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s de candidats" sheetId="1" r:id="rId5"/>
    <sheet state="visible" name="1_verif" sheetId="2" r:id="rId6"/>
    <sheet state="visible" name="2_verif" sheetId="3" r:id="rId7"/>
    <sheet state="visible" name="3_verif" sheetId="4" r:id="rId8"/>
    <sheet state="visible" name="4_verif" sheetId="5" r:id="rId9"/>
    <sheet state="visible" name="5_edition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<sst xmlns="http://schemas.openxmlformats.org/spreadsheetml/2006/main" count="238751" uniqueCount="18924">
  <si>
    <t>Date de l'export</t>
  </si>
  <si>
    <t>Code de la région</t>
  </si>
  <si>
    <t>Libellé de la région</t>
  </si>
  <si>
    <t>Code section électorale</t>
  </si>
  <si>
    <t>Libellé section électorale</t>
  </si>
  <si>
    <t>N° Panneau Liste</t>
  </si>
  <si>
    <t>Code Dépôt Liste</t>
  </si>
  <si>
    <t>Libellé abrégé liste</t>
  </si>
  <si>
    <t>Libellé Etendu Liste</t>
  </si>
  <si>
    <t>Nuance Liste</t>
  </si>
  <si>
    <t>Tête de Liste</t>
  </si>
  <si>
    <t>n° candidat</t>
  </si>
  <si>
    <t>Sexe candidat</t>
  </si>
  <si>
    <t>Nom candidat</t>
  </si>
  <si>
    <t>Prénom candidat</t>
  </si>
  <si>
    <t>Date naissance candidat</t>
  </si>
  <si>
    <t>Profession candidat</t>
  </si>
  <si>
    <t>Personnalité candidat</t>
  </si>
  <si>
    <t>Le candidat est sortant</t>
  </si>
  <si>
    <t>Alsace - Champagne-Ardenne - Lorraine</t>
  </si>
  <si>
    <t>Ardennes</t>
  </si>
  <si>
    <t>EUROPE ECOLOGIE LES VERTS</t>
  </si>
  <si>
    <t>ÉCOLOGISTES, SOLIDAIRES ET CITOYENS</t>
  </si>
  <si>
    <t>LVEG</t>
  </si>
  <si>
    <t>NON</t>
  </si>
  <si>
    <t>M</t>
  </si>
  <si>
    <t>DUMONT</t>
  </si>
  <si>
    <t>Christophe</t>
  </si>
  <si>
    <t>Homme de lettres et Artiste</t>
  </si>
  <si>
    <t>Oui</t>
  </si>
  <si>
    <t>F</t>
  </si>
  <si>
    <t>PELLOT</t>
  </si>
  <si>
    <t>Céline</t>
  </si>
  <si>
    <t>Agriculteur-propriétaire exploit.</t>
  </si>
  <si>
    <t>Non</t>
  </si>
  <si>
    <t>MASSELLO</t>
  </si>
  <si>
    <t>Guillaume</t>
  </si>
  <si>
    <t>Professeur du secondaire et techn.</t>
  </si>
  <si>
    <t>NOËL</t>
  </si>
  <si>
    <t>Sybille</t>
  </si>
  <si>
    <t>Sans profession déclarée</t>
  </si>
  <si>
    <t>MATHIAS</t>
  </si>
  <si>
    <t>Frédéric</t>
  </si>
  <si>
    <t>Artisan</t>
  </si>
  <si>
    <t>SMAGGHE</t>
  </si>
  <si>
    <t>Corinne</t>
  </si>
  <si>
    <t>Commercant</t>
  </si>
  <si>
    <t>JONET</t>
  </si>
  <si>
    <t>Luc</t>
  </si>
  <si>
    <t>Retraité salarié privé</t>
  </si>
  <si>
    <t>GIRARDOT</t>
  </si>
  <si>
    <t>Gaëlle</t>
  </si>
  <si>
    <t>Enseignant 1er deg.-directeur école</t>
  </si>
  <si>
    <t>SAUVAGE</t>
  </si>
  <si>
    <t>Cédric</t>
  </si>
  <si>
    <t>Ingénieur</t>
  </si>
  <si>
    <t>ROFFIDAL</t>
  </si>
  <si>
    <t>Valérie</t>
  </si>
  <si>
    <t>TERRISSE</t>
  </si>
  <si>
    <t>Jean-Paul</t>
  </si>
  <si>
    <t>Profession rattachée à l'enseignt.</t>
  </si>
  <si>
    <t>Aube</t>
  </si>
  <si>
    <t>VOINET</t>
  </si>
  <si>
    <t>Sylvia</t>
  </si>
  <si>
    <t>BEAULIEU</t>
  </si>
  <si>
    <t>Maxime</t>
  </si>
  <si>
    <t>DEHARBE</t>
  </si>
  <si>
    <t>Cécile</t>
  </si>
  <si>
    <t>VINCENT</t>
  </si>
  <si>
    <t>Patrick</t>
  </si>
  <si>
    <t>MOSLEY</t>
  </si>
  <si>
    <t>Claire</t>
  </si>
  <si>
    <t>Autre profession libérale</t>
  </si>
  <si>
    <t>TRUMET</t>
  </si>
  <si>
    <t>Fabrice</t>
  </si>
  <si>
    <t>Fonctionnaire de catégorie C</t>
  </si>
  <si>
    <t>Candice</t>
  </si>
  <si>
    <t>ZWALD</t>
  </si>
  <si>
    <t>Jérémy</t>
  </si>
  <si>
    <t>Agent technique et technicien</t>
  </si>
  <si>
    <t>PEYRAUD</t>
  </si>
  <si>
    <t>Patricia</t>
  </si>
  <si>
    <t>MASCARO</t>
  </si>
  <si>
    <t>Cadre sup. (entreprises publiques)</t>
  </si>
  <si>
    <t>CORDEUIL</t>
  </si>
  <si>
    <t>Annick</t>
  </si>
  <si>
    <t>Retraité de l'enseignement</t>
  </si>
  <si>
    <t>Marne</t>
  </si>
  <si>
    <t>CORTIAL</t>
  </si>
  <si>
    <t>Nadine</t>
  </si>
  <si>
    <t>BIAUX</t>
  </si>
  <si>
    <t>Alain</t>
  </si>
  <si>
    <t>VERVONDEL-GAULGUET</t>
  </si>
  <si>
    <t>Monique</t>
  </si>
  <si>
    <t>THOMAS</t>
  </si>
  <si>
    <t>Michel</t>
  </si>
  <si>
    <t>Retr.artis.commerc.chef d entrep.</t>
  </si>
  <si>
    <t>RITALY</t>
  </si>
  <si>
    <t>Véronique</t>
  </si>
  <si>
    <t>BLIARD</t>
  </si>
  <si>
    <t>Vincent</t>
  </si>
  <si>
    <t>DETERM</t>
  </si>
  <si>
    <t>Dominique</t>
  </si>
  <si>
    <t>LARGEAU-ABAD</t>
  </si>
  <si>
    <t>Jean-Marie</t>
  </si>
  <si>
    <t>Retraité fonct.publique (sf enseig.)</t>
  </si>
  <si>
    <t>PETERS</t>
  </si>
  <si>
    <t>Muriel</t>
  </si>
  <si>
    <t>ROULIN</t>
  </si>
  <si>
    <t>Jean</t>
  </si>
  <si>
    <t>Autre cadre (secteur privé)</t>
  </si>
  <si>
    <t>GARY</t>
  </si>
  <si>
    <t>Josiane</t>
  </si>
  <si>
    <t>Autre retraité</t>
  </si>
  <si>
    <t>WIDIEZ</t>
  </si>
  <si>
    <t>Fonctionnaire de catégorie B</t>
  </si>
  <si>
    <t>BUSSY-MALGRANGE</t>
  </si>
  <si>
    <t>Retraité des professions libérales</t>
  </si>
  <si>
    <t>SOISSON</t>
  </si>
  <si>
    <t>Didier</t>
  </si>
  <si>
    <t>DOLET</t>
  </si>
  <si>
    <t>Catherine</t>
  </si>
  <si>
    <t>FOUCHÉ</t>
  </si>
  <si>
    <t>Serge</t>
  </si>
  <si>
    <t>PETIT</t>
  </si>
  <si>
    <t>Marie-Ange</t>
  </si>
  <si>
    <t>CROUZET</t>
  </si>
  <si>
    <t>Gérard</t>
  </si>
  <si>
    <t>MILLET</t>
  </si>
  <si>
    <t>Marie-Françoise</t>
  </si>
  <si>
    <t>Haute-Marne</t>
  </si>
  <si>
    <t>CORADEL</t>
  </si>
  <si>
    <t>Employé (secteur privé)</t>
  </si>
  <si>
    <t>WOWAK</t>
  </si>
  <si>
    <t>COMMOY</t>
  </si>
  <si>
    <t>Maryline</t>
  </si>
  <si>
    <t>REMILLET</t>
  </si>
  <si>
    <t>Etienne</t>
  </si>
  <si>
    <t>GUERRE</t>
  </si>
  <si>
    <t>Sophie</t>
  </si>
  <si>
    <t>DELEAU</t>
  </si>
  <si>
    <t>Xavier</t>
  </si>
  <si>
    <t>CATTEAU</t>
  </si>
  <si>
    <t>Marie-Blandine</t>
  </si>
  <si>
    <t>VARNEY</t>
  </si>
  <si>
    <t>Retraité des entreprises publiques</t>
  </si>
  <si>
    <t>Meurthe-et-Moselle</t>
  </si>
  <si>
    <t>AGOPIANTZ</t>
  </si>
  <si>
    <t>Mikael</t>
  </si>
  <si>
    <t>Professeur de faculté</t>
  </si>
  <si>
    <t>RIBEIRO</t>
  </si>
  <si>
    <t>Manuela</t>
  </si>
  <si>
    <t>PISANO</t>
  </si>
  <si>
    <t>Autre profession</t>
  </si>
  <si>
    <t>HOUCHARD</t>
  </si>
  <si>
    <t>Marie-Neige</t>
  </si>
  <si>
    <t>BARANGER</t>
  </si>
  <si>
    <t>DELATTE-LAVAUX</t>
  </si>
  <si>
    <t>Odile</t>
  </si>
  <si>
    <t>Salarié agricole</t>
  </si>
  <si>
    <t>BOCANEGRA</t>
  </si>
  <si>
    <t>Jorge</t>
  </si>
  <si>
    <t>BARBELIN</t>
  </si>
  <si>
    <t>Sandrine</t>
  </si>
  <si>
    <t>BAILLEUX</t>
  </si>
  <si>
    <t>PÉPIN PICARD</t>
  </si>
  <si>
    <t>Claudie</t>
  </si>
  <si>
    <t>BUZELIN</t>
  </si>
  <si>
    <t>Bernard</t>
  </si>
  <si>
    <t>Industriel-Chef entreprise</t>
  </si>
  <si>
    <t>PILLARD-JEANVOINE</t>
  </si>
  <si>
    <t>Martine</t>
  </si>
  <si>
    <t>MAGUIN</t>
  </si>
  <si>
    <t>TOLLIÉ</t>
  </si>
  <si>
    <t>Mylène</t>
  </si>
  <si>
    <t>PATEL</t>
  </si>
  <si>
    <t>Rudy</t>
  </si>
  <si>
    <t>DUCAMIN</t>
  </si>
  <si>
    <t>Solange</t>
  </si>
  <si>
    <t>DONATI</t>
  </si>
  <si>
    <t>Patrice</t>
  </si>
  <si>
    <t>NAUDE</t>
  </si>
  <si>
    <t>Clémentine</t>
  </si>
  <si>
    <t>POIREL</t>
  </si>
  <si>
    <t>Damien</t>
  </si>
  <si>
    <t>CATHÉ</t>
  </si>
  <si>
    <t>Danielle</t>
  </si>
  <si>
    <t>PONTON</t>
  </si>
  <si>
    <t>CHRISTEN</t>
  </si>
  <si>
    <t>Fonctionnaire de catégorie A</t>
  </si>
  <si>
    <t>HERBUVAUX</t>
  </si>
  <si>
    <t>Etudiant</t>
  </si>
  <si>
    <t>FONTAINE</t>
  </si>
  <si>
    <t>Jacqueline</t>
  </si>
  <si>
    <t>Meuse</t>
  </si>
  <si>
    <t>FLEURY</t>
  </si>
  <si>
    <t>Jean-Marc</t>
  </si>
  <si>
    <t>GUNEPIN</t>
  </si>
  <si>
    <t>Irène</t>
  </si>
  <si>
    <t>LEFORT</t>
  </si>
  <si>
    <t>Daniel</t>
  </si>
  <si>
    <t>MENOUX</t>
  </si>
  <si>
    <t>Marilyne</t>
  </si>
  <si>
    <t>DHYVERT</t>
  </si>
  <si>
    <t>Yves</t>
  </si>
  <si>
    <t>Médecin</t>
  </si>
  <si>
    <t>BERNARD</t>
  </si>
  <si>
    <t>Rachel</t>
  </si>
  <si>
    <t>LECERF</t>
  </si>
  <si>
    <t>Retraité agricole</t>
  </si>
  <si>
    <t>RONGA</t>
  </si>
  <si>
    <t>Moselle</t>
  </si>
  <si>
    <t>HARAU</t>
  </si>
  <si>
    <t>Guy</t>
  </si>
  <si>
    <t>HOELLINGER</t>
  </si>
  <si>
    <t>Isabelle</t>
  </si>
  <si>
    <t>Cadre supérieur (secteur privé)</t>
  </si>
  <si>
    <t>CASIN</t>
  </si>
  <si>
    <t>Philippe</t>
  </si>
  <si>
    <t>MATTA</t>
  </si>
  <si>
    <t>Sophia</t>
  </si>
  <si>
    <t>Assistante sociale</t>
  </si>
  <si>
    <t>LA ROCCA</t>
  </si>
  <si>
    <t>Salvatore</t>
  </si>
  <si>
    <t>ZERRES</t>
  </si>
  <si>
    <t>Brigitte</t>
  </si>
  <si>
    <t>ZONATO</t>
  </si>
  <si>
    <t>Samuel</t>
  </si>
  <si>
    <t>Salarié du secteur médical</t>
  </si>
  <si>
    <t>MADELAINE</t>
  </si>
  <si>
    <t>MULLER</t>
  </si>
  <si>
    <t>GARSI</t>
  </si>
  <si>
    <t>BEMER</t>
  </si>
  <si>
    <t>Armand</t>
  </si>
  <si>
    <t>MARY</t>
  </si>
  <si>
    <t>Chantal</t>
  </si>
  <si>
    <t>DIDIER</t>
  </si>
  <si>
    <t>Paul</t>
  </si>
  <si>
    <t>LONGUET</t>
  </si>
  <si>
    <t>POTIER</t>
  </si>
  <si>
    <t>André</t>
  </si>
  <si>
    <t>KWIATKOWSKI</t>
  </si>
  <si>
    <t>ACHOUR</t>
  </si>
  <si>
    <t>Pierre</t>
  </si>
  <si>
    <t>JUNG</t>
  </si>
  <si>
    <t>TERRAK</t>
  </si>
  <si>
    <t>Antoine</t>
  </si>
  <si>
    <t>Employé (autres entrep. publiques)</t>
  </si>
  <si>
    <t>PARACHINI</t>
  </si>
  <si>
    <t>Elisabeth</t>
  </si>
  <si>
    <t>DEVINS</t>
  </si>
  <si>
    <t>Olivier</t>
  </si>
  <si>
    <t>WERNAIN</t>
  </si>
  <si>
    <t>Norlhouda</t>
  </si>
  <si>
    <t>SCHENCK</t>
  </si>
  <si>
    <t>MANDROUX</t>
  </si>
  <si>
    <t>BOMBARDIER</t>
  </si>
  <si>
    <t>Jean-François</t>
  </si>
  <si>
    <t>ALBERTUS</t>
  </si>
  <si>
    <t>BOQUET</t>
  </si>
  <si>
    <t>Mathias</t>
  </si>
  <si>
    <t>LORENZINI</t>
  </si>
  <si>
    <t>DRAY</t>
  </si>
  <si>
    <t>QUERCIA</t>
  </si>
  <si>
    <t>Adeline</t>
  </si>
  <si>
    <t>BEGUIN</t>
  </si>
  <si>
    <t>Ingénieur conseil</t>
  </si>
  <si>
    <t>GILQUIN</t>
  </si>
  <si>
    <t>Ariane</t>
  </si>
  <si>
    <t>FREY</t>
  </si>
  <si>
    <t>SCHAAF</t>
  </si>
  <si>
    <t>Bas-Rhin</t>
  </si>
  <si>
    <t>OUI</t>
  </si>
  <si>
    <t>BÉLIER</t>
  </si>
  <si>
    <t>FERNIQUE</t>
  </si>
  <si>
    <t>Jacques</t>
  </si>
  <si>
    <t>LOMBARD</t>
  </si>
  <si>
    <t>BARBIER</t>
  </si>
  <si>
    <t>DIETRICH</t>
  </si>
  <si>
    <t>Régine</t>
  </si>
  <si>
    <t>GLIECH</t>
  </si>
  <si>
    <t>Christian</t>
  </si>
  <si>
    <t>PALMIER</t>
  </si>
  <si>
    <t>Nathalie</t>
  </si>
  <si>
    <t>OZENNE</t>
  </si>
  <si>
    <t>CHRISTLEN</t>
  </si>
  <si>
    <t>DANTZ</t>
  </si>
  <si>
    <t>BINICI</t>
  </si>
  <si>
    <t>Leyla</t>
  </si>
  <si>
    <t>PHILIPPE</t>
  </si>
  <si>
    <t>Sylvio</t>
  </si>
  <si>
    <t>ALLIENNE-DISS</t>
  </si>
  <si>
    <t>Ludivine</t>
  </si>
  <si>
    <t>SCHANN</t>
  </si>
  <si>
    <t>VINCI</t>
  </si>
  <si>
    <t>Giulia</t>
  </si>
  <si>
    <t>MIGNOT</t>
  </si>
  <si>
    <t>Thierry</t>
  </si>
  <si>
    <t>SCHNITZLER</t>
  </si>
  <si>
    <t>Fabienne</t>
  </si>
  <si>
    <t>RAMDANE</t>
  </si>
  <si>
    <t>Abdelkarim</t>
  </si>
  <si>
    <t>BRAUD</t>
  </si>
  <si>
    <t>Marie-Madeleine</t>
  </si>
  <si>
    <t>LOUCHE</t>
  </si>
  <si>
    <t>Jean-Michel</t>
  </si>
  <si>
    <t>SCHAETZEL</t>
  </si>
  <si>
    <t>Françoise</t>
  </si>
  <si>
    <t>CASPAR</t>
  </si>
  <si>
    <t>Rémy</t>
  </si>
  <si>
    <t>RAUCH</t>
  </si>
  <si>
    <t>Sabrina</t>
  </si>
  <si>
    <t>DEFRANCE</t>
  </si>
  <si>
    <t>PETROVIC</t>
  </si>
  <si>
    <t>LUX</t>
  </si>
  <si>
    <t>Benoît</t>
  </si>
  <si>
    <t>DREYSSÉ</t>
  </si>
  <si>
    <t>Marie-Dominique</t>
  </si>
  <si>
    <t>SCHMITT</t>
  </si>
  <si>
    <t>Sébastien</t>
  </si>
  <si>
    <t>STRAUB</t>
  </si>
  <si>
    <t>Marie-Thérèse</t>
  </si>
  <si>
    <t>DURR</t>
  </si>
  <si>
    <t>Anne-Marie</t>
  </si>
  <si>
    <t>JUND</t>
  </si>
  <si>
    <t>SCHORTANNER</t>
  </si>
  <si>
    <t>Michelle</t>
  </si>
  <si>
    <t>RIEBEL</t>
  </si>
  <si>
    <t>GRUCKER</t>
  </si>
  <si>
    <t>Sylvie</t>
  </si>
  <si>
    <t>Haut-Rhin</t>
  </si>
  <si>
    <t>WAECHTER</t>
  </si>
  <si>
    <t>SONZOGNI</t>
  </si>
  <si>
    <t>Djamila</t>
  </si>
  <si>
    <t>HILBERT</t>
  </si>
  <si>
    <t>WILSER FRANCOIS</t>
  </si>
  <si>
    <t>Claudine</t>
  </si>
  <si>
    <t>WEISSER</t>
  </si>
  <si>
    <t>Gabriel</t>
  </si>
  <si>
    <t>BOCQUET-HUNOLD</t>
  </si>
  <si>
    <t>KNOERR</t>
  </si>
  <si>
    <t>HEITZMANN</t>
  </si>
  <si>
    <t>Anne</t>
  </si>
  <si>
    <t>FREYBURGER</t>
  </si>
  <si>
    <t>Sylvain</t>
  </si>
  <si>
    <t>Journaliste et autre média</t>
  </si>
  <si>
    <t>KLETTY</t>
  </si>
  <si>
    <t>Sylviane</t>
  </si>
  <si>
    <t>UHLRICH</t>
  </si>
  <si>
    <t>Jean-Georges</t>
  </si>
  <si>
    <t>VO</t>
  </si>
  <si>
    <t>Dan Thuy</t>
  </si>
  <si>
    <t>Cadre (entreprises publiques)</t>
  </si>
  <si>
    <t>BEHRA</t>
  </si>
  <si>
    <t>FERNEX</t>
  </si>
  <si>
    <t>Agnès</t>
  </si>
  <si>
    <t>HECKY</t>
  </si>
  <si>
    <t>MORGEN</t>
  </si>
  <si>
    <t>DREYFUS</t>
  </si>
  <si>
    <t>Laurent</t>
  </si>
  <si>
    <t>FRANÇOIS-AULLEN</t>
  </si>
  <si>
    <t>Hélène</t>
  </si>
  <si>
    <t>ROY</t>
  </si>
  <si>
    <t>PETER</t>
  </si>
  <si>
    <t>Florence</t>
  </si>
  <si>
    <t>ULMANN</t>
  </si>
  <si>
    <t>Fabien</t>
  </si>
  <si>
    <t>MARZULLO</t>
  </si>
  <si>
    <t>Marie</t>
  </si>
  <si>
    <t>GERMAIN-ECUER</t>
  </si>
  <si>
    <t>SCHEER</t>
  </si>
  <si>
    <t>Eric</t>
  </si>
  <si>
    <t>Ouvrier (secteur privé)</t>
  </si>
  <si>
    <t>Vosges</t>
  </si>
  <si>
    <t>L'HEUREUX</t>
  </si>
  <si>
    <t>Christine</t>
  </si>
  <si>
    <t>THIERY</t>
  </si>
  <si>
    <t>François</t>
  </si>
  <si>
    <t>FRANÇOIS</t>
  </si>
  <si>
    <t>Diane</t>
  </si>
  <si>
    <t>Pharmacien</t>
  </si>
  <si>
    <t>NIEZGODA</t>
  </si>
  <si>
    <t>MENUGE</t>
  </si>
  <si>
    <t>PERRIN</t>
  </si>
  <si>
    <t>Julien</t>
  </si>
  <si>
    <t>JAWORSKI</t>
  </si>
  <si>
    <t>Arlette</t>
  </si>
  <si>
    <t>GAMBOTTO</t>
  </si>
  <si>
    <t>FELTEN-YEMEROU</t>
  </si>
  <si>
    <t>Sarah</t>
  </si>
  <si>
    <t>LAMAZE</t>
  </si>
  <si>
    <t>Robert</t>
  </si>
  <si>
    <t>LACOUR</t>
  </si>
  <si>
    <t>Joanne</t>
  </si>
  <si>
    <t>SOULLIÉ</t>
  </si>
  <si>
    <t>Max</t>
  </si>
  <si>
    <t>PAPELIER</t>
  </si>
  <si>
    <t>JACQUES</t>
  </si>
  <si>
    <t>LFG</t>
  </si>
  <si>
    <t>Nos vies d'abord !</t>
  </si>
  <si>
    <t>TUOT</t>
  </si>
  <si>
    <t>Franck</t>
  </si>
  <si>
    <t>CUCHET</t>
  </si>
  <si>
    <t>CARUZZI</t>
  </si>
  <si>
    <t>NIVELET</t>
  </si>
  <si>
    <t>Igor</t>
  </si>
  <si>
    <t>CARETTE</t>
  </si>
  <si>
    <t>JACOTTIN</t>
  </si>
  <si>
    <t>Edouard</t>
  </si>
  <si>
    <t>MACQUART</t>
  </si>
  <si>
    <t>Galina</t>
  </si>
  <si>
    <t>TOMBOIS</t>
  </si>
  <si>
    <t>MORAINE</t>
  </si>
  <si>
    <t>Claudette</t>
  </si>
  <si>
    <t>DIZY</t>
  </si>
  <si>
    <t>Roger</t>
  </si>
  <si>
    <t>CORNEVIN</t>
  </si>
  <si>
    <t>Jean-Pierre</t>
  </si>
  <si>
    <t>Permanent politique</t>
  </si>
  <si>
    <t>MAYOR</t>
  </si>
  <si>
    <t>CHARRIER</t>
  </si>
  <si>
    <t>Bruno</t>
  </si>
  <si>
    <t>ZAJAC</t>
  </si>
  <si>
    <t>Anna</t>
  </si>
  <si>
    <t>CLOOS</t>
  </si>
  <si>
    <t>RIVIERE</t>
  </si>
  <si>
    <t>JOUDELAT</t>
  </si>
  <si>
    <t>Marc</t>
  </si>
  <si>
    <t>GATARD-LAFOND</t>
  </si>
  <si>
    <t>GUEBEN</t>
  </si>
  <si>
    <t>MALAVAL</t>
  </si>
  <si>
    <t>Gisèle</t>
  </si>
  <si>
    <t>MATHIEU</t>
  </si>
  <si>
    <t>LECLERE</t>
  </si>
  <si>
    <t>PERRIGUEY</t>
  </si>
  <si>
    <t>Ambre</t>
  </si>
  <si>
    <t>GEORGES</t>
  </si>
  <si>
    <t>PERREIN</t>
  </si>
  <si>
    <t>PERRET</t>
  </si>
  <si>
    <t>MANESSE</t>
  </si>
  <si>
    <t>Laure</t>
  </si>
  <si>
    <t>THEVENIN</t>
  </si>
  <si>
    <t>Jérémie</t>
  </si>
  <si>
    <t>BRESSON</t>
  </si>
  <si>
    <t>Marie-Berthe</t>
  </si>
  <si>
    <t>PELLE</t>
  </si>
  <si>
    <t>James</t>
  </si>
  <si>
    <t>FOURNIER</t>
  </si>
  <si>
    <t>Delphine</t>
  </si>
  <si>
    <t>HALLOUMI</t>
  </si>
  <si>
    <t>Mustapha</t>
  </si>
  <si>
    <t>PATIS</t>
  </si>
  <si>
    <t>Laurence</t>
  </si>
  <si>
    <t>POIGNANT</t>
  </si>
  <si>
    <t>Jean-Jacques</t>
  </si>
  <si>
    <t>BEDNAREK</t>
  </si>
  <si>
    <t>Aline</t>
  </si>
  <si>
    <t>SMITH</t>
  </si>
  <si>
    <t>Anthony</t>
  </si>
  <si>
    <t>LEFEVRE</t>
  </si>
  <si>
    <t>Justine</t>
  </si>
  <si>
    <t>DEMONT</t>
  </si>
  <si>
    <t>Marcel</t>
  </si>
  <si>
    <t>ESCANES</t>
  </si>
  <si>
    <t>VIVENOT</t>
  </si>
  <si>
    <t>LERAY</t>
  </si>
  <si>
    <t>ARTILLON</t>
  </si>
  <si>
    <t>MATTERA</t>
  </si>
  <si>
    <t>SUREL</t>
  </si>
  <si>
    <t>CLEMENT</t>
  </si>
  <si>
    <t>SIMONIN</t>
  </si>
  <si>
    <t>SANREY</t>
  </si>
  <si>
    <t>PETRONELLI</t>
  </si>
  <si>
    <t>YILMAZ</t>
  </si>
  <si>
    <t>Bora</t>
  </si>
  <si>
    <t>SEGERS</t>
  </si>
  <si>
    <t>BARTHELEMY</t>
  </si>
  <si>
    <t>Nicolas</t>
  </si>
  <si>
    <t>NAVACCHI</t>
  </si>
  <si>
    <t>MONNINI</t>
  </si>
  <si>
    <t>CAULE</t>
  </si>
  <si>
    <t>TOLLÉNAÈRE</t>
  </si>
  <si>
    <t>ARROYAS</t>
  </si>
  <si>
    <t>VOGEL</t>
  </si>
  <si>
    <t>BRETENOUX</t>
  </si>
  <si>
    <t>ALBISER</t>
  </si>
  <si>
    <t>BAUQUEL</t>
  </si>
  <si>
    <t>Joëlle</t>
  </si>
  <si>
    <t>BACCHETTI</t>
  </si>
  <si>
    <t>BUTTGENBACH</t>
  </si>
  <si>
    <t>Jocelyne</t>
  </si>
  <si>
    <t>SACHER</t>
  </si>
  <si>
    <t>Jean-Luc</t>
  </si>
  <si>
    <t>MENEGHIN</t>
  </si>
  <si>
    <t>SPIZAK</t>
  </si>
  <si>
    <t>Pierrick</t>
  </si>
  <si>
    <t>BASTIEN</t>
  </si>
  <si>
    <t>Marie-Christine</t>
  </si>
  <si>
    <t>BOURDELLON</t>
  </si>
  <si>
    <t>Jean-Baptiste</t>
  </si>
  <si>
    <t>BORDRON-WOLFF</t>
  </si>
  <si>
    <t>DENILLE</t>
  </si>
  <si>
    <t>René</t>
  </si>
  <si>
    <t>GUZZETTI</t>
  </si>
  <si>
    <t>GERARDIN</t>
  </si>
  <si>
    <t>SILVANI</t>
  </si>
  <si>
    <t>Silvana</t>
  </si>
  <si>
    <t>TSAGOURIS</t>
  </si>
  <si>
    <t>Mélanie</t>
  </si>
  <si>
    <t>MOUSSEAUX</t>
  </si>
  <si>
    <t>SCHLEGEL</t>
  </si>
  <si>
    <t>Juliette</t>
  </si>
  <si>
    <t>FRANCESCHINI</t>
  </si>
  <si>
    <t>CISZEWSKI</t>
  </si>
  <si>
    <t>Diana</t>
  </si>
  <si>
    <t>LANDO</t>
  </si>
  <si>
    <t>Gerardo</t>
  </si>
  <si>
    <t>KOWALSKI</t>
  </si>
  <si>
    <t>Tiphaine</t>
  </si>
  <si>
    <t>MANGIN</t>
  </si>
  <si>
    <t>PERON</t>
  </si>
  <si>
    <t>BLANG</t>
  </si>
  <si>
    <t>DESTREMONT</t>
  </si>
  <si>
    <t>Gilles</t>
  </si>
  <si>
    <t>MARECHAL</t>
  </si>
  <si>
    <t>BIELITZ</t>
  </si>
  <si>
    <t>PORTE</t>
  </si>
  <si>
    <t>Géraldine</t>
  </si>
  <si>
    <t>Expert comptable</t>
  </si>
  <si>
    <t>COLÉOU</t>
  </si>
  <si>
    <t>Hervé</t>
  </si>
  <si>
    <t>ZANCANARO</t>
  </si>
  <si>
    <t>DE VITO</t>
  </si>
  <si>
    <t>Matthieu</t>
  </si>
  <si>
    <t>IORIO</t>
  </si>
  <si>
    <t>SCHMIDT</t>
  </si>
  <si>
    <t>Jean-Claude</t>
  </si>
  <si>
    <t>BOUMEDINE</t>
  </si>
  <si>
    <t>GROSSE</t>
  </si>
  <si>
    <t>Thibault</t>
  </si>
  <si>
    <t>KILIC</t>
  </si>
  <si>
    <t>Hasret</t>
  </si>
  <si>
    <t>PATRIGNANI</t>
  </si>
  <si>
    <t>RICHARD</t>
  </si>
  <si>
    <t>GRAMLING</t>
  </si>
  <si>
    <t>Jean-Noël</t>
  </si>
  <si>
    <t>MAZZONE</t>
  </si>
  <si>
    <t>Madeleine</t>
  </si>
  <si>
    <t>CHARLIER</t>
  </si>
  <si>
    <t>SALM</t>
  </si>
  <si>
    <t>OUTOMURO</t>
  </si>
  <si>
    <t>Jonathan</t>
  </si>
  <si>
    <t>GALLOT</t>
  </si>
  <si>
    <t>Estelle</t>
  </si>
  <si>
    <t>HILPERT</t>
  </si>
  <si>
    <t>NOUREDDINE</t>
  </si>
  <si>
    <t>Tatiana</t>
  </si>
  <si>
    <t>ACKERMANN</t>
  </si>
  <si>
    <t>Basile</t>
  </si>
  <si>
    <t>WALTER</t>
  </si>
  <si>
    <t>Francine</t>
  </si>
  <si>
    <t>PONTOIRE</t>
  </si>
  <si>
    <t>Bernadette</t>
  </si>
  <si>
    <t>TOMASINI</t>
  </si>
  <si>
    <t>Bertrand</t>
  </si>
  <si>
    <t>LECLERC-CROCI</t>
  </si>
  <si>
    <t>HEYERT</t>
  </si>
  <si>
    <t>HEIM</t>
  </si>
  <si>
    <t>Linda</t>
  </si>
  <si>
    <t>PEXOTO</t>
  </si>
  <si>
    <t>Gilbert</t>
  </si>
  <si>
    <t>MERTZ</t>
  </si>
  <si>
    <t>BROUSSE</t>
  </si>
  <si>
    <t>TURAN</t>
  </si>
  <si>
    <t>Hülliya</t>
  </si>
  <si>
    <t>PROD'HON</t>
  </si>
  <si>
    <t>KREMMEL</t>
  </si>
  <si>
    <t>BAADER</t>
  </si>
  <si>
    <t>AGRAFEIL</t>
  </si>
  <si>
    <t>MARC</t>
  </si>
  <si>
    <t>Denis</t>
  </si>
  <si>
    <t>HERAUDEAU</t>
  </si>
  <si>
    <t>SPLET</t>
  </si>
  <si>
    <t>SABOUR DUBOIS</t>
  </si>
  <si>
    <t>Rime</t>
  </si>
  <si>
    <t>FERRIER</t>
  </si>
  <si>
    <t>CHADLI</t>
  </si>
  <si>
    <t>Yasmina</t>
  </si>
  <si>
    <t>RAMENAH</t>
  </si>
  <si>
    <t>Aschwin</t>
  </si>
  <si>
    <t>ALTENBACH</t>
  </si>
  <si>
    <t>Lucie</t>
  </si>
  <si>
    <t>NATENZOHN</t>
  </si>
  <si>
    <t>ERIN</t>
  </si>
  <si>
    <t>DREGER</t>
  </si>
  <si>
    <t>MOTUÉ</t>
  </si>
  <si>
    <t>Paulette</t>
  </si>
  <si>
    <t>GANDRIEAU</t>
  </si>
  <si>
    <t>LAMS</t>
  </si>
  <si>
    <t>VAL</t>
  </si>
  <si>
    <t>Jean Claude</t>
  </si>
  <si>
    <t>BLASS</t>
  </si>
  <si>
    <t>Caroline</t>
  </si>
  <si>
    <t>KONATÉ</t>
  </si>
  <si>
    <t>KLIPFEL</t>
  </si>
  <si>
    <t>Sandra</t>
  </si>
  <si>
    <t>LOOS</t>
  </si>
  <si>
    <t>BOUR</t>
  </si>
  <si>
    <t>KALISCH</t>
  </si>
  <si>
    <t>Steve</t>
  </si>
  <si>
    <t>Contremaitre</t>
  </si>
  <si>
    <t>FRIES</t>
  </si>
  <si>
    <t>Mélissa</t>
  </si>
  <si>
    <t>David</t>
  </si>
  <si>
    <t>DOGAN</t>
  </si>
  <si>
    <t>Riza</t>
  </si>
  <si>
    <t>HEIDELBERGER</t>
  </si>
  <si>
    <t>CASTIGLIONE</t>
  </si>
  <si>
    <t>Joris</t>
  </si>
  <si>
    <t>ALTHAUS</t>
  </si>
  <si>
    <t>Gilda</t>
  </si>
  <si>
    <t>RATCLIFFE</t>
  </si>
  <si>
    <t>PARMENTIER</t>
  </si>
  <si>
    <t>TRIBUZIO</t>
  </si>
  <si>
    <t>Fabrizio</t>
  </si>
  <si>
    <t>ENGGASSER</t>
  </si>
  <si>
    <t>Geneviève</t>
  </si>
  <si>
    <t>SIMÉONI</t>
  </si>
  <si>
    <t>Joseph</t>
  </si>
  <si>
    <t>LOUZ-DALHI</t>
  </si>
  <si>
    <t>Lemiaa</t>
  </si>
  <si>
    <t>SIMON</t>
  </si>
  <si>
    <t>SCROFANI</t>
  </si>
  <si>
    <t>Michèle</t>
  </si>
  <si>
    <t>POUYSEGUR</t>
  </si>
  <si>
    <t>BISCHOFF</t>
  </si>
  <si>
    <t>GROSZ</t>
  </si>
  <si>
    <t>MARIAGE</t>
  </si>
  <si>
    <t>HOLLER</t>
  </si>
  <si>
    <t>Claude</t>
  </si>
  <si>
    <t>SCHNEIDER</t>
  </si>
  <si>
    <t>PERNOT</t>
  </si>
  <si>
    <t>OPUZ-POLAT</t>
  </si>
  <si>
    <t>Yeter</t>
  </si>
  <si>
    <t>GOUFFIER</t>
  </si>
  <si>
    <t>CALADOU-MAIER</t>
  </si>
  <si>
    <t>PETERSCHMITT</t>
  </si>
  <si>
    <t>KHELLADI</t>
  </si>
  <si>
    <t>Tahar</t>
  </si>
  <si>
    <t>MARTINI</t>
  </si>
  <si>
    <t>MICHALAK</t>
  </si>
  <si>
    <t>ALLAIN</t>
  </si>
  <si>
    <t>MURÉ-TOPOUZIAN</t>
  </si>
  <si>
    <t>CHOLEZ</t>
  </si>
  <si>
    <t>BLAISE</t>
  </si>
  <si>
    <t>SUTER</t>
  </si>
  <si>
    <t>ARNOULD</t>
  </si>
  <si>
    <t>GALIMARD</t>
  </si>
  <si>
    <t>NOUKRATI</t>
  </si>
  <si>
    <t>Mina</t>
  </si>
  <si>
    <t>LECOMTE</t>
  </si>
  <si>
    <t>Bérenger</t>
  </si>
  <si>
    <t>DEMANGEON-GERMAIN</t>
  </si>
  <si>
    <t>ANDREOLETTI</t>
  </si>
  <si>
    <t>Pascal</t>
  </si>
  <si>
    <t>JAMIN</t>
  </si>
  <si>
    <t>Cornélia</t>
  </si>
  <si>
    <t>PISIAS</t>
  </si>
  <si>
    <t>FAAS</t>
  </si>
  <si>
    <t>POYARD</t>
  </si>
  <si>
    <t>Pierre-Olivier</t>
  </si>
  <si>
    <t>LEGLOIS</t>
  </si>
  <si>
    <t>DEBOUT LA FRANCE</t>
  </si>
  <si>
    <t>DEBOUT LA FRANCE AVEC NICOLAS DUPONT-AIGNAN</t>
  </si>
  <si>
    <t>LDLF</t>
  </si>
  <si>
    <t>CHAUDERLOT</t>
  </si>
  <si>
    <t>BONNIN</t>
  </si>
  <si>
    <t>Béatrice</t>
  </si>
  <si>
    <t>MERLHES</t>
  </si>
  <si>
    <t>GLACET</t>
  </si>
  <si>
    <t>DUFLOX</t>
  </si>
  <si>
    <t>Mickaël</t>
  </si>
  <si>
    <t>DOYEN</t>
  </si>
  <si>
    <t>Maryvonne</t>
  </si>
  <si>
    <t>BALLAN</t>
  </si>
  <si>
    <t>Cyril</t>
  </si>
  <si>
    <t>THEET</t>
  </si>
  <si>
    <t>Conseiller juridique</t>
  </si>
  <si>
    <t>DURIN</t>
  </si>
  <si>
    <t>GAUTIER</t>
  </si>
  <si>
    <t>Janet</t>
  </si>
  <si>
    <t>TROYON</t>
  </si>
  <si>
    <t>Martial</t>
  </si>
  <si>
    <t>QUARTIER</t>
  </si>
  <si>
    <t>Marion</t>
  </si>
  <si>
    <t>MAILIER</t>
  </si>
  <si>
    <t>SHERRATT-PRIN</t>
  </si>
  <si>
    <t>Virginie</t>
  </si>
  <si>
    <t>TRIBOT</t>
  </si>
  <si>
    <t>CIZOS</t>
  </si>
  <si>
    <t>Yvelise</t>
  </si>
  <si>
    <t>CUNIN</t>
  </si>
  <si>
    <t>Maud</t>
  </si>
  <si>
    <t>MAGAUD</t>
  </si>
  <si>
    <t>BOUCHEZ</t>
  </si>
  <si>
    <t>Mireille</t>
  </si>
  <si>
    <t>GABRIEL</t>
  </si>
  <si>
    <t>DEBERT</t>
  </si>
  <si>
    <t>FRIGOUT</t>
  </si>
  <si>
    <t>Anne-Sophie</t>
  </si>
  <si>
    <t>MÉNARD</t>
  </si>
  <si>
    <t>THIEBEAUX</t>
  </si>
  <si>
    <t>Agent immobilier</t>
  </si>
  <si>
    <t>BIGUIER</t>
  </si>
  <si>
    <t>SEPULCHRE</t>
  </si>
  <si>
    <t>CHARLES</t>
  </si>
  <si>
    <t>PIPARI</t>
  </si>
  <si>
    <t>Sonia</t>
  </si>
  <si>
    <t>BORCK</t>
  </si>
  <si>
    <t>VERVY</t>
  </si>
  <si>
    <t>BARAN</t>
  </si>
  <si>
    <t>BALAVOINE</t>
  </si>
  <si>
    <t>Odette</t>
  </si>
  <si>
    <t>DROMAIN</t>
  </si>
  <si>
    <t>Armel</t>
  </si>
  <si>
    <t>VALLIER</t>
  </si>
  <si>
    <t>Séverine</t>
  </si>
  <si>
    <t>PANKOW</t>
  </si>
  <si>
    <t>JANSON</t>
  </si>
  <si>
    <t>Micheline</t>
  </si>
  <si>
    <t>MAYEUX</t>
  </si>
  <si>
    <t>MERLIER</t>
  </si>
  <si>
    <t>GUILLOT</t>
  </si>
  <si>
    <t>QUIJOUX</t>
  </si>
  <si>
    <t>Colette</t>
  </si>
  <si>
    <t>DUFOUR</t>
  </si>
  <si>
    <t>CHERREY</t>
  </si>
  <si>
    <t>Marie-Cécile</t>
  </si>
  <si>
    <t>JEANMAIRE</t>
  </si>
  <si>
    <t>PATIN</t>
  </si>
  <si>
    <t>Agent général d'assurances</t>
  </si>
  <si>
    <t>COLLE</t>
  </si>
  <si>
    <t>Liliane</t>
  </si>
  <si>
    <t>DESPRÉS</t>
  </si>
  <si>
    <t>MANOURY</t>
  </si>
  <si>
    <t>HAXAIRE</t>
  </si>
  <si>
    <t>Stéphanie</t>
  </si>
  <si>
    <t>DEMANGE</t>
  </si>
  <si>
    <t>HEUBY</t>
  </si>
  <si>
    <t>L'HUILLIER</t>
  </si>
  <si>
    <t>François-Marie</t>
  </si>
  <si>
    <t>WIDONG</t>
  </si>
  <si>
    <t>CUNY</t>
  </si>
  <si>
    <t>Francis</t>
  </si>
  <si>
    <t>REPUSSEAU</t>
  </si>
  <si>
    <t>CANTERI</t>
  </si>
  <si>
    <t>KEMBA</t>
  </si>
  <si>
    <t>Edwige</t>
  </si>
  <si>
    <t>NOISETTE</t>
  </si>
  <si>
    <t>BIGEREL</t>
  </si>
  <si>
    <t>DEMOUY</t>
  </si>
  <si>
    <t>OZDEMIR</t>
  </si>
  <si>
    <t>Ayten</t>
  </si>
  <si>
    <t>GIRARD</t>
  </si>
  <si>
    <t>CORVISIER</t>
  </si>
  <si>
    <t>ROLLOT</t>
  </si>
  <si>
    <t>DELLI GATTI</t>
  </si>
  <si>
    <t>Florian</t>
  </si>
  <si>
    <t>BOGARD</t>
  </si>
  <si>
    <t>Denise</t>
  </si>
  <si>
    <t>CASTAING</t>
  </si>
  <si>
    <t>PERREY</t>
  </si>
  <si>
    <t>SALVAREZZA</t>
  </si>
  <si>
    <t>Miguel</t>
  </si>
  <si>
    <t>PLICHON</t>
  </si>
  <si>
    <t>ETIENNE</t>
  </si>
  <si>
    <t>Grands corps de l'état</t>
  </si>
  <si>
    <t>VOIVRET</t>
  </si>
  <si>
    <t>POIRSON</t>
  </si>
  <si>
    <t>Eliane</t>
  </si>
  <si>
    <t>GRUAUX</t>
  </si>
  <si>
    <t>Enzo</t>
  </si>
  <si>
    <t>CHABANOIS</t>
  </si>
  <si>
    <t>Jeannine</t>
  </si>
  <si>
    <t>Jean-Jack</t>
  </si>
  <si>
    <t>CORNU-MOMBELLI</t>
  </si>
  <si>
    <t>Marie-Sophie</t>
  </si>
  <si>
    <t>DANN</t>
  </si>
  <si>
    <t>LENERT</t>
  </si>
  <si>
    <t>CONTE</t>
  </si>
  <si>
    <t>HENNARD</t>
  </si>
  <si>
    <t>Naïla</t>
  </si>
  <si>
    <t>MASIUS</t>
  </si>
  <si>
    <t>OURIAGHLI</t>
  </si>
  <si>
    <t>Nabila</t>
  </si>
  <si>
    <t>JACQUOT</t>
  </si>
  <si>
    <t>Emmanuel</t>
  </si>
  <si>
    <t>ROYON</t>
  </si>
  <si>
    <t>CASAGRANDA</t>
  </si>
  <si>
    <t>GAJDA</t>
  </si>
  <si>
    <t>SERAY</t>
  </si>
  <si>
    <t>BUTTGEN</t>
  </si>
  <si>
    <t>FEISS</t>
  </si>
  <si>
    <t>Nicole</t>
  </si>
  <si>
    <t>MATHÉ</t>
  </si>
  <si>
    <t>PLOCINIAK</t>
  </si>
  <si>
    <t>ACQUART</t>
  </si>
  <si>
    <t>ZIMMERMANN</t>
  </si>
  <si>
    <t>METZ</t>
  </si>
  <si>
    <t>Marcelle</t>
  </si>
  <si>
    <t>SIMÉON</t>
  </si>
  <si>
    <t>BAUDIN</t>
  </si>
  <si>
    <t>Carole</t>
  </si>
  <si>
    <t>COLLIN</t>
  </si>
  <si>
    <t>GAUTHIER</t>
  </si>
  <si>
    <t>Mauricette</t>
  </si>
  <si>
    <t>LAVAL</t>
  </si>
  <si>
    <t>ROCCHI</t>
  </si>
  <si>
    <t>Laetitia</t>
  </si>
  <si>
    <t>DARDARD</t>
  </si>
  <si>
    <t>DIRAND</t>
  </si>
  <si>
    <t>BURGUN</t>
  </si>
  <si>
    <t>Loïc</t>
  </si>
  <si>
    <t>BOUCHENEZ</t>
  </si>
  <si>
    <t>Angela</t>
  </si>
  <si>
    <t>BOCK</t>
  </si>
  <si>
    <t>ZIMMER</t>
  </si>
  <si>
    <t>Chista</t>
  </si>
  <si>
    <t>FALLEMPIN</t>
  </si>
  <si>
    <t>BRACH</t>
  </si>
  <si>
    <t>DEGRIMA</t>
  </si>
  <si>
    <t>FERRARI</t>
  </si>
  <si>
    <t>VAN CAEMERBEKE</t>
  </si>
  <si>
    <t>EHRMANN</t>
  </si>
  <si>
    <t>Gabrielle</t>
  </si>
  <si>
    <t>DUBOIS</t>
  </si>
  <si>
    <t>BARBARET</t>
  </si>
  <si>
    <t>GROSS</t>
  </si>
  <si>
    <t>BOURREL</t>
  </si>
  <si>
    <t>REINBOLD</t>
  </si>
  <si>
    <t>UBERFULL</t>
  </si>
  <si>
    <t>GOUVERNEUR</t>
  </si>
  <si>
    <t>DE SANTO</t>
  </si>
  <si>
    <t>GLACE</t>
  </si>
  <si>
    <t>HUMPHREYS</t>
  </si>
  <si>
    <t>BRAUN</t>
  </si>
  <si>
    <t>BRAYE</t>
  </si>
  <si>
    <t>OSWALD</t>
  </si>
  <si>
    <t>FENDER</t>
  </si>
  <si>
    <t>BILLON</t>
  </si>
  <si>
    <t>Karine</t>
  </si>
  <si>
    <t>GRESS</t>
  </si>
  <si>
    <t>KRAUTH</t>
  </si>
  <si>
    <t>Marie-Odile</t>
  </si>
  <si>
    <t>DERVAUX</t>
  </si>
  <si>
    <t>Hippolyte</t>
  </si>
  <si>
    <t>KLEIN</t>
  </si>
  <si>
    <t>Marie-Hélène</t>
  </si>
  <si>
    <t>LIGNER</t>
  </si>
  <si>
    <t>Axel</t>
  </si>
  <si>
    <t>BORRELLI</t>
  </si>
  <si>
    <t>WOJCIK</t>
  </si>
  <si>
    <t>Thomas</t>
  </si>
  <si>
    <t>SCHEIDT</t>
  </si>
  <si>
    <t>RITTER</t>
  </si>
  <si>
    <t>ELLINGER</t>
  </si>
  <si>
    <t>Rose-Marie</t>
  </si>
  <si>
    <t>FEBVAY</t>
  </si>
  <si>
    <t>SAINT JOANIS</t>
  </si>
  <si>
    <t>Viviane</t>
  </si>
  <si>
    <t>RUBERT</t>
  </si>
  <si>
    <t>Arnaud</t>
  </si>
  <si>
    <t>PILOT</t>
  </si>
  <si>
    <t>PARIETTI</t>
  </si>
  <si>
    <t>MONTEILLET</t>
  </si>
  <si>
    <t>BLONDÉ</t>
  </si>
  <si>
    <t>STIRMANN</t>
  </si>
  <si>
    <t>GALIAY JINDRLÉ</t>
  </si>
  <si>
    <t>Yvonne</t>
  </si>
  <si>
    <t>GUTTIG</t>
  </si>
  <si>
    <t>BADER</t>
  </si>
  <si>
    <t>LEGLISE</t>
  </si>
  <si>
    <t>GOMES SCHERRER</t>
  </si>
  <si>
    <t>BUCHER</t>
  </si>
  <si>
    <t>EDEL</t>
  </si>
  <si>
    <t>Audrey</t>
  </si>
  <si>
    <t>TSCHAEN</t>
  </si>
  <si>
    <t>AREIL</t>
  </si>
  <si>
    <t>Marie-Chantal</t>
  </si>
  <si>
    <t>BOETSCH</t>
  </si>
  <si>
    <t>MARTIN-LAEMLE</t>
  </si>
  <si>
    <t>VINH</t>
  </si>
  <si>
    <t>SCHAUB</t>
  </si>
  <si>
    <t>Lucien</t>
  </si>
  <si>
    <t>RIMLINGER</t>
  </si>
  <si>
    <t>Marie-Lucie</t>
  </si>
  <si>
    <t>PICCOZ</t>
  </si>
  <si>
    <t>SISSLER</t>
  </si>
  <si>
    <t>Henri</t>
  </si>
  <si>
    <t>NAÏBAT</t>
  </si>
  <si>
    <t>BACH</t>
  </si>
  <si>
    <t>BORRACCINO</t>
  </si>
  <si>
    <t>Valentin</t>
  </si>
  <si>
    <t>JACOBELLI</t>
  </si>
  <si>
    <t>GRUNENWALD</t>
  </si>
  <si>
    <t>Léa</t>
  </si>
  <si>
    <t>BÉRARD</t>
  </si>
  <si>
    <t>ROYER DE MASSEY</t>
  </si>
  <si>
    <t>THIRIET</t>
  </si>
  <si>
    <t>KRISNER</t>
  </si>
  <si>
    <t>HUMBERT</t>
  </si>
  <si>
    <t>Stanislas</t>
  </si>
  <si>
    <t>VISCONTI</t>
  </si>
  <si>
    <t>VAN MONTAGU</t>
  </si>
  <si>
    <t>Jean-Patrick</t>
  </si>
  <si>
    <t>TANIÈRE</t>
  </si>
  <si>
    <t>SAGE</t>
  </si>
  <si>
    <t>DENISOT</t>
  </si>
  <si>
    <t>RENAUT</t>
  </si>
  <si>
    <t>Annie</t>
  </si>
  <si>
    <t>PARTI SOCIALISTE</t>
  </si>
  <si>
    <t>+ FORTE, + PROCHE, NOTRE REGION AVEC JEAN-PIERRE MASSERET</t>
  </si>
  <si>
    <t>LUG</t>
  </si>
  <si>
    <t>BARAT</t>
  </si>
  <si>
    <t>MEUNIER</t>
  </si>
  <si>
    <t>LOUIS</t>
  </si>
  <si>
    <t>Rachelle</t>
  </si>
  <si>
    <t>JAGIELSKI</t>
  </si>
  <si>
    <t>Cedric</t>
  </si>
  <si>
    <t>FLORES</t>
  </si>
  <si>
    <t>COLSON</t>
  </si>
  <si>
    <t>COSSON</t>
  </si>
  <si>
    <t>Genevieve</t>
  </si>
  <si>
    <t>REMY</t>
  </si>
  <si>
    <t>DUCHÊNE</t>
  </si>
  <si>
    <t>GLAY</t>
  </si>
  <si>
    <t>GIRARDIN</t>
  </si>
  <si>
    <t>HADDAD</t>
  </si>
  <si>
    <t>SYDOR</t>
  </si>
  <si>
    <t>Dimitri</t>
  </si>
  <si>
    <t>LABARRE</t>
  </si>
  <si>
    <t>MOSER</t>
  </si>
  <si>
    <t>PRIETO</t>
  </si>
  <si>
    <t>Sylvette</t>
  </si>
  <si>
    <t>MAGNE</t>
  </si>
  <si>
    <t>GESNOT</t>
  </si>
  <si>
    <t>Emilie</t>
  </si>
  <si>
    <t>HUGUET</t>
  </si>
  <si>
    <t>RAUDIN</t>
  </si>
  <si>
    <t>Agnes</t>
  </si>
  <si>
    <t>LANGLOIS</t>
  </si>
  <si>
    <t>MEYER</t>
  </si>
  <si>
    <t>MUNSTER</t>
  </si>
  <si>
    <t>MARANDON</t>
  </si>
  <si>
    <t>JOUSSIER</t>
  </si>
  <si>
    <t>TUNC</t>
  </si>
  <si>
    <t>Alexandre</t>
  </si>
  <si>
    <t>GRAIN</t>
  </si>
  <si>
    <t>BERTHIOT</t>
  </si>
  <si>
    <t>LADIESSE</t>
  </si>
  <si>
    <t>Maryse</t>
  </si>
  <si>
    <t>BARBY</t>
  </si>
  <si>
    <t>MARCELOT</t>
  </si>
  <si>
    <t>BEN AMAR</t>
  </si>
  <si>
    <t>Mostafa</t>
  </si>
  <si>
    <t>MICHEL</t>
  </si>
  <si>
    <t>AFARTOUT</t>
  </si>
  <si>
    <t>Ahmed</t>
  </si>
  <si>
    <t>MANIANI</t>
  </si>
  <si>
    <t>Imane</t>
  </si>
  <si>
    <t>Dentiste</t>
  </si>
  <si>
    <t>VERDIERE</t>
  </si>
  <si>
    <t>POIROT</t>
  </si>
  <si>
    <t>Thibaut</t>
  </si>
  <si>
    <t>DELAGE</t>
  </si>
  <si>
    <t>Michele</t>
  </si>
  <si>
    <t>EL HDIY</t>
  </si>
  <si>
    <t>Abdelillah</t>
  </si>
  <si>
    <t>ANDRIOT</t>
  </si>
  <si>
    <t>DAVERDON</t>
  </si>
  <si>
    <t>Roland</t>
  </si>
  <si>
    <t>VENANCIO</t>
  </si>
  <si>
    <t>Eloïse</t>
  </si>
  <si>
    <t>CAUSIN</t>
  </si>
  <si>
    <t>CHRETIEN</t>
  </si>
  <si>
    <t>BARRET</t>
  </si>
  <si>
    <t>DONATO</t>
  </si>
  <si>
    <t>JANNAUD</t>
  </si>
  <si>
    <t>VAILLANT</t>
  </si>
  <si>
    <t>MASSON</t>
  </si>
  <si>
    <t>HAMEAU-KINDERSTUTH</t>
  </si>
  <si>
    <t>CHOSEROT</t>
  </si>
  <si>
    <t>Julie</t>
  </si>
  <si>
    <t>HERBAYS</t>
  </si>
  <si>
    <t>SARDE</t>
  </si>
  <si>
    <t>Barbara</t>
  </si>
  <si>
    <t>HATZIG</t>
  </si>
  <si>
    <t>LAHRACH</t>
  </si>
  <si>
    <t>Nadia</t>
  </si>
  <si>
    <t>JACQUEMIN</t>
  </si>
  <si>
    <t>ADAM</t>
  </si>
  <si>
    <t>TILLARD</t>
  </si>
  <si>
    <t>DEMONET</t>
  </si>
  <si>
    <t>BERGÉ</t>
  </si>
  <si>
    <t>CHEBAB</t>
  </si>
  <si>
    <t>Fouzia</t>
  </si>
  <si>
    <t>BERTELLE</t>
  </si>
  <si>
    <t>HENQUINET</t>
  </si>
  <si>
    <t>Celine</t>
  </si>
  <si>
    <t>TOPARSLAN</t>
  </si>
  <si>
    <t>Ergün</t>
  </si>
  <si>
    <t>BEAUDEUX</t>
  </si>
  <si>
    <t>Evelyne</t>
  </si>
  <si>
    <t>BOUZAD</t>
  </si>
  <si>
    <t>Kamel</t>
  </si>
  <si>
    <t>EPHRITIKHINE</t>
  </si>
  <si>
    <t>Mathieu</t>
  </si>
  <si>
    <t>PCD</t>
  </si>
  <si>
    <t>VILLEMIN</t>
  </si>
  <si>
    <t>ANDRÉ</t>
  </si>
  <si>
    <t>THIL</t>
  </si>
  <si>
    <t>Marie-Claude</t>
  </si>
  <si>
    <t>GUCKERT</t>
  </si>
  <si>
    <t>BERTAUX</t>
  </si>
  <si>
    <t>Pauline</t>
  </si>
  <si>
    <t>HAZARD</t>
  </si>
  <si>
    <t>KINTZINGER</t>
  </si>
  <si>
    <t>Myriam</t>
  </si>
  <si>
    <t>ZANETTI</t>
  </si>
  <si>
    <t>Paola</t>
  </si>
  <si>
    <t>DEP</t>
  </si>
  <si>
    <t>MASSERET</t>
  </si>
  <si>
    <t>SEN,PCR</t>
  </si>
  <si>
    <t>VAÏSSE</t>
  </si>
  <si>
    <t>LIOUVILLE</t>
  </si>
  <si>
    <t>GAREAUX</t>
  </si>
  <si>
    <t>LIOGER</t>
  </si>
  <si>
    <t>Richard</t>
  </si>
  <si>
    <t>KHAMASSI</t>
  </si>
  <si>
    <t>Kheira</t>
  </si>
  <si>
    <t>TIRLICIEN</t>
  </si>
  <si>
    <t>DUFFLO</t>
  </si>
  <si>
    <t>Angèle</t>
  </si>
  <si>
    <t>TARILLON</t>
  </si>
  <si>
    <t>PICARD</t>
  </si>
  <si>
    <t>Charlotte</t>
  </si>
  <si>
    <t>MARTIN</t>
  </si>
  <si>
    <t>Jean-Bernard</t>
  </si>
  <si>
    <t>BOROWSKI</t>
  </si>
  <si>
    <t>WEBER</t>
  </si>
  <si>
    <t>Michaël</t>
  </si>
  <si>
    <t>KAUCIC</t>
  </si>
  <si>
    <t>RISSER</t>
  </si>
  <si>
    <t>Charles</t>
  </si>
  <si>
    <t>DAESCHLER</t>
  </si>
  <si>
    <t>TOULOUZE</t>
  </si>
  <si>
    <t>HARTER-HOUSELLE</t>
  </si>
  <si>
    <t>Carmen</t>
  </si>
  <si>
    <t>BENABID</t>
  </si>
  <si>
    <t>Lokmane</t>
  </si>
  <si>
    <t>BETKA</t>
  </si>
  <si>
    <t>Samira</t>
  </si>
  <si>
    <t>LEBOURG</t>
  </si>
  <si>
    <t>Gérald</t>
  </si>
  <si>
    <t>WALDUNG</t>
  </si>
  <si>
    <t>BOR</t>
  </si>
  <si>
    <t>DE OLIVEIRA</t>
  </si>
  <si>
    <t>KINNEL</t>
  </si>
  <si>
    <t>Jean-Christophe</t>
  </si>
  <si>
    <t>CHAPONET</t>
  </si>
  <si>
    <t>Olivia</t>
  </si>
  <si>
    <t>CAFORA</t>
  </si>
  <si>
    <t>Benjamin</t>
  </si>
  <si>
    <t>BAIL</t>
  </si>
  <si>
    <t>Renée</t>
  </si>
  <si>
    <t>SOULIER</t>
  </si>
  <si>
    <t>SALLUSTI</t>
  </si>
  <si>
    <t>WEIL</t>
  </si>
  <si>
    <t>MENICHETTI</t>
  </si>
  <si>
    <t>LA VAULLÉE</t>
  </si>
  <si>
    <t>RICHARDOT</t>
  </si>
  <si>
    <t>Anne-Pernelle</t>
  </si>
  <si>
    <t>RECHT</t>
  </si>
  <si>
    <t>MAGDELAINE</t>
  </si>
  <si>
    <t>BUCHMANN</t>
  </si>
  <si>
    <t>Andrée</t>
  </si>
  <si>
    <t>SIEFFER</t>
  </si>
  <si>
    <t>JAMPOC-BERTRAND</t>
  </si>
  <si>
    <t>BARILLON</t>
  </si>
  <si>
    <t>Rémi</t>
  </si>
  <si>
    <t>REYS</t>
  </si>
  <si>
    <t>Hugues</t>
  </si>
  <si>
    <t>SALMI</t>
  </si>
  <si>
    <t>Lilia</t>
  </si>
  <si>
    <t>SANCHO ANDREO</t>
  </si>
  <si>
    <t>HABERMACHER</t>
  </si>
  <si>
    <t>MUNSCHY</t>
  </si>
  <si>
    <t>IBIEM</t>
  </si>
  <si>
    <t>VALVERDE</t>
  </si>
  <si>
    <t>Bénédicte</t>
  </si>
  <si>
    <t>WANTZ</t>
  </si>
  <si>
    <t>KRACHER</t>
  </si>
  <si>
    <t>Jacky</t>
  </si>
  <si>
    <t>WACKERMANN</t>
  </si>
  <si>
    <t>SAENGER</t>
  </si>
  <si>
    <t>REICHHART</t>
  </si>
  <si>
    <t>Ada</t>
  </si>
  <si>
    <t>WETTERER</t>
  </si>
  <si>
    <t>GANGLOFF</t>
  </si>
  <si>
    <t>Camille</t>
  </si>
  <si>
    <t>DEMISSY</t>
  </si>
  <si>
    <t>Hugo</t>
  </si>
  <si>
    <t>MAULAT</t>
  </si>
  <si>
    <t>Clémence</t>
  </si>
  <si>
    <t>BRENNER</t>
  </si>
  <si>
    <t>HAMM</t>
  </si>
  <si>
    <t>Christelle</t>
  </si>
  <si>
    <t>MURTHEN</t>
  </si>
  <si>
    <t>Goinda</t>
  </si>
  <si>
    <t>BOURGUIGNON</t>
  </si>
  <si>
    <t>Chloé</t>
  </si>
  <si>
    <t>MARCOT</t>
  </si>
  <si>
    <t>KAH</t>
  </si>
  <si>
    <t>WILLER</t>
  </si>
  <si>
    <t>TRAUTMANN</t>
  </si>
  <si>
    <t>RPE</t>
  </si>
  <si>
    <t>HOMÉ</t>
  </si>
  <si>
    <t>SCHWEITZER</t>
  </si>
  <si>
    <t>Cléo</t>
  </si>
  <si>
    <t>STOLL</t>
  </si>
  <si>
    <t>VALENTIN</t>
  </si>
  <si>
    <t>Victorine</t>
  </si>
  <si>
    <t>FISCHER</t>
  </si>
  <si>
    <t>SCHILLINGER</t>
  </si>
  <si>
    <t>SEN</t>
  </si>
  <si>
    <t>SOTHER</t>
  </si>
  <si>
    <t>JOSTE</t>
  </si>
  <si>
    <t>MORVAN</t>
  </si>
  <si>
    <t>EL HAJJAJI</t>
  </si>
  <si>
    <t>FACCHIN</t>
  </si>
  <si>
    <t>ZANDONELLA</t>
  </si>
  <si>
    <t>Ginou</t>
  </si>
  <si>
    <t>ROTOLO</t>
  </si>
  <si>
    <t>Marcello</t>
  </si>
  <si>
    <t>BETTEMBOURG</t>
  </si>
  <si>
    <t>HARTER-BOUFRIOUA</t>
  </si>
  <si>
    <t>Maël</t>
  </si>
  <si>
    <t>DE BREM</t>
  </si>
  <si>
    <t>Ingrid</t>
  </si>
  <si>
    <t>ERNST</t>
  </si>
  <si>
    <t>TOUZANI</t>
  </si>
  <si>
    <t>LICHTLE</t>
  </si>
  <si>
    <t>LUTOLF-CAMORALI</t>
  </si>
  <si>
    <t>Anne-Catherine</t>
  </si>
  <si>
    <t>BELHADRI</t>
  </si>
  <si>
    <t>Lakdar</t>
  </si>
  <si>
    <t>LEVASSORT</t>
  </si>
  <si>
    <t>RABEH</t>
  </si>
  <si>
    <t>Khalid</t>
  </si>
  <si>
    <t>Représentant de commerce</t>
  </si>
  <si>
    <t>ANOU</t>
  </si>
  <si>
    <t>Ouijdane</t>
  </si>
  <si>
    <t>PRIMUS</t>
  </si>
  <si>
    <t>LALANDRE</t>
  </si>
  <si>
    <t>COLIN</t>
  </si>
  <si>
    <t>SPEISSMANN</t>
  </si>
  <si>
    <t>Stessy</t>
  </si>
  <si>
    <t>COLNAT</t>
  </si>
  <si>
    <t>BINAMÉ</t>
  </si>
  <si>
    <t>FROMAIGEAT</t>
  </si>
  <si>
    <t>DREVET</t>
  </si>
  <si>
    <t>Vétérinaire</t>
  </si>
  <si>
    <t>ABEL</t>
  </si>
  <si>
    <t>SAHAN</t>
  </si>
  <si>
    <t>Elvan</t>
  </si>
  <si>
    <t>FRESSE</t>
  </si>
  <si>
    <t>RAGOT</t>
  </si>
  <si>
    <t>Alan</t>
  </si>
  <si>
    <t>Agent d'affaires</t>
  </si>
  <si>
    <t>BALLAND</t>
  </si>
  <si>
    <t>Fanny</t>
  </si>
  <si>
    <t>MOUGEOT</t>
  </si>
  <si>
    <t>LEMAIRE</t>
  </si>
  <si>
    <t>FRONT NATIONAL</t>
  </si>
  <si>
    <t>LISTE FRONT NATIONAL PRESENTEE PAR MARINE LE PEN</t>
  </si>
  <si>
    <t>LFN</t>
  </si>
  <si>
    <t>LUCZKA</t>
  </si>
  <si>
    <t>DESPAS</t>
  </si>
  <si>
    <t>CALLAUD</t>
  </si>
  <si>
    <t>Victor</t>
  </si>
  <si>
    <t>BLOMME</t>
  </si>
  <si>
    <t>Amandine</t>
  </si>
  <si>
    <t>NOIZET</t>
  </si>
  <si>
    <t>Corentin</t>
  </si>
  <si>
    <t>BERTEAUX</t>
  </si>
  <si>
    <t>Paméla</t>
  </si>
  <si>
    <t>SINGERY</t>
  </si>
  <si>
    <t>Marie-France</t>
  </si>
  <si>
    <t>HELIN</t>
  </si>
  <si>
    <t>LORENZO</t>
  </si>
  <si>
    <t>COPINNE</t>
  </si>
  <si>
    <t>Emeric</t>
  </si>
  <si>
    <t>SUBTIL</t>
  </si>
  <si>
    <t>RANC</t>
  </si>
  <si>
    <t>Angélique</t>
  </si>
  <si>
    <t>Architecte</t>
  </si>
  <si>
    <t>LEDUC</t>
  </si>
  <si>
    <t>BOULARD</t>
  </si>
  <si>
    <t>BERTHIER</t>
  </si>
  <si>
    <t>VERNET</t>
  </si>
  <si>
    <t>VERLEENE</t>
  </si>
  <si>
    <t>ARBONA</t>
  </si>
  <si>
    <t>CORPELET</t>
  </si>
  <si>
    <t>FIOT</t>
  </si>
  <si>
    <t>ERRE</t>
  </si>
  <si>
    <t>Cindy</t>
  </si>
  <si>
    <t>GOUTHIER</t>
  </si>
  <si>
    <t>BESSON</t>
  </si>
  <si>
    <t>VIGNOT</t>
  </si>
  <si>
    <t>PHILIPPO</t>
  </si>
  <si>
    <t>Baptiste</t>
  </si>
  <si>
    <t>Agent d'assurances</t>
  </si>
  <si>
    <t>VISBECQ</t>
  </si>
  <si>
    <t>HAVASI</t>
  </si>
  <si>
    <t>Edith</t>
  </si>
  <si>
    <t>BENADASSI</t>
  </si>
  <si>
    <t>DENIEL</t>
  </si>
  <si>
    <t>Elodie</t>
  </si>
  <si>
    <t>BRASSEUR</t>
  </si>
  <si>
    <t>Johnny</t>
  </si>
  <si>
    <t>MONTET</t>
  </si>
  <si>
    <t>Ludwig</t>
  </si>
  <si>
    <t>LARRÈRE</t>
  </si>
  <si>
    <t>PICOT</t>
  </si>
  <si>
    <t>Jean-Louis</t>
  </si>
  <si>
    <t>FABRE</t>
  </si>
  <si>
    <t>CUDEL</t>
  </si>
  <si>
    <t>FEVRE</t>
  </si>
  <si>
    <t>CHÂTELAIN</t>
  </si>
  <si>
    <t>Aude</t>
  </si>
  <si>
    <t>CONVOLTE</t>
  </si>
  <si>
    <t>LEVERRIER</t>
  </si>
  <si>
    <t>TERRILLON</t>
  </si>
  <si>
    <t>HANCE</t>
  </si>
  <si>
    <t>EURY</t>
  </si>
  <si>
    <t>Gregoire</t>
  </si>
  <si>
    <t>BILDE</t>
  </si>
  <si>
    <t>BAUCHE</t>
  </si>
  <si>
    <t>HAACK</t>
  </si>
  <si>
    <t>MASON-WEYL</t>
  </si>
  <si>
    <t>STEPHANY</t>
  </si>
  <si>
    <t>Jennifer</t>
  </si>
  <si>
    <t>DUFAY</t>
  </si>
  <si>
    <t>HOFFMANN</t>
  </si>
  <si>
    <t>MARSOLLE</t>
  </si>
  <si>
    <t>HANZO</t>
  </si>
  <si>
    <t>SAUGET</t>
  </si>
  <si>
    <t>DOLCEMASCOLO</t>
  </si>
  <si>
    <t>WINKENS</t>
  </si>
  <si>
    <t>Billy</t>
  </si>
  <si>
    <t>POURCHER</t>
  </si>
  <si>
    <t>Katherine</t>
  </si>
  <si>
    <t>PLUNTZ</t>
  </si>
  <si>
    <t>Sabine</t>
  </si>
  <si>
    <t>DAWISKIBA</t>
  </si>
  <si>
    <t>DELONG</t>
  </si>
  <si>
    <t>VOINESSON</t>
  </si>
  <si>
    <t>Francois</t>
  </si>
  <si>
    <t>BESANÇON</t>
  </si>
  <si>
    <t>ROGER</t>
  </si>
  <si>
    <t>SINKEC</t>
  </si>
  <si>
    <t>ROUSSEL</t>
  </si>
  <si>
    <t>VILAIN</t>
  </si>
  <si>
    <t>KAUFMANN</t>
  </si>
  <si>
    <t>CARILLON</t>
  </si>
  <si>
    <t>Stéphane</t>
  </si>
  <si>
    <t>ROTA</t>
  </si>
  <si>
    <t>LAIDIER</t>
  </si>
  <si>
    <t>PROT</t>
  </si>
  <si>
    <t>DI RISIO</t>
  </si>
  <si>
    <t>Ghislaine</t>
  </si>
  <si>
    <t>PHILIPPOT</t>
  </si>
  <si>
    <t>GROLET</t>
  </si>
  <si>
    <t>PFEFFER</t>
  </si>
  <si>
    <t>Kévin</t>
  </si>
  <si>
    <t>CONIGLIO</t>
  </si>
  <si>
    <t>Stéfanie</t>
  </si>
  <si>
    <t>GOURLOT</t>
  </si>
  <si>
    <t>BURG</t>
  </si>
  <si>
    <t>ENGELMANN</t>
  </si>
  <si>
    <t>Magistrat</t>
  </si>
  <si>
    <t>BRUCKMANN</t>
  </si>
  <si>
    <t>HOFF</t>
  </si>
  <si>
    <t>SCHAAFF</t>
  </si>
  <si>
    <t>PERRAUD</t>
  </si>
  <si>
    <t>Aymeric</t>
  </si>
  <si>
    <t>MIHELIC</t>
  </si>
  <si>
    <t>DEWALD</t>
  </si>
  <si>
    <t>John</t>
  </si>
  <si>
    <t>CORBISEZ</t>
  </si>
  <si>
    <t>ROBALO</t>
  </si>
  <si>
    <t>Bérangère</t>
  </si>
  <si>
    <t>JANVIER</t>
  </si>
  <si>
    <t>SANITATE</t>
  </si>
  <si>
    <t>Laura</t>
  </si>
  <si>
    <t>BAUER</t>
  </si>
  <si>
    <t>DEISS</t>
  </si>
  <si>
    <t>Murielle</t>
  </si>
  <si>
    <t>BERTRAM</t>
  </si>
  <si>
    <t>HOUDIN</t>
  </si>
  <si>
    <t>TERRAGNOLO</t>
  </si>
  <si>
    <t>Louis</t>
  </si>
  <si>
    <t>ALBRECH</t>
  </si>
  <si>
    <t>Maria</t>
  </si>
  <si>
    <t>BAUCHAT</t>
  </si>
  <si>
    <t>OUDIN</t>
  </si>
  <si>
    <t>KRETTNICH</t>
  </si>
  <si>
    <t>CRUCIANI</t>
  </si>
  <si>
    <t>Katia</t>
  </si>
  <si>
    <t>TRINQUIER</t>
  </si>
  <si>
    <t>SCHEUER</t>
  </si>
  <si>
    <t>BRODBECK</t>
  </si>
  <si>
    <t>FANTON D'ANDON</t>
  </si>
  <si>
    <t>GATTONI</t>
  </si>
  <si>
    <t>DU PARC</t>
  </si>
  <si>
    <t>Hombeline</t>
  </si>
  <si>
    <t>GNAEDIG</t>
  </si>
  <si>
    <t>STIEGLER</t>
  </si>
  <si>
    <t>PIERRE</t>
  </si>
  <si>
    <t>ABRAHAM</t>
  </si>
  <si>
    <t>Julia</t>
  </si>
  <si>
    <t>DIDELOT</t>
  </si>
  <si>
    <t>Andréa</t>
  </si>
  <si>
    <t>DENJEAN</t>
  </si>
  <si>
    <t>HUSSER</t>
  </si>
  <si>
    <t>BECK</t>
  </si>
  <si>
    <t>Déborah</t>
  </si>
  <si>
    <t>COTELLE</t>
  </si>
  <si>
    <t>ZAIDA</t>
  </si>
  <si>
    <t>FRANCOIS</t>
  </si>
  <si>
    <t>GUILLIER</t>
  </si>
  <si>
    <t>STIFTER</t>
  </si>
  <si>
    <t>Marguerite</t>
  </si>
  <si>
    <t>BASTIAN</t>
  </si>
  <si>
    <t>STEINER</t>
  </si>
  <si>
    <t>MATTER</t>
  </si>
  <si>
    <t>Gregory</t>
  </si>
  <si>
    <t>KLEINKLAUS</t>
  </si>
  <si>
    <t>BONIFAIX</t>
  </si>
  <si>
    <t>GOEHRING</t>
  </si>
  <si>
    <t>EISENSCHMIDT</t>
  </si>
  <si>
    <t>Pierre-Henri</t>
  </si>
  <si>
    <t>TINOT</t>
  </si>
  <si>
    <t>PEREZ</t>
  </si>
  <si>
    <t>Edgard</t>
  </si>
  <si>
    <t>BRION</t>
  </si>
  <si>
    <t>Christiane</t>
  </si>
  <si>
    <t>DEISZ</t>
  </si>
  <si>
    <t>Gautier</t>
  </si>
  <si>
    <t>GRISET</t>
  </si>
  <si>
    <t>Emmanuelle</t>
  </si>
  <si>
    <t>Huissier</t>
  </si>
  <si>
    <t>WIEGAND</t>
  </si>
  <si>
    <t>Sebastien</t>
  </si>
  <si>
    <t>WALTHER</t>
  </si>
  <si>
    <t>JORON</t>
  </si>
  <si>
    <t>MARCELLI</t>
  </si>
  <si>
    <t>WILHELM</t>
  </si>
  <si>
    <t>DE LACOSTE LAREYMONDIE</t>
  </si>
  <si>
    <t>Marie Hélène</t>
  </si>
  <si>
    <t>STICH</t>
  </si>
  <si>
    <t>ROTILY</t>
  </si>
  <si>
    <t>Cassandra</t>
  </si>
  <si>
    <t>PINT</t>
  </si>
  <si>
    <t>DI LEONARDO</t>
  </si>
  <si>
    <t>CIARLETTA</t>
  </si>
  <si>
    <t>LUTTRINGER</t>
  </si>
  <si>
    <t>COURTAUX</t>
  </si>
  <si>
    <t>NOLETTA</t>
  </si>
  <si>
    <t>Claudia</t>
  </si>
  <si>
    <t>PORNAIN</t>
  </si>
  <si>
    <t>Christopher</t>
  </si>
  <si>
    <t>FAESCH</t>
  </si>
  <si>
    <t>Stephanie</t>
  </si>
  <si>
    <t>CATHALA</t>
  </si>
  <si>
    <t>Ludovic</t>
  </si>
  <si>
    <t>BOHRER</t>
  </si>
  <si>
    <t>Aurore</t>
  </si>
  <si>
    <t>RITZ</t>
  </si>
  <si>
    <t>THOMANN</t>
  </si>
  <si>
    <t>Romain</t>
  </si>
  <si>
    <t>HALLER</t>
  </si>
  <si>
    <t>DE GRENAUD</t>
  </si>
  <si>
    <t>HENG</t>
  </si>
  <si>
    <t>Corine</t>
  </si>
  <si>
    <t>Renaud</t>
  </si>
  <si>
    <t>SCHLERET</t>
  </si>
  <si>
    <t>GROSSE-CRUCIANI</t>
  </si>
  <si>
    <t>Jordan</t>
  </si>
  <si>
    <t>DO SANTOS</t>
  </si>
  <si>
    <t>Marina</t>
  </si>
  <si>
    <t>JENFT</t>
  </si>
  <si>
    <t>MATHIS</t>
  </si>
  <si>
    <t>Lydie</t>
  </si>
  <si>
    <t>JABRIN</t>
  </si>
  <si>
    <t>HOLZHAMMER</t>
  </si>
  <si>
    <t>SPINAZZE</t>
  </si>
  <si>
    <t>Cathy</t>
  </si>
  <si>
    <t>JUDAS</t>
  </si>
  <si>
    <t>DUMET</t>
  </si>
  <si>
    <t>UPR</t>
  </si>
  <si>
    <t>L'UPR, avec FRANÇOIS ASSELINEAU - LE PARTI QUI MONTE malgré le silence des médias</t>
  </si>
  <si>
    <t>LDIV</t>
  </si>
  <si>
    <t>VUIBERT</t>
  </si>
  <si>
    <t>DE KOCKER</t>
  </si>
  <si>
    <t>DURIEZ</t>
  </si>
  <si>
    <t>CORDIER</t>
  </si>
  <si>
    <t>ANCEL</t>
  </si>
  <si>
    <t>HEULLUY</t>
  </si>
  <si>
    <t>GILSON</t>
  </si>
  <si>
    <t>DEMOULIN</t>
  </si>
  <si>
    <t>ORRYE</t>
  </si>
  <si>
    <t>BOUDRY</t>
  </si>
  <si>
    <t>DEGOUY</t>
  </si>
  <si>
    <t>Geoffrey</t>
  </si>
  <si>
    <t>SOUSA</t>
  </si>
  <si>
    <t>POCHON</t>
  </si>
  <si>
    <t>HEPP</t>
  </si>
  <si>
    <t>Andreas</t>
  </si>
  <si>
    <t>DEVILLERS</t>
  </si>
  <si>
    <t>GOUDEMBOURG</t>
  </si>
  <si>
    <t>Loic</t>
  </si>
  <si>
    <t>RASETTI</t>
  </si>
  <si>
    <t>BIDE</t>
  </si>
  <si>
    <t>CHAMPION</t>
  </si>
  <si>
    <t>JACOB</t>
  </si>
  <si>
    <t>CHATHUANT</t>
  </si>
  <si>
    <t>CREMASCHI</t>
  </si>
  <si>
    <t>SARAZIN</t>
  </si>
  <si>
    <t>Serge-André</t>
  </si>
  <si>
    <t>RENAULT</t>
  </si>
  <si>
    <t>DOMOKOS</t>
  </si>
  <si>
    <t>NICOLAS</t>
  </si>
  <si>
    <t>Huguette</t>
  </si>
  <si>
    <t>LEBRUN</t>
  </si>
  <si>
    <t>TOUSSAINT</t>
  </si>
  <si>
    <t>BUSSEZ</t>
  </si>
  <si>
    <t>Aurélien</t>
  </si>
  <si>
    <t>MAILLIET</t>
  </si>
  <si>
    <t>Laurie</t>
  </si>
  <si>
    <t>SECKINGER</t>
  </si>
  <si>
    <t>FAUVE</t>
  </si>
  <si>
    <t>Éric</t>
  </si>
  <si>
    <t>Lydia</t>
  </si>
  <si>
    <t>Administrateur de sociétés</t>
  </si>
  <si>
    <t>FERNANDES</t>
  </si>
  <si>
    <t>Yannick</t>
  </si>
  <si>
    <t>HANCOCK</t>
  </si>
  <si>
    <t>Dahbia</t>
  </si>
  <si>
    <t>GUERIN</t>
  </si>
  <si>
    <t>BERILLE</t>
  </si>
  <si>
    <t>DJAITH</t>
  </si>
  <si>
    <t>Rida</t>
  </si>
  <si>
    <t>YAGOUBI</t>
  </si>
  <si>
    <t>Naceur</t>
  </si>
  <si>
    <t>Nadège</t>
  </si>
  <si>
    <t>PALIN</t>
  </si>
  <si>
    <t>MANENTI</t>
  </si>
  <si>
    <t>Clément</t>
  </si>
  <si>
    <t>CALOT</t>
  </si>
  <si>
    <t>SGRO</t>
  </si>
  <si>
    <t>ETCHEVEST</t>
  </si>
  <si>
    <t>BARBET</t>
  </si>
  <si>
    <t>Zora</t>
  </si>
  <si>
    <t>COLLIGNON</t>
  </si>
  <si>
    <t>Rodolphe</t>
  </si>
  <si>
    <t>MIELCAREK</t>
  </si>
  <si>
    <t>VOIRON</t>
  </si>
  <si>
    <t>FRECHET</t>
  </si>
  <si>
    <t>Vincianne</t>
  </si>
  <si>
    <t>KELES</t>
  </si>
  <si>
    <t>Taylan</t>
  </si>
  <si>
    <t>COËMET</t>
  </si>
  <si>
    <t>RADISA</t>
  </si>
  <si>
    <t>MORASCHETTI</t>
  </si>
  <si>
    <t>CARON</t>
  </si>
  <si>
    <t>BARRÉ</t>
  </si>
  <si>
    <t>Vivien</t>
  </si>
  <si>
    <t>BENOIT</t>
  </si>
  <si>
    <t>Armelle</t>
  </si>
  <si>
    <t>BETTIN</t>
  </si>
  <si>
    <t>ISMERT</t>
  </si>
  <si>
    <t>LOGEROT</t>
  </si>
  <si>
    <t>PEGUY</t>
  </si>
  <si>
    <t>Marie-Claire</t>
  </si>
  <si>
    <t>JEANNESSON</t>
  </si>
  <si>
    <t>HEISSAT</t>
  </si>
  <si>
    <t>GOBERT</t>
  </si>
  <si>
    <t>VASSEUR</t>
  </si>
  <si>
    <t>DEMARET</t>
  </si>
  <si>
    <t>LE TETU</t>
  </si>
  <si>
    <t>GIESSINGER</t>
  </si>
  <si>
    <t>Simon</t>
  </si>
  <si>
    <t>SAWCZUK</t>
  </si>
  <si>
    <t>MANN</t>
  </si>
  <si>
    <t>DEGOS</t>
  </si>
  <si>
    <t>Jean-Yves</t>
  </si>
  <si>
    <t>DESSELIER</t>
  </si>
  <si>
    <t>MILERSKI</t>
  </si>
  <si>
    <t>PEQUIN</t>
  </si>
  <si>
    <t>FAILLA</t>
  </si>
  <si>
    <t>Clarisse</t>
  </si>
  <si>
    <t>DOUAY</t>
  </si>
  <si>
    <t>GOTTERI</t>
  </si>
  <si>
    <t>Ophélie</t>
  </si>
  <si>
    <t>GELPE</t>
  </si>
  <si>
    <t>CHOLLET</t>
  </si>
  <si>
    <t>BROQUARD</t>
  </si>
  <si>
    <t>MAILLARD</t>
  </si>
  <si>
    <t>Émilie</t>
  </si>
  <si>
    <t>FRITSCH</t>
  </si>
  <si>
    <t>MALFONE</t>
  </si>
  <si>
    <t>Tony</t>
  </si>
  <si>
    <t>CUEILLETTE</t>
  </si>
  <si>
    <t>VIRION</t>
  </si>
  <si>
    <t>MELLIER</t>
  </si>
  <si>
    <t>SCHWARTZ</t>
  </si>
  <si>
    <t>Grégory</t>
  </si>
  <si>
    <t>MANEL</t>
  </si>
  <si>
    <t>SZOSTOK</t>
  </si>
  <si>
    <t>NÉOLA</t>
  </si>
  <si>
    <t>MAGRAS</t>
  </si>
  <si>
    <t>JEANDEL</t>
  </si>
  <si>
    <t>PARLAGRECO</t>
  </si>
  <si>
    <t>MATTIONI</t>
  </si>
  <si>
    <t>NERI</t>
  </si>
  <si>
    <t>Mario</t>
  </si>
  <si>
    <t>BENDEL</t>
  </si>
  <si>
    <t>Gasparino</t>
  </si>
  <si>
    <t>NOEL</t>
  </si>
  <si>
    <t>HIRN</t>
  </si>
  <si>
    <t>VETROFF</t>
  </si>
  <si>
    <t>ALVAREZ</t>
  </si>
  <si>
    <t>FINCK</t>
  </si>
  <si>
    <t>FILBING</t>
  </si>
  <si>
    <t>LE</t>
  </si>
  <si>
    <t>RIZZI</t>
  </si>
  <si>
    <t>Pascale</t>
  </si>
  <si>
    <t>GERBAUX</t>
  </si>
  <si>
    <t>Amaury</t>
  </si>
  <si>
    <t>CAMUS</t>
  </si>
  <si>
    <t>ROSENSTEIN</t>
  </si>
  <si>
    <t>GROSHENS</t>
  </si>
  <si>
    <t>MALÉ</t>
  </si>
  <si>
    <t>HENRY</t>
  </si>
  <si>
    <t>GRÜN</t>
  </si>
  <si>
    <t>TAVARES</t>
  </si>
  <si>
    <t>Vanessa</t>
  </si>
  <si>
    <t>GUILHEM</t>
  </si>
  <si>
    <t>ARMBRUSTER</t>
  </si>
  <si>
    <t>JOLIEZ</t>
  </si>
  <si>
    <t>Jean-Frédéric</t>
  </si>
  <si>
    <t>FLUCK</t>
  </si>
  <si>
    <t>CHAOUCH</t>
  </si>
  <si>
    <t>Marie-Charlotte</t>
  </si>
  <si>
    <t>RICK</t>
  </si>
  <si>
    <t>CHENEBLE</t>
  </si>
  <si>
    <t>HENTZ</t>
  </si>
  <si>
    <t>Gauthier</t>
  </si>
  <si>
    <t>GRAFF</t>
  </si>
  <si>
    <t>SIPP</t>
  </si>
  <si>
    <t>Rachid</t>
  </si>
  <si>
    <t>SALL</t>
  </si>
  <si>
    <t>Secou</t>
  </si>
  <si>
    <t>RAYEUR</t>
  </si>
  <si>
    <t>Marylène</t>
  </si>
  <si>
    <t>ROBLEDO</t>
  </si>
  <si>
    <t>Juan Carlos</t>
  </si>
  <si>
    <t>BAYRAKTAR</t>
  </si>
  <si>
    <t>Bahri</t>
  </si>
  <si>
    <t>KRZEMINSKI</t>
  </si>
  <si>
    <t>ARNOLD</t>
  </si>
  <si>
    <t>MAKMOUL</t>
  </si>
  <si>
    <t>Hakim</t>
  </si>
  <si>
    <t>LANGARD</t>
  </si>
  <si>
    <t>BELTRANDO</t>
  </si>
  <si>
    <t>Pierry</t>
  </si>
  <si>
    <t>SAINT-PHOR</t>
  </si>
  <si>
    <t>Alex</t>
  </si>
  <si>
    <t>FORTERRE</t>
  </si>
  <si>
    <t>ZUBER</t>
  </si>
  <si>
    <t>CHANTEBIEN</t>
  </si>
  <si>
    <t>DESWERT</t>
  </si>
  <si>
    <t>Yann</t>
  </si>
  <si>
    <t>GRAVRAND</t>
  </si>
  <si>
    <t>Margaux</t>
  </si>
  <si>
    <t>POLLENS</t>
  </si>
  <si>
    <t>PIERSON</t>
  </si>
  <si>
    <t>HIPPERT</t>
  </si>
  <si>
    <t>Alphonse</t>
  </si>
  <si>
    <t>WILLAIME</t>
  </si>
  <si>
    <t>TRETTEL</t>
  </si>
  <si>
    <t>MAIULLARI</t>
  </si>
  <si>
    <t>GUTLEBEN</t>
  </si>
  <si>
    <t>WENTZEL</t>
  </si>
  <si>
    <t>Agent subalterne (entr.publiques)</t>
  </si>
  <si>
    <t>HERTEMENT</t>
  </si>
  <si>
    <t>Emilien</t>
  </si>
  <si>
    <t>PALMAROLA</t>
  </si>
  <si>
    <t>KRELA</t>
  </si>
  <si>
    <t>GEGOUT</t>
  </si>
  <si>
    <t>Natacha</t>
  </si>
  <si>
    <t>CHANAL</t>
  </si>
  <si>
    <t>ROUSSEAU</t>
  </si>
  <si>
    <t>THOUVENIN</t>
  </si>
  <si>
    <t>LUTTE OUVRIERE</t>
  </si>
  <si>
    <t>Lutte ouvrière - Faire entendre le camp des travailleurs</t>
  </si>
  <si>
    <t>LEXG</t>
  </si>
  <si>
    <t>TAKAWÉ</t>
  </si>
  <si>
    <t>Mink</t>
  </si>
  <si>
    <t>BROSSE</t>
  </si>
  <si>
    <t>Johan</t>
  </si>
  <si>
    <t>OCTAVE</t>
  </si>
  <si>
    <t>NOUET</t>
  </si>
  <si>
    <t>Joel</t>
  </si>
  <si>
    <t>RIPORTELLA</t>
  </si>
  <si>
    <t>POMMIER</t>
  </si>
  <si>
    <t>Nesida</t>
  </si>
  <si>
    <t>FREZZATO</t>
  </si>
  <si>
    <t>PINAS</t>
  </si>
  <si>
    <t>Éveline</t>
  </si>
  <si>
    <t>BISSEY</t>
  </si>
  <si>
    <t>CARDOSO</t>
  </si>
  <si>
    <t>Déolinda</t>
  </si>
  <si>
    <t>ANDRIEUX</t>
  </si>
  <si>
    <t>SEURAT</t>
  </si>
  <si>
    <t>PAILLARD</t>
  </si>
  <si>
    <t>Lionel</t>
  </si>
  <si>
    <t>NOURY</t>
  </si>
  <si>
    <t>ROLLAND</t>
  </si>
  <si>
    <t>CHAMBON</t>
  </si>
  <si>
    <t>BONHOMME</t>
  </si>
  <si>
    <t>DESTER</t>
  </si>
  <si>
    <t>Maurice</t>
  </si>
  <si>
    <t>ROSE</t>
  </si>
  <si>
    <t>REHMET</t>
  </si>
  <si>
    <t>Marlène</t>
  </si>
  <si>
    <t>GOSSEAU</t>
  </si>
  <si>
    <t>CORMERAIS</t>
  </si>
  <si>
    <t>VARLET</t>
  </si>
  <si>
    <t>BUTTEZ</t>
  </si>
  <si>
    <t>Marianne</t>
  </si>
  <si>
    <t>GUILLOUCHE</t>
  </si>
  <si>
    <t>CARVALHO</t>
  </si>
  <si>
    <t>Jose</t>
  </si>
  <si>
    <t>PROUVIER</t>
  </si>
  <si>
    <t>ALVES FERREIRA</t>
  </si>
  <si>
    <t>CHARNIER</t>
  </si>
  <si>
    <t>Marie-Josée</t>
  </si>
  <si>
    <t>LEYSER</t>
  </si>
  <si>
    <t>AUBRY</t>
  </si>
  <si>
    <t>DEFORGE</t>
  </si>
  <si>
    <t>DICHANT</t>
  </si>
  <si>
    <t>RABHI</t>
  </si>
  <si>
    <t>Khidija</t>
  </si>
  <si>
    <t>GIGERICH</t>
  </si>
  <si>
    <t>DEMAY</t>
  </si>
  <si>
    <t>BOUZIANE</t>
  </si>
  <si>
    <t>COUCHOU-MEILLOT</t>
  </si>
  <si>
    <t>PORTALÈS</t>
  </si>
  <si>
    <t>ZYTA</t>
  </si>
  <si>
    <t>NIMSGERN</t>
  </si>
  <si>
    <t>BARBIN</t>
  </si>
  <si>
    <t>HEILLIETTE</t>
  </si>
  <si>
    <t>AUBERT</t>
  </si>
  <si>
    <t>PELLERIN</t>
  </si>
  <si>
    <t>LACREUSE</t>
  </si>
  <si>
    <t>FEVE</t>
  </si>
  <si>
    <t>LARUELL</t>
  </si>
  <si>
    <t>MEBARKI</t>
  </si>
  <si>
    <t>Sabah</t>
  </si>
  <si>
    <t>NEIS</t>
  </si>
  <si>
    <t>SCHERRER</t>
  </si>
  <si>
    <t>Blandine</t>
  </si>
  <si>
    <t>HACQUARD</t>
  </si>
  <si>
    <t>KNOBLAUCH</t>
  </si>
  <si>
    <t>BERSIGOTTI</t>
  </si>
  <si>
    <t>NORDEMANN</t>
  </si>
  <si>
    <t>SPANU</t>
  </si>
  <si>
    <t>Léo</t>
  </si>
  <si>
    <t>HÜCKEL</t>
  </si>
  <si>
    <t>HADJI</t>
  </si>
  <si>
    <t>Youcef</t>
  </si>
  <si>
    <t>PRUD'HOMME</t>
  </si>
  <si>
    <t>Josette</t>
  </si>
  <si>
    <t>IELMINI</t>
  </si>
  <si>
    <t>BIANCHINI</t>
  </si>
  <si>
    <t>PÉRIN</t>
  </si>
  <si>
    <t>CLÉMENT</t>
  </si>
  <si>
    <t>Yolande</t>
  </si>
  <si>
    <t>ROSTAN</t>
  </si>
  <si>
    <t>MONIER</t>
  </si>
  <si>
    <t>RINALDI</t>
  </si>
  <si>
    <t>JOLIVET</t>
  </si>
  <si>
    <t>THIERRY</t>
  </si>
  <si>
    <t>HODARA</t>
  </si>
  <si>
    <t>Marie-Noëlle</t>
  </si>
  <si>
    <t>MAURHOFER</t>
  </si>
  <si>
    <t>REICHLING</t>
  </si>
  <si>
    <t>LAINEZ</t>
  </si>
  <si>
    <t>SCHULZ</t>
  </si>
  <si>
    <t>VOLZ</t>
  </si>
  <si>
    <t>NIEDERBERGER</t>
  </si>
  <si>
    <t>Marie-José</t>
  </si>
  <si>
    <t>PÉPIN</t>
  </si>
  <si>
    <t>LANTZ</t>
  </si>
  <si>
    <t>MATHON</t>
  </si>
  <si>
    <t>Josie</t>
  </si>
  <si>
    <t>GEORGET</t>
  </si>
  <si>
    <t>HEDIN</t>
  </si>
  <si>
    <t>ANNIBALE ABISSI</t>
  </si>
  <si>
    <t>Francesco</t>
  </si>
  <si>
    <t>VITALI</t>
  </si>
  <si>
    <t>Raymonde</t>
  </si>
  <si>
    <t>GRIMONT</t>
  </si>
  <si>
    <t>HELFER</t>
  </si>
  <si>
    <t>KUHN</t>
  </si>
  <si>
    <t>Ralph</t>
  </si>
  <si>
    <t>LUCIANI</t>
  </si>
  <si>
    <t>LANZI</t>
  </si>
  <si>
    <t>WERNER</t>
  </si>
  <si>
    <t>CAEL</t>
  </si>
  <si>
    <t>LACHAPELLE</t>
  </si>
  <si>
    <t>HÉDIN</t>
  </si>
  <si>
    <t>SALET</t>
  </si>
  <si>
    <t>BAUD-BERTHIER</t>
  </si>
  <si>
    <t>LECHENE</t>
  </si>
  <si>
    <t>ROBERT</t>
  </si>
  <si>
    <t>MORINAUD</t>
  </si>
  <si>
    <t>Pierrette</t>
  </si>
  <si>
    <t>DUTTER</t>
  </si>
  <si>
    <t>SORRIAUX</t>
  </si>
  <si>
    <t>LUCAS</t>
  </si>
  <si>
    <t>CHEUTIN</t>
  </si>
  <si>
    <t>PADILLA</t>
  </si>
  <si>
    <t>JACQUEL</t>
  </si>
  <si>
    <t>Annelyse</t>
  </si>
  <si>
    <t>FERREZ</t>
  </si>
  <si>
    <t>Roxane</t>
  </si>
  <si>
    <t>BLOCH</t>
  </si>
  <si>
    <t>BIRCKNER</t>
  </si>
  <si>
    <t>Ginette</t>
  </si>
  <si>
    <t>FERRY</t>
  </si>
  <si>
    <t>BENHLAL</t>
  </si>
  <si>
    <t>Mehdi</t>
  </si>
  <si>
    <t>KOWALEWSKA</t>
  </si>
  <si>
    <t>TISSERAND</t>
  </si>
  <si>
    <t>HALIN</t>
  </si>
  <si>
    <t>MICHOTTE</t>
  </si>
  <si>
    <t>Mathilde</t>
  </si>
  <si>
    <t>LAUVERJAT</t>
  </si>
  <si>
    <t>REMITA</t>
  </si>
  <si>
    <t>Fatima</t>
  </si>
  <si>
    <t>ESPOSITO</t>
  </si>
  <si>
    <t>LENOIR</t>
  </si>
  <si>
    <t>SCHAFFAR</t>
  </si>
  <si>
    <t>MULOT</t>
  </si>
  <si>
    <t>WOSTYN</t>
  </si>
  <si>
    <t>BEN NACEUR</t>
  </si>
  <si>
    <t>SENSE</t>
  </si>
  <si>
    <t>Aimé</t>
  </si>
  <si>
    <t>GIOVANNI</t>
  </si>
  <si>
    <t>Lola</t>
  </si>
  <si>
    <t>Géraud</t>
  </si>
  <si>
    <t>AKYÜZ</t>
  </si>
  <si>
    <t>Kéziban</t>
  </si>
  <si>
    <t>CURIEN</t>
  </si>
  <si>
    <t>JENNY</t>
  </si>
  <si>
    <t>KARADUMAN</t>
  </si>
  <si>
    <t>Hüseyin</t>
  </si>
  <si>
    <t>PIERREVELCIN</t>
  </si>
  <si>
    <t>Rosine</t>
  </si>
  <si>
    <t>KELTOUMI</t>
  </si>
  <si>
    <t>Salah</t>
  </si>
  <si>
    <t>GUNES</t>
  </si>
  <si>
    <t>Odalys</t>
  </si>
  <si>
    <t>LAMAMY</t>
  </si>
  <si>
    <t>LEFÈBVRE</t>
  </si>
  <si>
    <t>BRIDEL</t>
  </si>
  <si>
    <t>SOUCIER</t>
  </si>
  <si>
    <t>METEYER</t>
  </si>
  <si>
    <t>MOUILA</t>
  </si>
  <si>
    <t>Brice Nel</t>
  </si>
  <si>
    <t>KLEKOTA</t>
  </si>
  <si>
    <t>GAFENESCH</t>
  </si>
  <si>
    <t>GREINER</t>
  </si>
  <si>
    <t>BALU</t>
  </si>
  <si>
    <t>BOURY</t>
  </si>
  <si>
    <t>SALZGEBER</t>
  </si>
  <si>
    <t>DRATSCHMIDT</t>
  </si>
  <si>
    <t>VELTY</t>
  </si>
  <si>
    <t>SOUDANT</t>
  </si>
  <si>
    <t>Marylin</t>
  </si>
  <si>
    <t>DAUPHIN</t>
  </si>
  <si>
    <t>CHEMIN</t>
  </si>
  <si>
    <t>PEISSEL-COTTENAZ</t>
  </si>
  <si>
    <t>LISTE RÉGIONALISTE</t>
  </si>
  <si>
    <t>Non à l'ACAL, Oui à nos régions !</t>
  </si>
  <si>
    <t>LREG</t>
  </si>
  <si>
    <t>PIERRARD</t>
  </si>
  <si>
    <t>BIHIN-DURY</t>
  </si>
  <si>
    <t>Marie Claude</t>
  </si>
  <si>
    <t>MARQUIS</t>
  </si>
  <si>
    <t>GOULDEN</t>
  </si>
  <si>
    <t>SEILLER</t>
  </si>
  <si>
    <t>Benoit</t>
  </si>
  <si>
    <t>OBRECHT</t>
  </si>
  <si>
    <t>BERTHON</t>
  </si>
  <si>
    <t>BONN</t>
  </si>
  <si>
    <t>Joël</t>
  </si>
  <si>
    <t>PREVOT GOULDEN</t>
  </si>
  <si>
    <t>Amélie</t>
  </si>
  <si>
    <t>LECHNER</t>
  </si>
  <si>
    <t>Kevin</t>
  </si>
  <si>
    <t>BLANCHARD</t>
  </si>
  <si>
    <t>PRUNIER</t>
  </si>
  <si>
    <t>SIMONNOT</t>
  </si>
  <si>
    <t>MONTILLOT</t>
  </si>
  <si>
    <t>Gerard</t>
  </si>
  <si>
    <t>GAUCHER</t>
  </si>
  <si>
    <t>KOEHNLEIN</t>
  </si>
  <si>
    <t>Marc-André</t>
  </si>
  <si>
    <t>UHRING</t>
  </si>
  <si>
    <t>LEGIN</t>
  </si>
  <si>
    <t>Valere</t>
  </si>
  <si>
    <t>TERRIER</t>
  </si>
  <si>
    <t>KARCHER</t>
  </si>
  <si>
    <t>JEANMOUGIN</t>
  </si>
  <si>
    <t>WYSOCINSKI</t>
  </si>
  <si>
    <t>Ghislain</t>
  </si>
  <si>
    <t>HUAT</t>
  </si>
  <si>
    <t>N'DIAYE</t>
  </si>
  <si>
    <t>Hamidou</t>
  </si>
  <si>
    <t>BRUNHOSO GOULDEN</t>
  </si>
  <si>
    <t>BAYART</t>
  </si>
  <si>
    <t>LECLERCQ-CHAUDET</t>
  </si>
  <si>
    <t>DANCOURT</t>
  </si>
  <si>
    <t>CARLIER</t>
  </si>
  <si>
    <t>MALHERBE</t>
  </si>
  <si>
    <t>Quentin</t>
  </si>
  <si>
    <t>JOUGLET</t>
  </si>
  <si>
    <t>KOEBERLE</t>
  </si>
  <si>
    <t>BRAESCH</t>
  </si>
  <si>
    <t>DEFAYOLLE</t>
  </si>
  <si>
    <t>GRABHERR</t>
  </si>
  <si>
    <t>DAMILO</t>
  </si>
  <si>
    <t>Marie-Elisabeth</t>
  </si>
  <si>
    <t>ROUX</t>
  </si>
  <si>
    <t>ZIMMERLÉ</t>
  </si>
  <si>
    <t>Germain</t>
  </si>
  <si>
    <t>REFFAY</t>
  </si>
  <si>
    <t>WILLMÉ</t>
  </si>
  <si>
    <t>MOUGNIOT</t>
  </si>
  <si>
    <t>VOEGEL</t>
  </si>
  <si>
    <t>Astride</t>
  </si>
  <si>
    <t>Beatrice</t>
  </si>
  <si>
    <t>RIBOULET</t>
  </si>
  <si>
    <t>DECKER</t>
  </si>
  <si>
    <t>Lena</t>
  </si>
  <si>
    <t>JANOWSKI</t>
  </si>
  <si>
    <t>Gaetan</t>
  </si>
  <si>
    <t>Esther</t>
  </si>
  <si>
    <t>TARON</t>
  </si>
  <si>
    <t>Raphaël</t>
  </si>
  <si>
    <t>KASMI</t>
  </si>
  <si>
    <t>HERRY</t>
  </si>
  <si>
    <t>Simone</t>
  </si>
  <si>
    <t>HUSER</t>
  </si>
  <si>
    <t>WINNINGER</t>
  </si>
  <si>
    <t>Marie-Laure</t>
  </si>
  <si>
    <t>BEINSTEINER</t>
  </si>
  <si>
    <t>STAMM</t>
  </si>
  <si>
    <t>MANDILLE</t>
  </si>
  <si>
    <t>KAISER</t>
  </si>
  <si>
    <t>KUENTZ</t>
  </si>
  <si>
    <t>THIÉBAUT</t>
  </si>
  <si>
    <t>CORNET</t>
  </si>
  <si>
    <t>Anne-Laure</t>
  </si>
  <si>
    <t>PIECZYNSKI</t>
  </si>
  <si>
    <t>JACQUAND</t>
  </si>
  <si>
    <t>Alexandra</t>
  </si>
  <si>
    <t>GIGES</t>
  </si>
  <si>
    <t>OSTER</t>
  </si>
  <si>
    <t>Yvette</t>
  </si>
  <si>
    <t>CAILLÉ</t>
  </si>
  <si>
    <t>THIEBAUT-LAMY</t>
  </si>
  <si>
    <t>DROUOT</t>
  </si>
  <si>
    <t>MEZIER</t>
  </si>
  <si>
    <t>SORET</t>
  </si>
  <si>
    <t>Stephane</t>
  </si>
  <si>
    <t>FERBACH</t>
  </si>
  <si>
    <t>MOURAUX</t>
  </si>
  <si>
    <t>WALTZ</t>
  </si>
  <si>
    <t>FATH</t>
  </si>
  <si>
    <t>MELLINGER</t>
  </si>
  <si>
    <t>SPIELMANN</t>
  </si>
  <si>
    <t>WALKER</t>
  </si>
  <si>
    <t>Anita</t>
  </si>
  <si>
    <t>BALTZER</t>
  </si>
  <si>
    <t>CALMES</t>
  </si>
  <si>
    <t>Marie-Jose</t>
  </si>
  <si>
    <t>HOUPERT</t>
  </si>
  <si>
    <t>LEPPERT</t>
  </si>
  <si>
    <t>FOURRIER</t>
  </si>
  <si>
    <t>CURANTZ</t>
  </si>
  <si>
    <t>GUNTHER</t>
  </si>
  <si>
    <t>DEVOT</t>
  </si>
  <si>
    <t>BAILLET</t>
  </si>
  <si>
    <t>NOMINE</t>
  </si>
  <si>
    <t>BEYER</t>
  </si>
  <si>
    <t>Charlène</t>
  </si>
  <si>
    <t>Yoann</t>
  </si>
  <si>
    <t>BOUSLAH</t>
  </si>
  <si>
    <t>LEGER</t>
  </si>
  <si>
    <t>Amine</t>
  </si>
  <si>
    <t>THÉOBALD</t>
  </si>
  <si>
    <t>Maëva</t>
  </si>
  <si>
    <t>LORBER</t>
  </si>
  <si>
    <t>EBER</t>
  </si>
  <si>
    <t>IVANOVA</t>
  </si>
  <si>
    <t>Olena</t>
  </si>
  <si>
    <t>PAULUS</t>
  </si>
  <si>
    <t>SROCZYNSKI</t>
  </si>
  <si>
    <t>MUNCHENBACH</t>
  </si>
  <si>
    <t>LIEB</t>
  </si>
  <si>
    <t>MOREL</t>
  </si>
  <si>
    <t>Alice</t>
  </si>
  <si>
    <t>DARROMAN</t>
  </si>
  <si>
    <t>LEIPP</t>
  </si>
  <si>
    <t>Anastasie</t>
  </si>
  <si>
    <t>SIMLER</t>
  </si>
  <si>
    <t>PLAISANT-HERMANNS</t>
  </si>
  <si>
    <t>Jeanine</t>
  </si>
  <si>
    <t>VIAL</t>
  </si>
  <si>
    <t>KARMANN</t>
  </si>
  <si>
    <t>JOST</t>
  </si>
  <si>
    <t>METZGER</t>
  </si>
  <si>
    <t>Martin</t>
  </si>
  <si>
    <t>HARTMANN</t>
  </si>
  <si>
    <t>Gaby</t>
  </si>
  <si>
    <t>SCHERTZ</t>
  </si>
  <si>
    <t>LUDWIG</t>
  </si>
  <si>
    <t>FAIVRE</t>
  </si>
  <si>
    <t>Nadege</t>
  </si>
  <si>
    <t>BEGEOT</t>
  </si>
  <si>
    <t>Avocat</t>
  </si>
  <si>
    <t>HOLTZER</t>
  </si>
  <si>
    <t>PERESSON</t>
  </si>
  <si>
    <t>WOLF</t>
  </si>
  <si>
    <t>JACKY</t>
  </si>
  <si>
    <t>BARTHEL</t>
  </si>
  <si>
    <t>SPINNER</t>
  </si>
  <si>
    <t>PLATZ</t>
  </si>
  <si>
    <t>LEBER</t>
  </si>
  <si>
    <t>UNDREINER</t>
  </si>
  <si>
    <t>SCHLAEDER</t>
  </si>
  <si>
    <t>GOEPFERT</t>
  </si>
  <si>
    <t>Jérome</t>
  </si>
  <si>
    <t>GODENIR</t>
  </si>
  <si>
    <t>STENGER</t>
  </si>
  <si>
    <t>Joséphine</t>
  </si>
  <si>
    <t>ZETER</t>
  </si>
  <si>
    <t>Jean-Daniel</t>
  </si>
  <si>
    <t>LINDNER</t>
  </si>
  <si>
    <t>HOOG</t>
  </si>
  <si>
    <t>TROUILLET</t>
  </si>
  <si>
    <t>ROUGE DIT GAILLARD</t>
  </si>
  <si>
    <t>OTT</t>
  </si>
  <si>
    <t>Herve</t>
  </si>
  <si>
    <t>HUBER-BRAUN</t>
  </si>
  <si>
    <t>CRONENBERGER</t>
  </si>
  <si>
    <t>GERBER</t>
  </si>
  <si>
    <t>LOEWERT</t>
  </si>
  <si>
    <t>BALDECK</t>
  </si>
  <si>
    <t>GOULET</t>
  </si>
  <si>
    <t>EGLOFF</t>
  </si>
  <si>
    <t>BATT</t>
  </si>
  <si>
    <t>BASCHUNG</t>
  </si>
  <si>
    <t>Régis</t>
  </si>
  <si>
    <t>DAHMANE</t>
  </si>
  <si>
    <t>HAERING</t>
  </si>
  <si>
    <t>WIRA</t>
  </si>
  <si>
    <t>SCHACHERER</t>
  </si>
  <si>
    <t>DIEMUNSCH</t>
  </si>
  <si>
    <t>WEIGEL</t>
  </si>
  <si>
    <t>Raymond</t>
  </si>
  <si>
    <t>STEPHAN</t>
  </si>
  <si>
    <t>ROTH</t>
  </si>
  <si>
    <t>THIEBAUT</t>
  </si>
  <si>
    <t>MOLLA-PETOT</t>
  </si>
  <si>
    <t>Maïté</t>
  </si>
  <si>
    <t>ZEGHMOULI</t>
  </si>
  <si>
    <t>Marielle</t>
  </si>
  <si>
    <t>GOUJON</t>
  </si>
  <si>
    <t>Pierre-André</t>
  </si>
  <si>
    <t>MILOVANOVIC</t>
  </si>
  <si>
    <t>Miladinka</t>
  </si>
  <si>
    <t>PREVOT</t>
  </si>
  <si>
    <t>DELEPIERE</t>
  </si>
  <si>
    <t>RENTZ</t>
  </si>
  <si>
    <t>TAR</t>
  </si>
  <si>
    <t>PFOST</t>
  </si>
  <si>
    <t>PETOT</t>
  </si>
  <si>
    <t>LLR</t>
  </si>
  <si>
    <t>Unissons nos énergies avec Philippe RICHERT</t>
  </si>
  <si>
    <t>LUD</t>
  </si>
  <si>
    <t>WARSMANN</t>
  </si>
  <si>
    <t>GAILLOT</t>
  </si>
  <si>
    <t>NOIRET-RICHET</t>
  </si>
  <si>
    <t>DEKENS</t>
  </si>
  <si>
    <t>Thérèse</t>
  </si>
  <si>
    <t>GUÉNIOT</t>
  </si>
  <si>
    <t>KUBIAK</t>
  </si>
  <si>
    <t>POLETTI</t>
  </si>
  <si>
    <t>Bérengère</t>
  </si>
  <si>
    <t>HYON</t>
  </si>
  <si>
    <t>Grégoire</t>
  </si>
  <si>
    <t>SEBEYRAN</t>
  </si>
  <si>
    <t>HELIOT-COURONNE</t>
  </si>
  <si>
    <t>BEAUJEAN</t>
  </si>
  <si>
    <t>DUCHENE</t>
  </si>
  <si>
    <t>BORDE</t>
  </si>
  <si>
    <t>PERROT</t>
  </si>
  <si>
    <t>HONORE</t>
  </si>
  <si>
    <t>ROCHE</t>
  </si>
  <si>
    <t>BERNIER</t>
  </si>
  <si>
    <t>BRISSAUD-FRENK</t>
  </si>
  <si>
    <t>Manon</t>
  </si>
  <si>
    <t>MERCUZOT</t>
  </si>
  <si>
    <t>ALBERTINI</t>
  </si>
  <si>
    <t>LEROY</t>
  </si>
  <si>
    <t>LIZOLA</t>
  </si>
  <si>
    <t>NOTAT</t>
  </si>
  <si>
    <t>MARCHET</t>
  </si>
  <si>
    <t>BEAUVAIS</t>
  </si>
  <si>
    <t>CHEVALIER</t>
  </si>
  <si>
    <t>PESTRE</t>
  </si>
  <si>
    <t>BONNE</t>
  </si>
  <si>
    <t>LAMAILLE</t>
  </si>
  <si>
    <t>SALVAT</t>
  </si>
  <si>
    <t>Mélina</t>
  </si>
  <si>
    <t>LEGLANTIER</t>
  </si>
  <si>
    <t>DENIS</t>
  </si>
  <si>
    <t>VERDEBOUT</t>
  </si>
  <si>
    <t>DJEMAI</t>
  </si>
  <si>
    <t>BEAUPUY</t>
  </si>
  <si>
    <t>GUILLEMY</t>
  </si>
  <si>
    <t>BAYER</t>
  </si>
  <si>
    <t>KREBS</t>
  </si>
  <si>
    <t>ANDRE</t>
  </si>
  <si>
    <t>THIEBAUD</t>
  </si>
  <si>
    <t>MAIGROT</t>
  </si>
  <si>
    <t>DEBORD</t>
  </si>
  <si>
    <t>ROSELEUR</t>
  </si>
  <si>
    <t>Lise</t>
  </si>
  <si>
    <t>GUILLAUME</t>
  </si>
  <si>
    <t>LEMOINE</t>
  </si>
  <si>
    <t>Henry</t>
  </si>
  <si>
    <t>GUILLOTIN</t>
  </si>
  <si>
    <t>NACHBAR</t>
  </si>
  <si>
    <t>RENAUD</t>
  </si>
  <si>
    <t>JACQUE</t>
  </si>
  <si>
    <t>GAZIN</t>
  </si>
  <si>
    <t>GUIRLINGER</t>
  </si>
  <si>
    <t>GIUSSANI</t>
  </si>
  <si>
    <t>BAGARD</t>
  </si>
  <si>
    <t>TALLOT</t>
  </si>
  <si>
    <t>POLLI</t>
  </si>
  <si>
    <t>LECLERC</t>
  </si>
  <si>
    <t>Augustin</t>
  </si>
  <si>
    <t>SESMAT</t>
  </si>
  <si>
    <t>DETHOU</t>
  </si>
  <si>
    <t>PITEL</t>
  </si>
  <si>
    <t>Morgane</t>
  </si>
  <si>
    <t>ACETI</t>
  </si>
  <si>
    <t>THOMASSIN</t>
  </si>
  <si>
    <t>ROUYER</t>
  </si>
  <si>
    <t>HIBOUR</t>
  </si>
  <si>
    <t>Atissar</t>
  </si>
  <si>
    <t>REGENT</t>
  </si>
  <si>
    <t>ANTOINE</t>
  </si>
  <si>
    <t>SERRÉ</t>
  </si>
  <si>
    <t>Frédérique</t>
  </si>
  <si>
    <t>Jérôme</t>
  </si>
  <si>
    <t>PALANSON</t>
  </si>
  <si>
    <t>WEITEN</t>
  </si>
  <si>
    <t>KUNTZ</t>
  </si>
  <si>
    <t>Marie-Louise</t>
  </si>
  <si>
    <t>HORY</t>
  </si>
  <si>
    <t>TORLOTING</t>
  </si>
  <si>
    <t>HELFGOTT</t>
  </si>
  <si>
    <t>Jackie</t>
  </si>
  <si>
    <t>MULLER-BECKER</t>
  </si>
  <si>
    <t>BOHL</t>
  </si>
  <si>
    <t>VIERLING</t>
  </si>
  <si>
    <t>BAILLOT</t>
  </si>
  <si>
    <t>KHALIFE</t>
  </si>
  <si>
    <t>Khalifé</t>
  </si>
  <si>
    <t>KIS</t>
  </si>
  <si>
    <t>SADOCCO</t>
  </si>
  <si>
    <t>TRIBOUT</t>
  </si>
  <si>
    <t>BROCCOLI</t>
  </si>
  <si>
    <t>Walter</t>
  </si>
  <si>
    <t>SARTOR</t>
  </si>
  <si>
    <t>Marie-Rose</t>
  </si>
  <si>
    <t>CASSARO</t>
  </si>
  <si>
    <t>DILIGENT</t>
  </si>
  <si>
    <t>BOUCHER</t>
  </si>
  <si>
    <t>AUDOUY</t>
  </si>
  <si>
    <t>SEITLINGER</t>
  </si>
  <si>
    <t>BELRHITI</t>
  </si>
  <si>
    <t>HAMMOUCHE</t>
  </si>
  <si>
    <t>Brahim</t>
  </si>
  <si>
    <t>FERRAU</t>
  </si>
  <si>
    <t>BENSADOUN-QUELIER</t>
  </si>
  <si>
    <t>BARCZAK</t>
  </si>
  <si>
    <t>LEIDNER</t>
  </si>
  <si>
    <t>PELTIER</t>
  </si>
  <si>
    <t>Marie-Pierre</t>
  </si>
  <si>
    <t>HAUCK</t>
  </si>
  <si>
    <t>NIEDERCORN</t>
  </si>
  <si>
    <t>TACCONI</t>
  </si>
  <si>
    <t>GRIESBECK</t>
  </si>
  <si>
    <t>RICHERT</t>
  </si>
  <si>
    <t>PCR</t>
  </si>
  <si>
    <t>SCHALCK</t>
  </si>
  <si>
    <t>Elsa</t>
  </si>
  <si>
    <t>REICHARDT</t>
  </si>
  <si>
    <t>MERABET</t>
  </si>
  <si>
    <t>Lilla</t>
  </si>
  <si>
    <t>STALTER</t>
  </si>
  <si>
    <t>Marie-Reine</t>
  </si>
  <si>
    <t>Justin</t>
  </si>
  <si>
    <t>ISINGER</t>
  </si>
  <si>
    <t>DREYFUSS</t>
  </si>
  <si>
    <t>BURCKEL</t>
  </si>
  <si>
    <t>COLAS WIES</t>
  </si>
  <si>
    <t>Marièle</t>
  </si>
  <si>
    <t>PFLIEGERSDOERFFER</t>
  </si>
  <si>
    <t>SCHULER</t>
  </si>
  <si>
    <t>Georges</t>
  </si>
  <si>
    <t>CALDEROLI-LOTZ</t>
  </si>
  <si>
    <t>WASERMAN</t>
  </si>
  <si>
    <t>HORNY-GONIER</t>
  </si>
  <si>
    <t>SPECHT</t>
  </si>
  <si>
    <t>BARREAULT</t>
  </si>
  <si>
    <t>SITZENSTUHL</t>
  </si>
  <si>
    <t>ZELLER</t>
  </si>
  <si>
    <t>WAGNER</t>
  </si>
  <si>
    <t>Hubert</t>
  </si>
  <si>
    <t>KIENTZ</t>
  </si>
  <si>
    <t>SAGLAMER</t>
  </si>
  <si>
    <t>DENTZ</t>
  </si>
  <si>
    <t>EHRESMANN</t>
  </si>
  <si>
    <t>HERRMANN</t>
  </si>
  <si>
    <t>FRANTZ</t>
  </si>
  <si>
    <t>VIGNET</t>
  </si>
  <si>
    <t>LEHNER</t>
  </si>
  <si>
    <t>SANDER</t>
  </si>
  <si>
    <t>DAUL</t>
  </si>
  <si>
    <t>ROTTNER</t>
  </si>
  <si>
    <t>MAI</t>
  </si>
  <si>
    <t>BOOG</t>
  </si>
  <si>
    <t>CATTIN</t>
  </si>
  <si>
    <t>GANTER</t>
  </si>
  <si>
    <t>KLEITZ</t>
  </si>
  <si>
    <t>BRANDALISE</t>
  </si>
  <si>
    <t>Nejla</t>
  </si>
  <si>
    <t>OMEYER</t>
  </si>
  <si>
    <t>Christèle</t>
  </si>
  <si>
    <t>WENDLINGER</t>
  </si>
  <si>
    <t>LAEMLIN</t>
  </si>
  <si>
    <t>DEBEVE</t>
  </si>
  <si>
    <t>BUHL</t>
  </si>
  <si>
    <t>MIGLIACCIO</t>
  </si>
  <si>
    <t>FREMIOT</t>
  </si>
  <si>
    <t>BAECHTEL</t>
  </si>
  <si>
    <t>AST</t>
  </si>
  <si>
    <t>Cyrille</t>
  </si>
  <si>
    <t>BRANDL-SAINTDIZIER</t>
  </si>
  <si>
    <t>Orianne</t>
  </si>
  <si>
    <t>KEMAYOU-WANDJI</t>
  </si>
  <si>
    <t>Erick</t>
  </si>
  <si>
    <t>TRESCH</t>
  </si>
  <si>
    <t>BELTZUNG</t>
  </si>
  <si>
    <t>CHERPION</t>
  </si>
  <si>
    <t>DEL GENINI</t>
  </si>
  <si>
    <t>GREMILLET</t>
  </si>
  <si>
    <t>SÉJOURNÉ</t>
  </si>
  <si>
    <t>Anne Marie</t>
  </si>
  <si>
    <t>VALENCE</t>
  </si>
  <si>
    <t>D'ALGUERRE</t>
  </si>
  <si>
    <t>PERRY</t>
  </si>
  <si>
    <t>RAFIKI</t>
  </si>
  <si>
    <t>Afafe</t>
  </si>
  <si>
    <t>BEAUX</t>
  </si>
  <si>
    <t>CROUVEZIER</t>
  </si>
  <si>
    <t>VIRY</t>
  </si>
  <si>
    <t>ANXIONNAT</t>
  </si>
  <si>
    <t>Aquitaine - Limousin - Poitou-Charentes</t>
  </si>
  <si>
    <t>Charente</t>
  </si>
  <si>
    <t>NOUVELLE DONNE</t>
  </si>
  <si>
    <t>NOUVELLE DONNE : REPRENEZ LA MAIN !</t>
  </si>
  <si>
    <t>LDVG</t>
  </si>
  <si>
    <t>JARRY</t>
  </si>
  <si>
    <t>BOUSCARY</t>
  </si>
  <si>
    <t>BRÉMOND</t>
  </si>
  <si>
    <t>ESTRADE</t>
  </si>
  <si>
    <t>COURSAN</t>
  </si>
  <si>
    <t>ROCHER</t>
  </si>
  <si>
    <t>HARDY</t>
  </si>
  <si>
    <t>Clotilde</t>
  </si>
  <si>
    <t>MELEY</t>
  </si>
  <si>
    <t>Margaret</t>
  </si>
  <si>
    <t>NICOT</t>
  </si>
  <si>
    <t>VALENTE DE SOUSA NOBRE</t>
  </si>
  <si>
    <t>Juliette-Claire</t>
  </si>
  <si>
    <t>AGIUS</t>
  </si>
  <si>
    <t>PON</t>
  </si>
  <si>
    <t>Célia</t>
  </si>
  <si>
    <t>Charente-Maritime</t>
  </si>
  <si>
    <t>LACOTE</t>
  </si>
  <si>
    <t>WESSELS</t>
  </si>
  <si>
    <t>Yanys</t>
  </si>
  <si>
    <t>TSANGOS</t>
  </si>
  <si>
    <t>MERCIER</t>
  </si>
  <si>
    <t>DEVIGNE</t>
  </si>
  <si>
    <t>ZULKE</t>
  </si>
  <si>
    <t>BLIER</t>
  </si>
  <si>
    <t>FRANQUES</t>
  </si>
  <si>
    <t>DUPRAT</t>
  </si>
  <si>
    <t>RAYER</t>
  </si>
  <si>
    <t>DAGNAUD</t>
  </si>
  <si>
    <t>HENNO</t>
  </si>
  <si>
    <t>GEHIN</t>
  </si>
  <si>
    <t>Pierre-Alexandre</t>
  </si>
  <si>
    <t>CARNOVALI</t>
  </si>
  <si>
    <t>Constance</t>
  </si>
  <si>
    <t>MICHELY</t>
  </si>
  <si>
    <t>BEAUVARLET</t>
  </si>
  <si>
    <t>LETOURNEUR</t>
  </si>
  <si>
    <t>Corrèze</t>
  </si>
  <si>
    <t>SIMIOT</t>
  </si>
  <si>
    <t>JUSTOME</t>
  </si>
  <si>
    <t>LE MERDI</t>
  </si>
  <si>
    <t>Nolwenn</t>
  </si>
  <si>
    <t>CHAUMEIL</t>
  </si>
  <si>
    <t>GENISSEL</t>
  </si>
  <si>
    <t>Zélia</t>
  </si>
  <si>
    <t>BOURDU</t>
  </si>
  <si>
    <t>Jean-Gérard</t>
  </si>
  <si>
    <t>FLOCH</t>
  </si>
  <si>
    <t>Marie-Des-Lys</t>
  </si>
  <si>
    <t>MAURY</t>
  </si>
  <si>
    <t>CALLEJA</t>
  </si>
  <si>
    <t>Roberte</t>
  </si>
  <si>
    <t>Creuse</t>
  </si>
  <si>
    <t>LEON</t>
  </si>
  <si>
    <t>Yoanna</t>
  </si>
  <si>
    <t>MAUDET</t>
  </si>
  <si>
    <t>GUILLARD</t>
  </si>
  <si>
    <t>DUPUY</t>
  </si>
  <si>
    <t>Mikaël</t>
  </si>
  <si>
    <t>RIGONDAUD</t>
  </si>
  <si>
    <t>DELAUMENIE</t>
  </si>
  <si>
    <t>Dordogne</t>
  </si>
  <si>
    <t>DUMAS</t>
  </si>
  <si>
    <t>DUSSART</t>
  </si>
  <si>
    <t>ESCALONNA</t>
  </si>
  <si>
    <t>GALLIERI</t>
  </si>
  <si>
    <t>PRAT</t>
  </si>
  <si>
    <t>Pierre-Luc</t>
  </si>
  <si>
    <t>BENDER</t>
  </si>
  <si>
    <t>CHEMERY</t>
  </si>
  <si>
    <t>MACERON</t>
  </si>
  <si>
    <t>Danièle</t>
  </si>
  <si>
    <t>LACOUTURE</t>
  </si>
  <si>
    <t>CALAND</t>
  </si>
  <si>
    <t>HOUSSEMAINE</t>
  </si>
  <si>
    <t>CLOUET</t>
  </si>
  <si>
    <t>Gironde</t>
  </si>
  <si>
    <t>MOUQUET</t>
  </si>
  <si>
    <t>DECOSNE</t>
  </si>
  <si>
    <t>MONFERRAND</t>
  </si>
  <si>
    <t>GOODALL</t>
  </si>
  <si>
    <t>Glyn</t>
  </si>
  <si>
    <t>FIZE</t>
  </si>
  <si>
    <t>COURJAUD</t>
  </si>
  <si>
    <t>VILIEYRAS</t>
  </si>
  <si>
    <t>Aurélie</t>
  </si>
  <si>
    <t>AZOULAI</t>
  </si>
  <si>
    <t>Alexis</t>
  </si>
  <si>
    <t>BAUDET</t>
  </si>
  <si>
    <t>PEREIRA</t>
  </si>
  <si>
    <t>ANGOT</t>
  </si>
  <si>
    <t>PÉROTIN</t>
  </si>
  <si>
    <t>Foucauld</t>
  </si>
  <si>
    <t>COUVEZ</t>
  </si>
  <si>
    <t>VIEVARD</t>
  </si>
  <si>
    <t>VILLIERS</t>
  </si>
  <si>
    <t>GIRAUD</t>
  </si>
  <si>
    <t>HACHET</t>
  </si>
  <si>
    <t>JOUTEAU</t>
  </si>
  <si>
    <t>DUCRET</t>
  </si>
  <si>
    <t>Jean-Éric</t>
  </si>
  <si>
    <t>MACKERTICH</t>
  </si>
  <si>
    <t>SOURGEN</t>
  </si>
  <si>
    <t>KAUTZMANN</t>
  </si>
  <si>
    <t>SCHWABE</t>
  </si>
  <si>
    <t>CASSIGNARD</t>
  </si>
  <si>
    <t>MORENO</t>
  </si>
  <si>
    <t>AUBER</t>
  </si>
  <si>
    <t>POULAIN ROMANET</t>
  </si>
  <si>
    <t>LAURENT</t>
  </si>
  <si>
    <t>PÉROTIN-QUIEN</t>
  </si>
  <si>
    <t>Capucine</t>
  </si>
  <si>
    <t>LAPOIRE</t>
  </si>
  <si>
    <t>GUINAUDIE</t>
  </si>
  <si>
    <t>KELLER</t>
  </si>
  <si>
    <t>GARCIA</t>
  </si>
  <si>
    <t>DOGNIN</t>
  </si>
  <si>
    <t>PERRIER</t>
  </si>
  <si>
    <t>OLIVERAS</t>
  </si>
  <si>
    <t>SAITTA</t>
  </si>
  <si>
    <t>MARRAUD DES GROTTES</t>
  </si>
  <si>
    <t>BRINGER</t>
  </si>
  <si>
    <t>SUBERVIE</t>
  </si>
  <si>
    <t>BOUGERY</t>
  </si>
  <si>
    <t>GRAIL</t>
  </si>
  <si>
    <t>CLAISE</t>
  </si>
  <si>
    <t>Landes</t>
  </si>
  <si>
    <t>BACKES</t>
  </si>
  <si>
    <t>Propriétaire</t>
  </si>
  <si>
    <t>LAFARGUE</t>
  </si>
  <si>
    <t>WALDHART</t>
  </si>
  <si>
    <t>HENRI</t>
  </si>
  <si>
    <t>TROUILHET</t>
  </si>
  <si>
    <t>FERNANDEZ</t>
  </si>
  <si>
    <t>HALOTEL</t>
  </si>
  <si>
    <t>SAUGNAC</t>
  </si>
  <si>
    <t>DROMARD</t>
  </si>
  <si>
    <t>BENHAMOU</t>
  </si>
  <si>
    <t>HIDIER</t>
  </si>
  <si>
    <t>BOGDANOVITCH</t>
  </si>
  <si>
    <t>GUICHARD</t>
  </si>
  <si>
    <t>RONCO</t>
  </si>
  <si>
    <t>Lot-et-Garonne</t>
  </si>
  <si>
    <t>BOZETIE</t>
  </si>
  <si>
    <t>GUIPOUY</t>
  </si>
  <si>
    <t>Marie-Josette</t>
  </si>
  <si>
    <t>LAFFITTE</t>
  </si>
  <si>
    <t>CLAVÉ</t>
  </si>
  <si>
    <t>ANGELETTI</t>
  </si>
  <si>
    <t>Elise</t>
  </si>
  <si>
    <t>CASTAN</t>
  </si>
  <si>
    <t>Norbert</t>
  </si>
  <si>
    <t>GOURGUES</t>
  </si>
  <si>
    <t>MARQUESTAUT</t>
  </si>
  <si>
    <t>RABREAU</t>
  </si>
  <si>
    <t>Pyrénées-Atlantiques</t>
  </si>
  <si>
    <t>PIC</t>
  </si>
  <si>
    <t>CONFALONIERI</t>
  </si>
  <si>
    <t>LUTHEREAU</t>
  </si>
  <si>
    <t>LARCO</t>
  </si>
  <si>
    <t>HARGUINDEGUY</t>
  </si>
  <si>
    <t>DE LATAULADE</t>
  </si>
  <si>
    <t>BERGEZ</t>
  </si>
  <si>
    <t>ASTRUC</t>
  </si>
  <si>
    <t>ROUCHY</t>
  </si>
  <si>
    <t>DEMARSAN</t>
  </si>
  <si>
    <t>TERRIÈRE</t>
  </si>
  <si>
    <t>RICHER</t>
  </si>
  <si>
    <t>PLAZA-CASSAR</t>
  </si>
  <si>
    <t>PÉDEDAUT</t>
  </si>
  <si>
    <t>LAMASSE-LE DIVELEC</t>
  </si>
  <si>
    <t>DA COSTA</t>
  </si>
  <si>
    <t>LACRAMPE</t>
  </si>
  <si>
    <t>OYHANTO</t>
  </si>
  <si>
    <t>SAMALENS</t>
  </si>
  <si>
    <t>MAURICE</t>
  </si>
  <si>
    <t>Lionnel</t>
  </si>
  <si>
    <t>VASSILIADES</t>
  </si>
  <si>
    <t>Deux-Sèvres</t>
  </si>
  <si>
    <t>MORISSEAU</t>
  </si>
  <si>
    <t>JUDE</t>
  </si>
  <si>
    <t>BARRE</t>
  </si>
  <si>
    <t>MULTON</t>
  </si>
  <si>
    <t>GOMER</t>
  </si>
  <si>
    <t>VITAL</t>
  </si>
  <si>
    <t>HECHT</t>
  </si>
  <si>
    <t>GATARD</t>
  </si>
  <si>
    <t>BARATON</t>
  </si>
  <si>
    <t>DEBARRE</t>
  </si>
  <si>
    <t>Charline</t>
  </si>
  <si>
    <t>ALEXANDRE</t>
  </si>
  <si>
    <t>Robin</t>
  </si>
  <si>
    <t>RUBINGTON</t>
  </si>
  <si>
    <t>Zoé</t>
  </si>
  <si>
    <t>Vienne</t>
  </si>
  <si>
    <t>BRUGIERE</t>
  </si>
  <si>
    <t>BAYOU</t>
  </si>
  <si>
    <t>FRADIN</t>
  </si>
  <si>
    <t>FOURCAUD</t>
  </si>
  <si>
    <t>VAN PRAET</t>
  </si>
  <si>
    <t>MARGNAT</t>
  </si>
  <si>
    <t>Florent</t>
  </si>
  <si>
    <t>FEIX</t>
  </si>
  <si>
    <t>Astrid</t>
  </si>
  <si>
    <t>MAILLOT</t>
  </si>
  <si>
    <t>CLERC</t>
  </si>
  <si>
    <t>Anne-Emmanuelle</t>
  </si>
  <si>
    <t>DELMAS</t>
  </si>
  <si>
    <t>Yannis</t>
  </si>
  <si>
    <t>COSTE</t>
  </si>
  <si>
    <t>LECLUSE</t>
  </si>
  <si>
    <t>FORTIN</t>
  </si>
  <si>
    <t>Virginia</t>
  </si>
  <si>
    <t>OLIVIER</t>
  </si>
  <si>
    <t>Haute-Vienne</t>
  </si>
  <si>
    <t>LE GOFF</t>
  </si>
  <si>
    <t>DOGUET DURAND</t>
  </si>
  <si>
    <t>Daniéla</t>
  </si>
  <si>
    <t>GALON</t>
  </si>
  <si>
    <t>BOUTEILLER</t>
  </si>
  <si>
    <t>AUVIN</t>
  </si>
  <si>
    <t>BUSSIERE</t>
  </si>
  <si>
    <t>GARLASCHI</t>
  </si>
  <si>
    <t>LOYER</t>
  </si>
  <si>
    <t>Violaine</t>
  </si>
  <si>
    <t>HAY</t>
  </si>
  <si>
    <t>PRINGALLE</t>
  </si>
  <si>
    <t>PEYRONNI</t>
  </si>
  <si>
    <t>MOURAUD</t>
  </si>
  <si>
    <t>TALLON</t>
  </si>
  <si>
    <t>Elizabeth</t>
  </si>
  <si>
    <t>PLUS FORTS, PLUS SOLIDAIR</t>
  </si>
  <si>
    <t>PLUS FORTS, PLUS SOLIDAIRES, ENSEMBLE</t>
  </si>
  <si>
    <t>DAURÉ</t>
  </si>
  <si>
    <t>PINVILLE</t>
  </si>
  <si>
    <t>MIN</t>
  </si>
  <si>
    <t>MUÑOZ</t>
  </si>
  <si>
    <t>AVERLAN</t>
  </si>
  <si>
    <t>JACQUILLARD</t>
  </si>
  <si>
    <t>William</t>
  </si>
  <si>
    <t>NGOMBET BITOO</t>
  </si>
  <si>
    <t>RAMBLIÈRE</t>
  </si>
  <si>
    <t>LAMANT</t>
  </si>
  <si>
    <t>TESTAUD</t>
  </si>
  <si>
    <t>SELIN</t>
  </si>
  <si>
    <t>VARACHER</t>
  </si>
  <si>
    <t>PENNETIER</t>
  </si>
  <si>
    <t>LAVAUZELLE</t>
  </si>
  <si>
    <t>SIMONÉ</t>
  </si>
  <si>
    <t>EMON</t>
  </si>
  <si>
    <t>PIEUCHOT</t>
  </si>
  <si>
    <t>BITEAU</t>
  </si>
  <si>
    <t>MESNARD</t>
  </si>
  <si>
    <t>BIAR</t>
  </si>
  <si>
    <t>Younes</t>
  </si>
  <si>
    <t>AMMOUCHE-MILHIET</t>
  </si>
  <si>
    <t>Soraya</t>
  </si>
  <si>
    <t>TERRIEN</t>
  </si>
  <si>
    <t>CROC</t>
  </si>
  <si>
    <t>DESHAYES</t>
  </si>
  <si>
    <t>Maurice-Claude</t>
  </si>
  <si>
    <t>DUGAS-RAVENEAU</t>
  </si>
  <si>
    <t>TAUPIN</t>
  </si>
  <si>
    <t>CLAVEL</t>
  </si>
  <si>
    <t>PAPINEAU</t>
  </si>
  <si>
    <t>CAP</t>
  </si>
  <si>
    <t>COSSARD</t>
  </si>
  <si>
    <t>BUI DHIN</t>
  </si>
  <si>
    <t>Francesca</t>
  </si>
  <si>
    <t>COPPOLANI</t>
  </si>
  <si>
    <t>DE CORTE</t>
  </si>
  <si>
    <t>PIOCHAUD</t>
  </si>
  <si>
    <t>Tanguy</t>
  </si>
  <si>
    <t>CHIPOFF</t>
  </si>
  <si>
    <t>NAUCHE</t>
  </si>
  <si>
    <t>DELCOUDERC-JUILLARD</t>
  </si>
  <si>
    <t>CAVITTE</t>
  </si>
  <si>
    <t>KASRI</t>
  </si>
  <si>
    <t>Shamira</t>
  </si>
  <si>
    <t>COURSAT</t>
  </si>
  <si>
    <t>LESCURE</t>
  </si>
  <si>
    <t>LECIGNE</t>
  </si>
  <si>
    <t>GORCE-MOULU</t>
  </si>
  <si>
    <t>CORREIA</t>
  </si>
  <si>
    <t>LÉGER</t>
  </si>
  <si>
    <t>SZCEPANSKI</t>
  </si>
  <si>
    <t>BAYOL</t>
  </si>
  <si>
    <t>BRIDOUX</t>
  </si>
  <si>
    <t>DEGUILHEM</t>
  </si>
  <si>
    <t>GENDREAU</t>
  </si>
  <si>
    <t>RAYNAUD</t>
  </si>
  <si>
    <t>VOLPATO</t>
  </si>
  <si>
    <t>CATHUS</t>
  </si>
  <si>
    <t>THOMASSON BERNIER</t>
  </si>
  <si>
    <t>DELRIEUX</t>
  </si>
  <si>
    <t>TRAPY</t>
  </si>
  <si>
    <t>BENOIST</t>
  </si>
  <si>
    <t>TYTGAT</t>
  </si>
  <si>
    <t>CASTAGNER</t>
  </si>
  <si>
    <t>REMAUD</t>
  </si>
  <si>
    <t>EL MOUEFFAK</t>
  </si>
  <si>
    <t>Abdelhamid</t>
  </si>
  <si>
    <t>TEYSSERE</t>
  </si>
  <si>
    <t>GUILLEMOT</t>
  </si>
  <si>
    <t>Lucas</t>
  </si>
  <si>
    <t>ROUSSET</t>
  </si>
  <si>
    <t>DEP,PCR</t>
  </si>
  <si>
    <t>VEYSSY</t>
  </si>
  <si>
    <t>NEMBRINI</t>
  </si>
  <si>
    <t>JEANSON</t>
  </si>
  <si>
    <t>SABAROT</t>
  </si>
  <si>
    <t>BOUDINEAU</t>
  </si>
  <si>
    <t>HAZOUARD</t>
  </si>
  <si>
    <t>CHARAÏ</t>
  </si>
  <si>
    <t>Naïma</t>
  </si>
  <si>
    <t>FELTESSE</t>
  </si>
  <si>
    <t>HARRIBEY</t>
  </si>
  <si>
    <t>TRIJOULET</t>
  </si>
  <si>
    <t>LE YONDRE</t>
  </si>
  <si>
    <t>GUILLEMOTEAU</t>
  </si>
  <si>
    <t>MARCHAND</t>
  </si>
  <si>
    <t>ASTIER</t>
  </si>
  <si>
    <t>LAMARQUE</t>
  </si>
  <si>
    <t>BOUDIÉ</t>
  </si>
  <si>
    <t>HÉRAUD</t>
  </si>
  <si>
    <t>WILSIUS</t>
  </si>
  <si>
    <t>ROUÈDE</t>
  </si>
  <si>
    <t>CORSAN</t>
  </si>
  <si>
    <t>BEDU</t>
  </si>
  <si>
    <t>DORTHE</t>
  </si>
  <si>
    <t>BOULTAM</t>
  </si>
  <si>
    <t>BOUSQUET-PITT</t>
  </si>
  <si>
    <t>ELBAZE</t>
  </si>
  <si>
    <t>DE FRANÇOIS</t>
  </si>
  <si>
    <t>BOURNAZEAU</t>
  </si>
  <si>
    <t>DIOP</t>
  </si>
  <si>
    <t>Fatou</t>
  </si>
  <si>
    <t>BORTHURY</t>
  </si>
  <si>
    <t>MÉNIVAL</t>
  </si>
  <si>
    <t>SIMIAN</t>
  </si>
  <si>
    <t>BENYACHOU</t>
  </si>
  <si>
    <t>Wiame</t>
  </si>
  <si>
    <t>BARBE</t>
  </si>
  <si>
    <t>HOLLEBECQUE</t>
  </si>
  <si>
    <t>BASTIN</t>
  </si>
  <si>
    <t>MESSAOUDI</t>
  </si>
  <si>
    <t>GUILLEM</t>
  </si>
  <si>
    <t>PELLEGRINI</t>
  </si>
  <si>
    <t>NABET GIRARD</t>
  </si>
  <si>
    <t>TRICHARD</t>
  </si>
  <si>
    <t>MOATACIM BERRADA</t>
  </si>
  <si>
    <t>Saadia</t>
  </si>
  <si>
    <t>COCAGNE</t>
  </si>
  <si>
    <t>CADIOT-FEIDT</t>
  </si>
  <si>
    <t>DECLERCQ</t>
  </si>
  <si>
    <t>COCULA</t>
  </si>
  <si>
    <t>LAGRAVE</t>
  </si>
  <si>
    <t>BONJEAN</t>
  </si>
  <si>
    <t>DELPEYRAT-VINCENT</t>
  </si>
  <si>
    <t>NAYACH</t>
  </si>
  <si>
    <t>KERROUCHE</t>
  </si>
  <si>
    <t>BEYRIS</t>
  </si>
  <si>
    <t>FROUSTEY</t>
  </si>
  <si>
    <t>FAUTHOUX</t>
  </si>
  <si>
    <t>Marjorie</t>
  </si>
  <si>
    <t>SORE</t>
  </si>
  <si>
    <t>DUFAU</t>
  </si>
  <si>
    <t>GAYSSOT</t>
  </si>
  <si>
    <t>DARRICAU-DUFAU</t>
  </si>
  <si>
    <t>GUÉNIN</t>
  </si>
  <si>
    <t>RAFFINI</t>
  </si>
  <si>
    <t>Marine</t>
  </si>
  <si>
    <t>FEKL</t>
  </si>
  <si>
    <t>Matthias</t>
  </si>
  <si>
    <t>LAFFORE</t>
  </si>
  <si>
    <t>MOLIÉRAC</t>
  </si>
  <si>
    <t>SGANDURRA</t>
  </si>
  <si>
    <t>Lisa</t>
  </si>
  <si>
    <t>LAOUANI</t>
  </si>
  <si>
    <t>Tarik</t>
  </si>
  <si>
    <t>LAMORLETTE</t>
  </si>
  <si>
    <t>EYSSALET</t>
  </si>
  <si>
    <t>DUPONT</t>
  </si>
  <si>
    <t>REY-LE MEUR</t>
  </si>
  <si>
    <t>Noelli</t>
  </si>
  <si>
    <t>PONTENS</t>
  </si>
  <si>
    <t>COLMAGRO</t>
  </si>
  <si>
    <t>Chrystel</t>
  </si>
  <si>
    <t>UTHURRY</t>
  </si>
  <si>
    <t>DERVILLE</t>
  </si>
  <si>
    <t>CHÉRET</t>
  </si>
  <si>
    <t>ESPAGNAC</t>
  </si>
  <si>
    <t>FRANCQ</t>
  </si>
  <si>
    <t>Natalie</t>
  </si>
  <si>
    <t>MINVIELLE</t>
  </si>
  <si>
    <t>DUTOYA</t>
  </si>
  <si>
    <t>SAINTE-MARIE</t>
  </si>
  <si>
    <t>Andde</t>
  </si>
  <si>
    <t>CLAVEAU ABBADIE</t>
  </si>
  <si>
    <t>BARUCQ</t>
  </si>
  <si>
    <t>LAINE</t>
  </si>
  <si>
    <t>CABANNE</t>
  </si>
  <si>
    <t>HANON</t>
  </si>
  <si>
    <t>LECLERCQ</t>
  </si>
  <si>
    <t>VIRTO</t>
  </si>
  <si>
    <t>ROBESSON</t>
  </si>
  <si>
    <t>DELCROIX</t>
  </si>
  <si>
    <t>PÉRÈS</t>
  </si>
  <si>
    <t>LABORDE</t>
  </si>
  <si>
    <t>ECENARRO</t>
  </si>
  <si>
    <t>Kotte</t>
  </si>
  <si>
    <t>MOREAU</t>
  </si>
  <si>
    <t>JUTEL</t>
  </si>
  <si>
    <t>DUFORESTEL</t>
  </si>
  <si>
    <t>SABOURIN-BENELHADJ</t>
  </si>
  <si>
    <t>BANLIER</t>
  </si>
  <si>
    <t>BIROT</t>
  </si>
  <si>
    <t>Sandie</t>
  </si>
  <si>
    <t>CHARRÉ</t>
  </si>
  <si>
    <t>BRÉGEON</t>
  </si>
  <si>
    <t>Emile</t>
  </si>
  <si>
    <t>LUMINEAU-VOLERIT</t>
  </si>
  <si>
    <t>Marie-Laurence</t>
  </si>
  <si>
    <t>LOUSTAUNAU</t>
  </si>
  <si>
    <t>MACAIRE</t>
  </si>
  <si>
    <t>WASZAK</t>
  </si>
  <si>
    <t>Reine-Marie</t>
  </si>
  <si>
    <t>CIBERT</t>
  </si>
  <si>
    <t>GÉRARD</t>
  </si>
  <si>
    <t>TIRANT</t>
  </si>
  <si>
    <t>VALKO</t>
  </si>
  <si>
    <t>BÉGUIER</t>
  </si>
  <si>
    <t>MÉTAIS</t>
  </si>
  <si>
    <t>STUPAR</t>
  </si>
  <si>
    <t>ESTEVENET</t>
  </si>
  <si>
    <t>BONNET</t>
  </si>
  <si>
    <t>GRÉGORY</t>
  </si>
  <si>
    <t>JAAFAR</t>
  </si>
  <si>
    <t>Aïda</t>
  </si>
  <si>
    <t>BERGER</t>
  </si>
  <si>
    <t>AUMON</t>
  </si>
  <si>
    <t>VANDENBROUCKE</t>
  </si>
  <si>
    <t>BROUILLE</t>
  </si>
  <si>
    <t>VNCENT</t>
  </si>
  <si>
    <t>TORTOSA</t>
  </si>
  <si>
    <t>DARBON</t>
  </si>
  <si>
    <t>ALMOSTER-RODRIGUES</t>
  </si>
  <si>
    <t>GODRIE</t>
  </si>
  <si>
    <t>LENFANT</t>
  </si>
  <si>
    <t>REILHAC</t>
  </si>
  <si>
    <t>AUDOUZE</t>
  </si>
  <si>
    <t>BURGAUD</t>
  </si>
  <si>
    <t>AMROUCHE</t>
  </si>
  <si>
    <t>Yasin</t>
  </si>
  <si>
    <t>BELAIR</t>
  </si>
  <si>
    <t>GENERATION NOUVELLE REGIO</t>
  </si>
  <si>
    <t>GENERATION NOUVELLE REGION</t>
  </si>
  <si>
    <t>BONNEFONT</t>
  </si>
  <si>
    <t>MARENDAT</t>
  </si>
  <si>
    <t>SAUVAITRE</t>
  </si>
  <si>
    <t>VOUVET</t>
  </si>
  <si>
    <t>DUPRÉ</t>
  </si>
  <si>
    <t>BERTON</t>
  </si>
  <si>
    <t>PIERRE-JUSTIN</t>
  </si>
  <si>
    <t>GEOFFROY</t>
  </si>
  <si>
    <t>Notaire</t>
  </si>
  <si>
    <t>DENEUVE</t>
  </si>
  <si>
    <t>BLANCHÉ</t>
  </si>
  <si>
    <t>CHADJAA</t>
  </si>
  <si>
    <t>Sally</t>
  </si>
  <si>
    <t>DRAPRON</t>
  </si>
  <si>
    <t>LAPRÉE</t>
  </si>
  <si>
    <t>BELOT</t>
  </si>
  <si>
    <t>FERREIRA</t>
  </si>
  <si>
    <t>Otilia</t>
  </si>
  <si>
    <t>SUEUR</t>
  </si>
  <si>
    <t>HEINGLE</t>
  </si>
  <si>
    <t>BELHADJ</t>
  </si>
  <si>
    <t>DIADIO-DASYLVA</t>
  </si>
  <si>
    <t>Henriette</t>
  </si>
  <si>
    <t>LABICHE</t>
  </si>
  <si>
    <t>TROUVÉ</t>
  </si>
  <si>
    <t>LEPOUTRE</t>
  </si>
  <si>
    <t>CAPDEVILLE</t>
  </si>
  <si>
    <t>DEMENÉ</t>
  </si>
  <si>
    <t>AUTIER</t>
  </si>
  <si>
    <t>NAUD</t>
  </si>
  <si>
    <t>GRUEL</t>
  </si>
  <si>
    <t>AUGÉ</t>
  </si>
  <si>
    <t>SOULARD</t>
  </si>
  <si>
    <t>Marie-Pascale</t>
  </si>
  <si>
    <t>BEZIAT</t>
  </si>
  <si>
    <t>PATIER</t>
  </si>
  <si>
    <t>BACHELLERIE</t>
  </si>
  <si>
    <t>THYSSIER</t>
  </si>
  <si>
    <t>SANCHEZ-SEPVAL</t>
  </si>
  <si>
    <t>FERRÉ</t>
  </si>
  <si>
    <t>SOULLIER</t>
  </si>
  <si>
    <t>MAMMOLA</t>
  </si>
  <si>
    <t>VICTOR</t>
  </si>
  <si>
    <t>JAMMOT</t>
  </si>
  <si>
    <t>BOUREILLE</t>
  </si>
  <si>
    <t>TERRADE</t>
  </si>
  <si>
    <t>SAUTY</t>
  </si>
  <si>
    <t>STEUX</t>
  </si>
  <si>
    <t>AUDI</t>
  </si>
  <si>
    <t>BAYLE</t>
  </si>
  <si>
    <t>PEYRAT</t>
  </si>
  <si>
    <t>FONTALIRAN</t>
  </si>
  <si>
    <t>FAVARD</t>
  </si>
  <si>
    <t>BORAS</t>
  </si>
  <si>
    <t>MARTY</t>
  </si>
  <si>
    <t>AUBLANC</t>
  </si>
  <si>
    <t>GIMENEZ</t>
  </si>
  <si>
    <t>IMBERTY</t>
  </si>
  <si>
    <t>CIBOT</t>
  </si>
  <si>
    <t>MORAND-MONTEIL</t>
  </si>
  <si>
    <t>Paloma</t>
  </si>
  <si>
    <t>LAISNÉ</t>
  </si>
  <si>
    <t>CALMELS</t>
  </si>
  <si>
    <t>DURAND</t>
  </si>
  <si>
    <t>TARIS</t>
  </si>
  <si>
    <t>Joan</t>
  </si>
  <si>
    <t>DELATTRE</t>
  </si>
  <si>
    <t>D'AMÉCOURT</t>
  </si>
  <si>
    <t>MOGA</t>
  </si>
  <si>
    <t>PUYJALON</t>
  </si>
  <si>
    <t>Eddie</t>
  </si>
  <si>
    <t>LATOURNERIE</t>
  </si>
  <si>
    <t>Marie-Angélique</t>
  </si>
  <si>
    <t>FLORIAN</t>
  </si>
  <si>
    <t>SIARRI</t>
  </si>
  <si>
    <t>SEBTON</t>
  </si>
  <si>
    <t>METTE</t>
  </si>
  <si>
    <t>LUMMEAUX</t>
  </si>
  <si>
    <t>LAPOUGE</t>
  </si>
  <si>
    <t>JAMAÏ</t>
  </si>
  <si>
    <t>Mohamed</t>
  </si>
  <si>
    <t>CAZES</t>
  </si>
  <si>
    <t>BRUGERE</t>
  </si>
  <si>
    <t>DI CAMILLO</t>
  </si>
  <si>
    <t>PARIS</t>
  </si>
  <si>
    <t>OURRY</t>
  </si>
  <si>
    <t>Betty</t>
  </si>
  <si>
    <t>VILLANOVE</t>
  </si>
  <si>
    <t>DELAUX</t>
  </si>
  <si>
    <t>Stéphan</t>
  </si>
  <si>
    <t>VIANDON</t>
  </si>
  <si>
    <t>LAURET</t>
  </si>
  <si>
    <t>DUGOURD</t>
  </si>
  <si>
    <t>DEBEVER</t>
  </si>
  <si>
    <t>Adrien</t>
  </si>
  <si>
    <t>VERIT</t>
  </si>
  <si>
    <t>BONNEFOY</t>
  </si>
  <si>
    <t>DUBOUILH</t>
  </si>
  <si>
    <t>CONTE JAUBERT</t>
  </si>
  <si>
    <t>VANLEENE</t>
  </si>
  <si>
    <t>SZTARK</t>
  </si>
  <si>
    <t>LEFRANC-GRELAUD</t>
  </si>
  <si>
    <t>Maribel</t>
  </si>
  <si>
    <t>BISSENI</t>
  </si>
  <si>
    <t>LAURENTJOYE</t>
  </si>
  <si>
    <t>GUYOT</t>
  </si>
  <si>
    <t>PLAN</t>
  </si>
  <si>
    <t>CANU</t>
  </si>
  <si>
    <t>CHARTIER-HOUZÉ</t>
  </si>
  <si>
    <t>Hortense</t>
  </si>
  <si>
    <t>LE BARS</t>
  </si>
  <si>
    <t>Emma</t>
  </si>
  <si>
    <t>DUCASSOU</t>
  </si>
  <si>
    <t>REQUENNA</t>
  </si>
  <si>
    <t>TAUZIN</t>
  </si>
  <si>
    <t>NADAU</t>
  </si>
  <si>
    <t>MOUHEL</t>
  </si>
  <si>
    <t>MASCARAS</t>
  </si>
  <si>
    <t>ARBEILLE</t>
  </si>
  <si>
    <t>BOURDIEU</t>
  </si>
  <si>
    <t>LALANNE</t>
  </si>
  <si>
    <t>SIBERCHICOT</t>
  </si>
  <si>
    <t>KRUZYNSKI</t>
  </si>
  <si>
    <t>DUDON</t>
  </si>
  <si>
    <t>COSTES</t>
  </si>
  <si>
    <t>DIONIS DU SÉJOUR</t>
  </si>
  <si>
    <t>BOULMIER</t>
  </si>
  <si>
    <t>ZAROS</t>
  </si>
  <si>
    <t>DELLIAUX</t>
  </si>
  <si>
    <t>DE LAPEYRIÈRE</t>
  </si>
  <si>
    <t>BOTTÉON</t>
  </si>
  <si>
    <t>SICAUD</t>
  </si>
  <si>
    <t>GUIPOUY-LAFARGUE</t>
  </si>
  <si>
    <t>GIGOUNOUX</t>
  </si>
  <si>
    <t>VERGNÉ</t>
  </si>
  <si>
    <t>DAS NEVES</t>
  </si>
  <si>
    <t>SÉMAVOINE</t>
  </si>
  <si>
    <t>OXIBAR</t>
  </si>
  <si>
    <t>DURRUTY</t>
  </si>
  <si>
    <t>VEUNAC</t>
  </si>
  <si>
    <t>SAINT-PÉ</t>
  </si>
  <si>
    <t>AGUERRE</t>
  </si>
  <si>
    <t>Barthélémy</t>
  </si>
  <si>
    <t>DUTARET-BORDAGARAY</t>
  </si>
  <si>
    <t>BRISSON</t>
  </si>
  <si>
    <t>LAURIOL</t>
  </si>
  <si>
    <t>Alexa</t>
  </si>
  <si>
    <t>GADOU</t>
  </si>
  <si>
    <t>COSTEDOAT-DIU</t>
  </si>
  <si>
    <t>SAUBATTE</t>
  </si>
  <si>
    <t>ORIVE</t>
  </si>
  <si>
    <t>LEVRÉRO</t>
  </si>
  <si>
    <t>SOBERA</t>
  </si>
  <si>
    <t>LAURAND</t>
  </si>
  <si>
    <t>LABASTIE</t>
  </si>
  <si>
    <t>RHAUT</t>
  </si>
  <si>
    <t>HOUS-HORT</t>
  </si>
  <si>
    <t>COY</t>
  </si>
  <si>
    <t>LARROUSSE COULON</t>
  </si>
  <si>
    <t>COLOMBO</t>
  </si>
  <si>
    <t>CHASSAGNE</t>
  </si>
  <si>
    <t>ARGENTON</t>
  </si>
  <si>
    <t>CASSIN</t>
  </si>
  <si>
    <t>GAILLARD</t>
  </si>
  <si>
    <t>IMPERIALI</t>
  </si>
  <si>
    <t>BEAUDIC</t>
  </si>
  <si>
    <t>ROBEREAU</t>
  </si>
  <si>
    <t>ROUVREAU</t>
  </si>
  <si>
    <t>DELAIRE</t>
  </si>
  <si>
    <t>MORIN</t>
  </si>
  <si>
    <t>TORRE</t>
  </si>
  <si>
    <t>MARCHIVE</t>
  </si>
  <si>
    <t>Bastien</t>
  </si>
  <si>
    <t>CANTET</t>
  </si>
  <si>
    <t>CHARTIER</t>
  </si>
  <si>
    <t>ABELIN</t>
  </si>
  <si>
    <t>RABIT</t>
  </si>
  <si>
    <t>LATHUS</t>
  </si>
  <si>
    <t>BOULOUX</t>
  </si>
  <si>
    <t>PROST</t>
  </si>
  <si>
    <t>Dolorès</t>
  </si>
  <si>
    <t>DELHUMEAU-DIDELOT</t>
  </si>
  <si>
    <t>BRETAUDEAU</t>
  </si>
  <si>
    <t>DELVAL</t>
  </si>
  <si>
    <t>BONNICI</t>
  </si>
  <si>
    <t>PROUTEAU</t>
  </si>
  <si>
    <t>JUGE</t>
  </si>
  <si>
    <t>BOISSIMON</t>
  </si>
  <si>
    <t>FAROUX</t>
  </si>
  <si>
    <t>COINAUD</t>
  </si>
  <si>
    <t>VILLENEUVE</t>
  </si>
  <si>
    <t>PELLENARD</t>
  </si>
  <si>
    <t>TRAMPONT</t>
  </si>
  <si>
    <t>COULAUD</t>
  </si>
  <si>
    <t>BERTRAND</t>
  </si>
  <si>
    <t>DELAGNIER</t>
  </si>
  <si>
    <t>FAYE</t>
  </si>
  <si>
    <t>Serigne-Cheikhou</t>
  </si>
  <si>
    <t>ABDEDDAIM</t>
  </si>
  <si>
    <t>DUMEYLET</t>
  </si>
  <si>
    <t>L'HUMAIN D'ABORD !</t>
  </si>
  <si>
    <t>MAUVILLAIN</t>
  </si>
  <si>
    <t>LEDUQUE</t>
  </si>
  <si>
    <t>FROUARD</t>
  </si>
  <si>
    <t>GUÉRIN</t>
  </si>
  <si>
    <t>AGUER</t>
  </si>
  <si>
    <t>FEYBESSE</t>
  </si>
  <si>
    <t>BOURDIER</t>
  </si>
  <si>
    <t>Nicolle</t>
  </si>
  <si>
    <t>AUDOIN</t>
  </si>
  <si>
    <t>VANDERF</t>
  </si>
  <si>
    <t>PONCY</t>
  </si>
  <si>
    <t>BERTHAULT</t>
  </si>
  <si>
    <t>JLALJI</t>
  </si>
  <si>
    <t>ASSILA</t>
  </si>
  <si>
    <t>GUIARD</t>
  </si>
  <si>
    <t>FOUQUET</t>
  </si>
  <si>
    <t>RONCHIN</t>
  </si>
  <si>
    <t>FERRET</t>
  </si>
  <si>
    <t>GARNIER</t>
  </si>
  <si>
    <t>Lolita</t>
  </si>
  <si>
    <t>CHEVOLEAU</t>
  </si>
  <si>
    <t>VERNON</t>
  </si>
  <si>
    <t>KOZIC</t>
  </si>
  <si>
    <t>GERVIER</t>
  </si>
  <si>
    <t>Lucette</t>
  </si>
  <si>
    <t>BALLAIS</t>
  </si>
  <si>
    <t>MAIRE</t>
  </si>
  <si>
    <t>LAUNAY</t>
  </si>
  <si>
    <t>MOQUET</t>
  </si>
  <si>
    <t>DELCAMPO</t>
  </si>
  <si>
    <t>LESAUVAGE</t>
  </si>
  <si>
    <t>LENGLET</t>
  </si>
  <si>
    <t>BEDOIS</t>
  </si>
  <si>
    <t>AUDOUIN</t>
  </si>
  <si>
    <t>CASSAGNES</t>
  </si>
  <si>
    <t>VAREILLE</t>
  </si>
  <si>
    <t>CHASSING</t>
  </si>
  <si>
    <t>RIGAL</t>
  </si>
  <si>
    <t>BORDAS</t>
  </si>
  <si>
    <t>Entrepreneur en batiments</t>
  </si>
  <si>
    <t>SEILLÉ</t>
  </si>
  <si>
    <t>MOUZAT</t>
  </si>
  <si>
    <t>Jean-Raymond</t>
  </si>
  <si>
    <t>PACHE</t>
  </si>
  <si>
    <t>COUEGNAS</t>
  </si>
  <si>
    <t>DALLIER</t>
  </si>
  <si>
    <t>GUERRIER</t>
  </si>
  <si>
    <t>JEAN</t>
  </si>
  <si>
    <t>LAINÉ</t>
  </si>
  <si>
    <t>PÉRÉA</t>
  </si>
  <si>
    <t>BUSTAMANTE</t>
  </si>
  <si>
    <t>CHERBERO MISTAUDY</t>
  </si>
  <si>
    <t>CARDEILLAT</t>
  </si>
  <si>
    <t>LAMBERT</t>
  </si>
  <si>
    <t>MAS</t>
  </si>
  <si>
    <t>GONTHIER</t>
  </si>
  <si>
    <t>DUBOS</t>
  </si>
  <si>
    <t>EYMERIE</t>
  </si>
  <si>
    <t>PETITALOT</t>
  </si>
  <si>
    <t>GOSSET</t>
  </si>
  <si>
    <t>JOUBERT</t>
  </si>
  <si>
    <t>RONGIERAS</t>
  </si>
  <si>
    <t>GÉRAUD</t>
  </si>
  <si>
    <t>MAURIN</t>
  </si>
  <si>
    <t>BORONAT</t>
  </si>
  <si>
    <t>ENNAJHI</t>
  </si>
  <si>
    <t>Nabil</t>
  </si>
  <si>
    <t>LOPEZ</t>
  </si>
  <si>
    <t>DENOYELLE</t>
  </si>
  <si>
    <t>LE LANN</t>
  </si>
  <si>
    <t>Soazic</t>
  </si>
  <si>
    <t>MENENDEZ</t>
  </si>
  <si>
    <t>THIMONIER</t>
  </si>
  <si>
    <t>Framboise</t>
  </si>
  <si>
    <t>TOURNE</t>
  </si>
  <si>
    <t>LELIBON</t>
  </si>
  <si>
    <t>RODRIGUEZ</t>
  </si>
  <si>
    <t>BEGARDS</t>
  </si>
  <si>
    <t>RAYSSAC</t>
  </si>
  <si>
    <t>DESCOT</t>
  </si>
  <si>
    <t>SORCE</t>
  </si>
  <si>
    <t>TEXIER</t>
  </si>
  <si>
    <t>COUVIDAT</t>
  </si>
  <si>
    <t>LE BOT</t>
  </si>
  <si>
    <t>BAL</t>
  </si>
  <si>
    <t>Berivan</t>
  </si>
  <si>
    <t>ROUZÉ</t>
  </si>
  <si>
    <t>MUGRON</t>
  </si>
  <si>
    <t>BERGÈS</t>
  </si>
  <si>
    <t>Étienne</t>
  </si>
  <si>
    <t>SAUBAT</t>
  </si>
  <si>
    <t>DESMET</t>
  </si>
  <si>
    <t>Pavel</t>
  </si>
  <si>
    <t>BOIVINET</t>
  </si>
  <si>
    <t>BAGILET</t>
  </si>
  <si>
    <t>FLIPO</t>
  </si>
  <si>
    <t>Marithou</t>
  </si>
  <si>
    <t>ARMAGNACQ</t>
  </si>
  <si>
    <t>CHAUSSOY</t>
  </si>
  <si>
    <t>MONTANGON</t>
  </si>
  <si>
    <t>SEMCHAOUI</t>
  </si>
  <si>
    <t>BOUTINEAUD</t>
  </si>
  <si>
    <t>DEDIEU</t>
  </si>
  <si>
    <t>CADOZ</t>
  </si>
  <si>
    <t>ELORRI</t>
  </si>
  <si>
    <t>JOUNIAUX</t>
  </si>
  <si>
    <t>BETTINGER-THÉAUD</t>
  </si>
  <si>
    <t>BERAUD</t>
  </si>
  <si>
    <t>GARBISO</t>
  </si>
  <si>
    <t>Éliane</t>
  </si>
  <si>
    <t>BUQUET</t>
  </si>
  <si>
    <t>TOUZET</t>
  </si>
  <si>
    <t>OCHOA</t>
  </si>
  <si>
    <t>DANGLOT</t>
  </si>
  <si>
    <t>BACHÉ</t>
  </si>
  <si>
    <t>NOGARO</t>
  </si>
  <si>
    <t>LUQUET</t>
  </si>
  <si>
    <t>LAHITTE</t>
  </si>
  <si>
    <t>LARRODÉ</t>
  </si>
  <si>
    <t>BELIN</t>
  </si>
  <si>
    <t>Eva</t>
  </si>
  <si>
    <t>VILLEGAS</t>
  </si>
  <si>
    <t>COUSSEAU</t>
  </si>
  <si>
    <t>LE BRIS</t>
  </si>
  <si>
    <t>DESTENABE</t>
  </si>
  <si>
    <t>Fusilha</t>
  </si>
  <si>
    <t>VACCARI</t>
  </si>
  <si>
    <t>SENLECQUE</t>
  </si>
  <si>
    <t>MARSAN</t>
  </si>
  <si>
    <t>BÉCART</t>
  </si>
  <si>
    <t>GONZALEZ</t>
  </si>
  <si>
    <t>José</t>
  </si>
  <si>
    <t>POSPICHEK-PRIGENT</t>
  </si>
  <si>
    <t>MIRANDE</t>
  </si>
  <si>
    <t>CALMON</t>
  </si>
  <si>
    <t>Suzanne</t>
  </si>
  <si>
    <t>CERUTI</t>
  </si>
  <si>
    <t>LOISEAU</t>
  </si>
  <si>
    <t>SOULAGE</t>
  </si>
  <si>
    <t>ROSSI</t>
  </si>
  <si>
    <t>PORTES</t>
  </si>
  <si>
    <t>CASTANIER</t>
  </si>
  <si>
    <t>Magali</t>
  </si>
  <si>
    <t>DELYE</t>
  </si>
  <si>
    <t>NARICE-YAN</t>
  </si>
  <si>
    <t>LARROUY</t>
  </si>
  <si>
    <t>DARTIGOLLES</t>
  </si>
  <si>
    <t>DARRAMBIDE</t>
  </si>
  <si>
    <t>DA ROCHA</t>
  </si>
  <si>
    <t>SARGENI-CHETAUD</t>
  </si>
  <si>
    <t>MÉLÉ</t>
  </si>
  <si>
    <t>RIVAS</t>
  </si>
  <si>
    <t>LABOURET</t>
  </si>
  <si>
    <t>BAREILLE</t>
  </si>
  <si>
    <t>GANCHOU</t>
  </si>
  <si>
    <t>DELION</t>
  </si>
  <si>
    <t>TARIOL</t>
  </si>
  <si>
    <t>LABADOT</t>
  </si>
  <si>
    <t>MAZEAS-DOLOREA</t>
  </si>
  <si>
    <t>ANGERMANN</t>
  </si>
  <si>
    <t>PASQUINE</t>
  </si>
  <si>
    <t>MARCO</t>
  </si>
  <si>
    <t>REYNA SANCHEZ</t>
  </si>
  <si>
    <t>CAUSSARIEU</t>
  </si>
  <si>
    <t>MURAIL</t>
  </si>
  <si>
    <t>DAMOISEAU</t>
  </si>
  <si>
    <t>REY</t>
  </si>
  <si>
    <t>GODEAU</t>
  </si>
  <si>
    <t>COCHARD</t>
  </si>
  <si>
    <t>LE BRAS</t>
  </si>
  <si>
    <t>MASSE</t>
  </si>
  <si>
    <t>MERLE</t>
  </si>
  <si>
    <t>BENARD</t>
  </si>
  <si>
    <t>SIAUDEAU</t>
  </si>
  <si>
    <t>BOULNOIS</t>
  </si>
  <si>
    <t>BONCOUR</t>
  </si>
  <si>
    <t>Marie-Anne</t>
  </si>
  <si>
    <t>GELOT</t>
  </si>
  <si>
    <t>Vanille</t>
  </si>
  <si>
    <t>Frank</t>
  </si>
  <si>
    <t>ROSSIGNOL</t>
  </si>
  <si>
    <t>JAMAIN</t>
  </si>
  <si>
    <t>ARFEUILLÈRE</t>
  </si>
  <si>
    <t>HECQUET</t>
  </si>
  <si>
    <t>BAZIN</t>
  </si>
  <si>
    <t>LAFOY</t>
  </si>
  <si>
    <t>GUY</t>
  </si>
  <si>
    <t>HÉMON</t>
  </si>
  <si>
    <t>RIMBAULT-RAITIÈRE</t>
  </si>
  <si>
    <t>CANAUD</t>
  </si>
  <si>
    <t>MORISSET</t>
  </si>
  <si>
    <t>PONCHAUX</t>
  </si>
  <si>
    <t>HUOT</t>
  </si>
  <si>
    <t>ROME</t>
  </si>
  <si>
    <t>LAJAUMONT</t>
  </si>
  <si>
    <t>DARDILHAC</t>
  </si>
  <si>
    <t>DAULIAC</t>
  </si>
  <si>
    <t>VANDEPEUTTE</t>
  </si>
  <si>
    <t>BOBIN</t>
  </si>
  <si>
    <t>AIGLE</t>
  </si>
  <si>
    <t>BEAUDET</t>
  </si>
  <si>
    <t>MARCOUX LESTIEUX</t>
  </si>
  <si>
    <t>BABAUDOU</t>
  </si>
  <si>
    <t>LAFAYE</t>
  </si>
  <si>
    <t>COLAS</t>
  </si>
  <si>
    <t>POULCALLEC</t>
  </si>
  <si>
    <t>RAINSARD</t>
  </si>
  <si>
    <t>L'UPR</t>
  </si>
  <si>
    <t>L'UPR AVEC FRANCOIS ASSELINEAU - LE PARTI QUI MONTE MALGRE LE SILENCE DES MEDIAS</t>
  </si>
  <si>
    <t>SERRANO</t>
  </si>
  <si>
    <t>GALAND</t>
  </si>
  <si>
    <t>PUYBONNIEUX</t>
  </si>
  <si>
    <t>GROUSSIN</t>
  </si>
  <si>
    <t>BENNING</t>
  </si>
  <si>
    <t>Annabelle</t>
  </si>
  <si>
    <t>FAVREAU</t>
  </si>
  <si>
    <t>TRINGALI</t>
  </si>
  <si>
    <t>GERMAIN</t>
  </si>
  <si>
    <t>TEILLET</t>
  </si>
  <si>
    <t>MAUMONT</t>
  </si>
  <si>
    <t>ALIX</t>
  </si>
  <si>
    <t>ANDRIEU</t>
  </si>
  <si>
    <t>LECAT</t>
  </si>
  <si>
    <t>SOKOLOFF</t>
  </si>
  <si>
    <t>DAVID</t>
  </si>
  <si>
    <t>SUSINI</t>
  </si>
  <si>
    <t>ALBERT</t>
  </si>
  <si>
    <t>DRUAULT</t>
  </si>
  <si>
    <t>MICHAS</t>
  </si>
  <si>
    <t>KERBOURC'H</t>
  </si>
  <si>
    <t>MATARD</t>
  </si>
  <si>
    <t>GIROLA</t>
  </si>
  <si>
    <t>LAYGNEZ</t>
  </si>
  <si>
    <t>GRASSIOT</t>
  </si>
  <si>
    <t>LE DOEUFF</t>
  </si>
  <si>
    <t>Youenn</t>
  </si>
  <si>
    <t>Florie</t>
  </si>
  <si>
    <t>NINVIRTH</t>
  </si>
  <si>
    <t>CARTIER</t>
  </si>
  <si>
    <t>Brice</t>
  </si>
  <si>
    <t>SERRAULT</t>
  </si>
  <si>
    <t>Réjane</t>
  </si>
  <si>
    <t>LECUYER</t>
  </si>
  <si>
    <t>MONTFORT</t>
  </si>
  <si>
    <t>GUINEZ</t>
  </si>
  <si>
    <t>BERRY</t>
  </si>
  <si>
    <t>SIBILLE</t>
  </si>
  <si>
    <t>PECON</t>
  </si>
  <si>
    <t>Yasmine</t>
  </si>
  <si>
    <t>BOISSERIE</t>
  </si>
  <si>
    <t>Jessica</t>
  </si>
  <si>
    <t>GOMBERT</t>
  </si>
  <si>
    <t>JOSSET LAMAUGARNY</t>
  </si>
  <si>
    <t>DE RANCOURT DE MIMERAND</t>
  </si>
  <si>
    <t>Hannelore</t>
  </si>
  <si>
    <t>POUPART</t>
  </si>
  <si>
    <t>GOUET</t>
  </si>
  <si>
    <t>LEGENDRE</t>
  </si>
  <si>
    <t>ARTEON</t>
  </si>
  <si>
    <t>GEVAERT</t>
  </si>
  <si>
    <t>LAVIGNE</t>
  </si>
  <si>
    <t>DAZZAN</t>
  </si>
  <si>
    <t>François-Xavier</t>
  </si>
  <si>
    <t>ASSELINEAU</t>
  </si>
  <si>
    <t>Arianne</t>
  </si>
  <si>
    <t>DEBARBIEUX</t>
  </si>
  <si>
    <t>Ophéline</t>
  </si>
  <si>
    <t>LAURENCEAU</t>
  </si>
  <si>
    <t>LETEINTURIER</t>
  </si>
  <si>
    <t>ARFEUILLE</t>
  </si>
  <si>
    <t>LOTTEAU</t>
  </si>
  <si>
    <t>LAMOTHE</t>
  </si>
  <si>
    <t>BRUN</t>
  </si>
  <si>
    <t>ABI-NADER</t>
  </si>
  <si>
    <t>CEAUX</t>
  </si>
  <si>
    <t>MIQUEL</t>
  </si>
  <si>
    <t>GILLES</t>
  </si>
  <si>
    <t>BRETON</t>
  </si>
  <si>
    <t>GOSSEYE</t>
  </si>
  <si>
    <t>Gisela</t>
  </si>
  <si>
    <t>DOMÈCE</t>
  </si>
  <si>
    <t>BARON</t>
  </si>
  <si>
    <t>Alison</t>
  </si>
  <si>
    <t>HUCK</t>
  </si>
  <si>
    <t>LLAUBERES</t>
  </si>
  <si>
    <t>Rose</t>
  </si>
  <si>
    <t>DOUET</t>
  </si>
  <si>
    <t>IENI</t>
  </si>
  <si>
    <t>LAFONT</t>
  </si>
  <si>
    <t>LIEBE</t>
  </si>
  <si>
    <t>MALTA</t>
  </si>
  <si>
    <t>HAMMOUD</t>
  </si>
  <si>
    <t>MANSOUR</t>
  </si>
  <si>
    <t>Nadim</t>
  </si>
  <si>
    <t>FERRIS</t>
  </si>
  <si>
    <t>COSTA</t>
  </si>
  <si>
    <t>GAGNET</t>
  </si>
  <si>
    <t>Jenny</t>
  </si>
  <si>
    <t>CHAUBIT</t>
  </si>
  <si>
    <t>CAPDEPON</t>
  </si>
  <si>
    <t>Nais</t>
  </si>
  <si>
    <t>ANTARAKIS</t>
  </si>
  <si>
    <t>Stephan</t>
  </si>
  <si>
    <t>VILLEGENTE</t>
  </si>
  <si>
    <t>FEMENIAS</t>
  </si>
  <si>
    <t>VIAUD</t>
  </si>
  <si>
    <t>QUESSADA</t>
  </si>
  <si>
    <t>PIERLOT</t>
  </si>
  <si>
    <t>SIGNARBIEUX</t>
  </si>
  <si>
    <t>MEIRA</t>
  </si>
  <si>
    <t>Salvador</t>
  </si>
  <si>
    <t>MUNOZ</t>
  </si>
  <si>
    <t>Leyre</t>
  </si>
  <si>
    <t>LAVICTOIRE</t>
  </si>
  <si>
    <t>DUPIAT</t>
  </si>
  <si>
    <t>BRENNUS</t>
  </si>
  <si>
    <t>IRJUD</t>
  </si>
  <si>
    <t>THOBY</t>
  </si>
  <si>
    <t>Léonie</t>
  </si>
  <si>
    <t>DUBOURGUAIS</t>
  </si>
  <si>
    <t>FAU</t>
  </si>
  <si>
    <t>DUHIL</t>
  </si>
  <si>
    <t>ACTIS</t>
  </si>
  <si>
    <t>LAMON</t>
  </si>
  <si>
    <t>MARCARINI</t>
  </si>
  <si>
    <t>BOUE</t>
  </si>
  <si>
    <t>NICLOT</t>
  </si>
  <si>
    <t>Noëlla</t>
  </si>
  <si>
    <t>NAU</t>
  </si>
  <si>
    <t>ELKADI</t>
  </si>
  <si>
    <t>Jamila</t>
  </si>
  <si>
    <t>BOU</t>
  </si>
  <si>
    <t>Gontran</t>
  </si>
  <si>
    <t>MORO-LIN</t>
  </si>
  <si>
    <t>LARRIEU</t>
  </si>
  <si>
    <t>DOÏMO</t>
  </si>
  <si>
    <t>MEITNER</t>
  </si>
  <si>
    <t>Alvaro</t>
  </si>
  <si>
    <t>ZINI</t>
  </si>
  <si>
    <t>Laetita</t>
  </si>
  <si>
    <t>ROUQUET</t>
  </si>
  <si>
    <t>GRAS</t>
  </si>
  <si>
    <t>DATTIN</t>
  </si>
  <si>
    <t>BROUSSARD</t>
  </si>
  <si>
    <t>MAURIANGE</t>
  </si>
  <si>
    <t>LE CARRER</t>
  </si>
  <si>
    <t>VOSGES</t>
  </si>
  <si>
    <t>LIEGER</t>
  </si>
  <si>
    <t>PERALES</t>
  </si>
  <si>
    <t>CHATAIN</t>
  </si>
  <si>
    <t>ROBY</t>
  </si>
  <si>
    <t>PEANT</t>
  </si>
  <si>
    <t>STANCIU</t>
  </si>
  <si>
    <t>Raluca</t>
  </si>
  <si>
    <t>HOANG</t>
  </si>
  <si>
    <t>DAUSQUICHOURY</t>
  </si>
  <si>
    <t>Youssef</t>
  </si>
  <si>
    <t>PLANCHET</t>
  </si>
  <si>
    <t>FAVARO</t>
  </si>
  <si>
    <t>PALANGA</t>
  </si>
  <si>
    <t>Aurélia</t>
  </si>
  <si>
    <t>GAURY</t>
  </si>
  <si>
    <t>SIGNORET</t>
  </si>
  <si>
    <t>DELEMME</t>
  </si>
  <si>
    <t>LHUGUENOT</t>
  </si>
  <si>
    <t>ODY</t>
  </si>
  <si>
    <t>REY-CAPDEPON</t>
  </si>
  <si>
    <t>Sascha</t>
  </si>
  <si>
    <t>DETEVE</t>
  </si>
  <si>
    <t>BALMET</t>
  </si>
  <si>
    <t>HERAULT</t>
  </si>
  <si>
    <t>MARCOU</t>
  </si>
  <si>
    <t>Mélodie</t>
  </si>
  <si>
    <t>Yvan</t>
  </si>
  <si>
    <t>DUPUIS</t>
  </si>
  <si>
    <t>BURGARD</t>
  </si>
  <si>
    <t>Diego</t>
  </si>
  <si>
    <t>PLAUD</t>
  </si>
  <si>
    <t>CHABOISSEAU</t>
  </si>
  <si>
    <t>DAMOUR</t>
  </si>
  <si>
    <t>Yvonick</t>
  </si>
  <si>
    <t>LÜDTKE</t>
  </si>
  <si>
    <t>DI BATTISTA</t>
  </si>
  <si>
    <t>SUKHDEO</t>
  </si>
  <si>
    <t>Suraj</t>
  </si>
  <si>
    <t>MATELOT</t>
  </si>
  <si>
    <t>BASILLAIS</t>
  </si>
  <si>
    <t>SAKITI</t>
  </si>
  <si>
    <t>Blanche</t>
  </si>
  <si>
    <t>PORTAL</t>
  </si>
  <si>
    <t>DEBOURG</t>
  </si>
  <si>
    <t>SZUSTAKIEWICZ</t>
  </si>
  <si>
    <t>FAISONS ENSEMBLE</t>
  </si>
  <si>
    <t>RAMACKERS</t>
  </si>
  <si>
    <t>Marie-Line</t>
  </si>
  <si>
    <t>CHARPIN</t>
  </si>
  <si>
    <t>MACAIRE-DEJOS</t>
  </si>
  <si>
    <t>Valentine</t>
  </si>
  <si>
    <t>MENARD</t>
  </si>
  <si>
    <t>Chrystelle</t>
  </si>
  <si>
    <t>GARCIA REQUENA</t>
  </si>
  <si>
    <t>MÉCHIN</t>
  </si>
  <si>
    <t>THIBAUT</t>
  </si>
  <si>
    <t>DEJOS</t>
  </si>
  <si>
    <t>MOULAI</t>
  </si>
  <si>
    <t>CECILE</t>
  </si>
  <si>
    <t>CHADEFAUD</t>
  </si>
  <si>
    <t>GILARD</t>
  </si>
  <si>
    <t>Pascaline</t>
  </si>
  <si>
    <t>MAYER</t>
  </si>
  <si>
    <t>TISSANDIER</t>
  </si>
  <si>
    <t>Thibaud</t>
  </si>
  <si>
    <t>MARTINEAU-DEGUILHEM</t>
  </si>
  <si>
    <t>MAZOUIN</t>
  </si>
  <si>
    <t>GUERRY-GAZEAU</t>
  </si>
  <si>
    <t>PETROPAVLOVSKY</t>
  </si>
  <si>
    <t>ALRIC</t>
  </si>
  <si>
    <t>Pénélope</t>
  </si>
  <si>
    <t>DOIGNON</t>
  </si>
  <si>
    <t>Jannick</t>
  </si>
  <si>
    <t>TOULLIC</t>
  </si>
  <si>
    <t>AUGUSTIN</t>
  </si>
  <si>
    <t>ESCANDE</t>
  </si>
  <si>
    <t>DEBOZ</t>
  </si>
  <si>
    <t>VIGNAUD</t>
  </si>
  <si>
    <t>POUYLLAU</t>
  </si>
  <si>
    <t>SENOUSSI</t>
  </si>
  <si>
    <t>Shanel</t>
  </si>
  <si>
    <t>PAILLAUD</t>
  </si>
  <si>
    <t>HÉLARY</t>
  </si>
  <si>
    <t>GILLIE</t>
  </si>
  <si>
    <t>RIVET</t>
  </si>
  <si>
    <t>PECRESSE</t>
  </si>
  <si>
    <t>Alexia</t>
  </si>
  <si>
    <t>FAVENNEC</t>
  </si>
  <si>
    <t>LASTERNAS</t>
  </si>
  <si>
    <t>CAPEL</t>
  </si>
  <si>
    <t>BENSADOUN</t>
  </si>
  <si>
    <t>RIEU</t>
  </si>
  <si>
    <t>NEGUEULOUART</t>
  </si>
  <si>
    <t>AÈCK</t>
  </si>
  <si>
    <t>Pierre-Emile</t>
  </si>
  <si>
    <t>DELAHAIS</t>
  </si>
  <si>
    <t>COURTOIS</t>
  </si>
  <si>
    <t>Flora</t>
  </si>
  <si>
    <t>MATON</t>
  </si>
  <si>
    <t>ROUDIER</t>
  </si>
  <si>
    <t>GOUZE</t>
  </si>
  <si>
    <t>BEAUZETIE</t>
  </si>
  <si>
    <t>VANHERZEELE</t>
  </si>
  <si>
    <t>STOMBOLI</t>
  </si>
  <si>
    <t>BROUSSOLLE</t>
  </si>
  <si>
    <t>PAPILLON</t>
  </si>
  <si>
    <t>JARNAGE</t>
  </si>
  <si>
    <t>LACASSAGNE</t>
  </si>
  <si>
    <t>WIECHEC</t>
  </si>
  <si>
    <t>MANANT</t>
  </si>
  <si>
    <t>COMMEIGNES</t>
  </si>
  <si>
    <t>BOVÉ</t>
  </si>
  <si>
    <t>MIQUEU</t>
  </si>
  <si>
    <t>JOUVET</t>
  </si>
  <si>
    <t>GRANDIDIER</t>
  </si>
  <si>
    <t>CARDINAL</t>
  </si>
  <si>
    <t>CHAPRON</t>
  </si>
  <si>
    <t>VASSE</t>
  </si>
  <si>
    <t>GIREAU</t>
  </si>
  <si>
    <t>LECANTE</t>
  </si>
  <si>
    <t>MARQUES</t>
  </si>
  <si>
    <t>CONTREPOIS</t>
  </si>
  <si>
    <t>MUTIN</t>
  </si>
  <si>
    <t>BAREYT</t>
  </si>
  <si>
    <t>POUJARDIEU</t>
  </si>
  <si>
    <t>LESPARRE</t>
  </si>
  <si>
    <t>JAYLE</t>
  </si>
  <si>
    <t>NOWAK</t>
  </si>
  <si>
    <t>KRIM</t>
  </si>
  <si>
    <t>Meriem</t>
  </si>
  <si>
    <t>RODRIGUE</t>
  </si>
  <si>
    <t>DE VEYRINES</t>
  </si>
  <si>
    <t>GARRIGA-SALAUN</t>
  </si>
  <si>
    <t>Colin</t>
  </si>
  <si>
    <t>CORTAZAR</t>
  </si>
  <si>
    <t>DELGADO</t>
  </si>
  <si>
    <t>BALLU</t>
  </si>
  <si>
    <t>HUON</t>
  </si>
  <si>
    <t>AYRAL</t>
  </si>
  <si>
    <t>VIVÈS</t>
  </si>
  <si>
    <t>BAYRAND</t>
  </si>
  <si>
    <t>LE RAY</t>
  </si>
  <si>
    <t>VACHER</t>
  </si>
  <si>
    <t>LATRILLE</t>
  </si>
  <si>
    <t>FOSSAT</t>
  </si>
  <si>
    <t>FAYNOT</t>
  </si>
  <si>
    <t>VIDEAU</t>
  </si>
  <si>
    <t>LEDARD</t>
  </si>
  <si>
    <t>Arthur</t>
  </si>
  <si>
    <t>ACHARD</t>
  </si>
  <si>
    <t>NIMAL</t>
  </si>
  <si>
    <t>GIBERT</t>
  </si>
  <si>
    <t>CÉRÉ</t>
  </si>
  <si>
    <t>CAMENEN</t>
  </si>
  <si>
    <t>MORAND</t>
  </si>
  <si>
    <t>LEBAS DE LACOUR</t>
  </si>
  <si>
    <t>AUBIN</t>
  </si>
  <si>
    <t>LESBATS</t>
  </si>
  <si>
    <t>AZZOUZI</t>
  </si>
  <si>
    <t>Nora</t>
  </si>
  <si>
    <t>ALBANO</t>
  </si>
  <si>
    <t>FERRAN</t>
  </si>
  <si>
    <t>Jean-Renaud</t>
  </si>
  <si>
    <t>MANARILLO</t>
  </si>
  <si>
    <t>CASSET</t>
  </si>
  <si>
    <t>VIGNES</t>
  </si>
  <si>
    <t>DEBLACHE</t>
  </si>
  <si>
    <t>FIRMIN</t>
  </si>
  <si>
    <t>STARK</t>
  </si>
  <si>
    <t>LIMOGES</t>
  </si>
  <si>
    <t>AURY</t>
  </si>
  <si>
    <t>DORÉ</t>
  </si>
  <si>
    <t>Georgina</t>
  </si>
  <si>
    <t>LAPAIX</t>
  </si>
  <si>
    <t>Lilie</t>
  </si>
  <si>
    <t>ORTAL</t>
  </si>
  <si>
    <t>PETITMANGIN</t>
  </si>
  <si>
    <t>JEAN-MONTCLER</t>
  </si>
  <si>
    <t>LATTERNER</t>
  </si>
  <si>
    <t>BIDOU</t>
  </si>
  <si>
    <t>DESPOUYS</t>
  </si>
  <si>
    <t>LEBLANC</t>
  </si>
  <si>
    <t>Jeanne</t>
  </si>
  <si>
    <t>BOISSIERE</t>
  </si>
  <si>
    <t>CORVELLEC</t>
  </si>
  <si>
    <t>GROSCLAUDE</t>
  </si>
  <si>
    <t>DE BOISSEZON</t>
  </si>
  <si>
    <t>BOUSSION</t>
  </si>
  <si>
    <t>BURGUETE</t>
  </si>
  <si>
    <t>ACCOH</t>
  </si>
  <si>
    <t>CAUBET</t>
  </si>
  <si>
    <t>Maéva</t>
  </si>
  <si>
    <t>BARNEIX</t>
  </si>
  <si>
    <t>QUEVAL</t>
  </si>
  <si>
    <t>Benoite</t>
  </si>
  <si>
    <t>HERMEN</t>
  </si>
  <si>
    <t>CAZENAVE</t>
  </si>
  <si>
    <t>BORDENAVE</t>
  </si>
  <si>
    <t>MUROT</t>
  </si>
  <si>
    <t>MOCORREA</t>
  </si>
  <si>
    <t>DAUBAGNA</t>
  </si>
  <si>
    <t>MAUBOULÈS</t>
  </si>
  <si>
    <t>MaÏLis</t>
  </si>
  <si>
    <t>JUYOUX</t>
  </si>
  <si>
    <t>MANGNEZ</t>
  </si>
  <si>
    <t>SOUBLES BENAVENTE</t>
  </si>
  <si>
    <t>BAYSSAC</t>
  </si>
  <si>
    <t>MAUHOURAT</t>
  </si>
  <si>
    <t>FAURE</t>
  </si>
  <si>
    <t>GEMMERLI</t>
  </si>
  <si>
    <t>DEHER</t>
  </si>
  <si>
    <t>STIFFA</t>
  </si>
  <si>
    <t>Tristan</t>
  </si>
  <si>
    <t>ZUDAS</t>
  </si>
  <si>
    <t>CHAIGNEAU</t>
  </si>
  <si>
    <t>NOUAILHANE</t>
  </si>
  <si>
    <t>BOUÉ</t>
  </si>
  <si>
    <t>GOBÉ</t>
  </si>
  <si>
    <t>Annaïck</t>
  </si>
  <si>
    <t>ROS</t>
  </si>
  <si>
    <t>EYERMANN</t>
  </si>
  <si>
    <t>MESSEGUE</t>
  </si>
  <si>
    <t>CAYLA</t>
  </si>
  <si>
    <t>FIRMAIN</t>
  </si>
  <si>
    <t>PEYROU</t>
  </si>
  <si>
    <t>BOISSIER</t>
  </si>
  <si>
    <t>IGLESIAS</t>
  </si>
  <si>
    <t>Josefa</t>
  </si>
  <si>
    <t>BOURON</t>
  </si>
  <si>
    <t>Pierre-Marie</t>
  </si>
  <si>
    <t>OBERHOLTZ</t>
  </si>
  <si>
    <t>RAMADOUR</t>
  </si>
  <si>
    <t>ZAMBON</t>
  </si>
  <si>
    <t>AUCOUTURIER</t>
  </si>
  <si>
    <t>DOURVAL</t>
  </si>
  <si>
    <t>MAYTRAUD</t>
  </si>
  <si>
    <t>BORRAS</t>
  </si>
  <si>
    <t>AVERTY</t>
  </si>
  <si>
    <t>VILLECHAISE</t>
  </si>
  <si>
    <t>PALLAS</t>
  </si>
  <si>
    <t>CAILLON</t>
  </si>
  <si>
    <t>RAIMOND-CAGNATO</t>
  </si>
  <si>
    <t>RADY</t>
  </si>
  <si>
    <t>OSONS MIEUX</t>
  </si>
  <si>
    <t>OSONS MIEUX AVEC FRANÇOISE COUTANT - LISTE ECOLOGISTE ET CITOYENNE</t>
  </si>
  <si>
    <t>LVEC</t>
  </si>
  <si>
    <t>COUTANT</t>
  </si>
  <si>
    <t>COITEUX</t>
  </si>
  <si>
    <t>PAILLER</t>
  </si>
  <si>
    <t>BRUAND</t>
  </si>
  <si>
    <t>LAVIE-CAMBOT ANTROP</t>
  </si>
  <si>
    <t>GILLOT</t>
  </si>
  <si>
    <t>LACOURARIE</t>
  </si>
  <si>
    <t>FONTANAUD</t>
  </si>
  <si>
    <t>OTTOGALLI</t>
  </si>
  <si>
    <t>MOUSSET</t>
  </si>
  <si>
    <t>NADON</t>
  </si>
  <si>
    <t>LAMAS</t>
  </si>
  <si>
    <t>TRIFILETTI</t>
  </si>
  <si>
    <t>BOURDIN</t>
  </si>
  <si>
    <t>MOQUAY</t>
  </si>
  <si>
    <t>PICHOT</t>
  </si>
  <si>
    <t>PINSON</t>
  </si>
  <si>
    <t>DUVAL</t>
  </si>
  <si>
    <t>BEAUPOUX</t>
  </si>
  <si>
    <t>MARTINEAU</t>
  </si>
  <si>
    <t>CHARLUT</t>
  </si>
  <si>
    <t>BELLARBRE</t>
  </si>
  <si>
    <t>DELICOURT</t>
  </si>
  <si>
    <t>BARRAULT</t>
  </si>
  <si>
    <t>SOLDATI</t>
  </si>
  <si>
    <t>CRAWFORD BREUIL</t>
  </si>
  <si>
    <t>Vivienne</t>
  </si>
  <si>
    <t>SIRGUEY</t>
  </si>
  <si>
    <t>MARCILLAUD</t>
  </si>
  <si>
    <t>WAGUET</t>
  </si>
  <si>
    <t>BERTIN</t>
  </si>
  <si>
    <t>DESVEAUX</t>
  </si>
  <si>
    <t>SOUBESTE</t>
  </si>
  <si>
    <t>MURAIL-JAMMET</t>
  </si>
  <si>
    <t>Marie-Paule</t>
  </si>
  <si>
    <t>OZSOY</t>
  </si>
  <si>
    <t>Mumine</t>
  </si>
  <si>
    <t>FREYGEFOND</t>
  </si>
  <si>
    <t>DEWAELE</t>
  </si>
  <si>
    <t>THUARD</t>
  </si>
  <si>
    <t>Gildas</t>
  </si>
  <si>
    <t>DUMOND</t>
  </si>
  <si>
    <t>Romy</t>
  </si>
  <si>
    <t>TEYSSENDIER</t>
  </si>
  <si>
    <t>PADOVANI-LORIOUX</t>
  </si>
  <si>
    <t>Murriel</t>
  </si>
  <si>
    <t>COTTREEL</t>
  </si>
  <si>
    <t>BOISSEAU</t>
  </si>
  <si>
    <t>ORVAIN</t>
  </si>
  <si>
    <t>SINGEOT-LAJOIE</t>
  </si>
  <si>
    <t>PERONNE</t>
  </si>
  <si>
    <t>CUVELIER</t>
  </si>
  <si>
    <t>HAMONEAU</t>
  </si>
  <si>
    <t>BRUNET</t>
  </si>
  <si>
    <t>FREL</t>
  </si>
  <si>
    <t>FORGENEUF</t>
  </si>
  <si>
    <t>YEMSI</t>
  </si>
  <si>
    <t>BACHE</t>
  </si>
  <si>
    <t>CORTEZ</t>
  </si>
  <si>
    <t>ANQUEZ</t>
  </si>
  <si>
    <t>LECONTE</t>
  </si>
  <si>
    <t>BELLET</t>
  </si>
  <si>
    <t>QUENTIN</t>
  </si>
  <si>
    <t>LEHMANN</t>
  </si>
  <si>
    <t>BARBANCEY</t>
  </si>
  <si>
    <t>PAUL</t>
  </si>
  <si>
    <t>DEMBRI</t>
  </si>
  <si>
    <t>DANIES</t>
  </si>
  <si>
    <t>Marie-Jeanne</t>
  </si>
  <si>
    <t>ALCORTA</t>
  </si>
  <si>
    <t>BAUDE</t>
  </si>
  <si>
    <t>Vital</t>
  </si>
  <si>
    <t>MOEBS</t>
  </si>
  <si>
    <t>BOURGOIS</t>
  </si>
  <si>
    <t>NEVEU</t>
  </si>
  <si>
    <t>CAZAUX</t>
  </si>
  <si>
    <t>DESVALOIS</t>
  </si>
  <si>
    <t>FARBOS</t>
  </si>
  <si>
    <t>AULANIER</t>
  </si>
  <si>
    <t>Benoist</t>
  </si>
  <si>
    <t>MOUNIER</t>
  </si>
  <si>
    <t>MORA</t>
  </si>
  <si>
    <t>RAMI</t>
  </si>
  <si>
    <t>ROMAIN</t>
  </si>
  <si>
    <t>PAMIÈS</t>
  </si>
  <si>
    <t>GASO</t>
  </si>
  <si>
    <t>KNIBBS</t>
  </si>
  <si>
    <t>Paula</t>
  </si>
  <si>
    <t>SALLÈLES</t>
  </si>
  <si>
    <t>ALIGÉ</t>
  </si>
  <si>
    <t>DEPAIRE</t>
  </si>
  <si>
    <t>FRONTERA</t>
  </si>
  <si>
    <t>LAMOLLE</t>
  </si>
  <si>
    <t>VIALA-LAIRAT</t>
  </si>
  <si>
    <t>Marie-Frédérique</t>
  </si>
  <si>
    <t>Jean-Hervé</t>
  </si>
  <si>
    <t>CASSOU-SCHOTTE</t>
  </si>
  <si>
    <t>RONTEIX</t>
  </si>
  <si>
    <t>Elliot</t>
  </si>
  <si>
    <t>CASSEN</t>
  </si>
  <si>
    <t>BENEZET</t>
  </si>
  <si>
    <t>COINEAU</t>
  </si>
  <si>
    <t>KARBIA</t>
  </si>
  <si>
    <t>PICCIOLI</t>
  </si>
  <si>
    <t>FEUILLETTE</t>
  </si>
  <si>
    <t>CHEVAUCHERIE</t>
  </si>
  <si>
    <t>BARRAUD</t>
  </si>
  <si>
    <t>RANOUX COUTANT</t>
  </si>
  <si>
    <t>FAUCON</t>
  </si>
  <si>
    <t>Grégoric</t>
  </si>
  <si>
    <t>LAHILLE</t>
  </si>
  <si>
    <t>CHOPLIN</t>
  </si>
  <si>
    <t>Eloi</t>
  </si>
  <si>
    <t>PASSOT</t>
  </si>
  <si>
    <t>GELLY</t>
  </si>
  <si>
    <t>CURVALE</t>
  </si>
  <si>
    <t>SAUBUSSE</t>
  </si>
  <si>
    <t>FABRE-NADLER</t>
  </si>
  <si>
    <t>DAVERAT</t>
  </si>
  <si>
    <t>DE MARCO</t>
  </si>
  <si>
    <t>MOTOMAN</t>
  </si>
  <si>
    <t>GODOT</t>
  </si>
  <si>
    <t>CAMPAGNE-IBARCQ</t>
  </si>
  <si>
    <t>ARROUY</t>
  </si>
  <si>
    <t>Jean-Lou</t>
  </si>
  <si>
    <t>DELAVENNE</t>
  </si>
  <si>
    <t>PERRON</t>
  </si>
  <si>
    <t>LAFFAILLE</t>
  </si>
  <si>
    <t>RODRIGUEZ-NOGUEIRA</t>
  </si>
  <si>
    <t>IBARRART</t>
  </si>
  <si>
    <t>LINDER</t>
  </si>
  <si>
    <t>DUPARC</t>
  </si>
  <si>
    <t>Sebastian</t>
  </si>
  <si>
    <t>FAYEMENDY</t>
  </si>
  <si>
    <t>BRUEY</t>
  </si>
  <si>
    <t>COMBRES</t>
  </si>
  <si>
    <t>PRÉDOUR</t>
  </si>
  <si>
    <t>FALCONNIER</t>
  </si>
  <si>
    <t>ZANARDO</t>
  </si>
  <si>
    <t>BOEUF</t>
  </si>
  <si>
    <t>TRANCHARD</t>
  </si>
  <si>
    <t>LAFORGE</t>
  </si>
  <si>
    <t>BEDOURET</t>
  </si>
  <si>
    <t>MINNAERT</t>
  </si>
  <si>
    <t>VENTADOUX</t>
  </si>
  <si>
    <t>Yvon</t>
  </si>
  <si>
    <t>LOUBRIAT</t>
  </si>
  <si>
    <t>PÉRÉ</t>
  </si>
  <si>
    <t>LEICIAGUEÇAHAR</t>
  </si>
  <si>
    <t>BLANCO</t>
  </si>
  <si>
    <t>IRIART</t>
  </si>
  <si>
    <t>PATHIAS</t>
  </si>
  <si>
    <t>VOISIN</t>
  </si>
  <si>
    <t>LARROUY-CASTERA</t>
  </si>
  <si>
    <t>DESMARTIS</t>
  </si>
  <si>
    <t>ZENONI</t>
  </si>
  <si>
    <t>BALERDI</t>
  </si>
  <si>
    <t>TIMMER-BLANCHARD</t>
  </si>
  <si>
    <t>Héléna</t>
  </si>
  <si>
    <t>BABY</t>
  </si>
  <si>
    <t>HIDALGO PEREZ</t>
  </si>
  <si>
    <t>FREYSSINIER</t>
  </si>
  <si>
    <t>ULMER</t>
  </si>
  <si>
    <t>LEONARD</t>
  </si>
  <si>
    <t>HOURCADE</t>
  </si>
  <si>
    <t>CAVALIÉ</t>
  </si>
  <si>
    <t>ORILLAC</t>
  </si>
  <si>
    <t>Amanda</t>
  </si>
  <si>
    <t>BLED</t>
  </si>
  <si>
    <t>Eurydice</t>
  </si>
  <si>
    <t>THÉBAUD</t>
  </si>
  <si>
    <t>GAMACHE</t>
  </si>
  <si>
    <t>JOHNSON</t>
  </si>
  <si>
    <t>RIOU</t>
  </si>
  <si>
    <t>POUSIN</t>
  </si>
  <si>
    <t>PAQUEREAU</t>
  </si>
  <si>
    <t>BOIVIN</t>
  </si>
  <si>
    <t>POUCLET</t>
  </si>
  <si>
    <t>BRANDEAU</t>
  </si>
  <si>
    <t>GROLLEAU</t>
  </si>
  <si>
    <t>VIDARD-ROUVREAU</t>
  </si>
  <si>
    <t>MONCOND'HUY</t>
  </si>
  <si>
    <t>Léonore</t>
  </si>
  <si>
    <t>PERREAU</t>
  </si>
  <si>
    <t>GALLAIS-SEREZAL</t>
  </si>
  <si>
    <t>Anne-Claire</t>
  </si>
  <si>
    <t>BOURMEYSTER</t>
  </si>
  <si>
    <t>BRUNIER</t>
  </si>
  <si>
    <t>BUORD</t>
  </si>
  <si>
    <t>MARCEAU</t>
  </si>
  <si>
    <t>BUSSEREAU</t>
  </si>
  <si>
    <t>VENTROUX</t>
  </si>
  <si>
    <t>BALLAGUY</t>
  </si>
  <si>
    <t>CHASTENET</t>
  </si>
  <si>
    <t>HEINTZ SHEMWELL</t>
  </si>
  <si>
    <t>THIBAULT</t>
  </si>
  <si>
    <t>JOYAUX</t>
  </si>
  <si>
    <t>PAGÈS</t>
  </si>
  <si>
    <t>Ministre du culte</t>
  </si>
  <si>
    <t>GUÉRAÇAGUE</t>
  </si>
  <si>
    <t>PAROT-URROZ</t>
  </si>
  <si>
    <t>Estela</t>
  </si>
  <si>
    <t>ROUSSEL-DUPUY</t>
  </si>
  <si>
    <t>COINDEAU</t>
  </si>
  <si>
    <t>TEILLOUT</t>
  </si>
  <si>
    <t>MANDONNAUD</t>
  </si>
  <si>
    <t>NORMAND</t>
  </si>
  <si>
    <t>VETILLARD</t>
  </si>
  <si>
    <t>JEANNOT-PAGÈS</t>
  </si>
  <si>
    <t>TESCHER</t>
  </si>
  <si>
    <t>JACOPÉ</t>
  </si>
  <si>
    <t>LISTE FRONT NATIONAL</t>
  </si>
  <si>
    <t>BERROYER</t>
  </si>
  <si>
    <t>DE AZEVEDO</t>
  </si>
  <si>
    <t>FAUCONNET</t>
  </si>
  <si>
    <t>DUCLAUD</t>
  </si>
  <si>
    <t>GALLET</t>
  </si>
  <si>
    <t>GOURRÉ</t>
  </si>
  <si>
    <t>Geoffray</t>
  </si>
  <si>
    <t>REBEYROL</t>
  </si>
  <si>
    <t>JEANNOT</t>
  </si>
  <si>
    <t>CHABERNAUD</t>
  </si>
  <si>
    <t>WERBROUCK</t>
  </si>
  <si>
    <t>ROGISTER</t>
  </si>
  <si>
    <t>HÉNAUT</t>
  </si>
  <si>
    <t>DURVICQ</t>
  </si>
  <si>
    <t>Jack</t>
  </si>
  <si>
    <t>GIACALONE</t>
  </si>
  <si>
    <t>MARKOWSKY</t>
  </si>
  <si>
    <t>JOUY</t>
  </si>
  <si>
    <t>ICHALLAL</t>
  </si>
  <si>
    <t>LEYGONIE</t>
  </si>
  <si>
    <t>RABOUANT</t>
  </si>
  <si>
    <t>PETROWSKY</t>
  </si>
  <si>
    <t>CAPPELAERE</t>
  </si>
  <si>
    <t>BUISSON</t>
  </si>
  <si>
    <t>MAES</t>
  </si>
  <si>
    <t>Albert</t>
  </si>
  <si>
    <t>ORSKI</t>
  </si>
  <si>
    <t>ROËSBERG</t>
  </si>
  <si>
    <t>HEMAR</t>
  </si>
  <si>
    <t>Reine</t>
  </si>
  <si>
    <t>TARRASO</t>
  </si>
  <si>
    <t>DINUCCI</t>
  </si>
  <si>
    <t>ARENES</t>
  </si>
  <si>
    <t>TRIVIAUX</t>
  </si>
  <si>
    <t>DENOMME</t>
  </si>
  <si>
    <t>Nelly</t>
  </si>
  <si>
    <t>CLERET</t>
  </si>
  <si>
    <t>GOLLINUCCI</t>
  </si>
  <si>
    <t>PIALEPORT</t>
  </si>
  <si>
    <t>REIX</t>
  </si>
  <si>
    <t>D'AGUANNO</t>
  </si>
  <si>
    <t>MAUME</t>
  </si>
  <si>
    <t>VIALET</t>
  </si>
  <si>
    <t>Élisabeth</t>
  </si>
  <si>
    <t>LAMARE</t>
  </si>
  <si>
    <t>MACRON</t>
  </si>
  <si>
    <t>MANOUVRIER</t>
  </si>
  <si>
    <t>PEYRONNET</t>
  </si>
  <si>
    <t>Wilfried</t>
  </si>
  <si>
    <t>PUJOL</t>
  </si>
  <si>
    <t>REVIL</t>
  </si>
  <si>
    <t>MOSCATELLO</t>
  </si>
  <si>
    <t>GRATADE</t>
  </si>
  <si>
    <t>SAEZ</t>
  </si>
  <si>
    <t>Elisa</t>
  </si>
  <si>
    <t>SERVE</t>
  </si>
  <si>
    <t>KANTE</t>
  </si>
  <si>
    <t>LAFLAQUIERE</t>
  </si>
  <si>
    <t>DRUON</t>
  </si>
  <si>
    <t>VILLEMAGNE</t>
  </si>
  <si>
    <t>MAYOUT</t>
  </si>
  <si>
    <t>ALLARD</t>
  </si>
  <si>
    <t>COLOMBIER</t>
  </si>
  <si>
    <t>DIAZ</t>
  </si>
  <si>
    <t>PALUTEAU</t>
  </si>
  <si>
    <t>CHADOURNE</t>
  </si>
  <si>
    <t>LAMARA</t>
  </si>
  <si>
    <t>LE GUEN</t>
  </si>
  <si>
    <t>Gonzague</t>
  </si>
  <si>
    <t>LECHARLIER</t>
  </si>
  <si>
    <t>DINET</t>
  </si>
  <si>
    <t>RECHAGNEUX</t>
  </si>
  <si>
    <t>AUPETIT</t>
  </si>
  <si>
    <t>COLEMYN</t>
  </si>
  <si>
    <t>GUIBERT</t>
  </si>
  <si>
    <t>LELIEVRE</t>
  </si>
  <si>
    <t>LASJUNIES</t>
  </si>
  <si>
    <t>Michael</t>
  </si>
  <si>
    <t>CAMELLI</t>
  </si>
  <si>
    <t>RUSAIL</t>
  </si>
  <si>
    <t>MARCHADIER</t>
  </si>
  <si>
    <t>MARTINEZ</t>
  </si>
  <si>
    <t>Marie-Mauricette</t>
  </si>
  <si>
    <t>LE CARFF</t>
  </si>
  <si>
    <t>CAZEAUX</t>
  </si>
  <si>
    <t>JOANNY</t>
  </si>
  <si>
    <t>FILLION</t>
  </si>
  <si>
    <t>FRATRÉ</t>
  </si>
  <si>
    <t>GALLÉE</t>
  </si>
  <si>
    <t>MERCADIER</t>
  </si>
  <si>
    <t>DENOIX DE SAINT MARC</t>
  </si>
  <si>
    <t>LAULHERE</t>
  </si>
  <si>
    <t>THEVENOT</t>
  </si>
  <si>
    <t>BOUDY-EXTRAT</t>
  </si>
  <si>
    <t>TOURVIEILLE DE LABROUHE</t>
  </si>
  <si>
    <t>PAPIN</t>
  </si>
  <si>
    <t>ZAPATA</t>
  </si>
  <si>
    <t>CHAMOUARD</t>
  </si>
  <si>
    <t>MEYNIER</t>
  </si>
  <si>
    <t>Diéderik</t>
  </si>
  <si>
    <t>DE LA CONCEPTION</t>
  </si>
  <si>
    <t>RODRIGUES</t>
  </si>
  <si>
    <t>VIGNON</t>
  </si>
  <si>
    <t>SUGNY</t>
  </si>
  <si>
    <t>LAVERGNE</t>
  </si>
  <si>
    <t>Bruno-Philippe</t>
  </si>
  <si>
    <t>ROUSSEILLE</t>
  </si>
  <si>
    <t>SAVARY</t>
  </si>
  <si>
    <t>LESTCHOFF</t>
  </si>
  <si>
    <t>DE FOURNAS</t>
  </si>
  <si>
    <t>FICHEFET</t>
  </si>
  <si>
    <t>Fernande</t>
  </si>
  <si>
    <t>HOUDET</t>
  </si>
  <si>
    <t>Yveline</t>
  </si>
  <si>
    <t>BARDIN</t>
  </si>
  <si>
    <t>VANIER</t>
  </si>
  <si>
    <t>HULOT</t>
  </si>
  <si>
    <t>LADEUIX</t>
  </si>
  <si>
    <t>GICQUEL</t>
  </si>
  <si>
    <t>IGOUNET</t>
  </si>
  <si>
    <t>LARCHÉ</t>
  </si>
  <si>
    <t>Allan</t>
  </si>
  <si>
    <t>GRENIER ROA</t>
  </si>
  <si>
    <t>BÉZÉ</t>
  </si>
  <si>
    <t>MAYSOUNAVE</t>
  </si>
  <si>
    <t>BOUSQUET-CASSAGNE</t>
  </si>
  <si>
    <t>PAIN</t>
  </si>
  <si>
    <t>DELBOSQ</t>
  </si>
  <si>
    <t>BOURGAIN</t>
  </si>
  <si>
    <t>MILLION</t>
  </si>
  <si>
    <t>GABRIELE</t>
  </si>
  <si>
    <t>PESCI</t>
  </si>
  <si>
    <t>COUSIN</t>
  </si>
  <si>
    <t>SANCHIS</t>
  </si>
  <si>
    <t>PINZANO</t>
  </si>
  <si>
    <t>IRATCHET</t>
  </si>
  <si>
    <t>CHEYROUX</t>
  </si>
  <si>
    <t>HUSTAIX</t>
  </si>
  <si>
    <t>CARITE</t>
  </si>
  <si>
    <t>BOULEAU</t>
  </si>
  <si>
    <t>BEAUCHESNE</t>
  </si>
  <si>
    <t>OYHENART</t>
  </si>
  <si>
    <t>MASSÉ</t>
  </si>
  <si>
    <t>RABANAL</t>
  </si>
  <si>
    <t>ARROW</t>
  </si>
  <si>
    <t>VÉRON</t>
  </si>
  <si>
    <t>LELIÈVRE</t>
  </si>
  <si>
    <t>GAUDET</t>
  </si>
  <si>
    <t>DARRICARRÈRE</t>
  </si>
  <si>
    <t>SALIS</t>
  </si>
  <si>
    <t>GONZALVES</t>
  </si>
  <si>
    <t>CANADA</t>
  </si>
  <si>
    <t>HENRIOT</t>
  </si>
  <si>
    <t>VERRIERE</t>
  </si>
  <si>
    <t>CHARBONNEAU</t>
  </si>
  <si>
    <t>Jean-Romée</t>
  </si>
  <si>
    <t>CHAUMERON</t>
  </si>
  <si>
    <t>GUILLON</t>
  </si>
  <si>
    <t>SAINTY</t>
  </si>
  <si>
    <t>ROBIN</t>
  </si>
  <si>
    <t>DELAUNE</t>
  </si>
  <si>
    <t>Kim</t>
  </si>
  <si>
    <t>FIEVET</t>
  </si>
  <si>
    <t>TOURNEBOURAUD</t>
  </si>
  <si>
    <t>DELAMOTTE</t>
  </si>
  <si>
    <t>COMTE</t>
  </si>
  <si>
    <t>Magalie</t>
  </si>
  <si>
    <t>VERDIN</t>
  </si>
  <si>
    <t>FROPOS</t>
  </si>
  <si>
    <t>FAGE</t>
  </si>
  <si>
    <t>JUMEAU</t>
  </si>
  <si>
    <t>FAYOL</t>
  </si>
  <si>
    <t>MAINGAUD</t>
  </si>
  <si>
    <t>PALLAC</t>
  </si>
  <si>
    <t>Mickael</t>
  </si>
  <si>
    <t>GRIMALDI</t>
  </si>
  <si>
    <t>AUDEBERT</t>
  </si>
  <si>
    <t>AUGER</t>
  </si>
  <si>
    <t>PERRAIN</t>
  </si>
  <si>
    <t>RIPOTEAU</t>
  </si>
  <si>
    <t>LACOMBE</t>
  </si>
  <si>
    <t>POYANT</t>
  </si>
  <si>
    <t>GERARD</t>
  </si>
  <si>
    <t>FREYCHET</t>
  </si>
  <si>
    <t>Albin</t>
  </si>
  <si>
    <t>MENOT</t>
  </si>
  <si>
    <t>COMBEAU</t>
  </si>
  <si>
    <t>CHARPENTIER</t>
  </si>
  <si>
    <t>LAHOUNDERE-SOURINOU</t>
  </si>
  <si>
    <t>LE COSTOËC</t>
  </si>
  <si>
    <t>ABDELKADER</t>
  </si>
  <si>
    <t>PRADEAU</t>
  </si>
  <si>
    <t>CADEO</t>
  </si>
  <si>
    <t>CREPET</t>
  </si>
  <si>
    <t>DEBOUT LA FRANCE AVEC NICOLAS DUPONT AIGNAN</t>
  </si>
  <si>
    <t>DE LORGERIL</t>
  </si>
  <si>
    <t>EZNACK</t>
  </si>
  <si>
    <t>GUASCO</t>
  </si>
  <si>
    <t>PIERRON</t>
  </si>
  <si>
    <t>LESGOURGUES</t>
  </si>
  <si>
    <t>MATTEI</t>
  </si>
  <si>
    <t>DRINKWATER</t>
  </si>
  <si>
    <t>Marie-Laetitia</t>
  </si>
  <si>
    <t>GUITTON</t>
  </si>
  <si>
    <t>VELEZ</t>
  </si>
  <si>
    <t>ETCHEVERRY</t>
  </si>
  <si>
    <t>DE LAITRE</t>
  </si>
  <si>
    <t>DE PRAT</t>
  </si>
  <si>
    <t>LOTH</t>
  </si>
  <si>
    <t>COUDIGNAC</t>
  </si>
  <si>
    <t>PEYREFICHE</t>
  </si>
  <si>
    <t>GEORGEON</t>
  </si>
  <si>
    <t>BARD</t>
  </si>
  <si>
    <t>SCHROEDER</t>
  </si>
  <si>
    <t>BOURGOIN</t>
  </si>
  <si>
    <t>BOURRY</t>
  </si>
  <si>
    <t>BARDON</t>
  </si>
  <si>
    <t>BONNEAU</t>
  </si>
  <si>
    <t>ABIT</t>
  </si>
  <si>
    <t>POZZI</t>
  </si>
  <si>
    <t>DELILLE</t>
  </si>
  <si>
    <t>NEGRE</t>
  </si>
  <si>
    <t>ARCOUET</t>
  </si>
  <si>
    <t>SIRBEN</t>
  </si>
  <si>
    <t>DURAND DEGROSSOUVRE</t>
  </si>
  <si>
    <t>Etiennette</t>
  </si>
  <si>
    <t>GANNAT</t>
  </si>
  <si>
    <t>FAURIE</t>
  </si>
  <si>
    <t>MAGEM</t>
  </si>
  <si>
    <t>PEZEYRE</t>
  </si>
  <si>
    <t>RIVASSOUX</t>
  </si>
  <si>
    <t>DELPASTRE</t>
  </si>
  <si>
    <t>BANSE</t>
  </si>
  <si>
    <t>CORDOBA</t>
  </si>
  <si>
    <t>PINET</t>
  </si>
  <si>
    <t>DEMARIGNY</t>
  </si>
  <si>
    <t>MATHIVET</t>
  </si>
  <si>
    <t>Ysis</t>
  </si>
  <si>
    <t>MARQUET</t>
  </si>
  <si>
    <t>LEDORE</t>
  </si>
  <si>
    <t>Lucile</t>
  </si>
  <si>
    <t>DESMOULIN</t>
  </si>
  <si>
    <t>BILLAT</t>
  </si>
  <si>
    <t>ABENOZA</t>
  </si>
  <si>
    <t>Marie José</t>
  </si>
  <si>
    <t>NIQUOT</t>
  </si>
  <si>
    <t>LAPEYRONNIE</t>
  </si>
  <si>
    <t>DEMIAUTTE</t>
  </si>
  <si>
    <t>TAMISIER</t>
  </si>
  <si>
    <t>ROCHELET</t>
  </si>
  <si>
    <t>BONTE</t>
  </si>
  <si>
    <t>SENDRA</t>
  </si>
  <si>
    <t>BEAU</t>
  </si>
  <si>
    <t>Marinette</t>
  </si>
  <si>
    <t>DELOUIS</t>
  </si>
  <si>
    <t>AIZES</t>
  </si>
  <si>
    <t>HOSTIER</t>
  </si>
  <si>
    <t>GAINARD</t>
  </si>
  <si>
    <t>BERGES</t>
  </si>
  <si>
    <t>JACQUET</t>
  </si>
  <si>
    <t>JEANNE</t>
  </si>
  <si>
    <t>DOUS</t>
  </si>
  <si>
    <t>RABEYROUX</t>
  </si>
  <si>
    <t>Quentyn</t>
  </si>
  <si>
    <t>HUBERT</t>
  </si>
  <si>
    <t>BERTHONNEAU</t>
  </si>
  <si>
    <t>LUCBERT</t>
  </si>
  <si>
    <t>VERT</t>
  </si>
  <si>
    <t>VAVASSEUR</t>
  </si>
  <si>
    <t>BELLIARD</t>
  </si>
  <si>
    <t>PARENT</t>
  </si>
  <si>
    <t>SALARDAINE</t>
  </si>
  <si>
    <t>PIVON</t>
  </si>
  <si>
    <t>Geneviéve</t>
  </si>
  <si>
    <t>LACROIX</t>
  </si>
  <si>
    <t>Jacques-Michel</t>
  </si>
  <si>
    <t>BRUGNON</t>
  </si>
  <si>
    <t>BONNARDET</t>
  </si>
  <si>
    <t>ADOLLE</t>
  </si>
  <si>
    <t>PONS</t>
  </si>
  <si>
    <t>SIROUR</t>
  </si>
  <si>
    <t>Manuel</t>
  </si>
  <si>
    <t>BISME</t>
  </si>
  <si>
    <t>LEROUX</t>
  </si>
  <si>
    <t>TIEMBLO-PEREZ</t>
  </si>
  <si>
    <t>MARIÉ</t>
  </si>
  <si>
    <t>René-Louis</t>
  </si>
  <si>
    <t>VIALARD</t>
  </si>
  <si>
    <t>SAMSON</t>
  </si>
  <si>
    <t>Gilles-Aimé</t>
  </si>
  <si>
    <t>ROBLET</t>
  </si>
  <si>
    <t>RANCHOU</t>
  </si>
  <si>
    <t>FRESSON</t>
  </si>
  <si>
    <t>GREVEZ</t>
  </si>
  <si>
    <t>DULON</t>
  </si>
  <si>
    <t>BIGNON</t>
  </si>
  <si>
    <t>LATASTE</t>
  </si>
  <si>
    <t>LEGAL</t>
  </si>
  <si>
    <t>VIGNAU</t>
  </si>
  <si>
    <t>LOSADA-LEMARCHAND</t>
  </si>
  <si>
    <t>Maria-Del-Pilar</t>
  </si>
  <si>
    <t>PAYEN</t>
  </si>
  <si>
    <t>URBAN-LARTIGUE</t>
  </si>
  <si>
    <t>CALLAMAND</t>
  </si>
  <si>
    <t>DE LETTER</t>
  </si>
  <si>
    <t>LAUVRAY</t>
  </si>
  <si>
    <t>GABORIT</t>
  </si>
  <si>
    <t>LESMES</t>
  </si>
  <si>
    <t>SCOGNAMIGLIO</t>
  </si>
  <si>
    <t>DUCOURNEAU</t>
  </si>
  <si>
    <t>SINTES</t>
  </si>
  <si>
    <t>LABEYRIE</t>
  </si>
  <si>
    <t>MAVEREAU</t>
  </si>
  <si>
    <t>RACHET</t>
  </si>
  <si>
    <t>SETZE</t>
  </si>
  <si>
    <t>BIGGERSTAFF</t>
  </si>
  <si>
    <t>Jean-Philippe</t>
  </si>
  <si>
    <t>CANDIARD</t>
  </si>
  <si>
    <t>PIOT</t>
  </si>
  <si>
    <t>LOUPY</t>
  </si>
  <si>
    <t>MARTET</t>
  </si>
  <si>
    <t>AURICES</t>
  </si>
  <si>
    <t>TESIO</t>
  </si>
  <si>
    <t>SEPVAL</t>
  </si>
  <si>
    <t>LESELLIER</t>
  </si>
  <si>
    <t>BACH-LAPIZE</t>
  </si>
  <si>
    <t>AZARETE</t>
  </si>
  <si>
    <t>DAZORD</t>
  </si>
  <si>
    <t>LAVIGNASSE</t>
  </si>
  <si>
    <t>BITSCH</t>
  </si>
  <si>
    <t>GARCEAU</t>
  </si>
  <si>
    <t>ROUZIC</t>
  </si>
  <si>
    <t>Guylaine</t>
  </si>
  <si>
    <t>TRICOT</t>
  </si>
  <si>
    <t>SEGUI</t>
  </si>
  <si>
    <t>PÈNE</t>
  </si>
  <si>
    <t>GOERKE</t>
  </si>
  <si>
    <t>VILFOUR</t>
  </si>
  <si>
    <t>FERMON</t>
  </si>
  <si>
    <t>SALAIGNAC</t>
  </si>
  <si>
    <t>KEUSCH</t>
  </si>
  <si>
    <t>THOUMIEUX</t>
  </si>
  <si>
    <t>VIGNERTE</t>
  </si>
  <si>
    <t>COUVIDOU</t>
  </si>
  <si>
    <t>LOLLIÉROU</t>
  </si>
  <si>
    <t>DUFLOS</t>
  </si>
  <si>
    <t>CHAPAS</t>
  </si>
  <si>
    <t>Carl</t>
  </si>
  <si>
    <t>DENIS-ASTARY</t>
  </si>
  <si>
    <t>METAIS</t>
  </si>
  <si>
    <t>DEMARE</t>
  </si>
  <si>
    <t>COUMAILLEAU</t>
  </si>
  <si>
    <t>LALOUSE</t>
  </si>
  <si>
    <t>IOUX</t>
  </si>
  <si>
    <t>Louis-Marie</t>
  </si>
  <si>
    <t>Germaine</t>
  </si>
  <si>
    <t>CARIAT</t>
  </si>
  <si>
    <t>FAURET</t>
  </si>
  <si>
    <t>BÉGER</t>
  </si>
  <si>
    <t>BON SAINT CÔME</t>
  </si>
  <si>
    <t>VERDIER</t>
  </si>
  <si>
    <t>MAZZOLENI-MOYSE</t>
  </si>
  <si>
    <t>GRANIER</t>
  </si>
  <si>
    <t>DE MASCUREAU</t>
  </si>
  <si>
    <t>POURRUT</t>
  </si>
  <si>
    <t>POHLITZ</t>
  </si>
  <si>
    <t>MOLLE</t>
  </si>
  <si>
    <t>REMONGIN</t>
  </si>
  <si>
    <t>Mary-Monique</t>
  </si>
  <si>
    <t>LEMARCHAND</t>
  </si>
  <si>
    <t>DEMATHIEU</t>
  </si>
  <si>
    <t>SOLER</t>
  </si>
  <si>
    <t>RENOULLEAU</t>
  </si>
  <si>
    <t>MOYSE</t>
  </si>
  <si>
    <t>LESAICHERRE</t>
  </si>
  <si>
    <t>Daphné</t>
  </si>
  <si>
    <t>OTHILY</t>
  </si>
  <si>
    <t>LAMOURE</t>
  </si>
  <si>
    <t>CATHELAIN</t>
  </si>
  <si>
    <t>JOULIA</t>
  </si>
  <si>
    <t>CHATARD</t>
  </si>
  <si>
    <t>BIGOT</t>
  </si>
  <si>
    <t>LACHAUD</t>
  </si>
  <si>
    <t>CENAC</t>
  </si>
  <si>
    <t>GUEMICHE</t>
  </si>
  <si>
    <t>BARATTE</t>
  </si>
  <si>
    <t>PISTRE</t>
  </si>
  <si>
    <t>VINOUR</t>
  </si>
  <si>
    <t>LUTTE OUVRIERE - FAIRE ENTENDRE LE CAMP DES TRAVAILLEURS</t>
  </si>
  <si>
    <t>MAINGUY</t>
  </si>
  <si>
    <t>CURGALI</t>
  </si>
  <si>
    <t>THENEVOT</t>
  </si>
  <si>
    <t>DEFOSSEZ</t>
  </si>
  <si>
    <t>MESTIER</t>
  </si>
  <si>
    <t>NADAUD</t>
  </si>
  <si>
    <t>BAES</t>
  </si>
  <si>
    <t>BRUNETEAU</t>
  </si>
  <si>
    <t>PIEDPLAT</t>
  </si>
  <si>
    <t>RÉMOND</t>
  </si>
  <si>
    <t>CASTELLO</t>
  </si>
  <si>
    <t>LAVAZEC</t>
  </si>
  <si>
    <t>TOURNAY</t>
  </si>
  <si>
    <t>LEGRAIN</t>
  </si>
  <si>
    <t>ESTEVEZ</t>
  </si>
  <si>
    <t>ROUILLAN</t>
  </si>
  <si>
    <t>ÖZ-MILLERET</t>
  </si>
  <si>
    <t>Yasemin</t>
  </si>
  <si>
    <t>ARRIETA-GONZALEZ</t>
  </si>
  <si>
    <t>MILLERET</t>
  </si>
  <si>
    <t>BABINEAU</t>
  </si>
  <si>
    <t>BRUGÈRE</t>
  </si>
  <si>
    <t>LEVALLOIS</t>
  </si>
  <si>
    <t>DESCHANDOL</t>
  </si>
  <si>
    <t>GILLAUD</t>
  </si>
  <si>
    <t>DINAND</t>
  </si>
  <si>
    <t>NADEAU</t>
  </si>
  <si>
    <t>NAVARRO</t>
  </si>
  <si>
    <t>Antonio</t>
  </si>
  <si>
    <t>ROBLIN</t>
  </si>
  <si>
    <t>MOURNETAS</t>
  </si>
  <si>
    <t>SICARD</t>
  </si>
  <si>
    <t>BREDÈCHE</t>
  </si>
  <si>
    <t>BOURNAUD</t>
  </si>
  <si>
    <t>GOUMY</t>
  </si>
  <si>
    <t>MAINVILLE</t>
  </si>
  <si>
    <t>MALAVAUD</t>
  </si>
  <si>
    <t>DANEN</t>
  </si>
  <si>
    <t>SCARFIGLIERI</t>
  </si>
  <si>
    <t>Jean-Emmanuel</t>
  </si>
  <si>
    <t>LACARRÈRE</t>
  </si>
  <si>
    <t>BADUEL</t>
  </si>
  <si>
    <t>AUCLAIR</t>
  </si>
  <si>
    <t>CONCHON</t>
  </si>
  <si>
    <t>DAGUET</t>
  </si>
  <si>
    <t>BRIVARY</t>
  </si>
  <si>
    <t>Anne-Isabelle</t>
  </si>
  <si>
    <t>FAUVERTE</t>
  </si>
  <si>
    <t>BEAUCHAMP</t>
  </si>
  <si>
    <t>GAMINE</t>
  </si>
  <si>
    <t>MALARD</t>
  </si>
  <si>
    <t>RAIMBOURG</t>
  </si>
  <si>
    <t>AICHIOUNE</t>
  </si>
  <si>
    <t>Rabah</t>
  </si>
  <si>
    <t>SIRONNEAU</t>
  </si>
  <si>
    <t>CLUZEAU</t>
  </si>
  <si>
    <t>RAULT</t>
  </si>
  <si>
    <t>BASSALER</t>
  </si>
  <si>
    <t>QUANDALLE</t>
  </si>
  <si>
    <t>PERCHET</t>
  </si>
  <si>
    <t>MALATY</t>
  </si>
  <si>
    <t>MARHADOUR</t>
  </si>
  <si>
    <t>PRET</t>
  </si>
  <si>
    <t>CATHELINE</t>
  </si>
  <si>
    <t>Gwénaëlle</t>
  </si>
  <si>
    <t>BEN HADJ SALEM</t>
  </si>
  <si>
    <t>Marouni</t>
  </si>
  <si>
    <t>GÉNIN</t>
  </si>
  <si>
    <t>DENNEL</t>
  </si>
  <si>
    <t>SEGUIN</t>
  </si>
  <si>
    <t>FARNO</t>
  </si>
  <si>
    <t>LAVIN</t>
  </si>
  <si>
    <t>REIGNOUX</t>
  </si>
  <si>
    <t>PLANCHON</t>
  </si>
  <si>
    <t>OCTEAU</t>
  </si>
  <si>
    <t>BUFFETAUD</t>
  </si>
  <si>
    <t>ETMAN</t>
  </si>
  <si>
    <t>Karim</t>
  </si>
  <si>
    <t>MASSART</t>
  </si>
  <si>
    <t>CHOUABI</t>
  </si>
  <si>
    <t>Nadjet</t>
  </si>
  <si>
    <t>COURGEAU</t>
  </si>
  <si>
    <t>OULIDALI</t>
  </si>
  <si>
    <t>ARRIAILH</t>
  </si>
  <si>
    <t>RATSIRAHONANA</t>
  </si>
  <si>
    <t>ILIEV</t>
  </si>
  <si>
    <t>Ilian</t>
  </si>
  <si>
    <t>UZIC</t>
  </si>
  <si>
    <t>AHIN</t>
  </si>
  <si>
    <t>SALOMON</t>
  </si>
  <si>
    <t>SEDEAU</t>
  </si>
  <si>
    <t>DOUAT</t>
  </si>
  <si>
    <t>CHAABNA</t>
  </si>
  <si>
    <t>PANIS</t>
  </si>
  <si>
    <t>HAMADACHE</t>
  </si>
  <si>
    <t>DUCOUSSO</t>
  </si>
  <si>
    <t>Marie-Marthe</t>
  </si>
  <si>
    <t>COURROUYAN</t>
  </si>
  <si>
    <t>BARTHÉLEMY</t>
  </si>
  <si>
    <t>HOUGET</t>
  </si>
  <si>
    <t>MOLINIER</t>
  </si>
  <si>
    <t>LACOSTE</t>
  </si>
  <si>
    <t>ORATTO</t>
  </si>
  <si>
    <t>LAPEYRE</t>
  </si>
  <si>
    <t>LAHAYE</t>
  </si>
  <si>
    <t>VIENGKHAM</t>
  </si>
  <si>
    <t>BERKI</t>
  </si>
  <si>
    <t>PINNEBERG</t>
  </si>
  <si>
    <t>DELAVAUX</t>
  </si>
  <si>
    <t>Annik</t>
  </si>
  <si>
    <t>BESSAGNET</t>
  </si>
  <si>
    <t>BLANCHER</t>
  </si>
  <si>
    <t>CORAZZA</t>
  </si>
  <si>
    <t>COHEN</t>
  </si>
  <si>
    <t>DELCAMP</t>
  </si>
  <si>
    <t>LE HIR</t>
  </si>
  <si>
    <t>KRAKOVINSKY</t>
  </si>
  <si>
    <t>PRIMAT</t>
  </si>
  <si>
    <t>MAISONNEUVE</t>
  </si>
  <si>
    <t>BROUILLET</t>
  </si>
  <si>
    <t>DAHANI</t>
  </si>
  <si>
    <t>MANZANEQUE</t>
  </si>
  <si>
    <t>LITRICO</t>
  </si>
  <si>
    <t>JEUNEHOMME</t>
  </si>
  <si>
    <t>EL MARBATI</t>
  </si>
  <si>
    <t>UHART</t>
  </si>
  <si>
    <t>BARDANOUVE</t>
  </si>
  <si>
    <t>IGOS</t>
  </si>
  <si>
    <t>CAUCHOIS</t>
  </si>
  <si>
    <t>Jennyfer</t>
  </si>
  <si>
    <t>SALCEDO</t>
  </si>
  <si>
    <t>HARRAZI</t>
  </si>
  <si>
    <t>Siham</t>
  </si>
  <si>
    <t>NOULIBOS</t>
  </si>
  <si>
    <t>AHMIMOU</t>
  </si>
  <si>
    <t>Zina</t>
  </si>
  <si>
    <t>OURCEL</t>
  </si>
  <si>
    <t>METTOUDI</t>
  </si>
  <si>
    <t>GASTANAGA</t>
  </si>
  <si>
    <t>CASTEBRUNET</t>
  </si>
  <si>
    <t>DESTANDAU</t>
  </si>
  <si>
    <t>COUTURIER</t>
  </si>
  <si>
    <t>SZOTOWSKI</t>
  </si>
  <si>
    <t>Ludvic</t>
  </si>
  <si>
    <t>BARERE</t>
  </si>
  <si>
    <t>MERLET</t>
  </si>
  <si>
    <t>VASLIN</t>
  </si>
  <si>
    <t>ATTAB</t>
  </si>
  <si>
    <t>BARILLET</t>
  </si>
  <si>
    <t>GORIZZUTTI</t>
  </si>
  <si>
    <t>Hanna</t>
  </si>
  <si>
    <t>PASQUIER</t>
  </si>
  <si>
    <t>LUCQUIAUD</t>
  </si>
  <si>
    <t>LOURDAUX</t>
  </si>
  <si>
    <t>VILLERET</t>
  </si>
  <si>
    <t>MARAICHER</t>
  </si>
  <si>
    <t>AL JAWAHERI</t>
  </si>
  <si>
    <t>Ali</t>
  </si>
  <si>
    <t>BOBIET</t>
  </si>
  <si>
    <t>VERCHER</t>
  </si>
  <si>
    <t>LECLAIRE</t>
  </si>
  <si>
    <t>OCTOBRE</t>
  </si>
  <si>
    <t>GORIN</t>
  </si>
  <si>
    <t>LEBEGUE</t>
  </si>
  <si>
    <t>PASQUINET</t>
  </si>
  <si>
    <t>VIVIER</t>
  </si>
  <si>
    <t>ZERBIB</t>
  </si>
  <si>
    <t>ROUSSIE</t>
  </si>
  <si>
    <t>DUMON</t>
  </si>
  <si>
    <t>RAHAL</t>
  </si>
  <si>
    <t>Salim</t>
  </si>
  <si>
    <t>CHADELAUD</t>
  </si>
  <si>
    <t>LEGROS</t>
  </si>
  <si>
    <t>CHAPELOT</t>
  </si>
  <si>
    <t>RATIÉ</t>
  </si>
  <si>
    <t>COLLEN</t>
  </si>
  <si>
    <t>DESROCHES</t>
  </si>
  <si>
    <t>VERGNAUD</t>
  </si>
  <si>
    <t>Auvergne - Rhône-Alpes</t>
  </si>
  <si>
    <t>Ain</t>
  </si>
  <si>
    <t>L'UPR, AVEC FRANÇOIS ASSE</t>
  </si>
  <si>
    <t>L'UPR, avec François ASSELINEAU - LE PARTI QUI MONTE malgré le silence des médias</t>
  </si>
  <si>
    <t>ARCHENY</t>
  </si>
  <si>
    <t>HUET</t>
  </si>
  <si>
    <t>Marie-Aude</t>
  </si>
  <si>
    <t>MELLAH</t>
  </si>
  <si>
    <t>BOUVIER</t>
  </si>
  <si>
    <t>CHAU</t>
  </si>
  <si>
    <t>PERROTIN</t>
  </si>
  <si>
    <t>JASLIKOWSKA</t>
  </si>
  <si>
    <t>Marzena</t>
  </si>
  <si>
    <t>CHATELARD</t>
  </si>
  <si>
    <t>SAPIN</t>
  </si>
  <si>
    <t>CHAGNON</t>
  </si>
  <si>
    <t>BENSADI</t>
  </si>
  <si>
    <t>Zoulika</t>
  </si>
  <si>
    <t>MARTINOD</t>
  </si>
  <si>
    <t>Boris</t>
  </si>
  <si>
    <t>Allier</t>
  </si>
  <si>
    <t>GHLAMALLAH</t>
  </si>
  <si>
    <t>BALSAT</t>
  </si>
  <si>
    <t>JOUBERT DES OUCHES</t>
  </si>
  <si>
    <t>CARTERET</t>
  </si>
  <si>
    <t>LABONNE</t>
  </si>
  <si>
    <t>FILLIÈRES</t>
  </si>
  <si>
    <t>REGAT</t>
  </si>
  <si>
    <t>DAVENAS</t>
  </si>
  <si>
    <t>PAQUET</t>
  </si>
  <si>
    <t>Ardèche</t>
  </si>
  <si>
    <t>GRATTESSOL</t>
  </si>
  <si>
    <t>Adrian</t>
  </si>
  <si>
    <t>ARNAUD</t>
  </si>
  <si>
    <t>CORNELY</t>
  </si>
  <si>
    <t>Meyriem</t>
  </si>
  <si>
    <t>BROGAT</t>
  </si>
  <si>
    <t>DOMENECH</t>
  </si>
  <si>
    <t>TOPALOGLOU</t>
  </si>
  <si>
    <t>VIOLLET</t>
  </si>
  <si>
    <t>FOFANA</t>
  </si>
  <si>
    <t>Bambi</t>
  </si>
  <si>
    <t>RIVOIRE</t>
  </si>
  <si>
    <t>Cantal</t>
  </si>
  <si>
    <t>PAUTRAT</t>
  </si>
  <si>
    <t>PIERRY</t>
  </si>
  <si>
    <t>BRUEL</t>
  </si>
  <si>
    <t>POTTIER</t>
  </si>
  <si>
    <t>POIRIER</t>
  </si>
  <si>
    <t>COUDON</t>
  </si>
  <si>
    <t>Drôme</t>
  </si>
  <si>
    <t>FÉDÈLE</t>
  </si>
  <si>
    <t>GODEST</t>
  </si>
  <si>
    <t>LOEBELL</t>
  </si>
  <si>
    <t>Andréas</t>
  </si>
  <si>
    <t>BATTANDIER</t>
  </si>
  <si>
    <t>BENEZECH</t>
  </si>
  <si>
    <t>Guilhem</t>
  </si>
  <si>
    <t>BEROFF</t>
  </si>
  <si>
    <t>MONTELEONE</t>
  </si>
  <si>
    <t>JARJAT</t>
  </si>
  <si>
    <t>Loïs</t>
  </si>
  <si>
    <t>VALLON</t>
  </si>
  <si>
    <t>PAWLIKOWSKI</t>
  </si>
  <si>
    <t>SIBEUD</t>
  </si>
  <si>
    <t>MARINET</t>
  </si>
  <si>
    <t>Isère</t>
  </si>
  <si>
    <t>BUDIN</t>
  </si>
  <si>
    <t>DEL TORRE</t>
  </si>
  <si>
    <t>SCHWEITZER LE NEPVEU</t>
  </si>
  <si>
    <t>DOUCET</t>
  </si>
  <si>
    <t>ATEK</t>
  </si>
  <si>
    <t>Djemal</t>
  </si>
  <si>
    <t>COLLAFARINA</t>
  </si>
  <si>
    <t>CHÉNARD</t>
  </si>
  <si>
    <t>PAJEOT</t>
  </si>
  <si>
    <t>CURSOLLE</t>
  </si>
  <si>
    <t>PIQUAND</t>
  </si>
  <si>
    <t>CARRIER</t>
  </si>
  <si>
    <t>BICHAT-GOBARD</t>
  </si>
  <si>
    <t>JAVIERRE</t>
  </si>
  <si>
    <t>COUILLEROT</t>
  </si>
  <si>
    <t>VERDEL</t>
  </si>
  <si>
    <t>RUBINO</t>
  </si>
  <si>
    <t>GORDON</t>
  </si>
  <si>
    <t>BENYOUB</t>
  </si>
  <si>
    <t>Farida</t>
  </si>
  <si>
    <t>BÉSUELLE</t>
  </si>
  <si>
    <t>MEZIANE</t>
  </si>
  <si>
    <t>LANNES</t>
  </si>
  <si>
    <t>FAUSTINI</t>
  </si>
  <si>
    <t>Noël</t>
  </si>
  <si>
    <t>SONNIER</t>
  </si>
  <si>
    <t>TROMPEO</t>
  </si>
  <si>
    <t>BOCHET</t>
  </si>
  <si>
    <t>Jessy</t>
  </si>
  <si>
    <t>CAHAGNE</t>
  </si>
  <si>
    <t>Loire</t>
  </si>
  <si>
    <t>DELMAU</t>
  </si>
  <si>
    <t>BLANC-BERNARD</t>
  </si>
  <si>
    <t>CUENIN</t>
  </si>
  <si>
    <t>FRIOL</t>
  </si>
  <si>
    <t>CLAVERO</t>
  </si>
  <si>
    <t>LESIEUR</t>
  </si>
  <si>
    <t>RAGUEM</t>
  </si>
  <si>
    <t>Louisa</t>
  </si>
  <si>
    <t>DOUMIR</t>
  </si>
  <si>
    <t>ANGEL</t>
  </si>
  <si>
    <t>AMENOUCHE</t>
  </si>
  <si>
    <t>Abdelkrim</t>
  </si>
  <si>
    <t>COGNET</t>
  </si>
  <si>
    <t>FREEMAN</t>
  </si>
  <si>
    <t>Alistair</t>
  </si>
  <si>
    <t>PALMINTERI</t>
  </si>
  <si>
    <t>GASTALDI</t>
  </si>
  <si>
    <t>BIGAY</t>
  </si>
  <si>
    <t>WOLOSZYN</t>
  </si>
  <si>
    <t>CARONNET</t>
  </si>
  <si>
    <t>TIBLIER</t>
  </si>
  <si>
    <t>Haute-Loire</t>
  </si>
  <si>
    <t>MASCLET</t>
  </si>
  <si>
    <t>GOURBIERE</t>
  </si>
  <si>
    <t>KEZEL</t>
  </si>
  <si>
    <t>LONJON</t>
  </si>
  <si>
    <t>ASSEZAT</t>
  </si>
  <si>
    <t>Puy-de-Dôme</t>
  </si>
  <si>
    <t>CALMIER</t>
  </si>
  <si>
    <t>ALEXIS</t>
  </si>
  <si>
    <t>LAUBRETON</t>
  </si>
  <si>
    <t>TAHER</t>
  </si>
  <si>
    <t>DRIGEARD</t>
  </si>
  <si>
    <t>SILVESTRE</t>
  </si>
  <si>
    <t>LAMM</t>
  </si>
  <si>
    <t>KNAUF</t>
  </si>
  <si>
    <t>LE GUERN</t>
  </si>
  <si>
    <t>Maélig</t>
  </si>
  <si>
    <t>LHERITIER</t>
  </si>
  <si>
    <t>BUISSON SARRET</t>
  </si>
  <si>
    <t>ALIU</t>
  </si>
  <si>
    <t>Gaëtan</t>
  </si>
  <si>
    <t>SCHAFFHAUSER</t>
  </si>
  <si>
    <t>CAUVET</t>
  </si>
  <si>
    <t>Jules</t>
  </si>
  <si>
    <t>69D</t>
  </si>
  <si>
    <t>Rhône hors métropole de Lyon</t>
  </si>
  <si>
    <t>BLANC</t>
  </si>
  <si>
    <t>TEIL</t>
  </si>
  <si>
    <t>HERRERA</t>
  </si>
  <si>
    <t>DRIDI</t>
  </si>
  <si>
    <t>Leila</t>
  </si>
  <si>
    <t>FOREST</t>
  </si>
  <si>
    <t>DOUFI</t>
  </si>
  <si>
    <t>Lineda</t>
  </si>
  <si>
    <t>Nils</t>
  </si>
  <si>
    <t>GAUTHERON</t>
  </si>
  <si>
    <t>BUZARE</t>
  </si>
  <si>
    <t>Elen</t>
  </si>
  <si>
    <t>69M</t>
  </si>
  <si>
    <t>Métropole de Lyon</t>
  </si>
  <si>
    <t>PETITJEAN</t>
  </si>
  <si>
    <t>BELLUT</t>
  </si>
  <si>
    <t>MÉCHICHE</t>
  </si>
  <si>
    <t>Résika</t>
  </si>
  <si>
    <t>DUSSUD</t>
  </si>
  <si>
    <t>MONTMAYEUR</t>
  </si>
  <si>
    <t>DADAT</t>
  </si>
  <si>
    <t>DIMINIARD</t>
  </si>
  <si>
    <t>AUBRUN</t>
  </si>
  <si>
    <t>PICHERY</t>
  </si>
  <si>
    <t>CHAUVILLE</t>
  </si>
  <si>
    <t>COCHE</t>
  </si>
  <si>
    <t>L'KIMA</t>
  </si>
  <si>
    <t>Amina</t>
  </si>
  <si>
    <t>BILDÉ</t>
  </si>
  <si>
    <t>POINAS</t>
  </si>
  <si>
    <t>Isis</t>
  </si>
  <si>
    <t>LE NEPVEU</t>
  </si>
  <si>
    <t>TCHAO</t>
  </si>
  <si>
    <t>Guéne-Gnanh</t>
  </si>
  <si>
    <t>COLARD</t>
  </si>
  <si>
    <t>JANIER-DUBRY</t>
  </si>
  <si>
    <t>CACHAT</t>
  </si>
  <si>
    <t>BOTTALICO</t>
  </si>
  <si>
    <t>QUINCARLET</t>
  </si>
  <si>
    <t>BERTHAUD</t>
  </si>
  <si>
    <t>PORZIO</t>
  </si>
  <si>
    <t>GERANTON</t>
  </si>
  <si>
    <t>JACQUEMET</t>
  </si>
  <si>
    <t>WORMS</t>
  </si>
  <si>
    <t>FUZELIER</t>
  </si>
  <si>
    <t>Marie-Victoria</t>
  </si>
  <si>
    <t>Ferdinand</t>
  </si>
  <si>
    <t>NEFF</t>
  </si>
  <si>
    <t>JALLU</t>
  </si>
  <si>
    <t>Pierre-Axel</t>
  </si>
  <si>
    <t>KADDOUR</t>
  </si>
  <si>
    <t>Karima</t>
  </si>
  <si>
    <t>Savoie</t>
  </si>
  <si>
    <t>RIONDET</t>
  </si>
  <si>
    <t>MOLLIER</t>
  </si>
  <si>
    <t>Lauriane</t>
  </si>
  <si>
    <t>DUPLESSIS</t>
  </si>
  <si>
    <t>GRILLET</t>
  </si>
  <si>
    <t>TRONCY</t>
  </si>
  <si>
    <t>Jean-Charles</t>
  </si>
  <si>
    <t>BRUNY</t>
  </si>
  <si>
    <t>METRAL</t>
  </si>
  <si>
    <t>ZEGHDOUD</t>
  </si>
  <si>
    <t>JORCIN</t>
  </si>
  <si>
    <t>Eddy</t>
  </si>
  <si>
    <t>Haute-Savoie</t>
  </si>
  <si>
    <t>VEYRAT DE LACHENAL</t>
  </si>
  <si>
    <t>REYT</t>
  </si>
  <si>
    <t>Eveline</t>
  </si>
  <si>
    <t>BAHL</t>
  </si>
  <si>
    <t>BRONDEX</t>
  </si>
  <si>
    <t>DESMARAIS</t>
  </si>
  <si>
    <t>THON</t>
  </si>
  <si>
    <t>MANDALLAZ</t>
  </si>
  <si>
    <t>CHILOT VOLPOËT</t>
  </si>
  <si>
    <t>MAURIS</t>
  </si>
  <si>
    <t>GRANGE-MEISSEL</t>
  </si>
  <si>
    <t>DUCLOZ</t>
  </si>
  <si>
    <t>COLLARD-MOUTTON</t>
  </si>
  <si>
    <t>BIAGGINI</t>
  </si>
  <si>
    <t>GROSJEAN</t>
  </si>
  <si>
    <t>MURAT</t>
  </si>
  <si>
    <t>GRASSI</t>
  </si>
  <si>
    <t>DEBAQUE</t>
  </si>
  <si>
    <t>VURPILLOT</t>
  </si>
  <si>
    <t>100% CITOYEN</t>
  </si>
  <si>
    <t>LDVD</t>
  </si>
  <si>
    <t>GROSSET</t>
  </si>
  <si>
    <t>COULON</t>
  </si>
  <si>
    <t>GUTIERREZ</t>
  </si>
  <si>
    <t>CAGNE</t>
  </si>
  <si>
    <t>GEORGES-PAUGET</t>
  </si>
  <si>
    <t>ALIBAY DIVA</t>
  </si>
  <si>
    <t>BEL</t>
  </si>
  <si>
    <t>Allison</t>
  </si>
  <si>
    <t>MATHIAN</t>
  </si>
  <si>
    <t>BARLAS</t>
  </si>
  <si>
    <t>Nevres</t>
  </si>
  <si>
    <t>MEUROT</t>
  </si>
  <si>
    <t>MANIERE</t>
  </si>
  <si>
    <t>MEZIANI</t>
  </si>
  <si>
    <t>Zair</t>
  </si>
  <si>
    <t>DEHESTRU</t>
  </si>
  <si>
    <t>CANONNE</t>
  </si>
  <si>
    <t>TRAORÉ</t>
  </si>
  <si>
    <t>Kani</t>
  </si>
  <si>
    <t>TEYSSIER</t>
  </si>
  <si>
    <t>PHILY</t>
  </si>
  <si>
    <t>SALESSE</t>
  </si>
  <si>
    <t>HEBRARD</t>
  </si>
  <si>
    <t>GOMES</t>
  </si>
  <si>
    <t>HABILES</t>
  </si>
  <si>
    <t>Nadjiba</t>
  </si>
  <si>
    <t>SANCHEZ</t>
  </si>
  <si>
    <t>VIROT</t>
  </si>
  <si>
    <t>ALBANEL</t>
  </si>
  <si>
    <t>LAFOSSE</t>
  </si>
  <si>
    <t>Joao</t>
  </si>
  <si>
    <t>BALAUDE JARRIGE</t>
  </si>
  <si>
    <t>FAVIER</t>
  </si>
  <si>
    <t>ROZIER DE LINAGE</t>
  </si>
  <si>
    <t>REINIER</t>
  </si>
  <si>
    <t>CAILLET</t>
  </si>
  <si>
    <t>GELATO</t>
  </si>
  <si>
    <t>RANCHON</t>
  </si>
  <si>
    <t>Alizée</t>
  </si>
  <si>
    <t>LOBBEDEZ</t>
  </si>
  <si>
    <t>CEDAT</t>
  </si>
  <si>
    <t>SOULENQ-COUSSAIN</t>
  </si>
  <si>
    <t>ARPAILLANGES</t>
  </si>
  <si>
    <t>CHAMPEIL</t>
  </si>
  <si>
    <t>VANNAIRE</t>
  </si>
  <si>
    <t>BELARD</t>
  </si>
  <si>
    <t>COURSAC</t>
  </si>
  <si>
    <t>POUX</t>
  </si>
  <si>
    <t>SAUNIER</t>
  </si>
  <si>
    <t>MARTINEZ RODRIGUEZ</t>
  </si>
  <si>
    <t>Felina</t>
  </si>
  <si>
    <t>DU CREST</t>
  </si>
  <si>
    <t>MEITER</t>
  </si>
  <si>
    <t>Malika</t>
  </si>
  <si>
    <t>Gaël</t>
  </si>
  <si>
    <t>L'HOTE</t>
  </si>
  <si>
    <t>CORON</t>
  </si>
  <si>
    <t>HAVEZ</t>
  </si>
  <si>
    <t>PERTUISOT</t>
  </si>
  <si>
    <t>RODA</t>
  </si>
  <si>
    <t>RAGON</t>
  </si>
  <si>
    <t>ROSSET</t>
  </si>
  <si>
    <t>FILIPPUTTI</t>
  </si>
  <si>
    <t>VERMOREL</t>
  </si>
  <si>
    <t>FORIEL</t>
  </si>
  <si>
    <t>ZAMORA</t>
  </si>
  <si>
    <t>KOZMA</t>
  </si>
  <si>
    <t>DODINOT</t>
  </si>
  <si>
    <t>ARRUE-GADEA</t>
  </si>
  <si>
    <t>BONNAUD</t>
  </si>
  <si>
    <t>LE MAROIS</t>
  </si>
  <si>
    <t>SANTO</t>
  </si>
  <si>
    <t>Sandy</t>
  </si>
  <si>
    <t>OLLIVIER</t>
  </si>
  <si>
    <t>BERRUYER</t>
  </si>
  <si>
    <t>CHARVET</t>
  </si>
  <si>
    <t>Chirurgien</t>
  </si>
  <si>
    <t>HAHN</t>
  </si>
  <si>
    <t>REVOL</t>
  </si>
  <si>
    <t>Mérédith</t>
  </si>
  <si>
    <t>Sacha</t>
  </si>
  <si>
    <t>RUEDA</t>
  </si>
  <si>
    <t>TESNIERE</t>
  </si>
  <si>
    <t>Karen</t>
  </si>
  <si>
    <t>BOIRON</t>
  </si>
  <si>
    <t>KAMBOURIAN</t>
  </si>
  <si>
    <t>PATTON</t>
  </si>
  <si>
    <t>OBASOGIYE</t>
  </si>
  <si>
    <t>Tetyana</t>
  </si>
  <si>
    <t>PASCAL</t>
  </si>
  <si>
    <t>SIMEON</t>
  </si>
  <si>
    <t>LAFOND</t>
  </si>
  <si>
    <t>CARAUX</t>
  </si>
  <si>
    <t>DULAC</t>
  </si>
  <si>
    <t>DECUSSY</t>
  </si>
  <si>
    <t>BARUT</t>
  </si>
  <si>
    <t>Marie-Jo</t>
  </si>
  <si>
    <t>SORDET</t>
  </si>
  <si>
    <t>DUBREUIL</t>
  </si>
  <si>
    <t>GENTIAL</t>
  </si>
  <si>
    <t>TABANI</t>
  </si>
  <si>
    <t>BETTOLO</t>
  </si>
  <si>
    <t>STARON</t>
  </si>
  <si>
    <t>VILLARD</t>
  </si>
  <si>
    <t>VARINNIER JACON</t>
  </si>
  <si>
    <t>GOUTAUDIER</t>
  </si>
  <si>
    <t>NEPVEU</t>
  </si>
  <si>
    <t>GALONNET</t>
  </si>
  <si>
    <t>GAGNARD</t>
  </si>
  <si>
    <t>RONDARD</t>
  </si>
  <si>
    <t>CHOMETTE</t>
  </si>
  <si>
    <t>RUDE</t>
  </si>
  <si>
    <t>LE PECHON</t>
  </si>
  <si>
    <t>JULLIARD</t>
  </si>
  <si>
    <t>DOS SANTOS</t>
  </si>
  <si>
    <t>ULRICH</t>
  </si>
  <si>
    <t>BRUGGER</t>
  </si>
  <si>
    <t>BLONDEAU</t>
  </si>
  <si>
    <t>MARCHAT</t>
  </si>
  <si>
    <t>Laëtitia</t>
  </si>
  <si>
    <t>CHAABANE</t>
  </si>
  <si>
    <t>RONCOLATO</t>
  </si>
  <si>
    <t>BELON</t>
  </si>
  <si>
    <t>ANGLARD</t>
  </si>
  <si>
    <t>Gigi</t>
  </si>
  <si>
    <t>LAMY</t>
  </si>
  <si>
    <t>BENTAHER</t>
  </si>
  <si>
    <t>Fanida</t>
  </si>
  <si>
    <t>PATOUT</t>
  </si>
  <si>
    <t>GUILHON</t>
  </si>
  <si>
    <t>KARABULUT</t>
  </si>
  <si>
    <t>Adem</t>
  </si>
  <si>
    <t>TEMPIER</t>
  </si>
  <si>
    <t>DE BRITO</t>
  </si>
  <si>
    <t>Eugenio</t>
  </si>
  <si>
    <t>TIXEUIL</t>
  </si>
  <si>
    <t>COUCHARD</t>
  </si>
  <si>
    <t>VERNIERE</t>
  </si>
  <si>
    <t>DESMULES</t>
  </si>
  <si>
    <t>YORIS</t>
  </si>
  <si>
    <t>BONNEFOND</t>
  </si>
  <si>
    <t>GENDRE</t>
  </si>
  <si>
    <t>GREBERT</t>
  </si>
  <si>
    <t>METIVIER</t>
  </si>
  <si>
    <t>LAVEUR</t>
  </si>
  <si>
    <t>Agathe</t>
  </si>
  <si>
    <t>ROUA</t>
  </si>
  <si>
    <t>Azzedine</t>
  </si>
  <si>
    <t>ORMEZZANO</t>
  </si>
  <si>
    <t>AUFFRET</t>
  </si>
  <si>
    <t>JOLY</t>
  </si>
  <si>
    <t>RAJOT</t>
  </si>
  <si>
    <t>MOUILLAC</t>
  </si>
  <si>
    <t>CANIVET</t>
  </si>
  <si>
    <t>MARTIN-BROCARD</t>
  </si>
  <si>
    <t>BAVIERE</t>
  </si>
  <si>
    <t>JOANNARD</t>
  </si>
  <si>
    <t>RAMUS</t>
  </si>
  <si>
    <t>ALIOT</t>
  </si>
  <si>
    <t>CHABOUD BOKANOWSKI</t>
  </si>
  <si>
    <t>Rébecca</t>
  </si>
  <si>
    <t>SCHAUSS</t>
  </si>
  <si>
    <t>JAUBERT</t>
  </si>
  <si>
    <t>AL ATRACH</t>
  </si>
  <si>
    <t>BOUHAFS</t>
  </si>
  <si>
    <t>Cherifa</t>
  </si>
  <si>
    <t>LECOEUR</t>
  </si>
  <si>
    <t>BOGEY</t>
  </si>
  <si>
    <t>MONTANDON</t>
  </si>
  <si>
    <t>THERRAS</t>
  </si>
  <si>
    <t>MECHICHE</t>
  </si>
  <si>
    <t>Dieb</t>
  </si>
  <si>
    <t>BRONKHORST</t>
  </si>
  <si>
    <t>AUBRIOT</t>
  </si>
  <si>
    <t>MIRA</t>
  </si>
  <si>
    <t>JAQUET</t>
  </si>
  <si>
    <t>Hadrien</t>
  </si>
  <si>
    <t>LAPLANCHE</t>
  </si>
  <si>
    <t>JUVET</t>
  </si>
  <si>
    <t>SIMON-CHAUTEMPS</t>
  </si>
  <si>
    <t>CATTIAU</t>
  </si>
  <si>
    <t>BROCHE</t>
  </si>
  <si>
    <t>ARNOUX-LE BRAS</t>
  </si>
  <si>
    <t>PICHOUD</t>
  </si>
  <si>
    <t>MARLIN</t>
  </si>
  <si>
    <t>ROSATI</t>
  </si>
  <si>
    <t>JULIA</t>
  </si>
  <si>
    <t>LEBAS</t>
  </si>
  <si>
    <t>BRANLARD</t>
  </si>
  <si>
    <t>ROURE</t>
  </si>
  <si>
    <t>Cendrine</t>
  </si>
  <si>
    <t>TONELLI</t>
  </si>
  <si>
    <t>BOREL</t>
  </si>
  <si>
    <t>LE HEMON</t>
  </si>
  <si>
    <t>RIAUD</t>
  </si>
  <si>
    <t>LAMARTINE</t>
  </si>
  <si>
    <t>BERTHOLON</t>
  </si>
  <si>
    <t>CHAVOT</t>
  </si>
  <si>
    <t>TOURVIEILLE</t>
  </si>
  <si>
    <t>AMBLARD</t>
  </si>
  <si>
    <t>MARTI</t>
  </si>
  <si>
    <t>ANSELMET</t>
  </si>
  <si>
    <t>MANCINI</t>
  </si>
  <si>
    <t>BAUDUCCO</t>
  </si>
  <si>
    <t>Abigail</t>
  </si>
  <si>
    <t>ELLEUCH</t>
  </si>
  <si>
    <t>NICKEL</t>
  </si>
  <si>
    <t>PAPON</t>
  </si>
  <si>
    <t>PORTEFAIX</t>
  </si>
  <si>
    <t>IOVENE</t>
  </si>
  <si>
    <t>HASSINE</t>
  </si>
  <si>
    <t>Samy</t>
  </si>
  <si>
    <t>LISTE FRONT NATIONAL PRÉS</t>
  </si>
  <si>
    <t>Liste Front National présentée par Marine LE PEN</t>
  </si>
  <si>
    <t>CHAUSSAT</t>
  </si>
  <si>
    <t>CHALON</t>
  </si>
  <si>
    <t>GALLÉ</t>
  </si>
  <si>
    <t>NOBLET</t>
  </si>
  <si>
    <t>MICHAUD</t>
  </si>
  <si>
    <t>SUGY</t>
  </si>
  <si>
    <t>SIGRIST</t>
  </si>
  <si>
    <t>CHAUDESAIGUES</t>
  </si>
  <si>
    <t>PROMONET</t>
  </si>
  <si>
    <t>MARQUEYROL</t>
  </si>
  <si>
    <t>SAINT MARS</t>
  </si>
  <si>
    <t>BUHLER</t>
  </si>
  <si>
    <t>VERGNAULT</t>
  </si>
  <si>
    <t>LABROSSE</t>
  </si>
  <si>
    <t>FELLER</t>
  </si>
  <si>
    <t>BOCACCIO</t>
  </si>
  <si>
    <t>MONNIER</t>
  </si>
  <si>
    <t>CARPENTIER</t>
  </si>
  <si>
    <t>Aimée</t>
  </si>
  <si>
    <t>MARION</t>
  </si>
  <si>
    <t>GUGLIELMETTO</t>
  </si>
  <si>
    <t>GRECO</t>
  </si>
  <si>
    <t>JAOUEN</t>
  </si>
  <si>
    <t>MELLIES</t>
  </si>
  <si>
    <t>PORQUET</t>
  </si>
  <si>
    <t>GRANGIS</t>
  </si>
  <si>
    <t>LASFARGUES BOUYON</t>
  </si>
  <si>
    <t>SALVADOR</t>
  </si>
  <si>
    <t>BIANCHERI</t>
  </si>
  <si>
    <t>PONTHIEU</t>
  </si>
  <si>
    <t>BRINGUIER</t>
  </si>
  <si>
    <t>Jean Louis</t>
  </si>
  <si>
    <t>DE FAGET</t>
  </si>
  <si>
    <t>Lauranne</t>
  </si>
  <si>
    <t>PESTOUR</t>
  </si>
  <si>
    <t>Dorothée</t>
  </si>
  <si>
    <t>SÉNÉCLAUZE</t>
  </si>
  <si>
    <t>PELLIER</t>
  </si>
  <si>
    <t>FRITZ</t>
  </si>
  <si>
    <t>LEYDIER</t>
  </si>
  <si>
    <t>CAVASSE</t>
  </si>
  <si>
    <t>CSIKEL</t>
  </si>
  <si>
    <t>GALIANA VERDIER</t>
  </si>
  <si>
    <t>MARCEL</t>
  </si>
  <si>
    <t>DUC</t>
  </si>
  <si>
    <t>MANUEL</t>
  </si>
  <si>
    <t>POLLET</t>
  </si>
  <si>
    <t>Lisette</t>
  </si>
  <si>
    <t>BRAULT</t>
  </si>
  <si>
    <t>DESIES</t>
  </si>
  <si>
    <t>BURGAZ</t>
  </si>
  <si>
    <t>JOLLY</t>
  </si>
  <si>
    <t>DE KERVEREGUIN</t>
  </si>
  <si>
    <t>BREUIL</t>
  </si>
  <si>
    <t>BOLVIN</t>
  </si>
  <si>
    <t>Béatrix</t>
  </si>
  <si>
    <t>AMOS</t>
  </si>
  <si>
    <t>MECHIN</t>
  </si>
  <si>
    <t>Norman</t>
  </si>
  <si>
    <t>CHAREYRON</t>
  </si>
  <si>
    <t>SABATIER</t>
  </si>
  <si>
    <t>Antonin</t>
  </si>
  <si>
    <t>ALLAIS</t>
  </si>
  <si>
    <t>PETITGAND</t>
  </si>
  <si>
    <t>OLAGNON</t>
  </si>
  <si>
    <t>GENIN</t>
  </si>
  <si>
    <t>INNOCENTI</t>
  </si>
  <si>
    <t>BERTHELEMY</t>
  </si>
  <si>
    <t>DE VOLONTAT</t>
  </si>
  <si>
    <t>REYNAUD</t>
  </si>
  <si>
    <t>FERRIOL</t>
  </si>
  <si>
    <t>MANOUKIAN</t>
  </si>
  <si>
    <t>MOUSSIER</t>
  </si>
  <si>
    <t>LE CAVELIER</t>
  </si>
  <si>
    <t>Doris</t>
  </si>
  <si>
    <t>RUBAGOTTI</t>
  </si>
  <si>
    <t>CAPARROS</t>
  </si>
  <si>
    <t>SONCINI</t>
  </si>
  <si>
    <t>Cyntia</t>
  </si>
  <si>
    <t>D'ORNANO</t>
  </si>
  <si>
    <t>SURPLY</t>
  </si>
  <si>
    <t>DE PEYRECAVE</t>
  </si>
  <si>
    <t>HORVATH</t>
  </si>
  <si>
    <t>NIESSEN</t>
  </si>
  <si>
    <t>BATTIE</t>
  </si>
  <si>
    <t>CLAUZIER</t>
  </si>
  <si>
    <t>DESCOURS</t>
  </si>
  <si>
    <t>Raphaelle</t>
  </si>
  <si>
    <t>VIVANT</t>
  </si>
  <si>
    <t>DE CLOSMADEUC</t>
  </si>
  <si>
    <t>THIZY</t>
  </si>
  <si>
    <t>FAYARD</t>
  </si>
  <si>
    <t>SHEMATSI</t>
  </si>
  <si>
    <t>Mungo</t>
  </si>
  <si>
    <t>BOURZAY</t>
  </si>
  <si>
    <t>URBANIAK</t>
  </si>
  <si>
    <t>DUBOEUF</t>
  </si>
  <si>
    <t>RAIA</t>
  </si>
  <si>
    <t>DINCQ</t>
  </si>
  <si>
    <t>FOURETS</t>
  </si>
  <si>
    <t>COSSO</t>
  </si>
  <si>
    <t>CROZIER</t>
  </si>
  <si>
    <t>COURBON</t>
  </si>
  <si>
    <t>CHAVELET</t>
  </si>
  <si>
    <t>VILCOQ</t>
  </si>
  <si>
    <t>FAUROT</t>
  </si>
  <si>
    <t>DEZORME</t>
  </si>
  <si>
    <t>JAYET</t>
  </si>
  <si>
    <t>BOYER</t>
  </si>
  <si>
    <t>BORDET</t>
  </si>
  <si>
    <t>POWARUNAS</t>
  </si>
  <si>
    <t>Sylwia</t>
  </si>
  <si>
    <t>FERRIÈRE</t>
  </si>
  <si>
    <t>BERNIGAUD</t>
  </si>
  <si>
    <t>MIARD</t>
  </si>
  <si>
    <t>THEVAND</t>
  </si>
  <si>
    <t>REDON</t>
  </si>
  <si>
    <t>SEKSEK</t>
  </si>
  <si>
    <t>Steven</t>
  </si>
  <si>
    <t>NAEGELEN</t>
  </si>
  <si>
    <t>Jean Pierre</t>
  </si>
  <si>
    <t>ORIOL</t>
  </si>
  <si>
    <t>VOYANT</t>
  </si>
  <si>
    <t>HUGON</t>
  </si>
  <si>
    <t>CONFORT</t>
  </si>
  <si>
    <t>ZAMMIT</t>
  </si>
  <si>
    <t>CHIMCHIRIAN</t>
  </si>
  <si>
    <t>DUCROZET</t>
  </si>
  <si>
    <t>DE CARBONNIERES</t>
  </si>
  <si>
    <t>LAPEYRÈRE</t>
  </si>
  <si>
    <t>CAPALDINI</t>
  </si>
  <si>
    <t>BOUDOT</t>
  </si>
  <si>
    <t>COATIVY</t>
  </si>
  <si>
    <t>DELACROIX</t>
  </si>
  <si>
    <t>LIGOUT</t>
  </si>
  <si>
    <t>PONCET</t>
  </si>
  <si>
    <t>Victoria</t>
  </si>
  <si>
    <t>HEKIMIAN</t>
  </si>
  <si>
    <t>BENE</t>
  </si>
  <si>
    <t>PECHEREAU</t>
  </si>
  <si>
    <t>FERNANDES RAMALHO</t>
  </si>
  <si>
    <t>MONCHAU</t>
  </si>
  <si>
    <t>SINTÈS</t>
  </si>
  <si>
    <t>Sylvine</t>
  </si>
  <si>
    <t>IFRI</t>
  </si>
  <si>
    <t>DERVAHANIAN</t>
  </si>
  <si>
    <t>DJAOUTI</t>
  </si>
  <si>
    <t>MONTSERRET</t>
  </si>
  <si>
    <t>HOUDAYER</t>
  </si>
  <si>
    <t>LORIOT</t>
  </si>
  <si>
    <t>LAM</t>
  </si>
  <si>
    <t>DROBNIAK</t>
  </si>
  <si>
    <t>REILLE</t>
  </si>
  <si>
    <t>CAZOT</t>
  </si>
  <si>
    <t>FARILLE</t>
  </si>
  <si>
    <t>RAUD</t>
  </si>
  <si>
    <t>TORCOL</t>
  </si>
  <si>
    <t>TABELLION</t>
  </si>
  <si>
    <t>BOIT</t>
  </si>
  <si>
    <t>DUMONTET</t>
  </si>
  <si>
    <t>DELCOURT</t>
  </si>
  <si>
    <t>BIRRA</t>
  </si>
  <si>
    <t>SCARPARI</t>
  </si>
  <si>
    <t>Élodie</t>
  </si>
  <si>
    <t>FARGE</t>
  </si>
  <si>
    <t>PAYET-BERNOUD</t>
  </si>
  <si>
    <t>Sylvaine</t>
  </si>
  <si>
    <t>GARCIN</t>
  </si>
  <si>
    <t>DAUCHY</t>
  </si>
  <si>
    <t>COLLIER</t>
  </si>
  <si>
    <t>FAUX-GIRARD</t>
  </si>
  <si>
    <t>FÉTU</t>
  </si>
  <si>
    <t>PEYLIN</t>
  </si>
  <si>
    <t>SCHAEFFER</t>
  </si>
  <si>
    <t>Marie-Josèphe</t>
  </si>
  <si>
    <t>ORTOLLAND</t>
  </si>
  <si>
    <t>LECAILLON</t>
  </si>
  <si>
    <t>ABADIE PARISI</t>
  </si>
  <si>
    <t>Anne-Françoise</t>
  </si>
  <si>
    <t>DE SAINTE MARÉVILLE</t>
  </si>
  <si>
    <t>FAVRE</t>
  </si>
  <si>
    <t>AOUN</t>
  </si>
  <si>
    <t>Karam</t>
  </si>
  <si>
    <t>FARGES</t>
  </si>
  <si>
    <t>FOL</t>
  </si>
  <si>
    <t>GERMANO</t>
  </si>
  <si>
    <t>RITZENTHALER</t>
  </si>
  <si>
    <t>REGAIRAZ</t>
  </si>
  <si>
    <t>BENZONELLI</t>
  </si>
  <si>
    <t>CHEVALLAY</t>
  </si>
  <si>
    <t>TERRENI</t>
  </si>
  <si>
    <t>DUCREUX</t>
  </si>
  <si>
    <t>LUHO</t>
  </si>
  <si>
    <t>WEISSENBACHER</t>
  </si>
  <si>
    <t>GUILLERMAIN</t>
  </si>
  <si>
    <t>Jeremy</t>
  </si>
  <si>
    <t>TERRAS</t>
  </si>
  <si>
    <t>LYKO</t>
  </si>
  <si>
    <t>L'HUMAIN D'ABORD, AVEC LA</t>
  </si>
  <si>
    <t>L'Humain d'abord, avec la gauche républicaine et sociale</t>
  </si>
  <si>
    <t>LCOM</t>
  </si>
  <si>
    <t>ARPIN</t>
  </si>
  <si>
    <t>GHOMARI</t>
  </si>
  <si>
    <t>MOURLEVAT</t>
  </si>
  <si>
    <t>LE ROUX</t>
  </si>
  <si>
    <t>BRULLAND</t>
  </si>
  <si>
    <t>RAVAT</t>
  </si>
  <si>
    <t>INAN</t>
  </si>
  <si>
    <t>Feda</t>
  </si>
  <si>
    <t>GOULETTE</t>
  </si>
  <si>
    <t>LATTARD</t>
  </si>
  <si>
    <t>TUPIN</t>
  </si>
  <si>
    <t>FERRI</t>
  </si>
  <si>
    <t>BELTHIER</t>
  </si>
  <si>
    <t>CHEVAUCHET</t>
  </si>
  <si>
    <t>BLATRIX</t>
  </si>
  <si>
    <t>CHANEL</t>
  </si>
  <si>
    <t>PECORA</t>
  </si>
  <si>
    <t>BOUILLOUX</t>
  </si>
  <si>
    <t>MONNET</t>
  </si>
  <si>
    <t>SEMET</t>
  </si>
  <si>
    <t>DE GOUVEIA</t>
  </si>
  <si>
    <t>BOUDET</t>
  </si>
  <si>
    <t>JEANTON</t>
  </si>
  <si>
    <t>MANNEVY</t>
  </si>
  <si>
    <t>VIEIRA</t>
  </si>
  <si>
    <t>TOURRET</t>
  </si>
  <si>
    <t>JACQUART</t>
  </si>
  <si>
    <t>MOULIN</t>
  </si>
  <si>
    <t>NADAL</t>
  </si>
  <si>
    <t>CHAVE</t>
  </si>
  <si>
    <t>SERRIERES</t>
  </si>
  <si>
    <t>Pierre-Jean</t>
  </si>
  <si>
    <t>RABIN</t>
  </si>
  <si>
    <t>MEJEAN</t>
  </si>
  <si>
    <t>POUZARD</t>
  </si>
  <si>
    <t>JOUANARD</t>
  </si>
  <si>
    <t>GIROUX</t>
  </si>
  <si>
    <t>PEUCH</t>
  </si>
  <si>
    <t>AUDRERIE</t>
  </si>
  <si>
    <t>BOISSET</t>
  </si>
  <si>
    <t>MAZIERES</t>
  </si>
  <si>
    <t>BOCHATON</t>
  </si>
  <si>
    <t>COUTARD</t>
  </si>
  <si>
    <t>SOLTANI</t>
  </si>
  <si>
    <t>Fatiha</t>
  </si>
  <si>
    <t>LEEUWENBERG</t>
  </si>
  <si>
    <t>MILZA</t>
  </si>
  <si>
    <t>Adelaïde</t>
  </si>
  <si>
    <t>BOUCHET</t>
  </si>
  <si>
    <t>DEBARGES</t>
  </si>
  <si>
    <t>PEZZATTI</t>
  </si>
  <si>
    <t>TACHE</t>
  </si>
  <si>
    <t>MOYROUD</t>
  </si>
  <si>
    <t>HERNANDEZ</t>
  </si>
  <si>
    <t>THIRIOT</t>
  </si>
  <si>
    <t>MADRENNES</t>
  </si>
  <si>
    <t>VOIR</t>
  </si>
  <si>
    <t>TORRES</t>
  </si>
  <si>
    <t>VERGEZ</t>
  </si>
  <si>
    <t>MONDANGE</t>
  </si>
  <si>
    <t>RICCIARDI</t>
  </si>
  <si>
    <t>Angeline</t>
  </si>
  <si>
    <t>PICCARRETA</t>
  </si>
  <si>
    <t>TIBAUDO</t>
  </si>
  <si>
    <t>SAHRAOUI</t>
  </si>
  <si>
    <t>GARRIGUES</t>
  </si>
  <si>
    <t>MAZZEGA</t>
  </si>
  <si>
    <t>CHEMINGUI</t>
  </si>
  <si>
    <t>Aziz</t>
  </si>
  <si>
    <t>COQUILLAT</t>
  </si>
  <si>
    <t>VIVIANI</t>
  </si>
  <si>
    <t>LABIOD</t>
  </si>
  <si>
    <t>Antar</t>
  </si>
  <si>
    <t>MAZENOT-CHAPPUY</t>
  </si>
  <si>
    <t>CUGNOD</t>
  </si>
  <si>
    <t>NESTA</t>
  </si>
  <si>
    <t>MARSEILLE</t>
  </si>
  <si>
    <t>RBAÏ FIGUIGUI</t>
  </si>
  <si>
    <t>BENONE</t>
  </si>
  <si>
    <t>BABOUD</t>
  </si>
  <si>
    <t>RICCARDI</t>
  </si>
  <si>
    <t>BREFORT</t>
  </si>
  <si>
    <t>ZAÏMÏA</t>
  </si>
  <si>
    <t>Jamal</t>
  </si>
  <si>
    <t>GUINAND</t>
  </si>
  <si>
    <t>THURAR</t>
  </si>
  <si>
    <t>Josué</t>
  </si>
  <si>
    <t>CUKIERMAN</t>
  </si>
  <si>
    <t>VRAY</t>
  </si>
  <si>
    <t>SOUVIGNET</t>
  </si>
  <si>
    <t>PECEL</t>
  </si>
  <si>
    <t>BARIOL</t>
  </si>
  <si>
    <t>SIMAO</t>
  </si>
  <si>
    <t>DUCAT</t>
  </si>
  <si>
    <t>PARDON</t>
  </si>
  <si>
    <t>BRUYAS</t>
  </si>
  <si>
    <t>Anaïs</t>
  </si>
  <si>
    <t>COMBE</t>
  </si>
  <si>
    <t>BARRIER</t>
  </si>
  <si>
    <t>Jean-Alain</t>
  </si>
  <si>
    <t>DE SA FERRIOL</t>
  </si>
  <si>
    <t>DE LUCA</t>
  </si>
  <si>
    <t>Gennaro</t>
  </si>
  <si>
    <t>BADIOU</t>
  </si>
  <si>
    <t>BRACCO</t>
  </si>
  <si>
    <t>LE CARO</t>
  </si>
  <si>
    <t>DOUSSIN</t>
  </si>
  <si>
    <t>MERET</t>
  </si>
  <si>
    <t>AUDOUARD</t>
  </si>
  <si>
    <t>CHAUMET</t>
  </si>
  <si>
    <t>BOURDELIN</t>
  </si>
  <si>
    <t>PUTOT</t>
  </si>
  <si>
    <t>CHASSAIGNE</t>
  </si>
  <si>
    <t>MIGUET</t>
  </si>
  <si>
    <t>FROMAGE</t>
  </si>
  <si>
    <t>GALLAIS</t>
  </si>
  <si>
    <t>BOUCHEIX</t>
  </si>
  <si>
    <t>LOBO</t>
  </si>
  <si>
    <t>NOWOTNY</t>
  </si>
  <si>
    <t>JANOUX-BOUFFARD</t>
  </si>
  <si>
    <t>CHARLAT</t>
  </si>
  <si>
    <t>AVRIL</t>
  </si>
  <si>
    <t>Nina</t>
  </si>
  <si>
    <t>FAUCHER</t>
  </si>
  <si>
    <t>LAMOUREUX</t>
  </si>
  <si>
    <t>DUBOISSET</t>
  </si>
  <si>
    <t>SINSARD</t>
  </si>
  <si>
    <t>LEBAIL</t>
  </si>
  <si>
    <t>PASCUAL</t>
  </si>
  <si>
    <t>TRONCIN</t>
  </si>
  <si>
    <t>PONT</t>
  </si>
  <si>
    <t>PAYS</t>
  </si>
  <si>
    <t>GAY</t>
  </si>
  <si>
    <t>JUILLARD</t>
  </si>
  <si>
    <t>CERNICCHIARO</t>
  </si>
  <si>
    <t>JAMBON</t>
  </si>
  <si>
    <t>MATIGNON</t>
  </si>
  <si>
    <t>THEVENET</t>
  </si>
  <si>
    <t>FONT</t>
  </si>
  <si>
    <t>LONGOMOZINO</t>
  </si>
  <si>
    <t>DEBÛ</t>
  </si>
  <si>
    <t>PUTHOD</t>
  </si>
  <si>
    <t>COQUAN</t>
  </si>
  <si>
    <t>GUITARD</t>
  </si>
  <si>
    <t>DIAB</t>
  </si>
  <si>
    <t>Soël</t>
  </si>
  <si>
    <t>BURRICAND</t>
  </si>
  <si>
    <t>AUGIER</t>
  </si>
  <si>
    <t>MILLIER</t>
  </si>
  <si>
    <t>SERVONNET</t>
  </si>
  <si>
    <t>Antonia</t>
  </si>
  <si>
    <t>GUILLEMIN</t>
  </si>
  <si>
    <t>BOVE</t>
  </si>
  <si>
    <t>KREFA</t>
  </si>
  <si>
    <t>Behaa</t>
  </si>
  <si>
    <t>CHIAVAZZA</t>
  </si>
  <si>
    <t>AGIER</t>
  </si>
  <si>
    <t>BRIKH</t>
  </si>
  <si>
    <t>GOGUILLOT</t>
  </si>
  <si>
    <t>D'ANIELLO</t>
  </si>
  <si>
    <t>BRAIKI</t>
  </si>
  <si>
    <t>Bayrem</t>
  </si>
  <si>
    <t>VIGNE</t>
  </si>
  <si>
    <t>MANTELET</t>
  </si>
  <si>
    <t>ORGERET</t>
  </si>
  <si>
    <t>KYBIO</t>
  </si>
  <si>
    <t>Elie</t>
  </si>
  <si>
    <t>CHAPPUIS</t>
  </si>
  <si>
    <t>PLAZZI</t>
  </si>
  <si>
    <t>Willy</t>
  </si>
  <si>
    <t>BOIZET</t>
  </si>
  <si>
    <t>Pia</t>
  </si>
  <si>
    <t>BOGHOSSIAN</t>
  </si>
  <si>
    <t>PUTOUD</t>
  </si>
  <si>
    <t>COMPARD</t>
  </si>
  <si>
    <t>LUCIUS</t>
  </si>
  <si>
    <t>GOYARD</t>
  </si>
  <si>
    <t>GIRAUDO</t>
  </si>
  <si>
    <t>MEKHERBECHE</t>
  </si>
  <si>
    <t>Zohra</t>
  </si>
  <si>
    <t>FRÉNÉAT</t>
  </si>
  <si>
    <t>GRANJON</t>
  </si>
  <si>
    <t>FATIGA</t>
  </si>
  <si>
    <t>CHAUMAZ</t>
  </si>
  <si>
    <t>SCHEIDECKER</t>
  </si>
  <si>
    <t>FLORET</t>
  </si>
  <si>
    <t>RUFFIER</t>
  </si>
  <si>
    <t>HAMOUDI</t>
  </si>
  <si>
    <t>MIMOUN</t>
  </si>
  <si>
    <t>PANCHEN</t>
  </si>
  <si>
    <t>ALLEYRON-BIRON</t>
  </si>
  <si>
    <t>BACARIA</t>
  </si>
  <si>
    <t>TARDY</t>
  </si>
  <si>
    <t>Marilène</t>
  </si>
  <si>
    <t>FERRERO</t>
  </si>
  <si>
    <t>FONTANA</t>
  </si>
  <si>
    <t>Loris</t>
  </si>
  <si>
    <t>Gil</t>
  </si>
  <si>
    <t>RAVACHE</t>
  </si>
  <si>
    <t>LEGOS</t>
  </si>
  <si>
    <t>ROBILLARD</t>
  </si>
  <si>
    <t>HAMDI</t>
  </si>
  <si>
    <t>Rafik</t>
  </si>
  <si>
    <t>NAÏM-CHRISTIN</t>
  </si>
  <si>
    <t>BACHAR</t>
  </si>
  <si>
    <t>JEANDENAND</t>
  </si>
  <si>
    <t>Leslie</t>
  </si>
  <si>
    <t>KUPPER</t>
  </si>
  <si>
    <t>LETUR</t>
  </si>
  <si>
    <t>BASSET</t>
  </si>
  <si>
    <t>ALA</t>
  </si>
  <si>
    <t>LOMBART</t>
  </si>
  <si>
    <t>SAINT-JOANIS</t>
  </si>
  <si>
    <t>FOURNEYRON</t>
  </si>
  <si>
    <t>ANSELME</t>
  </si>
  <si>
    <t>GARRETTE</t>
  </si>
  <si>
    <t>LUTTE OUVRIERE - FAIRE EN</t>
  </si>
  <si>
    <t>GOUTAGNY</t>
  </si>
  <si>
    <t>LÉPAGNOT</t>
  </si>
  <si>
    <t>Maude</t>
  </si>
  <si>
    <t>LARGERON</t>
  </si>
  <si>
    <t>GIRY</t>
  </si>
  <si>
    <t>LAHY</t>
  </si>
  <si>
    <t>BOUVET</t>
  </si>
  <si>
    <t>DRACOS</t>
  </si>
  <si>
    <t>Electre</t>
  </si>
  <si>
    <t>COUSSON</t>
  </si>
  <si>
    <t>VENARA</t>
  </si>
  <si>
    <t>HANNESSE</t>
  </si>
  <si>
    <t>CARDULLO</t>
  </si>
  <si>
    <t>Nicola</t>
  </si>
  <si>
    <t>MOLIN-SIMIAN</t>
  </si>
  <si>
    <t>BOUVIAIS</t>
  </si>
  <si>
    <t>CHAMORRO</t>
  </si>
  <si>
    <t>Marie-Isabelle</t>
  </si>
  <si>
    <t>CROZET</t>
  </si>
  <si>
    <t>LACHAUME</t>
  </si>
  <si>
    <t>COLLOT</t>
  </si>
  <si>
    <t>LEBEL</t>
  </si>
  <si>
    <t>JOUANNY</t>
  </si>
  <si>
    <t>OUTTERYCK</t>
  </si>
  <si>
    <t>DAUZET</t>
  </si>
  <si>
    <t>PÉTROSSO</t>
  </si>
  <si>
    <t>VANDER DONCKT</t>
  </si>
  <si>
    <t>KINDO</t>
  </si>
  <si>
    <t>GOMEZ</t>
  </si>
  <si>
    <t>MARCHISIO</t>
  </si>
  <si>
    <t>DELAS</t>
  </si>
  <si>
    <t>SANA</t>
  </si>
  <si>
    <t>PARAVEL</t>
  </si>
  <si>
    <t>CLAUDIN</t>
  </si>
  <si>
    <t>SOUCHE</t>
  </si>
  <si>
    <t>LLONG</t>
  </si>
  <si>
    <t>NOGUEIRA</t>
  </si>
  <si>
    <t>Ilizabet</t>
  </si>
  <si>
    <t>COURTEIX</t>
  </si>
  <si>
    <t>QUEYRAT</t>
  </si>
  <si>
    <t>KOPFF</t>
  </si>
  <si>
    <t>Adèle</t>
  </si>
  <si>
    <t>GENETTE</t>
  </si>
  <si>
    <t>LANDUCCI</t>
  </si>
  <si>
    <t>HUGUES</t>
  </si>
  <si>
    <t>SAINT-CIERGE</t>
  </si>
  <si>
    <t>Naïs</t>
  </si>
  <si>
    <t>ROUSSEAUX</t>
  </si>
  <si>
    <t>CILLA</t>
  </si>
  <si>
    <t>PERRAT DIT GENTON</t>
  </si>
  <si>
    <t>RAT</t>
  </si>
  <si>
    <t>CÔTE</t>
  </si>
  <si>
    <t>TERNO</t>
  </si>
  <si>
    <t>DOURDIN</t>
  </si>
  <si>
    <t>Noémie</t>
  </si>
  <si>
    <t>TULIPE</t>
  </si>
  <si>
    <t>ZIEGLER</t>
  </si>
  <si>
    <t>TELLE</t>
  </si>
  <si>
    <t>MOTTAIS</t>
  </si>
  <si>
    <t>DETROYAT</t>
  </si>
  <si>
    <t>RATTE</t>
  </si>
  <si>
    <t>CUSSINET</t>
  </si>
  <si>
    <t>BLONDEL</t>
  </si>
  <si>
    <t>Zafer</t>
  </si>
  <si>
    <t>ARBAUT</t>
  </si>
  <si>
    <t>PONSARD</t>
  </si>
  <si>
    <t>BIBAS-DEBRUILLE</t>
  </si>
  <si>
    <t>BORDES</t>
  </si>
  <si>
    <t>LASSEUR</t>
  </si>
  <si>
    <t>PARRAIN</t>
  </si>
  <si>
    <t>MIAS</t>
  </si>
  <si>
    <t>PIRES</t>
  </si>
  <si>
    <t>Ana Maria</t>
  </si>
  <si>
    <t>GASSAS</t>
  </si>
  <si>
    <t>BRESSAT</t>
  </si>
  <si>
    <t>LABATTE</t>
  </si>
  <si>
    <t>GUSMINI</t>
  </si>
  <si>
    <t>JENVRIN</t>
  </si>
  <si>
    <t>Laurline</t>
  </si>
  <si>
    <t>MOCCI</t>
  </si>
  <si>
    <t>Jean Franck</t>
  </si>
  <si>
    <t>PESSAH</t>
  </si>
  <si>
    <t>MONTIER</t>
  </si>
  <si>
    <t>COUZON</t>
  </si>
  <si>
    <t>BROSSARD</t>
  </si>
  <si>
    <t>EDDAHBI</t>
  </si>
  <si>
    <t>RANNAUD</t>
  </si>
  <si>
    <t>CUADROS</t>
  </si>
  <si>
    <t>Sauveur</t>
  </si>
  <si>
    <t>BARATIER</t>
  </si>
  <si>
    <t>CAYUELA</t>
  </si>
  <si>
    <t>RÉTIF</t>
  </si>
  <si>
    <t>SACKUR</t>
  </si>
  <si>
    <t>LONGIN</t>
  </si>
  <si>
    <t>DUPLAT</t>
  </si>
  <si>
    <t>BOST</t>
  </si>
  <si>
    <t>IBBARI</t>
  </si>
  <si>
    <t>HUOU</t>
  </si>
  <si>
    <t>BONY</t>
  </si>
  <si>
    <t>RULLIERE</t>
  </si>
  <si>
    <t>RUIZ</t>
  </si>
  <si>
    <t>JOUFFRE</t>
  </si>
  <si>
    <t>PIRON</t>
  </si>
  <si>
    <t>LE QUÉRÉ</t>
  </si>
  <si>
    <t>ANTONY</t>
  </si>
  <si>
    <t>DUMAINE</t>
  </si>
  <si>
    <t>TAILLANDIER</t>
  </si>
  <si>
    <t>NOUAILLE-DEGORCE</t>
  </si>
  <si>
    <t>LECLAIR</t>
  </si>
  <si>
    <t>MAROTTE</t>
  </si>
  <si>
    <t>JUÉRY</t>
  </si>
  <si>
    <t>DECHEZLEPRÊTRE</t>
  </si>
  <si>
    <t>Jean-Loup</t>
  </si>
  <si>
    <t>OZIOL</t>
  </si>
  <si>
    <t>SEGUY</t>
  </si>
  <si>
    <t>RENARD</t>
  </si>
  <si>
    <t>JUILHARD</t>
  </si>
  <si>
    <t>MYSUS</t>
  </si>
  <si>
    <t>Coralie</t>
  </si>
  <si>
    <t>SIMONET</t>
  </si>
  <si>
    <t>Ivan</t>
  </si>
  <si>
    <t>BRUGIÈRE</t>
  </si>
  <si>
    <t>PAMOLE</t>
  </si>
  <si>
    <t>TRUCHON</t>
  </si>
  <si>
    <t>HELLY</t>
  </si>
  <si>
    <t>DUVINAGE</t>
  </si>
  <si>
    <t>MACHOU</t>
  </si>
  <si>
    <t>GOUTAILLER</t>
  </si>
  <si>
    <t>CHANUT</t>
  </si>
  <si>
    <t>MARQUEZ</t>
  </si>
  <si>
    <t>SPENCER</t>
  </si>
  <si>
    <t>MINOUX</t>
  </si>
  <si>
    <t>FAURITE</t>
  </si>
  <si>
    <t>LECLET</t>
  </si>
  <si>
    <t>DUDUKDJIAN</t>
  </si>
  <si>
    <t>PERRODIN</t>
  </si>
  <si>
    <t>BOUHAMI</t>
  </si>
  <si>
    <t>LACAILLE</t>
  </si>
  <si>
    <t>SPREUX</t>
  </si>
  <si>
    <t>SEEMANN</t>
  </si>
  <si>
    <t>PETIOT</t>
  </si>
  <si>
    <t>LOPEZ-MAESTRE</t>
  </si>
  <si>
    <t>QUILICHINI</t>
  </si>
  <si>
    <t>MARSTEAU</t>
  </si>
  <si>
    <t>Marie-Andrée</t>
  </si>
  <si>
    <t>TARASSIOUX</t>
  </si>
  <si>
    <t>FIGUREAU</t>
  </si>
  <si>
    <t>MIMOUNE</t>
  </si>
  <si>
    <t>Hocine</t>
  </si>
  <si>
    <t>BUCAILLE</t>
  </si>
  <si>
    <t>BOMPARD</t>
  </si>
  <si>
    <t>LE PABIC</t>
  </si>
  <si>
    <t>BOUZON</t>
  </si>
  <si>
    <t>VACCARO</t>
  </si>
  <si>
    <t>Nini</t>
  </si>
  <si>
    <t>BRUNEAU</t>
  </si>
  <si>
    <t>GRANGE</t>
  </si>
  <si>
    <t>SEYVE</t>
  </si>
  <si>
    <t>OULD-CHEIKH</t>
  </si>
  <si>
    <t>RIVOAL</t>
  </si>
  <si>
    <t>NEMOND</t>
  </si>
  <si>
    <t>MAISONNETTE</t>
  </si>
  <si>
    <t>PUICAN</t>
  </si>
  <si>
    <t>Hector</t>
  </si>
  <si>
    <t>Clara</t>
  </si>
  <si>
    <t>PRADA</t>
  </si>
  <si>
    <t>RIBOT</t>
  </si>
  <si>
    <t>DUPERRON</t>
  </si>
  <si>
    <t>PERSSON</t>
  </si>
  <si>
    <t>BARRACLOUGH-FERNANDEZ</t>
  </si>
  <si>
    <t>Edgar</t>
  </si>
  <si>
    <t>ROSINI</t>
  </si>
  <si>
    <t>Dante</t>
  </si>
  <si>
    <t>DUCRUET</t>
  </si>
  <si>
    <t>DUNAND</t>
  </si>
  <si>
    <t>ZEGHLI</t>
  </si>
  <si>
    <t>Hafida</t>
  </si>
  <si>
    <t>MACÉ</t>
  </si>
  <si>
    <t>DERRIEN</t>
  </si>
  <si>
    <t>MATTEÏ</t>
  </si>
  <si>
    <t>BAOUDJ</t>
  </si>
  <si>
    <t>Rachida</t>
  </si>
  <si>
    <t>YILDIRIM</t>
  </si>
  <si>
    <t>Naci</t>
  </si>
  <si>
    <t>BALLY</t>
  </si>
  <si>
    <t>COTTET-DUMOULIN</t>
  </si>
  <si>
    <t>MIRABELLS</t>
  </si>
  <si>
    <t>GENEVRIER</t>
  </si>
  <si>
    <t>ROCHEFORT</t>
  </si>
  <si>
    <t>ROSAY</t>
  </si>
  <si>
    <t>GUIGNARD</t>
  </si>
  <si>
    <t>POUSSE</t>
  </si>
  <si>
    <t>MERZISEN</t>
  </si>
  <si>
    <t>LINOSSIER</t>
  </si>
  <si>
    <t>GESLAIN</t>
  </si>
  <si>
    <t>WAUQUIEZ 2015, UN NOUVEAU</t>
  </si>
  <si>
    <t>WAUQUIEZ 2015, un nouveau souffle pour notre région LE GRAND RASSEMBLEMENT de la DROITE et du CENTRE</t>
  </si>
  <si>
    <t>GOY-CHAVENT</t>
  </si>
  <si>
    <t>GUYADER</t>
  </si>
  <si>
    <t>PERNOD BEAUDON</t>
  </si>
  <si>
    <t>BEGUET</t>
  </si>
  <si>
    <t>NANCHI</t>
  </si>
  <si>
    <t>TIRREAU</t>
  </si>
  <si>
    <t>CRACCHIOLO</t>
  </si>
  <si>
    <t>ETCHEBERRY</t>
  </si>
  <si>
    <t>BARATAY</t>
  </si>
  <si>
    <t>MERAND</t>
  </si>
  <si>
    <t>THIVOLLE</t>
  </si>
  <si>
    <t>CASTIN</t>
  </si>
  <si>
    <t>DONZEL</t>
  </si>
  <si>
    <t>DUGLERY</t>
  </si>
  <si>
    <t>FERRAND</t>
  </si>
  <si>
    <t>DE BREUVAND</t>
  </si>
  <si>
    <t>LUCOT</t>
  </si>
  <si>
    <t>GARDIEN</t>
  </si>
  <si>
    <t>FAUREAU</t>
  </si>
  <si>
    <t>ALLOIN</t>
  </si>
  <si>
    <t>LEFEBVRE</t>
  </si>
  <si>
    <t>VERGNE</t>
  </si>
  <si>
    <t>BOCHEF</t>
  </si>
  <si>
    <t>MASSEBEUF</t>
  </si>
  <si>
    <t>FLORY</t>
  </si>
  <si>
    <t>GENEST</t>
  </si>
  <si>
    <t>AMRANE</t>
  </si>
  <si>
    <t>CHAUVIN</t>
  </si>
  <si>
    <t>DELUBAC</t>
  </si>
  <si>
    <t>ROCCIA</t>
  </si>
  <si>
    <t>COMTE-DELOCHE</t>
  </si>
  <si>
    <t>TRIN</t>
  </si>
  <si>
    <t>ANDRE-COSTE</t>
  </si>
  <si>
    <t>MARLEIX</t>
  </si>
  <si>
    <t>DELPONT</t>
  </si>
  <si>
    <t>BRUGERON</t>
  </si>
  <si>
    <t>SOURNAC</t>
  </si>
  <si>
    <t>Anne-Flore</t>
  </si>
  <si>
    <t>DARAGON</t>
  </si>
  <si>
    <t>MOURIER</t>
  </si>
  <si>
    <t>AURIAS</t>
  </si>
  <si>
    <t>THORAVAL</t>
  </si>
  <si>
    <t>Didier-Claude</t>
  </si>
  <si>
    <t>SAVIN</t>
  </si>
  <si>
    <t>AARAB</t>
  </si>
  <si>
    <t>Mounir</t>
  </si>
  <si>
    <t>DE DIANOUS</t>
  </si>
  <si>
    <t>MANLHIOT</t>
  </si>
  <si>
    <t>FRAUD</t>
  </si>
  <si>
    <t>Caryl</t>
  </si>
  <si>
    <t>KOULAKSEZIAN-ROMY</t>
  </si>
  <si>
    <t>Emanuela</t>
  </si>
  <si>
    <t>REYNIER</t>
  </si>
  <si>
    <t>NEUDER</t>
  </si>
  <si>
    <t>MONTILLET</t>
  </si>
  <si>
    <t>FILIPPI</t>
  </si>
  <si>
    <t>BERANGER</t>
  </si>
  <si>
    <t>KOVACS</t>
  </si>
  <si>
    <t>CEDRIN</t>
  </si>
  <si>
    <t>CHABERT</t>
  </si>
  <si>
    <t>PFANNER</t>
  </si>
  <si>
    <t>BONNARD</t>
  </si>
  <si>
    <t>LANGENIEUX-VILLARD</t>
  </si>
  <si>
    <t>FEYSSAGUET</t>
  </si>
  <si>
    <t>CHAIX</t>
  </si>
  <si>
    <t>BADREDDINE</t>
  </si>
  <si>
    <t>Chokri</t>
  </si>
  <si>
    <t>BOLZE MANTE</t>
  </si>
  <si>
    <t>VICENTE</t>
  </si>
  <si>
    <t>DARLET</t>
  </si>
  <si>
    <t>GENET</t>
  </si>
  <si>
    <t>CELARIER</t>
  </si>
  <si>
    <t>ASLANIAN</t>
  </si>
  <si>
    <t>VIALLE</t>
  </si>
  <si>
    <t>PALIARD</t>
  </si>
  <si>
    <t>VIARD GAUDIN</t>
  </si>
  <si>
    <t>SEJOURNE</t>
  </si>
  <si>
    <t>WASSFI</t>
  </si>
  <si>
    <t>Asra</t>
  </si>
  <si>
    <t>LONGO</t>
  </si>
  <si>
    <t>DEVEZE</t>
  </si>
  <si>
    <t>Carine</t>
  </si>
  <si>
    <t>TARANTINI</t>
  </si>
  <si>
    <t>MAUMON</t>
  </si>
  <si>
    <t>NOYREY</t>
  </si>
  <si>
    <t>RABILLOUD</t>
  </si>
  <si>
    <t>TAITE</t>
  </si>
  <si>
    <t>Marie-Camille</t>
  </si>
  <si>
    <t>CINIERI</t>
  </si>
  <si>
    <t>Dino</t>
  </si>
  <si>
    <t>ROTKOPF</t>
  </si>
  <si>
    <t>MANDON</t>
  </si>
  <si>
    <t>PEYCELON</t>
  </si>
  <si>
    <t>BLANCHET</t>
  </si>
  <si>
    <t>KEFI-JEROME</t>
  </si>
  <si>
    <t>SLEPCEVIC</t>
  </si>
  <si>
    <t>CHAROLLAIS-CHEYTION</t>
  </si>
  <si>
    <t>AUBRET</t>
  </si>
  <si>
    <t>MOUSEGHIAN</t>
  </si>
  <si>
    <t>CHAMBE</t>
  </si>
  <si>
    <t>BURELIER</t>
  </si>
  <si>
    <t>SCAFI</t>
  </si>
  <si>
    <t>DINESCU</t>
  </si>
  <si>
    <t>LEDIEU</t>
  </si>
  <si>
    <t>CHAVEROT</t>
  </si>
  <si>
    <t>WAUQUIEZ</t>
  </si>
  <si>
    <t>Marie-Agnès</t>
  </si>
  <si>
    <t>VIGIER</t>
  </si>
  <si>
    <t>VALENTIN-PREBET</t>
  </si>
  <si>
    <t>CHAPUIS</t>
  </si>
  <si>
    <t>DI VINCENZO</t>
  </si>
  <si>
    <t>MUGNIER</t>
  </si>
  <si>
    <t>HORTEFEUX</t>
  </si>
  <si>
    <t>SIKORA</t>
  </si>
  <si>
    <t>GISCARD D'ESTAING</t>
  </si>
  <si>
    <t>FOUGERE</t>
  </si>
  <si>
    <t>BONNICHON</t>
  </si>
  <si>
    <t>DUBESSY</t>
  </si>
  <si>
    <t>BRENAS</t>
  </si>
  <si>
    <t>VICHNIEVSKY</t>
  </si>
  <si>
    <t>FANGET</t>
  </si>
  <si>
    <t>BEVILLARD</t>
  </si>
  <si>
    <t>CASILDAS</t>
  </si>
  <si>
    <t>SOUCHAL</t>
  </si>
  <si>
    <t>PRACROS</t>
  </si>
  <si>
    <t>PAILLONCY</t>
  </si>
  <si>
    <t>MARTINET</t>
  </si>
  <si>
    <t>FAVAIN</t>
  </si>
  <si>
    <t>BERTHOUX</t>
  </si>
  <si>
    <t>VERCHERE</t>
  </si>
  <si>
    <t>DESPRAS</t>
  </si>
  <si>
    <t>CRUZ</t>
  </si>
  <si>
    <t>VIDAL</t>
  </si>
  <si>
    <t>VAGNIER</t>
  </si>
  <si>
    <t>THIEN</t>
  </si>
  <si>
    <t>CHAPOT</t>
  </si>
  <si>
    <t>VIVIER MERLE</t>
  </si>
  <si>
    <t>LOTTE</t>
  </si>
  <si>
    <t>VARLIETTE</t>
  </si>
  <si>
    <t>DI FOLCO</t>
  </si>
  <si>
    <t>GERIN</t>
  </si>
  <si>
    <t>LAFORET</t>
  </si>
  <si>
    <t>Yves-Marie</t>
  </si>
  <si>
    <t>VERNEY-CARRON</t>
  </si>
  <si>
    <t>GASCON</t>
  </si>
  <si>
    <t>PELLET</t>
  </si>
  <si>
    <t>CHAMPEL</t>
  </si>
  <si>
    <t>DE MALLIARD</t>
  </si>
  <si>
    <t>BERLIOZ-CURLET</t>
  </si>
  <si>
    <t>BERRA</t>
  </si>
  <si>
    <t>PENICAUD</t>
  </si>
  <si>
    <t>MOROGE</t>
  </si>
  <si>
    <t>LORNE</t>
  </si>
  <si>
    <t>BERAT</t>
  </si>
  <si>
    <t>LEVY</t>
  </si>
  <si>
    <t>BUFFARD</t>
  </si>
  <si>
    <t>FAUTRA</t>
  </si>
  <si>
    <t>RANTONNET</t>
  </si>
  <si>
    <t>LAVENIR</t>
  </si>
  <si>
    <t>PIRRA</t>
  </si>
  <si>
    <t>POKAM TCHOFO</t>
  </si>
  <si>
    <t>FONTANGES</t>
  </si>
  <si>
    <t>SABUNCU</t>
  </si>
  <si>
    <t>Freddy</t>
  </si>
  <si>
    <t>BALAS</t>
  </si>
  <si>
    <t>SCHOENDORFF</t>
  </si>
  <si>
    <t>BESSOUD</t>
  </si>
  <si>
    <t>LASSAGNE</t>
  </si>
  <si>
    <t>BERGASSE</t>
  </si>
  <si>
    <t>GHOUILA</t>
  </si>
  <si>
    <t>SOURY</t>
  </si>
  <si>
    <t>Jean-Wilfried</t>
  </si>
  <si>
    <t>NACHURY</t>
  </si>
  <si>
    <t>MIGNOLA</t>
  </si>
  <si>
    <t>BONNIVARD</t>
  </si>
  <si>
    <t>PANNEKOUCKE</t>
  </si>
  <si>
    <t>MONTORO-SADOUX</t>
  </si>
  <si>
    <t>DULLIN</t>
  </si>
  <si>
    <t>TURNAR</t>
  </si>
  <si>
    <t>BONNIEZ</t>
  </si>
  <si>
    <t>WILLERVAL</t>
  </si>
  <si>
    <t>DETRAZ</t>
  </si>
  <si>
    <t>BURNIER FRAMBORET</t>
  </si>
  <si>
    <t>DURBET</t>
  </si>
  <si>
    <t>GNUVA</t>
  </si>
  <si>
    <t>SADDIER</t>
  </si>
  <si>
    <t>ANDRE LAURENT</t>
  </si>
  <si>
    <t>Annabel</t>
  </si>
  <si>
    <t>DUVAND</t>
  </si>
  <si>
    <t>PELLEVAT</t>
  </si>
  <si>
    <t>PACORET</t>
  </si>
  <si>
    <t>CARBONNEL</t>
  </si>
  <si>
    <t>François-Eric</t>
  </si>
  <si>
    <t>ROUPIOZ</t>
  </si>
  <si>
    <t>VERCIN</t>
  </si>
  <si>
    <t>BAUD-ROCHE</t>
  </si>
  <si>
    <t>BOSLAND</t>
  </si>
  <si>
    <t>CAMPS</t>
  </si>
  <si>
    <t>CATTANEO</t>
  </si>
  <si>
    <t>DAMHET</t>
  </si>
  <si>
    <t>VALLET</t>
  </si>
  <si>
    <t>SALOU</t>
  </si>
  <si>
    <t>GAVEL</t>
  </si>
  <si>
    <t>PETEX</t>
  </si>
  <si>
    <t>GRANGER</t>
  </si>
  <si>
    <t>LE RASSEMBLEMENT CITOYEN,</t>
  </si>
  <si>
    <t>LE RASSEMBLEMENT CITOYEN, ECOLOGIQUE ET SOLIDAIRE</t>
  </si>
  <si>
    <t>CHABROLLE</t>
  </si>
  <si>
    <t>CHELEPINE</t>
  </si>
  <si>
    <t>BERNET</t>
  </si>
  <si>
    <t>TISSOT</t>
  </si>
  <si>
    <t>VIEUDRIN</t>
  </si>
  <si>
    <t>LISACEK</t>
  </si>
  <si>
    <t>PILLON</t>
  </si>
  <si>
    <t>Oriane</t>
  </si>
  <si>
    <t>CUMINET</t>
  </si>
  <si>
    <t>COLOMB</t>
  </si>
  <si>
    <t>BOILEAU</t>
  </si>
  <si>
    <t>PASQUALIN</t>
  </si>
  <si>
    <t>ZIELINSKI</t>
  </si>
  <si>
    <t>TROIANO</t>
  </si>
  <si>
    <t>VERNAY</t>
  </si>
  <si>
    <t>GOLA</t>
  </si>
  <si>
    <t>Dora</t>
  </si>
  <si>
    <t>BABIAN-LHERMET</t>
  </si>
  <si>
    <t>BOUSSAND</t>
  </si>
  <si>
    <t>CORS</t>
  </si>
  <si>
    <t>ETTAHFI BIZET</t>
  </si>
  <si>
    <t>SEM</t>
  </si>
  <si>
    <t>BOUTTERIN</t>
  </si>
  <si>
    <t>GOBIN</t>
  </si>
  <si>
    <t>PROTHON</t>
  </si>
  <si>
    <t>ROUAIRE</t>
  </si>
  <si>
    <t>SCHEIDBACH-CARON</t>
  </si>
  <si>
    <t>MOYERSOEN</t>
  </si>
  <si>
    <t>BERAUD-WILLIAMS</t>
  </si>
  <si>
    <t>LAFORCE</t>
  </si>
  <si>
    <t>CERBAÏ</t>
  </si>
  <si>
    <t>DEPLACE</t>
  </si>
  <si>
    <t>LAGIER</t>
  </si>
  <si>
    <t>MOINGEON</t>
  </si>
  <si>
    <t>DEVILLARD</t>
  </si>
  <si>
    <t>BENAVENT</t>
  </si>
  <si>
    <t>GUEROULT</t>
  </si>
  <si>
    <t>GEOFFRIAU</t>
  </si>
  <si>
    <t>Ariel</t>
  </si>
  <si>
    <t>ORDRONEAU</t>
  </si>
  <si>
    <t>MACIAZEK</t>
  </si>
  <si>
    <t>MOREL DARLEUX</t>
  </si>
  <si>
    <t>CHOSSON</t>
  </si>
  <si>
    <t>FOUILLEUX</t>
  </si>
  <si>
    <t>LEVACHER</t>
  </si>
  <si>
    <t>Jimmy</t>
  </si>
  <si>
    <t>LE GARDEUR</t>
  </si>
  <si>
    <t>THEVENIEAU</t>
  </si>
  <si>
    <t>BONTOUX</t>
  </si>
  <si>
    <t>BOUTIN</t>
  </si>
  <si>
    <t>Solenne</t>
  </si>
  <si>
    <t>TERRAIL</t>
  </si>
  <si>
    <t>JIMENEZ</t>
  </si>
  <si>
    <t>DIB</t>
  </si>
  <si>
    <t>Samir</t>
  </si>
  <si>
    <t>LACHERET</t>
  </si>
  <si>
    <t>REVERBEL</t>
  </si>
  <si>
    <t>JOURJON</t>
  </si>
  <si>
    <t>LAÏDOUNI-DENIS</t>
  </si>
  <si>
    <t>GOUVERNEL</t>
  </si>
  <si>
    <t>MARCHE</t>
  </si>
  <si>
    <t>ZENATI</t>
  </si>
  <si>
    <t>Amel</t>
  </si>
  <si>
    <t>ROYER</t>
  </si>
  <si>
    <t>PARLANGE</t>
  </si>
  <si>
    <t>DOMENECH BELTRAN</t>
  </si>
  <si>
    <t>Kristof</t>
  </si>
  <si>
    <t>REUX</t>
  </si>
  <si>
    <t>DIME</t>
  </si>
  <si>
    <t>Ibrahima</t>
  </si>
  <si>
    <t>PENET</t>
  </si>
  <si>
    <t>GRENIER</t>
  </si>
  <si>
    <t>CHOUVY</t>
  </si>
  <si>
    <t>GIROUD</t>
  </si>
  <si>
    <t>BARJOT</t>
  </si>
  <si>
    <t>ARPINO</t>
  </si>
  <si>
    <t>FINET</t>
  </si>
  <si>
    <t>MEROT</t>
  </si>
  <si>
    <t>MENUT</t>
  </si>
  <si>
    <t>PITTET</t>
  </si>
  <si>
    <t>GENET-CREPPY</t>
  </si>
  <si>
    <t>JANEX</t>
  </si>
  <si>
    <t>CROS</t>
  </si>
  <si>
    <t>QUINTIN</t>
  </si>
  <si>
    <t>VIALLON</t>
  </si>
  <si>
    <t>OLMOS</t>
  </si>
  <si>
    <t>GBEHIRI</t>
  </si>
  <si>
    <t>PALLIERE</t>
  </si>
  <si>
    <t>POINT</t>
  </si>
  <si>
    <t>LERAS</t>
  </si>
  <si>
    <t>BENCHARIF</t>
  </si>
  <si>
    <t>Lila</t>
  </si>
  <si>
    <t>ZERARGA</t>
  </si>
  <si>
    <t>Abdelkader</t>
  </si>
  <si>
    <t>OUMAKHLOUF</t>
  </si>
  <si>
    <t>BESSET</t>
  </si>
  <si>
    <t>CAYROL</t>
  </si>
  <si>
    <t>AIZAC</t>
  </si>
  <si>
    <t>TREILLAND</t>
  </si>
  <si>
    <t>BLACHON</t>
  </si>
  <si>
    <t>TAURINYA</t>
  </si>
  <si>
    <t>LONGEON</t>
  </si>
  <si>
    <t>TOUAREF-FORESTIER</t>
  </si>
  <si>
    <t>Narjesse</t>
  </si>
  <si>
    <t>DEVESA</t>
  </si>
  <si>
    <t>MERAHI</t>
  </si>
  <si>
    <t>Belkacem</t>
  </si>
  <si>
    <t>NEY</t>
  </si>
  <si>
    <t>GHODBANE</t>
  </si>
  <si>
    <t>ROCHETTE</t>
  </si>
  <si>
    <t>HUYARD</t>
  </si>
  <si>
    <t>BIETRIX</t>
  </si>
  <si>
    <t>PATUREAU-MIRAND</t>
  </si>
  <si>
    <t>DOLIK</t>
  </si>
  <si>
    <t>GACON</t>
  </si>
  <si>
    <t>Célline</t>
  </si>
  <si>
    <t>BOUTON</t>
  </si>
  <si>
    <t>YVON</t>
  </si>
  <si>
    <t>DAUMAS</t>
  </si>
  <si>
    <t>ROYET</t>
  </si>
  <si>
    <t>POMMAREL</t>
  </si>
  <si>
    <t>BEZLI</t>
  </si>
  <si>
    <t>BOUANANE</t>
  </si>
  <si>
    <t>Tahan</t>
  </si>
  <si>
    <t>PORCHERON</t>
  </si>
  <si>
    <t>LANSIGU</t>
  </si>
  <si>
    <t>MEDERREG</t>
  </si>
  <si>
    <t>Zoulikha</t>
  </si>
  <si>
    <t>VEILHAN</t>
  </si>
  <si>
    <t>DUREAU</t>
  </si>
  <si>
    <t>BARREYRE</t>
  </si>
  <si>
    <t>TAILHANDIER</t>
  </si>
  <si>
    <t>DRILLON</t>
  </si>
  <si>
    <t>CHETIH</t>
  </si>
  <si>
    <t>CHOVIN</t>
  </si>
  <si>
    <t>MOLLON</t>
  </si>
  <si>
    <t>DAUBANNAY</t>
  </si>
  <si>
    <t>AUROI</t>
  </si>
  <si>
    <t>KOHLHAAS</t>
  </si>
  <si>
    <t>TRUJILLO-GAUCHEZ</t>
  </si>
  <si>
    <t>FORNITO</t>
  </si>
  <si>
    <t>GORBATKO</t>
  </si>
  <si>
    <t>BOUMAZA</t>
  </si>
  <si>
    <t>Sofiane</t>
  </si>
  <si>
    <t>FOILLERET</t>
  </si>
  <si>
    <t>COEUR</t>
  </si>
  <si>
    <t>CHERPIN</t>
  </si>
  <si>
    <t>MARTY-JOURJON</t>
  </si>
  <si>
    <t>CLAITTE</t>
  </si>
  <si>
    <t>GUYOTOT</t>
  </si>
  <si>
    <t>KOTARAC</t>
  </si>
  <si>
    <t>GURY</t>
  </si>
  <si>
    <t>CREUS</t>
  </si>
  <si>
    <t>KHELIFI</t>
  </si>
  <si>
    <t>Zemorda</t>
  </si>
  <si>
    <t>FAYNEL</t>
  </si>
  <si>
    <t>GROSPERRIN</t>
  </si>
  <si>
    <t>KRETZSCHMAR</t>
  </si>
  <si>
    <t>FERLET</t>
  </si>
  <si>
    <t>Eleni</t>
  </si>
  <si>
    <t>RAY</t>
  </si>
  <si>
    <t>FRÉRY</t>
  </si>
  <si>
    <t>POMMATEAU</t>
  </si>
  <si>
    <t>SEPPA TITTY</t>
  </si>
  <si>
    <t>ROLS</t>
  </si>
  <si>
    <t>COMBAL</t>
  </si>
  <si>
    <t>ABABSA</t>
  </si>
  <si>
    <t>Farouk</t>
  </si>
  <si>
    <t>TESCHE</t>
  </si>
  <si>
    <t>COPY</t>
  </si>
  <si>
    <t>CARASCO</t>
  </si>
  <si>
    <t>ZINCK</t>
  </si>
  <si>
    <t>LY</t>
  </si>
  <si>
    <t>DEHAN</t>
  </si>
  <si>
    <t>BENBANASTE-STADLER</t>
  </si>
  <si>
    <t>ESCOFFIER</t>
  </si>
  <si>
    <t>NEUMEYER</t>
  </si>
  <si>
    <t>LE BRUN</t>
  </si>
  <si>
    <t>MERMOUD</t>
  </si>
  <si>
    <t>JOYEUX</t>
  </si>
  <si>
    <t>Tangui</t>
  </si>
  <si>
    <t>BEN AYOUN</t>
  </si>
  <si>
    <t>BUB</t>
  </si>
  <si>
    <t>Alexandrine</t>
  </si>
  <si>
    <t>NIEPCE</t>
  </si>
  <si>
    <t>MOREIRA</t>
  </si>
  <si>
    <t>TÊTE</t>
  </si>
  <si>
    <t>CUSEY</t>
  </si>
  <si>
    <t>IBANEZ</t>
  </si>
  <si>
    <t>TRIGON</t>
  </si>
  <si>
    <t>DUCHARNE</t>
  </si>
  <si>
    <t>GSELL</t>
  </si>
  <si>
    <t>ROUXIN</t>
  </si>
  <si>
    <t>CHAUTAGNAT</t>
  </si>
  <si>
    <t>DELHOMME</t>
  </si>
  <si>
    <t>TUAL-MANUSE</t>
  </si>
  <si>
    <t>ASTORG</t>
  </si>
  <si>
    <t>WALTHERT SELOSSE</t>
  </si>
  <si>
    <t>TREMBLAY</t>
  </si>
  <si>
    <t>Jeannie</t>
  </si>
  <si>
    <t>VIGNOUD</t>
  </si>
  <si>
    <t>TOULERON</t>
  </si>
  <si>
    <t>Julian</t>
  </si>
  <si>
    <t>MOLEINS</t>
  </si>
  <si>
    <t>VENJEAN</t>
  </si>
  <si>
    <t>CREUSET</t>
  </si>
  <si>
    <t>CHENAL</t>
  </si>
  <si>
    <t>MASSEIN</t>
  </si>
  <si>
    <t>Pierre-Louis</t>
  </si>
  <si>
    <t>VERON</t>
  </si>
  <si>
    <t>DAURIAT</t>
  </si>
  <si>
    <t>Marin</t>
  </si>
  <si>
    <t>CRONIER</t>
  </si>
  <si>
    <t>KREMPP</t>
  </si>
  <si>
    <t>Josée</t>
  </si>
  <si>
    <t>VULLIET</t>
  </si>
  <si>
    <t>DEBOUT LA FRANCE AVEC NIC</t>
  </si>
  <si>
    <t>EYRAUD</t>
  </si>
  <si>
    <t>JUILLET</t>
  </si>
  <si>
    <t>BATTISTA</t>
  </si>
  <si>
    <t>LAUBEZ-GIRERD</t>
  </si>
  <si>
    <t>SERMET</t>
  </si>
  <si>
    <t>VELON</t>
  </si>
  <si>
    <t>Solène</t>
  </si>
  <si>
    <t>CUISANT</t>
  </si>
  <si>
    <t>CARTELLIER</t>
  </si>
  <si>
    <t>BERNERD</t>
  </si>
  <si>
    <t>Luisa</t>
  </si>
  <si>
    <t>KUTA</t>
  </si>
  <si>
    <t>BONNET-CORDENOD</t>
  </si>
  <si>
    <t>CHAPPAT</t>
  </si>
  <si>
    <t>MORANDAT-CHAPPAT</t>
  </si>
  <si>
    <t>MONGENOT</t>
  </si>
  <si>
    <t>FOURNET</t>
  </si>
  <si>
    <t>BARBAUT-SAVE</t>
  </si>
  <si>
    <t>SOCCOL</t>
  </si>
  <si>
    <t>BOUTONNAT</t>
  </si>
  <si>
    <t>CAUDRON</t>
  </si>
  <si>
    <t>BOURDON</t>
  </si>
  <si>
    <t>CHADENAS</t>
  </si>
  <si>
    <t>DHELIN</t>
  </si>
  <si>
    <t>BROCHET</t>
  </si>
  <si>
    <t>BARBAUT</t>
  </si>
  <si>
    <t>Rodrigue</t>
  </si>
  <si>
    <t>CHALINE</t>
  </si>
  <si>
    <t>GASTAL</t>
  </si>
  <si>
    <t>PARET</t>
  </si>
  <si>
    <t>ARGENSON</t>
  </si>
  <si>
    <t>DOURLENS</t>
  </si>
  <si>
    <t>FALCOZ-VIGNE</t>
  </si>
  <si>
    <t>TOUMI</t>
  </si>
  <si>
    <t>SARZIER</t>
  </si>
  <si>
    <t>LOISON</t>
  </si>
  <si>
    <t>BOUILLET</t>
  </si>
  <si>
    <t>VERMANDE</t>
  </si>
  <si>
    <t>THEVENET-ANDERSON</t>
  </si>
  <si>
    <t>Méryl</t>
  </si>
  <si>
    <t>MARSAL</t>
  </si>
  <si>
    <t>VILLANUEVA</t>
  </si>
  <si>
    <t>ROUSSELET</t>
  </si>
  <si>
    <t>CARACCHINI</t>
  </si>
  <si>
    <t>REGUILLON</t>
  </si>
  <si>
    <t>MAGALON</t>
  </si>
  <si>
    <t>SAUZE</t>
  </si>
  <si>
    <t>ECKERT</t>
  </si>
  <si>
    <t>BLOCHER</t>
  </si>
  <si>
    <t>BERTONI-IMBERT</t>
  </si>
  <si>
    <t>MERMET</t>
  </si>
  <si>
    <t>Océane</t>
  </si>
  <si>
    <t>ALZAT-LALY</t>
  </si>
  <si>
    <t>DAMAIS</t>
  </si>
  <si>
    <t>Edmond</t>
  </si>
  <si>
    <t>ZITOUN</t>
  </si>
  <si>
    <t>CUMIN</t>
  </si>
  <si>
    <t>CATELIN</t>
  </si>
  <si>
    <t>PRUDHOMME</t>
  </si>
  <si>
    <t>DALLONGEVILLE</t>
  </si>
  <si>
    <t>BURDET</t>
  </si>
  <si>
    <t>NEMOZ-RAJOT</t>
  </si>
  <si>
    <t>GRECK</t>
  </si>
  <si>
    <t>BOURGEOIS</t>
  </si>
  <si>
    <t>DENEVE</t>
  </si>
  <si>
    <t>LAFEUILLE</t>
  </si>
  <si>
    <t>AULAGNIER</t>
  </si>
  <si>
    <t>VITALE</t>
  </si>
  <si>
    <t>BOSOM-CEMELI</t>
  </si>
  <si>
    <t>France</t>
  </si>
  <si>
    <t>RAFFIN</t>
  </si>
  <si>
    <t>ARNOLDI</t>
  </si>
  <si>
    <t>BRASIER</t>
  </si>
  <si>
    <t>CANOLLE</t>
  </si>
  <si>
    <t>JOSSERAND</t>
  </si>
  <si>
    <t>Joceline</t>
  </si>
  <si>
    <t>RIPAUD</t>
  </si>
  <si>
    <t>ROUVET</t>
  </si>
  <si>
    <t>BERLIOZ</t>
  </si>
  <si>
    <t>CIVIER</t>
  </si>
  <si>
    <t>Jean Michel</t>
  </si>
  <si>
    <t>DELOISON</t>
  </si>
  <si>
    <t>BARRALON</t>
  </si>
  <si>
    <t>Charles-Erick</t>
  </si>
  <si>
    <t>GELDREICH</t>
  </si>
  <si>
    <t>BERGEON</t>
  </si>
  <si>
    <t>HEYRAUD</t>
  </si>
  <si>
    <t>BOUCHARDON</t>
  </si>
  <si>
    <t>LESDASSE</t>
  </si>
  <si>
    <t>FAICHE</t>
  </si>
  <si>
    <t>RAVASSOT</t>
  </si>
  <si>
    <t>FREYCENON</t>
  </si>
  <si>
    <t>Anne-Laurence</t>
  </si>
  <si>
    <t>GALLAY</t>
  </si>
  <si>
    <t>DELUERMOZ</t>
  </si>
  <si>
    <t>Marie-Emmanuelle</t>
  </si>
  <si>
    <t>VASSAL</t>
  </si>
  <si>
    <t>LAGASSE</t>
  </si>
  <si>
    <t>ROUBAUD</t>
  </si>
  <si>
    <t>QUINSON</t>
  </si>
  <si>
    <t>ACHON</t>
  </si>
  <si>
    <t>THIRCUIR</t>
  </si>
  <si>
    <t>CARDAIRE</t>
  </si>
  <si>
    <t>Nathan</t>
  </si>
  <si>
    <t>SERVIER</t>
  </si>
  <si>
    <t>POURREYRON</t>
  </si>
  <si>
    <t>Pierre-Gabriel</t>
  </si>
  <si>
    <t>LAGEYRE</t>
  </si>
  <si>
    <t>FABRÈGUES</t>
  </si>
  <si>
    <t>FRAMERY</t>
  </si>
  <si>
    <t>DELISSE</t>
  </si>
  <si>
    <t>PIATTI</t>
  </si>
  <si>
    <t>LEGRAND</t>
  </si>
  <si>
    <t>PAILLOUX</t>
  </si>
  <si>
    <t>Jean Paul</t>
  </si>
  <si>
    <t>LACAZE</t>
  </si>
  <si>
    <t>SIGODA</t>
  </si>
  <si>
    <t>RAMBAUD</t>
  </si>
  <si>
    <t>Gerbert</t>
  </si>
  <si>
    <t>DREUX</t>
  </si>
  <si>
    <t>BOUCHUT</t>
  </si>
  <si>
    <t>Anny</t>
  </si>
  <si>
    <t>DUSSURGEY</t>
  </si>
  <si>
    <t>AUDANO</t>
  </si>
  <si>
    <t>ACCARIER</t>
  </si>
  <si>
    <t>CAMPANELLA-KAHLOUCHE</t>
  </si>
  <si>
    <t>Miriam</t>
  </si>
  <si>
    <t>DORNE</t>
  </si>
  <si>
    <t>Marc-Etienne</t>
  </si>
  <si>
    <t>LAVIER</t>
  </si>
  <si>
    <t>BENSALEM</t>
  </si>
  <si>
    <t>GIRERD</t>
  </si>
  <si>
    <t>Maguy</t>
  </si>
  <si>
    <t>FRANCHINO</t>
  </si>
  <si>
    <t>CAPPEAU</t>
  </si>
  <si>
    <t>PIN</t>
  </si>
  <si>
    <t>MONTAUBAN</t>
  </si>
  <si>
    <t>ALEZE</t>
  </si>
  <si>
    <t>DUTAL</t>
  </si>
  <si>
    <t>LE MESRE DE PAS</t>
  </si>
  <si>
    <t>Marie-Eleonore</t>
  </si>
  <si>
    <t>ROCHAT</t>
  </si>
  <si>
    <t>SAUSSARD</t>
  </si>
  <si>
    <t>DE GISLAIN DE BONTIN</t>
  </si>
  <si>
    <t>MERLIN</t>
  </si>
  <si>
    <t>DHENNIN</t>
  </si>
  <si>
    <t>DUMORTIER</t>
  </si>
  <si>
    <t>Annamaria</t>
  </si>
  <si>
    <t>ROFI</t>
  </si>
  <si>
    <t>Silvio</t>
  </si>
  <si>
    <t>BRUYÈRE</t>
  </si>
  <si>
    <t>HADDOU</t>
  </si>
  <si>
    <t>SKIBA</t>
  </si>
  <si>
    <t>Anastasia</t>
  </si>
  <si>
    <t>THOMAZO</t>
  </si>
  <si>
    <t>CULLET</t>
  </si>
  <si>
    <t>BRULE</t>
  </si>
  <si>
    <t>Alaïs</t>
  </si>
  <si>
    <t>VIRICEL</t>
  </si>
  <si>
    <t>JOSSELIN</t>
  </si>
  <si>
    <t>LEPELLETIER</t>
  </si>
  <si>
    <t>TAMET</t>
  </si>
  <si>
    <t>BECOUZE</t>
  </si>
  <si>
    <t>BOUTTAZ</t>
  </si>
  <si>
    <t>Charles-Antoine</t>
  </si>
  <si>
    <t>IDOT-LAMIAUX</t>
  </si>
  <si>
    <t>MAUDUIT</t>
  </si>
  <si>
    <t>CHAGOT</t>
  </si>
  <si>
    <t>GENESSEY</t>
  </si>
  <si>
    <t>BONGIOVANNI</t>
  </si>
  <si>
    <t>BONNAVION</t>
  </si>
  <si>
    <t>FRACY</t>
  </si>
  <si>
    <t>MAT</t>
  </si>
  <si>
    <t>BLANCHIN</t>
  </si>
  <si>
    <t>DEPREZ</t>
  </si>
  <si>
    <t>BRAND</t>
  </si>
  <si>
    <t>REGARD</t>
  </si>
  <si>
    <t>SANGLA-CONTAT</t>
  </si>
  <si>
    <t>FROMAGET</t>
  </si>
  <si>
    <t>MOLLEX</t>
  </si>
  <si>
    <t>LANÇON</t>
  </si>
  <si>
    <t>RENAUDOT</t>
  </si>
  <si>
    <t>BERRODIER</t>
  </si>
  <si>
    <t>GINI</t>
  </si>
  <si>
    <t>ALIRAND</t>
  </si>
  <si>
    <t>NEREL</t>
  </si>
  <si>
    <t>NOUS, C'EST LA RÉGION</t>
  </si>
  <si>
    <t>DEBAT</t>
  </si>
  <si>
    <t>BLATRIX-CONTAT</t>
  </si>
  <si>
    <t>BENMEDJAHED</t>
  </si>
  <si>
    <t>GIVERNET</t>
  </si>
  <si>
    <t>Olga</t>
  </si>
  <si>
    <t>BRACHET</t>
  </si>
  <si>
    <t>FROMONT</t>
  </si>
  <si>
    <t>DUBARE</t>
  </si>
  <si>
    <t>REDIER DE LA VILLATTE</t>
  </si>
  <si>
    <t>ZANCANARO-EMERIC</t>
  </si>
  <si>
    <t>HASSOUN</t>
  </si>
  <si>
    <t>SUPERNAK</t>
  </si>
  <si>
    <t>Anne-Charlotte</t>
  </si>
  <si>
    <t>DELOCHE</t>
  </si>
  <si>
    <t>BEN EL MEHDI</t>
  </si>
  <si>
    <t>Sanâa</t>
  </si>
  <si>
    <t>CHASSIN</t>
  </si>
  <si>
    <t>BRIEN</t>
  </si>
  <si>
    <t>LÉGUILLON</t>
  </si>
  <si>
    <t>BOURGEOT</t>
  </si>
  <si>
    <t>JEUDI</t>
  </si>
  <si>
    <t>DARD</t>
  </si>
  <si>
    <t>DENFERD</t>
  </si>
  <si>
    <t>BRUNNER</t>
  </si>
  <si>
    <t>BIEREL</t>
  </si>
  <si>
    <t>SAULIGNAC</t>
  </si>
  <si>
    <t>MALAVIEILLE</t>
  </si>
  <si>
    <t>FANGIER</t>
  </si>
  <si>
    <t>SCHERER</t>
  </si>
  <si>
    <t>Antoinette</t>
  </si>
  <si>
    <t>BONNETAIN</t>
  </si>
  <si>
    <t>TOLFO</t>
  </si>
  <si>
    <t>VIGNAL</t>
  </si>
  <si>
    <t>GONNET TABARDEL</t>
  </si>
  <si>
    <t>SAVATIER</t>
  </si>
  <si>
    <t>THIERS</t>
  </si>
  <si>
    <t>BRU</t>
  </si>
  <si>
    <t>DUBOURG</t>
  </si>
  <si>
    <t>MEYRONEINC</t>
  </si>
  <si>
    <t>BOUDOU</t>
  </si>
  <si>
    <t>GREGOIRE</t>
  </si>
  <si>
    <t>CASALINO</t>
  </si>
  <si>
    <t>FERLAY</t>
  </si>
  <si>
    <t>CHAY</t>
  </si>
  <si>
    <t>Latifa</t>
  </si>
  <si>
    <t>CATELINOIS</t>
  </si>
  <si>
    <t>MALRIC</t>
  </si>
  <si>
    <t>DESPLANCHES</t>
  </si>
  <si>
    <t>Margot</t>
  </si>
  <si>
    <t>VIDANA</t>
  </si>
  <si>
    <t>Lysiane</t>
  </si>
  <si>
    <t>ZAKAR</t>
  </si>
  <si>
    <t>Saïd</t>
  </si>
  <si>
    <t>CLAPOT</t>
  </si>
  <si>
    <t>CAROU</t>
  </si>
  <si>
    <t>BONNY-E.</t>
  </si>
  <si>
    <t>ENTAT</t>
  </si>
  <si>
    <t>BOUKAALA</t>
  </si>
  <si>
    <t>VERAN</t>
  </si>
  <si>
    <t>Marjolaine</t>
  </si>
  <si>
    <t>GEMMANI</t>
  </si>
  <si>
    <t>LOQUET-NAËL</t>
  </si>
  <si>
    <t>Soizic</t>
  </si>
  <si>
    <t>LEHNEBACH</t>
  </si>
  <si>
    <t>SMETANINE</t>
  </si>
  <si>
    <t>SAURAT</t>
  </si>
  <si>
    <t>Coraline</t>
  </si>
  <si>
    <t>BORNE</t>
  </si>
  <si>
    <t>BOUISSET</t>
  </si>
  <si>
    <t>GIMBERT</t>
  </si>
  <si>
    <t>GERVASI</t>
  </si>
  <si>
    <t>THIOUNE</t>
  </si>
  <si>
    <t>Amar</t>
  </si>
  <si>
    <t>THOVISTE</t>
  </si>
  <si>
    <t>DELABALLE</t>
  </si>
  <si>
    <t>BONNIEU-DEVALUEZ</t>
  </si>
  <si>
    <t>STAALI</t>
  </si>
  <si>
    <t>DISSA</t>
  </si>
  <si>
    <t>Mamadou</t>
  </si>
  <si>
    <t>DE SOUSA</t>
  </si>
  <si>
    <t>Mercedes</t>
  </si>
  <si>
    <t>SUZZARINI</t>
  </si>
  <si>
    <t>RACHED</t>
  </si>
  <si>
    <t>Najoua</t>
  </si>
  <si>
    <t>JOBAZE</t>
  </si>
  <si>
    <t>PIRRELLO</t>
  </si>
  <si>
    <t>GUÉZOU</t>
  </si>
  <si>
    <t>BASTANTE</t>
  </si>
  <si>
    <t>Fernanda Maria</t>
  </si>
  <si>
    <t>Alim Louis</t>
  </si>
  <si>
    <t>RIAMON</t>
  </si>
  <si>
    <t>JUBAN</t>
  </si>
  <si>
    <t>CESA</t>
  </si>
  <si>
    <t>Johann</t>
  </si>
  <si>
    <t>KEDRANE BENCHARIF</t>
  </si>
  <si>
    <t>FUGIT</t>
  </si>
  <si>
    <t>DUMESTRE</t>
  </si>
  <si>
    <t>VACHEZ</t>
  </si>
  <si>
    <t>DA SILVA</t>
  </si>
  <si>
    <t>VALETTE</t>
  </si>
  <si>
    <t>CHAUDAGNE</t>
  </si>
  <si>
    <t>ARGOT</t>
  </si>
  <si>
    <t>DURON</t>
  </si>
  <si>
    <t>ZOUAÏMIA</t>
  </si>
  <si>
    <t>Assia</t>
  </si>
  <si>
    <t>DHAOUADI</t>
  </si>
  <si>
    <t>Riad</t>
  </si>
  <si>
    <t>DI CICCO</t>
  </si>
  <si>
    <t>GODDE</t>
  </si>
  <si>
    <t>POTHIN</t>
  </si>
  <si>
    <t>FRIEDENBERG</t>
  </si>
  <si>
    <t>CHAPAVEIRE</t>
  </si>
  <si>
    <t>THIEBAULT</t>
  </si>
  <si>
    <t>FARISON</t>
  </si>
  <si>
    <t>BLÉE</t>
  </si>
  <si>
    <t>DOUIX</t>
  </si>
  <si>
    <t>MANGIARACINA</t>
  </si>
  <si>
    <t>COTTE</t>
  </si>
  <si>
    <t>CHICHA</t>
  </si>
  <si>
    <t>Émeline</t>
  </si>
  <si>
    <t>BUSSIÈRE</t>
  </si>
  <si>
    <t>AUBOIS</t>
  </si>
  <si>
    <t>BERKANI</t>
  </si>
  <si>
    <t>Hamide</t>
  </si>
  <si>
    <t>YAYER</t>
  </si>
  <si>
    <t>Garance</t>
  </si>
  <si>
    <t>MEALLET</t>
  </si>
  <si>
    <t>VACANT</t>
  </si>
  <si>
    <t>BOUCHARDY</t>
  </si>
  <si>
    <t>HARKATI</t>
  </si>
  <si>
    <t>MOUSSAOUI</t>
  </si>
  <si>
    <t>Mrizek</t>
  </si>
  <si>
    <t>MICHELET</t>
  </si>
  <si>
    <t>Évelyne</t>
  </si>
  <si>
    <t>MAYOT</t>
  </si>
  <si>
    <t>GONZALVO</t>
  </si>
  <si>
    <t>BELETTE</t>
  </si>
  <si>
    <t>CAYRE</t>
  </si>
  <si>
    <t>CONSTANT</t>
  </si>
  <si>
    <t>LACONDEMINE</t>
  </si>
  <si>
    <t>KHORSI-MERY</t>
  </si>
  <si>
    <t>Zakia</t>
  </si>
  <si>
    <t>BOURRASSAUT</t>
  </si>
  <si>
    <t>BERGAME</t>
  </si>
  <si>
    <t>MAHUET</t>
  </si>
  <si>
    <t>VERVLIET</t>
  </si>
  <si>
    <t>KHABAT</t>
  </si>
  <si>
    <t>Nasser</t>
  </si>
  <si>
    <t>MORGEAUX</t>
  </si>
  <si>
    <t>TOURNIER</t>
  </si>
  <si>
    <t>EL BARGUI</t>
  </si>
  <si>
    <t>Najet</t>
  </si>
  <si>
    <t>QUEYRANNE</t>
  </si>
  <si>
    <t>TRILLET-LENOIR</t>
  </si>
  <si>
    <t>PEIZERAT</t>
  </si>
  <si>
    <t>Gwendal</t>
  </si>
  <si>
    <t>CONDEMINE-VUILLOT</t>
  </si>
  <si>
    <t>VULLIERME</t>
  </si>
  <si>
    <t>BOUDAOUD</t>
  </si>
  <si>
    <t>CROMBECQUE</t>
  </si>
  <si>
    <t>PIANTONI</t>
  </si>
  <si>
    <t>GRASSET</t>
  </si>
  <si>
    <t>SECHAUD</t>
  </si>
  <si>
    <t>BEN KHELIFA</t>
  </si>
  <si>
    <t>Lotfi</t>
  </si>
  <si>
    <t>SULTAN</t>
  </si>
  <si>
    <t>THEVENON</t>
  </si>
  <si>
    <t>EDERY</t>
  </si>
  <si>
    <t>AOUJDAD</t>
  </si>
  <si>
    <t>ALI SAID</t>
  </si>
  <si>
    <t>Shoki</t>
  </si>
  <si>
    <t>BARIOZ-PLANCHE</t>
  </si>
  <si>
    <t>AUZAL</t>
  </si>
  <si>
    <t>MA</t>
  </si>
  <si>
    <t>Fan</t>
  </si>
  <si>
    <t>FRONTON</t>
  </si>
  <si>
    <t>DERBAL</t>
  </si>
  <si>
    <t>Sihem</t>
  </si>
  <si>
    <t>MAKHSI-YAN</t>
  </si>
  <si>
    <t>Meguerditch</t>
  </si>
  <si>
    <t>DANA GUESMET</t>
  </si>
  <si>
    <t>BARNET</t>
  </si>
  <si>
    <t>MESBAHI</t>
  </si>
  <si>
    <t>BOUTMEDJET</t>
  </si>
  <si>
    <t>YOYO</t>
  </si>
  <si>
    <t>GAUQUELIN</t>
  </si>
  <si>
    <t>BOUDAUD</t>
  </si>
  <si>
    <t>DAHOUM</t>
  </si>
  <si>
    <t>Kaoutar</t>
  </si>
  <si>
    <t>SENDE</t>
  </si>
  <si>
    <t>Jean-Eric</t>
  </si>
  <si>
    <t>LAROCHE</t>
  </si>
  <si>
    <t>Florentine</t>
  </si>
  <si>
    <t>GORIZIAN</t>
  </si>
  <si>
    <t>Yériché</t>
  </si>
  <si>
    <t>DEMONTES</t>
  </si>
  <si>
    <t>DESCHAMPS</t>
  </si>
  <si>
    <t>REPENTIN</t>
  </si>
  <si>
    <t>AZNAR-MOLLIEX</t>
  </si>
  <si>
    <t>Noëlle</t>
  </si>
  <si>
    <t>GUILHAUDIN</t>
  </si>
  <si>
    <t>GILLE</t>
  </si>
  <si>
    <t>BIENASSIS</t>
  </si>
  <si>
    <t>GALEA</t>
  </si>
  <si>
    <t>MORAT</t>
  </si>
  <si>
    <t>NICOLLE</t>
  </si>
  <si>
    <t>TORNIER</t>
  </si>
  <si>
    <t>BRUNETTI</t>
  </si>
  <si>
    <t>JOUSSERAND</t>
  </si>
  <si>
    <t>DUPESSEY</t>
  </si>
  <si>
    <t>SEGAUD-LABIDI</t>
  </si>
  <si>
    <t>GIBOUIN</t>
  </si>
  <si>
    <t>COMET</t>
  </si>
  <si>
    <t>BAUD</t>
  </si>
  <si>
    <t>FOURNIER-BIDOZ</t>
  </si>
  <si>
    <t>BIGRE</t>
  </si>
  <si>
    <t>DEREMBLE</t>
  </si>
  <si>
    <t>ESCOUBÈS</t>
  </si>
  <si>
    <t>SAKER</t>
  </si>
  <si>
    <t>LAPERRIERE</t>
  </si>
  <si>
    <t>RAMOS</t>
  </si>
  <si>
    <t>GINDRE</t>
  </si>
  <si>
    <t>VALENTE-GRANDO</t>
  </si>
  <si>
    <t>Bourgogne - Franche-Comté</t>
  </si>
  <si>
    <t>Côte-d'Or</t>
  </si>
  <si>
    <t>LISTE FRONT NATIONAL PRÉSENTÉE PAR MARINE LE PEN</t>
  </si>
  <si>
    <t>CAVIN</t>
  </si>
  <si>
    <t>Édouard</t>
  </si>
  <si>
    <t>DELYON</t>
  </si>
  <si>
    <t>LIORET</t>
  </si>
  <si>
    <t>TOUIN</t>
  </si>
  <si>
    <t>Eléonore</t>
  </si>
  <si>
    <t>DEMESLAY</t>
  </si>
  <si>
    <t>LUYT</t>
  </si>
  <si>
    <t>THIERIOT</t>
  </si>
  <si>
    <t>LIGNON</t>
  </si>
  <si>
    <t>Cyrille Fabrice</t>
  </si>
  <si>
    <t>BUGNET</t>
  </si>
  <si>
    <t>LIGNIER</t>
  </si>
  <si>
    <t>BEUGIN</t>
  </si>
  <si>
    <t>DERUELLE</t>
  </si>
  <si>
    <t>PIDOUX</t>
  </si>
  <si>
    <t>Doubs</t>
  </si>
  <si>
    <t>MONTEL</t>
  </si>
  <si>
    <t>RICCIARDETTI</t>
  </si>
  <si>
    <t>AMELLA</t>
  </si>
  <si>
    <t>ACARD</t>
  </si>
  <si>
    <t>HUDRY</t>
  </si>
  <si>
    <t>Christel</t>
  </si>
  <si>
    <t>MOUGIN</t>
  </si>
  <si>
    <t>LUTZ</t>
  </si>
  <si>
    <t>NAVION</t>
  </si>
  <si>
    <t>GIRARDET</t>
  </si>
  <si>
    <t>DECRION</t>
  </si>
  <si>
    <t>FLOUR</t>
  </si>
  <si>
    <t>ROMANO</t>
  </si>
  <si>
    <t>EME</t>
  </si>
  <si>
    <t>Jean-Pascal</t>
  </si>
  <si>
    <t>LIAUDAT</t>
  </si>
  <si>
    <t>BRUANDET</t>
  </si>
  <si>
    <t>PIOTROWSKI</t>
  </si>
  <si>
    <t>BOILLOT</t>
  </si>
  <si>
    <t>BOUCON</t>
  </si>
  <si>
    <t>Jura</t>
  </si>
  <si>
    <t>MONTRELAY</t>
  </si>
  <si>
    <t>DESSEIGNE</t>
  </si>
  <si>
    <t>PAGET</t>
  </si>
  <si>
    <t>Paule</t>
  </si>
  <si>
    <t>CORNU</t>
  </si>
  <si>
    <t>ECARD</t>
  </si>
  <si>
    <t>BRIOT</t>
  </si>
  <si>
    <t>WECHINGER</t>
  </si>
  <si>
    <t>GRAPPIN</t>
  </si>
  <si>
    <t>Nièvre</t>
  </si>
  <si>
    <t>LASSARRE</t>
  </si>
  <si>
    <t>OLIVARES VILLEGAT</t>
  </si>
  <si>
    <t>BAS</t>
  </si>
  <si>
    <t>APRICENA</t>
  </si>
  <si>
    <t>Kathy</t>
  </si>
  <si>
    <t>BLANOT</t>
  </si>
  <si>
    <t>Harold</t>
  </si>
  <si>
    <t>PAQUES</t>
  </si>
  <si>
    <t>LANFRANCHI</t>
  </si>
  <si>
    <t>Haute-Saône</t>
  </si>
  <si>
    <t>CHAMPY</t>
  </si>
  <si>
    <t>TACAIL</t>
  </si>
  <si>
    <t>BEAURAIN</t>
  </si>
  <si>
    <t>CUGNOT</t>
  </si>
  <si>
    <t>RECEVEUR</t>
  </si>
  <si>
    <t>BEUF</t>
  </si>
  <si>
    <t>SENNERICH</t>
  </si>
  <si>
    <t>Saône-et-Loire</t>
  </si>
  <si>
    <t>NOIROT</t>
  </si>
  <si>
    <t>Lilian</t>
  </si>
  <si>
    <t>GUILLARME REDL</t>
  </si>
  <si>
    <t>CHUDZIK</t>
  </si>
  <si>
    <t>CABOCHE</t>
  </si>
  <si>
    <t>CANTIN</t>
  </si>
  <si>
    <t>BOUDRA</t>
  </si>
  <si>
    <t>Ouanessa</t>
  </si>
  <si>
    <t>SZYCH</t>
  </si>
  <si>
    <t>JONDET</t>
  </si>
  <si>
    <t>FURGALA</t>
  </si>
  <si>
    <t>SALLES</t>
  </si>
  <si>
    <t>CARLETTO</t>
  </si>
  <si>
    <t>BIJARD</t>
  </si>
  <si>
    <t>LAGOUTTE</t>
  </si>
  <si>
    <t>PIGEAT</t>
  </si>
  <si>
    <t>TRESORIER</t>
  </si>
  <si>
    <t>Brian</t>
  </si>
  <si>
    <t>MONFORT</t>
  </si>
  <si>
    <t>CIAMBELLA</t>
  </si>
  <si>
    <t>Yonne</t>
  </si>
  <si>
    <t>ODOUL</t>
  </si>
  <si>
    <t>VIGREUX</t>
  </si>
  <si>
    <t>Marie-Solange</t>
  </si>
  <si>
    <t>MASSARD</t>
  </si>
  <si>
    <t>JANILLON</t>
  </si>
  <si>
    <t>DEMARTINI</t>
  </si>
  <si>
    <t>BLANDIN</t>
  </si>
  <si>
    <t>DUNIEL</t>
  </si>
  <si>
    <t>SYLVESTRE</t>
  </si>
  <si>
    <t>CHOLET</t>
  </si>
  <si>
    <t>Territoire de Belfort</t>
  </si>
  <si>
    <t>JEANROCH</t>
  </si>
  <si>
    <t>DROUIN</t>
  </si>
  <si>
    <t>Timour</t>
  </si>
  <si>
    <t>BAILLY</t>
  </si>
  <si>
    <t>NIESWAND</t>
  </si>
  <si>
    <t>LAURENCY</t>
  </si>
  <si>
    <t>L'UPR avec François ASSELINEAU - LE PARTI QUI MONTE malgré le silence des médias</t>
  </si>
  <si>
    <t>CLAIR</t>
  </si>
  <si>
    <t>BARGETON</t>
  </si>
  <si>
    <t>JANQUIN</t>
  </si>
  <si>
    <t>FLACHET</t>
  </si>
  <si>
    <t>SALERNO</t>
  </si>
  <si>
    <t>BRAYARD</t>
  </si>
  <si>
    <t>AMANT</t>
  </si>
  <si>
    <t>MILOVAN</t>
  </si>
  <si>
    <t>Claude-Pierre</t>
  </si>
  <si>
    <t>TOUZEAU</t>
  </si>
  <si>
    <t>DESOGUS</t>
  </si>
  <si>
    <t>Erico</t>
  </si>
  <si>
    <t>DELEZENNE</t>
  </si>
  <si>
    <t>RIVERO</t>
  </si>
  <si>
    <t>DE GUILLEBON</t>
  </si>
  <si>
    <t>VANDENBROUCQUE</t>
  </si>
  <si>
    <t>FÉNÉON</t>
  </si>
  <si>
    <t>MOYEMONT</t>
  </si>
  <si>
    <t>COMAS</t>
  </si>
  <si>
    <t>GUERRIN</t>
  </si>
  <si>
    <t>RICCI</t>
  </si>
  <si>
    <t>GENTELET</t>
  </si>
  <si>
    <t>ARDIET</t>
  </si>
  <si>
    <t>LEMESTRE</t>
  </si>
  <si>
    <t>GUILLEMINOT</t>
  </si>
  <si>
    <t>NORETTI</t>
  </si>
  <si>
    <t>DURAN-PEREZ</t>
  </si>
  <si>
    <t>IHLEN</t>
  </si>
  <si>
    <t>BOSSERDET</t>
  </si>
  <si>
    <t>BARDEY</t>
  </si>
  <si>
    <t>OUDAMA</t>
  </si>
  <si>
    <t>Vilay</t>
  </si>
  <si>
    <t>BONNEVILLE</t>
  </si>
  <si>
    <t>JAILLET</t>
  </si>
  <si>
    <t>GOROKHOVA</t>
  </si>
  <si>
    <t>Stella</t>
  </si>
  <si>
    <t>DUFRENNE</t>
  </si>
  <si>
    <t>FRERE</t>
  </si>
  <si>
    <t>RACINE</t>
  </si>
  <si>
    <t>VERGUET</t>
  </si>
  <si>
    <t>VOMPIERRE</t>
  </si>
  <si>
    <t>GALLOIS</t>
  </si>
  <si>
    <t>Charles-Henri</t>
  </si>
  <si>
    <t>BUC</t>
  </si>
  <si>
    <t>CELLE</t>
  </si>
  <si>
    <t>LE DISCOT</t>
  </si>
  <si>
    <t>REVENIAUD</t>
  </si>
  <si>
    <t>Sigolène</t>
  </si>
  <si>
    <t>MAGNET</t>
  </si>
  <si>
    <t>BESSE</t>
  </si>
  <si>
    <t>LECOEUVRE</t>
  </si>
  <si>
    <t>GUERITAULT</t>
  </si>
  <si>
    <t>DUCHANOY</t>
  </si>
  <si>
    <t>BAMBERGER</t>
  </si>
  <si>
    <t>BALDI</t>
  </si>
  <si>
    <t>MANUELLE</t>
  </si>
  <si>
    <t>BOURNAND</t>
  </si>
  <si>
    <t>GUISEPELLI</t>
  </si>
  <si>
    <t>DUFFY</t>
  </si>
  <si>
    <t>Geoffroy</t>
  </si>
  <si>
    <t>FALIPOU</t>
  </si>
  <si>
    <t>JANNIAUX</t>
  </si>
  <si>
    <t>NABET</t>
  </si>
  <si>
    <t>PIRAT</t>
  </si>
  <si>
    <t>BAJOU</t>
  </si>
  <si>
    <t>LORIOD</t>
  </si>
  <si>
    <t>HUCKEL</t>
  </si>
  <si>
    <t>DUVERNOY</t>
  </si>
  <si>
    <t>MONTIGNY</t>
  </si>
  <si>
    <t>TOURBIER</t>
  </si>
  <si>
    <t>TISSIER</t>
  </si>
  <si>
    <t>CHESNEL</t>
  </si>
  <si>
    <t>CORRADO</t>
  </si>
  <si>
    <t>DETRAIN</t>
  </si>
  <si>
    <t>MINEL</t>
  </si>
  <si>
    <t>CAMPO</t>
  </si>
  <si>
    <t>Tracy</t>
  </si>
  <si>
    <t>LETOILE</t>
  </si>
  <si>
    <t>DEVAUCOUX</t>
  </si>
  <si>
    <t>VALLART</t>
  </si>
  <si>
    <t>DETANT</t>
  </si>
  <si>
    <t>DAMIEN</t>
  </si>
  <si>
    <t>MARTINANT</t>
  </si>
  <si>
    <t>BENIGNI</t>
  </si>
  <si>
    <t>REGION GRAND</t>
  </si>
  <si>
    <t>LA REGION EN GRAND</t>
  </si>
  <si>
    <t>SAUVADET</t>
  </si>
  <si>
    <t>DEP,PCD</t>
  </si>
  <si>
    <t>VANDRIESSE</t>
  </si>
  <si>
    <t>BOLZE</t>
  </si>
  <si>
    <t>COINT</t>
  </si>
  <si>
    <t>ABBEY</t>
  </si>
  <si>
    <t>MONTRICHARD</t>
  </si>
  <si>
    <t>PATRIAT</t>
  </si>
  <si>
    <t>OUTHIER</t>
  </si>
  <si>
    <t>THIEULEUX</t>
  </si>
  <si>
    <t>HERARD</t>
  </si>
  <si>
    <t>GUENÉ</t>
  </si>
  <si>
    <t>DE LOISY</t>
  </si>
  <si>
    <t>QUINTALLET</t>
  </si>
  <si>
    <t>Mary</t>
  </si>
  <si>
    <t>SIBERT</t>
  </si>
  <si>
    <t>GENRE</t>
  </si>
  <si>
    <t>BRANGET</t>
  </si>
  <si>
    <t>NEDEY</t>
  </si>
  <si>
    <t>Valère</t>
  </si>
  <si>
    <t>COMTE-DELEUZE</t>
  </si>
  <si>
    <t>DARTEVELLE</t>
  </si>
  <si>
    <t>PRIEUR</t>
  </si>
  <si>
    <t>HENRIET</t>
  </si>
  <si>
    <t>VAUFREY</t>
  </si>
  <si>
    <t>CORNIER</t>
  </si>
  <si>
    <t>ROUTHIER</t>
  </si>
  <si>
    <t>CREUSY</t>
  </si>
  <si>
    <t>DÈQUE</t>
  </si>
  <si>
    <t>ABIDI</t>
  </si>
  <si>
    <t>HIRSCHI</t>
  </si>
  <si>
    <t>Laora</t>
  </si>
  <si>
    <t>NADJEM</t>
  </si>
  <si>
    <t>Kedere</t>
  </si>
  <si>
    <t>VASSEUR-DIAS</t>
  </si>
  <si>
    <t>Claire-Hélène</t>
  </si>
  <si>
    <t>PELISSARD</t>
  </si>
  <si>
    <t>VERMEILLET</t>
  </si>
  <si>
    <t>BOUVRET</t>
  </si>
  <si>
    <t>ROUGEAUX</t>
  </si>
  <si>
    <t>OLBINSKI</t>
  </si>
  <si>
    <t>ESTEVE</t>
  </si>
  <si>
    <t>BOURGEOIS-RÉPUBLIQUE</t>
  </si>
  <si>
    <t>BONDIER</t>
  </si>
  <si>
    <t>Jean-Robert</t>
  </si>
  <si>
    <t>GAUTHIER PACOUD</t>
  </si>
  <si>
    <t>BOIRIN</t>
  </si>
  <si>
    <t>BAUDHUIN</t>
  </si>
  <si>
    <t>SOLLOGOUB-THOLLENAZ</t>
  </si>
  <si>
    <t>DENIAUX</t>
  </si>
  <si>
    <t>GUIMARD</t>
  </si>
  <si>
    <t>BERSON</t>
  </si>
  <si>
    <t>LE MOAL</t>
  </si>
  <si>
    <t>JOYANDET</t>
  </si>
  <si>
    <t>BREUILLARD-FLETY</t>
  </si>
  <si>
    <t>KROEMER</t>
  </si>
  <si>
    <t>DEGALLAIX</t>
  </si>
  <si>
    <t>CAVAGNAC</t>
  </si>
  <si>
    <t>LAGARRIGUE</t>
  </si>
  <si>
    <t>SENGLER</t>
  </si>
  <si>
    <t>DANJEAN</t>
  </si>
  <si>
    <t>JARROT</t>
  </si>
  <si>
    <t>PLATRET</t>
  </si>
  <si>
    <t>GORDAT</t>
  </si>
  <si>
    <t>DECHAUME</t>
  </si>
  <si>
    <t>CHARLOT</t>
  </si>
  <si>
    <t>PACAUT</t>
  </si>
  <si>
    <t>POURCELOT</t>
  </si>
  <si>
    <t>BRIONNE</t>
  </si>
  <si>
    <t>JUILLOT</t>
  </si>
  <si>
    <t>CARLE VIGUIER</t>
  </si>
  <si>
    <t>GROS</t>
  </si>
  <si>
    <t>MOINE</t>
  </si>
  <si>
    <t>BURTIN</t>
  </si>
  <si>
    <t>DARPHIN</t>
  </si>
  <si>
    <t>DE MINGUINE</t>
  </si>
  <si>
    <t>LAGNEAU</t>
  </si>
  <si>
    <t>ROBLOT</t>
  </si>
  <si>
    <t>GENTIS</t>
  </si>
  <si>
    <t>VERIEN</t>
  </si>
  <si>
    <t>SAULNIER-ARRIGHI</t>
  </si>
  <si>
    <t>SABOURIN</t>
  </si>
  <si>
    <t>OUNES</t>
  </si>
  <si>
    <t>DEILLER</t>
  </si>
  <si>
    <t>GOUSSOT MICHEL</t>
  </si>
  <si>
    <t>GUEGUEN</t>
  </si>
  <si>
    <t>ORGEL</t>
  </si>
  <si>
    <t>N'GOMA</t>
  </si>
  <si>
    <t>Célestin</t>
  </si>
  <si>
    <t>BENSOUSSAN</t>
  </si>
  <si>
    <t>GIVORD</t>
  </si>
  <si>
    <t>FERRIERE</t>
  </si>
  <si>
    <t>VALLVERDU</t>
  </si>
  <si>
    <t>GUILBERT</t>
  </si>
  <si>
    <t>MENTRÉ</t>
  </si>
  <si>
    <t>SIRIEIX</t>
  </si>
  <si>
    <t>CHRÉTIEN</t>
  </si>
  <si>
    <t>JUHIN</t>
  </si>
  <si>
    <t>AEI BFC</t>
  </si>
  <si>
    <t>ALLIANCE ECOLOGISTE INDEPENDANTE DE BOURGOGNE ET FRANCHE-COMTE</t>
  </si>
  <si>
    <t>LECO</t>
  </si>
  <si>
    <t>ESTÈVE</t>
  </si>
  <si>
    <t>ESSAYAN</t>
  </si>
  <si>
    <t>CHATENET</t>
  </si>
  <si>
    <t>MULENET</t>
  </si>
  <si>
    <t>Marie-Aleth</t>
  </si>
  <si>
    <t>MAURI</t>
  </si>
  <si>
    <t>BOUTILLON</t>
  </si>
  <si>
    <t>ZARAT</t>
  </si>
  <si>
    <t>TATARINOFF</t>
  </si>
  <si>
    <t>CARRON</t>
  </si>
  <si>
    <t>FONTENILLE</t>
  </si>
  <si>
    <t>MACKE</t>
  </si>
  <si>
    <t>Marie-Annick</t>
  </si>
  <si>
    <t>CADOT</t>
  </si>
  <si>
    <t>BOUREZ</t>
  </si>
  <si>
    <t>GROSSAULE</t>
  </si>
  <si>
    <t>MAGNIEN</t>
  </si>
  <si>
    <t>PATOIS</t>
  </si>
  <si>
    <t>MENETRIER</t>
  </si>
  <si>
    <t>DELSAU</t>
  </si>
  <si>
    <t>GRENET</t>
  </si>
  <si>
    <t>GAIFFE</t>
  </si>
  <si>
    <t>SUTTY</t>
  </si>
  <si>
    <t>Léonard</t>
  </si>
  <si>
    <t>STURAM</t>
  </si>
  <si>
    <t>VITU</t>
  </si>
  <si>
    <t>CALMELET</t>
  </si>
  <si>
    <t>Jeanne-Marie</t>
  </si>
  <si>
    <t>WOELHY</t>
  </si>
  <si>
    <t>GUILLERMIN</t>
  </si>
  <si>
    <t>KUNDRAT</t>
  </si>
  <si>
    <t>DHÔTE</t>
  </si>
  <si>
    <t>POUTIGNAT</t>
  </si>
  <si>
    <t>MILLOT</t>
  </si>
  <si>
    <t>BANDIERA</t>
  </si>
  <si>
    <t>ANDREY</t>
  </si>
  <si>
    <t>AHMED</t>
  </si>
  <si>
    <t>JOLY-CAQUINEAU</t>
  </si>
  <si>
    <t>CATTENOT</t>
  </si>
  <si>
    <t>SCORDO</t>
  </si>
  <si>
    <t>RICARD</t>
  </si>
  <si>
    <t>MIR</t>
  </si>
  <si>
    <t>ERBLAND</t>
  </si>
  <si>
    <t>Élise</t>
  </si>
  <si>
    <t>COULICHET</t>
  </si>
  <si>
    <t>SANCASSANI</t>
  </si>
  <si>
    <t>GAGNEPAIN</t>
  </si>
  <si>
    <t>CHOPARD</t>
  </si>
  <si>
    <t>DECOLON</t>
  </si>
  <si>
    <t>LAVOCAT</t>
  </si>
  <si>
    <t>MALLET</t>
  </si>
  <si>
    <t>MOUROT</t>
  </si>
  <si>
    <t>WOUAKOUANITOU</t>
  </si>
  <si>
    <t>SEHMANN</t>
  </si>
  <si>
    <t>DEFFRY</t>
  </si>
  <si>
    <t>JONDEAU</t>
  </si>
  <si>
    <t>GAGNIARRE</t>
  </si>
  <si>
    <t>LEPRI</t>
  </si>
  <si>
    <t>TOURNEUR</t>
  </si>
  <si>
    <t>Soline</t>
  </si>
  <si>
    <t>LAPALUS</t>
  </si>
  <si>
    <t>CHAVIN</t>
  </si>
  <si>
    <t>LITAUDON</t>
  </si>
  <si>
    <t>DANRY</t>
  </si>
  <si>
    <t>WAHL</t>
  </si>
  <si>
    <t>JANNET</t>
  </si>
  <si>
    <t>LALLEMAND</t>
  </si>
  <si>
    <t>Rénata</t>
  </si>
  <si>
    <t>TALARICO</t>
  </si>
  <si>
    <t>Angélo</t>
  </si>
  <si>
    <t>RÉMY</t>
  </si>
  <si>
    <t>ARNOUX</t>
  </si>
  <si>
    <t>BOZONNET</t>
  </si>
  <si>
    <t>THÉLY</t>
  </si>
  <si>
    <t>BÉHÉREC</t>
  </si>
  <si>
    <t>GUINT</t>
  </si>
  <si>
    <t>NÉGRO</t>
  </si>
  <si>
    <t>GANDY</t>
  </si>
  <si>
    <t>STIMPFLING</t>
  </si>
  <si>
    <t>SOUCHARD</t>
  </si>
  <si>
    <t>DUBARRY</t>
  </si>
  <si>
    <t>CORDELET</t>
  </si>
  <si>
    <t>GRANDJEAN</t>
  </si>
  <si>
    <t>TOLLOT</t>
  </si>
  <si>
    <t>MERCIEUX</t>
  </si>
  <si>
    <t>TRIPOTIN</t>
  </si>
  <si>
    <t>LECHABLE</t>
  </si>
  <si>
    <t>ÉCOLOGISTES BFC</t>
  </si>
  <si>
    <t>LES ÉCOLOGISTES DE BOURGOGNE FRANCHE-COMTÉ</t>
  </si>
  <si>
    <t>HERVIEU</t>
  </si>
  <si>
    <t>BERNHARD</t>
  </si>
  <si>
    <t>TOUNSI</t>
  </si>
  <si>
    <t>Samahe</t>
  </si>
  <si>
    <t>GARBY</t>
  </si>
  <si>
    <t>CAO-PESKA</t>
  </si>
  <si>
    <t>DION</t>
  </si>
  <si>
    <t>MORIGOT</t>
  </si>
  <si>
    <t>BUIGUES</t>
  </si>
  <si>
    <t>PHELUT-RIBÉRY</t>
  </si>
  <si>
    <t>LAMIREL</t>
  </si>
  <si>
    <t>FAVERJON</t>
  </si>
  <si>
    <t>MODDE</t>
  </si>
  <si>
    <t>DERAIN</t>
  </si>
  <si>
    <t>TALPIN</t>
  </si>
  <si>
    <t>DUPLUS</t>
  </si>
  <si>
    <t>DEVILLAIRS</t>
  </si>
  <si>
    <t>JOANNES</t>
  </si>
  <si>
    <t>LAFARGE</t>
  </si>
  <si>
    <t>GILLARD</t>
  </si>
  <si>
    <t>POISOT</t>
  </si>
  <si>
    <t>SCHEUBER</t>
  </si>
  <si>
    <t>Heidi</t>
  </si>
  <si>
    <t>STRASSER</t>
  </si>
  <si>
    <t>CUCHEROUSSET</t>
  </si>
  <si>
    <t>REGNAUD</t>
  </si>
  <si>
    <t>Marie-Colette</t>
  </si>
  <si>
    <t>LACHAMBRE</t>
  </si>
  <si>
    <t>HAMDAOUI</t>
  </si>
  <si>
    <t>Ako</t>
  </si>
  <si>
    <t>MAINGUET</t>
  </si>
  <si>
    <t>CHAVON</t>
  </si>
  <si>
    <t>BIICHLÉ</t>
  </si>
  <si>
    <t>POETE</t>
  </si>
  <si>
    <t>BOBILLIER</t>
  </si>
  <si>
    <t>CARREL</t>
  </si>
  <si>
    <t>CHARRIERE</t>
  </si>
  <si>
    <t>OMESSA</t>
  </si>
  <si>
    <t>DUPART-MUZERELLE</t>
  </si>
  <si>
    <t>MOUREY</t>
  </si>
  <si>
    <t>MASSEBOEUF</t>
  </si>
  <si>
    <t>CHAMPAGNE</t>
  </si>
  <si>
    <t>CHARVY</t>
  </si>
  <si>
    <t>POUILLOT</t>
  </si>
  <si>
    <t>ROPION</t>
  </si>
  <si>
    <t>DURAND-MIGEON</t>
  </si>
  <si>
    <t>BAZEAU</t>
  </si>
  <si>
    <t>ARIAPOUTRI</t>
  </si>
  <si>
    <t>LEVAVASSEUR</t>
  </si>
  <si>
    <t>VANETTI</t>
  </si>
  <si>
    <t>RIBLET</t>
  </si>
  <si>
    <t>MALLARD</t>
  </si>
  <si>
    <t>MAYA</t>
  </si>
  <si>
    <t>MITTON</t>
  </si>
  <si>
    <t>LONJARET</t>
  </si>
  <si>
    <t>LAOUES</t>
  </si>
  <si>
    <t>Mourad</t>
  </si>
  <si>
    <t>COPREAUX</t>
  </si>
  <si>
    <t>BAUDRION</t>
  </si>
  <si>
    <t>ENTREMONT</t>
  </si>
  <si>
    <t>GRAFFARD</t>
  </si>
  <si>
    <t>Pierre-Étienne</t>
  </si>
  <si>
    <t>LE FUR</t>
  </si>
  <si>
    <t>BOISSE</t>
  </si>
  <si>
    <t>GASC</t>
  </si>
  <si>
    <t>Iris</t>
  </si>
  <si>
    <t>GUEIDAN</t>
  </si>
  <si>
    <t>DESLOIRE</t>
  </si>
  <si>
    <t>TURCK</t>
  </si>
  <si>
    <t>ESCHMANN</t>
  </si>
  <si>
    <t>DORBON</t>
  </si>
  <si>
    <t>LALES</t>
  </si>
  <si>
    <t>NAVARRE</t>
  </si>
  <si>
    <t>LANCELOT</t>
  </si>
  <si>
    <t>GUILLEMAIN</t>
  </si>
  <si>
    <t>GEORGELIN</t>
  </si>
  <si>
    <t>MOISSENET</t>
  </si>
  <si>
    <t>BARRAL</t>
  </si>
  <si>
    <t>BARBOTIN</t>
  </si>
  <si>
    <t>BOUET</t>
  </si>
  <si>
    <t>DHOUKAR</t>
  </si>
  <si>
    <t>SIRON</t>
  </si>
  <si>
    <t>CLAUDE</t>
  </si>
  <si>
    <t>JEUDY</t>
  </si>
  <si>
    <t>BOHLINGER</t>
  </si>
  <si>
    <t>BRINGARD</t>
  </si>
  <si>
    <t>FOUSSERET</t>
  </si>
  <si>
    <t>ALTERNATIVE GAUCHE</t>
  </si>
  <si>
    <t>L'ALTERNATIVE À GAUCHE</t>
  </si>
  <si>
    <t>PETIDENT</t>
  </si>
  <si>
    <t>DIANO</t>
  </si>
  <si>
    <t>TRUCHOT-DESSOLLE</t>
  </si>
  <si>
    <t>GUINOT</t>
  </si>
  <si>
    <t>GELIN</t>
  </si>
  <si>
    <t>SIOZAC</t>
  </si>
  <si>
    <t>MANGIONE</t>
  </si>
  <si>
    <t>TAYEBI</t>
  </si>
  <si>
    <t>Madjid</t>
  </si>
  <si>
    <t>POINSEL</t>
  </si>
  <si>
    <t>EMORINE</t>
  </si>
  <si>
    <t>OUARAG</t>
  </si>
  <si>
    <t>Tata</t>
  </si>
  <si>
    <t>PORTEILLA</t>
  </si>
  <si>
    <t>AMALRIC</t>
  </si>
  <si>
    <t>ROMMEL</t>
  </si>
  <si>
    <t>LEVEQUE</t>
  </si>
  <si>
    <t>LELONG</t>
  </si>
  <si>
    <t>CIRON</t>
  </si>
  <si>
    <t>ROPITEAUX</t>
  </si>
  <si>
    <t>PORTHAULT</t>
  </si>
  <si>
    <t>JACOTTOT</t>
  </si>
  <si>
    <t>VAGNERON</t>
  </si>
  <si>
    <t>UBBIALI</t>
  </si>
  <si>
    <t>GÜLER CELIK</t>
  </si>
  <si>
    <t>Sevim</t>
  </si>
  <si>
    <t>GIAGNOLINI</t>
  </si>
  <si>
    <t>Leandro</t>
  </si>
  <si>
    <t>BOURQUIN-VALZER</t>
  </si>
  <si>
    <t>ORTIZ</t>
  </si>
  <si>
    <t>Lylian</t>
  </si>
  <si>
    <t>BOURQUIN</t>
  </si>
  <si>
    <t>BAQUET CHATEL</t>
  </si>
  <si>
    <t>ALEM</t>
  </si>
  <si>
    <t>Hasni</t>
  </si>
  <si>
    <t>CASTIONI</t>
  </si>
  <si>
    <t>SPICHER</t>
  </si>
  <si>
    <t>BENOIT-GUYOD</t>
  </si>
  <si>
    <t>MONNIEN</t>
  </si>
  <si>
    <t>TERNANT</t>
  </si>
  <si>
    <t>LIME</t>
  </si>
  <si>
    <t>VIVERGE</t>
  </si>
  <si>
    <t>FATON</t>
  </si>
  <si>
    <t>LESEUR</t>
  </si>
  <si>
    <t>MIGNOTTET</t>
  </si>
  <si>
    <t>LAHU</t>
  </si>
  <si>
    <t>CHEY</t>
  </si>
  <si>
    <t>MARTELET</t>
  </si>
  <si>
    <t>FIOROT</t>
  </si>
  <si>
    <t>Nivano</t>
  </si>
  <si>
    <t>DEROUAULT</t>
  </si>
  <si>
    <t>LIRON</t>
  </si>
  <si>
    <t>CHOQUEL</t>
  </si>
  <si>
    <t>LECHER</t>
  </si>
  <si>
    <t>CHARDONNERET</t>
  </si>
  <si>
    <t>GLORIFET</t>
  </si>
  <si>
    <t>Jean Max</t>
  </si>
  <si>
    <t>COQUET</t>
  </si>
  <si>
    <t>JEANNEAU</t>
  </si>
  <si>
    <t>THILLIER</t>
  </si>
  <si>
    <t>LAZAR</t>
  </si>
  <si>
    <t>TOGNET</t>
  </si>
  <si>
    <t>HAFEKOST</t>
  </si>
  <si>
    <t>RAHMI</t>
  </si>
  <si>
    <t>Khadigea</t>
  </si>
  <si>
    <t>GRIMAITRE</t>
  </si>
  <si>
    <t>PORTAZ</t>
  </si>
  <si>
    <t>HOGRAINDLEUR</t>
  </si>
  <si>
    <t>MAGAGNINI</t>
  </si>
  <si>
    <t>DUMORA</t>
  </si>
  <si>
    <t>JALLAGEAS</t>
  </si>
  <si>
    <t>ROSSO</t>
  </si>
  <si>
    <t>TRAMOY</t>
  </si>
  <si>
    <t>VINAUGER</t>
  </si>
  <si>
    <t>PROPIN</t>
  </si>
  <si>
    <t>BERTONCELLO</t>
  </si>
  <si>
    <t>DESBROSSES</t>
  </si>
  <si>
    <t>LEBEAU</t>
  </si>
  <si>
    <t>DOLE</t>
  </si>
  <si>
    <t>Lida</t>
  </si>
  <si>
    <t>BRAMANT</t>
  </si>
  <si>
    <t>BERNER</t>
  </si>
  <si>
    <t>DAUBY</t>
  </si>
  <si>
    <t>GONNOT</t>
  </si>
  <si>
    <t>BOULEY</t>
  </si>
  <si>
    <t>BERNADAT</t>
  </si>
  <si>
    <t>TAVIOT</t>
  </si>
  <si>
    <t>LARTAUT</t>
  </si>
  <si>
    <t>DE ALMEIDA</t>
  </si>
  <si>
    <t>MEYROUNE</t>
  </si>
  <si>
    <t>KAIM</t>
  </si>
  <si>
    <t>HARDOUIN</t>
  </si>
  <si>
    <t>FAUTRIER</t>
  </si>
  <si>
    <t>BLIN</t>
  </si>
  <si>
    <t>ANTOINE-MEYZONNADE</t>
  </si>
  <si>
    <t>GENTAZ</t>
  </si>
  <si>
    <t>Jean-Guy</t>
  </si>
  <si>
    <t>COMPOINT</t>
  </si>
  <si>
    <t>NICHELE</t>
  </si>
  <si>
    <t>CHAPELET</t>
  </si>
  <si>
    <t>LETAILLEUR</t>
  </si>
  <si>
    <t>CURTI</t>
  </si>
  <si>
    <t>GREVILLOT</t>
  </si>
  <si>
    <t>MEGHRICHE</t>
  </si>
  <si>
    <t>Nagia</t>
  </si>
  <si>
    <t>PARENTY</t>
  </si>
  <si>
    <t>NEHDI</t>
  </si>
  <si>
    <t>RAYOT</t>
  </si>
  <si>
    <t>POURNIN</t>
  </si>
  <si>
    <t>MARCHAL</t>
  </si>
  <si>
    <t>DENIZOT</t>
  </si>
  <si>
    <t>PETET</t>
  </si>
  <si>
    <t>PAUPERT</t>
  </si>
  <si>
    <t>ALPHONSO</t>
  </si>
  <si>
    <t>FICHOT</t>
  </si>
  <si>
    <t>BOUTRY</t>
  </si>
  <si>
    <t>MIGNOTTE</t>
  </si>
  <si>
    <t>BOSSU</t>
  </si>
  <si>
    <t>VINDARD-ROTHON</t>
  </si>
  <si>
    <t>PELLETIER</t>
  </si>
  <si>
    <t>EL KAMEL</t>
  </si>
  <si>
    <t>Abdennour</t>
  </si>
  <si>
    <t>SAUVANET</t>
  </si>
  <si>
    <t>BERTHELOT</t>
  </si>
  <si>
    <t>KOLLER</t>
  </si>
  <si>
    <t>SPRINGAUX</t>
  </si>
  <si>
    <t>TREPPO</t>
  </si>
  <si>
    <t>FRIESS</t>
  </si>
  <si>
    <t>DRIANO</t>
  </si>
  <si>
    <t>PLAIN</t>
  </si>
  <si>
    <t>RUE</t>
  </si>
  <si>
    <t>Antony</t>
  </si>
  <si>
    <t>ABBOT</t>
  </si>
  <si>
    <t>FRUITET</t>
  </si>
  <si>
    <t>DELCAMBRE</t>
  </si>
  <si>
    <t>USSELMANN</t>
  </si>
  <si>
    <t>THIRODE</t>
  </si>
  <si>
    <t>COUTENAY</t>
  </si>
  <si>
    <t>CUENOT</t>
  </si>
  <si>
    <t>CATRY</t>
  </si>
  <si>
    <t>TIROT</t>
  </si>
  <si>
    <t>VUITTON</t>
  </si>
  <si>
    <t>KVARTSKHAVA</t>
  </si>
  <si>
    <t>REVOY</t>
  </si>
  <si>
    <t>MARÉCHAL</t>
  </si>
  <si>
    <t>VERNIER</t>
  </si>
  <si>
    <t>DÉRY</t>
  </si>
  <si>
    <t>WOLFF</t>
  </si>
  <si>
    <t>MORLIER</t>
  </si>
  <si>
    <t>OCLER</t>
  </si>
  <si>
    <t>ÉPAILLY</t>
  </si>
  <si>
    <t>RABOUTET</t>
  </si>
  <si>
    <t>DU QUELLENEC</t>
  </si>
  <si>
    <t>PAUCHARD</t>
  </si>
  <si>
    <t>MILLERAT</t>
  </si>
  <si>
    <t>SEGONDS</t>
  </si>
  <si>
    <t>LEMOULT</t>
  </si>
  <si>
    <t>DUVERNAY</t>
  </si>
  <si>
    <t>HERVIER</t>
  </si>
  <si>
    <t>BOUQUETTE</t>
  </si>
  <si>
    <t>ROUILLON</t>
  </si>
  <si>
    <t>GARRET</t>
  </si>
  <si>
    <t>HENNEQUIN</t>
  </si>
  <si>
    <t>JARDINIER</t>
  </si>
  <si>
    <t>DIEZ</t>
  </si>
  <si>
    <t>MEMHELD</t>
  </si>
  <si>
    <t>POICHET</t>
  </si>
  <si>
    <t>LANDOZ</t>
  </si>
  <si>
    <t>HENON</t>
  </si>
  <si>
    <t>DUFRAIGNE</t>
  </si>
  <si>
    <t>LUCOTTE</t>
  </si>
  <si>
    <t>BARTCZAK</t>
  </si>
  <si>
    <t>BUNEL</t>
  </si>
  <si>
    <t>CHASSARD</t>
  </si>
  <si>
    <t>DELARCHE</t>
  </si>
  <si>
    <t>Fabian</t>
  </si>
  <si>
    <t>SINGEOT</t>
  </si>
  <si>
    <t>PRUDENT</t>
  </si>
  <si>
    <t>POTIN</t>
  </si>
  <si>
    <t>Eulalie</t>
  </si>
  <si>
    <t>UNY</t>
  </si>
  <si>
    <t>GIOAN</t>
  </si>
  <si>
    <t>DUSSAUGE</t>
  </si>
  <si>
    <t>BERNIZET</t>
  </si>
  <si>
    <t>ZWICKY</t>
  </si>
  <si>
    <t>COROT</t>
  </si>
  <si>
    <t>LACROÛTE</t>
  </si>
  <si>
    <t>LY WA HOÏ</t>
  </si>
  <si>
    <t>DELORME</t>
  </si>
  <si>
    <t>MANIGAUT</t>
  </si>
  <si>
    <t>CARRASCO</t>
  </si>
  <si>
    <t>Annita</t>
  </si>
  <si>
    <t>BAUMANN</t>
  </si>
  <si>
    <t>Johanne</t>
  </si>
  <si>
    <t>GAUDIAU</t>
  </si>
  <si>
    <t>TORCHIN</t>
  </si>
  <si>
    <t>THÉVENIN</t>
  </si>
  <si>
    <t>DEMANGELLE</t>
  </si>
  <si>
    <t>GUERNIER</t>
  </si>
  <si>
    <t>PUGET</t>
  </si>
  <si>
    <t>COURATIER</t>
  </si>
  <si>
    <t>PETITOT</t>
  </si>
  <si>
    <t>PHEULPIN</t>
  </si>
  <si>
    <t>FONTANIVE</t>
  </si>
  <si>
    <t>RAVACLEY</t>
  </si>
  <si>
    <t>KAHL</t>
  </si>
  <si>
    <t>BOBARD</t>
  </si>
  <si>
    <t>CHERIN</t>
  </si>
  <si>
    <t>ARJI</t>
  </si>
  <si>
    <t>LEBEAUD</t>
  </si>
  <si>
    <t>JANNEL</t>
  </si>
  <si>
    <t>BOCQUET</t>
  </si>
  <si>
    <t>JACQUELAIN</t>
  </si>
  <si>
    <t>Nella</t>
  </si>
  <si>
    <t>PANIZZOLI</t>
  </si>
  <si>
    <t>BOUZY</t>
  </si>
  <si>
    <t>HAIGRE</t>
  </si>
  <si>
    <t>Benoît-Joseph</t>
  </si>
  <si>
    <t>VICHOT</t>
  </si>
  <si>
    <t>DETHOR</t>
  </si>
  <si>
    <t>GARLATTI</t>
  </si>
  <si>
    <t>DERAY</t>
  </si>
  <si>
    <t>HUILIER</t>
  </si>
  <si>
    <t>THIEVENT</t>
  </si>
  <si>
    <t>JOBARD</t>
  </si>
  <si>
    <t>MAENHOUT</t>
  </si>
  <si>
    <t>EUVRARD</t>
  </si>
  <si>
    <t>BERCOT</t>
  </si>
  <si>
    <t>RETORNAZ</t>
  </si>
  <si>
    <t>REVERS</t>
  </si>
  <si>
    <t>COLLAS</t>
  </si>
  <si>
    <t>BEREZECKI</t>
  </si>
  <si>
    <t>VUILLEMIN</t>
  </si>
  <si>
    <t>SCAGNETTI</t>
  </si>
  <si>
    <t>EL GAMAH</t>
  </si>
  <si>
    <t>Mounia</t>
  </si>
  <si>
    <t>VOLLOT</t>
  </si>
  <si>
    <t>BRENIAUX</t>
  </si>
  <si>
    <t>REPOLT</t>
  </si>
  <si>
    <t>VIARD</t>
  </si>
  <si>
    <t>CHURIE</t>
  </si>
  <si>
    <t>LAVRUT</t>
  </si>
  <si>
    <t>DUCOURTIOUX</t>
  </si>
  <si>
    <t>MICHALET</t>
  </si>
  <si>
    <t>BURDEYRON</t>
  </si>
  <si>
    <t>BOUCOMONT</t>
  </si>
  <si>
    <t>CAMBIANICA</t>
  </si>
  <si>
    <t>BOUDIER</t>
  </si>
  <si>
    <t>FOUCAT</t>
  </si>
  <si>
    <t>JOACHIM</t>
  </si>
  <si>
    <t>VANHERSECKE</t>
  </si>
  <si>
    <t>RAJRAJI</t>
  </si>
  <si>
    <t>Rhzelaine</t>
  </si>
  <si>
    <t>AUBERGET</t>
  </si>
  <si>
    <t>BOULIN</t>
  </si>
  <si>
    <t>DORMOY</t>
  </si>
  <si>
    <t>MANTOVANI</t>
  </si>
  <si>
    <t>PINOT</t>
  </si>
  <si>
    <t>ARBEY</t>
  </si>
  <si>
    <t>FROIDEVAUX</t>
  </si>
  <si>
    <t>ANNEQUIN</t>
  </si>
  <si>
    <t>HUGUENARD</t>
  </si>
  <si>
    <t>BOYADJIAN</t>
  </si>
  <si>
    <t>PLET</t>
  </si>
  <si>
    <t>ALONSO</t>
  </si>
  <si>
    <t>Josseline</t>
  </si>
  <si>
    <t>AGUILAR</t>
  </si>
  <si>
    <t>CHASSIGNEUX</t>
  </si>
  <si>
    <t>DARGAUD</t>
  </si>
  <si>
    <t>BRANDILY</t>
  </si>
  <si>
    <t>SANTIAGO</t>
  </si>
  <si>
    <t>Léony</t>
  </si>
  <si>
    <t>PRÉFOT</t>
  </si>
  <si>
    <t>MARZOLO</t>
  </si>
  <si>
    <t>GAGNE</t>
  </si>
  <si>
    <t>BONNOT</t>
  </si>
  <si>
    <t>FIGURA</t>
  </si>
  <si>
    <t>SAILLARD</t>
  </si>
  <si>
    <t>HAMELIN</t>
  </si>
  <si>
    <t>FOSSEY</t>
  </si>
  <si>
    <t>LAGARDETTE</t>
  </si>
  <si>
    <t>CONTANT</t>
  </si>
  <si>
    <t>Anna-Rita</t>
  </si>
  <si>
    <t>BARBOT</t>
  </si>
  <si>
    <t>GRUPE</t>
  </si>
  <si>
    <t>RATON</t>
  </si>
  <si>
    <t>SERIN</t>
  </si>
  <si>
    <t>Mickail</t>
  </si>
  <si>
    <t>BERNALES</t>
  </si>
  <si>
    <t>RABBAKHI</t>
  </si>
  <si>
    <t>Sofian</t>
  </si>
  <si>
    <t>DE FRANCOLINI</t>
  </si>
  <si>
    <t>BÈGUE</t>
  </si>
  <si>
    <t>CHAVEGRAND</t>
  </si>
  <si>
    <t>MURINGER</t>
  </si>
  <si>
    <t>ATTALIN</t>
  </si>
  <si>
    <t>Samantha</t>
  </si>
  <si>
    <t>ROLLET</t>
  </si>
  <si>
    <t>ELIS</t>
  </si>
  <si>
    <t>3 MILLIONS GRUDLER</t>
  </si>
  <si>
    <t>3 Millions de raisons avec Christophe GRUDLER</t>
  </si>
  <si>
    <t>LMDM</t>
  </si>
  <si>
    <t>HILLON</t>
  </si>
  <si>
    <t>LOOS-MAILLARD</t>
  </si>
  <si>
    <t>ZOUINE</t>
  </si>
  <si>
    <t>KLEINHANS</t>
  </si>
  <si>
    <t>TALMET</t>
  </si>
  <si>
    <t>MONTEIRO</t>
  </si>
  <si>
    <t>Ludmila</t>
  </si>
  <si>
    <t>PENAQUE</t>
  </si>
  <si>
    <t>BEUTEAU-MAIRET</t>
  </si>
  <si>
    <t>CAMACHO</t>
  </si>
  <si>
    <t>Dina</t>
  </si>
  <si>
    <t>SIMONCINI</t>
  </si>
  <si>
    <t>DELVIGNE</t>
  </si>
  <si>
    <t>THIRION</t>
  </si>
  <si>
    <t>SIA</t>
  </si>
  <si>
    <t>TESTORI</t>
  </si>
  <si>
    <t>BIZE</t>
  </si>
  <si>
    <t>GRIMPRET</t>
  </si>
  <si>
    <t>BIZOT</t>
  </si>
  <si>
    <t>DESEILLE</t>
  </si>
  <si>
    <t>CROIZIER</t>
  </si>
  <si>
    <t>BOILLON</t>
  </si>
  <si>
    <t>Jean-Maurice</t>
  </si>
  <si>
    <t>GARINO TINCHANT</t>
  </si>
  <si>
    <t>LESUEUR</t>
  </si>
  <si>
    <t>BICHOT DEMILLY</t>
  </si>
  <si>
    <t>THIVET</t>
  </si>
  <si>
    <t>BOUZAT</t>
  </si>
  <si>
    <t>SIMONIN-CHANIOT</t>
  </si>
  <si>
    <t>Marlis</t>
  </si>
  <si>
    <t>LAMBEY</t>
  </si>
  <si>
    <t>ADAM-NORMAND</t>
  </si>
  <si>
    <t>AJOUX</t>
  </si>
  <si>
    <t>GALLIOT</t>
  </si>
  <si>
    <t>BONFILS</t>
  </si>
  <si>
    <t>GUILLAME</t>
  </si>
  <si>
    <t>MARRON</t>
  </si>
  <si>
    <t>BORDAT</t>
  </si>
  <si>
    <t>PROST-GROSJEAN</t>
  </si>
  <si>
    <t>CHEVROT</t>
  </si>
  <si>
    <t>Jacques-Médéric</t>
  </si>
  <si>
    <t>BROCARD</t>
  </si>
  <si>
    <t>POTY</t>
  </si>
  <si>
    <t>REGAD</t>
  </si>
  <si>
    <t>LAIR</t>
  </si>
  <si>
    <t>MONDAMEY</t>
  </si>
  <si>
    <t>BEUZARD</t>
  </si>
  <si>
    <t>ETIEVANT</t>
  </si>
  <si>
    <t>BONNICEL</t>
  </si>
  <si>
    <t>BOURCIER</t>
  </si>
  <si>
    <t>FLANDIN</t>
  </si>
  <si>
    <t>DESCREAUX</t>
  </si>
  <si>
    <t>BESSEMOULIN</t>
  </si>
  <si>
    <t>DESFORGES</t>
  </si>
  <si>
    <t>DOS REIS</t>
  </si>
  <si>
    <t>Oscar</t>
  </si>
  <si>
    <t>DURUPT-VIGNARD</t>
  </si>
  <si>
    <t>MIROUDOT</t>
  </si>
  <si>
    <t>PETIGNY</t>
  </si>
  <si>
    <t>LATOURTE</t>
  </si>
  <si>
    <t>CENNERAZZO</t>
  </si>
  <si>
    <t>MARTHEY</t>
  </si>
  <si>
    <t>MICOLLET</t>
  </si>
  <si>
    <t>CHAUVET</t>
  </si>
  <si>
    <t>GABRELLE</t>
  </si>
  <si>
    <t>ROMANI</t>
  </si>
  <si>
    <t>GHULAM NABI</t>
  </si>
  <si>
    <t>Marie-Caroline</t>
  </si>
  <si>
    <t>TAMBURO DE BELLA</t>
  </si>
  <si>
    <t>DONDÉ</t>
  </si>
  <si>
    <t>HORTEUR</t>
  </si>
  <si>
    <t>HOUAMRIA</t>
  </si>
  <si>
    <t>Sophiane</t>
  </si>
  <si>
    <t>FLATOT</t>
  </si>
  <si>
    <t>MONIN</t>
  </si>
  <si>
    <t>Lucienne</t>
  </si>
  <si>
    <t>JAHAN</t>
  </si>
  <si>
    <t>BOSIO</t>
  </si>
  <si>
    <t>DEVELLE</t>
  </si>
  <si>
    <t>COELHO</t>
  </si>
  <si>
    <t>HUBERDEAU</t>
  </si>
  <si>
    <t>FEHR</t>
  </si>
  <si>
    <t>BAYOT DUPONCHEL</t>
  </si>
  <si>
    <t>CARME</t>
  </si>
  <si>
    <t>COPIN</t>
  </si>
  <si>
    <t>PRIGNOT</t>
  </si>
  <si>
    <t>HENRIAT</t>
  </si>
  <si>
    <t>BEAUCAMP</t>
  </si>
  <si>
    <t>GRUDLER</t>
  </si>
  <si>
    <t>MANTEY</t>
  </si>
  <si>
    <t>VIGNOS</t>
  </si>
  <si>
    <t>CHALMEY</t>
  </si>
  <si>
    <t>REGION AVANCE</t>
  </si>
  <si>
    <t>NOTRE REGION D'AVANCE</t>
  </si>
  <si>
    <t>NEUGNOT</t>
  </si>
  <si>
    <t>CHARRET-GODARD</t>
  </si>
  <si>
    <t>MOLINOZ</t>
  </si>
  <si>
    <t>TENENBAUM</t>
  </si>
  <si>
    <t>ALMEIDA</t>
  </si>
  <si>
    <t>M'PIAYI</t>
  </si>
  <si>
    <t>Saliha</t>
  </si>
  <si>
    <t>WOYNAROSKI</t>
  </si>
  <si>
    <t>HAMEAU</t>
  </si>
  <si>
    <t>AKPINAR-ISTIQUAM</t>
  </si>
  <si>
    <t>Nuray</t>
  </si>
  <si>
    <t>JELLAL</t>
  </si>
  <si>
    <t>Moulay</t>
  </si>
  <si>
    <t>COIQUIL</t>
  </si>
  <si>
    <t>Jacques-François</t>
  </si>
  <si>
    <t>EWANGUE</t>
  </si>
  <si>
    <t>Marie-Guite</t>
  </si>
  <si>
    <t>SOMMER</t>
  </si>
  <si>
    <t>INEZARENE</t>
  </si>
  <si>
    <t>Salima</t>
  </si>
  <si>
    <t>BARDI</t>
  </si>
  <si>
    <t>LUCCHESI</t>
  </si>
  <si>
    <t>CHIAPPA-KIGER</t>
  </si>
  <si>
    <t>AYACHE</t>
  </si>
  <si>
    <t>FONQUERNIE</t>
  </si>
  <si>
    <t>HAKKAR</t>
  </si>
  <si>
    <t>Yacine</t>
  </si>
  <si>
    <t>AEBISCHER</t>
  </si>
  <si>
    <t>BONTEMPS</t>
  </si>
  <si>
    <t>COLNOT-BREUNE</t>
  </si>
  <si>
    <t>WILHEM</t>
  </si>
  <si>
    <t>BÉNÉTEAU DE LAPRAIRIE</t>
  </si>
  <si>
    <t>Teddy</t>
  </si>
  <si>
    <t>CHENUS-MARTHEY</t>
  </si>
  <si>
    <t>DIAS RAMALHO</t>
  </si>
  <si>
    <t>EL YASSA</t>
  </si>
  <si>
    <t>SCHOELLER</t>
  </si>
  <si>
    <t>DEPIERRE</t>
  </si>
  <si>
    <t>SOLDAVINI</t>
  </si>
  <si>
    <t>KOHLER</t>
  </si>
  <si>
    <t>GRANDVAUX</t>
  </si>
  <si>
    <t>MASSICOT</t>
  </si>
  <si>
    <t>BOUJLILAT</t>
  </si>
  <si>
    <t>Hicham</t>
  </si>
  <si>
    <t>WARNANT</t>
  </si>
  <si>
    <t>CHAMOIN</t>
  </si>
  <si>
    <t>HALLIEZ</t>
  </si>
  <si>
    <t>Jean-Sébastien</t>
  </si>
  <si>
    <t>BULUT</t>
  </si>
  <si>
    <t>Aysun</t>
  </si>
  <si>
    <t>Cyprien</t>
  </si>
  <si>
    <t>THIRY-LOBRIAUT</t>
  </si>
  <si>
    <t>NIEPCERON</t>
  </si>
  <si>
    <t>CHAUVELOT-DUBAN</t>
  </si>
  <si>
    <t>Claudy</t>
  </si>
  <si>
    <t>HOULLEY</t>
  </si>
  <si>
    <t>LELABOUSSE</t>
  </si>
  <si>
    <t>DELAIN</t>
  </si>
  <si>
    <t>GIROD</t>
  </si>
  <si>
    <t>DESGRANGES</t>
  </si>
  <si>
    <t>DURAIN</t>
  </si>
  <si>
    <t>GUIGUET</t>
  </si>
  <si>
    <t>ZAÏBI</t>
  </si>
  <si>
    <t>Nisrine</t>
  </si>
  <si>
    <t>LAMARD</t>
  </si>
  <si>
    <t>LAGRANGE</t>
  </si>
  <si>
    <t>FLUTTAZ</t>
  </si>
  <si>
    <t>PIMENTEL</t>
  </si>
  <si>
    <t>JULIEN</t>
  </si>
  <si>
    <t>BACCOT</t>
  </si>
  <si>
    <t>Philomène</t>
  </si>
  <si>
    <t>DESPOCQ</t>
  </si>
  <si>
    <t>SEBILLE</t>
  </si>
  <si>
    <t>MASUEZ</t>
  </si>
  <si>
    <t>BON</t>
  </si>
  <si>
    <t>CAPONY</t>
  </si>
  <si>
    <t>PETTON</t>
  </si>
  <si>
    <t>FEREZ</t>
  </si>
  <si>
    <t>VERGÈS-CAULLET</t>
  </si>
  <si>
    <t>DEMERSSEMAN</t>
  </si>
  <si>
    <t>REY-GAUCHER</t>
  </si>
  <si>
    <t>CORNIOT</t>
  </si>
  <si>
    <t>LABOSSE</t>
  </si>
  <si>
    <t>BEN ALI</t>
  </si>
  <si>
    <t>HABSAOUI</t>
  </si>
  <si>
    <t>Jamilah</t>
  </si>
  <si>
    <t>DEBAIN</t>
  </si>
  <si>
    <t>CLAVEQUIN</t>
  </si>
  <si>
    <t>COTTET</t>
  </si>
  <si>
    <t>HILD</t>
  </si>
  <si>
    <t>GUIOT</t>
  </si>
  <si>
    <t>CONSTANTAKATOS</t>
  </si>
  <si>
    <t>Miltiades</t>
  </si>
  <si>
    <t>Bretagne</t>
  </si>
  <si>
    <t>Côtes-d'Armor</t>
  </si>
  <si>
    <t>BRETAGNE EN LUTTES</t>
  </si>
  <si>
    <t>BRETAGNE EN LUTTES BREIZH O STOURM</t>
  </si>
  <si>
    <t>LE JEUNE</t>
  </si>
  <si>
    <t>Gael</t>
  </si>
  <si>
    <t>BRICAUD</t>
  </si>
  <si>
    <t>KERRAIN</t>
  </si>
  <si>
    <t>Paskal</t>
  </si>
  <si>
    <t>BOËDEC</t>
  </si>
  <si>
    <t>BURLOT</t>
  </si>
  <si>
    <t>LE PIOLET</t>
  </si>
  <si>
    <t>Anaëlle</t>
  </si>
  <si>
    <t>LINTANF</t>
  </si>
  <si>
    <t>Gweltaz</t>
  </si>
  <si>
    <t>LE PIERRES</t>
  </si>
  <si>
    <t>Ewen</t>
  </si>
  <si>
    <t>LACHIVER</t>
  </si>
  <si>
    <t>LIOTARD</t>
  </si>
  <si>
    <t>Josselin</t>
  </si>
  <si>
    <t>DEVOS ROPARS</t>
  </si>
  <si>
    <t>Sabrine</t>
  </si>
  <si>
    <t>FALÉZAN</t>
  </si>
  <si>
    <t>CONNAN</t>
  </si>
  <si>
    <t>Enora</t>
  </si>
  <si>
    <t>LE GAC</t>
  </si>
  <si>
    <t>Finistère</t>
  </si>
  <si>
    <t>BLEUNVEN</t>
  </si>
  <si>
    <t>GIMET</t>
  </si>
  <si>
    <t>Maiwenn</t>
  </si>
  <si>
    <t>BIMONT-CHAUVEAU</t>
  </si>
  <si>
    <t>Luce</t>
  </si>
  <si>
    <t>MERIEN</t>
  </si>
  <si>
    <t>Tifenn</t>
  </si>
  <si>
    <t>SALAÜN</t>
  </si>
  <si>
    <t>Gurvan</t>
  </si>
  <si>
    <t>LINCY</t>
  </si>
  <si>
    <t>JAFFRES</t>
  </si>
  <si>
    <t>ROGUES</t>
  </si>
  <si>
    <t>Timotée</t>
  </si>
  <si>
    <t>JAKEZ-VARGAS</t>
  </si>
  <si>
    <t>Metig</t>
  </si>
  <si>
    <t>ELMOCTAR</t>
  </si>
  <si>
    <t>LE SCORNEC</t>
  </si>
  <si>
    <t>JOUBIN</t>
  </si>
  <si>
    <t>Maelan</t>
  </si>
  <si>
    <t>LE POGAM</t>
  </si>
  <si>
    <t>BERGOT</t>
  </si>
  <si>
    <t>Liza</t>
  </si>
  <si>
    <t>MALEUVRE</t>
  </si>
  <si>
    <t>Hoel</t>
  </si>
  <si>
    <t>Maïwen</t>
  </si>
  <si>
    <t>ROUDAUT</t>
  </si>
  <si>
    <t>BRUNEL</t>
  </si>
  <si>
    <t>Anouk</t>
  </si>
  <si>
    <t>LE TALLEC</t>
  </si>
  <si>
    <t>GLEMAREC</t>
  </si>
  <si>
    <t>Ille-et-Vilaine</t>
  </si>
  <si>
    <t>BENKHADDA</t>
  </si>
  <si>
    <t>Nardjas</t>
  </si>
  <si>
    <t>AUSSANT</t>
  </si>
  <si>
    <t>Emeline</t>
  </si>
  <si>
    <t>MIGNIAU</t>
  </si>
  <si>
    <t>Flavien</t>
  </si>
  <si>
    <t>TOUTOUS</t>
  </si>
  <si>
    <t>LAIZE</t>
  </si>
  <si>
    <t>NOYER</t>
  </si>
  <si>
    <t>CHAPA</t>
  </si>
  <si>
    <t>Marin (patron)</t>
  </si>
  <si>
    <t>DESPRETZ</t>
  </si>
  <si>
    <t>LINGET</t>
  </si>
  <si>
    <t>COTTEN-MERCY</t>
  </si>
  <si>
    <t>BROUARD</t>
  </si>
  <si>
    <t>DUC-MAUGE</t>
  </si>
  <si>
    <t>BUREL</t>
  </si>
  <si>
    <t>DESPRES</t>
  </si>
  <si>
    <t>Solen</t>
  </si>
  <si>
    <t>BRETILLE</t>
  </si>
  <si>
    <t>COATANLEM</t>
  </si>
  <si>
    <t>Oréa</t>
  </si>
  <si>
    <t>KECHIS</t>
  </si>
  <si>
    <t>GOUDAL</t>
  </si>
  <si>
    <t>ZUATE Y ZUBER</t>
  </si>
  <si>
    <t>Sybil</t>
  </si>
  <si>
    <t>JOLIVET LE FORESTIER</t>
  </si>
  <si>
    <t>Kadvael</t>
  </si>
  <si>
    <t>LEVER-CRUÉ</t>
  </si>
  <si>
    <t>Loeiza</t>
  </si>
  <si>
    <t>Maelig</t>
  </si>
  <si>
    <t>KEENAN</t>
  </si>
  <si>
    <t>LAQUAINE-JACQ</t>
  </si>
  <si>
    <t>Tomaz</t>
  </si>
  <si>
    <t>Morbihan</t>
  </si>
  <si>
    <t>LE CLOAREC</t>
  </si>
  <si>
    <t>BRESMAL</t>
  </si>
  <si>
    <t>Maodann</t>
  </si>
  <si>
    <t>Goulven</t>
  </si>
  <si>
    <t>POINTEAU</t>
  </si>
  <si>
    <t>NOVELLA</t>
  </si>
  <si>
    <t>GOIX</t>
  </si>
  <si>
    <t>Ezhvin</t>
  </si>
  <si>
    <t>POCARD</t>
  </si>
  <si>
    <t>LE SAUZE</t>
  </si>
  <si>
    <t>Elouan</t>
  </si>
  <si>
    <t>CHEVANCE</t>
  </si>
  <si>
    <t>LOXQ</t>
  </si>
  <si>
    <t>Lewellyn</t>
  </si>
  <si>
    <t>BRESMAL LE MOUILLOUR</t>
  </si>
  <si>
    <t>Yuna</t>
  </si>
  <si>
    <t>LE GRUMELEC</t>
  </si>
  <si>
    <t>LE TROADEC</t>
  </si>
  <si>
    <t>LOOT VOET</t>
  </si>
  <si>
    <t>Marieke</t>
  </si>
  <si>
    <t>Louri</t>
  </si>
  <si>
    <t>BAUDONCOURT</t>
  </si>
  <si>
    <t>GUILCHER</t>
  </si>
  <si>
    <t>AVEC J.Y. LE DRIAN</t>
  </si>
  <si>
    <t>POUR LA BRETAGNE AVEC JEAN-YVES LE DRIAN</t>
  </si>
  <si>
    <t>ERHEL</t>
  </si>
  <si>
    <t>LAHELLEC</t>
  </si>
  <si>
    <t>BREARD</t>
  </si>
  <si>
    <t>Georgette</t>
  </si>
  <si>
    <t>NIQUE</t>
  </si>
  <si>
    <t>ARGAT-BOURIOT</t>
  </si>
  <si>
    <t>RAMARD</t>
  </si>
  <si>
    <t>CADIOU</t>
  </si>
  <si>
    <t>HERCOUËT</t>
  </si>
  <si>
    <t>CHAPPÉ</t>
  </si>
  <si>
    <t>BERTHIER-LEVIF</t>
  </si>
  <si>
    <t>VIDAMENT</t>
  </si>
  <si>
    <t>LE CLEZIO</t>
  </si>
  <si>
    <t>COATANÉA</t>
  </si>
  <si>
    <t>RASSENEUR</t>
  </si>
  <si>
    <t>LE MEUR</t>
  </si>
  <si>
    <t>BUI</t>
  </si>
  <si>
    <t>Gwenegan</t>
  </si>
  <si>
    <t>JOURDAIN</t>
  </si>
  <si>
    <t>SALAMI-DADKHAH</t>
  </si>
  <si>
    <t>Forough</t>
  </si>
  <si>
    <t>GHACHEM</t>
  </si>
  <si>
    <t>VIGOUROUX</t>
  </si>
  <si>
    <t>KARLESKIND</t>
  </si>
  <si>
    <t>BRAS</t>
  </si>
  <si>
    <t>Mona</t>
  </si>
  <si>
    <t>LE QUELLEC</t>
  </si>
  <si>
    <t>VULPIANI</t>
  </si>
  <si>
    <t>THOMIN</t>
  </si>
  <si>
    <t>LE BIGAUT</t>
  </si>
  <si>
    <t>TANGUY</t>
  </si>
  <si>
    <t>URIEN</t>
  </si>
  <si>
    <t>LACLUSSE LE NOST</t>
  </si>
  <si>
    <t>Sheilla</t>
  </si>
  <si>
    <t>PÉRON</t>
  </si>
  <si>
    <t>URVOIS</t>
  </si>
  <si>
    <t>BERTHOU</t>
  </si>
  <si>
    <t>LEBRANCHU</t>
  </si>
  <si>
    <t>Marylise</t>
  </si>
  <si>
    <t>URVOAS</t>
  </si>
  <si>
    <t>CHESNAIS-GIRARD</t>
  </si>
  <si>
    <t>Loïg</t>
  </si>
  <si>
    <t>PATAULT</t>
  </si>
  <si>
    <t>SEMERIL</t>
  </si>
  <si>
    <t>ROUAUX</t>
  </si>
  <si>
    <t>BERROCHE</t>
  </si>
  <si>
    <t>GAUTIER-LE BAIL</t>
  </si>
  <si>
    <t>MEYRIER</t>
  </si>
  <si>
    <t>LOUARN</t>
  </si>
  <si>
    <t>CROCQ</t>
  </si>
  <si>
    <t>SAOUD</t>
  </si>
  <si>
    <t>Hind</t>
  </si>
  <si>
    <t>POULIQUEN</t>
  </si>
  <si>
    <t>SAINT-JAMES</t>
  </si>
  <si>
    <t>UTARD</t>
  </si>
  <si>
    <t>DUFFAUD</t>
  </si>
  <si>
    <t>KRÜGER</t>
  </si>
  <si>
    <t>Katja</t>
  </si>
  <si>
    <t>AÏT ALI</t>
  </si>
  <si>
    <t>Aïcha</t>
  </si>
  <si>
    <t>HERVE</t>
  </si>
  <si>
    <t>SOHIER</t>
  </si>
  <si>
    <t>TEBESSI</t>
  </si>
  <si>
    <t>LETORT</t>
  </si>
  <si>
    <t>HÉLIAS</t>
  </si>
  <si>
    <t>GEFFROY</t>
  </si>
  <si>
    <t>MASSOT</t>
  </si>
  <si>
    <t>LE DRIAN</t>
  </si>
  <si>
    <t>GALLO</t>
  </si>
  <si>
    <t>MOLAC</t>
  </si>
  <si>
    <t>LE SAOUT</t>
  </si>
  <si>
    <t>LE BOULANGER</t>
  </si>
  <si>
    <t>HULAUD</t>
  </si>
  <si>
    <t>Kaourintine</t>
  </si>
  <si>
    <t>LE PEIH</t>
  </si>
  <si>
    <t>TROALEN</t>
  </si>
  <si>
    <t>LE BRAZIDEC</t>
  </si>
  <si>
    <t>JOUNEAUX-PEDRONO</t>
  </si>
  <si>
    <t>UZENAT</t>
  </si>
  <si>
    <t>COHIC</t>
  </si>
  <si>
    <t>Gwenaëlle</t>
  </si>
  <si>
    <t>COIGNARD</t>
  </si>
  <si>
    <t>Ronan</t>
  </si>
  <si>
    <t>VIDELO</t>
  </si>
  <si>
    <t>HERVIAUX</t>
  </si>
  <si>
    <t>L'HÉNORET</t>
  </si>
  <si>
    <t>TELLIER</t>
  </si>
  <si>
    <t>ORGEBIN</t>
  </si>
  <si>
    <t>NOTRE CHANCE INDEPENDANCE</t>
  </si>
  <si>
    <t>NOTRE CHANCE, L'INDEPENDANCE</t>
  </si>
  <si>
    <t>OLIVO</t>
  </si>
  <si>
    <t>JIGOUREL</t>
  </si>
  <si>
    <t>HUONIC</t>
  </si>
  <si>
    <t>Servane</t>
  </si>
  <si>
    <t>JOSSE</t>
  </si>
  <si>
    <t>BOUGOT</t>
  </si>
  <si>
    <t>JÉGU-LE BOEDEC</t>
  </si>
  <si>
    <t>LE FLOCH</t>
  </si>
  <si>
    <t>MAHE</t>
  </si>
  <si>
    <t>SERAZIN</t>
  </si>
  <si>
    <t>PERREL</t>
  </si>
  <si>
    <t>TRONCHE</t>
  </si>
  <si>
    <t>BILY</t>
  </si>
  <si>
    <t>Marie Thérèse</t>
  </si>
  <si>
    <t>CALINET-TALAGAS</t>
  </si>
  <si>
    <t>Patrig</t>
  </si>
  <si>
    <t>GOURVIL</t>
  </si>
  <si>
    <t>MAGUER</t>
  </si>
  <si>
    <t>BOULLET-DULPHY</t>
  </si>
  <si>
    <t>COLLOUARD</t>
  </si>
  <si>
    <t>MARCHADOUR</t>
  </si>
  <si>
    <t>DELÉON</t>
  </si>
  <si>
    <t>DESVAUX</t>
  </si>
  <si>
    <t>Marin (salarié)</t>
  </si>
  <si>
    <t>FLORENTIN</t>
  </si>
  <si>
    <t>GRAIGNIC</t>
  </si>
  <si>
    <t>LE STRAT</t>
  </si>
  <si>
    <t>LEBOULANGER</t>
  </si>
  <si>
    <t>LE GAL-MERIEN</t>
  </si>
  <si>
    <t>ARHUERO</t>
  </si>
  <si>
    <t>GOURGANE</t>
  </si>
  <si>
    <t>GASTINGER</t>
  </si>
  <si>
    <t>Kilian</t>
  </si>
  <si>
    <t>DROUARD</t>
  </si>
  <si>
    <t>MARZIN</t>
  </si>
  <si>
    <t>DEVRIENDT</t>
  </si>
  <si>
    <t>SALAUN</t>
  </si>
  <si>
    <t>LETOFFE</t>
  </si>
  <si>
    <t>BORDIER</t>
  </si>
  <si>
    <t>COTARD</t>
  </si>
  <si>
    <t>LE LEM</t>
  </si>
  <si>
    <t>BIDAN</t>
  </si>
  <si>
    <t>BUCAS</t>
  </si>
  <si>
    <t>PILLET</t>
  </si>
  <si>
    <t>BUTON</t>
  </si>
  <si>
    <t>RADIGUET</t>
  </si>
  <si>
    <t>Tugdual</t>
  </si>
  <si>
    <t>RENAUDIN</t>
  </si>
  <si>
    <t>REMINIAC</t>
  </si>
  <si>
    <t>GAREL</t>
  </si>
  <si>
    <t>Maryannick</t>
  </si>
  <si>
    <t>GALANT</t>
  </si>
  <si>
    <t>SOYEZ</t>
  </si>
  <si>
    <t>JAN</t>
  </si>
  <si>
    <t>LHERMELIN-GALODE</t>
  </si>
  <si>
    <t>BECHARD</t>
  </si>
  <si>
    <t>SELON</t>
  </si>
  <si>
    <t>JEHANNO</t>
  </si>
  <si>
    <t>LE QUERE</t>
  </si>
  <si>
    <t>Lara</t>
  </si>
  <si>
    <t>DE PARSCAU DU PLESSIX</t>
  </si>
  <si>
    <t>Gwenn</t>
  </si>
  <si>
    <t>HANVIC</t>
  </si>
  <si>
    <t>LE GAL</t>
  </si>
  <si>
    <t>BEUREL</t>
  </si>
  <si>
    <t>Eglantine</t>
  </si>
  <si>
    <t>BÉAL</t>
  </si>
  <si>
    <t>Mael</t>
  </si>
  <si>
    <t>VILLAIN</t>
  </si>
  <si>
    <t>QUILLIEN</t>
  </si>
  <si>
    <t>JAFFRÉ</t>
  </si>
  <si>
    <t>Herveline</t>
  </si>
  <si>
    <t>THIELLEMENT</t>
  </si>
  <si>
    <t>LE DRAN</t>
  </si>
  <si>
    <t>MALARDÉ</t>
  </si>
  <si>
    <t>OUI LA BRETAGNE</t>
  </si>
  <si>
    <t>KERLEGUER-VIOUGEA</t>
  </si>
  <si>
    <t>HAMON</t>
  </si>
  <si>
    <t>GUYOMARD</t>
  </si>
  <si>
    <t>L'HEREEC</t>
  </si>
  <si>
    <t>MEHEUST</t>
  </si>
  <si>
    <t>LARVOR</t>
  </si>
  <si>
    <t>LEFRESNE</t>
  </si>
  <si>
    <t>MONTAGNE</t>
  </si>
  <si>
    <t>MORICE</t>
  </si>
  <si>
    <t>Rozenn</t>
  </si>
  <si>
    <t>TEMPLIER</t>
  </si>
  <si>
    <t>Gwennoline</t>
  </si>
  <si>
    <t>FEUVRIER</t>
  </si>
  <si>
    <t>TOULGOAT</t>
  </si>
  <si>
    <t>LOZAC'H</t>
  </si>
  <si>
    <t>TROADEC</t>
  </si>
  <si>
    <t>L'AMOULEN</t>
  </si>
  <si>
    <t>DIVANAC'H</t>
  </si>
  <si>
    <t>NICOLE</t>
  </si>
  <si>
    <t>MOAL</t>
  </si>
  <si>
    <t>Pierre-Yves</t>
  </si>
  <si>
    <t>LE MOAN</t>
  </si>
  <si>
    <t>PELLIET</t>
  </si>
  <si>
    <t>LE NEDELLEC</t>
  </si>
  <si>
    <t>LAVANANT</t>
  </si>
  <si>
    <t>PAVEC</t>
  </si>
  <si>
    <t>PENNEC</t>
  </si>
  <si>
    <t>TRÉFLÈS</t>
  </si>
  <si>
    <t>DIVARD</t>
  </si>
  <si>
    <t>LE CORRE</t>
  </si>
  <si>
    <t>HILIOU</t>
  </si>
  <si>
    <t>MENGUY</t>
  </si>
  <si>
    <t>DAREAU</t>
  </si>
  <si>
    <t>LE GARS</t>
  </si>
  <si>
    <t>Naig</t>
  </si>
  <si>
    <t>CUEFF</t>
  </si>
  <si>
    <t>MOTEL</t>
  </si>
  <si>
    <t>CAOUISSIN</t>
  </si>
  <si>
    <t>Nil</t>
  </si>
  <si>
    <t>COUSSINET</t>
  </si>
  <si>
    <t>LE CHENECHAL</t>
  </si>
  <si>
    <t>MILIN</t>
  </si>
  <si>
    <t>Trefina</t>
  </si>
  <si>
    <t>LOINSARD</t>
  </si>
  <si>
    <t>LESVIER</t>
  </si>
  <si>
    <t>Stuart</t>
  </si>
  <si>
    <t>KERDRAON</t>
  </si>
  <si>
    <t>LE MOIGNE</t>
  </si>
  <si>
    <t>CHEVREL</t>
  </si>
  <si>
    <t>SÉNÉCHAL</t>
  </si>
  <si>
    <t>LOGEAIS</t>
  </si>
  <si>
    <t>BREMAUD</t>
  </si>
  <si>
    <t>COMES</t>
  </si>
  <si>
    <t>ROUSSELLE</t>
  </si>
  <si>
    <t>MACHARD</t>
  </si>
  <si>
    <t>ROZÉ</t>
  </si>
  <si>
    <t>GOUEDIC-MUSELLEC</t>
  </si>
  <si>
    <t>NOVELLO-FLOC'HLAY</t>
  </si>
  <si>
    <t>CHEVAL</t>
  </si>
  <si>
    <t>KERVARREC</t>
  </si>
  <si>
    <t>SOREL</t>
  </si>
  <si>
    <t>ULLIAC</t>
  </si>
  <si>
    <t>FRUCHARD</t>
  </si>
  <si>
    <t>MADEC</t>
  </si>
  <si>
    <t>COQUIL</t>
  </si>
  <si>
    <t>GALLOU</t>
  </si>
  <si>
    <t>LE MARÉCHAL</t>
  </si>
  <si>
    <t>PRIGENT</t>
  </si>
  <si>
    <t>HALLOT</t>
  </si>
  <si>
    <t>LE FOLL</t>
  </si>
  <si>
    <t>LE DANVIC</t>
  </si>
  <si>
    <t>HAMONIC</t>
  </si>
  <si>
    <t>MAHÉ</t>
  </si>
  <si>
    <t>GUILLOU-LE TOUZE</t>
  </si>
  <si>
    <t>JONDOT</t>
  </si>
  <si>
    <t>L'UPR, avec François ASSELINEAU LE PARTI QUI MONTE malgré le silence des médias</t>
  </si>
  <si>
    <t>MALISSEN</t>
  </si>
  <si>
    <t>DARTIGE DU FOURNET</t>
  </si>
  <si>
    <t>PAGES</t>
  </si>
  <si>
    <t>BRETEL</t>
  </si>
  <si>
    <t>JEZEQUELLOU</t>
  </si>
  <si>
    <t>BÉTEND</t>
  </si>
  <si>
    <t>DUIGOU</t>
  </si>
  <si>
    <t>ACUNZO</t>
  </si>
  <si>
    <t>LE COUILLARD</t>
  </si>
  <si>
    <t>Erwan</t>
  </si>
  <si>
    <t>LAPOSSE</t>
  </si>
  <si>
    <t>CARRICO</t>
  </si>
  <si>
    <t>JOUAN</t>
  </si>
  <si>
    <t>FARJON</t>
  </si>
  <si>
    <t>BOULLAI</t>
  </si>
  <si>
    <t>Dorian</t>
  </si>
  <si>
    <t>SOUMILLIARD</t>
  </si>
  <si>
    <t>PELLETAN</t>
  </si>
  <si>
    <t>QUINIOU</t>
  </si>
  <si>
    <t>PERENNES</t>
  </si>
  <si>
    <t>AUDREN DE KERDREL</t>
  </si>
  <si>
    <t>HORLAVILLE</t>
  </si>
  <si>
    <t>MENAND</t>
  </si>
  <si>
    <t>FRAVALLO</t>
  </si>
  <si>
    <t>VIRIOT</t>
  </si>
  <si>
    <t>KERROS</t>
  </si>
  <si>
    <t>DEUFF</t>
  </si>
  <si>
    <t>PÉNARD</t>
  </si>
  <si>
    <t>COIC</t>
  </si>
  <si>
    <t>JACQUIN</t>
  </si>
  <si>
    <t>BURETTE</t>
  </si>
  <si>
    <t>MALIGORNE</t>
  </si>
  <si>
    <t>SILARD</t>
  </si>
  <si>
    <t>BERTUCAT</t>
  </si>
  <si>
    <t>VOURCH</t>
  </si>
  <si>
    <t>GAUME</t>
  </si>
  <si>
    <t>DORAPHE</t>
  </si>
  <si>
    <t>HEBERT</t>
  </si>
  <si>
    <t>GARROS</t>
  </si>
  <si>
    <t>MAHEO</t>
  </si>
  <si>
    <t>TOUPENSE</t>
  </si>
  <si>
    <t>BECEL</t>
  </si>
  <si>
    <t>PENDELIO</t>
  </si>
  <si>
    <t>SAYOUD</t>
  </si>
  <si>
    <t>Tamani</t>
  </si>
  <si>
    <t>PINCE</t>
  </si>
  <si>
    <t>MANNEVILLE</t>
  </si>
  <si>
    <t>Bérénice</t>
  </si>
  <si>
    <t>DELAVILLE</t>
  </si>
  <si>
    <t>CERTAIN</t>
  </si>
  <si>
    <t>Marleen</t>
  </si>
  <si>
    <t>TROTOUX</t>
  </si>
  <si>
    <t>RICHARDSON</t>
  </si>
  <si>
    <t>GOURVENEC</t>
  </si>
  <si>
    <t>DUGAY</t>
  </si>
  <si>
    <t>NIERADKA</t>
  </si>
  <si>
    <t>BERT</t>
  </si>
  <si>
    <t>DAULOUEDE</t>
  </si>
  <si>
    <t>SAADI</t>
  </si>
  <si>
    <t>ROYEZ</t>
  </si>
  <si>
    <t>RICAUD</t>
  </si>
  <si>
    <t>Debout la France avec Nicolas Dupont-Aignan</t>
  </si>
  <si>
    <t>LEFEUVRE</t>
  </si>
  <si>
    <t>YU-YUENG</t>
  </si>
  <si>
    <t>DESPLACES</t>
  </si>
  <si>
    <t>D'ERNEVILLE</t>
  </si>
  <si>
    <t>MACRÉ</t>
  </si>
  <si>
    <t>TAILLEZ</t>
  </si>
  <si>
    <t>LAGRÉE</t>
  </si>
  <si>
    <t>LE NOUVEL</t>
  </si>
  <si>
    <t>LE ROY</t>
  </si>
  <si>
    <t>Vincent-Louis</t>
  </si>
  <si>
    <t>GRIMAULT</t>
  </si>
  <si>
    <t>CHATEL</t>
  </si>
  <si>
    <t>MERLINI</t>
  </si>
  <si>
    <t>KERHERVE</t>
  </si>
  <si>
    <t>ESCARFAIL</t>
  </si>
  <si>
    <t>ROSSIGNEUX</t>
  </si>
  <si>
    <t>DUHAMEL</t>
  </si>
  <si>
    <t>ALAINMAT</t>
  </si>
  <si>
    <t>Till</t>
  </si>
  <si>
    <t>GRENOT</t>
  </si>
  <si>
    <t>LE MEE</t>
  </si>
  <si>
    <t>Lucia</t>
  </si>
  <si>
    <t>MESGUEN</t>
  </si>
  <si>
    <t>QUEMENEUR</t>
  </si>
  <si>
    <t>PAZERY</t>
  </si>
  <si>
    <t>PLOSKONKA</t>
  </si>
  <si>
    <t>FOUCHER</t>
  </si>
  <si>
    <t>DONIO</t>
  </si>
  <si>
    <t>LE HELLEY</t>
  </si>
  <si>
    <t>BOURNONVILLE</t>
  </si>
  <si>
    <t>SIROUX</t>
  </si>
  <si>
    <t>DERSOIR</t>
  </si>
  <si>
    <t>CRAVREUL</t>
  </si>
  <si>
    <t>DELÉPINE</t>
  </si>
  <si>
    <t>PRODHOMME</t>
  </si>
  <si>
    <t>BOSSÉ</t>
  </si>
  <si>
    <t>NOURRY</t>
  </si>
  <si>
    <t>MEILLERAY</t>
  </si>
  <si>
    <t>RIDRAY</t>
  </si>
  <si>
    <t>BIEBER</t>
  </si>
  <si>
    <t>ALLEIX</t>
  </si>
  <si>
    <t>CAU</t>
  </si>
  <si>
    <t>KERRAND</t>
  </si>
  <si>
    <t>DAGORNE</t>
  </si>
  <si>
    <t>DAUGES</t>
  </si>
  <si>
    <t>PARQUET</t>
  </si>
  <si>
    <t>Tania</t>
  </si>
  <si>
    <t>CABAS</t>
  </si>
  <si>
    <t>DUPÉ</t>
  </si>
  <si>
    <t>LE GUIBAN</t>
  </si>
  <si>
    <t>MICHOTTEY</t>
  </si>
  <si>
    <t>LE POSTEC</t>
  </si>
  <si>
    <t>SANCIER</t>
  </si>
  <si>
    <t>VALOT</t>
  </si>
  <si>
    <t>LEPAGE</t>
  </si>
  <si>
    <t>LE CHATON</t>
  </si>
  <si>
    <t>DE MELLON</t>
  </si>
  <si>
    <t>BLEIN</t>
  </si>
  <si>
    <t>LEBIEZ</t>
  </si>
  <si>
    <t>HAËNTJENS</t>
  </si>
  <si>
    <t>Jacques-Antoine</t>
  </si>
  <si>
    <t>TOTÉE</t>
  </si>
  <si>
    <t>PINAUD</t>
  </si>
  <si>
    <t>MENDELS</t>
  </si>
  <si>
    <t>LE MÉVEL</t>
  </si>
  <si>
    <t>SERSOUR</t>
  </si>
  <si>
    <t>KIEFFER</t>
  </si>
  <si>
    <t>DELOBEL</t>
  </si>
  <si>
    <t>THOMAÏDIS</t>
  </si>
  <si>
    <t>MIAILHES</t>
  </si>
  <si>
    <t>BELBEOCH</t>
  </si>
  <si>
    <t>DELGRANGE</t>
  </si>
  <si>
    <t>SACHOT</t>
  </si>
  <si>
    <t>CAREO</t>
  </si>
  <si>
    <t>SAINPOL</t>
  </si>
  <si>
    <t>Jasmine</t>
  </si>
  <si>
    <t>LARVOL</t>
  </si>
  <si>
    <t>HENAFF</t>
  </si>
  <si>
    <t>TRESSARD</t>
  </si>
  <si>
    <t>ROMA</t>
  </si>
  <si>
    <t>CARAYON</t>
  </si>
  <si>
    <t>QUEINNEC</t>
  </si>
  <si>
    <t>DERVOUT</t>
  </si>
  <si>
    <t>GODBILLON</t>
  </si>
  <si>
    <t>LANGUILLE</t>
  </si>
  <si>
    <t>PENNELLE</t>
  </si>
  <si>
    <t>D'ORSANNE</t>
  </si>
  <si>
    <t>SALMON</t>
  </si>
  <si>
    <t>VANEECLOO</t>
  </si>
  <si>
    <t>BOURLIEUX</t>
  </si>
  <si>
    <t>DESOIZE</t>
  </si>
  <si>
    <t>BARBIÉ</t>
  </si>
  <si>
    <t>GONY</t>
  </si>
  <si>
    <t>GOUTANY</t>
  </si>
  <si>
    <t>ANGUÉ</t>
  </si>
  <si>
    <t>GILOIS</t>
  </si>
  <si>
    <t>DIEULAFAIT</t>
  </si>
  <si>
    <t>GIRAUD-PETIT</t>
  </si>
  <si>
    <t>LEFRANCQ</t>
  </si>
  <si>
    <t>GUILLERME</t>
  </si>
  <si>
    <t>GALODÉ</t>
  </si>
  <si>
    <t>PEDEZERT</t>
  </si>
  <si>
    <t>LOCHU</t>
  </si>
  <si>
    <t>RODIER</t>
  </si>
  <si>
    <t>BRÉDILLOT</t>
  </si>
  <si>
    <t>LOOTEN</t>
  </si>
  <si>
    <t>OSTY</t>
  </si>
  <si>
    <t>GRATIGNY</t>
  </si>
  <si>
    <t>IRAGNE</t>
  </si>
  <si>
    <t>LECHEVALIER</t>
  </si>
  <si>
    <t>ADAWI</t>
  </si>
  <si>
    <t>Anick</t>
  </si>
  <si>
    <t>BAYON</t>
  </si>
  <si>
    <t>RÜTZ</t>
  </si>
  <si>
    <t>PIOLET</t>
  </si>
  <si>
    <t>DURUDEAU</t>
  </si>
  <si>
    <t>LE BARZ</t>
  </si>
  <si>
    <t>BOUCHE</t>
  </si>
  <si>
    <t>VAUFLEURY</t>
  </si>
  <si>
    <t>LE NY</t>
  </si>
  <si>
    <t>LARGOUET</t>
  </si>
  <si>
    <t>CHICHERY</t>
  </si>
  <si>
    <t>LE BOUEDEC</t>
  </si>
  <si>
    <t>LES REPUBLICAINS</t>
  </si>
  <si>
    <t>LE CHOIX DE LA BRETAGNE</t>
  </si>
  <si>
    <t>DE SALLIER DUPIN</t>
  </si>
  <si>
    <t>TISON</t>
  </si>
  <si>
    <t>GUELOU</t>
  </si>
  <si>
    <t>MIEL-GIRESSE</t>
  </si>
  <si>
    <t>GRONDIN</t>
  </si>
  <si>
    <t>LE LU</t>
  </si>
  <si>
    <t>LE BIHAN</t>
  </si>
  <si>
    <t>LE BRETON LE BELLEC</t>
  </si>
  <si>
    <t>LE BAL</t>
  </si>
  <si>
    <t>QUILLIVIC</t>
  </si>
  <si>
    <t>POCHIC</t>
  </si>
  <si>
    <t>LECERF LIVET</t>
  </si>
  <si>
    <t>TREGUER</t>
  </si>
  <si>
    <t>GODEBERT</t>
  </si>
  <si>
    <t>HÉNAFF</t>
  </si>
  <si>
    <t>GUILLEVIN</t>
  </si>
  <si>
    <t>ABIVEN</t>
  </si>
  <si>
    <t>YVINEC</t>
  </si>
  <si>
    <t>ROBERT-ROCHER</t>
  </si>
  <si>
    <t>Lorette</t>
  </si>
  <si>
    <t>LEOST</t>
  </si>
  <si>
    <t>GUILLO</t>
  </si>
  <si>
    <t>LE FLOC'H</t>
  </si>
  <si>
    <t>GALL</t>
  </si>
  <si>
    <t>Veronique</t>
  </si>
  <si>
    <t>MARBOEUF</t>
  </si>
  <si>
    <t>PLOUVIER</t>
  </si>
  <si>
    <t>GUINEMER</t>
  </si>
  <si>
    <t>BRETEAU</t>
  </si>
  <si>
    <t>MAILLART-MEHAIGNERIE</t>
  </si>
  <si>
    <t>CARREAU</t>
  </si>
  <si>
    <t>BOUSSEKEY</t>
  </si>
  <si>
    <t>BÉVIÈRE</t>
  </si>
  <si>
    <t>OLLIVRO</t>
  </si>
  <si>
    <t>RICHEUX</t>
  </si>
  <si>
    <t>Jean-Francis</t>
  </si>
  <si>
    <t>DORANCE-HOUSSAY</t>
  </si>
  <si>
    <t>CLOAREC</t>
  </si>
  <si>
    <t>DE BLIC</t>
  </si>
  <si>
    <t>CHIRON</t>
  </si>
  <si>
    <t>DEPRESLE</t>
  </si>
  <si>
    <t>HOUDUS</t>
  </si>
  <si>
    <t>VIEUXBLED</t>
  </si>
  <si>
    <t>HAMON-BERTHELEME</t>
  </si>
  <si>
    <t>PINEAU</t>
  </si>
  <si>
    <t>POISSON KLARIC</t>
  </si>
  <si>
    <t>LOGNONÉ</t>
  </si>
  <si>
    <t>COUDRAIS</t>
  </si>
  <si>
    <t>ROBO</t>
  </si>
  <si>
    <t>LE DIFFON</t>
  </si>
  <si>
    <t>Anne Maud</t>
  </si>
  <si>
    <t>COJAN</t>
  </si>
  <si>
    <t>LE PAPE</t>
  </si>
  <si>
    <t>LE SOLLIEC</t>
  </si>
  <si>
    <t>BOIS</t>
  </si>
  <si>
    <t>LE NAY</t>
  </si>
  <si>
    <t>PETRESCO</t>
  </si>
  <si>
    <t>Marie-Carole</t>
  </si>
  <si>
    <t>PAGE</t>
  </si>
  <si>
    <t>DUPONT-TEIKIVAEOHO</t>
  </si>
  <si>
    <t>Teaki</t>
  </si>
  <si>
    <t>LE CHENE</t>
  </si>
  <si>
    <t>BERTHO</t>
  </si>
  <si>
    <t>JAGOUDET</t>
  </si>
  <si>
    <t>LOUER</t>
  </si>
  <si>
    <t>CHAPEL</t>
  </si>
  <si>
    <t>LOHER</t>
  </si>
  <si>
    <t>UNE AUTRE VOIE</t>
  </si>
  <si>
    <t>UNE AUTRE VOIE POUR LA BRETAGNE</t>
  </si>
  <si>
    <t>LOUAIL</t>
  </si>
  <si>
    <t>BOURBIGOT</t>
  </si>
  <si>
    <t>MANGOLD</t>
  </si>
  <si>
    <t>POILÂNE-TABART</t>
  </si>
  <si>
    <t>CLAESSENS</t>
  </si>
  <si>
    <t>BRIAND</t>
  </si>
  <si>
    <t>NEDELLEC</t>
  </si>
  <si>
    <t>Lisianne</t>
  </si>
  <si>
    <t>LE TILLY</t>
  </si>
  <si>
    <t>HAVOUY</t>
  </si>
  <si>
    <t>GRALL</t>
  </si>
  <si>
    <t>LE GUYADER</t>
  </si>
  <si>
    <t>WINCKLER</t>
  </si>
  <si>
    <t>KASSIS</t>
  </si>
  <si>
    <t>ESNAULT</t>
  </si>
  <si>
    <t>CAMPO HURTADO</t>
  </si>
  <si>
    <t>Monica</t>
  </si>
  <si>
    <t>BIGORGNE</t>
  </si>
  <si>
    <t>GROSSY</t>
  </si>
  <si>
    <t>CLOVIS</t>
  </si>
  <si>
    <t>QUIGUER</t>
  </si>
  <si>
    <t>JOLFRE</t>
  </si>
  <si>
    <t>DEVAL</t>
  </si>
  <si>
    <t>DORVAL</t>
  </si>
  <si>
    <t>KERNEIS</t>
  </si>
  <si>
    <t>Yann-Fanch</t>
  </si>
  <si>
    <t>TREGUIER</t>
  </si>
  <si>
    <t>FUSTEC</t>
  </si>
  <si>
    <t>BURGER</t>
  </si>
  <si>
    <t>BOULET</t>
  </si>
  <si>
    <t>LE NORMAND</t>
  </si>
  <si>
    <t>HASCOËT</t>
  </si>
  <si>
    <t>MORICEAU</t>
  </si>
  <si>
    <t>Janick</t>
  </si>
  <si>
    <t>DELEUME</t>
  </si>
  <si>
    <t>CHAPELLON</t>
  </si>
  <si>
    <t>DESMARES</t>
  </si>
  <si>
    <t>DALLÉ</t>
  </si>
  <si>
    <t>Cathie</t>
  </si>
  <si>
    <t>KOCH</t>
  </si>
  <si>
    <t>LEGEARD</t>
  </si>
  <si>
    <t>Nathanël</t>
  </si>
  <si>
    <t>GAT</t>
  </si>
  <si>
    <t>Amande</t>
  </si>
  <si>
    <t>LEUDIÈRE</t>
  </si>
  <si>
    <t>RAYSSIGUIER</t>
  </si>
  <si>
    <t>PIGACHE</t>
  </si>
  <si>
    <t>DUMILIEU</t>
  </si>
  <si>
    <t>DÉAN</t>
  </si>
  <si>
    <t>CHARKAOUI</t>
  </si>
  <si>
    <t>Abderrafik</t>
  </si>
  <si>
    <t>ROVAI BERTHELOT</t>
  </si>
  <si>
    <t>TORTELIER</t>
  </si>
  <si>
    <t>SERRAND</t>
  </si>
  <si>
    <t>LE GUILLERM</t>
  </si>
  <si>
    <t>ROUGIER</t>
  </si>
  <si>
    <t>GOARNISSON</t>
  </si>
  <si>
    <t>OILLIC</t>
  </si>
  <si>
    <t>ROUGER</t>
  </si>
  <si>
    <t>ANNE</t>
  </si>
  <si>
    <t>FRANCHET</t>
  </si>
  <si>
    <t>GUILLOUZOUIC</t>
  </si>
  <si>
    <t>LE POTIER</t>
  </si>
  <si>
    <t>LABBÉ</t>
  </si>
  <si>
    <t>TORTELLIER</t>
  </si>
  <si>
    <t>BAUDONT</t>
  </si>
  <si>
    <t>HERLIC</t>
  </si>
  <si>
    <t>AUDO</t>
  </si>
  <si>
    <t>TAILLECOURS</t>
  </si>
  <si>
    <t>Marie-Ève</t>
  </si>
  <si>
    <t>CARRÉ</t>
  </si>
  <si>
    <t>DI BIANCO</t>
  </si>
  <si>
    <t>Soazig</t>
  </si>
  <si>
    <t>GUIDEVAY</t>
  </si>
  <si>
    <t>Jean Pol</t>
  </si>
  <si>
    <t>PIRIO</t>
  </si>
  <si>
    <t>BARBICHON</t>
  </si>
  <si>
    <t>RIGUIDEL</t>
  </si>
  <si>
    <t>Eugène</t>
  </si>
  <si>
    <t>L'HUMAIN D'ABORD</t>
  </si>
  <si>
    <t>pour une bretagne sociale et écologique: l'humain d'abord</t>
  </si>
  <si>
    <t>COMPAIN</t>
  </si>
  <si>
    <t>GONSE</t>
  </si>
  <si>
    <t>Inès</t>
  </si>
  <si>
    <t>GIFFRAIN</t>
  </si>
  <si>
    <t>BELLAMY-CAËROU</t>
  </si>
  <si>
    <t>FLAGEUL</t>
  </si>
  <si>
    <t>ANGLESIO</t>
  </si>
  <si>
    <t>HERY</t>
  </si>
  <si>
    <t>HERVIO</t>
  </si>
  <si>
    <t>LE FUSTEC</t>
  </si>
  <si>
    <t>GUÉGAN</t>
  </si>
  <si>
    <t>LE LAY</t>
  </si>
  <si>
    <t>MONGIN</t>
  </si>
  <si>
    <t>ROUXEL</t>
  </si>
  <si>
    <t>BOUDIGOU</t>
  </si>
  <si>
    <t>PEOC'H</t>
  </si>
  <si>
    <t>LE GUELAFF</t>
  </si>
  <si>
    <t>BORNOT-GALLOU</t>
  </si>
  <si>
    <t>RIPPE</t>
  </si>
  <si>
    <t>DELBENDE</t>
  </si>
  <si>
    <t>LE BERRE</t>
  </si>
  <si>
    <t>RIVOALAN</t>
  </si>
  <si>
    <t>PANAGET</t>
  </si>
  <si>
    <t>PIERRET</t>
  </si>
  <si>
    <t>Sorence</t>
  </si>
  <si>
    <t>QUÉMÉNER</t>
  </si>
  <si>
    <t>BESCOU</t>
  </si>
  <si>
    <t>POUPON</t>
  </si>
  <si>
    <t>LAROCHE-PATINEC</t>
  </si>
  <si>
    <t>Anjela</t>
  </si>
  <si>
    <t>LEVEN</t>
  </si>
  <si>
    <t>ALAYSE</t>
  </si>
  <si>
    <t>LARFAOUI</t>
  </si>
  <si>
    <t>LE CALVEZ</t>
  </si>
  <si>
    <t>LARUE</t>
  </si>
  <si>
    <t>DALLOIS</t>
  </si>
  <si>
    <t>HALLOU</t>
  </si>
  <si>
    <t>Solenn</t>
  </si>
  <si>
    <t>TOCCO</t>
  </si>
  <si>
    <t>Nino</t>
  </si>
  <si>
    <t>MOCQUARD</t>
  </si>
  <si>
    <t>JENSEN</t>
  </si>
  <si>
    <t>Dan</t>
  </si>
  <si>
    <t>DIROU</t>
  </si>
  <si>
    <t>DEMOLDER</t>
  </si>
  <si>
    <t>JOUANNEAU</t>
  </si>
  <si>
    <t>GUIVARC'H</t>
  </si>
  <si>
    <t>BOULEMER</t>
  </si>
  <si>
    <t>BERGOGNÉ</t>
  </si>
  <si>
    <t>NEME</t>
  </si>
  <si>
    <t>FOURMON</t>
  </si>
  <si>
    <t>COUILLANDRE</t>
  </si>
  <si>
    <t>KERMEN</t>
  </si>
  <si>
    <t>LELANDAIS</t>
  </si>
  <si>
    <t>TROCHET</t>
  </si>
  <si>
    <t>RAYMONDE-LERAY</t>
  </si>
  <si>
    <t>LE BERT</t>
  </si>
  <si>
    <t>COUDROY</t>
  </si>
  <si>
    <t>MELAINE</t>
  </si>
  <si>
    <t>LOBRE</t>
  </si>
  <si>
    <t>Gwendoline</t>
  </si>
  <si>
    <t>BOULLANGER</t>
  </si>
  <si>
    <t>Félix</t>
  </si>
  <si>
    <t>DORÉ-LUCAS</t>
  </si>
  <si>
    <t>FRAPPESAUCE</t>
  </si>
  <si>
    <t>QUÉRÉ</t>
  </si>
  <si>
    <t>Louis-Marc</t>
  </si>
  <si>
    <t>KERVADEC</t>
  </si>
  <si>
    <t>QUÉRIC</t>
  </si>
  <si>
    <t>MARTEAU</t>
  </si>
  <si>
    <t>LE MOING</t>
  </si>
  <si>
    <t>BACCI</t>
  </si>
  <si>
    <t>MARVIN</t>
  </si>
  <si>
    <t>COQUELIN</t>
  </si>
  <si>
    <t>RISSEL</t>
  </si>
  <si>
    <t>DRAIN</t>
  </si>
  <si>
    <t>GOURLAY</t>
  </si>
  <si>
    <t>KRUGER</t>
  </si>
  <si>
    <t>FALGUIER</t>
  </si>
  <si>
    <t>Ramon</t>
  </si>
  <si>
    <t>COLLET</t>
  </si>
  <si>
    <t>Marie Pierre</t>
  </si>
  <si>
    <t>GUÉGUEN</t>
  </si>
  <si>
    <t>BOUBOUNELLE</t>
  </si>
  <si>
    <t>LE FOL</t>
  </si>
  <si>
    <t>MARIETTE</t>
  </si>
  <si>
    <t>REVILLA</t>
  </si>
  <si>
    <t>LEPINOIS</t>
  </si>
  <si>
    <t>VAN DEN BERGHE</t>
  </si>
  <si>
    <t>Ghyslaine</t>
  </si>
  <si>
    <t>CHAPEAU</t>
  </si>
  <si>
    <t>LAMOUR</t>
  </si>
  <si>
    <t>BLOSSE</t>
  </si>
  <si>
    <t>CHERBLANC</t>
  </si>
  <si>
    <t>CHAUVEAU</t>
  </si>
  <si>
    <t>GUILLOU</t>
  </si>
  <si>
    <t>LE BEUX</t>
  </si>
  <si>
    <t>PIRO</t>
  </si>
  <si>
    <t>BRENTERCH</t>
  </si>
  <si>
    <t>LE BOËTTÉ</t>
  </si>
  <si>
    <t>DEBLIQUI</t>
  </si>
  <si>
    <t>DUCHEMIN</t>
  </si>
  <si>
    <t>CHERON</t>
  </si>
  <si>
    <t>DELYSLE</t>
  </si>
  <si>
    <t>CHAUVEL</t>
  </si>
  <si>
    <t>Line</t>
  </si>
  <si>
    <t>BODIN</t>
  </si>
  <si>
    <t>PICAUD</t>
  </si>
  <si>
    <t>AMISSE</t>
  </si>
  <si>
    <t>CHIRAZI</t>
  </si>
  <si>
    <t>GOUEZIGOUX</t>
  </si>
  <si>
    <t>JARNY</t>
  </si>
  <si>
    <t>GOUGEON</t>
  </si>
  <si>
    <t>GUILLET</t>
  </si>
  <si>
    <t>BUFFET</t>
  </si>
  <si>
    <t>PORTEBOEUF</t>
  </si>
  <si>
    <t>ROULEAUX</t>
  </si>
  <si>
    <t>Jeannick</t>
  </si>
  <si>
    <t>DOUARD</t>
  </si>
  <si>
    <t>DESCOTTES</t>
  </si>
  <si>
    <t>DECOUT</t>
  </si>
  <si>
    <t>BERHAUT</t>
  </si>
  <si>
    <t>LEDERLE</t>
  </si>
  <si>
    <t>GAUDIN</t>
  </si>
  <si>
    <t>LAGREE</t>
  </si>
  <si>
    <t>Kelig</t>
  </si>
  <si>
    <t>LE BAIL</t>
  </si>
  <si>
    <t>GUIRAUD</t>
  </si>
  <si>
    <t>CRUNIL</t>
  </si>
  <si>
    <t>COATÉVAL</t>
  </si>
  <si>
    <t>SÉNÉ</t>
  </si>
  <si>
    <t>GUILLERMIC</t>
  </si>
  <si>
    <t>CORBEL</t>
  </si>
  <si>
    <t>CORNIÈRES</t>
  </si>
  <si>
    <t>VELLY</t>
  </si>
  <si>
    <t>SCHACHTELE</t>
  </si>
  <si>
    <t>LE HELLOCO</t>
  </si>
  <si>
    <t>ROBIC</t>
  </si>
  <si>
    <t>BAUDEL</t>
  </si>
  <si>
    <t>ROSNARHO</t>
  </si>
  <si>
    <t>LEFRANCOIS</t>
  </si>
  <si>
    <t>Centre-Val de Loire</t>
  </si>
  <si>
    <t>Cher</t>
  </si>
  <si>
    <t>LISTE FRONT NATIONAL PRESENTEE  PAR MARINE LE PEN</t>
  </si>
  <si>
    <t>COUEILLE</t>
  </si>
  <si>
    <t>Jean-René</t>
  </si>
  <si>
    <t>RAIMBAULT</t>
  </si>
  <si>
    <t>SAITZ</t>
  </si>
  <si>
    <t>LE NENAN</t>
  </si>
  <si>
    <t>HANEN</t>
  </si>
  <si>
    <t>DUFRESNE</t>
  </si>
  <si>
    <t>SWYNGHEDAUWE</t>
  </si>
  <si>
    <t>Eure-et-Loir</t>
  </si>
  <si>
    <t>RUEL</t>
  </si>
  <si>
    <t>CUIGNACHE</t>
  </si>
  <si>
    <t>DE MINIAC</t>
  </si>
  <si>
    <t>ROUAUD</t>
  </si>
  <si>
    <t>VAN DER BAUVEDE</t>
  </si>
  <si>
    <t>MASSIAS</t>
  </si>
  <si>
    <t>ASSENZA POGGIOLI</t>
  </si>
  <si>
    <t>LHOSTE</t>
  </si>
  <si>
    <t>CHABOT</t>
  </si>
  <si>
    <t>DAMERON</t>
  </si>
  <si>
    <t>AMMOUR</t>
  </si>
  <si>
    <t>THURIET</t>
  </si>
  <si>
    <t>CHALLES</t>
  </si>
  <si>
    <t>Roseline</t>
  </si>
  <si>
    <t>Indre</t>
  </si>
  <si>
    <t>WUNSCH</t>
  </si>
  <si>
    <t>DANJOU</t>
  </si>
  <si>
    <t>CHALAMET</t>
  </si>
  <si>
    <t>DEMORAT</t>
  </si>
  <si>
    <t>LALLIER</t>
  </si>
  <si>
    <t>Indre-et-Loire</t>
  </si>
  <si>
    <t>FRACZAK</t>
  </si>
  <si>
    <t>PÉAN</t>
  </si>
  <si>
    <t>DE LA RUFFIE</t>
  </si>
  <si>
    <t>O'CONNELL</t>
  </si>
  <si>
    <t>GODEFROY</t>
  </si>
  <si>
    <t>KUKULSKI</t>
  </si>
  <si>
    <t>LECARDONNEL</t>
  </si>
  <si>
    <t>CLAEYSSEN</t>
  </si>
  <si>
    <t>Karl</t>
  </si>
  <si>
    <t>RAPICAULT</t>
  </si>
  <si>
    <t>PROTIN</t>
  </si>
  <si>
    <t>MARGOT</t>
  </si>
  <si>
    <t>GIOT</t>
  </si>
  <si>
    <t>DIMEGLIO</t>
  </si>
  <si>
    <t>Loir-et-Cher</t>
  </si>
  <si>
    <t>CHASSIER</t>
  </si>
  <si>
    <t>GRAZIOLI</t>
  </si>
  <si>
    <t>MAZOYER</t>
  </si>
  <si>
    <t>BESNARD</t>
  </si>
  <si>
    <t>ANDRÉANI</t>
  </si>
  <si>
    <t>Marc-Antoine</t>
  </si>
  <si>
    <t>Loiret</t>
  </si>
  <si>
    <t>DE GEVIGNEY</t>
  </si>
  <si>
    <t>BEAULIER</t>
  </si>
  <si>
    <t>LECOQ</t>
  </si>
  <si>
    <t>BOISGERAULT</t>
  </si>
  <si>
    <t>MARCHETTI</t>
  </si>
  <si>
    <t>ALAGNOUX</t>
  </si>
  <si>
    <t>BAILLEUL</t>
  </si>
  <si>
    <t>BEAUDOIN</t>
  </si>
  <si>
    <t>DECHAMBRE</t>
  </si>
  <si>
    <t>MANENT</t>
  </si>
  <si>
    <t>Juan</t>
  </si>
  <si>
    <t>SOULAS</t>
  </si>
  <si>
    <t>ARIEL</t>
  </si>
  <si>
    <t>MULARD</t>
  </si>
  <si>
    <t>MENEAU</t>
  </si>
  <si>
    <t>PICHEREAU</t>
  </si>
  <si>
    <t>RODRIC</t>
  </si>
  <si>
    <t>COULOUMA</t>
  </si>
  <si>
    <t>DUPLAIX</t>
  </si>
  <si>
    <t>MULLATIER</t>
  </si>
  <si>
    <t>Rolande</t>
  </si>
  <si>
    <t>SADDIK</t>
  </si>
  <si>
    <t>DUMONS</t>
  </si>
  <si>
    <t>FOUQUIAU</t>
  </si>
  <si>
    <t>BARUAH</t>
  </si>
  <si>
    <t>Jahnabi</t>
  </si>
  <si>
    <t>Aurihona</t>
  </si>
  <si>
    <t>TESSIER</t>
  </si>
  <si>
    <t>GASS</t>
  </si>
  <si>
    <t>Carole-Anne</t>
  </si>
  <si>
    <t>ROQUE</t>
  </si>
  <si>
    <t>Léonel</t>
  </si>
  <si>
    <t>LE GOC</t>
  </si>
  <si>
    <t>VALARCHER</t>
  </si>
  <si>
    <t>JOUEN</t>
  </si>
  <si>
    <t>DALLAIS</t>
  </si>
  <si>
    <t>LETOURNEL</t>
  </si>
  <si>
    <t>KAROUM</t>
  </si>
  <si>
    <t>Djemel</t>
  </si>
  <si>
    <t>KESTELAÈRE</t>
  </si>
  <si>
    <t>AUROZO</t>
  </si>
  <si>
    <t>MOUZAY</t>
  </si>
  <si>
    <t>HILLION</t>
  </si>
  <si>
    <t>HAREK</t>
  </si>
  <si>
    <t>MADRELLE</t>
  </si>
  <si>
    <t>VANHAUTE</t>
  </si>
  <si>
    <t>MEUSNIER</t>
  </si>
  <si>
    <t>DOUSSET</t>
  </si>
  <si>
    <t>POULIN</t>
  </si>
  <si>
    <t>VERGÈS</t>
  </si>
  <si>
    <t>PIGE</t>
  </si>
  <si>
    <t>BLANGONNET</t>
  </si>
  <si>
    <t>Flaurence</t>
  </si>
  <si>
    <t>HOUSSIN</t>
  </si>
  <si>
    <t>BOYELDIEU</t>
  </si>
  <si>
    <t>CHARRIN</t>
  </si>
  <si>
    <t>EVESQUE</t>
  </si>
  <si>
    <t>PERNET</t>
  </si>
  <si>
    <t>ZIANI</t>
  </si>
  <si>
    <t>Anouar</t>
  </si>
  <si>
    <t>COLLANGE</t>
  </si>
  <si>
    <t>JUBAULT</t>
  </si>
  <si>
    <t>FORSTER</t>
  </si>
  <si>
    <t>HELOU</t>
  </si>
  <si>
    <t>CHELLE</t>
  </si>
  <si>
    <t>KLOEBLE</t>
  </si>
  <si>
    <t>VARODI</t>
  </si>
  <si>
    <t>Silviu</t>
  </si>
  <si>
    <t>Romuald</t>
  </si>
  <si>
    <t>MARIANI-LEHANNEUR</t>
  </si>
  <si>
    <t>PADIOLLEAU</t>
  </si>
  <si>
    <t>POUTOIRE</t>
  </si>
  <si>
    <t>LUTTE OUVRIERE - Faire entendre le camp des travailleurs</t>
  </si>
  <si>
    <t>CORDAT</t>
  </si>
  <si>
    <t>CERVEAU</t>
  </si>
  <si>
    <t>DAO</t>
  </si>
  <si>
    <t>LEGOUX</t>
  </si>
  <si>
    <t>DAMASO</t>
  </si>
  <si>
    <t>Adelino</t>
  </si>
  <si>
    <t>CHAMBENOIS</t>
  </si>
  <si>
    <t>MOUILLET</t>
  </si>
  <si>
    <t>CHEVROLLIER</t>
  </si>
  <si>
    <t>GASSER</t>
  </si>
  <si>
    <t>RODET</t>
  </si>
  <si>
    <t>GRAFFEUIL</t>
  </si>
  <si>
    <t>BONIFACE</t>
  </si>
  <si>
    <t>BIVARD</t>
  </si>
  <si>
    <t>MILLE</t>
  </si>
  <si>
    <t>MIRAL</t>
  </si>
  <si>
    <t>PASTUREL</t>
  </si>
  <si>
    <t>GÉLINAUD</t>
  </si>
  <si>
    <t>CHANTÔME</t>
  </si>
  <si>
    <t>FERNANDÈS</t>
  </si>
  <si>
    <t>Silvina</t>
  </si>
  <si>
    <t>BIEUZEN</t>
  </si>
  <si>
    <t>DELPIERRE</t>
  </si>
  <si>
    <t>DOISEAU</t>
  </si>
  <si>
    <t>DUCOURTIAL</t>
  </si>
  <si>
    <t>MILON</t>
  </si>
  <si>
    <t>JOUHANNAUD</t>
  </si>
  <si>
    <t>RUDEAUT</t>
  </si>
  <si>
    <t>DEMANGEOT</t>
  </si>
  <si>
    <t>LUÇON</t>
  </si>
  <si>
    <t>DEGUET</t>
  </si>
  <si>
    <t>MANDEREAU</t>
  </si>
  <si>
    <t>CAUDE</t>
  </si>
  <si>
    <t>SORIN</t>
  </si>
  <si>
    <t>DELARUE</t>
  </si>
  <si>
    <t>CHAINET</t>
  </si>
  <si>
    <t>GUL</t>
  </si>
  <si>
    <t>LEGEAY</t>
  </si>
  <si>
    <t>VALLÉE</t>
  </si>
  <si>
    <t>TRANCART</t>
  </si>
  <si>
    <t>LANGLAIS</t>
  </si>
  <si>
    <t>DI PIETRO</t>
  </si>
  <si>
    <t>CHIAESSES</t>
  </si>
  <si>
    <t>TREPKA</t>
  </si>
  <si>
    <t>MEGDOUD</t>
  </si>
  <si>
    <t>CLERGUE</t>
  </si>
  <si>
    <t>LAMIABLE</t>
  </si>
  <si>
    <t>SOTTEJEAU</t>
  </si>
  <si>
    <t>RAVET</t>
  </si>
  <si>
    <t>HAUCHÈRE</t>
  </si>
  <si>
    <t>NAULIN</t>
  </si>
  <si>
    <t>GUILLOCHON</t>
  </si>
  <si>
    <t>VALENÇON</t>
  </si>
  <si>
    <t>BERGEOT</t>
  </si>
  <si>
    <t>MORINEAU</t>
  </si>
  <si>
    <t>SANÇOIS</t>
  </si>
  <si>
    <t>LEMERLE</t>
  </si>
  <si>
    <t>Josèphe</t>
  </si>
  <si>
    <t>PENLOUP</t>
  </si>
  <si>
    <t>Alix</t>
  </si>
  <si>
    <t>DAUDON</t>
  </si>
  <si>
    <t>HUEZ</t>
  </si>
  <si>
    <t>GUILLOUX</t>
  </si>
  <si>
    <t>PARJADIS - BERNARD</t>
  </si>
  <si>
    <t>GESSET</t>
  </si>
  <si>
    <t>AYBRAN</t>
  </si>
  <si>
    <t>QUELLIER</t>
  </si>
  <si>
    <t>MITTEAU</t>
  </si>
  <si>
    <t>DEUTSCH</t>
  </si>
  <si>
    <t>DAUTELLE</t>
  </si>
  <si>
    <t>FLAUNET</t>
  </si>
  <si>
    <t>HUCHET</t>
  </si>
  <si>
    <t>BALAINE</t>
  </si>
  <si>
    <t>KOLECKI</t>
  </si>
  <si>
    <t>Pawel</t>
  </si>
  <si>
    <t>CAVE</t>
  </si>
  <si>
    <t>EJARQUE</t>
  </si>
  <si>
    <t>PIGNOLO</t>
  </si>
  <si>
    <t>HAMEL</t>
  </si>
  <si>
    <t>BOISSY</t>
  </si>
  <si>
    <t>BAIGTS</t>
  </si>
  <si>
    <t>VIET DENIAU</t>
  </si>
  <si>
    <t>MONGUILLON</t>
  </si>
  <si>
    <t>COURT-FORTUNE</t>
  </si>
  <si>
    <t>RIGAUD</t>
  </si>
  <si>
    <t>BEJEAU</t>
  </si>
  <si>
    <t>COURTIGNE</t>
  </si>
  <si>
    <t>BECQ DE FOUQUIERES</t>
  </si>
  <si>
    <t>DE JONCKHEERE</t>
  </si>
  <si>
    <t>BERAUDY</t>
  </si>
  <si>
    <t>FOUCAULT</t>
  </si>
  <si>
    <t>BRETTE</t>
  </si>
  <si>
    <t>LOUIS GABRIEL AIME</t>
  </si>
  <si>
    <t>MALRIEU</t>
  </si>
  <si>
    <t>LAIGUILLON</t>
  </si>
  <si>
    <t>CHANTEREAU</t>
  </si>
  <si>
    <t>CORBEAU</t>
  </si>
  <si>
    <t>MÉNAGÉ</t>
  </si>
  <si>
    <t>Fanny-Bérénice</t>
  </si>
  <si>
    <t>FALLOURD</t>
  </si>
  <si>
    <t>ARNAULT</t>
  </si>
  <si>
    <t>Chems</t>
  </si>
  <si>
    <t>BLOIS</t>
  </si>
  <si>
    <t>GUILLEMET</t>
  </si>
  <si>
    <t>DARNIGE</t>
  </si>
  <si>
    <t>DE METZ</t>
  </si>
  <si>
    <t>PFISTER</t>
  </si>
  <si>
    <t>BRUNETTE</t>
  </si>
  <si>
    <t>MIGNAN</t>
  </si>
  <si>
    <t>THELLIEZ</t>
  </si>
  <si>
    <t>BERTHELIER</t>
  </si>
  <si>
    <t>BELTOISE</t>
  </si>
  <si>
    <t>DIDIO</t>
  </si>
  <si>
    <t>BÉGUÉ</t>
  </si>
  <si>
    <t>GILBERT</t>
  </si>
  <si>
    <t>MOUNARD</t>
  </si>
  <si>
    <t>SINGLA</t>
  </si>
  <si>
    <t>TURPIN</t>
  </si>
  <si>
    <t>DARLEY</t>
  </si>
  <si>
    <t>GRUSZKA</t>
  </si>
  <si>
    <t>BISSONNET</t>
  </si>
  <si>
    <t>FAUQUET</t>
  </si>
  <si>
    <t>ESPEISSE</t>
  </si>
  <si>
    <t>BUCHETON</t>
  </si>
  <si>
    <t>DELANNOY</t>
  </si>
  <si>
    <t>CENTRE RENAISSANCE</t>
  </si>
  <si>
    <t>Centre - Val de Loire, la Renaissance !</t>
  </si>
  <si>
    <t>RENIER</t>
  </si>
  <si>
    <t>COSYNS</t>
  </si>
  <si>
    <t>VANNIEUWENHUYZE</t>
  </si>
  <si>
    <t>PIFFAULT</t>
  </si>
  <si>
    <t>BARCHASZ</t>
  </si>
  <si>
    <t>PABIOT</t>
  </si>
  <si>
    <t>BRAHITI</t>
  </si>
  <si>
    <t>BEATRIX</t>
  </si>
  <si>
    <t>BERGERAULT</t>
  </si>
  <si>
    <t>GOIMBAULT</t>
  </si>
  <si>
    <t>ELOY</t>
  </si>
  <si>
    <t>BAUDRON</t>
  </si>
  <si>
    <t>MASSEAU</t>
  </si>
  <si>
    <t>PROVOT</t>
  </si>
  <si>
    <t>HOUDY</t>
  </si>
  <si>
    <t>MAGUET</t>
  </si>
  <si>
    <t>SAVILLE</t>
  </si>
  <si>
    <t>Daniele</t>
  </si>
  <si>
    <t>DELAPLACE</t>
  </si>
  <si>
    <t>CRABBE</t>
  </si>
  <si>
    <t>FORISSIER</t>
  </si>
  <si>
    <t>COTILLON-DUPOUX</t>
  </si>
  <si>
    <t>PAUVREHOMME</t>
  </si>
  <si>
    <t>BERBERIAN</t>
  </si>
  <si>
    <t>Vanik</t>
  </si>
  <si>
    <t>FRIED</t>
  </si>
  <si>
    <t>TAYON</t>
  </si>
  <si>
    <t>GALOPPIN</t>
  </si>
  <si>
    <t>GREFF</t>
  </si>
  <si>
    <t>CINTRAT</t>
  </si>
  <si>
    <t>CHEVTCHENKO</t>
  </si>
  <si>
    <t>BOIGARD</t>
  </si>
  <si>
    <t>ANGENAULT</t>
  </si>
  <si>
    <t>BELLOY</t>
  </si>
  <si>
    <t>SAILLET</t>
  </si>
  <si>
    <t>NICOLAY CABANNE</t>
  </si>
  <si>
    <t>PRADILLON</t>
  </si>
  <si>
    <t>BOUILLON-CHAHBI</t>
  </si>
  <si>
    <t>PINARD</t>
  </si>
  <si>
    <t>DELAGARDE</t>
  </si>
  <si>
    <t>Anseric</t>
  </si>
  <si>
    <t>MAINCION</t>
  </si>
  <si>
    <t>FESNEAU</t>
  </si>
  <si>
    <t>HERMSDORFF-BACHELIER</t>
  </si>
  <si>
    <t>PERRUCHOT</t>
  </si>
  <si>
    <t>BROWN</t>
  </si>
  <si>
    <t>Christina</t>
  </si>
  <si>
    <t>SABRI-LEBARON</t>
  </si>
  <si>
    <t>Anis</t>
  </si>
  <si>
    <t>FHIMA</t>
  </si>
  <si>
    <t>BENYAGOUB</t>
  </si>
  <si>
    <t>Houari</t>
  </si>
  <si>
    <t>DE PÉLICHY</t>
  </si>
  <si>
    <t>LINGUET</t>
  </si>
  <si>
    <t>BUTOR</t>
  </si>
  <si>
    <t>Carol</t>
  </si>
  <si>
    <t>FAUTRAT</t>
  </si>
  <si>
    <t>SOULLIE</t>
  </si>
  <si>
    <t>LEMAIGNEN</t>
  </si>
  <si>
    <t>Charles-Eric</t>
  </si>
  <si>
    <t>LEGRAND-BORBEAU</t>
  </si>
  <si>
    <t>NOLLAND</t>
  </si>
  <si>
    <t>DE QUATREBARBES</t>
  </si>
  <si>
    <t>CHOFFY</t>
  </si>
  <si>
    <t>PLESSIS</t>
  </si>
  <si>
    <t>LHOMME</t>
  </si>
  <si>
    <t>CARO</t>
  </si>
  <si>
    <t>KUTZNER</t>
  </si>
  <si>
    <t>VAPPEREAU</t>
  </si>
  <si>
    <t>BEAUDIN</t>
  </si>
  <si>
    <t>SOUESME</t>
  </si>
  <si>
    <t>ECOLOGISTES</t>
  </si>
  <si>
    <t>ECOLOGISTES, CITOYENS ET SOLIDAIRES</t>
  </si>
  <si>
    <t>REDOIS</t>
  </si>
  <si>
    <t>KHOJA</t>
  </si>
  <si>
    <t>MILETA</t>
  </si>
  <si>
    <t>ROZIER WEST</t>
  </si>
  <si>
    <t>Danie</t>
  </si>
  <si>
    <t>CHAUVELOT</t>
  </si>
  <si>
    <t>POUZET</t>
  </si>
  <si>
    <t>CRUTAIN</t>
  </si>
  <si>
    <t>BOUGAFER</t>
  </si>
  <si>
    <t>JOUSSET</t>
  </si>
  <si>
    <t>SÉCHER</t>
  </si>
  <si>
    <t>SAVRANOGLU</t>
  </si>
  <si>
    <t>MICCINILLI</t>
  </si>
  <si>
    <t>Paolo</t>
  </si>
  <si>
    <t>RÉPARAT</t>
  </si>
  <si>
    <t>EPINEAU</t>
  </si>
  <si>
    <t>GUENIN</t>
  </si>
  <si>
    <t>GRENON</t>
  </si>
  <si>
    <t>BARBEDETTE</t>
  </si>
  <si>
    <t>BROSSET REULIER</t>
  </si>
  <si>
    <t>NICAUD</t>
  </si>
  <si>
    <t>FAUCHEUX</t>
  </si>
  <si>
    <t>TERY-VERBE</t>
  </si>
  <si>
    <t>HAMADI</t>
  </si>
  <si>
    <t>DUPIN</t>
  </si>
  <si>
    <t>GUILHOT GAUDEFFROY</t>
  </si>
  <si>
    <t>LARPENT</t>
  </si>
  <si>
    <t>COMBAZ</t>
  </si>
  <si>
    <t>COUEDY GRUET</t>
  </si>
  <si>
    <t>DELBARRE-CAUX</t>
  </si>
  <si>
    <t>DELIZ</t>
  </si>
  <si>
    <t>JOULIN</t>
  </si>
  <si>
    <t>BERDON</t>
  </si>
  <si>
    <t>BOURGOGNE</t>
  </si>
  <si>
    <t>RIFFARD</t>
  </si>
  <si>
    <t>GALLOT-LAVALLEE</t>
  </si>
  <si>
    <t>CHESTIER</t>
  </si>
  <si>
    <t>STOBIENIA</t>
  </si>
  <si>
    <t>LEBEAULT</t>
  </si>
  <si>
    <t>Anne-Lise</t>
  </si>
  <si>
    <t>ZAARAOUI</t>
  </si>
  <si>
    <t>Hamid</t>
  </si>
  <si>
    <t>RAVION</t>
  </si>
  <si>
    <t>MALIET</t>
  </si>
  <si>
    <t>REBOUT</t>
  </si>
  <si>
    <t>DE CRÉMIERS</t>
  </si>
  <si>
    <t>GRAND</t>
  </si>
  <si>
    <t>HERPIN</t>
  </si>
  <si>
    <t>REIS</t>
  </si>
  <si>
    <t>FUMÉ</t>
  </si>
  <si>
    <t>OUARAB</t>
  </si>
  <si>
    <t>DESMAZIÈRES</t>
  </si>
  <si>
    <t>DAVID-ROUSSEAU</t>
  </si>
  <si>
    <t>VERONNEAU</t>
  </si>
  <si>
    <t>SPACH</t>
  </si>
  <si>
    <t>Claude-Ève</t>
  </si>
  <si>
    <t>DIEUMEGARD</t>
  </si>
  <si>
    <t>FAGBEMI</t>
  </si>
  <si>
    <t>Wassiatou</t>
  </si>
  <si>
    <t>TASSARD</t>
  </si>
  <si>
    <t>LÉOTARD</t>
  </si>
  <si>
    <t>PRÉVOT</t>
  </si>
  <si>
    <t>Aurora</t>
  </si>
  <si>
    <t>DECARPIGNIES</t>
  </si>
  <si>
    <t>A FOND MA RÉGION</t>
  </si>
  <si>
    <t>A FOND MA REGION AVEC FRANCOIS BONNEAU</t>
  </si>
  <si>
    <t>FOURNIÉ</t>
  </si>
  <si>
    <t>SINSOULIER-BIGOT</t>
  </si>
  <si>
    <t>CROTTÉ</t>
  </si>
  <si>
    <t>LAVISSE</t>
  </si>
  <si>
    <t>CHEZE (DHO)</t>
  </si>
  <si>
    <t>CHABRILLAT</t>
  </si>
  <si>
    <t>FERRON</t>
  </si>
  <si>
    <t>PONTE GARCIA</t>
  </si>
  <si>
    <t>HUWART</t>
  </si>
  <si>
    <t>BONTHOUX</t>
  </si>
  <si>
    <t>PELLOIE</t>
  </si>
  <si>
    <t>GAMBUTO</t>
  </si>
  <si>
    <t>Valentino</t>
  </si>
  <si>
    <t>DIBAO DINA</t>
  </si>
  <si>
    <t>HUSSON</t>
  </si>
  <si>
    <t>FAVERIS</t>
  </si>
  <si>
    <t>POULLAIN</t>
  </si>
  <si>
    <t>BOËNS</t>
  </si>
  <si>
    <t>CHAUBEAU</t>
  </si>
  <si>
    <t>ROULLET</t>
  </si>
  <si>
    <t>BENMANSOUR</t>
  </si>
  <si>
    <t>Kaltoum</t>
  </si>
  <si>
    <t>GUILBAUD</t>
  </si>
  <si>
    <t>FRADÉTAL</t>
  </si>
  <si>
    <t>GARRIVET</t>
  </si>
  <si>
    <t>MAGINIAU</t>
  </si>
  <si>
    <t>VIRCONDELET</t>
  </si>
  <si>
    <t>MÜNSCH-MASSET</t>
  </si>
  <si>
    <t>MOULAY</t>
  </si>
  <si>
    <t>GAUDRON</t>
  </si>
  <si>
    <t>ROIRON</t>
  </si>
  <si>
    <t>Pierre-Alain</t>
  </si>
  <si>
    <t>FORTIER</t>
  </si>
  <si>
    <t>COMMANDEUR</t>
  </si>
  <si>
    <t>OUBLAL</t>
  </si>
  <si>
    <t>SAUVION</t>
  </si>
  <si>
    <t>SOUM</t>
  </si>
  <si>
    <t>Ouassila</t>
  </si>
  <si>
    <t>THAREAU</t>
  </si>
  <si>
    <t>VENGEON</t>
  </si>
  <si>
    <t>SARR</t>
  </si>
  <si>
    <t>Abdoulaye</t>
  </si>
  <si>
    <t>LIZÉ-BRUN</t>
  </si>
  <si>
    <t>GRICOURT</t>
  </si>
  <si>
    <t>USSEGLIO</t>
  </si>
  <si>
    <t>GLOANEC MAURIN</t>
  </si>
  <si>
    <t>CHARLES-GUIMPIED</t>
  </si>
  <si>
    <t>MERESS</t>
  </si>
  <si>
    <t>COLLENOT-SPRIET</t>
  </si>
  <si>
    <t>BÉRENGER</t>
  </si>
  <si>
    <t>ORAIN</t>
  </si>
  <si>
    <t>FRÉZOT</t>
  </si>
  <si>
    <t>BESNIER</t>
  </si>
  <si>
    <t>THION</t>
  </si>
  <si>
    <t>GABORET</t>
  </si>
  <si>
    <t>Jalila</t>
  </si>
  <si>
    <t>FRANCK-NATIER</t>
  </si>
  <si>
    <t>CUIP</t>
  </si>
  <si>
    <t>MARTINON--URO</t>
  </si>
  <si>
    <t>KOUNOWSKI</t>
  </si>
  <si>
    <t>OUGGAHI</t>
  </si>
  <si>
    <t>Mohammed</t>
  </si>
  <si>
    <t>BORG-SABOUREAU</t>
  </si>
  <si>
    <t>GIBEY</t>
  </si>
  <si>
    <t>DEVERGE</t>
  </si>
  <si>
    <t>HUMAIN AU CENTRE</t>
  </si>
  <si>
    <t>Rassembler avec l'Humain au Centre - Val de Loire</t>
  </si>
  <si>
    <t>BAUDOUIN</t>
  </si>
  <si>
    <t>GUERINEAU</t>
  </si>
  <si>
    <t>LECHELON</t>
  </si>
  <si>
    <t>LARDUINAT</t>
  </si>
  <si>
    <t>COMBRET</t>
  </si>
  <si>
    <t>MASSICARD</t>
  </si>
  <si>
    <t>GUEHL</t>
  </si>
  <si>
    <t>SANSU</t>
  </si>
  <si>
    <t>LOURY</t>
  </si>
  <si>
    <t>QUÉRITÉ</t>
  </si>
  <si>
    <t>EMMANUEL</t>
  </si>
  <si>
    <t>LEDORÉ</t>
  </si>
  <si>
    <t>CHARTRAIN</t>
  </si>
  <si>
    <t>HAUDEBOURG</t>
  </si>
  <si>
    <t>SÉBASTIEN</t>
  </si>
  <si>
    <t>HÉLIÈRE</t>
  </si>
  <si>
    <t>TOSUN</t>
  </si>
  <si>
    <t>Dérya</t>
  </si>
  <si>
    <t>SIVIÉROU</t>
  </si>
  <si>
    <t>FRADET</t>
  </si>
  <si>
    <t>MOIGNEAUX</t>
  </si>
  <si>
    <t>Yanick</t>
  </si>
  <si>
    <t>BIAUNIER</t>
  </si>
  <si>
    <t>GIBIER</t>
  </si>
  <si>
    <t>JARREAU</t>
  </si>
  <si>
    <t>Rose-Lyne</t>
  </si>
  <si>
    <t>GABILLET</t>
  </si>
  <si>
    <t>LEBERT</t>
  </si>
  <si>
    <t>BRIVES</t>
  </si>
  <si>
    <t>COSNIER</t>
  </si>
  <si>
    <t>HALLINGER</t>
  </si>
  <si>
    <t>BRIER</t>
  </si>
  <si>
    <t>Lisiane</t>
  </si>
  <si>
    <t>LEMA-FREMONT</t>
  </si>
  <si>
    <t>BEAUFILS</t>
  </si>
  <si>
    <t>CALLU</t>
  </si>
  <si>
    <t>VANLERBERGHE</t>
  </si>
  <si>
    <t>Marie-Noël</t>
  </si>
  <si>
    <t>DELAPORTE</t>
  </si>
  <si>
    <t>Jean-Benoit</t>
  </si>
  <si>
    <t>GRIVEAU</t>
  </si>
  <si>
    <t>BARRETEAU</t>
  </si>
  <si>
    <t>MIJEON</t>
  </si>
  <si>
    <t>BRYNHOLE</t>
  </si>
  <si>
    <t>BASSOUM</t>
  </si>
  <si>
    <t>Mamoudou</t>
  </si>
  <si>
    <t>HAUTIN</t>
  </si>
  <si>
    <t>GRELAT</t>
  </si>
  <si>
    <t>TRIPET</t>
  </si>
  <si>
    <t>NOTTIN</t>
  </si>
  <si>
    <t>Laurianne</t>
  </si>
  <si>
    <t>CHAÏR</t>
  </si>
  <si>
    <t>Aziza</t>
  </si>
  <si>
    <t>SUDRE</t>
  </si>
  <si>
    <t>Joao-Manuel</t>
  </si>
  <si>
    <t>BEKKI</t>
  </si>
  <si>
    <t>Abdelilah</t>
  </si>
  <si>
    <t>BEAUNÉ</t>
  </si>
  <si>
    <t>GUENANT</t>
  </si>
  <si>
    <t>LAHBIB</t>
  </si>
  <si>
    <t>BERGOUNIOUX</t>
  </si>
  <si>
    <t>AUBOEUF</t>
  </si>
  <si>
    <t>Île-de-France</t>
  </si>
  <si>
    <t>Paris</t>
  </si>
  <si>
    <t>NOS VIES D'ABORD !</t>
  </si>
  <si>
    <t>NOS VIES D'ABORD ! égalité écologie dignité citoyenneté Pierre LAURENT Eric COQUEREL Clémentine AUTAIN</t>
  </si>
  <si>
    <t>COQUEREL</t>
  </si>
  <si>
    <t>MALAISE</t>
  </si>
  <si>
    <t>CERVETTI</t>
  </si>
  <si>
    <t>JALLAMION</t>
  </si>
  <si>
    <t>QNOUCH</t>
  </si>
  <si>
    <t>ROUSSILLON</t>
  </si>
  <si>
    <t>ZAMICHIEI</t>
  </si>
  <si>
    <t>RASO</t>
  </si>
  <si>
    <t>Graziella</t>
  </si>
  <si>
    <t>MOIGNARD</t>
  </si>
  <si>
    <t>DIRRINGER</t>
  </si>
  <si>
    <t>Josepha</t>
  </si>
  <si>
    <t>LUTAUD</t>
  </si>
  <si>
    <t>Frederic</t>
  </si>
  <si>
    <t>PRIETO RODRIGUES</t>
  </si>
  <si>
    <t>OLIVARD</t>
  </si>
  <si>
    <t>BUSKO</t>
  </si>
  <si>
    <t>LOUFFOK</t>
  </si>
  <si>
    <t>Lyes</t>
  </si>
  <si>
    <t>LEVARD</t>
  </si>
  <si>
    <t>DE LA ROCHEFOUCAULD</t>
  </si>
  <si>
    <t>KRIER</t>
  </si>
  <si>
    <t>ABRAMS</t>
  </si>
  <si>
    <t>Erika</t>
  </si>
  <si>
    <t>ANTZENBERGER</t>
  </si>
  <si>
    <t>JOURNIAC</t>
  </si>
  <si>
    <t>JOUSSANT</t>
  </si>
  <si>
    <t>PFEIFFER</t>
  </si>
  <si>
    <t>Daniela</t>
  </si>
  <si>
    <t>GUTTERMANN</t>
  </si>
  <si>
    <t>TODDE</t>
  </si>
  <si>
    <t>BOUGUERRA</t>
  </si>
  <si>
    <t>Abiba</t>
  </si>
  <si>
    <t>STAMBOULI</t>
  </si>
  <si>
    <t>Mylene</t>
  </si>
  <si>
    <t>BROSSAT</t>
  </si>
  <si>
    <t>Ian</t>
  </si>
  <si>
    <t>MATHURIN</t>
  </si>
  <si>
    <t>BONNET-OULALDJ</t>
  </si>
  <si>
    <t>BILLARD</t>
  </si>
  <si>
    <t>Seine-et-Marne</t>
  </si>
  <si>
    <t>PELLISSIER</t>
  </si>
  <si>
    <t>FUCHS</t>
  </si>
  <si>
    <t>SUREAU</t>
  </si>
  <si>
    <t>GODIN</t>
  </si>
  <si>
    <t>BRIARD</t>
  </si>
  <si>
    <t>DESCOTES-GALLI</t>
  </si>
  <si>
    <t>PICHARD</t>
  </si>
  <si>
    <t>BERTINO</t>
  </si>
  <si>
    <t>Khadija</t>
  </si>
  <si>
    <t>MAVRE</t>
  </si>
  <si>
    <t>HABERT</t>
  </si>
  <si>
    <t>Heger</t>
  </si>
  <si>
    <t>TREILLET</t>
  </si>
  <si>
    <t>SUTROOGHEN</t>
  </si>
  <si>
    <t>TALLET</t>
  </si>
  <si>
    <t>BACHMANN</t>
  </si>
  <si>
    <t>MACHROUH</t>
  </si>
  <si>
    <t>LAISNEY</t>
  </si>
  <si>
    <t>GUEZET</t>
  </si>
  <si>
    <t>ALLAERT</t>
  </si>
  <si>
    <t>DANY</t>
  </si>
  <si>
    <t>ISSELIN</t>
  </si>
  <si>
    <t>SPRANG</t>
  </si>
  <si>
    <t>Yvelines</t>
  </si>
  <si>
    <t>GERGEN</t>
  </si>
  <si>
    <t>IBORRA</t>
  </si>
  <si>
    <t>COLEOU</t>
  </si>
  <si>
    <t>ROULOT</t>
  </si>
  <si>
    <t>BAURET</t>
  </si>
  <si>
    <t>NIATI</t>
  </si>
  <si>
    <t>Djamel</t>
  </si>
  <si>
    <t>DUTU</t>
  </si>
  <si>
    <t>ANDREOLETY</t>
  </si>
  <si>
    <t>HUSSAIN-ZAIDI</t>
  </si>
  <si>
    <t>Navid</t>
  </si>
  <si>
    <t>LASSERRE</t>
  </si>
  <si>
    <t>DE FLEURY</t>
  </si>
  <si>
    <t>GERMAIN-VEDRENNE</t>
  </si>
  <si>
    <t>FROBERGER</t>
  </si>
  <si>
    <t>BIHET</t>
  </si>
  <si>
    <t>MISEREY</t>
  </si>
  <si>
    <t>SAÏD</t>
  </si>
  <si>
    <t>Moinamina</t>
  </si>
  <si>
    <t>Patric</t>
  </si>
  <si>
    <t>MAXIMILIEN</t>
  </si>
  <si>
    <t>TOUITOU</t>
  </si>
  <si>
    <t>Essonne</t>
  </si>
  <si>
    <t>RIO</t>
  </si>
  <si>
    <t>FAYET</t>
  </si>
  <si>
    <t>CAMARA</t>
  </si>
  <si>
    <t>Lamine</t>
  </si>
  <si>
    <t>KAUFFER</t>
  </si>
  <si>
    <t>BEN HIBA</t>
  </si>
  <si>
    <t>Tarek</t>
  </si>
  <si>
    <t>MOUTSOUKOU</t>
  </si>
  <si>
    <t>Gwladys</t>
  </si>
  <si>
    <t>JURAVER</t>
  </si>
  <si>
    <t>CAMO</t>
  </si>
  <si>
    <t>DEME</t>
  </si>
  <si>
    <t>Amadou</t>
  </si>
  <si>
    <t>GHENAÏM</t>
  </si>
  <si>
    <t>Sara</t>
  </si>
  <si>
    <t>MOSNIER</t>
  </si>
  <si>
    <t>Alban</t>
  </si>
  <si>
    <t>LELLOUCHE</t>
  </si>
  <si>
    <t>Yaël</t>
  </si>
  <si>
    <t>AMRANI</t>
  </si>
  <si>
    <t>CORZANI</t>
  </si>
  <si>
    <t>FAYED</t>
  </si>
  <si>
    <t>SEDDOUKI</t>
  </si>
  <si>
    <t>Said</t>
  </si>
  <si>
    <t>DEMARQUE</t>
  </si>
  <si>
    <t>POLI</t>
  </si>
  <si>
    <t>CALA</t>
  </si>
  <si>
    <t>Sylvere</t>
  </si>
  <si>
    <t>LAMBEY-BOUFFIER</t>
  </si>
  <si>
    <t>Hauts-de-Seine</t>
  </si>
  <si>
    <t>GARRIDO</t>
  </si>
  <si>
    <t>BOUHALOUFA</t>
  </si>
  <si>
    <t>GHIATI</t>
  </si>
  <si>
    <t>TERCHI</t>
  </si>
  <si>
    <t>Aissa</t>
  </si>
  <si>
    <t>CILLIERES</t>
  </si>
  <si>
    <t>Helene</t>
  </si>
  <si>
    <t>BOULKEROUA</t>
  </si>
  <si>
    <t>BEAUSSIER</t>
  </si>
  <si>
    <t>SAGATNI</t>
  </si>
  <si>
    <t>BA</t>
  </si>
  <si>
    <t>Saliou</t>
  </si>
  <si>
    <t>MOUADDINE</t>
  </si>
  <si>
    <t>ORTEGA-PELLETIER</t>
  </si>
  <si>
    <t>Clement</t>
  </si>
  <si>
    <t>ALOUGHI</t>
  </si>
  <si>
    <t>MOUNIR ALAOUI</t>
  </si>
  <si>
    <t>DESSANE</t>
  </si>
  <si>
    <t>DAD</t>
  </si>
  <si>
    <t>COUTEAUX</t>
  </si>
  <si>
    <t>NDIAYE</t>
  </si>
  <si>
    <t>Oumar</t>
  </si>
  <si>
    <t>BARDOT</t>
  </si>
  <si>
    <t>BALENSI</t>
  </si>
  <si>
    <t>BAUR</t>
  </si>
  <si>
    <t>KANY</t>
  </si>
  <si>
    <t>Aurelie</t>
  </si>
  <si>
    <t>PITSCH</t>
  </si>
  <si>
    <t>Helmut</t>
  </si>
  <si>
    <t>AKSOY</t>
  </si>
  <si>
    <t>Hulya</t>
  </si>
  <si>
    <t>TEDJANI</t>
  </si>
  <si>
    <t>TALBOT</t>
  </si>
  <si>
    <t>HOURSON</t>
  </si>
  <si>
    <t>BELHOMME</t>
  </si>
  <si>
    <t>MOYON</t>
  </si>
  <si>
    <t>Seine-Saint-Denis</t>
  </si>
  <si>
    <t>AUTAIN</t>
  </si>
  <si>
    <t>COSKUN</t>
  </si>
  <si>
    <t>PAVILLA</t>
  </si>
  <si>
    <t>PELY</t>
  </si>
  <si>
    <t>REDOUANE</t>
  </si>
  <si>
    <t>Wassila</t>
  </si>
  <si>
    <t>BAGAYOKO</t>
  </si>
  <si>
    <t>Bally</t>
  </si>
  <si>
    <t>MOUIGNI</t>
  </si>
  <si>
    <t>LERMUSIAUX</t>
  </si>
  <si>
    <t>LAUSSUCK</t>
  </si>
  <si>
    <t>VIANA</t>
  </si>
  <si>
    <t>LARZILLIERE</t>
  </si>
  <si>
    <t>MOURY</t>
  </si>
  <si>
    <t>KOUAME</t>
  </si>
  <si>
    <t>Akoua</t>
  </si>
  <si>
    <t>HAMMACHE</t>
  </si>
  <si>
    <t>BOUTRIH</t>
  </si>
  <si>
    <t>Sofia</t>
  </si>
  <si>
    <t>LE GOURRIEREC</t>
  </si>
  <si>
    <t>Meline</t>
  </si>
  <si>
    <t>DOUSSAIN</t>
  </si>
  <si>
    <t>KROZIZ</t>
  </si>
  <si>
    <t>Kaida</t>
  </si>
  <si>
    <t>CALFUQUIR</t>
  </si>
  <si>
    <t>Claudio</t>
  </si>
  <si>
    <t>LECROQ</t>
  </si>
  <si>
    <t>VEMCLEFS</t>
  </si>
  <si>
    <t>MORANNE</t>
  </si>
  <si>
    <t>BESSAC</t>
  </si>
  <si>
    <t>ZEHOU</t>
  </si>
  <si>
    <t>Val-de-Marne</t>
  </si>
  <si>
    <t>GUILLAUD-BATAILLE</t>
  </si>
  <si>
    <t>KARACA</t>
  </si>
  <si>
    <t>Sengul</t>
  </si>
  <si>
    <t>COCQ</t>
  </si>
  <si>
    <t>ZEDIRI</t>
  </si>
  <si>
    <t>DEVAUCHELLE</t>
  </si>
  <si>
    <t>DESSALLES</t>
  </si>
  <si>
    <t>CHIBOUT</t>
  </si>
  <si>
    <t>Jalys</t>
  </si>
  <si>
    <t>TIRONNEAU</t>
  </si>
  <si>
    <t>PIROLLI</t>
  </si>
  <si>
    <t>KONATE</t>
  </si>
  <si>
    <t>Fati</t>
  </si>
  <si>
    <t>KRASNOPOLSKI</t>
  </si>
  <si>
    <t>Pablo</t>
  </si>
  <si>
    <t>TIPHAGNE</t>
  </si>
  <si>
    <t>TAGZOUT</t>
  </si>
  <si>
    <t>RAMOS-GORAND</t>
  </si>
  <si>
    <t>GAUTRAIS</t>
  </si>
  <si>
    <t>GAULON</t>
  </si>
  <si>
    <t>MITTENAERE PELLETIER</t>
  </si>
  <si>
    <t>EL HOUMMASS</t>
  </si>
  <si>
    <t>TRILLAT</t>
  </si>
  <si>
    <t>BOUYSSOU</t>
  </si>
  <si>
    <t>Val-d'Oise</t>
  </si>
  <si>
    <t>BOUMEDIENE-THIERY</t>
  </si>
  <si>
    <t>Alima</t>
  </si>
  <si>
    <t>GONZALES</t>
  </si>
  <si>
    <t>FARID</t>
  </si>
  <si>
    <t>MONSILLON</t>
  </si>
  <si>
    <t>DESCHARLES</t>
  </si>
  <si>
    <t>DIEN</t>
  </si>
  <si>
    <t>VIDECOQ</t>
  </si>
  <si>
    <t>LEVAILLANT</t>
  </si>
  <si>
    <t>SCHAFFAUSER</t>
  </si>
  <si>
    <t>COCQUEL</t>
  </si>
  <si>
    <t>Cecile</t>
  </si>
  <si>
    <t>LAVAUD</t>
  </si>
  <si>
    <t>COUPET</t>
  </si>
  <si>
    <t>ERRANDONEA</t>
  </si>
  <si>
    <t>APPIANI</t>
  </si>
  <si>
    <t>CHIABODO</t>
  </si>
  <si>
    <t>KERKAR</t>
  </si>
  <si>
    <t>Féthia</t>
  </si>
  <si>
    <t>LISTE CLAUDE BARTOLONE</t>
  </si>
  <si>
    <t>Avec Claude Bartolone, une Ile-de-France humaine</t>
  </si>
  <si>
    <t>DE LA GONTRIE</t>
  </si>
  <si>
    <t>KANUTY</t>
  </si>
  <si>
    <t>CARREY-CONTE</t>
  </si>
  <si>
    <t>Fanélie</t>
  </si>
  <si>
    <t>ROMERO-MICHEL</t>
  </si>
  <si>
    <t>DES GAYETS</t>
  </si>
  <si>
    <t>VENEZIANO</t>
  </si>
  <si>
    <t>CUZOU</t>
  </si>
  <si>
    <t>GUENOUX</t>
  </si>
  <si>
    <t>DAVIAUD</t>
  </si>
  <si>
    <t>JARRY-BOUABIB</t>
  </si>
  <si>
    <t>CHEBIB</t>
  </si>
  <si>
    <t>Amale</t>
  </si>
  <si>
    <t>MANCEL</t>
  </si>
  <si>
    <t>Marc Pierre</t>
  </si>
  <si>
    <t>YADANI</t>
  </si>
  <si>
    <t>RABOURDIN</t>
  </si>
  <si>
    <t>GASSAMA</t>
  </si>
  <si>
    <t>Mohamad</t>
  </si>
  <si>
    <t>EL BEKRI</t>
  </si>
  <si>
    <t>Nawal</t>
  </si>
  <si>
    <t>CASANOVA</t>
  </si>
  <si>
    <t>NARASSIGUIN</t>
  </si>
  <si>
    <t>WEHRUNG</t>
  </si>
  <si>
    <t>LOUVIERS</t>
  </si>
  <si>
    <t>DE MORNY DE MAEYER</t>
  </si>
  <si>
    <t>FENDRICH</t>
  </si>
  <si>
    <t>ARDOIN</t>
  </si>
  <si>
    <t>SALEM</t>
  </si>
  <si>
    <t>VUONG</t>
  </si>
  <si>
    <t>Valéry</t>
  </si>
  <si>
    <t>PASCAREL</t>
  </si>
  <si>
    <t>BOUTIFLAT</t>
  </si>
  <si>
    <t>Dylan</t>
  </si>
  <si>
    <t>KEYSERS</t>
  </si>
  <si>
    <t>BOCQUILLON</t>
  </si>
  <si>
    <t>SCHOLLAERT</t>
  </si>
  <si>
    <t>Yvonnick</t>
  </si>
  <si>
    <t>VANTIEGHEM</t>
  </si>
  <si>
    <t>BARO</t>
  </si>
  <si>
    <t>Setni</t>
  </si>
  <si>
    <t>SARKISSIAN</t>
  </si>
  <si>
    <t>KALFON</t>
  </si>
  <si>
    <t>VESSAH</t>
  </si>
  <si>
    <t>PLANCHOU</t>
  </si>
  <si>
    <t>WORTHAM</t>
  </si>
  <si>
    <t>IMPELLIZZIERI</t>
  </si>
  <si>
    <t>EUDE</t>
  </si>
  <si>
    <t>CAROTINE</t>
  </si>
  <si>
    <t>YENBOU</t>
  </si>
  <si>
    <t>BORD</t>
  </si>
  <si>
    <t>JALY</t>
  </si>
  <si>
    <t>Lina</t>
  </si>
  <si>
    <t>GHOMI</t>
  </si>
  <si>
    <t>MERIAUX</t>
  </si>
  <si>
    <t>LOPES</t>
  </si>
  <si>
    <t>MARGUERITE</t>
  </si>
  <si>
    <t>SEYMOUR-GALOU</t>
  </si>
  <si>
    <t>GIBAUT</t>
  </si>
  <si>
    <t>RATOUCHNIAK</t>
  </si>
  <si>
    <t>RANDON</t>
  </si>
  <si>
    <t>Marie-Erline</t>
  </si>
  <si>
    <t>PARRAVANO</t>
  </si>
  <si>
    <t>Dorine</t>
  </si>
  <si>
    <t>GRANDGAMBE</t>
  </si>
  <si>
    <t>THIS SAINT-JEAN</t>
  </si>
  <si>
    <t>AIT</t>
  </si>
  <si>
    <t>Ramatoulaye</t>
  </si>
  <si>
    <t>VUILLETET</t>
  </si>
  <si>
    <t>VITRAC-POUZOULET</t>
  </si>
  <si>
    <t>MOHAMMAD</t>
  </si>
  <si>
    <t>HUE</t>
  </si>
  <si>
    <t>KERGUTUIL</t>
  </si>
  <si>
    <t>LOPEZ-JOLLIVET</t>
  </si>
  <si>
    <t>BENMOUFFOK</t>
  </si>
  <si>
    <t>Dieynaba</t>
  </si>
  <si>
    <t>ADDA</t>
  </si>
  <si>
    <t>BAZOGE</t>
  </si>
  <si>
    <t>MOTTURA</t>
  </si>
  <si>
    <t>FRANCESCONI</t>
  </si>
  <si>
    <t>COSSEC</t>
  </si>
  <si>
    <t>LEVÊQUE</t>
  </si>
  <si>
    <t>MIRSAD</t>
  </si>
  <si>
    <t>NANCY</t>
  </si>
  <si>
    <t>Carlos</t>
  </si>
  <si>
    <t>KRIBI-ROMDHANE</t>
  </si>
  <si>
    <t>Hella</t>
  </si>
  <si>
    <t>MELIANE</t>
  </si>
  <si>
    <t>Loubna</t>
  </si>
  <si>
    <t>PLACÉ</t>
  </si>
  <si>
    <t>Jean-Vincent</t>
  </si>
  <si>
    <t>NAGEL</t>
  </si>
  <si>
    <t>AFFANE</t>
  </si>
  <si>
    <t>GUIN</t>
  </si>
  <si>
    <t>SAC</t>
  </si>
  <si>
    <t>CARADEC-PERERA</t>
  </si>
  <si>
    <t>LAOUEDJ</t>
  </si>
  <si>
    <t>DOUCOURE</t>
  </si>
  <si>
    <t>Hatouma</t>
  </si>
  <si>
    <t>JOSEPH</t>
  </si>
  <si>
    <t>ITEY</t>
  </si>
  <si>
    <t>BEN MERZOUG</t>
  </si>
  <si>
    <t>Amir</t>
  </si>
  <si>
    <t>QUAYE-ANKRAH</t>
  </si>
  <si>
    <t>Adole</t>
  </si>
  <si>
    <t>FOUQUE</t>
  </si>
  <si>
    <t>BONZANI</t>
  </si>
  <si>
    <t>PETEL</t>
  </si>
  <si>
    <t>ADJOUROUVI</t>
  </si>
  <si>
    <t>Pacome</t>
  </si>
  <si>
    <t>KRIMI</t>
  </si>
  <si>
    <t>AUZOU-CONNES</t>
  </si>
  <si>
    <t>AZZAZ</t>
  </si>
  <si>
    <t>ROMERO</t>
  </si>
  <si>
    <t>Roberto</t>
  </si>
  <si>
    <t>LIME-BIFFE</t>
  </si>
  <si>
    <t>D'ASTA</t>
  </si>
  <si>
    <t>Anne-Eugénie</t>
  </si>
  <si>
    <t>MARQUAILLE</t>
  </si>
  <si>
    <t>SHAN</t>
  </si>
  <si>
    <t>Judith</t>
  </si>
  <si>
    <t>ATTAL</t>
  </si>
  <si>
    <t>KRUST</t>
  </si>
  <si>
    <t>BECHIEAU</t>
  </si>
  <si>
    <t>MAURICE-BELLAY</t>
  </si>
  <si>
    <t>Janine</t>
  </si>
  <si>
    <t>ALLAMELLOU</t>
  </si>
  <si>
    <t>ROUBY</t>
  </si>
  <si>
    <t>LETTRON</t>
  </si>
  <si>
    <t>SOW</t>
  </si>
  <si>
    <t>Fatoumata</t>
  </si>
  <si>
    <t>JEHNIN</t>
  </si>
  <si>
    <t>SIMILOWSKI</t>
  </si>
  <si>
    <t>Zacharia</t>
  </si>
  <si>
    <t>MATHEY</t>
  </si>
  <si>
    <t>HUYNH</t>
  </si>
  <si>
    <t>DELAHAYE</t>
  </si>
  <si>
    <t>DAHAN</t>
  </si>
  <si>
    <t>GIRSZONAS</t>
  </si>
  <si>
    <t>LANIER</t>
  </si>
  <si>
    <t>GUTGLAS-DUCOURNEAU</t>
  </si>
  <si>
    <t>PESCHANSKI</t>
  </si>
  <si>
    <t>MOUME</t>
  </si>
  <si>
    <t>NIANE</t>
  </si>
  <si>
    <t>Soma</t>
  </si>
  <si>
    <t>BARTOLONE</t>
  </si>
  <si>
    <t>ROMANA</t>
  </si>
  <si>
    <t>TRIGANCE</t>
  </si>
  <si>
    <t>YOUSSOUF</t>
  </si>
  <si>
    <t>Melissa</t>
  </si>
  <si>
    <t>GATIGNON</t>
  </si>
  <si>
    <t>DESMARTIN</t>
  </si>
  <si>
    <t>DENIZ</t>
  </si>
  <si>
    <t>Emir</t>
  </si>
  <si>
    <t>BOUAMRANE</t>
  </si>
  <si>
    <t>FOUCHET</t>
  </si>
  <si>
    <t>MBARKI</t>
  </si>
  <si>
    <t>Amin</t>
  </si>
  <si>
    <t>SKORIC</t>
  </si>
  <si>
    <t>LELORRAIN</t>
  </si>
  <si>
    <t>BOUHOUT TAYEBI</t>
  </si>
  <si>
    <t>HEDEL</t>
  </si>
  <si>
    <t>CHALLIER</t>
  </si>
  <si>
    <t>WANLIN</t>
  </si>
  <si>
    <t>THIAM</t>
  </si>
  <si>
    <t>Badourou</t>
  </si>
  <si>
    <t>GUERRIEN</t>
  </si>
  <si>
    <t>GUELLIL</t>
  </si>
  <si>
    <t>Faouzy</t>
  </si>
  <si>
    <t>AÏSSAOUI KHELAF</t>
  </si>
  <si>
    <t>PAPAZIAN</t>
  </si>
  <si>
    <t>Armen</t>
  </si>
  <si>
    <t>TOURE</t>
  </si>
  <si>
    <t>Hawa</t>
  </si>
  <si>
    <t>DJERDOUBI</t>
  </si>
  <si>
    <t>Mokhtar</t>
  </si>
  <si>
    <t>GOUFADO</t>
  </si>
  <si>
    <t>BARJOU</t>
  </si>
  <si>
    <t>KIENZLEN</t>
  </si>
  <si>
    <t>BRAHIMI</t>
  </si>
  <si>
    <t>REVIRIEGO</t>
  </si>
  <si>
    <t>CHARBONNIER</t>
  </si>
  <si>
    <t>TAILLÉ-POLIAN</t>
  </si>
  <si>
    <t>BELLAICHE</t>
  </si>
  <si>
    <t>Gilles-Maurice</t>
  </si>
  <si>
    <t>ADOMO</t>
  </si>
  <si>
    <t>VALLERAY</t>
  </si>
  <si>
    <t>Rosandre</t>
  </si>
  <si>
    <t>PROVINI</t>
  </si>
  <si>
    <t>Abdelali</t>
  </si>
  <si>
    <t>HACHMI</t>
  </si>
  <si>
    <t>GOUFFIER-CHA</t>
  </si>
  <si>
    <t>BENALI</t>
  </si>
  <si>
    <t>OMANBÉLÉ</t>
  </si>
  <si>
    <t>BOUFFARD-SAVARY</t>
  </si>
  <si>
    <t>UM</t>
  </si>
  <si>
    <t>TEMAL</t>
  </si>
  <si>
    <t>JAOUËN</t>
  </si>
  <si>
    <t>Elvira</t>
  </si>
  <si>
    <t>SOUMARE</t>
  </si>
  <si>
    <t>BERESSI</t>
  </si>
  <si>
    <t>PIAZZI</t>
  </si>
  <si>
    <t>YEBDRI</t>
  </si>
  <si>
    <t>HADIZADEH</t>
  </si>
  <si>
    <t>Ayda</t>
  </si>
  <si>
    <t>BROUSSY</t>
  </si>
  <si>
    <t>LALOUX</t>
  </si>
  <si>
    <t>Malvina</t>
  </si>
  <si>
    <t>RAISSEGUIER</t>
  </si>
  <si>
    <t>CHARLET</t>
  </si>
  <si>
    <t>SAYAH</t>
  </si>
  <si>
    <t>AYDI</t>
  </si>
  <si>
    <t>Wissal</t>
  </si>
  <si>
    <t>CAUMONT</t>
  </si>
  <si>
    <t>LEROUL</t>
  </si>
  <si>
    <t>Radia</t>
  </si>
  <si>
    <t>DIEU</t>
  </si>
  <si>
    <t>ZWILLING</t>
  </si>
  <si>
    <t>BEQUET</t>
  </si>
  <si>
    <t>UPR  FRANCOIS ASSELINEAU</t>
  </si>
  <si>
    <t>l'UPR avec François ASSELINEAU, le parti qui monte malgré le silence des médias</t>
  </si>
  <si>
    <t>TERVER</t>
  </si>
  <si>
    <t>Geraldine</t>
  </si>
  <si>
    <t>GRISON</t>
  </si>
  <si>
    <t>ANGLADA</t>
  </si>
  <si>
    <t>VILLEMUR</t>
  </si>
  <si>
    <t>LIMOGE</t>
  </si>
  <si>
    <t>CODET</t>
  </si>
  <si>
    <t>ZANGHELLINI</t>
  </si>
  <si>
    <t>AGENIS-NEVERS</t>
  </si>
  <si>
    <t>HENOUX</t>
  </si>
  <si>
    <t>BARA</t>
  </si>
  <si>
    <t>NYBERG</t>
  </si>
  <si>
    <t>PANEL</t>
  </si>
  <si>
    <t>LABBE</t>
  </si>
  <si>
    <t>Stevann</t>
  </si>
  <si>
    <t>CHARUE</t>
  </si>
  <si>
    <t>PAYOT</t>
  </si>
  <si>
    <t>RONDET</t>
  </si>
  <si>
    <t>PETRONIS</t>
  </si>
  <si>
    <t>Frederique</t>
  </si>
  <si>
    <t>WEGOREK</t>
  </si>
  <si>
    <t>VOJINOVIC</t>
  </si>
  <si>
    <t>QUINTERNET</t>
  </si>
  <si>
    <t>RUFF</t>
  </si>
  <si>
    <t>HELLEGOUARCH</t>
  </si>
  <si>
    <t>CASTERA</t>
  </si>
  <si>
    <t>BARRAS</t>
  </si>
  <si>
    <t>FALKLAND</t>
  </si>
  <si>
    <t>LARROZE</t>
  </si>
  <si>
    <t>MAINTENAY</t>
  </si>
  <si>
    <t>TRAN</t>
  </si>
  <si>
    <t>Minh-Ha</t>
  </si>
  <si>
    <t>GRUAU</t>
  </si>
  <si>
    <t>LOUSTAU</t>
  </si>
  <si>
    <t>DUARTE</t>
  </si>
  <si>
    <t>TAHRI</t>
  </si>
  <si>
    <t>TALDO</t>
  </si>
  <si>
    <t>POIRET</t>
  </si>
  <si>
    <t>MARGUERON</t>
  </si>
  <si>
    <t>REUTER</t>
  </si>
  <si>
    <t>Melina</t>
  </si>
  <si>
    <t>POUYAUD</t>
  </si>
  <si>
    <t>GASNIERE</t>
  </si>
  <si>
    <t>AUDFRAY</t>
  </si>
  <si>
    <t>LASSIA</t>
  </si>
  <si>
    <t>TRIBOUILLARD</t>
  </si>
  <si>
    <t>CLEUET</t>
  </si>
  <si>
    <t>LE SERGENT</t>
  </si>
  <si>
    <t>COTONNEC</t>
  </si>
  <si>
    <t>RIGAS</t>
  </si>
  <si>
    <t>GARGASSON</t>
  </si>
  <si>
    <t>LASSENAY</t>
  </si>
  <si>
    <t>FORNER</t>
  </si>
  <si>
    <t>VEYRIAC</t>
  </si>
  <si>
    <t>BELLIER</t>
  </si>
  <si>
    <t>CUIROT</t>
  </si>
  <si>
    <t>Assma</t>
  </si>
  <si>
    <t>MATARASSO</t>
  </si>
  <si>
    <t>BEGUE</t>
  </si>
  <si>
    <t>KORTI</t>
  </si>
  <si>
    <t>JEZIOR</t>
  </si>
  <si>
    <t>MENAGE</t>
  </si>
  <si>
    <t>ROMAN</t>
  </si>
  <si>
    <t>CHEVALLIER</t>
  </si>
  <si>
    <t>BAUDON</t>
  </si>
  <si>
    <t>LORAIN</t>
  </si>
  <si>
    <t>BOUIRI</t>
  </si>
  <si>
    <t>REINHART</t>
  </si>
  <si>
    <t>BOUTAINE</t>
  </si>
  <si>
    <t>HADDOUCHE</t>
  </si>
  <si>
    <t>Hannan</t>
  </si>
  <si>
    <t>WENISCH</t>
  </si>
  <si>
    <t>LAJEUNESSE</t>
  </si>
  <si>
    <t>COUPU</t>
  </si>
  <si>
    <t>HOEHNE</t>
  </si>
  <si>
    <t>LHUILLIER</t>
  </si>
  <si>
    <t>ROUILLE</t>
  </si>
  <si>
    <t>Pierre-Vincent</t>
  </si>
  <si>
    <t>LEBOUTHET</t>
  </si>
  <si>
    <t>RICOIS</t>
  </si>
  <si>
    <t>VANKERCKHOVEN</t>
  </si>
  <si>
    <t>BOITOUZET</t>
  </si>
  <si>
    <t>KOTT</t>
  </si>
  <si>
    <t>Mao</t>
  </si>
  <si>
    <t>JADOT</t>
  </si>
  <si>
    <t>Raphael</t>
  </si>
  <si>
    <t>ALLAF</t>
  </si>
  <si>
    <t>VANDENELSKEN</t>
  </si>
  <si>
    <t>NORVAL</t>
  </si>
  <si>
    <t>MANKARIOUS</t>
  </si>
  <si>
    <t>LUZET</t>
  </si>
  <si>
    <t>SLAOUTI</t>
  </si>
  <si>
    <t>SEVESTRE</t>
  </si>
  <si>
    <t>MOSBAH</t>
  </si>
  <si>
    <t>LECAILLE</t>
  </si>
  <si>
    <t>Esteban</t>
  </si>
  <si>
    <t>Mimoun</t>
  </si>
  <si>
    <t>LECART</t>
  </si>
  <si>
    <t>Jerome</t>
  </si>
  <si>
    <t>PAUCHET</t>
  </si>
  <si>
    <t>LUPO</t>
  </si>
  <si>
    <t>CHLON</t>
  </si>
  <si>
    <t>ORTH</t>
  </si>
  <si>
    <t>DUFFAU</t>
  </si>
  <si>
    <t>LESOIN</t>
  </si>
  <si>
    <t>POUVEREAU</t>
  </si>
  <si>
    <t>Melanie</t>
  </si>
  <si>
    <t>JANON</t>
  </si>
  <si>
    <t>FOUQUERAY</t>
  </si>
  <si>
    <t>AOUAD</t>
  </si>
  <si>
    <t>Aicha</t>
  </si>
  <si>
    <t>EL BALLAT</t>
  </si>
  <si>
    <t>Gamal</t>
  </si>
  <si>
    <t>KEHOE</t>
  </si>
  <si>
    <t>NOUR</t>
  </si>
  <si>
    <t>Melody</t>
  </si>
  <si>
    <t>LAOUCHIR</t>
  </si>
  <si>
    <t>Najin</t>
  </si>
  <si>
    <t>BOUNOU</t>
  </si>
  <si>
    <t>COLPAERT</t>
  </si>
  <si>
    <t>SEHRANE</t>
  </si>
  <si>
    <t>FAGUET</t>
  </si>
  <si>
    <t>DAHMANI</t>
  </si>
  <si>
    <t>Abdelmounaim</t>
  </si>
  <si>
    <t>HANNOIR</t>
  </si>
  <si>
    <t>SCHIADA</t>
  </si>
  <si>
    <t>BOUALI</t>
  </si>
  <si>
    <t>CHERCHEVE</t>
  </si>
  <si>
    <t>TROUDE</t>
  </si>
  <si>
    <t>RANSAN</t>
  </si>
  <si>
    <t>CHABANON</t>
  </si>
  <si>
    <t>Aristide</t>
  </si>
  <si>
    <t>RICHOU</t>
  </si>
  <si>
    <t>ITASSE</t>
  </si>
  <si>
    <t>FLEIFEL</t>
  </si>
  <si>
    <t>ZIANE</t>
  </si>
  <si>
    <t>Dalila</t>
  </si>
  <si>
    <t>CIRIMELE</t>
  </si>
  <si>
    <t>PILLARD-TEJEDOR</t>
  </si>
  <si>
    <t>VERNUSSE</t>
  </si>
  <si>
    <t>ABBATE</t>
  </si>
  <si>
    <t>MARCILLE</t>
  </si>
  <si>
    <t>LEGUY</t>
  </si>
  <si>
    <t>MORAL</t>
  </si>
  <si>
    <t>LECOCQ</t>
  </si>
  <si>
    <t>DAGO</t>
  </si>
  <si>
    <t>PERIN</t>
  </si>
  <si>
    <t>FALETIC</t>
  </si>
  <si>
    <t>DE FALLOIS</t>
  </si>
  <si>
    <t>Manon-Anais</t>
  </si>
  <si>
    <t>PATRY</t>
  </si>
  <si>
    <t>BOURSIER</t>
  </si>
  <si>
    <t>DESLANDES</t>
  </si>
  <si>
    <t>LAHYANE</t>
  </si>
  <si>
    <t>Toufik</t>
  </si>
  <si>
    <t>MARCENAC</t>
  </si>
  <si>
    <t>MARTEL</t>
  </si>
  <si>
    <t>CABRAL</t>
  </si>
  <si>
    <t>DEBACKER</t>
  </si>
  <si>
    <t>MAZET</t>
  </si>
  <si>
    <t>BELLEMIN</t>
  </si>
  <si>
    <t>JACQMIN</t>
  </si>
  <si>
    <t>Louise</t>
  </si>
  <si>
    <t>CHAKELIAN</t>
  </si>
  <si>
    <t>Hovhannes</t>
  </si>
  <si>
    <t>HAYES</t>
  </si>
  <si>
    <t>CORBEAUX</t>
  </si>
  <si>
    <t>RENSON</t>
  </si>
  <si>
    <t>SHARIF</t>
  </si>
  <si>
    <t>Fehmidah</t>
  </si>
  <si>
    <t>PEYROMAURE</t>
  </si>
  <si>
    <t>WIJNGAARDS</t>
  </si>
  <si>
    <t>MABILLE</t>
  </si>
  <si>
    <t>COUSERGUE</t>
  </si>
  <si>
    <t>DECAMPS</t>
  </si>
  <si>
    <t>NAIT ABDELAZIZ</t>
  </si>
  <si>
    <t>Melinda</t>
  </si>
  <si>
    <t>GEROME</t>
  </si>
  <si>
    <t>PEREZ CARTIGNY</t>
  </si>
  <si>
    <t>Aurelia</t>
  </si>
  <si>
    <t>Clementine</t>
  </si>
  <si>
    <t>LERMECHIN</t>
  </si>
  <si>
    <t>DRUARD</t>
  </si>
  <si>
    <t>LE GALLO</t>
  </si>
  <si>
    <t>YAPI</t>
  </si>
  <si>
    <t>DIERS</t>
  </si>
  <si>
    <t>Leonard</t>
  </si>
  <si>
    <t>CHANGEONS D'AIR</t>
  </si>
  <si>
    <t>CHANGEONS D'AIR, LE RASSEMBLEMENT ECOLOGISTE ET CITOYEN</t>
  </si>
  <si>
    <t>COSSE</t>
  </si>
  <si>
    <t>RUFET</t>
  </si>
  <si>
    <t>BENHAIM</t>
  </si>
  <si>
    <t>MONOD</t>
  </si>
  <si>
    <t>POILANE</t>
  </si>
  <si>
    <t>MBANZA</t>
  </si>
  <si>
    <t>GUERY</t>
  </si>
  <si>
    <t>LAVILLE</t>
  </si>
  <si>
    <t>Ndiaga</t>
  </si>
  <si>
    <t>Gilberte</t>
  </si>
  <si>
    <t>BLADOU</t>
  </si>
  <si>
    <t>AOUSTIN</t>
  </si>
  <si>
    <t>THÉRY</t>
  </si>
  <si>
    <t>MANDEL</t>
  </si>
  <si>
    <t>SAOÛT</t>
  </si>
  <si>
    <t>Mariannick</t>
  </si>
  <si>
    <t>DELAMARRE</t>
  </si>
  <si>
    <t>CHERFA</t>
  </si>
  <si>
    <t>BAGARRY</t>
  </si>
  <si>
    <t>BARIGANT</t>
  </si>
  <si>
    <t>DELASSUS</t>
  </si>
  <si>
    <t>AOUTIA</t>
  </si>
  <si>
    <t>BUCALOSSI</t>
  </si>
  <si>
    <t>Massimo</t>
  </si>
  <si>
    <t>GRANDPEIX</t>
  </si>
  <si>
    <t>VILLIOT</t>
  </si>
  <si>
    <t>BLAUEL</t>
  </si>
  <si>
    <t>DUFLOT</t>
  </si>
  <si>
    <t>COCHET</t>
  </si>
  <si>
    <t>MONVILLE</t>
  </si>
  <si>
    <t>PASQUET</t>
  </si>
  <si>
    <t>DE LA FUENTE</t>
  </si>
  <si>
    <t>PENEZ</t>
  </si>
  <si>
    <t>LAZREG</t>
  </si>
  <si>
    <t>Fatna</t>
  </si>
  <si>
    <t>MAZZEGA SBOVATA</t>
  </si>
  <si>
    <t>HULEUX</t>
  </si>
  <si>
    <t>GARASSINO</t>
  </si>
  <si>
    <t>Paulin</t>
  </si>
  <si>
    <t>KAMPOUR-PARASCHOS</t>
  </si>
  <si>
    <t>Niki</t>
  </si>
  <si>
    <t>BADIATA KANZA</t>
  </si>
  <si>
    <t>DJABALI</t>
  </si>
  <si>
    <t>Farid</t>
  </si>
  <si>
    <t>HÉE</t>
  </si>
  <si>
    <t>LABERTRANDIE</t>
  </si>
  <si>
    <t>PHAM PHU</t>
  </si>
  <si>
    <t>Cuong</t>
  </si>
  <si>
    <t>TAHAMI</t>
  </si>
  <si>
    <t>Houda</t>
  </si>
  <si>
    <t>OUMARI</t>
  </si>
  <si>
    <t>BERWICK</t>
  </si>
  <si>
    <t>Filoména</t>
  </si>
  <si>
    <t>LAVALLÉE</t>
  </si>
  <si>
    <t>MEREL</t>
  </si>
  <si>
    <t>SATOURI</t>
  </si>
  <si>
    <t>DURAND-SMET</t>
  </si>
  <si>
    <t>SENÉE</t>
  </si>
  <si>
    <t>JUTIER</t>
  </si>
  <si>
    <t>KERAMANE</t>
  </si>
  <si>
    <t>STOUDER</t>
  </si>
  <si>
    <t>SALDIVIA</t>
  </si>
  <si>
    <t>Pilar</t>
  </si>
  <si>
    <t>CALLONNEC</t>
  </si>
  <si>
    <t>SNITER</t>
  </si>
  <si>
    <t>PAREJA</t>
  </si>
  <si>
    <t>MESSDAGHI</t>
  </si>
  <si>
    <t>Amitis</t>
  </si>
  <si>
    <t>RUELLAN</t>
  </si>
  <si>
    <t>ANOUAR</t>
  </si>
  <si>
    <t>ALLIEVI DOROSZ</t>
  </si>
  <si>
    <t>Fulvia</t>
  </si>
  <si>
    <t>CHARTON</t>
  </si>
  <si>
    <t>ANZIEU</t>
  </si>
  <si>
    <t>BARTSCH</t>
  </si>
  <si>
    <t>ROCHON</t>
  </si>
  <si>
    <t>FIAT</t>
  </si>
  <si>
    <t>LÉVY</t>
  </si>
  <si>
    <t>DAMERVAL</t>
  </si>
  <si>
    <t>LOWY</t>
  </si>
  <si>
    <t>DIGARD</t>
  </si>
  <si>
    <t>M'JATI</t>
  </si>
  <si>
    <t>Zine-Eddine</t>
  </si>
  <si>
    <t>CHOURFI</t>
  </si>
  <si>
    <t>Fadila</t>
  </si>
  <si>
    <t>LE DUC</t>
  </si>
  <si>
    <t>ROISIN</t>
  </si>
  <si>
    <t>COURTAS</t>
  </si>
  <si>
    <t>BELLAHMER</t>
  </si>
  <si>
    <t>POLVERELLI</t>
  </si>
  <si>
    <t>Souila</t>
  </si>
  <si>
    <t>Abdoul</t>
  </si>
  <si>
    <t>KAMWA</t>
  </si>
  <si>
    <t>Séraphine</t>
  </si>
  <si>
    <t>MORONVALLE</t>
  </si>
  <si>
    <t>LE CORNEC</t>
  </si>
  <si>
    <t>MAURER</t>
  </si>
  <si>
    <t>CUNIOT-PONSARD</t>
  </si>
  <si>
    <t>Ké</t>
  </si>
  <si>
    <t>DEORSOLA</t>
  </si>
  <si>
    <t>DUPART</t>
  </si>
  <si>
    <t>SAS</t>
  </si>
  <si>
    <t>BERTELLA-GEFFROY</t>
  </si>
  <si>
    <t>AARSSE</t>
  </si>
  <si>
    <t>Rodéric</t>
  </si>
  <si>
    <t>Samia</t>
  </si>
  <si>
    <t>PROKOPIEV</t>
  </si>
  <si>
    <t>BRUNI</t>
  </si>
  <si>
    <t>Thiaba</t>
  </si>
  <si>
    <t>CANDELIER</t>
  </si>
  <si>
    <t>KAABI</t>
  </si>
  <si>
    <t>Chekra</t>
  </si>
  <si>
    <t>MESSIER</t>
  </si>
  <si>
    <t>NAVIAUX</t>
  </si>
  <si>
    <t>Sayah</t>
  </si>
  <si>
    <t>DE PABLO</t>
  </si>
  <si>
    <t>Carmelina</t>
  </si>
  <si>
    <t>GAU</t>
  </si>
  <si>
    <t>MÉKER</t>
  </si>
  <si>
    <t>DEFFARGE</t>
  </si>
  <si>
    <t>DELRIEU</t>
  </si>
  <si>
    <t>GAGNIÈRE</t>
  </si>
  <si>
    <t>Hermann</t>
  </si>
  <si>
    <t>TURMAINE</t>
  </si>
  <si>
    <t>FRAGER</t>
  </si>
  <si>
    <t>DARRIAU</t>
  </si>
  <si>
    <t>COURBOIN</t>
  </si>
  <si>
    <t>PARREAUX</t>
  </si>
  <si>
    <t>DIEHLMANN</t>
  </si>
  <si>
    <t>GATTOLIN</t>
  </si>
  <si>
    <t>MECHMACHE</t>
  </si>
  <si>
    <t>GUICHET</t>
  </si>
  <si>
    <t>HEUGAS</t>
  </si>
  <si>
    <t>DEFFAIRI-SAISSAC</t>
  </si>
  <si>
    <t>KEITA</t>
  </si>
  <si>
    <t>REZKALLA</t>
  </si>
  <si>
    <t>Nabiha</t>
  </si>
  <si>
    <t>STOEBER</t>
  </si>
  <si>
    <t>DE COSTER</t>
  </si>
  <si>
    <t>KEZADRI</t>
  </si>
  <si>
    <t>QUIGNON</t>
  </si>
  <si>
    <t>MANFREDI</t>
  </si>
  <si>
    <t>POTOT</t>
  </si>
  <si>
    <t>KANDA</t>
  </si>
  <si>
    <t>CONTRASTIN</t>
  </si>
  <si>
    <t>MALLANGEAU</t>
  </si>
  <si>
    <t>LENTAIGNE</t>
  </si>
  <si>
    <t>Marie-Geneviève</t>
  </si>
  <si>
    <t>BOSTON</t>
  </si>
  <si>
    <t>WEISSELBERG</t>
  </si>
  <si>
    <t>VACHON-TERRES</t>
  </si>
  <si>
    <t>SERVIÈRES</t>
  </si>
  <si>
    <t>FREBY</t>
  </si>
  <si>
    <t>DELPEYROU</t>
  </si>
  <si>
    <t>AMÉDRO</t>
  </si>
  <si>
    <t>SERNE</t>
  </si>
  <si>
    <t>LAHMER</t>
  </si>
  <si>
    <t>BOULANGER</t>
  </si>
  <si>
    <t>BOULC'H</t>
  </si>
  <si>
    <t>REBERIOUX</t>
  </si>
  <si>
    <t>PEGET</t>
  </si>
  <si>
    <t>Lucille</t>
  </si>
  <si>
    <t>SOFI</t>
  </si>
  <si>
    <t>Mostefa</t>
  </si>
  <si>
    <t>LECLERC-BRUANT</t>
  </si>
  <si>
    <t>ZAVALLONE</t>
  </si>
  <si>
    <t>NIAKATE</t>
  </si>
  <si>
    <t>Aminata</t>
  </si>
  <si>
    <t>ORELLANA</t>
  </si>
  <si>
    <t>BENBETKA</t>
  </si>
  <si>
    <t>Abdallah</t>
  </si>
  <si>
    <t>CAPORAL</t>
  </si>
  <si>
    <t>Chrysis</t>
  </si>
  <si>
    <t>LE SOUFFACHÉ</t>
  </si>
  <si>
    <t>PECCOLO</t>
  </si>
  <si>
    <t>DUMÉE</t>
  </si>
  <si>
    <t>HERRATI</t>
  </si>
  <si>
    <t>ABESSOLO-MVE</t>
  </si>
  <si>
    <t>Constant</t>
  </si>
  <si>
    <t>ABEILLE</t>
  </si>
  <si>
    <t>BELABBAS</t>
  </si>
  <si>
    <t>Mehdy</t>
  </si>
  <si>
    <t>BENBASSA</t>
  </si>
  <si>
    <t>BREUILLER</t>
  </si>
  <si>
    <t>ESPARGILIÈRE</t>
  </si>
  <si>
    <t>BENTAHAR</t>
  </si>
  <si>
    <t>LORTHIOIS</t>
  </si>
  <si>
    <t>GAYRARD</t>
  </si>
  <si>
    <t>JEANMET</t>
  </si>
  <si>
    <t>DAHO</t>
  </si>
  <si>
    <t>Mazouni</t>
  </si>
  <si>
    <t>BORGNE</t>
  </si>
  <si>
    <t>NGUYEN</t>
  </si>
  <si>
    <t>Thanh-Tin</t>
  </si>
  <si>
    <t>GUYON</t>
  </si>
  <si>
    <t>HATHROUBI-SAFSAF</t>
  </si>
  <si>
    <t>CAILLEAU</t>
  </si>
  <si>
    <t>Roumana</t>
  </si>
  <si>
    <t>ATONGA</t>
  </si>
  <si>
    <t>GÉLYS</t>
  </si>
  <si>
    <t>SCHUMANN</t>
  </si>
  <si>
    <t>Gerold</t>
  </si>
  <si>
    <t>DUQUESNE</t>
  </si>
  <si>
    <t>HUKPORTIE</t>
  </si>
  <si>
    <t>Koffi</t>
  </si>
  <si>
    <t>ARIÈS</t>
  </si>
  <si>
    <t>DUFUMIER</t>
  </si>
  <si>
    <t>SOUANEF</t>
  </si>
  <si>
    <t>Aldjia</t>
  </si>
  <si>
    <t>ROZE</t>
  </si>
  <si>
    <t>LISTE D'UNION CITOYENNE</t>
  </si>
  <si>
    <t>MONTEMBAULT</t>
  </si>
  <si>
    <t>DOLBAKIAN</t>
  </si>
  <si>
    <t>PARTOUCHE</t>
  </si>
  <si>
    <t>FICHEN</t>
  </si>
  <si>
    <t>DUBANCHET</t>
  </si>
  <si>
    <t>COLONNA D'ISTRIA</t>
  </si>
  <si>
    <t>PILLAUD</t>
  </si>
  <si>
    <t>LAIR-MEHIRI</t>
  </si>
  <si>
    <t>Loriane</t>
  </si>
  <si>
    <t>GERVAIS</t>
  </si>
  <si>
    <t>Haydee</t>
  </si>
  <si>
    <t>LEDOUX</t>
  </si>
  <si>
    <t>Gala</t>
  </si>
  <si>
    <t>IDJHANINE</t>
  </si>
  <si>
    <t>VERNA</t>
  </si>
  <si>
    <t>Maïko-Eva</t>
  </si>
  <si>
    <t>LOUTREL</t>
  </si>
  <si>
    <t>GIOIA</t>
  </si>
  <si>
    <t>Mounira</t>
  </si>
  <si>
    <t>BENJAKA</t>
  </si>
  <si>
    <t>LASCOMBE</t>
  </si>
  <si>
    <t>VENTRE</t>
  </si>
  <si>
    <t>DAOUD</t>
  </si>
  <si>
    <t>Boualem</t>
  </si>
  <si>
    <t>MONFLEUR</t>
  </si>
  <si>
    <t>HACHEMI</t>
  </si>
  <si>
    <t>Yanis</t>
  </si>
  <si>
    <t>Loucas</t>
  </si>
  <si>
    <t>HANNOUN</t>
  </si>
  <si>
    <t>FAZAN</t>
  </si>
  <si>
    <t>Josephine</t>
  </si>
  <si>
    <t>KITSAÏS</t>
  </si>
  <si>
    <t>HOUSSEYNOU</t>
  </si>
  <si>
    <t>DIALLO</t>
  </si>
  <si>
    <t>Boubakar</t>
  </si>
  <si>
    <t>MALOT</t>
  </si>
  <si>
    <t>VIVIEN</t>
  </si>
  <si>
    <t>MBALANDA</t>
  </si>
  <si>
    <t>Mel</t>
  </si>
  <si>
    <t>NONIN</t>
  </si>
  <si>
    <t>CHATELUT</t>
  </si>
  <si>
    <t>ANDRIANARIVONY</t>
  </si>
  <si>
    <t>BONNEFOUX</t>
  </si>
  <si>
    <t>BELARBI</t>
  </si>
  <si>
    <t>BENABEN</t>
  </si>
  <si>
    <t>Ynaée</t>
  </si>
  <si>
    <t>AUDE</t>
  </si>
  <si>
    <t>PADOLY</t>
  </si>
  <si>
    <t>Gladys</t>
  </si>
  <si>
    <t>BOUCHEMIT</t>
  </si>
  <si>
    <t>Zachari</t>
  </si>
  <si>
    <t>DEFER</t>
  </si>
  <si>
    <t>REZEG</t>
  </si>
  <si>
    <t>FLORAND</t>
  </si>
  <si>
    <t>GENTILS</t>
  </si>
  <si>
    <t>ROUSSEL-RAGOT</t>
  </si>
  <si>
    <t>TOURI</t>
  </si>
  <si>
    <t>PLOCQUE</t>
  </si>
  <si>
    <t>NEIMANN</t>
  </si>
  <si>
    <t>Myrtille</t>
  </si>
  <si>
    <t>DIDIER-PERNET</t>
  </si>
  <si>
    <t>ONANA</t>
  </si>
  <si>
    <t>IBRAHIM</t>
  </si>
  <si>
    <t>Nour-El-Houda</t>
  </si>
  <si>
    <t>LERNER</t>
  </si>
  <si>
    <t>HASNAOUI</t>
  </si>
  <si>
    <t>Abderrahmane</t>
  </si>
  <si>
    <t>KAMLI</t>
  </si>
  <si>
    <t>PIFFARELLY</t>
  </si>
  <si>
    <t>LASRI</t>
  </si>
  <si>
    <t>RIDER</t>
  </si>
  <si>
    <t>MOKHTARI</t>
  </si>
  <si>
    <t>Nassera</t>
  </si>
  <si>
    <t>DARDOUCHI</t>
  </si>
  <si>
    <t>Najib</t>
  </si>
  <si>
    <t>CHARNI</t>
  </si>
  <si>
    <t>YAHIAOUI</t>
  </si>
  <si>
    <t>Hayate</t>
  </si>
  <si>
    <t>LARGIER</t>
  </si>
  <si>
    <t>LEMERCIER</t>
  </si>
  <si>
    <t>SEDDAR</t>
  </si>
  <si>
    <t>BENHMIED</t>
  </si>
  <si>
    <t>DIABY</t>
  </si>
  <si>
    <t>MARCELO</t>
  </si>
  <si>
    <t>KAÏD</t>
  </si>
  <si>
    <t>ZEHHAF</t>
  </si>
  <si>
    <t>Saffia</t>
  </si>
  <si>
    <t>KHELIFI-OTHMANE</t>
  </si>
  <si>
    <t>Kamila</t>
  </si>
  <si>
    <t>BOUHAFSI</t>
  </si>
  <si>
    <t>Djamal</t>
  </si>
  <si>
    <t>AKODAD</t>
  </si>
  <si>
    <t>Faiza</t>
  </si>
  <si>
    <t>JEANNES</t>
  </si>
  <si>
    <t>Sania</t>
  </si>
  <si>
    <t>Birane</t>
  </si>
  <si>
    <t>SOUKOUNA</t>
  </si>
  <si>
    <t>Magou</t>
  </si>
  <si>
    <t>OUKBI</t>
  </si>
  <si>
    <t>Kouider</t>
  </si>
  <si>
    <t>OUIS</t>
  </si>
  <si>
    <t>Azdine</t>
  </si>
  <si>
    <t>PICHONNEAU</t>
  </si>
  <si>
    <t>BOURICHI</t>
  </si>
  <si>
    <t>MESLEM</t>
  </si>
  <si>
    <t>Fella</t>
  </si>
  <si>
    <t>NOURINE ELAID</t>
  </si>
  <si>
    <t>AÏLI</t>
  </si>
  <si>
    <t>ZAIED</t>
  </si>
  <si>
    <t>DRAME</t>
  </si>
  <si>
    <t>DICKO</t>
  </si>
  <si>
    <t>Birahim</t>
  </si>
  <si>
    <t>MAMOU</t>
  </si>
  <si>
    <t>Sakina</t>
  </si>
  <si>
    <t>AABOU</t>
  </si>
  <si>
    <t>MAZARI</t>
  </si>
  <si>
    <t>Najima</t>
  </si>
  <si>
    <t>MEDIANA</t>
  </si>
  <si>
    <t>Mahfoud</t>
  </si>
  <si>
    <t>CHEBLI</t>
  </si>
  <si>
    <t>Hanane</t>
  </si>
  <si>
    <t>IFTICENE</t>
  </si>
  <si>
    <t>MAIZ</t>
  </si>
  <si>
    <t>Nesrine</t>
  </si>
  <si>
    <t>RETIERE</t>
  </si>
  <si>
    <t>IZA</t>
  </si>
  <si>
    <t>GHAZI</t>
  </si>
  <si>
    <t>BOUBENDIR</t>
  </si>
  <si>
    <t>Janna</t>
  </si>
  <si>
    <t>HORSFALL</t>
  </si>
  <si>
    <t>Dawari</t>
  </si>
  <si>
    <t>LAJILI</t>
  </si>
  <si>
    <t>OUDET</t>
  </si>
  <si>
    <t>ABDELOUAHED</t>
  </si>
  <si>
    <t>MEHARGA</t>
  </si>
  <si>
    <t>Ahcen</t>
  </si>
  <si>
    <t>KRAGBE</t>
  </si>
  <si>
    <t>Léon</t>
  </si>
  <si>
    <t>SALHI</t>
  </si>
  <si>
    <t>Monia</t>
  </si>
  <si>
    <t>RICCHETTI</t>
  </si>
  <si>
    <t>FIQUET</t>
  </si>
  <si>
    <t>BENTEBRA</t>
  </si>
  <si>
    <t>LOUAÏL</t>
  </si>
  <si>
    <t>ECH-CHETOUANI</t>
  </si>
  <si>
    <t>Zouhairr</t>
  </si>
  <si>
    <t>BOUT</t>
  </si>
  <si>
    <t>Maissane</t>
  </si>
  <si>
    <t>GHALEB</t>
  </si>
  <si>
    <t>Boumedine</t>
  </si>
  <si>
    <t>SELINDER</t>
  </si>
  <si>
    <t>BENHAMMADA</t>
  </si>
  <si>
    <t>THABET</t>
  </si>
  <si>
    <t>Faouzi</t>
  </si>
  <si>
    <t>Amie</t>
  </si>
  <si>
    <t>SAMASSA</t>
  </si>
  <si>
    <t>BELKACEM</t>
  </si>
  <si>
    <t>Hakima</t>
  </si>
  <si>
    <t>HANINE</t>
  </si>
  <si>
    <t>BENSEFIA</t>
  </si>
  <si>
    <t>Abdelazize</t>
  </si>
  <si>
    <t>YAHYAOUI</t>
  </si>
  <si>
    <t>ZEGHDANA</t>
  </si>
  <si>
    <t>Abderhamane</t>
  </si>
  <si>
    <t>MAREGA</t>
  </si>
  <si>
    <t>Manthita</t>
  </si>
  <si>
    <t>BOUHENNI</t>
  </si>
  <si>
    <t>PASSARD</t>
  </si>
  <si>
    <t>MEÏTE</t>
  </si>
  <si>
    <t>BUTT</t>
  </si>
  <si>
    <t>Zishan</t>
  </si>
  <si>
    <t>GUIDOUM</t>
  </si>
  <si>
    <t>DRINE</t>
  </si>
  <si>
    <t>Haikal</t>
  </si>
  <si>
    <t>YOUSFI</t>
  </si>
  <si>
    <t>Hassina</t>
  </si>
  <si>
    <t>CISSÉ</t>
  </si>
  <si>
    <t>FERRAT</t>
  </si>
  <si>
    <t>Seid</t>
  </si>
  <si>
    <t>CHATTEUR</t>
  </si>
  <si>
    <t>Imen</t>
  </si>
  <si>
    <t>LYAZIDI</t>
  </si>
  <si>
    <t>MAGASSA</t>
  </si>
  <si>
    <t>BATHILY</t>
  </si>
  <si>
    <t>MOHAMED MAHMOUD</t>
  </si>
  <si>
    <t>Alliande</t>
  </si>
  <si>
    <t>DIOUF</t>
  </si>
  <si>
    <t>SIBARI</t>
  </si>
  <si>
    <t>DJEBBARI</t>
  </si>
  <si>
    <t>Safia</t>
  </si>
  <si>
    <t>EL SHAMY</t>
  </si>
  <si>
    <t>Ramy</t>
  </si>
  <si>
    <t>MEKLA</t>
  </si>
  <si>
    <t>Houria</t>
  </si>
  <si>
    <t>SHAH</t>
  </si>
  <si>
    <t>Zulfiqar</t>
  </si>
  <si>
    <t>MEKID</t>
  </si>
  <si>
    <t>Zahia</t>
  </si>
  <si>
    <t>Noman</t>
  </si>
  <si>
    <t>MAITREL</t>
  </si>
  <si>
    <t>KARTHIKESU</t>
  </si>
  <si>
    <t>DOMINIQUE</t>
  </si>
  <si>
    <t>Tabinda</t>
  </si>
  <si>
    <t>LACHELACHE</t>
  </si>
  <si>
    <t>Nassim</t>
  </si>
  <si>
    <t>SADIKI</t>
  </si>
  <si>
    <t>Hasana</t>
  </si>
  <si>
    <t>DJELLAL</t>
  </si>
  <si>
    <t>MENOUR</t>
  </si>
  <si>
    <t>BOUAZIZ</t>
  </si>
  <si>
    <t>AMARA</t>
  </si>
  <si>
    <t>Salika</t>
  </si>
  <si>
    <t>AHIZI-ELLIAM</t>
  </si>
  <si>
    <t>KHETTAB</t>
  </si>
  <si>
    <t>DJENANE</t>
  </si>
  <si>
    <t>RIGHI</t>
  </si>
  <si>
    <t>Anissa</t>
  </si>
  <si>
    <t>COUSY</t>
  </si>
  <si>
    <t>EL HADDOUCHI</t>
  </si>
  <si>
    <t>EKASSOU</t>
  </si>
  <si>
    <t>GOURARI</t>
  </si>
  <si>
    <t>Nacer</t>
  </si>
  <si>
    <t>LAIGLE</t>
  </si>
  <si>
    <t>Kahina</t>
  </si>
  <si>
    <t>TERBECHE</t>
  </si>
  <si>
    <t>Abkader</t>
  </si>
  <si>
    <t>BERHOUMA</t>
  </si>
  <si>
    <t>Wiam</t>
  </si>
  <si>
    <t>BATON</t>
  </si>
  <si>
    <t>TERTOUCH DJENANE</t>
  </si>
  <si>
    <t>NEYROUD</t>
  </si>
  <si>
    <t>PINÈS</t>
  </si>
  <si>
    <t>CHENINA</t>
  </si>
  <si>
    <t>HAJDARI</t>
  </si>
  <si>
    <t>KHOUNA</t>
  </si>
  <si>
    <t>Adhal</t>
  </si>
  <si>
    <t>BONNEFILS</t>
  </si>
  <si>
    <t>SAHA</t>
  </si>
  <si>
    <t>HANNACH</t>
  </si>
  <si>
    <t>BOUDA</t>
  </si>
  <si>
    <t>NDEPE</t>
  </si>
  <si>
    <t>Eve</t>
  </si>
  <si>
    <t>VERRECCHIA</t>
  </si>
  <si>
    <t>KANES</t>
  </si>
  <si>
    <t>ZAOUI</t>
  </si>
  <si>
    <t>BARATINY</t>
  </si>
  <si>
    <t>Rebecca</t>
  </si>
  <si>
    <t>RACHEDI</t>
  </si>
  <si>
    <t>Abdel Karim</t>
  </si>
  <si>
    <t>SALAMA</t>
  </si>
  <si>
    <t>Abtihag</t>
  </si>
  <si>
    <t>MARAIS</t>
  </si>
  <si>
    <t>TIGHIDET</t>
  </si>
  <si>
    <t>Hourdia</t>
  </si>
  <si>
    <t>EL SAYED</t>
  </si>
  <si>
    <t>Abdelakim</t>
  </si>
  <si>
    <t>NOUS CITOYENS</t>
  </si>
  <si>
    <t>NOUS CITOYENS POUR L'ILE DE FRANCE</t>
  </si>
  <si>
    <t>SACHS</t>
  </si>
  <si>
    <t>Valerie</t>
  </si>
  <si>
    <t>MEYRUEY</t>
  </si>
  <si>
    <t>DURANTEAU</t>
  </si>
  <si>
    <t>ABADIE</t>
  </si>
  <si>
    <t>LAGNIEZ</t>
  </si>
  <si>
    <t>GIRES</t>
  </si>
  <si>
    <t>Maxence</t>
  </si>
  <si>
    <t>MARGUERITTE</t>
  </si>
  <si>
    <t>CINQUIN</t>
  </si>
  <si>
    <t>SALTIEL</t>
  </si>
  <si>
    <t>Aviva</t>
  </si>
  <si>
    <t>TEBIBEL</t>
  </si>
  <si>
    <t>DE BELILOVSKY</t>
  </si>
  <si>
    <t>CHEMLA</t>
  </si>
  <si>
    <t>DELOFFRE</t>
  </si>
  <si>
    <t>TROTIGNON</t>
  </si>
  <si>
    <t>DOUVILLE DE FRANSSU</t>
  </si>
  <si>
    <t>MIHAIL</t>
  </si>
  <si>
    <t>Radu</t>
  </si>
  <si>
    <t>GANDIN</t>
  </si>
  <si>
    <t>CHRISTOPHE</t>
  </si>
  <si>
    <t>WEISSMANN</t>
  </si>
  <si>
    <t>WANG</t>
  </si>
  <si>
    <t>ROZAN</t>
  </si>
  <si>
    <t>COLCOMBET</t>
  </si>
  <si>
    <t>CHAZAL</t>
  </si>
  <si>
    <t>SAURET VELLE</t>
  </si>
  <si>
    <t>LAROQUE</t>
  </si>
  <si>
    <t>VIRRION</t>
  </si>
  <si>
    <t>GARIC</t>
  </si>
  <si>
    <t>CASTAGNE</t>
  </si>
  <si>
    <t>NORE VIDAL</t>
  </si>
  <si>
    <t>KHOUDEIR</t>
  </si>
  <si>
    <t>PAILHES</t>
  </si>
  <si>
    <t>LÉVY-LAMBERT</t>
  </si>
  <si>
    <t>CASSAN</t>
  </si>
  <si>
    <t>CREUZÉ</t>
  </si>
  <si>
    <t>DORRON</t>
  </si>
  <si>
    <t>LEBRETON</t>
  </si>
  <si>
    <t>LOMBARDO</t>
  </si>
  <si>
    <t>CLASTRES</t>
  </si>
  <si>
    <t>JAMET</t>
  </si>
  <si>
    <t>BRACQUEMART</t>
  </si>
  <si>
    <t>RECOUPPE</t>
  </si>
  <si>
    <t>DELIGNIERES</t>
  </si>
  <si>
    <t>DELAFOSSE</t>
  </si>
  <si>
    <t>OUACHEE</t>
  </si>
  <si>
    <t>SEMBRES</t>
  </si>
  <si>
    <t>SAVIGNY</t>
  </si>
  <si>
    <t>Gaston</t>
  </si>
  <si>
    <t>LE CHALONY</t>
  </si>
  <si>
    <t>COURRIER</t>
  </si>
  <si>
    <t>LARPENTEUR</t>
  </si>
  <si>
    <t>Theophile</t>
  </si>
  <si>
    <t>VALQUE</t>
  </si>
  <si>
    <t>LOEVENBRUCK</t>
  </si>
  <si>
    <t>DEBAISIEUX-DENE</t>
  </si>
  <si>
    <t>HERVÉ</t>
  </si>
  <si>
    <t>SIX</t>
  </si>
  <si>
    <t>Jean Yves</t>
  </si>
  <si>
    <t>MOMBERT</t>
  </si>
  <si>
    <t>Benedicte</t>
  </si>
  <si>
    <t>PEYROT</t>
  </si>
  <si>
    <t>GIROGUY</t>
  </si>
  <si>
    <t>SOUFFLET</t>
  </si>
  <si>
    <t>MANDEIX</t>
  </si>
  <si>
    <t>DEBOUZY</t>
  </si>
  <si>
    <t>BEERNAERT</t>
  </si>
  <si>
    <t>GRZECZKOWICZ</t>
  </si>
  <si>
    <t>BÉRAUD</t>
  </si>
  <si>
    <t>Marie-Prune</t>
  </si>
  <si>
    <t>CANEPARO</t>
  </si>
  <si>
    <t>DE MATOS</t>
  </si>
  <si>
    <t>Delfina</t>
  </si>
  <si>
    <t>HAPPART</t>
  </si>
  <si>
    <t>BLANCHAUD</t>
  </si>
  <si>
    <t>CORRAL</t>
  </si>
  <si>
    <t>MÉLIN</t>
  </si>
  <si>
    <t>DISCOUR</t>
  </si>
  <si>
    <t>VAQUER</t>
  </si>
  <si>
    <t>PITOUS</t>
  </si>
  <si>
    <t>CESARZ</t>
  </si>
  <si>
    <t>PASCALI</t>
  </si>
  <si>
    <t>NARDIN</t>
  </si>
  <si>
    <t>ALDAYA</t>
  </si>
  <si>
    <t>GRINARD</t>
  </si>
  <si>
    <t>HAINAUX</t>
  </si>
  <si>
    <t>PITROU</t>
  </si>
  <si>
    <t>AMOUZOUGAH</t>
  </si>
  <si>
    <t>Kanyi</t>
  </si>
  <si>
    <t>DUTEL</t>
  </si>
  <si>
    <t>TERRÉ</t>
  </si>
  <si>
    <t>COQUEBERT DE NEUVILLE</t>
  </si>
  <si>
    <t>Jehan</t>
  </si>
  <si>
    <t>CALGARO</t>
  </si>
  <si>
    <t>Marie-Helene</t>
  </si>
  <si>
    <t>CAMPION</t>
  </si>
  <si>
    <t>Jean-Florent</t>
  </si>
  <si>
    <t>FUVELLE</t>
  </si>
  <si>
    <t>SALA</t>
  </si>
  <si>
    <t>BOUDOT-LAMOTTE</t>
  </si>
  <si>
    <t>DUHIL DE BÉNAZÉ</t>
  </si>
  <si>
    <t>LABATUT</t>
  </si>
  <si>
    <t>Marlene</t>
  </si>
  <si>
    <t>PETITCOLAS</t>
  </si>
  <si>
    <t>BIENNE</t>
  </si>
  <si>
    <t>LAURENTY</t>
  </si>
  <si>
    <t>BOUCHARD</t>
  </si>
  <si>
    <t>CHOUPOT</t>
  </si>
  <si>
    <t>LUNDQUIST</t>
  </si>
  <si>
    <t>CHOPINAUD</t>
  </si>
  <si>
    <t>TREVISAN MASSON</t>
  </si>
  <si>
    <t>Annette</t>
  </si>
  <si>
    <t>BEAUGRAND</t>
  </si>
  <si>
    <t>SCAGNI</t>
  </si>
  <si>
    <t>ROLLANDO</t>
  </si>
  <si>
    <t>TOUATI</t>
  </si>
  <si>
    <t>BEAULATON</t>
  </si>
  <si>
    <t>FAUGERAS-CULTRERA</t>
  </si>
  <si>
    <t>BÉNOIT</t>
  </si>
  <si>
    <t>GOLDET</t>
  </si>
  <si>
    <t>Gwenael</t>
  </si>
  <si>
    <t>FROMENT</t>
  </si>
  <si>
    <t>SEBAG</t>
  </si>
  <si>
    <t>DUREY</t>
  </si>
  <si>
    <t>DO</t>
  </si>
  <si>
    <t>ZELMAT</t>
  </si>
  <si>
    <t>HERITIER</t>
  </si>
  <si>
    <t>GILLETTE</t>
  </si>
  <si>
    <t>NEBOUT</t>
  </si>
  <si>
    <t>SAHENOU</t>
  </si>
  <si>
    <t>Sylvestre</t>
  </si>
  <si>
    <t>COROSINE</t>
  </si>
  <si>
    <t>Axelle</t>
  </si>
  <si>
    <t>NICOL</t>
  </si>
  <si>
    <t>AUVRIGNON</t>
  </si>
  <si>
    <t>VIMAL DE FLECHAC</t>
  </si>
  <si>
    <t>ALLOUCHE</t>
  </si>
  <si>
    <t>ROUGERON</t>
  </si>
  <si>
    <t>DE LANDES DE SAINT PALAIS D'AUSSAC</t>
  </si>
  <si>
    <t>CRENN</t>
  </si>
  <si>
    <t>MAINGÉ</t>
  </si>
  <si>
    <t>GRIFFOUL</t>
  </si>
  <si>
    <t>Violette</t>
  </si>
  <si>
    <t>BOURHIS</t>
  </si>
  <si>
    <t>BOSNE</t>
  </si>
  <si>
    <t>CRÉPIN-FLANDRIN</t>
  </si>
  <si>
    <t>SKIBINSKI</t>
  </si>
  <si>
    <t>Sousada</t>
  </si>
  <si>
    <t>OUVRAY</t>
  </si>
  <si>
    <t>TUFFERY</t>
  </si>
  <si>
    <t>DREYER</t>
  </si>
  <si>
    <t>BERTRON</t>
  </si>
  <si>
    <t>Tzvetenina</t>
  </si>
  <si>
    <t>DUCASTEL</t>
  </si>
  <si>
    <t>TOUZÉ</t>
  </si>
  <si>
    <t>Olympia</t>
  </si>
  <si>
    <t>DAMOIZEAU</t>
  </si>
  <si>
    <t>ANDRADE</t>
  </si>
  <si>
    <t>Garette</t>
  </si>
  <si>
    <t>BOICOULIN</t>
  </si>
  <si>
    <t>MARUANI</t>
  </si>
  <si>
    <t>VINCO</t>
  </si>
  <si>
    <t>IVONNET</t>
  </si>
  <si>
    <t>POTENCIER</t>
  </si>
  <si>
    <t>HOUNDJO</t>
  </si>
  <si>
    <t>MAGTOUF</t>
  </si>
  <si>
    <t>CRAMBADE</t>
  </si>
  <si>
    <t>GLUSMAN</t>
  </si>
  <si>
    <t>LISTE FLUO</t>
  </si>
  <si>
    <t>F.L.U.O. (Fédération Libertaire Unitaire Ouverte)</t>
  </si>
  <si>
    <t>GEISLER</t>
  </si>
  <si>
    <t>WATANABE-VERMOREL</t>
  </si>
  <si>
    <t>FONDACCI</t>
  </si>
  <si>
    <t>ROLAND</t>
  </si>
  <si>
    <t>GUIGNON</t>
  </si>
  <si>
    <t>SAUMIER</t>
  </si>
  <si>
    <t>SOARES BARBOSA</t>
  </si>
  <si>
    <t>BEVORT</t>
  </si>
  <si>
    <t>Amelie</t>
  </si>
  <si>
    <t>BOUMENDIL</t>
  </si>
  <si>
    <t>AGUIAR</t>
  </si>
  <si>
    <t>CHEURFA</t>
  </si>
  <si>
    <t>Camal</t>
  </si>
  <si>
    <t>TESTUD</t>
  </si>
  <si>
    <t>TR4SK</t>
  </si>
  <si>
    <t>OYHENARD</t>
  </si>
  <si>
    <t>HAYAT</t>
  </si>
  <si>
    <t>RANDRIAMAROLAHY</t>
  </si>
  <si>
    <t>NOWINSKY</t>
  </si>
  <si>
    <t>BELLIGON</t>
  </si>
  <si>
    <t>Gwenaelle</t>
  </si>
  <si>
    <t>GODON</t>
  </si>
  <si>
    <t>TINEL</t>
  </si>
  <si>
    <t>ANTOLINOS-BASSO</t>
  </si>
  <si>
    <t>NOUAL</t>
  </si>
  <si>
    <t>PLANQUE</t>
  </si>
  <si>
    <t>SAMFRIED</t>
  </si>
  <si>
    <t>PELLAN</t>
  </si>
  <si>
    <t>TOUCINHO</t>
  </si>
  <si>
    <t>GELAS</t>
  </si>
  <si>
    <t>REEMERS</t>
  </si>
  <si>
    <t>GUISSE</t>
  </si>
  <si>
    <t>MEYSSIREL</t>
  </si>
  <si>
    <t>BETTINGER</t>
  </si>
  <si>
    <t>MAUGER</t>
  </si>
  <si>
    <t>DIOMANDE</t>
  </si>
  <si>
    <t>NACHIN</t>
  </si>
  <si>
    <t>KARAGEUZIAN</t>
  </si>
  <si>
    <t>Wilmite</t>
  </si>
  <si>
    <t>VAN HOOREN</t>
  </si>
  <si>
    <t>WICKERS</t>
  </si>
  <si>
    <t>MIRI</t>
  </si>
  <si>
    <t>LONC</t>
  </si>
  <si>
    <t>ROMANO-COTELLI</t>
  </si>
  <si>
    <t>MOINET</t>
  </si>
  <si>
    <t>ALTAZIN</t>
  </si>
  <si>
    <t>EMPRIN</t>
  </si>
  <si>
    <t>Gustave</t>
  </si>
  <si>
    <t>RIEGER</t>
  </si>
  <si>
    <t>CHANBEFORT</t>
  </si>
  <si>
    <t>DHALLEINE</t>
  </si>
  <si>
    <t>TOURMEN</t>
  </si>
  <si>
    <t>DEPREAUX</t>
  </si>
  <si>
    <t>CARIUS</t>
  </si>
  <si>
    <t>PINOY</t>
  </si>
  <si>
    <t>BERGON</t>
  </si>
  <si>
    <t>Flavie</t>
  </si>
  <si>
    <t>MARIE</t>
  </si>
  <si>
    <t>CALDERAN</t>
  </si>
  <si>
    <t>LEFRONT</t>
  </si>
  <si>
    <t>GOSSIN</t>
  </si>
  <si>
    <t>BART</t>
  </si>
  <si>
    <t>SYMON</t>
  </si>
  <si>
    <t>SERVA</t>
  </si>
  <si>
    <t>Saturne</t>
  </si>
  <si>
    <t>JOSSIFORT</t>
  </si>
  <si>
    <t>DELACHAMBRE</t>
  </si>
  <si>
    <t>PALFRAY</t>
  </si>
  <si>
    <t>MONTROZ</t>
  </si>
  <si>
    <t>ANNA</t>
  </si>
  <si>
    <t>TRUONG-LUCAS</t>
  </si>
  <si>
    <t>DENYS</t>
  </si>
  <si>
    <t>COMBES</t>
  </si>
  <si>
    <t>TANCOUR</t>
  </si>
  <si>
    <t>Sendilcoumar</t>
  </si>
  <si>
    <t>DETAPPE</t>
  </si>
  <si>
    <t>GHEHIOUECHE</t>
  </si>
  <si>
    <t>THOMAS-COLLOMBIER</t>
  </si>
  <si>
    <t>BRIAULT</t>
  </si>
  <si>
    <t>LONGONDO</t>
  </si>
  <si>
    <t>Akonda</t>
  </si>
  <si>
    <t>VIGOUR</t>
  </si>
  <si>
    <t>SIGNAC</t>
  </si>
  <si>
    <t>DAUTCOURT</t>
  </si>
  <si>
    <t>AKOUR</t>
  </si>
  <si>
    <t>VANDECNOKE</t>
  </si>
  <si>
    <t>Manaël</t>
  </si>
  <si>
    <t>RAVILLARD</t>
  </si>
  <si>
    <t>GOUMAIN</t>
  </si>
  <si>
    <t>COPPENS</t>
  </si>
  <si>
    <t>WOUTERS</t>
  </si>
  <si>
    <t>SCHRAM</t>
  </si>
  <si>
    <t>VARIN</t>
  </si>
  <si>
    <t>MAÎTRESSE</t>
  </si>
  <si>
    <t>GUEROUT</t>
  </si>
  <si>
    <t>LO GOLDSTEIN</t>
  </si>
  <si>
    <t>Ly Jia</t>
  </si>
  <si>
    <t>OUANNOU</t>
  </si>
  <si>
    <t>Abderrahim</t>
  </si>
  <si>
    <t>FONLLADOSA</t>
  </si>
  <si>
    <t>Ebba</t>
  </si>
  <si>
    <t>CORVOISIER</t>
  </si>
  <si>
    <t>JENYFER</t>
  </si>
  <si>
    <t>ISSAD</t>
  </si>
  <si>
    <t>Fadilha</t>
  </si>
  <si>
    <t>DARGENT</t>
  </si>
  <si>
    <t>Katy</t>
  </si>
  <si>
    <t>GRONIER</t>
  </si>
  <si>
    <t>GRIDAINE</t>
  </si>
  <si>
    <t>PENET BERT DE LA BUSSIERE</t>
  </si>
  <si>
    <t>Pierre-Adrien</t>
  </si>
  <si>
    <t>SILLY</t>
  </si>
  <si>
    <t>GENGENBACH</t>
  </si>
  <si>
    <t>JISKRA</t>
  </si>
  <si>
    <t>EZIES</t>
  </si>
  <si>
    <t>Zaine</t>
  </si>
  <si>
    <t>RINGEVAL</t>
  </si>
  <si>
    <t>LASKAR</t>
  </si>
  <si>
    <t>VANDECNOCKE</t>
  </si>
  <si>
    <t>Yan</t>
  </si>
  <si>
    <t>PLOURIN</t>
  </si>
  <si>
    <t>HÉAU</t>
  </si>
  <si>
    <t>Sivaramane</t>
  </si>
  <si>
    <t>LEHUEDE</t>
  </si>
  <si>
    <t>BEKKALI</t>
  </si>
  <si>
    <t>ROZENKRANC</t>
  </si>
  <si>
    <t>Jade</t>
  </si>
  <si>
    <t>PRADO</t>
  </si>
  <si>
    <t>CAMEIRAO</t>
  </si>
  <si>
    <t>Mathilda</t>
  </si>
  <si>
    <t>MOUSSA</t>
  </si>
  <si>
    <t>Fatouma</t>
  </si>
  <si>
    <t>SUAUDEAU</t>
  </si>
  <si>
    <t>SEDKI</t>
  </si>
  <si>
    <t>PERROD</t>
  </si>
  <si>
    <t>RAIGNAULT</t>
  </si>
  <si>
    <t>Konga</t>
  </si>
  <si>
    <t>MICUCCI</t>
  </si>
  <si>
    <t>LAGABBE</t>
  </si>
  <si>
    <t>MOUMEN</t>
  </si>
  <si>
    <t>Hassen</t>
  </si>
  <si>
    <t>MINGIONI-JACQUELINE</t>
  </si>
  <si>
    <t>VIÉ</t>
  </si>
  <si>
    <t>DELAUDE</t>
  </si>
  <si>
    <t>Tie</t>
  </si>
  <si>
    <t>CHNINI</t>
  </si>
  <si>
    <t>SAHBANI</t>
  </si>
  <si>
    <t>Mansour</t>
  </si>
  <si>
    <t>BOURSE</t>
  </si>
  <si>
    <t>RISS</t>
  </si>
  <si>
    <t>Hasna</t>
  </si>
  <si>
    <t>ZEILER</t>
  </si>
  <si>
    <t>Eduardo</t>
  </si>
  <si>
    <t>LABROUSTE</t>
  </si>
  <si>
    <t>MELINE</t>
  </si>
  <si>
    <t>LAVALLARD</t>
  </si>
  <si>
    <t>SID ALI</t>
  </si>
  <si>
    <t>MENANTEAU</t>
  </si>
  <si>
    <t>NIARE</t>
  </si>
  <si>
    <t>LEMAITRE</t>
  </si>
  <si>
    <t>GRESSET</t>
  </si>
  <si>
    <t>LE BOURHIS</t>
  </si>
  <si>
    <t>Riwal</t>
  </si>
  <si>
    <t>ABDOURAHAMANI</t>
  </si>
  <si>
    <t>Zainaba</t>
  </si>
  <si>
    <t>SAID</t>
  </si>
  <si>
    <t>Hanifa</t>
  </si>
  <si>
    <t>BORGEL</t>
  </si>
  <si>
    <t>Manuella</t>
  </si>
  <si>
    <t>LARTIGAUD</t>
  </si>
  <si>
    <t>KROUTOF</t>
  </si>
  <si>
    <t>FAVEREAU</t>
  </si>
  <si>
    <t>DORDOIGNE</t>
  </si>
  <si>
    <t>BENFATTO</t>
  </si>
  <si>
    <t>DE SMET</t>
  </si>
  <si>
    <t>LE GLOUANNEC</t>
  </si>
  <si>
    <t>BEAUDOUIN</t>
  </si>
  <si>
    <t>LAGLASSE</t>
  </si>
  <si>
    <t>MOUHAMADALY</t>
  </si>
  <si>
    <t>Dung</t>
  </si>
  <si>
    <t>SMATI</t>
  </si>
  <si>
    <t>WAUQUIER</t>
  </si>
  <si>
    <t>LUGASSY</t>
  </si>
  <si>
    <t>DESCAMPS</t>
  </si>
  <si>
    <t>MASSEY</t>
  </si>
  <si>
    <t>DUCHET</t>
  </si>
  <si>
    <t>WOO TING WAY</t>
  </si>
  <si>
    <t>PUECH</t>
  </si>
  <si>
    <t>Navaz</t>
  </si>
  <si>
    <t>GUERRA</t>
  </si>
  <si>
    <t>BALL</t>
  </si>
  <si>
    <t>CORVIN</t>
  </si>
  <si>
    <t>Elina</t>
  </si>
  <si>
    <t>CEYZERIAT</t>
  </si>
  <si>
    <t>UDMF</t>
  </si>
  <si>
    <t>Union des Démocrates Musulmans Français</t>
  </si>
  <si>
    <t>KERCHAOUI</t>
  </si>
  <si>
    <t>TRIKI</t>
  </si>
  <si>
    <t>Elmouez</t>
  </si>
  <si>
    <t>BERKOUKI</t>
  </si>
  <si>
    <t>DERRAS</t>
  </si>
  <si>
    <t>Samer</t>
  </si>
  <si>
    <t>GHANDRI</t>
  </si>
  <si>
    <t>Jihane</t>
  </si>
  <si>
    <t>MOGNE</t>
  </si>
  <si>
    <t>Djamalidine</t>
  </si>
  <si>
    <t>LARBI</t>
  </si>
  <si>
    <t>Havera</t>
  </si>
  <si>
    <t>HADDOUCH</t>
  </si>
  <si>
    <t>AZAHAF</t>
  </si>
  <si>
    <t>KASSER</t>
  </si>
  <si>
    <t>Belgacem</t>
  </si>
  <si>
    <t>AIT-SERHANE</t>
  </si>
  <si>
    <t>Myriame</t>
  </si>
  <si>
    <t>NADIRI</t>
  </si>
  <si>
    <t>ARIFA</t>
  </si>
  <si>
    <t>AKLOUF</t>
  </si>
  <si>
    <t>Hider</t>
  </si>
  <si>
    <t>EL JABRI</t>
  </si>
  <si>
    <t>Jinane</t>
  </si>
  <si>
    <t>GUEDIRI</t>
  </si>
  <si>
    <t>Abdel-Halim</t>
  </si>
  <si>
    <t>BOULBOUL</t>
  </si>
  <si>
    <t>AOUINI</t>
  </si>
  <si>
    <t>Bilel</t>
  </si>
  <si>
    <t>DJEDI</t>
  </si>
  <si>
    <t>HAMMOU</t>
  </si>
  <si>
    <t>Sidi-Mohamed</t>
  </si>
  <si>
    <t>SLIMANE</t>
  </si>
  <si>
    <t>MEZLEF</t>
  </si>
  <si>
    <t>LABRAG</t>
  </si>
  <si>
    <t>BOUBAYA</t>
  </si>
  <si>
    <t>DIDAOUI</t>
  </si>
  <si>
    <t>BOUZAKARIA</t>
  </si>
  <si>
    <t>KASSAS</t>
  </si>
  <si>
    <t>Soundous</t>
  </si>
  <si>
    <t>ZEKKOUM</t>
  </si>
  <si>
    <t>Sahnoun</t>
  </si>
  <si>
    <t>HAMACHE</t>
  </si>
  <si>
    <t>MORJANI EL IDRISSI</t>
  </si>
  <si>
    <t>CHOUAI</t>
  </si>
  <si>
    <t>Laïd</t>
  </si>
  <si>
    <t>ENNABLI</t>
  </si>
  <si>
    <t>AKERMI</t>
  </si>
  <si>
    <t>Kouidri</t>
  </si>
  <si>
    <t>BOUFFARÉ</t>
  </si>
  <si>
    <t>Jaouad</t>
  </si>
  <si>
    <t>Djaouharia</t>
  </si>
  <si>
    <t>MOUHITOU</t>
  </si>
  <si>
    <t>Ahamed</t>
  </si>
  <si>
    <t>BENZIDAR</t>
  </si>
  <si>
    <t>PRISSE</t>
  </si>
  <si>
    <t>STRACK</t>
  </si>
  <si>
    <t>HIDJEB</t>
  </si>
  <si>
    <t>AZRGUI</t>
  </si>
  <si>
    <t>Maty</t>
  </si>
  <si>
    <t>HAKKA</t>
  </si>
  <si>
    <t>KSOUROU</t>
  </si>
  <si>
    <t>GAIN</t>
  </si>
  <si>
    <t>HANACHI</t>
  </si>
  <si>
    <t>Hédi</t>
  </si>
  <si>
    <t>SYLLA</t>
  </si>
  <si>
    <t>Diaraye</t>
  </si>
  <si>
    <t>BELABDI</t>
  </si>
  <si>
    <t>THERES</t>
  </si>
  <si>
    <t>Moussa</t>
  </si>
  <si>
    <t>GHOUINEM</t>
  </si>
  <si>
    <t>FAHIM</t>
  </si>
  <si>
    <t>Kader</t>
  </si>
  <si>
    <t>REGAIA</t>
  </si>
  <si>
    <t>BEN THAIER</t>
  </si>
  <si>
    <t>ANGOSTON</t>
  </si>
  <si>
    <t>Omer</t>
  </si>
  <si>
    <t>BEHJAOUI</t>
  </si>
  <si>
    <t>Bahija</t>
  </si>
  <si>
    <t>RAHMA</t>
  </si>
  <si>
    <t>Louison</t>
  </si>
  <si>
    <t>SIDHOUM</t>
  </si>
  <si>
    <t>Fatma</t>
  </si>
  <si>
    <t>CHABANE</t>
  </si>
  <si>
    <t>Malik</t>
  </si>
  <si>
    <t>MAHMOUDI</t>
  </si>
  <si>
    <t>El Habib</t>
  </si>
  <si>
    <t>THÉRÉS</t>
  </si>
  <si>
    <t>HMANI</t>
  </si>
  <si>
    <t>OUERGHI</t>
  </si>
  <si>
    <t>Nizar</t>
  </si>
  <si>
    <t>BENROUBA</t>
  </si>
  <si>
    <t>NAIT HAMOU</t>
  </si>
  <si>
    <t>Lahcen</t>
  </si>
  <si>
    <t>HAYA</t>
  </si>
  <si>
    <t>ALILI</t>
  </si>
  <si>
    <t>Faridi</t>
  </si>
  <si>
    <t>BOZAKRI</t>
  </si>
  <si>
    <t>BAURE</t>
  </si>
  <si>
    <t>SCANO</t>
  </si>
  <si>
    <t>MEHDI</t>
  </si>
  <si>
    <t>Mohamed-Yacine</t>
  </si>
  <si>
    <t>AYASSAMY</t>
  </si>
  <si>
    <t>Najatte</t>
  </si>
  <si>
    <t>Mahamou</t>
  </si>
  <si>
    <t>GACEUR</t>
  </si>
  <si>
    <t>Hourya</t>
  </si>
  <si>
    <t>BOUGRER-CINQVAL</t>
  </si>
  <si>
    <t>FALL</t>
  </si>
  <si>
    <t>Birama</t>
  </si>
  <si>
    <t>MONIRI</t>
  </si>
  <si>
    <t>AIT SERHANE</t>
  </si>
  <si>
    <t>Mahaa</t>
  </si>
  <si>
    <t>BEN AMOR</t>
  </si>
  <si>
    <t>AZOUAOU</t>
  </si>
  <si>
    <t>BERLINGEN</t>
  </si>
  <si>
    <t>MIHOUBI</t>
  </si>
  <si>
    <t>Keinza</t>
  </si>
  <si>
    <t>CHABBI</t>
  </si>
  <si>
    <t>BOUZALAMAD</t>
  </si>
  <si>
    <t>Hayet</t>
  </si>
  <si>
    <t>AZZOUZ</t>
  </si>
  <si>
    <t>Hassan</t>
  </si>
  <si>
    <t>FRIAS CURTO</t>
  </si>
  <si>
    <t>TREMEREL</t>
  </si>
  <si>
    <t>BENTEFRIT</t>
  </si>
  <si>
    <t>Kora</t>
  </si>
  <si>
    <t>BAYOUDH</t>
  </si>
  <si>
    <t>CHOURAEF</t>
  </si>
  <si>
    <t>Abdelaziz</t>
  </si>
  <si>
    <t>EL HOURRI</t>
  </si>
  <si>
    <t>Fatima Zohra</t>
  </si>
  <si>
    <t>CHETTAB</t>
  </si>
  <si>
    <t>Abderrezak</t>
  </si>
  <si>
    <t>ANTAR</t>
  </si>
  <si>
    <t>Fatima Zahra</t>
  </si>
  <si>
    <t>BOULIFA</t>
  </si>
  <si>
    <t>Khadidja</t>
  </si>
  <si>
    <t>Youssef-Wahbi</t>
  </si>
  <si>
    <t>Fathi</t>
  </si>
  <si>
    <t>AÏT SERHANE</t>
  </si>
  <si>
    <t>MACHTOUNE</t>
  </si>
  <si>
    <t>KAMEL</t>
  </si>
  <si>
    <t>Jad-Khalil</t>
  </si>
  <si>
    <t>TRABELSI</t>
  </si>
  <si>
    <t>Raoudha</t>
  </si>
  <si>
    <t>LACHGAR</t>
  </si>
  <si>
    <t>BOUNEMRA</t>
  </si>
  <si>
    <t>Sabra</t>
  </si>
  <si>
    <t>KOTERBA</t>
  </si>
  <si>
    <t>ZBIDA</t>
  </si>
  <si>
    <t>LAMDAGHRI</t>
  </si>
  <si>
    <t>Azhour</t>
  </si>
  <si>
    <t>HAOUECH</t>
  </si>
  <si>
    <t>Mendy</t>
  </si>
  <si>
    <t>EL BENNA</t>
  </si>
  <si>
    <t>Fouad</t>
  </si>
  <si>
    <t>EL HATA</t>
  </si>
  <si>
    <t>BEHHAR</t>
  </si>
  <si>
    <t>Abdelmajid</t>
  </si>
  <si>
    <t>TAÏBI</t>
  </si>
  <si>
    <t>Al Alia</t>
  </si>
  <si>
    <t>FARHI</t>
  </si>
  <si>
    <t>Héba</t>
  </si>
  <si>
    <t>Omar</t>
  </si>
  <si>
    <t>BENADDA</t>
  </si>
  <si>
    <t>Hadjira</t>
  </si>
  <si>
    <t>BOUZALMAD</t>
  </si>
  <si>
    <t>Fatim-Zahra</t>
  </si>
  <si>
    <t>Abded Majid</t>
  </si>
  <si>
    <t>AÏT-SERHANE</t>
  </si>
  <si>
    <t>Laîla</t>
  </si>
  <si>
    <t>TORCHI</t>
  </si>
  <si>
    <t>Saîd</t>
  </si>
  <si>
    <t>EL GUANBOURI</t>
  </si>
  <si>
    <t>Najate</t>
  </si>
  <si>
    <t>MAJID</t>
  </si>
  <si>
    <t>MATHLOUTHI</t>
  </si>
  <si>
    <t>Mênel</t>
  </si>
  <si>
    <t>LAÏDI</t>
  </si>
  <si>
    <t>PARAT</t>
  </si>
  <si>
    <t>GACEM</t>
  </si>
  <si>
    <t>DJAIZ</t>
  </si>
  <si>
    <t>Idir</t>
  </si>
  <si>
    <t>BENDJELTI</t>
  </si>
  <si>
    <t>BIGORNE</t>
  </si>
  <si>
    <t>Joannie</t>
  </si>
  <si>
    <t>DAHOU</t>
  </si>
  <si>
    <t>CHELLAOUI</t>
  </si>
  <si>
    <t>Soiny</t>
  </si>
  <si>
    <t>KESSLER</t>
  </si>
  <si>
    <t>DOUN</t>
  </si>
  <si>
    <t>BERNOUSSI</t>
  </si>
  <si>
    <t>LAIDI</t>
  </si>
  <si>
    <t>Zober</t>
  </si>
  <si>
    <t>Zouina</t>
  </si>
  <si>
    <t>CHAKIR</t>
  </si>
  <si>
    <t>MEBAREK</t>
  </si>
  <si>
    <t>MEZDARI</t>
  </si>
  <si>
    <t>Naima</t>
  </si>
  <si>
    <t>OUAKOUR</t>
  </si>
  <si>
    <t>Raja</t>
  </si>
  <si>
    <t>SIBY</t>
  </si>
  <si>
    <t>Mahamadou</t>
  </si>
  <si>
    <t>Dine</t>
  </si>
  <si>
    <t>ARAB</t>
  </si>
  <si>
    <t>ZAIDANI</t>
  </si>
  <si>
    <t>BOURCHADA</t>
  </si>
  <si>
    <t>Nizarr</t>
  </si>
  <si>
    <t>Firdaous</t>
  </si>
  <si>
    <t>KOUMAD</t>
  </si>
  <si>
    <t>Abderahim</t>
  </si>
  <si>
    <t>TAMTAM</t>
  </si>
  <si>
    <t>CHAKOURI</t>
  </si>
  <si>
    <t>Rakkia</t>
  </si>
  <si>
    <t>MEGHERBI</t>
  </si>
  <si>
    <t>ZOUAOUI</t>
  </si>
  <si>
    <t>Feriel</t>
  </si>
  <si>
    <t>BOUJEMA</t>
  </si>
  <si>
    <t>Faten</t>
  </si>
  <si>
    <t>SI ALI</t>
  </si>
  <si>
    <t>BENATTIA</t>
  </si>
  <si>
    <t>Lassad</t>
  </si>
  <si>
    <t>HAFNI</t>
  </si>
  <si>
    <t>AFANE</t>
  </si>
  <si>
    <t>Hassiba</t>
  </si>
  <si>
    <t>LAIB</t>
  </si>
  <si>
    <t>MAHFOUDH</t>
  </si>
  <si>
    <t>ZEROUALI</t>
  </si>
  <si>
    <t>Taoufik</t>
  </si>
  <si>
    <t>Rofia</t>
  </si>
  <si>
    <t>BERRAMDANE</t>
  </si>
  <si>
    <t>Hamed</t>
  </si>
  <si>
    <t>HASHEM</t>
  </si>
  <si>
    <t>Meijgant</t>
  </si>
  <si>
    <t>Khalifa</t>
  </si>
  <si>
    <t>BOULAALAM</t>
  </si>
  <si>
    <t>Sihame</t>
  </si>
  <si>
    <t>OUAHRICH</t>
  </si>
  <si>
    <t>Elhame</t>
  </si>
  <si>
    <t>MAYOUF</t>
  </si>
  <si>
    <t>BELLAKHDAR</t>
  </si>
  <si>
    <t>Chahra-Zad</t>
  </si>
  <si>
    <t>TADDANI</t>
  </si>
  <si>
    <t>Fares</t>
  </si>
  <si>
    <t>DEREGNAUCOURT</t>
  </si>
  <si>
    <t>BAKARI</t>
  </si>
  <si>
    <t>Mohamed-Amine</t>
  </si>
  <si>
    <t>BENMIMOUN</t>
  </si>
  <si>
    <t>Yamna</t>
  </si>
  <si>
    <t>Mohamed Karim</t>
  </si>
  <si>
    <t>Ousama</t>
  </si>
  <si>
    <t>EROUDANI</t>
  </si>
  <si>
    <t>YOUNCI</t>
  </si>
  <si>
    <t>Benaouda</t>
  </si>
  <si>
    <t>Amelle</t>
  </si>
  <si>
    <t>GIBAUD</t>
  </si>
  <si>
    <t>SILANINA</t>
  </si>
  <si>
    <t>Nadejda</t>
  </si>
  <si>
    <t>DE GRAILLY</t>
  </si>
  <si>
    <t>CIMA</t>
  </si>
  <si>
    <t>ANGIER</t>
  </si>
  <si>
    <t>Joseph-Emmanuel</t>
  </si>
  <si>
    <t>TOTI</t>
  </si>
  <si>
    <t>WARTEL</t>
  </si>
  <si>
    <t>BROCHARD</t>
  </si>
  <si>
    <t>Oméga</t>
  </si>
  <si>
    <t>HERLIN</t>
  </si>
  <si>
    <t>NIVET</t>
  </si>
  <si>
    <t>BOISGIBAULT</t>
  </si>
  <si>
    <t>POULET</t>
  </si>
  <si>
    <t>WIRTH</t>
  </si>
  <si>
    <t>Rhita</t>
  </si>
  <si>
    <t>RICHONET</t>
  </si>
  <si>
    <t>Maximilien</t>
  </si>
  <si>
    <t>VERHAEGHE</t>
  </si>
  <si>
    <t>BALDINI</t>
  </si>
  <si>
    <t>DARMSTADTER</t>
  </si>
  <si>
    <t>TORCHE</t>
  </si>
  <si>
    <t>VANHOUTE</t>
  </si>
  <si>
    <t>NEBBIOSO</t>
  </si>
  <si>
    <t>DEBRAY</t>
  </si>
  <si>
    <t>FROMAGER</t>
  </si>
  <si>
    <t>BALASTRE</t>
  </si>
  <si>
    <t>RAOUL-DUVAL</t>
  </si>
  <si>
    <t>LABALETTE</t>
  </si>
  <si>
    <t>VAIDIS</t>
  </si>
  <si>
    <t>FROGER</t>
  </si>
  <si>
    <t>RADER</t>
  </si>
  <si>
    <t>Sergio</t>
  </si>
  <si>
    <t>BARRY DELONCHAMPS</t>
  </si>
  <si>
    <t>KEARNS</t>
  </si>
  <si>
    <t>Byron</t>
  </si>
  <si>
    <t>RAOUL</t>
  </si>
  <si>
    <t>PLUTON</t>
  </si>
  <si>
    <t>MAXIMY</t>
  </si>
  <si>
    <t>AUZET</t>
  </si>
  <si>
    <t>TRACA</t>
  </si>
  <si>
    <t>GUIDI</t>
  </si>
  <si>
    <t>RAMAJO</t>
  </si>
  <si>
    <t>LETARD</t>
  </si>
  <si>
    <t>DUCHAUSSOY</t>
  </si>
  <si>
    <t>BONVOISIN</t>
  </si>
  <si>
    <t>CRESSENT</t>
  </si>
  <si>
    <t>BOURDEILLE</t>
  </si>
  <si>
    <t>REGEL</t>
  </si>
  <si>
    <t>BARATAUD</t>
  </si>
  <si>
    <t>ANCEAU</t>
  </si>
  <si>
    <t>JULLIE</t>
  </si>
  <si>
    <t>DOLL</t>
  </si>
  <si>
    <t>CANTALUPPI</t>
  </si>
  <si>
    <t>ROURA</t>
  </si>
  <si>
    <t>FERAUD</t>
  </si>
  <si>
    <t>GRONOFF</t>
  </si>
  <si>
    <t>ROQUES</t>
  </si>
  <si>
    <t>COUEIGNAS</t>
  </si>
  <si>
    <t>COLONGES</t>
  </si>
  <si>
    <t>GOURDEL</t>
  </si>
  <si>
    <t>LYCETT</t>
  </si>
  <si>
    <t>DUVAL-SOMVEILLE</t>
  </si>
  <si>
    <t>CORNILLON</t>
  </si>
  <si>
    <t>TOURNON</t>
  </si>
  <si>
    <t>ENJALBERT-SUTER</t>
  </si>
  <si>
    <t>DEBACHE</t>
  </si>
  <si>
    <t>Souad</t>
  </si>
  <si>
    <t>CONIL</t>
  </si>
  <si>
    <t>LY THAI BACH</t>
  </si>
  <si>
    <t>HYRON</t>
  </si>
  <si>
    <t>Cyrielle</t>
  </si>
  <si>
    <t>DUPONT-AIGNAN</t>
  </si>
  <si>
    <t>BOULAY</t>
  </si>
  <si>
    <t>POISSON</t>
  </si>
  <si>
    <t>Anne-Christine</t>
  </si>
  <si>
    <t>HOUET</t>
  </si>
  <si>
    <t>ROZSA-GUÉRIN</t>
  </si>
  <si>
    <t>VILLARDIER</t>
  </si>
  <si>
    <t>BRUNG</t>
  </si>
  <si>
    <t>DEDJI</t>
  </si>
  <si>
    <t>MOISON</t>
  </si>
  <si>
    <t>RAPHAEL</t>
  </si>
  <si>
    <t>REFALO</t>
  </si>
  <si>
    <t>HAMARD</t>
  </si>
  <si>
    <t>SAILLEAU</t>
  </si>
  <si>
    <t>LIARD</t>
  </si>
  <si>
    <t>Carla</t>
  </si>
  <si>
    <t>MAREC</t>
  </si>
  <si>
    <t>ALFONSO</t>
  </si>
  <si>
    <t>LAMOTH</t>
  </si>
  <si>
    <t>MARTIN SAINT LEON</t>
  </si>
  <si>
    <t>Arabelle</t>
  </si>
  <si>
    <t>HUMBLOT</t>
  </si>
  <si>
    <t>BAYARD</t>
  </si>
  <si>
    <t>MAHMOOD</t>
  </si>
  <si>
    <t>Shahnissar</t>
  </si>
  <si>
    <t>GOULET-HOUIX</t>
  </si>
  <si>
    <t>DELSENY</t>
  </si>
  <si>
    <t>FAUGEROUX</t>
  </si>
  <si>
    <t>HEEMS</t>
  </si>
  <si>
    <t>SANGLARD</t>
  </si>
  <si>
    <t>ID AMMOU</t>
  </si>
  <si>
    <t>Jaoued</t>
  </si>
  <si>
    <t>HAAS</t>
  </si>
  <si>
    <t>LOUY</t>
  </si>
  <si>
    <t>REINE</t>
  </si>
  <si>
    <t>MENFAA</t>
  </si>
  <si>
    <t>DAUDANNE</t>
  </si>
  <si>
    <t>AMANN</t>
  </si>
  <si>
    <t>HAUTEFORT</t>
  </si>
  <si>
    <t>Remi</t>
  </si>
  <si>
    <t>TOLLET</t>
  </si>
  <si>
    <t>ERANIAN</t>
  </si>
  <si>
    <t>MORÉ</t>
  </si>
  <si>
    <t>BOISSON</t>
  </si>
  <si>
    <t>Roxiane</t>
  </si>
  <si>
    <t>DÉBART</t>
  </si>
  <si>
    <t>RAMASSAMY</t>
  </si>
  <si>
    <t>AUPIN</t>
  </si>
  <si>
    <t>COZZO</t>
  </si>
  <si>
    <t>PRUVOT</t>
  </si>
  <si>
    <t>GÉANT</t>
  </si>
  <si>
    <t>Erica</t>
  </si>
  <si>
    <t>GALLIEN</t>
  </si>
  <si>
    <t>CARRÉ DE MALBERCK</t>
  </si>
  <si>
    <t>LE GUILLOU</t>
  </si>
  <si>
    <t>DUCHATEL</t>
  </si>
  <si>
    <t>RUISSEAU</t>
  </si>
  <si>
    <t>ABRAMOVA</t>
  </si>
  <si>
    <t>Yulia</t>
  </si>
  <si>
    <t>SAVEY</t>
  </si>
  <si>
    <t>Jean-Noel</t>
  </si>
  <si>
    <t>PALESANDRO</t>
  </si>
  <si>
    <t>Angélina</t>
  </si>
  <si>
    <t>GOLOMB</t>
  </si>
  <si>
    <t>LARONCIE</t>
  </si>
  <si>
    <t>Yolène</t>
  </si>
  <si>
    <t>HAZEBROUCK</t>
  </si>
  <si>
    <t>Jason</t>
  </si>
  <si>
    <t>GOLDSZAL</t>
  </si>
  <si>
    <t>LAZAROWICZ</t>
  </si>
  <si>
    <t>ROSSETTO</t>
  </si>
  <si>
    <t>BEJIC</t>
  </si>
  <si>
    <t>Vesna</t>
  </si>
  <si>
    <t>BABOU</t>
  </si>
  <si>
    <t>GOUGOUGNAN-ZADIGUE</t>
  </si>
  <si>
    <t>Emmanuelly</t>
  </si>
  <si>
    <t>WAELER</t>
  </si>
  <si>
    <t>COUVRECHEL</t>
  </si>
  <si>
    <t>GOUELLO</t>
  </si>
  <si>
    <t>MAZURIÉ</t>
  </si>
  <si>
    <t>GILLET</t>
  </si>
  <si>
    <t>CHENAULT</t>
  </si>
  <si>
    <t>ATROUN</t>
  </si>
  <si>
    <t>PEYNOT</t>
  </si>
  <si>
    <t>MEKRI</t>
  </si>
  <si>
    <t>TRANNET</t>
  </si>
  <si>
    <t>SAPOTILLE</t>
  </si>
  <si>
    <t>GHAYA</t>
  </si>
  <si>
    <t>FRICHE</t>
  </si>
  <si>
    <t>GUEZO</t>
  </si>
  <si>
    <t>CATALDI</t>
  </si>
  <si>
    <t>VISINO</t>
  </si>
  <si>
    <t>Joanna</t>
  </si>
  <si>
    <t>ENJALBERT</t>
  </si>
  <si>
    <t>PRATX</t>
  </si>
  <si>
    <t>VERMEIRE</t>
  </si>
  <si>
    <t>LAPCHIN DE POULPIQUET</t>
  </si>
  <si>
    <t>NGO DJOB</t>
  </si>
  <si>
    <t>Honorine</t>
  </si>
  <si>
    <t>VINET</t>
  </si>
  <si>
    <t>GOGNET</t>
  </si>
  <si>
    <t>BOISTARD</t>
  </si>
  <si>
    <t>CHAMBERT</t>
  </si>
  <si>
    <t>DAUNY</t>
  </si>
  <si>
    <t>NOCERA</t>
  </si>
  <si>
    <t>Luigi</t>
  </si>
  <si>
    <t>KREDE</t>
  </si>
  <si>
    <t>BATTISTON</t>
  </si>
  <si>
    <t>GOLDENBERG</t>
  </si>
  <si>
    <t>KRASTEV</t>
  </si>
  <si>
    <t>Dimitar</t>
  </si>
  <si>
    <t>SASSIGNEUX</t>
  </si>
  <si>
    <t>CROCHARD</t>
  </si>
  <si>
    <t>CORMERY</t>
  </si>
  <si>
    <t>QUILGARS</t>
  </si>
  <si>
    <t>BIELLO</t>
  </si>
  <si>
    <t>LISTE PECRESSE</t>
  </si>
  <si>
    <t>l'alternance avec Valérie Précresse</t>
  </si>
  <si>
    <t>BOURNAZEL</t>
  </si>
  <si>
    <t>KUSTER</t>
  </si>
  <si>
    <t>WEHRLING</t>
  </si>
  <si>
    <t>BÜRKLI</t>
  </si>
  <si>
    <t>KARAM</t>
  </si>
  <si>
    <t>BERTHOUT</t>
  </si>
  <si>
    <t>PECHENARD</t>
  </si>
  <si>
    <t>EVREN</t>
  </si>
  <si>
    <t>REDLER</t>
  </si>
  <si>
    <t>LECOUTURIER</t>
  </si>
  <si>
    <t>DEROUARD</t>
  </si>
  <si>
    <t>MARGAIN</t>
  </si>
  <si>
    <t>BARIANI</t>
  </si>
  <si>
    <t>LEGARET</t>
  </si>
  <si>
    <t>DAUVERGNE</t>
  </si>
  <si>
    <t>CECCONI</t>
  </si>
  <si>
    <t>PAWLIK</t>
  </si>
  <si>
    <t>LANIESSE</t>
  </si>
  <si>
    <t>Philippine</t>
  </si>
  <si>
    <t>Daniel-Georges</t>
  </si>
  <si>
    <t>GIAZZI</t>
  </si>
  <si>
    <t>CAPLIEZ</t>
  </si>
  <si>
    <t>DE MONTEYNARD</t>
  </si>
  <si>
    <t>Raphaëlle</t>
  </si>
  <si>
    <t>BOHBOT</t>
  </si>
  <si>
    <t>Jack-Yves</t>
  </si>
  <si>
    <t>ANSEL</t>
  </si>
  <si>
    <t>SOLÈS</t>
  </si>
  <si>
    <t>PERIFAN</t>
  </si>
  <si>
    <t>Atanase</t>
  </si>
  <si>
    <t>ESQUIEU</t>
  </si>
  <si>
    <t>NGO</t>
  </si>
  <si>
    <t>SHOUKRY</t>
  </si>
  <si>
    <t>Habib</t>
  </si>
  <si>
    <t>DE SARNEZ</t>
  </si>
  <si>
    <t>CHAIN-LARCHÉ</t>
  </si>
  <si>
    <t>BATTAIL</t>
  </si>
  <si>
    <t>Hamida</t>
  </si>
  <si>
    <t>JEUNEMAITRE</t>
  </si>
  <si>
    <t>CHÉRON</t>
  </si>
  <si>
    <t>BADRÉ</t>
  </si>
  <si>
    <t>PROFFIT</t>
  </si>
  <si>
    <t>VAN</t>
  </si>
  <si>
    <t>Thi Hong Chau</t>
  </si>
  <si>
    <t>VALLETOUX</t>
  </si>
  <si>
    <t>MOLLARD-CADIX</t>
  </si>
  <si>
    <t>Laure-Agnès</t>
  </si>
  <si>
    <t>CHEVRON</t>
  </si>
  <si>
    <t>MONCHECOURT</t>
  </si>
  <si>
    <t>FOUCHAULT</t>
  </si>
  <si>
    <t>EPIKMEN</t>
  </si>
  <si>
    <t>PAUL-PETIT</t>
  </si>
  <si>
    <t>TORTRAT</t>
  </si>
  <si>
    <t>ROBACHE</t>
  </si>
  <si>
    <t>Ségolène</t>
  </si>
  <si>
    <t>BROTTIER</t>
  </si>
  <si>
    <t>KITEBA SIMO</t>
  </si>
  <si>
    <t>DELOUISY</t>
  </si>
  <si>
    <t>LACROUTE</t>
  </si>
  <si>
    <t>DOUILLET</t>
  </si>
  <si>
    <t>COTÉ-MILLARD</t>
  </si>
  <si>
    <t>SANTINI</t>
  </si>
  <si>
    <t>DE ROZIERES</t>
  </si>
  <si>
    <t>Babette</t>
  </si>
  <si>
    <t>NASROU</t>
  </si>
  <si>
    <t>Othman</t>
  </si>
  <si>
    <t>PERE-BRILLAULT</t>
  </si>
  <si>
    <t>CAFFIN</t>
  </si>
  <si>
    <t>LEQUILLER</t>
  </si>
  <si>
    <t>CABRIT</t>
  </si>
  <si>
    <t>FERNIOT</t>
  </si>
  <si>
    <t>DUBLANCHE</t>
  </si>
  <si>
    <t>TARDY-JOUBERT</t>
  </si>
  <si>
    <t>PIGANEAU</t>
  </si>
  <si>
    <t>Marie-Célie</t>
  </si>
  <si>
    <t>MILLIENNE</t>
  </si>
  <si>
    <t>GAMRAOUI-AMAR</t>
  </si>
  <si>
    <t>EL HAIMER</t>
  </si>
  <si>
    <t>Khattari</t>
  </si>
  <si>
    <t>BOUQUET</t>
  </si>
  <si>
    <t>FONVIELLE</t>
  </si>
  <si>
    <t>PRIMAS</t>
  </si>
  <si>
    <t>HIDRI</t>
  </si>
  <si>
    <t>DE LASTEYRIE</t>
  </si>
  <si>
    <t>DUGOIN-CLEMENT</t>
  </si>
  <si>
    <t>DURANTON</t>
  </si>
  <si>
    <t>HUGONET</t>
  </si>
  <si>
    <t>PERDEREAU</t>
  </si>
  <si>
    <t>LAMIRÉ-BURTIN</t>
  </si>
  <si>
    <t>REDA</t>
  </si>
  <si>
    <t>KENYA</t>
  </si>
  <si>
    <t>Ngandu</t>
  </si>
  <si>
    <t>SAMSOEN</t>
  </si>
  <si>
    <t>ACHTERGAELE</t>
  </si>
  <si>
    <t>GUIDEZ</t>
  </si>
  <si>
    <t>DELPIC</t>
  </si>
  <si>
    <t>Janique</t>
  </si>
  <si>
    <t>CRUZILLAC</t>
  </si>
  <si>
    <t>Johanna</t>
  </si>
  <si>
    <t>SADJI</t>
  </si>
  <si>
    <t>GELOT-RATEAU</t>
  </si>
  <si>
    <t>SOLERE</t>
  </si>
  <si>
    <t>JOUANNO</t>
  </si>
  <si>
    <t>AESCHLIMANN</t>
  </si>
  <si>
    <t>DESCHIENS</t>
  </si>
  <si>
    <t>LOREC</t>
  </si>
  <si>
    <t>MARTINI-PEMEZEC</t>
  </si>
  <si>
    <t>GAUDUCHEAU</t>
  </si>
  <si>
    <t>BAELDE</t>
  </si>
  <si>
    <t>LE CLERE</t>
  </si>
  <si>
    <t>COBLENTZ</t>
  </si>
  <si>
    <t>CARMANTRAND</t>
  </si>
  <si>
    <t>DENIZIOT</t>
  </si>
  <si>
    <t>DE LAVALETTE</t>
  </si>
  <si>
    <t>SPIRI</t>
  </si>
  <si>
    <t>MESADIEU</t>
  </si>
  <si>
    <t>Anne-Louise</t>
  </si>
  <si>
    <t>GIAFFERI</t>
  </si>
  <si>
    <t>QUILLERY</t>
  </si>
  <si>
    <t>NKONDA</t>
  </si>
  <si>
    <t>MARIAUD</t>
  </si>
  <si>
    <t>DEGNY</t>
  </si>
  <si>
    <t>NO NASCIMENTO</t>
  </si>
  <si>
    <t>ZEITOUN</t>
  </si>
  <si>
    <t>LE GRIP</t>
  </si>
  <si>
    <t>BESCHIZZA</t>
  </si>
  <si>
    <t>MARSIGNY</t>
  </si>
  <si>
    <t>TORO</t>
  </si>
  <si>
    <t>FRANCLET</t>
  </si>
  <si>
    <t>MEIGNEN</t>
  </si>
  <si>
    <t>LAPORTE-SIERACZEK</t>
  </si>
  <si>
    <t>SALINI</t>
  </si>
  <si>
    <t>ADLANI</t>
  </si>
  <si>
    <t>CAPILLON</t>
  </si>
  <si>
    <t>BERGOUGNIOU</t>
  </si>
  <si>
    <t>CARVALHINHO</t>
  </si>
  <si>
    <t>DELEU</t>
  </si>
  <si>
    <t>ALOUT</t>
  </si>
  <si>
    <t>BAKHTIARI</t>
  </si>
  <si>
    <t>Zartoshte</t>
  </si>
  <si>
    <t>ESPINASSE</t>
  </si>
  <si>
    <t>MICONNET</t>
  </si>
  <si>
    <t>HAMIDI</t>
  </si>
  <si>
    <t>Hayette</t>
  </si>
  <si>
    <t>OUCHENIR</t>
  </si>
  <si>
    <t>Menahd</t>
  </si>
  <si>
    <t>Thu Van</t>
  </si>
  <si>
    <t>MUGERIN</t>
  </si>
  <si>
    <t>CALMÉJANE</t>
  </si>
  <si>
    <t>BENAMAR</t>
  </si>
  <si>
    <t>M'Hamed</t>
  </si>
  <si>
    <t>KHUL</t>
  </si>
  <si>
    <t>Ton-Tona</t>
  </si>
  <si>
    <t>ZUMBO-VITAL</t>
  </si>
  <si>
    <t>Tiziana</t>
  </si>
  <si>
    <t>BARTH</t>
  </si>
  <si>
    <t>LENZI</t>
  </si>
  <si>
    <t>Ling</t>
  </si>
  <si>
    <t>LAGARDE</t>
  </si>
  <si>
    <t>LAFON</t>
  </si>
  <si>
    <t>CIUNTU</t>
  </si>
  <si>
    <t>JEANBRUN</t>
  </si>
  <si>
    <t>DOSNE</t>
  </si>
  <si>
    <t>LE BOHELLEC</t>
  </si>
  <si>
    <t>DELEPAULE</t>
  </si>
  <si>
    <t>PRIMEVERT</t>
  </si>
  <si>
    <t>LECOUFLE</t>
  </si>
  <si>
    <t>TRAINEAU</t>
  </si>
  <si>
    <t>ZABOUNIAN</t>
  </si>
  <si>
    <t>Deborah</t>
  </si>
  <si>
    <t>HEBBRECHT</t>
  </si>
  <si>
    <t>GERINTE</t>
  </si>
  <si>
    <t>QUÉAU</t>
  </si>
  <si>
    <t>CHIBOUB</t>
  </si>
  <si>
    <t>EYCHENNE</t>
  </si>
  <si>
    <t>GOUEL</t>
  </si>
  <si>
    <t>MADAR</t>
  </si>
  <si>
    <t>VON EUW</t>
  </si>
  <si>
    <t>EUSTACHE-BRINIO</t>
  </si>
  <si>
    <t>PORTELLI</t>
  </si>
  <si>
    <t>CHKROUN</t>
  </si>
  <si>
    <t>ELIMAS</t>
  </si>
  <si>
    <t>AIDOUD</t>
  </si>
  <si>
    <t>GROUX</t>
  </si>
  <si>
    <t>PÉRICAT</t>
  </si>
  <si>
    <t>THABOUREY</t>
  </si>
  <si>
    <t>DUBLINEAU</t>
  </si>
  <si>
    <t>PETITPAS</t>
  </si>
  <si>
    <t>Modeste</t>
  </si>
  <si>
    <t>LANASPRE</t>
  </si>
  <si>
    <t>LEVESQUE</t>
  </si>
  <si>
    <t>BOUCHOUICHA</t>
  </si>
  <si>
    <t>Abdel</t>
  </si>
  <si>
    <t>LHOTE</t>
  </si>
  <si>
    <t>Anne-Estelle</t>
  </si>
  <si>
    <t>DEBRUYNE</t>
  </si>
  <si>
    <t>BERTHY</t>
  </si>
  <si>
    <t>AUX URNES CITOYENS</t>
  </si>
  <si>
    <t>Aurelien</t>
  </si>
  <si>
    <t>Magatte</t>
  </si>
  <si>
    <t>ELBAZ</t>
  </si>
  <si>
    <t>WEISMAN</t>
  </si>
  <si>
    <t>CRUZ DE OLIVEIRA</t>
  </si>
  <si>
    <t>Marie-Augustine</t>
  </si>
  <si>
    <t>BROGI</t>
  </si>
  <si>
    <t>GALAMAN</t>
  </si>
  <si>
    <t>POUSSIER</t>
  </si>
  <si>
    <t>Ivanne</t>
  </si>
  <si>
    <t>AHOUANSOU</t>
  </si>
  <si>
    <t>BODEAU-PEAN OSTERMANN</t>
  </si>
  <si>
    <t>LAFFIN</t>
  </si>
  <si>
    <t>PETELLE</t>
  </si>
  <si>
    <t>QUAZZA</t>
  </si>
  <si>
    <t>Jean-Emile</t>
  </si>
  <si>
    <t>BORDRY</t>
  </si>
  <si>
    <t>Keito</t>
  </si>
  <si>
    <t>FILIPPI BREGEON</t>
  </si>
  <si>
    <t>Emilienne</t>
  </si>
  <si>
    <t>BODIGUIAN</t>
  </si>
  <si>
    <t>DESSUS</t>
  </si>
  <si>
    <t>Junien</t>
  </si>
  <si>
    <t>TORIELLO</t>
  </si>
  <si>
    <t>SASSON</t>
  </si>
  <si>
    <t>Ramata</t>
  </si>
  <si>
    <t>VISSE</t>
  </si>
  <si>
    <t>Pierre-Edouard</t>
  </si>
  <si>
    <t>JACOPIN</t>
  </si>
  <si>
    <t>PAULIGNAN</t>
  </si>
  <si>
    <t>JURAMY</t>
  </si>
  <si>
    <t>KERCKHOVE</t>
  </si>
  <si>
    <t>SAVIGNAT</t>
  </si>
  <si>
    <t>COLLIOT</t>
  </si>
  <si>
    <t>BOUCHTOUTEK</t>
  </si>
  <si>
    <t>TORTI</t>
  </si>
  <si>
    <t>LELEU</t>
  </si>
  <si>
    <t>BROYET</t>
  </si>
  <si>
    <t>BOTBOL</t>
  </si>
  <si>
    <t>AWAD</t>
  </si>
  <si>
    <t>ROBAR</t>
  </si>
  <si>
    <t>AKARI</t>
  </si>
  <si>
    <t>CYRILLE</t>
  </si>
  <si>
    <t>UZAN</t>
  </si>
  <si>
    <t>ASSOULINE</t>
  </si>
  <si>
    <t>BELISSA</t>
  </si>
  <si>
    <t>MENDES</t>
  </si>
  <si>
    <t>DJOLEGBEHOU</t>
  </si>
  <si>
    <t>Komivi</t>
  </si>
  <si>
    <t>FAUBERT</t>
  </si>
  <si>
    <t>RITVO</t>
  </si>
  <si>
    <t>Rebiha</t>
  </si>
  <si>
    <t>BUCLIN</t>
  </si>
  <si>
    <t>Thuy-Nhan</t>
  </si>
  <si>
    <t>Shems</t>
  </si>
  <si>
    <t>MILHOUD</t>
  </si>
  <si>
    <t>Raoul</t>
  </si>
  <si>
    <t>MESSINEO</t>
  </si>
  <si>
    <t>Elvire</t>
  </si>
  <si>
    <t>MERIDJEN</t>
  </si>
  <si>
    <t>LE GALL</t>
  </si>
  <si>
    <t>CANARIO</t>
  </si>
  <si>
    <t>SAYOUS</t>
  </si>
  <si>
    <t>BURÇON</t>
  </si>
  <si>
    <t>BUONO</t>
  </si>
  <si>
    <t>TODOROVIC</t>
  </si>
  <si>
    <t>Simona</t>
  </si>
  <si>
    <t>PAILLET</t>
  </si>
  <si>
    <t>FRONTIER</t>
  </si>
  <si>
    <t>Cyndi</t>
  </si>
  <si>
    <t>LEA</t>
  </si>
  <si>
    <t>COLLIOT ENDERLE</t>
  </si>
  <si>
    <t>BEIS</t>
  </si>
  <si>
    <t>GAMBEY</t>
  </si>
  <si>
    <t>PAYON</t>
  </si>
  <si>
    <t>WARION</t>
  </si>
  <si>
    <t>DERAMBURE</t>
  </si>
  <si>
    <t>BOTHEREL-SAYOUS</t>
  </si>
  <si>
    <t>MAFOUMBI</t>
  </si>
  <si>
    <t>ZAFAR</t>
  </si>
  <si>
    <t>Koshar</t>
  </si>
  <si>
    <t>SAMOYEAU</t>
  </si>
  <si>
    <t>BLAREZ</t>
  </si>
  <si>
    <t>SAMAMA</t>
  </si>
  <si>
    <t>WESTPHALEN-LEMAITRE</t>
  </si>
  <si>
    <t>Makhtar</t>
  </si>
  <si>
    <t>FABRA</t>
  </si>
  <si>
    <t>CORIO</t>
  </si>
  <si>
    <t>JOUIN</t>
  </si>
  <si>
    <t>MUSSARD</t>
  </si>
  <si>
    <t>SINEAU</t>
  </si>
  <si>
    <t>BÉNARD</t>
  </si>
  <si>
    <t>POLIZUK</t>
  </si>
  <si>
    <t>BOUCHON</t>
  </si>
  <si>
    <t>SERMAGE</t>
  </si>
  <si>
    <t>ARRU</t>
  </si>
  <si>
    <t>MARTINS</t>
  </si>
  <si>
    <t>DUCHESNE</t>
  </si>
  <si>
    <t>CASTELLI</t>
  </si>
  <si>
    <t>TRICHEREAU</t>
  </si>
  <si>
    <t>EL MABTOUL</t>
  </si>
  <si>
    <t>TIRAT</t>
  </si>
  <si>
    <t>MARTEEL</t>
  </si>
  <si>
    <t>BLEIBEL</t>
  </si>
  <si>
    <t>REDIER</t>
  </si>
  <si>
    <t>AUDIC</t>
  </si>
  <si>
    <t>PERRAY</t>
  </si>
  <si>
    <t>BRENTOT</t>
  </si>
  <si>
    <t>TAHMDIT</t>
  </si>
  <si>
    <t>REGRAGUI</t>
  </si>
  <si>
    <t>FAIELLA</t>
  </si>
  <si>
    <t>Giulietta</t>
  </si>
  <si>
    <t>DUBRUEL</t>
  </si>
  <si>
    <t>MEBTOUL</t>
  </si>
  <si>
    <t>RONZEAUD</t>
  </si>
  <si>
    <t>Severine</t>
  </si>
  <si>
    <t>COURTIN</t>
  </si>
  <si>
    <t>LAZZARO</t>
  </si>
  <si>
    <t>POPOV</t>
  </si>
  <si>
    <t>MADROLLE</t>
  </si>
  <si>
    <t>COURSEAU</t>
  </si>
  <si>
    <t>KOCEIR</t>
  </si>
  <si>
    <t>Abdelhakim</t>
  </si>
  <si>
    <t>TRÉZON</t>
  </si>
  <si>
    <t>DUGUÉ</t>
  </si>
  <si>
    <t>MAMANE</t>
  </si>
  <si>
    <t>BACCELLI</t>
  </si>
  <si>
    <t>N'AIT SI ALI</t>
  </si>
  <si>
    <t>THUILLIER</t>
  </si>
  <si>
    <t>FELIX THEODOSE</t>
  </si>
  <si>
    <t>MARIN</t>
  </si>
  <si>
    <t>LE BLANC</t>
  </si>
  <si>
    <t>FORTUNAT</t>
  </si>
  <si>
    <t>KATTIE</t>
  </si>
  <si>
    <t>BOSCQ</t>
  </si>
  <si>
    <t>KEKE</t>
  </si>
  <si>
    <t>ROTUREAU</t>
  </si>
  <si>
    <t>Suzel</t>
  </si>
  <si>
    <t>ANTUNES</t>
  </si>
  <si>
    <t>PUIG</t>
  </si>
  <si>
    <t>DOOKARUN</t>
  </si>
  <si>
    <t>Rubbyshek</t>
  </si>
  <si>
    <t>JOSSOT</t>
  </si>
  <si>
    <t>ENDALLE KONE</t>
  </si>
  <si>
    <t>MOUTOU</t>
  </si>
  <si>
    <t>Maverick</t>
  </si>
  <si>
    <t>FELGUEIRAS</t>
  </si>
  <si>
    <t>DESOUS</t>
  </si>
  <si>
    <t>LAZAAR</t>
  </si>
  <si>
    <t>BORGES CORREIA</t>
  </si>
  <si>
    <t>Nataniel</t>
  </si>
  <si>
    <t>Belinda</t>
  </si>
  <si>
    <t>DEBAECKER</t>
  </si>
  <si>
    <t>CAMY-PORTENABE</t>
  </si>
  <si>
    <t>PERRU</t>
  </si>
  <si>
    <t>FROSSARD</t>
  </si>
  <si>
    <t>DILOULI</t>
  </si>
  <si>
    <t>ZHU</t>
  </si>
  <si>
    <t>CISS</t>
  </si>
  <si>
    <t>LOSSERAND</t>
  </si>
  <si>
    <t>WEHBE</t>
  </si>
  <si>
    <t>GOMMANS</t>
  </si>
  <si>
    <t>MARCIALIS</t>
  </si>
  <si>
    <t>BE</t>
  </si>
  <si>
    <t>RETAMAR</t>
  </si>
  <si>
    <t>ARBY</t>
  </si>
  <si>
    <t>Timothée</t>
  </si>
  <si>
    <t>MAMAN</t>
  </si>
  <si>
    <t>MARDIGUIAN</t>
  </si>
  <si>
    <t>MILCZAREK</t>
  </si>
  <si>
    <t>Audry</t>
  </si>
  <si>
    <t>SEMEDO</t>
  </si>
  <si>
    <t>BOUXIROT</t>
  </si>
  <si>
    <t>STABLO</t>
  </si>
  <si>
    <t>THEBAULT</t>
  </si>
  <si>
    <t>MENDES VARELA</t>
  </si>
  <si>
    <t>Filomena</t>
  </si>
  <si>
    <t>PIRIOU</t>
  </si>
  <si>
    <t>AZOULAY</t>
  </si>
  <si>
    <t>Ruth</t>
  </si>
  <si>
    <t>DOYER</t>
  </si>
  <si>
    <t>WAGUE</t>
  </si>
  <si>
    <t>Aya</t>
  </si>
  <si>
    <t>BORDELOUP</t>
  </si>
  <si>
    <t>IDASIAK</t>
  </si>
  <si>
    <t>LOUDOUX</t>
  </si>
  <si>
    <t>JEGO</t>
  </si>
  <si>
    <t>Henriane</t>
  </si>
  <si>
    <t>VIENS</t>
  </si>
  <si>
    <t>KOSSOFF</t>
  </si>
  <si>
    <t>RECIL</t>
  </si>
  <si>
    <t>MANGIANTE</t>
  </si>
  <si>
    <t>DE SAINT JUST</t>
  </si>
  <si>
    <t>Wallerand</t>
  </si>
  <si>
    <t>ANDROUËT</t>
  </si>
  <si>
    <t>DEBALLE</t>
  </si>
  <si>
    <t>LÉOST</t>
  </si>
  <si>
    <t>Thiphaine</t>
  </si>
  <si>
    <t>CHABAILLÉ</t>
  </si>
  <si>
    <t>CAPITANIO</t>
  </si>
  <si>
    <t>LETHEUX</t>
  </si>
  <si>
    <t>BETESH</t>
  </si>
  <si>
    <t>Kelly</t>
  </si>
  <si>
    <t>VERSINI</t>
  </si>
  <si>
    <t>GRIFO</t>
  </si>
  <si>
    <t>NOGIER</t>
  </si>
  <si>
    <t>JAREMKO</t>
  </si>
  <si>
    <t>MANCEAU</t>
  </si>
  <si>
    <t>BELMONDO</t>
  </si>
  <si>
    <t>BLANDINEAU</t>
  </si>
  <si>
    <t>REYMONDON</t>
  </si>
  <si>
    <t>DUBROCA</t>
  </si>
  <si>
    <t>Marthe</t>
  </si>
  <si>
    <t>LAURINS</t>
  </si>
  <si>
    <t>PAGEARD</t>
  </si>
  <si>
    <t>ROUVERY</t>
  </si>
  <si>
    <t>RUBY</t>
  </si>
  <si>
    <t>BLANQUEFORT</t>
  </si>
  <si>
    <t>CROCHET-LEDUCQ</t>
  </si>
  <si>
    <t>Giovanni</t>
  </si>
  <si>
    <t>NURISSO</t>
  </si>
  <si>
    <t>Urbain</t>
  </si>
  <si>
    <t>ALMERAS</t>
  </si>
  <si>
    <t>DE LA SAYETTE</t>
  </si>
  <si>
    <t>COULNECHEFF</t>
  </si>
  <si>
    <t>CHTCHERBAKOVA</t>
  </si>
  <si>
    <t>Irina</t>
  </si>
  <si>
    <t>TOULY</t>
  </si>
  <si>
    <t>DUJARDIN-JORAND</t>
  </si>
  <si>
    <t>CHARBEY</t>
  </si>
  <si>
    <t>PICHONNET</t>
  </si>
  <si>
    <t>CLAVE</t>
  </si>
  <si>
    <t>LEVENTAL</t>
  </si>
  <si>
    <t>MONTEIL</t>
  </si>
  <si>
    <t>CHERRIER</t>
  </si>
  <si>
    <t>TROUSSARD</t>
  </si>
  <si>
    <t>BOLLÉE</t>
  </si>
  <si>
    <t>Joffrey</t>
  </si>
  <si>
    <t>COURNET</t>
  </si>
  <si>
    <t>DUTHEIL DE LA ROCHERE</t>
  </si>
  <si>
    <t>ROULLAUD</t>
  </si>
  <si>
    <t>CLEMENT-LAUNAY</t>
  </si>
  <si>
    <t>LAMALLE-GAUTHE</t>
  </si>
  <si>
    <t>FORNILLI-RATA</t>
  </si>
  <si>
    <t>ALGRÉ</t>
  </si>
  <si>
    <t>BLESSON</t>
  </si>
  <si>
    <t>RUMIEJ</t>
  </si>
  <si>
    <t>GIUDICELLI</t>
  </si>
  <si>
    <t>VANACKER</t>
  </si>
  <si>
    <t>Morgann</t>
  </si>
  <si>
    <t>GOUDOUNEIX</t>
  </si>
  <si>
    <t>BOUIS</t>
  </si>
  <si>
    <t>LEGOUGE</t>
  </si>
  <si>
    <t>CHEVRIER</t>
  </si>
  <si>
    <t>BENZELMAT</t>
  </si>
  <si>
    <t>NAUTH</t>
  </si>
  <si>
    <t>SOUCHÈRE</t>
  </si>
  <si>
    <t>Chrystèle</t>
  </si>
  <si>
    <t>NIKOLIC</t>
  </si>
  <si>
    <t>Aleksandar</t>
  </si>
  <si>
    <t>FUHRER-MOGUEROU</t>
  </si>
  <si>
    <t>CASADEI</t>
  </si>
  <si>
    <t>DESIR</t>
  </si>
  <si>
    <t>GENEIX</t>
  </si>
  <si>
    <t>GRIM</t>
  </si>
  <si>
    <t>BRACONNIER</t>
  </si>
  <si>
    <t>BABIN</t>
  </si>
  <si>
    <t>COLLO</t>
  </si>
  <si>
    <t>REFFET</t>
  </si>
  <si>
    <t>MULLIEZ</t>
  </si>
  <si>
    <t>LAGROUA</t>
  </si>
  <si>
    <t>LE HOT</t>
  </si>
  <si>
    <t>GAIDOU</t>
  </si>
  <si>
    <t>GHYS</t>
  </si>
  <si>
    <t>JUILLE</t>
  </si>
  <si>
    <t>BEELDENS-DA SILVA</t>
  </si>
  <si>
    <t>LEGOFF</t>
  </si>
  <si>
    <t>BUFFLE</t>
  </si>
  <si>
    <t>DEMETTE</t>
  </si>
  <si>
    <t>Nancy</t>
  </si>
  <si>
    <t>WARY</t>
  </si>
  <si>
    <t>OGER</t>
  </si>
  <si>
    <t>DONZEAU</t>
  </si>
  <si>
    <t>STILLEN</t>
  </si>
  <si>
    <t>DIET</t>
  </si>
  <si>
    <t>FOUILLEUL</t>
  </si>
  <si>
    <t>WALBECQ</t>
  </si>
  <si>
    <t>MANGEOT</t>
  </si>
  <si>
    <t>KERLOCH</t>
  </si>
  <si>
    <t>LACAPELLE</t>
  </si>
  <si>
    <t>Jean-Lin</t>
  </si>
  <si>
    <t>BETEGNIES</t>
  </si>
  <si>
    <t>MALEYRE</t>
  </si>
  <si>
    <t>DENIAU</t>
  </si>
  <si>
    <t>Floriane</t>
  </si>
  <si>
    <t>PENOU</t>
  </si>
  <si>
    <t>Elyane</t>
  </si>
  <si>
    <t>CROCHE</t>
  </si>
  <si>
    <t>PINCEMIN</t>
  </si>
  <si>
    <t>FRAUDIN</t>
  </si>
  <si>
    <t>BRAZON</t>
  </si>
  <si>
    <t>YVENAT</t>
  </si>
  <si>
    <t>DE TAPPIE</t>
  </si>
  <si>
    <t>CUIGNET</t>
  </si>
  <si>
    <t>CINGALA</t>
  </si>
  <si>
    <t>LEPROUX</t>
  </si>
  <si>
    <t>RONDEPIERRE</t>
  </si>
  <si>
    <t>LAPORTE</t>
  </si>
  <si>
    <t>CHAZOT</t>
  </si>
  <si>
    <t>BARDELLA</t>
  </si>
  <si>
    <t>FATNA</t>
  </si>
  <si>
    <t>MURER</t>
  </si>
  <si>
    <t>LE HUU</t>
  </si>
  <si>
    <t>METAY</t>
  </si>
  <si>
    <t>VANESSCHE</t>
  </si>
  <si>
    <t>PERIER</t>
  </si>
  <si>
    <t>VALLÈS</t>
  </si>
  <si>
    <t>SPAGNOL</t>
  </si>
  <si>
    <t>PONZIO</t>
  </si>
  <si>
    <t>LIBOZ</t>
  </si>
  <si>
    <t>ROLET</t>
  </si>
  <si>
    <t>DELAUTRE</t>
  </si>
  <si>
    <t>PAMPOUILLE</t>
  </si>
  <si>
    <t>PAULIN</t>
  </si>
  <si>
    <t>DELAROCHETTE</t>
  </si>
  <si>
    <t>POMERANTZ</t>
  </si>
  <si>
    <t>GAMOTEA</t>
  </si>
  <si>
    <t>Helen</t>
  </si>
  <si>
    <t>SMIRNOVA</t>
  </si>
  <si>
    <t>Elena</t>
  </si>
  <si>
    <t>ZIYAD YOUSSEF</t>
  </si>
  <si>
    <t>Rami</t>
  </si>
  <si>
    <t>LESTRADET</t>
  </si>
  <si>
    <t>BOURSE-PROVENCE</t>
  </si>
  <si>
    <t>DE FREITAS</t>
  </si>
  <si>
    <t>Gorette</t>
  </si>
  <si>
    <t>HOUCK</t>
  </si>
  <si>
    <t>PARADOL</t>
  </si>
  <si>
    <t>SMARANDI</t>
  </si>
  <si>
    <t>Ève</t>
  </si>
  <si>
    <t>MARZO</t>
  </si>
  <si>
    <t>Gaétan</t>
  </si>
  <si>
    <t>SOUIH</t>
  </si>
  <si>
    <t>Yassia</t>
  </si>
  <si>
    <t>TOLLARI</t>
  </si>
  <si>
    <t>PALLARES</t>
  </si>
  <si>
    <t>TRUFFAUT</t>
  </si>
  <si>
    <t>LÉDION</t>
  </si>
  <si>
    <t>LEPEZ</t>
  </si>
  <si>
    <t>POULETTE</t>
  </si>
  <si>
    <t>HUGUENIN-RICHARD</t>
  </si>
  <si>
    <t>BRUMENT</t>
  </si>
  <si>
    <t>AUVRAY</t>
  </si>
  <si>
    <t>OUCHIKH</t>
  </si>
  <si>
    <t>NALPAS</t>
  </si>
  <si>
    <t>CAPDET</t>
  </si>
  <si>
    <t>USTASE</t>
  </si>
  <si>
    <t>CREDEVILLE</t>
  </si>
  <si>
    <t>Davy</t>
  </si>
  <si>
    <t>MORIO</t>
  </si>
  <si>
    <t>DIARD</t>
  </si>
  <si>
    <t>DU PASQUIER</t>
  </si>
  <si>
    <t>KENNICKER</t>
  </si>
  <si>
    <t>MARLY</t>
  </si>
  <si>
    <t>JOURET</t>
  </si>
  <si>
    <t>MAYENOBE</t>
  </si>
  <si>
    <t>LUTTE OUVRIÈRE</t>
  </si>
  <si>
    <t>VINCIGUERRA</t>
  </si>
  <si>
    <t>DUCAMP</t>
  </si>
  <si>
    <t>MARSAULT</t>
  </si>
  <si>
    <t>JOURDREN</t>
  </si>
  <si>
    <t>ZAMPIERI</t>
  </si>
  <si>
    <t>ALIBAY</t>
  </si>
  <si>
    <t>Nazaire</t>
  </si>
  <si>
    <t>DELAUTRETTE</t>
  </si>
  <si>
    <t>BEHIN</t>
  </si>
  <si>
    <t>AISSAOUI</t>
  </si>
  <si>
    <t>Amal</t>
  </si>
  <si>
    <t>TYMEN</t>
  </si>
  <si>
    <t>MONCHAL</t>
  </si>
  <si>
    <t>BOETHAS</t>
  </si>
  <si>
    <t>PODGORNY</t>
  </si>
  <si>
    <t>MINARDI</t>
  </si>
  <si>
    <t>JOLIVEAU</t>
  </si>
  <si>
    <t>FAISY</t>
  </si>
  <si>
    <t>VOUTAZ</t>
  </si>
  <si>
    <t>EL-MARBATI</t>
  </si>
  <si>
    <t>Nordine</t>
  </si>
  <si>
    <t>MARANGET</t>
  </si>
  <si>
    <t>HUNAUT</t>
  </si>
  <si>
    <t>LEVENARD</t>
  </si>
  <si>
    <t>BAJDA</t>
  </si>
  <si>
    <t>NAUDET</t>
  </si>
  <si>
    <t>FRETIERE</t>
  </si>
  <si>
    <t>GAUVAIN</t>
  </si>
  <si>
    <t>Mahalia</t>
  </si>
  <si>
    <t>MATHAN</t>
  </si>
  <si>
    <t>JEANTHEAU</t>
  </si>
  <si>
    <t>CAREL</t>
  </si>
  <si>
    <t>BAILLE</t>
  </si>
  <si>
    <t>CHARVILLAT</t>
  </si>
  <si>
    <t>LIRONCOURT</t>
  </si>
  <si>
    <t>MAUREL</t>
  </si>
  <si>
    <t>RONGIONE</t>
  </si>
  <si>
    <t>DE LA TORRE</t>
  </si>
  <si>
    <t>VAN CAUTEREN</t>
  </si>
  <si>
    <t>DELIMARD</t>
  </si>
  <si>
    <t>RIEUPET</t>
  </si>
  <si>
    <t>WEISS</t>
  </si>
  <si>
    <t>GENNETIER</t>
  </si>
  <si>
    <t>FRANCESCHINA</t>
  </si>
  <si>
    <t>GAUCHERAND</t>
  </si>
  <si>
    <t>Maëlle</t>
  </si>
  <si>
    <t>BEUNECHE</t>
  </si>
  <si>
    <t>SURGET</t>
  </si>
  <si>
    <t>VAYSSIERES</t>
  </si>
  <si>
    <t>BOISSELLE</t>
  </si>
  <si>
    <t>FRIJA</t>
  </si>
  <si>
    <t>HARIVEL</t>
  </si>
  <si>
    <t>GAUDEY</t>
  </si>
  <si>
    <t>LIOUBOWNY</t>
  </si>
  <si>
    <t>GOUELLE</t>
  </si>
  <si>
    <t>JANISSET</t>
  </si>
  <si>
    <t>LEPICIER</t>
  </si>
  <si>
    <t>GELVEZ</t>
  </si>
  <si>
    <t>HEMERY</t>
  </si>
  <si>
    <t>LEPICQ</t>
  </si>
  <si>
    <t>MASSET</t>
  </si>
  <si>
    <t>LAMORT</t>
  </si>
  <si>
    <t>GOMMARD</t>
  </si>
  <si>
    <t>BLITMAN</t>
  </si>
  <si>
    <t>BOUCLY</t>
  </si>
  <si>
    <t>KAYA</t>
  </si>
  <si>
    <t>BATTE</t>
  </si>
  <si>
    <t>LEGUENE</t>
  </si>
  <si>
    <t>VILAÇA</t>
  </si>
  <si>
    <t>SAULNIER</t>
  </si>
  <si>
    <t>WOODS</t>
  </si>
  <si>
    <t>LARRAT</t>
  </si>
  <si>
    <t>ÉGASSE</t>
  </si>
  <si>
    <t>LUGUET</t>
  </si>
  <si>
    <t>CAMONIN</t>
  </si>
  <si>
    <t>PLOUIN</t>
  </si>
  <si>
    <t>GRISAUD</t>
  </si>
  <si>
    <t>DUBOULAY</t>
  </si>
  <si>
    <t>JANCO</t>
  </si>
  <si>
    <t>PHAN HIEU</t>
  </si>
  <si>
    <t>HOQUET</t>
  </si>
  <si>
    <t>GILARDI</t>
  </si>
  <si>
    <t>Joelle</t>
  </si>
  <si>
    <t>DUTERTRE</t>
  </si>
  <si>
    <t>POHYER</t>
  </si>
  <si>
    <t>BRISON</t>
  </si>
  <si>
    <t>SAGNE</t>
  </si>
  <si>
    <t>LEMOS</t>
  </si>
  <si>
    <t>CHANTIER</t>
  </si>
  <si>
    <t>TABET-AOUL</t>
  </si>
  <si>
    <t>Soued</t>
  </si>
  <si>
    <t>PAXION</t>
  </si>
  <si>
    <t>LEBORGNE</t>
  </si>
  <si>
    <t>VIGUIÉ</t>
  </si>
  <si>
    <t>DELOBELLE</t>
  </si>
  <si>
    <t>LARCHER</t>
  </si>
  <si>
    <t>FAIRHEAD</t>
  </si>
  <si>
    <t>PARRY</t>
  </si>
  <si>
    <t>SAUVANAUD</t>
  </si>
  <si>
    <t>DOIZY</t>
  </si>
  <si>
    <t>BACONNET</t>
  </si>
  <si>
    <t>HÉNIQUE</t>
  </si>
  <si>
    <t>PRÉCIGOUT</t>
  </si>
  <si>
    <t>BOUNAB</t>
  </si>
  <si>
    <t>GULDNER</t>
  </si>
  <si>
    <t>SADÉ</t>
  </si>
  <si>
    <t>STRUMANNE</t>
  </si>
  <si>
    <t>SNAÏEDEN</t>
  </si>
  <si>
    <t>RUCHOT</t>
  </si>
  <si>
    <t>THOYER</t>
  </si>
  <si>
    <t>Elvis</t>
  </si>
  <si>
    <t>HAMMADI</t>
  </si>
  <si>
    <t>Haïat</t>
  </si>
  <si>
    <t>SOUSTIEL</t>
  </si>
  <si>
    <t>Délissia</t>
  </si>
  <si>
    <t>PERCEVAULT</t>
  </si>
  <si>
    <t>BIRIEN</t>
  </si>
  <si>
    <t>ARTHAUD</t>
  </si>
  <si>
    <t>DABAT</t>
  </si>
  <si>
    <t>ESTEVES</t>
  </si>
  <si>
    <t>Germano</t>
  </si>
  <si>
    <t>CILESIZ</t>
  </si>
  <si>
    <t>Nur</t>
  </si>
  <si>
    <t>JOCHAUD</t>
  </si>
  <si>
    <t>BUROT</t>
  </si>
  <si>
    <t>REIMERINGER</t>
  </si>
  <si>
    <t>HESSE</t>
  </si>
  <si>
    <t>CAMBONIE</t>
  </si>
  <si>
    <t>Armonia</t>
  </si>
  <si>
    <t>NOAILE</t>
  </si>
  <si>
    <t>BÉDAGUE</t>
  </si>
  <si>
    <t>CRAFFE</t>
  </si>
  <si>
    <t>HAMADA</t>
  </si>
  <si>
    <t>Raouia</t>
  </si>
  <si>
    <t>LELAY</t>
  </si>
  <si>
    <t>BENRAMDANE</t>
  </si>
  <si>
    <t>TATE</t>
  </si>
  <si>
    <t>BABOOA</t>
  </si>
  <si>
    <t>Kaajal</t>
  </si>
  <si>
    <t>COUFFIN-GUÉRIN</t>
  </si>
  <si>
    <t>CASTELLANI</t>
  </si>
  <si>
    <t>BIRGERT</t>
  </si>
  <si>
    <t>ROCA</t>
  </si>
  <si>
    <t>BOUTET</t>
  </si>
  <si>
    <t>MOUNEY</t>
  </si>
  <si>
    <t>PÉTILLOT</t>
  </si>
  <si>
    <t>DINI</t>
  </si>
  <si>
    <t>Bouchra</t>
  </si>
  <si>
    <t>BENYACAR</t>
  </si>
  <si>
    <t>PERNIN</t>
  </si>
  <si>
    <t>Pierre-Éric</t>
  </si>
  <si>
    <t>MAZURIER</t>
  </si>
  <si>
    <t>SCHLUCHTER</t>
  </si>
  <si>
    <t>ROUSSILLAT</t>
  </si>
  <si>
    <t>ISIDORI</t>
  </si>
  <si>
    <t>BIGNARD</t>
  </si>
  <si>
    <t>GAJIC</t>
  </si>
  <si>
    <t>Almash</t>
  </si>
  <si>
    <t>GILLERON</t>
  </si>
  <si>
    <t>VISCARDI</t>
  </si>
  <si>
    <t>Pacale</t>
  </si>
  <si>
    <t>NEDELEC</t>
  </si>
  <si>
    <t>ALLAIRE</t>
  </si>
  <si>
    <t>PERRAUDIN</t>
  </si>
  <si>
    <t>GAYRAUD</t>
  </si>
  <si>
    <t>HALBIN</t>
  </si>
  <si>
    <t>CAMPAGNAC</t>
  </si>
  <si>
    <t>HANRYON</t>
  </si>
  <si>
    <t>NEFTIA</t>
  </si>
  <si>
    <t>Abdel-Basett</t>
  </si>
  <si>
    <t>REINMANN</t>
  </si>
  <si>
    <t>MENDOZA</t>
  </si>
  <si>
    <t>Maria-Josefa</t>
  </si>
  <si>
    <t>POTREL</t>
  </si>
  <si>
    <t>SUAREZ</t>
  </si>
  <si>
    <t>LE CORRÉ</t>
  </si>
  <si>
    <t>GAJDOS</t>
  </si>
  <si>
    <t>GRESSIER</t>
  </si>
  <si>
    <t>GOMIS</t>
  </si>
  <si>
    <t>BOHER</t>
  </si>
  <si>
    <t>Abdelatif</t>
  </si>
  <si>
    <t>Languedoc-Roussillon - Midi-Pyrénées</t>
  </si>
  <si>
    <t>Ariège</t>
  </si>
  <si>
    <t>JE M'ENGAGE POUR MA REG</t>
  </si>
  <si>
    <t>JE M'ENGAGE POUR MA REGION</t>
  </si>
  <si>
    <t>RESSEGUIER</t>
  </si>
  <si>
    <t>COUVE-LE ROUX</t>
  </si>
  <si>
    <t>RINAUDO</t>
  </si>
  <si>
    <t>PY</t>
  </si>
  <si>
    <t>BONNEVIE</t>
  </si>
  <si>
    <t>LEGUEVAQUES</t>
  </si>
  <si>
    <t>SPANGHERO</t>
  </si>
  <si>
    <t>JORDAN</t>
  </si>
  <si>
    <t>GOUIRY</t>
  </si>
  <si>
    <t>BREBANT</t>
  </si>
  <si>
    <t>Yamina</t>
  </si>
  <si>
    <t>BAC</t>
  </si>
  <si>
    <t>Joliette</t>
  </si>
  <si>
    <t>AGUERA</t>
  </si>
  <si>
    <t>VITASSE</t>
  </si>
  <si>
    <t>Aveyron</t>
  </si>
  <si>
    <t>REYNIÉ</t>
  </si>
  <si>
    <t>MONESTIER-CHARRIE</t>
  </si>
  <si>
    <t>SAINT-PIERRE</t>
  </si>
  <si>
    <t>CAZALS</t>
  </si>
  <si>
    <t>PITOT-MIGAYROU</t>
  </si>
  <si>
    <t>SMAHA</t>
  </si>
  <si>
    <t>SOLIER-ASSIER</t>
  </si>
  <si>
    <t>CUTURELLO</t>
  </si>
  <si>
    <t>Gard</t>
  </si>
  <si>
    <t>RIVENQ</t>
  </si>
  <si>
    <t>BOURGADE</t>
  </si>
  <si>
    <t>TOUZELLIER</t>
  </si>
  <si>
    <t>RIBERI</t>
  </si>
  <si>
    <t>SORTAIS</t>
  </si>
  <si>
    <t>DE FARIA</t>
  </si>
  <si>
    <t>MOURRUT</t>
  </si>
  <si>
    <t>GRANAT</t>
  </si>
  <si>
    <t>PONCE-CASANOVA</t>
  </si>
  <si>
    <t>PLANTIER</t>
  </si>
  <si>
    <t>VAN DER LINDE</t>
  </si>
  <si>
    <t>JANJIC</t>
  </si>
  <si>
    <t>PALLIER</t>
  </si>
  <si>
    <t>Ghsilain</t>
  </si>
  <si>
    <t>PONGE</t>
  </si>
  <si>
    <t>LEMESLE</t>
  </si>
  <si>
    <t>ROYO</t>
  </si>
  <si>
    <t>ROUSTAN</t>
  </si>
  <si>
    <t>HUGOUNENQ</t>
  </si>
  <si>
    <t>Cristelle</t>
  </si>
  <si>
    <t>SEN,MAI</t>
  </si>
  <si>
    <t>Vivette</t>
  </si>
  <si>
    <t>Haute-Garonne</t>
  </si>
  <si>
    <t>TERRAIL-NOVES</t>
  </si>
  <si>
    <t>POUCHELON</t>
  </si>
  <si>
    <t>BOLZAN</t>
  </si>
  <si>
    <t>COURTOIS-PÉRISSÉ</t>
  </si>
  <si>
    <t>GARONZI</t>
  </si>
  <si>
    <t>IVALDI</t>
  </si>
  <si>
    <t>MIRTAIN</t>
  </si>
  <si>
    <t>LAGLEIZE</t>
  </si>
  <si>
    <t>FARRUS</t>
  </si>
  <si>
    <t>PARAYRE</t>
  </si>
  <si>
    <t>MASSAT</t>
  </si>
  <si>
    <t>SENTOUS</t>
  </si>
  <si>
    <t>BRIFFOD</t>
  </si>
  <si>
    <t>Aymeline</t>
  </si>
  <si>
    <t>DUNAL</t>
  </si>
  <si>
    <t>Jonnhy</t>
  </si>
  <si>
    <t>DEGUINE-LEMARCHAND</t>
  </si>
  <si>
    <t>RODRIGUEZ-JAUZE</t>
  </si>
  <si>
    <t>ROUILLON-VALDIGUIÉ</t>
  </si>
  <si>
    <t>JOUGLAR</t>
  </si>
  <si>
    <t>CHAUMETTE</t>
  </si>
  <si>
    <t>BOUSQUET</t>
  </si>
  <si>
    <t>DARAM</t>
  </si>
  <si>
    <t>HENRY-BRETESCHÉ</t>
  </si>
  <si>
    <t>FABRY</t>
  </si>
  <si>
    <t>BONLEUX</t>
  </si>
  <si>
    <t>DORO</t>
  </si>
  <si>
    <t>ROUDIÉRE</t>
  </si>
  <si>
    <t>Gers</t>
  </si>
  <si>
    <t>DUBRAC</t>
  </si>
  <si>
    <t>MOUTON</t>
  </si>
  <si>
    <t>NETO</t>
  </si>
  <si>
    <t>FAGEDET</t>
  </si>
  <si>
    <t>TABARIN</t>
  </si>
  <si>
    <t>Hérault</t>
  </si>
  <si>
    <t>ANAHORY</t>
  </si>
  <si>
    <t>Tal</t>
  </si>
  <si>
    <t>AUDRIN</t>
  </si>
  <si>
    <t>D'ETTORE</t>
  </si>
  <si>
    <t>FRANCIS</t>
  </si>
  <si>
    <t>VALAIZE</t>
  </si>
  <si>
    <t>DUDIEUZERE</t>
  </si>
  <si>
    <t>RICO</t>
  </si>
  <si>
    <t>LERNOUT</t>
  </si>
  <si>
    <t>DARTIER</t>
  </si>
  <si>
    <t>CHIFFRE-ABIAD</t>
  </si>
  <si>
    <t>ALLARY</t>
  </si>
  <si>
    <t>SIBERTIN-BLANC</t>
  </si>
  <si>
    <t>ANGLADE</t>
  </si>
  <si>
    <t>MICHET</t>
  </si>
  <si>
    <t>PICQ</t>
  </si>
  <si>
    <t>BARTHEZ</t>
  </si>
  <si>
    <t>PACULL</t>
  </si>
  <si>
    <t>TAMZARIAN</t>
  </si>
  <si>
    <t>PEREYRON</t>
  </si>
  <si>
    <t>Patrizia</t>
  </si>
  <si>
    <t>FRANCALANCI</t>
  </si>
  <si>
    <t>CAPORICCIO</t>
  </si>
  <si>
    <t>COMMEINHES</t>
  </si>
  <si>
    <t>JEANJEAN</t>
  </si>
  <si>
    <t>LE SAUSSE</t>
  </si>
  <si>
    <t>Lot</t>
  </si>
  <si>
    <t>PRADIÉ</t>
  </si>
  <si>
    <t>RIVIÈRE</t>
  </si>
  <si>
    <t>MONTHIOUX</t>
  </si>
  <si>
    <t>PRADEL</t>
  </si>
  <si>
    <t>NODARI</t>
  </si>
  <si>
    <t>DESTIC</t>
  </si>
  <si>
    <t>Lozère</t>
  </si>
  <si>
    <t>DE LESCURE</t>
  </si>
  <si>
    <t>MOURGUES</t>
  </si>
  <si>
    <t>Hautes-Pyrénées</t>
  </si>
  <si>
    <t>TRÉMÈGE</t>
  </si>
  <si>
    <t>CORREGE</t>
  </si>
  <si>
    <t>SÉGNERÉ</t>
  </si>
  <si>
    <t>ASSOUÈRE</t>
  </si>
  <si>
    <t>MENDEZ</t>
  </si>
  <si>
    <t>BÉHAGUE</t>
  </si>
  <si>
    <t>VIDAL-PICHON</t>
  </si>
  <si>
    <t>GIRAL</t>
  </si>
  <si>
    <t>Pyrénées-Orientales</t>
  </si>
  <si>
    <t>DAHINE</t>
  </si>
  <si>
    <t>OLIER</t>
  </si>
  <si>
    <t>LEYGUE</t>
  </si>
  <si>
    <t>MONTESSINO</t>
  </si>
  <si>
    <t>PADROS</t>
  </si>
  <si>
    <t>TRIQUERE</t>
  </si>
  <si>
    <t>BARBOTEU</t>
  </si>
  <si>
    <t>SIRACH</t>
  </si>
  <si>
    <t>JALINAUD</t>
  </si>
  <si>
    <t>REQUESENS</t>
  </si>
  <si>
    <t>Tarn</t>
  </si>
  <si>
    <t>BUGIS</t>
  </si>
  <si>
    <t>SOUQUET</t>
  </si>
  <si>
    <t>BOULZE</t>
  </si>
  <si>
    <t>OURLIAC</t>
  </si>
  <si>
    <t>BARDOU</t>
  </si>
  <si>
    <t>LEPRÊTRE</t>
  </si>
  <si>
    <t>LELOUP</t>
  </si>
  <si>
    <t>WANDELMER</t>
  </si>
  <si>
    <t>Émile</t>
  </si>
  <si>
    <t>Tarn-et-Garonne</t>
  </si>
  <si>
    <t>DEVILLE</t>
  </si>
  <si>
    <t>GOMBAO-VIRCHENAUD</t>
  </si>
  <si>
    <t>CABANES</t>
  </si>
  <si>
    <t>TESSIERES</t>
  </si>
  <si>
    <t>HENRYOT</t>
  </si>
  <si>
    <t>DESHURAUD</t>
  </si>
  <si>
    <t>ANGLES</t>
  </si>
  <si>
    <t>BERLY</t>
  </si>
  <si>
    <t>TOURREL</t>
  </si>
  <si>
    <t>NOTRE SUD</t>
  </si>
  <si>
    <t>Notre Sud, une région forte, créative et solidaire - liste conduite par Carole DELGA</t>
  </si>
  <si>
    <t>CHIBLI</t>
  </si>
  <si>
    <t>Kamal</t>
  </si>
  <si>
    <t>ESCLOPÉ</t>
  </si>
  <si>
    <t>SUBRA</t>
  </si>
  <si>
    <t>CID</t>
  </si>
  <si>
    <t>LITCHMAN</t>
  </si>
  <si>
    <t>CODORNIOU</t>
  </si>
  <si>
    <t>PLA</t>
  </si>
  <si>
    <t>COURRIERE-CALMON</t>
  </si>
  <si>
    <t>ARTHOZOUL-JOSEPH</t>
  </si>
  <si>
    <t>Henzo</t>
  </si>
  <si>
    <t>MASCARAQUE</t>
  </si>
  <si>
    <t>BERARD</t>
  </si>
  <si>
    <t>BULTEL HERMENT</t>
  </si>
  <si>
    <t>ORCIBAL</t>
  </si>
  <si>
    <t>GAZEL</t>
  </si>
  <si>
    <t>FAUCONNIER</t>
  </si>
  <si>
    <t>CADAUX</t>
  </si>
  <si>
    <t>VERNEREY</t>
  </si>
  <si>
    <t>DENOIT</t>
  </si>
  <si>
    <t>COUFFIN</t>
  </si>
  <si>
    <t>ALARY</t>
  </si>
  <si>
    <t>BONS</t>
  </si>
  <si>
    <t>FRONTANAU</t>
  </si>
  <si>
    <t>DENAT</t>
  </si>
  <si>
    <t>NOVARETTI</t>
  </si>
  <si>
    <t>JAOUL</t>
  </si>
  <si>
    <t>EYSSERIC</t>
  </si>
  <si>
    <t>Emily</t>
  </si>
  <si>
    <t>CANAYER</t>
  </si>
  <si>
    <t>EL HADI</t>
  </si>
  <si>
    <t>FIROUD</t>
  </si>
  <si>
    <t>LEMAL</t>
  </si>
  <si>
    <t>RIBES-EL FASSY</t>
  </si>
  <si>
    <t>MEYSEN</t>
  </si>
  <si>
    <t>ALARCON</t>
  </si>
  <si>
    <t>MONTENEZ</t>
  </si>
  <si>
    <t>CRUVEILLER</t>
  </si>
  <si>
    <t>BERGERI</t>
  </si>
  <si>
    <t>DELGA</t>
  </si>
  <si>
    <t>MONTHUBERT</t>
  </si>
  <si>
    <t>PELLEFIGUE</t>
  </si>
  <si>
    <t>SUAUD</t>
  </si>
  <si>
    <t>MADER</t>
  </si>
  <si>
    <t>LUMEAU-PRECEPTIS</t>
  </si>
  <si>
    <t>BRIANCON</t>
  </si>
  <si>
    <t>LUCAZEAU</t>
  </si>
  <si>
    <t>BOUSSATON</t>
  </si>
  <si>
    <t>TEMPESTA</t>
  </si>
  <si>
    <t>MURAWSKI</t>
  </si>
  <si>
    <t>PALACIN</t>
  </si>
  <si>
    <t>VITRICE</t>
  </si>
  <si>
    <t>VIGNEAUX</t>
  </si>
  <si>
    <t>SZTULMAN</t>
  </si>
  <si>
    <t>BAKIRI</t>
  </si>
  <si>
    <t>PARISE</t>
  </si>
  <si>
    <t>FALIERES</t>
  </si>
  <si>
    <t>GLEIZES</t>
  </si>
  <si>
    <t>PRODHON</t>
  </si>
  <si>
    <t>TOSI</t>
  </si>
  <si>
    <t>DEMERSSEMAN-PRADEL</t>
  </si>
  <si>
    <t>ADROIT</t>
  </si>
  <si>
    <t>BAPT</t>
  </si>
  <si>
    <t>Pierre-Nicolas</t>
  </si>
  <si>
    <t>Faustine</t>
  </si>
  <si>
    <t>HONORAT</t>
  </si>
  <si>
    <t>MIREBEAU</t>
  </si>
  <si>
    <t>HIRIGOYEN</t>
  </si>
  <si>
    <t>MIMAR</t>
  </si>
  <si>
    <t>REGIS</t>
  </si>
  <si>
    <t>COURDON DEQUIDT</t>
  </si>
  <si>
    <t>GUILHAUMON</t>
  </si>
  <si>
    <t>GUARDIA-MAZZOLENI</t>
  </si>
  <si>
    <t>Ronny</t>
  </si>
  <si>
    <t>DUPUY-MITTERRAND</t>
  </si>
  <si>
    <t>PEYRECAVE</t>
  </si>
  <si>
    <t>ACHE</t>
  </si>
  <si>
    <t>TAUPIAC</t>
  </si>
  <si>
    <t>ROZIÈRE</t>
  </si>
  <si>
    <t>Virgine</t>
  </si>
  <si>
    <t>BOURGI</t>
  </si>
  <si>
    <t>Hussein</t>
  </si>
  <si>
    <t>NEGRIER</t>
  </si>
  <si>
    <t>ASSAF</t>
  </si>
  <si>
    <t>ROQUÉ</t>
  </si>
  <si>
    <t>Dolores</t>
  </si>
  <si>
    <t>LUBRANO</t>
  </si>
  <si>
    <t>AZEMAR</t>
  </si>
  <si>
    <t>ZEMMOUR</t>
  </si>
  <si>
    <t>VERDELHAN</t>
  </si>
  <si>
    <t>BADENAS</t>
  </si>
  <si>
    <t>LINARES</t>
  </si>
  <si>
    <t>BRUTUS</t>
  </si>
  <si>
    <t>BELLAREDJ</t>
  </si>
  <si>
    <t>DELIMI</t>
  </si>
  <si>
    <t>PRADEILLE</t>
  </si>
  <si>
    <t>BRAFMAN</t>
  </si>
  <si>
    <t>Zolika</t>
  </si>
  <si>
    <t>BOULADE</t>
  </si>
  <si>
    <t>CAPUOZZI-BOUALAM</t>
  </si>
  <si>
    <t>SALASC</t>
  </si>
  <si>
    <t>GUILBAUD-GREFFIÉ</t>
  </si>
  <si>
    <t>ARCAS</t>
  </si>
  <si>
    <t>MAUROY</t>
  </si>
  <si>
    <t>MESQUIDA</t>
  </si>
  <si>
    <t>Kleber</t>
  </si>
  <si>
    <t>LABARTHE</t>
  </si>
  <si>
    <t>LASFARGUES</t>
  </si>
  <si>
    <t>FENNI</t>
  </si>
  <si>
    <t>DE ABREU</t>
  </si>
  <si>
    <t>Zargua</t>
  </si>
  <si>
    <t>DAUBET</t>
  </si>
  <si>
    <t>CHARPY</t>
  </si>
  <si>
    <t>MAILLOLS</t>
  </si>
  <si>
    <t>BARRERE</t>
  </si>
  <si>
    <t>PANTEL</t>
  </si>
  <si>
    <t>PERALDI</t>
  </si>
  <si>
    <t>PLANO</t>
  </si>
  <si>
    <t>ARTIGALAS</t>
  </si>
  <si>
    <t>CAZAUBON</t>
  </si>
  <si>
    <t>HAUROU-BÉJOTTES</t>
  </si>
  <si>
    <t>TEILLAGORRY</t>
  </si>
  <si>
    <t>MANAUT</t>
  </si>
  <si>
    <t>MATHELIN</t>
  </si>
  <si>
    <t>CRESTA</t>
  </si>
  <si>
    <t>JARYCKI</t>
  </si>
  <si>
    <t>FLOUTTARD</t>
  </si>
  <si>
    <t>MATEU</t>
  </si>
  <si>
    <t>COLLERAIS</t>
  </si>
  <si>
    <t>PAYA</t>
  </si>
  <si>
    <t>BARAILLÉ</t>
  </si>
  <si>
    <t>REBECQ</t>
  </si>
  <si>
    <t>PARRILLA</t>
  </si>
  <si>
    <t>MORTINIERA</t>
  </si>
  <si>
    <t>PONSI</t>
  </si>
  <si>
    <t>HURTADO</t>
  </si>
  <si>
    <t>Francisca</t>
  </si>
  <si>
    <t>FITA</t>
  </si>
  <si>
    <t>GILABERT</t>
  </si>
  <si>
    <t>PINOL</t>
  </si>
  <si>
    <t>GOURJADE</t>
  </si>
  <si>
    <t>TKACZUK</t>
  </si>
  <si>
    <t>VIAULLE</t>
  </si>
  <si>
    <t>RECOULES</t>
  </si>
  <si>
    <t>THUEL</t>
  </si>
  <si>
    <t>PINEL</t>
  </si>
  <si>
    <t>CRAIS</t>
  </si>
  <si>
    <t>LAVERON</t>
  </si>
  <si>
    <t>SERRA</t>
  </si>
  <si>
    <t>PRADEL BERTRAND</t>
  </si>
  <si>
    <t>BESSOU</t>
  </si>
  <si>
    <t>ROUJEAN</t>
  </si>
  <si>
    <t>FORCE FRANCE SUD</t>
  </si>
  <si>
    <t>FORCE FRANCE SUD LA REGION LA FRANCE LA VIE</t>
  </si>
  <si>
    <t>LEXD</t>
  </si>
  <si>
    <t>FRAISSE</t>
  </si>
  <si>
    <t>SCHUH</t>
  </si>
  <si>
    <t>DUCHOCHOIS</t>
  </si>
  <si>
    <t>JOURDES</t>
  </si>
  <si>
    <t>PRENGARBE</t>
  </si>
  <si>
    <t>MENGUAL</t>
  </si>
  <si>
    <t>TESSERON</t>
  </si>
  <si>
    <t>MARET</t>
  </si>
  <si>
    <t>FUNÈS</t>
  </si>
  <si>
    <t>FERRIÉ</t>
  </si>
  <si>
    <t>TRIVES</t>
  </si>
  <si>
    <t>GEA</t>
  </si>
  <si>
    <t>GUINARD</t>
  </si>
  <si>
    <t>MERCHER</t>
  </si>
  <si>
    <t>SATTLER RATEL</t>
  </si>
  <si>
    <t>LARGET</t>
  </si>
  <si>
    <t>REYLET</t>
  </si>
  <si>
    <t>BEUCHARD</t>
  </si>
  <si>
    <t>MASSA</t>
  </si>
  <si>
    <t>RATEL</t>
  </si>
  <si>
    <t>MICLOT</t>
  </si>
  <si>
    <t>VICAT</t>
  </si>
  <si>
    <t>Prisca</t>
  </si>
  <si>
    <t>SERVILE</t>
  </si>
  <si>
    <t>HUART</t>
  </si>
  <si>
    <t>TIBERBACHE</t>
  </si>
  <si>
    <t>BOURNEL</t>
  </si>
  <si>
    <t>DURRMEYER</t>
  </si>
  <si>
    <t>DI CIACCIO</t>
  </si>
  <si>
    <t>CAÏTUCOLI</t>
  </si>
  <si>
    <t>RONCERAY</t>
  </si>
  <si>
    <t>MALTESE</t>
  </si>
  <si>
    <t>RUFAU</t>
  </si>
  <si>
    <t>Laurette</t>
  </si>
  <si>
    <t>FENOY</t>
  </si>
  <si>
    <t>CHAFIQ</t>
  </si>
  <si>
    <t>Hadj</t>
  </si>
  <si>
    <t>DEHEZ</t>
  </si>
  <si>
    <t>DUCLOS</t>
  </si>
  <si>
    <t>TRAISSAC</t>
  </si>
  <si>
    <t>RIMAUD</t>
  </si>
  <si>
    <t>HILTON</t>
  </si>
  <si>
    <t>ZOBLER</t>
  </si>
  <si>
    <t>JOVELIN</t>
  </si>
  <si>
    <t>BOUYDER</t>
  </si>
  <si>
    <t>DELBREIL</t>
  </si>
  <si>
    <t>MOISSON</t>
  </si>
  <si>
    <t>PECH</t>
  </si>
  <si>
    <t>GUERRIER DE DUMAST</t>
  </si>
  <si>
    <t>BOUYÉ</t>
  </si>
  <si>
    <t>BECHU</t>
  </si>
  <si>
    <t>VILA</t>
  </si>
  <si>
    <t>LE SELLIER DE CHEZELLES</t>
  </si>
  <si>
    <t>BOYER CHAMMARD</t>
  </si>
  <si>
    <t>VILAGHY</t>
  </si>
  <si>
    <t>LEPETZ</t>
  </si>
  <si>
    <t>DE CARRERE</t>
  </si>
  <si>
    <t>NICOLINI</t>
  </si>
  <si>
    <t>Marie-Priscille</t>
  </si>
  <si>
    <t>BENAC</t>
  </si>
  <si>
    <t>BOUGUEREAU</t>
  </si>
  <si>
    <t>PALMOURIES</t>
  </si>
  <si>
    <t>BORNET</t>
  </si>
  <si>
    <t>ZARAGOZA</t>
  </si>
  <si>
    <t>Anne-Loïc</t>
  </si>
  <si>
    <t>AMOROS</t>
  </si>
  <si>
    <t>ZOUROUDIS</t>
  </si>
  <si>
    <t>COULOUGNON-MAURI</t>
  </si>
  <si>
    <t>TUR</t>
  </si>
  <si>
    <t>D'ESTÈVE</t>
  </si>
  <si>
    <t>MORETO</t>
  </si>
  <si>
    <t>MAILHAC</t>
  </si>
  <si>
    <t>VIRDUCCI-VIALLES</t>
  </si>
  <si>
    <t>Roselyne</t>
  </si>
  <si>
    <t>CASTANO</t>
  </si>
  <si>
    <t>HEMMLER</t>
  </si>
  <si>
    <t>BARCELONE</t>
  </si>
  <si>
    <t>WUTTICHAÏ</t>
  </si>
  <si>
    <t>Bussaree</t>
  </si>
  <si>
    <t>DE CHAPPOTIN</t>
  </si>
  <si>
    <t>ECH-CHORFY</t>
  </si>
  <si>
    <t>Chaïmae</t>
  </si>
  <si>
    <t>Isidore</t>
  </si>
  <si>
    <t>VILLIET</t>
  </si>
  <si>
    <t>Tienette</t>
  </si>
  <si>
    <t>GAIA-AUTUORI</t>
  </si>
  <si>
    <t>Mariuccia</t>
  </si>
  <si>
    <t>PIAZZA</t>
  </si>
  <si>
    <t>GRENOUILLON</t>
  </si>
  <si>
    <t>NAVARRIA-BARCELONE</t>
  </si>
  <si>
    <t>MANNINA</t>
  </si>
  <si>
    <t>Pietro</t>
  </si>
  <si>
    <t>DESCOUENS</t>
  </si>
  <si>
    <t>BELOU</t>
  </si>
  <si>
    <t>GUILMARD</t>
  </si>
  <si>
    <t>PESSON</t>
  </si>
  <si>
    <t>BOUCHEREAU</t>
  </si>
  <si>
    <t>CHOTEAU</t>
  </si>
  <si>
    <t>BULIARD</t>
  </si>
  <si>
    <t>SENS</t>
  </si>
  <si>
    <t>LENOBLE</t>
  </si>
  <si>
    <t>AIT SOUSS</t>
  </si>
  <si>
    <t>PELLERIN-RAIGNAULT</t>
  </si>
  <si>
    <t>BALESTAS</t>
  </si>
  <si>
    <t>DEBORDEAUX</t>
  </si>
  <si>
    <t>GAZIGNAIRE</t>
  </si>
  <si>
    <t>ALOY</t>
  </si>
  <si>
    <t>Nadyne</t>
  </si>
  <si>
    <t>ATOCH</t>
  </si>
  <si>
    <t>BATAILLON</t>
  </si>
  <si>
    <t>DE BEAUMONT</t>
  </si>
  <si>
    <t>MOUTTON</t>
  </si>
  <si>
    <t>CARRIOT</t>
  </si>
  <si>
    <t>BOUHAFRAD</t>
  </si>
  <si>
    <t>Benali</t>
  </si>
  <si>
    <t>Lamia</t>
  </si>
  <si>
    <t>RAFFENNE</t>
  </si>
  <si>
    <t>DE SADE</t>
  </si>
  <si>
    <t>FABIANI</t>
  </si>
  <si>
    <t>AIT SALEM</t>
  </si>
  <si>
    <t>OULÈS</t>
  </si>
  <si>
    <t>LESCUYER</t>
  </si>
  <si>
    <t>GUARISCO</t>
  </si>
  <si>
    <t>COUSINIE</t>
  </si>
  <si>
    <t>Tomas</t>
  </si>
  <si>
    <t>LETEURTRE LEBLED</t>
  </si>
  <si>
    <t>FUENTES</t>
  </si>
  <si>
    <t>DIJOUX</t>
  </si>
  <si>
    <t>Marie-Céline</t>
  </si>
  <si>
    <t>DIGNE</t>
  </si>
  <si>
    <t>GUHL</t>
  </si>
  <si>
    <t>LAMBIN-BERNOT</t>
  </si>
  <si>
    <t>CHAROUSSET</t>
  </si>
  <si>
    <t>LE BIEN COMMUN</t>
  </si>
  <si>
    <t>Le Bien Commun</t>
  </si>
  <si>
    <t>MUKABUCYANA</t>
  </si>
  <si>
    <t>Julienne</t>
  </si>
  <si>
    <t>DAHHOU</t>
  </si>
  <si>
    <t>Jalil</t>
  </si>
  <si>
    <t>FERRIEZ</t>
  </si>
  <si>
    <t>LUKUSA-MUKENA</t>
  </si>
  <si>
    <t>Jean-Barthélémy</t>
  </si>
  <si>
    <t>CORNUET</t>
  </si>
  <si>
    <t>RENOIRT</t>
  </si>
  <si>
    <t>ESCOURBIAC-RENOUF</t>
  </si>
  <si>
    <t>BETTONI</t>
  </si>
  <si>
    <t>GRONLLER</t>
  </si>
  <si>
    <t>AYMARD</t>
  </si>
  <si>
    <t>Elda</t>
  </si>
  <si>
    <t>MAZUQUE</t>
  </si>
  <si>
    <t>ZIGLER</t>
  </si>
  <si>
    <t>Brenda</t>
  </si>
  <si>
    <t>Laure-Nelly</t>
  </si>
  <si>
    <t>DURAN</t>
  </si>
  <si>
    <t>BLOND</t>
  </si>
  <si>
    <t>KARPOFF</t>
  </si>
  <si>
    <t>VIGNAUX</t>
  </si>
  <si>
    <t>DAVEZAC</t>
  </si>
  <si>
    <t>CAVARD</t>
  </si>
  <si>
    <t>NOGUIER</t>
  </si>
  <si>
    <t>BONNEAUD</t>
  </si>
  <si>
    <t>NEKAA</t>
  </si>
  <si>
    <t>ARNASSANT</t>
  </si>
  <si>
    <t>BAUDRY</t>
  </si>
  <si>
    <t>COLADON</t>
  </si>
  <si>
    <t>CAZE</t>
  </si>
  <si>
    <t>Délio</t>
  </si>
  <si>
    <t>ROUVEYROLLES</t>
  </si>
  <si>
    <t>Lionelle</t>
  </si>
  <si>
    <t>PLOJOUX-DEMIERRE</t>
  </si>
  <si>
    <t>Ménélik</t>
  </si>
  <si>
    <t>PRADEILLES</t>
  </si>
  <si>
    <t>POURCHET</t>
  </si>
  <si>
    <t>DHOYER</t>
  </si>
  <si>
    <t>ECAU</t>
  </si>
  <si>
    <t>LEDION</t>
  </si>
  <si>
    <t>Jocelyn</t>
  </si>
  <si>
    <t>CLAVERIE</t>
  </si>
  <si>
    <t>BILLOT</t>
  </si>
  <si>
    <t>KALUSZYNSKI</t>
  </si>
  <si>
    <t>BELHAJ</t>
  </si>
  <si>
    <t>TUSSAU</t>
  </si>
  <si>
    <t>MERIENNE</t>
  </si>
  <si>
    <t>FROMANTIN</t>
  </si>
  <si>
    <t>DESTREM</t>
  </si>
  <si>
    <t>DOUMBOUYA</t>
  </si>
  <si>
    <t>HUBY</t>
  </si>
  <si>
    <t>BEN HAMOUDA</t>
  </si>
  <si>
    <t>Laroussi</t>
  </si>
  <si>
    <t>MAIGNAUT</t>
  </si>
  <si>
    <t>Priscilla</t>
  </si>
  <si>
    <t>EVRIELLE</t>
  </si>
  <si>
    <t>Irene</t>
  </si>
  <si>
    <t>CHEMINAL</t>
  </si>
  <si>
    <t>GIRISHYA</t>
  </si>
  <si>
    <t>BONNEMAISON</t>
  </si>
  <si>
    <t>BOURGOUIN</t>
  </si>
  <si>
    <t>Blaise</t>
  </si>
  <si>
    <t>HIRSCH</t>
  </si>
  <si>
    <t>LENEPVEU</t>
  </si>
  <si>
    <t>HOARAU</t>
  </si>
  <si>
    <t>GOMBOSO</t>
  </si>
  <si>
    <t>GALABERT</t>
  </si>
  <si>
    <t>SERVONNAT</t>
  </si>
  <si>
    <t>TARBY</t>
  </si>
  <si>
    <t>Marie-Joseph</t>
  </si>
  <si>
    <t>OGIRE</t>
  </si>
  <si>
    <t>CANDEIL</t>
  </si>
  <si>
    <t>Virgil</t>
  </si>
  <si>
    <t>BOUDAUD ANDUAGA</t>
  </si>
  <si>
    <t>RAVELO</t>
  </si>
  <si>
    <t>Noro</t>
  </si>
  <si>
    <t>DAUGE</t>
  </si>
  <si>
    <t>SAINZ FERNANDEZ</t>
  </si>
  <si>
    <t>LHUISSIER</t>
  </si>
  <si>
    <t>BOUALLAGA</t>
  </si>
  <si>
    <t>Sabria</t>
  </si>
  <si>
    <t>BARAIZE</t>
  </si>
  <si>
    <t>LOUM</t>
  </si>
  <si>
    <t>Bineta</t>
  </si>
  <si>
    <t>FABREGUETTES</t>
  </si>
  <si>
    <t>NAKIB</t>
  </si>
  <si>
    <t>IMOUGAR</t>
  </si>
  <si>
    <t>Hssain</t>
  </si>
  <si>
    <t>NIANG</t>
  </si>
  <si>
    <t>Dénango</t>
  </si>
  <si>
    <t>FAKHARI</t>
  </si>
  <si>
    <t>SORDINO</t>
  </si>
  <si>
    <t>LEVEL</t>
  </si>
  <si>
    <t>GRAVIER</t>
  </si>
  <si>
    <t>MEHAOUED</t>
  </si>
  <si>
    <t>SCHUTT</t>
  </si>
  <si>
    <t>EL YAAGOUBI</t>
  </si>
  <si>
    <t>ZEKABBAR</t>
  </si>
  <si>
    <t>Belkassim</t>
  </si>
  <si>
    <t>LACABANE</t>
  </si>
  <si>
    <t>BISSIERE</t>
  </si>
  <si>
    <t>BEN HASSEN</t>
  </si>
  <si>
    <t>ROCHETTA</t>
  </si>
  <si>
    <t>PIALA</t>
  </si>
  <si>
    <t>MASRI</t>
  </si>
  <si>
    <t>TASTEVIN</t>
  </si>
  <si>
    <t>FLANK</t>
  </si>
  <si>
    <t>Sylviana</t>
  </si>
  <si>
    <t>YOBO</t>
  </si>
  <si>
    <t>TERIIVAEA</t>
  </si>
  <si>
    <t>Hitoa</t>
  </si>
  <si>
    <t>PERRIER-GROS-CLAUDE</t>
  </si>
  <si>
    <t>Jean-Guillaume</t>
  </si>
  <si>
    <t>SOUIRY</t>
  </si>
  <si>
    <t>DAAMECH</t>
  </si>
  <si>
    <t>Charef</t>
  </si>
  <si>
    <t>CAIUS</t>
  </si>
  <si>
    <t>PARTEL</t>
  </si>
  <si>
    <t>Érick</t>
  </si>
  <si>
    <t>RAUZIER</t>
  </si>
  <si>
    <t>BALLIER</t>
  </si>
  <si>
    <t>CHAMSIA</t>
  </si>
  <si>
    <t>Youmna</t>
  </si>
  <si>
    <t>LADA</t>
  </si>
  <si>
    <t>MOINDZE</t>
  </si>
  <si>
    <t>Zahara</t>
  </si>
  <si>
    <t>RAMET</t>
  </si>
  <si>
    <t>Maële</t>
  </si>
  <si>
    <t>LARRUCHON</t>
  </si>
  <si>
    <t>PUNTOUS</t>
  </si>
  <si>
    <t>MARTEIL</t>
  </si>
  <si>
    <t>BENFODDA</t>
  </si>
  <si>
    <t>Menouar</t>
  </si>
  <si>
    <t>GAZO</t>
  </si>
  <si>
    <t>Firmin</t>
  </si>
  <si>
    <t>Marlon</t>
  </si>
  <si>
    <t>SAID OUSSENI</t>
  </si>
  <si>
    <t>Halimati</t>
  </si>
  <si>
    <t>MOULET</t>
  </si>
  <si>
    <t>MUNIERA</t>
  </si>
  <si>
    <t>DESBOS</t>
  </si>
  <si>
    <t>DEJEAN</t>
  </si>
  <si>
    <t>DUJARDIN</t>
  </si>
  <si>
    <t>Nasreddine</t>
  </si>
  <si>
    <t>BELADEL</t>
  </si>
  <si>
    <t>Dounia</t>
  </si>
  <si>
    <t>GUINAMANT</t>
  </si>
  <si>
    <t>GARREAU</t>
  </si>
  <si>
    <t>VIGUIER</t>
  </si>
  <si>
    <t>VIAULE</t>
  </si>
  <si>
    <t>SUC</t>
  </si>
  <si>
    <t>GRILLOT</t>
  </si>
  <si>
    <t>HILAIRE</t>
  </si>
  <si>
    <t>ZIGLER-DELFAUT</t>
  </si>
  <si>
    <t>HODGE</t>
  </si>
  <si>
    <t>PIQUES</t>
  </si>
  <si>
    <t>BESSOLES</t>
  </si>
  <si>
    <t>DESMARIE</t>
  </si>
  <si>
    <t>DOBROSIELSKI</t>
  </si>
  <si>
    <t>LHOEST</t>
  </si>
  <si>
    <t>MILGRAM</t>
  </si>
  <si>
    <t>Indignez-vous avec NOUVELLE DONNE</t>
  </si>
  <si>
    <t>GUERREIRO</t>
  </si>
  <si>
    <t>JEANNIN</t>
  </si>
  <si>
    <t>VIALA</t>
  </si>
  <si>
    <t>Perrine</t>
  </si>
  <si>
    <t>TESTUT</t>
  </si>
  <si>
    <t>BEN AISSOU</t>
  </si>
  <si>
    <t>DE RANCHIN</t>
  </si>
  <si>
    <t>HALLÉ</t>
  </si>
  <si>
    <t>SANCHEZ-ROUDET</t>
  </si>
  <si>
    <t>EL AOUAJI</t>
  </si>
  <si>
    <t>GRABIE</t>
  </si>
  <si>
    <t>CORBIERE</t>
  </si>
  <si>
    <t>ROUHAUD</t>
  </si>
  <si>
    <t>MOROY</t>
  </si>
  <si>
    <t>PERRENOT</t>
  </si>
  <si>
    <t>MARANGONI</t>
  </si>
  <si>
    <t>LAPERT</t>
  </si>
  <si>
    <t>GARCINI</t>
  </si>
  <si>
    <t>Regina</t>
  </si>
  <si>
    <t>BRABET</t>
  </si>
  <si>
    <t>SOLANO</t>
  </si>
  <si>
    <t>CUPERS</t>
  </si>
  <si>
    <t>BISCARROS</t>
  </si>
  <si>
    <t>DUGOVIC</t>
  </si>
  <si>
    <t>DEBRIS</t>
  </si>
  <si>
    <t>RODRIGUEZ-SPICA</t>
  </si>
  <si>
    <t>VOILLIARD</t>
  </si>
  <si>
    <t>MUSA</t>
  </si>
  <si>
    <t>Munir</t>
  </si>
  <si>
    <t>MICHELUTTI</t>
  </si>
  <si>
    <t>RODI</t>
  </si>
  <si>
    <t>ROUSTANT</t>
  </si>
  <si>
    <t>VOILLIARD-CORTES</t>
  </si>
  <si>
    <t>SPICA</t>
  </si>
  <si>
    <t>CERONE</t>
  </si>
  <si>
    <t>BOUGUILLON</t>
  </si>
  <si>
    <t>KERJEAN</t>
  </si>
  <si>
    <t>BUFFIN</t>
  </si>
  <si>
    <t>RUDELLE</t>
  </si>
  <si>
    <t>POUCINEAU-LIMONDIN</t>
  </si>
  <si>
    <t>MONTELS</t>
  </si>
  <si>
    <t>SAGAU BORGETTO</t>
  </si>
  <si>
    <t>COLLINET</t>
  </si>
  <si>
    <t>EYNAUDI-QUÉRÉ</t>
  </si>
  <si>
    <t>DAPOT</t>
  </si>
  <si>
    <t>POURCHERON</t>
  </si>
  <si>
    <t>CAMBEFORT</t>
  </si>
  <si>
    <t>SEIGNAN</t>
  </si>
  <si>
    <t>ALBERGHI</t>
  </si>
  <si>
    <t>DULIERE</t>
  </si>
  <si>
    <t>GINESTE</t>
  </si>
  <si>
    <t>RAVINET</t>
  </si>
  <si>
    <t>ATTIA</t>
  </si>
  <si>
    <t>CATTEAU-COUSTAUX</t>
  </si>
  <si>
    <t>MASSETTI</t>
  </si>
  <si>
    <t>VAN HEES</t>
  </si>
  <si>
    <t>Mariette</t>
  </si>
  <si>
    <t>BOUDEHEN</t>
  </si>
  <si>
    <t>LE TENSORER</t>
  </si>
  <si>
    <t>LE TEXIER</t>
  </si>
  <si>
    <t>MONS</t>
  </si>
  <si>
    <t>MARQUIE</t>
  </si>
  <si>
    <t>POLAILLON</t>
  </si>
  <si>
    <t>VAN DEN BOSSCHE</t>
  </si>
  <si>
    <t>CHARNEAU-WURTZ</t>
  </si>
  <si>
    <t>WITZ</t>
  </si>
  <si>
    <t>MANZONI</t>
  </si>
  <si>
    <t>CAZABAN</t>
  </si>
  <si>
    <t>MALBAY</t>
  </si>
  <si>
    <t>CHIGNEC</t>
  </si>
  <si>
    <t>GRANDCOLAS</t>
  </si>
  <si>
    <t>BRISSAC-FÉRAL</t>
  </si>
  <si>
    <t>Claude-Hélène</t>
  </si>
  <si>
    <t>HÉBRARD</t>
  </si>
  <si>
    <t>VIONNET</t>
  </si>
  <si>
    <t>Bertille</t>
  </si>
  <si>
    <t>BULTÉ</t>
  </si>
  <si>
    <t>D'ANDECY</t>
  </si>
  <si>
    <t>PATILLON</t>
  </si>
  <si>
    <t>GHARBI</t>
  </si>
  <si>
    <t>BULTE</t>
  </si>
  <si>
    <t>MALZIEU</t>
  </si>
  <si>
    <t>FERAL</t>
  </si>
  <si>
    <t>CUSIN</t>
  </si>
  <si>
    <t>Maria-Carmen</t>
  </si>
  <si>
    <t>KOKOU</t>
  </si>
  <si>
    <t>Kouassivi</t>
  </si>
  <si>
    <t>Jacques-Marie</t>
  </si>
  <si>
    <t>Marie-Catherine</t>
  </si>
  <si>
    <t>AIMETTI</t>
  </si>
  <si>
    <t>FOUCAUD</t>
  </si>
  <si>
    <t>DESCATOIRE</t>
  </si>
  <si>
    <t>BEAUCHET</t>
  </si>
  <si>
    <t>ATTELLY</t>
  </si>
  <si>
    <t>GENEAU</t>
  </si>
  <si>
    <t>COMTE-GROGNARD</t>
  </si>
  <si>
    <t>CHABBERT</t>
  </si>
  <si>
    <t>GASTIGAR</t>
  </si>
  <si>
    <t>CANTENOT</t>
  </si>
  <si>
    <t>CHASTAING</t>
  </si>
  <si>
    <t>FILLOL</t>
  </si>
  <si>
    <t>DENGREVILLE</t>
  </si>
  <si>
    <t>CARIOU</t>
  </si>
  <si>
    <t>AIGOUY</t>
  </si>
  <si>
    <t>DELFOSSE</t>
  </si>
  <si>
    <t>CEDO</t>
  </si>
  <si>
    <t>Nardo</t>
  </si>
  <si>
    <t>SABINA</t>
  </si>
  <si>
    <t>CALAMAND</t>
  </si>
  <si>
    <t>FOULON</t>
  </si>
  <si>
    <t>BERNADOU</t>
  </si>
  <si>
    <t>DELMAS LAMBERT</t>
  </si>
  <si>
    <t>BEAUVOIS</t>
  </si>
  <si>
    <t>FAGEGALTIER</t>
  </si>
  <si>
    <t>BOGNIER</t>
  </si>
  <si>
    <t>GARIBAL</t>
  </si>
  <si>
    <t>BONNEFILLE</t>
  </si>
  <si>
    <t>OBELLIANNE</t>
  </si>
  <si>
    <t>PELFORT</t>
  </si>
  <si>
    <t>DOUMIC</t>
  </si>
  <si>
    <t>JAEGER</t>
  </si>
  <si>
    <t>DESSAUX</t>
  </si>
  <si>
    <t>BONEV</t>
  </si>
  <si>
    <t>Djoe</t>
  </si>
  <si>
    <t>CARO GOMEZ</t>
  </si>
  <si>
    <t>RÉGIS</t>
  </si>
  <si>
    <t>ZULIAN</t>
  </si>
  <si>
    <t>UNION POPULAIRE REP</t>
  </si>
  <si>
    <t>BROUET</t>
  </si>
  <si>
    <t>GORON</t>
  </si>
  <si>
    <t>GAUCHET</t>
  </si>
  <si>
    <t>ALLEMAND</t>
  </si>
  <si>
    <t>RAMIREZ</t>
  </si>
  <si>
    <t>ROSSONI</t>
  </si>
  <si>
    <t>CRIADO</t>
  </si>
  <si>
    <t>RABY</t>
  </si>
  <si>
    <t>LUPANO</t>
  </si>
  <si>
    <t>TOMAS</t>
  </si>
  <si>
    <t>LOISEL</t>
  </si>
  <si>
    <t>PARADIS</t>
  </si>
  <si>
    <t>GENTY</t>
  </si>
  <si>
    <t>DIF</t>
  </si>
  <si>
    <t>MASSEBIAU</t>
  </si>
  <si>
    <t>BIRE</t>
  </si>
  <si>
    <t>PACCHIELE</t>
  </si>
  <si>
    <t>JOYÉ</t>
  </si>
  <si>
    <t>CAUMES</t>
  </si>
  <si>
    <t>GALINDO</t>
  </si>
  <si>
    <t>BARNABÉ</t>
  </si>
  <si>
    <t>EUSTACHE</t>
  </si>
  <si>
    <t>HIRIMIRIS</t>
  </si>
  <si>
    <t>PAZZINI</t>
  </si>
  <si>
    <t>DE CATHEU</t>
  </si>
  <si>
    <t>SAURET</t>
  </si>
  <si>
    <t>GHISLERI</t>
  </si>
  <si>
    <t>MATHARAN</t>
  </si>
  <si>
    <t>GRAU</t>
  </si>
  <si>
    <t>MARLIER</t>
  </si>
  <si>
    <t>GOUDIN</t>
  </si>
  <si>
    <t>CARRARA</t>
  </si>
  <si>
    <t>SIDROT</t>
  </si>
  <si>
    <t>FREYNET</t>
  </si>
  <si>
    <t>ROUMIEU</t>
  </si>
  <si>
    <t>BETPOUEY</t>
  </si>
  <si>
    <t>STROBEL</t>
  </si>
  <si>
    <t>VAISSIERE</t>
  </si>
  <si>
    <t>KAMOUN</t>
  </si>
  <si>
    <t>Kadija</t>
  </si>
  <si>
    <t>COUPEAU</t>
  </si>
  <si>
    <t>SERVANT</t>
  </si>
  <si>
    <t>ALAUX</t>
  </si>
  <si>
    <t>Rosario</t>
  </si>
  <si>
    <t>Amélia</t>
  </si>
  <si>
    <t>Rahma</t>
  </si>
  <si>
    <t>VOIRIN</t>
  </si>
  <si>
    <t>Susana</t>
  </si>
  <si>
    <t>LASMI</t>
  </si>
  <si>
    <t>Leïla</t>
  </si>
  <si>
    <t>BARRAU-BERNARD</t>
  </si>
  <si>
    <t>POUILLET</t>
  </si>
  <si>
    <t>CAVELIER</t>
  </si>
  <si>
    <t>COLOMER</t>
  </si>
  <si>
    <t>BOURG</t>
  </si>
  <si>
    <t>Salomé</t>
  </si>
  <si>
    <t>LEPINE</t>
  </si>
  <si>
    <t>MANZANO</t>
  </si>
  <si>
    <t>REVERTE</t>
  </si>
  <si>
    <t>BOUHOURS</t>
  </si>
  <si>
    <t>BACALA</t>
  </si>
  <si>
    <t>FAUQUE</t>
  </si>
  <si>
    <t>Josyane</t>
  </si>
  <si>
    <t>MIRAY</t>
  </si>
  <si>
    <t>BOESCH</t>
  </si>
  <si>
    <t>GIULIANI-ROUAT</t>
  </si>
  <si>
    <t>MESPOULET</t>
  </si>
  <si>
    <t>GUERREIRO VISEU</t>
  </si>
  <si>
    <t>BEAUDRON</t>
  </si>
  <si>
    <t>SAUZET</t>
  </si>
  <si>
    <t>VALADIER</t>
  </si>
  <si>
    <t>LE DU</t>
  </si>
  <si>
    <t>CANDELA</t>
  </si>
  <si>
    <t>DE CASTILHO SARMENTO DE LUNA</t>
  </si>
  <si>
    <t>FOURNEL</t>
  </si>
  <si>
    <t>UTRILLA</t>
  </si>
  <si>
    <t>BERTHE</t>
  </si>
  <si>
    <t>MARTORELLI</t>
  </si>
  <si>
    <t>TORTON</t>
  </si>
  <si>
    <t>ANGUENOT</t>
  </si>
  <si>
    <t>RAMIREZ ESPINOLA</t>
  </si>
  <si>
    <t>MATERRE</t>
  </si>
  <si>
    <t>GONNET</t>
  </si>
  <si>
    <t>CANET</t>
  </si>
  <si>
    <t>COMBALAT</t>
  </si>
  <si>
    <t>AIGNAN</t>
  </si>
  <si>
    <t>BACQUET</t>
  </si>
  <si>
    <t>DUQUAY</t>
  </si>
  <si>
    <t>POUDAVIGNE</t>
  </si>
  <si>
    <t>BRUNA</t>
  </si>
  <si>
    <t>ROUILLARD</t>
  </si>
  <si>
    <t>URBANSKI</t>
  </si>
  <si>
    <t>DEJARDIN</t>
  </si>
  <si>
    <t>NOELL</t>
  </si>
  <si>
    <t>CLAUZEL</t>
  </si>
  <si>
    <t>RAMEL</t>
  </si>
  <si>
    <t>FATMI</t>
  </si>
  <si>
    <t>LALUET</t>
  </si>
  <si>
    <t>VADEPIED</t>
  </si>
  <si>
    <t>Reynald</t>
  </si>
  <si>
    <t>PATE</t>
  </si>
  <si>
    <t>CAUSSE</t>
  </si>
  <si>
    <t>SOULIE-RENE</t>
  </si>
  <si>
    <t>HRNJAK</t>
  </si>
  <si>
    <t>RENE</t>
  </si>
  <si>
    <t>ARMAND</t>
  </si>
  <si>
    <t>ZANUSSO</t>
  </si>
  <si>
    <t>OSBERT</t>
  </si>
  <si>
    <t>MONDOLFO</t>
  </si>
  <si>
    <t>SORLIN</t>
  </si>
  <si>
    <t>TRIBILLAC</t>
  </si>
  <si>
    <t>Isabel</t>
  </si>
  <si>
    <t>CITOYENS DU MIDI</t>
  </si>
  <si>
    <t>GALESI</t>
  </si>
  <si>
    <t>EALET</t>
  </si>
  <si>
    <t>QAOUSS</t>
  </si>
  <si>
    <t>M'Hammed</t>
  </si>
  <si>
    <t>DONNET</t>
  </si>
  <si>
    <t>ROUAIX</t>
  </si>
  <si>
    <t>FAUR</t>
  </si>
  <si>
    <t>LOUBET</t>
  </si>
  <si>
    <t>ULME</t>
  </si>
  <si>
    <t>ORRIT</t>
  </si>
  <si>
    <t>HELAINE</t>
  </si>
  <si>
    <t>FABRE-PUJAU</t>
  </si>
  <si>
    <t>DHERS</t>
  </si>
  <si>
    <t>AÏT RAHO</t>
  </si>
  <si>
    <t>GILS</t>
  </si>
  <si>
    <t>BRIAL</t>
  </si>
  <si>
    <t>PASSEBOSC</t>
  </si>
  <si>
    <t>CHENEAU</t>
  </si>
  <si>
    <t>CAILHOL</t>
  </si>
  <si>
    <t>AHRENS</t>
  </si>
  <si>
    <t>EL YACOUBI</t>
  </si>
  <si>
    <t>SCUDIER</t>
  </si>
  <si>
    <t>HUREL</t>
  </si>
  <si>
    <t>DOULCIER</t>
  </si>
  <si>
    <t>REILHAN</t>
  </si>
  <si>
    <t>CRAUSTE</t>
  </si>
  <si>
    <t>BOUANANI</t>
  </si>
  <si>
    <t>ANDRIUZZI</t>
  </si>
  <si>
    <t>MORDACQ</t>
  </si>
  <si>
    <t>GAMARD</t>
  </si>
  <si>
    <t>CONTAMIN-GRAIL</t>
  </si>
  <si>
    <t>Lisbeth</t>
  </si>
  <si>
    <t>MISSOUR</t>
  </si>
  <si>
    <t>PRATLONG</t>
  </si>
  <si>
    <t>MEGRET</t>
  </si>
  <si>
    <t>GROS-AGUILERA</t>
  </si>
  <si>
    <t>GABILLON</t>
  </si>
  <si>
    <t>EL MASNAOUI</t>
  </si>
  <si>
    <t>BASTIDE</t>
  </si>
  <si>
    <t>SAVIGNAC</t>
  </si>
  <si>
    <t>BERGEAULT</t>
  </si>
  <si>
    <t>TOLSAN</t>
  </si>
  <si>
    <t>FANTINI</t>
  </si>
  <si>
    <t>GASTO OUSTRIC</t>
  </si>
  <si>
    <t>PORTET</t>
  </si>
  <si>
    <t>ACAR</t>
  </si>
  <si>
    <t>LOUMAGNE</t>
  </si>
  <si>
    <t>Eliberto</t>
  </si>
  <si>
    <t>NAON</t>
  </si>
  <si>
    <t>CETTOLO</t>
  </si>
  <si>
    <t>MEDINA</t>
  </si>
  <si>
    <t>AUDIGUIER</t>
  </si>
  <si>
    <t>BONET</t>
  </si>
  <si>
    <t>JOVIADO</t>
  </si>
  <si>
    <t>JEAN-BAPTISTE</t>
  </si>
  <si>
    <t>ESPIAU</t>
  </si>
  <si>
    <t>TILCHE</t>
  </si>
  <si>
    <t>BELISE</t>
  </si>
  <si>
    <t>Pélage</t>
  </si>
  <si>
    <t>CITONY</t>
  </si>
  <si>
    <t>AUMONIER</t>
  </si>
  <si>
    <t>LAFFONT</t>
  </si>
  <si>
    <t>TALAALOUT</t>
  </si>
  <si>
    <t>BERNADET</t>
  </si>
  <si>
    <t>CIGLIANA</t>
  </si>
  <si>
    <t>CANIZARES</t>
  </si>
  <si>
    <t>LLAMAS</t>
  </si>
  <si>
    <t>VUADELLE</t>
  </si>
  <si>
    <t>PRUGENT</t>
  </si>
  <si>
    <t>VERRET</t>
  </si>
  <si>
    <t>CASALÉ</t>
  </si>
  <si>
    <t>MONTVOISIN</t>
  </si>
  <si>
    <t>DARROZES</t>
  </si>
  <si>
    <t>CABOS</t>
  </si>
  <si>
    <t>LHOSTE-CLOS</t>
  </si>
  <si>
    <t>SAUREL</t>
  </si>
  <si>
    <t>SEGUIER</t>
  </si>
  <si>
    <t>BONNAL</t>
  </si>
  <si>
    <t>BELTRAME</t>
  </si>
  <si>
    <t>CHRISTOL</t>
  </si>
  <si>
    <t>CHAPELLE</t>
  </si>
  <si>
    <t>JANNIN</t>
  </si>
  <si>
    <t>PEPIN-BONET</t>
  </si>
  <si>
    <t>Semcha</t>
  </si>
  <si>
    <t>NAHOUM</t>
  </si>
  <si>
    <t>OTTAN</t>
  </si>
  <si>
    <t>Annie-Claude</t>
  </si>
  <si>
    <t>TEYSSEIRE</t>
  </si>
  <si>
    <t>GALABRUN-BOULBES</t>
  </si>
  <si>
    <t>RAMBIER</t>
  </si>
  <si>
    <t>PINZANI</t>
  </si>
  <si>
    <t>TOULZA</t>
  </si>
  <si>
    <t>TRAUCHESSEC</t>
  </si>
  <si>
    <t>Florette</t>
  </si>
  <si>
    <t>FOUCARAN</t>
  </si>
  <si>
    <t>BERRADA</t>
  </si>
  <si>
    <t>Reda</t>
  </si>
  <si>
    <t>SIBIUDE</t>
  </si>
  <si>
    <t>CAMBEROQUE</t>
  </si>
  <si>
    <t>AMULET</t>
  </si>
  <si>
    <t>CONTE-PRIVAT</t>
  </si>
  <si>
    <t>BRANDALAC</t>
  </si>
  <si>
    <t>KOWALIK</t>
  </si>
  <si>
    <t>MANIÉ</t>
  </si>
  <si>
    <t>DARDENNE</t>
  </si>
  <si>
    <t>ARGILIER</t>
  </si>
  <si>
    <t>PEYTAVIN</t>
  </si>
  <si>
    <t>PALPACUER</t>
  </si>
  <si>
    <t>ARTIGANAVE</t>
  </si>
  <si>
    <t>MINVIELLE-LARROUSSE</t>
  </si>
  <si>
    <t>BOUTELDJA</t>
  </si>
  <si>
    <t>Bouziane</t>
  </si>
  <si>
    <t>BORDERE</t>
  </si>
  <si>
    <t>DANCAUSSE-CAZEAUX</t>
  </si>
  <si>
    <t>TONOUKOUIN</t>
  </si>
  <si>
    <t>Djedi</t>
  </si>
  <si>
    <t>SABAH</t>
  </si>
  <si>
    <t>Florelle</t>
  </si>
  <si>
    <t>ESQUERRE</t>
  </si>
  <si>
    <t>DEMELIN</t>
  </si>
  <si>
    <t>SUBIROS</t>
  </si>
  <si>
    <t>ADROHER</t>
  </si>
  <si>
    <t>RABASSA</t>
  </si>
  <si>
    <t>MONACO</t>
  </si>
  <si>
    <t>PARDINEILLE</t>
  </si>
  <si>
    <t>DEPASSE</t>
  </si>
  <si>
    <t>GOIZE</t>
  </si>
  <si>
    <t>BIOSCA</t>
  </si>
  <si>
    <t>MAC-VEIGH</t>
  </si>
  <si>
    <t>BRUEL-MILLAGOU</t>
  </si>
  <si>
    <t>Renée-Laure</t>
  </si>
  <si>
    <t>LAURENS</t>
  </si>
  <si>
    <t>BRETOU</t>
  </si>
  <si>
    <t>ROSENTHAL</t>
  </si>
  <si>
    <t>PROENÇA</t>
  </si>
  <si>
    <t>ASNA</t>
  </si>
  <si>
    <t>PELISSIE</t>
  </si>
  <si>
    <t>VELAY CAMBON</t>
  </si>
  <si>
    <t>RESSIGEAC</t>
  </si>
  <si>
    <t>MOITIE</t>
  </si>
  <si>
    <t>CAZELLES</t>
  </si>
  <si>
    <t>ISSANCHOU</t>
  </si>
  <si>
    <t>PLACE</t>
  </si>
  <si>
    <t>GONDRAN</t>
  </si>
  <si>
    <t>VIOLIN</t>
  </si>
  <si>
    <t>BARTHÈS</t>
  </si>
  <si>
    <t>FERRER</t>
  </si>
  <si>
    <t>Laure-Emmanuelle</t>
  </si>
  <si>
    <t>MONTAGNÉ</t>
  </si>
  <si>
    <t>POSOCCO</t>
  </si>
  <si>
    <t>RANCOULE</t>
  </si>
  <si>
    <t>DE ROECK</t>
  </si>
  <si>
    <t>ESCRIVA</t>
  </si>
  <si>
    <t>AUMAR</t>
  </si>
  <si>
    <t>REMISE</t>
  </si>
  <si>
    <t>MIBELLI</t>
  </si>
  <si>
    <t>BOURRILLON</t>
  </si>
  <si>
    <t>ARTIERES</t>
  </si>
  <si>
    <t>RAYNAL</t>
  </si>
  <si>
    <t>ABRIAC</t>
  </si>
  <si>
    <t>DEPRECQ</t>
  </si>
  <si>
    <t>CAPASSO-CHEVALIER</t>
  </si>
  <si>
    <t>COLLARD</t>
  </si>
  <si>
    <t>TEZENAS DU MONTCEL</t>
  </si>
  <si>
    <t>MEIZONNET</t>
  </si>
  <si>
    <t>GARDET</t>
  </si>
  <si>
    <t>DONADA</t>
  </si>
  <si>
    <t>PERIDIER</t>
  </si>
  <si>
    <t>GERNIGON</t>
  </si>
  <si>
    <t>MONDET</t>
  </si>
  <si>
    <t>FLAUGERE</t>
  </si>
  <si>
    <t>BONARDI</t>
  </si>
  <si>
    <t>RENOIR</t>
  </si>
  <si>
    <t>CARSALADE</t>
  </si>
  <si>
    <t>Maïthé</t>
  </si>
  <si>
    <t>LEONARDELLI</t>
  </si>
  <si>
    <t>DOUNOT-SOBRAQUES</t>
  </si>
  <si>
    <t>LAMOTTE</t>
  </si>
  <si>
    <t>DOMBES</t>
  </si>
  <si>
    <t>PAROLIN</t>
  </si>
  <si>
    <t>MERE</t>
  </si>
  <si>
    <t>SPITERI</t>
  </si>
  <si>
    <t>PELLIZZON</t>
  </si>
  <si>
    <t>BURAS</t>
  </si>
  <si>
    <t>Théo</t>
  </si>
  <si>
    <t>BURGALAT</t>
  </si>
  <si>
    <t>BOUTAULT</t>
  </si>
  <si>
    <t>CROIX</t>
  </si>
  <si>
    <t>Flore</t>
  </si>
  <si>
    <t>DELCHARD</t>
  </si>
  <si>
    <t>BERTOLDO</t>
  </si>
  <si>
    <t>Marie-Alice</t>
  </si>
  <si>
    <t>PEZZUTO</t>
  </si>
  <si>
    <t>AGOSTINI</t>
  </si>
  <si>
    <t>VIMEUX</t>
  </si>
  <si>
    <t>René-Vincent</t>
  </si>
  <si>
    <t>MEYER-DE NADAÏ</t>
  </si>
  <si>
    <t>PICOTTO</t>
  </si>
  <si>
    <t>CHEVAILLIER</t>
  </si>
  <si>
    <t>LAROZE</t>
  </si>
  <si>
    <t>DONAT-PELLEGRIN</t>
  </si>
  <si>
    <t>TRONC</t>
  </si>
  <si>
    <t>RIEGEL</t>
  </si>
  <si>
    <t>BIELMAS</t>
  </si>
  <si>
    <t>VIVES</t>
  </si>
  <si>
    <t>FERAY</t>
  </si>
  <si>
    <t>CHIMENTI</t>
  </si>
  <si>
    <t>BATIGNE</t>
  </si>
  <si>
    <t>Fernand</t>
  </si>
  <si>
    <t>VOLOSCENKO</t>
  </si>
  <si>
    <t>GALIANA</t>
  </si>
  <si>
    <t>YELMA</t>
  </si>
  <si>
    <t>LABAT</t>
  </si>
  <si>
    <t>FOURCADE</t>
  </si>
  <si>
    <t>BARBIROLO</t>
  </si>
  <si>
    <t>GUASCH</t>
  </si>
  <si>
    <t>PIERREISNARD</t>
  </si>
  <si>
    <t>LILAMAND</t>
  </si>
  <si>
    <t>PRATO</t>
  </si>
  <si>
    <t>PLANE</t>
  </si>
  <si>
    <t>ARDINAT</t>
  </si>
  <si>
    <t>GAUBERT</t>
  </si>
  <si>
    <t>MINA</t>
  </si>
  <si>
    <t>TROISE</t>
  </si>
  <si>
    <t>TRANCHAT</t>
  </si>
  <si>
    <t>Pierre-Roland</t>
  </si>
  <si>
    <t>DI MARIA HOLLENDER</t>
  </si>
  <si>
    <t>GIL</t>
  </si>
  <si>
    <t>VOUZELLAUD</t>
  </si>
  <si>
    <t>FOLGADO</t>
  </si>
  <si>
    <t>Guilaine</t>
  </si>
  <si>
    <t>BENGLIA</t>
  </si>
  <si>
    <t>DARFEUILLE</t>
  </si>
  <si>
    <t>BERNARDI</t>
  </si>
  <si>
    <t>BERGER-GALZY</t>
  </si>
  <si>
    <t>Roch</t>
  </si>
  <si>
    <t>ARNAL</t>
  </si>
  <si>
    <t>LLEDO</t>
  </si>
  <si>
    <t>DELMOTTE</t>
  </si>
  <si>
    <t>FAUQUIER</t>
  </si>
  <si>
    <t>GESP</t>
  </si>
  <si>
    <t>ARMANET</t>
  </si>
  <si>
    <t>CRENNE</t>
  </si>
  <si>
    <t>CASTAGNOL</t>
  </si>
  <si>
    <t>LERVOIRE</t>
  </si>
  <si>
    <t>FARGIS</t>
  </si>
  <si>
    <t>MABIRE</t>
  </si>
  <si>
    <t>GOUSSU</t>
  </si>
  <si>
    <t>AUSSEL-LAGARDE</t>
  </si>
  <si>
    <t>PARDIGON</t>
  </si>
  <si>
    <t>MICHALLET-FAVREAU</t>
  </si>
  <si>
    <t>PINTENET</t>
  </si>
  <si>
    <t>SCHAFF</t>
  </si>
  <si>
    <t>PAVELCHUK</t>
  </si>
  <si>
    <t>Oxana</t>
  </si>
  <si>
    <t>GOESSENS</t>
  </si>
  <si>
    <t>COMONT</t>
  </si>
  <si>
    <t>LONCAN</t>
  </si>
  <si>
    <t>BUISAN</t>
  </si>
  <si>
    <t>LIGONNIERE</t>
  </si>
  <si>
    <t>PADIOLEAU</t>
  </si>
  <si>
    <t>FONS</t>
  </si>
  <si>
    <t>COSTA-FESENBECK</t>
  </si>
  <si>
    <t>MARIUS</t>
  </si>
  <si>
    <t>GUILLEMAUD</t>
  </si>
  <si>
    <t>DOGOR</t>
  </si>
  <si>
    <t>BARBA</t>
  </si>
  <si>
    <t>GAULARD</t>
  </si>
  <si>
    <t>BELORGEY</t>
  </si>
  <si>
    <t>OLIVES</t>
  </si>
  <si>
    <t>PILOZ</t>
  </si>
  <si>
    <t>CABROLIER</t>
  </si>
  <si>
    <t>CALLEJON</t>
  </si>
  <si>
    <t>LEGRIS</t>
  </si>
  <si>
    <t>ALBARAO</t>
  </si>
  <si>
    <t>Doriane</t>
  </si>
  <si>
    <t>KRUZELNISKI</t>
  </si>
  <si>
    <t>LEROY D'AUDERIC</t>
  </si>
  <si>
    <t>SALAS</t>
  </si>
  <si>
    <t>BOUTONNET</t>
  </si>
  <si>
    <t>VERGNES</t>
  </si>
  <si>
    <t>BAGUR</t>
  </si>
  <si>
    <t>SOUSTRE</t>
  </si>
  <si>
    <t>Viridiana</t>
  </si>
  <si>
    <t>TROUVE</t>
  </si>
  <si>
    <t>AFFOLTER</t>
  </si>
  <si>
    <t>LEPELTIER</t>
  </si>
  <si>
    <t>NOUVEAU MONDE EN COMMUN</t>
  </si>
  <si>
    <t>NOUVEAU MONDE EN COMMUN Liste conduite par Gérard ONESTA</t>
  </si>
  <si>
    <t>CALVET</t>
  </si>
  <si>
    <t>Lyliane</t>
  </si>
  <si>
    <t>MOURLANE</t>
  </si>
  <si>
    <t>WERSINGER</t>
  </si>
  <si>
    <t>CICUTTO</t>
  </si>
  <si>
    <t>TAURINE</t>
  </si>
  <si>
    <t>VESENTINI</t>
  </si>
  <si>
    <t>LINOU</t>
  </si>
  <si>
    <t>LE BRETTON</t>
  </si>
  <si>
    <t>FERRADINI</t>
  </si>
  <si>
    <t>FLAUTRE</t>
  </si>
  <si>
    <t>Jean-Didier</t>
  </si>
  <si>
    <t>DEDIES</t>
  </si>
  <si>
    <t>BASTOUL</t>
  </si>
  <si>
    <t>ARRIPE</t>
  </si>
  <si>
    <t>SERIEYS</t>
  </si>
  <si>
    <t>Solveig</t>
  </si>
  <si>
    <t>CALMETTES</t>
  </si>
  <si>
    <t>FOULQUIER-KABITI</t>
  </si>
  <si>
    <t>TARROUX</t>
  </si>
  <si>
    <t>PEZET</t>
  </si>
  <si>
    <t>LAUR</t>
  </si>
  <si>
    <t>MONTOLIO-CABROL</t>
  </si>
  <si>
    <t>BOUGET</t>
  </si>
  <si>
    <t>GENOLHER</t>
  </si>
  <si>
    <t>GIBELIN</t>
  </si>
  <si>
    <t>SOULET</t>
  </si>
  <si>
    <t>SABATHÉ</t>
  </si>
  <si>
    <t>JANNEKEYN</t>
  </si>
  <si>
    <t>Sibylle</t>
  </si>
  <si>
    <t>BELKHEIR</t>
  </si>
  <si>
    <t>Walid</t>
  </si>
  <si>
    <t>DECEUNINCK</t>
  </si>
  <si>
    <t>BERNARD CHAMSON</t>
  </si>
  <si>
    <t>CAIRE</t>
  </si>
  <si>
    <t>PIALAT</t>
  </si>
  <si>
    <t>MAZAURIC</t>
  </si>
  <si>
    <t>ONESTA</t>
  </si>
  <si>
    <t>PICQUET</t>
  </si>
  <si>
    <t>BARTHET</t>
  </si>
  <si>
    <t>ARCANGELI</t>
  </si>
  <si>
    <t>SELLIN</t>
  </si>
  <si>
    <t>SATGÉ</t>
  </si>
  <si>
    <t>JIMENA</t>
  </si>
  <si>
    <t>DEDIEU-CASTIES</t>
  </si>
  <si>
    <t>LATRUBESSE</t>
  </si>
  <si>
    <t>STAMBACH-TERRENOIR</t>
  </si>
  <si>
    <t>JUSFORGUES</t>
  </si>
  <si>
    <t>VERSEVY</t>
  </si>
  <si>
    <t>DUCASSÉ</t>
  </si>
  <si>
    <t>ARRIGHI</t>
  </si>
  <si>
    <t>BOUDERBALA</t>
  </si>
  <si>
    <t>BARÈS-CRESCENCE</t>
  </si>
  <si>
    <t>PORTÉ</t>
  </si>
  <si>
    <t>MARÉCHAU</t>
  </si>
  <si>
    <t>CROQUETTE</t>
  </si>
  <si>
    <t>KIJKO</t>
  </si>
  <si>
    <t>SAUVAIRE</t>
  </si>
  <si>
    <t>VALADE</t>
  </si>
  <si>
    <t>CHAPOUILLIÉ</t>
  </si>
  <si>
    <t>KHAYI</t>
  </si>
  <si>
    <t>DESSAINT</t>
  </si>
  <si>
    <t>HOANG NGOC</t>
  </si>
  <si>
    <t>Liem</t>
  </si>
  <si>
    <t>HIGUÉ</t>
  </si>
  <si>
    <t>LOUGE-ABENTIN</t>
  </si>
  <si>
    <t>CASTILLO</t>
  </si>
  <si>
    <t>RESSIGUIER</t>
  </si>
  <si>
    <t>DUPRAZ</t>
  </si>
  <si>
    <t>BOURGUET</t>
  </si>
  <si>
    <t>HERMET</t>
  </si>
  <si>
    <t>OULD AKLOUCHE</t>
  </si>
  <si>
    <t>CABURET</t>
  </si>
  <si>
    <t>COSSANGE</t>
  </si>
  <si>
    <t>SBAÏ-JOUILIL</t>
  </si>
  <si>
    <t>GIZARD-CARLIN</t>
  </si>
  <si>
    <t>CABROL</t>
  </si>
  <si>
    <t>BEAUD</t>
  </si>
  <si>
    <t>DIANI</t>
  </si>
  <si>
    <t>TARBOURIECH</t>
  </si>
  <si>
    <t>ALAMARTINE</t>
  </si>
  <si>
    <t>Ruben</t>
  </si>
  <si>
    <t>VERNY</t>
  </si>
  <si>
    <t>CHENAUD</t>
  </si>
  <si>
    <t>MANZANARES</t>
  </si>
  <si>
    <t>AZAÏS</t>
  </si>
  <si>
    <t>LENTHÉRIC</t>
  </si>
  <si>
    <t>GRÉGOGNA</t>
  </si>
  <si>
    <t>COMPS</t>
  </si>
  <si>
    <t>ROUMÉGAS</t>
  </si>
  <si>
    <t>PIQUÉ</t>
  </si>
  <si>
    <t>TESTA</t>
  </si>
  <si>
    <t>GRIN</t>
  </si>
  <si>
    <t>GROSSEMY</t>
  </si>
  <si>
    <t>IRAGNES-COLIN</t>
  </si>
  <si>
    <t>PERTOCI</t>
  </si>
  <si>
    <t>GUINLE</t>
  </si>
  <si>
    <t>PAGNOUX</t>
  </si>
  <si>
    <t>DUSSOLLIER</t>
  </si>
  <si>
    <t>MONTAMAT</t>
  </si>
  <si>
    <t>THINOT</t>
  </si>
  <si>
    <t>Izabelle</t>
  </si>
  <si>
    <t>TAMBURELLO</t>
  </si>
  <si>
    <t>VIEU</t>
  </si>
  <si>
    <t>LANGEVINE</t>
  </si>
  <si>
    <t>CARMONA</t>
  </si>
  <si>
    <t>DASPE</t>
  </si>
  <si>
    <t>FITER</t>
  </si>
  <si>
    <t>CASES</t>
  </si>
  <si>
    <t>ANANE</t>
  </si>
  <si>
    <t>Nedjma</t>
  </si>
  <si>
    <t>LABELLE</t>
  </si>
  <si>
    <t>BAZIA</t>
  </si>
  <si>
    <t>PEZIN</t>
  </si>
  <si>
    <t>FORGEOT</t>
  </si>
  <si>
    <t>BOUDES</t>
  </si>
  <si>
    <t>FRÉCHOU</t>
  </si>
  <si>
    <t>AITLARBI</t>
  </si>
  <si>
    <t>JERRIGE</t>
  </si>
  <si>
    <t>PAGÉS</t>
  </si>
  <si>
    <t>REGOURD</t>
  </si>
  <si>
    <t>PARCELLIER</t>
  </si>
  <si>
    <t>MOUSQUÉ</t>
  </si>
  <si>
    <t>JEANGIN</t>
  </si>
  <si>
    <t>RONFORT</t>
  </si>
  <si>
    <t>BOUYSSI</t>
  </si>
  <si>
    <t>PELLICER</t>
  </si>
  <si>
    <t>HANNEQUIN</t>
  </si>
  <si>
    <t>Jean-Etienne</t>
  </si>
  <si>
    <t>LANDES</t>
  </si>
  <si>
    <t>BOUDENNE</t>
  </si>
  <si>
    <t>DUCASSE</t>
  </si>
  <si>
    <t>BOISSONADE</t>
  </si>
  <si>
    <t>BITTON</t>
  </si>
  <si>
    <t>ECOUTIN</t>
  </si>
  <si>
    <t>ABDESSELEM</t>
  </si>
  <si>
    <t>BOURIETTE</t>
  </si>
  <si>
    <t>REVEILLE</t>
  </si>
  <si>
    <t>TOURET</t>
  </si>
  <si>
    <t>BENATIER</t>
  </si>
  <si>
    <t>LARQUÉ</t>
  </si>
  <si>
    <t>CARCENAC</t>
  </si>
  <si>
    <t>HYGONENQ</t>
  </si>
  <si>
    <t>ALBINET</t>
  </si>
  <si>
    <t>Floriana</t>
  </si>
  <si>
    <t>ASTOUL</t>
  </si>
  <si>
    <t>FRUGÈRE</t>
  </si>
  <si>
    <t>ISNARD</t>
  </si>
  <si>
    <t>Alain-Michel</t>
  </si>
  <si>
    <t>BOURRELY</t>
  </si>
  <si>
    <t>CIMETIERE</t>
  </si>
  <si>
    <t>FOSTYK</t>
  </si>
  <si>
    <t>ARMANDO</t>
  </si>
  <si>
    <t>LOUP</t>
  </si>
  <si>
    <t>VACQUIÉ</t>
  </si>
  <si>
    <t>TANT-ROUYER</t>
  </si>
  <si>
    <t>BANIOL</t>
  </si>
  <si>
    <t>ORJOL</t>
  </si>
  <si>
    <t>BAUNAURE</t>
  </si>
  <si>
    <t>VERLAGUET</t>
  </si>
  <si>
    <t>NIEL</t>
  </si>
  <si>
    <t>FILLON</t>
  </si>
  <si>
    <t>MORALES</t>
  </si>
  <si>
    <t>MONNOT</t>
  </si>
  <si>
    <t>LEMPEREUR</t>
  </si>
  <si>
    <t>VAURES</t>
  </si>
  <si>
    <t>CASBAS</t>
  </si>
  <si>
    <t>MICHAUX</t>
  </si>
  <si>
    <t>ARSAC</t>
  </si>
  <si>
    <t>Ollivier</t>
  </si>
  <si>
    <t>MAYE</t>
  </si>
  <si>
    <t>COURDESSES</t>
  </si>
  <si>
    <t>PALAYRET</t>
  </si>
  <si>
    <t>TAVERA</t>
  </si>
  <si>
    <t>WASTJER</t>
  </si>
  <si>
    <t>BANCHERIT</t>
  </si>
  <si>
    <t>VALÉRI</t>
  </si>
  <si>
    <t>Ambroise</t>
  </si>
  <si>
    <t>VUEBAT</t>
  </si>
  <si>
    <t>Yves-Eric</t>
  </si>
  <si>
    <t>ALFRANCA</t>
  </si>
  <si>
    <t>DARDIER-LAMATA</t>
  </si>
  <si>
    <t>Mercédes</t>
  </si>
  <si>
    <t>CASTANS</t>
  </si>
  <si>
    <t>GARAT</t>
  </si>
  <si>
    <t>MONFRAIX</t>
  </si>
  <si>
    <t>POLGUER</t>
  </si>
  <si>
    <t>CABOT</t>
  </si>
  <si>
    <t>POUEYO</t>
  </si>
  <si>
    <t>FALGAYRAC</t>
  </si>
  <si>
    <t>CANAVAGGIA</t>
  </si>
  <si>
    <t>MOURAREAU</t>
  </si>
  <si>
    <t>DIENOT</t>
  </si>
  <si>
    <t>DAUBAS</t>
  </si>
  <si>
    <t>NIQUET</t>
  </si>
  <si>
    <t>BOUISSIÈRE</t>
  </si>
  <si>
    <t>Héléne</t>
  </si>
  <si>
    <t>CARRERE</t>
  </si>
  <si>
    <t>GUIGOU</t>
  </si>
  <si>
    <t>MOUCHATI</t>
  </si>
  <si>
    <t>VENTURA</t>
  </si>
  <si>
    <t>ANGEVIN</t>
  </si>
  <si>
    <t>ALBARRAN</t>
  </si>
  <si>
    <t>WACHTER</t>
  </si>
  <si>
    <t>Denis-Pascal</t>
  </si>
  <si>
    <t>JUAN</t>
  </si>
  <si>
    <t>LOUDIÈRES</t>
  </si>
  <si>
    <t>GRAF</t>
  </si>
  <si>
    <t>VOLFF</t>
  </si>
  <si>
    <t>GUIOL</t>
  </si>
  <si>
    <t>BARREAU</t>
  </si>
  <si>
    <t>SILVA</t>
  </si>
  <si>
    <t>CUCINIELLO</t>
  </si>
  <si>
    <t>DE LA PLACE</t>
  </si>
  <si>
    <t>MABILY</t>
  </si>
  <si>
    <t>DELPONTE</t>
  </si>
  <si>
    <t>BALANA</t>
  </si>
  <si>
    <t>Farida-Danielle</t>
  </si>
  <si>
    <t>BIROT SAINT YVES</t>
  </si>
  <si>
    <t>ROUANET</t>
  </si>
  <si>
    <t>BRUGALIÈRES</t>
  </si>
  <si>
    <t>METADIE</t>
  </si>
  <si>
    <t>CORDES</t>
  </si>
  <si>
    <t>DUMAY</t>
  </si>
  <si>
    <t>OLATHS</t>
  </si>
  <si>
    <t>AMOUROUX</t>
  </si>
  <si>
    <t>MEYRUEIX</t>
  </si>
  <si>
    <t>SAFFORES</t>
  </si>
  <si>
    <t>PACREU</t>
  </si>
  <si>
    <t>BATAILLE</t>
  </si>
  <si>
    <t>LAFFONTA</t>
  </si>
  <si>
    <t>Yola</t>
  </si>
  <si>
    <t>MOLINER</t>
  </si>
  <si>
    <t>LAFFITE</t>
  </si>
  <si>
    <t>GONOT</t>
  </si>
  <si>
    <t>MELMOUX</t>
  </si>
  <si>
    <t>NANQUETTE</t>
  </si>
  <si>
    <t>Marc-Philippe</t>
  </si>
  <si>
    <t>BARNOLE</t>
  </si>
  <si>
    <t>GABLE</t>
  </si>
  <si>
    <t>VILAS</t>
  </si>
  <si>
    <t>CANTEGREL</t>
  </si>
  <si>
    <t>COUDERC</t>
  </si>
  <si>
    <t>LEBOUC</t>
  </si>
  <si>
    <t>FAGRIS</t>
  </si>
  <si>
    <t>Maurine</t>
  </si>
  <si>
    <t>MAZURKIEWICZ</t>
  </si>
  <si>
    <t>DERRIEUX</t>
  </si>
  <si>
    <t>Morgan</t>
  </si>
  <si>
    <t>BAUDOZ</t>
  </si>
  <si>
    <t>CHORT</t>
  </si>
  <si>
    <t>COUNIL</t>
  </si>
  <si>
    <t>LABIT</t>
  </si>
  <si>
    <t>MONTEWY</t>
  </si>
  <si>
    <t>CADILHAC</t>
  </si>
  <si>
    <t>JOURDAN</t>
  </si>
  <si>
    <t>JUNCA</t>
  </si>
  <si>
    <t>AURIÉ</t>
  </si>
  <si>
    <t>CUBIÈRES</t>
  </si>
  <si>
    <t>ABELLAN</t>
  </si>
  <si>
    <t>GALONNIER</t>
  </si>
  <si>
    <t>GADRAT</t>
  </si>
  <si>
    <t>DELEGUE</t>
  </si>
  <si>
    <t>Salvy</t>
  </si>
  <si>
    <t>CHABAT</t>
  </si>
  <si>
    <t>LEBESNERAIS</t>
  </si>
  <si>
    <t>DE CLERCQ</t>
  </si>
  <si>
    <t>HÉMIANI</t>
  </si>
  <si>
    <t>Chérif</t>
  </si>
  <si>
    <t>TIXEDOR</t>
  </si>
  <si>
    <t>BARTHÉLÉMY</t>
  </si>
  <si>
    <t>VAN HAUTE</t>
  </si>
  <si>
    <t>GILET</t>
  </si>
  <si>
    <t>CREMEY</t>
  </si>
  <si>
    <t>MANSON</t>
  </si>
  <si>
    <t>EGEA</t>
  </si>
  <si>
    <t>TERBÈCHE</t>
  </si>
  <si>
    <t>FOURMI</t>
  </si>
  <si>
    <t>SAMBOU</t>
  </si>
  <si>
    <t>Awa</t>
  </si>
  <si>
    <t>DE MAUVAISIN</t>
  </si>
  <si>
    <t>Quitéria</t>
  </si>
  <si>
    <t>MISCHER</t>
  </si>
  <si>
    <t>CIUTI</t>
  </si>
  <si>
    <t>OLIVARES</t>
  </si>
  <si>
    <t>CLOREC</t>
  </si>
  <si>
    <t>AIXENDRI</t>
  </si>
  <si>
    <t>VERGARA</t>
  </si>
  <si>
    <t>FALIP</t>
  </si>
  <si>
    <t>TORREMOCHA</t>
  </si>
  <si>
    <t>MARCIREAU</t>
  </si>
  <si>
    <t>ADRADA</t>
  </si>
  <si>
    <t>Malena</t>
  </si>
  <si>
    <t>LASERGE</t>
  </si>
  <si>
    <t>PUEL</t>
  </si>
  <si>
    <t>ROIG</t>
  </si>
  <si>
    <t>LAFLORENTIE</t>
  </si>
  <si>
    <t>GRIMOUX</t>
  </si>
  <si>
    <t>SANTI</t>
  </si>
  <si>
    <t>DERAMOND</t>
  </si>
  <si>
    <t>HEGOBURU</t>
  </si>
  <si>
    <t>SERTILLANGE</t>
  </si>
  <si>
    <t>MISSIER</t>
  </si>
  <si>
    <t>GRONDARD</t>
  </si>
  <si>
    <t>MERIC</t>
  </si>
  <si>
    <t>MIRCOVICH</t>
  </si>
  <si>
    <t>VIAU</t>
  </si>
  <si>
    <t>Marie-Michèle</t>
  </si>
  <si>
    <t>BOUCIF</t>
  </si>
  <si>
    <t>POUGET</t>
  </si>
  <si>
    <t>GUIRAO</t>
  </si>
  <si>
    <t>ISIERTE</t>
  </si>
  <si>
    <t>Prosper</t>
  </si>
  <si>
    <t>EL HEDRI</t>
  </si>
  <si>
    <t>DERREZ</t>
  </si>
  <si>
    <t>PERY</t>
  </si>
  <si>
    <t>GIRODO</t>
  </si>
  <si>
    <t>CHARETON</t>
  </si>
  <si>
    <t>BOUPAT</t>
  </si>
  <si>
    <t>WILLM</t>
  </si>
  <si>
    <t>CHAYNES</t>
  </si>
  <si>
    <t>PILAUDEAU</t>
  </si>
  <si>
    <t>DE VEYLDER</t>
  </si>
  <si>
    <t>JUHEL</t>
  </si>
  <si>
    <t>GILHODES</t>
  </si>
  <si>
    <t>NEPHTALI</t>
  </si>
  <si>
    <t>MOURIEZ</t>
  </si>
  <si>
    <t>COULOMBEAU</t>
  </si>
  <si>
    <t>ODIN</t>
  </si>
  <si>
    <t>Édith</t>
  </si>
  <si>
    <t>SOYER</t>
  </si>
  <si>
    <t>ARAYA</t>
  </si>
  <si>
    <t>Antoniéta</t>
  </si>
  <si>
    <t>LALANDE</t>
  </si>
  <si>
    <t>MARRE</t>
  </si>
  <si>
    <t>MOULART</t>
  </si>
  <si>
    <t>CAILLOUX</t>
  </si>
  <si>
    <t>POUSSARD</t>
  </si>
  <si>
    <t>MINOT</t>
  </si>
  <si>
    <t>TARAVELLA</t>
  </si>
  <si>
    <t>MÉROC</t>
  </si>
  <si>
    <t>SAHNOUNE</t>
  </si>
  <si>
    <t>PICOU</t>
  </si>
  <si>
    <t>KURKA</t>
  </si>
  <si>
    <t>DOWD</t>
  </si>
  <si>
    <t>Evelyn</t>
  </si>
  <si>
    <t>BOGYA</t>
  </si>
  <si>
    <t>BERNOT</t>
  </si>
  <si>
    <t>POUPARD</t>
  </si>
  <si>
    <t>GOISET</t>
  </si>
  <si>
    <t>HOYO</t>
  </si>
  <si>
    <t>TRAVERT</t>
  </si>
  <si>
    <t>CÉNAC</t>
  </si>
  <si>
    <t>LUJAN</t>
  </si>
  <si>
    <t>REBILLARD</t>
  </si>
  <si>
    <t>RIVETTE</t>
  </si>
  <si>
    <t>Florial</t>
  </si>
  <si>
    <t>ADVENARD</t>
  </si>
  <si>
    <t>PLANA</t>
  </si>
  <si>
    <t>Liberto</t>
  </si>
  <si>
    <t>SILAN</t>
  </si>
  <si>
    <t>BASSO</t>
  </si>
  <si>
    <t>ARASA</t>
  </si>
  <si>
    <t>Armande</t>
  </si>
  <si>
    <t>RAIFF</t>
  </si>
  <si>
    <t>URROZ</t>
  </si>
  <si>
    <t>Anna-Maria</t>
  </si>
  <si>
    <t>GUARDIOLA</t>
  </si>
  <si>
    <t>VILLÉGAS</t>
  </si>
  <si>
    <t>Bruna</t>
  </si>
  <si>
    <t>PAREDES</t>
  </si>
  <si>
    <t>CHASLE</t>
  </si>
  <si>
    <t>TRESSENS</t>
  </si>
  <si>
    <t>GIMENEZ SASTRE</t>
  </si>
  <si>
    <t>TIGER</t>
  </si>
  <si>
    <t>CEBRIAN</t>
  </si>
  <si>
    <t>Maria Louisa</t>
  </si>
  <si>
    <t>PIERRONNE</t>
  </si>
  <si>
    <t>VALLEJO</t>
  </si>
  <si>
    <t>FORT</t>
  </si>
  <si>
    <t>RATSIMBA</t>
  </si>
  <si>
    <t>MORLANS</t>
  </si>
  <si>
    <t>GOMILA</t>
  </si>
  <si>
    <t>ALIOUANE</t>
  </si>
  <si>
    <t>Nassiman</t>
  </si>
  <si>
    <t>BIENVENU</t>
  </si>
  <si>
    <t>Nord-Pas-de-Calais - Picardie</t>
  </si>
  <si>
    <t>Aisne</t>
  </si>
  <si>
    <t xml:space="preserve">L'HUMAIN D'ABORD ! liste de rassemblement citoyen pour une gauche combative et écologiste dans notre région, soutenue par le Parti Communiste Français, Ensemble ! NPDC, la Gauche Unitaire, la Coordination Communiste, République et Socialisme, membres du </t>
  </si>
  <si>
    <t>RUDER</t>
  </si>
  <si>
    <t>BOUDOUX</t>
  </si>
  <si>
    <t>AUSÉCACHE</t>
  </si>
  <si>
    <t>SEBASTIJAN</t>
  </si>
  <si>
    <t>SEILLIER</t>
  </si>
  <si>
    <t>LESUR</t>
  </si>
  <si>
    <t>MONCOURTOIS</t>
  </si>
  <si>
    <t>Nord</t>
  </si>
  <si>
    <t>TAQUET-LEROY</t>
  </si>
  <si>
    <t>DUVIEUBOURG</t>
  </si>
  <si>
    <t>GRÉAUME</t>
  </si>
  <si>
    <t>BRUNEEL</t>
  </si>
  <si>
    <t>VANDAMME</t>
  </si>
  <si>
    <t>KACIMI</t>
  </si>
  <si>
    <t>BASQUIN</t>
  </si>
  <si>
    <t>BONNAFFÉ-LERICHE</t>
  </si>
  <si>
    <t>VANDECASTEELE</t>
  </si>
  <si>
    <t>LABY</t>
  </si>
  <si>
    <t>VOLKAERT</t>
  </si>
  <si>
    <t>KOLEBACKI</t>
  </si>
  <si>
    <t>BODART</t>
  </si>
  <si>
    <t>DONNAINT</t>
  </si>
  <si>
    <t>HAELEWYCK</t>
  </si>
  <si>
    <t>BANSCH</t>
  </si>
  <si>
    <t>ROUSSEL-VANHÉE</t>
  </si>
  <si>
    <t>DELVAUX</t>
  </si>
  <si>
    <t>DE CLERCQ DANEL</t>
  </si>
  <si>
    <t>PIRA</t>
  </si>
  <si>
    <t>KRZYKALA</t>
  </si>
  <si>
    <t>BAZIZ-ALOUACHE</t>
  </si>
  <si>
    <t>SENGEZ</t>
  </si>
  <si>
    <t>ADAMSKI</t>
  </si>
  <si>
    <t>LORETTE</t>
  </si>
  <si>
    <t>BIARDEAU-NOYERS</t>
  </si>
  <si>
    <t>REGULSKI</t>
  </si>
  <si>
    <t>HAUTE</t>
  </si>
  <si>
    <t>GOUBAR</t>
  </si>
  <si>
    <t>VEIT-TORREZ</t>
  </si>
  <si>
    <t>BLAIRON</t>
  </si>
  <si>
    <t>VANDEKERCKHOVE</t>
  </si>
  <si>
    <t>BLANQUET</t>
  </si>
  <si>
    <t>SALIGOT</t>
  </si>
  <si>
    <t>WATTELLE</t>
  </si>
  <si>
    <t>GREFFE</t>
  </si>
  <si>
    <t>AGAH</t>
  </si>
  <si>
    <t>BATALLAN</t>
  </si>
  <si>
    <t>VERBEKE</t>
  </si>
  <si>
    <t>DILIBERTO-LEBLOIS</t>
  </si>
  <si>
    <t>FONFROIDE</t>
  </si>
  <si>
    <t>DESSERY</t>
  </si>
  <si>
    <t>DIAGNE</t>
  </si>
  <si>
    <t>KFOURY</t>
  </si>
  <si>
    <t>Rita</t>
  </si>
  <si>
    <t>TROTTEIN</t>
  </si>
  <si>
    <t>DUBELLOY</t>
  </si>
  <si>
    <t>SAVARY-CANTELOUP</t>
  </si>
  <si>
    <t>CHANTREAU</t>
  </si>
  <si>
    <t>BURLION</t>
  </si>
  <si>
    <t>BALBASTRE</t>
  </si>
  <si>
    <t>CHERID</t>
  </si>
  <si>
    <t>Sahra</t>
  </si>
  <si>
    <t>BENALLA</t>
  </si>
  <si>
    <t>DOLEZ</t>
  </si>
  <si>
    <t>DEMESSINE</t>
  </si>
  <si>
    <t>Oise</t>
  </si>
  <si>
    <t>BLEUSE</t>
  </si>
  <si>
    <t>BOUKHACHBA</t>
  </si>
  <si>
    <t>TOURÉ</t>
  </si>
  <si>
    <t>Hadja</t>
  </si>
  <si>
    <t>PEN</t>
  </si>
  <si>
    <t>HOUPIN</t>
  </si>
  <si>
    <t>CHAIBI</t>
  </si>
  <si>
    <t>PIK</t>
  </si>
  <si>
    <t>TIXIER</t>
  </si>
  <si>
    <t>TATA</t>
  </si>
  <si>
    <t>MEHADJI</t>
  </si>
  <si>
    <t>NAUDIN</t>
  </si>
  <si>
    <t>FAID</t>
  </si>
  <si>
    <t>Shéherazade</t>
  </si>
  <si>
    <t>JUMEAUCOURT</t>
  </si>
  <si>
    <t>PREVOST</t>
  </si>
  <si>
    <t>GUINDO</t>
  </si>
  <si>
    <t>Amagara</t>
  </si>
  <si>
    <t>DONNADIEU</t>
  </si>
  <si>
    <t>DAILLY</t>
  </si>
  <si>
    <t>LAHARGUE</t>
  </si>
  <si>
    <t>ROCHEX</t>
  </si>
  <si>
    <t>Nellie</t>
  </si>
  <si>
    <t>BOSINO</t>
  </si>
  <si>
    <t>Pas-de-Calais</t>
  </si>
  <si>
    <t>APOURCEAU-POLY</t>
  </si>
  <si>
    <t>PERICAUD</t>
  </si>
  <si>
    <t>DELTOUR</t>
  </si>
  <si>
    <t>QUENEZ</t>
  </si>
  <si>
    <t>PEDOWSKI</t>
  </si>
  <si>
    <t>BOSSEMAN</t>
  </si>
  <si>
    <t>THIEBAUX</t>
  </si>
  <si>
    <t>MOREN</t>
  </si>
  <si>
    <t>SAILLIOT</t>
  </si>
  <si>
    <t>LELIEUX-BUISSETTE</t>
  </si>
  <si>
    <t>HOCQ</t>
  </si>
  <si>
    <t>CARBONNIER</t>
  </si>
  <si>
    <t>DANIELCZAK</t>
  </si>
  <si>
    <t>Alicia</t>
  </si>
  <si>
    <t>MERESSE</t>
  </si>
  <si>
    <t>BRIQUET</t>
  </si>
  <si>
    <t>LAISNE-STANISLAWSKI</t>
  </si>
  <si>
    <t>FLUET</t>
  </si>
  <si>
    <t>DELALLEAU</t>
  </si>
  <si>
    <t>BEN AZOUZ</t>
  </si>
  <si>
    <t>POHIER</t>
  </si>
  <si>
    <t>HAINE-LEROY</t>
  </si>
  <si>
    <t>DE MACEDO</t>
  </si>
  <si>
    <t>FOSSIER</t>
  </si>
  <si>
    <t>POUSSIERE</t>
  </si>
  <si>
    <t>DUTAILLY</t>
  </si>
  <si>
    <t>VISEUX</t>
  </si>
  <si>
    <t>GOSSELIN</t>
  </si>
  <si>
    <t>BUARD</t>
  </si>
  <si>
    <t>DERNONCOURT</t>
  </si>
  <si>
    <t>VERRIEST</t>
  </si>
  <si>
    <t>CARÉ</t>
  </si>
  <si>
    <t>ROGER-COUPIN</t>
  </si>
  <si>
    <t>WATRIN</t>
  </si>
  <si>
    <t>Somme</t>
  </si>
  <si>
    <t>LOGNON</t>
  </si>
  <si>
    <t>BECKER</t>
  </si>
  <si>
    <t>CARLIEZ</t>
  </si>
  <si>
    <t>DESBUREAUX</t>
  </si>
  <si>
    <t>DESCOBERT</t>
  </si>
  <si>
    <t>DODRE</t>
  </si>
  <si>
    <t>BELPAUME</t>
  </si>
  <si>
    <t>GHOUL</t>
  </si>
  <si>
    <t>TELLIEZ</t>
  </si>
  <si>
    <t>TONNELLIER</t>
  </si>
  <si>
    <t>IRIARTE ARRIOLA</t>
  </si>
  <si>
    <t>DANNEL</t>
  </si>
  <si>
    <t>DHEILLY-FONTAINE</t>
  </si>
  <si>
    <t>UNE RÉGION FIÈRE</t>
  </si>
  <si>
    <t>UNE RÉGION FIÈRE ET ENRACINÉE</t>
  </si>
  <si>
    <t>HANSEN-CATTA</t>
  </si>
  <si>
    <t>Paul-Henry</t>
  </si>
  <si>
    <t>CHEVET</t>
  </si>
  <si>
    <t>MANABLE</t>
  </si>
  <si>
    <t>DUMESNIL</t>
  </si>
  <si>
    <t>TAN</t>
  </si>
  <si>
    <t>Phuong</t>
  </si>
  <si>
    <t>DEMARCQ</t>
  </si>
  <si>
    <t>LAHIRE</t>
  </si>
  <si>
    <t>DESSIGNY</t>
  </si>
  <si>
    <t>DUMAND</t>
  </si>
  <si>
    <t>LEDORAY</t>
  </si>
  <si>
    <t>PADIEU</t>
  </si>
  <si>
    <t>THONNON-DUEZ</t>
  </si>
  <si>
    <t>BRIFFAUT</t>
  </si>
  <si>
    <t>EYMERY</t>
  </si>
  <si>
    <t>ENGRAND</t>
  </si>
  <si>
    <t>DILLIES</t>
  </si>
  <si>
    <t>ACS</t>
  </si>
  <si>
    <t>NAVE</t>
  </si>
  <si>
    <t>DANZIN</t>
  </si>
  <si>
    <t>DISDIER</t>
  </si>
  <si>
    <t>LEPLAT</t>
  </si>
  <si>
    <t>DESMAZIERES</t>
  </si>
  <si>
    <t>DE MEREUIL</t>
  </si>
  <si>
    <t>ROSEZ</t>
  </si>
  <si>
    <t>BIRMANN</t>
  </si>
  <si>
    <t>COOLZAET</t>
  </si>
  <si>
    <t>BOJANEK</t>
  </si>
  <si>
    <t>MARECAUX</t>
  </si>
  <si>
    <t>BLAIN</t>
  </si>
  <si>
    <t>CANNIE</t>
  </si>
  <si>
    <t>GRUSON</t>
  </si>
  <si>
    <t>BLOC</t>
  </si>
  <si>
    <t>TUTIN</t>
  </si>
  <si>
    <t>NORTIER</t>
  </si>
  <si>
    <t>GHEYSEN</t>
  </si>
  <si>
    <t>GUIDOT</t>
  </si>
  <si>
    <t>PLANCKE</t>
  </si>
  <si>
    <t>BAUDRIN</t>
  </si>
  <si>
    <t>DUCROQUET</t>
  </si>
  <si>
    <t>WATTEBLED</t>
  </si>
  <si>
    <t>Dany</t>
  </si>
  <si>
    <t>MOUFLARD</t>
  </si>
  <si>
    <t>PRINS</t>
  </si>
  <si>
    <t>GUELL</t>
  </si>
  <si>
    <t>Angelina</t>
  </si>
  <si>
    <t>HERLEN</t>
  </si>
  <si>
    <t>REY QUESNEL</t>
  </si>
  <si>
    <t>Armide</t>
  </si>
  <si>
    <t>DUBUISSON</t>
  </si>
  <si>
    <t>TALPAERT</t>
  </si>
  <si>
    <t>LEJEUNE</t>
  </si>
  <si>
    <t>LIBERT</t>
  </si>
  <si>
    <t>DUPIRE</t>
  </si>
  <si>
    <t>VERBECKE</t>
  </si>
  <si>
    <t>GRIVILERS</t>
  </si>
  <si>
    <t>CATTELIN-DENU</t>
  </si>
  <si>
    <t>BROUTIN</t>
  </si>
  <si>
    <t>CAFFIERS</t>
  </si>
  <si>
    <t>LIPKA</t>
  </si>
  <si>
    <t>Louise-Marie</t>
  </si>
  <si>
    <t>WOSINSKI</t>
  </si>
  <si>
    <t>CHAUSSOIS</t>
  </si>
  <si>
    <t>BULTEZ</t>
  </si>
  <si>
    <t>VANGERMEERSCH</t>
  </si>
  <si>
    <t>ZIELATKIEWICZ</t>
  </si>
  <si>
    <t>DIAS FERREIRA</t>
  </si>
  <si>
    <t>WACRENIER</t>
  </si>
  <si>
    <t>VERNOT</t>
  </si>
  <si>
    <t>Jean-Rémy</t>
  </si>
  <si>
    <t>BROUTARD</t>
  </si>
  <si>
    <t>DEBLANGY</t>
  </si>
  <si>
    <t>BARNE</t>
  </si>
  <si>
    <t>ANDRIS</t>
  </si>
  <si>
    <t>DE BEJARRY</t>
  </si>
  <si>
    <t>Louis-Armand</t>
  </si>
  <si>
    <t>LESAFFRE</t>
  </si>
  <si>
    <t>GUINIOT</t>
  </si>
  <si>
    <t>MARAIS-BEUIL</t>
  </si>
  <si>
    <t>BRANCHE</t>
  </si>
  <si>
    <t>ITALIANI</t>
  </si>
  <si>
    <t>TROSZCZYNSKI</t>
  </si>
  <si>
    <t>LAMBILLIOTTE</t>
  </si>
  <si>
    <t>RENOULT</t>
  </si>
  <si>
    <t>DEPPE</t>
  </si>
  <si>
    <t>RADOUX</t>
  </si>
  <si>
    <t>FOUCHARD</t>
  </si>
  <si>
    <t>COET</t>
  </si>
  <si>
    <t>JORAND</t>
  </si>
  <si>
    <t>CAVÉ</t>
  </si>
  <si>
    <t>NIGAY</t>
  </si>
  <si>
    <t>GOURAUD</t>
  </si>
  <si>
    <t>BALLUT</t>
  </si>
  <si>
    <t>GUAY</t>
  </si>
  <si>
    <t>Ana</t>
  </si>
  <si>
    <t>BOURLON</t>
  </si>
  <si>
    <t>CRÉPIN</t>
  </si>
  <si>
    <t>LAGACHE</t>
  </si>
  <si>
    <t>LE PEN</t>
  </si>
  <si>
    <t>SULZER</t>
  </si>
  <si>
    <t>Jean-Richard</t>
  </si>
  <si>
    <t>GOLLIOT</t>
  </si>
  <si>
    <t>PAJOT</t>
  </si>
  <si>
    <t>BRICE</t>
  </si>
  <si>
    <t>CASIER</t>
  </si>
  <si>
    <t>VERCUCQUE</t>
  </si>
  <si>
    <t>KAZNOWSKI</t>
  </si>
  <si>
    <t>DUPAS-GIANNITRAPANI</t>
  </si>
  <si>
    <t>DELBE</t>
  </si>
  <si>
    <t>CECINI</t>
  </si>
  <si>
    <t>HEUSELE</t>
  </si>
  <si>
    <t>GEST</t>
  </si>
  <si>
    <t>GERONNEZ</t>
  </si>
  <si>
    <t>GARENAUX</t>
  </si>
  <si>
    <t>VERNALDE</t>
  </si>
  <si>
    <t>ARTISIEN</t>
  </si>
  <si>
    <t>GUERIT</t>
  </si>
  <si>
    <t>RZEPA</t>
  </si>
  <si>
    <t>DASSONVILLE</t>
  </si>
  <si>
    <t>D'HOLLANDER</t>
  </si>
  <si>
    <t>FAMCHON</t>
  </si>
  <si>
    <t>BENCE</t>
  </si>
  <si>
    <t>DEGREAUX</t>
  </si>
  <si>
    <t>TAHON</t>
  </si>
  <si>
    <t>DESMADRILLE</t>
  </si>
  <si>
    <t>COPPIN</t>
  </si>
  <si>
    <t>OUDART</t>
  </si>
  <si>
    <t>BARBEZ</t>
  </si>
  <si>
    <t>TABARY</t>
  </si>
  <si>
    <t>YPREEUW</t>
  </si>
  <si>
    <t>FASQUELLE</t>
  </si>
  <si>
    <t>Franck-Michel</t>
  </si>
  <si>
    <t>SGARD</t>
  </si>
  <si>
    <t>EVRARD</t>
  </si>
  <si>
    <t>CHENU</t>
  </si>
  <si>
    <t>DUPILLE</t>
  </si>
  <si>
    <t>RICHERMOZ</t>
  </si>
  <si>
    <t>DE LA ROCHÈRE</t>
  </si>
  <si>
    <t>MARCHIO</t>
  </si>
  <si>
    <t>HUIART</t>
  </si>
  <si>
    <t>MUSELET</t>
  </si>
  <si>
    <t>GRIMAUX</t>
  </si>
  <si>
    <t>PECHON</t>
  </si>
  <si>
    <t>Aïchatou</t>
  </si>
  <si>
    <t>HOLLEVILLE</t>
  </si>
  <si>
    <t>WYBO</t>
  </si>
  <si>
    <t>ZANDITÉNAS</t>
  </si>
  <si>
    <t>PERNELLE</t>
  </si>
  <si>
    <t>PICQUEUR</t>
  </si>
  <si>
    <t>GÉRET</t>
  </si>
  <si>
    <t>COMPANT</t>
  </si>
  <si>
    <t>CHOUFA</t>
  </si>
  <si>
    <t>Abdel-Nour</t>
  </si>
  <si>
    <t>QUIN</t>
  </si>
  <si>
    <t>LEBLOND</t>
  </si>
  <si>
    <t>VANKERKORE</t>
  </si>
  <si>
    <t>LANGÉRÔME</t>
  </si>
  <si>
    <t>CROQUET</t>
  </si>
  <si>
    <t>PECQUEUR</t>
  </si>
  <si>
    <t>LANGLET</t>
  </si>
  <si>
    <t>ABDELLAOUI</t>
  </si>
  <si>
    <t>RONDEAUX</t>
  </si>
  <si>
    <t>CHARLON</t>
  </si>
  <si>
    <t>BOUREL</t>
  </si>
  <si>
    <t>WARINGHEM</t>
  </si>
  <si>
    <t>WEISSHAUPT</t>
  </si>
  <si>
    <t>LAPIERRE</t>
  </si>
  <si>
    <t>DELBARRE</t>
  </si>
  <si>
    <t>VARGIU</t>
  </si>
  <si>
    <t>DEMORY</t>
  </si>
  <si>
    <t>DESRAYAUD</t>
  </si>
  <si>
    <t>ESMANS</t>
  </si>
  <si>
    <t>REYNAERT</t>
  </si>
  <si>
    <t>TOILLON</t>
  </si>
  <si>
    <t>BOUCOT</t>
  </si>
  <si>
    <t>MADELAIN</t>
  </si>
  <si>
    <t>WESPELAERE</t>
  </si>
  <si>
    <t>COURNUT</t>
  </si>
  <si>
    <t>ROUGÉE</t>
  </si>
  <si>
    <t>MONTMORY</t>
  </si>
  <si>
    <t>LARZILLIÈRE</t>
  </si>
  <si>
    <t>HERBIN</t>
  </si>
  <si>
    <t>DI VITA</t>
  </si>
  <si>
    <t>COVAIN</t>
  </si>
  <si>
    <t>MOZDZIERZ</t>
  </si>
  <si>
    <t>GUENNOU</t>
  </si>
  <si>
    <t>DAUMERIE</t>
  </si>
  <si>
    <t>DUR</t>
  </si>
  <si>
    <t>SCHEERS</t>
  </si>
  <si>
    <t>HNATYSZYN</t>
  </si>
  <si>
    <t>GOURNAY</t>
  </si>
  <si>
    <t>VOLANT</t>
  </si>
  <si>
    <t>BOUGHEDADA</t>
  </si>
  <si>
    <t>SZARZEC</t>
  </si>
  <si>
    <t>DELES</t>
  </si>
  <si>
    <t>KORB</t>
  </si>
  <si>
    <t>FALEUR</t>
  </si>
  <si>
    <t>QUESNOY</t>
  </si>
  <si>
    <t>PEETERS</t>
  </si>
  <si>
    <t>DUFOREST</t>
  </si>
  <si>
    <t>HAILLANT</t>
  </si>
  <si>
    <t>VERMEERSCH</t>
  </si>
  <si>
    <t>JASIAK</t>
  </si>
  <si>
    <t>PRENSIER</t>
  </si>
  <si>
    <t>MAGNIOT</t>
  </si>
  <si>
    <t>WILLEM</t>
  </si>
  <si>
    <t>MAGNIEZ</t>
  </si>
  <si>
    <t>BEUCHERIE</t>
  </si>
  <si>
    <t>QUINCHON</t>
  </si>
  <si>
    <t>DESJARDINS</t>
  </si>
  <si>
    <t>WROBEL</t>
  </si>
  <si>
    <t>MOUCHOUX</t>
  </si>
  <si>
    <t>SZPIRKO</t>
  </si>
  <si>
    <t>BECHERINI</t>
  </si>
  <si>
    <t>ISKIN</t>
  </si>
  <si>
    <t>DINGIVAL</t>
  </si>
  <si>
    <t>POTCHTOVIK</t>
  </si>
  <si>
    <t>OLAGNIER</t>
  </si>
  <si>
    <t>PAMART</t>
  </si>
  <si>
    <t>FRUITIER</t>
  </si>
  <si>
    <t>FAUVILLE</t>
  </si>
  <si>
    <t>VATINEL</t>
  </si>
  <si>
    <t>LION</t>
  </si>
  <si>
    <t>VITOUX</t>
  </si>
  <si>
    <t>KUBERA</t>
  </si>
  <si>
    <t>GUILLEMANT</t>
  </si>
  <si>
    <t>VALET</t>
  </si>
  <si>
    <t>MEUBLAT</t>
  </si>
  <si>
    <t>LORETI</t>
  </si>
  <si>
    <t>Raynald</t>
  </si>
  <si>
    <t>LEMONNIER</t>
  </si>
  <si>
    <t>FIALKOWSKY</t>
  </si>
  <si>
    <t>VILALTE</t>
  </si>
  <si>
    <t>Gwec'Hen</t>
  </si>
  <si>
    <t>BOUCHAOUI</t>
  </si>
  <si>
    <t>FOLIOT</t>
  </si>
  <si>
    <t>DARRAS</t>
  </si>
  <si>
    <t>SCHEENAERTS</t>
  </si>
  <si>
    <t>Abmajid</t>
  </si>
  <si>
    <t>DEFLANDRE</t>
  </si>
  <si>
    <t>GAI</t>
  </si>
  <si>
    <t>MACQUET</t>
  </si>
  <si>
    <t>DUQUENNE</t>
  </si>
  <si>
    <t>Marie-Danièle</t>
  </si>
  <si>
    <t>WOJTASIK</t>
  </si>
  <si>
    <t>LETREN</t>
  </si>
  <si>
    <t>BENTKOWSKI</t>
  </si>
  <si>
    <t>LORENTE</t>
  </si>
  <si>
    <t>VAHÉ</t>
  </si>
  <si>
    <t>WALLARD</t>
  </si>
  <si>
    <t>HERICOURT</t>
  </si>
  <si>
    <t>VERMEULEN</t>
  </si>
  <si>
    <t>TRIQUET</t>
  </si>
  <si>
    <t>DESTEIRDT</t>
  </si>
  <si>
    <t>ROBASZKIEWICZ</t>
  </si>
  <si>
    <t>MOLINS</t>
  </si>
  <si>
    <t>DESFRANCOIS</t>
  </si>
  <si>
    <t>BOURNISIEN</t>
  </si>
  <si>
    <t>TOMCZAK</t>
  </si>
  <si>
    <t>GAZUT</t>
  </si>
  <si>
    <t>MORTEL</t>
  </si>
  <si>
    <t>LATINIE</t>
  </si>
  <si>
    <t>DEDELOT</t>
  </si>
  <si>
    <t>CRETON</t>
  </si>
  <si>
    <t>CARRAUD</t>
  </si>
  <si>
    <t>BALLEKENS</t>
  </si>
  <si>
    <t>VAIRO</t>
  </si>
  <si>
    <t>CHEIKHI</t>
  </si>
  <si>
    <t>DUBIEZ</t>
  </si>
  <si>
    <t>PALENI</t>
  </si>
  <si>
    <t>ACOULON</t>
  </si>
  <si>
    <t>DEQUEN</t>
  </si>
  <si>
    <t>DOVERGNE</t>
  </si>
  <si>
    <t>FRÉROT</t>
  </si>
  <si>
    <t>DELIGNY</t>
  </si>
  <si>
    <t>SCAGLIA</t>
  </si>
  <si>
    <t>ABDI</t>
  </si>
  <si>
    <t>FRONTY</t>
  </si>
  <si>
    <t>TÉNIÈRE</t>
  </si>
  <si>
    <t>BLOT</t>
  </si>
  <si>
    <t>DELEPORTE</t>
  </si>
  <si>
    <t>ROSADE</t>
  </si>
  <si>
    <t>FRANCART</t>
  </si>
  <si>
    <t>DEQUIN</t>
  </si>
  <si>
    <t>BOITIEUX</t>
  </si>
  <si>
    <t>LOY</t>
  </si>
  <si>
    <t>BARBOSA SOARES</t>
  </si>
  <si>
    <t>LEBLAIN</t>
  </si>
  <si>
    <t>JASKULSKI</t>
  </si>
  <si>
    <t>BECART</t>
  </si>
  <si>
    <t>FOURCROY</t>
  </si>
  <si>
    <t>GAUDION</t>
  </si>
  <si>
    <t>Katell</t>
  </si>
  <si>
    <t>VINDEVOGHEL</t>
  </si>
  <si>
    <t>Rosette</t>
  </si>
  <si>
    <t>BEAUFREMEZ</t>
  </si>
  <si>
    <t>SOUCHI</t>
  </si>
  <si>
    <t>Soufyane</t>
  </si>
  <si>
    <t>DEHEM-GAUTIER</t>
  </si>
  <si>
    <t>Victoire</t>
  </si>
  <si>
    <t>DAMBRY</t>
  </si>
  <si>
    <t>FAGUIER</t>
  </si>
  <si>
    <t>VALDÈS</t>
  </si>
  <si>
    <t>Laurent-Charles</t>
  </si>
  <si>
    <t>NIEMANN</t>
  </si>
  <si>
    <t>Marceline</t>
  </si>
  <si>
    <t>DURNEZ</t>
  </si>
  <si>
    <t>SAUVÉ</t>
  </si>
  <si>
    <t>GRALA</t>
  </si>
  <si>
    <t>DEQUIDT</t>
  </si>
  <si>
    <t>SLIMANI</t>
  </si>
  <si>
    <t>SAOUDI</t>
  </si>
  <si>
    <t>DENHEZ</t>
  </si>
  <si>
    <t>FARELLY</t>
  </si>
  <si>
    <t>VANSTEENKISTE</t>
  </si>
  <si>
    <t>MOGIS</t>
  </si>
  <si>
    <t>ODDE</t>
  </si>
  <si>
    <t>VIEVILLE</t>
  </si>
  <si>
    <t>LANSALOT</t>
  </si>
  <si>
    <t>HOCHET</t>
  </si>
  <si>
    <t>Eve-Nirina</t>
  </si>
  <si>
    <t>RIAH</t>
  </si>
  <si>
    <t>Féthi</t>
  </si>
  <si>
    <t>BASSEMENT</t>
  </si>
  <si>
    <t>OUNAS</t>
  </si>
  <si>
    <t>BEN HELAL</t>
  </si>
  <si>
    <t>Elies</t>
  </si>
  <si>
    <t>Paul-Antoine</t>
  </si>
  <si>
    <t>HENEL</t>
  </si>
  <si>
    <t>CAUWEL</t>
  </si>
  <si>
    <t>VANDENBUSSCHE</t>
  </si>
  <si>
    <t>MEVAERE</t>
  </si>
  <si>
    <t>Guillemette</t>
  </si>
  <si>
    <t>ROQUETTE</t>
  </si>
  <si>
    <t>CAIROLI</t>
  </si>
  <si>
    <t>PERZ</t>
  </si>
  <si>
    <t>VANDE WEGHE</t>
  </si>
  <si>
    <t>BUT</t>
  </si>
  <si>
    <t>Gaëtane</t>
  </si>
  <si>
    <t>DUSOL</t>
  </si>
  <si>
    <t>KAHIL</t>
  </si>
  <si>
    <t>Halissa</t>
  </si>
  <si>
    <t>VERGIN</t>
  </si>
  <si>
    <t>CAMBIER</t>
  </si>
  <si>
    <t>VAN RYSSELBERGHE</t>
  </si>
  <si>
    <t>GHANMI</t>
  </si>
  <si>
    <t>BLANQUART</t>
  </si>
  <si>
    <t>BASILE</t>
  </si>
  <si>
    <t>HAEZEBAERT</t>
  </si>
  <si>
    <t>DUPARCQ</t>
  </si>
  <si>
    <t>MENASRI</t>
  </si>
  <si>
    <t>JOURNET</t>
  </si>
  <si>
    <t>Sami</t>
  </si>
  <si>
    <t>TASSART</t>
  </si>
  <si>
    <t>JONVAL</t>
  </si>
  <si>
    <t>DEFIENNES</t>
  </si>
  <si>
    <t>VAMBRE</t>
  </si>
  <si>
    <t>MALBEC</t>
  </si>
  <si>
    <t>Élie</t>
  </si>
  <si>
    <t>KATACHE</t>
  </si>
  <si>
    <t>MOURAT</t>
  </si>
  <si>
    <t>DUPRE</t>
  </si>
  <si>
    <t>LEBAILLY</t>
  </si>
  <si>
    <t>CHMARINA</t>
  </si>
  <si>
    <t>BRISSOT</t>
  </si>
  <si>
    <t>HURIER</t>
  </si>
  <si>
    <t>CASTELLANO</t>
  </si>
  <si>
    <t>GIGLIO</t>
  </si>
  <si>
    <t>DELHAY</t>
  </si>
  <si>
    <t>DEROUET</t>
  </si>
  <si>
    <t>CAGNIART</t>
  </si>
  <si>
    <t>DOPIERALA</t>
  </si>
  <si>
    <t>FAUVEL</t>
  </si>
  <si>
    <t>BEAUFROME</t>
  </si>
  <si>
    <t>BEUVRIE</t>
  </si>
  <si>
    <t>VANHOUTTE</t>
  </si>
  <si>
    <t>GOEUSSE</t>
  </si>
  <si>
    <t>RIEM</t>
  </si>
  <si>
    <t>DILLY</t>
  </si>
  <si>
    <t>RADTKA</t>
  </si>
  <si>
    <t>LIBESSART</t>
  </si>
  <si>
    <t>COSTENOBLE</t>
  </si>
  <si>
    <t>MEVIS</t>
  </si>
  <si>
    <t>Henri-Philippe</t>
  </si>
  <si>
    <t>EON</t>
  </si>
  <si>
    <t>Mauny</t>
  </si>
  <si>
    <t>PICQUART</t>
  </si>
  <si>
    <t>Tom</t>
  </si>
  <si>
    <t>POILLY</t>
  </si>
  <si>
    <t>NALEPA</t>
  </si>
  <si>
    <t>QUIEVREUX</t>
  </si>
  <si>
    <t>PONTIEU</t>
  </si>
  <si>
    <t>PLATTEAU</t>
  </si>
  <si>
    <t>THARAFI</t>
  </si>
  <si>
    <t>PLUQUET</t>
  </si>
  <si>
    <t>DELAVISSE</t>
  </si>
  <si>
    <t>Virgile</t>
  </si>
  <si>
    <t>DE PAUW</t>
  </si>
  <si>
    <t>STELANDRE</t>
  </si>
  <si>
    <t>DELEBARRE</t>
  </si>
  <si>
    <t>HERMARY</t>
  </si>
  <si>
    <t>DAULLE</t>
  </si>
  <si>
    <t>LEDET</t>
  </si>
  <si>
    <t>MAKOWSKI</t>
  </si>
  <si>
    <t>Maryvette</t>
  </si>
  <si>
    <t>BELLETTRE</t>
  </si>
  <si>
    <t>HEGUENAUER</t>
  </si>
  <si>
    <t>Adam</t>
  </si>
  <si>
    <t>DEVISSCHER</t>
  </si>
  <si>
    <t>LEBON</t>
  </si>
  <si>
    <t>MANGOT</t>
  </si>
  <si>
    <t>AUDEGOND</t>
  </si>
  <si>
    <t>MONCLAIRE</t>
  </si>
  <si>
    <t>MARQUANT</t>
  </si>
  <si>
    <t>POUR VOUS</t>
  </si>
  <si>
    <t>Pour vous</t>
  </si>
  <si>
    <t>EUGÈNE</t>
  </si>
  <si>
    <t>FITOS</t>
  </si>
  <si>
    <t>BIZEAU</t>
  </si>
  <si>
    <t>BRONCHAIN</t>
  </si>
  <si>
    <t>COUVREUR</t>
  </si>
  <si>
    <t>PLAZA</t>
  </si>
  <si>
    <t>Mike</t>
  </si>
  <si>
    <t>HOUACINE</t>
  </si>
  <si>
    <t>DELACOURT</t>
  </si>
  <si>
    <t>DE SAINTIGNON</t>
  </si>
  <si>
    <t>DUFOUR-TONINI</t>
  </si>
  <si>
    <t>BATTEUX</t>
  </si>
  <si>
    <t>DESPICHT</t>
  </si>
  <si>
    <t>Wulfran</t>
  </si>
  <si>
    <t>KERRICH</t>
  </si>
  <si>
    <t>PARRA</t>
  </si>
  <si>
    <t>NICOLET</t>
  </si>
  <si>
    <t>CHIGRI</t>
  </si>
  <si>
    <t>ELEGEEST</t>
  </si>
  <si>
    <t>CHEREAU</t>
  </si>
  <si>
    <t>DE PARIS</t>
  </si>
  <si>
    <t>DEGHAYE</t>
  </si>
  <si>
    <t>CALLENS</t>
  </si>
  <si>
    <t>FAHEM</t>
  </si>
  <si>
    <t>LANNOO</t>
  </si>
  <si>
    <t>BOONEFAES</t>
  </si>
  <si>
    <t>LAFORCE BEN ABDENNEBI</t>
  </si>
  <si>
    <t>Olfa</t>
  </si>
  <si>
    <t>MASSROUR</t>
  </si>
  <si>
    <t>HERBAUT DAUPTAIN</t>
  </si>
  <si>
    <t>GEENENS</t>
  </si>
  <si>
    <t>DAL</t>
  </si>
  <si>
    <t>POILLION</t>
  </si>
  <si>
    <t>TIBERGHIEN</t>
  </si>
  <si>
    <t>PRINGUEZ</t>
  </si>
  <si>
    <t>SENEZ</t>
  </si>
  <si>
    <t>Yohan</t>
  </si>
  <si>
    <t>KHATIR</t>
  </si>
  <si>
    <t>DI POMPEO</t>
  </si>
  <si>
    <t>VANDERSTRAETEN</t>
  </si>
  <si>
    <t>MACOU</t>
  </si>
  <si>
    <t>WATTIEZ</t>
  </si>
  <si>
    <t>GOKEL</t>
  </si>
  <si>
    <t>PIERRAT-FERAILLE</t>
  </si>
  <si>
    <t>DOLO</t>
  </si>
  <si>
    <t>HASSANI</t>
  </si>
  <si>
    <t>PARSY</t>
  </si>
  <si>
    <t>CATELAIN</t>
  </si>
  <si>
    <t>GOLDSTEIN</t>
  </si>
  <si>
    <t>BADERI</t>
  </si>
  <si>
    <t>HARQUET</t>
  </si>
  <si>
    <t>AMADEI</t>
  </si>
  <si>
    <t>BEYAERT</t>
  </si>
  <si>
    <t>Sadia</t>
  </si>
  <si>
    <t>MATUSZEWSKI</t>
  </si>
  <si>
    <t>GYDE ATMEARE</t>
  </si>
  <si>
    <t>ROHART</t>
  </si>
  <si>
    <t>RENGOT</t>
  </si>
  <si>
    <t>DECAT</t>
  </si>
  <si>
    <t>IHALLAINE</t>
  </si>
  <si>
    <t>DUCONSEIL</t>
  </si>
  <si>
    <t>BILLY</t>
  </si>
  <si>
    <t>FLAMENGT</t>
  </si>
  <si>
    <t>GOVART</t>
  </si>
  <si>
    <t>CHALAH</t>
  </si>
  <si>
    <t>ESTAGER</t>
  </si>
  <si>
    <t>BELKASMI</t>
  </si>
  <si>
    <t>RYCKELYNCK</t>
  </si>
  <si>
    <t>COCHY</t>
  </si>
  <si>
    <t>FREHAUT</t>
  </si>
  <si>
    <t>RODES</t>
  </si>
  <si>
    <t>HAMMOUTENE</t>
  </si>
  <si>
    <t>BÉREAUX</t>
  </si>
  <si>
    <t>CHARKI</t>
  </si>
  <si>
    <t>DEGUISE</t>
  </si>
  <si>
    <t>BAECKELANDT</t>
  </si>
  <si>
    <t>LAMBRE</t>
  </si>
  <si>
    <t>CHAPITRE</t>
  </si>
  <si>
    <t>LAZARUS</t>
  </si>
  <si>
    <t>VAN HECKE</t>
  </si>
  <si>
    <t>COSSIN</t>
  </si>
  <si>
    <t>BOUTAGHANE</t>
  </si>
  <si>
    <t>GRIGNON-PONCE</t>
  </si>
  <si>
    <t>LOZANO</t>
  </si>
  <si>
    <t>TACET</t>
  </si>
  <si>
    <t>RAZACK</t>
  </si>
  <si>
    <t>Azide</t>
  </si>
  <si>
    <t>GUENDOUZE</t>
  </si>
  <si>
    <t>LOUIS DIT TRIEAU</t>
  </si>
  <si>
    <t>DEGRAVE</t>
  </si>
  <si>
    <t>CHATIN</t>
  </si>
  <si>
    <t>CUVILLIER</t>
  </si>
  <si>
    <t>CAPET</t>
  </si>
  <si>
    <t>GACI</t>
  </si>
  <si>
    <t>PILCH</t>
  </si>
  <si>
    <t>MAQUET</t>
  </si>
  <si>
    <t>SAINT-ANDRÉ</t>
  </si>
  <si>
    <t>VAN HEGHE</t>
  </si>
  <si>
    <t>WACHEUX</t>
  </si>
  <si>
    <t>REMBOTTE</t>
  </si>
  <si>
    <t>MAGNIER</t>
  </si>
  <si>
    <t>BOURAHLI</t>
  </si>
  <si>
    <t>BARBARIN</t>
  </si>
  <si>
    <t>LÉNA</t>
  </si>
  <si>
    <t>TASSEZ</t>
  </si>
  <si>
    <t>DETOURNE</t>
  </si>
  <si>
    <t>RIOUST</t>
  </si>
  <si>
    <t>DUPOND</t>
  </si>
  <si>
    <t>PÉRU</t>
  </si>
  <si>
    <t>DUPORGE</t>
  </si>
  <si>
    <t>BOISSOU</t>
  </si>
  <si>
    <t>BAILLET-LAPIERE</t>
  </si>
  <si>
    <t>LAMAL</t>
  </si>
  <si>
    <t>DUTRIAUX</t>
  </si>
  <si>
    <t>CICORIA</t>
  </si>
  <si>
    <t>GADRET</t>
  </si>
  <si>
    <t>DEJONGHE</t>
  </si>
  <si>
    <t>BOS WITKOWSKI</t>
  </si>
  <si>
    <t>CECAK</t>
  </si>
  <si>
    <t>DUPILET</t>
  </si>
  <si>
    <t>GENISSON</t>
  </si>
  <si>
    <t>FAUVET</t>
  </si>
  <si>
    <t>KUMM</t>
  </si>
  <si>
    <t>MEULLEMIESTRE</t>
  </si>
  <si>
    <t>CHAPUIS-ROUX</t>
  </si>
  <si>
    <t>BECUWE</t>
  </si>
  <si>
    <t>LION-LEC</t>
  </si>
  <si>
    <t>TERCHANI</t>
  </si>
  <si>
    <t>EUDIER</t>
  </si>
  <si>
    <t>AVEC XAVIER BERTRAND</t>
  </si>
  <si>
    <t>Avec Xavier Bertrand notre région au travail</t>
  </si>
  <si>
    <t>DEVILLE-CRISTANTE</t>
  </si>
  <si>
    <t>RYO</t>
  </si>
  <si>
    <t>ITTELET</t>
  </si>
  <si>
    <t>VANNOBEL</t>
  </si>
  <si>
    <t>MANSCOURT</t>
  </si>
  <si>
    <t>IGNASZAK</t>
  </si>
  <si>
    <t>HENNEQUART</t>
  </si>
  <si>
    <t>MAITRE</t>
  </si>
  <si>
    <t>MOINEUSE</t>
  </si>
  <si>
    <t>LÉTARD</t>
  </si>
  <si>
    <t>DARMANIN</t>
  </si>
  <si>
    <t>LESNE</t>
  </si>
  <si>
    <t>DAUBRESSE</t>
  </si>
  <si>
    <t>BARISEAU</t>
  </si>
  <si>
    <t>PIERARD</t>
  </si>
  <si>
    <t>DELBAR</t>
  </si>
  <si>
    <t>HUYGHE</t>
  </si>
  <si>
    <t>Guislain</t>
  </si>
  <si>
    <t>LHERBIER</t>
  </si>
  <si>
    <t>LEPRETRE</t>
  </si>
  <si>
    <t>Milouda</t>
  </si>
  <si>
    <t>NIHOUS</t>
  </si>
  <si>
    <t>BOISARD-VANNIER</t>
  </si>
  <si>
    <t>BOURGHELLE-KOS</t>
  </si>
  <si>
    <t>FIGOUREUX</t>
  </si>
  <si>
    <t>DEROO</t>
  </si>
  <si>
    <t>DHERSIN</t>
  </si>
  <si>
    <t>DROBINOHA</t>
  </si>
  <si>
    <t>André-Paul</t>
  </si>
  <si>
    <t>VARET</t>
  </si>
  <si>
    <t>PRINCE</t>
  </si>
  <si>
    <t>DORCHIES</t>
  </si>
  <si>
    <t>FOUTRY</t>
  </si>
  <si>
    <t>WASCAT</t>
  </si>
  <si>
    <t>TRAISNEL</t>
  </si>
  <si>
    <t>DI PARDO</t>
  </si>
  <si>
    <t>VANHERSEL LAPORTE</t>
  </si>
  <si>
    <t>TEMPREMANT</t>
  </si>
  <si>
    <t>GRANATO-BRICOUT</t>
  </si>
  <si>
    <t>HUTCHINSON</t>
  </si>
  <si>
    <t>PEUCELLE</t>
  </si>
  <si>
    <t>VINCKIER</t>
  </si>
  <si>
    <t>CAPRON</t>
  </si>
  <si>
    <t>COUDEVYLLE</t>
  </si>
  <si>
    <t>SILLANI</t>
  </si>
  <si>
    <t>PERETTI</t>
  </si>
  <si>
    <t>VANBRUGGHE</t>
  </si>
  <si>
    <t>Peggy</t>
  </si>
  <si>
    <t>DETOURNAY</t>
  </si>
  <si>
    <t>CESAR</t>
  </si>
  <si>
    <t>DELECAMBRE</t>
  </si>
  <si>
    <t>BRILLON</t>
  </si>
  <si>
    <t>BENSAHNOUN</t>
  </si>
  <si>
    <t>Emeraude</t>
  </si>
  <si>
    <t>TONNERRE-DESMET</t>
  </si>
  <si>
    <t>VERCAMER</t>
  </si>
  <si>
    <t>Nacéra</t>
  </si>
  <si>
    <t>WOERTH</t>
  </si>
  <si>
    <t>LACROIX-DESESSART</t>
  </si>
  <si>
    <t>HARLÉ D'OPHOVE</t>
  </si>
  <si>
    <t>Manoëlle</t>
  </si>
  <si>
    <t>LECA</t>
  </si>
  <si>
    <t>HERBANNE</t>
  </si>
  <si>
    <t>Chanez</t>
  </si>
  <si>
    <t>FOUBERT</t>
  </si>
  <si>
    <t>HERIZI</t>
  </si>
  <si>
    <t>PYPE</t>
  </si>
  <si>
    <t>RUMEAU</t>
  </si>
  <si>
    <t>MASSAU</t>
  </si>
  <si>
    <t>CARREL-TORLET</t>
  </si>
  <si>
    <t>Josy</t>
  </si>
  <si>
    <t>LAMZOUDI</t>
  </si>
  <si>
    <t>Mariam</t>
  </si>
  <si>
    <t>SERTAIN</t>
  </si>
  <si>
    <t>MARINI</t>
  </si>
  <si>
    <t>CAYEUX</t>
  </si>
  <si>
    <t>COURTIAL</t>
  </si>
  <si>
    <t>BOUCHART</t>
  </si>
  <si>
    <t>LETURQUE</t>
  </si>
  <si>
    <t>HENNERON</t>
  </si>
  <si>
    <t>RAPENEAU</t>
  </si>
  <si>
    <t>JUILIEN-PEUVION</t>
  </si>
  <si>
    <t>RAPIN</t>
  </si>
  <si>
    <t>DÉFOSSÉ</t>
  </si>
  <si>
    <t>TACCOEN</t>
  </si>
  <si>
    <t>TASZAREK</t>
  </si>
  <si>
    <t>MERLIER LEQUETTE</t>
  </si>
  <si>
    <t>DECOSTER</t>
  </si>
  <si>
    <t>BANACH-FINEZ</t>
  </si>
  <si>
    <t>JOMBART</t>
  </si>
  <si>
    <t>GACQUERRE</t>
  </si>
  <si>
    <t>BAREGE</t>
  </si>
  <si>
    <t>MALIAR</t>
  </si>
  <si>
    <t>DUMONT-DESEIGNE</t>
  </si>
  <si>
    <t>TETARD</t>
  </si>
  <si>
    <t>JOUVENEL</t>
  </si>
  <si>
    <t>DEPREZ-AUDEBERT</t>
  </si>
  <si>
    <t>THERET</t>
  </si>
  <si>
    <t>JOUVENET</t>
  </si>
  <si>
    <t>RAMDANI</t>
  </si>
  <si>
    <t>Nesrédine</t>
  </si>
  <si>
    <t>GHEERBRANT</t>
  </si>
  <si>
    <t>ELAZOUZI</t>
  </si>
  <si>
    <t>CANARD</t>
  </si>
  <si>
    <t>Céline-Marie</t>
  </si>
  <si>
    <t>BOUAZZI</t>
  </si>
  <si>
    <t>PICHONNIER</t>
  </si>
  <si>
    <t>BELART</t>
  </si>
  <si>
    <t>PORTUESE</t>
  </si>
  <si>
    <t>HU-LESERT</t>
  </si>
  <si>
    <t>MADAU</t>
  </si>
  <si>
    <t>CHOCHOIS VAN GEEM</t>
  </si>
  <si>
    <t>MARCOTTE-RUFFIN</t>
  </si>
  <si>
    <t>ZECCHINEL</t>
  </si>
  <si>
    <t>BROZEK</t>
  </si>
  <si>
    <t>GIBSON</t>
  </si>
  <si>
    <t>Pierre-Emmanuel</t>
  </si>
  <si>
    <t>FOURÉ</t>
  </si>
  <si>
    <t>SERRES</t>
  </si>
  <si>
    <t>FAGOT</t>
  </si>
  <si>
    <t>DOMISE</t>
  </si>
  <si>
    <t>PINON</t>
  </si>
  <si>
    <t>BUTEL</t>
  </si>
  <si>
    <t>CODRON-RIQUIER</t>
  </si>
  <si>
    <t>LORIC</t>
  </si>
  <si>
    <t>BOUTROY</t>
  </si>
  <si>
    <t>THOREL</t>
  </si>
  <si>
    <t>DEVAUX-LLORET</t>
  </si>
  <si>
    <t>SOMON</t>
  </si>
  <si>
    <t>DOUCHAIN</t>
  </si>
  <si>
    <t>KEM</t>
  </si>
  <si>
    <t>FINKBEINER</t>
  </si>
  <si>
    <t>PARCHEMINIER</t>
  </si>
  <si>
    <t>SEUBE</t>
  </si>
  <si>
    <t>DELCROS</t>
  </si>
  <si>
    <t>PERUT</t>
  </si>
  <si>
    <t>DESLIENS</t>
  </si>
  <si>
    <t>TRICOTEAUX</t>
  </si>
  <si>
    <t>MÉRIAUX</t>
  </si>
  <si>
    <t>Nafissa</t>
  </si>
  <si>
    <t>BLAREL</t>
  </si>
  <si>
    <t>LEURIDAN</t>
  </si>
  <si>
    <t>DUBOUT</t>
  </si>
  <si>
    <t>MOUFLIN</t>
  </si>
  <si>
    <t>PORTEJOIE</t>
  </si>
  <si>
    <t>TAVERNIER</t>
  </si>
  <si>
    <t>LANDRU</t>
  </si>
  <si>
    <t>AMPHOUX</t>
  </si>
  <si>
    <t>BAILLIET</t>
  </si>
  <si>
    <t>GADAULT</t>
  </si>
  <si>
    <t>MORTIER</t>
  </si>
  <si>
    <t>DOCKX</t>
  </si>
  <si>
    <t>LUSSIEZ</t>
  </si>
  <si>
    <t>LEVECQ</t>
  </si>
  <si>
    <t>BOIDIN</t>
  </si>
  <si>
    <t>CIGANA</t>
  </si>
  <si>
    <t>VASSELIN</t>
  </si>
  <si>
    <t>VANELLE</t>
  </si>
  <si>
    <t>JASPART</t>
  </si>
  <si>
    <t>SAMYN</t>
  </si>
  <si>
    <t>VANDEVENNE</t>
  </si>
  <si>
    <t>BONDUE</t>
  </si>
  <si>
    <t>COMYN</t>
  </si>
  <si>
    <t>CORTESI</t>
  </si>
  <si>
    <t>BROIE</t>
  </si>
  <si>
    <t>DESVARIEUX-DUPONT</t>
  </si>
  <si>
    <t>Camélia</t>
  </si>
  <si>
    <t>COUSYN</t>
  </si>
  <si>
    <t>FAUVEAU</t>
  </si>
  <si>
    <t>SAINT-YVES</t>
  </si>
  <si>
    <t>HOLLANDE</t>
  </si>
  <si>
    <t>LANOY</t>
  </si>
  <si>
    <t>MENTION</t>
  </si>
  <si>
    <t>RIBREUX</t>
  </si>
  <si>
    <t>SANNIER</t>
  </si>
  <si>
    <t>BRIRAUD</t>
  </si>
  <si>
    <t>SEULIN</t>
  </si>
  <si>
    <t>BROGNÉ</t>
  </si>
  <si>
    <t>ROUZIAU</t>
  </si>
  <si>
    <t>RAGER</t>
  </si>
  <si>
    <t>DOLLE</t>
  </si>
  <si>
    <t>WATTERLOT</t>
  </si>
  <si>
    <t>KREMER</t>
  </si>
  <si>
    <t>PALETTE</t>
  </si>
  <si>
    <t>BOUDALIEZ</t>
  </si>
  <si>
    <t>COUSSEMENT</t>
  </si>
  <si>
    <t>BRINKHUIZEN</t>
  </si>
  <si>
    <t>VALLEZ</t>
  </si>
  <si>
    <t>HEZKIA</t>
  </si>
  <si>
    <t>LIMOU</t>
  </si>
  <si>
    <t>FARINEAU</t>
  </si>
  <si>
    <t>GOUNEL</t>
  </si>
  <si>
    <t>MACHY</t>
  </si>
  <si>
    <t>SIMONEK</t>
  </si>
  <si>
    <t>LOTOI</t>
  </si>
  <si>
    <t>FASQUEL</t>
  </si>
  <si>
    <t>SOROKINA</t>
  </si>
  <si>
    <t>GUILLAUX</t>
  </si>
  <si>
    <t>SEBIRE</t>
  </si>
  <si>
    <t>ROGEZ</t>
  </si>
  <si>
    <t>VANIN</t>
  </si>
  <si>
    <t>RIGAUT-COURBÈRES</t>
  </si>
  <si>
    <t>YEUILLAZ</t>
  </si>
  <si>
    <t>LAURENCIN FELICIA</t>
  </si>
  <si>
    <t>Mesmin</t>
  </si>
  <si>
    <t>MOUILLESEAUX</t>
  </si>
  <si>
    <t>Clothilde</t>
  </si>
  <si>
    <t>HARAMBAT</t>
  </si>
  <si>
    <t>Augusto</t>
  </si>
  <si>
    <t>SALOMEZ</t>
  </si>
  <si>
    <t>TRYOEN</t>
  </si>
  <si>
    <t>Florient</t>
  </si>
  <si>
    <t>SIGOGNE</t>
  </si>
  <si>
    <t>SAVOURET</t>
  </si>
  <si>
    <t>LOIR</t>
  </si>
  <si>
    <t>CHRUSZEZ</t>
  </si>
  <si>
    <t>BALLESTA</t>
  </si>
  <si>
    <t>COUSAERT</t>
  </si>
  <si>
    <t>CAMBLIN</t>
  </si>
  <si>
    <t>LIEFHOOGHE</t>
  </si>
  <si>
    <t>POUILLY</t>
  </si>
  <si>
    <t>MANSUY</t>
  </si>
  <si>
    <t>POT</t>
  </si>
  <si>
    <t>BLAUWART</t>
  </si>
  <si>
    <t>LAMPIN GOULOIS</t>
  </si>
  <si>
    <t>Frédérick</t>
  </si>
  <si>
    <t>BOINEAU</t>
  </si>
  <si>
    <t>CADET</t>
  </si>
  <si>
    <t>HOINVILLE</t>
  </si>
  <si>
    <t>KNOBLOCH</t>
  </si>
  <si>
    <t>Hyacinthe</t>
  </si>
  <si>
    <t>SOCKEEL</t>
  </si>
  <si>
    <t>BELGACEM</t>
  </si>
  <si>
    <t>Tayeb</t>
  </si>
  <si>
    <t>CARRION</t>
  </si>
  <si>
    <t>BESEME</t>
  </si>
  <si>
    <t>HANOT</t>
  </si>
  <si>
    <t>RIGOBERT</t>
  </si>
  <si>
    <t>BEDAGUE</t>
  </si>
  <si>
    <t>RAMECOURT</t>
  </si>
  <si>
    <t>MALAQUIN</t>
  </si>
  <si>
    <t>PINTE GONNOT</t>
  </si>
  <si>
    <t>MARMOUSEZ</t>
  </si>
  <si>
    <t>LOTTIN</t>
  </si>
  <si>
    <t>MACQUERON</t>
  </si>
  <si>
    <t>CORNE</t>
  </si>
  <si>
    <t>BLONDE</t>
  </si>
  <si>
    <t>DEBUSSCHER</t>
  </si>
  <si>
    <t>Lambert</t>
  </si>
  <si>
    <t>BAILLOU VERSAEN</t>
  </si>
  <si>
    <t>DESJONQUERES</t>
  </si>
  <si>
    <t>BRIFFARD</t>
  </si>
  <si>
    <t>WELLECAM</t>
  </si>
  <si>
    <t>LANDA</t>
  </si>
  <si>
    <t>NIVART</t>
  </si>
  <si>
    <t>PASTOT</t>
  </si>
  <si>
    <t>HALLOUCH</t>
  </si>
  <si>
    <t>Madjouba</t>
  </si>
  <si>
    <t>RIERA</t>
  </si>
  <si>
    <t>Lynda</t>
  </si>
  <si>
    <t>Maïlys</t>
  </si>
  <si>
    <t>LICTEVOUT-LESAGE</t>
  </si>
  <si>
    <t>GRIOCHE</t>
  </si>
  <si>
    <t>ROMBEAUT</t>
  </si>
  <si>
    <t>FAUCHILLE</t>
  </si>
  <si>
    <t>GRUBAR</t>
  </si>
  <si>
    <t>ESTIVIÉ</t>
  </si>
  <si>
    <t>VAN BELLE</t>
  </si>
  <si>
    <t>CHUFFART</t>
  </si>
  <si>
    <t>LEFEVERE</t>
  </si>
  <si>
    <t>TIERNY</t>
  </si>
  <si>
    <t>POTTIEE</t>
  </si>
  <si>
    <t>FELIX</t>
  </si>
  <si>
    <t>ARDUIN</t>
  </si>
  <si>
    <t>WATINE</t>
  </si>
  <si>
    <t>GAQUIERE</t>
  </si>
  <si>
    <t>ASSOUMANI</t>
  </si>
  <si>
    <t>CHANIER</t>
  </si>
  <si>
    <t>LEMAHIEU</t>
  </si>
  <si>
    <t>Marie-Julie</t>
  </si>
  <si>
    <t>BONDOIS</t>
  </si>
  <si>
    <t>BILLON-GRAND</t>
  </si>
  <si>
    <t>ROMBURE</t>
  </si>
  <si>
    <t>TCHIDEMIAN</t>
  </si>
  <si>
    <t>CAHOUR</t>
  </si>
  <si>
    <t>KRAUSE</t>
  </si>
  <si>
    <t>DEROUBAIX</t>
  </si>
  <si>
    <t>LEBSIR</t>
  </si>
  <si>
    <t>CAVROIS</t>
  </si>
  <si>
    <t>PLUNIAN</t>
  </si>
  <si>
    <t>VENE</t>
  </si>
  <si>
    <t>DALLE</t>
  </si>
  <si>
    <t>BENCTEUX</t>
  </si>
  <si>
    <t>PAQUIE</t>
  </si>
  <si>
    <t>VEROT</t>
  </si>
  <si>
    <t>SIGIER</t>
  </si>
  <si>
    <t>SANSON</t>
  </si>
  <si>
    <t>EL ANTRAZI</t>
  </si>
  <si>
    <t>ROUER</t>
  </si>
  <si>
    <t>LOUTRE</t>
  </si>
  <si>
    <t>FIDELLE</t>
  </si>
  <si>
    <t>CHARLESEGE</t>
  </si>
  <si>
    <t>VERPLANCKE</t>
  </si>
  <si>
    <t>MOTTE</t>
  </si>
  <si>
    <t>SANDRET</t>
  </si>
  <si>
    <t>HOFFMAN</t>
  </si>
  <si>
    <t>RAMAKERS</t>
  </si>
  <si>
    <t>LAGEIX</t>
  </si>
  <si>
    <t>DEMARBAIX</t>
  </si>
  <si>
    <t>MACZAK</t>
  </si>
  <si>
    <t>ZANNIER</t>
  </si>
  <si>
    <t>POURBAIX</t>
  </si>
  <si>
    <t>ACHOURI</t>
  </si>
  <si>
    <t>DUFRAINE</t>
  </si>
  <si>
    <t>MALYSSE</t>
  </si>
  <si>
    <t>PIET</t>
  </si>
  <si>
    <t>MERVILLE</t>
  </si>
  <si>
    <t>LEYRIS</t>
  </si>
  <si>
    <t>PEROT</t>
  </si>
  <si>
    <t>PALVADEAU</t>
  </si>
  <si>
    <t>LARDEUR</t>
  </si>
  <si>
    <t>THIESSET</t>
  </si>
  <si>
    <t>VERRE</t>
  </si>
  <si>
    <t>BOUCHAIN</t>
  </si>
  <si>
    <t>DE MAREUIL</t>
  </si>
  <si>
    <t>BERGONT</t>
  </si>
  <si>
    <t>NAVEAU</t>
  </si>
  <si>
    <t>VERVISCH</t>
  </si>
  <si>
    <t>ANCELLIN</t>
  </si>
  <si>
    <t>DAUTRICHE</t>
  </si>
  <si>
    <t>BRUYNOOGHE</t>
  </si>
  <si>
    <t>SAUZEAU</t>
  </si>
  <si>
    <t>LAMOOT</t>
  </si>
  <si>
    <t>SALADIN</t>
  </si>
  <si>
    <t>QUEHEN</t>
  </si>
  <si>
    <t>MISSANT</t>
  </si>
  <si>
    <t>BAUDERLICQUE</t>
  </si>
  <si>
    <t>STECZEK</t>
  </si>
  <si>
    <t>Philippe-Jean</t>
  </si>
  <si>
    <t>BEHAGHEL</t>
  </si>
  <si>
    <t>VANRECHEM</t>
  </si>
  <si>
    <t>EXANT</t>
  </si>
  <si>
    <t>Cherline</t>
  </si>
  <si>
    <t>LUGEZ</t>
  </si>
  <si>
    <t>Cynthia</t>
  </si>
  <si>
    <t>KUTZ-WALLAS</t>
  </si>
  <si>
    <t>WAUTHIER</t>
  </si>
  <si>
    <t>POULAIN</t>
  </si>
  <si>
    <t>DABLEMONT</t>
  </si>
  <si>
    <t>GUILLUY</t>
  </si>
  <si>
    <t>Pierre-Antoine</t>
  </si>
  <si>
    <t>VERNAËT</t>
  </si>
  <si>
    <t>MAILLY</t>
  </si>
  <si>
    <t>Géry</t>
  </si>
  <si>
    <t>ROUSSEY</t>
  </si>
  <si>
    <t>SALOMÉ</t>
  </si>
  <si>
    <t>Alfred</t>
  </si>
  <si>
    <t>CROXO</t>
  </si>
  <si>
    <t>CENSE</t>
  </si>
  <si>
    <t>Héloïse</t>
  </si>
  <si>
    <t>BLASZCZYK</t>
  </si>
  <si>
    <t>SZTUREMSKI</t>
  </si>
  <si>
    <t>STAES</t>
  </si>
  <si>
    <t>DEMEYER</t>
  </si>
  <si>
    <t>TERRAILLON</t>
  </si>
  <si>
    <t>Marie-Aimée</t>
  </si>
  <si>
    <t>DEVLIES</t>
  </si>
  <si>
    <t>DEFECQUE</t>
  </si>
  <si>
    <t>FAICT</t>
  </si>
  <si>
    <t>Charifas</t>
  </si>
  <si>
    <t>CARION</t>
  </si>
  <si>
    <t>DESPREAUX</t>
  </si>
  <si>
    <t>MALTERRE</t>
  </si>
  <si>
    <t>LE RASSEMBLEMENT</t>
  </si>
  <si>
    <t>LE RASSEMBLEMENT ! Choisir une région citoyenne, écologique et solidaire</t>
  </si>
  <si>
    <t>DELOURME</t>
  </si>
  <si>
    <t>FROIDEFOND</t>
  </si>
  <si>
    <t>FENARDJI</t>
  </si>
  <si>
    <t>RAK</t>
  </si>
  <si>
    <t>BOUTREUX</t>
  </si>
  <si>
    <t>FENARDJI-MARQUIGNY</t>
  </si>
  <si>
    <t>GERTENOT</t>
  </si>
  <si>
    <t>PEUGNIEZ</t>
  </si>
  <si>
    <t>Mélody</t>
  </si>
  <si>
    <t>COURTECUISSE</t>
  </si>
  <si>
    <t>BRAILLON</t>
  </si>
  <si>
    <t>FOURNIÉ-TURQUIN</t>
  </si>
  <si>
    <t>NICOSIA</t>
  </si>
  <si>
    <t>MATEJKO</t>
  </si>
  <si>
    <t>SBAÏ</t>
  </si>
  <si>
    <t>Majdouline</t>
  </si>
  <si>
    <t>SZYMANIAK</t>
  </si>
  <si>
    <t>LESUEUR-BONTE</t>
  </si>
  <si>
    <t>BASSEUX</t>
  </si>
  <si>
    <t>DUCELLIER</t>
  </si>
  <si>
    <t>RÉMY-LELEU</t>
  </si>
  <si>
    <t>EL KOSTITI</t>
  </si>
  <si>
    <t>Hamza</t>
  </si>
  <si>
    <t>HARS</t>
  </si>
  <si>
    <t>DELAVIGNE</t>
  </si>
  <si>
    <t>CORNÉE</t>
  </si>
  <si>
    <t>Paulo-Serge</t>
  </si>
  <si>
    <t>DRAPIER</t>
  </si>
  <si>
    <t>CORDONNIER</t>
  </si>
  <si>
    <t>LE COËNT</t>
  </si>
  <si>
    <t>HENOCQ</t>
  </si>
  <si>
    <t>VERFAILLIE</t>
  </si>
  <si>
    <t>MANTONI</t>
  </si>
  <si>
    <t>RAMETTE</t>
  </si>
  <si>
    <t>LARUELLE</t>
  </si>
  <si>
    <t>BRASSART</t>
  </si>
  <si>
    <t>Pierre-Jocelyn</t>
  </si>
  <si>
    <t>PARREAU</t>
  </si>
  <si>
    <t>DUPONT CUNIN</t>
  </si>
  <si>
    <t>LASSUS</t>
  </si>
  <si>
    <t>DABIT</t>
  </si>
  <si>
    <t>SEGARD</t>
  </si>
  <si>
    <t>POIX</t>
  </si>
  <si>
    <t>CARDON</t>
  </si>
  <si>
    <t>Thérèse-Marie</t>
  </si>
  <si>
    <t>DUQUESNOY</t>
  </si>
  <si>
    <t>QUÉTELARD</t>
  </si>
  <si>
    <t>FOUILLARD</t>
  </si>
  <si>
    <t>HENNOTELLE</t>
  </si>
  <si>
    <t>BROHARD</t>
  </si>
  <si>
    <t>GIOT-WILLAME</t>
  </si>
  <si>
    <t>Rejane</t>
  </si>
  <si>
    <t>BLOTTIÈRE</t>
  </si>
  <si>
    <t>POTIEZ</t>
  </si>
  <si>
    <t>GENDRIN</t>
  </si>
  <si>
    <t>PEZZUTTI</t>
  </si>
  <si>
    <t>WAUTRICHE-LIXON</t>
  </si>
  <si>
    <t>SPRIET</t>
  </si>
  <si>
    <t>MIKOLAJCZAK</t>
  </si>
  <si>
    <t>COMPERE</t>
  </si>
  <si>
    <t>BERNALICIS</t>
  </si>
  <si>
    <t>Ugo</t>
  </si>
  <si>
    <t>DE MARTINIS</t>
  </si>
  <si>
    <t>MARTHOURET</t>
  </si>
  <si>
    <t>DESNOULEZ OSSELIN</t>
  </si>
  <si>
    <t>D'HAUDT</t>
  </si>
  <si>
    <t>MOLINA</t>
  </si>
  <si>
    <t>ARBAULT</t>
  </si>
  <si>
    <t>MATIVA</t>
  </si>
  <si>
    <t>DALEUX</t>
  </si>
  <si>
    <t>CARÊME</t>
  </si>
  <si>
    <t>DELLI</t>
  </si>
  <si>
    <t>DARRIGADE</t>
  </si>
  <si>
    <t>VEILLERETTE</t>
  </si>
  <si>
    <t>VERHOOG</t>
  </si>
  <si>
    <t>METTAI</t>
  </si>
  <si>
    <t>VIROLLE</t>
  </si>
  <si>
    <t>BOULFROY</t>
  </si>
  <si>
    <t>MINET</t>
  </si>
  <si>
    <t>CORNUT</t>
  </si>
  <si>
    <t>LATRASSE</t>
  </si>
  <si>
    <t>TERNISIEN</t>
  </si>
  <si>
    <t>LEGROS-HACQUART</t>
  </si>
  <si>
    <t>Marc-Hervé</t>
  </si>
  <si>
    <t>CARRIGNON</t>
  </si>
  <si>
    <t>TONDELIER</t>
  </si>
  <si>
    <t>KEBBAS</t>
  </si>
  <si>
    <t>MARCQ</t>
  </si>
  <si>
    <t>SUDIC TAILLIEU</t>
  </si>
  <si>
    <t>HONNART</t>
  </si>
  <si>
    <t>Henri-Claude</t>
  </si>
  <si>
    <t>BUHAGIAR</t>
  </si>
  <si>
    <t>BAUDERLIQUE</t>
  </si>
  <si>
    <t>JONIAUX</t>
  </si>
  <si>
    <t>BEN HAIDA</t>
  </si>
  <si>
    <t>Abdeladim</t>
  </si>
  <si>
    <t>DUSSOSSOY</t>
  </si>
  <si>
    <t>GEST BAYLE</t>
  </si>
  <si>
    <t>PACQUES</t>
  </si>
  <si>
    <t>NAGI</t>
  </si>
  <si>
    <t>Abdel Nasser</t>
  </si>
  <si>
    <t>MAINIOL</t>
  </si>
  <si>
    <t>PLOCINICZAK</t>
  </si>
  <si>
    <t>ABDECHCHAFIQ</t>
  </si>
  <si>
    <t>CLÉTON</t>
  </si>
  <si>
    <t>SAGOT</t>
  </si>
  <si>
    <t>OUFQIR</t>
  </si>
  <si>
    <t>Jamel</t>
  </si>
  <si>
    <t>LOEUIL</t>
  </si>
  <si>
    <t>CHIERS</t>
  </si>
  <si>
    <t>ROUGET</t>
  </si>
  <si>
    <t>THERY</t>
  </si>
  <si>
    <t>KUCZKOWSKI</t>
  </si>
  <si>
    <t>DELRUE</t>
  </si>
  <si>
    <t>BIDA</t>
  </si>
  <si>
    <t>SOBOLEWSKI</t>
  </si>
  <si>
    <t>FINDINIER</t>
  </si>
  <si>
    <t>VISEUR</t>
  </si>
  <si>
    <t>WOJCIESZAK</t>
  </si>
  <si>
    <t>THÉO</t>
  </si>
  <si>
    <t>HEREN</t>
  </si>
  <si>
    <t>FAUQUEMBERG</t>
  </si>
  <si>
    <t>GATEBOIS-LYON</t>
  </si>
  <si>
    <t>VILLET</t>
  </si>
  <si>
    <t>MOUQUERON</t>
  </si>
  <si>
    <t>BARAKA</t>
  </si>
  <si>
    <t>LUKOWSKI</t>
  </si>
  <si>
    <t>DE POORTER</t>
  </si>
  <si>
    <t>BONNAY</t>
  </si>
  <si>
    <t>RABDANE</t>
  </si>
  <si>
    <t>TETU</t>
  </si>
  <si>
    <t>KANÇAL</t>
  </si>
  <si>
    <t>Normandie</t>
  </si>
  <si>
    <t>Calvados</t>
  </si>
  <si>
    <t>BOISSEL</t>
  </si>
  <si>
    <t>ASTRESSE</t>
  </si>
  <si>
    <t>BONNISSENT</t>
  </si>
  <si>
    <t>GUELAIN</t>
  </si>
  <si>
    <t>Jil</t>
  </si>
  <si>
    <t>BAGOT</t>
  </si>
  <si>
    <t>LAILLIER</t>
  </si>
  <si>
    <t>PERSEQ</t>
  </si>
  <si>
    <t>PELLUET</t>
  </si>
  <si>
    <t>COMBLEZ</t>
  </si>
  <si>
    <t>PERROUAULT</t>
  </si>
  <si>
    <t>MAFIODO</t>
  </si>
  <si>
    <t>MARGERIE</t>
  </si>
  <si>
    <t>Eure</t>
  </si>
  <si>
    <t>CALBRIX</t>
  </si>
  <si>
    <t>MATHIERE</t>
  </si>
  <si>
    <t>DEBOOS</t>
  </si>
  <si>
    <t>HEITZ</t>
  </si>
  <si>
    <t>JACQUELIN</t>
  </si>
  <si>
    <t>Johana</t>
  </si>
  <si>
    <t>Henri-Florent</t>
  </si>
  <si>
    <t>RAGONNEAU</t>
  </si>
  <si>
    <t>LABANDJI</t>
  </si>
  <si>
    <t>MOUILLARD</t>
  </si>
  <si>
    <t>HEURTEBISE</t>
  </si>
  <si>
    <t>HAINE</t>
  </si>
  <si>
    <t>Manche</t>
  </si>
  <si>
    <t>PJANIC</t>
  </si>
  <si>
    <t>DOUBLET</t>
  </si>
  <si>
    <t>DURANT</t>
  </si>
  <si>
    <t>LEPOITTEVIN</t>
  </si>
  <si>
    <t>GODEY</t>
  </si>
  <si>
    <t>Jacques-Olivier</t>
  </si>
  <si>
    <t>ROBIOLLE</t>
  </si>
  <si>
    <t>AUREAL</t>
  </si>
  <si>
    <t>JOUSSEAUME</t>
  </si>
  <si>
    <t>COTREL</t>
  </si>
  <si>
    <t>DEBIEU</t>
  </si>
  <si>
    <t>HARDEL</t>
  </si>
  <si>
    <t>TAMPERE</t>
  </si>
  <si>
    <t>MADELEINE</t>
  </si>
  <si>
    <t>D'AIGREMONT</t>
  </si>
  <si>
    <t>BIRÉ</t>
  </si>
  <si>
    <t>Orne</t>
  </si>
  <si>
    <t>PROD'HOMME</t>
  </si>
  <si>
    <t>LATEUX</t>
  </si>
  <si>
    <t>ROULLE</t>
  </si>
  <si>
    <t>LERENDU</t>
  </si>
  <si>
    <t>EL BIAINE</t>
  </si>
  <si>
    <t>Aurèle</t>
  </si>
  <si>
    <t>DUBOST</t>
  </si>
  <si>
    <t>BULVESTRE</t>
  </si>
  <si>
    <t>Seine-Maritime</t>
  </si>
  <si>
    <t>BUCOURT</t>
  </si>
  <si>
    <t>LEVILLAIN</t>
  </si>
  <si>
    <t>POINTEL</t>
  </si>
  <si>
    <t>LAVOINE</t>
  </si>
  <si>
    <t>Liseline</t>
  </si>
  <si>
    <t>LACOMBLEZ</t>
  </si>
  <si>
    <t>Charly</t>
  </si>
  <si>
    <t>CASSIAU</t>
  </si>
  <si>
    <t>LABESSE</t>
  </si>
  <si>
    <t>DEBONNE</t>
  </si>
  <si>
    <t>SIARD</t>
  </si>
  <si>
    <t>BUSNEL</t>
  </si>
  <si>
    <t>FORELLI</t>
  </si>
  <si>
    <t>MACRE</t>
  </si>
  <si>
    <t>LEDRAIT</t>
  </si>
  <si>
    <t>EPONVILLE</t>
  </si>
  <si>
    <t>JAROSZ</t>
  </si>
  <si>
    <t>LE FORT</t>
  </si>
  <si>
    <t>CORIS</t>
  </si>
  <si>
    <t>VAS</t>
  </si>
  <si>
    <t>DARNIS</t>
  </si>
  <si>
    <t>Pierre-Albéric</t>
  </si>
  <si>
    <t>HAUTOT</t>
  </si>
  <si>
    <t>NOUVELLE DONNE NORMANDIE</t>
  </si>
  <si>
    <t>HÉROUARD</t>
  </si>
  <si>
    <t>BANNING</t>
  </si>
  <si>
    <t>MORLET</t>
  </si>
  <si>
    <t>HELOUIN</t>
  </si>
  <si>
    <t>ARDONCEAU</t>
  </si>
  <si>
    <t>MONCHOIS</t>
  </si>
  <si>
    <t>GRATUIS</t>
  </si>
  <si>
    <t>SANSORGNÉ</t>
  </si>
  <si>
    <t>SOUTUMIER</t>
  </si>
  <si>
    <t>PLANCHOT-KERMORVANT</t>
  </si>
  <si>
    <t>VAURABOURG</t>
  </si>
  <si>
    <t>GOUSSARD</t>
  </si>
  <si>
    <t>COULOMB</t>
  </si>
  <si>
    <t>CANTALOUBE</t>
  </si>
  <si>
    <t>CARDIN</t>
  </si>
  <si>
    <t>JOREL</t>
  </si>
  <si>
    <t>LEFORESTIER</t>
  </si>
  <si>
    <t>LOZACH</t>
  </si>
  <si>
    <t>HUARD</t>
  </si>
  <si>
    <t>CALBERG-ELLEN</t>
  </si>
  <si>
    <t>TREFEU</t>
  </si>
  <si>
    <t>LE CHOSSEC</t>
  </si>
  <si>
    <t>BARDOUX</t>
  </si>
  <si>
    <t>AKKOUCHE</t>
  </si>
  <si>
    <t>REISS</t>
  </si>
  <si>
    <t>SIBIRIL</t>
  </si>
  <si>
    <t>HERICHER</t>
  </si>
  <si>
    <t>SANZ</t>
  </si>
  <si>
    <t>AMANIEU</t>
  </si>
  <si>
    <t>CATALA</t>
  </si>
  <si>
    <t>CASTEL</t>
  </si>
  <si>
    <t>Raphaele</t>
  </si>
  <si>
    <t>JARROUSSE</t>
  </si>
  <si>
    <t>PERRIGAULT</t>
  </si>
  <si>
    <t>EVARISTE</t>
  </si>
  <si>
    <t>COURTEILLE</t>
  </si>
  <si>
    <t>CONSTANTINIDIS</t>
  </si>
  <si>
    <t>BOSSIERES</t>
  </si>
  <si>
    <t>SAHUGUÉDE</t>
  </si>
  <si>
    <t>SEZNEC</t>
  </si>
  <si>
    <t>DO MARCOLINO</t>
  </si>
  <si>
    <t>Louise-Gabrielle</t>
  </si>
  <si>
    <t>MARESCHAL</t>
  </si>
  <si>
    <t>COUETTE CHESNEAU</t>
  </si>
  <si>
    <t>DILASSER</t>
  </si>
  <si>
    <t>KOZOLE</t>
  </si>
  <si>
    <t>HUET DE BARROS</t>
  </si>
  <si>
    <t>SORET-MORVAN</t>
  </si>
  <si>
    <t>HOCHEDE</t>
  </si>
  <si>
    <t>ABERGEL</t>
  </si>
  <si>
    <t>CORDIN</t>
  </si>
  <si>
    <t>BEYL</t>
  </si>
  <si>
    <t>ALLEGRE</t>
  </si>
  <si>
    <t>ALIX-COLET</t>
  </si>
  <si>
    <t>MARTINE</t>
  </si>
  <si>
    <t>KHIAR</t>
  </si>
  <si>
    <t>Cécilia</t>
  </si>
  <si>
    <t>EL KTIBI</t>
  </si>
  <si>
    <t>GENTE</t>
  </si>
  <si>
    <t>LESCEU</t>
  </si>
  <si>
    <t>PRIOLLAUD</t>
  </si>
  <si>
    <t>LAVERSANNE</t>
  </si>
  <si>
    <t>HERMENT</t>
  </si>
  <si>
    <t>DE BARROS</t>
  </si>
  <si>
    <t>TRANVOUEZ</t>
  </si>
  <si>
    <t>MELLON</t>
  </si>
  <si>
    <t>DEVILLEPOIX</t>
  </si>
  <si>
    <t>SOUDAIS</t>
  </si>
  <si>
    <t>Ena</t>
  </si>
  <si>
    <t>CHALIN</t>
  </si>
  <si>
    <t>François-Pierre</t>
  </si>
  <si>
    <t>ZALAY</t>
  </si>
  <si>
    <t>GONET</t>
  </si>
  <si>
    <t>SENARD</t>
  </si>
  <si>
    <t>EELV</t>
  </si>
  <si>
    <t>NORMANDIE ECOLOGIE</t>
  </si>
  <si>
    <t>AMIEL</t>
  </si>
  <si>
    <t>OSADTCHY</t>
  </si>
  <si>
    <t>DEFARGE</t>
  </si>
  <si>
    <t>LEREVEREND</t>
  </si>
  <si>
    <t>LEROSIER</t>
  </si>
  <si>
    <t>EVRAT</t>
  </si>
  <si>
    <t>BÖRNER</t>
  </si>
  <si>
    <t>ROGUE</t>
  </si>
  <si>
    <t>GUÉVEL-BADOU</t>
  </si>
  <si>
    <t>RIBES</t>
  </si>
  <si>
    <t>BELDJOUDI</t>
  </si>
  <si>
    <t>LAIDET</t>
  </si>
  <si>
    <t>MAGNIN</t>
  </si>
  <si>
    <t>RIOUAL</t>
  </si>
  <si>
    <t>HAVARD</t>
  </si>
  <si>
    <t>GRUENAIS</t>
  </si>
  <si>
    <t>L'ORPHELIN</t>
  </si>
  <si>
    <t>CAUCHY</t>
  </si>
  <si>
    <t>LAMBLIN</t>
  </si>
  <si>
    <t>REGENTETE</t>
  </si>
  <si>
    <t>LESAGE</t>
  </si>
  <si>
    <t>PAGESY</t>
  </si>
  <si>
    <t>CHATEAUGIRON</t>
  </si>
  <si>
    <t>GREGE</t>
  </si>
  <si>
    <t>LOIZEAU</t>
  </si>
  <si>
    <t>Marie-Brigitte</t>
  </si>
  <si>
    <t>LEOSTIC</t>
  </si>
  <si>
    <t>HERVE-GRUYER</t>
  </si>
  <si>
    <t>BOURLET DE LA VALLEE</t>
  </si>
  <si>
    <t>VIRLOUVET</t>
  </si>
  <si>
    <t>AUBRIL</t>
  </si>
  <si>
    <t>LAPLACE-DOLONDE</t>
  </si>
  <si>
    <t>LE COCGUEN</t>
  </si>
  <si>
    <t>LEGUELINEL</t>
  </si>
  <si>
    <t>MARREY</t>
  </si>
  <si>
    <t>GIGAN</t>
  </si>
  <si>
    <t>JUNGERS</t>
  </si>
  <si>
    <t>PÉZERIL</t>
  </si>
  <si>
    <t>SOUBIEN</t>
  </si>
  <si>
    <t>Yanic</t>
  </si>
  <si>
    <t>LEBARBEY</t>
  </si>
  <si>
    <t>BUGUEL</t>
  </si>
  <si>
    <t>DAVEAU</t>
  </si>
  <si>
    <t>FRETEL</t>
  </si>
  <si>
    <t>SEIDENBINDER</t>
  </si>
  <si>
    <t>LEPRINCE</t>
  </si>
  <si>
    <t>AYAD</t>
  </si>
  <si>
    <t>TALEB</t>
  </si>
  <si>
    <t>BEREGOVOY</t>
  </si>
  <si>
    <t>CORMAND</t>
  </si>
  <si>
    <t>BUREAU</t>
  </si>
  <si>
    <t>DUMOULIN</t>
  </si>
  <si>
    <t>OTTE</t>
  </si>
  <si>
    <t>WEISZ</t>
  </si>
  <si>
    <t>SAVOYE</t>
  </si>
  <si>
    <t>LEFEBURE</t>
  </si>
  <si>
    <t>THOREZ</t>
  </si>
  <si>
    <t>LEROUGE</t>
  </si>
  <si>
    <t>CALBRY</t>
  </si>
  <si>
    <t>CHESNEAU</t>
  </si>
  <si>
    <t>ADER</t>
  </si>
  <si>
    <t>WAUTIER</t>
  </si>
  <si>
    <t>FAUCHARD</t>
  </si>
  <si>
    <t>SAUVAJON</t>
  </si>
  <si>
    <t>BELLIÈRE</t>
  </si>
  <si>
    <t>RÉAUX</t>
  </si>
  <si>
    <t>MALANDAIN</t>
  </si>
  <si>
    <t>LE COGUIEC</t>
  </si>
  <si>
    <t>LANDORMI</t>
  </si>
  <si>
    <t>GOODE</t>
  </si>
  <si>
    <t>PATINAUX</t>
  </si>
  <si>
    <t>PARRINGTON</t>
  </si>
  <si>
    <t>MASURIER</t>
  </si>
  <si>
    <t>MAGOAROU</t>
  </si>
  <si>
    <t>DAUNE</t>
  </si>
  <si>
    <t>Sigrid</t>
  </si>
  <si>
    <t>LOUVARD</t>
  </si>
  <si>
    <t>DE GEUSER</t>
  </si>
  <si>
    <t>Lutte Ouvrière - Faire entendre le camp des travailleurs</t>
  </si>
  <si>
    <t>CASEVITZ</t>
  </si>
  <si>
    <t>LASNEL</t>
  </si>
  <si>
    <t>LANGEVIN</t>
  </si>
  <si>
    <t>POIROT-BOURDAIN</t>
  </si>
  <si>
    <t>LEFÈVRE</t>
  </si>
  <si>
    <t>MONROTY</t>
  </si>
  <si>
    <t>DANNE</t>
  </si>
  <si>
    <t>MAUBLANC DE CHISEUIL-VAST</t>
  </si>
  <si>
    <t>LECARPENTIER</t>
  </si>
  <si>
    <t>Patricke</t>
  </si>
  <si>
    <t>DUFOURNIER</t>
  </si>
  <si>
    <t>KINGWEZE KWANGU</t>
  </si>
  <si>
    <t>PIEL-DESRUISSEAUX</t>
  </si>
  <si>
    <t>MACHADO</t>
  </si>
  <si>
    <t>Graciela</t>
  </si>
  <si>
    <t>TOUCHARD</t>
  </si>
  <si>
    <t>DOUSSON</t>
  </si>
  <si>
    <t>GUEYE</t>
  </si>
  <si>
    <t>BIETTE</t>
  </si>
  <si>
    <t>SCELLE</t>
  </si>
  <si>
    <t>FERRETTE</t>
  </si>
  <si>
    <t>RHAZI</t>
  </si>
  <si>
    <t>ARTHUR</t>
  </si>
  <si>
    <t>PINATO</t>
  </si>
  <si>
    <t>LE MILLER</t>
  </si>
  <si>
    <t>CAVALEIRO</t>
  </si>
  <si>
    <t>BONZON</t>
  </si>
  <si>
    <t>MIERMONT</t>
  </si>
  <si>
    <t>BEAUFRE</t>
  </si>
  <si>
    <t>PELTRE</t>
  </si>
  <si>
    <t>LAURÉS</t>
  </si>
  <si>
    <t>PEIGNÉ</t>
  </si>
  <si>
    <t>QUENAULT</t>
  </si>
  <si>
    <t>TAPIN</t>
  </si>
  <si>
    <t>JOUVIN</t>
  </si>
  <si>
    <t>MAGLI</t>
  </si>
  <si>
    <t>HERROU</t>
  </si>
  <si>
    <t>MAUGARD</t>
  </si>
  <si>
    <t>EUDES</t>
  </si>
  <si>
    <t>MALFAIT</t>
  </si>
  <si>
    <t>SÉCHET</t>
  </si>
  <si>
    <t>FAVAUD</t>
  </si>
  <si>
    <t>LEPENANT</t>
  </si>
  <si>
    <t>FOISSEY</t>
  </si>
  <si>
    <t>LE MANACH</t>
  </si>
  <si>
    <t>PODGUSZER</t>
  </si>
  <si>
    <t>DIEUDONNÉ</t>
  </si>
  <si>
    <t>PETITEVILLE</t>
  </si>
  <si>
    <t>LUCIA</t>
  </si>
  <si>
    <t>HOUISSE</t>
  </si>
  <si>
    <t>SOLAL</t>
  </si>
  <si>
    <t>QUENEL</t>
  </si>
  <si>
    <t>NOBLEAUX</t>
  </si>
  <si>
    <t>BICHEUX</t>
  </si>
  <si>
    <t>ORANGE</t>
  </si>
  <si>
    <t>LEVASTRE</t>
  </si>
  <si>
    <t>BREYER</t>
  </si>
  <si>
    <t>ALLART</t>
  </si>
  <si>
    <t>GLICA</t>
  </si>
  <si>
    <t>SULKOWSKI</t>
  </si>
  <si>
    <t>POTEL</t>
  </si>
  <si>
    <t>MAHLER</t>
  </si>
  <si>
    <t>LEBAUDY</t>
  </si>
  <si>
    <t>PRUVOST</t>
  </si>
  <si>
    <t>GELLÉ</t>
  </si>
  <si>
    <t>FERET</t>
  </si>
  <si>
    <t>BERMENT</t>
  </si>
  <si>
    <t>FOURMONT</t>
  </si>
  <si>
    <t>VÉPIERRE</t>
  </si>
  <si>
    <t>TOUROULT</t>
  </si>
  <si>
    <t>Marie-Astrid</t>
  </si>
  <si>
    <t>RÉTHORÉ</t>
  </si>
  <si>
    <t>MOISAN</t>
  </si>
  <si>
    <t>PINHEIRO</t>
  </si>
  <si>
    <t>LARCIER</t>
  </si>
  <si>
    <t>LACHELIER</t>
  </si>
  <si>
    <t>LISTE PARTI SOCIALISTE</t>
  </si>
  <si>
    <t>Au service de tous les Normands</t>
  </si>
  <si>
    <t>CHAUVOIS</t>
  </si>
  <si>
    <t>MIALON-BURGAT</t>
  </si>
  <si>
    <t>GUÉGUÉNIAT</t>
  </si>
  <si>
    <t>MEZERAY</t>
  </si>
  <si>
    <t>SALLEY</t>
  </si>
  <si>
    <t>HOVNANIAN</t>
  </si>
  <si>
    <t>CASINI</t>
  </si>
  <si>
    <t>LOUVET</t>
  </si>
  <si>
    <t>LEHUGEUR</t>
  </si>
  <si>
    <t>CASTETS</t>
  </si>
  <si>
    <t>BAUDA</t>
  </si>
  <si>
    <t>POUCHIN</t>
  </si>
  <si>
    <t>Chrystele</t>
  </si>
  <si>
    <t>MAACHE</t>
  </si>
  <si>
    <t>CAER</t>
  </si>
  <si>
    <t>LE MARREC</t>
  </si>
  <si>
    <t>MAMMERI</t>
  </si>
  <si>
    <t>VEYRI</t>
  </si>
  <si>
    <t>GUIMBARD</t>
  </si>
  <si>
    <t>DARMOIS</t>
  </si>
  <si>
    <t>SEGUELA</t>
  </si>
  <si>
    <t>FERREIRA AZEVEDO</t>
  </si>
  <si>
    <t>DELAMARE</t>
  </si>
  <si>
    <t>SAEGAERT</t>
  </si>
  <si>
    <t>TACONET</t>
  </si>
  <si>
    <t>NOUICER</t>
  </si>
  <si>
    <t>FICHET-BOYLE</t>
  </si>
  <si>
    <t>RIVEMALE</t>
  </si>
  <si>
    <t>DESRUES-BROCHARD</t>
  </si>
  <si>
    <t>BOKETSU</t>
  </si>
  <si>
    <t>Losangema</t>
  </si>
  <si>
    <t>LE DILAVREC</t>
  </si>
  <si>
    <t>DESTANS</t>
  </si>
  <si>
    <t>BEAUDOUIN-VERCHÈRE</t>
  </si>
  <si>
    <t>Cassandre</t>
  </si>
  <si>
    <t>LAUNOY</t>
  </si>
  <si>
    <t>ARRIVE</t>
  </si>
  <si>
    <t>JOZEAU-MARIGNE</t>
  </si>
  <si>
    <t>MONNERON</t>
  </si>
  <si>
    <t>DELAUNAY</t>
  </si>
  <si>
    <t>LEMARCHANT</t>
  </si>
  <si>
    <t>Hrolf</t>
  </si>
  <si>
    <t>FOURMENTIN</t>
  </si>
  <si>
    <t>OURY</t>
  </si>
  <si>
    <t>CATHERINE</t>
  </si>
  <si>
    <t>ALINE</t>
  </si>
  <si>
    <t>LADVENU</t>
  </si>
  <si>
    <t>BRANTONNE</t>
  </si>
  <si>
    <t>LEMENAND-DUREL</t>
  </si>
  <si>
    <t>PIOLINE</t>
  </si>
  <si>
    <t>PECCHIOLI</t>
  </si>
  <si>
    <t>Léone</t>
  </si>
  <si>
    <t>LURÇON</t>
  </si>
  <si>
    <t>SEBERT</t>
  </si>
  <si>
    <t>BOSCHER</t>
  </si>
  <si>
    <t>KRÉMER-GÉNIN</t>
  </si>
  <si>
    <t>MAYER-ROSSIGNOL</t>
  </si>
  <si>
    <t>Oumou</t>
  </si>
  <si>
    <t>GRELIER</t>
  </si>
  <si>
    <t>BONNATERRE</t>
  </si>
  <si>
    <t>GARRAUD</t>
  </si>
  <si>
    <t>CHEKHEMANI</t>
  </si>
  <si>
    <t>TROALLIC</t>
  </si>
  <si>
    <t>RENOU</t>
  </si>
  <si>
    <t>GIBERT-THIEULENT</t>
  </si>
  <si>
    <t>BOS</t>
  </si>
  <si>
    <t>Djoudé</t>
  </si>
  <si>
    <t>HAQUET</t>
  </si>
  <si>
    <t>EVANO</t>
  </si>
  <si>
    <t>MOURET</t>
  </si>
  <si>
    <t>TOROSSIAN</t>
  </si>
  <si>
    <t>BILLORÉ</t>
  </si>
  <si>
    <t>LE COQ</t>
  </si>
  <si>
    <t>DUNET</t>
  </si>
  <si>
    <t>KRÉBILL</t>
  </si>
  <si>
    <t>DESILLE</t>
  </si>
  <si>
    <t>CAPELLE</t>
  </si>
  <si>
    <t>PERCHEPIED</t>
  </si>
  <si>
    <t>HADRYS</t>
  </si>
  <si>
    <t>HEUZÉ</t>
  </si>
  <si>
    <t>BLEU MARINE</t>
  </si>
  <si>
    <t>NORMANDIE BLEU MARINE</t>
  </si>
  <si>
    <t>FOUCHE-SAILLLENFEST</t>
  </si>
  <si>
    <t>RIMBAUX</t>
  </si>
  <si>
    <t>JORET</t>
  </si>
  <si>
    <t>MAL</t>
  </si>
  <si>
    <t>LEBOEUF</t>
  </si>
  <si>
    <t>GROUD</t>
  </si>
  <si>
    <t>TAILLEPIED</t>
  </si>
  <si>
    <t>Gina</t>
  </si>
  <si>
    <t>MICHELINI</t>
  </si>
  <si>
    <t>PASDELOUP</t>
  </si>
  <si>
    <t>DELABY</t>
  </si>
  <si>
    <t>LETELLIER</t>
  </si>
  <si>
    <t>TOMMERAY</t>
  </si>
  <si>
    <t>COOHOON</t>
  </si>
  <si>
    <t>Yanne-Marie</t>
  </si>
  <si>
    <t>BAYEUX</t>
  </si>
  <si>
    <t>LEPETIT</t>
  </si>
  <si>
    <t>WIART</t>
  </si>
  <si>
    <t>DERY</t>
  </si>
  <si>
    <t>DERENEMESNIL</t>
  </si>
  <si>
    <t>PIEL</t>
  </si>
  <si>
    <t>CAMOIN</t>
  </si>
  <si>
    <t>DELACOUR</t>
  </si>
  <si>
    <t>Erik</t>
  </si>
  <si>
    <t>BARASC</t>
  </si>
  <si>
    <t>PERREAUX</t>
  </si>
  <si>
    <t>TAILLIEU</t>
  </si>
  <si>
    <t>MENEYROL-MENY</t>
  </si>
  <si>
    <t>VASSARD</t>
  </si>
  <si>
    <t>BOURREAU</t>
  </si>
  <si>
    <t>ROGIER</t>
  </si>
  <si>
    <t>DUPARD</t>
  </si>
  <si>
    <t>KURDZIEL</t>
  </si>
  <si>
    <t>RETOUT</t>
  </si>
  <si>
    <t>Laétitia</t>
  </si>
  <si>
    <t>REGNOUF</t>
  </si>
  <si>
    <t>PAZDERSKA</t>
  </si>
  <si>
    <t>Wieslawa</t>
  </si>
  <si>
    <t>DERBEZ</t>
  </si>
  <si>
    <t>SPASSEVITCH</t>
  </si>
  <si>
    <t>LEMARQUAND</t>
  </si>
  <si>
    <t>STIEFEL</t>
  </si>
  <si>
    <t>LAVANRY</t>
  </si>
  <si>
    <t>HERBRETEAU</t>
  </si>
  <si>
    <t>AMIOT</t>
  </si>
  <si>
    <t>MONFERME</t>
  </si>
  <si>
    <t>LATINIER</t>
  </si>
  <si>
    <t>FREMONT</t>
  </si>
  <si>
    <t>SEILER</t>
  </si>
  <si>
    <t>MAIGNAN</t>
  </si>
  <si>
    <t>MAUTIN</t>
  </si>
  <si>
    <t>Loup</t>
  </si>
  <si>
    <t>BAY</t>
  </si>
  <si>
    <t>LALANNE DE HAUT</t>
  </si>
  <si>
    <t>SALVISBERG</t>
  </si>
  <si>
    <t>BARELLE</t>
  </si>
  <si>
    <t>BOLLENS</t>
  </si>
  <si>
    <t>Stacy</t>
  </si>
  <si>
    <t>GOURY</t>
  </si>
  <si>
    <t>PATITUCCI</t>
  </si>
  <si>
    <t>DANTAN</t>
  </si>
  <si>
    <t>BYHET</t>
  </si>
  <si>
    <t>LE MOËL</t>
  </si>
  <si>
    <t>ARGENTIN</t>
  </si>
  <si>
    <t>BALZAC</t>
  </si>
  <si>
    <t>BERNAVILLE</t>
  </si>
  <si>
    <t>ARRIVÉ</t>
  </si>
  <si>
    <t>BELLENGER</t>
  </si>
  <si>
    <t>BOSSERT</t>
  </si>
  <si>
    <t>RIQUET</t>
  </si>
  <si>
    <t>DE LEEST</t>
  </si>
  <si>
    <t>GOSSE</t>
  </si>
  <si>
    <t>AVENEL</t>
  </si>
  <si>
    <t>CARRE</t>
  </si>
  <si>
    <t>MARCY</t>
  </si>
  <si>
    <t>FRONT DE GAUCHE</t>
  </si>
  <si>
    <t>Liste du Front de Gauche conduite par Sébastien Jumel soutenue par le PCF - le PG ensemble. "Un vent de colère. Un souffle d'espoir."</t>
  </si>
  <si>
    <t>DE WINTER</t>
  </si>
  <si>
    <t>GUALBERT</t>
  </si>
  <si>
    <t>Karinne</t>
  </si>
  <si>
    <t>AMBROISE</t>
  </si>
  <si>
    <t>QUELLIEN</t>
  </si>
  <si>
    <t>BERTU</t>
  </si>
  <si>
    <t>PAUMIER</t>
  </si>
  <si>
    <t>TOUYON</t>
  </si>
  <si>
    <t>BUSSON</t>
  </si>
  <si>
    <t>MAUREY</t>
  </si>
  <si>
    <t>ERNAULT</t>
  </si>
  <si>
    <t>BENIES</t>
  </si>
  <si>
    <t>HERBOUX</t>
  </si>
  <si>
    <t>MOURARET</t>
  </si>
  <si>
    <t>DJEMEL</t>
  </si>
  <si>
    <t>Fatia</t>
  </si>
  <si>
    <t>DIDTSCH</t>
  </si>
  <si>
    <t>DANNEBEY</t>
  </si>
  <si>
    <t>KONTÉ</t>
  </si>
  <si>
    <t>Maryata</t>
  </si>
  <si>
    <t>BEURIOT</t>
  </si>
  <si>
    <t>MAGNAN</t>
  </si>
  <si>
    <t>LEVITRE</t>
  </si>
  <si>
    <t>LEQUILERIER</t>
  </si>
  <si>
    <t>COLLETIS</t>
  </si>
  <si>
    <t>PLANQUOIS</t>
  </si>
  <si>
    <t>MECHKOUR</t>
  </si>
  <si>
    <t>Zahir</t>
  </si>
  <si>
    <t>PANNIER</t>
  </si>
  <si>
    <t>VARENNE</t>
  </si>
  <si>
    <t>HULIN</t>
  </si>
  <si>
    <t>TAMBOUR</t>
  </si>
  <si>
    <t>BESSELIÈVRE</t>
  </si>
  <si>
    <t>RENET</t>
  </si>
  <si>
    <t>TARDIVEAU</t>
  </si>
  <si>
    <t>DESAUNAY</t>
  </si>
  <si>
    <t>PLAINEAU</t>
  </si>
  <si>
    <t>MILLIEN</t>
  </si>
  <si>
    <t>VEROVE</t>
  </si>
  <si>
    <t>VONTHRON</t>
  </si>
  <si>
    <t>CHATELAIS</t>
  </si>
  <si>
    <t>BRIERE</t>
  </si>
  <si>
    <t>SIKIRDJI</t>
  </si>
  <si>
    <t>Aubert</t>
  </si>
  <si>
    <t>THIBON</t>
  </si>
  <si>
    <t>LEDENTU</t>
  </si>
  <si>
    <t>DENIMAL</t>
  </si>
  <si>
    <t>MONTEGGIA</t>
  </si>
  <si>
    <t>François D'Assise</t>
  </si>
  <si>
    <t>JUMEL</t>
  </si>
  <si>
    <t>BRULIN</t>
  </si>
  <si>
    <t>Joachim</t>
  </si>
  <si>
    <t>BAUZA</t>
  </si>
  <si>
    <t>VIALARET DU VAL DE LA CRO</t>
  </si>
  <si>
    <t>DEFRESNE</t>
  </si>
  <si>
    <t>DUGNOL</t>
  </si>
  <si>
    <t>HOUDOUIN</t>
  </si>
  <si>
    <t>DEVENDEVILLE</t>
  </si>
  <si>
    <t>HANTZ</t>
  </si>
  <si>
    <t>Handy</t>
  </si>
  <si>
    <t>BRANGIER</t>
  </si>
  <si>
    <t>VIRVAUX</t>
  </si>
  <si>
    <t>THUNE</t>
  </si>
  <si>
    <t>DEMISELLE</t>
  </si>
  <si>
    <t>LALOYER</t>
  </si>
  <si>
    <t>PREPOLESKI</t>
  </si>
  <si>
    <t>FLAUX</t>
  </si>
  <si>
    <t>Carolanne</t>
  </si>
  <si>
    <t>SOMONT</t>
  </si>
  <si>
    <t>ERNIS</t>
  </si>
  <si>
    <t>NAIL</t>
  </si>
  <si>
    <t>UNION DE LA DROITE</t>
  </si>
  <si>
    <t>LA NORMANDIE CONQUERANTE AVEC HERVÉ MORIN</t>
  </si>
  <si>
    <t>GAUGAIN</t>
  </si>
  <si>
    <t>GOMONT</t>
  </si>
  <si>
    <t>JOSSEAUME</t>
  </si>
  <si>
    <t>VERGY</t>
  </si>
  <si>
    <t>LAHALLE</t>
  </si>
  <si>
    <t>TOUGARD</t>
  </si>
  <si>
    <t>GOURNEY-LECONTE</t>
  </si>
  <si>
    <t>POUILLE</t>
  </si>
  <si>
    <t>DE GIBON</t>
  </si>
  <si>
    <t>BERKOVICZ</t>
  </si>
  <si>
    <t>BLASSEL</t>
  </si>
  <si>
    <t>RENOUF</t>
  </si>
  <si>
    <t>Aminthe</t>
  </si>
  <si>
    <t>MULLER DE SCHONGOR</t>
  </si>
  <si>
    <t>NIEWIADOMSKI</t>
  </si>
  <si>
    <t>BELAMY</t>
  </si>
  <si>
    <t>ROUVEIX</t>
  </si>
  <si>
    <t>LEFRAND</t>
  </si>
  <si>
    <t>LAMARRE</t>
  </si>
  <si>
    <t>BEAUVILLARD</t>
  </si>
  <si>
    <t>Karêne</t>
  </si>
  <si>
    <t>OUZILLEAU</t>
  </si>
  <si>
    <t>DOSSANG</t>
  </si>
  <si>
    <t>TERLEZ</t>
  </si>
  <si>
    <t>BIDAULT</t>
  </si>
  <si>
    <t>LAÏEB</t>
  </si>
  <si>
    <t>SERVEL DE COSMI</t>
  </si>
  <si>
    <t>DUONG</t>
  </si>
  <si>
    <t>SOURDON</t>
  </si>
  <si>
    <t>STIEVENARD</t>
  </si>
  <si>
    <t>FRANCOISE</t>
  </si>
  <si>
    <t>MORDRET</t>
  </si>
  <si>
    <t>Jean-Manuel</t>
  </si>
  <si>
    <t>MAZIER</t>
  </si>
  <si>
    <t>VULVERT</t>
  </si>
  <si>
    <t>VOGT</t>
  </si>
  <si>
    <t>PEYRE</t>
  </si>
  <si>
    <t>PANASSIÉ</t>
  </si>
  <si>
    <t>SOETAERT</t>
  </si>
  <si>
    <t>PIEN</t>
  </si>
  <si>
    <t>JEANNETEAU</t>
  </si>
  <si>
    <t>DENIAUD</t>
  </si>
  <si>
    <t>ASSIER</t>
  </si>
  <si>
    <t>YVARD</t>
  </si>
  <si>
    <t>MARTING</t>
  </si>
  <si>
    <t>GIROULT DES BROSSES</t>
  </si>
  <si>
    <t>TOUTAIN</t>
  </si>
  <si>
    <t>CHOQUET</t>
  </si>
  <si>
    <t>CORMAILLE DE VALBRAY</t>
  </si>
  <si>
    <t>CROISSANT</t>
  </si>
  <si>
    <t>GUÉGOT</t>
  </si>
  <si>
    <t>GASTINNE</t>
  </si>
  <si>
    <t>MORIN-DESAILLY</t>
  </si>
  <si>
    <t>DEMAZURE</t>
  </si>
  <si>
    <t>POUSSIER-WINSBACK</t>
  </si>
  <si>
    <t>DEJEAN DE LA BATIE</t>
  </si>
  <si>
    <t>GUGUIN</t>
  </si>
  <si>
    <t>HOUBRON</t>
  </si>
  <si>
    <t>DULIÈRE</t>
  </si>
  <si>
    <t>CHERRIERE</t>
  </si>
  <si>
    <t>PERALTA</t>
  </si>
  <si>
    <t>LEFRANÇOIS</t>
  </si>
  <si>
    <t>DE PRADEL DE LAMAZE</t>
  </si>
  <si>
    <t>VANDENBERGHE</t>
  </si>
  <si>
    <t>DELBOS</t>
  </si>
  <si>
    <t>HURTEBIZE</t>
  </si>
  <si>
    <t>BRÉQUIGNY</t>
  </si>
  <si>
    <t>SAINT-MARTIN</t>
  </si>
  <si>
    <t>OUVRY</t>
  </si>
  <si>
    <t>ESKINAZI</t>
  </si>
  <si>
    <t>DELALANDRE</t>
  </si>
  <si>
    <t>VAN DE WALLE</t>
  </si>
  <si>
    <t>HAIDA</t>
  </si>
  <si>
    <t>Nour-Eddine</t>
  </si>
  <si>
    <t>MAMEAUX</t>
  </si>
  <si>
    <t>RUFENACHT</t>
  </si>
  <si>
    <t>FLAVIGNY</t>
  </si>
  <si>
    <t>L'UPR, avec François ASSELINEAU - LE PARTI QUI MONTE malgré le silence des média</t>
  </si>
  <si>
    <t>DOMER-MARIE</t>
  </si>
  <si>
    <t>Térence</t>
  </si>
  <si>
    <t>MONY</t>
  </si>
  <si>
    <t>DIVARET</t>
  </si>
  <si>
    <t>POUSSET</t>
  </si>
  <si>
    <t>MABBOUX-STROMBERG</t>
  </si>
  <si>
    <t>ROCTON</t>
  </si>
  <si>
    <t>GUELLE</t>
  </si>
  <si>
    <t>SONSINI</t>
  </si>
  <si>
    <t>LHOTELLIER</t>
  </si>
  <si>
    <t>HALOPE</t>
  </si>
  <si>
    <t>HAMONIAUX</t>
  </si>
  <si>
    <t>Selim</t>
  </si>
  <si>
    <t>PICHON</t>
  </si>
  <si>
    <t>PORTIER</t>
  </si>
  <si>
    <t>GILLAS</t>
  </si>
  <si>
    <t>CHASSAN</t>
  </si>
  <si>
    <t>Johny</t>
  </si>
  <si>
    <t>TETE</t>
  </si>
  <si>
    <t>PALACIOS</t>
  </si>
  <si>
    <t>CROSNIER</t>
  </si>
  <si>
    <t>BIMONT</t>
  </si>
  <si>
    <t>CHAUWIN</t>
  </si>
  <si>
    <t>VIMOND</t>
  </si>
  <si>
    <t>ZUBICARAY</t>
  </si>
  <si>
    <t>BECHEREL</t>
  </si>
  <si>
    <t>SOUL</t>
  </si>
  <si>
    <t>NÉE</t>
  </si>
  <si>
    <t>FEREY</t>
  </si>
  <si>
    <t>LIOT</t>
  </si>
  <si>
    <t>MESECI</t>
  </si>
  <si>
    <t>Yusuf</t>
  </si>
  <si>
    <t>MEDOUR</t>
  </si>
  <si>
    <t>PISTOLESI</t>
  </si>
  <si>
    <t>LHERMITTE</t>
  </si>
  <si>
    <t>Angéline</t>
  </si>
  <si>
    <t>MONTARON</t>
  </si>
  <si>
    <t>Maeva</t>
  </si>
  <si>
    <t>LETACQ</t>
  </si>
  <si>
    <t>DULARY</t>
  </si>
  <si>
    <t>GOBLET</t>
  </si>
  <si>
    <t>ERRAHMANE</t>
  </si>
  <si>
    <t>BOSQ</t>
  </si>
  <si>
    <t>TOUILEB</t>
  </si>
  <si>
    <t>Mouloud</t>
  </si>
  <si>
    <t>Adjo</t>
  </si>
  <si>
    <t>Gilian</t>
  </si>
  <si>
    <t>FERE</t>
  </si>
  <si>
    <t>Prescilia</t>
  </si>
  <si>
    <t>GRANEIX</t>
  </si>
  <si>
    <t>DONNER</t>
  </si>
  <si>
    <t>ROUSÉ</t>
  </si>
  <si>
    <t>Gaspard</t>
  </si>
  <si>
    <t>DIAS DA SILVA</t>
  </si>
  <si>
    <t>COUVERCELLE</t>
  </si>
  <si>
    <t>HOFLACK</t>
  </si>
  <si>
    <t>BEAUDRU</t>
  </si>
  <si>
    <t>DELACOUCHIE</t>
  </si>
  <si>
    <t>HAREL</t>
  </si>
  <si>
    <t>Neigma</t>
  </si>
  <si>
    <t>PIFFAUT</t>
  </si>
  <si>
    <t>LAFONTAINE</t>
  </si>
  <si>
    <t>ROUET</t>
  </si>
  <si>
    <t>LEJEUNE TETE</t>
  </si>
  <si>
    <t>DEEVES</t>
  </si>
  <si>
    <t>JEHANNE</t>
  </si>
  <si>
    <t>MONTAUBRIC</t>
  </si>
  <si>
    <t>Yohann</t>
  </si>
  <si>
    <t>Pays de la Loire</t>
  </si>
  <si>
    <t>Loire-Atlantique</t>
  </si>
  <si>
    <t>Liste FRONT NATIONAL présentée par Marine LE PEN</t>
  </si>
  <si>
    <t>NÉDÉLEC</t>
  </si>
  <si>
    <t>LUSSAUD</t>
  </si>
  <si>
    <t>REVEL</t>
  </si>
  <si>
    <t>Éléonore</t>
  </si>
  <si>
    <t>BOISDRON</t>
  </si>
  <si>
    <t>FRIARD</t>
  </si>
  <si>
    <t>Guylène</t>
  </si>
  <si>
    <t>JAVEL</t>
  </si>
  <si>
    <t>DE RIGNÉ</t>
  </si>
  <si>
    <t>LAZARE</t>
  </si>
  <si>
    <t>MILLÉQUANT</t>
  </si>
  <si>
    <t>FOY</t>
  </si>
  <si>
    <t>BENAMOR</t>
  </si>
  <si>
    <t>Majda</t>
  </si>
  <si>
    <t>GERMAINE</t>
  </si>
  <si>
    <t>GOGUET</t>
  </si>
  <si>
    <t>SUTTER</t>
  </si>
  <si>
    <t>WOZNIAK</t>
  </si>
  <si>
    <t>CAHIER</t>
  </si>
  <si>
    <t>Cosette</t>
  </si>
  <si>
    <t>Maine-et-Loire</t>
  </si>
  <si>
    <t>MERLAUD</t>
  </si>
  <si>
    <t>LIEUMONT-BRIAND</t>
  </si>
  <si>
    <t>GOYCHMAN</t>
  </si>
  <si>
    <t>MAZIÈRES</t>
  </si>
  <si>
    <t>LAHONDÈS</t>
  </si>
  <si>
    <t>LIPP</t>
  </si>
  <si>
    <t>DE VITTON</t>
  </si>
  <si>
    <t>HUPONT</t>
  </si>
  <si>
    <t>SICOT</t>
  </si>
  <si>
    <t>COSTA PONTES</t>
  </si>
  <si>
    <t>HINFRAY</t>
  </si>
  <si>
    <t>LANCIEN</t>
  </si>
  <si>
    <t>PROUST</t>
  </si>
  <si>
    <t>Mayenne</t>
  </si>
  <si>
    <t>DE LA MORINIÈRE</t>
  </si>
  <si>
    <t>CADENAS</t>
  </si>
  <si>
    <t>ALGRIN</t>
  </si>
  <si>
    <t>BELL</t>
  </si>
  <si>
    <t>FRICOT</t>
  </si>
  <si>
    <t>BRIELLES</t>
  </si>
  <si>
    <t>LE COMTE</t>
  </si>
  <si>
    <t>Marie-Alix</t>
  </si>
  <si>
    <t>Sarthe</t>
  </si>
  <si>
    <t>GENEVREY</t>
  </si>
  <si>
    <t>DEMEULENAERE</t>
  </si>
  <si>
    <t>QUIÑONES</t>
  </si>
  <si>
    <t>Joseph-Félix</t>
  </si>
  <si>
    <t>JULEN</t>
  </si>
  <si>
    <t>VIRFOLLET</t>
  </si>
  <si>
    <t>Arnold</t>
  </si>
  <si>
    <t>Christele</t>
  </si>
  <si>
    <t>MENU</t>
  </si>
  <si>
    <t>Vendée</t>
  </si>
  <si>
    <t>NEVEUX</t>
  </si>
  <si>
    <t>AVELLO</t>
  </si>
  <si>
    <t>FILLET</t>
  </si>
  <si>
    <t>LAROCHE-ANDRO</t>
  </si>
  <si>
    <t>DE CHABOT</t>
  </si>
  <si>
    <t>QUEFFELEC</t>
  </si>
  <si>
    <t>Patrice-Henri</t>
  </si>
  <si>
    <t>STACHOWIAK</t>
  </si>
  <si>
    <t>TEINTURIER</t>
  </si>
  <si>
    <t>DOMAND</t>
  </si>
  <si>
    <t>BELLEC</t>
  </si>
  <si>
    <t>BORGET</t>
  </si>
  <si>
    <t>LEVIN</t>
  </si>
  <si>
    <t>DIEULANGARD</t>
  </si>
  <si>
    <t>CHOISIR NOS RÉGIONS</t>
  </si>
  <si>
    <t>Choisir nos Régions et Réunifier la Bretagne</t>
  </si>
  <si>
    <t>DENIGOT</t>
  </si>
  <si>
    <t>CARRO</t>
  </si>
  <si>
    <t>FLIPPOT</t>
  </si>
  <si>
    <t>ROYNARD</t>
  </si>
  <si>
    <t>PERRUCHET</t>
  </si>
  <si>
    <t>BEAUPRÉ</t>
  </si>
  <si>
    <t>ANEZO</t>
  </si>
  <si>
    <t>BARRELY</t>
  </si>
  <si>
    <t>JOSSIC</t>
  </si>
  <si>
    <t>Donatienne</t>
  </si>
  <si>
    <t>Primael</t>
  </si>
  <si>
    <t>LEYOUDEC</t>
  </si>
  <si>
    <t>Rene</t>
  </si>
  <si>
    <t>CHON</t>
  </si>
  <si>
    <t>CORLAY</t>
  </si>
  <si>
    <t>LE POUPON</t>
  </si>
  <si>
    <t>ETIEMBRE</t>
  </si>
  <si>
    <t>BACON</t>
  </si>
  <si>
    <t>GUIDOUX</t>
  </si>
  <si>
    <t>MEZAC</t>
  </si>
  <si>
    <t>THEBAUD</t>
  </si>
  <si>
    <t>Kristell</t>
  </si>
  <si>
    <t>ILIOU</t>
  </si>
  <si>
    <t>BARRILLOT</t>
  </si>
  <si>
    <t>HAYE</t>
  </si>
  <si>
    <t>Naïa</t>
  </si>
  <si>
    <t>COURJAL</t>
  </si>
  <si>
    <t>DESCROIX</t>
  </si>
  <si>
    <t>Ewan</t>
  </si>
  <si>
    <t>CADOREL</t>
  </si>
  <si>
    <t>LE SEAC'H</t>
  </si>
  <si>
    <t>COCHEREAU</t>
  </si>
  <si>
    <t>COARER</t>
  </si>
  <si>
    <t>Morvan</t>
  </si>
  <si>
    <t>CAILLAUD-BELLEAU</t>
  </si>
  <si>
    <t>LABOUR</t>
  </si>
  <si>
    <t>BAINVEL</t>
  </si>
  <si>
    <t>TOURNELLEC</t>
  </si>
  <si>
    <t>Maïwenn</t>
  </si>
  <si>
    <t>LE CALLONNEC</t>
  </si>
  <si>
    <t>DERIEUX</t>
  </si>
  <si>
    <t>PERHERIN</t>
  </si>
  <si>
    <t>Gaidig</t>
  </si>
  <si>
    <t>RIVALLAIN</t>
  </si>
  <si>
    <t>LEVREL</t>
  </si>
  <si>
    <t>EDELIN</t>
  </si>
  <si>
    <t>MATHOREZ</t>
  </si>
  <si>
    <t>MERDY-LÉON</t>
  </si>
  <si>
    <t>Gwenola</t>
  </si>
  <si>
    <t>GUET</t>
  </si>
  <si>
    <t>ROMILLAT</t>
  </si>
  <si>
    <t>LOUËRAT</t>
  </si>
  <si>
    <t>DURET</t>
  </si>
  <si>
    <t>LEMERRE</t>
  </si>
  <si>
    <t>L'HENORET</t>
  </si>
  <si>
    <t>BOULÉ</t>
  </si>
  <si>
    <t>RABALLAND</t>
  </si>
  <si>
    <t>MEVEL</t>
  </si>
  <si>
    <t>HERVOUËT</t>
  </si>
  <si>
    <t>PAVY</t>
  </si>
  <si>
    <t>SOUCHET</t>
  </si>
  <si>
    <t>LATOUCHE</t>
  </si>
  <si>
    <t>Dahud</t>
  </si>
  <si>
    <t>KERZERHO</t>
  </si>
  <si>
    <t>Arno</t>
  </si>
  <si>
    <t>BRETECHER</t>
  </si>
  <si>
    <t>GUYOMARCH</t>
  </si>
  <si>
    <t>KERGAL--BRETÊCHER</t>
  </si>
  <si>
    <t>VAN GOETHEM</t>
  </si>
  <si>
    <t>FOURAGE</t>
  </si>
  <si>
    <t>Marie-Fabienne</t>
  </si>
  <si>
    <t>IZENIC</t>
  </si>
  <si>
    <t>BETBEZE</t>
  </si>
  <si>
    <t>CASALIS</t>
  </si>
  <si>
    <t>LHOMMEAU</t>
  </si>
  <si>
    <t>VERARDO</t>
  </si>
  <si>
    <t>Tiffany</t>
  </si>
  <si>
    <t>LATOMBE</t>
  </si>
  <si>
    <t>PILOQUET</t>
  </si>
  <si>
    <t>LARDJANE-BIURRUN</t>
  </si>
  <si>
    <t>KALMANOVITCH</t>
  </si>
  <si>
    <t>ABARNOU</t>
  </si>
  <si>
    <t>MICHELOT</t>
  </si>
  <si>
    <t>BOURDY</t>
  </si>
  <si>
    <t>BOURGET</t>
  </si>
  <si>
    <t>CLAVIER</t>
  </si>
  <si>
    <t>DARRÉ</t>
  </si>
  <si>
    <t>BIGORRE</t>
  </si>
  <si>
    <t>BOIN-LHOMMEAU</t>
  </si>
  <si>
    <t>PRUDHON</t>
  </si>
  <si>
    <t>LE ROUTIER</t>
  </si>
  <si>
    <t>LAUNEAU</t>
  </si>
  <si>
    <t>DAGUIN</t>
  </si>
  <si>
    <t>BERNIER-DUPRÉELLE</t>
  </si>
  <si>
    <t>DE DAMAS</t>
  </si>
  <si>
    <t>CHAMAILLE</t>
  </si>
  <si>
    <t>PARAGOT</t>
  </si>
  <si>
    <t>LEMER</t>
  </si>
  <si>
    <t>RENOUL</t>
  </si>
  <si>
    <t>RUAULT DES COURCHAMPS</t>
  </si>
  <si>
    <t>RIGONDET</t>
  </si>
  <si>
    <t>Marie-Christelle</t>
  </si>
  <si>
    <t>POHU-DIXNEUF</t>
  </si>
  <si>
    <t>MESCHIN</t>
  </si>
  <si>
    <t>HÉRISSÉ</t>
  </si>
  <si>
    <t>SCHINTGEN</t>
  </si>
  <si>
    <t>SAINT-GILLES</t>
  </si>
  <si>
    <t>SECHE</t>
  </si>
  <si>
    <t>PETITFRERE</t>
  </si>
  <si>
    <t>ROULEAU</t>
  </si>
  <si>
    <t>GALAIS</t>
  </si>
  <si>
    <t>GUINOISEAU</t>
  </si>
  <si>
    <t>ELTGEN</t>
  </si>
  <si>
    <t>JARDIN</t>
  </si>
  <si>
    <t>Sylvianne</t>
  </si>
  <si>
    <t>CHAUVELIER</t>
  </si>
  <si>
    <t>VALLIN</t>
  </si>
  <si>
    <t>DE VAULX</t>
  </si>
  <si>
    <t>OUTIN</t>
  </si>
  <si>
    <t>BAYLE DE JESSÉ</t>
  </si>
  <si>
    <t>TROCHON</t>
  </si>
  <si>
    <t>VILLARMÉ</t>
  </si>
  <si>
    <t>CAMARROQUE</t>
  </si>
  <si>
    <t>LOHMANN</t>
  </si>
  <si>
    <t>CHIVERT</t>
  </si>
  <si>
    <t>CHANTELOUP</t>
  </si>
  <si>
    <t>GROUAS</t>
  </si>
  <si>
    <t>OLIVER</t>
  </si>
  <si>
    <t>BONNETIER</t>
  </si>
  <si>
    <t>RABARD</t>
  </si>
  <si>
    <t>PINOIT</t>
  </si>
  <si>
    <t>LACAN</t>
  </si>
  <si>
    <t>D'AUDIFFRET</t>
  </si>
  <si>
    <t>BESSONNET</t>
  </si>
  <si>
    <t>MADY</t>
  </si>
  <si>
    <t>BÉJEAU</t>
  </si>
  <si>
    <t>DE FONTAINES</t>
  </si>
  <si>
    <t>JOUFFRAULT</t>
  </si>
  <si>
    <t>GUÉNOLÉ</t>
  </si>
  <si>
    <t>ROUAULT DE COLIGNY</t>
  </si>
  <si>
    <t>CANTETEAU</t>
  </si>
  <si>
    <t>SCAFARTO</t>
  </si>
  <si>
    <t>LÉVÊQUE</t>
  </si>
  <si>
    <t>MÜLLER</t>
  </si>
  <si>
    <t>REYNAL</t>
  </si>
  <si>
    <t>REBOULLEAU</t>
  </si>
  <si>
    <t>l'Humain d'abord</t>
  </si>
  <si>
    <t>PONTAC</t>
  </si>
  <si>
    <t>UZUNPINAR</t>
  </si>
  <si>
    <t>Gulasor</t>
  </si>
  <si>
    <t>SALECROIX</t>
  </si>
  <si>
    <t>LABOUREUR</t>
  </si>
  <si>
    <t>JOURNOUD</t>
  </si>
  <si>
    <t>DEVEDEC</t>
  </si>
  <si>
    <t>DESSABLES</t>
  </si>
  <si>
    <t>COCHIN</t>
  </si>
  <si>
    <t>SAICHE</t>
  </si>
  <si>
    <t>BLAIS</t>
  </si>
  <si>
    <t>ROUGÉ</t>
  </si>
  <si>
    <t>LEHUÉDÉ</t>
  </si>
  <si>
    <t>DAVERTON</t>
  </si>
  <si>
    <t>CARREY</t>
  </si>
  <si>
    <t>SAUZÉ</t>
  </si>
  <si>
    <t>MAIA</t>
  </si>
  <si>
    <t>Pedro</t>
  </si>
  <si>
    <t>FOUGÈRE</t>
  </si>
  <si>
    <t>CABON</t>
  </si>
  <si>
    <t>DUPORT</t>
  </si>
  <si>
    <t>SEASSAU</t>
  </si>
  <si>
    <t>PAGANO</t>
  </si>
  <si>
    <t>COQUEREAU</t>
  </si>
  <si>
    <t>DUPEYROUX</t>
  </si>
  <si>
    <t>BROUILLARD-DUSONG</t>
  </si>
  <si>
    <t>RABAULT</t>
  </si>
  <si>
    <t>SALÉ</t>
  </si>
  <si>
    <t>LANG</t>
  </si>
  <si>
    <t>DAVIAU</t>
  </si>
  <si>
    <t>SÉMÉRIA</t>
  </si>
  <si>
    <t>SABBA</t>
  </si>
  <si>
    <t>RAYMOND-QUIRION</t>
  </si>
  <si>
    <t>Jean Luc</t>
  </si>
  <si>
    <t>LABRUNE-DELÉCOLLE</t>
  </si>
  <si>
    <t>JAN-BRUSSON</t>
  </si>
  <si>
    <t>VIGNER</t>
  </si>
  <si>
    <t>SEGURA-MAINGÉ</t>
  </si>
  <si>
    <t>BELLANGER</t>
  </si>
  <si>
    <t>LEROI-CHARRON</t>
  </si>
  <si>
    <t>ARNAUDY</t>
  </si>
  <si>
    <t>BOUCHÉ</t>
  </si>
  <si>
    <t>DEPOIX</t>
  </si>
  <si>
    <t>SAFIR</t>
  </si>
  <si>
    <t>Saïda</t>
  </si>
  <si>
    <t>DESPREZ</t>
  </si>
  <si>
    <t>FROMENTIERE</t>
  </si>
  <si>
    <t>MONNIN</t>
  </si>
  <si>
    <t>MOLTON</t>
  </si>
  <si>
    <t>CAMPAGNA</t>
  </si>
  <si>
    <t>FAVRET</t>
  </si>
  <si>
    <t>KERSERHO</t>
  </si>
  <si>
    <t>JOTTREAU</t>
  </si>
  <si>
    <t>Noé</t>
  </si>
  <si>
    <t>CHUSSEAU</t>
  </si>
  <si>
    <t>DOUGE</t>
  </si>
  <si>
    <t>CHAIGNE</t>
  </si>
  <si>
    <t>PACAUD</t>
  </si>
  <si>
    <t>SUCHOT</t>
  </si>
  <si>
    <t>ZIADI</t>
  </si>
  <si>
    <t>Ouria</t>
  </si>
  <si>
    <t>RONDEAU</t>
  </si>
  <si>
    <t>REPERANT</t>
  </si>
  <si>
    <t>DEBIEN</t>
  </si>
  <si>
    <t>Charlie</t>
  </si>
  <si>
    <t>BOUYER</t>
  </si>
  <si>
    <t>LARTILLIER</t>
  </si>
  <si>
    <t>POTHIER</t>
  </si>
  <si>
    <t>JADELOT</t>
  </si>
  <si>
    <t>PAILLANT</t>
  </si>
  <si>
    <t>LE BELLER</t>
  </si>
  <si>
    <t>BAZILLE</t>
  </si>
  <si>
    <t>DOLIDON</t>
  </si>
  <si>
    <t>HERVO</t>
  </si>
  <si>
    <t>NÉAU</t>
  </si>
  <si>
    <t>MAHOUDEAU</t>
  </si>
  <si>
    <t>DÉAU</t>
  </si>
  <si>
    <t>GARDAIR</t>
  </si>
  <si>
    <t>BLAINEAU</t>
  </si>
  <si>
    <t>PABOIS</t>
  </si>
  <si>
    <t>BUZAY</t>
  </si>
  <si>
    <t>PINCEPOCHE</t>
  </si>
  <si>
    <t>Najat</t>
  </si>
  <si>
    <t>COCONNIER</t>
  </si>
  <si>
    <t>HULCOQ</t>
  </si>
  <si>
    <t>BARILLOT</t>
  </si>
  <si>
    <t>SPONEM</t>
  </si>
  <si>
    <t>DUNAY</t>
  </si>
  <si>
    <t>ZERDAB</t>
  </si>
  <si>
    <t>HAMOND</t>
  </si>
  <si>
    <t>VÉROVE</t>
  </si>
  <si>
    <t>MOLLÉ</t>
  </si>
  <si>
    <t>SAINT-ARROMAN</t>
  </si>
  <si>
    <t>TESTU</t>
  </si>
  <si>
    <t>PEILLON</t>
  </si>
  <si>
    <t>PLARD</t>
  </si>
  <si>
    <t>LÉPRON</t>
  </si>
  <si>
    <t>LIZÉ</t>
  </si>
  <si>
    <t>FALIGANT</t>
  </si>
  <si>
    <t>CERISIER</t>
  </si>
  <si>
    <t>DUPAS</t>
  </si>
  <si>
    <t>MOUGEY</t>
  </si>
  <si>
    <t>LE GOURRIÉREC</t>
  </si>
  <si>
    <t>QUEURY</t>
  </si>
  <si>
    <t>TROTREAU</t>
  </si>
  <si>
    <t>PLUMEJAULT</t>
  </si>
  <si>
    <t>DESPORTES</t>
  </si>
  <si>
    <t>AMELIN</t>
  </si>
  <si>
    <t>LIGER</t>
  </si>
  <si>
    <t>HAMET</t>
  </si>
  <si>
    <t>HERMENIER</t>
  </si>
  <si>
    <t>CHEÈRE</t>
  </si>
  <si>
    <t>BRUTOUT</t>
  </si>
  <si>
    <t>THÉNAISIE</t>
  </si>
  <si>
    <t>NOUCHY</t>
  </si>
  <si>
    <t>THOMAZIC</t>
  </si>
  <si>
    <t>Dorianne</t>
  </si>
  <si>
    <t>PATOYT</t>
  </si>
  <si>
    <t>FESTIEN</t>
  </si>
  <si>
    <t>DUHART</t>
  </si>
  <si>
    <t>THERIN</t>
  </si>
  <si>
    <t>PIROVANO</t>
  </si>
  <si>
    <t>BASCOU</t>
  </si>
  <si>
    <t>CHENEY</t>
  </si>
  <si>
    <t>RIVALIN</t>
  </si>
  <si>
    <t>GAUDICHEAU</t>
  </si>
  <si>
    <t>MALCAVAT</t>
  </si>
  <si>
    <t>TOSQUES</t>
  </si>
  <si>
    <t>AGOULON</t>
  </si>
  <si>
    <t>GORMAND</t>
  </si>
  <si>
    <t>CANNESON</t>
  </si>
  <si>
    <t>UNION DROITE - CENTRE</t>
  </si>
  <si>
    <t>LISTE D'UNION DE LA DROITE ET DU CENTRE</t>
  </si>
  <si>
    <t>PERRION</t>
  </si>
  <si>
    <t>PRIOU</t>
  </si>
  <si>
    <t>PINTE</t>
  </si>
  <si>
    <t>GALLERNEAU</t>
  </si>
  <si>
    <t>DEJOIE</t>
  </si>
  <si>
    <t>GUERRIAU</t>
  </si>
  <si>
    <t>LOUVRIER</t>
  </si>
  <si>
    <t>GESSANT</t>
  </si>
  <si>
    <t>HUNAULT</t>
  </si>
  <si>
    <t>BUF</t>
  </si>
  <si>
    <t>HOUËL</t>
  </si>
  <si>
    <t>BOBLIN</t>
  </si>
  <si>
    <t>PILARD</t>
  </si>
  <si>
    <t>MÉRAND</t>
  </si>
  <si>
    <t>SABLÉ</t>
  </si>
  <si>
    <t>BEUVELET</t>
  </si>
  <si>
    <t>RINEAU</t>
  </si>
  <si>
    <t>ANNEREAU</t>
  </si>
  <si>
    <t>DESCHANEL</t>
  </si>
  <si>
    <t>GROUSSEAU</t>
  </si>
  <si>
    <t>IMPÉRIALE</t>
  </si>
  <si>
    <t>RENEAUME</t>
  </si>
  <si>
    <t>EL HAÏRY</t>
  </si>
  <si>
    <t>MORIVAL</t>
  </si>
  <si>
    <t>TIHY</t>
  </si>
  <si>
    <t>LE MERRER</t>
  </si>
  <si>
    <t>GÉRAULT</t>
  </si>
  <si>
    <t>MAUSSION</t>
  </si>
  <si>
    <t>PRÉTROT</t>
  </si>
  <si>
    <t>DEROCHE</t>
  </si>
  <si>
    <t>TOURON</t>
  </si>
  <si>
    <t>CATIN</t>
  </si>
  <si>
    <t>BRANCOUR</t>
  </si>
  <si>
    <t>BELLEGUIC</t>
  </si>
  <si>
    <t>Patriçia</t>
  </si>
  <si>
    <t>POINCLOUX</t>
  </si>
  <si>
    <t>DROUINEAU</t>
  </si>
  <si>
    <t>GAGNEUX</t>
  </si>
  <si>
    <t>SOULTANI-VIGNERON</t>
  </si>
  <si>
    <t>DESILLIÈRE</t>
  </si>
  <si>
    <t>BANNIER</t>
  </si>
  <si>
    <t>CHAMARET</t>
  </si>
  <si>
    <t>HAYER</t>
  </si>
  <si>
    <t>BARBÉ</t>
  </si>
  <si>
    <t>CORMIER</t>
  </si>
  <si>
    <t>MORANÇAIS</t>
  </si>
  <si>
    <t>COUDREUSE</t>
  </si>
  <si>
    <t>REVEAU</t>
  </si>
  <si>
    <t>BEAUCHEF</t>
  </si>
  <si>
    <t>PARANT</t>
  </si>
  <si>
    <t>ESNÉE</t>
  </si>
  <si>
    <t>Waltraud</t>
  </si>
  <si>
    <t>METENIER</t>
  </si>
  <si>
    <t>GOMMEZ</t>
  </si>
  <si>
    <t>Marie-Édith</t>
  </si>
  <si>
    <t>GRENECHE-CHAUVIERE</t>
  </si>
  <si>
    <t>CESSE</t>
  </si>
  <si>
    <t>BEUNARDEAU</t>
  </si>
  <si>
    <t>RETAILLEAU</t>
  </si>
  <si>
    <t>Pierre-Guy</t>
  </si>
  <si>
    <t>CHÉREAU</t>
  </si>
  <si>
    <t>CAILLAUD</t>
  </si>
  <si>
    <t>DE RUGY</t>
  </si>
  <si>
    <t>DEBORDE</t>
  </si>
  <si>
    <t>MAROLLEAU</t>
  </si>
  <si>
    <t>BERNAUDEAU</t>
  </si>
  <si>
    <t>GAUCHE ET ECOLOGISTES</t>
  </si>
  <si>
    <t>TOUS UNIS POUR LES PAYS DE LA LOIRE, LA GAUCHE ET LES ECOLOGISTES AVEC CHRISTOPHE CLERGEAU</t>
  </si>
  <si>
    <t>CLERGEAU</t>
  </si>
  <si>
    <t>VIOLLAND</t>
  </si>
  <si>
    <t>SY</t>
  </si>
  <si>
    <t>Ina</t>
  </si>
  <si>
    <t>THOUZEAU</t>
  </si>
  <si>
    <t>BOUCHAUD</t>
  </si>
  <si>
    <t>COAT-PROU</t>
  </si>
  <si>
    <t>BRISSET</t>
  </si>
  <si>
    <t>PIAU</t>
  </si>
  <si>
    <t>PROVOST</t>
  </si>
  <si>
    <t>L'HONORÉ</t>
  </si>
  <si>
    <t>HERVY</t>
  </si>
  <si>
    <t>FOSSET</t>
  </si>
  <si>
    <t>VALLEE-RAITIERE</t>
  </si>
  <si>
    <t>AZZI</t>
  </si>
  <si>
    <t>Elhadi</t>
  </si>
  <si>
    <t>CRUAUD</t>
  </si>
  <si>
    <t>MENAGER</t>
  </si>
  <si>
    <t>NEUVILLE-BERNIER</t>
  </si>
  <si>
    <t>BEATSE</t>
  </si>
  <si>
    <t>GIRODET</t>
  </si>
  <si>
    <t>GARBAA</t>
  </si>
  <si>
    <t>Aykel</t>
  </si>
  <si>
    <t>ADRIEN-BIGEON</t>
  </si>
  <si>
    <t>JAUNEAULT</t>
  </si>
  <si>
    <t>SARAMITO</t>
  </si>
  <si>
    <t>GAULTIER</t>
  </si>
  <si>
    <t>HEULIN</t>
  </si>
  <si>
    <t>HAROU</t>
  </si>
  <si>
    <t>TUBIANA</t>
  </si>
  <si>
    <t>CESBRON</t>
  </si>
  <si>
    <t>HUMBERT-MOHAMMEDI</t>
  </si>
  <si>
    <t>OUEDRAOGO</t>
  </si>
  <si>
    <t>NEAU</t>
  </si>
  <si>
    <t>LE SCORNET</t>
  </si>
  <si>
    <t>TRIBONDEAU</t>
  </si>
  <si>
    <t>Loukian</t>
  </si>
  <si>
    <t>GERMERIE</t>
  </si>
  <si>
    <t>LAGUESTE</t>
  </si>
  <si>
    <t>CHARDRON</t>
  </si>
  <si>
    <t>CAPLAN</t>
  </si>
  <si>
    <t>BIENCOURT</t>
  </si>
  <si>
    <t>MÉNAGE</t>
  </si>
  <si>
    <t>AMIARD</t>
  </si>
  <si>
    <t>CABARET</t>
  </si>
  <si>
    <t>CHEVREUL</t>
  </si>
  <si>
    <t>COZIC</t>
  </si>
  <si>
    <t>LE BOTERFF</t>
  </si>
  <si>
    <t>Ouafa</t>
  </si>
  <si>
    <t>POUNGUI</t>
  </si>
  <si>
    <t>Jean-Clovis</t>
  </si>
  <si>
    <t>TAFFOREAU HARDY</t>
  </si>
  <si>
    <t>TABARAND</t>
  </si>
  <si>
    <t>MARTIAL</t>
  </si>
  <si>
    <t>PLOUCHART</t>
  </si>
  <si>
    <t>BEAUNE</t>
  </si>
  <si>
    <t>LEPOURREAU</t>
  </si>
  <si>
    <t>IBARRA</t>
  </si>
  <si>
    <t>HAEFFELIN</t>
  </si>
  <si>
    <t>Maï</t>
  </si>
  <si>
    <t>LA MACHE</t>
  </si>
  <si>
    <t>CHANTECAILLE</t>
  </si>
  <si>
    <t>TOUBLANC</t>
  </si>
  <si>
    <t>PITALIER</t>
  </si>
  <si>
    <t>DREURE</t>
  </si>
  <si>
    <t>BOURGUIGNEAU</t>
  </si>
  <si>
    <t>PELTANCHE</t>
  </si>
  <si>
    <t>DEVANNE</t>
  </si>
  <si>
    <t>LE LANNIC</t>
  </si>
  <si>
    <t>CHARNEAU</t>
  </si>
  <si>
    <t>Evangélia</t>
  </si>
  <si>
    <t>BOSSIS</t>
  </si>
  <si>
    <t>WILLEMOT</t>
  </si>
  <si>
    <t>COURANT</t>
  </si>
  <si>
    <t>DELAVERGNE</t>
  </si>
  <si>
    <t>GUICHOUX</t>
  </si>
  <si>
    <t>COMMUNISTES</t>
  </si>
  <si>
    <t>MITERMITE</t>
  </si>
  <si>
    <t>PAILLUSSON</t>
  </si>
  <si>
    <t>BOULERY</t>
  </si>
  <si>
    <t>LE LUEL</t>
  </si>
  <si>
    <t>CHAUVIERE</t>
  </si>
  <si>
    <t>GUICHETEAU</t>
  </si>
  <si>
    <t>JAUNET</t>
  </si>
  <si>
    <t>JAGUENET</t>
  </si>
  <si>
    <t>BIGEARD</t>
  </si>
  <si>
    <t>LAIDIN</t>
  </si>
  <si>
    <t>DANIEL</t>
  </si>
  <si>
    <t>OZTURK</t>
  </si>
  <si>
    <t>Sakin</t>
  </si>
  <si>
    <t>TERBAH</t>
  </si>
  <si>
    <t>LEGOUT</t>
  </si>
  <si>
    <t>Marie-Ghyslaine</t>
  </si>
  <si>
    <t>GEVRIN</t>
  </si>
  <si>
    <t>Chloe</t>
  </si>
  <si>
    <t>SABIN</t>
  </si>
  <si>
    <t>GÉLINEAU</t>
  </si>
  <si>
    <t>DELEPINE</t>
  </si>
  <si>
    <t>RUELLO</t>
  </si>
  <si>
    <t>FRUNEAU</t>
  </si>
  <si>
    <t>BURBAN</t>
  </si>
  <si>
    <t>BARCELO</t>
  </si>
  <si>
    <t>MANAI</t>
  </si>
  <si>
    <t>CHENTOUF</t>
  </si>
  <si>
    <t>Hacene</t>
  </si>
  <si>
    <t>GERBAULT</t>
  </si>
  <si>
    <t>IMBERT</t>
  </si>
  <si>
    <t>PREUILHO</t>
  </si>
  <si>
    <t>MÉLOIS</t>
  </si>
  <si>
    <t>NDONG-ESSONO</t>
  </si>
  <si>
    <t>Sonya</t>
  </si>
  <si>
    <t>LEGAS</t>
  </si>
  <si>
    <t>RITOURET</t>
  </si>
  <si>
    <t>ERNOUL</t>
  </si>
  <si>
    <t>BOURIGAULT</t>
  </si>
  <si>
    <t>Cindy-Marie</t>
  </si>
  <si>
    <t>POGU</t>
  </si>
  <si>
    <t>JOUSSELIN</t>
  </si>
  <si>
    <t>VILLESANGE</t>
  </si>
  <si>
    <t>CADORET</t>
  </si>
  <si>
    <t>SCHRIJER</t>
  </si>
  <si>
    <t>REMILLARD</t>
  </si>
  <si>
    <t>VEAU</t>
  </si>
  <si>
    <t>ALAZGBO KOATENDJE LAPAGO</t>
  </si>
  <si>
    <t>Lapieg</t>
  </si>
  <si>
    <t>PICAVEZ</t>
  </si>
  <si>
    <t>GASLAIN</t>
  </si>
  <si>
    <t>MARSAC</t>
  </si>
  <si>
    <t>BRUNOT</t>
  </si>
  <si>
    <t>BENOKBA</t>
  </si>
  <si>
    <t>CULÉ</t>
  </si>
  <si>
    <t>SABBET</t>
  </si>
  <si>
    <t>VOULAMA</t>
  </si>
  <si>
    <t>DOUAUD</t>
  </si>
  <si>
    <t>JEMMI</t>
  </si>
  <si>
    <t>TALAVERA</t>
  </si>
  <si>
    <t>LAMISSE</t>
  </si>
  <si>
    <t>GIRAUDET</t>
  </si>
  <si>
    <t>ALBASSIER</t>
  </si>
  <si>
    <t>POUDROUX</t>
  </si>
  <si>
    <t>MIARD-NORET</t>
  </si>
  <si>
    <t>ETTIA</t>
  </si>
  <si>
    <t>MEMBRÉ</t>
  </si>
  <si>
    <t>Francette</t>
  </si>
  <si>
    <t>TAUNAY</t>
  </si>
  <si>
    <t>Marie-Béatrice</t>
  </si>
  <si>
    <t>POUTEAU</t>
  </si>
  <si>
    <t>CHIFFOLEAU</t>
  </si>
  <si>
    <t>PLUS QU'UNE RÉGION</t>
  </si>
  <si>
    <t>Partageons plus qu'une région</t>
  </si>
  <si>
    <t>NICOLON</t>
  </si>
  <si>
    <t>DOUGÉ</t>
  </si>
  <si>
    <t>LABADI</t>
  </si>
  <si>
    <t>ROMI</t>
  </si>
  <si>
    <t>KOGAN</t>
  </si>
  <si>
    <t>BAUCHET-MANAÏ</t>
  </si>
  <si>
    <t>Hédia</t>
  </si>
  <si>
    <t>THOUMINE</t>
  </si>
  <si>
    <t>RENOUX</t>
  </si>
  <si>
    <t>MAHOU</t>
  </si>
  <si>
    <t>LADRET</t>
  </si>
  <si>
    <t>FEDELE</t>
  </si>
  <si>
    <t>Franco</t>
  </si>
  <si>
    <t>CHALLOU</t>
  </si>
  <si>
    <t>BILLET</t>
  </si>
  <si>
    <t>ORRIÈRE</t>
  </si>
  <si>
    <t>BULTEL</t>
  </si>
  <si>
    <t>POUVREAU</t>
  </si>
  <si>
    <t>PAITEL</t>
  </si>
  <si>
    <t>LORMETEAU</t>
  </si>
  <si>
    <t>VIOLAIN</t>
  </si>
  <si>
    <t>SARDA</t>
  </si>
  <si>
    <t>JAUMOUILLÉ DIT KRUGER</t>
  </si>
  <si>
    <t>MAGNEN</t>
  </si>
  <si>
    <t>CARDET</t>
  </si>
  <si>
    <t>ÉPESSÉ</t>
  </si>
  <si>
    <t>DUBOSCLARD</t>
  </si>
  <si>
    <t>RAVENEAU</t>
  </si>
  <si>
    <t>Daphnée</t>
  </si>
  <si>
    <t>GUERRY</t>
  </si>
  <si>
    <t>BEAUMERT</t>
  </si>
  <si>
    <t>CONTAMINA</t>
  </si>
  <si>
    <t>CRÉZÉ</t>
  </si>
  <si>
    <t>CREMOIS</t>
  </si>
  <si>
    <t>NÉ</t>
  </si>
  <si>
    <t>IGNAZI</t>
  </si>
  <si>
    <t>TRILLON</t>
  </si>
  <si>
    <t>EL ALAOUI</t>
  </si>
  <si>
    <t>LAVEAU</t>
  </si>
  <si>
    <t>CHERBONNIER</t>
  </si>
  <si>
    <t>RANNOU</t>
  </si>
  <si>
    <t>ROMAGNÉ</t>
  </si>
  <si>
    <t>BOUBET</t>
  </si>
  <si>
    <t>BRINGUY</t>
  </si>
  <si>
    <t>BESSAU</t>
  </si>
  <si>
    <t>DRAMÉ</t>
  </si>
  <si>
    <t>Adji</t>
  </si>
  <si>
    <t>CHAUVIÈRE</t>
  </si>
  <si>
    <t>MARGO</t>
  </si>
  <si>
    <t>CLEYN</t>
  </si>
  <si>
    <t>SESMA</t>
  </si>
  <si>
    <t>CHARMANT</t>
  </si>
  <si>
    <t>VÉTILLARD</t>
  </si>
  <si>
    <t>SÉVÈRE</t>
  </si>
  <si>
    <t>ETONNO</t>
  </si>
  <si>
    <t>DEMEURANT</t>
  </si>
  <si>
    <t>BLOUIN</t>
  </si>
  <si>
    <t>RABILLER</t>
  </si>
  <si>
    <t>REMPILLON</t>
  </si>
  <si>
    <t>MAURIAT</t>
  </si>
  <si>
    <t>DEVAUD</t>
  </si>
  <si>
    <t>BATIOT</t>
  </si>
  <si>
    <t>COULAIS</t>
  </si>
  <si>
    <t>AKRICHE</t>
  </si>
  <si>
    <t>RAUTUREAU</t>
  </si>
  <si>
    <t>CROZEL</t>
  </si>
  <si>
    <t>GUILLOTEAU</t>
  </si>
  <si>
    <t>VIEILLE</t>
  </si>
  <si>
    <t>DANIAU</t>
  </si>
  <si>
    <t>PARISOT</t>
  </si>
  <si>
    <t>RAMELOT</t>
  </si>
  <si>
    <t>EGRON</t>
  </si>
  <si>
    <t>LEGUEN</t>
  </si>
  <si>
    <t>NOLLEZ</t>
  </si>
  <si>
    <t>GOUREAU</t>
  </si>
  <si>
    <t>BOUGUENNEC</t>
  </si>
  <si>
    <t>Glenn</t>
  </si>
  <si>
    <t>CADEAU</t>
  </si>
  <si>
    <t>BUGLOVA</t>
  </si>
  <si>
    <t>Kristina</t>
  </si>
  <si>
    <t>QUEINEC</t>
  </si>
  <si>
    <t>MARABOLI-FAUNDEZ</t>
  </si>
  <si>
    <t>Rosa</t>
  </si>
  <si>
    <t>TIREL</t>
  </si>
  <si>
    <t>Maria-Josiane</t>
  </si>
  <si>
    <t>HERNANDO</t>
  </si>
  <si>
    <t>SALVINIEN</t>
  </si>
  <si>
    <t>LE COZ</t>
  </si>
  <si>
    <t>DUBREIL</t>
  </si>
  <si>
    <t>COZETTE</t>
  </si>
  <si>
    <t>Sidonie</t>
  </si>
  <si>
    <t>CALVO</t>
  </si>
  <si>
    <t>SECHER</t>
  </si>
  <si>
    <t>TARAUD</t>
  </si>
  <si>
    <t>AGENEAU</t>
  </si>
  <si>
    <t>Charmarke</t>
  </si>
  <si>
    <t>PÉRICHON</t>
  </si>
  <si>
    <t>Marie-Mélanie</t>
  </si>
  <si>
    <t>COPPO</t>
  </si>
  <si>
    <t>RUCHAUD</t>
  </si>
  <si>
    <t>DELEDICQUE</t>
  </si>
  <si>
    <t>BOSCHE</t>
  </si>
  <si>
    <t>SAMOURA</t>
  </si>
  <si>
    <t>Dembo</t>
  </si>
  <si>
    <t>THIEBLIN</t>
  </si>
  <si>
    <t>FRESNOY</t>
  </si>
  <si>
    <t>STIZ</t>
  </si>
  <si>
    <t>Luccio</t>
  </si>
  <si>
    <t>BORDEAU</t>
  </si>
  <si>
    <t>GARRY</t>
  </si>
  <si>
    <t>BENYOUNES</t>
  </si>
  <si>
    <t>DEHOVE</t>
  </si>
  <si>
    <t>CLASSEAU</t>
  </si>
  <si>
    <t>PONSIN</t>
  </si>
  <si>
    <t>LEMESRE</t>
  </si>
  <si>
    <t>BLSTYAK</t>
  </si>
  <si>
    <t>TRIBALLIER</t>
  </si>
  <si>
    <t>CHASSAING</t>
  </si>
  <si>
    <t>GANCHE</t>
  </si>
  <si>
    <t>JESENBERGER</t>
  </si>
  <si>
    <t>JEUDON</t>
  </si>
  <si>
    <t>CHIAMPI</t>
  </si>
  <si>
    <t>CHOUQUER</t>
  </si>
  <si>
    <t>LOYAN</t>
  </si>
  <si>
    <t>Sylvère</t>
  </si>
  <si>
    <t>MISERETTE</t>
  </si>
  <si>
    <t>LUSSON</t>
  </si>
  <si>
    <t>BLANCHOIN</t>
  </si>
  <si>
    <t>BRETOT</t>
  </si>
  <si>
    <t>François-Michel</t>
  </si>
  <si>
    <t>JEANVOINE</t>
  </si>
  <si>
    <t>LECHAIRE</t>
  </si>
  <si>
    <t>MATHUBERT</t>
  </si>
  <si>
    <t>EPAUD</t>
  </si>
  <si>
    <t>FACON</t>
  </si>
  <si>
    <t>LE PELLETIER</t>
  </si>
  <si>
    <t>DUROY</t>
  </si>
  <si>
    <t>INGLEBERT</t>
  </si>
  <si>
    <t>PISSARD</t>
  </si>
  <si>
    <t>THIVAT</t>
  </si>
  <si>
    <t>RAUTURIER</t>
  </si>
  <si>
    <t>Stéven</t>
  </si>
  <si>
    <t>Provence-Alpes-Côte d'Azur</t>
  </si>
  <si>
    <t>Alpes-de-Haute-Provence</t>
  </si>
  <si>
    <t>A.E.I.</t>
  </si>
  <si>
    <t>Alliance écologiste indépendante</t>
  </si>
  <si>
    <t>PIECHOTA</t>
  </si>
  <si>
    <t>D'ERCOLE</t>
  </si>
  <si>
    <t>RAGOLSKI</t>
  </si>
  <si>
    <t>Hautes-Alpes</t>
  </si>
  <si>
    <t>BUCHLIN</t>
  </si>
  <si>
    <t>DALMASSO</t>
  </si>
  <si>
    <t>SCARAMOZZINO</t>
  </si>
  <si>
    <t>Carmello</t>
  </si>
  <si>
    <t>TROUCHE</t>
  </si>
  <si>
    <t>Alpes-Maritimes</t>
  </si>
  <si>
    <t>GOVERNATORI</t>
  </si>
  <si>
    <t>Jean Marc</t>
  </si>
  <si>
    <t>SACHÉ GROUÉS</t>
  </si>
  <si>
    <t>MIRAN</t>
  </si>
  <si>
    <t>VILLON</t>
  </si>
  <si>
    <t>PILLARD</t>
  </si>
  <si>
    <t>Emmanuèle</t>
  </si>
  <si>
    <t>BELLA</t>
  </si>
  <si>
    <t>THOUZON-MENONI</t>
  </si>
  <si>
    <t>PAGANI</t>
  </si>
  <si>
    <t>HVIDSTEN</t>
  </si>
  <si>
    <t>CARCELES</t>
  </si>
  <si>
    <t>Jean François</t>
  </si>
  <si>
    <t>DELETANG</t>
  </si>
  <si>
    <t>CLAYER</t>
  </si>
  <si>
    <t>MEATTINI</t>
  </si>
  <si>
    <t>LEGUET</t>
  </si>
  <si>
    <t>Jean Marie</t>
  </si>
  <si>
    <t>FORCHI</t>
  </si>
  <si>
    <t>ARRII</t>
  </si>
  <si>
    <t>COSENTINO</t>
  </si>
  <si>
    <t>ZBIROU</t>
  </si>
  <si>
    <t>Marilyn</t>
  </si>
  <si>
    <t>PALMERS</t>
  </si>
  <si>
    <t>Joselane</t>
  </si>
  <si>
    <t>MOERMAN</t>
  </si>
  <si>
    <t>BERNARDONI</t>
  </si>
  <si>
    <t>Bouches-du-Rhône</t>
  </si>
  <si>
    <t>ROCHAND</t>
  </si>
  <si>
    <t>ABOUDOU</t>
  </si>
  <si>
    <t>Marie Christine</t>
  </si>
  <si>
    <t>LORENTE-MARTINEZ</t>
  </si>
  <si>
    <t>Crystelle</t>
  </si>
  <si>
    <t>FALOUTI</t>
  </si>
  <si>
    <t>VALENZA</t>
  </si>
  <si>
    <t>Marius</t>
  </si>
  <si>
    <t>MOHAMED ALI</t>
  </si>
  <si>
    <t>Machoud</t>
  </si>
  <si>
    <t>AKSIL</t>
  </si>
  <si>
    <t>MARUFFI</t>
  </si>
  <si>
    <t>FRANZI EPOUSE LABIAD</t>
  </si>
  <si>
    <t>LABIAD</t>
  </si>
  <si>
    <t>Younas</t>
  </si>
  <si>
    <t>VILLALONGA</t>
  </si>
  <si>
    <t>OVANESSIAN</t>
  </si>
  <si>
    <t>OUMAR</t>
  </si>
  <si>
    <t>GAZELLE</t>
  </si>
  <si>
    <t>MESSAOUD</t>
  </si>
  <si>
    <t>MINUTOLO</t>
  </si>
  <si>
    <t>JULLIEN</t>
  </si>
  <si>
    <t>ATALI</t>
  </si>
  <si>
    <t>BONIFAY</t>
  </si>
  <si>
    <t>MENCACCI</t>
  </si>
  <si>
    <t>Romane</t>
  </si>
  <si>
    <t>GREETHAM</t>
  </si>
  <si>
    <t>MARIR</t>
  </si>
  <si>
    <t>ISRAEL</t>
  </si>
  <si>
    <t>CAPRIOLI</t>
  </si>
  <si>
    <t>Nourdine</t>
  </si>
  <si>
    <t>TAMDJIRT</t>
  </si>
  <si>
    <t>LEONE</t>
  </si>
  <si>
    <t>MILANOWSKA</t>
  </si>
  <si>
    <t>Krystyna</t>
  </si>
  <si>
    <t>MHAMADI</t>
  </si>
  <si>
    <t>ZUCCHETTI</t>
  </si>
  <si>
    <t>MOGNI</t>
  </si>
  <si>
    <t>TOCCHINI</t>
  </si>
  <si>
    <t>JAOUAR</t>
  </si>
  <si>
    <t>CANTAIS</t>
  </si>
  <si>
    <t>Var</t>
  </si>
  <si>
    <t>KOSCIELSKI</t>
  </si>
  <si>
    <t>Laurile</t>
  </si>
  <si>
    <t>ZANNINI</t>
  </si>
  <si>
    <t>Jean Toussaint</t>
  </si>
  <si>
    <t>HARANG</t>
  </si>
  <si>
    <t>CHOUDAR</t>
  </si>
  <si>
    <t>BERENGUIER</t>
  </si>
  <si>
    <t>ALLIER</t>
  </si>
  <si>
    <t>ABRIGO</t>
  </si>
  <si>
    <t>HAMMOUDA</t>
  </si>
  <si>
    <t>TOMÉ</t>
  </si>
  <si>
    <t>VIRRIAT</t>
  </si>
  <si>
    <t>ARFORT</t>
  </si>
  <si>
    <t>LICHERE</t>
  </si>
  <si>
    <t>SERREAU</t>
  </si>
  <si>
    <t>Jean-Serge</t>
  </si>
  <si>
    <t>CHAUDE</t>
  </si>
  <si>
    <t>LE DALL</t>
  </si>
  <si>
    <t>GUILLÉ</t>
  </si>
  <si>
    <t>REPON</t>
  </si>
  <si>
    <t>Anaël</t>
  </si>
  <si>
    <t>REGNIER</t>
  </si>
  <si>
    <t>PIZZOLE</t>
  </si>
  <si>
    <t>Vaucluse</t>
  </si>
  <si>
    <t>RICODEAU</t>
  </si>
  <si>
    <t>TUILLIER</t>
  </si>
  <si>
    <t>REUMAUX</t>
  </si>
  <si>
    <t>ALBANESE</t>
  </si>
  <si>
    <t>TAÏB</t>
  </si>
  <si>
    <t>CALAMIA</t>
  </si>
  <si>
    <t>QUATTRONE</t>
  </si>
  <si>
    <t>Illan-Brice</t>
  </si>
  <si>
    <t>AVESQUE</t>
  </si>
  <si>
    <t>ALCAYDÉ</t>
  </si>
  <si>
    <t>MALHOLE</t>
  </si>
  <si>
    <t>CYVOCT</t>
  </si>
  <si>
    <t>TRANCHAND</t>
  </si>
  <si>
    <t>FERRANDEZ</t>
  </si>
  <si>
    <t>PASTOR</t>
  </si>
  <si>
    <t>KECHRA</t>
  </si>
  <si>
    <t>ABDELLATIF</t>
  </si>
  <si>
    <t>Néjima</t>
  </si>
  <si>
    <t>Marie-Yolande</t>
  </si>
  <si>
    <t>WANIOWSKI</t>
  </si>
  <si>
    <t>AMM</t>
  </si>
  <si>
    <t>BARTOLI</t>
  </si>
  <si>
    <t>BOUILLEAUX</t>
  </si>
  <si>
    <t>BENKEMOUN</t>
  </si>
  <si>
    <t>MARKIEL</t>
  </si>
  <si>
    <t>PÉTARD</t>
  </si>
  <si>
    <t>PÉCOUT</t>
  </si>
  <si>
    <t>SAMPÉRÉ</t>
  </si>
  <si>
    <t>IBERTI</t>
  </si>
  <si>
    <t>GIULIANO</t>
  </si>
  <si>
    <t>LINZA</t>
  </si>
  <si>
    <t>CHABOISSIER</t>
  </si>
  <si>
    <t>LE DOZE</t>
  </si>
  <si>
    <t>GOURMAUD</t>
  </si>
  <si>
    <t>CABRERA</t>
  </si>
  <si>
    <t>Raphaèle</t>
  </si>
  <si>
    <t>FRESSIGNAUD</t>
  </si>
  <si>
    <t>GIARDINA</t>
  </si>
  <si>
    <t>ROUHANI</t>
  </si>
  <si>
    <t>NICAISE</t>
  </si>
  <si>
    <t>CECON</t>
  </si>
  <si>
    <t>ESPAZE</t>
  </si>
  <si>
    <t>BAZZALI</t>
  </si>
  <si>
    <t>CHRISTINY</t>
  </si>
  <si>
    <t>Raynal</t>
  </si>
  <si>
    <t>SEYMOUR</t>
  </si>
  <si>
    <t>DEIDON</t>
  </si>
  <si>
    <t>EL BEKKARI</t>
  </si>
  <si>
    <t>ARCHELAS</t>
  </si>
  <si>
    <t>JOUFFREY</t>
  </si>
  <si>
    <t>GHERBI</t>
  </si>
  <si>
    <t>FIORILE</t>
  </si>
  <si>
    <t>PÉRILLAT</t>
  </si>
  <si>
    <t>MALTINTI</t>
  </si>
  <si>
    <t>TRENCA</t>
  </si>
  <si>
    <t>LYONNET</t>
  </si>
  <si>
    <t>ZAPARTY</t>
  </si>
  <si>
    <t>GHIOTTO</t>
  </si>
  <si>
    <t>VALIENTE</t>
  </si>
  <si>
    <t>LACLAU</t>
  </si>
  <si>
    <t>EPPSTEIN</t>
  </si>
  <si>
    <t>LOOCK</t>
  </si>
  <si>
    <t>BASCETTO</t>
  </si>
  <si>
    <t>BERLAND</t>
  </si>
  <si>
    <t>CIAMPOSSIN</t>
  </si>
  <si>
    <t>LEONETTI</t>
  </si>
  <si>
    <t>PELCOT</t>
  </si>
  <si>
    <t>RODINSON</t>
  </si>
  <si>
    <t>DAÏEN</t>
  </si>
  <si>
    <t>LOCHON</t>
  </si>
  <si>
    <t>BALTY</t>
  </si>
  <si>
    <t>Marie-Renée</t>
  </si>
  <si>
    <t>MOCHER</t>
  </si>
  <si>
    <t>AUFAURE</t>
  </si>
  <si>
    <t>CAVAZZA</t>
  </si>
  <si>
    <t>ROBART</t>
  </si>
  <si>
    <t>FERRANT</t>
  </si>
  <si>
    <t>KHEMOUN</t>
  </si>
  <si>
    <t>Ernest</t>
  </si>
  <si>
    <t>AUDIBERT</t>
  </si>
  <si>
    <t>YOUNE-KAYE</t>
  </si>
  <si>
    <t>JEMIAI</t>
  </si>
  <si>
    <t>Medhi</t>
  </si>
  <si>
    <t>DUBERNET</t>
  </si>
  <si>
    <t>COSTANZA</t>
  </si>
  <si>
    <t>LALOUM</t>
  </si>
  <si>
    <t>JEANTOUX</t>
  </si>
  <si>
    <t>SALVIETTI</t>
  </si>
  <si>
    <t>RONCHI</t>
  </si>
  <si>
    <t>PARTARRIEU</t>
  </si>
  <si>
    <t>JOSUÉ</t>
  </si>
  <si>
    <t>PIERINI</t>
  </si>
  <si>
    <t>VEILLANT</t>
  </si>
  <si>
    <t>RIBARDIÈRE</t>
  </si>
  <si>
    <t>ZARIQUIEGUI</t>
  </si>
  <si>
    <t>LUCCHETTI</t>
  </si>
  <si>
    <t>JUX</t>
  </si>
  <si>
    <t>FRANCIOSA</t>
  </si>
  <si>
    <t>RUELLE</t>
  </si>
  <si>
    <t>UNION DES DROITES</t>
  </si>
  <si>
    <t>BLUME</t>
  </si>
  <si>
    <t>DE MESMAY</t>
  </si>
  <si>
    <t>LANFANT</t>
  </si>
  <si>
    <t>TRICHOT</t>
  </si>
  <si>
    <t>CAMPANA</t>
  </si>
  <si>
    <t>FAUDI</t>
  </si>
  <si>
    <t>FURIOLI-BEAUNIER</t>
  </si>
  <si>
    <t>CRIPE</t>
  </si>
  <si>
    <t>Philip</t>
  </si>
  <si>
    <t>CAPONE</t>
  </si>
  <si>
    <t>SCHENARDI</t>
  </si>
  <si>
    <t>COTTA</t>
  </si>
  <si>
    <t>GUALANDI</t>
  </si>
  <si>
    <t>GUILHEN</t>
  </si>
  <si>
    <t>PELLERO</t>
  </si>
  <si>
    <t>DEGIOANNI</t>
  </si>
  <si>
    <t>DE GUBERNATIS</t>
  </si>
  <si>
    <t>CHAMBIN</t>
  </si>
  <si>
    <t>LUBIATO</t>
  </si>
  <si>
    <t>LIGONIE</t>
  </si>
  <si>
    <t>SAN JUAN-ORSINI</t>
  </si>
  <si>
    <t>TRINCHERO</t>
  </si>
  <si>
    <t>GUARY</t>
  </si>
  <si>
    <t>RÉMUSAN</t>
  </si>
  <si>
    <t>BUGÉIA</t>
  </si>
  <si>
    <t>MOIRANO</t>
  </si>
  <si>
    <t>FONCEL</t>
  </si>
  <si>
    <t>BOLLENDER</t>
  </si>
  <si>
    <t>CRASTI</t>
  </si>
  <si>
    <t>CONFUSI</t>
  </si>
  <si>
    <t>LARDIN</t>
  </si>
  <si>
    <t>FARINA</t>
  </si>
  <si>
    <t>LALESART</t>
  </si>
  <si>
    <t>BIANCIOTTO</t>
  </si>
  <si>
    <t>LOPICO</t>
  </si>
  <si>
    <t>COZZOLINO</t>
  </si>
  <si>
    <t>ORTEGA</t>
  </si>
  <si>
    <t>MOLITOR</t>
  </si>
  <si>
    <t>LEITE</t>
  </si>
  <si>
    <t>CATELLIER</t>
  </si>
  <si>
    <t>NESINI</t>
  </si>
  <si>
    <t>ANDREOZZI</t>
  </si>
  <si>
    <t>VELOSON</t>
  </si>
  <si>
    <t>LOUSSIER-LECOURT</t>
  </si>
  <si>
    <t>BAROZZI</t>
  </si>
  <si>
    <t>KHOUPIGUIAN</t>
  </si>
  <si>
    <t>CARDELLA</t>
  </si>
  <si>
    <t>OLIVA</t>
  </si>
  <si>
    <t>Fulbert Jules</t>
  </si>
  <si>
    <t>MUSSOU</t>
  </si>
  <si>
    <t>MANJARD</t>
  </si>
  <si>
    <t>OLLIER</t>
  </si>
  <si>
    <t>MASSOL</t>
  </si>
  <si>
    <t>MENET</t>
  </si>
  <si>
    <t>TRAVERSA</t>
  </si>
  <si>
    <t>PETITPEZ</t>
  </si>
  <si>
    <t>CARILLO</t>
  </si>
  <si>
    <t>DEMETS</t>
  </si>
  <si>
    <t>PIED</t>
  </si>
  <si>
    <t>MOLESTI</t>
  </si>
  <si>
    <t>TEMINE</t>
  </si>
  <si>
    <t>MATTONE</t>
  </si>
  <si>
    <t>ALMAGRO</t>
  </si>
  <si>
    <t>FLASCHEL</t>
  </si>
  <si>
    <t>Manfred</t>
  </si>
  <si>
    <t>CLORI</t>
  </si>
  <si>
    <t>SALVAÏA</t>
  </si>
  <si>
    <t>DE MAYNARD</t>
  </si>
  <si>
    <t>VECCHIO</t>
  </si>
  <si>
    <t>Valeria</t>
  </si>
  <si>
    <t>BOSC</t>
  </si>
  <si>
    <t>SIBILLAT</t>
  </si>
  <si>
    <t>LEBERQUIER</t>
  </si>
  <si>
    <t>RAGAZZACCI STEPHANOPOLI DE COMNENE</t>
  </si>
  <si>
    <t>Xavière</t>
  </si>
  <si>
    <t>QUET</t>
  </si>
  <si>
    <t>DAME</t>
  </si>
  <si>
    <t>CAGNAT</t>
  </si>
  <si>
    <t>GIANESELLO</t>
  </si>
  <si>
    <t>MAZZOLENI</t>
  </si>
  <si>
    <t>DE LA BROSSE</t>
  </si>
  <si>
    <t>FIASCHI</t>
  </si>
  <si>
    <t>LORHO</t>
  </si>
  <si>
    <t>CRESPO</t>
  </si>
  <si>
    <t>PERTEK</t>
  </si>
  <si>
    <t>NERSESSIAN</t>
  </si>
  <si>
    <t>VERMEILLE</t>
  </si>
  <si>
    <t>SABON</t>
  </si>
  <si>
    <t>GOUSSEAU</t>
  </si>
  <si>
    <t>THES</t>
  </si>
  <si>
    <t>AUMAGE</t>
  </si>
  <si>
    <t>LA REGION COOPERATIVE</t>
  </si>
  <si>
    <t>la Région Coopérative Sociale, Ecologiste et Citoyenne, avec sophie CAMARD et Jean-Marc COPPOLA</t>
  </si>
  <si>
    <t>CHARRIAU</t>
  </si>
  <si>
    <t>VUOSO</t>
  </si>
  <si>
    <t>BERTHONNÈCHE</t>
  </si>
  <si>
    <t>CODURI</t>
  </si>
  <si>
    <t>CHAMOUX</t>
  </si>
  <si>
    <t>BRIANÇON</t>
  </si>
  <si>
    <t>LANQUAR-CASTIEL</t>
  </si>
  <si>
    <t>INJEY</t>
  </si>
  <si>
    <t>FRANCO</t>
  </si>
  <si>
    <t>TRIPOUL</t>
  </si>
  <si>
    <t>MATHÉ-DE BOTTON</t>
  </si>
  <si>
    <t>MARCHESE</t>
  </si>
  <si>
    <t>RASTELLO</t>
  </si>
  <si>
    <t>BIANCONI</t>
  </si>
  <si>
    <t>BARBAGELATA-MANAUTHON</t>
  </si>
  <si>
    <t>TÉALDI</t>
  </si>
  <si>
    <t>GAYE</t>
  </si>
  <si>
    <t>BOUKHALFA</t>
  </si>
  <si>
    <t>Redija</t>
  </si>
  <si>
    <t>DECOUPIGNY</t>
  </si>
  <si>
    <t>BEGO-GHINA</t>
  </si>
  <si>
    <t>Marie-Lou</t>
  </si>
  <si>
    <t>CUOCO</t>
  </si>
  <si>
    <t>SCHOUVER</t>
  </si>
  <si>
    <t>HAMOUDA</t>
  </si>
  <si>
    <t>Kabil</t>
  </si>
  <si>
    <t>QUINTON</t>
  </si>
  <si>
    <t>ARHAN</t>
  </si>
  <si>
    <t>HERNANDEZ-NICAISE</t>
  </si>
  <si>
    <t>Maria-Luz</t>
  </si>
  <si>
    <t>CAMARD</t>
  </si>
  <si>
    <t>COPPOLA</t>
  </si>
  <si>
    <t>LE CACHEUX</t>
  </si>
  <si>
    <t>HISPA</t>
  </si>
  <si>
    <t>MEGUENNI</t>
  </si>
  <si>
    <t>Zoubida</t>
  </si>
  <si>
    <t>MESLIAND</t>
  </si>
  <si>
    <t>MERSALI</t>
  </si>
  <si>
    <t>URBAN</t>
  </si>
  <si>
    <t>FRESCHEL</t>
  </si>
  <si>
    <t>AGULLO</t>
  </si>
  <si>
    <t>LAVILLAUREIX</t>
  </si>
  <si>
    <t>ESPOLIO</t>
  </si>
  <si>
    <t>CAYRON</t>
  </si>
  <si>
    <t>BACCHI</t>
  </si>
  <si>
    <t>JOHSUA</t>
  </si>
  <si>
    <t>LAFLOTTE</t>
  </si>
  <si>
    <t>RACHET THENINT</t>
  </si>
  <si>
    <t>ITRISSO</t>
  </si>
  <si>
    <t>SABEG</t>
  </si>
  <si>
    <t>CARRETERO</t>
  </si>
  <si>
    <t>MENCHON</t>
  </si>
  <si>
    <t>FARDOUX</t>
  </si>
  <si>
    <t>REMEN</t>
  </si>
  <si>
    <t>VALETA</t>
  </si>
  <si>
    <t>BRUNDU</t>
  </si>
  <si>
    <t>GAL</t>
  </si>
  <si>
    <t>EYNAUD</t>
  </si>
  <si>
    <t>VEINBERG</t>
  </si>
  <si>
    <t>POZÉ</t>
  </si>
  <si>
    <t>KERVAJAN</t>
  </si>
  <si>
    <t>Gwénaël</t>
  </si>
  <si>
    <t>RUBIROLA-BLANC</t>
  </si>
  <si>
    <t>THÉRON</t>
  </si>
  <si>
    <t>BUAN</t>
  </si>
  <si>
    <t>INAUDI</t>
  </si>
  <si>
    <t>Rosy</t>
  </si>
  <si>
    <t>SÉNÉGAS</t>
  </si>
  <si>
    <t>DELHAYE</t>
  </si>
  <si>
    <t>FELIZIA</t>
  </si>
  <si>
    <t>Jean-Laurent</t>
  </si>
  <si>
    <t>NIRONI</t>
  </si>
  <si>
    <t>MOUTTET</t>
  </si>
  <si>
    <t>DE UBEDA</t>
  </si>
  <si>
    <t>MARGUERIE</t>
  </si>
  <si>
    <t>TOSAN</t>
  </si>
  <si>
    <t>NINI</t>
  </si>
  <si>
    <t>Norah</t>
  </si>
  <si>
    <t>LUQUAND</t>
  </si>
  <si>
    <t>MACIGNO</t>
  </si>
  <si>
    <t>CIVETTINI</t>
  </si>
  <si>
    <t>ALIS</t>
  </si>
  <si>
    <t>BROSSAUD</t>
  </si>
  <si>
    <t>CARRATALA</t>
  </si>
  <si>
    <t>BOZANE</t>
  </si>
  <si>
    <t>BREGLIANO</t>
  </si>
  <si>
    <t>AULEZY-LAMBERT</t>
  </si>
  <si>
    <t>GOURC-KREISS</t>
  </si>
  <si>
    <t>REVERDITO-ORTIGUE</t>
  </si>
  <si>
    <t>TRIGO</t>
  </si>
  <si>
    <t>PLAZANET</t>
  </si>
  <si>
    <t>SERAFINI</t>
  </si>
  <si>
    <t>HALOUI</t>
  </si>
  <si>
    <t>KADLER</t>
  </si>
  <si>
    <t>FAUCHE</t>
  </si>
  <si>
    <t>BETTEMBOT-TREUTENAERE</t>
  </si>
  <si>
    <t>BOUHASSANE</t>
  </si>
  <si>
    <t>CHIARRI</t>
  </si>
  <si>
    <t>IDIR</t>
  </si>
  <si>
    <t>ROSENBLATT</t>
  </si>
  <si>
    <t>GATEL</t>
  </si>
  <si>
    <t>LA FRANCE PLEIN SUD !</t>
  </si>
  <si>
    <t>La France plein Sud !</t>
  </si>
  <si>
    <t>DOUZON</t>
  </si>
  <si>
    <t>LOUBRY</t>
  </si>
  <si>
    <t>JOUZIER-BERGES</t>
  </si>
  <si>
    <t>NAVARRANNE</t>
  </si>
  <si>
    <t>LECOINTRE</t>
  </si>
  <si>
    <t>DEROIN</t>
  </si>
  <si>
    <t>GAMBA</t>
  </si>
  <si>
    <t>BETTATI</t>
  </si>
  <si>
    <t>JABOULET</t>
  </si>
  <si>
    <t>TIVOLI</t>
  </si>
  <si>
    <t>VARDON</t>
  </si>
  <si>
    <t>PAVARD</t>
  </si>
  <si>
    <t>LOEUILLET</t>
  </si>
  <si>
    <t>DAUGREILH</t>
  </si>
  <si>
    <t>TIXIER DE GUBERNATIS</t>
  </si>
  <si>
    <t>MONSEL</t>
  </si>
  <si>
    <t>ROSSINI</t>
  </si>
  <si>
    <t>LARTIGUE</t>
  </si>
  <si>
    <t>PRADOS</t>
  </si>
  <si>
    <t>BRONDOLIN</t>
  </si>
  <si>
    <t>ROCCA</t>
  </si>
  <si>
    <t>LO VARCO</t>
  </si>
  <si>
    <t>SIMONOT</t>
  </si>
  <si>
    <t>BRUTTI</t>
  </si>
  <si>
    <t>Brune</t>
  </si>
  <si>
    <t>GALBERT</t>
  </si>
  <si>
    <t>Franck Édouard</t>
  </si>
  <si>
    <t>YOT</t>
  </si>
  <si>
    <t>CHIAPELLI</t>
  </si>
  <si>
    <t>Bryan</t>
  </si>
  <si>
    <t>RAVIER</t>
  </si>
  <si>
    <t>LAUPIES</t>
  </si>
  <si>
    <t>ALLISIO</t>
  </si>
  <si>
    <t>BEZ</t>
  </si>
  <si>
    <t>LEGUEM</t>
  </si>
  <si>
    <t>Jean-Alexandre</t>
  </si>
  <si>
    <t>GRECH</t>
  </si>
  <si>
    <t>GUILBAUX</t>
  </si>
  <si>
    <t>Rina</t>
  </si>
  <si>
    <t>LUC</t>
  </si>
  <si>
    <t>D'ANGIO</t>
  </si>
  <si>
    <t>FOUQUART</t>
  </si>
  <si>
    <t>CHEVILLARD</t>
  </si>
  <si>
    <t>PARODI</t>
  </si>
  <si>
    <t>PRADOURA</t>
  </si>
  <si>
    <t>GERONIMO</t>
  </si>
  <si>
    <t>ESPALLARDO</t>
  </si>
  <si>
    <t>PICCONE</t>
  </si>
  <si>
    <t>SELLOUM</t>
  </si>
  <si>
    <t>Arezki</t>
  </si>
  <si>
    <t>DELAYE</t>
  </si>
  <si>
    <t>ITRAC</t>
  </si>
  <si>
    <t>TRANI</t>
  </si>
  <si>
    <t>COSENZA</t>
  </si>
  <si>
    <t>SOLARI</t>
  </si>
  <si>
    <t>ABRAHAMIAN</t>
  </si>
  <si>
    <t>FORNERONE</t>
  </si>
  <si>
    <t>GOURIER</t>
  </si>
  <si>
    <t>KERBRAT</t>
  </si>
  <si>
    <t>LEPORE</t>
  </si>
  <si>
    <t>MAGINI</t>
  </si>
  <si>
    <t>LELOUIS</t>
  </si>
  <si>
    <t>BESNAÏNOU</t>
  </si>
  <si>
    <t>ROBINE</t>
  </si>
  <si>
    <t>PATRITI</t>
  </si>
  <si>
    <t>ALLIOT</t>
  </si>
  <si>
    <t>LANSADE</t>
  </si>
  <si>
    <t>Marc Etienne</t>
  </si>
  <si>
    <t>BOCCALETTI</t>
  </si>
  <si>
    <t>FIOL</t>
  </si>
  <si>
    <t>LECOINNET</t>
  </si>
  <si>
    <t>TROIN</t>
  </si>
  <si>
    <t>WAQUET</t>
  </si>
  <si>
    <t>LANCINE</t>
  </si>
  <si>
    <t>RENCK-GUIGUE</t>
  </si>
  <si>
    <t>HAYMANN</t>
  </si>
  <si>
    <t>AUREILLE</t>
  </si>
  <si>
    <t>Williams</t>
  </si>
  <si>
    <t>AUSSERRE</t>
  </si>
  <si>
    <t>LAVALETTE</t>
  </si>
  <si>
    <t>BALDACCHINO</t>
  </si>
  <si>
    <t>CHABLE</t>
  </si>
  <si>
    <t>Pierre-Laurent</t>
  </si>
  <si>
    <t>PASSAVANT</t>
  </si>
  <si>
    <t>FORMÉ</t>
  </si>
  <si>
    <t>SALABERT-ROHRER</t>
  </si>
  <si>
    <t>ZIRILLI</t>
  </si>
  <si>
    <t>RACHLINE</t>
  </si>
  <si>
    <t>MARÉCHAL-LE PEN</t>
  </si>
  <si>
    <t>DE LA TOCNAYE</t>
  </si>
  <si>
    <t>RIGAULT</t>
  </si>
  <si>
    <t>LOTTIAUX</t>
  </si>
  <si>
    <t>ENDERLIN</t>
  </si>
  <si>
    <t>Agapia</t>
  </si>
  <si>
    <t>DE BEAUREGARD</t>
  </si>
  <si>
    <t>BELMONTET</t>
  </si>
  <si>
    <t>ACIS</t>
  </si>
  <si>
    <t>BANCK</t>
  </si>
  <si>
    <t>RAYÉ</t>
  </si>
  <si>
    <t>Noémi</t>
  </si>
  <si>
    <t>CA VA CHANGER</t>
  </si>
  <si>
    <t>Ca Va Changer</t>
  </si>
  <si>
    <t>BARREILLE</t>
  </si>
  <si>
    <t>GEHANT</t>
  </si>
  <si>
    <t>GIAI-GIANETTI</t>
  </si>
  <si>
    <t>VAGINAY-RICOURT</t>
  </si>
  <si>
    <t>COUILLIOT</t>
  </si>
  <si>
    <t>EYMEOUD</t>
  </si>
  <si>
    <t>FORGEOUX</t>
  </si>
  <si>
    <t>ASSO</t>
  </si>
  <si>
    <t>ESTROSI</t>
  </si>
  <si>
    <t>D'INTORNI</t>
  </si>
  <si>
    <t>AMAR</t>
  </si>
  <si>
    <t>BRUNETEAUX</t>
  </si>
  <si>
    <t>LEONELLI</t>
  </si>
  <si>
    <t>Pierre-Paul</t>
  </si>
  <si>
    <t>RAMPAL</t>
  </si>
  <si>
    <t>TABAROT</t>
  </si>
  <si>
    <t>GALY</t>
  </si>
  <si>
    <t>TRASTOUR-ISNART</t>
  </si>
  <si>
    <t>DOMBREVAL</t>
  </si>
  <si>
    <t>SALLES-BARBOSA</t>
  </si>
  <si>
    <t>DI BARI</t>
  </si>
  <si>
    <t>MION</t>
  </si>
  <si>
    <t>BOETTI-FORESTIER</t>
  </si>
  <si>
    <t>KLEYNHOFF</t>
  </si>
  <si>
    <t>FLAMBARD</t>
  </si>
  <si>
    <t>MEÏNI</t>
  </si>
  <si>
    <t>ALZIARI-NEGRE</t>
  </si>
  <si>
    <t>BINEAU</t>
  </si>
  <si>
    <t>DÉLIA</t>
  </si>
  <si>
    <t>VASSALLO</t>
  </si>
  <si>
    <t>ALTOUNIAN</t>
  </si>
  <si>
    <t>VARRONE</t>
  </si>
  <si>
    <t>MUSELIER</t>
  </si>
  <si>
    <t>JOISSAINS</t>
  </si>
  <si>
    <t>DEFLESSELLES</t>
  </si>
  <si>
    <t>FRUCTUS</t>
  </si>
  <si>
    <t>GINER</t>
  </si>
  <si>
    <t>SPERLING</t>
  </si>
  <si>
    <t>AUGEY</t>
  </si>
  <si>
    <t>BATTIN</t>
  </si>
  <si>
    <t>PREZIOSI</t>
  </si>
  <si>
    <t>GRAND-DUFAY-LAUGIER</t>
  </si>
  <si>
    <t>LEPRETTRE</t>
  </si>
  <si>
    <t>GIBERTI</t>
  </si>
  <si>
    <t>LICARI</t>
  </si>
  <si>
    <t>ROBINEAU</t>
  </si>
  <si>
    <t>TOMMASINI</t>
  </si>
  <si>
    <t>SAVON</t>
  </si>
  <si>
    <t>MIRON</t>
  </si>
  <si>
    <t>BENEDETTI</t>
  </si>
  <si>
    <t>CACHARD</t>
  </si>
  <si>
    <t>POZMENTIER</t>
  </si>
  <si>
    <t>GENZANA</t>
  </si>
  <si>
    <t>BULTEAU-RAMBAUD</t>
  </si>
  <si>
    <t>BURLE</t>
  </si>
  <si>
    <t>CLAUDIUS-PETIT</t>
  </si>
  <si>
    <t>MARTIN-TEISSERE</t>
  </si>
  <si>
    <t>DI CARO</t>
  </si>
  <si>
    <t>PERNEY</t>
  </si>
  <si>
    <t>ALIPHAT</t>
  </si>
  <si>
    <t>MAURIZOT</t>
  </si>
  <si>
    <t>JUGLARET</t>
  </si>
  <si>
    <t>VIRZI-GONZALEZ</t>
  </si>
  <si>
    <t>DOSSEMONT</t>
  </si>
  <si>
    <t>HALLALEN</t>
  </si>
  <si>
    <t>TROVATELLO</t>
  </si>
  <si>
    <t>FREGEAC</t>
  </si>
  <si>
    <t>GROSSO</t>
  </si>
  <si>
    <t>LE RUDULIER</t>
  </si>
  <si>
    <t>TIMSIT</t>
  </si>
  <si>
    <t>Martine-Claude</t>
  </si>
  <si>
    <t>GASQUEZ</t>
  </si>
  <si>
    <t>BALLANDRAS</t>
  </si>
  <si>
    <t>MACALUSO</t>
  </si>
  <si>
    <t>DJEBLOUNE</t>
  </si>
  <si>
    <t>PORSIN-RAIDIN</t>
  </si>
  <si>
    <t>GINOUX</t>
  </si>
  <si>
    <t>VITEL</t>
  </si>
  <si>
    <t>FONTENOY</t>
  </si>
  <si>
    <t>CHENEVARD</t>
  </si>
  <si>
    <t>ROUBEUF</t>
  </si>
  <si>
    <t>ALEMAGNA</t>
  </si>
  <si>
    <t>MARINO</t>
  </si>
  <si>
    <t>DE CANSON</t>
  </si>
  <si>
    <t>MORISSE</t>
  </si>
  <si>
    <t>BENEVENTI</t>
  </si>
  <si>
    <t>DELFAUX</t>
  </si>
  <si>
    <t>REZK</t>
  </si>
  <si>
    <t>GALLI-ARNAUD</t>
  </si>
  <si>
    <t>BREMONT</t>
  </si>
  <si>
    <t>BROGLIO</t>
  </si>
  <si>
    <t>Nello</t>
  </si>
  <si>
    <t>VEGA</t>
  </si>
  <si>
    <t>GRIMAUD</t>
  </si>
  <si>
    <t>GALIZIA</t>
  </si>
  <si>
    <t>PELISSOU</t>
  </si>
  <si>
    <t>BOUYAC</t>
  </si>
  <si>
    <t>BISCARRAT</t>
  </si>
  <si>
    <t>ZIDATE</t>
  </si>
  <si>
    <t>SAUVAGEON</t>
  </si>
  <si>
    <t>CZIMER-SYLVESTRE</t>
  </si>
  <si>
    <t>ROSSIN</t>
  </si>
  <si>
    <t>OOSTERLYNCK</t>
  </si>
  <si>
    <t>FERRAIUOLO</t>
  </si>
  <si>
    <t>NOTRE REGION NOTRE FIERTE</t>
  </si>
  <si>
    <t>Notre Région, Notre Fierté</t>
  </si>
  <si>
    <t>CASTANER</t>
  </si>
  <si>
    <t>VALENTI</t>
  </si>
  <si>
    <t>GRAC</t>
  </si>
  <si>
    <t>BOUC</t>
  </si>
  <si>
    <t>PIERREL</t>
  </si>
  <si>
    <t>TRUPHEME</t>
  </si>
  <si>
    <t>STEINVILLE</t>
  </si>
  <si>
    <t>MIRAUCHAUX</t>
  </si>
  <si>
    <t>POLSKI</t>
  </si>
  <si>
    <t>Ladislas</t>
  </si>
  <si>
    <t>MOTTARD</t>
  </si>
  <si>
    <t>AUDIN</t>
  </si>
  <si>
    <t>GARCIA ABIA</t>
  </si>
  <si>
    <t>BENHAMAHOUM</t>
  </si>
  <si>
    <t>RUSSO</t>
  </si>
  <si>
    <t>MAJRI</t>
  </si>
  <si>
    <t>GASTAUD</t>
  </si>
  <si>
    <t>KESSELER</t>
  </si>
  <si>
    <t>TROVA</t>
  </si>
  <si>
    <t>Georges-Claude</t>
  </si>
  <si>
    <t>ALUNNO</t>
  </si>
  <si>
    <t>FRANZETTI</t>
  </si>
  <si>
    <t>DERONT-BOURDIN</t>
  </si>
  <si>
    <t>DELCASSE</t>
  </si>
  <si>
    <t>DEVIER</t>
  </si>
  <si>
    <t>BOUZEREAU</t>
  </si>
  <si>
    <t>GOURDON</t>
  </si>
  <si>
    <t>DAUNIS</t>
  </si>
  <si>
    <t>NIVOIX</t>
  </si>
  <si>
    <t>Ersilia</t>
  </si>
  <si>
    <t>GASMI</t>
  </si>
  <si>
    <t>Saber</t>
  </si>
  <si>
    <t>BOULAINSEUR</t>
  </si>
  <si>
    <t>RAFAI</t>
  </si>
  <si>
    <t>JIBRAYEL</t>
  </si>
  <si>
    <t>BENMARNIA</t>
  </si>
  <si>
    <t>CANAL</t>
  </si>
  <si>
    <t>GACHON</t>
  </si>
  <si>
    <t>OHANESSIAN</t>
  </si>
  <si>
    <t>GAMERRE</t>
  </si>
  <si>
    <t>GUERRERA</t>
  </si>
  <si>
    <t>ABATTU</t>
  </si>
  <si>
    <t>SOBOL</t>
  </si>
  <si>
    <t>Hagay</t>
  </si>
  <si>
    <t>PIGAMO</t>
  </si>
  <si>
    <t>AOUMMEUR</t>
  </si>
  <si>
    <t>Fadela</t>
  </si>
  <si>
    <t>MEZI</t>
  </si>
  <si>
    <t>Lyazid</t>
  </si>
  <si>
    <t>SOILIHI</t>
  </si>
  <si>
    <t>GUAZA</t>
  </si>
  <si>
    <t>AKHAZZANE</t>
  </si>
  <si>
    <t>MONFERRINI</t>
  </si>
  <si>
    <t>TALHA</t>
  </si>
  <si>
    <t>TOMASI</t>
  </si>
  <si>
    <t>CHAZEAU</t>
  </si>
  <si>
    <t>CLANET</t>
  </si>
  <si>
    <t>CORREARD</t>
  </si>
  <si>
    <t>ANCELIN</t>
  </si>
  <si>
    <t>OUGOURLOU-OGLOU</t>
  </si>
  <si>
    <t>COUTENET</t>
  </si>
  <si>
    <t>CORTES</t>
  </si>
  <si>
    <t>DI MARINO</t>
  </si>
  <si>
    <t>YOUBI</t>
  </si>
  <si>
    <t>Foudil</t>
  </si>
  <si>
    <t>EDINO</t>
  </si>
  <si>
    <t>CAILLAULT</t>
  </si>
  <si>
    <t>OBERLINKELS</t>
  </si>
  <si>
    <t>DESGROIS</t>
  </si>
  <si>
    <t>ROVARINO</t>
  </si>
  <si>
    <t>RIBIERE</t>
  </si>
  <si>
    <t>FILOSA</t>
  </si>
  <si>
    <t>LECLÈRE</t>
  </si>
  <si>
    <t>GATIAN</t>
  </si>
  <si>
    <t>DI MEO</t>
  </si>
  <si>
    <t>LYONS-NOGUIER</t>
  </si>
  <si>
    <t>CHAÏBI</t>
  </si>
  <si>
    <t>MUSCHOTTI</t>
  </si>
  <si>
    <t>ANDRAU</t>
  </si>
  <si>
    <t>PEIRANO</t>
  </si>
  <si>
    <t>DRIQUEZ</t>
  </si>
  <si>
    <t>LAUGIER</t>
  </si>
  <si>
    <t>MATEOS</t>
  </si>
  <si>
    <t>Lorenzo</t>
  </si>
  <si>
    <t>GRILLASCA</t>
  </si>
  <si>
    <t>Joël-Paul</t>
  </si>
  <si>
    <t>MANDON-BONHOMME</t>
  </si>
  <si>
    <t>SEEMULLER</t>
  </si>
  <si>
    <t>LAUBLET</t>
  </si>
  <si>
    <t>GAVORY</t>
  </si>
  <si>
    <t>LEVILAIN-CASTEL</t>
  </si>
  <si>
    <t>GIES</t>
  </si>
  <si>
    <t>DENUNZIO</t>
  </si>
  <si>
    <t>BURKI</t>
  </si>
  <si>
    <t>ROBAA</t>
  </si>
  <si>
    <t>CHAIB</t>
  </si>
  <si>
    <t>JARDILLIER</t>
  </si>
  <si>
    <t>VUILLEMOT</t>
  </si>
  <si>
    <t>ROCAILLEUX</t>
  </si>
  <si>
    <t>DREANO</t>
  </si>
  <si>
    <t>GABERT</t>
  </si>
  <si>
    <t>GACH</t>
  </si>
  <si>
    <t>ALLEL</t>
  </si>
  <si>
    <t>HAUTANT</t>
  </si>
  <si>
    <t>MOLLET</t>
  </si>
  <si>
    <t>BLANES</t>
  </si>
  <si>
    <t>GAGNIARD</t>
  </si>
  <si>
    <t>STANZIONE</t>
  </si>
  <si>
    <t>MARGAN</t>
  </si>
  <si>
    <t>MOUSTAQIL</t>
  </si>
  <si>
    <t>L'UPR AVEC ASSELINEAU</t>
  </si>
  <si>
    <t>L'UPR avec François ASSELINEAU LE PARTI QUI MONTE, malgré le silence des médias</t>
  </si>
  <si>
    <t>TARTANSON</t>
  </si>
  <si>
    <t>Paul-Henri</t>
  </si>
  <si>
    <t>MICHON</t>
  </si>
  <si>
    <t>BAPTISTE</t>
  </si>
  <si>
    <t>GAUTIE</t>
  </si>
  <si>
    <t>MARIET</t>
  </si>
  <si>
    <t>JACQUES-MARSAUX</t>
  </si>
  <si>
    <t>ROUGON</t>
  </si>
  <si>
    <t>Judicaël</t>
  </si>
  <si>
    <t>LASNIER</t>
  </si>
  <si>
    <t>HERBELOT</t>
  </si>
  <si>
    <t>DEVOUCOUX</t>
  </si>
  <si>
    <t>BRIÈRE</t>
  </si>
  <si>
    <t>SOUSSAN</t>
  </si>
  <si>
    <t>VERDURE</t>
  </si>
  <si>
    <t>SOUPA-POULLE</t>
  </si>
  <si>
    <t>KRASIKOVA</t>
  </si>
  <si>
    <t>Larisa</t>
  </si>
  <si>
    <t>PONCHAUD</t>
  </si>
  <si>
    <t>SZATAN</t>
  </si>
  <si>
    <t>AZZOPARDI</t>
  </si>
  <si>
    <t>BLAZY</t>
  </si>
  <si>
    <t>MARIA</t>
  </si>
  <si>
    <t>BODELIN</t>
  </si>
  <si>
    <t>RASSON</t>
  </si>
  <si>
    <t>DACHRAOUI</t>
  </si>
  <si>
    <t>SIGHI</t>
  </si>
  <si>
    <t>RICORDI</t>
  </si>
  <si>
    <t>DELARBRE</t>
  </si>
  <si>
    <t>ROUTIN</t>
  </si>
  <si>
    <t>CONTAT</t>
  </si>
  <si>
    <t>RAGONET</t>
  </si>
  <si>
    <t>MEMAJ</t>
  </si>
  <si>
    <t>LIPSKYY</t>
  </si>
  <si>
    <t>Mykyta</t>
  </si>
  <si>
    <t>PERGAMENTER</t>
  </si>
  <si>
    <t>HADDJERI</t>
  </si>
  <si>
    <t>Boumediene</t>
  </si>
  <si>
    <t>PIERACCI</t>
  </si>
  <si>
    <t>HADJADJ</t>
  </si>
  <si>
    <t>SAÏDI</t>
  </si>
  <si>
    <t>Messaouda</t>
  </si>
  <si>
    <t>GHILAIN</t>
  </si>
  <si>
    <t>CONSOLO</t>
  </si>
  <si>
    <t>Ilia</t>
  </si>
  <si>
    <t>CECCARELLI</t>
  </si>
  <si>
    <t>GALVAN</t>
  </si>
  <si>
    <t>MERLO</t>
  </si>
  <si>
    <t>FIX</t>
  </si>
  <si>
    <t>LE BESQUE</t>
  </si>
  <si>
    <t>BOUTELOUP</t>
  </si>
  <si>
    <t>BOUTY</t>
  </si>
  <si>
    <t>Vanina</t>
  </si>
  <si>
    <t>GAMBARO</t>
  </si>
  <si>
    <t>COTRONE</t>
  </si>
  <si>
    <t>SENGOZ</t>
  </si>
  <si>
    <t>HEGRON</t>
  </si>
  <si>
    <t>SENSEVY</t>
  </si>
  <si>
    <t>MONCADA</t>
  </si>
  <si>
    <t>MAUCHAMP</t>
  </si>
  <si>
    <t>PERI</t>
  </si>
  <si>
    <t>NEREAU</t>
  </si>
  <si>
    <t>GRANZOTTO</t>
  </si>
  <si>
    <t>AÏT MOHAND</t>
  </si>
  <si>
    <t>Baya</t>
  </si>
  <si>
    <t>CHEDEVILLE</t>
  </si>
  <si>
    <t>MARTA</t>
  </si>
  <si>
    <t>Méric</t>
  </si>
  <si>
    <t>BREBAN</t>
  </si>
  <si>
    <t>MOUISSETTE</t>
  </si>
  <si>
    <t>Lakhdar</t>
  </si>
  <si>
    <t>CETRI</t>
  </si>
  <si>
    <t>José-Miguel</t>
  </si>
  <si>
    <t>FARISSIER</t>
  </si>
  <si>
    <t>AMGHAR</t>
  </si>
  <si>
    <t>DIOT</t>
  </si>
  <si>
    <t>TESSON</t>
  </si>
  <si>
    <t>Liudmila</t>
  </si>
  <si>
    <t>OUNIS</t>
  </si>
  <si>
    <t>TABARACCI</t>
  </si>
  <si>
    <t>TAXIL</t>
  </si>
  <si>
    <t>EYMARD</t>
  </si>
  <si>
    <t>VIGNOLO</t>
  </si>
  <si>
    <t>FEIERABEND</t>
  </si>
  <si>
    <t>DUSSOL</t>
  </si>
  <si>
    <t>AEPLY</t>
  </si>
  <si>
    <t>HEBERT FRANCHINI</t>
  </si>
  <si>
    <t>DEVEAUX</t>
  </si>
  <si>
    <t>HIRECHE</t>
  </si>
  <si>
    <t>Majid</t>
  </si>
  <si>
    <t>CHÉDRU</t>
  </si>
  <si>
    <t>SABIS</t>
  </si>
  <si>
    <t>PITAVY</t>
  </si>
  <si>
    <t>LACON</t>
  </si>
  <si>
    <t>COUZINIE</t>
  </si>
  <si>
    <t>ALLIBERT</t>
  </si>
  <si>
    <t>Edwin</t>
  </si>
  <si>
    <t>HERMIER</t>
  </si>
  <si>
    <t>Khaled</t>
  </si>
  <si>
    <t>BRETEY</t>
  </si>
  <si>
    <t>LOGGIA</t>
  </si>
  <si>
    <t>CHERKAOUI</t>
  </si>
  <si>
    <t>BOUSALAH</t>
  </si>
  <si>
    <t>Ahlalia</t>
  </si>
  <si>
    <t>MARQUEZ ALBAN</t>
  </si>
  <si>
    <t>DOUZIECH</t>
  </si>
  <si>
    <t>SAPEDE</t>
  </si>
  <si>
    <t>KIN</t>
  </si>
  <si>
    <t>BAUDOUI-MAUREL</t>
  </si>
  <si>
    <t>SCHOTT</t>
  </si>
  <si>
    <t>FIGHIERA</t>
  </si>
  <si>
    <t>CHUISANO</t>
  </si>
  <si>
    <t>COÏC</t>
  </si>
  <si>
    <t>MELLAN</t>
  </si>
  <si>
    <t>BARBIERI</t>
  </si>
  <si>
    <t>CAYOL</t>
  </si>
  <si>
    <t>DESLOYAL</t>
  </si>
  <si>
    <t>NOFRI</t>
  </si>
  <si>
    <t>MORI</t>
  </si>
  <si>
    <t>BEZZONE</t>
  </si>
  <si>
    <t>Eliette</t>
  </si>
  <si>
    <t>ALBIN</t>
  </si>
  <si>
    <t>DUGELAY</t>
  </si>
  <si>
    <t>MASSENA</t>
  </si>
  <si>
    <t>CHERVIER PEGLION</t>
  </si>
  <si>
    <t>BURDIN</t>
  </si>
  <si>
    <t>CERESA</t>
  </si>
  <si>
    <t>COUDERT</t>
  </si>
  <si>
    <t>DURIF</t>
  </si>
  <si>
    <t>HOUEL</t>
  </si>
  <si>
    <t>LOUVEZ</t>
  </si>
  <si>
    <t>MOUCHEBOEUF</t>
  </si>
  <si>
    <t>THEUS</t>
  </si>
  <si>
    <t>AUDERSET</t>
  </si>
  <si>
    <t>MEJIAS</t>
  </si>
  <si>
    <t>PEGLION</t>
  </si>
  <si>
    <t>PILOTAZ</t>
  </si>
  <si>
    <t>PALAZZETTI</t>
  </si>
  <si>
    <t>MOURGUY</t>
  </si>
  <si>
    <t>SALDUCCI</t>
  </si>
  <si>
    <t>GIDDE</t>
  </si>
  <si>
    <t>GEREUX</t>
  </si>
  <si>
    <t>BUIGUEZ</t>
  </si>
  <si>
    <t>JOURNEAU</t>
  </si>
  <si>
    <t>MAGOTTE</t>
  </si>
  <si>
    <t>GATEAU</t>
  </si>
  <si>
    <t>UBAUD</t>
  </si>
  <si>
    <t>TEBBOUCHE</t>
  </si>
  <si>
    <t>Hacina</t>
  </si>
  <si>
    <t>BURGLE</t>
  </si>
  <si>
    <t>TIBERI</t>
  </si>
  <si>
    <t>ANSELMO</t>
  </si>
  <si>
    <t>VISSERS</t>
  </si>
  <si>
    <t>NAMER</t>
  </si>
  <si>
    <t>ROBLES</t>
  </si>
  <si>
    <t>CHARIN</t>
  </si>
  <si>
    <t>ARPAILLANGE</t>
  </si>
  <si>
    <t>FAISSAL</t>
  </si>
  <si>
    <t>MATTHEWS</t>
  </si>
  <si>
    <t>REBUFFAT</t>
  </si>
  <si>
    <t>ZARIKIAN</t>
  </si>
  <si>
    <t>BOITO</t>
  </si>
  <si>
    <t>LATOUR</t>
  </si>
  <si>
    <t>LUONG</t>
  </si>
  <si>
    <t>Viengkham</t>
  </si>
  <si>
    <t>PECHEVY</t>
  </si>
  <si>
    <t>ALDILA</t>
  </si>
  <si>
    <t>GARCIA MATEO</t>
  </si>
  <si>
    <t>PARIENTI</t>
  </si>
  <si>
    <t>MONETTO</t>
  </si>
  <si>
    <t>MERCURIO</t>
  </si>
  <si>
    <t>IGUENI</t>
  </si>
  <si>
    <t>TAMBURI</t>
  </si>
  <si>
    <t>PEUGEOT</t>
  </si>
  <si>
    <t>HOUVET</t>
  </si>
  <si>
    <t>MALARD EPOUSE OLIVE</t>
  </si>
  <si>
    <t>GARMIRIAN</t>
  </si>
  <si>
    <t>CUZANGE EPOUSE MARTIN</t>
  </si>
  <si>
    <t>PLUVINET</t>
  </si>
  <si>
    <t>ORENGO EPOUSE BERTHET</t>
  </si>
  <si>
    <t>PERDA</t>
  </si>
  <si>
    <t>VENEZIA EPOUSE GRISOLET</t>
  </si>
  <si>
    <t>Benedetta</t>
  </si>
  <si>
    <t>MIRALLES</t>
  </si>
  <si>
    <t>SARRAUTON</t>
  </si>
  <si>
    <t>STEPHAN EPOUSE PATE</t>
  </si>
  <si>
    <t>BERESLOW</t>
  </si>
  <si>
    <t>CILIA EPOUSE TSCHIRRET</t>
  </si>
  <si>
    <t>PLAISANT</t>
  </si>
  <si>
    <t>SCOFFIER</t>
  </si>
  <si>
    <t>ABDERHALDEN</t>
  </si>
  <si>
    <t>OKUTMUSTUR</t>
  </si>
  <si>
    <t>Sibel</t>
  </si>
  <si>
    <t>ABELLARD</t>
  </si>
  <si>
    <t>BIDEAU</t>
  </si>
  <si>
    <t>PRALONG EPOUSE MOULIN</t>
  </si>
  <si>
    <t>CAPELLO</t>
  </si>
  <si>
    <t>SEYON EPOUSE MARTIN</t>
  </si>
  <si>
    <t>ODDONE</t>
  </si>
  <si>
    <t>BEZERT</t>
  </si>
  <si>
    <t>PAULET</t>
  </si>
  <si>
    <t>COINTOT</t>
  </si>
  <si>
    <t>PUCCINI</t>
  </si>
  <si>
    <t>ACCARDI</t>
  </si>
  <si>
    <t>GANOFSKY</t>
  </si>
  <si>
    <t>SOUCHON</t>
  </si>
  <si>
    <t>SALICETI</t>
  </si>
  <si>
    <t>SOLTANE</t>
  </si>
  <si>
    <t>COSIALLS</t>
  </si>
  <si>
    <t>POUR UNE NOUVELLE DONNE REGIONALE</t>
  </si>
  <si>
    <t>DE POURQUERY</t>
  </si>
  <si>
    <t>MOUTON-CYPRIANI</t>
  </si>
  <si>
    <t>PESCE</t>
  </si>
  <si>
    <t>TENNERONI</t>
  </si>
  <si>
    <t>FAVRIE</t>
  </si>
  <si>
    <t>MOUETTE</t>
  </si>
  <si>
    <t>GAUCHE</t>
  </si>
  <si>
    <t>RUBERTI</t>
  </si>
  <si>
    <t>ULISSE</t>
  </si>
  <si>
    <t>MARTIN-MALIVEL</t>
  </si>
  <si>
    <t>BAUDOIN</t>
  </si>
  <si>
    <t>MANIGAND GORZALA</t>
  </si>
  <si>
    <t>BITOUZÉ</t>
  </si>
  <si>
    <t>LONGA</t>
  </si>
  <si>
    <t>Laetizia</t>
  </si>
  <si>
    <t>PLASSE</t>
  </si>
  <si>
    <t>BERBER</t>
  </si>
  <si>
    <t>FRANÇON-LONGA</t>
  </si>
  <si>
    <t>MARIANI</t>
  </si>
  <si>
    <t>COËSSY</t>
  </si>
  <si>
    <t>CASTALDI</t>
  </si>
  <si>
    <t>AUTRAN</t>
  </si>
  <si>
    <t>GERENTON</t>
  </si>
  <si>
    <t>HILLAIRE</t>
  </si>
  <si>
    <t>Anne-Cécile</t>
  </si>
  <si>
    <t>PICON</t>
  </si>
  <si>
    <t>DROUOT-BELMAS</t>
  </si>
  <si>
    <t>GUITER</t>
  </si>
  <si>
    <t>DUTHERAGE</t>
  </si>
  <si>
    <t>CONTURSI</t>
  </si>
  <si>
    <t>KERGOMARD</t>
  </si>
  <si>
    <t>PETITPAIN</t>
  </si>
  <si>
    <t>YVAN</t>
  </si>
  <si>
    <t>Katerine</t>
  </si>
  <si>
    <t>KOTARBA</t>
  </si>
  <si>
    <t>PACCHIANI</t>
  </si>
  <si>
    <t>MERCADAL</t>
  </si>
  <si>
    <t>BRAMBILLA</t>
  </si>
  <si>
    <t>MANENQ</t>
  </si>
  <si>
    <t>LEN</t>
  </si>
  <si>
    <t>Sigmond</t>
  </si>
  <si>
    <t>SALVANS</t>
  </si>
  <si>
    <t>COULLET GIRARD</t>
  </si>
  <si>
    <t>GRAUER</t>
  </si>
  <si>
    <t>BONINO</t>
  </si>
  <si>
    <t>LECHARNY</t>
  </si>
  <si>
    <t>GRAVELEAU</t>
  </si>
  <si>
    <t>FALK-VAIRANT</t>
  </si>
  <si>
    <t>LANTOINE</t>
  </si>
  <si>
    <t>BEZIERS</t>
  </si>
  <si>
    <t>TOUJA</t>
  </si>
  <si>
    <t>ABOU ISAAC</t>
  </si>
  <si>
    <t>PAVAN</t>
  </si>
  <si>
    <t>MICHAUT-PACCHIANI</t>
  </si>
  <si>
    <t>GOBIN-GALLON</t>
  </si>
  <si>
    <t>Killian</t>
  </si>
  <si>
    <t>RAHLI</t>
  </si>
  <si>
    <t>Ouamar</t>
  </si>
  <si>
    <t>DERAM</t>
  </si>
  <si>
    <t>THUREAU</t>
  </si>
  <si>
    <t>COULLET</t>
  </si>
  <si>
    <t>MALERBE</t>
  </si>
  <si>
    <t>BEAUGEOIS</t>
  </si>
  <si>
    <t>Jeannette</t>
  </si>
  <si>
    <t>ZWEIG</t>
  </si>
  <si>
    <t>Nathanaël</t>
  </si>
  <si>
    <t>SOURDAIS</t>
  </si>
  <si>
    <t>GUIBAL</t>
  </si>
  <si>
    <t>HANK</t>
  </si>
  <si>
    <t>HADIR</t>
  </si>
  <si>
    <t>Brice-Abdelaziz</t>
  </si>
  <si>
    <t>UCELLI</t>
  </si>
  <si>
    <t>GADDACHA</t>
  </si>
  <si>
    <t>Cely</t>
  </si>
  <si>
    <t>THOUVEREZ</t>
  </si>
  <si>
    <t>BILLOTTE</t>
  </si>
  <si>
    <t>MARTINENQ</t>
  </si>
  <si>
    <t>FOURNIER POCHARD</t>
  </si>
  <si>
    <t>TRON</t>
  </si>
  <si>
    <t>KRIEF</t>
  </si>
  <si>
    <t>Miette</t>
  </si>
  <si>
    <t>NATALI</t>
  </si>
  <si>
    <t>BERKANE</t>
  </si>
  <si>
    <t>COLLOMBAT</t>
  </si>
  <si>
    <t>Jean Alain</t>
  </si>
  <si>
    <t>FAUROBERT</t>
  </si>
  <si>
    <t>CHRISTOPH</t>
  </si>
  <si>
    <t>SAX</t>
  </si>
  <si>
    <t>BOGLIOLO</t>
  </si>
  <si>
    <t>DAMOUCHE</t>
  </si>
  <si>
    <t>Gihda</t>
  </si>
  <si>
    <t>AMICE</t>
  </si>
  <si>
    <t>RICHARD-ANTONAKIS</t>
  </si>
  <si>
    <t>STORTZ</t>
  </si>
  <si>
    <t>Anne Martine</t>
  </si>
  <si>
    <t>HECKMANN</t>
  </si>
  <si>
    <t>CANITROT</t>
  </si>
  <si>
    <t>PANINI</t>
  </si>
  <si>
    <t>Tiziano</t>
  </si>
  <si>
    <t>TAHRAOUI MEYSSON</t>
  </si>
  <si>
    <t>MAZAUDIER</t>
  </si>
  <si>
    <t>GUENIOT</t>
  </si>
  <si>
    <t>MAMBERT</t>
  </si>
  <si>
    <t>Corse</t>
  </si>
  <si>
    <t>FRONT NATIONAL CORSE AVEC MARINE LE PEN</t>
  </si>
  <si>
    <t>CANIONI</t>
  </si>
  <si>
    <t>Marie-Xavière</t>
  </si>
  <si>
    <t>CORDOLIANI</t>
  </si>
  <si>
    <t>NADIZI</t>
  </si>
  <si>
    <t>MAÏNETTI</t>
  </si>
  <si>
    <t>FARRUGIA</t>
  </si>
  <si>
    <t>ESCOBAR-ZANNINI</t>
  </si>
  <si>
    <t>Isabella</t>
  </si>
  <si>
    <t>TRAYSSAC</t>
  </si>
  <si>
    <t>CAMBON</t>
  </si>
  <si>
    <t>CASSE</t>
  </si>
  <si>
    <t>BIAGI</t>
  </si>
  <si>
    <t>GUERRINI</t>
  </si>
  <si>
    <t>SCAPS</t>
  </si>
  <si>
    <t>POZZO DI BORGO</t>
  </si>
  <si>
    <t>GERY-FRIOUD</t>
  </si>
  <si>
    <t>LORANCE</t>
  </si>
  <si>
    <t>Manuelle</t>
  </si>
  <si>
    <t>BASTIANELLI</t>
  </si>
  <si>
    <t>GRAZIANI</t>
  </si>
  <si>
    <t>BIANCO</t>
  </si>
  <si>
    <t>SCARCELLA</t>
  </si>
  <si>
    <t>BETLOC</t>
  </si>
  <si>
    <t>FRANCHI</t>
  </si>
  <si>
    <t>Mélinda</t>
  </si>
  <si>
    <t>ANDARELLI</t>
  </si>
  <si>
    <t>VANNI</t>
  </si>
  <si>
    <t>ROYET-ZIFFREDI</t>
  </si>
  <si>
    <t>BRUSCHINI</t>
  </si>
  <si>
    <t>CANNEBOTIN</t>
  </si>
  <si>
    <t>Barthélemy</t>
  </si>
  <si>
    <t>Julie Marie</t>
  </si>
  <si>
    <t>GAVINI</t>
  </si>
  <si>
    <t>BONAVITA</t>
  </si>
  <si>
    <t>Toussainte</t>
  </si>
  <si>
    <t>TRAMONI</t>
  </si>
  <si>
    <t>Paul Laurent</t>
  </si>
  <si>
    <t>CALENDINI</t>
  </si>
  <si>
    <t>FEMU A CORSICA</t>
  </si>
  <si>
    <t>FEMU A CORSICA SIMEONI ANGELINI</t>
  </si>
  <si>
    <t>SIMEONI</t>
  </si>
  <si>
    <t>MAUPERTUIS</t>
  </si>
  <si>
    <t>Marie-Antoinette</t>
  </si>
  <si>
    <t>ANGELINI</t>
  </si>
  <si>
    <t>NIVAGGIONI</t>
  </si>
  <si>
    <t>BIANCUCCI</t>
  </si>
  <si>
    <t>FAGNI</t>
  </si>
  <si>
    <t>SIMONPIETRI</t>
  </si>
  <si>
    <t>GIOVANNINI</t>
  </si>
  <si>
    <t>ACQUAVIVA</t>
  </si>
  <si>
    <t>Jean-Félix</t>
  </si>
  <si>
    <t>BORROMEI</t>
  </si>
  <si>
    <t>SANTUCCI</t>
  </si>
  <si>
    <t>PARIGI</t>
  </si>
  <si>
    <t>CASANOVA-SERVAS</t>
  </si>
  <si>
    <t>PUCCI</t>
  </si>
  <si>
    <t>CASALTA</t>
  </si>
  <si>
    <t>Mattea</t>
  </si>
  <si>
    <t>CESARI</t>
  </si>
  <si>
    <t>GUIDICELLI</t>
  </si>
  <si>
    <t>Lauda</t>
  </si>
  <si>
    <t>COLOMBANI</t>
  </si>
  <si>
    <t>Paul-André</t>
  </si>
  <si>
    <t>PONZEVERA</t>
  </si>
  <si>
    <t>SIMONPOLI</t>
  </si>
  <si>
    <t>Paul Antoine</t>
  </si>
  <si>
    <t>FANTONI</t>
  </si>
  <si>
    <t>MINICONI</t>
  </si>
  <si>
    <t>GUIDONI-DENSARI</t>
  </si>
  <si>
    <t>CARLOTTI</t>
  </si>
  <si>
    <t>PANTALACCI</t>
  </si>
  <si>
    <t>MAROSELLI</t>
  </si>
  <si>
    <t>FIESCHI</t>
  </si>
  <si>
    <t>MOSCA</t>
  </si>
  <si>
    <t>CECCALDI</t>
  </si>
  <si>
    <t>MONDOLONI TOMASI</t>
  </si>
  <si>
    <t>CANTELLI</t>
  </si>
  <si>
    <t>Jean-Joseph</t>
  </si>
  <si>
    <t>SILVESTRI</t>
  </si>
  <si>
    <t>PAPI</t>
  </si>
  <si>
    <t>Marie Jeanne</t>
  </si>
  <si>
    <t>CROCE</t>
  </si>
  <si>
    <t>LUCCIONI</t>
  </si>
  <si>
    <t>STROMBONI</t>
  </si>
  <si>
    <t>LUCCHINI</t>
  </si>
  <si>
    <t>FORCIOLI</t>
  </si>
  <si>
    <t>GOZZI</t>
  </si>
  <si>
    <t>GANDOLFI</t>
  </si>
  <si>
    <t>ANTONA</t>
  </si>
  <si>
    <t>RASSEMBLER POUR LA CORSE</t>
  </si>
  <si>
    <t>RASSEMBLER POUR LA CORSE / UNITI PER A CORSICA</t>
  </si>
  <si>
    <t>DE ROCCA SERRA</t>
  </si>
  <si>
    <t>MONDOLONI</t>
  </si>
  <si>
    <t>Jean-Martin</t>
  </si>
  <si>
    <t>COMBETTE</t>
  </si>
  <si>
    <t>Ange</t>
  </si>
  <si>
    <t>FRANCESCHI</t>
  </si>
  <si>
    <t>PANUNZI</t>
  </si>
  <si>
    <t>MATTEI-FAZI</t>
  </si>
  <si>
    <t>Joselyne</t>
  </si>
  <si>
    <t>TROJANI</t>
  </si>
  <si>
    <t>CUCCHI</t>
  </si>
  <si>
    <t>GIORGI</t>
  </si>
  <si>
    <t>PAGNI</t>
  </si>
  <si>
    <t>PIERI</t>
  </si>
  <si>
    <t>BUTTAFOCO-MARTELLI</t>
  </si>
  <si>
    <t>ORSUCCI</t>
  </si>
  <si>
    <t>PETRI-GUASCO</t>
  </si>
  <si>
    <t>EMMANUELLI-DI GATI</t>
  </si>
  <si>
    <t>Saveria</t>
  </si>
  <si>
    <t>FRESI</t>
  </si>
  <si>
    <t>FLORI</t>
  </si>
  <si>
    <t>ORABONA</t>
  </si>
  <si>
    <t>ALERINI</t>
  </si>
  <si>
    <t>CARTA-RENUCCI</t>
  </si>
  <si>
    <t>MULTARI</t>
  </si>
  <si>
    <t>Marie Caroline</t>
  </si>
  <si>
    <t>FRANCISCI</t>
  </si>
  <si>
    <t>MIRAMOND</t>
  </si>
  <si>
    <t>GIACOMONI-ANTONELLI</t>
  </si>
  <si>
    <t>ADORNI</t>
  </si>
  <si>
    <t>Roméo</t>
  </si>
  <si>
    <t>LANFRANCHI-BERTINI</t>
  </si>
  <si>
    <t>RISTICONI</t>
  </si>
  <si>
    <t>Pierre-Ange</t>
  </si>
  <si>
    <t>SPAGNOLI</t>
  </si>
  <si>
    <t>Angelique</t>
  </si>
  <si>
    <t>CARDI</t>
  </si>
  <si>
    <t>RICCI-BIANCHINI</t>
  </si>
  <si>
    <t>CHIARELLI</t>
  </si>
  <si>
    <t>GIUGANTI</t>
  </si>
  <si>
    <t>GIACOMONI DE PREMONT</t>
  </si>
  <si>
    <t>BONACCORSI</t>
  </si>
  <si>
    <t>LA GARANTIE REPUBLICAINE</t>
  </si>
  <si>
    <t>LRDG</t>
  </si>
  <si>
    <t>ZUCCARELLI</t>
  </si>
  <si>
    <t>CASASOPRANA</t>
  </si>
  <si>
    <t>COPPI-OTTAVIANI</t>
  </si>
  <si>
    <t>Jean-Darius</t>
  </si>
  <si>
    <t>DECONSTANZA</t>
  </si>
  <si>
    <t>Raphaële</t>
  </si>
  <si>
    <t>RUBINI</t>
  </si>
  <si>
    <t>Anne Françoise</t>
  </si>
  <si>
    <t>PAOLI</t>
  </si>
  <si>
    <t>SAMPIERI</t>
  </si>
  <si>
    <t>Marc Dominique</t>
  </si>
  <si>
    <t>VITTE</t>
  </si>
  <si>
    <t>Pierre-Félix</t>
  </si>
  <si>
    <t>CALLONI</t>
  </si>
  <si>
    <t>SIMONI</t>
  </si>
  <si>
    <t>PASQUALINI</t>
  </si>
  <si>
    <t>BOURDIEC</t>
  </si>
  <si>
    <t>ORSATELLI</t>
  </si>
  <si>
    <t>GIUDICELLI EPOUSE LECCIA</t>
  </si>
  <si>
    <t>COUCORAVAS</t>
  </si>
  <si>
    <t>VITTORI</t>
  </si>
  <si>
    <t>Marie-Jéromine</t>
  </si>
  <si>
    <t>PIANELLI BALISONI</t>
  </si>
  <si>
    <t>SECONDI</t>
  </si>
  <si>
    <t>Nathalie-Pascale</t>
  </si>
  <si>
    <t>PAPADACCI</t>
  </si>
  <si>
    <t>AMBROSI</t>
  </si>
  <si>
    <t>TOMI</t>
  </si>
  <si>
    <t>GIOVANNETTI</t>
  </si>
  <si>
    <t>Devote</t>
  </si>
  <si>
    <t>NICOLAÏ</t>
  </si>
  <si>
    <t>François Louis</t>
  </si>
  <si>
    <t>DEBROAS</t>
  </si>
  <si>
    <t>Bernardette</t>
  </si>
  <si>
    <t>PIETRI</t>
  </si>
  <si>
    <t>Antoinette Jeanine</t>
  </si>
  <si>
    <t>Jean Baptiste</t>
  </si>
  <si>
    <t>ANZIANI</t>
  </si>
  <si>
    <t>ORSINI</t>
  </si>
  <si>
    <t>Marie Paule</t>
  </si>
  <si>
    <t>DALAKUPEYAN</t>
  </si>
  <si>
    <t>DALESSI</t>
  </si>
  <si>
    <t>SIMONPIERI</t>
  </si>
  <si>
    <t>DOMINICI-CHIARELLI</t>
  </si>
  <si>
    <t>ROUSTAN-LANFRANCHI</t>
  </si>
  <si>
    <t>ALFONSI</t>
  </si>
  <si>
    <t>LA CORSE QUI OSE</t>
  </si>
  <si>
    <t>La Corse qui ose - Corsic'Ardita</t>
  </si>
  <si>
    <t>LSOC</t>
  </si>
  <si>
    <t>DE GENTILI</t>
  </si>
  <si>
    <t>HOULLIER BORELLI</t>
  </si>
  <si>
    <t>MEDORI</t>
  </si>
  <si>
    <t>MURATI</t>
  </si>
  <si>
    <t>MARTELLI CANIONI</t>
  </si>
  <si>
    <t>VIVONI</t>
  </si>
  <si>
    <t>Ange-Pierre</t>
  </si>
  <si>
    <t>VESPERINI</t>
  </si>
  <si>
    <t>PELLEGRINETTI</t>
  </si>
  <si>
    <t>VELLUTINI</t>
  </si>
  <si>
    <t>Vannina</t>
  </si>
  <si>
    <t>GASPARI</t>
  </si>
  <si>
    <t>MORETTI</t>
  </si>
  <si>
    <t>LEPIDI</t>
  </si>
  <si>
    <t>SUBRINI</t>
  </si>
  <si>
    <t>VINCENSINI</t>
  </si>
  <si>
    <t>Marie Dominique</t>
  </si>
  <si>
    <t>BOMBARDI</t>
  </si>
  <si>
    <t>TOTH</t>
  </si>
  <si>
    <t>Andrea</t>
  </si>
  <si>
    <t>Don Pierre</t>
  </si>
  <si>
    <t>PIETRI FILIPPI</t>
  </si>
  <si>
    <t>PAVERANI</t>
  </si>
  <si>
    <t>LUCCIARDI</t>
  </si>
  <si>
    <t>COMBARET</t>
  </si>
  <si>
    <t>PAGANUCCI</t>
  </si>
  <si>
    <t>Guylene</t>
  </si>
  <si>
    <t>CIABRINI</t>
  </si>
  <si>
    <t>VALENTINI</t>
  </si>
  <si>
    <t>PIANNE</t>
  </si>
  <si>
    <t>DAMIANI ILARI</t>
  </si>
  <si>
    <t>PIERANTONI</t>
  </si>
  <si>
    <t>LANGIANNI</t>
  </si>
  <si>
    <t>LE FICHER</t>
  </si>
  <si>
    <t>ANDREOLI</t>
  </si>
  <si>
    <t>ANDREANI</t>
  </si>
  <si>
    <t>LAHITTE-LOUSTAU</t>
  </si>
  <si>
    <t>MUZY</t>
  </si>
  <si>
    <t>PRIMA A CORSICA</t>
  </si>
  <si>
    <t>GIACOBBI</t>
  </si>
  <si>
    <t>GUIDICELLI NEE MARI</t>
  </si>
  <si>
    <t>Paul-Marie</t>
  </si>
  <si>
    <t>OLIVESI</t>
  </si>
  <si>
    <t>OTTAVI</t>
  </si>
  <si>
    <t>GALLETTI EPOUSE SOLET</t>
  </si>
  <si>
    <t>TATTI</t>
  </si>
  <si>
    <t>ORSONI</t>
  </si>
  <si>
    <t>CHAUBON</t>
  </si>
  <si>
    <t>CAPINIELLI</t>
  </si>
  <si>
    <t>FEDERICI</t>
  </si>
  <si>
    <t>Balthazar</t>
  </si>
  <si>
    <t>GHIONGA</t>
  </si>
  <si>
    <t>CASALTA EPOUSE FERRALI</t>
  </si>
  <si>
    <t>MOSCONI</t>
  </si>
  <si>
    <t>GUIDONI</t>
  </si>
  <si>
    <t>CULIOLI</t>
  </si>
  <si>
    <t>COLONNA EPOUSE VELLUTINI</t>
  </si>
  <si>
    <t>VENTURINI</t>
  </si>
  <si>
    <t>DEGORTES</t>
  </si>
  <si>
    <t>PELLONI</t>
  </si>
  <si>
    <t>RAFFALLI</t>
  </si>
  <si>
    <t>PULICANI</t>
  </si>
  <si>
    <t>BERNOUS</t>
  </si>
  <si>
    <t>Paul-François</t>
  </si>
  <si>
    <t>ALESSANDRINI</t>
  </si>
  <si>
    <t>BURSACCHI</t>
  </si>
  <si>
    <t>THIRY</t>
  </si>
  <si>
    <t>SALVATORI</t>
  </si>
  <si>
    <t>Marie Josée</t>
  </si>
  <si>
    <t>NICOLAI</t>
  </si>
  <si>
    <t>TAMBURINI EPOUSE PIERALLI</t>
  </si>
  <si>
    <t>NEGRONI</t>
  </si>
  <si>
    <t>CHIAPPINI</t>
  </si>
  <si>
    <t>Anna-Lisa</t>
  </si>
  <si>
    <t>GIUDICI</t>
  </si>
  <si>
    <t>BARBAGELATA</t>
  </si>
  <si>
    <t>MOURIES</t>
  </si>
  <si>
    <t>GIROLAMI EPOUSE GUELFI</t>
  </si>
  <si>
    <t>VINCENTELLI</t>
  </si>
  <si>
    <t>Ange-François</t>
  </si>
  <si>
    <t>ALLEGRINI - SIMONETTI</t>
  </si>
  <si>
    <t>ORLANDI</t>
  </si>
  <si>
    <t>RINNOVU</t>
  </si>
  <si>
    <t>Paul-Félix</t>
  </si>
  <si>
    <t>CAPIROSSI</t>
  </si>
  <si>
    <t>QUASTANA</t>
  </si>
  <si>
    <t>CASIMIRI</t>
  </si>
  <si>
    <t>CARLI</t>
  </si>
  <si>
    <t>BATTISTELLI-SELEZNEFF</t>
  </si>
  <si>
    <t>BERNARDINI</t>
  </si>
  <si>
    <t>GUELFUCCI</t>
  </si>
  <si>
    <t>RAFFAELLI</t>
  </si>
  <si>
    <t>DAGREGORIO</t>
  </si>
  <si>
    <t>FOLACCI</t>
  </si>
  <si>
    <t>COLONNA</t>
  </si>
  <si>
    <t>Jean-Dominique</t>
  </si>
  <si>
    <t>Marie-Diana</t>
  </si>
  <si>
    <t>SAROCCHI</t>
  </si>
  <si>
    <t>GRISTI</t>
  </si>
  <si>
    <t>PAOLINI</t>
  </si>
  <si>
    <t>LORENZONI</t>
  </si>
  <si>
    <t>FEDI</t>
  </si>
  <si>
    <t>GIAMPIETRI</t>
  </si>
  <si>
    <t>SAMMARCELLI-PIAZZA</t>
  </si>
  <si>
    <t>Antoine-Philippe</t>
  </si>
  <si>
    <t>MONDOLONI EPOUSE AUBEL</t>
  </si>
  <si>
    <t>Karina</t>
  </si>
  <si>
    <t>RAGAS COLONNA</t>
  </si>
  <si>
    <t>DONCARLI</t>
  </si>
  <si>
    <t>Jean Dominique</t>
  </si>
  <si>
    <t>TAPIA</t>
  </si>
  <si>
    <t>Francescu-Maria</t>
  </si>
  <si>
    <t>VERDURI</t>
  </si>
  <si>
    <t>TRIMAILLE</t>
  </si>
  <si>
    <t>GARATTE</t>
  </si>
  <si>
    <t>URBANI</t>
  </si>
  <si>
    <t>TERRACHON</t>
  </si>
  <si>
    <t>ARTILY</t>
  </si>
  <si>
    <t>Michel-Ange</t>
  </si>
  <si>
    <t>CALASSI</t>
  </si>
  <si>
    <t>ROTOLI</t>
  </si>
  <si>
    <t>Jean-Thomas</t>
  </si>
  <si>
    <t>CORSICA LIBERA</t>
  </si>
  <si>
    <t>TALAMONI</t>
  </si>
  <si>
    <t>GIACOMETTI</t>
  </si>
  <si>
    <t>SARGENTINI</t>
  </si>
  <si>
    <t>Laura Maria</t>
  </si>
  <si>
    <t>Petr'Antone</t>
  </si>
  <si>
    <t>GUISEPPI</t>
  </si>
  <si>
    <t>PROSPERI</t>
  </si>
  <si>
    <t>Pierre-José</t>
  </si>
  <si>
    <t>FURIOLI</t>
  </si>
  <si>
    <t>MARICOURT</t>
  </si>
  <si>
    <t>BURESI</t>
  </si>
  <si>
    <t>GENUINI</t>
  </si>
  <si>
    <t>STAGNARA</t>
  </si>
  <si>
    <t>Lea</t>
  </si>
  <si>
    <t>HOUBEN</t>
  </si>
  <si>
    <t>GERONIMI</t>
  </si>
  <si>
    <t>Jean Valère</t>
  </si>
  <si>
    <t>ALFANO</t>
  </si>
  <si>
    <t>CHIARASINI</t>
  </si>
  <si>
    <t>Pierre Paul</t>
  </si>
  <si>
    <t>Marie Valentine</t>
  </si>
  <si>
    <t>BIONDI EPOUSE JEANNE</t>
  </si>
  <si>
    <t>SANTONI</t>
  </si>
  <si>
    <t>ROBICHON</t>
  </si>
  <si>
    <t>Julia Francesca</t>
  </si>
  <si>
    <t>HALEWA</t>
  </si>
  <si>
    <t>REGGETI</t>
  </si>
  <si>
    <t>OTTOMANI</t>
  </si>
  <si>
    <t>VALDRIGHI</t>
  </si>
  <si>
    <t>BAROLO</t>
  </si>
  <si>
    <t>GIUSTINIANI</t>
  </si>
  <si>
    <t>BRANCA</t>
  </si>
  <si>
    <t>EIDEL-GIUDICELLI</t>
  </si>
  <si>
    <t>D'ORAZIO</t>
  </si>
  <si>
    <t>ROTILY FORCIOLI</t>
  </si>
  <si>
    <t>Simon-Paul</t>
  </si>
  <si>
    <t>GIRASCHI</t>
  </si>
  <si>
    <t>Katty</t>
  </si>
  <si>
    <t>A CORSICA IN CUMUNU</t>
  </si>
  <si>
    <t>A CORSICA IN CUMUNU - PCF - FRONT DE GAUCHE</t>
  </si>
  <si>
    <t>BUCCHINI</t>
  </si>
  <si>
    <t>PAC</t>
  </si>
  <si>
    <t>RISTERUCCI</t>
  </si>
  <si>
    <t>STEFANI</t>
  </si>
  <si>
    <t>BRUNI NEE ANTONA</t>
  </si>
  <si>
    <t>BASTELICA</t>
  </si>
  <si>
    <t>BIANCARELLI</t>
  </si>
  <si>
    <t>RIOLACCI</t>
  </si>
  <si>
    <t>GAGLIARDI</t>
  </si>
  <si>
    <t>PADOVANI</t>
  </si>
  <si>
    <t>MARIINI</t>
  </si>
  <si>
    <t>AMIDEI</t>
  </si>
  <si>
    <t>PENCIOLELLI</t>
  </si>
  <si>
    <t>PLAY</t>
  </si>
  <si>
    <t>GRIMIGNI</t>
  </si>
  <si>
    <t>FINI</t>
  </si>
  <si>
    <t>DEVOTI</t>
  </si>
  <si>
    <t>SORO</t>
  </si>
  <si>
    <t>PIMENOFF</t>
  </si>
  <si>
    <t>ROMITI</t>
  </si>
  <si>
    <t>HUROT</t>
  </si>
  <si>
    <t>CHIOCCA</t>
  </si>
  <si>
    <t>AMZIANE</t>
  </si>
  <si>
    <t>Anissa-Flore</t>
  </si>
  <si>
    <t>MORACCHINI</t>
  </si>
  <si>
    <t>Marie Ange</t>
  </si>
  <si>
    <t>MUSELLI-COLONNA</t>
  </si>
  <si>
    <t>POGGI</t>
  </si>
  <si>
    <t>GUGLIELMACCI</t>
  </si>
  <si>
    <t>BOCCHECIAMPE</t>
  </si>
  <si>
    <t>FERRANDINI</t>
  </si>
  <si>
    <t>NAPPO</t>
  </si>
  <si>
    <t>Orazio</t>
  </si>
  <si>
    <t>DEMICHEL</t>
  </si>
  <si>
    <t>MURACCIOLI</t>
  </si>
  <si>
    <t>SAVELLI</t>
  </si>
  <si>
    <t>FAZZINI</t>
  </si>
  <si>
    <t>César</t>
  </si>
  <si>
    <t>POMMEPUY</t>
  </si>
  <si>
    <t>NORDEE</t>
  </si>
  <si>
    <t>ANTONELLI</t>
  </si>
  <si>
    <t>JOSE ROSSI 2015</t>
  </si>
  <si>
    <t>MARIOTTI</t>
  </si>
  <si>
    <t>GANDOLFI-SCHEIT</t>
  </si>
  <si>
    <t>SANTONI-BRUNELLI</t>
  </si>
  <si>
    <t>Marie Antoinette</t>
  </si>
  <si>
    <t>MARCANGELI</t>
  </si>
  <si>
    <t>D'ULIVO NEE PASQUALINI</t>
  </si>
  <si>
    <t>TOMA</t>
  </si>
  <si>
    <t>FELICIAGGI</t>
  </si>
  <si>
    <t>MURATI CHINESI</t>
  </si>
  <si>
    <t>CECCOLI</t>
  </si>
  <si>
    <t>RAFFO</t>
  </si>
  <si>
    <t>Sylva</t>
  </si>
  <si>
    <t>ISTRIA</t>
  </si>
  <si>
    <t>PINELLI</t>
  </si>
  <si>
    <t>LEANDRI NEE SERVELLE</t>
  </si>
  <si>
    <t>LECCIA</t>
  </si>
  <si>
    <t>SOTTY</t>
  </si>
  <si>
    <t>ANGELI</t>
  </si>
  <si>
    <t>SISCO</t>
  </si>
  <si>
    <t>GIAFFERRI</t>
  </si>
  <si>
    <t>SANGUINETTI</t>
  </si>
  <si>
    <t>Jean-Antoine</t>
  </si>
  <si>
    <t>SERENI</t>
  </si>
  <si>
    <t>Guy-Marc</t>
  </si>
  <si>
    <t>CIPRIANI LUIGI</t>
  </si>
  <si>
    <t>FANTI</t>
  </si>
  <si>
    <t>VILLANOVA</t>
  </si>
  <si>
    <t>FERRARA</t>
  </si>
  <si>
    <t>GRAZIANI SANCIU</t>
  </si>
  <si>
    <t>Livia</t>
  </si>
  <si>
    <t>FELTEN AMBROSINI</t>
  </si>
  <si>
    <t>VALLICCIONI</t>
  </si>
  <si>
    <t>FINIDORI</t>
  </si>
  <si>
    <t>VOGLIMACCI</t>
  </si>
  <si>
    <t>Charles-Noël</t>
  </si>
  <si>
    <t>MURACCIOLE</t>
  </si>
  <si>
    <t>MICHELI</t>
  </si>
  <si>
    <t>KERVELLA</t>
  </si>
  <si>
    <t>RENUCCI</t>
  </si>
  <si>
    <t>FRATACCI</t>
  </si>
  <si>
    <t>PIETRI-MISTRE</t>
  </si>
  <si>
    <t>Aghitella</t>
  </si>
  <si>
    <t>CICCADA</t>
  </si>
  <si>
    <t>ANTOGNETTI</t>
  </si>
  <si>
    <t>ANTONIOTTI</t>
  </si>
  <si>
    <t>CANGIONI</t>
  </si>
  <si>
    <t>LISTE ORSUCCI - PIERI</t>
  </si>
  <si>
    <t>LISTE ORSUCCI - PIERI / LA CORSE A COEUR</t>
  </si>
  <si>
    <t>NIELLINI</t>
  </si>
  <si>
    <t>Annonciade-Baby</t>
  </si>
  <si>
    <t>COLONNA-CESARI</t>
  </si>
  <si>
    <t>MORDICONI</t>
  </si>
  <si>
    <t>DE LANFRANCHI</t>
  </si>
  <si>
    <t>CUTTOLI</t>
  </si>
  <si>
    <t>MARTELLI</t>
  </si>
  <si>
    <t>BONELLI</t>
  </si>
  <si>
    <t>Pierre-Jacques</t>
  </si>
  <si>
    <t>TORACCA</t>
  </si>
  <si>
    <t>Ursula</t>
  </si>
  <si>
    <t>BISGAMBIGLIA</t>
  </si>
  <si>
    <t>PIETROLANI</t>
  </si>
  <si>
    <t>BURESI-BEAUMONT</t>
  </si>
  <si>
    <t>OGGIANO</t>
  </si>
  <si>
    <t>SIGURANI</t>
  </si>
  <si>
    <t>GRAZZINI</t>
  </si>
  <si>
    <t>BOREL-BERTA</t>
  </si>
  <si>
    <t>Pierre-Toussaint</t>
  </si>
  <si>
    <t>LECCIA-SOMA</t>
  </si>
  <si>
    <t>Yannicka</t>
  </si>
  <si>
    <t>NASI</t>
  </si>
  <si>
    <t>MICAELLI</t>
  </si>
  <si>
    <t>VERRONS</t>
  </si>
  <si>
    <t>MAURIZZI</t>
  </si>
  <si>
    <t>HUGUES-CERVETTI</t>
  </si>
  <si>
    <t>BIANCHETTI</t>
  </si>
  <si>
    <t>NICOLI</t>
  </si>
  <si>
    <t>Serena</t>
  </si>
  <si>
    <t>LAFRANCESCA</t>
  </si>
  <si>
    <t>PIRASTRU</t>
  </si>
  <si>
    <t>SEASSARI</t>
  </si>
  <si>
    <t>PASQUALAGGI</t>
  </si>
  <si>
    <t>PIROLI</t>
  </si>
  <si>
    <t>CRISTOFARI</t>
  </si>
  <si>
    <t>Pasquin</t>
  </si>
  <si>
    <t>GALLEGO-ASTOLFI</t>
  </si>
  <si>
    <t>ORTICONI</t>
  </si>
  <si>
    <t>COUDERT BOCOGNANI</t>
  </si>
  <si>
    <t>BATTINI</t>
  </si>
  <si>
    <t>CURE</t>
  </si>
  <si>
    <t>ROCCHETTI</t>
  </si>
  <si>
    <t>DE POIX</t>
  </si>
  <si>
    <t>BACCHELLI</t>
  </si>
  <si>
    <t>TAMBURINI</t>
  </si>
  <si>
    <t>ZANIEWICKI</t>
  </si>
  <si>
    <t>Jacek</t>
  </si>
  <si>
    <t>GIACOMONI</t>
  </si>
  <si>
    <t>LORENDEAUX</t>
  </si>
  <si>
    <t>CORTI</t>
  </si>
  <si>
    <t>GIOVACCHINI</t>
  </si>
  <si>
    <t>CIANFARANI</t>
  </si>
  <si>
    <t>Angèle-Marie</t>
  </si>
  <si>
    <t>BATTISTINI</t>
  </si>
  <si>
    <t>RINIERI</t>
  </si>
  <si>
    <t>DAUBRICOURT</t>
  </si>
  <si>
    <t>BERTELOOT</t>
  </si>
  <si>
    <t>FITTIPALDI</t>
  </si>
  <si>
    <t>Don Jérôme</t>
  </si>
  <si>
    <t>VASSEUX</t>
  </si>
  <si>
    <t>AMADUCCI</t>
  </si>
  <si>
    <t>NOLLEAU</t>
  </si>
  <si>
    <t>GARREAU DE LOUBRESSE</t>
  </si>
  <si>
    <t>MANCA</t>
  </si>
  <si>
    <t>BERGE</t>
  </si>
  <si>
    <t>ANTONI</t>
  </si>
  <si>
    <t>DEVAUX-SCAMARONI</t>
  </si>
  <si>
    <t>Guadeloupe</t>
  </si>
  <si>
    <t>ALTERNATIVE POPULAIRE</t>
  </si>
  <si>
    <t>ALTERNATIVE POPULAIRE ET CITOYENNE</t>
  </si>
  <si>
    <t>PLAISIR</t>
  </si>
  <si>
    <t>SERBER</t>
  </si>
  <si>
    <t>MARIANNE-MELGARD</t>
  </si>
  <si>
    <t>MACHET</t>
  </si>
  <si>
    <t>BANNY</t>
  </si>
  <si>
    <t>PLOCOSTE</t>
  </si>
  <si>
    <t>AYASSAMI</t>
  </si>
  <si>
    <t>Moise</t>
  </si>
  <si>
    <t>ADELAIDE</t>
  </si>
  <si>
    <t>Alexe</t>
  </si>
  <si>
    <t>LUBIN</t>
  </si>
  <si>
    <t>Servien</t>
  </si>
  <si>
    <t>MOUROUVIN</t>
  </si>
  <si>
    <t>UDOL</t>
  </si>
  <si>
    <t>COQUILLAS</t>
  </si>
  <si>
    <t>FALEME</t>
  </si>
  <si>
    <t>Jean Etienne</t>
  </si>
  <si>
    <t>ALVIN</t>
  </si>
  <si>
    <t>NAEJUS</t>
  </si>
  <si>
    <t>SAINT-GELAIS</t>
  </si>
  <si>
    <t>BEGARIN</t>
  </si>
  <si>
    <t>BOLO</t>
  </si>
  <si>
    <t>Mélika</t>
  </si>
  <si>
    <t>MEYNARD</t>
  </si>
  <si>
    <t>DAMATRIN</t>
  </si>
  <si>
    <t>MONDELICE</t>
  </si>
  <si>
    <t>Jacki</t>
  </si>
  <si>
    <t>PHIBEL</t>
  </si>
  <si>
    <t>ARNOLIN</t>
  </si>
  <si>
    <t>PETTER</t>
  </si>
  <si>
    <t>MOULANIER</t>
  </si>
  <si>
    <t>FRANCILLETTE</t>
  </si>
  <si>
    <t>DANDE</t>
  </si>
  <si>
    <t>LANDRE</t>
  </si>
  <si>
    <t>Sharon</t>
  </si>
  <si>
    <t>GADJADHAR</t>
  </si>
  <si>
    <t>SINGAMA</t>
  </si>
  <si>
    <t>CHEVRY</t>
  </si>
  <si>
    <t>MARIGNALE</t>
  </si>
  <si>
    <t>Franciane</t>
  </si>
  <si>
    <t>MEYNARD (DUPLESSIS)</t>
  </si>
  <si>
    <t>GAYDU</t>
  </si>
  <si>
    <t>GUADELOUPE SOLIDAIRE</t>
  </si>
  <si>
    <t>PETRO</t>
  </si>
  <si>
    <t>SAVAN</t>
  </si>
  <si>
    <t>Fauvert</t>
  </si>
  <si>
    <t>CHAMMOUGON ANNO</t>
  </si>
  <si>
    <t>GALAS</t>
  </si>
  <si>
    <t>JULIARD</t>
  </si>
  <si>
    <t>Reinette</t>
  </si>
  <si>
    <t>MERIDAN</t>
  </si>
  <si>
    <t>DOLLIN</t>
  </si>
  <si>
    <t>LUCE</t>
  </si>
  <si>
    <t>SILDILLIA</t>
  </si>
  <si>
    <t>CORALIE</t>
  </si>
  <si>
    <t>Gerald</t>
  </si>
  <si>
    <t>OURTOU EPSE HUYGHUES-BEAU</t>
  </si>
  <si>
    <t>CUSTOS</t>
  </si>
  <si>
    <t>Harry</t>
  </si>
  <si>
    <t>TITE</t>
  </si>
  <si>
    <t>RAMLALL</t>
  </si>
  <si>
    <t>RYFER CALICAT</t>
  </si>
  <si>
    <t>GALANTINE</t>
  </si>
  <si>
    <t>PEZERON</t>
  </si>
  <si>
    <t>CHOURO EPSE BRACAT</t>
  </si>
  <si>
    <t>BADLOU</t>
  </si>
  <si>
    <t>Philibert</t>
  </si>
  <si>
    <t>HERON-CARACASSE</t>
  </si>
  <si>
    <t>Arsène</t>
  </si>
  <si>
    <t>TOI EPSE VILOVAR</t>
  </si>
  <si>
    <t>ARICIQUE</t>
  </si>
  <si>
    <t>SAINT-AURET</t>
  </si>
  <si>
    <t>Nicole Théodore</t>
  </si>
  <si>
    <t>Silvie</t>
  </si>
  <si>
    <t>BAGASSIEN</t>
  </si>
  <si>
    <t>Judes</t>
  </si>
  <si>
    <t>CAZIMIR</t>
  </si>
  <si>
    <t>HENRY-LEO</t>
  </si>
  <si>
    <t>BEAUBOIS</t>
  </si>
  <si>
    <t>ZOZIO</t>
  </si>
  <si>
    <t>MERABLI</t>
  </si>
  <si>
    <t>SAHAI</t>
  </si>
  <si>
    <t>ANNICETTE</t>
  </si>
  <si>
    <t>Marcienne</t>
  </si>
  <si>
    <t>DECOURBE</t>
  </si>
  <si>
    <t>DARTRON</t>
  </si>
  <si>
    <t>CASALAN</t>
  </si>
  <si>
    <t>MARSIN</t>
  </si>
  <si>
    <t>NOUVELLE ALLIANCE</t>
  </si>
  <si>
    <t>NOUVELLE ALLIANCE POUR LA GUADELOUPE</t>
  </si>
  <si>
    <t>MYRE</t>
  </si>
  <si>
    <t>BICEP</t>
  </si>
  <si>
    <t>Jean-Jacob</t>
  </si>
  <si>
    <t>LAPTES</t>
  </si>
  <si>
    <t>DAIJARDIN</t>
  </si>
  <si>
    <t>Jean Auguste</t>
  </si>
  <si>
    <t>MIGEREL</t>
  </si>
  <si>
    <t>Armine</t>
  </si>
  <si>
    <t>DESFONTAINES</t>
  </si>
  <si>
    <t>FAROUIL</t>
  </si>
  <si>
    <t>SAINTE-LUCE</t>
  </si>
  <si>
    <t>OGOLI</t>
  </si>
  <si>
    <t>Lubin</t>
  </si>
  <si>
    <t>HACHY</t>
  </si>
  <si>
    <t>SAMUT</t>
  </si>
  <si>
    <t>QUIDAL</t>
  </si>
  <si>
    <t>ANDREA</t>
  </si>
  <si>
    <t>MANICORD</t>
  </si>
  <si>
    <t>Bertin</t>
  </si>
  <si>
    <t>DOUGLAS</t>
  </si>
  <si>
    <t>EDMOND</t>
  </si>
  <si>
    <t>MARCIN</t>
  </si>
  <si>
    <t>BHIKI</t>
  </si>
  <si>
    <t>LEFAITE</t>
  </si>
  <si>
    <t>LALLBISSONN-ROY</t>
  </si>
  <si>
    <t>STANISLAS</t>
  </si>
  <si>
    <t>ARMANTRADING EPSE FLEMING</t>
  </si>
  <si>
    <t>EPAMINONDAS</t>
  </si>
  <si>
    <t>OGUENIN</t>
  </si>
  <si>
    <t>Ismar</t>
  </si>
  <si>
    <t>ANNE-MARIE</t>
  </si>
  <si>
    <t>MARIE-JOSEPH</t>
  </si>
  <si>
    <t>RACON</t>
  </si>
  <si>
    <t>Brun</t>
  </si>
  <si>
    <t>ANNE-MARIE NEE AFOY</t>
  </si>
  <si>
    <t>BAZIR</t>
  </si>
  <si>
    <t>Roselet</t>
  </si>
  <si>
    <t>ISMAEL</t>
  </si>
  <si>
    <t>Marie-Michele</t>
  </si>
  <si>
    <t>CORENTHIN</t>
  </si>
  <si>
    <t>GUADELOUPE BLEU MARINE</t>
  </si>
  <si>
    <t>LISTE FRONT NATIONAL PRESENTEE PAR MARINE LE PEN - GUADELOUPE BLEU MARINE</t>
  </si>
  <si>
    <t>VIENNET</t>
  </si>
  <si>
    <t>DAMILLEVILLE</t>
  </si>
  <si>
    <t>IVY</t>
  </si>
  <si>
    <t>Darwin</t>
  </si>
  <si>
    <t>LEBOUE</t>
  </si>
  <si>
    <t>BOURJAC</t>
  </si>
  <si>
    <t>FOUGAS</t>
  </si>
  <si>
    <t>Arsene</t>
  </si>
  <si>
    <t>MÉRON</t>
  </si>
  <si>
    <t>GERARDOT</t>
  </si>
  <si>
    <t>INGADASSAMY</t>
  </si>
  <si>
    <t>Lucinda</t>
  </si>
  <si>
    <t>BRAFLAN</t>
  </si>
  <si>
    <t>LOLLIA</t>
  </si>
  <si>
    <t>SULTANA</t>
  </si>
  <si>
    <t>MARTIN (BICHARA-JABOUR)</t>
  </si>
  <si>
    <t>HAUTEMULLE</t>
  </si>
  <si>
    <t>JEAN-NOËL</t>
  </si>
  <si>
    <t>Janny</t>
  </si>
  <si>
    <t>Remond</t>
  </si>
  <si>
    <t>LOPVET</t>
  </si>
  <si>
    <t>FABRIANO</t>
  </si>
  <si>
    <t>Francile</t>
  </si>
  <si>
    <t>QUINTAL</t>
  </si>
  <si>
    <t>MAYENGO</t>
  </si>
  <si>
    <t>BOULE</t>
  </si>
  <si>
    <t>D'ALEXIS</t>
  </si>
  <si>
    <t>JEANNETTE</t>
  </si>
  <si>
    <t>PELLEGRIN</t>
  </si>
  <si>
    <t>EGONNEAU</t>
  </si>
  <si>
    <t>JUDOR</t>
  </si>
  <si>
    <t>LUTIN</t>
  </si>
  <si>
    <t>LA GUADELOUPE TOUJOURS</t>
  </si>
  <si>
    <t>LA GUADELOUPE - TOUJOURS MIEUX</t>
  </si>
  <si>
    <t>LUREL</t>
  </si>
  <si>
    <t>Victorin</t>
  </si>
  <si>
    <t>LOUIS-CARABIN</t>
  </si>
  <si>
    <t>JALTON</t>
  </si>
  <si>
    <t>VAINQUEUR</t>
  </si>
  <si>
    <t>CORNANO</t>
  </si>
  <si>
    <t>MOUNIEN</t>
  </si>
  <si>
    <t>FAITHFUL-VELAYOUDOM</t>
  </si>
  <si>
    <t>Lucianne</t>
  </si>
  <si>
    <t>DURIMEL</t>
  </si>
  <si>
    <t>ARMOUGOM</t>
  </si>
  <si>
    <t>BRUDEY</t>
  </si>
  <si>
    <t>Hilaire</t>
  </si>
  <si>
    <t>DECASTEL</t>
  </si>
  <si>
    <t>SAINSILY</t>
  </si>
  <si>
    <t>CONVERTY ÉPOUSE VEROIX</t>
  </si>
  <si>
    <t>HERMIN</t>
  </si>
  <si>
    <t>JABES</t>
  </si>
  <si>
    <t>ATALLAH</t>
  </si>
  <si>
    <t>THEOBALD ÉPOUSE PONCHATEAU</t>
  </si>
  <si>
    <t>Marie-Yveline</t>
  </si>
  <si>
    <t>MAURICE-PEROUMAL</t>
  </si>
  <si>
    <t>Precilia</t>
  </si>
  <si>
    <t>DESTOUCHES</t>
  </si>
  <si>
    <t>CLOTILDE ÉPOUSE LACASCADE</t>
  </si>
  <si>
    <t>Marie-Corine</t>
  </si>
  <si>
    <t>DELTA</t>
  </si>
  <si>
    <t>JASMIN</t>
  </si>
  <si>
    <t>LAUPEN</t>
  </si>
  <si>
    <t>Edwing</t>
  </si>
  <si>
    <t>BESRY</t>
  </si>
  <si>
    <t>PERIAN</t>
  </si>
  <si>
    <t>CELINI</t>
  </si>
  <si>
    <t>Leonide</t>
  </si>
  <si>
    <t>JEAN-CHARLES</t>
  </si>
  <si>
    <t>MIRRE</t>
  </si>
  <si>
    <t>LOUISY</t>
  </si>
  <si>
    <t>Ferdy</t>
  </si>
  <si>
    <t>Maritza</t>
  </si>
  <si>
    <t>NABAJOTH</t>
  </si>
  <si>
    <t>FACORAT-N'SONDÉ</t>
  </si>
  <si>
    <t>MADO</t>
  </si>
  <si>
    <t>SOLIGNAC</t>
  </si>
  <si>
    <t>NEBOR</t>
  </si>
  <si>
    <t>MERI</t>
  </si>
  <si>
    <t>PORLON</t>
  </si>
  <si>
    <t>FERNANDES-MOREIRA</t>
  </si>
  <si>
    <t>ABSALON</t>
  </si>
  <si>
    <t>BOREL-LINCERTIN</t>
  </si>
  <si>
    <t>ARTHEIN</t>
  </si>
  <si>
    <t>NOFWAP</t>
  </si>
  <si>
    <t>NOFWAP LA GUADELOUPE EN ACTION VERITE ET JUSTICE SOCIALE</t>
  </si>
  <si>
    <t>YOYOTTE</t>
  </si>
  <si>
    <t>LOSIO</t>
  </si>
  <si>
    <t>Octavie</t>
  </si>
  <si>
    <t>VELAYANDOM</t>
  </si>
  <si>
    <t>Telor</t>
  </si>
  <si>
    <t>JOBLON</t>
  </si>
  <si>
    <t>CABET</t>
  </si>
  <si>
    <t>DUGUET</t>
  </si>
  <si>
    <t>MAJEUR</t>
  </si>
  <si>
    <t>GIRANDY</t>
  </si>
  <si>
    <t>TRASIMENE</t>
  </si>
  <si>
    <t>KANDASSAMY</t>
  </si>
  <si>
    <t>LUISSINT</t>
  </si>
  <si>
    <t>BEUVE</t>
  </si>
  <si>
    <t>Nita</t>
  </si>
  <si>
    <t>BROSIUS</t>
  </si>
  <si>
    <t>Eustache</t>
  </si>
  <si>
    <t>PARIZE</t>
  </si>
  <si>
    <t>SOPHIE</t>
  </si>
  <si>
    <t>Morène</t>
  </si>
  <si>
    <t>FLOREAL</t>
  </si>
  <si>
    <t>COUCHY</t>
  </si>
  <si>
    <t>Josephe</t>
  </si>
  <si>
    <t>DIAS-PORIONE</t>
  </si>
  <si>
    <t>MASON</t>
  </si>
  <si>
    <t>MARTIAS</t>
  </si>
  <si>
    <t>FARDELLA</t>
  </si>
  <si>
    <t>Isla</t>
  </si>
  <si>
    <t>BELTAI</t>
  </si>
  <si>
    <t>GEREMY</t>
  </si>
  <si>
    <t>Sabas</t>
  </si>
  <si>
    <t>RINALDO</t>
  </si>
  <si>
    <t>LAPILUS</t>
  </si>
  <si>
    <t>CAPOU</t>
  </si>
  <si>
    <t>Lazare</t>
  </si>
  <si>
    <t>NOELLE</t>
  </si>
  <si>
    <t>SABAN</t>
  </si>
  <si>
    <t>CURIER</t>
  </si>
  <si>
    <t>LUBINO</t>
  </si>
  <si>
    <t>BLOMBOU</t>
  </si>
  <si>
    <t>TREPONT</t>
  </si>
  <si>
    <t>Frantz</t>
  </si>
  <si>
    <t>ERNATUS</t>
  </si>
  <si>
    <t>LEVEILLE</t>
  </si>
  <si>
    <t>Donat</t>
  </si>
  <si>
    <t>POU BA GWADLOUP ON DÔT</t>
  </si>
  <si>
    <t>POU BA GWADLOUP ON DÔT DIREKSION, ON DÔT BALAN</t>
  </si>
  <si>
    <t>CADOCE</t>
  </si>
  <si>
    <t>FLEMIN</t>
  </si>
  <si>
    <t>LOUSSASA-CHIPOTEL</t>
  </si>
  <si>
    <t>Jocelaine</t>
  </si>
  <si>
    <t>CHELAMIE</t>
  </si>
  <si>
    <t>DANOIS</t>
  </si>
  <si>
    <t>EDOUARD</t>
  </si>
  <si>
    <t>COURIOL-LOMBION</t>
  </si>
  <si>
    <t>Ketty</t>
  </si>
  <si>
    <t>ZITA</t>
  </si>
  <si>
    <t>Fred</t>
  </si>
  <si>
    <t>MARNE</t>
  </si>
  <si>
    <t>Netty</t>
  </si>
  <si>
    <t>QUELLERY-SELBONNE</t>
  </si>
  <si>
    <t>RABOT</t>
  </si>
  <si>
    <t>AREKIAN-MATHURIN</t>
  </si>
  <si>
    <t>ZIDEE</t>
  </si>
  <si>
    <t>ROSAN</t>
  </si>
  <si>
    <t>JOMIE</t>
  </si>
  <si>
    <t>BLONBOU</t>
  </si>
  <si>
    <t>BROUSSILLON</t>
  </si>
  <si>
    <t>LABRANA</t>
  </si>
  <si>
    <t>VILUS</t>
  </si>
  <si>
    <t>OPET</t>
  </si>
  <si>
    <t>Rose-Helene</t>
  </si>
  <si>
    <t>FLEURIVAL</t>
  </si>
  <si>
    <t>VELIN</t>
  </si>
  <si>
    <t>MANETTE-CARAVEL</t>
  </si>
  <si>
    <t>FIESQUE</t>
  </si>
  <si>
    <t>BIQUE</t>
  </si>
  <si>
    <t>GENIPA</t>
  </si>
  <si>
    <t>Medina</t>
  </si>
  <si>
    <t>CELESTE</t>
  </si>
  <si>
    <t>Berthau</t>
  </si>
  <si>
    <t>FACORAT</t>
  </si>
  <si>
    <t>Elore</t>
  </si>
  <si>
    <t>BOUBOUNE</t>
  </si>
  <si>
    <t>FRANCILLETTE-BELLIER</t>
  </si>
  <si>
    <t>Celutta</t>
  </si>
  <si>
    <t>GALOU</t>
  </si>
  <si>
    <t>Lafond</t>
  </si>
  <si>
    <t>Suzette</t>
  </si>
  <si>
    <t>FRANCIETTA</t>
  </si>
  <si>
    <t>VOUTEAU</t>
  </si>
  <si>
    <t>Ranitta</t>
  </si>
  <si>
    <t>BANGOU</t>
  </si>
  <si>
    <t>TAUPE</t>
  </si>
  <si>
    <t>CHANGEZ  D'AVENIR</t>
  </si>
  <si>
    <t>CHANGEZ D'AVENIR</t>
  </si>
  <si>
    <t>CHALUS</t>
  </si>
  <si>
    <t>Ary</t>
  </si>
  <si>
    <t>PENCHARD</t>
  </si>
  <si>
    <t>Marie-Luce</t>
  </si>
  <si>
    <t>LOSBAR</t>
  </si>
  <si>
    <t>LINON</t>
  </si>
  <si>
    <t>BONDOT</t>
  </si>
  <si>
    <t>Gersiane</t>
  </si>
  <si>
    <t>PELAGE</t>
  </si>
  <si>
    <t>DAGONIA</t>
  </si>
  <si>
    <t>CELIGNY</t>
  </si>
  <si>
    <t>BARDAIL</t>
  </si>
  <si>
    <t>PERRAN</t>
  </si>
  <si>
    <t>NELSON</t>
  </si>
  <si>
    <t>GUSTAVE DIT DUFLO</t>
  </si>
  <si>
    <t>MOLINIÉ</t>
  </si>
  <si>
    <t>THEOPHILE</t>
  </si>
  <si>
    <t>TROBO THOMASEAU</t>
  </si>
  <si>
    <t>Marie-Eugène</t>
  </si>
  <si>
    <t>BREDENT</t>
  </si>
  <si>
    <t>SAMUEL</t>
  </si>
  <si>
    <t>BAJAZET</t>
  </si>
  <si>
    <t>Clodomir</t>
  </si>
  <si>
    <t>TAILLEPIERRE</t>
  </si>
  <si>
    <t>CEROL</t>
  </si>
  <si>
    <t>PANCREL</t>
  </si>
  <si>
    <t>ELISABETH</t>
  </si>
  <si>
    <t>AZEDE</t>
  </si>
  <si>
    <t>NAPRIX</t>
  </si>
  <si>
    <t>COUPAN</t>
  </si>
  <si>
    <t>FAUSTA</t>
  </si>
  <si>
    <t>ANNE-MARIE THURAM-ULIEN</t>
  </si>
  <si>
    <t>NANGIS</t>
  </si>
  <si>
    <t>RHINAN</t>
  </si>
  <si>
    <t>Yvane</t>
  </si>
  <si>
    <t>SENNEVILE</t>
  </si>
  <si>
    <t>BOUSARDO - BOUCARD</t>
  </si>
  <si>
    <t>Siméone</t>
  </si>
  <si>
    <t>LACOT</t>
  </si>
  <si>
    <t>ARBAU</t>
  </si>
  <si>
    <t>Aramis</t>
  </si>
  <si>
    <t>LIGNERES MAUREAUX</t>
  </si>
  <si>
    <t>CHERUBIN</t>
  </si>
  <si>
    <t>OUI A LA GUADELOUPE</t>
  </si>
  <si>
    <t>SOLVET</t>
  </si>
  <si>
    <t>PERRAULT</t>
  </si>
  <si>
    <t>Mahité</t>
  </si>
  <si>
    <t>BOISDUR</t>
  </si>
  <si>
    <t>Suzana</t>
  </si>
  <si>
    <t>KANCEL</t>
  </si>
  <si>
    <t>FAZER</t>
  </si>
  <si>
    <t>BLANCHE-BARBAT</t>
  </si>
  <si>
    <t>INAMO</t>
  </si>
  <si>
    <t>LERUS-ROULEZ</t>
  </si>
  <si>
    <t>MONDOR</t>
  </si>
  <si>
    <t>SURVILLE-BARLAND</t>
  </si>
  <si>
    <t>BAZILE</t>
  </si>
  <si>
    <t>AKO</t>
  </si>
  <si>
    <t>CORNEIL</t>
  </si>
  <si>
    <t>ABANCOURT</t>
  </si>
  <si>
    <t>Celia</t>
  </si>
  <si>
    <t>LOUISSAINT</t>
  </si>
  <si>
    <t>AJAQUIRY-RANGAPANAIK</t>
  </si>
  <si>
    <t>Kellynia</t>
  </si>
  <si>
    <t>AUGUSTY</t>
  </si>
  <si>
    <t>LOIAL</t>
  </si>
  <si>
    <t>ABATAN</t>
  </si>
  <si>
    <t>FEDERO</t>
  </si>
  <si>
    <t>TARION</t>
  </si>
  <si>
    <t>SCHMIT</t>
  </si>
  <si>
    <t>BOUDINE</t>
  </si>
  <si>
    <t>Iseberthe</t>
  </si>
  <si>
    <t>CAUCASE</t>
  </si>
  <si>
    <t>JOCHEL</t>
  </si>
  <si>
    <t>SYTADIN</t>
  </si>
  <si>
    <t>MAUGRAN</t>
  </si>
  <si>
    <t>LOBRY</t>
  </si>
  <si>
    <t>GAZON</t>
  </si>
  <si>
    <t>Rufin</t>
  </si>
  <si>
    <t>COPPET LEBLOND</t>
  </si>
  <si>
    <t>GREDOIRE ANNICETTE</t>
  </si>
  <si>
    <t>COMBAT OUVRIER</t>
  </si>
  <si>
    <t>NOMERTIN</t>
  </si>
  <si>
    <t>DIAKOK</t>
  </si>
  <si>
    <t>LAGUERRE</t>
  </si>
  <si>
    <t>Sony</t>
  </si>
  <si>
    <t>TILLÉ</t>
  </si>
  <si>
    <t>Rony</t>
  </si>
  <si>
    <t>CASTROT</t>
  </si>
  <si>
    <t>Marie-Agnes</t>
  </si>
  <si>
    <t>RIMBON</t>
  </si>
  <si>
    <t>Clotaire</t>
  </si>
  <si>
    <t>DAHOMAY</t>
  </si>
  <si>
    <t>Lita</t>
  </si>
  <si>
    <t>LOÏAL</t>
  </si>
  <si>
    <t>VALENTINO</t>
  </si>
  <si>
    <t>FALÉMÉ</t>
  </si>
  <si>
    <t>ESDRAS</t>
  </si>
  <si>
    <t>CABARRUS</t>
  </si>
  <si>
    <t>MIMI</t>
  </si>
  <si>
    <t>MOLZA</t>
  </si>
  <si>
    <t>CAPRESSE</t>
  </si>
  <si>
    <t>RESOUS</t>
  </si>
  <si>
    <t>GLORIEUX</t>
  </si>
  <si>
    <t>Soraise</t>
  </si>
  <si>
    <t>LOVAL</t>
  </si>
  <si>
    <t>POCRAIN</t>
  </si>
  <si>
    <t>CÉRIL</t>
  </si>
  <si>
    <t>CHOISI</t>
  </si>
  <si>
    <t>FERTON</t>
  </si>
  <si>
    <t>DAHOME</t>
  </si>
  <si>
    <t>DESBONNES</t>
  </si>
  <si>
    <t>FORSTIN</t>
  </si>
  <si>
    <t>HAGRIGEL</t>
  </si>
  <si>
    <t>Gerty</t>
  </si>
  <si>
    <t>PERCHER</t>
  </si>
  <si>
    <t>LEDRECK</t>
  </si>
  <si>
    <t>MONFRET</t>
  </si>
  <si>
    <t>JOLIVIÈRE</t>
  </si>
  <si>
    <t>LOYALE</t>
  </si>
  <si>
    <t>Fulbert</t>
  </si>
  <si>
    <t>FLETCHER</t>
  </si>
  <si>
    <t>SVETZ</t>
  </si>
  <si>
    <t>CÉCÉ</t>
  </si>
  <si>
    <t>Rose-Hellen</t>
  </si>
  <si>
    <t>BISSOL</t>
  </si>
  <si>
    <t>Martinique</t>
  </si>
  <si>
    <t>ZB1</t>
  </si>
  <si>
    <t>Martinique - Section du Centre</t>
  </si>
  <si>
    <t>MARTINIQUE CITOYENNE</t>
  </si>
  <si>
    <t>MARTINIQUE CITOYENNE NOU TOUT'KAPAB</t>
  </si>
  <si>
    <t>CRISPIN</t>
  </si>
  <si>
    <t>Jose Leonce</t>
  </si>
  <si>
    <t>NINEL</t>
  </si>
  <si>
    <t>MONROSE</t>
  </si>
  <si>
    <t>DUNON</t>
  </si>
  <si>
    <t>STAGNETTO-SERVIER</t>
  </si>
  <si>
    <t>Valerie Nathalie</t>
  </si>
  <si>
    <t>CORAIN</t>
  </si>
  <si>
    <t>ALAMELOU</t>
  </si>
  <si>
    <t>Micheline Ange Marie</t>
  </si>
  <si>
    <t>AURORE</t>
  </si>
  <si>
    <t>LURON</t>
  </si>
  <si>
    <t>Seraphine</t>
  </si>
  <si>
    <t>ACCAMAH</t>
  </si>
  <si>
    <t>RIGAH</t>
  </si>
  <si>
    <t>ALDEGON</t>
  </si>
  <si>
    <t>RODAP</t>
  </si>
  <si>
    <t>MERIL</t>
  </si>
  <si>
    <t>ZB2</t>
  </si>
  <si>
    <t>Martinique - Section du Nord</t>
  </si>
  <si>
    <t>RESOUF</t>
  </si>
  <si>
    <t>SAUCY</t>
  </si>
  <si>
    <t>MOCQUOT</t>
  </si>
  <si>
    <t>GOLVET</t>
  </si>
  <si>
    <t>Claude Nathalie</t>
  </si>
  <si>
    <t>ZAPHA</t>
  </si>
  <si>
    <t>ELISE</t>
  </si>
  <si>
    <t>ZONZON</t>
  </si>
  <si>
    <t>DIPHE</t>
  </si>
  <si>
    <t>Suzy Anicet</t>
  </si>
  <si>
    <t>ADELE</t>
  </si>
  <si>
    <t>DORESSAMY</t>
  </si>
  <si>
    <t>DOENS</t>
  </si>
  <si>
    <t>Alex Marie</t>
  </si>
  <si>
    <t>ETILE</t>
  </si>
  <si>
    <t>Gaele</t>
  </si>
  <si>
    <t>LITAMPHA</t>
  </si>
  <si>
    <t>LATOUCHENT</t>
  </si>
  <si>
    <t>ZB3</t>
  </si>
  <si>
    <t>Martinique - Section de Fort-de-France</t>
  </si>
  <si>
    <t>JOS</t>
  </si>
  <si>
    <t>BAZABAS</t>
  </si>
  <si>
    <t>MUCRET</t>
  </si>
  <si>
    <t>Maelle</t>
  </si>
  <si>
    <t>SAXEMARD</t>
  </si>
  <si>
    <t>HAYOT</t>
  </si>
  <si>
    <t>CORIOLLE</t>
  </si>
  <si>
    <t>DERIAU</t>
  </si>
  <si>
    <t>Qetsia</t>
  </si>
  <si>
    <t>LOUIS-JOSEPH-DOGUE</t>
  </si>
  <si>
    <t>LUCIEN</t>
  </si>
  <si>
    <t>Ronald</t>
  </si>
  <si>
    <t>MARVEAUX</t>
  </si>
  <si>
    <t>Alick</t>
  </si>
  <si>
    <t>CERLAND</t>
  </si>
  <si>
    <t>ZB4</t>
  </si>
  <si>
    <t>Martinique - Section du Sud</t>
  </si>
  <si>
    <t>JONCART</t>
  </si>
  <si>
    <t>FARDIN</t>
  </si>
  <si>
    <t>CEREYON</t>
  </si>
  <si>
    <t>BEAUROY-EUSTACHE</t>
  </si>
  <si>
    <t>SIGER</t>
  </si>
  <si>
    <t>NINO</t>
  </si>
  <si>
    <t>Gaelle</t>
  </si>
  <si>
    <t>PICHEGRAIN</t>
  </si>
  <si>
    <t>LARGANGE</t>
  </si>
  <si>
    <t>HUGUES DE VALAURIE</t>
  </si>
  <si>
    <t>Regis</t>
  </si>
  <si>
    <t>CONCY</t>
  </si>
  <si>
    <t>LUCEA</t>
  </si>
  <si>
    <t>JUSTON</t>
  </si>
  <si>
    <t>BUSSY</t>
  </si>
  <si>
    <t>MARTHE-DITE-SURELLY</t>
  </si>
  <si>
    <t>Marie-Hellen</t>
  </si>
  <si>
    <t>MAUGEE</t>
  </si>
  <si>
    <t>CARDA</t>
  </si>
  <si>
    <t>GRANVILLE</t>
  </si>
  <si>
    <t>BRENA</t>
  </si>
  <si>
    <t>Casimir</t>
  </si>
  <si>
    <t>GINEAU</t>
  </si>
  <si>
    <t>LAMARTINIERE</t>
  </si>
  <si>
    <t>BERNE</t>
  </si>
  <si>
    <t>Raphaella</t>
  </si>
  <si>
    <t>GLANNY</t>
  </si>
  <si>
    <t>GRANDVAL</t>
  </si>
  <si>
    <t>Sainte-Luce Lucien</t>
  </si>
  <si>
    <t>SAINT-LOUIS</t>
  </si>
  <si>
    <t>MARLIACY</t>
  </si>
  <si>
    <t>GRATIAN</t>
  </si>
  <si>
    <t>Marlette</t>
  </si>
  <si>
    <t>DAVIDAS</t>
  </si>
  <si>
    <t>DUFEAL</t>
  </si>
  <si>
    <t>Gaetan Alex</t>
  </si>
  <si>
    <t>FLOBINUS</t>
  </si>
  <si>
    <t>Yolene</t>
  </si>
  <si>
    <t>Leon</t>
  </si>
  <si>
    <t>Therese</t>
  </si>
  <si>
    <t>BREDAS</t>
  </si>
  <si>
    <t>Rosella</t>
  </si>
  <si>
    <t>Felix Richard</t>
  </si>
  <si>
    <t>FORTUNE</t>
  </si>
  <si>
    <t>TATLOT</t>
  </si>
  <si>
    <t>Rose-Elie</t>
  </si>
  <si>
    <t>MARIE-SAINTE</t>
  </si>
  <si>
    <t>Maryse Laure</t>
  </si>
  <si>
    <t>CINCINNATUS</t>
  </si>
  <si>
    <t>DELASSE</t>
  </si>
  <si>
    <t>MAROLANY</t>
  </si>
  <si>
    <t>Judicael</t>
  </si>
  <si>
    <t>LAURENCE</t>
  </si>
  <si>
    <t>Luciana</t>
  </si>
  <si>
    <t>VELAYOUDON</t>
  </si>
  <si>
    <t>BAYARDIN</t>
  </si>
  <si>
    <t>JOACHIM-ARNAUD</t>
  </si>
  <si>
    <t>MAGIT</t>
  </si>
  <si>
    <t>GUETAT</t>
  </si>
  <si>
    <t>LAMAIN</t>
  </si>
  <si>
    <t>Jean-Joel</t>
  </si>
  <si>
    <t>DIGONAL</t>
  </si>
  <si>
    <t>LOUIS-THERESE</t>
  </si>
  <si>
    <t>BERTE</t>
  </si>
  <si>
    <t>Romaine</t>
  </si>
  <si>
    <t>TOM</t>
  </si>
  <si>
    <t>Ilvrine</t>
  </si>
  <si>
    <t>GUITTEAUD</t>
  </si>
  <si>
    <t>MICHIE-DIT-LOUMBA</t>
  </si>
  <si>
    <t>DOUTY</t>
  </si>
  <si>
    <t>HIERSO</t>
  </si>
  <si>
    <t>Gabriel Alain</t>
  </si>
  <si>
    <t>JEAN-MARIE</t>
  </si>
  <si>
    <t>ZAMOR</t>
  </si>
  <si>
    <t>LOUIS-ALEXANDRE</t>
  </si>
  <si>
    <t>JOSEPH-BONIFACE</t>
  </si>
  <si>
    <t>BASTE</t>
  </si>
  <si>
    <t>TRUXILLO</t>
  </si>
  <si>
    <t>Theodose</t>
  </si>
  <si>
    <t>Regine</t>
  </si>
  <si>
    <t>BLEVINAL</t>
  </si>
  <si>
    <t>DEPINAY</t>
  </si>
  <si>
    <t>GERMANICUS</t>
  </si>
  <si>
    <t>CLAVEAU</t>
  </si>
  <si>
    <t>BA PEYI-A AN CHANS</t>
  </si>
  <si>
    <t>MOUSSEAU</t>
  </si>
  <si>
    <t>ESPARTERO</t>
  </si>
  <si>
    <t>BOULA</t>
  </si>
  <si>
    <t>LONETE</t>
  </si>
  <si>
    <t>Quelly</t>
  </si>
  <si>
    <t>BONNECHOSE</t>
  </si>
  <si>
    <t>Mickaelle</t>
  </si>
  <si>
    <t>NEIZELIEN</t>
  </si>
  <si>
    <t>DALMAT</t>
  </si>
  <si>
    <t>CORAN</t>
  </si>
  <si>
    <t>COCOTE</t>
  </si>
  <si>
    <t>LANGE</t>
  </si>
  <si>
    <t>ANGARNI</t>
  </si>
  <si>
    <t>TIN</t>
  </si>
  <si>
    <t>MONPLAISIR</t>
  </si>
  <si>
    <t>TORPILLE</t>
  </si>
  <si>
    <t>GROS-DESIRS</t>
  </si>
  <si>
    <t>REMY-ZEPHIR</t>
  </si>
  <si>
    <t>DESCAS</t>
  </si>
  <si>
    <t>DE JAHAM EPOUSE LOMBARD</t>
  </si>
  <si>
    <t>MOURTIALON</t>
  </si>
  <si>
    <t>SEVERE</t>
  </si>
  <si>
    <t>PARUTA</t>
  </si>
  <si>
    <t>MAXIME</t>
  </si>
  <si>
    <t>Ann</t>
  </si>
  <si>
    <t>TAIEB</t>
  </si>
  <si>
    <t>GELIE</t>
  </si>
  <si>
    <t>George</t>
  </si>
  <si>
    <t>GOUYE</t>
  </si>
  <si>
    <t>LAUTONE</t>
  </si>
  <si>
    <t>LAVENTURE</t>
  </si>
  <si>
    <t>MERLINI EPOUSE GALBERT</t>
  </si>
  <si>
    <t>DIEUZEDE-COPHIRE</t>
  </si>
  <si>
    <t>BURNER</t>
  </si>
  <si>
    <t>JEAN-JOSEPH</t>
  </si>
  <si>
    <t>GULLIVER</t>
  </si>
  <si>
    <t>SAINT-OLYMPE</t>
  </si>
  <si>
    <t>ROSE-ROSETTE</t>
  </si>
  <si>
    <t>Claude-Alain</t>
  </si>
  <si>
    <t>Gisele</t>
  </si>
  <si>
    <t>JACOUB</t>
  </si>
  <si>
    <t>HO-CAN-SUNG</t>
  </si>
  <si>
    <t>BALMY</t>
  </si>
  <si>
    <t>Marie Beatrice</t>
  </si>
  <si>
    <t>GABELUS</t>
  </si>
  <si>
    <t>SAITHSOOTHANE</t>
  </si>
  <si>
    <t>ORVILLE</t>
  </si>
  <si>
    <t>ELISMAR EPOUSE JEAN-BAPTI</t>
  </si>
  <si>
    <t>BELROSE</t>
  </si>
  <si>
    <t>MONTROSE</t>
  </si>
  <si>
    <t>CARBETY</t>
  </si>
  <si>
    <t>NOLLET</t>
  </si>
  <si>
    <t>Audrie</t>
  </si>
  <si>
    <t>MONDESIR</t>
  </si>
  <si>
    <t>Lucenay</t>
  </si>
  <si>
    <t>LOUIS ETIENNE</t>
  </si>
  <si>
    <t>LAOUCHEZ</t>
  </si>
  <si>
    <t>MARIE-ROSE</t>
  </si>
  <si>
    <t>COPPET</t>
  </si>
  <si>
    <t>Charles-Denis</t>
  </si>
  <si>
    <t>ROSALIE</t>
  </si>
  <si>
    <t>LAGRANDCOURT</t>
  </si>
  <si>
    <t>RENE-CORAIL</t>
  </si>
  <si>
    <t>Andre</t>
  </si>
  <si>
    <t>LA LISTE DEPARTEMENTALE</t>
  </si>
  <si>
    <t>AZUR</t>
  </si>
  <si>
    <t>ZOCCOLA</t>
  </si>
  <si>
    <t>GUEZENGAR</t>
  </si>
  <si>
    <t>GALIBOU</t>
  </si>
  <si>
    <t>Sylvain Ludger</t>
  </si>
  <si>
    <t>MILLON</t>
  </si>
  <si>
    <t>Louis Rodrigue</t>
  </si>
  <si>
    <t>VIL</t>
  </si>
  <si>
    <t>MARIAYEE</t>
  </si>
  <si>
    <t>DRANE</t>
  </si>
  <si>
    <t>COUTA</t>
  </si>
  <si>
    <t>ZELATEUR</t>
  </si>
  <si>
    <t>MEYEUR</t>
  </si>
  <si>
    <t>RANGOM</t>
  </si>
  <si>
    <t>Ange Eric</t>
  </si>
  <si>
    <t>LUBER</t>
  </si>
  <si>
    <t>Heliodor</t>
  </si>
  <si>
    <t>BONNEFOI</t>
  </si>
  <si>
    <t>KAPLELA</t>
  </si>
  <si>
    <t>YO</t>
  </si>
  <si>
    <t>Robert Fabrice</t>
  </si>
  <si>
    <t>Marilyn Christiane</t>
  </si>
  <si>
    <t>MARIE-ANGELIQUE</t>
  </si>
  <si>
    <t>Maurice Alain</t>
  </si>
  <si>
    <t>BOLNET</t>
  </si>
  <si>
    <t>Karen Natacha</t>
  </si>
  <si>
    <t>NEPERT</t>
  </si>
  <si>
    <t>Mathurin Bertrand</t>
  </si>
  <si>
    <t>Dolina Maryse</t>
  </si>
  <si>
    <t>NITHARUM</t>
  </si>
  <si>
    <t>Omer Gerard</t>
  </si>
  <si>
    <t>VIRASSAMY</t>
  </si>
  <si>
    <t>Paule Mireille</t>
  </si>
  <si>
    <t>COURLA</t>
  </si>
  <si>
    <t>DEON</t>
  </si>
  <si>
    <t>Marie-Odile Maryse</t>
  </si>
  <si>
    <t>MBOU</t>
  </si>
  <si>
    <t>Felicien Medard</t>
  </si>
  <si>
    <t>OREL</t>
  </si>
  <si>
    <t>ERDUAL</t>
  </si>
  <si>
    <t>AZIMBAR</t>
  </si>
  <si>
    <t>Faustin Victoria Livie</t>
  </si>
  <si>
    <t>DIRSON</t>
  </si>
  <si>
    <t>GUGLIOTTA</t>
  </si>
  <si>
    <t>Audrey Josephine Suzanne</t>
  </si>
  <si>
    <t>FAGOUR</t>
  </si>
  <si>
    <t>VICTOIRE</t>
  </si>
  <si>
    <t>Suzanne Antoinette</t>
  </si>
  <si>
    <t>EGUIENTA</t>
  </si>
  <si>
    <t>Beatrix</t>
  </si>
  <si>
    <t>SIDON</t>
  </si>
  <si>
    <t>RANO</t>
  </si>
  <si>
    <t>DUVAL-VIOLTON</t>
  </si>
  <si>
    <t>VILLAGEOIS</t>
  </si>
  <si>
    <t>M'BONDI</t>
  </si>
  <si>
    <t>Sael</t>
  </si>
  <si>
    <t>BRAPHA</t>
  </si>
  <si>
    <t>TUAL</t>
  </si>
  <si>
    <t>MEDEUF</t>
  </si>
  <si>
    <t>LETORD</t>
  </si>
  <si>
    <t>Sebastienne</t>
  </si>
  <si>
    <t>Kendy</t>
  </si>
  <si>
    <t>ANNETTE</t>
  </si>
  <si>
    <t>SAINTE-ROSE</t>
  </si>
  <si>
    <t>Clemence</t>
  </si>
  <si>
    <t>MOUVEMENT DES TRAVAILLEUR</t>
  </si>
  <si>
    <t>MOUVEMENT DES TRAVAILLEURS ET PEUPLE SANS VOIX DE MARTINIQUE</t>
  </si>
  <si>
    <t>CARNIER</t>
  </si>
  <si>
    <t>Marie-Josee</t>
  </si>
  <si>
    <t>GENTEUIL</t>
  </si>
  <si>
    <t>Felix</t>
  </si>
  <si>
    <t>MAROUS</t>
  </si>
  <si>
    <t>Marie-Andree</t>
  </si>
  <si>
    <t>POMPUIS</t>
  </si>
  <si>
    <t>MATHURINA</t>
  </si>
  <si>
    <t>BELLEROSE</t>
  </si>
  <si>
    <t>FLEURAL</t>
  </si>
  <si>
    <t>MARIE SAINTE</t>
  </si>
  <si>
    <t>FRESINO</t>
  </si>
  <si>
    <t>TRIBOULET</t>
  </si>
  <si>
    <t>Eugene</t>
  </si>
  <si>
    <t>RAINNOUARD</t>
  </si>
  <si>
    <t>SORBON</t>
  </si>
  <si>
    <t>ADERIC</t>
  </si>
  <si>
    <t>Jean Alex</t>
  </si>
  <si>
    <t>JEAN-ETIENNE</t>
  </si>
  <si>
    <t>SEGUIN CADICHE</t>
  </si>
  <si>
    <t>ROTARDIER</t>
  </si>
  <si>
    <t>JANVION</t>
  </si>
  <si>
    <t>LOLOTTE</t>
  </si>
  <si>
    <t>LOGIN</t>
  </si>
  <si>
    <t>Jo Anne</t>
  </si>
  <si>
    <t>CARBETI</t>
  </si>
  <si>
    <t>TREBEAU</t>
  </si>
  <si>
    <t>BOURT</t>
  </si>
  <si>
    <t>DOMERGE</t>
  </si>
  <si>
    <t>LUXIN</t>
  </si>
  <si>
    <t>CAREL MARIE-SAINTE</t>
  </si>
  <si>
    <t>Elisa Nadege</t>
  </si>
  <si>
    <t>LOTIES</t>
  </si>
  <si>
    <t>Dario</t>
  </si>
  <si>
    <t>Felicite</t>
  </si>
  <si>
    <t>BERTOME</t>
  </si>
  <si>
    <t>Mirette</t>
  </si>
  <si>
    <t>GROMAT</t>
  </si>
  <si>
    <t>RODRIDE</t>
  </si>
  <si>
    <t>Rene Pierre</t>
  </si>
  <si>
    <t>BANYS</t>
  </si>
  <si>
    <t>DESTIN</t>
  </si>
  <si>
    <t>COURLA EPOUSE BRIAND</t>
  </si>
  <si>
    <t>ULTET</t>
  </si>
  <si>
    <t>MEDRANO</t>
  </si>
  <si>
    <t>DIMANCHE</t>
  </si>
  <si>
    <t>VALMI</t>
  </si>
  <si>
    <t>LAPORT</t>
  </si>
  <si>
    <t>Ange Emilien</t>
  </si>
  <si>
    <t>DOUTON</t>
  </si>
  <si>
    <t>JEAN ETIENNE</t>
  </si>
  <si>
    <t>KANOR</t>
  </si>
  <si>
    <t>BINGUE</t>
  </si>
  <si>
    <t>CHERY</t>
  </si>
  <si>
    <t>Dorothy</t>
  </si>
  <si>
    <t>CHARLEBOIS</t>
  </si>
  <si>
    <t>JOSEPH-LOUIS</t>
  </si>
  <si>
    <t>CELIMENE</t>
  </si>
  <si>
    <t>SUZAN</t>
  </si>
  <si>
    <t>TAVUS</t>
  </si>
  <si>
    <t>SIVATTE</t>
  </si>
  <si>
    <t>TROMPETTE</t>
  </si>
  <si>
    <t>CHINON</t>
  </si>
  <si>
    <t>LOURI</t>
  </si>
  <si>
    <t>GRAN SANBLÉ</t>
  </si>
  <si>
    <t>Grand Sanblé pour faire réussir la Martinique</t>
  </si>
  <si>
    <t>MARIE-JEANNE</t>
  </si>
  <si>
    <t>LEOTIN</t>
  </si>
  <si>
    <t>BIROTA</t>
  </si>
  <si>
    <t>Belfort</t>
  </si>
  <si>
    <t>Daniel Isidore</t>
  </si>
  <si>
    <t>BAURAS</t>
  </si>
  <si>
    <t>RANGON</t>
  </si>
  <si>
    <t>MIAN</t>
  </si>
  <si>
    <t>BARTHELERY</t>
  </si>
  <si>
    <t>BERET</t>
  </si>
  <si>
    <t>Yolaine</t>
  </si>
  <si>
    <t>FERJUL</t>
  </si>
  <si>
    <t>JEAN-THEODORE</t>
  </si>
  <si>
    <t>PATTERY</t>
  </si>
  <si>
    <t>LISE</t>
  </si>
  <si>
    <t>BOUTRIN</t>
  </si>
  <si>
    <t>NOSSIN (DELYON)</t>
  </si>
  <si>
    <t>LIMIER</t>
  </si>
  <si>
    <t>BOUQUETY</t>
  </si>
  <si>
    <t>SAINT-AIME</t>
  </si>
  <si>
    <t>ANNONAY</t>
  </si>
  <si>
    <t>SABINE</t>
  </si>
  <si>
    <t>NIRDE</t>
  </si>
  <si>
    <t>MASSOLIN</t>
  </si>
  <si>
    <t>DESROSES</t>
  </si>
  <si>
    <t>BURAND-CHAMPION</t>
  </si>
  <si>
    <t>DORDONNE (JEAN-LOUIS)</t>
  </si>
  <si>
    <t>CAROLE</t>
  </si>
  <si>
    <t>LESDEMA</t>
  </si>
  <si>
    <t>CHARPENTIER-TITY</t>
  </si>
  <si>
    <t>TOUL</t>
  </si>
  <si>
    <t>BRANCHI</t>
  </si>
  <si>
    <t>CHEVIOT</t>
  </si>
  <si>
    <t>GRACIEN</t>
  </si>
  <si>
    <t>DE LAVAL</t>
  </si>
  <si>
    <t>MONAN</t>
  </si>
  <si>
    <t>PAMPHILE</t>
  </si>
  <si>
    <t>Genya</t>
  </si>
  <si>
    <t>DOUTONE</t>
  </si>
  <si>
    <t>NILOR</t>
  </si>
  <si>
    <t>NORCA</t>
  </si>
  <si>
    <t>NELLA</t>
  </si>
  <si>
    <t>CLEON</t>
  </si>
  <si>
    <t>CLEM EPOUSE BERTHOLO</t>
  </si>
  <si>
    <t>JOSEPH-ANGELIQUE</t>
  </si>
  <si>
    <t>BONNAIRE</t>
  </si>
  <si>
    <t>NARCISSOT</t>
  </si>
  <si>
    <t>PLANTIN</t>
  </si>
  <si>
    <t>ADENET</t>
  </si>
  <si>
    <t>PINVILE</t>
  </si>
  <si>
    <t>LOUIS-REGIS</t>
  </si>
  <si>
    <t>PASCALIN</t>
  </si>
  <si>
    <t>SCARON</t>
  </si>
  <si>
    <t>BERISSON</t>
  </si>
  <si>
    <t>LA MARTINIQUE AUTREMENT</t>
  </si>
  <si>
    <t>LUDI</t>
  </si>
  <si>
    <t>BRIVAL</t>
  </si>
  <si>
    <t>CUPIT</t>
  </si>
  <si>
    <t>BELLANCE</t>
  </si>
  <si>
    <t>RAVAUD</t>
  </si>
  <si>
    <t>MOLE</t>
  </si>
  <si>
    <t>NELIEN</t>
  </si>
  <si>
    <t>ELMIRA</t>
  </si>
  <si>
    <t>Daniella</t>
  </si>
  <si>
    <t>LEPEL</t>
  </si>
  <si>
    <t>PRONZOLA</t>
  </si>
  <si>
    <t>VICTORIN</t>
  </si>
  <si>
    <t>SEJEAN</t>
  </si>
  <si>
    <t>PLANET</t>
  </si>
  <si>
    <t>VIEUVEL</t>
  </si>
  <si>
    <t>MONTHIEUX</t>
  </si>
  <si>
    <t>CANTINOL</t>
  </si>
  <si>
    <t>Katiucia</t>
  </si>
  <si>
    <t>ANNEVILLE</t>
  </si>
  <si>
    <t>Aimee</t>
  </si>
  <si>
    <t>ANGELE</t>
  </si>
  <si>
    <t>EUGENE</t>
  </si>
  <si>
    <t>ROBIN-SELLAYE</t>
  </si>
  <si>
    <t>Marie-Nathalie</t>
  </si>
  <si>
    <t>PERRONNETTE</t>
  </si>
  <si>
    <t>JULIENO</t>
  </si>
  <si>
    <t>ARCADE</t>
  </si>
  <si>
    <t>Abigaelle</t>
  </si>
  <si>
    <t>GRANGENOIS</t>
  </si>
  <si>
    <t>SOURAYA</t>
  </si>
  <si>
    <t>JOS-PELAGE</t>
  </si>
  <si>
    <t>Marie-Gabrielle</t>
  </si>
  <si>
    <t>AGLAE</t>
  </si>
  <si>
    <t>PARFAITE</t>
  </si>
  <si>
    <t>LEMONY</t>
  </si>
  <si>
    <t>SONDER</t>
  </si>
  <si>
    <t>BERENICE</t>
  </si>
  <si>
    <t>TEROSIER</t>
  </si>
  <si>
    <t>COCODY</t>
  </si>
  <si>
    <t>NAROU</t>
  </si>
  <si>
    <t>DAGOBERT</t>
  </si>
  <si>
    <t>ALLAGUY-SALACHY</t>
  </si>
  <si>
    <t>CADET-MARTHE</t>
  </si>
  <si>
    <t>MARDAYE</t>
  </si>
  <si>
    <t>RIGA</t>
  </si>
  <si>
    <t>PINTO-POULIN</t>
  </si>
  <si>
    <t>Yvonnette</t>
  </si>
  <si>
    <t>LENERAND-EUDARIC</t>
  </si>
  <si>
    <t>LECHALLIER</t>
  </si>
  <si>
    <t>Franceman</t>
  </si>
  <si>
    <t>SABLE</t>
  </si>
  <si>
    <t>ONGODIN</t>
  </si>
  <si>
    <t>MELIDOR-FUXIS</t>
  </si>
  <si>
    <t>JEAN-LAMBERT</t>
  </si>
  <si>
    <t>RUFFIN</t>
  </si>
  <si>
    <t>BRAVO</t>
  </si>
  <si>
    <t>NOU PEP LA</t>
  </si>
  <si>
    <t>AURELIA-TOTO</t>
  </si>
  <si>
    <t>THALMENSI</t>
  </si>
  <si>
    <t>NEGOTI</t>
  </si>
  <si>
    <t>SEVEUR</t>
  </si>
  <si>
    <t>CAGE</t>
  </si>
  <si>
    <t>DOLMEN</t>
  </si>
  <si>
    <t>NOMIS</t>
  </si>
  <si>
    <t>Noelle</t>
  </si>
  <si>
    <t>MELT</t>
  </si>
  <si>
    <t>VALDOR</t>
  </si>
  <si>
    <t>TARRIEU</t>
  </si>
  <si>
    <t>BROCHAIN</t>
  </si>
  <si>
    <t>GRANDIN</t>
  </si>
  <si>
    <t>BOROT</t>
  </si>
  <si>
    <t>GALIBY</t>
  </si>
  <si>
    <t>Marcellin</t>
  </si>
  <si>
    <t>ALIKER</t>
  </si>
  <si>
    <t>CAUVER</t>
  </si>
  <si>
    <t>Jean-Frantz</t>
  </si>
  <si>
    <t>SELLAYE</t>
  </si>
  <si>
    <t>Marie-Josephe</t>
  </si>
  <si>
    <t>VALERE</t>
  </si>
  <si>
    <t>DE VASSOIGNE</t>
  </si>
  <si>
    <t>RUSTER</t>
  </si>
  <si>
    <t>JUBENOT</t>
  </si>
  <si>
    <t>DUQUESNAY</t>
  </si>
  <si>
    <t>MICHALON</t>
  </si>
  <si>
    <t>Madly</t>
  </si>
  <si>
    <t>HUYET</t>
  </si>
  <si>
    <t>DUCTEIL</t>
  </si>
  <si>
    <t>BONHEUR</t>
  </si>
  <si>
    <t>LIMERY</t>
  </si>
  <si>
    <t>Gracienne</t>
  </si>
  <si>
    <t>ALONZEAU</t>
  </si>
  <si>
    <t>TALLY</t>
  </si>
  <si>
    <t>LAURENCINE</t>
  </si>
  <si>
    <t>DORLEANS</t>
  </si>
  <si>
    <t>MARIE-MAGDELEINE</t>
  </si>
  <si>
    <t>GABOURG</t>
  </si>
  <si>
    <t>KICHENIN</t>
  </si>
  <si>
    <t>BOLLIN</t>
  </si>
  <si>
    <t>LESSORT</t>
  </si>
  <si>
    <t>GABRIEL-REGIS</t>
  </si>
  <si>
    <t>SINGA</t>
  </si>
  <si>
    <t>Suzy</t>
  </si>
  <si>
    <t>MALSA</t>
  </si>
  <si>
    <t>Garcin</t>
  </si>
  <si>
    <t>LIPAUL</t>
  </si>
  <si>
    <t>BERRISSON</t>
  </si>
  <si>
    <t>HENDERSON</t>
  </si>
  <si>
    <t>BAKER</t>
  </si>
  <si>
    <t>DESERT</t>
  </si>
  <si>
    <t>PIERRE-LEANDRE</t>
  </si>
  <si>
    <t>VADO</t>
  </si>
  <si>
    <t>FERDINAND</t>
  </si>
  <si>
    <t>Jeremie</t>
  </si>
  <si>
    <t>HAMOU</t>
  </si>
  <si>
    <t>NARECE</t>
  </si>
  <si>
    <t>ENSEMBLE POUR UNE MARTINI</t>
  </si>
  <si>
    <t>ENSEMBLE POUR UNE MARTINIQUE NOUVELLE</t>
  </si>
  <si>
    <t>ZOBDA</t>
  </si>
  <si>
    <t>ZAMON EPOUSE TELLE</t>
  </si>
  <si>
    <t>BELLUNE</t>
  </si>
  <si>
    <t>Marie-Frantz</t>
  </si>
  <si>
    <t>PIEJOS</t>
  </si>
  <si>
    <t>Frederick</t>
  </si>
  <si>
    <t>BIZON</t>
  </si>
  <si>
    <t>Alain Claude</t>
  </si>
  <si>
    <t>OLLON</t>
  </si>
  <si>
    <t>FONDELOT</t>
  </si>
  <si>
    <t>LITADIER</t>
  </si>
  <si>
    <t>VAUGIRARD</t>
  </si>
  <si>
    <t>Marcel-Raphael</t>
  </si>
  <si>
    <t>THODIARD</t>
  </si>
  <si>
    <t>MARIE-LUCE</t>
  </si>
  <si>
    <t>CRUZOE</t>
  </si>
  <si>
    <t>LOUTOBY</t>
  </si>
  <si>
    <t>DULYS-PETIT</t>
  </si>
  <si>
    <t>CASIMIRIUS</t>
  </si>
  <si>
    <t>BERNABE</t>
  </si>
  <si>
    <t>LORDINOT</t>
  </si>
  <si>
    <t>GARON</t>
  </si>
  <si>
    <t>GRIVALLIERS</t>
  </si>
  <si>
    <t>CHOMET</t>
  </si>
  <si>
    <t>JOISIN</t>
  </si>
  <si>
    <t>Marie-Yolaine</t>
  </si>
  <si>
    <t>DARIEN</t>
  </si>
  <si>
    <t>THOBOR-GROS-DESIRS</t>
  </si>
  <si>
    <t>ECANVIL</t>
  </si>
  <si>
    <t>MOURTIALON EPOUSE BRAGANC</t>
  </si>
  <si>
    <t>JEANNE-ROSE</t>
  </si>
  <si>
    <t>Athanase</t>
  </si>
  <si>
    <t>LETCHIMY</t>
  </si>
  <si>
    <t>CONCONNE</t>
  </si>
  <si>
    <t>DUVERGER</t>
  </si>
  <si>
    <t>HAJJAR</t>
  </si>
  <si>
    <t>ROY-CAMILLE</t>
  </si>
  <si>
    <t>BETIS</t>
  </si>
  <si>
    <t>POMPEE</t>
  </si>
  <si>
    <t>CORDEMY</t>
  </si>
  <si>
    <t>NEGOUAI</t>
  </si>
  <si>
    <t>VENITE</t>
  </si>
  <si>
    <t>CHATENAY</t>
  </si>
  <si>
    <t>Stedys</t>
  </si>
  <si>
    <t>Nicaise</t>
  </si>
  <si>
    <t>MENCE</t>
  </si>
  <si>
    <t>Charles-André</t>
  </si>
  <si>
    <t>LEBRAVE</t>
  </si>
  <si>
    <t>SAINTE-AGATHE</t>
  </si>
  <si>
    <t>GRAT</t>
  </si>
  <si>
    <t>LOUIS-THERESE-BURLET</t>
  </si>
  <si>
    <t>CRUSOL</t>
  </si>
  <si>
    <t>PACQUIT</t>
  </si>
  <si>
    <t>DINAL</t>
  </si>
  <si>
    <t>ACCUS ADAINE</t>
  </si>
  <si>
    <t>CHARMET</t>
  </si>
  <si>
    <t>Guyane</t>
  </si>
  <si>
    <t>ZC1</t>
  </si>
  <si>
    <t>Guyane - Section de Cayenne</t>
  </si>
  <si>
    <t>LFPBG</t>
  </si>
  <si>
    <t>La force pour bâtir la Guyane</t>
  </si>
  <si>
    <t>BRUNÉ</t>
  </si>
  <si>
    <t>Franceline</t>
  </si>
  <si>
    <t>AREL</t>
  </si>
  <si>
    <t>Ligia</t>
  </si>
  <si>
    <t>JEROME</t>
  </si>
  <si>
    <t>Antoine Bernard</t>
  </si>
  <si>
    <t>PALTON-SOUDINE</t>
  </si>
  <si>
    <t>HARBOURG</t>
  </si>
  <si>
    <t>ADONIS</t>
  </si>
  <si>
    <t>PERLE</t>
  </si>
  <si>
    <t>Dave</t>
  </si>
  <si>
    <t>NIANY</t>
  </si>
  <si>
    <t>Auguste</t>
  </si>
  <si>
    <t>DELORD</t>
  </si>
  <si>
    <t>MESMER</t>
  </si>
  <si>
    <t>CHINNASAWMY</t>
  </si>
  <si>
    <t>ZC2</t>
  </si>
  <si>
    <t>Guyane - Section de la petite Couronne</t>
  </si>
  <si>
    <t>BUDOC</t>
  </si>
  <si>
    <t>Rémy Louis</t>
  </si>
  <si>
    <t>GIRAULT</t>
  </si>
  <si>
    <t>BLANCANEAUX</t>
  </si>
  <si>
    <t>CAMERA ÉPOUSE TOMBA</t>
  </si>
  <si>
    <t>BARBOSA DE OLIVEIRA</t>
  </si>
  <si>
    <t>Daïane</t>
  </si>
  <si>
    <t>AUGUSTE</t>
  </si>
  <si>
    <t>Nerlande</t>
  </si>
  <si>
    <t>MIMBA</t>
  </si>
  <si>
    <t>JEAN-GILLES</t>
  </si>
  <si>
    <t>ZC3</t>
  </si>
  <si>
    <t>Guyane - Section de la grande Couronne</t>
  </si>
  <si>
    <t>NOKO</t>
  </si>
  <si>
    <t>MARIE-CLAIRE</t>
  </si>
  <si>
    <t>LAU</t>
  </si>
  <si>
    <t>Jong Patrice</t>
  </si>
  <si>
    <t>YA NDXOUA</t>
  </si>
  <si>
    <t>HYASINE</t>
  </si>
  <si>
    <t>ZC4</t>
  </si>
  <si>
    <t>Guyane - Section de l'Oyapock</t>
  </si>
  <si>
    <t>THERESE</t>
  </si>
  <si>
    <t>Marcelline</t>
  </si>
  <si>
    <t>Bertrand Denis</t>
  </si>
  <si>
    <t>PINTO TAVARÈS</t>
  </si>
  <si>
    <t>Chantal Rosa</t>
  </si>
  <si>
    <t>VANG</t>
  </si>
  <si>
    <t>Kou</t>
  </si>
  <si>
    <t>ZC5</t>
  </si>
  <si>
    <t>Guyane - Section des Savanes</t>
  </si>
  <si>
    <t>MAKEBE</t>
  </si>
  <si>
    <t>AYANNE</t>
  </si>
  <si>
    <t>LEMÉE</t>
  </si>
  <si>
    <t>Céline Micheline Karine</t>
  </si>
  <si>
    <t>Emric</t>
  </si>
  <si>
    <t>KOETOE</t>
  </si>
  <si>
    <t>BENFELE</t>
  </si>
  <si>
    <t>Yomaris</t>
  </si>
  <si>
    <t>ZC6</t>
  </si>
  <si>
    <t>Guyane - Section du Haut-Maroni</t>
  </si>
  <si>
    <t>AMAÏKON ÉPOUSE DJANI</t>
  </si>
  <si>
    <t>BAYA</t>
  </si>
  <si>
    <t>Purcy</t>
  </si>
  <si>
    <t>GUIMI</t>
  </si>
  <si>
    <t>BERNADIN</t>
  </si>
  <si>
    <t>KONTOU</t>
  </si>
  <si>
    <t>DJANI</t>
  </si>
  <si>
    <t>AYAÏTÉ</t>
  </si>
  <si>
    <t>Chritiane</t>
  </si>
  <si>
    <t>ZC7</t>
  </si>
  <si>
    <t>Guyane - Section de Saint-Laurent-du-Maroni</t>
  </si>
  <si>
    <t>SOMMER CHAECHTELE</t>
  </si>
  <si>
    <t>DUREUIL</t>
  </si>
  <si>
    <t>HOOSEINBUX</t>
  </si>
  <si>
    <t>Abdul Gamal</t>
  </si>
  <si>
    <t>COLOM</t>
  </si>
  <si>
    <t>Ileen Naomi</t>
  </si>
  <si>
    <t>MOUFID</t>
  </si>
  <si>
    <t>LEPAPE</t>
  </si>
  <si>
    <t>Tugdual Jean-Bernard Louis</t>
  </si>
  <si>
    <t>SOLEGA</t>
  </si>
  <si>
    <t>PICHONNAT</t>
  </si>
  <si>
    <t>AMINA</t>
  </si>
  <si>
    <t>Mariki</t>
  </si>
  <si>
    <t>ZC8</t>
  </si>
  <si>
    <t>Guyane - Section de Basse-Mana</t>
  </si>
  <si>
    <t>LYFOUNE</t>
  </si>
  <si>
    <t>Somsanouk</t>
  </si>
  <si>
    <t>SIONG</t>
  </si>
  <si>
    <t>Phia</t>
  </si>
  <si>
    <t>ELISABETH-FLORA</t>
  </si>
  <si>
    <t>GTF</t>
  </si>
  <si>
    <t>Guyane, de toutes nos forces !</t>
  </si>
  <si>
    <t>ALBUKERQUE-LEONÇO</t>
  </si>
  <si>
    <t>LOUVEL</t>
  </si>
  <si>
    <t>FLORUS</t>
  </si>
  <si>
    <t>BARRETO DE MIRANDA</t>
  </si>
  <si>
    <t>AUVAL</t>
  </si>
  <si>
    <t>TAUBIRA</t>
  </si>
  <si>
    <t>NOUVET</t>
  </si>
  <si>
    <t>SUZANON</t>
  </si>
  <si>
    <t>TIOUKA</t>
  </si>
  <si>
    <t>ADJODHA</t>
  </si>
  <si>
    <t>DUBOUILLÉ</t>
  </si>
  <si>
    <t>ODER</t>
  </si>
  <si>
    <t>ST FLEUR</t>
  </si>
  <si>
    <t>Yvens</t>
  </si>
  <si>
    <t>GOUPIL</t>
  </si>
  <si>
    <t>HARIDAS</t>
  </si>
  <si>
    <t>HYMBERT</t>
  </si>
  <si>
    <t>LAFFINEUR</t>
  </si>
  <si>
    <t>VERO</t>
  </si>
  <si>
    <t>JOHANNES</t>
  </si>
  <si>
    <t>RENÉ-CORAIL</t>
  </si>
  <si>
    <t>PROBST</t>
  </si>
  <si>
    <t>NEOSSAINT</t>
  </si>
  <si>
    <t>MANDE</t>
  </si>
  <si>
    <t>GOBER</t>
  </si>
  <si>
    <t>PANAPUY</t>
  </si>
  <si>
    <t>MANDÉ</t>
  </si>
  <si>
    <t>LEONÇO</t>
  </si>
  <si>
    <t>ANTOINETTE</t>
  </si>
  <si>
    <t>Jean-Étienne</t>
  </si>
  <si>
    <t>CHOCHO</t>
  </si>
  <si>
    <t>CLET</t>
  </si>
  <si>
    <t>DORILAS</t>
  </si>
  <si>
    <t>Larissa</t>
  </si>
  <si>
    <t>GRIL</t>
  </si>
  <si>
    <t>MAILLOUX</t>
  </si>
  <si>
    <t>ATENI</t>
  </si>
  <si>
    <t>Johanès</t>
  </si>
  <si>
    <t>FOFI</t>
  </si>
  <si>
    <t>ALEMIN</t>
  </si>
  <si>
    <t>Aïkumale</t>
  </si>
  <si>
    <t>SANTÉ</t>
  </si>
  <si>
    <t>Hanka</t>
  </si>
  <si>
    <t>OUEMINA</t>
  </si>
  <si>
    <t>MAHIOUT</t>
  </si>
  <si>
    <t>Siwaiwale</t>
  </si>
  <si>
    <t>SAINT-AUDE</t>
  </si>
  <si>
    <t>Serge-Aimé</t>
  </si>
  <si>
    <t>Marie-Clautilde</t>
  </si>
  <si>
    <t>LUDOP</t>
  </si>
  <si>
    <t>Junior</t>
  </si>
  <si>
    <t>PITTIE</t>
  </si>
  <si>
    <t>Maya</t>
  </si>
  <si>
    <t>ISIDORE</t>
  </si>
  <si>
    <t>ATCHALISO</t>
  </si>
  <si>
    <t>MARCIUS</t>
  </si>
  <si>
    <t>Mafiou</t>
  </si>
  <si>
    <t>LONDO</t>
  </si>
  <si>
    <t>MISTRAL</t>
  </si>
  <si>
    <t>FOWEL</t>
  </si>
  <si>
    <t>PAVANT</t>
  </si>
  <si>
    <t>KILINAN</t>
  </si>
  <si>
    <t>TD</t>
  </si>
  <si>
    <t>Un territoire, une collectivité, un destin</t>
  </si>
  <si>
    <t>SIRDER</t>
  </si>
  <si>
    <t>CHONG-SIT</t>
  </si>
  <si>
    <t>LING</t>
  </si>
  <si>
    <t>Sau Wah</t>
  </si>
  <si>
    <t>HO-TIN-NOE</t>
  </si>
  <si>
    <t>LOUPEC</t>
  </si>
  <si>
    <t>Roger-Michel</t>
  </si>
  <si>
    <t>VALACE</t>
  </si>
  <si>
    <t>GOVINDIN</t>
  </si>
  <si>
    <t>Thara</t>
  </si>
  <si>
    <t>PIAT</t>
  </si>
  <si>
    <t>POLÉON-KLÉBERT</t>
  </si>
  <si>
    <t>Émilienne</t>
  </si>
  <si>
    <t>VERDAN</t>
  </si>
  <si>
    <t>ROUMILLAC</t>
  </si>
  <si>
    <t>Théodore</t>
  </si>
  <si>
    <t>PATIENT</t>
  </si>
  <si>
    <t>PLENET</t>
  </si>
  <si>
    <t>CHALCO</t>
  </si>
  <si>
    <t>FORTUNÉ</t>
  </si>
  <si>
    <t>Mécène</t>
  </si>
  <si>
    <t>Élainne</t>
  </si>
  <si>
    <t>BOUCHEHIDA</t>
  </si>
  <si>
    <t>THÉRÉSINE-TOQUET</t>
  </si>
  <si>
    <t>Lauremy</t>
  </si>
  <si>
    <t>WINGARDE</t>
  </si>
  <si>
    <t>MILZINK-CINCINNAT</t>
  </si>
  <si>
    <t>LABRADOR</t>
  </si>
  <si>
    <t>Yvanne</t>
  </si>
  <si>
    <t>YA VA THAY</t>
  </si>
  <si>
    <t>Fong Philippe</t>
  </si>
  <si>
    <t>FAUVETTE-DANIEL</t>
  </si>
  <si>
    <t>Léda</t>
  </si>
  <si>
    <t>MISO</t>
  </si>
  <si>
    <t>Charles Kwataka</t>
  </si>
  <si>
    <t>LABONTE</t>
  </si>
  <si>
    <t>Arold</t>
  </si>
  <si>
    <t>RINGUET</t>
  </si>
  <si>
    <t>JEAN-FORT</t>
  </si>
  <si>
    <t>Wansy</t>
  </si>
  <si>
    <t>PITTA</t>
  </si>
  <si>
    <t>Anne-Gaëlle</t>
  </si>
  <si>
    <t>GALIMOT</t>
  </si>
  <si>
    <t>ALIMAN-HE</t>
  </si>
  <si>
    <t>BLACKAMAN</t>
  </si>
  <si>
    <t>BIRON</t>
  </si>
  <si>
    <t>LEO</t>
  </si>
  <si>
    <t>Lénaïck</t>
  </si>
  <si>
    <t>JOJE-PANSA</t>
  </si>
  <si>
    <t>MAIGNIEN</t>
  </si>
  <si>
    <t>Jehan-Olivier</t>
  </si>
  <si>
    <t>DESMANGLES</t>
  </si>
  <si>
    <t>Laurietta</t>
  </si>
  <si>
    <t>KEZZA</t>
  </si>
  <si>
    <t>Crepin</t>
  </si>
  <si>
    <t>FRASER-JUBITANA</t>
  </si>
  <si>
    <t>HOLDER</t>
  </si>
  <si>
    <t>FULGENCE</t>
  </si>
  <si>
    <t>BEN</t>
  </si>
  <si>
    <t>READ</t>
  </si>
  <si>
    <t>Pa-Houa</t>
  </si>
  <si>
    <t>Jacquelin</t>
  </si>
  <si>
    <t>BRON</t>
  </si>
  <si>
    <t>Amenda</t>
  </si>
  <si>
    <t>l'union Guyane</t>
  </si>
  <si>
    <t>ICARE NOUREL</t>
  </si>
  <si>
    <t>Karyne</t>
  </si>
  <si>
    <t>MARIE ANGELIQUE</t>
  </si>
  <si>
    <t>ERISTHÉE</t>
  </si>
  <si>
    <t>Lucina</t>
  </si>
  <si>
    <t>SCIPION</t>
  </si>
  <si>
    <t>PLANT</t>
  </si>
  <si>
    <t>ANDRZEJEWSKI</t>
  </si>
  <si>
    <t>ENESA</t>
  </si>
  <si>
    <t>Saëlle</t>
  </si>
  <si>
    <t>Mercilas</t>
  </si>
  <si>
    <t>RULLIER</t>
  </si>
  <si>
    <t>HO-A-CHUCK</t>
  </si>
  <si>
    <t>FRATMAN-GIRARD</t>
  </si>
  <si>
    <t>KIPP</t>
  </si>
  <si>
    <t>Ellena</t>
  </si>
  <si>
    <t>VAUDÉ</t>
  </si>
  <si>
    <t>LÉON</t>
  </si>
  <si>
    <t>Rebeka</t>
  </si>
  <si>
    <t>BRISWALTER</t>
  </si>
  <si>
    <t>AUDRADE CAMPOS</t>
  </si>
  <si>
    <t>HODEBOURG</t>
  </si>
  <si>
    <t>CHAPPAZ</t>
  </si>
  <si>
    <t>BENEL</t>
  </si>
  <si>
    <t>Nobert</t>
  </si>
  <si>
    <t>DO NASCIMIENTO FRANCA</t>
  </si>
  <si>
    <t>Scheila</t>
  </si>
  <si>
    <t>VARSOVIE</t>
  </si>
  <si>
    <t>LEBA</t>
  </si>
  <si>
    <t>EPAILLY</t>
  </si>
  <si>
    <t>LO-A-SJOÉ</t>
  </si>
  <si>
    <t>HO WEN SZE</t>
  </si>
  <si>
    <t>PERREIRA DA SILVA</t>
  </si>
  <si>
    <t>Edithe</t>
  </si>
  <si>
    <t>PÉTILLAT</t>
  </si>
  <si>
    <t>DAVY</t>
  </si>
  <si>
    <t>HO-WEN-SZE</t>
  </si>
  <si>
    <t>PHINERA-HORTH</t>
  </si>
  <si>
    <t>Georges-Michel</t>
  </si>
  <si>
    <t>DAGNET</t>
  </si>
  <si>
    <t>JOUCLA</t>
  </si>
  <si>
    <t>VERDEROSA</t>
  </si>
  <si>
    <t>Jean-Roland</t>
  </si>
  <si>
    <t>BAMBY</t>
  </si>
  <si>
    <t>BANDA</t>
  </si>
  <si>
    <t>COUACOU</t>
  </si>
  <si>
    <t>LABRUNE</t>
  </si>
  <si>
    <t>CAZAL</t>
  </si>
  <si>
    <t>GLUNDER</t>
  </si>
  <si>
    <t>NAÏSSO</t>
  </si>
  <si>
    <t>COMISSI</t>
  </si>
  <si>
    <t>PERDAM</t>
  </si>
  <si>
    <t>FINANCE</t>
  </si>
  <si>
    <t>TOULEMONDE</t>
  </si>
  <si>
    <t>WAARHEID</t>
  </si>
  <si>
    <t>Benfelino</t>
  </si>
  <si>
    <t>AFATA</t>
  </si>
  <si>
    <t>Claudaline</t>
  </si>
  <si>
    <t>Platini</t>
  </si>
  <si>
    <t>CEDER</t>
  </si>
  <si>
    <t>Oliveira</t>
  </si>
  <si>
    <t>Methony</t>
  </si>
  <si>
    <t>NENGDISI</t>
  </si>
  <si>
    <t>Milton</t>
  </si>
  <si>
    <t>LAUMI THIA</t>
  </si>
  <si>
    <t>Thia Rose</t>
  </si>
  <si>
    <t>Pheng</t>
  </si>
  <si>
    <t>BAJE</t>
  </si>
  <si>
    <t>Inesta</t>
  </si>
  <si>
    <t>NVIS</t>
  </si>
  <si>
    <t>Pour une NOUVELLE VISION de la Guyane française : un STATUT ambitieu et cohérent</t>
  </si>
  <si>
    <t>NANG VAN SAM</t>
  </si>
  <si>
    <t>ZOPIE</t>
  </si>
  <si>
    <t>BOUSSA</t>
  </si>
  <si>
    <t>ALFRED</t>
  </si>
  <si>
    <t>MODESTE</t>
  </si>
  <si>
    <t>ALY</t>
  </si>
  <si>
    <t>GRIFFIT</t>
  </si>
  <si>
    <t>SAÏBOU</t>
  </si>
  <si>
    <t>PARRIS</t>
  </si>
  <si>
    <t>DORVILLE</t>
  </si>
  <si>
    <t>INNOCENT</t>
  </si>
  <si>
    <t>BONJOTIN</t>
  </si>
  <si>
    <t>BRUNO</t>
  </si>
  <si>
    <t>COUMBA</t>
  </si>
  <si>
    <t>LARANCE</t>
  </si>
  <si>
    <t>Élisa</t>
  </si>
  <si>
    <t>GASGUET</t>
  </si>
  <si>
    <t>Mirtho</t>
  </si>
  <si>
    <t>SORBE</t>
  </si>
  <si>
    <t>VALIÈRE</t>
  </si>
  <si>
    <t>VICTORINE</t>
  </si>
  <si>
    <t>RASCAR</t>
  </si>
  <si>
    <t>Hendrix</t>
  </si>
  <si>
    <t>PROSPER</t>
  </si>
  <si>
    <t>Maïta</t>
  </si>
  <si>
    <t>TIEGOT</t>
  </si>
  <si>
    <t>JOINVILLE</t>
  </si>
  <si>
    <t>Issaïris</t>
  </si>
  <si>
    <t>AGUENGUI</t>
  </si>
  <si>
    <t>NABO</t>
  </si>
  <si>
    <t>CONTROLE</t>
  </si>
  <si>
    <t>Jean-Élile</t>
  </si>
  <si>
    <t>LEAL DA SILVA</t>
  </si>
  <si>
    <t>Marceau</t>
  </si>
  <si>
    <t>LAGOTRY</t>
  </si>
  <si>
    <t>FERREIRA DO AMARAL</t>
  </si>
  <si>
    <t>LÉAL DA SILVA</t>
  </si>
  <si>
    <t>Esteve</t>
  </si>
  <si>
    <t>METELLA</t>
  </si>
  <si>
    <t>LÉVEILLÉ</t>
  </si>
  <si>
    <t>PAMAGIN</t>
  </si>
  <si>
    <t>COCOTIER</t>
  </si>
  <si>
    <t>Christielle</t>
  </si>
  <si>
    <t>Jerry</t>
  </si>
  <si>
    <t>LOME</t>
  </si>
  <si>
    <t>Esselien</t>
  </si>
  <si>
    <t>JHONNY</t>
  </si>
  <si>
    <t>EUGENIO</t>
  </si>
  <si>
    <t>MISSAYE</t>
  </si>
  <si>
    <t>Valene</t>
  </si>
  <si>
    <t>YOMA</t>
  </si>
  <si>
    <t>Wendy</t>
  </si>
  <si>
    <t>BUZEL</t>
  </si>
  <si>
    <t>RINEY</t>
  </si>
  <si>
    <t>CALPAS</t>
  </si>
  <si>
    <t>AYOUME</t>
  </si>
  <si>
    <t>TUINFORT</t>
  </si>
  <si>
    <t>Oglaya</t>
  </si>
  <si>
    <t>CABÉRIA</t>
  </si>
  <si>
    <t>AGUENGI</t>
  </si>
  <si>
    <t>Anada</t>
  </si>
  <si>
    <t>ANICET</t>
  </si>
  <si>
    <t>CLG</t>
  </si>
  <si>
    <t>Cultiver la Guyane</t>
  </si>
  <si>
    <t>LALSIE</t>
  </si>
  <si>
    <t>MADERE</t>
  </si>
  <si>
    <t>FICHET</t>
  </si>
  <si>
    <t>THURIAF</t>
  </si>
  <si>
    <t>MARIEMA</t>
  </si>
  <si>
    <t>Zylna</t>
  </si>
  <si>
    <t>HO-YOU-FAT</t>
  </si>
  <si>
    <t>RAPHAËL</t>
  </si>
  <si>
    <t>FRANÇOIS DIT CHRISTOPHE</t>
  </si>
  <si>
    <t>RATTIER</t>
  </si>
  <si>
    <t>LEHACAULT</t>
  </si>
  <si>
    <t>SILEBER</t>
  </si>
  <si>
    <t>VALMY</t>
  </si>
  <si>
    <t>Servais</t>
  </si>
  <si>
    <t>CONTOUT</t>
  </si>
  <si>
    <t>MAZIA</t>
  </si>
  <si>
    <t>VOLTAT</t>
  </si>
  <si>
    <t>LONY</t>
  </si>
  <si>
    <t>Darius</t>
  </si>
  <si>
    <t>FARLOT FLERET</t>
  </si>
  <si>
    <t>SÉANCE</t>
  </si>
  <si>
    <t>Sainet</t>
  </si>
  <si>
    <t>ROBINSON</t>
  </si>
  <si>
    <t>Anne-Michèle</t>
  </si>
  <si>
    <t>CARISTAN</t>
  </si>
  <si>
    <t>DESROSIERS</t>
  </si>
  <si>
    <t>Marie Nandsy</t>
  </si>
  <si>
    <t>LÉANDRE</t>
  </si>
  <si>
    <t>Cathya</t>
  </si>
  <si>
    <t>COURAT</t>
  </si>
  <si>
    <t>PERRIN SCHINDLER</t>
  </si>
  <si>
    <t>TARCY</t>
  </si>
  <si>
    <t>CLERY</t>
  </si>
  <si>
    <t>ELFORT</t>
  </si>
  <si>
    <t>MIFSUD</t>
  </si>
  <si>
    <t>ABREU DOS SANTOS</t>
  </si>
  <si>
    <t>NIVEAU</t>
  </si>
  <si>
    <t>GAILLOU</t>
  </si>
  <si>
    <t>BEAUFORT</t>
  </si>
  <si>
    <t>Éliette</t>
  </si>
  <si>
    <t>MINDJOUK</t>
  </si>
  <si>
    <t>VOLA</t>
  </si>
  <si>
    <t>Sylvana</t>
  </si>
  <si>
    <t>MATADUARTE</t>
  </si>
  <si>
    <t>Julio</t>
  </si>
  <si>
    <t>AMARANTHE</t>
  </si>
  <si>
    <t>Tara</t>
  </si>
  <si>
    <t>LECAHANT</t>
  </si>
  <si>
    <t>Emmanus</t>
  </si>
  <si>
    <t>FERREY</t>
  </si>
  <si>
    <t>Villayvanh</t>
  </si>
  <si>
    <t>ABIENSO</t>
  </si>
  <si>
    <t>SIDA</t>
  </si>
  <si>
    <t>Mérienne</t>
  </si>
  <si>
    <t>VELANTI</t>
  </si>
  <si>
    <t>ADAYA</t>
  </si>
  <si>
    <t>Cyrillia</t>
  </si>
  <si>
    <t>ROSTAING</t>
  </si>
  <si>
    <t>FATI</t>
  </si>
  <si>
    <t>EDWIN</t>
  </si>
  <si>
    <t>Moïse</t>
  </si>
  <si>
    <t>AMAYOTA</t>
  </si>
  <si>
    <t>WYNGAARDE</t>
  </si>
  <si>
    <t>DECHAMP</t>
  </si>
  <si>
    <t>MODERNE JAMES</t>
  </si>
  <si>
    <t>WINSTEL</t>
  </si>
  <si>
    <t>SELE</t>
  </si>
  <si>
    <t>BANIS</t>
  </si>
  <si>
    <t>Treziane</t>
  </si>
  <si>
    <t>CLOUZEAU</t>
  </si>
  <si>
    <t>BENTH</t>
  </si>
  <si>
    <t>Albéric</t>
  </si>
  <si>
    <t>APPOLINAIRE</t>
  </si>
  <si>
    <t>Clément Ntxawg</t>
  </si>
  <si>
    <t>PATRA</t>
  </si>
  <si>
    <t>Luanda</t>
  </si>
  <si>
    <t>FRÉDÉRIC</t>
  </si>
  <si>
    <t>PGA</t>
  </si>
  <si>
    <t>Pour une Guyane audacieuse</t>
  </si>
  <si>
    <t>TIEN-LIONG</t>
  </si>
  <si>
    <t>JAÏR</t>
  </si>
  <si>
    <t>Athis</t>
  </si>
  <si>
    <t>BECHET</t>
  </si>
  <si>
    <t>HORTH</t>
  </si>
  <si>
    <t>SAINT-CYR</t>
  </si>
  <si>
    <t>LÉONCE</t>
  </si>
  <si>
    <t>Chester</t>
  </si>
  <si>
    <t>KHAN</t>
  </si>
  <si>
    <t>Farah</t>
  </si>
  <si>
    <t>MATILLON</t>
  </si>
  <si>
    <t>Yvonnic</t>
  </si>
  <si>
    <t>HOWAI TONG</t>
  </si>
  <si>
    <t>Serigne</t>
  </si>
  <si>
    <t>Endrick</t>
  </si>
  <si>
    <t>Marie Ginette</t>
  </si>
  <si>
    <t>JEAN BAPTISTE</t>
  </si>
  <si>
    <t>Myrtha</t>
  </si>
  <si>
    <t>Wesley</t>
  </si>
  <si>
    <t>FLORA</t>
  </si>
  <si>
    <t>JAIR</t>
  </si>
  <si>
    <t>Suley</t>
  </si>
  <si>
    <t>SIMONARD</t>
  </si>
  <si>
    <t>LENTIN</t>
  </si>
  <si>
    <t>SIMCHOWITZ</t>
  </si>
  <si>
    <t>SERVIUS</t>
  </si>
  <si>
    <t>GOMME</t>
  </si>
  <si>
    <t>Stanley</t>
  </si>
  <si>
    <t>BIDIOU</t>
  </si>
  <si>
    <t>HO JEAN CHOY</t>
  </si>
  <si>
    <t>CHEUNG A LONG</t>
  </si>
  <si>
    <t>ELICE</t>
  </si>
  <si>
    <t>MAYEN</t>
  </si>
  <si>
    <t>TARADE</t>
  </si>
  <si>
    <t>Érika</t>
  </si>
  <si>
    <t>DIBANDI</t>
  </si>
  <si>
    <t>GUSTAVE-LAGUERRE</t>
  </si>
  <si>
    <t>MONNERVILLE</t>
  </si>
  <si>
    <t>MIGUE</t>
  </si>
  <si>
    <t>SEBELOUÉ</t>
  </si>
  <si>
    <t>DRASSE</t>
  </si>
  <si>
    <t>Léonide</t>
  </si>
  <si>
    <t>BRIOLIN</t>
  </si>
  <si>
    <t>ALEXANDER</t>
  </si>
  <si>
    <t>COSSET</t>
  </si>
  <si>
    <t>CHOCHO ZULEMARO</t>
  </si>
  <si>
    <t>Sandrina</t>
  </si>
  <si>
    <t>SERVAIS</t>
  </si>
  <si>
    <t>GUINGUINCOIN</t>
  </si>
  <si>
    <t>MONDIKA</t>
  </si>
  <si>
    <t>Nellyssa</t>
  </si>
  <si>
    <t>DEKON</t>
  </si>
  <si>
    <t>WELLINE</t>
  </si>
  <si>
    <t>Éline</t>
  </si>
  <si>
    <t>LOBI</t>
  </si>
  <si>
    <t>ATOOMAN</t>
  </si>
  <si>
    <t>ASSABAL</t>
  </si>
  <si>
    <t>Apouman Liliane</t>
  </si>
  <si>
    <t>FELICHI</t>
  </si>
  <si>
    <t>Soucoutin</t>
  </si>
  <si>
    <t>AFOEDONI</t>
  </si>
  <si>
    <t>Jean-Henry</t>
  </si>
  <si>
    <t>SODA</t>
  </si>
  <si>
    <t>MISIEDJAN</t>
  </si>
  <si>
    <t>Cléota</t>
  </si>
  <si>
    <t>CASTELLA</t>
  </si>
  <si>
    <t>Renelise</t>
  </si>
  <si>
    <t>ASJEME</t>
  </si>
  <si>
    <t>Sefanja</t>
  </si>
  <si>
    <t>Rosange</t>
  </si>
  <si>
    <t>FLERMOND</t>
  </si>
  <si>
    <t>Lucienta</t>
  </si>
  <si>
    <t>JADFARD</t>
  </si>
  <si>
    <t>Randolphe</t>
  </si>
  <si>
    <t>ZENO ÉPOUSE JADFARD</t>
  </si>
  <si>
    <t>Élaine</t>
  </si>
  <si>
    <t>LGP</t>
  </si>
  <si>
    <t>La Guyane en prospective</t>
  </si>
  <si>
    <t>SAINT-ORICE</t>
  </si>
  <si>
    <t>BABOUL</t>
  </si>
  <si>
    <t>COËTA</t>
  </si>
  <si>
    <t>MERILLE</t>
  </si>
  <si>
    <t>O'REILLY</t>
  </si>
  <si>
    <t>CETOUTE</t>
  </si>
  <si>
    <t>Jean-Millor</t>
  </si>
  <si>
    <t>POLYDORE</t>
  </si>
  <si>
    <t>NORKA</t>
  </si>
  <si>
    <t>Alma</t>
  </si>
  <si>
    <t>BOISSARD</t>
  </si>
  <si>
    <t>TOME</t>
  </si>
  <si>
    <t>SPRINGER</t>
  </si>
  <si>
    <t>HO BING HUANG</t>
  </si>
  <si>
    <t>MONAMAMBOU</t>
  </si>
  <si>
    <t>ZIGAULT</t>
  </si>
  <si>
    <t>LIBOS</t>
  </si>
  <si>
    <t>CHARLONG</t>
  </si>
  <si>
    <t>Ramona</t>
  </si>
  <si>
    <t>CAZAUDON</t>
  </si>
  <si>
    <t>BOCAGE</t>
  </si>
  <si>
    <t>POLONY</t>
  </si>
  <si>
    <t>CHARMOT</t>
  </si>
  <si>
    <t>AURELIEN</t>
  </si>
  <si>
    <t>Michel Ange</t>
  </si>
  <si>
    <t>PALMOT</t>
  </si>
  <si>
    <t>LOUVEAU DE LA GUIGNERAYE</t>
  </si>
  <si>
    <t>MARS</t>
  </si>
  <si>
    <t>MEDAILLE</t>
  </si>
  <si>
    <t>Myria</t>
  </si>
  <si>
    <t>ADAMI</t>
  </si>
  <si>
    <t>Maureen</t>
  </si>
  <si>
    <t>MAJOKKO</t>
  </si>
  <si>
    <t>GOLITIN</t>
  </si>
  <si>
    <t>Lyvana</t>
  </si>
  <si>
    <t>ESPARIS</t>
  </si>
  <si>
    <t>ANELLI</t>
  </si>
  <si>
    <t>German</t>
  </si>
  <si>
    <t>LOKADI</t>
  </si>
  <si>
    <t>Gracia</t>
  </si>
  <si>
    <t>LEANDRE</t>
  </si>
  <si>
    <t>Daly-Stelle</t>
  </si>
  <si>
    <t>HARDEVEL</t>
  </si>
  <si>
    <t>Claibol Marvin</t>
  </si>
  <si>
    <t>APENSA</t>
  </si>
  <si>
    <t>MAC-INTOSCH</t>
  </si>
  <si>
    <t>Shirley</t>
  </si>
  <si>
    <t>VIVIÈS</t>
  </si>
  <si>
    <t>KAYAMARE</t>
  </si>
  <si>
    <t>FREDERIC</t>
  </si>
  <si>
    <t>HELAS</t>
  </si>
  <si>
    <t>MOUBACHIR</t>
  </si>
  <si>
    <t>Ismael</t>
  </si>
  <si>
    <t>JEAN-BAPTISTE-SIMONNE</t>
  </si>
  <si>
    <t>Lyne</t>
  </si>
  <si>
    <t>YA</t>
  </si>
  <si>
    <t>Njou</t>
  </si>
  <si>
    <t>JOIGNY</t>
  </si>
  <si>
    <t>VAITI</t>
  </si>
  <si>
    <t>VENKATAPEN</t>
  </si>
  <si>
    <t>Lorraine</t>
  </si>
  <si>
    <t>NSG</t>
  </si>
  <si>
    <t>NOUS SOMMES GUYANE</t>
  </si>
  <si>
    <t>CANAVY</t>
  </si>
  <si>
    <t>ROMNEY</t>
  </si>
  <si>
    <t>RAVIN</t>
  </si>
  <si>
    <t>TRIPLET</t>
  </si>
  <si>
    <t>AYMON</t>
  </si>
  <si>
    <t>Alèse</t>
  </si>
  <si>
    <t>SMAIL</t>
  </si>
  <si>
    <t>TOUCHALEAUME</t>
  </si>
  <si>
    <t>CRESSON ÉPOUSE DJOCO</t>
  </si>
  <si>
    <t>LANGLAT</t>
  </si>
  <si>
    <t>MARCELIN</t>
  </si>
  <si>
    <t>MAIAS</t>
  </si>
  <si>
    <t>MELO DE ALEIDA</t>
  </si>
  <si>
    <t>Franciléa</t>
  </si>
  <si>
    <t>LUSSAN</t>
  </si>
  <si>
    <t>NIEDERKORN</t>
  </si>
  <si>
    <t>PAUILLAC</t>
  </si>
  <si>
    <t>Edmard</t>
  </si>
  <si>
    <t>XAVIER</t>
  </si>
  <si>
    <t>Maryem</t>
  </si>
  <si>
    <t>CASTOR</t>
  </si>
  <si>
    <t>Jean-Victor</t>
  </si>
  <si>
    <t>SOULA</t>
  </si>
  <si>
    <t>GUILLEAU</t>
  </si>
  <si>
    <t>MAMOUDÉ</t>
  </si>
  <si>
    <t>Arletty</t>
  </si>
  <si>
    <t>CRESSON-IBRIS</t>
  </si>
  <si>
    <t>DUJON</t>
  </si>
  <si>
    <t>MONTGENIE</t>
  </si>
  <si>
    <t>René-Serge</t>
  </si>
  <si>
    <t>PATROCINIO DIAS</t>
  </si>
  <si>
    <t>Maria Da Paz</t>
  </si>
  <si>
    <t>HIPPOLYTE</t>
  </si>
  <si>
    <t>Eva Barbara</t>
  </si>
  <si>
    <t>POLLUX</t>
  </si>
  <si>
    <t>PERONET</t>
  </si>
  <si>
    <t>KOUYOURI</t>
  </si>
  <si>
    <t>WALIKE</t>
  </si>
  <si>
    <t>LARZABAL</t>
  </si>
  <si>
    <t>Laïssa</t>
  </si>
  <si>
    <t>BANDAI</t>
  </si>
  <si>
    <t>Denès</t>
  </si>
  <si>
    <t>ATOUKOU</t>
  </si>
  <si>
    <t>AGESILAS</t>
  </si>
  <si>
    <t>LADVIELD</t>
  </si>
  <si>
    <t>Carlo</t>
  </si>
  <si>
    <t>GOURDET</t>
  </si>
  <si>
    <t>Fania</t>
  </si>
  <si>
    <t>AKOEBA</t>
  </si>
  <si>
    <t>PANELLE</t>
  </si>
  <si>
    <t>SOMMER-SIMONET</t>
  </si>
  <si>
    <t>Milca</t>
  </si>
  <si>
    <t>NEMAN</t>
  </si>
  <si>
    <t>PINDARD</t>
  </si>
  <si>
    <t>CYRIAQUE</t>
  </si>
  <si>
    <t>BLAKAMAN</t>
  </si>
  <si>
    <t>PETION</t>
  </si>
  <si>
    <t>Stephania</t>
  </si>
  <si>
    <t>FINKOUAL</t>
  </si>
  <si>
    <t>JAMES</t>
  </si>
  <si>
    <t>Francimar</t>
  </si>
  <si>
    <t>GRAND-EMILE</t>
  </si>
  <si>
    <t>La Réunion</t>
  </si>
  <si>
    <t>VOTER, SE REVOLTER,</t>
  </si>
  <si>
    <t>VOTER, SE REVOLTER, POUR AVANCER</t>
  </si>
  <si>
    <t>RATENON</t>
  </si>
  <si>
    <t>Jean-Hugues</t>
  </si>
  <si>
    <t>RAMAYE</t>
  </si>
  <si>
    <t>BANON</t>
  </si>
  <si>
    <t>Maximin</t>
  </si>
  <si>
    <t>CLAIN</t>
  </si>
  <si>
    <t>Aïdée</t>
  </si>
  <si>
    <t>PANECHOU</t>
  </si>
  <si>
    <t>SAROUDA</t>
  </si>
  <si>
    <t>BRABANT-VICTOIRE</t>
  </si>
  <si>
    <t>PARLIER</t>
  </si>
  <si>
    <t>TANCOURT</t>
  </si>
  <si>
    <t>DUCHEMANN</t>
  </si>
  <si>
    <t>TARANNE</t>
  </si>
  <si>
    <t>MOUTIN</t>
  </si>
  <si>
    <t>Marie-Délia</t>
  </si>
  <si>
    <t>VERY</t>
  </si>
  <si>
    <t>RESTIA</t>
  </si>
  <si>
    <t>Rosita</t>
  </si>
  <si>
    <t>GENCE</t>
  </si>
  <si>
    <t>Israel</t>
  </si>
  <si>
    <t>LUDEL</t>
  </si>
  <si>
    <t>ARNASSALOM</t>
  </si>
  <si>
    <t>Pierrot</t>
  </si>
  <si>
    <t>RASSABY</t>
  </si>
  <si>
    <t>Agnan</t>
  </si>
  <si>
    <t>SAMARAN</t>
  </si>
  <si>
    <t>Délila</t>
  </si>
  <si>
    <t>PANARD</t>
  </si>
  <si>
    <t>Benjamine</t>
  </si>
  <si>
    <t>SAÏDA</t>
  </si>
  <si>
    <t>Marie-Josie</t>
  </si>
  <si>
    <t>SAVRIMOUTOU</t>
  </si>
  <si>
    <t>UNION DES FORCES PROGRES</t>
  </si>
  <si>
    <t>UNION DES FORCES DE PROGRES POUR LE DEVELOPPEMENT ET L'EGALITE</t>
  </si>
  <si>
    <t>CANIGUY</t>
  </si>
  <si>
    <t>GIRONCEL</t>
  </si>
  <si>
    <t>ALI</t>
  </si>
  <si>
    <t>Laïnati</t>
  </si>
  <si>
    <t>SELLY</t>
  </si>
  <si>
    <t>GAUD</t>
  </si>
  <si>
    <t>VIENNE</t>
  </si>
  <si>
    <t>LE TOULLEC</t>
  </si>
  <si>
    <t>RUPERT</t>
  </si>
  <si>
    <t>MAGAMOOTOO</t>
  </si>
  <si>
    <t>GINESTRE</t>
  </si>
  <si>
    <t>PANAMBALOM</t>
  </si>
  <si>
    <t>CATAYE</t>
  </si>
  <si>
    <t>SINAPIN</t>
  </si>
  <si>
    <t>MASSAIN</t>
  </si>
  <si>
    <t>MOGALIA</t>
  </si>
  <si>
    <t>VALY</t>
  </si>
  <si>
    <t>Nazir</t>
  </si>
  <si>
    <t>PONTALBA</t>
  </si>
  <si>
    <t>CRESCENCE</t>
  </si>
  <si>
    <t>Guito</t>
  </si>
  <si>
    <t>RAMBOUILLE</t>
  </si>
  <si>
    <t>Herwine</t>
  </si>
  <si>
    <t>MAZEAU</t>
  </si>
  <si>
    <t>Raïssa</t>
  </si>
  <si>
    <t>KERBIDI</t>
  </si>
  <si>
    <t>GADOR</t>
  </si>
  <si>
    <t>Firose</t>
  </si>
  <si>
    <t>HÉCALÉ</t>
  </si>
  <si>
    <t>CORRE</t>
  </si>
  <si>
    <t>MARATCHIA</t>
  </si>
  <si>
    <t>MOUNY</t>
  </si>
  <si>
    <t>CALPETARD</t>
  </si>
  <si>
    <t>Idriss</t>
  </si>
  <si>
    <t>MARIAYE</t>
  </si>
  <si>
    <t>Marie Michèle</t>
  </si>
  <si>
    <t>GAUVIN</t>
  </si>
  <si>
    <t>ANANELIVOUA</t>
  </si>
  <si>
    <t>REUNIONNAIS LIBRES</t>
  </si>
  <si>
    <t>REUNIONNAIS LIBRES POUR UNE REUNION RESPONSABLE</t>
  </si>
  <si>
    <t>VICTORIA</t>
  </si>
  <si>
    <t>René-Paul</t>
  </si>
  <si>
    <t>VELAÏDOM</t>
  </si>
  <si>
    <t>CADERBY</t>
  </si>
  <si>
    <t>ANILHA</t>
  </si>
  <si>
    <t>PAYET</t>
  </si>
  <si>
    <t>Paulet</t>
  </si>
  <si>
    <t>PAPY</t>
  </si>
  <si>
    <t>Erick Richenel</t>
  </si>
  <si>
    <t>TECHER</t>
  </si>
  <si>
    <t>BRABANT</t>
  </si>
  <si>
    <t>DOKI-THONON</t>
  </si>
  <si>
    <t>JEAN-FRANCOIS</t>
  </si>
  <si>
    <t>MALET</t>
  </si>
  <si>
    <t>NAÏGOM</t>
  </si>
  <si>
    <t>Magella</t>
  </si>
  <si>
    <t>MOURGAMA</t>
  </si>
  <si>
    <t>SECOLO</t>
  </si>
  <si>
    <t>RASOLOFO</t>
  </si>
  <si>
    <t>Ida</t>
  </si>
  <si>
    <t>CALADAMA</t>
  </si>
  <si>
    <t>MERRANT</t>
  </si>
  <si>
    <t>DEMNATI</t>
  </si>
  <si>
    <t>MARIE LOUISE</t>
  </si>
  <si>
    <t>MARVILLIERS</t>
  </si>
  <si>
    <t>Richeville</t>
  </si>
  <si>
    <t>GUEZELLO</t>
  </si>
  <si>
    <t>Rosemay</t>
  </si>
  <si>
    <t>LARROQUE</t>
  </si>
  <si>
    <t>BEAULIEU NÉE BERFROI</t>
  </si>
  <si>
    <t>Marie Gillene</t>
  </si>
  <si>
    <t>CADENET</t>
  </si>
  <si>
    <t>Cleaville</t>
  </si>
  <si>
    <t>ABOUQUIR</t>
  </si>
  <si>
    <t>SAUTRON</t>
  </si>
  <si>
    <t>Désiré</t>
  </si>
  <si>
    <t>HOAREAU</t>
  </si>
  <si>
    <t>Clémenceau</t>
  </si>
  <si>
    <t>LATRA</t>
  </si>
  <si>
    <t>JACALAS</t>
  </si>
  <si>
    <t>Jean Bernard</t>
  </si>
  <si>
    <t>CHANE TOU KY</t>
  </si>
  <si>
    <t>RAMALINGOM</t>
  </si>
  <si>
    <t>DEBOUT LA REUNION</t>
  </si>
  <si>
    <t>DEBOUT LA REUNION AVEC NICOLAS DUPONT-AIGNAN</t>
  </si>
  <si>
    <t>DAMBREVILLE</t>
  </si>
  <si>
    <t>LECHAT</t>
  </si>
  <si>
    <t>AGNEZ</t>
  </si>
  <si>
    <t>CARAMBATA</t>
  </si>
  <si>
    <t>RANGUIN</t>
  </si>
  <si>
    <t>FELICITE</t>
  </si>
  <si>
    <t>DEBESE</t>
  </si>
  <si>
    <t>CLEMENARD</t>
  </si>
  <si>
    <t>BEAUPAGE</t>
  </si>
  <si>
    <t>DE LOUISE</t>
  </si>
  <si>
    <t>CAZETTE</t>
  </si>
  <si>
    <t>MAHO</t>
  </si>
  <si>
    <t>GANGAYE</t>
  </si>
  <si>
    <t>Marie Hortense</t>
  </si>
  <si>
    <t>RAGONDET</t>
  </si>
  <si>
    <t>TILLY</t>
  </si>
  <si>
    <t>Marie-Clotilde</t>
  </si>
  <si>
    <t>ARZEUX</t>
  </si>
  <si>
    <t>CUNIER</t>
  </si>
  <si>
    <t>TAOCHY</t>
  </si>
  <si>
    <t>ANTIER</t>
  </si>
  <si>
    <t>PREVIL</t>
  </si>
  <si>
    <t>Marie Eline</t>
  </si>
  <si>
    <t>RIFLEU</t>
  </si>
  <si>
    <t>REUNIONNOUS</t>
  </si>
  <si>
    <t>DINDAR</t>
  </si>
  <si>
    <t>Nassimah</t>
  </si>
  <si>
    <t>VIRAPOULLE</t>
  </si>
  <si>
    <t>LAGOURGUE</t>
  </si>
  <si>
    <t>PICARDO</t>
  </si>
  <si>
    <t>ABOUBACAR BEN (ÉP VITRY)</t>
  </si>
  <si>
    <t>Faouzia</t>
  </si>
  <si>
    <t>LORION</t>
  </si>
  <si>
    <t>K/BIDI</t>
  </si>
  <si>
    <t>Louis Bertrand</t>
  </si>
  <si>
    <t>Ibrahim</t>
  </si>
  <si>
    <t>COUAPEL-SAURET</t>
  </si>
  <si>
    <t>LEE MOW SIM</t>
  </si>
  <si>
    <t>FOUASSIN</t>
  </si>
  <si>
    <t>BASSIRE</t>
  </si>
  <si>
    <t>Bachil</t>
  </si>
  <si>
    <t>MURIN (ÉP. HOARAU)</t>
  </si>
  <si>
    <t>M'DOIHOMA</t>
  </si>
  <si>
    <t>Juliana</t>
  </si>
  <si>
    <t>Alin</t>
  </si>
  <si>
    <t>MOUTOUCOMORAPOULE</t>
  </si>
  <si>
    <t>NOEL-CADET</t>
  </si>
  <si>
    <t>Luc Guy</t>
  </si>
  <si>
    <t>Anicha</t>
  </si>
  <si>
    <t>ARHEL</t>
  </si>
  <si>
    <t>PAUSE</t>
  </si>
  <si>
    <t>DENNEMONT</t>
  </si>
  <si>
    <t>Jean Daniel</t>
  </si>
  <si>
    <t>ASSATI</t>
  </si>
  <si>
    <t>RASOLONIRINA</t>
  </si>
  <si>
    <t>Jean Lino</t>
  </si>
  <si>
    <t>Jean-Fred</t>
  </si>
  <si>
    <t>Johan Christopher</t>
  </si>
  <si>
    <t>RAMIN</t>
  </si>
  <si>
    <t>JEAN-PIERRE</t>
  </si>
  <si>
    <t>IGNACE</t>
  </si>
  <si>
    <t>SINIMALE</t>
  </si>
  <si>
    <t>GASP</t>
  </si>
  <si>
    <t>M'COUEZOU</t>
  </si>
  <si>
    <t>LATCHOUMANIN</t>
  </si>
  <si>
    <t>XITRA</t>
  </si>
  <si>
    <t>Rosemonde</t>
  </si>
  <si>
    <t>THIRAPATHI APPADU</t>
  </si>
  <si>
    <t>Yogananda</t>
  </si>
  <si>
    <t>MOUTIAMA</t>
  </si>
  <si>
    <t>Chryslène</t>
  </si>
  <si>
    <t>MAUVE</t>
  </si>
  <si>
    <t>VITRY</t>
  </si>
  <si>
    <t>ARISTANGELE</t>
  </si>
  <si>
    <t>Sully</t>
  </si>
  <si>
    <t>VIRAPIN</t>
  </si>
  <si>
    <t>Frida</t>
  </si>
  <si>
    <t>PLUIES</t>
  </si>
  <si>
    <t>SOUPRAYENMESTRY</t>
  </si>
  <si>
    <t>HENRIETTE</t>
  </si>
  <si>
    <t>DEMERY</t>
  </si>
  <si>
    <t>ZIRRELLI</t>
  </si>
  <si>
    <t>DOURDAINE</t>
  </si>
  <si>
    <t>Côme</t>
  </si>
  <si>
    <t>ISIMIRA</t>
  </si>
  <si>
    <t>France-May</t>
  </si>
  <si>
    <t>DUFOURNAUD</t>
  </si>
  <si>
    <t>Elisabelle</t>
  </si>
  <si>
    <t>PLANTE</t>
  </si>
  <si>
    <t>Anise</t>
  </si>
  <si>
    <t>PONAMA</t>
  </si>
  <si>
    <t>DONNAY</t>
  </si>
  <si>
    <t>PITOU</t>
  </si>
  <si>
    <t>Aliette</t>
  </si>
  <si>
    <t>MAXWEL</t>
  </si>
  <si>
    <t>NASION RENIONE</t>
  </si>
  <si>
    <t>Aniel</t>
  </si>
  <si>
    <t>Ansbert</t>
  </si>
  <si>
    <t>SERY</t>
  </si>
  <si>
    <t>IVAHA</t>
  </si>
  <si>
    <t>AUGUSTINE</t>
  </si>
  <si>
    <t>Kléber</t>
  </si>
  <si>
    <t>GEVIA</t>
  </si>
  <si>
    <t>BRUNIQUET</t>
  </si>
  <si>
    <t>Yoland</t>
  </si>
  <si>
    <t>ECORMIER</t>
  </si>
  <si>
    <t>Giovita</t>
  </si>
  <si>
    <t>ANGAMA</t>
  </si>
  <si>
    <t>ISSA</t>
  </si>
  <si>
    <t>Abdoul-Aziz</t>
  </si>
  <si>
    <t>SITOUZE</t>
  </si>
  <si>
    <t>PORTO</t>
  </si>
  <si>
    <t>Noelline</t>
  </si>
  <si>
    <t>NAYAGOM</t>
  </si>
  <si>
    <t>BOISVILLIERS</t>
  </si>
  <si>
    <t>ARNE</t>
  </si>
  <si>
    <t>Stephen</t>
  </si>
  <si>
    <t>ATCHIAMA</t>
  </si>
  <si>
    <t>GIGANT</t>
  </si>
  <si>
    <t>Lysie</t>
  </si>
  <si>
    <t>RAMDIALE</t>
  </si>
  <si>
    <t>LISTE DE RASSEMBLEMENT</t>
  </si>
  <si>
    <t>LISTE DE RASSEMBLEMENT CONDUITE PAR HUGUETTE BELLO</t>
  </si>
  <si>
    <t>BELLO</t>
  </si>
  <si>
    <t>NATIVEL</t>
  </si>
  <si>
    <t>LEVENEUR</t>
  </si>
  <si>
    <t>BEDIER</t>
  </si>
  <si>
    <t>Joé</t>
  </si>
  <si>
    <t>GOBALOU</t>
  </si>
  <si>
    <t>PROFIL</t>
  </si>
  <si>
    <t>LE CONSTANT</t>
  </si>
  <si>
    <t>MUSSO</t>
  </si>
  <si>
    <t>SERAPHIN</t>
  </si>
  <si>
    <t>Suzelle</t>
  </si>
  <si>
    <t>AJAGUIN SOLEYEN</t>
  </si>
  <si>
    <t>MOUNIATA</t>
  </si>
  <si>
    <t>ODAYEN</t>
  </si>
  <si>
    <t>Danon-Lutchmee</t>
  </si>
  <si>
    <t>RAHERIMANANTSOA</t>
  </si>
  <si>
    <t>FERRERE</t>
  </si>
  <si>
    <t>Frédo</t>
  </si>
  <si>
    <t>MINIENPOULLE</t>
  </si>
  <si>
    <t>SALVA</t>
  </si>
  <si>
    <t>MARCHAU</t>
  </si>
  <si>
    <t>LOUGNON</t>
  </si>
  <si>
    <t>FIDJI</t>
  </si>
  <si>
    <t>MARIMOUTOU-TACOUN</t>
  </si>
  <si>
    <t>Kérina</t>
  </si>
  <si>
    <t>SAINT-LAMBERT</t>
  </si>
  <si>
    <t>SARPEDON</t>
  </si>
  <si>
    <t>CHANE-HONG</t>
  </si>
  <si>
    <t>VIRASSAMY-MACÉ</t>
  </si>
  <si>
    <t>ASSIBAT</t>
  </si>
  <si>
    <t>AÏT-AARAB</t>
  </si>
  <si>
    <t>TINCRES</t>
  </si>
  <si>
    <t>CHOPINET</t>
  </si>
  <si>
    <t>ETALE</t>
  </si>
  <si>
    <t>CADARSI ALCINOÜS</t>
  </si>
  <si>
    <t>Fabiola</t>
  </si>
  <si>
    <t>BERTILE</t>
  </si>
  <si>
    <t>Wilfrid</t>
  </si>
  <si>
    <t>CITOYENS TIRES AU SORT</t>
  </si>
  <si>
    <t>MAHON</t>
  </si>
  <si>
    <t>ARAYAPIN</t>
  </si>
  <si>
    <t>VELLE</t>
  </si>
  <si>
    <t>Jean Vincent</t>
  </si>
  <si>
    <t>ALBAC</t>
  </si>
  <si>
    <t>EMERENTIENNE</t>
  </si>
  <si>
    <t>Jean Philippe</t>
  </si>
  <si>
    <t>SADEYEN</t>
  </si>
  <si>
    <t>OLSENCE</t>
  </si>
  <si>
    <t>Saint-Ange Philippe</t>
  </si>
  <si>
    <t>Marie Julie</t>
  </si>
  <si>
    <t>Augusta</t>
  </si>
  <si>
    <t>SURVEILLE</t>
  </si>
  <si>
    <t>Marie Corinne</t>
  </si>
  <si>
    <t>BOUZIGUES</t>
  </si>
  <si>
    <t>AGATHE</t>
  </si>
  <si>
    <t>GOERTZ</t>
  </si>
  <si>
    <t>FAVEUR</t>
  </si>
  <si>
    <t>DUBOSQ</t>
  </si>
  <si>
    <t>SILOTIA</t>
  </si>
  <si>
    <t>Marie Judith</t>
  </si>
  <si>
    <t>LE CHEVALLIER</t>
  </si>
  <si>
    <t>PITERBOTH</t>
  </si>
  <si>
    <t>ORRICO</t>
  </si>
  <si>
    <t>LISADOR</t>
  </si>
  <si>
    <t>BLUKER</t>
  </si>
  <si>
    <t>Ruffine</t>
  </si>
  <si>
    <t>LIFA</t>
  </si>
  <si>
    <t>ROULLOT</t>
  </si>
  <si>
    <t>BEGUE-PIET</t>
  </si>
  <si>
    <t>BOURGEON</t>
  </si>
  <si>
    <t>VEEREN</t>
  </si>
  <si>
    <t>VAZQUEZ</t>
  </si>
  <si>
    <t>BOULIER</t>
  </si>
  <si>
    <t>Florence Valérie</t>
  </si>
  <si>
    <t>KEROUANTON</t>
  </si>
  <si>
    <t>LE RASSEMBLEMENT BLEU MAR</t>
  </si>
  <si>
    <t>LE RASSEMBLEMENT BLEU MARINE</t>
  </si>
  <si>
    <t>BRASIER-CLAIN</t>
  </si>
  <si>
    <t>HERETIEU</t>
  </si>
  <si>
    <t>GUFFLET</t>
  </si>
  <si>
    <t>BODY</t>
  </si>
  <si>
    <t>VAITILINGOM</t>
  </si>
  <si>
    <t>BADANIA</t>
  </si>
  <si>
    <t>Louis-Jean</t>
  </si>
  <si>
    <t>GEORGER</t>
  </si>
  <si>
    <t>Clery</t>
  </si>
  <si>
    <t>SORRES</t>
  </si>
  <si>
    <t>PREMONT</t>
  </si>
  <si>
    <t>VILY</t>
  </si>
  <si>
    <t>ETHEVE</t>
  </si>
  <si>
    <t>Marie-Thérèsie</t>
  </si>
  <si>
    <t>LEDOYEN</t>
  </si>
  <si>
    <t>Ariste</t>
  </si>
  <si>
    <t>ZADIRE</t>
  </si>
  <si>
    <t>LYCURGUE</t>
  </si>
  <si>
    <t>TRANQUILLIN</t>
  </si>
  <si>
    <t>BODZEN</t>
  </si>
  <si>
    <t>Rufine</t>
  </si>
  <si>
    <t>LE BRET</t>
  </si>
  <si>
    <t>CERVEAUX</t>
  </si>
  <si>
    <t>Marie Christiane</t>
  </si>
  <si>
    <t>ADAM DE BISSY</t>
  </si>
  <si>
    <t>LIN</t>
  </si>
  <si>
    <t>Céliste</t>
  </si>
  <si>
    <t>INES</t>
  </si>
  <si>
    <t>GUEZELOT</t>
  </si>
  <si>
    <t>Marie-Lucine</t>
  </si>
  <si>
    <t>Jean-Karl</t>
  </si>
  <si>
    <t>RASHED</t>
  </si>
  <si>
    <t>ENSEMBLE, FAISONS AVANCER</t>
  </si>
  <si>
    <t>ENSEMBLE, FAISONS AVANCER LA REUNION</t>
  </si>
  <si>
    <t>SETTAMA-VIDON</t>
  </si>
  <si>
    <t>Léopoldine</t>
  </si>
  <si>
    <t>THIEN-AH-KOON</t>
  </si>
  <si>
    <t>LOYHER</t>
  </si>
  <si>
    <t>Jacquet</t>
  </si>
  <si>
    <t>WON-FAH-HIN</t>
  </si>
  <si>
    <t>MOUTOUSSAMY ANDA</t>
  </si>
  <si>
    <t>Jean Gaël</t>
  </si>
  <si>
    <t>NABENESA</t>
  </si>
  <si>
    <t>LOCATE NÉE OMARJEE</t>
  </si>
  <si>
    <t>DE FONDAUMIERE</t>
  </si>
  <si>
    <t>Jean René</t>
  </si>
  <si>
    <t>CALCINE</t>
  </si>
  <si>
    <t>RAMSAMY</t>
  </si>
  <si>
    <t>Reine-May</t>
  </si>
  <si>
    <t>ATCHAPA</t>
  </si>
  <si>
    <t>COMORASSAMY</t>
  </si>
  <si>
    <t>AMUSSAT</t>
  </si>
  <si>
    <t>LEAR</t>
  </si>
  <si>
    <t>CABEU</t>
  </si>
  <si>
    <t>CILLON</t>
  </si>
  <si>
    <t>SITA</t>
  </si>
  <si>
    <t>Fridelin</t>
  </si>
  <si>
    <t>NANDJAN</t>
  </si>
  <si>
    <t>Chantale</t>
  </si>
  <si>
    <t>OMARJEE</t>
  </si>
  <si>
    <t>Irchad</t>
  </si>
  <si>
    <t>HALIDI</t>
  </si>
  <si>
    <t>Adidja</t>
  </si>
  <si>
    <t>HOUSSEN</t>
  </si>
  <si>
    <t>ADEKALOM</t>
  </si>
  <si>
    <t>CEUS</t>
  </si>
  <si>
    <t>LES VRAIS ENJEUX</t>
  </si>
  <si>
    <t>LES VRAIS ENJEUX POUR LA REUNION</t>
  </si>
  <si>
    <t>APPADOO</t>
  </si>
  <si>
    <t>SENAC</t>
  </si>
  <si>
    <t>FRUT</t>
  </si>
  <si>
    <t>GERMANE</t>
  </si>
  <si>
    <t>IGER</t>
  </si>
  <si>
    <t>JOURDANNE</t>
  </si>
  <si>
    <t>CRUON</t>
  </si>
  <si>
    <t>BOURKOFF</t>
  </si>
  <si>
    <t>DANEZ</t>
  </si>
  <si>
    <t>AMANY-SAVRIMOUTOU</t>
  </si>
  <si>
    <t>RAÏPIN-PARVÉDY</t>
  </si>
  <si>
    <t>DUBERVILLE</t>
  </si>
  <si>
    <t>DE LAUNAY</t>
  </si>
  <si>
    <t>MOIRAUD</t>
  </si>
  <si>
    <t>JENNAN</t>
  </si>
  <si>
    <t>Dorig</t>
  </si>
  <si>
    <t>CAMELIN</t>
  </si>
  <si>
    <t>SELLON BARCATOULA</t>
  </si>
  <si>
    <t>MOLLARD</t>
  </si>
  <si>
    <t>BRIANT</t>
  </si>
  <si>
    <t>ISSOP</t>
  </si>
  <si>
    <t>Amode</t>
  </si>
  <si>
    <t>TOPENOT GLORIES</t>
  </si>
  <si>
    <t>WEIDENEDER</t>
  </si>
  <si>
    <t>BARCATOULA</t>
  </si>
  <si>
    <t>questions verif</t>
  </si>
  <si>
    <t>notes</t>
  </si>
  <si>
    <t>A vérifier</t>
  </si>
  <si>
    <t>nombre de code régions</t>
  </si>
  <si>
    <t>pas Mayotte</t>
  </si>
  <si>
    <t>nombre de libellés régions</t>
  </si>
  <si>
    <t>nombre de code section</t>
  </si>
  <si>
    <t>Pourquoi il y a plus de code sections que de départements</t>
  </si>
  <si>
    <t>nombre de libellés section</t>
  </si>
  <si>
    <t>Pourquoi il y a plus de libellés sections que de départements</t>
  </si>
  <si>
    <t>check</t>
  </si>
  <si>
    <t>COUNTA of Nuance Liste</t>
  </si>
  <si>
    <t>1 Total</t>
  </si>
  <si>
    <t>2 Total</t>
  </si>
  <si>
    <t>3 Total</t>
  </si>
  <si>
    <t>4 Total</t>
  </si>
  <si>
    <t>11 Total</t>
  </si>
  <si>
    <t>24 Total</t>
  </si>
  <si>
    <t>27 Total</t>
  </si>
  <si>
    <t>28 Total</t>
  </si>
  <si>
    <t>32 Total</t>
  </si>
  <si>
    <t>44 Total</t>
  </si>
  <si>
    <t>52 Total</t>
  </si>
  <si>
    <t>53 Total</t>
  </si>
  <si>
    <t>75 Total</t>
  </si>
  <si>
    <t>76 Total</t>
  </si>
  <si>
    <t>84 Total</t>
  </si>
  <si>
    <t>93 Total</t>
  </si>
  <si>
    <t>94 Total</t>
  </si>
  <si>
    <t>Grand Total</t>
  </si>
  <si>
    <t>COUNTA of Nom candidat</t>
  </si>
  <si>
    <t>nom complet</t>
  </si>
  <si>
    <t>nom_clean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</si>
</sst>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22" xfId="0" applyFont="1" applyNumberFormat="1"/>
    <xf borderId="0" fillId="0" fontId="3" numFmtId="0" xfId="0" applyFont="1"/>
    <xf borderId="0" fillId="0" fontId="2" numFmtId="14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1457" sheet="Listes de candidats"/>
  </cacheSource>
  <cacheFields>
    <cacheField name="Date de l'export" numFmtId="22">
      <sharedItems containsSemiMixedTypes="0" containsDate="1" containsString="0">
        <d v="2015-11-10T17:09:25Z"/>
        <d v="2015-11-10T17:09:26Z"/>
        <d v="2015-11-10T17:09:27Z"/>
        <d v="2015-11-10T17:09:28Z"/>
        <d v="2015-11-10T17:09:29Z"/>
        <d v="2015-11-10T17:09:30Z"/>
      </sharedItems>
    </cacheField>
    <cacheField name="Code de la région" numFmtId="0">
      <sharedItems containsSemiMixedTypes="0" containsString="0" containsNumber="1" containsInteger="1">
        <n v="44.0"/>
        <n v="75.0"/>
        <n v="84.0"/>
        <n v="27.0"/>
        <n v="53.0"/>
        <n v="24.0"/>
        <n v="11.0"/>
        <n v="76.0"/>
        <n v="32.0"/>
        <n v="28.0"/>
        <n v="52.0"/>
        <n v="93.0"/>
        <n v="94.0"/>
        <n v="1.0"/>
        <n v="2.0"/>
        <n v="3.0"/>
        <n v="4.0"/>
      </sharedItems>
    </cacheField>
    <cacheField name="Libellé de la région" numFmtId="0">
      <sharedItems>
        <s v="Alsace - Champagne-Ardenne - Lorraine"/>
        <s v="Aquitaine - Limousin - Poitou-Charentes"/>
        <s v="Auvergne - Rhône-Alpes"/>
        <s v="Bourgogne - Franche-Comté"/>
        <s v="Bretagne"/>
        <s v="Centre-Val de Loire"/>
        <s v="Île-de-France"/>
        <s v="Languedoc-Roussillon - Midi-Pyrénées"/>
        <s v="Nord-Pas-de-Calais - Picardie"/>
        <s v="Normandie"/>
        <s v="Pays de la Loire"/>
        <s v="Provence-Alpes-Côte d'Azur"/>
        <s v="Corse"/>
        <s v="Guadeloupe"/>
        <s v="Martinique"/>
        <s v="Guyane"/>
        <s v="La Réunion"/>
      </sharedItems>
    </cacheField>
    <cacheField name="Code section électorale">
      <sharedItems containsBlank="1" containsMixedTypes="1" containsNumber="1" containsInteger="1">
        <n v="8.0"/>
        <n v="10.0"/>
        <n v="51.0"/>
        <n v="52.0"/>
        <n v="54.0"/>
        <n v="55.0"/>
        <n v="57.0"/>
        <n v="67.0"/>
        <n v="68.0"/>
        <n v="88.0"/>
        <n v="16.0"/>
        <n v="17.0"/>
        <n v="19.0"/>
        <n v="23.0"/>
        <n v="24.0"/>
        <n v="33.0"/>
        <n v="40.0"/>
        <n v="47.0"/>
        <n v="64.0"/>
        <n v="79.0"/>
        <n v="86.0"/>
        <n v="87.0"/>
        <n v="1.0"/>
        <n v="3.0"/>
        <n v="7.0"/>
        <n v="15.0"/>
        <n v="26.0"/>
        <n v="38.0"/>
        <n v="42.0"/>
        <n v="43.0"/>
        <n v="63.0"/>
        <s v="69D"/>
        <s v="69M"/>
        <n v="73.0"/>
        <n v="74.0"/>
        <n v="21.0"/>
        <n v="25.0"/>
        <n v="39.0"/>
        <n v="58.0"/>
        <n v="70.0"/>
        <n v="71.0"/>
        <n v="89.0"/>
        <n v="90.0"/>
        <n v="22.0"/>
        <n v="29.0"/>
        <n v="35.0"/>
        <n v="56.0"/>
        <n v="18.0"/>
        <n v="28.0"/>
        <n v="36.0"/>
        <n v="37.0"/>
        <n v="41.0"/>
        <n v="45.0"/>
        <n v="75.0"/>
        <n v="77.0"/>
        <n v="78.0"/>
        <n v="91.0"/>
        <n v="92.0"/>
        <n v="93.0"/>
        <n v="94.0"/>
        <n v="95.0"/>
        <n v="9.0"/>
        <n v="11.0"/>
        <n v="12.0"/>
        <n v="30.0"/>
        <n v="31.0"/>
        <n v="32.0"/>
        <n v="34.0"/>
        <n v="46.0"/>
        <n v="48.0"/>
        <n v="65.0"/>
        <n v="66.0"/>
        <n v="81.0"/>
        <n v="82.0"/>
        <n v="2.0"/>
        <n v="59.0"/>
        <n v="60.0"/>
        <n v="62.0"/>
        <n v="80.0"/>
        <n v="14.0"/>
        <n v="27.0"/>
        <n v="50.0"/>
        <n v="61.0"/>
        <n v="76.0"/>
        <n v="44.0"/>
        <n v="49.0"/>
        <n v="53.0"/>
        <n v="72.0"/>
        <n v="85.0"/>
        <n v="4.0"/>
        <n v="5.0"/>
        <n v="6.0"/>
        <n v="13.0"/>
        <n v="83.0"/>
        <n v="84.0"/>
        <m/>
        <s v="ZB1"/>
        <s v="ZB2"/>
        <s v="ZB3"/>
        <s v="ZB4"/>
        <s v="ZC1"/>
        <s v="ZC2"/>
        <s v="ZC3"/>
        <s v="ZC4"/>
        <s v="ZC5"/>
        <s v="ZC6"/>
        <s v="ZC7"/>
        <s v="ZC8"/>
      </sharedItems>
    </cacheField>
    <cacheField name="Libellé section électorale" numFmtId="0">
      <sharedItems containsBlank="1">
        <s v="Ardennes"/>
        <s v="Aube"/>
        <s v="Marne"/>
        <s v="Haute-Marne"/>
        <s v="Meurthe-et-Moselle"/>
        <s v="Meuse"/>
        <s v="Moselle"/>
        <s v="Bas-Rhin"/>
        <s v="Haut-Rhin"/>
        <s v="Vosges"/>
        <s v="Charente"/>
        <s v="Charente-Maritime"/>
        <s v="Corrèze"/>
        <s v="Creuse"/>
        <s v="Dordogne"/>
        <s v="Gironde"/>
        <s v="Landes"/>
        <s v="Lot-et-Garonne"/>
        <s v="Pyrénées-Atlantiques"/>
        <s v="Deux-Sèvres"/>
        <s v="Vienne"/>
        <s v="Haute-Vienne"/>
        <s v="Ain"/>
        <s v="Allier"/>
        <s v="Ardèche"/>
        <s v="Cantal"/>
        <s v="Drôme"/>
        <s v="Isère"/>
        <s v="Loire"/>
        <s v="Haute-Loire"/>
        <s v="Puy-de-Dôme"/>
        <s v="Rhône hors métropole de Lyon"/>
        <s v="Métropole de Lyon"/>
        <s v="Savoie"/>
        <s v="Haute-Savoie"/>
        <s v="Côte-d'Or"/>
        <s v="Doubs"/>
        <s v="Jura"/>
        <s v="Nièvre"/>
        <s v="Haute-Saône"/>
        <s v="Saône-et-Loire"/>
        <s v="Yonne"/>
        <s v="Territoire de Belfort"/>
        <s v="Côtes-d'Armor"/>
        <s v="Finistère"/>
        <s v="Ille-et-Vilaine"/>
        <s v="Morbihan"/>
        <s v="Cher"/>
        <s v="Eure-et-Loir"/>
        <s v="Indre"/>
        <s v="Indre-et-Loire"/>
        <s v="Loir-et-Cher"/>
        <s v="Loiret"/>
        <s v="Paris"/>
        <s v="Seine-et-Marne"/>
        <s v="Yvelines"/>
        <s v="Essonne"/>
        <s v="Hauts-de-Seine"/>
        <s v="Seine-Saint-Denis"/>
        <s v="Val-de-Marne"/>
        <s v="Val-d'Oise"/>
        <s v="Ariège"/>
        <s v="Aude"/>
        <s v="Aveyron"/>
        <s v="Gard"/>
        <s v="Haute-Garonne"/>
        <s v="Gers"/>
        <s v="Hérault"/>
        <s v="Lot"/>
        <s v="Lozère"/>
        <s v="Hautes-Pyrénées"/>
        <s v="Pyrénées-Orientales"/>
        <s v="Tarn"/>
        <s v="Tarn-et-Garonne"/>
        <s v="Aisne"/>
        <s v="Nord"/>
        <s v="Oise"/>
        <s v="Pas-de-Calais"/>
        <s v="Somme"/>
        <s v="Calvados"/>
        <s v="Eure"/>
        <s v="Manche"/>
        <s v="Orne"/>
        <s v="Seine-Maritime"/>
        <s v="Loire-Atlantique"/>
        <s v="Maine-et-Loire"/>
        <s v="Mayenne"/>
        <s v="Sarthe"/>
        <s v="Vendée"/>
        <s v="Alpes-de-Haute-Provence"/>
        <s v="Hautes-Alpes"/>
        <s v="Alpes-Maritimes"/>
        <s v="Bouches-du-Rhône"/>
        <s v="Var"/>
        <s v="Vaucluse"/>
        <m/>
        <s v="Martinique - Section du Centre"/>
        <s v="Martinique - Section du Nord"/>
        <s v="Martinique - Section de Fort-de-France"/>
        <s v="Martinique - Section du Sud"/>
        <s v="Guyane - Section de Cayenne"/>
        <s v="Guyane - Section de la petite Couronne"/>
        <s v="Guyane - Section de la grande Couronne"/>
        <s v="Guyane - Section de l'Oyapock"/>
        <s v="Guyane - Section des Savanes"/>
        <s v="Guyane - Section du Haut-Maroni"/>
        <s v="Guyane - Section de Saint-Laurent-du-Maroni"/>
        <s v="Guyane - Section de Basse-Mana"/>
      </sharedItems>
    </cacheField>
    <cacheField name="N° Panneau Lis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Code Dépôt Liste" numFmtId="0">
      <sharedItems containsSemiMixedTypes="0" containsString="0" containsNumber="1" containsInteger="1">
        <n v="9.0"/>
        <n v="4.0"/>
        <n v="2.0"/>
        <n v="7.0"/>
        <n v="6.0"/>
        <n v="5.0"/>
        <n v="3.0"/>
        <n v="10.0"/>
        <n v="8.0"/>
        <n v="11.0"/>
        <n v="12.0"/>
        <n v="13.0"/>
        <n v="14.0"/>
      </sharedItems>
    </cacheField>
    <cacheField name="Libellé abrégé liste" numFmtId="0">
      <sharedItems>
        <s v="EUROPE ECOLOGIE LES VERTS"/>
        <s v="LFG"/>
        <s v="DEBOUT LA FRANCE"/>
        <s v="PARTI SOCIALISTE"/>
        <s v="FRONT NATIONAL"/>
        <s v="UPR"/>
        <s v="LUTTE OUVRIERE"/>
        <s v="LISTE RÉGIONALISTE"/>
        <s v="LLR"/>
        <s v="NOUVELLE DONNE"/>
        <s v="PLUS FORTS, PLUS SOLIDAIR"/>
        <s v="GENERATION NOUVELLE REGIO"/>
        <s v="L'HUMAIN D'ABORD !"/>
        <s v="L'UPR"/>
        <s v="FAISONS ENSEMBLE"/>
        <s v="OSONS MIEUX"/>
        <s v="LISTE FRONT NATIONAL"/>
        <s v="L'UPR, AVEC FRANÇOIS ASSE"/>
        <s v="100% CITOYEN"/>
        <s v="LISTE FRONT NATIONAL PRÉS"/>
        <s v="L'HUMAIN D'ABORD, AVEC LA"/>
        <s v="LUTTE OUVRIERE - FAIRE EN"/>
        <s v="WAUQUIEZ 2015, UN NOUVEAU"/>
        <s v="LE RASSEMBLEMENT CITOYEN,"/>
        <s v="DEBOUT LA FRANCE AVEC NIC"/>
        <s v="NOUS, C'EST LA RÉGION"/>
        <s v="REGION GRAND"/>
        <s v="AEI BFC"/>
        <s v="ÉCOLOGISTES BFC"/>
        <s v="ALTERNATIVE GAUCHE"/>
        <s v="3 MILLIONS GRUDLER"/>
        <s v="REGION AVANCE"/>
        <s v="BRETAGNE EN LUTTES"/>
        <s v="AVEC J.Y. LE DRIAN"/>
        <s v="NOTRE CHANCE INDEPENDANCE"/>
        <s v="OUI LA BRETAGNE"/>
        <s v="LES REPUBLICAINS"/>
        <s v="UNE AUTRE VOIE"/>
        <s v="L'HUMAIN D'ABORD"/>
        <s v="CENTRE RENAISSANCE"/>
        <s v="ECOLOGISTES"/>
        <s v="A FOND MA RÉGION"/>
        <s v="HUMAIN AU CENTRE"/>
        <s v="NOS VIES D'ABORD !"/>
        <s v="LISTE CLAUDE BARTOLONE"/>
        <s v="UPR  FRANCOIS ASSELINEAU"/>
        <s v="CHANGEONS D'AIR"/>
        <s v="LISTE D'UNION CITOYENNE"/>
        <s v="NOUS CITOYENS"/>
        <s v="LISTE FLUO"/>
        <s v="UDMF"/>
        <s v="LISTE PECRESSE"/>
        <s v="AUX URNES CITOYENS"/>
        <s v="LUTTE OUVRIÈRE"/>
        <s v="JE M'ENGAGE POUR MA REG"/>
        <s v="NOTRE SUD"/>
        <s v="FORCE FRANCE SUD"/>
        <s v="LE BIEN COMMUN"/>
        <s v="UNION POPULAIRE REP"/>
        <s v="CITOYENS DU MIDI"/>
        <s v="NOUVEAU MONDE EN COMMUN"/>
        <s v="UNE RÉGION FIÈRE"/>
        <s v="POUR VOUS"/>
        <s v="AVEC XAVIER BERTRAND"/>
        <s v="LE RASSEMBLEMENT"/>
        <s v="NOUVELLE DONNE NORMANDIE"/>
        <s v="EELV"/>
        <s v="LISTE PARTI SOCIALISTE"/>
        <s v="BLEU MARINE"/>
        <s v="FRONT DE GAUCHE"/>
        <s v="UNION DE LA DROITE"/>
        <s v="CHOISIR NOS RÉGIONS"/>
        <s v="UNION DROITE - CENTRE"/>
        <s v="GAUCHE ET ECOLOGISTES"/>
        <s v="COMMUNISTES"/>
        <s v="PLUS QU'UNE RÉGION"/>
        <s v="A.E.I."/>
        <s v="UNION DES DROITES"/>
        <s v="LA REGION COOPERATIVE"/>
        <s v="LA FRANCE PLEIN SUD !"/>
        <s v="CA VA CHANGER"/>
        <s v="NOTRE REGION NOTRE FIERTE"/>
        <s v="L'UPR AVEC ASSELINEAU"/>
        <s v="FEMU A CORSICA"/>
        <s v="RASSEMBLER POUR LA CORSE"/>
        <s v="LA GARANTIE REPUBLICAINE"/>
        <s v="LA CORSE QUI OSE"/>
        <s v="PRIMA A CORSICA"/>
        <s v="RINNOVU"/>
        <s v="CORSICA LIBERA"/>
        <s v="A CORSICA IN CUMUNU"/>
        <s v="JOSE ROSSI 2015"/>
        <s v="LISTE ORSUCCI - PIERI"/>
        <s v="ALTERNATIVE POPULAIRE"/>
        <s v="GUADELOUPE SOLIDAIRE"/>
        <s v="NOUVELLE ALLIANCE"/>
        <s v="GUADELOUPE BLEU MARINE"/>
        <s v="LA GUADELOUPE TOUJOURS"/>
        <s v="NOFWAP"/>
        <s v="POU BA GWADLOUP ON DÔT"/>
        <s v="CHANGEZ  D'AVENIR"/>
        <s v="OUI A LA GUADELOUPE"/>
        <s v="COMBAT OUVRIER"/>
        <s v="MARTINIQUE CITOYENNE"/>
        <s v="BA PEYI-A AN CHANS"/>
        <s v="LA LISTE DEPARTEMENTALE"/>
        <s v="MOUVEMENT DES TRAVAILLEUR"/>
        <s v="GRAN SANBLÉ"/>
        <s v="LA MARTINIQUE AUTREMENT"/>
        <s v="NOU PEP LA"/>
        <s v="ENSEMBLE POUR UNE MARTINI"/>
        <s v="LFPBG"/>
        <s v="GTF"/>
        <s v="TD"/>
        <s v="LUG"/>
        <s v="NVIS"/>
        <s v="CLG"/>
        <s v="PGA"/>
        <s v="LGP"/>
        <s v="NSG"/>
        <s v="VOTER, SE REVOLTER,"/>
        <s v="UNION DES FORCES PROGRES"/>
        <s v="REUNIONNAIS LIBRES"/>
        <s v="DEBOUT LA REUNION"/>
        <s v="REUNIONNOUS"/>
        <s v="NASION RENIONE"/>
        <s v="LISTE DE RASSEMBLEMENT"/>
        <s v="CITOYENS TIRES AU SORT"/>
        <s v="LE RASSEMBLEMENT BLEU MAR"/>
        <s v="ENSEMBLE, FAISONS AVANCER"/>
        <s v="LES VRAIS ENJEUX"/>
      </sharedItems>
    </cacheField>
    <cacheField name="Libellé Etendu Liste" numFmtId="0">
      <sharedItems>
        <s v="ÉCOLOGISTES, SOLIDAIRES ET CITOYENS"/>
        <s v="Nos vies d'abord !"/>
        <s v="DEBOUT LA FRANCE AVEC NICOLAS DUPONT-AIGNAN"/>
        <s v="+ FORTE, + PROCHE, NOTRE REGION AVEC JEAN-PIERRE MASSERET"/>
        <s v="LISTE FRONT NATIONAL PRESENTEE PAR MARINE LE PEN"/>
        <s v="L'UPR, avec FRANÇOIS ASSELINEAU - LE PARTI QUI MONTE malgré le silence des médias"/>
        <s v="Lutte ouvrière - Faire entendre le camp des travailleurs"/>
        <s v="Non à l'ACAL, Oui à nos régions !"/>
        <s v="Unissons nos énergies avec Philippe RICHERT"/>
        <s v="NOUVELLE DONNE : REPRENEZ LA MAIN !"/>
        <s v="PLUS FORTS, PLUS SOLIDAIRES, ENSEMBLE"/>
        <s v="GENERATION NOUVELLE REGION"/>
        <s v="L'HUMAIN D'ABORD !"/>
        <s v="L'UPR AVEC FRANCOIS ASSELINEAU - LE PARTI QUI MONTE MALGRE LE SILENCE DES MEDIAS"/>
        <s v="FAISONS ENSEMBLE"/>
        <s v="OSONS MIEUX AVEC FRANÇOISE COUTANT - LISTE ECOLOGISTE ET CITOYENNE"/>
        <s v="DEBOUT LA FRANCE AVEC NICOLAS DUPONT AIGNAN"/>
        <s v="LUTTE OUVRIERE - FAIRE ENTENDRE LE CAMP DES TRAVAILLEURS"/>
        <s v="100% CITOYEN"/>
        <s v="Liste Front National présentée par Marine LE PEN"/>
        <s v="L'Humain d'abord, avec la gauche républicaine et sociale"/>
        <s v="WAUQUIEZ 2015, un nouveau souffle pour notre région LE GRAND RASSEMBLEMENT de la DROITE et du CENTRE"/>
        <s v="LE RASSEMBLEMENT CITOYEN, ECOLOGIQUE ET SOLIDAIRE"/>
        <s v="NOUS, C'EST LA RÉGION"/>
        <s v="L'UPR avec François ASSELINEAU - LE PARTI QUI MONTE malgré le silence des médias"/>
        <s v="LA REGION EN GRAND"/>
        <s v="ALLIANCE ECOLOGISTE INDEPENDANTE DE BOURGOGNE ET FRANCHE-COMTE"/>
        <s v="LES ÉCOLOGISTES DE BOURGOGNE FRANCHE-COMTÉ"/>
        <s v="L'ALTERNATIVE À GAUCHE"/>
        <s v="3 Millions de raisons avec Christophe GRUDLER"/>
        <s v="NOTRE REGION D'AVANCE"/>
        <s v="BRETAGNE EN LUTTES BREIZH O STOURM"/>
        <s v="POUR LA BRETAGNE AVEC JEAN-YVES LE DRIAN"/>
        <s v="NOTRE CHANCE, L'INDEPENDANCE"/>
        <s v="OUI LA BRETAGNE"/>
        <s v="L'UPR, avec François ASSELINEAU LE PARTI QUI MONTE malgré le silence des médias"/>
        <s v="LE CHOIX DE LA BRETAGNE"/>
        <s v="UNE AUTRE VOIE POUR LA BRETAGNE"/>
        <s v="pour une bretagne sociale et écologique: l'humain d'abord"/>
        <s v="LISTE FRONT NATIONAL PRESENTEE  PAR MARINE LE PEN"/>
        <s v="Centre - Val de Loire, la Renaissance !"/>
        <s v="ECOLOGISTES, CITOYENS ET SOLIDAIRES"/>
        <s v="A FOND MA REGION AVEC FRANCOIS BONNEAU"/>
        <s v="Rassembler avec l'Humain au Centre - Val de Loire"/>
        <s v="NOS VIES D'ABORD ! égalité écologie dignité citoyenneté Pierre LAURENT Eric COQUEREL Clémentine AUTAIN"/>
        <s v="Avec Claude Bartolone, une Ile-de-France humaine"/>
        <s v="l'UPR avec François ASSELINEAU, le parti qui monte malgré le silence des médias"/>
        <s v="CHANGEONS D'AIR, LE RASSEMBLEMENT ECOLOGISTE ET CITOYEN"/>
        <s v="LISTE D'UNION CITOYENNE"/>
        <s v="NOUS CITOYENS POUR L'ILE DE FRANCE"/>
        <s v="F.L.U.O. (Fédération Libertaire Unitaire Ouverte)"/>
        <s v="Union des Démocrates Musulmans Français"/>
        <s v="l'alternance avec Valérie Précresse"/>
        <s v="AUX URNES CITOYENS"/>
        <s v="JE M'ENGAGE POUR MA REGION"/>
        <s v="Notre Sud, une région forte, créative et solidaire - liste conduite par Carole DELGA"/>
        <s v="FORCE FRANCE SUD LA REGION LA FRANCE LA VIE"/>
        <s v="Le Bien Commun"/>
        <s v="Indignez-vous avec NOUVELLE DONNE"/>
        <s v="CITOYENS DU MIDI"/>
        <s v="NOUVEAU MONDE EN COMMUN Liste conduite par Gérard ONESTA"/>
        <s v="L'HUMAIN D'ABORD ! liste de rassemblement citoyen pour une gauche combative et écologiste dans notre région, soutenue par le Parti Communiste Français, Ensemble ! NPDC, la Gauche Unitaire, la Coordination Communiste, République et Socialisme, membres du "/>
        <s v="UNE RÉGION FIÈRE ET ENRACINÉE"/>
        <s v="Pour vous"/>
        <s v="Avec Xavier Bertrand notre région au travail"/>
        <s v="NOUS CITOYENS"/>
        <s v="LE RASSEMBLEMENT ! Choisir une région citoyenne, écologique et solidaire"/>
        <s v="NOUVELLE DONNE NORMANDIE"/>
        <s v="NORMANDIE ECOLOGIE"/>
        <s v="Au service de tous les Normands"/>
        <s v="NORMANDIE BLEU MARINE"/>
        <s v="Liste du Front de Gauche conduite par Sébastien Jumel soutenue par le PCF - le PG ensemble. &quot;Un vent de colère. Un souffle d'espoir.&quot;"/>
        <s v="LA NORMANDIE CONQUERANTE AVEC HERVÉ MORIN"/>
        <s v="L'UPR, avec François ASSELINEAU - LE PARTI QUI MONTE malgré le silence des média"/>
        <s v="Choisir nos Régions et Réunifier la Bretagne"/>
        <s v="l'Humain d'abord"/>
        <s v="LISTE D'UNION DE LA DROITE ET DU CENTRE"/>
        <s v="TOUS UNIS POUR LES PAYS DE LA LOIRE, LA GAUCHE ET LES ECOLOGISTES AVEC CHRISTOPHE CLERGEAU"/>
        <s v="COMMUNISTES"/>
        <s v="Partageons plus qu'une région"/>
        <s v="Alliance écologiste indépendante"/>
        <s v="UNION DES DROITES"/>
        <s v="la Région Coopérative Sociale, Ecologiste et Citoyenne, avec sophie CAMARD et Jean-Marc COPPOLA"/>
        <s v="La France plein Sud !"/>
        <s v="Ca Va Changer"/>
        <s v="Notre Région, Notre Fierté"/>
        <s v="L'UPR avec François ASSELINEAU LE PARTI QUI MONTE, malgré le silence des médias"/>
        <s v="POUR UNE NOUVELLE DONNE REGIONALE"/>
        <s v="FRONT NATIONAL CORSE AVEC MARINE LE PEN"/>
        <s v="FEMU A CORSICA SIMEONI ANGELINI"/>
        <s v="RASSEMBLER POUR LA CORSE / UNITI PER A CORSICA"/>
        <s v="LA GARANTIE REPUBLICAINE"/>
        <s v="La Corse qui ose - Corsic'Ardita"/>
        <s v="PRIMA A CORSICA"/>
        <s v="RINNOVU"/>
        <s v="CORSICA LIBERA"/>
        <s v="A CORSICA IN CUMUNU - PCF - FRONT DE GAUCHE"/>
        <s v="JOSE ROSSI 2015"/>
        <s v="LISTE ORSUCCI - PIERI / LA CORSE A COEUR"/>
        <s v="DEBOUT LA FRANCE"/>
        <s v="ALTERNATIVE POPULAIRE ET CITOYENNE"/>
        <s v="GUADELOUPE SOLIDAIRE"/>
        <s v="NOUVELLE ALLIANCE POUR LA GUADELOUPE"/>
        <s v="LISTE FRONT NATIONAL PRESENTEE PAR MARINE LE PEN - GUADELOUPE BLEU MARINE"/>
        <s v="LA GUADELOUPE - TOUJOURS MIEUX"/>
        <s v="NOFWAP LA GUADELOUPE EN ACTION VERITE ET JUSTICE SOCIALE"/>
        <s v="POU BA GWADLOUP ON DÔT DIREKSION, ON DÔT BALAN"/>
        <s v="CHANGEZ D'AVENIR"/>
        <s v="OUI A LA GUADELOUPE"/>
        <s v="COMBAT OUVRIER"/>
        <s v="MARTINIQUE CITOYENNE NOU TOUT'KAPAB"/>
        <s v="BA PEYI-A AN CHANS"/>
        <s v="LA LISTE DEPARTEMENTALE"/>
        <s v="MOUVEMENT DES TRAVAILLEURS ET PEUPLE SANS VOIX DE MARTINIQUE"/>
        <s v="Grand Sanblé pour faire réussir la Martinique"/>
        <s v="LA MARTINIQUE AUTREMENT"/>
        <s v="NOU PEP LA"/>
        <s v="ENSEMBLE POUR UNE MARTINIQUE NOUVELLE"/>
        <s v="La force pour bâtir la Guyane"/>
        <s v="Guyane, de toutes nos forces !"/>
        <s v="Un territoire, une collectivité, un destin"/>
        <s v="l'union Guyane"/>
        <s v="Pour une NOUVELLE VISION de la Guyane française : un STATUT ambitieu et cohérent"/>
        <s v="Cultiver la Guyane"/>
        <s v="Pour une Guyane audacieuse"/>
        <s v="La Guyane en prospective"/>
        <s v="NOUS SOMMES GUYANE"/>
        <s v="VOTER, SE REVOLTER, POUR AVANCER"/>
        <s v="UNION DES FORCES DE PROGRES POUR LE DEVELOPPEMENT ET L'EGALITE"/>
        <s v="REUNIONNAIS LIBRES POUR UNE REUNION RESPONSABLE"/>
        <s v="DEBOUT LA REUNION AVEC NICOLAS DUPONT-AIGNAN"/>
        <s v="REUNIONNOUS"/>
        <s v="NASION RENIONE"/>
        <s v="LISTE DE RASSEMBLEMENT CONDUITE PAR HUGUETTE BELLO"/>
        <s v="CITOYENS TIRES AU SORT"/>
        <s v="LE RASSEMBLEMENT BLEU MARINE"/>
        <s v="ENSEMBLE, FAISONS AVANCER LA REUNION"/>
        <s v="LES VRAIS ENJEUX POUR LA REUNION"/>
      </sharedItems>
    </cacheField>
    <cacheField name="Nuance Liste" numFmtId="0">
      <sharedItems>
        <s v="LVEG"/>
        <s v="LFG"/>
        <s v="LDLF"/>
        <s v="LUG"/>
        <s v="LFN"/>
        <s v="LDIV"/>
        <s v="LEXG"/>
        <s v="LREG"/>
        <s v="LUD"/>
        <s v="LDVG"/>
        <s v="LVEC"/>
        <s v="LDVD"/>
        <s v="LCOM"/>
        <s v="LECO"/>
        <s v="LMDM"/>
        <s v="LEXD"/>
        <s v="LRDG"/>
        <s v="LSOC"/>
        <s v="LLR"/>
        <s v="LUDI"/>
      </sharedItems>
    </cacheField>
    <cacheField name="Tête de Liste" numFmtId="0">
      <sharedItems>
        <s v="NON"/>
        <s v="OUI"/>
      </sharedItems>
    </cacheField>
    <cacheField name="n° candida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</sharedItems>
    </cacheField>
    <cacheField name="Sexe candidat" numFmtId="0">
      <sharedItems>
        <s v="M"/>
        <s v="F"/>
      </sharedItems>
    </cacheField>
    <cacheField name="Nom candidat" numFmtId="0">
      <sharedItems>
        <s v="DUMONT"/>
        <s v="PELLOT"/>
        <s v="MASSELLO"/>
        <s v="NOËL"/>
        <s v="MATHIAS"/>
        <s v="SMAGGHE"/>
        <s v="JONET"/>
        <s v="GIRARDOT"/>
        <s v="SAUVAGE"/>
        <s v="ROFFIDAL"/>
        <s v="TERRISSE"/>
        <s v="VOINET"/>
        <s v="BEAULIEU"/>
        <s v="DEHARBE"/>
        <s v="VINCENT"/>
        <s v="MOSLEY"/>
        <s v="TRUMET"/>
        <s v="ZWALD"/>
        <s v="PEYRAUD"/>
        <s v="MASCARO"/>
        <s v="CORDEUIL"/>
        <s v="CORTIAL"/>
        <s v="BIAUX"/>
        <s v="VERVONDEL-GAULGUET"/>
        <s v="THOMAS"/>
        <s v="RITALY"/>
        <s v="BLIARD"/>
        <s v="DETERM"/>
        <s v="LARGEAU-ABAD"/>
        <s v="PETERS"/>
        <s v="ROULIN"/>
        <s v="GARY"/>
        <s v="WIDIEZ"/>
        <s v="BUSSY-MALGRANGE"/>
        <s v="SOISSON"/>
        <s v="DOLET"/>
        <s v="FOUCHÉ"/>
        <s v="PETIT"/>
        <s v="CROUZET"/>
        <s v="MILLET"/>
        <s v="CORADEL"/>
        <s v="WOWAK"/>
        <s v="COMMOY"/>
        <s v="REMILLET"/>
        <s v="GUERRE"/>
        <s v="DELEAU"/>
        <s v="CATTEAU"/>
        <s v="VARNEY"/>
        <s v="AGOPIANTZ"/>
        <s v="RIBEIRO"/>
        <s v="PISANO"/>
        <s v="HOUCHARD"/>
        <s v="BARANGER"/>
        <s v="DELATTE-LAVAUX"/>
        <s v="BOCANEGRA"/>
        <s v="BARBELIN"/>
        <s v="BAILLEUX"/>
        <s v="PÉPIN PICARD"/>
        <s v="BUZELIN"/>
        <s v="PILLARD-JEANVOINE"/>
        <s v="MAGUIN"/>
        <s v="TOLLIÉ"/>
        <s v="PATEL"/>
        <s v="DUCAMIN"/>
        <s v="DONATI"/>
        <s v="NAUDE"/>
        <s v="POIREL"/>
        <s v="CATHÉ"/>
        <s v="PONTON"/>
        <s v="CHRISTEN"/>
        <s v="HERBUVAUX"/>
        <s v="FONTAINE"/>
        <s v="FLEURY"/>
        <s v="GUNEPIN"/>
        <s v="LEFORT"/>
        <s v="MENOUX"/>
        <s v="DHYVERT"/>
        <s v="BERNARD"/>
        <s v="LECERF"/>
        <s v="RONGA"/>
        <s v="HARAU"/>
        <s v="HOELLINGER"/>
        <s v="CASIN"/>
        <s v="MATTA"/>
        <s v="LA ROCCA"/>
        <s v="ZERRES"/>
        <s v="ZONATO"/>
        <s v="MADELAINE"/>
        <s v="MULLER"/>
        <s v="GARSI"/>
        <s v="BEMER"/>
        <s v="MARY"/>
        <s v="DIDIER"/>
        <s v="LONGUET"/>
        <s v="POTIER"/>
        <s v="KWIATKOWSKI"/>
        <s v="ACHOUR"/>
        <s v="JUNG"/>
        <s v="TERRAK"/>
        <s v="PARACHINI"/>
        <s v="DEVINS"/>
        <s v="WERNAIN"/>
        <s v="SCHENCK"/>
        <s v="MANDROUX"/>
        <s v="BOMBARDIER"/>
        <s v="ALBERTUS"/>
        <s v="BOQUET"/>
        <s v="LORENZINI"/>
        <s v="DRAY"/>
        <s v="QUERCIA"/>
        <s v="BEGUIN"/>
        <s v="GILQUIN"/>
        <s v="FREY"/>
        <s v="SCHAAF"/>
        <s v="BÉLIER"/>
        <s v="FERNIQUE"/>
        <s v="LOMBARD"/>
        <s v="BARBIER"/>
        <s v="DIETRICH"/>
        <s v="GLIECH"/>
        <s v="PALMIER"/>
        <s v="OZENNE"/>
        <s v="CHRISTLEN"/>
        <s v="DANTZ"/>
        <s v="BINICI"/>
        <s v="PHILIPPE"/>
        <s v="ALLIENNE-DISS"/>
        <s v="SCHANN"/>
        <s v="VINCI"/>
        <s v="MIGNOT"/>
        <s v="SCHNITZLER"/>
        <s v="RAMDANE"/>
        <s v="BRAUD"/>
        <s v="LOUCHE"/>
        <s v="SCHAETZEL"/>
        <s v="CASPAR"/>
        <s v="RAUCH"/>
        <s v="DEFRANCE"/>
        <s v="PETROVIC"/>
        <s v="LUX"/>
        <s v="DREYSSÉ"/>
        <s v="SCHMITT"/>
        <s v="STRAUB"/>
        <s v="DURR"/>
        <s v="JUND"/>
        <s v="SCHORTANNER"/>
        <s v="RIEBEL"/>
        <s v="GRUCKER"/>
        <s v="WAECHTER"/>
        <s v="SONZOGNI"/>
        <s v="HILBERT"/>
        <s v="WILSER FRANCOIS"/>
        <s v="WEISSER"/>
        <s v="BOCQUET-HUNOLD"/>
        <s v="KNOERR"/>
        <s v="HEITZMANN"/>
        <s v="FREYBURGER"/>
        <s v="KLETTY"/>
        <s v="UHLRICH"/>
        <s v="VO"/>
        <s v="BEHRA"/>
        <s v="FERNEX"/>
        <s v="HECKY"/>
        <s v="MORGEN"/>
        <s v="DREYFUS"/>
        <s v="FRANÇOIS-AULLEN"/>
        <s v="ROY"/>
        <s v="PETER"/>
        <s v="ULMANN"/>
        <s v="MARZULLO"/>
        <s v="GERMAIN-ECUER"/>
        <s v="SCHEER"/>
        <s v="L'HEUREUX"/>
        <s v="THIERY"/>
        <s v="FRANÇOIS"/>
        <s v="NIEZGODA"/>
        <s v="MENUGE"/>
        <s v="PERRIN"/>
        <s v="JAWORSKI"/>
        <s v="GAMBOTTO"/>
        <s v="FELTEN-YEMEROU"/>
        <s v="LAMAZE"/>
        <s v="LACOUR"/>
        <s v="SOULLIÉ"/>
        <s v="PAPELIER"/>
        <s v="JACQUES"/>
        <s v="TUOT"/>
        <s v="CUCHET"/>
        <s v="CARUZZI"/>
        <s v="NIVELET"/>
        <s v="CARETTE"/>
        <s v="JACOTTIN"/>
        <s v="MACQUART"/>
        <s v="TOMBOIS"/>
        <s v="MORAINE"/>
        <s v="DIZY"/>
        <s v="CORNEVIN"/>
        <s v="MAYOR"/>
        <s v="CHARRIER"/>
        <s v="ZAJAC"/>
        <s v="CLOOS"/>
        <s v="RIVIERE"/>
        <s v="JOUDELAT"/>
        <s v="GATARD-LAFOND"/>
        <s v="GUEBEN"/>
        <s v="MALAVAL"/>
        <s v="MATHIEU"/>
        <s v="LECLERE"/>
        <s v="PERRIGUEY"/>
        <s v="GEORGES"/>
        <s v="PERREIN"/>
        <s v="PERRET"/>
        <s v="MANESSE"/>
        <s v="THEVENIN"/>
        <s v="BRESSON"/>
        <s v="PELLE"/>
        <s v="FOURNIER"/>
        <s v="HALLOUMI"/>
        <s v="PATIS"/>
        <s v="POIGNANT"/>
        <s v="BEDNAREK"/>
        <s v="SMITH"/>
        <s v="LEFEVRE"/>
        <s v="DEMONT"/>
        <s v="ESCANES"/>
        <s v="VIVENOT"/>
        <s v="LERAY"/>
        <s v="ARTILLON"/>
        <s v="MATTERA"/>
        <s v="SUREL"/>
        <s v="CLEMENT"/>
        <s v="SIMONIN"/>
        <s v="SANREY"/>
        <s v="PETRONELLI"/>
        <s v="YILMAZ"/>
        <s v="SEGERS"/>
        <s v="BARTHELEMY"/>
        <s v="NAVACCHI"/>
        <s v="MONNINI"/>
        <s v="CAULE"/>
        <s v="TOLLÉNAÈRE"/>
        <s v="ARROYAS"/>
        <s v="VOGEL"/>
        <s v="BRETENOUX"/>
        <s v="ALBISER"/>
        <s v="BAUQUEL"/>
        <s v="BACCHETTI"/>
        <s v="BUTTGENBACH"/>
        <s v="SACHER"/>
        <s v="MENEGHIN"/>
        <s v="SPIZAK"/>
        <s v="BASTIEN"/>
        <s v="BOURDELLON"/>
        <s v="BORDRON-WOLFF"/>
        <s v="DENILLE"/>
        <s v="GUZZETTI"/>
        <s v="GERARDIN"/>
        <s v="SILVANI"/>
        <s v="TSAGOURIS"/>
        <s v="MOUSSEAUX"/>
        <s v="SCHLEGEL"/>
        <s v="FRANCESCHINI"/>
        <s v="CISZEWSKI"/>
        <s v="LANDO"/>
        <s v="KOWALSKI"/>
        <s v="MANGIN"/>
        <s v="PERON"/>
        <s v="BLANG"/>
        <s v="DESTREMONT"/>
        <s v="MARECHAL"/>
        <s v="BIELITZ"/>
        <s v="PORTE"/>
        <s v="COLÉOU"/>
        <s v="ZANCANARO"/>
        <s v="DE VITO"/>
        <s v="IORIO"/>
        <s v="SCHMIDT"/>
        <s v="BOUMEDINE"/>
        <s v="GROSSE"/>
        <s v="KILIC"/>
        <s v="PATRIGNANI"/>
        <s v="RICHARD"/>
        <s v="GRAMLING"/>
        <s v="MAZZONE"/>
        <s v="CHARLIER"/>
        <s v="SALM"/>
        <s v="OUTOMURO"/>
        <s v="GALLOT"/>
        <s v="HILPERT"/>
        <s v="NOUREDDINE"/>
        <s v="ACKERMANN"/>
        <s v="WALTER"/>
        <s v="PONTOIRE"/>
        <s v="TOMASINI"/>
        <s v="LECLERC-CROCI"/>
        <s v="HEYERT"/>
        <s v="HEIM"/>
        <s v="PEXOTO"/>
        <s v="MERTZ"/>
        <s v="BROUSSE"/>
        <s v="TURAN"/>
        <s v="PROD'HON"/>
        <s v="KREMMEL"/>
        <s v="BAADER"/>
        <s v="AGRAFEIL"/>
        <s v="MARC"/>
        <s v="HERAUDEAU"/>
        <s v="SPLET"/>
        <s v="SABOUR DUBOIS"/>
        <s v="FERRIER"/>
        <s v="CHADLI"/>
        <s v="RAMENAH"/>
        <s v="ALTENBACH"/>
        <s v="NATENZOHN"/>
        <s v="ERIN"/>
        <s v="DREGER"/>
        <s v="MOTUÉ"/>
        <s v="GANDRIEAU"/>
        <s v="LAMS"/>
        <s v="VAL"/>
        <s v="BLASS"/>
        <s v="KONATÉ"/>
        <s v="KLIPFEL"/>
        <s v="LOOS"/>
        <s v="BOUR"/>
        <s v="KALISCH"/>
        <s v="FRIES"/>
        <s v="DOGAN"/>
        <s v="HEIDELBERGER"/>
        <s v="CASTIGLIONE"/>
        <s v="ALTHAUS"/>
        <s v="RATCLIFFE"/>
        <s v="PARMENTIER"/>
        <s v="TRIBUZIO"/>
        <s v="ENGGASSER"/>
        <s v="SIMÉONI"/>
        <s v="LOUZ-DALHI"/>
        <s v="SIMON"/>
        <s v="SCROFANI"/>
        <s v="POUYSEGUR"/>
        <s v="BISCHOFF"/>
        <s v="GROSZ"/>
        <s v="MARIAGE"/>
        <s v="HOLLER"/>
        <s v="SCHNEIDER"/>
        <s v="PERNOT"/>
        <s v="OPUZ-POLAT"/>
        <s v="GOUFFIER"/>
        <s v="CALADOU-MAIER"/>
        <s v="PETERSCHMITT"/>
        <s v="KHELLADI"/>
        <s v="MARTINI"/>
        <s v="MICHALAK"/>
        <s v="ALLAIN"/>
        <s v="MURÉ-TOPOUZIAN"/>
        <s v="CHOLEZ"/>
        <s v="BLAISE"/>
        <s v="SUTER"/>
        <s v="ARNOULD"/>
        <s v="GALIMARD"/>
        <s v="NOUKRATI"/>
        <s v="LECOMTE"/>
        <s v="DEMANGEON-GERMAIN"/>
        <s v="ANDREOLETTI"/>
        <s v="JAMIN"/>
        <s v="PISIAS"/>
        <s v="FAAS"/>
        <s v="POYARD"/>
        <s v="LEGLOIS"/>
        <s v="CHAUDERLOT"/>
        <s v="BONNIN"/>
        <s v="MERLHES"/>
        <s v="GLACET"/>
        <s v="DUFLOX"/>
        <s v="DOYEN"/>
        <s v="BALLAN"/>
        <s v="THEET"/>
        <s v="DURIN"/>
        <s v="GAUTIER"/>
        <s v="TROYON"/>
        <s v="QUARTIER"/>
        <s v="MAILIER"/>
        <s v="SHERRATT-PRIN"/>
        <s v="TRIBOT"/>
        <s v="CIZOS"/>
        <s v="CUNIN"/>
        <s v="MAGAUD"/>
        <s v="BOUCHEZ"/>
        <s v="GABRIEL"/>
        <s v="DEBERT"/>
        <s v="FRIGOUT"/>
        <s v="MÉNARD"/>
        <s v="THIEBEAUX"/>
        <s v="BIGUIER"/>
        <s v="SEPULCHRE"/>
        <s v="CHARLES"/>
        <s v="PIPARI"/>
        <s v="BORCK"/>
        <s v="VERVY"/>
        <s v="BARAN"/>
        <s v="BALAVOINE"/>
        <s v="DROMAIN"/>
        <s v="VALLIER"/>
        <s v="PANKOW"/>
        <s v="JANSON"/>
        <s v="MAYEUX"/>
        <s v="MERLIER"/>
        <s v="GUILLOT"/>
        <s v="QUIJOUX"/>
        <s v="DUFOUR"/>
        <s v="CHERREY"/>
        <s v="JEANMAIRE"/>
        <s v="PATIN"/>
        <s v="COLLE"/>
        <s v="DESPRÉS"/>
        <s v="MANOURY"/>
        <s v="HAXAIRE"/>
        <s v="DEMANGE"/>
        <s v="HEUBY"/>
        <s v="L'HUILLIER"/>
        <s v="WIDONG"/>
        <s v="CUNY"/>
        <s v="REPUSSEAU"/>
        <s v="CANTERI"/>
        <s v="KEMBA"/>
        <s v="NOISETTE"/>
        <s v="BIGEREL"/>
        <s v="DEMOUY"/>
        <s v="OZDEMIR"/>
        <s v="GIRARD"/>
        <s v="CORVISIER"/>
        <s v="ROLLOT"/>
        <s v="DELLI GATTI"/>
        <s v="BOGARD"/>
        <s v="CASTAING"/>
        <s v="PERREY"/>
        <s v="SALVAREZZA"/>
        <s v="PLICHON"/>
        <s v="ETIENNE"/>
        <s v="VOIVRET"/>
        <s v="POIRSON"/>
        <s v="GRUAUX"/>
        <s v="CHABANOIS"/>
        <s v="CORNU-MOMBELLI"/>
        <s v="DANN"/>
        <s v="LENERT"/>
        <s v="CONTE"/>
        <s v="HENNARD"/>
        <s v="MASIUS"/>
        <s v="OURIAGHLI"/>
        <s v="JACQUOT"/>
        <s v="ROYON"/>
        <s v="CASAGRANDA"/>
        <s v="GAJDA"/>
        <s v="SERAY"/>
        <s v="BUTTGEN"/>
        <s v="FEISS"/>
        <s v="MATHÉ"/>
        <s v="PLOCINIAK"/>
        <s v="ACQUART"/>
        <s v="ZIMMERMANN"/>
        <s v="METZ"/>
        <s v="SIMÉON"/>
        <s v="BAUDIN"/>
        <s v="COLLIN"/>
        <s v="GAUTHIER"/>
        <s v="LAVAL"/>
        <s v="ROCCHI"/>
        <s v="DARDARD"/>
        <s v="DIRAND"/>
        <s v="BURGUN"/>
        <s v="BOUCHENEZ"/>
        <s v="BOCK"/>
        <s v="ZIMMER"/>
        <s v="FALLEMPIN"/>
        <s v="BRACH"/>
        <s v="DEGRIMA"/>
        <s v="FERRARI"/>
        <s v="VAN CAEMERBEKE"/>
        <s v="EHRMANN"/>
        <s v="DUBOIS"/>
        <s v="BARBARET"/>
        <s v="GROSS"/>
        <s v="BOURREL"/>
        <s v="REINBOLD"/>
        <s v="UBERFULL"/>
        <s v="GOUVERNEUR"/>
        <s v="DE SANTO"/>
        <s v="GLACE"/>
        <s v="HUMPHREYS"/>
        <s v="BRAUN"/>
        <s v="BRAYE"/>
        <s v="OSWALD"/>
        <s v="FENDER"/>
        <s v="BILLON"/>
        <s v="GRESS"/>
        <s v="KRAUTH"/>
        <s v="DERVAUX"/>
        <s v="KLEIN"/>
        <s v="LIGNER"/>
        <s v="BORRELLI"/>
        <s v="WOJCIK"/>
        <s v="SCHEIDT"/>
        <s v="RITTER"/>
        <s v="ELLINGER"/>
        <s v="FEBVAY"/>
        <s v="SAINT JOANIS"/>
        <s v="RUBERT"/>
        <s v="PILOT"/>
        <s v="PARIETTI"/>
        <s v="MONTEILLET"/>
        <s v="BLONDÉ"/>
        <s v="STIRMANN"/>
        <s v="GALIAY JINDRLÉ"/>
        <s v="GUTTIG"/>
        <s v="BADER"/>
        <s v="LEGLISE"/>
        <s v="GOMES SCHERRER"/>
        <s v="BUCHER"/>
        <s v="EDEL"/>
        <s v="TSCHAEN"/>
        <s v="AREIL"/>
        <s v="BOETSCH"/>
        <s v="MARTIN-LAEMLE"/>
        <s v="VINH"/>
        <s v="SCHAUB"/>
        <s v="RIMLINGER"/>
        <s v="PICCOZ"/>
        <s v="SISSLER"/>
        <s v="NAÏBAT"/>
        <s v="BACH"/>
        <s v="BORRACCINO"/>
        <s v="JACOBELLI"/>
        <s v="GRUNENWALD"/>
        <s v="BÉRARD"/>
        <s v="ROYER DE MASSEY"/>
        <s v="THIRIET"/>
        <s v="KRISNER"/>
        <s v="HUMBERT"/>
        <s v="VISCONTI"/>
        <s v="VAN MONTAGU"/>
        <s v="TANIÈRE"/>
        <s v="SAGE"/>
        <s v="DENISOT"/>
        <s v="RENAUT"/>
        <s v="BARAT"/>
        <s v="MEUNIER"/>
        <s v="LOUIS"/>
        <s v="JAGIELSKI"/>
        <s v="FLORES"/>
        <s v="COLSON"/>
        <s v="COSSON"/>
        <s v="REMY"/>
        <s v="DUCHÊNE"/>
        <s v="GLAY"/>
        <s v="GIRARDIN"/>
        <s v="HADDAD"/>
        <s v="SYDOR"/>
        <s v="LABARRE"/>
        <s v="MOSER"/>
        <s v="PRIETO"/>
        <s v="MAGNE"/>
        <s v="GESNOT"/>
        <s v="HUGUET"/>
        <s v="RAUDIN"/>
        <s v="LANGLOIS"/>
        <s v="MEYER"/>
        <s v="MUNSTER"/>
        <s v="MARANDON"/>
        <s v="JOUSSIER"/>
        <s v="TUNC"/>
        <s v="GRAIN"/>
        <s v="BERTHIOT"/>
        <s v="LADIESSE"/>
        <s v="BARBY"/>
        <s v="MARCELOT"/>
        <s v="BEN AMAR"/>
        <s v="MICHEL"/>
        <s v="AFARTOUT"/>
        <s v="MANIANI"/>
        <s v="VERDIERE"/>
        <s v="POIROT"/>
        <s v="DELAGE"/>
        <s v="EL HDIY"/>
        <s v="ANDRIOT"/>
        <s v="DAVERDON"/>
        <s v="VENANCIO"/>
        <s v="CAUSIN"/>
        <s v="CHRETIEN"/>
        <s v="BARRET"/>
        <s v="DONATO"/>
        <s v="JANNAUD"/>
        <s v="VAILLANT"/>
        <s v="MASSON"/>
        <s v="HAMEAU-KINDERSTUTH"/>
        <s v="CHOSEROT"/>
        <s v="HERBAYS"/>
        <s v="SARDE"/>
        <s v="HATZIG"/>
        <s v="LAHRACH"/>
        <s v="JACQUEMIN"/>
        <s v="ADAM"/>
        <s v="TILLARD"/>
        <s v="DEMONET"/>
        <s v="BERGÉ"/>
        <s v="CHEBAB"/>
        <s v="BERTELLE"/>
        <s v="HENQUINET"/>
        <s v="TOPARSLAN"/>
        <s v="BEAUDEUX"/>
        <s v="BOUZAD"/>
        <s v="EPHRITIKHINE"/>
        <s v="VILLEMIN"/>
        <s v="ANDRÉ"/>
        <s v="THIL"/>
        <s v="GUCKERT"/>
        <s v="BERTAUX"/>
        <s v="HAZARD"/>
        <s v="KINTZINGER"/>
        <s v="ZANETTI"/>
        <s v="MASSERET"/>
        <s v="VAÏSSE"/>
        <s v="LIOUVILLE"/>
        <s v="GAREAUX"/>
        <s v="LIOGER"/>
        <s v="KHAMASSI"/>
        <s v="TIRLICIEN"/>
        <s v="DUFFLO"/>
        <s v="TARILLON"/>
        <s v="PICARD"/>
        <s v="MARTIN"/>
        <s v="BOROWSKI"/>
        <s v="WEBER"/>
        <s v="KAUCIC"/>
        <s v="RISSER"/>
        <s v="DAESCHLER"/>
        <s v="TOULOUZE"/>
        <s v="HARTER-HOUSELLE"/>
        <s v="BENABID"/>
        <s v="BETKA"/>
        <s v="LEBOURG"/>
        <s v="WALDUNG"/>
        <s v="BOR"/>
        <s v="DE OLIVEIRA"/>
        <s v="KINNEL"/>
        <s v="CHAPONET"/>
        <s v="CAFORA"/>
        <s v="BAIL"/>
        <s v="SOULIER"/>
        <s v="SALLUSTI"/>
        <s v="WEIL"/>
        <s v="MENICHETTI"/>
        <s v="LA VAULLÉE"/>
        <s v="RICHARDOT"/>
        <s v="RECHT"/>
        <s v="MAGDELAINE"/>
        <s v="BUCHMANN"/>
        <s v="SIEFFER"/>
        <s v="JAMPOC-BERTRAND"/>
        <s v="BARILLON"/>
        <s v="REYS"/>
        <s v="SALMI"/>
        <s v="SANCHO ANDREO"/>
        <s v="HABERMACHER"/>
        <s v="MUNSCHY"/>
        <s v="IBIEM"/>
        <s v="VALVERDE"/>
        <s v="WANTZ"/>
        <s v="KRACHER"/>
        <s v="WACKERMANN"/>
        <s v="SAENGER"/>
        <s v="REICHHART"/>
        <s v="WETTERER"/>
        <s v="GANGLOFF"/>
        <s v="DEMISSY"/>
        <s v="MAULAT"/>
        <s v="BRENNER"/>
        <s v="HAMM"/>
        <s v="MURTHEN"/>
        <s v="BOURGUIGNON"/>
        <s v="MARCOT"/>
        <s v="KAH"/>
        <s v="WILLER"/>
        <s v="TRAUTMANN"/>
        <s v="HOMÉ"/>
        <s v="SCHWEITZER"/>
        <s v="STOLL"/>
        <s v="VALENTIN"/>
        <s v="FISCHER"/>
        <s v="SCHILLINGER"/>
        <s v="SOTHER"/>
        <s v="JOSTE"/>
        <s v="MORVAN"/>
        <s v="EL HAJJAJI"/>
        <s v="FACCHIN"/>
        <s v="ZANDONELLA"/>
        <s v="ROTOLO"/>
        <s v="BETTEMBOURG"/>
        <s v="HARTER-BOUFRIOUA"/>
        <s v="DE BREM"/>
        <s v="ERNST"/>
        <s v="TOUZANI"/>
        <s v="LICHTLE"/>
        <s v="LUTOLF-CAMORALI"/>
        <s v="BELHADRI"/>
        <s v="LEVASSORT"/>
        <s v="RABEH"/>
        <s v="ANOU"/>
        <s v="PRIMUS"/>
        <s v="LALANDRE"/>
        <s v="COLIN"/>
        <s v="SPEISSMANN"/>
        <s v="COLNAT"/>
        <s v="BINAMÉ"/>
        <s v="FROMAIGEAT"/>
        <s v="DREVET"/>
        <s v="ABEL"/>
        <s v="SAHAN"/>
        <s v="FRESSE"/>
        <s v="RAGOT"/>
        <s v="BALLAND"/>
        <s v="MOUGEOT"/>
        <s v="LEMAIRE"/>
        <s v="LUCZKA"/>
        <s v="DESPAS"/>
        <s v="CALLAUD"/>
        <s v="BLOMME"/>
        <s v="NOIZET"/>
        <s v="BERTEAUX"/>
        <s v="SINGERY"/>
        <s v="HELIN"/>
        <s v="LORENZO"/>
        <s v="COPINNE"/>
        <s v="SUBTIL"/>
        <s v="RANC"/>
        <s v="LEDUC"/>
        <s v="BOULARD"/>
        <s v="BERTHIER"/>
        <s v="VERNET"/>
        <s v="VERLEENE"/>
        <s v="ARBONA"/>
        <s v="CORPELET"/>
        <s v="FIOT"/>
        <s v="ERRE"/>
        <s v="GOUTHIER"/>
        <s v="BESSON"/>
        <s v="VIGNOT"/>
        <s v="PHILIPPO"/>
        <s v="VISBECQ"/>
        <s v="HAVASI"/>
        <s v="BENADASSI"/>
        <s v="DENIEL"/>
        <s v="BRASSEUR"/>
        <s v="MONTET"/>
        <s v="LARRÈRE"/>
        <s v="PICOT"/>
        <s v="FABRE"/>
        <s v="CUDEL"/>
        <s v="FEVRE"/>
        <s v="CHÂTELAIN"/>
        <s v="CONVOLTE"/>
        <s v="LEVERRIER"/>
        <s v="TERRILLON"/>
        <s v="HANCE"/>
        <s v="EURY"/>
        <s v="BILDE"/>
        <s v="BAUCHE"/>
        <s v="HAACK"/>
        <s v="MASON-WEYL"/>
        <s v="STEPHANY"/>
        <s v="DUFAY"/>
        <s v="HOFFMANN"/>
        <s v="MARSOLLE"/>
        <s v="HANZO"/>
        <s v="SAUGET"/>
        <s v="DOLCEMASCOLO"/>
        <s v="WINKENS"/>
        <s v="POURCHER"/>
        <s v="PLUNTZ"/>
        <s v="DAWISKIBA"/>
        <s v="DELONG"/>
        <s v="VOINESSON"/>
        <s v="BESANÇON"/>
        <s v="ROGER"/>
        <s v="SINKEC"/>
        <s v="ROUSSEL"/>
        <s v="VILAIN"/>
        <s v="KAUFMANN"/>
        <s v="CARILLON"/>
        <s v="ROTA"/>
        <s v="LAIDIER"/>
        <s v="PROT"/>
        <s v="DI RISIO"/>
        <s v="PHILIPPOT"/>
        <s v="GROLET"/>
        <s v="PFEFFER"/>
        <s v="CONIGLIO"/>
        <s v="GOURLOT"/>
        <s v="BURG"/>
        <s v="ENGELMANN"/>
        <s v="BRUCKMANN"/>
        <s v="HOFF"/>
        <s v="SCHAAFF"/>
        <s v="PERRAUD"/>
        <s v="MIHELIC"/>
        <s v="DEWALD"/>
        <s v="CORBISEZ"/>
        <s v="ROBALO"/>
        <s v="JANVIER"/>
        <s v="SANITATE"/>
        <s v="BAUER"/>
        <s v="DEISS"/>
        <s v="BERTRAM"/>
        <s v="HOUDIN"/>
        <s v="TERRAGNOLO"/>
        <s v="ALBRECH"/>
        <s v="BAUCHAT"/>
        <s v="OUDIN"/>
        <s v="KRETTNICH"/>
        <s v="CRUCIANI"/>
        <s v="TRINQUIER"/>
        <s v="SCHEUER"/>
        <s v="BRODBECK"/>
        <s v="FANTON D'ANDON"/>
        <s v="GATTONI"/>
        <s v="DU PARC"/>
        <s v="GNAEDIG"/>
        <s v="STIEGLER"/>
        <s v="PIERRE"/>
        <s v="ABRAHAM"/>
        <s v="DIDELOT"/>
        <s v="DENJEAN"/>
        <s v="HUSSER"/>
        <s v="BECK"/>
        <s v="COTELLE"/>
        <s v="ZAIDA"/>
        <s v="FRANCOIS"/>
        <s v="GUILLIER"/>
        <s v="STIFTER"/>
        <s v="BASTIAN"/>
        <s v="STEINER"/>
        <s v="MATTER"/>
        <s v="KLEINKLAUS"/>
        <s v="BONIFAIX"/>
        <s v="GOEHRING"/>
        <s v="EISENSCHMIDT"/>
        <s v="TINOT"/>
        <s v="PEREZ"/>
        <s v="BRION"/>
        <s v="DEISZ"/>
        <s v="GRISET"/>
        <s v="WIEGAND"/>
        <s v="WALTHER"/>
        <s v="JORON"/>
        <s v="MARCELLI"/>
        <s v="WILHELM"/>
        <s v="DE LACOSTE LAREYMONDIE"/>
        <s v="STICH"/>
        <s v="ROTILY"/>
        <s v="PINT"/>
        <s v="DI LEONARDO"/>
        <s v="CIARLETTA"/>
        <s v="LUTTRINGER"/>
        <s v="COURTAUX"/>
        <s v="NOLETTA"/>
        <s v="PORNAIN"/>
        <s v="FAESCH"/>
        <s v="CATHALA"/>
        <s v="BOHRER"/>
        <s v="RITZ"/>
        <s v="THOMANN"/>
        <s v="HALLER"/>
        <s v="DE GRENAUD"/>
        <s v="HENG"/>
        <s v="SCHLERET"/>
        <s v="GROSSE-CRUCIANI"/>
        <s v="DO SANTOS"/>
        <s v="JENFT"/>
        <s v="MATHIS"/>
        <s v="JABRIN"/>
        <s v="HOLZHAMMER"/>
        <s v="SPINAZZE"/>
        <s v="JUDAS"/>
        <s v="DUMET"/>
        <s v="VUIBERT"/>
        <s v="DE KOCKER"/>
        <s v="DURIEZ"/>
        <s v="CORDIER"/>
        <s v="ANCEL"/>
        <s v="HEULLUY"/>
        <s v="GILSON"/>
        <s v="DEMOULIN"/>
        <s v="ORRYE"/>
        <s v="BOUDRY"/>
        <s v="DEGOUY"/>
        <s v="SOUSA"/>
        <s v="POCHON"/>
        <s v="HEPP"/>
        <s v="DEVILLERS"/>
        <s v="GOUDEMBOURG"/>
        <s v="RASETTI"/>
        <s v="BIDE"/>
        <s v="CHAMPION"/>
        <s v="JACOB"/>
        <s v="CHATHUANT"/>
        <s v="CREMASCHI"/>
        <s v="SARAZIN"/>
        <s v="RENAULT"/>
        <s v="DOMOKOS"/>
        <s v="NICOLAS"/>
        <s v="LEBRUN"/>
        <s v="TOUSSAINT"/>
        <s v="BUSSEZ"/>
        <s v="MAILLIET"/>
        <s v="SECKINGER"/>
        <s v="FAUVE"/>
        <s v="FERNANDES"/>
        <s v="HANCOCK"/>
        <s v="GUERIN"/>
        <s v="BERILLE"/>
        <s v="DJAITH"/>
        <s v="YAGOUBI"/>
        <s v="PALIN"/>
        <s v="MANENTI"/>
        <s v="CALOT"/>
        <s v="SGRO"/>
        <s v="ETCHEVEST"/>
        <s v="BARBET"/>
        <s v="COLLIGNON"/>
        <s v="MIELCAREK"/>
        <s v="VOIRON"/>
        <s v="FRECHET"/>
        <s v="KELES"/>
        <s v="COËMET"/>
        <s v="RADISA"/>
        <s v="MORASCHETTI"/>
        <s v="CARON"/>
        <s v="BARRÉ"/>
        <s v="BENOIT"/>
        <s v="BETTIN"/>
        <s v="ISMERT"/>
        <s v="LOGEROT"/>
        <s v="PEGUY"/>
        <s v="JEANNESSON"/>
        <s v="HEISSAT"/>
        <s v="GOBERT"/>
        <s v="VASSEUR"/>
        <s v="DEMARET"/>
        <s v="LE TETU"/>
        <s v="GIESSINGER"/>
        <s v="SAWCZUK"/>
        <s v="MANN"/>
        <s v="DEGOS"/>
        <s v="DESSELIER"/>
        <s v="MILERSKI"/>
        <s v="PEQUIN"/>
        <s v="FAILLA"/>
        <s v="DOUAY"/>
        <s v="GOTTERI"/>
        <s v="GELPE"/>
        <s v="CHOLLET"/>
        <s v="BROQUARD"/>
        <s v="MAILLARD"/>
        <s v="FRITSCH"/>
        <s v="MALFONE"/>
        <s v="CUEILLETTE"/>
        <s v="VIRION"/>
        <s v="MELLIER"/>
        <s v="SCHWARTZ"/>
        <s v="MANEL"/>
        <s v="SZOSTOK"/>
        <s v="NÉOLA"/>
        <s v="MAGRAS"/>
        <s v="JEANDEL"/>
        <s v="PARLAGRECO"/>
        <s v="MATTIONI"/>
        <s v="NERI"/>
        <s v="BENDEL"/>
        <s v="NOEL"/>
        <s v="HIRN"/>
        <s v="VETROFF"/>
        <s v="ALVAREZ"/>
        <s v="FINCK"/>
        <s v="FILBING"/>
        <s v="LE"/>
        <s v="RIZZI"/>
        <s v="GERBAUX"/>
        <s v="CAMUS"/>
        <s v="ROSENSTEIN"/>
        <s v="GROSHENS"/>
        <s v="MALÉ"/>
        <s v="HENRY"/>
        <s v="GRÜN"/>
        <s v="TAVARES"/>
        <s v="GUILHEM"/>
        <s v="ARMBRUSTER"/>
        <s v="JOLIEZ"/>
        <s v="FLUCK"/>
        <s v="CHAOUCH"/>
        <s v="RICK"/>
        <s v="CHENEBLE"/>
        <s v="HENTZ"/>
        <s v="GRAFF"/>
        <s v="SIPP"/>
        <s v="SALL"/>
        <s v="RAYEUR"/>
        <s v="ROBLEDO"/>
        <s v="BAYRAKTAR"/>
        <s v="KRZEMINSKI"/>
        <s v="ARNOLD"/>
        <s v="MAKMOUL"/>
        <s v="LANGARD"/>
        <s v="BELTRANDO"/>
        <s v="SAINT-PHOR"/>
        <s v="FORTERRE"/>
        <s v="ZUBER"/>
        <s v="CHANTEBIEN"/>
        <s v="DESWERT"/>
        <s v="GRAVRAND"/>
        <s v="POLLENS"/>
        <s v="PIERSON"/>
        <s v="HIPPERT"/>
        <s v="WILLAIME"/>
        <s v="TRETTEL"/>
        <s v="MAIULLARI"/>
        <s v="GUTLEBEN"/>
        <s v="WENTZEL"/>
        <s v="HERTEMENT"/>
        <s v="PALMAROLA"/>
        <s v="KRELA"/>
        <s v="GEGOUT"/>
        <s v="CHANAL"/>
        <s v="ROUSSEAU"/>
        <s v="THOUVENIN"/>
        <s v="TAKAWÉ"/>
        <s v="BROSSE"/>
        <s v="OCTAVE"/>
        <s v="NOUET"/>
        <s v="RIPORTELLA"/>
        <s v="POMMIER"/>
        <s v="FREZZATO"/>
        <s v="PINAS"/>
        <s v="BISSEY"/>
        <s v="CARDOSO"/>
        <s v="ANDRIEUX"/>
        <s v="SEURAT"/>
        <s v="PAILLARD"/>
        <s v="NOURY"/>
        <s v="ROLLAND"/>
        <s v="CHAMBON"/>
        <s v="BONHOMME"/>
        <s v="DESTER"/>
        <s v="ROSE"/>
        <s v="REHMET"/>
        <s v="GOSSEAU"/>
        <s v="CORMERAIS"/>
        <s v="VARLET"/>
        <s v="BUTTEZ"/>
        <s v="GUILLOUCHE"/>
        <s v="CARVALHO"/>
        <s v="PROUVIER"/>
        <s v="ALVES FERREIRA"/>
        <s v="CHARNIER"/>
        <s v="LEYSER"/>
        <s v="AUBRY"/>
        <s v="DEFORGE"/>
        <s v="DICHANT"/>
        <s v="RABHI"/>
        <s v="GIGERICH"/>
        <s v="DEMAY"/>
        <s v="BOUZIANE"/>
        <s v="COUCHOU-MEILLOT"/>
        <s v="PORTALÈS"/>
        <s v="ZYTA"/>
        <s v="NIMSGERN"/>
        <s v="BARBIN"/>
        <s v="HEILLIETTE"/>
        <s v="AUBERT"/>
        <s v="PELLERIN"/>
        <s v="LACREUSE"/>
        <s v="FEVE"/>
        <s v="LARUELL"/>
        <s v="MEBARKI"/>
        <s v="NEIS"/>
        <s v="SCHERRER"/>
        <s v="HACQUARD"/>
        <s v="KNOBLAUCH"/>
        <s v="BERSIGOTTI"/>
        <s v="NORDEMANN"/>
        <s v="SPANU"/>
        <s v="HÜCKEL"/>
        <s v="HADJI"/>
        <s v="PRUD'HOMME"/>
        <s v="IELMINI"/>
        <s v="BIANCHINI"/>
        <s v="PÉRIN"/>
        <s v="CLÉMENT"/>
        <s v="ROSTAN"/>
        <s v="MONIER"/>
        <s v="RINALDI"/>
        <s v="JOLIVET"/>
        <s v="THIERRY"/>
        <s v="HODARA"/>
        <s v="MAURHOFER"/>
        <s v="REICHLING"/>
        <s v="LAINEZ"/>
        <s v="SCHULZ"/>
        <s v="VOLZ"/>
        <s v="NIEDERBERGER"/>
        <s v="PÉPIN"/>
        <s v="LANTZ"/>
        <s v="MATHON"/>
        <s v="GEORGET"/>
        <s v="HEDIN"/>
        <s v="ANNIBALE ABISSI"/>
        <s v="VITALI"/>
        <s v="GRIMONT"/>
        <s v="HELFER"/>
        <s v="KUHN"/>
        <s v="LUCIANI"/>
        <s v="LANZI"/>
        <s v="WERNER"/>
        <s v="CAEL"/>
        <s v="LACHAPELLE"/>
        <s v="HÉDIN"/>
        <s v="SALET"/>
        <s v="BAUD-BERTHIER"/>
        <s v="LECHENE"/>
        <s v="ROBERT"/>
        <s v="MORINAUD"/>
        <s v="DUTTER"/>
        <s v="SORRIAUX"/>
        <s v="LUCAS"/>
        <s v="CHEUTIN"/>
        <s v="PADILLA"/>
        <s v="JACQUEL"/>
        <s v="FERREZ"/>
        <s v="BLOCH"/>
        <s v="BIRCKNER"/>
        <s v="FERRY"/>
        <s v="BENHLAL"/>
        <s v="KOWALEWSKA"/>
        <s v="TISSERAND"/>
        <s v="HALIN"/>
        <s v="MICHOTTE"/>
        <s v="LAUVERJAT"/>
        <s v="REMITA"/>
        <s v="ESPOSITO"/>
        <s v="LENOIR"/>
        <s v="SCHAFFAR"/>
        <s v="MULOT"/>
        <s v="WOSTYN"/>
        <s v="BEN NACEUR"/>
        <s v="SENSE"/>
        <s v="GIOVANNI"/>
        <s v="AKYÜZ"/>
        <s v="CURIEN"/>
        <s v="JENNY"/>
        <s v="KARADUMAN"/>
        <s v="PIERREVELCIN"/>
        <s v="KELTOUMI"/>
        <s v="GUNES"/>
        <s v="LAMAMY"/>
        <s v="LEFÈBVRE"/>
        <s v="BRIDEL"/>
        <s v="SOUCIER"/>
        <s v="METEYER"/>
        <s v="MOUILA"/>
        <s v="KLEKOTA"/>
        <s v="GAFENESCH"/>
        <s v="GREINER"/>
        <s v="BALU"/>
        <s v="BOURY"/>
        <s v="SALZGEBER"/>
        <s v="DRATSCHMIDT"/>
        <s v="VELTY"/>
        <s v="SOUDANT"/>
        <s v="DAUPHIN"/>
        <s v="CHEMIN"/>
        <s v="PEISSEL-COTTENAZ"/>
        <s v="PIERRARD"/>
        <s v="BIHIN-DURY"/>
        <s v="MARQUIS"/>
        <s v="GOULDEN"/>
        <s v="SEILLER"/>
        <s v="OBRECHT"/>
        <s v="BERTHON"/>
        <s v="BONN"/>
        <s v="PREVOT GOULDEN"/>
        <s v="LECHNER"/>
        <s v="BLANCHARD"/>
        <s v="PRUNIER"/>
        <s v="SIMONNOT"/>
        <s v="MONTILLOT"/>
        <s v="GAUCHER"/>
        <s v="KOEHNLEIN"/>
        <s v="UHRING"/>
        <s v="LEGIN"/>
        <s v="TERRIER"/>
        <s v="KARCHER"/>
        <s v="JEANMOUGIN"/>
        <s v="WYSOCINSKI"/>
        <s v="HUAT"/>
        <s v="N'DIAYE"/>
        <s v="BRUNHOSO GOULDEN"/>
        <s v="BAYART"/>
        <s v="LECLERCQ-CHAUDET"/>
        <s v="DANCOURT"/>
        <s v="CARLIER"/>
        <s v="MALHERBE"/>
        <s v="JOUGLET"/>
        <s v="KOEBERLE"/>
        <s v="BRAESCH"/>
        <s v="DEFAYOLLE"/>
        <s v="GRABHERR"/>
        <s v="DAMILO"/>
        <s v="ROUX"/>
        <s v="ZIMMERLÉ"/>
        <s v="REFFAY"/>
        <s v="WILLMÉ"/>
        <s v="MOUGNIOT"/>
        <s v="VOEGEL"/>
        <s v="RIBOULET"/>
        <s v="DECKER"/>
        <s v="JANOWSKI"/>
        <s v="TARON"/>
        <s v="KASMI"/>
        <s v="HERRY"/>
        <s v="HUSER"/>
        <s v="WINNINGER"/>
        <s v="BEINSTEINER"/>
        <s v="STAMM"/>
        <s v="MANDILLE"/>
        <s v="KAISER"/>
        <s v="KUENTZ"/>
        <s v="THIÉBAUT"/>
        <s v="CORNET"/>
        <s v="PIECZYNSKI"/>
        <s v="JACQUAND"/>
        <s v="GIGES"/>
        <s v="OSTER"/>
        <s v="CAILLÉ"/>
        <s v="THIEBAUT-LAMY"/>
        <s v="DROUOT"/>
        <s v="MEZIER"/>
        <s v="SORET"/>
        <s v="FERBACH"/>
        <s v="MOURAUX"/>
        <s v="WALTZ"/>
        <s v="FATH"/>
        <s v="MELLINGER"/>
        <s v="SPIELMANN"/>
        <s v="WALKER"/>
        <s v="BALTZER"/>
        <s v="CALMES"/>
        <s v="HOUPERT"/>
        <s v="LEPPERT"/>
        <s v="FOURRIER"/>
        <s v="CURANTZ"/>
        <s v="GUNTHER"/>
        <s v="DEVOT"/>
        <s v="BAILLET"/>
        <s v="NOMINE"/>
        <s v="BEYER"/>
        <s v="BOUSLAH"/>
        <s v="LEGER"/>
        <s v="THÉOBALD"/>
        <s v="LORBER"/>
        <s v="EBER"/>
        <s v="IVANOVA"/>
        <s v="PAULUS"/>
        <s v="SROCZYNSKI"/>
        <s v="MUNCHENBACH"/>
        <s v="LIEB"/>
        <s v="MOREL"/>
        <s v="DARROMAN"/>
        <s v="LEIPP"/>
        <s v="SIMLER"/>
        <s v="PLAISANT-HERMANNS"/>
        <s v="VIAL"/>
        <s v="KARMANN"/>
        <s v="JOST"/>
        <s v="METZGER"/>
        <s v="HARTMANN"/>
        <s v="SCHERTZ"/>
        <s v="LUDWIG"/>
        <s v="FAIVRE"/>
        <s v="BEGEOT"/>
        <s v="HOLTZER"/>
        <s v="PERESSON"/>
        <s v="WOLF"/>
        <s v="JACKY"/>
        <s v="BARTHEL"/>
        <s v="SPINNER"/>
        <s v="PLATZ"/>
        <s v="LEBER"/>
        <s v="UNDREINER"/>
        <s v="SCHLAEDER"/>
        <s v="GOEPFERT"/>
        <s v="GODENIR"/>
        <s v="STENGER"/>
        <s v="ZETER"/>
        <s v="LINDNER"/>
        <s v="HOOG"/>
        <s v="TROUILLET"/>
        <s v="ROUGE DIT GAILLARD"/>
        <s v="OTT"/>
        <s v="HUBER-BRAUN"/>
        <s v="CRONENBERGER"/>
        <s v="GERBER"/>
        <s v="LOEWERT"/>
        <s v="BALDECK"/>
        <s v="GOULET"/>
        <s v="EGLOFF"/>
        <s v="BATT"/>
        <s v="BASCHUNG"/>
        <s v="DAHMANE"/>
        <s v="HAERING"/>
        <s v="WIRA"/>
        <s v="SCHACHERER"/>
        <s v="DIEMUNSCH"/>
        <s v="WEIGEL"/>
        <s v="STEPHAN"/>
        <s v="ROTH"/>
        <s v="THIEBAUT"/>
        <s v="MOLLA-PETOT"/>
        <s v="ZEGHMOULI"/>
        <s v="GOUJON"/>
        <s v="MILOVANOVIC"/>
        <s v="PREVOT"/>
        <s v="DELEPIERE"/>
        <s v="RENTZ"/>
        <s v="TAR"/>
        <s v="PFOST"/>
        <s v="PETOT"/>
        <s v="WARSMANN"/>
        <s v="GAILLOT"/>
        <s v="NOIRET-RICHET"/>
        <s v="DEKENS"/>
        <s v="GUÉNIOT"/>
        <s v="KUBIAK"/>
        <s v="POLETTI"/>
        <s v="HYON"/>
        <s v="SEBEYRAN"/>
        <s v="HELIOT-COURONNE"/>
        <s v="BEAUJEAN"/>
        <s v="DUCHENE"/>
        <s v="BORDE"/>
        <s v="PERROT"/>
        <s v="HONORE"/>
        <s v="ROCHE"/>
        <s v="BERNIER"/>
        <s v="BRISSAUD-FRENK"/>
        <s v="MERCUZOT"/>
        <s v="ALBERTINI"/>
        <s v="LEROY"/>
        <s v="LIZOLA"/>
        <s v="NOTAT"/>
        <s v="MARCHET"/>
        <s v="BEAUVAIS"/>
        <s v="CHEVALIER"/>
        <s v="PESTRE"/>
        <s v="BONNE"/>
        <s v="LAMAILLE"/>
        <s v="SALVAT"/>
        <s v="LEGLANTIER"/>
        <s v="DENIS"/>
        <s v="VERDEBOUT"/>
        <s v="DJEMAI"/>
        <s v="BEAUPUY"/>
        <s v="GUILLEMY"/>
        <s v="BAYER"/>
        <s v="KREBS"/>
        <s v="ANDRE"/>
        <s v="THIEBAUD"/>
        <s v="MAIGROT"/>
        <s v="DEBORD"/>
        <s v="ROSELEUR"/>
        <s v="GUILLAUME"/>
        <s v="LEMOINE"/>
        <s v="GUILLOTIN"/>
        <s v="NACHBAR"/>
        <s v="RENAUD"/>
        <s v="JACQUE"/>
        <s v="GAZIN"/>
        <s v="GUIRLINGER"/>
        <s v="GIUSSANI"/>
        <s v="BAGARD"/>
        <s v="TALLOT"/>
        <s v="POLLI"/>
        <s v="LECLERC"/>
        <s v="SESMAT"/>
        <s v="DETHOU"/>
        <s v="PITEL"/>
        <s v="ACETI"/>
        <s v="THOMASSIN"/>
        <s v="ROUYER"/>
        <s v="HIBOUR"/>
        <s v="REGENT"/>
        <s v="ANTOINE"/>
        <s v="SERRÉ"/>
        <s v="PALANSON"/>
        <s v="WEITEN"/>
        <s v="KUNTZ"/>
        <s v="HORY"/>
        <s v="TORLOTING"/>
        <s v="HELFGOTT"/>
        <s v="MULLER-BECKER"/>
        <s v="BOHL"/>
        <s v="VIERLING"/>
        <s v="BAILLOT"/>
        <s v="KHALIFE"/>
        <s v="KIS"/>
        <s v="SADOCCO"/>
        <s v="TRIBOUT"/>
        <s v="BROCCOLI"/>
        <s v="SARTOR"/>
        <s v="CASSARO"/>
        <s v="DILIGENT"/>
        <s v="BOUCHER"/>
        <s v="AUDOUY"/>
        <s v="SEITLINGER"/>
        <s v="BELRHITI"/>
        <s v="HAMMOUCHE"/>
        <s v="FERRAU"/>
        <s v="BENSADOUN-QUELIER"/>
        <s v="BARCZAK"/>
        <s v="LEIDNER"/>
        <s v="PELTIER"/>
        <s v="HAUCK"/>
        <s v="NIEDERCORN"/>
        <s v="TACCONI"/>
        <s v="GRIESBECK"/>
        <s v="RICHERT"/>
        <s v="SCHALCK"/>
        <s v="REICHARDT"/>
        <s v="MERABET"/>
        <s v="STALTER"/>
        <s v="ISINGER"/>
        <s v="DREYFUSS"/>
        <s v="BURCKEL"/>
        <s v="COLAS WIES"/>
        <s v="PFLIEGERSDOERFFER"/>
        <s v="SCHULER"/>
        <s v="CALDEROLI-LOTZ"/>
        <s v="WASERMAN"/>
        <s v="HORNY-GONIER"/>
        <s v="SPECHT"/>
        <s v="BARREAULT"/>
        <s v="SITZENSTUHL"/>
        <s v="ZELLER"/>
        <s v="WAGNER"/>
        <s v="KIENTZ"/>
        <s v="SAGLAMER"/>
        <s v="DENTZ"/>
        <s v="EHRESMANN"/>
        <s v="HERRMANN"/>
        <s v="FRANTZ"/>
        <s v="VIGNET"/>
        <s v="LEHNER"/>
        <s v="SANDER"/>
        <s v="DAUL"/>
        <s v="ROTTNER"/>
        <s v="BOOG"/>
        <s v="CATTIN"/>
        <s v="GANTER"/>
        <s v="KLEITZ"/>
        <s v="BRANDALISE"/>
        <s v="OMEYER"/>
        <s v="WENDLINGER"/>
        <s v="LAEMLIN"/>
        <s v="DEBEVE"/>
        <s v="BUHL"/>
        <s v="MIGLIACCIO"/>
        <s v="FREMIOT"/>
        <s v="BAECHTEL"/>
        <s v="AST"/>
        <s v="BRANDL-SAINTDIZIER"/>
        <s v="KEMAYOU-WANDJI"/>
        <s v="TRESCH"/>
        <s v="BELTZUNG"/>
        <s v="CHERPION"/>
        <s v="DEL GENINI"/>
        <s v="GREMILLET"/>
        <s v="SÉJOURNÉ"/>
        <s v="VALENCE"/>
        <s v="D'ALGUERRE"/>
        <s v="PERRY"/>
        <s v="RAFIKI"/>
        <s v="BEAUX"/>
        <s v="CROUVEZIER"/>
        <s v="VIRY"/>
        <s v="ANXIONNAT"/>
        <s v="JARRY"/>
        <s v="BOUSCARY"/>
        <s v="BRÉMOND"/>
        <s v="ESTRADE"/>
        <s v="COURSAN"/>
        <s v="ROCHER"/>
        <s v="HARDY"/>
        <s v="MELEY"/>
        <s v="NICOT"/>
        <s v="VALENTE DE SOUSA NOBRE"/>
        <s v="AGIUS"/>
        <s v="PON"/>
        <s v="LACOTE"/>
        <s v="WESSELS"/>
        <s v="TSANGOS"/>
        <s v="MERCIER"/>
        <s v="DEVIGNE"/>
        <s v="ZULKE"/>
        <s v="BLIER"/>
        <s v="FRANQUES"/>
        <s v="DUPRAT"/>
        <s v="RAYER"/>
        <s v="DAGNAUD"/>
        <s v="HENNO"/>
        <s v="GEHIN"/>
        <s v="CARNOVALI"/>
        <s v="MICHELY"/>
        <s v="BEAUVARLET"/>
        <s v="LETOURNEUR"/>
        <s v="SIMIOT"/>
        <s v="JUSTOME"/>
        <s v="LE MERDI"/>
        <s v="CHAUMEIL"/>
        <s v="GENISSEL"/>
        <s v="BOURDU"/>
        <s v="FLOCH"/>
        <s v="MAURY"/>
        <s v="CALLEJA"/>
        <s v="LEON"/>
        <s v="MAUDET"/>
        <s v="GUILLARD"/>
        <s v="DUPUY"/>
        <s v="RIGONDAUD"/>
        <s v="DELAUMENIE"/>
        <s v="DUMAS"/>
        <s v="DUSSART"/>
        <s v="ESCALONNA"/>
        <s v="GALLIERI"/>
        <s v="PRAT"/>
        <s v="BENDER"/>
        <s v="CHEMERY"/>
        <s v="MACERON"/>
        <s v="LACOUTURE"/>
        <s v="CALAND"/>
        <s v="HOUSSEMAINE"/>
        <s v="CLOUET"/>
        <s v="MOUQUET"/>
        <s v="DECOSNE"/>
        <s v="MONFERRAND"/>
        <s v="GOODALL"/>
        <s v="FIZE"/>
        <s v="COURJAUD"/>
        <s v="VILIEYRAS"/>
        <s v="AZOULAI"/>
        <s v="BAUDET"/>
        <s v="PEREIRA"/>
        <s v="ANGOT"/>
        <s v="PÉROTIN"/>
        <s v="COUVEZ"/>
        <s v="VIEVARD"/>
        <s v="VILLIERS"/>
        <s v="GIRAUD"/>
        <s v="HACHET"/>
        <s v="JOUTEAU"/>
        <s v="DUCRET"/>
        <s v="MACKERTICH"/>
        <s v="SOURGEN"/>
        <s v="KAUTZMANN"/>
        <s v="SCHWABE"/>
        <s v="CASSIGNARD"/>
        <s v="MORENO"/>
        <s v="AUBER"/>
        <s v="POULAIN ROMANET"/>
        <s v="LAURENT"/>
        <s v="PÉROTIN-QUIEN"/>
        <s v="LAPOIRE"/>
        <s v="GUINAUDIE"/>
        <s v="KELLER"/>
        <s v="GARCIA"/>
        <s v="DOGNIN"/>
        <s v="PERRIER"/>
        <s v="OLIVERAS"/>
        <s v="SAITTA"/>
        <s v="MARRAUD DES GROTTES"/>
        <s v="BRINGER"/>
        <s v="SUBERVIE"/>
        <s v="BOUGERY"/>
        <s v="GRAIL"/>
        <s v="CLAISE"/>
        <s v="BACKES"/>
        <s v="LAFARGUE"/>
        <s v="WALDHART"/>
        <s v="HENRI"/>
        <s v="TROUILHET"/>
        <s v="FERNANDEZ"/>
        <s v="HALOTEL"/>
        <s v="SAUGNAC"/>
        <s v="DROMARD"/>
        <s v="BENHAMOU"/>
        <s v="HIDIER"/>
        <s v="BOGDANOVITCH"/>
        <s v="GUICHARD"/>
        <s v="RONCO"/>
        <s v="BOZETIE"/>
        <s v="GUIPOUY"/>
        <s v="LAFFITTE"/>
        <s v="CLAVÉ"/>
        <s v="ANGELETTI"/>
        <s v="CASTAN"/>
        <s v="GOURGUES"/>
        <s v="MARQUESTAUT"/>
        <s v="RABREAU"/>
        <s v="PIC"/>
        <s v="CONFALONIERI"/>
        <s v="LUTHEREAU"/>
        <s v="LARCO"/>
        <s v="HARGUINDEGUY"/>
        <s v="DE LATAULADE"/>
        <s v="BERGEZ"/>
        <s v="ASTRUC"/>
        <s v="ROUCHY"/>
        <s v="DEMARSAN"/>
        <s v="TERRIÈRE"/>
        <s v="RICHER"/>
        <s v="PLAZA-CASSAR"/>
        <s v="PÉDEDAUT"/>
        <s v="LAMASSE-LE DIVELEC"/>
        <s v="DA COSTA"/>
        <s v="LACRAMPE"/>
        <s v="OYHANTO"/>
        <s v="SAMALENS"/>
        <s v="MAURICE"/>
        <s v="VASSILIADES"/>
        <s v="MORISSEAU"/>
        <s v="JUDE"/>
        <s v="BARRE"/>
        <s v="MULTON"/>
        <s v="GOMER"/>
        <s v="VITAL"/>
        <s v="HECHT"/>
        <s v="GATARD"/>
        <s v="BARATON"/>
        <s v="DEBARRE"/>
        <s v="ALEXANDRE"/>
        <s v="RUBINGTON"/>
        <s v="BRUGIERE"/>
        <s v="BAYOU"/>
        <s v="FRADIN"/>
        <s v="FOURCAUD"/>
        <s v="VAN PRAET"/>
        <s v="MARGNAT"/>
        <s v="FEIX"/>
        <s v="MAILLOT"/>
        <s v="CLERC"/>
        <s v="DELMAS"/>
        <s v="COSTE"/>
        <s v="LECLUSE"/>
        <s v="FORTIN"/>
        <s v="OLIVIER"/>
        <s v="LE GOFF"/>
        <s v="DOGUET DURAND"/>
        <s v="GALON"/>
        <s v="BOUTEILLER"/>
        <s v="AUVIN"/>
        <s v="BUSSIERE"/>
        <s v="GARLASCHI"/>
        <s v="LOYER"/>
        <s v="HAY"/>
        <s v="PRINGALLE"/>
        <s v="PEYRONNI"/>
        <s v="MOURAUD"/>
        <s v="TALLON"/>
        <s v="DAURÉ"/>
        <s v="PINVILLE"/>
        <s v="MUÑOZ"/>
        <s v="AVERLAN"/>
        <s v="JACQUILLARD"/>
        <s v="NGOMBET BITOO"/>
        <s v="RAMBLIÈRE"/>
        <s v="LAMANT"/>
        <s v="TESTAUD"/>
        <s v="SELIN"/>
        <s v="VARACHER"/>
        <s v="PENNETIER"/>
        <s v="LAVAUZELLE"/>
        <s v="SIMONÉ"/>
        <s v="EMON"/>
        <s v="PIEUCHOT"/>
        <s v="BITEAU"/>
        <s v="MESNARD"/>
        <s v="BIAR"/>
        <s v="AMMOUCHE-MILHIET"/>
        <s v="TERRIEN"/>
        <s v="CROC"/>
        <s v="DESHAYES"/>
        <s v="DUGAS-RAVENEAU"/>
        <s v="TAUPIN"/>
        <s v="CLAVEL"/>
        <s v="PAPINEAU"/>
        <s v="CAP"/>
        <s v="COSSARD"/>
        <s v="BUI DHIN"/>
        <s v="COPPOLANI"/>
        <s v="DE CORTE"/>
        <s v="PIOCHAUD"/>
        <s v="CHIPOFF"/>
        <s v="NAUCHE"/>
        <s v="DELCOUDERC-JUILLARD"/>
        <s v="CAVITTE"/>
        <s v="KASRI"/>
        <s v="COURSAT"/>
        <s v="LESCURE"/>
        <s v="LECIGNE"/>
        <s v="GORCE-MOULU"/>
        <s v="CORREIA"/>
        <s v="LÉGER"/>
        <s v="SZCEPANSKI"/>
        <s v="BAYOL"/>
        <s v="BRIDOUX"/>
        <s v="DEGUILHEM"/>
        <s v="GENDREAU"/>
        <s v="RAYNAUD"/>
        <s v="VOLPATO"/>
        <s v="CATHUS"/>
        <s v="THOMASSON BERNIER"/>
        <s v="DELRIEUX"/>
        <s v="TRAPY"/>
        <s v="BENOIST"/>
        <s v="TYTGAT"/>
        <s v="CASTAGNER"/>
        <s v="REMAUD"/>
        <s v="EL MOUEFFAK"/>
        <s v="TEYSSERE"/>
        <s v="GUILLEMOT"/>
        <s v="ROUSSET"/>
        <s v="VEYSSY"/>
        <s v="NEMBRINI"/>
        <s v="JEANSON"/>
        <s v="SABAROT"/>
        <s v="BOUDINEAU"/>
        <s v="HAZOUARD"/>
        <s v="CHARAÏ"/>
        <s v="FELTESSE"/>
        <s v="HARRIBEY"/>
        <s v="TRIJOULET"/>
        <s v="LE YONDRE"/>
        <s v="GUILLEMOTEAU"/>
        <s v="MARCHAND"/>
        <s v="ASTIER"/>
        <s v="LAMARQUE"/>
        <s v="BOUDIÉ"/>
        <s v="HÉRAUD"/>
        <s v="WILSIUS"/>
        <s v="ROUÈDE"/>
        <s v="CORSAN"/>
        <s v="BEDU"/>
        <s v="DORTHE"/>
        <s v="BOULTAM"/>
        <s v="BOUSQUET-PITT"/>
        <s v="ELBAZE"/>
        <s v="DE FRANÇOIS"/>
        <s v="BOURNAZEAU"/>
        <s v="DIOP"/>
        <s v="BORTHURY"/>
        <s v="MÉNIVAL"/>
        <s v="SIMIAN"/>
        <s v="BENYACHOU"/>
        <s v="BARBE"/>
        <s v="HOLLEBECQUE"/>
        <s v="BASTIN"/>
        <s v="MESSAOUDI"/>
        <s v="GUILLEM"/>
        <s v="PELLEGRINI"/>
        <s v="NABET GIRARD"/>
        <s v="TRICHARD"/>
        <s v="MOATACIM BERRADA"/>
        <s v="COCAGNE"/>
        <s v="CADIOT-FEIDT"/>
        <s v="DECLERCQ"/>
        <s v="COCULA"/>
        <s v="LAGRAVE"/>
        <s v="BONJEAN"/>
        <s v="DELPEYRAT-VINCENT"/>
        <s v="NAYACH"/>
        <s v="KERROUCHE"/>
        <s v="BEYRIS"/>
        <s v="FROUSTEY"/>
        <s v="FAUTHOUX"/>
        <s v="SORE"/>
        <s v="DUFAU"/>
        <s v="GAYSSOT"/>
        <s v="DARRICAU-DUFAU"/>
        <s v="GUÉNIN"/>
        <s v="RAFFINI"/>
        <s v="FEKL"/>
        <s v="LAFFORE"/>
        <s v="MOLIÉRAC"/>
        <s v="SGANDURRA"/>
        <s v="LAOUANI"/>
        <s v="LAMORLETTE"/>
        <s v="EYSSALET"/>
        <s v="DUPONT"/>
        <s v="REY-LE MEUR"/>
        <s v="PONTENS"/>
        <s v="COLMAGRO"/>
        <s v="UTHURRY"/>
        <s v="DERVILLE"/>
        <s v="CHÉRET"/>
        <s v="ESPAGNAC"/>
        <s v="FRANCQ"/>
        <s v="MINVIELLE"/>
        <s v="DUTOYA"/>
        <s v="SAINTE-MARIE"/>
        <s v="CLAVEAU ABBADIE"/>
        <s v="BARUCQ"/>
        <s v="LAINE"/>
        <s v="CABANNE"/>
        <s v="HANON"/>
        <s v="LECLERCQ"/>
        <s v="VIRTO"/>
        <s v="ROBESSON"/>
        <s v="DELCROIX"/>
        <s v="PÉRÈS"/>
        <s v="LABORDE"/>
        <s v="ECENARRO"/>
        <s v="MOREAU"/>
        <s v="JUTEL"/>
        <s v="DUFORESTEL"/>
        <s v="SABOURIN-BENELHADJ"/>
        <s v="BANLIER"/>
        <s v="BIROT"/>
        <s v="CHARRÉ"/>
        <s v="BRÉGEON"/>
        <s v="LUMINEAU-VOLERIT"/>
        <s v="LOUSTAUNAU"/>
        <s v="MACAIRE"/>
        <s v="WASZAK"/>
        <s v="CIBERT"/>
        <s v="GÉRARD"/>
        <s v="TIRANT"/>
        <s v="VALKO"/>
        <s v="BÉGUIER"/>
        <s v="MÉTAIS"/>
        <s v="STUPAR"/>
        <s v="ESTEVENET"/>
        <s v="BONNET"/>
        <s v="GRÉGORY"/>
        <s v="JAAFAR"/>
        <s v="BERGER"/>
        <s v="AUMON"/>
        <s v="VANDENBROUCKE"/>
        <s v="BROUILLE"/>
        <s v="VNCENT"/>
        <s v="TORTOSA"/>
        <s v="DARBON"/>
        <s v="ALMOSTER-RODRIGUES"/>
        <s v="GODRIE"/>
        <s v="LENFANT"/>
        <s v="REILHAC"/>
        <s v="AUDOUZE"/>
        <s v="BURGAUD"/>
        <s v="AMROUCHE"/>
        <s v="BELAIR"/>
        <s v="BONNEFONT"/>
        <s v="MARENDAT"/>
        <s v="SAUVAITRE"/>
        <s v="VOUVET"/>
        <s v="DUPRÉ"/>
        <s v="BERTON"/>
        <s v="PIERRE-JUSTIN"/>
        <s v="GEOFFROY"/>
        <s v="DENEUVE"/>
        <s v="BLANCHÉ"/>
        <s v="CHADJAA"/>
        <s v="DRAPRON"/>
        <s v="LAPRÉE"/>
        <s v="BELOT"/>
        <s v="FERREIRA"/>
        <s v="SUEUR"/>
        <s v="HEINGLE"/>
        <s v="BELHADJ"/>
        <s v="DIADIO-DASYLVA"/>
        <s v="LABICHE"/>
        <s v="TROUVÉ"/>
        <s v="LEPOUTRE"/>
        <s v="CAPDEVILLE"/>
        <s v="DEMENÉ"/>
        <s v="AUTIER"/>
        <s v="NAUD"/>
        <s v="GRUEL"/>
        <s v="AUGÉ"/>
        <s v="SOULARD"/>
        <s v="BEZIAT"/>
        <s v="PATIER"/>
        <s v="BACHELLERIE"/>
        <s v="THYSSIER"/>
        <s v="SANCHEZ-SEPVAL"/>
        <s v="FERRÉ"/>
        <s v="SOULLIER"/>
        <s v="MAMMOLA"/>
        <s v="VICTOR"/>
        <s v="JAMMOT"/>
        <s v="BOUREILLE"/>
        <s v="TERRADE"/>
        <s v="SAUTY"/>
        <s v="STEUX"/>
        <s v="AUDI"/>
        <s v="BAYLE"/>
        <s v="PEYRAT"/>
        <s v="FONTALIRAN"/>
        <s v="FAVARD"/>
        <s v="BORAS"/>
        <s v="MARTY"/>
        <s v="AUBLANC"/>
        <s v="GIMENEZ"/>
        <s v="IMBERTY"/>
        <s v="CIBOT"/>
        <s v="MORAND-MONTEIL"/>
        <s v="LAISNÉ"/>
        <s v="CALMELS"/>
        <s v="DURAND"/>
        <s v="TARIS"/>
        <s v="DELATTRE"/>
        <s v="D'AMÉCOURT"/>
        <s v="MOGA"/>
        <s v="PUYJALON"/>
        <s v="LATOURNERIE"/>
        <s v="FLORIAN"/>
        <s v="SIARRI"/>
        <s v="SEBTON"/>
        <s v="METTE"/>
        <s v="LUMMEAUX"/>
        <s v="LAPOUGE"/>
        <s v="JAMAÏ"/>
        <s v="CAZES"/>
        <s v="BRUGERE"/>
        <s v="DI CAMILLO"/>
        <s v="PARIS"/>
        <s v="OURRY"/>
        <s v="VILLANOVE"/>
        <s v="DELAUX"/>
        <s v="VIANDON"/>
        <s v="LAURET"/>
        <s v="DUGOURD"/>
        <s v="DEBEVER"/>
        <s v="VERIT"/>
        <s v="BONNEFOY"/>
        <s v="DUBOUILH"/>
        <s v="CONTE JAUBERT"/>
        <s v="VANLEENE"/>
        <s v="SZTARK"/>
        <s v="LEFRANC-GRELAUD"/>
        <s v="BISSENI"/>
        <s v="LAURENTJOYE"/>
        <s v="GUYOT"/>
        <s v="PLAN"/>
        <s v="CANU"/>
        <s v="CHARTIER-HOUZÉ"/>
        <s v="LE BARS"/>
        <s v="DUCASSOU"/>
        <s v="REQUENNA"/>
        <s v="TAUZIN"/>
        <s v="NADAU"/>
        <s v="MOUHEL"/>
        <s v="MASCARAS"/>
        <s v="ARBEILLE"/>
        <s v="BOURDIEU"/>
        <s v="LALANNE"/>
        <s v="SIBERCHICOT"/>
        <s v="KRUZYNSKI"/>
        <s v="DUDON"/>
        <s v="COSTES"/>
        <s v="DIONIS DU SÉJOUR"/>
        <s v="BOULMIER"/>
        <s v="ZAROS"/>
        <s v="DELLIAUX"/>
        <s v="DE LAPEYRIÈRE"/>
        <s v="BOTTÉON"/>
        <s v="SICAUD"/>
        <s v="GUIPOUY-LAFARGUE"/>
        <s v="GIGOUNOUX"/>
        <s v="VERGNÉ"/>
        <s v="DAS NEVES"/>
        <s v="SÉMAVOINE"/>
        <s v="OXIBAR"/>
        <s v="DURRUTY"/>
        <s v="VEUNAC"/>
        <s v="SAINT-PÉ"/>
        <s v="AGUERRE"/>
        <s v="DUTARET-BORDAGARAY"/>
        <s v="BRISSON"/>
        <s v="LAURIOL"/>
        <s v="GADOU"/>
        <s v="COSTEDOAT-DIU"/>
        <s v="SAUBATTE"/>
        <s v="ORIVE"/>
        <s v="LEVRÉRO"/>
        <s v="SOBERA"/>
        <s v="LAURAND"/>
        <s v="LABASTIE"/>
        <s v="RHAUT"/>
        <s v="HOUS-HORT"/>
        <s v="COY"/>
        <s v="LARROUSSE COULON"/>
        <s v="COLOMBO"/>
        <s v="CHASSAGNE"/>
        <s v="ARGENTON"/>
        <s v="CASSIN"/>
        <s v="GAILLARD"/>
        <s v="IMPERIALI"/>
        <s v="BEAUDIC"/>
        <s v="ROBEREAU"/>
        <s v="ROUVREAU"/>
        <s v="DELAIRE"/>
        <s v="MORIN"/>
        <s v="TORRE"/>
        <s v="MARCHIVE"/>
        <s v="CANTET"/>
        <s v="CHARTIER"/>
        <s v="ABELIN"/>
        <s v="RABIT"/>
        <s v="LATHUS"/>
        <s v="BOULOUX"/>
        <s v="PROST"/>
        <s v="DELHUMEAU-DIDELOT"/>
        <s v="BRETAUDEAU"/>
        <s v="DELVAL"/>
        <s v="BONNICI"/>
        <s v="PROUTEAU"/>
        <s v="JUGE"/>
        <s v="BOISSIMON"/>
        <s v="FAROUX"/>
        <s v="COINAUD"/>
        <s v="VILLENEUVE"/>
        <s v="PELLENARD"/>
        <s v="TRAMPONT"/>
        <s v="COULAUD"/>
        <s v="BERTRAND"/>
        <s v="DELAGNIER"/>
        <s v="FAYE"/>
        <s v="ABDEDDAIM"/>
        <s v="DUMEYLET"/>
        <s v="MAUVILLAIN"/>
        <s v="LEDUQUE"/>
        <s v="FROUARD"/>
        <s v="GUÉRIN"/>
        <s v="AGUER"/>
        <s v="FEYBESSE"/>
        <s v="BOURDIER"/>
        <s v="AUDOIN"/>
        <s v="VANDERF"/>
        <s v="PONCY"/>
        <s v="BERTHAULT"/>
        <s v="JLALJI"/>
        <s v="ASSILA"/>
        <s v="GUIARD"/>
        <s v="FOUQUET"/>
        <s v="RONCHIN"/>
        <s v="FERRET"/>
        <s v="GARNIER"/>
        <s v="CHEVOLEAU"/>
        <s v="VERNON"/>
        <s v="KOZIC"/>
        <s v="GERVIER"/>
        <s v="BALLAIS"/>
        <s v="MAIRE"/>
        <s v="LAUNAY"/>
        <s v="MOQUET"/>
        <s v="DELCAMPO"/>
        <s v="LESAUVAGE"/>
        <s v="LENGLET"/>
        <s v="BEDOIS"/>
        <s v="AUDOUIN"/>
        <s v="CASSAGNES"/>
        <s v="VAREILLE"/>
        <s v="CHASSING"/>
        <s v="RIGAL"/>
        <s v="BORDAS"/>
        <s v="SEILLÉ"/>
        <s v="MOUZAT"/>
        <s v="PACHE"/>
        <s v="COUEGNAS"/>
        <s v="DALLIER"/>
        <s v="GUERRIER"/>
        <s v="JEAN"/>
        <s v="LAINÉ"/>
        <s v="PÉRÉA"/>
        <s v="BUSTAMANTE"/>
        <s v="CHERBERO MISTAUDY"/>
        <s v="CARDEILLAT"/>
        <s v="LAMBERT"/>
        <s v="MAS"/>
        <s v="GONTHIER"/>
        <s v="DUBOS"/>
        <s v="EYMERIE"/>
        <s v="PETITALOT"/>
        <s v="GOSSET"/>
        <s v="JOUBERT"/>
        <s v="RONGIERAS"/>
        <s v="GÉRAUD"/>
        <s v="MAURIN"/>
        <s v="BORONAT"/>
        <s v="ENNAJHI"/>
        <s v="LOPEZ"/>
        <s v="DENOYELLE"/>
        <s v="LE LANN"/>
        <s v="MENENDEZ"/>
        <s v="THIMONIER"/>
        <s v="TOURNE"/>
        <s v="LELIBON"/>
        <s v="RODRIGUEZ"/>
        <s v="BEGARDS"/>
        <s v="RAYSSAC"/>
        <s v="DESCOT"/>
        <s v="SORCE"/>
        <s v="TEXIER"/>
        <s v="COUVIDAT"/>
        <s v="LE BOT"/>
        <s v="BAL"/>
        <s v="ROUZÉ"/>
        <s v="MUGRON"/>
        <s v="BERGÈS"/>
        <s v="SAUBAT"/>
        <s v="DESMET"/>
        <s v="BOIVINET"/>
        <s v="BAGILET"/>
        <s v="FLIPO"/>
        <s v="ARMAGNACQ"/>
        <s v="CHAUSSOY"/>
        <s v="MONTANGON"/>
        <s v="SEMCHAOUI"/>
        <s v="BOUTINEAUD"/>
        <s v="DEDIEU"/>
        <s v="CADOZ"/>
        <s v="ELORRI"/>
        <s v="JOUNIAUX"/>
        <s v="BETTINGER-THÉAUD"/>
        <s v="BERAUD"/>
        <s v="GARBISO"/>
        <s v="BUQUET"/>
        <s v="TOUZET"/>
        <s v="OCHOA"/>
        <s v="DANGLOT"/>
        <s v="BACHÉ"/>
        <s v="NOGARO"/>
        <s v="LUQUET"/>
        <s v="LAHITTE"/>
        <s v="LARRODÉ"/>
        <s v="BELIN"/>
        <s v="VILLEGAS"/>
        <s v="COUSSEAU"/>
        <s v="LE BRIS"/>
        <s v="DESTENABE"/>
        <s v="VACCARI"/>
        <s v="SENLECQUE"/>
        <s v="MARSAN"/>
        <s v="BÉCART"/>
        <s v="GONZALEZ"/>
        <s v="POSPICHEK-PRIGENT"/>
        <s v="MIRANDE"/>
        <s v="CALMON"/>
        <s v="CERUTI"/>
        <s v="LOISEAU"/>
        <s v="SOULAGE"/>
        <s v="ROSSI"/>
        <s v="PORTES"/>
        <s v="CASTANIER"/>
        <s v="DELYE"/>
        <s v="NARICE-YAN"/>
        <s v="LARROUY"/>
        <s v="DARTIGOLLES"/>
        <s v="DARRAMBIDE"/>
        <s v="DA ROCHA"/>
        <s v="SARGENI-CHETAUD"/>
        <s v="MÉLÉ"/>
        <s v="RIVAS"/>
        <s v="LABOURET"/>
        <s v="BAREILLE"/>
        <s v="GANCHOU"/>
        <s v="DELION"/>
        <s v="TARIOL"/>
        <s v="LABADOT"/>
        <s v="MAZEAS-DOLOREA"/>
        <s v="ANGERMANN"/>
        <s v="PASQUINE"/>
        <s v="MARCO"/>
        <s v="REYNA SANCHEZ"/>
        <s v="CAUSSARIEU"/>
        <s v="MURAIL"/>
        <s v="DAMOISEAU"/>
        <s v="REY"/>
        <s v="GODEAU"/>
        <s v="COCHARD"/>
        <s v="LE BRAS"/>
        <s v="MASSE"/>
        <s v="MERLE"/>
        <s v="BENARD"/>
        <s v="SIAUDEAU"/>
        <s v="BOULNOIS"/>
        <s v="BONCOUR"/>
        <s v="GELOT"/>
        <s v="ROSSIGNOL"/>
        <s v="JAMAIN"/>
        <s v="ARFEUILLÈRE"/>
        <s v="HECQUET"/>
        <s v="BAZIN"/>
        <s v="LAFOY"/>
        <s v="GUY"/>
        <s v="HÉMON"/>
        <s v="RIMBAULT-RAITIÈRE"/>
        <s v="CANAUD"/>
        <s v="MORISSET"/>
        <s v="PONCHAUX"/>
        <s v="HUOT"/>
        <s v="ROME"/>
        <s v="LAJAUMONT"/>
        <s v="DARDILHAC"/>
        <s v="DAULIAC"/>
        <s v="VANDEPEUTTE"/>
        <s v="BOBIN"/>
        <s v="AIGLE"/>
        <s v="BEAUDET"/>
        <s v="MARCOUX LESTIEUX"/>
        <s v="BABAUDOU"/>
        <s v="LAFAYE"/>
        <s v="COLAS"/>
        <s v="POULCALLEC"/>
        <s v="RAINSARD"/>
        <s v="SERRANO"/>
        <s v="GALAND"/>
        <s v="PUYBONNIEUX"/>
        <s v="GROUSSIN"/>
        <s v="BENNING"/>
        <s v="FAVREAU"/>
        <s v="TRINGALI"/>
        <s v="GERMAIN"/>
        <s v="TEILLET"/>
        <s v="MAUMONT"/>
        <s v="ALIX"/>
        <s v="ANDRIEU"/>
        <s v="LECAT"/>
        <s v="SOKOLOFF"/>
        <s v="DAVID"/>
        <s v="SUSINI"/>
        <s v="ALBERT"/>
        <s v="DRUAULT"/>
        <s v="MICHAS"/>
        <s v="KERBOURC'H"/>
        <s v="MATARD"/>
        <s v="GIROLA"/>
        <s v="LAYGNEZ"/>
        <s v="GRASSIOT"/>
        <s v="LE DOEUFF"/>
        <s v="NINVIRTH"/>
        <s v="CARTIER"/>
        <s v="SERRAULT"/>
        <s v="LECUYER"/>
        <s v="MONTFORT"/>
        <s v="GUINEZ"/>
        <s v="BERRY"/>
        <s v="SIBILLE"/>
        <s v="PECON"/>
        <s v="BOISSERIE"/>
        <s v="GOMBERT"/>
        <s v="JOSSET LAMAUGARNY"/>
        <s v="DE RANCOURT DE MIMERAND"/>
        <s v="POUPART"/>
        <s v="GOUET"/>
        <s v="LEGENDRE"/>
        <s v="ARTEON"/>
        <s v="GEVAERT"/>
        <s v="LAVIGNE"/>
        <s v="DAZZAN"/>
        <s v="ASSELINEAU"/>
        <s v="DEBARBIEUX"/>
        <s v="LAURENCEAU"/>
        <s v="LETEINTURIER"/>
        <s v="ARFEUILLE"/>
        <s v="LOTTEAU"/>
        <s v="LAMOTHE"/>
        <s v="BRUN"/>
        <s v="ABI-NADER"/>
        <s v="CEAUX"/>
        <s v="MIQUEL"/>
        <s v="GILLES"/>
        <s v="BRETON"/>
        <s v="GOSSEYE"/>
        <s v="DOMÈCE"/>
        <s v="BARON"/>
        <s v="HUCK"/>
        <s v="LLAUBERES"/>
        <s v="DOUET"/>
        <s v="IENI"/>
        <s v="LAFONT"/>
        <s v="LIEBE"/>
        <s v="MALTA"/>
        <s v="HAMMOUD"/>
        <s v="MANSOUR"/>
        <s v="FERRIS"/>
        <s v="COSTA"/>
        <s v="GAGNET"/>
        <s v="CHAUBIT"/>
        <s v="CAPDEPON"/>
        <s v="ANTARAKIS"/>
        <s v="VILLEGENTE"/>
        <s v="FEMENIAS"/>
        <s v="VIAUD"/>
        <s v="QUESSADA"/>
        <s v="PIERLOT"/>
        <s v="SIGNARBIEUX"/>
        <s v="MEIRA"/>
        <s v="MUNOZ"/>
        <s v="LAVICTOIRE"/>
        <s v="DUPIAT"/>
        <s v="BRENNUS"/>
        <s v="IRJUD"/>
        <s v="THOBY"/>
        <s v="DUBOURGUAIS"/>
        <s v="FAU"/>
        <s v="DUHIL"/>
        <s v="ACTIS"/>
        <s v="LAMON"/>
        <s v="MARCARINI"/>
        <s v="BOUE"/>
        <s v="NICLOT"/>
        <s v="NAU"/>
        <s v="ELKADI"/>
        <s v="BOU"/>
        <s v="MORO-LIN"/>
        <s v="LARRIEU"/>
        <s v="DOÏMO"/>
        <s v="MEITNER"/>
        <s v="ZINI"/>
        <s v="ROUQUET"/>
        <s v="GRAS"/>
        <s v="DATTIN"/>
        <s v="BROUSSARD"/>
        <s v="MAURIANGE"/>
        <s v="LE CARRER"/>
        <s v="VOSGES"/>
        <s v="LIEGER"/>
        <s v="PERALES"/>
        <s v="CHATAIN"/>
        <s v="ROBY"/>
        <s v="PEANT"/>
        <s v="STANCIU"/>
        <s v="HOANG"/>
        <s v="DAUSQUICHOURY"/>
        <s v="PLANCHET"/>
        <s v="FAVARO"/>
        <s v="PALANGA"/>
        <s v="GAURY"/>
        <s v="SIGNORET"/>
        <s v="DELEMME"/>
        <s v="LHUGUENOT"/>
        <s v="ODY"/>
        <s v="REY-CAPDEPON"/>
        <s v="DETEVE"/>
        <s v="BALMET"/>
        <s v="HERAULT"/>
        <s v="MARCOU"/>
        <s v="DUPUIS"/>
        <s v="BURGARD"/>
        <s v="PLAUD"/>
        <s v="CHABOISSEAU"/>
        <s v="DAMOUR"/>
        <s v="LÜDTKE"/>
        <s v="DI BATTISTA"/>
        <s v="SUKHDEO"/>
        <s v="MATELOT"/>
        <s v="BASILLAIS"/>
        <s v="SAKITI"/>
        <s v="PORTAL"/>
        <s v="DEBOURG"/>
        <s v="SZUSTAKIEWICZ"/>
        <s v="RAMACKERS"/>
        <s v="CHARPIN"/>
        <s v="MACAIRE-DEJOS"/>
        <s v="MENARD"/>
        <s v="GARCIA REQUENA"/>
        <s v="MÉCHIN"/>
        <s v="THIBAUT"/>
        <s v="DEJOS"/>
        <s v="MOULAI"/>
        <s v="CECILE"/>
        <s v="CHADEFAUD"/>
        <s v="GILARD"/>
        <s v="MAYER"/>
        <s v="TISSANDIER"/>
        <s v="MARTINEAU-DEGUILHEM"/>
        <s v="MAZOUIN"/>
        <s v="GUERRY-GAZEAU"/>
        <s v="PETROPAVLOVSKY"/>
        <s v="ALRIC"/>
        <s v="DOIGNON"/>
        <s v="TOULLIC"/>
        <s v="AUGUSTIN"/>
        <s v="ESCANDE"/>
        <s v="DEBOZ"/>
        <s v="VIGNAUD"/>
        <s v="POUYLLAU"/>
        <s v="SENOUSSI"/>
        <s v="PAILLAUD"/>
        <s v="HÉLARY"/>
        <s v="GILLIE"/>
        <s v="RIVET"/>
        <s v="PECRESSE"/>
        <s v="FAVENNEC"/>
        <s v="LASTERNAS"/>
        <s v="CAPEL"/>
        <s v="BENSADOUN"/>
        <s v="RIEU"/>
        <s v="NEGUEULOUART"/>
        <s v="AÈCK"/>
        <s v="DELAHAIS"/>
        <s v="COURTOIS"/>
        <s v="MATON"/>
        <s v="ROUDIER"/>
        <s v="GOUZE"/>
        <s v="BEAUZETIE"/>
        <s v="VANHERZEELE"/>
        <s v="STOMBOLI"/>
        <s v="BROUSSOLLE"/>
        <s v="PAPILLON"/>
        <s v="JARNAGE"/>
        <s v="LACASSAGNE"/>
        <s v="WIECHEC"/>
        <s v="MANANT"/>
        <s v="COMMEIGNES"/>
        <s v="BOVÉ"/>
        <s v="MIQUEU"/>
        <s v="JOUVET"/>
        <s v="GRANDIDIER"/>
        <s v="CARDINAL"/>
        <s v="CHAPRON"/>
        <s v="VASSE"/>
        <s v="GIREAU"/>
        <s v="LECANTE"/>
        <s v="MARQUES"/>
        <s v="CONTREPOIS"/>
        <s v="MUTIN"/>
        <s v="BAREYT"/>
        <s v="POUJARDIEU"/>
        <s v="LESPARRE"/>
        <s v="JAYLE"/>
        <s v="NOWAK"/>
        <s v="KRIM"/>
        <s v="RODRIGUE"/>
        <s v="DE VEYRINES"/>
        <s v="GARRIGA-SALAUN"/>
        <s v="CORTAZAR"/>
        <s v="DELGADO"/>
        <s v="BALLU"/>
        <s v="HUON"/>
        <s v="AYRAL"/>
        <s v="VIVÈS"/>
        <s v="BAYRAND"/>
        <s v="LE RAY"/>
        <s v="VACHER"/>
        <s v="LATRILLE"/>
        <s v="FOSSAT"/>
        <s v="FAYNOT"/>
        <s v="VIDEAU"/>
        <s v="LEDARD"/>
        <s v="ACHARD"/>
        <s v="NIMAL"/>
        <s v="GIBERT"/>
        <s v="CÉRÉ"/>
        <s v="CAMENEN"/>
        <s v="MORAND"/>
        <s v="LEBAS DE LACOUR"/>
        <s v="AUBIN"/>
        <s v="LESBATS"/>
        <s v="AZZOUZI"/>
        <s v="ALBANO"/>
        <s v="FERRAN"/>
        <s v="MANARILLO"/>
        <s v="CASSET"/>
        <s v="VIGNES"/>
        <s v="DEBLACHE"/>
        <s v="FIRMIN"/>
        <s v="STARK"/>
        <s v="LIMOGES"/>
        <s v="AURY"/>
        <s v="DORÉ"/>
        <s v="LAPAIX"/>
        <s v="ORTAL"/>
        <s v="PETITMANGIN"/>
        <s v="JEAN-MONTCLER"/>
        <s v="LATTERNER"/>
        <s v="BIDOU"/>
        <s v="DESPOUYS"/>
        <s v="LEBLANC"/>
        <s v="BOISSIERE"/>
        <s v="CORVELLEC"/>
        <s v="GROSCLAUDE"/>
        <s v="DE BOISSEZON"/>
        <s v="BOUSSION"/>
        <s v="BURGUETE"/>
        <s v="ACCOH"/>
        <s v="CAUBET"/>
        <s v="BARNEIX"/>
        <s v="QUEVAL"/>
        <s v="HERMEN"/>
        <s v="CAZENAVE"/>
        <s v="BORDENAVE"/>
        <s v="MUROT"/>
        <s v="MOCORREA"/>
        <s v="DAUBAGNA"/>
        <s v="MAUBOULÈS"/>
        <s v="JUYOUX"/>
        <s v="MANGNEZ"/>
        <s v="SOUBLES BENAVENTE"/>
        <s v="BAYSSAC"/>
        <s v="MAUHOURAT"/>
        <s v="FAURE"/>
        <s v="GEMMERLI"/>
        <s v="DEHER"/>
        <s v="STIFFA"/>
        <s v="ZUDAS"/>
        <s v="CHAIGNEAU"/>
        <s v="NOUAILHANE"/>
        <s v="BOUÉ"/>
        <s v="GOBÉ"/>
        <s v="ROS"/>
        <s v="EYERMANN"/>
        <s v="MESSEGUE"/>
        <s v="CAYLA"/>
        <s v="FIRMAIN"/>
        <s v="PEYROU"/>
        <s v="BOISSIER"/>
        <s v="IGLESIAS"/>
        <s v="BOURON"/>
        <s v="OBERHOLTZ"/>
        <s v="RAMADOUR"/>
        <s v="ZAMBON"/>
        <s v="AUCOUTURIER"/>
        <s v="DOURVAL"/>
        <s v="MAYTRAUD"/>
        <s v="BORRAS"/>
        <s v="AVERTY"/>
        <s v="VILLECHAISE"/>
        <s v="PALLAS"/>
        <s v="CAILLON"/>
        <s v="RAIMOND-CAGNATO"/>
        <s v="RADY"/>
        <s v="COUTANT"/>
        <s v="COITEUX"/>
        <s v="PAILLER"/>
        <s v="BRUAND"/>
        <s v="LAVIE-CAMBOT ANTROP"/>
        <s v="GILLOT"/>
        <s v="LACOURARIE"/>
        <s v="FONTANAUD"/>
        <s v="OTTOGALLI"/>
        <s v="MOUSSET"/>
        <s v="NADON"/>
        <s v="LAMAS"/>
        <s v="TRIFILETTI"/>
        <s v="BOURDIN"/>
        <s v="MOQUAY"/>
        <s v="PICHOT"/>
        <s v="PINSON"/>
        <s v="DUVAL"/>
        <s v="BEAUPOUX"/>
        <s v="MARTINEAU"/>
        <s v="CHARLUT"/>
        <s v="BELLARBRE"/>
        <s v="DELICOURT"/>
        <s v="BARRAULT"/>
        <s v="SOLDATI"/>
        <s v="CRAWFORD BREUIL"/>
        <s v="SIRGUEY"/>
        <s v="MARCILLAUD"/>
        <s v="WAGUET"/>
        <s v="BERTIN"/>
        <s v="DESVEAUX"/>
        <s v="SOUBESTE"/>
        <s v="MURAIL-JAMMET"/>
        <s v="OZSOY"/>
        <s v="FREYGEFOND"/>
        <s v="DEWAELE"/>
        <s v="THUARD"/>
        <s v="DUMOND"/>
        <s v="TEYSSENDIER"/>
        <s v="PADOVANI-LORIOUX"/>
        <s v="COTTREEL"/>
        <s v="BOISSEAU"/>
        <s v="ORVAIN"/>
        <s v="SINGEOT-LAJOIE"/>
        <s v="PERONNE"/>
        <s v="CUVELIER"/>
        <s v="HAMONEAU"/>
        <s v="BRUNET"/>
        <s v="FREL"/>
        <s v="FORGENEUF"/>
        <s v="YEMSI"/>
        <s v="BACHE"/>
        <s v="CORTEZ"/>
        <s v="ANQUEZ"/>
        <s v="LECONTE"/>
        <s v="BELLET"/>
        <s v="QUENTIN"/>
        <s v="LEHMANN"/>
        <s v="BARBANCEY"/>
        <s v="PAUL"/>
        <s v="DEMBRI"/>
        <s v="DANIES"/>
        <s v="ALCORTA"/>
        <s v="BAUDE"/>
        <s v="MOEBS"/>
        <s v="BOURGOIS"/>
        <s v="NEVEU"/>
        <s v="CAZAUX"/>
        <s v="DESVALOIS"/>
        <s v="FARBOS"/>
        <s v="AULANIER"/>
        <s v="MOUNIER"/>
        <s v="MORA"/>
        <s v="RAMI"/>
        <s v="ROMAIN"/>
        <s v="PAMIÈS"/>
        <s v="GASO"/>
        <s v="KNIBBS"/>
        <s v="SALLÈLES"/>
        <s v="ALIGÉ"/>
        <s v="DEPAIRE"/>
        <s v="FRONTERA"/>
        <s v="LAMOLLE"/>
        <s v="VIALA-LAIRAT"/>
        <s v="CASSOU-SCHOTTE"/>
        <s v="RONTEIX"/>
        <s v="CASSEN"/>
        <s v="BENEZET"/>
        <s v="COINEAU"/>
        <s v="KARBIA"/>
        <s v="PICCIOLI"/>
        <s v="FEUILLETTE"/>
        <s v="CHEVAUCHERIE"/>
        <s v="BARRAUD"/>
        <s v="RANOUX COUTANT"/>
        <s v="FAUCON"/>
        <s v="LAHILLE"/>
        <s v="CHOPLIN"/>
        <s v="PASSOT"/>
        <s v="GELLY"/>
        <s v="CURVALE"/>
        <s v="SAUBUSSE"/>
        <s v="FABRE-NADLER"/>
        <s v="DAVERAT"/>
        <s v="DE MARCO"/>
        <s v="MOTOMAN"/>
        <s v="GODOT"/>
        <s v="CAMPAGNE-IBARCQ"/>
        <s v="ARROUY"/>
        <s v="DELAVENNE"/>
        <s v="PERRON"/>
        <s v="LAFFAILLE"/>
        <s v="RODRIGUEZ-NOGUEIRA"/>
        <s v="IBARRART"/>
        <s v="LINDER"/>
        <s v="DUPARC"/>
        <s v="FAYEMENDY"/>
        <s v="BRUEY"/>
        <s v="COMBRES"/>
        <s v="PRÉDOUR"/>
        <s v="FALCONNIER"/>
        <s v="ZANARDO"/>
        <s v="BOEUF"/>
        <s v="TRANCHARD"/>
        <s v="LAFORGE"/>
        <s v="BEDOURET"/>
        <s v="MINNAERT"/>
        <s v="VENTADOUX"/>
        <s v="LOUBRIAT"/>
        <s v="PÉRÉ"/>
        <s v="LEICIAGUEÇAHAR"/>
        <s v="BLANCO"/>
        <s v="IRIART"/>
        <s v="PATHIAS"/>
        <s v="VOISIN"/>
        <s v="LARROUY-CASTERA"/>
        <s v="DESMARTIS"/>
        <s v="ZENONI"/>
        <s v="BALERDI"/>
        <s v="TIMMER-BLANCHARD"/>
        <s v="BABY"/>
        <s v="HIDALGO PEREZ"/>
        <s v="FREYSSINIER"/>
        <s v="ULMER"/>
        <s v="LEONARD"/>
        <s v="HOURCADE"/>
        <s v="CAVALIÉ"/>
        <s v="ORILLAC"/>
        <s v="BLED"/>
        <s v="THÉBAUD"/>
        <s v="GAMACHE"/>
        <s v="JOHNSON"/>
        <s v="RIOU"/>
        <s v="POUSIN"/>
        <s v="PAQUEREAU"/>
        <s v="BOIVIN"/>
        <s v="POUCLET"/>
        <s v="BRANDEAU"/>
        <s v="GROLLEAU"/>
        <s v="VIDARD-ROUVREAU"/>
        <s v="MONCOND'HUY"/>
        <s v="PERREAU"/>
        <s v="GALLAIS-SEREZAL"/>
        <s v="BOURMEYSTER"/>
        <s v="BRUNIER"/>
        <s v="BUORD"/>
        <s v="MARCEAU"/>
        <s v="BUSSEREAU"/>
        <s v="VENTROUX"/>
        <s v="BALLAGUY"/>
        <s v="CHASTENET"/>
        <s v="HEINTZ SHEMWELL"/>
        <s v="THIBAULT"/>
        <s v="JOYAUX"/>
        <s v="PAGÈS"/>
        <s v="GUÉRAÇAGUE"/>
        <s v="PAROT-URROZ"/>
        <s v="ROUSSEL-DUPUY"/>
        <s v="COINDEAU"/>
        <s v="TEILLOUT"/>
        <s v="MANDONNAUD"/>
        <s v="NORMAND"/>
        <s v="VETILLARD"/>
        <s v="JEANNOT-PAGÈS"/>
        <s v="TESCHER"/>
        <s v="JACOPÉ"/>
        <s v="BERROYER"/>
        <s v="DE AZEVEDO"/>
        <s v="FAUCONNET"/>
        <s v="DUCLAUD"/>
        <s v="GALLET"/>
        <s v="GOURRÉ"/>
        <s v="REBEYROL"/>
        <s v="JEANNOT"/>
        <s v="CHABERNAUD"/>
        <s v="WERBROUCK"/>
        <s v="ROGISTER"/>
        <s v="HÉNAUT"/>
        <s v="DURVICQ"/>
        <s v="GIACALONE"/>
        <s v="MARKOWSKY"/>
        <s v="JOUY"/>
        <s v="ICHALLAL"/>
        <s v="LEYGONIE"/>
        <s v="RABOUANT"/>
        <s v="PETROWSKY"/>
        <s v="CAPPELAERE"/>
        <s v="BUISSON"/>
        <s v="MAES"/>
        <s v="ORSKI"/>
        <s v="ROËSBERG"/>
        <s v="HEMAR"/>
        <s v="TARRASO"/>
        <s v="DINUCCI"/>
        <s v="ARENES"/>
        <s v="TRIVIAUX"/>
        <s v="DENOMME"/>
        <s v="CLERET"/>
        <s v="GOLLINUCCI"/>
        <s v="PIALEPORT"/>
        <s v="REIX"/>
        <s v="D'AGUANNO"/>
        <s v="MAUME"/>
        <s v="VIALET"/>
        <s v="LAMARE"/>
        <s v="MACRON"/>
        <s v="MANOUVRIER"/>
        <s v="PEYRONNET"/>
        <s v="PUJOL"/>
        <s v="REVIL"/>
        <s v="MOSCATELLO"/>
        <s v="GRATADE"/>
        <s v="SAEZ"/>
        <s v="SERVE"/>
        <s v="KANTE"/>
        <s v="LAFLAQUIERE"/>
        <s v="DRUON"/>
        <s v="VILLEMAGNE"/>
        <s v="MAYOUT"/>
        <s v="ALLARD"/>
        <s v="COLOMBIER"/>
        <s v="DIAZ"/>
        <s v="PALUTEAU"/>
        <s v="CHADOURNE"/>
        <s v="LAMARA"/>
        <s v="LE GUEN"/>
        <s v="LECHARLIER"/>
        <s v="DINET"/>
        <s v="RECHAGNEUX"/>
        <s v="AUPETIT"/>
        <s v="COLEMYN"/>
        <s v="GUIBERT"/>
        <s v="LELIEVRE"/>
        <s v="LASJUNIES"/>
        <s v="CAMELLI"/>
        <s v="RUSAIL"/>
        <s v="MARCHADIER"/>
        <s v="MARTINEZ"/>
        <s v="LE CARFF"/>
        <s v="CAZEAUX"/>
        <s v="JOANNY"/>
        <s v="FILLION"/>
        <s v="FRATRÉ"/>
        <s v="GALLÉE"/>
        <s v="MERCADIER"/>
        <s v="DENOIX DE SAINT MARC"/>
        <s v="LAULHERE"/>
        <s v="THEVENOT"/>
        <s v="BOUDY-EXTRAT"/>
        <s v="TOURVIEILLE DE LABROUHE"/>
        <s v="PAPIN"/>
        <s v="ZAPATA"/>
        <s v="CHAMOUARD"/>
        <s v="MEYNIER"/>
        <s v="DE LA CONCEPTION"/>
        <s v="RODRIGUES"/>
        <s v="VIGNON"/>
        <s v="SUGNY"/>
        <s v="LAVERGNE"/>
        <s v="ROUSSEILLE"/>
        <s v="SAVARY"/>
        <s v="LESTCHOFF"/>
        <s v="DE FOURNAS"/>
        <s v="FICHEFET"/>
        <s v="HOUDET"/>
        <s v="BARDIN"/>
        <s v="VANIER"/>
        <s v="HULOT"/>
        <s v="LADEUIX"/>
        <s v="GICQUEL"/>
        <s v="IGOUNET"/>
        <s v="LARCHÉ"/>
        <s v="GRENIER ROA"/>
        <s v="BÉZÉ"/>
        <s v="MAYSOUNAVE"/>
        <s v="BOUSQUET-CASSAGNE"/>
        <s v="PAIN"/>
        <s v="DELBOSQ"/>
        <s v="BOURGAIN"/>
        <s v="MILLION"/>
        <s v="GABRIELE"/>
        <s v="PESCI"/>
        <s v="COUSIN"/>
        <s v="SANCHIS"/>
        <s v="PINZANO"/>
        <s v="IRATCHET"/>
        <s v="CHEYROUX"/>
        <s v="HUSTAIX"/>
        <s v="CARITE"/>
        <s v="BOULEAU"/>
        <s v="BEAUCHESNE"/>
        <s v="OYHENART"/>
        <s v="MASSÉ"/>
        <s v="RABANAL"/>
        <s v="ARROW"/>
        <s v="VÉRON"/>
        <s v="LELIÈVRE"/>
        <s v="GAUDET"/>
        <s v="DARRICARRÈRE"/>
        <s v="SALIS"/>
        <s v="GONZALVES"/>
        <s v="CANADA"/>
        <s v="HENRIOT"/>
        <s v="VERRIERE"/>
        <s v="CHARBONNEAU"/>
        <s v="CHAUMERON"/>
        <s v="GUILLON"/>
        <s v="SAINTY"/>
        <s v="ROBIN"/>
        <s v="DELAUNE"/>
        <s v="FIEVET"/>
        <s v="TOURNEBOURAUD"/>
        <s v="DELAMOTTE"/>
        <s v="COMTE"/>
        <s v="VERDIN"/>
        <s v="FROPOS"/>
        <s v="FAGE"/>
        <s v="JUMEAU"/>
        <s v="FAYOL"/>
        <s v="MAINGAUD"/>
        <s v="PALLAC"/>
        <s v="GRIMALDI"/>
        <s v="AUDEBERT"/>
        <s v="AUGER"/>
        <s v="PERRAIN"/>
        <s v="RIPOTEAU"/>
        <s v="LACOMBE"/>
        <s v="POYANT"/>
        <s v="GERARD"/>
        <s v="FREYCHET"/>
        <s v="MENOT"/>
        <s v="COMBEAU"/>
        <s v="CHARPENTIER"/>
        <s v="LAHOUNDERE-SOURINOU"/>
        <s v="LE COSTOËC"/>
        <s v="ABDELKADER"/>
        <s v="PRADEAU"/>
        <s v="CADEO"/>
        <s v="CREPET"/>
        <s v="DE LORGERIL"/>
        <s v="EZNACK"/>
        <s v="GUASCO"/>
        <s v="PIERRON"/>
        <s v="LESGOURGUES"/>
        <s v="MATTEI"/>
        <s v="DRINKWATER"/>
        <s v="GUITTON"/>
        <s v="VELEZ"/>
        <s v="ETCHEVERRY"/>
        <s v="DE LAITRE"/>
        <s v="DE PRAT"/>
        <s v="LOTH"/>
        <s v="COUDIGNAC"/>
        <s v="PEYREFICHE"/>
        <s v="GEORGEON"/>
        <s v="BARD"/>
        <s v="SCHROEDER"/>
        <s v="BOURGOIN"/>
        <s v="BOURRY"/>
        <s v="BARDON"/>
        <s v="BONNEAU"/>
        <s v="ABIT"/>
        <s v="POZZI"/>
        <s v="DELILLE"/>
        <s v="NEGRE"/>
        <s v="ARCOUET"/>
        <s v="SIRBEN"/>
        <s v="DURAND DEGROSSOUVRE"/>
        <s v="GANNAT"/>
        <s v="FAURIE"/>
        <s v="MAGEM"/>
        <s v="PEZEYRE"/>
        <s v="RIVASSOUX"/>
        <s v="DELPASTRE"/>
        <s v="BANSE"/>
        <s v="CORDOBA"/>
        <s v="PINET"/>
        <s v="DEMARIGNY"/>
        <s v="MATHIVET"/>
        <s v="MARQUET"/>
        <s v="LEDORE"/>
        <s v="DESMOULIN"/>
        <s v="BILLAT"/>
        <s v="ABENOZA"/>
        <s v="NIQUOT"/>
        <s v="LAPEYRONNIE"/>
        <s v="DEMIAUTTE"/>
        <s v="TAMISIER"/>
        <s v="ROCHELET"/>
        <s v="BONTE"/>
        <s v="SENDRA"/>
        <s v="BEAU"/>
        <s v="DELOUIS"/>
        <s v="AIZES"/>
        <s v="HOSTIER"/>
        <s v="GAINARD"/>
        <s v="BERGES"/>
        <s v="JACQUET"/>
        <s v="JEANNE"/>
        <s v="DOUS"/>
        <s v="RABEYROUX"/>
        <s v="HUBERT"/>
        <s v="BERTHONNEAU"/>
        <s v="LUCBERT"/>
        <s v="VERT"/>
        <s v="VAVASSEUR"/>
        <s v="BELLIARD"/>
        <s v="PARENT"/>
        <s v="SALARDAINE"/>
        <s v="PIVON"/>
        <s v="LACROIX"/>
        <s v="BRUGNON"/>
        <s v="BONNARDET"/>
        <s v="ADOLLE"/>
        <s v="PONS"/>
        <s v="SIROUR"/>
        <s v="BISME"/>
        <s v="LEROUX"/>
        <s v="TIEMBLO-PEREZ"/>
        <s v="MARIÉ"/>
        <s v="VIALARD"/>
        <s v="SAMSON"/>
        <s v="ROBLET"/>
        <s v="RANCHOU"/>
        <s v="FRESSON"/>
        <s v="GREVEZ"/>
        <s v="DULON"/>
        <s v="BIGNON"/>
        <s v="LATASTE"/>
        <s v="LEGAL"/>
        <s v="VIGNAU"/>
        <s v="LOSADA-LEMARCHAND"/>
        <s v="PAYEN"/>
        <s v="URBAN-LARTIGUE"/>
        <s v="CALLAMAND"/>
        <s v="DE LETTER"/>
        <s v="LAUVRAY"/>
        <s v="GABORIT"/>
        <s v="LESMES"/>
        <s v="SCOGNAMIGLIO"/>
        <s v="DUCOURNEAU"/>
        <s v="SINTES"/>
        <s v="LABEYRIE"/>
        <s v="MAVEREAU"/>
        <s v="RACHET"/>
        <s v="SETZE"/>
        <s v="BIGGERSTAFF"/>
        <s v="CANDIARD"/>
        <s v="PIOT"/>
        <s v="LOUPY"/>
        <s v="MARTET"/>
        <s v="AURICES"/>
        <s v="TESIO"/>
        <s v="SEPVAL"/>
        <s v="LESELLIER"/>
        <s v="BACH-LAPIZE"/>
        <s v="AZARETE"/>
        <s v="DAZORD"/>
        <s v="LAVIGNASSE"/>
        <s v="BITSCH"/>
        <s v="GARCEAU"/>
        <s v="ROUZIC"/>
        <s v="TRICOT"/>
        <s v="SEGUI"/>
        <s v="PÈNE"/>
        <s v="GOERKE"/>
        <s v="VILFOUR"/>
        <s v="FERMON"/>
        <s v="SALAIGNAC"/>
        <s v="KEUSCH"/>
        <s v="THOUMIEUX"/>
        <s v="VIGNERTE"/>
        <s v="COUVIDOU"/>
        <s v="LOLLIÉROU"/>
        <s v="DUFLOS"/>
        <s v="CHAPAS"/>
        <s v="DENIS-ASTARY"/>
        <s v="METAIS"/>
        <s v="DEMARE"/>
        <s v="COUMAILLEAU"/>
        <s v="LALOUSE"/>
        <s v="IOUX"/>
        <s v="CARIAT"/>
        <s v="FAURET"/>
        <s v="BÉGER"/>
        <s v="BON SAINT CÔME"/>
        <s v="VERDIER"/>
        <s v="MAZZOLENI-MOYSE"/>
        <s v="GRANIER"/>
        <s v="DE MASCUREAU"/>
        <s v="POURRUT"/>
        <s v="POHLITZ"/>
        <s v="MOLLE"/>
        <s v="REMONGIN"/>
        <s v="LEMARCHAND"/>
        <s v="DEMATHIEU"/>
        <s v="SOLER"/>
        <s v="RENOULLEAU"/>
        <s v="MOYSE"/>
        <s v="LESAICHERRE"/>
        <s v="OTHILY"/>
        <s v="LAMOURE"/>
        <s v="CATHELAIN"/>
        <s v="JOULIA"/>
        <s v="CHATARD"/>
        <s v="BIGOT"/>
        <s v="LACHAUD"/>
        <s v="CENAC"/>
        <s v="GUEMICHE"/>
        <s v="BARATTE"/>
        <s v="PISTRE"/>
        <s v="VINOUR"/>
        <s v="MAINGUY"/>
        <s v="CURGALI"/>
        <s v="THENEVOT"/>
        <s v="DEFOSSEZ"/>
        <s v="MESTIER"/>
        <s v="NADAUD"/>
        <s v="BAES"/>
        <s v="BRUNETEAU"/>
        <s v="PIEDPLAT"/>
        <s v="RÉMOND"/>
        <s v="CASTELLO"/>
        <s v="LAVAZEC"/>
        <s v="TOURNAY"/>
        <s v="LEGRAIN"/>
        <s v="ESTEVEZ"/>
        <s v="ROUILLAN"/>
        <s v="ÖZ-MILLERET"/>
        <s v="ARRIETA-GONZALEZ"/>
        <s v="MILLERET"/>
        <s v="BABINEAU"/>
        <s v="BRUGÈRE"/>
        <s v="LEVALLOIS"/>
        <s v="DESCHANDOL"/>
        <s v="GILLAUD"/>
        <s v="DINAND"/>
        <s v="NADEAU"/>
        <s v="NAVARRO"/>
        <s v="ROBLIN"/>
        <s v="MOURNETAS"/>
        <s v="SICARD"/>
        <s v="BREDÈCHE"/>
        <s v="BOURNAUD"/>
        <s v="GOUMY"/>
        <s v="MAINVILLE"/>
        <s v="MALAVAUD"/>
        <s v="DANEN"/>
        <s v="SCARFIGLIERI"/>
        <s v="LACARRÈRE"/>
        <s v="BADUEL"/>
        <s v="AUCLAIR"/>
        <s v="CONCHON"/>
        <s v="DAGUET"/>
        <s v="BRIVARY"/>
        <s v="FAUVERTE"/>
        <s v="BEAUCHAMP"/>
        <s v="GAMINE"/>
        <s v="MALARD"/>
        <s v="RAIMBOURG"/>
        <s v="AICHIOUNE"/>
        <s v="SIRONNEAU"/>
        <s v="CLUZEAU"/>
        <s v="RAULT"/>
        <s v="BASSALER"/>
        <s v="QUANDALLE"/>
        <s v="PERCHET"/>
        <s v="MALATY"/>
        <s v="MARHADOUR"/>
        <s v="PRET"/>
        <s v="CATHELINE"/>
        <s v="BEN HADJ SALEM"/>
        <s v="GÉNIN"/>
        <s v="DENNEL"/>
        <s v="SEGUIN"/>
        <s v="FARNO"/>
        <s v="LAVIN"/>
        <s v="REIGNOUX"/>
        <s v="PLANCHON"/>
        <s v="OCTEAU"/>
        <s v="BUFFETAUD"/>
        <s v="ETMAN"/>
        <s v="MASSART"/>
        <s v="CHOUABI"/>
        <s v="COURGEAU"/>
        <s v="OULIDALI"/>
        <s v="ARRIAILH"/>
        <s v="RATSIRAHONANA"/>
        <s v="ILIEV"/>
        <s v="UZIC"/>
        <s v="AHIN"/>
        <s v="SALOMON"/>
        <s v="SEDEAU"/>
        <s v="DOUAT"/>
        <s v="CHAABNA"/>
        <s v="PANIS"/>
        <s v="HAMADACHE"/>
        <s v="DUCOUSSO"/>
        <s v="COURROUYAN"/>
        <s v="BARTHÉLEMY"/>
        <s v="HOUGET"/>
        <s v="MOLINIER"/>
        <s v="LACOSTE"/>
        <s v="ORATTO"/>
        <s v="LAPEYRE"/>
        <s v="LAHAYE"/>
        <s v="VIENGKHAM"/>
        <s v="BERKI"/>
        <s v="PINNEBERG"/>
        <s v="DELAVAUX"/>
        <s v="BESSAGNET"/>
        <s v="BLANCHER"/>
        <s v="CORAZZA"/>
        <s v="COHEN"/>
        <s v="DELCAMP"/>
        <s v="LE HIR"/>
        <s v="KRAKOVINSKY"/>
        <s v="PRIMAT"/>
        <s v="MAISONNEUVE"/>
        <s v="BROUILLET"/>
        <s v="DAHANI"/>
        <s v="MANZANEQUE"/>
        <s v="LITRICO"/>
        <s v="JEUNEHOMME"/>
        <s v="EL MARBATI"/>
        <s v="UHART"/>
        <s v="BARDANOUVE"/>
        <s v="IGOS"/>
        <s v="CAUCHOIS"/>
        <s v="SALCEDO"/>
        <s v="HARRAZI"/>
        <s v="NOULIBOS"/>
        <s v="AHMIMOU"/>
        <s v="OURCEL"/>
        <s v="METTOUDI"/>
        <s v="GASTANAGA"/>
        <s v="CASTEBRUNET"/>
        <s v="DESTANDAU"/>
        <s v="COUTURIER"/>
        <s v="SZOTOWSKI"/>
        <s v="BARERE"/>
        <s v="MERLET"/>
        <s v="VASLIN"/>
        <s v="ATTAB"/>
        <s v="BARILLET"/>
        <s v="GORIZZUTTI"/>
        <s v="PASQUIER"/>
        <s v="LUCQUIAUD"/>
        <s v="LOURDAUX"/>
        <s v="VILLERET"/>
        <s v="MARAICHER"/>
        <s v="AL JAWAHERI"/>
        <s v="BOBIET"/>
        <s v="VERCHER"/>
        <s v="LECLAIRE"/>
        <s v="OCTOBRE"/>
        <s v="GORIN"/>
        <s v="LEBEGUE"/>
        <s v="PASQUINET"/>
        <s v="VIVIER"/>
        <s v="ZERBIB"/>
        <s v="ROUSSIE"/>
        <s v="DUMON"/>
        <s v="RAHAL"/>
        <s v="CHADELAUD"/>
        <s v="LEGROS"/>
        <s v="CHAPELOT"/>
        <s v="RATIÉ"/>
        <s v="COLLEN"/>
        <s v="DESROCHES"/>
        <s v="VERGNAUD"/>
        <s v="ARCHENY"/>
        <s v="HUET"/>
        <s v="MELLAH"/>
        <s v="BOUVIER"/>
        <s v="CHAU"/>
        <s v="PERROTIN"/>
        <s v="JASLIKOWSKA"/>
        <s v="CHATELARD"/>
        <s v="SAPIN"/>
        <s v="CHAGNON"/>
        <s v="BENSADI"/>
        <s v="MARTINOD"/>
        <s v="GHLAMALLAH"/>
        <s v="BALSAT"/>
        <s v="JOUBERT DES OUCHES"/>
        <s v="CARTERET"/>
        <s v="LABONNE"/>
        <s v="FILLIÈRES"/>
        <s v="REGAT"/>
        <s v="DAVENAS"/>
        <s v="PAQUET"/>
        <s v="GRATTESSOL"/>
        <s v="ARNAUD"/>
        <s v="CORNELY"/>
        <s v="BROGAT"/>
        <s v="DOMENECH"/>
        <s v="TOPALOGLOU"/>
        <s v="VIOLLET"/>
        <s v="FOFANA"/>
        <s v="RIVOIRE"/>
        <s v="PAUTRAT"/>
        <s v="PIERRY"/>
        <s v="BRUEL"/>
        <s v="POTTIER"/>
        <s v="POIRIER"/>
        <s v="COUDON"/>
        <s v="FÉDÈLE"/>
        <s v="GODEST"/>
        <s v="LOEBELL"/>
        <s v="BATTANDIER"/>
        <s v="BENEZECH"/>
        <s v="BEROFF"/>
        <s v="MONTELEONE"/>
        <s v="JARJAT"/>
        <s v="VALLON"/>
        <s v="PAWLIKOWSKI"/>
        <s v="SIBEUD"/>
        <s v="MARINET"/>
        <s v="BUDIN"/>
        <s v="DEL TORRE"/>
        <s v="SCHWEITZER LE NEPVEU"/>
        <s v="DOUCET"/>
        <s v="ATEK"/>
        <s v="COLLAFARINA"/>
        <s v="CHÉNARD"/>
        <s v="PAJEOT"/>
        <s v="CURSOLLE"/>
        <s v="PIQUAND"/>
        <s v="CARRIER"/>
        <s v="BICHAT-GOBARD"/>
        <s v="JAVIERRE"/>
        <s v="COUILLEROT"/>
        <s v="VERDEL"/>
        <s v="RUBINO"/>
        <s v="GORDON"/>
        <s v="BENYOUB"/>
        <s v="BÉSUELLE"/>
        <s v="MEZIANE"/>
        <s v="LANNES"/>
        <s v="FAUSTINI"/>
        <s v="SONNIER"/>
        <s v="TROMPEO"/>
        <s v="BOCHET"/>
        <s v="CAHAGNE"/>
        <s v="DELMAU"/>
        <s v="BLANC-BERNARD"/>
        <s v="CUENIN"/>
        <s v="FRIOL"/>
        <s v="CLAVERO"/>
        <s v="LESIEUR"/>
        <s v="RAGUEM"/>
        <s v="DOUMIR"/>
        <s v="ANGEL"/>
        <s v="AMENOUCHE"/>
        <s v="COGNET"/>
        <s v="FREEMAN"/>
        <s v="PALMINTERI"/>
        <s v="GASTALDI"/>
        <s v="BIGAY"/>
        <s v="WOLOSZYN"/>
        <s v="CARONNET"/>
        <s v="TIBLIER"/>
        <s v="MASCLET"/>
        <s v="GOURBIERE"/>
        <s v="KEZEL"/>
        <s v="LONJON"/>
        <s v="ASSEZAT"/>
        <s v="CALMIER"/>
        <s v="ALEXIS"/>
        <s v="LAUBRETON"/>
        <s v="TAHER"/>
        <s v="DRIGEARD"/>
        <s v="SILVESTRE"/>
        <s v="LAMM"/>
        <s v="KNAUF"/>
        <s v="LE GUERN"/>
        <s v="LHERITIER"/>
        <s v="BUISSON SARRET"/>
        <s v="ALIU"/>
        <s v="SCHAFFHAUSER"/>
        <s v="CAUVET"/>
        <s v="BLANC"/>
        <s v="TEIL"/>
        <s v="HERRERA"/>
        <s v="DRIDI"/>
        <s v="FOREST"/>
        <s v="DOUFI"/>
        <s v="GAUTHERON"/>
        <s v="BUZARE"/>
        <s v="PETITJEAN"/>
        <s v="BELLUT"/>
        <s v="MÉCHICHE"/>
        <s v="DUSSUD"/>
        <s v="MONTMAYEUR"/>
        <s v="DADAT"/>
        <s v="DIMINIARD"/>
        <s v="AUBRUN"/>
        <s v="PICHERY"/>
        <s v="CHAUVILLE"/>
        <s v="COCHE"/>
        <s v="L'KIMA"/>
        <s v="BILDÉ"/>
        <s v="POINAS"/>
        <s v="LE NEPVEU"/>
        <s v="TCHAO"/>
        <s v="COLARD"/>
        <s v="JANIER-DUBRY"/>
        <s v="CACHAT"/>
        <s v="BOTTALICO"/>
        <s v="QUINCARLET"/>
        <s v="BERTHAUD"/>
        <s v="PORZIO"/>
        <s v="GERANTON"/>
        <s v="JACQUEMET"/>
        <s v="WORMS"/>
        <s v="FUZELIER"/>
        <s v="NEFF"/>
        <s v="JALLU"/>
        <s v="KADDOUR"/>
        <s v="RIONDET"/>
        <s v="MOLLIER"/>
        <s v="DUPLESSIS"/>
        <s v="GRILLET"/>
        <s v="TRONCY"/>
        <s v="BRUNY"/>
        <s v="METRAL"/>
        <s v="ZEGHDOUD"/>
        <s v="JORCIN"/>
        <s v="VEYRAT DE LACHENAL"/>
        <s v="REYT"/>
        <s v="BAHL"/>
        <s v="BRONDEX"/>
        <s v="DESMARAIS"/>
        <s v="THON"/>
        <s v="MANDALLAZ"/>
        <s v="CHILOT VOLPOËT"/>
        <s v="MAURIS"/>
        <s v="GRANGE-MEISSEL"/>
        <s v="DUCLOZ"/>
        <s v="COLLARD-MOUTTON"/>
        <s v="BIAGGINI"/>
        <s v="GROSJEAN"/>
        <s v="MURAT"/>
        <s v="GRASSI"/>
        <s v="DEBAQUE"/>
        <s v="VURPILLOT"/>
        <s v="GROSSET"/>
        <s v="COULON"/>
        <s v="GUTIERREZ"/>
        <s v="CAGNE"/>
        <s v="GEORGES-PAUGET"/>
        <s v="ALIBAY DIVA"/>
        <s v="BEL"/>
        <s v="MATHIAN"/>
        <s v="BARLAS"/>
        <s v="MEUROT"/>
        <s v="MANIERE"/>
        <s v="MEZIANI"/>
        <s v="DEHESTRU"/>
        <s v="CANONNE"/>
        <s v="TRAORÉ"/>
        <s v="TEYSSIER"/>
        <s v="PHILY"/>
        <s v="SALESSE"/>
        <s v="HEBRARD"/>
        <s v="GOMES"/>
        <s v="HABILES"/>
        <s v="SANCHEZ"/>
        <s v="VIROT"/>
        <s v="ALBANEL"/>
        <s v="LAFOSSE"/>
        <s v="BALAUDE JARRIGE"/>
        <s v="FAVIER"/>
        <s v="ROZIER DE LINAGE"/>
        <s v="REINIER"/>
        <s v="CAILLET"/>
        <s v="GELATO"/>
        <s v="RANCHON"/>
        <s v="LOBBEDEZ"/>
        <s v="CEDAT"/>
        <s v="SOULENQ-COUSSAIN"/>
        <s v="ARPAILLANGES"/>
        <s v="CHAMPEIL"/>
        <s v="VANNAIRE"/>
        <s v="BELARD"/>
        <s v="COURSAC"/>
        <s v="POUX"/>
        <s v="SAUNIER"/>
        <s v="MARTINEZ RODRIGUEZ"/>
        <s v="DU CREST"/>
        <s v="MEITER"/>
        <s v="L'HOTE"/>
        <s v="CORON"/>
        <s v="HAVEZ"/>
        <s v="PERTUISOT"/>
        <s v="RODA"/>
        <s v="RAGON"/>
        <s v="ROSSET"/>
        <s v="FILIPPUTTI"/>
        <s v="VERMOREL"/>
        <s v="FORIEL"/>
        <s v="ZAMORA"/>
        <s v="KOZMA"/>
        <s v="DODINOT"/>
        <s v="ARRUE-GADEA"/>
        <s v="BONNAUD"/>
        <s v="LE MAROIS"/>
        <s v="SANTO"/>
        <s v="OLLIVIER"/>
        <s v="BERRUYER"/>
        <s v="CHARVET"/>
        <s v="HAHN"/>
        <s v="REVOL"/>
        <s v="RUEDA"/>
        <s v="TESNIERE"/>
        <s v="BOIRON"/>
        <s v="KAMBOURIAN"/>
        <s v="PATTON"/>
        <s v="OBASOGIYE"/>
        <s v="PASCAL"/>
        <s v="SIMEON"/>
        <s v="LAFOND"/>
        <s v="CARAUX"/>
        <s v="DULAC"/>
        <s v="DECUSSY"/>
        <s v="BARUT"/>
        <s v="SORDET"/>
        <s v="DUBREUIL"/>
        <s v="GENTIAL"/>
        <s v="TABANI"/>
        <s v="BETTOLO"/>
        <s v="STARON"/>
        <s v="VILLARD"/>
        <s v="VARINNIER JACON"/>
        <s v="GOUTAUDIER"/>
        <s v="NEPVEU"/>
        <s v="GALONNET"/>
        <s v="GAGNARD"/>
        <s v="RONDARD"/>
        <s v="CHOMETTE"/>
        <s v="RUDE"/>
        <s v="LE PECHON"/>
        <s v="JULLIARD"/>
        <s v="DOS SANTOS"/>
        <s v="ULRICH"/>
        <s v="BRUGGER"/>
        <s v="BLONDEAU"/>
        <s v="MARCHAT"/>
        <s v="CHAABANE"/>
        <s v="RONCOLATO"/>
        <s v="BELON"/>
        <s v="ANGLARD"/>
        <s v="LAMY"/>
        <s v="BENTAHER"/>
        <s v="PATOUT"/>
        <s v="GUILHON"/>
        <s v="KARABULUT"/>
        <s v="TEMPIER"/>
        <s v="DE BRITO"/>
        <s v="TIXEUIL"/>
        <s v="COUCHARD"/>
        <s v="VERNIERE"/>
        <s v="DESMULES"/>
        <s v="YORIS"/>
        <s v="BONNEFOND"/>
        <s v="GENDRE"/>
        <s v="GREBERT"/>
        <s v="METIVIER"/>
        <s v="LAVEUR"/>
        <s v="ROUA"/>
        <s v="ORMEZZANO"/>
        <s v="AUFFRET"/>
        <s v="JOLY"/>
        <s v="RAJOT"/>
        <s v="MOUILLAC"/>
        <s v="CANIVET"/>
        <s v="MARTIN-BROCARD"/>
        <s v="BAVIERE"/>
        <s v="JOANNARD"/>
        <s v="RAMUS"/>
        <s v="ALIOT"/>
        <s v="CHABOUD BOKANOWSKI"/>
        <s v="SCHAUSS"/>
        <s v="JAUBERT"/>
        <s v="AL ATRACH"/>
        <s v="BOUHAFS"/>
        <s v="LECOEUR"/>
        <s v="BOGEY"/>
        <s v="MONTANDON"/>
        <s v="THERRAS"/>
        <s v="MECHICHE"/>
        <s v="BRONKHORST"/>
        <s v="AUBRIOT"/>
        <s v="MIRA"/>
        <s v="JAQUET"/>
        <s v="LAPLANCHE"/>
        <s v="JUVET"/>
        <s v="SIMON-CHAUTEMPS"/>
        <s v="CATTIAU"/>
        <s v="BROCHE"/>
        <s v="ARNOUX-LE BRAS"/>
        <s v="PICHOUD"/>
        <s v="MARLIN"/>
        <s v="ROSATI"/>
        <s v="JULIA"/>
        <s v="LEBAS"/>
        <s v="BRANLARD"/>
        <s v="ROURE"/>
        <s v="TONELLI"/>
        <s v="BOREL"/>
        <s v="LE HEMON"/>
        <s v="RIAUD"/>
        <s v="LAMARTINE"/>
        <s v="BERTHOLON"/>
        <s v="CHAVOT"/>
        <s v="TOURVIEILLE"/>
        <s v="AMBLARD"/>
        <s v="MARTI"/>
        <s v="ANSELMET"/>
        <s v="MANCINI"/>
        <s v="BAUDUCCO"/>
        <s v="ELLEUCH"/>
        <s v="NICKEL"/>
        <s v="PAPON"/>
        <s v="PORTEFAIX"/>
        <s v="IOVENE"/>
        <s v="HASSINE"/>
        <s v="CHAUSSAT"/>
        <s v="CHALON"/>
        <s v="GALLÉ"/>
        <s v="NOBLET"/>
        <s v="MICHAUD"/>
        <s v="SUGY"/>
        <s v="SIGRIST"/>
        <s v="CHAUDESAIGUES"/>
        <s v="PROMONET"/>
        <s v="MARQUEYROL"/>
        <s v="SAINT MARS"/>
        <s v="BUHLER"/>
        <s v="VERGNAULT"/>
        <s v="LABROSSE"/>
        <s v="FELLER"/>
        <s v="BOCACCIO"/>
        <s v="MONNIER"/>
        <s v="CARPENTIER"/>
        <s v="MARION"/>
        <s v="GUGLIELMETTO"/>
        <s v="GRECO"/>
        <s v="JAOUEN"/>
        <s v="MELLIES"/>
        <s v="PORQUET"/>
        <s v="GRANGIS"/>
        <s v="LASFARGUES BOUYON"/>
        <s v="SALVADOR"/>
        <s v="BIANCHERI"/>
        <s v="PONTHIEU"/>
        <s v="BRINGUIER"/>
        <s v="DE FAGET"/>
        <s v="PESTOUR"/>
        <s v="SÉNÉCLAUZE"/>
        <s v="PELLIER"/>
        <s v="FRITZ"/>
        <s v="LEYDIER"/>
        <s v="CAVASSE"/>
        <s v="CSIKEL"/>
        <s v="GALIANA VERDIER"/>
        <s v="MARCEL"/>
        <s v="DUC"/>
        <s v="MANUEL"/>
        <s v="POLLET"/>
        <s v="BRAULT"/>
        <s v="DESIES"/>
        <s v="BURGAZ"/>
        <s v="JOLLY"/>
        <s v="DE KERVEREGUIN"/>
        <s v="BREUIL"/>
        <s v="BOLVIN"/>
        <s v="AMOS"/>
        <s v="MECHIN"/>
        <s v="CHAREYRON"/>
        <s v="SABATIER"/>
        <s v="ALLAIS"/>
        <s v="PETITGAND"/>
        <s v="OLAGNON"/>
        <s v="GENIN"/>
        <s v="INNOCENTI"/>
        <s v="BERTHELEMY"/>
        <s v="DE VOLONTAT"/>
        <s v="REYNAUD"/>
        <s v="FERRIOL"/>
        <s v="MANOUKIAN"/>
        <s v="MOUSSIER"/>
        <s v="LE CAVELIER"/>
        <s v="RUBAGOTTI"/>
        <s v="CAPARROS"/>
        <s v="SONCINI"/>
        <s v="D'ORNANO"/>
        <s v="SURPLY"/>
        <s v="DE PEYRECAVE"/>
        <s v="HORVATH"/>
        <s v="NIESSEN"/>
        <s v="BATTIE"/>
        <s v="CLAUZIER"/>
        <s v="DESCOURS"/>
        <s v="VIVANT"/>
        <s v="DE CLOSMADEUC"/>
        <s v="THIZY"/>
        <s v="FAYARD"/>
        <s v="SHEMATSI"/>
        <s v="BOURZAY"/>
        <s v="URBANIAK"/>
        <s v="DUBOEUF"/>
        <s v="RAIA"/>
        <s v="DINCQ"/>
        <s v="FOURETS"/>
        <s v="COSSO"/>
        <s v="CROZIER"/>
        <s v="COURBON"/>
        <s v="CHAVELET"/>
        <s v="VILCOQ"/>
        <s v="FAUROT"/>
        <s v="DEZORME"/>
        <s v="JAYET"/>
        <s v="BOYER"/>
        <s v="BORDET"/>
        <s v="POWARUNAS"/>
        <s v="FERRIÈRE"/>
        <s v="BERNIGAUD"/>
        <s v="MIARD"/>
        <s v="THEVAND"/>
        <s v="REDON"/>
        <s v="SEKSEK"/>
        <s v="NAEGELEN"/>
        <s v="ORIOL"/>
        <s v="VOYANT"/>
        <s v="HUGON"/>
        <s v="CONFORT"/>
        <s v="ZAMMIT"/>
        <s v="CHIMCHIRIAN"/>
        <s v="DUCROZET"/>
        <s v="DE CARBONNIERES"/>
        <s v="LAPEYRÈRE"/>
        <s v="CAPALDINI"/>
        <s v="BOUDOT"/>
        <s v="COATIVY"/>
        <s v="DELACROIX"/>
        <s v="LIGOUT"/>
        <s v="PONCET"/>
        <s v="HEKIMIAN"/>
        <s v="BENE"/>
        <s v="PECHEREAU"/>
        <s v="FERNANDES RAMALHO"/>
        <s v="MONCHAU"/>
        <s v="SINTÈS"/>
        <s v="IFRI"/>
        <s v="DERVAHANIAN"/>
        <s v="DJAOUTI"/>
        <s v="MONTSERRET"/>
        <s v="HOUDAYER"/>
        <s v="LORIOT"/>
        <s v="LAM"/>
        <s v="DROBNIAK"/>
        <s v="REILLE"/>
        <s v="CAZOT"/>
        <s v="FARILLE"/>
        <s v="RAUD"/>
        <s v="TORCOL"/>
        <s v="TABELLION"/>
        <s v="BOIT"/>
        <s v="DUMONTET"/>
        <s v="DELCOURT"/>
        <s v="BIRRA"/>
        <s v="SCARPARI"/>
        <s v="FARGE"/>
        <s v="PAYET-BERNOUD"/>
        <s v="GARCIN"/>
        <s v="DAUCHY"/>
        <s v="COLLIER"/>
        <s v="FAUX-GIRARD"/>
        <s v="FÉTU"/>
        <s v="PEYLIN"/>
        <s v="SCHAEFFER"/>
        <s v="ORTOLLAND"/>
        <s v="LECAILLON"/>
        <s v="ABADIE PARISI"/>
        <s v="DE SAINTE MARÉVILLE"/>
        <s v="FAVRE"/>
        <s v="AOUN"/>
        <s v="FARGES"/>
        <s v="FOL"/>
        <s v="GERMANO"/>
        <s v="RITZENTHALER"/>
        <s v="REGAIRAZ"/>
        <s v="BENZONELLI"/>
        <s v="CHEVALLAY"/>
        <s v="TERRENI"/>
        <s v="DUCREUX"/>
        <s v="LUHO"/>
        <s v="WEISSENBACHER"/>
        <s v="GUILLERMAIN"/>
        <s v="TERRAS"/>
        <s v="LYKO"/>
        <s v="ARPIN"/>
        <s v="GHOMARI"/>
        <s v="MOURLEVAT"/>
        <s v="LE ROUX"/>
        <s v="BRULLAND"/>
        <s v="RAVAT"/>
        <s v="INAN"/>
        <s v="GOULETTE"/>
        <s v="LATTARD"/>
        <s v="TUPIN"/>
        <s v="FERRI"/>
        <s v="BELTHIER"/>
        <s v="CHEVAUCHET"/>
        <s v="BLATRIX"/>
        <s v="CHANEL"/>
        <s v="PECORA"/>
        <s v="BOUILLOUX"/>
        <s v="MONNET"/>
        <s v="SEMET"/>
        <s v="DE GOUVEIA"/>
        <s v="BOUDET"/>
        <s v="JEANTON"/>
        <s v="MANNEVY"/>
        <s v="VIEIRA"/>
        <s v="TOURRET"/>
        <s v="JACQUART"/>
        <s v="MOULIN"/>
        <s v="NADAL"/>
        <s v="CHAVE"/>
        <s v="SERRIERES"/>
        <s v="RABIN"/>
        <s v="MEJEAN"/>
        <s v="POUZARD"/>
        <s v="JOUANARD"/>
        <s v="GIROUX"/>
        <s v="PEUCH"/>
        <s v="AUDRERIE"/>
        <s v="BOISSET"/>
        <s v="MAZIERES"/>
        <s v="BOCHATON"/>
        <s v="COUTARD"/>
        <s v="SOLTANI"/>
        <s v="LEEUWENBERG"/>
        <s v="MILZA"/>
        <s v="BOUCHET"/>
        <s v="DEBARGES"/>
        <s v="PEZZATTI"/>
        <s v="TACHE"/>
        <s v="MOYROUD"/>
        <s v="HERNANDEZ"/>
        <s v="THIRIOT"/>
        <s v="MADRENNES"/>
        <s v="VOIR"/>
        <s v="TORRES"/>
        <s v="VERGEZ"/>
        <s v="MONDANGE"/>
        <s v="RICCIARDI"/>
        <s v="PICCARRETA"/>
        <s v="TIBAUDO"/>
        <s v="SAHRAOUI"/>
        <s v="GARRIGUES"/>
        <s v="MAZZEGA"/>
        <s v="CHEMINGUI"/>
        <s v="COQUILLAT"/>
        <s v="VIVIANI"/>
        <s v="LABIOD"/>
        <s v="MAZENOT-CHAPPUY"/>
        <s v="CUGNOD"/>
        <s v="NESTA"/>
        <s v="MARSEILLE"/>
        <s v="RBAÏ FIGUIGUI"/>
        <s v="BENONE"/>
        <s v="BABOUD"/>
        <s v="RICCARDI"/>
        <s v="BREFORT"/>
        <s v="ZAÏMÏA"/>
        <s v="GUINAND"/>
        <s v="THURAR"/>
        <s v="CUKIERMAN"/>
        <s v="VRAY"/>
        <s v="SOUVIGNET"/>
        <s v="PECEL"/>
        <s v="BARIOL"/>
        <s v="SIMAO"/>
        <s v="DUCAT"/>
        <s v="PARDON"/>
        <s v="BRUYAS"/>
        <s v="COMBE"/>
        <s v="BARRIER"/>
        <s v="DE SA FERRIOL"/>
        <s v="DE LUCA"/>
        <s v="BADIOU"/>
        <s v="BRACCO"/>
        <s v="LE CARO"/>
        <s v="DOUSSIN"/>
        <s v="MERET"/>
        <s v="AUDOUARD"/>
        <s v="CHAUMET"/>
        <s v="BOURDELIN"/>
        <s v="PUTOT"/>
        <s v="CHASSAIGNE"/>
        <s v="MIGUET"/>
        <s v="FROMAGE"/>
        <s v="GALLAIS"/>
        <s v="BOUCHEIX"/>
        <s v="LOBO"/>
        <s v="NOWOTNY"/>
        <s v="JANOUX-BOUFFARD"/>
        <s v="CHARLAT"/>
        <s v="AVRIL"/>
        <s v="FAUCHER"/>
        <s v="LAMOUREUX"/>
        <s v="DUBOISSET"/>
        <s v="SINSARD"/>
        <s v="LEBAIL"/>
        <s v="PASCUAL"/>
        <s v="TRONCIN"/>
        <s v="PONT"/>
        <s v="PAYS"/>
        <s v="GAY"/>
        <s v="JUILLARD"/>
        <s v="CERNICCHIARO"/>
        <s v="JAMBON"/>
        <s v="MATIGNON"/>
        <s v="THEVENET"/>
        <s v="FONT"/>
        <s v="LONGOMOZINO"/>
        <s v="DEBÛ"/>
        <s v="PUTHOD"/>
        <s v="COQUAN"/>
        <s v="GUITARD"/>
        <s v="DIAB"/>
        <s v="BURRICAND"/>
        <s v="AUGIER"/>
        <s v="MILLIER"/>
        <s v="SERVONNET"/>
        <s v="GUILLEMIN"/>
        <s v="BOVE"/>
        <s v="KREFA"/>
        <s v="CHIAVAZZA"/>
        <s v="AGIER"/>
        <s v="BRIKH"/>
        <s v="GOGUILLOT"/>
        <s v="D'ANIELLO"/>
        <s v="BRAIKI"/>
        <s v="VIGNE"/>
        <s v="MANTELET"/>
        <s v="ORGERET"/>
        <s v="KYBIO"/>
        <s v="CHAPPUIS"/>
        <s v="PLAZZI"/>
        <s v="BOIZET"/>
        <s v="BOGHOSSIAN"/>
        <s v="PUTOUD"/>
        <s v="COMPARD"/>
        <s v="LUCIUS"/>
        <s v="GOYARD"/>
        <s v="GIRAUDO"/>
        <s v="MEKHERBECHE"/>
        <s v="FRÉNÉAT"/>
        <s v="GRANJON"/>
        <s v="FATIGA"/>
        <s v="CHAUMAZ"/>
        <s v="SCHEIDECKER"/>
        <s v="FLORET"/>
        <s v="RUFFIER"/>
        <s v="HAMOUDI"/>
        <s v="MIMOUN"/>
        <s v="PANCHEN"/>
        <s v="ALLEYRON-BIRON"/>
        <s v="BACARIA"/>
        <s v="TARDY"/>
        <s v="FERRERO"/>
        <s v="FONTANA"/>
        <s v="RAVACHE"/>
        <s v="LEGOS"/>
        <s v="ROBILLARD"/>
        <s v="HAMDI"/>
        <s v="NAÏM-CHRISTIN"/>
        <s v="BACHAR"/>
        <s v="JEANDENAND"/>
        <s v="KUPPER"/>
        <s v="LETUR"/>
        <s v="BASSET"/>
        <s v="ALA"/>
        <s v="LOMBART"/>
        <s v="SAINT-JOANIS"/>
        <s v="FOURNEYRON"/>
        <s v="ANSELME"/>
        <s v="GARRETTE"/>
        <s v="GOUTAGNY"/>
        <s v="LÉPAGNOT"/>
        <s v="LARGERON"/>
        <s v="GIRY"/>
        <s v="LAHY"/>
        <s v="BOUVET"/>
        <s v="DRACOS"/>
        <s v="COUSSON"/>
        <s v="VENARA"/>
        <s v="HANNESSE"/>
        <s v="CARDULLO"/>
        <s v="MOLIN-SIMIAN"/>
        <s v="BOUVIAIS"/>
        <s v="CHAMORRO"/>
        <s v="CROZET"/>
        <s v="LACHAUME"/>
        <s v="COLLOT"/>
        <s v="LEBEL"/>
        <s v="JOUANNY"/>
        <s v="OUTTERYCK"/>
        <s v="DAUZET"/>
        <s v="PÉTROSSO"/>
        <s v="VANDER DONCKT"/>
        <s v="KINDO"/>
        <s v="GOMEZ"/>
        <s v="MARCHISIO"/>
        <s v="DELAS"/>
        <s v="SANA"/>
        <s v="PARAVEL"/>
        <s v="CLAUDIN"/>
        <s v="SOUCHE"/>
        <s v="LLONG"/>
        <s v="NOGUEIRA"/>
        <s v="COURTEIX"/>
        <s v="QUEYRAT"/>
        <s v="KOPFF"/>
        <s v="GENETTE"/>
        <s v="LANDUCCI"/>
        <s v="HUGUES"/>
        <s v="SAINT-CIERGE"/>
        <s v="ROUSSEAUX"/>
        <s v="CILLA"/>
        <s v="PERRAT DIT GENTON"/>
        <s v="RAT"/>
        <s v="CÔTE"/>
        <s v="TERNO"/>
        <s v="DOURDIN"/>
        <s v="TULIPE"/>
        <s v="ZIEGLER"/>
        <s v="TELLE"/>
        <s v="MOTTAIS"/>
        <s v="DETROYAT"/>
        <s v="RATTE"/>
        <s v="CUSSINET"/>
        <s v="BLONDEL"/>
        <s v="ARBAUT"/>
        <s v="PONSARD"/>
        <s v="BIBAS-DEBRUILLE"/>
        <s v="BORDES"/>
        <s v="LASSEUR"/>
        <s v="PARRAIN"/>
        <s v="MIAS"/>
        <s v="PIRES"/>
        <s v="GASSAS"/>
        <s v="BRESSAT"/>
        <s v="LABATTE"/>
        <s v="GUSMINI"/>
        <s v="JENVRIN"/>
        <s v="MOCCI"/>
        <s v="PESSAH"/>
        <s v="MONTIER"/>
        <s v="COUZON"/>
        <s v="BROSSARD"/>
        <s v="EDDAHBI"/>
        <s v="RANNAUD"/>
        <s v="CUADROS"/>
        <s v="BARATIER"/>
        <s v="CAYUELA"/>
        <s v="RÉTIF"/>
        <s v="SACKUR"/>
        <s v="LONGIN"/>
        <s v="DUPLAT"/>
        <s v="BOST"/>
        <s v="IBBARI"/>
        <s v="HUOU"/>
        <s v="BONY"/>
        <s v="RULLIERE"/>
        <s v="RUIZ"/>
        <s v="JOUFFRE"/>
        <s v="PIRON"/>
        <s v="LE QUÉRÉ"/>
        <s v="ANTONY"/>
        <s v="DUMAINE"/>
        <s v="TAILLANDIER"/>
        <s v="NOUAILLE-DEGORCE"/>
        <s v="LECLAIR"/>
        <s v="MAROTTE"/>
        <s v="JUÉRY"/>
        <s v="DECHEZLEPRÊTRE"/>
        <s v="OZIOL"/>
        <s v="SEGUY"/>
        <s v="RENARD"/>
        <s v="JUILHARD"/>
        <s v="MYSUS"/>
        <s v="SIMONET"/>
        <s v="BRUGIÈRE"/>
        <s v="PAMOLE"/>
        <s v="TRUCHON"/>
        <s v="HELLY"/>
        <s v="DUVINAGE"/>
        <s v="MACHOU"/>
        <s v="GOUTAILLER"/>
        <s v="CHANUT"/>
        <s v="MARQUEZ"/>
        <s v="SPENCER"/>
        <s v="MINOUX"/>
        <s v="FAURITE"/>
        <s v="LECLET"/>
        <s v="DUDUKDJIAN"/>
        <s v="PERRODIN"/>
        <s v="BOUHAMI"/>
        <s v="LACAILLE"/>
        <s v="SPREUX"/>
        <s v="SEEMANN"/>
        <s v="PETIOT"/>
        <s v="LOPEZ-MAESTRE"/>
        <s v="QUILICHINI"/>
        <s v="MARSTEAU"/>
        <s v="TARASSIOUX"/>
        <s v="FIGUREAU"/>
        <s v="MIMOUNE"/>
        <s v="BUCAILLE"/>
        <s v="BOMPARD"/>
        <s v="LE PABIC"/>
        <s v="BOUZON"/>
        <s v="VACCARO"/>
        <s v="BRUNEAU"/>
        <s v="GRANGE"/>
        <s v="SEYVE"/>
        <s v="OULD-CHEIKH"/>
        <s v="RIVOAL"/>
        <s v="NEMOND"/>
        <s v="MAISONNETTE"/>
        <s v="PUICAN"/>
        <s v="PRADA"/>
        <s v="RIBOT"/>
        <s v="DUPERRON"/>
        <s v="PERSSON"/>
        <s v="BARRACLOUGH-FERNANDEZ"/>
        <s v="ROSINI"/>
        <s v="DUCRUET"/>
        <s v="DUNAND"/>
        <s v="ZEGHLI"/>
        <s v="MACÉ"/>
        <s v="DERRIEN"/>
        <s v="MATTEÏ"/>
        <s v="BAOUDJ"/>
        <s v="YILDIRIM"/>
        <s v="BALLY"/>
        <s v="COTTET-DUMOULIN"/>
        <s v="MIRABELLS"/>
        <s v="GENEVRIER"/>
        <s v="ROCHEFORT"/>
        <s v="ROSAY"/>
        <s v="GUIGNARD"/>
        <s v="POUSSE"/>
        <s v="MERZISEN"/>
        <s v="LINOSSIER"/>
        <s v="GESLAIN"/>
        <s v="GOY-CHAVENT"/>
        <s v="GUYADER"/>
        <s v="PERNOD BEAUDON"/>
        <s v="BEGUET"/>
        <s v="NANCHI"/>
        <s v="TIRREAU"/>
        <s v="CRACCHIOLO"/>
        <s v="ETCHEBERRY"/>
        <s v="BARATAY"/>
        <s v="MERAND"/>
        <s v="THIVOLLE"/>
        <s v="CASTIN"/>
        <s v="DONZEL"/>
        <s v="DUGLERY"/>
        <s v="FERRAND"/>
        <s v="DE BREUVAND"/>
        <s v="LUCOT"/>
        <s v="GARDIEN"/>
        <s v="FAUREAU"/>
        <s v="ALLOIN"/>
        <s v="LEFEBVRE"/>
        <s v="VERGNE"/>
        <s v="BOCHEF"/>
        <s v="MASSEBEUF"/>
        <s v="FLORY"/>
        <s v="GENEST"/>
        <s v="AMRANE"/>
        <s v="CHAUVIN"/>
        <s v="DELUBAC"/>
        <s v="ROCCIA"/>
        <s v="COMTE-DELOCHE"/>
        <s v="TRIN"/>
        <s v="ANDRE-COSTE"/>
        <s v="MARLEIX"/>
        <s v="DELPONT"/>
        <s v="BRUGERON"/>
        <s v="SOURNAC"/>
        <s v="DARAGON"/>
        <s v="MOURIER"/>
        <s v="AURIAS"/>
        <s v="THORAVAL"/>
        <s v="SAVIN"/>
        <s v="AARAB"/>
        <s v="DE DIANOUS"/>
        <s v="MANLHIOT"/>
        <s v="FRAUD"/>
        <s v="KOULAKSEZIAN-ROMY"/>
        <s v="REYNIER"/>
        <s v="NEUDER"/>
        <s v="MONTILLET"/>
        <s v="FILIPPI"/>
        <s v="BERANGER"/>
        <s v="KOVACS"/>
        <s v="CEDRIN"/>
        <s v="CHABERT"/>
        <s v="PFANNER"/>
        <s v="BONNARD"/>
        <s v="LANGENIEUX-VILLARD"/>
        <s v="FEYSSAGUET"/>
        <s v="CHAIX"/>
        <s v="BADREDDINE"/>
        <s v="BOLZE MANTE"/>
        <s v="VICENTE"/>
        <s v="DARLET"/>
        <s v="GENET"/>
        <s v="CELARIER"/>
        <s v="ASLANIAN"/>
        <s v="VIALLE"/>
        <s v="PALIARD"/>
        <s v="VIARD GAUDIN"/>
        <s v="SEJOURNE"/>
        <s v="WASSFI"/>
        <s v="LONGO"/>
        <s v="DEVEZE"/>
        <s v="TARANTINI"/>
        <s v="MAUMON"/>
        <s v="NOYREY"/>
        <s v="RABILLOUD"/>
        <s v="TAITE"/>
        <s v="CINIERI"/>
        <s v="ROTKOPF"/>
        <s v="MANDON"/>
        <s v="PEYCELON"/>
        <s v="BLANCHET"/>
        <s v="KEFI-JEROME"/>
        <s v="SLEPCEVIC"/>
        <s v="CHAROLLAIS-CHEYTION"/>
        <s v="AUBRET"/>
        <s v="MOUSEGHIAN"/>
        <s v="CHAMBE"/>
        <s v="BURELIER"/>
        <s v="SCAFI"/>
        <s v="DINESCU"/>
        <s v="LEDIEU"/>
        <s v="CHAVEROT"/>
        <s v="WAUQUIEZ"/>
        <s v="VIGIER"/>
        <s v="VALENTIN-PREBET"/>
        <s v="CHAPUIS"/>
        <s v="DI VINCENZO"/>
        <s v="MUGNIER"/>
        <s v="HORTEFEUX"/>
        <s v="SIKORA"/>
        <s v="GISCARD D'ESTAING"/>
        <s v="FOUGERE"/>
        <s v="BONNICHON"/>
        <s v="DUBESSY"/>
        <s v="BRENAS"/>
        <s v="VICHNIEVSKY"/>
        <s v="FANGET"/>
        <s v="BEVILLARD"/>
        <s v="CASILDAS"/>
        <s v="SOUCHAL"/>
        <s v="PRACROS"/>
        <s v="PAILLONCY"/>
        <s v="MARTINET"/>
        <s v="FAVAIN"/>
        <s v="BERTHOUX"/>
        <s v="VERCHERE"/>
        <s v="DESPRAS"/>
        <s v="CRUZ"/>
        <s v="VIDAL"/>
        <s v="VAGNIER"/>
        <s v="THIEN"/>
        <s v="CHAPOT"/>
        <s v="VIVIER MERLE"/>
        <s v="LOTTE"/>
        <s v="VARLIETTE"/>
        <s v="DI FOLCO"/>
        <s v="GERIN"/>
        <s v="LAFORET"/>
        <s v="VERNEY-CARRON"/>
        <s v="GASCON"/>
        <s v="PELLET"/>
        <s v="CHAMPEL"/>
        <s v="DE MALLIARD"/>
        <s v="BERLIOZ-CURLET"/>
        <s v="BERRA"/>
        <s v="PENICAUD"/>
        <s v="MOROGE"/>
        <s v="LORNE"/>
        <s v="BERAT"/>
        <s v="LEVY"/>
        <s v="BUFFARD"/>
        <s v="FAUTRA"/>
        <s v="RANTONNET"/>
        <s v="LAVENIR"/>
        <s v="PIRRA"/>
        <s v="POKAM TCHOFO"/>
        <s v="FONTANGES"/>
        <s v="SABUNCU"/>
        <s v="BALAS"/>
        <s v="SCHOENDORFF"/>
        <s v="BESSOUD"/>
        <s v="LASSAGNE"/>
        <s v="BERGASSE"/>
        <s v="GHOUILA"/>
        <s v="SOURY"/>
        <s v="NACHURY"/>
        <s v="MIGNOLA"/>
        <s v="BONNIVARD"/>
        <s v="PANNEKOUCKE"/>
        <s v="MONTORO-SADOUX"/>
        <s v="DULLIN"/>
        <s v="TURNAR"/>
        <s v="BONNIEZ"/>
        <s v="WILLERVAL"/>
        <s v="DETRAZ"/>
        <s v="BURNIER FRAMBORET"/>
        <s v="DURBET"/>
        <s v="GNUVA"/>
        <s v="SADDIER"/>
        <s v="ANDRE LAURENT"/>
        <s v="DUVAND"/>
        <s v="PELLEVAT"/>
        <s v="PACORET"/>
        <s v="CARBONNEL"/>
        <s v="ROUPIOZ"/>
        <s v="VERCIN"/>
        <s v="BAUD-ROCHE"/>
        <s v="BOSLAND"/>
        <s v="CAMPS"/>
        <s v="CATTANEO"/>
        <s v="DAMHET"/>
        <s v="VALLET"/>
        <s v="SALOU"/>
        <s v="GAVEL"/>
        <s v="PETEX"/>
        <s v="GRANGER"/>
        <s v="CHABROLLE"/>
        <s v="CHELEPINE"/>
        <s v="BERNET"/>
        <s v="TISSOT"/>
        <s v="VIEUDRIN"/>
        <s v="LISACEK"/>
        <s v="PILLON"/>
        <s v="CUMINET"/>
        <s v="COLOMB"/>
        <s v="BOILEAU"/>
        <s v="PASQUALIN"/>
        <s v="ZIELINSKI"/>
        <s v="TROIANO"/>
        <s v="VERNAY"/>
        <s v="GOLA"/>
        <s v="BABIAN-LHERMET"/>
        <s v="BOUSSAND"/>
        <s v="CORS"/>
        <s v="ETTAHFI BIZET"/>
        <s v="SEM"/>
        <s v="BOUTTERIN"/>
        <s v="GOBIN"/>
        <s v="PROTHON"/>
        <s v="ROUAIRE"/>
        <s v="SCHEIDBACH-CARON"/>
        <s v="MOYERSOEN"/>
        <s v="BERAUD-WILLIAMS"/>
        <s v="LAFORCE"/>
        <s v="CERBAÏ"/>
        <s v="DEPLACE"/>
        <s v="LAGIER"/>
        <s v="MOINGEON"/>
        <s v="DEVILLARD"/>
        <s v="BENAVENT"/>
        <s v="GUEROULT"/>
        <s v="GEOFFRIAU"/>
        <s v="ORDRONEAU"/>
        <s v="MACIAZEK"/>
        <s v="MOREL DARLEUX"/>
        <s v="CHOSSON"/>
        <s v="FOUILLEUX"/>
        <s v="LEVACHER"/>
        <s v="LE GARDEUR"/>
        <s v="THEVENIEAU"/>
        <s v="BONTOUX"/>
        <s v="BOUTIN"/>
        <s v="TERRAIL"/>
        <s v="JIMENEZ"/>
        <s v="DIB"/>
        <s v="LACHERET"/>
        <s v="REVERBEL"/>
        <s v="JOURJON"/>
        <s v="LAÏDOUNI-DENIS"/>
        <s v="GOUVERNEL"/>
        <s v="MARCHE"/>
        <s v="ZENATI"/>
        <s v="ROYER"/>
        <s v="PARLANGE"/>
        <s v="DOMENECH BELTRAN"/>
        <s v="REUX"/>
        <s v="DIME"/>
        <s v="PENET"/>
        <s v="GRENIER"/>
        <s v="CHOUVY"/>
        <s v="GIROUD"/>
        <s v="BARJOT"/>
        <s v="ARPINO"/>
        <s v="FINET"/>
        <s v="MEROT"/>
        <s v="MENUT"/>
        <s v="PITTET"/>
        <s v="GENET-CREPPY"/>
        <s v="JANEX"/>
        <s v="CROS"/>
        <s v="QUINTIN"/>
        <s v="VIALLON"/>
        <s v="OLMOS"/>
        <s v="GBEHIRI"/>
        <s v="PALLIERE"/>
        <s v="POINT"/>
        <s v="LERAS"/>
        <s v="BENCHARIF"/>
        <s v="ZERARGA"/>
        <s v="OUMAKHLOUF"/>
        <s v="BESSET"/>
        <s v="CAYROL"/>
        <s v="AIZAC"/>
        <s v="TREILLAND"/>
        <s v="BLACHON"/>
        <s v="TAURINYA"/>
        <s v="LONGEON"/>
        <s v="TOUAREF-FORESTIER"/>
        <s v="DEVESA"/>
        <s v="MERAHI"/>
        <s v="NEY"/>
        <s v="GHODBANE"/>
        <s v="ROCHETTE"/>
        <s v="HUYARD"/>
        <s v="BIETRIX"/>
        <s v="PATUREAU-MIRAND"/>
        <s v="DOLIK"/>
        <s v="GACON"/>
        <s v="BOUTON"/>
        <s v="YVON"/>
        <s v="DAUMAS"/>
        <s v="ROYET"/>
        <s v="POMMAREL"/>
        <s v="BEZLI"/>
        <s v="BOUANANE"/>
        <s v="PORCHERON"/>
        <s v="LANSIGU"/>
        <s v="MEDERREG"/>
        <s v="VEILHAN"/>
        <s v="DUREAU"/>
        <s v="BARREYRE"/>
        <s v="TAILHANDIER"/>
        <s v="DRILLON"/>
        <s v="CHETIH"/>
        <s v="CHOVIN"/>
        <s v="MOLLON"/>
        <s v="DAUBANNAY"/>
        <s v="AUROI"/>
        <s v="KOHLHAAS"/>
        <s v="TRUJILLO-GAUCHEZ"/>
        <s v="FORNITO"/>
        <s v="GORBATKO"/>
        <s v="BOUMAZA"/>
        <s v="FOILLERET"/>
        <s v="COEUR"/>
        <s v="CHERPIN"/>
        <s v="MARTY-JOURJON"/>
        <s v="CLAITTE"/>
        <s v="GUYOTOT"/>
        <s v="KOTARAC"/>
        <s v="GURY"/>
        <s v="CREUS"/>
        <s v="KHELIFI"/>
        <s v="FAYNEL"/>
        <s v="GROSPERRIN"/>
        <s v="KRETZSCHMAR"/>
        <s v="FERLET"/>
        <s v="RAY"/>
        <s v="FRÉRY"/>
        <s v="POMMATEAU"/>
        <s v="SEPPA TITTY"/>
        <s v="ROLS"/>
        <s v="COMBAL"/>
        <s v="ABABSA"/>
        <s v="TESCHE"/>
        <s v="COPY"/>
        <s v="CARASCO"/>
        <s v="ZINCK"/>
        <s v="LY"/>
        <s v="DEHAN"/>
        <s v="BENBANASTE-STADLER"/>
        <s v="ESCOFFIER"/>
        <s v="NEUMEYER"/>
        <s v="LE BRUN"/>
        <s v="MERMOUD"/>
        <s v="JOYEUX"/>
        <s v="BEN AYOUN"/>
        <s v="BUB"/>
        <s v="NIEPCE"/>
        <s v="MOREIRA"/>
        <s v="TÊTE"/>
        <s v="CUSEY"/>
        <s v="IBANEZ"/>
        <s v="TRIGON"/>
        <s v="DUCHARNE"/>
        <s v="GSELL"/>
        <s v="ROUXIN"/>
        <s v="CHAUTAGNAT"/>
        <s v="DELHOMME"/>
        <s v="TUAL-MANUSE"/>
        <s v="ASTORG"/>
        <s v="WALTHERT SELOSSE"/>
        <s v="TREMBLAY"/>
        <s v="VIGNOUD"/>
        <s v="TOULERON"/>
        <s v="MOLEINS"/>
        <s v="VENJEAN"/>
        <s v="CREUSET"/>
        <s v="CHENAL"/>
        <s v="MASSEIN"/>
        <s v="VERON"/>
        <s v="DAURIAT"/>
        <s v="CRONIER"/>
        <s v="KREMPP"/>
        <s v="VULLIET"/>
        <s v="EYRAUD"/>
        <s v="JUILLET"/>
        <s v="BATTISTA"/>
        <s v="LAUBEZ-GIRERD"/>
        <s v="SERMET"/>
        <s v="VELON"/>
        <s v="CUISANT"/>
        <s v="CARTELLIER"/>
        <s v="BERNERD"/>
        <s v="KUTA"/>
        <s v="BONNET-CORDENOD"/>
        <s v="CHAPPAT"/>
        <s v="MORANDAT-CHAPPAT"/>
        <s v="MONGENOT"/>
        <s v="FOURNET"/>
        <s v="BARBAUT-SAVE"/>
        <s v="SOCCOL"/>
        <s v="BOUTONNAT"/>
        <s v="CAUDRON"/>
        <s v="BOURDON"/>
        <s v="CHADENAS"/>
        <s v="DHELIN"/>
        <s v="BROCHET"/>
        <s v="BARBAUT"/>
        <s v="CHALINE"/>
        <s v="GASTAL"/>
        <s v="PARET"/>
        <s v="ARGENSON"/>
        <s v="DOURLENS"/>
        <s v="FALCOZ-VIGNE"/>
        <s v="TOUMI"/>
        <s v="SARZIER"/>
        <s v="LOISON"/>
        <s v="BOUILLET"/>
        <s v="VERMANDE"/>
        <s v="THEVENET-ANDERSON"/>
        <s v="MARSAL"/>
        <s v="VILLANUEVA"/>
        <s v="ROUSSELET"/>
        <s v="CARACCHINI"/>
        <s v="REGUILLON"/>
        <s v="MAGALON"/>
        <s v="SAUZE"/>
        <s v="ECKERT"/>
        <s v="BLOCHER"/>
        <s v="BERTONI-IMBERT"/>
        <s v="MERMET"/>
        <s v="ALZAT-LALY"/>
        <s v="DAMAIS"/>
        <s v="ZITOUN"/>
        <s v="CUMIN"/>
        <s v="CATELIN"/>
        <s v="PRUDHOMME"/>
        <s v="DALLONGEVILLE"/>
        <s v="BURDET"/>
        <s v="NEMOZ-RAJOT"/>
        <s v="GRECK"/>
        <s v="BOURGEOIS"/>
        <s v="DENEVE"/>
        <s v="LAFEUILLE"/>
        <s v="AULAGNIER"/>
        <s v="VITALE"/>
        <s v="BOSOM-CEMELI"/>
        <s v="RAFFIN"/>
        <s v="ARNOLDI"/>
        <s v="BRASIER"/>
        <s v="CANOLLE"/>
        <s v="JOSSERAND"/>
        <s v="RIPAUD"/>
        <s v="ROUVET"/>
        <s v="BERLIOZ"/>
        <s v="CIVIER"/>
        <s v="DELOISON"/>
        <s v="BARRALON"/>
        <s v="GELDREICH"/>
        <s v="BERGEON"/>
        <s v="HEYRAUD"/>
        <s v="BOUCHARDON"/>
        <s v="LESDASSE"/>
        <s v="FAICHE"/>
        <s v="RAVASSOT"/>
        <s v="FREYCENON"/>
        <s v="GALLAY"/>
        <s v="DELUERMOZ"/>
        <s v="VASSAL"/>
        <s v="LAGASSE"/>
        <s v="ROUBAUD"/>
        <s v="QUINSON"/>
        <s v="ACHON"/>
        <s v="THIRCUIR"/>
        <s v="CARDAIRE"/>
        <s v="SERVIER"/>
        <s v="POURREYRON"/>
        <s v="LAGEYRE"/>
        <s v="FABRÈGUES"/>
        <s v="FRAMERY"/>
        <s v="DELISSE"/>
        <s v="PIATTI"/>
        <s v="LEGRAND"/>
        <s v="PAILLOUX"/>
        <s v="LACAZE"/>
        <s v="SIGODA"/>
        <s v="RAMBAUD"/>
        <s v="DREUX"/>
        <s v="BOUCHUT"/>
        <s v="DUSSURGEY"/>
        <s v="AUDANO"/>
        <s v="ACCARIER"/>
        <s v="CAMPANELLA-KAHLOUCHE"/>
        <s v="DORNE"/>
        <s v="LAVIER"/>
        <s v="BENSALEM"/>
        <s v="GIRERD"/>
        <s v="FRANCHINO"/>
        <s v="CAPPEAU"/>
        <s v="PIN"/>
        <s v="MONTAUBAN"/>
        <s v="ALEZE"/>
        <s v="DUTAL"/>
        <s v="LE MESRE DE PAS"/>
        <s v="ROCHAT"/>
        <s v="SAUSSARD"/>
        <s v="DE GISLAIN DE BONTIN"/>
        <s v="MERLIN"/>
        <s v="DHENNIN"/>
        <s v="DUMORTIER"/>
        <s v="ROFI"/>
        <s v="BRUYÈRE"/>
        <s v="HADDOU"/>
        <s v="SKIBA"/>
        <s v="THOMAZO"/>
        <s v="CULLET"/>
        <s v="BRULE"/>
        <s v="VIRICEL"/>
        <s v="JOSSELIN"/>
        <s v="LEPELLETIER"/>
        <s v="TAMET"/>
        <s v="BECOUZE"/>
        <s v="BOUTTAZ"/>
        <s v="IDOT-LAMIAUX"/>
        <s v="MAUDUIT"/>
        <s v="CHAGOT"/>
        <s v="GENESSEY"/>
        <s v="BONGIOVANNI"/>
        <s v="BONNAVION"/>
        <s v="FRACY"/>
        <s v="MAT"/>
        <s v="BLANCHIN"/>
        <s v="DEPREZ"/>
        <s v="BRAND"/>
        <s v="REGARD"/>
        <s v="SANGLA-CONTAT"/>
        <s v="FROMAGET"/>
        <s v="MOLLEX"/>
        <s v="LANÇON"/>
        <s v="RENAUDOT"/>
        <s v="BERRODIER"/>
        <s v="GINI"/>
        <s v="ALIRAND"/>
        <s v="NEREL"/>
        <s v="DEBAT"/>
        <s v="BLATRIX-CONTAT"/>
        <s v="BENMEDJAHED"/>
        <s v="GIVERNET"/>
        <s v="BRACHET"/>
        <s v="FROMONT"/>
        <s v="DUBARE"/>
        <s v="REDIER DE LA VILLATTE"/>
        <s v="ZANCANARO-EMERIC"/>
        <s v="HASSOUN"/>
        <s v="SUPERNAK"/>
        <s v="DELOCHE"/>
        <s v="BEN EL MEHDI"/>
        <s v="CHASSIN"/>
        <s v="BRIEN"/>
        <s v="LÉGUILLON"/>
        <s v="BOURGEOT"/>
        <s v="JEUDI"/>
        <s v="DARD"/>
        <s v="DENFERD"/>
        <s v="BRUNNER"/>
        <s v="BIEREL"/>
        <s v="SAULIGNAC"/>
        <s v="MALAVIEILLE"/>
        <s v="FANGIER"/>
        <s v="SCHERER"/>
        <s v="BONNETAIN"/>
        <s v="TOLFO"/>
        <s v="VIGNAL"/>
        <s v="GONNET TABARDEL"/>
        <s v="SAVATIER"/>
        <s v="THIERS"/>
        <s v="BRU"/>
        <s v="DUBOURG"/>
        <s v="MEYRONEINC"/>
        <s v="BOUDOU"/>
        <s v="GREGOIRE"/>
        <s v="CASALINO"/>
        <s v="FERLAY"/>
        <s v="CHAY"/>
        <s v="CATELINOIS"/>
        <s v="MALRIC"/>
        <s v="DESPLANCHES"/>
        <s v="VIDANA"/>
        <s v="ZAKAR"/>
        <s v="CLAPOT"/>
        <s v="CAROU"/>
        <s v="BONNY-E."/>
        <s v="ENTAT"/>
        <s v="BOUKAALA"/>
        <s v="VERAN"/>
        <s v="GEMMANI"/>
        <s v="LOQUET-NAËL"/>
        <s v="LEHNEBACH"/>
        <s v="SMETANINE"/>
        <s v="SAURAT"/>
        <s v="BORNE"/>
        <s v="BOUISSET"/>
        <s v="GIMBERT"/>
        <s v="GERVASI"/>
        <s v="THIOUNE"/>
        <s v="THOVISTE"/>
        <s v="DELABALLE"/>
        <s v="BONNIEU-DEVALUEZ"/>
        <s v="STAALI"/>
        <s v="DISSA"/>
        <s v="DE SOUSA"/>
        <s v="SUZZARINI"/>
        <s v="RACHED"/>
        <s v="JOBAZE"/>
        <s v="PIRRELLO"/>
        <s v="GUÉZOU"/>
        <s v="BASTANTE"/>
        <s v="RIAMON"/>
        <s v="JUBAN"/>
        <s v="CESA"/>
        <s v="KEDRANE BENCHARIF"/>
        <s v="FUGIT"/>
        <s v="DUMESTRE"/>
        <s v="VACHEZ"/>
        <s v="DA SILVA"/>
        <s v="VALETTE"/>
        <s v="CHAUDAGNE"/>
        <s v="ARGOT"/>
        <s v="DURON"/>
        <s v="ZOUAÏMIA"/>
        <s v="DHAOUADI"/>
        <s v="DI CICCO"/>
        <s v="GODDE"/>
        <s v="POTHIN"/>
        <s v="FRIEDENBERG"/>
        <s v="CHAPAVEIRE"/>
        <s v="THIEBAULT"/>
        <s v="FARISON"/>
        <s v="BLÉE"/>
        <s v="DOUIX"/>
        <s v="MANGIARACINA"/>
        <s v="COTTE"/>
        <s v="CHICHA"/>
        <s v="BUSSIÈRE"/>
        <s v="AUBOIS"/>
        <s v="BERKANI"/>
        <s v="YAYER"/>
        <s v="MEALLET"/>
        <s v="VACANT"/>
        <s v="BOUCHARDY"/>
        <s v="HARKATI"/>
        <s v="MOUSSAOUI"/>
        <s v="MICHELET"/>
        <s v="MAYOT"/>
        <s v="GONZALVO"/>
        <s v="BELETTE"/>
        <s v="CAYRE"/>
        <s v="CONSTANT"/>
        <s v="LACONDEMINE"/>
        <s v="KHORSI-MERY"/>
        <s v="BOURRASSAUT"/>
        <s v="BERGAME"/>
        <s v="MAHUET"/>
        <s v="VERVLIET"/>
        <s v="KHABAT"/>
        <s v="MORGEAUX"/>
        <s v="TOURNIER"/>
        <s v="EL BARGUI"/>
        <s v="QUEYRANNE"/>
        <s v="TRILLET-LENOIR"/>
        <s v="PEIZERAT"/>
        <s v="CONDEMINE-VUILLOT"/>
        <s v="VULLIERME"/>
        <s v="BOUDAOUD"/>
        <s v="CROMBECQUE"/>
        <s v="PIANTONI"/>
        <s v="GRASSET"/>
        <s v="SECHAUD"/>
        <s v="BEN KHELIFA"/>
        <s v="SULTAN"/>
        <s v="THEVENON"/>
        <s v="EDERY"/>
        <s v="AOUJDAD"/>
        <s v="ALI SAID"/>
        <s v="BARIOZ-PLANCHE"/>
        <s v="AUZAL"/>
        <s v="MA"/>
        <s v="FRONTON"/>
        <s v="DERBAL"/>
        <s v="MAKHSI-YAN"/>
        <s v="DANA GUESMET"/>
        <s v="BARNET"/>
        <s v="MESBAHI"/>
        <s v="BOUTMEDJET"/>
        <s v="YOYO"/>
        <s v="GAUQUELIN"/>
        <s v="BOUDAUD"/>
        <s v="DAHOUM"/>
        <s v="SENDE"/>
        <s v="LAROCHE"/>
        <s v="GORIZIAN"/>
        <s v="DEMONTES"/>
        <s v="DESCHAMPS"/>
        <s v="REPENTIN"/>
        <s v="AZNAR-MOLLIEX"/>
        <s v="GUILHAUDIN"/>
        <s v="GILLE"/>
        <s v="BIENASSIS"/>
        <s v="GALEA"/>
        <s v="MORAT"/>
        <s v="NICOLLE"/>
        <s v="TORNIER"/>
        <s v="BRUNETTI"/>
        <s v="JOUSSERAND"/>
        <s v="DUPESSEY"/>
        <s v="SEGAUD-LABIDI"/>
        <s v="GIBOUIN"/>
        <s v="COMET"/>
        <s v="BAUD"/>
        <s v="FOURNIER-BIDOZ"/>
        <s v="BIGRE"/>
        <s v="DEREMBLE"/>
        <s v="ESCOUBÈS"/>
        <s v="SAKER"/>
        <s v="LAPERRIERE"/>
        <s v="RAMOS"/>
        <s v="GINDRE"/>
        <s v="VALENTE-GRANDO"/>
        <s v="CAVIN"/>
        <s v="DELYON"/>
        <s v="LIORET"/>
        <s v="TOUIN"/>
        <s v="DEMESLAY"/>
        <s v="LUYT"/>
        <s v="THIERIOT"/>
        <s v="LIGNON"/>
        <s v="BUGNET"/>
        <s v="LIGNIER"/>
        <s v="BEUGIN"/>
        <s v="DERUELLE"/>
        <s v="PIDOUX"/>
        <s v="MONTEL"/>
        <s v="RICCIARDETTI"/>
        <s v="AMELLA"/>
        <s v="ACARD"/>
        <s v="HUDRY"/>
        <s v="MOUGIN"/>
        <s v="LUTZ"/>
        <s v="NAVION"/>
        <s v="GIRARDET"/>
        <s v="DECRION"/>
        <s v="FLOUR"/>
        <s v="ROMANO"/>
        <s v="EME"/>
        <s v="LIAUDAT"/>
        <s v="BRUANDET"/>
        <s v="PIOTROWSKI"/>
        <s v="BOILLOT"/>
        <s v="BOUCON"/>
        <s v="MONTRELAY"/>
        <s v="DESSEIGNE"/>
        <s v="PAGET"/>
        <s v="CORNU"/>
        <s v="ECARD"/>
        <s v="BRIOT"/>
        <s v="WECHINGER"/>
        <s v="GRAPPIN"/>
        <s v="LASSARRE"/>
        <s v="OLIVARES VILLEGAT"/>
        <s v="BAS"/>
        <s v="APRICENA"/>
        <s v="BLANOT"/>
        <s v="PAQUES"/>
        <s v="LANFRANCHI"/>
        <s v="CHAMPY"/>
        <s v="TACAIL"/>
        <s v="BEAURAIN"/>
        <s v="CUGNOT"/>
        <s v="RECEVEUR"/>
        <s v="BEUF"/>
        <s v="SENNERICH"/>
        <s v="NOIROT"/>
        <s v="GUILLARME REDL"/>
        <s v="CHUDZIK"/>
        <s v="CABOCHE"/>
        <s v="CANTIN"/>
        <s v="BOUDRA"/>
        <s v="SZYCH"/>
        <s v="JONDET"/>
        <s v="FURGALA"/>
        <s v="SALLES"/>
        <s v="CARLETTO"/>
        <s v="BIJARD"/>
        <s v="LAGOUTTE"/>
        <s v="PIGEAT"/>
        <s v="TRESORIER"/>
        <s v="MONFORT"/>
        <s v="CIAMBELLA"/>
        <s v="ODOUL"/>
        <s v="VIGREUX"/>
        <s v="MASSARD"/>
        <s v="JANILLON"/>
        <s v="DEMARTINI"/>
        <s v="BLANDIN"/>
        <s v="DUNIEL"/>
        <s v="SYLVESTRE"/>
        <s v="CHOLET"/>
        <s v="JEANROCH"/>
        <s v="DROUIN"/>
        <s v="BAILLY"/>
        <s v="NIESWAND"/>
        <s v="LAURENCY"/>
        <s v="CLAIR"/>
        <s v="BARGETON"/>
        <s v="JANQUIN"/>
        <s v="FLACHET"/>
        <s v="SALERNO"/>
        <s v="BRAYARD"/>
        <s v="AMANT"/>
        <s v="MILOVAN"/>
        <s v="TOUZEAU"/>
        <s v="DESOGUS"/>
        <s v="DELEZENNE"/>
        <s v="RIVERO"/>
        <s v="DE GUILLEBON"/>
        <s v="VANDENBROUCQUE"/>
        <s v="FÉNÉON"/>
        <s v="MOYEMONT"/>
        <s v="COMAS"/>
        <s v="GUERRIN"/>
        <s v="RICCI"/>
        <s v="GENTELET"/>
        <s v="ARDIET"/>
        <s v="LEMESTRE"/>
        <s v="GUILLEMINOT"/>
        <s v="NORETTI"/>
        <s v="DURAN-PEREZ"/>
        <s v="IHLEN"/>
        <s v="BOSSERDET"/>
        <s v="BARDEY"/>
        <s v="OUDAMA"/>
        <s v="BONNEVILLE"/>
        <s v="JAILLET"/>
        <s v="GOROKHOVA"/>
        <s v="DUFRENNE"/>
        <s v="FRERE"/>
        <s v="RACINE"/>
        <s v="VERGUET"/>
        <s v="VOMPIERRE"/>
        <s v="GALLOIS"/>
        <s v="BUC"/>
        <s v="CELLE"/>
        <s v="LE DISCOT"/>
        <s v="REVENIAUD"/>
        <s v="MAGNET"/>
        <s v="BESSE"/>
        <s v="LECOEUVRE"/>
        <s v="GUERITAULT"/>
        <s v="DUCHANOY"/>
        <s v="BAMBERGER"/>
        <s v="BALDI"/>
        <s v="MANUELLE"/>
        <s v="BOURNAND"/>
        <s v="GUISEPELLI"/>
        <s v="DUFFY"/>
        <s v="FALIPOU"/>
        <s v="JANNIAUX"/>
        <s v="NABET"/>
        <s v="PIRAT"/>
        <s v="BAJOU"/>
        <s v="LORIOD"/>
        <s v="HUCKEL"/>
        <s v="DUVERNOY"/>
        <s v="MONTIGNY"/>
        <s v="TOURBIER"/>
        <s v="TISSIER"/>
        <s v="CHESNEL"/>
        <s v="CORRADO"/>
        <s v="DETRAIN"/>
        <s v="MINEL"/>
        <s v="CAMPO"/>
        <s v="LETOILE"/>
        <s v="DEVAUCOUX"/>
        <s v="VALLART"/>
        <s v="DETANT"/>
        <s v="DAMIEN"/>
        <s v="MARTINANT"/>
        <s v="BENIGNI"/>
        <s v="SAUVADET"/>
        <s v="VANDRIESSE"/>
        <s v="BOLZE"/>
        <s v="COINT"/>
        <s v="ABBEY"/>
        <s v="MONTRICHARD"/>
        <s v="PATRIAT"/>
        <s v="OUTHIER"/>
        <s v="THIEULEUX"/>
        <s v="HERARD"/>
        <s v="GUENÉ"/>
        <s v="DE LOISY"/>
        <s v="QUINTALLET"/>
        <s v="SIBERT"/>
        <s v="GENRE"/>
        <s v="BRANGET"/>
        <s v="NEDEY"/>
        <s v="COMTE-DELEUZE"/>
        <s v="DARTEVELLE"/>
        <s v="PRIEUR"/>
        <s v="HENRIET"/>
        <s v="VAUFREY"/>
        <s v="CORNIER"/>
        <s v="ROUTHIER"/>
        <s v="CREUSY"/>
        <s v="DÈQUE"/>
        <s v="ABIDI"/>
        <s v="HIRSCHI"/>
        <s v="NADJEM"/>
        <s v="VASSEUR-DIAS"/>
        <s v="PELISSARD"/>
        <s v="VERMEILLET"/>
        <s v="BOUVRET"/>
        <s v="ROUGEAUX"/>
        <s v="OLBINSKI"/>
        <s v="ESTEVE"/>
        <s v="BOURGEOIS-RÉPUBLIQUE"/>
        <s v="BONDIER"/>
        <s v="GAUTHIER PACOUD"/>
        <s v="BOIRIN"/>
        <s v="BAUDHUIN"/>
        <s v="SOLLOGOUB-THOLLENAZ"/>
        <s v="DENIAUX"/>
        <s v="GUIMARD"/>
        <s v="BERSON"/>
        <s v="LE MOAL"/>
        <s v="JOYANDET"/>
        <s v="BREUILLARD-FLETY"/>
        <s v="KROEMER"/>
        <s v="DEGALLAIX"/>
        <s v="CAVAGNAC"/>
        <s v="LAGARRIGUE"/>
        <s v="SENGLER"/>
        <s v="DANJEAN"/>
        <s v="JARROT"/>
        <s v="PLATRET"/>
        <s v="GORDAT"/>
        <s v="DECHAUME"/>
        <s v="CHARLOT"/>
        <s v="PACAUT"/>
        <s v="POURCELOT"/>
        <s v="BRIONNE"/>
        <s v="JUILLOT"/>
        <s v="CARLE VIGUIER"/>
        <s v="GROS"/>
        <s v="MOINE"/>
        <s v="BURTIN"/>
        <s v="DARPHIN"/>
        <s v="DE MINGUINE"/>
        <s v="LAGNEAU"/>
        <s v="ROBLOT"/>
        <s v="GENTIS"/>
        <s v="VERIEN"/>
        <s v="SAULNIER-ARRIGHI"/>
        <s v="SABOURIN"/>
        <s v="OUNES"/>
        <s v="DEILLER"/>
        <s v="GOUSSOT MICHEL"/>
        <s v="GUEGUEN"/>
        <s v="ORGEL"/>
        <s v="N'GOMA"/>
        <s v="BENSOUSSAN"/>
        <s v="GIVORD"/>
        <s v="FERRIERE"/>
        <s v="VALLVERDU"/>
        <s v="GUILBERT"/>
        <s v="MENTRÉ"/>
        <s v="SIRIEIX"/>
        <s v="CHRÉTIEN"/>
        <s v="JUHIN"/>
        <s v="ESTÈVE"/>
        <s v="ESSAYAN"/>
        <s v="CHATENET"/>
        <s v="MULENET"/>
        <s v="MAURI"/>
        <s v="BOUTILLON"/>
        <s v="ZARAT"/>
        <s v="TATARINOFF"/>
        <s v="CARRON"/>
        <s v="FONTENILLE"/>
        <s v="MACKE"/>
        <s v="CADOT"/>
        <s v="BOUREZ"/>
        <s v="GROSSAULE"/>
        <s v="MAGNIEN"/>
        <s v="PATOIS"/>
        <s v="MENETRIER"/>
        <s v="DELSAU"/>
        <s v="GRENET"/>
        <s v="GAIFFE"/>
        <s v="SUTTY"/>
        <s v="STURAM"/>
        <s v="VITU"/>
        <s v="CALMELET"/>
        <s v="WOELHY"/>
        <s v="GUILLERMIN"/>
        <s v="KUNDRAT"/>
        <s v="DHÔTE"/>
        <s v="POUTIGNAT"/>
        <s v="MILLOT"/>
        <s v="BANDIERA"/>
        <s v="ANDREY"/>
        <s v="AHMED"/>
        <s v="JOLY-CAQUINEAU"/>
        <s v="CATTENOT"/>
        <s v="SCORDO"/>
        <s v="RICARD"/>
        <s v="MIR"/>
        <s v="ERBLAND"/>
        <s v="COULICHET"/>
        <s v="SANCASSANI"/>
        <s v="GAGNEPAIN"/>
        <s v="CHOPARD"/>
        <s v="DECOLON"/>
        <s v="LAVOCAT"/>
        <s v="MALLET"/>
        <s v="MOUROT"/>
        <s v="WOUAKOUANITOU"/>
        <s v="SEHMANN"/>
        <s v="DEFFRY"/>
        <s v="JONDEAU"/>
        <s v="GAGNIARRE"/>
        <s v="LEPRI"/>
        <s v="TOURNEUR"/>
        <s v="LAPALUS"/>
        <s v="CHAVIN"/>
        <s v="LITAUDON"/>
        <s v="DANRY"/>
        <s v="WAHL"/>
        <s v="JANNET"/>
        <s v="LALLEMAND"/>
        <s v="TALARICO"/>
        <s v="RÉMY"/>
        <s v="ARNOUX"/>
        <s v="BOZONNET"/>
        <s v="THÉLY"/>
        <s v="BÉHÉREC"/>
        <s v="GUINT"/>
        <s v="NÉGRO"/>
        <s v="GANDY"/>
        <s v="STIMPFLING"/>
        <s v="SOUCHARD"/>
        <s v="DUBARRY"/>
        <s v="CORDELET"/>
        <s v="GRANDJEAN"/>
        <s v="TOLLOT"/>
        <s v="MERCIEUX"/>
        <s v="TRIPOTIN"/>
        <s v="LECHABLE"/>
        <s v="HERVIEU"/>
        <s v="BERNHARD"/>
        <s v="TOUNSI"/>
        <s v="GARBY"/>
        <s v="CAO-PESKA"/>
        <s v="DION"/>
        <s v="MORIGOT"/>
        <s v="BUIGUES"/>
        <s v="PHELUT-RIBÉRY"/>
        <s v="LAMIREL"/>
        <s v="FAVERJON"/>
        <s v="MODDE"/>
        <s v="DERAIN"/>
        <s v="TALPIN"/>
        <s v="DUPLUS"/>
        <s v="DEVILLAIRS"/>
        <s v="JOANNES"/>
        <s v="LAFARGE"/>
        <s v="GILLARD"/>
        <s v="POISOT"/>
        <s v="SCHEUBER"/>
        <s v="STRASSER"/>
        <s v="CUCHEROUSSET"/>
        <s v="REGNAUD"/>
        <s v="LACHAMBRE"/>
        <s v="HAMDAOUI"/>
        <s v="MAINGUET"/>
        <s v="CHAVON"/>
        <s v="BIICHLÉ"/>
        <s v="POETE"/>
        <s v="BOBILLIER"/>
        <s v="CARREL"/>
        <s v="CHARRIERE"/>
        <s v="OMESSA"/>
        <s v="DUPART-MUZERELLE"/>
        <s v="MOUREY"/>
        <s v="MASSEBOEUF"/>
        <s v="CHAMPAGNE"/>
        <s v="CHARVY"/>
        <s v="POUILLOT"/>
        <s v="ROPION"/>
        <s v="DURAND-MIGEON"/>
        <s v="BAZEAU"/>
        <s v="ARIAPOUTRI"/>
        <s v="LEVAVASSEUR"/>
        <s v="VANETTI"/>
        <s v="RIBLET"/>
        <s v="MALLARD"/>
        <s v="MAYA"/>
        <s v="MITTON"/>
        <s v="LONJARET"/>
        <s v="LAOUES"/>
        <s v="COPREAUX"/>
        <s v="BAUDRION"/>
        <s v="ENTREMONT"/>
        <s v="GRAFFARD"/>
        <s v="LE FUR"/>
        <s v="BOISSE"/>
        <s v="GASC"/>
        <s v="GUEIDAN"/>
        <s v="DESLOIRE"/>
        <s v="TURCK"/>
        <s v="ESCHMANN"/>
        <s v="DORBON"/>
        <s v="LALES"/>
        <s v="NAVARRE"/>
        <s v="LANCELOT"/>
        <s v="GUILLEMAIN"/>
        <s v="GEORGELIN"/>
        <s v="MOISSENET"/>
        <s v="BARRAL"/>
        <s v="BARBOTIN"/>
        <s v="BOUET"/>
        <s v="DHOUKAR"/>
        <s v="SIRON"/>
        <s v="CLAUDE"/>
        <s v="JEUDY"/>
        <s v="BOHLINGER"/>
        <s v="BRINGARD"/>
        <s v="FOUSSERET"/>
        <s v="PETIDENT"/>
        <s v="DIANO"/>
        <s v="TRUCHOT-DESSOLLE"/>
        <s v="GUINOT"/>
        <s v="GELIN"/>
        <s v="SIOZAC"/>
        <s v="MANGIONE"/>
        <s v="TAYEBI"/>
        <s v="POINSEL"/>
        <s v="EMORINE"/>
        <s v="OUARAG"/>
        <s v="PORTEILLA"/>
        <s v="AMALRIC"/>
        <s v="ROMMEL"/>
        <s v="LEVEQUE"/>
        <s v="LELONG"/>
        <s v="CIRON"/>
        <s v="ROPITEAUX"/>
        <s v="PORTHAULT"/>
        <s v="JACOTTOT"/>
        <s v="VAGNERON"/>
        <s v="UBBIALI"/>
        <s v="GÜLER CELIK"/>
        <s v="GIAGNOLINI"/>
        <s v="BOURQUIN-VALZER"/>
        <s v="ORTIZ"/>
        <s v="BOURQUIN"/>
        <s v="BAQUET CHATEL"/>
        <s v="ALEM"/>
        <s v="CASTIONI"/>
        <s v="SPICHER"/>
        <s v="BENOIT-GUYOD"/>
        <s v="MONNIEN"/>
        <s v="TERNANT"/>
        <s v="LIME"/>
        <s v="VIVERGE"/>
        <s v="FATON"/>
        <s v="LESEUR"/>
        <s v="MIGNOTTET"/>
        <s v="LAHU"/>
        <s v="CHEY"/>
        <s v="MARTELET"/>
        <s v="FIOROT"/>
        <s v="DEROUAULT"/>
        <s v="LIRON"/>
        <s v="CHOQUEL"/>
        <s v="LECHER"/>
        <s v="CHARDONNERET"/>
        <s v="GLORIFET"/>
        <s v="COQUET"/>
        <s v="JEANNEAU"/>
        <s v="THILLIER"/>
        <s v="LAZAR"/>
        <s v="TOGNET"/>
        <s v="HAFEKOST"/>
        <s v="RAHMI"/>
        <s v="GRIMAITRE"/>
        <s v="PORTAZ"/>
        <s v="HOGRAINDLEUR"/>
        <s v="MAGAGNINI"/>
        <s v="DUMORA"/>
        <s v="JALLAGEAS"/>
        <s v="ROSSO"/>
        <s v="TRAMOY"/>
        <s v="VINAUGER"/>
        <s v="PROPIN"/>
        <s v="BERTONCELLO"/>
        <s v="DESBROSSES"/>
        <s v="LEBEAU"/>
        <s v="DOLE"/>
        <s v="BRAMANT"/>
        <s v="BERNER"/>
        <s v="DAUBY"/>
        <s v="GONNOT"/>
        <s v="BOULEY"/>
        <s v="BERNADAT"/>
        <s v="TAVIOT"/>
        <s v="LARTAUT"/>
        <s v="DE ALMEIDA"/>
        <s v="MEYROUNE"/>
        <s v="KAIM"/>
        <s v="HARDOUIN"/>
        <s v="FAUTRIER"/>
        <s v="BLIN"/>
        <s v="ANTOINE-MEYZONNADE"/>
        <s v="GENTAZ"/>
        <s v="COMPOINT"/>
        <s v="NICHELE"/>
        <s v="CHAPELET"/>
        <s v="LETAILLEUR"/>
        <s v="CURTI"/>
        <s v="GREVILLOT"/>
        <s v="MEGHRICHE"/>
        <s v="PARENTY"/>
        <s v="NEHDI"/>
        <s v="RAYOT"/>
        <s v="POURNIN"/>
        <s v="MARCHAL"/>
        <s v="DENIZOT"/>
        <s v="PETET"/>
        <s v="PAUPERT"/>
        <s v="ALPHONSO"/>
        <s v="FICHOT"/>
        <s v="BOUTRY"/>
        <s v="MIGNOTTE"/>
        <s v="BOSSU"/>
        <s v="VINDARD-ROTHON"/>
        <s v="PELLETIER"/>
        <s v="EL KAMEL"/>
        <s v="SAUVANET"/>
        <s v="BERTHELOT"/>
        <s v="KOLLER"/>
        <s v="SPRINGAUX"/>
        <s v="TREPPO"/>
        <s v="FRIESS"/>
        <s v="DRIANO"/>
        <s v="PLAIN"/>
        <s v="RUE"/>
        <s v="ABBOT"/>
        <s v="FRUITET"/>
        <s v="DELCAMBRE"/>
        <s v="USSELMANN"/>
        <s v="THIRODE"/>
        <s v="COUTENAY"/>
        <s v="CUENOT"/>
        <s v="CATRY"/>
        <s v="TIROT"/>
        <s v="VUITTON"/>
        <s v="KVARTSKHAVA"/>
        <s v="REVOY"/>
        <s v="MARÉCHAL"/>
        <s v="VERNIER"/>
        <s v="DÉRY"/>
        <s v="WOLFF"/>
        <s v="MORLIER"/>
        <s v="OCLER"/>
        <s v="ÉPAILLY"/>
        <s v="RABOUTET"/>
        <s v="DU QUELLENEC"/>
        <s v="PAUCHARD"/>
        <s v="MILLERAT"/>
        <s v="SEGONDS"/>
        <s v="LEMOULT"/>
        <s v="DUVERNAY"/>
        <s v="HERVIER"/>
        <s v="BOUQUETTE"/>
        <s v="ROUILLON"/>
        <s v="GARRET"/>
        <s v="HENNEQUIN"/>
        <s v="JARDINIER"/>
        <s v="DIEZ"/>
        <s v="MEMHELD"/>
        <s v="POICHET"/>
        <s v="LANDOZ"/>
        <s v="HENON"/>
        <s v="DUFRAIGNE"/>
        <s v="LUCOTTE"/>
        <s v="BARTCZAK"/>
        <s v="BUNEL"/>
        <s v="CHASSARD"/>
        <s v="DELARCHE"/>
        <s v="SINGEOT"/>
        <s v="PRUDENT"/>
        <s v="POTIN"/>
        <s v="UNY"/>
        <s v="GIOAN"/>
        <s v="DUSSAUGE"/>
        <s v="BERNIZET"/>
        <s v="ZWICKY"/>
        <s v="COROT"/>
        <s v="LACROÛTE"/>
        <s v="LY WA HOÏ"/>
        <s v="DELORME"/>
        <s v="MANIGAUT"/>
        <s v="CARRASCO"/>
        <s v="BAUMANN"/>
        <s v="GAUDIAU"/>
        <s v="TORCHIN"/>
        <s v="THÉVENIN"/>
        <s v="DEMANGELLE"/>
        <s v="GUERNIER"/>
        <s v="PUGET"/>
        <s v="COURATIER"/>
        <s v="PETITOT"/>
        <s v="PHEULPIN"/>
        <s v="FONTANIVE"/>
        <s v="RAVACLEY"/>
        <s v="KAHL"/>
        <s v="BOBARD"/>
        <s v="CHERIN"/>
        <s v="ARJI"/>
        <s v="LEBEAUD"/>
        <s v="JANNEL"/>
        <s v="BOCQUET"/>
        <s v="JACQUELAIN"/>
        <s v="PANIZZOLI"/>
        <s v="BOUZY"/>
        <s v="HAIGRE"/>
        <s v="VICHOT"/>
        <s v="DETHOR"/>
        <s v="GARLATTI"/>
        <s v="DERAY"/>
        <s v="HUILIER"/>
        <s v="THIEVENT"/>
        <s v="JOBARD"/>
        <s v="MAENHOUT"/>
        <s v="EUVRARD"/>
        <s v="BERCOT"/>
        <s v="RETORNAZ"/>
        <s v="REVERS"/>
        <s v="COLLAS"/>
        <s v="BEREZECKI"/>
        <s v="VUILLEMIN"/>
        <s v="SCAGNETTI"/>
        <s v="EL GAMAH"/>
        <s v="VOLLOT"/>
        <s v="BRENIAUX"/>
        <s v="REPOLT"/>
        <s v="VIARD"/>
        <s v="CHURIE"/>
        <s v="LAVRUT"/>
        <s v="DUCOURTIOUX"/>
        <s v="MICHALET"/>
        <s v="BURDEYRON"/>
        <s v="BOUCOMONT"/>
        <s v="CAMBIANICA"/>
        <s v="BOUDIER"/>
        <s v="FOUCAT"/>
        <s v="JOACHIM"/>
        <s v="VANHERSECKE"/>
        <s v="RAJRAJI"/>
        <s v="AUBERGET"/>
        <s v="BOULIN"/>
        <s v="DORMOY"/>
        <s v="MANTOVANI"/>
        <s v="PINOT"/>
        <s v="ARBEY"/>
        <s v="FROIDEVAUX"/>
        <s v="ANNEQUIN"/>
        <s v="HUGUENARD"/>
        <s v="BOYADJIAN"/>
        <s v="PLET"/>
        <s v="ALONSO"/>
        <s v="AGUILAR"/>
        <s v="CHASSIGNEUX"/>
        <s v="DARGAUD"/>
        <s v="BRANDILY"/>
        <s v="SANTIAGO"/>
        <s v="PRÉFOT"/>
        <s v="MARZOLO"/>
        <s v="GAGNE"/>
        <s v="BONNOT"/>
        <s v="FIGURA"/>
        <s v="SAILLARD"/>
        <s v="HAMELIN"/>
        <s v="FOSSEY"/>
        <s v="LAGARDETTE"/>
        <s v="CONTANT"/>
        <s v="BARBOT"/>
        <s v="GRUPE"/>
        <s v="RATON"/>
        <s v="SERIN"/>
        <s v="BERNALES"/>
        <s v="RABBAKHI"/>
        <s v="DE FRANCOLINI"/>
        <s v="BÈGUE"/>
        <s v="CHAVEGRAND"/>
        <s v="MURINGER"/>
        <s v="ATTALIN"/>
        <s v="ROLLET"/>
        <s v="ELIS"/>
        <s v="HILLON"/>
        <s v="LOOS-MAILLARD"/>
        <s v="ZOUINE"/>
        <s v="KLEINHANS"/>
        <s v="TALMET"/>
        <s v="MONTEIRO"/>
        <s v="PENAQUE"/>
        <s v="BEUTEAU-MAIRET"/>
        <s v="CAMACHO"/>
        <s v="SIMONCINI"/>
        <s v="DELVIGNE"/>
        <s v="THIRION"/>
        <s v="SIA"/>
        <s v="TESTORI"/>
        <s v="BIZE"/>
        <s v="GRIMPRET"/>
        <s v="BIZOT"/>
        <s v="DESEILLE"/>
        <s v="CROIZIER"/>
        <s v="BOILLON"/>
        <s v="GARINO TINCHANT"/>
        <s v="LESUEUR"/>
        <s v="BICHOT DEMILLY"/>
        <s v="THIVET"/>
        <s v="BOUZAT"/>
        <s v="SIMONIN-CHANIOT"/>
        <s v="LAMBEY"/>
        <s v="ADAM-NORMAND"/>
        <s v="AJOUX"/>
        <s v="GALLIOT"/>
        <s v="BONFILS"/>
        <s v="GUILLAME"/>
        <s v="MARRON"/>
        <s v="BORDAT"/>
        <s v="PROST-GROSJEAN"/>
        <s v="CHEVROT"/>
        <s v="BROCARD"/>
        <s v="POTY"/>
        <s v="REGAD"/>
        <s v="LAIR"/>
        <s v="MONDAMEY"/>
        <s v="BEUZARD"/>
        <s v="ETIEVANT"/>
        <s v="BONNICEL"/>
        <s v="BOURCIER"/>
        <s v="FLANDIN"/>
        <s v="DESCREAUX"/>
        <s v="BESSEMOULIN"/>
        <s v="DESFORGES"/>
        <s v="DOS REIS"/>
        <s v="DURUPT-VIGNARD"/>
        <s v="MIROUDOT"/>
        <s v="PETIGNY"/>
        <s v="LATOURTE"/>
        <s v="CENNERAZZO"/>
        <s v="MARTHEY"/>
        <s v="MICOLLET"/>
        <s v="CHAUVET"/>
        <s v="GABRELLE"/>
        <s v="ROMANI"/>
        <s v="GHULAM NABI"/>
        <s v="TAMBURO DE BELLA"/>
        <s v="DONDÉ"/>
        <s v="HORTEUR"/>
        <s v="HOUAMRIA"/>
        <s v="FLATOT"/>
        <s v="MONIN"/>
        <s v="JAHAN"/>
        <s v="BOSIO"/>
        <s v="DEVELLE"/>
        <s v="COELHO"/>
        <s v="HUBERDEAU"/>
        <s v="FEHR"/>
        <s v="BAYOT DUPONCHEL"/>
        <s v="CARME"/>
        <s v="COPIN"/>
        <s v="PRIGNOT"/>
        <s v="HENRIAT"/>
        <s v="BEAUCAMP"/>
        <s v="GRUDLER"/>
        <s v="MANTEY"/>
        <s v="VIGNOS"/>
        <s v="CHALMEY"/>
        <s v="NEUGNOT"/>
        <s v="CHARRET-GODARD"/>
        <s v="MOLINOZ"/>
        <s v="TENENBAUM"/>
        <s v="ALMEIDA"/>
        <s v="M'PIAYI"/>
        <s v="WOYNAROSKI"/>
        <s v="HAMEAU"/>
        <s v="AKPINAR-ISTIQUAM"/>
        <s v="JELLAL"/>
        <s v="COIQUIL"/>
        <s v="EWANGUE"/>
        <s v="SOMMER"/>
        <s v="INEZARENE"/>
        <s v="BARDI"/>
        <s v="LUCCHESI"/>
        <s v="CHIAPPA-KIGER"/>
        <s v="AYACHE"/>
        <s v="FONQUERNIE"/>
        <s v="HAKKAR"/>
        <s v="AEBISCHER"/>
        <s v="BONTEMPS"/>
        <s v="COLNOT-BREUNE"/>
        <s v="WILHEM"/>
        <s v="BÉNÉTEAU DE LAPRAIRIE"/>
        <s v="CHENUS-MARTHEY"/>
        <s v="DIAS RAMALHO"/>
        <s v="EL YASSA"/>
        <s v="SCHOELLER"/>
        <s v="DEPIERRE"/>
        <s v="SOLDAVINI"/>
        <s v="KOHLER"/>
        <s v="GRANDVAUX"/>
        <s v="MASSICOT"/>
        <s v="BOUJLILAT"/>
        <s v="WARNANT"/>
        <s v="CHAMOIN"/>
        <s v="HALLIEZ"/>
        <s v="BULUT"/>
        <s v="THIRY-LOBRIAUT"/>
        <s v="NIEPCERON"/>
        <s v="CHAUVELOT-DUBAN"/>
        <s v="HOULLEY"/>
        <s v="LELABOUSSE"/>
        <s v="DELAIN"/>
        <s v="GIROD"/>
        <s v="DESGRANGES"/>
        <s v="DURAIN"/>
        <s v="GUIGUET"/>
        <s v="ZAÏBI"/>
        <s v="LAMARD"/>
        <s v="LAGRANGE"/>
        <s v="FLUTTAZ"/>
        <s v="PIMENTEL"/>
        <s v="JULIEN"/>
        <s v="BACCOT"/>
        <s v="DESPOCQ"/>
        <s v="SEBILLE"/>
        <s v="MASUEZ"/>
        <s v="BON"/>
        <s v="CAPONY"/>
        <s v="PETTON"/>
        <s v="FEREZ"/>
        <s v="VERGÈS-CAULLET"/>
        <s v="DEMERSSEMAN"/>
        <s v="REY-GAUCHER"/>
        <s v="CORNIOT"/>
        <s v="LABOSSE"/>
        <s v="BEN ALI"/>
        <s v="HABSAOUI"/>
        <s v="DEBAIN"/>
        <s v="CLAVEQUIN"/>
        <s v="COTTET"/>
        <s v="HILD"/>
        <s v="GUIOT"/>
        <s v="CONSTANTAKATOS"/>
        <s v="LE JEUNE"/>
        <s v="BRICAUD"/>
        <s v="KERRAIN"/>
        <s v="BOËDEC"/>
        <s v="BURLOT"/>
        <s v="LE PIOLET"/>
        <s v="LINTANF"/>
        <s v="LE PIERRES"/>
        <s v="LACHIVER"/>
        <s v="LIOTARD"/>
        <s v="DEVOS ROPARS"/>
        <s v="FALÉZAN"/>
        <s v="CONNAN"/>
        <s v="LE GAC"/>
        <s v="BLEUNVEN"/>
        <s v="GIMET"/>
        <s v="BIMONT-CHAUVEAU"/>
        <s v="MERIEN"/>
        <s v="SALAÜN"/>
        <s v="LINCY"/>
        <s v="JAFFRES"/>
        <s v="ROGUES"/>
        <s v="JAKEZ-VARGAS"/>
        <s v="ELMOCTAR"/>
        <s v="LE SCORNEC"/>
        <s v="JOUBIN"/>
        <s v="LE POGAM"/>
        <s v="BERGOT"/>
        <s v="MALEUVRE"/>
        <s v="ROUDAUT"/>
        <s v="BRUNEL"/>
        <s v="LE TALLEC"/>
        <s v="GLEMAREC"/>
        <s v="BENKHADDA"/>
        <s v="AUSSANT"/>
        <s v="MIGNIAU"/>
        <s v="TOUTOUS"/>
        <s v="LAIZE"/>
        <s v="NOYER"/>
        <s v="CHAPA"/>
        <s v="DESPRETZ"/>
        <s v="LINGET"/>
        <s v="COTTEN-MERCY"/>
        <s v="BROUARD"/>
        <s v="DUC-MAUGE"/>
        <s v="BUREL"/>
        <s v="DESPRES"/>
        <s v="BRETILLE"/>
        <s v="COATANLEM"/>
        <s v="KECHIS"/>
        <s v="GOUDAL"/>
        <s v="ZUATE Y ZUBER"/>
        <s v="JOLIVET LE FORESTIER"/>
        <s v="LEVER-CRUÉ"/>
        <s v="KEENAN"/>
        <s v="LAQUAINE-JACQ"/>
        <s v="LE CLOAREC"/>
        <s v="BRESMAL"/>
        <s v="POINTEAU"/>
        <s v="NOVELLA"/>
        <s v="GOIX"/>
        <s v="POCARD"/>
        <s v="LE SAUZE"/>
        <s v="CHEVANCE"/>
        <s v="LOXQ"/>
        <s v="BRESMAL LE MOUILLOUR"/>
        <s v="LE GRUMELEC"/>
        <s v="LE TROADEC"/>
        <s v="LOOT VOET"/>
        <s v="BAUDONCOURT"/>
        <s v="GUILCHER"/>
        <s v="ERHEL"/>
        <s v="LAHELLEC"/>
        <s v="BREARD"/>
        <s v="NIQUE"/>
        <s v="ARGAT-BOURIOT"/>
        <s v="RAMARD"/>
        <s v="CADIOU"/>
        <s v="HERCOUËT"/>
        <s v="CHAPPÉ"/>
        <s v="BERTHIER-LEVIF"/>
        <s v="VIDAMENT"/>
        <s v="LE CLEZIO"/>
        <s v="COATANÉA"/>
        <s v="RASSENEUR"/>
        <s v="LE MEUR"/>
        <s v="BUI"/>
        <s v="JOURDAIN"/>
        <s v="SALAMI-DADKHAH"/>
        <s v="GHACHEM"/>
        <s v="VIGOUROUX"/>
        <s v="KARLESKIND"/>
        <s v="BRAS"/>
        <s v="LE QUELLEC"/>
        <s v="VULPIANI"/>
        <s v="THOMIN"/>
        <s v="LE BIGAUT"/>
        <s v="TANGUY"/>
        <s v="URIEN"/>
        <s v="LACLUSSE LE NOST"/>
        <s v="PÉRON"/>
        <s v="URVOIS"/>
        <s v="BERTHOU"/>
        <s v="LEBRANCHU"/>
        <s v="URVOAS"/>
        <s v="CHESNAIS-GIRARD"/>
        <s v="PATAULT"/>
        <s v="SEMERIL"/>
        <s v="ROUAUX"/>
        <s v="BERROCHE"/>
        <s v="GAUTIER-LE BAIL"/>
        <s v="MEYRIER"/>
        <s v="LOUARN"/>
        <s v="CROCQ"/>
        <s v="SAOUD"/>
        <s v="POULIQUEN"/>
        <s v="SAINT-JAMES"/>
        <s v="UTARD"/>
        <s v="DUFFAUD"/>
        <s v="KRÜGER"/>
        <s v="AÏT ALI"/>
        <s v="HERVE"/>
        <s v="SOHIER"/>
        <s v="TEBESSI"/>
        <s v="LETORT"/>
        <s v="HÉLIAS"/>
        <s v="GEFFROY"/>
        <s v="MASSOT"/>
        <s v="LE DRIAN"/>
        <s v="GALLO"/>
        <s v="MOLAC"/>
        <s v="LE SAOUT"/>
        <s v="LE BOULANGER"/>
        <s v="HULAUD"/>
        <s v="LE PEIH"/>
        <s v="TROALEN"/>
        <s v="LE BRAZIDEC"/>
        <s v="JOUNEAUX-PEDRONO"/>
        <s v="UZENAT"/>
        <s v="COHIC"/>
        <s v="COIGNARD"/>
        <s v="VIDELO"/>
        <s v="HERVIAUX"/>
        <s v="L'HÉNORET"/>
        <s v="TELLIER"/>
        <s v="ORGEBIN"/>
        <s v="OLIVO"/>
        <s v="JIGOUREL"/>
        <s v="HUONIC"/>
        <s v="JOSSE"/>
        <s v="BOUGOT"/>
        <s v="JÉGU-LE BOEDEC"/>
        <s v="LE FLOCH"/>
        <s v="MAHE"/>
        <s v="SERAZIN"/>
        <s v="PERREL"/>
        <s v="TRONCHE"/>
        <s v="BILY"/>
        <s v="CALINET-TALAGAS"/>
        <s v="GOURVIL"/>
        <s v="MAGUER"/>
        <s v="BOULLET-DULPHY"/>
        <s v="COLLOUARD"/>
        <s v="MARCHADOUR"/>
        <s v="DELÉON"/>
        <s v="DESVAUX"/>
        <s v="FLORENTIN"/>
        <s v="GRAIGNIC"/>
        <s v="LE STRAT"/>
        <s v="LEBOULANGER"/>
        <s v="LE GAL-MERIEN"/>
        <s v="ARHUERO"/>
        <s v="GOURGANE"/>
        <s v="GASTINGER"/>
        <s v="DROUARD"/>
        <s v="MARZIN"/>
        <s v="DEVRIENDT"/>
        <s v="SALAUN"/>
        <s v="LETOFFE"/>
        <s v="BORDIER"/>
        <s v="COTARD"/>
        <s v="LE LEM"/>
        <s v="BIDAN"/>
        <s v="BUCAS"/>
        <s v="PILLET"/>
        <s v="BUTON"/>
        <s v="RADIGUET"/>
        <s v="RENAUDIN"/>
        <s v="REMINIAC"/>
        <s v="GAREL"/>
        <s v="GALANT"/>
        <s v="SOYEZ"/>
        <s v="JAN"/>
        <s v="LHERMELIN-GALODE"/>
        <s v="BECHARD"/>
        <s v="SELON"/>
        <s v="JEHANNO"/>
        <s v="LE QUERE"/>
        <s v="DE PARSCAU DU PLESSIX"/>
        <s v="HANVIC"/>
        <s v="LE GAL"/>
        <s v="BEUREL"/>
        <s v="BÉAL"/>
        <s v="VILLAIN"/>
        <s v="QUILLIEN"/>
        <s v="JAFFRÉ"/>
        <s v="THIELLEMENT"/>
        <s v="LE DRAN"/>
        <s v="MALARDÉ"/>
        <s v="KERLEGUER-VIOUGEA"/>
        <s v="HAMON"/>
        <s v="GUYOMARD"/>
        <s v="L'HEREEC"/>
        <s v="MEHEUST"/>
        <s v="LARVOR"/>
        <s v="LEFRESNE"/>
        <s v="MONTAGNE"/>
        <s v="MORICE"/>
        <s v="TEMPLIER"/>
        <s v="FEUVRIER"/>
        <s v="TOULGOAT"/>
        <s v="LOZAC'H"/>
        <s v="TROADEC"/>
        <s v="L'AMOULEN"/>
        <s v="DIVANAC'H"/>
        <s v="NICOLE"/>
        <s v="MOAL"/>
        <s v="LE MOAN"/>
        <s v="PELLIET"/>
        <s v="LE NEDELLEC"/>
        <s v="LAVANANT"/>
        <s v="PAVEC"/>
        <s v="PENNEC"/>
        <s v="TRÉFLÈS"/>
        <s v="DIVARD"/>
        <s v="LE CORRE"/>
        <s v="HILIOU"/>
        <s v="MENGUY"/>
        <s v="DAREAU"/>
        <s v="LE GARS"/>
        <s v="CUEFF"/>
        <s v="MOTEL"/>
        <s v="CAOUISSIN"/>
        <s v="COUSSINET"/>
        <s v="LE CHENECHAL"/>
        <s v="MILIN"/>
        <s v="LOINSARD"/>
        <s v="LESVIER"/>
        <s v="KERDRAON"/>
        <s v="LE MOIGNE"/>
        <s v="CHEVREL"/>
        <s v="SÉNÉCHAL"/>
        <s v="LOGEAIS"/>
        <s v="BREMAUD"/>
        <s v="COMES"/>
        <s v="ROUSSELLE"/>
        <s v="MACHARD"/>
        <s v="ROZÉ"/>
        <s v="GOUEDIC-MUSELLEC"/>
        <s v="NOVELLO-FLOC'HLAY"/>
        <s v="CHEVAL"/>
        <s v="KERVARREC"/>
        <s v="SOREL"/>
        <s v="ULLIAC"/>
        <s v="FRUCHARD"/>
        <s v="MADEC"/>
        <s v="COQUIL"/>
        <s v="GALLOU"/>
        <s v="LE MARÉCHAL"/>
        <s v="PRIGENT"/>
        <s v="HALLOT"/>
        <s v="LE FOLL"/>
        <s v="LE DANVIC"/>
        <s v="HAMONIC"/>
        <s v="MAHÉ"/>
        <s v="GUILLOU-LE TOUZE"/>
        <s v="JONDOT"/>
        <s v="MALISSEN"/>
        <s v="DARTIGE DU FOURNET"/>
        <s v="PAGES"/>
        <s v="BRETEL"/>
        <s v="JEZEQUELLOU"/>
        <s v="BÉTEND"/>
        <s v="DUIGOU"/>
        <s v="ACUNZO"/>
        <s v="LE COUILLARD"/>
        <s v="LAPOSSE"/>
        <s v="CARRICO"/>
        <s v="JOUAN"/>
        <s v="FARJON"/>
        <s v="BOULLAI"/>
        <s v="SOUMILLIARD"/>
        <s v="PELLETAN"/>
        <s v="QUINIOU"/>
        <s v="PERENNES"/>
        <s v="AUDREN DE KERDREL"/>
        <s v="HORLAVILLE"/>
        <s v="MENAND"/>
        <s v="FRAVALLO"/>
        <s v="VIRIOT"/>
        <s v="KERROS"/>
        <s v="DEUFF"/>
        <s v="PÉNARD"/>
        <s v="COIC"/>
        <s v="JACQUIN"/>
        <s v="BURETTE"/>
        <s v="MALIGORNE"/>
        <s v="SILARD"/>
        <s v="BERTUCAT"/>
        <s v="VOURCH"/>
        <s v="GAUME"/>
        <s v="DORAPHE"/>
        <s v="HEBERT"/>
        <s v="GARROS"/>
        <s v="MAHEO"/>
        <s v="TOUPENSE"/>
        <s v="BECEL"/>
        <s v="PENDELIO"/>
        <s v="SAYOUD"/>
        <s v="PINCE"/>
        <s v="MANNEVILLE"/>
        <s v="DELAVILLE"/>
        <s v="CERTAIN"/>
        <s v="TROTOUX"/>
        <s v="RICHARDSON"/>
        <s v="GOURVENEC"/>
        <s v="DUGAY"/>
        <s v="NIERADKA"/>
        <s v="BERT"/>
        <s v="DAULOUEDE"/>
        <s v="SAADI"/>
        <s v="ROYEZ"/>
        <s v="RICAUD"/>
        <s v="LEFEUVRE"/>
        <s v="YU-YUENG"/>
        <s v="DESPLACES"/>
        <s v="D'ERNEVILLE"/>
        <s v="MACRÉ"/>
        <s v="TAILLEZ"/>
        <s v="LAGRÉE"/>
        <s v="LE NOUVEL"/>
        <s v="LE ROY"/>
        <s v="GRIMAULT"/>
        <s v="CHATEL"/>
        <s v="MERLINI"/>
        <s v="KERHERVE"/>
        <s v="ESCARFAIL"/>
        <s v="ROSSIGNEUX"/>
        <s v="DUHAMEL"/>
        <s v="ALAINMAT"/>
        <s v="GRENOT"/>
        <s v="LE MEE"/>
        <s v="MESGUEN"/>
        <s v="QUEMENEUR"/>
        <s v="PAZERY"/>
        <s v="PLOSKONKA"/>
        <s v="FOUCHER"/>
        <s v="DONIO"/>
        <s v="LE HELLEY"/>
        <s v="BOURNONVILLE"/>
        <s v="SIROUX"/>
        <s v="DERSOIR"/>
        <s v="CRAVREUL"/>
        <s v="DELÉPINE"/>
        <s v="PRODHOMME"/>
        <s v="BOSSÉ"/>
        <s v="NOURRY"/>
        <s v="MEILLERAY"/>
        <s v="RIDRAY"/>
        <s v="BIEBER"/>
        <s v="ALLEIX"/>
        <s v="CAU"/>
        <s v="KERRAND"/>
        <s v="DAGORNE"/>
        <s v="DAUGES"/>
        <s v="PARQUET"/>
        <s v="CABAS"/>
        <s v="DUPÉ"/>
        <s v="LE GUIBAN"/>
        <s v="MICHOTTEY"/>
        <s v="LE POSTEC"/>
        <s v="SANCIER"/>
        <s v="VALOT"/>
        <s v="LEPAGE"/>
        <s v="LE CHATON"/>
        <s v="DE MELLON"/>
        <s v="BLEIN"/>
        <s v="LEBIEZ"/>
        <s v="HAËNTJENS"/>
        <s v="TOTÉE"/>
        <s v="PINAUD"/>
        <s v="MENDELS"/>
        <s v="LE MÉVEL"/>
        <s v="SERSOUR"/>
        <s v="KIEFFER"/>
        <s v="DELOBEL"/>
        <s v="THOMAÏDIS"/>
        <s v="MIAILHES"/>
        <s v="BELBEOCH"/>
        <s v="DELGRANGE"/>
        <s v="SACHOT"/>
        <s v="CAREO"/>
        <s v="SAINPOL"/>
        <s v="LARVOL"/>
        <s v="HENAFF"/>
        <s v="TRESSARD"/>
        <s v="ROMA"/>
        <s v="CARAYON"/>
        <s v="QUEINNEC"/>
        <s v="DERVOUT"/>
        <s v="GODBILLON"/>
        <s v="LANGUILLE"/>
        <s v="PENNELLE"/>
        <s v="D'ORSANNE"/>
        <s v="SALMON"/>
        <s v="VANEECLOO"/>
        <s v="BOURLIEUX"/>
        <s v="DESOIZE"/>
        <s v="BARBIÉ"/>
        <s v="GONY"/>
        <s v="GOUTANY"/>
        <s v="ANGUÉ"/>
        <s v="GILOIS"/>
        <s v="DIEULAFAIT"/>
        <s v="GIRAUD-PETIT"/>
        <s v="LEFRANCQ"/>
        <s v="GUILLERME"/>
        <s v="GALODÉ"/>
        <s v="PEDEZERT"/>
        <s v="LOCHU"/>
        <s v="RODIER"/>
        <s v="BRÉDILLOT"/>
        <s v="LOOTEN"/>
        <s v="OSTY"/>
        <s v="GRATIGNY"/>
        <s v="IRAGNE"/>
        <s v="LECHEVALIER"/>
        <s v="ADAWI"/>
        <s v="BAYON"/>
        <s v="RÜTZ"/>
        <s v="PIOLET"/>
        <s v="DURUDEAU"/>
        <s v="LE BARZ"/>
        <s v="BOUCHE"/>
        <s v="VAUFLEURY"/>
        <s v="LE NY"/>
        <s v="LARGOUET"/>
        <s v="CHICHERY"/>
        <s v="LE BOUEDEC"/>
        <s v="DE SALLIER DUPIN"/>
        <s v="TISON"/>
        <s v="GUELOU"/>
        <s v="MIEL-GIRESSE"/>
        <s v="GRONDIN"/>
        <s v="LE LU"/>
        <s v="LE BIHAN"/>
        <s v="LE BRETON LE BELLEC"/>
        <s v="LE BAL"/>
        <s v="QUILLIVIC"/>
        <s v="POCHIC"/>
        <s v="LECERF LIVET"/>
        <s v="TREGUER"/>
        <s v="GODEBERT"/>
        <s v="HÉNAFF"/>
        <s v="GUILLEVIN"/>
        <s v="ABIVEN"/>
        <s v="YVINEC"/>
        <s v="ROBERT-ROCHER"/>
        <s v="LEOST"/>
        <s v="GUILLO"/>
        <s v="LE FLOC'H"/>
        <s v="GALL"/>
        <s v="MARBOEUF"/>
        <s v="PLOUVIER"/>
        <s v="GUINEMER"/>
        <s v="BRETEAU"/>
        <s v="MAILLART-MEHAIGNERIE"/>
        <s v="CARREAU"/>
        <s v="BOUSSEKEY"/>
        <s v="BÉVIÈRE"/>
        <s v="OLLIVRO"/>
        <s v="RICHEUX"/>
        <s v="DORANCE-HOUSSAY"/>
        <s v="CLOAREC"/>
        <s v="DE BLIC"/>
        <s v="CHIRON"/>
        <s v="DEPRESLE"/>
        <s v="HOUDUS"/>
        <s v="VIEUXBLED"/>
        <s v="HAMON-BERTHELEME"/>
        <s v="PINEAU"/>
        <s v="POISSON KLARIC"/>
        <s v="LOGNONÉ"/>
        <s v="COUDRAIS"/>
        <s v="ROBO"/>
        <s v="LE DIFFON"/>
        <s v="COJAN"/>
        <s v="LE PAPE"/>
        <s v="LE SOLLIEC"/>
        <s v="BOIS"/>
        <s v="LE NAY"/>
        <s v="PETRESCO"/>
        <s v="PAGE"/>
        <s v="DUPONT-TEIKIVAEOHO"/>
        <s v="LE CHENE"/>
        <s v="BERTHO"/>
        <s v="JAGOUDET"/>
        <s v="LOUER"/>
        <s v="CHAPEL"/>
        <s v="LOHER"/>
        <s v="LOUAIL"/>
        <s v="BOURBIGOT"/>
        <s v="MANGOLD"/>
        <s v="POILÂNE-TABART"/>
        <s v="CLAESSENS"/>
        <s v="BRIAND"/>
        <s v="NEDELLEC"/>
        <s v="LE TILLY"/>
        <s v="HAVOUY"/>
        <s v="GRALL"/>
        <s v="LE GUYADER"/>
        <s v="WINCKLER"/>
        <s v="KASSIS"/>
        <s v="ESNAULT"/>
        <s v="CAMPO HURTADO"/>
        <s v="BIGORGNE"/>
        <s v="GROSSY"/>
        <s v="CLOVIS"/>
        <s v="QUIGUER"/>
        <s v="JOLFRE"/>
        <s v="DEVAL"/>
        <s v="DORVAL"/>
        <s v="KERNEIS"/>
        <s v="TREGUIER"/>
        <s v="FUSTEC"/>
        <s v="BURGER"/>
        <s v="BOULET"/>
        <s v="LE NORMAND"/>
        <s v="HASCOËT"/>
        <s v="MORICEAU"/>
        <s v="DELEUME"/>
        <s v="CHAPELLON"/>
        <s v="DESMARES"/>
        <s v="DALLÉ"/>
        <s v="KOCH"/>
        <s v="LEGEARD"/>
        <s v="GAT"/>
        <s v="LEUDIÈRE"/>
        <s v="RAYSSIGUIER"/>
        <s v="PIGACHE"/>
        <s v="DUMILIEU"/>
        <s v="DÉAN"/>
        <s v="CHARKAOUI"/>
        <s v="ROVAI BERTHELOT"/>
        <s v="TORTELIER"/>
        <s v="SERRAND"/>
        <s v="LE GUILLERM"/>
        <s v="ROUGIER"/>
        <s v="GOARNISSON"/>
        <s v="OILLIC"/>
        <s v="ROUGER"/>
        <s v="ANNE"/>
        <s v="FRANCHET"/>
        <s v="GUILLOUZOUIC"/>
        <s v="LE POTIER"/>
        <s v="LABBÉ"/>
        <s v="TORTELLIER"/>
        <s v="BAUDONT"/>
        <s v="HERLIC"/>
        <s v="AUDO"/>
        <s v="TAILLECOURS"/>
        <s v="CARRÉ"/>
        <s v="DI BIANCO"/>
        <s v="GUIDEVAY"/>
        <s v="PIRIO"/>
        <s v="BARBICHON"/>
        <s v="RIGUIDEL"/>
        <s v="COMPAIN"/>
        <s v="GONSE"/>
        <s v="GIFFRAIN"/>
        <s v="BELLAMY-CAËROU"/>
        <s v="FLAGEUL"/>
        <s v="ANGLESIO"/>
        <s v="HERY"/>
        <s v="HERVIO"/>
        <s v="LE FUSTEC"/>
        <s v="GUÉGAN"/>
        <s v="LE LAY"/>
        <s v="MONGIN"/>
        <s v="ROUXEL"/>
        <s v="BOUDIGOU"/>
        <s v="PEOC'H"/>
        <s v="LE GUELAFF"/>
        <s v="BORNOT-GALLOU"/>
        <s v="RIPPE"/>
        <s v="DELBENDE"/>
        <s v="LE BERRE"/>
        <s v="RIVOALAN"/>
        <s v="PANAGET"/>
        <s v="PIERRET"/>
        <s v="QUÉMÉNER"/>
        <s v="BESCOU"/>
        <s v="POUPON"/>
        <s v="LAROCHE-PATINEC"/>
        <s v="LEVEN"/>
        <s v="ALAYSE"/>
        <s v="LARFAOUI"/>
        <s v="LE CALVEZ"/>
        <s v="LARUE"/>
        <s v="DALLOIS"/>
        <s v="HALLOU"/>
        <s v="TOCCO"/>
        <s v="MOCQUARD"/>
        <s v="JENSEN"/>
        <s v="DIROU"/>
        <s v="DEMOLDER"/>
        <s v="JOUANNEAU"/>
        <s v="GUIVARC'H"/>
        <s v="BOULEMER"/>
        <s v="BERGOGNÉ"/>
        <s v="NEME"/>
        <s v="FOURMON"/>
        <s v="COUILLANDRE"/>
        <s v="KERMEN"/>
        <s v="LELANDAIS"/>
        <s v="TROCHET"/>
        <s v="RAYMONDE-LERAY"/>
        <s v="LE BERT"/>
        <s v="COUDROY"/>
        <s v="MELAINE"/>
        <s v="LOBRE"/>
        <s v="BOULLANGER"/>
        <s v="DORÉ-LUCAS"/>
        <s v="FRAPPESAUCE"/>
        <s v="QUÉRÉ"/>
        <s v="KERVADEC"/>
        <s v="QUÉRIC"/>
        <s v="MARTEAU"/>
        <s v="LE MOING"/>
        <s v="BACCI"/>
        <s v="MARVIN"/>
        <s v="COQUELIN"/>
        <s v="RISSEL"/>
        <s v="DRAIN"/>
        <s v="GOURLAY"/>
        <s v="KRUGER"/>
        <s v="FALGUIER"/>
        <s v="COLLET"/>
        <s v="GUÉGUEN"/>
        <s v="BOUBOUNELLE"/>
        <s v="LE FOL"/>
        <s v="MARIETTE"/>
        <s v="REVILLA"/>
        <s v="LEPINOIS"/>
        <s v="VAN DEN BERGHE"/>
        <s v="CHAPEAU"/>
        <s v="LAMOUR"/>
        <s v="BLOSSE"/>
        <s v="CHERBLANC"/>
        <s v="CHAUVEAU"/>
        <s v="GUILLOU"/>
        <s v="LE BEUX"/>
        <s v="PIRO"/>
        <s v="BRENTERCH"/>
        <s v="LE BOËTTÉ"/>
        <s v="DEBLIQUI"/>
        <s v="DUCHEMIN"/>
        <s v="CHERON"/>
        <s v="DELYSLE"/>
        <s v="CHAUVEL"/>
        <s v="BODIN"/>
        <s v="PICAUD"/>
        <s v="AMISSE"/>
        <s v="CHIRAZI"/>
        <s v="GOUEZIGOUX"/>
        <s v="JARNY"/>
        <s v="GOUGEON"/>
        <s v="GUILLET"/>
        <s v="BUFFET"/>
        <s v="PORTEBOEUF"/>
        <s v="ROULEAUX"/>
        <s v="DOUARD"/>
        <s v="DESCOTTES"/>
        <s v="DECOUT"/>
        <s v="BERHAUT"/>
        <s v="LEDERLE"/>
        <s v="GAUDIN"/>
        <s v="LAGREE"/>
        <s v="LE BAIL"/>
        <s v="GUIRAUD"/>
        <s v="CRUNIL"/>
        <s v="COATÉVAL"/>
        <s v="SÉNÉ"/>
        <s v="GUILLERMIC"/>
        <s v="CORBEL"/>
        <s v="CORNIÈRES"/>
        <s v="VELLY"/>
        <s v="SCHACHTELE"/>
        <s v="LE HELLOCO"/>
        <s v="ROBIC"/>
        <s v="BAUDEL"/>
        <s v="ROSNARHO"/>
        <s v="LEFRANCOIS"/>
        <s v="COUEILLE"/>
        <s v="RAIMBAULT"/>
        <s v="SAITZ"/>
        <s v="LE NENAN"/>
        <s v="HANEN"/>
        <s v="DUFRESNE"/>
        <s v="SWYNGHEDAUWE"/>
        <s v="RUEL"/>
        <s v="CUIGNACHE"/>
        <s v="DE MINIAC"/>
        <s v="ROUAUD"/>
        <s v="VAN DER BAUVEDE"/>
        <s v="MASSIAS"/>
        <s v="ASSENZA POGGIOLI"/>
        <s v="LHOSTE"/>
        <s v="CHABOT"/>
        <s v="DAMERON"/>
        <s v="AMMOUR"/>
        <s v="THURIET"/>
        <s v="CHALLES"/>
        <s v="WUNSCH"/>
        <s v="DANJOU"/>
        <s v="CHALAMET"/>
        <s v="DEMORAT"/>
        <s v="LALLIER"/>
        <s v="FRACZAK"/>
        <s v="PÉAN"/>
        <s v="DE LA RUFFIE"/>
        <s v="O'CONNELL"/>
        <s v="GODEFROY"/>
        <s v="KUKULSKI"/>
        <s v="LECARDONNEL"/>
        <s v="CLAEYSSEN"/>
        <s v="RAPICAULT"/>
        <s v="PROTIN"/>
        <s v="MARGOT"/>
        <s v="GIOT"/>
        <s v="DIMEGLIO"/>
        <s v="CHASSIER"/>
        <s v="GRAZIOLI"/>
        <s v="MAZOYER"/>
        <s v="BESNARD"/>
        <s v="ANDRÉANI"/>
        <s v="DE GEVIGNEY"/>
        <s v="BEAULIER"/>
        <s v="LECOQ"/>
        <s v="BOISGERAULT"/>
        <s v="MARCHETTI"/>
        <s v="ALAGNOUX"/>
        <s v="BAILLEUL"/>
        <s v="BEAUDOIN"/>
        <s v="DECHAMBRE"/>
        <s v="MANENT"/>
        <s v="SOULAS"/>
        <s v="ARIEL"/>
        <s v="MULARD"/>
        <s v="MENEAU"/>
        <s v="PICHEREAU"/>
        <s v="RODRIC"/>
        <s v="COULOUMA"/>
        <s v="DUPLAIX"/>
        <s v="MULLATIER"/>
        <s v="SADDIK"/>
        <s v="DUMONS"/>
        <s v="FOUQUIAU"/>
        <s v="BARUAH"/>
        <s v="TESSIER"/>
        <s v="GASS"/>
        <s v="ROQUE"/>
        <s v="LE GOC"/>
        <s v="VALARCHER"/>
        <s v="JOUEN"/>
        <s v="DALLAIS"/>
        <s v="LETOURNEL"/>
        <s v="KAROUM"/>
        <s v="KESTELAÈRE"/>
        <s v="AUROZO"/>
        <s v="MOUZAY"/>
        <s v="HILLION"/>
        <s v="HAREK"/>
        <s v="MADRELLE"/>
        <s v="VANHAUTE"/>
        <s v="MEUSNIER"/>
        <s v="DOUSSET"/>
        <s v="POULIN"/>
        <s v="VERGÈS"/>
        <s v="PIGE"/>
        <s v="BLANGONNET"/>
        <s v="HOUSSIN"/>
        <s v="BOYELDIEU"/>
        <s v="CHARRIN"/>
        <s v="EVESQUE"/>
        <s v="PERNET"/>
        <s v="ZIANI"/>
        <s v="COLLANGE"/>
        <s v="JUBAULT"/>
        <s v="FORSTER"/>
        <s v="HELOU"/>
        <s v="CHELLE"/>
        <s v="KLOEBLE"/>
        <s v="VARODI"/>
        <s v="MARIANI-LEHANNEUR"/>
        <s v="PADIOLLEAU"/>
        <s v="POUTOIRE"/>
        <s v="CORDAT"/>
        <s v="CERVEAU"/>
        <s v="DAO"/>
        <s v="LEGOUX"/>
        <s v="DAMASO"/>
        <s v="CHAMBENOIS"/>
        <s v="MOUILLET"/>
        <s v="CHEVROLLIER"/>
        <s v="GASSER"/>
        <s v="RODET"/>
        <s v="GRAFFEUIL"/>
        <s v="BONIFACE"/>
        <s v="BIVARD"/>
        <s v="MILLE"/>
        <s v="MIRAL"/>
        <s v="PASTUREL"/>
        <s v="GÉLINAUD"/>
        <s v="CHANTÔME"/>
        <s v="FERNANDÈS"/>
        <s v="BIEUZEN"/>
        <s v="DELPIERRE"/>
        <s v="DOISEAU"/>
        <s v="DUCOURTIAL"/>
        <s v="MILON"/>
        <s v="JOUHANNAUD"/>
        <s v="RUDEAUT"/>
        <s v="DEMANGEOT"/>
        <s v="LUÇON"/>
        <s v="DEGUET"/>
        <s v="MANDEREAU"/>
        <s v="CAUDE"/>
        <s v="SORIN"/>
        <s v="DELARUE"/>
        <s v="CHAINET"/>
        <s v="GUL"/>
        <s v="LEGEAY"/>
        <s v="VALLÉE"/>
        <s v="TRANCART"/>
        <s v="LANGLAIS"/>
        <s v="DI PIETRO"/>
        <s v="CHIAESSES"/>
        <s v="TREPKA"/>
        <s v="MEGDOUD"/>
        <s v="CLERGUE"/>
        <s v="LAMIABLE"/>
        <s v="SOTTEJEAU"/>
        <s v="RAVET"/>
        <s v="HAUCHÈRE"/>
        <s v="NAULIN"/>
        <s v="GUILLOCHON"/>
        <s v="VALENÇON"/>
        <s v="BERGEOT"/>
        <s v="MORINEAU"/>
        <s v="SANÇOIS"/>
        <s v="LEMERLE"/>
        <s v="PENLOUP"/>
        <s v="DAUDON"/>
        <s v="HUEZ"/>
        <s v="GUILLOUX"/>
        <s v="PARJADIS - BERNARD"/>
        <s v="GESSET"/>
        <s v="AYBRAN"/>
        <s v="QUELLIER"/>
        <s v="MITTEAU"/>
        <s v="DEUTSCH"/>
        <s v="DAUTELLE"/>
        <s v="FLAUNET"/>
        <s v="HUCHET"/>
        <s v="BALAINE"/>
        <s v="KOLECKI"/>
        <s v="CAVE"/>
        <s v="EJARQUE"/>
        <s v="PIGNOLO"/>
        <s v="HAMEL"/>
        <s v="BOISSY"/>
        <s v="BAIGTS"/>
        <s v="VIET DENIAU"/>
        <s v="MONGUILLON"/>
        <s v="COURT-FORTUNE"/>
        <s v="RIGAUD"/>
        <s v="BEJEAU"/>
        <s v="COURTIGNE"/>
        <s v="BECQ DE FOUQUIERES"/>
        <s v="DE JONCKHEERE"/>
        <s v="BERAUDY"/>
        <s v="FOUCAULT"/>
        <s v="BRETTE"/>
        <s v="LOUIS GABRIEL AIME"/>
        <s v="MALRIEU"/>
        <s v="LAIGUILLON"/>
        <s v="CHANTEREAU"/>
        <s v="CORBEAU"/>
        <s v="MÉNAGÉ"/>
        <s v="FALLOURD"/>
        <s v="ARNAULT"/>
        <s v="BLOIS"/>
        <s v="GUILLEMET"/>
        <s v="DARNIGE"/>
        <s v="DE METZ"/>
        <s v="PFISTER"/>
        <s v="BRUNETTE"/>
        <s v="MIGNAN"/>
        <s v="THELLIEZ"/>
        <s v="BERTHELIER"/>
        <s v="BELTOISE"/>
        <s v="DIDIO"/>
        <s v="BÉGUÉ"/>
        <s v="GILBERT"/>
        <s v="MOUNARD"/>
        <s v="SINGLA"/>
        <s v="TURPIN"/>
        <s v="DARLEY"/>
        <s v="GRUSZKA"/>
        <s v="BISSONNET"/>
        <s v="FAUQUET"/>
        <s v="ESPEISSE"/>
        <s v="BUCHETON"/>
        <s v="DELANNOY"/>
        <s v="RENIER"/>
        <s v="COSYNS"/>
        <s v="VANNIEUWENHUYZE"/>
        <s v="PIFFAULT"/>
        <s v="BARCHASZ"/>
        <s v="PABIOT"/>
        <s v="BRAHITI"/>
        <s v="BEATRIX"/>
        <s v="BERGERAULT"/>
        <s v="GOIMBAULT"/>
        <s v="ELOY"/>
        <s v="BAUDRON"/>
        <s v="MASSEAU"/>
        <s v="PROVOT"/>
        <s v="HOUDY"/>
        <s v="MAGUET"/>
        <s v="SAVILLE"/>
        <s v="DELAPLACE"/>
        <s v="CRABBE"/>
        <s v="FORISSIER"/>
        <s v="COTILLON-DUPOUX"/>
        <s v="PAUVREHOMME"/>
        <s v="BERBERIAN"/>
        <s v="FRIED"/>
        <s v="TAYON"/>
        <s v="GALOPPIN"/>
        <s v="GREFF"/>
        <s v="CINTRAT"/>
        <s v="CHEVTCHENKO"/>
        <s v="BOIGARD"/>
        <s v="ANGENAULT"/>
        <s v="BELLOY"/>
        <s v="SAILLET"/>
        <s v="NICOLAY CABANNE"/>
        <s v="PRADILLON"/>
        <s v="BOUILLON-CHAHBI"/>
        <s v="PINARD"/>
        <s v="DELAGARDE"/>
        <s v="MAINCION"/>
        <s v="FESNEAU"/>
        <s v="HERMSDORFF-BACHELIER"/>
        <s v="PERRUCHOT"/>
        <s v="BROWN"/>
        <s v="SABRI-LEBARON"/>
        <s v="FHIMA"/>
        <s v="BENYAGOUB"/>
        <s v="DE PÉLICHY"/>
        <s v="LINGUET"/>
        <s v="BUTOR"/>
        <s v="FAUTRAT"/>
        <s v="SOULLIE"/>
        <s v="LEMAIGNEN"/>
        <s v="LEGRAND-BORBEAU"/>
        <s v="NOLLAND"/>
        <s v="DE QUATREBARBES"/>
        <s v="CHOFFY"/>
        <s v="PLESSIS"/>
        <s v="LHOMME"/>
        <s v="CARO"/>
        <s v="KUTZNER"/>
        <s v="VAPPEREAU"/>
        <s v="BEAUDIN"/>
        <s v="SOUESME"/>
        <s v="REDOIS"/>
        <s v="KHOJA"/>
        <s v="MILETA"/>
        <s v="ROZIER WEST"/>
        <s v="CHAUVELOT"/>
        <s v="POUZET"/>
        <s v="CRUTAIN"/>
        <s v="BOUGAFER"/>
        <s v="JOUSSET"/>
        <s v="SÉCHER"/>
        <s v="SAVRANOGLU"/>
        <s v="MICCINILLI"/>
        <s v="RÉPARAT"/>
        <s v="EPINEAU"/>
        <s v="GUENIN"/>
        <s v="GRENON"/>
        <s v="BARBEDETTE"/>
        <s v="BROSSET REULIER"/>
        <s v="NICAUD"/>
        <s v="FAUCHEUX"/>
        <s v="TERY-VERBE"/>
        <s v="HAMADI"/>
        <s v="DUPIN"/>
        <s v="GUILHOT GAUDEFFROY"/>
        <s v="LARPENT"/>
        <s v="COMBAZ"/>
        <s v="COUEDY GRUET"/>
        <s v="DELBARRE-CAUX"/>
        <s v="DELIZ"/>
        <s v="JOULIN"/>
        <s v="BERDON"/>
        <s v="BOURGOGNE"/>
        <s v="RIFFARD"/>
        <s v="GALLOT-LAVALLEE"/>
        <s v="CHESTIER"/>
        <s v="STOBIENIA"/>
        <s v="LEBEAULT"/>
        <s v="ZAARAOUI"/>
        <s v="RAVION"/>
        <s v="MALIET"/>
        <s v="REBOUT"/>
        <s v="DE CRÉMIERS"/>
        <s v="GRAND"/>
        <s v="HERPIN"/>
        <s v="REIS"/>
        <s v="FUMÉ"/>
        <s v="OUARAB"/>
        <s v="DESMAZIÈRES"/>
        <s v="DAVID-ROUSSEAU"/>
        <s v="VERONNEAU"/>
        <s v="SPACH"/>
        <s v="DIEUMEGARD"/>
        <s v="FAGBEMI"/>
        <s v="TASSARD"/>
        <s v="LÉOTARD"/>
        <s v="PRÉVOT"/>
        <s v="DECARPIGNIES"/>
        <s v="FOURNIÉ"/>
        <s v="SINSOULIER-BIGOT"/>
        <s v="CROTTÉ"/>
        <s v="LAVISSE"/>
        <s v="CHEZE (DHO)"/>
        <s v="CHABRILLAT"/>
        <s v="FERRON"/>
        <s v="PONTE GARCIA"/>
        <s v="HUWART"/>
        <s v="BONTHOUX"/>
        <s v="PELLOIE"/>
        <s v="GAMBUTO"/>
        <s v="DIBAO DINA"/>
        <s v="HUSSON"/>
        <s v="FAVERIS"/>
        <s v="POULLAIN"/>
        <s v="BOËNS"/>
        <s v="CHAUBEAU"/>
        <s v="ROULLET"/>
        <s v="BENMANSOUR"/>
        <s v="GUILBAUD"/>
        <s v="FRADÉTAL"/>
        <s v="GARRIVET"/>
        <s v="MAGINIAU"/>
        <s v="VIRCONDELET"/>
        <s v="MÜNSCH-MASSET"/>
        <s v="MOULAY"/>
        <s v="GAUDRON"/>
        <s v="ROIRON"/>
        <s v="FORTIER"/>
        <s v="COMMANDEUR"/>
        <s v="OUBLAL"/>
        <s v="SAUVION"/>
        <s v="SOUM"/>
        <s v="THAREAU"/>
        <s v="VENGEON"/>
        <s v="SARR"/>
        <s v="LIZÉ-BRUN"/>
        <s v="GRICOURT"/>
        <s v="USSEGLIO"/>
        <s v="GLOANEC MAURIN"/>
        <s v="CHARLES-GUIMPIED"/>
        <s v="MERESS"/>
        <s v="COLLENOT-SPRIET"/>
        <s v="BÉRENGER"/>
        <s v="ORAIN"/>
        <s v="FRÉZOT"/>
        <s v="BESNIER"/>
        <s v="THION"/>
        <s v="GABORET"/>
        <s v="FRANCK-NATIER"/>
        <s v="CUIP"/>
        <s v="MARTINON--URO"/>
        <s v="KOUNOWSKI"/>
        <s v="OUGGAHI"/>
        <s v="BORG-SABOUREAU"/>
        <s v="GIBEY"/>
        <s v="DEVERGE"/>
        <s v="BAUDOUIN"/>
        <s v="GUERINEAU"/>
        <s v="LECHELON"/>
        <s v="LARDUINAT"/>
        <s v="COMBRET"/>
        <s v="MASSICARD"/>
        <s v="GUEHL"/>
        <s v="SANSU"/>
        <s v="LOURY"/>
        <s v="QUÉRITÉ"/>
        <s v="EMMANUEL"/>
        <s v="LEDORÉ"/>
        <s v="CHARTRAIN"/>
        <s v="HAUDEBOURG"/>
        <s v="SÉBASTIEN"/>
        <s v="HÉLIÈRE"/>
        <s v="TOSUN"/>
        <s v="SIVIÉROU"/>
        <s v="FRADET"/>
        <s v="MOIGNEAUX"/>
        <s v="BIAUNIER"/>
        <s v="GIBIER"/>
        <s v="JARREAU"/>
        <s v="GABILLET"/>
        <s v="LEBERT"/>
        <s v="BRIVES"/>
        <s v="COSNIER"/>
        <s v="HALLINGER"/>
        <s v="BRIER"/>
        <s v="LEMA-FREMONT"/>
        <s v="BEAUFILS"/>
        <s v="CALLU"/>
        <s v="VANLERBERGHE"/>
        <s v="DELAPORTE"/>
        <s v="GRIVEAU"/>
        <s v="BARRETEAU"/>
        <s v="MIJEON"/>
        <s v="BRYNHOLE"/>
        <s v="BASSOUM"/>
        <s v="HAUTIN"/>
        <s v="GRELAT"/>
        <s v="TRIPET"/>
        <s v="NOTTIN"/>
        <s v="CHAÏR"/>
        <s v="SUDRE"/>
        <s v="BEKKI"/>
        <s v="BEAUNÉ"/>
        <s v="GUENANT"/>
        <s v="LAHBIB"/>
        <s v="BERGOUNIOUX"/>
        <s v="AUBOEUF"/>
        <s v="COQUEREL"/>
        <s v="MALAISE"/>
        <s v="CERVETTI"/>
        <s v="JALLAMION"/>
        <s v="QNOUCH"/>
        <s v="ROUSSILLON"/>
        <s v="ZAMICHIEI"/>
        <s v="RASO"/>
        <s v="MOIGNARD"/>
        <s v="DIRRINGER"/>
        <s v="LUTAUD"/>
        <s v="PRIETO RODRIGUES"/>
        <s v="OLIVARD"/>
        <s v="BUSKO"/>
        <s v="LOUFFOK"/>
        <s v="LEVARD"/>
        <s v="DE LA ROCHEFOUCAULD"/>
        <s v="KRIER"/>
        <s v="ABRAMS"/>
        <s v="ANTZENBERGER"/>
        <s v="JOURNIAC"/>
        <s v="JOUSSANT"/>
        <s v="PFEIFFER"/>
        <s v="GUTTERMANN"/>
        <s v="TODDE"/>
        <s v="BOUGUERRA"/>
        <s v="STAMBOULI"/>
        <s v="BROSSAT"/>
        <s v="MATHURIN"/>
        <s v="BONNET-OULALDJ"/>
        <s v="BILLARD"/>
        <s v="PELLISSIER"/>
        <s v="FUCHS"/>
        <s v="SUREAU"/>
        <s v="GODIN"/>
        <s v="BRIARD"/>
        <s v="DESCOTES-GALLI"/>
        <s v="PICHARD"/>
        <s v="BERTINO"/>
        <s v="MAVRE"/>
        <s v="HABERT"/>
        <s v="TREILLET"/>
        <s v="SUTROOGHEN"/>
        <s v="TALLET"/>
        <s v="BACHMANN"/>
        <s v="MACHROUH"/>
        <s v="LAISNEY"/>
        <s v="GUEZET"/>
        <s v="ALLAERT"/>
        <s v="DANY"/>
        <s v="ISSELIN"/>
        <s v="SPRANG"/>
        <s v="GERGEN"/>
        <s v="IBORRA"/>
        <s v="COLEOU"/>
        <s v="ROULOT"/>
        <s v="BAURET"/>
        <s v="NIATI"/>
        <s v="DUTU"/>
        <s v="ANDREOLETY"/>
        <s v="HUSSAIN-ZAIDI"/>
        <s v="LASSERRE"/>
        <s v="DE FLEURY"/>
        <s v="GERMAIN-VEDRENNE"/>
        <s v="FROBERGER"/>
        <s v="BIHET"/>
        <s v="MISEREY"/>
        <s v="SAÏD"/>
        <s v="MAXIMILIEN"/>
        <s v="TOUITOU"/>
        <s v="RIO"/>
        <s v="FAYET"/>
        <s v="CAMARA"/>
        <s v="KAUFFER"/>
        <s v="BEN HIBA"/>
        <s v="MOUTSOUKOU"/>
        <s v="JURAVER"/>
        <s v="CAMO"/>
        <s v="DEME"/>
        <s v="GHENAÏM"/>
        <s v="MOSNIER"/>
        <s v="LELLOUCHE"/>
        <s v="AMRANI"/>
        <s v="CORZANI"/>
        <s v="FAYED"/>
        <s v="SEDDOUKI"/>
        <s v="DEMARQUE"/>
        <s v="POLI"/>
        <s v="CALA"/>
        <s v="LAMBEY-BOUFFIER"/>
        <s v="GARRIDO"/>
        <s v="BOUHALOUFA"/>
        <s v="GHIATI"/>
        <s v="TERCHI"/>
        <s v="CILLIERES"/>
        <s v="BOULKEROUA"/>
        <s v="BEAUSSIER"/>
        <s v="SAGATNI"/>
        <s v="BA"/>
        <s v="MOUADDINE"/>
        <s v="ORTEGA-PELLETIER"/>
        <s v="ALOUGHI"/>
        <s v="MOUNIR ALAOUI"/>
        <s v="DESSANE"/>
        <s v="DAD"/>
        <s v="COUTEAUX"/>
        <s v="NDIAYE"/>
        <s v="BARDOT"/>
        <s v="BALENSI"/>
        <s v="BAUR"/>
        <s v="KANY"/>
        <s v="PITSCH"/>
        <s v="AKSOY"/>
        <s v="TEDJANI"/>
        <s v="TALBOT"/>
        <s v="HOURSON"/>
        <s v="BELHOMME"/>
        <s v="MOYON"/>
        <s v="AUTAIN"/>
        <s v="COSKUN"/>
        <s v="PAVILLA"/>
        <s v="PELY"/>
        <s v="REDOUANE"/>
        <s v="BAGAYOKO"/>
        <s v="MOUIGNI"/>
        <s v="LERMUSIAUX"/>
        <s v="LAUSSUCK"/>
        <s v="VIANA"/>
        <s v="LARZILLIERE"/>
        <s v="MOURY"/>
        <s v="KOUAME"/>
        <s v="HAMMACHE"/>
        <s v="BOUTRIH"/>
        <s v="LE GOURRIEREC"/>
        <s v="DOUSSAIN"/>
        <s v="KROZIZ"/>
        <s v="CALFUQUIR"/>
        <s v="LECROQ"/>
        <s v="VEMCLEFS"/>
        <s v="MORANNE"/>
        <s v="BESSAC"/>
        <s v="ZEHOU"/>
        <s v="GUILLAUD-BATAILLE"/>
        <s v="KARACA"/>
        <s v="COCQ"/>
        <s v="ZEDIRI"/>
        <s v="DEVAUCHELLE"/>
        <s v="DESSALLES"/>
        <s v="CHIBOUT"/>
        <s v="TIRONNEAU"/>
        <s v="PIROLLI"/>
        <s v="KONATE"/>
        <s v="KRASNOPOLSKI"/>
        <s v="TIPHAGNE"/>
        <s v="TAGZOUT"/>
        <s v="RAMOS-GORAND"/>
        <s v="GAUTRAIS"/>
        <s v="GAULON"/>
        <s v="MITTENAERE PELLETIER"/>
        <s v="EL HOUMMASS"/>
        <s v="TRILLAT"/>
        <s v="BOUYSSOU"/>
        <s v="BOUMEDIENE-THIERY"/>
        <s v="GONZALES"/>
        <s v="FARID"/>
        <s v="MONSILLON"/>
        <s v="DESCHARLES"/>
        <s v="DIEN"/>
        <s v="VIDECOQ"/>
        <s v="LEVAILLANT"/>
        <s v="SCHAFFAUSER"/>
        <s v="COCQUEL"/>
        <s v="LAVAUD"/>
        <s v="COUPET"/>
        <s v="ERRANDONEA"/>
        <s v="APPIANI"/>
        <s v="CHIABODO"/>
        <s v="KERKAR"/>
        <s v="DE LA GONTRIE"/>
        <s v="KANUTY"/>
        <s v="CARREY-CONTE"/>
        <s v="ROMERO-MICHEL"/>
        <s v="DES GAYETS"/>
        <s v="VENEZIANO"/>
        <s v="CUZOU"/>
        <s v="GUENOUX"/>
        <s v="DAVIAUD"/>
        <s v="JARRY-BOUABIB"/>
        <s v="CHEBIB"/>
        <s v="MANCEL"/>
        <s v="YADANI"/>
        <s v="RABOURDIN"/>
        <s v="GASSAMA"/>
        <s v="EL BEKRI"/>
        <s v="CASANOVA"/>
        <s v="NARASSIGUIN"/>
        <s v="WEHRUNG"/>
        <s v="LOUVIERS"/>
        <s v="DE MORNY DE MAEYER"/>
        <s v="FENDRICH"/>
        <s v="ARDOIN"/>
        <s v="SALEM"/>
        <s v="VUONG"/>
        <s v="PASCAREL"/>
        <s v="BOUTIFLAT"/>
        <s v="KEYSERS"/>
        <s v="BOCQUILLON"/>
        <s v="SCHOLLAERT"/>
        <s v="VANTIEGHEM"/>
        <s v="BARO"/>
        <s v="SARKISSIAN"/>
        <s v="KALFON"/>
        <s v="VESSAH"/>
        <s v="PLANCHOU"/>
        <s v="WORTHAM"/>
        <s v="IMPELLIZZIERI"/>
        <s v="EUDE"/>
        <s v="CAROTINE"/>
        <s v="YENBOU"/>
        <s v="BORD"/>
        <s v="JALY"/>
        <s v="GHOMI"/>
        <s v="MERIAUX"/>
        <s v="LOPES"/>
        <s v="MARGUERITE"/>
        <s v="SEYMOUR-GALOU"/>
        <s v="GIBAUT"/>
        <s v="RATOUCHNIAK"/>
        <s v="RANDON"/>
        <s v="PARRAVANO"/>
        <s v="GRANDGAMBE"/>
        <s v="THIS SAINT-JEAN"/>
        <s v="AIT"/>
        <s v="VUILLETET"/>
        <s v="VITRAC-POUZOULET"/>
        <s v="MOHAMMAD"/>
        <s v="HUE"/>
        <s v="KERGUTUIL"/>
        <s v="LOPEZ-JOLLIVET"/>
        <s v="BENMOUFFOK"/>
        <s v="ADDA"/>
        <s v="BAZOGE"/>
        <s v="MOTTURA"/>
        <s v="FRANCESCONI"/>
        <s v="COSSEC"/>
        <s v="LEVÊQUE"/>
        <s v="MIRSAD"/>
        <s v="NANCY"/>
        <s v="KRIBI-ROMDHANE"/>
        <s v="MELIANE"/>
        <s v="PLACÉ"/>
        <s v="NAGEL"/>
        <s v="AFFANE"/>
        <s v="GUIN"/>
        <s v="SAC"/>
        <s v="CARADEC-PERERA"/>
        <s v="LAOUEDJ"/>
        <s v="DOUCOURE"/>
        <s v="JOSEPH"/>
        <s v="ITEY"/>
        <s v="BEN MERZOUG"/>
        <s v="QUAYE-ANKRAH"/>
        <s v="FOUQUE"/>
        <s v="BONZANI"/>
        <s v="PETEL"/>
        <s v="ADJOUROUVI"/>
        <s v="KRIMI"/>
        <s v="AUZOU-CONNES"/>
        <s v="AZZAZ"/>
        <s v="ROMERO"/>
        <s v="LIME-BIFFE"/>
        <s v="D'ASTA"/>
        <s v="MARQUAILLE"/>
        <s v="SHAN"/>
        <s v="ATTAL"/>
        <s v="KRUST"/>
        <s v="BECHIEAU"/>
        <s v="MAURICE-BELLAY"/>
        <s v="ALLAMELLOU"/>
        <s v="ROUBY"/>
        <s v="LETTRON"/>
        <s v="SOW"/>
        <s v="JEHNIN"/>
        <s v="SIMILOWSKI"/>
        <s v="MATHEY"/>
        <s v="HUYNH"/>
        <s v="DELAHAYE"/>
        <s v="DAHAN"/>
        <s v="GIRSZONAS"/>
        <s v="LANIER"/>
        <s v="GUTGLAS-DUCOURNEAU"/>
        <s v="PESCHANSKI"/>
        <s v="MOUME"/>
        <s v="NIANE"/>
        <s v="BARTOLONE"/>
        <s v="ROMANA"/>
        <s v="TRIGANCE"/>
        <s v="YOUSSOUF"/>
        <s v="GATIGNON"/>
        <s v="DESMARTIN"/>
        <s v="DENIZ"/>
        <s v="BOUAMRANE"/>
        <s v="FOUCHET"/>
        <s v="MBARKI"/>
        <s v="SKORIC"/>
        <s v="LELORRAIN"/>
        <s v="BOUHOUT TAYEBI"/>
        <s v="HEDEL"/>
        <s v="CHALLIER"/>
        <s v="WANLIN"/>
        <s v="THIAM"/>
        <s v="GUERRIEN"/>
        <s v="GUELLIL"/>
        <s v="AÏSSAOUI KHELAF"/>
        <s v="PAPAZIAN"/>
        <s v="TOURE"/>
        <s v="DJERDOUBI"/>
        <s v="GOUFADO"/>
        <s v="BARJOU"/>
        <s v="KIENZLEN"/>
        <s v="BRAHIMI"/>
        <s v="REVIRIEGO"/>
        <s v="CHARBONNIER"/>
        <s v="TAILLÉ-POLIAN"/>
        <s v="BELLAICHE"/>
        <s v="ADOMO"/>
        <s v="VALLERAY"/>
        <s v="PROVINI"/>
        <s v="HACHMI"/>
        <s v="GOUFFIER-CHA"/>
        <s v="BENALI"/>
        <s v="OMANBÉLÉ"/>
        <s v="BOUFFARD-SAVARY"/>
        <s v="UM"/>
        <s v="TEMAL"/>
        <s v="JAOUËN"/>
        <s v="SOUMARE"/>
        <s v="BERESSI"/>
        <s v="PIAZZI"/>
        <s v="YEBDRI"/>
        <s v="HADIZADEH"/>
        <s v="BROUSSY"/>
        <s v="LALOUX"/>
        <s v="RAISSEGUIER"/>
        <s v="CHARLET"/>
        <s v="SAYAH"/>
        <s v="AYDI"/>
        <s v="CAUMONT"/>
        <s v="LEROUL"/>
        <s v="DIEU"/>
        <s v="ZWILLING"/>
        <s v="BEQUET"/>
        <s v="TERVER"/>
        <s v="GRISON"/>
        <s v="ANGLADA"/>
        <s v="VILLEMUR"/>
        <s v="LIMOGE"/>
        <s v="CODET"/>
        <s v="ZANGHELLINI"/>
        <s v="AGENIS-NEVERS"/>
        <s v="HENOUX"/>
        <s v="BARA"/>
        <s v="NYBERG"/>
        <s v="PANEL"/>
        <s v="LABBE"/>
        <s v="CHARUE"/>
        <s v="PAYOT"/>
        <s v="RONDET"/>
        <s v="PETRONIS"/>
        <s v="WEGOREK"/>
        <s v="VOJINOVIC"/>
        <s v="QUINTERNET"/>
        <s v="RUFF"/>
        <s v="HELLEGOUARCH"/>
        <s v="CASTERA"/>
        <s v="BARRAS"/>
        <s v="FALKLAND"/>
        <s v="LARROZE"/>
        <s v="MAINTENAY"/>
        <s v="TRAN"/>
        <s v="GRUAU"/>
        <s v="LOUSTAU"/>
        <s v="DUARTE"/>
        <s v="TAHRI"/>
        <s v="TALDO"/>
        <s v="POIRET"/>
        <s v="MARGUERON"/>
        <s v="REUTER"/>
        <s v="POUYAUD"/>
        <s v="GASNIERE"/>
        <s v="AUDFRAY"/>
        <s v="LASSIA"/>
        <s v="TRIBOUILLARD"/>
        <s v="CLEUET"/>
        <s v="LE SERGENT"/>
        <s v="COTONNEC"/>
        <s v="RIGAS"/>
        <s v="GARGASSON"/>
        <s v="LASSENAY"/>
        <s v="FORNER"/>
        <s v="VEYRIAC"/>
        <s v="BELLIER"/>
        <s v="CUIROT"/>
        <s v="MATARASSO"/>
        <s v="BEGUE"/>
        <s v="KORTI"/>
        <s v="JEZIOR"/>
        <s v="MENAGE"/>
        <s v="ROMAN"/>
        <s v="CHEVALLIER"/>
        <s v="BAUDON"/>
        <s v="LORAIN"/>
        <s v="BOUIRI"/>
        <s v="REINHART"/>
        <s v="BOUTAINE"/>
        <s v="HADDOUCHE"/>
        <s v="WENISCH"/>
        <s v="LAJEUNESSE"/>
        <s v="COUPU"/>
        <s v="HOEHNE"/>
        <s v="LHUILLIER"/>
        <s v="ROUILLE"/>
        <s v="LEBOUTHET"/>
        <s v="RICOIS"/>
        <s v="VANKERCKHOVEN"/>
        <s v="BOITOUZET"/>
        <s v="KOTT"/>
        <s v="JADOT"/>
        <s v="ALLAF"/>
        <s v="VANDENELSKEN"/>
        <s v="NORVAL"/>
        <s v="MANKARIOUS"/>
        <s v="LUZET"/>
        <s v="SLAOUTI"/>
        <s v="SEVESTRE"/>
        <s v="MOSBAH"/>
        <s v="LECAILLE"/>
        <s v="LECART"/>
        <s v="PAUCHET"/>
        <s v="LUPO"/>
        <s v="CHLON"/>
        <s v="ORTH"/>
        <s v="DUFFAU"/>
        <s v="LESOIN"/>
        <s v="POUVEREAU"/>
        <s v="JANON"/>
        <s v="FOUQUERAY"/>
        <s v="AOUAD"/>
        <s v="EL BALLAT"/>
        <s v="KEHOE"/>
        <s v="NOUR"/>
        <s v="LAOUCHIR"/>
        <s v="BOUNOU"/>
        <s v="COLPAERT"/>
        <s v="SEHRANE"/>
        <s v="FAGUET"/>
        <s v="DAHMANI"/>
        <s v="HANNOIR"/>
        <s v="SCHIADA"/>
        <s v="BOUALI"/>
        <s v="CHERCHEVE"/>
        <s v="TROUDE"/>
        <s v="RANSAN"/>
        <s v="CHABANON"/>
        <s v="RICHOU"/>
        <s v="ITASSE"/>
        <s v="FLEIFEL"/>
        <s v="ZIANE"/>
        <s v="CIRIMELE"/>
        <s v="PILLARD-TEJEDOR"/>
        <s v="VERNUSSE"/>
        <s v="ABBATE"/>
        <s v="MARCILLE"/>
        <s v="LEGUY"/>
        <s v="MORAL"/>
        <s v="LECOCQ"/>
        <s v="DAGO"/>
        <s v="PERIN"/>
        <s v="FALETIC"/>
        <s v="DE FALLOIS"/>
        <s v="PATRY"/>
        <s v="BOURSIER"/>
        <s v="DESLANDES"/>
        <s v="LAHYANE"/>
        <s v="MARCENAC"/>
        <s v="MARTEL"/>
        <s v="CABRAL"/>
        <s v="DEBACKER"/>
        <s v="MAZET"/>
        <s v="BELLEMIN"/>
        <s v="JACQMIN"/>
        <s v="CHAKELIAN"/>
        <s v="HAYES"/>
        <s v="CORBEAUX"/>
        <s v="RENSON"/>
        <s v="SHARIF"/>
        <s v="PEYROMAURE"/>
        <s v="WIJNGAARDS"/>
        <s v="MABILLE"/>
        <s v="COUSERGUE"/>
        <s v="DECAMPS"/>
        <s v="NAIT ABDELAZIZ"/>
        <s v="GEROME"/>
        <s v="PEREZ CARTIGNY"/>
        <s v="LERMECHIN"/>
        <s v="DRUARD"/>
        <s v="LE GALLO"/>
        <s v="YAPI"/>
        <s v="DIERS"/>
        <s v="COSSE"/>
        <s v="RUFET"/>
        <s v="BENHAIM"/>
        <s v="MONOD"/>
        <s v="POILANE"/>
        <s v="MBANZA"/>
        <s v="GUERY"/>
        <s v="LAVILLE"/>
        <s v="BLADOU"/>
        <s v="AOUSTIN"/>
        <s v="THÉRY"/>
        <s v="MANDEL"/>
        <s v="SAOÛT"/>
        <s v="DELAMARRE"/>
        <s v="CHERFA"/>
        <s v="BAGARRY"/>
        <s v="BARIGANT"/>
        <s v="DELASSUS"/>
        <s v="AOUTIA"/>
        <s v="BUCALOSSI"/>
        <s v="GRANDPEIX"/>
        <s v="VILLIOT"/>
        <s v="BLAUEL"/>
        <s v="DUFLOT"/>
        <s v="COCHET"/>
        <s v="MONVILLE"/>
        <s v="PASQUET"/>
        <s v="DE LA FUENTE"/>
        <s v="PENEZ"/>
        <s v="LAZREG"/>
        <s v="MAZZEGA SBOVATA"/>
        <s v="HULEUX"/>
        <s v="GARASSINO"/>
        <s v="KAMPOUR-PARASCHOS"/>
        <s v="BADIATA KANZA"/>
        <s v="DJABALI"/>
        <s v="HÉE"/>
        <s v="LABERTRANDIE"/>
        <s v="PHAM PHU"/>
        <s v="TAHAMI"/>
        <s v="OUMARI"/>
        <s v="BERWICK"/>
        <s v="LAVALLÉE"/>
        <s v="MEREL"/>
        <s v="SATOURI"/>
        <s v="DURAND-SMET"/>
        <s v="SENÉE"/>
        <s v="JUTIER"/>
        <s v="KERAMANE"/>
        <s v="STOUDER"/>
        <s v="SALDIVIA"/>
        <s v="CALLONNEC"/>
        <s v="SNITER"/>
        <s v="PAREJA"/>
        <s v="MESSDAGHI"/>
        <s v="RUELLAN"/>
        <s v="ANOUAR"/>
        <s v="ALLIEVI DOROSZ"/>
        <s v="CHARTON"/>
        <s v="ANZIEU"/>
        <s v="BARTSCH"/>
        <s v="ROCHON"/>
        <s v="FIAT"/>
        <s v="LÉVY"/>
        <s v="DAMERVAL"/>
        <s v="LOWY"/>
        <s v="DIGARD"/>
        <s v="M'JATI"/>
        <s v="CHOURFI"/>
        <s v="LE DUC"/>
        <s v="ROISIN"/>
        <s v="COURTAS"/>
        <s v="BELLAHMER"/>
        <s v="POLVERELLI"/>
        <s v="KAMWA"/>
        <s v="MORONVALLE"/>
        <s v="LE CORNEC"/>
        <s v="MAURER"/>
        <s v="CUNIOT-PONSARD"/>
        <s v="DEORSOLA"/>
        <s v="DUPART"/>
        <s v="SAS"/>
        <s v="BERTELLA-GEFFROY"/>
        <s v="AARSSE"/>
        <s v="PROKOPIEV"/>
        <s v="BRUNI"/>
        <s v="CANDELIER"/>
        <s v="KAABI"/>
        <s v="MESSIER"/>
        <s v="NAVIAUX"/>
        <s v="DE PABLO"/>
        <s v="GAU"/>
        <s v="MÉKER"/>
        <s v="DEFFARGE"/>
        <s v="DELRIEU"/>
        <s v="GAGNIÈRE"/>
        <s v="TURMAINE"/>
        <s v="FRAGER"/>
        <s v="DARRIAU"/>
        <s v="COURBOIN"/>
        <s v="PARREAUX"/>
        <s v="DIEHLMANN"/>
        <s v="GATTOLIN"/>
        <s v="MECHMACHE"/>
        <s v="GUICHET"/>
        <s v="HEUGAS"/>
        <s v="DEFFAIRI-SAISSAC"/>
        <s v="KEITA"/>
        <s v="REZKALLA"/>
        <s v="STOEBER"/>
        <s v="DE COSTER"/>
        <s v="KEZADRI"/>
        <s v="QUIGNON"/>
        <s v="MANFREDI"/>
        <s v="POTOT"/>
        <s v="KANDA"/>
        <s v="CONTRASTIN"/>
        <s v="MALLANGEAU"/>
        <s v="LENTAIGNE"/>
        <s v="BOSTON"/>
        <s v="WEISSELBERG"/>
        <s v="VACHON-TERRES"/>
        <s v="SERVIÈRES"/>
        <s v="FREBY"/>
        <s v="DELPEYROU"/>
        <s v="AMÉDRO"/>
        <s v="SERNE"/>
        <s v="LAHMER"/>
        <s v="BOULANGER"/>
        <s v="BOULC'H"/>
        <s v="REBERIOUX"/>
        <s v="PEGET"/>
        <s v="SOFI"/>
        <s v="LECLERC-BRUANT"/>
        <s v="ZAVALLONE"/>
        <s v="NIAKATE"/>
        <s v="ORELLANA"/>
        <s v="BENBETKA"/>
        <s v="CAPORAL"/>
        <s v="LE SOUFFACHÉ"/>
        <s v="PECCOLO"/>
        <s v="DUMÉE"/>
        <s v="HERRATI"/>
        <s v="ABESSOLO-MVE"/>
        <s v="ABEILLE"/>
        <s v="BELABBAS"/>
        <s v="BENBASSA"/>
        <s v="BREUILLER"/>
        <s v="ESPARGILIÈRE"/>
        <s v="BENTAHAR"/>
        <s v="LORTHIOIS"/>
        <s v="GAYRARD"/>
        <s v="JEANMET"/>
        <s v="DAHO"/>
        <s v="BORGNE"/>
        <s v="NGUYEN"/>
        <s v="GUYON"/>
        <s v="HATHROUBI-SAFSAF"/>
        <s v="CAILLEAU"/>
        <s v="ATONGA"/>
        <s v="GÉLYS"/>
        <s v="SCHUMANN"/>
        <s v="DUQUESNE"/>
        <s v="HUKPORTIE"/>
        <s v="ARIÈS"/>
        <s v="DUFUMIER"/>
        <s v="SOUANEF"/>
        <s v="ROZE"/>
        <s v="MONTEMBAULT"/>
        <s v="DOLBAKIAN"/>
        <s v="PARTOUCHE"/>
        <s v="FICHEN"/>
        <s v="DUBANCHET"/>
        <s v="COLONNA D'ISTRIA"/>
        <s v="PILLAUD"/>
        <s v="LAIR-MEHIRI"/>
        <s v="GERVAIS"/>
        <s v="LEDOUX"/>
        <s v="IDJHANINE"/>
        <s v="VERNA"/>
        <s v="LOUTREL"/>
        <s v="GIOIA"/>
        <s v="BENJAKA"/>
        <s v="LASCOMBE"/>
        <s v="VENTRE"/>
        <s v="DAOUD"/>
        <s v="MONFLEUR"/>
        <s v="HACHEMI"/>
        <s v="HANNOUN"/>
        <s v="FAZAN"/>
        <s v="KITSAÏS"/>
        <s v="HOUSSEYNOU"/>
        <s v="DIALLO"/>
        <s v="MALOT"/>
        <s v="VIVIEN"/>
        <s v="MBALANDA"/>
        <s v="NONIN"/>
        <s v="CHATELUT"/>
        <s v="ANDRIANARIVONY"/>
        <s v="BONNEFOUX"/>
        <s v="BELARBI"/>
        <s v="BENABEN"/>
        <s v="AUDE"/>
        <s v="PADOLY"/>
        <s v="BOUCHEMIT"/>
        <s v="DEFER"/>
        <s v="REZEG"/>
        <s v="FLORAND"/>
        <s v="GENTILS"/>
        <s v="ROUSSEL-RAGOT"/>
        <s v="TOURI"/>
        <s v="PLOCQUE"/>
        <s v="NEIMANN"/>
        <s v="DIDIER-PERNET"/>
        <s v="ONANA"/>
        <s v="IBRAHIM"/>
        <s v="LERNER"/>
        <s v="HASNAOUI"/>
        <s v="KAMLI"/>
        <s v="PIFFARELLY"/>
        <s v="LASRI"/>
        <s v="RIDER"/>
        <s v="MOKHTARI"/>
        <s v="DARDOUCHI"/>
        <s v="CHARNI"/>
        <s v="YAHIAOUI"/>
        <s v="LARGIER"/>
        <s v="LEMERCIER"/>
        <s v="SEDDAR"/>
        <s v="BENHMIED"/>
        <s v="DIABY"/>
        <s v="MARCELO"/>
        <s v="KAÏD"/>
        <s v="ZEHHAF"/>
        <s v="KHELIFI-OTHMANE"/>
        <s v="BOUHAFSI"/>
        <s v="AKODAD"/>
        <s v="JEANNES"/>
        <s v="SOUKOUNA"/>
        <s v="OUKBI"/>
        <s v="OUIS"/>
        <s v="PICHONNEAU"/>
        <s v="BOURICHI"/>
        <s v="MESLEM"/>
        <s v="NOURINE ELAID"/>
        <s v="AÏLI"/>
        <s v="ZAIED"/>
        <s v="DRAME"/>
        <s v="DICKO"/>
        <s v="MAMOU"/>
        <s v="AABOU"/>
        <s v="MAZARI"/>
        <s v="MEDIANA"/>
        <s v="CHEBLI"/>
        <s v="IFTICENE"/>
        <s v="MAIZ"/>
        <s v="RETIERE"/>
        <s v="IZA"/>
        <s v="GHAZI"/>
        <s v="BOUBENDIR"/>
        <s v="HORSFALL"/>
        <s v="LAJILI"/>
        <s v="OUDET"/>
        <s v="ABDELOUAHED"/>
        <s v="MEHARGA"/>
        <s v="KRAGBE"/>
        <s v="SALHI"/>
        <s v="RICCHETTI"/>
        <s v="FIQUET"/>
        <s v="BENTEBRA"/>
        <s v="LOUAÏL"/>
        <s v="ECH-CHETOUANI"/>
        <s v="BOUT"/>
        <s v="GHALEB"/>
        <s v="SELINDER"/>
        <s v="BENHAMMADA"/>
        <s v="THABET"/>
        <s v="SAMASSA"/>
        <s v="BELKACEM"/>
        <s v="HANINE"/>
        <s v="BENSEFIA"/>
        <s v="YAHYAOUI"/>
        <s v="ZEGHDANA"/>
        <s v="MAREGA"/>
        <s v="BOUHENNI"/>
        <s v="PASSARD"/>
        <s v="MEÏTE"/>
        <s v="BUTT"/>
        <s v="GUIDOUM"/>
        <s v="DRINE"/>
        <s v="YOUSFI"/>
        <s v="CISSÉ"/>
        <s v="FERRAT"/>
        <s v="CHATTEUR"/>
        <s v="LYAZIDI"/>
        <s v="MAGASSA"/>
        <s v="BATHILY"/>
        <s v="MOHAMED MAHMOUD"/>
        <s v="DIOUF"/>
        <s v="SIBARI"/>
        <s v="DJEBBARI"/>
        <s v="EL SHAMY"/>
        <s v="MEKLA"/>
        <s v="SHAH"/>
        <s v="MEKID"/>
        <s v="MAITREL"/>
        <s v="KARTHIKESU"/>
        <s v="DOMINIQUE"/>
        <s v="LACHELACHE"/>
        <s v="SADIKI"/>
        <s v="DJELLAL"/>
        <s v="MENOUR"/>
        <s v="BOUAZIZ"/>
        <s v="AMARA"/>
        <s v="AHIZI-ELLIAM"/>
        <s v="KHETTAB"/>
        <s v="DJENANE"/>
        <s v="RIGHI"/>
        <s v="COUSY"/>
        <s v="EL HADDOUCHI"/>
        <s v="EKASSOU"/>
        <s v="GOURARI"/>
        <s v="LAIGLE"/>
        <s v="TERBECHE"/>
        <s v="BERHOUMA"/>
        <s v="BATON"/>
        <s v="TERTOUCH DJENANE"/>
        <s v="NEYROUD"/>
        <s v="PINÈS"/>
        <s v="CHENINA"/>
        <s v="HAJDARI"/>
        <s v="KHOUNA"/>
        <s v="BONNEFILS"/>
        <s v="SAHA"/>
        <s v="HANNACH"/>
        <s v="BOUDA"/>
        <s v="NDEPE"/>
        <s v="VERRECCHIA"/>
        <s v="KANES"/>
        <s v="ZAOUI"/>
        <s v="BARATINY"/>
        <s v="RACHEDI"/>
        <s v="SALAMA"/>
        <s v="MARAIS"/>
        <s v="TIGHIDET"/>
        <s v="EL SAYED"/>
        <s v="SACHS"/>
        <s v="MEYRUEY"/>
        <s v="DURANTEAU"/>
        <s v="ABADIE"/>
        <s v="LAGNIEZ"/>
        <s v="GIRES"/>
        <s v="MARGUERITTE"/>
        <s v="CINQUIN"/>
        <s v="SALTIEL"/>
        <s v="TEBIBEL"/>
        <s v="DE BELILOVSKY"/>
        <s v="CHEMLA"/>
        <s v="DELOFFRE"/>
        <s v="TROTIGNON"/>
        <s v="DOUVILLE DE FRANSSU"/>
        <s v="MIHAIL"/>
        <s v="GANDIN"/>
        <s v="CHRISTOPHE"/>
        <s v="WEISSMANN"/>
        <s v="WANG"/>
        <s v="ROZAN"/>
        <s v="COLCOMBET"/>
        <s v="CHAZAL"/>
        <s v="SAURET VELLE"/>
        <s v="LAROQUE"/>
        <s v="VIRRION"/>
        <s v="GARIC"/>
        <s v="CASTAGNE"/>
        <s v="NORE VIDAL"/>
        <s v="KHOUDEIR"/>
        <s v="PAILHES"/>
        <s v="LÉVY-LAMBERT"/>
        <s v="CASSAN"/>
        <s v="CREUZÉ"/>
        <s v="DORRON"/>
        <s v="LEBRETON"/>
        <s v="LOMBARDO"/>
        <s v="CLASTRES"/>
        <s v="JAMET"/>
        <s v="BRACQUEMART"/>
        <s v="RECOUPPE"/>
        <s v="DELIGNIERES"/>
        <s v="DELAFOSSE"/>
        <s v="OUACHEE"/>
        <s v="SEMBRES"/>
        <s v="SAVIGNY"/>
        <s v="LE CHALONY"/>
        <s v="COURRIER"/>
        <s v="LARPENTEUR"/>
        <s v="VALQUE"/>
        <s v="LOEVENBRUCK"/>
        <s v="DEBAISIEUX-DENE"/>
        <s v="HERVÉ"/>
        <s v="SIX"/>
        <s v="MOMBERT"/>
        <s v="PEYROT"/>
        <s v="GIROGUY"/>
        <s v="SOUFFLET"/>
        <s v="MANDEIX"/>
        <s v="DEBOUZY"/>
        <s v="BEERNAERT"/>
        <s v="GRZECZKOWICZ"/>
        <s v="BÉRAUD"/>
        <s v="CANEPARO"/>
        <s v="DE MATOS"/>
        <s v="HAPPART"/>
        <s v="BLANCHAUD"/>
        <s v="CORRAL"/>
        <s v="MÉLIN"/>
        <s v="DISCOUR"/>
        <s v="VAQUER"/>
        <s v="PITOUS"/>
        <s v="CESARZ"/>
        <s v="PASCALI"/>
        <s v="NARDIN"/>
        <s v="ALDAYA"/>
        <s v="GRINARD"/>
        <s v="HAINAUX"/>
        <s v="PITROU"/>
        <s v="AMOUZOUGAH"/>
        <s v="DUTEL"/>
        <s v="TERRÉ"/>
        <s v="COQUEBERT DE NEUVILLE"/>
        <s v="CALGARO"/>
        <s v="CAMPION"/>
        <s v="FUVELLE"/>
        <s v="SALA"/>
        <s v="BOUDOT-LAMOTTE"/>
        <s v="DUHIL DE BÉNAZÉ"/>
        <s v="LABATUT"/>
        <s v="PETITCOLAS"/>
        <s v="BIENNE"/>
        <s v="LAURENTY"/>
        <s v="BOUCHARD"/>
        <s v="CHOUPOT"/>
        <s v="LUNDQUIST"/>
        <s v="CHOPINAUD"/>
        <s v="TREVISAN MASSON"/>
        <s v="BEAUGRAND"/>
        <s v="SCAGNI"/>
        <s v="ROLLANDO"/>
        <s v="TOUATI"/>
        <s v="BEAULATON"/>
        <s v="FAUGERAS-CULTRERA"/>
        <s v="BÉNOIT"/>
        <s v="GOLDET"/>
        <s v="FROMENT"/>
        <s v="SEBAG"/>
        <s v="DUREY"/>
        <s v="DO"/>
        <s v="ZELMAT"/>
        <s v="HERITIER"/>
        <s v="GILLETTE"/>
        <s v="NEBOUT"/>
        <s v="SAHENOU"/>
        <s v="COROSINE"/>
        <s v="NICOL"/>
        <s v="AUVRIGNON"/>
        <s v="VIMAL DE FLECHAC"/>
        <s v="ALLOUCHE"/>
        <s v="ROUGERON"/>
        <s v="DE LANDES DE SAINT PALAIS D'AUSSAC"/>
        <s v="CRENN"/>
        <s v="MAINGÉ"/>
        <s v="GRIFFOUL"/>
        <s v="BOURHIS"/>
        <s v="BOSNE"/>
        <s v="CRÉPIN-FLANDRIN"/>
        <s v="SKIBINSKI"/>
        <s v="OUVRAY"/>
        <s v="TUFFERY"/>
        <s v="DREYER"/>
        <s v="BERTRON"/>
        <s v="DUCASTEL"/>
        <s v="TOUZÉ"/>
        <s v="DAMOIZEAU"/>
        <s v="ANDRADE"/>
        <s v="BOICOULIN"/>
        <s v="MARUANI"/>
        <s v="VINCO"/>
        <s v="IVONNET"/>
        <s v="POTENCIER"/>
        <s v="HOUNDJO"/>
        <s v="MAGTOUF"/>
        <s v="CRAMBADE"/>
        <s v="GLUSMAN"/>
        <s v="GEISLER"/>
        <s v="WATANABE-VERMOREL"/>
        <s v="FONDACCI"/>
        <s v="ROLAND"/>
        <s v="GUIGNON"/>
        <s v="SAUMIER"/>
        <s v="SOARES BARBOSA"/>
        <s v="BEVORT"/>
        <s v="BOUMENDIL"/>
        <s v="AGUIAR"/>
        <s v="CHEURFA"/>
        <s v="TESTUD"/>
        <s v="TR4SK"/>
        <s v="OYHENARD"/>
        <s v="HAYAT"/>
        <s v="RANDRIAMAROLAHY"/>
        <s v="NOWINSKY"/>
        <s v="BELLIGON"/>
        <s v="GODON"/>
        <s v="TINEL"/>
        <s v="ANTOLINOS-BASSO"/>
        <s v="NOUAL"/>
        <s v="PLANQUE"/>
        <s v="SAMFRIED"/>
        <s v="PELLAN"/>
        <s v="TOUCINHO"/>
        <s v="GELAS"/>
        <s v="REEMERS"/>
        <s v="GUISSE"/>
        <s v="MEYSSIREL"/>
        <s v="BETTINGER"/>
        <s v="MAUGER"/>
        <s v="DIOMANDE"/>
        <s v="NACHIN"/>
        <s v="KARAGEUZIAN"/>
        <s v="VAN HOOREN"/>
        <s v="WICKERS"/>
        <s v="MIRI"/>
        <s v="LONC"/>
        <s v="ROMANO-COTELLI"/>
        <s v="MOINET"/>
        <s v="ALTAZIN"/>
        <s v="EMPRIN"/>
        <s v="RIEGER"/>
        <s v="CHANBEFORT"/>
        <s v="DHALLEINE"/>
        <s v="TOURMEN"/>
        <s v="DEPREAUX"/>
        <s v="CARIUS"/>
        <s v="PINOY"/>
        <s v="BERGON"/>
        <s v="MARIE"/>
        <s v="CALDERAN"/>
        <s v="LEFRONT"/>
        <s v="GOSSIN"/>
        <s v="BART"/>
        <s v="SYMON"/>
        <s v="SERVA"/>
        <s v="JOSSIFORT"/>
        <s v="DELACHAMBRE"/>
        <s v="PALFRAY"/>
        <s v="MONTROZ"/>
        <s v="ANNA"/>
        <s v="TRUONG-LUCAS"/>
        <s v="DENYS"/>
        <s v="COMBES"/>
        <s v="TANCOUR"/>
        <s v="DETAPPE"/>
        <s v="GHEHIOUECHE"/>
        <s v="THOMAS-COLLOMBIER"/>
        <s v="BRIAULT"/>
        <s v="LONGONDO"/>
        <s v="VIGOUR"/>
        <s v="SIGNAC"/>
        <s v="DAUTCOURT"/>
        <s v="AKOUR"/>
        <s v="VANDECNOKE"/>
        <s v="RAVILLARD"/>
        <s v="GOUMAIN"/>
        <s v="COPPENS"/>
        <s v="WOUTERS"/>
        <s v="SCHRAM"/>
        <s v="VARIN"/>
        <s v="MAÎTRESSE"/>
        <s v="GUEROUT"/>
        <s v="LO GOLDSTEIN"/>
        <s v="OUANNOU"/>
        <s v="FONLLADOSA"/>
        <s v="CORVOISIER"/>
        <s v="JENYFER"/>
        <s v="ISSAD"/>
        <s v="DARGENT"/>
        <s v="GRONIER"/>
        <s v="GRIDAINE"/>
        <s v="PENET BERT DE LA BUSSIERE"/>
        <s v="SILLY"/>
        <s v="GENGENBACH"/>
        <s v="JISKRA"/>
        <s v="EZIES"/>
        <s v="RINGEVAL"/>
        <s v="LASKAR"/>
        <s v="VANDECNOCKE"/>
        <s v="PLOURIN"/>
        <s v="HÉAU"/>
        <s v="LEHUEDE"/>
        <s v="BEKKALI"/>
        <s v="ROZENKRANC"/>
        <s v="PRADO"/>
        <s v="CAMEIRAO"/>
        <s v="MOUSSA"/>
        <s v="SUAUDEAU"/>
        <s v="SEDKI"/>
        <s v="PERROD"/>
        <s v="RAIGNAULT"/>
        <s v="MICUCCI"/>
        <s v="LAGABBE"/>
        <s v="MOUMEN"/>
        <s v="MINGIONI-JACQUELINE"/>
        <s v="VIÉ"/>
        <s v="DELAUDE"/>
        <s v="CHNINI"/>
        <s v="SAHBANI"/>
        <s v="BOURSE"/>
        <s v="RISS"/>
        <s v="ZEILER"/>
        <s v="LABROUSTE"/>
        <s v="MELINE"/>
        <s v="LAVALLARD"/>
        <s v="SID ALI"/>
        <s v="MENANTEAU"/>
        <s v="NIARE"/>
        <s v="LEMAITRE"/>
        <s v="GRESSET"/>
        <s v="LE BOURHIS"/>
        <s v="ABDOURAHAMANI"/>
        <s v="SAID"/>
        <s v="BORGEL"/>
        <s v="LARTIGAUD"/>
        <s v="KROUTOF"/>
        <s v="FAVEREAU"/>
        <s v="DORDOIGNE"/>
        <s v="BENFATTO"/>
        <s v="DE SMET"/>
        <s v="LE GLOUANNEC"/>
        <s v="BEAUDOUIN"/>
        <s v="LAGLASSE"/>
        <s v="MOUHAMADALY"/>
        <s v="SMATI"/>
        <s v="WAUQUIER"/>
        <s v="LUGASSY"/>
        <s v="DESCAMPS"/>
        <s v="MASSEY"/>
        <s v="DUCHET"/>
        <s v="WOO TING WAY"/>
        <s v="PUECH"/>
        <s v="GUERRA"/>
        <s v="BALL"/>
        <s v="CORVIN"/>
        <s v="CEYZERIAT"/>
        <s v="KERCHAOUI"/>
        <s v="TRIKI"/>
        <s v="BERKOUKI"/>
        <s v="DERRAS"/>
        <s v="GHANDRI"/>
        <s v="MOGNE"/>
        <s v="LARBI"/>
        <s v="HADDOUCH"/>
        <s v="AZAHAF"/>
        <s v="KASSER"/>
        <s v="AIT-SERHANE"/>
        <s v="NADIRI"/>
        <s v="ARIFA"/>
        <s v="AKLOUF"/>
        <s v="EL JABRI"/>
        <s v="GUEDIRI"/>
        <s v="BOULBOUL"/>
        <s v="AOUINI"/>
        <s v="DJEDI"/>
        <s v="HAMMOU"/>
        <s v="SLIMANE"/>
        <s v="MEZLEF"/>
        <s v="LABRAG"/>
        <s v="BOUBAYA"/>
        <s v="DIDAOUI"/>
        <s v="BOUZAKARIA"/>
        <s v="KASSAS"/>
        <s v="ZEKKOUM"/>
        <s v="HAMACHE"/>
        <s v="MORJANI EL IDRISSI"/>
        <s v="CHOUAI"/>
        <s v="ENNABLI"/>
        <s v="AKERMI"/>
        <s v="BOUFFARÉ"/>
        <s v="MOUHITOU"/>
        <s v="BENZIDAR"/>
        <s v="PRISSE"/>
        <s v="STRACK"/>
        <s v="HIDJEB"/>
        <s v="AZRGUI"/>
        <s v="HAKKA"/>
        <s v="KSOUROU"/>
        <s v="GAIN"/>
        <s v="HANACHI"/>
        <s v="SYLLA"/>
        <s v="BELABDI"/>
        <s v="THERES"/>
        <s v="GHOUINEM"/>
        <s v="FAHIM"/>
        <s v="REGAIA"/>
        <s v="BEN THAIER"/>
        <s v="ANGOSTON"/>
        <s v="BEHJAOUI"/>
        <s v="RAHMA"/>
        <s v="SIDHOUM"/>
        <s v="CHABANE"/>
        <s v="MAHMOUDI"/>
        <s v="THÉRÉS"/>
        <s v="HMANI"/>
        <s v="OUERGHI"/>
        <s v="BENROUBA"/>
        <s v="NAIT HAMOU"/>
        <s v="HAYA"/>
        <s v="ALILI"/>
        <s v="BOZAKRI"/>
        <s v="BAURE"/>
        <s v="SCANO"/>
        <s v="MEHDI"/>
        <s v="AYASSAMY"/>
        <s v="GACEUR"/>
        <s v="BOUGRER-CINQVAL"/>
        <s v="FALL"/>
        <s v="MONIRI"/>
        <s v="AIT SERHANE"/>
        <s v="BEN AMOR"/>
        <s v="AZOUAOU"/>
        <s v="BERLINGEN"/>
        <s v="MIHOUBI"/>
        <s v="CHABBI"/>
        <s v="BOUZALAMAD"/>
        <s v="AZZOUZ"/>
        <s v="FRIAS CURTO"/>
        <s v="TREMEREL"/>
        <s v="BENTEFRIT"/>
        <s v="BAYOUDH"/>
        <s v="CHOURAEF"/>
        <s v="EL HOURRI"/>
        <s v="CHETTAB"/>
        <s v="ANTAR"/>
        <s v="BOULIFA"/>
        <s v="AÏT SERHANE"/>
        <s v="MACHTOUNE"/>
        <s v="KAMEL"/>
        <s v="TRABELSI"/>
        <s v="LACHGAR"/>
        <s v="BOUNEMRA"/>
        <s v="KOTERBA"/>
        <s v="ZBIDA"/>
        <s v="LAMDAGHRI"/>
        <s v="HAOUECH"/>
        <s v="EL BENNA"/>
        <s v="EL HATA"/>
        <s v="BEHHAR"/>
        <s v="TAÏBI"/>
        <s v="FARHI"/>
        <s v="BENADDA"/>
        <s v="BOUZALMAD"/>
        <s v="AÏT-SERHANE"/>
        <s v="TORCHI"/>
        <s v="EL GUANBOURI"/>
        <s v="MAJID"/>
        <s v="MATHLOUTHI"/>
        <s v="LAÏDI"/>
        <s v="PARAT"/>
        <s v="GACEM"/>
        <s v="DJAIZ"/>
        <s v="BENDJELTI"/>
        <s v="BIGORNE"/>
        <s v="DAHOU"/>
        <s v="CHELLAOUI"/>
        <s v="KESSLER"/>
        <s v="DOUN"/>
        <s v="BERNOUSSI"/>
        <s v="LAIDI"/>
        <s v="CHAKIR"/>
        <s v="MEBAREK"/>
        <s v="MEZDARI"/>
        <s v="OUAKOUR"/>
        <s v="SIBY"/>
        <s v="ARAB"/>
        <s v="ZAIDANI"/>
        <s v="BOURCHADA"/>
        <s v="KOUMAD"/>
        <s v="TAMTAM"/>
        <s v="CHAKOURI"/>
        <s v="MEGHERBI"/>
        <s v="ZOUAOUI"/>
        <s v="BOUJEMA"/>
        <s v="SI ALI"/>
        <s v="BENATTIA"/>
        <s v="HAFNI"/>
        <s v="AFANE"/>
        <s v="LAIB"/>
        <s v="MAHFOUDH"/>
        <s v="ZEROUALI"/>
        <s v="BERRAMDANE"/>
        <s v="HASHEM"/>
        <s v="BOULAALAM"/>
        <s v="OUAHRICH"/>
        <s v="MAYOUF"/>
        <s v="BELLAKHDAR"/>
        <s v="TADDANI"/>
        <s v="DEREGNAUCOURT"/>
        <s v="BAKARI"/>
        <s v="BENMIMOUN"/>
        <s v="EROUDANI"/>
        <s v="YOUNCI"/>
        <s v="GIBAUD"/>
        <s v="SILANINA"/>
        <s v="DE GRAILLY"/>
        <s v="CIMA"/>
        <s v="ANGIER"/>
        <s v="TOTI"/>
        <s v="WARTEL"/>
        <s v="BROCHARD"/>
        <s v="HERLIN"/>
        <s v="NIVET"/>
        <s v="BOISGIBAULT"/>
        <s v="POULET"/>
        <s v="WIRTH"/>
        <s v="RICHONET"/>
        <s v="VERHAEGHE"/>
        <s v="BALDINI"/>
        <s v="DARMSTADTER"/>
        <s v="TORCHE"/>
        <s v="VANHOUTE"/>
        <s v="NEBBIOSO"/>
        <s v="DEBRAY"/>
        <s v="FROMAGER"/>
        <s v="BALASTRE"/>
        <s v="RAOUL-DUVAL"/>
        <s v="LABALETTE"/>
        <s v="VAIDIS"/>
        <s v="FROGER"/>
        <s v="RADER"/>
        <s v="BARRY DELONCHAMPS"/>
        <s v="KEARNS"/>
        <s v="RAOUL"/>
        <s v="PLUTON"/>
        <s v="MAXIMY"/>
        <s v="AUZET"/>
        <s v="TRACA"/>
        <s v="GUIDI"/>
        <s v="RAMAJO"/>
        <s v="LETARD"/>
        <s v="DUCHAUSSOY"/>
        <s v="BONVOISIN"/>
        <s v="CRESSENT"/>
        <s v="BOURDEILLE"/>
        <s v="REGEL"/>
        <s v="BARATAUD"/>
        <s v="ANCEAU"/>
        <s v="JULLIE"/>
        <s v="DOLL"/>
        <s v="CANTALUPPI"/>
        <s v="ROURA"/>
        <s v="FERAUD"/>
        <s v="GRONOFF"/>
        <s v="ROQUES"/>
        <s v="COUEIGNAS"/>
        <s v="COLONGES"/>
        <s v="GOURDEL"/>
        <s v="LYCETT"/>
        <s v="DUVAL-SOMVEILLE"/>
        <s v="CORNILLON"/>
        <s v="TOURNON"/>
        <s v="ENJALBERT-SUTER"/>
        <s v="DEBACHE"/>
        <s v="CONIL"/>
        <s v="LY THAI BACH"/>
        <s v="HYRON"/>
        <s v="DUPONT-AIGNAN"/>
        <s v="BOULAY"/>
        <s v="POISSON"/>
        <s v="HOUET"/>
        <s v="ROZSA-GUÉRIN"/>
        <s v="VILLARDIER"/>
        <s v="BRUNG"/>
        <s v="DEDJI"/>
        <s v="MOISON"/>
        <s v="RAPHAEL"/>
        <s v="REFALO"/>
        <s v="HAMARD"/>
        <s v="SAILLEAU"/>
        <s v="LIARD"/>
        <s v="MAREC"/>
        <s v="ALFONSO"/>
        <s v="LAMOTH"/>
        <s v="MARTIN SAINT LEON"/>
        <s v="HUMBLOT"/>
        <s v="BAYARD"/>
        <s v="MAHMOOD"/>
        <s v="GOULET-HOUIX"/>
        <s v="DELSENY"/>
        <s v="FAUGEROUX"/>
        <s v="HEEMS"/>
        <s v="SANGLARD"/>
        <s v="ID AMMOU"/>
        <s v="HAAS"/>
        <s v="LOUY"/>
        <s v="REINE"/>
        <s v="MENFAA"/>
        <s v="DAUDANNE"/>
        <s v="AMANN"/>
        <s v="HAUTEFORT"/>
        <s v="TOLLET"/>
        <s v="ERANIAN"/>
        <s v="MORÉ"/>
        <s v="BOISSON"/>
        <s v="DÉBART"/>
        <s v="RAMASSAMY"/>
        <s v="AUPIN"/>
        <s v="COZZO"/>
        <s v="PRUVOT"/>
        <s v="GÉANT"/>
        <s v="GALLIEN"/>
        <s v="CARRÉ DE MALBERCK"/>
        <s v="LE GUILLOU"/>
        <s v="DUCHATEL"/>
        <s v="RUISSEAU"/>
        <s v="ABRAMOVA"/>
        <s v="SAVEY"/>
        <s v="PALESANDRO"/>
        <s v="GOLOMB"/>
        <s v="LARONCIE"/>
        <s v="HAZEBROUCK"/>
        <s v="GOLDSZAL"/>
        <s v="LAZAROWICZ"/>
        <s v="ROSSETTO"/>
        <s v="BEJIC"/>
        <s v="BABOU"/>
        <s v="GOUGOUGNAN-ZADIGUE"/>
        <s v="WAELER"/>
        <s v="COUVRECHEL"/>
        <s v="GOUELLO"/>
        <s v="MAZURIÉ"/>
        <s v="GILLET"/>
        <s v="CHENAULT"/>
        <s v="ATROUN"/>
        <s v="PEYNOT"/>
        <s v="MEKRI"/>
        <s v="TRANNET"/>
        <s v="SAPOTILLE"/>
        <s v="GHAYA"/>
        <s v="FRICHE"/>
        <s v="GUEZO"/>
        <s v="CATALDI"/>
        <s v="VISINO"/>
        <s v="ENJALBERT"/>
        <s v="PRATX"/>
        <s v="VERMEIRE"/>
        <s v="LAPCHIN DE POULPIQUET"/>
        <s v="NGO DJOB"/>
        <s v="VINET"/>
        <s v="GOGNET"/>
        <s v="BOISTARD"/>
        <s v="CHAMBERT"/>
        <s v="DAUNY"/>
        <s v="NOCERA"/>
        <s v="KREDE"/>
        <s v="BATTISTON"/>
        <s v="GOLDENBERG"/>
        <s v="KRASTEV"/>
        <s v="SASSIGNEUX"/>
        <s v="CROCHARD"/>
        <s v="CORMERY"/>
        <s v="QUILGARS"/>
        <s v="BIELLO"/>
        <s v="BOURNAZEL"/>
        <s v="KUSTER"/>
        <s v="WEHRLING"/>
        <s v="BÜRKLI"/>
        <s v="KARAM"/>
        <s v="BERTHOUT"/>
        <s v="PECHENARD"/>
        <s v="EVREN"/>
        <s v="REDLER"/>
        <s v="LECOUTURIER"/>
        <s v="DEROUARD"/>
        <s v="MARGAIN"/>
        <s v="BARIANI"/>
        <s v="LEGARET"/>
        <s v="DAUVERGNE"/>
        <s v="CECCONI"/>
        <s v="PAWLIK"/>
        <s v="LANIESSE"/>
        <s v="GIAZZI"/>
        <s v="CAPLIEZ"/>
        <s v="DE MONTEYNARD"/>
        <s v="BOHBOT"/>
        <s v="ANSEL"/>
        <s v="SOLÈS"/>
        <s v="PERIFAN"/>
        <s v="ESQUIEU"/>
        <s v="NGO"/>
        <s v="SHOUKRY"/>
        <s v="DE SARNEZ"/>
        <s v="CHAIN-LARCHÉ"/>
        <s v="BATTAIL"/>
        <s v="JEUNEMAITRE"/>
        <s v="CHÉRON"/>
        <s v="BADRÉ"/>
        <s v="PROFFIT"/>
        <s v="VAN"/>
        <s v="VALLETOUX"/>
        <s v="MOLLARD-CADIX"/>
        <s v="CHEVRON"/>
        <s v="MONCHECOURT"/>
        <s v="FOUCHAULT"/>
        <s v="EPIKMEN"/>
        <s v="PAUL-PETIT"/>
        <s v="TORTRAT"/>
        <s v="ROBACHE"/>
        <s v="BROTTIER"/>
        <s v="KITEBA SIMO"/>
        <s v="DELOUISY"/>
        <s v="LACROUTE"/>
        <s v="DOUILLET"/>
        <s v="COTÉ-MILLARD"/>
        <s v="SANTINI"/>
        <s v="DE ROZIERES"/>
        <s v="NASROU"/>
        <s v="PERE-BRILLAULT"/>
        <s v="CAFFIN"/>
        <s v="LEQUILLER"/>
        <s v="CABRIT"/>
        <s v="FERNIOT"/>
        <s v="DUBLANCHE"/>
        <s v="TARDY-JOUBERT"/>
        <s v="PIGANEAU"/>
        <s v="MILLIENNE"/>
        <s v="GAMRAOUI-AMAR"/>
        <s v="EL HAIMER"/>
        <s v="BOUQUET"/>
        <s v="FONVIELLE"/>
        <s v="PRIMAS"/>
        <s v="HIDRI"/>
        <s v="DE LASTEYRIE"/>
        <s v="DUGOIN-CLEMENT"/>
        <s v="DURANTON"/>
        <s v="HUGONET"/>
        <s v="PERDEREAU"/>
        <s v="LAMIRÉ-BURTIN"/>
        <s v="REDA"/>
        <s v="KENYA"/>
        <s v="SAMSOEN"/>
        <s v="ACHTERGAELE"/>
        <s v="GUIDEZ"/>
        <s v="DELPIC"/>
        <s v="CRUZILLAC"/>
        <s v="SADJI"/>
        <s v="GELOT-RATEAU"/>
        <s v="SOLERE"/>
        <s v="JOUANNO"/>
        <s v="AESCHLIMANN"/>
        <s v="DESCHIENS"/>
        <s v="LOREC"/>
        <s v="MARTINI-PEMEZEC"/>
        <s v="GAUDUCHEAU"/>
        <s v="BAELDE"/>
        <s v="LE CLERE"/>
        <s v="COBLENTZ"/>
        <s v="CARMANTRAND"/>
        <s v="DENIZIOT"/>
        <s v="DE LAVALETTE"/>
        <s v="SPIRI"/>
        <s v="MESADIEU"/>
        <s v="GIAFFERI"/>
        <s v="QUILLERY"/>
        <s v="NKONDA"/>
        <s v="MARIAUD"/>
        <s v="DEGNY"/>
        <s v="NO NASCIMENTO"/>
        <s v="ZEITOUN"/>
        <s v="LE GRIP"/>
        <s v="BESCHIZZA"/>
        <s v="MARSIGNY"/>
        <s v="TORO"/>
        <s v="FRANCLET"/>
        <s v="MEIGNEN"/>
        <s v="LAPORTE-SIERACZEK"/>
        <s v="SALINI"/>
        <s v="ADLANI"/>
        <s v="CAPILLON"/>
        <s v="BERGOUGNIOU"/>
        <s v="CARVALHINHO"/>
        <s v="DELEU"/>
        <s v="ALOUT"/>
        <s v="BAKHTIARI"/>
        <s v="ESPINASSE"/>
        <s v="MICONNET"/>
        <s v="HAMIDI"/>
        <s v="OUCHENIR"/>
        <s v="MUGERIN"/>
        <s v="CALMÉJANE"/>
        <s v="BENAMAR"/>
        <s v="KHUL"/>
        <s v="ZUMBO-VITAL"/>
        <s v="BARTH"/>
        <s v="LENZI"/>
        <s v="LAGARDE"/>
        <s v="LAFON"/>
        <s v="CIUNTU"/>
        <s v="JEANBRUN"/>
        <s v="DOSNE"/>
        <s v="LE BOHELLEC"/>
        <s v="DELEPAULE"/>
        <s v="PRIMEVERT"/>
        <s v="LECOUFLE"/>
        <s v="TRAINEAU"/>
        <s v="ZABOUNIAN"/>
        <s v="HEBBRECHT"/>
        <s v="GERINTE"/>
        <s v="QUÉAU"/>
        <s v="CHIBOUB"/>
        <s v="EYCHENNE"/>
        <s v="GOUEL"/>
        <s v="MADAR"/>
        <s v="VON EUW"/>
        <s v="EUSTACHE-BRINIO"/>
        <s v="PORTELLI"/>
        <s v="CHKROUN"/>
        <s v="ELIMAS"/>
        <s v="AIDOUD"/>
        <s v="GROUX"/>
        <s v="PÉRICAT"/>
        <s v="THABOUREY"/>
        <s v="DUBLINEAU"/>
        <s v="PETITPAS"/>
        <s v="LANASPRE"/>
        <s v="LEVESQUE"/>
        <s v="BOUCHOUICHA"/>
        <s v="LHOTE"/>
        <s v="DEBRUYNE"/>
        <s v="BERTHY"/>
        <s v="ELBAZ"/>
        <s v="WEISMAN"/>
        <s v="CRUZ DE OLIVEIRA"/>
        <s v="BROGI"/>
        <s v="GALAMAN"/>
        <s v="POUSSIER"/>
        <s v="AHOUANSOU"/>
        <s v="BODEAU-PEAN OSTERMANN"/>
        <s v="LAFFIN"/>
        <s v="PETELLE"/>
        <s v="QUAZZA"/>
        <s v="BORDRY"/>
        <s v="FILIPPI BREGEON"/>
        <s v="BODIGUIAN"/>
        <s v="DESSUS"/>
        <s v="TORIELLO"/>
        <s v="SASSON"/>
        <s v="VISSE"/>
        <s v="JACOPIN"/>
        <s v="PAULIGNAN"/>
        <s v="JURAMY"/>
        <s v="KERCKHOVE"/>
        <s v="SAVIGNAT"/>
        <s v="COLLIOT"/>
        <s v="BOUCHTOUTEK"/>
        <s v="TORTI"/>
        <s v="LELEU"/>
        <s v="BROYET"/>
        <s v="BOTBOL"/>
        <s v="AWAD"/>
        <s v="ROBAR"/>
        <s v="AKARI"/>
        <s v="CYRILLE"/>
        <s v="UZAN"/>
        <s v="ASSOULINE"/>
        <s v="BELISSA"/>
        <s v="MENDES"/>
        <s v="DJOLEGBEHOU"/>
        <s v="FAUBERT"/>
        <s v="RITVO"/>
        <s v="BUCLIN"/>
        <s v="MILHOUD"/>
        <s v="MESSINEO"/>
        <s v="MERIDJEN"/>
        <s v="LE GALL"/>
        <s v="CANARIO"/>
        <s v="SAYOUS"/>
        <s v="BURÇON"/>
        <s v="BUONO"/>
        <s v="TODOROVIC"/>
        <s v="PAILLET"/>
        <s v="FRONTIER"/>
        <s v="LEA"/>
        <s v="COLLIOT ENDERLE"/>
        <s v="BEIS"/>
        <s v="GAMBEY"/>
        <s v="PAYON"/>
        <s v="WARION"/>
        <s v="DERAMBURE"/>
        <s v="BOTHEREL-SAYOUS"/>
        <s v="MAFOUMBI"/>
        <s v="ZAFAR"/>
        <s v="SAMOYEAU"/>
        <s v="BLAREZ"/>
        <s v="SAMAMA"/>
        <s v="WESTPHALEN-LEMAITRE"/>
        <s v="FABRA"/>
        <s v="CORIO"/>
        <s v="JOUIN"/>
        <s v="MUSSARD"/>
        <s v="SINEAU"/>
        <s v="BÉNARD"/>
        <s v="POLIZUK"/>
        <s v="BOUCHON"/>
        <s v="SERMAGE"/>
        <s v="ARRU"/>
        <s v="MARTINS"/>
        <s v="DUCHESNE"/>
        <s v="CASTELLI"/>
        <s v="TRICHEREAU"/>
        <s v="EL MABTOUL"/>
        <s v="TIRAT"/>
        <s v="MARTEEL"/>
        <s v="BLEIBEL"/>
        <s v="REDIER"/>
        <s v="AUDIC"/>
        <s v="PERRAY"/>
        <s v="BRENTOT"/>
        <s v="TAHMDIT"/>
        <s v="REGRAGUI"/>
        <s v="FAIELLA"/>
        <s v="DUBRUEL"/>
        <s v="MEBTOUL"/>
        <s v="RONZEAUD"/>
        <s v="COURTIN"/>
        <s v="LAZZARO"/>
        <s v="POPOV"/>
        <s v="MADROLLE"/>
        <s v="COURSEAU"/>
        <s v="KOCEIR"/>
        <s v="TRÉZON"/>
        <s v="DUGUÉ"/>
        <s v="MAMANE"/>
        <s v="BACCELLI"/>
        <s v="N'AIT SI ALI"/>
        <s v="THUILLIER"/>
        <s v="FELIX THEODOSE"/>
        <s v="MARIN"/>
        <s v="LE BLANC"/>
        <s v="FORTUNAT"/>
        <s v="KATTIE"/>
        <s v="BOSCQ"/>
        <s v="KEKE"/>
        <s v="ROTUREAU"/>
        <s v="ANTUNES"/>
        <s v="PUIG"/>
        <s v="DOOKARUN"/>
        <s v="JOSSOT"/>
        <s v="ENDALLE KONE"/>
        <s v="MOUTOU"/>
        <s v="FELGUEIRAS"/>
        <s v="DESOUS"/>
        <s v="LAZAAR"/>
        <s v="BORGES CORREIA"/>
        <s v="DEBAECKER"/>
        <s v="CAMY-PORTENABE"/>
        <s v="PERRU"/>
        <s v="FROSSARD"/>
        <s v="DILOULI"/>
        <s v="ZHU"/>
        <s v="CISS"/>
        <s v="LOSSERAND"/>
        <s v="WEHBE"/>
        <s v="GOMMANS"/>
        <s v="MARCIALIS"/>
        <s v="BE"/>
        <s v="RETAMAR"/>
        <s v="ARBY"/>
        <s v="MAMAN"/>
        <s v="MARDIGUIAN"/>
        <s v="MILCZAREK"/>
        <s v="SEMEDO"/>
        <s v="BOUXIROT"/>
        <s v="STABLO"/>
        <s v="THEBAULT"/>
        <s v="MENDES VARELA"/>
        <s v="PIRIOU"/>
        <s v="AZOULAY"/>
        <s v="DOYER"/>
        <s v="WAGUE"/>
        <s v="BORDELOUP"/>
        <s v="IDASIAK"/>
        <s v="LOUDOUX"/>
        <s v="JEGO"/>
        <s v="VIENS"/>
        <s v="KOSSOFF"/>
        <s v="RECIL"/>
        <s v="MANGIANTE"/>
        <s v="DE SAINT JUST"/>
        <s v="ANDROUËT"/>
        <s v="DEBALLE"/>
        <s v="LÉOST"/>
        <s v="CHABAILLÉ"/>
        <s v="CAPITANIO"/>
        <s v="LETHEUX"/>
        <s v="BETESH"/>
        <s v="VERSINI"/>
        <s v="GRIFO"/>
        <s v="NOGIER"/>
        <s v="JAREMKO"/>
        <s v="MANCEAU"/>
        <s v="BELMONDO"/>
        <s v="BLANDINEAU"/>
        <s v="REYMONDON"/>
        <s v="DUBROCA"/>
        <s v="LAURINS"/>
        <s v="PAGEARD"/>
        <s v="ROUVERY"/>
        <s v="RUBY"/>
        <s v="BLANQUEFORT"/>
        <s v="CROCHET-LEDUCQ"/>
        <s v="NURISSO"/>
        <s v="ALMERAS"/>
        <s v="DE LA SAYETTE"/>
        <s v="COULNECHEFF"/>
        <s v="CHTCHERBAKOVA"/>
        <s v="TOULY"/>
        <s v="DUJARDIN-JORAND"/>
        <s v="CHARBEY"/>
        <s v="PICHONNET"/>
        <s v="CLAVE"/>
        <s v="LEVENTAL"/>
        <s v="MONTEIL"/>
        <s v="CHERRIER"/>
        <s v="TROUSSARD"/>
        <s v="BOLLÉE"/>
        <s v="COURNET"/>
        <s v="DUTHEIL DE LA ROCHERE"/>
        <s v="ROULLAUD"/>
        <s v="CLEMENT-LAUNAY"/>
        <s v="LAMALLE-GAUTHE"/>
        <s v="FORNILLI-RATA"/>
        <s v="ALGRÉ"/>
        <s v="BLESSON"/>
        <s v="RUMIEJ"/>
        <s v="GIUDICELLI"/>
        <s v="VANACKER"/>
        <s v="GOUDOUNEIX"/>
        <s v="BOUIS"/>
        <s v="LEGOUGE"/>
        <s v="CHEVRIER"/>
        <s v="BENZELMAT"/>
        <s v="NAUTH"/>
        <s v="SOUCHÈRE"/>
        <s v="NIKOLIC"/>
        <s v="FUHRER-MOGUEROU"/>
        <s v="CASADEI"/>
        <s v="DESIR"/>
        <s v="GENEIX"/>
        <s v="GRIM"/>
        <s v="BRACONNIER"/>
        <s v="BABIN"/>
        <s v="COLLO"/>
        <s v="REFFET"/>
        <s v="MULLIEZ"/>
        <s v="LAGROUA"/>
        <s v="LE HOT"/>
        <s v="GAIDOU"/>
        <s v="GHYS"/>
        <s v="JUILLE"/>
        <s v="BEELDENS-DA SILVA"/>
        <s v="LEGOFF"/>
        <s v="BUFFLE"/>
        <s v="DEMETTE"/>
        <s v="WARY"/>
        <s v="OGER"/>
        <s v="DONZEAU"/>
        <s v="STILLEN"/>
        <s v="DIET"/>
        <s v="FOUILLEUL"/>
        <s v="WALBECQ"/>
        <s v="MANGEOT"/>
        <s v="KERLOCH"/>
        <s v="LACAPELLE"/>
        <s v="BETEGNIES"/>
        <s v="MALEYRE"/>
        <s v="DENIAU"/>
        <s v="PENOU"/>
        <s v="CROCHE"/>
        <s v="PINCEMIN"/>
        <s v="FRAUDIN"/>
        <s v="BRAZON"/>
        <s v="YVENAT"/>
        <s v="DE TAPPIE"/>
        <s v="CUIGNET"/>
        <s v="CINGALA"/>
        <s v="LEPROUX"/>
        <s v="RONDEPIERRE"/>
        <s v="LAPORTE"/>
        <s v="CHAZOT"/>
        <s v="BARDELLA"/>
        <s v="FATNA"/>
        <s v="MURER"/>
        <s v="LE HUU"/>
        <s v="METAY"/>
        <s v="VANESSCHE"/>
        <s v="PERIER"/>
        <s v="VALLÈS"/>
        <s v="SPAGNOL"/>
        <s v="PONZIO"/>
        <s v="LIBOZ"/>
        <s v="ROLET"/>
        <s v="DELAUTRE"/>
        <s v="PAMPOUILLE"/>
        <s v="PAULIN"/>
        <s v="DELAROCHETTE"/>
        <s v="POMERANTZ"/>
        <s v="GAMOTEA"/>
        <s v="SMIRNOVA"/>
        <s v="ZIYAD YOUSSEF"/>
        <s v="LESTRADET"/>
        <s v="BOURSE-PROVENCE"/>
        <s v="DE FREITAS"/>
        <s v="HOUCK"/>
        <s v="PARADOL"/>
        <s v="SMARANDI"/>
        <s v="MARZO"/>
        <s v="SOUIH"/>
        <s v="TOLLARI"/>
        <s v="PALLARES"/>
        <s v="TRUFFAUT"/>
        <s v="LÉDION"/>
        <s v="LEPEZ"/>
        <s v="POULETTE"/>
        <s v="HUGUENIN-RICHARD"/>
        <s v="BRUMENT"/>
        <s v="AUVRAY"/>
        <s v="OUCHIKH"/>
        <s v="NALPAS"/>
        <s v="CAPDET"/>
        <s v="USTASE"/>
        <s v="CREDEVILLE"/>
        <s v="MORIO"/>
        <s v="DIARD"/>
        <s v="DU PASQUIER"/>
        <s v="KENNICKER"/>
        <s v="MARLY"/>
        <s v="JOURET"/>
        <s v="MAYENOBE"/>
        <s v="VINCIGUERRA"/>
        <s v="DUCAMP"/>
        <s v="MARSAULT"/>
        <s v="JOURDREN"/>
        <s v="ZAMPIERI"/>
        <s v="ALIBAY"/>
        <s v="DELAUTRETTE"/>
        <s v="BEHIN"/>
        <s v="AISSAOUI"/>
        <s v="TYMEN"/>
        <s v="MONCHAL"/>
        <s v="BOETHAS"/>
        <s v="PODGORNY"/>
        <s v="MINARDI"/>
        <s v="JOLIVEAU"/>
        <s v="FAISY"/>
        <s v="VOUTAZ"/>
        <s v="EL-MARBATI"/>
        <s v="MARANGET"/>
        <s v="HUNAUT"/>
        <s v="LEVENARD"/>
        <s v="BAJDA"/>
        <s v="NAUDET"/>
        <s v="FRETIERE"/>
        <s v="GAUVAIN"/>
        <s v="MATHAN"/>
        <s v="JEANTHEAU"/>
        <s v="CAREL"/>
        <s v="BAILLE"/>
        <s v="CHARVILLAT"/>
        <s v="LIRONCOURT"/>
        <s v="MAUREL"/>
        <s v="RONGIONE"/>
        <s v="DE LA TORRE"/>
        <s v="VAN CAUTEREN"/>
        <s v="DELIMARD"/>
        <s v="RIEUPET"/>
        <s v="WEISS"/>
        <s v="GENNETIER"/>
        <s v="FRANCESCHINA"/>
        <s v="GAUCHERAND"/>
        <s v="BEUNECHE"/>
        <s v="SURGET"/>
        <s v="VAYSSIERES"/>
        <s v="BOISSELLE"/>
        <s v="FRIJA"/>
        <s v="HARIVEL"/>
        <s v="GAUDEY"/>
        <s v="LIOUBOWNY"/>
        <s v="GOUELLE"/>
        <s v="JANISSET"/>
        <s v="LEPICIER"/>
        <s v="GELVEZ"/>
        <s v="HEMERY"/>
        <s v="LEPICQ"/>
        <s v="MASSET"/>
        <s v="LAMORT"/>
        <s v="GOMMARD"/>
        <s v="BLITMAN"/>
        <s v="BOUCLY"/>
        <s v="KAYA"/>
        <s v="BATTE"/>
        <s v="LEGUENE"/>
        <s v="VILAÇA"/>
        <s v="SAULNIER"/>
        <s v="WOODS"/>
        <s v="LARRAT"/>
        <s v="ÉGASSE"/>
        <s v="LUGUET"/>
        <s v="CAMONIN"/>
        <s v="PLOUIN"/>
        <s v="GRISAUD"/>
        <s v="DUBOULAY"/>
        <s v="JANCO"/>
        <s v="PHAN HIEU"/>
        <s v="HOQUET"/>
        <s v="GILARDI"/>
        <s v="DUTERTRE"/>
        <s v="POHYER"/>
        <s v="BRISON"/>
        <s v="SAGNE"/>
        <s v="LEMOS"/>
        <s v="CHANTIER"/>
        <s v="TABET-AOUL"/>
        <s v="PAXION"/>
        <s v="LEBORGNE"/>
        <s v="VIGUIÉ"/>
        <s v="DELOBELLE"/>
        <s v="LARCHER"/>
        <s v="FAIRHEAD"/>
        <s v="PARRY"/>
        <s v="SAUVANAUD"/>
        <s v="DOIZY"/>
        <s v="BACONNET"/>
        <s v="HÉNIQUE"/>
        <s v="PRÉCIGOUT"/>
        <s v="BOUNAB"/>
        <s v="GULDNER"/>
        <s v="SADÉ"/>
        <s v="STRUMANNE"/>
        <s v="SNAÏEDEN"/>
        <s v="RUCHOT"/>
        <s v="THOYER"/>
        <s v="HAMMADI"/>
        <s v="SOUSTIEL"/>
        <s v="PERCEVAULT"/>
        <s v="BIRIEN"/>
        <s v="ARTHAUD"/>
        <s v="DABAT"/>
        <s v="ESTEVES"/>
        <s v="CILESIZ"/>
        <s v="JOCHAUD"/>
        <s v="BUROT"/>
        <s v="REIMERINGER"/>
        <s v="HESSE"/>
        <s v="CAMBONIE"/>
        <s v="NOAILE"/>
        <s v="BÉDAGUE"/>
        <s v="CRAFFE"/>
        <s v="HAMADA"/>
        <s v="LELAY"/>
        <s v="BENRAMDANE"/>
        <s v="TATE"/>
        <s v="BABOOA"/>
        <s v="COUFFIN-GUÉRIN"/>
        <s v="CASTELLANI"/>
        <s v="BIRGERT"/>
        <s v="ROCA"/>
        <s v="BOUTET"/>
        <s v="MOUNEY"/>
        <s v="PÉTILLOT"/>
        <s v="DINI"/>
        <s v="BENYACAR"/>
        <s v="PERNIN"/>
        <s v="MAZURIER"/>
        <s v="SCHLUCHTER"/>
        <s v="ROUSSILLAT"/>
        <s v="ISIDORI"/>
        <s v="BIGNARD"/>
        <s v="GAJIC"/>
        <s v="GILLERON"/>
        <s v="VISCARDI"/>
        <s v="NEDELEC"/>
        <s v="ALLAIRE"/>
        <s v="PERRAUDIN"/>
        <s v="GAYRAUD"/>
        <s v="HALBIN"/>
        <s v="CAMPAGNAC"/>
        <s v="HANRYON"/>
        <s v="NEFTIA"/>
        <s v="REINMANN"/>
        <s v="MENDOZA"/>
        <s v="POTREL"/>
        <s v="SUAREZ"/>
        <s v="LE CORRÉ"/>
        <s v="GAJDOS"/>
        <s v="GRESSIER"/>
        <s v="GOMIS"/>
        <s v="BOHER"/>
        <s v="RESSEGUIER"/>
        <s v="COUVE-LE ROUX"/>
        <s v="RINAUDO"/>
        <s v="PY"/>
        <s v="BONNEVIE"/>
        <s v="LEGUEVAQUES"/>
        <s v="SPANGHERO"/>
        <s v="JORDAN"/>
        <s v="GOUIRY"/>
        <s v="BREBANT"/>
        <s v="BAC"/>
        <s v="AGUERA"/>
        <s v="VITASSE"/>
        <s v="REYNIÉ"/>
        <s v="MONESTIER-CHARRIE"/>
        <s v="SAINT-PIERRE"/>
        <s v="CAZALS"/>
        <s v="PITOT-MIGAYROU"/>
        <s v="SMAHA"/>
        <s v="SOLIER-ASSIER"/>
        <s v="CUTURELLO"/>
        <s v="RIVENQ"/>
        <s v="BOURGADE"/>
        <s v="TOUZELLIER"/>
        <s v="RIBERI"/>
        <s v="SORTAIS"/>
        <s v="DE FARIA"/>
        <s v="MOURRUT"/>
        <s v="GRANAT"/>
        <s v="PONCE-CASANOVA"/>
        <s v="PLANTIER"/>
        <s v="VAN DER LINDE"/>
        <s v="JANJIC"/>
        <s v="PALLIER"/>
        <s v="PONGE"/>
        <s v="LEMESLE"/>
        <s v="ROYO"/>
        <s v="ROUSTAN"/>
        <s v="HUGOUNENQ"/>
        <s v="TERRAIL-NOVES"/>
        <s v="POUCHELON"/>
        <s v="BOLZAN"/>
        <s v="COURTOIS-PÉRISSÉ"/>
        <s v="GARONZI"/>
        <s v="IVALDI"/>
        <s v="MIRTAIN"/>
        <s v="LAGLEIZE"/>
        <s v="FARRUS"/>
        <s v="PARAYRE"/>
        <s v="MASSAT"/>
        <s v="SENTOUS"/>
        <s v="BRIFFOD"/>
        <s v="DUNAL"/>
        <s v="DEGUINE-LEMARCHAND"/>
        <s v="RODRIGUEZ-JAUZE"/>
        <s v="ROUILLON-VALDIGUIÉ"/>
        <s v="JOUGLAR"/>
        <s v="CHAUMETTE"/>
        <s v="BOUSQUET"/>
        <s v="DARAM"/>
        <b v="0"/>
        <s v="HENRY-BRETESCHÉ"/>
        <s v="FABRY"/>
        <s v="BONLEUX"/>
        <s v="DORO"/>
        <s v="ROUDIÉRE"/>
        <s v="DUBRAC"/>
        <s v="MOUTON"/>
        <s v="NETO"/>
        <s v="FAGEDET"/>
        <s v="TABARIN"/>
        <s v="ANAHORY"/>
        <s v="AUDRIN"/>
        <s v="D'ETTORE"/>
        <s v="FRANCIS"/>
        <s v="VALAIZE"/>
        <s v="DUDIEUZERE"/>
        <s v="RICO"/>
        <s v="LERNOUT"/>
        <s v="DARTIER"/>
        <s v="CHIFFRE-ABIAD"/>
        <s v="ALLARY"/>
        <s v="SIBERTIN-BLANC"/>
        <s v="ANGLADE"/>
        <s v="MICHET"/>
        <s v="PICQ"/>
        <s v="BARTHEZ"/>
        <s v="PACULL"/>
        <s v="TAMZARIAN"/>
        <s v="PEREYRON"/>
        <s v="FRANCALANCI"/>
        <s v="CAPORICCIO"/>
        <s v="COMMEINHES"/>
        <s v="JEANJEAN"/>
        <s v="LE SAUSSE"/>
        <s v="PRADIÉ"/>
        <s v="RIVIÈRE"/>
        <s v="MONTHIOUX"/>
        <s v="PRADEL"/>
        <s v="NODARI"/>
        <s v="DESTIC"/>
        <s v="DE LESCURE"/>
        <s v="MOURGUES"/>
        <s v="TRÉMÈGE"/>
        <s v="CORREGE"/>
        <s v="SÉGNERÉ"/>
        <s v="ASSOUÈRE"/>
        <s v="MENDEZ"/>
        <s v="BÉHAGUE"/>
        <s v="VIDAL-PICHON"/>
        <s v="GIRAL"/>
        <s v="DAHINE"/>
        <s v="OLIER"/>
        <s v="LEYGUE"/>
        <s v="MONTESSINO"/>
        <s v="PADROS"/>
        <s v="TRIQUERE"/>
        <s v="BARBOTEU"/>
        <s v="SIRACH"/>
        <s v="JALINAUD"/>
        <s v="REQUESENS"/>
        <s v="BUGIS"/>
        <s v="SOUQUET"/>
        <s v="BOULZE"/>
        <s v="OURLIAC"/>
        <s v="BARDOU"/>
        <s v="LEPRÊTRE"/>
        <s v="LELOUP"/>
        <s v="WANDELMER"/>
        <s v="DEVILLE"/>
        <s v="GOMBAO-VIRCHENAUD"/>
        <s v="CABANES"/>
        <s v="TESSIERES"/>
        <s v="HENRYOT"/>
        <s v="DESHURAUD"/>
        <s v="ANGLES"/>
        <s v="BERLY"/>
        <s v="TOURREL"/>
        <s v="CHIBLI"/>
        <s v="ESCLOPÉ"/>
        <s v="SUBRA"/>
        <s v="CID"/>
        <s v="LITCHMAN"/>
        <s v="CODORNIOU"/>
        <s v="PLA"/>
        <s v="COURRIERE-CALMON"/>
        <s v="ARTHOZOUL-JOSEPH"/>
        <s v="MASCARAQUE"/>
        <s v="BERARD"/>
        <s v="BULTEL HERMENT"/>
        <s v="ORCIBAL"/>
        <s v="GAZEL"/>
        <s v="FAUCONNIER"/>
        <s v="CADAUX"/>
        <s v="VERNEREY"/>
        <s v="DENOIT"/>
        <s v="COUFFIN"/>
        <s v="ALARY"/>
        <s v="BONS"/>
        <s v="FRONTANAU"/>
        <s v="DENAT"/>
        <s v="NOVARETTI"/>
        <s v="JAOUL"/>
        <s v="EYSSERIC"/>
        <s v="CANAYER"/>
        <s v="EL HADI"/>
        <s v="FIROUD"/>
        <s v="LEMAL"/>
        <s v="RIBES-EL FASSY"/>
        <s v="MEYSEN"/>
        <s v="ALARCON"/>
        <s v="MONTENEZ"/>
        <s v="CRUVEILLER"/>
        <s v="BERGERI"/>
        <s v="DELGA"/>
        <s v="MONTHUBERT"/>
        <s v="PELLEFIGUE"/>
        <s v="SUAUD"/>
        <s v="MADER"/>
        <s v="LUMEAU-PRECEPTIS"/>
        <s v="BRIANCON"/>
        <s v="LUCAZEAU"/>
        <s v="BOUSSATON"/>
        <s v="TEMPESTA"/>
        <s v="MURAWSKI"/>
        <s v="PALACIN"/>
        <s v="VITRICE"/>
        <s v="VIGNEAUX"/>
        <s v="SZTULMAN"/>
        <s v="BAKIRI"/>
        <s v="PARISE"/>
        <s v="FALIERES"/>
        <s v="GLEIZES"/>
        <s v="PRODHON"/>
        <s v="TOSI"/>
        <s v="DEMERSSEMAN-PRADEL"/>
        <s v="ADROIT"/>
        <s v="BAPT"/>
        <s v="HONORAT"/>
        <s v="MIREBEAU"/>
        <s v="HIRIGOYEN"/>
        <s v="MIMAR"/>
        <s v="REGIS"/>
        <s v="COURDON DEQUIDT"/>
        <s v="GUILHAUMON"/>
        <s v="GUARDIA-MAZZOLENI"/>
        <s v="DUPUY-MITTERRAND"/>
        <s v="PEYRECAVE"/>
        <s v="ACHE"/>
        <s v="TAUPIAC"/>
        <s v="ROZIÈRE"/>
        <s v="BOURGI"/>
        <s v="NEGRIER"/>
        <s v="ASSAF"/>
        <s v="ROQUÉ"/>
        <s v="LUBRANO"/>
        <s v="AZEMAR"/>
        <s v="ZEMMOUR"/>
        <s v="VERDELHAN"/>
        <s v="BADENAS"/>
        <s v="LINARES"/>
        <s v="BRUTUS"/>
        <s v="BELLAREDJ"/>
        <s v="DELIMI"/>
        <s v="PRADEILLE"/>
        <s v="BRAFMAN"/>
        <s v="BOULADE"/>
        <s v="CAPUOZZI-BOUALAM"/>
        <s v="SALASC"/>
        <s v="GUILBAUD-GREFFIÉ"/>
        <s v="ARCAS"/>
        <s v="MAUROY"/>
        <s v="MESQUIDA"/>
        <s v="LABARTHE"/>
        <s v="LASFARGUES"/>
        <s v="FENNI"/>
        <s v="DE ABREU"/>
        <s v="DAUBET"/>
        <s v="CHARPY"/>
        <s v="MAILLOLS"/>
        <s v="BARRERE"/>
        <s v="PANTEL"/>
        <s v="PERALDI"/>
        <s v="PLANO"/>
        <s v="ARTIGALAS"/>
        <s v="CAZAUBON"/>
        <s v="HAUROU-BÉJOTTES"/>
        <s v="TEILLAGORRY"/>
        <s v="MANAUT"/>
        <s v="MATHELIN"/>
        <s v="CRESTA"/>
        <s v="JARYCKI"/>
        <s v="FLOUTTARD"/>
        <s v="MATEU"/>
        <s v="COLLERAIS"/>
        <s v="PAYA"/>
        <s v="BARAILLÉ"/>
        <s v="REBECQ"/>
        <s v="PARRILLA"/>
        <s v="MORTINIERA"/>
        <s v="PONSI"/>
        <s v="HURTADO"/>
        <s v="FITA"/>
        <s v="GILABERT"/>
        <s v="PINOL"/>
        <s v="GOURJADE"/>
        <s v="TKACZUK"/>
        <s v="VIAULLE"/>
        <s v="RECOULES"/>
        <s v="THUEL"/>
        <s v="PINEL"/>
        <s v="CRAIS"/>
        <s v="LAVERON"/>
        <s v="SERRA"/>
        <s v="PRADEL BERTRAND"/>
        <s v="BESSOU"/>
        <s v="ROUJEAN"/>
        <s v="FRAISSE"/>
        <s v="SCHUH"/>
        <s v="DUCHOCHOIS"/>
        <s v="JOURDES"/>
        <s v="PRENGARBE"/>
        <s v="MENGUAL"/>
        <s v="TESSERON"/>
        <s v="MARET"/>
        <s v="FUNÈS"/>
        <s v="FERRIÉ"/>
        <s v="TRIVES"/>
        <s v="GEA"/>
        <s v="GUINARD"/>
        <s v="MERCHER"/>
        <s v="SATTLER RATEL"/>
        <s v="LARGET"/>
        <s v="REYLET"/>
        <s v="BEUCHARD"/>
        <s v="MASSA"/>
        <s v="RATEL"/>
        <s v="MICLOT"/>
        <s v="VICAT"/>
        <s v="SERVILE"/>
        <s v="HUART"/>
        <s v="TIBERBACHE"/>
        <s v="BOURNEL"/>
        <s v="DURRMEYER"/>
        <s v="DI CIACCIO"/>
        <s v="CAÏTUCOLI"/>
        <s v="RONCERAY"/>
        <s v="MALTESE"/>
        <s v="RUFAU"/>
        <s v="FENOY"/>
        <s v="CHAFIQ"/>
        <s v="DEHEZ"/>
        <s v="DUCLOS"/>
        <s v="TRAISSAC"/>
        <s v="RIMAUD"/>
        <s v="HILTON"/>
        <s v="ZOBLER"/>
        <s v="JOVELIN"/>
        <s v="BOUYDER"/>
        <s v="DELBREIL"/>
        <s v="MOISSON"/>
        <s v="PECH"/>
        <s v="GUERRIER DE DUMAST"/>
        <s v="BOUYÉ"/>
        <s v="BECHU"/>
        <s v="VILA"/>
        <s v="LE SELLIER DE CHEZELLES"/>
        <s v="BOYER CHAMMARD"/>
        <s v="VILAGHY"/>
        <s v="LEPETZ"/>
        <s v="DE CARRERE"/>
        <s v="NICOLINI"/>
        <s v="BENAC"/>
        <s v="BOUGUEREAU"/>
        <s v="PALMOURIES"/>
        <s v="BORNET"/>
        <s v="ZARAGOZA"/>
        <s v="AMOROS"/>
        <s v="ZOUROUDIS"/>
        <s v="COULOUGNON-MAURI"/>
        <s v="TUR"/>
        <s v="D'ESTÈVE"/>
        <s v="MORETO"/>
        <s v="MAILHAC"/>
        <s v="VIRDUCCI-VIALLES"/>
        <s v="CASTANO"/>
        <s v="HEMMLER"/>
        <s v="BARCELONE"/>
        <s v="WUTTICHAÏ"/>
        <s v="DE CHAPPOTIN"/>
        <s v="ECH-CHORFY"/>
        <s v="VILLIET"/>
        <s v="GAIA-AUTUORI"/>
        <s v="PIAZZA"/>
        <s v="GRENOUILLON"/>
        <s v="NAVARRIA-BARCELONE"/>
        <s v="MANNINA"/>
        <s v="DESCOUENS"/>
        <s v="BELOU"/>
        <s v="GUILMARD"/>
        <s v="PESSON"/>
        <s v="BOUCHEREAU"/>
        <s v="CHOTEAU"/>
        <s v="BULIARD"/>
        <s v="SENS"/>
        <s v="LENOBLE"/>
        <s v="AIT SOUSS"/>
        <s v="PELLERIN-RAIGNAULT"/>
        <s v="BALESTAS"/>
        <s v="DEBORDEAUX"/>
        <s v="GAZIGNAIRE"/>
        <s v="ALOY"/>
        <s v="ATOCH"/>
        <s v="BATAILLON"/>
        <s v="DE BEAUMONT"/>
        <s v="MOUTTON"/>
        <s v="CARRIOT"/>
        <s v="BOUHAFRAD"/>
        <s v="RAFFENNE"/>
        <s v="DE SADE"/>
        <s v="FABIANI"/>
        <s v="AIT SALEM"/>
        <s v="OULÈS"/>
        <s v="LESCUYER"/>
        <s v="GUARISCO"/>
        <s v="COUSINIE"/>
        <s v="LETEURTRE LEBLED"/>
        <s v="FUENTES"/>
        <s v="DIJOUX"/>
        <s v="DIGNE"/>
        <s v="GUHL"/>
        <s v="LAMBIN-BERNOT"/>
        <s v="CHAROUSSET"/>
        <s v="MUKABUCYANA"/>
        <s v="DAHHOU"/>
        <s v="FERRIEZ"/>
        <s v="LUKUSA-MUKENA"/>
        <s v="CORNUET"/>
        <s v="RENOIRT"/>
        <s v="ESCOURBIAC-RENOUF"/>
        <s v="BETTONI"/>
        <s v="GRONLLER"/>
        <s v="AYMARD"/>
        <s v="MAZUQUE"/>
        <s v="ZIGLER"/>
        <s v="DURAN"/>
        <s v="BLOND"/>
        <s v="KARPOFF"/>
        <s v="VIGNAUX"/>
        <s v="DAVEZAC"/>
        <s v="CAVARD"/>
        <s v="NOGUIER"/>
        <s v="BONNEAUD"/>
        <s v="NEKAA"/>
        <s v="ARNASSANT"/>
        <s v="BAUDRY"/>
        <s v="COLADON"/>
        <s v="CAZE"/>
        <s v="ROUVEYROLLES"/>
        <s v="PLOJOUX-DEMIERRE"/>
        <s v="PRADEILLES"/>
        <s v="POURCHET"/>
        <s v="DHOYER"/>
        <s v="ECAU"/>
        <s v="LEDION"/>
        <s v="CLAVERIE"/>
        <s v="BILLOT"/>
        <s v="KALUSZYNSKI"/>
        <s v="BELHAJ"/>
        <s v="TUSSAU"/>
        <s v="MERIENNE"/>
        <s v="FROMANTIN"/>
        <s v="DESTREM"/>
        <s v="DOUMBOUYA"/>
        <s v="HUBY"/>
        <s v="BEN HAMOUDA"/>
        <s v="MAIGNAUT"/>
        <s v="EVRIELLE"/>
        <s v="CHEMINAL"/>
        <s v="GIRISHYA"/>
        <s v="BONNEMAISON"/>
        <s v="BOURGOUIN"/>
        <s v="HIRSCH"/>
        <s v="LENEPVEU"/>
        <s v="HOARAU"/>
        <s v="GOMBOSO"/>
        <s v="GALABERT"/>
        <s v="SERVONNAT"/>
        <s v="TARBY"/>
        <s v="OGIRE"/>
        <s v="CANDEIL"/>
        <s v="BOUDAUD ANDUAGA"/>
        <s v="RAVELO"/>
        <s v="DAUGE"/>
        <s v="SAINZ FERNANDEZ"/>
        <s v="LHUISSIER"/>
        <s v="BOUALLAGA"/>
        <s v="BARAIZE"/>
        <s v="LOUM"/>
        <s v="FABREGUETTES"/>
        <s v="NAKIB"/>
        <s v="IMOUGAR"/>
        <s v="NIANG"/>
        <s v="FAKHARI"/>
        <s v="SORDINO"/>
        <s v="LEVEL"/>
        <s v="GRAVIER"/>
        <s v="MEHAOUED"/>
        <s v="SCHUTT"/>
        <s v="EL YAAGOUBI"/>
        <s v="ZEKABBAR"/>
        <s v="LACABANE"/>
        <s v="BISSIERE"/>
        <s v="BEN HASSEN"/>
        <s v="ROCHETTA"/>
        <s v="PIALA"/>
        <s v="MASRI"/>
        <s v="TASTEVIN"/>
        <s v="FLANK"/>
        <s v="YOBO"/>
        <s v="TERIIVAEA"/>
        <s v="PERRIER-GROS-CLAUDE"/>
        <s v="SOUIRY"/>
        <s v="DAAMECH"/>
        <s v="CAIUS"/>
        <s v="PARTEL"/>
        <s v="RAUZIER"/>
        <s v="BALLIER"/>
        <s v="CHAMSIA"/>
        <s v="LADA"/>
        <s v="MOINDZE"/>
        <s v="RAMET"/>
        <s v="LARRUCHON"/>
        <s v="PUNTOUS"/>
        <s v="MARTEIL"/>
        <s v="BENFODDA"/>
        <s v="GAZO"/>
        <s v="SAID OUSSENI"/>
        <s v="MOULET"/>
        <s v="MUNIERA"/>
        <s v="DESBOS"/>
        <s v="DEJEAN"/>
        <s v="DUJARDIN"/>
        <s v="BELADEL"/>
        <s v="GUINAMANT"/>
        <s v="GARREAU"/>
        <s v="VIGUIER"/>
        <s v="VIAULE"/>
        <s v="SUC"/>
        <s v="GRILLOT"/>
        <s v="HILAIRE"/>
        <s v="ZIGLER-DELFAUT"/>
        <s v="HODGE"/>
        <s v="PIQUES"/>
        <s v="BESSOLES"/>
        <s v="DESMARIE"/>
        <s v="DOBROSIELSKI"/>
        <s v="LHOEST"/>
        <s v="MILGRAM"/>
        <s v="GUERREIRO"/>
        <s v="JEANNIN"/>
        <s v="VIALA"/>
        <s v="TESTUT"/>
        <s v="BEN AISSOU"/>
        <s v="DE RANCHIN"/>
        <s v="HALLÉ"/>
        <s v="SANCHEZ-ROUDET"/>
        <s v="EL AOUAJI"/>
        <s v="GRABIE"/>
        <s v="CORBIERE"/>
        <s v="ROUHAUD"/>
        <s v="MOROY"/>
        <s v="PERRENOT"/>
        <s v="MARANGONI"/>
        <s v="LAPERT"/>
        <s v="GARCINI"/>
        <s v="BRABET"/>
        <s v="SOLANO"/>
        <s v="CUPERS"/>
        <s v="BISCARROS"/>
        <s v="DUGOVIC"/>
        <s v="DEBRIS"/>
        <s v="RODRIGUEZ-SPICA"/>
        <s v="VOILLIARD"/>
        <s v="MUSA"/>
        <s v="MICHELUTTI"/>
        <s v="RODI"/>
        <s v="ROUSTANT"/>
        <s v="VOILLIARD-CORTES"/>
        <s v="SPICA"/>
        <s v="CERONE"/>
        <s v="BOUGUILLON"/>
        <s v="KERJEAN"/>
        <s v="BUFFIN"/>
        <s v="RUDELLE"/>
        <s v="POUCINEAU-LIMONDIN"/>
        <s v="MONTELS"/>
        <s v="SAGAU BORGETTO"/>
        <s v="COLLINET"/>
        <s v="EYNAUDI-QUÉRÉ"/>
        <s v="DAPOT"/>
        <s v="POURCHERON"/>
        <s v="CAMBEFORT"/>
        <s v="SEIGNAN"/>
        <s v="ALBERGHI"/>
        <s v="DULIERE"/>
        <s v="GINESTE"/>
        <s v="RAVINET"/>
        <s v="ATTIA"/>
        <s v="CATTEAU-COUSTAUX"/>
        <s v="MASSETTI"/>
        <s v="VAN HEES"/>
        <s v="BOUDEHEN"/>
        <s v="LE TENSORER"/>
        <s v="LE TEXIER"/>
        <s v="MONS"/>
        <s v="MARQUIE"/>
        <s v="POLAILLON"/>
        <s v="VAN DEN BOSSCHE"/>
        <s v="CHARNEAU-WURTZ"/>
        <s v="WITZ"/>
        <s v="MANZONI"/>
        <s v="CAZABAN"/>
        <s v="MALBAY"/>
        <s v="CHIGNEC"/>
        <s v="GRANDCOLAS"/>
        <s v="BRISSAC-FÉRAL"/>
        <s v="HÉBRARD"/>
        <s v="VIONNET"/>
        <s v="BULTÉ"/>
        <s v="D'ANDECY"/>
        <s v="PATILLON"/>
        <s v="GHARBI"/>
        <s v="BULTE"/>
        <s v="MALZIEU"/>
        <s v="FERAL"/>
        <s v="CUSIN"/>
        <s v="KOKOU"/>
        <s v="AIMETTI"/>
        <s v="FOUCAUD"/>
        <s v="DESCATOIRE"/>
        <s v="BEAUCHET"/>
        <s v="ATTELLY"/>
        <s v="GENEAU"/>
        <s v="COMTE-GROGNARD"/>
        <s v="CHABBERT"/>
        <s v="GASTIGAR"/>
        <s v="CANTENOT"/>
        <s v="CHASTAING"/>
        <s v="FILLOL"/>
        <s v="DENGREVILLE"/>
        <s v="CARIOU"/>
        <s v="AIGOUY"/>
        <s v="DELFOSSE"/>
        <s v="CEDO"/>
        <s v="SABINA"/>
        <s v="CALAMAND"/>
        <s v="FOULON"/>
        <s v="BERNADOU"/>
        <s v="DELMAS LAMBERT"/>
        <s v="BEAUVOIS"/>
        <s v="FAGEGALTIER"/>
        <s v="BOGNIER"/>
        <s v="GARIBAL"/>
        <s v="BONNEFILLE"/>
        <s v="OBELLIANNE"/>
        <s v="PELFORT"/>
        <s v="DOUMIC"/>
        <s v="JAEGER"/>
        <s v="DESSAUX"/>
        <s v="BONEV"/>
        <s v="CARO GOMEZ"/>
        <s v="RÉGIS"/>
        <s v="ZULIAN"/>
        <s v="BROUET"/>
        <s v="GORON"/>
        <s v="GAUCHET"/>
        <s v="ALLEMAND"/>
        <s v="RAMIREZ"/>
        <s v="ROSSONI"/>
        <s v="CRIADO"/>
        <s v="RABY"/>
        <s v="LUPANO"/>
        <s v="TOMAS"/>
        <s v="LOISEL"/>
        <s v="PARADIS"/>
        <s v="GENTY"/>
        <s v="DIF"/>
        <s v="MASSEBIAU"/>
        <s v="BIRE"/>
        <s v="PACCHIELE"/>
        <s v="JOYÉ"/>
        <s v="CAUMES"/>
        <s v="GALINDO"/>
        <s v="BARNABÉ"/>
        <s v="EUSTACHE"/>
        <s v="HIRIMIRIS"/>
        <s v="PAZZINI"/>
        <s v="DE CATHEU"/>
        <s v="SAURET"/>
        <s v="GHISLERI"/>
        <s v="MATHARAN"/>
        <s v="GRAU"/>
        <s v="MARLIER"/>
        <s v="GOUDIN"/>
        <s v="CARRARA"/>
        <s v="SIDROT"/>
        <s v="FREYNET"/>
        <s v="ROUMIEU"/>
        <s v="BETPOUEY"/>
        <s v="STROBEL"/>
        <s v="VAISSIERE"/>
        <s v="KAMOUN"/>
        <s v="COUPEAU"/>
        <s v="SERVANT"/>
        <s v="ALAUX"/>
        <s v="VOIRIN"/>
        <s v="LASMI"/>
        <s v="BARRAU-BERNARD"/>
        <s v="POUILLET"/>
        <s v="CAVELIER"/>
        <s v="COLOMER"/>
        <s v="BOURG"/>
        <s v="LEPINE"/>
        <s v="MANZANO"/>
        <s v="REVERTE"/>
        <s v="BOUHOURS"/>
        <s v="BACALA"/>
        <s v="FAUQUE"/>
        <s v="MIRAY"/>
        <s v="BOESCH"/>
        <s v="GIULIANI-ROUAT"/>
        <s v="MESPOULET"/>
        <s v="GUERREIRO VISEU"/>
        <s v="BEAUDRON"/>
        <s v="SAUZET"/>
        <s v="VALADIER"/>
        <s v="LE DU"/>
        <s v="CANDELA"/>
        <s v="DE CASTILHO SARMENTO DE LUNA"/>
        <s v="FOURNEL"/>
        <s v="UTRILLA"/>
        <s v="BERTHE"/>
        <s v="MARTORELLI"/>
        <s v="TORTON"/>
        <s v="ANGUENOT"/>
        <s v="RAMIREZ ESPINOLA"/>
        <s v="MATERRE"/>
        <s v="GONNET"/>
        <s v="CANET"/>
        <s v="COMBALAT"/>
        <s v="AIGNAN"/>
        <s v="BACQUET"/>
        <s v="DUQUAY"/>
        <s v="POUDAVIGNE"/>
        <s v="BRUNA"/>
        <s v="ROUILLARD"/>
        <s v="URBANSKI"/>
        <s v="DEJARDIN"/>
        <s v="NOELL"/>
        <s v="CLAUZEL"/>
        <s v="RAMEL"/>
        <s v="FATMI"/>
        <s v="LALUET"/>
        <s v="VADEPIED"/>
        <s v="PATE"/>
        <s v="CAUSSE"/>
        <s v="SOULIE-RENE"/>
        <s v="HRNJAK"/>
        <s v="RENE"/>
        <s v="ARMAND"/>
        <s v="ZANUSSO"/>
        <s v="OSBERT"/>
        <s v="MONDOLFO"/>
        <s v="SORLIN"/>
        <s v="TRIBILLAC"/>
        <s v="GALESI"/>
        <s v="EALET"/>
        <s v="QAOUSS"/>
        <s v="DONNET"/>
        <s v="ROUAIX"/>
        <s v="FAUR"/>
        <s v="LOUBET"/>
        <s v="ULME"/>
        <s v="ORRIT"/>
        <s v="HELAINE"/>
        <s v="FABRE-PUJAU"/>
        <s v="DHERS"/>
        <s v="AÏT RAHO"/>
        <s v="GILS"/>
        <s v="BRIAL"/>
        <s v="PASSEBOSC"/>
        <s v="CHENEAU"/>
        <s v="CAILHOL"/>
        <s v="AHRENS"/>
        <s v="EL YACOUBI"/>
        <s v="SCUDIER"/>
        <s v="HUREL"/>
        <s v="DOULCIER"/>
        <s v="REILHAN"/>
        <s v="CRAUSTE"/>
        <s v="BOUANANI"/>
        <s v="ANDRIUZZI"/>
        <s v="MORDACQ"/>
        <s v="GAMARD"/>
        <s v="CONTAMIN-GRAIL"/>
        <s v="MISSOUR"/>
        <s v="PRATLONG"/>
        <s v="MEGRET"/>
        <s v="GROS-AGUILERA"/>
        <s v="GABILLON"/>
        <s v="EL MASNAOUI"/>
        <s v="BASTIDE"/>
        <s v="SAVIGNAC"/>
        <s v="BERGEAULT"/>
        <s v="TOLSAN"/>
        <s v="FANTINI"/>
        <s v="GASTO OUSTRIC"/>
        <s v="PORTET"/>
        <s v="ACAR"/>
        <s v="LOUMAGNE"/>
        <s v="NAON"/>
        <s v="CETTOLO"/>
        <s v="MEDINA"/>
        <s v="AUDIGUIER"/>
        <s v="BONET"/>
        <s v="JOVIADO"/>
        <s v="JEAN-BAPTISTE"/>
        <s v="ESPIAU"/>
        <s v="TILCHE"/>
        <s v="BELISE"/>
        <s v="CITONY"/>
        <s v="AUMONIER"/>
        <s v="LAFFONT"/>
        <s v="TALAALOUT"/>
        <s v="BERNADET"/>
        <s v="CIGLIANA"/>
        <s v="CANIZARES"/>
        <s v="LLAMAS"/>
        <s v="VUADELLE"/>
        <s v="PRUGENT"/>
        <s v="VERRET"/>
        <s v="CASALÉ"/>
        <s v="MONTVOISIN"/>
        <s v="DARROZES"/>
        <s v="CABOS"/>
        <s v="LHOSTE-CLOS"/>
        <s v="SAUREL"/>
        <s v="SEGUIER"/>
        <s v="BONNAL"/>
        <s v="BELTRAME"/>
        <s v="CHRISTOL"/>
        <s v="CHAPELLE"/>
        <s v="JANNIN"/>
        <s v="PEPIN-BONET"/>
        <s v="NAHOUM"/>
        <s v="OTTAN"/>
        <s v="TEYSSEIRE"/>
        <s v="GALABRUN-BOULBES"/>
        <s v="RAMBIER"/>
        <s v="PINZANI"/>
        <s v="TOULZA"/>
        <s v="TRAUCHESSEC"/>
        <s v="FOUCARAN"/>
        <s v="BERRADA"/>
        <s v="SIBIUDE"/>
        <s v="CAMBEROQUE"/>
        <s v="AMULET"/>
        <s v="CONTE-PRIVAT"/>
        <s v="BRANDALAC"/>
        <s v="KOWALIK"/>
        <s v="MANIÉ"/>
        <s v="DARDENNE"/>
        <s v="ARGILIER"/>
        <s v="PEYTAVIN"/>
        <s v="PALPACUER"/>
        <s v="ARTIGANAVE"/>
        <s v="MINVIELLE-LARROUSSE"/>
        <s v="BOUTELDJA"/>
        <s v="BORDERE"/>
        <s v="DANCAUSSE-CAZEAUX"/>
        <s v="TONOUKOUIN"/>
        <s v="SABAH"/>
        <s v="ESQUERRE"/>
        <s v="DEMELIN"/>
        <s v="SUBIROS"/>
        <s v="ADROHER"/>
        <s v="RABASSA"/>
        <s v="MONACO"/>
        <s v="PARDINEILLE"/>
        <s v="DEPASSE"/>
        <s v="GOIZE"/>
        <s v="BIOSCA"/>
        <s v="MAC-VEIGH"/>
        <s v="BRUEL-MILLAGOU"/>
        <s v="LAURENS"/>
        <s v="BRETOU"/>
        <s v="ROSENTHAL"/>
        <s v="PROENÇA"/>
        <s v="ASNA"/>
        <s v="PELISSIE"/>
        <s v="VELAY CAMBON"/>
        <s v="RESSIGEAC"/>
        <s v="MOITIE"/>
        <s v="CAZELLES"/>
        <s v="ISSANCHOU"/>
        <s v="PLACE"/>
        <s v="GONDRAN"/>
        <s v="VIOLIN"/>
        <s v="BARTHÈS"/>
        <s v="FERRER"/>
        <s v="MONTAGNÉ"/>
        <s v="POSOCCO"/>
        <s v="RANCOULE"/>
        <s v="DE ROECK"/>
        <s v="ESCRIVA"/>
        <s v="AUMAR"/>
        <s v="REMISE"/>
        <s v="MIBELLI"/>
        <s v="BOURRILLON"/>
        <s v="ARTIERES"/>
        <s v="RAYNAL"/>
        <s v="ABRIAC"/>
        <s v="DEPRECQ"/>
        <s v="CAPASSO-CHEVALIER"/>
        <s v="COLLARD"/>
        <s v="TEZENAS DU MONTCEL"/>
        <s v="MEIZONNET"/>
        <s v="GARDET"/>
        <s v="DONADA"/>
        <s v="PERIDIER"/>
        <s v="GERNIGON"/>
        <s v="MONDET"/>
        <s v="FLAUGERE"/>
        <s v="BONARDI"/>
        <s v="RENOIR"/>
        <s v="CARSALADE"/>
        <s v="LEONARDELLI"/>
        <s v="DOUNOT-SOBRAQUES"/>
        <s v="LAMOTTE"/>
        <s v="DOMBES"/>
        <s v="PAROLIN"/>
        <s v="MERE"/>
        <s v="SPITERI"/>
        <s v="PELLIZZON"/>
        <s v="BURAS"/>
        <s v="BURGALAT"/>
        <s v="BOUTAULT"/>
        <s v="CROIX"/>
        <s v="DELCHARD"/>
        <s v="BERTOLDO"/>
        <s v="PEZZUTO"/>
        <s v="AGOSTINI"/>
        <s v="VIMEUX"/>
        <s v="MEYER-DE NADAÏ"/>
        <s v="PICOTTO"/>
        <s v="CHEVAILLIER"/>
        <s v="LAROZE"/>
        <s v="DONAT-PELLEGRIN"/>
        <s v="TRONC"/>
        <s v="RIEGEL"/>
        <s v="BIELMAS"/>
        <s v="VIVES"/>
        <s v="FERAY"/>
        <s v="CHIMENTI"/>
        <s v="BATIGNE"/>
        <s v="VOLOSCENKO"/>
        <s v="GALIANA"/>
        <s v="YELMA"/>
        <s v="LABAT"/>
        <s v="FOURCADE"/>
        <s v="BARBIROLO"/>
        <s v="GUASCH"/>
        <s v="PIERREISNARD"/>
        <s v="LILAMAND"/>
        <s v="PRATO"/>
        <s v="PLANE"/>
        <s v="ARDINAT"/>
        <s v="GAUBERT"/>
        <s v="MINA"/>
        <s v="TROISE"/>
        <s v="TRANCHAT"/>
        <s v="DI MARIA HOLLENDER"/>
        <s v="GIL"/>
        <s v="VOUZELLAUD"/>
        <s v="FOLGADO"/>
        <s v="BENGLIA"/>
        <s v="DARFEUILLE"/>
        <s v="BERNARDI"/>
        <s v="BERGER-GALZY"/>
        <s v="ARNAL"/>
        <s v="LLEDO"/>
        <s v="DELMOTTE"/>
        <s v="FAUQUIER"/>
        <s v="GESP"/>
        <s v="ARMANET"/>
        <s v="CRENNE"/>
        <s v="CASTAGNOL"/>
        <s v="LERVOIRE"/>
        <s v="FARGIS"/>
        <s v="MABIRE"/>
        <s v="GOUSSU"/>
        <s v="AUSSEL-LAGARDE"/>
        <s v="PARDIGON"/>
        <s v="MICHALLET-FAVREAU"/>
        <s v="PINTENET"/>
        <s v="SCHAFF"/>
        <s v="PAVELCHUK"/>
        <s v="GOESSENS"/>
        <s v="COMONT"/>
        <s v="LONCAN"/>
        <s v="BUISAN"/>
        <s v="LIGONNIERE"/>
        <s v="PADIOLEAU"/>
        <s v="FONS"/>
        <s v="COSTA-FESENBECK"/>
        <s v="MARIUS"/>
        <s v="GUILLEMAUD"/>
        <s v="DOGOR"/>
        <s v="BARBA"/>
        <s v="GAULARD"/>
        <s v="BELORGEY"/>
        <s v="OLIVES"/>
        <s v="PILOZ"/>
        <s v="CABROLIER"/>
        <s v="CALLEJON"/>
        <s v="LEGRIS"/>
        <s v="ALBARAO"/>
        <s v="KRUZELNISKI"/>
        <s v="LEROY D'AUDERIC"/>
        <s v="SALAS"/>
        <s v="BOUTONNET"/>
        <s v="VERGNES"/>
        <s v="BAGUR"/>
        <s v="SOUSTRE"/>
        <s v="TROUVE"/>
        <s v="AFFOLTER"/>
        <s v="LEPELTIER"/>
        <s v="CALVET"/>
        <s v="MOURLANE"/>
        <s v="WERSINGER"/>
        <s v="CICUTTO"/>
        <s v="TAURINE"/>
        <s v="VESENTINI"/>
        <s v="LINOU"/>
        <s v="LE BRETTON"/>
        <s v="FERRADINI"/>
        <s v="FLAUTRE"/>
        <s v="DEDIES"/>
        <s v="BASTOUL"/>
        <s v="ARRIPE"/>
        <s v="SERIEYS"/>
        <s v="CALMETTES"/>
        <s v="FOULQUIER-KABITI"/>
        <s v="TARROUX"/>
        <s v="PEZET"/>
        <s v="LAUR"/>
        <s v="MONTOLIO-CABROL"/>
        <s v="BOUGET"/>
        <s v="GENOLHER"/>
        <s v="GIBELIN"/>
        <s v="SOULET"/>
        <s v="SABATHÉ"/>
        <s v="JANNEKEYN"/>
        <s v="BELKHEIR"/>
        <s v="DECEUNINCK"/>
        <s v="BERNARD CHAMSON"/>
        <s v="CAIRE"/>
        <s v="PIALAT"/>
        <s v="MAZAURIC"/>
        <s v="ONESTA"/>
        <s v="PICQUET"/>
        <s v="BARTHET"/>
        <s v="ARCANGELI"/>
        <s v="SELLIN"/>
        <s v="SATGÉ"/>
        <s v="JIMENA"/>
        <s v="DEDIEU-CASTIES"/>
        <s v="LATRUBESSE"/>
        <s v="STAMBACH-TERRENOIR"/>
        <s v="JUSFORGUES"/>
        <s v="VERSEVY"/>
        <s v="DUCASSÉ"/>
        <s v="ARRIGHI"/>
        <s v="BOUDERBALA"/>
        <s v="BARÈS-CRESCENCE"/>
        <s v="PORTÉ"/>
        <s v="MARÉCHAU"/>
        <s v="CROQUETTE"/>
        <s v="KIJKO"/>
        <s v="SAUVAIRE"/>
        <s v="VALADE"/>
        <s v="CHAPOUILLIÉ"/>
        <s v="KHAYI"/>
        <s v="DESSAINT"/>
        <s v="HOANG NGOC"/>
        <s v="HIGUÉ"/>
        <s v="LOUGE-ABENTIN"/>
        <s v="CASTILLO"/>
        <s v="RESSIGUIER"/>
        <s v="DUPRAZ"/>
        <s v="BOURGUET"/>
        <s v="HERMET"/>
        <s v="OULD AKLOUCHE"/>
        <s v="CABURET"/>
        <s v="COSSANGE"/>
        <s v="SBAÏ-JOUILIL"/>
        <s v="GIZARD-CARLIN"/>
        <s v="CABROL"/>
        <s v="BEAUD"/>
        <s v="DIANI"/>
        <s v="TARBOURIECH"/>
        <s v="ALAMARTINE"/>
        <s v="VERNY"/>
        <s v="CHENAUD"/>
        <s v="MANZANARES"/>
        <s v="AZAÏS"/>
        <s v="LENTHÉRIC"/>
        <s v="GRÉGOGNA"/>
        <s v="COMPS"/>
        <s v="ROUMÉGAS"/>
        <s v="PIQUÉ"/>
        <s v="TESTA"/>
        <s v="GRIN"/>
        <s v="GROSSEMY"/>
        <s v="IRAGNES-COLIN"/>
        <s v="PERTOCI"/>
        <s v="GUINLE"/>
        <s v="PAGNOUX"/>
        <s v="DUSSOLLIER"/>
        <s v="MONTAMAT"/>
        <s v="THINOT"/>
        <s v="TAMBURELLO"/>
        <s v="VIEU"/>
        <s v="LANGEVINE"/>
        <s v="CARMONA"/>
        <s v="DASPE"/>
        <s v="FITER"/>
        <s v="CASES"/>
        <s v="ANANE"/>
        <s v="LABELLE"/>
        <s v="BAZIA"/>
        <s v="PEZIN"/>
        <s v="FORGEOT"/>
        <s v="BOUDES"/>
        <s v="FRÉCHOU"/>
        <s v="AITLARBI"/>
        <s v="JERRIGE"/>
        <s v="PAGÉS"/>
        <s v="REGOURD"/>
        <s v="PARCELLIER"/>
        <s v="MOUSQUÉ"/>
        <s v="JEANGIN"/>
        <s v="RONFORT"/>
        <s v="BOUYSSI"/>
        <s v="PELLICER"/>
        <s v="HANNEQUIN"/>
        <s v="LANDES"/>
        <s v="BOUDENNE"/>
        <s v="DUCASSE"/>
        <s v="BOISSONADE"/>
        <s v="BITTON"/>
        <s v="ECOUTIN"/>
        <s v="ABDESSELEM"/>
        <s v="BOURIETTE"/>
        <s v="REVEILLE"/>
        <s v="TOURET"/>
        <s v="BENATIER"/>
        <s v="LARQUÉ"/>
        <s v="CARCENAC"/>
        <s v="HYGONENQ"/>
        <s v="ALBINET"/>
        <s v="ASTOUL"/>
        <s v="FRUGÈRE"/>
        <s v="ISNARD"/>
        <s v="BOURRELY"/>
        <s v="CIMETIERE"/>
        <s v="FOSTYK"/>
        <s v="ARMANDO"/>
        <s v="LOUP"/>
        <s v="VACQUIÉ"/>
        <s v="TANT-ROUYER"/>
        <s v="BANIOL"/>
        <s v="ORJOL"/>
        <s v="BAUNAURE"/>
        <s v="VERLAGUET"/>
        <s v="NIEL"/>
        <s v="FILLON"/>
        <s v="MORALES"/>
        <s v="MONNOT"/>
        <s v="LEMPEREUR"/>
        <s v="VAURES"/>
        <s v="CASBAS"/>
        <s v="MICHAUX"/>
        <s v="ARSAC"/>
        <s v="MAYE"/>
        <s v="COURDESSES"/>
        <s v="PALAYRET"/>
        <s v="TAVERA"/>
        <s v="WASTJER"/>
        <s v="BANCHERIT"/>
        <s v="VALÉRI"/>
        <s v="VUEBAT"/>
        <s v="ALFRANCA"/>
        <s v="DARDIER-LAMATA"/>
        <s v="CASTANS"/>
        <s v="GARAT"/>
        <s v="MONFRAIX"/>
        <s v="POLGUER"/>
        <s v="CABOT"/>
        <s v="POUEYO"/>
        <s v="FALGAYRAC"/>
        <s v="CANAVAGGIA"/>
        <s v="MOURAREAU"/>
        <s v="DIENOT"/>
        <s v="DAUBAS"/>
        <s v="NIQUET"/>
        <s v="BOUISSIÈRE"/>
        <s v="CARRERE"/>
        <s v="GUIGOU"/>
        <s v="MOUCHATI"/>
        <s v="VENTURA"/>
        <s v="ANGEVIN"/>
        <s v="ALBARRAN"/>
        <s v="WACHTER"/>
        <s v="JUAN"/>
        <s v="LOUDIÈRES"/>
        <s v="GRAF"/>
        <s v="VOLFF"/>
        <s v="GUIOL"/>
        <s v="BARREAU"/>
        <s v="SILVA"/>
        <s v="CUCINIELLO"/>
        <s v="DE LA PLACE"/>
        <s v="MABILY"/>
        <s v="DELPONTE"/>
        <s v="BALANA"/>
        <s v="BIROT SAINT YVES"/>
        <s v="ROUANET"/>
        <s v="BRUGALIÈRES"/>
        <s v="METADIE"/>
        <s v="CORDES"/>
        <s v="DUMAY"/>
        <s v="OLATHS"/>
        <s v="AMOUROUX"/>
        <s v="MEYRUEIX"/>
        <s v="SAFFORES"/>
        <s v="PACREU"/>
        <s v="BATAILLE"/>
        <s v="LAFFONTA"/>
        <s v="MOLINER"/>
        <s v="LAFFITE"/>
        <s v="GONOT"/>
        <s v="MELMOUX"/>
        <s v="NANQUETTE"/>
        <s v="BARNOLE"/>
        <s v="GABLE"/>
        <s v="VILAS"/>
        <s v="CANTEGREL"/>
        <s v="COUDERC"/>
        <s v="LEBOUC"/>
        <s v="FAGRIS"/>
        <s v="MAZURKIEWICZ"/>
        <s v="DERRIEUX"/>
        <s v="BAUDOZ"/>
        <s v="CHORT"/>
        <s v="COUNIL"/>
        <s v="LABIT"/>
        <s v="MONTEWY"/>
        <s v="CADILHAC"/>
        <s v="JOURDAN"/>
        <s v="JUNCA"/>
        <s v="AURIÉ"/>
        <s v="CUBIÈRES"/>
        <s v="ABELLAN"/>
        <s v="GALONNIER"/>
        <s v="GADRAT"/>
        <s v="DELEGUE"/>
        <s v="CHABAT"/>
        <s v="LEBESNERAIS"/>
        <s v="DE CLERCQ"/>
        <s v="HÉMIANI"/>
        <s v="TIXEDOR"/>
        <s v="BARTHÉLÉMY"/>
        <s v="VAN HAUTE"/>
        <s v="GILET"/>
        <s v="CREMEY"/>
        <s v="MANSON"/>
        <s v="EGEA"/>
        <s v="TERBÈCHE"/>
        <s v="FOURMI"/>
        <s v="SAMBOU"/>
        <s v="DE MAUVAISIN"/>
        <s v="MISCHER"/>
        <s v="CIUTI"/>
        <s v="OLIVARES"/>
        <s v="CLOREC"/>
        <s v="AIXENDRI"/>
        <s v="VERGARA"/>
        <s v="FALIP"/>
        <s v="TORREMOCHA"/>
        <s v="MARCIREAU"/>
        <s v="ADRADA"/>
        <s v="LASERGE"/>
        <s v="PUEL"/>
        <s v="ROIG"/>
        <s v="LAFLORENTIE"/>
        <s v="GRIMOUX"/>
        <s v="SANTI"/>
        <s v="DERAMOND"/>
        <s v="HEGOBURU"/>
        <s v="SERTILLANGE"/>
        <s v="MISSIER"/>
        <s v="GRONDARD"/>
        <s v="MERIC"/>
        <s v="MIRCOVICH"/>
        <s v="VIAU"/>
        <s v="BOUCIF"/>
        <s v="POUGET"/>
        <s v="GUIRAO"/>
        <s v="ISIERTE"/>
        <s v="EL HEDRI"/>
        <s v="DERREZ"/>
        <s v="PERY"/>
        <s v="GIRODO"/>
        <s v="CHARETON"/>
        <s v="BOUPAT"/>
        <s v="WILLM"/>
        <s v="CHAYNES"/>
        <s v="PILAUDEAU"/>
        <s v="DE VEYLDER"/>
        <s v="JUHEL"/>
        <s v="GILHODES"/>
        <s v="NEPHTALI"/>
        <s v="MOURIEZ"/>
        <s v="COULOMBEAU"/>
        <s v="ODIN"/>
        <s v="SOYER"/>
        <s v="ARAYA"/>
        <s v="LALANDE"/>
        <s v="MARRE"/>
        <s v="MOULART"/>
        <s v="CAILLOUX"/>
        <s v="POUSSARD"/>
        <s v="MINOT"/>
        <s v="TARAVELLA"/>
        <s v="MÉROC"/>
        <s v="SAHNOUNE"/>
        <s v="PICOU"/>
        <s v="KURKA"/>
        <s v="DOWD"/>
        <s v="BOGYA"/>
        <s v="BERNOT"/>
        <s v="POUPARD"/>
        <s v="GOISET"/>
        <s v="HOYO"/>
        <s v="TRAVERT"/>
        <s v="CÉNAC"/>
        <s v="LUJAN"/>
        <s v="REBILLARD"/>
        <s v="RIVETTE"/>
        <s v="ADVENARD"/>
        <s v="PLANA"/>
        <s v="SILAN"/>
        <s v="BASSO"/>
        <s v="ARASA"/>
        <s v="RAIFF"/>
        <s v="URROZ"/>
        <s v="GUARDIOLA"/>
        <s v="VILLÉGAS"/>
        <s v="PAREDES"/>
        <s v="CHASLE"/>
        <s v="TRESSENS"/>
        <s v="GIMENEZ SASTRE"/>
        <s v="TIGER"/>
        <s v="CEBRIAN"/>
        <s v="PIERRONNE"/>
        <s v="VALLEJO"/>
        <s v="FORT"/>
        <s v="RATSIMBA"/>
        <s v="MORLANS"/>
        <s v="GOMILA"/>
        <s v="ALIOUANE"/>
        <s v="BIENVENU"/>
        <s v="RUDER"/>
        <s v="BOUDOUX"/>
        <s v="AUSÉCACHE"/>
        <s v="SEBASTIJAN"/>
        <s v="SEILLIER"/>
        <s v="LESUR"/>
        <s v="MONCOURTOIS"/>
        <s v="TAQUET-LEROY"/>
        <s v="DUVIEUBOURG"/>
        <s v="GRÉAUME"/>
        <s v="BRUNEEL"/>
        <s v="VANDAMME"/>
        <s v="KACIMI"/>
        <s v="BASQUIN"/>
        <s v="BONNAFFÉ-LERICHE"/>
        <s v="VANDECASTEELE"/>
        <s v="LABY"/>
        <s v="VOLKAERT"/>
        <s v="KOLEBACKI"/>
        <s v="BODART"/>
        <s v="DONNAINT"/>
        <s v="HAELEWYCK"/>
        <s v="BANSCH"/>
        <s v="ROUSSEL-VANHÉE"/>
        <s v="DELVAUX"/>
        <s v="DE CLERCQ DANEL"/>
        <s v="PIRA"/>
        <s v="KRZYKALA"/>
        <s v="BAZIZ-ALOUACHE"/>
        <s v="SENGEZ"/>
        <s v="ADAMSKI"/>
        <s v="LORETTE"/>
        <s v="BIARDEAU-NOYERS"/>
        <s v="REGULSKI"/>
        <s v="HAUTE"/>
        <s v="GOUBAR"/>
        <s v="VEIT-TORREZ"/>
        <s v="BLAIRON"/>
        <s v="VANDEKERCKHOVE"/>
        <s v="BLANQUET"/>
        <s v="SALIGOT"/>
        <s v="WATTELLE"/>
        <s v="GREFFE"/>
        <s v="AGAH"/>
        <s v="BATALLAN"/>
        <s v="VERBEKE"/>
        <s v="DILIBERTO-LEBLOIS"/>
        <s v="FONFROIDE"/>
        <s v="DESSERY"/>
        <s v="DIAGNE"/>
        <s v="KFOURY"/>
        <s v="TROTTEIN"/>
        <s v="DUBELLOY"/>
        <s v="SAVARY-CANTELOUP"/>
        <s v="CHANTREAU"/>
        <s v="BURLION"/>
        <s v="BALBASTRE"/>
        <s v="CHERID"/>
        <s v="BENALLA"/>
        <s v="DOLEZ"/>
        <s v="DEMESSINE"/>
        <s v="BLEUSE"/>
        <s v="BOUKHACHBA"/>
        <s v="TOURÉ"/>
        <s v="PEN"/>
        <s v="HOUPIN"/>
        <s v="CHAIBI"/>
        <s v="PIK"/>
        <s v="TIXIER"/>
        <s v="TATA"/>
        <s v="MEHADJI"/>
        <s v="NAUDIN"/>
        <s v="FAID"/>
        <s v="JUMEAUCOURT"/>
        <s v="PREVOST"/>
        <s v="GUINDO"/>
        <s v="DONNADIEU"/>
        <s v="DAILLY"/>
        <s v="LAHARGUE"/>
        <s v="ROCHEX"/>
        <s v="BOSINO"/>
        <s v="APOURCEAU-POLY"/>
        <s v="PERICAUD"/>
        <s v="DELTOUR"/>
        <s v="QUENEZ"/>
        <s v="PEDOWSKI"/>
        <s v="BOSSEMAN"/>
        <s v="THIEBAUX"/>
        <s v="MOREN"/>
        <s v="SAILLIOT"/>
        <s v="LELIEUX-BUISSETTE"/>
        <s v="HOCQ"/>
        <s v="CARBONNIER"/>
        <s v="DANIELCZAK"/>
        <s v="MERESSE"/>
        <s v="BRIQUET"/>
        <s v="LAISNE-STANISLAWSKI"/>
        <s v="FLUET"/>
        <s v="DELALLEAU"/>
        <s v="BEN AZOUZ"/>
        <s v="POHIER"/>
        <s v="HAINE-LEROY"/>
        <s v="DE MACEDO"/>
        <s v="FOSSIER"/>
        <s v="POUSSIERE"/>
        <s v="DUTAILLY"/>
        <s v="VISEUX"/>
        <s v="GOSSELIN"/>
        <s v="BUARD"/>
        <s v="DERNONCOURT"/>
        <s v="VERRIEST"/>
        <s v="CARÉ"/>
        <s v="ROGER-COUPIN"/>
        <s v="WATRIN"/>
        <s v="LOGNON"/>
        <s v="BECKER"/>
        <s v="CARLIEZ"/>
        <s v="DESBUREAUX"/>
        <s v="DESCOBERT"/>
        <s v="DODRE"/>
        <s v="BELPAUME"/>
        <s v="GHOUL"/>
        <s v="TELLIEZ"/>
        <s v="TONNELLIER"/>
        <s v="IRIARTE ARRIOLA"/>
        <s v="DANNEL"/>
        <s v="DHEILLY-FONTAINE"/>
        <s v="HANSEN-CATTA"/>
        <s v="CHEVET"/>
        <s v="MANABLE"/>
        <s v="DUMESNIL"/>
        <s v="TAN"/>
        <s v="DEMARCQ"/>
        <s v="LAHIRE"/>
        <s v="DESSIGNY"/>
        <s v="DUMAND"/>
        <s v="LEDORAY"/>
        <s v="PADIEU"/>
        <s v="THONNON-DUEZ"/>
        <s v="BRIFFAUT"/>
        <s v="EYMERY"/>
        <s v="ENGRAND"/>
        <s v="DILLIES"/>
        <s v="ACS"/>
        <s v="NAVE"/>
        <s v="DANZIN"/>
        <s v="DISDIER"/>
        <s v="LEPLAT"/>
        <s v="DESMAZIERES"/>
        <s v="DE MEREUIL"/>
        <s v="ROSEZ"/>
        <s v="BIRMANN"/>
        <s v="COOLZAET"/>
        <s v="BOJANEK"/>
        <s v="MARECAUX"/>
        <s v="BLAIN"/>
        <s v="CANNIE"/>
        <s v="GRUSON"/>
        <s v="BLOC"/>
        <s v="TUTIN"/>
        <s v="NORTIER"/>
        <s v="GHEYSEN"/>
        <s v="GUIDOT"/>
        <s v="PLANCKE"/>
        <s v="BAUDRIN"/>
        <s v="DUCROQUET"/>
        <s v="WATTEBLED"/>
        <s v="MOUFLARD"/>
        <s v="PRINS"/>
        <s v="GUELL"/>
        <s v="HERLEN"/>
        <s v="REY QUESNEL"/>
        <s v="DUBUISSON"/>
        <s v="TALPAERT"/>
        <s v="LEJEUNE"/>
        <s v="LIBERT"/>
        <s v="DUPIRE"/>
        <s v="VERBECKE"/>
        <s v="GRIVILERS"/>
        <s v="CATTELIN-DENU"/>
        <s v="BROUTIN"/>
        <s v="CAFFIERS"/>
        <s v="LIPKA"/>
        <s v="WOSINSKI"/>
        <s v="CHAUSSOIS"/>
        <s v="BULTEZ"/>
        <s v="VANGERMEERSCH"/>
        <s v="ZIELATKIEWICZ"/>
        <s v="DIAS FERREIRA"/>
        <s v="WACRENIER"/>
        <s v="VERNOT"/>
        <s v="BROUTARD"/>
        <s v="DEBLANGY"/>
        <s v="BARNE"/>
        <s v="ANDRIS"/>
        <s v="DE BEJARRY"/>
        <s v="LESAFFRE"/>
        <s v="GUINIOT"/>
        <s v="MARAIS-BEUIL"/>
        <s v="BRANCHE"/>
        <s v="ITALIANI"/>
        <s v="TROSZCZYNSKI"/>
        <s v="LAMBILLIOTTE"/>
        <s v="RENOULT"/>
        <s v="DEPPE"/>
        <s v="RADOUX"/>
        <s v="FOUCHARD"/>
        <s v="COET"/>
        <s v="JORAND"/>
        <s v="CAVÉ"/>
        <s v="NIGAY"/>
        <s v="GOURAUD"/>
        <s v="BALLUT"/>
        <s v="GUAY"/>
        <s v="BOURLON"/>
        <s v="CRÉPIN"/>
        <s v="LAGACHE"/>
        <s v="LE PEN"/>
        <s v="SULZER"/>
        <s v="GOLLIOT"/>
        <s v="PAJOT"/>
        <s v="BRICE"/>
        <s v="CASIER"/>
        <s v="VERCUCQUE"/>
        <s v="KAZNOWSKI"/>
        <s v="DUPAS-GIANNITRAPANI"/>
        <s v="DELBE"/>
        <s v="CECINI"/>
        <s v="HEUSELE"/>
        <s v="GEST"/>
        <s v="GERONNEZ"/>
        <s v="GARENAUX"/>
        <s v="VERNALDE"/>
        <s v="ARTISIEN"/>
        <s v="GUERIT"/>
        <s v="RZEPA"/>
        <s v="DASSONVILLE"/>
        <s v="D'HOLLANDER"/>
        <s v="FAMCHON"/>
        <s v="BENCE"/>
        <s v="DEGREAUX"/>
        <s v="TAHON"/>
        <s v="DESMADRILLE"/>
        <s v="COPPIN"/>
        <s v="OUDART"/>
        <s v="BARBEZ"/>
        <s v="TABARY"/>
        <s v="YPREEUW"/>
        <s v="FASQUELLE"/>
        <s v="SGARD"/>
        <s v="EVRARD"/>
        <s v="CHENU"/>
        <s v="DUPILLE"/>
        <s v="RICHERMOZ"/>
        <s v="DE LA ROCHÈRE"/>
        <s v="MARCHIO"/>
        <s v="HUIART"/>
        <s v="MUSELET"/>
        <s v="GRIMAUX"/>
        <s v="PECHON"/>
        <s v="HOLLEVILLE"/>
        <s v="WYBO"/>
        <s v="ZANDITÉNAS"/>
        <s v="PERNELLE"/>
        <s v="PICQUEUR"/>
        <s v="GÉRET"/>
        <s v="COMPANT"/>
        <s v="CHOUFA"/>
        <s v="QUIN"/>
        <s v="LEBLOND"/>
        <s v="VANKERKORE"/>
        <s v="LANGÉRÔME"/>
        <s v="CROQUET"/>
        <s v="PECQUEUR"/>
        <s v="LANGLET"/>
        <s v="ABDELLAOUI"/>
        <s v="RONDEAUX"/>
        <s v="CHARLON"/>
        <s v="BOUREL"/>
        <s v="WARINGHEM"/>
        <s v="WEISSHAUPT"/>
        <s v="LAPIERRE"/>
        <s v="DELBARRE"/>
        <s v="VARGIU"/>
        <s v="DEMORY"/>
        <s v="DESRAYAUD"/>
        <s v="ESMANS"/>
        <s v="REYNAERT"/>
        <s v="TOILLON"/>
        <s v="BOUCOT"/>
        <s v="MADELAIN"/>
        <s v="WESPELAERE"/>
        <s v="COURNUT"/>
        <s v="ROUGÉE"/>
        <s v="MONTMORY"/>
        <s v="LARZILLIÈRE"/>
        <s v="HERBIN"/>
        <s v="DI VITA"/>
        <s v="COVAIN"/>
        <s v="MOZDZIERZ"/>
        <s v="GUENNOU"/>
        <s v="DAUMERIE"/>
        <s v="DUR"/>
        <s v="SCHEERS"/>
        <s v="HNATYSZYN"/>
        <s v="GOURNAY"/>
        <s v="VOLANT"/>
        <s v="BOUGHEDADA"/>
        <s v="SZARZEC"/>
        <s v="DELES"/>
        <s v="KORB"/>
        <s v="FALEUR"/>
        <s v="QUESNOY"/>
        <s v="PEETERS"/>
        <s v="DUFOREST"/>
        <s v="HAILLANT"/>
        <s v="VERMEERSCH"/>
        <s v="JASIAK"/>
        <s v="PRENSIER"/>
        <s v="MAGNIOT"/>
        <s v="WILLEM"/>
        <s v="MAGNIEZ"/>
        <s v="BEUCHERIE"/>
        <s v="QUINCHON"/>
        <s v="DESJARDINS"/>
        <s v="WROBEL"/>
        <s v="MOUCHOUX"/>
        <s v="SZPIRKO"/>
        <s v="BECHERINI"/>
        <s v="ISKIN"/>
        <s v="DINGIVAL"/>
        <s v="POTCHTOVIK"/>
        <s v="OLAGNIER"/>
        <s v="PAMART"/>
        <s v="FRUITIER"/>
        <s v="FAUVILLE"/>
        <s v="VATINEL"/>
        <s v="LION"/>
        <s v="VITOUX"/>
        <s v="KUBERA"/>
        <s v="GUILLEMANT"/>
        <s v="VALET"/>
        <s v="MEUBLAT"/>
        <s v="LORETI"/>
        <s v="LEMONNIER"/>
        <s v="FIALKOWSKY"/>
        <s v="VILALTE"/>
        <s v="BOUCHAOUI"/>
        <s v="FOLIOT"/>
        <s v="DARRAS"/>
        <s v="SCHEENAERTS"/>
        <s v="DEFLANDRE"/>
        <s v="GAI"/>
        <s v="MACQUET"/>
        <s v="DUQUENNE"/>
        <s v="WOJTASIK"/>
        <s v="LETREN"/>
        <s v="BENTKOWSKI"/>
        <s v="LORENTE"/>
        <s v="VAHÉ"/>
        <s v="WALLARD"/>
        <s v="HERICOURT"/>
        <s v="VERMEULEN"/>
        <s v="TRIQUET"/>
        <s v="DESTEIRDT"/>
        <s v="ROBASZKIEWICZ"/>
        <s v="MOLINS"/>
        <s v="DESFRANCOIS"/>
        <s v="BOURNISIEN"/>
        <s v="TOMCZAK"/>
        <s v="GAZUT"/>
        <s v="MORTEL"/>
        <s v="LATINIE"/>
        <s v="DEDELOT"/>
        <s v="CRETON"/>
        <s v="CARRAUD"/>
        <s v="BALLEKENS"/>
        <s v="VAIRO"/>
        <s v="CHEIKHI"/>
        <s v="DUBIEZ"/>
        <s v="PALENI"/>
        <s v="ACOULON"/>
        <s v="DEQUEN"/>
        <s v="DOVERGNE"/>
        <s v="FRÉROT"/>
        <s v="DELIGNY"/>
        <s v="SCAGLIA"/>
        <s v="ABDI"/>
        <s v="FRONTY"/>
        <s v="TÉNIÈRE"/>
        <s v="BLOT"/>
        <s v="DELEPORTE"/>
        <s v="ROSADE"/>
        <s v="FRANCART"/>
        <s v="DEQUIN"/>
        <s v="BOITIEUX"/>
        <s v="LOY"/>
        <s v="BARBOSA SOARES"/>
        <s v="LEBLAIN"/>
        <s v="JASKULSKI"/>
        <s v="BECART"/>
        <s v="FOURCROY"/>
        <s v="GAUDION"/>
        <s v="VINDEVOGHEL"/>
        <s v="BEAUFREMEZ"/>
        <s v="SOUCHI"/>
        <s v="DEHEM-GAUTIER"/>
        <s v="DAMBRY"/>
        <s v="FAGUIER"/>
        <s v="VALDÈS"/>
        <s v="NIEMANN"/>
        <s v="DURNEZ"/>
        <s v="SAUVÉ"/>
        <s v="GRALA"/>
        <s v="DEQUIDT"/>
        <s v="SLIMANI"/>
        <s v="SAOUDI"/>
        <s v="DENHEZ"/>
        <s v="FARELLY"/>
        <s v="VANSTEENKISTE"/>
        <s v="MOGIS"/>
        <s v="ODDE"/>
        <s v="VIEVILLE"/>
        <s v="LANSALOT"/>
        <s v="HOCHET"/>
        <s v="RIAH"/>
        <s v="BASSEMENT"/>
        <s v="OUNAS"/>
        <s v="BEN HELAL"/>
        <s v="HENEL"/>
        <s v="CAUWEL"/>
        <s v="VANDENBUSSCHE"/>
        <s v="MEVAERE"/>
        <s v="ROQUETTE"/>
        <s v="CAIROLI"/>
        <s v="PERZ"/>
        <s v="VANDE WEGHE"/>
        <s v="BUT"/>
        <s v="DUSOL"/>
        <s v="KAHIL"/>
        <s v="VERGIN"/>
        <s v="CAMBIER"/>
        <s v="VAN RYSSELBERGHE"/>
        <s v="GHANMI"/>
        <s v="BLANQUART"/>
        <s v="BASILE"/>
        <s v="HAEZEBAERT"/>
        <s v="DUPARCQ"/>
        <s v="MENASRI"/>
        <s v="JOURNET"/>
        <s v="TASSART"/>
        <s v="JONVAL"/>
        <s v="DEFIENNES"/>
        <s v="VAMBRE"/>
        <s v="MALBEC"/>
        <s v="KATACHE"/>
        <s v="MOURAT"/>
        <s v="DUPRE"/>
        <s v="LEBAILLY"/>
        <s v="CHMARINA"/>
        <s v="BRISSOT"/>
        <s v="HURIER"/>
        <s v="CASTELLANO"/>
        <s v="GIGLIO"/>
        <s v="DELHAY"/>
        <s v="DEROUET"/>
        <s v="CAGNIART"/>
        <s v="DOPIERALA"/>
        <s v="FAUVEL"/>
        <s v="BEAUFROME"/>
        <s v="BEUVRIE"/>
        <s v="VANHOUTTE"/>
        <s v="GOEUSSE"/>
        <s v="RIEM"/>
        <s v="DILLY"/>
        <s v="RADTKA"/>
        <s v="LIBESSART"/>
        <s v="COSTENOBLE"/>
        <s v="MEVIS"/>
        <s v="EON"/>
        <s v="PICQUART"/>
        <s v="POILLY"/>
        <s v="NALEPA"/>
        <s v="QUIEVREUX"/>
        <s v="PONTIEU"/>
        <s v="PLATTEAU"/>
        <s v="THARAFI"/>
        <s v="PLUQUET"/>
        <s v="DELAVISSE"/>
        <s v="DE PAUW"/>
        <s v="STELANDRE"/>
        <s v="DELEBARRE"/>
        <s v="HERMARY"/>
        <s v="DAULLE"/>
        <s v="LEDET"/>
        <s v="MAKOWSKI"/>
        <s v="BELLETTRE"/>
        <s v="HEGUENAUER"/>
        <s v="DEVISSCHER"/>
        <s v="LEBON"/>
        <s v="MANGOT"/>
        <s v="AUDEGOND"/>
        <s v="MONCLAIRE"/>
        <s v="MARQUANT"/>
        <s v="EUGÈNE"/>
        <s v="FITOS"/>
        <s v="BIZEAU"/>
        <s v="BRONCHAIN"/>
        <s v="COUVREUR"/>
        <s v="PLAZA"/>
        <s v="HOUACINE"/>
        <s v="DELACOURT"/>
        <s v="DE SAINTIGNON"/>
        <s v="DUFOUR-TONINI"/>
        <s v="BATTEUX"/>
        <s v="DESPICHT"/>
        <s v="KERRICH"/>
        <s v="PARRA"/>
        <s v="NICOLET"/>
        <s v="CHIGRI"/>
        <s v="ELEGEEST"/>
        <s v="CHEREAU"/>
        <s v="DE PARIS"/>
        <s v="DEGHAYE"/>
        <s v="CALLENS"/>
        <s v="FAHEM"/>
        <s v="LANNOO"/>
        <s v="BOONEFAES"/>
        <s v="LAFORCE BEN ABDENNEBI"/>
        <s v="MASSROUR"/>
        <s v="HERBAUT DAUPTAIN"/>
        <s v="GEENENS"/>
        <s v="DAL"/>
        <s v="POILLION"/>
        <s v="TIBERGHIEN"/>
        <s v="PRINGUEZ"/>
        <s v="SENEZ"/>
        <s v="KHATIR"/>
        <s v="DI POMPEO"/>
        <s v="VANDERSTRAETEN"/>
        <s v="MACOU"/>
        <s v="WATTIEZ"/>
        <s v="GOKEL"/>
        <s v="PIERRAT-FERAILLE"/>
        <s v="DOLO"/>
        <s v="HASSANI"/>
        <s v="PARSY"/>
        <s v="CATELAIN"/>
        <s v="GOLDSTEIN"/>
        <s v="BADERI"/>
        <s v="HARQUET"/>
        <s v="AMADEI"/>
        <s v="BEYAERT"/>
        <s v="MATUSZEWSKI"/>
        <s v="GYDE ATMEARE"/>
        <s v="ROHART"/>
        <s v="RENGOT"/>
        <s v="DECAT"/>
        <s v="IHALLAINE"/>
        <s v="DUCONSEIL"/>
        <s v="BILLY"/>
        <s v="FLAMENGT"/>
        <s v="GOVART"/>
        <s v="CHALAH"/>
        <s v="ESTAGER"/>
        <s v="BELKASMI"/>
        <s v="RYCKELYNCK"/>
        <s v="COCHY"/>
        <s v="FREHAUT"/>
        <s v="RODES"/>
        <s v="HAMMOUTENE"/>
        <s v="BÉREAUX"/>
        <s v="CHARKI"/>
        <s v="DEGUISE"/>
        <s v="BAECKELANDT"/>
        <s v="LAMBRE"/>
        <s v="CHAPITRE"/>
        <s v="LAZARUS"/>
        <s v="VAN HECKE"/>
        <s v="COSSIN"/>
        <s v="BOUTAGHANE"/>
        <s v="GRIGNON-PONCE"/>
        <s v="LOZANO"/>
        <s v="TACET"/>
        <s v="RAZACK"/>
        <s v="GUENDOUZE"/>
        <s v="LOUIS DIT TRIEAU"/>
        <s v="DEGRAVE"/>
        <s v="CHATIN"/>
        <s v="CUVILLIER"/>
        <s v="CAPET"/>
        <s v="GACI"/>
        <s v="PILCH"/>
        <s v="MAQUET"/>
        <s v="SAINT-ANDRÉ"/>
        <s v="VAN HEGHE"/>
        <s v="WACHEUX"/>
        <s v="REMBOTTE"/>
        <s v="MAGNIER"/>
        <s v="BOURAHLI"/>
        <s v="BARBARIN"/>
        <s v="LÉNA"/>
        <s v="TASSEZ"/>
        <s v="DETOURNE"/>
        <s v="RIOUST"/>
        <s v="DUPOND"/>
        <s v="PÉRU"/>
        <s v="DUPORGE"/>
        <s v="BOISSOU"/>
        <s v="BAILLET-LAPIERE"/>
        <s v="LAMAL"/>
        <s v="DUTRIAUX"/>
        <s v="CICORIA"/>
        <s v="GADRET"/>
        <s v="DEJONGHE"/>
        <s v="BOS WITKOWSKI"/>
        <s v="CECAK"/>
        <s v="DUPILET"/>
        <s v="GENISSON"/>
        <s v="FAUVET"/>
        <s v="KUMM"/>
        <s v="MEULLEMIESTRE"/>
        <s v="CHAPUIS-ROUX"/>
        <s v="BECUWE"/>
        <s v="LION-LEC"/>
        <s v="TERCHANI"/>
        <s v="EUDIER"/>
        <s v="DEVILLE-CRISTANTE"/>
        <s v="RYO"/>
        <s v="ITTELET"/>
        <s v="VANNOBEL"/>
        <s v="MANSCOURT"/>
        <s v="IGNASZAK"/>
        <s v="HENNEQUART"/>
        <s v="MAITRE"/>
        <s v="MOINEUSE"/>
        <s v="LÉTARD"/>
        <s v="DARMANIN"/>
        <s v="LESNE"/>
        <s v="DAUBRESSE"/>
        <s v="BARISEAU"/>
        <s v="PIERARD"/>
        <s v="DELBAR"/>
        <s v="HUYGHE"/>
        <s v="LHERBIER"/>
        <s v="LEPRETRE"/>
        <s v="NIHOUS"/>
        <s v="BOISARD-VANNIER"/>
        <s v="BOURGHELLE-KOS"/>
        <s v="FIGOUREUX"/>
        <s v="DEROO"/>
        <s v="DHERSIN"/>
        <s v="DROBINOHA"/>
        <s v="VARET"/>
        <s v="PRINCE"/>
        <s v="DORCHIES"/>
        <s v="FOUTRY"/>
        <s v="WASCAT"/>
        <s v="TRAISNEL"/>
        <s v="DI PARDO"/>
        <s v="VANHERSEL LAPORTE"/>
        <s v="TEMPREMANT"/>
        <s v="GRANATO-BRICOUT"/>
        <s v="HUTCHINSON"/>
        <s v="PEUCELLE"/>
        <s v="VINCKIER"/>
        <s v="CAPRON"/>
        <s v="COUDEVYLLE"/>
        <s v="SILLANI"/>
        <s v="PERETTI"/>
        <s v="VANBRUGGHE"/>
        <s v="DETOURNAY"/>
        <s v="CESAR"/>
        <s v="DELECAMBRE"/>
        <s v="BRILLON"/>
        <s v="BENSAHNOUN"/>
        <s v="TONNERRE-DESMET"/>
        <s v="VERCAMER"/>
        <s v="WOERTH"/>
        <s v="LACROIX-DESESSART"/>
        <s v="HARLÉ D'OPHOVE"/>
        <s v="LECA"/>
        <s v="HERBANNE"/>
        <s v="FOUBERT"/>
        <s v="HERIZI"/>
        <s v="PYPE"/>
        <s v="RUMEAU"/>
        <s v="MASSAU"/>
        <s v="CARREL-TORLET"/>
        <s v="LAMZOUDI"/>
        <s v="SERTAIN"/>
        <s v="MARINI"/>
        <s v="CAYEUX"/>
        <s v="COURTIAL"/>
        <s v="BOUCHART"/>
        <s v="LETURQUE"/>
        <s v="HENNERON"/>
        <s v="RAPENEAU"/>
        <s v="JUILIEN-PEUVION"/>
        <s v="RAPIN"/>
        <s v="DÉFOSSÉ"/>
        <s v="TACCOEN"/>
        <s v="TASZAREK"/>
        <s v="MERLIER LEQUETTE"/>
        <s v="DECOSTER"/>
        <s v="BANACH-FINEZ"/>
        <s v="JOMBART"/>
        <s v="GACQUERRE"/>
        <s v="BAREGE"/>
        <s v="MALIAR"/>
        <s v="DUMONT-DESEIGNE"/>
        <s v="TETARD"/>
        <s v="JOUVENEL"/>
        <s v="DEPREZ-AUDEBERT"/>
        <s v="THERET"/>
        <s v="JOUVENET"/>
        <s v="RAMDANI"/>
        <s v="GHEERBRANT"/>
        <s v="ELAZOUZI"/>
        <s v="CANARD"/>
        <s v="BOUAZZI"/>
        <s v="PICHONNIER"/>
        <s v="BELART"/>
        <s v="PORTUESE"/>
        <s v="HU-LESERT"/>
        <s v="MADAU"/>
        <s v="CHOCHOIS VAN GEEM"/>
        <s v="MARCOTTE-RUFFIN"/>
        <s v="ZECCHINEL"/>
        <s v="BROZEK"/>
        <s v="GIBSON"/>
        <s v="FOURÉ"/>
        <s v="SERRES"/>
        <s v="FAGOT"/>
        <s v="DOMISE"/>
        <s v="PINON"/>
        <s v="BUTEL"/>
        <s v="CODRON-RIQUIER"/>
        <s v="LORIC"/>
        <s v="BOUTROY"/>
        <s v="THOREL"/>
        <s v="DEVAUX-LLORET"/>
        <s v="SOMON"/>
        <s v="DOUCHAIN"/>
        <s v="KEM"/>
        <s v="FINKBEINER"/>
        <s v="PARCHEMINIER"/>
        <s v="SEUBE"/>
        <s v="DELCROS"/>
        <s v="PERUT"/>
        <s v="DESLIENS"/>
        <s v="TRICOTEAUX"/>
        <s v="MÉRIAUX"/>
        <s v="BLAREL"/>
        <s v="LEURIDAN"/>
        <s v="DUBOUT"/>
        <s v="MOUFLIN"/>
        <s v="PORTEJOIE"/>
        <s v="TAVERNIER"/>
        <s v="LANDRU"/>
        <s v="AMPHOUX"/>
        <s v="BAILLIET"/>
        <s v="GADAULT"/>
        <s v="MORTIER"/>
        <s v="DOCKX"/>
        <s v="LUSSIEZ"/>
        <s v="LEVECQ"/>
        <s v="BOIDIN"/>
        <s v="CIGANA"/>
        <s v="VASSELIN"/>
        <s v="VANELLE"/>
        <s v="JASPART"/>
        <s v="SAMYN"/>
        <s v="VANDEVENNE"/>
        <s v="BONDUE"/>
        <s v="COMYN"/>
        <s v="CORTESI"/>
        <s v="BROIE"/>
        <s v="DESVARIEUX-DUPONT"/>
        <s v="COUSYN"/>
        <s v="FAUVEAU"/>
        <s v="SAINT-YVES"/>
        <s v="HOLLANDE"/>
        <s v="LANOY"/>
        <s v="MENTION"/>
        <s v="RIBREUX"/>
        <s v="SANNIER"/>
        <s v="BRIRAUD"/>
        <s v="SEULIN"/>
        <s v="BROGNÉ"/>
        <s v="ROUZIAU"/>
        <s v="RAGER"/>
        <s v="DOLLE"/>
        <s v="WATTERLOT"/>
        <s v="KREMER"/>
        <s v="PALETTE"/>
        <s v="BOUDALIEZ"/>
        <s v="COUSSEMENT"/>
        <s v="BRINKHUIZEN"/>
        <s v="VALLEZ"/>
        <s v="HEZKIA"/>
        <s v="LIMOU"/>
        <s v="FARINEAU"/>
        <s v="GOUNEL"/>
        <s v="MACHY"/>
        <s v="SIMONEK"/>
        <s v="LOTOI"/>
        <s v="FASQUEL"/>
        <s v="SOROKINA"/>
        <s v="GUILLAUX"/>
        <s v="SEBIRE"/>
        <s v="ROGEZ"/>
        <s v="VANIN"/>
        <s v="RIGAUT-COURBÈRES"/>
        <s v="YEUILLAZ"/>
        <s v="LAURENCIN FELICIA"/>
        <s v="MOUILLESEAUX"/>
        <s v="HARAMBAT"/>
        <s v="SALOMEZ"/>
        <s v="TRYOEN"/>
        <s v="SIGOGNE"/>
        <s v="SAVOURET"/>
        <s v="LOIR"/>
        <s v="CHRUSZEZ"/>
        <s v="BALLESTA"/>
        <s v="COUSAERT"/>
        <s v="CAMBLIN"/>
        <s v="LIEFHOOGHE"/>
        <s v="POUILLY"/>
        <s v="MANSUY"/>
        <s v="POT"/>
        <s v="BLAUWART"/>
        <s v="LAMPIN GOULOIS"/>
        <s v="BOINEAU"/>
        <s v="CADET"/>
        <s v="HOINVILLE"/>
        <s v="KNOBLOCH"/>
        <s v="SOCKEEL"/>
        <s v="BELGACEM"/>
        <s v="CARRION"/>
        <s v="BESEME"/>
        <s v="HANOT"/>
        <s v="RIGOBERT"/>
        <s v="BEDAGUE"/>
        <s v="RAMECOURT"/>
        <s v="MALAQUIN"/>
        <s v="PINTE GONNOT"/>
        <s v="MARMOUSEZ"/>
        <s v="LOTTIN"/>
        <s v="MACQUERON"/>
        <s v="CORNE"/>
        <s v="BLONDE"/>
        <s v="DEBUSSCHER"/>
        <s v="BAILLOU VERSAEN"/>
        <s v="DESJONQUERES"/>
        <s v="BRIFFARD"/>
        <s v="WELLECAM"/>
        <s v="LANDA"/>
        <s v="NIVART"/>
        <s v="PASTOT"/>
        <s v="HALLOUCH"/>
        <s v="RIERA"/>
        <s v="LICTEVOUT-LESAGE"/>
        <s v="GRIOCHE"/>
        <s v="ROMBEAUT"/>
        <s v="FAUCHILLE"/>
        <s v="GRUBAR"/>
        <s v="ESTIVIÉ"/>
        <s v="VAN BELLE"/>
        <s v="CHUFFART"/>
        <s v="LEFEVERE"/>
        <s v="TIERNY"/>
        <s v="POTTIEE"/>
        <s v="FELIX"/>
        <s v="ARDUIN"/>
        <s v="WATINE"/>
        <s v="GAQUIERE"/>
        <s v="ASSOUMANI"/>
        <s v="CHANIER"/>
        <s v="LEMAHIEU"/>
        <s v="BONDOIS"/>
        <s v="BILLON-GRAND"/>
        <s v="ROMBURE"/>
        <s v="TCHIDEMIAN"/>
        <s v="CAHOUR"/>
        <s v="KRAUSE"/>
        <s v="DEROUBAIX"/>
        <s v="LEBSIR"/>
        <s v="CAVROIS"/>
        <s v="PLUNIAN"/>
        <s v="VENE"/>
        <s v="DALLE"/>
        <s v="BENCTEUX"/>
        <s v="PAQUIE"/>
        <s v="VEROT"/>
        <s v="SIGIER"/>
        <s v="SANSON"/>
        <s v="EL ANTRAZI"/>
        <s v="ROUER"/>
        <s v="LOUTRE"/>
        <s v="FIDELLE"/>
        <s v="CHARLESEGE"/>
        <s v="VERPLANCKE"/>
        <s v="MOTTE"/>
        <s v="SANDRET"/>
        <s v="HOFFMAN"/>
        <s v="RAMAKERS"/>
        <s v="LAGEIX"/>
        <s v="DEMARBAIX"/>
        <s v="MACZAK"/>
        <s v="ZANNIER"/>
        <s v="POURBAIX"/>
        <s v="ACHOURI"/>
        <s v="DUFRAINE"/>
        <s v="MALYSSE"/>
        <s v="PIET"/>
        <s v="MERVILLE"/>
        <s v="LEYRIS"/>
        <s v="PEROT"/>
        <s v="PALVADEAU"/>
        <s v="LARDEUR"/>
        <s v="THIESSET"/>
        <s v="VERRE"/>
        <s v="BOUCHAIN"/>
        <s v="DE MAREUIL"/>
        <s v="BERGONT"/>
        <s v="NAVEAU"/>
        <s v="VERVISCH"/>
        <s v="ANCELLIN"/>
        <s v="DAUTRICHE"/>
        <s v="BRUYNOOGHE"/>
        <s v="SAUZEAU"/>
        <s v="LAMOOT"/>
        <s v="SALADIN"/>
        <s v="QUEHEN"/>
        <s v="MISSANT"/>
        <s v="BAUDERLICQUE"/>
        <s v="STECZEK"/>
        <s v="BEHAGHEL"/>
        <s v="VANRECHEM"/>
        <s v="EXANT"/>
        <s v="LUGEZ"/>
        <s v="KUTZ-WALLAS"/>
        <s v="WAUTHIER"/>
        <s v="POULAIN"/>
        <s v="DABLEMONT"/>
        <s v="GUILLUY"/>
        <s v="VERNAËT"/>
        <s v="MAILLY"/>
        <s v="ROUSSEY"/>
        <s v="SALOMÉ"/>
        <s v="CROXO"/>
        <s v="CENSE"/>
        <s v="BLASZCZYK"/>
        <s v="SZTUREMSKI"/>
        <s v="STAES"/>
        <s v="DEMEYER"/>
        <s v="TERRAILLON"/>
        <s v="DEVLIES"/>
        <s v="DEFECQUE"/>
        <s v="FAICT"/>
        <s v="CARION"/>
        <s v="DESPREAUX"/>
        <s v="MALTERRE"/>
        <s v="DELOURME"/>
        <s v="FROIDEFOND"/>
        <s v="FENARDJI"/>
        <s v="RAK"/>
        <s v="BOUTREUX"/>
        <s v="FENARDJI-MARQUIGNY"/>
        <s v="GERTENOT"/>
        <s v="PEUGNIEZ"/>
        <s v="COURTECUISSE"/>
        <s v="BRAILLON"/>
        <s v="FOURNIÉ-TURQUIN"/>
        <s v="NICOSIA"/>
        <s v="MATEJKO"/>
        <s v="SBAÏ"/>
        <s v="SZYMANIAK"/>
        <s v="LESUEUR-BONTE"/>
        <s v="BASSEUX"/>
        <s v="DUCELLIER"/>
        <s v="RÉMY-LELEU"/>
        <s v="EL KOSTITI"/>
        <s v="HARS"/>
        <s v="DELAVIGNE"/>
        <s v="CORNÉE"/>
        <s v="DRAPIER"/>
        <s v="CORDONNIER"/>
        <s v="LE COËNT"/>
        <s v="HENOCQ"/>
        <s v="VERFAILLIE"/>
        <s v="MANTONI"/>
        <s v="RAMETTE"/>
        <s v="LARUELLE"/>
        <s v="BRASSART"/>
        <s v="PARREAU"/>
        <s v="DUPONT CUNIN"/>
        <s v="LASSUS"/>
        <s v="DABIT"/>
        <s v="SEGARD"/>
        <s v="POIX"/>
        <s v="CARDON"/>
        <s v="DUQUESNOY"/>
        <s v="QUÉTELARD"/>
        <s v="FOUILLARD"/>
        <s v="HENNOTELLE"/>
        <s v="BROHARD"/>
        <s v="GIOT-WILLAME"/>
        <s v="BLOTTIÈRE"/>
        <s v="POTIEZ"/>
        <s v="GENDRIN"/>
        <s v="PEZZUTTI"/>
        <s v="WAUTRICHE-LIXON"/>
        <s v="SPRIET"/>
        <s v="MIKOLAJCZAK"/>
        <s v="COMPERE"/>
        <s v="BERNALICIS"/>
        <s v="DE MARTINIS"/>
        <s v="MARTHOURET"/>
        <s v="DESNOULEZ OSSELIN"/>
        <s v="D'HAUDT"/>
        <s v="MOLINA"/>
        <s v="ARBAULT"/>
        <s v="MATIVA"/>
        <s v="DALEUX"/>
        <s v="CARÊME"/>
        <s v="DELLI"/>
        <s v="DARRIGADE"/>
        <s v="VEILLERETTE"/>
        <s v="VERHOOG"/>
        <s v="METTAI"/>
        <s v="VIROLLE"/>
        <s v="BOULFROY"/>
        <s v="MINET"/>
        <s v="CORNUT"/>
        <s v="LATRASSE"/>
        <s v="TERNISIEN"/>
        <s v="LEGROS-HACQUART"/>
        <s v="CARRIGNON"/>
        <s v="TONDELIER"/>
        <s v="KEBBAS"/>
        <s v="MARCQ"/>
        <s v="SUDIC TAILLIEU"/>
        <s v="HONNART"/>
        <s v="BUHAGIAR"/>
        <s v="BAUDERLIQUE"/>
        <s v="JONIAUX"/>
        <s v="BEN HAIDA"/>
        <s v="DUSSOSSOY"/>
        <s v="GEST BAYLE"/>
        <s v="PACQUES"/>
        <s v="NAGI"/>
        <s v="MAINIOL"/>
        <s v="PLOCINICZAK"/>
        <s v="ABDECHCHAFIQ"/>
        <s v="CLÉTON"/>
        <s v="SAGOT"/>
        <s v="OUFQIR"/>
        <s v="LOEUIL"/>
        <s v="CHIERS"/>
        <s v="ROUGET"/>
        <s v="THERY"/>
        <s v="KUCZKOWSKI"/>
        <s v="DELRUE"/>
        <s v="BIDA"/>
        <s v="SOBOLEWSKI"/>
        <s v="FINDINIER"/>
        <s v="VISEUR"/>
        <s v="WOJCIESZAK"/>
        <s v="THÉO"/>
        <s v="HEREN"/>
        <s v="FAUQUEMBERG"/>
        <s v="GATEBOIS-LYON"/>
        <s v="VILLET"/>
        <s v="MOUQUERON"/>
        <s v="BARAKA"/>
        <s v="LUKOWSKI"/>
        <s v="DE POORTER"/>
        <s v="BONNAY"/>
        <s v="RABDANE"/>
        <s v="TETU"/>
        <s v="KANÇAL"/>
        <s v="BOISSEL"/>
        <s v="ASTRESSE"/>
        <s v="BONNISSENT"/>
        <s v="GUELAIN"/>
        <s v="BAGOT"/>
        <s v="LAILLIER"/>
        <s v="PERSEQ"/>
        <s v="PELLUET"/>
        <s v="COMBLEZ"/>
        <s v="PERROUAULT"/>
        <s v="MAFIODO"/>
        <s v="MARGERIE"/>
        <s v="CALBRIX"/>
        <s v="MATHIERE"/>
        <s v="DEBOOS"/>
        <s v="HEITZ"/>
        <s v="JACQUELIN"/>
        <s v="RAGONNEAU"/>
        <s v="LABANDJI"/>
        <s v="MOUILLARD"/>
        <s v="HEURTEBISE"/>
        <s v="HAINE"/>
        <s v="PJANIC"/>
        <s v="DOUBLET"/>
        <s v="DURANT"/>
        <s v="LEPOITTEVIN"/>
        <s v="GODEY"/>
        <s v="ROBIOLLE"/>
        <s v="AUREAL"/>
        <s v="JOUSSEAUME"/>
        <s v="COTREL"/>
        <s v="DEBIEU"/>
        <s v="HARDEL"/>
        <s v="TAMPERE"/>
        <s v="MADELEINE"/>
        <s v="D'AIGREMONT"/>
        <s v="BIRÉ"/>
        <s v="PROD'HOMME"/>
        <s v="LATEUX"/>
        <s v="ROULLE"/>
        <s v="LERENDU"/>
        <s v="EL BIAINE"/>
        <s v="DUBOST"/>
        <s v="BULVESTRE"/>
        <s v="BUCOURT"/>
        <s v="LEVILLAIN"/>
        <s v="POINTEL"/>
        <s v="LAVOINE"/>
        <s v="LACOMBLEZ"/>
        <s v="CASSIAU"/>
        <s v="LABESSE"/>
        <s v="DEBONNE"/>
        <s v="SIARD"/>
        <s v="BUSNEL"/>
        <s v="FORELLI"/>
        <s v="MACRE"/>
        <s v="LEDRAIT"/>
        <s v="EPONVILLE"/>
        <s v="JAROSZ"/>
        <s v="LE FORT"/>
        <s v="CORIS"/>
        <s v="VAS"/>
        <s v="DARNIS"/>
        <s v="HAUTOT"/>
        <s v="HÉROUARD"/>
        <s v="BANNING"/>
        <s v="MORLET"/>
        <s v="HELOUIN"/>
        <s v="ARDONCEAU"/>
        <s v="MONCHOIS"/>
        <s v="GRATUIS"/>
        <s v="SANSORGNÉ"/>
        <s v="SOUTUMIER"/>
        <s v="PLANCHOT-KERMORVANT"/>
        <s v="VAURABOURG"/>
        <s v="GOUSSARD"/>
        <s v="COULOMB"/>
        <s v="CANTALOUBE"/>
        <s v="CARDIN"/>
        <s v="JOREL"/>
        <s v="LEFORESTIER"/>
        <s v="LOZACH"/>
        <s v="HUARD"/>
        <s v="CALBERG-ELLEN"/>
        <s v="TREFEU"/>
        <s v="LE CHOSSEC"/>
        <s v="BARDOUX"/>
        <s v="AKKOUCHE"/>
        <s v="REISS"/>
        <s v="SIBIRIL"/>
        <s v="HERICHER"/>
        <s v="SANZ"/>
        <s v="AMANIEU"/>
        <s v="CATALA"/>
        <s v="CASTEL"/>
        <s v="JARROUSSE"/>
        <s v="PERRIGAULT"/>
        <s v="EVARISTE"/>
        <s v="COURTEILLE"/>
        <s v="CONSTANTINIDIS"/>
        <s v="BOSSIERES"/>
        <s v="SAHUGUÉDE"/>
        <s v="SEZNEC"/>
        <s v="DO MARCOLINO"/>
        <s v="MARESCHAL"/>
        <s v="COUETTE CHESNEAU"/>
        <s v="DILASSER"/>
        <s v="KOZOLE"/>
        <s v="HUET DE BARROS"/>
        <s v="SORET-MORVAN"/>
        <s v="HOCHEDE"/>
        <s v="ABERGEL"/>
        <s v="CORDIN"/>
        <s v="BEYL"/>
        <s v="ALLEGRE"/>
        <s v="ALIX-COLET"/>
        <s v="MARTINE"/>
        <s v="KHIAR"/>
        <s v="EL KTIBI"/>
        <s v="GENTE"/>
        <s v="LESCEU"/>
        <s v="PRIOLLAUD"/>
        <s v="LAVERSANNE"/>
        <s v="HERMENT"/>
        <s v="DE BARROS"/>
        <s v="TRANVOUEZ"/>
        <s v="MELLON"/>
        <s v="DEVILLEPOIX"/>
        <s v="SOUDAIS"/>
        <s v="CHALIN"/>
        <s v="ZALAY"/>
        <s v="GONET"/>
        <s v="SENARD"/>
        <s v="AMIEL"/>
        <s v="OSADTCHY"/>
        <s v="DEFARGE"/>
        <s v="LEREVEREND"/>
        <s v="LEROSIER"/>
        <s v="EVRAT"/>
        <s v="BÖRNER"/>
        <s v="ROGUE"/>
        <s v="GUÉVEL-BADOU"/>
        <s v="RIBES"/>
        <s v="BELDJOUDI"/>
        <s v="LAIDET"/>
        <s v="MAGNIN"/>
        <s v="RIOUAL"/>
        <s v="HAVARD"/>
        <s v="GRUENAIS"/>
        <s v="L'ORPHELIN"/>
        <s v="CAUCHY"/>
        <s v="LAMBLIN"/>
        <s v="REGENTETE"/>
        <s v="LESAGE"/>
        <s v="PAGESY"/>
        <s v="CHATEAUGIRON"/>
        <s v="GREGE"/>
        <s v="LOIZEAU"/>
        <s v="LEOSTIC"/>
        <s v="HERVE-GRUYER"/>
        <s v="BOURLET DE LA VALLEE"/>
        <s v="VIRLOUVET"/>
        <s v="AUBRIL"/>
        <s v="LAPLACE-DOLONDE"/>
        <s v="LE COCGUEN"/>
        <s v="LEGUELINEL"/>
        <s v="MARREY"/>
        <s v="GIGAN"/>
        <s v="JUNGERS"/>
        <s v="PÉZERIL"/>
        <s v="SOUBIEN"/>
        <s v="LEBARBEY"/>
        <s v="BUGUEL"/>
        <s v="DAVEAU"/>
        <s v="FRETEL"/>
        <s v="SEIDENBINDER"/>
        <s v="LEPRINCE"/>
        <s v="AYAD"/>
        <s v="TALEB"/>
        <s v="BEREGOVOY"/>
        <s v="CORMAND"/>
        <s v="BUREAU"/>
        <s v="DUMOULIN"/>
        <s v="OTTE"/>
        <s v="WEISZ"/>
        <s v="SAVOYE"/>
        <s v="LEFEBURE"/>
        <s v="THOREZ"/>
        <s v="LEROUGE"/>
        <s v="CALBRY"/>
        <s v="CHESNEAU"/>
        <s v="ADER"/>
        <s v="WAUTIER"/>
        <s v="FAUCHARD"/>
        <s v="SAUVAJON"/>
        <s v="BELLIÈRE"/>
        <s v="RÉAUX"/>
        <s v="MALANDAIN"/>
        <s v="LE COGUIEC"/>
        <s v="LANDORMI"/>
        <s v="GOODE"/>
        <s v="PATINAUX"/>
        <s v="PARRINGTON"/>
        <s v="MASURIER"/>
        <s v="MAGOAROU"/>
        <s v="DAUNE"/>
        <s v="LOUVARD"/>
        <s v="DE GEUSER"/>
        <s v="CASEVITZ"/>
        <s v="LASNEL"/>
        <s v="LANGEVIN"/>
        <s v="POIROT-BOURDAIN"/>
        <s v="LEFÈVRE"/>
        <s v="MONROTY"/>
        <s v="DANNE"/>
        <s v="MAUBLANC DE CHISEUIL-VAST"/>
        <s v="LECARPENTIER"/>
        <s v="DUFOURNIER"/>
        <s v="KINGWEZE KWANGU"/>
        <s v="PIEL-DESRUISSEAUX"/>
        <s v="MACHADO"/>
        <s v="TOUCHARD"/>
        <s v="DOUSSON"/>
        <s v="GUEYE"/>
        <s v="BIETTE"/>
        <s v="SCELLE"/>
        <s v="FERRETTE"/>
        <s v="RHAZI"/>
        <s v="ARTHUR"/>
        <s v="PINATO"/>
        <s v="LE MILLER"/>
        <s v="CAVALEIRO"/>
        <s v="BONZON"/>
        <s v="MIERMONT"/>
        <s v="BEAUFRE"/>
        <s v="PELTRE"/>
        <s v="LAURÉS"/>
        <s v="PEIGNÉ"/>
        <s v="QUENAULT"/>
        <s v="TAPIN"/>
        <s v="JOUVIN"/>
        <s v="MAGLI"/>
        <s v="HERROU"/>
        <s v="MAUGARD"/>
        <s v="EUDES"/>
        <s v="MALFAIT"/>
        <s v="SÉCHET"/>
        <s v="FAVAUD"/>
        <s v="LEPENANT"/>
        <s v="FOISSEY"/>
        <s v="LE MANACH"/>
        <s v="PODGUSZER"/>
        <s v="DIEUDONNÉ"/>
        <s v="PETITEVILLE"/>
        <s v="LUCIA"/>
        <s v="HOUISSE"/>
        <s v="SOLAL"/>
        <s v="QUENEL"/>
        <s v="NOBLEAUX"/>
        <s v="BICHEUX"/>
        <s v="ORANGE"/>
        <s v="LEVASTRE"/>
        <s v="BREYER"/>
        <s v="ALLART"/>
        <s v="GLICA"/>
        <s v="SULKOWSKI"/>
        <s v="POTEL"/>
        <s v="MAHLER"/>
        <s v="LEBAUDY"/>
        <s v="PRUVOST"/>
        <s v="GELLÉ"/>
        <s v="FERET"/>
        <s v="BERMENT"/>
        <s v="FOURMONT"/>
        <s v="VÉPIERRE"/>
        <s v="TOUROULT"/>
        <s v="RÉTHORÉ"/>
        <s v="MOISAN"/>
        <s v="PINHEIRO"/>
        <s v="LARCIER"/>
        <s v="LACHELIER"/>
        <s v="CHAUVOIS"/>
        <s v="MIALON-BURGAT"/>
        <s v="GUÉGUÉNIAT"/>
        <s v="MEZERAY"/>
        <s v="SALLEY"/>
        <s v="HOVNANIAN"/>
        <s v="CASINI"/>
        <s v="LOUVET"/>
        <s v="LEHUGEUR"/>
        <s v="CASTETS"/>
        <s v="BAUDA"/>
        <s v="POUCHIN"/>
        <s v="MAACHE"/>
        <s v="CAER"/>
        <s v="LE MARREC"/>
        <s v="MAMMERI"/>
        <s v="VEYRI"/>
        <s v="GUIMBARD"/>
        <s v="DARMOIS"/>
        <s v="SEGUELA"/>
        <s v="FERREIRA AZEVEDO"/>
        <s v="DELAMARE"/>
        <s v="SAEGAERT"/>
        <s v="TACONET"/>
        <s v="NOUICER"/>
        <s v="FICHET-BOYLE"/>
        <s v="RIVEMALE"/>
        <s v="DESRUES-BROCHARD"/>
        <s v="BOKETSU"/>
        <s v="LE DILAVREC"/>
        <s v="DESTANS"/>
        <s v="BEAUDOUIN-VERCHÈRE"/>
        <s v="LAUNOY"/>
        <s v="ARRIVE"/>
        <s v="JOZEAU-MARIGNE"/>
        <s v="MONNERON"/>
        <s v="DELAUNAY"/>
        <s v="LEMARCHANT"/>
        <s v="FOURMENTIN"/>
        <s v="OURY"/>
        <s v="CATHERINE"/>
        <s v="ALINE"/>
        <s v="LADVENU"/>
        <s v="BRANTONNE"/>
        <s v="LEMENAND-DUREL"/>
        <s v="PIOLINE"/>
        <s v="PECCHIOLI"/>
        <s v="LURÇON"/>
        <s v="SEBERT"/>
        <s v="BOSCHER"/>
        <s v="KRÉMER-GÉNIN"/>
        <s v="MAYER-ROSSIGNOL"/>
        <s v="GRELIER"/>
        <s v="BONNATERRE"/>
        <s v="GARRAUD"/>
        <s v="CHEKHEMANI"/>
        <s v="TROALLIC"/>
        <s v="RENOU"/>
        <s v="GIBERT-THIEULENT"/>
        <s v="BOS"/>
        <s v="HAQUET"/>
        <s v="EVANO"/>
        <s v="MOURET"/>
        <s v="TOROSSIAN"/>
        <s v="BILLORÉ"/>
        <s v="LE COQ"/>
        <s v="DUNET"/>
        <s v="KRÉBILL"/>
        <s v="DESILLE"/>
        <s v="CAPELLE"/>
        <s v="PERCHEPIED"/>
        <s v="HADRYS"/>
        <s v="HEUZÉ"/>
        <s v="FOUCHE-SAILLLENFEST"/>
        <s v="RIMBAUX"/>
        <s v="JORET"/>
        <s v="MAL"/>
        <s v="LEBOEUF"/>
        <s v="GROUD"/>
        <s v="TAILLEPIED"/>
        <s v="MICHELINI"/>
        <s v="PASDELOUP"/>
        <s v="DELABY"/>
        <s v="LETELLIER"/>
        <s v="TOMMERAY"/>
        <s v="COOHOON"/>
        <s v="BAYEUX"/>
        <s v="LEPETIT"/>
        <s v="WIART"/>
        <s v="DERY"/>
        <s v="DERENEMESNIL"/>
        <s v="PIEL"/>
        <s v="CAMOIN"/>
        <s v="DELACOUR"/>
        <s v="BARASC"/>
        <s v="PERREAUX"/>
        <s v="TAILLIEU"/>
        <s v="MENEYROL-MENY"/>
        <s v="VASSARD"/>
        <s v="BOURREAU"/>
        <s v="ROGIER"/>
        <s v="DUPARD"/>
        <s v="KURDZIEL"/>
        <s v="RETOUT"/>
        <s v="REGNOUF"/>
        <s v="PAZDERSKA"/>
        <s v="DERBEZ"/>
        <s v="SPASSEVITCH"/>
        <s v="LEMARQUAND"/>
        <s v="STIEFEL"/>
        <s v="LAVANRY"/>
        <s v="HERBRETEAU"/>
        <s v="AMIOT"/>
        <s v="MONFERME"/>
        <s v="LATINIER"/>
        <s v="FREMONT"/>
        <s v="SEILER"/>
        <s v="MAIGNAN"/>
        <s v="MAUTIN"/>
        <s v="BAY"/>
        <s v="LALANNE DE HAUT"/>
        <s v="SALVISBERG"/>
        <s v="BARELLE"/>
        <s v="BOLLENS"/>
        <s v="GOURY"/>
        <s v="PATITUCCI"/>
        <s v="DANTAN"/>
        <s v="BYHET"/>
        <s v="LE MOËL"/>
        <s v="ARGENTIN"/>
        <s v="BALZAC"/>
        <s v="BERNAVILLE"/>
        <s v="ARRIVÉ"/>
        <s v="BELLENGER"/>
        <s v="BOSSERT"/>
        <s v="RIQUET"/>
        <s v="DE LEEST"/>
        <s v="GOSSE"/>
        <s v="AVENEL"/>
        <s v="CARRE"/>
        <s v="MARCY"/>
        <s v="DE WINTER"/>
        <s v="GUALBERT"/>
        <s v="AMBROISE"/>
        <s v="QUELLIEN"/>
        <s v="BERTU"/>
        <s v="PAUMIER"/>
        <s v="TOUYON"/>
        <s v="BUSSON"/>
        <s v="MAUREY"/>
        <s v="ERNAULT"/>
        <s v="BENIES"/>
        <s v="HERBOUX"/>
        <s v="MOURARET"/>
        <s v="DJEMEL"/>
        <s v="DIDTSCH"/>
        <s v="DANNEBEY"/>
        <s v="KONTÉ"/>
        <s v="BEURIOT"/>
        <s v="MAGNAN"/>
        <s v="LEVITRE"/>
        <s v="LEQUILERIER"/>
        <s v="COLLETIS"/>
        <s v="PLANQUOIS"/>
        <s v="MECHKOUR"/>
        <s v="PANNIER"/>
        <s v="VARENNE"/>
        <s v="HULIN"/>
        <s v="TAMBOUR"/>
        <s v="BESSELIÈVRE"/>
        <s v="RENET"/>
        <s v="TARDIVEAU"/>
        <s v="DESAUNAY"/>
        <s v="PLAINEAU"/>
        <s v="MILLIEN"/>
        <s v="VEROVE"/>
        <s v="VONTHRON"/>
        <s v="CHATELAIS"/>
        <s v="BRIERE"/>
        <s v="SIKIRDJI"/>
        <s v="THIBON"/>
        <s v="LEDENTU"/>
        <s v="DENIMAL"/>
        <s v="MONTEGGIA"/>
        <s v="JUMEL"/>
        <s v="BRULIN"/>
        <s v="BAUZA"/>
        <s v="VIALARET DU VAL DE LA CRO"/>
        <s v="DEFRESNE"/>
        <s v="DUGNOL"/>
        <s v="HOUDOUIN"/>
        <s v="DEVENDEVILLE"/>
        <s v="HANTZ"/>
        <s v="BRANGIER"/>
        <s v="VIRVAUX"/>
        <s v="THUNE"/>
        <s v="DEMISELLE"/>
        <s v="LALOYER"/>
        <s v="PREPOLESKI"/>
        <s v="FLAUX"/>
        <s v="SOMONT"/>
        <s v="ERNIS"/>
        <s v="NAIL"/>
        <s v="GAUGAIN"/>
        <s v="GOMONT"/>
        <s v="JOSSEAUME"/>
        <s v="VERGY"/>
        <s v="LAHALLE"/>
        <s v="TOUGARD"/>
        <s v="GOURNEY-LECONTE"/>
        <s v="POUILLE"/>
        <s v="DE GIBON"/>
        <s v="BERKOVICZ"/>
        <s v="BLASSEL"/>
        <s v="RENOUF"/>
        <s v="MULLER DE SCHONGOR"/>
        <s v="NIEWIADOMSKI"/>
        <s v="BELAMY"/>
        <s v="ROUVEIX"/>
        <s v="LEFRAND"/>
        <s v="LAMARRE"/>
        <s v="BEAUVILLARD"/>
        <s v="OUZILLEAU"/>
        <s v="DOSSANG"/>
        <s v="TERLEZ"/>
        <s v="BIDAULT"/>
        <s v="LAÏEB"/>
        <s v="SERVEL DE COSMI"/>
        <s v="DUONG"/>
        <s v="SOURDON"/>
        <s v="STIEVENARD"/>
        <s v="FRANCOISE"/>
        <s v="MORDRET"/>
        <s v="MAZIER"/>
        <s v="VULVERT"/>
        <s v="VOGT"/>
        <s v="PEYRE"/>
        <s v="PANASSIÉ"/>
        <s v="SOETAERT"/>
        <s v="PIEN"/>
        <s v="JEANNETEAU"/>
        <s v="DENIAUD"/>
        <s v="ASSIER"/>
        <s v="YVARD"/>
        <s v="MARTING"/>
        <s v="GIROULT DES BROSSES"/>
        <s v="TOUTAIN"/>
        <s v="CHOQUET"/>
        <s v="CORMAILLE DE VALBRAY"/>
        <s v="CROISSANT"/>
        <s v="GUÉGOT"/>
        <s v="GASTINNE"/>
        <s v="MORIN-DESAILLY"/>
        <s v="DEMAZURE"/>
        <s v="POUSSIER-WINSBACK"/>
        <s v="DEJEAN DE LA BATIE"/>
        <s v="GUGUIN"/>
        <s v="HOUBRON"/>
        <s v="DULIÈRE"/>
        <s v="CHERRIERE"/>
        <s v="PERALTA"/>
        <s v="LEFRANÇOIS"/>
        <s v="DE PRADEL DE LAMAZE"/>
        <s v="VANDENBERGHE"/>
        <s v="DELBOS"/>
        <s v="HURTEBIZE"/>
        <s v="BRÉQUIGNY"/>
        <s v="SAINT-MARTIN"/>
        <s v="OUVRY"/>
        <s v="ESKINAZI"/>
        <s v="DELALANDRE"/>
        <s v="VAN DE WALLE"/>
        <s v="HAIDA"/>
        <s v="MAMEAUX"/>
        <s v="RUFENACHT"/>
        <s v="FLAVIGNY"/>
        <s v="DOMER-MARIE"/>
        <s v="MONY"/>
        <s v="DIVARET"/>
        <s v="POUSSET"/>
        <s v="MABBOUX-STROMBERG"/>
        <s v="ROCTON"/>
        <s v="GUELLE"/>
        <s v="SONSINI"/>
        <s v="LHOTELLIER"/>
        <s v="HALOPE"/>
        <s v="HAMONIAUX"/>
        <s v="PICHON"/>
        <s v="PORTIER"/>
        <s v="GILLAS"/>
        <s v="CHASSAN"/>
        <s v="TETE"/>
        <s v="PALACIOS"/>
        <s v="CROSNIER"/>
        <s v="BIMONT"/>
        <s v="CHAUWIN"/>
        <s v="VIMOND"/>
        <s v="ZUBICARAY"/>
        <s v="BECHEREL"/>
        <s v="SOUL"/>
        <s v="NÉE"/>
        <s v="FEREY"/>
        <s v="LIOT"/>
        <s v="MESECI"/>
        <s v="MEDOUR"/>
        <s v="PISTOLESI"/>
        <s v="LHERMITTE"/>
        <s v="MONTARON"/>
        <s v="LETACQ"/>
        <s v="DULARY"/>
        <s v="GOBLET"/>
        <s v="ERRAHMANE"/>
        <s v="BOSQ"/>
        <s v="TOUILEB"/>
        <s v="FERE"/>
        <s v="GRANEIX"/>
        <s v="DONNER"/>
        <s v="ROUSÉ"/>
        <s v="DIAS DA SILVA"/>
        <s v="COUVERCELLE"/>
        <s v="HOFLACK"/>
        <s v="BEAUDRU"/>
        <s v="DELACOUCHIE"/>
        <s v="HAREL"/>
        <s v="PIFFAUT"/>
        <s v="LAFONTAINE"/>
        <s v="ROUET"/>
        <s v="LEJEUNE TETE"/>
        <s v="DEEVES"/>
        <s v="JEHANNE"/>
        <s v="MONTAUBRIC"/>
        <s v="NÉDÉLEC"/>
        <s v="LUSSAUD"/>
        <s v="REVEL"/>
        <s v="BOISDRON"/>
        <s v="FRIARD"/>
        <s v="JAVEL"/>
        <s v="DE RIGNÉ"/>
        <s v="LAZARE"/>
        <s v="MILLÉQUANT"/>
        <s v="FOY"/>
        <s v="BENAMOR"/>
        <s v="GERMAINE"/>
        <s v="GOGUET"/>
        <s v="SUTTER"/>
        <s v="WOZNIAK"/>
        <s v="CAHIER"/>
        <s v="MERLAUD"/>
        <s v="LIEUMONT-BRIAND"/>
        <s v="GOYCHMAN"/>
        <s v="MAZIÈRES"/>
        <s v="LAHONDÈS"/>
        <s v="LIPP"/>
        <s v="DE VITTON"/>
        <s v="HUPONT"/>
        <s v="SICOT"/>
        <s v="COSTA PONTES"/>
        <s v="HINFRAY"/>
        <s v="LANCIEN"/>
        <s v="PROUST"/>
        <s v="DE LA MORINIÈRE"/>
        <s v="CADENAS"/>
        <s v="ALGRIN"/>
        <s v="BELL"/>
        <s v="FRICOT"/>
        <s v="BRIELLES"/>
        <s v="LE COMTE"/>
        <s v="GENEVREY"/>
        <s v="DEMEULENAERE"/>
        <s v="QUIÑONES"/>
        <s v="JULEN"/>
        <s v="VIRFOLLET"/>
        <s v="MENU"/>
        <s v="NEVEUX"/>
        <s v="AVELLO"/>
        <s v="FILLET"/>
        <s v="LAROCHE-ANDRO"/>
        <s v="DE CHABOT"/>
        <s v="QUEFFELEC"/>
        <s v="STACHOWIAK"/>
        <s v="TEINTURIER"/>
        <s v="DOMAND"/>
        <s v="BELLEC"/>
        <s v="BORGET"/>
        <s v="LEVIN"/>
        <s v="DIEULANGARD"/>
        <s v="DENIGOT"/>
        <s v="CARRO"/>
        <s v="FLIPPOT"/>
        <s v="ROYNARD"/>
        <s v="PERRUCHET"/>
        <s v="BEAUPRÉ"/>
        <s v="ANEZO"/>
        <s v="BARRELY"/>
        <s v="JOSSIC"/>
        <s v="LEYOUDEC"/>
        <s v="CHON"/>
        <s v="CORLAY"/>
        <s v="LE POUPON"/>
        <s v="ETIEMBRE"/>
        <s v="BACON"/>
        <s v="GUIDOUX"/>
        <s v="MEZAC"/>
        <s v="THEBAUD"/>
        <s v="ILIOU"/>
        <s v="BARRILLOT"/>
        <s v="HAYE"/>
        <s v="COURJAL"/>
        <s v="DESCROIX"/>
        <s v="CADOREL"/>
        <s v="LE SEAC'H"/>
        <s v="COCHEREAU"/>
        <s v="COARER"/>
        <s v="CAILLAUD-BELLEAU"/>
        <s v="LABOUR"/>
        <s v="BAINVEL"/>
        <s v="TOURNELLEC"/>
        <s v="LE CALLONNEC"/>
        <s v="DERIEUX"/>
        <s v="PERHERIN"/>
        <s v="RIVALLAIN"/>
        <s v="LEVREL"/>
        <s v="EDELIN"/>
        <s v="MATHOREZ"/>
        <s v="MERDY-LÉON"/>
        <s v="GUET"/>
        <s v="ROMILLAT"/>
        <s v="LOUËRAT"/>
        <s v="DURET"/>
        <s v="LEMERRE"/>
        <s v="L'HENORET"/>
        <s v="BOULÉ"/>
        <s v="RABALLAND"/>
        <s v="MEVEL"/>
        <s v="HERVOUËT"/>
        <s v="PAVY"/>
        <s v="SOUCHET"/>
        <s v="LATOUCHE"/>
        <s v="KERZERHO"/>
        <s v="BRETECHER"/>
        <s v="GUYOMARCH"/>
        <s v="KERGAL--BRETÊCHER"/>
        <s v="VAN GOETHEM"/>
        <s v="FOURAGE"/>
        <s v="IZENIC"/>
        <s v="BETBEZE"/>
        <s v="CASALIS"/>
        <s v="LHOMMEAU"/>
        <s v="VERARDO"/>
        <s v="LATOMBE"/>
        <s v="PILOQUET"/>
        <s v="LARDJANE-BIURRUN"/>
        <s v="KALMANOVITCH"/>
        <s v="ABARNOU"/>
        <s v="MICHELOT"/>
        <s v="BOURDY"/>
        <s v="BOURGET"/>
        <s v="CLAVIER"/>
        <s v="DARRÉ"/>
        <s v="BIGORRE"/>
        <s v="BOIN-LHOMMEAU"/>
        <s v="PRUDHON"/>
        <s v="LE ROUTIER"/>
        <s v="LAUNEAU"/>
        <s v="DAGUIN"/>
        <s v="BERNIER-DUPRÉELLE"/>
        <s v="DE DAMAS"/>
        <s v="CHAMAILLE"/>
        <s v="PARAGOT"/>
        <s v="LEMER"/>
        <s v="RENOUL"/>
        <s v="RUAULT DES COURCHAMPS"/>
        <s v="RIGONDET"/>
        <s v="POHU-DIXNEUF"/>
        <s v="MESCHIN"/>
        <s v="HÉRISSÉ"/>
        <s v="SCHINTGEN"/>
        <s v="SAINT-GILLES"/>
        <s v="SECHE"/>
        <s v="PETITFRERE"/>
        <s v="ROULEAU"/>
        <s v="GALAIS"/>
        <s v="GUINOISEAU"/>
        <s v="ELTGEN"/>
        <s v="JARDIN"/>
        <s v="CHAUVELIER"/>
        <s v="VALLIN"/>
        <s v="DE VAULX"/>
        <s v="OUTIN"/>
        <s v="BAYLE DE JESSÉ"/>
        <s v="TROCHON"/>
        <s v="VILLARMÉ"/>
        <s v="CAMARROQUE"/>
        <s v="LOHMANN"/>
        <s v="CHIVERT"/>
        <s v="CHANTELOUP"/>
        <s v="GROUAS"/>
        <s v="OLIVER"/>
        <s v="BONNETIER"/>
        <s v="RABARD"/>
        <s v="PINOIT"/>
        <s v="LACAN"/>
        <s v="D'AUDIFFRET"/>
        <s v="BESSONNET"/>
        <s v="MADY"/>
        <s v="BÉJEAU"/>
        <s v="DE FONTAINES"/>
        <s v="JOUFFRAULT"/>
        <s v="GUÉNOLÉ"/>
        <s v="ROUAULT DE COLIGNY"/>
        <s v="CANTETEAU"/>
        <s v="SCAFARTO"/>
        <s v="LÉVÊQUE"/>
        <s v="MÜLLER"/>
        <s v="REYNAL"/>
        <s v="REBOULLEAU"/>
        <s v="PONTAC"/>
        <s v="UZUNPINAR"/>
        <s v="SALECROIX"/>
        <s v="LABOUREUR"/>
        <s v="JOURNOUD"/>
        <s v="DEVEDEC"/>
        <s v="DESSABLES"/>
        <s v="COCHIN"/>
        <s v="SAICHE"/>
        <s v="BLAIS"/>
        <s v="ROUGÉ"/>
        <s v="LEHUÉDÉ"/>
        <s v="DAVERTON"/>
        <s v="CARREY"/>
        <s v="SAUZÉ"/>
        <s v="MAIA"/>
        <s v="FOUGÈRE"/>
        <s v="CABON"/>
        <s v="DUPORT"/>
        <s v="SEASSAU"/>
        <s v="PAGANO"/>
        <s v="COQUEREAU"/>
        <s v="DUPEYROUX"/>
        <s v="BROUILLARD-DUSONG"/>
        <s v="RABAULT"/>
        <s v="SALÉ"/>
        <s v="LANG"/>
        <s v="DAVIAU"/>
        <s v="SÉMÉRIA"/>
        <s v="SABBA"/>
        <s v="RAYMOND-QUIRION"/>
        <s v="LABRUNE-DELÉCOLLE"/>
        <s v="JAN-BRUSSON"/>
        <s v="VIGNER"/>
        <s v="SEGURA-MAINGÉ"/>
        <s v="BELLANGER"/>
        <s v="LEROI-CHARRON"/>
        <s v="ARNAUDY"/>
        <s v="BOUCHÉ"/>
        <s v="DEPOIX"/>
        <s v="SAFIR"/>
        <s v="DESPREZ"/>
        <s v="FROMENTIERE"/>
        <s v="MONNIN"/>
        <s v="MOLTON"/>
        <s v="CAMPAGNA"/>
        <s v="FAVRET"/>
        <s v="KERSERHO"/>
        <s v="JOTTREAU"/>
        <s v="CHUSSEAU"/>
        <s v="DOUGE"/>
        <s v="CHAIGNE"/>
        <s v="PACAUD"/>
        <s v="SUCHOT"/>
        <s v="ZIADI"/>
        <s v="RONDEAU"/>
        <s v="REPERANT"/>
        <s v="DEBIEN"/>
        <s v="BOUYER"/>
        <s v="LARTILLIER"/>
        <s v="POTHIER"/>
        <s v="JADELOT"/>
        <s v="PAILLANT"/>
        <s v="LE BELLER"/>
        <s v="BAZILLE"/>
        <s v="DOLIDON"/>
        <s v="HERVO"/>
        <s v="NÉAU"/>
        <s v="MAHOUDEAU"/>
        <s v="DÉAU"/>
        <s v="GARDAIR"/>
        <s v="BLAINEAU"/>
        <s v="PABOIS"/>
        <s v="BUZAY"/>
        <s v="PINCEPOCHE"/>
        <s v="COCONNIER"/>
        <s v="HULCOQ"/>
        <s v="BARILLOT"/>
        <s v="SPONEM"/>
        <s v="DUNAY"/>
        <s v="ZERDAB"/>
        <s v="HAMOND"/>
        <s v="VÉROVE"/>
        <s v="MOLLÉ"/>
        <s v="SAINT-ARROMAN"/>
        <s v="TESTU"/>
        <s v="PEILLON"/>
        <s v="PLARD"/>
        <s v="LÉPRON"/>
        <s v="LIZÉ"/>
        <s v="FALIGANT"/>
        <s v="CERISIER"/>
        <s v="DUPAS"/>
        <s v="MOUGEY"/>
        <s v="LE GOURRIÉREC"/>
        <s v="QUEURY"/>
        <s v="TROTREAU"/>
        <s v="PLUMEJAULT"/>
        <s v="DESPORTES"/>
        <s v="AMELIN"/>
        <s v="LIGER"/>
        <s v="HAMET"/>
        <s v="HERMENIER"/>
        <s v="CHEÈRE"/>
        <s v="BRUTOUT"/>
        <s v="THÉNAISIE"/>
        <s v="NOUCHY"/>
        <s v="THOMAZIC"/>
        <s v="PATOYT"/>
        <s v="FESTIEN"/>
        <s v="DUHART"/>
        <s v="THERIN"/>
        <s v="PIROVANO"/>
        <s v="BASCOU"/>
        <s v="CHENEY"/>
        <s v="RIVALIN"/>
        <s v="GAUDICHEAU"/>
        <s v="MALCAVAT"/>
        <s v="TOSQUES"/>
        <s v="AGOULON"/>
        <s v="GORMAND"/>
        <s v="CANNESON"/>
        <s v="PERRION"/>
        <s v="PRIOU"/>
        <s v="PINTE"/>
        <s v="GALLERNEAU"/>
        <s v="DEJOIE"/>
        <s v="GUERRIAU"/>
        <s v="LOUVRIER"/>
        <s v="GESSANT"/>
        <s v="HUNAULT"/>
        <s v="BUF"/>
        <s v="HOUËL"/>
        <s v="BOBLIN"/>
        <s v="PILARD"/>
        <s v="MÉRAND"/>
        <s v="SABLÉ"/>
        <s v="BEUVELET"/>
        <s v="RINEAU"/>
        <s v="ANNEREAU"/>
        <s v="DESCHANEL"/>
        <s v="GROUSSEAU"/>
        <s v="IMPÉRIALE"/>
        <s v="RENEAUME"/>
        <s v="EL HAÏRY"/>
        <s v="MORIVAL"/>
        <s v="TIHY"/>
        <s v="LE MERRER"/>
        <s v="GÉRAULT"/>
        <s v="MAUSSION"/>
        <s v="PRÉTROT"/>
        <s v="DEROCHE"/>
        <s v="TOURON"/>
        <s v="CATIN"/>
        <s v="BRANCOUR"/>
        <s v="BELLEGUIC"/>
        <s v="POINCLOUX"/>
        <s v="DROUINEAU"/>
        <s v="GAGNEUX"/>
        <s v="SOULTANI-VIGNERON"/>
        <s v="DESILLIÈRE"/>
        <s v="BANNIER"/>
        <s v="CHAMARET"/>
        <s v="HAYER"/>
        <s v="BARBÉ"/>
        <s v="CORMIER"/>
        <s v="MORANÇAIS"/>
        <s v="COUDREUSE"/>
        <s v="REVEAU"/>
        <s v="BEAUCHEF"/>
        <s v="PARANT"/>
        <s v="ESNÉE"/>
        <s v="METENIER"/>
        <s v="GOMMEZ"/>
        <s v="GRENECHE-CHAUVIERE"/>
        <s v="CESSE"/>
        <s v="BEUNARDEAU"/>
        <s v="RETAILLEAU"/>
        <s v="CHÉREAU"/>
        <s v="CAILLAUD"/>
        <s v="DE RUGY"/>
        <s v="DEBORDE"/>
        <s v="MAROLLEAU"/>
        <s v="BERNAUDEAU"/>
        <s v="CLERGEAU"/>
        <s v="VIOLLAND"/>
        <s v="SY"/>
        <s v="THOUZEAU"/>
        <s v="BOUCHAUD"/>
        <s v="COAT-PROU"/>
        <s v="BRISSET"/>
        <s v="PIAU"/>
        <s v="PROVOST"/>
        <s v="L'HONORÉ"/>
        <s v="HERVY"/>
        <s v="FOSSET"/>
        <s v="VALLEE-RAITIERE"/>
        <s v="AZZI"/>
        <s v="CRUAUD"/>
        <s v="MENAGER"/>
        <s v="NEUVILLE-BERNIER"/>
        <s v="BEATSE"/>
        <s v="GIRODET"/>
        <s v="GARBAA"/>
        <s v="ADRIEN-BIGEON"/>
        <s v="JAUNEAULT"/>
        <s v="SARAMITO"/>
        <s v="GAULTIER"/>
        <s v="HEULIN"/>
        <s v="HAROU"/>
        <s v="TUBIANA"/>
        <s v="CESBRON"/>
        <s v="HUMBERT-MOHAMMEDI"/>
        <s v="OUEDRAOGO"/>
        <s v="NEAU"/>
        <s v="LE SCORNET"/>
        <s v="TRIBONDEAU"/>
        <s v="GERMERIE"/>
        <s v="LAGUESTE"/>
        <s v="CHARDRON"/>
        <s v="CAPLAN"/>
        <s v="BIENCOURT"/>
        <s v="MÉNAGE"/>
        <s v="AMIARD"/>
        <s v="CABARET"/>
        <s v="CHEVREUL"/>
        <s v="COZIC"/>
        <s v="LE BOTERFF"/>
        <s v="POUNGUI"/>
        <s v="TAFFOREAU HARDY"/>
        <s v="TABARAND"/>
        <s v="MARTIAL"/>
        <s v="PLOUCHART"/>
        <s v="BEAUNE"/>
        <s v="LEPOURREAU"/>
        <s v="IBARRA"/>
        <s v="HAEFFELIN"/>
        <s v="LA MACHE"/>
        <s v="CHANTECAILLE"/>
        <s v="TOUBLANC"/>
        <s v="PITALIER"/>
        <s v="DREURE"/>
        <s v="BOURGUIGNEAU"/>
        <s v="PELTANCHE"/>
        <s v="DEVANNE"/>
        <s v="LE LANNIC"/>
        <s v="CHARNEAU"/>
        <s v="BOSSIS"/>
        <s v="WILLEMOT"/>
        <s v="COURANT"/>
        <s v="DELAVERGNE"/>
        <s v="GUICHOUX"/>
        <s v="MITERMITE"/>
        <s v="PAILLUSSON"/>
        <s v="BOULERY"/>
        <s v="LE LUEL"/>
        <s v="CHAUVIERE"/>
        <s v="GUICHETEAU"/>
        <s v="JAUNET"/>
        <s v="JAGUENET"/>
        <s v="BIGEARD"/>
        <s v="LAIDIN"/>
        <s v="DANIEL"/>
        <s v="OZTURK"/>
        <s v="TERBAH"/>
        <s v="LEGOUT"/>
        <s v="GEVRIN"/>
        <s v="SABIN"/>
        <s v="GÉLINEAU"/>
        <s v="DELEPINE"/>
        <s v="RUELLO"/>
        <s v="FRUNEAU"/>
        <s v="BURBAN"/>
        <s v="BARCELO"/>
        <s v="MANAI"/>
        <s v="CHENTOUF"/>
        <s v="GERBAULT"/>
        <s v="IMBERT"/>
        <s v="PREUILHO"/>
        <s v="MÉLOIS"/>
        <s v="NDONG-ESSONO"/>
        <s v="LEGAS"/>
        <s v="RITOURET"/>
        <s v="ERNOUL"/>
        <s v="BOURIGAULT"/>
        <s v="POGU"/>
        <s v="JOUSSELIN"/>
        <s v="VILLESANGE"/>
        <s v="CADORET"/>
        <s v="SCHRIJER"/>
        <s v="REMILLARD"/>
        <s v="VEAU"/>
        <s v="ALAZGBO KOATENDJE LAPAGO"/>
        <s v="PICAVEZ"/>
        <s v="GASLAIN"/>
        <s v="MARSAC"/>
        <s v="BRUNOT"/>
        <s v="BENOKBA"/>
        <s v="CULÉ"/>
        <s v="SABBET"/>
        <s v="VOULAMA"/>
        <s v="DOUAUD"/>
        <s v="JEMMI"/>
        <s v="TALAVERA"/>
        <s v="LAMISSE"/>
        <s v="GIRAUDET"/>
        <s v="ALBASSIER"/>
        <s v="POUDROUX"/>
        <s v="MIARD-NORET"/>
        <s v="ETTIA"/>
        <s v="MEMBRÉ"/>
        <s v="TAUNAY"/>
        <s v="POUTEAU"/>
        <s v="CHIFFOLEAU"/>
        <s v="NICOLON"/>
        <s v="DOUGÉ"/>
        <s v="LABADI"/>
        <s v="ROMI"/>
        <s v="KOGAN"/>
        <s v="BAUCHET-MANAÏ"/>
        <s v="THOUMINE"/>
        <s v="RENOUX"/>
        <s v="MAHOU"/>
        <s v="LADRET"/>
        <s v="FEDELE"/>
        <s v="CHALLOU"/>
        <s v="BILLET"/>
        <s v="ORRIÈRE"/>
        <s v="BULTEL"/>
        <s v="POUVREAU"/>
        <s v="PAITEL"/>
        <s v="LORMETEAU"/>
        <s v="VIOLAIN"/>
        <s v="SARDA"/>
        <s v="JAUMOUILLÉ DIT KRUGER"/>
        <s v="MAGNEN"/>
        <s v="CARDET"/>
        <s v="ÉPESSÉ"/>
        <s v="DUBOSCLARD"/>
        <s v="RAVENEAU"/>
        <s v="GUERRY"/>
        <s v="BEAUMERT"/>
        <s v="CONTAMINA"/>
        <s v="CRÉZÉ"/>
        <s v="CREMOIS"/>
        <s v="NÉ"/>
        <s v="IGNAZI"/>
        <s v="TRILLON"/>
        <s v="EL ALAOUI"/>
        <s v="LAVEAU"/>
        <s v="CHERBONNIER"/>
        <s v="RANNOU"/>
        <s v="ROMAGNÉ"/>
        <s v="BOUBET"/>
        <s v="BRINGUY"/>
        <s v="BESSAU"/>
        <s v="DRAMÉ"/>
        <s v="CHAUVIÈRE"/>
        <s v="MARGO"/>
        <s v="CLEYN"/>
        <s v="SESMA"/>
        <s v="CHARMANT"/>
        <s v="VÉTILLARD"/>
        <s v="SÉVÈRE"/>
        <s v="ETONNO"/>
        <s v="DEMEURANT"/>
        <s v="BLOUIN"/>
        <s v="RABILLER"/>
        <s v="REMPILLON"/>
        <s v="MAURIAT"/>
        <s v="DEVAUD"/>
        <s v="BATIOT"/>
        <s v="COULAIS"/>
        <s v="AKRICHE"/>
        <s v="RAUTUREAU"/>
        <s v="CROZEL"/>
        <s v="GUILLOTEAU"/>
        <s v="VIEILLE"/>
        <s v="DANIAU"/>
        <s v="PARISOT"/>
        <s v="RAMELOT"/>
        <s v="EGRON"/>
        <s v="LEGUEN"/>
        <s v="NOLLEZ"/>
        <s v="GOUREAU"/>
        <s v="BOUGUENNEC"/>
        <s v="CADEAU"/>
        <s v="BUGLOVA"/>
        <s v="QUEINEC"/>
        <s v="MARABOLI-FAUNDEZ"/>
        <s v="TIREL"/>
        <s v="HERNANDO"/>
        <s v="SALVINIEN"/>
        <s v="LE COZ"/>
        <s v="DUBREIL"/>
        <s v="COZETTE"/>
        <s v="CALVO"/>
        <s v="SECHER"/>
        <s v="TARAUD"/>
        <s v="AGENEAU"/>
        <s v="PÉRICHON"/>
        <s v="COPPO"/>
        <s v="RUCHAUD"/>
        <s v="DELEDICQUE"/>
        <s v="BOSCHE"/>
        <s v="SAMOURA"/>
        <s v="THIEBLIN"/>
        <s v="FRESNOY"/>
        <s v="STIZ"/>
        <s v="BORDEAU"/>
        <s v="GARRY"/>
        <s v="BENYOUNES"/>
        <s v="DEHOVE"/>
        <s v="CLASSEAU"/>
        <s v="PONSIN"/>
        <s v="LEMESRE"/>
        <s v="BLSTYAK"/>
        <s v="TRIBALLIER"/>
        <s v="CHASSAING"/>
        <s v="GANCHE"/>
        <s v="JESENBERGER"/>
        <s v="JEUDON"/>
        <s v="CHIAMPI"/>
        <s v="CHOUQUER"/>
        <s v="LOYAN"/>
        <s v="MISERETTE"/>
        <s v="LUSSON"/>
        <s v="BLANCHOIN"/>
        <s v="BRETOT"/>
        <s v="JEANVOINE"/>
        <s v="LECHAIRE"/>
        <s v="MATHUBERT"/>
        <s v="EPAUD"/>
        <s v="FACON"/>
        <s v="LE PELLETIER"/>
        <s v="DUROY"/>
        <s v="INGLEBERT"/>
        <s v="PISSARD"/>
        <s v="THIVAT"/>
        <s v="RAUTURIER"/>
        <s v="PIECHOTA"/>
        <s v="D'ERCOLE"/>
        <s v="RAGOLSKI"/>
        <s v="BUCHLIN"/>
        <s v="DALMASSO"/>
        <s v="SCARAMOZZINO"/>
        <s v="TROUCHE"/>
        <s v="GOVERNATORI"/>
        <s v="SACHÉ GROUÉS"/>
        <s v="MIRAN"/>
        <s v="VILLON"/>
        <s v="PILLARD"/>
        <s v="BELLA"/>
        <s v="THOUZON-MENONI"/>
        <s v="PAGANI"/>
        <s v="HVIDSTEN"/>
        <s v="CARCELES"/>
        <s v="DELETANG"/>
        <s v="CLAYER"/>
        <s v="MEATTINI"/>
        <s v="LEGUET"/>
        <s v="FORCHI"/>
        <s v="ARRII"/>
        <s v="COSENTINO"/>
        <s v="ZBIROU"/>
        <s v="PALMERS"/>
        <s v="MOERMAN"/>
        <s v="BERNARDONI"/>
        <s v="ROCHAND"/>
        <s v="ABOUDOU"/>
        <s v="LORENTE-MARTINEZ"/>
        <s v="FALOUTI"/>
        <s v="VALENZA"/>
        <s v="MOHAMED ALI"/>
        <s v="AKSIL"/>
        <s v="MARUFFI"/>
        <s v="FRANZI EPOUSE LABIAD"/>
        <s v="LABIAD"/>
        <s v="VILLALONGA"/>
        <s v="OVANESSIAN"/>
        <s v="OUMAR"/>
        <s v="GAZELLE"/>
        <s v="MESSAOUD"/>
        <s v="MINUTOLO"/>
        <s v="JULLIEN"/>
        <s v="ATALI"/>
        <s v="BONIFAY"/>
        <s v="MENCACCI"/>
        <s v="GREETHAM"/>
        <s v="MARIR"/>
        <s v="ISRAEL"/>
        <s v="CAPRIOLI"/>
        <s v="TAMDJIRT"/>
        <s v="LEONE"/>
        <s v="MILANOWSKA"/>
        <s v="MHAMADI"/>
        <s v="ZUCCHETTI"/>
        <s v="MOGNI"/>
        <s v="TOCCHINI"/>
        <s v="JAOUAR"/>
        <s v="CANTAIS"/>
        <s v="KOSCIELSKI"/>
        <s v="ZANNINI"/>
        <s v="HARANG"/>
        <s v="CHOUDAR"/>
        <s v="BERENGUIER"/>
        <s v="ALLIER"/>
        <s v="ABRIGO"/>
        <s v="HAMMOUDA"/>
        <s v="TOMÉ"/>
        <s v="VIRRIAT"/>
        <s v="ARFORT"/>
        <s v="LICHERE"/>
        <s v="SERREAU"/>
        <s v="CHAUDE"/>
        <s v="LE DALL"/>
        <s v="GUILLÉ"/>
        <s v="REPON"/>
        <s v="REGNIER"/>
        <s v="PIZZOLE"/>
        <s v="RICODEAU"/>
        <s v="TUILLIER"/>
        <s v="REUMAUX"/>
        <s v="ALBANESE"/>
        <s v="TAÏB"/>
        <s v="CALAMIA"/>
        <s v="QUATTRONE"/>
        <s v="AVESQUE"/>
        <s v="ALCAYDÉ"/>
        <s v="MALHOLE"/>
        <s v="CYVOCT"/>
        <s v="TRANCHAND"/>
        <s v="FERRANDEZ"/>
        <s v="PASTOR"/>
        <s v="KECHRA"/>
        <s v="ABDELLATIF"/>
        <s v="WANIOWSKI"/>
        <s v="AMM"/>
        <s v="BARTOLI"/>
        <s v="BOUILLEAUX"/>
        <s v="BENKEMOUN"/>
        <s v="MARKIEL"/>
        <s v="PÉTARD"/>
        <s v="PÉCOUT"/>
        <s v="SAMPÉRÉ"/>
        <s v="IBERTI"/>
        <s v="GIULIANO"/>
        <s v="LINZA"/>
        <s v="CHABOISSIER"/>
        <s v="LE DOZE"/>
        <s v="GOURMAUD"/>
        <s v="CABRERA"/>
        <s v="FRESSIGNAUD"/>
        <s v="GIARDINA"/>
        <s v="ROUHANI"/>
        <s v="NICAISE"/>
        <s v="CECON"/>
        <s v="ESPAZE"/>
        <s v="BAZZALI"/>
        <s v="CHRISTINY"/>
        <s v="SEYMOUR"/>
        <s v="DEIDON"/>
        <s v="EL BEKKARI"/>
        <s v="ARCHELAS"/>
        <s v="JOUFFREY"/>
        <s v="GHERBI"/>
        <s v="FIORILE"/>
        <s v="PÉRILLAT"/>
        <s v="MALTINTI"/>
        <s v="TRENCA"/>
        <s v="LYONNET"/>
        <s v="ZAPARTY"/>
        <s v="GHIOTTO"/>
        <s v="VALIENTE"/>
        <s v="LACLAU"/>
        <s v="EPPSTEIN"/>
        <s v="LOOCK"/>
        <s v="BASCETTO"/>
        <s v="BERLAND"/>
        <s v="CIAMPOSSIN"/>
        <s v="LEONETTI"/>
        <s v="PELCOT"/>
        <s v="RODINSON"/>
        <s v="DAÏEN"/>
        <s v="LOCHON"/>
        <s v="BALTY"/>
        <s v="MOCHER"/>
        <s v="AUFAURE"/>
        <s v="CAVAZZA"/>
        <s v="ROBART"/>
        <s v="FERRANT"/>
        <s v="KHEMOUN"/>
        <s v="AUDIBERT"/>
        <s v="YOUNE-KAYE"/>
        <s v="JEMIAI"/>
        <s v="DUBERNET"/>
        <s v="COSTANZA"/>
        <s v="LALOUM"/>
        <s v="JEANTOUX"/>
        <s v="SALVIETTI"/>
        <s v="RONCHI"/>
        <s v="PARTARRIEU"/>
        <s v="JOSUÉ"/>
        <s v="PIERINI"/>
        <s v="VEILLANT"/>
        <s v="RIBARDIÈRE"/>
        <s v="ZARIQUIEGUI"/>
        <s v="LUCCHETTI"/>
        <s v="JUX"/>
        <s v="FRANCIOSA"/>
        <s v="RUELLE"/>
        <s v="BLUME"/>
        <s v="DE MESMAY"/>
        <s v="LANFANT"/>
        <s v="TRICHOT"/>
        <s v="CAMPANA"/>
        <s v="FAUDI"/>
        <s v="FURIOLI-BEAUNIER"/>
        <s v="CRIPE"/>
        <s v="CAPONE"/>
        <s v="SCHENARDI"/>
        <s v="COTTA"/>
        <s v="GUALANDI"/>
        <s v="GUILHEN"/>
        <s v="PELLERO"/>
        <s v="DEGIOANNI"/>
        <s v="DE GUBERNATIS"/>
        <s v="CHAMBIN"/>
        <s v="LUBIATO"/>
        <s v="LIGONIE"/>
        <s v="SAN JUAN-ORSINI"/>
        <s v="TRINCHERO"/>
        <s v="GUARY"/>
        <s v="RÉMUSAN"/>
        <s v="BUGÉIA"/>
        <s v="MOIRANO"/>
        <s v="FONCEL"/>
        <s v="BOLLENDER"/>
        <s v="CRASTI"/>
        <s v="CONFUSI"/>
        <s v="LARDIN"/>
        <s v="FARINA"/>
        <s v="LALESART"/>
        <s v="BIANCIOTTO"/>
        <s v="LOPICO"/>
        <s v="COZZOLINO"/>
        <s v="ORTEGA"/>
        <s v="MOLITOR"/>
        <s v="LEITE"/>
        <s v="CATELLIER"/>
        <s v="NESINI"/>
        <s v="ANDREOZZI"/>
        <s v="VELOSON"/>
        <s v="LOUSSIER-LECOURT"/>
        <s v="BAROZZI"/>
        <s v="KHOUPIGUIAN"/>
        <s v="CARDELLA"/>
        <s v="OLIVA"/>
        <s v="MUSSOU"/>
        <s v="MANJARD"/>
        <s v="OLLIER"/>
        <s v="MASSOL"/>
        <s v="MENET"/>
        <s v="TRAVERSA"/>
        <s v="PETITPEZ"/>
        <s v="CARILLO"/>
        <s v="DEMETS"/>
        <s v="PIED"/>
        <s v="MOLESTI"/>
        <s v="TEMINE"/>
        <s v="MATTONE"/>
        <s v="ALMAGRO"/>
        <s v="FLASCHEL"/>
        <s v="CLORI"/>
        <s v="SALVAÏA"/>
        <s v="DE MAYNARD"/>
        <s v="VECCHIO"/>
        <s v="BOSC"/>
        <s v="SIBILLAT"/>
        <s v="LEBERQUIER"/>
        <s v="RAGAZZACCI STEPHANOPOLI DE COMNENE"/>
        <s v="QUET"/>
        <s v="DAME"/>
        <s v="CAGNAT"/>
        <s v="GIANESELLO"/>
        <s v="MAZZOLENI"/>
        <s v="DE LA BROSSE"/>
        <s v="FIASCHI"/>
        <s v="LORHO"/>
        <s v="CRESPO"/>
        <s v="PERTEK"/>
        <s v="NERSESSIAN"/>
        <s v="VERMEILLE"/>
        <s v="SABON"/>
        <s v="GOUSSEAU"/>
        <s v="THES"/>
        <s v="AUMAGE"/>
        <s v="CHARRIAU"/>
        <s v="VUOSO"/>
        <s v="BERTHONNÈCHE"/>
        <s v="CODURI"/>
        <s v="CHAMOUX"/>
        <s v="BRIANÇON"/>
        <s v="LANQUAR-CASTIEL"/>
        <s v="INJEY"/>
        <s v="FRANCO"/>
        <s v="TRIPOUL"/>
        <s v="MATHÉ-DE BOTTON"/>
        <s v="MARCHESE"/>
        <s v="RASTELLO"/>
        <s v="BIANCONI"/>
        <s v="BARBAGELATA-MANAUTHON"/>
        <s v="TÉALDI"/>
        <s v="GAYE"/>
        <s v="BOUKHALFA"/>
        <s v="DECOUPIGNY"/>
        <s v="BEGO-GHINA"/>
        <s v="CUOCO"/>
        <s v="SCHOUVER"/>
        <s v="HAMOUDA"/>
        <s v="QUINTON"/>
        <s v="ARHAN"/>
        <s v="HERNANDEZ-NICAISE"/>
        <s v="CAMARD"/>
        <s v="COPPOLA"/>
        <s v="LE CACHEUX"/>
        <s v="HISPA"/>
        <s v="MEGUENNI"/>
        <s v="MESLIAND"/>
        <s v="MERSALI"/>
        <s v="URBAN"/>
        <s v="FRESCHEL"/>
        <s v="AGULLO"/>
        <s v="LAVILLAUREIX"/>
        <s v="ESPOLIO"/>
        <s v="CAYRON"/>
        <s v="BACCHI"/>
        <s v="JOHSUA"/>
        <s v="LAFLOTTE"/>
        <s v="RACHET THENINT"/>
        <s v="ITRISSO"/>
        <s v="SABEG"/>
        <s v="CARRETERO"/>
        <s v="MENCHON"/>
        <s v="FARDOUX"/>
        <s v="REMEN"/>
        <s v="VALETA"/>
        <s v="BRUNDU"/>
        <s v="GAL"/>
        <s v="EYNAUD"/>
        <s v="VEINBERG"/>
        <s v="POZÉ"/>
        <s v="KERVAJAN"/>
        <s v="RUBIROLA-BLANC"/>
        <s v="THÉRON"/>
        <s v="BUAN"/>
        <s v="INAUDI"/>
        <s v="SÉNÉGAS"/>
        <s v="DELHAYE"/>
        <s v="FELIZIA"/>
        <s v="NIRONI"/>
        <s v="MOUTTET"/>
        <s v="DE UBEDA"/>
        <s v="MARGUERIE"/>
        <s v="TOSAN"/>
        <s v="NINI"/>
        <s v="LUQUAND"/>
        <s v="MACIGNO"/>
        <s v="CIVETTINI"/>
        <s v="ALIS"/>
        <s v="BROSSAUD"/>
        <s v="CARRATALA"/>
        <s v="BOZANE"/>
        <s v="BREGLIANO"/>
        <s v="AULEZY-LAMBERT"/>
        <s v="GOURC-KREISS"/>
        <s v="REVERDITO-ORTIGUE"/>
        <s v="TRIGO"/>
        <s v="PLAZANET"/>
        <s v="SERAFINI"/>
        <s v="HALOUI"/>
        <s v="KADLER"/>
        <s v="FAUCHE"/>
        <s v="BETTEMBOT-TREUTENAERE"/>
        <s v="BOUHASSANE"/>
        <s v="CHIARRI"/>
        <s v="IDIR"/>
        <s v="ROSENBLATT"/>
        <s v="GATEL"/>
        <s v="DOUZON"/>
        <s v="LOUBRY"/>
        <s v="JOUZIER-BERGES"/>
        <s v="NAVARRANNE"/>
        <s v="LECOINTRE"/>
        <s v="DEROIN"/>
        <s v="GAMBA"/>
        <s v="BETTATI"/>
        <s v="JABOULET"/>
        <s v="TIVOLI"/>
        <s v="VARDON"/>
        <s v="PAVARD"/>
        <s v="LOEUILLET"/>
        <s v="DAUGREILH"/>
        <s v="TIXIER DE GUBERNATIS"/>
        <s v="MONSEL"/>
        <s v="ROSSINI"/>
        <s v="LARTIGUE"/>
        <s v="PRADOS"/>
        <s v="BRONDOLIN"/>
        <s v="ROCCA"/>
        <s v="LO VARCO"/>
        <s v="SIMONOT"/>
        <s v="BRUTTI"/>
        <s v="GALBERT"/>
        <s v="YOT"/>
        <s v="CHIAPELLI"/>
        <s v="RAVIER"/>
        <s v="LAUPIES"/>
        <s v="ALLISIO"/>
        <s v="BEZ"/>
        <s v="LEGUEM"/>
        <s v="GRECH"/>
        <s v="GUILBAUX"/>
        <s v="LUC"/>
        <s v="D'ANGIO"/>
        <s v="FOUQUART"/>
        <s v="CHEVILLARD"/>
        <s v="PARODI"/>
        <s v="PRADOURA"/>
        <s v="GERONIMO"/>
        <s v="ESPALLARDO"/>
        <s v="PICCONE"/>
        <s v="SELLOUM"/>
        <s v="DELAYE"/>
        <s v="ITRAC"/>
        <s v="TRANI"/>
        <s v="COSENZA"/>
        <s v="SOLARI"/>
        <s v="ABRAHAMIAN"/>
        <s v="FORNERONE"/>
        <s v="GOURIER"/>
        <s v="KERBRAT"/>
        <s v="LEPORE"/>
        <s v="MAGINI"/>
        <s v="LELOUIS"/>
        <s v="BESNAÏNOU"/>
        <s v="ROBINE"/>
        <s v="PATRITI"/>
        <s v="ALLIOT"/>
        <s v="LANSADE"/>
        <s v="BOCCALETTI"/>
        <s v="FIOL"/>
        <s v="LECOINNET"/>
        <s v="TROIN"/>
        <s v="WAQUET"/>
        <s v="LANCINE"/>
        <s v="RENCK-GUIGUE"/>
        <s v="HAYMANN"/>
        <s v="AUREILLE"/>
        <s v="AUSSERRE"/>
        <s v="LAVALETTE"/>
        <s v="BALDACCHINO"/>
        <s v="CHABLE"/>
        <s v="PASSAVANT"/>
        <s v="FORMÉ"/>
        <s v="SALABERT-ROHRER"/>
        <s v="ZIRILLI"/>
        <s v="RACHLINE"/>
        <s v="MARÉCHAL-LE PEN"/>
        <s v="DE LA TOCNAYE"/>
        <s v="RIGAULT"/>
        <s v="LOTTIAUX"/>
        <s v="ENDERLIN"/>
        <s v="DE BEAUREGARD"/>
        <s v="BELMONTET"/>
        <s v="ACIS"/>
        <s v="BANCK"/>
        <s v="RAYÉ"/>
        <s v="BARREILLE"/>
        <s v="GEHANT"/>
        <s v="GIAI-GIANETTI"/>
        <s v="VAGINAY-RICOURT"/>
        <s v="COUILLIOT"/>
        <s v="EYMEOUD"/>
        <s v="FORGEOUX"/>
        <s v="ASSO"/>
        <s v="ESTROSI"/>
        <s v="D'INTORNI"/>
        <s v="AMAR"/>
        <s v="BRUNETEAUX"/>
        <s v="LEONELLI"/>
        <s v="RAMPAL"/>
        <s v="TABAROT"/>
        <s v="GALY"/>
        <s v="TRASTOUR-ISNART"/>
        <s v="DOMBREVAL"/>
        <s v="SALLES-BARBOSA"/>
        <s v="DI BARI"/>
        <s v="MION"/>
        <s v="BOETTI-FORESTIER"/>
        <s v="KLEYNHOFF"/>
        <s v="FLAMBARD"/>
        <s v="MEÏNI"/>
        <s v="ALZIARI-NEGRE"/>
        <s v="BINEAU"/>
        <s v="DÉLIA"/>
        <s v="VASSALLO"/>
        <s v="ALTOUNIAN"/>
        <s v="VARRONE"/>
        <s v="MUSELIER"/>
        <s v="JOISSAINS"/>
        <s v="DEFLESSELLES"/>
        <s v="FRUCTUS"/>
        <s v="GINER"/>
        <s v="SPERLING"/>
        <s v="AUGEY"/>
        <s v="BATTIN"/>
        <s v="PREZIOSI"/>
        <s v="GRAND-DUFAY-LAUGIER"/>
        <s v="LEPRETTRE"/>
        <s v="GIBERTI"/>
        <s v="LICARI"/>
        <s v="ROBINEAU"/>
        <s v="TOMMASINI"/>
        <s v="SAVON"/>
        <s v="MIRON"/>
        <s v="BENEDETTI"/>
        <s v="CACHARD"/>
        <s v="POZMENTIER"/>
        <s v="GENZANA"/>
        <s v="BULTEAU-RAMBAUD"/>
        <s v="BURLE"/>
        <s v="CLAUDIUS-PETIT"/>
        <s v="MARTIN-TEISSERE"/>
        <s v="DI CARO"/>
        <s v="PERNEY"/>
        <s v="ALIPHAT"/>
        <s v="MAURIZOT"/>
        <s v="JUGLARET"/>
        <s v="VIRZI-GONZALEZ"/>
        <s v="DOSSEMONT"/>
        <s v="HALLALEN"/>
        <s v="TROVATELLO"/>
        <s v="FREGEAC"/>
        <s v="GROSSO"/>
        <s v="LE RUDULIER"/>
        <s v="TIMSIT"/>
        <s v="GASQUEZ"/>
        <s v="BALLANDRAS"/>
        <s v="MACALUSO"/>
        <s v="DJEBLOUNE"/>
        <s v="PORSIN-RAIDIN"/>
        <s v="GINOUX"/>
        <s v="VITEL"/>
        <s v="FONTENOY"/>
        <s v="CHENEVARD"/>
        <s v="ROUBEUF"/>
        <s v="ALEMAGNA"/>
        <s v="MARINO"/>
        <s v="DE CANSON"/>
        <s v="MORISSE"/>
        <s v="BENEVENTI"/>
        <s v="DELFAUX"/>
        <s v="REZK"/>
        <s v="GALLI-ARNAUD"/>
        <s v="BREMONT"/>
        <s v="BROGLIO"/>
        <s v="VEGA"/>
        <s v="GRIMAUD"/>
        <s v="GALIZIA"/>
        <s v="PELISSOU"/>
        <s v="BOUYAC"/>
        <s v="BISCARRAT"/>
        <s v="ZIDATE"/>
        <s v="SAUVAGEON"/>
        <s v="CZIMER-SYLVESTRE"/>
        <s v="ROSSIN"/>
        <s v="OOSTERLYNCK"/>
        <s v="FERRAIUOLO"/>
        <s v="CASTANER"/>
        <s v="VALENTI"/>
        <s v="GRAC"/>
        <s v="BOUC"/>
        <s v="PIERREL"/>
        <s v="TRUPHEME"/>
        <s v="STEINVILLE"/>
        <s v="MIRAUCHAUX"/>
        <s v="POLSKI"/>
        <s v="MOTTARD"/>
        <s v="AUDIN"/>
        <s v="GARCIA ABIA"/>
        <s v="BENHAMAHOUM"/>
        <s v="RUSSO"/>
        <s v="MAJRI"/>
        <s v="GASTAUD"/>
        <s v="KESSELER"/>
        <s v="TROVA"/>
        <s v="ALUNNO"/>
        <s v="FRANZETTI"/>
        <s v="DERONT-BOURDIN"/>
        <s v="DELCASSE"/>
        <s v="DEVIER"/>
        <s v="BOUZEREAU"/>
        <s v="GOURDON"/>
        <s v="DAUNIS"/>
        <s v="NIVOIX"/>
        <s v="GASMI"/>
        <s v="BOULAINSEUR"/>
        <s v="RAFAI"/>
        <s v="JIBRAYEL"/>
        <s v="BENMARNIA"/>
        <s v="CANAL"/>
        <s v="GACHON"/>
        <s v="OHANESSIAN"/>
        <s v="GAMERRE"/>
        <s v="GUERRERA"/>
        <s v="ABATTU"/>
        <s v="SOBOL"/>
        <s v="PIGAMO"/>
        <s v="AOUMMEUR"/>
        <s v="MEZI"/>
        <s v="SOILIHI"/>
        <s v="GUAZA"/>
        <s v="AKHAZZANE"/>
        <s v="MONFERRINI"/>
        <s v="TALHA"/>
        <s v="TOMASI"/>
        <s v="CHAZEAU"/>
        <s v="CLANET"/>
        <s v="CORREARD"/>
        <s v="ANCELIN"/>
        <s v="OUGOURLOU-OGLOU"/>
        <s v="COUTENET"/>
        <s v="CORTES"/>
        <s v="DI MARINO"/>
        <s v="YOUBI"/>
        <s v="EDINO"/>
        <s v="CAILLAULT"/>
        <s v="OBERLINKELS"/>
        <s v="DESGROIS"/>
        <s v="ROVARINO"/>
        <s v="RIBIERE"/>
        <s v="FILOSA"/>
        <s v="LECLÈRE"/>
        <s v="GATIAN"/>
        <s v="DI MEO"/>
        <s v="LYONS-NOGUIER"/>
        <s v="CHAÏBI"/>
        <s v="MUSCHOTTI"/>
        <s v="ANDRAU"/>
        <s v="PEIRANO"/>
        <s v="DRIQUEZ"/>
        <s v="LAUGIER"/>
        <s v="MATEOS"/>
        <s v="GRILLASCA"/>
        <s v="MANDON-BONHOMME"/>
        <s v="SEEMULLER"/>
        <s v="LAUBLET"/>
        <s v="GAVORY"/>
        <s v="LEVILAIN-CASTEL"/>
        <s v="GIES"/>
        <s v="DENUNZIO"/>
        <s v="BURKI"/>
        <s v="ROBAA"/>
        <s v="CHAIB"/>
        <s v="JARDILLIER"/>
        <s v="VUILLEMOT"/>
        <s v="ROCAILLEUX"/>
        <s v="DREANO"/>
        <s v="GABERT"/>
        <s v="GACH"/>
        <s v="ALLEL"/>
        <s v="HAUTANT"/>
        <s v="MOLLET"/>
        <s v="BLANES"/>
        <s v="GAGNIARD"/>
        <s v="STANZIONE"/>
        <s v="MARGAN"/>
        <s v="MOUSTAQIL"/>
        <s v="TARTANSON"/>
        <s v="MICHON"/>
        <s v="BAPTISTE"/>
        <s v="GAUTIE"/>
        <s v="MARIET"/>
        <s v="JACQUES-MARSAUX"/>
        <s v="ROUGON"/>
        <s v="LASNIER"/>
        <s v="HERBELOT"/>
        <s v="DEVOUCOUX"/>
        <s v="BRIÈRE"/>
        <s v="SOUSSAN"/>
        <s v="VERDURE"/>
        <s v="SOUPA-POULLE"/>
        <s v="KRASIKOVA"/>
        <s v="PONCHAUD"/>
        <s v="SZATAN"/>
        <s v="AZZOPARDI"/>
        <s v="BLAZY"/>
        <s v="MARIA"/>
        <s v="BODELIN"/>
        <s v="RASSON"/>
        <s v="DACHRAOUI"/>
        <s v="SIGHI"/>
        <s v="RICORDI"/>
        <s v="DELARBRE"/>
        <s v="ROUTIN"/>
        <s v="CONTAT"/>
        <s v="RAGONET"/>
        <s v="MEMAJ"/>
        <s v="LIPSKYY"/>
        <s v="PERGAMENTER"/>
        <s v="HADDJERI"/>
        <s v="PIERACCI"/>
        <s v="HADJADJ"/>
        <s v="SAÏDI"/>
        <s v="GHILAIN"/>
        <s v="CONSOLO"/>
        <s v="CECCARELLI"/>
        <s v="GALVAN"/>
        <s v="MERLO"/>
        <s v="FIX"/>
        <s v="LE BESQUE"/>
        <s v="BOUTELOUP"/>
        <s v="BOUTY"/>
        <s v="GAMBARO"/>
        <s v="COTRONE"/>
        <s v="SENGOZ"/>
        <s v="HEGRON"/>
        <s v="SENSEVY"/>
        <s v="MONCADA"/>
        <s v="MAUCHAMP"/>
        <s v="PERI"/>
        <s v="NEREAU"/>
        <s v="GRANZOTTO"/>
        <s v="AÏT MOHAND"/>
        <s v="CHEDEVILLE"/>
        <s v="MARTA"/>
        <s v="BREBAN"/>
        <s v="MOUISSETTE"/>
        <s v="CETRI"/>
        <s v="FARISSIER"/>
        <s v="AMGHAR"/>
        <s v="DIOT"/>
        <s v="TESSON"/>
        <s v="OUNIS"/>
        <s v="TABARACCI"/>
        <s v="TAXIL"/>
        <s v="EYMARD"/>
        <s v="VIGNOLO"/>
        <s v="FEIERABEND"/>
        <s v="DUSSOL"/>
        <s v="AEPLY"/>
        <s v="HEBERT FRANCHINI"/>
        <s v="DEVEAUX"/>
        <s v="HIRECHE"/>
        <s v="CHÉDRU"/>
        <s v="SABIS"/>
        <s v="PITAVY"/>
        <s v="LACON"/>
        <s v="COUZINIE"/>
        <s v="ALLIBERT"/>
        <s v="HERMIER"/>
        <s v="BRETEY"/>
        <s v="LOGGIA"/>
        <s v="CHERKAOUI"/>
        <s v="BOUSALAH"/>
        <s v="MARQUEZ ALBAN"/>
        <s v="DOUZIECH"/>
        <s v="SAPEDE"/>
        <s v="KIN"/>
        <s v="BAUDOUI-MAUREL"/>
        <s v="SCHOTT"/>
        <s v="FIGHIERA"/>
        <s v="CHUISANO"/>
        <s v="COÏC"/>
        <s v="MELLAN"/>
        <s v="BARBIERI"/>
        <s v="CAYOL"/>
        <s v="DESLOYAL"/>
        <s v="NOFRI"/>
        <s v="MORI"/>
        <s v="BEZZONE"/>
        <s v="ALBIN"/>
        <s v="DUGELAY"/>
        <s v="MASSENA"/>
        <s v="CHERVIER PEGLION"/>
        <s v="BURDIN"/>
        <s v="CERESA"/>
        <s v="COUDERT"/>
        <s v="DURIF"/>
        <s v="HOUEL"/>
        <s v="LOUVEZ"/>
        <s v="MOUCHEBOEUF"/>
        <s v="THEUS"/>
        <s v="AUDERSET"/>
        <s v="MEJIAS"/>
        <s v="PEGLION"/>
        <s v="PILOTAZ"/>
        <s v="PALAZZETTI"/>
        <s v="MOURGUY"/>
        <s v="SALDUCCI"/>
        <s v="GIDDE"/>
        <s v="GEREUX"/>
        <s v="BUIGUEZ"/>
        <s v="JOURNEAU"/>
        <s v="MAGOTTE"/>
        <s v="GATEAU"/>
        <s v="UBAUD"/>
        <s v="TEBBOUCHE"/>
        <s v="BURGLE"/>
        <s v="TIBERI"/>
        <s v="ANSELMO"/>
        <s v="VISSERS"/>
        <s v="NAMER"/>
        <s v="ROBLES"/>
        <s v="CHARIN"/>
        <s v="ARPAILLANGE"/>
        <s v="FAISSAL"/>
        <s v="MATTHEWS"/>
        <s v="REBUFFAT"/>
        <s v="ZARIKIAN"/>
        <s v="BOITO"/>
        <s v="LATOUR"/>
        <s v="LUONG"/>
        <s v="PECHEVY"/>
        <s v="ALDILA"/>
        <s v="GARCIA MATEO"/>
        <s v="PARIENTI"/>
        <s v="MONETTO"/>
        <s v="MERCURIO"/>
        <s v="IGUENI"/>
        <s v="TAMBURI"/>
        <s v="PEUGEOT"/>
        <s v="HOUVET"/>
        <s v="MALARD EPOUSE OLIVE"/>
        <s v="GARMIRIAN"/>
        <s v="CUZANGE EPOUSE MARTIN"/>
        <s v="PLUVINET"/>
        <s v="ORENGO EPOUSE BERTHET"/>
        <s v="PERDA"/>
        <s v="VENEZIA EPOUSE GRISOLET"/>
        <s v="MIRALLES"/>
        <s v="SARRAUTON"/>
        <s v="STEPHAN EPOUSE PATE"/>
        <s v="BERESLOW"/>
        <s v="CILIA EPOUSE TSCHIRRET"/>
        <s v="PLAISANT"/>
        <s v="SCOFFIER"/>
        <s v="ABDERHALDEN"/>
        <s v="OKUTMUSTUR"/>
        <s v="ABELLARD"/>
        <s v="BIDEAU"/>
        <s v="PRALONG EPOUSE MOULIN"/>
        <s v="CAPELLO"/>
        <s v="SEYON EPOUSE MARTIN"/>
        <s v="ODDONE"/>
        <s v="BEZERT"/>
        <s v="PAULET"/>
        <s v="COINTOT"/>
        <s v="PUCCINI"/>
        <s v="ACCARDI"/>
        <s v="GANOFSKY"/>
        <s v="SOUCHON"/>
        <s v="SALICETI"/>
        <s v="SOLTANE"/>
        <s v="COSIALLS"/>
        <s v="DE POURQUERY"/>
        <s v="MOUTON-CYPRIANI"/>
        <s v="PESCE"/>
        <s v="TENNERONI"/>
        <s v="FAVRIE"/>
        <s v="MOUETTE"/>
        <s v="GAUCHE"/>
        <s v="RUBERTI"/>
        <s v="ULISSE"/>
        <s v="MARTIN-MALIVEL"/>
        <s v="BAUDOIN"/>
        <s v="MANIGAND GORZALA"/>
        <s v="BITOUZÉ"/>
        <s v="LONGA"/>
        <s v="PLASSE"/>
        <s v="BERBER"/>
        <s v="FRANÇON-LONGA"/>
        <s v="MARIANI"/>
        <s v="COËSSY"/>
        <s v="CASTALDI"/>
        <s v="AUTRAN"/>
        <s v="GERENTON"/>
        <s v="HILLAIRE"/>
        <s v="PICON"/>
        <s v="DROUOT-BELMAS"/>
        <s v="GUITER"/>
        <s v="DUTHERAGE"/>
        <s v="CONTURSI"/>
        <s v="KERGOMARD"/>
        <s v="PETITPAIN"/>
        <s v="YVAN"/>
        <s v="KOTARBA"/>
        <s v="PACCHIANI"/>
        <s v="MERCADAL"/>
        <s v="BRAMBILLA"/>
        <s v="MANENQ"/>
        <s v="LEN"/>
        <s v="SALVANS"/>
        <s v="COULLET GIRARD"/>
        <s v="GRAUER"/>
        <s v="BONINO"/>
        <s v="LECHARNY"/>
        <s v="GRAVELEAU"/>
        <s v="FALK-VAIRANT"/>
        <s v="LANTOINE"/>
        <s v="BEZIERS"/>
        <s v="TOUJA"/>
        <s v="ABOU ISAAC"/>
        <s v="PAVAN"/>
        <s v="MICHAUT-PACCHIANI"/>
        <s v="GOBIN-GALLON"/>
        <s v="RAHLI"/>
        <s v="DERAM"/>
        <s v="THUREAU"/>
        <s v="COULLET"/>
        <s v="MALERBE"/>
        <s v="BEAUGEOIS"/>
        <s v="ZWEIG"/>
        <s v="SOURDAIS"/>
        <s v="GUIBAL"/>
        <s v="HANK"/>
        <s v="HADIR"/>
        <s v="UCELLI"/>
        <s v="GADDACHA"/>
        <s v="THOUVEREZ"/>
        <s v="BILLOTTE"/>
        <s v="MARTINENQ"/>
        <s v="FOURNIER POCHARD"/>
        <s v="TRON"/>
        <s v="KRIEF"/>
        <s v="NATALI"/>
        <s v="BERKANE"/>
        <s v="COLLOMBAT"/>
        <s v="FAUROBERT"/>
        <s v="CHRISTOPH"/>
        <s v="SAX"/>
        <s v="BOGLIOLO"/>
        <s v="DAMOUCHE"/>
        <s v="AMICE"/>
        <s v="RICHARD-ANTONAKIS"/>
        <s v="STORTZ"/>
        <s v="HECKMANN"/>
        <s v="CANITROT"/>
        <s v="PANINI"/>
        <s v="TAHRAOUI MEYSSON"/>
        <s v="MAZAUDIER"/>
        <s v="GUENIOT"/>
        <s v="MAMBERT"/>
        <s v="CANIONI"/>
        <s v="CORDOLIANI"/>
        <s v="NADIZI"/>
        <s v="MAÏNETTI"/>
        <s v="FARRUGIA"/>
        <s v="ESCOBAR-ZANNINI"/>
        <s v="TRAYSSAC"/>
        <s v="CAMBON"/>
        <s v="CASSE"/>
        <s v="BIAGI"/>
        <s v="GUERRINI"/>
        <s v="SCAPS"/>
        <s v="POZZO DI BORGO"/>
        <s v="GERY-FRIOUD"/>
        <s v="LORANCE"/>
        <s v="BASTIANELLI"/>
        <s v="GRAZIANI"/>
        <s v="BIANCO"/>
        <s v="SCARCELLA"/>
        <s v="BETLOC"/>
        <s v="FRANCHI"/>
        <s v="ANDARELLI"/>
        <s v="VANNI"/>
        <s v="ROYET-ZIFFREDI"/>
        <s v="BRUSCHINI"/>
        <s v="CANNEBOTIN"/>
        <s v="GAVINI"/>
        <s v="BONAVITA"/>
        <s v="TRAMONI"/>
        <s v="CALENDINI"/>
        <s v="SIMEONI"/>
        <s v="MAUPERTUIS"/>
        <s v="ANGELINI"/>
        <s v="NIVAGGIONI"/>
        <s v="BIANCUCCI"/>
        <s v="FAGNI"/>
        <s v="SIMONPIETRI"/>
        <s v="GIOVANNINI"/>
        <s v="ACQUAVIVA"/>
        <s v="BORROMEI"/>
        <s v="SANTUCCI"/>
        <s v="PARIGI"/>
        <s v="CASANOVA-SERVAS"/>
        <s v="PUCCI"/>
        <s v="CASALTA"/>
        <s v="CESARI"/>
        <s v="GUIDICELLI"/>
        <s v="COLOMBANI"/>
        <s v="PONZEVERA"/>
        <s v="SIMONPOLI"/>
        <s v="FANTONI"/>
        <s v="MINICONI"/>
        <s v="GUIDONI-DENSARI"/>
        <s v="CARLOTTI"/>
        <s v="PANTALACCI"/>
        <s v="MAROSELLI"/>
        <s v="FIESCHI"/>
        <s v="MOSCA"/>
        <s v="CECCALDI"/>
        <s v="MONDOLONI TOMASI"/>
        <s v="CANTELLI"/>
        <s v="SILVESTRI"/>
        <s v="PAPI"/>
        <s v="CROCE"/>
        <s v="LUCCIONI"/>
        <s v="STROMBONI"/>
        <s v="LUCCHINI"/>
        <s v="FORCIOLI"/>
        <s v="GOZZI"/>
        <s v="GANDOLFI"/>
        <s v="ANTONA"/>
        <s v="DE ROCCA SERRA"/>
        <s v="MONDOLONI"/>
        <s v="COMBETTE"/>
        <s v="FRANCESCHI"/>
        <s v="PANUNZI"/>
        <s v="MATTEI-FAZI"/>
        <s v="TROJANI"/>
        <s v="CUCCHI"/>
        <s v="GIORGI"/>
        <s v="PAGNI"/>
        <s v="PIERI"/>
        <s v="BUTTAFOCO-MARTELLI"/>
        <s v="ORSUCCI"/>
        <s v="PETRI-GUASCO"/>
        <s v="EMMANUELLI-DI GATI"/>
        <s v="FRESI"/>
        <s v="FLORI"/>
        <s v="ORABONA"/>
        <s v="ALERINI"/>
        <s v="CARTA-RENUCCI"/>
        <s v="MULTARI"/>
        <s v="FRANCISCI"/>
        <s v="MIRAMOND"/>
        <s v="GIACOMONI-ANTONELLI"/>
        <s v="ADORNI"/>
        <s v="LANFRANCHI-BERTINI"/>
        <s v="RISTICONI"/>
        <s v="SPAGNOLI"/>
        <s v="CARDI"/>
        <s v="RICCI-BIANCHINI"/>
        <s v="CHIARELLI"/>
        <s v="GIUGANTI"/>
        <s v="GIACOMONI DE PREMONT"/>
        <s v="BONACCORSI"/>
        <s v="ZUCCARELLI"/>
        <s v="CASASOPRANA"/>
        <s v="COPPI-OTTAVIANI"/>
        <s v="DECONSTANZA"/>
        <s v="RUBINI"/>
        <s v="PAOLI"/>
        <s v="SAMPIERI"/>
        <s v="VITTE"/>
        <s v="CALLONI"/>
        <s v="SIMONI"/>
        <s v="PASQUALINI"/>
        <s v="BOURDIEC"/>
        <s v="ORSATELLI"/>
        <s v="GIUDICELLI EPOUSE LECCIA"/>
        <s v="COUCORAVAS"/>
        <s v="VITTORI"/>
        <s v="PIANELLI BALISONI"/>
        <s v="SECONDI"/>
        <s v="PAPADACCI"/>
        <s v="AMBROSI"/>
        <s v="TOMI"/>
        <s v="GIOVANNETTI"/>
        <s v="NICOLAÏ"/>
        <s v="DEBROAS"/>
        <s v="PIETRI"/>
        <s v="ANZIANI"/>
        <s v="ORSINI"/>
        <s v="DALAKUPEYAN"/>
        <s v="DALESSI"/>
        <s v="SIMONPIERI"/>
        <s v="DOMINICI-CHIARELLI"/>
        <s v="ROUSTAN-LANFRANCHI"/>
        <s v="ALFONSI"/>
        <s v="DE GENTILI"/>
        <s v="HOULLIER BORELLI"/>
        <s v="MEDORI"/>
        <s v="MURATI"/>
        <s v="MARTELLI CANIONI"/>
        <s v="VIVONI"/>
        <s v="VESPERINI"/>
        <s v="PELLEGRINETTI"/>
        <s v="VELLUTINI"/>
        <s v="GASPARI"/>
        <s v="MORETTI"/>
        <s v="LEPIDI"/>
        <s v="SUBRINI"/>
        <s v="VINCENSINI"/>
        <s v="BOMBARDI"/>
        <s v="TOTH"/>
        <s v="PIETRI FILIPPI"/>
        <s v="PAVERANI"/>
        <s v="LUCCIARDI"/>
        <s v="COMBARET"/>
        <s v="PAGANUCCI"/>
        <s v="CIABRINI"/>
        <s v="VALENTINI"/>
        <s v="PIANNE"/>
        <s v="DAMIANI ILARI"/>
        <s v="PIERANTONI"/>
        <s v="LANGIANNI"/>
        <s v="LE FICHER"/>
        <s v="ANDREOLI"/>
        <s v="ANDREANI"/>
        <s v="LAHITTE-LOUSTAU"/>
        <s v="MUZY"/>
        <s v="GIACOBBI"/>
        <s v="GUIDICELLI NEE MARI"/>
        <s v="OLIVESI"/>
        <s v="OTTAVI"/>
        <s v="GALLETTI EPOUSE SOLET"/>
        <s v="TATTI"/>
        <s v="ORSONI"/>
        <s v="CHAUBON"/>
        <s v="CAPINIELLI"/>
        <s v="FEDERICI"/>
        <s v="GHIONGA"/>
        <s v="CASALTA EPOUSE FERRALI"/>
        <s v="MOSCONI"/>
        <s v="GUIDONI"/>
        <s v="CULIOLI"/>
        <s v="COLONNA EPOUSE VELLUTINI"/>
        <s v="VENTURINI"/>
        <s v="DEGORTES"/>
        <s v="PELLONI"/>
        <s v="RAFFALLI"/>
        <s v="PULICANI"/>
        <s v="BERNOUS"/>
        <s v="ALESSANDRINI"/>
        <s v="BURSACCHI"/>
        <s v="THIRY"/>
        <s v="SALVATORI"/>
        <s v="NICOLAI"/>
        <s v="TAMBURINI EPOUSE PIERALLI"/>
        <s v="NEGRONI"/>
        <s v="CHIAPPINI"/>
        <s v="GIUDICI"/>
        <s v="BARBAGELATA"/>
        <s v="MOURIES"/>
        <s v="GIROLAMI EPOUSE GUELFI"/>
        <s v="VINCENTELLI"/>
        <s v="ALLEGRINI - SIMONETTI"/>
        <s v="ORLANDI"/>
        <s v="CAPIROSSI"/>
        <s v="QUASTANA"/>
        <s v="CASIMIRI"/>
        <s v="CARLI"/>
        <s v="BATTISTELLI-SELEZNEFF"/>
        <s v="BERNARDINI"/>
        <s v="GUELFUCCI"/>
        <s v="RAFFAELLI"/>
        <s v="DAGREGORIO"/>
        <s v="FOLACCI"/>
        <s v="COLONNA"/>
        <s v="SAROCCHI"/>
        <s v="GRISTI"/>
        <s v="PAOLINI"/>
        <s v="LORENZONI"/>
        <s v="FEDI"/>
        <s v="GIAMPIETRI"/>
        <s v="SAMMARCELLI-PIAZZA"/>
        <s v="MONDOLONI EPOUSE AUBEL"/>
        <s v="RAGAS COLONNA"/>
        <s v="DONCARLI"/>
        <s v="TAPIA"/>
        <s v="VERDURI"/>
        <s v="TRIMAILLE"/>
        <s v="GARATTE"/>
        <s v="URBANI"/>
        <s v="TERRACHON"/>
        <s v="ARTILY"/>
        <s v="CALASSI"/>
        <s v="ROTOLI"/>
        <s v="TALAMONI"/>
        <s v="GIACOMETTI"/>
        <s v="SARGENTINI"/>
        <s v="GUISEPPI"/>
        <s v="PROSPERI"/>
        <s v="FURIOLI"/>
        <s v="MARICOURT"/>
        <s v="BURESI"/>
        <s v="GENUINI"/>
        <s v="STAGNARA"/>
        <s v="HOUBEN"/>
        <s v="GERONIMI"/>
        <s v="ALFANO"/>
        <s v="CHIARASINI"/>
        <s v="BIONDI EPOUSE JEANNE"/>
        <s v="SANTONI"/>
        <s v="ROBICHON"/>
        <s v="HALEWA"/>
        <s v="REGGETI"/>
        <s v="OTTOMANI"/>
        <s v="VALDRIGHI"/>
        <s v="BAROLO"/>
        <s v="GIUSTINIANI"/>
        <s v="BRANCA"/>
        <s v="EIDEL-GIUDICELLI"/>
        <s v="D'ORAZIO"/>
        <s v="ROTILY FORCIOLI"/>
        <s v="GIRASCHI"/>
        <s v="BUCCHINI"/>
        <s v="RISTERUCCI"/>
        <s v="STEFANI"/>
        <s v="BRUNI NEE ANTONA"/>
        <s v="BASTELICA"/>
        <s v="BIANCARELLI"/>
        <s v="RIOLACCI"/>
        <s v="GAGLIARDI"/>
        <s v="PADOVANI"/>
        <s v="MARIINI"/>
        <s v="AMIDEI"/>
        <s v="PENCIOLELLI"/>
        <s v="PLAY"/>
        <s v="GRIMIGNI"/>
        <s v="FINI"/>
        <s v="DEVOTI"/>
        <s v="SORO"/>
        <s v="PIMENOFF"/>
        <s v="ROMITI"/>
        <s v="HUROT"/>
        <s v="CHIOCCA"/>
        <s v="AMZIANE"/>
        <s v="MORACCHINI"/>
        <s v="MUSELLI-COLONNA"/>
        <s v="POGGI"/>
        <s v="GUGLIELMACCI"/>
        <s v="BOCCHECIAMPE"/>
        <s v="FERRANDINI"/>
        <s v="NAPPO"/>
        <s v="DEMICHEL"/>
        <s v="MURACCIOLI"/>
        <s v="SAVELLI"/>
        <s v="FAZZINI"/>
        <s v="POMMEPUY"/>
        <s v="NORDEE"/>
        <s v="ANTONELLI"/>
        <s v="MARIOTTI"/>
        <s v="GANDOLFI-SCHEIT"/>
        <s v="SANTONI-BRUNELLI"/>
        <s v="MARCANGELI"/>
        <s v="D'ULIVO NEE PASQUALINI"/>
        <s v="TOMA"/>
        <s v="FELICIAGGI"/>
        <s v="MURATI CHINESI"/>
        <s v="CECCOLI"/>
        <s v="RAFFO"/>
        <s v="ISTRIA"/>
        <s v="PINELLI"/>
        <s v="LEANDRI NEE SERVELLE"/>
        <s v="LECCIA"/>
        <s v="SOTTY"/>
        <s v="ANGELI"/>
        <s v="SISCO"/>
        <s v="GIAFFERRI"/>
        <s v="SANGUINETTI"/>
        <s v="SERENI"/>
        <s v="CIPRIANI LUIGI"/>
        <s v="FANTI"/>
        <s v="VILLANOVA"/>
        <s v="FERRARA"/>
        <s v="GRAZIANI SANCIU"/>
        <s v="FELTEN AMBROSINI"/>
        <s v="VALLICCIONI"/>
        <s v="FINIDORI"/>
        <s v="VOGLIMACCI"/>
        <s v="MURACCIOLE"/>
        <s v="MICHELI"/>
        <s v="KERVELLA"/>
        <s v="RENUCCI"/>
        <s v="FRATACCI"/>
        <s v="PIETRI-MISTRE"/>
        <s v="CICCADA"/>
        <s v="ANTOGNETTI"/>
        <s v="ANTONIOTTI"/>
        <s v="CANGIONI"/>
        <s v="NIELLINI"/>
        <s v="COLONNA-CESARI"/>
        <s v="MORDICONI"/>
        <s v="DE LANFRANCHI"/>
        <s v="CUTTOLI"/>
        <s v="MARTELLI"/>
        <s v="BONELLI"/>
        <s v="TORACCA"/>
        <s v="BISGAMBIGLIA"/>
        <s v="PIETROLANI"/>
        <s v="BURESI-BEAUMONT"/>
        <s v="OGGIANO"/>
        <s v="SIGURANI"/>
        <s v="GRAZZINI"/>
        <s v="BOREL-BERTA"/>
        <s v="LECCIA-SOMA"/>
        <s v="NASI"/>
        <s v="MICAELLI"/>
        <s v="VERRONS"/>
        <s v="MAURIZZI"/>
        <s v="HUGUES-CERVETTI"/>
        <s v="BIANCHETTI"/>
        <s v="NICOLI"/>
        <s v="LAFRANCESCA"/>
        <s v="PIRASTRU"/>
        <s v="SEASSARI"/>
        <s v="PASQUALAGGI"/>
        <s v="PIROLI"/>
        <s v="CRISTOFARI"/>
        <s v="GALLEGO-ASTOLFI"/>
        <s v="ORTICONI"/>
        <s v="COUDERT BOCOGNANI"/>
        <s v="BATTINI"/>
        <s v="CURE"/>
        <s v="ROCCHETTI"/>
        <s v="DE POIX"/>
        <s v="BACCHELLI"/>
        <s v="TAMBURINI"/>
        <s v="ZANIEWICKI"/>
        <s v="GIACOMONI"/>
        <s v="LORENDEAUX"/>
        <s v="CORTI"/>
        <s v="GIOVACCHINI"/>
        <s v="CIANFARANI"/>
        <s v="BATTISTINI"/>
        <s v="RINIERI"/>
        <s v="DAUBRICOURT"/>
        <s v="BERTELOOT"/>
        <s v="FITTIPALDI"/>
        <s v="VASSEUX"/>
        <s v="AMADUCCI"/>
        <s v="NOLLEAU"/>
        <s v="GARREAU DE LOUBRESSE"/>
        <s v="MANCA"/>
        <s v="BERGE"/>
        <s v="ANTONI"/>
        <s v="DEVAUX-SCAMARONI"/>
        <s v="PLAISIR"/>
        <s v="SERBER"/>
        <s v="MARIANNE-MELGARD"/>
        <s v="MACHET"/>
        <s v="BANNY"/>
        <s v="PLOCOSTE"/>
        <s v="AYASSAMI"/>
        <s v="ADELAIDE"/>
        <s v="LUBIN"/>
        <s v="MOUROUVIN"/>
        <s v="UDOL"/>
        <s v="COQUILLAS"/>
        <s v="FALEME"/>
        <s v="ALVIN"/>
        <s v="NAEJUS"/>
        <s v="SAINT-GELAIS"/>
        <s v="BEGARIN"/>
        <s v="BOLO"/>
        <s v="MEYNARD"/>
        <s v="DAMATRIN"/>
        <s v="MONDELICE"/>
        <s v="PHIBEL"/>
        <s v="ARNOLIN"/>
        <s v="PETTER"/>
        <s v="MOULANIER"/>
        <s v="FRANCILLETTE"/>
        <s v="DANDE"/>
        <s v="LANDRE"/>
        <s v="GADJADHAR"/>
        <s v="SINGAMA"/>
        <s v="CHEVRY"/>
        <s v="MARIGNALE"/>
        <s v="MEYNARD (DUPLESSIS)"/>
        <s v="GAYDU"/>
        <s v="PETRO"/>
        <s v="SAVAN"/>
        <s v="CHAMMOUGON ANNO"/>
        <s v="GALAS"/>
        <s v="JULIARD"/>
        <s v="MERIDAN"/>
        <s v="DOLLIN"/>
        <s v="LUCE"/>
        <s v="SILDILLIA"/>
        <s v="CORALIE"/>
        <s v="OURTOU EPSE HUYGHUES-BEAU"/>
        <s v="CUSTOS"/>
        <s v="TITE"/>
        <s v="RAMLALL"/>
        <s v="RYFER CALICAT"/>
        <s v="GALANTINE"/>
        <s v="PEZERON"/>
        <s v="CHOURO EPSE BRACAT"/>
        <s v="BADLOU"/>
        <s v="HERON-CARACASSE"/>
        <s v="TOI EPSE VILOVAR"/>
        <s v="ARICIQUE"/>
        <s v="SAINT-AURET"/>
        <s v="BAGASSIEN"/>
        <s v="CAZIMIR"/>
        <s v="HENRY-LEO"/>
        <s v="BEAUBOIS"/>
        <s v="ZOZIO"/>
        <s v="MERABLI"/>
        <s v="SAHAI"/>
        <s v="ANNICETTE"/>
        <s v="DECOURBE"/>
        <s v="DARTRON"/>
        <s v="CASALAN"/>
        <s v="MARSIN"/>
        <s v="MYRE"/>
        <s v="BICEP"/>
        <s v="LAPTES"/>
        <s v="DAIJARDIN"/>
        <s v="MIGEREL"/>
        <s v="DESFONTAINES"/>
        <s v="FAROUIL"/>
        <s v="SAINTE-LUCE"/>
        <s v="OGOLI"/>
        <s v="HACHY"/>
        <s v="SAMUT"/>
        <s v="QUIDAL"/>
        <s v="ANDREA"/>
        <s v="MANICORD"/>
        <s v="DOUGLAS"/>
        <s v="EDMOND"/>
        <s v="MARCIN"/>
        <s v="BHIKI"/>
        <s v="LEFAITE"/>
        <s v="LALLBISSONN-ROY"/>
        <s v="STANISLAS"/>
        <s v="ARMANTRADING EPSE FLEMING"/>
        <s v="EPAMINONDAS"/>
        <s v="OGUENIN"/>
        <s v="ANNE-MARIE"/>
        <s v="MARIE-JOSEPH"/>
        <s v="RACON"/>
        <s v="ANNE-MARIE NEE AFOY"/>
        <s v="BAZIR"/>
        <s v="ISMAEL"/>
        <s v="CORENTHIN"/>
        <s v="VIENNET"/>
        <s v="DAMILLEVILLE"/>
        <s v="IVY"/>
        <s v="LEBOUE"/>
        <s v="BOURJAC"/>
        <s v="FOUGAS"/>
        <s v="MÉRON"/>
        <s v="GERARDOT"/>
        <s v="INGADASSAMY"/>
        <s v="BRAFLAN"/>
        <s v="LOLLIA"/>
        <s v="SULTANA"/>
        <s v="MARTIN (BICHARA-JABOUR)"/>
        <s v="HAUTEMULLE"/>
        <s v="JEAN-NOËL"/>
        <s v="LOPVET"/>
        <s v="FABRIANO"/>
        <s v="QUINTAL"/>
        <s v="MAYENGO"/>
        <s v="BOULE"/>
        <s v="D'ALEXIS"/>
        <s v="JEANNETTE"/>
        <s v="PELLEGRIN"/>
        <s v="EGONNEAU"/>
        <s v="JUDOR"/>
        <s v="LUTIN"/>
        <s v="LUREL"/>
        <s v="LOUIS-CARABIN"/>
        <s v="JALTON"/>
        <s v="VAINQUEUR"/>
        <s v="CORNANO"/>
        <s v="MOUNIEN"/>
        <s v="FAITHFUL-VELAYOUDOM"/>
        <s v="DURIMEL"/>
        <s v="ARMOUGOM"/>
        <s v="BRUDEY"/>
        <s v="DECASTEL"/>
        <s v="SAINSILY"/>
        <s v="CONVERTY ÉPOUSE VEROIX"/>
        <s v="HERMIN"/>
        <s v="JABES"/>
        <s v="ATALLAH"/>
        <s v="THEOBALD ÉPOUSE PONCHATEAU"/>
        <s v="MAURICE-PEROUMAL"/>
        <s v="DESTOUCHES"/>
        <s v="CLOTILDE ÉPOUSE LACASCADE"/>
        <s v="DELTA"/>
        <s v="JASMIN"/>
        <s v="LAUPEN"/>
        <s v="BESRY"/>
        <s v="PERIAN"/>
        <s v="CELINI"/>
        <s v="JEAN-CHARLES"/>
        <s v="MIRRE"/>
        <s v="LOUISY"/>
        <s v="NABAJOTH"/>
        <s v="FACORAT-N'SONDÉ"/>
        <s v="MADO"/>
        <s v="SOLIGNAC"/>
        <s v="NEBOR"/>
        <s v="MERI"/>
        <s v="PORLON"/>
        <s v="FERNANDES-MOREIRA"/>
        <s v="ABSALON"/>
        <s v="BOREL-LINCERTIN"/>
        <s v="ARTHEIN"/>
        <s v="YOYOTTE"/>
        <s v="LOSIO"/>
        <s v="VELAYANDOM"/>
        <s v="JOBLON"/>
        <s v="CABET"/>
        <s v="DUGUET"/>
        <s v="MAJEUR"/>
        <s v="GIRANDY"/>
        <s v="TRASIMENE"/>
        <s v="KANDASSAMY"/>
        <s v="LUISSINT"/>
        <s v="BEUVE"/>
        <s v="BROSIUS"/>
        <s v="PARIZE"/>
        <s v="SOPHIE"/>
        <s v="FLOREAL"/>
        <s v="COUCHY"/>
        <s v="DIAS-PORIONE"/>
        <s v="MASON"/>
        <s v="MARTIAS"/>
        <s v="FARDELLA"/>
        <s v="BELTAI"/>
        <s v="GEREMY"/>
        <s v="RINALDO"/>
        <s v="LAPILUS"/>
        <s v="CAPOU"/>
        <s v="NOELLE"/>
        <s v="SABAN"/>
        <s v="CURIER"/>
        <s v="LUBINO"/>
        <s v="BLOMBOU"/>
        <s v="TREPONT"/>
        <s v="ERNATUS"/>
        <s v="LEVEILLE"/>
        <s v="CADOCE"/>
        <s v="FLEMIN"/>
        <s v="LOUSSASA-CHIPOTEL"/>
        <s v="CHELAMIE"/>
        <s v="DANOIS"/>
        <s v="EDOUARD"/>
        <s v="COURIOL-LOMBION"/>
        <s v="ZITA"/>
        <s v="MARNE"/>
        <s v="QUELLERY-SELBONNE"/>
        <s v="RABOT"/>
        <s v="AREKIAN-MATHURIN"/>
        <s v="ZIDEE"/>
        <s v="ROSAN"/>
        <s v="JOMIE"/>
        <s v="BLONBOU"/>
        <s v="BROUSSILLON"/>
        <s v="LABRANA"/>
        <s v="VILUS"/>
        <s v="OPET"/>
        <s v="FLEURIVAL"/>
        <s v="VELIN"/>
        <s v="MANETTE-CARAVEL"/>
        <s v="FIESQUE"/>
        <s v="BIQUE"/>
        <s v="GENIPA"/>
        <s v="CELESTE"/>
        <s v="FACORAT"/>
        <s v="BOUBOUNE"/>
        <s v="FRANCILLETTE-BELLIER"/>
        <s v="GALOU"/>
        <s v="FRANCIETTA"/>
        <s v="VOUTEAU"/>
        <s v="BANGOU"/>
        <s v="TAUPE"/>
        <s v="CHALUS"/>
        <s v="PENCHARD"/>
        <s v="LOSBAR"/>
        <s v="LINON"/>
        <s v="BONDOT"/>
        <s v="PELAGE"/>
        <s v="DAGONIA"/>
        <s v="CELIGNY"/>
        <s v="BARDAIL"/>
        <s v="PERRAN"/>
        <s v="NELSON"/>
        <s v="GUSTAVE DIT DUFLO"/>
        <s v="MOLINIÉ"/>
        <s v="THEOPHILE"/>
        <s v="TROBO THOMASEAU"/>
        <s v="BREDENT"/>
        <s v="SAMUEL"/>
        <s v="BAJAZET"/>
        <s v="TAILLEPIERRE"/>
        <s v="CEROL"/>
        <s v="PANCREL"/>
        <s v="ELISABETH"/>
        <s v="AZEDE"/>
        <s v="NAPRIX"/>
        <s v="COUPAN"/>
        <s v="FAUSTA"/>
        <s v="ANNE-MARIE THURAM-ULIEN"/>
        <s v="NANGIS"/>
        <s v="RHINAN"/>
        <s v="SENNEVILE"/>
        <s v="BOUSARDO - BOUCARD"/>
        <s v="LACOT"/>
        <s v="ARBAU"/>
        <s v="LIGNERES MAUREAUX"/>
        <s v="CHERUBIN"/>
        <s v="SOLVET"/>
        <s v="PERRAULT"/>
        <s v="BOISDUR"/>
        <s v="KANCEL"/>
        <s v="FAZER"/>
        <s v="BLANCHE-BARBAT"/>
        <s v="INAMO"/>
        <s v="LERUS-ROULEZ"/>
        <s v="MONDOR"/>
        <s v="SURVILLE-BARLAND"/>
        <s v="BAZILE"/>
        <s v="AKO"/>
        <s v="CORNEIL"/>
        <s v="ABANCOURT"/>
        <s v="LOUISSAINT"/>
        <s v="AJAQUIRY-RANGAPANAIK"/>
        <s v="AUGUSTY"/>
        <s v="LOIAL"/>
        <s v="ABATAN"/>
        <s v="FEDERO"/>
        <s v="TARION"/>
        <s v="SCHMIT"/>
        <s v="BOUDINE"/>
        <s v="CAUCASE"/>
        <s v="JOCHEL"/>
        <s v="SYTADIN"/>
        <s v="MAUGRAN"/>
        <s v="LOBRY"/>
        <s v="GAZON"/>
        <s v="COPPET LEBLOND"/>
        <s v="GREDOIRE ANNICETTE"/>
        <s v="NOMERTIN"/>
        <s v="DIAKOK"/>
        <s v="LAGUERRE"/>
        <s v="TILLÉ"/>
        <s v="CASTROT"/>
        <s v="RIMBON"/>
        <s v="DAHOMAY"/>
        <s v="LOÏAL"/>
        <s v="VALENTINO"/>
        <s v="FALÉMÉ"/>
        <s v="ESDRAS"/>
        <s v="CABARRUS"/>
        <s v="MIMI"/>
        <s v="MOLZA"/>
        <s v="CAPRESSE"/>
        <s v="RESOUS"/>
        <s v="GLORIEUX"/>
        <s v="LOVAL"/>
        <s v="POCRAIN"/>
        <s v="CÉRIL"/>
        <s v="CHOISI"/>
        <s v="FERTON"/>
        <s v="DAHOME"/>
        <s v="DESBONNES"/>
        <s v="FORSTIN"/>
        <s v="HAGRIGEL"/>
        <s v="PERCHER"/>
        <s v="LEDRECK"/>
        <s v="MONFRET"/>
        <s v="JOLIVIÈRE"/>
        <s v="LOYALE"/>
        <s v="FLETCHER"/>
        <s v="SVETZ"/>
        <s v="CÉCÉ"/>
        <s v="BISSOL"/>
        <s v="CRISPIN"/>
        <s v="NINEL"/>
        <s v="MONROSE"/>
        <s v="DUNON"/>
        <s v="STAGNETTO-SERVIER"/>
        <s v="CORAIN"/>
        <s v="ALAMELOU"/>
        <s v="AURORE"/>
        <s v="LURON"/>
        <s v="ACCAMAH"/>
        <s v="RIGAH"/>
        <s v="ALDEGON"/>
        <s v="RODAP"/>
        <s v="MERIL"/>
        <s v="RESOUF"/>
        <s v="SAUCY"/>
        <s v="MOCQUOT"/>
        <s v="GOLVET"/>
        <s v="ZAPHA"/>
        <s v="ELISE"/>
        <s v="ZONZON"/>
        <s v="DIPHE"/>
        <s v="ADELE"/>
        <s v="DORESSAMY"/>
        <s v="DOENS"/>
        <s v="ETILE"/>
        <s v="LITAMPHA"/>
        <s v="LATOUCHENT"/>
        <s v="JOS"/>
        <s v="BAZABAS"/>
        <s v="MUCRET"/>
        <s v="SAXEMARD"/>
        <s v="HAYOT"/>
        <s v="CORIOLLE"/>
        <s v="DERIAU"/>
        <s v="LOUIS-JOSEPH-DOGUE"/>
        <s v="LUCIEN"/>
        <s v="MARVEAUX"/>
        <s v="CERLAND"/>
        <s v="JONCART"/>
        <s v="FARDIN"/>
        <s v="CEREYON"/>
        <s v="BEAUROY-EUSTACHE"/>
        <s v="SIGER"/>
        <s v="NINO"/>
        <s v="PICHEGRAIN"/>
        <s v="LARGANGE"/>
        <s v="HUGUES DE VALAURIE"/>
        <s v="CONCY"/>
        <s v="LUCEA"/>
        <s v="JUSTON"/>
        <s v="BUSSY"/>
        <s v="MARTHE-DITE-SURELLY"/>
        <s v="MAUGEE"/>
        <s v="CARDA"/>
        <s v="GRANVILLE"/>
        <s v="BRENA"/>
        <s v="GINEAU"/>
        <s v="LAMARTINIERE"/>
        <s v="BERNE"/>
        <s v="GLANNY"/>
        <s v="GRANDVAL"/>
        <s v="SAINT-LOUIS"/>
        <s v="MARLIACY"/>
        <s v="GRATIAN"/>
        <s v="DAVIDAS"/>
        <s v="DUFEAL"/>
        <s v="FLOBINUS"/>
        <s v="BREDAS"/>
        <s v="FORTUNE"/>
        <s v="TATLOT"/>
        <s v="MARIE-SAINTE"/>
        <s v="CINCINNATUS"/>
        <s v="DELASSE"/>
        <s v="MAROLANY"/>
        <s v="LAURENCE"/>
        <s v="VELAYOUDON"/>
        <s v="BAYARDIN"/>
        <s v="JOACHIM-ARNAUD"/>
        <s v="MAGIT"/>
        <s v="GUETAT"/>
        <s v="LAMAIN"/>
        <s v="DIGONAL"/>
        <s v="LOUIS-THERESE"/>
        <s v="BERTE"/>
        <s v="TOM"/>
        <s v="GUITTEAUD"/>
        <s v="MICHIE-DIT-LOUMBA"/>
        <s v="DOUTY"/>
        <s v="HIERSO"/>
        <s v="JEAN-MARIE"/>
        <s v="ZAMOR"/>
        <s v="LOUIS-ALEXANDRE"/>
        <s v="JOSEPH-BONIFACE"/>
        <s v="BASTE"/>
        <s v="TRUXILLO"/>
        <s v="BLEVINAL"/>
        <s v="DEPINAY"/>
        <s v="GERMANICUS"/>
        <s v="CLAVEAU"/>
        <s v="MOUSSEAU"/>
        <s v="ESPARTERO"/>
        <s v="BOULA"/>
        <s v="LONETE"/>
        <s v="BONNECHOSE"/>
        <s v="NEIZELIEN"/>
        <s v="DALMAT"/>
        <s v="CORAN"/>
        <s v="COCOTE"/>
        <s v="LANGE"/>
        <s v="ANGARNI"/>
        <s v="TIN"/>
        <s v="MONPLAISIR"/>
        <s v="TORPILLE"/>
        <s v="GROS-DESIRS"/>
        <s v="REMY-ZEPHIR"/>
        <s v="DESCAS"/>
        <s v="DE JAHAM EPOUSE LOMBARD"/>
        <s v="MOURTIALON"/>
        <s v="SEVERE"/>
        <s v="PARUTA"/>
        <s v="MAXIME"/>
        <s v="TAIEB"/>
        <s v="GELIE"/>
        <s v="GOUYE"/>
        <s v="LAUTONE"/>
        <s v="LAVENTURE"/>
        <s v="MERLINI EPOUSE GALBERT"/>
        <s v="DIEUZEDE-COPHIRE"/>
        <s v="BURNER"/>
        <s v="JEAN-JOSEPH"/>
        <s v="GULLIVER"/>
        <s v="SAINT-OLYMPE"/>
        <s v="ROSE-ROSETTE"/>
        <s v="JACOUB"/>
        <s v="HO-CAN-SUNG"/>
        <s v="BALMY"/>
        <s v="GABELUS"/>
        <s v="SAITHSOOTHANE"/>
        <s v="ORVILLE"/>
        <s v="ELISMAR EPOUSE JEAN-BAPTI"/>
        <s v="BELROSE"/>
        <s v="MONTROSE"/>
        <s v="CARBETY"/>
        <s v="NOLLET"/>
        <s v="MONDESIR"/>
        <s v="LOUIS ETIENNE"/>
        <s v="LAOUCHEZ"/>
        <s v="MARIE-ROSE"/>
        <s v="COPPET"/>
        <s v="ROSALIE"/>
        <s v="LAGRANDCOURT"/>
        <s v="RENE-CORAIL"/>
        <s v="AZUR"/>
        <s v="ZOCCOLA"/>
        <s v="GUEZENGAR"/>
        <s v="GALIBOU"/>
        <s v="MILLON"/>
        <s v="VIL"/>
        <s v="MARIAYEE"/>
        <s v="DRANE"/>
        <s v="COUTA"/>
        <s v="ZELATEUR"/>
        <s v="MEYEUR"/>
        <s v="RANGOM"/>
        <s v="LUBER"/>
        <s v="BONNEFOI"/>
        <s v="KAPLELA"/>
        <s v="YO"/>
        <s v="MARIE-ANGELIQUE"/>
        <s v="BOLNET"/>
        <s v="NEPERT"/>
        <s v="NITHARUM"/>
        <s v="VIRASSAMY"/>
        <s v="COURLA"/>
        <s v="DEON"/>
        <s v="MBOU"/>
        <s v="OREL"/>
        <s v="ERDUAL"/>
        <s v="AZIMBAR"/>
        <s v="DIRSON"/>
        <s v="GUGLIOTTA"/>
        <s v="FAGOUR"/>
        <s v="VICTOIRE"/>
        <s v="EGUIENTA"/>
        <s v="SIDON"/>
        <s v="RANO"/>
        <s v="DUVAL-VIOLTON"/>
        <s v="VILLAGEOIS"/>
        <s v="M'BONDI"/>
        <s v="BRAPHA"/>
        <s v="TUAL"/>
        <s v="MEDEUF"/>
        <s v="LETORD"/>
        <s v="ANNETTE"/>
        <s v="SAINTE-ROSE"/>
        <s v="CARNIER"/>
        <s v="GENTEUIL"/>
        <s v="MAROUS"/>
        <s v="POMPUIS"/>
        <s v="MATHURINA"/>
        <s v="BELLEROSE"/>
        <s v="FLEURAL"/>
        <s v="MARIE SAINTE"/>
        <s v="FRESINO"/>
        <s v="TRIBOULET"/>
        <s v="RAINNOUARD"/>
        <s v="SORBON"/>
        <s v="ADERIC"/>
        <s v="JEAN-ETIENNE"/>
        <s v="SEGUIN CADICHE"/>
        <s v="ROTARDIER"/>
        <s v="JANVION"/>
        <s v="LOLOTTE"/>
        <s v="LOGIN"/>
        <s v="CARBETI"/>
        <s v="TREBEAU"/>
        <s v="BOURT"/>
        <s v="DOMERGE"/>
        <s v="LUXIN"/>
        <s v="CAREL MARIE-SAINTE"/>
        <s v="LOTIES"/>
        <s v="BERTOME"/>
        <s v="GROMAT"/>
        <s v="RODRIDE"/>
        <s v="BANYS"/>
        <s v="DESTIN"/>
        <s v="COURLA EPOUSE BRIAND"/>
        <s v="ULTET"/>
        <s v="MEDRANO"/>
        <s v="DIMANCHE"/>
        <s v="VALMI"/>
        <s v="LAPORT"/>
        <s v="DOUTON"/>
        <s v="JEAN ETIENNE"/>
        <s v="KANOR"/>
        <s v="BINGUE"/>
        <s v="CHERY"/>
        <s v="CHARLEBOIS"/>
        <s v="JOSEPH-LOUIS"/>
        <s v="CELIMENE"/>
        <s v="SUZAN"/>
        <s v="TAVUS"/>
        <s v="SIVATTE"/>
        <s v="TROMPETTE"/>
        <s v="CHINON"/>
        <s v="LOURI"/>
        <s v="MARIE-JEANNE"/>
        <s v="LEOTIN"/>
        <s v="BIROTA"/>
        <s v="BAURAS"/>
        <s v="RANGON"/>
        <s v="MIAN"/>
        <s v="BARTHELERY"/>
        <s v="BERET"/>
        <s v="FERJUL"/>
        <s v="JEAN-THEODORE"/>
        <s v="PATTERY"/>
        <s v="LISE"/>
        <s v="BOUTRIN"/>
        <s v="NOSSIN (DELYON)"/>
        <s v="LIMIER"/>
        <s v="BOUQUETY"/>
        <s v="SAINT-AIME"/>
        <s v="ANNONAY"/>
        <s v="SABINE"/>
        <s v="NIRDE"/>
        <s v="MASSOLIN"/>
        <s v="DESROSES"/>
        <s v="BURAND-CHAMPION"/>
        <s v="DORDONNE (JEAN-LOUIS)"/>
        <s v="CAROLE"/>
        <s v="LESDEMA"/>
        <s v="CHARPENTIER-TITY"/>
        <s v="TOUL"/>
        <s v="BRANCHI"/>
        <s v="CHEVIOT"/>
        <s v="GRACIEN"/>
        <s v="DE LAVAL"/>
        <s v="MONAN"/>
        <s v="PAMPHILE"/>
        <s v="DOUTONE"/>
        <s v="NILOR"/>
        <s v="NORCA"/>
        <s v="NELLA"/>
        <s v="CLEON"/>
        <s v="CLEM EPOUSE BERTHOLO"/>
        <s v="JOSEPH-ANGELIQUE"/>
        <s v="BONNAIRE"/>
        <s v="NARCISSOT"/>
        <s v="PLANTIN"/>
        <s v="ADENET"/>
        <s v="PINVILE"/>
        <s v="LOUIS-REGIS"/>
        <s v="PASCALIN"/>
        <s v="SCARON"/>
        <s v="BERISSON"/>
        <s v="BRIVAL"/>
        <s v="CUPIT"/>
        <s v="BELLANCE"/>
        <s v="RAVAUD"/>
        <s v="MOLE"/>
        <s v="NELIEN"/>
        <s v="ELMIRA"/>
        <s v="LEPEL"/>
        <s v="PRONZOLA"/>
        <s v="VICTORIN"/>
        <s v="SEJEAN"/>
        <s v="PLANET"/>
        <s v="VIEUVEL"/>
        <s v="MONTHIEUX"/>
        <s v="CANTINOL"/>
        <s v="ANNEVILLE"/>
        <s v="ANGELE"/>
        <s v="EUGENE"/>
        <s v="ROBIN-SELLAYE"/>
        <s v="PERRONNETTE"/>
        <s v="JULIENO"/>
        <s v="ARCADE"/>
        <s v="GRANGENOIS"/>
        <s v="SOURAYA"/>
        <s v="JOS-PELAGE"/>
        <s v="AGLAE"/>
        <s v="PARFAITE"/>
        <s v="LEMONY"/>
        <s v="SONDER"/>
        <s v="BERENICE"/>
        <s v="TEROSIER"/>
        <s v="COCODY"/>
        <s v="NAROU"/>
        <s v="DAGOBERT"/>
        <s v="ALLAGUY-SALACHY"/>
        <s v="CADET-MARTHE"/>
        <s v="MARDAYE"/>
        <s v="RIGA"/>
        <s v="PINTO-POULIN"/>
        <s v="LENERAND-EUDARIC"/>
        <s v="LECHALLIER"/>
        <s v="SABLE"/>
        <s v="ONGODIN"/>
        <s v="MELIDOR-FUXIS"/>
        <s v="JEAN-LAMBERT"/>
        <s v="RUFFIN"/>
        <s v="BRAVO"/>
        <s v="AURELIA-TOTO"/>
        <s v="THALMENSI"/>
        <s v="NEGOTI"/>
        <s v="SEVEUR"/>
        <s v="CAGE"/>
        <s v="DOLMEN"/>
        <s v="NOMIS"/>
        <s v="MELT"/>
        <s v="VALDOR"/>
        <s v="TARRIEU"/>
        <s v="BROCHAIN"/>
        <s v="GRANDIN"/>
        <s v="BOROT"/>
        <s v="GALIBY"/>
        <s v="ALIKER"/>
        <s v="CAUVER"/>
        <s v="SELLAYE"/>
        <s v="VALERE"/>
        <s v="DE VASSOIGNE"/>
        <s v="RUSTER"/>
        <s v="JUBENOT"/>
        <s v="DUQUESNAY"/>
        <s v="MICHALON"/>
        <s v="HUYET"/>
        <s v="DUCTEIL"/>
        <s v="BONHEUR"/>
        <s v="LIMERY"/>
        <s v="ALONZEAU"/>
        <s v="TALLY"/>
        <s v="LAURENCINE"/>
        <s v="DORLEANS"/>
        <s v="MARIE-MAGDELEINE"/>
        <s v="GABOURG"/>
        <s v="KICHENIN"/>
        <s v="BOLLIN"/>
        <s v="LESSORT"/>
        <s v="GABRIEL-REGIS"/>
        <s v="SINGA"/>
        <s v="MALSA"/>
        <s v="LIPAUL"/>
        <s v="BERRISSON"/>
        <s v="HENDERSON"/>
        <s v="BAKER"/>
        <s v="DESERT"/>
        <s v="PIERRE-LEANDRE"/>
        <s v="VADO"/>
        <s v="FERDINAND"/>
        <s v="HAMOU"/>
        <s v="NARECE"/>
        <s v="ZOBDA"/>
        <s v="ZAMON EPOUSE TELLE"/>
        <s v="BELLUNE"/>
        <s v="PIEJOS"/>
        <s v="BIZON"/>
        <s v="OLLON"/>
        <s v="FONDELOT"/>
        <s v="LITADIER"/>
        <s v="VAUGIRARD"/>
        <s v="THODIARD"/>
        <s v="MARIE-LUCE"/>
        <s v="CRUZOE"/>
        <s v="LOUTOBY"/>
        <s v="DULYS-PETIT"/>
        <s v="CASIMIRIUS"/>
        <s v="BERNABE"/>
        <s v="LORDINOT"/>
        <s v="GARON"/>
        <s v="GRIVALLIERS"/>
        <s v="CHOMET"/>
        <s v="JOISIN"/>
        <s v="DARIEN"/>
        <s v="THOBOR-GROS-DESIRS"/>
        <s v="ECANVIL"/>
        <s v="MOURTIALON EPOUSE BRAGANC"/>
        <s v="JEANNE-ROSE"/>
        <s v="LETCHIMY"/>
        <s v="CONCONNE"/>
        <s v="DUVERGER"/>
        <s v="HAJJAR"/>
        <s v="ROY-CAMILLE"/>
        <s v="BETIS"/>
        <s v="POMPEE"/>
        <s v="CORDEMY"/>
        <s v="NEGOUAI"/>
        <s v="VENITE"/>
        <s v="CHATENAY"/>
        <s v="MENCE"/>
        <s v="LEBRAVE"/>
        <s v="SAINTE-AGATHE"/>
        <s v="GRAT"/>
        <s v="LOUIS-THERESE-BURLET"/>
        <s v="CRUSOL"/>
        <s v="PACQUIT"/>
        <s v="DINAL"/>
        <s v="ACCUS ADAINE"/>
        <s v="CHARMET"/>
        <s v="BRUNÉ"/>
        <s v="AREL"/>
        <s v="JEROME"/>
        <s v="PALTON-SOUDINE"/>
        <s v="HARBOURG"/>
        <s v="ADONIS"/>
        <s v="PERLE"/>
        <s v="NIANY"/>
        <s v="DELORD"/>
        <s v="MESMER"/>
        <s v="CHINNASAWMY"/>
        <s v="BUDOC"/>
        <s v="GIRAULT"/>
        <s v="BLANCANEAUX"/>
        <s v="CAMERA ÉPOUSE TOMBA"/>
        <s v="BARBOSA DE OLIVEIRA"/>
        <s v="AUGUSTE"/>
        <s v="MIMBA"/>
        <s v="JEAN-GILLES"/>
        <s v="NOKO"/>
        <s v="MARIE-CLAIRE"/>
        <s v="LAU"/>
        <s v="YA NDXOUA"/>
        <s v="HYASINE"/>
        <s v="THERESE"/>
        <s v="PINTO TAVARÈS"/>
        <s v="VANG"/>
        <s v="MAKEBE"/>
        <s v="AYANNE"/>
        <s v="LEMÉE"/>
        <s v="KOETOE"/>
        <s v="BENFELE"/>
        <s v="AMAÏKON ÉPOUSE DJANI"/>
        <s v="BAYA"/>
        <s v="GUIMI"/>
        <s v="BERNADIN"/>
        <s v="KONTOU"/>
        <s v="DJANI"/>
        <s v="AYAÏTÉ"/>
        <s v="SOMMER CHAECHTELE"/>
        <s v="DUREUIL"/>
        <s v="HOOSEINBUX"/>
        <s v="COLOM"/>
        <s v="MOUFID"/>
        <s v="LEPAPE"/>
        <s v="SOLEGA"/>
        <s v="PICHONNAT"/>
        <s v="AMINA"/>
        <s v="LYFOUNE"/>
        <s v="SIONG"/>
        <s v="ELISABETH-FLORA"/>
        <s v="ALBUKERQUE-LEONÇO"/>
        <s v="LOUVEL"/>
        <s v="FLORUS"/>
        <s v="BARRETO DE MIRANDA"/>
        <s v="AUVAL"/>
        <s v="TAUBIRA"/>
        <s v="NOUVET"/>
        <s v="SUZANON"/>
        <s v="TIOUKA"/>
        <s v="ADJODHA"/>
        <s v="DUBOUILLÉ"/>
        <s v="ODER"/>
        <s v="ST FLEUR"/>
        <s v="GOUPIL"/>
        <s v="HARIDAS"/>
        <s v="HYMBERT"/>
        <s v="LAFFINEUR"/>
        <s v="VERO"/>
        <s v="JOHANNES"/>
        <s v="RENÉ-CORAIL"/>
        <s v="PROBST"/>
        <s v="NEOSSAINT"/>
        <s v="MANDE"/>
        <s v="GOBER"/>
        <s v="PANAPUY"/>
        <s v="MANDÉ"/>
        <s v="LEONÇO"/>
        <s v="ANTOINETTE"/>
        <s v="CHOCHO"/>
        <s v="CLET"/>
        <s v="DORILAS"/>
        <s v="GRIL"/>
        <s v="MAILLOUX"/>
        <s v="ATENI"/>
        <s v="FOFI"/>
        <s v="ALEMIN"/>
        <s v="SANTÉ"/>
        <s v="OUEMINA"/>
        <s v="MAHIOUT"/>
        <s v="SAINT-AUDE"/>
        <s v="LUDOP"/>
        <s v="PITTIE"/>
        <s v="ISIDORE"/>
        <s v="ATCHALISO"/>
        <s v="MARCIUS"/>
        <s v="LONDO"/>
        <s v="MISTRAL"/>
        <s v="FOWEL"/>
        <s v="PAVANT"/>
        <s v="KILINAN"/>
        <s v="SIRDER"/>
        <s v="CHONG-SIT"/>
        <s v="LING"/>
        <s v="HO-TIN-NOE"/>
        <s v="LOUPEC"/>
        <s v="VALACE"/>
        <s v="GOVINDIN"/>
        <s v="PIAT"/>
        <s v="POLÉON-KLÉBERT"/>
        <s v="VERDAN"/>
        <s v="ROUMILLAC"/>
        <s v="PATIENT"/>
        <s v="PLENET"/>
        <s v="CHALCO"/>
        <s v="FORTUNÉ"/>
        <s v="BOUCHEHIDA"/>
        <s v="THÉRÉSINE-TOQUET"/>
        <s v="WINGARDE"/>
        <s v="MILZINK-CINCINNAT"/>
        <s v="LABRADOR"/>
        <s v="YA VA THAY"/>
        <s v="FAUVETTE-DANIEL"/>
        <s v="MISO"/>
        <s v="LABONTE"/>
        <s v="RINGUET"/>
        <s v="JEAN-FORT"/>
        <s v="PITTA"/>
        <s v="GALIMOT"/>
        <s v="ALIMAN-HE"/>
        <s v="BLACKAMAN"/>
        <s v="BIRON"/>
        <s v="LEO"/>
        <s v="JOJE-PANSA"/>
        <s v="MAIGNIEN"/>
        <s v="DESMANGLES"/>
        <s v="KEZZA"/>
        <s v="FRASER-JUBITANA"/>
        <s v="HOLDER"/>
        <s v="FULGENCE"/>
        <s v="BEN"/>
        <s v="READ"/>
        <s v="BRON"/>
        <s v="ICARE NOUREL"/>
        <s v="MARIE ANGELIQUE"/>
        <s v="ERISTHÉE"/>
        <s v="SCIPION"/>
        <s v="PLANT"/>
        <s v="ANDRZEJEWSKI"/>
        <s v="ENESA"/>
        <s v="RULLIER"/>
        <s v="HO-A-CHUCK"/>
        <s v="FRATMAN-GIRARD"/>
        <s v="KIPP"/>
        <s v="VAUDÉ"/>
        <s v="LÉON"/>
        <s v="BRISWALTER"/>
        <s v="AUDRADE CAMPOS"/>
        <s v="HODEBOURG"/>
        <s v="CHAPPAZ"/>
        <s v="BENEL"/>
        <s v="DO NASCIMIENTO FRANCA"/>
        <s v="VARSOVIE"/>
        <s v="LEBA"/>
        <s v="EPAILLY"/>
        <s v="LO-A-SJOÉ"/>
        <s v="HO WEN SZE"/>
        <s v="PERREIRA DA SILVA"/>
        <s v="PÉTILLAT"/>
        <s v="DAVY"/>
        <s v="HO-WEN-SZE"/>
        <s v="PHINERA-HORTH"/>
        <s v="DAGNET"/>
        <s v="JOUCLA"/>
        <s v="VERDEROSA"/>
        <s v="BAMBY"/>
        <s v="BANDA"/>
        <s v="COUACOU"/>
        <s v="LABRUNE"/>
        <s v="CAZAL"/>
        <s v="GLUNDER"/>
        <s v="NAÏSSO"/>
        <s v="COMISSI"/>
        <s v="PERDAM"/>
        <s v="FINANCE"/>
        <s v="TOULEMONDE"/>
        <s v="WAARHEID"/>
        <s v="AFATA"/>
        <s v="CEDER"/>
        <s v="NENGDISI"/>
        <s v="LAUMI THIA"/>
        <s v="BAJE"/>
        <s v="NANG VAN SAM"/>
        <s v="ZOPIE"/>
        <s v="BOUSSA"/>
        <s v="ALFRED"/>
        <s v="MODESTE"/>
        <s v="ALY"/>
        <s v="GRIFFIT"/>
        <s v="SAÏBOU"/>
        <s v="PARRIS"/>
        <s v="DORVILLE"/>
        <s v="INNOCENT"/>
        <s v="BONJOTIN"/>
        <s v="BRUNO"/>
        <s v="COUMBA"/>
        <s v="LARANCE"/>
        <s v="GASGUET"/>
        <s v="SORBE"/>
        <s v="VALIÈRE"/>
        <s v="VICTORINE"/>
        <s v="RASCAR"/>
        <s v="PROSPER"/>
        <s v="TIEGOT"/>
        <s v="JOINVILLE"/>
        <s v="AGUENGUI"/>
        <s v="NABO"/>
        <s v="CONTROLE"/>
        <s v="LEAL DA SILVA"/>
        <s v="LAGOTRY"/>
        <s v="FERREIRA DO AMARAL"/>
        <s v="LÉAL DA SILVA"/>
        <s v="METELLA"/>
        <s v="LÉVEILLÉ"/>
        <s v="PAMAGIN"/>
        <s v="COCOTIER"/>
        <s v="LOME"/>
        <s v="JHONNY"/>
        <s v="EUGENIO"/>
        <s v="MISSAYE"/>
        <s v="YOMA"/>
        <s v="BUZEL"/>
        <s v="RINEY"/>
        <s v="CALPAS"/>
        <s v="AYOUME"/>
        <s v="TUINFORT"/>
        <s v="CABÉRIA"/>
        <s v="AGUENGI"/>
        <s v="ANICET"/>
        <s v="LALSIE"/>
        <s v="MADERE"/>
        <s v="FICHET"/>
        <s v="THURIAF"/>
        <s v="MARIEMA"/>
        <s v="HO-YOU-FAT"/>
        <s v="RAPHAËL"/>
        <s v="FRANÇOIS DIT CHRISTOPHE"/>
        <s v="RATTIER"/>
        <s v="LEHACAULT"/>
        <s v="SILEBER"/>
        <s v="VALMY"/>
        <s v="CONTOUT"/>
        <s v="MAZIA"/>
        <s v="VOLTAT"/>
        <s v="LONY"/>
        <s v="FARLOT FLERET"/>
        <s v="SÉANCE"/>
        <s v="ROBINSON"/>
        <s v="CARISTAN"/>
        <s v="DESROSIERS"/>
        <s v="LÉANDRE"/>
        <s v="COURAT"/>
        <s v="PERRIN SCHINDLER"/>
        <s v="TARCY"/>
        <s v="CLERY"/>
        <s v="ELFORT"/>
        <s v="MIFSUD"/>
        <s v="ABREU DOS SANTOS"/>
        <s v="NIVEAU"/>
        <s v="GAILLOU"/>
        <s v="BEAUFORT"/>
        <s v="MINDJOUK"/>
        <s v="VOLA"/>
        <s v="MATADUARTE"/>
        <s v="AMARANTHE"/>
        <s v="LECAHANT"/>
        <s v="FERREY"/>
        <s v="ABIENSO"/>
        <s v="SIDA"/>
        <s v="VELANTI"/>
        <s v="ADAYA"/>
        <s v="ROSTAING"/>
        <s v="FATI"/>
        <s v="EDWIN"/>
        <s v="AMAYOTA"/>
        <s v="WYNGAARDE"/>
        <s v="DECHAMP"/>
        <s v="MODERNE JAMES"/>
        <s v="WINSTEL"/>
        <s v="SELE"/>
        <s v="BANIS"/>
        <s v="CLOUZEAU"/>
        <s v="BENTH"/>
        <s v="APPOLINAIRE"/>
        <s v="PATRA"/>
        <s v="FRÉDÉRIC"/>
        <s v="TIEN-LIONG"/>
        <s v="JAÏR"/>
        <s v="BECHET"/>
        <s v="HORTH"/>
        <s v="SAINT-CYR"/>
        <s v="LÉONCE"/>
        <s v="KHAN"/>
        <s v="MATILLON"/>
        <s v="HOWAI TONG"/>
        <s v="JEAN BAPTISTE"/>
        <s v="FLORA"/>
        <s v="JAIR"/>
        <s v="SIMONARD"/>
        <s v="LENTIN"/>
        <s v="SIMCHOWITZ"/>
        <s v="SERVIUS"/>
        <s v="GOMME"/>
        <s v="BIDIOU"/>
        <s v="HO JEAN CHOY"/>
        <s v="CHEUNG A LONG"/>
        <s v="ELICE"/>
        <s v="MAYEN"/>
        <s v="TARADE"/>
        <s v="DIBANDI"/>
        <s v="GUSTAVE-LAGUERRE"/>
        <s v="MONNERVILLE"/>
        <s v="MIGUE"/>
        <s v="SEBELOUÉ"/>
        <s v="DRASSE"/>
        <s v="BRIOLIN"/>
        <s v="ALEXANDER"/>
        <s v="COSSET"/>
        <s v="CHOCHO ZULEMARO"/>
        <s v="SERVAIS"/>
        <s v="GUINGUINCOIN"/>
        <s v="MONDIKA"/>
        <s v="DEKON"/>
        <s v="WELLINE"/>
        <s v="LOBI"/>
        <s v="ATOOMAN"/>
        <s v="ASSABAL"/>
        <s v="FELICHI"/>
        <s v="AFOEDONI"/>
        <s v="SODA"/>
        <s v="MISIEDJAN"/>
        <s v="CASTELLA"/>
        <s v="ASJEME"/>
        <s v="FLERMOND"/>
        <s v="JADFARD"/>
        <s v="ZENO ÉPOUSE JADFARD"/>
        <s v="SAINT-ORICE"/>
        <s v="BABOUL"/>
        <s v="COËTA"/>
        <s v="MERILLE"/>
        <s v="O'REILLY"/>
        <s v="CETOUTE"/>
        <s v="POLYDORE"/>
        <s v="NORKA"/>
        <s v="BOISSARD"/>
        <s v="TOME"/>
        <s v="SPRINGER"/>
        <s v="HO BING HUANG"/>
        <s v="MONAMAMBOU"/>
        <s v="ZIGAULT"/>
        <s v="LIBOS"/>
        <s v="CHARLONG"/>
        <s v="CAZAUDON"/>
        <s v="BOCAGE"/>
        <s v="POLONY"/>
        <s v="CHARMOT"/>
        <s v="AURELIEN"/>
        <s v="PALMOT"/>
        <s v="LOUVEAU DE LA GUIGNERAYE"/>
        <s v="MARS"/>
        <s v="MEDAILLE"/>
        <s v="ADAMI"/>
        <s v="MAJOKKO"/>
        <s v="GOLITIN"/>
        <s v="ESPARIS"/>
        <s v="ANELLI"/>
        <s v="LOKADI"/>
        <s v="LEANDRE"/>
        <s v="HARDEVEL"/>
        <s v="APENSA"/>
        <s v="MAC-INTOSCH"/>
        <s v="VIVIÈS"/>
        <s v="KAYAMARE"/>
        <s v="FREDERIC"/>
        <s v="HELAS"/>
        <s v="MOUBACHIR"/>
        <s v="JEAN-BAPTISTE-SIMONNE"/>
        <s v="YA"/>
        <s v="JOIGNY"/>
        <s v="VAITI"/>
        <s v="VENKATAPEN"/>
        <s v="CANAVY"/>
        <s v="ROMNEY"/>
        <s v="RAVIN"/>
        <s v="TRIPLET"/>
        <s v="AYMON"/>
        <s v="SMAIL"/>
        <s v="TOUCHALEAUME"/>
        <s v="CRESSON ÉPOUSE DJOCO"/>
        <s v="LANGLAT"/>
        <s v="MARCELIN"/>
        <s v="MAIAS"/>
        <s v="MELO DE ALEIDA"/>
        <s v="LUSSAN"/>
        <s v="NIEDERKORN"/>
        <s v="PAUILLAC"/>
        <s v="XAVIER"/>
        <s v="CASTOR"/>
        <s v="SOULA"/>
        <s v="GUILLEAU"/>
        <s v="MAMOUDÉ"/>
        <s v="CRESSON-IBRIS"/>
        <s v="DUJON"/>
        <s v="MONTGENIE"/>
        <s v="PATROCINIO DIAS"/>
        <s v="HIPPOLYTE"/>
        <s v="POLLUX"/>
        <s v="PERONET"/>
        <s v="KOUYOURI"/>
        <s v="WALIKE"/>
        <s v="LARZABAL"/>
        <s v="BANDAI"/>
        <s v="ATOUKOU"/>
        <s v="AGESILAS"/>
        <s v="LADVIELD"/>
        <s v="GOURDET"/>
        <s v="AKOEBA"/>
        <s v="PANELLE"/>
        <s v="SOMMER-SIMONET"/>
        <s v="NEMAN"/>
        <s v="PINDARD"/>
        <s v="CYRIAQUE"/>
        <s v="BLAKAMAN"/>
        <s v="PETION"/>
        <s v="FINKOUAL"/>
        <s v="JAMES"/>
        <s v="GRAND-EMILE"/>
        <s v="RATENON"/>
        <s v="RAMAYE"/>
        <s v="BANON"/>
        <s v="CLAIN"/>
        <s v="PANECHOU"/>
        <s v="SAROUDA"/>
        <s v="BRABANT-VICTOIRE"/>
        <s v="PARLIER"/>
        <s v="TANCOURT"/>
        <s v="DUCHEMANN"/>
        <s v="TARANNE"/>
        <s v="MOUTIN"/>
        <s v="VERY"/>
        <s v="RESTIA"/>
        <s v="GENCE"/>
        <s v="LUDEL"/>
        <s v="ARNASSALOM"/>
        <s v="RASSABY"/>
        <s v="SAMARAN"/>
        <s v="PANARD"/>
        <s v="SAÏDA"/>
        <s v="SAVRIMOUTOU"/>
        <s v="CANIGUY"/>
        <s v="GIRONCEL"/>
        <s v="ALI"/>
        <s v="SELLY"/>
        <s v="GAUD"/>
        <s v="VIENNE"/>
        <s v="LE TOULLEC"/>
        <s v="RUPERT"/>
        <s v="MAGAMOOTOO"/>
        <s v="GINESTRE"/>
        <s v="PANAMBALOM"/>
        <s v="CATAYE"/>
        <s v="SINAPIN"/>
        <s v="MASSAIN"/>
        <s v="MOGALIA"/>
        <s v="VALY"/>
        <s v="PONTALBA"/>
        <s v="CRESCENCE"/>
        <s v="RAMBOUILLE"/>
        <s v="MAZEAU"/>
        <s v="KERBIDI"/>
        <s v="GADOR"/>
        <s v="HÉCALÉ"/>
        <s v="CORRE"/>
        <s v="MARATCHIA"/>
        <s v="MOUNY"/>
        <s v="CALPETARD"/>
        <s v="MARIAYE"/>
        <s v="GAUVIN"/>
        <s v="ANANELIVOUA"/>
        <s v="VICTORIA"/>
        <s v="VELAÏDOM"/>
        <s v="CADERBY"/>
        <s v="ANILHA"/>
        <s v="PAYET"/>
        <s v="PAPY"/>
        <s v="TECHER"/>
        <s v="BRABANT"/>
        <s v="DOKI-THONON"/>
        <s v="JEAN-FRANCOIS"/>
        <s v="MALET"/>
        <s v="NAÏGOM"/>
        <s v="MOURGAMA"/>
        <s v="SECOLO"/>
        <s v="RASOLOFO"/>
        <s v="CALADAMA"/>
        <s v="MERRANT"/>
        <s v="DEMNATI"/>
        <s v="MARIE LOUISE"/>
        <s v="MARVILLIERS"/>
        <s v="GUEZELLO"/>
        <s v="LARROQUE"/>
        <s v="BEAULIEU NÉE BERFROI"/>
        <s v="CADENET"/>
        <s v="ABOUQUIR"/>
        <s v="SAUTRON"/>
        <s v="HOAREAU"/>
        <s v="LATRA"/>
        <s v="JACALAS"/>
        <s v="CHANE TOU KY"/>
        <s v="RAMALINGOM"/>
        <s v="DAMBREVILLE"/>
        <s v="LECHAT"/>
        <s v="AGNEZ"/>
        <s v="CARAMBATA"/>
        <s v="RANGUIN"/>
        <s v="FELICITE"/>
        <s v="DEBESE"/>
        <s v="CLEMENARD"/>
        <s v="BEAUPAGE"/>
        <s v="DE LOUISE"/>
        <s v="CAZETTE"/>
        <s v="MAHO"/>
        <s v="GANGAYE"/>
        <s v="RAGONDET"/>
        <s v="TILLY"/>
        <s v="ARZEUX"/>
        <s v="CUNIER"/>
        <s v="TAOCHY"/>
        <s v="ANTIER"/>
        <s v="PREVIL"/>
        <s v="RIFLEU"/>
        <s v="DINDAR"/>
        <s v="VIRAPOULLE"/>
        <s v="LAGOURGUE"/>
        <s v="PICARDO"/>
        <s v="ABOUBACAR BEN (ÉP VITRY)"/>
        <s v="LORION"/>
        <s v="K/BIDI"/>
        <s v="COUAPEL-SAURET"/>
        <s v="LEE MOW SIM"/>
        <s v="FOUASSIN"/>
        <s v="BASSIRE"/>
        <s v="MURIN (ÉP. HOARAU)"/>
        <s v="M'DOIHOMA"/>
        <s v="MOUTOUCOMORAPOULE"/>
        <s v="NOEL-CADET"/>
        <s v="ARHEL"/>
        <s v="PAUSE"/>
        <s v="DENNEMONT"/>
        <s v="ASSATI"/>
        <s v="RASOLONIRINA"/>
        <s v="RAMIN"/>
        <s v="JEAN-PIERRE"/>
        <s v="IGNACE"/>
        <s v="SINIMALE"/>
        <s v="GASP"/>
        <s v="M'COUEZOU"/>
        <s v="LATCHOUMANIN"/>
        <s v="XITRA"/>
        <s v="THIRAPATHI APPADU"/>
        <s v="MOUTIAMA"/>
        <s v="MAUVE"/>
        <s v="VITRY"/>
        <s v="ARISTANGELE"/>
        <s v="VIRAPIN"/>
        <s v="PLUIES"/>
        <s v="SOUPRAYENMESTRY"/>
        <s v="HENRIETTE"/>
        <s v="DEMERY"/>
        <s v="ZIRRELLI"/>
        <s v="DOURDAINE"/>
        <s v="ISIMIRA"/>
        <s v="DUFOURNAUD"/>
        <s v="PLANTE"/>
        <s v="PONAMA"/>
        <s v="DONNAY"/>
        <s v="PITOU"/>
        <s v="MAXWEL"/>
        <s v="SERY"/>
        <s v="IVAHA"/>
        <s v="AUGUSTINE"/>
        <s v="GEVIA"/>
        <s v="BRUNIQUET"/>
        <s v="ECORMIER"/>
        <s v="ANGAMA"/>
        <s v="ISSA"/>
        <s v="SITOUZE"/>
        <s v="PORTO"/>
        <s v="NAYAGOM"/>
        <s v="BOISVILLIERS"/>
        <s v="ARNE"/>
        <s v="ATCHIAMA"/>
        <s v="GIGANT"/>
        <s v="RAMDIALE"/>
        <s v="BELLO"/>
        <s v="NATIVEL"/>
        <s v="LEVENEUR"/>
        <s v="BEDIER"/>
        <s v="GOBALOU"/>
        <s v="PROFIL"/>
        <s v="LE CONSTANT"/>
        <s v="MUSSO"/>
        <s v="SERAPHIN"/>
        <s v="AJAGUIN SOLEYEN"/>
        <s v="MOUNIATA"/>
        <s v="ODAYEN"/>
        <s v="RAHERIMANANTSOA"/>
        <s v="FERRERE"/>
        <s v="MINIENPOULLE"/>
        <s v="SALVA"/>
        <s v="MARCHAU"/>
        <s v="LOUGNON"/>
        <s v="FIDJI"/>
        <s v="MARIMOUTOU-TACOUN"/>
        <s v="SAINT-LAMBERT"/>
        <s v="SARPEDON"/>
        <s v="CHANE-HONG"/>
        <s v="VIRASSAMY-MACÉ"/>
        <s v="ASSIBAT"/>
        <s v="AÏT-AARAB"/>
        <s v="TINCRES"/>
        <s v="CHOPINET"/>
        <s v="ETALE"/>
        <s v="CADARSI ALCINOÜS"/>
        <s v="BERTILE"/>
        <s v="MAHON"/>
        <s v="ARAYAPIN"/>
        <s v="VELLE"/>
        <s v="ALBAC"/>
        <s v="EMERENTIENNE"/>
        <s v="SADEYEN"/>
        <s v="OLSENCE"/>
        <s v="SURVEILLE"/>
        <s v="BOUZIGUES"/>
        <s v="AGATHE"/>
        <s v="GOERTZ"/>
        <s v="FAVEUR"/>
        <s v="DUBOSQ"/>
        <s v="SILOTIA"/>
        <s v="LE CHEVALLIER"/>
        <s v="PITERBOTH"/>
        <s v="ORRICO"/>
        <s v="LISADOR"/>
        <s v="BLUKER"/>
        <s v="LIFA"/>
        <s v="ROULLOT"/>
        <s v="BEGUE-PIET"/>
        <s v="BOURGEON"/>
        <s v="VEEREN"/>
        <s v="VAZQUEZ"/>
        <s v="BOULIER"/>
        <s v="KEROUANTON"/>
        <s v="BRASIER-CLAIN"/>
        <s v="HERETIEU"/>
        <s v="GUFFLET"/>
        <s v="BODY"/>
        <s v="VAITILINGOM"/>
        <s v="BADANIA"/>
        <s v="GEORGER"/>
        <s v="SORRES"/>
        <s v="PREMONT"/>
        <s v="VILY"/>
        <s v="ETHEVE"/>
        <s v="LEDOYEN"/>
        <s v="ZADIRE"/>
        <s v="LYCURGUE"/>
        <s v="TRANQUILLIN"/>
        <s v="BODZEN"/>
        <s v="LE BRET"/>
        <s v="CERVEAUX"/>
        <s v="ADAM DE BISSY"/>
        <s v="LIN"/>
        <s v="INES"/>
        <s v="GUEZELOT"/>
        <s v="RASHED"/>
        <s v="SETTAMA-VIDON"/>
        <s v="THIEN-AH-KOON"/>
        <s v="LOYHER"/>
        <s v="WON-FAH-HIN"/>
        <s v="MOUTOUSSAMY ANDA"/>
        <s v="NABENESA"/>
        <s v="LOCATE NÉE OMARJEE"/>
        <s v="DE FONDAUMIERE"/>
        <s v="CALCINE"/>
        <s v="RAMSAMY"/>
        <s v="ATCHAPA"/>
        <s v="COMORASSAMY"/>
        <s v="AMUSSAT"/>
        <s v="LEAR"/>
        <s v="CABEU"/>
        <s v="CILLON"/>
        <s v="SITA"/>
        <s v="NANDJAN"/>
        <s v="OMARJEE"/>
        <s v="HALIDI"/>
        <s v="HOUSSEN"/>
        <s v="ADEKALOM"/>
        <s v="CEUS"/>
        <s v="APPADOO"/>
        <s v="SENAC"/>
        <s v="FRUT"/>
        <s v="GERMANE"/>
        <s v="IGER"/>
        <s v="JOURDANNE"/>
        <s v="CRUON"/>
        <s v="BOURKOFF"/>
        <s v="DANEZ"/>
        <s v="AMANY-SAVRIMOUTOU"/>
        <s v="RAÏPIN-PARVÉDY"/>
        <s v="DUBERVILLE"/>
        <s v="DE LAUNAY"/>
        <s v="MOIRAUD"/>
        <s v="JENNAN"/>
        <s v="CAMELIN"/>
        <s v="SELLON BARCATOULA"/>
        <s v="MOLLARD"/>
        <s v="BRIANT"/>
        <s v="ISSOP"/>
        <s v="TOPENOT GLORIES"/>
        <s v="WEIDENEDER"/>
        <s v="BARCATOULA"/>
      </sharedItems>
    </cacheField>
    <cacheField name="Prénom candidat" numFmtId="0">
      <sharedItems>
        <s v="Christophe"/>
        <s v="Céline"/>
        <s v="Guillaume"/>
        <s v="Sybille"/>
        <s v="Frédéric"/>
        <s v="Corinne"/>
        <s v="Luc"/>
        <s v="Gaëlle"/>
        <s v="Cédric"/>
        <s v="Valérie"/>
        <s v="Jean-Paul"/>
        <s v="Sylvia"/>
        <s v="Maxime"/>
        <s v="Cécile"/>
        <s v="Patrick"/>
        <s v="Claire"/>
        <s v="Fabrice"/>
        <s v="Candice"/>
        <s v="Jérémy"/>
        <s v="Patricia"/>
        <s v="Annick"/>
        <s v="Nadine"/>
        <s v="Alain"/>
        <s v="Monique"/>
        <s v="Michel"/>
        <s v="Véronique"/>
        <s v="Vincent"/>
        <s v="Dominique"/>
        <s v="Jean-Marie"/>
        <s v="Muriel"/>
        <s v="Jean"/>
        <s v="Josiane"/>
        <s v="Didier"/>
        <s v="Catherine"/>
        <s v="Serge"/>
        <s v="Marie-Ange"/>
        <s v="Gérard"/>
        <s v="Marie-Françoise"/>
        <s v="Maryline"/>
        <s v="Etienne"/>
        <s v="Sophie"/>
        <s v="Xavier"/>
        <s v="Marie-Blandine"/>
        <s v="Mikael"/>
        <s v="Manuela"/>
        <s v="Marie-Neige"/>
        <s v="Odile"/>
        <s v="Jorge"/>
        <s v="Sandrine"/>
        <s v="Claudie"/>
        <s v="Bernard"/>
        <s v="Martine"/>
        <s v="Mylène"/>
        <s v="Rudy"/>
        <s v="Solange"/>
        <s v="Patrice"/>
        <s v="Clémentine"/>
        <s v="Damien"/>
        <s v="Danielle"/>
        <s v="Jacqueline"/>
        <s v="Jean-Marc"/>
        <s v="Irène"/>
        <s v="Daniel"/>
        <s v="Marilyne"/>
        <s v="Yves"/>
        <s v="Rachel"/>
        <s v="Guy"/>
        <s v="Isabelle"/>
        <s v="Philippe"/>
        <s v="Sophia"/>
        <s v="Salvatore"/>
        <s v="Brigitte"/>
        <s v="Samuel"/>
        <s v="Armand"/>
        <s v="Chantal"/>
        <s v="Paul"/>
        <s v="André"/>
        <s v="Pierre"/>
        <s v="Antoine"/>
        <s v="Elisabeth"/>
        <s v="Olivier"/>
        <s v="Norlhouda"/>
        <s v="Jean-François"/>
        <s v="Mathias"/>
        <s v="Adeline"/>
        <s v="Ariane"/>
        <s v="Jacques"/>
        <s v="Régine"/>
        <s v="Christian"/>
        <s v="Nathalie"/>
        <s v="Leyla"/>
        <s v="Sylvio"/>
        <s v="Ludivine"/>
        <s v="Giulia"/>
        <s v="Thierry"/>
        <s v="Fabienne"/>
        <s v="Abdelkarim"/>
        <s v="Marie-Madeleine"/>
        <s v="Jean-Michel"/>
        <s v="Françoise"/>
        <s v="Rémy"/>
        <s v="Sabrina"/>
        <s v="Benoît"/>
        <s v="Marie-Dominique"/>
        <s v="Sébastien"/>
        <s v="Marie-Thérèse"/>
        <s v="Anne-Marie"/>
        <s v="Michelle"/>
        <s v="Sylvie"/>
        <s v="Djamila"/>
        <s v="Claudine"/>
        <s v="Gabriel"/>
        <s v="Anne"/>
        <s v="Sylvain"/>
        <s v="Sylviane"/>
        <s v="Jean-Georges"/>
        <s v="Dan Thuy"/>
        <s v="Agnès"/>
        <s v="Laurent"/>
        <s v="Hélène"/>
        <s v="Florence"/>
        <s v="Fabien"/>
        <s v="Marie"/>
        <s v="Eric"/>
        <s v="Christine"/>
        <s v="François"/>
        <s v="Diane"/>
        <s v="Julien"/>
        <s v="Arlette"/>
        <s v="Sarah"/>
        <s v="Robert"/>
        <s v="Joanne"/>
        <s v="Max"/>
        <s v="Franck"/>
        <s v="Igor"/>
        <s v="Edouard"/>
        <s v="Galina"/>
        <s v="Claudette"/>
        <s v="Roger"/>
        <s v="Jean-Pierre"/>
        <s v="Bruno"/>
        <s v="Anna"/>
        <s v="Marc"/>
        <s v="Gisèle"/>
        <s v="Ambre"/>
        <s v="Laure"/>
        <s v="Jérémie"/>
        <s v="Marie-Berthe"/>
        <s v="James"/>
        <s v="Delphine"/>
        <s v="Mustapha"/>
        <s v="Laurence"/>
        <s v="Jean-Jacques"/>
        <s v="Aline"/>
        <s v="Anthony"/>
        <s v="Justine"/>
        <s v="Marcel"/>
        <s v="Bora"/>
        <s v="Nicolas"/>
        <s v="Joëlle"/>
        <s v="Jocelyne"/>
        <s v="Jean-Luc"/>
        <s v="Pierrick"/>
        <s v="Marie-Christine"/>
        <s v="Jean-Baptiste"/>
        <s v="René"/>
        <s v="Silvana"/>
        <s v="Mélanie"/>
        <s v="Juliette"/>
        <s v="Diana"/>
        <s v="Gerardo"/>
        <s v="Tiphaine"/>
        <s v="Gilles"/>
        <s v="Géraldine"/>
        <s v="Hervé"/>
        <s v="Matthieu"/>
        <s v="Jean-Claude"/>
        <s v="Thibault"/>
        <s v="Hasret"/>
        <s v="Jean-Noël"/>
        <s v="Madeleine"/>
        <s v="Jonathan"/>
        <s v="Estelle"/>
        <s v="Tatiana"/>
        <s v="Basile"/>
        <s v="Francine"/>
        <s v="Bernadette"/>
        <s v="Bertrand"/>
        <s v="Linda"/>
        <s v="Gilbert"/>
        <s v="Hülliya"/>
        <s v="Denis"/>
        <s v="Rime"/>
        <s v="Yasmina"/>
        <s v="Aschwin"/>
        <s v="Lucie"/>
        <s v="Paulette"/>
        <s v="Jean Claude"/>
        <s v="Caroline"/>
        <s v="Sandra"/>
        <s v="Steve"/>
        <s v="Mélissa"/>
        <s v="David"/>
        <s v="Riza"/>
        <s v="Joris"/>
        <s v="Gilda"/>
        <s v="Fabrizio"/>
        <s v="Geneviève"/>
        <s v="Joseph"/>
        <s v="Lemiaa"/>
        <s v="Michèle"/>
        <s v="Claude"/>
        <s v="Yeter"/>
        <s v="Tahar"/>
        <s v="Mina"/>
        <s v="Bérenger"/>
        <s v="Pascal"/>
        <s v="Cornélia"/>
        <s v="Pierre-Olivier"/>
        <s v="Béatrice"/>
        <s v="Mickaël"/>
        <s v="Maryvonne"/>
        <s v="Cyril"/>
        <s v="Janet"/>
        <s v="Martial"/>
        <s v="Marion"/>
        <s v="Virginie"/>
        <s v="Yvelise"/>
        <s v="Maud"/>
        <s v="Mireille"/>
        <s v="Anne-Sophie"/>
        <s v="Sonia"/>
        <s v="Odette"/>
        <s v="Armel"/>
        <s v="Séverine"/>
        <s v="Micheline"/>
        <s v="Colette"/>
        <s v="Marie-Cécile"/>
        <s v="Liliane"/>
        <s v="Stéphanie"/>
        <s v="François-Marie"/>
        <s v="Francis"/>
        <s v="Edwige"/>
        <s v="Ayten"/>
        <s v="Florian"/>
        <s v="Denise"/>
        <s v="Miguel"/>
        <s v="Eliane"/>
        <s v="Enzo"/>
        <s v="Jeannine"/>
        <s v="Jean-Jack"/>
        <s v="Marie-Sophie"/>
        <s v="Naïla"/>
        <s v="Nabila"/>
        <s v="Emmanuel"/>
        <s v="Nicole"/>
        <s v="Marcelle"/>
        <s v="Carole"/>
        <s v="Mauricette"/>
        <s v="Laetitia"/>
        <s v="Loïc"/>
        <s v="Angela"/>
        <s v="Chista"/>
        <s v="Gabrielle"/>
        <s v="Karine"/>
        <s v="Marie-Odile"/>
        <s v="Hippolyte"/>
        <s v="Marie-Hélène"/>
        <s v="Axel"/>
        <s v="Thomas"/>
        <s v="Rose-Marie"/>
        <s v="Viviane"/>
        <s v="Arnaud"/>
        <s v="Yvonne"/>
        <s v="Audrey"/>
        <s v="Marie-Chantal"/>
        <s v="Lucien"/>
        <s v="Marie-Lucie"/>
        <s v="Henri"/>
        <s v="Valentin"/>
        <s v="Léa"/>
        <s v="Stanislas"/>
        <s v="Jean-Patrick"/>
        <s v="Annie"/>
        <s v="Rachelle"/>
        <s v="Cedric"/>
        <s v="Genevieve"/>
        <s v="Dimitri"/>
        <s v="Sylvette"/>
        <s v="Emilie"/>
        <s v="Agnes"/>
        <s v="Alexandre"/>
        <s v="Maryse"/>
        <s v="Mostafa"/>
        <s v="Ahmed"/>
        <s v="Imane"/>
        <s v="Thibaut"/>
        <s v="Michele"/>
        <s v="Abdelillah"/>
        <s v="Roland"/>
        <s v="Eloïse"/>
        <s v="Julie"/>
        <s v="Barbara"/>
        <s v="Nadia"/>
        <s v="Fouzia"/>
        <s v="Celine"/>
        <s v="Ergün"/>
        <s v="Evelyne"/>
        <s v="Kamel"/>
        <s v="Mathieu"/>
        <s v="Marie-Claude"/>
        <s v="Pauline"/>
        <s v="Myriam"/>
        <s v="Paola"/>
        <s v="Richard"/>
        <s v="Kheira"/>
        <s v="Angèle"/>
        <s v="Charlotte"/>
        <s v="Jean-Bernard"/>
        <s v="Michaël"/>
        <s v="Charles"/>
        <s v="Carmen"/>
        <s v="Lokmane"/>
        <s v="Samira"/>
        <s v="Gérald"/>
        <s v="Jean-Christophe"/>
        <s v="Olivia"/>
        <s v="Benjamin"/>
        <s v="Renée"/>
        <s v="Anne-Pernelle"/>
        <s v="Andrée"/>
        <s v="Rémi"/>
        <s v="Hugues"/>
        <s v="Lilia"/>
        <s v="Bénédicte"/>
        <s v="Jacky"/>
        <s v="Ada"/>
        <s v="Camille"/>
        <s v="Hugo"/>
        <s v="Clémence"/>
        <s v="Christelle"/>
        <s v="Goinda"/>
        <s v="Chloé"/>
        <s v="Cléo"/>
        <s v="Victorine"/>
        <s v="Ginou"/>
        <s v="Marcello"/>
        <s v="Maël"/>
        <s v="Ingrid"/>
        <s v="Anne-Catherine"/>
        <s v="Lakdar"/>
        <s v="Khalid"/>
        <s v="Ouijdane"/>
        <s v="Stessy"/>
        <s v="Elvan"/>
        <s v="Alan"/>
        <s v="Fanny"/>
        <s v="Victor"/>
        <s v="Amandine"/>
        <s v="Corentin"/>
        <s v="Paméla"/>
        <s v="Marie-France"/>
        <s v="Emeric"/>
        <s v="Angélique"/>
        <s v="Cindy"/>
        <s v="Baptiste"/>
        <s v="Edith"/>
        <s v="Elodie"/>
        <s v="Johnny"/>
        <s v="Ludwig"/>
        <s v="Jean-Louis"/>
        <s v="Aude"/>
        <s v="Gregoire"/>
        <s v="Jennifer"/>
        <s v="Billy"/>
        <s v="Katherine"/>
        <s v="Sabine"/>
        <s v="Francois"/>
        <s v="Stéphane"/>
        <s v="Ghislaine"/>
        <s v="Kévin"/>
        <s v="Stéfanie"/>
        <s v="Aymeric"/>
        <s v="John"/>
        <s v="Bérangère"/>
        <s v="Laura"/>
        <s v="Murielle"/>
        <s v="Louis"/>
        <s v="Maria"/>
        <s v="Katia"/>
        <s v="Hombeline"/>
        <s v="Julia"/>
        <s v="Andréa"/>
        <s v="Déborah"/>
        <s v="Marguerite"/>
        <s v="Gregory"/>
        <s v="Pierre-Henri"/>
        <s v="Edgard"/>
        <s v="Christiane"/>
        <s v="Gautier"/>
        <s v="Emmanuelle"/>
        <s v="Sebastien"/>
        <s v="Marie Hélène"/>
        <s v="Cassandra"/>
        <s v="Claudia"/>
        <s v="Christopher"/>
        <s v="Stephanie"/>
        <s v="Ludovic"/>
        <s v="Aurore"/>
        <s v="Romain"/>
        <s v="Corine"/>
        <s v="Renaud"/>
        <s v="Jordan"/>
        <s v="Marina"/>
        <s v="Lydie"/>
        <s v="Cathy"/>
        <s v="Geoffrey"/>
        <s v="Andreas"/>
        <s v="Loic"/>
        <s v="Serge-André"/>
        <s v="Huguette"/>
        <s v="Aurélien"/>
        <s v="Laurie"/>
        <s v="Éric"/>
        <s v="Lydia"/>
        <s v="Yannick"/>
        <s v="Dahbia"/>
        <s v="Rida"/>
        <s v="Naceur"/>
        <s v="Nadège"/>
        <s v="Clément"/>
        <s v="Zora"/>
        <s v="Rodolphe"/>
        <s v="Vincianne"/>
        <s v="Taylan"/>
        <s v="Vivien"/>
        <s v="Armelle"/>
        <s v="Marie-Claire"/>
        <s v="Simon"/>
        <s v="Jean-Yves"/>
        <s v="Clarisse"/>
        <s v="Ophélie"/>
        <s v="Émilie"/>
        <s v="Tony"/>
        <s v="Grégory"/>
        <s v="Mario"/>
        <s v="Gasparino"/>
        <s v="Pascale"/>
        <s v="Amaury"/>
        <s v="Vanessa"/>
        <s v="Jean-Frédéric"/>
        <s v="Marie-Charlotte"/>
        <s v="Gauthier"/>
        <s v="Rachid"/>
        <s v="Secou"/>
        <s v="Marylène"/>
        <s v="Juan Carlos"/>
        <s v="Bahri"/>
        <s v="Hakim"/>
        <s v="Pierry"/>
        <s v="Alex"/>
        <s v="Yann"/>
        <s v="Margaux"/>
        <s v="Alphonse"/>
        <s v="Emilien"/>
        <s v="Natacha"/>
        <s v="Mink"/>
        <s v="Johan"/>
        <s v="Joel"/>
        <s v="Nesida"/>
        <s v="Éveline"/>
        <s v="Déolinda"/>
        <s v="Lionel"/>
        <s v="Maurice"/>
        <s v="Marlène"/>
        <s v="Marianne"/>
        <s v="Jose"/>
        <s v="Marie-Josée"/>
        <s v="Khidija"/>
        <s v="Sabah"/>
        <s v="Blandine"/>
        <s v="Léo"/>
        <s v="Youcef"/>
        <s v="Josette"/>
        <s v="Yolande"/>
        <s v="Marie-Noëlle"/>
        <s v="Marie-José"/>
        <s v="Josie"/>
        <s v="Francesco"/>
        <s v="Raymonde"/>
        <s v="Ralph"/>
        <s v="Pierrette"/>
        <s v="Annelyse"/>
        <s v="Roxane"/>
        <s v="Ginette"/>
        <s v="Mehdi"/>
        <s v="Mathilde"/>
        <s v="Fatima"/>
        <s v="Aimé"/>
        <s v="Lola"/>
        <s v="Géraud"/>
        <s v="Kéziban"/>
        <s v="Hüseyin"/>
        <s v="Rosine"/>
        <s v="Salah"/>
        <s v="Odalys"/>
        <s v="Brice Nel"/>
        <s v="Marylin"/>
        <s v="Marie Claude"/>
        <s v="Benoit"/>
        <s v="Joël"/>
        <s v="Amélie"/>
        <s v="Kevin"/>
        <s v="Gerard"/>
        <s v="Marc-André"/>
        <s v="Valere"/>
        <s v="Ghislain"/>
        <s v="Hamidou"/>
        <s v="Quentin"/>
        <s v="Marie-Elisabeth"/>
        <s v="Germain"/>
        <s v="Astride"/>
        <s v="Beatrice"/>
        <s v="Lena"/>
        <s v="Gaetan"/>
        <s v="Esther"/>
        <s v="Raphaël"/>
        <s v="Simone"/>
        <s v="Marie-Laure"/>
        <s v="Anne-Laure"/>
        <s v="Alexandra"/>
        <s v="Yvette"/>
        <s v="Stephane"/>
        <s v="Anita"/>
        <s v="Marie-Jose"/>
        <s v="Charlène"/>
        <s v="Yoann"/>
        <s v="Amine"/>
        <s v="Maëva"/>
        <s v="Olena"/>
        <s v="Alice"/>
        <s v="Anastasie"/>
        <s v="Jeanine"/>
        <s v="Martin"/>
        <s v="Gaby"/>
        <s v="Nadege"/>
        <s v="Jérome"/>
        <s v="Joséphine"/>
        <s v="Jean-Daniel"/>
        <s v="Herve"/>
        <s v="Régis"/>
        <s v="Raymond"/>
        <s v="Maïté"/>
        <s v="Marielle"/>
        <s v="Pierre-André"/>
        <s v="Miladinka"/>
        <s v="Thérèse"/>
        <s v="Bérengère"/>
        <s v="Grégoire"/>
        <s v="Manon"/>
        <s v="Mélina"/>
        <s v="Lise"/>
        <s v="Henry"/>
        <s v="Augustin"/>
        <s v="Morgane"/>
        <s v="Atissar"/>
        <s v="Frédérique"/>
        <s v="Jérôme"/>
        <s v="Marie-Louise"/>
        <s v="Jackie"/>
        <s v="Khalifé"/>
        <s v="Walter"/>
        <s v="Marie-Rose"/>
        <s v="Brahim"/>
        <s v="Marie-Pierre"/>
        <s v="Elsa"/>
        <s v="Lilla"/>
        <s v="Marie-Reine"/>
        <s v="Justin"/>
        <s v="Marièle"/>
        <s v="Georges"/>
        <s v="Hubert"/>
        <s v="Nejla"/>
        <s v="Christèle"/>
        <s v="Cyrille"/>
        <s v="Orianne"/>
        <s v="Erick"/>
        <s v="Anne Marie"/>
        <s v="Afafe"/>
        <s v="Clotilde"/>
        <s v="Margaret"/>
        <s v="Juliette-Claire"/>
        <s v="Célia"/>
        <s v="Yanys"/>
        <s v="Pierre-Alexandre"/>
        <s v="Constance"/>
        <s v="Nolwenn"/>
        <s v="Zélia"/>
        <s v="Jean-Gérard"/>
        <s v="Marie-Des-Lys"/>
        <s v="Roberte"/>
        <s v="Yoanna"/>
        <s v="Mikaël"/>
        <s v="Pierre-Luc"/>
        <s v="Danièle"/>
        <s v="Glyn"/>
        <s v="Aurélie"/>
        <s v="Alexis"/>
        <s v="Foucauld"/>
        <s v="Jean-Éric"/>
        <s v="Capucine"/>
        <s v="Marie-Josette"/>
        <s v="Elise"/>
        <s v="Norbert"/>
        <s v="Lionnel"/>
        <s v="Charline"/>
        <s v="Robin"/>
        <s v="Zoé"/>
        <s v="Florent"/>
        <s v="Astrid"/>
        <s v="Anne-Emmanuelle"/>
        <s v="Yannis"/>
        <s v="Virginia"/>
        <s v="Daniéla"/>
        <s v="Violaine"/>
        <s v="Elizabeth"/>
        <s v="William"/>
        <s v="Younes"/>
        <s v="Soraya"/>
        <s v="Maurice-Claude"/>
        <s v="Francesca"/>
        <s v="Tanguy"/>
        <s v="Shamira"/>
        <s v="Abdelhamid"/>
        <s v="Lucas"/>
        <s v="Naïma"/>
        <s v="Fatou"/>
        <s v="Wiame"/>
        <s v="Saadia"/>
        <s v="Marjorie"/>
        <s v="Marine"/>
        <s v="Matthias"/>
        <s v="Lisa"/>
        <s v="Tarik"/>
        <s v="Noelli"/>
        <s v="Chrystel"/>
        <s v="Natalie"/>
        <s v="Andde"/>
        <s v="Kotte"/>
        <s v="Sandie"/>
        <s v="Emile"/>
        <s v="Marie-Laurence"/>
        <s v="Reine-Marie"/>
        <s v="Aïda"/>
        <s v="Yasin"/>
        <s v="Sally"/>
        <s v="Otilia"/>
        <s v="Henriette"/>
        <s v="Marie-Pascale"/>
        <s v="Paloma"/>
        <s v="Joan"/>
        <s v="Eddie"/>
        <s v="Marie-Angélique"/>
        <s v="Mohamed"/>
        <s v="Betty"/>
        <s v="Stéphan"/>
        <s v="Adrien"/>
        <s v="Maribel"/>
        <s v="Hortense"/>
        <s v="Emma"/>
        <s v="Barthélémy"/>
        <s v="Alexa"/>
        <s v="Bastien"/>
        <s v="Dolorès"/>
        <s v="Serigne-Cheikhou"/>
        <s v="Nicolle"/>
        <s v="Lolita"/>
        <s v="Lucette"/>
        <s v="Jean-Raymond"/>
        <s v="Nabil"/>
        <s v="Soazic"/>
        <s v="Framboise"/>
        <s v="Berivan"/>
        <s v="Étienne"/>
        <s v="Pavel"/>
        <s v="Marithou"/>
        <s v="Éliane"/>
        <s v="Eva"/>
        <s v="Fusilha"/>
        <s v="José"/>
        <s v="Suzanne"/>
        <s v="Magali"/>
        <s v="Marie-Anne"/>
        <s v="Vanille"/>
        <s v="Frank"/>
        <s v="Annabelle"/>
        <s v="Youenn"/>
        <s v="Florie"/>
        <s v="Brice"/>
        <s v="Réjane"/>
        <s v="Yasmine"/>
        <s v="Jessica"/>
        <s v="Hannelore"/>
        <s v="François-Xavier"/>
        <s v="Arianne"/>
        <s v="Ophéline"/>
        <s v="Gisela"/>
        <s v="Alison"/>
        <s v="Rose"/>
        <s v="Nadim"/>
        <s v="Jenny"/>
        <s v="Nais"/>
        <s v="Stephan"/>
        <s v="Salvador"/>
        <s v="Leyre"/>
        <s v="Léonie"/>
        <s v="Noëlla"/>
        <s v="Jamila"/>
        <s v="Gontran"/>
        <s v="Alvaro"/>
        <s v="Laetita"/>
        <s v="Raluca"/>
        <s v="Youssef"/>
        <s v="Aurélia"/>
        <s v="Sascha"/>
        <s v="Mélodie"/>
        <s v="Yvan"/>
        <s v="Diego"/>
        <s v="Yvonick"/>
        <s v="Suraj"/>
        <s v="Blanche"/>
        <s v="Marie-Line"/>
        <s v="Valentine"/>
        <s v="Chrystelle"/>
        <s v="Pascaline"/>
        <s v="Thibaud"/>
        <s v="Pénélope"/>
        <s v="Jannick"/>
        <s v="Shanel"/>
        <s v="Alexia"/>
        <s v="Pierre-Emile"/>
        <s v="Flora"/>
        <s v="Meriem"/>
        <s v="Colin"/>
        <s v="Arthur"/>
        <s v="Nora"/>
        <s v="Jean-Renaud"/>
        <s v="Georgina"/>
        <s v="Lilie"/>
        <s v="Jeanne"/>
        <s v="Maéva"/>
        <s v="Benoite"/>
        <s v="MaÏLis"/>
        <s v="Tristan"/>
        <s v="Annaïck"/>
        <s v="Josefa"/>
        <s v="Pierre-Marie"/>
        <s v="Vivienne"/>
        <s v="Marie-Paule"/>
        <s v="Mumine"/>
        <s v="Gildas"/>
        <s v="Romy"/>
        <s v="Murriel"/>
        <s v="Marie-Jeanne"/>
        <s v="Vital"/>
        <s v="Benoist"/>
        <s v="Paula"/>
        <s v="Marie-Frédérique"/>
        <s v="Jean-Hervé"/>
        <s v="Elliot"/>
        <s v="Grégoric"/>
        <s v="Eloi"/>
        <s v="Jean-Lou"/>
        <s v="Sebastian"/>
        <s v="Yvon"/>
        <s v="Héléna"/>
        <s v="Amanda"/>
        <s v="Eurydice"/>
        <s v="Léonore"/>
        <s v="Anne-Claire"/>
        <s v="Estela"/>
        <s v="Geoffray"/>
        <s v="Jack"/>
        <s v="Albert"/>
        <s v="Reine"/>
        <s v="Nelly"/>
        <s v="Élisabeth"/>
        <s v="Wilfried"/>
        <s v="Elisa"/>
        <s v="Gonzague"/>
        <s v="Michael"/>
        <s v="Marie-Mauricette"/>
        <s v="Diéderik"/>
        <s v="Bruno-Philippe"/>
        <s v="Fernande"/>
        <s v="Yveline"/>
        <s v="Allan"/>
        <s v="Jean-Romée"/>
        <s v="Kim"/>
        <s v="Magalie"/>
        <s v="Mickael"/>
        <s v="Albin"/>
        <s v="Marie-Laetitia"/>
        <s v="Etiennette"/>
        <s v="Ysis"/>
        <s v="Lucile"/>
        <s v="Marie José"/>
        <s v="Marinette"/>
        <s v="Quentyn"/>
        <s v="Geneviéve"/>
        <s v="Jacques-Michel"/>
        <s v="Manuel"/>
        <s v="René-Louis"/>
        <s v="Gilles-Aimé"/>
        <s v="Maria-Del-Pilar"/>
        <s v="Jean-Philippe"/>
        <s v="Guylaine"/>
        <s v="Carl"/>
        <s v="Louis-Marie"/>
        <s v="Germaine"/>
        <s v="Mary-Monique"/>
        <s v="Daphné"/>
        <s v="Yasemin"/>
        <s v="Antonio"/>
        <s v="Jean-Emmanuel"/>
        <s v="Anne-Isabelle"/>
        <s v="Rabah"/>
        <s v="Gwénaëlle"/>
        <s v="Marouni"/>
        <s v="Karim"/>
        <s v="Nadjet"/>
        <s v="Ilian"/>
        <s v="Marie-Marthe"/>
        <s v="Annik"/>
        <s v="Jennyfer"/>
        <s v="Siham"/>
        <s v="Zina"/>
        <s v="Ludvic"/>
        <s v="Hanna"/>
        <s v="Ali"/>
        <s v="Salim"/>
        <s v="Marie-Aude"/>
        <s v="Marzena"/>
        <s v="Zoulika"/>
        <s v="Boris"/>
        <s v="Adrian"/>
        <s v="Meyriem"/>
        <s v="Bambi"/>
        <s v="Andréas"/>
        <s v="Guilhem"/>
        <s v="Loïs"/>
        <s v="Djemal"/>
        <s v="Farida"/>
        <s v="Noël"/>
        <s v="Jessy"/>
        <s v="Louisa"/>
        <s v="Abdelkrim"/>
        <s v="Alistair"/>
        <s v="Maélig"/>
        <s v="Gaëtan"/>
        <s v="Jules"/>
        <s v="Leila"/>
        <s v="Lineda"/>
        <s v="Nils"/>
        <s v="Elen"/>
        <s v="Résika"/>
        <s v="Amina"/>
        <s v="Isis"/>
        <s v="Guéne-Gnanh"/>
        <s v="Marie-Victoria"/>
        <s v="Ferdinand"/>
        <s v="Pierre-Axel"/>
        <s v="Karima"/>
        <s v="Lauriane"/>
        <s v="Jean-Charles"/>
        <s v="Eddy"/>
        <s v="Eveline"/>
        <s v="Allison"/>
        <s v="Nevres"/>
        <s v="Zair"/>
        <s v="Kani"/>
        <s v="Nadjiba"/>
        <s v="Joao"/>
        <s v="Alizée"/>
        <s v="Felina"/>
        <s v="Malika"/>
        <s v="Gaël"/>
        <s v="Sandy"/>
        <s v="Mérédith"/>
        <s v="Sacha"/>
        <s v="Karen"/>
        <s v="Tetyana"/>
        <s v="Marie-Jo"/>
        <s v="Laëtitia"/>
        <s v="Gigi"/>
        <s v="Fanida"/>
        <s v="Adem"/>
        <s v="Eugenio"/>
        <s v="Agathe"/>
        <s v="Azzedine"/>
        <s v="Rébecca"/>
        <s v="Cherifa"/>
        <s v="Dieb"/>
        <s v="Hadrien"/>
        <s v="Cendrine"/>
        <s v="Abigail"/>
        <s v="Samy"/>
        <s v="Aimée"/>
        <s v="Jean Louis"/>
        <s v="Lauranne"/>
        <s v="Dorothée"/>
        <s v="Lisette"/>
        <s v="Béatrix"/>
        <s v="Norman"/>
        <s v="Antonin"/>
        <s v="Doris"/>
        <s v="Cyntia"/>
        <s v="Raphaelle"/>
        <s v="Mungo"/>
        <s v="Sylwia"/>
        <s v="Steven"/>
        <s v="Jean Pierre"/>
        <s v="Victoria"/>
        <s v="Sylvine"/>
        <s v="Élodie"/>
        <s v="Sylvaine"/>
        <s v="Marie-Josèphe"/>
        <s v="Anne-Françoise"/>
        <s v="Karam"/>
        <s v="Jeremy"/>
        <s v="Feda"/>
        <s v="Pierre-Jean"/>
        <s v="Fatiha"/>
        <s v="Adelaïde"/>
        <s v="Angeline"/>
        <s v="Aziz"/>
        <s v="Antar"/>
        <s v="Jamal"/>
        <s v="Josué"/>
        <s v="Anaïs"/>
        <s v="Jean-Alain"/>
        <s v="Gennaro"/>
        <s v="Nina"/>
        <s v="Soël"/>
        <s v="Antonia"/>
        <s v="Behaa"/>
        <s v="Bayrem"/>
        <s v="Elie"/>
        <s v="Willy"/>
        <s v="Pia"/>
        <s v="Zohra"/>
        <s v="Marilène"/>
        <s v="Loris"/>
        <s v="Gil"/>
        <s v="Rafik"/>
        <s v="Leslie"/>
        <s v="Maude"/>
        <s v="Electre"/>
        <s v="Nicola"/>
        <s v="Marie-Isabelle"/>
        <s v="Ilizabet"/>
        <s v="Adèle"/>
        <s v="Naïs"/>
        <s v="Noémie"/>
        <s v="Zafer"/>
        <s v="Ana Maria"/>
        <s v="Laurline"/>
        <s v="Jean Franck"/>
        <s v="Sauveur"/>
        <s v="Jean-Loup"/>
        <s v="Coralie"/>
        <s v="Ivan"/>
        <s v="Marie-Andrée"/>
        <s v="Hocine"/>
        <s v="Nini"/>
        <s v="Hector"/>
        <s v="Clara"/>
        <s v="Edgar"/>
        <s v="Dante"/>
        <s v="Hafida"/>
        <s v="Rachida"/>
        <s v="Naci"/>
        <s v="Anne-Flore"/>
        <s v="Didier-Claude"/>
        <s v="Mounir"/>
        <s v="Caryl"/>
        <s v="Emanuela"/>
        <s v="Chokri"/>
        <s v="Asra"/>
        <s v="Carine"/>
        <s v="Marie-Camille"/>
        <s v="Dino"/>
        <s v="Marie-Agnès"/>
        <s v="Yves-Marie"/>
        <s v="Freddy"/>
        <s v="Jean-Wilfried"/>
        <s v="Annabel"/>
        <s v="François-Eric"/>
        <s v="Oriane"/>
        <s v="Dora"/>
        <s v="Ariel"/>
        <s v="Jimmy"/>
        <s v="Solenne"/>
        <s v="Samir"/>
        <s v="Amel"/>
        <s v="Kristof"/>
        <s v="Ibrahima"/>
        <s v="Lila"/>
        <s v="Abdelkader"/>
        <s v="Narjesse"/>
        <s v="Belkacem"/>
        <s v="Célline"/>
        <s v="Tahan"/>
        <s v="Zoulikha"/>
        <s v="Sofiane"/>
        <s v="Zemorda"/>
        <s v="Eleni"/>
        <s v="Farouk"/>
        <s v="Tangui"/>
        <s v="Alexandrine"/>
        <s v="Jeannie"/>
        <s v="Julian"/>
        <s v="Pierre-Louis"/>
        <s v="Marin"/>
        <s v="Josée"/>
        <s v="Solène"/>
        <s v="Luisa"/>
        <s v="Rodrigue"/>
        <s v="Méryl"/>
        <s v="Océane"/>
        <s v="Edmond"/>
        <s v="France"/>
        <s v="Joceline"/>
        <s v="Jean Michel"/>
        <s v="Charles-Erick"/>
        <s v="Anne-Laurence"/>
        <s v="Marie-Emmanuelle"/>
        <s v="Nathan"/>
        <s v="Pierre-Gabriel"/>
        <s v="Jean Paul"/>
        <s v="Gerbert"/>
        <s v="Anny"/>
        <s v="Miriam"/>
        <s v="Marc-Etienne"/>
        <s v="Maguy"/>
        <s v="Marie-Eleonore"/>
        <s v="Annamaria"/>
        <s v="Silvio"/>
        <s v="Anastasia"/>
        <s v="Alaïs"/>
        <s v="Charles-Antoine"/>
        <s v="Olga"/>
        <s v="Anne-Charlotte"/>
        <s v="Sanâa"/>
        <s v="Antoinette"/>
        <s v="Latifa"/>
        <s v="Margot"/>
        <s v="Lysiane"/>
        <s v="Saïd"/>
        <s v="Marjolaine"/>
        <s v="Soizic"/>
        <s v="Coraline"/>
        <s v="Amar"/>
        <s v="Mamadou"/>
        <s v="Mercedes"/>
        <s v="Najoua"/>
        <s v="Fernanda Maria"/>
        <s v="Alim Louis"/>
        <s v="Johann"/>
        <s v="Assia"/>
        <s v="Riad"/>
        <s v="Émeline"/>
        <s v="Hamide"/>
        <s v="Garance"/>
        <s v="Mrizek"/>
        <s v="Évelyne"/>
        <s v="Zakia"/>
        <s v="Nasser"/>
        <s v="Najet"/>
        <s v="Gwendal"/>
        <s v="Lotfi"/>
        <s v="Shoki"/>
        <s v="Fan"/>
        <s v="Sihem"/>
        <s v="Meguerditch"/>
        <s v="Kaoutar"/>
        <s v="Jean-Eric"/>
        <s v="Florentine"/>
        <s v="Yériché"/>
        <s v="Noëlle"/>
        <s v="Édouard"/>
        <s v="Eléonore"/>
        <s v="Cyrille Fabrice"/>
        <s v="Christel"/>
        <s v="Jean-Pascal"/>
        <s v="Paule"/>
        <s v="Kathy"/>
        <s v="Harold"/>
        <s v="Lilian"/>
        <s v="Ouanessa"/>
        <s v="Brian"/>
        <s v="Marie-Solange"/>
        <s v="Timour"/>
        <s v="Claude-Pierre"/>
        <s v="Erico"/>
        <s v="Vilay"/>
        <s v="Stella"/>
        <s v="Charles-Henri"/>
        <s v="Sigolène"/>
        <s v="Geoffroy"/>
        <s v="Tracy"/>
        <s v="Mary"/>
        <s v="Valère"/>
        <s v="Laora"/>
        <s v="Kedere"/>
        <s v="Claire-Hélène"/>
        <s v="Jean-Robert"/>
        <s v="Célestin"/>
        <s v="Marie-Aleth"/>
        <s v="Marie-Annick"/>
        <s v="Léonard"/>
        <s v="Jeanne-Marie"/>
        <s v="Élise"/>
        <s v="Soline"/>
        <s v="Rénata"/>
        <s v="Angélo"/>
        <s v="Samahe"/>
        <s v="Heidi"/>
        <s v="Marie-Colette"/>
        <s v="Ako"/>
        <s v="Mourad"/>
        <s v="Pierre-Étienne"/>
        <s v="Iris"/>
        <s v="Madjid"/>
        <s v="Tata"/>
        <s v="Sevim"/>
        <s v="Leandro"/>
        <s v="Lylian"/>
        <s v="Hasni"/>
        <s v="Nivano"/>
        <s v="Jean Max"/>
        <s v="Khadigea"/>
        <s v="Lida"/>
        <s v="Jean-Guy"/>
        <s v="Nagia"/>
        <s v="Abdennour"/>
        <s v="Antony"/>
        <s v="Fabian"/>
        <s v="Eulalie"/>
        <s v="Annita"/>
        <s v="Johanne"/>
        <s v="Nella"/>
        <s v="Benoît-Joseph"/>
        <s v="Mounia"/>
        <s v="Rhzelaine"/>
        <s v="Josseline"/>
        <s v="Léony"/>
        <s v="Anna-Rita"/>
        <s v="Mickail"/>
        <s v="Sofian"/>
        <s v="Samantha"/>
        <s v="Ludmila"/>
        <s v="Dina"/>
        <s v="Jean-Maurice"/>
        <s v="Marlis"/>
        <s v="Jacques-Médéric"/>
        <s v="Oscar"/>
        <s v="Marie-Caroline"/>
        <s v="Sophiane"/>
        <s v="Lucienne"/>
        <s v="Saliha"/>
        <s v="Nuray"/>
        <s v="Moulay"/>
        <s v="Jacques-François"/>
        <s v="Marie-Guite"/>
        <s v="Salima"/>
        <s v="Yacine"/>
        <s v="Teddy"/>
        <s v="Hicham"/>
        <s v="Jean-Sébastien"/>
        <s v="Aysun"/>
        <s v="Cyprien"/>
        <s v="Claudy"/>
        <s v="Nisrine"/>
        <s v="Philomène"/>
        <s v="Jamilah"/>
        <s v="Miltiades"/>
        <s v="Gael"/>
        <s v="Paskal"/>
        <s v="Anaëlle"/>
        <s v="Gweltaz"/>
        <s v="Ewen"/>
        <s v="Josselin"/>
        <s v="Sabrine"/>
        <s v="Enora"/>
        <s v="Maiwenn"/>
        <s v="Luce"/>
        <s v="Tifenn"/>
        <s v="Gurvan"/>
        <s v="Timotée"/>
        <s v="Metig"/>
        <s v="Maelan"/>
        <s v="Liza"/>
        <s v="Hoel"/>
        <s v="Maïwen"/>
        <s v="Anouk"/>
        <s v="Nardjas"/>
        <s v="Emeline"/>
        <s v="Flavien"/>
        <s v="Solen"/>
        <s v="Oréa"/>
        <s v="Sybil"/>
        <s v="Kadvael"/>
        <s v="Loeiza"/>
        <s v="Maelig"/>
        <s v="Tomaz"/>
        <s v="Maodann"/>
        <s v="Goulven"/>
        <s v="Ezhvin"/>
        <s v="Elouan"/>
        <s v="Lewellyn"/>
        <s v="Yuna"/>
        <s v="Marieke"/>
        <s v="Louri"/>
        <s v="Georgette"/>
        <s v="Gwenegan"/>
        <s v="Forough"/>
        <s v="Mona"/>
        <s v="Sheilla"/>
        <s v="Marylise"/>
        <s v="Loïg"/>
        <s v="Hind"/>
        <s v="Katja"/>
        <s v="Aïcha"/>
        <s v="Kaourintine"/>
        <s v="Gwenaëlle"/>
        <s v="Ronan"/>
        <s v="Servane"/>
        <s v="Marie Thérèse"/>
        <s v="Patrig"/>
        <s v="Kilian"/>
        <s v="Tugdual"/>
        <s v="Maryannick"/>
        <s v="Lara"/>
        <s v="Gwenn"/>
        <s v="Eglantine"/>
        <s v="Mael"/>
        <s v="Herveline"/>
        <s v="Rozenn"/>
        <s v="Gwennoline"/>
        <s v="Pierre-Yves"/>
        <s v="Naig"/>
        <s v="Nil"/>
        <s v="Trefina"/>
        <s v="Stuart"/>
        <s v="Erwan"/>
        <s v="Dorian"/>
        <s v="Tamani"/>
        <s v="Bérénice"/>
        <s v="Marleen"/>
        <s v="Vincent-Louis"/>
        <s v="Till"/>
        <s v="Lucia"/>
        <s v="Tania"/>
        <s v="Jacques-Antoine"/>
        <s v="Jasmine"/>
        <s v="Anick"/>
        <s v="Lorette"/>
        <s v="Veronique"/>
        <s v="Jean-Francis"/>
        <s v="Anne Maud"/>
        <s v="Marie-Carole"/>
        <s v="Teaki"/>
        <s v="Lisianne"/>
        <s v="Monica"/>
        <s v="Yann-Fanch"/>
        <s v="Janick"/>
        <s v="Cathie"/>
        <s v="Nathanël"/>
        <s v="Amande"/>
        <s v="Abderrafik"/>
        <s v="Marie-Ève"/>
        <s v="Soazig"/>
        <s v="Jean Pol"/>
        <s v="Eugène"/>
        <s v="Inès"/>
        <s v="Sorence"/>
        <s v="Anjela"/>
        <s v="Solenn"/>
        <s v="Nino"/>
        <s v="Dan"/>
        <s v="Gwendoline"/>
        <s v="Félix"/>
        <s v="Louis-Marc"/>
        <s v="Ramon"/>
        <s v="Marie Pierre"/>
        <s v="Ghyslaine"/>
        <s v="Line"/>
        <s v="Jeannick"/>
        <s v="Kelig"/>
        <s v="Jean-René"/>
        <s v="Roseline"/>
        <s v="Karl"/>
        <s v="Marc-Antoine"/>
        <s v="Juan"/>
        <s v="Rolande"/>
        <s v="Jahnabi"/>
        <s v="Aurihona"/>
        <s v="Carole-Anne"/>
        <s v="Léonel"/>
        <s v="Djemel"/>
        <s v="Flaurence"/>
        <s v="Anouar"/>
        <s v="Silviu"/>
        <s v="Romuald"/>
        <s v="Adelino"/>
        <s v="Silvina"/>
        <s v="Josèphe"/>
        <s v="Alix"/>
        <s v="Pawel"/>
        <s v="Fanny-Bérénice"/>
        <s v="Chems"/>
        <s v="Daniele"/>
        <s v="Vanik"/>
        <s v="Anseric"/>
        <s v="Christina"/>
        <s v="Anis"/>
        <s v="Houari"/>
        <s v="Carol"/>
        <s v="Charles-Eric"/>
        <s v="Danie"/>
        <s v="Paolo"/>
        <s v="Anne-Lise"/>
        <s v="Hamid"/>
        <s v="Claude-Ève"/>
        <s v="Wassiatou"/>
        <s v="Aurora"/>
        <s v="Valentino"/>
        <s v="Kaltoum"/>
        <s v="Pierre-Alain"/>
        <s v="Ouassila"/>
        <s v="Abdoulaye"/>
        <s v="Jalila"/>
        <s v="Mohammed"/>
        <s v="Dérya"/>
        <s v="Yanick"/>
        <s v="Rose-Lyne"/>
        <s v="Lisiane"/>
        <s v="Marie-Noël"/>
        <s v="Jean-Benoit"/>
        <s v="Mamoudou"/>
        <s v="Laurianne"/>
        <s v="Aziza"/>
        <s v="Joao-Manuel"/>
        <s v="Abdelilah"/>
        <s v="Graziella"/>
        <s v="Josepha"/>
        <s v="Frederic"/>
        <s v="Lyes"/>
        <s v="Erika"/>
        <s v="Daniela"/>
        <s v="Abiba"/>
        <s v="Mylene"/>
        <s v="Ian"/>
        <s v="Khadija"/>
        <s v="Heger"/>
        <s v="Djamel"/>
        <s v="Navid"/>
        <s v="Moinamina"/>
        <s v="Patric"/>
        <s v="Lamine"/>
        <s v="Tarek"/>
        <s v="Gwladys"/>
        <s v="Amadou"/>
        <s v="Sara"/>
        <s v="Alban"/>
        <s v="Yaël"/>
        <s v="Said"/>
        <s v="Sylvere"/>
        <s v="Aissa"/>
        <s v="Helene"/>
        <s v="Saliou"/>
        <s v="Clement"/>
        <s v="Oumar"/>
        <s v="Aurelie"/>
        <s v="Helmut"/>
        <s v="Hulya"/>
        <s v="Wassila"/>
        <s v="Bally"/>
        <s v="Akoua"/>
        <s v="Sofia"/>
        <s v="Meline"/>
        <s v="Kaida"/>
        <s v="Claudio"/>
        <s v="Sengul"/>
        <s v="Jalys"/>
        <s v="Fati"/>
        <s v="Pablo"/>
        <s v="Alima"/>
        <s v="Cecile"/>
        <s v="Féthia"/>
        <s v="Fanélie"/>
        <s v="Amale"/>
        <s v="Marc Pierre"/>
        <s v="Mohamad"/>
        <s v="Nawal"/>
        <s v="Valéry"/>
        <s v="Dylan"/>
        <s v="Yvonnick"/>
        <s v="Setni"/>
        <s v="Lina"/>
        <s v="Marie-Erline"/>
        <s v="Dorine"/>
        <s v="Ramatoulaye"/>
        <s v="Dieynaba"/>
        <s v="Carlos"/>
        <s v="Hella"/>
        <s v="Loubna"/>
        <s v="Jean-Vincent"/>
        <s v="Hatouma"/>
        <s v="Amir"/>
        <s v="Adole"/>
        <s v="Pacome"/>
        <s v="Roberto"/>
        <s v="Anne-Eugénie"/>
        <s v="Judith"/>
        <s v="Janine"/>
        <s v="Fatoumata"/>
        <s v="Zacharia"/>
        <s v="Soma"/>
        <s v="Melissa"/>
        <s v="Emir"/>
        <s v="Amin"/>
        <s v="Badourou"/>
        <s v="Faouzy"/>
        <s v="Armen"/>
        <s v="Hawa"/>
        <s v="Mokhtar"/>
        <s v="Gilles-Maurice"/>
        <s v="Rosandre"/>
        <s v="Abdelali"/>
        <s v="Elvira"/>
        <s v="Ayda"/>
        <s v="Malvina"/>
        <s v="Wissal"/>
        <s v="Radia"/>
        <s v="Geraldine"/>
        <s v="Stevann"/>
        <s v="Frederique"/>
        <s v="Minh-Ha"/>
        <s v="Melina"/>
        <s v="Assma"/>
        <s v="Hannan"/>
        <s v="Pierre-Vincent"/>
        <s v="Mao"/>
        <s v="Raphael"/>
        <s v="Esteban"/>
        <s v="Mimoun"/>
        <s v="Jerome"/>
        <s v="Melanie"/>
        <s v="Aicha"/>
        <s v="Gamal"/>
        <s v="Melody"/>
        <s v="Najin"/>
        <s v="Abdelmounaim"/>
        <s v="Aristide"/>
        <s v="Dalila"/>
        <s v="Manon-Anais"/>
        <s v="Toufik"/>
        <s v="Louise"/>
        <s v="Hovhannes"/>
        <s v="Fehmidah"/>
        <s v="Melinda"/>
        <s v="Aurelia"/>
        <s v="Clementine"/>
        <s v="Leonard"/>
        <s v="Ndiaga"/>
        <s v="Gilberte"/>
        <s v="Mariannick"/>
        <s v="Massimo"/>
        <s v="Fatna"/>
        <s v="Paulin"/>
        <s v="Niki"/>
        <s v="Farid"/>
        <s v="Cuong"/>
        <s v="Houda"/>
        <s v="Filoména"/>
        <s v="Pilar"/>
        <s v="Amitis"/>
        <s v="Fulvia"/>
        <s v="Zine-Eddine"/>
        <s v="Fadila"/>
        <s v="Souila"/>
        <s v="Abdoul"/>
        <s v="Séraphine"/>
        <s v="Ké"/>
        <s v="Rodéric"/>
        <s v="Samia"/>
        <s v="Thiaba"/>
        <s v="Chekra"/>
        <s v="Sayah"/>
        <s v="Carmelina"/>
        <s v="Hermann"/>
        <s v="Nabiha"/>
        <s v="Marie-Geneviève"/>
        <s v="Lucille"/>
        <s v="Mostefa"/>
        <s v="Aminata"/>
        <s v="Abdallah"/>
        <s v="Chrysis"/>
        <s v="Constant"/>
        <s v="Mehdy"/>
        <s v="Mazouni"/>
        <s v="Thanh-Tin"/>
        <s v="Roumana"/>
        <s v="Gerold"/>
        <s v="Koffi"/>
        <s v="Aldjia"/>
        <s v="Loriane"/>
        <s v="Haydee"/>
        <s v="Gala"/>
        <s v="Maïko-Eva"/>
        <s v="Mounira"/>
        <s v="Boualem"/>
        <s v="Yanis"/>
        <s v="Loucas"/>
        <s v="Josephine"/>
        <s v="Boubakar"/>
        <s v="Mel"/>
        <s v="Ynaée"/>
        <s v="Gladys"/>
        <s v="Zachari"/>
        <s v="Myrtille"/>
        <s v="Nour-El-Houda"/>
        <s v="Abderrahmane"/>
        <s v="Nassera"/>
        <s v="Najib"/>
        <s v="Hayate"/>
        <s v="Saffia"/>
        <s v="Kamila"/>
        <s v="Djamal"/>
        <s v="Faiza"/>
        <s v="Sania"/>
        <s v="Birane"/>
        <s v="Magou"/>
        <s v="Kouider"/>
        <s v="Azdine"/>
        <s v="Fella"/>
        <s v="Birahim"/>
        <s v="Sakina"/>
        <s v="Najima"/>
        <s v="Mahfoud"/>
        <s v="Hanane"/>
        <s v="Nesrine"/>
        <s v="Janna"/>
        <s v="Dawari"/>
        <s v="Ahcen"/>
        <s v="Léon"/>
        <s v="Monia"/>
        <s v="Zouhairr"/>
        <s v="Maissane"/>
        <s v="Boumedine"/>
        <s v="Faouzi"/>
        <s v="Amie"/>
        <s v="Hakima"/>
        <s v="Abdelazize"/>
        <s v="Abderhamane"/>
        <s v="Manthita"/>
        <s v="Zishan"/>
        <s v="Haikal"/>
        <s v="Hassina"/>
        <s v="Seid"/>
        <s v="Imen"/>
        <s v="Alliande"/>
        <s v="Safia"/>
        <s v="Ramy"/>
        <s v="Houria"/>
        <s v="Zulfiqar"/>
        <s v="Zahia"/>
        <s v="Noman"/>
        <s v="Tabinda"/>
        <s v="Nassim"/>
        <s v="Hasana"/>
        <s v="Salika"/>
        <s v="Anissa"/>
        <s v="Nacer"/>
        <s v="Kahina"/>
        <s v="Abkader"/>
        <s v="Wiam"/>
        <s v="Adhal"/>
        <s v="Eve"/>
        <s v="Rebecca"/>
        <s v="Abdel Karim"/>
        <s v="Abtihag"/>
        <s v="Hourdia"/>
        <s v="Abdelakim"/>
        <s v="Valerie"/>
        <s v="Maxence"/>
        <s v="Aviva"/>
        <s v="Radu"/>
        <s v="Gaston"/>
        <s v="Theophile"/>
        <s v="Jean Yves"/>
        <s v="Benedicte"/>
        <s v="Marie-Prune"/>
        <s v="Delfina"/>
        <s v="Kanyi"/>
        <s v="Jehan"/>
        <s v="Marie-Helene"/>
        <s v="Jean-Florent"/>
        <s v="Marlene"/>
        <s v="Annette"/>
        <s v="Gwenael"/>
        <s v="Sylvestre"/>
        <s v="Axelle"/>
        <s v="Violette"/>
        <s v="Sousada"/>
        <s v="Tzvetenina"/>
        <s v="Olympia"/>
        <s v="Garette"/>
        <s v="Amelie"/>
        <s v="Camal"/>
        <s v="Gwenaelle"/>
        <s v="Wilmite"/>
        <s v="Gustave"/>
        <s v="Flavie"/>
        <s v="Saturne"/>
        <s v="Sendilcoumar"/>
        <s v="Akonda"/>
        <s v="Manaël"/>
        <s v="Ly Jia"/>
        <s v="Abderrahim"/>
        <s v="Ebba"/>
        <s v="Fadilha"/>
        <s v="Katy"/>
        <s v="Pierre-Adrien"/>
        <s v="Zaine"/>
        <s v="Yan"/>
        <s v="Sivaramane"/>
        <s v="Jade"/>
        <s v="Mathilda"/>
        <s v="Fatouma"/>
        <s v="Konga"/>
        <s v="Hassen"/>
        <s v="Tie"/>
        <s v="Mansour"/>
        <s v="Hasna"/>
        <s v="Eduardo"/>
        <s v="Riwal"/>
        <s v="Zainaba"/>
        <s v="Hanifa"/>
        <s v="Manuella"/>
        <s v="Dung"/>
        <s v="Navaz"/>
        <s v="Elina"/>
        <s v="Elmouez"/>
        <s v="Samer"/>
        <s v="Jihane"/>
        <s v="Djamalidine"/>
        <s v="Havera"/>
        <s v="Belgacem"/>
        <s v="Myriame"/>
        <s v="Hider"/>
        <s v="Jinane"/>
        <s v="Abdel-Halim"/>
        <s v="Bilel"/>
        <s v="Sidi-Mohamed"/>
        <s v="Soundous"/>
        <s v="Sahnoun"/>
        <s v="Laïd"/>
        <s v="Kouidri"/>
        <s v="Jaouad"/>
        <s v="Djaouharia"/>
        <s v="Ahamed"/>
        <s v="Maty"/>
        <s v="Hédi"/>
        <s v="Diaraye"/>
        <s v="Moussa"/>
        <s v="Kader"/>
        <s v="Omer"/>
        <s v="Bahija"/>
        <s v="Louison"/>
        <s v="Fatma"/>
        <s v="Malik"/>
        <s v="El Habib"/>
        <s v="Nizar"/>
        <s v="Lahcen"/>
        <s v="Faridi"/>
        <s v="Mohamed-Yacine"/>
        <s v="Najatte"/>
        <s v="Mahamou"/>
        <s v="Hourya"/>
        <s v="Birama"/>
        <s v="Mahaa"/>
        <s v="Keinza"/>
        <s v="Hayet"/>
        <s v="Hassan"/>
        <s v="Kora"/>
        <s v="Abdelaziz"/>
        <s v="Fatima Zohra"/>
        <s v="Abderrezak"/>
        <s v="Fatima Zahra"/>
        <s v="Khadidja"/>
        <s v="Youssef-Wahbi"/>
        <s v="Fathi"/>
        <s v="Jad-Khalil"/>
        <s v="Raoudha"/>
        <s v="Sabra"/>
        <s v="Azhour"/>
        <s v="Mendy"/>
        <s v="Fouad"/>
        <s v="Abdelmajid"/>
        <s v="Al Alia"/>
        <s v="Héba"/>
        <s v="Omar"/>
        <s v="Hadjira"/>
        <s v="Fatim-Zahra"/>
        <s v="Abded Majid"/>
        <s v="Laîla"/>
        <s v="Saîd"/>
        <s v="Najate"/>
        <s v="Mênel"/>
        <s v="Idir"/>
        <s v="Joannie"/>
        <s v="Soiny"/>
        <s v="Zober"/>
        <s v="Zouina"/>
        <s v="Naima"/>
        <s v="Raja"/>
        <s v="Mahamadou"/>
        <s v="Dine"/>
        <s v="Nizarr"/>
        <s v="Firdaous"/>
        <s v="Abderahim"/>
        <s v="Rakkia"/>
        <s v="Feriel"/>
        <s v="Faten"/>
        <s v="Lassad"/>
        <s v="Hassiba"/>
        <s v="Taoufik"/>
        <s v="Rofia"/>
        <s v="Hamed"/>
        <s v="Meijgant"/>
        <s v="Khalifa"/>
        <s v="Sihame"/>
        <s v="Elhame"/>
        <s v="Chahra-Zad"/>
        <s v="Fares"/>
        <s v="Mohamed-Amine"/>
        <s v="Yamna"/>
        <s v="Mohamed Karim"/>
        <s v="Ousama"/>
        <s v="Benaouda"/>
        <s v="Amelle"/>
        <s v="Nadejda"/>
        <s v="Joseph-Emmanuel"/>
        <s v="Oméga"/>
        <s v="Rhita"/>
        <s v="Maximilien"/>
        <s v="Sergio"/>
        <s v="Byron"/>
        <s v="Souad"/>
        <s v="Cyrielle"/>
        <s v="Anne-Christine"/>
        <s v="Carla"/>
        <s v="Arabelle"/>
        <s v="Shahnissar"/>
        <s v="Jaoued"/>
        <s v="Remi"/>
        <s v="Roxiane"/>
        <s v="Erica"/>
        <s v="Yulia"/>
        <s v="Jean-Noel"/>
        <s v="Angélina"/>
        <s v="Yolène"/>
        <s v="Jason"/>
        <s v="Vesna"/>
        <s v="Emmanuelly"/>
        <s v="Joanna"/>
        <s v="Honorine"/>
        <s v="Luigi"/>
        <s v="Dimitar"/>
        <s v="Philippine"/>
        <s v="Daniel-Georges"/>
        <s v="Raphaëlle"/>
        <s v="Jack-Yves"/>
        <s v="Atanase"/>
        <s v="Habib"/>
        <s v="Hamida"/>
        <s v="Thi Hong Chau"/>
        <s v="Laure-Agnès"/>
        <s v="Ségolène"/>
        <s v="Babette"/>
        <s v="Othman"/>
        <s v="Marie-Célie"/>
        <s v="Khattari"/>
        <s v="Ngandu"/>
        <s v="Janique"/>
        <s v="Johanna"/>
        <s v="Anne-Louise"/>
        <s v="Zartoshte"/>
        <s v="Hayette"/>
        <s v="Menahd"/>
        <s v="Thu Van"/>
        <s v="M'Hamed"/>
        <s v="Ton-Tona"/>
        <s v="Tiziana"/>
        <s v="Ling"/>
        <s v="Deborah"/>
        <s v="Modeste"/>
        <s v="Abdel"/>
        <s v="Anne-Estelle"/>
        <s v="Aurelien"/>
        <s v="Magatte"/>
        <s v="Marie-Augustine"/>
        <s v="Ivanne"/>
        <s v="Jean-Emile"/>
        <s v="Keito"/>
        <s v="Emilienne"/>
        <s v="Junien"/>
        <s v="Ramata"/>
        <s v="Pierre-Edouard"/>
        <s v="Komivi"/>
        <s v="Rebiha"/>
        <s v="Thuy-Nhan"/>
        <s v="Shems"/>
        <s v="Raoul"/>
        <s v="Elvire"/>
        <s v="Simona"/>
        <s v="Cyndi"/>
        <s v="Koshar"/>
        <s v="Makhtar"/>
        <s v="Giulietta"/>
        <s v="Severine"/>
        <s v="Abdelhakim"/>
        <s v="Suzel"/>
        <s v="Rubbyshek"/>
        <s v="Maverick"/>
        <s v="Nataniel"/>
        <s v="Belinda"/>
        <s v="Timothée"/>
        <s v="Audry"/>
        <s v="Filomena"/>
        <s v="Ruth"/>
        <s v="Aya"/>
        <s v="Henriane"/>
        <s v="Wallerand"/>
        <s v="Thiphaine"/>
        <s v="Kelly"/>
        <s v="Marthe"/>
        <s v="Giovanni"/>
        <s v="Urbain"/>
        <s v="Irina"/>
        <s v="Joffrey"/>
        <s v="Morgann"/>
        <s v="Chrystèle"/>
        <s v="Aleksandar"/>
        <s v="Nancy"/>
        <s v="Jean-Lin"/>
        <s v="Floriane"/>
        <s v="Elyane"/>
        <s v="Helen"/>
        <s v="Elena"/>
        <s v="Rami"/>
        <s v="Gorette"/>
        <s v="Ève"/>
        <s v="Gaétan"/>
        <s v="Yassia"/>
        <s v="Davy"/>
        <s v="Nazaire"/>
        <s v="Amal"/>
        <s v="Nordine"/>
        <s v="Mahalia"/>
        <s v="Maëlle"/>
        <s v="Joelle"/>
        <s v="Soued"/>
        <s v="Elvis"/>
        <s v="Haïat"/>
        <s v="Délissia"/>
        <s v="Germano"/>
        <s v="Nur"/>
        <s v="Armonia"/>
        <s v="Raouia"/>
        <s v="Kaajal"/>
        <s v="Bouchra"/>
        <s v="Pierre-Éric"/>
        <s v="Almash"/>
        <s v="Pacale"/>
        <s v="Abdel-Basett"/>
        <s v="Maria-Josefa"/>
        <s v="Abdelatif"/>
        <s v="Yamina"/>
        <s v="Joliette"/>
        <s v="Ghsilain"/>
        <s v="Cristelle"/>
        <s v="Vivette"/>
        <s v="Aymeline"/>
        <s v="Jonnhy"/>
        <s v="Tal"/>
        <s v="Patrizia"/>
        <s v="Émile"/>
        <s v="Kamal"/>
        <s v="Henzo"/>
        <s v="Emily"/>
        <s v="Pierre-Nicolas"/>
        <s v="Faustine"/>
        <s v="Ronny"/>
        <s v="Virgine"/>
        <s v="Hussein"/>
        <s v="Dolores"/>
        <s v="Zolika"/>
        <s v="Kleber"/>
        <s v="Zargua"/>
        <s v="Francisca"/>
        <s v="Prisca"/>
        <s v="Laurette"/>
        <s v="Hadj"/>
        <s v="Marie-Priscille"/>
        <s v="Anne-Loïc"/>
        <s v="Roselyne"/>
        <s v="Bussaree"/>
        <s v="Chaïmae"/>
        <s v="Isidore"/>
        <s v="Tienette"/>
        <s v="Mariuccia"/>
        <s v="Pietro"/>
        <s v="Nadyne"/>
        <s v="Benali"/>
        <s v="Lamia"/>
        <s v="Tomas"/>
        <s v="Marie-Céline"/>
        <s v="Julienne"/>
        <s v="Jalil"/>
        <s v="Jean-Barthélémy"/>
        <s v="Elda"/>
        <s v="Brenda"/>
        <s v="Laure-Nelly"/>
        <s v="Délio"/>
        <s v="Lionelle"/>
        <s v="Ménélik"/>
        <s v="Jocelyn"/>
        <s v="Laroussi"/>
        <s v="Priscilla"/>
        <s v="Irene"/>
        <s v="Blaise"/>
        <s v="Marie-Joseph"/>
        <s v="Virgil"/>
        <s v="Noro"/>
        <s v="Sabria"/>
        <s v="Bineta"/>
        <s v="Hssain"/>
        <s v="Dénango"/>
        <s v="Belkassim"/>
        <s v="Sylviana"/>
        <s v="Hitoa"/>
        <s v="Jean-Guillaume"/>
        <s v="Charef"/>
        <s v="Érick"/>
        <s v="Youmna"/>
        <s v="Zahara"/>
        <s v="Maële"/>
        <s v="Menouar"/>
        <s v="Firmin"/>
        <s v="Marlon"/>
        <s v="Halimati"/>
        <s v="Nasreddine"/>
        <s v="Dounia"/>
        <s v="Perrine"/>
        <s v="Regina"/>
        <s v="Munir"/>
        <s v="Mariette"/>
        <s v="Claude-Hélène"/>
        <s v="Bertille"/>
        <s v="Maria-Carmen"/>
        <s v="Kouassivi"/>
        <s v="Jacques-Marie"/>
        <s v="Marie-Catherine"/>
        <s v="Nardo"/>
        <s v="Djoe"/>
        <s v="Kadija"/>
        <s v="Rosario"/>
        <s v="Amélia"/>
        <s v="Rahma"/>
        <s v="Susana"/>
        <s v="Leïla"/>
        <s v="Salomé"/>
        <s v="Josyane"/>
        <s v="Reynald"/>
        <s v="Isabel"/>
        <s v="M'Hammed"/>
        <s v="Lisbeth"/>
        <s v="Eliberto"/>
        <s v="Pélage"/>
        <s v="Semcha"/>
        <s v="Annie-Claude"/>
        <s v="Florette"/>
        <s v="Reda"/>
        <s v="Bouziane"/>
        <s v="Djedi"/>
        <s v="Florelle"/>
        <s v="Renée-Laure"/>
        <s v="Laure-Emmanuelle"/>
        <s v="Maïthé"/>
        <s v="Théo"/>
        <s v="Flore"/>
        <s v="Marie-Alice"/>
        <s v="René-Vincent"/>
        <s v="Fernand"/>
        <s v="Pierre-Roland"/>
        <s v="Guilaine"/>
        <s v="Roch"/>
        <s v="Oxana"/>
        <s v="Doriane"/>
        <s v="Viridiana"/>
        <s v="Lyliane"/>
        <s v="Jean-Didier"/>
        <s v="Solveig"/>
        <s v="Sibylle"/>
        <s v="Walid"/>
        <s v="Liem"/>
        <s v="Ruben"/>
        <s v="Izabelle"/>
        <s v="Nedjma"/>
        <s v="Jean-Etienne"/>
        <s v="Floriana"/>
        <s v="Alain-Michel"/>
        <s v="Ollivier"/>
        <s v="Ambroise"/>
        <s v="Yves-Eric"/>
        <s v="Mercédes"/>
        <s v="Héléne"/>
        <s v="Denis-Pascal"/>
        <s v="Farida-Danielle"/>
        <s v="Yola"/>
        <s v="Marc-Philippe"/>
        <s v="Maurine"/>
        <s v="Morgan"/>
        <s v="Salvy"/>
        <s v="Chérif"/>
        <s v="Awa"/>
        <s v="Quitéria"/>
        <s v="Malena"/>
        <s v="Marie-Michèle"/>
        <s v="Prosper"/>
        <s v="Édith"/>
        <s v="Antoniéta"/>
        <s v="Evelyn"/>
        <s v="Florial"/>
        <s v="Liberto"/>
        <s v="Armande"/>
        <s v="Anna-Maria"/>
        <s v="Bruna"/>
        <s v="Maria Louisa"/>
        <s v="Nassiman"/>
        <s v="Rita"/>
        <s v="Sahra"/>
        <s v="Hadja"/>
        <s v="Shéherazade"/>
        <s v="Amagara"/>
        <s v="Nellie"/>
        <s v="Alicia"/>
        <s v="Paul-Henry"/>
        <s v="Phuong"/>
        <s v="Dany"/>
        <s v="Angelina"/>
        <s v="Armide"/>
        <s v="Louise-Marie"/>
        <s v="Jean-Rémy"/>
        <s v="Louis-Armand"/>
        <s v="Ana"/>
        <s v="Jean-Richard"/>
        <s v="Franck-Michel"/>
        <s v="Aïchatou"/>
        <s v="Abdel-Nour"/>
        <s v="Raynald"/>
        <s v="Gwec'Hen"/>
        <s v="Abmajid"/>
        <s v="Marie-Danièle"/>
        <s v="Katell"/>
        <s v="Rosette"/>
        <s v="Soufyane"/>
        <s v="Victoire"/>
        <s v="Laurent-Charles"/>
        <s v="Marceline"/>
        <s v="Eve-Nirina"/>
        <s v="Féthi"/>
        <s v="Elies"/>
        <s v="Paul-Antoine"/>
        <s v="Guillemette"/>
        <s v="Gaëtane"/>
        <s v="Halissa"/>
        <s v="Sami"/>
        <s v="Élie"/>
        <s v="Henri-Philippe"/>
        <s v="Mauny"/>
        <s v="Tom"/>
        <s v="Virgile"/>
        <s v="Maryvette"/>
        <s v="Adam"/>
        <s v="Mike"/>
        <s v="Wulfran"/>
        <s v="Olfa"/>
        <s v="Yohan"/>
        <s v="Sadia"/>
        <s v="Azide"/>
        <s v="Guislain"/>
        <s v="Milouda"/>
        <s v="André-Paul"/>
        <s v="Peggy"/>
        <s v="Emeraude"/>
        <s v="Nacéra"/>
        <s v="Manoëlle"/>
        <s v="Chanez"/>
        <s v="Josy"/>
        <s v="Mariam"/>
        <s v="Nesrédine"/>
        <s v="Céline-Marie"/>
        <s v="Pierre-Emmanuel"/>
        <s v="Nafissa"/>
        <s v="Camélia"/>
        <s v="Mesmin"/>
        <s v="Clothilde"/>
        <s v="Augusto"/>
        <s v="Florient"/>
        <s v="Frédérick"/>
        <s v="Hyacinthe"/>
        <s v="Tayeb"/>
        <s v="Lambert"/>
        <s v="Madjouba"/>
        <s v="Lynda"/>
        <s v="Maïlys"/>
        <s v="Marie-Julie"/>
        <s v="Philippe-Jean"/>
        <s v="Cherline"/>
        <s v="Cynthia"/>
        <s v="Pierre-Antoine"/>
        <s v="Géry"/>
        <s v="Alfred"/>
        <s v="Héloïse"/>
        <s v="Marie-Aimée"/>
        <s v="Charifas"/>
        <s v="Mélody"/>
        <s v="Majdouline"/>
        <s v="Hamza"/>
        <s v="Paulo-Serge"/>
        <s v="Pierre-Jocelyn"/>
        <s v="Thérèse-Marie"/>
        <s v="Rejane"/>
        <s v="Ugo"/>
        <s v="Marc-Hervé"/>
        <s v="Henri-Claude"/>
        <s v="Abdeladim"/>
        <s v="Abdel Nasser"/>
        <s v="Jamel"/>
        <s v="Jil"/>
        <s v="Johana"/>
        <s v="Henri-Florent"/>
        <s v="Jacques-Olivier"/>
        <s v="Aurèle"/>
        <s v="Liseline"/>
        <s v="Charly"/>
        <s v="Pierre-Albéric"/>
        <s v="Raphaele"/>
        <s v="Louise-Gabrielle"/>
        <s v="Cécilia"/>
        <s v="Ena"/>
        <s v="François-Pierre"/>
        <s v="Marie-Brigitte"/>
        <s v="Yanic"/>
        <s v="Sigrid"/>
        <s v="Patricke"/>
        <s v="Graciela"/>
        <s v="Marie-Astrid"/>
        <s v="Chrystele"/>
        <s v="Losangema"/>
        <s v="Cassandre"/>
        <s v="Hrolf"/>
        <s v="Léone"/>
        <s v="Oumou"/>
        <s v="Djoudé"/>
        <s v="Gina"/>
        <s v="Yanne-Marie"/>
        <s v="Erik"/>
        <s v="Laétitia"/>
        <s v="Wieslawa"/>
        <s v="Loup"/>
        <s v="Stacy"/>
        <s v="Karinne"/>
        <s v="Fatia"/>
        <s v="Maryata"/>
        <s v="Zahir"/>
        <s v="Aubert"/>
        <s v="François D'Assise"/>
        <s v="Joachim"/>
        <s v="Handy"/>
        <s v="Carolanne"/>
        <s v="Aminthe"/>
        <s v="Karêne"/>
        <s v="Jean-Manuel"/>
        <s v="Nour-Eddine"/>
        <s v="Térence"/>
        <s v="Selim"/>
        <s v="Johny"/>
        <s v="Yusuf"/>
        <s v="Angéline"/>
        <s v="Maeva"/>
        <s v="Mouloud"/>
        <s v="Adjo"/>
        <s v="Gilian"/>
        <s v="Prescilia"/>
        <s v="Gaspard"/>
        <s v="Neigma"/>
        <s v="Yohann"/>
        <s v="Éléonore"/>
        <s v="Guylène"/>
        <s v="Majda"/>
        <s v="Cosette"/>
        <s v="Marie-Alix"/>
        <s v="Joseph-Félix"/>
        <s v="Arnold"/>
        <s v="Christele"/>
        <s v="Patrice-Henri"/>
        <s v="Donatienne"/>
        <s v="Primael"/>
        <s v="Rene"/>
        <s v="Kristell"/>
        <s v="Naïa"/>
        <s v="Ewan"/>
        <s v="Morvan"/>
        <s v="Maïwenn"/>
        <s v="Gaidig"/>
        <s v="Gwenola"/>
        <s v="Dahud"/>
        <s v="Arno"/>
        <s v="Marie-Fabienne"/>
        <s v="Tiffany"/>
        <s v="Marie-Christelle"/>
        <s v="Sylvianne"/>
        <s v="Gulasor"/>
        <s v="Pedro"/>
        <s v="Jean Luc"/>
        <s v="Saïda"/>
        <s v="Noé"/>
        <s v="Ouria"/>
        <s v="Charlie"/>
        <s v="Najat"/>
        <s v="Dorianne"/>
        <s v="Patriçia"/>
        <s v="Waltraud"/>
        <s v="Marie-Édith"/>
        <s v="Pierre-Guy"/>
        <s v="Ina"/>
        <s v="Elhadi"/>
        <s v="Aykel"/>
        <s v="Loukian"/>
        <s v="Ouafa"/>
        <s v="Jean-Clovis"/>
        <s v="Maï"/>
        <s v="Evangélia"/>
        <s v="Sakin"/>
        <s v="Marie-Ghyslaine"/>
        <s v="Chloe"/>
        <s v="Hacene"/>
        <s v="Sonya"/>
        <s v="Cindy-Marie"/>
        <s v="Lapieg"/>
        <s v="Francette"/>
        <s v="Marie-Béatrice"/>
        <s v="Hédia"/>
        <s v="Franco"/>
        <s v="Daphnée"/>
        <s v="Adji"/>
        <s v="Glenn"/>
        <s v="Kristina"/>
        <s v="Rosa"/>
        <s v="Maria-Josiane"/>
        <s v="Sidonie"/>
        <s v="Charmarke"/>
        <s v="Marie-Mélanie"/>
        <s v="Dembo"/>
        <s v="Luccio"/>
        <s v="Sylvère"/>
        <s v="François-Michel"/>
        <s v="Stéven"/>
        <s v="Carmello"/>
        <s v="Jean Marc"/>
        <s v="Emmanuèle"/>
        <s v="Jean François"/>
        <s v="Jean Marie"/>
        <s v="Marilyn"/>
        <s v="Joselane"/>
        <s v="Marie Christine"/>
        <s v="Crystelle"/>
        <s v="Marius"/>
        <s v="Machoud"/>
        <s v="Younas"/>
        <s v="Romane"/>
        <s v="Nourdine"/>
        <s v="Krystyna"/>
        <s v="Laurile"/>
        <s v="Jean Toussaint"/>
        <s v="Jean-Serge"/>
        <s v="Anaël"/>
        <s v="Illan-Brice"/>
        <s v="Néjima"/>
        <s v="Marie-Yolande"/>
        <s v="Raphaèle"/>
        <s v="Raynal"/>
        <s v="Marie-Renée"/>
        <s v="Ernest"/>
        <s v="Medhi"/>
        <s v="Philip"/>
        <s v="Fulbert Jules"/>
        <s v="Manfred"/>
        <s v="Valeria"/>
        <s v="Xavière"/>
        <s v="Redija"/>
        <s v="Marie-Lou"/>
        <s v="Kabil"/>
        <s v="Maria-Luz"/>
        <s v="Zoubida"/>
        <s v="Gwénaël"/>
        <s v="Rosy"/>
        <s v="Jean-Laurent"/>
        <s v="Norah"/>
        <s v="Brune"/>
        <s v="Franck Édouard"/>
        <s v="Bryan"/>
        <s v="Jean-Alexandre"/>
        <s v="Rina"/>
        <s v="Arezki"/>
        <s v="Marc Etienne"/>
        <s v="Williams"/>
        <s v="Pierre-Laurent"/>
        <s v="Agapia"/>
        <s v="Noémi"/>
        <s v="Pierre-Paul"/>
        <s v="Martine-Claude"/>
        <s v="Nello"/>
        <s v="Ladislas"/>
        <s v="Georges-Claude"/>
        <s v="Ersilia"/>
        <s v="Saber"/>
        <s v="Hagay"/>
        <s v="Fadela"/>
        <s v="Lyazid"/>
        <s v="Foudil"/>
        <s v="Lorenzo"/>
        <s v="Joël-Paul"/>
        <s v="Paul-Henri"/>
        <s v="Judicaël"/>
        <s v="Larisa"/>
        <s v="Mykyta"/>
        <s v="Boumediene"/>
        <s v="Messaouda"/>
        <s v="Ilia"/>
        <s v="Vanina"/>
        <s v="Baya"/>
        <s v="Méric"/>
        <s v="Lakhdar"/>
        <s v="José-Miguel"/>
        <s v="Liudmila"/>
        <s v="Majid"/>
        <s v="Edwin"/>
        <s v="Khaled"/>
        <s v="Ahlalia"/>
        <s v="Eliette"/>
        <s v="Hacina"/>
        <s v="Viengkham"/>
        <s v="Benedetta"/>
        <s v="Sibel"/>
        <s v="Laetizia"/>
        <s v="Anne-Cécile"/>
        <s v="Katerine"/>
        <s v="Sigmond"/>
        <s v="Killian"/>
        <s v="Ouamar"/>
        <s v="Jeannette"/>
        <s v="Nathanaël"/>
        <s v="Brice-Abdelaziz"/>
        <s v="Cely"/>
        <s v="Miette"/>
        <s v="Jean Alain"/>
        <s v="Gihda"/>
        <s v="Anne Martine"/>
        <s v="Tiziano"/>
        <s v="Marie-Xavière"/>
        <s v="Isabella"/>
        <s v="Manuelle"/>
        <s v="Mélinda"/>
        <s v="Barthélemy"/>
        <s v="Julie Marie"/>
        <s v="Toussainte"/>
        <s v="Paul Laurent"/>
        <s v="Marie-Antoinette"/>
        <s v="Jean-Félix"/>
        <s v="Mattea"/>
        <s v="Lauda"/>
        <s v="Paul-André"/>
        <s v="Paul Antoine"/>
        <s v="Jean-Joseph"/>
        <s v="Marie Jeanne"/>
        <s v="Jean-Martin"/>
        <s v="Ange"/>
        <s v="Joselyne"/>
        <s v="Saveria"/>
        <s v="Marie Caroline"/>
        <s v="Roméo"/>
        <s v="Pierre-Ange"/>
        <s v="Angelique"/>
        <s v="Jean-Darius"/>
        <s v="Raphaële"/>
        <s v="Anne Françoise"/>
        <s v="Marc Dominique"/>
        <s v="Pierre-Félix"/>
        <s v="Marie-Jéromine"/>
        <s v="Nathalie-Pascale"/>
        <s v="Devote"/>
        <s v="François Louis"/>
        <s v="Bernardette"/>
        <s v="Antoinette Jeanine"/>
        <s v="Jean Baptiste"/>
        <s v="Marie Paule"/>
        <s v="Ange-Pierre"/>
        <s v="Vannina"/>
        <s v="Marie Dominique"/>
        <s v="Andrea"/>
        <s v="Don Pierre"/>
        <s v="Guylene"/>
        <s v="Paul-Marie"/>
        <s v="Balthazar"/>
        <s v="Paul-François"/>
        <s v="Marie Josée"/>
        <s v="Anna-Lisa"/>
        <s v="Ange-François"/>
        <s v="Paul-Félix"/>
        <s v="Jean-Dominique"/>
        <s v="Marie-Diana"/>
        <s v="Antoine-Philippe"/>
        <s v="Karina"/>
        <s v="Jean Dominique"/>
        <s v="Francescu-Maria"/>
        <s v="Michel-Ange"/>
        <s v="Jean-Thomas"/>
        <s v="Laura Maria"/>
        <s v="Petr'Antone"/>
        <s v="Pierre-José"/>
        <s v="Lea"/>
        <s v="Jean Valère"/>
        <s v="Pierre Paul"/>
        <s v="Marie Valentine"/>
        <s v="Julia Francesca"/>
        <s v="Simon-Paul"/>
        <s v="Katty"/>
        <s v="Anissa-Flore"/>
        <s v="Marie Ange"/>
        <s v="Orazio"/>
        <s v="César"/>
        <s v="Marie Antoinette"/>
        <s v="Sylva"/>
        <s v="Jean-Antoine"/>
        <s v="Guy-Marc"/>
        <s v="Livia"/>
        <s v="Charles-Noël"/>
        <s v="Aghitella"/>
        <s v="Annonciade-Baby"/>
        <s v="Pierre-Jacques"/>
        <s v="Ursula"/>
        <s v="Pierre-Toussaint"/>
        <s v="Yannicka"/>
        <s v="Serena"/>
        <s v="Pasquin"/>
        <s v="Jacek"/>
        <s v="Angèle-Marie"/>
        <s v="Don Jérôme"/>
        <s v="Moise"/>
        <s v="Alexe"/>
        <s v="Servien"/>
        <s v="Jean Etienne"/>
        <s v="Mélika"/>
        <s v="Jacki"/>
        <s v="Sharon"/>
        <s v="Franciane"/>
        <s v="Fauvert"/>
        <s v="Reinette"/>
        <s v="Gerald"/>
        <s v="Harry"/>
        <s v="Philibert"/>
        <s v="Arsène"/>
        <s v="Nicole Théodore"/>
        <s v="Silvie"/>
        <s v="Judes"/>
        <s v="Marcienne"/>
        <s v="Jean-Jacob"/>
        <s v="Jean Auguste"/>
        <s v="Armine"/>
        <s v="Lubin"/>
        <s v="Bertin"/>
        <s v="Ismar"/>
        <s v="Brun"/>
        <s v="Roselet"/>
        <s v="Marie-Michele"/>
        <s v="Darwin"/>
        <s v="Arsene"/>
        <s v="Lucinda"/>
        <s v="Janny"/>
        <s v="Remond"/>
        <s v="Francile"/>
        <s v="Victorin"/>
        <s v="Lucianne"/>
        <s v="Hilaire"/>
        <s v="Marie-Yveline"/>
        <s v="Precilia"/>
        <s v="Marie-Corine"/>
        <s v="Edwing"/>
        <s v="Leonide"/>
        <s v="Ferdy"/>
        <s v="Maritza"/>
        <s v="Octavie"/>
        <s v="Telor"/>
        <s v="Nita"/>
        <s v="Eustache"/>
        <s v="Morène"/>
        <s v="Josephe"/>
        <s v="Isla"/>
        <s v="Sabas"/>
        <s v="Lazare"/>
        <s v="Frantz"/>
        <s v="Donat"/>
        <s v="Jocelaine"/>
        <s v="Ketty"/>
        <s v="Fred"/>
        <s v="Netty"/>
        <s v="Rose-Helene"/>
        <s v="Medina"/>
        <s v="Berthau"/>
        <s v="Elore"/>
        <s v="Celutta"/>
        <s v="Lafond"/>
        <s v="Suzette"/>
        <s v="Ranitta"/>
        <s v="Ary"/>
        <s v="Marie-Luce"/>
        <s v="Gersiane"/>
        <s v="Marie-Eugène"/>
        <s v="Clodomir"/>
        <s v="Yvane"/>
        <s v="Siméone"/>
        <s v="Aramis"/>
        <s v="Mahité"/>
        <s v="Suzana"/>
        <s v="Celia"/>
        <s v="Kellynia"/>
        <s v="Iseberthe"/>
        <s v="Rufin"/>
        <s v="Sony"/>
        <s v="Rony"/>
        <s v="Marie-Agnes"/>
        <s v="Clotaire"/>
        <s v="Lita"/>
        <s v="Soraise"/>
        <s v="Gerty"/>
        <s v="Fulbert"/>
        <s v="Rose-Hellen"/>
        <s v="Jose Leonce"/>
        <s v="Valerie Nathalie"/>
        <s v="Micheline Ange Marie"/>
        <s v="Seraphine"/>
        <s v="Claude Nathalie"/>
        <s v="Suzy Anicet"/>
        <s v="Alex Marie"/>
        <s v="Gaele"/>
        <s v="Maelle"/>
        <s v="Qetsia"/>
        <s v="Ronald"/>
        <s v="Alick"/>
        <s v="Gaelle"/>
        <s v="Regis"/>
        <s v="Marie-Hellen"/>
        <s v="Casimir"/>
        <s v="Raphaella"/>
        <s v="Sainte-Luce Lucien"/>
        <s v="Marlette"/>
        <s v="Gaetan Alex"/>
        <s v="Yolene"/>
        <s v="Leon"/>
        <s v="Therese"/>
        <s v="Rosella"/>
        <s v="Felix Richard"/>
        <s v="Rose-Elie"/>
        <s v="Maryse Laure"/>
        <s v="Judicael"/>
        <s v="Luciana"/>
        <s v="Jean-Joel"/>
        <s v="Romaine"/>
        <s v="Ilvrine"/>
        <s v="Gabriel Alain"/>
        <s v="Theodose"/>
        <s v="Regine"/>
        <s v="Quelly"/>
        <s v="Mickaelle"/>
        <s v="Ann"/>
        <s v="George"/>
        <s v="Claude-Alain"/>
        <s v="Gisele"/>
        <s v="Marie Beatrice"/>
        <s v="Audrie"/>
        <s v="Lucenay"/>
        <s v="Charles-Denis"/>
        <s v="Andre"/>
        <s v="Sylvain Ludger"/>
        <s v="Louis Rodrigue"/>
        <s v="Ange Eric"/>
        <s v="Heliodor"/>
        <s v="Robert Fabrice"/>
        <s v="Marilyn Christiane"/>
        <s v="Maurice Alain"/>
        <s v="Karen Natacha"/>
        <s v="Mathurin Bertrand"/>
        <s v="Dolina Maryse"/>
        <s v="Omer Gerard"/>
        <s v="Paule Mireille"/>
        <s v="Marie-Odile Maryse"/>
        <s v="Felicien Medard"/>
        <s v="Faustin Victoria Livie"/>
        <s v="Audrey Josephine Suzanne"/>
        <s v="Suzanne Antoinette"/>
        <s v="Beatrix"/>
        <s v="Sael"/>
        <s v="Sebastienne"/>
        <s v="Kendy"/>
        <s v="Clemence"/>
        <s v="Marie-Josee"/>
        <s v="Felix"/>
        <s v="Marie-Andree"/>
        <s v="Eugene"/>
        <s v="Jean Alex"/>
        <s v="Jo Anne"/>
        <s v="Elisa Nadege"/>
        <s v="Dario"/>
        <s v="Felicite"/>
        <s v="Mirette"/>
        <s v="Rene Pierre"/>
        <s v="Ange Emilien"/>
        <s v="Dorothy"/>
        <s v="Belfort"/>
        <s v="Daniel Isidore"/>
        <s v="Yolaine"/>
        <s v="Genya"/>
        <s v="Daniella"/>
        <s v="Katiucia"/>
        <s v="Aimee"/>
        <s v="Marie-Nathalie"/>
        <s v="Abigaelle"/>
        <s v="Marie-Gabrielle"/>
        <s v="Yvonnette"/>
        <s v="Franceman"/>
        <s v="Noelle"/>
        <s v="Marcellin"/>
        <s v="Jean-Frantz"/>
        <s v="Marie-Josephe"/>
        <s v="Madly"/>
        <s v="Gracienne"/>
        <s v="Suzy"/>
        <s v="Garcin"/>
        <s v="Jeremie"/>
        <s v="Marie-Frantz"/>
        <s v="Frederick"/>
        <s v="Alain Claude"/>
        <s v="Marcel-Raphael"/>
        <s v="Marie-Yolaine"/>
        <s v="Athanase"/>
        <s v="Stedys"/>
        <s v="Nicaise"/>
        <s v="Charles-André"/>
        <s v="Franceline"/>
        <s v="Ligia"/>
        <s v="Antoine Bernard"/>
        <s v="Dave"/>
        <s v="Auguste"/>
        <s v="Rémy Louis"/>
        <s v="Daïane"/>
        <s v="Nerlande"/>
        <s v="Jong Patrice"/>
        <s v="Marcelline"/>
        <s v="Bertrand Denis"/>
        <s v="Chantal Rosa"/>
        <s v="Kou"/>
        <s v="Céline Micheline Karine"/>
        <s v="Emric"/>
        <s v="Yomaris"/>
        <s v="Purcy"/>
        <s v="Chritiane"/>
        <s v="Abdul Gamal"/>
        <s v="Ileen Naomi"/>
        <s v="Tugdual Jean-Bernard Louis"/>
        <s v="Mariki"/>
        <s v="Somsanouk"/>
        <s v="Phia"/>
        <s v="Yvens"/>
        <s v="Jean-Étienne"/>
        <s v="Larissa"/>
        <s v="Johanès"/>
        <s v="Aïkumale"/>
        <s v="Hanka"/>
        <s v="Siwaiwale"/>
        <s v="Serge-Aimé"/>
        <s v="Marie-Clautilde"/>
        <s v="Junior"/>
        <s v="Maya"/>
        <s v="Mafiou"/>
        <s v="Sau Wah"/>
        <s v="Roger-Michel"/>
        <s v="Thara"/>
        <s v="Émilienne"/>
        <s v="Théodore"/>
        <s v="Mécène"/>
        <s v="Élainne"/>
        <s v="Lauremy"/>
        <s v="Yvanne"/>
        <s v="Fong Philippe"/>
        <s v="Léda"/>
        <s v="Charles Kwataka"/>
        <s v="Arold"/>
        <s v="Wansy"/>
        <s v="Anne-Gaëlle"/>
        <s v="Lénaïck"/>
        <s v="Jehan-Olivier"/>
        <s v="Laurietta"/>
        <s v="Crepin"/>
        <s v="Pa-Houa"/>
        <s v="Jacquelin"/>
        <s v="Amenda"/>
        <s v="Karyne"/>
        <s v="Lucina"/>
        <s v="Saëlle"/>
        <s v="Mercilas"/>
        <s v="Ellena"/>
        <s v="Rebeka"/>
        <s v="Nobert"/>
        <s v="Scheila"/>
        <s v="Edithe"/>
        <s v="Georges-Michel"/>
        <s v="Jean-Roland"/>
        <s v="Benfelino"/>
        <s v="Claudaline"/>
        <s v="Platini"/>
        <s v="Oliveira"/>
        <s v="Methony"/>
        <s v="Milton"/>
        <s v="Thia Rose"/>
        <s v="Pheng"/>
        <s v="Inesta"/>
        <s v="Élisa"/>
        <s v="Mirtho"/>
        <s v="Hendrix"/>
        <s v="Maïta"/>
        <s v="Issaïris"/>
        <s v="Jean-Élile"/>
        <s v="Marceau"/>
        <s v="Esteve"/>
        <s v="Christielle"/>
        <s v="Jerry"/>
        <s v="Esselien"/>
        <s v="Valene"/>
        <s v="Wendy"/>
        <s v="Oglaya"/>
        <s v="Anada"/>
        <s v="Zylna"/>
        <s v="Servais"/>
        <s v="Darius"/>
        <s v="Sainet"/>
        <s v="Anne-Michèle"/>
        <s v="Marie Nandsy"/>
        <s v="Cathya"/>
        <s v="Éliette"/>
        <s v="Sylvana"/>
        <s v="Julio"/>
        <s v="Tara"/>
        <s v="Emmanus"/>
        <s v="Villayvanh"/>
        <s v="Mérienne"/>
        <s v="Cyrillia"/>
        <s v="Moïse"/>
        <s v="Treziane"/>
        <s v="Albéric"/>
        <s v="Clément Ntxawg"/>
        <s v="Luanda"/>
        <s v="Athis"/>
        <s v="Chester"/>
        <s v="Farah"/>
        <s v="Yvonnic"/>
        <s v="Serigne"/>
        <s v="Endrick"/>
        <s v="Marie Ginette"/>
        <s v="Myrtha"/>
        <s v="Wesley"/>
        <s v="Suley"/>
        <s v="Stanley"/>
        <s v="Érika"/>
        <s v="Léonide"/>
        <s v="Sandrina"/>
        <s v="Nellyssa"/>
        <s v="Éline"/>
        <s v="Apouman Liliane"/>
        <s v="Soucoutin"/>
        <s v="Jean-Henry"/>
        <s v="Cléota"/>
        <s v="Renelise"/>
        <s v="Sefanja"/>
        <s v="Rosange"/>
        <s v="Lucienta"/>
        <s v="Randolphe"/>
        <s v="Élaine"/>
        <s v="Jean-Millor"/>
        <s v="Alma"/>
        <s v="Ramona"/>
        <s v="Michel Ange"/>
        <s v="Myria"/>
        <s v="Maureen"/>
        <s v="Lyvana"/>
        <s v="German"/>
        <s v="Gracia"/>
        <s v="Daly-Stelle"/>
        <s v="Claibol Marvin"/>
        <s v="Shirley"/>
        <s v="Ismael"/>
        <s v="Lyne"/>
        <s v="Njou"/>
        <s v="Lorraine"/>
        <s v="Alèse"/>
        <s v="Franciléa"/>
        <s v="Edmard"/>
        <s v="Maryem"/>
        <s v="Jean-Victor"/>
        <s v="Arletty"/>
        <s v="René-Serge"/>
        <s v="Maria Da Paz"/>
        <s v="Eva Barbara"/>
        <s v="Laïssa"/>
        <s v="Denès"/>
        <s v="Carlo"/>
        <s v="Fania"/>
        <s v="Milca"/>
        <s v="Stephania"/>
        <s v="Francimar"/>
        <s v="Jean-Hugues"/>
        <s v="Maximin"/>
        <s v="Aïdée"/>
        <s v="Marie-Délia"/>
        <s v="Rosita"/>
        <s v="Israel"/>
        <s v="Pierrot"/>
        <s v="Agnan"/>
        <s v="Délila"/>
        <s v="Benjamine"/>
        <s v="Marie-Josie"/>
        <s v="Laïnati"/>
        <s v="Nazir"/>
        <s v="Guito"/>
        <s v="Herwine"/>
        <s v="Raïssa"/>
        <s v="Firose"/>
        <s v="Idriss"/>
        <s v="Marie Michèle"/>
        <s v="René-Paul"/>
        <s v="Paulet"/>
        <s v="Erick Richenel"/>
        <s v="Magella"/>
        <s v="Ida"/>
        <s v="Richeville"/>
        <s v="Rosemay"/>
        <s v="Marie Gillene"/>
        <s v="Cleaville"/>
        <s v="Désiré"/>
        <s v="Clémenceau"/>
        <s v="Jean Bernard"/>
        <s v="Marie Hortense"/>
        <s v="Marie-Clotilde"/>
        <s v="Marie Eline"/>
        <s v="Nassimah"/>
        <s v="Faouzia"/>
        <s v="Louis Bertrand"/>
        <s v="Ibrahim"/>
        <s v="Bachil"/>
        <s v="Juliana"/>
        <s v="Alin"/>
        <s v="Luc Guy"/>
        <s v="Anicha"/>
        <s v="Jean Daniel"/>
        <s v="Jean Lino"/>
        <s v="Jean-Fred"/>
        <s v="Johan Christopher"/>
        <s v="Rosemonde"/>
        <s v="Yogananda"/>
        <s v="Chryslène"/>
        <s v="Sully"/>
        <s v="Frida"/>
        <s v="Côme"/>
        <s v="France-May"/>
        <s v="Elisabelle"/>
        <s v="Anise"/>
        <s v="Aliette"/>
        <s v="Aniel"/>
        <s v="Ansbert"/>
        <s v="Kléber"/>
        <s v="Yoland"/>
        <s v="Giovita"/>
        <s v="Abdoul-Aziz"/>
        <s v="Noelline"/>
        <s v="Stephen"/>
        <s v="Lysie"/>
        <s v="Joé"/>
        <s v="Suzelle"/>
        <s v="Danon-Lutchmee"/>
        <s v="Frédo"/>
        <s v="Kérina"/>
        <s v="Fabiola"/>
        <s v="Wilfrid"/>
        <s v="Jean Vincent"/>
        <s v="Jean Philippe"/>
        <s v="Saint-Ange Philippe"/>
        <s v="Marie Julie"/>
        <s v="Augusta"/>
        <s v="Marie Corinne"/>
        <s v="Marie Judith"/>
        <s v="Ruffine"/>
        <s v="Florence Valérie"/>
        <s v="Louis-Jean"/>
        <s v="Clery"/>
        <s v="Marie-Thérèsie"/>
        <s v="Ariste"/>
        <s v="Rufine"/>
        <s v="Marie Christiane"/>
        <s v="Céliste"/>
        <s v="Marie-Lucine"/>
        <s v="Jean-Karl"/>
        <s v="Léopoldine"/>
        <s v="Jacquet"/>
        <s v="Jean Gaël"/>
        <s v="Jean René"/>
        <s v="Reine-May"/>
        <s v="Fridelin"/>
        <s v="Chantale"/>
        <s v="Irchad"/>
        <s v="Adidja"/>
        <s v="Dorig"/>
        <s v="Amode"/>
      </sharedItems>
    </cacheField>
    <cacheField name="Date naissance candidat" numFmtId="14">
      <sharedItems containsSemiMixedTypes="0" containsDate="1" containsString="0">
        <d v="1959-02-02T00:00:00Z"/>
        <d v="1971-06-19T00:00:00Z"/>
        <d v="1968-02-16T00:00:00Z"/>
        <d v="1969-06-12T00:00:00Z"/>
        <d v="1959-06-16T00:00:00Z"/>
        <d v="1954-02-06T00:00:00Z"/>
        <d v="1952-06-13T00:00:00Z"/>
        <d v="1983-12-10T00:00:00Z"/>
        <d v="1968-10-09T00:00:00Z"/>
        <d v="1965-11-24T00:00:00Z"/>
        <d v="1967-10-06T00:00:00Z"/>
        <d v="1957-03-25T00:00:00Z"/>
        <d v="1974-10-03T00:00:00Z"/>
        <d v="1984-09-29T00:00:00Z"/>
        <d v="1955-11-24T00:00:00Z"/>
        <d v="1973-09-02T00:00:00Z"/>
        <d v="1974-09-09T00:00:00Z"/>
        <d v="1982-01-29T00:00:00Z"/>
        <d v="1985-02-12T00:00:00Z"/>
        <d v="1949-05-22T00:00:00Z"/>
        <d v="1969-03-19T00:00:00Z"/>
        <d v="1955-02-05T00:00:00Z"/>
        <d v="1963-01-05T00:00:00Z"/>
        <d v="1948-03-14T00:00:00Z"/>
        <d v="1955-06-18T00:00:00Z"/>
        <d v="1950-03-08T00:00:00Z"/>
        <d v="1956-05-02T00:00:00Z"/>
        <d v="1955-10-22T00:00:00Z"/>
        <d v="1952-06-16T00:00:00Z"/>
        <d v="1951-12-04T00:00:00Z"/>
        <d v="1961-11-07T00:00:00Z"/>
        <d v="1959-10-28T00:00:00Z"/>
        <d v="1941-10-12T00:00:00Z"/>
        <d v="1973-12-18T00:00:00Z"/>
        <d v="1951-03-29T00:00:00Z"/>
        <d v="1962-09-02T00:00:00Z"/>
        <d v="1964-10-09T00:00:00Z"/>
        <d v="1943-02-08T00:00:00Z"/>
        <d v="1943-07-26T00:00:00Z"/>
        <d v="1947-03-23T00:00:00Z"/>
        <d v="1948-03-01T00:00:00Z"/>
        <d v="1965-05-16T00:00:00Z"/>
        <d v="1959-07-02T00:00:00Z"/>
        <d v="1960-02-04T00:00:00Z"/>
        <d v="1959-02-28T00:00:00Z"/>
        <d v="1973-03-11T00:00:00Z"/>
        <d v="1967-02-28T00:00:00Z"/>
        <d v="1954-01-23T00:00:00Z"/>
        <d v="1959-06-29T00:00:00Z"/>
        <d v="1982-11-15T00:00:00Z"/>
        <d v="1958-11-27T00:00:00Z"/>
        <d v="1986-12-06T00:00:00Z"/>
        <d v="1955-12-08T00:00:00Z"/>
        <d v="1952-06-28T00:00:00Z"/>
        <d v="1957-08-28T00:00:00Z"/>
        <d v="1954-12-22T00:00:00Z"/>
        <d v="1964-12-03T00:00:00Z"/>
        <d v="1973-09-23T00:00:00Z"/>
        <d v="1949-07-26T00:00:00Z"/>
        <d v="1959-05-31T00:00:00Z"/>
        <d v="1954-09-15T00:00:00Z"/>
        <d v="1969-02-05T00:00:00Z"/>
        <d v="1986-12-07T00:00:00Z"/>
        <d v="1983-12-14T00:00:00Z"/>
        <d v="1937-11-30T00:00:00Z"/>
        <d v="1953-05-17T00:00:00Z"/>
        <d v="1991-03-05T00:00:00Z"/>
        <d v="1990-05-07T00:00:00Z"/>
        <d v="1945-11-07T00:00:00Z"/>
        <d v="1954-08-30T00:00:00Z"/>
        <d v="1969-10-19T00:00:00Z"/>
        <d v="1990-02-11T00:00:00Z"/>
        <d v="1948-12-31T00:00:00Z"/>
        <d v="1960-01-03T00:00:00Z"/>
        <d v="1946-11-13T00:00:00Z"/>
        <d v="1954-05-31T00:00:00Z"/>
        <d v="1955-02-10T00:00:00Z"/>
        <d v="1952-06-15T00:00:00Z"/>
        <d v="1974-12-23T00:00:00Z"/>
        <d v="1950-12-15T00:00:00Z"/>
        <d v="1945-05-04T00:00:00Z"/>
        <d v="1956-04-11T00:00:00Z"/>
        <d v="1970-04-15T00:00:00Z"/>
        <d v="1958-10-05T00:00:00Z"/>
        <d v="1966-12-17T00:00:00Z"/>
        <d v="1950-08-30T00:00:00Z"/>
        <d v="1956-01-18T00:00:00Z"/>
        <d v="1966-07-13T00:00:00Z"/>
        <d v="1950-11-19T00:00:00Z"/>
        <d v="1955-12-24T00:00:00Z"/>
        <d v="1957-11-24T00:00:00Z"/>
        <d v="1948-10-04T00:00:00Z"/>
        <d v="1960-12-05T00:00:00Z"/>
        <d v="1997-06-21T00:00:00Z"/>
        <d v="1959-11-18T00:00:00Z"/>
        <d v="1953-08-31T00:00:00Z"/>
        <d v="1969-02-28T00:00:00Z"/>
        <d v="1942-06-25T00:00:00Z"/>
        <d v="1956-09-09T00:00:00Z"/>
        <d v="1966-08-30T00:00:00Z"/>
        <d v="1957-11-28T00:00:00Z"/>
        <d v="1988-04-10T00:00:00Z"/>
        <d v="1965-04-01T00:00:00Z"/>
        <d v="1964-09-21T00:00:00Z"/>
        <d v="1961-03-20T00:00:00Z"/>
        <d v="1951-07-14T00:00:00Z"/>
        <d v="1952-05-20T00:00:00Z"/>
        <d v="1980-08-04T00:00:00Z"/>
        <d v="1958-03-09T00:00:00Z"/>
        <d v="1946-11-10T00:00:00Z"/>
        <d v="1980-08-06T00:00:00Z"/>
        <d v="1951-10-23T00:00:00Z"/>
        <d v="1968-03-06T00:00:00Z"/>
        <d v="1938-08-19T00:00:00Z"/>
        <d v="1970-07-08T00:00:00Z"/>
        <d v="1961-11-13T00:00:00Z"/>
        <d v="1973-10-15T00:00:00Z"/>
        <d v="1958-04-18T00:00:00Z"/>
        <d v="1963-05-31T00:00:00Z"/>
        <d v="1972-01-30T00:00:00Z"/>
        <d v="1991-12-19T00:00:00Z"/>
        <d v="1982-07-06T00:00:00Z"/>
        <d v="1960-05-25T00:00:00Z"/>
        <d v="1960-03-26T00:00:00Z"/>
        <d v="1959-10-01T00:00:00Z"/>
        <d v="1995-02-23T00:00:00Z"/>
        <d v="1992-01-15T00:00:00Z"/>
        <d v="1961-09-07T00:00:00Z"/>
        <d v="1991-12-21T00:00:00Z"/>
        <d v="1967-05-15T00:00:00Z"/>
        <d v="1955-03-18T00:00:00Z"/>
        <d v="1985-05-14T00:00:00Z"/>
        <d v="1943-10-03T00:00:00Z"/>
        <d v="1973-11-12T00:00:00Z"/>
        <d v="1951-11-22T00:00:00Z"/>
        <d v="1949-04-21T00:00:00Z"/>
        <d v="1981-10-10T00:00:00Z"/>
        <d v="1964-04-07T00:00:00Z"/>
        <d v="1972-08-17T00:00:00Z"/>
        <d v="1965-12-24T00:00:00Z"/>
        <d v="1953-09-10T00:00:00Z"/>
        <d v="1986-06-19T00:00:00Z"/>
        <d v="1954-10-14T00:00:00Z"/>
        <d v="1961-02-08T00:00:00Z"/>
        <d v="1955-08-26T00:00:00Z"/>
        <d v="1956-01-31T00:00:00Z"/>
        <d v="1953-12-27T00:00:00Z"/>
        <d v="1952-01-26T00:00:00Z"/>
        <d v="1949-04-24T00:00:00Z"/>
        <d v="1949-02-11T00:00:00Z"/>
        <d v="1958-08-29T00:00:00Z"/>
        <d v="1970-08-21T00:00:00Z"/>
        <d v="1958-08-15T00:00:00Z"/>
        <d v="1967-08-27T00:00:00Z"/>
        <d v="1943-07-10T00:00:00Z"/>
        <d v="1951-09-08T00:00:00Z"/>
        <d v="1964-02-27T00:00:00Z"/>
        <d v="1980-10-10T00:00:00Z"/>
        <d v="1955-03-15T00:00:00Z"/>
        <d v="1956-05-23T00:00:00Z"/>
        <d v="1974-05-12T00:00:00Z"/>
        <d v="1950-11-17T00:00:00Z"/>
        <d v="1955-01-06T00:00:00Z"/>
        <d v="1959-07-26T00:00:00Z"/>
        <d v="1960-03-20T00:00:00Z"/>
        <d v="1957-10-31T00:00:00Z"/>
        <d v="1958-12-04T00:00:00Z"/>
        <d v="1962-12-16T00:00:00Z"/>
        <d v="1985-09-21T00:00:00Z"/>
        <d v="1954-04-01T00:00:00Z"/>
        <d v="1970-05-14T00:00:00Z"/>
        <d v="1957-06-03T00:00:00Z"/>
        <d v="1986-01-11T00:00:00Z"/>
        <d v="1961-10-22T00:00:00Z"/>
        <d v="1955-02-01T00:00:00Z"/>
        <d v="1960-02-18T00:00:00Z"/>
        <d v="1987-01-19T00:00:00Z"/>
        <d v="1981-06-30T00:00:00Z"/>
        <d v="1970-06-17T00:00:00Z"/>
        <d v="1978-09-27T00:00:00Z"/>
        <d v="1949-09-20T00:00:00Z"/>
        <d v="1952-03-20T00:00:00Z"/>
        <d v="1975-08-11T00:00:00Z"/>
        <d v="1948-08-24T00:00:00Z"/>
        <d v="1985-04-05T00:00:00Z"/>
        <d v="1960-08-24T00:00:00Z"/>
        <d v="1958-08-20T00:00:00Z"/>
        <d v="1968-08-31T00:00:00Z"/>
        <d v="1964-01-25T00:00:00Z"/>
        <d v="1970-05-07T00:00:00Z"/>
        <d v="1948-03-17T00:00:00Z"/>
        <d v="1959-03-02T00:00:00Z"/>
        <d v="1971-03-17T00:00:00Z"/>
        <d v="1955-01-17T00:00:00Z"/>
        <d v="1962-10-08T00:00:00Z"/>
        <d v="1976-04-16T00:00:00Z"/>
        <d v="1987-10-27T00:00:00Z"/>
        <d v="1950-06-05T00:00:00Z"/>
        <d v="1947-08-08T00:00:00Z"/>
        <d v="1960-05-14T00:00:00Z"/>
        <d v="1953-03-17T00:00:00Z"/>
        <d v="1967-09-28T00:00:00Z"/>
        <d v="1945-08-25T00:00:00Z"/>
        <d v="1961-07-31T00:00:00Z"/>
        <d v="1959-05-07T00:00:00Z"/>
        <d v="1962-12-06T00:00:00Z"/>
        <d v="1997-01-06T00:00:00Z"/>
        <d v="1957-06-01T00:00:00Z"/>
        <d v="1951-05-23T00:00:00Z"/>
        <d v="1955-06-02T00:00:00Z"/>
        <d v="1974-01-22T00:00:00Z"/>
        <d v="1988-09-09T00:00:00Z"/>
        <d v="1952-04-10T00:00:00Z"/>
        <d v="1963-06-16T00:00:00Z"/>
        <d v="1951-05-14T00:00:00Z"/>
        <d v="1986-11-16T00:00:00Z"/>
        <d v="1976-03-19T00:00:00Z"/>
        <d v="1952-01-10T00:00:00Z"/>
        <d v="1947-10-14T00:00:00Z"/>
        <d v="1969-09-18T00:00:00Z"/>
        <d v="1950-01-01T00:00:00Z"/>
        <d v="1966-05-01T00:00:00Z"/>
        <d v="1949-07-08T00:00:00Z"/>
        <d v="1976-05-21T00:00:00Z"/>
        <d v="1975-04-03T00:00:00Z"/>
        <d v="1996-07-29T00:00:00Z"/>
        <d v="1948-10-25T00:00:00Z"/>
        <d v="1952-07-13T00:00:00Z"/>
        <d v="1950-09-20T00:00:00Z"/>
        <d v="1951-01-01T00:00:00Z"/>
        <d v="1956-02-14T00:00:00Z"/>
        <d v="1953-08-04T00:00:00Z"/>
        <d v="1970-12-14T00:00:00Z"/>
        <d v="1952-03-26T00:00:00Z"/>
        <d v="1961-09-01T00:00:00Z"/>
        <d v="1948-08-09T00:00:00Z"/>
        <d v="1956-03-31T00:00:00Z"/>
        <d v="1979-06-18T00:00:00Z"/>
        <d v="1955-05-10T00:00:00Z"/>
        <d v="1980-12-29T00:00:00Z"/>
        <d v="1964-11-29T00:00:00Z"/>
        <d v="1962-04-29T00:00:00Z"/>
        <d v="1952-09-29T00:00:00Z"/>
        <d v="1956-11-28T00:00:00Z"/>
        <d v="1966-07-19T00:00:00Z"/>
        <d v="1959-09-02T00:00:00Z"/>
        <d v="1961-06-22T00:00:00Z"/>
        <d v="1956-10-05T00:00:00Z"/>
        <d v="1953-08-21T00:00:00Z"/>
        <d v="1976-10-03T00:00:00Z"/>
        <d v="1954-06-14T00:00:00Z"/>
        <d v="1959-01-01T00:00:00Z"/>
        <d v="1965-12-17T00:00:00Z"/>
        <d v="1987-08-18T00:00:00Z"/>
        <d v="1958-06-23T00:00:00Z"/>
        <d v="1991-08-17T00:00:00Z"/>
        <d v="1963-12-09T00:00:00Z"/>
        <d v="1960-02-19T00:00:00Z"/>
        <d v="1967-07-07T00:00:00Z"/>
        <d v="1960-03-14T00:00:00Z"/>
        <d v="1970-01-18T00:00:00Z"/>
        <d v="1977-09-17T00:00:00Z"/>
        <d v="1976-05-07T00:00:00Z"/>
        <d v="1966-10-17T00:00:00Z"/>
        <d v="1965-06-29T00:00:00Z"/>
        <d v="1953-05-19T00:00:00Z"/>
        <d v="1984-01-08T00:00:00Z"/>
        <d v="1938-01-20T00:00:00Z"/>
        <d v="1954-08-10T00:00:00Z"/>
        <d v="1948-08-11T00:00:00Z"/>
        <d v="1971-08-29T00:00:00Z"/>
        <d v="1958-11-04T00:00:00Z"/>
        <d v="1966-02-01T00:00:00Z"/>
        <d v="1977-02-18T00:00:00Z"/>
        <d v="1959-07-21T00:00:00Z"/>
        <d v="1958-07-07T00:00:00Z"/>
        <d v="1989-02-03T00:00:00Z"/>
        <d v="1965-02-21T00:00:00Z"/>
        <d v="1951-06-25T00:00:00Z"/>
        <d v="1972-10-23T00:00:00Z"/>
        <d v="1996-01-27T00:00:00Z"/>
        <d v="1989-05-09T00:00:00Z"/>
        <d v="1962-08-28T00:00:00Z"/>
        <d v="1980-09-05T00:00:00Z"/>
        <d v="1947-12-27T00:00:00Z"/>
        <d v="1955-07-25T00:00:00Z"/>
        <d v="1967-03-26T00:00:00Z"/>
        <d v="1957-02-12T00:00:00Z"/>
        <d v="1977-10-28T00:00:00Z"/>
        <d v="1968-05-15T00:00:00Z"/>
        <d v="1955-08-06T00:00:00Z"/>
        <d v="1975-02-07T00:00:00Z"/>
        <d v="1988-07-13T00:00:00Z"/>
        <d v="1947-11-15T00:00:00Z"/>
        <d v="1972-10-19T00:00:00Z"/>
        <d v="1955-05-06T00:00:00Z"/>
        <d v="1970-10-04T00:00:00Z"/>
        <d v="1989-06-17T00:00:00Z"/>
        <d v="1958-07-08T00:00:00Z"/>
        <d v="1963-11-08T00:00:00Z"/>
        <d v="1957-12-23T00:00:00Z"/>
        <d v="1964-06-26T00:00:00Z"/>
        <d v="1988-03-23T00:00:00Z"/>
        <d v="1977-07-11T00:00:00Z"/>
        <d v="1965-08-01T00:00:00Z"/>
        <d v="1963-01-19T00:00:00Z"/>
        <d v="1951-02-01T00:00:00Z"/>
        <d v="1953-11-29T00:00:00Z"/>
        <d v="1968-05-28T00:00:00Z"/>
        <d v="1970-07-15T00:00:00Z"/>
        <d v="1988-09-03T00:00:00Z"/>
        <d v="1963-10-04T00:00:00Z"/>
        <d v="1957-09-22T00:00:00Z"/>
        <d v="1960-12-18T00:00:00Z"/>
        <d v="1982-10-08T00:00:00Z"/>
        <d v="1954-07-01T00:00:00Z"/>
        <d v="1994-03-14T00:00:00Z"/>
        <d v="1967-10-25T00:00:00Z"/>
        <d v="1961-03-29T00:00:00Z"/>
        <d v="1975-09-30T00:00:00Z"/>
        <d v="1959-04-23T00:00:00Z"/>
        <d v="1968-04-13T00:00:00Z"/>
        <d v="1950-01-03T00:00:00Z"/>
        <d v="1983-10-08T00:00:00Z"/>
        <d v="1984-07-21T00:00:00Z"/>
        <d v="1974-04-20T00:00:00Z"/>
        <d v="1976-11-30T00:00:00Z"/>
        <d v="1951-03-14T00:00:00Z"/>
        <d v="1978-09-13T00:00:00Z"/>
        <d v="1989-09-24T00:00:00Z"/>
        <d v="1990-08-17T00:00:00Z"/>
        <d v="1974-01-17T00:00:00Z"/>
        <d v="1957-05-05T00:00:00Z"/>
        <d v="1959-11-01T00:00:00Z"/>
        <d v="1996-11-25T00:00:00Z"/>
        <d v="1954-03-01T00:00:00Z"/>
        <d v="1983-05-15T00:00:00Z"/>
        <d v="1955-01-30T00:00:00Z"/>
        <d v="1990-01-27T00:00:00Z"/>
        <d v="1943-05-23T00:00:00Z"/>
        <d v="1952-01-25T00:00:00Z"/>
        <d v="1976-09-11T00:00:00Z"/>
        <d v="1950-11-26T00:00:00Z"/>
        <d v="1960-01-29T00:00:00Z"/>
        <d v="1966-09-11T00:00:00Z"/>
        <d v="1984-01-26T00:00:00Z"/>
        <d v="1955-11-05T00:00:00Z"/>
        <d v="1962-03-05T00:00:00Z"/>
        <d v="1950-12-04T00:00:00Z"/>
        <d v="1950-07-14T00:00:00Z"/>
        <d v="1982-12-04T00:00:00Z"/>
        <d v="1974-12-06T00:00:00Z"/>
        <d v="1961-04-22T00:00:00Z"/>
        <d v="1949-05-06T00:00:00Z"/>
        <d v="1952-04-14T00:00:00Z"/>
        <d v="1969-08-23T00:00:00Z"/>
        <d v="1982-09-15T00:00:00Z"/>
        <d v="1962-04-21T00:00:00Z"/>
        <d v="1965-03-17T00:00:00Z"/>
        <d v="1986-10-26T00:00:00Z"/>
        <d v="1946-09-17T00:00:00Z"/>
        <d v="1954-02-01T00:00:00Z"/>
        <d v="1974-08-25T00:00:00Z"/>
        <d v="1965-04-27T00:00:00Z"/>
        <d v="1968-04-15T00:00:00Z"/>
        <d v="1955-05-09T00:00:00Z"/>
        <d v="1963-09-10T00:00:00Z"/>
        <d v="1989-03-15T00:00:00Z"/>
        <d v="1960-10-27T00:00:00Z"/>
        <d v="1959-03-21T00:00:00Z"/>
        <d v="1978-11-21T00:00:00Z"/>
        <d v="1966-07-08T00:00:00Z"/>
        <d v="1954-12-12T00:00:00Z"/>
        <d v="1982-09-17T00:00:00Z"/>
        <d v="1965-11-13T00:00:00Z"/>
        <d v="1946-10-01T00:00:00Z"/>
        <d v="1966-11-25T00:00:00Z"/>
        <d v="1957-09-29T00:00:00Z"/>
        <d v="1968-12-20T00:00:00Z"/>
        <d v="1955-12-20T00:00:00Z"/>
        <d v="1945-07-17T00:00:00Z"/>
        <d v="1990-02-06T00:00:00Z"/>
        <d v="1955-04-22T00:00:00Z"/>
        <d v="1947-11-30T00:00:00Z"/>
        <d v="1962-05-31T00:00:00Z"/>
        <d v="1956-09-10T00:00:00Z"/>
        <d v="1973-09-25T00:00:00Z"/>
        <d v="1952-07-23T00:00:00Z"/>
        <d v="1975-03-30T00:00:00Z"/>
        <d v="1973-03-05T00:00:00Z"/>
        <d v="1939-10-18T00:00:00Z"/>
        <d v="1976-09-19T00:00:00Z"/>
        <d v="1970-05-21T00:00:00Z"/>
        <d v="1949-05-09T00:00:00Z"/>
        <d v="1958-05-08T00:00:00Z"/>
        <d v="1972-12-14T00:00:00Z"/>
        <d v="1991-04-11T00:00:00Z"/>
        <d v="1947-02-11T00:00:00Z"/>
        <d v="1968-02-14T00:00:00Z"/>
        <d v="1971-08-08T00:00:00Z"/>
        <d v="1959-05-04T00:00:00Z"/>
        <d v="1947-03-19T00:00:00Z"/>
        <d v="1971-07-30T00:00:00Z"/>
        <d v="1961-09-20T00:00:00Z"/>
        <d v="1967-09-18T00:00:00Z"/>
        <d v="1945-11-13T00:00:00Z"/>
        <d v="1944-10-07T00:00:00Z"/>
        <d v="1953-04-24T00:00:00Z"/>
        <d v="1975-02-12T00:00:00Z"/>
        <d v="1935-07-28T00:00:00Z"/>
        <d v="1953-08-12T00:00:00Z"/>
        <d v="1965-01-31T00:00:00Z"/>
        <d v="1955-08-01T00:00:00Z"/>
        <d v="1982-10-11T00:00:00Z"/>
        <d v="1935-01-04T00:00:00Z"/>
        <d v="1939-08-25T00:00:00Z"/>
        <d v="1953-10-02T00:00:00Z"/>
        <d v="1977-06-02T00:00:00Z"/>
        <d v="1968-12-05T00:00:00Z"/>
        <d v="1968-07-18T00:00:00Z"/>
        <d v="1957-10-01T00:00:00Z"/>
        <d v="1961-04-01T00:00:00Z"/>
        <d v="1959-05-16T00:00:00Z"/>
        <d v="1976-01-16T00:00:00Z"/>
        <d v="1949-10-20T00:00:00Z"/>
        <d v="1956-07-25T00:00:00Z"/>
        <d v="1985-06-29T00:00:00Z"/>
        <d v="1943-11-18T00:00:00Z"/>
        <d v="1952-02-15T00:00:00Z"/>
        <d v="1969-03-13T00:00:00Z"/>
        <d v="1950-08-12T00:00:00Z"/>
        <d v="1963-10-19T00:00:00Z"/>
        <d v="1939-09-21T00:00:00Z"/>
        <d v="1949-02-20T00:00:00Z"/>
        <d v="1935-10-02T00:00:00Z"/>
        <d v="1970-02-16T00:00:00Z"/>
        <d v="1944-10-23T00:00:00Z"/>
        <d v="1955-01-04T00:00:00Z"/>
        <d v="1971-08-11T00:00:00Z"/>
        <d v="1991-04-08T00:00:00Z"/>
        <d v="1941-03-26T00:00:00Z"/>
        <d v="1965-08-13T00:00:00Z"/>
        <d v="1948-09-17T00:00:00Z"/>
        <d v="1951-06-18T00:00:00Z"/>
        <d v="1945-03-17T00:00:00Z"/>
        <d v="1956-04-12T00:00:00Z"/>
        <d v="1971-06-24T00:00:00Z"/>
        <d v="1951-05-04T00:00:00Z"/>
        <d v="1951-08-05T00:00:00Z"/>
        <d v="1993-08-11T00:00:00Z"/>
        <d v="1939-11-14T00:00:00Z"/>
        <d v="1946-05-30T00:00:00Z"/>
        <d v="1979-05-22T00:00:00Z"/>
        <d v="1975-03-28T00:00:00Z"/>
        <d v="1963-09-05T00:00:00Z"/>
        <d v="1969-10-20T00:00:00Z"/>
        <d v="1960-03-22T00:00:00Z"/>
        <d v="1948-07-06T00:00:00Z"/>
        <d v="1976-02-27T00:00:00Z"/>
        <d v="1973-12-11T00:00:00Z"/>
        <d v="1946-06-19T00:00:00Z"/>
        <d v="1959-10-09T00:00:00Z"/>
        <d v="1966-05-16T00:00:00Z"/>
        <d v="1957-03-04T00:00:00Z"/>
        <d v="1978-05-24T00:00:00Z"/>
        <d v="1983-09-09T00:00:00Z"/>
        <d v="1950-06-25T00:00:00Z"/>
        <d v="1965-11-07T00:00:00Z"/>
        <d v="1942-07-04T00:00:00Z"/>
        <d v="1973-04-11T00:00:00Z"/>
        <d v="1967-03-10T00:00:00Z"/>
        <d v="1962-03-30T00:00:00Z"/>
        <d v="1933-11-05T00:00:00Z"/>
        <d v="1977-06-21T00:00:00Z"/>
        <d v="1989-11-14T00:00:00Z"/>
        <d v="1956-04-13T00:00:00Z"/>
        <d v="1962-01-16T00:00:00Z"/>
        <d v="1978-04-10T00:00:00Z"/>
        <d v="1976-07-08T00:00:00Z"/>
        <d v="1996-12-31T00:00:00Z"/>
        <d v="1970-12-30T00:00:00Z"/>
        <d v="1972-02-10T00:00:00Z"/>
        <d v="1986-11-03T00:00:00Z"/>
        <d v="1951-07-10T00:00:00Z"/>
        <d v="1972-02-05T00:00:00Z"/>
        <d v="1950-08-07T00:00:00Z"/>
        <d v="1979-10-06T00:00:00Z"/>
        <d v="1994-03-15T00:00:00Z"/>
        <d v="1952-05-04T00:00:00Z"/>
        <d v="1948-03-16T00:00:00Z"/>
        <d v="1972-03-27T00:00:00Z"/>
        <d v="1954-11-18T00:00:00Z"/>
        <d v="1990-02-12T00:00:00Z"/>
        <d v="1974-03-13T00:00:00Z"/>
        <d v="1954-07-28T00:00:00Z"/>
        <d v="1969-11-12T00:00:00Z"/>
        <d v="1952-04-15T00:00:00Z"/>
        <d v="1957-06-21T00:00:00Z"/>
        <d v="1968-12-04T00:00:00Z"/>
        <d v="1976-10-29T00:00:00Z"/>
        <d v="1986-12-28T00:00:00Z"/>
        <d v="1954-08-15T00:00:00Z"/>
        <d v="1952-12-25T00:00:00Z"/>
        <d v="1963-01-23T00:00:00Z"/>
        <d v="1978-12-16T00:00:00Z"/>
        <d v="1969-05-08T00:00:00Z"/>
        <d v="1963-02-26T00:00:00Z"/>
        <d v="1996-03-07T00:00:00Z"/>
        <d v="1955-12-15T00:00:00Z"/>
        <d v="1994-10-09T00:00:00Z"/>
        <d v="1973-04-20T00:00:00Z"/>
        <d v="1996-01-11T00:00:00Z"/>
        <d v="1928-12-06T00:00:00Z"/>
        <d v="1990-08-23T00:00:00Z"/>
        <d v="1950-01-24T00:00:00Z"/>
        <d v="1995-07-28T00:00:00Z"/>
        <d v="1942-08-29T00:00:00Z"/>
        <d v="1997-09-07T00:00:00Z"/>
        <d v="1946-08-06T00:00:00Z"/>
        <d v="1949-07-01T00:00:00Z"/>
        <d v="1952-08-09T00:00:00Z"/>
        <d v="1971-08-20T00:00:00Z"/>
        <d v="1956-03-22T00:00:00Z"/>
        <d v="1949-12-14T00:00:00Z"/>
        <d v="1953-01-18T00:00:00Z"/>
        <d v="1964-02-11T00:00:00Z"/>
        <d v="1967-03-16T00:00:00Z"/>
        <d v="1971-03-03T00:00:00Z"/>
        <d v="1971-09-16T00:00:00Z"/>
        <d v="1979-06-30T00:00:00Z"/>
        <d v="1963-03-21T00:00:00Z"/>
        <d v="1955-02-18T00:00:00Z"/>
        <d v="1946-01-05T00:00:00Z"/>
        <d v="1951-01-15T00:00:00Z"/>
        <d v="1966-03-06T00:00:00Z"/>
        <d v="1976-09-24T00:00:00Z"/>
        <d v="1962-11-13T00:00:00Z"/>
        <d v="1960-02-08T00:00:00Z"/>
        <d v="1977-04-24T00:00:00Z"/>
        <d v="1948-12-09T00:00:00Z"/>
        <d v="1956-05-24T00:00:00Z"/>
        <d v="1968-06-25T00:00:00Z"/>
        <d v="1961-12-27T00:00:00Z"/>
        <d v="1972-10-14T00:00:00Z"/>
        <d v="1994-02-21T00:00:00Z"/>
        <d v="1969-10-13T00:00:00Z"/>
        <d v="1996-10-12T00:00:00Z"/>
        <d v="1952-06-19T00:00:00Z"/>
        <d v="1949-04-29T00:00:00Z"/>
        <d v="1942-12-05T00:00:00Z"/>
        <d v="1942-03-23T00:00:00Z"/>
        <d v="1955-08-20T00:00:00Z"/>
        <d v="1985-01-25T00:00:00Z"/>
        <d v="1947-11-23T00:00:00Z"/>
        <d v="1941-06-19T00:00:00Z"/>
        <d v="1972-08-12T00:00:00Z"/>
        <d v="1961-08-02T00:00:00Z"/>
        <d v="1952-03-22T00:00:00Z"/>
        <d v="1953-04-28T00:00:00Z"/>
        <d v="1953-08-16T00:00:00Z"/>
        <d v="1964-11-04T00:00:00Z"/>
        <d v="1976-09-13T00:00:00Z"/>
        <d v="1956-01-03T00:00:00Z"/>
        <d v="1969-09-14T00:00:00Z"/>
        <d v="1958-10-28T00:00:00Z"/>
        <d v="1965-08-12T00:00:00Z"/>
        <d v="1955-08-23T00:00:00Z"/>
        <d v="1992-05-27T00:00:00Z"/>
        <d v="1963-02-11T00:00:00Z"/>
        <d v="1968-08-29T00:00:00Z"/>
        <d v="1966-10-12T00:00:00Z"/>
        <d v="1985-05-21T00:00:00Z"/>
        <d v="1964-08-01T00:00:00Z"/>
        <d v="1951-04-27T00:00:00Z"/>
        <d v="1957-06-23T00:00:00Z"/>
        <d v="1975-02-14T00:00:00Z"/>
        <d v="1995-01-29T00:00:00Z"/>
        <d v="1954-01-14T00:00:00Z"/>
        <d v="1956-07-14T00:00:00Z"/>
        <d v="1955-05-14T00:00:00Z"/>
        <d v="1950-06-09T00:00:00Z"/>
        <d v="1977-12-18T00:00:00Z"/>
        <d v="1978-03-27T00:00:00Z"/>
        <d v="1959-01-24T00:00:00Z"/>
        <d v="1973-09-20T00:00:00Z"/>
        <d v="1967-05-25T00:00:00Z"/>
        <d v="1952-09-14T00:00:00Z"/>
        <d v="1951-01-13T00:00:00Z"/>
        <d v="1979-02-09T00:00:00Z"/>
        <d v="1953-01-28T00:00:00Z"/>
        <d v="1970-08-14T00:00:00Z"/>
        <d v="1962-11-15T00:00:00Z"/>
        <d v="1978-06-03T00:00:00Z"/>
        <d v="1983-06-27T00:00:00Z"/>
        <d v="1994-05-31T00:00:00Z"/>
        <d v="1956-12-19T00:00:00Z"/>
        <d v="1988-05-24T00:00:00Z"/>
        <d v="1948-06-27T00:00:00Z"/>
        <d v="1961-03-05T00:00:00Z"/>
        <d v="1970-07-17T00:00:00Z"/>
        <d v="1952-01-24T00:00:00Z"/>
        <d v="1988-06-04T00:00:00Z"/>
        <d v="1990-05-28T00:00:00Z"/>
        <d v="1968-04-29T00:00:00Z"/>
        <d v="1956-12-13T00:00:00Z"/>
        <d v="1952-11-26T00:00:00Z"/>
        <d v="1956-07-27T00:00:00Z"/>
        <d v="1976-07-09T00:00:00Z"/>
        <d v="1967-11-29T00:00:00Z"/>
        <d v="1974-04-04T00:00:00Z"/>
        <d v="1970-05-04T00:00:00Z"/>
        <d v="1970-01-06T00:00:00Z"/>
        <d v="1985-11-30T00:00:00Z"/>
        <d v="1963-05-06T00:00:00Z"/>
        <d v="1971-08-23T00:00:00Z"/>
        <d v="1958-06-29T00:00:00Z"/>
        <d v="1973-10-31T00:00:00Z"/>
        <d v="1949-09-12T00:00:00Z"/>
        <d v="1991-07-26T00:00:00Z"/>
        <d v="1968-06-23T00:00:00Z"/>
        <d v="1957-09-15T00:00:00Z"/>
        <d v="1974-10-26T00:00:00Z"/>
        <d v="1975-01-25T00:00:00Z"/>
        <d v="1967-03-28T00:00:00Z"/>
        <d v="1974-10-30T00:00:00Z"/>
        <d v="1988-08-11T00:00:00Z"/>
        <d v="1956-04-16T00:00:00Z"/>
        <d v="1980-06-15T00:00:00Z"/>
        <d v="1965-10-28T00:00:00Z"/>
        <d v="1976-01-20T00:00:00Z"/>
        <d v="1956-02-17T00:00:00Z"/>
        <d v="1972-07-17T00:00:00Z"/>
        <d v="1951-07-29T00:00:00Z"/>
        <d v="1971-03-16T00:00:00Z"/>
        <d v="1959-03-05T00:00:00Z"/>
        <d v="1990-12-31T00:00:00Z"/>
        <d v="1979-05-28T00:00:00Z"/>
        <d v="1954-09-10T00:00:00Z"/>
        <d v="1976-09-01T00:00:00Z"/>
        <d v="1944-08-23T00:00:00Z"/>
        <d v="1952-12-10T00:00:00Z"/>
        <d v="1951-10-04T00:00:00Z"/>
        <d v="1951-10-31T00:00:00Z"/>
        <d v="1957-09-18T00:00:00Z"/>
        <d v="1970-06-24T00:00:00Z"/>
        <d v="1956-06-09T00:00:00Z"/>
        <d v="1950-08-26T00:00:00Z"/>
        <d v="1961-11-04T00:00:00Z"/>
        <d v="1978-01-21T00:00:00Z"/>
        <d v="1949-08-13T00:00:00Z"/>
        <d v="1961-06-03T00:00:00Z"/>
        <d v="1974-03-17T00:00:00Z"/>
        <d v="1958-04-12T00:00:00Z"/>
        <d v="1948-04-22T00:00:00Z"/>
        <d v="1964-07-15T00:00:00Z"/>
        <d v="1954-06-15T00:00:00Z"/>
        <d v="1988-10-24T00:00:00Z"/>
        <d v="1983-06-25T00:00:00Z"/>
        <d v="1985-11-19T00:00:00Z"/>
        <d v="1958-02-27T00:00:00Z"/>
        <d v="1949-04-27T00:00:00Z"/>
        <d v="1977-11-16T00:00:00Z"/>
        <d v="1979-05-13T00:00:00Z"/>
        <d v="1967-05-29T00:00:00Z"/>
        <d v="1991-01-13T00:00:00Z"/>
        <d v="1953-04-14T00:00:00Z"/>
        <d v="1952-06-17T00:00:00Z"/>
        <d v="1957-06-26T00:00:00Z"/>
        <d v="1958-03-13T00:00:00Z"/>
        <d v="1961-09-05T00:00:00Z"/>
        <d v="1944-04-25T00:00:00Z"/>
        <d v="1971-06-09T00:00:00Z"/>
        <d v="1978-04-17T00:00:00Z"/>
        <d v="1975-04-10T00:00:00Z"/>
        <d v="1983-01-28T00:00:00Z"/>
        <d v="1956-02-11T00:00:00Z"/>
        <d v="1970-03-31T00:00:00Z"/>
        <d v="1973-08-10T00:00:00Z"/>
        <d v="1966-12-26T00:00:00Z"/>
        <d v="1963-04-16T00:00:00Z"/>
        <d v="1958-12-12T00:00:00Z"/>
        <d v="1988-01-02T00:00:00Z"/>
        <d v="1952-10-18T00:00:00Z"/>
        <d v="1947-05-20T00:00:00Z"/>
        <d v="1992-02-07T00:00:00Z"/>
        <d v="1983-09-04T00:00:00Z"/>
        <d v="1990-09-19T00:00:00Z"/>
        <d v="1986-08-29T00:00:00Z"/>
        <d v="1987-08-21T00:00:00Z"/>
        <d v="1969-09-19T00:00:00Z"/>
        <d v="1977-08-11T00:00:00Z"/>
        <d v="1964-11-24T00:00:00Z"/>
        <d v="1989-01-24T00:00:00Z"/>
        <d v="1988-08-19T00:00:00Z"/>
        <d v="1984-08-20T00:00:00Z"/>
        <d v="1984-09-07T00:00:00Z"/>
        <d v="1990-04-13T00:00:00Z"/>
        <d v="1993-02-13T00:00:00Z"/>
        <d v="1983-04-08T00:00:00Z"/>
        <d v="1985-04-27T00:00:00Z"/>
        <d v="1944-02-08T00:00:00Z"/>
        <d v="1989-03-20T00:00:00Z"/>
        <d v="1961-01-09T00:00:00Z"/>
        <d v="1979-11-22T00:00:00Z"/>
        <d v="1967-06-07T00:00:00Z"/>
        <d v="1965-06-23T00:00:00Z"/>
        <d v="1965-02-12T00:00:00Z"/>
        <d v="1955-07-01T00:00:00Z"/>
        <d v="1958-01-13T00:00:00Z"/>
        <d v="1977-10-12T00:00:00Z"/>
        <d v="1963-01-18T00:00:00Z"/>
        <d v="1982-02-02T00:00:00Z"/>
        <d v="1958-11-30T00:00:00Z"/>
        <d v="1977-07-27T00:00:00Z"/>
        <d v="1977-12-15T00:00:00Z"/>
        <d v="1968-09-22T00:00:00Z"/>
        <d v="1948-06-30T00:00:00Z"/>
        <d v="1976-09-09T00:00:00Z"/>
        <d v="1984-06-11T00:00:00Z"/>
        <d v="1995-02-08T00:00:00Z"/>
        <d v="1979-05-27T00:00:00Z"/>
        <d v="1981-03-13T00:00:00Z"/>
        <d v="1988-01-19T00:00:00Z"/>
        <d v="1950-10-16T00:00:00Z"/>
        <d v="1974-11-24T00:00:00Z"/>
        <d v="1967-07-21T00:00:00Z"/>
        <d v="1957-03-02T00:00:00Z"/>
        <d v="1978-07-27T00:00:00Z"/>
        <d v="1994-09-04T00:00:00Z"/>
        <d v="1992-03-20T00:00:00Z"/>
        <d v="1955-04-17T00:00:00Z"/>
        <d v="1991-11-12T00:00:00Z"/>
        <d v="1978-05-27T00:00:00Z"/>
        <d v="1963-03-28T00:00:00Z"/>
        <d v="1968-09-16T00:00:00Z"/>
        <d v="1961-05-20T00:00:00Z"/>
        <d v="1962-01-13T00:00:00Z"/>
        <d v="1974-08-01T00:00:00Z"/>
        <d v="1950-05-07T00:00:00Z"/>
        <d v="1984-06-18T00:00:00Z"/>
        <d v="1983-08-25T00:00:00Z"/>
        <d v="1994-06-05T00:00:00Z"/>
        <d v="1979-12-08T00:00:00Z"/>
        <d v="1988-05-17T00:00:00Z"/>
        <d v="1952-01-09T00:00:00Z"/>
        <d v="1991-07-02T00:00:00Z"/>
        <d v="1982-01-24T00:00:00Z"/>
        <d v="1995-02-17T00:00:00Z"/>
        <d v="1982-08-30T00:00:00Z"/>
        <d v="1986-06-29T00:00:00Z"/>
        <d v="1955-10-12T00:00:00Z"/>
        <d v="1951-07-16T00:00:00Z"/>
        <d v="1991-10-21T00:00:00Z"/>
        <d v="1955-06-25T00:00:00Z"/>
        <d v="1988-03-16T00:00:00Z"/>
        <d v="1987-09-27T00:00:00Z"/>
        <d v="1976-11-26T00:00:00Z"/>
        <d v="1946-10-22T00:00:00Z"/>
        <d v="1945-08-12T00:00:00Z"/>
        <d v="1963-05-14T00:00:00Z"/>
        <d v="1953-06-11T00:00:00Z"/>
        <d v="1962-10-10T00:00:00Z"/>
        <d v="1949-10-31T00:00:00Z"/>
        <d v="1965-12-18T00:00:00Z"/>
        <d v="1957-10-06T00:00:00Z"/>
        <d v="1981-03-18T00:00:00Z"/>
        <d v="1992-04-13T00:00:00Z"/>
        <d v="1986-12-03T00:00:00Z"/>
        <d v="1958-04-02T00:00:00Z"/>
        <d v="1976-09-14T00:00:00Z"/>
        <d v="1991-06-07T00:00:00Z"/>
        <d v="1946-04-19T00:00:00Z"/>
        <d v="1977-06-12T00:00:00Z"/>
        <d v="1958-08-17T00:00:00Z"/>
        <d v="1992-10-29T00:00:00Z"/>
        <d v="1988-06-14T00:00:00Z"/>
        <d v="1961-03-14T00:00:00Z"/>
        <d v="1984-02-11T00:00:00Z"/>
        <d v="1963-08-11T00:00:00Z"/>
        <d v="1958-08-23T00:00:00Z"/>
        <d v="1961-04-04T00:00:00Z"/>
        <d v="1948-07-25T00:00:00Z"/>
        <d v="1960-05-23T00:00:00Z"/>
        <d v="1953-08-27T00:00:00Z"/>
        <d v="1979-08-16T00:00:00Z"/>
        <d v="1975-11-11T00:00:00Z"/>
        <d v="1985-12-13T00:00:00Z"/>
        <d v="1964-01-17T00:00:00Z"/>
        <d v="1948-07-26T00:00:00Z"/>
        <d v="1962-08-29T00:00:00Z"/>
        <d v="1967-10-14T00:00:00Z"/>
        <d v="1953-08-01T00:00:00Z"/>
        <d v="1971-09-27T00:00:00Z"/>
        <d v="1947-04-16T00:00:00Z"/>
        <d v="1992-10-10T00:00:00Z"/>
        <d v="1986-11-24T00:00:00Z"/>
        <d v="1950-04-29T00:00:00Z"/>
        <d v="1951-02-04T00:00:00Z"/>
        <d v="1990-11-05T00:00:00Z"/>
        <d v="1964-02-24T00:00:00Z"/>
        <d v="1948-08-04T00:00:00Z"/>
        <d v="1981-11-01T00:00:00Z"/>
        <d v="1975-10-03T00:00:00Z"/>
        <d v="1973-05-04T00:00:00Z"/>
        <d v="1992-11-17T00:00:00Z"/>
        <d v="1968-01-12T00:00:00Z"/>
        <d v="1973-01-27T00:00:00Z"/>
        <d v="1946-04-04T00:00:00Z"/>
        <d v="1950-10-31T00:00:00Z"/>
        <d v="1961-01-29T00:00:00Z"/>
        <d v="1974-06-17T00:00:00Z"/>
        <d v="1955-09-07T00:00:00Z"/>
        <d v="1958-01-07T00:00:00Z"/>
        <d v="1958-11-20T00:00:00Z"/>
        <d v="1959-01-27T00:00:00Z"/>
        <d v="1967-03-11T00:00:00Z"/>
        <d v="1977-03-20T00:00:00Z"/>
        <d v="1960-01-17T00:00:00Z"/>
        <d v="1978-10-08T00:00:00Z"/>
        <d v="1961-07-01T00:00:00Z"/>
        <d v="1946-10-05T00:00:00Z"/>
        <d v="1981-10-24T00:00:00Z"/>
        <d v="1963-08-28T00:00:00Z"/>
        <d v="1990-07-09T00:00:00Z"/>
        <d v="1992-11-16T00:00:00Z"/>
        <d v="1966-05-18T00:00:00Z"/>
        <d v="1979-05-07T00:00:00Z"/>
        <d v="1963-08-20T00:00:00Z"/>
        <d v="1971-11-09T00:00:00Z"/>
        <d v="1959-07-11T00:00:00Z"/>
        <d v="1991-12-26T00:00:00Z"/>
        <d v="1963-10-23T00:00:00Z"/>
        <d v="1992-02-19T00:00:00Z"/>
        <d v="1963-05-10T00:00:00Z"/>
        <d v="1972-05-18T00:00:00Z"/>
        <d v="1962-11-08T00:00:00Z"/>
        <d v="1948-07-01T00:00:00Z"/>
        <d v="1988-03-30T00:00:00Z"/>
        <d v="1963-04-20T00:00:00Z"/>
        <d v="1963-07-05T00:00:00Z"/>
        <d v="1965-12-12T00:00:00Z"/>
        <d v="1954-12-23T00:00:00Z"/>
        <d v="1951-07-01T00:00:00Z"/>
        <d v="1971-08-31T00:00:00Z"/>
        <d v="1969-12-04T00:00:00Z"/>
        <d v="1974-12-17T00:00:00Z"/>
        <d v="1958-06-05T00:00:00Z"/>
        <d v="1963-06-09T00:00:00Z"/>
        <d v="1967-09-03T00:00:00Z"/>
        <d v="1958-12-02T00:00:00Z"/>
        <d v="1979-07-22T00:00:00Z"/>
        <d v="1952-11-17T00:00:00Z"/>
        <d v="1953-08-05T00:00:00Z"/>
        <d v="1975-04-05T00:00:00Z"/>
        <d v="1970-02-24T00:00:00Z"/>
        <d v="1959-05-01T00:00:00Z"/>
        <d v="1951-09-22T00:00:00Z"/>
        <d v="1991-02-22T00:00:00Z"/>
        <d v="1992-08-10T00:00:00Z"/>
        <d v="1992-08-11T00:00:00Z"/>
        <d v="1995-02-03T00:00:00Z"/>
        <d v="1972-01-12T00:00:00Z"/>
        <d v="1990-03-20T00:00:00Z"/>
        <d v="1950-01-15T00:00:00Z"/>
        <d v="1965-06-08T00:00:00Z"/>
        <d v="1989-12-10T00:00:00Z"/>
        <d v="1987-08-27T00:00:00Z"/>
        <d v="1948-11-01T00:00:00Z"/>
        <d v="1957-04-06T00:00:00Z"/>
        <d v="1962-06-10T00:00:00Z"/>
        <d v="1979-11-05T00:00:00Z"/>
        <d v="1960-07-12T00:00:00Z"/>
        <d v="1946-12-03T00:00:00Z"/>
        <d v="1993-06-16T00:00:00Z"/>
        <d v="1993-01-30T00:00:00Z"/>
        <d v="1966-02-05T00:00:00Z"/>
        <d v="1960-11-23T00:00:00Z"/>
        <d v="1959-06-27T00:00:00Z"/>
        <d v="1948-01-30T00:00:00Z"/>
        <d v="1956-02-20T00:00:00Z"/>
        <d v="1995-09-24T00:00:00Z"/>
        <d v="1961-06-27T00:00:00Z"/>
        <d v="1963-08-18T00:00:00Z"/>
        <d v="1990-10-06T00:00:00Z"/>
        <d v="1986-08-22T00:00:00Z"/>
        <d v="1964-06-09T00:00:00Z"/>
        <d v="1988-07-14T00:00:00Z"/>
        <d v="1991-01-26T00:00:00Z"/>
        <d v="1959-03-22T00:00:00Z"/>
        <d v="1973-11-29T00:00:00Z"/>
        <d v="1984-11-29T00:00:00Z"/>
        <d v="1994-04-21T00:00:00Z"/>
        <d v="1966-09-15T00:00:00Z"/>
        <d v="1978-07-28T00:00:00Z"/>
        <d v="1975-03-31T00:00:00Z"/>
        <d v="1984-04-10T00:00:00Z"/>
        <d v="1975-09-04T00:00:00Z"/>
        <d v="1991-04-27T00:00:00Z"/>
        <d v="1955-09-15T00:00:00Z"/>
        <d v="1975-10-16T00:00:00Z"/>
        <d v="1990-09-11T00:00:00Z"/>
        <d v="1962-07-26T00:00:00Z"/>
        <d v="1977-06-15T00:00:00Z"/>
        <d v="1996-03-25T00:00:00Z"/>
        <d v="1969-10-07T00:00:00Z"/>
        <d v="1993-12-04T00:00:00Z"/>
        <d v="1991-03-21T00:00:00Z"/>
        <d v="1990-09-26T00:00:00Z"/>
        <d v="1976-04-01T00:00:00Z"/>
        <d v="1966-11-29T00:00:00Z"/>
        <d v="1960-11-12T00:00:00Z"/>
        <d v="1953-06-09T00:00:00Z"/>
        <d v="1990-07-10T00:00:00Z"/>
        <d v="1952-10-17T00:00:00Z"/>
        <d v="1949-11-20T00:00:00Z"/>
        <d v="1971-03-06T00:00:00Z"/>
        <d v="1982-09-26T00:00:00Z"/>
        <d v="1948-09-05T00:00:00Z"/>
        <d v="1954-11-24T00:00:00Z"/>
        <d v="1963-02-06T00:00:00Z"/>
        <d v="1979-12-02T00:00:00Z"/>
        <d v="1959-11-27T00:00:00Z"/>
        <d v="1965-12-13T00:00:00Z"/>
        <d v="1975-02-24T00:00:00Z"/>
        <d v="1973-04-19T00:00:00Z"/>
        <d v="1963-02-23T00:00:00Z"/>
        <d v="1975-07-02T00:00:00Z"/>
        <d v="1954-03-09T00:00:00Z"/>
        <d v="1965-06-21T00:00:00Z"/>
        <d v="1953-10-22T00:00:00Z"/>
        <d v="1982-08-28T00:00:00Z"/>
        <d v="1993-09-27T00:00:00Z"/>
        <d v="1986-03-25T00:00:00Z"/>
        <d v="1965-02-10T00:00:00Z"/>
        <d v="1976-09-16T00:00:00Z"/>
        <d v="1961-04-03T00:00:00Z"/>
        <d v="1963-06-11T00:00:00Z"/>
        <d v="1986-10-30T00:00:00Z"/>
        <d v="1954-01-19T00:00:00Z"/>
        <d v="1952-01-18T00:00:00Z"/>
        <d v="1953-09-25T00:00:00Z"/>
        <d v="1986-12-14T00:00:00Z"/>
        <d v="1973-09-12T00:00:00Z"/>
        <d v="1930-09-01T00:00:00Z"/>
        <d v="1969-11-10T00:00:00Z"/>
        <d v="1980-06-22T00:00:00Z"/>
        <d v="1952-08-05T00:00:00Z"/>
        <d v="1932-07-31T00:00:00Z"/>
        <d v="1986-02-10T00:00:00Z"/>
        <d v="1986-06-21T00:00:00Z"/>
        <d v="1963-09-20T00:00:00Z"/>
        <d v="1943-02-06T00:00:00Z"/>
        <d v="1947-06-19T00:00:00Z"/>
        <d v="1952-01-20T00:00:00Z"/>
        <d v="1987-02-22T00:00:00Z"/>
        <d v="1978-11-25T00:00:00Z"/>
        <d v="1947-08-17T00:00:00Z"/>
        <d v="1993-09-07T00:00:00Z"/>
        <d v="1961-12-28T00:00:00Z"/>
        <d v="1957-04-22T00:00:00Z"/>
        <d v="1971-01-23T00:00:00Z"/>
        <d v="1991-09-11T00:00:00Z"/>
        <d v="1965-11-15T00:00:00Z"/>
        <d v="1984-05-26T00:00:00Z"/>
        <d v="1969-05-16T00:00:00Z"/>
        <d v="1956-11-18T00:00:00Z"/>
        <d v="1979-04-01T00:00:00Z"/>
        <d v="1970-02-23T00:00:00Z"/>
        <d v="1977-08-17T00:00:00Z"/>
        <d v="1986-01-02T00:00:00Z"/>
        <d v="1979-12-07T00:00:00Z"/>
        <d v="1962-08-24T00:00:00Z"/>
        <d v="1980-12-06T00:00:00Z"/>
        <d v="1950-07-29T00:00:00Z"/>
        <d v="1986-05-06T00:00:00Z"/>
        <d v="1981-09-01T00:00:00Z"/>
        <d v="1985-01-22T00:00:00Z"/>
        <d v="1956-06-22T00:00:00Z"/>
        <d v="1987-03-08T00:00:00Z"/>
        <d v="1993-03-29T00:00:00Z"/>
        <d v="1956-05-17T00:00:00Z"/>
        <d v="1972-01-27T00:00:00Z"/>
        <d v="1984-03-19T00:00:00Z"/>
        <d v="1982-03-25T00:00:00Z"/>
        <d v="1969-10-03T00:00:00Z"/>
        <d v="1994-04-30T00:00:00Z"/>
        <d v="1984-04-12T00:00:00Z"/>
        <d v="1962-12-03T00:00:00Z"/>
        <d v="1964-09-08T00:00:00Z"/>
        <d v="1977-08-12T00:00:00Z"/>
        <d v="1983-06-29T00:00:00Z"/>
        <d v="1995-07-15T00:00:00Z"/>
        <d v="1948-09-23T00:00:00Z"/>
        <d v="1948-12-01T00:00:00Z"/>
        <d v="1990-03-05T00:00:00Z"/>
        <d v="1949-06-08T00:00:00Z"/>
        <d v="1975-12-01T00:00:00Z"/>
        <d v="1964-03-10T00:00:00Z"/>
        <d v="1986-05-18T00:00:00Z"/>
        <d v="1957-11-08T00:00:00Z"/>
        <d v="1986-02-02T00:00:00Z"/>
        <d v="1949-02-10T00:00:00Z"/>
        <d v="1972-02-04T00:00:00Z"/>
        <d v="1977-03-02T00:00:00Z"/>
        <d v="1960-04-27T00:00:00Z"/>
        <d v="1983-06-12T00:00:00Z"/>
        <d v="1981-07-06T00:00:00Z"/>
        <d v="1961-08-09T00:00:00Z"/>
        <d v="1980-02-28T00:00:00Z"/>
        <d v="1996-04-16T00:00:00Z"/>
        <d v="1983-07-28T00:00:00Z"/>
        <d v="1952-07-01T00:00:00Z"/>
        <d v="1985-03-28T00:00:00Z"/>
        <d v="1987-01-15T00:00:00Z"/>
        <d v="1986-02-03T00:00:00Z"/>
        <d v="1981-05-26T00:00:00Z"/>
        <d v="1986-01-16T00:00:00Z"/>
        <d v="1953-01-26T00:00:00Z"/>
        <d v="1996-04-10T00:00:00Z"/>
        <d v="1973-04-23T00:00:00Z"/>
        <d v="1981-05-08T00:00:00Z"/>
        <d v="1965-08-22T00:00:00Z"/>
        <d v="1987-04-25T00:00:00Z"/>
        <d v="1983-09-11T00:00:00Z"/>
        <d v="1984-11-20T00:00:00Z"/>
        <d v="1988-10-17T00:00:00Z"/>
        <d v="1983-08-15T00:00:00Z"/>
        <d v="1944-02-15T00:00:00Z"/>
        <d v="1969-11-11T00:00:00Z"/>
        <d v="1958-01-23T00:00:00Z"/>
        <d v="1962-06-07T00:00:00Z"/>
        <d v="1989-04-12T00:00:00Z"/>
        <d v="1989-11-03T00:00:00Z"/>
        <d v="1972-07-30T00:00:00Z"/>
        <d v="1991-11-17T00:00:00Z"/>
        <d v="1991-04-09T00:00:00Z"/>
        <d v="1986-04-19T00:00:00Z"/>
        <d v="1978-09-28T00:00:00Z"/>
        <d v="1970-08-06T00:00:00Z"/>
        <d v="1983-02-13T00:00:00Z"/>
        <d v="1967-07-27T00:00:00Z"/>
        <d v="1954-06-07T00:00:00Z"/>
        <d v="1962-01-10T00:00:00Z"/>
        <d v="1985-09-14T00:00:00Z"/>
        <d v="1965-11-18T00:00:00Z"/>
        <d v="1963-02-17T00:00:00Z"/>
        <d v="1982-08-06T00:00:00Z"/>
        <d v="1989-09-19T00:00:00Z"/>
        <d v="1975-05-24T00:00:00Z"/>
        <d v="1983-07-07T00:00:00Z"/>
        <d v="1992-06-26T00:00:00Z"/>
        <d v="1977-02-02T00:00:00Z"/>
        <d v="1985-06-25T00:00:00Z"/>
        <d v="1975-01-06T00:00:00Z"/>
        <d v="1939-04-03T00:00:00Z"/>
        <d v="1989-07-06T00:00:00Z"/>
        <d v="1991-07-30T00:00:00Z"/>
        <d v="1968-06-08T00:00:00Z"/>
        <d v="1985-08-01T00:00:00Z"/>
        <d v="1971-01-08T00:00:00Z"/>
        <d v="1964-05-08T00:00:00Z"/>
        <d v="1981-08-26T00:00:00Z"/>
        <d v="1956-12-16T00:00:00Z"/>
        <d v="1966-07-21T00:00:00Z"/>
        <d v="1957-03-14T00:00:00Z"/>
        <d v="1982-12-30T00:00:00Z"/>
        <d v="1968-04-14T00:00:00Z"/>
        <d v="1976-05-16T00:00:00Z"/>
        <d v="1971-09-17T00:00:00Z"/>
        <d v="1948-06-25T00:00:00Z"/>
        <d v="1960-10-14T00:00:00Z"/>
        <d v="1983-06-09T00:00:00Z"/>
        <d v="1993-10-19T00:00:00Z"/>
        <d v="1990-06-02T00:00:00Z"/>
        <d v="1973-08-06T00:00:00Z"/>
        <d v="1986-11-14T00:00:00Z"/>
        <d v="1986-09-02T00:00:00Z"/>
        <d v="1951-06-11T00:00:00Z"/>
        <d v="1997-06-10T00:00:00Z"/>
        <d v="1969-12-03T00:00:00Z"/>
        <d v="1966-01-04T00:00:00Z"/>
        <d v="1944-02-23T00:00:00Z"/>
        <d v="1987-11-10T00:00:00Z"/>
        <d v="1953-06-24T00:00:00Z"/>
        <d v="1934-11-17T00:00:00Z"/>
        <d v="1957-07-05T00:00:00Z"/>
        <d v="1984-01-25T00:00:00Z"/>
        <d v="1983-09-08T00:00:00Z"/>
        <d v="1985-03-22T00:00:00Z"/>
        <d v="1951-06-09T00:00:00Z"/>
        <d v="1996-12-04T00:00:00Z"/>
        <d v="1986-07-23T00:00:00Z"/>
        <d v="1988-09-28T00:00:00Z"/>
        <d v="1972-03-18T00:00:00Z"/>
        <d v="1966-07-29T00:00:00Z"/>
        <d v="1995-07-19T00:00:00Z"/>
        <d v="1979-12-09T00:00:00Z"/>
        <d v="1989-02-11T00:00:00Z"/>
        <d v="1982-06-10T00:00:00Z"/>
        <d v="1965-02-04T00:00:00Z"/>
        <d v="1964-11-15T00:00:00Z"/>
        <d v="1991-06-04T00:00:00Z"/>
        <d v="1979-06-25T00:00:00Z"/>
        <d v="1962-05-13T00:00:00Z"/>
        <d v="1957-04-10T00:00:00Z"/>
        <d v="1955-08-16T00:00:00Z"/>
        <d v="1961-11-20T00:00:00Z"/>
        <d v="1953-07-11T00:00:00Z"/>
        <d v="1981-02-04T00:00:00Z"/>
        <d v="1965-09-07T00:00:00Z"/>
        <d v="1958-11-08T00:00:00Z"/>
        <d v="1980-05-13T00:00:00Z"/>
        <d v="1960-02-24T00:00:00Z"/>
        <d v="1946-01-12T00:00:00Z"/>
        <d v="1973-10-11T00:00:00Z"/>
        <d v="1957-08-13T00:00:00Z"/>
        <d v="1957-04-12T00:00:00Z"/>
        <d v="1977-06-29T00:00:00Z"/>
        <d v="1952-07-02T00:00:00Z"/>
        <d v="1987-07-08T00:00:00Z"/>
        <d v="1995-12-06T00:00:00Z"/>
        <d v="1982-07-12T00:00:00Z"/>
        <d v="1937-01-29T00:00:00Z"/>
        <d v="1944-03-28T00:00:00Z"/>
        <d v="1968-05-05T00:00:00Z"/>
        <d v="1984-09-18T00:00:00Z"/>
        <d v="1967-12-22T00:00:00Z"/>
        <d v="1981-12-31T00:00:00Z"/>
        <d v="1978-01-24T00:00:00Z"/>
        <d v="1965-01-26T00:00:00Z"/>
        <d v="1981-12-19T00:00:00Z"/>
        <d v="1973-07-26T00:00:00Z"/>
        <d v="1962-04-24T00:00:00Z"/>
        <d v="1968-06-14T00:00:00Z"/>
        <d v="1977-02-20T00:00:00Z"/>
        <d v="1950-12-07T00:00:00Z"/>
        <d v="1967-04-08T00:00:00Z"/>
        <d v="1953-07-12T00:00:00Z"/>
        <d v="1989-11-20T00:00:00Z"/>
        <d v="1977-05-18T00:00:00Z"/>
        <d v="1969-12-18T00:00:00Z"/>
        <d v="1947-04-27T00:00:00Z"/>
        <d v="1954-12-10T00:00:00Z"/>
        <d v="1978-04-28T00:00:00Z"/>
        <d v="1976-05-27T00:00:00Z"/>
        <d v="1957-02-08T00:00:00Z"/>
        <d v="1976-02-01T00:00:00Z"/>
        <d v="1983-01-14T00:00:00Z"/>
        <d v="1955-08-02T00:00:00Z"/>
        <d v="1952-03-17T00:00:00Z"/>
        <d v="1959-12-01T00:00:00Z"/>
        <d v="1954-05-01T00:00:00Z"/>
        <d v="1970-06-15T00:00:00Z"/>
        <d v="1952-01-05T00:00:00Z"/>
        <d v="1940-01-09T00:00:00Z"/>
        <d v="1954-06-29T00:00:00Z"/>
        <d v="1989-05-31T00:00:00Z"/>
        <d v="1956-07-10T00:00:00Z"/>
        <d v="1968-09-17T00:00:00Z"/>
        <d v="1949-05-25T00:00:00Z"/>
        <d v="1951-12-23T00:00:00Z"/>
        <d v="1948-12-29T00:00:00Z"/>
        <d v="1982-01-22T00:00:00Z"/>
        <d v="1961-06-15T00:00:00Z"/>
        <d v="1988-04-07T00:00:00Z"/>
        <d v="1955-05-05T00:00:00Z"/>
        <d v="1956-01-28T00:00:00Z"/>
        <d v="1955-10-27T00:00:00Z"/>
        <d v="1953-04-10T00:00:00Z"/>
        <d v="1956-08-17T00:00:00Z"/>
        <d v="1942-06-17T00:00:00Z"/>
        <d v="1951-12-07T00:00:00Z"/>
        <d v="1951-06-22T00:00:00Z"/>
        <d v="1956-11-11T00:00:00Z"/>
        <d v="1972-10-17T00:00:00Z"/>
        <d v="1962-09-15T00:00:00Z"/>
        <d v="1960-10-25T00:00:00Z"/>
        <d v="1964-12-20T00:00:00Z"/>
        <d v="1949-01-12T00:00:00Z"/>
        <d v="1948-09-27T00:00:00Z"/>
        <d v="1956-08-19T00:00:00Z"/>
        <d v="1952-07-22T00:00:00Z"/>
        <d v="1958-12-18T00:00:00Z"/>
        <d v="1959-02-08T00:00:00Z"/>
        <d v="1941-12-18T00:00:00Z"/>
        <d v="1957-01-18T00:00:00Z"/>
        <d v="1994-07-19T00:00:00Z"/>
        <d v="1952-12-24T00:00:00Z"/>
        <d v="1955-08-04T00:00:00Z"/>
        <d v="1946-01-02T00:00:00Z"/>
        <d v="1978-09-18T00:00:00Z"/>
        <d v="1950-03-21T00:00:00Z"/>
        <d v="1958-04-19T00:00:00Z"/>
        <d v="1966-07-24T00:00:00Z"/>
        <d v="1966-03-23T00:00:00Z"/>
        <d v="1948-08-12T00:00:00Z"/>
        <d v="1966-08-07T00:00:00Z"/>
        <d v="1959-04-09T00:00:00Z"/>
        <d v="1957-05-03T00:00:00Z"/>
        <d v="1956-08-29T00:00:00Z"/>
        <d v="1961-05-03T00:00:00Z"/>
        <d v="1944-03-03T00:00:00Z"/>
        <d v="1954-04-30T00:00:00Z"/>
        <d v="1966-09-22T00:00:00Z"/>
        <d v="1958-12-10T00:00:00Z"/>
        <d v="1966-08-12T00:00:00Z"/>
        <d v="1961-10-20T00:00:00Z"/>
        <d v="1950-03-31T00:00:00Z"/>
        <d v="1960-09-17T00:00:00Z"/>
        <d v="1956-05-25T00:00:00Z"/>
        <d v="1957-02-26T00:00:00Z"/>
        <d v="1957-10-20T00:00:00Z"/>
        <d v="1947-02-04T00:00:00Z"/>
        <d v="1960-12-09T00:00:00Z"/>
        <d v="1961-12-11T00:00:00Z"/>
        <d v="1978-04-16T00:00:00Z"/>
        <d v="1951-05-12T00:00:00Z"/>
        <d v="1960-06-16T00:00:00Z"/>
        <d v="1955-06-19T00:00:00Z"/>
        <d v="1966-07-27T00:00:00Z"/>
        <d v="1958-09-05T00:00:00Z"/>
        <d v="1963-02-21T00:00:00Z"/>
        <d v="1983-07-21T00:00:00Z"/>
        <d v="1969-01-08T00:00:00Z"/>
        <d v="1976-08-08T00:00:00Z"/>
        <d v="1955-03-17T00:00:00Z"/>
        <d v="1950-07-11T00:00:00Z"/>
        <d v="1947-05-11T00:00:00Z"/>
        <d v="1961-12-17T00:00:00Z"/>
        <d v="1978-12-22T00:00:00Z"/>
        <d v="1972-04-14T00:00:00Z"/>
        <d v="1975-11-05T00:00:00Z"/>
        <d v="1985-05-13T00:00:00Z"/>
        <d v="1961-01-21T00:00:00Z"/>
        <d v="1978-03-17T00:00:00Z"/>
        <d v="1946-07-04T00:00:00Z"/>
        <d v="1979-10-31T00:00:00Z"/>
        <d v="1946-05-23T00:00:00Z"/>
        <d v="1959-12-06T00:00:00Z"/>
        <d v="1989-09-18T00:00:00Z"/>
        <d v="1967-11-01T00:00:00Z"/>
        <d v="1978-12-14T00:00:00Z"/>
        <d v="1976-09-12T00:00:00Z"/>
        <d v="1978-12-23T00:00:00Z"/>
        <d v="1950-05-16T00:00:00Z"/>
        <d v="1955-02-22T00:00:00Z"/>
        <d v="1981-05-04T00:00:00Z"/>
        <d v="1974-01-27T00:00:00Z"/>
        <d v="1965-06-01T00:00:00Z"/>
        <d v="1975-05-27T00:00:00Z"/>
        <d v="1960-06-21T00:00:00Z"/>
        <d v="1968-09-01T00:00:00Z"/>
        <d v="1981-02-16T00:00:00Z"/>
        <d v="1968-09-04T00:00:00Z"/>
        <d v="1958-09-22T00:00:00Z"/>
        <d v="1961-05-23T00:00:00Z"/>
        <d v="1965-03-06T00:00:00Z"/>
        <d v="1974-05-04T00:00:00Z"/>
        <d v="1955-03-11T00:00:00Z"/>
        <d v="1953-04-08T00:00:00Z"/>
        <d v="1966-02-22T00:00:00Z"/>
        <d v="1982-05-21T00:00:00Z"/>
        <d v="1986-07-14T00:00:00Z"/>
        <d v="1956-01-15T00:00:00Z"/>
        <d v="1960-05-08T00:00:00Z"/>
        <d v="1982-02-14T00:00:00Z"/>
        <d v="1945-02-08T00:00:00Z"/>
        <d v="1957-04-30T00:00:00Z"/>
        <d v="1953-06-26T00:00:00Z"/>
        <d v="1950-11-04T00:00:00Z"/>
        <d v="1940-12-06T00:00:00Z"/>
        <d v="1965-06-02T00:00:00Z"/>
        <d v="1963-06-29T00:00:00Z"/>
        <d v="1952-12-11T00:00:00Z"/>
        <d v="1973-03-12T00:00:00Z"/>
        <d v="1956-07-17T00:00:00Z"/>
        <d v="1971-06-05T00:00:00Z"/>
        <d v="1961-04-18T00:00:00Z"/>
        <d v="1987-07-26T00:00:00Z"/>
        <d v="1953-01-19T00:00:00Z"/>
        <d v="1956-01-08T00:00:00Z"/>
        <d v="1963-10-30T00:00:00Z"/>
        <d v="1954-04-02T00:00:00Z"/>
        <d v="1964-09-06T00:00:00Z"/>
        <d v="1959-02-01T00:00:00Z"/>
        <d v="1941-02-11T00:00:00Z"/>
        <d v="1952-10-21T00:00:00Z"/>
        <d v="1985-03-05T00:00:00Z"/>
        <d v="1993-11-18T00:00:00Z"/>
        <d v="1991-03-26T00:00:00Z"/>
        <d v="1970-04-30T00:00:00Z"/>
        <d v="1957-05-31T00:00:00Z"/>
        <d v="1946-08-15T00:00:00Z"/>
        <d v="1955-04-27T00:00:00Z"/>
        <d v="1982-04-03T00:00:00Z"/>
        <d v="1958-04-08T00:00:00Z"/>
        <d v="1954-09-05T00:00:00Z"/>
        <d v="1936-03-20T00:00:00Z"/>
        <d v="1964-10-18T00:00:00Z"/>
        <d v="1974-01-01T00:00:00Z"/>
        <d v="1977-05-02T00:00:00Z"/>
        <d v="1938-03-03T00:00:00Z"/>
        <d v="1942-03-24T00:00:00Z"/>
        <d v="1959-10-23T00:00:00Z"/>
        <d v="1949-03-26T00:00:00Z"/>
        <d v="1986-10-17T00:00:00Z"/>
        <d v="1958-01-26T00:00:00Z"/>
        <d v="1948-08-05T00:00:00Z"/>
        <d v="1966-08-03T00:00:00Z"/>
        <d v="1949-01-23T00:00:00Z"/>
        <d v="1943-05-25T00:00:00Z"/>
        <d v="1985-12-28T00:00:00Z"/>
        <d v="1962-09-22T00:00:00Z"/>
        <d v="1990-09-07T00:00:00Z"/>
        <d v="1958-02-01T00:00:00Z"/>
        <d v="1950-06-21T00:00:00Z"/>
        <d v="1974-09-14T00:00:00Z"/>
        <d v="1955-10-04T00:00:00Z"/>
        <d v="1948-06-05T00:00:00Z"/>
        <d v="1979-09-17T00:00:00Z"/>
        <d v="1957-11-16T00:00:00Z"/>
        <d v="1954-06-09T00:00:00Z"/>
        <d v="1952-07-17T00:00:00Z"/>
        <d v="1956-03-07T00:00:00Z"/>
        <d v="1987-04-22T00:00:00Z"/>
        <d v="1994-09-24T00:00:00Z"/>
        <d v="1992-11-07T00:00:00Z"/>
        <d v="1963-11-17T00:00:00Z"/>
        <d v="1990-02-08T00:00:00Z"/>
        <d v="1990-11-02T00:00:00Z"/>
        <d v="1959-04-27T00:00:00Z"/>
        <d v="1950-07-20T00:00:00Z"/>
        <d v="1979-12-24T00:00:00Z"/>
        <d v="1971-07-14T00:00:00Z"/>
        <d v="1957-11-04T00:00:00Z"/>
        <d v="1960-02-25T00:00:00Z"/>
        <d v="1987-11-19T00:00:00Z"/>
        <d v="1956-10-11T00:00:00Z"/>
        <d v="1939-01-22T00:00:00Z"/>
        <d v="1956-06-11T00:00:00Z"/>
        <d v="1958-02-20T00:00:00Z"/>
        <d v="1988-01-28T00:00:00Z"/>
        <d v="1955-02-17T00:00:00Z"/>
        <d v="1982-02-17T00:00:00Z"/>
        <d v="1984-04-19T00:00:00Z"/>
        <d v="1974-11-25T00:00:00Z"/>
        <d v="1976-03-31T00:00:00Z"/>
        <d v="1985-12-17T00:00:00Z"/>
        <d v="1950-06-26T00:00:00Z"/>
        <d v="1970-07-26T00:00:00Z"/>
        <d v="1972-02-08T00:00:00Z"/>
        <d v="1975-10-23T00:00:00Z"/>
        <d v="1994-05-04T00:00:00Z"/>
        <d v="1985-02-01T00:00:00Z"/>
        <d v="1949-11-14T00:00:00Z"/>
        <d v="1967-04-10T00:00:00Z"/>
        <d v="1958-09-03T00:00:00Z"/>
        <d v="1969-07-10T00:00:00Z"/>
        <d v="1980-09-01T00:00:00Z"/>
        <d v="1976-12-22T00:00:00Z"/>
        <d v="1991-12-05T00:00:00Z"/>
        <d v="1972-11-05T00:00:00Z"/>
        <d v="1946-05-06T00:00:00Z"/>
        <d v="1976-05-09T00:00:00Z"/>
        <d v="1963-12-30T00:00:00Z"/>
        <d v="1958-08-13T00:00:00Z"/>
        <d v="1985-06-04T00:00:00Z"/>
        <d v="1964-11-10T00:00:00Z"/>
        <d v="1972-10-01T00:00:00Z"/>
        <d v="1963-04-04T00:00:00Z"/>
        <d v="1969-09-05T00:00:00Z"/>
        <d v="1973-03-15T00:00:00Z"/>
        <d v="1960-07-04T00:00:00Z"/>
        <d v="1996-11-12T00:00:00Z"/>
        <d v="1980-12-27T00:00:00Z"/>
        <d v="1973-01-25T00:00:00Z"/>
        <d v="1963-05-30T00:00:00Z"/>
        <d v="1961-02-10T00:00:00Z"/>
        <d v="1970-05-26T00:00:00Z"/>
        <d v="1996-12-27T00:00:00Z"/>
        <d v="1963-02-05T00:00:00Z"/>
        <d v="1973-05-06T00:00:00Z"/>
        <d v="1967-02-04T00:00:00Z"/>
        <d v="1981-04-02T00:00:00Z"/>
        <d v="1959-07-23T00:00:00Z"/>
        <d v="1958-01-21T00:00:00Z"/>
        <d v="1960-11-26T00:00:00Z"/>
        <d v="1956-02-25T00:00:00Z"/>
        <d v="1967-12-14T00:00:00Z"/>
        <d v="1955-04-03T00:00:00Z"/>
        <d v="1970-04-21T00:00:00Z"/>
        <d v="1965-11-17T00:00:00Z"/>
        <d v="1952-02-02T00:00:00Z"/>
        <d v="1948-11-24T00:00:00Z"/>
        <d v="1971-02-15T00:00:00Z"/>
        <d v="1967-08-15T00:00:00Z"/>
        <d v="1956-10-09T00:00:00Z"/>
        <d v="1967-02-14T00:00:00Z"/>
        <d v="1957-11-03T00:00:00Z"/>
        <d v="1960-12-13T00:00:00Z"/>
        <d v="1965-07-23T00:00:00Z"/>
        <d v="1993-11-20T00:00:00Z"/>
        <d v="1986-12-04T00:00:00Z"/>
        <d v="1962-11-28T00:00:00Z"/>
        <d v="1952-02-21T00:00:00Z"/>
        <d v="1985-09-16T00:00:00Z"/>
        <d v="1980-06-16T00:00:00Z"/>
        <d v="1971-06-27T00:00:00Z"/>
        <d v="1961-04-30T00:00:00Z"/>
        <d v="1952-05-09T00:00:00Z"/>
        <d v="1969-07-30T00:00:00Z"/>
        <d v="1952-10-16T00:00:00Z"/>
        <d v="1967-05-02T00:00:00Z"/>
        <d v="1969-09-24T00:00:00Z"/>
        <d v="1965-06-04T00:00:00Z"/>
        <d v="1980-09-19T00:00:00Z"/>
        <d v="1948-01-14T00:00:00Z"/>
        <d v="1957-08-06T00:00:00Z"/>
        <d v="1948-10-27T00:00:00Z"/>
        <d v="1993-10-18T00:00:00Z"/>
        <d v="1970-07-27T00:00:00Z"/>
        <d v="1977-11-27T00:00:00Z"/>
        <d v="1960-07-08T00:00:00Z"/>
        <d v="1952-08-06T00:00:00Z"/>
        <d v="1981-04-04T00:00:00Z"/>
        <d v="1973-04-17T00:00:00Z"/>
        <d v="1957-12-24T00:00:00Z"/>
        <d v="1941-02-07T00:00:00Z"/>
        <d v="1947-07-23T00:00:00Z"/>
        <d v="1958-12-23T00:00:00Z"/>
        <d v="1976-05-31T00:00:00Z"/>
        <d v="1968-03-29T00:00:00Z"/>
        <d v="1965-10-09T00:00:00Z"/>
        <d v="1981-12-30T00:00:00Z"/>
        <d v="1947-09-08T00:00:00Z"/>
        <d v="1963-12-21T00:00:00Z"/>
        <d v="1972-12-28T00:00:00Z"/>
        <d v="1952-09-02T00:00:00Z"/>
        <d v="1985-04-19T00:00:00Z"/>
        <d v="1975-08-25T00:00:00Z"/>
        <d v="1982-09-05T00:00:00Z"/>
        <d v="1950-04-25T00:00:00Z"/>
        <d v="1988-10-28T00:00:00Z"/>
        <d v="1989-09-10T00:00:00Z"/>
        <d v="1968-12-31T00:00:00Z"/>
        <d v="1986-03-20T00:00:00Z"/>
        <d v="1965-09-04T00:00:00Z"/>
        <d v="1968-03-21T00:00:00Z"/>
        <d v="1994-06-03T00:00:00Z"/>
        <d v="1947-08-01T00:00:00Z"/>
        <d v="1968-11-11T00:00:00Z"/>
        <d v="1977-03-01T00:00:00Z"/>
        <d v="1954-10-18T00:00:00Z"/>
        <d v="1986-12-13T00:00:00Z"/>
        <d v="1966-02-21T00:00:00Z"/>
        <d v="1936-11-25T00:00:00Z"/>
        <d v="1965-10-22T00:00:00Z"/>
        <d v="1967-06-16T00:00:00Z"/>
        <d v="1986-09-17T00:00:00Z"/>
        <d v="1970-09-11T00:00:00Z"/>
        <d v="1957-01-31T00:00:00Z"/>
        <d v="1946-07-10T00:00:00Z"/>
        <d v="1963-09-30T00:00:00Z"/>
        <d v="1965-08-20T00:00:00Z"/>
        <d v="1947-05-12T00:00:00Z"/>
        <d v="1959-10-14T00:00:00Z"/>
        <d v="1997-01-07T00:00:00Z"/>
        <d v="1952-09-13T00:00:00Z"/>
        <d v="1964-05-11T00:00:00Z"/>
        <d v="1953-03-25T00:00:00Z"/>
        <d v="1961-09-09T00:00:00Z"/>
        <d v="1967-04-19T00:00:00Z"/>
        <d v="1983-06-17T00:00:00Z"/>
        <d v="1992-11-23T00:00:00Z"/>
        <d v="1955-09-17T00:00:00Z"/>
        <d v="1989-09-27T00:00:00Z"/>
        <d v="1949-04-03T00:00:00Z"/>
        <d v="1970-01-28T00:00:00Z"/>
        <d v="1963-01-12T00:00:00Z"/>
        <d v="1958-10-24T00:00:00Z"/>
        <d v="1950-10-27T00:00:00Z"/>
        <d v="1966-04-15T00:00:00Z"/>
        <d v="1950-10-18T00:00:00Z"/>
        <d v="1963-03-08T00:00:00Z"/>
        <d v="1973-03-10T00:00:00Z"/>
        <d v="1962-08-02T00:00:00Z"/>
        <d v="1981-03-24T00:00:00Z"/>
        <d v="1977-02-17T00:00:00Z"/>
        <d v="1961-12-02T00:00:00Z"/>
        <d v="1977-03-05T00:00:00Z"/>
        <d v="1986-07-15T00:00:00Z"/>
        <d v="1966-09-24T00:00:00Z"/>
        <d v="1963-07-17T00:00:00Z"/>
        <d v="1962-08-16T00:00:00Z"/>
        <d v="1943-11-28T00:00:00Z"/>
        <d v="1950-10-03T00:00:00Z"/>
        <d v="1946-03-23T00:00:00Z"/>
        <d v="1960-07-01T00:00:00Z"/>
        <d v="1957-10-16T00:00:00Z"/>
        <d v="1964-07-07T00:00:00Z"/>
        <d v="1962-08-31T00:00:00Z"/>
        <d v="1947-05-02T00:00:00Z"/>
        <d v="1973-04-09T00:00:00Z"/>
        <d v="1971-11-29T00:00:00Z"/>
        <d v="1963-03-03T00:00:00Z"/>
        <d v="1985-01-10T00:00:00Z"/>
        <d v="1961-07-07T00:00:00Z"/>
        <d v="1958-04-05T00:00:00Z"/>
        <d v="1957-04-04T00:00:00Z"/>
        <d v="1962-11-03T00:00:00Z"/>
        <d v="1950-09-26T00:00:00Z"/>
        <d v="1953-04-20T00:00:00Z"/>
        <d v="1963-02-10T00:00:00Z"/>
        <d v="1950-08-03T00:00:00Z"/>
        <d v="1971-05-19T00:00:00Z"/>
        <d v="1969-06-18T00:00:00Z"/>
        <d v="1947-08-23T00:00:00Z"/>
        <d v="1964-09-30T00:00:00Z"/>
        <d v="1960-10-21T00:00:00Z"/>
        <d v="1961-05-14T00:00:00Z"/>
        <d v="1989-11-17T00:00:00Z"/>
        <d v="1951-02-28T00:00:00Z"/>
        <d v="1993-12-05T00:00:00Z"/>
        <d v="1974-10-31T00:00:00Z"/>
        <d v="1974-02-20T00:00:00Z"/>
        <d v="1990-05-01T00:00:00Z"/>
        <d v="1955-12-01T00:00:00Z"/>
        <d v="1981-09-20T00:00:00Z"/>
        <d v="1980-04-20T00:00:00Z"/>
        <d v="1961-07-03T00:00:00Z"/>
        <d v="1976-07-10T00:00:00Z"/>
        <d v="1956-05-22T00:00:00Z"/>
        <d v="1962-05-06T00:00:00Z"/>
        <d v="1947-06-20T00:00:00Z"/>
        <d v="1961-02-23T00:00:00Z"/>
        <d v="1963-07-30T00:00:00Z"/>
        <d v="1956-12-04T00:00:00Z"/>
        <d v="1950-05-28T00:00:00Z"/>
        <d v="1956-09-22T00:00:00Z"/>
        <d v="1959-11-28T00:00:00Z"/>
        <d v="1951-10-20T00:00:00Z"/>
        <d v="1956-01-17T00:00:00Z"/>
        <d v="1953-10-10T00:00:00Z"/>
        <d v="1975-05-14T00:00:00Z"/>
        <d v="1968-08-22T00:00:00Z"/>
        <d v="1976-03-23T00:00:00Z"/>
        <d v="1955-02-06T00:00:00Z"/>
        <d v="1956-05-10T00:00:00Z"/>
        <d v="1988-10-09T00:00:00Z"/>
        <d v="1948-05-06T00:00:00Z"/>
        <d v="1947-10-28T00:00:00Z"/>
        <d v="1965-04-10T00:00:00Z"/>
        <d v="1987-01-18T00:00:00Z"/>
        <d v="1962-08-10T00:00:00Z"/>
        <d v="1971-05-17T00:00:00Z"/>
        <d v="1959-08-14T00:00:00Z"/>
        <d v="1989-08-18T00:00:00Z"/>
        <d v="1966-07-17T00:00:00Z"/>
        <d v="1969-09-26T00:00:00Z"/>
        <d v="1964-07-18T00:00:00Z"/>
        <d v="1991-09-19T00:00:00Z"/>
        <d v="1953-05-22T00:00:00Z"/>
        <d v="1949-12-05T00:00:00Z"/>
        <d v="1957-03-12T00:00:00Z"/>
        <d v="1951-01-21T00:00:00Z"/>
        <d v="1953-02-24T00:00:00Z"/>
        <d v="1960-09-23T00:00:00Z"/>
        <d v="1968-10-16T00:00:00Z"/>
        <d v="1963-04-29T00:00:00Z"/>
        <d v="1972-12-21T00:00:00Z"/>
        <d v="1967-04-04T00:00:00Z"/>
        <d v="1964-11-11T00:00:00Z"/>
        <d v="1953-03-03T00:00:00Z"/>
        <d v="1956-04-22T00:00:00Z"/>
        <d v="1952-07-29T00:00:00Z"/>
        <d v="1967-12-08T00:00:00Z"/>
        <d v="1959-03-29T00:00:00Z"/>
        <d v="1951-12-16T00:00:00Z"/>
        <d v="1964-06-13T00:00:00Z"/>
        <d v="1988-12-03T00:00:00Z"/>
        <d v="1952-04-26T00:00:00Z"/>
        <d v="1962-01-15T00:00:00Z"/>
        <d v="1976-10-15T00:00:00Z"/>
        <d v="1956-03-11T00:00:00Z"/>
        <d v="1973-04-29T00:00:00Z"/>
        <d v="1969-01-10T00:00:00Z"/>
        <d v="1966-05-27T00:00:00Z"/>
        <d v="1965-10-12T00:00:00Z"/>
        <d v="1951-07-06T00:00:00Z"/>
        <d v="1993-09-02T00:00:00Z"/>
        <d v="1965-03-21T00:00:00Z"/>
        <d v="1973-10-01T00:00:00Z"/>
        <d v="1947-04-13T00:00:00Z"/>
        <d v="1967-01-28T00:00:00Z"/>
        <d v="1960-08-02T00:00:00Z"/>
        <d v="1958-06-04T00:00:00Z"/>
        <d v="1966-06-16T00:00:00Z"/>
        <d v="1961-01-14T00:00:00Z"/>
        <d v="1978-10-15T00:00:00Z"/>
        <d v="1949-01-03T00:00:00Z"/>
        <d v="1970-03-05T00:00:00Z"/>
        <d v="1966-10-29T00:00:00Z"/>
        <d v="1955-01-27T00:00:00Z"/>
        <d v="1958-10-31T00:00:00Z"/>
        <d v="1959-05-21T00:00:00Z"/>
        <d v="1967-11-21T00:00:00Z"/>
        <d v="1971-07-05T00:00:00Z"/>
        <d v="1982-09-01T00:00:00Z"/>
        <d v="1957-04-23T00:00:00Z"/>
        <d v="1968-06-13T00:00:00Z"/>
        <d v="1958-08-22T00:00:00Z"/>
        <d v="1974-12-04T00:00:00Z"/>
        <d v="1981-12-17T00:00:00Z"/>
        <d v="1974-01-14T00:00:00Z"/>
        <d v="1990-08-30T00:00:00Z"/>
        <d v="1990-09-04T00:00:00Z"/>
        <d v="1948-03-15T00:00:00Z"/>
        <d v="1949-08-05T00:00:00Z"/>
        <d v="1953-07-31T00:00:00Z"/>
        <d v="1955-10-28T00:00:00Z"/>
        <d v="1957-03-30T00:00:00Z"/>
        <d v="1947-01-30T00:00:00Z"/>
        <d v="1981-10-07T00:00:00Z"/>
        <d v="1968-01-14T00:00:00Z"/>
        <d v="1970-01-12T00:00:00Z"/>
        <d v="1989-04-20T00:00:00Z"/>
        <d v="1979-02-02T00:00:00Z"/>
        <d v="1969-10-14T00:00:00Z"/>
        <d v="1951-06-02T00:00:00Z"/>
        <d v="1953-08-08T00:00:00Z"/>
        <d v="1949-08-20T00:00:00Z"/>
        <d v="1964-07-24T00:00:00Z"/>
        <d v="1980-11-08T00:00:00Z"/>
        <d v="1950-07-05T00:00:00Z"/>
        <d v="1950-04-30T00:00:00Z"/>
        <d v="1959-08-28T00:00:00Z"/>
        <d v="1963-04-06T00:00:00Z"/>
        <d v="1963-07-02T00:00:00Z"/>
        <d v="1983-10-16T00:00:00Z"/>
        <d v="1953-04-09T00:00:00Z"/>
        <d v="1971-12-02T00:00:00Z"/>
        <d v="1953-11-22T00:00:00Z"/>
        <d v="1956-10-12T00:00:00Z"/>
        <d v="1956-07-13T00:00:00Z"/>
        <d v="1957-11-10T00:00:00Z"/>
        <d v="1954-09-25T00:00:00Z"/>
        <d v="1950-09-10T00:00:00Z"/>
        <d v="1955-09-22T00:00:00Z"/>
        <d v="1980-12-04T00:00:00Z"/>
        <d v="1965-08-06T00:00:00Z"/>
        <d v="1957-12-18T00:00:00Z"/>
        <d v="1947-02-28T00:00:00Z"/>
        <d v="1972-04-20T00:00:00Z"/>
        <d v="1948-02-04T00:00:00Z"/>
        <d v="1978-03-28T00:00:00Z"/>
        <d v="1956-10-01T00:00:00Z"/>
        <d v="1976-03-30T00:00:00Z"/>
        <d v="1976-05-01T00:00:00Z"/>
        <d v="1965-04-07T00:00:00Z"/>
        <d v="1952-01-01T00:00:00Z"/>
        <d v="1989-01-15T00:00:00Z"/>
        <d v="1964-07-01T00:00:00Z"/>
        <d v="1953-09-17T00:00:00Z"/>
        <d v="1953-06-25T00:00:00Z"/>
        <d v="1952-04-07T00:00:00Z"/>
        <d v="1992-09-27T00:00:00Z"/>
        <d v="1956-02-21T00:00:00Z"/>
        <d v="1994-01-25T00:00:00Z"/>
        <d v="1951-02-08T00:00:00Z"/>
        <d v="1965-02-06T00:00:00Z"/>
        <d v="1966-01-29T00:00:00Z"/>
        <d v="1950-03-17T00:00:00Z"/>
        <d v="1981-12-15T00:00:00Z"/>
        <d v="1996-11-14T00:00:00Z"/>
        <d v="1951-11-14T00:00:00Z"/>
        <d v="1958-03-23T00:00:00Z"/>
        <d v="1974-01-12T00:00:00Z"/>
        <d v="1960-09-13T00:00:00Z"/>
        <d v="1956-12-31T00:00:00Z"/>
        <d v="1976-10-18T00:00:00Z"/>
        <d v="1969-10-23T00:00:00Z"/>
        <d v="1961-01-17T00:00:00Z"/>
        <d v="1953-10-20T00:00:00Z"/>
        <d v="1943-09-08T00:00:00Z"/>
        <d v="1963-07-11T00:00:00Z"/>
        <d v="1954-01-09T00:00:00Z"/>
        <d v="1943-05-11T00:00:00Z"/>
        <d v="1955-12-03T00:00:00Z"/>
        <d v="1957-07-12T00:00:00Z"/>
        <d v="1945-05-08T00:00:00Z"/>
        <d v="1944-12-04T00:00:00Z"/>
        <d v="1970-07-07T00:00:00Z"/>
        <d v="1956-01-06T00:00:00Z"/>
        <d v="1958-06-10T00:00:00Z"/>
        <d v="1955-01-26T00:00:00Z"/>
        <d v="1956-03-19T00:00:00Z"/>
        <d v="1985-12-23T00:00:00Z"/>
        <d v="1990-10-08T00:00:00Z"/>
        <d v="1991-06-20T00:00:00Z"/>
        <d v="1986-02-20T00:00:00Z"/>
        <d v="1959-03-25T00:00:00Z"/>
        <d v="1949-04-04T00:00:00Z"/>
        <d v="1963-12-01T00:00:00Z"/>
        <d v="1963-11-16T00:00:00Z"/>
        <d v="1996-08-31T00:00:00Z"/>
        <d v="1971-05-26T00:00:00Z"/>
        <d v="1971-12-12T00:00:00Z"/>
        <d v="1968-01-28T00:00:00Z"/>
        <d v="1966-08-24T00:00:00Z"/>
        <d v="1943-02-26T00:00:00Z"/>
        <d v="1976-01-23T00:00:00Z"/>
        <d v="1937-07-04T00:00:00Z"/>
        <d v="1940-08-24T00:00:00Z"/>
        <d v="1973-07-13T00:00:00Z"/>
        <d v="1959-01-21T00:00:00Z"/>
        <d v="1943-08-08T00:00:00Z"/>
        <d v="1953-05-03T00:00:00Z"/>
        <d v="1976-05-06T00:00:00Z"/>
        <d v="1953-10-28T00:00:00Z"/>
        <d v="1941-02-21T00:00:00Z"/>
        <d v="1948-12-23T00:00:00Z"/>
        <d v="1978-09-23T00:00:00Z"/>
        <d v="1971-02-06T00:00:00Z"/>
        <d v="1962-06-15T00:00:00Z"/>
        <d v="1963-04-02T00:00:00Z"/>
        <d v="1959-03-23T00:00:00Z"/>
        <d v="1967-03-24T00:00:00Z"/>
        <d v="1950-11-25T00:00:00Z"/>
        <d v="1949-10-06T00:00:00Z"/>
        <d v="1950-02-08T00:00:00Z"/>
        <d v="1947-01-16T00:00:00Z"/>
        <d v="1970-10-22T00:00:00Z"/>
        <d v="1957-10-22T00:00:00Z"/>
        <d v="1946-04-17T00:00:00Z"/>
        <d v="1960-04-10T00:00:00Z"/>
        <d v="1967-07-17T00:00:00Z"/>
        <d v="1958-03-19T00:00:00Z"/>
        <d v="1968-03-24T00:00:00Z"/>
        <d v="1970-03-27T00:00:00Z"/>
        <d v="1954-09-01T00:00:00Z"/>
        <d v="1960-10-20T00:00:00Z"/>
        <d v="1957-11-27T00:00:00Z"/>
        <d v="1962-03-25T00:00:00Z"/>
        <d v="1945-09-27T00:00:00Z"/>
        <d v="1982-09-29T00:00:00Z"/>
        <d v="1970-07-12T00:00:00Z"/>
        <d v="1966-08-17T00:00:00Z"/>
        <d v="1951-05-31T00:00:00Z"/>
        <d v="1949-05-04T00:00:00Z"/>
        <d v="1958-05-06T00:00:00Z"/>
        <d v="1947-06-30T00:00:00Z"/>
        <d v="1962-09-12T00:00:00Z"/>
        <d v="1992-10-17T00:00:00Z"/>
        <d v="1963-07-23T00:00:00Z"/>
        <d v="1959-10-27T00:00:00Z"/>
        <d v="1978-11-09T00:00:00Z"/>
        <d v="1979-05-11T00:00:00Z"/>
        <d v="1950-01-09T00:00:00Z"/>
        <d v="1945-06-05T00:00:00Z"/>
        <d v="1949-12-22T00:00:00Z"/>
        <d v="1960-01-21T00:00:00Z"/>
        <d v="1948-06-10T00:00:00Z"/>
        <d v="1961-02-04T00:00:00Z"/>
        <d v="1938-09-21T00:00:00Z"/>
        <d v="1947-06-25T00:00:00Z"/>
        <d v="1968-02-17T00:00:00Z"/>
        <d v="1977-04-16T00:00:00Z"/>
        <d v="1970-10-15T00:00:00Z"/>
        <d v="1973-08-26T00:00:00Z"/>
        <d v="1966-01-17T00:00:00Z"/>
        <d v="1949-08-31T00:00:00Z"/>
        <d v="1968-02-10T00:00:00Z"/>
        <d v="1976-03-20T00:00:00Z"/>
        <d v="1943-05-24T00:00:00Z"/>
        <d v="1954-07-02T00:00:00Z"/>
        <d v="1951-01-12T00:00:00Z"/>
        <d v="1977-10-19T00:00:00Z"/>
        <d v="1958-02-25T00:00:00Z"/>
        <d v="1975-05-10T00:00:00Z"/>
        <d v="1966-07-02T00:00:00Z"/>
        <d v="1955-12-02T00:00:00Z"/>
        <d v="1960-03-07T00:00:00Z"/>
        <d v="1942-03-27T00:00:00Z"/>
        <d v="1963-04-10T00:00:00Z"/>
        <d v="1959-03-16T00:00:00Z"/>
        <d v="1951-03-10T00:00:00Z"/>
        <d v="1958-10-20T00:00:00Z"/>
        <d v="1996-12-16T00:00:00Z"/>
        <d v="1960-11-30T00:00:00Z"/>
        <d v="1989-11-26T00:00:00Z"/>
        <d v="1978-01-08T00:00:00Z"/>
        <d v="1989-06-30T00:00:00Z"/>
        <d v="1976-12-02T00:00:00Z"/>
        <d v="1970-03-03T00:00:00Z"/>
        <d v="1958-10-03T00:00:00Z"/>
        <d v="1950-08-06T00:00:00Z"/>
        <d v="1980-02-29T00:00:00Z"/>
        <d v="1980-02-04T00:00:00Z"/>
        <d v="1969-06-19T00:00:00Z"/>
        <d v="1956-04-10T00:00:00Z"/>
        <d v="1995-01-13T00:00:00Z"/>
        <d v="1969-06-10T00:00:00Z"/>
        <d v="1970-03-23T00:00:00Z"/>
        <d v="1965-11-23T00:00:00Z"/>
        <d v="1957-08-01T00:00:00Z"/>
        <d v="1949-01-07T00:00:00Z"/>
        <d v="1978-10-12T00:00:00Z"/>
        <d v="1966-10-13T00:00:00Z"/>
        <d v="1956-06-08T00:00:00Z"/>
        <d v="1967-06-18T00:00:00Z"/>
        <d v="1961-11-27T00:00:00Z"/>
        <d v="1947-05-24T00:00:00Z"/>
        <d v="1949-02-28T00:00:00Z"/>
        <d v="1974-05-14T00:00:00Z"/>
        <d v="1973-03-02T00:00:00Z"/>
        <d v="1971-08-21T00:00:00Z"/>
        <d v="1940-08-02T00:00:00Z"/>
        <d v="1953-09-07T00:00:00Z"/>
        <d v="1985-04-25T00:00:00Z"/>
        <d v="1967-10-04T00:00:00Z"/>
        <d v="1981-08-17T00:00:00Z"/>
        <d v="1958-09-11T00:00:00Z"/>
        <d v="1958-10-23T00:00:00Z"/>
        <d v="1979-07-12T00:00:00Z"/>
        <d v="1950-01-26T00:00:00Z"/>
        <d v="1961-06-04T00:00:00Z"/>
        <d v="1963-04-27T00:00:00Z"/>
        <d v="1960-10-05T00:00:00Z"/>
        <d v="1963-10-08T00:00:00Z"/>
        <d v="1951-01-24T00:00:00Z"/>
        <d v="1961-10-16T00:00:00Z"/>
        <d v="1957-12-30T00:00:00Z"/>
        <d v="1976-04-29T00:00:00Z"/>
        <d v="1962-11-07T00:00:00Z"/>
        <d v="1964-10-16T00:00:00Z"/>
        <d v="1949-07-30T00:00:00Z"/>
        <d v="1979-05-03T00:00:00Z"/>
        <d v="1967-04-07T00:00:00Z"/>
        <d v="1957-06-13T00:00:00Z"/>
        <d v="1981-09-06T00:00:00Z"/>
        <d v="1975-06-22T00:00:00Z"/>
        <d v="1951-06-14T00:00:00Z"/>
        <d v="1972-04-02T00:00:00Z"/>
        <d v="1947-03-24T00:00:00Z"/>
        <d v="1971-02-24T00:00:00Z"/>
        <d v="1961-03-13T00:00:00Z"/>
        <d v="1963-07-29T00:00:00Z"/>
        <d v="1979-11-03T00:00:00Z"/>
        <d v="1961-05-12T00:00:00Z"/>
        <d v="1979-02-22T00:00:00Z"/>
        <d v="1977-11-18T00:00:00Z"/>
        <d v="1995-07-18T00:00:00Z"/>
        <d v="1950-08-14T00:00:00Z"/>
        <d v="1957-07-15T00:00:00Z"/>
        <d v="1968-10-19T00:00:00Z"/>
        <d v="1965-09-25T00:00:00Z"/>
        <d v="1965-10-29T00:00:00Z"/>
        <d v="1954-12-08T00:00:00Z"/>
        <d v="1965-09-28T00:00:00Z"/>
        <d v="1957-08-15T00:00:00Z"/>
        <d v="1951-02-15T00:00:00Z"/>
        <d v="1966-05-09T00:00:00Z"/>
        <d v="1953-11-09T00:00:00Z"/>
        <d v="1969-08-09T00:00:00Z"/>
        <d v="1972-06-02T00:00:00Z"/>
        <d v="1964-05-21T00:00:00Z"/>
        <d v="1967-10-22T00:00:00Z"/>
        <d v="1956-02-09T00:00:00Z"/>
        <d v="1961-03-08T00:00:00Z"/>
        <d v="1947-07-15T00:00:00Z"/>
        <d v="1954-11-22T00:00:00Z"/>
        <d v="1971-09-10T00:00:00Z"/>
        <d v="1982-09-30T00:00:00Z"/>
        <d v="1991-02-18T00:00:00Z"/>
        <d v="1973-03-25T00:00:00Z"/>
        <d v="1952-03-07T00:00:00Z"/>
        <d v="1965-06-14T00:00:00Z"/>
        <d v="1982-05-12T00:00:00Z"/>
        <d v="1993-10-31T00:00:00Z"/>
        <d v="1951-02-16T00:00:00Z"/>
        <d v="1960-02-13T00:00:00Z"/>
        <d v="1947-08-29T00:00:00Z"/>
        <d v="1963-08-31T00:00:00Z"/>
        <d v="1951-08-17T00:00:00Z"/>
        <d v="1973-11-30T00:00:00Z"/>
        <d v="1972-10-04T00:00:00Z"/>
        <d v="1953-02-08T00:00:00Z"/>
        <d v="1959-02-16T00:00:00Z"/>
        <d v="1966-02-09T00:00:00Z"/>
        <d v="1958-05-24T00:00:00Z"/>
        <d v="1952-09-16T00:00:00Z"/>
        <d v="1964-01-27T00:00:00Z"/>
        <d v="1973-09-22T00:00:00Z"/>
        <d v="1969-05-28T00:00:00Z"/>
        <d v="1955-06-22T00:00:00Z"/>
        <d v="1974-03-01T00:00:00Z"/>
        <d v="1971-03-31T00:00:00Z"/>
        <d v="1956-06-05T00:00:00Z"/>
        <d v="1974-12-19T00:00:00Z"/>
        <d v="1976-04-23T00:00:00Z"/>
        <d v="1976-04-10T00:00:00Z"/>
        <d v="1973-07-20T00:00:00Z"/>
        <d v="1955-10-14T00:00:00Z"/>
        <d v="1954-07-27T00:00:00Z"/>
        <d v="1963-01-06T00:00:00Z"/>
        <d v="1960-07-15T00:00:00Z"/>
        <d v="1961-04-19T00:00:00Z"/>
        <d v="1983-05-27T00:00:00Z"/>
        <d v="1989-08-11T00:00:00Z"/>
        <d v="1964-02-05T00:00:00Z"/>
        <d v="1989-05-08T00:00:00Z"/>
        <d v="1965-04-22T00:00:00Z"/>
        <d v="1980-11-16T00:00:00Z"/>
        <d v="1967-05-13T00:00:00Z"/>
        <d v="1969-03-23T00:00:00Z"/>
        <d v="1959-10-07T00:00:00Z"/>
        <d v="1958-09-18T00:00:00Z"/>
        <d v="1962-04-28T00:00:00Z"/>
        <d v="1989-07-02T00:00:00Z"/>
        <d v="1958-09-25T00:00:00Z"/>
        <d v="1954-05-17T00:00:00Z"/>
        <d v="1938-04-27T00:00:00Z"/>
        <d v="1967-09-24T00:00:00Z"/>
        <d v="1959-06-14T00:00:00Z"/>
        <d v="1968-03-13T00:00:00Z"/>
        <d v="1972-07-23T00:00:00Z"/>
        <d v="1967-10-02T00:00:00Z"/>
        <d v="1967-09-21T00:00:00Z"/>
        <d v="1957-12-20T00:00:00Z"/>
        <d v="1981-01-05T00:00:00Z"/>
        <d v="1962-01-31T00:00:00Z"/>
        <d v="1961-06-25T00:00:00Z"/>
        <d v="1977-07-12T00:00:00Z"/>
        <d v="1977-04-02T00:00:00Z"/>
        <d v="1993-09-29T00:00:00Z"/>
        <d v="1994-01-24T00:00:00Z"/>
        <d v="1977-10-04T00:00:00Z"/>
        <d v="1972-04-27T00:00:00Z"/>
        <d v="1980-05-21T00:00:00Z"/>
        <d v="1983-07-25T00:00:00Z"/>
        <d v="1972-07-05T00:00:00Z"/>
        <d v="1951-03-05T00:00:00Z"/>
        <d v="1984-06-10T00:00:00Z"/>
        <d v="1963-08-08T00:00:00Z"/>
        <d v="1969-04-11T00:00:00Z"/>
        <d v="1961-04-09T00:00:00Z"/>
        <d v="1954-02-14T00:00:00Z"/>
        <d v="1983-05-13T00:00:00Z"/>
        <d v="1967-08-31T00:00:00Z"/>
        <d v="1972-04-19T00:00:00Z"/>
        <d v="1976-06-20T00:00:00Z"/>
        <d v="1955-05-31T00:00:00Z"/>
        <d v="1984-06-06T00:00:00Z"/>
        <d v="1960-12-14T00:00:00Z"/>
        <d v="1985-11-29T00:00:00Z"/>
        <d v="1967-07-31T00:00:00Z"/>
        <d v="1966-06-28T00:00:00Z"/>
        <d v="1947-04-29T00:00:00Z"/>
        <d v="1959-07-08T00:00:00Z"/>
        <d v="1969-02-23T00:00:00Z"/>
        <d v="1963-12-17T00:00:00Z"/>
        <d v="1970-08-29T00:00:00Z"/>
        <d v="1953-12-11T00:00:00Z"/>
        <d v="1992-06-13T00:00:00Z"/>
        <d v="1989-04-05T00:00:00Z"/>
        <d v="1958-12-28T00:00:00Z"/>
        <d v="1952-05-15T00:00:00Z"/>
        <d v="1949-12-27T00:00:00Z"/>
        <d v="1958-09-12T00:00:00Z"/>
        <d v="1981-03-26T00:00:00Z"/>
        <d v="1966-03-15T00:00:00Z"/>
        <d v="1965-08-11T00:00:00Z"/>
        <d v="1949-02-06T00:00:00Z"/>
        <d v="1979-11-08T00:00:00Z"/>
        <d v="1969-05-07T00:00:00Z"/>
        <d v="1968-10-10T00:00:00Z"/>
        <d v="1955-05-22T00:00:00Z"/>
        <d v="1949-12-25T00:00:00Z"/>
        <d v="1970-10-06T00:00:00Z"/>
        <d v="1951-01-06T00:00:00Z"/>
        <d v="1972-11-09T00:00:00Z"/>
        <d v="1977-04-27T00:00:00Z"/>
        <d v="1978-09-16T00:00:00Z"/>
        <d v="1965-03-22T00:00:00Z"/>
        <d v="1973-05-13T00:00:00Z"/>
        <d v="1978-05-05T00:00:00Z"/>
        <d v="1969-03-27T00:00:00Z"/>
        <d v="1949-09-09T00:00:00Z"/>
        <d v="1986-06-20T00:00:00Z"/>
        <d v="1949-02-07T00:00:00Z"/>
        <d v="1973-07-08T00:00:00Z"/>
        <d v="1962-11-10T00:00:00Z"/>
        <d v="1959-01-29T00:00:00Z"/>
        <d v="1948-01-29T00:00:00Z"/>
        <d v="1973-11-09T00:00:00Z"/>
        <d v="1965-09-01T00:00:00Z"/>
        <d v="1959-06-21T00:00:00Z"/>
        <d v="1969-12-15T00:00:00Z"/>
        <d v="1961-10-19T00:00:00Z"/>
        <d v="1984-08-18T00:00:00Z"/>
        <d v="1971-05-30T00:00:00Z"/>
        <d v="1973-04-15T00:00:00Z"/>
        <d v="1949-12-18T00:00:00Z"/>
        <d v="1961-12-19T00:00:00Z"/>
        <d v="1991-10-19T00:00:00Z"/>
        <d v="1972-12-05T00:00:00Z"/>
        <d v="1969-07-11T00:00:00Z"/>
        <d v="1956-12-28T00:00:00Z"/>
        <d v="1979-04-28T00:00:00Z"/>
        <d v="1957-08-23T00:00:00Z"/>
        <d v="1973-01-15T00:00:00Z"/>
        <d v="1948-02-26T00:00:00Z"/>
        <d v="1957-04-21T00:00:00Z"/>
        <d v="1969-02-27T00:00:00Z"/>
        <d v="1973-10-05T00:00:00Z"/>
        <d v="1981-06-10T00:00:00Z"/>
        <d v="1983-10-23T00:00:00Z"/>
        <d v="1969-03-06T00:00:00Z"/>
        <d v="1977-11-30T00:00:00Z"/>
        <d v="1970-03-02T00:00:00Z"/>
        <d v="1960-01-24T00:00:00Z"/>
        <d v="1957-05-12T00:00:00Z"/>
        <d v="1962-07-12T00:00:00Z"/>
        <d v="1962-06-03T00:00:00Z"/>
        <d v="1971-02-23T00:00:00Z"/>
        <d v="1973-12-07T00:00:00Z"/>
        <d v="1985-07-02T00:00:00Z"/>
        <d v="1956-05-26T00:00:00Z"/>
        <d v="1964-07-14T00:00:00Z"/>
        <d v="1960-02-20T00:00:00Z"/>
        <d v="1964-03-02T00:00:00Z"/>
        <d v="1986-06-02T00:00:00Z"/>
        <d v="1993-10-14T00:00:00Z"/>
        <d v="1984-01-15T00:00:00Z"/>
        <d v="1961-08-26T00:00:00Z"/>
        <d v="1975-01-15T00:00:00Z"/>
        <d v="1964-04-18T00:00:00Z"/>
        <d v="1959-03-24T00:00:00Z"/>
        <d v="1961-01-13T00:00:00Z"/>
        <d v="1960-08-07T00:00:00Z"/>
        <d v="1971-04-05T00:00:00Z"/>
        <d v="1953-05-31T00:00:00Z"/>
        <d v="1993-10-03T00:00:00Z"/>
        <d v="1952-11-05T00:00:00Z"/>
        <d v="1971-01-02T00:00:00Z"/>
        <d v="1963-09-27T00:00:00Z"/>
        <d v="1969-11-23T00:00:00Z"/>
        <d v="1958-07-31T00:00:00Z"/>
        <d v="1971-10-28T00:00:00Z"/>
        <d v="1964-04-27T00:00:00Z"/>
        <d v="1990-01-15T00:00:00Z"/>
        <d v="1980-10-01T00:00:00Z"/>
        <d v="1957-10-30T00:00:00Z"/>
        <d v="1953-09-01T00:00:00Z"/>
        <d v="1970-01-20T00:00:00Z"/>
        <d v="1967-01-02T00:00:00Z"/>
        <d v="1959-08-18T00:00:00Z"/>
        <d v="1978-06-05T00:00:00Z"/>
        <d v="1955-08-21T00:00:00Z"/>
        <d v="1992-12-15T00:00:00Z"/>
        <d v="1969-09-25T00:00:00Z"/>
        <d v="1955-06-16T00:00:00Z"/>
        <d v="1972-12-20T00:00:00Z"/>
        <d v="1967-01-07T00:00:00Z"/>
        <d v="1997-10-08T00:00:00Z"/>
        <d v="1948-02-16T00:00:00Z"/>
        <d v="1971-02-11T00:00:00Z"/>
        <d v="1955-02-16T00:00:00Z"/>
        <d v="1956-08-04T00:00:00Z"/>
        <d v="1975-11-04T00:00:00Z"/>
        <d v="1968-12-02T00:00:00Z"/>
        <d v="1968-05-09T00:00:00Z"/>
        <d v="1949-12-09T00:00:00Z"/>
        <d v="1959-09-07T00:00:00Z"/>
        <d v="1962-12-20T00:00:00Z"/>
        <d v="1969-03-29T00:00:00Z"/>
        <d v="1972-03-06T00:00:00Z"/>
        <d v="1984-12-16T00:00:00Z"/>
        <d v="1959-09-13T00:00:00Z"/>
        <d v="1949-10-01T00:00:00Z"/>
        <d v="1972-08-16T00:00:00Z"/>
        <d v="1966-07-05T00:00:00Z"/>
        <d v="1955-07-12T00:00:00Z"/>
        <d v="1956-12-12T00:00:00Z"/>
        <d v="1983-07-24T00:00:00Z"/>
        <d v="1968-04-27T00:00:00Z"/>
        <d v="1975-10-26T00:00:00Z"/>
        <d v="1983-11-16T00:00:00Z"/>
        <d v="1960-08-28T00:00:00Z"/>
        <d v="1952-04-16T00:00:00Z"/>
        <d v="1953-11-13T00:00:00Z"/>
        <d v="1957-01-26T00:00:00Z"/>
        <d v="1969-08-29T00:00:00Z"/>
        <d v="1978-07-12T00:00:00Z"/>
        <d v="1961-02-19T00:00:00Z"/>
        <d v="1966-05-06T00:00:00Z"/>
        <d v="1966-03-16T00:00:00Z"/>
        <d v="1962-07-10T00:00:00Z"/>
        <d v="1954-10-23T00:00:00Z"/>
        <d v="1974-10-24T00:00:00Z"/>
        <d v="1974-04-19T00:00:00Z"/>
        <d v="1961-08-03T00:00:00Z"/>
        <d v="1971-10-10T00:00:00Z"/>
        <d v="1965-08-26T00:00:00Z"/>
        <d v="1950-01-02T00:00:00Z"/>
        <d v="1988-03-04T00:00:00Z"/>
        <d v="1973-11-25T00:00:00Z"/>
        <d v="1993-03-20T00:00:00Z"/>
        <d v="1994-11-16T00:00:00Z"/>
        <d v="1988-05-14T00:00:00Z"/>
        <d v="1996-06-11T00:00:00Z"/>
        <d v="1943-05-13T00:00:00Z"/>
        <d v="1972-05-23T00:00:00Z"/>
        <d v="1975-12-29T00:00:00Z"/>
        <d v="1960-05-18T00:00:00Z"/>
        <d v="1979-04-04T00:00:00Z"/>
        <d v="1957-12-09T00:00:00Z"/>
        <d v="1958-02-02T00:00:00Z"/>
        <d v="1962-07-02T00:00:00Z"/>
        <d v="1963-11-26T00:00:00Z"/>
        <d v="1956-08-09T00:00:00Z"/>
        <d v="1953-05-06T00:00:00Z"/>
        <d v="1952-01-13T00:00:00Z"/>
        <d v="1949-08-18T00:00:00Z"/>
        <d v="1951-12-03T00:00:00Z"/>
        <d v="1963-08-21T00:00:00Z"/>
        <d v="1956-09-21T00:00:00Z"/>
        <d v="1953-11-21T00:00:00Z"/>
        <d v="1952-02-22T00:00:00Z"/>
        <d v="1967-04-29T00:00:00Z"/>
        <d v="1950-09-16T00:00:00Z"/>
        <d v="1961-09-23T00:00:00Z"/>
        <d v="1958-05-12T00:00:00Z"/>
        <d v="1977-08-31T00:00:00Z"/>
        <d v="1964-05-22T00:00:00Z"/>
        <d v="1990-01-19T00:00:00Z"/>
        <d v="1959-11-19T00:00:00Z"/>
        <d v="1977-07-06T00:00:00Z"/>
        <d v="1962-12-18T00:00:00Z"/>
        <d v="1946-02-02T00:00:00Z"/>
        <d v="1951-01-05T00:00:00Z"/>
        <d v="1955-05-17T00:00:00Z"/>
        <d v="1980-05-16T00:00:00Z"/>
        <d v="1957-03-08T00:00:00Z"/>
        <d v="1971-05-18T00:00:00Z"/>
        <d v="1969-01-13T00:00:00Z"/>
        <d v="1962-10-14T00:00:00Z"/>
        <d v="1971-01-14T00:00:00Z"/>
        <d v="1959-02-25T00:00:00Z"/>
        <d v="1968-01-16T00:00:00Z"/>
        <d v="1975-12-18T00:00:00Z"/>
        <d v="1969-04-30T00:00:00Z"/>
        <d v="1965-07-19T00:00:00Z"/>
        <d v="1968-10-24T00:00:00Z"/>
        <d v="1975-06-25T00:00:00Z"/>
        <d v="1984-12-13T00:00:00Z"/>
        <d v="1972-05-22T00:00:00Z"/>
        <d v="1962-11-21T00:00:00Z"/>
        <d v="1961-03-26T00:00:00Z"/>
        <d v="1960-03-08T00:00:00Z"/>
        <d v="1952-09-05T00:00:00Z"/>
        <d v="1951-09-29T00:00:00Z"/>
        <d v="1964-07-16T00:00:00Z"/>
        <d v="1948-06-26T00:00:00Z"/>
        <d v="1979-01-05T00:00:00Z"/>
        <d v="1985-07-31T00:00:00Z"/>
        <d v="1976-02-18T00:00:00Z"/>
        <d v="1990-07-15T00:00:00Z"/>
        <d v="1965-08-07T00:00:00Z"/>
        <d v="1997-03-09T00:00:00Z"/>
        <d v="1978-05-30T00:00:00Z"/>
        <d v="1978-10-28T00:00:00Z"/>
        <d v="1954-01-24T00:00:00Z"/>
        <d v="1963-05-11T00:00:00Z"/>
        <d v="1960-08-30T00:00:00Z"/>
        <d v="1960-05-16T00:00:00Z"/>
        <d v="1958-12-14T00:00:00Z"/>
        <d v="1972-05-31T00:00:00Z"/>
        <d v="1967-06-19T00:00:00Z"/>
        <d v="1949-11-13T00:00:00Z"/>
        <d v="1961-05-28T00:00:00Z"/>
        <d v="1965-11-21T00:00:00Z"/>
        <d v="1977-06-30T00:00:00Z"/>
        <d v="1992-03-12T00:00:00Z"/>
        <d v="1987-05-04T00:00:00Z"/>
        <d v="1953-01-05T00:00:00Z"/>
        <d v="1950-03-11T00:00:00Z"/>
        <d v="1971-09-26T00:00:00Z"/>
        <d v="1957-02-15T00:00:00Z"/>
        <d v="1957-06-24T00:00:00Z"/>
        <d v="1953-11-06T00:00:00Z"/>
        <d v="1952-09-21T00:00:00Z"/>
        <d v="1968-08-11T00:00:00Z"/>
        <d v="1951-12-11T00:00:00Z"/>
        <d v="1966-08-01T00:00:00Z"/>
        <d v="1971-05-03T00:00:00Z"/>
        <d v="1950-05-15T00:00:00Z"/>
        <d v="1946-12-27T00:00:00Z"/>
        <d v="1966-02-17T00:00:00Z"/>
        <d v="1951-04-03T00:00:00Z"/>
        <d v="1971-01-29T00:00:00Z"/>
        <d v="1982-04-30T00:00:00Z"/>
        <d v="1954-05-03T00:00:00Z"/>
        <d v="1969-10-30T00:00:00Z"/>
        <d v="1966-09-19T00:00:00Z"/>
        <d v="1996-04-11T00:00:00Z"/>
        <d v="1953-06-22T00:00:00Z"/>
        <d v="1957-06-02T00:00:00Z"/>
        <d v="1970-10-27T00:00:00Z"/>
        <d v="1978-02-20T00:00:00Z"/>
        <d v="1964-05-03T00:00:00Z"/>
        <d v="1949-03-08T00:00:00Z"/>
        <d v="1959-07-07T00:00:00Z"/>
        <d v="1991-11-24T00:00:00Z"/>
        <d v="1986-05-09T00:00:00Z"/>
        <d v="1957-09-17T00:00:00Z"/>
        <d v="1966-09-10T00:00:00Z"/>
        <d v="1985-06-21T00:00:00Z"/>
        <d v="1951-06-16T00:00:00Z"/>
        <d v="1949-08-04T00:00:00Z"/>
        <d v="1971-04-20T00:00:00Z"/>
        <d v="1961-04-21T00:00:00Z"/>
        <d v="1961-01-11T00:00:00Z"/>
        <d v="1962-09-23T00:00:00Z"/>
        <d v="1988-07-09T00:00:00Z"/>
        <d v="1967-01-19T00:00:00Z"/>
        <d v="1947-09-19T00:00:00Z"/>
        <d v="1965-08-18T00:00:00Z"/>
        <d v="1973-11-11T00:00:00Z"/>
        <d v="1952-07-31T00:00:00Z"/>
        <d v="1957-06-11T00:00:00Z"/>
        <d v="1991-04-03T00:00:00Z"/>
        <d v="1960-01-30T00:00:00Z"/>
        <d v="1955-04-05T00:00:00Z"/>
        <d v="1973-05-22T00:00:00Z"/>
        <d v="1974-01-15T00:00:00Z"/>
        <d v="1979-11-20T00:00:00Z"/>
        <d v="1955-08-27T00:00:00Z"/>
        <d v="1967-05-20T00:00:00Z"/>
        <d v="1950-05-09T00:00:00Z"/>
        <d v="1961-03-18T00:00:00Z"/>
        <d v="1961-08-24T00:00:00Z"/>
        <d v="1957-01-14T00:00:00Z"/>
        <d v="1958-03-31T00:00:00Z"/>
        <d v="1961-03-06T00:00:00Z"/>
        <d v="1958-07-14T00:00:00Z"/>
        <d v="1957-05-07T00:00:00Z"/>
        <d v="1954-07-20T00:00:00Z"/>
        <d v="1995-01-21T00:00:00Z"/>
        <d v="1946-10-31T00:00:00Z"/>
        <d v="1955-09-03T00:00:00Z"/>
        <d v="1962-01-24T00:00:00Z"/>
        <d v="1961-12-31T00:00:00Z"/>
        <d v="1960-03-18T00:00:00Z"/>
        <d v="1954-05-14T00:00:00Z"/>
        <d v="1980-05-04T00:00:00Z"/>
        <d v="1954-06-04T00:00:00Z"/>
        <d v="1972-01-23T00:00:00Z"/>
        <d v="1955-02-13T00:00:00Z"/>
        <d v="1965-01-22T00:00:00Z"/>
        <d v="1955-05-02T00:00:00Z"/>
        <d v="1965-09-21T00:00:00Z"/>
        <d v="1953-07-24T00:00:00Z"/>
        <d v="1955-11-01T00:00:00Z"/>
        <d v="1993-06-03T00:00:00Z"/>
        <d v="1943-11-05T00:00:00Z"/>
        <d v="1974-05-02T00:00:00Z"/>
        <d v="1957-12-07T00:00:00Z"/>
        <d v="1955-02-04T00:00:00Z"/>
        <d v="1978-04-04T00:00:00Z"/>
        <d v="1973-07-19T00:00:00Z"/>
        <d v="1989-03-14T00:00:00Z"/>
        <d v="1961-12-21T00:00:00Z"/>
        <d v="1947-01-01T00:00:00Z"/>
        <d v="1952-11-09T00:00:00Z"/>
        <d v="1990-05-11T00:00:00Z"/>
        <d v="1993-09-14T00:00:00Z"/>
        <d v="1984-04-11T00:00:00Z"/>
        <d v="1965-11-20T00:00:00Z"/>
        <d v="1972-03-08T00:00:00Z"/>
        <d v="1951-05-26T00:00:00Z"/>
        <d v="1951-07-08T00:00:00Z"/>
        <d v="1966-04-21T00:00:00Z"/>
        <d v="1978-07-15T00:00:00Z"/>
        <d v="1957-08-19T00:00:00Z"/>
        <d v="1988-03-22T00:00:00Z"/>
        <d v="1955-11-07T00:00:00Z"/>
        <d v="1959-10-02T00:00:00Z"/>
        <d v="1957-07-10T00:00:00Z"/>
        <d v="1981-01-02T00:00:00Z"/>
        <d v="1954-03-14T00:00:00Z"/>
        <d v="1958-08-08T00:00:00Z"/>
        <d v="1948-10-02T00:00:00Z"/>
        <d v="1960-05-26T00:00:00Z"/>
        <d v="1948-06-12T00:00:00Z"/>
        <d v="1955-08-09T00:00:00Z"/>
        <d v="1971-10-12T00:00:00Z"/>
        <d v="1961-01-24T00:00:00Z"/>
        <d v="1961-07-21T00:00:00Z"/>
        <d v="1982-04-19T00:00:00Z"/>
        <d v="1955-10-17T00:00:00Z"/>
        <d v="1977-02-27T00:00:00Z"/>
        <d v="1953-12-23T00:00:00Z"/>
        <d v="1962-09-28T00:00:00Z"/>
        <d v="1975-08-04T00:00:00Z"/>
        <d v="1979-09-23T00:00:00Z"/>
        <d v="1947-02-14T00:00:00Z"/>
        <d v="1974-01-04T00:00:00Z"/>
        <d v="1962-12-14T00:00:00Z"/>
        <d v="1951-07-02T00:00:00Z"/>
        <d v="1946-06-12T00:00:00Z"/>
        <d v="1952-02-08T00:00:00Z"/>
        <d v="1953-06-23T00:00:00Z"/>
        <d v="1948-12-28T00:00:00Z"/>
        <d v="1985-11-18T00:00:00Z"/>
        <d v="1967-03-08T00:00:00Z"/>
        <d v="1981-10-04T00:00:00Z"/>
        <d v="1962-05-09T00:00:00Z"/>
        <d v="1970-08-27T00:00:00Z"/>
        <d v="1967-11-16T00:00:00Z"/>
        <d v="1972-09-18T00:00:00Z"/>
        <d v="1956-10-17T00:00:00Z"/>
        <d v="1960-01-01T00:00:00Z"/>
        <d v="1958-04-15T00:00:00Z"/>
        <d v="1960-12-03T00:00:00Z"/>
        <d v="1948-11-28T00:00:00Z"/>
        <d v="1944-10-27T00:00:00Z"/>
        <d v="1962-10-25T00:00:00Z"/>
        <d v="1981-02-17T00:00:00Z"/>
        <d v="1970-12-19T00:00:00Z"/>
        <d v="1943-06-04T00:00:00Z"/>
        <d v="1958-10-30T00:00:00Z"/>
        <d v="1980-06-08T00:00:00Z"/>
        <d v="1971-10-05T00:00:00Z"/>
        <d v="1971-09-04T00:00:00Z"/>
        <d v="1984-02-19T00:00:00Z"/>
        <d v="1952-04-17T00:00:00Z"/>
        <d v="1951-02-22T00:00:00Z"/>
        <d v="1979-08-15T00:00:00Z"/>
        <d v="1966-06-10T00:00:00Z"/>
        <d v="1966-05-26T00:00:00Z"/>
        <d v="1962-09-07T00:00:00Z"/>
        <d v="1956-12-08T00:00:00Z"/>
        <d v="1979-04-17T00:00:00Z"/>
        <d v="1959-12-04T00:00:00Z"/>
        <d v="1967-10-05T00:00:00Z"/>
        <d v="1980-04-10T00:00:00Z"/>
        <d v="1966-11-05T00:00:00Z"/>
        <d v="1957-01-08T00:00:00Z"/>
        <d v="1971-02-17T00:00:00Z"/>
        <d v="1997-01-27T00:00:00Z"/>
        <d v="1963-03-04T00:00:00Z"/>
        <d v="1965-10-04T00:00:00Z"/>
        <d v="1950-05-23T00:00:00Z"/>
        <d v="1964-07-03T00:00:00Z"/>
        <d v="1993-07-11T00:00:00Z"/>
        <d v="1977-08-08T00:00:00Z"/>
        <d v="1965-10-07T00:00:00Z"/>
        <d v="1961-02-06T00:00:00Z"/>
        <d v="1983-11-14T00:00:00Z"/>
        <d v="1982-06-08T00:00:00Z"/>
        <d v="1963-04-09T00:00:00Z"/>
        <d v="1951-07-18T00:00:00Z"/>
        <d v="1948-05-13T00:00:00Z"/>
        <d v="1960-09-07T00:00:00Z"/>
        <d v="1956-06-21T00:00:00Z"/>
        <d v="1970-12-05T00:00:00Z"/>
        <d v="1953-04-26T00:00:00Z"/>
        <d v="1956-11-07T00:00:00Z"/>
        <d v="1953-05-25T00:00:00Z"/>
        <d v="1967-07-10T00:00:00Z"/>
        <d v="1959-12-03T00:00:00Z"/>
        <d v="1969-04-26T00:00:00Z"/>
        <d v="1967-01-14T00:00:00Z"/>
        <d v="1965-09-26T00:00:00Z"/>
        <d v="1949-04-28T00:00:00Z"/>
        <d v="1962-01-02T00:00:00Z"/>
        <d v="1991-05-08T00:00:00Z"/>
        <d v="1983-10-21T00:00:00Z"/>
        <d v="1960-04-30T00:00:00Z"/>
        <d v="1963-08-23T00:00:00Z"/>
        <d v="1969-10-24T00:00:00Z"/>
        <d v="1990-11-21T00:00:00Z"/>
        <d v="1982-02-09T00:00:00Z"/>
        <d v="1946-04-01T00:00:00Z"/>
        <d v="1948-01-17T00:00:00Z"/>
        <d v="1951-07-03T00:00:00Z"/>
        <d v="1945-01-29T00:00:00Z"/>
        <d v="1988-04-20T00:00:00Z"/>
        <d v="1952-03-29T00:00:00Z"/>
        <d v="1965-04-11T00:00:00Z"/>
        <d v="1940-05-08T00:00:00Z"/>
        <d v="1979-10-13T00:00:00Z"/>
        <d v="1991-04-06T00:00:00Z"/>
        <d v="1981-03-02T00:00:00Z"/>
        <d v="1974-07-30T00:00:00Z"/>
        <d v="1992-05-02T00:00:00Z"/>
        <d v="1974-07-24T00:00:00Z"/>
        <d v="1992-09-30T00:00:00Z"/>
        <d v="1988-01-13T00:00:00Z"/>
        <d v="1989-10-25T00:00:00Z"/>
        <d v="1948-05-08T00:00:00Z"/>
        <d v="1961-02-20T00:00:00Z"/>
        <d v="1975-04-01T00:00:00Z"/>
        <d v="1991-09-12T00:00:00Z"/>
        <d v="1957-10-15T00:00:00Z"/>
        <d v="1962-08-20T00:00:00Z"/>
        <d v="1962-11-04T00:00:00Z"/>
        <d v="1978-11-07T00:00:00Z"/>
        <d v="1954-03-04T00:00:00Z"/>
        <d v="1994-08-23T00:00:00Z"/>
        <d v="1948-08-28T00:00:00Z"/>
        <d v="1974-06-30T00:00:00Z"/>
        <d v="1981-10-19T00:00:00Z"/>
        <d v="1987-10-17T00:00:00Z"/>
        <d v="1968-11-29T00:00:00Z"/>
        <d v="1979-09-01T00:00:00Z"/>
        <d v="1986-02-28T00:00:00Z"/>
        <d v="1957-01-06T00:00:00Z"/>
        <d v="1951-12-31T00:00:00Z"/>
        <d v="1974-07-12T00:00:00Z"/>
        <d v="1995-01-01T00:00:00Z"/>
        <d v="1968-12-13T00:00:00Z"/>
        <d v="1991-09-20T00:00:00Z"/>
        <d v="1949-05-24T00:00:00Z"/>
        <d v="1967-06-03T00:00:00Z"/>
        <d v="1986-06-18T00:00:00Z"/>
        <d v="1977-01-26T00:00:00Z"/>
        <d v="1962-09-10T00:00:00Z"/>
        <d v="1961-02-13T00:00:00Z"/>
        <d v="1947-06-23T00:00:00Z"/>
        <d v="1982-03-02T00:00:00Z"/>
        <d v="1957-08-26T00:00:00Z"/>
        <d v="1978-09-11T00:00:00Z"/>
        <d v="1987-11-20T00:00:00Z"/>
        <d v="1961-02-18T00:00:00Z"/>
        <d v="1960-04-16T00:00:00Z"/>
        <d v="1964-03-23T00:00:00Z"/>
        <d v="1975-10-22T00:00:00Z"/>
        <d v="1996-03-06T00:00:00Z"/>
        <d v="1964-07-21T00:00:00Z"/>
        <d v="1954-02-22T00:00:00Z"/>
        <d v="1950-03-02T00:00:00Z"/>
        <d v="1997-02-19T00:00:00Z"/>
        <d v="1984-08-27T00:00:00Z"/>
        <d v="1963-02-25T00:00:00Z"/>
        <d v="1979-12-11T00:00:00Z"/>
        <d v="1993-05-05T00:00:00Z"/>
        <d v="1955-10-06T00:00:00Z"/>
        <d v="1956-02-16T00:00:00Z"/>
        <d v="1955-07-28T00:00:00Z"/>
        <d v="1957-10-02T00:00:00Z"/>
        <d v="1992-05-30T00:00:00Z"/>
        <d v="1966-08-04T00:00:00Z"/>
        <d v="1966-03-03T00:00:00Z"/>
        <d v="1984-03-11T00:00:00Z"/>
        <d v="1962-11-14T00:00:00Z"/>
        <d v="1972-09-17T00:00:00Z"/>
        <d v="1975-05-02T00:00:00Z"/>
        <d v="1996-04-01T00:00:00Z"/>
        <d v="1987-06-13T00:00:00Z"/>
        <d v="1944-06-28T00:00:00Z"/>
        <d v="1988-12-12T00:00:00Z"/>
        <d v="1953-02-02T00:00:00Z"/>
        <d v="1994-06-09T00:00:00Z"/>
        <d v="1968-11-15T00:00:00Z"/>
        <d v="1934-09-14T00:00:00Z"/>
        <d v="1979-02-10T00:00:00Z"/>
        <d v="1971-12-05T00:00:00Z"/>
        <d v="1947-11-11T00:00:00Z"/>
        <d v="1985-03-02T00:00:00Z"/>
        <d v="1959-05-28T00:00:00Z"/>
        <d v="1971-03-13T00:00:00Z"/>
        <d v="1971-11-08T00:00:00Z"/>
        <d v="1962-03-17T00:00:00Z"/>
        <d v="1949-06-05T00:00:00Z"/>
        <d v="1963-02-07T00:00:00Z"/>
        <d v="1987-07-06T00:00:00Z"/>
        <d v="1966-06-12T00:00:00Z"/>
        <d v="1957-06-08T00:00:00Z"/>
        <d v="1968-03-30T00:00:00Z"/>
        <d v="1984-05-28T00:00:00Z"/>
        <d v="1964-02-15T00:00:00Z"/>
        <d v="1992-01-20T00:00:00Z"/>
        <d v="1941-03-19T00:00:00Z"/>
        <d v="1963-03-23T00:00:00Z"/>
        <d v="1971-07-02T00:00:00Z"/>
        <d v="1962-01-19T00:00:00Z"/>
        <d v="1957-05-16T00:00:00Z"/>
        <d v="1997-09-02T00:00:00Z"/>
        <d v="1965-09-23T00:00:00Z"/>
        <d v="1949-01-25T00:00:00Z"/>
        <d v="1955-05-01T00:00:00Z"/>
        <d v="1965-08-27T00:00:00Z"/>
        <d v="1944-05-31T00:00:00Z"/>
        <d v="1962-02-23T00:00:00Z"/>
        <d v="1983-04-27T00:00:00Z"/>
        <d v="1961-12-14T00:00:00Z"/>
        <d v="1978-12-21T00:00:00Z"/>
        <d v="1980-03-09T00:00:00Z"/>
        <d v="1973-03-29T00:00:00Z"/>
        <d v="1930-09-14T00:00:00Z"/>
        <d v="1957-09-11T00:00:00Z"/>
        <d v="1986-12-25T00:00:00Z"/>
        <d v="1984-06-19T00:00:00Z"/>
        <d v="1968-12-28T00:00:00Z"/>
        <d v="1985-07-05T00:00:00Z"/>
        <d v="1954-04-19T00:00:00Z"/>
        <d v="1972-01-16T00:00:00Z"/>
        <d v="1969-02-07T00:00:00Z"/>
        <d v="1992-05-13T00:00:00Z"/>
        <d v="1972-07-18T00:00:00Z"/>
        <d v="1988-03-17T00:00:00Z"/>
        <d v="1951-01-31T00:00:00Z"/>
        <d v="1987-07-14T00:00:00Z"/>
        <d v="1965-06-03T00:00:00Z"/>
        <d v="1962-02-04T00:00:00Z"/>
        <d v="1983-08-05T00:00:00Z"/>
        <d v="1994-08-30T00:00:00Z"/>
        <d v="1989-04-21T00:00:00Z"/>
        <d v="1956-10-18T00:00:00Z"/>
        <d v="1969-07-18T00:00:00Z"/>
        <d v="1960-04-03T00:00:00Z"/>
        <d v="1956-10-16T00:00:00Z"/>
        <d v="1994-05-24T00:00:00Z"/>
        <d v="1963-04-11T00:00:00Z"/>
        <d v="1974-12-05T00:00:00Z"/>
        <d v="1975-10-06T00:00:00Z"/>
        <d v="1968-07-06T00:00:00Z"/>
        <d v="1967-04-23T00:00:00Z"/>
        <d v="1981-12-29T00:00:00Z"/>
        <d v="1975-10-31T00:00:00Z"/>
        <d v="1944-08-01T00:00:00Z"/>
        <d v="1970-05-09T00:00:00Z"/>
        <d v="1970-08-05T00:00:00Z"/>
        <d v="1995-08-25T00:00:00Z"/>
        <d v="1985-07-03T00:00:00Z"/>
        <d v="1951-09-10T00:00:00Z"/>
        <d v="1957-06-04T00:00:00Z"/>
        <d v="1990-08-10T00:00:00Z"/>
        <d v="1966-10-02T00:00:00Z"/>
        <d v="1958-12-20T00:00:00Z"/>
        <d v="1938-05-17T00:00:00Z"/>
        <d v="1966-01-12T00:00:00Z"/>
        <d v="1931-08-24T00:00:00Z"/>
        <d v="1948-12-04T00:00:00Z"/>
        <d v="1981-04-28T00:00:00Z"/>
        <d v="1955-06-01T00:00:00Z"/>
        <d v="1988-11-26T00:00:00Z"/>
        <d v="1976-04-27T00:00:00Z"/>
        <d v="1972-12-18T00:00:00Z"/>
        <d v="1965-06-30T00:00:00Z"/>
        <d v="1968-09-28T00:00:00Z"/>
        <d v="1948-07-30T00:00:00Z"/>
        <d v="1970-04-14T00:00:00Z"/>
        <d v="1965-12-31T00:00:00Z"/>
        <d v="1959-06-07T00:00:00Z"/>
        <d v="1983-02-14T00:00:00Z"/>
        <d v="1929-05-22T00:00:00Z"/>
        <d v="1996-10-03T00:00:00Z"/>
        <d v="1972-06-19T00:00:00Z"/>
        <d v="1964-07-19T00:00:00Z"/>
        <d v="1959-07-09T00:00:00Z"/>
        <d v="1923-05-01T00:00:00Z"/>
        <d v="1960-10-19T00:00:00Z"/>
        <d v="1976-10-28T00:00:00Z"/>
        <d v="1956-07-09T00:00:00Z"/>
        <d v="1949-02-22T00:00:00Z"/>
        <d v="1934-01-26T00:00:00Z"/>
        <d v="1980-03-19T00:00:00Z"/>
        <d v="1972-08-05T00:00:00Z"/>
        <d v="1970-04-25T00:00:00Z"/>
        <d v="1947-04-12T00:00:00Z"/>
        <d v="1968-04-22T00:00:00Z"/>
        <d v="1973-12-26T00:00:00Z"/>
        <d v="1990-04-04T00:00:00Z"/>
        <d v="1968-01-26T00:00:00Z"/>
        <d v="1946-09-11T00:00:00Z"/>
        <d v="1960-11-10T00:00:00Z"/>
        <d v="1990-09-08T00:00:00Z"/>
        <d v="1952-02-07T00:00:00Z"/>
        <d v="1956-01-20T00:00:00Z"/>
        <d v="1951-08-09T00:00:00Z"/>
        <d v="1964-06-19T00:00:00Z"/>
        <d v="1950-03-28T00:00:00Z"/>
        <d v="1980-10-25T00:00:00Z"/>
        <d v="1990-05-19T00:00:00Z"/>
        <d v="1940-04-15T00:00:00Z"/>
        <d v="1944-11-01T00:00:00Z"/>
        <d v="1994-10-01T00:00:00Z"/>
        <d v="1958-04-27T00:00:00Z"/>
        <d v="1950-03-05T00:00:00Z"/>
        <d v="1958-01-12T00:00:00Z"/>
        <d v="1951-10-10T00:00:00Z"/>
        <d v="1964-04-26T00:00:00Z"/>
        <d v="1950-06-30T00:00:00Z"/>
        <d v="1984-10-28T00:00:00Z"/>
        <d v="1946-03-05T00:00:00Z"/>
        <d v="1952-12-16T00:00:00Z"/>
        <d v="1955-08-03T00:00:00Z"/>
        <d v="1953-10-01T00:00:00Z"/>
        <d v="1961-10-09T00:00:00Z"/>
        <d v="1943-06-30T00:00:00Z"/>
        <d v="1943-02-28T00:00:00Z"/>
        <d v="1967-04-24T00:00:00Z"/>
        <d v="1995-04-25T00:00:00Z"/>
        <d v="1959-03-09T00:00:00Z"/>
        <d v="1969-12-06T00:00:00Z"/>
        <d v="1955-02-19T00:00:00Z"/>
        <d v="1952-03-24T00:00:00Z"/>
        <d v="1948-07-23T00:00:00Z"/>
        <d v="1975-04-21T00:00:00Z"/>
        <d v="1947-05-18T00:00:00Z"/>
        <d v="1948-12-27T00:00:00Z"/>
        <d v="1947-11-24T00:00:00Z"/>
        <d v="1982-09-13T00:00:00Z"/>
        <d v="1976-10-06T00:00:00Z"/>
        <d v="1964-03-09T00:00:00Z"/>
        <d v="1954-05-27T00:00:00Z"/>
        <d v="1941-07-15T00:00:00Z"/>
        <d v="1957-05-06T00:00:00Z"/>
        <d v="1978-04-30T00:00:00Z"/>
        <d v="1959-12-21T00:00:00Z"/>
        <d v="1957-06-18T00:00:00Z"/>
        <d v="1967-04-14T00:00:00Z"/>
        <d v="1969-08-18T00:00:00Z"/>
        <d v="1965-04-21T00:00:00Z"/>
        <d v="1982-08-14T00:00:00Z"/>
        <d v="1960-05-01T00:00:00Z"/>
        <d v="1985-03-09T00:00:00Z"/>
        <d v="1964-02-16T00:00:00Z"/>
        <d v="1953-01-14T00:00:00Z"/>
        <d v="1961-11-28T00:00:00Z"/>
        <d v="1955-09-24T00:00:00Z"/>
        <d v="1964-09-13T00:00:00Z"/>
        <d v="1961-04-25T00:00:00Z"/>
        <d v="1958-11-18T00:00:00Z"/>
        <d v="1980-03-12T00:00:00Z"/>
        <d v="1966-12-06T00:00:00Z"/>
        <d v="1982-02-21T00:00:00Z"/>
        <d v="1972-12-29T00:00:00Z"/>
        <d v="1958-08-18T00:00:00Z"/>
        <d v="1964-08-07T00:00:00Z"/>
        <d v="1963-09-25T00:00:00Z"/>
        <d v="1947-01-06T00:00:00Z"/>
        <d v="1953-09-24T00:00:00Z"/>
        <d v="1954-05-08T00:00:00Z"/>
        <d v="1961-09-22T00:00:00Z"/>
        <d v="1995-07-04T00:00:00Z"/>
        <d v="1987-09-14T00:00:00Z"/>
        <d v="1955-05-07T00:00:00Z"/>
        <d v="1976-09-30T00:00:00Z"/>
        <d v="1981-10-05T00:00:00Z"/>
        <d v="1939-05-19T00:00:00Z"/>
        <d v="1972-11-18T00:00:00Z"/>
        <d v="1954-01-03T00:00:00Z"/>
        <d v="1996-09-18T00:00:00Z"/>
        <d v="1956-07-21T00:00:00Z"/>
        <d v="1948-12-19T00:00:00Z"/>
        <d v="1956-05-27T00:00:00Z"/>
        <d v="1955-03-25T00:00:00Z"/>
        <d v="1963-04-28T00:00:00Z"/>
        <d v="1955-05-04T00:00:00Z"/>
        <d v="1971-08-25T00:00:00Z"/>
        <d v="1977-05-13T00:00:00Z"/>
        <d v="1982-06-24T00:00:00Z"/>
        <d v="1951-11-20T00:00:00Z"/>
        <d v="1979-03-09T00:00:00Z"/>
        <d v="1948-11-16T00:00:00Z"/>
        <d v="1983-03-26T00:00:00Z"/>
        <d v="1955-07-17T00:00:00Z"/>
        <d v="1947-07-29T00:00:00Z"/>
        <d v="1959-11-15T00:00:00Z"/>
        <d v="1977-06-14T00:00:00Z"/>
        <d v="1984-07-20T00:00:00Z"/>
        <d v="1977-03-10T00:00:00Z"/>
        <d v="1969-10-11T00:00:00Z"/>
        <d v="1970-08-12T00:00:00Z"/>
        <d v="1950-08-17T00:00:00Z"/>
        <d v="1960-05-04T00:00:00Z"/>
        <d v="1958-12-13T00:00:00Z"/>
        <d v="1947-07-06T00:00:00Z"/>
        <d v="1954-10-27T00:00:00Z"/>
        <d v="1952-08-04T00:00:00Z"/>
        <d v="1958-04-14T00:00:00Z"/>
        <d v="1962-10-23T00:00:00Z"/>
        <d v="1985-01-11T00:00:00Z"/>
        <d v="1965-09-09T00:00:00Z"/>
        <d v="1972-03-12T00:00:00Z"/>
        <d v="1994-08-17T00:00:00Z"/>
        <d v="1961-12-13T00:00:00Z"/>
        <d v="1967-12-12T00:00:00Z"/>
        <d v="1974-04-07T00:00:00Z"/>
        <d v="1979-05-06T00:00:00Z"/>
        <d v="1988-12-29T00:00:00Z"/>
        <d v="1986-02-13T00:00:00Z"/>
        <d v="1969-05-29T00:00:00Z"/>
        <d v="1952-11-25T00:00:00Z"/>
        <d v="1957-06-06T00:00:00Z"/>
        <d v="1960-06-05T00:00:00Z"/>
        <d v="1985-06-14T00:00:00Z"/>
        <d v="1939-02-28T00:00:00Z"/>
        <d v="1964-12-11T00:00:00Z"/>
        <d v="1945-04-22T00:00:00Z"/>
        <d v="1959-02-05T00:00:00Z"/>
        <d v="1944-12-12T00:00:00Z"/>
        <d v="1970-05-08T00:00:00Z"/>
        <d v="1971-06-25T00:00:00Z"/>
        <d v="1964-06-28T00:00:00Z"/>
        <d v="1965-05-04T00:00:00Z"/>
        <d v="1966-09-14T00:00:00Z"/>
        <d v="1971-03-18T00:00:00Z"/>
        <d v="1952-03-13T00:00:00Z"/>
        <d v="1972-01-09T00:00:00Z"/>
        <d v="1958-02-07T00:00:00Z"/>
        <d v="1937-11-05T00:00:00Z"/>
        <d v="1957-01-20T00:00:00Z"/>
        <d v="1971-05-14T00:00:00Z"/>
        <d v="1958-04-16T00:00:00Z"/>
        <d v="1977-11-09T00:00:00Z"/>
        <d v="1993-10-05T00:00:00Z"/>
        <d v="1962-02-20T00:00:00Z"/>
        <d v="1949-05-08T00:00:00Z"/>
        <d v="1963-07-28T00:00:00Z"/>
        <d v="1979-01-01T00:00:00Z"/>
        <d v="1938-01-08T00:00:00Z"/>
        <d v="1959-12-20T00:00:00Z"/>
        <d v="1940-05-27T00:00:00Z"/>
        <d v="1953-05-05T00:00:00Z"/>
        <d v="1961-11-12T00:00:00Z"/>
        <d v="1965-11-10T00:00:00Z"/>
        <d v="1941-12-25T00:00:00Z"/>
        <d v="1948-02-28T00:00:00Z"/>
        <d v="1953-12-19T00:00:00Z"/>
        <d v="1966-05-07T00:00:00Z"/>
        <d v="1971-01-24T00:00:00Z"/>
        <d v="1977-10-06T00:00:00Z"/>
        <d v="1990-03-22T00:00:00Z"/>
        <d v="1966-06-04T00:00:00Z"/>
        <d v="1952-03-10T00:00:00Z"/>
        <d v="1966-04-29T00:00:00Z"/>
        <d v="1939-07-17T00:00:00Z"/>
        <d v="1970-04-29T00:00:00Z"/>
        <d v="1964-12-06T00:00:00Z"/>
        <d v="1953-08-10T00:00:00Z"/>
        <d v="1953-08-25T00:00:00Z"/>
        <d v="1944-05-28T00:00:00Z"/>
        <d v="1988-10-15T00:00:00Z"/>
        <d v="1980-06-03T00:00:00Z"/>
        <d v="1969-12-26T00:00:00Z"/>
        <d v="1972-05-08T00:00:00Z"/>
        <d v="1971-04-23T00:00:00Z"/>
        <d v="1964-12-31T00:00:00Z"/>
        <d v="1981-09-29T00:00:00Z"/>
        <d v="1947-10-02T00:00:00Z"/>
        <d v="1968-08-24T00:00:00Z"/>
        <d v="1964-03-25T00:00:00Z"/>
        <d v="1952-01-12T00:00:00Z"/>
        <d v="1944-07-08T00:00:00Z"/>
        <d v="1962-01-14T00:00:00Z"/>
        <d v="1996-12-11T00:00:00Z"/>
        <d v="1948-04-04T00:00:00Z"/>
        <d v="1966-02-03T00:00:00Z"/>
        <d v="1970-11-23T00:00:00Z"/>
        <d v="1954-08-02T00:00:00Z"/>
        <d v="1964-11-20T00:00:00Z"/>
        <d v="1972-08-20T00:00:00Z"/>
        <d v="1960-07-22T00:00:00Z"/>
        <d v="1994-04-05T00:00:00Z"/>
        <d v="1961-11-22T00:00:00Z"/>
        <d v="1950-11-23T00:00:00Z"/>
        <d v="1944-04-05T00:00:00Z"/>
        <d v="1951-12-15T00:00:00Z"/>
        <d v="1969-09-01T00:00:00Z"/>
        <d v="1957-02-03T00:00:00Z"/>
        <d v="1964-03-17T00:00:00Z"/>
        <d v="1952-01-02T00:00:00Z"/>
        <d v="1983-04-15T00:00:00Z"/>
        <d v="1981-07-22T00:00:00Z"/>
        <d v="1966-07-25T00:00:00Z"/>
        <d v="1972-10-13T00:00:00Z"/>
        <d v="1965-10-24T00:00:00Z"/>
        <d v="1964-10-06T00:00:00Z"/>
        <d v="1946-07-03T00:00:00Z"/>
        <d v="1962-07-07T00:00:00Z"/>
        <d v="1963-03-01T00:00:00Z"/>
        <d v="1951-03-28T00:00:00Z"/>
        <d v="1968-09-13T00:00:00Z"/>
        <d v="1981-08-27T00:00:00Z"/>
        <d v="1976-04-19T00:00:00Z"/>
        <d v="1975-12-08T00:00:00Z"/>
        <d v="1975-11-20T00:00:00Z"/>
        <d v="1966-10-27T00:00:00Z"/>
        <d v="1956-07-24T00:00:00Z"/>
        <d v="1945-06-16T00:00:00Z"/>
        <d v="1960-03-29T00:00:00Z"/>
        <d v="1979-08-20T00:00:00Z"/>
        <d v="1973-01-10T00:00:00Z"/>
        <d v="1969-04-13T00:00:00Z"/>
        <d v="1947-11-09T00:00:00Z"/>
        <d v="1972-04-08T00:00:00Z"/>
        <d v="1974-10-28T00:00:00Z"/>
        <d v="1978-05-31T00:00:00Z"/>
        <d v="1968-03-01T00:00:00Z"/>
        <d v="1971-02-16T00:00:00Z"/>
        <d v="1953-12-22T00:00:00Z"/>
        <d v="1948-04-12T00:00:00Z"/>
        <d v="1964-09-23T00:00:00Z"/>
        <d v="1974-02-25T00:00:00Z"/>
        <d v="1953-02-15T00:00:00Z"/>
        <d v="1972-11-10T00:00:00Z"/>
        <d v="1947-09-10T00:00:00Z"/>
        <d v="1994-01-28T00:00:00Z"/>
        <d v="1973-03-24T00:00:00Z"/>
        <d v="1952-04-13T00:00:00Z"/>
        <d v="1959-07-28T00:00:00Z"/>
        <d v="1967-06-26T00:00:00Z"/>
        <d v="1976-09-25T00:00:00Z"/>
        <d v="1991-04-02T00:00:00Z"/>
        <d v="1959-09-05T00:00:00Z"/>
        <d v="1959-01-09T00:00:00Z"/>
        <d v="1959-05-11T00:00:00Z"/>
        <d v="1969-08-05T00:00:00Z"/>
        <d v="1959-05-15T00:00:00Z"/>
        <d v="1977-11-28T00:00:00Z"/>
        <d v="1988-05-03T00:00:00Z"/>
        <d v="1982-11-17T00:00:00Z"/>
        <d v="1960-07-03T00:00:00Z"/>
        <d v="1968-12-23T00:00:00Z"/>
        <d v="1981-08-16T00:00:00Z"/>
        <d v="1945-05-24T00:00:00Z"/>
        <d v="1953-11-12T00:00:00Z"/>
        <d v="1963-07-07T00:00:00Z"/>
        <d v="1951-06-27T00:00:00Z"/>
        <d v="1960-12-19T00:00:00Z"/>
        <d v="1959-09-23T00:00:00Z"/>
        <d v="1952-10-01T00:00:00Z"/>
        <d v="1954-04-04T00:00:00Z"/>
        <d v="1988-12-26T00:00:00Z"/>
        <d v="1965-10-20T00:00:00Z"/>
        <d v="1962-09-27T00:00:00Z"/>
        <d v="1959-07-18T00:00:00Z"/>
        <d v="1962-07-15T00:00:00Z"/>
        <d v="1980-07-29T00:00:00Z"/>
        <d v="1958-07-28T00:00:00Z"/>
        <d v="1968-12-24T00:00:00Z"/>
        <d v="1951-07-22T00:00:00Z"/>
        <d v="1961-07-11T00:00:00Z"/>
        <d v="1962-06-04T00:00:00Z"/>
        <d v="1977-02-24T00:00:00Z"/>
        <d v="1958-09-27T00:00:00Z"/>
        <d v="1944-05-21T00:00:00Z"/>
        <d v="1956-09-25T00:00:00Z"/>
        <d v="1950-04-24T00:00:00Z"/>
        <d v="1993-03-01T00:00:00Z"/>
        <d v="1976-11-10T00:00:00Z"/>
        <d v="1994-01-26T00:00:00Z"/>
        <d v="1989-03-07T00:00:00Z"/>
        <d v="1985-10-24T00:00:00Z"/>
        <d v="1972-12-22T00:00:00Z"/>
        <d v="1988-02-28T00:00:00Z"/>
        <d v="1963-12-18T00:00:00Z"/>
        <d v="1959-11-07T00:00:00Z"/>
        <d v="1963-12-02T00:00:00Z"/>
        <d v="1970-04-05T00:00:00Z"/>
        <d v="1988-01-01T00:00:00Z"/>
        <d v="1960-12-29T00:00:00Z"/>
        <d v="1989-12-06T00:00:00Z"/>
        <d v="1942-11-22T00:00:00Z"/>
        <d v="1988-11-15T00:00:00Z"/>
        <d v="1963-05-04T00:00:00Z"/>
        <d v="1958-03-14T00:00:00Z"/>
        <d v="1974-03-11T00:00:00Z"/>
        <d v="1970-01-15T00:00:00Z"/>
        <d v="1991-07-15T00:00:00Z"/>
        <d v="1963-04-03T00:00:00Z"/>
        <d v="1972-09-19T00:00:00Z"/>
        <d v="1956-04-23T00:00:00Z"/>
        <d v="1956-01-19T00:00:00Z"/>
        <d v="1973-04-14T00:00:00Z"/>
        <d v="1954-09-02T00:00:00Z"/>
        <d v="1954-01-30T00:00:00Z"/>
        <d v="1990-04-03T00:00:00Z"/>
        <d v="1979-08-09T00:00:00Z"/>
        <d v="1961-02-26T00:00:00Z"/>
        <d v="1953-09-27T00:00:00Z"/>
        <d v="1977-07-29T00:00:00Z"/>
        <d v="1950-04-11T00:00:00Z"/>
        <d v="1961-05-30T00:00:00Z"/>
        <d v="1957-05-02T00:00:00Z"/>
        <d v="1949-08-30T00:00:00Z"/>
        <d v="1955-06-21T00:00:00Z"/>
        <d v="1949-01-24T00:00:00Z"/>
        <d v="1951-02-18T00:00:00Z"/>
        <d v="1974-03-22T00:00:00Z"/>
        <d v="1952-06-08T00:00:00Z"/>
        <d v="1948-09-28T00:00:00Z"/>
        <d v="1956-07-03T00:00:00Z"/>
        <d v="1942-02-27T00:00:00Z"/>
        <d v="1951-12-10T00:00:00Z"/>
        <d v="1956-03-24T00:00:00Z"/>
        <d v="1963-10-25T00:00:00Z"/>
        <d v="1948-05-22T00:00:00Z"/>
        <d v="1956-03-06T00:00:00Z"/>
        <d v="1963-03-31T00:00:00Z"/>
        <d v="1945-09-09T00:00:00Z"/>
        <d v="1956-07-05T00:00:00Z"/>
        <d v="1974-05-28T00:00:00Z"/>
        <d v="1980-12-28T00:00:00Z"/>
        <d v="1973-04-26T00:00:00Z"/>
        <d v="1955-01-10T00:00:00Z"/>
        <d v="1970-08-26T00:00:00Z"/>
        <d v="1984-01-14T00:00:00Z"/>
        <d v="1947-06-18T00:00:00Z"/>
        <d v="1970-10-31T00:00:00Z"/>
        <d v="1949-02-17T00:00:00Z"/>
        <d v="1972-07-19T00:00:00Z"/>
        <d v="1947-12-03T00:00:00Z"/>
        <d v="1954-07-22T00:00:00Z"/>
        <d v="1969-05-24T00:00:00Z"/>
        <d v="1968-02-05T00:00:00Z"/>
        <d v="1947-12-13T00:00:00Z"/>
        <d v="1948-03-26T00:00:00Z"/>
        <d v="1954-11-14T00:00:00Z"/>
        <d v="1938-07-11T00:00:00Z"/>
        <d v="1971-05-31T00:00:00Z"/>
        <d v="1950-07-24T00:00:00Z"/>
        <d v="1972-08-14T00:00:00Z"/>
        <d v="1948-12-07T00:00:00Z"/>
        <d v="1957-07-20T00:00:00Z"/>
        <d v="1996-09-30T00:00:00Z"/>
        <d v="1946-08-07T00:00:00Z"/>
        <d v="1972-03-11T00:00:00Z"/>
        <d v="1966-06-13T00:00:00Z"/>
        <d v="1982-03-13T00:00:00Z"/>
        <d v="1974-11-19T00:00:00Z"/>
        <d v="1950-04-03T00:00:00Z"/>
        <d v="1954-11-10T00:00:00Z"/>
        <d v="1966-08-20T00:00:00Z"/>
        <d v="1961-04-29T00:00:00Z"/>
        <d v="1992-02-18T00:00:00Z"/>
        <d v="1969-11-27T00:00:00Z"/>
        <d v="1946-05-03T00:00:00Z"/>
        <d v="1970-05-01T00:00:00Z"/>
        <d v="1961-11-21T00:00:00Z"/>
        <d v="1973-06-05T00:00:00Z"/>
        <d v="1962-10-17T00:00:00Z"/>
        <d v="1962-09-09T00:00:00Z"/>
        <d v="1964-02-12T00:00:00Z"/>
        <d v="1951-02-06T00:00:00Z"/>
        <d v="1973-09-05T00:00:00Z"/>
        <d v="1965-04-17T00:00:00Z"/>
        <d v="1961-04-28T00:00:00Z"/>
        <d v="1957-07-06T00:00:00Z"/>
        <d v="1951-09-30T00:00:00Z"/>
        <d v="1990-04-07T00:00:00Z"/>
        <d v="1952-01-19T00:00:00Z"/>
        <d v="1967-10-16T00:00:00Z"/>
        <d v="1953-07-14T00:00:00Z"/>
        <d v="1947-02-03T00:00:00Z"/>
        <d v="1949-08-29T00:00:00Z"/>
        <d v="1996-09-07T00:00:00Z"/>
        <d v="1952-02-17T00:00:00Z"/>
        <d v="1987-10-15T00:00:00Z"/>
        <d v="1962-03-27T00:00:00Z"/>
        <d v="1970-12-12T00:00:00Z"/>
        <d v="1975-01-03T00:00:00Z"/>
        <d v="1989-03-31T00:00:00Z"/>
        <d v="1955-12-04T00:00:00Z"/>
        <d v="1996-01-24T00:00:00Z"/>
        <d v="1959-05-05T00:00:00Z"/>
        <d v="1967-07-24T00:00:00Z"/>
        <d v="1960-08-01T00:00:00Z"/>
        <d v="1976-01-19T00:00:00Z"/>
        <d v="1961-08-07T00:00:00Z"/>
        <d v="1948-09-29T00:00:00Z"/>
        <d v="1972-05-15T00:00:00Z"/>
        <d v="1956-08-12T00:00:00Z"/>
        <d v="1943-02-27T00:00:00Z"/>
        <d v="1942-03-12T00:00:00Z"/>
        <d v="1961-02-17T00:00:00Z"/>
        <d v="1929-12-26T00:00:00Z"/>
        <d v="1965-07-22T00:00:00Z"/>
        <d v="1955-06-07T00:00:00Z"/>
        <d v="1962-05-10T00:00:00Z"/>
        <d v="1954-03-21T00:00:00Z"/>
        <d v="1945-08-08T00:00:00Z"/>
        <d v="1947-01-31T00:00:00Z"/>
        <d v="1980-02-02T00:00:00Z"/>
        <d v="1938-09-16T00:00:00Z"/>
        <d v="1982-12-23T00:00:00Z"/>
        <d v="1947-09-09T00:00:00Z"/>
        <d v="1952-10-22T00:00:00Z"/>
        <d v="1951-10-19T00:00:00Z"/>
        <d v="1962-05-22T00:00:00Z"/>
        <d v="1962-05-02T00:00:00Z"/>
        <d v="1956-11-10T00:00:00Z"/>
        <d v="1961-02-21T00:00:00Z"/>
        <d v="1985-03-19T00:00:00Z"/>
        <d v="1945-05-03T00:00:00Z"/>
        <d v="1953-04-17T00:00:00Z"/>
        <d v="1962-07-16T00:00:00Z"/>
        <d v="1965-10-23T00:00:00Z"/>
        <d v="1979-04-14T00:00:00Z"/>
        <d v="1950-09-22T00:00:00Z"/>
        <d v="1963-06-05T00:00:00Z"/>
        <d v="1959-07-04T00:00:00Z"/>
        <d v="1976-05-19T00:00:00Z"/>
        <d v="1995-03-28T00:00:00Z"/>
        <d v="1980-11-06T00:00:00Z"/>
        <d v="1976-12-17T00:00:00Z"/>
        <d v="1947-11-04T00:00:00Z"/>
        <d v="1989-09-22T00:00:00Z"/>
        <d v="1978-12-29T00:00:00Z"/>
        <d v="1950-01-11T00:00:00Z"/>
        <d v="1956-08-23T00:00:00Z"/>
        <d v="1965-02-22T00:00:00Z"/>
        <d v="1948-08-25T00:00:00Z"/>
        <d v="1973-08-07T00:00:00Z"/>
        <d v="1949-01-05T00:00:00Z"/>
        <d v="1958-01-25T00:00:00Z"/>
        <d v="1948-01-01T00:00:00Z"/>
        <d v="1956-06-02T00:00:00Z"/>
        <d v="1956-07-31T00:00:00Z"/>
        <d v="1968-06-28T00:00:00Z"/>
        <d v="1952-03-06T00:00:00Z"/>
        <d v="1950-11-21T00:00:00Z"/>
        <d v="1952-03-19T00:00:00Z"/>
        <d v="1984-02-15T00:00:00Z"/>
        <d v="1963-04-18T00:00:00Z"/>
        <d v="1970-04-19T00:00:00Z"/>
        <d v="1948-07-17T00:00:00Z"/>
        <d v="1996-02-18T00:00:00Z"/>
        <d v="1967-07-05T00:00:00Z"/>
        <d v="1958-06-20T00:00:00Z"/>
        <d v="1943-09-17T00:00:00Z"/>
        <d v="1973-05-21T00:00:00Z"/>
        <d v="1957-10-29T00:00:00Z"/>
        <d v="1940-12-25T00:00:00Z"/>
        <d v="1950-11-14T00:00:00Z"/>
        <d v="1969-08-14T00:00:00Z"/>
        <d v="1952-02-29T00:00:00Z"/>
        <d v="1952-08-16T00:00:00Z"/>
        <d v="1950-03-14T00:00:00Z"/>
        <d v="1979-05-12T00:00:00Z"/>
        <d v="1969-07-29T00:00:00Z"/>
        <d v="1996-04-22T00:00:00Z"/>
        <d v="1987-08-25T00:00:00Z"/>
        <d v="1967-11-23T00:00:00Z"/>
        <d v="1961-08-05T00:00:00Z"/>
        <d v="1958-08-01T00:00:00Z"/>
        <d v="1953-03-06T00:00:00Z"/>
        <d v="1971-03-09T00:00:00Z"/>
        <d v="1953-03-20T00:00:00Z"/>
        <d v="1971-06-15T00:00:00Z"/>
        <d v="1988-09-08T00:00:00Z"/>
        <d v="1979-03-29T00:00:00Z"/>
        <d v="1988-02-18T00:00:00Z"/>
        <d v="1944-08-13T00:00:00Z"/>
        <d v="1974-08-03T00:00:00Z"/>
        <d v="1942-01-26T00:00:00Z"/>
        <d v="1954-07-09T00:00:00Z"/>
        <d v="1964-08-06T00:00:00Z"/>
        <d v="1958-10-06T00:00:00Z"/>
        <d v="1949-12-19T00:00:00Z"/>
        <d v="1948-05-02T00:00:00Z"/>
        <d v="1946-06-20T00:00:00Z"/>
        <d v="1947-10-03T00:00:00Z"/>
        <d v="1966-01-21T00:00:00Z"/>
        <d v="1958-05-26T00:00:00Z"/>
        <d v="1992-01-10T00:00:00Z"/>
        <d v="1953-11-01T00:00:00Z"/>
        <d v="1948-08-29T00:00:00Z"/>
        <d v="1960-11-20T00:00:00Z"/>
        <d v="1956-04-27T00:00:00Z"/>
        <d v="1976-06-01T00:00:00Z"/>
        <d v="1950-11-05T00:00:00Z"/>
        <d v="1972-08-06T00:00:00Z"/>
        <d v="1979-02-14T00:00:00Z"/>
        <d v="1974-12-28T00:00:00Z"/>
        <d v="1962-04-13T00:00:00Z"/>
        <d v="1950-03-13T00:00:00Z"/>
        <d v="1971-04-30T00:00:00Z"/>
        <d v="1948-02-18T00:00:00Z"/>
        <d v="1954-02-20T00:00:00Z"/>
        <d v="1953-08-26T00:00:00Z"/>
        <d v="1952-11-15T00:00:00Z"/>
        <d v="1951-02-25T00:00:00Z"/>
        <d v="1962-11-05T00:00:00Z"/>
        <d v="1948-11-09T00:00:00Z"/>
        <d v="1973-03-07T00:00:00Z"/>
        <d v="1980-02-03T00:00:00Z"/>
        <d v="1949-05-18T00:00:00Z"/>
        <d v="1964-01-15T00:00:00Z"/>
        <d v="1955-08-14T00:00:00Z"/>
        <d v="1947-09-04T00:00:00Z"/>
        <d v="1967-08-17T00:00:00Z"/>
        <d v="1957-06-30T00:00:00Z"/>
        <d v="1953-10-21T00:00:00Z"/>
        <d v="1954-02-15T00:00:00Z"/>
        <d v="1954-09-04T00:00:00Z"/>
        <d v="1974-02-09T00:00:00Z"/>
        <d v="1950-05-26T00:00:00Z"/>
        <d v="1950-04-01T00:00:00Z"/>
        <d v="1954-10-07T00:00:00Z"/>
        <d v="1939-08-26T00:00:00Z"/>
        <d v="1937-11-28T00:00:00Z"/>
        <d v="1978-01-22T00:00:00Z"/>
        <d v="1947-05-04T00:00:00Z"/>
        <d v="1945-07-13T00:00:00Z"/>
        <d v="1956-03-17T00:00:00Z"/>
        <d v="1952-02-11T00:00:00Z"/>
        <d v="1968-03-12T00:00:00Z"/>
        <d v="1968-01-31T00:00:00Z"/>
        <d v="1952-09-03T00:00:00Z"/>
        <d v="1952-05-17T00:00:00Z"/>
        <d v="1953-10-19T00:00:00Z"/>
        <d v="1947-05-03T00:00:00Z"/>
        <d v="1932-10-07T00:00:00Z"/>
        <d v="1963-01-09T00:00:00Z"/>
        <d v="1977-09-22T00:00:00Z"/>
        <d v="1957-02-19T00:00:00Z"/>
        <d v="1967-12-26T00:00:00Z"/>
        <d v="1946-12-26T00:00:00Z"/>
        <d v="1946-07-31T00:00:00Z"/>
        <d v="1949-12-16T00:00:00Z"/>
        <d v="1951-03-09T00:00:00Z"/>
        <d v="1950-09-11T00:00:00Z"/>
        <d v="1976-06-22T00:00:00Z"/>
        <d v="1978-08-30T00:00:00Z"/>
        <d v="1987-03-12T00:00:00Z"/>
        <d v="1962-01-06T00:00:00Z"/>
        <d v="1946-10-03T00:00:00Z"/>
        <d v="1986-01-08T00:00:00Z"/>
        <d v="1947-05-28T00:00:00Z"/>
        <d v="1990-07-14T00:00:00Z"/>
        <d v="1962-09-13T00:00:00Z"/>
        <d v="1944-11-22T00:00:00Z"/>
        <d v="1949-03-25T00:00:00Z"/>
        <d v="1964-09-04T00:00:00Z"/>
        <d v="1992-09-22T00:00:00Z"/>
        <d v="1964-01-30T00:00:00Z"/>
        <d v="1989-06-03T00:00:00Z"/>
        <d v="1944-02-25T00:00:00Z"/>
        <d v="1946-06-30T00:00:00Z"/>
        <d v="1943-04-30T00:00:00Z"/>
        <d v="1946-05-01T00:00:00Z"/>
        <d v="1948-06-04T00:00:00Z"/>
        <d v="1942-12-14T00:00:00Z"/>
        <d v="1942-12-27T00:00:00Z"/>
        <d v="1962-08-23T00:00:00Z"/>
        <d v="1956-05-18T00:00:00Z"/>
        <d v="1959-04-26T00:00:00Z"/>
        <d v="1931-11-17T00:00:00Z"/>
        <d v="1963-12-29T00:00:00Z"/>
        <d v="1987-01-20T00:00:00Z"/>
        <d v="1996-05-23T00:00:00Z"/>
        <d v="1952-12-15T00:00:00Z"/>
        <d v="1948-11-27T00:00:00Z"/>
        <d v="1972-12-11T00:00:00Z"/>
        <d v="1945-06-12T00:00:00Z"/>
        <d v="1982-11-02T00:00:00Z"/>
        <d v="1949-01-16T00:00:00Z"/>
        <d v="1947-11-28T00:00:00Z"/>
        <d v="1938-06-21T00:00:00Z"/>
        <d v="1944-04-10T00:00:00Z"/>
        <d v="1931-05-25T00:00:00Z"/>
        <d v="1942-08-10T00:00:00Z"/>
        <d v="1941-06-21T00:00:00Z"/>
        <d v="1931-02-17T00:00:00Z"/>
        <d v="1961-02-15T00:00:00Z"/>
        <d v="1938-04-21T00:00:00Z"/>
        <d v="1957-09-28T00:00:00Z"/>
        <d v="1947-02-05T00:00:00Z"/>
        <d v="1944-10-25T00:00:00Z"/>
        <d v="1965-02-24T00:00:00Z"/>
        <d v="1944-07-31T00:00:00Z"/>
        <d v="1974-07-20T00:00:00Z"/>
        <d v="1969-02-15T00:00:00Z"/>
        <d v="1948-06-21T00:00:00Z"/>
        <d v="1954-05-13T00:00:00Z"/>
        <d v="1957-05-08T00:00:00Z"/>
        <d v="1972-05-06T00:00:00Z"/>
        <d v="1952-05-02T00:00:00Z"/>
        <d v="1952-12-28T00:00:00Z"/>
        <d v="1959-03-31T00:00:00Z"/>
        <d v="1968-07-03T00:00:00Z"/>
        <d v="1947-08-03T00:00:00Z"/>
        <d v="1945-09-23T00:00:00Z"/>
        <d v="1962-10-04T00:00:00Z"/>
        <d v="1964-03-21T00:00:00Z"/>
        <d v="1988-07-01T00:00:00Z"/>
        <d v="1969-08-31T00:00:00Z"/>
        <d v="1961-01-04T00:00:00Z"/>
        <d v="1995-05-08T00:00:00Z"/>
        <d v="1989-07-22T00:00:00Z"/>
        <d v="1984-05-25T00:00:00Z"/>
        <d v="1997-08-24T00:00:00Z"/>
        <d v="1968-11-30T00:00:00Z"/>
        <d v="1943-12-12T00:00:00Z"/>
        <d v="1971-09-12T00:00:00Z"/>
        <d v="1962-11-18T00:00:00Z"/>
        <d v="1984-05-13T00:00:00Z"/>
        <d v="1950-12-06T00:00:00Z"/>
        <d v="1944-03-02T00:00:00Z"/>
        <d v="1939-10-02T00:00:00Z"/>
        <d v="1970-12-10T00:00:00Z"/>
        <d v="1932-07-28T00:00:00Z"/>
        <d v="1943-12-03T00:00:00Z"/>
        <d v="1958-03-26T00:00:00Z"/>
        <d v="1939-02-10T00:00:00Z"/>
        <d v="1962-04-11T00:00:00Z"/>
        <d v="1965-03-03T00:00:00Z"/>
        <d v="1954-05-24T00:00:00Z"/>
        <d v="1992-02-27T00:00:00Z"/>
        <d v="1958-06-15T00:00:00Z"/>
        <d v="1952-08-28T00:00:00Z"/>
        <d v="1953-04-22T00:00:00Z"/>
        <d v="1964-08-22T00:00:00Z"/>
        <d v="1981-06-04T00:00:00Z"/>
        <d v="1966-03-17T00:00:00Z"/>
        <d v="1933-09-15T00:00:00Z"/>
        <d v="1952-05-03T00:00:00Z"/>
        <d v="1946-04-15T00:00:00Z"/>
        <d v="1963-12-07T00:00:00Z"/>
        <d v="1926-09-28T00:00:00Z"/>
        <d v="1972-03-22T00:00:00Z"/>
        <d v="1947-08-28T00:00:00Z"/>
        <d v="1970-03-24T00:00:00Z"/>
        <d v="1938-12-05T00:00:00Z"/>
        <d v="1941-10-18T00:00:00Z"/>
        <d v="1958-05-07T00:00:00Z"/>
        <d v="1950-09-30T00:00:00Z"/>
        <d v="1940-11-28T00:00:00Z"/>
        <d v="1974-02-28T00:00:00Z"/>
        <d v="1965-06-11T00:00:00Z"/>
        <d v="1975-04-18T00:00:00Z"/>
        <d v="1960-06-14T00:00:00Z"/>
        <d v="1956-09-07T00:00:00Z"/>
        <d v="1960-01-25T00:00:00Z"/>
        <d v="1968-01-08T00:00:00Z"/>
        <d v="1965-04-14T00:00:00Z"/>
        <d v="1941-06-30T00:00:00Z"/>
        <d v="1959-04-14T00:00:00Z"/>
        <d v="1965-01-18T00:00:00Z"/>
        <d v="1995-02-21T00:00:00Z"/>
        <d v="1949-11-29T00:00:00Z"/>
        <d v="1985-05-11T00:00:00Z"/>
        <d v="1962-04-02T00:00:00Z"/>
        <d v="1967-11-14T00:00:00Z"/>
        <d v="1965-05-28T00:00:00Z"/>
        <d v="1976-07-21T00:00:00Z"/>
        <d v="1967-04-03T00:00:00Z"/>
        <d v="1931-06-08T00:00:00Z"/>
        <d v="1981-11-14T00:00:00Z"/>
        <d v="1966-11-14T00:00:00Z"/>
        <d v="1947-11-13T00:00:00Z"/>
        <d v="1967-08-01T00:00:00Z"/>
        <d v="1947-10-25T00:00:00Z"/>
        <d v="1965-12-11T00:00:00Z"/>
        <d v="1968-09-03T00:00:00Z"/>
        <d v="1943-04-01T00:00:00Z"/>
        <d v="1967-05-09T00:00:00Z"/>
        <d v="1942-08-27T00:00:00Z"/>
        <d v="1960-11-22T00:00:00Z"/>
        <d v="1971-05-29T00:00:00Z"/>
        <d v="1953-12-17T00:00:00Z"/>
        <d v="1949-05-07T00:00:00Z"/>
        <d v="1972-06-04T00:00:00Z"/>
        <d v="1981-01-22T00:00:00Z"/>
        <d v="1974-12-25T00:00:00Z"/>
        <d v="1965-05-03T00:00:00Z"/>
        <d v="1957-02-17T00:00:00Z"/>
        <d v="1957-11-01T00:00:00Z"/>
        <d v="1981-03-27T00:00:00Z"/>
        <d v="1963-01-25T00:00:00Z"/>
        <d v="1972-08-19T00:00:00Z"/>
        <d v="1966-04-16T00:00:00Z"/>
        <d v="1948-05-05T00:00:00Z"/>
        <d v="1977-07-24T00:00:00Z"/>
        <d v="1962-01-07T00:00:00Z"/>
        <d v="1959-07-12T00:00:00Z"/>
        <d v="1980-09-17T00:00:00Z"/>
        <d v="1951-01-29T00:00:00Z"/>
        <d v="1954-10-12T00:00:00Z"/>
        <d v="1963-04-21T00:00:00Z"/>
        <d v="1954-08-22T00:00:00Z"/>
        <d v="1971-07-20T00:00:00Z"/>
        <d v="1946-09-27T00:00:00Z"/>
        <d v="1955-09-29T00:00:00Z"/>
        <d v="1955-12-22T00:00:00Z"/>
        <d v="1984-03-24T00:00:00Z"/>
        <d v="1955-05-26T00:00:00Z"/>
        <d v="1945-04-08T00:00:00Z"/>
        <d v="1961-08-06T00:00:00Z"/>
        <d v="1953-01-11T00:00:00Z"/>
        <d v="1961-02-28T00:00:00Z"/>
        <d v="1964-08-10T00:00:00Z"/>
        <d v="1966-04-24T00:00:00Z"/>
        <d v="1971-01-07T00:00:00Z"/>
        <d v="1953-03-12T00:00:00Z"/>
        <d v="1972-12-12T00:00:00Z"/>
        <d v="1955-12-19T00:00:00Z"/>
        <d v="1945-12-19T00:00:00Z"/>
        <d v="1952-09-15T00:00:00Z"/>
        <d v="1952-10-30T00:00:00Z"/>
        <d v="1948-02-27T00:00:00Z"/>
        <d v="1972-12-16T00:00:00Z"/>
        <d v="1970-11-05T00:00:00Z"/>
        <d v="1949-06-17T00:00:00Z"/>
        <d v="1972-01-20T00:00:00Z"/>
        <d v="1951-10-03T00:00:00Z"/>
        <d v="1962-05-03T00:00:00Z"/>
        <d v="1972-08-13T00:00:00Z"/>
        <d v="1974-04-23T00:00:00Z"/>
        <d v="1952-01-07T00:00:00Z"/>
        <d v="1957-09-16T00:00:00Z"/>
        <d v="1966-12-08T00:00:00Z"/>
        <d v="1950-11-28T00:00:00Z"/>
        <d v="1959-12-19T00:00:00Z"/>
        <d v="1949-06-01T00:00:00Z"/>
        <d v="1983-08-19T00:00:00Z"/>
        <d v="1953-03-08T00:00:00Z"/>
        <d v="1959-12-09T00:00:00Z"/>
        <d v="1972-09-02T00:00:00Z"/>
        <d v="1950-10-09T00:00:00Z"/>
        <d v="1965-12-21T00:00:00Z"/>
        <d v="1946-09-15T00:00:00Z"/>
        <d v="1981-04-03T00:00:00Z"/>
        <d v="1954-07-11T00:00:00Z"/>
        <d v="1950-06-15T00:00:00Z"/>
        <d v="1951-08-01T00:00:00Z"/>
        <d v="1964-02-22T00:00:00Z"/>
        <d v="1981-01-08T00:00:00Z"/>
        <d v="1959-02-21T00:00:00Z"/>
        <d v="1945-01-16T00:00:00Z"/>
        <d v="1975-12-28T00:00:00Z"/>
        <d v="1962-01-11T00:00:00Z"/>
        <d v="1960-06-07T00:00:00Z"/>
        <d v="1957-12-29T00:00:00Z"/>
        <d v="1963-01-27T00:00:00Z"/>
        <d v="1980-04-15T00:00:00Z"/>
        <d v="1937-05-10T00:00:00Z"/>
        <d v="1976-06-15T00:00:00Z"/>
        <d v="1957-03-29T00:00:00Z"/>
        <d v="1955-04-13T00:00:00Z"/>
        <d v="1931-04-11T00:00:00Z"/>
        <d v="1925-07-06T00:00:00Z"/>
        <d v="1958-04-10T00:00:00Z"/>
        <d v="1954-05-28T00:00:00Z"/>
        <d v="1943-05-29T00:00:00Z"/>
        <d v="1954-08-31T00:00:00Z"/>
        <d v="1982-09-18T00:00:00Z"/>
        <d v="1969-07-09T00:00:00Z"/>
        <d v="1939-07-01T00:00:00Z"/>
        <d v="1938-09-19T00:00:00Z"/>
        <d v="1962-01-03T00:00:00Z"/>
        <d v="1958-11-21T00:00:00Z"/>
        <d v="1964-10-03T00:00:00Z"/>
        <d v="1989-05-01T00:00:00Z"/>
        <d v="1927-11-26T00:00:00Z"/>
        <d v="1956-07-28T00:00:00Z"/>
        <d v="1982-07-11T00:00:00Z"/>
        <d v="1953-03-14T00:00:00Z"/>
        <d v="1966-08-27T00:00:00Z"/>
        <d v="1957-08-21T00:00:00Z"/>
        <d v="1959-12-10T00:00:00Z"/>
        <d v="1954-10-17T00:00:00Z"/>
        <d v="1990-03-13T00:00:00Z"/>
        <d v="1964-11-03T00:00:00Z"/>
        <d v="1958-03-06T00:00:00Z"/>
        <d v="1966-05-15T00:00:00Z"/>
        <d v="1963-03-16T00:00:00Z"/>
        <d v="1978-04-26T00:00:00Z"/>
        <d v="1958-10-10T00:00:00Z"/>
        <d v="1946-06-03T00:00:00Z"/>
        <d v="1977-09-20T00:00:00Z"/>
        <d v="1957-10-26T00:00:00Z"/>
        <d v="1974-12-18T00:00:00Z"/>
        <d v="1959-08-24T00:00:00Z"/>
        <d v="1969-07-05T00:00:00Z"/>
        <d v="1963-10-12T00:00:00Z"/>
        <d v="1963-06-22T00:00:00Z"/>
        <d v="1956-02-06T00:00:00Z"/>
        <d v="1962-05-14T00:00:00Z"/>
        <d v="1943-07-18T00:00:00Z"/>
        <d v="1972-04-18T00:00:00Z"/>
        <d v="1947-04-20T00:00:00Z"/>
        <d v="1952-06-25T00:00:00Z"/>
        <d v="1955-02-24T00:00:00Z"/>
        <d v="1967-08-14T00:00:00Z"/>
        <d v="1979-07-14T00:00:00Z"/>
        <d v="1964-06-24T00:00:00Z"/>
        <d v="1964-12-07T00:00:00Z"/>
        <d v="1994-04-11T00:00:00Z"/>
        <d v="1960-03-16T00:00:00Z"/>
        <d v="1941-02-01T00:00:00Z"/>
        <d v="1960-04-18T00:00:00Z"/>
        <d v="1956-02-18T00:00:00Z"/>
        <d v="1994-02-01T00:00:00Z"/>
        <d v="1972-10-20T00:00:00Z"/>
        <d v="1954-10-01T00:00:00Z"/>
        <d v="1965-05-11T00:00:00Z"/>
        <d v="1963-06-27T00:00:00Z"/>
        <d v="1962-06-24T00:00:00Z"/>
        <d v="1972-09-22T00:00:00Z"/>
        <d v="1969-10-28T00:00:00Z"/>
        <d v="1941-07-13T00:00:00Z"/>
        <d v="1951-04-06T00:00:00Z"/>
        <d v="1959-04-17T00:00:00Z"/>
        <d v="1976-02-26T00:00:00Z"/>
        <d v="1986-05-29T00:00:00Z"/>
        <d v="1966-07-31T00:00:00Z"/>
        <d v="1956-03-12T00:00:00Z"/>
        <d v="1948-01-22T00:00:00Z"/>
        <d v="1965-11-22T00:00:00Z"/>
        <d v="1979-04-06T00:00:00Z"/>
        <d v="1950-12-13T00:00:00Z"/>
        <d v="1950-12-08T00:00:00Z"/>
        <d v="1952-06-05T00:00:00Z"/>
        <d v="1956-12-20T00:00:00Z"/>
        <d v="1963-05-08T00:00:00Z"/>
        <d v="1956-01-09T00:00:00Z"/>
        <d v="1958-01-22T00:00:00Z"/>
        <d v="1960-12-16T00:00:00Z"/>
        <d v="1961-01-06T00:00:00Z"/>
        <d v="1956-11-30T00:00:00Z"/>
        <d v="1964-02-07T00:00:00Z"/>
        <d v="1981-12-03T00:00:00Z"/>
        <d v="1984-03-17T00:00:00Z"/>
        <d v="1970-11-28T00:00:00Z"/>
        <d v="1975-11-24T00:00:00Z"/>
        <d v="1970-01-02T00:00:00Z"/>
        <d v="1978-08-01T00:00:00Z"/>
        <d v="1983-08-03T00:00:00Z"/>
        <d v="1981-01-01T00:00:00Z"/>
        <d v="1950-07-25T00:00:00Z"/>
        <d v="1963-08-19T00:00:00Z"/>
        <d v="1962-04-30T00:00:00Z"/>
        <d v="1943-03-25T00:00:00Z"/>
        <d v="1975-10-30T00:00:00Z"/>
        <d v="1953-09-04T00:00:00Z"/>
        <d v="1949-01-21T00:00:00Z"/>
        <d v="1958-12-07T00:00:00Z"/>
        <d v="1943-09-09T00:00:00Z"/>
        <d v="1947-07-18T00:00:00Z"/>
        <d v="1957-09-27T00:00:00Z"/>
        <d v="1985-05-17T00:00:00Z"/>
        <d v="1976-07-20T00:00:00Z"/>
        <d v="1962-08-27T00:00:00Z"/>
        <d v="1973-09-21T00:00:00Z"/>
        <d v="1984-11-26T00:00:00Z"/>
        <d v="1988-12-21T00:00:00Z"/>
        <d v="1984-11-08T00:00:00Z"/>
        <d v="1981-10-15T00:00:00Z"/>
        <d v="1980-04-19T00:00:00Z"/>
        <d v="1977-09-12T00:00:00Z"/>
        <d v="1971-03-01T00:00:00Z"/>
        <d v="1978-06-17T00:00:00Z"/>
        <d v="1981-04-16T00:00:00Z"/>
        <d v="1967-08-08T00:00:00Z"/>
        <d v="1953-03-16T00:00:00Z"/>
        <d v="1954-12-21T00:00:00Z"/>
        <d v="1985-11-16T00:00:00Z"/>
        <d v="1971-10-13T00:00:00Z"/>
        <d v="1964-02-13T00:00:00Z"/>
        <d v="1963-06-15T00:00:00Z"/>
        <d v="1952-05-10T00:00:00Z"/>
        <d v="1940-05-24T00:00:00Z"/>
        <d v="1974-06-04T00:00:00Z"/>
        <d v="1986-04-18T00:00:00Z"/>
        <d v="1961-06-18T00:00:00Z"/>
        <d v="1958-10-12T00:00:00Z"/>
        <d v="1993-05-23T00:00:00Z"/>
        <d v="1968-03-31T00:00:00Z"/>
        <d v="1949-06-03T00:00:00Z"/>
        <d v="1979-04-05T00:00:00Z"/>
        <d v="1967-08-07T00:00:00Z"/>
        <d v="1967-03-02T00:00:00Z"/>
        <d v="1993-01-22T00:00:00Z"/>
        <d v="1985-10-18T00:00:00Z"/>
        <d v="1945-02-25T00:00:00Z"/>
        <d v="1961-06-12T00:00:00Z"/>
        <d v="1973-06-03T00:00:00Z"/>
        <d v="1961-11-14T00:00:00Z"/>
        <d v="1956-11-21T00:00:00Z"/>
        <d v="1987-06-22T00:00:00Z"/>
        <d v="1970-10-23T00:00:00Z"/>
        <d v="1970-02-17T00:00:00Z"/>
        <d v="1995-07-21T00:00:00Z"/>
        <d v="1976-03-27T00:00:00Z"/>
        <d v="1983-03-09T00:00:00Z"/>
        <d v="1982-05-20T00:00:00Z"/>
        <d v="1961-08-30T00:00:00Z"/>
        <d v="1985-11-08T00:00:00Z"/>
        <d v="1971-06-07T00:00:00Z"/>
        <d v="1964-11-26T00:00:00Z"/>
        <d v="1971-07-15T00:00:00Z"/>
        <d v="1964-04-03T00:00:00Z"/>
        <d v="1958-05-04T00:00:00Z"/>
        <d v="1969-11-22T00:00:00Z"/>
        <d v="1952-12-30T00:00:00Z"/>
        <d v="1962-11-27T00:00:00Z"/>
        <d v="1974-07-07T00:00:00Z"/>
        <d v="1964-04-30T00:00:00Z"/>
        <d v="1992-02-13T00:00:00Z"/>
        <d v="1969-02-02T00:00:00Z"/>
        <d v="1939-01-30T00:00:00Z"/>
        <d v="1970-05-30T00:00:00Z"/>
        <d v="1948-05-29T00:00:00Z"/>
        <d v="1956-01-21T00:00:00Z"/>
        <d v="1952-02-09T00:00:00Z"/>
        <d v="1955-11-16T00:00:00Z"/>
        <d v="1980-04-29T00:00:00Z"/>
        <d v="1958-08-19T00:00:00Z"/>
        <d v="1956-08-24T00:00:00Z"/>
        <d v="1950-05-24T00:00:00Z"/>
        <d v="1968-11-19T00:00:00Z"/>
        <d v="1939-05-17T00:00:00Z"/>
        <d v="1978-10-03T00:00:00Z"/>
        <d v="1968-04-20T00:00:00Z"/>
        <d v="1981-09-30T00:00:00Z"/>
        <d v="1978-12-01T00:00:00Z"/>
        <d v="1953-01-24T00:00:00Z"/>
        <d v="1976-04-02T00:00:00Z"/>
        <d v="1939-09-16T00:00:00Z"/>
        <d v="1958-05-29T00:00:00Z"/>
        <d v="1985-01-27T00:00:00Z"/>
        <d v="1954-01-08T00:00:00Z"/>
        <d v="1990-07-07T00:00:00Z"/>
        <d v="1953-02-04T00:00:00Z"/>
        <d v="1987-04-15T00:00:00Z"/>
        <d v="1970-02-19T00:00:00Z"/>
        <d v="1982-01-27T00:00:00Z"/>
        <d v="1986-05-03T00:00:00Z"/>
        <d v="1986-11-27T00:00:00Z"/>
        <d v="1983-04-04T00:00:00Z"/>
        <d v="1972-11-27T00:00:00Z"/>
        <d v="1966-08-10T00:00:00Z"/>
        <d v="1986-12-18T00:00:00Z"/>
        <d v="1965-02-11T00:00:00Z"/>
        <d v="1973-11-05T00:00:00Z"/>
        <d v="1953-04-01T00:00:00Z"/>
        <d v="1986-01-09T00:00:00Z"/>
        <d v="1981-11-16T00:00:00Z"/>
        <d v="1949-12-30T00:00:00Z"/>
        <d v="1988-06-09T00:00:00Z"/>
        <d v="1959-06-22T00:00:00Z"/>
        <d v="1984-12-27T00:00:00Z"/>
        <d v="1955-06-28T00:00:00Z"/>
        <d v="1993-01-26T00:00:00Z"/>
        <d v="1980-04-01T00:00:00Z"/>
        <d v="1976-03-03T00:00:00Z"/>
        <d v="1997-04-05T00:00:00Z"/>
        <d v="1991-05-13T00:00:00Z"/>
        <d v="1966-04-22T00:00:00Z"/>
        <d v="1983-04-30T00:00:00Z"/>
        <d v="1996-05-09T00:00:00Z"/>
        <d v="1973-08-12T00:00:00Z"/>
        <d v="1975-02-09T00:00:00Z"/>
        <d v="1976-01-06T00:00:00Z"/>
        <d v="1965-07-29T00:00:00Z"/>
        <d v="1975-03-22T00:00:00Z"/>
        <d v="1970-10-17T00:00:00Z"/>
        <d v="1965-10-18T00:00:00Z"/>
        <d v="1974-04-02T00:00:00Z"/>
        <d v="1966-11-16T00:00:00Z"/>
        <d v="1982-04-16T00:00:00Z"/>
        <d v="1968-08-03T00:00:00Z"/>
        <d v="1955-06-17T00:00:00Z"/>
        <d v="1955-10-26T00:00:00Z"/>
        <d v="1944-06-29T00:00:00Z"/>
        <d v="1978-03-05T00:00:00Z"/>
        <d v="1949-06-19T00:00:00Z"/>
        <d v="1984-02-16T00:00:00Z"/>
        <d v="1952-12-27T00:00:00Z"/>
        <d v="1968-07-23T00:00:00Z"/>
        <d v="1980-02-18T00:00:00Z"/>
        <d v="1985-03-06T00:00:00Z"/>
        <d v="1996-05-07T00:00:00Z"/>
        <d v="1970-03-06T00:00:00Z"/>
        <d v="1981-07-24T00:00:00Z"/>
        <d v="1959-09-22T00:00:00Z"/>
        <d v="1982-05-22T00:00:00Z"/>
        <d v="1984-12-18T00:00:00Z"/>
        <d v="1980-11-29T00:00:00Z"/>
        <d v="1949-05-12T00:00:00Z"/>
        <d v="1986-01-05T00:00:00Z"/>
        <d v="1987-08-26T00:00:00Z"/>
        <d v="1973-06-23T00:00:00Z"/>
        <d v="1991-06-13T00:00:00Z"/>
        <d v="1989-09-12T00:00:00Z"/>
        <d v="1990-07-31T00:00:00Z"/>
        <d v="1988-03-02T00:00:00Z"/>
        <d v="1993-08-04T00:00:00Z"/>
        <d v="1968-03-22T00:00:00Z"/>
        <d v="1962-09-24T00:00:00Z"/>
        <d v="1979-12-17T00:00:00Z"/>
        <d v="1956-10-30T00:00:00Z"/>
        <d v="1985-02-09T00:00:00Z"/>
        <d v="1969-04-20T00:00:00Z"/>
        <d v="1960-10-15T00:00:00Z"/>
        <d v="1972-05-12T00:00:00Z"/>
        <d v="1963-07-21T00:00:00Z"/>
        <d v="1983-03-06T00:00:00Z"/>
        <d v="1963-05-23T00:00:00Z"/>
        <d v="1959-01-17T00:00:00Z"/>
        <d v="1992-12-10T00:00:00Z"/>
        <d v="1977-06-06T00:00:00Z"/>
        <d v="1963-03-29T00:00:00Z"/>
        <d v="1992-09-11T00:00:00Z"/>
        <d v="1979-02-12T00:00:00Z"/>
        <d v="1967-02-27T00:00:00Z"/>
        <d v="1987-04-01T00:00:00Z"/>
        <d v="1948-12-13T00:00:00Z"/>
        <d v="1978-10-11T00:00:00Z"/>
        <d v="1957-08-20T00:00:00Z"/>
        <d v="1984-10-23T00:00:00Z"/>
        <d v="1955-09-13T00:00:00Z"/>
        <d v="1962-06-22T00:00:00Z"/>
        <d v="1983-10-01T00:00:00Z"/>
        <d v="1942-02-03T00:00:00Z"/>
        <d v="1962-08-07T00:00:00Z"/>
        <d v="1950-02-17T00:00:00Z"/>
        <d v="1969-08-04T00:00:00Z"/>
        <d v="1969-12-24T00:00:00Z"/>
        <d v="1970-03-19T00:00:00Z"/>
        <d v="1993-07-30T00:00:00Z"/>
        <d v="1971-09-05T00:00:00Z"/>
        <d v="1993-05-30T00:00:00Z"/>
        <d v="1946-03-11T00:00:00Z"/>
        <d v="1959-09-24T00:00:00Z"/>
        <d v="1967-12-04T00:00:00Z"/>
        <d v="1964-12-08T00:00:00Z"/>
        <d v="1981-07-15T00:00:00Z"/>
        <d v="1971-10-22T00:00:00Z"/>
        <d v="1978-12-15T00:00:00Z"/>
        <d v="1971-02-04T00:00:00Z"/>
        <d v="1966-09-01T00:00:00Z"/>
        <d v="1933-07-25T00:00:00Z"/>
        <d v="1992-10-06T00:00:00Z"/>
        <d v="1954-03-22T00:00:00Z"/>
        <d v="1936-12-25T00:00:00Z"/>
        <d v="1963-05-07T00:00:00Z"/>
        <d v="1958-06-03T00:00:00Z"/>
        <d v="1984-04-23T00:00:00Z"/>
        <d v="1971-12-15T00:00:00Z"/>
        <d v="1965-11-30T00:00:00Z"/>
        <d v="1976-05-13T00:00:00Z"/>
        <d v="1971-07-26T00:00:00Z"/>
        <d v="1964-07-17T00:00:00Z"/>
        <d v="1972-11-14T00:00:00Z"/>
        <d v="1959-01-20T00:00:00Z"/>
        <d v="1983-03-05T00:00:00Z"/>
        <d v="1993-09-04T00:00:00Z"/>
        <d v="1976-08-04T00:00:00Z"/>
        <d v="1937-09-11T00:00:00Z"/>
        <d v="1959-04-15T00:00:00Z"/>
        <d v="1955-07-19T00:00:00Z"/>
        <d v="1963-01-31T00:00:00Z"/>
        <d v="1993-10-17T00:00:00Z"/>
        <d v="1997-01-25T00:00:00Z"/>
        <d v="1950-09-09T00:00:00Z"/>
        <d v="1971-05-06T00:00:00Z"/>
        <d v="1956-02-29T00:00:00Z"/>
        <d v="1975-02-26T00:00:00Z"/>
        <d v="1977-03-07T00:00:00Z"/>
        <d v="1944-12-20T00:00:00Z"/>
        <d v="1942-03-30T00:00:00Z"/>
        <d v="1980-05-09T00:00:00Z"/>
        <d v="1972-05-27T00:00:00Z"/>
        <d v="1952-03-18T00:00:00Z"/>
        <d v="1977-05-31T00:00:00Z"/>
        <d v="1975-06-27T00:00:00Z"/>
        <d v="1980-10-31T00:00:00Z"/>
        <d v="1987-06-12T00:00:00Z"/>
        <d v="1978-02-19T00:00:00Z"/>
        <d v="1955-04-02T00:00:00Z"/>
        <d v="1981-11-28T00:00:00Z"/>
        <d v="1960-09-10T00:00:00Z"/>
        <d v="1965-06-10T00:00:00Z"/>
        <d v="1944-10-29T00:00:00Z"/>
        <d v="1975-06-20T00:00:00Z"/>
        <d v="1951-09-26T00:00:00Z"/>
        <d v="1978-02-09T00:00:00Z"/>
        <d v="1976-04-14T00:00:00Z"/>
        <d v="1990-04-26T00:00:00Z"/>
        <d v="1991-07-07T00:00:00Z"/>
        <d v="1962-04-12T00:00:00Z"/>
        <d v="1963-05-28T00:00:00Z"/>
        <d v="1975-11-19T00:00:00Z"/>
        <d v="1967-08-28T00:00:00Z"/>
        <d v="1989-01-17T00:00:00Z"/>
        <d v="1979-12-27T00:00:00Z"/>
        <d v="1965-10-26T00:00:00Z"/>
        <d v="1994-05-06T00:00:00Z"/>
        <d v="1969-04-12T00:00:00Z"/>
        <d v="1950-02-14T00:00:00Z"/>
        <d v="1976-03-09T00:00:00Z"/>
        <d v="1949-08-25T00:00:00Z"/>
        <d v="1970-11-20T00:00:00Z"/>
        <d v="1953-12-05T00:00:00Z"/>
        <d v="1944-01-23T00:00:00Z"/>
        <d v="1962-09-17T00:00:00Z"/>
        <d v="1961-11-05T00:00:00Z"/>
        <d v="1993-10-04T00:00:00Z"/>
        <d v="1962-10-13T00:00:00Z"/>
        <d v="1943-08-24T00:00:00Z"/>
        <d v="1953-01-27T00:00:00Z"/>
        <d v="1967-09-08T00:00:00Z"/>
        <d v="1991-05-19T00:00:00Z"/>
        <d v="1974-07-28T00:00:00Z"/>
        <d v="1966-11-27T00:00:00Z"/>
        <d v="1946-05-22T00:00:00Z"/>
        <d v="1960-07-06T00:00:00Z"/>
        <d v="1953-07-18T00:00:00Z"/>
        <d v="1961-01-27T00:00:00Z"/>
        <d v="1951-06-21T00:00:00Z"/>
        <d v="1963-05-03T00:00:00Z"/>
        <d v="1956-09-17T00:00:00Z"/>
        <d v="1974-12-21T00:00:00Z"/>
        <d v="1946-02-15T00:00:00Z"/>
        <d v="1945-06-08T00:00:00Z"/>
        <d v="1987-08-10T00:00:00Z"/>
        <d v="1958-08-06T00:00:00Z"/>
        <d v="1965-04-28T00:00:00Z"/>
        <d v="1993-09-10T00:00:00Z"/>
        <d v="1956-11-06T00:00:00Z"/>
        <d v="1996-03-30T00:00:00Z"/>
        <d v="1956-12-23T00:00:00Z"/>
        <d v="1955-11-09T00:00:00Z"/>
        <d v="1978-08-11T00:00:00Z"/>
        <d v="1941-06-13T00:00:00Z"/>
        <d v="1963-05-22T00:00:00Z"/>
        <d v="1965-12-05T00:00:00Z"/>
        <d v="1968-03-20T00:00:00Z"/>
        <d v="1988-02-01T00:00:00Z"/>
        <d v="1953-06-17T00:00:00Z"/>
        <d v="1982-10-17T00:00:00Z"/>
        <d v="1963-09-16T00:00:00Z"/>
        <d v="1976-09-18T00:00:00Z"/>
        <d v="1961-05-15T00:00:00Z"/>
        <d v="1980-06-30T00:00:00Z"/>
        <d v="1969-08-06T00:00:00Z"/>
        <d v="1935-10-03T00:00:00Z"/>
        <d v="1969-09-22T00:00:00Z"/>
        <d v="1968-02-11T00:00:00Z"/>
        <d v="1946-07-25T00:00:00Z"/>
        <d v="1991-11-06T00:00:00Z"/>
        <d v="1972-08-30T00:00:00Z"/>
        <d v="1967-05-23T00:00:00Z"/>
        <d v="1973-08-02T00:00:00Z"/>
        <d v="1972-05-13T00:00:00Z"/>
        <d v="1970-04-24T00:00:00Z"/>
        <d v="1981-11-03T00:00:00Z"/>
        <d v="1969-11-04T00:00:00Z"/>
        <d v="1962-07-28T00:00:00Z"/>
        <d v="1965-07-25T00:00:00Z"/>
        <d v="1969-12-20T00:00:00Z"/>
        <d v="1968-09-27T00:00:00Z"/>
        <d v="1970-01-10T00:00:00Z"/>
        <d v="1952-12-07T00:00:00Z"/>
        <d v="1969-06-13T00:00:00Z"/>
        <d v="1961-03-22T00:00:00Z"/>
        <d v="1981-07-29T00:00:00Z"/>
        <d v="1947-09-29T00:00:00Z"/>
        <d v="1960-08-10T00:00:00Z"/>
        <d v="1943-02-22T00:00:00Z"/>
        <d v="1947-09-13T00:00:00Z"/>
        <d v="1993-08-10T00:00:00Z"/>
        <d v="1963-12-14T00:00:00Z"/>
        <d v="1976-07-25T00:00:00Z"/>
        <d v="1964-07-09T00:00:00Z"/>
        <d v="1981-11-27T00:00:00Z"/>
        <d v="1967-05-06T00:00:00Z"/>
        <d v="1990-12-13T00:00:00Z"/>
        <d v="1981-07-09T00:00:00Z"/>
        <d v="1958-09-06T00:00:00Z"/>
        <d v="1968-09-11T00:00:00Z"/>
        <d v="1950-10-01T00:00:00Z"/>
        <d v="1971-07-19T00:00:00Z"/>
        <d v="1974-08-15T00:00:00Z"/>
        <d v="1960-04-13T00:00:00Z"/>
        <d v="1963-04-12T00:00:00Z"/>
        <d v="1967-12-29T00:00:00Z"/>
        <d v="1969-06-20T00:00:00Z"/>
        <d v="1976-01-21T00:00:00Z"/>
        <d v="1968-10-03T00:00:00Z"/>
        <d v="1971-10-15T00:00:00Z"/>
        <d v="1973-09-13T00:00:00Z"/>
        <d v="1978-04-19T00:00:00Z"/>
        <d v="1977-07-07T00:00:00Z"/>
        <d v="1980-02-16T00:00:00Z"/>
        <d v="1943-12-04T00:00:00Z"/>
        <d v="1987-03-26T00:00:00Z"/>
        <d v="1972-01-25T00:00:00Z"/>
        <d v="1994-06-16T00:00:00Z"/>
        <d v="1976-08-19T00:00:00Z"/>
        <d v="1982-11-01T00:00:00Z"/>
        <d v="1953-01-10T00:00:00Z"/>
        <d v="1978-12-28T00:00:00Z"/>
        <d v="1967-03-04T00:00:00Z"/>
        <d v="1988-04-29T00:00:00Z"/>
        <d v="1986-09-01T00:00:00Z"/>
        <d v="1961-08-31T00:00:00Z"/>
        <d v="1969-12-14T00:00:00Z"/>
        <d v="1986-09-11T00:00:00Z"/>
        <d v="1986-04-21T00:00:00Z"/>
        <d v="1942-09-26T00:00:00Z"/>
        <d v="1989-09-11T00:00:00Z"/>
        <d v="1985-08-05T00:00:00Z"/>
        <d v="1971-07-11T00:00:00Z"/>
        <d v="1989-09-14T00:00:00Z"/>
        <d v="1959-05-20T00:00:00Z"/>
        <d v="1947-10-29T00:00:00Z"/>
        <d v="1962-03-18T00:00:00Z"/>
        <d v="1947-09-18T00:00:00Z"/>
        <d v="1951-08-07T00:00:00Z"/>
        <d v="1957-04-15T00:00:00Z"/>
        <d v="1984-06-26T00:00:00Z"/>
        <d v="1987-02-24T00:00:00Z"/>
        <d v="1988-05-06T00:00:00Z"/>
        <d v="1956-02-03T00:00:00Z"/>
        <d v="1995-12-07T00:00:00Z"/>
        <d v="1976-04-18T00:00:00Z"/>
        <d v="1963-12-12T00:00:00Z"/>
        <d v="1972-12-30T00:00:00Z"/>
        <d v="1974-03-31T00:00:00Z"/>
        <d v="1957-10-07T00:00:00Z"/>
        <d v="1989-01-13T00:00:00Z"/>
        <d v="1955-09-16T00:00:00Z"/>
        <d v="1947-05-08T00:00:00Z"/>
        <d v="1972-02-22T00:00:00Z"/>
        <d v="1967-07-13T00:00:00Z"/>
        <d v="1956-12-11T00:00:00Z"/>
        <d v="1979-04-16T00:00:00Z"/>
        <d v="1950-11-03T00:00:00Z"/>
        <d v="1954-01-05T00:00:00Z"/>
        <d v="1953-07-04T00:00:00Z"/>
        <d v="1957-09-06T00:00:00Z"/>
        <d v="1948-03-22T00:00:00Z"/>
        <d v="1970-09-23T00:00:00Z"/>
        <d v="1963-12-25T00:00:00Z"/>
        <d v="1948-01-19T00:00:00Z"/>
        <d v="1965-08-10T00:00:00Z"/>
        <d v="1964-05-07T00:00:00Z"/>
        <d v="1962-12-05T00:00:00Z"/>
        <d v="1992-01-28T00:00:00Z"/>
        <d v="1959-10-20T00:00:00Z"/>
        <d v="1949-04-17T00:00:00Z"/>
        <d v="1968-01-04T00:00:00Z"/>
        <d v="1956-09-15T00:00:00Z"/>
        <d v="1953-10-12T00:00:00Z"/>
        <d v="1961-11-09T00:00:00Z"/>
        <d v="1990-12-22T00:00:00Z"/>
        <d v="1981-10-26T00:00:00Z"/>
        <d v="1958-09-16T00:00:00Z"/>
        <d v="1977-02-09T00:00:00Z"/>
        <d v="1938-03-23T00:00:00Z"/>
        <d v="1979-01-08T00:00:00Z"/>
        <d v="1989-12-16T00:00:00Z"/>
        <d v="1966-07-28T00:00:00Z"/>
        <d v="1961-10-01T00:00:00Z"/>
        <d v="1949-01-22T00:00:00Z"/>
        <d v="1985-10-12T00:00:00Z"/>
        <d v="1985-12-27T00:00:00Z"/>
        <d v="1969-01-25T00:00:00Z"/>
        <d v="1971-02-20T00:00:00Z"/>
        <d v="1992-03-06T00:00:00Z"/>
        <d v="1949-03-10T00:00:00Z"/>
        <d v="1979-01-03T00:00:00Z"/>
        <d v="1953-11-24T00:00:00Z"/>
        <d v="1947-06-04T00:00:00Z"/>
        <d v="1954-12-07T00:00:00Z"/>
        <d v="1939-03-16T00:00:00Z"/>
        <d v="1989-02-07T00:00:00Z"/>
        <d v="1939-10-06T00:00:00Z"/>
        <d v="1962-03-02T00:00:00Z"/>
        <d v="1985-04-18T00:00:00Z"/>
        <d v="1951-06-29T00:00:00Z"/>
        <d v="1972-04-17T00:00:00Z"/>
        <d v="1959-11-12T00:00:00Z"/>
        <d v="1984-10-25T00:00:00Z"/>
        <d v="1977-06-10T00:00:00Z"/>
        <d v="1947-02-12T00:00:00Z"/>
        <d v="1960-08-31T00:00:00Z"/>
        <d v="1955-01-05T00:00:00Z"/>
        <d v="1966-10-15T00:00:00Z"/>
        <d v="1991-07-29T00:00:00Z"/>
        <d v="1980-11-30T00:00:00Z"/>
        <d v="1951-11-11T00:00:00Z"/>
        <d v="1974-07-08T00:00:00Z"/>
        <d v="1986-07-25T00:00:00Z"/>
        <d v="1977-07-23T00:00:00Z"/>
        <d v="1965-10-25T00:00:00Z"/>
        <d v="1959-08-23T00:00:00Z"/>
        <d v="1957-12-03T00:00:00Z"/>
        <d v="1969-01-19T00:00:00Z"/>
        <d v="1954-07-26T00:00:00Z"/>
        <d v="1976-12-30T00:00:00Z"/>
        <d v="1976-11-24T00:00:00Z"/>
        <d v="1965-06-07T00:00:00Z"/>
        <d v="1960-07-26T00:00:00Z"/>
        <d v="1955-02-09T00:00:00Z"/>
        <d v="1957-02-09T00:00:00Z"/>
        <d v="1990-03-14T00:00:00Z"/>
        <d v="1958-02-13T00:00:00Z"/>
        <d v="1958-12-09T00:00:00Z"/>
        <d v="1966-11-22T00:00:00Z"/>
        <d v="1972-10-09T00:00:00Z"/>
        <d v="1979-10-22T00:00:00Z"/>
        <d v="1964-06-16T00:00:00Z"/>
        <d v="1946-11-26T00:00:00Z"/>
        <d v="1970-02-12T00:00:00Z"/>
        <d v="1954-09-07T00:00:00Z"/>
        <d v="1974-02-14T00:00:00Z"/>
        <d v="1948-07-12T00:00:00Z"/>
        <d v="1980-12-10T00:00:00Z"/>
        <d v="1983-01-04T00:00:00Z"/>
        <d v="1950-09-08T00:00:00Z"/>
        <d v="1988-05-27T00:00:00Z"/>
        <d v="1989-08-28T00:00:00Z"/>
        <d v="1972-05-26T00:00:00Z"/>
        <d v="1977-06-07T00:00:00Z"/>
        <d v="1981-05-05T00:00:00Z"/>
        <d v="1951-07-07T00:00:00Z"/>
        <d v="1958-01-30T00:00:00Z"/>
        <d v="1973-04-22T00:00:00Z"/>
        <d v="1949-05-16T00:00:00Z"/>
        <d v="1953-09-05T00:00:00Z"/>
        <d v="1989-08-25T00:00:00Z"/>
        <d v="1979-02-01T00:00:00Z"/>
        <d v="1989-12-09T00:00:00Z"/>
        <d v="1950-06-13T00:00:00Z"/>
        <d v="1969-08-07T00:00:00Z"/>
        <d v="1966-02-27T00:00:00Z"/>
        <d v="1948-09-04T00:00:00Z"/>
        <d v="1967-05-10T00:00:00Z"/>
        <d v="1990-04-09T00:00:00Z"/>
        <d v="1947-03-26T00:00:00Z"/>
        <d v="1979-06-08T00:00:00Z"/>
        <d v="1955-08-30T00:00:00Z"/>
        <d v="1985-07-16T00:00:00Z"/>
        <d v="1979-09-30T00:00:00Z"/>
        <d v="1966-10-24T00:00:00Z"/>
        <d v="1975-05-19T00:00:00Z"/>
        <d v="1943-08-31T00:00:00Z"/>
        <d v="1992-05-10T00:00:00Z"/>
        <d v="1955-02-03T00:00:00Z"/>
        <d v="1947-01-04T00:00:00Z"/>
        <d v="1941-11-18T00:00:00Z"/>
        <d v="1969-03-11T00:00:00Z"/>
        <d v="1995-12-12T00:00:00Z"/>
        <d v="1954-09-20T00:00:00Z"/>
        <d v="1973-05-20T00:00:00Z"/>
        <d v="1944-04-27T00:00:00Z"/>
        <d v="1944-08-26T00:00:00Z"/>
        <d v="1947-12-16T00:00:00Z"/>
        <d v="1993-08-07T00:00:00Z"/>
        <d v="1989-03-25T00:00:00Z"/>
        <d v="1995-01-18T00:00:00Z"/>
        <d v="1958-03-10T00:00:00Z"/>
        <d v="1935-03-19T00:00:00Z"/>
        <d v="1960-08-15T00:00:00Z"/>
        <d v="1987-02-05T00:00:00Z"/>
        <d v="1989-06-25T00:00:00Z"/>
        <d v="1981-08-30T00:00:00Z"/>
        <d v="1991-10-25T00:00:00Z"/>
        <d v="1964-02-06T00:00:00Z"/>
        <d v="1988-07-03T00:00:00Z"/>
        <d v="1966-12-13T00:00:00Z"/>
        <d v="1985-09-22T00:00:00Z"/>
        <d v="1967-05-28T00:00:00Z"/>
        <d v="1986-04-23T00:00:00Z"/>
        <d v="1940-05-28T00:00:00Z"/>
        <d v="1951-08-11T00:00:00Z"/>
        <d v="1963-01-07T00:00:00Z"/>
        <d v="1959-01-31T00:00:00Z"/>
        <d v="1965-01-17T00:00:00Z"/>
        <d v="1946-12-22T00:00:00Z"/>
        <d v="1989-02-17T00:00:00Z"/>
        <d v="1963-05-12T00:00:00Z"/>
        <d v="1968-10-01T00:00:00Z"/>
        <d v="1950-01-06T00:00:00Z"/>
        <d v="1954-01-10T00:00:00Z"/>
        <d v="1944-04-16T00:00:00Z"/>
        <d v="1952-10-02T00:00:00Z"/>
        <d v="1963-09-22T00:00:00Z"/>
        <d v="1976-05-28T00:00:00Z"/>
        <d v="1951-11-25T00:00:00Z"/>
        <d v="1980-08-10T00:00:00Z"/>
        <d v="1986-12-23T00:00:00Z"/>
        <d v="1970-08-31T00:00:00Z"/>
        <d v="1964-10-22T00:00:00Z"/>
        <d v="1953-02-19T00:00:00Z"/>
        <d v="1960-03-23T00:00:00Z"/>
        <d v="1958-01-18T00:00:00Z"/>
        <d v="1970-03-12T00:00:00Z"/>
        <d v="1955-05-18T00:00:00Z"/>
        <d v="1972-06-01T00:00:00Z"/>
        <d v="1951-01-09T00:00:00Z"/>
        <d v="1971-10-17T00:00:00Z"/>
        <d v="1977-01-29T00:00:00Z"/>
        <d v="1961-05-13T00:00:00Z"/>
        <d v="1961-01-18T00:00:00Z"/>
        <d v="1960-12-06T00:00:00Z"/>
        <d v="1957-05-17T00:00:00Z"/>
        <d v="1961-12-04T00:00:00Z"/>
        <d v="1956-10-14T00:00:00Z"/>
        <d v="1975-10-07T00:00:00Z"/>
        <d v="1962-03-19T00:00:00Z"/>
        <d v="1969-04-18T00:00:00Z"/>
        <d v="1962-09-01T00:00:00Z"/>
        <d v="1985-04-16T00:00:00Z"/>
        <d v="1969-03-25T00:00:00Z"/>
        <d v="1989-07-12T00:00:00Z"/>
        <d v="1955-05-11T00:00:00Z"/>
        <d v="1971-08-19T00:00:00Z"/>
        <d v="1957-10-03T00:00:00Z"/>
        <d v="1984-12-11T00:00:00Z"/>
        <d v="1990-09-03T00:00:00Z"/>
        <d v="1970-12-28T00:00:00Z"/>
        <d v="1963-09-29T00:00:00Z"/>
        <d v="1975-10-24T00:00:00Z"/>
        <d v="1990-06-12T00:00:00Z"/>
        <d v="1952-06-26T00:00:00Z"/>
        <d v="1953-06-28T00:00:00Z"/>
        <d v="1943-04-10T00:00:00Z"/>
        <d v="1950-10-15T00:00:00Z"/>
        <d v="1992-12-23T00:00:00Z"/>
        <d v="1942-12-20T00:00:00Z"/>
        <d v="1947-09-20T00:00:00Z"/>
        <d v="1957-01-07T00:00:00Z"/>
        <d v="1974-10-22T00:00:00Z"/>
        <d v="1970-11-30T00:00:00Z"/>
        <d v="1972-08-25T00:00:00Z"/>
        <d v="1980-06-26T00:00:00Z"/>
        <d v="1944-07-04T00:00:00Z"/>
        <d v="1954-07-07T00:00:00Z"/>
        <d v="1947-12-22T00:00:00Z"/>
        <d v="1949-08-07T00:00:00Z"/>
        <d v="1953-02-05T00:00:00Z"/>
        <d v="1986-08-08T00:00:00Z"/>
        <d v="1952-11-04T00:00:00Z"/>
        <d v="1957-07-13T00:00:00Z"/>
        <d v="1959-10-25T00:00:00Z"/>
        <d v="1966-01-20T00:00:00Z"/>
        <d v="1952-11-08T00:00:00Z"/>
        <d v="1995-03-27T00:00:00Z"/>
        <d v="1977-10-03T00:00:00Z"/>
        <d v="1947-12-17T00:00:00Z"/>
        <d v="1974-03-19T00:00:00Z"/>
        <d v="1956-05-06T00:00:00Z"/>
        <d v="1946-02-25T00:00:00Z"/>
        <d v="1972-03-02T00:00:00Z"/>
        <d v="1994-01-04T00:00:00Z"/>
        <d v="1958-01-20T00:00:00Z"/>
        <d v="1984-06-25T00:00:00Z"/>
        <d v="1959-04-30T00:00:00Z"/>
        <d v="1969-05-23T00:00:00Z"/>
        <d v="1951-01-02T00:00:00Z"/>
        <d v="1981-03-23T00:00:00Z"/>
        <d v="1991-02-28T00:00:00Z"/>
        <d v="1948-04-05T00:00:00Z"/>
        <d v="1958-10-13T00:00:00Z"/>
        <d v="1974-05-07T00:00:00Z"/>
        <d v="1972-12-09T00:00:00Z"/>
        <d v="1976-04-26T00:00:00Z"/>
        <d v="1951-12-29T00:00:00Z"/>
        <d v="1963-08-24T00:00:00Z"/>
        <d v="1984-12-03T00:00:00Z"/>
        <d v="1965-06-19T00:00:00Z"/>
        <d v="1970-04-23T00:00:00Z"/>
        <d v="1950-05-30T00:00:00Z"/>
        <d v="1987-05-15T00:00:00Z"/>
        <d v="1962-10-03T00:00:00Z"/>
        <d v="1990-02-18T00:00:00Z"/>
        <d v="1975-05-01T00:00:00Z"/>
        <d v="1953-10-03T00:00:00Z"/>
        <d v="1956-06-18T00:00:00Z"/>
        <d v="1970-10-14T00:00:00Z"/>
        <d v="1953-08-19T00:00:00Z"/>
        <d v="1983-01-29T00:00:00Z"/>
        <d v="1967-07-28T00:00:00Z"/>
        <d v="1959-12-30T00:00:00Z"/>
        <d v="1957-01-12T00:00:00Z"/>
        <d v="1952-09-26T00:00:00Z"/>
        <d v="1955-11-18T00:00:00Z"/>
        <d v="1953-03-07T00:00:00Z"/>
        <d v="1985-05-07T00:00:00Z"/>
        <d v="1950-07-02T00:00:00Z"/>
        <d v="1963-09-19T00:00:00Z"/>
        <d v="1948-02-02T00:00:00Z"/>
        <d v="1972-09-03T00:00:00Z"/>
        <d v="1980-06-09T00:00:00Z"/>
        <d v="1976-09-15T00:00:00Z"/>
        <d v="1970-10-08T00:00:00Z"/>
        <d v="1981-02-19T00:00:00Z"/>
        <d v="1957-11-22T00:00:00Z"/>
        <d v="1947-04-11T00:00:00Z"/>
        <d v="1952-09-28T00:00:00Z"/>
        <d v="1962-08-03T00:00:00Z"/>
        <d v="1955-03-10T00:00:00Z"/>
        <d v="1976-02-15T00:00:00Z"/>
        <d v="1955-09-19T00:00:00Z"/>
        <d v="1992-04-18T00:00:00Z"/>
        <d v="1949-08-28T00:00:00Z"/>
        <d v="1958-09-24T00:00:00Z"/>
        <d v="1987-12-05T00:00:00Z"/>
        <d v="1957-01-24T00:00:00Z"/>
        <d v="1962-07-27T00:00:00Z"/>
        <d v="1981-04-23T00:00:00Z"/>
        <d v="1975-04-13T00:00:00Z"/>
        <d v="1960-06-19T00:00:00Z"/>
        <d v="1955-06-12T00:00:00Z"/>
        <d v="1966-08-25T00:00:00Z"/>
        <d v="1963-09-11T00:00:00Z"/>
        <d v="1975-04-22T00:00:00Z"/>
        <d v="1950-04-10T00:00:00Z"/>
        <d v="1981-10-31T00:00:00Z"/>
        <d v="1952-10-03T00:00:00Z"/>
        <d v="1972-03-29T00:00:00Z"/>
        <d v="1985-04-04T00:00:00Z"/>
        <d v="1957-11-14T00:00:00Z"/>
        <d v="1994-04-12T00:00:00Z"/>
        <d v="1979-06-29T00:00:00Z"/>
        <d v="1944-11-10T00:00:00Z"/>
        <d v="1991-02-26T00:00:00Z"/>
        <d v="1971-04-06T00:00:00Z"/>
        <d v="1978-07-25T00:00:00Z"/>
        <d v="1969-07-16T00:00:00Z"/>
        <d v="1960-06-18T00:00:00Z"/>
        <d v="1975-09-01T00:00:00Z"/>
        <d v="1946-07-27T00:00:00Z"/>
        <d v="1960-04-12T00:00:00Z"/>
        <d v="1986-03-13T00:00:00Z"/>
        <d v="1943-08-09T00:00:00Z"/>
        <d v="1960-02-21T00:00:00Z"/>
        <d v="1989-09-08T00:00:00Z"/>
        <d v="1960-08-21T00:00:00Z"/>
        <d v="1943-10-24T00:00:00Z"/>
        <d v="1980-08-19T00:00:00Z"/>
        <d v="1963-04-08T00:00:00Z"/>
        <d v="1985-03-24T00:00:00Z"/>
        <d v="1954-05-02T00:00:00Z"/>
        <d v="1948-12-24T00:00:00Z"/>
        <d v="1977-09-07T00:00:00Z"/>
        <d v="1958-05-28T00:00:00Z"/>
        <d v="1968-04-02T00:00:00Z"/>
        <d v="1955-01-03T00:00:00Z"/>
        <d v="1953-01-13T00:00:00Z"/>
        <d v="1972-05-28T00:00:00Z"/>
        <d v="1982-10-31T00:00:00Z"/>
        <d v="1960-12-26T00:00:00Z"/>
        <d v="1987-06-01T00:00:00Z"/>
        <d v="1950-08-02T00:00:00Z"/>
        <d v="1952-08-23T00:00:00Z"/>
        <d v="1989-11-05T00:00:00Z"/>
        <d v="1969-05-04T00:00:00Z"/>
        <d v="1964-09-27T00:00:00Z"/>
        <d v="1968-12-15T00:00:00Z"/>
        <d v="1964-10-11T00:00:00Z"/>
        <d v="1957-09-09T00:00:00Z"/>
        <d v="1975-01-30T00:00:00Z"/>
        <d v="1985-05-25T00:00:00Z"/>
        <d v="1947-05-15T00:00:00Z"/>
        <d v="1946-01-29T00:00:00Z"/>
        <d v="1955-03-16T00:00:00Z"/>
        <d v="1962-08-12T00:00:00Z"/>
        <d v="1972-05-25T00:00:00Z"/>
        <d v="1979-08-01T00:00:00Z"/>
        <d v="1963-06-02T00:00:00Z"/>
        <d v="1966-02-24T00:00:00Z"/>
        <d v="1952-11-27T00:00:00Z"/>
        <d v="1963-05-26T00:00:00Z"/>
        <d v="1951-03-22T00:00:00Z"/>
        <d v="1954-07-19T00:00:00Z"/>
        <d v="1981-12-10T00:00:00Z"/>
        <d v="1983-01-16T00:00:00Z"/>
        <d v="1948-11-30T00:00:00Z"/>
        <d v="1961-03-02T00:00:00Z"/>
        <d v="1967-07-02T00:00:00Z"/>
        <d v="1955-09-08T00:00:00Z"/>
        <d v="1955-06-23T00:00:00Z"/>
        <d v="1964-12-23T00:00:00Z"/>
        <d v="1942-05-24T00:00:00Z"/>
        <d v="1952-02-05T00:00:00Z"/>
        <d v="1948-04-01T00:00:00Z"/>
        <d v="1954-09-03T00:00:00Z"/>
        <d v="1970-08-02T00:00:00Z"/>
        <d v="1966-10-22T00:00:00Z"/>
        <d v="1972-01-08T00:00:00Z"/>
        <d v="1972-04-24T00:00:00Z"/>
        <d v="1957-06-25T00:00:00Z"/>
        <d v="1940-03-24T00:00:00Z"/>
        <d v="1953-12-20T00:00:00Z"/>
        <d v="1965-06-17T00:00:00Z"/>
        <d v="1964-11-06T00:00:00Z"/>
        <d v="1965-01-12T00:00:00Z"/>
        <d v="1970-10-30T00:00:00Z"/>
        <d v="1954-03-13T00:00:00Z"/>
        <d v="1974-12-03T00:00:00Z"/>
        <d v="1972-05-30T00:00:00Z"/>
        <d v="1952-02-28T00:00:00Z"/>
        <d v="1969-01-28T00:00:00Z"/>
        <d v="1978-07-29T00:00:00Z"/>
        <d v="1942-01-04T00:00:00Z"/>
        <d v="1954-01-16T00:00:00Z"/>
        <d v="1945-12-23T00:00:00Z"/>
        <d v="1987-11-14T00:00:00Z"/>
        <d v="1980-10-11T00:00:00Z"/>
        <d v="1967-06-06T00:00:00Z"/>
        <d v="1964-10-04T00:00:00Z"/>
        <d v="1980-07-18T00:00:00Z"/>
        <d v="1953-05-02T00:00:00Z"/>
        <d v="1969-05-20T00:00:00Z"/>
        <d v="1988-09-04T00:00:00Z"/>
        <d v="1956-04-18T00:00:00Z"/>
        <d v="1966-12-23T00:00:00Z"/>
        <d v="1963-02-12T00:00:00Z"/>
        <d v="1964-05-29T00:00:00Z"/>
        <d v="1961-01-31T00:00:00Z"/>
        <d v="1962-02-08T00:00:00Z"/>
        <d v="1958-07-22T00:00:00Z"/>
        <d v="1951-11-28T00:00:00Z"/>
        <d v="1959-08-29T00:00:00Z"/>
        <d v="1959-12-26T00:00:00Z"/>
        <d v="1962-06-13T00:00:00Z"/>
        <d v="1968-04-01T00:00:00Z"/>
        <d v="1966-06-15T00:00:00Z"/>
        <d v="1949-02-12T00:00:00Z"/>
        <d v="1960-10-31T00:00:00Z"/>
        <d v="1965-02-25T00:00:00Z"/>
        <d v="1985-11-07T00:00:00Z"/>
        <d v="1982-06-09T00:00:00Z"/>
        <d v="1968-01-10T00:00:00Z"/>
        <d v="1957-06-05T00:00:00Z"/>
        <d v="1988-07-26T00:00:00Z"/>
        <d v="1947-06-27T00:00:00Z"/>
        <d v="1966-09-25T00:00:00Z"/>
        <d v="1961-10-30T00:00:00Z"/>
        <d v="1986-07-08T00:00:00Z"/>
        <d v="1954-08-19T00:00:00Z"/>
        <d v="1953-11-11T00:00:00Z"/>
        <d v="1949-01-01T00:00:00Z"/>
        <d v="1952-01-23T00:00:00Z"/>
        <d v="1977-04-14T00:00:00Z"/>
        <d v="1979-06-14T00:00:00Z"/>
        <d v="1971-01-06T00:00:00Z"/>
        <d v="1945-05-18T00:00:00Z"/>
        <d v="1951-04-08T00:00:00Z"/>
        <d v="1962-01-22T00:00:00Z"/>
        <d v="1969-11-25T00:00:00Z"/>
        <d v="1952-09-07T00:00:00Z"/>
        <d v="1977-09-14T00:00:00Z"/>
        <d v="1971-05-01T00:00:00Z"/>
        <d v="1970-02-15T00:00:00Z"/>
        <d v="1975-05-30T00:00:00Z"/>
        <d v="1990-01-30T00:00:00Z"/>
        <d v="1965-05-21T00:00:00Z"/>
        <d v="1950-09-02T00:00:00Z"/>
        <d v="1951-01-27T00:00:00Z"/>
        <d v="1958-03-27T00:00:00Z"/>
        <d v="1948-10-19T00:00:00Z"/>
        <d v="1966-08-18T00:00:00Z"/>
        <d v="1960-07-29T00:00:00Z"/>
        <d v="1969-10-05T00:00:00Z"/>
        <d v="1957-03-13T00:00:00Z"/>
        <d v="1950-01-08T00:00:00Z"/>
        <d v="1989-11-24T00:00:00Z"/>
        <d v="1954-11-19T00:00:00Z"/>
        <d v="1946-03-28T00:00:00Z"/>
        <d v="1959-10-22T00:00:00Z"/>
        <d v="1947-06-15T00:00:00Z"/>
        <d v="1952-12-26T00:00:00Z"/>
        <d v="1950-06-28T00:00:00Z"/>
        <d v="1957-07-14T00:00:00Z"/>
        <d v="1981-11-05T00:00:00Z"/>
        <d v="1956-10-23T00:00:00Z"/>
        <d v="1974-03-25T00:00:00Z"/>
        <d v="1982-12-31T00:00:00Z"/>
        <d v="1969-06-03T00:00:00Z"/>
        <d v="1950-08-22T00:00:00Z"/>
        <d v="1954-02-12T00:00:00Z"/>
        <d v="1964-11-14T00:00:00Z"/>
        <d v="1975-01-21T00:00:00Z"/>
        <d v="1981-06-22T00:00:00Z"/>
        <d v="1958-12-17T00:00:00Z"/>
        <d v="1978-03-20T00:00:00Z"/>
        <d v="1974-06-24T00:00:00Z"/>
        <d v="1962-07-06T00:00:00Z"/>
        <d v="1981-11-04T00:00:00Z"/>
        <d v="1985-08-27T00:00:00Z"/>
        <d v="1967-06-22T00:00:00Z"/>
        <d v="1961-11-02T00:00:00Z"/>
        <d v="1964-11-07T00:00:00Z"/>
        <d v="1983-09-16T00:00:00Z"/>
        <d v="1969-03-26T00:00:00Z"/>
        <d v="1970-08-16T00:00:00Z"/>
        <d v="1956-07-23T00:00:00Z"/>
        <d v="1964-11-09T00:00:00Z"/>
        <d v="1959-12-23T00:00:00Z"/>
        <d v="1957-11-26T00:00:00Z"/>
        <d v="1970-05-23T00:00:00Z"/>
        <d v="1951-01-20T00:00:00Z"/>
        <d v="1950-01-28T00:00:00Z"/>
        <d v="1984-09-14T00:00:00Z"/>
        <d v="1955-10-23T00:00:00Z"/>
        <d v="1990-05-29T00:00:00Z"/>
        <d v="1964-08-18T00:00:00Z"/>
        <d v="1970-01-05T00:00:00Z"/>
        <d v="1956-03-27T00:00:00Z"/>
        <d v="1975-06-24T00:00:00Z"/>
        <d v="1970-08-11T00:00:00Z"/>
        <d v="1956-06-28T00:00:00Z"/>
        <d v="1955-11-30T00:00:00Z"/>
        <d v="1955-10-31T00:00:00Z"/>
        <d v="1977-12-26T00:00:00Z"/>
        <d v="1970-05-17T00:00:00Z"/>
        <d v="1952-03-14T00:00:00Z"/>
        <d v="1965-02-15T00:00:00Z"/>
        <d v="1973-06-08T00:00:00Z"/>
        <d v="1961-08-22T00:00:00Z"/>
        <d v="1977-10-09T00:00:00Z"/>
        <d v="1974-09-07T00:00:00Z"/>
        <d v="1986-10-22T00:00:00Z"/>
        <d v="1965-04-19T00:00:00Z"/>
        <d v="1957-11-18T00:00:00Z"/>
        <d v="1961-10-21T00:00:00Z"/>
        <d v="1985-06-24T00:00:00Z"/>
        <d v="1963-05-21T00:00:00Z"/>
        <d v="1975-12-30T00:00:00Z"/>
        <d v="1965-05-25T00:00:00Z"/>
        <d v="1955-10-11T00:00:00Z"/>
        <d v="1988-05-01T00:00:00Z"/>
        <d v="1964-07-27T00:00:00Z"/>
        <d v="1967-01-25T00:00:00Z"/>
        <d v="1960-10-23T00:00:00Z"/>
        <d v="1951-11-24T00:00:00Z"/>
        <d v="1955-10-05T00:00:00Z"/>
        <d v="1967-07-12T00:00:00Z"/>
        <d v="1960-10-28T00:00:00Z"/>
        <d v="1953-11-10T00:00:00Z"/>
        <d v="1968-10-21T00:00:00Z"/>
        <d v="1978-02-13T00:00:00Z"/>
        <d v="1963-01-22T00:00:00Z"/>
        <d v="1982-04-01T00:00:00Z"/>
        <d v="1974-03-04T00:00:00Z"/>
        <d v="1957-05-13T00:00:00Z"/>
        <d v="1992-10-28T00:00:00Z"/>
        <d v="1978-03-25T00:00:00Z"/>
        <d v="1958-04-28T00:00:00Z"/>
        <d v="1950-07-31T00:00:00Z"/>
        <d v="1978-11-17T00:00:00Z"/>
        <d v="1954-08-29T00:00:00Z"/>
        <d v="1949-04-22T00:00:00Z"/>
        <d v="1978-10-13T00:00:00Z"/>
        <d v="1962-11-25T00:00:00Z"/>
        <d v="1975-11-01T00:00:00Z"/>
        <d v="1956-01-24T00:00:00Z"/>
        <d v="1969-05-02T00:00:00Z"/>
        <d v="1950-10-02T00:00:00Z"/>
        <d v="1973-05-27T00:00:00Z"/>
        <d v="1976-07-03T00:00:00Z"/>
        <d v="1972-11-25T00:00:00Z"/>
        <d v="1982-08-29T00:00:00Z"/>
        <d v="1965-11-27T00:00:00Z"/>
        <d v="1946-10-18T00:00:00Z"/>
        <d v="1977-10-20T00:00:00Z"/>
        <d v="1969-05-11T00:00:00Z"/>
        <d v="1965-03-26T00:00:00Z"/>
        <d v="1968-07-07T00:00:00Z"/>
        <d v="1973-07-18T00:00:00Z"/>
        <d v="1949-02-15T00:00:00Z"/>
        <d v="1966-12-22T00:00:00Z"/>
        <d v="1941-08-19T00:00:00Z"/>
        <d v="1949-05-29T00:00:00Z"/>
        <d v="1967-12-17T00:00:00Z"/>
        <d v="1966-03-07T00:00:00Z"/>
        <d v="1980-04-18T00:00:00Z"/>
        <d v="1978-03-23T00:00:00Z"/>
        <d v="1982-04-13T00:00:00Z"/>
        <d v="1954-05-21T00:00:00Z"/>
        <d v="1992-10-22T00:00:00Z"/>
        <d v="1949-07-07T00:00:00Z"/>
        <d v="1974-10-09T00:00:00Z"/>
        <d v="1966-07-26T00:00:00Z"/>
        <d v="1970-02-11T00:00:00Z"/>
        <d v="1961-08-13T00:00:00Z"/>
        <d v="1984-02-02T00:00:00Z"/>
        <d v="1975-12-17T00:00:00Z"/>
        <d v="1989-01-12T00:00:00Z"/>
        <d v="1952-04-02T00:00:00Z"/>
        <d v="1966-06-03T00:00:00Z"/>
        <d v="1966-04-23T00:00:00Z"/>
        <d v="1963-01-10T00:00:00Z"/>
        <d v="1981-02-12T00:00:00Z"/>
        <d v="1951-05-09T00:00:00Z"/>
        <d v="1983-06-04T00:00:00Z"/>
        <d v="1967-06-21T00:00:00Z"/>
        <d v="1963-08-05T00:00:00Z"/>
        <d v="1986-09-08T00:00:00Z"/>
        <d v="1969-03-15T00:00:00Z"/>
        <d v="1973-04-07T00:00:00Z"/>
        <d v="1972-11-23T00:00:00Z"/>
        <d v="1967-07-06T00:00:00Z"/>
        <d v="1969-01-29T00:00:00Z"/>
        <d v="1955-07-16T00:00:00Z"/>
        <d v="1968-09-23T00:00:00Z"/>
        <d v="1965-07-10T00:00:00Z"/>
        <d v="1955-05-20T00:00:00Z"/>
        <d v="1968-05-16T00:00:00Z"/>
        <d v="1978-07-01T00:00:00Z"/>
        <d v="1951-03-12T00:00:00Z"/>
        <d v="1951-04-21T00:00:00Z"/>
        <d v="1976-08-13T00:00:00Z"/>
        <d v="1964-08-04T00:00:00Z"/>
        <d v="1962-04-14T00:00:00Z"/>
        <d v="1967-04-11T00:00:00Z"/>
        <d v="1949-12-06T00:00:00Z"/>
        <d v="1992-09-16T00:00:00Z"/>
        <d v="1956-06-17T00:00:00Z"/>
        <d v="1956-03-10T00:00:00Z"/>
        <d v="1971-04-10T00:00:00Z"/>
        <d v="1958-02-15T00:00:00Z"/>
        <d v="1962-03-14T00:00:00Z"/>
        <d v="1987-08-13T00:00:00Z"/>
        <d v="1955-07-09T00:00:00Z"/>
        <d v="1967-10-19T00:00:00Z"/>
        <d v="1965-06-22T00:00:00Z"/>
        <d v="1966-04-13T00:00:00Z"/>
        <d v="1979-10-23T00:00:00Z"/>
        <d v="1985-09-17T00:00:00Z"/>
        <d v="1960-12-20T00:00:00Z"/>
        <d v="1982-09-27T00:00:00Z"/>
        <d v="1953-11-08T00:00:00Z"/>
        <d v="1976-04-06T00:00:00Z"/>
        <d v="1973-02-01T00:00:00Z"/>
        <d v="1990-01-24T00:00:00Z"/>
        <d v="1959-02-22T00:00:00Z"/>
        <d v="1975-04-12T00:00:00Z"/>
        <d v="1969-10-22T00:00:00Z"/>
        <d v="1962-01-20T00:00:00Z"/>
        <d v="1955-02-07T00:00:00Z"/>
        <d v="1984-03-23T00:00:00Z"/>
        <d v="1969-02-12T00:00:00Z"/>
        <d v="1987-09-24T00:00:00Z"/>
        <d v="1958-05-11T00:00:00Z"/>
        <d v="1964-04-19T00:00:00Z"/>
        <d v="1962-02-14T00:00:00Z"/>
        <d v="1958-11-02T00:00:00Z"/>
        <d v="1950-05-03T00:00:00Z"/>
        <d v="1984-09-15T00:00:00Z"/>
        <d v="1987-02-12T00:00:00Z"/>
        <d v="1956-10-26T00:00:00Z"/>
        <d v="1983-01-11T00:00:00Z"/>
        <d v="1954-11-30T00:00:00Z"/>
        <d v="1984-08-22T00:00:00Z"/>
        <d v="1973-01-23T00:00:00Z"/>
        <d v="1983-05-01T00:00:00Z"/>
        <d v="1993-03-28T00:00:00Z"/>
        <d v="1966-05-19T00:00:00Z"/>
        <d v="1968-04-11T00:00:00Z"/>
        <d v="1973-12-29T00:00:00Z"/>
        <d v="1960-04-01T00:00:00Z"/>
        <d v="1976-03-24T00:00:00Z"/>
        <d v="1967-09-11T00:00:00Z"/>
        <d v="1956-11-19T00:00:00Z"/>
        <d v="1960-05-06T00:00:00Z"/>
        <d v="1960-12-30T00:00:00Z"/>
        <d v="1969-05-12T00:00:00Z"/>
        <d v="1959-12-16T00:00:00Z"/>
        <d v="1981-10-18T00:00:00Z"/>
        <d v="1950-05-22T00:00:00Z"/>
        <d v="1967-01-21T00:00:00Z"/>
        <d v="1963-02-20T00:00:00Z"/>
        <d v="1955-07-10T00:00:00Z"/>
        <d v="1963-01-21T00:00:00Z"/>
        <d v="1983-08-27T00:00:00Z"/>
        <d v="1979-08-23T00:00:00Z"/>
        <d v="1980-04-16T00:00:00Z"/>
        <d v="1967-11-26T00:00:00Z"/>
        <d v="1959-05-14T00:00:00Z"/>
        <d v="1954-06-21T00:00:00Z"/>
        <d v="1970-06-09T00:00:00Z"/>
        <d v="1982-03-24T00:00:00Z"/>
        <d v="1967-08-29T00:00:00Z"/>
        <d v="1965-07-05T00:00:00Z"/>
        <d v="1987-06-24T00:00:00Z"/>
        <d v="1965-07-20T00:00:00Z"/>
        <d v="1961-12-07T00:00:00Z"/>
        <d v="1987-06-09T00:00:00Z"/>
        <d v="1989-04-30T00:00:00Z"/>
        <d v="1980-11-04T00:00:00Z"/>
        <d v="1968-07-30T00:00:00Z"/>
        <d v="1970-05-19T00:00:00Z"/>
        <d v="1961-07-17T00:00:00Z"/>
        <d v="1964-06-23T00:00:00Z"/>
        <d v="1973-08-29T00:00:00Z"/>
        <d v="1951-06-01T00:00:00Z"/>
        <d v="1980-08-02T00:00:00Z"/>
        <d v="1970-10-07T00:00:00Z"/>
        <d v="1961-05-07T00:00:00Z"/>
        <d v="1982-03-16T00:00:00Z"/>
        <d v="1970-02-08T00:00:00Z"/>
        <d v="1977-01-13T00:00:00Z"/>
        <d v="1956-03-04T00:00:00Z"/>
        <d v="1967-05-05T00:00:00Z"/>
        <d v="1965-05-17T00:00:00Z"/>
        <d v="1969-10-15T00:00:00Z"/>
        <d v="1965-04-13T00:00:00Z"/>
        <d v="1981-02-18T00:00:00Z"/>
        <d v="1965-09-24T00:00:00Z"/>
        <d v="1956-06-20T00:00:00Z"/>
        <d v="1950-06-03T00:00:00Z"/>
        <d v="1970-08-13T00:00:00Z"/>
        <d v="1963-10-02T00:00:00Z"/>
        <d v="1949-02-16T00:00:00Z"/>
        <d v="1951-03-06T00:00:00Z"/>
        <d v="1994-02-06T00:00:00Z"/>
        <d v="1988-01-20T00:00:00Z"/>
        <d v="1964-04-14T00:00:00Z"/>
        <d v="1969-10-16T00:00:00Z"/>
        <d v="1980-09-02T00:00:00Z"/>
        <d v="1989-07-10T00:00:00Z"/>
        <d v="1952-09-06T00:00:00Z"/>
        <d v="1969-07-08T00:00:00Z"/>
        <d v="1979-09-14T00:00:00Z"/>
        <d v="1953-10-30T00:00:00Z"/>
        <d v="1956-09-16T00:00:00Z"/>
        <d v="1959-03-12T00:00:00Z"/>
        <d v="1955-08-31T00:00:00Z"/>
        <d v="1994-04-06T00:00:00Z"/>
        <d v="1956-12-09T00:00:00Z"/>
        <d v="1986-04-15T00:00:00Z"/>
        <d v="1973-05-25T00:00:00Z"/>
        <d v="1972-06-06T00:00:00Z"/>
        <d v="1942-04-30T00:00:00Z"/>
        <d v="1961-01-25T00:00:00Z"/>
        <d v="1976-05-20T00:00:00Z"/>
        <d v="1978-01-28T00:00:00Z"/>
        <d v="1971-10-24T00:00:00Z"/>
        <d v="1943-07-21T00:00:00Z"/>
        <d v="1956-08-05T00:00:00Z"/>
        <d v="1950-09-21T00:00:00Z"/>
        <d v="1954-08-08T00:00:00Z"/>
        <d v="1954-06-11T00:00:00Z"/>
        <d v="1965-08-16T00:00:00Z"/>
        <d v="1952-12-21T00:00:00Z"/>
        <d v="1949-05-23T00:00:00Z"/>
        <d v="1979-07-26T00:00:00Z"/>
        <d v="1947-10-27T00:00:00Z"/>
        <d v="1956-05-09T00:00:00Z"/>
        <d v="1978-12-02T00:00:00Z"/>
        <d v="1972-02-24T00:00:00Z"/>
        <d v="1961-03-23T00:00:00Z"/>
        <d v="1964-02-28T00:00:00Z"/>
        <d v="1960-01-11T00:00:00Z"/>
        <d v="1979-03-11T00:00:00Z"/>
        <d v="1955-12-09T00:00:00Z"/>
        <d v="1967-12-23T00:00:00Z"/>
        <d v="1966-04-20T00:00:00Z"/>
        <d v="1986-01-23T00:00:00Z"/>
        <d v="1965-03-19T00:00:00Z"/>
        <d v="1971-04-15T00:00:00Z"/>
        <d v="1956-05-29T00:00:00Z"/>
        <d v="1946-04-13T00:00:00Z"/>
        <d v="1970-07-06T00:00:00Z"/>
        <d v="1987-03-16T00:00:00Z"/>
        <d v="1985-07-08T00:00:00Z"/>
        <d v="1965-03-10T00:00:00Z"/>
        <d v="1973-05-19T00:00:00Z"/>
        <d v="1972-02-16T00:00:00Z"/>
        <d v="1975-07-10T00:00:00Z"/>
        <d v="1955-06-27T00:00:00Z"/>
        <d v="1949-12-31T00:00:00Z"/>
        <d v="1971-02-19T00:00:00Z"/>
        <d v="1961-05-24T00:00:00Z"/>
        <d v="1976-01-30T00:00:00Z"/>
        <d v="1976-05-14T00:00:00Z"/>
        <d v="1964-03-11T00:00:00Z"/>
        <d v="1972-06-07T00:00:00Z"/>
        <d v="1965-04-09T00:00:00Z"/>
        <d v="1972-10-02T00:00:00Z"/>
        <d v="1976-06-08T00:00:00Z"/>
        <d v="1963-03-07T00:00:00Z"/>
        <d v="1955-03-23T00:00:00Z"/>
        <d v="1948-05-11T00:00:00Z"/>
        <d v="1952-06-09T00:00:00Z"/>
        <d v="1983-06-28T00:00:00Z"/>
        <d v="1974-05-15T00:00:00Z"/>
        <d v="1956-05-03T00:00:00Z"/>
        <d v="1945-07-24T00:00:00Z"/>
        <d v="1945-12-18T00:00:00Z"/>
        <d v="1967-08-20T00:00:00Z"/>
        <d v="1977-01-07T00:00:00Z"/>
        <d v="1969-05-10T00:00:00Z"/>
        <d v="1942-03-06T00:00:00Z"/>
        <d v="1966-01-31T00:00:00Z"/>
        <d v="1963-06-03T00:00:00Z"/>
        <d v="1967-02-19T00:00:00Z"/>
        <d v="1979-07-28T00:00:00Z"/>
        <d v="1972-07-21T00:00:00Z"/>
        <d v="1964-05-09T00:00:00Z"/>
        <d v="1960-11-21T00:00:00Z"/>
        <d v="1948-03-07T00:00:00Z"/>
        <d v="1957-03-26T00:00:00Z"/>
        <d v="1972-02-28T00:00:00Z"/>
        <d v="1963-03-17T00:00:00Z"/>
        <d v="1960-12-21T00:00:00Z"/>
        <d v="1967-06-23T00:00:00Z"/>
        <d v="1969-09-02T00:00:00Z"/>
        <d v="1954-04-27T00:00:00Z"/>
        <d v="1949-01-26T00:00:00Z"/>
        <d v="1948-05-03T00:00:00Z"/>
        <d v="1957-03-24T00:00:00Z"/>
        <d v="1978-07-05T00:00:00Z"/>
        <d v="1973-10-14T00:00:00Z"/>
        <d v="1965-07-12T00:00:00Z"/>
        <d v="1960-06-23T00:00:00Z"/>
        <d v="1967-09-25T00:00:00Z"/>
        <d v="1970-05-28T00:00:00Z"/>
        <d v="1994-07-23T00:00:00Z"/>
        <d v="1979-01-17T00:00:00Z"/>
        <d v="1984-02-26T00:00:00Z"/>
        <d v="1977-05-08T00:00:00Z"/>
        <d v="1977-01-31T00:00:00Z"/>
        <d v="1973-01-22T00:00:00Z"/>
        <d v="1953-07-15T00:00:00Z"/>
        <d v="1944-01-15T00:00:00Z"/>
        <d v="1944-02-29T00:00:00Z"/>
        <d v="1964-09-29T00:00:00Z"/>
        <d v="1973-07-10T00:00:00Z"/>
        <d v="1953-09-29T00:00:00Z"/>
        <d v="1970-10-13T00:00:00Z"/>
        <d v="1966-12-01T00:00:00Z"/>
        <d v="1977-11-22T00:00:00Z"/>
        <d v="1975-07-14T00:00:00Z"/>
        <d v="1959-02-06T00:00:00Z"/>
        <d v="1961-10-25T00:00:00Z"/>
        <d v="1971-10-01T00:00:00Z"/>
        <d v="1966-04-14T00:00:00Z"/>
        <d v="1954-07-03T00:00:00Z"/>
        <d v="1948-08-15T00:00:00Z"/>
        <d v="1989-05-07T00:00:00Z"/>
        <d v="1954-05-30T00:00:00Z"/>
        <d v="1970-12-31T00:00:00Z"/>
        <d v="1976-06-17T00:00:00Z"/>
        <d v="1948-08-01T00:00:00Z"/>
        <d v="1974-10-01T00:00:00Z"/>
        <d v="1959-05-19T00:00:00Z"/>
        <d v="1961-04-11T00:00:00Z"/>
        <d v="1963-10-26T00:00:00Z"/>
        <d v="1956-03-01T00:00:00Z"/>
        <d v="1959-11-17T00:00:00Z"/>
        <d v="1957-11-02T00:00:00Z"/>
        <d v="1959-01-26T00:00:00Z"/>
        <d v="1979-03-15T00:00:00Z"/>
        <d v="1953-11-03T00:00:00Z"/>
        <d v="1956-06-03T00:00:00Z"/>
        <d v="1973-01-07T00:00:00Z"/>
        <d v="1948-11-19T00:00:00Z"/>
        <d v="1947-04-05T00:00:00Z"/>
        <d v="1953-11-17T00:00:00Z"/>
        <d v="1949-02-04T00:00:00Z"/>
        <d v="1950-10-08T00:00:00Z"/>
        <d v="1991-06-06T00:00:00Z"/>
        <d v="1961-04-15T00:00:00Z"/>
        <d v="1951-06-13T00:00:00Z"/>
        <d v="1960-05-29T00:00:00Z"/>
        <d v="1956-01-10T00:00:00Z"/>
        <d v="1974-06-23T00:00:00Z"/>
        <d v="1958-06-06T00:00:00Z"/>
        <d v="1983-04-16T00:00:00Z"/>
        <d v="1951-10-26T00:00:00Z"/>
        <d v="1975-05-26T00:00:00Z"/>
        <d v="1963-07-16T00:00:00Z"/>
        <d v="1964-10-27T00:00:00Z"/>
        <d v="1994-11-26T00:00:00Z"/>
        <d v="1965-05-08T00:00:00Z"/>
        <d v="1960-06-11T00:00:00Z"/>
        <d v="1973-10-22T00:00:00Z"/>
        <d v="1962-06-02T00:00:00Z"/>
        <d v="1952-08-18T00:00:00Z"/>
        <d v="1987-05-13T00:00:00Z"/>
        <d v="1988-03-24T00:00:00Z"/>
        <d v="1957-07-31T00:00:00Z"/>
        <d v="1962-12-19T00:00:00Z"/>
        <d v="1967-02-16T00:00:00Z"/>
        <d v="1962-02-10T00:00:00Z"/>
        <d v="1991-05-29T00:00:00Z"/>
        <d v="1993-05-07T00:00:00Z"/>
        <d v="1993-02-25T00:00:00Z"/>
        <d v="1970-12-18T00:00:00Z"/>
        <d v="1960-11-19T00:00:00Z"/>
        <d v="1969-02-21T00:00:00Z"/>
        <d v="1954-05-10T00:00:00Z"/>
        <d v="1955-03-08T00:00:00Z"/>
        <d v="1947-03-30T00:00:00Z"/>
        <d v="1952-10-13T00:00:00Z"/>
        <d v="1947-03-03T00:00:00Z"/>
        <d v="1959-12-28T00:00:00Z"/>
        <d v="1960-06-10T00:00:00Z"/>
        <d v="1995-06-11T00:00:00Z"/>
        <d v="1996-06-01T00:00:00Z"/>
        <d v="1967-12-19T00:00:00Z"/>
        <d v="1958-02-06T00:00:00Z"/>
        <d v="1992-11-05T00:00:00Z"/>
        <d v="1964-07-06T00:00:00Z"/>
        <d v="1948-03-05T00:00:00Z"/>
        <d v="1971-06-02T00:00:00Z"/>
        <d v="1947-08-11T00:00:00Z"/>
        <d v="1988-06-03T00:00:00Z"/>
        <d v="1997-06-17T00:00:00Z"/>
        <d v="1996-08-13T00:00:00Z"/>
        <d v="1947-12-07T00:00:00Z"/>
        <d v="1979-11-24T00:00:00Z"/>
        <d v="1972-08-09T00:00:00Z"/>
        <d v="1947-08-13T00:00:00Z"/>
        <d v="1991-03-04T00:00:00Z"/>
        <d v="1968-11-25T00:00:00Z"/>
        <d v="1950-02-02T00:00:00Z"/>
        <d v="1968-05-13T00:00:00Z"/>
        <d v="1960-10-22T00:00:00Z"/>
        <d v="1938-04-28T00:00:00Z"/>
        <d v="1990-01-03T00:00:00Z"/>
        <d v="1929-05-29T00:00:00Z"/>
        <d v="1944-12-21T00:00:00Z"/>
        <d v="1963-07-27T00:00:00Z"/>
        <d v="1989-09-23T00:00:00Z"/>
        <d v="1947-10-18T00:00:00Z"/>
        <d v="1990-06-05T00:00:00Z"/>
        <d v="1953-05-10T00:00:00Z"/>
        <d v="1958-01-14T00:00:00Z"/>
        <d v="1972-11-19T00:00:00Z"/>
        <d v="1965-06-28T00:00:00Z"/>
        <d v="1949-04-15T00:00:00Z"/>
        <d v="1955-07-21T00:00:00Z"/>
        <d v="1985-04-09T00:00:00Z"/>
        <d v="1959-12-07T00:00:00Z"/>
        <d v="1943-07-31T00:00:00Z"/>
        <d v="1969-06-29T00:00:00Z"/>
        <d v="1991-07-05T00:00:00Z"/>
        <d v="1951-05-05T00:00:00Z"/>
        <d v="1957-10-21T00:00:00Z"/>
        <d v="1950-11-01T00:00:00Z"/>
        <d v="1964-08-21T00:00:00Z"/>
        <d v="1960-06-13T00:00:00Z"/>
        <d v="1976-01-07T00:00:00Z"/>
        <d v="1995-01-24T00:00:00Z"/>
        <d v="1953-04-16T00:00:00Z"/>
        <d v="1950-10-23T00:00:00Z"/>
        <d v="1933-10-07T00:00:00Z"/>
        <d v="1950-03-23T00:00:00Z"/>
        <d v="1994-01-14T00:00:00Z"/>
        <d v="1949-07-11T00:00:00Z"/>
        <d v="1960-06-20T00:00:00Z"/>
        <d v="1946-02-05T00:00:00Z"/>
        <d v="1960-10-24T00:00:00Z"/>
        <d v="1957-03-09T00:00:00Z"/>
        <d v="1968-01-30T00:00:00Z"/>
        <d v="1966-01-02T00:00:00Z"/>
        <d v="1967-04-30T00:00:00Z"/>
        <d v="1987-03-04T00:00:00Z"/>
        <d v="1949-07-20T00:00:00Z"/>
        <d v="1963-12-23T00:00:00Z"/>
        <d v="1959-01-14T00:00:00Z"/>
        <d v="1982-11-22T00:00:00Z"/>
        <d v="1947-08-07T00:00:00Z"/>
        <d v="1958-07-03T00:00:00Z"/>
        <d v="1968-06-20T00:00:00Z"/>
        <d v="1972-09-30T00:00:00Z"/>
        <d v="1959-10-04T00:00:00Z"/>
        <d v="1980-11-14T00:00:00Z"/>
        <d v="1936-04-05T00:00:00Z"/>
        <d v="1947-09-15T00:00:00Z"/>
        <d v="1976-04-15T00:00:00Z"/>
        <d v="1958-01-03T00:00:00Z"/>
        <d v="1961-05-17T00:00:00Z"/>
        <d v="1974-05-01T00:00:00Z"/>
        <d v="1951-08-31T00:00:00Z"/>
        <d v="1992-12-25T00:00:00Z"/>
        <d v="1976-11-23T00:00:00Z"/>
        <d v="1979-11-04T00:00:00Z"/>
        <d v="1973-12-02T00:00:00Z"/>
        <d v="1964-03-01T00:00:00Z"/>
        <d v="1968-01-09T00:00:00Z"/>
        <d v="1951-09-18T00:00:00Z"/>
        <d v="1997-08-19T00:00:00Z"/>
        <d v="1949-03-28T00:00:00Z"/>
        <d v="1994-06-10T00:00:00Z"/>
        <d v="1994-04-10T00:00:00Z"/>
        <d v="1952-09-20T00:00:00Z"/>
        <d v="1941-09-18T00:00:00Z"/>
        <d v="1953-04-18T00:00:00Z"/>
        <d v="1960-08-03T00:00:00Z"/>
        <d v="1957-04-13T00:00:00Z"/>
        <d v="1952-02-18T00:00:00Z"/>
        <d v="1966-01-23T00:00:00Z"/>
        <d v="1973-08-13T00:00:00Z"/>
        <d v="1933-05-31T00:00:00Z"/>
        <d v="1946-03-04T00:00:00Z"/>
        <d v="1937-06-23T00:00:00Z"/>
        <d v="1950-03-18T00:00:00Z"/>
        <d v="1996-07-30T00:00:00Z"/>
        <d v="1945-12-26T00:00:00Z"/>
        <d v="1947-10-13T00:00:00Z"/>
        <d v="1961-06-05T00:00:00Z"/>
        <d v="1950-03-22T00:00:00Z"/>
        <d v="1963-10-20T00:00:00Z"/>
        <d v="1951-01-08T00:00:00Z"/>
        <d v="1976-11-18T00:00:00Z"/>
        <d v="1948-08-22T00:00:00Z"/>
        <d v="1966-02-23T00:00:00Z"/>
        <d v="1974-02-12T00:00:00Z"/>
        <d v="1948-02-09T00:00:00Z"/>
        <d v="1967-05-12T00:00:00Z"/>
        <d v="1965-09-05T00:00:00Z"/>
        <d v="1947-04-18T00:00:00Z"/>
        <d v="1979-02-06T00:00:00Z"/>
        <d v="1941-12-03T00:00:00Z"/>
        <d v="1963-01-24T00:00:00Z"/>
        <d v="1974-02-05T00:00:00Z"/>
        <d v="1978-06-06T00:00:00Z"/>
        <d v="1976-11-22T00:00:00Z"/>
        <d v="1946-01-28T00:00:00Z"/>
        <d v="1946-08-16T00:00:00Z"/>
        <d v="1967-03-14T00:00:00Z"/>
        <d v="1994-05-17T00:00:00Z"/>
        <d v="1946-03-29T00:00:00Z"/>
        <d v="1968-04-18T00:00:00Z"/>
        <d v="1959-01-23T00:00:00Z"/>
        <d v="1986-03-28T00:00:00Z"/>
        <d v="1970-04-18T00:00:00Z"/>
        <d v="1987-12-18T00:00:00Z"/>
        <d v="1963-02-19T00:00:00Z"/>
        <d v="1957-09-05T00:00:00Z"/>
        <d v="1995-04-19T00:00:00Z"/>
        <d v="1989-11-28T00:00:00Z"/>
        <d v="1988-07-05T00:00:00Z"/>
        <d v="1996-08-09T00:00:00Z"/>
        <d v="1963-12-13T00:00:00Z"/>
        <d v="1940-02-29T00:00:00Z"/>
        <d v="1996-06-02T00:00:00Z"/>
        <d v="1962-12-25T00:00:00Z"/>
        <d v="1956-06-26T00:00:00Z"/>
        <d v="1982-07-31T00:00:00Z"/>
        <d v="1985-02-05T00:00:00Z"/>
        <d v="1959-04-01T00:00:00Z"/>
        <d v="1968-05-01T00:00:00Z"/>
        <d v="1962-10-02T00:00:00Z"/>
        <d v="1958-11-24T00:00:00Z"/>
        <d v="1951-04-15T00:00:00Z"/>
        <d v="1949-03-01T00:00:00Z"/>
        <d v="1962-04-06T00:00:00Z"/>
        <d v="1958-09-20T00:00:00Z"/>
        <d v="1975-02-01T00:00:00Z"/>
        <d v="1985-12-19T00:00:00Z"/>
        <d v="1968-09-02T00:00:00Z"/>
        <d v="1982-09-08T00:00:00Z"/>
        <d v="1985-08-14T00:00:00Z"/>
        <d v="1972-12-17T00:00:00Z"/>
        <d v="1981-11-13T00:00:00Z"/>
        <d v="1995-05-18T00:00:00Z"/>
        <d v="1963-11-07T00:00:00Z"/>
        <d v="1959-03-13T00:00:00Z"/>
        <d v="1962-07-11T00:00:00Z"/>
        <d v="1978-01-16T00:00:00Z"/>
        <d v="1985-12-08T00:00:00Z"/>
        <d v="1995-09-12T00:00:00Z"/>
        <d v="1949-03-21T00:00:00Z"/>
        <d v="1966-01-24T00:00:00Z"/>
        <d v="1966-03-30T00:00:00Z"/>
        <d v="1981-10-17T00:00:00Z"/>
        <d v="1962-03-29T00:00:00Z"/>
        <d v="1949-11-30T00:00:00Z"/>
        <d v="1958-11-10T00:00:00Z"/>
        <d v="1958-07-09T00:00:00Z"/>
        <d v="1971-07-01T00:00:00Z"/>
        <d v="1963-03-02T00:00:00Z"/>
        <d v="1962-03-24T00:00:00Z"/>
        <d v="1969-08-26T00:00:00Z"/>
        <d v="1943-04-21T00:00:00Z"/>
        <d v="1949-12-07T00:00:00Z"/>
        <d v="1986-06-28T00:00:00Z"/>
        <d v="1955-05-25T00:00:00Z"/>
        <d v="1989-01-06T00:00:00Z"/>
        <d v="1957-05-21T00:00:00Z"/>
        <d v="1960-01-20T00:00:00Z"/>
        <d v="1979-06-23T00:00:00Z"/>
        <d v="1970-03-01T00:00:00Z"/>
        <d v="1993-06-22T00:00:00Z"/>
        <d v="1971-01-15T00:00:00Z"/>
        <d v="1950-08-16T00:00:00Z"/>
        <d v="1970-11-06T00:00:00Z"/>
        <d v="1950-11-09T00:00:00Z"/>
        <d v="1951-03-25T00:00:00Z"/>
        <d v="1959-01-03T00:00:00Z"/>
        <d v="1966-06-01T00:00:00Z"/>
        <d v="1956-07-07T00:00:00Z"/>
        <d v="1955-11-25T00:00:00Z"/>
        <d v="1956-08-01T00:00:00Z"/>
        <d v="1972-01-22T00:00:00Z"/>
        <d v="1956-10-27T00:00:00Z"/>
        <d v="1962-07-14T00:00:00Z"/>
        <d v="1981-02-05T00:00:00Z"/>
        <d v="1984-06-13T00:00:00Z"/>
        <d v="1979-10-17T00:00:00Z"/>
        <d v="1996-03-15T00:00:00Z"/>
        <d v="1947-12-31T00:00:00Z"/>
        <d v="1960-12-23T00:00:00Z"/>
        <d v="1963-10-14T00:00:00Z"/>
        <d v="1950-01-16T00:00:00Z"/>
        <d v="1952-03-12T00:00:00Z"/>
        <d v="1949-07-25T00:00:00Z"/>
        <d v="1979-09-13T00:00:00Z"/>
        <d v="1980-04-22T00:00:00Z"/>
        <d v="1980-03-21T00:00:00Z"/>
        <d v="1974-10-21T00:00:00Z"/>
        <d v="1987-07-22T00:00:00Z"/>
        <d v="1960-08-19T00:00:00Z"/>
        <d v="1972-06-18T00:00:00Z"/>
        <d v="1959-12-14T00:00:00Z"/>
        <d v="1948-02-19T00:00:00Z"/>
        <d v="1971-10-08T00:00:00Z"/>
        <d v="1975-05-09T00:00:00Z"/>
        <d v="1972-06-29T00:00:00Z"/>
        <d v="1966-10-31T00:00:00Z"/>
        <d v="1973-01-18T00:00:00Z"/>
        <d v="1970-03-10T00:00:00Z"/>
        <d v="1970-08-15T00:00:00Z"/>
        <d v="1942-05-02T00:00:00Z"/>
        <d v="1961-07-18T00:00:00Z"/>
        <d v="1984-05-22T00:00:00Z"/>
        <d v="1966-12-05T00:00:00Z"/>
        <d v="1986-07-09T00:00:00Z"/>
        <d v="1973-05-01T00:00:00Z"/>
        <d v="1974-11-05T00:00:00Z"/>
        <d v="1971-03-02T00:00:00Z"/>
        <d v="1982-04-09T00:00:00Z"/>
        <d v="1976-02-10T00:00:00Z"/>
        <d v="1955-11-23T00:00:00Z"/>
        <d v="1959-06-01T00:00:00Z"/>
        <d v="1960-02-02T00:00:00Z"/>
        <d v="1990-06-09T00:00:00Z"/>
        <d v="1974-06-03T00:00:00Z"/>
        <d v="1964-03-22T00:00:00Z"/>
        <d v="1974-06-21T00:00:00Z"/>
        <d v="1944-04-11T00:00:00Z"/>
        <d v="1952-09-12T00:00:00Z"/>
        <d v="1951-09-23T00:00:00Z"/>
        <d v="1970-12-21T00:00:00Z"/>
        <d v="1983-07-04T00:00:00Z"/>
        <d v="1949-09-03T00:00:00Z"/>
        <d v="1989-02-27T00:00:00Z"/>
        <d v="1977-05-20T00:00:00Z"/>
        <d v="1959-12-11T00:00:00Z"/>
        <d v="1976-05-05T00:00:00Z"/>
        <d v="1956-03-03T00:00:00Z"/>
        <d v="1950-04-18T00:00:00Z"/>
        <d v="1974-08-23T00:00:00Z"/>
        <d v="1952-11-29T00:00:00Z"/>
        <d v="1989-04-25T00:00:00Z"/>
        <d v="1960-08-27T00:00:00Z"/>
        <d v="1955-09-04T00:00:00Z"/>
        <d v="1964-03-27T00:00:00Z"/>
        <d v="1981-05-12T00:00:00Z"/>
        <d v="1979-03-27T00:00:00Z"/>
        <d v="1970-06-05T00:00:00Z"/>
        <d v="1965-12-22T00:00:00Z"/>
        <d v="1948-02-08T00:00:00Z"/>
        <d v="1949-05-13T00:00:00Z"/>
        <d v="1979-05-09T00:00:00Z"/>
        <d v="1966-10-20T00:00:00Z"/>
        <d v="1951-04-20T00:00:00Z"/>
        <d v="1957-05-22T00:00:00Z"/>
        <d v="1982-12-15T00:00:00Z"/>
        <d v="1966-10-06T00:00:00Z"/>
        <d v="1963-04-13T00:00:00Z"/>
        <d v="1977-04-20T00:00:00Z"/>
        <d v="1967-12-06T00:00:00Z"/>
        <d v="1945-11-02T00:00:00Z"/>
        <d v="1957-06-12T00:00:00Z"/>
        <d v="1972-04-21T00:00:00Z"/>
        <d v="1966-01-01T00:00:00Z"/>
        <d v="1969-11-05T00:00:00Z"/>
        <d v="1979-05-23T00:00:00Z"/>
        <d v="1957-10-04T00:00:00Z"/>
        <d v="1971-01-20T00:00:00Z"/>
        <d v="1956-03-18T00:00:00Z"/>
        <d v="1956-03-30T00:00:00Z"/>
        <d v="1975-10-02T00:00:00Z"/>
        <d v="1975-07-23T00:00:00Z"/>
        <d v="1973-01-01T00:00:00Z"/>
        <d v="1977-10-26T00:00:00Z"/>
        <d v="1964-02-17T00:00:00Z"/>
        <d v="1964-03-29T00:00:00Z"/>
        <d v="1965-07-11T00:00:00Z"/>
        <d v="1991-11-18T00:00:00Z"/>
        <d v="1963-03-19T00:00:00Z"/>
        <d v="1946-06-21T00:00:00Z"/>
        <d v="1969-12-02T00:00:00Z"/>
        <d v="1977-07-02T00:00:00Z"/>
        <d v="1950-09-28T00:00:00Z"/>
        <d v="1954-11-07T00:00:00Z"/>
        <d v="1989-02-06T00:00:00Z"/>
        <d v="1978-09-02T00:00:00Z"/>
        <d v="1996-09-13T00:00:00Z"/>
        <d v="1985-09-04T00:00:00Z"/>
        <d v="1943-05-31T00:00:00Z"/>
        <d v="1963-04-05T00:00:00Z"/>
        <d v="1963-12-05T00:00:00Z"/>
        <d v="1975-07-03T00:00:00Z"/>
        <d v="1946-07-26T00:00:00Z"/>
        <d v="1976-07-12T00:00:00Z"/>
        <d v="1951-09-04T00:00:00Z"/>
        <d v="1970-11-08T00:00:00Z"/>
        <d v="1987-07-18T00:00:00Z"/>
        <d v="1954-06-03T00:00:00Z"/>
        <d v="1992-10-03T00:00:00Z"/>
        <d v="1945-09-28T00:00:00Z"/>
        <d v="1972-05-10T00:00:00Z"/>
        <d v="1976-02-20T00:00:00Z"/>
        <d v="1954-11-16T00:00:00Z"/>
        <d v="1987-09-08T00:00:00Z"/>
        <d v="1950-04-15T00:00:00Z"/>
        <d v="1954-04-25T00:00:00Z"/>
        <d v="1959-04-24T00:00:00Z"/>
        <d v="1964-07-02T00:00:00Z"/>
        <d v="1954-10-15T00:00:00Z"/>
        <d v="1967-06-01T00:00:00Z"/>
        <d v="1960-02-03T00:00:00Z"/>
        <d v="1957-07-07T00:00:00Z"/>
        <d v="1970-04-03T00:00:00Z"/>
        <d v="1966-03-28T00:00:00Z"/>
        <d v="1949-08-01T00:00:00Z"/>
        <d v="1969-08-21T00:00:00Z"/>
        <d v="1984-09-25T00:00:00Z"/>
        <d v="1973-07-25T00:00:00Z"/>
        <d v="1954-10-04T00:00:00Z"/>
        <d v="1989-10-31T00:00:00Z"/>
        <d v="1961-10-04T00:00:00Z"/>
        <d v="1975-04-30T00:00:00Z"/>
        <d v="1991-01-25T00:00:00Z"/>
        <d v="1987-06-29T00:00:00Z"/>
        <d v="1992-01-01T00:00:00Z"/>
        <d v="1947-03-17T00:00:00Z"/>
        <d v="1970-02-13T00:00:00Z"/>
        <d v="1970-05-24T00:00:00Z"/>
        <d v="1951-08-29T00:00:00Z"/>
        <d v="1952-05-01T00:00:00Z"/>
        <d v="1950-05-01T00:00:00Z"/>
        <d v="1987-12-07T00:00:00Z"/>
        <d v="1942-01-01T00:00:00Z"/>
        <d v="1973-09-15T00:00:00Z"/>
        <d v="1960-10-16T00:00:00Z"/>
        <d v="1965-05-26T00:00:00Z"/>
        <d v="1975-08-10T00:00:00Z"/>
        <d v="1986-11-06T00:00:00Z"/>
        <d v="1967-02-08T00:00:00Z"/>
        <d v="1977-06-13T00:00:00Z"/>
        <d v="1994-09-05T00:00:00Z"/>
        <d v="1951-07-15T00:00:00Z"/>
        <d v="1997-01-14T00:00:00Z"/>
        <d v="1935-09-30T00:00:00Z"/>
        <d v="1945-10-28T00:00:00Z"/>
        <d v="1972-07-27T00:00:00Z"/>
        <d v="1947-07-03T00:00:00Z"/>
        <d v="1951-09-09T00:00:00Z"/>
        <d v="1945-05-06T00:00:00Z"/>
        <d v="1953-12-30T00:00:00Z"/>
        <d v="1977-01-10T00:00:00Z"/>
        <d v="1974-04-12T00:00:00Z"/>
        <d v="1955-02-26T00:00:00Z"/>
        <d v="1962-06-19T00:00:00Z"/>
        <d v="1975-01-26T00:00:00Z"/>
        <d v="1952-01-08T00:00:00Z"/>
        <d v="1969-11-28T00:00:00Z"/>
        <d v="1976-10-31T00:00:00Z"/>
        <d v="1987-02-13T00:00:00Z"/>
        <d v="1994-05-22T00:00:00Z"/>
        <d v="1948-10-22T00:00:00Z"/>
        <d v="1972-10-12T00:00:00Z"/>
        <d v="1961-12-10T00:00:00Z"/>
        <d v="1953-12-12T00:00:00Z"/>
        <d v="1993-07-27T00:00:00Z"/>
        <d v="1994-01-22T00:00:00Z"/>
        <d v="1947-03-13T00:00:00Z"/>
        <d v="1949-12-20T00:00:00Z"/>
        <d v="1993-07-15T00:00:00Z"/>
        <d v="1961-04-06T00:00:00Z"/>
        <d v="1992-07-21T00:00:00Z"/>
        <d v="1989-01-29T00:00:00Z"/>
        <d v="1963-11-02T00:00:00Z"/>
        <d v="1967-03-20T00:00:00Z"/>
        <d v="1962-03-28T00:00:00Z"/>
        <d v="1981-05-25T00:00:00Z"/>
        <d v="1970-05-25T00:00:00Z"/>
        <d v="1959-07-15T00:00:00Z"/>
        <d v="1994-11-18T00:00:00Z"/>
        <d v="1971-03-08T00:00:00Z"/>
        <d v="1954-06-06T00:00:00Z"/>
        <d v="1996-06-08T00:00:00Z"/>
        <d v="1980-07-06T00:00:00Z"/>
        <d v="1994-11-23T00:00:00Z"/>
        <d v="1995-05-03T00:00:00Z"/>
        <d v="1985-05-08T00:00:00Z"/>
        <d v="1968-07-31T00:00:00Z"/>
        <d v="1984-05-11T00:00:00Z"/>
        <d v="1976-12-29T00:00:00Z"/>
        <d v="1972-11-21T00:00:00Z"/>
        <d v="1962-06-16T00:00:00Z"/>
        <d v="1958-05-30T00:00:00Z"/>
        <d v="1956-08-21T00:00:00Z"/>
        <d v="1992-11-10T00:00:00Z"/>
        <d v="1968-09-30T00:00:00Z"/>
        <d v="1986-04-04T00:00:00Z"/>
        <d v="1988-01-06T00:00:00Z"/>
        <d v="1956-04-09T00:00:00Z"/>
        <d v="1966-05-02T00:00:00Z"/>
        <d v="1993-09-18T00:00:00Z"/>
        <d v="1944-02-04T00:00:00Z"/>
        <d v="1988-09-18T00:00:00Z"/>
        <d v="1960-05-09T00:00:00Z"/>
        <d v="1966-06-05T00:00:00Z"/>
        <d v="1952-09-17T00:00:00Z"/>
        <d v="1967-04-20T00:00:00Z"/>
        <d v="1969-06-21T00:00:00Z"/>
        <d v="1975-09-05T00:00:00Z"/>
        <d v="1977-07-14T00:00:00Z"/>
        <d v="1992-04-15T00:00:00Z"/>
        <d v="1952-07-15T00:00:00Z"/>
        <d v="1987-11-01T00:00:00Z"/>
        <d v="1958-12-01T00:00:00Z"/>
        <d v="1961-05-06T00:00:00Z"/>
        <d v="1970-11-14T00:00:00Z"/>
        <d v="1970-04-26T00:00:00Z"/>
        <d v="1986-07-20T00:00:00Z"/>
        <d v="1983-12-20T00:00:00Z"/>
        <d v="1994-10-03T00:00:00Z"/>
        <d v="1996-11-16T00:00:00Z"/>
        <d v="1982-08-18T00:00:00Z"/>
        <d v="1975-09-23T00:00:00Z"/>
        <d v="1982-07-02T00:00:00Z"/>
        <d v="1958-10-16T00:00:00Z"/>
        <d v="1989-03-06T00:00:00Z"/>
        <d v="1976-07-19T00:00:00Z"/>
        <d v="1974-10-13T00:00:00Z"/>
        <d v="1975-04-26T00:00:00Z"/>
        <d v="1956-06-10T00:00:00Z"/>
        <d v="1946-08-30T00:00:00Z"/>
        <d v="1972-08-07T00:00:00Z"/>
        <d v="1966-01-18T00:00:00Z"/>
        <d v="1968-08-01T00:00:00Z"/>
        <d v="1985-12-12T00:00:00Z"/>
        <d v="1979-03-13T00:00:00Z"/>
        <d v="1975-09-28T00:00:00Z"/>
        <d v="1971-06-04T00:00:00Z"/>
        <d v="1954-06-26T00:00:00Z"/>
        <d v="1991-01-01T00:00:00Z"/>
        <d v="1957-07-21T00:00:00Z"/>
        <d v="1980-01-12T00:00:00Z"/>
        <d v="1967-01-17T00:00:00Z"/>
        <d v="1963-10-05T00:00:00Z"/>
        <d v="1958-11-03T00:00:00Z"/>
        <d v="1979-02-19T00:00:00Z"/>
        <d v="1992-07-30T00:00:00Z"/>
        <d v="1939-09-01T00:00:00Z"/>
        <d v="1937-02-15T00:00:00Z"/>
        <d v="1976-06-24T00:00:00Z"/>
        <d v="1988-10-31T00:00:00Z"/>
        <d v="1963-12-27T00:00:00Z"/>
        <d v="1973-05-18T00:00:00Z"/>
        <d v="1985-10-23T00:00:00Z"/>
        <d v="1964-04-09T00:00:00Z"/>
        <d v="1991-05-25T00:00:00Z"/>
        <d v="1979-08-30T00:00:00Z"/>
        <d v="1980-02-20T00:00:00Z"/>
        <d v="1942-09-23T00:00:00Z"/>
        <d v="1991-09-26T00:00:00Z"/>
        <d v="1981-09-13T00:00:00Z"/>
        <d v="1969-12-12T00:00:00Z"/>
        <d v="1972-01-31T00:00:00Z"/>
        <d v="1963-10-18T00:00:00Z"/>
        <d v="1980-10-28T00:00:00Z"/>
        <d v="1968-07-08T00:00:00Z"/>
        <d v="1946-08-05T00:00:00Z"/>
        <d v="1946-01-08T00:00:00Z"/>
        <d v="1982-05-04T00:00:00Z"/>
        <d v="1973-03-31T00:00:00Z"/>
        <d v="1967-02-17T00:00:00Z"/>
        <d v="1959-01-30T00:00:00Z"/>
        <d v="1950-08-01T00:00:00Z"/>
        <d v="1971-08-01T00:00:00Z"/>
        <d v="1984-09-19T00:00:00Z"/>
        <d v="1951-02-05T00:00:00Z"/>
        <d v="1971-12-14T00:00:00Z"/>
        <d v="1982-09-07T00:00:00Z"/>
        <d v="1968-09-20T00:00:00Z"/>
        <d v="1939-04-02T00:00:00Z"/>
        <d v="1979-09-05T00:00:00Z"/>
        <d v="1971-11-27T00:00:00Z"/>
        <d v="1990-06-16T00:00:00Z"/>
        <d v="1970-02-02T00:00:00Z"/>
        <d v="1983-05-08T00:00:00Z"/>
        <d v="1953-09-06T00:00:00Z"/>
        <d v="1939-05-12T00:00:00Z"/>
        <d v="1970-07-18T00:00:00Z"/>
        <d v="1964-03-28T00:00:00Z"/>
        <d v="1978-12-31T00:00:00Z"/>
        <d v="1983-01-19T00:00:00Z"/>
        <d v="1983-06-07T00:00:00Z"/>
        <d v="1961-10-28T00:00:00Z"/>
        <d v="1961-11-18T00:00:00Z"/>
        <d v="1966-09-07T00:00:00Z"/>
        <d v="1968-03-10T00:00:00Z"/>
        <d v="1961-02-01T00:00:00Z"/>
        <d v="1963-12-06T00:00:00Z"/>
        <d v="1947-10-21T00:00:00Z"/>
        <d v="1977-02-15T00:00:00Z"/>
        <d v="1974-01-20T00:00:00Z"/>
        <d v="1956-03-15T00:00:00Z"/>
        <d v="1947-02-18T00:00:00Z"/>
        <d v="1983-08-22T00:00:00Z"/>
        <d v="1979-07-08T00:00:00Z"/>
        <d v="1947-03-16T00:00:00Z"/>
        <d v="1983-08-24T00:00:00Z"/>
        <d v="1973-08-05T00:00:00Z"/>
        <d v="1993-02-08T00:00:00Z"/>
        <d v="1955-12-25T00:00:00Z"/>
        <d v="1950-03-24T00:00:00Z"/>
        <d v="1964-01-06T00:00:00Z"/>
        <d v="1971-07-12T00:00:00Z"/>
        <d v="1973-05-12T00:00:00Z"/>
        <d v="1961-07-02T00:00:00Z"/>
        <d v="1945-07-22T00:00:00Z"/>
        <d v="1968-07-26T00:00:00Z"/>
        <d v="1955-12-11T00:00:00Z"/>
        <d v="1986-05-15T00:00:00Z"/>
        <d v="1961-12-12T00:00:00Z"/>
        <d v="1961-01-28T00:00:00Z"/>
        <d v="1957-10-17T00:00:00Z"/>
        <d v="1964-12-25T00:00:00Z"/>
        <d v="1967-06-10T00:00:00Z"/>
        <d v="1954-03-12T00:00:00Z"/>
        <d v="1964-06-02T00:00:00Z"/>
        <d v="1971-09-19T00:00:00Z"/>
        <d v="1972-05-04T00:00:00Z"/>
        <d v="1993-03-27T00:00:00Z"/>
        <d v="1969-11-20T00:00:00Z"/>
        <d v="1979-07-02T00:00:00Z"/>
        <d v="1967-10-20T00:00:00Z"/>
        <d v="1967-05-11T00:00:00Z"/>
        <d v="1970-05-11T00:00:00Z"/>
        <d v="1969-03-17T00:00:00Z"/>
        <d v="1994-04-13T00:00:00Z"/>
        <d v="1941-08-06T00:00:00Z"/>
        <d v="1954-01-15T00:00:00Z"/>
        <d v="1978-05-07T00:00:00Z"/>
        <d v="1974-07-19T00:00:00Z"/>
        <d v="1957-10-10T00:00:00Z"/>
        <d v="1988-05-30T00:00:00Z"/>
        <d v="1971-08-06T00:00:00Z"/>
        <d v="1978-03-31T00:00:00Z"/>
        <d v="1980-04-09T00:00:00Z"/>
        <d v="1955-10-10T00:00:00Z"/>
        <d v="1959-08-26T00:00:00Z"/>
        <d v="1981-05-23T00:00:00Z"/>
        <d v="1974-07-22T00:00:00Z"/>
        <d v="1970-07-21T00:00:00Z"/>
        <d v="1958-01-11T00:00:00Z"/>
        <d v="1961-08-20T00:00:00Z"/>
        <d v="1954-05-09T00:00:00Z"/>
        <d v="1962-12-11T00:00:00Z"/>
        <d v="1981-07-12T00:00:00Z"/>
        <d v="1979-08-18T00:00:00Z"/>
        <d v="1948-05-14T00:00:00Z"/>
        <d v="1955-03-26T00:00:00Z"/>
        <d v="1970-12-02T00:00:00Z"/>
        <d v="1970-07-09T00:00:00Z"/>
        <d v="1995-09-26T00:00:00Z"/>
        <d v="1969-10-10T00:00:00Z"/>
        <d v="1965-08-29T00:00:00Z"/>
        <d v="1953-03-29T00:00:00Z"/>
        <d v="1970-05-29T00:00:00Z"/>
        <d v="1993-05-25T00:00:00Z"/>
        <d v="1959-09-08T00:00:00Z"/>
        <d v="1975-12-07T00:00:00Z"/>
        <d v="1976-01-29T00:00:00Z"/>
        <d v="1984-07-31T00:00:00Z"/>
        <d v="1958-11-09T00:00:00Z"/>
        <d v="1978-09-15T00:00:00Z"/>
        <d v="1968-10-23T00:00:00Z"/>
        <d v="1964-06-21T00:00:00Z"/>
        <d v="1965-03-05T00:00:00Z"/>
        <d v="1994-11-13T00:00:00Z"/>
        <d v="1964-04-28T00:00:00Z"/>
        <d v="1945-03-29T00:00:00Z"/>
        <d v="1959-02-09T00:00:00Z"/>
        <d v="1942-05-22T00:00:00Z"/>
        <d v="1949-08-26T00:00:00Z"/>
        <d v="1975-08-20T00:00:00Z"/>
        <d v="1963-08-25T00:00:00Z"/>
        <d v="1960-07-07T00:00:00Z"/>
        <d v="1921-07-14T00:00:00Z"/>
        <d v="1961-05-04T00:00:00Z"/>
        <d v="1972-11-17T00:00:00Z"/>
        <d v="1961-12-06T00:00:00Z"/>
        <d v="1945-11-04T00:00:00Z"/>
        <d v="1954-04-22T00:00:00Z"/>
        <d v="1931-12-23T00:00:00Z"/>
        <d v="1958-06-14T00:00:00Z"/>
        <d v="1957-05-15T00:00:00Z"/>
        <d v="1957-09-26T00:00:00Z"/>
        <d v="1973-12-21T00:00:00Z"/>
        <d v="1955-01-20T00:00:00Z"/>
        <d v="1968-07-21T00:00:00Z"/>
        <d v="1952-03-15T00:00:00Z"/>
        <d v="1986-08-01T00:00:00Z"/>
        <d v="1996-12-02T00:00:00Z"/>
        <d v="1964-07-30T00:00:00Z"/>
        <d v="1994-01-23T00:00:00Z"/>
        <d v="1963-04-01T00:00:00Z"/>
        <d v="1953-02-07T00:00:00Z"/>
        <d v="1956-07-02T00:00:00Z"/>
        <d v="1968-11-14T00:00:00Z"/>
        <d v="1947-07-05T00:00:00Z"/>
        <d v="1944-06-10T00:00:00Z"/>
        <d v="1992-04-06T00:00:00Z"/>
        <d v="1942-10-01T00:00:00Z"/>
        <d v="1979-10-03T00:00:00Z"/>
        <d v="1968-02-23T00:00:00Z"/>
        <d v="1941-10-02T00:00:00Z"/>
        <d v="1968-09-05T00:00:00Z"/>
        <d v="1957-06-27T00:00:00Z"/>
        <d v="1944-03-21T00:00:00Z"/>
        <d v="1958-04-23T00:00:00Z"/>
        <d v="1954-03-05T00:00:00Z"/>
        <d v="1975-12-25T00:00:00Z"/>
        <d v="1954-02-10T00:00:00Z"/>
        <d v="1970-10-16T00:00:00Z"/>
        <d v="1932-05-11T00:00:00Z"/>
        <d v="1950-08-27T00:00:00Z"/>
        <d v="1949-10-10T00:00:00Z"/>
        <d v="1985-04-20T00:00:00Z"/>
        <d v="1952-08-14T00:00:00Z"/>
        <d v="1930-06-09T00:00:00Z"/>
        <d v="1992-08-30T00:00:00Z"/>
        <d v="1955-02-02T00:00:00Z"/>
        <d v="1974-08-12T00:00:00Z"/>
        <d v="1929-01-25T00:00:00Z"/>
        <d v="1942-08-07T00:00:00Z"/>
        <d v="1939-04-10T00:00:00Z"/>
        <d v="1954-07-17T00:00:00Z"/>
        <d v="1962-03-01T00:00:00Z"/>
        <d v="1944-02-12T00:00:00Z"/>
        <d v="1945-07-04T00:00:00Z"/>
        <d v="1930-04-24T00:00:00Z"/>
        <d v="1956-04-26T00:00:00Z"/>
        <d v="1991-05-14T00:00:00Z"/>
        <d v="1946-08-22T00:00:00Z"/>
        <d v="1941-04-15T00:00:00Z"/>
        <d v="1945-06-23T00:00:00Z"/>
        <d v="1948-11-06T00:00:00Z"/>
        <d v="1950-04-13T00:00:00Z"/>
        <d v="1932-10-27T00:00:00Z"/>
        <d v="1955-09-09T00:00:00Z"/>
        <d v="1960-05-22T00:00:00Z"/>
        <d v="1936-08-06T00:00:00Z"/>
        <d v="1962-01-08T00:00:00Z"/>
        <d v="1945-02-11T00:00:00Z"/>
        <d v="1944-09-10T00:00:00Z"/>
        <d v="1957-08-17T00:00:00Z"/>
        <d v="1946-11-20T00:00:00Z"/>
        <d v="1961-03-31T00:00:00Z"/>
        <d v="1945-11-21T00:00:00Z"/>
        <d v="1974-11-29T00:00:00Z"/>
        <d v="1928-12-08T00:00:00Z"/>
        <d v="1951-06-28T00:00:00Z"/>
        <d v="1955-07-30T00:00:00Z"/>
        <d v="1961-03-04T00:00:00Z"/>
        <d v="1938-01-16T00:00:00Z"/>
        <d v="1952-07-20T00:00:00Z"/>
        <d v="1938-11-27T00:00:00Z"/>
        <d v="1957-06-07T00:00:00Z"/>
        <d v="1965-07-26T00:00:00Z"/>
        <d v="1933-07-08T00:00:00Z"/>
        <d v="1933-12-07T00:00:00Z"/>
        <d v="1953-04-21T00:00:00Z"/>
        <d v="1976-02-11T00:00:00Z"/>
        <d v="1953-01-09T00:00:00Z"/>
        <d v="1960-04-15T00:00:00Z"/>
        <d v="1958-05-09T00:00:00Z"/>
        <d v="1948-09-16T00:00:00Z"/>
        <d v="1988-01-05T00:00:00Z"/>
        <d v="1971-09-25T00:00:00Z"/>
        <d v="1980-10-19T00:00:00Z"/>
        <d v="1946-12-31T00:00:00Z"/>
        <d v="1945-04-14T00:00:00Z"/>
        <d v="1985-09-02T00:00:00Z"/>
        <d v="1976-02-14T00:00:00Z"/>
        <d v="1951-02-24T00:00:00Z"/>
        <d v="1988-08-22T00:00:00Z"/>
        <d v="1967-12-03T00:00:00Z"/>
        <d v="1957-07-02T00:00:00Z"/>
        <d v="1957-08-02T00:00:00Z"/>
        <d v="1979-11-25T00:00:00Z"/>
        <d v="1973-07-16T00:00:00Z"/>
        <d v="1965-12-15T00:00:00Z"/>
        <d v="1989-03-30T00:00:00Z"/>
        <d v="1973-06-01T00:00:00Z"/>
        <d v="1980-06-17T00:00:00Z"/>
        <d v="1953-09-13T00:00:00Z"/>
        <d v="1960-02-28T00:00:00Z"/>
        <d v="1958-09-28T00:00:00Z"/>
        <d v="1955-01-16T00:00:00Z"/>
        <d v="1950-01-29T00:00:00Z"/>
        <d v="1962-10-19T00:00:00Z"/>
        <d v="1954-04-06T00:00:00Z"/>
        <d v="1976-12-16T00:00:00Z"/>
        <d v="1967-09-22T00:00:00Z"/>
        <d v="1968-06-24T00:00:00Z"/>
        <d v="1972-08-28T00:00:00Z"/>
        <d v="1964-07-20T00:00:00Z"/>
        <d v="1943-06-20T00:00:00Z"/>
        <d v="1963-12-19T00:00:00Z"/>
        <d v="1962-11-23T00:00:00Z"/>
        <d v="1945-08-22T00:00:00Z"/>
        <d v="1964-04-17T00:00:00Z"/>
        <d v="1950-11-07T00:00:00Z"/>
        <d v="1948-02-17T00:00:00Z"/>
        <d v="1951-10-29T00:00:00Z"/>
        <d v="1986-07-16T00:00:00Z"/>
        <d v="1953-02-17T00:00:00Z"/>
        <d v="1990-07-03T00:00:00Z"/>
        <d v="1976-07-05T00:00:00Z"/>
        <d v="1955-01-28T00:00:00Z"/>
        <d v="1959-08-08T00:00:00Z"/>
        <d v="1959-03-01T00:00:00Z"/>
        <d v="1963-05-29T00:00:00Z"/>
        <d v="1950-02-01T00:00:00Z"/>
        <d v="1952-03-21T00:00:00Z"/>
        <d v="1957-12-10T00:00:00Z"/>
        <d v="1971-08-14T00:00:00Z"/>
        <d v="1972-12-03T00:00:00Z"/>
        <d v="1950-09-19T00:00:00Z"/>
        <d v="1956-10-07T00:00:00Z"/>
        <d v="1976-11-02T00:00:00Z"/>
        <d v="1949-12-29T00:00:00Z"/>
        <d v="1949-03-16T00:00:00Z"/>
        <d v="1950-06-14T00:00:00Z"/>
        <d v="1954-01-01T00:00:00Z"/>
        <d v="1953-06-04T00:00:00Z"/>
        <d v="1985-08-17T00:00:00Z"/>
        <d v="1953-09-02T00:00:00Z"/>
        <d v="1950-11-22T00:00:00Z"/>
        <d v="1959-12-12T00:00:00Z"/>
        <d v="1970-12-01T00:00:00Z"/>
        <d v="1950-05-04T00:00:00Z"/>
        <d v="1949-10-30T00:00:00Z"/>
        <d v="1956-10-22T00:00:00Z"/>
        <d v="1991-09-24T00:00:00Z"/>
        <d v="1967-03-27T00:00:00Z"/>
        <d v="1956-11-17T00:00:00Z"/>
        <d v="1981-06-03T00:00:00Z"/>
        <d v="1956-03-25T00:00:00Z"/>
        <d v="1964-06-11T00:00:00Z"/>
        <d v="1950-10-26T00:00:00Z"/>
        <d v="1981-05-02T00:00:00Z"/>
        <d v="1949-01-10T00:00:00Z"/>
        <d v="1967-09-07T00:00:00Z"/>
        <d v="1977-04-08T00:00:00Z"/>
        <d v="1989-10-01T00:00:00Z"/>
        <d v="1962-08-09T00:00:00Z"/>
        <d v="1945-12-04T00:00:00Z"/>
        <d v="1968-02-21T00:00:00Z"/>
        <d v="1977-05-06T00:00:00Z"/>
        <d v="1957-07-08T00:00:00Z"/>
        <d v="1962-07-09T00:00:00Z"/>
        <d v="1965-01-10T00:00:00Z"/>
        <d v="1971-11-01T00:00:00Z"/>
        <d v="1970-07-14T00:00:00Z"/>
        <d v="1958-08-26T00:00:00Z"/>
        <d v="1981-10-20T00:00:00Z"/>
        <d v="1984-06-29T00:00:00Z"/>
        <d v="1954-01-06T00:00:00Z"/>
        <d v="1984-12-28T00:00:00Z"/>
        <d v="1985-01-28T00:00:00Z"/>
        <d v="1960-05-15T00:00:00Z"/>
        <d v="1956-05-30T00:00:00Z"/>
        <d v="1995-02-18T00:00:00Z"/>
        <d v="1952-03-01T00:00:00Z"/>
        <d v="1948-05-09T00:00:00Z"/>
        <d v="1946-09-29T00:00:00Z"/>
        <d v="1944-07-22T00:00:00Z"/>
        <d v="1953-12-18T00:00:00Z"/>
        <d v="1953-01-12T00:00:00Z"/>
        <d v="1958-06-25T00:00:00Z"/>
        <d v="1958-09-23T00:00:00Z"/>
        <d v="1956-09-06T00:00:00Z"/>
        <d v="1991-05-09T00:00:00Z"/>
        <d v="1968-03-07T00:00:00Z"/>
        <d v="1970-09-21T00:00:00Z"/>
        <d v="1957-01-09T00:00:00Z"/>
        <d v="1955-05-12T00:00:00Z"/>
        <d v="1969-08-16T00:00:00Z"/>
        <d v="1965-07-09T00:00:00Z"/>
        <d v="1965-01-20T00:00:00Z"/>
        <d v="1992-09-01T00:00:00Z"/>
        <d v="1953-04-11T00:00:00Z"/>
        <d v="1960-12-12T00:00:00Z"/>
        <d v="1974-09-25T00:00:00Z"/>
        <d v="1968-05-02T00:00:00Z"/>
        <d v="1955-11-08T00:00:00Z"/>
        <d v="1986-07-03T00:00:00Z"/>
        <d v="1959-09-01T00:00:00Z"/>
        <d v="1959-05-10T00:00:00Z"/>
        <d v="1952-09-11T00:00:00Z"/>
        <d v="1960-01-31T00:00:00Z"/>
        <d v="1944-03-15T00:00:00Z"/>
        <d v="1965-01-07T00:00:00Z"/>
        <d v="1966-12-19T00:00:00Z"/>
        <d v="1958-01-31T00:00:00Z"/>
        <d v="1980-05-06T00:00:00Z"/>
        <d v="1978-10-31T00:00:00Z"/>
        <d v="1961-02-07T00:00:00Z"/>
        <d v="1986-11-30T00:00:00Z"/>
        <d v="1966-10-19T00:00:00Z"/>
        <d v="1948-02-24T00:00:00Z"/>
        <d v="1952-10-27T00:00:00Z"/>
        <d v="1972-09-08T00:00:00Z"/>
        <d v="1954-10-08T00:00:00Z"/>
        <d v="1949-09-14T00:00:00Z"/>
        <d v="1968-08-12T00:00:00Z"/>
        <d v="1971-08-05T00:00:00Z"/>
        <d v="1970-12-25T00:00:00Z"/>
        <d v="1963-07-06T00:00:00Z"/>
        <d v="1950-01-05T00:00:00Z"/>
        <d v="1965-11-09T00:00:00Z"/>
        <d v="1949-12-03T00:00:00Z"/>
        <d v="1964-10-12T00:00:00Z"/>
        <d v="1966-05-03T00:00:00Z"/>
        <d v="1954-09-26T00:00:00Z"/>
        <d v="1950-04-05T00:00:00Z"/>
        <d v="1962-06-01T00:00:00Z"/>
        <d v="1980-08-18T00:00:00Z"/>
        <d v="1942-07-30T00:00:00Z"/>
        <d v="1972-04-01T00:00:00Z"/>
        <d v="1973-12-23T00:00:00Z"/>
        <d v="1960-05-19T00:00:00Z"/>
        <d v="1953-03-01T00:00:00Z"/>
        <d v="1969-10-08T00:00:00Z"/>
        <d v="1966-03-26T00:00:00Z"/>
        <d v="1957-11-21T00:00:00Z"/>
        <d v="1959-05-17T00:00:00Z"/>
        <d v="1975-11-02T00:00:00Z"/>
        <d v="1941-12-21T00:00:00Z"/>
        <d v="1956-01-02T00:00:00Z"/>
        <d v="1951-05-21T00:00:00Z"/>
        <d v="1950-11-24T00:00:00Z"/>
        <d v="1946-10-29T00:00:00Z"/>
        <d v="1959-09-09T00:00:00Z"/>
        <d v="1964-07-11T00:00:00Z"/>
        <d v="1963-02-02T00:00:00Z"/>
        <d v="1959-04-22T00:00:00Z"/>
        <d v="1957-09-04T00:00:00Z"/>
        <d v="1957-09-07T00:00:00Z"/>
        <d v="1961-08-08T00:00:00Z"/>
        <d v="1969-01-01T00:00:00Z"/>
        <d v="1953-08-22T00:00:00Z"/>
        <d v="1950-12-02T00:00:00Z"/>
        <d v="1952-06-29T00:00:00Z"/>
        <d v="1962-03-06T00:00:00Z"/>
        <d v="1958-10-15T00:00:00Z"/>
        <d v="1973-02-23T00:00:00Z"/>
        <d v="1953-07-06T00:00:00Z"/>
        <d v="1952-07-19T00:00:00Z"/>
        <d v="1949-07-16T00:00:00Z"/>
        <d v="1966-04-27T00:00:00Z"/>
        <d v="1953-02-12T00:00:00Z"/>
        <d v="1954-05-23T00:00:00Z"/>
        <d v="1956-07-08T00:00:00Z"/>
        <d v="1966-12-14T00:00:00Z"/>
        <d v="1957-11-29T00:00:00Z"/>
        <d v="1935-10-04T00:00:00Z"/>
        <d v="1971-04-19T00:00:00Z"/>
        <d v="1946-08-13T00:00:00Z"/>
        <d v="1955-10-03T00:00:00Z"/>
        <d v="1967-08-21T00:00:00Z"/>
        <d v="1965-07-16T00:00:00Z"/>
        <d v="1968-05-31T00:00:00Z"/>
        <d v="1956-07-15T00:00:00Z"/>
        <d v="1952-06-27T00:00:00Z"/>
        <d v="1956-05-11T00:00:00Z"/>
        <d v="1962-02-17T00:00:00Z"/>
        <d v="1953-01-22T00:00:00Z"/>
        <d v="1966-01-22T00:00:00Z"/>
        <d v="1965-03-14T00:00:00Z"/>
        <d v="1971-12-22T00:00:00Z"/>
        <d v="1978-10-26T00:00:00Z"/>
        <d v="1956-08-28T00:00:00Z"/>
        <d v="1958-01-28T00:00:00Z"/>
        <d v="1942-12-21T00:00:00Z"/>
        <d v="1974-03-03T00:00:00Z"/>
        <d v="1969-03-16T00:00:00Z"/>
        <d v="1949-10-15T00:00:00Z"/>
        <d v="1956-09-08T00:00:00Z"/>
        <d v="1979-12-10T00:00:00Z"/>
        <d v="1945-04-05T00:00:00Z"/>
        <d v="1980-11-07T00:00:00Z"/>
        <d v="1954-10-02T00:00:00Z"/>
        <d v="1957-04-09T00:00:00Z"/>
        <d v="1960-05-10T00:00:00Z"/>
        <d v="1986-03-26T00:00:00Z"/>
        <d v="1935-08-11T00:00:00Z"/>
        <d v="1982-07-18T00:00:00Z"/>
        <d v="1969-02-25T00:00:00Z"/>
        <d v="1952-09-19T00:00:00Z"/>
        <d v="1985-11-26T00:00:00Z"/>
        <d v="1964-01-19T00:00:00Z"/>
        <d v="1963-03-05T00:00:00Z"/>
        <d v="1985-09-23T00:00:00Z"/>
        <d v="1974-04-21T00:00:00Z"/>
        <d v="1959-01-07T00:00:00Z"/>
        <d v="1974-02-02T00:00:00Z"/>
        <d v="1961-02-14T00:00:00Z"/>
        <d v="1975-04-15T00:00:00Z"/>
        <d v="1943-11-11T00:00:00Z"/>
        <d v="1978-06-21T00:00:00Z"/>
        <d v="1950-07-26T00:00:00Z"/>
        <d v="1976-10-16T00:00:00Z"/>
        <d v="1948-07-08T00:00:00Z"/>
        <d v="1968-08-07T00:00:00Z"/>
        <d v="1946-11-03T00:00:00Z"/>
        <d v="1951-03-15T00:00:00Z"/>
        <d v="1954-06-22T00:00:00Z"/>
        <d v="1977-12-12T00:00:00Z"/>
        <d v="1960-05-21T00:00:00Z"/>
        <d v="1963-03-06T00:00:00Z"/>
        <d v="1984-03-05T00:00:00Z"/>
        <d v="1951-12-27T00:00:00Z"/>
        <d v="1972-04-13T00:00:00Z"/>
        <d v="1982-08-24T00:00:00Z"/>
        <d v="1997-06-23T00:00:00Z"/>
        <d v="1946-04-20T00:00:00Z"/>
        <d v="1953-11-04T00:00:00Z"/>
        <d v="1956-09-28T00:00:00Z"/>
        <d v="1993-12-29T00:00:00Z"/>
        <d v="1956-06-15T00:00:00Z"/>
        <d v="1956-01-30T00:00:00Z"/>
        <d v="1945-04-04T00:00:00Z"/>
        <d v="1963-09-15T00:00:00Z"/>
        <d v="1951-03-20T00:00:00Z"/>
        <d v="1950-07-28T00:00:00Z"/>
        <d v="1952-08-08T00:00:00Z"/>
        <d v="1988-01-30T00:00:00Z"/>
        <d v="1947-03-04T00:00:00Z"/>
        <d v="1967-05-04T00:00:00Z"/>
        <d v="1966-01-27T00:00:00Z"/>
        <d v="1976-04-13T00:00:00Z"/>
        <d v="1974-03-14T00:00:00Z"/>
        <d v="1954-02-23T00:00:00Z"/>
        <d v="1984-05-06T00:00:00Z"/>
        <d v="1963-06-01T00:00:00Z"/>
        <d v="1992-06-12T00:00:00Z"/>
        <d v="1955-10-15T00:00:00Z"/>
        <d v="1982-02-08T00:00:00Z"/>
        <d v="1949-04-10T00:00:00Z"/>
        <d v="1952-07-07T00:00:00Z"/>
        <d v="1966-06-20T00:00:00Z"/>
        <d v="1987-08-09T00:00:00Z"/>
        <d v="1946-11-19T00:00:00Z"/>
        <d v="1973-04-28T00:00:00Z"/>
        <d v="1952-06-12T00:00:00Z"/>
        <d v="1937-11-10T00:00:00Z"/>
        <d v="1971-03-29T00:00:00Z"/>
        <d v="1940-04-29T00:00:00Z"/>
        <d v="1946-11-11T00:00:00Z"/>
        <d v="1977-05-28T00:00:00Z"/>
        <d v="1977-01-12T00:00:00Z"/>
        <d v="1974-12-13T00:00:00Z"/>
        <d v="1948-06-24T00:00:00Z"/>
        <d v="1969-12-07T00:00:00Z"/>
        <d v="1969-05-14T00:00:00Z"/>
        <d v="1959-09-17T00:00:00Z"/>
        <d v="1981-05-17T00:00:00Z"/>
        <d v="1966-10-18T00:00:00Z"/>
        <d v="1939-05-26T00:00:00Z"/>
        <d v="1991-01-12T00:00:00Z"/>
        <d v="1970-03-08T00:00:00Z"/>
        <d v="1958-08-27T00:00:00Z"/>
        <d v="1980-07-13T00:00:00Z"/>
        <d v="1953-03-24T00:00:00Z"/>
        <d v="1946-11-24T00:00:00Z"/>
        <d v="1956-09-24T00:00:00Z"/>
        <d v="1947-12-26T00:00:00Z"/>
        <d v="1973-08-20T00:00:00Z"/>
        <d v="1996-03-26T00:00:00Z"/>
        <d v="1952-07-21T00:00:00Z"/>
        <d v="1970-04-22T00:00:00Z"/>
        <d v="1947-08-22T00:00:00Z"/>
        <d v="1995-12-15T00:00:00Z"/>
        <d v="1949-12-17T00:00:00Z"/>
        <d v="1994-03-03T00:00:00Z"/>
        <d v="1936-09-02T00:00:00Z"/>
        <d v="1946-10-16T00:00:00Z"/>
        <d v="1946-09-25T00:00:00Z"/>
        <d v="1947-01-27T00:00:00Z"/>
        <d v="1988-12-02T00:00:00Z"/>
        <d v="1990-03-24T00:00:00Z"/>
        <d v="1946-03-01T00:00:00Z"/>
        <d v="1991-01-04T00:00:00Z"/>
        <d v="1941-07-18T00:00:00Z"/>
        <d v="1948-04-21T00:00:00Z"/>
        <d v="1953-04-29T00:00:00Z"/>
        <d v="1965-02-14T00:00:00Z"/>
        <d v="1990-04-19T00:00:00Z"/>
        <d v="1954-12-02T00:00:00Z"/>
        <d v="1997-02-06T00:00:00Z"/>
        <d v="1946-08-31T00:00:00Z"/>
        <d v="1995-10-20T00:00:00Z"/>
        <d v="1950-03-07T00:00:00Z"/>
        <d v="1962-01-27T00:00:00Z"/>
        <d v="1981-04-05T00:00:00Z"/>
        <d v="1959-03-04T00:00:00Z"/>
        <d v="1989-10-17T00:00:00Z"/>
        <d v="1976-09-22T00:00:00Z"/>
        <d v="1988-01-22T00:00:00Z"/>
        <d v="1985-05-18T00:00:00Z"/>
        <d v="1959-05-06T00:00:00Z"/>
        <d v="1960-07-02T00:00:00Z"/>
        <d v="1973-09-28T00:00:00Z"/>
        <d v="1969-10-31T00:00:00Z"/>
        <d v="1964-04-12T00:00:00Z"/>
        <d v="1968-02-29T00:00:00Z"/>
        <d v="1975-01-29T00:00:00Z"/>
        <d v="1964-05-20T00:00:00Z"/>
        <d v="1962-08-13T00:00:00Z"/>
        <d v="1967-01-26T00:00:00Z"/>
        <d v="1972-07-28T00:00:00Z"/>
        <d v="1961-08-21T00:00:00Z"/>
        <d v="1971-01-11T00:00:00Z"/>
        <d v="1949-07-13T00:00:00Z"/>
        <d v="1966-04-02T00:00:00Z"/>
        <d v="1965-06-24T00:00:00Z"/>
        <d v="1962-04-23T00:00:00Z"/>
        <d v="1979-09-11T00:00:00Z"/>
        <d v="1972-09-15T00:00:00Z"/>
        <d v="1989-04-11T00:00:00Z"/>
        <d v="1955-12-12T00:00:00Z"/>
        <d v="1977-07-26T00:00:00Z"/>
        <d v="1946-12-19T00:00:00Z"/>
        <d v="1958-01-01T00:00:00Z"/>
        <d v="1940-02-20T00:00:00Z"/>
        <d v="1946-01-16T00:00:00Z"/>
        <d v="1971-11-25T00:00:00Z"/>
        <d v="1975-03-04T00:00:00Z"/>
        <d v="1957-02-01T00:00:00Z"/>
        <d v="1958-10-14T00:00:00Z"/>
        <d v="1991-01-16T00:00:00Z"/>
        <d v="1959-06-04T00:00:00Z"/>
        <d v="1948-01-07T00:00:00Z"/>
        <d v="1976-11-29T00:00:00Z"/>
        <d v="1939-03-17T00:00:00Z"/>
        <d v="1983-01-26T00:00:00Z"/>
        <d v="1977-08-09T00:00:00Z"/>
        <d v="1977-12-21T00:00:00Z"/>
        <d v="1960-03-06T00:00:00Z"/>
        <d v="1948-10-08T00:00:00Z"/>
        <d v="1984-06-12T00:00:00Z"/>
        <d v="1987-10-24T00:00:00Z"/>
        <d v="1944-11-24T00:00:00Z"/>
        <d v="1978-06-20T00:00:00Z"/>
        <d v="1983-08-17T00:00:00Z"/>
        <d v="1976-03-05T00:00:00Z"/>
        <d v="1970-09-28T00:00:00Z"/>
        <d v="1969-03-04T00:00:00Z"/>
        <d v="1947-04-01T00:00:00Z"/>
        <d v="1971-09-09T00:00:00Z"/>
        <d v="1979-03-19T00:00:00Z"/>
        <d v="1952-10-07T00:00:00Z"/>
        <d v="1945-03-14T00:00:00Z"/>
        <d v="1945-09-18T00:00:00Z"/>
        <d v="1954-12-26T00:00:00Z"/>
        <d v="1984-02-06T00:00:00Z"/>
        <d v="1952-08-07T00:00:00Z"/>
        <d v="1960-12-01T00:00:00Z"/>
        <d v="1960-10-07T00:00:00Z"/>
        <d v="1977-03-30T00:00:00Z"/>
        <d v="1970-05-27T00:00:00Z"/>
        <d v="1953-07-30T00:00:00Z"/>
        <d v="1956-09-19T00:00:00Z"/>
        <d v="1949-04-07T00:00:00Z"/>
        <d v="1959-09-26T00:00:00Z"/>
        <d v="1995-06-05T00:00:00Z"/>
        <d v="1959-05-03T00:00:00Z"/>
        <d v="1956-01-25T00:00:00Z"/>
        <d v="1981-05-29T00:00:00Z"/>
        <d v="1959-03-14T00:00:00Z"/>
        <d v="1963-03-22T00:00:00Z"/>
        <d v="1972-02-11T00:00:00Z"/>
        <d v="1950-10-13T00:00:00Z"/>
        <d v="1970-01-14T00:00:00Z"/>
        <d v="1969-01-17T00:00:00Z"/>
        <d v="1967-01-05T00:00:00Z"/>
        <d v="1977-05-19T00:00:00Z"/>
        <d v="1984-02-07T00:00:00Z"/>
        <d v="1979-04-22T00:00:00Z"/>
        <d v="1988-02-13T00:00:00Z"/>
        <d v="1977-07-10T00:00:00Z"/>
        <d v="1964-09-15T00:00:00Z"/>
        <d v="1967-02-07T00:00:00Z"/>
        <d v="1995-11-18T00:00:00Z"/>
        <d v="1949-05-21T00:00:00Z"/>
        <d v="1957-09-23T00:00:00Z"/>
        <d v="1973-11-19T00:00:00Z"/>
        <d v="1973-09-29T00:00:00Z"/>
        <d v="1970-07-25T00:00:00Z"/>
        <d v="1952-01-15T00:00:00Z"/>
        <d v="1964-05-26T00:00:00Z"/>
        <d v="1994-02-04T00:00:00Z"/>
        <d v="1965-12-14T00:00:00Z"/>
        <d v="1950-04-23T00:00:00Z"/>
        <d v="1989-07-08T00:00:00Z"/>
        <d v="1980-08-01T00:00:00Z"/>
        <d v="1974-12-10T00:00:00Z"/>
        <d v="1946-12-12T00:00:00Z"/>
        <d v="1960-09-21T00:00:00Z"/>
        <d v="1968-02-15T00:00:00Z"/>
        <d v="1958-11-15T00:00:00Z"/>
        <d v="1975-11-10T00:00:00Z"/>
        <d v="1949-10-12T00:00:00Z"/>
        <d v="1990-08-28T00:00:00Z"/>
        <d v="1978-01-20T00:00:00Z"/>
        <d v="1975-09-19T00:00:00Z"/>
        <d v="1961-12-16T00:00:00Z"/>
        <d v="1962-07-19T00:00:00Z"/>
        <d v="1974-05-03T00:00:00Z"/>
        <d v="1990-01-11T00:00:00Z"/>
        <d v="1946-01-01T00:00:00Z"/>
        <d v="1948-05-04T00:00:00Z"/>
        <d v="1963-08-30T00:00:00Z"/>
        <d v="1963-08-09T00:00:00Z"/>
        <d v="1969-01-09T00:00:00Z"/>
        <d v="1964-07-04T00:00:00Z"/>
        <d v="1959-04-06T00:00:00Z"/>
        <d v="1969-06-02T00:00:00Z"/>
        <d v="1982-08-13T00:00:00Z"/>
        <d v="1973-05-07T00:00:00Z"/>
        <d v="1969-06-09T00:00:00Z"/>
        <d v="1970-04-04T00:00:00Z"/>
        <d v="1967-01-12T00:00:00Z"/>
        <d v="1975-05-08T00:00:00Z"/>
        <d v="1966-04-08T00:00:00Z"/>
        <d v="1949-11-01T00:00:00Z"/>
        <d v="1981-04-06T00:00:00Z"/>
        <d v="1963-04-15T00:00:00Z"/>
        <d v="1956-05-07T00:00:00Z"/>
        <d v="1981-02-07T00:00:00Z"/>
        <d v="1978-02-25T00:00:00Z"/>
        <d v="1967-01-16T00:00:00Z"/>
        <d v="1984-04-26T00:00:00Z"/>
        <d v="1981-03-07T00:00:00Z"/>
        <d v="1953-05-24T00:00:00Z"/>
        <d v="1956-04-20T00:00:00Z"/>
        <d v="1960-05-28T00:00:00Z"/>
        <d v="1967-06-15T00:00:00Z"/>
        <d v="1952-04-01T00:00:00Z"/>
        <d v="1977-09-06T00:00:00Z"/>
        <d v="1977-03-14T00:00:00Z"/>
        <d v="1981-04-15T00:00:00Z"/>
        <d v="1984-08-23T00:00:00Z"/>
        <d v="1987-01-12T00:00:00Z"/>
        <d v="1982-08-05T00:00:00Z"/>
        <d v="1965-05-30T00:00:00Z"/>
        <d v="1974-09-30T00:00:00Z"/>
        <d v="1986-03-19T00:00:00Z"/>
        <d v="1973-07-05T00:00:00Z"/>
        <d v="1975-06-02T00:00:00Z"/>
        <d v="1985-04-06T00:00:00Z"/>
        <d v="1968-12-11T00:00:00Z"/>
        <d v="1972-01-04T00:00:00Z"/>
        <d v="1968-10-07T00:00:00Z"/>
        <d v="1994-08-15T00:00:00Z"/>
        <d v="1991-04-22T00:00:00Z"/>
        <d v="1959-05-29T00:00:00Z"/>
        <d v="1982-03-14T00:00:00Z"/>
        <d v="1970-11-17T00:00:00Z"/>
        <d v="1984-01-10T00:00:00Z"/>
        <d v="1994-07-30T00:00:00Z"/>
        <d v="1982-10-07T00:00:00Z"/>
        <d v="1970-12-15T00:00:00Z"/>
        <d v="1987-04-11T00:00:00Z"/>
        <d v="1995-08-05T00:00:00Z"/>
        <d v="1993-03-11T00:00:00Z"/>
        <d v="1985-01-24T00:00:00Z"/>
        <d v="1993-02-05T00:00:00Z"/>
        <d v="1967-12-31T00:00:00Z"/>
        <d v="1985-06-12T00:00:00Z"/>
        <d v="1990-09-20T00:00:00Z"/>
        <d v="1995-12-28T00:00:00Z"/>
        <d v="1994-11-03T00:00:00Z"/>
        <d v="1991-03-07T00:00:00Z"/>
        <d v="1982-06-17T00:00:00Z"/>
        <d v="1994-08-10T00:00:00Z"/>
        <d v="1970-10-11T00:00:00Z"/>
        <d v="1992-11-29T00:00:00Z"/>
        <d v="1991-11-13T00:00:00Z"/>
        <d v="1987-04-16T00:00:00Z"/>
        <d v="1972-12-27T00:00:00Z"/>
        <d v="1985-12-02T00:00:00Z"/>
        <d v="1984-09-09T00:00:00Z"/>
        <d v="1994-03-11T00:00:00Z"/>
        <d v="1960-03-13T00:00:00Z"/>
        <d v="1977-07-28T00:00:00Z"/>
        <d v="1995-12-13T00:00:00Z"/>
        <d v="1984-08-07T00:00:00Z"/>
        <d v="1983-04-21T00:00:00Z"/>
        <d v="1984-03-09T00:00:00Z"/>
        <d v="1982-01-16T00:00:00Z"/>
        <d v="1976-10-07T00:00:00Z"/>
        <d v="1987-11-07T00:00:00Z"/>
        <d v="1994-06-29T00:00:00Z"/>
        <d v="1978-02-05T00:00:00Z"/>
        <d v="1996-01-12T00:00:00Z"/>
        <d v="1991-08-02T00:00:00Z"/>
        <d v="1988-11-03T00:00:00Z"/>
        <d v="1991-10-08T00:00:00Z"/>
        <d v="1992-03-13T00:00:00Z"/>
        <d v="1988-10-01T00:00:00Z"/>
        <d v="1988-04-08T00:00:00Z"/>
        <d v="1982-07-28T00:00:00Z"/>
        <d v="1980-05-20T00:00:00Z"/>
        <d v="1955-08-25T00:00:00Z"/>
        <d v="1994-12-27T00:00:00Z"/>
        <d v="1997-07-31T00:00:00Z"/>
        <d v="1970-12-11T00:00:00Z"/>
        <d v="1994-05-30T00:00:00Z"/>
        <d v="1995-05-09T00:00:00Z"/>
        <d v="1974-09-20T00:00:00Z"/>
        <d v="1991-06-02T00:00:00Z"/>
        <d v="1986-10-21T00:00:00Z"/>
        <d v="1995-11-13T00:00:00Z"/>
        <d v="1981-02-09T00:00:00Z"/>
        <d v="1967-02-03T00:00:00Z"/>
        <d v="1952-11-07T00:00:00Z"/>
        <d v="1964-05-23T00:00:00Z"/>
        <d v="1967-04-21T00:00:00Z"/>
        <d v="1959-09-25T00:00:00Z"/>
        <d v="1975-09-06T00:00:00Z"/>
        <d v="1960-08-06T00:00:00Z"/>
        <d v="1980-11-27T00:00:00Z"/>
        <d v="1954-09-12T00:00:00Z"/>
        <d v="1973-09-30T00:00:00Z"/>
        <d v="1971-05-24T00:00:00Z"/>
        <d v="1950-07-13T00:00:00Z"/>
        <d v="1977-02-12T00:00:00Z"/>
        <d v="1962-07-01T00:00:00Z"/>
        <d v="1974-07-27T00:00:00Z"/>
        <d v="1969-09-30T00:00:00Z"/>
        <d v="1966-03-02T00:00:00Z"/>
        <d v="1977-06-25T00:00:00Z"/>
        <d v="1973-07-22T00:00:00Z"/>
        <d v="1979-10-19T00:00:00Z"/>
        <d v="1984-06-04T00:00:00Z"/>
        <d v="1973-10-25T00:00:00Z"/>
        <d v="1967-03-12T00:00:00Z"/>
        <d v="1967-04-17T00:00:00Z"/>
        <d v="1978-03-13T00:00:00Z"/>
        <d v="1947-04-25T00:00:00Z"/>
        <d v="1959-09-19T00:00:00Z"/>
        <d v="1977-03-25T00:00:00Z"/>
        <d v="1975-05-18T00:00:00Z"/>
        <d v="1963-10-13T00:00:00Z"/>
        <d v="1959-06-02T00:00:00Z"/>
        <d v="1966-06-08T00:00:00Z"/>
        <d v="1990-07-08T00:00:00Z"/>
        <d v="1950-08-13T00:00:00Z"/>
        <d v="1965-03-11T00:00:00Z"/>
        <d v="1978-11-19T00:00:00Z"/>
        <d v="1978-06-22T00:00:00Z"/>
        <d v="1968-06-10T00:00:00Z"/>
        <d v="1981-01-31T00:00:00Z"/>
        <d v="1969-09-21T00:00:00Z"/>
        <d v="1976-01-22T00:00:00Z"/>
        <d v="1954-01-27T00:00:00Z"/>
        <d v="1979-10-20T00:00:00Z"/>
        <d v="1972-10-11T00:00:00Z"/>
        <d v="1952-06-24T00:00:00Z"/>
        <d v="1962-09-11T00:00:00Z"/>
        <d v="1948-09-03T00:00:00Z"/>
        <d v="1952-10-19T00:00:00Z"/>
        <d v="1951-09-17T00:00:00Z"/>
        <d v="1970-11-09T00:00:00Z"/>
        <d v="1962-05-21T00:00:00Z"/>
        <d v="1976-07-15T00:00:00Z"/>
        <d v="1958-04-04T00:00:00Z"/>
        <d v="1975-02-02T00:00:00Z"/>
        <d v="1959-09-28T00:00:00Z"/>
        <d v="1976-04-17T00:00:00Z"/>
        <d v="1967-08-04T00:00:00Z"/>
        <d v="1960-11-16T00:00:00Z"/>
        <d v="1985-04-15T00:00:00Z"/>
        <d v="1975-11-13T00:00:00Z"/>
        <d v="1948-01-06T00:00:00Z"/>
        <d v="1953-03-22T00:00:00Z"/>
        <d v="1955-01-13T00:00:00Z"/>
        <d v="1979-11-15T00:00:00Z"/>
        <d v="1946-10-11T00:00:00Z"/>
        <d v="1975-03-09T00:00:00Z"/>
        <d v="1951-10-28T00:00:00Z"/>
        <d v="1997-03-20T00:00:00Z"/>
        <d v="1973-07-02T00:00:00Z"/>
        <d v="1944-02-16T00:00:00Z"/>
        <d v="1994-07-28T00:00:00Z"/>
        <d v="1941-04-21T00:00:00Z"/>
        <d v="1950-02-09T00:00:00Z"/>
        <d v="1953-07-19T00:00:00Z"/>
        <d v="1961-11-08T00:00:00Z"/>
        <d v="1980-05-17T00:00:00Z"/>
        <d v="1980-05-10T00:00:00Z"/>
        <d v="1976-09-28T00:00:00Z"/>
        <d v="1953-03-28T00:00:00Z"/>
        <d v="1967-04-05T00:00:00Z"/>
        <d v="1988-02-08T00:00:00Z"/>
        <d v="1944-03-08T00:00:00Z"/>
        <d v="1948-09-13T00:00:00Z"/>
        <d v="1971-12-18T00:00:00Z"/>
        <d v="1972-07-10T00:00:00Z"/>
        <d v="1970-09-09T00:00:00Z"/>
        <d v="1957-08-14T00:00:00Z"/>
        <d v="1965-03-24T00:00:00Z"/>
        <d v="1962-09-06T00:00:00Z"/>
        <d v="1968-11-12T00:00:00Z"/>
        <d v="1951-08-28T00:00:00Z"/>
        <d v="1975-08-19T00:00:00Z"/>
        <d v="1962-05-11T00:00:00Z"/>
        <d v="1986-05-16T00:00:00Z"/>
        <d v="1965-07-04T00:00:00Z"/>
        <d v="1957-02-28T00:00:00Z"/>
        <d v="1969-09-20T00:00:00Z"/>
        <d v="1990-12-24T00:00:00Z"/>
        <d v="1976-03-11T00:00:00Z"/>
        <d v="1943-04-29T00:00:00Z"/>
        <d v="1954-06-16T00:00:00Z"/>
        <d v="1947-04-07T00:00:00Z"/>
        <d v="1972-10-30T00:00:00Z"/>
        <d v="1968-03-16T00:00:00Z"/>
        <d v="1934-08-11T00:00:00Z"/>
        <d v="1972-07-08T00:00:00Z"/>
        <d v="1973-05-10T00:00:00Z"/>
        <d v="1994-09-19T00:00:00Z"/>
        <d v="1988-02-20T00:00:00Z"/>
        <d v="1965-10-02T00:00:00Z"/>
        <d v="1976-03-29T00:00:00Z"/>
        <d v="1979-08-14T00:00:00Z"/>
        <d v="1973-09-18T00:00:00Z"/>
        <d v="1984-01-11T00:00:00Z"/>
        <d v="1961-02-03T00:00:00Z"/>
        <d v="1953-05-11T00:00:00Z"/>
        <d v="1962-05-17T00:00:00Z"/>
        <d v="1949-01-15T00:00:00Z"/>
        <d v="1981-04-30T00:00:00Z"/>
        <d v="1971-12-08T00:00:00Z"/>
        <d v="1949-12-13T00:00:00Z"/>
        <d v="1960-06-08T00:00:00Z"/>
        <d v="1965-09-29T00:00:00Z"/>
        <d v="1965-07-08T00:00:00Z"/>
        <d v="1964-10-23T00:00:00Z"/>
        <d v="1972-08-08T00:00:00Z"/>
        <d v="1955-09-23T00:00:00Z"/>
        <d v="1961-04-05T00:00:00Z"/>
        <d v="1961-08-11T00:00:00Z"/>
        <d v="1966-03-24T00:00:00Z"/>
        <d v="1954-11-29T00:00:00Z"/>
        <d v="1968-01-11T00:00:00Z"/>
        <d v="1968-11-06T00:00:00Z"/>
        <d v="1963-09-28T00:00:00Z"/>
        <d v="1979-06-17T00:00:00Z"/>
        <d v="1959-08-10T00:00:00Z"/>
        <d v="1947-04-30T00:00:00Z"/>
        <d v="1963-11-27T00:00:00Z"/>
        <d v="1955-04-25T00:00:00Z"/>
        <d v="1969-05-30T00:00:00Z"/>
        <d v="1957-07-01T00:00:00Z"/>
        <d v="1946-11-18T00:00:00Z"/>
        <d v="1955-03-21T00:00:00Z"/>
        <d v="1981-06-21T00:00:00Z"/>
        <d v="1954-12-11T00:00:00Z"/>
        <d v="1987-03-21T00:00:00Z"/>
        <d v="1968-11-17T00:00:00Z"/>
        <d v="1996-06-18T00:00:00Z"/>
        <d v="1956-03-14T00:00:00Z"/>
        <d v="1961-01-15T00:00:00Z"/>
        <d v="1973-02-14T00:00:00Z"/>
        <d v="1946-07-09T00:00:00Z"/>
        <d v="1958-08-25T00:00:00Z"/>
        <d v="1980-09-04T00:00:00Z"/>
        <d v="1951-02-12T00:00:00Z"/>
        <d v="1960-09-24T00:00:00Z"/>
        <d v="1955-07-27T00:00:00Z"/>
        <d v="1941-06-25T00:00:00Z"/>
        <d v="1964-03-12T00:00:00Z"/>
        <d v="1956-01-07T00:00:00Z"/>
        <d v="1947-09-23T00:00:00Z"/>
        <d v="1957-08-22T00:00:00Z"/>
        <d v="1965-04-05T00:00:00Z"/>
        <d v="1990-04-30T00:00:00Z"/>
        <d v="1956-08-20T00:00:00Z"/>
        <d v="1984-02-29T00:00:00Z"/>
        <d v="1959-11-05T00:00:00Z"/>
        <d v="1949-12-23T00:00:00Z"/>
        <d v="1959-06-20T00:00:00Z"/>
        <d v="1960-04-05T00:00:00Z"/>
        <d v="1968-03-14T00:00:00Z"/>
        <d v="1967-01-31T00:00:00Z"/>
        <d v="1990-03-08T00:00:00Z"/>
        <d v="1974-10-04T00:00:00Z"/>
        <d v="1975-10-11T00:00:00Z"/>
        <d v="1961-12-26T00:00:00Z"/>
        <d v="1984-02-18T00:00:00Z"/>
        <d v="1982-01-08T00:00:00Z"/>
        <d v="1979-10-26T00:00:00Z"/>
        <d v="1980-09-24T00:00:00Z"/>
        <d v="1974-09-17T00:00:00Z"/>
        <d v="1985-07-14T00:00:00Z"/>
        <d v="1982-02-16T00:00:00Z"/>
        <d v="1982-10-12T00:00:00Z"/>
        <d v="1978-03-19T00:00:00Z"/>
        <d v="1975-08-03T00:00:00Z"/>
        <d v="1953-10-13T00:00:00Z"/>
        <d v="1966-01-15T00:00:00Z"/>
        <d v="1969-02-03T00:00:00Z"/>
        <d v="1996-12-15T00:00:00Z"/>
        <d v="1947-03-20T00:00:00Z"/>
        <d v="1972-07-25T00:00:00Z"/>
        <d v="1950-10-22T00:00:00Z"/>
        <d v="1946-01-11T00:00:00Z"/>
        <d v="1992-05-14T00:00:00Z"/>
        <d v="1939-03-13T00:00:00Z"/>
        <d v="1989-01-11T00:00:00Z"/>
        <d v="1957-03-22T00:00:00Z"/>
        <d v="1961-03-17T00:00:00Z"/>
        <d v="1948-12-06T00:00:00Z"/>
        <d v="1987-03-13T00:00:00Z"/>
        <d v="1964-06-05T00:00:00Z"/>
        <d v="1981-07-17T00:00:00Z"/>
        <d v="1982-08-02T00:00:00Z"/>
        <d v="1978-02-24T00:00:00Z"/>
        <d v="1988-11-04T00:00:00Z"/>
        <d v="1964-12-09T00:00:00Z"/>
        <d v="1978-10-02T00:00:00Z"/>
        <d v="1991-01-24T00:00:00Z"/>
        <d v="1948-09-26T00:00:00Z"/>
        <d v="1974-11-01T00:00:00Z"/>
        <d v="1948-05-24T00:00:00Z"/>
        <d v="1958-12-31T00:00:00Z"/>
        <d v="1981-04-20T00:00:00Z"/>
        <d v="1954-03-24T00:00:00Z"/>
        <d v="1958-10-01T00:00:00Z"/>
        <d v="1972-12-24T00:00:00Z"/>
        <d v="1956-12-21T00:00:00Z"/>
        <d v="1960-07-31T00:00:00Z"/>
        <d v="1989-07-19T00:00:00Z"/>
        <d v="1982-05-23T00:00:00Z"/>
        <d v="1986-12-12T00:00:00Z"/>
        <d v="1976-10-11T00:00:00Z"/>
        <d v="1966-09-30T00:00:00Z"/>
        <d v="1977-09-09T00:00:00Z"/>
        <d v="1983-06-14T00:00:00Z"/>
        <d v="1977-04-15T00:00:00Z"/>
        <d v="1937-02-04T00:00:00Z"/>
        <d v="1963-12-15T00:00:00Z"/>
        <d v="1978-08-18T00:00:00Z"/>
        <d v="1949-11-16T00:00:00Z"/>
        <d v="1972-12-19T00:00:00Z"/>
        <d v="1951-06-08T00:00:00Z"/>
        <d v="1972-05-20T00:00:00Z"/>
        <d v="1948-10-21T00:00:00Z"/>
        <d v="1949-10-28T00:00:00Z"/>
        <d v="1967-08-02T00:00:00Z"/>
        <d v="1980-05-26T00:00:00Z"/>
        <d v="1948-02-14T00:00:00Z"/>
        <d v="1957-02-23T00:00:00Z"/>
        <d v="1937-06-26T00:00:00Z"/>
        <d v="1951-12-02T00:00:00Z"/>
        <d v="1939-08-29T00:00:00Z"/>
        <d v="1958-02-14T00:00:00Z"/>
        <d v="1939-08-07T00:00:00Z"/>
        <d v="1946-06-08T00:00:00Z"/>
        <d v="1992-05-19T00:00:00Z"/>
        <d v="1954-04-14T00:00:00Z"/>
        <d v="1987-03-30T00:00:00Z"/>
        <d v="1940-04-06T00:00:00Z"/>
        <d v="1964-08-09T00:00:00Z"/>
        <d v="1948-01-05T00:00:00Z"/>
        <d v="1974-10-15T00:00:00Z"/>
        <d v="1957-04-14T00:00:00Z"/>
        <d v="1957-11-09T00:00:00Z"/>
        <d v="1960-05-12T00:00:00Z"/>
        <d v="1993-05-22T00:00:00Z"/>
        <d v="1968-06-09T00:00:00Z"/>
        <d v="1969-07-15T00:00:00Z"/>
        <d v="1947-02-19T00:00:00Z"/>
        <d v="1944-06-15T00:00:00Z"/>
        <d v="1957-05-10T00:00:00Z"/>
        <d v="1965-02-27T00:00:00Z"/>
        <d v="1986-11-29T00:00:00Z"/>
        <d v="1966-09-16T00:00:00Z"/>
        <d v="1993-12-18T00:00:00Z"/>
        <d v="1934-12-29T00:00:00Z"/>
        <d v="1938-04-02T00:00:00Z"/>
        <d v="1964-03-13T00:00:00Z"/>
        <d v="1994-11-22T00:00:00Z"/>
        <d v="1949-01-02T00:00:00Z"/>
        <d v="1969-07-17T00:00:00Z"/>
        <d v="1961-05-31T00:00:00Z"/>
        <d v="1948-10-03T00:00:00Z"/>
        <d v="1995-06-17T00:00:00Z"/>
        <d v="1970-07-03T00:00:00Z"/>
        <d v="1960-11-14T00:00:00Z"/>
        <d v="1965-06-27T00:00:00Z"/>
        <d v="1931-03-05T00:00:00Z"/>
        <d v="1946-03-10T00:00:00Z"/>
        <d v="1957-06-17T00:00:00Z"/>
        <d v="1994-08-08T00:00:00Z"/>
        <d v="1945-03-18T00:00:00Z"/>
        <d v="1954-03-29T00:00:00Z"/>
        <d v="1977-06-24T00:00:00Z"/>
        <d v="1962-08-18T00:00:00Z"/>
        <d v="1974-04-16T00:00:00Z"/>
        <d v="1964-01-23T00:00:00Z"/>
        <d v="1949-01-09T00:00:00Z"/>
        <d v="1965-03-31T00:00:00Z"/>
        <d v="1949-02-02T00:00:00Z"/>
        <d v="1970-06-01T00:00:00Z"/>
        <d v="1950-05-20T00:00:00Z"/>
        <d v="1956-11-08T00:00:00Z"/>
        <d v="1981-08-25T00:00:00Z"/>
        <d v="1953-04-19T00:00:00Z"/>
        <d v="1939-08-23T00:00:00Z"/>
        <d v="1974-11-22T00:00:00Z"/>
        <d v="1959-06-03T00:00:00Z"/>
        <d v="1964-02-19T00:00:00Z"/>
        <d v="1947-01-15T00:00:00Z"/>
        <d v="1946-03-09T00:00:00Z"/>
        <d v="1951-06-26T00:00:00Z"/>
        <d v="1995-08-15T00:00:00Z"/>
        <d v="1944-08-21T00:00:00Z"/>
        <d v="1977-01-02T00:00:00Z"/>
        <d v="1948-01-25T00:00:00Z"/>
        <d v="1965-02-20T00:00:00Z"/>
        <d v="1982-10-27T00:00:00Z"/>
        <d v="1948-01-11T00:00:00Z"/>
        <d v="1950-02-07T00:00:00Z"/>
        <d v="1997-04-08T00:00:00Z"/>
        <d v="1958-08-28T00:00:00Z"/>
        <d v="1954-06-19T00:00:00Z"/>
        <d v="1949-09-10T00:00:00Z"/>
        <d v="1995-06-26T00:00:00Z"/>
        <d v="1982-04-25T00:00:00Z"/>
        <d v="1955-06-06T00:00:00Z"/>
        <d v="1968-09-12T00:00:00Z"/>
        <d v="1951-02-11T00:00:00Z"/>
        <d v="1952-03-03T00:00:00Z"/>
        <d v="1954-01-29T00:00:00Z"/>
        <d v="1967-11-19T00:00:00Z"/>
        <d v="1992-02-08T00:00:00Z"/>
        <d v="1953-06-14T00:00:00Z"/>
        <d v="1967-10-27T00:00:00Z"/>
        <d v="1962-07-20T00:00:00Z"/>
        <d v="1969-11-29T00:00:00Z"/>
        <d v="1973-11-26T00:00:00Z"/>
        <d v="1971-05-02T00:00:00Z"/>
        <d v="1994-01-18T00:00:00Z"/>
        <d v="1993-08-16T00:00:00Z"/>
        <d v="1958-12-15T00:00:00Z"/>
        <d v="1952-04-12T00:00:00Z"/>
        <d v="1955-03-30T00:00:00Z"/>
        <d v="1945-11-18T00:00:00Z"/>
        <d v="1955-07-22T00:00:00Z"/>
        <d v="1951-12-22T00:00:00Z"/>
        <d v="1947-07-24T00:00:00Z"/>
        <d v="1967-06-12T00:00:00Z"/>
        <d v="1965-05-23T00:00:00Z"/>
        <d v="1968-02-02T00:00:00Z"/>
        <d v="1954-06-25T00:00:00Z"/>
        <d v="1964-09-17T00:00:00Z"/>
        <d v="1986-01-03T00:00:00Z"/>
        <d v="1949-08-14T00:00:00Z"/>
        <d v="1984-10-19T00:00:00Z"/>
        <d v="1971-07-17T00:00:00Z"/>
        <d v="1937-06-29T00:00:00Z"/>
        <d v="1958-07-16T00:00:00Z"/>
        <d v="1972-07-09T00:00:00Z"/>
        <d v="1947-05-29T00:00:00Z"/>
        <d v="1992-05-25T00:00:00Z"/>
        <d v="1969-04-05T00:00:00Z"/>
        <d v="1970-02-03T00:00:00Z"/>
        <d v="1947-05-06T00:00:00Z"/>
        <d v="1975-01-18T00:00:00Z"/>
        <d v="1951-03-02T00:00:00Z"/>
        <d v="1968-10-08T00:00:00Z"/>
        <d v="1970-01-07T00:00:00Z"/>
        <d v="1951-07-24T00:00:00Z"/>
        <d v="1972-07-24T00:00:00Z"/>
        <d v="1960-06-30T00:00:00Z"/>
        <d v="1952-07-09T00:00:00Z"/>
        <d v="1950-09-07T00:00:00Z"/>
        <d v="1965-06-26T00:00:00Z"/>
        <d v="1982-08-19T00:00:00Z"/>
        <d v="1964-06-12T00:00:00Z"/>
        <d v="1983-03-19T00:00:00Z"/>
        <d v="1970-01-29T00:00:00Z"/>
        <d v="1947-04-15T00:00:00Z"/>
        <d v="1963-09-03T00:00:00Z"/>
        <d v="1986-03-18T00:00:00Z"/>
        <d v="1960-07-30T00:00:00Z"/>
        <d v="1949-11-21T00:00:00Z"/>
        <d v="1956-07-04T00:00:00Z"/>
        <d v="1976-05-04T00:00:00Z"/>
        <d v="1983-02-24T00:00:00Z"/>
        <d v="1964-06-04T00:00:00Z"/>
        <d v="1974-12-24T00:00:00Z"/>
        <d v="1975-03-13T00:00:00Z"/>
        <d v="1950-06-06T00:00:00Z"/>
        <d v="1974-09-13T00:00:00Z"/>
        <d v="1976-06-14T00:00:00Z"/>
        <d v="1970-03-25T00:00:00Z"/>
        <d v="1965-05-12T00:00:00Z"/>
        <d v="1965-05-14T00:00:00Z"/>
        <d v="1961-04-10T00:00:00Z"/>
        <d v="1953-10-05T00:00:00Z"/>
        <d v="1964-10-28T00:00:00Z"/>
        <d v="1955-05-23T00:00:00Z"/>
        <d v="1958-07-27T00:00:00Z"/>
        <d v="1966-04-18T00:00:00Z"/>
        <d v="1981-11-12T00:00:00Z"/>
        <d v="1994-04-29T00:00:00Z"/>
        <d v="1976-05-25T00:00:00Z"/>
        <d v="1992-11-14T00:00:00Z"/>
        <d v="1968-11-09T00:00:00Z"/>
        <d v="1953-12-02T00:00:00Z"/>
        <d v="1967-04-01T00:00:00Z"/>
        <d v="1970-06-10T00:00:00Z"/>
        <d v="1955-04-07T00:00:00Z"/>
        <d v="1973-10-18T00:00:00Z"/>
        <d v="1972-04-11T00:00:00Z"/>
        <d v="1984-06-02T00:00:00Z"/>
        <d v="1960-09-06T00:00:00Z"/>
        <d v="1981-07-21T00:00:00Z"/>
        <d v="1975-06-04T00:00:00Z"/>
        <d v="1980-11-18T00:00:00Z"/>
        <d v="1945-09-02T00:00:00Z"/>
        <d v="1963-06-24T00:00:00Z"/>
        <d v="1966-12-29T00:00:00Z"/>
        <d v="1965-02-02T00:00:00Z"/>
        <d v="1949-01-11T00:00:00Z"/>
        <d v="1979-04-09T00:00:00Z"/>
        <d v="1956-02-07T00:00:00Z"/>
        <d v="1979-07-11T00:00:00Z"/>
        <d v="1957-12-05T00:00:00Z"/>
        <d v="1959-06-23T00:00:00Z"/>
        <d v="1959-07-06T00:00:00Z"/>
        <d v="1980-10-02T00:00:00Z"/>
        <d v="1949-10-14T00:00:00Z"/>
        <d v="1966-05-05T00:00:00Z"/>
        <d v="1958-01-29T00:00:00Z"/>
        <d v="1971-05-28T00:00:00Z"/>
        <d v="1972-10-27T00:00:00Z"/>
        <d v="1965-03-08T00:00:00Z"/>
        <d v="1987-10-19T00:00:00Z"/>
        <d v="1985-06-28T00:00:00Z"/>
        <d v="1961-12-01T00:00:00Z"/>
        <d v="1959-08-19T00:00:00Z"/>
        <d v="1959-10-15T00:00:00Z"/>
        <d v="1976-12-03T00:00:00Z"/>
        <d v="1963-03-27T00:00:00Z"/>
        <d v="1964-07-28T00:00:00Z"/>
        <d v="1994-10-14T00:00:00Z"/>
        <d v="1974-11-03T00:00:00Z"/>
        <d v="1955-03-05T00:00:00Z"/>
        <d v="1960-10-13T00:00:00Z"/>
        <d v="1984-12-20T00:00:00Z"/>
        <d v="1988-03-15T00:00:00Z"/>
        <d v="1983-09-06T00:00:00Z"/>
        <d v="1986-09-25T00:00:00Z"/>
        <d v="1967-09-05T00:00:00Z"/>
        <d v="1996-05-31T00:00:00Z"/>
        <d v="1952-01-04T00:00:00Z"/>
        <d v="1963-05-02T00:00:00Z"/>
        <d v="1985-03-17T00:00:00Z"/>
        <d v="1954-10-26T00:00:00Z"/>
        <d v="1971-04-11T00:00:00Z"/>
        <d v="1964-01-24T00:00:00Z"/>
        <d v="1945-11-23T00:00:00Z"/>
        <d v="1978-10-07T00:00:00Z"/>
        <d v="1960-08-25T00:00:00Z"/>
        <d v="1948-05-26T00:00:00Z"/>
        <d v="1974-12-14T00:00:00Z"/>
        <d v="1952-08-25T00:00:00Z"/>
        <d v="1966-06-24T00:00:00Z"/>
        <d v="1977-04-13T00:00:00Z"/>
        <d v="1977-03-18T00:00:00Z"/>
        <d v="1958-06-16T00:00:00Z"/>
        <d v="1981-07-30T00:00:00Z"/>
        <d v="1990-06-14T00:00:00Z"/>
        <d v="1968-04-23T00:00:00Z"/>
        <d v="1981-03-14T00:00:00Z"/>
        <d v="1980-05-29T00:00:00Z"/>
        <d v="1955-04-16T00:00:00Z"/>
        <d v="1990-02-10T00:00:00Z"/>
        <d v="1956-06-25T00:00:00Z"/>
        <d v="1957-12-14T00:00:00Z"/>
        <d v="1951-12-12T00:00:00Z"/>
        <d v="1940-11-24T00:00:00Z"/>
        <d v="1966-05-24T00:00:00Z"/>
        <d v="1955-02-08T00:00:00Z"/>
        <d v="1951-02-13T00:00:00Z"/>
        <d v="1960-04-04T00:00:00Z"/>
        <d v="1956-08-14T00:00:00Z"/>
        <d v="1954-04-21T00:00:00Z"/>
        <d v="1958-07-05T00:00:00Z"/>
        <d v="1967-02-11T00:00:00Z"/>
        <d v="1952-09-22T00:00:00Z"/>
        <d v="1965-04-16T00:00:00Z"/>
        <d v="1953-08-23T00:00:00Z"/>
        <d v="1949-10-25T00:00:00Z"/>
        <d v="1970-05-15T00:00:00Z"/>
        <d v="1971-07-27T00:00:00Z"/>
        <d v="1963-06-12T00:00:00Z"/>
        <d v="1958-05-16T00:00:00Z"/>
        <d v="1974-12-09T00:00:00Z"/>
        <d v="1950-02-26T00:00:00Z"/>
        <d v="1954-09-18T00:00:00Z"/>
        <d v="1995-05-13T00:00:00Z"/>
        <d v="1964-01-26T00:00:00Z"/>
        <d v="1995-08-28T00:00:00Z"/>
        <d v="1948-05-23T00:00:00Z"/>
        <d v="1987-02-20T00:00:00Z"/>
        <d v="1965-07-13T00:00:00Z"/>
        <d v="1987-03-20T00:00:00Z"/>
        <d v="1963-10-27T00:00:00Z"/>
        <d v="1974-07-11T00:00:00Z"/>
        <d v="1978-07-23T00:00:00Z"/>
        <d v="1978-08-04T00:00:00Z"/>
        <d v="1952-06-21T00:00:00Z"/>
        <d v="1959-06-11T00:00:00Z"/>
        <d v="1964-11-21T00:00:00Z"/>
        <d v="1960-03-11T00:00:00Z"/>
        <d v="1960-06-06T00:00:00Z"/>
        <d v="1970-03-20T00:00:00Z"/>
        <d v="1959-04-04T00:00:00Z"/>
        <d v="1957-09-08T00:00:00Z"/>
        <d v="1996-02-23T00:00:00Z"/>
        <d v="1953-03-21T00:00:00Z"/>
        <d v="1987-08-08T00:00:00Z"/>
        <d v="1958-07-25T00:00:00Z"/>
        <d v="1951-02-02T00:00:00Z"/>
        <d v="1968-10-30T00:00:00Z"/>
        <d v="1977-03-09T00:00:00Z"/>
        <d v="1965-08-17T00:00:00Z"/>
        <d v="1972-01-11T00:00:00Z"/>
        <d v="1957-09-21T00:00:00Z"/>
        <d v="1970-08-17T00:00:00Z"/>
        <d v="1969-01-16T00:00:00Z"/>
        <d v="1950-02-27T00:00:00Z"/>
        <d v="1972-05-09T00:00:00Z"/>
        <d v="1953-06-05T00:00:00Z"/>
        <d v="1963-12-26T00:00:00Z"/>
        <d v="1955-04-15T00:00:00Z"/>
        <d v="1960-09-19T00:00:00Z"/>
        <d v="1974-01-21T00:00:00Z"/>
        <d v="1974-05-29T00:00:00Z"/>
        <d v="1956-02-04T00:00:00Z"/>
        <d v="1958-09-04T00:00:00Z"/>
        <d v="1949-11-05T00:00:00Z"/>
        <d v="1951-01-23T00:00:00Z"/>
        <d v="1966-05-25T00:00:00Z"/>
        <d v="1975-08-07T00:00:00Z"/>
        <d v="1949-12-10T00:00:00Z"/>
        <d v="1949-01-31T00:00:00Z"/>
        <d v="1964-05-06T00:00:00Z"/>
        <d v="1953-12-06T00:00:00Z"/>
        <d v="1969-06-25T00:00:00Z"/>
        <d v="1964-02-02T00:00:00Z"/>
        <d v="1985-04-03T00:00:00Z"/>
        <d v="1989-04-09T00:00:00Z"/>
        <d v="1957-10-18T00:00:00Z"/>
        <d v="1950-12-05T00:00:00Z"/>
        <d v="1955-07-18T00:00:00Z"/>
        <d v="1973-03-16T00:00:00Z"/>
        <d v="1972-02-01T00:00:00Z"/>
        <d v="1965-12-23T00:00:00Z"/>
        <d v="1961-08-17T00:00:00Z"/>
        <d v="1977-05-27T00:00:00Z"/>
        <d v="1969-07-21T00:00:00Z"/>
        <d v="1974-06-11T00:00:00Z"/>
        <d v="1964-06-22T00:00:00Z"/>
        <d v="1970-09-22T00:00:00Z"/>
        <d v="1966-05-04T00:00:00Z"/>
        <d v="1964-10-07T00:00:00Z"/>
        <d v="1972-11-12T00:00:00Z"/>
        <d v="1976-06-10T00:00:00Z"/>
        <d v="1980-06-04T00:00:00Z"/>
        <d v="1950-08-24T00:00:00Z"/>
        <d v="1961-06-09T00:00:00Z"/>
        <d v="1950-12-20T00:00:00Z"/>
        <d v="1981-03-10T00:00:00Z"/>
        <d v="1974-03-20T00:00:00Z"/>
        <d v="1972-03-21T00:00:00Z"/>
        <d v="1953-03-13T00:00:00Z"/>
        <d v="1953-12-14T00:00:00Z"/>
        <d v="1970-02-26T00:00:00Z"/>
        <d v="1959-09-27T00:00:00Z"/>
        <d v="1969-03-05T00:00:00Z"/>
        <d v="1959-09-20T00:00:00Z"/>
        <d v="1956-03-28T00:00:00Z"/>
        <d v="1943-09-16T00:00:00Z"/>
        <d v="1968-06-11T00:00:00Z"/>
        <d v="1962-09-16T00:00:00Z"/>
        <d v="1954-10-31T00:00:00Z"/>
        <d v="1964-10-19T00:00:00Z"/>
        <d v="1961-07-13T00:00:00Z"/>
        <d v="1959-02-04T00:00:00Z"/>
        <d v="1991-11-02T00:00:00Z"/>
        <d v="1966-10-30T00:00:00Z"/>
        <d v="1957-01-17T00:00:00Z"/>
        <d v="1995-03-09T00:00:00Z"/>
        <d v="1968-02-13T00:00:00Z"/>
        <d v="1990-01-16T00:00:00Z"/>
        <d v="1984-08-11T00:00:00Z"/>
        <d v="1960-10-03T00:00:00Z"/>
        <d v="1963-10-03T00:00:00Z"/>
        <d v="1973-08-28T00:00:00Z"/>
        <d v="1991-07-13T00:00:00Z"/>
        <d v="1958-07-13T00:00:00Z"/>
        <d v="1975-08-13T00:00:00Z"/>
        <d v="1993-08-21T00:00:00Z"/>
        <d v="1954-09-27T00:00:00Z"/>
        <d v="1948-11-05T00:00:00Z"/>
        <d v="1955-01-15T00:00:00Z"/>
        <d v="1953-02-06T00:00:00Z"/>
        <d v="1962-12-12T00:00:00Z"/>
        <d v="1952-02-23T00:00:00Z"/>
        <d v="1962-09-03T00:00:00Z"/>
        <d v="1955-05-29T00:00:00Z"/>
        <d v="1962-02-06T00:00:00Z"/>
        <d v="1961-05-08T00:00:00Z"/>
        <d v="1986-02-12T00:00:00Z"/>
        <d v="1953-02-01T00:00:00Z"/>
        <d v="1985-11-23T00:00:00Z"/>
        <d v="1948-03-12T00:00:00Z"/>
        <d v="1985-01-14T00:00:00Z"/>
        <d v="1973-08-25T00:00:00Z"/>
        <d v="1960-06-09T00:00:00Z"/>
        <d v="1954-12-17T00:00:00Z"/>
        <d v="1971-12-28T00:00:00Z"/>
        <d v="1973-03-21T00:00:00Z"/>
        <d v="1988-06-19T00:00:00Z"/>
        <d v="1964-10-13T00:00:00Z"/>
        <d v="1986-06-07T00:00:00Z"/>
        <d v="1971-08-03T00:00:00Z"/>
        <d v="1977-12-30T00:00:00Z"/>
        <d v="1964-04-23T00:00:00Z"/>
        <d v="1949-06-06T00:00:00Z"/>
        <d v="1942-04-01T00:00:00Z"/>
        <d v="1990-07-25T00:00:00Z"/>
        <d v="1988-12-22T00:00:00Z"/>
        <d v="1991-03-13T00:00:00Z"/>
        <d v="1947-08-24T00:00:00Z"/>
        <d v="1977-07-25T00:00:00Z"/>
        <d v="1960-09-05T00:00:00Z"/>
        <d v="1953-08-11T00:00:00Z"/>
        <d v="1972-10-26T00:00:00Z"/>
        <d v="1956-05-08T00:00:00Z"/>
        <d v="1990-08-22T00:00:00Z"/>
        <d v="1950-10-07T00:00:00Z"/>
        <d v="1943-05-03T00:00:00Z"/>
        <d v="1943-06-24T00:00:00Z"/>
        <d v="1949-08-10T00:00:00Z"/>
        <d v="1943-09-18T00:00:00Z"/>
        <d v="1966-11-07T00:00:00Z"/>
        <d v="1988-07-21T00:00:00Z"/>
        <d v="1997-03-01T00:00:00Z"/>
        <d v="1982-10-14T00:00:00Z"/>
        <d v="1990-08-24T00:00:00Z"/>
        <d v="1963-11-05T00:00:00Z"/>
        <d v="1970-08-25T00:00:00Z"/>
        <d v="1955-01-21T00:00:00Z"/>
        <d v="1968-03-11T00:00:00Z"/>
        <d v="1985-09-10T00:00:00Z"/>
        <d v="1983-03-31T00:00:00Z"/>
        <d v="1982-06-20T00:00:00Z"/>
        <d v="1971-09-20T00:00:00Z"/>
        <d v="1949-01-18T00:00:00Z"/>
        <d v="1969-01-21T00:00:00Z"/>
        <d v="1954-02-19T00:00:00Z"/>
        <d v="1982-07-04T00:00:00Z"/>
        <d v="1987-01-31T00:00:00Z"/>
        <d v="1954-06-28T00:00:00Z"/>
        <d v="1976-05-26T00:00:00Z"/>
        <d v="1974-08-10T00:00:00Z"/>
        <d v="1964-01-28T00:00:00Z"/>
        <d v="1975-12-05T00:00:00Z"/>
        <d v="1982-10-10T00:00:00Z"/>
        <d v="1962-03-22T00:00:00Z"/>
        <d v="1971-10-25T00:00:00Z"/>
        <d v="1977-12-19T00:00:00Z"/>
        <d v="1984-01-09T00:00:00Z"/>
        <d v="1985-09-27T00:00:00Z"/>
        <d v="1955-05-21T00:00:00Z"/>
        <d v="1956-01-12T00:00:00Z"/>
        <d v="1973-10-16T00:00:00Z"/>
        <d v="1974-06-09T00:00:00Z"/>
        <d v="1977-04-05T00:00:00Z"/>
        <d v="1959-05-22T00:00:00Z"/>
        <d v="1966-06-11T00:00:00Z"/>
        <d v="1958-06-02T00:00:00Z"/>
        <d v="1985-06-16T00:00:00Z"/>
        <d v="1959-07-22T00:00:00Z"/>
        <d v="1988-01-18T00:00:00Z"/>
        <d v="1987-09-18T00:00:00Z"/>
        <d v="1993-01-04T00:00:00Z"/>
        <d v="1974-03-28T00:00:00Z"/>
        <d v="1960-12-28T00:00:00Z"/>
        <d v="1991-11-11T00:00:00Z"/>
        <d v="1954-03-20T00:00:00Z"/>
        <d v="1952-06-30T00:00:00Z"/>
        <d v="1952-10-26T00:00:00Z"/>
        <d v="1955-08-28T00:00:00Z"/>
        <d v="1958-01-15T00:00:00Z"/>
        <d v="1965-11-06T00:00:00Z"/>
        <d v="1953-11-02T00:00:00Z"/>
        <d v="1971-03-30T00:00:00Z"/>
        <d v="1959-06-25T00:00:00Z"/>
        <d v="1963-11-10T00:00:00Z"/>
        <d v="1946-12-09T00:00:00Z"/>
        <d v="1978-11-05T00:00:00Z"/>
        <d v="1949-08-06T00:00:00Z"/>
        <d v="1959-05-12T00:00:00Z"/>
        <d v="1970-04-06T00:00:00Z"/>
        <d v="1974-07-10T00:00:00Z"/>
        <d v="1957-04-24T00:00:00Z"/>
        <d v="1967-07-15T00:00:00Z"/>
        <d v="1971-04-08T00:00:00Z"/>
        <d v="1949-11-18T00:00:00Z"/>
        <d v="1953-02-18T00:00:00Z"/>
        <d v="1976-12-21T00:00:00Z"/>
        <d v="1972-12-06T00:00:00Z"/>
        <d v="1953-07-17T00:00:00Z"/>
        <d v="1964-07-10T00:00:00Z"/>
        <d v="1964-03-04T00:00:00Z"/>
        <d v="1956-09-01T00:00:00Z"/>
        <d v="1964-05-04T00:00:00Z"/>
        <d v="1951-05-08T00:00:00Z"/>
        <d v="1955-04-04T00:00:00Z"/>
        <d v="1948-01-02T00:00:00Z"/>
        <d v="1954-02-24T00:00:00Z"/>
        <d v="1958-05-19T00:00:00Z"/>
        <d v="1966-11-21T00:00:00Z"/>
        <d v="1965-09-15T00:00:00Z"/>
        <d v="1951-07-27T00:00:00Z"/>
        <d v="1948-04-30T00:00:00Z"/>
        <d v="1950-11-16T00:00:00Z"/>
        <d v="1966-06-30T00:00:00Z"/>
        <d v="1965-06-13T00:00:00Z"/>
        <d v="1987-08-05T00:00:00Z"/>
        <d v="1961-03-03T00:00:00Z"/>
        <d v="1955-06-24T00:00:00Z"/>
        <d v="1969-01-07T00:00:00Z"/>
        <d v="1958-04-30T00:00:00Z"/>
        <d v="1958-02-12T00:00:00Z"/>
        <d v="1966-11-08T00:00:00Z"/>
        <d v="1982-06-23T00:00:00Z"/>
        <d v="1975-06-28T00:00:00Z"/>
        <d v="1966-09-09T00:00:00Z"/>
        <d v="1985-07-22T00:00:00Z"/>
        <d v="1991-07-23T00:00:00Z"/>
        <d v="1936-06-23T00:00:00Z"/>
        <d v="1952-06-07T00:00:00Z"/>
        <d v="1948-06-29T00:00:00Z"/>
        <d v="1970-12-20T00:00:00Z"/>
        <d v="1955-04-18T00:00:00Z"/>
        <d v="1952-10-14T00:00:00Z"/>
        <d v="1961-09-17T00:00:00Z"/>
        <d v="1994-12-11T00:00:00Z"/>
        <d v="1944-02-01T00:00:00Z"/>
        <d v="1986-05-11T00:00:00Z"/>
        <d v="1967-03-01T00:00:00Z"/>
        <d v="1966-06-17T00:00:00Z"/>
        <d v="1941-11-19T00:00:00Z"/>
        <d v="1937-02-22T00:00:00Z"/>
        <d v="1977-01-08T00:00:00Z"/>
        <d v="1963-09-06T00:00:00Z"/>
        <d v="1939-12-24T00:00:00Z"/>
        <d v="1938-02-20T00:00:00Z"/>
        <d v="1950-11-02T00:00:00Z"/>
        <d v="1948-01-27T00:00:00Z"/>
        <d v="1993-12-26T00:00:00Z"/>
        <d v="1948-06-01T00:00:00Z"/>
        <d v="1949-04-08T00:00:00Z"/>
        <d v="1994-07-29T00:00:00Z"/>
        <d v="1943-04-23T00:00:00Z"/>
        <d v="1951-12-05T00:00:00Z"/>
        <d v="1951-02-21T00:00:00Z"/>
        <d v="1945-08-09T00:00:00Z"/>
        <d v="1957-07-11T00:00:00Z"/>
        <d v="1956-12-22T00:00:00Z"/>
        <d v="1992-01-06T00:00:00Z"/>
        <d v="1989-02-21T00:00:00Z"/>
        <d v="1952-09-08T00:00:00Z"/>
        <d v="1943-10-27T00:00:00Z"/>
        <d v="1955-06-26T00:00:00Z"/>
        <d v="1941-08-21T00:00:00Z"/>
        <d v="1962-12-26T00:00:00Z"/>
        <d v="1953-10-09T00:00:00Z"/>
        <d v="1956-05-14T00:00:00Z"/>
        <d v="1947-02-17T00:00:00Z"/>
        <d v="1947-04-26T00:00:00Z"/>
        <d v="1948-01-20T00:00:00Z"/>
        <d v="1955-07-15T00:00:00Z"/>
        <d v="1943-06-22T00:00:00Z"/>
        <d v="1946-06-23T00:00:00Z"/>
        <d v="1952-04-05T00:00:00Z"/>
        <d v="1952-07-24T00:00:00Z"/>
        <d v="1961-04-20T00:00:00Z"/>
        <d v="1964-09-07T00:00:00Z"/>
        <d v="1948-12-03T00:00:00Z"/>
        <d v="1958-07-29T00:00:00Z"/>
        <d v="1959-12-27T00:00:00Z"/>
        <d v="1966-10-04T00:00:00Z"/>
        <d v="1970-10-01T00:00:00Z"/>
        <d v="1962-04-01T00:00:00Z"/>
        <d v="1982-03-09T00:00:00Z"/>
        <d v="1958-02-03T00:00:00Z"/>
        <d v="1952-02-06T00:00:00Z"/>
        <d v="1951-04-25T00:00:00Z"/>
        <d v="1951-05-25T00:00:00Z"/>
        <d v="1952-03-25T00:00:00Z"/>
        <d v="1982-09-10T00:00:00Z"/>
        <d v="1954-03-03T00:00:00Z"/>
        <d v="1953-09-08T00:00:00Z"/>
        <d v="1955-09-20T00:00:00Z"/>
        <d v="1967-07-22T00:00:00Z"/>
        <d v="1980-01-11T00:00:00Z"/>
        <d v="1966-03-21T00:00:00Z"/>
        <d v="1954-06-02T00:00:00Z"/>
        <d v="1950-09-23T00:00:00Z"/>
        <d v="1964-02-08T00:00:00Z"/>
        <d v="1972-02-20T00:00:00Z"/>
        <d v="1961-05-05T00:00:00Z"/>
        <d v="1957-08-08T00:00:00Z"/>
        <d v="1947-09-27T00:00:00Z"/>
        <d v="1987-04-18T00:00:00Z"/>
        <d v="1975-08-22T00:00:00Z"/>
        <d v="1977-06-27T00:00:00Z"/>
        <d v="1995-04-04T00:00:00Z"/>
        <d v="1960-12-31T00:00:00Z"/>
        <d v="1977-05-22T00:00:00Z"/>
        <d v="1947-08-18T00:00:00Z"/>
        <d v="1993-03-05T00:00:00Z"/>
        <d v="1976-08-27T00:00:00Z"/>
        <d v="1952-06-06T00:00:00Z"/>
        <d v="1972-03-16T00:00:00Z"/>
        <d v="1966-07-09T00:00:00Z"/>
        <d v="1951-03-13T00:00:00Z"/>
        <d v="1977-08-27T00:00:00Z"/>
        <d v="1968-10-13T00:00:00Z"/>
        <d v="1959-04-11T00:00:00Z"/>
        <d v="1986-04-01T00:00:00Z"/>
        <d v="1955-07-29T00:00:00Z"/>
        <d v="1953-09-28T00:00:00Z"/>
        <d v="1953-10-29T00:00:00Z"/>
        <d v="1954-07-18T00:00:00Z"/>
        <d v="1952-04-19T00:00:00Z"/>
        <d v="1950-04-12T00:00:00Z"/>
        <d v="1956-12-26T00:00:00Z"/>
        <d v="1993-06-20T00:00:00Z"/>
        <d v="1965-12-03T00:00:00Z"/>
        <d v="1969-07-20T00:00:00Z"/>
        <d v="1967-06-09T00:00:00Z"/>
        <d v="1954-11-11T00:00:00Z"/>
        <d v="1982-05-18T00:00:00Z"/>
        <d v="1980-08-23T00:00:00Z"/>
        <d v="1955-09-05T00:00:00Z"/>
        <d v="1979-09-28T00:00:00Z"/>
        <d v="1952-08-10T00:00:00Z"/>
        <d v="1964-01-01T00:00:00Z"/>
        <d v="1965-06-18T00:00:00Z"/>
        <d v="1959-12-13T00:00:00Z"/>
        <d v="1977-12-01T00:00:00Z"/>
        <d v="1961-06-20T00:00:00Z"/>
        <d v="1995-10-25T00:00:00Z"/>
        <d v="1971-10-19T00:00:00Z"/>
        <d v="1936-06-01T00:00:00Z"/>
        <d v="1961-10-24T00:00:00Z"/>
        <d v="1968-09-25T00:00:00Z"/>
        <d v="1952-07-26T00:00:00Z"/>
        <d v="1974-05-22T00:00:00Z"/>
        <d v="1984-03-18T00:00:00Z"/>
        <d v="1949-11-23T00:00:00Z"/>
        <d v="1977-04-26T00:00:00Z"/>
        <d v="1969-07-02T00:00:00Z"/>
        <d v="1974-05-19T00:00:00Z"/>
        <d v="1973-06-30T00:00:00Z"/>
        <d v="1953-06-18T00:00:00Z"/>
        <d v="1949-05-17T00:00:00Z"/>
        <d v="1977-02-25T00:00:00Z"/>
        <d v="1966-06-21T00:00:00Z"/>
        <d v="1952-03-30T00:00:00Z"/>
        <d v="1947-06-16T00:00:00Z"/>
        <d v="1949-05-26T00:00:00Z"/>
        <d v="1965-08-19T00:00:00Z"/>
        <d v="1977-11-07T00:00:00Z"/>
        <d v="1960-01-15T00:00:00Z"/>
        <d v="1955-03-09T00:00:00Z"/>
        <d v="1970-06-30T00:00:00Z"/>
        <d v="1974-03-02T00:00:00Z"/>
        <d v="1992-06-08T00:00:00Z"/>
        <d v="1959-09-11T00:00:00Z"/>
        <d v="1971-09-18T00:00:00Z"/>
        <d v="1971-10-02T00:00:00Z"/>
        <d v="1954-01-18T00:00:00Z"/>
        <d v="1973-11-04T00:00:00Z"/>
        <d v="1957-11-30T00:00:00Z"/>
        <d v="1969-02-18T00:00:00Z"/>
        <d v="1953-05-29T00:00:00Z"/>
        <d v="1987-12-17T00:00:00Z"/>
        <d v="1956-08-07T00:00:00Z"/>
        <d v="1986-03-07T00:00:00Z"/>
        <d v="1985-09-05T00:00:00Z"/>
        <d v="1982-05-29T00:00:00Z"/>
        <d v="1971-04-01T00:00:00Z"/>
        <d v="1950-10-10T00:00:00Z"/>
        <d v="1967-11-09T00:00:00Z"/>
        <d v="1971-11-28T00:00:00Z"/>
        <d v="1948-02-11T00:00:00Z"/>
        <d v="1959-09-03T00:00:00Z"/>
        <d v="1970-03-17T00:00:00Z"/>
        <d v="1949-09-26T00:00:00Z"/>
        <d v="1979-07-09T00:00:00Z"/>
        <d v="1982-01-03T00:00:00Z"/>
        <d v="1984-01-03T00:00:00Z"/>
        <d v="1964-02-14T00:00:00Z"/>
        <d v="1960-03-12T00:00:00Z"/>
        <d v="1970-06-29T00:00:00Z"/>
        <d v="1956-04-06T00:00:00Z"/>
        <d v="1953-06-27T00:00:00Z"/>
        <d v="1953-02-03T00:00:00Z"/>
        <d v="1953-03-11T00:00:00Z"/>
        <d v="1991-04-29T00:00:00Z"/>
        <d v="1968-05-17T00:00:00Z"/>
        <d v="1952-01-27T00:00:00Z"/>
        <d v="1962-01-28T00:00:00Z"/>
        <d v="1976-01-09T00:00:00Z"/>
        <d v="1974-11-16T00:00:00Z"/>
        <d v="1961-04-08T00:00:00Z"/>
        <d v="1967-10-18T00:00:00Z"/>
        <d v="1972-01-17T00:00:00Z"/>
        <d v="1957-06-29T00:00:00Z"/>
        <d v="1967-08-19T00:00:00Z"/>
        <d v="1991-10-07T00:00:00Z"/>
        <d v="1946-03-26T00:00:00Z"/>
        <d v="1956-08-11T00:00:00Z"/>
        <d v="1955-05-19T00:00:00Z"/>
        <d v="1967-06-30T00:00:00Z"/>
        <d v="1961-07-25T00:00:00Z"/>
        <d v="1972-04-03T00:00:00Z"/>
        <d v="1967-04-28T00:00:00Z"/>
        <d v="1971-12-07T00:00:00Z"/>
        <d v="1965-05-15T00:00:00Z"/>
        <d v="1992-01-09T00:00:00Z"/>
        <d v="1977-10-27T00:00:00Z"/>
        <d v="1991-12-10T00:00:00Z"/>
        <d v="1958-12-16T00:00:00Z"/>
        <d v="1984-09-03T00:00:00Z"/>
        <d v="1959-01-25T00:00:00Z"/>
        <d v="1955-09-28T00:00:00Z"/>
        <d v="1989-05-20T00:00:00Z"/>
        <d v="1992-07-09T00:00:00Z"/>
        <d v="1954-03-23T00:00:00Z"/>
        <d v="1958-09-01T00:00:00Z"/>
        <d v="1967-05-27T00:00:00Z"/>
        <d v="1952-03-09T00:00:00Z"/>
        <d v="1985-09-12T00:00:00Z"/>
        <d v="1953-01-25T00:00:00Z"/>
        <d v="1961-01-05T00:00:00Z"/>
        <d v="1954-01-02T00:00:00Z"/>
        <d v="1954-07-06T00:00:00Z"/>
        <d v="1970-10-24T00:00:00Z"/>
        <d v="1960-03-02T00:00:00Z"/>
        <d v="1968-06-17T00:00:00Z"/>
        <d v="1958-05-23T00:00:00Z"/>
        <d v="1947-10-20T00:00:00Z"/>
        <d v="1958-04-22T00:00:00Z"/>
        <d v="1957-04-19T00:00:00Z"/>
        <d v="1963-10-06T00:00:00Z"/>
        <d v="1960-01-19T00:00:00Z"/>
        <d v="1986-01-13T00:00:00Z"/>
        <d v="1988-11-30T00:00:00Z"/>
        <d v="1952-04-28T00:00:00Z"/>
        <d v="1968-05-25T00:00:00Z"/>
        <d v="1950-08-11T00:00:00Z"/>
        <d v="1956-11-29T00:00:00Z"/>
        <d v="1964-03-06T00:00:00Z"/>
        <d v="1965-10-03T00:00:00Z"/>
        <d v="1966-01-10T00:00:00Z"/>
        <d v="1949-12-21T00:00:00Z"/>
        <d v="1980-03-04T00:00:00Z"/>
        <d v="1982-11-04T00:00:00Z"/>
        <d v="1957-07-18T00:00:00Z"/>
        <d v="1978-07-10T00:00:00Z"/>
        <d v="1976-05-11T00:00:00Z"/>
        <d v="1956-01-22T00:00:00Z"/>
        <d v="1954-11-06T00:00:00Z"/>
        <d v="1951-11-30T00:00:00Z"/>
        <d v="1993-12-01T00:00:00Z"/>
        <d v="1952-07-08T00:00:00Z"/>
        <d v="1963-02-15T00:00:00Z"/>
        <d v="1994-07-27T00:00:00Z"/>
        <d v="1956-07-12T00:00:00Z"/>
        <d v="1965-09-16T00:00:00Z"/>
        <d v="1946-11-22T00:00:00Z"/>
        <d v="1947-10-05T00:00:00Z"/>
        <d v="1957-01-28T00:00:00Z"/>
        <d v="1968-06-27T00:00:00Z"/>
        <d v="1953-07-29T00:00:00Z"/>
        <d v="1979-06-16T00:00:00Z"/>
        <d v="1984-04-25T00:00:00Z"/>
        <d v="1964-04-15T00:00:00Z"/>
        <d v="1983-12-15T00:00:00Z"/>
        <d v="1952-06-02T00:00:00Z"/>
        <d v="1956-06-12T00:00:00Z"/>
        <d v="1974-08-27T00:00:00Z"/>
        <d v="1982-07-16T00:00:00Z"/>
        <d v="1972-05-11T00:00:00Z"/>
        <d v="1963-12-28T00:00:00Z"/>
        <d v="1968-11-27T00:00:00Z"/>
        <d v="1969-01-27T00:00:00Z"/>
        <d v="1958-07-20T00:00:00Z"/>
        <d v="1968-01-17T00:00:00Z"/>
        <d v="1965-10-10T00:00:00Z"/>
        <d v="1968-04-30T00:00:00Z"/>
        <d v="1961-09-25T00:00:00Z"/>
        <d v="1966-02-10T00:00:00Z"/>
        <d v="1954-04-12T00:00:00Z"/>
        <d v="1958-12-30T00:00:00Z"/>
        <d v="1979-12-13T00:00:00Z"/>
        <d v="1974-04-01T00:00:00Z"/>
        <d v="1985-11-17T00:00:00Z"/>
        <d v="1982-08-03T00:00:00Z"/>
        <d v="1982-09-25T00:00:00Z"/>
        <d v="1985-07-06T00:00:00Z"/>
        <d v="1978-09-22T00:00:00Z"/>
        <d v="1984-02-25T00:00:00Z"/>
        <d v="1980-06-13T00:00:00Z"/>
        <d v="1964-06-25T00:00:00Z"/>
        <d v="1991-10-20T00:00:00Z"/>
        <d v="1964-05-05T00:00:00Z"/>
        <d v="1961-08-10T00:00:00Z"/>
        <d v="1965-10-11T00:00:00Z"/>
        <d v="1956-11-12T00:00:00Z"/>
        <d v="1989-09-02T00:00:00Z"/>
        <d v="1964-02-25T00:00:00Z"/>
        <d v="1960-06-04T00:00:00Z"/>
        <d v="1965-01-16T00:00:00Z"/>
        <d v="1963-02-24T00:00:00Z"/>
        <d v="1984-07-18T00:00:00Z"/>
        <d v="1977-04-29T00:00:00Z"/>
        <d v="1948-07-21T00:00:00Z"/>
        <d v="1959-10-12T00:00:00Z"/>
        <d v="1980-04-23T00:00:00Z"/>
        <d v="1959-02-27T00:00:00Z"/>
        <d v="1974-05-18T00:00:00Z"/>
        <d v="1961-06-28T00:00:00Z"/>
        <d v="1962-04-03T00:00:00Z"/>
        <d v="1959-06-08T00:00:00Z"/>
        <d v="1961-08-01T00:00:00Z"/>
        <d v="1974-01-09T00:00:00Z"/>
        <d v="1985-01-13T00:00:00Z"/>
        <d v="1991-08-22T00:00:00Z"/>
        <d v="1981-01-19T00:00:00Z"/>
        <d v="1970-09-12T00:00:00Z"/>
        <d v="1965-01-24T00:00:00Z"/>
        <d v="1987-09-11T00:00:00Z"/>
        <d v="1982-05-11T00:00:00Z"/>
        <d v="1993-02-14T00:00:00Z"/>
        <d v="1984-11-21T00:00:00Z"/>
        <d v="1966-10-07T00:00:00Z"/>
        <d v="1987-12-09T00:00:00Z"/>
        <d v="1963-03-25T00:00:00Z"/>
        <d v="1987-05-19T00:00:00Z"/>
        <d v="1981-08-19T00:00:00Z"/>
        <d v="1960-10-01T00:00:00Z"/>
        <d v="1968-12-18T00:00:00Z"/>
        <d v="1981-01-09T00:00:00Z"/>
        <d v="1961-10-29T00:00:00Z"/>
        <d v="1961-07-05T00:00:00Z"/>
        <d v="1958-02-11T00:00:00Z"/>
        <d v="1964-02-01T00:00:00Z"/>
        <d v="1965-03-15T00:00:00Z"/>
        <d v="1974-08-26T00:00:00Z"/>
        <d v="1979-02-27T00:00:00Z"/>
        <d v="1979-11-28T00:00:00Z"/>
        <d v="1959-12-17T00:00:00Z"/>
        <d v="1973-02-26T00:00:00Z"/>
        <d v="1953-11-14T00:00:00Z"/>
        <d v="1995-01-31T00:00:00Z"/>
        <d v="1954-02-18T00:00:00Z"/>
        <d v="1979-09-16T00:00:00Z"/>
        <d v="1978-11-28T00:00:00Z"/>
        <d v="1976-09-03T00:00:00Z"/>
        <d v="1983-02-08T00:00:00Z"/>
        <d v="1961-01-01T00:00:00Z"/>
        <d v="1981-03-12T00:00:00Z"/>
        <d v="1946-06-16T00:00:00Z"/>
        <d v="1976-02-28T00:00:00Z"/>
        <d v="1962-10-05T00:00:00Z"/>
        <d v="1980-08-12T00:00:00Z"/>
        <d v="1944-12-19T00:00:00Z"/>
        <d v="1974-11-14T00:00:00Z"/>
        <d v="1978-08-05T00:00:00Z"/>
        <d v="1980-10-22T00:00:00Z"/>
        <d v="1952-04-23T00:00:00Z"/>
        <d v="1958-02-22T00:00:00Z"/>
        <d v="1980-11-24T00:00:00Z"/>
        <d v="1976-06-03T00:00:00Z"/>
        <d v="1979-01-07T00:00:00Z"/>
        <d v="1980-10-04T00:00:00Z"/>
        <d v="1967-11-17T00:00:00Z"/>
        <d v="1995-11-28T00:00:00Z"/>
        <d v="1983-12-23T00:00:00Z"/>
        <d v="1977-11-12T00:00:00Z"/>
        <d v="1978-05-12T00:00:00Z"/>
        <d v="1980-03-06T00:00:00Z"/>
        <d v="1948-02-21T00:00:00Z"/>
        <d v="1975-09-27T00:00:00Z"/>
        <d v="1981-10-14T00:00:00Z"/>
        <d v="1977-05-07T00:00:00Z"/>
        <d v="1965-05-10T00:00:00Z"/>
        <d v="1973-05-26T00:00:00Z"/>
        <d v="1962-06-25T00:00:00Z"/>
        <d v="1962-04-18T00:00:00Z"/>
        <d v="1991-06-25T00:00:00Z"/>
        <d v="1992-01-29T00:00:00Z"/>
        <d v="1980-09-28T00:00:00Z"/>
        <d v="1973-07-31T00:00:00Z"/>
        <d v="1973-03-13T00:00:00Z"/>
        <d v="1981-03-05T00:00:00Z"/>
        <d v="1975-04-24T00:00:00Z"/>
        <d v="1969-12-10T00:00:00Z"/>
        <d v="1969-09-12T00:00:00Z"/>
        <d v="1984-03-20T00:00:00Z"/>
        <d v="1983-03-29T00:00:00Z"/>
        <d v="1953-08-02T00:00:00Z"/>
        <d v="1982-04-14T00:00:00Z"/>
        <d v="1982-03-08T00:00:00Z"/>
        <d v="1966-11-19T00:00:00Z"/>
        <d v="1975-02-03T00:00:00Z"/>
        <d v="1978-01-01T00:00:00Z"/>
        <d v="1978-01-13T00:00:00Z"/>
        <d v="1960-06-25T00:00:00Z"/>
        <d v="1962-05-29T00:00:00Z"/>
        <d v="1983-06-23T00:00:00Z"/>
        <d v="1955-01-02T00:00:00Z"/>
        <d v="1979-09-29T00:00:00Z"/>
        <d v="1980-09-25T00:00:00Z"/>
        <d v="1970-01-19T00:00:00Z"/>
        <d v="1979-06-05T00:00:00Z"/>
        <d v="1964-06-17T00:00:00Z"/>
        <d v="1940-04-04T00:00:00Z"/>
        <d v="1977-03-24T00:00:00Z"/>
        <d v="1966-03-04T00:00:00Z"/>
        <d v="1981-05-19T00:00:00Z"/>
        <d v="1973-06-27T00:00:00Z"/>
        <d v="1986-09-30T00:00:00Z"/>
        <d v="1968-07-02T00:00:00Z"/>
        <d v="1960-03-19T00:00:00Z"/>
        <d v="1953-04-02T00:00:00Z"/>
        <d v="1971-11-10T00:00:00Z"/>
        <d v="1965-05-27T00:00:00Z"/>
        <d v="1953-08-17T00:00:00Z"/>
        <d v="1977-12-14T00:00:00Z"/>
        <d v="1954-05-16T00:00:00Z"/>
        <d v="1959-11-20T00:00:00Z"/>
        <d v="1976-11-28T00:00:00Z"/>
        <d v="1972-02-27T00:00:00Z"/>
        <d v="1959-06-30T00:00:00Z"/>
        <d v="1954-11-03T00:00:00Z"/>
        <d v="1978-05-25T00:00:00Z"/>
        <d v="1983-09-10T00:00:00Z"/>
        <d v="1961-06-24T00:00:00Z"/>
        <d v="1977-12-29T00:00:00Z"/>
        <d v="1983-06-30T00:00:00Z"/>
        <d v="1946-10-19T00:00:00Z"/>
        <d v="1972-11-15T00:00:00Z"/>
        <d v="1973-01-02T00:00:00Z"/>
        <d v="1975-02-15T00:00:00Z"/>
        <d v="1954-02-07T00:00:00Z"/>
        <d v="1975-03-07T00:00:00Z"/>
        <d v="1977-01-01T00:00:00Z"/>
        <d v="1986-05-30T00:00:00Z"/>
        <d v="1985-12-14T00:00:00Z"/>
        <d v="1953-06-21T00:00:00Z"/>
        <d v="1977-04-17T00:00:00Z"/>
        <d v="1960-06-24T00:00:00Z"/>
        <d v="1976-01-02T00:00:00Z"/>
        <d v="1974-02-18T00:00:00Z"/>
        <d v="1978-02-08T00:00:00Z"/>
        <d v="1992-01-25T00:00:00Z"/>
        <d v="1985-04-13T00:00:00Z"/>
        <d v="1977-02-13T00:00:00Z"/>
        <d v="1987-03-19T00:00:00Z"/>
        <d v="1981-09-03T00:00:00Z"/>
        <d v="1973-05-24T00:00:00Z"/>
        <d v="1966-12-25T00:00:00Z"/>
        <d v="1987-07-24T00:00:00Z"/>
        <d v="1961-07-04T00:00:00Z"/>
        <d v="1978-04-01T00:00:00Z"/>
        <d v="1969-04-27T00:00:00Z"/>
        <d v="1991-12-09T00:00:00Z"/>
        <d v="1989-04-06T00:00:00Z"/>
        <d v="1971-09-02T00:00:00Z"/>
        <d v="1977-05-29T00:00:00Z"/>
        <d v="1991-04-20T00:00:00Z"/>
        <d v="1957-12-13T00:00:00Z"/>
        <d v="1987-01-16T00:00:00Z"/>
        <d v="1970-02-05T00:00:00Z"/>
        <d v="1975-04-08T00:00:00Z"/>
        <d v="1995-08-03T00:00:00Z"/>
        <d v="1975-06-17T00:00:00Z"/>
        <d v="1986-03-10T00:00:00Z"/>
        <d v="1967-06-20T00:00:00Z"/>
        <d v="1976-07-24T00:00:00Z"/>
        <d v="1972-03-10T00:00:00Z"/>
        <d v="1987-10-25T00:00:00Z"/>
        <d v="1960-01-14T00:00:00Z"/>
        <d v="1983-09-28T00:00:00Z"/>
        <d v="1974-07-15T00:00:00Z"/>
        <d v="1967-12-27T00:00:00Z"/>
        <d v="1960-01-22T00:00:00Z"/>
        <d v="1973-09-06T00:00:00Z"/>
        <d v="1976-07-29T00:00:00Z"/>
        <d v="1996-05-15T00:00:00Z"/>
        <d v="1978-10-18T00:00:00Z"/>
        <d v="1984-10-10T00:00:00Z"/>
        <d v="1980-03-20T00:00:00Z"/>
        <d v="1978-03-12T00:00:00Z"/>
        <d v="1961-10-31T00:00:00Z"/>
        <d v="1972-11-08T00:00:00Z"/>
        <d v="1987-09-06T00:00:00Z"/>
        <d v="1968-08-21T00:00:00Z"/>
        <d v="1974-03-08T00:00:00Z"/>
        <d v="1964-08-02T00:00:00Z"/>
        <d v="1982-12-01T00:00:00Z"/>
        <d v="1982-09-23T00:00:00Z"/>
        <d v="1975-07-27T00:00:00Z"/>
        <d v="1975-04-11T00:00:00Z"/>
        <d v="1979-10-10T00:00:00Z"/>
        <d v="1981-09-16T00:00:00Z"/>
        <d v="1977-01-28T00:00:00Z"/>
        <d v="1977-04-28T00:00:00Z"/>
        <d v="1973-08-03T00:00:00Z"/>
        <d v="1968-06-15T00:00:00Z"/>
        <d v="1989-03-16T00:00:00Z"/>
        <d v="1970-09-05T00:00:00Z"/>
        <d v="1970-01-03T00:00:00Z"/>
        <d v="1970-10-05T00:00:00Z"/>
        <d v="1970-02-10T00:00:00Z"/>
        <d v="1953-06-03T00:00:00Z"/>
        <d v="1988-02-24T00:00:00Z"/>
        <d v="1961-11-23T00:00:00Z"/>
        <d v="1960-11-24T00:00:00Z"/>
        <d v="1979-11-19T00:00:00Z"/>
        <d v="1988-08-29T00:00:00Z"/>
        <d v="1989-05-04T00:00:00Z"/>
        <d v="1948-09-08T00:00:00Z"/>
        <d v="1988-06-17T00:00:00Z"/>
        <d v="1984-02-09T00:00:00Z"/>
        <d v="1983-09-17T00:00:00Z"/>
        <d v="1962-07-13T00:00:00Z"/>
        <d v="1988-02-14T00:00:00Z"/>
        <d v="1969-08-25T00:00:00Z"/>
        <d v="1973-02-21T00:00:00Z"/>
        <d v="1971-04-12T00:00:00Z"/>
        <d v="1992-11-01T00:00:00Z"/>
        <d v="1980-08-09T00:00:00Z"/>
        <d v="1972-12-10T00:00:00Z"/>
        <d v="1989-01-09T00:00:00Z"/>
        <d v="1991-10-10T00:00:00Z"/>
        <d v="1976-06-05T00:00:00Z"/>
        <d v="1986-07-10T00:00:00Z"/>
        <d v="1976-04-12T00:00:00Z"/>
        <d v="1963-11-09T00:00:00Z"/>
        <d v="1973-03-30T00:00:00Z"/>
        <d v="1981-01-06T00:00:00Z"/>
        <d v="1979-12-05T00:00:00Z"/>
        <d v="1980-12-17T00:00:00Z"/>
        <d v="1964-05-15T00:00:00Z"/>
        <d v="1954-09-14T00:00:00Z"/>
        <d v="1972-03-19T00:00:00Z"/>
        <d v="1956-02-28T00:00:00Z"/>
        <d v="1963-07-01T00:00:00Z"/>
        <d v="1981-12-05T00:00:00Z"/>
        <d v="1970-11-04T00:00:00Z"/>
        <d v="1986-02-01T00:00:00Z"/>
        <d v="1980-03-22T00:00:00Z"/>
        <d v="1971-12-10T00:00:00Z"/>
        <d v="1987-04-26T00:00:00Z"/>
        <d v="1980-06-29T00:00:00Z"/>
        <d v="1949-05-27T00:00:00Z"/>
        <d v="1972-09-09T00:00:00Z"/>
        <d v="1971-05-15T00:00:00Z"/>
        <d v="1960-07-05T00:00:00Z"/>
        <d v="1980-12-25T00:00:00Z"/>
        <d v="1966-04-07T00:00:00Z"/>
        <d v="1961-05-16T00:00:00Z"/>
        <d v="1966-08-14T00:00:00Z"/>
        <d v="1982-02-12T00:00:00Z"/>
        <d v="1977-01-05T00:00:00Z"/>
        <d v="1983-10-02T00:00:00Z"/>
        <d v="1977-02-14T00:00:00Z"/>
        <d v="1974-03-15T00:00:00Z"/>
        <d v="1986-08-23T00:00:00Z"/>
        <d v="1988-04-17T00:00:00Z"/>
        <d v="1978-02-12T00:00:00Z"/>
        <d v="1971-03-21T00:00:00Z"/>
        <d v="1948-09-01T00:00:00Z"/>
        <d v="1965-03-28T00:00:00Z"/>
        <d v="1985-06-09T00:00:00Z"/>
        <d v="1985-07-30T00:00:00Z"/>
        <d v="1976-12-04T00:00:00Z"/>
        <d v="1946-09-05T00:00:00Z"/>
        <d v="1983-09-29T00:00:00Z"/>
        <d v="1975-06-13T00:00:00Z"/>
        <d v="1962-01-25T00:00:00Z"/>
        <d v="1962-07-05T00:00:00Z"/>
        <d v="1989-04-13T00:00:00Z"/>
        <d v="1928-02-28T00:00:00Z"/>
        <d v="1966-08-06T00:00:00Z"/>
        <d v="1948-05-12T00:00:00Z"/>
        <d v="1966-04-17T00:00:00Z"/>
        <d v="1959-11-23T00:00:00Z"/>
        <d v="1981-03-19T00:00:00Z"/>
        <d v="1947-04-22T00:00:00Z"/>
        <d v="1942-08-02T00:00:00Z"/>
        <d v="1959-06-18T00:00:00Z"/>
        <d v="1976-07-26T00:00:00Z"/>
        <d v="1954-05-20T00:00:00Z"/>
        <d v="1989-04-29T00:00:00Z"/>
        <d v="1989-03-24T00:00:00Z"/>
        <d v="1983-03-08T00:00:00Z"/>
        <d v="1945-02-05T00:00:00Z"/>
        <d v="1981-04-21T00:00:00Z"/>
        <d v="1949-06-24T00:00:00Z"/>
        <d v="1973-06-24T00:00:00Z"/>
        <d v="1994-07-04T00:00:00Z"/>
        <d v="1948-05-20T00:00:00Z"/>
        <d v="1954-03-19T00:00:00Z"/>
        <d v="1979-06-13T00:00:00Z"/>
        <d v="1946-09-06T00:00:00Z"/>
        <d v="1985-01-19T00:00:00Z"/>
        <d v="1962-10-16T00:00:00Z"/>
        <d v="1982-08-11T00:00:00Z"/>
        <d v="1993-07-03T00:00:00Z"/>
        <d v="1974-11-08T00:00:00Z"/>
        <d v="1984-10-12T00:00:00Z"/>
        <d v="1988-10-29T00:00:00Z"/>
        <d v="1966-08-13T00:00:00Z"/>
        <d v="1961-04-07T00:00:00Z"/>
        <d v="1969-04-10T00:00:00Z"/>
        <d v="1983-11-18T00:00:00Z"/>
        <d v="1952-02-03T00:00:00Z"/>
        <d v="1961-06-11T00:00:00Z"/>
        <d v="1976-09-27T00:00:00Z"/>
        <d v="1983-02-07T00:00:00Z"/>
        <d v="1990-11-07T00:00:00Z"/>
        <d v="1978-09-06T00:00:00Z"/>
        <d v="1987-12-08T00:00:00Z"/>
        <d v="1984-11-18T00:00:00Z"/>
        <d v="1976-08-05T00:00:00Z"/>
        <d v="1930-10-20T00:00:00Z"/>
        <d v="1961-06-10T00:00:00Z"/>
        <d v="1957-05-26T00:00:00Z"/>
        <d v="1987-11-28T00:00:00Z"/>
        <d v="1970-07-24T00:00:00Z"/>
        <d v="1924-09-19T00:00:00Z"/>
        <d v="1996-02-10T00:00:00Z"/>
        <d v="1995-06-06T00:00:00Z"/>
        <d v="1977-12-13T00:00:00Z"/>
        <d v="1990-06-23T00:00:00Z"/>
        <d v="1962-10-11T00:00:00Z"/>
        <d v="1991-04-17T00:00:00Z"/>
        <d v="1984-12-01T00:00:00Z"/>
        <d v="1956-11-23T00:00:00Z"/>
        <d v="1984-07-06T00:00:00Z"/>
        <d v="1954-08-14T00:00:00Z"/>
        <d v="1996-09-26T00:00:00Z"/>
        <d v="1978-12-30T00:00:00Z"/>
        <d v="1947-03-18T00:00:00Z"/>
        <d v="1968-10-25T00:00:00Z"/>
        <d v="1992-06-24T00:00:00Z"/>
        <d v="1973-05-29T00:00:00Z"/>
        <d v="1978-08-12T00:00:00Z"/>
        <d v="1965-11-19T00:00:00Z"/>
        <d v="1984-04-30T00:00:00Z"/>
        <d v="1986-10-04T00:00:00Z"/>
        <d v="1983-05-25T00:00:00Z"/>
        <d v="1966-08-29T00:00:00Z"/>
        <d v="1956-02-24T00:00:00Z"/>
        <d v="1963-02-16T00:00:00Z"/>
        <d v="1973-04-03T00:00:00Z"/>
        <d v="1961-01-20T00:00:00Z"/>
        <d v="1961-06-08T00:00:00Z"/>
        <d v="1990-10-20T00:00:00Z"/>
        <d v="1978-03-09T00:00:00Z"/>
        <d v="1986-07-27T00:00:00Z"/>
        <d v="1948-05-27T00:00:00Z"/>
        <d v="1981-08-04T00:00:00Z"/>
        <d v="1957-03-06T00:00:00Z"/>
        <d v="1968-11-28T00:00:00Z"/>
        <d v="1955-02-28T00:00:00Z"/>
        <d v="1966-12-16T00:00:00Z"/>
        <d v="1957-05-18T00:00:00Z"/>
        <d v="1962-02-03T00:00:00Z"/>
        <d v="1962-03-03T00:00:00Z"/>
        <d v="1991-12-24T00:00:00Z"/>
        <d v="1990-03-06T00:00:00Z"/>
        <d v="1962-09-26T00:00:00Z"/>
        <d v="1980-03-29T00:00:00Z"/>
        <d v="1980-03-14T00:00:00Z"/>
        <d v="1948-01-16T00:00:00Z"/>
        <d v="1961-02-27T00:00:00Z"/>
        <d v="1963-02-13T00:00:00Z"/>
        <d v="1989-10-19T00:00:00Z"/>
        <d v="1988-12-15T00:00:00Z"/>
        <d v="1974-10-16T00:00:00Z"/>
        <d v="1957-03-19T00:00:00Z"/>
        <d v="1977-12-20T00:00:00Z"/>
        <d v="1974-02-27T00:00:00Z"/>
        <d v="1957-01-29T00:00:00Z"/>
        <d v="1957-05-14T00:00:00Z"/>
        <d v="1946-02-06T00:00:00Z"/>
        <d v="1966-02-14T00:00:00Z"/>
        <d v="1990-04-18T00:00:00Z"/>
        <d v="1993-08-25T00:00:00Z"/>
        <d v="1979-01-26T00:00:00Z"/>
        <d v="1989-05-16T00:00:00Z"/>
        <d v="1987-07-09T00:00:00Z"/>
        <d v="1992-12-17T00:00:00Z"/>
        <d v="1944-10-20T00:00:00Z"/>
        <d v="1985-02-03T00:00:00Z"/>
        <d v="1990-01-28T00:00:00Z"/>
        <d v="1944-01-09T00:00:00Z"/>
        <d v="1985-06-19T00:00:00Z"/>
        <d v="1980-11-12T00:00:00Z"/>
        <d v="1989-11-22T00:00:00Z"/>
        <d v="1990-01-13T00:00:00Z"/>
        <d v="1991-06-12T00:00:00Z"/>
        <d v="1990-08-31T00:00:00Z"/>
        <d v="1964-03-16T00:00:00Z"/>
        <d v="1986-05-01T00:00:00Z"/>
        <d v="1982-12-21T00:00:00Z"/>
        <d v="1974-11-15T00:00:00Z"/>
        <d v="1980-06-11T00:00:00Z"/>
        <d v="1972-09-04T00:00:00Z"/>
        <d v="1982-11-19T00:00:00Z"/>
        <d v="1969-06-30T00:00:00Z"/>
        <d v="1987-05-27T00:00:00Z"/>
        <d v="1987-06-02T00:00:00Z"/>
        <d v="1982-06-25T00:00:00Z"/>
        <d v="1978-04-24T00:00:00Z"/>
        <d v="1952-03-16T00:00:00Z"/>
        <d v="1968-04-12T00:00:00Z"/>
        <d v="1939-11-29T00:00:00Z"/>
        <d v="1974-07-17T00:00:00Z"/>
        <d v="1986-01-31T00:00:00Z"/>
        <d v="1969-03-22T00:00:00Z"/>
        <d v="1976-11-05T00:00:00Z"/>
        <d v="1974-01-31T00:00:00Z"/>
        <d v="1975-01-11T00:00:00Z"/>
        <d v="1979-05-24T00:00:00Z"/>
        <d v="1967-11-12T00:00:00Z"/>
        <d v="1946-04-29T00:00:00Z"/>
        <d v="1950-09-01T00:00:00Z"/>
        <d v="1966-05-28T00:00:00Z"/>
        <d v="1983-01-15T00:00:00Z"/>
        <d v="1943-09-07T00:00:00Z"/>
        <d v="1982-07-27T00:00:00Z"/>
        <d v="1981-11-10T00:00:00Z"/>
        <d v="1957-11-15T00:00:00Z"/>
        <d v="1966-03-10T00:00:00Z"/>
        <d v="1981-03-28T00:00:00Z"/>
        <d v="1983-12-19T00:00:00Z"/>
        <d v="1946-10-28T00:00:00Z"/>
        <d v="1979-10-04T00:00:00Z"/>
        <d v="1953-09-20T00:00:00Z"/>
        <d v="1980-10-17T00:00:00Z"/>
        <d v="1949-09-19T00:00:00Z"/>
        <d v="1969-09-13T00:00:00Z"/>
        <d v="1984-06-24T00:00:00Z"/>
        <d v="1953-02-11T00:00:00Z"/>
        <d v="1971-12-17T00:00:00Z"/>
        <d v="1971-11-12T00:00:00Z"/>
        <d v="1977-03-21T00:00:00Z"/>
        <d v="1975-05-25T00:00:00Z"/>
        <d v="1966-03-14T00:00:00Z"/>
        <d v="1944-11-14T00:00:00Z"/>
        <d v="1969-02-14T00:00:00Z"/>
        <d v="1975-09-25T00:00:00Z"/>
        <d v="1982-02-24T00:00:00Z"/>
        <d v="1978-11-08T00:00:00Z"/>
        <d v="1965-11-02T00:00:00Z"/>
        <d v="1953-02-09T00:00:00Z"/>
        <d v="1961-05-22T00:00:00Z"/>
        <d v="1955-12-10T00:00:00Z"/>
        <d v="1969-10-09T00:00:00Z"/>
        <d v="1950-12-14T00:00:00Z"/>
        <d v="1953-03-26T00:00:00Z"/>
        <d v="1943-12-05T00:00:00Z"/>
        <d v="1979-08-31T00:00:00Z"/>
        <d v="1955-06-20T00:00:00Z"/>
        <d v="1958-02-21T00:00:00Z"/>
        <d v="1964-04-29T00:00:00Z"/>
        <d v="1950-06-23T00:00:00Z"/>
        <d v="1967-11-13T00:00:00Z"/>
        <d v="1971-04-03T00:00:00Z"/>
        <d v="1972-11-02T00:00:00Z"/>
        <d v="1973-10-07T00:00:00Z"/>
        <d v="1964-01-21T00:00:00Z"/>
        <d v="1977-06-28T00:00:00Z"/>
        <d v="1953-07-20T00:00:00Z"/>
        <d v="1968-07-27T00:00:00Z"/>
        <d v="1954-02-21T00:00:00Z"/>
        <d v="1957-02-27T00:00:00Z"/>
        <d v="1949-04-30T00:00:00Z"/>
        <d v="1967-05-31T00:00:00Z"/>
        <d v="1983-05-09T00:00:00Z"/>
        <d v="1969-05-09T00:00:00Z"/>
        <d v="1974-11-30T00:00:00Z"/>
        <d v="1984-06-15T00:00:00Z"/>
        <d v="1984-03-08T00:00:00Z"/>
        <d v="1978-05-06T00:00:00Z"/>
        <d v="1954-02-05T00:00:00Z"/>
        <d v="1969-12-22T00:00:00Z"/>
        <d v="1959-08-17T00:00:00Z"/>
        <d v="1980-01-19T00:00:00Z"/>
        <d v="1964-01-08T00:00:00Z"/>
        <d v="1947-07-25T00:00:00Z"/>
        <d v="1982-03-31T00:00:00Z"/>
        <d v="1972-04-23T00:00:00Z"/>
        <d v="1950-06-07T00:00:00Z"/>
        <d v="1953-02-23T00:00:00Z"/>
        <d v="1966-04-19T00:00:00Z"/>
        <d v="1986-07-05T00:00:00Z"/>
        <d v="1956-09-26T00:00:00Z"/>
        <d v="1960-11-05T00:00:00Z"/>
        <d v="1955-04-19T00:00:00Z"/>
        <d v="1979-02-03T00:00:00Z"/>
        <d v="1968-11-08T00:00:00Z"/>
        <d v="1962-12-28T00:00:00Z"/>
        <d v="1955-05-08T00:00:00Z"/>
        <d v="1992-05-08T00:00:00Z"/>
        <d v="1983-07-30T00:00:00Z"/>
        <d v="1989-05-22T00:00:00Z"/>
        <d v="1959-01-16T00:00:00Z"/>
        <d v="1953-11-27T00:00:00Z"/>
        <d v="1961-03-21T00:00:00Z"/>
        <d v="1965-08-05T00:00:00Z"/>
        <d v="1947-07-04T00:00:00Z"/>
        <d v="1967-05-30T00:00:00Z"/>
        <d v="1986-05-14T00:00:00Z"/>
        <d v="1993-07-13T00:00:00Z"/>
        <d v="1970-01-21T00:00:00Z"/>
        <d v="1954-02-25T00:00:00Z"/>
        <d v="1964-04-05T00:00:00Z"/>
        <d v="1973-08-22T00:00:00Z"/>
        <d v="1971-08-15T00:00:00Z"/>
        <d v="1973-08-24T00:00:00Z"/>
        <d v="1960-06-17T00:00:00Z"/>
        <d v="1950-03-27T00:00:00Z"/>
        <d v="1953-02-26T00:00:00Z"/>
        <d v="1978-08-27T00:00:00Z"/>
        <d v="1973-12-14T00:00:00Z"/>
        <d v="1951-03-21T00:00:00Z"/>
        <d v="1979-06-11T00:00:00Z"/>
        <d v="1960-10-08T00:00:00Z"/>
        <d v="1976-11-12T00:00:00Z"/>
        <d v="1995-06-03T00:00:00Z"/>
        <d v="1970-11-13T00:00:00Z"/>
        <d v="1953-06-08T00:00:00Z"/>
        <d v="1962-12-09T00:00:00Z"/>
        <d v="1979-08-07T00:00:00Z"/>
        <d v="1994-08-01T00:00:00Z"/>
        <d v="1990-04-20T00:00:00Z"/>
        <d v="1990-02-01T00:00:00Z"/>
        <d v="1989-12-27T00:00:00Z"/>
        <d v="1990-05-25T00:00:00Z"/>
        <d v="1989-04-18T00:00:00Z"/>
        <d v="1989-05-23T00:00:00Z"/>
        <d v="1991-07-11T00:00:00Z"/>
        <d v="1984-12-22T00:00:00Z"/>
        <d v="1996-07-08T00:00:00Z"/>
        <d v="1976-04-21T00:00:00Z"/>
        <d v="1989-10-14T00:00:00Z"/>
        <d v="1986-09-27T00:00:00Z"/>
        <d v="1990-06-10T00:00:00Z"/>
        <d v="1989-10-23T00:00:00Z"/>
        <d v="1976-08-23T00:00:00Z"/>
        <d v="1982-06-07T00:00:00Z"/>
        <d v="1993-06-24T00:00:00Z"/>
        <d v="1990-02-22T00:00:00Z"/>
        <d v="1990-01-04T00:00:00Z"/>
        <d v="1950-06-08T00:00:00Z"/>
        <d v="1994-03-07T00:00:00Z"/>
        <d v="1992-07-11T00:00:00Z"/>
        <d v="1994-02-26T00:00:00Z"/>
        <d v="1979-02-07T00:00:00Z"/>
        <d v="1982-05-05T00:00:00Z"/>
        <d v="1991-03-10T00:00:00Z"/>
        <d v="1989-05-21T00:00:00Z"/>
        <d v="1989-06-16T00:00:00Z"/>
        <d v="1984-07-25T00:00:00Z"/>
        <d v="1989-03-02T00:00:00Z"/>
        <d v="1990-10-16T00:00:00Z"/>
        <d v="1990-07-27T00:00:00Z"/>
        <d v="1989-10-20T00:00:00Z"/>
        <d v="1989-10-11T00:00:00Z"/>
        <d v="1990-05-18T00:00:00Z"/>
        <d v="1989-10-27T00:00:00Z"/>
        <d v="1988-06-13T00:00:00Z"/>
        <d v="1991-08-28T00:00:00Z"/>
        <d v="1987-12-16T00:00:00Z"/>
        <d v="1994-06-11T00:00:00Z"/>
        <d v="1988-11-27T00:00:00Z"/>
        <d v="1994-05-09T00:00:00Z"/>
        <d v="1985-03-30T00:00:00Z"/>
        <d v="1981-07-16T00:00:00Z"/>
        <d v="1975-07-26T00:00:00Z"/>
        <d v="1978-10-29T00:00:00Z"/>
        <d v="1977-01-06T00:00:00Z"/>
        <d v="1972-11-24T00:00:00Z"/>
        <d v="1982-08-07T00:00:00Z"/>
        <d v="1992-07-24T00:00:00Z"/>
        <d v="1976-08-11T00:00:00Z"/>
        <d v="1978-02-11T00:00:00Z"/>
        <d v="1990-08-03T00:00:00Z"/>
        <d v="1989-07-15T00:00:00Z"/>
        <d v="1984-10-29T00:00:00Z"/>
        <d v="1978-08-16T00:00:00Z"/>
        <d v="1983-07-23T00:00:00Z"/>
        <d v="1986-09-26T00:00:00Z"/>
        <d v="1985-02-24T00:00:00Z"/>
        <d v="1993-03-18T00:00:00Z"/>
        <d v="1988-05-09T00:00:00Z"/>
        <d v="1984-07-24T00:00:00Z"/>
        <d v="1945-04-06T00:00:00Z"/>
        <d v="1975-07-19T00:00:00Z"/>
        <d v="1985-10-20T00:00:00Z"/>
        <d v="1988-06-06T00:00:00Z"/>
        <d v="1965-01-05T00:00:00Z"/>
        <d v="1982-01-05T00:00:00Z"/>
        <d v="1987-11-03T00:00:00Z"/>
        <d v="1981-01-04T00:00:00Z"/>
        <d v="1991-05-22T00:00:00Z"/>
        <d v="1991-09-10T00:00:00Z"/>
        <d v="1970-11-24T00:00:00Z"/>
        <d v="1991-08-14T00:00:00Z"/>
        <d v="1975-07-31T00:00:00Z"/>
        <d v="1982-06-11T00:00:00Z"/>
        <d v="1986-03-01T00:00:00Z"/>
        <d v="1984-03-12T00:00:00Z"/>
        <d v="1969-01-18T00:00:00Z"/>
        <d v="1985-01-23T00:00:00Z"/>
        <d v="1989-04-19T00:00:00Z"/>
        <d v="1989-08-23T00:00:00Z"/>
        <d v="1996-04-26T00:00:00Z"/>
        <d v="1995-10-24T00:00:00Z"/>
        <d v="1974-12-07T00:00:00Z"/>
        <d v="1978-06-04T00:00:00Z"/>
        <d v="1978-07-09T00:00:00Z"/>
        <d v="1990-09-21T00:00:00Z"/>
        <d v="1973-02-15T00:00:00Z"/>
        <d v="1975-03-10T00:00:00Z"/>
        <d v="1971-06-01T00:00:00Z"/>
        <d v="1994-08-12T00:00:00Z"/>
        <d v="1965-03-02T00:00:00Z"/>
        <d v="1993-09-12T00:00:00Z"/>
        <d v="1983-02-23T00:00:00Z"/>
        <d v="1961-10-27T00:00:00Z"/>
        <d v="1986-04-25T00:00:00Z"/>
        <d v="1972-10-10T00:00:00Z"/>
        <d v="1980-07-22T00:00:00Z"/>
        <d v="1982-01-23T00:00:00Z"/>
        <d v="1988-05-15T00:00:00Z"/>
        <d v="1980-09-12T00:00:00Z"/>
        <d v="1979-11-12T00:00:00Z"/>
        <d v="1978-08-26T00:00:00Z"/>
        <d v="1952-12-23T00:00:00Z"/>
        <d v="1987-12-30T00:00:00Z"/>
        <d v="1957-12-15T00:00:00Z"/>
        <d v="1975-08-17T00:00:00Z"/>
        <d v="1989-02-20T00:00:00Z"/>
        <d v="1986-05-17T00:00:00Z"/>
        <d v="1978-04-03T00:00:00Z"/>
        <d v="1985-08-29T00:00:00Z"/>
        <d v="1987-04-04T00:00:00Z"/>
        <d v="1977-01-21T00:00:00Z"/>
        <d v="1976-03-01T00:00:00Z"/>
        <d v="1979-03-04T00:00:00Z"/>
        <d v="1976-08-17T00:00:00Z"/>
        <d v="1991-10-15T00:00:00Z"/>
        <d v="1982-11-11T00:00:00Z"/>
        <d v="1959-08-20T00:00:00Z"/>
        <d v="1983-10-13T00:00:00Z"/>
        <d v="1981-06-17T00:00:00Z"/>
        <d v="1975-05-29T00:00:00Z"/>
        <d v="1989-09-30T00:00:00Z"/>
        <d v="1977-12-24T00:00:00Z"/>
        <d v="1991-03-22T00:00:00Z"/>
        <d v="1988-04-25T00:00:00Z"/>
        <d v="1979-08-08T00:00:00Z"/>
        <d v="1987-05-18T00:00:00Z"/>
        <d v="1984-11-01T00:00:00Z"/>
        <d v="1980-03-23T00:00:00Z"/>
        <d v="1981-06-07T00:00:00Z"/>
        <d v="1982-05-01T00:00:00Z"/>
        <d v="1975-04-28T00:00:00Z"/>
        <d v="1988-09-23T00:00:00Z"/>
        <d v="1978-12-06T00:00:00Z"/>
        <d v="1974-11-10T00:00:00Z"/>
        <d v="1966-08-02T00:00:00Z"/>
        <d v="1973-06-09T00:00:00Z"/>
        <d v="1990-10-17T00:00:00Z"/>
        <d v="1971-11-05T00:00:00Z"/>
        <d v="1978-01-04T00:00:00Z"/>
        <d v="1989-09-29T00:00:00Z"/>
        <d v="1982-05-13T00:00:00Z"/>
        <d v="1980-03-17T00:00:00Z"/>
        <d v="1991-11-16T00:00:00Z"/>
        <d v="1994-03-08T00:00:00Z"/>
        <d v="1989-12-15T00:00:00Z"/>
        <d v="1961-10-26T00:00:00Z"/>
        <d v="1961-03-11T00:00:00Z"/>
        <d v="1990-01-06T00:00:00Z"/>
        <d v="1953-08-20T00:00:00Z"/>
        <d v="1972-02-03T00:00:00Z"/>
        <d v="1991-02-14T00:00:00Z"/>
        <d v="1968-02-26T00:00:00Z"/>
        <d v="1962-03-13T00:00:00Z"/>
        <d v="1969-04-08T00:00:00Z"/>
        <d v="1976-10-05T00:00:00Z"/>
        <d v="1992-09-13T00:00:00Z"/>
        <d v="1955-10-19T00:00:00Z"/>
        <d v="1947-08-27T00:00:00Z"/>
        <d v="1980-10-03T00:00:00Z"/>
        <d v="1956-02-10T00:00:00Z"/>
        <d v="1950-05-21T00:00:00Z"/>
        <d v="1935-03-24T00:00:00Z"/>
        <d v="1969-05-03T00:00:00Z"/>
        <d v="1944-11-19T00:00:00Z"/>
        <d v="1968-05-30T00:00:00Z"/>
        <d v="1961-09-06T00:00:00Z"/>
        <d v="1941-09-06T00:00:00Z"/>
        <d v="1979-10-08T00:00:00Z"/>
        <d v="1970-05-12T00:00:00Z"/>
        <d v="1985-12-26T00:00:00Z"/>
        <d v="1970-07-28T00:00:00Z"/>
        <d v="1994-05-19T00:00:00Z"/>
        <d v="1966-12-30T00:00:00Z"/>
        <d v="1949-10-17T00:00:00Z"/>
        <d v="1996-02-14T00:00:00Z"/>
        <d v="1959-08-03T00:00:00Z"/>
        <d v="1978-03-14T00:00:00Z"/>
        <d v="1966-03-31T00:00:00Z"/>
        <d v="1969-07-23T00:00:00Z"/>
        <d v="1948-10-23T00:00:00Z"/>
        <d v="1955-08-29T00:00:00Z"/>
        <d v="1951-09-16T00:00:00Z"/>
        <d v="1947-10-08T00:00:00Z"/>
        <d v="1966-11-26T00:00:00Z"/>
        <d v="1958-09-10T00:00:00Z"/>
        <d v="1968-10-15T00:00:00Z"/>
        <d v="1964-01-14T00:00:00Z"/>
        <d v="1997-03-19T00:00:00Z"/>
        <d v="1972-09-27T00:00:00Z"/>
        <d v="1988-05-22T00:00:00Z"/>
        <d v="1948-09-11T00:00:00Z"/>
        <d v="1985-03-25T00:00:00Z"/>
        <d v="1996-01-05T00:00:00Z"/>
        <d v="1988-05-02T00:00:00Z"/>
        <d v="1951-11-18T00:00:00Z"/>
        <d v="1949-11-19T00:00:00Z"/>
        <d v="1959-10-03T00:00:00Z"/>
        <d v="1952-01-31T00:00:00Z"/>
        <d v="1944-11-03T00:00:00Z"/>
        <d v="1972-03-07T00:00:00Z"/>
        <d v="1960-12-27T00:00:00Z"/>
        <d v="1943-06-01T00:00:00Z"/>
        <d v="1952-05-29T00:00:00Z"/>
        <d v="1972-10-06T00:00:00Z"/>
        <d v="1945-10-24T00:00:00Z"/>
        <d v="1964-11-30T00:00:00Z"/>
        <d v="1981-01-13T00:00:00Z"/>
        <d v="1949-07-10T00:00:00Z"/>
        <d v="1990-06-01T00:00:00Z"/>
        <d v="1951-10-01T00:00:00Z"/>
        <d v="1947-12-28T00:00:00Z"/>
        <d v="1948-03-02T00:00:00Z"/>
        <d v="1965-05-06T00:00:00Z"/>
        <d v="1960-03-09T00:00:00Z"/>
        <d v="1984-11-06T00:00:00Z"/>
        <d v="1995-06-10T00:00:00Z"/>
        <d v="1955-06-08T00:00:00Z"/>
        <d v="1963-01-11T00:00:00Z"/>
        <d v="1956-01-23T00:00:00Z"/>
        <d v="1956-04-05T00:00:00Z"/>
        <d v="1962-01-12T00:00:00Z"/>
        <d v="1978-08-08T00:00:00Z"/>
        <d v="1964-12-28T00:00:00Z"/>
        <d v="1972-09-14T00:00:00Z"/>
        <d v="1978-05-20T00:00:00Z"/>
        <d v="1963-10-15T00:00:00Z"/>
        <d v="1968-04-10T00:00:00Z"/>
        <d v="1959-10-30T00:00:00Z"/>
        <d v="1963-11-12T00:00:00Z"/>
        <d v="1989-12-22T00:00:00Z"/>
        <d v="1978-02-15T00:00:00Z"/>
        <d v="1972-08-18T00:00:00Z"/>
        <d v="1986-05-25T00:00:00Z"/>
        <d v="1992-06-03T00:00:00Z"/>
        <d v="1981-01-12T00:00:00Z"/>
        <d v="1959-04-07T00:00:00Z"/>
        <d v="1986-06-03T00:00:00Z"/>
        <d v="1981-06-15T00:00:00Z"/>
        <d v="1961-05-10T00:00:00Z"/>
        <d v="1997-04-22T00:00:00Z"/>
        <d v="1987-10-14T00:00:00Z"/>
        <d v="1980-09-30T00:00:00Z"/>
        <d v="1964-01-31T00:00:00Z"/>
        <d v="1957-07-04T00:00:00Z"/>
        <d v="1971-07-13T00:00:00Z"/>
        <d v="1945-03-24T00:00:00Z"/>
        <d v="1974-06-28T00:00:00Z"/>
        <d v="1961-09-27T00:00:00Z"/>
        <d v="1977-06-01T00:00:00Z"/>
        <d v="1983-12-31T00:00:00Z"/>
        <d v="1958-04-17T00:00:00Z"/>
        <d v="1948-07-31T00:00:00Z"/>
        <d v="1969-06-24T00:00:00Z"/>
        <d v="1990-06-06T00:00:00Z"/>
        <d v="1987-12-29T00:00:00Z"/>
        <d v="1982-05-16T00:00:00Z"/>
        <d v="1979-12-26T00:00:00Z"/>
        <d v="1958-09-13T00:00:00Z"/>
        <d v="1945-08-05T00:00:00Z"/>
        <d v="1967-12-07T00:00:00Z"/>
        <d v="1952-04-11T00:00:00Z"/>
        <d v="1993-01-29T00:00:00Z"/>
        <d v="1984-04-05T00:00:00Z"/>
        <d v="1965-12-29T00:00:00Z"/>
        <d v="1974-12-29T00:00:00Z"/>
        <d v="1970-10-10T00:00:00Z"/>
        <d v="1963-03-14T00:00:00Z"/>
        <d v="1957-07-30T00:00:00Z"/>
        <d v="1980-02-12T00:00:00Z"/>
        <d v="1972-04-07T00:00:00Z"/>
        <d v="1991-11-23T00:00:00Z"/>
        <d v="1962-06-21T00:00:00Z"/>
        <d v="1949-06-21T00:00:00Z"/>
        <d v="1986-04-07T00:00:00Z"/>
        <d v="1983-07-20T00:00:00Z"/>
        <d v="1955-05-13T00:00:00Z"/>
        <d v="1956-10-04T00:00:00Z"/>
        <d v="1986-02-09T00:00:00Z"/>
        <d v="1971-06-28T00:00:00Z"/>
        <d v="1980-09-26T00:00:00Z"/>
        <d v="1979-08-19T00:00:00Z"/>
        <d v="1991-11-30T00:00:00Z"/>
        <d v="1981-09-15T00:00:00Z"/>
        <d v="1986-08-20T00:00:00Z"/>
        <d v="1968-10-26T00:00:00Z"/>
        <d v="1973-12-27T00:00:00Z"/>
        <d v="1973-10-27T00:00:00Z"/>
        <d v="1976-09-23T00:00:00Z"/>
        <d v="1974-06-20T00:00:00Z"/>
        <d v="1983-11-25T00:00:00Z"/>
        <d v="1980-01-17T00:00:00Z"/>
        <d v="1965-05-05T00:00:00Z"/>
        <d v="1989-01-01T00:00:00Z"/>
        <d v="1987-06-23T00:00:00Z"/>
        <d v="1980-01-21T00:00:00Z"/>
        <d v="1978-02-07T00:00:00Z"/>
        <d v="1966-11-18T00:00:00Z"/>
        <d v="1984-06-08T00:00:00Z"/>
        <d v="1996-09-04T00:00:00Z"/>
        <d v="1985-04-14T00:00:00Z"/>
        <d v="1991-03-03T00:00:00Z"/>
        <d v="1954-06-20T00:00:00Z"/>
        <d v="1990-07-30T00:00:00Z"/>
        <d v="1980-11-15T00:00:00Z"/>
        <d v="1962-01-18T00:00:00Z"/>
        <d v="1952-12-22T00:00:00Z"/>
        <d v="1989-06-07T00:00:00Z"/>
        <d v="1941-05-31T00:00:00Z"/>
        <d v="1972-02-17T00:00:00Z"/>
        <d v="1975-04-16T00:00:00Z"/>
        <d v="1947-12-10T00:00:00Z"/>
        <d v="1983-09-25T00:00:00Z"/>
        <d v="1954-07-25T00:00:00Z"/>
        <d v="1947-08-10T00:00:00Z"/>
        <d v="1975-12-03T00:00:00Z"/>
        <d v="1965-01-09T00:00:00Z"/>
        <d v="1972-04-09T00:00:00Z"/>
        <d v="1988-07-17T00:00:00Z"/>
        <d v="1985-07-19T00:00:00Z"/>
        <d v="1978-11-22T00:00:00Z"/>
        <d v="1992-10-02T00:00:00Z"/>
        <d v="1948-12-20T00:00:00Z"/>
        <d v="1979-03-26T00:00:00Z"/>
        <d v="1971-08-04T00:00:00Z"/>
        <d v="1971-07-25T00:00:00Z"/>
        <d v="1975-08-01T00:00:00Z"/>
        <d v="1991-02-23T00:00:00Z"/>
        <d v="1993-07-19T00:00:00Z"/>
        <d v="1992-02-24T00:00:00Z"/>
        <d v="1995-09-16T00:00:00Z"/>
        <d v="1970-03-14T00:00:00Z"/>
        <d v="1995-03-15T00:00:00Z"/>
        <d v="1985-01-02T00:00:00Z"/>
        <d v="1946-06-15T00:00:00Z"/>
        <d v="1997-02-24T00:00:00Z"/>
        <d v="1963-02-27T00:00:00Z"/>
        <d v="1985-12-31T00:00:00Z"/>
        <d v="1957-09-14T00:00:00Z"/>
        <d v="1980-09-11T00:00:00Z"/>
        <d v="1964-05-02T00:00:00Z"/>
        <d v="1989-06-21T00:00:00Z"/>
        <d v="1981-08-13T00:00:00Z"/>
        <d v="1962-04-26T00:00:00Z"/>
        <d v="1989-01-21T00:00:00Z"/>
        <d v="1977-06-03T00:00:00Z"/>
        <d v="1981-12-04T00:00:00Z"/>
        <d v="1971-11-19T00:00:00Z"/>
        <d v="1986-11-17T00:00:00Z"/>
        <d v="1958-06-13T00:00:00Z"/>
        <d v="1976-07-27T00:00:00Z"/>
        <d v="1997-02-07T00:00:00Z"/>
        <d v="1965-12-04T00:00:00Z"/>
        <d v="1984-06-27T00:00:00Z"/>
        <d v="1994-05-11T00:00:00Z"/>
        <d v="1978-05-10T00:00:00Z"/>
        <d v="1967-03-25T00:00:00Z"/>
        <d v="1997-07-20T00:00:00Z"/>
        <d v="1979-08-04T00:00:00Z"/>
        <d v="1983-11-01T00:00:00Z"/>
        <d v="1970-06-26T00:00:00Z"/>
        <d v="1989-11-11T00:00:00Z"/>
        <d v="1982-04-24T00:00:00Z"/>
        <d v="1982-06-15T00:00:00Z"/>
        <d v="1978-10-04T00:00:00Z"/>
        <d v="1941-05-13T00:00:00Z"/>
        <d v="1992-11-19T00:00:00Z"/>
        <d v="1974-07-04T00:00:00Z"/>
        <d v="1984-07-09T00:00:00Z"/>
        <d v="1972-06-22T00:00:00Z"/>
        <d v="1952-12-17T00:00:00Z"/>
        <d v="1979-06-22T00:00:00Z"/>
        <d v="1988-12-14T00:00:00Z"/>
        <d v="1962-10-29T00:00:00Z"/>
        <d v="1975-07-01T00:00:00Z"/>
        <d v="1974-05-10T00:00:00Z"/>
        <d v="1984-05-08T00:00:00Z"/>
        <d v="1989-11-19T00:00:00Z"/>
        <d v="1985-10-03T00:00:00Z"/>
        <d v="1977-05-12T00:00:00Z"/>
        <d v="1965-09-14T00:00:00Z"/>
        <d v="1981-11-02T00:00:00Z"/>
        <d v="1965-04-03T00:00:00Z"/>
        <d v="1973-12-24T00:00:00Z"/>
        <d v="1991-01-27T00:00:00Z"/>
        <d v="1978-05-13T00:00:00Z"/>
        <d v="1990-11-26T00:00:00Z"/>
        <d v="1961-04-23T00:00:00Z"/>
        <d v="1984-07-11T00:00:00Z"/>
        <d v="1974-08-29T00:00:00Z"/>
        <d v="1957-10-23T00:00:00Z"/>
        <d v="1964-01-09T00:00:00Z"/>
        <d v="1984-07-30T00:00:00Z"/>
        <d v="1959-02-23T00:00:00Z"/>
        <d v="1972-05-19T00:00:00Z"/>
        <d v="1974-11-11T00:00:00Z"/>
        <d v="1967-04-18T00:00:00Z"/>
        <d v="1973-08-04T00:00:00Z"/>
        <d v="1986-12-11T00:00:00Z"/>
        <d v="1968-08-15T00:00:00Z"/>
        <d v="1990-05-22T00:00:00Z"/>
        <d v="1949-12-11T00:00:00Z"/>
        <d v="1984-05-19T00:00:00Z"/>
        <d v="1978-04-15T00:00:00Z"/>
        <d v="1991-07-04T00:00:00Z"/>
        <d v="1994-06-04T00:00:00Z"/>
        <d v="1992-05-11T00:00:00Z"/>
        <d v="1992-06-22T00:00:00Z"/>
        <d v="1954-02-13T00:00:00Z"/>
        <d v="1977-12-03T00:00:00Z"/>
        <d v="1975-09-09T00:00:00Z"/>
        <d v="1989-02-24T00:00:00Z"/>
        <d v="1970-03-09T00:00:00Z"/>
        <d v="1974-07-26T00:00:00Z"/>
        <d v="1986-07-24T00:00:00Z"/>
        <d v="1950-12-16T00:00:00Z"/>
        <d v="1969-06-26T00:00:00Z"/>
        <d v="1956-09-05T00:00:00Z"/>
        <d v="1983-05-14T00:00:00Z"/>
        <d v="1971-09-07T00:00:00Z"/>
        <d v="1990-11-18T00:00:00Z"/>
        <d v="1959-06-15T00:00:00Z"/>
        <d v="1988-02-16T00:00:00Z"/>
        <d v="1980-05-28T00:00:00Z"/>
        <d v="1991-01-14T00:00:00Z"/>
        <d v="1972-11-11T00:00:00Z"/>
        <d v="1976-08-18T00:00:00Z"/>
        <d v="1955-11-10T00:00:00Z"/>
        <d v="1992-10-25T00:00:00Z"/>
        <d v="1960-09-18T00:00:00Z"/>
        <d v="1957-11-06T00:00:00Z"/>
        <d v="1986-10-29T00:00:00Z"/>
        <d v="1981-07-02T00:00:00Z"/>
        <d v="1951-12-26T00:00:00Z"/>
        <d v="1993-05-28T00:00:00Z"/>
        <d v="1973-04-30T00:00:00Z"/>
        <d v="1940-01-19T00:00:00Z"/>
        <d v="1988-12-25T00:00:00Z"/>
        <d v="1986-05-20T00:00:00Z"/>
        <d v="1990-10-05T00:00:00Z"/>
        <d v="1956-01-11T00:00:00Z"/>
        <d v="1980-11-05T00:00:00Z"/>
        <d v="1973-03-27T00:00:00Z"/>
        <d v="1976-02-23T00:00:00Z"/>
        <d v="1980-06-01T00:00:00Z"/>
        <d v="1969-12-21T00:00:00Z"/>
        <d v="1987-12-21T00:00:00Z"/>
        <d v="1973-03-18T00:00:00Z"/>
        <d v="1981-12-25T00:00:00Z"/>
        <d v="1974-10-27T00:00:00Z"/>
        <d v="1992-05-12T00:00:00Z"/>
        <d v="1988-09-15T00:00:00Z"/>
        <d v="1965-12-07T00:00:00Z"/>
        <d v="1991-08-26T00:00:00Z"/>
        <d v="1991-06-01T00:00:00Z"/>
        <d v="1976-06-11T00:00:00Z"/>
        <d v="1969-04-24T00:00:00Z"/>
        <d v="1981-05-14T00:00:00Z"/>
        <d v="1953-08-28T00:00:00Z"/>
        <d v="1976-12-20T00:00:00Z"/>
        <d v="1978-06-16T00:00:00Z"/>
        <d v="1984-03-15T00:00:00Z"/>
        <d v="1972-10-03T00:00:00Z"/>
        <d v="1992-10-23T00:00:00Z"/>
        <d v="1983-08-04T00:00:00Z"/>
        <d v="1975-05-20T00:00:00Z"/>
        <d v="1985-03-18T00:00:00Z"/>
        <d v="1971-07-10T00:00:00Z"/>
        <d v="1966-08-19T00:00:00Z"/>
        <d v="1977-09-04T00:00:00Z"/>
        <d v="1955-03-28T00:00:00Z"/>
        <d v="1993-07-20T00:00:00Z"/>
        <d v="1988-04-18T00:00:00Z"/>
        <d v="1962-02-05T00:00:00Z"/>
        <d v="1976-04-11T00:00:00Z"/>
        <d v="1967-07-25T00:00:00Z"/>
        <d v="1988-04-26T00:00:00Z"/>
        <d v="1978-11-14T00:00:00Z"/>
        <d v="1976-06-13T00:00:00Z"/>
        <d v="1985-07-27T00:00:00Z"/>
        <d v="1966-10-26T00:00:00Z"/>
        <d v="1979-08-22T00:00:00Z"/>
        <d v="1971-11-11T00:00:00Z"/>
        <d v="1993-12-13T00:00:00Z"/>
        <d v="1970-12-26T00:00:00Z"/>
        <d v="1979-08-10T00:00:00Z"/>
        <d v="1996-06-20T00:00:00Z"/>
        <d v="1960-10-04T00:00:00Z"/>
        <d v="1972-07-11T00:00:00Z"/>
        <d v="1959-07-27T00:00:00Z"/>
        <d v="1988-11-28T00:00:00Z"/>
        <d v="1978-09-10T00:00:00Z"/>
        <d v="1982-06-30T00:00:00Z"/>
        <d v="1982-11-21T00:00:00Z"/>
        <d v="1983-06-20T00:00:00Z"/>
        <d v="1986-08-09T00:00:00Z"/>
        <d v="1983-11-20T00:00:00Z"/>
        <d v="1962-03-11T00:00:00Z"/>
        <d v="1984-08-21T00:00:00Z"/>
        <d v="1992-05-29T00:00:00Z"/>
        <d v="1979-01-04T00:00:00Z"/>
        <d v="1981-08-11T00:00:00Z"/>
        <d v="1988-07-18T00:00:00Z"/>
        <d v="1981-06-05T00:00:00Z"/>
        <d v="1982-05-19T00:00:00Z"/>
        <d v="1961-01-26T00:00:00Z"/>
        <d v="1976-05-18T00:00:00Z"/>
        <d v="1980-03-26T00:00:00Z"/>
        <d v="1984-02-12T00:00:00Z"/>
        <d v="1977-02-07T00:00:00Z"/>
        <d v="1932-01-04T00:00:00Z"/>
        <d v="1981-05-16T00:00:00Z"/>
        <d v="1988-02-21T00:00:00Z"/>
        <d v="1969-05-17T00:00:00Z"/>
        <d v="1982-12-28T00:00:00Z"/>
        <d v="1977-12-08T00:00:00Z"/>
        <d v="1976-10-09T00:00:00Z"/>
        <d v="1989-01-03T00:00:00Z"/>
        <d v="1979-04-20T00:00:00Z"/>
        <d v="1965-08-25T00:00:00Z"/>
        <d v="1987-06-15T00:00:00Z"/>
        <d v="1978-10-17T00:00:00Z"/>
        <d v="1979-01-02T00:00:00Z"/>
        <d v="1984-09-13T00:00:00Z"/>
        <d v="1957-07-22T00:00:00Z"/>
        <d v="1983-08-06T00:00:00Z"/>
        <d v="1992-07-12T00:00:00Z"/>
        <d v="1993-04-11T00:00:00Z"/>
        <d v="1979-09-20T00:00:00Z"/>
        <d v="1988-06-29T00:00:00Z"/>
        <d v="1980-04-04T00:00:00Z"/>
        <d v="1993-07-26T00:00:00Z"/>
        <d v="1992-12-19T00:00:00Z"/>
        <d v="1967-01-09T00:00:00Z"/>
        <d v="1988-12-10T00:00:00Z"/>
        <d v="1951-08-03T00:00:00Z"/>
        <d v="1980-04-11T00:00:00Z"/>
        <d v="1981-02-23T00:00:00Z"/>
        <d v="1990-08-11T00:00:00Z"/>
        <d v="1981-06-01T00:00:00Z"/>
        <d v="1941-01-01T00:00:00Z"/>
        <d v="1965-06-06T00:00:00Z"/>
        <d v="1936-02-16T00:00:00Z"/>
        <d v="1961-12-30T00:00:00Z"/>
        <d v="1972-12-02T00:00:00Z"/>
        <d v="1935-10-05T00:00:00Z"/>
        <d v="1951-05-24T00:00:00Z"/>
        <d v="1989-10-07T00:00:00Z"/>
        <d v="1949-05-31T00:00:00Z"/>
        <d v="1993-12-09T00:00:00Z"/>
        <d v="1945-07-18T00:00:00Z"/>
        <d v="1968-12-09T00:00:00Z"/>
        <d v="1953-01-31T00:00:00Z"/>
        <d v="1944-01-19T00:00:00Z"/>
        <d v="1968-02-12T00:00:00Z"/>
        <d v="1937-03-31T00:00:00Z"/>
        <d v="1946-05-20T00:00:00Z"/>
        <d v="1990-02-28T00:00:00Z"/>
        <d v="1942-04-14T00:00:00Z"/>
        <d v="1941-03-03T00:00:00Z"/>
        <d v="1963-03-09T00:00:00Z"/>
        <d v="1957-02-04T00:00:00Z"/>
        <d v="1958-10-07T00:00:00Z"/>
        <d v="1967-06-17T00:00:00Z"/>
        <d v="1967-10-10T00:00:00Z"/>
        <d v="1958-04-21T00:00:00Z"/>
        <d v="1948-04-15T00:00:00Z"/>
        <d v="1974-04-28T00:00:00Z"/>
        <d v="1943-10-12T00:00:00Z"/>
        <d v="1997-04-14T00:00:00Z"/>
        <d v="1939-11-23T00:00:00Z"/>
        <d v="1963-10-07T00:00:00Z"/>
        <d v="1966-01-26T00:00:00Z"/>
        <d v="1953-08-09T00:00:00Z"/>
        <d v="1968-06-02T00:00:00Z"/>
        <d v="1971-12-01T00:00:00Z"/>
        <d v="1950-02-15T00:00:00Z"/>
        <d v="1968-02-03T00:00:00Z"/>
        <d v="1995-10-02T00:00:00Z"/>
        <d v="1949-10-23T00:00:00Z"/>
        <d v="1961-10-13T00:00:00Z"/>
        <d v="1990-03-03T00:00:00Z"/>
        <d v="1962-01-04T00:00:00Z"/>
        <d v="1958-06-30T00:00:00Z"/>
        <d v="1985-10-27T00:00:00Z"/>
        <d v="1971-01-30T00:00:00Z"/>
        <d v="1966-12-09T00:00:00Z"/>
        <d v="1975-12-24T00:00:00Z"/>
        <d v="1946-02-24T00:00:00Z"/>
        <d v="1969-08-30T00:00:00Z"/>
        <d v="1961-01-22T00:00:00Z"/>
        <d v="1974-03-18T00:00:00Z"/>
        <d v="1978-09-04T00:00:00Z"/>
        <d v="1951-08-04T00:00:00Z"/>
        <d v="1953-06-30T00:00:00Z"/>
        <d v="1955-11-29T00:00:00Z"/>
        <d v="1950-05-11T00:00:00Z"/>
        <d v="1943-09-29T00:00:00Z"/>
        <d v="1987-06-10T00:00:00Z"/>
        <d v="1957-12-16T00:00:00Z"/>
        <d v="1970-12-09T00:00:00Z"/>
        <d v="1964-10-17T00:00:00Z"/>
        <d v="1993-06-02T00:00:00Z"/>
        <d v="1965-01-21T00:00:00Z"/>
        <d v="1946-11-06T00:00:00Z"/>
        <d v="1992-03-11T00:00:00Z"/>
        <d v="1961-03-07T00:00:00Z"/>
        <d v="1955-12-29T00:00:00Z"/>
        <d v="1962-04-07T00:00:00Z"/>
        <d v="1980-04-05T00:00:00Z"/>
        <d v="1983-11-09T00:00:00Z"/>
        <d v="1991-06-21T00:00:00Z"/>
        <d v="1948-10-14T00:00:00Z"/>
        <d v="1996-03-20T00:00:00Z"/>
        <d v="1982-02-18T00:00:00Z"/>
        <d v="1994-01-11T00:00:00Z"/>
        <d v="1971-12-04T00:00:00Z"/>
        <d v="1984-09-23T00:00:00Z"/>
        <d v="1964-11-08T00:00:00Z"/>
        <d v="1947-01-28T00:00:00Z"/>
        <d v="1939-02-25T00:00:00Z"/>
        <d v="1965-05-20T00:00:00Z"/>
        <d v="1984-12-19T00:00:00Z"/>
        <d v="1964-08-28T00:00:00Z"/>
        <d v="1960-05-11T00:00:00Z"/>
        <d v="1962-09-21T00:00:00Z"/>
        <d v="1939-10-08T00:00:00Z"/>
        <d v="1978-10-27T00:00:00Z"/>
        <d v="1948-03-18T00:00:00Z"/>
        <d v="1950-05-14T00:00:00Z"/>
        <d v="1959-11-08T00:00:00Z"/>
        <d v="1933-03-22T00:00:00Z"/>
        <d v="1996-02-21T00:00:00Z"/>
        <d v="1940-01-28T00:00:00Z"/>
        <d v="1947-07-20T00:00:00Z"/>
        <d v="1976-06-04T00:00:00Z"/>
        <d v="1960-11-01T00:00:00Z"/>
        <d v="1935-11-11T00:00:00Z"/>
        <d v="1990-01-08T00:00:00Z"/>
        <d v="1975-11-06T00:00:00Z"/>
        <d v="1944-04-28T00:00:00Z"/>
        <d v="1953-12-09T00:00:00Z"/>
        <d v="1973-11-01T00:00:00Z"/>
        <d v="1955-03-24T00:00:00Z"/>
        <d v="1946-05-15T00:00:00Z"/>
        <d v="1938-05-22T00:00:00Z"/>
        <d v="1962-03-21T00:00:00Z"/>
        <d v="1988-12-13T00:00:00Z"/>
        <d v="1992-07-13T00:00:00Z"/>
        <d v="1966-06-09T00:00:00Z"/>
        <d v="1974-06-14T00:00:00Z"/>
        <d v="1951-12-19T00:00:00Z"/>
        <d v="1982-07-22T00:00:00Z"/>
        <d v="1969-01-12T00:00:00Z"/>
        <d v="1982-06-03T00:00:00Z"/>
        <d v="1966-12-15T00:00:00Z"/>
        <d v="1945-11-11T00:00:00Z"/>
        <d v="1964-02-04T00:00:00Z"/>
        <d v="1965-02-08T00:00:00Z"/>
        <d v="1946-02-23T00:00:00Z"/>
        <d v="1991-01-29T00:00:00Z"/>
        <d v="1991-09-28T00:00:00Z"/>
        <d v="1952-10-20T00:00:00Z"/>
        <d v="1982-10-01T00:00:00Z"/>
        <d v="1946-11-23T00:00:00Z"/>
        <d v="1985-07-29T00:00:00Z"/>
        <d v="1985-08-16T00:00:00Z"/>
        <d v="1956-05-20T00:00:00Z"/>
        <d v="1944-02-02T00:00:00Z"/>
        <d v="1964-05-17T00:00:00Z"/>
        <d v="1959-11-02T00:00:00Z"/>
        <d v="1966-07-06T00:00:00Z"/>
        <d v="1969-07-22T00:00:00Z"/>
        <d v="1974-06-13T00:00:00Z"/>
        <d v="1956-05-12T00:00:00Z"/>
        <d v="1954-03-28T00:00:00Z"/>
        <d v="1978-10-22T00:00:00Z"/>
        <d v="1974-09-24T00:00:00Z"/>
        <d v="1934-02-03T00:00:00Z"/>
        <d v="1948-05-16T00:00:00Z"/>
        <d v="1995-10-21T00:00:00Z"/>
        <d v="1959-04-12T00:00:00Z"/>
        <d v="1971-07-03T00:00:00Z"/>
        <d v="1974-06-05T00:00:00Z"/>
        <d v="1970-12-27T00:00:00Z"/>
        <d v="1963-05-18T00:00:00Z"/>
        <d v="1981-11-07T00:00:00Z"/>
        <d v="1965-04-30T00:00:00Z"/>
        <d v="1964-09-10T00:00:00Z"/>
        <d v="1961-05-21T00:00:00Z"/>
        <d v="1943-10-16T00:00:00Z"/>
        <d v="1952-08-21T00:00:00Z"/>
        <d v="1971-10-03T00:00:00Z"/>
        <d v="1962-07-17T00:00:00Z"/>
        <d v="1980-11-19T00:00:00Z"/>
        <d v="1989-12-19T00:00:00Z"/>
        <d v="1963-05-27T00:00:00Z"/>
        <d v="1985-07-17T00:00:00Z"/>
        <d v="1974-04-25T00:00:00Z"/>
        <d v="1972-09-05T00:00:00Z"/>
        <d v="1963-03-11T00:00:00Z"/>
        <d v="1964-08-19T00:00:00Z"/>
        <d v="1992-07-31T00:00:00Z"/>
        <d v="1983-02-03T00:00:00Z"/>
        <d v="1948-08-08T00:00:00Z"/>
        <d v="1981-10-09T00:00:00Z"/>
        <d v="1984-07-19T00:00:00Z"/>
        <d v="1951-03-27T00:00:00Z"/>
        <d v="1958-04-11T00:00:00Z"/>
        <d v="1956-05-28T00:00:00Z"/>
        <d v="1961-08-19T00:00:00Z"/>
        <d v="1977-12-22T00:00:00Z"/>
        <d v="1945-06-06T00:00:00Z"/>
        <d v="1974-02-03T00:00:00Z"/>
        <d v="1970-08-01T00:00:00Z"/>
        <d v="1966-08-23T00:00:00Z"/>
        <d v="1992-01-27T00:00:00Z"/>
        <d v="1952-11-21T00:00:00Z"/>
        <d v="1959-05-09T00:00:00Z"/>
        <d v="1967-03-06T00:00:00Z"/>
        <d v="1983-09-03T00:00:00Z"/>
        <d v="1956-02-15T00:00:00Z"/>
        <d v="1968-09-19T00:00:00Z"/>
        <d v="1967-07-14T00:00:00Z"/>
        <d v="1969-02-17T00:00:00Z"/>
        <d v="1958-03-01T00:00:00Z"/>
        <d v="1957-08-11T00:00:00Z"/>
        <d v="1946-05-27T00:00:00Z"/>
        <d v="1971-02-07T00:00:00Z"/>
        <d v="1987-07-13T00:00:00Z"/>
        <d v="1961-03-01T00:00:00Z"/>
        <d v="1949-12-04T00:00:00Z"/>
        <d v="1976-10-12T00:00:00Z"/>
        <d v="1957-05-11T00:00:00Z"/>
        <d v="1959-07-17T00:00:00Z"/>
        <d v="1956-06-23T00:00:00Z"/>
        <d v="1985-12-22T00:00:00Z"/>
        <d v="1981-04-09T00:00:00Z"/>
        <d v="1984-08-14T00:00:00Z"/>
        <d v="1980-12-30T00:00:00Z"/>
        <d v="1975-08-15T00:00:00Z"/>
        <d v="1968-05-12T00:00:00Z"/>
        <d v="1958-01-10T00:00:00Z"/>
        <d v="1965-01-14T00:00:00Z"/>
        <d v="1963-06-20T00:00:00Z"/>
        <d v="1971-10-14T00:00:00Z"/>
        <d v="1991-05-10T00:00:00Z"/>
        <d v="1970-12-29T00:00:00Z"/>
        <d v="1976-03-21T00:00:00Z"/>
        <d v="1954-01-17T00:00:00Z"/>
        <d v="1995-05-20T00:00:00Z"/>
        <d v="1962-04-05T00:00:00Z"/>
        <d v="1971-06-29T00:00:00Z"/>
        <d v="1971-08-17T00:00:00Z"/>
        <d v="1969-07-12T00:00:00Z"/>
        <d v="1960-07-17T00:00:00Z"/>
        <d v="1974-04-17T00:00:00Z"/>
        <d v="1967-09-02T00:00:00Z"/>
        <d v="1988-10-06T00:00:00Z"/>
        <d v="1979-02-20T00:00:00Z"/>
        <d v="1969-03-21T00:00:00Z"/>
        <d v="1981-09-19T00:00:00Z"/>
        <d v="1965-09-20T00:00:00Z"/>
        <d v="1982-06-04T00:00:00Z"/>
        <d v="1976-01-12T00:00:00Z"/>
        <d v="1982-05-26T00:00:00Z"/>
        <d v="1970-02-18T00:00:00Z"/>
        <d v="1978-07-18T00:00:00Z"/>
        <d v="1991-11-20T00:00:00Z"/>
        <d v="1983-12-26T00:00:00Z"/>
        <d v="1952-07-11T00:00:00Z"/>
        <d v="1981-12-13T00:00:00Z"/>
        <d v="1965-03-20T00:00:00Z"/>
        <d v="1970-11-21T00:00:00Z"/>
        <d v="1950-04-14T00:00:00Z"/>
        <d v="1947-12-24T00:00:00Z"/>
        <d v="1979-04-30T00:00:00Z"/>
        <d v="1990-03-21T00:00:00Z"/>
        <d v="1980-12-05T00:00:00Z"/>
        <d v="1984-11-05T00:00:00Z"/>
        <d v="1986-10-07T00:00:00Z"/>
        <d v="1978-06-01T00:00:00Z"/>
        <d v="1973-05-15T00:00:00Z"/>
        <d v="1963-02-01T00:00:00Z"/>
        <d v="1970-05-31T00:00:00Z"/>
        <d v="1967-10-24T00:00:00Z"/>
        <d v="1984-05-05T00:00:00Z"/>
        <d v="1982-12-05T00:00:00Z"/>
        <d v="1960-09-14T00:00:00Z"/>
        <d v="1967-03-13T00:00:00Z"/>
        <d v="1951-08-22T00:00:00Z"/>
        <d v="1980-09-16T00:00:00Z"/>
        <d v="1961-07-27T00:00:00Z"/>
        <d v="1973-12-20T00:00:00Z"/>
        <d v="1978-01-11T00:00:00Z"/>
        <d v="1965-06-25T00:00:00Z"/>
        <d v="1975-04-29T00:00:00Z"/>
        <d v="1981-02-15T00:00:00Z"/>
        <d v="1974-10-05T00:00:00Z"/>
        <d v="1968-01-23T00:00:00Z"/>
        <d v="1968-08-16T00:00:00Z"/>
        <d v="1967-05-22T00:00:00Z"/>
        <d v="1953-09-15T00:00:00Z"/>
        <d v="1981-08-10T00:00:00Z"/>
        <d v="1950-08-25T00:00:00Z"/>
        <d v="1950-03-03T00:00:00Z"/>
        <d v="1964-09-01T00:00:00Z"/>
        <d v="1980-12-22T00:00:00Z"/>
        <d v="1969-04-03T00:00:00Z"/>
        <d v="1963-04-25T00:00:00Z"/>
        <d v="1938-09-30T00:00:00Z"/>
        <d v="1962-04-04T00:00:00Z"/>
        <d v="1985-04-22T00:00:00Z"/>
        <d v="1970-08-08T00:00:00Z"/>
        <d v="1968-04-07T00:00:00Z"/>
        <d v="1992-04-26T00:00:00Z"/>
        <d v="1969-12-31T00:00:00Z"/>
        <d v="1964-05-13T00:00:00Z"/>
        <d v="1970-01-09T00:00:00Z"/>
        <d v="1992-12-12T00:00:00Z"/>
        <d v="1942-03-03T00:00:00Z"/>
        <d v="1969-02-06T00:00:00Z"/>
        <d v="1964-08-14T00:00:00Z"/>
        <d v="1939-03-28T00:00:00Z"/>
        <d v="1978-07-24T00:00:00Z"/>
        <d v="1995-12-10T00:00:00Z"/>
        <d v="1963-09-24T00:00:00Z"/>
        <d v="1941-09-29T00:00:00Z"/>
        <d v="1988-11-23T00:00:00Z"/>
        <d v="1980-07-16T00:00:00Z"/>
        <d v="1980-01-18T00:00:00Z"/>
        <d v="1989-10-15T00:00:00Z"/>
        <d v="1970-05-18T00:00:00Z"/>
        <d v="1976-05-03T00:00:00Z"/>
        <d v="1965-10-19T00:00:00Z"/>
        <d v="1991-11-05T00:00:00Z"/>
        <d v="1978-06-10T00:00:00Z"/>
        <d v="1981-03-21T00:00:00Z"/>
        <d v="1980-10-18T00:00:00Z"/>
        <d v="1973-05-05T00:00:00Z"/>
        <d v="1966-06-22T00:00:00Z"/>
        <d v="1979-01-09T00:00:00Z"/>
        <d v="1981-09-26T00:00:00Z"/>
        <d v="1968-05-22T00:00:00Z"/>
        <d v="1947-03-31T00:00:00Z"/>
        <d v="1928-09-03T00:00:00Z"/>
        <d v="1941-04-17T00:00:00Z"/>
        <d v="1972-08-24T00:00:00Z"/>
        <d v="1971-02-05T00:00:00Z"/>
        <d v="1978-06-09T00:00:00Z"/>
        <d v="1966-12-18T00:00:00Z"/>
        <d v="1986-04-05T00:00:00Z"/>
        <d v="1972-06-30T00:00:00Z"/>
        <d v="1990-08-08T00:00:00Z"/>
        <d v="1970-06-14T00:00:00Z"/>
        <d v="1987-01-07T00:00:00Z"/>
        <d v="1979-08-03T00:00:00Z"/>
        <d v="1979-12-31T00:00:00Z"/>
        <d v="1971-01-22T00:00:00Z"/>
        <d v="1964-08-17T00:00:00Z"/>
        <d v="1961-07-19T00:00:00Z"/>
        <d v="1977-12-27T00:00:00Z"/>
        <d v="1977-03-23T00:00:00Z"/>
        <d v="1949-08-03T00:00:00Z"/>
        <d v="1995-01-25T00:00:00Z"/>
        <d v="1978-08-06T00:00:00Z"/>
        <d v="1987-03-14T00:00:00Z"/>
        <d v="1974-07-16T00:00:00Z"/>
        <d v="1934-04-16T00:00:00Z"/>
        <d v="1966-01-05T00:00:00Z"/>
        <d v="1964-03-20T00:00:00Z"/>
        <d v="1976-01-24T00:00:00Z"/>
        <d v="1943-05-09T00:00:00Z"/>
        <d v="1943-11-03T00:00:00Z"/>
        <d v="1975-11-18T00:00:00Z"/>
        <d v="1965-01-03T00:00:00Z"/>
        <d v="1973-04-25T00:00:00Z"/>
        <d v="1943-01-01T00:00:00Z"/>
        <d v="1968-12-17T00:00:00Z"/>
        <d v="1973-08-21T00:00:00Z"/>
        <d v="1973-09-08T00:00:00Z"/>
        <d v="1947-05-14T00:00:00Z"/>
        <d v="1980-06-06T00:00:00Z"/>
        <d v="1975-01-16T00:00:00Z"/>
        <d v="1947-12-14T00:00:00Z"/>
        <d v="1952-11-03T00:00:00Z"/>
        <d v="1967-07-23T00:00:00Z"/>
        <d v="1963-10-29T00:00:00Z"/>
        <d v="1962-08-04T00:00:00Z"/>
        <d v="1953-10-06T00:00:00Z"/>
        <d v="1963-04-07T00:00:00Z"/>
        <d v="1977-03-28T00:00:00Z"/>
        <d v="1943-02-16T00:00:00Z"/>
        <d v="1980-09-13T00:00:00Z"/>
        <d v="1986-10-28T00:00:00Z"/>
        <d v="1965-11-26T00:00:00Z"/>
        <d v="1989-01-14T00:00:00Z"/>
        <d v="1979-03-21T00:00:00Z"/>
        <d v="1964-04-04T00:00:00Z"/>
        <d v="1984-08-31T00:00:00Z"/>
        <d v="1969-11-24T00:00:00Z"/>
        <d v="1993-04-06T00:00:00Z"/>
        <d v="1976-08-30T00:00:00Z"/>
        <d v="1962-10-22T00:00:00Z"/>
        <d v="1995-11-15T00:00:00Z"/>
        <d v="1994-04-26T00:00:00Z"/>
        <d v="1969-02-22T00:00:00Z"/>
        <d v="1971-05-25T00:00:00Z"/>
        <d v="1960-12-04T00:00:00Z"/>
        <d v="1958-06-07T00:00:00Z"/>
        <d v="1985-10-11T00:00:00Z"/>
        <d v="1972-07-14T00:00:00Z"/>
        <d v="1973-05-02T00:00:00Z"/>
        <d v="1968-04-04T00:00:00Z"/>
        <d v="1977-05-01T00:00:00Z"/>
        <d v="1984-04-08T00:00:00Z"/>
        <d v="1983-02-27T00:00:00Z"/>
        <d v="1984-02-22T00:00:00Z"/>
        <d v="1991-10-06T00:00:00Z"/>
        <d v="1976-07-13T00:00:00Z"/>
        <d v="1994-11-10T00:00:00Z"/>
        <d v="1978-09-19T00:00:00Z"/>
        <d v="1961-12-20T00:00:00Z"/>
        <d v="1945-05-13T00:00:00Z"/>
        <d v="1982-07-15T00:00:00Z"/>
        <d v="1993-10-23T00:00:00Z"/>
        <d v="1990-11-14T00:00:00Z"/>
        <d v="1992-12-26T00:00:00Z"/>
        <d v="1989-08-05T00:00:00Z"/>
        <d v="1994-04-27T00:00:00Z"/>
        <d v="1944-12-14T00:00:00Z"/>
        <d v="1950-07-06T00:00:00Z"/>
        <d v="1984-07-03T00:00:00Z"/>
        <d v="1973-04-04T00:00:00Z"/>
        <d v="1958-03-18T00:00:00Z"/>
        <d v="1953-10-11T00:00:00Z"/>
        <d v="1939-08-13T00:00:00Z"/>
        <d v="1969-11-13T00:00:00Z"/>
        <d v="1995-06-20T00:00:00Z"/>
        <d v="1989-08-10T00:00:00Z"/>
        <d v="1991-08-06T00:00:00Z"/>
        <d v="1951-07-09T00:00:00Z"/>
        <d v="1952-11-23T00:00:00Z"/>
        <d v="1958-02-24T00:00:00Z"/>
        <d v="1948-01-21T00:00:00Z"/>
        <d v="1940-08-05T00:00:00Z"/>
        <d v="1968-05-07T00:00:00Z"/>
        <d v="1988-03-19T00:00:00Z"/>
        <d v="1960-03-21T00:00:00Z"/>
        <d v="1934-02-04T00:00:00Z"/>
        <d v="1981-06-26T00:00:00Z"/>
        <d v="1944-03-14T00:00:00Z"/>
        <d v="1957-11-23T00:00:00Z"/>
        <d v="1946-07-28T00:00:00Z"/>
        <d v="1950-02-20T00:00:00Z"/>
        <d v="1946-04-16T00:00:00Z"/>
        <d v="1946-08-12T00:00:00Z"/>
        <d v="1939-10-31T00:00:00Z"/>
        <d v="1953-10-16T00:00:00Z"/>
        <d v="1989-10-18T00:00:00Z"/>
        <d v="1985-11-11T00:00:00Z"/>
        <d v="1946-02-19T00:00:00Z"/>
        <d v="1950-01-19T00:00:00Z"/>
        <d v="1947-12-09T00:00:00Z"/>
        <d v="1992-04-05T00:00:00Z"/>
        <d v="1972-02-26T00:00:00Z"/>
        <d v="1971-07-09T00:00:00Z"/>
        <d v="1990-12-25T00:00:00Z"/>
        <d v="1954-07-05T00:00:00Z"/>
        <d v="1949-03-18T00:00:00Z"/>
        <d v="1994-01-06T00:00:00Z"/>
        <d v="1984-03-29T00:00:00Z"/>
        <d v="1949-02-26T00:00:00Z"/>
        <d v="1968-09-29T00:00:00Z"/>
        <d v="1982-09-28T00:00:00Z"/>
        <d v="1958-02-04T00:00:00Z"/>
        <d v="1960-06-03T00:00:00Z"/>
        <d v="1970-07-30T00:00:00Z"/>
        <d v="1944-06-06T00:00:00Z"/>
        <d v="1967-06-28T00:00:00Z"/>
        <d v="1978-07-16T00:00:00Z"/>
        <d v="1985-12-03T00:00:00Z"/>
        <d v="1941-04-25T00:00:00Z"/>
        <d v="1990-08-16T00:00:00Z"/>
        <d v="1994-08-05T00:00:00Z"/>
        <d v="1968-10-04T00:00:00Z"/>
        <d v="1992-10-13T00:00:00Z"/>
        <d v="1945-06-11T00:00:00Z"/>
        <d v="1931-06-22T00:00:00Z"/>
        <d v="1969-04-06T00:00:00Z"/>
        <d v="1953-07-25T00:00:00Z"/>
        <d v="1986-07-07T00:00:00Z"/>
        <d v="1983-03-27T00:00:00Z"/>
        <d v="1975-08-02T00:00:00Z"/>
        <d v="1984-06-30T00:00:00Z"/>
        <d v="1964-08-29T00:00:00Z"/>
        <d v="1967-02-09T00:00:00Z"/>
        <d v="1956-09-18T00:00:00Z"/>
        <d v="1955-05-16T00:00:00Z"/>
        <d v="1960-09-25T00:00:00Z"/>
        <d v="1974-12-30T00:00:00Z"/>
        <d v="1995-11-01T00:00:00Z"/>
        <d v="1966-11-10T00:00:00Z"/>
        <d v="1969-11-09T00:00:00Z"/>
        <d v="1950-01-27T00:00:00Z"/>
        <d v="1960-08-09T00:00:00Z"/>
        <d v="1994-09-01T00:00:00Z"/>
        <d v="1943-01-08T00:00:00Z"/>
        <d v="1950-02-11T00:00:00Z"/>
        <d v="1944-07-11T00:00:00Z"/>
        <d v="1962-05-23T00:00:00Z"/>
        <d v="1988-12-28T00:00:00Z"/>
        <d v="1993-05-24T00:00:00Z"/>
        <d v="1972-04-28T00:00:00Z"/>
        <d v="1940-03-29T00:00:00Z"/>
        <d v="1995-09-13T00:00:00Z"/>
        <d v="1964-06-08T00:00:00Z"/>
        <d v="1994-03-28T00:00:00Z"/>
        <d v="1973-12-12T00:00:00Z"/>
        <d v="1956-01-27T00:00:00Z"/>
        <d v="1988-08-26T00:00:00Z"/>
        <d v="1939-11-01T00:00:00Z"/>
        <d v="1945-02-03T00:00:00Z"/>
        <d v="1983-07-11T00:00:00Z"/>
        <d v="1995-04-14T00:00:00Z"/>
        <d v="1966-10-21T00:00:00Z"/>
        <d v="1939-11-22T00:00:00Z"/>
        <d v="1939-09-20T00:00:00Z"/>
        <d v="1955-01-08T00:00:00Z"/>
        <d v="1996-10-25T00:00:00Z"/>
        <d v="1975-08-23T00:00:00Z"/>
        <d v="1995-08-08T00:00:00Z"/>
        <d v="1944-11-18T00:00:00Z"/>
        <d v="1952-11-22T00:00:00Z"/>
        <d v="1966-09-27T00:00:00Z"/>
        <d v="1990-07-11T00:00:00Z"/>
        <d v="1984-03-21T00:00:00Z"/>
        <d v="1942-07-27T00:00:00Z"/>
        <d v="1976-09-10T00:00:00Z"/>
        <d v="1970-06-18T00:00:00Z"/>
        <d v="1943-08-27T00:00:00Z"/>
        <d v="1971-04-07T00:00:00Z"/>
        <d v="1965-03-13T00:00:00Z"/>
        <d v="1988-09-05T00:00:00Z"/>
        <d v="1946-08-18T00:00:00Z"/>
        <d v="1948-04-02T00:00:00Z"/>
        <d v="1960-12-07T00:00:00Z"/>
        <d v="1942-06-12T00:00:00Z"/>
        <d v="1946-04-24T00:00:00Z"/>
        <d v="1972-02-07T00:00:00Z"/>
        <d v="1955-03-02T00:00:00Z"/>
        <d v="1951-12-24T00:00:00Z"/>
        <d v="1942-07-15T00:00:00Z"/>
        <d v="1966-04-25T00:00:00Z"/>
        <d v="1975-07-22T00:00:00Z"/>
        <d v="1958-03-16T00:00:00Z"/>
        <d v="1962-02-16T00:00:00Z"/>
        <d v="1973-01-31T00:00:00Z"/>
        <d v="1966-02-25T00:00:00Z"/>
        <d v="1962-06-05T00:00:00Z"/>
        <d v="1959-09-12T00:00:00Z"/>
        <d v="1966-01-09T00:00:00Z"/>
        <d v="1962-03-09T00:00:00Z"/>
        <d v="1967-08-10T00:00:00Z"/>
        <d v="1958-02-10T00:00:00Z"/>
        <d v="1974-12-08T00:00:00Z"/>
        <d v="1967-09-15T00:00:00Z"/>
        <d v="1964-01-11T00:00:00Z"/>
        <d v="1990-01-09T00:00:00Z"/>
        <d v="1969-02-16T00:00:00Z"/>
        <d v="1975-06-18T00:00:00Z"/>
        <d v="1959-12-29T00:00:00Z"/>
        <d v="1958-07-24T00:00:00Z"/>
        <d v="1947-11-14T00:00:00Z"/>
        <d v="1966-08-21T00:00:00Z"/>
        <d v="1968-03-08T00:00:00Z"/>
        <d v="1953-05-08T00:00:00Z"/>
        <d v="1977-01-15T00:00:00Z"/>
        <d v="1979-07-03T00:00:00Z"/>
        <d v="1964-03-24T00:00:00Z"/>
        <d v="1964-06-07T00:00:00Z"/>
        <d v="1951-11-09T00:00:00Z"/>
        <d v="1953-05-07T00:00:00Z"/>
        <d v="1963-04-23T00:00:00Z"/>
        <d v="1957-01-11T00:00:00Z"/>
        <d v="1963-11-04T00:00:00Z"/>
        <d v="1962-08-14T00:00:00Z"/>
        <d v="1966-12-31T00:00:00Z"/>
        <d v="1963-10-10T00:00:00Z"/>
        <d v="1958-03-07T00:00:00Z"/>
        <d v="1959-12-02T00:00:00Z"/>
        <d v="1978-07-03T00:00:00Z"/>
        <d v="1985-09-07T00:00:00Z"/>
        <d v="1954-12-06T00:00:00Z"/>
        <d v="1940-04-11T00:00:00Z"/>
        <d v="1976-07-28T00:00:00Z"/>
        <d v="1950-11-12T00:00:00Z"/>
        <d v="1955-11-03T00:00:00Z"/>
        <d v="1975-09-18T00:00:00Z"/>
        <d v="1953-12-01T00:00:00Z"/>
        <d v="1981-01-30T00:00:00Z"/>
        <d v="1986-09-06T00:00:00Z"/>
        <d v="1972-05-16T00:00:00Z"/>
        <d v="1967-05-07T00:00:00Z"/>
        <d v="1955-07-20T00:00:00Z"/>
        <d v="1954-07-10T00:00:00Z"/>
        <d v="1964-12-30T00:00:00Z"/>
        <d v="1970-11-16T00:00:00Z"/>
        <d v="1941-05-24T00:00:00Z"/>
        <d v="1965-01-02T00:00:00Z"/>
        <d v="1976-06-19T00:00:00Z"/>
        <d v="1974-07-13T00:00:00Z"/>
        <d v="1962-03-31T00:00:00Z"/>
        <d v="1959-01-05T00:00:00Z"/>
        <d v="1969-01-31T00:00:00Z"/>
        <d v="1955-03-04T00:00:00Z"/>
        <d v="1959-11-21T00:00:00Z"/>
        <d v="1967-12-20T00:00:00Z"/>
        <d v="1978-03-01T00:00:00Z"/>
        <d v="1955-08-18T00:00:00Z"/>
        <d v="1948-01-15T00:00:00Z"/>
        <d v="1947-11-07T00:00:00Z"/>
        <d v="1957-12-06T00:00:00Z"/>
        <d v="1961-11-26T00:00:00Z"/>
        <d v="1961-04-24T00:00:00Z"/>
        <d v="1977-08-03T00:00:00Z"/>
        <d v="1963-09-21T00:00:00Z"/>
        <d v="1966-02-11T00:00:00Z"/>
        <d v="1963-07-24T00:00:00Z"/>
        <d v="1970-07-04T00:00:00Z"/>
        <d v="1962-05-26T00:00:00Z"/>
        <d v="1964-10-10T00:00:00Z"/>
        <d v="1983-03-25T00:00:00Z"/>
        <d v="1961-06-17T00:00:00Z"/>
        <d v="1959-05-30T00:00:00Z"/>
        <d v="1982-06-19T00:00:00Z"/>
        <d v="1969-11-19T00:00:00Z"/>
        <d v="1964-03-07T00:00:00Z"/>
        <d v="1967-06-25T00:00:00Z"/>
        <d v="1969-08-01T00:00:00Z"/>
        <d v="1950-01-18T00:00:00Z"/>
        <d v="1962-04-09T00:00:00Z"/>
        <d v="1961-05-29T00:00:00Z"/>
        <d v="1954-10-16T00:00:00Z"/>
        <d v="1955-09-10T00:00:00Z"/>
        <d v="1969-05-19T00:00:00Z"/>
        <d v="1968-01-19T00:00:00Z"/>
        <d v="1952-04-24T00:00:00Z"/>
        <d v="1987-06-06T00:00:00Z"/>
        <d v="1960-06-15T00:00:00Z"/>
        <d v="1970-07-11T00:00:00Z"/>
        <d v="1959-12-25T00:00:00Z"/>
        <d v="1960-07-19T00:00:00Z"/>
        <d v="1964-10-30T00:00:00Z"/>
        <d v="1957-11-05T00:00:00Z"/>
        <d v="1972-09-25T00:00:00Z"/>
        <d v="1960-09-29T00:00:00Z"/>
        <d v="1951-06-20T00:00:00Z"/>
        <d v="1987-09-02T00:00:00Z"/>
        <d v="1973-01-03T00:00:00Z"/>
        <d v="1979-08-28T00:00:00Z"/>
        <d v="1963-05-20T00:00:00Z"/>
        <d v="1994-03-29T00:00:00Z"/>
        <d v="1971-04-18T00:00:00Z"/>
        <d v="1975-09-07T00:00:00Z"/>
        <d v="1956-09-27T00:00:00Z"/>
        <d v="1987-11-06T00:00:00Z"/>
        <d v="1950-05-10T00:00:00Z"/>
        <d v="1966-12-02T00:00:00Z"/>
        <d v="1950-06-18T00:00:00Z"/>
        <d v="1970-01-04T00:00:00Z"/>
        <d v="1961-02-02T00:00:00Z"/>
        <d v="1967-08-22T00:00:00Z"/>
        <d v="1950-10-24T00:00:00Z"/>
        <d v="1973-09-24T00:00:00Z"/>
        <d v="1992-01-16T00:00:00Z"/>
        <d v="1953-05-27T00:00:00Z"/>
        <d v="1953-01-03T00:00:00Z"/>
        <d v="1977-05-21T00:00:00Z"/>
        <d v="1978-05-15T00:00:00Z"/>
        <d v="1962-10-26T00:00:00Z"/>
        <d v="1958-03-24T00:00:00Z"/>
        <d v="1965-03-18T00:00:00Z"/>
        <d v="1981-03-09T00:00:00Z"/>
        <d v="1992-04-14T00:00:00Z"/>
        <d v="1966-04-01T00:00:00Z"/>
        <d v="1977-08-05T00:00:00Z"/>
        <d v="1991-02-12T00:00:00Z"/>
        <d v="1944-09-29T00:00:00Z"/>
        <d v="1975-07-16T00:00:00Z"/>
        <d v="1945-10-16T00:00:00Z"/>
        <d v="1954-12-27T00:00:00Z"/>
        <d v="1978-12-24T00:00:00Z"/>
        <d v="1964-08-12T00:00:00Z"/>
        <d v="1985-03-13T00:00:00Z"/>
        <d v="1969-12-11T00:00:00Z"/>
        <d v="1955-12-05T00:00:00Z"/>
        <d v="1973-10-12T00:00:00Z"/>
        <d v="1958-09-09T00:00:00Z"/>
        <d v="1954-08-17T00:00:00Z"/>
        <d v="1961-06-13T00:00:00Z"/>
        <d v="1971-03-12T00:00:00Z"/>
        <d v="1969-12-28T00:00:00Z"/>
        <d v="1953-08-30T00:00:00Z"/>
        <d v="1954-05-22T00:00:00Z"/>
        <d v="1954-04-09T00:00:00Z"/>
        <d v="1981-11-26T00:00:00Z"/>
        <d v="1959-05-23T00:00:00Z"/>
        <d v="1952-08-19T00:00:00Z"/>
        <d v="1970-06-11T00:00:00Z"/>
        <d v="1981-06-24T00:00:00Z"/>
        <d v="1948-03-25T00:00:00Z"/>
        <d v="1943-03-15T00:00:00Z"/>
        <d v="1942-09-27T00:00:00Z"/>
        <d v="1971-11-02T00:00:00Z"/>
        <d v="1929-09-07T00:00:00Z"/>
        <d v="1952-10-10T00:00:00Z"/>
        <d v="1975-04-19T00:00:00Z"/>
        <d v="1977-10-10T00:00:00Z"/>
        <d v="1981-05-11T00:00:00Z"/>
        <d v="1965-07-03T00:00:00Z"/>
        <d v="1962-03-20T00:00:00Z"/>
        <d v="1966-09-26T00:00:00Z"/>
        <d v="1956-06-01T00:00:00Z"/>
        <d v="1947-08-04T00:00:00Z"/>
        <d v="1953-05-28T00:00:00Z"/>
        <d v="1960-04-29T00:00:00Z"/>
        <d v="1960-09-22T00:00:00Z"/>
        <d v="1957-02-20T00:00:00Z"/>
        <d v="1987-11-09T00:00:00Z"/>
        <d v="1953-09-23T00:00:00Z"/>
        <d v="1974-01-19T00:00:00Z"/>
        <d v="1963-04-19T00:00:00Z"/>
        <d v="1952-05-28T00:00:00Z"/>
        <d v="1968-02-08T00:00:00Z"/>
        <d v="1958-04-09T00:00:00Z"/>
        <d v="1949-11-10T00:00:00Z"/>
        <d v="1962-02-11T00:00:00Z"/>
        <d v="1942-02-16T00:00:00Z"/>
        <d v="1975-04-17T00:00:00Z"/>
        <d v="1986-03-14T00:00:00Z"/>
        <d v="1981-02-20T00:00:00Z"/>
        <d v="1943-02-20T00:00:00Z"/>
        <d v="1969-05-25T00:00:00Z"/>
        <d v="1963-07-20T00:00:00Z"/>
        <d v="1944-09-04T00:00:00Z"/>
        <d v="1974-09-27T00:00:00Z"/>
        <d v="1992-12-30T00:00:00Z"/>
        <d v="1986-08-21T00:00:00Z"/>
        <d v="1953-03-04T00:00:00Z"/>
        <d v="1940-11-19T00:00:00Z"/>
        <d v="1973-11-23T00:00:00Z"/>
        <d v="1969-05-05T00:00:00Z"/>
        <d v="1961-06-21T00:00:00Z"/>
        <d v="1970-05-20T00:00:00Z"/>
        <d v="1973-06-04T00:00:00Z"/>
        <d v="1984-07-08T00:00:00Z"/>
        <d v="1990-06-18T00:00:00Z"/>
        <d v="1968-06-06T00:00:00Z"/>
        <d v="1959-02-13T00:00:00Z"/>
        <d v="1952-08-11T00:00:00Z"/>
        <d v="1967-02-25T00:00:00Z"/>
        <d v="1966-04-30T00:00:00Z"/>
        <d v="1982-11-28T00:00:00Z"/>
        <d v="1974-03-30T00:00:00Z"/>
        <d v="1961-02-09T00:00:00Z"/>
        <d v="1985-10-21T00:00:00Z"/>
        <d v="1971-02-28T00:00:00Z"/>
        <d v="1958-10-09T00:00:00Z"/>
        <d v="1948-11-29T00:00:00Z"/>
        <d v="1957-03-23T00:00:00Z"/>
        <d v="1950-09-24T00:00:00Z"/>
        <d v="1975-11-07T00:00:00Z"/>
        <d v="1977-07-18T00:00:00Z"/>
        <d v="1980-08-22T00:00:00Z"/>
        <d v="1943-03-17T00:00:00Z"/>
        <d v="1971-08-09T00:00:00Z"/>
        <d v="1961-09-21T00:00:00Z"/>
        <d v="1979-01-15T00:00:00Z"/>
        <d v="1977-12-23T00:00:00Z"/>
        <d v="1962-03-15T00:00:00Z"/>
        <d v="1984-11-27T00:00:00Z"/>
        <d v="1954-08-11T00:00:00Z"/>
        <d v="1951-01-17T00:00:00Z"/>
        <d v="1968-12-16T00:00:00Z"/>
        <d v="1973-08-30T00:00:00Z"/>
        <d v="1947-07-28T00:00:00Z"/>
        <d v="1974-06-15T00:00:00Z"/>
        <d v="1951-09-06T00:00:00Z"/>
        <d v="1986-06-08T00:00:00Z"/>
        <d v="1965-11-14T00:00:00Z"/>
        <d v="1992-03-08T00:00:00Z"/>
        <d v="1978-12-03T00:00:00Z"/>
        <d v="1968-01-03T00:00:00Z"/>
        <d v="1965-03-23T00:00:00Z"/>
        <d v="1973-02-22T00:00:00Z"/>
        <d v="1950-08-28T00:00:00Z"/>
        <d v="1962-10-06T00:00:00Z"/>
        <d v="1961-06-02T00:00:00Z"/>
        <d v="1978-01-29T00:00:00Z"/>
        <d v="1947-06-14T00:00:00Z"/>
        <d v="1974-04-30T00:00:00Z"/>
        <d v="1985-05-20T00:00:00Z"/>
        <d v="1978-12-19T00:00:00Z"/>
        <d v="1959-03-11T00:00:00Z"/>
        <d v="1964-02-20T00:00:00Z"/>
        <d v="1975-06-05T00:00:00Z"/>
        <d v="1993-12-10T00:00:00Z"/>
        <d v="1987-08-29T00:00:00Z"/>
        <d v="1967-05-03T00:00:00Z"/>
        <d v="1959-05-13T00:00:00Z"/>
        <d v="1970-08-07T00:00:00Z"/>
        <d v="1981-08-18T00:00:00Z"/>
        <d v="1949-05-03T00:00:00Z"/>
        <d v="1992-05-07T00:00:00Z"/>
        <d v="1975-05-13T00:00:00Z"/>
        <d v="1976-06-18T00:00:00Z"/>
        <d v="1958-12-05T00:00:00Z"/>
        <d v="1972-09-01T00:00:00Z"/>
        <d v="1952-01-29T00:00:00Z"/>
        <d v="1962-04-25T00:00:00Z"/>
        <d v="1964-05-31T00:00:00Z"/>
        <d v="1946-09-19T00:00:00Z"/>
        <d v="1949-01-04T00:00:00Z"/>
        <d v="1953-01-01T00:00:00Z"/>
        <d v="1951-12-08T00:00:00Z"/>
        <d v="1944-11-28T00:00:00Z"/>
        <d v="1956-12-24T00:00:00Z"/>
        <d v="1977-11-14T00:00:00Z"/>
        <d v="1948-02-12T00:00:00Z"/>
        <d v="1970-11-26T00:00:00Z"/>
        <d v="1973-03-20T00:00:00Z"/>
        <d v="1963-10-01T00:00:00Z"/>
        <d v="1964-02-10T00:00:00Z"/>
        <d v="1958-09-29T00:00:00Z"/>
        <d v="1996-06-27T00:00:00Z"/>
        <d v="1946-12-15T00:00:00Z"/>
        <d v="1962-08-06T00:00:00Z"/>
        <d v="1945-08-03T00:00:00Z"/>
        <d v="1953-04-06T00:00:00Z"/>
        <d v="1954-03-25T00:00:00Z"/>
        <d v="1977-01-17T00:00:00Z"/>
        <d v="1992-12-11T00:00:00Z"/>
        <d v="1980-02-15T00:00:00Z"/>
        <d v="1951-02-23T00:00:00Z"/>
        <d v="1944-09-02T00:00:00Z"/>
        <d v="1964-06-14T00:00:00Z"/>
        <d v="1966-10-25T00:00:00Z"/>
        <d v="1989-12-24T00:00:00Z"/>
        <d v="1966-10-10T00:00:00Z"/>
        <d v="1954-06-17T00:00:00Z"/>
        <d v="1980-10-07T00:00:00Z"/>
        <d v="1957-01-21T00:00:00Z"/>
        <d v="1979-06-24T00:00:00Z"/>
        <d v="1967-07-20T00:00:00Z"/>
        <d v="1968-07-13T00:00:00Z"/>
        <d v="1959-08-09T00:00:00Z"/>
        <d v="1967-02-21T00:00:00Z"/>
        <d v="1976-12-31T00:00:00Z"/>
        <d v="1949-07-27T00:00:00Z"/>
        <d v="1965-04-26T00:00:00Z"/>
        <d v="1975-01-05T00:00:00Z"/>
        <d v="1953-06-12T00:00:00Z"/>
        <d v="1973-03-01T00:00:00Z"/>
        <d v="1974-06-27T00:00:00Z"/>
        <d v="1983-05-19T00:00:00Z"/>
        <d v="1977-09-28T00:00:00Z"/>
        <d v="1957-09-25T00:00:00Z"/>
        <d v="1958-04-07T00:00:00Z"/>
        <d v="1963-01-16T00:00:00Z"/>
        <d v="1969-01-22T00:00:00Z"/>
        <d v="1949-07-09T00:00:00Z"/>
        <d v="1966-03-27T00:00:00Z"/>
        <d v="1991-08-08T00:00:00Z"/>
        <d v="1928-08-29T00:00:00Z"/>
        <d v="1930-09-03T00:00:00Z"/>
        <d v="1932-09-28T00:00:00Z"/>
        <d v="1944-08-14T00:00:00Z"/>
        <d v="1954-09-16T00:00:00Z"/>
        <d v="1952-10-11T00:00:00Z"/>
        <d v="1951-08-06T00:00:00Z"/>
        <d v="1967-11-07T00:00:00Z"/>
        <d v="1975-06-15T00:00:00Z"/>
        <d v="1965-02-17T00:00:00Z"/>
        <d v="1944-08-29T00:00:00Z"/>
        <d v="1937-10-15T00:00:00Z"/>
        <d v="1968-02-07T00:00:00Z"/>
        <d v="1929-11-25T00:00:00Z"/>
        <d v="1951-12-28T00:00:00Z"/>
        <d v="1945-02-06T00:00:00Z"/>
        <d v="1941-01-16T00:00:00Z"/>
        <d v="1981-03-04T00:00:00Z"/>
        <d v="1958-05-21T00:00:00Z"/>
        <d v="1942-02-01T00:00:00Z"/>
        <d v="1974-01-26T00:00:00Z"/>
        <d v="1956-06-07T00:00:00Z"/>
        <d v="1969-04-25T00:00:00Z"/>
        <d v="1939-03-21T00:00:00Z"/>
        <d v="1948-09-20T00:00:00Z"/>
        <d v="1931-08-23T00:00:00Z"/>
        <d v="1947-06-26T00:00:00Z"/>
        <d v="1951-12-20T00:00:00Z"/>
        <d v="1963-06-25T00:00:00Z"/>
        <d v="1974-08-30T00:00:00Z"/>
        <d v="1997-06-16T00:00:00Z"/>
        <d v="1960-06-22T00:00:00Z"/>
        <d v="1940-08-28T00:00:00Z"/>
        <d v="1944-08-09T00:00:00Z"/>
        <d v="1949-09-13T00:00:00Z"/>
        <d v="1957-07-27T00:00:00Z"/>
        <d v="1953-02-16T00:00:00Z"/>
        <d v="1976-02-05T00:00:00Z"/>
        <d v="1951-02-19T00:00:00Z"/>
        <d v="1977-04-04T00:00:00Z"/>
        <d v="1967-03-18T00:00:00Z"/>
        <d v="1963-01-03T00:00:00Z"/>
        <d v="1967-12-10T00:00:00Z"/>
        <d v="1949-09-17T00:00:00Z"/>
        <d v="1921-05-08T00:00:00Z"/>
        <d v="1978-01-05T00:00:00Z"/>
        <d v="1971-06-03T00:00:00Z"/>
        <d v="1975-04-09T00:00:00Z"/>
        <d v="1976-12-12T00:00:00Z"/>
        <d v="1942-12-12T00:00:00Z"/>
        <d v="1978-05-29T00:00:00Z"/>
        <d v="1984-08-15T00:00:00Z"/>
        <d v="1927-09-14T00:00:00Z"/>
        <d v="1967-09-16T00:00:00Z"/>
        <d v="1952-10-25T00:00:00Z"/>
        <d v="1945-07-30T00:00:00Z"/>
        <d v="1961-07-24T00:00:00Z"/>
        <d v="1945-02-09T00:00:00Z"/>
        <d v="1948-01-28T00:00:00Z"/>
        <d v="1938-10-11T00:00:00Z"/>
        <d v="1959-04-29T00:00:00Z"/>
        <d v="1956-02-27T00:00:00Z"/>
        <d v="1936-11-18T00:00:00Z"/>
        <d v="1946-10-04T00:00:00Z"/>
        <d v="1952-12-06T00:00:00Z"/>
        <d v="1957-01-10T00:00:00Z"/>
        <d v="1989-05-27T00:00:00Z"/>
        <d v="1922-08-01T00:00:00Z"/>
        <d v="1945-01-28T00:00:00Z"/>
        <d v="1933-01-28T00:00:00Z"/>
        <d v="1940-06-12T00:00:00Z"/>
        <d v="1941-07-31T00:00:00Z"/>
        <d v="1948-05-10T00:00:00Z"/>
        <d v="1983-04-03T00:00:00Z"/>
        <d v="1932-09-03T00:00:00Z"/>
        <d v="1946-04-09T00:00:00Z"/>
        <d v="1947-12-05T00:00:00Z"/>
        <d v="1959-01-13T00:00:00Z"/>
        <d v="1942-10-25T00:00:00Z"/>
        <d v="1939-02-27T00:00:00Z"/>
        <d v="1940-07-24T00:00:00Z"/>
        <d v="1944-04-22T00:00:00Z"/>
        <d v="1969-08-03T00:00:00Z"/>
        <d v="1966-05-10T00:00:00Z"/>
        <d v="1949-10-29T00:00:00Z"/>
        <d v="1954-11-01T00:00:00Z"/>
        <d v="1988-05-13T00:00:00Z"/>
        <d v="1935-03-22T00:00:00Z"/>
        <d v="1960-04-28T00:00:00Z"/>
        <d v="1949-09-07T00:00:00Z"/>
        <d v="1940-04-25T00:00:00Z"/>
        <d v="1951-07-11T00:00:00Z"/>
        <d v="1947-05-09T00:00:00Z"/>
        <d v="1957-04-29T00:00:00Z"/>
        <d v="1952-10-23T00:00:00Z"/>
        <d v="1948-09-19T00:00:00Z"/>
        <d v="1984-10-06T00:00:00Z"/>
        <d v="1925-05-10T00:00:00Z"/>
        <d v="1958-03-21T00:00:00Z"/>
        <d v="1960-04-08T00:00:00Z"/>
        <d v="1956-04-02T00:00:00Z"/>
        <d v="1935-05-20T00:00:00Z"/>
        <d v="1939-05-03T00:00:00Z"/>
        <d v="1942-12-28T00:00:00Z"/>
        <d v="1993-11-04T00:00:00Z"/>
        <d v="1953-07-27T00:00:00Z"/>
        <d v="1948-12-15T00:00:00Z"/>
        <d v="1982-09-06T00:00:00Z"/>
        <d v="1933-09-29T00:00:00Z"/>
        <d v="1961-06-01T00:00:00Z"/>
        <d v="1984-03-28T00:00:00Z"/>
        <d v="1944-05-15T00:00:00Z"/>
        <d v="1949-04-05T00:00:00Z"/>
        <d v="1967-11-11T00:00:00Z"/>
        <d v="1945-09-07T00:00:00Z"/>
        <d v="1953-12-03T00:00:00Z"/>
        <d v="1950-01-31T00:00:00Z"/>
        <d v="1960-02-07T00:00:00Z"/>
        <d v="1946-08-25T00:00:00Z"/>
        <d v="1994-10-05T00:00:00Z"/>
        <d v="1984-08-13T00:00:00Z"/>
        <d v="1982-01-09T00:00:00Z"/>
        <d v="1942-03-16T00:00:00Z"/>
        <d v="1976-12-08T00:00:00Z"/>
        <d v="1955-10-07T00:00:00Z"/>
        <d v="1984-05-16T00:00:00Z"/>
        <d v="1977-07-22T00:00:00Z"/>
        <d v="1981-12-16T00:00:00Z"/>
        <d v="1964-09-12T00:00:00Z"/>
        <d v="1970-09-16T00:00:00Z"/>
        <d v="1970-08-24T00:00:00Z"/>
        <d v="1960-05-30T00:00:00Z"/>
        <d v="1971-09-01T00:00:00Z"/>
        <d v="1970-01-27T00:00:00Z"/>
        <d v="1974-08-18T00:00:00Z"/>
        <d v="1967-01-10T00:00:00Z"/>
        <d v="1956-12-02T00:00:00Z"/>
        <d v="1974-07-29T00:00:00Z"/>
        <d v="1967-02-23T00:00:00Z"/>
        <d v="1970-04-07T00:00:00Z"/>
        <d v="1974-04-27T00:00:00Z"/>
        <d v="1961-10-02T00:00:00Z"/>
        <d v="1958-03-17T00:00:00Z"/>
        <d v="1987-10-20T00:00:00Z"/>
        <d v="1978-06-11T00:00:00Z"/>
        <d v="1991-12-17T00:00:00Z"/>
        <d v="1959-10-29T00:00:00Z"/>
        <d v="1954-07-14T00:00:00Z"/>
        <d v="1962-12-08T00:00:00Z"/>
        <d v="1970-11-25T00:00:00Z"/>
        <d v="1949-12-02T00:00:00Z"/>
        <d v="1983-09-20T00:00:00Z"/>
        <d v="1982-02-06T00:00:00Z"/>
        <d v="1951-08-18T00:00:00Z"/>
        <d v="1956-08-31T00:00:00Z"/>
        <d v="1947-10-12T00:00:00Z"/>
        <d v="1970-07-31T00:00:00Z"/>
        <d v="1987-12-22T00:00:00Z"/>
        <d v="1962-08-05T00:00:00Z"/>
        <d v="1961-06-07T00:00:00Z"/>
        <d v="1959-06-05T00:00:00Z"/>
        <d v="1961-05-02T00:00:00Z"/>
        <d v="1937-08-09T00:00:00Z"/>
        <d v="1978-01-18T00:00:00Z"/>
        <d v="1968-01-01T00:00:00Z"/>
        <d v="1986-07-06T00:00:00Z"/>
        <d v="1975-02-08T00:00:00Z"/>
        <d v="1951-05-06T00:00:00Z"/>
        <d v="1955-11-06T00:00:00Z"/>
        <d v="1974-08-28T00:00:00Z"/>
        <d v="1985-01-16T00:00:00Z"/>
        <d v="1953-09-26T00:00:00Z"/>
        <d v="1959-10-31T00:00:00Z"/>
        <d v="1940-05-10T00:00:00Z"/>
        <d v="1988-11-19T00:00:00Z"/>
        <d v="1989-09-07T00:00:00Z"/>
        <d v="1966-01-28T00:00:00Z"/>
        <d v="1969-05-26T00:00:00Z"/>
        <d v="1942-02-12T00:00:00Z"/>
        <d v="1949-09-08T00:00:00Z"/>
        <d v="1977-09-16T00:00:00Z"/>
        <d v="1961-04-16T00:00:00Z"/>
        <d v="1969-03-12T00:00:00Z"/>
        <d v="1956-05-31T00:00:00Z"/>
        <d v="1970-10-03T00:00:00Z"/>
        <d v="1997-06-02T00:00:00Z"/>
        <d v="1963-03-26T00:00:00Z"/>
        <d v="1990-09-14T00:00:00Z"/>
        <d v="1968-03-19T00:00:00Z"/>
        <d v="1967-04-12T00:00:00Z"/>
        <d v="1994-10-31T00:00:00Z"/>
        <d v="1940-09-16T00:00:00Z"/>
        <d v="1958-09-15T00:00:00Z"/>
        <d v="1942-11-27T00:00:00Z"/>
        <d v="1952-04-22T00:00:00Z"/>
        <d v="1979-09-25T00:00:00Z"/>
        <d v="1965-12-02T00:00:00Z"/>
        <d v="1997-02-13T00:00:00Z"/>
        <d v="1982-06-28T00:00:00Z"/>
        <d v="1985-09-19T00:00:00Z"/>
        <d v="1993-10-09T00:00:00Z"/>
        <d v="1954-06-13T00:00:00Z"/>
        <d v="1953-02-25T00:00:00Z"/>
        <d v="1979-01-21T00:00:00Z"/>
        <d v="1979-04-29T00:00:00Z"/>
        <d v="1950-07-21T00:00:00Z"/>
        <d v="1962-06-06T00:00:00Z"/>
        <d v="1986-02-11T00:00:00Z"/>
        <d v="1983-07-10T00:00:00Z"/>
        <d v="1946-01-17T00:00:00Z"/>
        <d v="1971-04-21T00:00:00Z"/>
        <d v="1972-01-07T00:00:00Z"/>
        <d v="1990-02-19T00:00:00Z"/>
        <d v="1957-10-13T00:00:00Z"/>
        <d v="1957-08-29T00:00:00Z"/>
        <d v="1956-04-25T00:00:00Z"/>
        <d v="1950-01-25T00:00:00Z"/>
        <d v="1969-01-20T00:00:00Z"/>
        <d v="1953-11-20T00:00:00Z"/>
        <d v="1974-06-19T00:00:00Z"/>
        <d v="1949-04-25T00:00:00Z"/>
        <d v="1957-03-17T00:00:00Z"/>
        <d v="1979-01-13T00:00:00Z"/>
        <d v="1955-11-28T00:00:00Z"/>
        <d v="1974-11-26T00:00:00Z"/>
        <d v="1952-09-30T00:00:00Z"/>
        <d v="1954-04-26T00:00:00Z"/>
        <d v="1939-01-23T00:00:00Z"/>
        <d v="1947-01-02T00:00:00Z"/>
        <d v="1961-07-28T00:00:00Z"/>
        <d v="1973-11-16T00:00:00Z"/>
        <d v="1973-01-20T00:00:00Z"/>
        <d v="1973-03-17T00:00:00Z"/>
        <d v="1951-11-21T00:00:00Z"/>
        <d v="1952-12-18T00:00:00Z"/>
        <d v="1965-02-28T00:00:00Z"/>
        <d v="1959-11-06T00:00:00Z"/>
        <d v="1977-06-08T00:00:00Z"/>
        <d v="1932-08-07T00:00:00Z"/>
        <d v="1969-05-31T00:00:00Z"/>
        <d v="1984-12-08T00:00:00Z"/>
        <d v="1945-05-20T00:00:00Z"/>
        <d v="1993-08-02T00:00:00Z"/>
        <d v="1957-09-13T00:00:00Z"/>
        <d v="1989-02-02T00:00:00Z"/>
        <d v="1972-07-15T00:00:00Z"/>
        <d v="1963-07-08T00:00:00Z"/>
        <d v="1949-01-14T00:00:00Z"/>
        <d v="1967-11-15T00:00:00Z"/>
        <d v="1986-12-24T00:00:00Z"/>
        <d v="1948-02-15T00:00:00Z"/>
        <d v="1966-09-20T00:00:00Z"/>
        <d v="1944-07-25T00:00:00Z"/>
        <d v="1961-02-25T00:00:00Z"/>
        <d v="1940-05-04T00:00:00Z"/>
        <d v="1977-05-04T00:00:00Z"/>
        <d v="1952-03-28T00:00:00Z"/>
        <d v="1977-01-27T00:00:00Z"/>
        <d v="1946-04-27T00:00:00Z"/>
        <d v="1976-08-15T00:00:00Z"/>
        <d v="1950-10-20T00:00:00Z"/>
        <d v="1946-09-01T00:00:00Z"/>
        <d v="1964-08-11T00:00:00Z"/>
        <d v="1938-11-17T00:00:00Z"/>
        <d v="1964-04-16T00:00:00Z"/>
        <d v="1956-03-21T00:00:00Z"/>
        <d v="1949-04-13T00:00:00Z"/>
        <d v="1949-06-22T00:00:00Z"/>
        <d v="1992-04-19T00:00:00Z"/>
        <d v="1945-02-14T00:00:00Z"/>
        <d v="1987-01-11T00:00:00Z"/>
        <d v="1997-03-03T00:00:00Z"/>
        <d v="1947-10-10T00:00:00Z"/>
        <d v="1979-01-23T00:00:00Z"/>
        <d v="1945-12-14T00:00:00Z"/>
        <d v="1982-04-17T00:00:00Z"/>
        <d v="1953-04-03T00:00:00Z"/>
        <d v="1954-03-26T00:00:00Z"/>
        <d v="1954-11-08T00:00:00Z"/>
        <d v="1952-07-18T00:00:00Z"/>
        <d v="1953-02-14T00:00:00Z"/>
        <d v="1978-03-10T00:00:00Z"/>
        <d v="1957-07-19T00:00:00Z"/>
        <d v="1967-01-20T00:00:00Z"/>
        <d v="1952-05-06T00:00:00Z"/>
        <d v="1962-07-03T00:00:00Z"/>
        <d v="1957-01-22T00:00:00Z"/>
        <d v="1947-02-09T00:00:00Z"/>
        <d v="1952-08-30T00:00:00Z"/>
        <d v="1942-09-04T00:00:00Z"/>
        <d v="1973-03-06T00:00:00Z"/>
        <d v="1975-03-19T00:00:00Z"/>
        <d v="1974-07-06T00:00:00Z"/>
        <d v="1946-04-03T00:00:00Z"/>
        <d v="1961-11-11T00:00:00Z"/>
        <d v="1986-08-14T00:00:00Z"/>
        <d v="1984-02-20T00:00:00Z"/>
        <d v="1933-07-07T00:00:00Z"/>
        <d v="1959-07-14T00:00:00Z"/>
        <d v="1970-12-16T00:00:00Z"/>
        <d v="1978-08-24T00:00:00Z"/>
        <d v="1965-05-09T00:00:00Z"/>
        <d v="1974-12-27T00:00:00Z"/>
        <d v="1949-10-08T00:00:00Z"/>
        <d v="1979-12-21T00:00:00Z"/>
        <d v="1952-12-05T00:00:00Z"/>
        <d v="1978-06-30T00:00:00Z"/>
        <d v="1967-10-15T00:00:00Z"/>
        <d v="1979-04-07T00:00:00Z"/>
        <d v="1958-07-19T00:00:00Z"/>
        <d v="1970-11-02T00:00:00Z"/>
        <d v="1962-12-07T00:00:00Z"/>
        <d v="1942-02-20T00:00:00Z"/>
        <d v="1986-02-04T00:00:00Z"/>
        <d v="1947-11-20T00:00:00Z"/>
        <d v="1950-05-18T00:00:00Z"/>
        <d v="1930-03-31T00:00:00Z"/>
        <d v="1942-08-03T00:00:00Z"/>
        <d v="1958-08-09T00:00:00Z"/>
        <d v="1965-07-17T00:00:00Z"/>
        <d v="1948-04-09T00:00:00Z"/>
        <d v="1969-11-16T00:00:00Z"/>
        <d v="1976-12-18T00:00:00Z"/>
        <d v="1982-04-08T00:00:00Z"/>
        <d v="1952-06-10T00:00:00Z"/>
        <d v="1953-03-05T00:00:00Z"/>
        <d v="1976-05-30T00:00:00Z"/>
        <d v="1988-07-23T00:00:00Z"/>
        <d v="1994-02-27T00:00:00Z"/>
        <d v="1962-12-04T00:00:00Z"/>
        <d v="1972-07-03T00:00:00Z"/>
        <d v="1946-03-08T00:00:00Z"/>
        <d v="1959-06-17T00:00:00Z"/>
        <d v="1977-02-08T00:00:00Z"/>
        <d v="1996-06-15T00:00:00Z"/>
        <d v="1969-06-17T00:00:00Z"/>
        <d v="1959-08-30T00:00:00Z"/>
        <d v="1985-04-01T00:00:00Z"/>
        <d v="1948-01-18T00:00:00Z"/>
        <d v="1952-04-06T00:00:00Z"/>
        <d v="1978-09-05T00:00:00Z"/>
        <d v="1961-10-12T00:00:00Z"/>
        <d v="1927-10-22T00:00:00Z"/>
        <d v="1989-07-21T00:00:00Z"/>
        <d v="1960-12-25T00:00:00Z"/>
        <d v="1966-10-23T00:00:00Z"/>
        <d v="1944-05-26T00:00:00Z"/>
        <d v="1927-04-18T00:00:00Z"/>
        <d v="1983-12-13T00:00:00Z"/>
        <d v="1940-10-23T00:00:00Z"/>
        <d v="1980-03-16T00:00:00Z"/>
        <d v="1947-03-01T00:00:00Z"/>
        <d v="1927-12-03T00:00:00Z"/>
        <d v="1985-07-04T00:00:00Z"/>
        <d v="1958-07-11T00:00:00Z"/>
        <d v="1942-10-04T00:00:00Z"/>
        <d v="1970-05-02T00:00:00Z"/>
        <d v="1986-02-22T00:00:00Z"/>
        <d v="1946-02-18T00:00:00Z"/>
        <d v="1949-12-28T00:00:00Z"/>
        <d v="1988-06-02T00:00:00Z"/>
        <d v="1979-12-06T00:00:00Z"/>
        <d v="1942-10-12T00:00:00Z"/>
        <d v="1985-02-26T00:00:00Z"/>
        <d v="1992-12-16T00:00:00Z"/>
        <d v="1949-02-14T00:00:00Z"/>
        <d v="1968-11-18T00:00:00Z"/>
        <d v="1975-09-16T00:00:00Z"/>
        <d v="1995-10-08T00:00:00Z"/>
        <d v="1994-03-27T00:00:00Z"/>
        <d v="1977-07-04T00:00:00Z"/>
        <d v="1985-09-06T00:00:00Z"/>
        <d v="1996-11-19T00:00:00Z"/>
        <d v="1994-01-12T00:00:00Z"/>
        <d v="1995-07-27T00:00:00Z"/>
        <d v="1975-07-08T00:00:00Z"/>
        <d v="1958-05-20T00:00:00Z"/>
        <d v="1950-02-22T00:00:00Z"/>
        <d v="1941-06-10T00:00:00Z"/>
        <d v="1954-03-08T00:00:00Z"/>
        <d v="1985-06-18T00:00:00Z"/>
        <d v="1991-10-02T00:00:00Z"/>
        <d v="1952-09-27T00:00:00Z"/>
        <d v="1965-12-01T00:00:00Z"/>
        <d v="1985-12-24T00:00:00Z"/>
        <d v="1954-11-17T00:00:00Z"/>
        <d v="1957-02-06T00:00:00Z"/>
        <d v="1972-03-13T00:00:00Z"/>
        <d v="1958-08-14T00:00:00Z"/>
        <d v="1965-04-02T00:00:00Z"/>
        <d v="1993-03-22T00:00:00Z"/>
        <d v="1944-11-21T00:00:00Z"/>
        <d v="1985-06-20T00:00:00Z"/>
        <d v="1979-05-29T00:00:00Z"/>
        <d v="1932-07-25T00:00:00Z"/>
        <d v="1960-04-22T00:00:00Z"/>
        <d v="1968-12-26T00:00:00Z"/>
        <d v="1946-09-04T00:00:00Z"/>
        <d v="1970-09-26T00:00:00Z"/>
        <d v="1991-05-30T00:00:00Z"/>
        <d v="1949-07-06T00:00:00Z"/>
        <d v="1946-07-13T00:00:00Z"/>
        <d v="1946-05-16T00:00:00Z"/>
        <d v="1946-08-11T00:00:00Z"/>
        <d v="1995-02-19T00:00:00Z"/>
        <d v="1983-06-24T00:00:00Z"/>
        <d v="1962-04-10T00:00:00Z"/>
        <d v="1948-04-24T00:00:00Z"/>
        <d v="1955-07-02T00:00:00Z"/>
        <d v="1962-07-24T00:00:00Z"/>
        <d v="1964-05-25T00:00:00Z"/>
        <d v="1954-03-02T00:00:00Z"/>
        <d v="1977-08-07T00:00:00Z"/>
        <d v="1967-08-09T00:00:00Z"/>
        <d v="1970-09-18T00:00:00Z"/>
        <d v="1939-04-26T00:00:00Z"/>
        <d v="1997-09-23T00:00:00Z"/>
        <d v="1994-03-30T00:00:00Z"/>
        <d v="1963-05-15T00:00:00Z"/>
        <d v="1981-03-01T00:00:00Z"/>
        <d v="1968-01-25T00:00:00Z"/>
        <d v="1927-12-21T00:00:00Z"/>
        <d v="1965-05-13T00:00:00Z"/>
        <d v="1959-08-22T00:00:00Z"/>
        <d v="1957-04-18T00:00:00Z"/>
        <d v="1935-01-06T00:00:00Z"/>
        <d v="1948-07-13T00:00:00Z"/>
        <d v="1967-12-25T00:00:00Z"/>
        <d v="1969-06-11T00:00:00Z"/>
        <d v="1959-04-20T00:00:00Z"/>
        <d v="1945-05-11T00:00:00Z"/>
        <d v="1955-12-06T00:00:00Z"/>
        <d v="1960-09-27T00:00:00Z"/>
        <d v="1938-10-06T00:00:00Z"/>
        <d v="1985-03-29T00:00:00Z"/>
        <d v="1960-04-21T00:00:00Z"/>
        <d v="1965-04-15T00:00:00Z"/>
        <d v="1951-11-16T00:00:00Z"/>
        <d v="1973-12-04T00:00:00Z"/>
        <d v="1962-05-25T00:00:00Z"/>
        <d v="1958-09-30T00:00:00Z"/>
        <d v="1954-12-05T00:00:00Z"/>
        <d v="1964-09-28T00:00:00Z"/>
        <d v="1954-09-21T00:00:00Z"/>
        <d v="1976-02-12T00:00:00Z"/>
        <d v="1955-10-20T00:00:00Z"/>
        <d v="1985-02-14T00:00:00Z"/>
        <d v="1988-10-25T00:00:00Z"/>
        <d v="1949-12-15T00:00:00Z"/>
        <d v="1940-01-03T00:00:00Z"/>
        <d v="1978-12-17T00:00:00Z"/>
        <d v="1971-03-04T00:00:00Z"/>
        <d v="1962-05-05T00:00:00Z"/>
        <d v="1940-01-27T00:00:00Z"/>
        <d v="1949-11-25T00:00:00Z"/>
        <d v="1948-02-25T00:00:00Z"/>
        <d v="1978-04-23T00:00:00Z"/>
        <d v="1967-08-11T00:00:00Z"/>
        <d v="1959-11-14T00:00:00Z"/>
        <d v="1970-09-13T00:00:00Z"/>
        <d v="1983-07-18T00:00:00Z"/>
        <d v="1974-01-02T00:00:00Z"/>
        <d v="1973-11-17T00:00:00Z"/>
        <d v="1961-08-23T00:00:00Z"/>
        <d v="1987-01-09T00:00:00Z"/>
        <d v="1994-02-14T00:00:00Z"/>
        <d v="1980-06-19T00:00:00Z"/>
        <d v="1972-05-17T00:00:00Z"/>
        <d v="1948-01-10T00:00:00Z"/>
        <d v="1946-10-13T00:00:00Z"/>
        <d v="1957-12-17T00:00:00Z"/>
        <d v="1961-10-10T00:00:00Z"/>
        <d v="1943-07-17T00:00:00Z"/>
        <d v="1964-09-26T00:00:00Z"/>
        <d v="1957-07-23T00:00:00Z"/>
        <d v="1947-02-02T00:00:00Z"/>
        <d v="1958-11-26T00:00:00Z"/>
        <d v="1978-01-31T00:00:00Z"/>
        <d v="1964-12-19T00:00:00Z"/>
        <d v="1963-09-09T00:00:00Z"/>
        <d v="1967-09-14T00:00:00Z"/>
        <d v="1948-07-29T00:00:00Z"/>
        <d v="1942-07-03T00:00:00Z"/>
        <d v="1944-07-28T00:00:00Z"/>
        <d v="1995-09-25T00:00:00Z"/>
        <d v="1991-07-17T00:00:00Z"/>
        <d v="1971-11-22T00:00:00Z"/>
        <d v="1950-11-18T00:00:00Z"/>
        <d v="1948-07-02T00:00:00Z"/>
        <d v="1980-02-08T00:00:00Z"/>
        <d v="1947-01-26T00:00:00Z"/>
        <d v="1962-12-23T00:00:00Z"/>
        <d v="1967-04-06T00:00:00Z"/>
        <d v="1966-02-08T00:00:00Z"/>
        <d v="1953-11-28T00:00:00Z"/>
        <d v="1975-06-06T00:00:00Z"/>
        <d v="1946-07-30T00:00:00Z"/>
        <d v="1980-09-03T00:00:00Z"/>
        <d v="1970-01-11T00:00:00Z"/>
        <d v="1984-02-23T00:00:00Z"/>
        <d v="1970-06-02T00:00:00Z"/>
        <d v="1965-04-24T00:00:00Z"/>
        <d v="1944-10-02T00:00:00Z"/>
        <d v="1952-02-19T00:00:00Z"/>
        <d v="1953-05-21T00:00:00Z"/>
        <d v="1960-01-23T00:00:00Z"/>
        <d v="1965-06-05T00:00:00Z"/>
        <d v="1951-12-13T00:00:00Z"/>
        <d v="1976-05-15T00:00:00Z"/>
        <d v="1971-07-28T00:00:00Z"/>
        <d v="1976-11-08T00:00:00Z"/>
        <d v="1997-09-24T00:00:00Z"/>
        <d v="1954-09-29T00:00:00Z"/>
        <d v="1962-09-14T00:00:00Z"/>
        <d v="1970-03-11T00:00:00Z"/>
        <d v="1965-01-06T00:00:00Z"/>
        <d v="1949-02-21T00:00:00Z"/>
        <d v="1990-09-27T00:00:00Z"/>
        <d v="1983-11-02T00:00:00Z"/>
        <d v="1951-03-18T00:00:00Z"/>
        <d v="1959-08-21T00:00:00Z"/>
        <d v="1947-05-13T00:00:00Z"/>
        <d v="1970-12-04T00:00:00Z"/>
        <d v="1961-12-08T00:00:00Z"/>
        <d v="1978-04-05T00:00:00Z"/>
        <d v="1948-06-28T00:00:00Z"/>
        <d v="1937-07-08T00:00:00Z"/>
        <d v="1995-07-31T00:00:00Z"/>
        <d v="1961-09-08T00:00:00Z"/>
        <d v="1990-12-06T00:00:00Z"/>
        <d v="1970-10-29T00:00:00Z"/>
        <d v="1973-07-30T00:00:00Z"/>
        <d v="1977-02-16T00:00:00Z"/>
        <d v="1991-04-13T00:00:00Z"/>
        <d v="1950-09-17T00:00:00Z"/>
        <d v="1988-02-06T00:00:00Z"/>
        <d v="1993-07-31T00:00:00Z"/>
        <d v="1958-07-26T00:00:00Z"/>
        <d v="1952-06-14T00:00:00Z"/>
        <d v="1978-05-11T00:00:00Z"/>
        <d v="1949-02-03T00:00:00Z"/>
        <d v="1972-10-31T00:00:00Z"/>
        <d v="1953-11-30T00:00:00Z"/>
        <d v="1993-05-18T00:00:00Z"/>
        <d v="1993-10-12T00:00:00Z"/>
        <d v="1983-10-19T00:00:00Z"/>
        <d v="1947-04-09T00:00:00Z"/>
        <d v="1947-07-26T00:00:00Z"/>
        <d v="1969-06-01T00:00:00Z"/>
        <d v="1954-09-17T00:00:00Z"/>
        <d v="1945-10-15T00:00:00Z"/>
        <d v="1967-01-30T00:00:00Z"/>
        <d v="1988-11-13T00:00:00Z"/>
        <d v="1985-10-14T00:00:00Z"/>
        <d v="1987-11-11T00:00:00Z"/>
        <d v="1943-07-15T00:00:00Z"/>
        <d v="1943-03-02T00:00:00Z"/>
        <d v="1944-05-04T00:00:00Z"/>
        <d v="1987-09-25T00:00:00Z"/>
        <d v="1950-10-11T00:00:00Z"/>
        <d v="1985-01-03T00:00:00Z"/>
        <d v="1977-02-03T00:00:00Z"/>
        <d v="1945-09-14T00:00:00Z"/>
        <d v="1991-10-28T00:00:00Z"/>
        <d v="1990-06-22T00:00:00Z"/>
        <d v="1976-01-17T00:00:00Z"/>
        <d v="1970-10-09T00:00:00Z"/>
        <d v="1951-07-20T00:00:00Z"/>
        <d v="1976-11-01T00:00:00Z"/>
        <d v="1990-01-23T00:00:00Z"/>
        <d v="1940-06-29T00:00:00Z"/>
        <d v="1945-09-29T00:00:00Z"/>
        <d v="1945-10-17T00:00:00Z"/>
        <d v="1937-02-02T00:00:00Z"/>
        <d v="1942-04-24T00:00:00Z"/>
        <d v="1965-01-19T00:00:00Z"/>
        <d v="1971-12-27T00:00:00Z"/>
        <d v="1955-01-12T00:00:00Z"/>
        <d v="1952-02-25T00:00:00Z"/>
        <d v="1969-11-21T00:00:00Z"/>
        <d v="1975-05-03T00:00:00Z"/>
        <d v="1960-12-02T00:00:00Z"/>
        <d v="1961-02-05T00:00:00Z"/>
        <d v="1946-03-12T00:00:00Z"/>
        <d v="1984-04-03T00:00:00Z"/>
        <d v="1944-03-07T00:00:00Z"/>
        <d v="1946-05-17T00:00:00Z"/>
        <d v="1941-11-11T00:00:00Z"/>
        <d v="1980-03-24T00:00:00Z"/>
        <d v="1949-09-04T00:00:00Z"/>
        <d v="1941-09-09T00:00:00Z"/>
        <d v="1968-04-28T00:00:00Z"/>
        <d v="1948-04-16T00:00:00Z"/>
        <d v="1961-09-11T00:00:00Z"/>
        <d v="1956-02-12T00:00:00Z"/>
        <d v="1962-03-08T00:00:00Z"/>
        <d v="1945-06-20T00:00:00Z"/>
        <d v="1968-02-19T00:00:00Z"/>
        <d v="1959-07-30T00:00:00Z"/>
        <d v="1984-11-15T00:00:00Z"/>
        <d v="1956-08-03T00:00:00Z"/>
        <d v="1958-03-20T00:00:00Z"/>
        <d v="1992-03-27T00:00:00Z"/>
        <d v="1955-07-11T00:00:00Z"/>
        <d v="1947-07-19T00:00:00Z"/>
        <d v="1947-07-10T00:00:00Z"/>
        <d v="1946-09-22T00:00:00Z"/>
        <d v="1990-12-09T00:00:00Z"/>
        <d v="1993-09-16T00:00:00Z"/>
        <d v="1971-12-26T00:00:00Z"/>
        <d v="1969-03-09T00:00:00Z"/>
        <d v="1957-09-01T00:00:00Z"/>
        <d v="1968-02-20T00:00:00Z"/>
        <d v="1977-10-08T00:00:00Z"/>
        <d v="1948-01-12T00:00:00Z"/>
        <d v="1969-09-04T00:00:00Z"/>
        <d v="1960-04-06T00:00:00Z"/>
        <d v="1944-07-05T00:00:00Z"/>
        <d v="1951-07-17T00:00:00Z"/>
        <d v="1950-07-16T00:00:00Z"/>
        <d v="1958-09-19T00:00:00Z"/>
        <d v="1965-02-05T00:00:00Z"/>
        <d v="1954-07-24T00:00:00Z"/>
        <d v="1995-10-01T00:00:00Z"/>
        <d v="1968-03-04T00:00:00Z"/>
        <d v="1945-02-12T00:00:00Z"/>
        <d v="1958-01-27T00:00:00Z"/>
        <d v="1992-02-10T00:00:00Z"/>
        <d v="1977-05-11T00:00:00Z"/>
        <d v="1954-01-28T00:00:00Z"/>
        <d v="1988-09-16T00:00:00Z"/>
        <d v="1967-12-24T00:00:00Z"/>
        <d v="1964-08-30T00:00:00Z"/>
        <d v="1959-06-24T00:00:00Z"/>
        <d v="1972-10-15T00:00:00Z"/>
        <d v="1955-10-08T00:00:00Z"/>
        <d v="1958-05-13T00:00:00Z"/>
        <d v="1960-08-05T00:00:00Z"/>
        <d v="1945-07-09T00:00:00Z"/>
        <d v="1953-01-30T00:00:00Z"/>
        <d v="1949-07-14T00:00:00Z"/>
        <d v="1980-12-18T00:00:00Z"/>
        <d v="1961-11-19T00:00:00Z"/>
        <d v="1955-01-01T00:00:00Z"/>
        <d v="1978-01-19T00:00:00Z"/>
        <d v="1964-10-29T00:00:00Z"/>
        <d v="1955-01-24T00:00:00Z"/>
        <d v="1975-03-29T00:00:00Z"/>
        <d v="1956-12-18T00:00:00Z"/>
        <d v="1980-02-14T00:00:00Z"/>
        <d v="1958-07-18T00:00:00Z"/>
        <d v="1960-06-27T00:00:00Z"/>
        <d v="1972-09-06T00:00:00Z"/>
        <d v="1962-12-02T00:00:00Z"/>
        <d v="1968-03-17T00:00:00Z"/>
        <d v="1948-12-10T00:00:00Z"/>
        <d v="1966-03-09T00:00:00Z"/>
        <d v="1963-01-08T00:00:00Z"/>
        <d v="1958-03-15T00:00:00Z"/>
        <d v="1964-01-02T00:00:00Z"/>
        <d v="1954-02-09T00:00:00Z"/>
        <d v="1980-06-23T00:00:00Z"/>
        <d v="1951-06-07T00:00:00Z"/>
        <d v="1969-07-06T00:00:00Z"/>
        <d v="1974-07-09T00:00:00Z"/>
        <d v="1952-05-27T00:00:00Z"/>
        <d v="1985-01-01T00:00:00Z"/>
        <d v="1961-10-18T00:00:00Z"/>
        <d v="1959-01-18T00:00:00Z"/>
        <d v="1953-01-17T00:00:00Z"/>
        <d v="1968-08-28T00:00:00Z"/>
        <d v="1954-12-03T00:00:00Z"/>
        <d v="1946-09-08T00:00:00Z"/>
        <d v="1964-11-25T00:00:00Z"/>
        <d v="1970-02-27T00:00:00Z"/>
        <d v="1957-02-18T00:00:00Z"/>
        <d v="1967-03-19T00:00:00Z"/>
        <d v="1994-12-04T00:00:00Z"/>
        <d v="1971-12-29T00:00:00Z"/>
        <d v="1958-01-19T00:00:00Z"/>
        <d v="1977-09-25T00:00:00Z"/>
        <d v="1972-07-04T00:00:00Z"/>
        <d v="1977-01-11T00:00:00Z"/>
        <d v="1961-03-16T00:00:00Z"/>
        <d v="1947-11-22T00:00:00Z"/>
        <d v="1950-02-28T00:00:00Z"/>
        <d v="1960-11-02T00:00:00Z"/>
        <d v="1965-11-08T00:00:00Z"/>
        <d v="1959-12-05T00:00:00Z"/>
        <d v="1953-07-13T00:00:00Z"/>
        <d v="1964-02-29T00:00:00Z"/>
        <d v="1986-11-26T00:00:00Z"/>
        <d v="1967-11-06T00:00:00Z"/>
        <d v="1953-10-26T00:00:00Z"/>
        <d v="1956-11-15T00:00:00Z"/>
        <d v="1967-02-01T00:00:00Z"/>
        <d v="1960-08-16T00:00:00Z"/>
        <d v="1947-03-11T00:00:00Z"/>
        <d v="1969-07-07T00:00:00Z"/>
        <d v="1959-08-06T00:00:00Z"/>
        <d v="1982-08-31T00:00:00Z"/>
        <d v="1956-01-05T00:00:00Z"/>
        <d v="1979-04-12T00:00:00Z"/>
        <d v="1956-11-26T00:00:00Z"/>
        <d v="1954-08-21T00:00:00Z"/>
        <d v="1968-10-05T00:00:00Z"/>
        <d v="1957-03-03T00:00:00Z"/>
        <d v="1963-06-08T00:00:00Z"/>
        <d v="1983-02-18T00:00:00Z"/>
        <d v="1967-09-04T00:00:00Z"/>
        <d v="1947-11-25T00:00:00Z"/>
        <d v="1936-06-11T00:00:00Z"/>
        <d v="1949-10-04T00:00:00Z"/>
        <d v="1954-03-30T00:00:00Z"/>
        <d v="1955-11-27T00:00:00Z"/>
        <d v="1992-09-21T00:00:00Z"/>
        <d v="1993-06-06T00:00:00Z"/>
        <d v="1984-12-14T00:00:00Z"/>
        <d v="1951-09-14T00:00:00Z"/>
        <d v="1993-04-10T00:00:00Z"/>
        <d v="1993-11-03T00:00:00Z"/>
        <d v="1947-08-26T00:00:00Z"/>
        <d v="1993-04-08T00:00:00Z"/>
        <d v="1995-04-01T00:00:00Z"/>
        <d v="1994-08-26T00:00:00Z"/>
        <d v="1951-10-07T00:00:00Z"/>
        <d v="1995-05-11T00:00:00Z"/>
        <d v="1980-02-10T00:00:00Z"/>
        <d v="1955-03-06T00:00:00Z"/>
        <d v="1953-11-25T00:00:00Z"/>
        <d v="1988-06-07T00:00:00Z"/>
        <d v="1979-09-09T00:00:00Z"/>
        <d v="1995-10-04T00:00:00Z"/>
        <d v="1947-03-07T00:00:00Z"/>
        <d v="1937-10-28T00:00:00Z"/>
        <d v="1942-10-09T00:00:00Z"/>
        <d v="1988-08-01T00:00:00Z"/>
        <d v="1943-07-13T00:00:00Z"/>
        <d v="1983-07-12T00:00:00Z"/>
        <d v="1954-11-05T00:00:00Z"/>
        <d v="1969-07-14T00:00:00Z"/>
        <d v="1949-10-21T00:00:00Z"/>
        <d v="1954-03-06T00:00:00Z"/>
        <d v="1958-08-02T00:00:00Z"/>
        <d v="1956-01-26T00:00:00Z"/>
        <d v="1973-02-25T00:00:00Z"/>
        <d v="1942-11-07T00:00:00Z"/>
        <d v="1974-10-23T00:00:00Z"/>
        <d v="1979-12-04T00:00:00Z"/>
        <d v="1954-07-15T00:00:00Z"/>
        <d v="1946-10-23T00:00:00Z"/>
        <d v="1963-09-04T00:00:00Z"/>
        <d v="1993-12-20T00:00:00Z"/>
        <d v="1980-09-10T00:00:00Z"/>
        <d v="1988-11-21T00:00:00Z"/>
        <d v="1954-09-09T00:00:00Z"/>
        <d v="1938-08-05T00:00:00Z"/>
        <d v="1961-12-05T00:00:00Z"/>
        <d v="1950-03-09T00:00:00Z"/>
        <d v="1957-03-05T00:00:00Z"/>
        <d v="1930-06-26T00:00:00Z"/>
        <d v="1971-06-18T00:00:00Z"/>
        <d v="1951-08-20T00:00:00Z"/>
        <d v="1953-02-28T00:00:00Z"/>
        <d v="1958-12-11T00:00:00Z"/>
        <d v="1967-08-16T00:00:00Z"/>
        <d v="1965-07-06T00:00:00Z"/>
        <d v="1960-11-09T00:00:00Z"/>
        <d v="1968-03-02T00:00:00Z"/>
        <d v="1969-04-09T00:00:00Z"/>
        <d v="1982-03-20T00:00:00Z"/>
        <d v="1947-10-23T00:00:00Z"/>
        <d v="1973-12-19T00:00:00Z"/>
        <d v="1939-12-23T00:00:00Z"/>
        <d v="1942-06-05T00:00:00Z"/>
        <d v="1980-05-22T00:00:00Z"/>
        <d v="1950-03-06T00:00:00Z"/>
        <d v="1979-11-18T00:00:00Z"/>
        <d v="1975-02-06T00:00:00Z"/>
        <d v="1950-07-03T00:00:00Z"/>
        <d v="1952-08-12T00:00:00Z"/>
        <d v="1942-05-21T00:00:00Z"/>
        <d v="1972-04-15T00:00:00Z"/>
        <d v="1976-05-08T00:00:00Z"/>
        <d v="1951-03-23T00:00:00Z"/>
        <d v="1961-11-25T00:00:00Z"/>
        <d v="1945-10-18T00:00:00Z"/>
        <d v="1985-01-06T00:00:00Z"/>
        <d v="1960-11-27T00:00:00Z"/>
        <d v="1949-02-05T00:00:00Z"/>
        <d v="1997-06-06T00:00:00Z"/>
        <d v="1966-02-26T00:00:00Z"/>
        <d v="1951-04-02T00:00:00Z"/>
        <d v="1945-11-27T00:00:00Z"/>
        <d v="1948-03-06T00:00:00Z"/>
        <d v="1941-07-05T00:00:00Z"/>
        <d v="1962-11-16T00:00:00Z"/>
        <d v="1963-12-22T00:00:00Z"/>
        <d v="1959-01-10T00:00:00Z"/>
        <d v="1992-12-05T00:00:00Z"/>
        <d v="1959-02-14T00:00:00Z"/>
        <d v="1981-09-17T00:00:00Z"/>
        <d v="1993-09-20T00:00:00Z"/>
        <d v="1957-12-28T00:00:00Z"/>
        <d v="1948-01-08T00:00:00Z"/>
        <d v="1952-05-23T00:00:00Z"/>
        <d v="1962-03-23T00:00:00Z"/>
        <d v="1965-02-23T00:00:00Z"/>
        <d v="1936-02-10T00:00:00Z"/>
        <d v="1946-09-13T00:00:00Z"/>
        <d v="1972-08-31T00:00:00Z"/>
        <d v="1968-04-21T00:00:00Z"/>
        <d v="1953-03-30T00:00:00Z"/>
        <d v="1982-11-30T00:00:00Z"/>
        <d v="1949-10-02T00:00:00Z"/>
        <d v="1953-05-12T00:00:00Z"/>
        <d v="1960-01-09T00:00:00Z"/>
        <d v="1956-05-21T00:00:00Z"/>
        <d v="1949-03-31T00:00:00Z"/>
        <d v="1978-06-13T00:00:00Z"/>
        <d v="1955-01-09T00:00:00Z"/>
        <d v="1958-10-17T00:00:00Z"/>
        <d v="1958-08-31T00:00:00Z"/>
        <d v="1973-12-06T00:00:00Z"/>
        <d v="1949-07-29T00:00:00Z"/>
        <d v="1943-12-06T00:00:00Z"/>
        <d v="1948-08-17T00:00:00Z"/>
        <d v="1957-05-30T00:00:00Z"/>
        <d v="1962-10-09T00:00:00Z"/>
        <d v="1956-09-12T00:00:00Z"/>
        <d v="1951-11-13T00:00:00Z"/>
        <d v="1948-03-10T00:00:00Z"/>
        <d v="1944-01-20T00:00:00Z"/>
        <d v="1973-02-08T00:00:00Z"/>
        <d v="1934-11-26T00:00:00Z"/>
        <d v="1947-01-08T00:00:00Z"/>
        <d v="1958-08-11T00:00:00Z"/>
        <d v="1964-12-01T00:00:00Z"/>
        <d v="1956-04-14T00:00:00Z"/>
        <d v="1960-10-30T00:00:00Z"/>
        <d v="1973-02-03T00:00:00Z"/>
        <d v="1960-03-03T00:00:00Z"/>
        <d v="1981-07-08T00:00:00Z"/>
        <d v="1965-07-18T00:00:00Z"/>
        <d v="1949-01-28T00:00:00Z"/>
        <d v="1972-08-11T00:00:00Z"/>
        <d v="1946-10-09T00:00:00Z"/>
        <d v="1951-01-10T00:00:00Z"/>
        <d v="1956-08-10T00:00:00Z"/>
        <d v="1976-04-04T00:00:00Z"/>
        <d v="1950-02-12T00:00:00Z"/>
        <d v="1975-02-17T00:00:00Z"/>
        <d v="1975-01-08T00:00:00Z"/>
        <d v="1939-09-08T00:00:00Z"/>
        <d v="1958-12-25T00:00:00Z"/>
        <d v="1975-01-04T00:00:00Z"/>
        <d v="1952-05-11T00:00:00Z"/>
        <d v="1953-09-30T00:00:00Z"/>
        <d v="1952-11-01T00:00:00Z"/>
        <d v="1985-11-25T00:00:00Z"/>
        <d v="1939-05-06T00:00:00Z"/>
        <d v="1950-03-10T00:00:00Z"/>
        <d v="1967-02-10T00:00:00Z"/>
        <d v="1950-12-19T00:00:00Z"/>
        <d v="1949-06-30T00:00:00Z"/>
        <d v="1954-05-05T00:00:00Z"/>
        <d v="1945-05-31T00:00:00Z"/>
        <d v="1979-01-31T00:00:00Z"/>
        <d v="1964-10-08T00:00:00Z"/>
        <d v="1971-04-27T00:00:00Z"/>
        <d v="1968-03-27T00:00:00Z"/>
        <d v="1960-08-11T00:00:00Z"/>
        <d v="1971-06-13T00:00:00Z"/>
        <d v="1973-07-24T00:00:00Z"/>
        <d v="1955-04-29T00:00:00Z"/>
        <d v="1979-12-15T00:00:00Z"/>
        <d v="1966-10-01T00:00:00Z"/>
        <d v="1948-11-20T00:00:00Z"/>
        <d v="1946-04-21T00:00:00Z"/>
        <d v="1948-09-14T00:00:00Z"/>
        <d v="1942-06-10T00:00:00Z"/>
        <d v="1947-07-07T00:00:00Z"/>
        <d v="1969-04-16T00:00:00Z"/>
        <d v="1958-09-17T00:00:00Z"/>
        <d v="1967-10-30T00:00:00Z"/>
        <d v="1974-08-06T00:00:00Z"/>
        <d v="1981-09-21T00:00:00Z"/>
        <d v="1959-04-13T00:00:00Z"/>
        <d v="1996-03-02T00:00:00Z"/>
        <d v="1975-11-28T00:00:00Z"/>
        <d v="1964-10-05T00:00:00Z"/>
        <d v="1963-12-03T00:00:00Z"/>
        <d v="1968-12-03T00:00:00Z"/>
        <d v="1972-07-20T00:00:00Z"/>
        <d v="1962-11-22T00:00:00Z"/>
        <d v="1961-09-13T00:00:00Z"/>
        <d v="1994-02-13T00:00:00Z"/>
        <d v="1946-06-22T00:00:00Z"/>
        <d v="1991-11-10T00:00:00Z"/>
        <d v="1952-01-22T00:00:00Z"/>
        <d v="1987-05-10T00:00:00Z"/>
        <d v="1960-03-25T00:00:00Z"/>
        <d v="1991-07-27T00:00:00Z"/>
        <d v="1971-01-25T00:00:00Z"/>
        <d v="1937-07-29T00:00:00Z"/>
        <d v="1951-08-08T00:00:00Z"/>
        <d v="1964-09-25T00:00:00Z"/>
        <d v="1945-03-07T00:00:00Z"/>
        <d v="1951-12-17T00:00:00Z"/>
        <d v="1960-09-30T00:00:00Z"/>
        <d v="1994-12-31T00:00:00Z"/>
        <d v="1982-12-08T00:00:00Z"/>
        <d v="1961-02-22T00:00:00Z"/>
        <d v="1982-10-22T00:00:00Z"/>
        <d v="1968-12-29T00:00:00Z"/>
        <d v="1977-04-21T00:00:00Z"/>
        <d v="1956-10-28T00:00:00Z"/>
        <d v="1955-04-08T00:00:00Z"/>
        <d v="1978-02-06T00:00:00Z"/>
        <d v="1969-05-15T00:00:00Z"/>
        <d v="1969-04-17T00:00:00Z"/>
        <d v="1984-02-01T00:00:00Z"/>
        <d v="1993-01-15T00:00:00Z"/>
        <d v="1939-01-01T00:00:00Z"/>
        <d v="1950-06-04T00:00:00Z"/>
        <d v="1959-01-15T00:00:00Z"/>
        <d v="1965-04-18T00:00:00Z"/>
        <d v="1954-09-13T00:00:00Z"/>
        <d v="1959-06-19T00:00:00Z"/>
        <d v="1965-06-12T00:00:00Z"/>
        <d v="1971-07-04T00:00:00Z"/>
        <d v="1984-07-22T00:00:00Z"/>
        <d v="1959-05-25T00:00:00Z"/>
        <d v="1960-01-10T00:00:00Z"/>
        <d v="1968-04-25T00:00:00Z"/>
        <d v="1976-04-30T00:00:00Z"/>
        <d v="1951-11-23T00:00:00Z"/>
        <d v="1957-03-10T00:00:00Z"/>
        <d v="1985-09-03T00:00:00Z"/>
        <d v="1968-04-09T00:00:00Z"/>
        <d v="1980-10-08T00:00:00Z"/>
        <d v="1974-11-06T00:00:00Z"/>
        <d v="1975-08-18T00:00:00Z"/>
        <d v="1944-07-21T00:00:00Z"/>
        <d v="1960-08-04T00:00:00Z"/>
        <d v="1975-11-08T00:00:00Z"/>
        <d v="1949-07-12T00:00:00Z"/>
        <d v="1965-03-16T00:00:00Z"/>
        <d v="1950-06-20T00:00:00Z"/>
        <d v="1959-08-12T00:00:00Z"/>
        <d v="1991-11-01T00:00:00Z"/>
        <d v="1967-08-18T00:00:00Z"/>
        <d v="1990-12-18T00:00:00Z"/>
        <d v="1971-05-04T00:00:00Z"/>
        <d v="1974-01-08T00:00:00Z"/>
        <d v="1970-06-13T00:00:00Z"/>
        <d v="1957-10-12T00:00:00Z"/>
        <d v="1943-08-25T00:00:00Z"/>
        <d v="1946-07-02T00:00:00Z"/>
        <d v="1946-11-29T00:00:00Z"/>
        <d v="1989-03-13T00:00:00Z"/>
        <d v="1980-12-13T00:00:00Z"/>
        <d v="1981-06-29T00:00:00Z"/>
        <d v="1966-07-04T00:00:00Z"/>
        <d v="1987-02-26T00:00:00Z"/>
        <d v="1952-06-22T00:00:00Z"/>
        <d v="1970-10-25T00:00:00Z"/>
        <d v="1953-02-20T00:00:00Z"/>
        <d v="1989-09-13T00:00:00Z"/>
        <d v="1949-09-16T00:00:00Z"/>
        <d v="1965-03-12T00:00:00Z"/>
        <d v="1984-03-31T00:00:00Z"/>
        <d v="1982-05-25T00:00:00Z"/>
        <d v="1956-12-30T00:00:00Z"/>
        <d v="1939-02-05T00:00:00Z"/>
        <d v="1957-01-03T00:00:00Z"/>
        <d v="1985-11-22T00:00:00Z"/>
        <d v="1947-02-26T00:00:00Z"/>
        <d v="1981-11-20T00:00:00Z"/>
        <d v="1958-11-23T00:00:00Z"/>
        <d v="1942-03-13T00:00:00Z"/>
        <d v="1988-07-29T00:00:00Z"/>
        <d v="1956-03-05T00:00:00Z"/>
        <d v="1964-12-14T00:00:00Z"/>
        <d v="1952-04-25T00:00:00Z"/>
        <d v="1977-05-03T00:00:00Z"/>
        <d v="1972-10-28T00:00:00Z"/>
        <d v="1941-06-08T00:00:00Z"/>
        <d v="1976-03-18T00:00:00Z"/>
        <d v="1963-09-07T00:00:00Z"/>
        <d v="1956-09-11T00:00:00Z"/>
        <d v="1984-01-17T00:00:00Z"/>
        <d v="1978-04-09T00:00:00Z"/>
        <d v="1957-02-13T00:00:00Z"/>
        <d v="1954-11-25T00:00:00Z"/>
        <d v="1946-11-25T00:00:00Z"/>
        <d v="1954-06-18T00:00:00Z"/>
        <d v="1967-09-23T00:00:00Z"/>
        <d v="1996-02-05T00:00:00Z"/>
        <d v="1947-06-13T00:00:00Z"/>
        <d v="1968-03-09T00:00:00Z"/>
        <d v="1949-02-19T00:00:00Z"/>
        <d v="1981-09-09T00:00:00Z"/>
        <d v="1985-05-09T00:00:00Z"/>
        <d v="1968-08-05T00:00:00Z"/>
        <d v="1969-02-24T00:00:00Z"/>
        <d v="1985-08-13T00:00:00Z"/>
        <d v="1952-05-14T00:00:00Z"/>
        <d v="1972-07-07T00:00:00Z"/>
        <d v="1975-07-17T00:00:00Z"/>
        <d v="1981-02-26T00:00:00Z"/>
        <d v="1988-06-27T00:00:00Z"/>
        <d v="1943-06-19T00:00:00Z"/>
        <d v="1967-11-30T00:00:00Z"/>
        <d v="1975-01-09T00:00:00Z"/>
        <d v="1968-02-24T00:00:00Z"/>
        <d v="1951-02-03T00:00:00Z"/>
        <d v="1991-06-24T00:00:00Z"/>
        <d v="1965-12-16T00:00:00Z"/>
        <d v="1978-11-15T00:00:00Z"/>
        <d v="1947-07-17T00:00:00Z"/>
        <d v="1995-10-15T00:00:00Z"/>
        <d v="1983-07-31T00:00:00Z"/>
        <d v="1967-01-08T00:00:00Z"/>
        <d v="1991-08-11T00:00:00Z"/>
        <d v="1983-05-02T00:00:00Z"/>
        <d v="1953-03-23T00:00:00Z"/>
        <d v="1941-10-04T00:00:00Z"/>
        <d v="1973-04-13T00:00:00Z"/>
        <d v="1963-11-20T00:00:00Z"/>
        <d v="1992-09-26T00:00:00Z"/>
        <d v="1981-06-02T00:00:00Z"/>
        <d v="1952-11-24T00:00:00Z"/>
        <d v="1993-06-08T00:00:00Z"/>
        <d v="1985-11-03T00:00:00Z"/>
        <d v="1946-04-26T00:00:00Z"/>
        <d v="1950-01-30T00:00:00Z"/>
        <d v="1972-05-03T00:00:00Z"/>
        <d v="1949-05-15T00:00:00Z"/>
        <d v="1958-12-29T00:00:00Z"/>
        <d v="1978-03-07T00:00:00Z"/>
        <d v="1968-11-20T00:00:00Z"/>
        <d v="1951-07-05T00:00:00Z"/>
        <d v="1974-02-01T00:00:00Z"/>
        <d v="1965-06-09T00:00:00Z"/>
        <d v="1963-08-02T00:00:00Z"/>
        <d v="1964-10-26T00:00:00Z"/>
        <d v="1972-09-13T00:00:00Z"/>
        <d v="1955-06-15T00:00:00Z"/>
        <d v="1966-02-19T00:00:00Z"/>
        <d v="1957-02-25T00:00:00Z"/>
        <d v="1960-08-26T00:00:00Z"/>
        <d v="1950-12-25T00:00:00Z"/>
        <d v="1960-02-16T00:00:00Z"/>
        <d v="1960-12-22T00:00:00Z"/>
        <d v="1976-07-04T00:00:00Z"/>
        <d v="1956-01-29T00:00:00Z"/>
        <d v="1957-06-20T00:00:00Z"/>
        <d v="1958-05-31T00:00:00Z"/>
        <d v="1946-05-31T00:00:00Z"/>
        <d v="1960-04-23T00:00:00Z"/>
        <d v="1960-05-17T00:00:00Z"/>
        <d v="1987-03-15T00:00:00Z"/>
        <d v="1961-02-24T00:00:00Z"/>
        <d v="1963-05-19T00:00:00Z"/>
        <d v="1944-08-24T00:00:00Z"/>
        <d v="1960-05-02T00:00:00Z"/>
        <d v="1954-03-15T00:00:00Z"/>
        <d v="1966-01-08T00:00:00Z"/>
        <d v="1964-05-27T00:00:00Z"/>
        <d v="1981-08-01T00:00:00Z"/>
        <d v="1974-12-26T00:00:00Z"/>
        <d v="1976-03-02T00:00:00Z"/>
        <d v="1952-01-28T00:00:00Z"/>
        <d v="1946-03-15T00:00:00Z"/>
        <d v="1962-11-11T00:00:00Z"/>
        <d v="1965-10-27T00:00:00Z"/>
        <d v="1950-10-04T00:00:00Z"/>
        <d v="1939-01-27T00:00:00Z"/>
        <d v="1958-08-03T00:00:00Z"/>
        <d v="1978-03-30T00:00:00Z"/>
        <d v="1974-04-11T00:00:00Z"/>
        <d v="1979-10-11T00:00:00Z"/>
        <d v="1978-02-14T00:00:00Z"/>
        <d v="1959-11-29T00:00:00Z"/>
        <d v="1959-05-26T00:00:00Z"/>
        <d v="1953-01-02T00:00:00Z"/>
        <d v="1973-06-02T00:00:00Z"/>
        <d v="1966-09-03T00:00:00Z"/>
        <d v="1961-04-27T00:00:00Z"/>
        <d v="1961-09-14T00:00:00Z"/>
        <d v="1974-02-04T00:00:00Z"/>
        <d v="1982-03-29T00:00:00Z"/>
        <d v="1968-11-04T00:00:00Z"/>
        <d v="1964-01-07T00:00:00Z"/>
        <d v="1974-01-24T00:00:00Z"/>
        <d v="1977-10-13T00:00:00Z"/>
        <d v="1964-01-16T00:00:00Z"/>
        <d v="1966-12-24T00:00:00Z"/>
        <d v="1979-02-18T00:00:00Z"/>
        <d v="1989-04-24T00:00:00Z"/>
        <d v="1957-05-23T00:00:00Z"/>
        <d v="1964-06-18T00:00:00Z"/>
        <d v="1954-02-04T00:00:00Z"/>
        <d v="1965-03-27T00:00:00Z"/>
        <d v="1979-01-10T00:00:00Z"/>
        <d v="1962-02-27T00:00:00Z"/>
        <d v="1962-02-28T00:00:00Z"/>
        <d v="1957-10-11T00:00:00Z"/>
        <d v="1948-10-01T00:00:00Z"/>
        <d v="1991-12-07T00:00:00Z"/>
        <d v="1955-04-21T00:00:00Z"/>
        <d v="1951-07-26T00:00:00Z"/>
        <d v="1967-10-17T00:00:00Z"/>
        <d v="1944-02-13T00:00:00Z"/>
        <d v="1966-01-03T00:00:00Z"/>
        <d v="1978-05-16T00:00:00Z"/>
        <d v="1939-01-14T00:00:00Z"/>
        <d v="1983-09-12T00:00:00Z"/>
        <d v="1955-08-22T00:00:00Z"/>
        <d v="1944-08-18T00:00:00Z"/>
        <d v="1986-05-27T00:00:00Z"/>
        <d v="1982-09-04T00:00:00Z"/>
        <d v="1986-01-15T00:00:00Z"/>
        <d v="1940-03-23T00:00:00Z"/>
        <d v="1993-03-26T00:00:00Z"/>
        <d v="1970-11-07T00:00:00Z"/>
        <d v="1987-02-07T00:00:00Z"/>
        <d v="1979-03-02T00:00:00Z"/>
        <d v="1974-04-14T00:00:00Z"/>
        <d v="1968-01-24T00:00:00Z"/>
        <d v="1983-11-05T00:00:00Z"/>
        <d v="1962-06-20T00:00:00Z"/>
        <d v="1970-05-22T00:00:00Z"/>
        <d v="1967-12-16T00:00:00Z"/>
        <d v="1986-07-19T00:00:00Z"/>
        <d v="1967-06-02T00:00:00Z"/>
        <d v="1966-10-14T00:00:00Z"/>
        <d v="1986-06-11T00:00:00Z"/>
        <d v="1949-05-11T00:00:00Z"/>
        <d v="1992-04-23T00:00:00Z"/>
        <d v="1978-03-06T00:00:00Z"/>
        <d v="1975-10-13T00:00:00Z"/>
        <d v="1988-02-10T00:00:00Z"/>
        <d v="1991-05-03T00:00:00Z"/>
        <d v="1991-09-06T00:00:00Z"/>
        <d v="1979-03-31T00:00:00Z"/>
        <d v="1988-03-03T00:00:00Z"/>
        <d v="1958-03-28T00:00:00Z"/>
        <d v="1966-12-28T00:00:00Z"/>
        <d v="1951-08-12T00:00:00Z"/>
        <d v="1987-04-30T00:00:00Z"/>
        <d v="1982-01-25T00:00:00Z"/>
        <d v="1983-08-02T00:00:00Z"/>
        <d v="1955-11-26T00:00:00Z"/>
        <d v="1988-06-16T00:00:00Z"/>
        <d v="1944-03-26T00:00:00Z"/>
        <d v="1997-02-10T00:00:00Z"/>
        <d v="1979-07-07T00:00:00Z"/>
        <d v="1952-10-28T00:00:00Z"/>
        <d v="1982-02-04T00:00:00Z"/>
        <d v="1978-10-24T00:00:00Z"/>
        <d v="1974-07-05T00:00:00Z"/>
        <d v="1995-11-23T00:00:00Z"/>
        <d v="1965-02-16T00:00:00Z"/>
        <d v="1979-08-05T00:00:00Z"/>
        <d v="1968-05-03T00:00:00Z"/>
        <d v="1986-11-18T00:00:00Z"/>
        <d v="1986-01-24T00:00:00Z"/>
        <d v="1981-09-24T00:00:00Z"/>
        <d v="1965-07-24T00:00:00Z"/>
        <d v="1972-01-29T00:00:00Z"/>
        <d v="1941-11-03T00:00:00Z"/>
        <d v="1948-07-10T00:00:00Z"/>
        <d v="1985-07-24T00:00:00Z"/>
        <d v="1932-04-14T00:00:00Z"/>
        <d v="1989-10-30T00:00:00Z"/>
        <d v="1985-12-20T00:00:00Z"/>
        <d v="1993-07-24T00:00:00Z"/>
        <d v="1983-02-16T00:00:00Z"/>
        <d v="1986-07-31T00:00:00Z"/>
        <d v="1987-08-24T00:00:00Z"/>
        <d v="1989-08-03T00:00:00Z"/>
        <d v="1975-05-04T00:00:00Z"/>
        <d v="1980-03-08T00:00:00Z"/>
        <d v="1989-10-06T00:00:00Z"/>
        <d v="1946-06-18T00:00:00Z"/>
        <d v="1967-01-23T00:00:00Z"/>
        <d v="1952-11-19T00:00:00Z"/>
        <d v="1940-01-31T00:00:00Z"/>
        <d v="1987-03-31T00:00:00Z"/>
        <d v="1954-01-22T00:00:00Z"/>
        <d v="1963-08-29T00:00:00Z"/>
        <d v="1996-05-06T00:00:00Z"/>
        <d v="1984-09-10T00:00:00Z"/>
        <d v="1957-10-14T00:00:00Z"/>
        <d v="1994-06-12T00:00:00Z"/>
        <d v="1980-05-12T00:00:00Z"/>
        <d v="1994-03-10T00:00:00Z"/>
        <d v="1982-03-30T00:00:00Z"/>
        <d v="1935-12-27T00:00:00Z"/>
        <d v="1969-11-02T00:00:00Z"/>
        <d v="1963-11-23T00:00:00Z"/>
        <d v="1949-10-16T00:00:00Z"/>
        <d v="1965-12-30T00:00:00Z"/>
        <d v="1979-12-29T00:00:00Z"/>
        <d v="1981-11-22T00:00:00Z"/>
        <d v="1951-04-07T00:00:00Z"/>
        <d v="1981-06-16T00:00:00Z"/>
        <d v="1938-09-11T00:00:00Z"/>
        <d v="1961-08-25T00:00:00Z"/>
        <d v="1951-04-13T00:00:00Z"/>
        <d v="1953-05-16T00:00:00Z"/>
        <d v="1980-03-11T00:00:00Z"/>
        <d v="1993-09-17T00:00:00Z"/>
        <d v="1987-12-15T00:00:00Z"/>
        <d v="1960-01-02T00:00:00Z"/>
        <d v="1945-02-27T00:00:00Z"/>
        <d v="1973-10-21T00:00:00Z"/>
        <d v="1968-08-30T00:00:00Z"/>
        <d v="1976-12-09T00:00:00Z"/>
        <d v="1973-07-04T00:00:00Z"/>
        <d v="1975-03-02T00:00:00Z"/>
        <d v="1958-10-18T00:00:00Z"/>
        <d v="1947-04-14T00:00:00Z"/>
        <d v="1952-11-06T00:00:00Z"/>
        <d v="1955-12-23T00:00:00Z"/>
        <d v="1949-07-05T00:00:00Z"/>
        <d v="1983-09-23T00:00:00Z"/>
        <d v="1955-10-16T00:00:00Z"/>
        <d v="1951-09-12T00:00:00Z"/>
        <d v="1985-04-12T00:00:00Z"/>
        <d v="1983-03-13T00:00:00Z"/>
        <d v="1978-06-26T00:00:00Z"/>
        <d v="1958-10-25T00:00:00Z"/>
        <d v="1954-02-16T00:00:00Z"/>
        <d v="1967-10-11T00:00:00Z"/>
        <d v="1971-06-16T00:00:00Z"/>
        <d v="1964-09-02T00:00:00Z"/>
        <d v="1985-05-04T00:00:00Z"/>
        <d v="1943-09-03T00:00:00Z"/>
        <d v="1974-02-15T00:00:00Z"/>
        <d v="1991-07-18T00:00:00Z"/>
        <d v="1991-05-28T00:00:00Z"/>
        <d v="1969-09-16T00:00:00Z"/>
        <d v="1966-09-18T00:00:00Z"/>
        <d v="1957-12-22T00:00:00Z"/>
        <d v="1966-06-18T00:00:00Z"/>
        <d v="1986-05-24T00:00:00Z"/>
        <d v="1964-04-21T00:00:00Z"/>
        <d v="1990-11-16T00:00:00Z"/>
        <d v="1967-08-24T00:00:00Z"/>
        <d v="1968-09-18T00:00:00Z"/>
        <d v="1961-04-26T00:00:00Z"/>
        <d v="1995-08-10T00:00:00Z"/>
        <d v="1980-07-21T00:00:00Z"/>
        <d v="1970-06-28T00:00:00Z"/>
        <d v="1975-12-31T00:00:00Z"/>
        <d v="1946-04-30T00:00:00Z"/>
        <d v="1960-09-08T00:00:00Z"/>
        <d v="1959-09-04T00:00:00Z"/>
        <d v="1976-03-28T00:00:00Z"/>
        <d v="1948-05-07T00:00:00Z"/>
        <d v="1981-03-16T00:00:00Z"/>
        <d v="1967-07-30T00:00:00Z"/>
        <d v="1964-05-10T00:00:00Z"/>
        <d v="1989-12-03T00:00:00Z"/>
        <d v="1973-03-28T00:00:00Z"/>
        <d v="1943-10-01T00:00:00Z"/>
        <d v="1952-06-03T00:00:00Z"/>
        <d v="1956-04-03T00:00:00Z"/>
        <d v="1968-05-23T00:00:00Z"/>
        <d v="1982-02-07T00:00:00Z"/>
        <d v="1946-12-04T00:00:00Z"/>
        <d v="1965-10-05T00:00:00Z"/>
        <d v="1977-02-26T00:00:00Z"/>
        <d v="1970-09-08T00:00:00Z"/>
        <d v="1944-10-12T00:00:00Z"/>
        <d v="1971-01-04T00:00:00Z"/>
        <d v="1968-06-21T00:00:00Z"/>
        <d v="1967-11-02T00:00:00Z"/>
        <d v="1980-02-23T00:00:00Z"/>
        <d v="1962-11-20T00:00:00Z"/>
        <d v="1988-02-12T00:00:00Z"/>
        <d v="1950-04-06T00:00:00Z"/>
        <d v="1979-04-15T00:00:00Z"/>
        <d v="1973-05-11T00:00:00Z"/>
        <d v="1971-11-16T00:00:00Z"/>
        <d v="1992-08-05T00:00:00Z"/>
        <d v="1973-10-03T00:00:00Z"/>
        <d v="1967-08-13T00:00:00Z"/>
        <d v="1963-08-04T00:00:00Z"/>
        <d v="1980-09-08T00:00:00Z"/>
        <d v="1958-06-09T00:00:00Z"/>
        <d v="1983-02-06T00:00:00Z"/>
        <d v="1972-06-24T00:00:00Z"/>
        <d v="1948-10-12T00:00:00Z"/>
        <d v="1989-05-03T00:00:00Z"/>
        <d v="1969-10-25T00:00:00Z"/>
        <d v="1971-07-18T00:00:00Z"/>
        <d v="1963-10-24T00:00:00Z"/>
        <d v="1971-05-08T00:00:00Z"/>
        <d v="1958-08-12T00:00:00Z"/>
        <d v="1942-03-20T00:00:00Z"/>
        <d v="1968-10-06T00:00:00Z"/>
        <d v="1969-12-08T00:00:00Z"/>
        <d v="1962-06-18T00:00:00Z"/>
        <d v="1952-07-28T00:00:00Z"/>
        <d v="1974-08-04T00:00:00Z"/>
        <d v="1958-11-11T00:00:00Z"/>
        <d v="1963-08-01T00:00:00Z"/>
        <d v="1963-06-26T00:00:00Z"/>
        <d v="1988-03-10T00:00:00Z"/>
        <d v="1975-03-23T00:00:00Z"/>
        <d v="1978-10-05T00:00:00Z"/>
        <d v="1972-01-03T00:00:00Z"/>
        <d v="1973-12-09T00:00:00Z"/>
        <d v="1945-08-18T00:00:00Z"/>
        <d v="1969-08-27T00:00:00Z"/>
        <d v="1950-05-31T00:00:00Z"/>
        <d v="1968-05-20T00:00:00Z"/>
        <d v="1958-05-10T00:00:00Z"/>
        <d v="1962-01-01T00:00:00Z"/>
        <d v="1951-04-10T00:00:00Z"/>
        <d v="1962-07-30T00:00:00Z"/>
        <d v="1948-01-31T00:00:00Z"/>
        <d v="1985-09-24T00:00:00Z"/>
        <d v="1980-08-03T00:00:00Z"/>
        <d v="1945-07-31T00:00:00Z"/>
        <d v="1989-07-14T00:00:00Z"/>
        <d v="1977-09-11T00:00:00Z"/>
        <d v="1971-03-26T00:00:00Z"/>
        <d v="1954-12-25T00:00:00Z"/>
        <d v="1962-11-24T00:00:00Z"/>
        <d v="1987-07-20T00:00:00Z"/>
        <d v="1976-10-23T00:00:00Z"/>
        <d v="1979-11-21T00:00:00Z"/>
        <d v="1970-11-15T00:00:00Z"/>
        <d v="1973-06-28T00:00:00Z"/>
        <d v="1968-09-10T00:00:00Z"/>
        <d v="1948-02-03T00:00:00Z"/>
        <d v="1958-01-16T00:00:00Z"/>
        <d v="1961-10-06T00:00:00Z"/>
        <d v="1966-05-11T00:00:00Z"/>
        <d v="1964-08-23T00:00:00Z"/>
        <d v="1973-01-04T00:00:00Z"/>
        <d v="1972-10-07T00:00:00Z"/>
        <d v="1995-06-07T00:00:00Z"/>
        <d v="1946-06-02T00:00:00Z"/>
        <d v="1980-04-12T00:00:00Z"/>
        <d v="1955-06-10T00:00:00Z"/>
        <d v="1983-12-24T00:00:00Z"/>
        <d v="1959-08-15T00:00:00Z"/>
        <d v="1989-12-29T00:00:00Z"/>
        <d v="1973-06-14T00:00:00Z"/>
        <d v="1976-04-08T00:00:00Z"/>
        <d v="1994-06-27T00:00:00Z"/>
        <d v="1964-02-21T00:00:00Z"/>
        <d v="1988-10-19T00:00:00Z"/>
        <d v="1949-12-01T00:00:00Z"/>
        <d v="1993-05-11T00:00:00Z"/>
        <d v="1955-08-13T00:00:00Z"/>
        <d v="1965-11-28T00:00:00Z"/>
        <d v="1954-08-24T00:00:00Z"/>
        <d v="1983-01-23T00:00:00Z"/>
        <d v="1957-09-24T00:00:00Z"/>
        <d v="1949-11-12T00:00:00Z"/>
        <d v="1958-06-24T00:00:00Z"/>
        <d v="1972-02-06T00:00:00Z"/>
        <d v="1948-08-14T00:00:00Z"/>
        <d v="1995-05-01T00:00:00Z"/>
        <d v="1982-07-08T00:00:00Z"/>
        <d v="1943-05-15T00:00:00Z"/>
        <d v="1994-07-07T00:00:00Z"/>
        <d v="1952-05-25T00:00:00Z"/>
        <d v="1970-03-07T00:00:00Z"/>
        <d v="1988-12-01T00:00:00Z"/>
        <d v="1949-09-25T00:00:00Z"/>
        <d v="1992-08-28T00:00:00Z"/>
        <d v="1973-01-16T00:00:00Z"/>
        <d v="1994-05-15T00:00:00Z"/>
        <d v="1989-02-14T00:00:00Z"/>
        <d v="1959-05-08T00:00:00Z"/>
        <d v="1939-07-15T00:00:00Z"/>
        <d v="1967-02-02T00:00:00Z"/>
        <d v="1960-02-06T00:00:00Z"/>
        <d v="1958-06-17T00:00:00Z"/>
        <d v="1957-10-24T00:00:00Z"/>
        <d v="1948-10-16T00:00:00Z"/>
        <d v="1955-05-30T00:00:00Z"/>
        <d v="1933-05-12T00:00:00Z"/>
        <d v="1997-06-19T00:00:00Z"/>
        <d v="1983-06-03T00:00:00Z"/>
        <d v="1949-07-19T00:00:00Z"/>
        <d v="1943-08-04T00:00:00Z"/>
        <d v="1992-06-21T00:00:00Z"/>
        <d v="1950-09-15T00:00:00Z"/>
        <d v="1974-02-10T00:00:00Z"/>
        <d v="1946-11-09T00:00:00Z"/>
        <d v="1976-12-05T00:00:00Z"/>
        <d v="1956-08-08T00:00:00Z"/>
        <d v="1973-09-07T00:00:00Z"/>
        <d v="1952-06-23T00:00:00Z"/>
        <d v="1953-01-06T00:00:00Z"/>
        <d v="1971-07-06T00:00:00Z"/>
        <d v="1959-03-18T00:00:00Z"/>
        <d v="1951-05-07T00:00:00Z"/>
        <d v="1992-04-17T00:00:00Z"/>
        <d v="1992-11-09T00:00:00Z"/>
        <d v="1973-07-29T00:00:00Z"/>
        <d v="1940-08-30T00:00:00Z"/>
        <d v="1966-06-26T00:00:00Z"/>
        <d v="1960-02-05T00:00:00Z"/>
        <d v="1938-08-08T00:00:00Z"/>
        <d v="1939-12-15T00:00:00Z"/>
        <d v="1994-09-12T00:00:00Z"/>
        <d v="1994-01-27T00:00:00Z"/>
        <d v="1964-11-02T00:00:00Z"/>
        <d v="1955-11-11T00:00:00Z"/>
        <d v="1980-04-26T00:00:00Z"/>
        <d v="1993-12-24T00:00:00Z"/>
        <d v="1976-12-10T00:00:00Z"/>
        <d v="1982-10-06T00:00:00Z"/>
        <d v="1943-05-02T00:00:00Z"/>
        <d v="1966-06-06T00:00:00Z"/>
        <d v="1945-04-09T00:00:00Z"/>
        <d v="1958-12-03T00:00:00Z"/>
        <d v="1951-08-21T00:00:00Z"/>
        <d v="1939-09-11T00:00:00Z"/>
        <d v="1952-10-15T00:00:00Z"/>
        <d v="1996-03-01T00:00:00Z"/>
        <d v="1943-04-25T00:00:00Z"/>
        <d v="1993-04-15T00:00:00Z"/>
        <d v="1974-05-11T00:00:00Z"/>
        <d v="1952-08-27T00:00:00Z"/>
        <d v="1949-04-09T00:00:00Z"/>
        <d v="1938-08-07T00:00:00Z"/>
        <d v="1995-07-24T00:00:00Z"/>
        <d v="1970-10-18T00:00:00Z"/>
        <d v="1981-06-13T00:00:00Z"/>
        <d v="1988-09-07T00:00:00Z"/>
        <d v="1987-02-17T00:00:00Z"/>
        <d v="1956-02-01T00:00:00Z"/>
        <d v="1947-08-06T00:00:00Z"/>
        <d v="1976-10-01T00:00:00Z"/>
        <d v="1952-08-17T00:00:00Z"/>
        <d v="1960-08-12T00:00:00Z"/>
        <d v="1964-05-16T00:00:00Z"/>
        <d v="1961-09-03T00:00:00Z"/>
        <d v="1950-09-04T00:00:00Z"/>
        <d v="1948-04-19T00:00:00Z"/>
        <d v="1958-07-30T00:00:00Z"/>
        <d v="1988-04-22T00:00:00Z"/>
        <d v="1966-06-14T00:00:00Z"/>
        <d v="1958-04-25T00:00:00Z"/>
        <d v="1956-03-23T00:00:00Z"/>
        <d v="1982-03-28T00:00:00Z"/>
        <d v="1948-11-12T00:00:00Z"/>
        <d v="1953-05-15T00:00:00Z"/>
        <d v="1975-04-06T00:00:00Z"/>
        <d v="1972-02-14T00:00:00Z"/>
        <d v="1974-07-03T00:00:00Z"/>
        <d v="1961-11-10T00:00:00Z"/>
        <d v="1980-07-04T00:00:00Z"/>
        <d v="1966-01-25T00:00:00Z"/>
        <d v="1974-07-14T00:00:00Z"/>
        <d v="1967-10-09T00:00:00Z"/>
        <d v="1989-11-13T00:00:00Z"/>
        <d v="1980-11-17T00:00:00Z"/>
        <d v="1943-12-19T00:00:00Z"/>
        <d v="1957-05-09T00:00:00Z"/>
        <d v="1971-05-05T00:00:00Z"/>
        <d v="1963-07-14T00:00:00Z"/>
        <d v="1996-08-02T00:00:00Z"/>
        <d v="1988-01-10T00:00:00Z"/>
        <d v="1966-03-19T00:00:00Z"/>
        <d v="1963-03-10T00:00:00Z"/>
        <d v="1970-07-20T00:00:00Z"/>
        <d v="1966-03-05T00:00:00Z"/>
        <d v="1974-05-23T00:00:00Z"/>
        <d v="1991-03-16T00:00:00Z"/>
        <d v="1975-10-14T00:00:00Z"/>
        <d v="1960-11-25T00:00:00Z"/>
        <d v="1983-03-14T00:00:00Z"/>
        <d v="1951-07-04T00:00:00Z"/>
        <d v="1937-02-25T00:00:00Z"/>
        <d v="1967-01-03T00:00:00Z"/>
        <d v="1985-01-26T00:00:00Z"/>
        <d v="1982-09-19T00:00:00Z"/>
        <d v="1983-10-18T00:00:00Z"/>
        <d v="1958-01-02T00:00:00Z"/>
        <d v="1937-09-03T00:00:00Z"/>
        <d v="1968-08-17T00:00:00Z"/>
        <d v="1948-03-13T00:00:00Z"/>
        <d v="1985-04-29T00:00:00Z"/>
        <d v="1995-02-05T00:00:00Z"/>
        <d v="1976-12-11T00:00:00Z"/>
        <d v="1958-04-06T00:00:00Z"/>
        <d v="1973-07-09T00:00:00Z"/>
        <d v="1964-12-13T00:00:00Z"/>
        <d v="1992-02-28T00:00:00Z"/>
        <d v="1969-04-04T00:00:00Z"/>
        <d v="1964-09-16T00:00:00Z"/>
        <d v="1961-08-18T00:00:00Z"/>
        <d v="1965-07-07T00:00:00Z"/>
        <d v="1960-09-02T00:00:00Z"/>
        <d v="1957-07-09T00:00:00Z"/>
        <d v="1989-07-13T00:00:00Z"/>
        <d v="1974-02-06T00:00:00Z"/>
        <d v="1967-05-17T00:00:00Z"/>
        <d v="1990-04-23T00:00:00Z"/>
        <d v="1976-08-25T00:00:00Z"/>
        <d v="1958-08-10T00:00:00Z"/>
        <d v="1968-03-23T00:00:00Z"/>
        <d v="1976-10-26T00:00:00Z"/>
        <d v="1946-10-26T00:00:00Z"/>
        <d v="1988-03-05T00:00:00Z"/>
        <d v="1944-07-26T00:00:00Z"/>
        <d v="1973-08-18T00:00:00Z"/>
        <d v="1944-11-26T00:00:00Z"/>
        <d v="1955-06-09T00:00:00Z"/>
        <d v="1963-07-18T00:00:00Z"/>
        <d v="1954-05-07T00:00:00Z"/>
        <d v="1984-01-13T00:00:00Z"/>
        <d v="1969-01-15T00:00:00Z"/>
        <d v="1935-03-05T00:00:00Z"/>
        <d v="1982-05-03T00:00:00Z"/>
        <d v="1946-08-02T00:00:00Z"/>
        <d v="1943-12-11T00:00:00Z"/>
        <d v="1966-06-25T00:00:00Z"/>
        <d v="1989-10-09T00:00:00Z"/>
        <d v="1965-02-18T00:00:00Z"/>
        <d v="1956-10-06T00:00:00Z"/>
        <d v="1969-12-01T00:00:00Z"/>
        <d v="1960-08-20T00:00:00Z"/>
        <d v="1971-08-12T00:00:00Z"/>
        <d v="1973-12-17T00:00:00Z"/>
        <d v="1987-03-25T00:00:00Z"/>
        <d v="1950-05-08T00:00:00Z"/>
        <d v="1992-05-26T00:00:00Z"/>
        <d v="1951-08-30T00:00:00Z"/>
        <d v="1950-01-23T00:00:00Z"/>
        <d v="1950-04-28T00:00:00Z"/>
        <d v="1995-11-11T00:00:00Z"/>
        <d v="1984-08-19T00:00:00Z"/>
        <d v="1943-08-12T00:00:00Z"/>
        <d v="1937-04-16T00:00:00Z"/>
        <d v="1958-10-04T00:00:00Z"/>
        <d v="1968-07-10T00:00:00Z"/>
        <d v="1973-07-21T00:00:00Z"/>
        <d v="1967-01-24T00:00:00Z"/>
        <d v="1977-09-10T00:00:00Z"/>
        <d v="1963-06-04T00:00:00Z"/>
        <d v="1977-11-17T00:00:00Z"/>
        <d v="1981-04-26T00:00:00Z"/>
        <d v="1962-09-04T00:00:00Z"/>
        <d v="1946-01-26T00:00:00Z"/>
        <d v="1961-12-23T00:00:00Z"/>
        <d v="1964-03-03T00:00:00Z"/>
        <d v="1973-07-23T00:00:00Z"/>
        <d v="1981-03-11T00:00:00Z"/>
        <d v="1971-12-31T00:00:00Z"/>
        <d v="1979-05-20T00:00:00Z"/>
        <d v="1937-05-02T00:00:00Z"/>
        <d v="1976-03-22T00:00:00Z"/>
        <d v="1959-12-08T00:00:00Z"/>
        <d v="1985-07-20T00:00:00Z"/>
        <d v="1956-08-02T00:00:00Z"/>
        <d v="1978-02-04T00:00:00Z"/>
        <d v="1994-05-18T00:00:00Z"/>
        <d v="1955-07-31T00:00:00Z"/>
        <d v="1948-10-20T00:00:00Z"/>
        <d v="1995-10-10T00:00:00Z"/>
        <d v="1987-03-22T00:00:00Z"/>
        <d v="1949-01-19T00:00:00Z"/>
        <d v="1953-08-24T00:00:00Z"/>
        <d v="1959-04-19T00:00:00Z"/>
        <d v="1996-01-18T00:00:00Z"/>
        <d v="1989-09-25T00:00:00Z"/>
        <d v="1950-02-06T00:00:00Z"/>
        <d v="1962-06-26T00:00:00Z"/>
        <d v="1971-04-25T00:00:00Z"/>
        <d v="1944-03-09T00:00:00Z"/>
        <d v="1961-04-13T00:00:00Z"/>
        <d v="1975-11-30T00:00:00Z"/>
        <d v="1970-12-13T00:00:00Z"/>
        <d v="1941-09-21T00:00:00Z"/>
        <d v="1985-11-28T00:00:00Z"/>
        <d v="1977-10-24T00:00:00Z"/>
        <d v="1990-11-19T00:00:00Z"/>
        <d v="1946-01-15T00:00:00Z"/>
        <d v="1950-01-22T00:00:00Z"/>
        <d v="1946-03-21T00:00:00Z"/>
        <d v="1948-10-29T00:00:00Z"/>
        <d v="1959-09-10T00:00:00Z"/>
        <d v="1945-07-08T00:00:00Z"/>
        <d v="1980-01-02T00:00:00Z"/>
        <d v="1950-07-22T00:00:00Z"/>
        <d v="1961-09-29T00:00:00Z"/>
        <d v="1959-02-07T00:00:00Z"/>
        <d v="1985-07-07T00:00:00Z"/>
        <d v="1986-03-17T00:00:00Z"/>
        <d v="1952-06-04T00:00:00Z"/>
        <d v="1951-08-16T00:00:00Z"/>
        <d v="1982-01-18T00:00:00Z"/>
        <d v="1954-12-24T00:00:00Z"/>
        <d v="1969-06-05T00:00:00Z"/>
        <d v="1997-01-29T00:00:00Z"/>
        <d v="1965-10-08T00:00:00Z"/>
        <d v="1991-05-01T00:00:00Z"/>
        <d v="1972-08-26T00:00:00Z"/>
        <d v="1946-07-18T00:00:00Z"/>
        <d v="1940-02-16T00:00:00Z"/>
        <d v="1968-11-26T00:00:00Z"/>
        <d v="1974-05-09T00:00:00Z"/>
        <d v="1954-11-28T00:00:00Z"/>
        <d v="1975-01-02T00:00:00Z"/>
        <d v="1968-02-04T00:00:00Z"/>
        <d v="1958-05-25T00:00:00Z"/>
        <d v="1952-05-19T00:00:00Z"/>
        <d v="1993-04-30T00:00:00Z"/>
        <d v="1992-12-06T00:00:00Z"/>
        <d v="1992-09-07T00:00:00Z"/>
        <d v="1953-07-07T00:00:00Z"/>
        <d v="1943-03-23T00:00:00Z"/>
        <d v="1947-08-12T00:00:00Z"/>
        <d v="1951-01-18T00:00:00Z"/>
        <d v="1968-06-18T00:00:00Z"/>
        <d v="1949-08-15T00:00:00Z"/>
        <d v="1950-03-15T00:00:00Z"/>
        <d v="1966-06-19T00:00:00Z"/>
        <d v="1945-01-06T00:00:00Z"/>
        <d v="1938-01-13T00:00:00Z"/>
        <d v="1943-04-03T00:00:00Z"/>
        <d v="1938-09-04T00:00:00Z"/>
        <d v="1965-05-24T00:00:00Z"/>
        <d v="1981-07-13T00:00:00Z"/>
        <d v="1976-10-14T00:00:00Z"/>
        <d v="1988-08-05T00:00:00Z"/>
        <d v="1978-01-06T00:00:00Z"/>
        <d v="1976-08-14T00:00:00Z"/>
        <d v="1993-02-03T00:00:00Z"/>
        <d v="1954-10-19T00:00:00Z"/>
        <d v="1942-02-05T00:00:00Z"/>
        <d v="1948-04-20T00:00:00Z"/>
        <d v="1963-08-14T00:00:00Z"/>
        <d v="1945-01-21T00:00:00Z"/>
        <d v="1944-01-08T00:00:00Z"/>
        <d v="1967-10-12T00:00:00Z"/>
        <d v="1982-04-11T00:00:00Z"/>
        <d v="1946-02-16T00:00:00Z"/>
        <d v="1961-11-29T00:00:00Z"/>
        <d v="1941-09-23T00:00:00Z"/>
        <d v="1968-08-13T00:00:00Z"/>
        <d v="1973-08-17T00:00:00Z"/>
        <d v="1948-12-17T00:00:00Z"/>
        <d v="1979-06-19T00:00:00Z"/>
        <d v="1951-09-11T00:00:00Z"/>
        <d v="1957-05-04T00:00:00Z"/>
        <d v="1950-01-07T00:00:00Z"/>
        <d v="1992-01-02T00:00:00Z"/>
        <d v="1954-09-08T00:00:00Z"/>
        <d v="1944-04-09T00:00:00Z"/>
        <d v="1984-07-02T00:00:00Z"/>
        <d v="1965-08-21T00:00:00Z"/>
        <d v="1997-05-01T00:00:00Z"/>
        <d v="1990-02-26T00:00:00Z"/>
        <d v="1956-01-04T00:00:00Z"/>
        <d v="1976-07-11T00:00:00Z"/>
        <d v="1993-03-06T00:00:00Z"/>
        <d v="1978-05-26T00:00:00Z"/>
        <d v="1953-06-15T00:00:00Z"/>
        <d v="1954-07-21T00:00:00Z"/>
        <d v="1981-02-03T00:00:00Z"/>
        <d v="1978-02-03T00:00:00Z"/>
        <d v="1982-08-20T00:00:00Z"/>
        <d v="1976-12-13T00:00:00Z"/>
        <d v="1940-02-06T00:00:00Z"/>
        <d v="1944-10-16T00:00:00Z"/>
        <d v="1959-11-04T00:00:00Z"/>
        <d v="1968-06-04T00:00:00Z"/>
        <d v="1959-02-10T00:00:00Z"/>
        <d v="1964-10-15T00:00:00Z"/>
        <d v="1990-07-02T00:00:00Z"/>
        <d v="1978-08-10T00:00:00Z"/>
        <d v="1978-07-13T00:00:00Z"/>
        <d v="1952-02-10T00:00:00Z"/>
        <d v="1953-12-26T00:00:00Z"/>
        <d v="1951-12-14T00:00:00Z"/>
        <d v="1970-05-10T00:00:00Z"/>
        <d v="1956-02-13T00:00:00Z"/>
        <d v="1923-08-18T00:00:00Z"/>
        <d v="1966-01-30T00:00:00Z"/>
        <d v="1961-06-29T00:00:00Z"/>
        <d v="1963-07-12T00:00:00Z"/>
        <d v="1954-11-12T00:00:00Z"/>
        <d v="1967-02-24T00:00:00Z"/>
        <d v="1980-02-01T00:00:00Z"/>
        <d v="1979-03-12T00:00:00Z"/>
        <d v="1950-06-16T00:00:00Z"/>
        <d v="1947-03-28T00:00:00Z"/>
        <d v="1961-08-12T00:00:00Z"/>
        <d v="1996-05-01T00:00:00Z"/>
        <d v="1982-08-16T00:00:00Z"/>
        <d v="1979-11-07T00:00:00Z"/>
        <d v="1984-02-13T00:00:00Z"/>
        <d v="1952-05-05T00:00:00Z"/>
        <d v="1943-12-07T00:00:00Z"/>
        <d v="1994-03-20T00:00:00Z"/>
        <d v="1990-11-30T00:00:00Z"/>
        <d v="1950-05-02T00:00:00Z"/>
        <d v="1930-12-12T00:00:00Z"/>
        <d v="1989-07-30T00:00:00Z"/>
        <d v="1940-06-19T00:00:00Z"/>
        <d v="1994-02-23T00:00:00Z"/>
        <d v="1971-02-12T00:00:00Z"/>
        <d v="1969-11-07T00:00:00Z"/>
        <d v="1968-08-26T00:00:00Z"/>
        <d v="1943-07-20T00:00:00Z"/>
        <d v="1967-05-18T00:00:00Z"/>
        <d v="1976-11-16T00:00:00Z"/>
        <d v="1962-04-08T00:00:00Z"/>
        <d v="1971-05-10T00:00:00Z"/>
        <d v="1974-09-02T00:00:00Z"/>
        <d v="1971-11-14T00:00:00Z"/>
        <d v="1948-04-07T00:00:00Z"/>
        <d v="1957-06-19T00:00:00Z"/>
        <d v="1972-10-08T00:00:00Z"/>
        <d v="1966-09-28T00:00:00Z"/>
        <d v="1964-02-23T00:00:00Z"/>
        <d v="1960-02-12T00:00:00Z"/>
        <d v="1947-05-31T00:00:00Z"/>
        <d v="1953-11-07T00:00:00Z"/>
        <d v="1968-10-02T00:00:00Z"/>
        <d v="1980-10-12T00:00:00Z"/>
        <d v="1987-04-08T00:00:00Z"/>
        <d v="1941-11-28T00:00:00Z"/>
        <d v="1964-04-24T00:00:00Z"/>
        <d v="1969-09-08T00:00:00Z"/>
        <d v="1944-09-05T00:00:00Z"/>
        <d v="1966-11-28T00:00:00Z"/>
        <d v="1975-02-18T00:00:00Z"/>
        <d v="1965-07-02T00:00:00Z"/>
        <d v="1966-03-08T00:00:00Z"/>
        <d v="1949-09-18T00:00:00Z"/>
        <d v="1959-08-11T00:00:00Z"/>
        <d v="1985-03-04T00:00:00Z"/>
        <d v="1970-04-27T00:00:00Z"/>
        <d v="1950-07-15T00:00:00Z"/>
        <d v="1940-11-11T00:00:00Z"/>
        <d v="1964-03-18T00:00:00Z"/>
        <d v="1980-12-23T00:00:00Z"/>
        <d v="1977-05-30T00:00:00Z"/>
        <d v="1955-06-05T00:00:00Z"/>
        <d v="1973-06-10T00:00:00Z"/>
        <d v="1984-09-22T00:00:00Z"/>
        <d v="1950-05-17T00:00:00Z"/>
        <d v="1991-10-17T00:00:00Z"/>
        <d v="1982-02-26T00:00:00Z"/>
        <d v="1971-09-24T00:00:00Z"/>
        <d v="1985-05-22T00:00:00Z"/>
        <d v="1981-04-24T00:00:00Z"/>
        <d v="1963-09-12T00:00:00Z"/>
        <d v="1965-02-07T00:00:00Z"/>
        <d v="1970-10-26T00:00:00Z"/>
        <d v="1954-02-28T00:00:00Z"/>
        <d v="1957-01-05T00:00:00Z"/>
        <d v="1945-04-25T00:00:00Z"/>
        <d v="1952-08-03T00:00:00Z"/>
        <d v="1960-05-20T00:00:00Z"/>
        <d v="1952-04-04T00:00:00Z"/>
        <d v="1974-10-11T00:00:00Z"/>
        <d v="1959-03-15T00:00:00Z"/>
        <d v="1952-04-03T00:00:00Z"/>
        <d v="1923-04-25T00:00:00Z"/>
        <d v="1979-04-21T00:00:00Z"/>
        <d v="1965-07-21T00:00:00Z"/>
        <d v="1943-06-25T00:00:00Z"/>
        <d v="1975-05-16T00:00:00Z"/>
        <d v="1966-05-29T00:00:00Z"/>
        <d v="1943-10-30T00:00:00Z"/>
        <d v="1965-09-18T00:00:00Z"/>
        <d v="1939-08-31T00:00:00Z"/>
        <d v="1942-10-19T00:00:00Z"/>
        <d v="1953-03-19T00:00:00Z"/>
        <d v="1984-07-10T00:00:00Z"/>
        <d v="1935-06-08T00:00:00Z"/>
        <d v="1960-12-24T00:00:00Z"/>
        <d v="1947-07-21T00:00:00Z"/>
        <d v="1978-09-21T00:00:00Z"/>
        <d v="1964-01-18T00:00:00Z"/>
        <d v="1927-05-09T00:00:00Z"/>
        <d v="1957-05-29T00:00:00Z"/>
        <d v="1964-01-04T00:00:00Z"/>
        <d v="1984-09-30T00:00:00Z"/>
        <d v="1956-06-27T00:00:00Z"/>
        <d v="1980-02-19T00:00:00Z"/>
        <d v="1953-12-31T00:00:00Z"/>
        <d v="1954-06-12T00:00:00Z"/>
        <d v="1946-08-29T00:00:00Z"/>
        <d v="1966-01-11T00:00:00Z"/>
        <d v="1966-03-22T00:00:00Z"/>
        <d v="1982-02-20T00:00:00Z"/>
        <d v="1972-06-09T00:00:00Z"/>
        <d v="1962-10-07T00:00:00Z"/>
        <d v="1961-01-16T00:00:00Z"/>
        <d v="1971-12-09T00:00:00Z"/>
        <d v="1991-09-15T00:00:00Z"/>
        <d v="1965-11-04T00:00:00Z"/>
        <d v="1987-03-03T00:00:00Z"/>
        <d v="1955-03-14T00:00:00Z"/>
        <d v="1968-05-14T00:00:00Z"/>
        <d v="1984-01-20T00:00:00Z"/>
        <d v="1963-07-22T00:00:00Z"/>
        <d v="1966-04-28T00:00:00Z"/>
        <d v="1990-07-20T00:00:00Z"/>
        <d v="1972-05-02T00:00:00Z"/>
        <d v="1981-08-07T00:00:00Z"/>
        <d v="1961-10-23T00:00:00Z"/>
        <d v="1978-11-26T00:00:00Z"/>
        <d v="1980-07-23T00:00:00Z"/>
        <d v="1954-08-03T00:00:00Z"/>
        <d v="1970-09-15T00:00:00Z"/>
        <d v="1958-02-18T00:00:00Z"/>
        <d v="1987-04-07T00:00:00Z"/>
        <d v="1951-03-03T00:00:00Z"/>
        <d v="1994-12-13T00:00:00Z"/>
        <d v="1969-10-12T00:00:00Z"/>
        <d v="1987-04-28T00:00:00Z"/>
        <d v="1975-03-08T00:00:00Z"/>
        <d v="1973-05-09T00:00:00Z"/>
        <d v="1978-01-25T00:00:00Z"/>
        <d v="1969-06-23T00:00:00Z"/>
        <d v="1947-04-06T00:00:00Z"/>
        <d v="1972-12-13T00:00:00Z"/>
        <d v="1963-01-13T00:00:00Z"/>
        <d v="1993-10-29T00:00:00Z"/>
        <d v="1975-05-06T00:00:00Z"/>
        <d v="1955-09-01T00:00:00Z"/>
        <d v="1958-09-02T00:00:00Z"/>
        <d v="1990-07-12T00:00:00Z"/>
        <d v="1981-06-08T00:00:00Z"/>
        <d v="1961-08-29T00:00:00Z"/>
        <d v="1973-06-22T00:00:00Z"/>
        <d v="1971-06-23T00:00:00Z"/>
        <d v="1979-01-18T00:00:00Z"/>
        <d v="1974-09-23T00:00:00Z"/>
        <d v="1976-10-04T00:00:00Z"/>
        <d v="1955-10-18T00:00:00Z"/>
        <d v="1984-11-16T00:00:00Z"/>
        <d v="1970-10-28T00:00:00Z"/>
        <d v="1963-11-29T00:00:00Z"/>
        <d v="1987-12-20T00:00:00Z"/>
        <d v="1973-09-01T00:00:00Z"/>
        <d v="1993-08-01T00:00:00Z"/>
        <d v="1940-09-14T00:00:00Z"/>
        <d v="1941-09-28T00:00:00Z"/>
        <d v="1963-08-26T00:00:00Z"/>
        <d v="1956-05-19T00:00:00Z"/>
        <d v="1973-04-02T00:00:00Z"/>
        <d v="1983-09-14T00:00:00Z"/>
        <d v="1967-01-29T00:00:00Z"/>
        <d v="1994-04-08T00:00:00Z"/>
        <d v="1987-05-07T00:00:00Z"/>
        <d v="1988-05-29T00:00:00Z"/>
        <d v="1946-07-22T00:00:00Z"/>
        <d v="1976-02-19T00:00:00Z"/>
        <d v="1947-09-16T00:00:00Z"/>
        <d v="1966-11-17T00:00:00Z"/>
        <d v="1981-10-30T00:00:00Z"/>
        <d v="1942-08-25T00:00:00Z"/>
        <d v="1944-08-31T00:00:00Z"/>
        <d v="1997-11-29T00:00:00Z"/>
        <d v="1989-10-24T00:00:00Z"/>
        <d v="1977-10-11T00:00:00Z"/>
        <d v="1955-01-31T00:00:00Z"/>
        <d v="1947-05-07T00:00:00Z"/>
        <d v="1953-06-16T00:00:00Z"/>
        <d v="1953-09-16T00:00:00Z"/>
        <d v="1946-01-13T00:00:00Z"/>
        <d v="1948-06-19T00:00:00Z"/>
        <d v="1961-07-23T00:00:00Z"/>
        <d v="1966-11-30T00:00:00Z"/>
        <d v="1945-10-10T00:00:00Z"/>
        <d v="1964-11-16T00:00:00Z"/>
        <d v="1975-02-19T00:00:00Z"/>
        <d v="1951-04-30T00:00:00Z"/>
        <d v="1953-06-02T00:00:00Z"/>
        <d v="1995-01-12T00:00:00Z"/>
        <d v="1958-08-16T00:00:00Z"/>
        <d v="1962-12-01T00:00:00Z"/>
        <d v="1972-03-05T00:00:00Z"/>
        <d v="1971-10-07T00:00:00Z"/>
        <d v="1944-06-30T00:00:00Z"/>
        <d v="1996-08-26T00:00:00Z"/>
        <d v="1963-07-03T00:00:00Z"/>
        <d v="1980-07-24T00:00:00Z"/>
        <d v="1940-12-08T00:00:00Z"/>
        <d v="1962-07-18T00:00:00Z"/>
        <d v="1968-08-06T00:00:00Z"/>
        <d v="1959-11-30T00:00:00Z"/>
        <d v="1972-03-23T00:00:00Z"/>
        <d v="1938-07-12T00:00:00Z"/>
        <d v="1974-09-12T00:00:00Z"/>
        <d v="1984-10-17T00:00:00Z"/>
        <d v="1982-07-10T00:00:00Z"/>
        <d v="1961-07-08T00:00:00Z"/>
        <d v="1966-09-23T00:00:00Z"/>
        <d v="1946-09-21T00:00:00Z"/>
        <d v="1973-05-03T00:00:00Z"/>
        <d v="1966-03-13T00:00:00Z"/>
        <d v="1963-06-14T00:00:00Z"/>
        <d v="1947-05-17T00:00:00Z"/>
        <d v="1951-07-13T00:00:00Z"/>
        <d v="1949-09-15T00:00:00Z"/>
        <d v="1953-07-21T00:00:00Z"/>
        <d v="1981-11-06T00:00:00Z"/>
        <d v="1970-04-10T00:00:00Z"/>
        <d v="1956-06-06T00:00:00Z"/>
        <d v="1959-10-21T00:00:00Z"/>
        <d v="1987-04-27T00:00:00Z"/>
        <d v="1982-02-22T00:00:00Z"/>
        <d v="1937-01-09T00:00:00Z"/>
        <d v="1979-07-06T00:00:00Z"/>
        <d v="1956-09-20T00:00:00Z"/>
        <d v="1975-02-21T00:00:00Z"/>
        <d v="1956-11-25T00:00:00Z"/>
        <d v="1978-11-02T00:00:00Z"/>
        <d v="1987-09-13T00:00:00Z"/>
        <d v="1958-08-30T00:00:00Z"/>
        <d v="1961-01-08T00:00:00Z"/>
        <d v="1952-11-12T00:00:00Z"/>
        <d v="1952-08-31T00:00:00Z"/>
        <d v="1971-12-20T00:00:00Z"/>
        <d v="1970-03-04T00:00:00Z"/>
        <d v="1989-12-02T00:00:00Z"/>
        <d v="1958-07-21T00:00:00Z"/>
        <d v="1976-07-31T00:00:00Z"/>
        <d v="1961-09-16T00:00:00Z"/>
        <d v="1983-04-09T00:00:00Z"/>
        <d v="1990-03-26T00:00:00Z"/>
        <d v="1978-07-20T00:00:00Z"/>
        <d v="1973-06-29T00:00:00Z"/>
        <d v="1994-05-23T00:00:00Z"/>
        <d v="1950-04-20T00:00:00Z"/>
        <d v="1961-01-10T00:00:00Z"/>
        <d v="1989-01-16T00:00:00Z"/>
        <d v="1995-06-01T00:00:00Z"/>
        <d v="1963-06-21T00:00:00Z"/>
        <d v="1957-01-04T00:00:00Z"/>
        <d v="1977-07-15T00:00:00Z"/>
        <d v="1982-10-02T00:00:00Z"/>
        <d v="1970-01-23T00:00:00Z"/>
        <d v="1950-05-25T00:00:00Z"/>
        <d v="1969-01-30T00:00:00Z"/>
        <d v="1962-08-08T00:00:00Z"/>
        <d v="1973-02-02T00:00:00Z"/>
        <d v="1951-10-27T00:00:00Z"/>
        <d v="1955-04-06T00:00:00Z"/>
        <d v="1948-11-15T00:00:00Z"/>
        <d v="1974-10-29T00:00:00Z"/>
        <d v="1959-05-27T00:00:00Z"/>
        <d v="1977-11-10T00:00:00Z"/>
        <d v="1987-02-06T00:00:00Z"/>
        <d v="1989-06-15T00:00:00Z"/>
        <d v="1943-11-20T00:00:00Z"/>
        <d v="1975-07-07T00:00:00Z"/>
        <d v="1949-12-08T00:00:00Z"/>
        <d v="1974-01-11T00:00:00Z"/>
        <d v="1975-04-04T00:00:00Z"/>
        <d v="1952-11-02T00:00:00Z"/>
        <d v="1993-03-02T00:00:00Z"/>
        <d v="1993-04-20T00:00:00Z"/>
        <d v="1969-12-17T00:00:00Z"/>
        <d v="1962-04-19T00:00:00Z"/>
        <d v="1951-02-27T00:00:00Z"/>
        <d v="1992-03-10T00:00:00Z"/>
        <d v="1968-08-08T00:00:00Z"/>
        <d v="1972-02-02T00:00:00Z"/>
        <d v="1965-12-26T00:00:00Z"/>
        <d v="1976-02-13T00:00:00Z"/>
        <d v="1972-11-04T00:00:00Z"/>
        <d v="1963-06-30T00:00:00Z"/>
        <d v="1956-08-25T00:00:00Z"/>
        <d v="1963-04-30T00:00:00Z"/>
        <d v="1953-01-16T00:00:00Z"/>
        <d v="1962-08-11T00:00:00Z"/>
        <d v="1987-06-18T00:00:00Z"/>
        <d v="1967-02-22T00:00:00Z"/>
        <d v="1973-06-25T00:00:00Z"/>
        <d v="1954-04-28T00:00:00Z"/>
        <d v="1965-01-13T00:00:00Z"/>
        <d v="1966-02-16T00:00:00Z"/>
        <d v="1979-03-03T00:00:00Z"/>
        <d v="1977-11-29T00:00:00Z"/>
        <d v="1955-11-02T00:00:00Z"/>
        <d v="1961-07-10T00:00:00Z"/>
        <d v="1979-02-05T00:00:00Z"/>
        <d v="1982-06-05T00:00:00Z"/>
        <d v="1989-07-23T00:00:00Z"/>
        <d v="1987-06-11T00:00:00Z"/>
        <d v="1977-04-07T00:00:00Z"/>
        <d v="1972-09-12T00:00:00Z"/>
        <d v="1973-04-18T00:00:00Z"/>
        <d v="1963-10-21T00:00:00Z"/>
        <d v="1939-05-11T00:00:00Z"/>
        <d v="1967-09-10T00:00:00Z"/>
        <d v="1967-11-03T00:00:00Z"/>
        <d v="1962-05-16T00:00:00Z"/>
        <d v="1979-10-21T00:00:00Z"/>
        <d v="1978-02-27T00:00:00Z"/>
        <d v="1991-03-01T00:00:00Z"/>
        <d v="1984-05-04T00:00:00Z"/>
        <d v="1973-05-08T00:00:00Z"/>
        <d v="1953-12-16T00:00:00Z"/>
        <d v="1958-05-05T00:00:00Z"/>
        <d v="1993-06-25T00:00:00Z"/>
        <d v="1966-11-20T00:00:00Z"/>
        <d v="1958-06-26T00:00:00Z"/>
        <d v="1971-06-21T00:00:00Z"/>
        <d v="1946-04-02T00:00:00Z"/>
        <d v="1986-09-10T00:00:00Z"/>
        <d v="1931-05-21T00:00:00Z"/>
        <d v="1994-09-20T00:00:00Z"/>
        <d v="1949-06-29T00:00:00Z"/>
        <d v="1992-12-24T00:00:00Z"/>
        <d v="1975-02-27T00:00:00Z"/>
        <d v="1991-02-06T00:00:00Z"/>
        <d v="1952-12-29T00:00:00Z"/>
        <d v="1997-09-20T00:00:00Z"/>
        <d v="1950-08-09T00:00:00Z"/>
        <d v="1956-05-01T00:00:00Z"/>
        <d v="1961-09-30T00:00:00Z"/>
        <d v="1954-11-13T00:00:00Z"/>
        <d v="1986-11-01T00:00:00Z"/>
        <d v="1953-06-13T00:00:00Z"/>
        <d v="1987-07-05T00:00:00Z"/>
        <d v="1951-08-15T00:00:00Z"/>
        <d v="1979-12-30T00:00:00Z"/>
        <d v="1990-11-29T00:00:00Z"/>
        <d v="1974-11-27T00:00:00Z"/>
        <d v="1975-03-01T00:00:00Z"/>
        <d v="1959-03-28T00:00:00Z"/>
        <d v="1994-10-19T00:00:00Z"/>
        <d v="1955-08-11T00:00:00Z"/>
        <d v="1980-09-29T00:00:00Z"/>
        <d v="1986-07-29T00:00:00Z"/>
        <d v="1966-06-29T00:00:00Z"/>
        <d v="1986-11-21T00:00:00Z"/>
        <d v="1985-05-06T00:00:00Z"/>
        <d v="1992-09-10T00:00:00Z"/>
        <d v="1941-08-11T00:00:00Z"/>
        <d v="1942-02-26T00:00:00Z"/>
        <d v="1942-07-08T00:00:00Z"/>
        <d v="1945-07-19T00:00:00Z"/>
        <d v="1956-06-04T00:00:00Z"/>
        <d v="1956-02-23T00:00:00Z"/>
        <d v="1940-01-12T00:00:00Z"/>
        <d v="1985-04-10T00:00:00Z"/>
        <d v="1941-07-17T00:00:00Z"/>
        <d v="1981-04-13T00:00:00Z"/>
        <d v="1953-07-02T00:00:00Z"/>
        <d v="1989-05-25T00:00:00Z"/>
        <d v="1973-01-30T00:00:00Z"/>
        <d v="1958-10-11T00:00:00Z"/>
        <d v="1990-10-29T00:00:00Z"/>
        <d v="1996-02-02T00:00:00Z"/>
        <d v="1949-06-16T00:00:00Z"/>
        <d v="1975-07-30T00:00:00Z"/>
        <d v="1977-11-06T00:00:00Z"/>
        <d v="1972-01-19T00:00:00Z"/>
        <d v="1984-02-08T00:00:00Z"/>
        <d v="1979-10-29T00:00:00Z"/>
        <d v="1952-12-31T00:00:00Z"/>
        <d v="1948-03-28T00:00:00Z"/>
        <d v="1948-07-09T00:00:00Z"/>
        <d v="1949-06-27T00:00:00Z"/>
        <d v="1946-09-10T00:00:00Z"/>
        <d v="1951-06-10T00:00:00Z"/>
        <d v="1991-12-23T00:00:00Z"/>
        <d v="1948-06-08T00:00:00Z"/>
        <d v="1960-12-11T00:00:00Z"/>
        <d v="1996-08-06T00:00:00Z"/>
        <d v="1993-02-06T00:00:00Z"/>
        <d v="1992-04-27T00:00:00Z"/>
        <d v="1991-10-30T00:00:00Z"/>
        <d v="1966-07-22T00:00:00Z"/>
        <d v="1991-12-20T00:00:00Z"/>
        <d v="1954-11-15T00:00:00Z"/>
        <d v="1956-12-14T00:00:00Z"/>
        <d v="1964-10-01T00:00:00Z"/>
        <d v="1944-07-27T00:00:00Z"/>
        <d v="1963-11-01T00:00:00Z"/>
        <d v="1984-05-27T00:00:00Z"/>
        <d v="1949-06-04T00:00:00Z"/>
        <d v="1944-01-28T00:00:00Z"/>
        <d v="1935-09-08T00:00:00Z"/>
        <d v="1988-02-07T00:00:00Z"/>
        <d v="1966-05-31T00:00:00Z"/>
        <d v="1985-09-29T00:00:00Z"/>
        <d v="1965-02-19T00:00:00Z"/>
        <d v="1969-12-13T00:00:00Z"/>
        <d v="1979-05-05T00:00:00Z"/>
        <d v="1963-09-26T00:00:00Z"/>
        <d v="1972-01-10T00:00:00Z"/>
        <d v="1974-05-05T00:00:00Z"/>
        <d v="1944-05-09T00:00:00Z"/>
        <d v="1971-04-02T00:00:00Z"/>
        <d v="1942-03-01T00:00:00Z"/>
        <d v="1981-09-02T00:00:00Z"/>
        <d v="1946-08-23T00:00:00Z"/>
        <d v="1947-08-14T00:00:00Z"/>
        <d v="1955-01-18T00:00:00Z"/>
        <d v="1954-02-08T00:00:00Z"/>
        <d v="1943-07-25T00:00:00Z"/>
        <d v="1946-08-27T00:00:00Z"/>
        <d v="1943-01-11T00:00:00Z"/>
        <d v="1948-08-23T00:00:00Z"/>
        <d v="1972-06-23T00:00:00Z"/>
        <d v="1959-12-24T00:00:00Z"/>
        <d v="1963-01-20T00:00:00Z"/>
        <d v="1979-06-07T00:00:00Z"/>
        <d v="1949-11-02T00:00:00Z"/>
        <d v="1978-06-24T00:00:00Z"/>
        <d v="1970-03-30T00:00:00Z"/>
        <d v="1963-12-16T00:00:00Z"/>
        <d v="1982-09-21T00:00:00Z"/>
        <d v="1962-10-24T00:00:00Z"/>
        <d v="1964-01-22T00:00:00Z"/>
        <d v="1956-11-01T00:00:00Z"/>
        <d v="1996-03-31T00:00:00Z"/>
        <d v="1945-09-11T00:00:00Z"/>
        <d v="1953-03-09T00:00:00Z"/>
        <d v="1951-11-15T00:00:00Z"/>
        <d v="1982-11-06T00:00:00Z"/>
        <d v="1965-12-09T00:00:00Z"/>
        <d v="1989-06-12T00:00:00Z"/>
        <d v="1959-06-10T00:00:00Z"/>
        <d v="1957-01-15T00:00:00Z"/>
        <d v="1978-08-15T00:00:00Z"/>
        <d v="1977-08-04T00:00:00Z"/>
        <d v="1962-11-01T00:00:00Z"/>
        <d v="1973-02-10T00:00:00Z"/>
        <d v="1947-01-11T00:00:00Z"/>
        <d v="1976-04-07T00:00:00Z"/>
        <d v="1957-08-09T00:00:00Z"/>
        <d v="1941-07-30T00:00:00Z"/>
        <d v="1991-07-01T00:00:00Z"/>
        <d v="1949-08-16T00:00:00Z"/>
        <d v="1972-10-25T00:00:00Z"/>
        <d v="1951-09-21T00:00:00Z"/>
        <d v="1951-06-12T00:00:00Z"/>
        <d v="1977-03-26T00:00:00Z"/>
        <d v="1991-10-23T00:00:00Z"/>
        <d v="1982-07-13T00:00:00Z"/>
        <d v="1950-09-18T00:00:00Z"/>
        <d v="1990-11-12T00:00:00Z"/>
        <d v="1984-03-01T00:00:00Z"/>
        <d v="1947-10-16T00:00:00Z"/>
        <d v="1945-08-06T00:00:00Z"/>
        <d v="1958-05-18T00:00:00Z"/>
        <d v="1971-07-31T00:00:00Z"/>
        <d v="1959-01-06T00:00:00Z"/>
        <d v="1950-06-24T00:00:00Z"/>
        <d v="1976-12-23T00:00:00Z"/>
        <d v="1996-12-05T00:00:00Z"/>
        <d v="1931-01-23T00:00:00Z"/>
        <d v="1993-01-12T00:00:00Z"/>
        <d v="1987-11-05T00:00:00Z"/>
        <d v="1956-07-22T00:00:00Z"/>
        <d v="1958-11-16T00:00:00Z"/>
        <d v="1988-12-30T00:00:00Z"/>
        <d v="1986-06-17T00:00:00Z"/>
        <d v="1991-10-13T00:00:00Z"/>
        <d v="1991-08-23T00:00:00Z"/>
        <d v="1949-07-04T00:00:00Z"/>
        <d v="1944-02-11T00:00:00Z"/>
        <d v="1993-11-26T00:00:00Z"/>
        <d v="1958-09-07T00:00:00Z"/>
        <d v="1972-08-29T00:00:00Z"/>
        <d v="1938-04-24T00:00:00Z"/>
        <d v="1945-05-07T00:00:00Z"/>
        <d v="1951-03-17T00:00:00Z"/>
        <d v="1950-07-17T00:00:00Z"/>
        <d v="1948-07-14T00:00:00Z"/>
        <d v="1936-12-03T00:00:00Z"/>
        <d v="1960-07-16T00:00:00Z"/>
        <d v="1945-04-30T00:00:00Z"/>
        <d v="1947-09-06T00:00:00Z"/>
        <d v="1983-09-22T00:00:00Z"/>
        <d v="1991-05-31T00:00:00Z"/>
        <d v="1947-10-01T00:00:00Z"/>
        <d v="1954-01-04T00:00:00Z"/>
        <d v="1968-07-12T00:00:00Z"/>
        <d v="1946-10-14T00:00:00Z"/>
        <d v="1948-02-20T00:00:00Z"/>
        <d v="1967-09-30T00:00:00Z"/>
        <d v="1968-09-21T00:00:00Z"/>
        <d v="1948-06-18T00:00:00Z"/>
        <d v="1990-02-07T00:00:00Z"/>
        <d v="1971-04-14T00:00:00Z"/>
        <d v="1957-12-02T00:00:00Z"/>
        <d v="1966-10-28T00:00:00Z"/>
        <d v="1950-08-31T00:00:00Z"/>
        <d v="1955-12-30T00:00:00Z"/>
        <d v="1993-03-25T00:00:00Z"/>
        <d v="1944-10-15T00:00:00Z"/>
        <d v="1949-08-09T00:00:00Z"/>
        <d v="1933-03-26T00:00:00Z"/>
        <d v="1955-11-15T00:00:00Z"/>
        <d v="1990-12-01T00:00:00Z"/>
        <d v="1972-03-04T00:00:00Z"/>
        <d v="1996-07-21T00:00:00Z"/>
        <d v="1966-02-15T00:00:00Z"/>
        <d v="1971-10-20T00:00:00Z"/>
        <d v="1992-06-11T00:00:00Z"/>
        <d v="1989-05-29T00:00:00Z"/>
        <d v="1948-08-07T00:00:00Z"/>
        <d v="1963-03-20T00:00:00Z"/>
        <d v="1954-04-13T00:00:00Z"/>
        <d v="1977-12-31T00:00:00Z"/>
        <d v="1960-02-10T00:00:00Z"/>
        <d v="1956-10-24T00:00:00Z"/>
        <d v="1974-02-08T00:00:00Z"/>
        <d v="1986-12-10T00:00:00Z"/>
        <d v="1960-04-26T00:00:00Z"/>
        <d v="1955-04-14T00:00:00Z"/>
        <d v="1974-01-28T00:00:00Z"/>
        <d v="1991-10-29T00:00:00Z"/>
        <d v="1959-11-10T00:00:00Z"/>
        <d v="1982-11-10T00:00:00Z"/>
        <d v="1946-01-24T00:00:00Z"/>
        <d v="1958-05-02T00:00:00Z"/>
        <d v="1975-11-16T00:00:00Z"/>
        <d v="1974-02-23T00:00:00Z"/>
        <d v="1961-01-30T00:00:00Z"/>
        <d v="1972-01-26T00:00:00Z"/>
        <d v="1981-11-17T00:00:00Z"/>
        <d v="1938-05-07T00:00:00Z"/>
        <d v="1994-06-14T00:00:00Z"/>
        <d v="1975-01-07T00:00:00Z"/>
        <d v="1995-10-28T00:00:00Z"/>
        <d v="1974-01-25T00:00:00Z"/>
        <d v="1996-05-17T00:00:00Z"/>
        <d v="1985-01-08T00:00:00Z"/>
        <d v="1976-12-28T00:00:00Z"/>
        <d v="1956-12-29T00:00:00Z"/>
        <d v="1960-05-07T00:00:00Z"/>
        <d v="1973-03-23T00:00:00Z"/>
        <d v="1986-10-15T00:00:00Z"/>
        <d v="1973-06-16T00:00:00Z"/>
        <d v="1967-02-05T00:00:00Z"/>
        <d v="1991-08-04T00:00:00Z"/>
        <d v="1997-04-21T00:00:00Z"/>
        <d v="1975-09-21T00:00:00Z"/>
        <d v="1943-11-19T00:00:00Z"/>
        <d v="1968-08-02T00:00:00Z"/>
        <d v="1969-08-28T00:00:00Z"/>
        <d v="1957-09-20T00:00:00Z"/>
        <d v="1946-03-19T00:00:00Z"/>
        <d v="1962-08-25T00:00:00Z"/>
        <d v="1960-09-20T00:00:00Z"/>
        <d v="1955-02-23T00:00:00Z"/>
        <d v="1948-10-09T00:00:00Z"/>
        <d v="1958-12-27T00:00:00Z"/>
        <d v="1954-07-30T00:00:00Z"/>
        <d v="1968-05-08T00:00:00Z"/>
        <d v="1948-02-06T00:00:00Z"/>
        <d v="1975-09-10T00:00:00Z"/>
        <d v="1953-04-05T00:00:00Z"/>
        <d v="1971-09-08T00:00:00Z"/>
        <d v="1957-07-24T00:00:00Z"/>
        <d v="1949-03-11T00:00:00Z"/>
        <d v="1971-04-29T00:00:00Z"/>
        <d v="1946-05-29T00:00:00Z"/>
        <d v="1978-09-26T00:00:00Z"/>
        <d v="1946-07-11T00:00:00Z"/>
        <d v="1936-01-15T00:00:00Z"/>
        <d v="1966-07-01T00:00:00Z"/>
        <d v="1947-04-10T00:00:00Z"/>
        <d v="1977-03-13T00:00:00Z"/>
        <d v="1949-02-23T00:00:00Z"/>
        <d v="1952-08-22T00:00:00Z"/>
        <d v="1969-11-15T00:00:00Z"/>
        <d v="1960-07-14T00:00:00Z"/>
        <d v="1950-09-05T00:00:00Z"/>
        <d v="1944-03-20T00:00:00Z"/>
        <d v="1954-02-02T00:00:00Z"/>
        <d v="1976-10-24T00:00:00Z"/>
        <d v="1973-12-15T00:00:00Z"/>
        <d v="1952-04-30T00:00:00Z"/>
        <d v="1960-02-14T00:00:00Z"/>
        <d v="1978-08-21T00:00:00Z"/>
        <d v="1978-05-09T00:00:00Z"/>
        <d v="1981-02-01T00:00:00Z"/>
        <d v="1968-10-12T00:00:00Z"/>
        <d v="1976-01-03T00:00:00Z"/>
        <d v="1967-09-29T00:00:00Z"/>
        <d v="1970-06-12T00:00:00Z"/>
        <d v="1971-06-11T00:00:00Z"/>
        <d v="1964-12-04T00:00:00Z"/>
        <d v="1956-10-03T00:00:00Z"/>
        <d v="1973-10-02T00:00:00Z"/>
        <d v="1975-04-25T00:00:00Z"/>
        <d v="1972-03-01T00:00:00Z"/>
        <d v="1992-11-12T00:00:00Z"/>
        <d v="1972-02-18T00:00:00Z"/>
        <d v="1970-10-02T00:00:00Z"/>
        <d v="1950-04-21T00:00:00Z"/>
        <d v="1976-03-17T00:00:00Z"/>
        <d v="1986-04-06T00:00:00Z"/>
        <d v="1995-06-04T00:00:00Z"/>
        <d v="1975-01-28T00:00:00Z"/>
        <d v="1964-04-11T00:00:00Z"/>
        <d v="1952-05-07T00:00:00Z"/>
        <d v="1950-07-27T00:00:00Z"/>
        <d v="1990-12-15T00:00:00Z"/>
        <d v="1996-04-14T00:00:00Z"/>
        <d v="1991-05-07T00:00:00Z"/>
        <d v="1973-02-04T00:00:00Z"/>
        <d v="1968-11-01T00:00:00Z"/>
        <d v="1981-10-25T00:00:00Z"/>
        <d v="1982-10-25T00:00:00Z"/>
        <d v="1966-06-27T00:00:00Z"/>
        <d v="1970-11-03T00:00:00Z"/>
        <d v="1958-06-21T00:00:00Z"/>
        <d v="1968-06-29T00:00:00Z"/>
        <d v="1962-05-30T00:00:00Z"/>
        <d v="1983-12-02T00:00:00Z"/>
        <d v="1965-05-19T00:00:00Z"/>
        <d v="1975-11-14T00:00:00Z"/>
        <d v="1987-10-30T00:00:00Z"/>
        <d v="1988-04-19T00:00:00Z"/>
        <d v="1987-05-20T00:00:00Z"/>
        <d v="1960-01-06T00:00:00Z"/>
        <d v="1993-08-24T00:00:00Z"/>
        <d v="1968-07-24T00:00:00Z"/>
        <d v="1973-11-03T00:00:00Z"/>
        <d v="1993-11-27T00:00:00Z"/>
        <d v="1964-03-08T00:00:00Z"/>
        <d v="1954-11-27T00:00:00Z"/>
        <d v="1981-01-07T00:00:00Z"/>
        <d v="1978-09-17T00:00:00Z"/>
        <d v="1972-01-14T00:00:00Z"/>
        <d v="1969-05-22T00:00:00Z"/>
        <d v="1979-11-10T00:00:00Z"/>
        <d v="1957-04-25T00:00:00Z"/>
        <d v="1955-04-30T00:00:00Z"/>
        <d v="1997-02-09T00:00:00Z"/>
        <d v="1970-02-21T00:00:00Z"/>
        <d v="1959-10-17T00:00:00Z"/>
        <d v="1967-09-17T00:00:00Z"/>
        <d v="1982-08-26T00:00:00Z"/>
        <d v="1976-07-07T00:00:00Z"/>
        <d v="1967-01-01T00:00:00Z"/>
        <d v="1973-02-09T00:00:00Z"/>
        <d v="1956-10-29T00:00:00Z"/>
        <d v="1968-01-22T00:00:00Z"/>
        <d v="1952-03-31T00:00:00Z"/>
        <d v="1984-01-24T00:00:00Z"/>
        <d v="1991-08-09T00:00:00Z"/>
        <d v="1976-10-27T00:00:00Z"/>
        <d v="1961-08-16T00:00:00Z"/>
        <d v="1985-10-30T00:00:00Z"/>
        <d v="1972-11-20T00:00:00Z"/>
        <d v="1989-05-18T00:00:00Z"/>
        <d v="1975-07-20T00:00:00Z"/>
        <d v="1943-08-17T00:00:00Z"/>
        <d v="1953-02-21T00:00:00Z"/>
        <d v="1970-11-01T00:00:00Z"/>
        <d v="1976-02-06T00:00:00Z"/>
        <d v="1960-10-02T00:00:00Z"/>
        <d v="1974-06-16T00:00:00Z"/>
        <d v="1962-01-21T00:00:00Z"/>
        <d v="1980-05-24T00:00:00Z"/>
        <d v="1959-03-26T00:00:00Z"/>
        <d v="1987-03-06T00:00:00Z"/>
        <d v="1969-09-28T00:00:00Z"/>
        <d v="1980-02-06T00:00:00Z"/>
        <d v="1977-01-09T00:00:00Z"/>
        <d v="1985-02-22T00:00:00Z"/>
        <d v="1952-01-06T00:00:00Z"/>
        <d v="1978-11-10T00:00:00Z"/>
        <d v="1950-10-29T00:00:00Z"/>
        <d v="1946-08-03T00:00:00Z"/>
        <d v="1975-06-07T00:00:00Z"/>
        <d v="1974-03-07T00:00:00Z"/>
        <d v="1992-06-20T00:00:00Z"/>
        <d v="1973-11-28T00:00:00Z"/>
        <d v="1981-12-02T00:00:00Z"/>
        <d v="1956-10-10T00:00:00Z"/>
        <d v="1965-08-24T00:00:00Z"/>
        <d v="1959-07-25T00:00:00Z"/>
        <d v="1946-01-20T00:00:00Z"/>
        <d v="1948-10-18T00:00:00Z"/>
        <d v="1977-06-16T00:00:00Z"/>
        <d v="1948-01-26T00:00:00Z"/>
        <d v="1948-08-21T00:00:00Z"/>
        <d v="1951-06-15T00:00:00Z"/>
        <d v="1950-02-03T00:00:00Z"/>
        <d v="1945-05-02T00:00:00Z"/>
        <d v="1967-06-29T00:00:00Z"/>
        <d v="1959-07-24T00:00:00Z"/>
        <d v="1951-07-12T00:00:00Z"/>
        <d v="1957-06-09T00:00:00Z"/>
        <d v="1974-05-13T00:00:00Z"/>
        <d v="1928-07-19T00:00:00Z"/>
        <d v="1979-12-20T00:00:00Z"/>
        <d v="1980-02-24T00:00:00Z"/>
        <d v="1990-10-21T00:00:00Z"/>
        <d v="1958-11-01T00:00:00Z"/>
        <d v="1960-05-31T00:00:00Z"/>
        <d v="1970-03-13T00:00:00Z"/>
        <d v="1952-05-16T00:00:00Z"/>
        <d v="1988-11-16T00:00:00Z"/>
        <d v="1982-03-11T00:00:00Z"/>
        <d v="1973-12-01T00:00:00Z"/>
        <d v="1991-08-07T00:00:00Z"/>
        <d v="1955-12-07T00:00:00Z"/>
        <d v="1991-07-09T00:00:00Z"/>
        <d v="1951-03-19T00:00:00Z"/>
        <d v="1966-07-03T00:00:00Z"/>
        <d v="1979-04-27T00:00:00Z"/>
        <d v="1948-11-23T00:00:00Z"/>
        <d v="1971-10-09T00:00:00Z"/>
        <d v="1958-10-02T00:00:00Z"/>
        <d v="1980-07-07T00:00:00Z"/>
        <d v="1971-05-20T00:00:00Z"/>
        <d v="1973-08-27T00:00:00Z"/>
        <d v="1973-01-09T00:00:00Z"/>
        <d v="1971-06-30T00:00:00Z"/>
        <d v="1968-08-25T00:00:00Z"/>
        <d v="1968-10-18T00:00:00Z"/>
        <d v="1980-07-25T00:00:00Z"/>
        <d v="1963-11-22T00:00:00Z"/>
        <d v="1990-10-24T00:00:00Z"/>
        <d v="1986-04-22T00:00:00Z"/>
        <d v="1974-03-24T00:00:00Z"/>
        <d v="1954-12-01T00:00:00Z"/>
        <d v="1981-12-23T00:00:00Z"/>
        <d v="1977-03-04T00:00:00Z"/>
        <d v="1967-12-15T00:00:00Z"/>
        <d v="1963-06-19T00:00:00Z"/>
        <d v="1961-12-24T00:00:00Z"/>
        <d v="1958-10-21T00:00:00Z"/>
        <d v="1960-02-27T00:00:00Z"/>
        <d v="1985-02-23T00:00:00Z"/>
        <d v="1977-05-25T00:00:00Z"/>
        <d v="1989-06-18T00:00:00Z"/>
        <d v="1948-04-13T00:00:00Z"/>
        <d v="1943-04-16T00:00:00Z"/>
        <d v="1952-10-05T00:00:00Z"/>
        <d v="1963-09-02T00:00:00Z"/>
        <d v="1981-04-11T00:00:00Z"/>
        <d v="1956-03-09T00:00:00Z"/>
        <d v="1991-12-01T00:00:00Z"/>
        <d v="1952-08-02T00:00:00Z"/>
        <d v="1984-10-21T00:00:00Z"/>
        <d v="1969-11-18T00:00:00Z"/>
        <d v="1986-12-26T00:00:00Z"/>
        <d v="1971-08-28T00:00:00Z"/>
        <d v="1948-09-18T00:00:00Z"/>
        <d v="1958-07-06T00:00:00Z"/>
        <d v="1982-03-19T00:00:00Z"/>
        <d v="1956-10-25T00:00:00Z"/>
        <d v="1974-09-05T00:00:00Z"/>
        <d v="1974-06-01T00:00:00Z"/>
        <d v="1988-03-01T00:00:00Z"/>
        <d v="1994-05-13T00:00:00Z"/>
        <d v="1979-03-07T00:00:00Z"/>
        <d v="1990-06-29T00:00:00Z"/>
        <d v="1978-06-23T00:00:00Z"/>
        <d v="1971-12-24T00:00:00Z"/>
        <d v="1962-01-23T00:00:00Z"/>
        <d v="1981-09-11T00:00:00Z"/>
        <d v="1951-03-16T00:00:00Z"/>
        <d v="1957-07-03T00:00:00Z"/>
        <d v="1963-02-18T00:00:00Z"/>
        <d v="1975-03-12T00:00:00Z"/>
        <d v="1975-01-31T00:00:00Z"/>
        <d v="1989-10-29T00:00:00Z"/>
        <d v="1949-07-18T00:00:00Z"/>
        <d v="1973-10-26T00:00:00Z"/>
        <d v="1997-04-23T00:00:00Z"/>
        <d v="1988-05-08T00:00:00Z"/>
        <d v="1945-01-11T00:00:00Z"/>
        <d v="1977-10-16T00:00:00Z"/>
        <d v="1949-07-28T00:00:00Z"/>
        <d v="1926-03-01T00:00:00Z"/>
        <d v="1937-08-05T00:00:00Z"/>
        <d v="1974-12-22T00:00:00Z"/>
        <d v="1943-07-11T00:00:00Z"/>
        <d v="1939-11-02T00:00:00Z"/>
        <d v="1973-06-17T00:00:00Z"/>
        <d v="1966-11-13T00:00:00Z"/>
        <d v="1935-08-13T00:00:00Z"/>
        <d v="1941-05-08T00:00:00Z"/>
        <d v="1982-02-01T00:00:00Z"/>
        <d v="1996-06-10T00:00:00Z"/>
        <d v="1941-04-11T00:00:00Z"/>
        <d v="1975-05-05T00:00:00Z"/>
        <d v="1930-03-07T00:00:00Z"/>
        <d v="1993-12-06T00:00:00Z"/>
        <d v="1956-08-18T00:00:00Z"/>
        <d v="1957-08-04T00:00:00Z"/>
        <d v="1963-11-19T00:00:00Z"/>
        <d v="1972-06-27T00:00:00Z"/>
        <d v="1954-04-23T00:00:00Z"/>
        <d v="1949-04-12T00:00:00Z"/>
        <d v="1984-03-30T00:00:00Z"/>
        <d v="1963-01-04T00:00:00Z"/>
        <d v="1960-04-25T00:00:00Z"/>
        <d v="1975-10-18T00:00:00Z"/>
        <d v="1958-01-04T00:00:00Z"/>
        <d v="1976-03-13T00:00:00Z"/>
        <d v="1992-12-22T00:00:00Z"/>
        <d v="1992-12-28T00:00:00Z"/>
        <d v="1993-09-25T00:00:00Z"/>
        <d v="1988-11-20T00:00:00Z"/>
        <d v="1988-10-07T00:00:00Z"/>
        <d v="1967-06-13T00:00:00Z"/>
        <d v="1947-11-26T00:00:00Z"/>
        <d v="1949-10-22T00:00:00Z"/>
        <d v="1966-02-02T00:00:00Z"/>
        <d v="1960-10-11T00:00:00Z"/>
        <d v="1984-10-02T00:00:00Z"/>
        <d v="1965-05-02T00:00:00Z"/>
        <d v="1984-12-06T00:00:00Z"/>
        <d v="1979-06-09T00:00:00Z"/>
        <d v="1963-01-29T00:00:00Z"/>
        <d v="1964-09-14T00:00:00Z"/>
        <d v="1946-06-06T00:00:00Z"/>
        <d v="1975-06-03T00:00:00Z"/>
        <d v="1966-01-13T00:00:00Z"/>
        <d v="1994-08-24T00:00:00Z"/>
        <d v="1959-11-25T00:00:00Z"/>
        <d v="1951-02-10T00:00:00Z"/>
        <d v="1960-03-10T00:00:00Z"/>
        <d v="1942-09-13T00:00:00Z"/>
        <d v="1953-07-16T00:00:00Z"/>
        <d v="1967-07-11T00:00:00Z"/>
        <d v="1981-10-06T00:00:00Z"/>
        <d v="1945-07-12T00:00:00Z"/>
        <d v="1963-06-17T00:00:00Z"/>
        <d v="1948-03-27T00:00:00Z"/>
        <d v="1954-05-12T00:00:00Z"/>
        <d v="1946-11-30T00:00:00Z"/>
        <d v="1948-12-11T00:00:00Z"/>
        <d v="1981-07-01T00:00:00Z"/>
        <d v="1951-05-27T00:00:00Z"/>
        <d v="1966-09-08T00:00:00Z"/>
        <d v="1960-03-27T00:00:00Z"/>
        <d v="1947-05-16T00:00:00Z"/>
        <d v="1947-06-05T00:00:00Z"/>
        <d v="1982-07-17T00:00:00Z"/>
        <d v="1949-11-28T00:00:00Z"/>
        <d v="1939-05-01T00:00:00Z"/>
        <d v="1940-04-26T00:00:00Z"/>
        <d v="1958-02-09T00:00:00Z"/>
        <d v="1950-10-25T00:00:00Z"/>
        <d v="1957-02-10T00:00:00Z"/>
        <d v="1974-10-20T00:00:00Z"/>
        <d v="1948-10-11T00:00:00Z"/>
        <d v="1961-01-12T00:00:00Z"/>
        <d v="1937-10-02T00:00:00Z"/>
        <d v="1976-10-25T00:00:00Z"/>
        <d v="1978-10-10T00:00:00Z"/>
        <d v="1938-12-10T00:00:00Z"/>
        <d v="1981-05-03T00:00:00Z"/>
        <d v="1967-02-13T00:00:00Z"/>
        <d v="1948-11-22T00:00:00Z"/>
        <d v="1974-04-10T00:00:00Z"/>
        <d v="1951-03-30T00:00:00Z"/>
        <d v="1943-06-21T00:00:00Z"/>
        <d v="1958-11-12T00:00:00Z"/>
        <d v="1948-06-14T00:00:00Z"/>
        <d v="1973-01-08T00:00:00Z"/>
        <d v="1946-08-17T00:00:00Z"/>
        <d v="1965-06-15T00:00:00Z"/>
        <d v="1946-12-25T00:00:00Z"/>
        <d v="1960-10-10T00:00:00Z"/>
        <d v="1954-08-09T00:00:00Z"/>
        <d v="1943-02-18T00:00:00Z"/>
        <d v="1940-07-27T00:00:00Z"/>
        <d v="1943-05-20T00:00:00Z"/>
        <d v="1951-03-26T00:00:00Z"/>
        <d v="1967-11-04T00:00:00Z"/>
        <d v="1955-05-28T00:00:00Z"/>
        <d v="1967-07-08T00:00:00Z"/>
        <d v="1973-01-26T00:00:00Z"/>
        <d v="1945-03-05T00:00:00Z"/>
        <d v="1956-07-30T00:00:00Z"/>
        <d v="1953-11-16T00:00:00Z"/>
        <d v="1933-08-22T00:00:00Z"/>
        <d v="1976-09-20T00:00:00Z"/>
        <d v="1962-10-18T00:00:00Z"/>
        <d v="1969-06-04T00:00:00Z"/>
        <d v="1962-08-22T00:00:00Z"/>
        <d v="1955-08-15T00:00:00Z"/>
        <d v="1944-08-05T00:00:00Z"/>
        <d v="1946-08-20T00:00:00Z"/>
        <d v="1943-04-28T00:00:00Z"/>
        <d v="1962-06-11T00:00:00Z"/>
        <d v="1949-01-13T00:00:00Z"/>
        <d v="1995-05-17T00:00:00Z"/>
        <d v="1995-09-28T00:00:00Z"/>
        <d v="1947-12-30T00:00:00Z"/>
        <d v="1933-07-09T00:00:00Z"/>
        <d v="1925-03-22T00:00:00Z"/>
        <d v="1928-06-19T00:00:00Z"/>
        <d v="1973-10-17T00:00:00Z"/>
        <d v="1947-09-03T00:00:00Z"/>
        <d v="1951-09-02T00:00:00Z"/>
        <d v="1991-06-15T00:00:00Z"/>
        <d v="1942-06-26T00:00:00Z"/>
        <d v="1976-02-25T00:00:00Z"/>
        <d v="1955-03-27T00:00:00Z"/>
        <d v="1979-09-24T00:00:00Z"/>
        <d v="1952-09-23T00:00:00Z"/>
        <d v="1986-05-02T00:00:00Z"/>
        <d v="1927-01-12T00:00:00Z"/>
        <d v="1951-05-18T00:00:00Z"/>
        <d v="1942-12-22T00:00:00Z"/>
        <d v="1933-12-06T00:00:00Z"/>
        <d v="1959-01-08T00:00:00Z"/>
        <d v="1988-11-08T00:00:00Z"/>
        <d v="1968-05-11T00:00:00Z"/>
        <d v="1963-04-22T00:00:00Z"/>
        <d v="1976-08-26T00:00:00Z"/>
        <d v="1938-08-12T00:00:00Z"/>
        <d v="1965-08-31T00:00:00Z"/>
        <d v="1972-08-21T00:00:00Z"/>
        <d v="1996-02-29T00:00:00Z"/>
        <d v="1961-07-06T00:00:00Z"/>
        <d v="1939-05-22T00:00:00Z"/>
        <d v="1937-01-18T00:00:00Z"/>
        <d v="1960-06-12T00:00:00Z"/>
        <d v="1977-04-30T00:00:00Z"/>
        <d v="1934-09-18T00:00:00Z"/>
        <d v="1930-11-25T00:00:00Z"/>
        <d v="1931-08-11T00:00:00Z"/>
        <d v="1969-12-16T00:00:00Z"/>
        <d v="1950-04-04T00:00:00Z"/>
        <d v="1981-08-22T00:00:00Z"/>
        <d v="1945-12-15T00:00:00Z"/>
        <d v="1937-01-30T00:00:00Z"/>
        <d v="1932-09-08T00:00:00Z"/>
        <d v="1985-10-02T00:00:00Z"/>
        <d v="1929-08-09T00:00:00Z"/>
        <d v="1983-10-09T00:00:00Z"/>
        <d v="1943-02-24T00:00:00Z"/>
        <d v="1964-12-15T00:00:00Z"/>
        <d v="1950-04-09T00:00:00Z"/>
        <d v="1942-09-08T00:00:00Z"/>
        <d v="1964-12-12T00:00:00Z"/>
        <d v="1985-05-19T00:00:00Z"/>
        <d v="1949-03-12T00:00:00Z"/>
        <d v="1937-03-09T00:00:00Z"/>
        <d v="1958-12-19T00:00:00Z"/>
        <d v="1960-07-10T00:00:00Z"/>
        <d v="1974-03-29T00:00:00Z"/>
        <d v="1956-06-14T00:00:00Z"/>
        <d v="1971-07-08T00:00:00Z"/>
        <d v="1968-08-10T00:00:00Z"/>
        <d v="1975-01-27T00:00:00Z"/>
        <d v="1952-02-14T00:00:00Z"/>
        <d v="1961-10-08T00:00:00Z"/>
        <d v="1996-02-16T00:00:00Z"/>
        <d v="1967-10-03T00:00:00Z"/>
        <d v="1982-11-08T00:00:00Z"/>
        <d v="1939-08-20T00:00:00Z"/>
        <d v="1990-03-10T00:00:00Z"/>
        <d v="1962-04-16T00:00:00Z"/>
        <d v="1958-05-27T00:00:00Z"/>
        <d v="1983-10-28T00:00:00Z"/>
        <d v="1975-08-28T00:00:00Z"/>
        <d v="1986-03-08T00:00:00Z"/>
        <d v="1989-05-11T00:00:00Z"/>
        <d v="1975-12-19T00:00:00Z"/>
        <d v="1953-07-08T00:00:00Z"/>
        <d v="1952-11-13T00:00:00Z"/>
        <d v="1963-07-13T00:00:00Z"/>
        <d v="1948-05-18T00:00:00Z"/>
        <d v="1952-02-13T00:00:00Z"/>
        <d v="1958-01-06T00:00:00Z"/>
        <d v="1973-10-30T00:00:00Z"/>
        <d v="1988-07-28T00:00:00Z"/>
        <d v="1987-03-18T00:00:00Z"/>
        <d v="1945-03-28T00:00:00Z"/>
        <d v="1974-11-23T00:00:00Z"/>
        <d v="1953-07-03T00:00:00Z"/>
        <d v="1955-08-12T00:00:00Z"/>
        <d v="1954-07-04T00:00:00Z"/>
        <d v="1968-11-05T00:00:00Z"/>
        <d v="1978-10-30T00:00:00Z"/>
        <d v="1963-12-20T00:00:00Z"/>
        <d v="1965-08-15T00:00:00Z"/>
        <d v="1974-06-25T00:00:00Z"/>
        <d v="1949-05-30T00:00:00Z"/>
        <d v="1958-10-26T00:00:00Z"/>
        <d v="1950-03-20T00:00:00Z"/>
        <d v="1948-02-10T00:00:00Z"/>
        <d v="1947-06-01T00:00:00Z"/>
        <d v="1959-06-06T00:00:00Z"/>
        <d v="1970-11-29T00:00:00Z"/>
        <d v="1947-10-22T00:00:00Z"/>
        <d v="1985-03-14T00:00:00Z"/>
        <d v="1976-04-09T00:00:00Z"/>
        <d v="1994-08-11T00:00:00Z"/>
        <d v="1988-02-29T00:00:00Z"/>
        <d v="1975-03-15T00:00:00Z"/>
        <d v="1942-10-15T00:00:00Z"/>
        <d v="1950-08-05T00:00:00Z"/>
        <d v="1948-09-24T00:00:00Z"/>
        <d v="1983-01-13T00:00:00Z"/>
        <d v="1992-08-25T00:00:00Z"/>
        <d v="1951-05-15T00:00:00Z"/>
        <d v="1971-02-21T00:00:00Z"/>
        <d v="1980-05-23T00:00:00Z"/>
        <d v="1943-04-12T00:00:00Z"/>
        <d v="1985-11-01T00:00:00Z"/>
        <d v="1980-08-25T00:00:00Z"/>
        <d v="1995-11-17T00:00:00Z"/>
        <d v="1985-01-30T00:00:00Z"/>
        <d v="1972-09-10T00:00:00Z"/>
        <d v="1968-01-20T00:00:00Z"/>
        <d v="1996-12-21T00:00:00Z"/>
        <d v="1985-05-12T00:00:00Z"/>
        <d v="1985-08-03T00:00:00Z"/>
        <d v="1981-12-18T00:00:00Z"/>
        <d v="1966-07-30T00:00:00Z"/>
        <d v="1947-01-17T00:00:00Z"/>
        <d v="1971-06-14T00:00:00Z"/>
        <d v="1994-08-03T00:00:00Z"/>
        <d v="1953-10-25T00:00:00Z"/>
        <d v="1955-07-23T00:00:00Z"/>
        <d v="1947-09-17T00:00:00Z"/>
        <d v="1961-04-02T00:00:00Z"/>
        <d v="1973-01-13T00:00:00Z"/>
        <d v="1969-02-19T00:00:00Z"/>
        <d v="1961-03-30T00:00:00Z"/>
        <d v="1945-02-15T00:00:00Z"/>
        <d v="1992-06-28T00:00:00Z"/>
        <d v="1950-11-13T00:00:00Z"/>
        <d v="1991-05-11T00:00:00Z"/>
        <d v="1944-03-31T00:00:00Z"/>
        <d v="1959-07-16T00:00:00Z"/>
        <d v="1972-06-14T00:00:00Z"/>
        <d v="1976-02-03T00:00:00Z"/>
        <d v="1976-07-17T00:00:00Z"/>
        <d v="1986-03-09T00:00:00Z"/>
        <d v="1965-04-12T00:00:00Z"/>
        <d v="1958-11-13T00:00:00Z"/>
        <d v="1975-06-01T00:00:00Z"/>
        <d v="1987-12-02T00:00:00Z"/>
        <d v="1968-03-05T00:00:00Z"/>
        <d v="1970-09-29T00:00:00Z"/>
        <d v="1967-08-30T00:00:00Z"/>
        <d v="1956-01-16T00:00:00Z"/>
        <d v="1987-09-19T00:00:00Z"/>
        <d v="1982-06-02T00:00:00Z"/>
        <d v="1951-04-04T00:00:00Z"/>
        <d v="1989-02-23T00:00:00Z"/>
        <d v="1983-04-05T00:00:00Z"/>
        <d v="1966-05-14T00:00:00Z"/>
        <d v="1972-01-01T00:00:00Z"/>
        <d v="1985-05-02T00:00:00Z"/>
        <d v="1956-09-13T00:00:00Z"/>
        <d v="1953-12-25T00:00:00Z"/>
        <d v="1983-09-21T00:00:00Z"/>
        <d v="1963-08-13T00:00:00Z"/>
        <d v="1988-12-18T00:00:00Z"/>
        <d v="1968-06-16T00:00:00Z"/>
        <d v="1989-12-18T00:00:00Z"/>
        <d v="1980-10-15T00:00:00Z"/>
        <d v="1943-12-24T00:00:00Z"/>
        <d v="1958-12-06T00:00:00Z"/>
        <d v="1964-01-05T00:00:00Z"/>
        <d v="1991-02-08T00:00:00Z"/>
        <d v="1960-06-28T00:00:00Z"/>
        <d v="1961-07-09T00:00:00Z"/>
        <d v="1962-04-15T00:00:00Z"/>
        <d v="1970-07-19T00:00:00Z"/>
        <d v="1969-10-02T00:00:00Z"/>
        <d v="1951-07-19T00:00:00Z"/>
        <d v="1965-01-08T00:00:00Z"/>
        <d v="1968-12-21T00:00:00Z"/>
        <d v="1978-09-01T00:00:00Z"/>
        <d v="1953-05-30T00:00:00Z"/>
        <d v="1969-12-25T00:00:00Z"/>
        <d v="1990-09-06T00:00:00Z"/>
        <d v="1987-12-28T00:00:00Z"/>
        <d v="1970-12-07T00:00:00Z"/>
        <d v="1962-04-20T00:00:00Z"/>
        <d v="1951-09-15T00:00:00Z"/>
        <d v="1943-09-23T00:00:00Z"/>
        <d v="1959-12-31T00:00:00Z"/>
        <d v="1973-07-17T00:00:00Z"/>
        <d v="1958-02-16T00:00:00Z"/>
        <d v="1952-10-08T00:00:00Z"/>
        <d v="1995-02-07T00:00:00Z"/>
        <d v="1989-09-28T00:00:00Z"/>
        <d v="1969-11-14T00:00:00Z"/>
        <d v="1951-10-11T00:00:00Z"/>
        <d v="1972-03-24T00:00:00Z"/>
        <d v="1980-02-21T00:00:00Z"/>
        <d v="1939-07-24T00:00:00Z"/>
        <d v="1985-06-26T00:00:00Z"/>
        <d v="1982-04-05T00:00:00Z"/>
        <d v="1982-04-22T00:00:00Z"/>
        <d v="1969-10-27T00:00:00Z"/>
        <d v="1964-05-30T00:00:00Z"/>
        <d v="1959-08-02T00:00:00Z"/>
        <d v="1992-03-17T00:00:00Z"/>
        <d v="1943-01-07T00:00:00Z"/>
        <d v="1959-02-19T00:00:00Z"/>
        <d v="1989-05-10T00:00:00Z"/>
        <d v="1957-01-02T00:00:00Z"/>
        <d v="1987-01-28T00:00:00Z"/>
        <d v="1985-05-10T00:00:00Z"/>
        <d v="1991-09-09T00:00:00Z"/>
        <d v="1971-01-16T00:00:00Z"/>
        <d v="1979-10-24T00:00:00Z"/>
        <d v="1948-04-26T00:00:00Z"/>
        <d v="1975-10-15T00:00:00Z"/>
        <d v="1941-06-14T00:00:00Z"/>
        <d v="1988-09-12T00:00:00Z"/>
        <d v="1979-03-18T00:00:00Z"/>
        <d v="1945-02-04T00:00:00Z"/>
        <d v="1959-04-03T00:00:00Z"/>
        <d v="1985-12-01T00:00:00Z"/>
        <d v="1990-09-22T00:00:00Z"/>
        <d v="1973-03-08T00:00:00Z"/>
        <d v="1984-03-22T00:00:00Z"/>
        <d v="1955-04-01T00:00:00Z"/>
        <d v="1961-03-27T00:00:00Z"/>
        <d v="1952-03-05T00:00:00Z"/>
        <d v="1983-04-13T00:00:00Z"/>
        <d v="1975-03-24T00:00:00Z"/>
        <d v="1988-09-21T00:00:00Z"/>
        <d v="1963-10-09T00:00:00Z"/>
        <d v="1977-09-29T00:00:00Z"/>
        <d v="1950-03-12T00:00:00Z"/>
        <d v="1967-04-15T00:00:00Z"/>
        <d v="1964-07-29T00:00:00Z"/>
        <d v="1952-09-18T00:00:00Z"/>
        <d v="1954-10-22T00:00:00Z"/>
        <d v="1986-05-19T00:00:00Z"/>
        <d v="1955-09-25T00:00:00Z"/>
        <d v="1947-12-29T00:00:00Z"/>
        <d v="1955-05-27T00:00:00Z"/>
        <d v="1956-04-15T00:00:00Z"/>
        <d v="1945-03-15T00:00:00Z"/>
        <d v="1950-08-19T00:00:00Z"/>
        <d v="1988-06-26T00:00:00Z"/>
        <d v="1972-03-26T00:00:00Z"/>
        <d v="1985-07-09T00:00:00Z"/>
        <d v="1962-06-30T00:00:00Z"/>
        <d v="1983-04-25T00:00:00Z"/>
        <d v="1957-07-29T00:00:00Z"/>
        <d v="1980-11-25T00:00:00Z"/>
        <d v="1961-03-24T00:00:00Z"/>
        <d v="1982-03-21T00:00:00Z"/>
        <d v="1977-08-20T00:00:00Z"/>
        <d v="1956-07-16T00:00:00Z"/>
        <d v="1984-09-28T00:00:00Z"/>
        <d v="1961-03-25T00:00:00Z"/>
        <d v="1959-03-08T00:00:00Z"/>
        <d v="1939-09-26T00:00:00Z"/>
        <d v="1961-04-14T00:00:00Z"/>
        <d v="1955-04-23T00:00:00Z"/>
        <d v="1944-08-08T00:00:00Z"/>
        <d v="1995-05-14T00:00:00Z"/>
        <d v="1993-03-07T00:00:00Z"/>
        <d v="1985-05-16T00:00:00Z"/>
        <d v="1958-04-20T00:00:00Z"/>
        <d v="1982-04-07T00:00:00Z"/>
        <d v="1960-01-28T00:00:00Z"/>
        <d v="1979-07-16T00:00:00Z"/>
        <d v="1972-02-19T00:00:00Z"/>
        <d v="1979-04-24T00:00:00Z"/>
        <d v="1988-08-14T00:00:00Z"/>
        <d v="1994-06-23T00:00:00Z"/>
        <d v="1984-12-15T00:00:00Z"/>
        <d v="1966-02-13T00:00:00Z"/>
        <d v="1939-12-29T00:00:00Z"/>
        <d v="1944-02-21T00:00:00Z"/>
        <d v="1996-02-28T00:00:00Z"/>
        <d v="1953-07-28T00:00:00Z"/>
        <d v="1957-08-07T00:00:00Z"/>
        <d v="1978-06-25T00:00:00Z"/>
        <d v="1956-02-05T00:00:00Z"/>
        <d v="1973-04-24T00:00:00Z"/>
        <d v="1945-01-14T00:00:00Z"/>
        <d v="1971-05-13T00:00:00Z"/>
        <d v="1965-02-01T00:00:00Z"/>
        <d v="1974-01-18T00:00:00Z"/>
        <d v="1969-04-28T00:00:00Z"/>
        <d v="1940-11-25T00:00:00Z"/>
        <d v="1959-11-24T00:00:00Z"/>
        <d v="1936-05-22T00:00:00Z"/>
        <d v="1993-10-20T00:00:00Z"/>
        <d v="1936-01-20T00:00:00Z"/>
        <d v="1965-03-29T00:00:00Z"/>
        <d v="1955-04-24T00:00:00Z"/>
        <d v="1969-12-30T00:00:00Z"/>
        <d v="1991-02-17T00:00:00Z"/>
        <d v="1972-06-26T00:00:00Z"/>
        <d v="1974-04-06T00:00:00Z"/>
        <d v="1948-08-02T00:00:00Z"/>
        <d v="1993-11-19T00:00:00Z"/>
        <d v="1977-05-17T00:00:00Z"/>
        <d v="1960-03-30T00:00:00Z"/>
        <d v="1941-03-27T00:00:00Z"/>
        <d v="1979-07-13T00:00:00Z"/>
        <d v="1985-12-06T00:00:00Z"/>
        <d v="1961-04-17T00:00:00Z"/>
        <d v="1943-02-04T00:00:00Z"/>
        <d v="1974-01-23T00:00:00Z"/>
        <d v="1983-11-11T00:00:00Z"/>
        <d v="1980-07-28T00:00:00Z"/>
        <d v="1959-10-06T00:00:00Z"/>
        <d v="1942-12-06T00:00:00Z"/>
        <d v="1943-04-24T00:00:00Z"/>
        <d v="1960-08-17T00:00:00Z"/>
        <d v="1948-03-04T00:00:00Z"/>
        <d v="1942-05-26T00:00:00Z"/>
        <d v="1964-12-29T00:00:00Z"/>
        <d v="1955-03-07T00:00:00Z"/>
        <d v="1944-02-05T00:00:00Z"/>
        <d v="1962-08-15T00:00:00Z"/>
        <d v="1990-11-03T00:00:00Z"/>
        <d v="1997-05-05T00:00:00Z"/>
        <d v="1984-05-18T00:00:00Z"/>
        <d v="1950-12-11T00:00:00Z"/>
        <d v="1993-05-09T00:00:00Z"/>
        <d v="1969-02-09T00:00:00Z"/>
        <d v="1949-02-27T00:00:00Z"/>
        <d v="1966-09-29T00:00:00Z"/>
        <d v="1944-03-11T00:00:00Z"/>
        <d v="1989-08-15T00:00:00Z"/>
        <d v="1946-11-21T00:00:00Z"/>
        <d v="1981-08-06T00:00:00Z"/>
        <d v="1941-05-27T00:00:00Z"/>
        <d v="1960-01-26T00:00:00Z"/>
        <d v="1952-06-18T00:00:00Z"/>
        <d v="1980-07-01T00:00:00Z"/>
        <d v="1943-11-07T00:00:00Z"/>
        <d v="1940-09-12T00:00:00Z"/>
        <d v="1955-06-04T00:00:00Z"/>
        <d v="1967-03-30T00:00:00Z"/>
        <d v="1985-09-28T00:00:00Z"/>
        <d v="1966-11-01T00:00:00Z"/>
        <d v="1938-07-28T00:00:00Z"/>
        <d v="1948-07-28T00:00:00Z"/>
        <d v="1990-11-08T00:00:00Z"/>
        <d v="1944-03-30T00:00:00Z"/>
        <d v="1945-12-12T00:00:00Z"/>
        <d v="1942-09-10T00:00:00Z"/>
        <d v="1951-08-10T00:00:00Z"/>
        <d v="1942-06-23T00:00:00Z"/>
        <d v="1950-04-17T00:00:00Z"/>
        <d v="1980-01-14T00:00:00Z"/>
        <d v="1973-02-17T00:00:00Z"/>
        <d v="1960-03-05T00:00:00Z"/>
        <d v="1988-12-09T00:00:00Z"/>
        <d v="1941-09-11T00:00:00Z"/>
        <d v="1963-09-13T00:00:00Z"/>
        <d v="1959-05-24T00:00:00Z"/>
        <d v="1976-02-02T00:00:00Z"/>
        <d v="1949-11-27T00:00:00Z"/>
        <d v="1992-06-09T00:00:00Z"/>
        <d v="1965-09-30T00:00:00Z"/>
        <d v="1981-09-04T00:00:00Z"/>
        <d v="1981-08-14T00:00:00Z"/>
        <d v="1991-09-27T00:00:00Z"/>
        <d v="1941-05-05T00:00:00Z"/>
        <d v="1990-06-21T00:00:00Z"/>
        <d v="1965-01-04T00:00:00Z"/>
        <d v="1949-10-26T00:00:00Z"/>
        <d v="1944-10-24T00:00:00Z"/>
        <d v="1989-06-23T00:00:00Z"/>
        <d v="1951-03-24T00:00:00Z"/>
        <d v="1966-08-05T00:00:00Z"/>
        <d v="1951-03-01T00:00:00Z"/>
        <d v="1955-10-29T00:00:00Z"/>
        <d v="1945-05-19T00:00:00Z"/>
        <d v="1964-07-12T00:00:00Z"/>
        <d v="1953-03-27T00:00:00Z"/>
        <d v="1953-06-06T00:00:00Z"/>
        <d v="1990-10-22T00:00:00Z"/>
        <d v="1946-06-29T00:00:00Z"/>
        <d v="1997-01-10T00:00:00Z"/>
        <d v="1951-05-13T00:00:00Z"/>
        <d v="1961-12-03T00:00:00Z"/>
        <d v="1997-01-30T00:00:00Z"/>
        <d v="1949-06-23T00:00:00Z"/>
        <d v="1945-01-26T00:00:00Z"/>
        <d v="1978-05-14T00:00:00Z"/>
        <d v="1956-07-06T00:00:00Z"/>
        <d v="1982-06-21T00:00:00Z"/>
        <d v="1950-10-14T00:00:00Z"/>
        <d v="1955-02-14T00:00:00Z"/>
        <d v="1940-04-27T00:00:00Z"/>
        <d v="1977-09-01T00:00:00Z"/>
        <d v="1994-08-20T00:00:00Z"/>
        <d v="1976-08-02T00:00:00Z"/>
        <d v="1948-11-07T00:00:00Z"/>
        <d v="1960-06-02T00:00:00Z"/>
        <d v="1948-07-20T00:00:00Z"/>
        <d v="1945-01-30T00:00:00Z"/>
        <d v="1983-02-01T00:00:00Z"/>
        <d v="1979-05-08T00:00:00Z"/>
        <d v="1946-02-08T00:00:00Z"/>
        <d v="1971-12-23T00:00:00Z"/>
        <d v="1950-03-30T00:00:00Z"/>
        <d v="1966-11-23T00:00:00Z"/>
        <d v="1957-12-04T00:00:00Z"/>
        <d v="1945-11-25T00:00:00Z"/>
        <d v="1944-12-27T00:00:00Z"/>
        <d v="1934-04-02T00:00:00Z"/>
        <d v="1955-06-13T00:00:00Z"/>
        <d v="1946-07-06T00:00:00Z"/>
        <d v="1970-12-08T00:00:00Z"/>
        <d v="1992-06-19T00:00:00Z"/>
        <d v="1954-08-06T00:00:00Z"/>
        <d v="1971-11-26T00:00:00Z"/>
        <d v="1953-02-13T00:00:00Z"/>
        <d v="1986-05-10T00:00:00Z"/>
        <d v="1963-12-08T00:00:00Z"/>
        <d v="1930-08-10T00:00:00Z"/>
        <d v="1985-12-05T00:00:00Z"/>
        <d v="1979-10-14T00:00:00Z"/>
        <d v="1936-03-02T00:00:00Z"/>
        <d v="1980-12-19T00:00:00Z"/>
        <d v="1988-01-25T00:00:00Z"/>
        <d v="1982-09-14T00:00:00Z"/>
        <d v="1986-12-27T00:00:00Z"/>
        <d v="1967-11-20T00:00:00Z"/>
        <d v="1964-10-25T00:00:00Z"/>
        <d v="1983-12-18T00:00:00Z"/>
        <d v="1948-08-06T00:00:00Z"/>
        <d v="1960-11-08T00:00:00Z"/>
        <d v="1940-02-21T00:00:00Z"/>
        <d v="1935-07-19T00:00:00Z"/>
        <d v="1943-03-01T00:00:00Z"/>
        <d v="1945-12-07T00:00:00Z"/>
        <d v="1975-11-27T00:00:00Z"/>
        <d v="1962-02-13T00:00:00Z"/>
        <d v="1968-10-27T00:00:00Z"/>
        <d v="1973-03-19T00:00:00Z"/>
        <d v="1965-07-31T00:00:00Z"/>
        <d v="1969-01-04T00:00:00Z"/>
        <d v="1958-05-15T00:00:00Z"/>
        <d v="1982-03-17T00:00:00Z"/>
        <d v="1988-10-21T00:00:00Z"/>
        <d v="1976-11-25T00:00:00Z"/>
        <d v="1974-09-21T00:00:00Z"/>
        <d v="1967-03-31T00:00:00Z"/>
        <d v="1972-07-26T00:00:00Z"/>
        <d v="1953-04-25T00:00:00Z"/>
        <d v="1964-04-13T00:00:00Z"/>
        <d v="1974-05-24T00:00:00Z"/>
        <d v="1993-07-23T00:00:00Z"/>
        <d v="1945-02-10T00:00:00Z"/>
        <d v="1968-05-27T00:00:00Z"/>
        <d v="1964-07-22T00:00:00Z"/>
        <d v="1944-11-27T00:00:00Z"/>
        <d v="1944-07-12T00:00:00Z"/>
        <d v="1982-01-06T00:00:00Z"/>
        <d v="1954-04-16T00:00:00Z"/>
        <d v="1959-02-24T00:00:00Z"/>
        <d v="1956-12-15T00:00:00Z"/>
        <d v="1948-12-16T00:00:00Z"/>
        <d v="1975-02-16T00:00:00Z"/>
        <d v="1952-12-12T00:00:00Z"/>
        <d v="1971-11-03T00:00:00Z"/>
        <d v="1960-08-22T00:00:00Z"/>
        <d v="1995-08-17T00:00:00Z"/>
        <d v="1955-12-16T00:00:00Z"/>
        <d v="1937-07-07T00:00:00Z"/>
        <d v="1938-04-13T00:00:00Z"/>
        <d v="1935-04-25T00:00:00Z"/>
        <d v="1964-07-08T00:00:00Z"/>
        <d v="1975-05-22T00:00:00Z"/>
        <d v="1969-04-15T00:00:00Z"/>
        <d v="1973-11-10T00:00:00Z"/>
        <d v="1982-11-12T00:00:00Z"/>
        <d v="1968-07-04T00:00:00Z"/>
        <d v="1951-05-22T00:00:00Z"/>
        <d v="1973-01-05T00:00:00Z"/>
        <d v="1956-07-19T00:00:00Z"/>
        <d v="1951-03-11T00:00:00Z"/>
        <d v="1944-07-29T00:00:00Z"/>
        <d v="1953-01-20T00:00:00Z"/>
        <d v="1964-06-20T00:00:00Z"/>
        <d v="1971-01-28T00:00:00Z"/>
        <d v="1968-09-14T00:00:00Z"/>
        <d v="1946-09-23T00:00:00Z"/>
        <d v="1936-04-13T00:00:00Z"/>
        <d v="1940-12-27T00:00:00Z"/>
        <d v="1951-01-11T00:00:00Z"/>
        <d v="1951-04-01T00:00:00Z"/>
        <d v="1952-01-16T00:00:00Z"/>
        <d v="1980-08-26T00:00:00Z"/>
        <d v="1948-12-26T00:00:00Z"/>
        <d v="1977-04-03T00:00:00Z"/>
        <d v="1978-04-02T00:00:00Z"/>
        <d v="1944-07-14T00:00:00Z"/>
        <d v="1940-02-24T00:00:00Z"/>
        <d v="1950-09-25T00:00:00Z"/>
        <d v="1974-05-08T00:00:00Z"/>
        <d v="1994-07-09T00:00:00Z"/>
        <d v="1959-04-05T00:00:00Z"/>
        <d v="1958-07-01T00:00:00Z"/>
        <d v="1945-03-23T00:00:00Z"/>
        <d v="1960-08-23T00:00:00Z"/>
        <d v="1980-09-20T00:00:00Z"/>
        <d v="1959-03-19T00:00:00Z"/>
        <d v="1938-07-27T00:00:00Z"/>
        <d v="1942-04-12T00:00:00Z"/>
        <d v="1959-09-30T00:00:00Z"/>
        <d v="1957-05-19T00:00:00Z"/>
        <d v="1966-07-12T00:00:00Z"/>
        <d v="1947-12-21T00:00:00Z"/>
        <d v="1941-01-04T00:00:00Z"/>
        <d v="1985-04-17T00:00:00Z"/>
        <d v="1957-06-14T00:00:00Z"/>
        <d v="1960-10-26T00:00:00Z"/>
        <d v="1971-09-22T00:00:00Z"/>
        <d v="1963-10-11T00:00:00Z"/>
        <d v="1959-07-29T00:00:00Z"/>
        <d v="1943-10-17T00:00:00Z"/>
        <d v="1985-04-02T00:00:00Z"/>
        <d v="1941-02-16T00:00:00Z"/>
        <d v="1971-06-06T00:00:00Z"/>
        <d v="1949-03-03T00:00:00Z"/>
        <d v="1951-01-19T00:00:00Z"/>
        <d v="1967-08-25T00:00:00Z"/>
        <d v="1956-12-06T00:00:00Z"/>
        <d v="1971-12-30T00:00:00Z"/>
        <d v="1946-06-04T00:00:00Z"/>
        <d v="1944-06-11T00:00:00Z"/>
        <d v="1951-05-11T00:00:00Z"/>
        <d v="1939-12-03T00:00:00Z"/>
        <d v="1973-04-05T00:00:00Z"/>
        <d v="1978-07-06T00:00:00Z"/>
        <d v="1991-12-11T00:00:00Z"/>
        <d v="1976-10-20T00:00:00Z"/>
        <d v="1977-08-23T00:00:00Z"/>
        <d v="1962-08-17T00:00:00Z"/>
        <d v="1980-08-08T00:00:00Z"/>
        <d v="1968-07-01T00:00:00Z"/>
        <d v="1939-09-10T00:00:00Z"/>
        <d v="1989-02-19T00:00:00Z"/>
        <d v="1986-08-13T00:00:00Z"/>
        <d v="1984-04-17T00:00:00Z"/>
        <d v="1988-04-24T00:00:00Z"/>
        <d v="1993-03-30T00:00:00Z"/>
        <d v="1981-08-05T00:00:00Z"/>
        <d v="1993-12-07T00:00:00Z"/>
        <d v="1975-07-05T00:00:00Z"/>
        <d v="1949-11-08T00:00:00Z"/>
        <d v="1948-10-06T00:00:00Z"/>
        <d v="1929-04-17T00:00:00Z"/>
        <d v="1952-07-30T00:00:00Z"/>
        <d v="1947-10-17T00:00:00Z"/>
        <d v="1975-01-10T00:00:00Z"/>
        <d v="1981-07-27T00:00:00Z"/>
        <d v="1951-04-23T00:00:00Z"/>
        <d v="1987-05-01T00:00:00Z"/>
        <d v="1966-07-18T00:00:00Z"/>
        <d v="1971-01-01T00:00:00Z"/>
        <d v="1966-03-20T00:00:00Z"/>
        <d v="1994-05-16T00:00:00Z"/>
        <d v="1980-07-11T00:00:00Z"/>
        <d v="1991-08-10T00:00:00Z"/>
        <d v="1947-12-18T00:00:00Z"/>
        <d v="1983-10-12T00:00:00Z"/>
        <d v="1957-03-16T00:00:00Z"/>
        <d v="1941-06-29T00:00:00Z"/>
        <d v="1962-02-07T00:00:00Z"/>
        <d v="1943-01-24T00:00:00Z"/>
        <d v="1960-03-24T00:00:00Z"/>
        <d v="1971-06-20T00:00:00Z"/>
        <d v="1973-11-21T00:00:00Z"/>
        <d v="1957-05-01T00:00:00Z"/>
        <d v="1947-08-20T00:00:00Z"/>
        <d v="1954-09-24T00:00:00Z"/>
        <d v="1995-07-01T00:00:00Z"/>
        <d v="1972-11-26T00:00:00Z"/>
        <d v="1979-08-21T00:00:00Z"/>
        <d v="1976-06-02T00:00:00Z"/>
        <d v="1994-09-22T00:00:00Z"/>
        <d v="1979-10-07T00:00:00Z"/>
        <d v="1941-11-14T00:00:00Z"/>
        <d v="1954-07-08T00:00:00Z"/>
        <d v="1945-06-03T00:00:00Z"/>
        <d v="1950-02-21T00:00:00Z"/>
        <d v="1966-11-04T00:00:00Z"/>
        <d v="1944-06-18T00:00:00Z"/>
        <d v="1947-01-19T00:00:00Z"/>
        <d v="1971-11-24T00:00:00Z"/>
        <d v="1961-08-28T00:00:00Z"/>
        <d v="1953-11-26T00:00:00Z"/>
        <d v="1948-11-14T00:00:00Z"/>
        <d v="1947-03-27T00:00:00Z"/>
        <d v="1940-03-04T00:00:00Z"/>
        <d v="1947-10-04T00:00:00Z"/>
        <d v="1989-06-08T00:00:00Z"/>
        <d v="1981-01-03T00:00:00Z"/>
        <d v="1979-07-31T00:00:00Z"/>
        <d v="1996-06-06T00:00:00Z"/>
        <d v="1986-08-06T00:00:00Z"/>
        <d v="1993-09-26T00:00:00Z"/>
        <d v="1996-02-25T00:00:00Z"/>
        <d v="1946-11-01T00:00:00Z"/>
        <d v="1951-04-18T00:00:00Z"/>
        <d v="1995-01-20T00:00:00Z"/>
        <d v="1933-08-10T00:00:00Z"/>
        <d v="1939-07-29T00:00:00Z"/>
        <d v="1975-02-25T00:00:00Z"/>
        <d v="1950-09-06T00:00:00Z"/>
        <d v="1960-11-28T00:00:00Z"/>
        <d v="1946-01-06T00:00:00Z"/>
        <d v="1986-10-31T00:00:00Z"/>
        <d v="1991-08-31T00:00:00Z"/>
        <d v="1982-08-25T00:00:00Z"/>
        <d v="1950-03-01T00:00:00Z"/>
        <d v="1983-10-05T00:00:00Z"/>
        <d v="1977-12-09T00:00:00Z"/>
        <d v="1967-12-21T00:00:00Z"/>
        <d v="1986-07-02T00:00:00Z"/>
        <d v="1947-12-19T00:00:00Z"/>
        <d v="1979-11-02T00:00:00Z"/>
        <d v="1972-02-12T00:00:00Z"/>
        <d v="1974-02-13T00:00:00Z"/>
        <d v="1969-03-07T00:00:00Z"/>
        <d v="1992-10-01T00:00:00Z"/>
        <d v="1983-01-22T00:00:00Z"/>
        <d v="1944-05-24T00:00:00Z"/>
        <d v="1958-08-05T00:00:00Z"/>
        <d v="1947-02-22T00:00:00Z"/>
        <d v="1956-06-19T00:00:00Z"/>
        <d v="1940-08-18T00:00:00Z"/>
        <d v="1964-08-27T00:00:00Z"/>
        <d v="1986-09-14T00:00:00Z"/>
        <d v="1991-02-10T00:00:00Z"/>
        <d v="1938-02-24T00:00:00Z"/>
        <d v="1944-11-17T00:00:00Z"/>
        <d v="1951-05-02T00:00:00Z"/>
        <d v="1939-01-15T00:00:00Z"/>
        <d v="1972-12-08T00:00:00Z"/>
        <d v="1965-08-28T00:00:00Z"/>
        <d v="1997-08-16T00:00:00Z"/>
        <d v="1951-04-17T00:00:00Z"/>
        <d v="1959-04-10T00:00:00Z"/>
        <d v="1954-04-15T00:00:00Z"/>
        <d v="1932-06-06T00:00:00Z"/>
        <d v="1994-01-17T00:00:00Z"/>
        <d v="1935-03-13T00:00:00Z"/>
        <d v="1987-02-16T00:00:00Z"/>
        <d v="1958-04-24T00:00:00Z"/>
        <d v="1924-01-04T00:00:00Z"/>
        <d v="1932-02-04T00:00:00Z"/>
        <d v="1946-11-04T00:00:00Z"/>
        <d v="1926-09-21T00:00:00Z"/>
        <d v="1924-01-22T00:00:00Z"/>
        <d v="1934-05-23T00:00:00Z"/>
        <d v="1943-06-10T00:00:00Z"/>
        <d v="1927-09-05T00:00:00Z"/>
        <d v="1939-08-18T00:00:00Z"/>
        <d v="1941-06-27T00:00:00Z"/>
        <d v="1957-02-07T00:00:00Z"/>
        <d v="1970-12-24T00:00:00Z"/>
        <d v="1950-06-11T00:00:00Z"/>
        <d v="1963-10-22T00:00:00Z"/>
        <d v="1961-07-22T00:00:00Z"/>
        <d v="1954-06-08T00:00:00Z"/>
        <d v="1944-06-25T00:00:00Z"/>
        <d v="1991-11-26T00:00:00Z"/>
        <d v="1966-07-07T00:00:00Z"/>
        <d v="1966-10-05T00:00:00Z"/>
        <d v="1963-08-22T00:00:00Z"/>
        <d v="1988-02-11T00:00:00Z"/>
        <d v="1962-06-29T00:00:00Z"/>
        <d v="1974-01-10T00:00:00Z"/>
        <d v="1956-08-22T00:00:00Z"/>
        <d v="1977-10-02T00:00:00Z"/>
        <d v="1981-02-27T00:00:00Z"/>
        <d v="1950-03-04T00:00:00Z"/>
        <d v="1978-11-20T00:00:00Z"/>
        <d v="1981-09-10T00:00:00Z"/>
        <d v="1945-06-07T00:00:00Z"/>
        <d v="1945-08-29T00:00:00Z"/>
        <d v="1946-07-01T00:00:00Z"/>
        <d v="1948-03-20T00:00:00Z"/>
        <d v="1987-04-21T00:00:00Z"/>
        <d v="1952-07-27T00:00:00Z"/>
        <d v="1941-02-28T00:00:00Z"/>
        <d v="1951-05-03T00:00:00Z"/>
        <d v="1970-08-18T00:00:00Z"/>
        <d v="1944-08-27T00:00:00Z"/>
        <d v="1947-05-21T00:00:00Z"/>
        <d v="1943-01-30T00:00:00Z"/>
        <d v="1951-03-04T00:00:00Z"/>
        <d v="1935-09-13T00:00:00Z"/>
        <d v="1947-09-12T00:00:00Z"/>
        <d v="1968-10-29T00:00:00Z"/>
        <d v="1969-10-18T00:00:00Z"/>
        <d v="1936-11-12T00:00:00Z"/>
        <d v="1956-04-17T00:00:00Z"/>
        <d v="1986-08-16T00:00:00Z"/>
        <d v="1927-02-01T00:00:00Z"/>
        <d v="1942-10-23T00:00:00Z"/>
        <d v="1943-09-05T00:00:00Z"/>
        <d v="1974-08-09T00:00:00Z"/>
        <d v="1983-09-07T00:00:00Z"/>
        <d v="1963-08-10T00:00:00Z"/>
        <d v="1937-10-18T00:00:00Z"/>
        <d v="1940-12-23T00:00:00Z"/>
        <d v="1948-05-28T00:00:00Z"/>
        <d v="1944-03-13T00:00:00Z"/>
        <d v="1942-02-22T00:00:00Z"/>
        <d v="1945-02-22T00:00:00Z"/>
        <d v="1953-12-04T00:00:00Z"/>
        <d v="1939-02-22T00:00:00Z"/>
        <d v="1946-02-20T00:00:00Z"/>
        <d v="1957-08-24T00:00:00Z"/>
        <d v="1950-07-07T00:00:00Z"/>
        <d v="1956-11-03T00:00:00Z"/>
        <d v="1953-07-26T00:00:00Z"/>
        <d v="1974-01-13T00:00:00Z"/>
        <d v="1962-08-26T00:00:00Z"/>
        <d v="1990-12-26T00:00:00Z"/>
        <d v="1945-07-14T00:00:00Z"/>
        <d v="1962-04-22T00:00:00Z"/>
        <d v="1953-01-04T00:00:00Z"/>
        <d v="1992-04-11T00:00:00Z"/>
        <d v="1978-01-02T00:00:00Z"/>
        <d v="1941-08-12T00:00:00Z"/>
        <d v="1991-05-06T00:00:00Z"/>
        <d v="1969-04-02T00:00:00Z"/>
        <d v="1952-07-10T00:00:00Z"/>
        <d v="1937-09-27T00:00:00Z"/>
        <d v="1960-07-09T00:00:00Z"/>
        <d v="1987-04-03T00:00:00Z"/>
        <d v="1940-05-07T00:00:00Z"/>
        <d v="1943-09-14T00:00:00Z"/>
        <d v="1937-12-05T00:00:00Z"/>
        <d v="1950-06-27T00:00:00Z"/>
        <d v="1964-08-08T00:00:00Z"/>
        <d v="1964-03-31T00:00:00Z"/>
        <d v="1940-03-18T00:00:00Z"/>
        <d v="1933-09-02T00:00:00Z"/>
        <d v="1962-11-06T00:00:00Z"/>
        <d v="1944-03-23T00:00:00Z"/>
        <d v="1942-03-15T00:00:00Z"/>
        <d v="1928-10-31T00:00:00Z"/>
        <d v="1945-12-06T00:00:00Z"/>
        <d v="1957-08-27T00:00:00Z"/>
        <d v="1952-04-27T00:00:00Z"/>
        <d v="1955-09-06T00:00:00Z"/>
        <d v="1967-12-02T00:00:00Z"/>
        <d v="1940-12-24T00:00:00Z"/>
        <d v="1971-02-10T00:00:00Z"/>
        <d v="1957-12-25T00:00:00Z"/>
        <d v="1954-02-26T00:00:00Z"/>
        <d v="1942-05-01T00:00:00Z"/>
        <d v="1946-03-25T00:00:00Z"/>
        <d v="1942-03-17T00:00:00Z"/>
        <d v="1939-09-12T00:00:00Z"/>
        <d v="1944-05-10T00:00:00Z"/>
        <d v="1988-10-26T00:00:00Z"/>
        <d v="1963-02-09T00:00:00Z"/>
        <d v="1965-01-23T00:00:00Z"/>
        <d v="1951-05-30T00:00:00Z"/>
        <d v="1953-12-13T00:00:00Z"/>
        <d v="1981-05-10T00:00:00Z"/>
        <d v="1941-05-03T00:00:00Z"/>
        <d v="1955-01-19T00:00:00Z"/>
        <d v="1963-11-28T00:00:00Z"/>
        <d v="1969-10-01T00:00:00Z"/>
        <d v="1957-08-12T00:00:00Z"/>
        <d v="1988-11-18T00:00:00Z"/>
        <d v="1953-12-08T00:00:00Z"/>
        <d v="1972-01-28T00:00:00Z"/>
        <d v="1980-12-15T00:00:00Z"/>
        <d v="1949-03-29T00:00:00Z"/>
        <d v="1936-03-13T00:00:00Z"/>
        <d v="1982-02-27T00:00:00Z"/>
        <d v="1955-04-09T00:00:00Z"/>
        <d v="1981-03-29T00:00:00Z"/>
        <d v="1975-08-16T00:00:00Z"/>
        <d v="1954-04-24T00:00:00Z"/>
        <d v="1993-11-08T00:00:00Z"/>
        <d v="1957-01-25T00:00:00Z"/>
        <d v="1967-06-04T00:00:00Z"/>
        <d v="1971-01-26T00:00:00Z"/>
        <d v="1981-12-12T00:00:00Z"/>
        <d v="1949-03-19T00:00:00Z"/>
        <d v="1953-03-18T00:00:00Z"/>
        <d v="1965-01-29T00:00:00Z"/>
        <d v="1957-12-11T00:00:00Z"/>
        <d v="1968-11-16T00:00:00Z"/>
        <d v="1956-04-07T00:00:00Z"/>
        <d v="1944-11-12T00:00:00Z"/>
        <d v="1946-12-01T00:00:00Z"/>
        <d v="1948-05-25T00:00:00Z"/>
        <d v="1946-01-31T00:00:00Z"/>
        <d v="1964-09-05T00:00:00Z"/>
        <d v="1968-06-30T00:00:00Z"/>
        <d v="1962-05-27T00:00:00Z"/>
        <d v="1941-10-26T00:00:00Z"/>
        <d v="1986-08-28T00:00:00Z"/>
        <d v="1945-06-18T00:00:00Z"/>
        <d v="1973-06-18T00:00:00Z"/>
        <d v="1969-07-25T00:00:00Z"/>
        <d v="1974-04-15T00:00:00Z"/>
        <d v="1962-03-26T00:00:00Z"/>
        <d v="1963-11-18T00:00:00Z"/>
        <d v="1970-07-22T00:00:00Z"/>
        <d v="1990-08-15T00:00:00Z"/>
        <d v="1974-04-29T00:00:00Z"/>
        <d v="1969-07-27T00:00:00Z"/>
        <d v="1974-10-10T00:00:00Z"/>
        <d v="1967-09-26T00:00:00Z"/>
        <d v="1957-02-02T00:00:00Z"/>
        <d v="1982-11-25T00:00:00Z"/>
        <d v="1971-10-16T00:00:00Z"/>
        <d v="1966-11-24T00:00:00Z"/>
        <d v="1988-05-19T00:00:00Z"/>
        <d v="1966-04-06T00:00:00Z"/>
        <d v="1955-04-10T00:00:00Z"/>
        <d v="1978-11-04T00:00:00Z"/>
        <d v="1975-10-05T00:00:00Z"/>
        <d v="1988-05-21T00:00:00Z"/>
        <d v="1953-08-07T00:00:00Z"/>
        <d v="1965-03-30T00:00:00Z"/>
        <d v="1989-05-24T00:00:00Z"/>
        <d v="1984-12-24T00:00:00Z"/>
        <d v="1954-10-05T00:00:00Z"/>
        <d v="1970-05-05T00:00:00Z"/>
        <d v="1974-09-11T00:00:00Z"/>
        <d v="1950-09-27T00:00:00Z"/>
        <d v="1973-02-28T00:00:00Z"/>
        <d v="1952-05-22T00:00:00Z"/>
        <d v="1979-07-24T00:00:00Z"/>
        <d v="1961-12-25T00:00:00Z"/>
        <d v="1954-01-20T00:00:00Z"/>
        <d v="1970-10-19T00:00:00Z"/>
        <d v="1977-08-29T00:00:00Z"/>
        <d v="1956-12-07T00:00:00Z"/>
        <d v="1973-12-25T00:00:00Z"/>
        <d v="1958-06-18T00:00:00Z"/>
        <d v="1961-07-12T00:00:00Z"/>
        <d v="1950-05-27T00:00:00Z"/>
        <d v="1969-08-02T00:00:00Z"/>
        <d v="1981-07-31T00:00:00Z"/>
        <d v="1953-06-20T00:00:00Z"/>
        <d v="1947-04-08T00:00:00Z"/>
        <d v="1952-12-08T00:00:00Z"/>
        <d v="1956-09-23T00:00:00Z"/>
        <d v="1943-05-07T00:00:00Z"/>
        <d v="1954-10-21T00:00:00Z"/>
        <d v="1985-03-26T00:00:00Z"/>
        <d v="1954-09-11T00:00:00Z"/>
        <d v="1974-04-26T00:00:00Z"/>
        <d v="1985-08-28T00:00:00Z"/>
        <d v="1960-04-02T00:00:00Z"/>
        <d v="1951-05-29T00:00:00Z"/>
        <d v="1953-10-31T00:00:00Z"/>
        <d v="1952-04-21T00:00:00Z"/>
        <d v="1959-10-08T00:00:00Z"/>
        <d v="1983-08-08T00:00:00Z"/>
        <d v="1958-04-01T00:00:00Z"/>
        <d v="1992-02-06T00:00:00Z"/>
        <d v="1950-07-09T00:00:00Z"/>
        <d v="1958-01-09T00:00:00Z"/>
        <d v="1964-03-30T00:00:00Z"/>
        <d v="1947-04-19T00:00:00Z"/>
        <d v="1971-02-03T00:00:00Z"/>
        <d v="1951-11-12T00:00:00Z"/>
        <d v="1951-10-08T00:00:00Z"/>
        <d v="1989-12-30T00:00:00Z"/>
        <d v="1970-11-19T00:00:00Z"/>
        <d v="1960-06-26T00:00:00Z"/>
        <d v="1975-06-09T00:00:00Z"/>
        <d v="1941-11-04T00:00:00Z"/>
        <d v="1976-12-07T00:00:00Z"/>
        <d v="1963-12-10T00:00:00Z"/>
        <d v="1954-05-15T00:00:00Z"/>
        <d v="1981-01-14T00:00:00Z"/>
        <d v="1982-10-03T00:00:00Z"/>
        <d v="1950-11-20T00:00:00Z"/>
        <d v="1941-02-20T00:00:00Z"/>
        <d v="1967-12-28T00:00:00Z"/>
        <d v="1987-05-17T00:00:00Z"/>
        <d v="1977-01-24T00:00:00Z"/>
        <d v="1957-07-28T00:00:00Z"/>
        <d v="1974-11-04T00:00:00Z"/>
        <d v="1968-07-17T00:00:00Z"/>
        <d v="1934-09-09T00:00:00Z"/>
        <d v="1937-01-26T00:00:00Z"/>
        <d v="1942-03-05T00:00:00Z"/>
        <d v="1979-09-22T00:00:00Z"/>
        <d v="1938-02-15T00:00:00Z"/>
        <d v="1939-02-14T00:00:00Z"/>
        <d v="1975-09-29T00:00:00Z"/>
        <d v="1945-04-16T00:00:00Z"/>
        <d v="1940-02-22T00:00:00Z"/>
        <d v="1955-01-07T00:00:00Z"/>
        <d v="1947-12-15T00:00:00Z"/>
        <d v="1944-03-24T00:00:00Z"/>
        <d v="1948-10-30T00:00:00Z"/>
        <d v="1979-11-29T00:00:00Z"/>
        <d v="1980-11-01T00:00:00Z"/>
        <d v="1943-01-16T00:00:00Z"/>
        <d v="1985-10-29T00:00:00Z"/>
        <d v="1941-01-20T00:00:00Z"/>
        <d v="1991-06-26T00:00:00Z"/>
        <d v="1957-02-11T00:00:00Z"/>
        <d v="1965-09-27T00:00:00Z"/>
        <d v="1975-08-21T00:00:00Z"/>
        <d v="1982-03-04T00:00:00Z"/>
        <d v="1960-01-05T00:00:00Z"/>
        <d v="1985-03-10T00:00:00Z"/>
        <d v="1954-10-03T00:00:00Z"/>
        <d v="1954-06-23T00:00:00Z"/>
        <d v="1944-04-21T00:00:00Z"/>
        <d v="1974-07-01T00:00:00Z"/>
        <d v="1935-04-14T00:00:00Z"/>
        <d v="1947-11-21T00:00:00Z"/>
        <d v="1948-03-19T00:00:00Z"/>
        <d v="1960-11-13T00:00:00Z"/>
        <d v="1976-08-16T00:00:00Z"/>
        <d v="1954-11-04T00:00:00Z"/>
        <d v="1972-12-04T00:00:00Z"/>
        <d v="1950-11-10T00:00:00Z"/>
        <d v="1980-09-09T00:00:00Z"/>
        <d v="1973-12-13T00:00:00Z"/>
        <d v="1943-02-21T00:00:00Z"/>
        <d v="1993-12-28T00:00:00Z"/>
        <d v="1981-07-04T00:00:00Z"/>
        <d v="1982-02-25T00:00:00Z"/>
        <d v="1957-04-02T00:00:00Z"/>
        <d v="1972-07-12T00:00:00Z"/>
        <d v="1968-06-05T00:00:00Z"/>
        <d v="1969-10-26T00:00:00Z"/>
        <d v="1936-11-15T00:00:00Z"/>
        <d v="1958-01-17T00:00:00Z"/>
        <d v="1951-07-25T00:00:00Z"/>
        <d v="1950-01-13T00:00:00Z"/>
        <d v="1941-01-31T00:00:00Z"/>
        <d v="1973-06-26T00:00:00Z"/>
        <d v="1958-09-26T00:00:00Z"/>
        <d v="1950-05-19T00:00:00Z"/>
        <d v="1953-03-02T00:00:00Z"/>
        <d v="1973-02-19T00:00:00Z"/>
        <d v="1950-08-23T00:00:00Z"/>
        <d v="1959-08-01T00:00:00Z"/>
        <d v="1958-10-19T00:00:00Z"/>
        <d v="1941-01-17T00:00:00Z"/>
        <d v="1962-09-30T00:00:00Z"/>
        <d v="1951-10-09T00:00:00Z"/>
        <d v="1935-11-29T00:00:00Z"/>
        <d v="1974-10-08T00:00:00Z"/>
        <d v="1947-04-02T00:00:00Z"/>
        <d v="1968-03-25T00:00:00Z"/>
        <d v="1956-01-01T00:00:00Z"/>
        <d v="1965-10-14T00:00:00Z"/>
        <d v="1977-07-19T00:00:00Z"/>
        <d v="1945-01-15T00:00:00Z"/>
        <d v="1952-03-27T00:00:00Z"/>
        <d v="1951-08-02T00:00:00Z"/>
        <d v="1953-09-11T00:00:00Z"/>
        <d v="1948-07-15T00:00:00Z"/>
        <d v="1994-02-17T00:00:00Z"/>
        <d v="1972-04-05T00:00:00Z"/>
        <d v="1982-01-30T00:00:00Z"/>
        <d v="1976-02-04T00:00:00Z"/>
        <d v="1943-06-07T00:00:00Z"/>
        <d v="1965-10-31T00:00:00Z"/>
        <d v="1945-03-31T00:00:00Z"/>
        <d v="1942-04-05T00:00:00Z"/>
        <d v="1985-10-17T00:00:00Z"/>
        <d v="1975-12-26T00:00:00Z"/>
        <d v="1968-04-16T00:00:00Z"/>
        <d v="1982-11-20T00:00:00Z"/>
        <d v="1964-07-25T00:00:00Z"/>
        <d v="1933-11-27T00:00:00Z"/>
        <d v="1959-09-29T00:00:00Z"/>
        <d v="1970-09-25T00:00:00Z"/>
        <d v="1949-11-06T00:00:00Z"/>
        <d v="1981-12-07T00:00:00Z"/>
        <d v="1993-10-25T00:00:00Z"/>
        <d v="1937-10-06T00:00:00Z"/>
        <d v="1938-08-30T00:00:00Z"/>
        <d v="1965-06-20T00:00:00Z"/>
        <d v="1965-09-12T00:00:00Z"/>
        <d v="1964-07-31T00:00:00Z"/>
        <d v="1973-04-16T00:00:00Z"/>
        <d v="1968-05-24T00:00:00Z"/>
        <d v="1964-02-26T00:00:00Z"/>
        <d v="1993-11-29T00:00:00Z"/>
        <d v="1969-04-21T00:00:00Z"/>
        <d v="1962-11-02T00:00:00Z"/>
        <d v="1978-01-07T00:00:00Z"/>
        <d v="1955-03-13T00:00:00Z"/>
        <d v="1959-01-02T00:00:00Z"/>
        <d v="1961-12-09T00:00:00Z"/>
        <d v="1974-11-28T00:00:00Z"/>
        <d v="1953-02-22T00:00:00Z"/>
        <d v="1947-08-25T00:00:00Z"/>
        <d v="1964-04-02T00:00:00Z"/>
        <d v="1942-07-01T00:00:00Z"/>
        <d v="1978-02-02T00:00:00Z"/>
        <d v="1981-04-14T00:00:00Z"/>
        <d v="1957-03-15T00:00:00Z"/>
        <d v="1955-12-18T00:00:00Z"/>
        <d v="1955-07-24T00:00:00Z"/>
        <d v="1973-06-12T00:00:00Z"/>
        <d v="1963-10-17T00:00:00Z"/>
        <d v="1970-06-19T00:00:00Z"/>
        <d v="1991-10-09T00:00:00Z"/>
        <d v="1953-01-15T00:00:00Z"/>
        <d v="1969-05-06T00:00:00Z"/>
        <d v="1954-05-29T00:00:00Z"/>
        <d v="1945-06-09T00:00:00Z"/>
        <d v="1989-06-04T00:00:00Z"/>
        <d v="1952-10-06T00:00:00Z"/>
        <d v="1948-04-18T00:00:00Z"/>
        <d v="1984-11-07T00:00:00Z"/>
        <d v="1973-01-17T00:00:00Z"/>
        <d v="1964-12-16T00:00:00Z"/>
        <d v="1959-11-11T00:00:00Z"/>
        <d v="1961-09-24T00:00:00Z"/>
        <d v="1981-11-08T00:00:00Z"/>
        <d v="1943-09-20T00:00:00Z"/>
        <d v="1946-07-24T00:00:00Z"/>
        <d v="1958-09-14T00:00:00Z"/>
        <d v="1984-11-30T00:00:00Z"/>
        <d v="1996-08-05T00:00:00Z"/>
        <d v="1950-09-12T00:00:00Z"/>
        <d v="1940-11-23T00:00:00Z"/>
        <d v="1991-01-08T00:00:00Z"/>
        <d v="1949-11-03T00:00:00Z"/>
        <d v="1979-07-30T00:00:00Z"/>
        <d v="1994-07-16T00:00:00Z"/>
        <d v="1996-07-02T00:00:00Z"/>
        <d v="1964-04-06T00:00:00Z"/>
        <d v="1987-05-26T00:00:00Z"/>
        <d v="1984-05-02T00:00:00Z"/>
        <d v="1975-10-25T00:00:00Z"/>
        <d v="1986-01-25T00:00:00Z"/>
        <d v="1983-11-23T00:00:00Z"/>
        <d v="1986-05-22T00:00:00Z"/>
        <d v="1959-02-11T00:00:00Z"/>
        <d v="1995-01-28T00:00:00Z"/>
        <d v="1984-02-17T00:00:00Z"/>
        <d v="1992-12-18T00:00:00Z"/>
        <d v="1986-06-06T00:00:00Z"/>
        <d v="1997-02-12T00:00:00Z"/>
        <d v="1982-12-26T00:00:00Z"/>
        <d v="1945-06-22T00:00:00Z"/>
        <d v="1982-04-12T00:00:00Z"/>
        <d v="1964-09-03T00:00:00Z"/>
        <d v="1988-07-27T00:00:00Z"/>
        <d v="1940-09-17T00:00:00Z"/>
        <d v="1982-03-12T00:00:00Z"/>
        <d v="1991-11-25T00:00:00Z"/>
        <d v="1984-06-07T00:00:00Z"/>
        <d v="1979-12-19T00:00:00Z"/>
        <d v="1964-11-23T00:00:00Z"/>
        <d v="1982-09-20T00:00:00Z"/>
        <d v="1945-12-13T00:00:00Z"/>
        <d v="1959-07-05T00:00:00Z"/>
        <d v="1951-04-19T00:00:00Z"/>
        <d v="1976-06-30T00:00:00Z"/>
        <d v="1971-06-26T00:00:00Z"/>
        <d v="1992-09-23T00:00:00Z"/>
        <d v="1943-01-20T00:00:00Z"/>
        <d v="1988-01-24T00:00:00Z"/>
        <d v="1978-05-28T00:00:00Z"/>
        <d v="1943-07-28T00:00:00Z"/>
        <d v="1973-08-14T00:00:00Z"/>
        <d v="1976-11-06T00:00:00Z"/>
        <d v="1984-11-10T00:00:00Z"/>
        <d v="1990-01-18T00:00:00Z"/>
        <d v="1975-03-25T00:00:00Z"/>
        <d v="1943-10-10T00:00:00Z"/>
        <d v="1948-06-09T00:00:00Z"/>
        <d v="1989-08-02T00:00:00Z"/>
        <d v="1973-10-13T00:00:00Z"/>
        <d v="1954-12-30T00:00:00Z"/>
        <d v="1979-07-19T00:00:00Z"/>
        <d v="1979-02-04T00:00:00Z"/>
        <d v="1963-03-24T00:00:00Z"/>
        <d v="1964-09-19T00:00:00Z"/>
        <d v="1958-05-17T00:00:00Z"/>
        <d v="1950-12-28T00:00:00Z"/>
        <d v="1979-08-25T00:00:00Z"/>
        <d v="1944-06-19T00:00:00Z"/>
        <d v="1983-12-03T00:00:00Z"/>
        <d v="1976-08-24T00:00:00Z"/>
        <d v="1971-07-22T00:00:00Z"/>
        <d v="1988-03-26T00:00:00Z"/>
        <d v="1991-04-15T00:00:00Z"/>
        <d v="1961-07-14T00:00:00Z"/>
        <d v="1977-01-03T00:00:00Z"/>
        <d v="1984-10-27T00:00:00Z"/>
        <d v="1960-11-11T00:00:00Z"/>
        <d v="1982-09-16T00:00:00Z"/>
        <d v="1986-11-05T00:00:00Z"/>
        <d v="1973-04-08T00:00:00Z"/>
        <d v="1971-07-29T00:00:00Z"/>
        <d v="1966-01-16T00:00:00Z"/>
        <d v="1943-01-19T00:00:00Z"/>
        <d v="1992-10-16T00:00:00Z"/>
        <d v="1954-12-16T00:00:00Z"/>
        <d v="1925-10-27T00:00:00Z"/>
        <d v="1934-07-09T00:00:00Z"/>
        <d v="1975-10-09T00:00:00Z"/>
        <d v="1974-09-03T00:00:00Z"/>
        <d v="1992-10-08T00:00:00Z"/>
        <d v="1948-10-13T00:00:00Z"/>
        <d v="1988-01-29T00:00:00Z"/>
        <d v="1940-06-07T00:00:00Z"/>
        <d v="1977-04-12T00:00:00Z"/>
        <d v="1943-11-14T00:00:00Z"/>
        <d v="1978-01-27T00:00:00Z"/>
        <d v="1943-11-12T00:00:00Z"/>
        <d v="1989-01-08T00:00:00Z"/>
        <d v="1996-01-28T00:00:00Z"/>
        <d v="1980-12-20T00:00:00Z"/>
        <d v="1978-08-13T00:00:00Z"/>
        <d v="1978-10-20T00:00:00Z"/>
        <d v="1997-02-01T00:00:00Z"/>
        <d v="1989-07-29T00:00:00Z"/>
        <d v="1965-05-31T00:00:00Z"/>
        <d v="1971-02-27T00:00:00Z"/>
        <d v="1959-11-26T00:00:00Z"/>
        <d v="1970-01-25T00:00:00Z"/>
        <d v="1990-02-24T00:00:00Z"/>
        <d v="1993-11-12T00:00:00Z"/>
        <d v="1963-07-04T00:00:00Z"/>
        <d v="1993-06-17T00:00:00Z"/>
        <d v="1996-06-24T00:00:00Z"/>
        <d v="1935-06-26T00:00:00Z"/>
        <d v="1968-01-21T00:00:00Z"/>
        <d v="1987-01-05T00:00:00Z"/>
        <d v="1984-08-24T00:00:00Z"/>
        <d v="1977-09-30T00:00:00Z"/>
        <d v="1993-02-28T00:00:00Z"/>
        <d v="1979-06-12T00:00:00Z"/>
        <d v="1976-05-24T00:00:00Z"/>
        <d v="1979-10-02T00:00:00Z"/>
        <d v="1988-05-25T00:00:00Z"/>
        <d v="1951-08-24T00:00:00Z"/>
        <d v="1993-03-04T00:00:00Z"/>
        <d v="1989-07-26T00:00:00Z"/>
        <d v="1990-10-02T00:00:00Z"/>
        <d v="1992-03-15T00:00:00Z"/>
        <d v="1986-01-01T00:00:00Z"/>
        <d v="1951-12-01T00:00:00Z"/>
        <d v="1994-11-17T00:00:00Z"/>
        <d v="1930-05-26T00:00:00Z"/>
        <d v="1995-12-24T00:00:00Z"/>
        <d v="1952-05-21T00:00:00Z"/>
        <d v="1996-01-23T00:00:00Z"/>
        <d v="1981-10-28T00:00:00Z"/>
        <d v="1995-03-24T00:00:00Z"/>
        <d v="1994-11-12T00:00:00Z"/>
        <d v="1993-11-02T00:00:00Z"/>
        <d v="1956-04-04T00:00:00Z"/>
        <d v="1953-07-05T00:00:00Z"/>
        <d v="1985-10-15T00:00:00Z"/>
        <d v="1979-12-01T00:00:00Z"/>
        <d v="1980-12-16T00:00:00Z"/>
        <d v="1991-09-25T00:00:00Z"/>
        <d v="1955-03-29T00:00:00Z"/>
        <d v="1975-11-26T00:00:00Z"/>
        <d v="1970-09-01T00:00:00Z"/>
        <d v="1970-06-20T00:00:00Z"/>
        <d v="1969-02-20T00:00:00Z"/>
        <d v="1986-04-20T00:00:00Z"/>
        <d v="1990-06-26T00:00:00Z"/>
        <d v="1986-06-15T00:00:00Z"/>
        <d v="1994-12-29T00:00:00Z"/>
        <d v="1970-03-18T00:00:00Z"/>
        <d v="1972-09-21T00:00:00Z"/>
        <d v="1972-07-06T00:00:00Z"/>
        <d v="1989-03-12T00:00:00Z"/>
        <d v="1996-11-10T00:00:00Z"/>
        <d v="1995-11-29T00:00:00Z"/>
        <d v="1968-06-22T00:00:00Z"/>
        <d v="1957-06-28T00:00:00Z"/>
        <d v="1979-08-17T00:00:00Z"/>
        <d v="1955-09-11T00:00:00Z"/>
        <d v="1996-10-21T00:00:00Z"/>
        <d v="1996-06-26T00:00:00Z"/>
        <d v="1957-12-12T00:00:00Z"/>
        <d v="1982-12-11T00:00:00Z"/>
        <d v="1956-11-24T00:00:00Z"/>
        <d v="1964-01-29T00:00:00Z"/>
        <d v="1979-10-18T00:00:00Z"/>
        <d v="1965-11-01T00:00:00Z"/>
        <d v="1979-03-17T00:00:00Z"/>
        <d v="1970-07-05T00:00:00Z"/>
        <d v="1974-05-06T00:00:00Z"/>
        <d v="1965-01-01T00:00:00Z"/>
        <d v="1975-03-14T00:00:00Z"/>
        <d v="1962-11-19T00:00:00Z"/>
        <d v="1972-06-20T00:00:00Z"/>
        <d v="1947-02-27T00:00:00Z"/>
        <d v="1950-08-15T00:00:00Z"/>
        <d v="1982-02-28T00:00:00Z"/>
        <d v="1961-07-29T00:00:00Z"/>
        <d v="1980-11-03T00:00:00Z"/>
        <d v="1953-10-15T00:00:00Z"/>
        <d v="1975-03-18T00:00:00Z"/>
        <d v="1980-01-08T00:00:00Z"/>
        <d v="1961-09-04T00:00:00Z"/>
        <d v="1983-12-08T00:00:00Z"/>
        <d v="1989-04-15T00:00:00Z"/>
        <d v="1988-06-23T00:00:00Z"/>
        <d v="1968-12-14T00:00:00Z"/>
        <d v="1991-07-24T00:00:00Z"/>
        <d v="1986-01-07T00:00:00Z"/>
        <d v="1990-04-29T00:00:00Z"/>
        <d v="1991-11-14T00:00:00Z"/>
        <d v="1980-01-04T00:00:00Z"/>
        <d v="1985-11-12T00:00:00Z"/>
        <d v="1979-10-01T00:00:00Z"/>
        <d v="1987-03-01T00:00:00Z"/>
        <d v="1978-12-18T00:00:00Z"/>
        <d v="1991-08-19T00:00:00Z"/>
        <d v="1991-12-29T00:00:00Z"/>
        <d v="1991-04-18T00:00:00Z"/>
        <d v="1972-07-31T00:00:00Z"/>
        <d v="1954-08-12T00:00:00Z"/>
        <d v="1985-08-20T00:00:00Z"/>
        <d v="1989-10-16T00:00:00Z"/>
        <d v="1976-02-22T00:00:00Z"/>
        <d v="1979-09-02T00:00:00Z"/>
        <d v="1966-07-20T00:00:00Z"/>
        <d v="1983-12-21T00:00:00Z"/>
        <d v="1963-07-09T00:00:00Z"/>
        <d v="1968-02-22T00:00:00Z"/>
        <d v="1974-04-24T00:00:00Z"/>
        <d v="1982-11-09T00:00:00Z"/>
        <d v="1985-03-31T00:00:00Z"/>
        <d v="1986-06-10T00:00:00Z"/>
        <d v="1985-09-25T00:00:00Z"/>
        <d v="1985-07-12T00:00:00Z"/>
        <d v="1977-12-06T00:00:00Z"/>
        <d v="1981-03-20T00:00:00Z"/>
        <d v="1962-12-27T00:00:00Z"/>
        <d v="1982-07-05T00:00:00Z"/>
        <d v="1957-02-24T00:00:00Z"/>
        <d v="1985-12-21T00:00:00Z"/>
        <d v="1954-08-07T00:00:00Z"/>
        <d v="1968-07-22T00:00:00Z"/>
        <d v="1960-07-11T00:00:00Z"/>
        <d v="1986-04-26T00:00:00Z"/>
        <d v="1982-05-14T00:00:00Z"/>
        <d v="1972-06-11T00:00:00Z"/>
        <d v="1986-02-14T00:00:00Z"/>
        <d v="1961-10-15T00:00:00Z"/>
        <d v="1994-04-14T00:00:00Z"/>
        <d v="1978-04-20T00:00:00Z"/>
        <d v="1968-12-10T00:00:00Z"/>
        <d v="1987-02-15T00:00:00Z"/>
        <d v="1990-05-21T00:00:00Z"/>
        <d v="1989-04-07T00:00:00Z"/>
        <d v="1980-02-09T00:00:00Z"/>
        <d v="1956-12-01T00:00:00Z"/>
        <d v="1952-09-24T00:00:00Z"/>
        <d v="1969-01-23T00:00:00Z"/>
        <d v="1975-11-03T00:00:00Z"/>
        <d v="1984-01-04T00:00:00Z"/>
        <d v="1977-08-06T00:00:00Z"/>
        <d v="1942-12-31T00:00:00Z"/>
        <d v="1993-04-29T00:00:00Z"/>
        <d v="1966-08-16T00:00:00Z"/>
        <d v="1938-06-02T00:00:00Z"/>
        <d v="1954-08-27T00:00:00Z"/>
        <d v="1954-03-07T00:00:00Z"/>
        <d v="1947-11-08T00:00:00Z"/>
        <d v="1961-12-22T00:00:00Z"/>
        <d v="1963-03-13T00:00:00Z"/>
        <d v="1964-07-23T00:00:00Z"/>
        <d v="1961-11-03T00:00:00Z"/>
        <d v="1978-10-25T00:00:00Z"/>
        <d v="1966-06-02T00:00:00Z"/>
        <d v="1972-10-22T00:00:00Z"/>
        <d v="1949-01-30T00:00:00Z"/>
        <d v="1950-07-01T00:00:00Z"/>
        <d v="1968-07-15T00:00:00Z"/>
        <d v="1964-09-18T00:00:00Z"/>
        <d v="1987-04-29T00:00:00Z"/>
        <d v="1968-12-25T00:00:00Z"/>
        <d v="1968-12-06T00:00:00Z"/>
        <d v="1985-01-17T00:00:00Z"/>
        <d v="1964-08-24T00:00:00Z"/>
        <d v="1960-11-17T00:00:00Z"/>
        <d v="1954-10-06T00:00:00Z"/>
        <d v="1980-03-27T00:00:00Z"/>
        <d v="1959-08-27T00:00:00Z"/>
        <d v="1987-06-04T00:00:00Z"/>
        <d v="1965-09-19T00:00:00Z"/>
        <d v="1952-08-29T00:00:00Z"/>
        <d v="1986-01-06T00:00:00Z"/>
        <d v="1957-05-28T00:00:00Z"/>
        <d v="1983-06-22T00:00:00Z"/>
        <d v="1979-05-16T00:00:00Z"/>
        <d v="1994-07-13T00:00:00Z"/>
        <d v="1974-03-26T00:00:00Z"/>
        <d v="1971-02-08T00:00:00Z"/>
        <d v="1957-09-12T00:00:00Z"/>
        <d v="1947-08-05T00:00:00Z"/>
        <d v="1965-11-12T00:00:00Z"/>
        <d v="1976-04-05T00:00:00Z"/>
        <d v="1974-12-02T00:00:00Z"/>
        <d v="1945-04-27T00:00:00Z"/>
        <d v="1960-10-17T00:00:00Z"/>
        <d v="1962-01-09T00:00:00Z"/>
        <d v="1969-02-10T00:00:00Z"/>
        <d v="1963-01-17T00:00:00Z"/>
        <d v="1941-06-28T00:00:00Z"/>
        <d v="1955-07-08T00:00:00Z"/>
        <d v="1976-12-06T00:00:00Z"/>
        <d v="1969-04-14T00:00:00Z"/>
        <d v="1963-03-18T00:00:00Z"/>
        <d v="1967-03-05T00:00:00Z"/>
        <d v="1958-02-28T00:00:00Z"/>
        <d v="1972-06-16T00:00:00Z"/>
        <d v="1953-06-01T00:00:00Z"/>
        <d v="1962-10-31T00:00:00Z"/>
        <d v="1975-08-08T00:00:00Z"/>
        <d v="1980-04-28T00:00:00Z"/>
        <d v="1949-11-11T00:00:00Z"/>
        <d v="1958-04-26T00:00:00Z"/>
        <d v="1988-02-27T00:00:00Z"/>
        <d v="1945-03-03T00:00:00Z"/>
        <d v="1954-07-29T00:00:00Z"/>
        <d v="1954-08-28T00:00:00Z"/>
        <d v="1982-05-30T00:00:00Z"/>
        <d v="1988-05-16T00:00:00Z"/>
        <d v="1940-11-14T00:00:00Z"/>
        <d v="1983-03-07T00:00:00Z"/>
        <d v="1974-02-16T00:00:00Z"/>
        <d v="1978-03-03T00:00:00Z"/>
        <d v="1955-09-26T00:00:00Z"/>
        <d v="1996-05-21T00:00:00Z"/>
        <d v="1927-02-04T00:00:00Z"/>
        <d v="1989-07-05T00:00:00Z"/>
        <d v="1939-01-28T00:00:00Z"/>
        <d v="1977-10-05T00:00:00Z"/>
        <d v="1956-06-29T00:00:00Z"/>
        <d v="1953-09-22T00:00:00Z"/>
        <d v="1965-10-13T00:00:00Z"/>
        <d v="1955-06-29T00:00:00Z"/>
        <d v="1982-04-15T00:00:00Z"/>
        <d v="1957-12-21T00:00:00Z"/>
        <d v="1979-02-28T00:00:00Z"/>
        <d v="1970-02-06T00:00:00Z"/>
        <d v="1957-09-03T00:00:00Z"/>
        <d v="1976-12-14T00:00:00Z"/>
        <d v="1981-01-27T00:00:00Z"/>
        <d v="1971-03-24T00:00:00Z"/>
        <d v="1945-07-11T00:00:00Z"/>
        <d v="1990-04-21T00:00:00Z"/>
        <d v="1972-01-02T00:00:00Z"/>
        <d v="1996-01-20T00:00:00Z"/>
        <d v="1932-12-03T00:00:00Z"/>
        <d v="1980-01-23T00:00:00Z"/>
        <d v="1986-09-29T00:00:00Z"/>
        <d v="1984-09-11T00:00:00Z"/>
        <d v="1952-11-30T00:00:00Z"/>
        <d v="1952-07-16T00:00:00Z"/>
        <d v="1965-01-30T00:00:00Z"/>
        <d v="1951-11-17T00:00:00Z"/>
        <d v="1979-08-12T00:00:00Z"/>
        <d v="1967-03-03T00:00:00Z"/>
        <d v="1967-03-17T00:00:00Z"/>
        <d v="1959-10-19T00:00:00Z"/>
        <d v="1954-12-29T00:00:00Z"/>
        <d v="1937-12-28T00:00:00Z"/>
        <d v="1966-12-27T00:00:00Z"/>
        <d v="1984-04-02T00:00:00Z"/>
        <d v="1962-10-30T00:00:00Z"/>
        <d v="1960-09-09T00:00:00Z"/>
        <d v="1956-08-27T00:00:00Z"/>
        <d v="1951-10-15T00:00:00Z"/>
        <d v="1996-03-21T00:00:00Z"/>
        <d v="1984-10-09T00:00:00Z"/>
        <d v="1980-04-21T00:00:00Z"/>
        <d v="1943-12-13T00:00:00Z"/>
        <d v="1979-07-10T00:00:00Z"/>
        <d v="1977-04-01T00:00:00Z"/>
        <d v="1940-05-16T00:00:00Z"/>
        <d v="1964-05-19T00:00:00Z"/>
        <d v="1985-11-14T00:00:00Z"/>
        <d v="1968-02-27T00:00:00Z"/>
        <d v="1972-06-03T00:00:00Z"/>
        <d v="1976-10-22T00:00:00Z"/>
        <d v="1981-11-09T00:00:00Z"/>
        <d v="1981-09-14T00:00:00Z"/>
        <d v="1976-02-29T00:00:00Z"/>
        <d v="1995-01-06T00:00:00Z"/>
        <d v="1973-07-27T00:00:00Z"/>
        <d v="1972-06-08T00:00:00Z"/>
        <d v="1964-10-02T00:00:00Z"/>
        <d v="1966-04-12T00:00:00Z"/>
        <d v="1947-09-01T00:00:00Z"/>
        <d v="1955-10-21T00:00:00Z"/>
        <d v="1942-05-04T00:00:00Z"/>
        <d v="1997-08-03T00:00:00Z"/>
        <d v="1980-04-08T00:00:00Z"/>
        <d v="1996-07-28T00:00:00Z"/>
        <d v="1970-09-27T00:00:00Z"/>
        <d v="1976-01-05T00:00:00Z"/>
        <d v="1935-09-19T00:00:00Z"/>
        <d v="1980-07-30T00:00:00Z"/>
      </sharedItems>
    </cacheField>
    <cacheField name="Profession candidat" numFmtId="0">
      <sharedItems>
        <s v="Homme de lettres et Artiste"/>
        <s v="Agriculteur-propriétaire exploit."/>
        <s v="Professeur du secondaire et techn."/>
        <s v="Sans profession déclarée"/>
        <s v="Artisan"/>
        <s v="Commercant"/>
        <s v="Retraité salarié privé"/>
        <s v="Enseignant 1er deg.-directeur école"/>
        <s v="Ingénieur"/>
        <s v="Profession rattachée à l'enseignt."/>
        <s v="Autre profession libérale"/>
        <s v="Fonctionnaire de catégorie C"/>
        <s v="Agent technique et technicien"/>
        <s v="Cadre sup. (entreprises publiques)"/>
        <s v="Retraité de l'enseignement"/>
        <s v="Retr.artis.commerc.chef d entrep."/>
        <s v="Retraité fonct.publique (sf enseig.)"/>
        <s v="Autre cadre (secteur privé)"/>
        <s v="Autre retraité"/>
        <s v="Fonctionnaire de catégorie B"/>
        <s v="Retraité des professions libérales"/>
        <s v="Employé (secteur privé)"/>
        <s v="Retraité des entreprises publiques"/>
        <s v="Professeur de faculté"/>
        <s v="Autre profession"/>
        <s v="Salarié agricole"/>
        <s v="Industriel-Chef entreprise"/>
        <s v="Fonctionnaire de catégorie A"/>
        <s v="Etudiant"/>
        <s v="Médecin"/>
        <s v="Retraité agricole"/>
        <s v="Cadre supérieur (secteur privé)"/>
        <s v="Assistante sociale"/>
        <s v="Salarié du secteur médical"/>
        <s v="Employé (autres entrep. publiques)"/>
        <s v="Ingénieur conseil"/>
        <s v="Journaliste et autre média"/>
        <s v="Cadre (entreprises publiques)"/>
        <s v="Ouvrier (secteur privé)"/>
        <s v="Pharmacien"/>
        <s v="Permanent politique"/>
        <s v="Expert comptable"/>
        <s v="Contremaitre"/>
        <s v="Conseiller juridique"/>
        <s v="Agent immobilier"/>
        <s v="Agent général d'assurances"/>
        <s v="Grands corps de l'état"/>
        <s v="Dentiste"/>
        <s v="Représentant de commerce"/>
        <s v="Vétérinaire"/>
        <s v="Agent d'affaires"/>
        <s v="Architecte"/>
        <s v="Agent d'assurances"/>
        <s v="Magistrat"/>
        <s v="Huissier"/>
        <s v="Administrateur de sociétés"/>
        <s v="Agent subalterne (entr.publiques)"/>
        <s v="Avocat"/>
        <s v="Propriétaire"/>
        <s v="Notaire"/>
        <s v="Entrepreneur en batiments"/>
        <s v="Ministre du culte"/>
        <s v="Chirurgien"/>
        <s v="Marin (patron)"/>
        <s v="Marin (salarié)"/>
      </sharedItems>
    </cacheField>
    <cacheField name="Personnalité candidat" numFmtId="0">
      <sharedItems containsBlank="1">
        <m/>
        <s v="PCD"/>
        <s v="DEP"/>
        <s v="SEN,PCR"/>
        <s v="RPE"/>
        <s v="SEN"/>
        <s v="PCR"/>
        <s v="MAI"/>
        <s v="MIN"/>
        <s v="DEP,PCR"/>
        <s v="DEP,PCD"/>
        <s v="SEN,MAI"/>
        <s v="PAC"/>
      </sharedItems>
    </cacheField>
    <cacheField name="Le candidat est sortant" numFmtId="0">
      <sharedItems>
        <s v="Oui"/>
        <s v="No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3_verif" cacheId="0" dataCaption="" compact="0" compactData="0">
  <location ref="A1:AJ135" firstHeaderRow="0" firstDataRow="1" firstDataCol="2"/>
  <pivotFields>
    <pivotField name="Date de l'export" compact="0" numFmtId="2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de de la région" axis="axisCol" compact="0" outline="0" multipleItemSelectionAllowed="1" showAll="0" sortType="ascending">
      <items>
        <item x="13"/>
        <item x="14"/>
        <item x="15"/>
        <item x="16"/>
        <item x="6"/>
        <item x="5"/>
        <item x="3"/>
        <item x="9"/>
        <item x="8"/>
        <item x="0"/>
        <item x="10"/>
        <item x="4"/>
        <item x="1"/>
        <item x="7"/>
        <item x="2"/>
        <item x="11"/>
        <item x="12"/>
        <item t="default"/>
      </items>
    </pivotField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de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Libellé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N° Pannea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e Dépôt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bellé abrégé liste" axis="axisRow" compact="0" outline="0" multipleItemSelectionAllowed="1" showAll="0" sortType="ascending">
      <items>
        <item x="18"/>
        <item x="30"/>
        <item x="90"/>
        <item x="41"/>
        <item x="76"/>
        <item x="27"/>
        <item x="29"/>
        <item x="93"/>
        <item x="52"/>
        <item x="33"/>
        <item x="63"/>
        <item x="104"/>
        <item x="68"/>
        <item x="32"/>
        <item x="80"/>
        <item x="39"/>
        <item x="46"/>
        <item x="100"/>
        <item x="71"/>
        <item x="59"/>
        <item x="127"/>
        <item x="116"/>
        <item x="102"/>
        <item x="74"/>
        <item x="89"/>
        <item x="2"/>
        <item x="24"/>
        <item x="123"/>
        <item x="40"/>
        <item x="28"/>
        <item x="66"/>
        <item x="110"/>
        <item x="129"/>
        <item x="0"/>
        <item x="14"/>
        <item x="83"/>
        <item x="56"/>
        <item x="69"/>
        <item x="4"/>
        <item x="73"/>
        <item x="11"/>
        <item x="107"/>
        <item x="112"/>
        <item x="96"/>
        <item x="94"/>
        <item x="42"/>
        <item x="54"/>
        <item x="91"/>
        <item x="38"/>
        <item x="12"/>
        <item x="20"/>
        <item x="13"/>
        <item x="82"/>
        <item x="17"/>
        <item x="86"/>
        <item x="79"/>
        <item x="85"/>
        <item x="97"/>
        <item x="105"/>
        <item x="108"/>
        <item x="78"/>
        <item x="57"/>
        <item x="64"/>
        <item x="128"/>
        <item x="23"/>
        <item x="36"/>
        <item x="130"/>
        <item x="1"/>
        <item x="111"/>
        <item x="118"/>
        <item x="44"/>
        <item x="47"/>
        <item x="126"/>
        <item x="49"/>
        <item x="16"/>
        <item x="19"/>
        <item x="92"/>
        <item x="67"/>
        <item x="51"/>
        <item x="7"/>
        <item x="8"/>
        <item x="114"/>
        <item x="6"/>
        <item x="53"/>
        <item x="21"/>
        <item x="103"/>
        <item x="106"/>
        <item x="125"/>
        <item x="98"/>
        <item x="43"/>
        <item x="34"/>
        <item x="81"/>
        <item x="55"/>
        <item x="109"/>
        <item x="48"/>
        <item x="25"/>
        <item x="60"/>
        <item x="95"/>
        <item x="9"/>
        <item x="65"/>
        <item x="119"/>
        <item x="115"/>
        <item x="15"/>
        <item x="101"/>
        <item x="35"/>
        <item x="3"/>
        <item x="117"/>
        <item x="10"/>
        <item x="75"/>
        <item x="99"/>
        <item x="62"/>
        <item x="87"/>
        <item x="84"/>
        <item x="31"/>
        <item x="26"/>
        <item x="122"/>
        <item x="124"/>
        <item x="88"/>
        <item x="113"/>
        <item x="50"/>
        <item x="37"/>
        <item x="61"/>
        <item x="70"/>
        <item x="77"/>
        <item x="121"/>
        <item x="72"/>
        <item x="58"/>
        <item x="5"/>
        <item x="45"/>
        <item x="120"/>
        <item x="22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Nuance Lis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ête de Liste" axis="axisCol" compact="0" outline="0" multipleItemSelectionAllowed="1" showAll="0" sortType="ascending">
      <items>
        <item h="1" x="0"/>
        <item x="1"/>
        <item t="default"/>
      </items>
    </pivotField>
    <pivotField name="n°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exe candidat" compact="0" outline="0" multipleItemSelectionAllowed="1" showAll="0">
      <items>
        <item x="0"/>
        <item x="1"/>
        <item t="default"/>
      </items>
    </pivotField>
    <pivotField name="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t="default"/>
      </items>
    </pivotField>
    <pivotField name="Pré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t="default"/>
      </items>
    </pivotField>
    <pivotField name="Date naissance candida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t="default"/>
      </items>
    </pivotField>
    <pivotField name="Profession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ersonnalité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e candidat est sortant" compact="0" outline="0" multipleItemSelectionAllowed="1" showAll="0">
      <items>
        <item x="0"/>
        <item x="1"/>
        <item t="default"/>
      </items>
    </pivotField>
  </pivotFields>
  <rowFields>
    <field x="7"/>
  </rowFields>
  <colFields>
    <field x="1"/>
    <field x="10"/>
  </colFields>
  <dataFields>
    <dataField name="COUNTA of Nuance Liste" fld="9" subtotal="count" baseField="0"/>
  </dataFields>
</pivotTableDefinition>
</file>

<file path=xl/pivotTables/pivotTable2.xml><?xml version="1.0" encoding="utf-8"?>
<pivotTableDefinition xmlns="http://schemas.openxmlformats.org/spreadsheetml/2006/main" name="4_verif" cacheId="0" dataCaption="" compact="0" compactData="0">
  <location ref="A1:EC111" firstHeaderRow="0" firstDataRow="1" firstDataCol="1"/>
  <pivotFields>
    <pivotField name="Date de l'export" compact="0" numFmtId="2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de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de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Libellé section électorale" axis="axisRow" compact="0" outline="0" multipleItemSelectionAllowed="1" showAll="0" sortType="ascending">
      <items>
        <item x="95"/>
        <item x="22"/>
        <item x="74"/>
        <item x="23"/>
        <item x="89"/>
        <item x="91"/>
        <item x="24"/>
        <item x="0"/>
        <item x="61"/>
        <item x="1"/>
        <item x="62"/>
        <item x="63"/>
        <item x="7"/>
        <item x="92"/>
        <item x="79"/>
        <item x="25"/>
        <item x="10"/>
        <item x="11"/>
        <item x="47"/>
        <item x="12"/>
        <item x="35"/>
        <item x="43"/>
        <item x="13"/>
        <item x="19"/>
        <item x="14"/>
        <item x="36"/>
        <item x="26"/>
        <item x="56"/>
        <item x="80"/>
        <item x="48"/>
        <item x="44"/>
        <item x="64"/>
        <item x="66"/>
        <item x="15"/>
        <item x="107"/>
        <item x="100"/>
        <item x="103"/>
        <item x="102"/>
        <item x="101"/>
        <item x="106"/>
        <item x="104"/>
        <item x="105"/>
        <item x="8"/>
        <item x="65"/>
        <item x="29"/>
        <item x="3"/>
        <item x="39"/>
        <item x="34"/>
        <item x="21"/>
        <item x="90"/>
        <item x="70"/>
        <item x="57"/>
        <item x="67"/>
        <item x="45"/>
        <item x="49"/>
        <item x="50"/>
        <item x="27"/>
        <item x="37"/>
        <item x="16"/>
        <item x="51"/>
        <item x="28"/>
        <item x="84"/>
        <item x="52"/>
        <item x="68"/>
        <item x="17"/>
        <item x="69"/>
        <item x="85"/>
        <item x="81"/>
        <item x="2"/>
        <item x="98"/>
        <item x="96"/>
        <item x="97"/>
        <item x="99"/>
        <item x="86"/>
        <item x="32"/>
        <item x="4"/>
        <item x="5"/>
        <item x="46"/>
        <item x="6"/>
        <item x="38"/>
        <item x="75"/>
        <item x="76"/>
        <item x="82"/>
        <item x="53"/>
        <item x="77"/>
        <item x="30"/>
        <item x="18"/>
        <item x="71"/>
        <item x="31"/>
        <item x="40"/>
        <item x="87"/>
        <item x="33"/>
        <item x="54"/>
        <item x="83"/>
        <item x="58"/>
        <item x="78"/>
        <item x="72"/>
        <item x="73"/>
        <item x="42"/>
        <item x="60"/>
        <item x="59"/>
        <item x="93"/>
        <item x="94"/>
        <item x="88"/>
        <item x="20"/>
        <item x="9"/>
        <item x="41"/>
        <item x="55"/>
        <item t="default"/>
      </items>
    </pivotField>
    <pivotField name="N° Pannea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e Dépôt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bellé abrégé liste" axis="axisCol" compact="0" outline="0" multipleItemSelectionAllowed="1" showAll="0" sortType="ascending">
      <items>
        <item x="18"/>
        <item x="30"/>
        <item x="90"/>
        <item x="41"/>
        <item x="76"/>
        <item x="27"/>
        <item x="29"/>
        <item x="93"/>
        <item x="52"/>
        <item x="33"/>
        <item x="63"/>
        <item x="104"/>
        <item x="68"/>
        <item x="32"/>
        <item x="80"/>
        <item x="39"/>
        <item x="46"/>
        <item x="100"/>
        <item x="71"/>
        <item x="59"/>
        <item x="127"/>
        <item x="116"/>
        <item x="102"/>
        <item x="74"/>
        <item x="89"/>
        <item x="2"/>
        <item x="24"/>
        <item x="123"/>
        <item x="40"/>
        <item x="28"/>
        <item x="66"/>
        <item x="110"/>
        <item x="129"/>
        <item x="0"/>
        <item x="14"/>
        <item x="83"/>
        <item x="56"/>
        <item x="69"/>
        <item x="4"/>
        <item x="73"/>
        <item x="11"/>
        <item x="107"/>
        <item x="112"/>
        <item x="96"/>
        <item x="94"/>
        <item x="42"/>
        <item x="54"/>
        <item x="91"/>
        <item x="38"/>
        <item x="12"/>
        <item x="20"/>
        <item x="13"/>
        <item x="82"/>
        <item x="17"/>
        <item x="86"/>
        <item x="79"/>
        <item x="85"/>
        <item x="97"/>
        <item x="105"/>
        <item x="108"/>
        <item x="78"/>
        <item x="57"/>
        <item x="64"/>
        <item x="128"/>
        <item x="23"/>
        <item x="36"/>
        <item x="130"/>
        <item x="1"/>
        <item x="111"/>
        <item x="118"/>
        <item x="44"/>
        <item x="47"/>
        <item x="126"/>
        <item x="49"/>
        <item x="16"/>
        <item x="19"/>
        <item x="92"/>
        <item x="67"/>
        <item x="51"/>
        <item x="7"/>
        <item x="8"/>
        <item x="114"/>
        <item x="6"/>
        <item x="53"/>
        <item x="21"/>
        <item x="103"/>
        <item x="106"/>
        <item x="125"/>
        <item x="98"/>
        <item x="43"/>
        <item x="34"/>
        <item x="81"/>
        <item x="55"/>
        <item x="109"/>
        <item x="48"/>
        <item x="25"/>
        <item x="60"/>
        <item x="95"/>
        <item x="9"/>
        <item x="65"/>
        <item x="119"/>
        <item x="115"/>
        <item x="15"/>
        <item x="101"/>
        <item x="35"/>
        <item x="3"/>
        <item x="117"/>
        <item x="10"/>
        <item x="75"/>
        <item x="99"/>
        <item x="62"/>
        <item x="87"/>
        <item x="84"/>
        <item x="31"/>
        <item x="26"/>
        <item x="122"/>
        <item x="124"/>
        <item x="88"/>
        <item x="113"/>
        <item x="50"/>
        <item x="37"/>
        <item x="61"/>
        <item x="70"/>
        <item x="77"/>
        <item x="121"/>
        <item x="72"/>
        <item x="58"/>
        <item x="5"/>
        <item x="45"/>
        <item x="120"/>
        <item x="22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ête de Liste" compact="0" outline="0" multipleItemSelectionAllowed="1" showAll="0">
      <items>
        <item x="0"/>
        <item x="1"/>
        <item t="default"/>
      </items>
    </pivotField>
    <pivotField name="n°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exe candidat" compact="0" outline="0" multipleItemSelectionAllowed="1" showAll="0">
      <items>
        <item x="0"/>
        <item x="1"/>
        <item t="default"/>
      </items>
    </pivotField>
    <pivotField name="Nom candida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t="default"/>
      </items>
    </pivotField>
    <pivotField name="Pré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t="default"/>
      </items>
    </pivotField>
    <pivotField name="Date naissance candida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t="default"/>
      </items>
    </pivotField>
    <pivotField name="Profession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ersonnalité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e candidat est sortant" compact="0" outline="0" multipleItemSelectionAllowed="1" showAll="0">
      <items>
        <item x="0"/>
        <item x="1"/>
        <item t="default"/>
      </items>
    </pivotField>
  </pivotFields>
  <rowFields>
    <field x="4"/>
  </rowFields>
  <colFields>
    <field x="7"/>
  </colFields>
  <dataFields>
    <dataField name="COUNTA of Nom candidat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9.0"/>
    <col customWidth="1" min="3" max="3" width="32.5"/>
    <col customWidth="1" min="4" max="4" width="10.25"/>
    <col customWidth="1" min="5" max="5" width="25.38"/>
    <col customWidth="1" min="6" max="6" width="13.0"/>
    <col customWidth="1" min="7" max="7" width="9.38"/>
    <col customWidth="1" min="8" max="8" width="26.0"/>
    <col customWidth="1" min="9" max="9" width="55.63"/>
    <col customWidth="1" min="10" max="10" width="10.25"/>
    <col customWidth="1" min="11" max="11" width="11.38"/>
    <col customWidth="1" min="12" max="12" width="12.63"/>
    <col customWidth="1" min="13" max="13" width="7.5"/>
    <col customWidth="1" min="14" max="14" width="17.88"/>
    <col customWidth="1" min="15" max="15" width="22.25"/>
    <col customWidth="1" min="16" max="16" width="9.38"/>
    <col customWidth="1" min="17" max="17" width="28.88"/>
    <col customWidth="1" min="18" max="18" width="10.63"/>
    <col customWidth="1" min="19" max="19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42318.71487268519</v>
      </c>
      <c r="B2" s="3">
        <v>44.0</v>
      </c>
      <c r="C2" s="3" t="s">
        <v>19</v>
      </c>
      <c r="D2" s="3">
        <v>8.0</v>
      </c>
      <c r="E2" s="3" t="s">
        <v>20</v>
      </c>
      <c r="F2" s="3">
        <v>1.0</v>
      </c>
      <c r="G2" s="3">
        <v>9.0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1.0</v>
      </c>
      <c r="M2" s="3" t="s">
        <v>25</v>
      </c>
      <c r="N2" s="3" t="s">
        <v>26</v>
      </c>
      <c r="O2" s="3" t="s">
        <v>27</v>
      </c>
      <c r="P2" s="4">
        <v>21583.0</v>
      </c>
      <c r="Q2" s="3" t="s">
        <v>28</v>
      </c>
      <c r="S2" s="3" t="s">
        <v>29</v>
      </c>
    </row>
    <row r="3">
      <c r="A3" s="2">
        <v>42318.71487268519</v>
      </c>
      <c r="B3" s="3">
        <v>44.0</v>
      </c>
      <c r="C3" s="3" t="s">
        <v>19</v>
      </c>
      <c r="D3" s="3">
        <v>8.0</v>
      </c>
      <c r="E3" s="3" t="s">
        <v>20</v>
      </c>
      <c r="F3" s="3">
        <v>1.0</v>
      </c>
      <c r="G3" s="3">
        <v>9.0</v>
      </c>
      <c r="H3" s="3" t="s">
        <v>21</v>
      </c>
      <c r="I3" s="3" t="s">
        <v>22</v>
      </c>
      <c r="J3" s="3" t="s">
        <v>23</v>
      </c>
      <c r="K3" s="3" t="s">
        <v>24</v>
      </c>
      <c r="L3" s="3">
        <v>2.0</v>
      </c>
      <c r="M3" s="3" t="s">
        <v>30</v>
      </c>
      <c r="N3" s="3" t="s">
        <v>31</v>
      </c>
      <c r="O3" s="3" t="s">
        <v>32</v>
      </c>
      <c r="P3" s="4">
        <v>26103.0</v>
      </c>
      <c r="Q3" s="3" t="s">
        <v>33</v>
      </c>
      <c r="S3" s="3" t="s">
        <v>34</v>
      </c>
    </row>
    <row r="4">
      <c r="A4" s="2">
        <v>42318.71487268519</v>
      </c>
      <c r="B4" s="3">
        <v>44.0</v>
      </c>
      <c r="C4" s="3" t="s">
        <v>19</v>
      </c>
      <c r="D4" s="3">
        <v>8.0</v>
      </c>
      <c r="E4" s="3" t="s">
        <v>20</v>
      </c>
      <c r="F4" s="3">
        <v>1.0</v>
      </c>
      <c r="G4" s="3">
        <v>9.0</v>
      </c>
      <c r="H4" s="3" t="s">
        <v>21</v>
      </c>
      <c r="I4" s="3" t="s">
        <v>22</v>
      </c>
      <c r="J4" s="3" t="s">
        <v>23</v>
      </c>
      <c r="K4" s="3" t="s">
        <v>24</v>
      </c>
      <c r="L4" s="3">
        <v>3.0</v>
      </c>
      <c r="M4" s="3" t="s">
        <v>25</v>
      </c>
      <c r="N4" s="3" t="s">
        <v>35</v>
      </c>
      <c r="O4" s="3" t="s">
        <v>36</v>
      </c>
      <c r="P4" s="4">
        <v>24884.0</v>
      </c>
      <c r="Q4" s="3" t="s">
        <v>37</v>
      </c>
      <c r="S4" s="3" t="s">
        <v>34</v>
      </c>
    </row>
    <row r="5">
      <c r="A5" s="2">
        <v>42318.71487268519</v>
      </c>
      <c r="B5" s="3">
        <v>44.0</v>
      </c>
      <c r="C5" s="3" t="s">
        <v>19</v>
      </c>
      <c r="D5" s="3">
        <v>8.0</v>
      </c>
      <c r="E5" s="3" t="s">
        <v>20</v>
      </c>
      <c r="F5" s="3">
        <v>1.0</v>
      </c>
      <c r="G5" s="3">
        <v>9.0</v>
      </c>
      <c r="H5" s="3" t="s">
        <v>21</v>
      </c>
      <c r="I5" s="3" t="s">
        <v>22</v>
      </c>
      <c r="J5" s="3" t="s">
        <v>23</v>
      </c>
      <c r="K5" s="3" t="s">
        <v>24</v>
      </c>
      <c r="L5" s="3">
        <v>4.0</v>
      </c>
      <c r="M5" s="3" t="s">
        <v>30</v>
      </c>
      <c r="N5" s="3" t="s">
        <v>38</v>
      </c>
      <c r="O5" s="3" t="s">
        <v>39</v>
      </c>
      <c r="P5" s="4">
        <v>25366.0</v>
      </c>
      <c r="Q5" s="3" t="s">
        <v>40</v>
      </c>
      <c r="S5" s="3" t="s">
        <v>34</v>
      </c>
    </row>
    <row r="6">
      <c r="A6" s="2">
        <v>42318.71487268519</v>
      </c>
      <c r="B6" s="3">
        <v>44.0</v>
      </c>
      <c r="C6" s="3" t="s">
        <v>19</v>
      </c>
      <c r="D6" s="3">
        <v>8.0</v>
      </c>
      <c r="E6" s="3" t="s">
        <v>20</v>
      </c>
      <c r="F6" s="3">
        <v>1.0</v>
      </c>
      <c r="G6" s="3">
        <v>9.0</v>
      </c>
      <c r="H6" s="3" t="s">
        <v>21</v>
      </c>
      <c r="I6" s="3" t="s">
        <v>22</v>
      </c>
      <c r="J6" s="3" t="s">
        <v>23</v>
      </c>
      <c r="K6" s="3" t="s">
        <v>24</v>
      </c>
      <c r="L6" s="3">
        <v>5.0</v>
      </c>
      <c r="M6" s="3" t="s">
        <v>25</v>
      </c>
      <c r="N6" s="3" t="s">
        <v>41</v>
      </c>
      <c r="O6" s="3" t="s">
        <v>42</v>
      </c>
      <c r="P6" s="4">
        <v>21717.0</v>
      </c>
      <c r="Q6" s="3" t="s">
        <v>43</v>
      </c>
      <c r="S6" s="3" t="s">
        <v>34</v>
      </c>
    </row>
    <row r="7">
      <c r="A7" s="2">
        <v>42318.71487268519</v>
      </c>
      <c r="B7" s="3">
        <v>44.0</v>
      </c>
      <c r="C7" s="3" t="s">
        <v>19</v>
      </c>
      <c r="D7" s="3">
        <v>8.0</v>
      </c>
      <c r="E7" s="3" t="s">
        <v>20</v>
      </c>
      <c r="F7" s="3">
        <v>1.0</v>
      </c>
      <c r="G7" s="3">
        <v>9.0</v>
      </c>
      <c r="H7" s="3" t="s">
        <v>21</v>
      </c>
      <c r="I7" s="3" t="s">
        <v>22</v>
      </c>
      <c r="J7" s="3" t="s">
        <v>23</v>
      </c>
      <c r="K7" s="3" t="s">
        <v>24</v>
      </c>
      <c r="L7" s="3">
        <v>6.0</v>
      </c>
      <c r="M7" s="3" t="s">
        <v>30</v>
      </c>
      <c r="N7" s="3" t="s">
        <v>44</v>
      </c>
      <c r="O7" s="3" t="s">
        <v>45</v>
      </c>
      <c r="P7" s="4">
        <v>19761.0</v>
      </c>
      <c r="Q7" s="3" t="s">
        <v>46</v>
      </c>
      <c r="S7" s="3" t="s">
        <v>34</v>
      </c>
    </row>
    <row r="8">
      <c r="A8" s="2">
        <v>42318.71487268519</v>
      </c>
      <c r="B8" s="3">
        <v>44.0</v>
      </c>
      <c r="C8" s="3" t="s">
        <v>19</v>
      </c>
      <c r="D8" s="3">
        <v>8.0</v>
      </c>
      <c r="E8" s="3" t="s">
        <v>20</v>
      </c>
      <c r="F8" s="3">
        <v>1.0</v>
      </c>
      <c r="G8" s="3">
        <v>9.0</v>
      </c>
      <c r="H8" s="3" t="s">
        <v>21</v>
      </c>
      <c r="I8" s="3" t="s">
        <v>22</v>
      </c>
      <c r="J8" s="3" t="s">
        <v>23</v>
      </c>
      <c r="K8" s="3" t="s">
        <v>24</v>
      </c>
      <c r="L8" s="3">
        <v>7.0</v>
      </c>
      <c r="M8" s="3" t="s">
        <v>25</v>
      </c>
      <c r="N8" s="3" t="s">
        <v>47</v>
      </c>
      <c r="O8" s="3" t="s">
        <v>48</v>
      </c>
      <c r="P8" s="4">
        <v>19158.0</v>
      </c>
      <c r="Q8" s="3" t="s">
        <v>49</v>
      </c>
      <c r="S8" s="3" t="s">
        <v>34</v>
      </c>
    </row>
    <row r="9">
      <c r="A9" s="2">
        <v>42318.71487268519</v>
      </c>
      <c r="B9" s="3">
        <v>44.0</v>
      </c>
      <c r="C9" s="3" t="s">
        <v>19</v>
      </c>
      <c r="D9" s="3">
        <v>8.0</v>
      </c>
      <c r="E9" s="3" t="s">
        <v>20</v>
      </c>
      <c r="F9" s="3">
        <v>1.0</v>
      </c>
      <c r="G9" s="3">
        <v>9.0</v>
      </c>
      <c r="H9" s="3" t="s">
        <v>21</v>
      </c>
      <c r="I9" s="3" t="s">
        <v>22</v>
      </c>
      <c r="J9" s="3" t="s">
        <v>23</v>
      </c>
      <c r="K9" s="3" t="s">
        <v>24</v>
      </c>
      <c r="L9" s="3">
        <v>8.0</v>
      </c>
      <c r="M9" s="3" t="s">
        <v>30</v>
      </c>
      <c r="N9" s="3" t="s">
        <v>50</v>
      </c>
      <c r="O9" s="3" t="s">
        <v>51</v>
      </c>
      <c r="P9" s="4">
        <v>30660.0</v>
      </c>
      <c r="Q9" s="3" t="s">
        <v>52</v>
      </c>
      <c r="S9" s="3" t="s">
        <v>34</v>
      </c>
    </row>
    <row r="10">
      <c r="A10" s="2">
        <v>42318.71487268519</v>
      </c>
      <c r="B10" s="3">
        <v>44.0</v>
      </c>
      <c r="C10" s="3" t="s">
        <v>19</v>
      </c>
      <c r="D10" s="3">
        <v>8.0</v>
      </c>
      <c r="E10" s="3" t="s">
        <v>20</v>
      </c>
      <c r="F10" s="3">
        <v>1.0</v>
      </c>
      <c r="G10" s="3">
        <v>9.0</v>
      </c>
      <c r="H10" s="3" t="s">
        <v>21</v>
      </c>
      <c r="I10" s="3" t="s">
        <v>22</v>
      </c>
      <c r="J10" s="3" t="s">
        <v>23</v>
      </c>
      <c r="K10" s="3" t="s">
        <v>24</v>
      </c>
      <c r="L10" s="3">
        <v>9.0</v>
      </c>
      <c r="M10" s="3" t="s">
        <v>25</v>
      </c>
      <c r="N10" s="3" t="s">
        <v>53</v>
      </c>
      <c r="O10" s="3" t="s">
        <v>54</v>
      </c>
      <c r="P10" s="4">
        <v>25120.0</v>
      </c>
      <c r="Q10" s="3" t="s">
        <v>55</v>
      </c>
      <c r="S10" s="3" t="s">
        <v>34</v>
      </c>
    </row>
    <row r="11">
      <c r="A11" s="2">
        <v>42318.71487268519</v>
      </c>
      <c r="B11" s="3">
        <v>44.0</v>
      </c>
      <c r="C11" s="3" t="s">
        <v>19</v>
      </c>
      <c r="D11" s="3">
        <v>8.0</v>
      </c>
      <c r="E11" s="3" t="s">
        <v>20</v>
      </c>
      <c r="F11" s="3">
        <v>1.0</v>
      </c>
      <c r="G11" s="3">
        <v>9.0</v>
      </c>
      <c r="H11" s="3" t="s">
        <v>21</v>
      </c>
      <c r="I11" s="3" t="s">
        <v>22</v>
      </c>
      <c r="J11" s="3" t="s">
        <v>23</v>
      </c>
      <c r="K11" s="3" t="s">
        <v>24</v>
      </c>
      <c r="L11" s="3">
        <v>10.0</v>
      </c>
      <c r="M11" s="3" t="s">
        <v>30</v>
      </c>
      <c r="N11" s="3" t="s">
        <v>56</v>
      </c>
      <c r="O11" s="3" t="s">
        <v>57</v>
      </c>
      <c r="P11" s="4">
        <v>24070.0</v>
      </c>
      <c r="Q11" s="3" t="s">
        <v>52</v>
      </c>
      <c r="S11" s="3" t="s">
        <v>34</v>
      </c>
    </row>
    <row r="12">
      <c r="A12" s="2">
        <v>42318.71487268519</v>
      </c>
      <c r="B12" s="3">
        <v>44.0</v>
      </c>
      <c r="C12" s="3" t="s">
        <v>19</v>
      </c>
      <c r="D12" s="3">
        <v>8.0</v>
      </c>
      <c r="E12" s="3" t="s">
        <v>20</v>
      </c>
      <c r="F12" s="3">
        <v>1.0</v>
      </c>
      <c r="G12" s="3">
        <v>9.0</v>
      </c>
      <c r="H12" s="3" t="s">
        <v>21</v>
      </c>
      <c r="I12" s="3" t="s">
        <v>22</v>
      </c>
      <c r="J12" s="3" t="s">
        <v>23</v>
      </c>
      <c r="K12" s="3" t="s">
        <v>24</v>
      </c>
      <c r="L12" s="3">
        <v>11.0</v>
      </c>
      <c r="M12" s="3" t="s">
        <v>25</v>
      </c>
      <c r="N12" s="3" t="s">
        <v>58</v>
      </c>
      <c r="O12" s="3" t="s">
        <v>59</v>
      </c>
      <c r="P12" s="4">
        <v>24751.0</v>
      </c>
      <c r="Q12" s="3" t="s">
        <v>60</v>
      </c>
      <c r="S12" s="3" t="s">
        <v>34</v>
      </c>
    </row>
    <row r="13">
      <c r="A13" s="2">
        <v>42318.71487268519</v>
      </c>
      <c r="B13" s="3">
        <v>44.0</v>
      </c>
      <c r="C13" s="3" t="s">
        <v>19</v>
      </c>
      <c r="D13" s="3">
        <v>10.0</v>
      </c>
      <c r="E13" s="3" t="s">
        <v>61</v>
      </c>
      <c r="F13" s="3">
        <v>1.0</v>
      </c>
      <c r="G13" s="3">
        <v>9.0</v>
      </c>
      <c r="H13" s="3" t="s">
        <v>21</v>
      </c>
      <c r="I13" s="3" t="s">
        <v>22</v>
      </c>
      <c r="J13" s="3" t="s">
        <v>23</v>
      </c>
      <c r="K13" s="3" t="s">
        <v>24</v>
      </c>
      <c r="L13" s="3">
        <v>1.0</v>
      </c>
      <c r="M13" s="3" t="s">
        <v>30</v>
      </c>
      <c r="N13" s="3" t="s">
        <v>62</v>
      </c>
      <c r="O13" s="3" t="s">
        <v>63</v>
      </c>
      <c r="P13" s="4">
        <v>20904.0</v>
      </c>
      <c r="Q13" s="3" t="s">
        <v>28</v>
      </c>
      <c r="S13" s="3" t="s">
        <v>34</v>
      </c>
    </row>
    <row r="14">
      <c r="A14" s="2">
        <v>42318.71487268519</v>
      </c>
      <c r="B14" s="3">
        <v>44.0</v>
      </c>
      <c r="C14" s="3" t="s">
        <v>19</v>
      </c>
      <c r="D14" s="3">
        <v>10.0</v>
      </c>
      <c r="E14" s="3" t="s">
        <v>61</v>
      </c>
      <c r="F14" s="3">
        <v>1.0</v>
      </c>
      <c r="G14" s="3">
        <v>9.0</v>
      </c>
      <c r="H14" s="3" t="s">
        <v>21</v>
      </c>
      <c r="I14" s="3" t="s">
        <v>22</v>
      </c>
      <c r="J14" s="3" t="s">
        <v>23</v>
      </c>
      <c r="K14" s="3" t="s">
        <v>24</v>
      </c>
      <c r="L14" s="3">
        <v>2.0</v>
      </c>
      <c r="M14" s="3" t="s">
        <v>25</v>
      </c>
      <c r="N14" s="3" t="s">
        <v>64</v>
      </c>
      <c r="O14" s="3" t="s">
        <v>65</v>
      </c>
      <c r="P14" s="4">
        <v>27305.0</v>
      </c>
      <c r="Q14" s="3" t="s">
        <v>52</v>
      </c>
      <c r="S14" s="3" t="s">
        <v>34</v>
      </c>
    </row>
    <row r="15">
      <c r="A15" s="2">
        <v>42318.71487268519</v>
      </c>
      <c r="B15" s="3">
        <v>44.0</v>
      </c>
      <c r="C15" s="3" t="s">
        <v>19</v>
      </c>
      <c r="D15" s="3">
        <v>10.0</v>
      </c>
      <c r="E15" s="3" t="s">
        <v>61</v>
      </c>
      <c r="F15" s="3">
        <v>1.0</v>
      </c>
      <c r="G15" s="3">
        <v>9.0</v>
      </c>
      <c r="H15" s="3" t="s">
        <v>21</v>
      </c>
      <c r="I15" s="3" t="s">
        <v>22</v>
      </c>
      <c r="J15" s="3" t="s">
        <v>23</v>
      </c>
      <c r="K15" s="3" t="s">
        <v>24</v>
      </c>
      <c r="L15" s="3">
        <v>3.0</v>
      </c>
      <c r="M15" s="3" t="s">
        <v>30</v>
      </c>
      <c r="N15" s="3" t="s">
        <v>66</v>
      </c>
      <c r="O15" s="3" t="s">
        <v>67</v>
      </c>
      <c r="P15" s="4">
        <v>30954.0</v>
      </c>
      <c r="Q15" s="3" t="s">
        <v>37</v>
      </c>
      <c r="S15" s="3" t="s">
        <v>34</v>
      </c>
    </row>
    <row r="16">
      <c r="A16" s="2">
        <v>42318.71487268519</v>
      </c>
      <c r="B16" s="3">
        <v>44.0</v>
      </c>
      <c r="C16" s="3" t="s">
        <v>19</v>
      </c>
      <c r="D16" s="3">
        <v>10.0</v>
      </c>
      <c r="E16" s="3" t="s">
        <v>61</v>
      </c>
      <c r="F16" s="3">
        <v>1.0</v>
      </c>
      <c r="G16" s="3">
        <v>9.0</v>
      </c>
      <c r="H16" s="3" t="s">
        <v>21</v>
      </c>
      <c r="I16" s="3" t="s">
        <v>22</v>
      </c>
      <c r="J16" s="3" t="s">
        <v>23</v>
      </c>
      <c r="K16" s="3" t="s">
        <v>24</v>
      </c>
      <c r="L16" s="3">
        <v>4.0</v>
      </c>
      <c r="M16" s="3" t="s">
        <v>25</v>
      </c>
      <c r="N16" s="3" t="s">
        <v>68</v>
      </c>
      <c r="O16" s="3" t="s">
        <v>69</v>
      </c>
      <c r="P16" s="4">
        <v>20417.0</v>
      </c>
      <c r="Q16" s="3" t="s">
        <v>33</v>
      </c>
      <c r="S16" s="3" t="s">
        <v>34</v>
      </c>
    </row>
    <row r="17">
      <c r="A17" s="2">
        <v>42318.71487268519</v>
      </c>
      <c r="B17" s="3">
        <v>44.0</v>
      </c>
      <c r="C17" s="3" t="s">
        <v>19</v>
      </c>
      <c r="D17" s="3">
        <v>10.0</v>
      </c>
      <c r="E17" s="3" t="s">
        <v>61</v>
      </c>
      <c r="F17" s="3">
        <v>1.0</v>
      </c>
      <c r="G17" s="3">
        <v>9.0</v>
      </c>
      <c r="H17" s="3" t="s">
        <v>21</v>
      </c>
      <c r="I17" s="3" t="s">
        <v>22</v>
      </c>
      <c r="J17" s="3" t="s">
        <v>23</v>
      </c>
      <c r="K17" s="3" t="s">
        <v>24</v>
      </c>
      <c r="L17" s="3">
        <v>5.0</v>
      </c>
      <c r="M17" s="3" t="s">
        <v>30</v>
      </c>
      <c r="N17" s="3" t="s">
        <v>70</v>
      </c>
      <c r="O17" s="3" t="s">
        <v>71</v>
      </c>
      <c r="P17" s="4">
        <v>26909.0</v>
      </c>
      <c r="Q17" s="3" t="s">
        <v>72</v>
      </c>
      <c r="S17" s="3" t="s">
        <v>34</v>
      </c>
    </row>
    <row r="18">
      <c r="A18" s="2">
        <v>42318.71487268519</v>
      </c>
      <c r="B18" s="3">
        <v>44.0</v>
      </c>
      <c r="C18" s="3" t="s">
        <v>19</v>
      </c>
      <c r="D18" s="3">
        <v>10.0</v>
      </c>
      <c r="E18" s="3" t="s">
        <v>61</v>
      </c>
      <c r="F18" s="3">
        <v>1.0</v>
      </c>
      <c r="G18" s="3">
        <v>9.0</v>
      </c>
      <c r="H18" s="3" t="s">
        <v>21</v>
      </c>
      <c r="I18" s="3" t="s">
        <v>22</v>
      </c>
      <c r="J18" s="3" t="s">
        <v>23</v>
      </c>
      <c r="K18" s="3" t="s">
        <v>24</v>
      </c>
      <c r="L18" s="3">
        <v>6.0</v>
      </c>
      <c r="M18" s="3" t="s">
        <v>25</v>
      </c>
      <c r="N18" s="3" t="s">
        <v>73</v>
      </c>
      <c r="O18" s="3" t="s">
        <v>74</v>
      </c>
      <c r="P18" s="4">
        <v>27281.0</v>
      </c>
      <c r="Q18" s="3" t="s">
        <v>75</v>
      </c>
      <c r="S18" s="3" t="s">
        <v>34</v>
      </c>
    </row>
    <row r="19">
      <c r="A19" s="2">
        <v>42318.71487268519</v>
      </c>
      <c r="B19" s="3">
        <v>44.0</v>
      </c>
      <c r="C19" s="3" t="s">
        <v>19</v>
      </c>
      <c r="D19" s="3">
        <v>10.0</v>
      </c>
      <c r="E19" s="3" t="s">
        <v>61</v>
      </c>
      <c r="F19" s="3">
        <v>1.0</v>
      </c>
      <c r="G19" s="3">
        <v>9.0</v>
      </c>
      <c r="H19" s="3" t="s">
        <v>21</v>
      </c>
      <c r="I19" s="3" t="s">
        <v>22</v>
      </c>
      <c r="J19" s="3" t="s">
        <v>23</v>
      </c>
      <c r="K19" s="3" t="s">
        <v>24</v>
      </c>
      <c r="L19" s="3">
        <v>7.0</v>
      </c>
      <c r="M19" s="3" t="s">
        <v>30</v>
      </c>
      <c r="N19" s="3" t="s">
        <v>64</v>
      </c>
      <c r="O19" s="3" t="s">
        <v>76</v>
      </c>
      <c r="P19" s="4">
        <v>29980.0</v>
      </c>
      <c r="Q19" s="3" t="s">
        <v>75</v>
      </c>
      <c r="S19" s="3" t="s">
        <v>34</v>
      </c>
    </row>
    <row r="20">
      <c r="A20" s="2">
        <v>42318.71487268519</v>
      </c>
      <c r="B20" s="3">
        <v>44.0</v>
      </c>
      <c r="C20" s="3" t="s">
        <v>19</v>
      </c>
      <c r="D20" s="3">
        <v>10.0</v>
      </c>
      <c r="E20" s="3" t="s">
        <v>61</v>
      </c>
      <c r="F20" s="3">
        <v>1.0</v>
      </c>
      <c r="G20" s="3">
        <v>9.0</v>
      </c>
      <c r="H20" s="3" t="s">
        <v>21</v>
      </c>
      <c r="I20" s="3" t="s">
        <v>22</v>
      </c>
      <c r="J20" s="3" t="s">
        <v>23</v>
      </c>
      <c r="K20" s="3" t="s">
        <v>24</v>
      </c>
      <c r="L20" s="3">
        <v>8.0</v>
      </c>
      <c r="M20" s="3" t="s">
        <v>25</v>
      </c>
      <c r="N20" s="3" t="s">
        <v>77</v>
      </c>
      <c r="O20" s="3" t="s">
        <v>78</v>
      </c>
      <c r="P20" s="4">
        <v>31090.0</v>
      </c>
      <c r="Q20" s="3" t="s">
        <v>79</v>
      </c>
      <c r="S20" s="3" t="s">
        <v>34</v>
      </c>
    </row>
    <row r="21">
      <c r="A21" s="2">
        <v>42318.71487268519</v>
      </c>
      <c r="B21" s="3">
        <v>44.0</v>
      </c>
      <c r="C21" s="3" t="s">
        <v>19</v>
      </c>
      <c r="D21" s="3">
        <v>10.0</v>
      </c>
      <c r="E21" s="3" t="s">
        <v>61</v>
      </c>
      <c r="F21" s="3">
        <v>1.0</v>
      </c>
      <c r="G21" s="3">
        <v>9.0</v>
      </c>
      <c r="H21" s="3" t="s">
        <v>21</v>
      </c>
      <c r="I21" s="3" t="s">
        <v>22</v>
      </c>
      <c r="J21" s="3" t="s">
        <v>23</v>
      </c>
      <c r="K21" s="3" t="s">
        <v>24</v>
      </c>
      <c r="L21" s="3">
        <v>9.0</v>
      </c>
      <c r="M21" s="3" t="s">
        <v>30</v>
      </c>
      <c r="N21" s="3" t="s">
        <v>80</v>
      </c>
      <c r="O21" s="3" t="s">
        <v>81</v>
      </c>
      <c r="P21" s="4">
        <v>18040.0</v>
      </c>
      <c r="Q21" s="3" t="s">
        <v>49</v>
      </c>
      <c r="S21" s="3" t="s">
        <v>34</v>
      </c>
    </row>
    <row r="22">
      <c r="A22" s="2">
        <v>42318.71487268519</v>
      </c>
      <c r="B22" s="3">
        <v>44.0</v>
      </c>
      <c r="C22" s="3" t="s">
        <v>19</v>
      </c>
      <c r="D22" s="3">
        <v>10.0</v>
      </c>
      <c r="E22" s="3" t="s">
        <v>61</v>
      </c>
      <c r="F22" s="3">
        <v>1.0</v>
      </c>
      <c r="G22" s="3">
        <v>9.0</v>
      </c>
      <c r="H22" s="3" t="s">
        <v>21</v>
      </c>
      <c r="I22" s="3" t="s">
        <v>22</v>
      </c>
      <c r="J22" s="3" t="s">
        <v>23</v>
      </c>
      <c r="K22" s="3" t="s">
        <v>24</v>
      </c>
      <c r="L22" s="3">
        <v>10.0</v>
      </c>
      <c r="M22" s="3" t="s">
        <v>25</v>
      </c>
      <c r="N22" s="3" t="s">
        <v>82</v>
      </c>
      <c r="O22" s="3" t="s">
        <v>27</v>
      </c>
      <c r="P22" s="4">
        <v>25281.0</v>
      </c>
      <c r="Q22" s="3" t="s">
        <v>83</v>
      </c>
      <c r="S22" s="3" t="s">
        <v>34</v>
      </c>
    </row>
    <row r="23">
      <c r="A23" s="2">
        <v>42318.71487268519</v>
      </c>
      <c r="B23" s="3">
        <v>44.0</v>
      </c>
      <c r="C23" s="3" t="s">
        <v>19</v>
      </c>
      <c r="D23" s="3">
        <v>10.0</v>
      </c>
      <c r="E23" s="3" t="s">
        <v>61</v>
      </c>
      <c r="F23" s="3">
        <v>1.0</v>
      </c>
      <c r="G23" s="3">
        <v>9.0</v>
      </c>
      <c r="H23" s="3" t="s">
        <v>21</v>
      </c>
      <c r="I23" s="3" t="s">
        <v>22</v>
      </c>
      <c r="J23" s="3" t="s">
        <v>23</v>
      </c>
      <c r="K23" s="3" t="s">
        <v>24</v>
      </c>
      <c r="L23" s="3">
        <v>11.0</v>
      </c>
      <c r="M23" s="3" t="s">
        <v>30</v>
      </c>
      <c r="N23" s="3" t="s">
        <v>84</v>
      </c>
      <c r="O23" s="3" t="s">
        <v>85</v>
      </c>
      <c r="P23" s="4">
        <v>20125.0</v>
      </c>
      <c r="Q23" s="3" t="s">
        <v>86</v>
      </c>
      <c r="S23" s="3" t="s">
        <v>34</v>
      </c>
    </row>
    <row r="24">
      <c r="A24" s="2">
        <v>42318.71487268519</v>
      </c>
      <c r="B24" s="3">
        <v>44.0</v>
      </c>
      <c r="C24" s="3" t="s">
        <v>19</v>
      </c>
      <c r="D24" s="3">
        <v>51.0</v>
      </c>
      <c r="E24" s="3" t="s">
        <v>87</v>
      </c>
      <c r="F24" s="3">
        <v>1.0</v>
      </c>
      <c r="G24" s="3">
        <v>9.0</v>
      </c>
      <c r="H24" s="3" t="s">
        <v>21</v>
      </c>
      <c r="I24" s="3" t="s">
        <v>22</v>
      </c>
      <c r="J24" s="3" t="s">
        <v>23</v>
      </c>
      <c r="K24" s="3" t="s">
        <v>24</v>
      </c>
      <c r="L24" s="3">
        <v>1.0</v>
      </c>
      <c r="M24" s="3" t="s">
        <v>30</v>
      </c>
      <c r="N24" s="3" t="s">
        <v>88</v>
      </c>
      <c r="O24" s="3" t="s">
        <v>89</v>
      </c>
      <c r="P24" s="4">
        <v>23016.0</v>
      </c>
      <c r="Q24" s="3" t="s">
        <v>86</v>
      </c>
      <c r="S24" s="3" t="s">
        <v>34</v>
      </c>
    </row>
    <row r="25">
      <c r="A25" s="2">
        <v>42318.71487268519</v>
      </c>
      <c r="B25" s="3">
        <v>44.0</v>
      </c>
      <c r="C25" s="3" t="s">
        <v>19</v>
      </c>
      <c r="D25" s="3">
        <v>51.0</v>
      </c>
      <c r="E25" s="3" t="s">
        <v>87</v>
      </c>
      <c r="F25" s="3">
        <v>1.0</v>
      </c>
      <c r="G25" s="3">
        <v>9.0</v>
      </c>
      <c r="H25" s="3" t="s">
        <v>21</v>
      </c>
      <c r="I25" s="3" t="s">
        <v>22</v>
      </c>
      <c r="J25" s="3" t="s">
        <v>23</v>
      </c>
      <c r="K25" s="3" t="s">
        <v>24</v>
      </c>
      <c r="L25" s="3">
        <v>2.0</v>
      </c>
      <c r="M25" s="3" t="s">
        <v>25</v>
      </c>
      <c r="N25" s="3" t="s">
        <v>90</v>
      </c>
      <c r="O25" s="3" t="s">
        <v>91</v>
      </c>
      <c r="P25" s="4">
        <v>17606.0</v>
      </c>
      <c r="Q25" s="3" t="s">
        <v>86</v>
      </c>
      <c r="S25" s="3" t="s">
        <v>34</v>
      </c>
    </row>
    <row r="26">
      <c r="A26" s="2">
        <v>42318.71487268519</v>
      </c>
      <c r="B26" s="3">
        <v>44.0</v>
      </c>
      <c r="C26" s="3" t="s">
        <v>19</v>
      </c>
      <c r="D26" s="3">
        <v>51.0</v>
      </c>
      <c r="E26" s="3" t="s">
        <v>87</v>
      </c>
      <c r="F26" s="3">
        <v>1.0</v>
      </c>
      <c r="G26" s="3">
        <v>9.0</v>
      </c>
      <c r="H26" s="3" t="s">
        <v>21</v>
      </c>
      <c r="I26" s="3" t="s">
        <v>22</v>
      </c>
      <c r="J26" s="3" t="s">
        <v>23</v>
      </c>
      <c r="K26" s="3" t="s">
        <v>24</v>
      </c>
      <c r="L26" s="3">
        <v>3.0</v>
      </c>
      <c r="M26" s="3" t="s">
        <v>30</v>
      </c>
      <c r="N26" s="3" t="s">
        <v>92</v>
      </c>
      <c r="O26" s="3" t="s">
        <v>93</v>
      </c>
      <c r="P26" s="4">
        <v>20258.0</v>
      </c>
      <c r="Q26" s="3" t="s">
        <v>86</v>
      </c>
      <c r="S26" s="3" t="s">
        <v>34</v>
      </c>
    </row>
    <row r="27">
      <c r="A27" s="2">
        <v>42318.71487268519</v>
      </c>
      <c r="B27" s="3">
        <v>44.0</v>
      </c>
      <c r="C27" s="3" t="s">
        <v>19</v>
      </c>
      <c r="D27" s="3">
        <v>51.0</v>
      </c>
      <c r="E27" s="3" t="s">
        <v>87</v>
      </c>
      <c r="F27" s="3">
        <v>1.0</v>
      </c>
      <c r="G27" s="3">
        <v>9.0</v>
      </c>
      <c r="H27" s="3" t="s">
        <v>21</v>
      </c>
      <c r="I27" s="3" t="s">
        <v>22</v>
      </c>
      <c r="J27" s="3" t="s">
        <v>23</v>
      </c>
      <c r="K27" s="3" t="s">
        <v>24</v>
      </c>
      <c r="L27" s="3">
        <v>4.0</v>
      </c>
      <c r="M27" s="3" t="s">
        <v>25</v>
      </c>
      <c r="N27" s="3" t="s">
        <v>94</v>
      </c>
      <c r="O27" s="3" t="s">
        <v>95</v>
      </c>
      <c r="P27" s="4">
        <v>18330.0</v>
      </c>
      <c r="Q27" s="3" t="s">
        <v>96</v>
      </c>
      <c r="S27" s="3" t="s">
        <v>34</v>
      </c>
    </row>
    <row r="28">
      <c r="A28" s="2">
        <v>42318.71487268519</v>
      </c>
      <c r="B28" s="3">
        <v>44.0</v>
      </c>
      <c r="C28" s="3" t="s">
        <v>19</v>
      </c>
      <c r="D28" s="3">
        <v>51.0</v>
      </c>
      <c r="E28" s="3" t="s">
        <v>87</v>
      </c>
      <c r="F28" s="3">
        <v>1.0</v>
      </c>
      <c r="G28" s="3">
        <v>9.0</v>
      </c>
      <c r="H28" s="3" t="s">
        <v>21</v>
      </c>
      <c r="I28" s="3" t="s">
        <v>22</v>
      </c>
      <c r="J28" s="3" t="s">
        <v>23</v>
      </c>
      <c r="K28" s="3" t="s">
        <v>24</v>
      </c>
      <c r="L28" s="3">
        <v>5.0</v>
      </c>
      <c r="M28" s="3" t="s">
        <v>30</v>
      </c>
      <c r="N28" s="3" t="s">
        <v>97</v>
      </c>
      <c r="O28" s="3" t="s">
        <v>98</v>
      </c>
      <c r="P28" s="4">
        <v>20577.0</v>
      </c>
      <c r="Q28" s="3" t="s">
        <v>86</v>
      </c>
      <c r="S28" s="3" t="s">
        <v>34</v>
      </c>
    </row>
    <row r="29">
      <c r="A29" s="2">
        <v>42318.71487268519</v>
      </c>
      <c r="B29" s="3">
        <v>44.0</v>
      </c>
      <c r="C29" s="3" t="s">
        <v>19</v>
      </c>
      <c r="D29" s="3">
        <v>51.0</v>
      </c>
      <c r="E29" s="3" t="s">
        <v>87</v>
      </c>
      <c r="F29" s="3">
        <v>1.0</v>
      </c>
      <c r="G29" s="3">
        <v>9.0</v>
      </c>
      <c r="H29" s="3" t="s">
        <v>21</v>
      </c>
      <c r="I29" s="3" t="s">
        <v>22</v>
      </c>
      <c r="J29" s="3" t="s">
        <v>23</v>
      </c>
      <c r="K29" s="3" t="s">
        <v>24</v>
      </c>
      <c r="L29" s="3">
        <v>6.0</v>
      </c>
      <c r="M29" s="3" t="s">
        <v>25</v>
      </c>
      <c r="N29" s="3" t="s">
        <v>99</v>
      </c>
      <c r="O29" s="3" t="s">
        <v>100</v>
      </c>
      <c r="P29" s="4">
        <v>20384.0</v>
      </c>
      <c r="Q29" s="3" t="s">
        <v>33</v>
      </c>
      <c r="S29" s="3" t="s">
        <v>34</v>
      </c>
    </row>
    <row r="30">
      <c r="A30" s="2">
        <v>42318.71487268519</v>
      </c>
      <c r="B30" s="3">
        <v>44.0</v>
      </c>
      <c r="C30" s="3" t="s">
        <v>19</v>
      </c>
      <c r="D30" s="3">
        <v>51.0</v>
      </c>
      <c r="E30" s="3" t="s">
        <v>87</v>
      </c>
      <c r="F30" s="3">
        <v>1.0</v>
      </c>
      <c r="G30" s="3">
        <v>9.0</v>
      </c>
      <c r="H30" s="3" t="s">
        <v>21</v>
      </c>
      <c r="I30" s="3" t="s">
        <v>22</v>
      </c>
      <c r="J30" s="3" t="s">
        <v>23</v>
      </c>
      <c r="K30" s="3" t="s">
        <v>24</v>
      </c>
      <c r="L30" s="3">
        <v>7.0</v>
      </c>
      <c r="M30" s="3" t="s">
        <v>30</v>
      </c>
      <c r="N30" s="3" t="s">
        <v>101</v>
      </c>
      <c r="O30" s="3" t="s">
        <v>102</v>
      </c>
      <c r="P30" s="4">
        <v>19161.0</v>
      </c>
      <c r="Q30" s="3" t="s">
        <v>86</v>
      </c>
      <c r="S30" s="3" t="s">
        <v>34</v>
      </c>
    </row>
    <row r="31">
      <c r="A31" s="2">
        <v>42318.71487268519</v>
      </c>
      <c r="B31" s="3">
        <v>44.0</v>
      </c>
      <c r="C31" s="3" t="s">
        <v>19</v>
      </c>
      <c r="D31" s="3">
        <v>51.0</v>
      </c>
      <c r="E31" s="3" t="s">
        <v>87</v>
      </c>
      <c r="F31" s="3">
        <v>1.0</v>
      </c>
      <c r="G31" s="3">
        <v>9.0</v>
      </c>
      <c r="H31" s="3" t="s">
        <v>21</v>
      </c>
      <c r="I31" s="3" t="s">
        <v>22</v>
      </c>
      <c r="J31" s="3" t="s">
        <v>23</v>
      </c>
      <c r="K31" s="3" t="s">
        <v>24</v>
      </c>
      <c r="L31" s="3">
        <v>8.0</v>
      </c>
      <c r="M31" s="3" t="s">
        <v>25</v>
      </c>
      <c r="N31" s="3" t="s">
        <v>103</v>
      </c>
      <c r="O31" s="3" t="s">
        <v>104</v>
      </c>
      <c r="P31" s="4">
        <v>18966.0</v>
      </c>
      <c r="Q31" s="3" t="s">
        <v>105</v>
      </c>
      <c r="S31" s="3" t="s">
        <v>34</v>
      </c>
    </row>
    <row r="32">
      <c r="A32" s="2">
        <v>42318.71487268519</v>
      </c>
      <c r="B32" s="3">
        <v>44.0</v>
      </c>
      <c r="C32" s="3" t="s">
        <v>19</v>
      </c>
      <c r="D32" s="3">
        <v>51.0</v>
      </c>
      <c r="E32" s="3" t="s">
        <v>87</v>
      </c>
      <c r="F32" s="3">
        <v>1.0</v>
      </c>
      <c r="G32" s="3">
        <v>9.0</v>
      </c>
      <c r="H32" s="3" t="s">
        <v>21</v>
      </c>
      <c r="I32" s="3" t="s">
        <v>22</v>
      </c>
      <c r="J32" s="3" t="s">
        <v>23</v>
      </c>
      <c r="K32" s="3" t="s">
        <v>24</v>
      </c>
      <c r="L32" s="3">
        <v>9.0</v>
      </c>
      <c r="M32" s="3" t="s">
        <v>30</v>
      </c>
      <c r="N32" s="3" t="s">
        <v>106</v>
      </c>
      <c r="O32" s="3" t="s">
        <v>107</v>
      </c>
      <c r="P32" s="4">
        <v>22592.0</v>
      </c>
      <c r="Q32" s="3" t="s">
        <v>86</v>
      </c>
      <c r="S32" s="3" t="s">
        <v>34</v>
      </c>
    </row>
    <row r="33">
      <c r="A33" s="2">
        <v>42318.71487268519</v>
      </c>
      <c r="B33" s="3">
        <v>44.0</v>
      </c>
      <c r="C33" s="3" t="s">
        <v>19</v>
      </c>
      <c r="D33" s="3">
        <v>51.0</v>
      </c>
      <c r="E33" s="3" t="s">
        <v>87</v>
      </c>
      <c r="F33" s="3">
        <v>1.0</v>
      </c>
      <c r="G33" s="3">
        <v>9.0</v>
      </c>
      <c r="H33" s="3" t="s">
        <v>21</v>
      </c>
      <c r="I33" s="3" t="s">
        <v>22</v>
      </c>
      <c r="J33" s="3" t="s">
        <v>23</v>
      </c>
      <c r="K33" s="3" t="s">
        <v>24</v>
      </c>
      <c r="L33" s="3">
        <v>10.0</v>
      </c>
      <c r="M33" s="3" t="s">
        <v>25</v>
      </c>
      <c r="N33" s="3" t="s">
        <v>108</v>
      </c>
      <c r="O33" s="3" t="s">
        <v>109</v>
      </c>
      <c r="P33" s="4">
        <v>21851.0</v>
      </c>
      <c r="Q33" s="3" t="s">
        <v>110</v>
      </c>
      <c r="S33" s="3" t="s">
        <v>34</v>
      </c>
    </row>
    <row r="34">
      <c r="A34" s="2">
        <v>42318.71487268519</v>
      </c>
      <c r="B34" s="3">
        <v>44.0</v>
      </c>
      <c r="C34" s="3" t="s">
        <v>19</v>
      </c>
      <c r="D34" s="3">
        <v>51.0</v>
      </c>
      <c r="E34" s="3" t="s">
        <v>87</v>
      </c>
      <c r="F34" s="3">
        <v>1.0</v>
      </c>
      <c r="G34" s="3">
        <v>9.0</v>
      </c>
      <c r="H34" s="3" t="s">
        <v>21</v>
      </c>
      <c r="I34" s="3" t="s">
        <v>22</v>
      </c>
      <c r="J34" s="3" t="s">
        <v>23</v>
      </c>
      <c r="K34" s="3" t="s">
        <v>24</v>
      </c>
      <c r="L34" s="3">
        <v>11.0</v>
      </c>
      <c r="M34" s="3" t="s">
        <v>30</v>
      </c>
      <c r="N34" s="3" t="s">
        <v>111</v>
      </c>
      <c r="O34" s="3" t="s">
        <v>112</v>
      </c>
      <c r="P34" s="4">
        <v>15261.0</v>
      </c>
      <c r="Q34" s="3" t="s">
        <v>113</v>
      </c>
      <c r="S34" s="3" t="s">
        <v>34</v>
      </c>
    </row>
    <row r="35">
      <c r="A35" s="2">
        <v>42318.71487268519</v>
      </c>
      <c r="B35" s="3">
        <v>44.0</v>
      </c>
      <c r="C35" s="3" t="s">
        <v>19</v>
      </c>
      <c r="D35" s="3">
        <v>51.0</v>
      </c>
      <c r="E35" s="3" t="s">
        <v>87</v>
      </c>
      <c r="F35" s="3">
        <v>1.0</v>
      </c>
      <c r="G35" s="3">
        <v>9.0</v>
      </c>
      <c r="H35" s="3" t="s">
        <v>21</v>
      </c>
      <c r="I35" s="3" t="s">
        <v>22</v>
      </c>
      <c r="J35" s="3" t="s">
        <v>23</v>
      </c>
      <c r="K35" s="3" t="s">
        <v>24</v>
      </c>
      <c r="L35" s="3">
        <v>12.0</v>
      </c>
      <c r="M35" s="3" t="s">
        <v>25</v>
      </c>
      <c r="N35" s="3" t="s">
        <v>114</v>
      </c>
      <c r="O35" s="3" t="s">
        <v>36</v>
      </c>
      <c r="P35" s="4">
        <v>27016.0</v>
      </c>
      <c r="Q35" s="3" t="s">
        <v>115</v>
      </c>
      <c r="S35" s="3" t="s">
        <v>34</v>
      </c>
    </row>
    <row r="36">
      <c r="A36" s="2">
        <v>42318.71487268519</v>
      </c>
      <c r="B36" s="3">
        <v>44.0</v>
      </c>
      <c r="C36" s="3" t="s">
        <v>19</v>
      </c>
      <c r="D36" s="3">
        <v>51.0</v>
      </c>
      <c r="E36" s="3" t="s">
        <v>87</v>
      </c>
      <c r="F36" s="3">
        <v>1.0</v>
      </c>
      <c r="G36" s="3">
        <v>9.0</v>
      </c>
      <c r="H36" s="3" t="s">
        <v>21</v>
      </c>
      <c r="I36" s="3" t="s">
        <v>22</v>
      </c>
      <c r="J36" s="3" t="s">
        <v>23</v>
      </c>
      <c r="K36" s="3" t="s">
        <v>24</v>
      </c>
      <c r="L36" s="3">
        <v>13.0</v>
      </c>
      <c r="M36" s="3" t="s">
        <v>30</v>
      </c>
      <c r="N36" s="3" t="s">
        <v>116</v>
      </c>
      <c r="O36" s="3" t="s">
        <v>98</v>
      </c>
      <c r="P36" s="4">
        <v>18716.0</v>
      </c>
      <c r="Q36" s="3" t="s">
        <v>117</v>
      </c>
      <c r="S36" s="3" t="s">
        <v>34</v>
      </c>
    </row>
    <row r="37">
      <c r="A37" s="2">
        <v>42318.71487268519</v>
      </c>
      <c r="B37" s="3">
        <v>44.0</v>
      </c>
      <c r="C37" s="3" t="s">
        <v>19</v>
      </c>
      <c r="D37" s="3">
        <v>51.0</v>
      </c>
      <c r="E37" s="3" t="s">
        <v>87</v>
      </c>
      <c r="F37" s="3">
        <v>1.0</v>
      </c>
      <c r="G37" s="3">
        <v>9.0</v>
      </c>
      <c r="H37" s="3" t="s">
        <v>21</v>
      </c>
      <c r="I37" s="3" t="s">
        <v>22</v>
      </c>
      <c r="J37" s="3" t="s">
        <v>23</v>
      </c>
      <c r="K37" s="3" t="s">
        <v>24</v>
      </c>
      <c r="L37" s="3">
        <v>14.0</v>
      </c>
      <c r="M37" s="3" t="s">
        <v>25</v>
      </c>
      <c r="N37" s="3" t="s">
        <v>118</v>
      </c>
      <c r="O37" s="3" t="s">
        <v>119</v>
      </c>
      <c r="P37" s="4">
        <v>22891.0</v>
      </c>
      <c r="Q37" s="3" t="s">
        <v>75</v>
      </c>
      <c r="S37" s="3" t="s">
        <v>34</v>
      </c>
    </row>
    <row r="38">
      <c r="A38" s="2">
        <v>42318.71487268519</v>
      </c>
      <c r="B38" s="3">
        <v>44.0</v>
      </c>
      <c r="C38" s="3" t="s">
        <v>19</v>
      </c>
      <c r="D38" s="3">
        <v>51.0</v>
      </c>
      <c r="E38" s="3" t="s">
        <v>87</v>
      </c>
      <c r="F38" s="3">
        <v>1.0</v>
      </c>
      <c r="G38" s="3">
        <v>9.0</v>
      </c>
      <c r="H38" s="3" t="s">
        <v>21</v>
      </c>
      <c r="I38" s="3" t="s">
        <v>22</v>
      </c>
      <c r="J38" s="3" t="s">
        <v>23</v>
      </c>
      <c r="K38" s="3" t="s">
        <v>24</v>
      </c>
      <c r="L38" s="3">
        <v>15.0</v>
      </c>
      <c r="M38" s="3" t="s">
        <v>30</v>
      </c>
      <c r="N38" s="3" t="s">
        <v>120</v>
      </c>
      <c r="O38" s="3" t="s">
        <v>121</v>
      </c>
      <c r="P38" s="4">
        <v>23659.0</v>
      </c>
      <c r="Q38" s="3" t="s">
        <v>37</v>
      </c>
      <c r="S38" s="3" t="s">
        <v>34</v>
      </c>
    </row>
    <row r="39">
      <c r="A39" s="2">
        <v>42318.71487268519</v>
      </c>
      <c r="B39" s="3">
        <v>44.0</v>
      </c>
      <c r="C39" s="3" t="s">
        <v>19</v>
      </c>
      <c r="D39" s="3">
        <v>51.0</v>
      </c>
      <c r="E39" s="3" t="s">
        <v>87</v>
      </c>
      <c r="F39" s="3">
        <v>1.0</v>
      </c>
      <c r="G39" s="3">
        <v>9.0</v>
      </c>
      <c r="H39" s="3" t="s">
        <v>21</v>
      </c>
      <c r="I39" s="3" t="s">
        <v>22</v>
      </c>
      <c r="J39" s="3" t="s">
        <v>23</v>
      </c>
      <c r="K39" s="3" t="s">
        <v>24</v>
      </c>
      <c r="L39" s="3">
        <v>16.0</v>
      </c>
      <c r="M39" s="3" t="s">
        <v>25</v>
      </c>
      <c r="N39" s="3" t="s">
        <v>122</v>
      </c>
      <c r="O39" s="3" t="s">
        <v>123</v>
      </c>
      <c r="P39" s="4">
        <v>15745.0</v>
      </c>
      <c r="Q39" s="3" t="s">
        <v>49</v>
      </c>
      <c r="S39" s="3" t="s">
        <v>34</v>
      </c>
    </row>
    <row r="40">
      <c r="A40" s="2">
        <v>42318.71487268519</v>
      </c>
      <c r="B40" s="3">
        <v>44.0</v>
      </c>
      <c r="C40" s="3" t="s">
        <v>19</v>
      </c>
      <c r="D40" s="3">
        <v>51.0</v>
      </c>
      <c r="E40" s="3" t="s">
        <v>87</v>
      </c>
      <c r="F40" s="3">
        <v>1.0</v>
      </c>
      <c r="G40" s="3">
        <v>9.0</v>
      </c>
      <c r="H40" s="3" t="s">
        <v>21</v>
      </c>
      <c r="I40" s="3" t="s">
        <v>22</v>
      </c>
      <c r="J40" s="3" t="s">
        <v>23</v>
      </c>
      <c r="K40" s="3" t="s">
        <v>24</v>
      </c>
      <c r="L40" s="3">
        <v>17.0</v>
      </c>
      <c r="M40" s="3" t="s">
        <v>30</v>
      </c>
      <c r="N40" s="3" t="s">
        <v>124</v>
      </c>
      <c r="O40" s="3" t="s">
        <v>125</v>
      </c>
      <c r="P40" s="4">
        <v>15913.0</v>
      </c>
      <c r="Q40" s="3" t="s">
        <v>60</v>
      </c>
      <c r="S40" s="3" t="s">
        <v>34</v>
      </c>
    </row>
    <row r="41">
      <c r="A41" s="2">
        <v>42318.71487268519</v>
      </c>
      <c r="B41" s="3">
        <v>44.0</v>
      </c>
      <c r="C41" s="3" t="s">
        <v>19</v>
      </c>
      <c r="D41" s="3">
        <v>51.0</v>
      </c>
      <c r="E41" s="3" t="s">
        <v>87</v>
      </c>
      <c r="F41" s="3">
        <v>1.0</v>
      </c>
      <c r="G41" s="3">
        <v>9.0</v>
      </c>
      <c r="H41" s="3" t="s">
        <v>21</v>
      </c>
      <c r="I41" s="3" t="s">
        <v>22</v>
      </c>
      <c r="J41" s="3" t="s">
        <v>23</v>
      </c>
      <c r="K41" s="3" t="s">
        <v>24</v>
      </c>
      <c r="L41" s="3">
        <v>18.0</v>
      </c>
      <c r="M41" s="3" t="s">
        <v>25</v>
      </c>
      <c r="N41" s="3" t="s">
        <v>126</v>
      </c>
      <c r="O41" s="3" t="s">
        <v>127</v>
      </c>
      <c r="P41" s="4">
        <v>17249.0</v>
      </c>
      <c r="Q41" s="3" t="s">
        <v>86</v>
      </c>
      <c r="S41" s="3" t="s">
        <v>34</v>
      </c>
    </row>
    <row r="42">
      <c r="A42" s="2">
        <v>42318.71487268519</v>
      </c>
      <c r="B42" s="3">
        <v>44.0</v>
      </c>
      <c r="C42" s="3" t="s">
        <v>19</v>
      </c>
      <c r="D42" s="3">
        <v>51.0</v>
      </c>
      <c r="E42" s="3" t="s">
        <v>87</v>
      </c>
      <c r="F42" s="3">
        <v>1.0</v>
      </c>
      <c r="G42" s="3">
        <v>9.0</v>
      </c>
      <c r="H42" s="3" t="s">
        <v>21</v>
      </c>
      <c r="I42" s="3" t="s">
        <v>22</v>
      </c>
      <c r="J42" s="3" t="s">
        <v>23</v>
      </c>
      <c r="K42" s="3" t="s">
        <v>24</v>
      </c>
      <c r="L42" s="3">
        <v>19.0</v>
      </c>
      <c r="M42" s="3" t="s">
        <v>30</v>
      </c>
      <c r="N42" s="3" t="s">
        <v>128</v>
      </c>
      <c r="O42" s="3" t="s">
        <v>129</v>
      </c>
      <c r="P42" s="4">
        <v>17593.0</v>
      </c>
      <c r="Q42" s="3" t="s">
        <v>86</v>
      </c>
      <c r="S42" s="3" t="s">
        <v>34</v>
      </c>
    </row>
    <row r="43">
      <c r="A43" s="2">
        <v>42318.71487268519</v>
      </c>
      <c r="B43" s="3">
        <v>44.0</v>
      </c>
      <c r="C43" s="3" t="s">
        <v>19</v>
      </c>
      <c r="D43" s="3">
        <v>52.0</v>
      </c>
      <c r="E43" s="3" t="s">
        <v>130</v>
      </c>
      <c r="F43" s="3">
        <v>1.0</v>
      </c>
      <c r="G43" s="3">
        <v>9.0</v>
      </c>
      <c r="H43" s="3" t="s">
        <v>21</v>
      </c>
      <c r="I43" s="3" t="s">
        <v>22</v>
      </c>
      <c r="J43" s="3" t="s">
        <v>23</v>
      </c>
      <c r="K43" s="3" t="s">
        <v>24</v>
      </c>
      <c r="L43" s="3">
        <v>1.0</v>
      </c>
      <c r="M43" s="3" t="s">
        <v>30</v>
      </c>
      <c r="N43" s="3" t="s">
        <v>131</v>
      </c>
      <c r="O43" s="3" t="s">
        <v>81</v>
      </c>
      <c r="P43" s="4">
        <v>23878.0</v>
      </c>
      <c r="Q43" s="3" t="s">
        <v>132</v>
      </c>
      <c r="S43" s="3" t="s">
        <v>34</v>
      </c>
    </row>
    <row r="44">
      <c r="A44" s="2">
        <v>42318.71487268519</v>
      </c>
      <c r="B44" s="3">
        <v>44.0</v>
      </c>
      <c r="C44" s="3" t="s">
        <v>19</v>
      </c>
      <c r="D44" s="3">
        <v>52.0</v>
      </c>
      <c r="E44" s="3" t="s">
        <v>130</v>
      </c>
      <c r="F44" s="3">
        <v>1.0</v>
      </c>
      <c r="G44" s="3">
        <v>9.0</v>
      </c>
      <c r="H44" s="3" t="s">
        <v>21</v>
      </c>
      <c r="I44" s="3" t="s">
        <v>22</v>
      </c>
      <c r="J44" s="3" t="s">
        <v>23</v>
      </c>
      <c r="K44" s="3" t="s">
        <v>24</v>
      </c>
      <c r="L44" s="3">
        <v>2.0</v>
      </c>
      <c r="M44" s="3" t="s">
        <v>25</v>
      </c>
      <c r="N44" s="3" t="s">
        <v>133</v>
      </c>
      <c r="O44" s="3" t="s">
        <v>74</v>
      </c>
      <c r="P44" s="4">
        <v>21733.0</v>
      </c>
      <c r="Q44" s="3" t="s">
        <v>37</v>
      </c>
      <c r="S44" s="3" t="s">
        <v>34</v>
      </c>
    </row>
    <row r="45">
      <c r="A45" s="2">
        <v>42318.71487268519</v>
      </c>
      <c r="B45" s="3">
        <v>44.0</v>
      </c>
      <c r="C45" s="3" t="s">
        <v>19</v>
      </c>
      <c r="D45" s="3">
        <v>52.0</v>
      </c>
      <c r="E45" s="3" t="s">
        <v>130</v>
      </c>
      <c r="F45" s="3">
        <v>1.0</v>
      </c>
      <c r="G45" s="3">
        <v>9.0</v>
      </c>
      <c r="H45" s="3" t="s">
        <v>21</v>
      </c>
      <c r="I45" s="3" t="s">
        <v>22</v>
      </c>
      <c r="J45" s="3" t="s">
        <v>23</v>
      </c>
      <c r="K45" s="3" t="s">
        <v>24</v>
      </c>
      <c r="L45" s="3">
        <v>3.0</v>
      </c>
      <c r="M45" s="3" t="s">
        <v>30</v>
      </c>
      <c r="N45" s="3" t="s">
        <v>134</v>
      </c>
      <c r="O45" s="3" t="s">
        <v>135</v>
      </c>
      <c r="P45" s="4">
        <v>21950.0</v>
      </c>
      <c r="Q45" s="3" t="s">
        <v>132</v>
      </c>
      <c r="S45" s="3" t="s">
        <v>34</v>
      </c>
    </row>
    <row r="46">
      <c r="A46" s="2">
        <v>42318.71487268519</v>
      </c>
      <c r="B46" s="3">
        <v>44.0</v>
      </c>
      <c r="C46" s="3" t="s">
        <v>19</v>
      </c>
      <c r="D46" s="3">
        <v>52.0</v>
      </c>
      <c r="E46" s="3" t="s">
        <v>130</v>
      </c>
      <c r="F46" s="3">
        <v>1.0</v>
      </c>
      <c r="G46" s="3">
        <v>9.0</v>
      </c>
      <c r="H46" s="3" t="s">
        <v>21</v>
      </c>
      <c r="I46" s="3" t="s">
        <v>22</v>
      </c>
      <c r="J46" s="3" t="s">
        <v>23</v>
      </c>
      <c r="K46" s="3" t="s">
        <v>24</v>
      </c>
      <c r="L46" s="3">
        <v>4.0</v>
      </c>
      <c r="M46" s="3" t="s">
        <v>25</v>
      </c>
      <c r="N46" s="3" t="s">
        <v>136</v>
      </c>
      <c r="O46" s="3" t="s">
        <v>137</v>
      </c>
      <c r="P46" s="4">
        <v>21609.0</v>
      </c>
      <c r="Q46" s="3" t="s">
        <v>43</v>
      </c>
      <c r="S46" s="3" t="s">
        <v>34</v>
      </c>
    </row>
    <row r="47">
      <c r="A47" s="2">
        <v>42318.71487268519</v>
      </c>
      <c r="B47" s="3">
        <v>44.0</v>
      </c>
      <c r="C47" s="3" t="s">
        <v>19</v>
      </c>
      <c r="D47" s="3">
        <v>52.0</v>
      </c>
      <c r="E47" s="3" t="s">
        <v>130</v>
      </c>
      <c r="F47" s="3">
        <v>1.0</v>
      </c>
      <c r="G47" s="3">
        <v>9.0</v>
      </c>
      <c r="H47" s="3" t="s">
        <v>21</v>
      </c>
      <c r="I47" s="3" t="s">
        <v>22</v>
      </c>
      <c r="J47" s="3" t="s">
        <v>23</v>
      </c>
      <c r="K47" s="3" t="s">
        <v>24</v>
      </c>
      <c r="L47" s="3">
        <v>5.0</v>
      </c>
      <c r="M47" s="3" t="s">
        <v>30</v>
      </c>
      <c r="N47" s="3" t="s">
        <v>138</v>
      </c>
      <c r="O47" s="3" t="s">
        <v>139</v>
      </c>
      <c r="P47" s="4">
        <v>26734.0</v>
      </c>
      <c r="Q47" s="3" t="s">
        <v>132</v>
      </c>
      <c r="S47" s="3" t="s">
        <v>34</v>
      </c>
    </row>
    <row r="48">
      <c r="A48" s="2">
        <v>42318.71487268519</v>
      </c>
      <c r="B48" s="3">
        <v>44.0</v>
      </c>
      <c r="C48" s="3" t="s">
        <v>19</v>
      </c>
      <c r="D48" s="3">
        <v>52.0</v>
      </c>
      <c r="E48" s="3" t="s">
        <v>130</v>
      </c>
      <c r="F48" s="3">
        <v>1.0</v>
      </c>
      <c r="G48" s="3">
        <v>9.0</v>
      </c>
      <c r="H48" s="3" t="s">
        <v>21</v>
      </c>
      <c r="I48" s="3" t="s">
        <v>22</v>
      </c>
      <c r="J48" s="3" t="s">
        <v>23</v>
      </c>
      <c r="K48" s="3" t="s">
        <v>24</v>
      </c>
      <c r="L48" s="3">
        <v>6.0</v>
      </c>
      <c r="M48" s="3" t="s">
        <v>25</v>
      </c>
      <c r="N48" s="3" t="s">
        <v>140</v>
      </c>
      <c r="O48" s="3" t="s">
        <v>141</v>
      </c>
      <c r="P48" s="4">
        <v>24531.0</v>
      </c>
      <c r="Q48" s="3" t="s">
        <v>33</v>
      </c>
      <c r="S48" s="3" t="s">
        <v>34</v>
      </c>
    </row>
    <row r="49">
      <c r="A49" s="2">
        <v>42318.71487268519</v>
      </c>
      <c r="B49" s="3">
        <v>44.0</v>
      </c>
      <c r="C49" s="3" t="s">
        <v>19</v>
      </c>
      <c r="D49" s="3">
        <v>52.0</v>
      </c>
      <c r="E49" s="3" t="s">
        <v>130</v>
      </c>
      <c r="F49" s="3">
        <v>1.0</v>
      </c>
      <c r="G49" s="3">
        <v>9.0</v>
      </c>
      <c r="H49" s="3" t="s">
        <v>21</v>
      </c>
      <c r="I49" s="3" t="s">
        <v>22</v>
      </c>
      <c r="J49" s="3" t="s">
        <v>23</v>
      </c>
      <c r="K49" s="3" t="s">
        <v>24</v>
      </c>
      <c r="L49" s="3">
        <v>7.0</v>
      </c>
      <c r="M49" s="3" t="s">
        <v>30</v>
      </c>
      <c r="N49" s="3" t="s">
        <v>142</v>
      </c>
      <c r="O49" s="3" t="s">
        <v>143</v>
      </c>
      <c r="P49" s="4">
        <v>19747.0</v>
      </c>
      <c r="Q49" s="3" t="s">
        <v>105</v>
      </c>
      <c r="S49" s="3" t="s">
        <v>34</v>
      </c>
    </row>
    <row r="50">
      <c r="A50" s="2">
        <v>42318.71487268519</v>
      </c>
      <c r="B50" s="3">
        <v>44.0</v>
      </c>
      <c r="C50" s="3" t="s">
        <v>19</v>
      </c>
      <c r="D50" s="3">
        <v>52.0</v>
      </c>
      <c r="E50" s="3" t="s">
        <v>130</v>
      </c>
      <c r="F50" s="3">
        <v>1.0</v>
      </c>
      <c r="G50" s="3">
        <v>9.0</v>
      </c>
      <c r="H50" s="3" t="s">
        <v>21</v>
      </c>
      <c r="I50" s="3" t="s">
        <v>22</v>
      </c>
      <c r="J50" s="3" t="s">
        <v>23</v>
      </c>
      <c r="K50" s="3" t="s">
        <v>24</v>
      </c>
      <c r="L50" s="3">
        <v>8.0</v>
      </c>
      <c r="M50" s="3" t="s">
        <v>25</v>
      </c>
      <c r="N50" s="3" t="s">
        <v>144</v>
      </c>
      <c r="O50" s="3" t="s">
        <v>69</v>
      </c>
      <c r="P50" s="4">
        <v>21730.0</v>
      </c>
      <c r="Q50" s="3" t="s">
        <v>145</v>
      </c>
      <c r="S50" s="3" t="s">
        <v>34</v>
      </c>
    </row>
    <row r="51">
      <c r="A51" s="2">
        <v>42318.71487268519</v>
      </c>
      <c r="B51" s="3">
        <v>44.0</v>
      </c>
      <c r="C51" s="3" t="s">
        <v>19</v>
      </c>
      <c r="D51" s="3">
        <v>54.0</v>
      </c>
      <c r="E51" s="3" t="s">
        <v>146</v>
      </c>
      <c r="F51" s="3">
        <v>1.0</v>
      </c>
      <c r="G51" s="3">
        <v>9.0</v>
      </c>
      <c r="H51" s="3" t="s">
        <v>21</v>
      </c>
      <c r="I51" s="3" t="s">
        <v>22</v>
      </c>
      <c r="J51" s="3" t="s">
        <v>23</v>
      </c>
      <c r="K51" s="3" t="s">
        <v>24</v>
      </c>
      <c r="L51" s="3">
        <v>1.0</v>
      </c>
      <c r="M51" s="3" t="s">
        <v>25</v>
      </c>
      <c r="N51" s="3" t="s">
        <v>147</v>
      </c>
      <c r="O51" s="3" t="s">
        <v>148</v>
      </c>
      <c r="P51" s="4">
        <v>30270.0</v>
      </c>
      <c r="Q51" s="3" t="s">
        <v>149</v>
      </c>
      <c r="S51" s="3" t="s">
        <v>34</v>
      </c>
    </row>
    <row r="52">
      <c r="A52" s="2">
        <v>42318.71487268519</v>
      </c>
      <c r="B52" s="3">
        <v>44.0</v>
      </c>
      <c r="C52" s="3" t="s">
        <v>19</v>
      </c>
      <c r="D52" s="3">
        <v>54.0</v>
      </c>
      <c r="E52" s="3" t="s">
        <v>146</v>
      </c>
      <c r="F52" s="3">
        <v>1.0</v>
      </c>
      <c r="G52" s="3">
        <v>9.0</v>
      </c>
      <c r="H52" s="3" t="s">
        <v>21</v>
      </c>
      <c r="I52" s="3" t="s">
        <v>22</v>
      </c>
      <c r="J52" s="3" t="s">
        <v>23</v>
      </c>
      <c r="K52" s="3" t="s">
        <v>24</v>
      </c>
      <c r="L52" s="3">
        <v>2.0</v>
      </c>
      <c r="M52" s="3" t="s">
        <v>30</v>
      </c>
      <c r="N52" s="3" t="s">
        <v>150</v>
      </c>
      <c r="O52" s="3" t="s">
        <v>151</v>
      </c>
      <c r="P52" s="4">
        <v>21516.0</v>
      </c>
      <c r="Q52" s="3" t="s">
        <v>37</v>
      </c>
      <c r="S52" s="3" t="s">
        <v>34</v>
      </c>
    </row>
    <row r="53">
      <c r="A53" s="2">
        <v>42318.71487268519</v>
      </c>
      <c r="B53" s="3">
        <v>44.0</v>
      </c>
      <c r="C53" s="3" t="s">
        <v>19</v>
      </c>
      <c r="D53" s="3">
        <v>54.0</v>
      </c>
      <c r="E53" s="3" t="s">
        <v>146</v>
      </c>
      <c r="F53" s="3">
        <v>1.0</v>
      </c>
      <c r="G53" s="3">
        <v>9.0</v>
      </c>
      <c r="H53" s="3" t="s">
        <v>21</v>
      </c>
      <c r="I53" s="3" t="s">
        <v>22</v>
      </c>
      <c r="J53" s="3" t="s">
        <v>23</v>
      </c>
      <c r="K53" s="3" t="s">
        <v>24</v>
      </c>
      <c r="L53" s="3">
        <v>3.0</v>
      </c>
      <c r="M53" s="3" t="s">
        <v>25</v>
      </c>
      <c r="N53" s="3" t="s">
        <v>152</v>
      </c>
      <c r="O53" s="3" t="s">
        <v>65</v>
      </c>
      <c r="P53" s="4">
        <v>31752.0</v>
      </c>
      <c r="Q53" s="3" t="s">
        <v>153</v>
      </c>
      <c r="S53" s="3" t="s">
        <v>34</v>
      </c>
    </row>
    <row r="54">
      <c r="A54" s="2">
        <v>42318.71487268519</v>
      </c>
      <c r="B54" s="3">
        <v>44.0</v>
      </c>
      <c r="C54" s="3" t="s">
        <v>19</v>
      </c>
      <c r="D54" s="3">
        <v>54.0</v>
      </c>
      <c r="E54" s="3" t="s">
        <v>146</v>
      </c>
      <c r="F54" s="3">
        <v>1.0</v>
      </c>
      <c r="G54" s="3">
        <v>9.0</v>
      </c>
      <c r="H54" s="3" t="s">
        <v>21</v>
      </c>
      <c r="I54" s="3" t="s">
        <v>22</v>
      </c>
      <c r="J54" s="3" t="s">
        <v>23</v>
      </c>
      <c r="K54" s="3" t="s">
        <v>24</v>
      </c>
      <c r="L54" s="3">
        <v>4.0</v>
      </c>
      <c r="M54" s="3" t="s">
        <v>30</v>
      </c>
      <c r="N54" s="3" t="s">
        <v>154</v>
      </c>
      <c r="O54" s="3" t="s">
        <v>155</v>
      </c>
      <c r="P54" s="4">
        <v>20431.0</v>
      </c>
      <c r="Q54" s="3" t="s">
        <v>60</v>
      </c>
      <c r="S54" s="3" t="s">
        <v>34</v>
      </c>
    </row>
    <row r="55">
      <c r="A55" s="2">
        <v>42318.71487268519</v>
      </c>
      <c r="B55" s="3">
        <v>44.0</v>
      </c>
      <c r="C55" s="3" t="s">
        <v>19</v>
      </c>
      <c r="D55" s="3">
        <v>54.0</v>
      </c>
      <c r="E55" s="3" t="s">
        <v>146</v>
      </c>
      <c r="F55" s="3">
        <v>1.0</v>
      </c>
      <c r="G55" s="3">
        <v>9.0</v>
      </c>
      <c r="H55" s="3" t="s">
        <v>21</v>
      </c>
      <c r="I55" s="3" t="s">
        <v>22</v>
      </c>
      <c r="J55" s="3" t="s">
        <v>23</v>
      </c>
      <c r="K55" s="3" t="s">
        <v>24</v>
      </c>
      <c r="L55" s="3">
        <v>5.0</v>
      </c>
      <c r="M55" s="3" t="s">
        <v>25</v>
      </c>
      <c r="N55" s="3" t="s">
        <v>156</v>
      </c>
      <c r="O55" s="3" t="s">
        <v>69</v>
      </c>
      <c r="P55" s="4">
        <v>19173.0</v>
      </c>
      <c r="Q55" s="3" t="s">
        <v>149</v>
      </c>
      <c r="S55" s="3" t="s">
        <v>34</v>
      </c>
    </row>
    <row r="56">
      <c r="A56" s="2">
        <v>42318.71487268519</v>
      </c>
      <c r="B56" s="3">
        <v>44.0</v>
      </c>
      <c r="C56" s="3" t="s">
        <v>19</v>
      </c>
      <c r="D56" s="3">
        <v>54.0</v>
      </c>
      <c r="E56" s="3" t="s">
        <v>146</v>
      </c>
      <c r="F56" s="3">
        <v>1.0</v>
      </c>
      <c r="G56" s="3">
        <v>9.0</v>
      </c>
      <c r="H56" s="3" t="s">
        <v>21</v>
      </c>
      <c r="I56" s="3" t="s">
        <v>22</v>
      </c>
      <c r="J56" s="3" t="s">
        <v>23</v>
      </c>
      <c r="K56" s="3" t="s">
        <v>24</v>
      </c>
      <c r="L56" s="3">
        <v>6.0</v>
      </c>
      <c r="M56" s="3" t="s">
        <v>30</v>
      </c>
      <c r="N56" s="3" t="s">
        <v>157</v>
      </c>
      <c r="O56" s="3" t="s">
        <v>158</v>
      </c>
      <c r="P56" s="4">
        <v>21060.0</v>
      </c>
      <c r="Q56" s="3" t="s">
        <v>159</v>
      </c>
      <c r="S56" s="3" t="s">
        <v>34</v>
      </c>
    </row>
    <row r="57">
      <c r="A57" s="2">
        <v>42318.71487268519</v>
      </c>
      <c r="B57" s="3">
        <v>44.0</v>
      </c>
      <c r="C57" s="3" t="s">
        <v>19</v>
      </c>
      <c r="D57" s="3">
        <v>54.0</v>
      </c>
      <c r="E57" s="3" t="s">
        <v>146</v>
      </c>
      <c r="F57" s="3">
        <v>1.0</v>
      </c>
      <c r="G57" s="3">
        <v>9.0</v>
      </c>
      <c r="H57" s="3" t="s">
        <v>21</v>
      </c>
      <c r="I57" s="3" t="s">
        <v>22</v>
      </c>
      <c r="J57" s="3" t="s">
        <v>23</v>
      </c>
      <c r="K57" s="3" t="s">
        <v>24</v>
      </c>
      <c r="L57" s="3">
        <v>7.0</v>
      </c>
      <c r="M57" s="3" t="s">
        <v>25</v>
      </c>
      <c r="N57" s="3" t="s">
        <v>160</v>
      </c>
      <c r="O57" s="3" t="s">
        <v>161</v>
      </c>
      <c r="P57" s="4">
        <v>20080.0</v>
      </c>
      <c r="Q57" s="3" t="s">
        <v>79</v>
      </c>
      <c r="S57" s="3" t="s">
        <v>34</v>
      </c>
    </row>
    <row r="58">
      <c r="A58" s="2">
        <v>42318.71487268519</v>
      </c>
      <c r="B58" s="3">
        <v>44.0</v>
      </c>
      <c r="C58" s="3" t="s">
        <v>19</v>
      </c>
      <c r="D58" s="3">
        <v>54.0</v>
      </c>
      <c r="E58" s="3" t="s">
        <v>146</v>
      </c>
      <c r="F58" s="3">
        <v>1.0</v>
      </c>
      <c r="G58" s="3">
        <v>9.0</v>
      </c>
      <c r="H58" s="3" t="s">
        <v>21</v>
      </c>
      <c r="I58" s="3" t="s">
        <v>22</v>
      </c>
      <c r="J58" s="3" t="s">
        <v>23</v>
      </c>
      <c r="K58" s="3" t="s">
        <v>24</v>
      </c>
      <c r="L58" s="3">
        <v>8.0</v>
      </c>
      <c r="M58" s="3" t="s">
        <v>30</v>
      </c>
      <c r="N58" s="3" t="s">
        <v>162</v>
      </c>
      <c r="O58" s="3" t="s">
        <v>163</v>
      </c>
      <c r="P58" s="4">
        <v>23714.0</v>
      </c>
      <c r="Q58" s="3" t="s">
        <v>43</v>
      </c>
      <c r="S58" s="3" t="s">
        <v>34</v>
      </c>
    </row>
    <row r="59">
      <c r="A59" s="2">
        <v>42318.71487268519</v>
      </c>
      <c r="B59" s="3">
        <v>44.0</v>
      </c>
      <c r="C59" s="3" t="s">
        <v>19</v>
      </c>
      <c r="D59" s="3">
        <v>54.0</v>
      </c>
      <c r="E59" s="3" t="s">
        <v>146</v>
      </c>
      <c r="F59" s="3">
        <v>1.0</v>
      </c>
      <c r="G59" s="3">
        <v>9.0</v>
      </c>
      <c r="H59" s="3" t="s">
        <v>21</v>
      </c>
      <c r="I59" s="3" t="s">
        <v>22</v>
      </c>
      <c r="J59" s="3" t="s">
        <v>23</v>
      </c>
      <c r="K59" s="3" t="s">
        <v>24</v>
      </c>
      <c r="L59" s="3">
        <v>9.0</v>
      </c>
      <c r="M59" s="3" t="s">
        <v>25</v>
      </c>
      <c r="N59" s="3" t="s">
        <v>164</v>
      </c>
      <c r="O59" s="3" t="s">
        <v>42</v>
      </c>
      <c r="P59" s="4">
        <v>26930.0</v>
      </c>
      <c r="Q59" s="3" t="s">
        <v>115</v>
      </c>
      <c r="S59" s="3" t="s">
        <v>34</v>
      </c>
    </row>
    <row r="60">
      <c r="A60" s="2">
        <v>42318.71487268519</v>
      </c>
      <c r="B60" s="3">
        <v>44.0</v>
      </c>
      <c r="C60" s="3" t="s">
        <v>19</v>
      </c>
      <c r="D60" s="3">
        <v>54.0</v>
      </c>
      <c r="E60" s="3" t="s">
        <v>146</v>
      </c>
      <c r="F60" s="3">
        <v>1.0</v>
      </c>
      <c r="G60" s="3">
        <v>9.0</v>
      </c>
      <c r="H60" s="3" t="s">
        <v>21</v>
      </c>
      <c r="I60" s="3" t="s">
        <v>22</v>
      </c>
      <c r="J60" s="3" t="s">
        <v>23</v>
      </c>
      <c r="K60" s="3" t="s">
        <v>24</v>
      </c>
      <c r="L60" s="3">
        <v>10.0</v>
      </c>
      <c r="M60" s="3" t="s">
        <v>30</v>
      </c>
      <c r="N60" s="3" t="s">
        <v>165</v>
      </c>
      <c r="O60" s="3" t="s">
        <v>166</v>
      </c>
      <c r="P60" s="4">
        <v>18105.0</v>
      </c>
      <c r="Q60" s="3" t="s">
        <v>105</v>
      </c>
      <c r="S60" s="3" t="s">
        <v>34</v>
      </c>
    </row>
    <row r="61">
      <c r="A61" s="2">
        <v>42318.71487268519</v>
      </c>
      <c r="B61" s="3">
        <v>44.0</v>
      </c>
      <c r="C61" s="3" t="s">
        <v>19</v>
      </c>
      <c r="D61" s="3">
        <v>54.0</v>
      </c>
      <c r="E61" s="3" t="s">
        <v>146</v>
      </c>
      <c r="F61" s="3">
        <v>1.0</v>
      </c>
      <c r="G61" s="3">
        <v>9.0</v>
      </c>
      <c r="H61" s="3" t="s">
        <v>21</v>
      </c>
      <c r="I61" s="3" t="s">
        <v>22</v>
      </c>
      <c r="J61" s="3" t="s">
        <v>23</v>
      </c>
      <c r="K61" s="3" t="s">
        <v>24</v>
      </c>
      <c r="L61" s="3">
        <v>11.0</v>
      </c>
      <c r="M61" s="3" t="s">
        <v>25</v>
      </c>
      <c r="N61" s="3" t="s">
        <v>167</v>
      </c>
      <c r="O61" s="3" t="s">
        <v>168</v>
      </c>
      <c r="P61" s="4">
        <v>21701.0</v>
      </c>
      <c r="Q61" s="3" t="s">
        <v>169</v>
      </c>
      <c r="S61" s="3" t="s">
        <v>34</v>
      </c>
    </row>
    <row r="62">
      <c r="A62" s="2">
        <v>42318.71487268519</v>
      </c>
      <c r="B62" s="3">
        <v>44.0</v>
      </c>
      <c r="C62" s="3" t="s">
        <v>19</v>
      </c>
      <c r="D62" s="3">
        <v>54.0</v>
      </c>
      <c r="E62" s="3" t="s">
        <v>146</v>
      </c>
      <c r="F62" s="3">
        <v>1.0</v>
      </c>
      <c r="G62" s="3">
        <v>9.0</v>
      </c>
      <c r="H62" s="3" t="s">
        <v>21</v>
      </c>
      <c r="I62" s="3" t="s">
        <v>22</v>
      </c>
      <c r="J62" s="3" t="s">
        <v>23</v>
      </c>
      <c r="K62" s="3" t="s">
        <v>24</v>
      </c>
      <c r="L62" s="3">
        <v>12.0</v>
      </c>
      <c r="M62" s="3" t="s">
        <v>30</v>
      </c>
      <c r="N62" s="3" t="s">
        <v>170</v>
      </c>
      <c r="O62" s="3" t="s">
        <v>171</v>
      </c>
      <c r="P62" s="4">
        <v>19982.0</v>
      </c>
      <c r="Q62" s="3" t="s">
        <v>37</v>
      </c>
      <c r="S62" s="3" t="s">
        <v>34</v>
      </c>
    </row>
    <row r="63">
      <c r="A63" s="2">
        <v>42318.71487268519</v>
      </c>
      <c r="B63" s="3">
        <v>44.0</v>
      </c>
      <c r="C63" s="3" t="s">
        <v>19</v>
      </c>
      <c r="D63" s="3">
        <v>54.0</v>
      </c>
      <c r="E63" s="3" t="s">
        <v>146</v>
      </c>
      <c r="F63" s="3">
        <v>1.0</v>
      </c>
      <c r="G63" s="3">
        <v>9.0</v>
      </c>
      <c r="H63" s="3" t="s">
        <v>21</v>
      </c>
      <c r="I63" s="3" t="s">
        <v>22</v>
      </c>
      <c r="J63" s="3" t="s">
        <v>23</v>
      </c>
      <c r="K63" s="3" t="s">
        <v>24</v>
      </c>
      <c r="L63" s="3">
        <v>13.0</v>
      </c>
      <c r="M63" s="3" t="s">
        <v>25</v>
      </c>
      <c r="N63" s="3" t="s">
        <v>172</v>
      </c>
      <c r="O63" s="3" t="s">
        <v>42</v>
      </c>
      <c r="P63" s="4">
        <v>25239.0</v>
      </c>
      <c r="Q63" s="3" t="s">
        <v>132</v>
      </c>
      <c r="S63" s="3" t="s">
        <v>34</v>
      </c>
    </row>
    <row r="64">
      <c r="A64" s="2">
        <v>42318.71487268519</v>
      </c>
      <c r="B64" s="3">
        <v>44.0</v>
      </c>
      <c r="C64" s="3" t="s">
        <v>19</v>
      </c>
      <c r="D64" s="3">
        <v>54.0</v>
      </c>
      <c r="E64" s="3" t="s">
        <v>146</v>
      </c>
      <c r="F64" s="3">
        <v>1.0</v>
      </c>
      <c r="G64" s="3">
        <v>9.0</v>
      </c>
      <c r="H64" s="3" t="s">
        <v>21</v>
      </c>
      <c r="I64" s="3" t="s">
        <v>22</v>
      </c>
      <c r="J64" s="3" t="s">
        <v>23</v>
      </c>
      <c r="K64" s="3" t="s">
        <v>24</v>
      </c>
      <c r="L64" s="3">
        <v>14.0</v>
      </c>
      <c r="M64" s="3" t="s">
        <v>30</v>
      </c>
      <c r="N64" s="3" t="s">
        <v>173</v>
      </c>
      <c r="O64" s="3" t="s">
        <v>174</v>
      </c>
      <c r="P64" s="4">
        <v>31753.0</v>
      </c>
      <c r="Q64" s="3" t="s">
        <v>132</v>
      </c>
      <c r="S64" s="3" t="s">
        <v>34</v>
      </c>
    </row>
    <row r="65">
      <c r="A65" s="2">
        <v>42318.71487268519</v>
      </c>
      <c r="B65" s="3">
        <v>44.0</v>
      </c>
      <c r="C65" s="3" t="s">
        <v>19</v>
      </c>
      <c r="D65" s="3">
        <v>54.0</v>
      </c>
      <c r="E65" s="3" t="s">
        <v>146</v>
      </c>
      <c r="F65" s="3">
        <v>1.0</v>
      </c>
      <c r="G65" s="3">
        <v>9.0</v>
      </c>
      <c r="H65" s="3" t="s">
        <v>21</v>
      </c>
      <c r="I65" s="3" t="s">
        <v>22</v>
      </c>
      <c r="J65" s="3" t="s">
        <v>23</v>
      </c>
      <c r="K65" s="3" t="s">
        <v>24</v>
      </c>
      <c r="L65" s="3">
        <v>15.0</v>
      </c>
      <c r="M65" s="3" t="s">
        <v>25</v>
      </c>
      <c r="N65" s="3" t="s">
        <v>175</v>
      </c>
      <c r="O65" s="3" t="s">
        <v>176</v>
      </c>
      <c r="P65" s="4">
        <v>30664.0</v>
      </c>
      <c r="Q65" s="3" t="s">
        <v>75</v>
      </c>
      <c r="S65" s="3" t="s">
        <v>34</v>
      </c>
    </row>
    <row r="66">
      <c r="A66" s="2">
        <v>42318.71487268519</v>
      </c>
      <c r="B66" s="3">
        <v>44.0</v>
      </c>
      <c r="C66" s="3" t="s">
        <v>19</v>
      </c>
      <c r="D66" s="3">
        <v>54.0</v>
      </c>
      <c r="E66" s="3" t="s">
        <v>146</v>
      </c>
      <c r="F66" s="3">
        <v>1.0</v>
      </c>
      <c r="G66" s="3">
        <v>9.0</v>
      </c>
      <c r="H66" s="3" t="s">
        <v>21</v>
      </c>
      <c r="I66" s="3" t="s">
        <v>22</v>
      </c>
      <c r="J66" s="3" t="s">
        <v>23</v>
      </c>
      <c r="K66" s="3" t="s">
        <v>24</v>
      </c>
      <c r="L66" s="3">
        <v>16.0</v>
      </c>
      <c r="M66" s="3" t="s">
        <v>30</v>
      </c>
      <c r="N66" s="3" t="s">
        <v>177</v>
      </c>
      <c r="O66" s="3" t="s">
        <v>178</v>
      </c>
      <c r="P66" s="4">
        <v>13849.0</v>
      </c>
      <c r="Q66" s="3" t="s">
        <v>86</v>
      </c>
      <c r="S66" s="3" t="s">
        <v>34</v>
      </c>
    </row>
    <row r="67">
      <c r="A67" s="2">
        <v>42318.71487268519</v>
      </c>
      <c r="B67" s="3">
        <v>44.0</v>
      </c>
      <c r="C67" s="3" t="s">
        <v>19</v>
      </c>
      <c r="D67" s="3">
        <v>54.0</v>
      </c>
      <c r="E67" s="3" t="s">
        <v>146</v>
      </c>
      <c r="F67" s="3">
        <v>1.0</v>
      </c>
      <c r="G67" s="3">
        <v>9.0</v>
      </c>
      <c r="H67" s="3" t="s">
        <v>21</v>
      </c>
      <c r="I67" s="3" t="s">
        <v>22</v>
      </c>
      <c r="J67" s="3" t="s">
        <v>23</v>
      </c>
      <c r="K67" s="3" t="s">
        <v>24</v>
      </c>
      <c r="L67" s="3">
        <v>17.0</v>
      </c>
      <c r="M67" s="3" t="s">
        <v>25</v>
      </c>
      <c r="N67" s="3" t="s">
        <v>179</v>
      </c>
      <c r="O67" s="3" t="s">
        <v>180</v>
      </c>
      <c r="P67" s="4">
        <v>19496.0</v>
      </c>
      <c r="Q67" s="3" t="s">
        <v>55</v>
      </c>
      <c r="S67" s="3" t="s">
        <v>34</v>
      </c>
    </row>
    <row r="68">
      <c r="A68" s="2">
        <v>42318.71487268519</v>
      </c>
      <c r="B68" s="3">
        <v>44.0</v>
      </c>
      <c r="C68" s="3" t="s">
        <v>19</v>
      </c>
      <c r="D68" s="3">
        <v>54.0</v>
      </c>
      <c r="E68" s="3" t="s">
        <v>146</v>
      </c>
      <c r="F68" s="3">
        <v>1.0</v>
      </c>
      <c r="G68" s="3">
        <v>9.0</v>
      </c>
      <c r="H68" s="3" t="s">
        <v>21</v>
      </c>
      <c r="I68" s="3" t="s">
        <v>22</v>
      </c>
      <c r="J68" s="3" t="s">
        <v>23</v>
      </c>
      <c r="K68" s="3" t="s">
        <v>24</v>
      </c>
      <c r="L68" s="3">
        <v>18.0</v>
      </c>
      <c r="M68" s="3" t="s">
        <v>30</v>
      </c>
      <c r="N68" s="3" t="s">
        <v>181</v>
      </c>
      <c r="O68" s="3" t="s">
        <v>182</v>
      </c>
      <c r="P68" s="4">
        <v>33302.0</v>
      </c>
      <c r="Q68" s="3" t="s">
        <v>159</v>
      </c>
      <c r="S68" s="3" t="s">
        <v>34</v>
      </c>
    </row>
    <row r="69">
      <c r="A69" s="2">
        <v>42318.71487268519</v>
      </c>
      <c r="B69" s="3">
        <v>44.0</v>
      </c>
      <c r="C69" s="3" t="s">
        <v>19</v>
      </c>
      <c r="D69" s="3">
        <v>54.0</v>
      </c>
      <c r="E69" s="3" t="s">
        <v>146</v>
      </c>
      <c r="F69" s="3">
        <v>1.0</v>
      </c>
      <c r="G69" s="3">
        <v>9.0</v>
      </c>
      <c r="H69" s="3" t="s">
        <v>21</v>
      </c>
      <c r="I69" s="3" t="s">
        <v>22</v>
      </c>
      <c r="J69" s="3" t="s">
        <v>23</v>
      </c>
      <c r="K69" s="3" t="s">
        <v>24</v>
      </c>
      <c r="L69" s="3">
        <v>19.0</v>
      </c>
      <c r="M69" s="3" t="s">
        <v>25</v>
      </c>
      <c r="N69" s="3" t="s">
        <v>183</v>
      </c>
      <c r="O69" s="3" t="s">
        <v>184</v>
      </c>
      <c r="P69" s="4">
        <v>33000.0</v>
      </c>
      <c r="Q69" s="3" t="s">
        <v>115</v>
      </c>
      <c r="S69" s="3" t="s">
        <v>34</v>
      </c>
    </row>
    <row r="70">
      <c r="A70" s="2">
        <v>42318.71487268519</v>
      </c>
      <c r="B70" s="3">
        <v>44.0</v>
      </c>
      <c r="C70" s="3" t="s">
        <v>19</v>
      </c>
      <c r="D70" s="3">
        <v>54.0</v>
      </c>
      <c r="E70" s="3" t="s">
        <v>146</v>
      </c>
      <c r="F70" s="3">
        <v>1.0</v>
      </c>
      <c r="G70" s="3">
        <v>9.0</v>
      </c>
      <c r="H70" s="3" t="s">
        <v>21</v>
      </c>
      <c r="I70" s="3" t="s">
        <v>22</v>
      </c>
      <c r="J70" s="3" t="s">
        <v>23</v>
      </c>
      <c r="K70" s="3" t="s">
        <v>24</v>
      </c>
      <c r="L70" s="3">
        <v>20.0</v>
      </c>
      <c r="M70" s="3" t="s">
        <v>30</v>
      </c>
      <c r="N70" s="3" t="s">
        <v>185</v>
      </c>
      <c r="O70" s="3" t="s">
        <v>186</v>
      </c>
      <c r="P70" s="4">
        <v>16748.0</v>
      </c>
      <c r="Q70" s="3" t="s">
        <v>86</v>
      </c>
      <c r="S70" s="3" t="s">
        <v>34</v>
      </c>
    </row>
    <row r="71">
      <c r="A71" s="2">
        <v>42318.71487268519</v>
      </c>
      <c r="B71" s="3">
        <v>44.0</v>
      </c>
      <c r="C71" s="3" t="s">
        <v>19</v>
      </c>
      <c r="D71" s="3">
        <v>54.0</v>
      </c>
      <c r="E71" s="3" t="s">
        <v>146</v>
      </c>
      <c r="F71" s="3">
        <v>1.0</v>
      </c>
      <c r="G71" s="3">
        <v>9.0</v>
      </c>
      <c r="H71" s="3" t="s">
        <v>21</v>
      </c>
      <c r="I71" s="3" t="s">
        <v>22</v>
      </c>
      <c r="J71" s="3" t="s">
        <v>23</v>
      </c>
      <c r="K71" s="3" t="s">
        <v>24</v>
      </c>
      <c r="L71" s="3">
        <v>21.0</v>
      </c>
      <c r="M71" s="3" t="s">
        <v>25</v>
      </c>
      <c r="N71" s="3" t="s">
        <v>187</v>
      </c>
      <c r="O71" s="3" t="s">
        <v>168</v>
      </c>
      <c r="P71" s="4">
        <v>19966.0</v>
      </c>
      <c r="Q71" s="3" t="s">
        <v>72</v>
      </c>
      <c r="S71" s="3" t="s">
        <v>34</v>
      </c>
    </row>
    <row r="72">
      <c r="A72" s="2">
        <v>42318.71487268519</v>
      </c>
      <c r="B72" s="3">
        <v>44.0</v>
      </c>
      <c r="C72" s="3" t="s">
        <v>19</v>
      </c>
      <c r="D72" s="3">
        <v>54.0</v>
      </c>
      <c r="E72" s="3" t="s">
        <v>146</v>
      </c>
      <c r="F72" s="3">
        <v>1.0</v>
      </c>
      <c r="G72" s="3">
        <v>9.0</v>
      </c>
      <c r="H72" s="3" t="s">
        <v>21</v>
      </c>
      <c r="I72" s="3" t="s">
        <v>22</v>
      </c>
      <c r="J72" s="3" t="s">
        <v>23</v>
      </c>
      <c r="K72" s="3" t="s">
        <v>24</v>
      </c>
      <c r="L72" s="3">
        <v>22.0</v>
      </c>
      <c r="M72" s="3" t="s">
        <v>30</v>
      </c>
      <c r="N72" s="3" t="s">
        <v>188</v>
      </c>
      <c r="O72" s="3" t="s">
        <v>121</v>
      </c>
      <c r="P72" s="4">
        <v>25495.0</v>
      </c>
      <c r="Q72" s="3" t="s">
        <v>189</v>
      </c>
      <c r="S72" s="3" t="s">
        <v>34</v>
      </c>
    </row>
    <row r="73">
      <c r="A73" s="2">
        <v>42318.71487268519</v>
      </c>
      <c r="B73" s="3">
        <v>44.0</v>
      </c>
      <c r="C73" s="3" t="s">
        <v>19</v>
      </c>
      <c r="D73" s="3">
        <v>54.0</v>
      </c>
      <c r="E73" s="3" t="s">
        <v>146</v>
      </c>
      <c r="F73" s="3">
        <v>1.0</v>
      </c>
      <c r="G73" s="3">
        <v>9.0</v>
      </c>
      <c r="H73" s="3" t="s">
        <v>21</v>
      </c>
      <c r="I73" s="3" t="s">
        <v>22</v>
      </c>
      <c r="J73" s="3" t="s">
        <v>23</v>
      </c>
      <c r="K73" s="3" t="s">
        <v>24</v>
      </c>
      <c r="L73" s="3">
        <v>23.0</v>
      </c>
      <c r="M73" s="3" t="s">
        <v>25</v>
      </c>
      <c r="N73" s="3" t="s">
        <v>190</v>
      </c>
      <c r="O73" s="3" t="s">
        <v>100</v>
      </c>
      <c r="P73" s="4">
        <v>32915.0</v>
      </c>
      <c r="Q73" s="3" t="s">
        <v>191</v>
      </c>
      <c r="S73" s="3" t="s">
        <v>34</v>
      </c>
    </row>
    <row r="74">
      <c r="A74" s="2">
        <v>42318.71487268519</v>
      </c>
      <c r="B74" s="3">
        <v>44.0</v>
      </c>
      <c r="C74" s="3" t="s">
        <v>19</v>
      </c>
      <c r="D74" s="3">
        <v>54.0</v>
      </c>
      <c r="E74" s="3" t="s">
        <v>146</v>
      </c>
      <c r="F74" s="3">
        <v>1.0</v>
      </c>
      <c r="G74" s="3">
        <v>9.0</v>
      </c>
      <c r="H74" s="3" t="s">
        <v>21</v>
      </c>
      <c r="I74" s="3" t="s">
        <v>22</v>
      </c>
      <c r="J74" s="3" t="s">
        <v>23</v>
      </c>
      <c r="K74" s="3" t="s">
        <v>24</v>
      </c>
      <c r="L74" s="3">
        <v>24.0</v>
      </c>
      <c r="M74" s="3" t="s">
        <v>30</v>
      </c>
      <c r="N74" s="3" t="s">
        <v>192</v>
      </c>
      <c r="O74" s="3" t="s">
        <v>193</v>
      </c>
      <c r="P74" s="4">
        <v>17898.0</v>
      </c>
      <c r="Q74" s="3" t="s">
        <v>86</v>
      </c>
      <c r="S74" s="3" t="s">
        <v>29</v>
      </c>
    </row>
    <row r="75">
      <c r="A75" s="2">
        <v>42318.71487268519</v>
      </c>
      <c r="B75" s="3">
        <v>44.0</v>
      </c>
      <c r="C75" s="3" t="s">
        <v>19</v>
      </c>
      <c r="D75" s="3">
        <v>55.0</v>
      </c>
      <c r="E75" s="3" t="s">
        <v>194</v>
      </c>
      <c r="F75" s="3">
        <v>1.0</v>
      </c>
      <c r="G75" s="3">
        <v>9.0</v>
      </c>
      <c r="H75" s="3" t="s">
        <v>21</v>
      </c>
      <c r="I75" s="3" t="s">
        <v>22</v>
      </c>
      <c r="J75" s="3" t="s">
        <v>23</v>
      </c>
      <c r="K75" s="3" t="s">
        <v>24</v>
      </c>
      <c r="L75" s="3">
        <v>1.0</v>
      </c>
      <c r="M75" s="3" t="s">
        <v>25</v>
      </c>
      <c r="N75" s="3" t="s">
        <v>195</v>
      </c>
      <c r="O75" s="3" t="s">
        <v>196</v>
      </c>
      <c r="P75" s="4">
        <v>21918.0</v>
      </c>
      <c r="Q75" s="3" t="s">
        <v>169</v>
      </c>
      <c r="S75" s="3" t="s">
        <v>34</v>
      </c>
    </row>
    <row r="76">
      <c r="A76" s="2">
        <v>42318.71487268519</v>
      </c>
      <c r="B76" s="3">
        <v>44.0</v>
      </c>
      <c r="C76" s="3" t="s">
        <v>19</v>
      </c>
      <c r="D76" s="3">
        <v>55.0</v>
      </c>
      <c r="E76" s="3" t="s">
        <v>194</v>
      </c>
      <c r="F76" s="3">
        <v>1.0</v>
      </c>
      <c r="G76" s="3">
        <v>9.0</v>
      </c>
      <c r="H76" s="3" t="s">
        <v>21</v>
      </c>
      <c r="I76" s="3" t="s">
        <v>22</v>
      </c>
      <c r="J76" s="3" t="s">
        <v>23</v>
      </c>
      <c r="K76" s="3" t="s">
        <v>24</v>
      </c>
      <c r="L76" s="3">
        <v>2.0</v>
      </c>
      <c r="M76" s="3" t="s">
        <v>30</v>
      </c>
      <c r="N76" s="3" t="s">
        <v>197</v>
      </c>
      <c r="O76" s="3" t="s">
        <v>198</v>
      </c>
      <c r="P76" s="4">
        <v>17119.0</v>
      </c>
      <c r="Q76" s="3" t="s">
        <v>105</v>
      </c>
      <c r="S76" s="3" t="s">
        <v>34</v>
      </c>
    </row>
    <row r="77">
      <c r="A77" s="2">
        <v>42318.71487268519</v>
      </c>
      <c r="B77" s="3">
        <v>44.0</v>
      </c>
      <c r="C77" s="3" t="s">
        <v>19</v>
      </c>
      <c r="D77" s="3">
        <v>55.0</v>
      </c>
      <c r="E77" s="3" t="s">
        <v>194</v>
      </c>
      <c r="F77" s="3">
        <v>1.0</v>
      </c>
      <c r="G77" s="3">
        <v>9.0</v>
      </c>
      <c r="H77" s="3" t="s">
        <v>21</v>
      </c>
      <c r="I77" s="3" t="s">
        <v>22</v>
      </c>
      <c r="J77" s="3" t="s">
        <v>23</v>
      </c>
      <c r="K77" s="3" t="s">
        <v>24</v>
      </c>
      <c r="L77" s="3">
        <v>3.0</v>
      </c>
      <c r="M77" s="3" t="s">
        <v>25</v>
      </c>
      <c r="N77" s="3" t="s">
        <v>199</v>
      </c>
      <c r="O77" s="3" t="s">
        <v>200</v>
      </c>
      <c r="P77" s="4">
        <v>19875.0</v>
      </c>
      <c r="Q77" s="3" t="s">
        <v>105</v>
      </c>
      <c r="S77" s="3" t="s">
        <v>34</v>
      </c>
    </row>
    <row r="78">
      <c r="A78" s="2">
        <v>42318.71487268519</v>
      </c>
      <c r="B78" s="3">
        <v>44.0</v>
      </c>
      <c r="C78" s="3" t="s">
        <v>19</v>
      </c>
      <c r="D78" s="3">
        <v>55.0</v>
      </c>
      <c r="E78" s="3" t="s">
        <v>194</v>
      </c>
      <c r="F78" s="3">
        <v>1.0</v>
      </c>
      <c r="G78" s="3">
        <v>9.0</v>
      </c>
      <c r="H78" s="3" t="s">
        <v>21</v>
      </c>
      <c r="I78" s="3" t="s">
        <v>22</v>
      </c>
      <c r="J78" s="3" t="s">
        <v>23</v>
      </c>
      <c r="K78" s="3" t="s">
        <v>24</v>
      </c>
      <c r="L78" s="3">
        <v>4.0</v>
      </c>
      <c r="M78" s="3" t="s">
        <v>30</v>
      </c>
      <c r="N78" s="3" t="s">
        <v>201</v>
      </c>
      <c r="O78" s="3" t="s">
        <v>202</v>
      </c>
      <c r="P78" s="4">
        <v>20130.0</v>
      </c>
      <c r="Q78" s="3" t="s">
        <v>86</v>
      </c>
      <c r="S78" s="3" t="s">
        <v>34</v>
      </c>
    </row>
    <row r="79">
      <c r="A79" s="2">
        <v>42318.71487268519</v>
      </c>
      <c r="B79" s="3">
        <v>44.0</v>
      </c>
      <c r="C79" s="3" t="s">
        <v>19</v>
      </c>
      <c r="D79" s="3">
        <v>55.0</v>
      </c>
      <c r="E79" s="3" t="s">
        <v>194</v>
      </c>
      <c r="F79" s="3">
        <v>1.0</v>
      </c>
      <c r="G79" s="3">
        <v>9.0</v>
      </c>
      <c r="H79" s="3" t="s">
        <v>21</v>
      </c>
      <c r="I79" s="3" t="s">
        <v>22</v>
      </c>
      <c r="J79" s="3" t="s">
        <v>23</v>
      </c>
      <c r="K79" s="3" t="s">
        <v>24</v>
      </c>
      <c r="L79" s="3">
        <v>5.0</v>
      </c>
      <c r="M79" s="3" t="s">
        <v>25</v>
      </c>
      <c r="N79" s="3" t="s">
        <v>203</v>
      </c>
      <c r="O79" s="3" t="s">
        <v>204</v>
      </c>
      <c r="P79" s="4">
        <v>19160.0</v>
      </c>
      <c r="Q79" s="3" t="s">
        <v>205</v>
      </c>
      <c r="S79" s="3" t="s">
        <v>34</v>
      </c>
    </row>
    <row r="80">
      <c r="A80" s="2">
        <v>42318.71487268519</v>
      </c>
      <c r="B80" s="3">
        <v>44.0</v>
      </c>
      <c r="C80" s="3" t="s">
        <v>19</v>
      </c>
      <c r="D80" s="3">
        <v>55.0</v>
      </c>
      <c r="E80" s="3" t="s">
        <v>194</v>
      </c>
      <c r="F80" s="3">
        <v>1.0</v>
      </c>
      <c r="G80" s="3">
        <v>9.0</v>
      </c>
      <c r="H80" s="3" t="s">
        <v>21</v>
      </c>
      <c r="I80" s="3" t="s">
        <v>22</v>
      </c>
      <c r="J80" s="3" t="s">
        <v>23</v>
      </c>
      <c r="K80" s="3" t="s">
        <v>24</v>
      </c>
      <c r="L80" s="3">
        <v>6.0</v>
      </c>
      <c r="M80" s="3" t="s">
        <v>30</v>
      </c>
      <c r="N80" s="3" t="s">
        <v>206</v>
      </c>
      <c r="O80" s="3" t="s">
        <v>207</v>
      </c>
      <c r="P80" s="4">
        <v>27386.0</v>
      </c>
      <c r="Q80" s="3" t="s">
        <v>153</v>
      </c>
      <c r="S80" s="3" t="s">
        <v>34</v>
      </c>
    </row>
    <row r="81">
      <c r="A81" s="2">
        <v>42318.71487268519</v>
      </c>
      <c r="B81" s="3">
        <v>44.0</v>
      </c>
      <c r="C81" s="3" t="s">
        <v>19</v>
      </c>
      <c r="D81" s="3">
        <v>55.0</v>
      </c>
      <c r="E81" s="3" t="s">
        <v>194</v>
      </c>
      <c r="F81" s="3">
        <v>1.0</v>
      </c>
      <c r="G81" s="3">
        <v>9.0</v>
      </c>
      <c r="H81" s="3" t="s">
        <v>21</v>
      </c>
      <c r="I81" s="3" t="s">
        <v>22</v>
      </c>
      <c r="J81" s="3" t="s">
        <v>23</v>
      </c>
      <c r="K81" s="3" t="s">
        <v>24</v>
      </c>
      <c r="L81" s="3">
        <v>7.0</v>
      </c>
      <c r="M81" s="3" t="s">
        <v>25</v>
      </c>
      <c r="N81" s="3" t="s">
        <v>208</v>
      </c>
      <c r="O81" s="3" t="s">
        <v>74</v>
      </c>
      <c r="P81" s="4">
        <v>18612.0</v>
      </c>
      <c r="Q81" s="3" t="s">
        <v>209</v>
      </c>
      <c r="S81" s="3" t="s">
        <v>34</v>
      </c>
    </row>
    <row r="82">
      <c r="A82" s="2">
        <v>42318.71487268519</v>
      </c>
      <c r="B82" s="3">
        <v>44.0</v>
      </c>
      <c r="C82" s="3" t="s">
        <v>19</v>
      </c>
      <c r="D82" s="3">
        <v>55.0</v>
      </c>
      <c r="E82" s="3" t="s">
        <v>194</v>
      </c>
      <c r="F82" s="3">
        <v>1.0</v>
      </c>
      <c r="G82" s="3">
        <v>9.0</v>
      </c>
      <c r="H82" s="3" t="s">
        <v>21</v>
      </c>
      <c r="I82" s="3" t="s">
        <v>22</v>
      </c>
      <c r="J82" s="3" t="s">
        <v>23</v>
      </c>
      <c r="K82" s="3" t="s">
        <v>24</v>
      </c>
      <c r="L82" s="3">
        <v>8.0</v>
      </c>
      <c r="M82" s="3" t="s">
        <v>30</v>
      </c>
      <c r="N82" s="3" t="s">
        <v>210</v>
      </c>
      <c r="O82" s="3" t="s">
        <v>102</v>
      </c>
      <c r="P82" s="4">
        <v>16561.0</v>
      </c>
      <c r="Q82" s="3" t="s">
        <v>86</v>
      </c>
      <c r="S82" s="3" t="s">
        <v>34</v>
      </c>
    </row>
    <row r="83">
      <c r="A83" s="2">
        <v>42318.71487268519</v>
      </c>
      <c r="B83" s="3">
        <v>44.0</v>
      </c>
      <c r="C83" s="3" t="s">
        <v>19</v>
      </c>
      <c r="D83" s="3">
        <v>57.0</v>
      </c>
      <c r="E83" s="3" t="s">
        <v>211</v>
      </c>
      <c r="F83" s="3">
        <v>1.0</v>
      </c>
      <c r="G83" s="3">
        <v>9.0</v>
      </c>
      <c r="H83" s="3" t="s">
        <v>21</v>
      </c>
      <c r="I83" s="3" t="s">
        <v>22</v>
      </c>
      <c r="J83" s="3" t="s">
        <v>23</v>
      </c>
      <c r="K83" s="3" t="s">
        <v>24</v>
      </c>
      <c r="L83" s="3">
        <v>1.0</v>
      </c>
      <c r="M83" s="3" t="s">
        <v>25</v>
      </c>
      <c r="N83" s="3" t="s">
        <v>212</v>
      </c>
      <c r="O83" s="3" t="s">
        <v>213</v>
      </c>
      <c r="P83" s="4">
        <v>20556.0</v>
      </c>
      <c r="Q83" s="3" t="s">
        <v>110</v>
      </c>
      <c r="S83" s="3" t="s">
        <v>29</v>
      </c>
    </row>
    <row r="84">
      <c r="A84" s="2">
        <v>42318.71487268519</v>
      </c>
      <c r="B84" s="3">
        <v>44.0</v>
      </c>
      <c r="C84" s="3" t="s">
        <v>19</v>
      </c>
      <c r="D84" s="3">
        <v>57.0</v>
      </c>
      <c r="E84" s="3" t="s">
        <v>211</v>
      </c>
      <c r="F84" s="3">
        <v>1.0</v>
      </c>
      <c r="G84" s="3">
        <v>9.0</v>
      </c>
      <c r="H84" s="3" t="s">
        <v>21</v>
      </c>
      <c r="I84" s="3" t="s">
        <v>22</v>
      </c>
      <c r="J84" s="3" t="s">
        <v>23</v>
      </c>
      <c r="K84" s="3" t="s">
        <v>24</v>
      </c>
      <c r="L84" s="3">
        <v>2.0</v>
      </c>
      <c r="M84" s="3" t="s">
        <v>30</v>
      </c>
      <c r="N84" s="3" t="s">
        <v>214</v>
      </c>
      <c r="O84" s="3" t="s">
        <v>215</v>
      </c>
      <c r="P84" s="4">
        <v>25673.0</v>
      </c>
      <c r="Q84" s="3" t="s">
        <v>216</v>
      </c>
      <c r="S84" s="3" t="s">
        <v>34</v>
      </c>
    </row>
    <row r="85">
      <c r="A85" s="2">
        <v>42318.71487268519</v>
      </c>
      <c r="B85" s="3">
        <v>44.0</v>
      </c>
      <c r="C85" s="3" t="s">
        <v>19</v>
      </c>
      <c r="D85" s="3">
        <v>57.0</v>
      </c>
      <c r="E85" s="3" t="s">
        <v>211</v>
      </c>
      <c r="F85" s="3">
        <v>1.0</v>
      </c>
      <c r="G85" s="3">
        <v>9.0</v>
      </c>
      <c r="H85" s="3" t="s">
        <v>21</v>
      </c>
      <c r="I85" s="3" t="s">
        <v>22</v>
      </c>
      <c r="J85" s="3" t="s">
        <v>23</v>
      </c>
      <c r="K85" s="3" t="s">
        <v>24</v>
      </c>
      <c r="L85" s="3">
        <v>3.0</v>
      </c>
      <c r="M85" s="3" t="s">
        <v>25</v>
      </c>
      <c r="N85" s="3" t="s">
        <v>217</v>
      </c>
      <c r="O85" s="3" t="s">
        <v>218</v>
      </c>
      <c r="P85" s="4">
        <v>21463.0</v>
      </c>
      <c r="Q85" s="3" t="s">
        <v>149</v>
      </c>
      <c r="S85" s="3" t="s">
        <v>34</v>
      </c>
    </row>
    <row r="86">
      <c r="A86" s="2">
        <v>42318.71487268519</v>
      </c>
      <c r="B86" s="3">
        <v>44.0</v>
      </c>
      <c r="C86" s="3" t="s">
        <v>19</v>
      </c>
      <c r="D86" s="3">
        <v>57.0</v>
      </c>
      <c r="E86" s="3" t="s">
        <v>211</v>
      </c>
      <c r="F86" s="3">
        <v>1.0</v>
      </c>
      <c r="G86" s="3">
        <v>9.0</v>
      </c>
      <c r="H86" s="3" t="s">
        <v>21</v>
      </c>
      <c r="I86" s="3" t="s">
        <v>22</v>
      </c>
      <c r="J86" s="3" t="s">
        <v>23</v>
      </c>
      <c r="K86" s="3" t="s">
        <v>24</v>
      </c>
      <c r="L86" s="3">
        <v>4.0</v>
      </c>
      <c r="M86" s="3" t="s">
        <v>30</v>
      </c>
      <c r="N86" s="3" t="s">
        <v>219</v>
      </c>
      <c r="O86" s="3" t="s">
        <v>220</v>
      </c>
      <c r="P86" s="4">
        <v>24458.0</v>
      </c>
      <c r="Q86" s="3" t="s">
        <v>221</v>
      </c>
      <c r="S86" s="3" t="s">
        <v>34</v>
      </c>
    </row>
    <row r="87">
      <c r="A87" s="2">
        <v>42318.71487268519</v>
      </c>
      <c r="B87" s="3">
        <v>44.0</v>
      </c>
      <c r="C87" s="3" t="s">
        <v>19</v>
      </c>
      <c r="D87" s="3">
        <v>57.0</v>
      </c>
      <c r="E87" s="3" t="s">
        <v>211</v>
      </c>
      <c r="F87" s="3">
        <v>1.0</v>
      </c>
      <c r="G87" s="3">
        <v>9.0</v>
      </c>
      <c r="H87" s="3" t="s">
        <v>21</v>
      </c>
      <c r="I87" s="3" t="s">
        <v>22</v>
      </c>
      <c r="J87" s="3" t="s">
        <v>23</v>
      </c>
      <c r="K87" s="3" t="s">
        <v>24</v>
      </c>
      <c r="L87" s="3">
        <v>5.0</v>
      </c>
      <c r="M87" s="3" t="s">
        <v>25</v>
      </c>
      <c r="N87" s="3" t="s">
        <v>222</v>
      </c>
      <c r="O87" s="3" t="s">
        <v>223</v>
      </c>
      <c r="P87" s="4">
        <v>18505.0</v>
      </c>
      <c r="Q87" s="3" t="s">
        <v>113</v>
      </c>
      <c r="S87" s="3" t="s">
        <v>34</v>
      </c>
    </row>
    <row r="88">
      <c r="A88" s="2">
        <v>42318.71487268519</v>
      </c>
      <c r="B88" s="3">
        <v>44.0</v>
      </c>
      <c r="C88" s="3" t="s">
        <v>19</v>
      </c>
      <c r="D88" s="3">
        <v>57.0</v>
      </c>
      <c r="E88" s="3" t="s">
        <v>211</v>
      </c>
      <c r="F88" s="3">
        <v>1.0</v>
      </c>
      <c r="G88" s="3">
        <v>9.0</v>
      </c>
      <c r="H88" s="3" t="s">
        <v>21</v>
      </c>
      <c r="I88" s="3" t="s">
        <v>22</v>
      </c>
      <c r="J88" s="3" t="s">
        <v>23</v>
      </c>
      <c r="K88" s="3" t="s">
        <v>24</v>
      </c>
      <c r="L88" s="3">
        <v>6.0</v>
      </c>
      <c r="M88" s="3" t="s">
        <v>30</v>
      </c>
      <c r="N88" s="3" t="s">
        <v>224</v>
      </c>
      <c r="O88" s="3" t="s">
        <v>225</v>
      </c>
      <c r="P88" s="4">
        <v>20472.0</v>
      </c>
      <c r="Q88" s="3" t="s">
        <v>115</v>
      </c>
      <c r="S88" s="3" t="s">
        <v>29</v>
      </c>
    </row>
    <row r="89">
      <c r="A89" s="2">
        <v>42318.71487268519</v>
      </c>
      <c r="B89" s="3">
        <v>44.0</v>
      </c>
      <c r="C89" s="3" t="s">
        <v>19</v>
      </c>
      <c r="D89" s="3">
        <v>57.0</v>
      </c>
      <c r="E89" s="3" t="s">
        <v>211</v>
      </c>
      <c r="F89" s="3">
        <v>1.0</v>
      </c>
      <c r="G89" s="3">
        <v>9.0</v>
      </c>
      <c r="H89" s="3" t="s">
        <v>21</v>
      </c>
      <c r="I89" s="3" t="s">
        <v>22</v>
      </c>
      <c r="J89" s="3" t="s">
        <v>23</v>
      </c>
      <c r="K89" s="3" t="s">
        <v>24</v>
      </c>
      <c r="L89" s="3">
        <v>7.0</v>
      </c>
      <c r="M89" s="3" t="s">
        <v>25</v>
      </c>
      <c r="N89" s="3" t="s">
        <v>226</v>
      </c>
      <c r="O89" s="3" t="s">
        <v>227</v>
      </c>
      <c r="P89" s="4">
        <v>24301.0</v>
      </c>
      <c r="Q89" s="3" t="s">
        <v>228</v>
      </c>
      <c r="S89" s="3" t="s">
        <v>34</v>
      </c>
    </row>
    <row r="90">
      <c r="A90" s="2">
        <v>42318.71487268519</v>
      </c>
      <c r="B90" s="3">
        <v>44.0</v>
      </c>
      <c r="C90" s="3" t="s">
        <v>19</v>
      </c>
      <c r="D90" s="3">
        <v>57.0</v>
      </c>
      <c r="E90" s="3" t="s">
        <v>211</v>
      </c>
      <c r="F90" s="3">
        <v>1.0</v>
      </c>
      <c r="G90" s="3">
        <v>9.0</v>
      </c>
      <c r="H90" s="3" t="s">
        <v>21</v>
      </c>
      <c r="I90" s="3" t="s">
        <v>22</v>
      </c>
      <c r="J90" s="3" t="s">
        <v>23</v>
      </c>
      <c r="K90" s="3" t="s">
        <v>24</v>
      </c>
      <c r="L90" s="3">
        <v>8.0</v>
      </c>
      <c r="M90" s="3" t="s">
        <v>30</v>
      </c>
      <c r="N90" s="3" t="s">
        <v>229</v>
      </c>
      <c r="O90" s="3" t="s">
        <v>112</v>
      </c>
      <c r="P90" s="4">
        <v>18586.0</v>
      </c>
      <c r="Q90" s="3" t="s">
        <v>52</v>
      </c>
      <c r="S90" s="3" t="s">
        <v>29</v>
      </c>
    </row>
    <row r="91">
      <c r="A91" s="2">
        <v>42318.71487268519</v>
      </c>
      <c r="B91" s="3">
        <v>44.0</v>
      </c>
      <c r="C91" s="3" t="s">
        <v>19</v>
      </c>
      <c r="D91" s="3">
        <v>57.0</v>
      </c>
      <c r="E91" s="3" t="s">
        <v>211</v>
      </c>
      <c r="F91" s="3">
        <v>1.0</v>
      </c>
      <c r="G91" s="3">
        <v>9.0</v>
      </c>
      <c r="H91" s="3" t="s">
        <v>21</v>
      </c>
      <c r="I91" s="3" t="s">
        <v>22</v>
      </c>
      <c r="J91" s="3" t="s">
        <v>23</v>
      </c>
      <c r="K91" s="3" t="s">
        <v>24</v>
      </c>
      <c r="L91" s="3">
        <v>9.0</v>
      </c>
      <c r="M91" s="3" t="s">
        <v>25</v>
      </c>
      <c r="N91" s="3" t="s">
        <v>230</v>
      </c>
      <c r="O91" s="3" t="s">
        <v>48</v>
      </c>
      <c r="P91" s="4">
        <v>20447.0</v>
      </c>
      <c r="Q91" s="3" t="s">
        <v>33</v>
      </c>
      <c r="S91" s="3" t="s">
        <v>34</v>
      </c>
    </row>
    <row r="92">
      <c r="A92" s="2">
        <v>42318.71487268519</v>
      </c>
      <c r="B92" s="3">
        <v>44.0</v>
      </c>
      <c r="C92" s="3" t="s">
        <v>19</v>
      </c>
      <c r="D92" s="3">
        <v>57.0</v>
      </c>
      <c r="E92" s="3" t="s">
        <v>211</v>
      </c>
      <c r="F92" s="3">
        <v>1.0</v>
      </c>
      <c r="G92" s="3">
        <v>9.0</v>
      </c>
      <c r="H92" s="3" t="s">
        <v>21</v>
      </c>
      <c r="I92" s="3" t="s">
        <v>22</v>
      </c>
      <c r="J92" s="3" t="s">
        <v>23</v>
      </c>
      <c r="K92" s="3" t="s">
        <v>24</v>
      </c>
      <c r="L92" s="3">
        <v>10.0</v>
      </c>
      <c r="M92" s="3" t="s">
        <v>30</v>
      </c>
      <c r="N92" s="3" t="s">
        <v>231</v>
      </c>
      <c r="O92" s="3" t="s">
        <v>225</v>
      </c>
      <c r="P92" s="4">
        <v>21148.0</v>
      </c>
      <c r="Q92" s="3" t="s">
        <v>60</v>
      </c>
      <c r="S92" s="3" t="s">
        <v>34</v>
      </c>
    </row>
    <row r="93">
      <c r="A93" s="2">
        <v>42318.71487268519</v>
      </c>
      <c r="B93" s="3">
        <v>44.0</v>
      </c>
      <c r="C93" s="3" t="s">
        <v>19</v>
      </c>
      <c r="D93" s="3">
        <v>57.0</v>
      </c>
      <c r="E93" s="3" t="s">
        <v>211</v>
      </c>
      <c r="F93" s="3">
        <v>1.0</v>
      </c>
      <c r="G93" s="3">
        <v>9.0</v>
      </c>
      <c r="H93" s="3" t="s">
        <v>21</v>
      </c>
      <c r="I93" s="3" t="s">
        <v>22</v>
      </c>
      <c r="J93" s="3" t="s">
        <v>23</v>
      </c>
      <c r="K93" s="3" t="s">
        <v>24</v>
      </c>
      <c r="L93" s="3">
        <v>11.0</v>
      </c>
      <c r="M93" s="3" t="s">
        <v>25</v>
      </c>
      <c r="N93" s="3" t="s">
        <v>232</v>
      </c>
      <c r="O93" s="3" t="s">
        <v>233</v>
      </c>
      <c r="P93" s="4">
        <v>17810.0</v>
      </c>
      <c r="Q93" s="3" t="s">
        <v>86</v>
      </c>
      <c r="S93" s="3" t="s">
        <v>34</v>
      </c>
    </row>
    <row r="94">
      <c r="A94" s="2">
        <v>42318.71487268519</v>
      </c>
      <c r="B94" s="3">
        <v>44.0</v>
      </c>
      <c r="C94" s="3" t="s">
        <v>19</v>
      </c>
      <c r="D94" s="3">
        <v>57.0</v>
      </c>
      <c r="E94" s="3" t="s">
        <v>211</v>
      </c>
      <c r="F94" s="3">
        <v>1.0</v>
      </c>
      <c r="G94" s="3">
        <v>9.0</v>
      </c>
      <c r="H94" s="3" t="s">
        <v>21</v>
      </c>
      <c r="I94" s="3" t="s">
        <v>22</v>
      </c>
      <c r="J94" s="3" t="s">
        <v>23</v>
      </c>
      <c r="K94" s="3" t="s">
        <v>24</v>
      </c>
      <c r="L94" s="3">
        <v>12.0</v>
      </c>
      <c r="M94" s="3" t="s">
        <v>30</v>
      </c>
      <c r="N94" s="3" t="s">
        <v>234</v>
      </c>
      <c r="O94" s="3" t="s">
        <v>235</v>
      </c>
      <c r="P94" s="4">
        <v>22255.0</v>
      </c>
      <c r="Q94" s="3" t="s">
        <v>60</v>
      </c>
      <c r="S94" s="3" t="s">
        <v>34</v>
      </c>
    </row>
    <row r="95">
      <c r="A95" s="2">
        <v>42318.71487268519</v>
      </c>
      <c r="B95" s="3">
        <v>44.0</v>
      </c>
      <c r="C95" s="3" t="s">
        <v>19</v>
      </c>
      <c r="D95" s="3">
        <v>57.0</v>
      </c>
      <c r="E95" s="3" t="s">
        <v>211</v>
      </c>
      <c r="F95" s="3">
        <v>1.0</v>
      </c>
      <c r="G95" s="3">
        <v>9.0</v>
      </c>
      <c r="H95" s="3" t="s">
        <v>21</v>
      </c>
      <c r="I95" s="3" t="s">
        <v>22</v>
      </c>
      <c r="J95" s="3" t="s">
        <v>23</v>
      </c>
      <c r="K95" s="3" t="s">
        <v>24</v>
      </c>
      <c r="L95" s="3">
        <v>13.0</v>
      </c>
      <c r="M95" s="3" t="s">
        <v>25</v>
      </c>
      <c r="N95" s="3" t="s">
        <v>236</v>
      </c>
      <c r="O95" s="3" t="s">
        <v>237</v>
      </c>
      <c r="P95" s="4">
        <v>35602.0</v>
      </c>
      <c r="Q95" s="3" t="s">
        <v>191</v>
      </c>
      <c r="S95" s="3" t="s">
        <v>34</v>
      </c>
    </row>
    <row r="96">
      <c r="A96" s="2">
        <v>42318.71487268519</v>
      </c>
      <c r="B96" s="3">
        <v>44.0</v>
      </c>
      <c r="C96" s="3" t="s">
        <v>19</v>
      </c>
      <c r="D96" s="3">
        <v>57.0</v>
      </c>
      <c r="E96" s="3" t="s">
        <v>211</v>
      </c>
      <c r="F96" s="3">
        <v>1.0</v>
      </c>
      <c r="G96" s="3">
        <v>9.0</v>
      </c>
      <c r="H96" s="3" t="s">
        <v>21</v>
      </c>
      <c r="I96" s="3" t="s">
        <v>22</v>
      </c>
      <c r="J96" s="3" t="s">
        <v>23</v>
      </c>
      <c r="K96" s="3" t="s">
        <v>24</v>
      </c>
      <c r="L96" s="3">
        <v>14.0</v>
      </c>
      <c r="M96" s="3" t="s">
        <v>30</v>
      </c>
      <c r="N96" s="3" t="s">
        <v>238</v>
      </c>
      <c r="O96" s="3" t="s">
        <v>102</v>
      </c>
      <c r="P96" s="4">
        <v>21872.0</v>
      </c>
      <c r="Q96" s="3" t="s">
        <v>72</v>
      </c>
      <c r="S96" s="3" t="s">
        <v>34</v>
      </c>
    </row>
    <row r="97">
      <c r="A97" s="2">
        <v>42318.71487268519</v>
      </c>
      <c r="B97" s="3">
        <v>44.0</v>
      </c>
      <c r="C97" s="3" t="s">
        <v>19</v>
      </c>
      <c r="D97" s="3">
        <v>57.0</v>
      </c>
      <c r="E97" s="3" t="s">
        <v>211</v>
      </c>
      <c r="F97" s="3">
        <v>1.0</v>
      </c>
      <c r="G97" s="3">
        <v>9.0</v>
      </c>
      <c r="H97" s="3" t="s">
        <v>21</v>
      </c>
      <c r="I97" s="3" t="s">
        <v>22</v>
      </c>
      <c r="J97" s="3" t="s">
        <v>23</v>
      </c>
      <c r="K97" s="3" t="s">
        <v>24</v>
      </c>
      <c r="L97" s="3">
        <v>15.0</v>
      </c>
      <c r="M97" s="3" t="s">
        <v>25</v>
      </c>
      <c r="N97" s="3" t="s">
        <v>239</v>
      </c>
      <c r="O97" s="3" t="s">
        <v>240</v>
      </c>
      <c r="P97" s="4">
        <v>19602.0</v>
      </c>
      <c r="Q97" s="3" t="s">
        <v>49</v>
      </c>
      <c r="S97" s="3" t="s">
        <v>34</v>
      </c>
    </row>
    <row r="98">
      <c r="A98" s="2">
        <v>42318.71487268519</v>
      </c>
      <c r="B98" s="3">
        <v>44.0</v>
      </c>
      <c r="C98" s="3" t="s">
        <v>19</v>
      </c>
      <c r="D98" s="3">
        <v>57.0</v>
      </c>
      <c r="E98" s="3" t="s">
        <v>211</v>
      </c>
      <c r="F98" s="3">
        <v>1.0</v>
      </c>
      <c r="G98" s="3">
        <v>9.0</v>
      </c>
      <c r="H98" s="3" t="s">
        <v>21</v>
      </c>
      <c r="I98" s="3" t="s">
        <v>22</v>
      </c>
      <c r="J98" s="3" t="s">
        <v>23</v>
      </c>
      <c r="K98" s="3" t="s">
        <v>24</v>
      </c>
      <c r="L98" s="3">
        <v>16.0</v>
      </c>
      <c r="M98" s="3" t="s">
        <v>30</v>
      </c>
      <c r="N98" s="3" t="s">
        <v>241</v>
      </c>
      <c r="O98" s="3" t="s">
        <v>81</v>
      </c>
      <c r="P98" s="4">
        <v>25262.0</v>
      </c>
      <c r="Q98" s="3" t="s">
        <v>40</v>
      </c>
      <c r="S98" s="3" t="s">
        <v>34</v>
      </c>
    </row>
    <row r="99">
      <c r="A99" s="2">
        <v>42318.71487268519</v>
      </c>
      <c r="B99" s="3">
        <v>44.0</v>
      </c>
      <c r="C99" s="3" t="s">
        <v>19</v>
      </c>
      <c r="D99" s="3">
        <v>57.0</v>
      </c>
      <c r="E99" s="3" t="s">
        <v>211</v>
      </c>
      <c r="F99" s="3">
        <v>1.0</v>
      </c>
      <c r="G99" s="3">
        <v>9.0</v>
      </c>
      <c r="H99" s="3" t="s">
        <v>21</v>
      </c>
      <c r="I99" s="3" t="s">
        <v>22</v>
      </c>
      <c r="J99" s="3" t="s">
        <v>23</v>
      </c>
      <c r="K99" s="3" t="s">
        <v>24</v>
      </c>
      <c r="L99" s="3">
        <v>17.0</v>
      </c>
      <c r="M99" s="3" t="s">
        <v>25</v>
      </c>
      <c r="N99" s="3" t="s">
        <v>242</v>
      </c>
      <c r="O99" s="3" t="s">
        <v>243</v>
      </c>
      <c r="P99" s="4">
        <v>15517.0</v>
      </c>
      <c r="Q99" s="3" t="s">
        <v>113</v>
      </c>
      <c r="S99" s="3" t="s">
        <v>34</v>
      </c>
    </row>
    <row r="100">
      <c r="A100" s="2">
        <v>42318.71487268519</v>
      </c>
      <c r="B100" s="3">
        <v>44.0</v>
      </c>
      <c r="C100" s="3" t="s">
        <v>19</v>
      </c>
      <c r="D100" s="3">
        <v>57.0</v>
      </c>
      <c r="E100" s="3" t="s">
        <v>211</v>
      </c>
      <c r="F100" s="3">
        <v>1.0</v>
      </c>
      <c r="G100" s="3">
        <v>9.0</v>
      </c>
      <c r="H100" s="3" t="s">
        <v>21</v>
      </c>
      <c r="I100" s="3" t="s">
        <v>22</v>
      </c>
      <c r="J100" s="3" t="s">
        <v>23</v>
      </c>
      <c r="K100" s="3" t="s">
        <v>24</v>
      </c>
      <c r="L100" s="3">
        <v>18.0</v>
      </c>
      <c r="M100" s="3" t="s">
        <v>30</v>
      </c>
      <c r="N100" s="3" t="s">
        <v>244</v>
      </c>
      <c r="O100" s="3" t="s">
        <v>171</v>
      </c>
      <c r="P100" s="4">
        <v>20707.0</v>
      </c>
      <c r="Q100" s="3" t="s">
        <v>86</v>
      </c>
      <c r="S100" s="3" t="s">
        <v>34</v>
      </c>
    </row>
    <row r="101">
      <c r="A101" s="2">
        <v>42318.71487268519</v>
      </c>
      <c r="B101" s="3">
        <v>44.0</v>
      </c>
      <c r="C101" s="3" t="s">
        <v>19</v>
      </c>
      <c r="D101" s="3">
        <v>57.0</v>
      </c>
      <c r="E101" s="3" t="s">
        <v>211</v>
      </c>
      <c r="F101" s="3">
        <v>1.0</v>
      </c>
      <c r="G101" s="3">
        <v>9.0</v>
      </c>
      <c r="H101" s="3" t="s">
        <v>21</v>
      </c>
      <c r="I101" s="3" t="s">
        <v>22</v>
      </c>
      <c r="J101" s="3" t="s">
        <v>23</v>
      </c>
      <c r="K101" s="3" t="s">
        <v>24</v>
      </c>
      <c r="L101" s="3">
        <v>19.0</v>
      </c>
      <c r="M101" s="3" t="s">
        <v>25</v>
      </c>
      <c r="N101" s="3" t="s">
        <v>245</v>
      </c>
      <c r="O101" s="3" t="s">
        <v>246</v>
      </c>
      <c r="P101" s="4">
        <v>24349.0</v>
      </c>
      <c r="Q101" s="3" t="s">
        <v>247</v>
      </c>
      <c r="S101" s="3" t="s">
        <v>34</v>
      </c>
    </row>
    <row r="102">
      <c r="A102" s="2">
        <v>42318.71487268519</v>
      </c>
      <c r="B102" s="3">
        <v>44.0</v>
      </c>
      <c r="C102" s="3" t="s">
        <v>19</v>
      </c>
      <c r="D102" s="3">
        <v>57.0</v>
      </c>
      <c r="E102" s="3" t="s">
        <v>211</v>
      </c>
      <c r="F102" s="3">
        <v>1.0</v>
      </c>
      <c r="G102" s="3">
        <v>9.0</v>
      </c>
      <c r="H102" s="3" t="s">
        <v>21</v>
      </c>
      <c r="I102" s="3" t="s">
        <v>22</v>
      </c>
      <c r="J102" s="3" t="s">
        <v>23</v>
      </c>
      <c r="K102" s="3" t="s">
        <v>24</v>
      </c>
      <c r="L102" s="3">
        <v>20.0</v>
      </c>
      <c r="M102" s="3" t="s">
        <v>30</v>
      </c>
      <c r="N102" s="3" t="s">
        <v>248</v>
      </c>
      <c r="O102" s="3" t="s">
        <v>249</v>
      </c>
      <c r="P102" s="4">
        <v>21152.0</v>
      </c>
      <c r="Q102" s="3" t="s">
        <v>216</v>
      </c>
      <c r="S102" s="3" t="s">
        <v>34</v>
      </c>
    </row>
    <row r="103">
      <c r="A103" s="2">
        <v>42318.71487268519</v>
      </c>
      <c r="B103" s="3">
        <v>44.0</v>
      </c>
      <c r="C103" s="3" t="s">
        <v>19</v>
      </c>
      <c r="D103" s="3">
        <v>57.0</v>
      </c>
      <c r="E103" s="3" t="s">
        <v>211</v>
      </c>
      <c r="F103" s="3">
        <v>1.0</v>
      </c>
      <c r="G103" s="3">
        <v>9.0</v>
      </c>
      <c r="H103" s="3" t="s">
        <v>21</v>
      </c>
      <c r="I103" s="3" t="s">
        <v>22</v>
      </c>
      <c r="J103" s="3" t="s">
        <v>23</v>
      </c>
      <c r="K103" s="3" t="s">
        <v>24</v>
      </c>
      <c r="L103" s="3">
        <v>21.0</v>
      </c>
      <c r="M103" s="3" t="s">
        <v>25</v>
      </c>
      <c r="N103" s="3" t="s">
        <v>250</v>
      </c>
      <c r="O103" s="3" t="s">
        <v>251</v>
      </c>
      <c r="P103" s="4">
        <v>32243.0</v>
      </c>
      <c r="Q103" s="3" t="s">
        <v>40</v>
      </c>
      <c r="S103" s="3" t="s">
        <v>34</v>
      </c>
    </row>
    <row r="104">
      <c r="A104" s="2">
        <v>42318.71487268519</v>
      </c>
      <c r="B104" s="3">
        <v>44.0</v>
      </c>
      <c r="C104" s="3" t="s">
        <v>19</v>
      </c>
      <c r="D104" s="3">
        <v>57.0</v>
      </c>
      <c r="E104" s="3" t="s">
        <v>211</v>
      </c>
      <c r="F104" s="3">
        <v>1.0</v>
      </c>
      <c r="G104" s="3">
        <v>9.0</v>
      </c>
      <c r="H104" s="3" t="s">
        <v>21</v>
      </c>
      <c r="I104" s="3" t="s">
        <v>22</v>
      </c>
      <c r="J104" s="3" t="s">
        <v>23</v>
      </c>
      <c r="K104" s="3" t="s">
        <v>24</v>
      </c>
      <c r="L104" s="3">
        <v>22.0</v>
      </c>
      <c r="M104" s="3" t="s">
        <v>30</v>
      </c>
      <c r="N104" s="3" t="s">
        <v>252</v>
      </c>
      <c r="O104" s="3" t="s">
        <v>253</v>
      </c>
      <c r="P104" s="4">
        <v>23833.0</v>
      </c>
      <c r="Q104" s="3" t="s">
        <v>115</v>
      </c>
      <c r="S104" s="3" t="s">
        <v>34</v>
      </c>
    </row>
    <row r="105">
      <c r="A105" s="2">
        <v>42318.71487268519</v>
      </c>
      <c r="B105" s="3">
        <v>44.0</v>
      </c>
      <c r="C105" s="3" t="s">
        <v>19</v>
      </c>
      <c r="D105" s="3">
        <v>57.0</v>
      </c>
      <c r="E105" s="3" t="s">
        <v>211</v>
      </c>
      <c r="F105" s="3">
        <v>1.0</v>
      </c>
      <c r="G105" s="3">
        <v>9.0</v>
      </c>
      <c r="H105" s="3" t="s">
        <v>21</v>
      </c>
      <c r="I105" s="3" t="s">
        <v>22</v>
      </c>
      <c r="J105" s="3" t="s">
        <v>23</v>
      </c>
      <c r="K105" s="3" t="s">
        <v>24</v>
      </c>
      <c r="L105" s="3">
        <v>23.0</v>
      </c>
      <c r="M105" s="3" t="s">
        <v>25</v>
      </c>
      <c r="N105" s="3" t="s">
        <v>254</v>
      </c>
      <c r="O105" s="3" t="s">
        <v>102</v>
      </c>
      <c r="P105" s="4">
        <v>23641.0</v>
      </c>
      <c r="Q105" s="3" t="s">
        <v>79</v>
      </c>
      <c r="S105" s="3" t="s">
        <v>34</v>
      </c>
    </row>
    <row r="106">
      <c r="A106" s="2">
        <v>42318.71487268519</v>
      </c>
      <c r="B106" s="3">
        <v>44.0</v>
      </c>
      <c r="C106" s="3" t="s">
        <v>19</v>
      </c>
      <c r="D106" s="3">
        <v>57.0</v>
      </c>
      <c r="E106" s="3" t="s">
        <v>211</v>
      </c>
      <c r="F106" s="3">
        <v>1.0</v>
      </c>
      <c r="G106" s="3">
        <v>9.0</v>
      </c>
      <c r="H106" s="3" t="s">
        <v>21</v>
      </c>
      <c r="I106" s="3" t="s">
        <v>22</v>
      </c>
      <c r="J106" s="3" t="s">
        <v>23</v>
      </c>
      <c r="K106" s="3" t="s">
        <v>24</v>
      </c>
      <c r="L106" s="3">
        <v>24.0</v>
      </c>
      <c r="M106" s="3" t="s">
        <v>30</v>
      </c>
      <c r="N106" s="3" t="s">
        <v>255</v>
      </c>
      <c r="O106" s="3" t="s">
        <v>102</v>
      </c>
      <c r="P106" s="4">
        <v>22360.0</v>
      </c>
      <c r="Q106" s="3" t="s">
        <v>149</v>
      </c>
      <c r="S106" s="3" t="s">
        <v>34</v>
      </c>
    </row>
    <row r="107">
      <c r="A107" s="2">
        <v>42318.71487268519</v>
      </c>
      <c r="B107" s="3">
        <v>44.0</v>
      </c>
      <c r="C107" s="3" t="s">
        <v>19</v>
      </c>
      <c r="D107" s="3">
        <v>57.0</v>
      </c>
      <c r="E107" s="3" t="s">
        <v>211</v>
      </c>
      <c r="F107" s="3">
        <v>1.0</v>
      </c>
      <c r="G107" s="3">
        <v>9.0</v>
      </c>
      <c r="H107" s="3" t="s">
        <v>21</v>
      </c>
      <c r="I107" s="3" t="s">
        <v>22</v>
      </c>
      <c r="J107" s="3" t="s">
        <v>23</v>
      </c>
      <c r="K107" s="3" t="s">
        <v>24</v>
      </c>
      <c r="L107" s="3">
        <v>25.0</v>
      </c>
      <c r="M107" s="3" t="s">
        <v>25</v>
      </c>
      <c r="N107" s="3" t="s">
        <v>256</v>
      </c>
      <c r="O107" s="3" t="s">
        <v>257</v>
      </c>
      <c r="P107" s="4">
        <v>18823.0</v>
      </c>
      <c r="Q107" s="3" t="s">
        <v>113</v>
      </c>
      <c r="S107" s="3" t="s">
        <v>34</v>
      </c>
    </row>
    <row r="108">
      <c r="A108" s="2">
        <v>42318.71487268519</v>
      </c>
      <c r="B108" s="3">
        <v>44.0</v>
      </c>
      <c r="C108" s="3" t="s">
        <v>19</v>
      </c>
      <c r="D108" s="3">
        <v>57.0</v>
      </c>
      <c r="E108" s="3" t="s">
        <v>211</v>
      </c>
      <c r="F108" s="3">
        <v>1.0</v>
      </c>
      <c r="G108" s="3">
        <v>9.0</v>
      </c>
      <c r="H108" s="3" t="s">
        <v>21</v>
      </c>
      <c r="I108" s="3" t="s">
        <v>22</v>
      </c>
      <c r="J108" s="3" t="s">
        <v>23</v>
      </c>
      <c r="K108" s="3" t="s">
        <v>24</v>
      </c>
      <c r="L108" s="3">
        <v>26.0</v>
      </c>
      <c r="M108" s="3" t="s">
        <v>30</v>
      </c>
      <c r="N108" s="3" t="s">
        <v>258</v>
      </c>
      <c r="O108" s="3" t="s">
        <v>225</v>
      </c>
      <c r="P108" s="4">
        <v>19134.0</v>
      </c>
      <c r="Q108" s="3" t="s">
        <v>86</v>
      </c>
      <c r="S108" s="3" t="s">
        <v>34</v>
      </c>
    </row>
    <row r="109">
      <c r="A109" s="2">
        <v>42318.71487268519</v>
      </c>
      <c r="B109" s="3">
        <v>44.0</v>
      </c>
      <c r="C109" s="3" t="s">
        <v>19</v>
      </c>
      <c r="D109" s="3">
        <v>57.0</v>
      </c>
      <c r="E109" s="3" t="s">
        <v>211</v>
      </c>
      <c r="F109" s="3">
        <v>1.0</v>
      </c>
      <c r="G109" s="3">
        <v>9.0</v>
      </c>
      <c r="H109" s="3" t="s">
        <v>21</v>
      </c>
      <c r="I109" s="3" t="s">
        <v>22</v>
      </c>
      <c r="J109" s="3" t="s">
        <v>23</v>
      </c>
      <c r="K109" s="3" t="s">
        <v>24</v>
      </c>
      <c r="L109" s="3">
        <v>27.0</v>
      </c>
      <c r="M109" s="3" t="s">
        <v>25</v>
      </c>
      <c r="N109" s="3" t="s">
        <v>259</v>
      </c>
      <c r="O109" s="3" t="s">
        <v>260</v>
      </c>
      <c r="P109" s="4">
        <v>29437.0</v>
      </c>
      <c r="Q109" s="3" t="s">
        <v>60</v>
      </c>
      <c r="S109" s="3" t="s">
        <v>34</v>
      </c>
    </row>
    <row r="110">
      <c r="A110" s="2">
        <v>42318.71487268519</v>
      </c>
      <c r="B110" s="3">
        <v>44.0</v>
      </c>
      <c r="C110" s="3" t="s">
        <v>19</v>
      </c>
      <c r="D110" s="3">
        <v>57.0</v>
      </c>
      <c r="E110" s="3" t="s">
        <v>211</v>
      </c>
      <c r="F110" s="3">
        <v>1.0</v>
      </c>
      <c r="G110" s="3">
        <v>9.0</v>
      </c>
      <c r="H110" s="3" t="s">
        <v>21</v>
      </c>
      <c r="I110" s="3" t="s">
        <v>22</v>
      </c>
      <c r="J110" s="3" t="s">
        <v>23</v>
      </c>
      <c r="K110" s="3" t="s">
        <v>24</v>
      </c>
      <c r="L110" s="3">
        <v>28.0</v>
      </c>
      <c r="M110" s="3" t="s">
        <v>30</v>
      </c>
      <c r="N110" s="3" t="s">
        <v>261</v>
      </c>
      <c r="O110" s="3" t="s">
        <v>45</v>
      </c>
      <c r="P110" s="4">
        <v>21253.0</v>
      </c>
      <c r="Q110" s="3" t="s">
        <v>52</v>
      </c>
      <c r="S110" s="3" t="s">
        <v>34</v>
      </c>
    </row>
    <row r="111">
      <c r="A111" s="2">
        <v>42318.71487268519</v>
      </c>
      <c r="B111" s="3">
        <v>44.0</v>
      </c>
      <c r="C111" s="3" t="s">
        <v>19</v>
      </c>
      <c r="D111" s="3">
        <v>57.0</v>
      </c>
      <c r="E111" s="3" t="s">
        <v>211</v>
      </c>
      <c r="F111" s="3">
        <v>1.0</v>
      </c>
      <c r="G111" s="3">
        <v>9.0</v>
      </c>
      <c r="H111" s="3" t="s">
        <v>21</v>
      </c>
      <c r="I111" s="3" t="s">
        <v>22</v>
      </c>
      <c r="J111" s="3" t="s">
        <v>23</v>
      </c>
      <c r="K111" s="3" t="s">
        <v>24</v>
      </c>
      <c r="L111" s="3">
        <v>29.0</v>
      </c>
      <c r="M111" s="3" t="s">
        <v>25</v>
      </c>
      <c r="N111" s="3" t="s">
        <v>262</v>
      </c>
      <c r="O111" s="3" t="s">
        <v>204</v>
      </c>
      <c r="P111" s="4">
        <v>17116.0</v>
      </c>
      <c r="Q111" s="3" t="s">
        <v>113</v>
      </c>
      <c r="S111" s="3" t="s">
        <v>34</v>
      </c>
    </row>
    <row r="112">
      <c r="A112" s="2">
        <v>42318.71487268519</v>
      </c>
      <c r="B112" s="3">
        <v>44.0</v>
      </c>
      <c r="C112" s="3" t="s">
        <v>19</v>
      </c>
      <c r="D112" s="3">
        <v>57.0</v>
      </c>
      <c r="E112" s="3" t="s">
        <v>211</v>
      </c>
      <c r="F112" s="3">
        <v>1.0</v>
      </c>
      <c r="G112" s="3">
        <v>9.0</v>
      </c>
      <c r="H112" s="3" t="s">
        <v>21</v>
      </c>
      <c r="I112" s="3" t="s">
        <v>22</v>
      </c>
      <c r="J112" s="3" t="s">
        <v>23</v>
      </c>
      <c r="K112" s="3" t="s">
        <v>24</v>
      </c>
      <c r="L112" s="3">
        <v>30.0</v>
      </c>
      <c r="M112" s="3" t="s">
        <v>30</v>
      </c>
      <c r="N112" s="3" t="s">
        <v>263</v>
      </c>
      <c r="O112" s="3" t="s">
        <v>264</v>
      </c>
      <c r="P112" s="4">
        <v>29439.0</v>
      </c>
      <c r="Q112" s="3" t="s">
        <v>52</v>
      </c>
      <c r="S112" s="3" t="s">
        <v>34</v>
      </c>
    </row>
    <row r="113">
      <c r="A113" s="2">
        <v>42318.71487268519</v>
      </c>
      <c r="B113" s="3">
        <v>44.0</v>
      </c>
      <c r="C113" s="3" t="s">
        <v>19</v>
      </c>
      <c r="D113" s="3">
        <v>57.0</v>
      </c>
      <c r="E113" s="3" t="s">
        <v>211</v>
      </c>
      <c r="F113" s="3">
        <v>1.0</v>
      </c>
      <c r="G113" s="3">
        <v>9.0</v>
      </c>
      <c r="H113" s="3" t="s">
        <v>21</v>
      </c>
      <c r="I113" s="3" t="s">
        <v>22</v>
      </c>
      <c r="J113" s="3" t="s">
        <v>23</v>
      </c>
      <c r="K113" s="3" t="s">
        <v>24</v>
      </c>
      <c r="L113" s="3">
        <v>31.0</v>
      </c>
      <c r="M113" s="3" t="s">
        <v>25</v>
      </c>
      <c r="N113" s="3" t="s">
        <v>265</v>
      </c>
      <c r="O113" s="3" t="s">
        <v>200</v>
      </c>
      <c r="P113" s="4">
        <v>18924.0</v>
      </c>
      <c r="Q113" s="3" t="s">
        <v>266</v>
      </c>
      <c r="S113" s="3" t="s">
        <v>29</v>
      </c>
    </row>
    <row r="114">
      <c r="A114" s="2">
        <v>42318.71487268519</v>
      </c>
      <c r="B114" s="3">
        <v>44.0</v>
      </c>
      <c r="C114" s="3" t="s">
        <v>19</v>
      </c>
      <c r="D114" s="3">
        <v>57.0</v>
      </c>
      <c r="E114" s="3" t="s">
        <v>211</v>
      </c>
      <c r="F114" s="3">
        <v>1.0</v>
      </c>
      <c r="G114" s="3">
        <v>9.0</v>
      </c>
      <c r="H114" s="3" t="s">
        <v>21</v>
      </c>
      <c r="I114" s="3" t="s">
        <v>22</v>
      </c>
      <c r="J114" s="3" t="s">
        <v>23</v>
      </c>
      <c r="K114" s="3" t="s">
        <v>24</v>
      </c>
      <c r="L114" s="3">
        <v>32.0</v>
      </c>
      <c r="M114" s="3" t="s">
        <v>30</v>
      </c>
      <c r="N114" s="3" t="s">
        <v>267</v>
      </c>
      <c r="O114" s="3" t="s">
        <v>268</v>
      </c>
      <c r="P114" s="4">
        <v>24903.0</v>
      </c>
      <c r="Q114" s="3" t="s">
        <v>247</v>
      </c>
      <c r="S114" s="3" t="s">
        <v>34</v>
      </c>
    </row>
    <row r="115">
      <c r="A115" s="2">
        <v>42318.71487268519</v>
      </c>
      <c r="B115" s="3">
        <v>44.0</v>
      </c>
      <c r="C115" s="3" t="s">
        <v>19</v>
      </c>
      <c r="D115" s="3">
        <v>57.0</v>
      </c>
      <c r="E115" s="3" t="s">
        <v>211</v>
      </c>
      <c r="F115" s="3">
        <v>1.0</v>
      </c>
      <c r="G115" s="3">
        <v>9.0</v>
      </c>
      <c r="H115" s="3" t="s">
        <v>21</v>
      </c>
      <c r="I115" s="3" t="s">
        <v>22</v>
      </c>
      <c r="J115" s="3" t="s">
        <v>23</v>
      </c>
      <c r="K115" s="3" t="s">
        <v>24</v>
      </c>
      <c r="L115" s="3">
        <v>33.0</v>
      </c>
      <c r="M115" s="3" t="s">
        <v>25</v>
      </c>
      <c r="N115" s="3" t="s">
        <v>269</v>
      </c>
      <c r="O115" s="3" t="s">
        <v>213</v>
      </c>
      <c r="P115" s="4">
        <v>14111.0</v>
      </c>
      <c r="Q115" s="3" t="s">
        <v>49</v>
      </c>
      <c r="S115" s="3" t="s">
        <v>34</v>
      </c>
    </row>
    <row r="116">
      <c r="A116" s="2">
        <v>42318.71487268519</v>
      </c>
      <c r="B116" s="3">
        <v>44.0</v>
      </c>
      <c r="C116" s="3" t="s">
        <v>19</v>
      </c>
      <c r="D116" s="3">
        <v>57.0</v>
      </c>
      <c r="E116" s="3" t="s">
        <v>211</v>
      </c>
      <c r="F116" s="3">
        <v>1.0</v>
      </c>
      <c r="G116" s="3">
        <v>9.0</v>
      </c>
      <c r="H116" s="3" t="s">
        <v>21</v>
      </c>
      <c r="I116" s="3" t="s">
        <v>22</v>
      </c>
      <c r="J116" s="3" t="s">
        <v>23</v>
      </c>
      <c r="K116" s="3" t="s">
        <v>24</v>
      </c>
      <c r="L116" s="3">
        <v>34.0</v>
      </c>
      <c r="M116" s="3" t="s">
        <v>30</v>
      </c>
      <c r="N116" s="3" t="s">
        <v>270</v>
      </c>
      <c r="O116" s="3" t="s">
        <v>57</v>
      </c>
      <c r="P116" s="4">
        <v>25757.0</v>
      </c>
      <c r="Q116" s="3" t="s">
        <v>115</v>
      </c>
      <c r="S116" s="3" t="s">
        <v>34</v>
      </c>
    </row>
    <row r="117">
      <c r="A117" s="2">
        <v>42318.71487268519</v>
      </c>
      <c r="B117" s="3">
        <v>44.0</v>
      </c>
      <c r="C117" s="3" t="s">
        <v>19</v>
      </c>
      <c r="D117" s="3">
        <v>67.0</v>
      </c>
      <c r="E117" s="3" t="s">
        <v>271</v>
      </c>
      <c r="F117" s="3">
        <v>1.0</v>
      </c>
      <c r="G117" s="3">
        <v>9.0</v>
      </c>
      <c r="H117" s="3" t="s">
        <v>21</v>
      </c>
      <c r="I117" s="3" t="s">
        <v>22</v>
      </c>
      <c r="J117" s="3" t="s">
        <v>23</v>
      </c>
      <c r="K117" s="3" t="s">
        <v>272</v>
      </c>
      <c r="L117" s="3">
        <v>1.0</v>
      </c>
      <c r="M117" s="3" t="s">
        <v>30</v>
      </c>
      <c r="N117" s="3" t="s">
        <v>273</v>
      </c>
      <c r="O117" s="3" t="s">
        <v>163</v>
      </c>
      <c r="P117" s="4">
        <v>26909.0</v>
      </c>
      <c r="Q117" s="3" t="s">
        <v>169</v>
      </c>
      <c r="S117" s="3" t="s">
        <v>34</v>
      </c>
    </row>
    <row r="118">
      <c r="A118" s="2">
        <v>42318.71487268519</v>
      </c>
      <c r="B118" s="3">
        <v>44.0</v>
      </c>
      <c r="C118" s="3" t="s">
        <v>19</v>
      </c>
      <c r="D118" s="3">
        <v>67.0</v>
      </c>
      <c r="E118" s="3" t="s">
        <v>271</v>
      </c>
      <c r="F118" s="3">
        <v>1.0</v>
      </c>
      <c r="G118" s="3">
        <v>9.0</v>
      </c>
      <c r="H118" s="3" t="s">
        <v>21</v>
      </c>
      <c r="I118" s="3" t="s">
        <v>22</v>
      </c>
      <c r="J118" s="3" t="s">
        <v>23</v>
      </c>
      <c r="K118" s="3" t="s">
        <v>24</v>
      </c>
      <c r="L118" s="3">
        <v>2.0</v>
      </c>
      <c r="M118" s="3" t="s">
        <v>25</v>
      </c>
      <c r="N118" s="3" t="s">
        <v>274</v>
      </c>
      <c r="O118" s="3" t="s">
        <v>275</v>
      </c>
      <c r="P118" s="4">
        <v>22598.0</v>
      </c>
      <c r="Q118" s="3" t="s">
        <v>37</v>
      </c>
      <c r="S118" s="3" t="s">
        <v>29</v>
      </c>
    </row>
    <row r="119">
      <c r="A119" s="2">
        <v>42318.71487268519</v>
      </c>
      <c r="B119" s="3">
        <v>44.0</v>
      </c>
      <c r="C119" s="3" t="s">
        <v>19</v>
      </c>
      <c r="D119" s="3">
        <v>67.0</v>
      </c>
      <c r="E119" s="3" t="s">
        <v>271</v>
      </c>
      <c r="F119" s="3">
        <v>1.0</v>
      </c>
      <c r="G119" s="3">
        <v>9.0</v>
      </c>
      <c r="H119" s="3" t="s">
        <v>21</v>
      </c>
      <c r="I119" s="3" t="s">
        <v>22</v>
      </c>
      <c r="J119" s="3" t="s">
        <v>23</v>
      </c>
      <c r="K119" s="3" t="s">
        <v>24</v>
      </c>
      <c r="L119" s="3">
        <v>3.0</v>
      </c>
      <c r="M119" s="3" t="s">
        <v>30</v>
      </c>
      <c r="N119" s="3" t="s">
        <v>276</v>
      </c>
      <c r="O119" s="3" t="s">
        <v>163</v>
      </c>
      <c r="P119" s="4">
        <v>26952.0</v>
      </c>
      <c r="Q119" s="3" t="s">
        <v>189</v>
      </c>
      <c r="S119" s="3" t="s">
        <v>34</v>
      </c>
    </row>
    <row r="120">
      <c r="A120" s="2">
        <v>42318.71487268519</v>
      </c>
      <c r="B120" s="3">
        <v>44.0</v>
      </c>
      <c r="C120" s="3" t="s">
        <v>19</v>
      </c>
      <c r="D120" s="3">
        <v>67.0</v>
      </c>
      <c r="E120" s="3" t="s">
        <v>271</v>
      </c>
      <c r="F120" s="3">
        <v>1.0</v>
      </c>
      <c r="G120" s="3">
        <v>9.0</v>
      </c>
      <c r="H120" s="3" t="s">
        <v>21</v>
      </c>
      <c r="I120" s="3" t="s">
        <v>22</v>
      </c>
      <c r="J120" s="3" t="s">
        <v>23</v>
      </c>
      <c r="K120" s="3" t="s">
        <v>24</v>
      </c>
      <c r="L120" s="3">
        <v>4.0</v>
      </c>
      <c r="M120" s="3" t="s">
        <v>25</v>
      </c>
      <c r="N120" s="3" t="s">
        <v>277</v>
      </c>
      <c r="O120" s="3" t="s">
        <v>69</v>
      </c>
      <c r="P120" s="4">
        <v>21293.0</v>
      </c>
      <c r="Q120" s="3" t="s">
        <v>86</v>
      </c>
      <c r="S120" s="3" t="s">
        <v>34</v>
      </c>
    </row>
    <row r="121">
      <c r="A121" s="2">
        <v>42318.71487268519</v>
      </c>
      <c r="B121" s="3">
        <v>44.0</v>
      </c>
      <c r="C121" s="3" t="s">
        <v>19</v>
      </c>
      <c r="D121" s="3">
        <v>67.0</v>
      </c>
      <c r="E121" s="3" t="s">
        <v>271</v>
      </c>
      <c r="F121" s="3">
        <v>1.0</v>
      </c>
      <c r="G121" s="3">
        <v>9.0</v>
      </c>
      <c r="H121" s="3" t="s">
        <v>21</v>
      </c>
      <c r="I121" s="3" t="s">
        <v>22</v>
      </c>
      <c r="J121" s="3" t="s">
        <v>23</v>
      </c>
      <c r="K121" s="3" t="s">
        <v>24</v>
      </c>
      <c r="L121" s="3">
        <v>5.0</v>
      </c>
      <c r="M121" s="3" t="s">
        <v>30</v>
      </c>
      <c r="N121" s="3" t="s">
        <v>278</v>
      </c>
      <c r="O121" s="3" t="s">
        <v>279</v>
      </c>
      <c r="P121" s="4">
        <v>23162.0</v>
      </c>
      <c r="Q121" s="3" t="s">
        <v>228</v>
      </c>
      <c r="S121" s="3" t="s">
        <v>34</v>
      </c>
    </row>
    <row r="122">
      <c r="A122" s="2">
        <v>42318.71487268519</v>
      </c>
      <c r="B122" s="3">
        <v>44.0</v>
      </c>
      <c r="C122" s="3" t="s">
        <v>19</v>
      </c>
      <c r="D122" s="3">
        <v>67.0</v>
      </c>
      <c r="E122" s="3" t="s">
        <v>271</v>
      </c>
      <c r="F122" s="3">
        <v>1.0</v>
      </c>
      <c r="G122" s="3">
        <v>9.0</v>
      </c>
      <c r="H122" s="3" t="s">
        <v>21</v>
      </c>
      <c r="I122" s="3" t="s">
        <v>22</v>
      </c>
      <c r="J122" s="3" t="s">
        <v>23</v>
      </c>
      <c r="K122" s="3" t="s">
        <v>24</v>
      </c>
      <c r="L122" s="3">
        <v>6.0</v>
      </c>
      <c r="M122" s="3" t="s">
        <v>25</v>
      </c>
      <c r="N122" s="3" t="s">
        <v>280</v>
      </c>
      <c r="O122" s="3" t="s">
        <v>281</v>
      </c>
      <c r="P122" s="4">
        <v>26328.0</v>
      </c>
      <c r="Q122" s="3" t="s">
        <v>153</v>
      </c>
      <c r="S122" s="3" t="s">
        <v>34</v>
      </c>
    </row>
    <row r="123">
      <c r="A123" s="2">
        <v>42318.71487268519</v>
      </c>
      <c r="B123" s="3">
        <v>44.0</v>
      </c>
      <c r="C123" s="3" t="s">
        <v>19</v>
      </c>
      <c r="D123" s="3">
        <v>67.0</v>
      </c>
      <c r="E123" s="3" t="s">
        <v>271</v>
      </c>
      <c r="F123" s="3">
        <v>1.0</v>
      </c>
      <c r="G123" s="3">
        <v>9.0</v>
      </c>
      <c r="H123" s="3" t="s">
        <v>21</v>
      </c>
      <c r="I123" s="3" t="s">
        <v>22</v>
      </c>
      <c r="J123" s="3" t="s">
        <v>23</v>
      </c>
      <c r="K123" s="3" t="s">
        <v>24</v>
      </c>
      <c r="L123" s="3">
        <v>7.0</v>
      </c>
      <c r="M123" s="3" t="s">
        <v>30</v>
      </c>
      <c r="N123" s="3" t="s">
        <v>282</v>
      </c>
      <c r="O123" s="3" t="s">
        <v>283</v>
      </c>
      <c r="P123" s="4">
        <v>33591.0</v>
      </c>
      <c r="Q123" s="3" t="s">
        <v>191</v>
      </c>
      <c r="S123" s="3" t="s">
        <v>34</v>
      </c>
    </row>
    <row r="124">
      <c r="A124" s="2">
        <v>42318.71487268519</v>
      </c>
      <c r="B124" s="3">
        <v>44.0</v>
      </c>
      <c r="C124" s="3" t="s">
        <v>19</v>
      </c>
      <c r="D124" s="3">
        <v>67.0</v>
      </c>
      <c r="E124" s="3" t="s">
        <v>271</v>
      </c>
      <c r="F124" s="3">
        <v>1.0</v>
      </c>
      <c r="G124" s="3">
        <v>9.0</v>
      </c>
      <c r="H124" s="3" t="s">
        <v>21</v>
      </c>
      <c r="I124" s="3" t="s">
        <v>22</v>
      </c>
      <c r="J124" s="3" t="s">
        <v>23</v>
      </c>
      <c r="K124" s="3" t="s">
        <v>24</v>
      </c>
      <c r="L124" s="3">
        <v>8.0</v>
      </c>
      <c r="M124" s="3" t="s">
        <v>25</v>
      </c>
      <c r="N124" s="3" t="s">
        <v>284</v>
      </c>
      <c r="O124" s="3" t="s">
        <v>243</v>
      </c>
      <c r="P124" s="4">
        <v>30138.0</v>
      </c>
      <c r="Q124" s="3" t="s">
        <v>115</v>
      </c>
      <c r="S124" s="3" t="s">
        <v>34</v>
      </c>
    </row>
    <row r="125">
      <c r="A125" s="2">
        <v>42318.71487268519</v>
      </c>
      <c r="B125" s="3">
        <v>44.0</v>
      </c>
      <c r="C125" s="3" t="s">
        <v>19</v>
      </c>
      <c r="D125" s="3">
        <v>67.0</v>
      </c>
      <c r="E125" s="3" t="s">
        <v>271</v>
      </c>
      <c r="F125" s="3">
        <v>1.0</v>
      </c>
      <c r="G125" s="3">
        <v>9.0</v>
      </c>
      <c r="H125" s="3" t="s">
        <v>21</v>
      </c>
      <c r="I125" s="3" t="s">
        <v>22</v>
      </c>
      <c r="J125" s="3" t="s">
        <v>23</v>
      </c>
      <c r="K125" s="3" t="s">
        <v>24</v>
      </c>
      <c r="L125" s="3">
        <v>9.0</v>
      </c>
      <c r="M125" s="3" t="s">
        <v>30</v>
      </c>
      <c r="N125" s="3" t="s">
        <v>285</v>
      </c>
      <c r="O125" s="3" t="s">
        <v>158</v>
      </c>
      <c r="P125" s="4">
        <v>22061.0</v>
      </c>
      <c r="Q125" s="3" t="s">
        <v>115</v>
      </c>
      <c r="S125" s="3" t="s">
        <v>34</v>
      </c>
    </row>
    <row r="126">
      <c r="A126" s="2">
        <v>42318.71487268519</v>
      </c>
      <c r="B126" s="3">
        <v>44.0</v>
      </c>
      <c r="C126" s="3" t="s">
        <v>19</v>
      </c>
      <c r="D126" s="3">
        <v>67.0</v>
      </c>
      <c r="E126" s="3" t="s">
        <v>271</v>
      </c>
      <c r="F126" s="3">
        <v>1.0</v>
      </c>
      <c r="G126" s="3">
        <v>9.0</v>
      </c>
      <c r="H126" s="3" t="s">
        <v>21</v>
      </c>
      <c r="I126" s="3" t="s">
        <v>22</v>
      </c>
      <c r="J126" s="3" t="s">
        <v>23</v>
      </c>
      <c r="K126" s="3" t="s">
        <v>24</v>
      </c>
      <c r="L126" s="3">
        <v>10.0</v>
      </c>
      <c r="M126" s="3" t="s">
        <v>25</v>
      </c>
      <c r="N126" s="3" t="s">
        <v>286</v>
      </c>
      <c r="O126" s="3" t="s">
        <v>281</v>
      </c>
      <c r="P126" s="4">
        <v>22001.0</v>
      </c>
      <c r="Q126" s="3" t="s">
        <v>52</v>
      </c>
      <c r="S126" s="3" t="s">
        <v>34</v>
      </c>
    </row>
    <row r="127">
      <c r="A127" s="2">
        <v>42318.71487268519</v>
      </c>
      <c r="B127" s="3">
        <v>44.0</v>
      </c>
      <c r="C127" s="3" t="s">
        <v>19</v>
      </c>
      <c r="D127" s="3">
        <v>67.0</v>
      </c>
      <c r="E127" s="3" t="s">
        <v>271</v>
      </c>
      <c r="F127" s="3">
        <v>1.0</v>
      </c>
      <c r="G127" s="3">
        <v>9.0</v>
      </c>
      <c r="H127" s="3" t="s">
        <v>21</v>
      </c>
      <c r="I127" s="3" t="s">
        <v>22</v>
      </c>
      <c r="J127" s="3" t="s">
        <v>23</v>
      </c>
      <c r="K127" s="3" t="s">
        <v>24</v>
      </c>
      <c r="L127" s="3">
        <v>11.0</v>
      </c>
      <c r="M127" s="3" t="s">
        <v>30</v>
      </c>
      <c r="N127" s="3" t="s">
        <v>287</v>
      </c>
      <c r="O127" s="3" t="s">
        <v>288</v>
      </c>
      <c r="P127" s="4">
        <v>21824.0</v>
      </c>
      <c r="Q127" s="3" t="s">
        <v>72</v>
      </c>
      <c r="S127" s="3" t="s">
        <v>34</v>
      </c>
    </row>
    <row r="128">
      <c r="A128" s="2">
        <v>42318.71487268519</v>
      </c>
      <c r="B128" s="3">
        <v>44.0</v>
      </c>
      <c r="C128" s="3" t="s">
        <v>19</v>
      </c>
      <c r="D128" s="3">
        <v>67.0</v>
      </c>
      <c r="E128" s="3" t="s">
        <v>271</v>
      </c>
      <c r="F128" s="3">
        <v>1.0</v>
      </c>
      <c r="G128" s="3">
        <v>9.0</v>
      </c>
      <c r="H128" s="3" t="s">
        <v>21</v>
      </c>
      <c r="I128" s="3" t="s">
        <v>22</v>
      </c>
      <c r="J128" s="3" t="s">
        <v>23</v>
      </c>
      <c r="K128" s="3" t="s">
        <v>24</v>
      </c>
      <c r="L128" s="3">
        <v>12.0</v>
      </c>
      <c r="M128" s="3" t="s">
        <v>25</v>
      </c>
      <c r="N128" s="3" t="s">
        <v>289</v>
      </c>
      <c r="O128" s="3" t="s">
        <v>290</v>
      </c>
      <c r="P128" s="4">
        <v>34753.0</v>
      </c>
      <c r="Q128" s="3" t="s">
        <v>191</v>
      </c>
      <c r="S128" s="3" t="s">
        <v>34</v>
      </c>
    </row>
    <row r="129">
      <c r="A129" s="2">
        <v>42318.71487268519</v>
      </c>
      <c r="B129" s="3">
        <v>44.0</v>
      </c>
      <c r="C129" s="3" t="s">
        <v>19</v>
      </c>
      <c r="D129" s="3">
        <v>67.0</v>
      </c>
      <c r="E129" s="3" t="s">
        <v>271</v>
      </c>
      <c r="F129" s="3">
        <v>1.0</v>
      </c>
      <c r="G129" s="3">
        <v>9.0</v>
      </c>
      <c r="H129" s="3" t="s">
        <v>21</v>
      </c>
      <c r="I129" s="3" t="s">
        <v>22</v>
      </c>
      <c r="J129" s="3" t="s">
        <v>23</v>
      </c>
      <c r="K129" s="3" t="s">
        <v>24</v>
      </c>
      <c r="L129" s="3">
        <v>13.0</v>
      </c>
      <c r="M129" s="3" t="s">
        <v>30</v>
      </c>
      <c r="N129" s="3" t="s">
        <v>291</v>
      </c>
      <c r="O129" s="3" t="s">
        <v>292</v>
      </c>
      <c r="P129" s="4">
        <v>33618.0</v>
      </c>
      <c r="Q129" s="3" t="s">
        <v>191</v>
      </c>
      <c r="S129" s="3" t="s">
        <v>34</v>
      </c>
    </row>
    <row r="130">
      <c r="A130" s="2">
        <v>42318.71487268519</v>
      </c>
      <c r="B130" s="3">
        <v>44.0</v>
      </c>
      <c r="C130" s="3" t="s">
        <v>19</v>
      </c>
      <c r="D130" s="3">
        <v>67.0</v>
      </c>
      <c r="E130" s="3" t="s">
        <v>271</v>
      </c>
      <c r="F130" s="3">
        <v>1.0</v>
      </c>
      <c r="G130" s="3">
        <v>9.0</v>
      </c>
      <c r="H130" s="3" t="s">
        <v>21</v>
      </c>
      <c r="I130" s="3" t="s">
        <v>22</v>
      </c>
      <c r="J130" s="3" t="s">
        <v>23</v>
      </c>
      <c r="K130" s="3" t="s">
        <v>24</v>
      </c>
      <c r="L130" s="3">
        <v>14.0</v>
      </c>
      <c r="M130" s="3" t="s">
        <v>25</v>
      </c>
      <c r="N130" s="3" t="s">
        <v>293</v>
      </c>
      <c r="O130" s="3" t="s">
        <v>127</v>
      </c>
      <c r="P130" s="4">
        <v>22531.0</v>
      </c>
      <c r="Q130" s="3" t="s">
        <v>110</v>
      </c>
      <c r="S130" s="3" t="s">
        <v>34</v>
      </c>
    </row>
    <row r="131">
      <c r="A131" s="2">
        <v>42318.71487268519</v>
      </c>
      <c r="B131" s="3">
        <v>44.0</v>
      </c>
      <c r="C131" s="3" t="s">
        <v>19</v>
      </c>
      <c r="D131" s="3">
        <v>67.0</v>
      </c>
      <c r="E131" s="3" t="s">
        <v>271</v>
      </c>
      <c r="F131" s="3">
        <v>1.0</v>
      </c>
      <c r="G131" s="3">
        <v>9.0</v>
      </c>
      <c r="H131" s="3" t="s">
        <v>21</v>
      </c>
      <c r="I131" s="3" t="s">
        <v>22</v>
      </c>
      <c r="J131" s="3" t="s">
        <v>23</v>
      </c>
      <c r="K131" s="3" t="s">
        <v>24</v>
      </c>
      <c r="L131" s="3">
        <v>15.0</v>
      </c>
      <c r="M131" s="3" t="s">
        <v>30</v>
      </c>
      <c r="N131" s="3" t="s">
        <v>294</v>
      </c>
      <c r="O131" s="3" t="s">
        <v>295</v>
      </c>
      <c r="P131" s="4">
        <v>33593.0</v>
      </c>
      <c r="Q131" s="3" t="s">
        <v>153</v>
      </c>
      <c r="S131" s="3" t="s">
        <v>34</v>
      </c>
    </row>
    <row r="132">
      <c r="A132" s="2">
        <v>42318.71487268519</v>
      </c>
      <c r="B132" s="3">
        <v>44.0</v>
      </c>
      <c r="C132" s="3" t="s">
        <v>19</v>
      </c>
      <c r="D132" s="3">
        <v>67.0</v>
      </c>
      <c r="E132" s="3" t="s">
        <v>271</v>
      </c>
      <c r="F132" s="3">
        <v>1.0</v>
      </c>
      <c r="G132" s="3">
        <v>9.0</v>
      </c>
      <c r="H132" s="3" t="s">
        <v>21</v>
      </c>
      <c r="I132" s="3" t="s">
        <v>22</v>
      </c>
      <c r="J132" s="3" t="s">
        <v>23</v>
      </c>
      <c r="K132" s="3" t="s">
        <v>24</v>
      </c>
      <c r="L132" s="3">
        <v>16.0</v>
      </c>
      <c r="M132" s="3" t="s">
        <v>25</v>
      </c>
      <c r="N132" s="3" t="s">
        <v>296</v>
      </c>
      <c r="O132" s="3" t="s">
        <v>297</v>
      </c>
      <c r="P132" s="4">
        <v>24607.0</v>
      </c>
      <c r="Q132" s="3" t="s">
        <v>216</v>
      </c>
      <c r="S132" s="3" t="s">
        <v>34</v>
      </c>
    </row>
    <row r="133">
      <c r="A133" s="2">
        <v>42318.71487268519</v>
      </c>
      <c r="B133" s="3">
        <v>44.0</v>
      </c>
      <c r="C133" s="3" t="s">
        <v>19</v>
      </c>
      <c r="D133" s="3">
        <v>67.0</v>
      </c>
      <c r="E133" s="3" t="s">
        <v>271</v>
      </c>
      <c r="F133" s="3">
        <v>1.0</v>
      </c>
      <c r="G133" s="3">
        <v>9.0</v>
      </c>
      <c r="H133" s="3" t="s">
        <v>21</v>
      </c>
      <c r="I133" s="3" t="s">
        <v>22</v>
      </c>
      <c r="J133" s="3" t="s">
        <v>23</v>
      </c>
      <c r="K133" s="3" t="s">
        <v>24</v>
      </c>
      <c r="L133" s="3">
        <v>17.0</v>
      </c>
      <c r="M133" s="3" t="s">
        <v>30</v>
      </c>
      <c r="N133" s="3" t="s">
        <v>298</v>
      </c>
      <c r="O133" s="3" t="s">
        <v>299</v>
      </c>
      <c r="P133" s="4">
        <v>20166.0</v>
      </c>
      <c r="Q133" s="3" t="s">
        <v>115</v>
      </c>
      <c r="S133" s="3" t="s">
        <v>34</v>
      </c>
    </row>
    <row r="134">
      <c r="A134" s="2">
        <v>42318.71487268519</v>
      </c>
      <c r="B134" s="3">
        <v>44.0</v>
      </c>
      <c r="C134" s="3" t="s">
        <v>19</v>
      </c>
      <c r="D134" s="3">
        <v>67.0</v>
      </c>
      <c r="E134" s="3" t="s">
        <v>271</v>
      </c>
      <c r="F134" s="3">
        <v>1.0</v>
      </c>
      <c r="G134" s="3">
        <v>9.0</v>
      </c>
      <c r="H134" s="3" t="s">
        <v>21</v>
      </c>
      <c r="I134" s="3" t="s">
        <v>22</v>
      </c>
      <c r="J134" s="3" t="s">
        <v>23</v>
      </c>
      <c r="K134" s="3" t="s">
        <v>24</v>
      </c>
      <c r="L134" s="3">
        <v>18.0</v>
      </c>
      <c r="M134" s="3" t="s">
        <v>25</v>
      </c>
      <c r="N134" s="3" t="s">
        <v>300</v>
      </c>
      <c r="O134" s="3" t="s">
        <v>301</v>
      </c>
      <c r="P134" s="4">
        <v>31181.0</v>
      </c>
      <c r="Q134" s="3" t="s">
        <v>132</v>
      </c>
      <c r="S134" s="3" t="s">
        <v>34</v>
      </c>
    </row>
    <row r="135">
      <c r="A135" s="2">
        <v>42318.71487268519</v>
      </c>
      <c r="B135" s="3">
        <v>44.0</v>
      </c>
      <c r="C135" s="3" t="s">
        <v>19</v>
      </c>
      <c r="D135" s="3">
        <v>67.0</v>
      </c>
      <c r="E135" s="3" t="s">
        <v>271</v>
      </c>
      <c r="F135" s="3">
        <v>1.0</v>
      </c>
      <c r="G135" s="3">
        <v>9.0</v>
      </c>
      <c r="H135" s="3" t="s">
        <v>21</v>
      </c>
      <c r="I135" s="3" t="s">
        <v>22</v>
      </c>
      <c r="J135" s="3" t="s">
        <v>23</v>
      </c>
      <c r="K135" s="3" t="s">
        <v>24</v>
      </c>
      <c r="L135" s="3">
        <v>19.0</v>
      </c>
      <c r="M135" s="3" t="s">
        <v>30</v>
      </c>
      <c r="N135" s="3" t="s">
        <v>302</v>
      </c>
      <c r="O135" s="3" t="s">
        <v>303</v>
      </c>
      <c r="P135" s="4">
        <v>15982.0</v>
      </c>
      <c r="Q135" s="3" t="s">
        <v>105</v>
      </c>
      <c r="S135" s="3" t="s">
        <v>34</v>
      </c>
    </row>
    <row r="136">
      <c r="A136" s="2">
        <v>42318.71487268519</v>
      </c>
      <c r="B136" s="3">
        <v>44.0</v>
      </c>
      <c r="C136" s="3" t="s">
        <v>19</v>
      </c>
      <c r="D136" s="3">
        <v>67.0</v>
      </c>
      <c r="E136" s="3" t="s">
        <v>271</v>
      </c>
      <c r="F136" s="3">
        <v>1.0</v>
      </c>
      <c r="G136" s="3">
        <v>9.0</v>
      </c>
      <c r="H136" s="3" t="s">
        <v>21</v>
      </c>
      <c r="I136" s="3" t="s">
        <v>22</v>
      </c>
      <c r="J136" s="3" t="s">
        <v>23</v>
      </c>
      <c r="K136" s="3" t="s">
        <v>24</v>
      </c>
      <c r="L136" s="3">
        <v>20.0</v>
      </c>
      <c r="M136" s="3" t="s">
        <v>25</v>
      </c>
      <c r="N136" s="3" t="s">
        <v>304</v>
      </c>
      <c r="O136" s="3" t="s">
        <v>305</v>
      </c>
      <c r="P136" s="4">
        <v>26980.0</v>
      </c>
      <c r="Q136" s="3" t="s">
        <v>216</v>
      </c>
      <c r="S136" s="3" t="s">
        <v>34</v>
      </c>
    </row>
    <row r="137">
      <c r="A137" s="2">
        <v>42318.71487268519</v>
      </c>
      <c r="B137" s="3">
        <v>44.0</v>
      </c>
      <c r="C137" s="3" t="s">
        <v>19</v>
      </c>
      <c r="D137" s="3">
        <v>67.0</v>
      </c>
      <c r="E137" s="3" t="s">
        <v>271</v>
      </c>
      <c r="F137" s="3">
        <v>1.0</v>
      </c>
      <c r="G137" s="3">
        <v>9.0</v>
      </c>
      <c r="H137" s="3" t="s">
        <v>21</v>
      </c>
      <c r="I137" s="3" t="s">
        <v>22</v>
      </c>
      <c r="J137" s="3" t="s">
        <v>23</v>
      </c>
      <c r="K137" s="3" t="s">
        <v>24</v>
      </c>
      <c r="L137" s="3">
        <v>21.0</v>
      </c>
      <c r="M137" s="3" t="s">
        <v>30</v>
      </c>
      <c r="N137" s="3" t="s">
        <v>306</v>
      </c>
      <c r="O137" s="3" t="s">
        <v>307</v>
      </c>
      <c r="P137" s="4">
        <v>18954.0</v>
      </c>
      <c r="Q137" s="3" t="s">
        <v>205</v>
      </c>
      <c r="S137" s="3" t="s">
        <v>34</v>
      </c>
    </row>
    <row r="138">
      <c r="A138" s="2">
        <v>42318.71487268519</v>
      </c>
      <c r="B138" s="3">
        <v>44.0</v>
      </c>
      <c r="C138" s="3" t="s">
        <v>19</v>
      </c>
      <c r="D138" s="3">
        <v>67.0</v>
      </c>
      <c r="E138" s="3" t="s">
        <v>271</v>
      </c>
      <c r="F138" s="3">
        <v>1.0</v>
      </c>
      <c r="G138" s="3">
        <v>9.0</v>
      </c>
      <c r="H138" s="3" t="s">
        <v>21</v>
      </c>
      <c r="I138" s="3" t="s">
        <v>22</v>
      </c>
      <c r="J138" s="3" t="s">
        <v>23</v>
      </c>
      <c r="K138" s="3" t="s">
        <v>24</v>
      </c>
      <c r="L138" s="3">
        <v>22.0</v>
      </c>
      <c r="M138" s="3" t="s">
        <v>25</v>
      </c>
      <c r="N138" s="3" t="s">
        <v>308</v>
      </c>
      <c r="O138" s="3" t="s">
        <v>309</v>
      </c>
      <c r="P138" s="4">
        <v>18009.0</v>
      </c>
      <c r="Q138" s="3" t="s">
        <v>169</v>
      </c>
      <c r="S138" s="3" t="s">
        <v>34</v>
      </c>
    </row>
    <row r="139">
      <c r="A139" s="2">
        <v>42318.71487268519</v>
      </c>
      <c r="B139" s="3">
        <v>44.0</v>
      </c>
      <c r="C139" s="3" t="s">
        <v>19</v>
      </c>
      <c r="D139" s="3">
        <v>67.0</v>
      </c>
      <c r="E139" s="3" t="s">
        <v>271</v>
      </c>
      <c r="F139" s="3">
        <v>1.0</v>
      </c>
      <c r="G139" s="3">
        <v>9.0</v>
      </c>
      <c r="H139" s="3" t="s">
        <v>21</v>
      </c>
      <c r="I139" s="3" t="s">
        <v>22</v>
      </c>
      <c r="J139" s="3" t="s">
        <v>23</v>
      </c>
      <c r="K139" s="3" t="s">
        <v>24</v>
      </c>
      <c r="L139" s="3">
        <v>23.0</v>
      </c>
      <c r="M139" s="3" t="s">
        <v>30</v>
      </c>
      <c r="N139" s="3" t="s">
        <v>310</v>
      </c>
      <c r="O139" s="3" t="s">
        <v>311</v>
      </c>
      <c r="P139" s="4">
        <v>29869.0</v>
      </c>
      <c r="Q139" s="3" t="s">
        <v>28</v>
      </c>
      <c r="S139" s="3" t="s">
        <v>34</v>
      </c>
    </row>
    <row r="140">
      <c r="A140" s="2">
        <v>42318.71487268519</v>
      </c>
      <c r="B140" s="3">
        <v>44.0</v>
      </c>
      <c r="C140" s="3" t="s">
        <v>19</v>
      </c>
      <c r="D140" s="3">
        <v>67.0</v>
      </c>
      <c r="E140" s="3" t="s">
        <v>271</v>
      </c>
      <c r="F140" s="3">
        <v>1.0</v>
      </c>
      <c r="G140" s="3">
        <v>9.0</v>
      </c>
      <c r="H140" s="3" t="s">
        <v>21</v>
      </c>
      <c r="I140" s="3" t="s">
        <v>22</v>
      </c>
      <c r="J140" s="3" t="s">
        <v>23</v>
      </c>
      <c r="K140" s="3" t="s">
        <v>24</v>
      </c>
      <c r="L140" s="3">
        <v>24.0</v>
      </c>
      <c r="M140" s="3" t="s">
        <v>25</v>
      </c>
      <c r="N140" s="3" t="s">
        <v>312</v>
      </c>
      <c r="O140" s="3" t="s">
        <v>104</v>
      </c>
      <c r="P140" s="4">
        <v>23474.0</v>
      </c>
      <c r="Q140" s="3" t="s">
        <v>110</v>
      </c>
      <c r="S140" s="3" t="s">
        <v>34</v>
      </c>
    </row>
    <row r="141">
      <c r="A141" s="2">
        <v>42318.71487268519</v>
      </c>
      <c r="B141" s="3">
        <v>44.0</v>
      </c>
      <c r="C141" s="3" t="s">
        <v>19</v>
      </c>
      <c r="D141" s="3">
        <v>67.0</v>
      </c>
      <c r="E141" s="3" t="s">
        <v>271</v>
      </c>
      <c r="F141" s="3">
        <v>1.0</v>
      </c>
      <c r="G141" s="3">
        <v>9.0</v>
      </c>
      <c r="H141" s="3" t="s">
        <v>21</v>
      </c>
      <c r="I141" s="3" t="s">
        <v>22</v>
      </c>
      <c r="J141" s="3" t="s">
        <v>23</v>
      </c>
      <c r="K141" s="3" t="s">
        <v>24</v>
      </c>
      <c r="L141" s="3">
        <v>25.0</v>
      </c>
      <c r="M141" s="3" t="s">
        <v>30</v>
      </c>
      <c r="N141" s="3" t="s">
        <v>313</v>
      </c>
      <c r="O141" s="3" t="s">
        <v>32</v>
      </c>
      <c r="P141" s="4">
        <v>26528.0</v>
      </c>
      <c r="Q141" s="3" t="s">
        <v>37</v>
      </c>
      <c r="S141" s="3" t="s">
        <v>34</v>
      </c>
    </row>
    <row r="142">
      <c r="A142" s="2">
        <v>42318.71487268519</v>
      </c>
      <c r="B142" s="3">
        <v>44.0</v>
      </c>
      <c r="C142" s="3" t="s">
        <v>19</v>
      </c>
      <c r="D142" s="3">
        <v>67.0</v>
      </c>
      <c r="E142" s="3" t="s">
        <v>271</v>
      </c>
      <c r="F142" s="3">
        <v>1.0</v>
      </c>
      <c r="G142" s="3">
        <v>9.0</v>
      </c>
      <c r="H142" s="3" t="s">
        <v>21</v>
      </c>
      <c r="I142" s="3" t="s">
        <v>22</v>
      </c>
      <c r="J142" s="3" t="s">
        <v>23</v>
      </c>
      <c r="K142" s="3" t="s">
        <v>24</v>
      </c>
      <c r="L142" s="3">
        <v>26.0</v>
      </c>
      <c r="M142" s="3" t="s">
        <v>25</v>
      </c>
      <c r="N142" s="3" t="s">
        <v>314</v>
      </c>
      <c r="O142" s="3" t="s">
        <v>315</v>
      </c>
      <c r="P142" s="4">
        <v>24100.0</v>
      </c>
      <c r="Q142" s="3" t="s">
        <v>55</v>
      </c>
      <c r="S142" s="3" t="s">
        <v>34</v>
      </c>
    </row>
    <row r="143">
      <c r="A143" s="2">
        <v>42318.71487268519</v>
      </c>
      <c r="B143" s="3">
        <v>44.0</v>
      </c>
      <c r="C143" s="3" t="s">
        <v>19</v>
      </c>
      <c r="D143" s="3">
        <v>67.0</v>
      </c>
      <c r="E143" s="3" t="s">
        <v>271</v>
      </c>
      <c r="F143" s="3">
        <v>1.0</v>
      </c>
      <c r="G143" s="3">
        <v>9.0</v>
      </c>
      <c r="H143" s="3" t="s">
        <v>21</v>
      </c>
      <c r="I143" s="3" t="s">
        <v>22</v>
      </c>
      <c r="J143" s="3" t="s">
        <v>23</v>
      </c>
      <c r="K143" s="3" t="s">
        <v>24</v>
      </c>
      <c r="L143" s="3">
        <v>27.0</v>
      </c>
      <c r="M143" s="3" t="s">
        <v>30</v>
      </c>
      <c r="N143" s="3" t="s">
        <v>316</v>
      </c>
      <c r="O143" s="3" t="s">
        <v>317</v>
      </c>
      <c r="P143" s="4">
        <v>19612.0</v>
      </c>
      <c r="Q143" s="3" t="s">
        <v>72</v>
      </c>
      <c r="S143" s="3" t="s">
        <v>34</v>
      </c>
    </row>
    <row r="144">
      <c r="A144" s="2">
        <v>42318.71487268519</v>
      </c>
      <c r="B144" s="3">
        <v>44.0</v>
      </c>
      <c r="C144" s="3" t="s">
        <v>19</v>
      </c>
      <c r="D144" s="3">
        <v>67.0</v>
      </c>
      <c r="E144" s="3" t="s">
        <v>271</v>
      </c>
      <c r="F144" s="3">
        <v>1.0</v>
      </c>
      <c r="G144" s="3">
        <v>9.0</v>
      </c>
      <c r="H144" s="3" t="s">
        <v>21</v>
      </c>
      <c r="I144" s="3" t="s">
        <v>22</v>
      </c>
      <c r="J144" s="3" t="s">
        <v>23</v>
      </c>
      <c r="K144" s="3" t="s">
        <v>24</v>
      </c>
      <c r="L144" s="3">
        <v>28.0</v>
      </c>
      <c r="M144" s="3" t="s">
        <v>25</v>
      </c>
      <c r="N144" s="3" t="s">
        <v>318</v>
      </c>
      <c r="O144" s="3" t="s">
        <v>319</v>
      </c>
      <c r="P144" s="4">
        <v>31582.0</v>
      </c>
      <c r="Q144" s="3" t="s">
        <v>33</v>
      </c>
      <c r="S144" s="3" t="s">
        <v>34</v>
      </c>
    </row>
    <row r="145">
      <c r="A145" s="2">
        <v>42318.71487268519</v>
      </c>
      <c r="B145" s="3">
        <v>44.0</v>
      </c>
      <c r="C145" s="3" t="s">
        <v>19</v>
      </c>
      <c r="D145" s="3">
        <v>67.0</v>
      </c>
      <c r="E145" s="3" t="s">
        <v>271</v>
      </c>
      <c r="F145" s="3">
        <v>1.0</v>
      </c>
      <c r="G145" s="3">
        <v>9.0</v>
      </c>
      <c r="H145" s="3" t="s">
        <v>21</v>
      </c>
      <c r="I145" s="3" t="s">
        <v>22</v>
      </c>
      <c r="J145" s="3" t="s">
        <v>23</v>
      </c>
      <c r="K145" s="3" t="s">
        <v>24</v>
      </c>
      <c r="L145" s="3">
        <v>29.0</v>
      </c>
      <c r="M145" s="3" t="s">
        <v>30</v>
      </c>
      <c r="N145" s="3" t="s">
        <v>320</v>
      </c>
      <c r="O145" s="3" t="s">
        <v>321</v>
      </c>
      <c r="P145" s="4">
        <v>20011.0</v>
      </c>
      <c r="Q145" s="3" t="s">
        <v>86</v>
      </c>
      <c r="S145" s="3" t="s">
        <v>34</v>
      </c>
    </row>
    <row r="146">
      <c r="A146" s="2">
        <v>42318.71487268519</v>
      </c>
      <c r="B146" s="3">
        <v>44.0</v>
      </c>
      <c r="C146" s="3" t="s">
        <v>19</v>
      </c>
      <c r="D146" s="3">
        <v>67.0</v>
      </c>
      <c r="E146" s="3" t="s">
        <v>271</v>
      </c>
      <c r="F146" s="3">
        <v>1.0</v>
      </c>
      <c r="G146" s="3">
        <v>9.0</v>
      </c>
      <c r="H146" s="3" t="s">
        <v>21</v>
      </c>
      <c r="I146" s="3" t="s">
        <v>22</v>
      </c>
      <c r="J146" s="3" t="s">
        <v>23</v>
      </c>
      <c r="K146" s="3" t="s">
        <v>24</v>
      </c>
      <c r="L146" s="3">
        <v>30.0</v>
      </c>
      <c r="M146" s="3" t="s">
        <v>25</v>
      </c>
      <c r="N146" s="3" t="s">
        <v>26</v>
      </c>
      <c r="O146" s="3" t="s">
        <v>123</v>
      </c>
      <c r="P146" s="4">
        <v>22320.0</v>
      </c>
      <c r="Q146" s="3" t="s">
        <v>149</v>
      </c>
      <c r="S146" s="3" t="s">
        <v>34</v>
      </c>
    </row>
    <row r="147">
      <c r="A147" s="2">
        <v>42318.71487268519</v>
      </c>
      <c r="B147" s="3">
        <v>44.0</v>
      </c>
      <c r="C147" s="3" t="s">
        <v>19</v>
      </c>
      <c r="D147" s="3">
        <v>67.0</v>
      </c>
      <c r="E147" s="3" t="s">
        <v>271</v>
      </c>
      <c r="F147" s="3">
        <v>1.0</v>
      </c>
      <c r="G147" s="3">
        <v>9.0</v>
      </c>
      <c r="H147" s="3" t="s">
        <v>21</v>
      </c>
      <c r="I147" s="3" t="s">
        <v>22</v>
      </c>
      <c r="J147" s="3" t="s">
        <v>23</v>
      </c>
      <c r="K147" s="3" t="s">
        <v>24</v>
      </c>
      <c r="L147" s="3">
        <v>31.0</v>
      </c>
      <c r="M147" s="3" t="s">
        <v>30</v>
      </c>
      <c r="N147" s="3" t="s">
        <v>322</v>
      </c>
      <c r="O147" s="3" t="s">
        <v>323</v>
      </c>
      <c r="P147" s="4">
        <v>20327.0</v>
      </c>
      <c r="Q147" s="3" t="s">
        <v>33</v>
      </c>
      <c r="S147" s="3" t="s">
        <v>34</v>
      </c>
    </row>
    <row r="148">
      <c r="A148" s="2">
        <v>42318.71487268519</v>
      </c>
      <c r="B148" s="3">
        <v>44.0</v>
      </c>
      <c r="C148" s="3" t="s">
        <v>19</v>
      </c>
      <c r="D148" s="3">
        <v>67.0</v>
      </c>
      <c r="E148" s="3" t="s">
        <v>271</v>
      </c>
      <c r="F148" s="3">
        <v>1.0</v>
      </c>
      <c r="G148" s="3">
        <v>9.0</v>
      </c>
      <c r="H148" s="3" t="s">
        <v>21</v>
      </c>
      <c r="I148" s="3" t="s">
        <v>22</v>
      </c>
      <c r="J148" s="3" t="s">
        <v>23</v>
      </c>
      <c r="K148" s="3" t="s">
        <v>24</v>
      </c>
      <c r="L148" s="3">
        <v>32.0</v>
      </c>
      <c r="M148" s="3" t="s">
        <v>25</v>
      </c>
      <c r="N148" s="3" t="s">
        <v>324</v>
      </c>
      <c r="O148" s="3" t="s">
        <v>91</v>
      </c>
      <c r="P148" s="4">
        <v>20485.0</v>
      </c>
      <c r="Q148" s="3" t="s">
        <v>40</v>
      </c>
      <c r="S148" s="3" t="s">
        <v>34</v>
      </c>
    </row>
    <row r="149">
      <c r="A149" s="2">
        <v>42318.71487268519</v>
      </c>
      <c r="B149" s="3">
        <v>44.0</v>
      </c>
      <c r="C149" s="3" t="s">
        <v>19</v>
      </c>
      <c r="D149" s="3">
        <v>67.0</v>
      </c>
      <c r="E149" s="3" t="s">
        <v>271</v>
      </c>
      <c r="F149" s="3">
        <v>1.0</v>
      </c>
      <c r="G149" s="3">
        <v>9.0</v>
      </c>
      <c r="H149" s="3" t="s">
        <v>21</v>
      </c>
      <c r="I149" s="3" t="s">
        <v>22</v>
      </c>
      <c r="J149" s="3" t="s">
        <v>23</v>
      </c>
      <c r="K149" s="3" t="s">
        <v>24</v>
      </c>
      <c r="L149" s="3">
        <v>33.0</v>
      </c>
      <c r="M149" s="3" t="s">
        <v>30</v>
      </c>
      <c r="N149" s="3" t="s">
        <v>325</v>
      </c>
      <c r="O149" s="3" t="s">
        <v>326</v>
      </c>
      <c r="P149" s="4">
        <v>19720.0</v>
      </c>
      <c r="Q149" s="3" t="s">
        <v>105</v>
      </c>
      <c r="S149" s="3" t="s">
        <v>34</v>
      </c>
    </row>
    <row r="150">
      <c r="A150" s="2">
        <v>42318.71487268519</v>
      </c>
      <c r="B150" s="3">
        <v>44.0</v>
      </c>
      <c r="C150" s="3" t="s">
        <v>19</v>
      </c>
      <c r="D150" s="3">
        <v>67.0</v>
      </c>
      <c r="E150" s="3" t="s">
        <v>271</v>
      </c>
      <c r="F150" s="3">
        <v>1.0</v>
      </c>
      <c r="G150" s="3">
        <v>9.0</v>
      </c>
      <c r="H150" s="3" t="s">
        <v>21</v>
      </c>
      <c r="I150" s="3" t="s">
        <v>22</v>
      </c>
      <c r="J150" s="3" t="s">
        <v>23</v>
      </c>
      <c r="K150" s="3" t="s">
        <v>24</v>
      </c>
      <c r="L150" s="3">
        <v>34.0</v>
      </c>
      <c r="M150" s="3" t="s">
        <v>25</v>
      </c>
      <c r="N150" s="3" t="s">
        <v>327</v>
      </c>
      <c r="O150" s="3" t="s">
        <v>196</v>
      </c>
      <c r="P150" s="4">
        <v>19019.0</v>
      </c>
      <c r="Q150" s="3" t="s">
        <v>105</v>
      </c>
      <c r="S150" s="3" t="s">
        <v>29</v>
      </c>
    </row>
    <row r="151">
      <c r="A151" s="2">
        <v>42318.71487268519</v>
      </c>
      <c r="B151" s="3">
        <v>44.0</v>
      </c>
      <c r="C151" s="3" t="s">
        <v>19</v>
      </c>
      <c r="D151" s="3">
        <v>67.0</v>
      </c>
      <c r="E151" s="3" t="s">
        <v>271</v>
      </c>
      <c r="F151" s="3">
        <v>1.0</v>
      </c>
      <c r="G151" s="3">
        <v>9.0</v>
      </c>
      <c r="H151" s="3" t="s">
        <v>21</v>
      </c>
      <c r="I151" s="3" t="s">
        <v>22</v>
      </c>
      <c r="J151" s="3" t="s">
        <v>23</v>
      </c>
      <c r="K151" s="3" t="s">
        <v>24</v>
      </c>
      <c r="L151" s="3">
        <v>35.0</v>
      </c>
      <c r="M151" s="3" t="s">
        <v>30</v>
      </c>
      <c r="N151" s="3" t="s">
        <v>328</v>
      </c>
      <c r="O151" s="3" t="s">
        <v>329</v>
      </c>
      <c r="P151" s="4">
        <v>18012.0</v>
      </c>
      <c r="Q151" s="3" t="s">
        <v>49</v>
      </c>
      <c r="S151" s="3" t="s">
        <v>29</v>
      </c>
    </row>
    <row r="152">
      <c r="A152" s="2">
        <v>42318.71487268519</v>
      </c>
      <c r="B152" s="3">
        <v>44.0</v>
      </c>
      <c r="C152" s="3" t="s">
        <v>19</v>
      </c>
      <c r="D152" s="3">
        <v>68.0</v>
      </c>
      <c r="E152" s="3" t="s">
        <v>330</v>
      </c>
      <c r="F152" s="3">
        <v>1.0</v>
      </c>
      <c r="G152" s="3">
        <v>9.0</v>
      </c>
      <c r="H152" s="3" t="s">
        <v>21</v>
      </c>
      <c r="I152" s="3" t="s">
        <v>22</v>
      </c>
      <c r="J152" s="3" t="s">
        <v>23</v>
      </c>
      <c r="K152" s="3" t="s">
        <v>24</v>
      </c>
      <c r="L152" s="3">
        <v>1.0</v>
      </c>
      <c r="M152" s="3" t="s">
        <v>25</v>
      </c>
      <c r="N152" s="3" t="s">
        <v>331</v>
      </c>
      <c r="O152" s="3" t="s">
        <v>246</v>
      </c>
      <c r="P152" s="4">
        <v>17940.0</v>
      </c>
      <c r="Q152" s="3" t="s">
        <v>55</v>
      </c>
      <c r="S152" s="3" t="s">
        <v>29</v>
      </c>
    </row>
    <row r="153">
      <c r="A153" s="2">
        <v>42318.71487268519</v>
      </c>
      <c r="B153" s="3">
        <v>44.0</v>
      </c>
      <c r="C153" s="3" t="s">
        <v>19</v>
      </c>
      <c r="D153" s="3">
        <v>68.0</v>
      </c>
      <c r="E153" s="3" t="s">
        <v>330</v>
      </c>
      <c r="F153" s="3">
        <v>1.0</v>
      </c>
      <c r="G153" s="3">
        <v>9.0</v>
      </c>
      <c r="H153" s="3" t="s">
        <v>21</v>
      </c>
      <c r="I153" s="3" t="s">
        <v>22</v>
      </c>
      <c r="J153" s="3" t="s">
        <v>23</v>
      </c>
      <c r="K153" s="3" t="s">
        <v>24</v>
      </c>
      <c r="L153" s="3">
        <v>2.0</v>
      </c>
      <c r="M153" s="3" t="s">
        <v>30</v>
      </c>
      <c r="N153" s="3" t="s">
        <v>332</v>
      </c>
      <c r="O153" s="3" t="s">
        <v>333</v>
      </c>
      <c r="P153" s="4">
        <v>21426.0</v>
      </c>
      <c r="Q153" s="3" t="s">
        <v>60</v>
      </c>
      <c r="S153" s="3" t="s">
        <v>29</v>
      </c>
    </row>
    <row r="154">
      <c r="A154" s="2">
        <v>42318.71487268519</v>
      </c>
      <c r="B154" s="3">
        <v>44.0</v>
      </c>
      <c r="C154" s="3" t="s">
        <v>19</v>
      </c>
      <c r="D154" s="3">
        <v>68.0</v>
      </c>
      <c r="E154" s="3" t="s">
        <v>330</v>
      </c>
      <c r="F154" s="3">
        <v>1.0</v>
      </c>
      <c r="G154" s="3">
        <v>9.0</v>
      </c>
      <c r="H154" s="3" t="s">
        <v>21</v>
      </c>
      <c r="I154" s="3" t="s">
        <v>22</v>
      </c>
      <c r="J154" s="3" t="s">
        <v>23</v>
      </c>
      <c r="K154" s="3" t="s">
        <v>24</v>
      </c>
      <c r="L154" s="3">
        <v>3.0</v>
      </c>
      <c r="M154" s="3" t="s">
        <v>25</v>
      </c>
      <c r="N154" s="3" t="s">
        <v>334</v>
      </c>
      <c r="O154" s="3" t="s">
        <v>42</v>
      </c>
      <c r="P154" s="4">
        <v>25801.0</v>
      </c>
      <c r="Q154" s="3" t="s">
        <v>115</v>
      </c>
      <c r="S154" s="3" t="s">
        <v>34</v>
      </c>
    </row>
    <row r="155">
      <c r="A155" s="2">
        <v>42318.71487268519</v>
      </c>
      <c r="B155" s="3">
        <v>44.0</v>
      </c>
      <c r="C155" s="3" t="s">
        <v>19</v>
      </c>
      <c r="D155" s="3">
        <v>68.0</v>
      </c>
      <c r="E155" s="3" t="s">
        <v>330</v>
      </c>
      <c r="F155" s="3">
        <v>1.0</v>
      </c>
      <c r="G155" s="3">
        <v>9.0</v>
      </c>
      <c r="H155" s="3" t="s">
        <v>21</v>
      </c>
      <c r="I155" s="3" t="s">
        <v>22</v>
      </c>
      <c r="J155" s="3" t="s">
        <v>23</v>
      </c>
      <c r="K155" s="3" t="s">
        <v>24</v>
      </c>
      <c r="L155" s="3">
        <v>4.0</v>
      </c>
      <c r="M155" s="3" t="s">
        <v>30</v>
      </c>
      <c r="N155" s="3" t="s">
        <v>335</v>
      </c>
      <c r="O155" s="3" t="s">
        <v>336</v>
      </c>
      <c r="P155" s="4">
        <v>21412.0</v>
      </c>
      <c r="Q155" s="3" t="s">
        <v>37</v>
      </c>
      <c r="S155" s="3" t="s">
        <v>34</v>
      </c>
    </row>
    <row r="156">
      <c r="A156" s="2">
        <v>42318.71487268519</v>
      </c>
      <c r="B156" s="3">
        <v>44.0</v>
      </c>
      <c r="C156" s="3" t="s">
        <v>19</v>
      </c>
      <c r="D156" s="3">
        <v>68.0</v>
      </c>
      <c r="E156" s="3" t="s">
        <v>330</v>
      </c>
      <c r="F156" s="3">
        <v>1.0</v>
      </c>
      <c r="G156" s="3">
        <v>9.0</v>
      </c>
      <c r="H156" s="3" t="s">
        <v>21</v>
      </c>
      <c r="I156" s="3" t="s">
        <v>22</v>
      </c>
      <c r="J156" s="3" t="s">
        <v>23</v>
      </c>
      <c r="K156" s="3" t="s">
        <v>24</v>
      </c>
      <c r="L156" s="3">
        <v>5.0</v>
      </c>
      <c r="M156" s="3" t="s">
        <v>25</v>
      </c>
      <c r="N156" s="3" t="s">
        <v>337</v>
      </c>
      <c r="O156" s="3" t="s">
        <v>338</v>
      </c>
      <c r="P156" s="4">
        <v>24711.0</v>
      </c>
      <c r="Q156" s="3" t="s">
        <v>37</v>
      </c>
      <c r="S156" s="3" t="s">
        <v>34</v>
      </c>
    </row>
    <row r="157">
      <c r="A157" s="2">
        <v>42318.71487268519</v>
      </c>
      <c r="B157" s="3">
        <v>44.0</v>
      </c>
      <c r="C157" s="3" t="s">
        <v>19</v>
      </c>
      <c r="D157" s="3">
        <v>68.0</v>
      </c>
      <c r="E157" s="3" t="s">
        <v>330</v>
      </c>
      <c r="F157" s="3">
        <v>1.0</v>
      </c>
      <c r="G157" s="3">
        <v>9.0</v>
      </c>
      <c r="H157" s="3" t="s">
        <v>21</v>
      </c>
      <c r="I157" s="3" t="s">
        <v>22</v>
      </c>
      <c r="J157" s="3" t="s">
        <v>23</v>
      </c>
      <c r="K157" s="3" t="s">
        <v>24</v>
      </c>
      <c r="L157" s="3">
        <v>6.0</v>
      </c>
      <c r="M157" s="3" t="s">
        <v>30</v>
      </c>
      <c r="N157" s="3" t="s">
        <v>339</v>
      </c>
      <c r="O157" s="3" t="s">
        <v>158</v>
      </c>
      <c r="P157" s="4">
        <v>15897.0</v>
      </c>
      <c r="Q157" s="3" t="s">
        <v>86</v>
      </c>
      <c r="S157" s="3" t="s">
        <v>34</v>
      </c>
    </row>
    <row r="158">
      <c r="A158" s="2">
        <v>42318.71487268519</v>
      </c>
      <c r="B158" s="3">
        <v>44.0</v>
      </c>
      <c r="C158" s="3" t="s">
        <v>19</v>
      </c>
      <c r="D158" s="3">
        <v>68.0</v>
      </c>
      <c r="E158" s="3" t="s">
        <v>330</v>
      </c>
      <c r="F158" s="3">
        <v>1.0</v>
      </c>
      <c r="G158" s="3">
        <v>9.0</v>
      </c>
      <c r="H158" s="3" t="s">
        <v>21</v>
      </c>
      <c r="I158" s="3" t="s">
        <v>22</v>
      </c>
      <c r="J158" s="3" t="s">
        <v>23</v>
      </c>
      <c r="K158" s="3" t="s">
        <v>24</v>
      </c>
      <c r="L158" s="3">
        <v>7.0</v>
      </c>
      <c r="M158" s="3" t="s">
        <v>25</v>
      </c>
      <c r="N158" s="3" t="s">
        <v>340</v>
      </c>
      <c r="O158" s="3" t="s">
        <v>95</v>
      </c>
      <c r="P158" s="4">
        <v>18879.0</v>
      </c>
      <c r="Q158" s="3" t="s">
        <v>46</v>
      </c>
      <c r="S158" s="3" t="s">
        <v>34</v>
      </c>
    </row>
    <row r="159">
      <c r="A159" s="2">
        <v>42318.71487268519</v>
      </c>
      <c r="B159" s="3">
        <v>44.0</v>
      </c>
      <c r="C159" s="3" t="s">
        <v>19</v>
      </c>
      <c r="D159" s="3">
        <v>68.0</v>
      </c>
      <c r="E159" s="3" t="s">
        <v>330</v>
      </c>
      <c r="F159" s="3">
        <v>1.0</v>
      </c>
      <c r="G159" s="3">
        <v>9.0</v>
      </c>
      <c r="H159" s="3" t="s">
        <v>21</v>
      </c>
      <c r="I159" s="3" t="s">
        <v>22</v>
      </c>
      <c r="J159" s="3" t="s">
        <v>23</v>
      </c>
      <c r="K159" s="3" t="s">
        <v>24</v>
      </c>
      <c r="L159" s="3">
        <v>8.0</v>
      </c>
      <c r="M159" s="3" t="s">
        <v>30</v>
      </c>
      <c r="N159" s="3" t="s">
        <v>341</v>
      </c>
      <c r="O159" s="3" t="s">
        <v>342</v>
      </c>
      <c r="P159" s="4">
        <v>23434.0</v>
      </c>
      <c r="Q159" s="3" t="s">
        <v>115</v>
      </c>
      <c r="S159" s="3" t="s">
        <v>34</v>
      </c>
    </row>
    <row r="160">
      <c r="A160" s="2">
        <v>42318.71487268519</v>
      </c>
      <c r="B160" s="3">
        <v>44.0</v>
      </c>
      <c r="C160" s="3" t="s">
        <v>19</v>
      </c>
      <c r="D160" s="3">
        <v>68.0</v>
      </c>
      <c r="E160" s="3" t="s">
        <v>330</v>
      </c>
      <c r="F160" s="3">
        <v>1.0</v>
      </c>
      <c r="G160" s="3">
        <v>9.0</v>
      </c>
      <c r="H160" s="3" t="s">
        <v>21</v>
      </c>
      <c r="I160" s="3" t="s">
        <v>22</v>
      </c>
      <c r="J160" s="3" t="s">
        <v>23</v>
      </c>
      <c r="K160" s="3" t="s">
        <v>24</v>
      </c>
      <c r="L160" s="3">
        <v>9.0</v>
      </c>
      <c r="M160" s="3" t="s">
        <v>25</v>
      </c>
      <c r="N160" s="3" t="s">
        <v>343</v>
      </c>
      <c r="O160" s="3" t="s">
        <v>344</v>
      </c>
      <c r="P160" s="4">
        <v>29504.0</v>
      </c>
      <c r="Q160" s="3" t="s">
        <v>345</v>
      </c>
      <c r="S160" s="3" t="s">
        <v>34</v>
      </c>
    </row>
    <row r="161">
      <c r="A161" s="2">
        <v>42318.71487268519</v>
      </c>
      <c r="B161" s="3">
        <v>44.0</v>
      </c>
      <c r="C161" s="3" t="s">
        <v>19</v>
      </c>
      <c r="D161" s="3">
        <v>68.0</v>
      </c>
      <c r="E161" s="3" t="s">
        <v>330</v>
      </c>
      <c r="F161" s="3">
        <v>1.0</v>
      </c>
      <c r="G161" s="3">
        <v>9.0</v>
      </c>
      <c r="H161" s="3" t="s">
        <v>21</v>
      </c>
      <c r="I161" s="3" t="s">
        <v>22</v>
      </c>
      <c r="J161" s="3" t="s">
        <v>23</v>
      </c>
      <c r="K161" s="3" t="s">
        <v>24</v>
      </c>
      <c r="L161" s="3">
        <v>10.0</v>
      </c>
      <c r="M161" s="3" t="s">
        <v>30</v>
      </c>
      <c r="N161" s="3" t="s">
        <v>346</v>
      </c>
      <c r="O161" s="3" t="s">
        <v>347</v>
      </c>
      <c r="P161" s="4">
        <v>20163.0</v>
      </c>
      <c r="Q161" s="3" t="s">
        <v>105</v>
      </c>
      <c r="S161" s="3" t="s">
        <v>34</v>
      </c>
    </row>
    <row r="162">
      <c r="A162" s="2">
        <v>42318.71487268519</v>
      </c>
      <c r="B162" s="3">
        <v>44.0</v>
      </c>
      <c r="C162" s="3" t="s">
        <v>19</v>
      </c>
      <c r="D162" s="3">
        <v>68.0</v>
      </c>
      <c r="E162" s="3" t="s">
        <v>330</v>
      </c>
      <c r="F162" s="3">
        <v>1.0</v>
      </c>
      <c r="G162" s="3">
        <v>9.0</v>
      </c>
      <c r="H162" s="3" t="s">
        <v>21</v>
      </c>
      <c r="I162" s="3" t="s">
        <v>22</v>
      </c>
      <c r="J162" s="3" t="s">
        <v>23</v>
      </c>
      <c r="K162" s="3" t="s">
        <v>24</v>
      </c>
      <c r="L162" s="3">
        <v>11.0</v>
      </c>
      <c r="M162" s="3" t="s">
        <v>25</v>
      </c>
      <c r="N162" s="3" t="s">
        <v>348</v>
      </c>
      <c r="O162" s="3" t="s">
        <v>349</v>
      </c>
      <c r="P162" s="4">
        <v>20598.0</v>
      </c>
      <c r="Q162" s="3" t="s">
        <v>52</v>
      </c>
      <c r="S162" s="3" t="s">
        <v>34</v>
      </c>
    </row>
    <row r="163">
      <c r="A163" s="2">
        <v>42318.71487268519</v>
      </c>
      <c r="B163" s="3">
        <v>44.0</v>
      </c>
      <c r="C163" s="3" t="s">
        <v>19</v>
      </c>
      <c r="D163" s="3">
        <v>68.0</v>
      </c>
      <c r="E163" s="3" t="s">
        <v>330</v>
      </c>
      <c r="F163" s="3">
        <v>1.0</v>
      </c>
      <c r="G163" s="3">
        <v>9.0</v>
      </c>
      <c r="H163" s="3" t="s">
        <v>21</v>
      </c>
      <c r="I163" s="3" t="s">
        <v>22</v>
      </c>
      <c r="J163" s="3" t="s">
        <v>23</v>
      </c>
      <c r="K163" s="3" t="s">
        <v>24</v>
      </c>
      <c r="L163" s="3">
        <v>12.0</v>
      </c>
      <c r="M163" s="3" t="s">
        <v>30</v>
      </c>
      <c r="N163" s="3" t="s">
        <v>350</v>
      </c>
      <c r="O163" s="3" t="s">
        <v>351</v>
      </c>
      <c r="P163" s="4">
        <v>27161.0</v>
      </c>
      <c r="Q163" s="3" t="s">
        <v>352</v>
      </c>
      <c r="S163" s="3" t="s">
        <v>34</v>
      </c>
    </row>
    <row r="164">
      <c r="A164" s="2">
        <v>42318.71487268519</v>
      </c>
      <c r="B164" s="3">
        <v>44.0</v>
      </c>
      <c r="C164" s="3" t="s">
        <v>19</v>
      </c>
      <c r="D164" s="3">
        <v>68.0</v>
      </c>
      <c r="E164" s="3" t="s">
        <v>330</v>
      </c>
      <c r="F164" s="3">
        <v>1.0</v>
      </c>
      <c r="G164" s="3">
        <v>9.0</v>
      </c>
      <c r="H164" s="3" t="s">
        <v>21</v>
      </c>
      <c r="I164" s="3" t="s">
        <v>22</v>
      </c>
      <c r="J164" s="3" t="s">
        <v>23</v>
      </c>
      <c r="K164" s="3" t="s">
        <v>24</v>
      </c>
      <c r="L164" s="3">
        <v>13.0</v>
      </c>
      <c r="M164" s="3" t="s">
        <v>25</v>
      </c>
      <c r="N164" s="3" t="s">
        <v>353</v>
      </c>
      <c r="O164" s="3" t="s">
        <v>275</v>
      </c>
      <c r="P164" s="4">
        <v>18584.0</v>
      </c>
      <c r="Q164" s="3" t="s">
        <v>49</v>
      </c>
      <c r="S164" s="3" t="s">
        <v>34</v>
      </c>
    </row>
    <row r="165">
      <c r="A165" s="2">
        <v>42318.71487268519</v>
      </c>
      <c r="B165" s="3">
        <v>44.0</v>
      </c>
      <c r="C165" s="3" t="s">
        <v>19</v>
      </c>
      <c r="D165" s="3">
        <v>68.0</v>
      </c>
      <c r="E165" s="3" t="s">
        <v>330</v>
      </c>
      <c r="F165" s="3">
        <v>1.0</v>
      </c>
      <c r="G165" s="3">
        <v>9.0</v>
      </c>
      <c r="H165" s="3" t="s">
        <v>21</v>
      </c>
      <c r="I165" s="3" t="s">
        <v>22</v>
      </c>
      <c r="J165" s="3" t="s">
        <v>23</v>
      </c>
      <c r="K165" s="3" t="s">
        <v>24</v>
      </c>
      <c r="L165" s="3">
        <v>14.0</v>
      </c>
      <c r="M165" s="3" t="s">
        <v>30</v>
      </c>
      <c r="N165" s="3" t="s">
        <v>354</v>
      </c>
      <c r="O165" s="3" t="s">
        <v>355</v>
      </c>
      <c r="P165" s="4">
        <v>20095.0</v>
      </c>
      <c r="Q165" s="3" t="s">
        <v>28</v>
      </c>
      <c r="S165" s="3" t="s">
        <v>34</v>
      </c>
    </row>
    <row r="166">
      <c r="A166" s="2">
        <v>42318.71487268519</v>
      </c>
      <c r="B166" s="3">
        <v>44.0</v>
      </c>
      <c r="C166" s="3" t="s">
        <v>19</v>
      </c>
      <c r="D166" s="3">
        <v>68.0</v>
      </c>
      <c r="E166" s="3" t="s">
        <v>330</v>
      </c>
      <c r="F166" s="3">
        <v>1.0</v>
      </c>
      <c r="G166" s="3">
        <v>9.0</v>
      </c>
      <c r="H166" s="3" t="s">
        <v>21</v>
      </c>
      <c r="I166" s="3" t="s">
        <v>22</v>
      </c>
      <c r="J166" s="3" t="s">
        <v>23</v>
      </c>
      <c r="K166" s="3" t="s">
        <v>24</v>
      </c>
      <c r="L166" s="3">
        <v>15.0</v>
      </c>
      <c r="M166" s="3" t="s">
        <v>25</v>
      </c>
      <c r="N166" s="3" t="s">
        <v>356</v>
      </c>
      <c r="O166" s="3" t="s">
        <v>218</v>
      </c>
      <c r="P166" s="4">
        <v>21757.0</v>
      </c>
      <c r="Q166" s="3" t="s">
        <v>52</v>
      </c>
      <c r="S166" s="3" t="s">
        <v>34</v>
      </c>
    </row>
    <row r="167">
      <c r="A167" s="2">
        <v>42318.71487268519</v>
      </c>
      <c r="B167" s="3">
        <v>44.0</v>
      </c>
      <c r="C167" s="3" t="s">
        <v>19</v>
      </c>
      <c r="D167" s="3">
        <v>68.0</v>
      </c>
      <c r="E167" s="3" t="s">
        <v>330</v>
      </c>
      <c r="F167" s="3">
        <v>1.0</v>
      </c>
      <c r="G167" s="3">
        <v>9.0</v>
      </c>
      <c r="H167" s="3" t="s">
        <v>21</v>
      </c>
      <c r="I167" s="3" t="s">
        <v>22</v>
      </c>
      <c r="J167" s="3" t="s">
        <v>23</v>
      </c>
      <c r="K167" s="3" t="s">
        <v>24</v>
      </c>
      <c r="L167" s="3">
        <v>16.0</v>
      </c>
      <c r="M167" s="3" t="s">
        <v>30</v>
      </c>
      <c r="N167" s="3" t="s">
        <v>357</v>
      </c>
      <c r="O167" s="3" t="s">
        <v>45</v>
      </c>
      <c r="P167" s="4">
        <v>21995.0</v>
      </c>
      <c r="Q167" s="3" t="s">
        <v>247</v>
      </c>
      <c r="S167" s="3" t="s">
        <v>34</v>
      </c>
    </row>
    <row r="168">
      <c r="A168" s="2">
        <v>42318.71487268519</v>
      </c>
      <c r="B168" s="3">
        <v>44.0</v>
      </c>
      <c r="C168" s="3" t="s">
        <v>19</v>
      </c>
      <c r="D168" s="3">
        <v>68.0</v>
      </c>
      <c r="E168" s="3" t="s">
        <v>330</v>
      </c>
      <c r="F168" s="3">
        <v>1.0</v>
      </c>
      <c r="G168" s="3">
        <v>9.0</v>
      </c>
      <c r="H168" s="3" t="s">
        <v>21</v>
      </c>
      <c r="I168" s="3" t="s">
        <v>22</v>
      </c>
      <c r="J168" s="3" t="s">
        <v>23</v>
      </c>
      <c r="K168" s="3" t="s">
        <v>24</v>
      </c>
      <c r="L168" s="3">
        <v>17.0</v>
      </c>
      <c r="M168" s="3" t="s">
        <v>25</v>
      </c>
      <c r="N168" s="3" t="s">
        <v>358</v>
      </c>
      <c r="O168" s="3" t="s">
        <v>359</v>
      </c>
      <c r="P168" s="4">
        <v>21124.0</v>
      </c>
      <c r="Q168" s="3" t="s">
        <v>110</v>
      </c>
      <c r="S168" s="3" t="s">
        <v>34</v>
      </c>
    </row>
    <row r="169">
      <c r="A169" s="2">
        <v>42318.71487268519</v>
      </c>
      <c r="B169" s="3">
        <v>44.0</v>
      </c>
      <c r="C169" s="3" t="s">
        <v>19</v>
      </c>
      <c r="D169" s="3">
        <v>68.0</v>
      </c>
      <c r="E169" s="3" t="s">
        <v>330</v>
      </c>
      <c r="F169" s="3">
        <v>1.0</v>
      </c>
      <c r="G169" s="3">
        <v>9.0</v>
      </c>
      <c r="H169" s="3" t="s">
        <v>21</v>
      </c>
      <c r="I169" s="3" t="s">
        <v>22</v>
      </c>
      <c r="J169" s="3" t="s">
        <v>23</v>
      </c>
      <c r="K169" s="3" t="s">
        <v>24</v>
      </c>
      <c r="L169" s="3">
        <v>18.0</v>
      </c>
      <c r="M169" s="3" t="s">
        <v>30</v>
      </c>
      <c r="N169" s="3" t="s">
        <v>360</v>
      </c>
      <c r="O169" s="3" t="s">
        <v>361</v>
      </c>
      <c r="P169" s="4">
        <v>21523.0</v>
      </c>
      <c r="Q169" s="3" t="s">
        <v>52</v>
      </c>
      <c r="S169" s="3" t="s">
        <v>34</v>
      </c>
    </row>
    <row r="170">
      <c r="A170" s="2">
        <v>42318.71487268519</v>
      </c>
      <c r="B170" s="3">
        <v>44.0</v>
      </c>
      <c r="C170" s="3" t="s">
        <v>19</v>
      </c>
      <c r="D170" s="3">
        <v>68.0</v>
      </c>
      <c r="E170" s="3" t="s">
        <v>330</v>
      </c>
      <c r="F170" s="3">
        <v>1.0</v>
      </c>
      <c r="G170" s="3">
        <v>9.0</v>
      </c>
      <c r="H170" s="3" t="s">
        <v>21</v>
      </c>
      <c r="I170" s="3" t="s">
        <v>22</v>
      </c>
      <c r="J170" s="3" t="s">
        <v>23</v>
      </c>
      <c r="K170" s="3" t="s">
        <v>24</v>
      </c>
      <c r="L170" s="3">
        <v>19.0</v>
      </c>
      <c r="M170" s="3" t="s">
        <v>25</v>
      </c>
      <c r="N170" s="3" t="s">
        <v>362</v>
      </c>
      <c r="O170" s="3" t="s">
        <v>297</v>
      </c>
      <c r="P170" s="4">
        <v>22996.0</v>
      </c>
      <c r="Q170" s="3" t="s">
        <v>352</v>
      </c>
      <c r="S170" s="3" t="s">
        <v>34</v>
      </c>
    </row>
    <row r="171">
      <c r="A171" s="2">
        <v>42318.71487268519</v>
      </c>
      <c r="B171" s="3">
        <v>44.0</v>
      </c>
      <c r="C171" s="3" t="s">
        <v>19</v>
      </c>
      <c r="D171" s="3">
        <v>68.0</v>
      </c>
      <c r="E171" s="3" t="s">
        <v>330</v>
      </c>
      <c r="F171" s="3">
        <v>1.0</v>
      </c>
      <c r="G171" s="3">
        <v>9.0</v>
      </c>
      <c r="H171" s="3" t="s">
        <v>21</v>
      </c>
      <c r="I171" s="3" t="s">
        <v>22</v>
      </c>
      <c r="J171" s="3" t="s">
        <v>23</v>
      </c>
      <c r="K171" s="3" t="s">
        <v>24</v>
      </c>
      <c r="L171" s="3">
        <v>20.0</v>
      </c>
      <c r="M171" s="3" t="s">
        <v>30</v>
      </c>
      <c r="N171" s="3" t="s">
        <v>363</v>
      </c>
      <c r="O171" s="3" t="s">
        <v>364</v>
      </c>
      <c r="P171" s="4">
        <v>31311.0</v>
      </c>
      <c r="Q171" s="3" t="s">
        <v>191</v>
      </c>
      <c r="S171" s="3" t="s">
        <v>34</v>
      </c>
    </row>
    <row r="172">
      <c r="A172" s="2">
        <v>42318.71487268519</v>
      </c>
      <c r="B172" s="3">
        <v>44.0</v>
      </c>
      <c r="C172" s="3" t="s">
        <v>19</v>
      </c>
      <c r="D172" s="3">
        <v>68.0</v>
      </c>
      <c r="E172" s="3" t="s">
        <v>330</v>
      </c>
      <c r="F172" s="3">
        <v>1.0</v>
      </c>
      <c r="G172" s="3">
        <v>9.0</v>
      </c>
      <c r="H172" s="3" t="s">
        <v>21</v>
      </c>
      <c r="I172" s="3" t="s">
        <v>22</v>
      </c>
      <c r="J172" s="3" t="s">
        <v>23</v>
      </c>
      <c r="K172" s="3" t="s">
        <v>24</v>
      </c>
      <c r="L172" s="3">
        <v>21.0</v>
      </c>
      <c r="M172" s="3" t="s">
        <v>25</v>
      </c>
      <c r="N172" s="3" t="s">
        <v>365</v>
      </c>
      <c r="O172" s="3" t="s">
        <v>366</v>
      </c>
      <c r="P172" s="4">
        <v>19815.0</v>
      </c>
      <c r="Q172" s="3" t="s">
        <v>145</v>
      </c>
      <c r="S172" s="3" t="s">
        <v>34</v>
      </c>
    </row>
    <row r="173">
      <c r="A173" s="2">
        <v>42318.71487268519</v>
      </c>
      <c r="B173" s="3">
        <v>44.0</v>
      </c>
      <c r="C173" s="3" t="s">
        <v>19</v>
      </c>
      <c r="D173" s="3">
        <v>68.0</v>
      </c>
      <c r="E173" s="3" t="s">
        <v>330</v>
      </c>
      <c r="F173" s="3">
        <v>1.0</v>
      </c>
      <c r="G173" s="3">
        <v>9.0</v>
      </c>
      <c r="H173" s="3" t="s">
        <v>21</v>
      </c>
      <c r="I173" s="3" t="s">
        <v>22</v>
      </c>
      <c r="J173" s="3" t="s">
        <v>23</v>
      </c>
      <c r="K173" s="3" t="s">
        <v>24</v>
      </c>
      <c r="L173" s="3">
        <v>22.0</v>
      </c>
      <c r="M173" s="3" t="s">
        <v>30</v>
      </c>
      <c r="N173" s="3" t="s">
        <v>367</v>
      </c>
      <c r="O173" s="3" t="s">
        <v>368</v>
      </c>
      <c r="P173" s="4">
        <v>25702.0</v>
      </c>
      <c r="Q173" s="3" t="s">
        <v>28</v>
      </c>
      <c r="S173" s="3" t="s">
        <v>34</v>
      </c>
    </row>
    <row r="174">
      <c r="A174" s="2">
        <v>42318.71487268519</v>
      </c>
      <c r="B174" s="3">
        <v>44.0</v>
      </c>
      <c r="C174" s="3" t="s">
        <v>19</v>
      </c>
      <c r="D174" s="3">
        <v>68.0</v>
      </c>
      <c r="E174" s="3" t="s">
        <v>330</v>
      </c>
      <c r="F174" s="3">
        <v>1.0</v>
      </c>
      <c r="G174" s="3">
        <v>9.0</v>
      </c>
      <c r="H174" s="3" t="s">
        <v>21</v>
      </c>
      <c r="I174" s="3" t="s">
        <v>22</v>
      </c>
      <c r="J174" s="3" t="s">
        <v>23</v>
      </c>
      <c r="K174" s="3" t="s">
        <v>24</v>
      </c>
      <c r="L174" s="3">
        <v>23.0</v>
      </c>
      <c r="M174" s="3" t="s">
        <v>25</v>
      </c>
      <c r="N174" s="3" t="s">
        <v>322</v>
      </c>
      <c r="O174" s="3" t="s">
        <v>281</v>
      </c>
      <c r="P174" s="4">
        <v>20974.0</v>
      </c>
      <c r="Q174" s="3" t="s">
        <v>83</v>
      </c>
      <c r="S174" s="3" t="s">
        <v>34</v>
      </c>
    </row>
    <row r="175">
      <c r="A175" s="2">
        <v>42318.71487268519</v>
      </c>
      <c r="B175" s="3">
        <v>44.0</v>
      </c>
      <c r="C175" s="3" t="s">
        <v>19</v>
      </c>
      <c r="D175" s="3">
        <v>68.0</v>
      </c>
      <c r="E175" s="3" t="s">
        <v>330</v>
      </c>
      <c r="F175" s="3">
        <v>1.0</v>
      </c>
      <c r="G175" s="3">
        <v>9.0</v>
      </c>
      <c r="H175" s="3" t="s">
        <v>21</v>
      </c>
      <c r="I175" s="3" t="s">
        <v>22</v>
      </c>
      <c r="J175" s="3" t="s">
        <v>23</v>
      </c>
      <c r="K175" s="3" t="s">
        <v>24</v>
      </c>
      <c r="L175" s="3">
        <v>24.0</v>
      </c>
      <c r="M175" s="3" t="s">
        <v>30</v>
      </c>
      <c r="N175" s="3" t="s">
        <v>369</v>
      </c>
      <c r="O175" s="3" t="s">
        <v>67</v>
      </c>
      <c r="P175" s="4">
        <v>31423.0</v>
      </c>
      <c r="Q175" s="3" t="s">
        <v>37</v>
      </c>
      <c r="S175" s="3" t="s">
        <v>34</v>
      </c>
    </row>
    <row r="176">
      <c r="A176" s="2">
        <v>42318.71487268519</v>
      </c>
      <c r="B176" s="3">
        <v>44.0</v>
      </c>
      <c r="C176" s="3" t="s">
        <v>19</v>
      </c>
      <c r="D176" s="3">
        <v>68.0</v>
      </c>
      <c r="E176" s="3" t="s">
        <v>330</v>
      </c>
      <c r="F176" s="3">
        <v>1.0</v>
      </c>
      <c r="G176" s="3">
        <v>9.0</v>
      </c>
      <c r="H176" s="3" t="s">
        <v>21</v>
      </c>
      <c r="I176" s="3" t="s">
        <v>22</v>
      </c>
      <c r="J176" s="3" t="s">
        <v>23</v>
      </c>
      <c r="K176" s="3" t="s">
        <v>24</v>
      </c>
      <c r="L176" s="3">
        <v>25.0</v>
      </c>
      <c r="M176" s="3" t="s">
        <v>25</v>
      </c>
      <c r="N176" s="3" t="s">
        <v>370</v>
      </c>
      <c r="O176" s="3" t="s">
        <v>371</v>
      </c>
      <c r="P176" s="4">
        <v>22576.0</v>
      </c>
      <c r="Q176" s="3" t="s">
        <v>372</v>
      </c>
      <c r="S176" s="3" t="s">
        <v>34</v>
      </c>
    </row>
    <row r="177">
      <c r="A177" s="2">
        <v>42318.71487268519</v>
      </c>
      <c r="B177" s="3">
        <v>44.0</v>
      </c>
      <c r="C177" s="3" t="s">
        <v>19</v>
      </c>
      <c r="D177" s="3">
        <v>88.0</v>
      </c>
      <c r="E177" s="3" t="s">
        <v>373</v>
      </c>
      <c r="F177" s="3">
        <v>1.0</v>
      </c>
      <c r="G177" s="3">
        <v>9.0</v>
      </c>
      <c r="H177" s="3" t="s">
        <v>21</v>
      </c>
      <c r="I177" s="3" t="s">
        <v>22</v>
      </c>
      <c r="J177" s="3" t="s">
        <v>23</v>
      </c>
      <c r="K177" s="3" t="s">
        <v>24</v>
      </c>
      <c r="L177" s="3">
        <v>1.0</v>
      </c>
      <c r="M177" s="3" t="s">
        <v>30</v>
      </c>
      <c r="N177" s="3" t="s">
        <v>374</v>
      </c>
      <c r="O177" s="3" t="s">
        <v>375</v>
      </c>
      <c r="P177" s="4">
        <v>20121.0</v>
      </c>
      <c r="Q177" s="3" t="s">
        <v>79</v>
      </c>
      <c r="S177" s="3" t="s">
        <v>29</v>
      </c>
    </row>
    <row r="178">
      <c r="A178" s="2">
        <v>42318.71487268519</v>
      </c>
      <c r="B178" s="3">
        <v>44.0</v>
      </c>
      <c r="C178" s="3" t="s">
        <v>19</v>
      </c>
      <c r="D178" s="3">
        <v>88.0</v>
      </c>
      <c r="E178" s="3" t="s">
        <v>373</v>
      </c>
      <c r="F178" s="3">
        <v>1.0</v>
      </c>
      <c r="G178" s="3">
        <v>9.0</v>
      </c>
      <c r="H178" s="3" t="s">
        <v>21</v>
      </c>
      <c r="I178" s="3" t="s">
        <v>22</v>
      </c>
      <c r="J178" s="3" t="s">
        <v>23</v>
      </c>
      <c r="K178" s="3" t="s">
        <v>24</v>
      </c>
      <c r="L178" s="3">
        <v>2.0</v>
      </c>
      <c r="M178" s="3" t="s">
        <v>25</v>
      </c>
      <c r="N178" s="3" t="s">
        <v>376</v>
      </c>
      <c r="O178" s="3" t="s">
        <v>377</v>
      </c>
      <c r="P178" s="4">
        <v>21964.0</v>
      </c>
      <c r="Q178" s="3" t="s">
        <v>33</v>
      </c>
      <c r="S178" s="3" t="s">
        <v>29</v>
      </c>
    </row>
    <row r="179">
      <c r="A179" s="2">
        <v>42318.71487268519</v>
      </c>
      <c r="B179" s="3">
        <v>44.0</v>
      </c>
      <c r="C179" s="3" t="s">
        <v>19</v>
      </c>
      <c r="D179" s="3">
        <v>88.0</v>
      </c>
      <c r="E179" s="3" t="s">
        <v>373</v>
      </c>
      <c r="F179" s="3">
        <v>1.0</v>
      </c>
      <c r="G179" s="3">
        <v>9.0</v>
      </c>
      <c r="H179" s="3" t="s">
        <v>21</v>
      </c>
      <c r="I179" s="3" t="s">
        <v>22</v>
      </c>
      <c r="J179" s="3" t="s">
        <v>23</v>
      </c>
      <c r="K179" s="3" t="s">
        <v>24</v>
      </c>
      <c r="L179" s="3">
        <v>3.0</v>
      </c>
      <c r="M179" s="3" t="s">
        <v>30</v>
      </c>
      <c r="N179" s="3" t="s">
        <v>378</v>
      </c>
      <c r="O179" s="3" t="s">
        <v>379</v>
      </c>
      <c r="P179" s="4">
        <v>31796.0</v>
      </c>
      <c r="Q179" s="3" t="s">
        <v>380</v>
      </c>
      <c r="S179" s="3" t="s">
        <v>34</v>
      </c>
    </row>
    <row r="180">
      <c r="A180" s="2">
        <v>42318.71487268519</v>
      </c>
      <c r="B180" s="3">
        <v>44.0</v>
      </c>
      <c r="C180" s="3" t="s">
        <v>19</v>
      </c>
      <c r="D180" s="3">
        <v>88.0</v>
      </c>
      <c r="E180" s="3" t="s">
        <v>373</v>
      </c>
      <c r="F180" s="3">
        <v>1.0</v>
      </c>
      <c r="G180" s="3">
        <v>9.0</v>
      </c>
      <c r="H180" s="3" t="s">
        <v>21</v>
      </c>
      <c r="I180" s="3" t="s">
        <v>22</v>
      </c>
      <c r="J180" s="3" t="s">
        <v>23</v>
      </c>
      <c r="K180" s="3" t="s">
        <v>24</v>
      </c>
      <c r="L180" s="3">
        <v>4.0</v>
      </c>
      <c r="M180" s="3" t="s">
        <v>25</v>
      </c>
      <c r="N180" s="3" t="s">
        <v>381</v>
      </c>
      <c r="O180" s="3" t="s">
        <v>366</v>
      </c>
      <c r="P180" s="4">
        <v>29767.0</v>
      </c>
      <c r="Q180" s="3" t="s">
        <v>37</v>
      </c>
      <c r="S180" s="3" t="s">
        <v>34</v>
      </c>
    </row>
    <row r="181">
      <c r="A181" s="2">
        <v>42318.71487268519</v>
      </c>
      <c r="B181" s="3">
        <v>44.0</v>
      </c>
      <c r="C181" s="3" t="s">
        <v>19</v>
      </c>
      <c r="D181" s="3">
        <v>88.0</v>
      </c>
      <c r="E181" s="3" t="s">
        <v>373</v>
      </c>
      <c r="F181" s="3">
        <v>1.0</v>
      </c>
      <c r="G181" s="3">
        <v>9.0</v>
      </c>
      <c r="H181" s="3" t="s">
        <v>21</v>
      </c>
      <c r="I181" s="3" t="s">
        <v>22</v>
      </c>
      <c r="J181" s="3" t="s">
        <v>23</v>
      </c>
      <c r="K181" s="3" t="s">
        <v>24</v>
      </c>
      <c r="L181" s="3">
        <v>5.0</v>
      </c>
      <c r="M181" s="3" t="s">
        <v>30</v>
      </c>
      <c r="N181" s="3" t="s">
        <v>382</v>
      </c>
      <c r="O181" s="3" t="s">
        <v>283</v>
      </c>
      <c r="P181" s="4">
        <v>25736.0</v>
      </c>
      <c r="Q181" s="3" t="s">
        <v>79</v>
      </c>
      <c r="S181" s="3" t="s">
        <v>34</v>
      </c>
    </row>
    <row r="182">
      <c r="A182" s="2">
        <v>42318.71487268519</v>
      </c>
      <c r="B182" s="3">
        <v>44.0</v>
      </c>
      <c r="C182" s="3" t="s">
        <v>19</v>
      </c>
      <c r="D182" s="3">
        <v>88.0</v>
      </c>
      <c r="E182" s="3" t="s">
        <v>373</v>
      </c>
      <c r="F182" s="3">
        <v>1.0</v>
      </c>
      <c r="G182" s="3">
        <v>9.0</v>
      </c>
      <c r="H182" s="3" t="s">
        <v>21</v>
      </c>
      <c r="I182" s="3" t="s">
        <v>22</v>
      </c>
      <c r="J182" s="3" t="s">
        <v>23</v>
      </c>
      <c r="K182" s="3" t="s">
        <v>24</v>
      </c>
      <c r="L182" s="3">
        <v>6.0</v>
      </c>
      <c r="M182" s="3" t="s">
        <v>25</v>
      </c>
      <c r="N182" s="3" t="s">
        <v>383</v>
      </c>
      <c r="O182" s="3" t="s">
        <v>384</v>
      </c>
      <c r="P182" s="4">
        <v>28760.0</v>
      </c>
      <c r="Q182" s="3" t="s">
        <v>247</v>
      </c>
      <c r="S182" s="3" t="s">
        <v>34</v>
      </c>
    </row>
    <row r="183">
      <c r="A183" s="2">
        <v>42318.71487268519</v>
      </c>
      <c r="B183" s="3">
        <v>44.0</v>
      </c>
      <c r="C183" s="3" t="s">
        <v>19</v>
      </c>
      <c r="D183" s="3">
        <v>88.0</v>
      </c>
      <c r="E183" s="3" t="s">
        <v>373</v>
      </c>
      <c r="F183" s="3">
        <v>1.0</v>
      </c>
      <c r="G183" s="3">
        <v>9.0</v>
      </c>
      <c r="H183" s="3" t="s">
        <v>21</v>
      </c>
      <c r="I183" s="3" t="s">
        <v>22</v>
      </c>
      <c r="J183" s="3" t="s">
        <v>23</v>
      </c>
      <c r="K183" s="3" t="s">
        <v>24</v>
      </c>
      <c r="L183" s="3">
        <v>7.0</v>
      </c>
      <c r="M183" s="3" t="s">
        <v>30</v>
      </c>
      <c r="N183" s="3" t="s">
        <v>385</v>
      </c>
      <c r="O183" s="3" t="s">
        <v>386</v>
      </c>
      <c r="P183" s="4">
        <v>18161.0</v>
      </c>
      <c r="Q183" s="3" t="s">
        <v>86</v>
      </c>
      <c r="S183" s="3" t="s">
        <v>34</v>
      </c>
    </row>
    <row r="184">
      <c r="A184" s="2">
        <v>42318.71487268519</v>
      </c>
      <c r="B184" s="3">
        <v>44.0</v>
      </c>
      <c r="C184" s="3" t="s">
        <v>19</v>
      </c>
      <c r="D184" s="3">
        <v>88.0</v>
      </c>
      <c r="E184" s="3" t="s">
        <v>373</v>
      </c>
      <c r="F184" s="3">
        <v>1.0</v>
      </c>
      <c r="G184" s="3">
        <v>9.0</v>
      </c>
      <c r="H184" s="3" t="s">
        <v>21</v>
      </c>
      <c r="I184" s="3" t="s">
        <v>22</v>
      </c>
      <c r="J184" s="3" t="s">
        <v>23</v>
      </c>
      <c r="K184" s="3" t="s">
        <v>24</v>
      </c>
      <c r="L184" s="3">
        <v>8.0</v>
      </c>
      <c r="M184" s="3" t="s">
        <v>25</v>
      </c>
      <c r="N184" s="3" t="s">
        <v>387</v>
      </c>
      <c r="O184" s="3" t="s">
        <v>180</v>
      </c>
      <c r="P184" s="4">
        <v>19073.0</v>
      </c>
      <c r="Q184" s="3" t="s">
        <v>86</v>
      </c>
      <c r="S184" s="3" t="s">
        <v>34</v>
      </c>
    </row>
    <row r="185">
      <c r="A185" s="2">
        <v>42318.71487268519</v>
      </c>
      <c r="B185" s="3">
        <v>44.0</v>
      </c>
      <c r="C185" s="3" t="s">
        <v>19</v>
      </c>
      <c r="D185" s="3">
        <v>88.0</v>
      </c>
      <c r="E185" s="3" t="s">
        <v>373</v>
      </c>
      <c r="F185" s="3">
        <v>1.0</v>
      </c>
      <c r="G185" s="3">
        <v>9.0</v>
      </c>
      <c r="H185" s="3" t="s">
        <v>21</v>
      </c>
      <c r="I185" s="3" t="s">
        <v>22</v>
      </c>
      <c r="J185" s="3" t="s">
        <v>23</v>
      </c>
      <c r="K185" s="3" t="s">
        <v>24</v>
      </c>
      <c r="L185" s="3">
        <v>9.0</v>
      </c>
      <c r="M185" s="3" t="s">
        <v>30</v>
      </c>
      <c r="N185" s="3" t="s">
        <v>388</v>
      </c>
      <c r="O185" s="3" t="s">
        <v>389</v>
      </c>
      <c r="P185" s="4">
        <v>27617.0</v>
      </c>
      <c r="Q185" s="3" t="s">
        <v>33</v>
      </c>
      <c r="S185" s="3" t="s">
        <v>34</v>
      </c>
    </row>
    <row r="186">
      <c r="A186" s="2">
        <v>42318.71487268519</v>
      </c>
      <c r="B186" s="3">
        <v>44.0</v>
      </c>
      <c r="C186" s="3" t="s">
        <v>19</v>
      </c>
      <c r="D186" s="3">
        <v>88.0</v>
      </c>
      <c r="E186" s="3" t="s">
        <v>373</v>
      </c>
      <c r="F186" s="3">
        <v>1.0</v>
      </c>
      <c r="G186" s="3">
        <v>9.0</v>
      </c>
      <c r="H186" s="3" t="s">
        <v>21</v>
      </c>
      <c r="I186" s="3" t="s">
        <v>22</v>
      </c>
      <c r="J186" s="3" t="s">
        <v>23</v>
      </c>
      <c r="K186" s="3" t="s">
        <v>24</v>
      </c>
      <c r="L186" s="3">
        <v>10.0</v>
      </c>
      <c r="M186" s="3" t="s">
        <v>25</v>
      </c>
      <c r="N186" s="3" t="s">
        <v>390</v>
      </c>
      <c r="O186" s="3" t="s">
        <v>391</v>
      </c>
      <c r="P186" s="4">
        <v>17769.0</v>
      </c>
      <c r="Q186" s="3" t="s">
        <v>83</v>
      </c>
      <c r="S186" s="3" t="s">
        <v>34</v>
      </c>
    </row>
    <row r="187">
      <c r="A187" s="2">
        <v>42318.71487268519</v>
      </c>
      <c r="B187" s="3">
        <v>44.0</v>
      </c>
      <c r="C187" s="3" t="s">
        <v>19</v>
      </c>
      <c r="D187" s="3">
        <v>88.0</v>
      </c>
      <c r="E187" s="3" t="s">
        <v>373</v>
      </c>
      <c r="F187" s="3">
        <v>1.0</v>
      </c>
      <c r="G187" s="3">
        <v>9.0</v>
      </c>
      <c r="H187" s="3" t="s">
        <v>21</v>
      </c>
      <c r="I187" s="3" t="s">
        <v>22</v>
      </c>
      <c r="J187" s="3" t="s">
        <v>23</v>
      </c>
      <c r="K187" s="3" t="s">
        <v>24</v>
      </c>
      <c r="L187" s="3">
        <v>11.0</v>
      </c>
      <c r="M187" s="3" t="s">
        <v>30</v>
      </c>
      <c r="N187" s="3" t="s">
        <v>392</v>
      </c>
      <c r="O187" s="3" t="s">
        <v>393</v>
      </c>
      <c r="P187" s="4">
        <v>31142.0</v>
      </c>
      <c r="Q187" s="3" t="s">
        <v>60</v>
      </c>
      <c r="S187" s="3" t="s">
        <v>34</v>
      </c>
    </row>
    <row r="188">
      <c r="A188" s="2">
        <v>42318.71487268519</v>
      </c>
      <c r="B188" s="3">
        <v>44.0</v>
      </c>
      <c r="C188" s="3" t="s">
        <v>19</v>
      </c>
      <c r="D188" s="3">
        <v>88.0</v>
      </c>
      <c r="E188" s="3" t="s">
        <v>373</v>
      </c>
      <c r="F188" s="3">
        <v>1.0</v>
      </c>
      <c r="G188" s="3">
        <v>9.0</v>
      </c>
      <c r="H188" s="3" t="s">
        <v>21</v>
      </c>
      <c r="I188" s="3" t="s">
        <v>22</v>
      </c>
      <c r="J188" s="3" t="s">
        <v>23</v>
      </c>
      <c r="K188" s="3" t="s">
        <v>24</v>
      </c>
      <c r="L188" s="3">
        <v>12.0</v>
      </c>
      <c r="M188" s="3" t="s">
        <v>25</v>
      </c>
      <c r="N188" s="3" t="s">
        <v>394</v>
      </c>
      <c r="O188" s="3" t="s">
        <v>395</v>
      </c>
      <c r="P188" s="4">
        <v>22152.0</v>
      </c>
      <c r="Q188" s="3" t="s">
        <v>189</v>
      </c>
      <c r="S188" s="3" t="s">
        <v>34</v>
      </c>
    </row>
    <row r="189">
      <c r="A189" s="2">
        <v>42318.71487268519</v>
      </c>
      <c r="B189" s="3">
        <v>44.0</v>
      </c>
      <c r="C189" s="3" t="s">
        <v>19</v>
      </c>
      <c r="D189" s="3">
        <v>88.0</v>
      </c>
      <c r="E189" s="3" t="s">
        <v>373</v>
      </c>
      <c r="F189" s="3">
        <v>1.0</v>
      </c>
      <c r="G189" s="3">
        <v>9.0</v>
      </c>
      <c r="H189" s="3" t="s">
        <v>21</v>
      </c>
      <c r="I189" s="3" t="s">
        <v>22</v>
      </c>
      <c r="J189" s="3" t="s">
        <v>23</v>
      </c>
      <c r="K189" s="3" t="s">
        <v>24</v>
      </c>
      <c r="L189" s="3">
        <v>13.0</v>
      </c>
      <c r="M189" s="3" t="s">
        <v>30</v>
      </c>
      <c r="N189" s="3" t="s">
        <v>396</v>
      </c>
      <c r="O189" s="3" t="s">
        <v>375</v>
      </c>
      <c r="P189" s="4">
        <v>21417.0</v>
      </c>
      <c r="Q189" s="3" t="s">
        <v>110</v>
      </c>
      <c r="S189" s="3" t="s">
        <v>34</v>
      </c>
    </row>
    <row r="190">
      <c r="A190" s="2">
        <v>42318.71487268519</v>
      </c>
      <c r="B190" s="3">
        <v>44.0</v>
      </c>
      <c r="C190" s="3" t="s">
        <v>19</v>
      </c>
      <c r="D190" s="3">
        <v>88.0</v>
      </c>
      <c r="E190" s="3" t="s">
        <v>373</v>
      </c>
      <c r="F190" s="3">
        <v>1.0</v>
      </c>
      <c r="G190" s="3">
        <v>9.0</v>
      </c>
      <c r="H190" s="3" t="s">
        <v>21</v>
      </c>
      <c r="I190" s="3" t="s">
        <v>22</v>
      </c>
      <c r="J190" s="3" t="s">
        <v>23</v>
      </c>
      <c r="K190" s="3" t="s">
        <v>24</v>
      </c>
      <c r="L190" s="3">
        <v>14.0</v>
      </c>
      <c r="M190" s="3" t="s">
        <v>25</v>
      </c>
      <c r="N190" s="3" t="s">
        <v>397</v>
      </c>
      <c r="O190" s="3" t="s">
        <v>359</v>
      </c>
      <c r="P190" s="4">
        <v>25081.0</v>
      </c>
      <c r="Q190" s="3" t="s">
        <v>380</v>
      </c>
      <c r="S190" s="3" t="s">
        <v>34</v>
      </c>
    </row>
    <row r="191">
      <c r="A191" s="2">
        <v>42318.71487268519</v>
      </c>
      <c r="B191" s="3">
        <v>44.0</v>
      </c>
      <c r="C191" s="3" t="s">
        <v>19</v>
      </c>
      <c r="D191" s="3">
        <v>8.0</v>
      </c>
      <c r="E191" s="3" t="s">
        <v>20</v>
      </c>
      <c r="F191" s="3">
        <v>2.0</v>
      </c>
      <c r="G191" s="3">
        <v>4.0</v>
      </c>
      <c r="H191" s="3" t="s">
        <v>398</v>
      </c>
      <c r="I191" s="3" t="s">
        <v>399</v>
      </c>
      <c r="J191" s="3" t="s">
        <v>398</v>
      </c>
      <c r="K191" s="3" t="s">
        <v>24</v>
      </c>
      <c r="L191" s="3">
        <v>1.0</v>
      </c>
      <c r="M191" s="3" t="s">
        <v>25</v>
      </c>
      <c r="N191" s="3" t="s">
        <v>400</v>
      </c>
      <c r="O191" s="3" t="s">
        <v>401</v>
      </c>
      <c r="P191" s="4">
        <v>23401.0</v>
      </c>
      <c r="Q191" s="3" t="s">
        <v>60</v>
      </c>
      <c r="S191" s="3" t="s">
        <v>29</v>
      </c>
    </row>
    <row r="192">
      <c r="A192" s="2">
        <v>42318.71487268519</v>
      </c>
      <c r="B192" s="3">
        <v>44.0</v>
      </c>
      <c r="C192" s="3" t="s">
        <v>19</v>
      </c>
      <c r="D192" s="3">
        <v>8.0</v>
      </c>
      <c r="E192" s="3" t="s">
        <v>20</v>
      </c>
      <c r="F192" s="3">
        <v>2.0</v>
      </c>
      <c r="G192" s="3">
        <v>4.0</v>
      </c>
      <c r="H192" s="3" t="s">
        <v>398</v>
      </c>
      <c r="I192" s="3" t="s">
        <v>399</v>
      </c>
      <c r="J192" s="3" t="s">
        <v>398</v>
      </c>
      <c r="K192" s="3" t="s">
        <v>24</v>
      </c>
      <c r="L192" s="3">
        <v>2.0</v>
      </c>
      <c r="M192" s="3" t="s">
        <v>30</v>
      </c>
      <c r="N192" s="3" t="s">
        <v>383</v>
      </c>
      <c r="O192" s="3" t="s">
        <v>139</v>
      </c>
      <c r="P192" s="4">
        <v>25695.0</v>
      </c>
      <c r="Q192" s="3" t="s">
        <v>52</v>
      </c>
      <c r="S192" s="3" t="s">
        <v>34</v>
      </c>
    </row>
    <row r="193">
      <c r="A193" s="2">
        <v>42318.71487268519</v>
      </c>
      <c r="B193" s="3">
        <v>44.0</v>
      </c>
      <c r="C193" s="3" t="s">
        <v>19</v>
      </c>
      <c r="D193" s="3">
        <v>8.0</v>
      </c>
      <c r="E193" s="3" t="s">
        <v>20</v>
      </c>
      <c r="F193" s="3">
        <v>2.0</v>
      </c>
      <c r="G193" s="3">
        <v>4.0</v>
      </c>
      <c r="H193" s="3" t="s">
        <v>398</v>
      </c>
      <c r="I193" s="3" t="s">
        <v>399</v>
      </c>
      <c r="J193" s="3" t="s">
        <v>398</v>
      </c>
      <c r="K193" s="3" t="s">
        <v>24</v>
      </c>
      <c r="L193" s="3">
        <v>3.0</v>
      </c>
      <c r="M193" s="3" t="s">
        <v>25</v>
      </c>
      <c r="N193" s="3" t="s">
        <v>402</v>
      </c>
      <c r="O193" s="3" t="s">
        <v>95</v>
      </c>
      <c r="P193" s="4">
        <v>17609.0</v>
      </c>
      <c r="Q193" s="3" t="s">
        <v>86</v>
      </c>
      <c r="S193" s="3" t="s">
        <v>34</v>
      </c>
    </row>
    <row r="194">
      <c r="A194" s="2">
        <v>42318.71487268519</v>
      </c>
      <c r="B194" s="3">
        <v>44.0</v>
      </c>
      <c r="C194" s="3" t="s">
        <v>19</v>
      </c>
      <c r="D194" s="3">
        <v>8.0</v>
      </c>
      <c r="E194" s="3" t="s">
        <v>20</v>
      </c>
      <c r="F194" s="3">
        <v>2.0</v>
      </c>
      <c r="G194" s="3">
        <v>4.0</v>
      </c>
      <c r="H194" s="3" t="s">
        <v>398</v>
      </c>
      <c r="I194" s="3" t="s">
        <v>399</v>
      </c>
      <c r="J194" s="3" t="s">
        <v>398</v>
      </c>
      <c r="K194" s="3" t="s">
        <v>24</v>
      </c>
      <c r="L194" s="3">
        <v>4.0</v>
      </c>
      <c r="M194" s="3" t="s">
        <v>30</v>
      </c>
      <c r="N194" s="3" t="s">
        <v>403</v>
      </c>
      <c r="O194" s="3" t="s">
        <v>375</v>
      </c>
      <c r="P194" s="4">
        <v>21611.0</v>
      </c>
      <c r="Q194" s="3" t="s">
        <v>75</v>
      </c>
      <c r="S194" s="3" t="s">
        <v>34</v>
      </c>
    </row>
    <row r="195">
      <c r="A195" s="2">
        <v>42318.71487268519</v>
      </c>
      <c r="B195" s="3">
        <v>44.0</v>
      </c>
      <c r="C195" s="3" t="s">
        <v>19</v>
      </c>
      <c r="D195" s="3">
        <v>8.0</v>
      </c>
      <c r="E195" s="3" t="s">
        <v>20</v>
      </c>
      <c r="F195" s="3">
        <v>2.0</v>
      </c>
      <c r="G195" s="3">
        <v>4.0</v>
      </c>
      <c r="H195" s="3" t="s">
        <v>398</v>
      </c>
      <c r="I195" s="3" t="s">
        <v>399</v>
      </c>
      <c r="J195" s="3" t="s">
        <v>398</v>
      </c>
      <c r="K195" s="3" t="s">
        <v>24</v>
      </c>
      <c r="L195" s="3">
        <v>5.0</v>
      </c>
      <c r="M195" s="3" t="s">
        <v>25</v>
      </c>
      <c r="N195" s="3" t="s">
        <v>404</v>
      </c>
      <c r="O195" s="3" t="s">
        <v>405</v>
      </c>
      <c r="P195" s="4">
        <v>26009.0</v>
      </c>
      <c r="Q195" s="3" t="s">
        <v>60</v>
      </c>
      <c r="S195" s="3" t="s">
        <v>34</v>
      </c>
    </row>
    <row r="196">
      <c r="A196" s="2">
        <v>42318.71487268519</v>
      </c>
      <c r="B196" s="3">
        <v>44.0</v>
      </c>
      <c r="C196" s="3" t="s">
        <v>19</v>
      </c>
      <c r="D196" s="3">
        <v>8.0</v>
      </c>
      <c r="E196" s="3" t="s">
        <v>20</v>
      </c>
      <c r="F196" s="3">
        <v>2.0</v>
      </c>
      <c r="G196" s="3">
        <v>4.0</v>
      </c>
      <c r="H196" s="3" t="s">
        <v>398</v>
      </c>
      <c r="I196" s="3" t="s">
        <v>399</v>
      </c>
      <c r="J196" s="3" t="s">
        <v>398</v>
      </c>
      <c r="K196" s="3" t="s">
        <v>24</v>
      </c>
      <c r="L196" s="3">
        <v>6.0</v>
      </c>
      <c r="M196" s="3" t="s">
        <v>30</v>
      </c>
      <c r="N196" s="3" t="s">
        <v>406</v>
      </c>
      <c r="O196" s="3" t="s">
        <v>307</v>
      </c>
      <c r="P196" s="4">
        <v>20106.0</v>
      </c>
      <c r="Q196" s="3" t="s">
        <v>113</v>
      </c>
      <c r="S196" s="3" t="s">
        <v>34</v>
      </c>
    </row>
    <row r="197">
      <c r="A197" s="2">
        <v>42318.71487268519</v>
      </c>
      <c r="B197" s="3">
        <v>44.0</v>
      </c>
      <c r="C197" s="3" t="s">
        <v>19</v>
      </c>
      <c r="D197" s="3">
        <v>8.0</v>
      </c>
      <c r="E197" s="3" t="s">
        <v>20</v>
      </c>
      <c r="F197" s="3">
        <v>2.0</v>
      </c>
      <c r="G197" s="3">
        <v>4.0</v>
      </c>
      <c r="H197" s="3" t="s">
        <v>398</v>
      </c>
      <c r="I197" s="3" t="s">
        <v>399</v>
      </c>
      <c r="J197" s="3" t="s">
        <v>398</v>
      </c>
      <c r="K197" s="3" t="s">
        <v>24</v>
      </c>
      <c r="L197" s="3">
        <v>7.0</v>
      </c>
      <c r="M197" s="3" t="s">
        <v>25</v>
      </c>
      <c r="N197" s="3" t="s">
        <v>407</v>
      </c>
      <c r="O197" s="3" t="s">
        <v>408</v>
      </c>
      <c r="P197" s="4">
        <v>22927.0</v>
      </c>
      <c r="Q197" s="3" t="s">
        <v>75</v>
      </c>
      <c r="S197" s="3" t="s">
        <v>34</v>
      </c>
    </row>
    <row r="198">
      <c r="A198" s="2">
        <v>42318.71487268519</v>
      </c>
      <c r="B198" s="3">
        <v>44.0</v>
      </c>
      <c r="C198" s="3" t="s">
        <v>19</v>
      </c>
      <c r="D198" s="3">
        <v>8.0</v>
      </c>
      <c r="E198" s="3" t="s">
        <v>20</v>
      </c>
      <c r="F198" s="3">
        <v>2.0</v>
      </c>
      <c r="G198" s="3">
        <v>4.0</v>
      </c>
      <c r="H198" s="3" t="s">
        <v>398</v>
      </c>
      <c r="I198" s="3" t="s">
        <v>399</v>
      </c>
      <c r="J198" s="3" t="s">
        <v>398</v>
      </c>
      <c r="K198" s="3" t="s">
        <v>24</v>
      </c>
      <c r="L198" s="3">
        <v>8.0</v>
      </c>
      <c r="M198" s="3" t="s">
        <v>30</v>
      </c>
      <c r="N198" s="3" t="s">
        <v>409</v>
      </c>
      <c r="O198" s="3" t="s">
        <v>410</v>
      </c>
      <c r="P198" s="4">
        <v>27866.0</v>
      </c>
      <c r="Q198" s="3" t="s">
        <v>169</v>
      </c>
      <c r="S198" s="3" t="s">
        <v>34</v>
      </c>
    </row>
    <row r="199">
      <c r="A199" s="2">
        <v>42318.71487268519</v>
      </c>
      <c r="B199" s="3">
        <v>44.0</v>
      </c>
      <c r="C199" s="3" t="s">
        <v>19</v>
      </c>
      <c r="D199" s="3">
        <v>8.0</v>
      </c>
      <c r="E199" s="3" t="s">
        <v>20</v>
      </c>
      <c r="F199" s="3">
        <v>2.0</v>
      </c>
      <c r="G199" s="3">
        <v>4.0</v>
      </c>
      <c r="H199" s="3" t="s">
        <v>398</v>
      </c>
      <c r="I199" s="3" t="s">
        <v>399</v>
      </c>
      <c r="J199" s="3" t="s">
        <v>398</v>
      </c>
      <c r="K199" s="3" t="s">
        <v>24</v>
      </c>
      <c r="L199" s="3">
        <v>9.0</v>
      </c>
      <c r="M199" s="3" t="s">
        <v>25</v>
      </c>
      <c r="N199" s="3" t="s">
        <v>411</v>
      </c>
      <c r="O199" s="3" t="s">
        <v>366</v>
      </c>
      <c r="P199" s="4">
        <v>32077.0</v>
      </c>
      <c r="Q199" s="3" t="s">
        <v>372</v>
      </c>
      <c r="S199" s="3" t="s">
        <v>34</v>
      </c>
    </row>
    <row r="200">
      <c r="A200" s="2">
        <v>42318.71487268519</v>
      </c>
      <c r="B200" s="3">
        <v>44.0</v>
      </c>
      <c r="C200" s="3" t="s">
        <v>19</v>
      </c>
      <c r="D200" s="3">
        <v>8.0</v>
      </c>
      <c r="E200" s="3" t="s">
        <v>20</v>
      </c>
      <c r="F200" s="3">
        <v>2.0</v>
      </c>
      <c r="G200" s="3">
        <v>4.0</v>
      </c>
      <c r="H200" s="3" t="s">
        <v>398</v>
      </c>
      <c r="I200" s="3" t="s">
        <v>399</v>
      </c>
      <c r="J200" s="3" t="s">
        <v>398</v>
      </c>
      <c r="K200" s="3" t="s">
        <v>24</v>
      </c>
      <c r="L200" s="3">
        <v>10.0</v>
      </c>
      <c r="M200" s="3" t="s">
        <v>30</v>
      </c>
      <c r="N200" s="3" t="s">
        <v>412</v>
      </c>
      <c r="O200" s="3" t="s">
        <v>413</v>
      </c>
      <c r="P200" s="4">
        <v>18419.0</v>
      </c>
      <c r="Q200" s="3" t="s">
        <v>86</v>
      </c>
      <c r="S200" s="3" t="s">
        <v>34</v>
      </c>
    </row>
    <row r="201">
      <c r="A201" s="2">
        <v>42318.71487268519</v>
      </c>
      <c r="B201" s="3">
        <v>44.0</v>
      </c>
      <c r="C201" s="3" t="s">
        <v>19</v>
      </c>
      <c r="D201" s="3">
        <v>8.0</v>
      </c>
      <c r="E201" s="3" t="s">
        <v>20</v>
      </c>
      <c r="F201" s="3">
        <v>2.0</v>
      </c>
      <c r="G201" s="3">
        <v>4.0</v>
      </c>
      <c r="H201" s="3" t="s">
        <v>398</v>
      </c>
      <c r="I201" s="3" t="s">
        <v>399</v>
      </c>
      <c r="J201" s="3" t="s">
        <v>398</v>
      </c>
      <c r="K201" s="3" t="s">
        <v>24</v>
      </c>
      <c r="L201" s="3">
        <v>11.0</v>
      </c>
      <c r="M201" s="3" t="s">
        <v>25</v>
      </c>
      <c r="N201" s="3" t="s">
        <v>414</v>
      </c>
      <c r="O201" s="3" t="s">
        <v>415</v>
      </c>
      <c r="P201" s="4">
        <v>17387.0</v>
      </c>
      <c r="Q201" s="3" t="s">
        <v>209</v>
      </c>
      <c r="S201" s="3" t="s">
        <v>34</v>
      </c>
    </row>
    <row r="202">
      <c r="A202" s="2">
        <v>42318.71487268519</v>
      </c>
      <c r="B202" s="3">
        <v>44.0</v>
      </c>
      <c r="C202" s="3" t="s">
        <v>19</v>
      </c>
      <c r="D202" s="3">
        <v>10.0</v>
      </c>
      <c r="E202" s="3" t="s">
        <v>61</v>
      </c>
      <c r="F202" s="3">
        <v>2.0</v>
      </c>
      <c r="G202" s="3">
        <v>4.0</v>
      </c>
      <c r="H202" s="3" t="s">
        <v>398</v>
      </c>
      <c r="I202" s="3" t="s">
        <v>399</v>
      </c>
      <c r="J202" s="3" t="s">
        <v>398</v>
      </c>
      <c r="K202" s="3" t="s">
        <v>24</v>
      </c>
      <c r="L202" s="3">
        <v>1.0</v>
      </c>
      <c r="M202" s="3" t="s">
        <v>25</v>
      </c>
      <c r="N202" s="3" t="s">
        <v>416</v>
      </c>
      <c r="O202" s="3" t="s">
        <v>417</v>
      </c>
      <c r="P202" s="4">
        <v>22050.0</v>
      </c>
      <c r="Q202" s="3" t="s">
        <v>418</v>
      </c>
      <c r="S202" s="3" t="s">
        <v>34</v>
      </c>
    </row>
    <row r="203">
      <c r="A203" s="2">
        <v>42318.71487268519</v>
      </c>
      <c r="B203" s="3">
        <v>44.0</v>
      </c>
      <c r="C203" s="3" t="s">
        <v>19</v>
      </c>
      <c r="D203" s="3">
        <v>10.0</v>
      </c>
      <c r="E203" s="3" t="s">
        <v>61</v>
      </c>
      <c r="F203" s="3">
        <v>2.0</v>
      </c>
      <c r="G203" s="3">
        <v>4.0</v>
      </c>
      <c r="H203" s="3" t="s">
        <v>398</v>
      </c>
      <c r="I203" s="3" t="s">
        <v>399</v>
      </c>
      <c r="J203" s="3" t="s">
        <v>398</v>
      </c>
      <c r="K203" s="3" t="s">
        <v>24</v>
      </c>
      <c r="L203" s="3">
        <v>2.0</v>
      </c>
      <c r="M203" s="3" t="s">
        <v>30</v>
      </c>
      <c r="N203" s="3" t="s">
        <v>419</v>
      </c>
      <c r="O203" s="3" t="s">
        <v>112</v>
      </c>
      <c r="P203" s="4">
        <v>19435.0</v>
      </c>
      <c r="Q203" s="3" t="s">
        <v>86</v>
      </c>
      <c r="S203" s="3" t="s">
        <v>34</v>
      </c>
    </row>
    <row r="204">
      <c r="A204" s="2">
        <v>42318.71487268519</v>
      </c>
      <c r="B204" s="3">
        <v>44.0</v>
      </c>
      <c r="C204" s="3" t="s">
        <v>19</v>
      </c>
      <c r="D204" s="3">
        <v>10.0</v>
      </c>
      <c r="E204" s="3" t="s">
        <v>61</v>
      </c>
      <c r="F204" s="3">
        <v>2.0</v>
      </c>
      <c r="G204" s="3">
        <v>4.0</v>
      </c>
      <c r="H204" s="3" t="s">
        <v>398</v>
      </c>
      <c r="I204" s="3" t="s">
        <v>399</v>
      </c>
      <c r="J204" s="3" t="s">
        <v>398</v>
      </c>
      <c r="K204" s="3" t="s">
        <v>24</v>
      </c>
      <c r="L204" s="3">
        <v>3.0</v>
      </c>
      <c r="M204" s="3" t="s">
        <v>25</v>
      </c>
      <c r="N204" s="3" t="s">
        <v>420</v>
      </c>
      <c r="O204" s="3" t="s">
        <v>421</v>
      </c>
      <c r="P204" s="4">
        <v>24743.0</v>
      </c>
      <c r="Q204" s="3" t="s">
        <v>352</v>
      </c>
      <c r="S204" s="3" t="s">
        <v>34</v>
      </c>
    </row>
    <row r="205">
      <c r="A205" s="2">
        <v>42318.71487268519</v>
      </c>
      <c r="B205" s="3">
        <v>44.0</v>
      </c>
      <c r="C205" s="3" t="s">
        <v>19</v>
      </c>
      <c r="D205" s="3">
        <v>10.0</v>
      </c>
      <c r="E205" s="3" t="s">
        <v>61</v>
      </c>
      <c r="F205" s="3">
        <v>2.0</v>
      </c>
      <c r="G205" s="3">
        <v>4.0</v>
      </c>
      <c r="H205" s="3" t="s">
        <v>398</v>
      </c>
      <c r="I205" s="3" t="s">
        <v>399</v>
      </c>
      <c r="J205" s="3" t="s">
        <v>398</v>
      </c>
      <c r="K205" s="3" t="s">
        <v>24</v>
      </c>
      <c r="L205" s="3">
        <v>4.0</v>
      </c>
      <c r="M205" s="3" t="s">
        <v>30</v>
      </c>
      <c r="N205" s="3" t="s">
        <v>422</v>
      </c>
      <c r="O205" s="3" t="s">
        <v>423</v>
      </c>
      <c r="P205" s="4">
        <v>16674.0</v>
      </c>
      <c r="Q205" s="3" t="s">
        <v>105</v>
      </c>
      <c r="S205" s="3" t="s">
        <v>34</v>
      </c>
    </row>
    <row r="206">
      <c r="A206" s="2">
        <v>42318.71487268519</v>
      </c>
      <c r="B206" s="3">
        <v>44.0</v>
      </c>
      <c r="C206" s="3" t="s">
        <v>19</v>
      </c>
      <c r="D206" s="3">
        <v>10.0</v>
      </c>
      <c r="E206" s="3" t="s">
        <v>61</v>
      </c>
      <c r="F206" s="3">
        <v>2.0</v>
      </c>
      <c r="G206" s="3">
        <v>4.0</v>
      </c>
      <c r="H206" s="3" t="s">
        <v>398</v>
      </c>
      <c r="I206" s="3" t="s">
        <v>399</v>
      </c>
      <c r="J206" s="3" t="s">
        <v>398</v>
      </c>
      <c r="K206" s="3" t="s">
        <v>24</v>
      </c>
      <c r="L206" s="3">
        <v>5.0</v>
      </c>
      <c r="M206" s="3" t="s">
        <v>25</v>
      </c>
      <c r="N206" s="3" t="s">
        <v>424</v>
      </c>
      <c r="O206" s="3" t="s">
        <v>119</v>
      </c>
      <c r="P206" s="4">
        <v>22493.0</v>
      </c>
      <c r="Q206" s="3" t="s">
        <v>205</v>
      </c>
      <c r="S206" s="3" t="s">
        <v>34</v>
      </c>
    </row>
    <row r="207">
      <c r="A207" s="2">
        <v>42318.71487268519</v>
      </c>
      <c r="B207" s="3">
        <v>44.0</v>
      </c>
      <c r="C207" s="3" t="s">
        <v>19</v>
      </c>
      <c r="D207" s="3">
        <v>10.0</v>
      </c>
      <c r="E207" s="3" t="s">
        <v>61</v>
      </c>
      <c r="F207" s="3">
        <v>2.0</v>
      </c>
      <c r="G207" s="3">
        <v>4.0</v>
      </c>
      <c r="H207" s="3" t="s">
        <v>398</v>
      </c>
      <c r="I207" s="3" t="s">
        <v>399</v>
      </c>
      <c r="J207" s="3" t="s">
        <v>398</v>
      </c>
      <c r="K207" s="3" t="s">
        <v>24</v>
      </c>
      <c r="L207" s="3">
        <v>6.0</v>
      </c>
      <c r="M207" s="3" t="s">
        <v>30</v>
      </c>
      <c r="N207" s="3" t="s">
        <v>425</v>
      </c>
      <c r="O207" s="3" t="s">
        <v>368</v>
      </c>
      <c r="P207" s="4">
        <v>21677.0</v>
      </c>
      <c r="Q207" s="3" t="s">
        <v>40</v>
      </c>
      <c r="S207" s="3" t="s">
        <v>34</v>
      </c>
    </row>
    <row r="208">
      <c r="A208" s="2">
        <v>42318.71487268519</v>
      </c>
      <c r="B208" s="3">
        <v>44.0</v>
      </c>
      <c r="C208" s="3" t="s">
        <v>19</v>
      </c>
      <c r="D208" s="3">
        <v>10.0</v>
      </c>
      <c r="E208" s="3" t="s">
        <v>61</v>
      </c>
      <c r="F208" s="3">
        <v>2.0</v>
      </c>
      <c r="G208" s="3">
        <v>4.0</v>
      </c>
      <c r="H208" s="3" t="s">
        <v>398</v>
      </c>
      <c r="I208" s="3" t="s">
        <v>399</v>
      </c>
      <c r="J208" s="3" t="s">
        <v>398</v>
      </c>
      <c r="K208" s="3" t="s">
        <v>24</v>
      </c>
      <c r="L208" s="3">
        <v>7.0</v>
      </c>
      <c r="M208" s="3" t="s">
        <v>25</v>
      </c>
      <c r="N208" s="3" t="s">
        <v>426</v>
      </c>
      <c r="O208" s="3" t="s">
        <v>427</v>
      </c>
      <c r="P208" s="4">
        <v>22986.0</v>
      </c>
      <c r="Q208" s="3" t="s">
        <v>132</v>
      </c>
      <c r="S208" s="3" t="s">
        <v>34</v>
      </c>
    </row>
    <row r="209">
      <c r="A209" s="2">
        <v>42318.71487268519</v>
      </c>
      <c r="B209" s="3">
        <v>44.0</v>
      </c>
      <c r="C209" s="3" t="s">
        <v>19</v>
      </c>
      <c r="D209" s="3">
        <v>10.0</v>
      </c>
      <c r="E209" s="3" t="s">
        <v>61</v>
      </c>
      <c r="F209" s="3">
        <v>2.0</v>
      </c>
      <c r="G209" s="3">
        <v>4.0</v>
      </c>
      <c r="H209" s="3" t="s">
        <v>398</v>
      </c>
      <c r="I209" s="3" t="s">
        <v>399</v>
      </c>
      <c r="J209" s="3" t="s">
        <v>398</v>
      </c>
      <c r="K209" s="3" t="s">
        <v>24</v>
      </c>
      <c r="L209" s="3">
        <v>8.0</v>
      </c>
      <c r="M209" s="3" t="s">
        <v>30</v>
      </c>
      <c r="N209" s="3" t="s">
        <v>428</v>
      </c>
      <c r="O209" s="3" t="s">
        <v>368</v>
      </c>
      <c r="P209" s="4">
        <v>35436.0</v>
      </c>
      <c r="Q209" s="3" t="s">
        <v>191</v>
      </c>
      <c r="S209" s="3" t="s">
        <v>34</v>
      </c>
    </row>
    <row r="210">
      <c r="A210" s="2">
        <v>42318.71487268519</v>
      </c>
      <c r="B210" s="3">
        <v>44.0</v>
      </c>
      <c r="C210" s="3" t="s">
        <v>19</v>
      </c>
      <c r="D210" s="3">
        <v>10.0</v>
      </c>
      <c r="E210" s="3" t="s">
        <v>61</v>
      </c>
      <c r="F210" s="3">
        <v>2.0</v>
      </c>
      <c r="G210" s="3">
        <v>4.0</v>
      </c>
      <c r="H210" s="3" t="s">
        <v>398</v>
      </c>
      <c r="I210" s="3" t="s">
        <v>399</v>
      </c>
      <c r="J210" s="3" t="s">
        <v>398</v>
      </c>
      <c r="K210" s="3" t="s">
        <v>24</v>
      </c>
      <c r="L210" s="3">
        <v>9.0</v>
      </c>
      <c r="M210" s="3" t="s">
        <v>25</v>
      </c>
      <c r="N210" s="3" t="s">
        <v>429</v>
      </c>
      <c r="O210" s="3" t="s">
        <v>246</v>
      </c>
      <c r="P210" s="4">
        <v>20972.0</v>
      </c>
      <c r="Q210" s="3" t="s">
        <v>40</v>
      </c>
      <c r="S210" s="3" t="s">
        <v>34</v>
      </c>
    </row>
    <row r="211">
      <c r="A211" s="2">
        <v>42318.71487268519</v>
      </c>
      <c r="B211" s="3">
        <v>44.0</v>
      </c>
      <c r="C211" s="3" t="s">
        <v>19</v>
      </c>
      <c r="D211" s="3">
        <v>10.0</v>
      </c>
      <c r="E211" s="3" t="s">
        <v>61</v>
      </c>
      <c r="F211" s="3">
        <v>2.0</v>
      </c>
      <c r="G211" s="3">
        <v>4.0</v>
      </c>
      <c r="H211" s="3" t="s">
        <v>398</v>
      </c>
      <c r="I211" s="3" t="s">
        <v>399</v>
      </c>
      <c r="J211" s="3" t="s">
        <v>398</v>
      </c>
      <c r="K211" s="3" t="s">
        <v>24</v>
      </c>
      <c r="L211" s="3">
        <v>10.0</v>
      </c>
      <c r="M211" s="3" t="s">
        <v>30</v>
      </c>
      <c r="N211" s="3" t="s">
        <v>430</v>
      </c>
      <c r="O211" s="3" t="s">
        <v>431</v>
      </c>
      <c r="P211" s="4">
        <v>18771.0</v>
      </c>
      <c r="Q211" s="3" t="s">
        <v>86</v>
      </c>
      <c r="S211" s="3" t="s">
        <v>34</v>
      </c>
    </row>
    <row r="212">
      <c r="A212" s="2">
        <v>42318.71487268519</v>
      </c>
      <c r="B212" s="3">
        <v>44.0</v>
      </c>
      <c r="C212" s="3" t="s">
        <v>19</v>
      </c>
      <c r="D212" s="3">
        <v>10.0</v>
      </c>
      <c r="E212" s="3" t="s">
        <v>61</v>
      </c>
      <c r="F212" s="3">
        <v>2.0</v>
      </c>
      <c r="G212" s="3">
        <v>4.0</v>
      </c>
      <c r="H212" s="3" t="s">
        <v>398</v>
      </c>
      <c r="I212" s="3" t="s">
        <v>399</v>
      </c>
      <c r="J212" s="3" t="s">
        <v>398</v>
      </c>
      <c r="K212" s="3" t="s">
        <v>24</v>
      </c>
      <c r="L212" s="3">
        <v>11.0</v>
      </c>
      <c r="M212" s="3" t="s">
        <v>25</v>
      </c>
      <c r="N212" s="3" t="s">
        <v>432</v>
      </c>
      <c r="O212" s="3" t="s">
        <v>243</v>
      </c>
      <c r="P212" s="4">
        <v>20242.0</v>
      </c>
      <c r="Q212" s="3" t="s">
        <v>110</v>
      </c>
      <c r="S212" s="3" t="s">
        <v>29</v>
      </c>
    </row>
    <row r="213">
      <c r="A213" s="2">
        <v>42318.71487268519</v>
      </c>
      <c r="B213" s="3">
        <v>44.0</v>
      </c>
      <c r="C213" s="3" t="s">
        <v>19</v>
      </c>
      <c r="D213" s="3">
        <v>51.0</v>
      </c>
      <c r="E213" s="3" t="s">
        <v>87</v>
      </c>
      <c r="F213" s="3">
        <v>2.0</v>
      </c>
      <c r="G213" s="3">
        <v>4.0</v>
      </c>
      <c r="H213" s="3" t="s">
        <v>398</v>
      </c>
      <c r="I213" s="3" t="s">
        <v>399</v>
      </c>
      <c r="J213" s="3" t="s">
        <v>398</v>
      </c>
      <c r="K213" s="3" t="s">
        <v>24</v>
      </c>
      <c r="L213" s="3">
        <v>1.0</v>
      </c>
      <c r="M213" s="3" t="s">
        <v>25</v>
      </c>
      <c r="N213" s="3" t="s">
        <v>433</v>
      </c>
      <c r="O213" s="3" t="s">
        <v>401</v>
      </c>
      <c r="P213" s="4">
        <v>27051.0</v>
      </c>
      <c r="Q213" s="3" t="s">
        <v>110</v>
      </c>
      <c r="S213" s="3" t="s">
        <v>29</v>
      </c>
    </row>
    <row r="214">
      <c r="A214" s="2">
        <v>42318.71487268519</v>
      </c>
      <c r="B214" s="3">
        <v>44.0</v>
      </c>
      <c r="C214" s="3" t="s">
        <v>19</v>
      </c>
      <c r="D214" s="3">
        <v>51.0</v>
      </c>
      <c r="E214" s="3" t="s">
        <v>87</v>
      </c>
      <c r="F214" s="3">
        <v>2.0</v>
      </c>
      <c r="G214" s="3">
        <v>4.0</v>
      </c>
      <c r="H214" s="3" t="s">
        <v>398</v>
      </c>
      <c r="I214" s="3" t="s">
        <v>399</v>
      </c>
      <c r="J214" s="3" t="s">
        <v>398</v>
      </c>
      <c r="K214" s="3" t="s">
        <v>24</v>
      </c>
      <c r="L214" s="3">
        <v>2.0</v>
      </c>
      <c r="M214" s="3" t="s">
        <v>30</v>
      </c>
      <c r="N214" s="3" t="s">
        <v>434</v>
      </c>
      <c r="O214" s="3" t="s">
        <v>435</v>
      </c>
      <c r="P214" s="4">
        <v>32395.0</v>
      </c>
      <c r="Q214" s="3" t="s">
        <v>352</v>
      </c>
      <c r="S214" s="3" t="s">
        <v>34</v>
      </c>
    </row>
    <row r="215">
      <c r="A215" s="2">
        <v>42318.71487268519</v>
      </c>
      <c r="B215" s="3">
        <v>44.0</v>
      </c>
      <c r="C215" s="3" t="s">
        <v>19</v>
      </c>
      <c r="D215" s="3">
        <v>51.0</v>
      </c>
      <c r="E215" s="3" t="s">
        <v>87</v>
      </c>
      <c r="F215" s="3">
        <v>2.0</v>
      </c>
      <c r="G215" s="3">
        <v>4.0</v>
      </c>
      <c r="H215" s="3" t="s">
        <v>398</v>
      </c>
      <c r="I215" s="3" t="s">
        <v>399</v>
      </c>
      <c r="J215" s="3" t="s">
        <v>398</v>
      </c>
      <c r="K215" s="3" t="s">
        <v>24</v>
      </c>
      <c r="L215" s="3">
        <v>3.0</v>
      </c>
      <c r="M215" s="3" t="s">
        <v>25</v>
      </c>
      <c r="N215" s="3" t="s">
        <v>436</v>
      </c>
      <c r="O215" s="3" t="s">
        <v>95</v>
      </c>
      <c r="P215" s="4">
        <v>19094.0</v>
      </c>
      <c r="Q215" s="3" t="s">
        <v>86</v>
      </c>
      <c r="S215" s="3" t="s">
        <v>34</v>
      </c>
    </row>
    <row r="216">
      <c r="A216" s="2">
        <v>42318.71487268519</v>
      </c>
      <c r="B216" s="3">
        <v>44.0</v>
      </c>
      <c r="C216" s="3" t="s">
        <v>19</v>
      </c>
      <c r="D216" s="3">
        <v>51.0</v>
      </c>
      <c r="E216" s="3" t="s">
        <v>87</v>
      </c>
      <c r="F216" s="3">
        <v>2.0</v>
      </c>
      <c r="G216" s="3">
        <v>4.0</v>
      </c>
      <c r="H216" s="3" t="s">
        <v>398</v>
      </c>
      <c r="I216" s="3" t="s">
        <v>399</v>
      </c>
      <c r="J216" s="3" t="s">
        <v>398</v>
      </c>
      <c r="K216" s="3" t="s">
        <v>24</v>
      </c>
      <c r="L216" s="3">
        <v>4.0</v>
      </c>
      <c r="M216" s="3" t="s">
        <v>30</v>
      </c>
      <c r="N216" s="3" t="s">
        <v>437</v>
      </c>
      <c r="O216" s="3" t="s">
        <v>361</v>
      </c>
      <c r="P216" s="4">
        <v>23178.0</v>
      </c>
      <c r="Q216" s="3" t="s">
        <v>75</v>
      </c>
      <c r="S216" s="3" t="s">
        <v>34</v>
      </c>
    </row>
    <row r="217">
      <c r="A217" s="2">
        <v>42318.71487268519</v>
      </c>
      <c r="B217" s="3">
        <v>44.0</v>
      </c>
      <c r="C217" s="3" t="s">
        <v>19</v>
      </c>
      <c r="D217" s="3">
        <v>51.0</v>
      </c>
      <c r="E217" s="3" t="s">
        <v>87</v>
      </c>
      <c r="F217" s="3">
        <v>2.0</v>
      </c>
      <c r="G217" s="3">
        <v>4.0</v>
      </c>
      <c r="H217" s="3" t="s">
        <v>398</v>
      </c>
      <c r="I217" s="3" t="s">
        <v>399</v>
      </c>
      <c r="J217" s="3" t="s">
        <v>398</v>
      </c>
      <c r="K217" s="3" t="s">
        <v>24</v>
      </c>
      <c r="L217" s="3">
        <v>5.0</v>
      </c>
      <c r="M217" s="3" t="s">
        <v>25</v>
      </c>
      <c r="N217" s="3" t="s">
        <v>438</v>
      </c>
      <c r="O217" s="3" t="s">
        <v>180</v>
      </c>
      <c r="P217" s="4">
        <v>18762.0</v>
      </c>
      <c r="Q217" s="3" t="s">
        <v>145</v>
      </c>
      <c r="S217" s="3" t="s">
        <v>34</v>
      </c>
    </row>
    <row r="218">
      <c r="A218" s="2">
        <v>42318.71487268519</v>
      </c>
      <c r="B218" s="3">
        <v>44.0</v>
      </c>
      <c r="C218" s="3" t="s">
        <v>19</v>
      </c>
      <c r="D218" s="3">
        <v>51.0</v>
      </c>
      <c r="E218" s="3" t="s">
        <v>87</v>
      </c>
      <c r="F218" s="3">
        <v>2.0</v>
      </c>
      <c r="G218" s="3">
        <v>4.0</v>
      </c>
      <c r="H218" s="3" t="s">
        <v>398</v>
      </c>
      <c r="I218" s="3" t="s">
        <v>399</v>
      </c>
      <c r="J218" s="3" t="s">
        <v>398</v>
      </c>
      <c r="K218" s="3" t="s">
        <v>24</v>
      </c>
      <c r="L218" s="3">
        <v>6.0</v>
      </c>
      <c r="M218" s="3" t="s">
        <v>30</v>
      </c>
      <c r="N218" s="3" t="s">
        <v>439</v>
      </c>
      <c r="O218" s="3" t="s">
        <v>440</v>
      </c>
      <c r="P218" s="4">
        <v>31732.0</v>
      </c>
      <c r="Q218" s="3" t="s">
        <v>37</v>
      </c>
      <c r="S218" s="3" t="s">
        <v>34</v>
      </c>
    </row>
    <row r="219">
      <c r="A219" s="2">
        <v>42318.71487268519</v>
      </c>
      <c r="B219" s="3">
        <v>44.0</v>
      </c>
      <c r="C219" s="3" t="s">
        <v>19</v>
      </c>
      <c r="D219" s="3">
        <v>51.0</v>
      </c>
      <c r="E219" s="3" t="s">
        <v>87</v>
      </c>
      <c r="F219" s="3">
        <v>2.0</v>
      </c>
      <c r="G219" s="3">
        <v>4.0</v>
      </c>
      <c r="H219" s="3" t="s">
        <v>398</v>
      </c>
      <c r="I219" s="3" t="s">
        <v>399</v>
      </c>
      <c r="J219" s="3" t="s">
        <v>398</v>
      </c>
      <c r="K219" s="3" t="s">
        <v>24</v>
      </c>
      <c r="L219" s="3">
        <v>7.0</v>
      </c>
      <c r="M219" s="3" t="s">
        <v>25</v>
      </c>
      <c r="N219" s="3" t="s">
        <v>441</v>
      </c>
      <c r="O219" s="3" t="s">
        <v>442</v>
      </c>
      <c r="P219" s="4">
        <v>27838.0</v>
      </c>
      <c r="Q219" s="3" t="s">
        <v>110</v>
      </c>
      <c r="S219" s="3" t="s">
        <v>34</v>
      </c>
    </row>
    <row r="220">
      <c r="A220" s="2">
        <v>42318.71487268519</v>
      </c>
      <c r="B220" s="3">
        <v>44.0</v>
      </c>
      <c r="C220" s="3" t="s">
        <v>19</v>
      </c>
      <c r="D220" s="3">
        <v>51.0</v>
      </c>
      <c r="E220" s="3" t="s">
        <v>87</v>
      </c>
      <c r="F220" s="3">
        <v>2.0</v>
      </c>
      <c r="G220" s="3">
        <v>4.0</v>
      </c>
      <c r="H220" s="3" t="s">
        <v>398</v>
      </c>
      <c r="I220" s="3" t="s">
        <v>399</v>
      </c>
      <c r="J220" s="3" t="s">
        <v>398</v>
      </c>
      <c r="K220" s="3" t="s">
        <v>24</v>
      </c>
      <c r="L220" s="3">
        <v>8.0</v>
      </c>
      <c r="M220" s="3" t="s">
        <v>30</v>
      </c>
      <c r="N220" s="3" t="s">
        <v>443</v>
      </c>
      <c r="O220" s="3" t="s">
        <v>444</v>
      </c>
      <c r="P220" s="4">
        <v>19003.0</v>
      </c>
      <c r="Q220" s="3" t="s">
        <v>86</v>
      </c>
      <c r="S220" s="3" t="s">
        <v>34</v>
      </c>
    </row>
    <row r="221">
      <c r="A221" s="2">
        <v>42318.71487268519</v>
      </c>
      <c r="B221" s="3">
        <v>44.0</v>
      </c>
      <c r="C221" s="3" t="s">
        <v>19</v>
      </c>
      <c r="D221" s="3">
        <v>51.0</v>
      </c>
      <c r="E221" s="3" t="s">
        <v>87</v>
      </c>
      <c r="F221" s="3">
        <v>2.0</v>
      </c>
      <c r="G221" s="3">
        <v>4.0</v>
      </c>
      <c r="H221" s="3" t="s">
        <v>398</v>
      </c>
      <c r="I221" s="3" t="s">
        <v>399</v>
      </c>
      <c r="J221" s="3" t="s">
        <v>398</v>
      </c>
      <c r="K221" s="3" t="s">
        <v>24</v>
      </c>
      <c r="L221" s="3">
        <v>9.0</v>
      </c>
      <c r="M221" s="3" t="s">
        <v>25</v>
      </c>
      <c r="N221" s="3" t="s">
        <v>445</v>
      </c>
      <c r="O221" s="3" t="s">
        <v>446</v>
      </c>
      <c r="P221" s="4">
        <v>17454.0</v>
      </c>
      <c r="Q221" s="3" t="s">
        <v>86</v>
      </c>
      <c r="S221" s="3" t="s">
        <v>34</v>
      </c>
    </row>
    <row r="222">
      <c r="A222" s="2">
        <v>42318.71487268519</v>
      </c>
      <c r="B222" s="3">
        <v>44.0</v>
      </c>
      <c r="C222" s="3" t="s">
        <v>19</v>
      </c>
      <c r="D222" s="3">
        <v>51.0</v>
      </c>
      <c r="E222" s="3" t="s">
        <v>87</v>
      </c>
      <c r="F222" s="3">
        <v>2.0</v>
      </c>
      <c r="G222" s="3">
        <v>4.0</v>
      </c>
      <c r="H222" s="3" t="s">
        <v>398</v>
      </c>
      <c r="I222" s="3" t="s">
        <v>399</v>
      </c>
      <c r="J222" s="3" t="s">
        <v>398</v>
      </c>
      <c r="K222" s="3" t="s">
        <v>24</v>
      </c>
      <c r="L222" s="3">
        <v>10.0</v>
      </c>
      <c r="M222" s="3" t="s">
        <v>30</v>
      </c>
      <c r="N222" s="3" t="s">
        <v>447</v>
      </c>
      <c r="O222" s="3" t="s">
        <v>448</v>
      </c>
      <c r="P222" s="4">
        <v>25464.0</v>
      </c>
      <c r="Q222" s="3" t="s">
        <v>132</v>
      </c>
      <c r="S222" s="3" t="s">
        <v>34</v>
      </c>
    </row>
    <row r="223">
      <c r="A223" s="2">
        <v>42318.71487268519</v>
      </c>
      <c r="B223" s="3">
        <v>44.0</v>
      </c>
      <c r="C223" s="3" t="s">
        <v>19</v>
      </c>
      <c r="D223" s="3">
        <v>51.0</v>
      </c>
      <c r="E223" s="3" t="s">
        <v>87</v>
      </c>
      <c r="F223" s="3">
        <v>2.0</v>
      </c>
      <c r="G223" s="3">
        <v>4.0</v>
      </c>
      <c r="H223" s="3" t="s">
        <v>398</v>
      </c>
      <c r="I223" s="3" t="s">
        <v>399</v>
      </c>
      <c r="J223" s="3" t="s">
        <v>398</v>
      </c>
      <c r="K223" s="3" t="s">
        <v>24</v>
      </c>
      <c r="L223" s="3">
        <v>11.0</v>
      </c>
      <c r="M223" s="3" t="s">
        <v>25</v>
      </c>
      <c r="N223" s="3" t="s">
        <v>449</v>
      </c>
      <c r="O223" s="3" t="s">
        <v>450</v>
      </c>
      <c r="P223" s="4">
        <v>18264.0</v>
      </c>
      <c r="Q223" s="3" t="s">
        <v>49</v>
      </c>
      <c r="S223" s="3" t="s">
        <v>34</v>
      </c>
    </row>
    <row r="224">
      <c r="A224" s="2">
        <v>42318.71487268519</v>
      </c>
      <c r="B224" s="3">
        <v>44.0</v>
      </c>
      <c r="C224" s="3" t="s">
        <v>19</v>
      </c>
      <c r="D224" s="3">
        <v>51.0</v>
      </c>
      <c r="E224" s="3" t="s">
        <v>87</v>
      </c>
      <c r="F224" s="3">
        <v>2.0</v>
      </c>
      <c r="G224" s="3">
        <v>4.0</v>
      </c>
      <c r="H224" s="3" t="s">
        <v>398</v>
      </c>
      <c r="I224" s="3" t="s">
        <v>399</v>
      </c>
      <c r="J224" s="3" t="s">
        <v>398</v>
      </c>
      <c r="K224" s="3" t="s">
        <v>24</v>
      </c>
      <c r="L224" s="3">
        <v>12.0</v>
      </c>
      <c r="M224" s="3" t="s">
        <v>30</v>
      </c>
      <c r="N224" s="3" t="s">
        <v>451</v>
      </c>
      <c r="O224" s="3" t="s">
        <v>452</v>
      </c>
      <c r="P224" s="4">
        <v>24228.0</v>
      </c>
      <c r="Q224" s="3" t="s">
        <v>33</v>
      </c>
      <c r="S224" s="3" t="s">
        <v>34</v>
      </c>
    </row>
    <row r="225">
      <c r="A225" s="2">
        <v>42318.71487268519</v>
      </c>
      <c r="B225" s="3">
        <v>44.0</v>
      </c>
      <c r="C225" s="3" t="s">
        <v>19</v>
      </c>
      <c r="D225" s="3">
        <v>51.0</v>
      </c>
      <c r="E225" s="3" t="s">
        <v>87</v>
      </c>
      <c r="F225" s="3">
        <v>2.0</v>
      </c>
      <c r="G225" s="3">
        <v>4.0</v>
      </c>
      <c r="H225" s="3" t="s">
        <v>398</v>
      </c>
      <c r="I225" s="3" t="s">
        <v>399</v>
      </c>
      <c r="J225" s="3" t="s">
        <v>398</v>
      </c>
      <c r="K225" s="3" t="s">
        <v>24</v>
      </c>
      <c r="L225" s="3">
        <v>13.0</v>
      </c>
      <c r="M225" s="3" t="s">
        <v>25</v>
      </c>
      <c r="N225" s="3" t="s">
        <v>453</v>
      </c>
      <c r="O225" s="3" t="s">
        <v>454</v>
      </c>
      <c r="P225" s="4">
        <v>18087.0</v>
      </c>
      <c r="Q225" s="3" t="s">
        <v>86</v>
      </c>
      <c r="S225" s="3" t="s">
        <v>34</v>
      </c>
    </row>
    <row r="226">
      <c r="A226" s="2">
        <v>42318.71487268519</v>
      </c>
      <c r="B226" s="3">
        <v>44.0</v>
      </c>
      <c r="C226" s="3" t="s">
        <v>19</v>
      </c>
      <c r="D226" s="3">
        <v>51.0</v>
      </c>
      <c r="E226" s="3" t="s">
        <v>87</v>
      </c>
      <c r="F226" s="3">
        <v>2.0</v>
      </c>
      <c r="G226" s="3">
        <v>4.0</v>
      </c>
      <c r="H226" s="3" t="s">
        <v>398</v>
      </c>
      <c r="I226" s="3" t="s">
        <v>399</v>
      </c>
      <c r="J226" s="3" t="s">
        <v>398</v>
      </c>
      <c r="K226" s="3" t="s">
        <v>24</v>
      </c>
      <c r="L226" s="3">
        <v>14.0</v>
      </c>
      <c r="M226" s="3" t="s">
        <v>30</v>
      </c>
      <c r="N226" s="3" t="s">
        <v>455</v>
      </c>
      <c r="O226" s="3" t="s">
        <v>456</v>
      </c>
      <c r="P226" s="4">
        <v>27901.0</v>
      </c>
      <c r="Q226" s="3" t="s">
        <v>132</v>
      </c>
      <c r="S226" s="3" t="s">
        <v>34</v>
      </c>
    </row>
    <row r="227">
      <c r="A227" s="2">
        <v>42318.71487268519</v>
      </c>
      <c r="B227" s="3">
        <v>44.0</v>
      </c>
      <c r="C227" s="3" t="s">
        <v>19</v>
      </c>
      <c r="D227" s="3">
        <v>51.0</v>
      </c>
      <c r="E227" s="3" t="s">
        <v>87</v>
      </c>
      <c r="F227" s="3">
        <v>2.0</v>
      </c>
      <c r="G227" s="3">
        <v>4.0</v>
      </c>
      <c r="H227" s="3" t="s">
        <v>398</v>
      </c>
      <c r="I227" s="3" t="s">
        <v>399</v>
      </c>
      <c r="J227" s="3" t="s">
        <v>398</v>
      </c>
      <c r="K227" s="3" t="s">
        <v>24</v>
      </c>
      <c r="L227" s="3">
        <v>15.0</v>
      </c>
      <c r="M227" s="3" t="s">
        <v>25</v>
      </c>
      <c r="N227" s="3" t="s">
        <v>457</v>
      </c>
      <c r="O227" s="3" t="s">
        <v>458</v>
      </c>
      <c r="P227" s="4">
        <v>27487.0</v>
      </c>
      <c r="Q227" s="3" t="s">
        <v>189</v>
      </c>
      <c r="S227" s="3" t="s">
        <v>34</v>
      </c>
    </row>
    <row r="228">
      <c r="A228" s="2">
        <v>42318.71487268519</v>
      </c>
      <c r="B228" s="3">
        <v>44.0</v>
      </c>
      <c r="C228" s="3" t="s">
        <v>19</v>
      </c>
      <c r="D228" s="3">
        <v>51.0</v>
      </c>
      <c r="E228" s="3" t="s">
        <v>87</v>
      </c>
      <c r="F228" s="3">
        <v>2.0</v>
      </c>
      <c r="G228" s="3">
        <v>4.0</v>
      </c>
      <c r="H228" s="3" t="s">
        <v>398</v>
      </c>
      <c r="I228" s="3" t="s">
        <v>399</v>
      </c>
      <c r="J228" s="3" t="s">
        <v>398</v>
      </c>
      <c r="K228" s="3" t="s">
        <v>24</v>
      </c>
      <c r="L228" s="3">
        <v>16.0</v>
      </c>
      <c r="M228" s="3" t="s">
        <v>30</v>
      </c>
      <c r="N228" s="3" t="s">
        <v>459</v>
      </c>
      <c r="O228" s="3" t="s">
        <v>460</v>
      </c>
      <c r="P228" s="4">
        <v>35275.0</v>
      </c>
      <c r="Q228" s="3" t="s">
        <v>191</v>
      </c>
      <c r="S228" s="3" t="s">
        <v>34</v>
      </c>
    </row>
    <row r="229">
      <c r="A229" s="2">
        <v>42318.71487268519</v>
      </c>
      <c r="B229" s="3">
        <v>44.0</v>
      </c>
      <c r="C229" s="3" t="s">
        <v>19</v>
      </c>
      <c r="D229" s="3">
        <v>51.0</v>
      </c>
      <c r="E229" s="3" t="s">
        <v>87</v>
      </c>
      <c r="F229" s="3">
        <v>2.0</v>
      </c>
      <c r="G229" s="3">
        <v>4.0</v>
      </c>
      <c r="H229" s="3" t="s">
        <v>398</v>
      </c>
      <c r="I229" s="3" t="s">
        <v>399</v>
      </c>
      <c r="J229" s="3" t="s">
        <v>398</v>
      </c>
      <c r="K229" s="3" t="s">
        <v>24</v>
      </c>
      <c r="L229" s="3">
        <v>17.0</v>
      </c>
      <c r="M229" s="3" t="s">
        <v>25</v>
      </c>
      <c r="N229" s="3" t="s">
        <v>461</v>
      </c>
      <c r="O229" s="3" t="s">
        <v>462</v>
      </c>
      <c r="P229" s="4">
        <v>17831.0</v>
      </c>
      <c r="Q229" s="3" t="s">
        <v>49</v>
      </c>
      <c r="S229" s="3" t="s">
        <v>34</v>
      </c>
    </row>
    <row r="230">
      <c r="A230" s="2">
        <v>42318.71487268519</v>
      </c>
      <c r="B230" s="3">
        <v>44.0</v>
      </c>
      <c r="C230" s="3" t="s">
        <v>19</v>
      </c>
      <c r="D230" s="3">
        <v>51.0</v>
      </c>
      <c r="E230" s="3" t="s">
        <v>87</v>
      </c>
      <c r="F230" s="3">
        <v>2.0</v>
      </c>
      <c r="G230" s="3">
        <v>4.0</v>
      </c>
      <c r="H230" s="3" t="s">
        <v>398</v>
      </c>
      <c r="I230" s="3" t="s">
        <v>399</v>
      </c>
      <c r="J230" s="3" t="s">
        <v>398</v>
      </c>
      <c r="K230" s="3" t="s">
        <v>24</v>
      </c>
      <c r="L230" s="3">
        <v>18.0</v>
      </c>
      <c r="M230" s="3" t="s">
        <v>30</v>
      </c>
      <c r="N230" s="3" t="s">
        <v>463</v>
      </c>
      <c r="O230" s="3" t="s">
        <v>336</v>
      </c>
      <c r="P230" s="4">
        <v>19188.0</v>
      </c>
      <c r="Q230" s="3" t="s">
        <v>105</v>
      </c>
      <c r="S230" s="3" t="s">
        <v>34</v>
      </c>
    </row>
    <row r="231">
      <c r="A231" s="2">
        <v>42318.71487268519</v>
      </c>
      <c r="B231" s="3">
        <v>44.0</v>
      </c>
      <c r="C231" s="3" t="s">
        <v>19</v>
      </c>
      <c r="D231" s="3">
        <v>51.0</v>
      </c>
      <c r="E231" s="3" t="s">
        <v>87</v>
      </c>
      <c r="F231" s="3">
        <v>2.0</v>
      </c>
      <c r="G231" s="3">
        <v>4.0</v>
      </c>
      <c r="H231" s="3" t="s">
        <v>398</v>
      </c>
      <c r="I231" s="3" t="s">
        <v>399</v>
      </c>
      <c r="J231" s="3" t="s">
        <v>398</v>
      </c>
      <c r="K231" s="3" t="s">
        <v>24</v>
      </c>
      <c r="L231" s="3">
        <v>19.0</v>
      </c>
      <c r="M231" s="3" t="s">
        <v>25</v>
      </c>
      <c r="N231" s="3" t="s">
        <v>464</v>
      </c>
      <c r="O231" s="3" t="s">
        <v>104</v>
      </c>
      <c r="P231" s="4">
        <v>18526.0</v>
      </c>
      <c r="Q231" s="3" t="s">
        <v>86</v>
      </c>
      <c r="S231" s="3" t="s">
        <v>34</v>
      </c>
    </row>
    <row r="232">
      <c r="A232" s="2">
        <v>42318.71487268519</v>
      </c>
      <c r="B232" s="3">
        <v>44.0</v>
      </c>
      <c r="C232" s="3" t="s">
        <v>19</v>
      </c>
      <c r="D232" s="3">
        <v>52.0</v>
      </c>
      <c r="E232" s="3" t="s">
        <v>130</v>
      </c>
      <c r="F232" s="3">
        <v>2.0</v>
      </c>
      <c r="G232" s="3">
        <v>4.0</v>
      </c>
      <c r="H232" s="3" t="s">
        <v>398</v>
      </c>
      <c r="I232" s="3" t="s">
        <v>399</v>
      </c>
      <c r="J232" s="3" t="s">
        <v>398</v>
      </c>
      <c r="K232" s="3" t="s">
        <v>24</v>
      </c>
      <c r="L232" s="3">
        <v>1.0</v>
      </c>
      <c r="M232" s="3" t="s">
        <v>25</v>
      </c>
      <c r="N232" s="3" t="s">
        <v>465</v>
      </c>
      <c r="O232" s="3" t="s">
        <v>275</v>
      </c>
      <c r="P232" s="4">
        <v>18629.0</v>
      </c>
      <c r="Q232" s="3" t="s">
        <v>86</v>
      </c>
      <c r="S232" s="3" t="s">
        <v>34</v>
      </c>
    </row>
    <row r="233">
      <c r="A233" s="2">
        <v>42318.71487268519</v>
      </c>
      <c r="B233" s="3">
        <v>44.0</v>
      </c>
      <c r="C233" s="3" t="s">
        <v>19</v>
      </c>
      <c r="D233" s="3">
        <v>52.0</v>
      </c>
      <c r="E233" s="3" t="s">
        <v>130</v>
      </c>
      <c r="F233" s="3">
        <v>2.0</v>
      </c>
      <c r="G233" s="3">
        <v>4.0</v>
      </c>
      <c r="H233" s="3" t="s">
        <v>398</v>
      </c>
      <c r="I233" s="3" t="s">
        <v>399</v>
      </c>
      <c r="J233" s="3" t="s">
        <v>398</v>
      </c>
      <c r="K233" s="3" t="s">
        <v>24</v>
      </c>
      <c r="L233" s="3">
        <v>2.0</v>
      </c>
      <c r="M233" s="3" t="s">
        <v>30</v>
      </c>
      <c r="N233" s="3" t="s">
        <v>466</v>
      </c>
      <c r="O233" s="3" t="s">
        <v>171</v>
      </c>
      <c r="P233" s="4">
        <v>20499.0</v>
      </c>
      <c r="Q233" s="3" t="s">
        <v>75</v>
      </c>
      <c r="S233" s="3" t="s">
        <v>34</v>
      </c>
    </row>
    <row r="234">
      <c r="A234" s="2">
        <v>42318.71487268519</v>
      </c>
      <c r="B234" s="3">
        <v>44.0</v>
      </c>
      <c r="C234" s="3" t="s">
        <v>19</v>
      </c>
      <c r="D234" s="3">
        <v>52.0</v>
      </c>
      <c r="E234" s="3" t="s">
        <v>130</v>
      </c>
      <c r="F234" s="3">
        <v>2.0</v>
      </c>
      <c r="G234" s="3">
        <v>4.0</v>
      </c>
      <c r="H234" s="3" t="s">
        <v>398</v>
      </c>
      <c r="I234" s="3" t="s">
        <v>399</v>
      </c>
      <c r="J234" s="3" t="s">
        <v>398</v>
      </c>
      <c r="K234" s="3" t="s">
        <v>24</v>
      </c>
      <c r="L234" s="3">
        <v>3.0</v>
      </c>
      <c r="M234" s="3" t="s">
        <v>25</v>
      </c>
      <c r="N234" s="3" t="s">
        <v>467</v>
      </c>
      <c r="O234" s="3" t="s">
        <v>127</v>
      </c>
      <c r="P234" s="4">
        <v>19575.0</v>
      </c>
      <c r="Q234" s="3" t="s">
        <v>145</v>
      </c>
      <c r="S234" s="3" t="s">
        <v>34</v>
      </c>
    </row>
    <row r="235">
      <c r="A235" s="2">
        <v>42318.71487268519</v>
      </c>
      <c r="B235" s="3">
        <v>44.0</v>
      </c>
      <c r="C235" s="3" t="s">
        <v>19</v>
      </c>
      <c r="D235" s="3">
        <v>52.0</v>
      </c>
      <c r="E235" s="3" t="s">
        <v>130</v>
      </c>
      <c r="F235" s="3">
        <v>2.0</v>
      </c>
      <c r="G235" s="3">
        <v>4.0</v>
      </c>
      <c r="H235" s="3" t="s">
        <v>398</v>
      </c>
      <c r="I235" s="3" t="s">
        <v>399</v>
      </c>
      <c r="J235" s="3" t="s">
        <v>398</v>
      </c>
      <c r="K235" s="3" t="s">
        <v>24</v>
      </c>
      <c r="L235" s="3">
        <v>4.0</v>
      </c>
      <c r="M235" s="3" t="s">
        <v>30</v>
      </c>
      <c r="N235" s="3" t="s">
        <v>468</v>
      </c>
      <c r="O235" s="3" t="s">
        <v>32</v>
      </c>
      <c r="P235" s="4">
        <v>25916.0</v>
      </c>
      <c r="Q235" s="3" t="s">
        <v>52</v>
      </c>
      <c r="S235" s="3" t="s">
        <v>34</v>
      </c>
    </row>
    <row r="236">
      <c r="A236" s="2">
        <v>42318.71487268519</v>
      </c>
      <c r="B236" s="3">
        <v>44.0</v>
      </c>
      <c r="C236" s="3" t="s">
        <v>19</v>
      </c>
      <c r="D236" s="3">
        <v>52.0</v>
      </c>
      <c r="E236" s="3" t="s">
        <v>130</v>
      </c>
      <c r="F236" s="3">
        <v>2.0</v>
      </c>
      <c r="G236" s="3">
        <v>4.0</v>
      </c>
      <c r="H236" s="3" t="s">
        <v>398</v>
      </c>
      <c r="I236" s="3" t="s">
        <v>399</v>
      </c>
      <c r="J236" s="3" t="s">
        <v>398</v>
      </c>
      <c r="K236" s="3" t="s">
        <v>24</v>
      </c>
      <c r="L236" s="3">
        <v>5.0</v>
      </c>
      <c r="M236" s="3" t="s">
        <v>25</v>
      </c>
      <c r="N236" s="3" t="s">
        <v>469</v>
      </c>
      <c r="O236" s="3" t="s">
        <v>168</v>
      </c>
      <c r="P236" s="4">
        <v>19079.0</v>
      </c>
      <c r="Q236" s="3" t="s">
        <v>145</v>
      </c>
      <c r="S236" s="3" t="s">
        <v>34</v>
      </c>
    </row>
    <row r="237">
      <c r="A237" s="2">
        <v>42318.71487268519</v>
      </c>
      <c r="B237" s="3">
        <v>44.0</v>
      </c>
      <c r="C237" s="3" t="s">
        <v>19</v>
      </c>
      <c r="D237" s="3">
        <v>52.0</v>
      </c>
      <c r="E237" s="3" t="s">
        <v>130</v>
      </c>
      <c r="F237" s="3">
        <v>2.0</v>
      </c>
      <c r="G237" s="3">
        <v>4.0</v>
      </c>
      <c r="H237" s="3" t="s">
        <v>398</v>
      </c>
      <c r="I237" s="3" t="s">
        <v>399</v>
      </c>
      <c r="J237" s="3" t="s">
        <v>398</v>
      </c>
      <c r="K237" s="3" t="s">
        <v>24</v>
      </c>
      <c r="L237" s="3">
        <v>6.0</v>
      </c>
      <c r="M237" s="3" t="s">
        <v>30</v>
      </c>
      <c r="N237" s="3" t="s">
        <v>470</v>
      </c>
      <c r="O237" s="3" t="s">
        <v>121</v>
      </c>
      <c r="P237" s="4">
        <v>22525.0</v>
      </c>
      <c r="Q237" s="3" t="s">
        <v>60</v>
      </c>
      <c r="S237" s="3" t="s">
        <v>34</v>
      </c>
    </row>
    <row r="238">
      <c r="A238" s="2">
        <v>42318.71487268519</v>
      </c>
      <c r="B238" s="3">
        <v>44.0</v>
      </c>
      <c r="C238" s="3" t="s">
        <v>19</v>
      </c>
      <c r="D238" s="3">
        <v>52.0</v>
      </c>
      <c r="E238" s="3" t="s">
        <v>130</v>
      </c>
      <c r="F238" s="3">
        <v>2.0</v>
      </c>
      <c r="G238" s="3">
        <v>4.0</v>
      </c>
      <c r="H238" s="3" t="s">
        <v>398</v>
      </c>
      <c r="I238" s="3" t="s">
        <v>399</v>
      </c>
      <c r="J238" s="3" t="s">
        <v>398</v>
      </c>
      <c r="K238" s="3" t="s">
        <v>24</v>
      </c>
      <c r="L238" s="3">
        <v>7.0</v>
      </c>
      <c r="M238" s="3" t="s">
        <v>25</v>
      </c>
      <c r="N238" s="3" t="s">
        <v>471</v>
      </c>
      <c r="O238" s="3" t="s">
        <v>91</v>
      </c>
      <c r="P238" s="4">
        <v>17754.0</v>
      </c>
      <c r="Q238" s="3" t="s">
        <v>145</v>
      </c>
      <c r="S238" s="3" t="s">
        <v>34</v>
      </c>
    </row>
    <row r="239">
      <c r="A239" s="2">
        <v>42318.71487268519</v>
      </c>
      <c r="B239" s="3">
        <v>44.0</v>
      </c>
      <c r="C239" s="3" t="s">
        <v>19</v>
      </c>
      <c r="D239" s="3">
        <v>52.0</v>
      </c>
      <c r="E239" s="3" t="s">
        <v>130</v>
      </c>
      <c r="F239" s="3">
        <v>2.0</v>
      </c>
      <c r="G239" s="3">
        <v>4.0</v>
      </c>
      <c r="H239" s="3" t="s">
        <v>398</v>
      </c>
      <c r="I239" s="3" t="s">
        <v>399</v>
      </c>
      <c r="J239" s="3" t="s">
        <v>398</v>
      </c>
      <c r="K239" s="3" t="s">
        <v>24</v>
      </c>
      <c r="L239" s="3">
        <v>8.0</v>
      </c>
      <c r="M239" s="3" t="s">
        <v>30</v>
      </c>
      <c r="N239" s="3" t="s">
        <v>472</v>
      </c>
      <c r="O239" s="3" t="s">
        <v>81</v>
      </c>
      <c r="P239" s="4">
        <v>20545.0</v>
      </c>
      <c r="Q239" s="3" t="s">
        <v>247</v>
      </c>
      <c r="S239" s="3" t="s">
        <v>34</v>
      </c>
    </row>
    <row r="240">
      <c r="A240" s="2">
        <v>42318.71487268519</v>
      </c>
      <c r="B240" s="3">
        <v>44.0</v>
      </c>
      <c r="C240" s="3" t="s">
        <v>19</v>
      </c>
      <c r="D240" s="3">
        <v>54.0</v>
      </c>
      <c r="E240" s="3" t="s">
        <v>146</v>
      </c>
      <c r="F240" s="3">
        <v>2.0</v>
      </c>
      <c r="G240" s="3">
        <v>4.0</v>
      </c>
      <c r="H240" s="3" t="s">
        <v>398</v>
      </c>
      <c r="I240" s="3" t="s">
        <v>399</v>
      </c>
      <c r="J240" s="3" t="s">
        <v>398</v>
      </c>
      <c r="K240" s="3" t="s">
        <v>24</v>
      </c>
      <c r="L240" s="3">
        <v>1.0</v>
      </c>
      <c r="M240" s="3" t="s">
        <v>25</v>
      </c>
      <c r="N240" s="3" t="s">
        <v>473</v>
      </c>
      <c r="O240" s="3" t="s">
        <v>474</v>
      </c>
      <c r="P240" s="4">
        <v>29024.0</v>
      </c>
      <c r="Q240" s="3" t="s">
        <v>37</v>
      </c>
      <c r="S240" s="3" t="s">
        <v>34</v>
      </c>
    </row>
    <row r="241">
      <c r="A241" s="2">
        <v>42318.71487268519</v>
      </c>
      <c r="B241" s="3">
        <v>44.0</v>
      </c>
      <c r="C241" s="3" t="s">
        <v>19</v>
      </c>
      <c r="D241" s="3">
        <v>54.0</v>
      </c>
      <c r="E241" s="3" t="s">
        <v>146</v>
      </c>
      <c r="F241" s="3">
        <v>2.0</v>
      </c>
      <c r="G241" s="3">
        <v>4.0</v>
      </c>
      <c r="H241" s="3" t="s">
        <v>398</v>
      </c>
      <c r="I241" s="3" t="s">
        <v>399</v>
      </c>
      <c r="J241" s="3" t="s">
        <v>398</v>
      </c>
      <c r="K241" s="3" t="s">
        <v>24</v>
      </c>
      <c r="L241" s="3">
        <v>2.0</v>
      </c>
      <c r="M241" s="3" t="s">
        <v>30</v>
      </c>
      <c r="N241" s="3" t="s">
        <v>475</v>
      </c>
      <c r="O241" s="3" t="s">
        <v>215</v>
      </c>
      <c r="P241" s="4">
        <v>20219.0</v>
      </c>
      <c r="Q241" s="3" t="s">
        <v>37</v>
      </c>
      <c r="S241" s="3" t="s">
        <v>34</v>
      </c>
    </row>
    <row r="242">
      <c r="A242" s="2">
        <v>42318.71487268519</v>
      </c>
      <c r="B242" s="3">
        <v>44.0</v>
      </c>
      <c r="C242" s="3" t="s">
        <v>19</v>
      </c>
      <c r="D242" s="3">
        <v>54.0</v>
      </c>
      <c r="E242" s="3" t="s">
        <v>146</v>
      </c>
      <c r="F242" s="3">
        <v>2.0</v>
      </c>
      <c r="G242" s="3">
        <v>4.0</v>
      </c>
      <c r="H242" s="3" t="s">
        <v>398</v>
      </c>
      <c r="I242" s="3" t="s">
        <v>399</v>
      </c>
      <c r="J242" s="3" t="s">
        <v>398</v>
      </c>
      <c r="K242" s="3" t="s">
        <v>24</v>
      </c>
      <c r="L242" s="3">
        <v>3.0</v>
      </c>
      <c r="M242" s="3" t="s">
        <v>25</v>
      </c>
      <c r="N242" s="3" t="s">
        <v>476</v>
      </c>
      <c r="O242" s="3" t="s">
        <v>477</v>
      </c>
      <c r="P242" s="4">
        <v>29584.0</v>
      </c>
      <c r="Q242" s="3" t="s">
        <v>75</v>
      </c>
      <c r="S242" s="3" t="s">
        <v>34</v>
      </c>
    </row>
    <row r="243">
      <c r="A243" s="2">
        <v>42318.71487268519</v>
      </c>
      <c r="B243" s="3">
        <v>44.0</v>
      </c>
      <c r="C243" s="3" t="s">
        <v>19</v>
      </c>
      <c r="D243" s="3">
        <v>54.0</v>
      </c>
      <c r="E243" s="3" t="s">
        <v>146</v>
      </c>
      <c r="F243" s="3">
        <v>2.0</v>
      </c>
      <c r="G243" s="3">
        <v>4.0</v>
      </c>
      <c r="H243" s="3" t="s">
        <v>398</v>
      </c>
      <c r="I243" s="3" t="s">
        <v>399</v>
      </c>
      <c r="J243" s="3" t="s">
        <v>398</v>
      </c>
      <c r="K243" s="3" t="s">
        <v>24</v>
      </c>
      <c r="L243" s="3">
        <v>4.0</v>
      </c>
      <c r="M243" s="3" t="s">
        <v>30</v>
      </c>
      <c r="N243" s="3" t="s">
        <v>478</v>
      </c>
      <c r="O243" s="3" t="s">
        <v>329</v>
      </c>
      <c r="P243" s="4">
        <v>23710.0</v>
      </c>
      <c r="Q243" s="3" t="s">
        <v>132</v>
      </c>
      <c r="S243" s="3" t="s">
        <v>34</v>
      </c>
    </row>
    <row r="244">
      <c r="A244" s="2">
        <v>42318.71487268519</v>
      </c>
      <c r="B244" s="3">
        <v>44.0</v>
      </c>
      <c r="C244" s="3" t="s">
        <v>19</v>
      </c>
      <c r="D244" s="3">
        <v>54.0</v>
      </c>
      <c r="E244" s="3" t="s">
        <v>146</v>
      </c>
      <c r="F244" s="3">
        <v>2.0</v>
      </c>
      <c r="G244" s="3">
        <v>4.0</v>
      </c>
      <c r="H244" s="3" t="s">
        <v>398</v>
      </c>
      <c r="I244" s="3" t="s">
        <v>399</v>
      </c>
      <c r="J244" s="3" t="s">
        <v>398</v>
      </c>
      <c r="K244" s="3" t="s">
        <v>24</v>
      </c>
      <c r="L244" s="3">
        <v>5.0</v>
      </c>
      <c r="M244" s="3" t="s">
        <v>25</v>
      </c>
      <c r="N244" s="3" t="s">
        <v>479</v>
      </c>
      <c r="O244" s="3" t="s">
        <v>371</v>
      </c>
      <c r="P244" s="4">
        <v>22765.0</v>
      </c>
      <c r="Q244" s="3" t="s">
        <v>115</v>
      </c>
      <c r="S244" s="3" t="s">
        <v>34</v>
      </c>
    </row>
    <row r="245">
      <c r="A245" s="2">
        <v>42318.71487268519</v>
      </c>
      <c r="B245" s="3">
        <v>44.0</v>
      </c>
      <c r="C245" s="3" t="s">
        <v>19</v>
      </c>
      <c r="D245" s="3">
        <v>54.0</v>
      </c>
      <c r="E245" s="3" t="s">
        <v>146</v>
      </c>
      <c r="F245" s="3">
        <v>2.0</v>
      </c>
      <c r="G245" s="3">
        <v>4.0</v>
      </c>
      <c r="H245" s="3" t="s">
        <v>398</v>
      </c>
      <c r="I245" s="3" t="s">
        <v>399</v>
      </c>
      <c r="J245" s="3" t="s">
        <v>398</v>
      </c>
      <c r="K245" s="3" t="s">
        <v>24</v>
      </c>
      <c r="L245" s="3">
        <v>6.0</v>
      </c>
      <c r="M245" s="3" t="s">
        <v>30</v>
      </c>
      <c r="N245" s="3" t="s">
        <v>480</v>
      </c>
      <c r="O245" s="3" t="s">
        <v>235</v>
      </c>
      <c r="P245" s="4">
        <v>19266.0</v>
      </c>
      <c r="Q245" s="3" t="s">
        <v>132</v>
      </c>
      <c r="S245" s="3" t="s">
        <v>34</v>
      </c>
    </row>
    <row r="246">
      <c r="A246" s="2">
        <v>42318.71487268519</v>
      </c>
      <c r="B246" s="3">
        <v>44.0</v>
      </c>
      <c r="C246" s="3" t="s">
        <v>19</v>
      </c>
      <c r="D246" s="3">
        <v>54.0</v>
      </c>
      <c r="E246" s="3" t="s">
        <v>146</v>
      </c>
      <c r="F246" s="3">
        <v>2.0</v>
      </c>
      <c r="G246" s="3">
        <v>4.0</v>
      </c>
      <c r="H246" s="3" t="s">
        <v>398</v>
      </c>
      <c r="I246" s="3" t="s">
        <v>399</v>
      </c>
      <c r="J246" s="3" t="s">
        <v>398</v>
      </c>
      <c r="K246" s="3" t="s">
        <v>24</v>
      </c>
      <c r="L246" s="3">
        <v>7.0</v>
      </c>
      <c r="M246" s="3" t="s">
        <v>25</v>
      </c>
      <c r="N246" s="3" t="s">
        <v>481</v>
      </c>
      <c r="O246" s="3" t="s">
        <v>371</v>
      </c>
      <c r="P246" s="4">
        <v>20787.0</v>
      </c>
      <c r="Q246" s="3" t="s">
        <v>37</v>
      </c>
      <c r="S246" s="3" t="s">
        <v>34</v>
      </c>
    </row>
    <row r="247">
      <c r="A247" s="2">
        <v>42318.71487268519</v>
      </c>
      <c r="B247" s="3">
        <v>44.0</v>
      </c>
      <c r="C247" s="3" t="s">
        <v>19</v>
      </c>
      <c r="D247" s="3">
        <v>54.0</v>
      </c>
      <c r="E247" s="3" t="s">
        <v>146</v>
      </c>
      <c r="F247" s="3">
        <v>2.0</v>
      </c>
      <c r="G247" s="3">
        <v>4.0</v>
      </c>
      <c r="H247" s="3" t="s">
        <v>398</v>
      </c>
      <c r="I247" s="3" t="s">
        <v>399</v>
      </c>
      <c r="J247" s="3" t="s">
        <v>398</v>
      </c>
      <c r="K247" s="3" t="s">
        <v>24</v>
      </c>
      <c r="L247" s="3">
        <v>8.0</v>
      </c>
      <c r="M247" s="3" t="s">
        <v>30</v>
      </c>
      <c r="N247" s="3" t="s">
        <v>482</v>
      </c>
      <c r="O247" s="3" t="s">
        <v>283</v>
      </c>
      <c r="P247" s="4">
        <v>24307.0</v>
      </c>
      <c r="Q247" s="3" t="s">
        <v>37</v>
      </c>
      <c r="S247" s="3" t="s">
        <v>34</v>
      </c>
    </row>
    <row r="248">
      <c r="A248" s="2">
        <v>42318.71487268519</v>
      </c>
      <c r="B248" s="3">
        <v>44.0</v>
      </c>
      <c r="C248" s="3" t="s">
        <v>19</v>
      </c>
      <c r="D248" s="3">
        <v>54.0</v>
      </c>
      <c r="E248" s="3" t="s">
        <v>146</v>
      </c>
      <c r="F248" s="3">
        <v>2.0</v>
      </c>
      <c r="G248" s="3">
        <v>4.0</v>
      </c>
      <c r="H248" s="3" t="s">
        <v>398</v>
      </c>
      <c r="I248" s="3" t="s">
        <v>399</v>
      </c>
      <c r="J248" s="3" t="s">
        <v>398</v>
      </c>
      <c r="K248" s="3" t="s">
        <v>24</v>
      </c>
      <c r="L248" s="3">
        <v>9.0</v>
      </c>
      <c r="M248" s="3" t="s">
        <v>25</v>
      </c>
      <c r="N248" s="3" t="s">
        <v>483</v>
      </c>
      <c r="O248" s="3" t="s">
        <v>243</v>
      </c>
      <c r="P248" s="4">
        <v>21795.0</v>
      </c>
      <c r="Q248" s="3" t="s">
        <v>418</v>
      </c>
      <c r="S248" s="3" t="s">
        <v>34</v>
      </c>
    </row>
    <row r="249">
      <c r="A249" s="2">
        <v>42318.71487268519</v>
      </c>
      <c r="B249" s="3">
        <v>44.0</v>
      </c>
      <c r="C249" s="3" t="s">
        <v>19</v>
      </c>
      <c r="D249" s="3">
        <v>54.0</v>
      </c>
      <c r="E249" s="3" t="s">
        <v>146</v>
      </c>
      <c r="F249" s="3">
        <v>2.0</v>
      </c>
      <c r="G249" s="3">
        <v>4.0</v>
      </c>
      <c r="H249" s="3" t="s">
        <v>398</v>
      </c>
      <c r="I249" s="3" t="s">
        <v>399</v>
      </c>
      <c r="J249" s="3" t="s">
        <v>398</v>
      </c>
      <c r="K249" s="3" t="s">
        <v>24</v>
      </c>
      <c r="L249" s="3">
        <v>10.0</v>
      </c>
      <c r="M249" s="3" t="s">
        <v>30</v>
      </c>
      <c r="N249" s="3" t="s">
        <v>484</v>
      </c>
      <c r="O249" s="3" t="s">
        <v>121</v>
      </c>
      <c r="P249" s="4">
        <v>22454.0</v>
      </c>
      <c r="Q249" s="3" t="s">
        <v>52</v>
      </c>
      <c r="S249" s="3" t="s">
        <v>34</v>
      </c>
    </row>
    <row r="250">
      <c r="A250" s="2">
        <v>42318.71487268519</v>
      </c>
      <c r="B250" s="3">
        <v>44.0</v>
      </c>
      <c r="C250" s="3" t="s">
        <v>19</v>
      </c>
      <c r="D250" s="3">
        <v>54.0</v>
      </c>
      <c r="E250" s="3" t="s">
        <v>146</v>
      </c>
      <c r="F250" s="3">
        <v>2.0</v>
      </c>
      <c r="G250" s="3">
        <v>4.0</v>
      </c>
      <c r="H250" s="3" t="s">
        <v>398</v>
      </c>
      <c r="I250" s="3" t="s">
        <v>399</v>
      </c>
      <c r="J250" s="3" t="s">
        <v>398</v>
      </c>
      <c r="K250" s="3" t="s">
        <v>24</v>
      </c>
      <c r="L250" s="3">
        <v>11.0</v>
      </c>
      <c r="M250" s="3" t="s">
        <v>25</v>
      </c>
      <c r="N250" s="3" t="s">
        <v>485</v>
      </c>
      <c r="O250" s="3" t="s">
        <v>127</v>
      </c>
      <c r="P250" s="4">
        <v>20733.0</v>
      </c>
      <c r="Q250" s="3" t="s">
        <v>110</v>
      </c>
      <c r="S250" s="3" t="s">
        <v>34</v>
      </c>
    </row>
    <row r="251">
      <c r="A251" s="2">
        <v>42318.71487268519</v>
      </c>
      <c r="B251" s="3">
        <v>44.0</v>
      </c>
      <c r="C251" s="3" t="s">
        <v>19</v>
      </c>
      <c r="D251" s="3">
        <v>54.0</v>
      </c>
      <c r="E251" s="3" t="s">
        <v>146</v>
      </c>
      <c r="F251" s="3">
        <v>2.0</v>
      </c>
      <c r="G251" s="3">
        <v>4.0</v>
      </c>
      <c r="H251" s="3" t="s">
        <v>398</v>
      </c>
      <c r="I251" s="3" t="s">
        <v>399</v>
      </c>
      <c r="J251" s="3" t="s">
        <v>398</v>
      </c>
      <c r="K251" s="3" t="s">
        <v>24</v>
      </c>
      <c r="L251" s="3">
        <v>12.0</v>
      </c>
      <c r="M251" s="3" t="s">
        <v>30</v>
      </c>
      <c r="N251" s="3" t="s">
        <v>486</v>
      </c>
      <c r="O251" s="3" t="s">
        <v>487</v>
      </c>
      <c r="P251" s="4">
        <v>19592.0</v>
      </c>
      <c r="Q251" s="3" t="s">
        <v>105</v>
      </c>
      <c r="S251" s="3" t="s">
        <v>34</v>
      </c>
    </row>
    <row r="252">
      <c r="A252" s="2">
        <v>42318.71487268519</v>
      </c>
      <c r="B252" s="3">
        <v>44.0</v>
      </c>
      <c r="C252" s="3" t="s">
        <v>19</v>
      </c>
      <c r="D252" s="3">
        <v>54.0</v>
      </c>
      <c r="E252" s="3" t="s">
        <v>146</v>
      </c>
      <c r="F252" s="3">
        <v>2.0</v>
      </c>
      <c r="G252" s="3">
        <v>4.0</v>
      </c>
      <c r="H252" s="3" t="s">
        <v>398</v>
      </c>
      <c r="I252" s="3" t="s">
        <v>399</v>
      </c>
      <c r="J252" s="3" t="s">
        <v>398</v>
      </c>
      <c r="K252" s="3" t="s">
        <v>24</v>
      </c>
      <c r="L252" s="3">
        <v>13.0</v>
      </c>
      <c r="M252" s="3" t="s">
        <v>25</v>
      </c>
      <c r="N252" s="3" t="s">
        <v>488</v>
      </c>
      <c r="O252" s="3" t="s">
        <v>315</v>
      </c>
      <c r="P252" s="4">
        <v>28036.0</v>
      </c>
      <c r="Q252" s="3" t="s">
        <v>352</v>
      </c>
      <c r="S252" s="3" t="s">
        <v>34</v>
      </c>
    </row>
    <row r="253">
      <c r="A253" s="2">
        <v>42318.71487268519</v>
      </c>
      <c r="B253" s="3">
        <v>44.0</v>
      </c>
      <c r="C253" s="3" t="s">
        <v>19</v>
      </c>
      <c r="D253" s="3">
        <v>54.0</v>
      </c>
      <c r="E253" s="3" t="s">
        <v>146</v>
      </c>
      <c r="F253" s="3">
        <v>2.0</v>
      </c>
      <c r="G253" s="3">
        <v>4.0</v>
      </c>
      <c r="H253" s="3" t="s">
        <v>398</v>
      </c>
      <c r="I253" s="3" t="s">
        <v>399</v>
      </c>
      <c r="J253" s="3" t="s">
        <v>398</v>
      </c>
      <c r="K253" s="3" t="s">
        <v>24</v>
      </c>
      <c r="L253" s="3">
        <v>14.0</v>
      </c>
      <c r="M253" s="3" t="s">
        <v>30</v>
      </c>
      <c r="N253" s="3" t="s">
        <v>489</v>
      </c>
      <c r="O253" s="3" t="s">
        <v>490</v>
      </c>
      <c r="P253" s="4">
        <v>19889.0</v>
      </c>
      <c r="Q253" s="3" t="s">
        <v>115</v>
      </c>
      <c r="S253" s="3" t="s">
        <v>34</v>
      </c>
    </row>
    <row r="254">
      <c r="A254" s="2">
        <v>42318.71487268519</v>
      </c>
      <c r="B254" s="3">
        <v>44.0</v>
      </c>
      <c r="C254" s="3" t="s">
        <v>19</v>
      </c>
      <c r="D254" s="3">
        <v>54.0</v>
      </c>
      <c r="E254" s="3" t="s">
        <v>146</v>
      </c>
      <c r="F254" s="3">
        <v>2.0</v>
      </c>
      <c r="G254" s="3">
        <v>4.0</v>
      </c>
      <c r="H254" s="3" t="s">
        <v>398</v>
      </c>
      <c r="I254" s="3" t="s">
        <v>399</v>
      </c>
      <c r="J254" s="3" t="s">
        <v>398</v>
      </c>
      <c r="K254" s="3" t="s">
        <v>24</v>
      </c>
      <c r="L254" s="3">
        <v>15.0</v>
      </c>
      <c r="M254" s="3" t="s">
        <v>25</v>
      </c>
      <c r="N254" s="3" t="s">
        <v>491</v>
      </c>
      <c r="O254" s="3" t="s">
        <v>492</v>
      </c>
      <c r="P254" s="4">
        <v>21551.0</v>
      </c>
      <c r="Q254" s="3" t="s">
        <v>132</v>
      </c>
      <c r="S254" s="3" t="s">
        <v>34</v>
      </c>
    </row>
    <row r="255">
      <c r="A255" s="2">
        <v>42318.71487268519</v>
      </c>
      <c r="B255" s="3">
        <v>44.0</v>
      </c>
      <c r="C255" s="3" t="s">
        <v>19</v>
      </c>
      <c r="D255" s="3">
        <v>54.0</v>
      </c>
      <c r="E255" s="3" t="s">
        <v>146</v>
      </c>
      <c r="F255" s="3">
        <v>2.0</v>
      </c>
      <c r="G255" s="3">
        <v>4.0</v>
      </c>
      <c r="H255" s="3" t="s">
        <v>398</v>
      </c>
      <c r="I255" s="3" t="s">
        <v>399</v>
      </c>
      <c r="J255" s="3" t="s">
        <v>398</v>
      </c>
      <c r="K255" s="3" t="s">
        <v>24</v>
      </c>
      <c r="L255" s="3">
        <v>16.0</v>
      </c>
      <c r="M255" s="3" t="s">
        <v>30</v>
      </c>
      <c r="N255" s="3" t="s">
        <v>493</v>
      </c>
      <c r="O255" s="3" t="s">
        <v>121</v>
      </c>
      <c r="P255" s="4">
        <v>24093.0</v>
      </c>
      <c r="Q255" s="3" t="s">
        <v>372</v>
      </c>
      <c r="S255" s="3" t="s">
        <v>34</v>
      </c>
    </row>
    <row r="256">
      <c r="A256" s="2">
        <v>42318.71487268519</v>
      </c>
      <c r="B256" s="3">
        <v>44.0</v>
      </c>
      <c r="C256" s="3" t="s">
        <v>19</v>
      </c>
      <c r="D256" s="3">
        <v>54.0</v>
      </c>
      <c r="E256" s="3" t="s">
        <v>146</v>
      </c>
      <c r="F256" s="3">
        <v>2.0</v>
      </c>
      <c r="G256" s="3">
        <v>4.0</v>
      </c>
      <c r="H256" s="3" t="s">
        <v>398</v>
      </c>
      <c r="I256" s="3" t="s">
        <v>399</v>
      </c>
      <c r="J256" s="3" t="s">
        <v>398</v>
      </c>
      <c r="K256" s="3" t="s">
        <v>24</v>
      </c>
      <c r="L256" s="3">
        <v>17.0</v>
      </c>
      <c r="M256" s="3" t="s">
        <v>25</v>
      </c>
      <c r="N256" s="3" t="s">
        <v>494</v>
      </c>
      <c r="O256" s="3" t="s">
        <v>495</v>
      </c>
      <c r="P256" s="4">
        <v>32007.0</v>
      </c>
      <c r="Q256" s="3" t="s">
        <v>115</v>
      </c>
      <c r="S256" s="3" t="s">
        <v>34</v>
      </c>
    </row>
    <row r="257">
      <c r="A257" s="2">
        <v>42318.71487268519</v>
      </c>
      <c r="B257" s="3">
        <v>44.0</v>
      </c>
      <c r="C257" s="3" t="s">
        <v>19</v>
      </c>
      <c r="D257" s="3">
        <v>54.0</v>
      </c>
      <c r="E257" s="3" t="s">
        <v>146</v>
      </c>
      <c r="F257" s="3">
        <v>2.0</v>
      </c>
      <c r="G257" s="3">
        <v>4.0</v>
      </c>
      <c r="H257" s="3" t="s">
        <v>398</v>
      </c>
      <c r="I257" s="3" t="s">
        <v>399</v>
      </c>
      <c r="J257" s="3" t="s">
        <v>398</v>
      </c>
      <c r="K257" s="3" t="s">
        <v>24</v>
      </c>
      <c r="L257" s="3">
        <v>18.0</v>
      </c>
      <c r="M257" s="3" t="s">
        <v>30</v>
      </c>
      <c r="N257" s="3" t="s">
        <v>496</v>
      </c>
      <c r="O257" s="3" t="s">
        <v>497</v>
      </c>
      <c r="P257" s="4">
        <v>21359.0</v>
      </c>
      <c r="Q257" s="3" t="s">
        <v>60</v>
      </c>
      <c r="S257" s="3" t="s">
        <v>34</v>
      </c>
    </row>
    <row r="258">
      <c r="A258" s="2">
        <v>42318.71487268519</v>
      </c>
      <c r="B258" s="3">
        <v>44.0</v>
      </c>
      <c r="C258" s="3" t="s">
        <v>19</v>
      </c>
      <c r="D258" s="3">
        <v>54.0</v>
      </c>
      <c r="E258" s="3" t="s">
        <v>146</v>
      </c>
      <c r="F258" s="3">
        <v>2.0</v>
      </c>
      <c r="G258" s="3">
        <v>4.0</v>
      </c>
      <c r="H258" s="3" t="s">
        <v>398</v>
      </c>
      <c r="I258" s="3" t="s">
        <v>399</v>
      </c>
      <c r="J258" s="3" t="s">
        <v>398</v>
      </c>
      <c r="K258" s="3" t="s">
        <v>24</v>
      </c>
      <c r="L258" s="3">
        <v>19.0</v>
      </c>
      <c r="M258" s="3" t="s">
        <v>25</v>
      </c>
      <c r="N258" s="3" t="s">
        <v>498</v>
      </c>
      <c r="O258" s="3" t="s">
        <v>499</v>
      </c>
      <c r="P258" s="4">
        <v>33467.0</v>
      </c>
      <c r="Q258" s="3" t="s">
        <v>191</v>
      </c>
      <c r="S258" s="3" t="s">
        <v>34</v>
      </c>
    </row>
    <row r="259">
      <c r="A259" s="2">
        <v>42318.71487268519</v>
      </c>
      <c r="B259" s="3">
        <v>44.0</v>
      </c>
      <c r="C259" s="3" t="s">
        <v>19</v>
      </c>
      <c r="D259" s="3">
        <v>54.0</v>
      </c>
      <c r="E259" s="3" t="s">
        <v>146</v>
      </c>
      <c r="F259" s="3">
        <v>2.0</v>
      </c>
      <c r="G259" s="3">
        <v>4.0</v>
      </c>
      <c r="H259" s="3" t="s">
        <v>398</v>
      </c>
      <c r="I259" s="3" t="s">
        <v>399</v>
      </c>
      <c r="J259" s="3" t="s">
        <v>398</v>
      </c>
      <c r="K259" s="3" t="s">
        <v>24</v>
      </c>
      <c r="L259" s="3">
        <v>20.0</v>
      </c>
      <c r="M259" s="3" t="s">
        <v>30</v>
      </c>
      <c r="N259" s="3" t="s">
        <v>500</v>
      </c>
      <c r="O259" s="3" t="s">
        <v>452</v>
      </c>
      <c r="P259" s="4">
        <v>23354.0</v>
      </c>
      <c r="Q259" s="3" t="s">
        <v>75</v>
      </c>
      <c r="S259" s="3" t="s">
        <v>34</v>
      </c>
    </row>
    <row r="260">
      <c r="A260" s="2">
        <v>42318.71487268519</v>
      </c>
      <c r="B260" s="3">
        <v>44.0</v>
      </c>
      <c r="C260" s="3" t="s">
        <v>19</v>
      </c>
      <c r="D260" s="3">
        <v>54.0</v>
      </c>
      <c r="E260" s="3" t="s">
        <v>146</v>
      </c>
      <c r="F260" s="3">
        <v>2.0</v>
      </c>
      <c r="G260" s="3">
        <v>4.0</v>
      </c>
      <c r="H260" s="3" t="s">
        <v>398</v>
      </c>
      <c r="I260" s="3" t="s">
        <v>399</v>
      </c>
      <c r="J260" s="3" t="s">
        <v>398</v>
      </c>
      <c r="K260" s="3" t="s">
        <v>24</v>
      </c>
      <c r="L260" s="3">
        <v>21.0</v>
      </c>
      <c r="M260" s="3" t="s">
        <v>25</v>
      </c>
      <c r="N260" s="3" t="s">
        <v>501</v>
      </c>
      <c r="O260" s="3" t="s">
        <v>502</v>
      </c>
      <c r="P260" s="4">
        <v>21965.0</v>
      </c>
      <c r="Q260" s="3" t="s">
        <v>189</v>
      </c>
      <c r="S260" s="3" t="s">
        <v>34</v>
      </c>
    </row>
    <row r="261">
      <c r="A261" s="2">
        <v>42318.71487268519</v>
      </c>
      <c r="B261" s="3">
        <v>44.0</v>
      </c>
      <c r="C261" s="3" t="s">
        <v>19</v>
      </c>
      <c r="D261" s="3">
        <v>54.0</v>
      </c>
      <c r="E261" s="3" t="s">
        <v>146</v>
      </c>
      <c r="F261" s="3">
        <v>2.0</v>
      </c>
      <c r="G261" s="3">
        <v>4.0</v>
      </c>
      <c r="H261" s="3" t="s">
        <v>398</v>
      </c>
      <c r="I261" s="3" t="s">
        <v>399</v>
      </c>
      <c r="J261" s="3" t="s">
        <v>398</v>
      </c>
      <c r="K261" s="3" t="s">
        <v>24</v>
      </c>
      <c r="L261" s="3">
        <v>22.0</v>
      </c>
      <c r="M261" s="3" t="s">
        <v>30</v>
      </c>
      <c r="N261" s="3" t="s">
        <v>503</v>
      </c>
      <c r="O261" s="3" t="s">
        <v>85</v>
      </c>
      <c r="P261" s="4">
        <v>24660.0</v>
      </c>
      <c r="Q261" s="3" t="s">
        <v>40</v>
      </c>
      <c r="S261" s="3" t="s">
        <v>34</v>
      </c>
    </row>
    <row r="262">
      <c r="A262" s="2">
        <v>42318.71487268519</v>
      </c>
      <c r="B262" s="3">
        <v>44.0</v>
      </c>
      <c r="C262" s="3" t="s">
        <v>19</v>
      </c>
      <c r="D262" s="3">
        <v>54.0</v>
      </c>
      <c r="E262" s="3" t="s">
        <v>146</v>
      </c>
      <c r="F262" s="3">
        <v>2.0</v>
      </c>
      <c r="G262" s="3">
        <v>4.0</v>
      </c>
      <c r="H262" s="3" t="s">
        <v>398</v>
      </c>
      <c r="I262" s="3" t="s">
        <v>399</v>
      </c>
      <c r="J262" s="3" t="s">
        <v>398</v>
      </c>
      <c r="K262" s="3" t="s">
        <v>24</v>
      </c>
      <c r="L262" s="3">
        <v>23.0</v>
      </c>
      <c r="M262" s="3" t="s">
        <v>25</v>
      </c>
      <c r="N262" s="3" t="s">
        <v>504</v>
      </c>
      <c r="O262" s="3" t="s">
        <v>204</v>
      </c>
      <c r="P262" s="4">
        <v>20417.0</v>
      </c>
      <c r="Q262" s="3" t="s">
        <v>145</v>
      </c>
      <c r="S262" s="3" t="s">
        <v>34</v>
      </c>
    </row>
    <row r="263">
      <c r="A263" s="2">
        <v>42318.71487268519</v>
      </c>
      <c r="B263" s="3">
        <v>44.0</v>
      </c>
      <c r="C263" s="3" t="s">
        <v>19</v>
      </c>
      <c r="D263" s="3">
        <v>54.0</v>
      </c>
      <c r="E263" s="3" t="s">
        <v>146</v>
      </c>
      <c r="F263" s="3">
        <v>2.0</v>
      </c>
      <c r="G263" s="3">
        <v>4.0</v>
      </c>
      <c r="H263" s="3" t="s">
        <v>398</v>
      </c>
      <c r="I263" s="3" t="s">
        <v>399</v>
      </c>
      <c r="J263" s="3" t="s">
        <v>398</v>
      </c>
      <c r="K263" s="3" t="s">
        <v>24</v>
      </c>
      <c r="L263" s="3">
        <v>24.0</v>
      </c>
      <c r="M263" s="3" t="s">
        <v>30</v>
      </c>
      <c r="N263" s="3" t="s">
        <v>505</v>
      </c>
      <c r="O263" s="3" t="s">
        <v>506</v>
      </c>
      <c r="P263" s="4">
        <v>21989.0</v>
      </c>
      <c r="Q263" s="3" t="s">
        <v>110</v>
      </c>
      <c r="S263" s="3" t="s">
        <v>34</v>
      </c>
    </row>
    <row r="264">
      <c r="A264" s="2">
        <v>42318.71487268519</v>
      </c>
      <c r="B264" s="3">
        <v>44.0</v>
      </c>
      <c r="C264" s="3" t="s">
        <v>19</v>
      </c>
      <c r="D264" s="3">
        <v>55.0</v>
      </c>
      <c r="E264" s="3" t="s">
        <v>194</v>
      </c>
      <c r="F264" s="3">
        <v>2.0</v>
      </c>
      <c r="G264" s="3">
        <v>4.0</v>
      </c>
      <c r="H264" s="3" t="s">
        <v>398</v>
      </c>
      <c r="I264" s="3" t="s">
        <v>399</v>
      </c>
      <c r="J264" s="3" t="s">
        <v>398</v>
      </c>
      <c r="K264" s="3" t="s">
        <v>24</v>
      </c>
      <c r="L264" s="3">
        <v>1.0</v>
      </c>
      <c r="M264" s="3" t="s">
        <v>30</v>
      </c>
      <c r="N264" s="3" t="s">
        <v>507</v>
      </c>
      <c r="O264" s="3" t="s">
        <v>508</v>
      </c>
      <c r="P264" s="4">
        <v>25586.0</v>
      </c>
      <c r="Q264" s="3" t="s">
        <v>37</v>
      </c>
      <c r="S264" s="3" t="s">
        <v>34</v>
      </c>
    </row>
    <row r="265">
      <c r="A265" s="2">
        <v>42318.71487268519</v>
      </c>
      <c r="B265" s="3">
        <v>44.0</v>
      </c>
      <c r="C265" s="3" t="s">
        <v>19</v>
      </c>
      <c r="D265" s="3">
        <v>55.0</v>
      </c>
      <c r="E265" s="3" t="s">
        <v>194</v>
      </c>
      <c r="F265" s="3">
        <v>2.0</v>
      </c>
      <c r="G265" s="3">
        <v>4.0</v>
      </c>
      <c r="H265" s="3" t="s">
        <v>398</v>
      </c>
      <c r="I265" s="3" t="s">
        <v>399</v>
      </c>
      <c r="J265" s="3" t="s">
        <v>398</v>
      </c>
      <c r="K265" s="3" t="s">
        <v>24</v>
      </c>
      <c r="L265" s="3">
        <v>2.0</v>
      </c>
      <c r="M265" s="3" t="s">
        <v>25</v>
      </c>
      <c r="N265" s="3" t="s">
        <v>509</v>
      </c>
      <c r="O265" s="3" t="s">
        <v>315</v>
      </c>
      <c r="P265" s="4">
        <v>28385.0</v>
      </c>
      <c r="Q265" s="3" t="s">
        <v>40</v>
      </c>
      <c r="S265" s="3" t="s">
        <v>34</v>
      </c>
    </row>
    <row r="266">
      <c r="A266" s="2">
        <v>42318.71487268519</v>
      </c>
      <c r="B266" s="3">
        <v>44.0</v>
      </c>
      <c r="C266" s="3" t="s">
        <v>19</v>
      </c>
      <c r="D266" s="3">
        <v>55.0</v>
      </c>
      <c r="E266" s="3" t="s">
        <v>194</v>
      </c>
      <c r="F266" s="3">
        <v>2.0</v>
      </c>
      <c r="G266" s="3">
        <v>4.0</v>
      </c>
      <c r="H266" s="3" t="s">
        <v>398</v>
      </c>
      <c r="I266" s="3" t="s">
        <v>399</v>
      </c>
      <c r="J266" s="3" t="s">
        <v>398</v>
      </c>
      <c r="K266" s="3" t="s">
        <v>24</v>
      </c>
      <c r="L266" s="3">
        <v>3.0</v>
      </c>
      <c r="M266" s="3" t="s">
        <v>30</v>
      </c>
      <c r="N266" s="3" t="s">
        <v>510</v>
      </c>
      <c r="O266" s="3" t="s">
        <v>511</v>
      </c>
      <c r="P266" s="4">
        <v>27887.0</v>
      </c>
      <c r="Q266" s="3" t="s">
        <v>75</v>
      </c>
      <c r="S266" s="3" t="s">
        <v>34</v>
      </c>
    </row>
    <row r="267">
      <c r="A267" s="2">
        <v>42318.71487268519</v>
      </c>
      <c r="B267" s="3">
        <v>44.0</v>
      </c>
      <c r="C267" s="3" t="s">
        <v>19</v>
      </c>
      <c r="D267" s="3">
        <v>55.0</v>
      </c>
      <c r="E267" s="3" t="s">
        <v>194</v>
      </c>
      <c r="F267" s="3">
        <v>2.0</v>
      </c>
      <c r="G267" s="3">
        <v>4.0</v>
      </c>
      <c r="H267" s="3" t="s">
        <v>398</v>
      </c>
      <c r="I267" s="3" t="s">
        <v>399</v>
      </c>
      <c r="J267" s="3" t="s">
        <v>398</v>
      </c>
      <c r="K267" s="3" t="s">
        <v>24</v>
      </c>
      <c r="L267" s="3">
        <v>4.0</v>
      </c>
      <c r="M267" s="3" t="s">
        <v>25</v>
      </c>
      <c r="N267" s="3" t="s">
        <v>512</v>
      </c>
      <c r="O267" s="3" t="s">
        <v>377</v>
      </c>
      <c r="P267" s="4">
        <v>24397.0</v>
      </c>
      <c r="Q267" s="3" t="s">
        <v>132</v>
      </c>
      <c r="S267" s="3" t="s">
        <v>34</v>
      </c>
    </row>
    <row r="268">
      <c r="A268" s="2">
        <v>42318.71487268519</v>
      </c>
      <c r="B268" s="3">
        <v>44.0</v>
      </c>
      <c r="C268" s="3" t="s">
        <v>19</v>
      </c>
      <c r="D268" s="3">
        <v>55.0</v>
      </c>
      <c r="E268" s="3" t="s">
        <v>194</v>
      </c>
      <c r="F268" s="3">
        <v>2.0</v>
      </c>
      <c r="G268" s="3">
        <v>4.0</v>
      </c>
      <c r="H268" s="3" t="s">
        <v>398</v>
      </c>
      <c r="I268" s="3" t="s">
        <v>399</v>
      </c>
      <c r="J268" s="3" t="s">
        <v>398</v>
      </c>
      <c r="K268" s="3" t="s">
        <v>24</v>
      </c>
      <c r="L268" s="3">
        <v>5.0</v>
      </c>
      <c r="M268" s="3" t="s">
        <v>30</v>
      </c>
      <c r="N268" s="3" t="s">
        <v>513</v>
      </c>
      <c r="O268" s="3" t="s">
        <v>514</v>
      </c>
      <c r="P268" s="4">
        <v>23922.0</v>
      </c>
      <c r="Q268" s="3" t="s">
        <v>52</v>
      </c>
      <c r="S268" s="3" t="s">
        <v>34</v>
      </c>
    </row>
    <row r="269">
      <c r="A269" s="2">
        <v>42318.71487268519</v>
      </c>
      <c r="B269" s="3">
        <v>44.0</v>
      </c>
      <c r="C269" s="3" t="s">
        <v>19</v>
      </c>
      <c r="D269" s="3">
        <v>55.0</v>
      </c>
      <c r="E269" s="3" t="s">
        <v>194</v>
      </c>
      <c r="F269" s="3">
        <v>2.0</v>
      </c>
      <c r="G269" s="3">
        <v>4.0</v>
      </c>
      <c r="H269" s="3" t="s">
        <v>398</v>
      </c>
      <c r="I269" s="3" t="s">
        <v>399</v>
      </c>
      <c r="J269" s="3" t="s">
        <v>398</v>
      </c>
      <c r="K269" s="3" t="s">
        <v>24</v>
      </c>
      <c r="L269" s="3">
        <v>6.0</v>
      </c>
      <c r="M269" s="3" t="s">
        <v>25</v>
      </c>
      <c r="N269" s="3" t="s">
        <v>515</v>
      </c>
      <c r="O269" s="3" t="s">
        <v>516</v>
      </c>
      <c r="P269" s="4">
        <v>19498.0</v>
      </c>
      <c r="Q269" s="3" t="s">
        <v>49</v>
      </c>
      <c r="S269" s="3" t="s">
        <v>34</v>
      </c>
    </row>
    <row r="270">
      <c r="A270" s="2">
        <v>42318.71487268519</v>
      </c>
      <c r="B270" s="3">
        <v>44.0</v>
      </c>
      <c r="C270" s="3" t="s">
        <v>19</v>
      </c>
      <c r="D270" s="3">
        <v>55.0</v>
      </c>
      <c r="E270" s="3" t="s">
        <v>194</v>
      </c>
      <c r="F270" s="3">
        <v>2.0</v>
      </c>
      <c r="G270" s="3">
        <v>4.0</v>
      </c>
      <c r="H270" s="3" t="s">
        <v>398</v>
      </c>
      <c r="I270" s="3" t="s">
        <v>399</v>
      </c>
      <c r="J270" s="3" t="s">
        <v>398</v>
      </c>
      <c r="K270" s="3" t="s">
        <v>24</v>
      </c>
      <c r="L270" s="3">
        <v>7.0</v>
      </c>
      <c r="M270" s="3" t="s">
        <v>30</v>
      </c>
      <c r="N270" s="3" t="s">
        <v>517</v>
      </c>
      <c r="O270" s="3" t="s">
        <v>518</v>
      </c>
      <c r="P270" s="4">
        <v>30689.0</v>
      </c>
      <c r="Q270" s="3" t="s">
        <v>115</v>
      </c>
      <c r="S270" s="3" t="s">
        <v>34</v>
      </c>
    </row>
    <row r="271">
      <c r="A271" s="2">
        <v>42318.71487268519</v>
      </c>
      <c r="B271" s="3">
        <v>44.0</v>
      </c>
      <c r="C271" s="3" t="s">
        <v>19</v>
      </c>
      <c r="D271" s="3">
        <v>55.0</v>
      </c>
      <c r="E271" s="3" t="s">
        <v>194</v>
      </c>
      <c r="F271" s="3">
        <v>2.0</v>
      </c>
      <c r="G271" s="3">
        <v>4.0</v>
      </c>
      <c r="H271" s="3" t="s">
        <v>398</v>
      </c>
      <c r="I271" s="3" t="s">
        <v>399</v>
      </c>
      <c r="J271" s="3" t="s">
        <v>398</v>
      </c>
      <c r="K271" s="3" t="s">
        <v>24</v>
      </c>
      <c r="L271" s="3">
        <v>8.0</v>
      </c>
      <c r="M271" s="3" t="s">
        <v>25</v>
      </c>
      <c r="N271" s="3" t="s">
        <v>519</v>
      </c>
      <c r="O271" s="3" t="s">
        <v>502</v>
      </c>
      <c r="P271" s="4">
        <v>13900.0</v>
      </c>
      <c r="Q271" s="3" t="s">
        <v>33</v>
      </c>
      <c r="S271" s="3" t="s">
        <v>34</v>
      </c>
    </row>
    <row r="272">
      <c r="A272" s="2">
        <v>42318.71487268519</v>
      </c>
      <c r="B272" s="3">
        <v>44.0</v>
      </c>
      <c r="C272" s="3" t="s">
        <v>19</v>
      </c>
      <c r="D272" s="3">
        <v>57.0</v>
      </c>
      <c r="E272" s="3" t="s">
        <v>211</v>
      </c>
      <c r="F272" s="3">
        <v>2.0</v>
      </c>
      <c r="G272" s="3">
        <v>4.0</v>
      </c>
      <c r="H272" s="3" t="s">
        <v>398</v>
      </c>
      <c r="I272" s="3" t="s">
        <v>399</v>
      </c>
      <c r="J272" s="3" t="s">
        <v>398</v>
      </c>
      <c r="K272" s="3" t="s">
        <v>272</v>
      </c>
      <c r="L272" s="3">
        <v>1.0</v>
      </c>
      <c r="M272" s="3" t="s">
        <v>25</v>
      </c>
      <c r="N272" s="3" t="s">
        <v>520</v>
      </c>
      <c r="O272" s="3" t="s">
        <v>69</v>
      </c>
      <c r="P272" s="4">
        <v>19946.0</v>
      </c>
      <c r="Q272" s="3" t="s">
        <v>49</v>
      </c>
      <c r="S272" s="3" t="s">
        <v>34</v>
      </c>
    </row>
    <row r="273">
      <c r="A273" s="2">
        <v>42318.71487268519</v>
      </c>
      <c r="B273" s="3">
        <v>44.0</v>
      </c>
      <c r="C273" s="3" t="s">
        <v>19</v>
      </c>
      <c r="D273" s="3">
        <v>57.0</v>
      </c>
      <c r="E273" s="3" t="s">
        <v>211</v>
      </c>
      <c r="F273" s="3">
        <v>2.0</v>
      </c>
      <c r="G273" s="3">
        <v>4.0</v>
      </c>
      <c r="H273" s="3" t="s">
        <v>398</v>
      </c>
      <c r="I273" s="3" t="s">
        <v>399</v>
      </c>
      <c r="J273" s="3" t="s">
        <v>398</v>
      </c>
      <c r="K273" s="3" t="s">
        <v>24</v>
      </c>
      <c r="L273" s="3">
        <v>2.0</v>
      </c>
      <c r="M273" s="3" t="s">
        <v>30</v>
      </c>
      <c r="N273" s="3" t="s">
        <v>521</v>
      </c>
      <c r="O273" s="3" t="s">
        <v>225</v>
      </c>
      <c r="P273" s="4">
        <v>17756.0</v>
      </c>
      <c r="Q273" s="3" t="s">
        <v>86</v>
      </c>
      <c r="S273" s="3" t="s">
        <v>34</v>
      </c>
    </row>
    <row r="274">
      <c r="A274" s="2">
        <v>42318.71487268519</v>
      </c>
      <c r="B274" s="3">
        <v>44.0</v>
      </c>
      <c r="C274" s="3" t="s">
        <v>19</v>
      </c>
      <c r="D274" s="3">
        <v>57.0</v>
      </c>
      <c r="E274" s="3" t="s">
        <v>211</v>
      </c>
      <c r="F274" s="3">
        <v>2.0</v>
      </c>
      <c r="G274" s="3">
        <v>4.0</v>
      </c>
      <c r="H274" s="3" t="s">
        <v>398</v>
      </c>
      <c r="I274" s="3" t="s">
        <v>399</v>
      </c>
      <c r="J274" s="3" t="s">
        <v>398</v>
      </c>
      <c r="K274" s="3" t="s">
        <v>24</v>
      </c>
      <c r="L274" s="3">
        <v>3.0</v>
      </c>
      <c r="M274" s="3" t="s">
        <v>25</v>
      </c>
      <c r="N274" s="3" t="s">
        <v>522</v>
      </c>
      <c r="O274" s="3" t="s">
        <v>523</v>
      </c>
      <c r="P274" s="4">
        <v>26174.0</v>
      </c>
      <c r="Q274" s="3" t="s">
        <v>228</v>
      </c>
      <c r="S274" s="3" t="s">
        <v>34</v>
      </c>
    </row>
    <row r="275">
      <c r="A275" s="2">
        <v>42318.71487268519</v>
      </c>
      <c r="B275" s="3">
        <v>44.0</v>
      </c>
      <c r="C275" s="3" t="s">
        <v>19</v>
      </c>
      <c r="D275" s="3">
        <v>57.0</v>
      </c>
      <c r="E275" s="3" t="s">
        <v>211</v>
      </c>
      <c r="F275" s="3">
        <v>2.0</v>
      </c>
      <c r="G275" s="3">
        <v>4.0</v>
      </c>
      <c r="H275" s="3" t="s">
        <v>398</v>
      </c>
      <c r="I275" s="3" t="s">
        <v>399</v>
      </c>
      <c r="J275" s="3" t="s">
        <v>398</v>
      </c>
      <c r="K275" s="3" t="s">
        <v>24</v>
      </c>
      <c r="L275" s="3">
        <v>4.0</v>
      </c>
      <c r="M275" s="3" t="s">
        <v>30</v>
      </c>
      <c r="N275" s="3" t="s">
        <v>524</v>
      </c>
      <c r="O275" s="3" t="s">
        <v>368</v>
      </c>
      <c r="P275" s="4">
        <v>21493.0</v>
      </c>
      <c r="Q275" s="3" t="s">
        <v>52</v>
      </c>
      <c r="S275" s="3" t="s">
        <v>34</v>
      </c>
    </row>
    <row r="276">
      <c r="A276" s="2">
        <v>42318.71487268519</v>
      </c>
      <c r="B276" s="3">
        <v>44.0</v>
      </c>
      <c r="C276" s="3" t="s">
        <v>19</v>
      </c>
      <c r="D276" s="3">
        <v>57.0</v>
      </c>
      <c r="E276" s="3" t="s">
        <v>211</v>
      </c>
      <c r="F276" s="3">
        <v>2.0</v>
      </c>
      <c r="G276" s="3">
        <v>4.0</v>
      </c>
      <c r="H276" s="3" t="s">
        <v>398</v>
      </c>
      <c r="I276" s="3" t="s">
        <v>399</v>
      </c>
      <c r="J276" s="3" t="s">
        <v>398</v>
      </c>
      <c r="K276" s="3" t="s">
        <v>24</v>
      </c>
      <c r="L276" s="3">
        <v>5.0</v>
      </c>
      <c r="M276" s="3" t="s">
        <v>25</v>
      </c>
      <c r="N276" s="3" t="s">
        <v>525</v>
      </c>
      <c r="O276" s="3" t="s">
        <v>492</v>
      </c>
      <c r="P276" s="4">
        <v>24139.0</v>
      </c>
      <c r="Q276" s="3" t="s">
        <v>372</v>
      </c>
      <c r="S276" s="3" t="s">
        <v>34</v>
      </c>
    </row>
    <row r="277">
      <c r="A277" s="2">
        <v>42318.71487268519</v>
      </c>
      <c r="B277" s="3">
        <v>44.0</v>
      </c>
      <c r="C277" s="3" t="s">
        <v>19</v>
      </c>
      <c r="D277" s="3">
        <v>57.0</v>
      </c>
      <c r="E277" s="3" t="s">
        <v>211</v>
      </c>
      <c r="F277" s="3">
        <v>2.0</v>
      </c>
      <c r="G277" s="3">
        <v>4.0</v>
      </c>
      <c r="H277" s="3" t="s">
        <v>398</v>
      </c>
      <c r="I277" s="3" t="s">
        <v>399</v>
      </c>
      <c r="J277" s="3" t="s">
        <v>398</v>
      </c>
      <c r="K277" s="3" t="s">
        <v>24</v>
      </c>
      <c r="L277" s="3">
        <v>6.0</v>
      </c>
      <c r="M277" s="3" t="s">
        <v>30</v>
      </c>
      <c r="N277" s="3" t="s">
        <v>526</v>
      </c>
      <c r="O277" s="3" t="s">
        <v>527</v>
      </c>
      <c r="P277" s="4">
        <v>28174.0</v>
      </c>
      <c r="Q277" s="3" t="s">
        <v>528</v>
      </c>
      <c r="S277" s="3" t="s">
        <v>34</v>
      </c>
    </row>
    <row r="278">
      <c r="A278" s="2">
        <v>42318.71487268519</v>
      </c>
      <c r="B278" s="3">
        <v>44.0</v>
      </c>
      <c r="C278" s="3" t="s">
        <v>19</v>
      </c>
      <c r="D278" s="3">
        <v>57.0</v>
      </c>
      <c r="E278" s="3" t="s">
        <v>211</v>
      </c>
      <c r="F278" s="3">
        <v>2.0</v>
      </c>
      <c r="G278" s="3">
        <v>4.0</v>
      </c>
      <c r="H278" s="3" t="s">
        <v>398</v>
      </c>
      <c r="I278" s="3" t="s">
        <v>399</v>
      </c>
      <c r="J278" s="3" t="s">
        <v>398</v>
      </c>
      <c r="K278" s="3" t="s">
        <v>24</v>
      </c>
      <c r="L278" s="3">
        <v>7.0</v>
      </c>
      <c r="M278" s="3" t="s">
        <v>25</v>
      </c>
      <c r="N278" s="3" t="s">
        <v>529</v>
      </c>
      <c r="O278" s="3" t="s">
        <v>530</v>
      </c>
      <c r="P278" s="4">
        <v>21752.0</v>
      </c>
      <c r="Q278" s="3" t="s">
        <v>37</v>
      </c>
      <c r="S278" s="3" t="s">
        <v>34</v>
      </c>
    </row>
    <row r="279">
      <c r="A279" s="2">
        <v>42318.71487268519</v>
      </c>
      <c r="B279" s="3">
        <v>44.0</v>
      </c>
      <c r="C279" s="3" t="s">
        <v>19</v>
      </c>
      <c r="D279" s="3">
        <v>57.0</v>
      </c>
      <c r="E279" s="3" t="s">
        <v>211</v>
      </c>
      <c r="F279" s="3">
        <v>2.0</v>
      </c>
      <c r="G279" s="3">
        <v>4.0</v>
      </c>
      <c r="H279" s="3" t="s">
        <v>398</v>
      </c>
      <c r="I279" s="3" t="s">
        <v>399</v>
      </c>
      <c r="J279" s="3" t="s">
        <v>398</v>
      </c>
      <c r="K279" s="3" t="s">
        <v>24</v>
      </c>
      <c r="L279" s="3">
        <v>8.0</v>
      </c>
      <c r="M279" s="3" t="s">
        <v>30</v>
      </c>
      <c r="N279" s="3" t="s">
        <v>531</v>
      </c>
      <c r="O279" s="3" t="s">
        <v>89</v>
      </c>
      <c r="P279" s="4">
        <v>21373.0</v>
      </c>
      <c r="Q279" s="3" t="s">
        <v>37</v>
      </c>
      <c r="S279" s="3" t="s">
        <v>34</v>
      </c>
    </row>
    <row r="280">
      <c r="A280" s="2">
        <v>42318.71487268519</v>
      </c>
      <c r="B280" s="3">
        <v>44.0</v>
      </c>
      <c r="C280" s="3" t="s">
        <v>19</v>
      </c>
      <c r="D280" s="3">
        <v>57.0</v>
      </c>
      <c r="E280" s="3" t="s">
        <v>211</v>
      </c>
      <c r="F280" s="3">
        <v>2.0</v>
      </c>
      <c r="G280" s="3">
        <v>4.0</v>
      </c>
      <c r="H280" s="3" t="s">
        <v>398</v>
      </c>
      <c r="I280" s="3" t="s">
        <v>399</v>
      </c>
      <c r="J280" s="3" t="s">
        <v>398</v>
      </c>
      <c r="K280" s="3" t="s">
        <v>24</v>
      </c>
      <c r="L280" s="3">
        <v>9.0</v>
      </c>
      <c r="M280" s="3" t="s">
        <v>25</v>
      </c>
      <c r="N280" s="3" t="s">
        <v>532</v>
      </c>
      <c r="O280" s="3" t="s">
        <v>533</v>
      </c>
      <c r="P280" s="4">
        <v>32542.0</v>
      </c>
      <c r="Q280" s="3" t="s">
        <v>228</v>
      </c>
      <c r="S280" s="3" t="s">
        <v>34</v>
      </c>
    </row>
    <row r="281">
      <c r="A281" s="2">
        <v>42318.71487268519</v>
      </c>
      <c r="B281" s="3">
        <v>44.0</v>
      </c>
      <c r="C281" s="3" t="s">
        <v>19</v>
      </c>
      <c r="D281" s="3">
        <v>57.0</v>
      </c>
      <c r="E281" s="3" t="s">
        <v>211</v>
      </c>
      <c r="F281" s="3">
        <v>2.0</v>
      </c>
      <c r="G281" s="3">
        <v>4.0</v>
      </c>
      <c r="H281" s="3" t="s">
        <v>398</v>
      </c>
      <c r="I281" s="3" t="s">
        <v>399</v>
      </c>
      <c r="J281" s="3" t="s">
        <v>398</v>
      </c>
      <c r="K281" s="3" t="s">
        <v>24</v>
      </c>
      <c r="L281" s="3">
        <v>10.0</v>
      </c>
      <c r="M281" s="3" t="s">
        <v>30</v>
      </c>
      <c r="N281" s="3" t="s">
        <v>534</v>
      </c>
      <c r="O281" s="3" t="s">
        <v>215</v>
      </c>
      <c r="P281" s="4">
        <v>23794.0</v>
      </c>
      <c r="Q281" s="3" t="s">
        <v>40</v>
      </c>
      <c r="S281" s="3" t="s">
        <v>34</v>
      </c>
    </row>
    <row r="282">
      <c r="A282" s="2">
        <v>42318.71487268519</v>
      </c>
      <c r="B282" s="3">
        <v>44.0</v>
      </c>
      <c r="C282" s="3" t="s">
        <v>19</v>
      </c>
      <c r="D282" s="3">
        <v>57.0</v>
      </c>
      <c r="E282" s="3" t="s">
        <v>211</v>
      </c>
      <c r="F282" s="3">
        <v>2.0</v>
      </c>
      <c r="G282" s="3">
        <v>4.0</v>
      </c>
      <c r="H282" s="3" t="s">
        <v>398</v>
      </c>
      <c r="I282" s="3" t="s">
        <v>399</v>
      </c>
      <c r="J282" s="3" t="s">
        <v>398</v>
      </c>
      <c r="K282" s="3" t="s">
        <v>24</v>
      </c>
      <c r="L282" s="3">
        <v>11.0</v>
      </c>
      <c r="M282" s="3" t="s">
        <v>25</v>
      </c>
      <c r="N282" s="3" t="s">
        <v>535</v>
      </c>
      <c r="O282" s="3" t="s">
        <v>536</v>
      </c>
      <c r="P282" s="4">
        <v>18804.0</v>
      </c>
      <c r="Q282" s="3" t="s">
        <v>86</v>
      </c>
      <c r="S282" s="3" t="s">
        <v>34</v>
      </c>
    </row>
    <row r="283">
      <c r="A283" s="2">
        <v>42318.71487268519</v>
      </c>
      <c r="B283" s="3">
        <v>44.0</v>
      </c>
      <c r="C283" s="3" t="s">
        <v>19</v>
      </c>
      <c r="D283" s="3">
        <v>57.0</v>
      </c>
      <c r="E283" s="3" t="s">
        <v>211</v>
      </c>
      <c r="F283" s="3">
        <v>2.0</v>
      </c>
      <c r="G283" s="3">
        <v>4.0</v>
      </c>
      <c r="H283" s="3" t="s">
        <v>398</v>
      </c>
      <c r="I283" s="3" t="s">
        <v>399</v>
      </c>
      <c r="J283" s="3" t="s">
        <v>398</v>
      </c>
      <c r="K283" s="3" t="s">
        <v>24</v>
      </c>
      <c r="L283" s="3">
        <v>12.0</v>
      </c>
      <c r="M283" s="3" t="s">
        <v>30</v>
      </c>
      <c r="N283" s="3" t="s">
        <v>537</v>
      </c>
      <c r="O283" s="3" t="s">
        <v>389</v>
      </c>
      <c r="P283" s="4">
        <v>26595.0</v>
      </c>
      <c r="Q283" s="3" t="s">
        <v>372</v>
      </c>
      <c r="S283" s="3" t="s">
        <v>34</v>
      </c>
    </row>
    <row r="284">
      <c r="A284" s="2">
        <v>42318.71487268519</v>
      </c>
      <c r="B284" s="3">
        <v>44.0</v>
      </c>
      <c r="C284" s="3" t="s">
        <v>19</v>
      </c>
      <c r="D284" s="3">
        <v>57.0</v>
      </c>
      <c r="E284" s="3" t="s">
        <v>211</v>
      </c>
      <c r="F284" s="3">
        <v>2.0</v>
      </c>
      <c r="G284" s="3">
        <v>4.0</v>
      </c>
      <c r="H284" s="3" t="s">
        <v>398</v>
      </c>
      <c r="I284" s="3" t="s">
        <v>399</v>
      </c>
      <c r="J284" s="3" t="s">
        <v>398</v>
      </c>
      <c r="K284" s="3" t="s">
        <v>24</v>
      </c>
      <c r="L284" s="3">
        <v>13.0</v>
      </c>
      <c r="M284" s="3" t="s">
        <v>25</v>
      </c>
      <c r="N284" s="3" t="s">
        <v>538</v>
      </c>
      <c r="O284" s="3" t="s">
        <v>539</v>
      </c>
      <c r="P284" s="4">
        <v>35091.0</v>
      </c>
      <c r="Q284" s="3" t="s">
        <v>191</v>
      </c>
      <c r="S284" s="3" t="s">
        <v>34</v>
      </c>
    </row>
    <row r="285">
      <c r="A285" s="2">
        <v>42318.71487268519</v>
      </c>
      <c r="B285" s="3">
        <v>44.0</v>
      </c>
      <c r="C285" s="3" t="s">
        <v>19</v>
      </c>
      <c r="D285" s="3">
        <v>57.0</v>
      </c>
      <c r="E285" s="3" t="s">
        <v>211</v>
      </c>
      <c r="F285" s="3">
        <v>2.0</v>
      </c>
      <c r="G285" s="3">
        <v>4.0</v>
      </c>
      <c r="H285" s="3" t="s">
        <v>398</v>
      </c>
      <c r="I285" s="3" t="s">
        <v>399</v>
      </c>
      <c r="J285" s="3" t="s">
        <v>398</v>
      </c>
      <c r="K285" s="3" t="s">
        <v>24</v>
      </c>
      <c r="L285" s="3">
        <v>14.0</v>
      </c>
      <c r="M285" s="3" t="s">
        <v>30</v>
      </c>
      <c r="N285" s="3" t="s">
        <v>540</v>
      </c>
      <c r="O285" s="3" t="s">
        <v>541</v>
      </c>
      <c r="P285" s="4">
        <v>32637.0</v>
      </c>
      <c r="Q285" s="3" t="s">
        <v>191</v>
      </c>
      <c r="S285" s="3" t="s">
        <v>34</v>
      </c>
    </row>
    <row r="286">
      <c r="A286" s="2">
        <v>42318.71487268519</v>
      </c>
      <c r="B286" s="3">
        <v>44.0</v>
      </c>
      <c r="C286" s="3" t="s">
        <v>19</v>
      </c>
      <c r="D286" s="3">
        <v>57.0</v>
      </c>
      <c r="E286" s="3" t="s">
        <v>211</v>
      </c>
      <c r="F286" s="3">
        <v>2.0</v>
      </c>
      <c r="G286" s="3">
        <v>4.0</v>
      </c>
      <c r="H286" s="3" t="s">
        <v>398</v>
      </c>
      <c r="I286" s="3" t="s">
        <v>399</v>
      </c>
      <c r="J286" s="3" t="s">
        <v>398</v>
      </c>
      <c r="K286" s="3" t="s">
        <v>24</v>
      </c>
      <c r="L286" s="3">
        <v>15.0</v>
      </c>
      <c r="M286" s="3" t="s">
        <v>25</v>
      </c>
      <c r="N286" s="3" t="s">
        <v>542</v>
      </c>
      <c r="O286" s="3" t="s">
        <v>233</v>
      </c>
      <c r="P286" s="4">
        <v>22886.0</v>
      </c>
      <c r="Q286" s="3" t="s">
        <v>75</v>
      </c>
      <c r="S286" s="3" t="s">
        <v>34</v>
      </c>
    </row>
    <row r="287">
      <c r="A287" s="2">
        <v>42318.71487268519</v>
      </c>
      <c r="B287" s="3">
        <v>44.0</v>
      </c>
      <c r="C287" s="3" t="s">
        <v>19</v>
      </c>
      <c r="D287" s="3">
        <v>57.0</v>
      </c>
      <c r="E287" s="3" t="s">
        <v>211</v>
      </c>
      <c r="F287" s="3">
        <v>2.0</v>
      </c>
      <c r="G287" s="3">
        <v>4.0</v>
      </c>
      <c r="H287" s="3" t="s">
        <v>398</v>
      </c>
      <c r="I287" s="3" t="s">
        <v>399</v>
      </c>
      <c r="J287" s="3" t="s">
        <v>398</v>
      </c>
      <c r="K287" s="3" t="s">
        <v>24</v>
      </c>
      <c r="L287" s="3">
        <v>16.0</v>
      </c>
      <c r="M287" s="3" t="s">
        <v>30</v>
      </c>
      <c r="N287" s="3" t="s">
        <v>543</v>
      </c>
      <c r="O287" s="3" t="s">
        <v>342</v>
      </c>
      <c r="P287" s="4">
        <v>29469.0</v>
      </c>
      <c r="Q287" s="3" t="s">
        <v>132</v>
      </c>
      <c r="S287" s="3" t="s">
        <v>34</v>
      </c>
    </row>
    <row r="288">
      <c r="A288" s="2">
        <v>42318.71487268519</v>
      </c>
      <c r="B288" s="3">
        <v>44.0</v>
      </c>
      <c r="C288" s="3" t="s">
        <v>19</v>
      </c>
      <c r="D288" s="3">
        <v>57.0</v>
      </c>
      <c r="E288" s="3" t="s">
        <v>211</v>
      </c>
      <c r="F288" s="3">
        <v>2.0</v>
      </c>
      <c r="G288" s="3">
        <v>4.0</v>
      </c>
      <c r="H288" s="3" t="s">
        <v>398</v>
      </c>
      <c r="I288" s="3" t="s">
        <v>399</v>
      </c>
      <c r="J288" s="3" t="s">
        <v>398</v>
      </c>
      <c r="K288" s="3" t="s">
        <v>24</v>
      </c>
      <c r="L288" s="3">
        <v>17.0</v>
      </c>
      <c r="M288" s="3" t="s">
        <v>25</v>
      </c>
      <c r="N288" s="3" t="s">
        <v>544</v>
      </c>
      <c r="O288" s="3" t="s">
        <v>545</v>
      </c>
      <c r="P288" s="4">
        <v>17528.0</v>
      </c>
      <c r="Q288" s="3" t="s">
        <v>86</v>
      </c>
      <c r="S288" s="3" t="s">
        <v>34</v>
      </c>
    </row>
    <row r="289">
      <c r="A289" s="2">
        <v>42318.71487268519</v>
      </c>
      <c r="B289" s="3">
        <v>44.0</v>
      </c>
      <c r="C289" s="3" t="s">
        <v>19</v>
      </c>
      <c r="D289" s="3">
        <v>57.0</v>
      </c>
      <c r="E289" s="3" t="s">
        <v>211</v>
      </c>
      <c r="F289" s="3">
        <v>2.0</v>
      </c>
      <c r="G289" s="3">
        <v>4.0</v>
      </c>
      <c r="H289" s="3" t="s">
        <v>398</v>
      </c>
      <c r="I289" s="3" t="s">
        <v>399</v>
      </c>
      <c r="J289" s="3" t="s">
        <v>398</v>
      </c>
      <c r="K289" s="3" t="s">
        <v>24</v>
      </c>
      <c r="L289" s="3">
        <v>18.0</v>
      </c>
      <c r="M289" s="3" t="s">
        <v>30</v>
      </c>
      <c r="N289" s="3" t="s">
        <v>546</v>
      </c>
      <c r="O289" s="3" t="s">
        <v>547</v>
      </c>
      <c r="P289" s="4">
        <v>20295.0</v>
      </c>
      <c r="Q289" s="3" t="s">
        <v>372</v>
      </c>
      <c r="S289" s="3" t="s">
        <v>34</v>
      </c>
    </row>
    <row r="290">
      <c r="A290" s="2">
        <v>42318.71487268519</v>
      </c>
      <c r="B290" s="3">
        <v>44.0</v>
      </c>
      <c r="C290" s="3" t="s">
        <v>19</v>
      </c>
      <c r="D290" s="3">
        <v>57.0</v>
      </c>
      <c r="E290" s="3" t="s">
        <v>211</v>
      </c>
      <c r="F290" s="3">
        <v>2.0</v>
      </c>
      <c r="G290" s="3">
        <v>4.0</v>
      </c>
      <c r="H290" s="3" t="s">
        <v>398</v>
      </c>
      <c r="I290" s="3" t="s">
        <v>399</v>
      </c>
      <c r="J290" s="3" t="s">
        <v>398</v>
      </c>
      <c r="K290" s="3" t="s">
        <v>24</v>
      </c>
      <c r="L290" s="3">
        <v>19.0</v>
      </c>
      <c r="M290" s="3" t="s">
        <v>25</v>
      </c>
      <c r="N290" s="3" t="s">
        <v>548</v>
      </c>
      <c r="O290" s="3" t="s">
        <v>218</v>
      </c>
      <c r="P290" s="4">
        <v>24557.0</v>
      </c>
      <c r="Q290" s="3" t="s">
        <v>75</v>
      </c>
      <c r="S290" s="3" t="s">
        <v>34</v>
      </c>
    </row>
    <row r="291">
      <c r="A291" s="2">
        <v>42318.71487268519</v>
      </c>
      <c r="B291" s="3">
        <v>44.0</v>
      </c>
      <c r="C291" s="3" t="s">
        <v>19</v>
      </c>
      <c r="D291" s="3">
        <v>57.0</v>
      </c>
      <c r="E291" s="3" t="s">
        <v>211</v>
      </c>
      <c r="F291" s="3">
        <v>2.0</v>
      </c>
      <c r="G291" s="3">
        <v>4.0</v>
      </c>
      <c r="H291" s="3" t="s">
        <v>398</v>
      </c>
      <c r="I291" s="3" t="s">
        <v>399</v>
      </c>
      <c r="J291" s="3" t="s">
        <v>398</v>
      </c>
      <c r="K291" s="3" t="s">
        <v>24</v>
      </c>
      <c r="L291" s="3">
        <v>20.0</v>
      </c>
      <c r="M291" s="3" t="s">
        <v>30</v>
      </c>
      <c r="N291" s="3" t="s">
        <v>549</v>
      </c>
      <c r="O291" s="3" t="s">
        <v>171</v>
      </c>
      <c r="P291" s="4">
        <v>20863.0</v>
      </c>
      <c r="Q291" s="3" t="s">
        <v>115</v>
      </c>
      <c r="S291" s="3" t="s">
        <v>34</v>
      </c>
    </row>
    <row r="292">
      <c r="A292" s="2">
        <v>42318.71487268519</v>
      </c>
      <c r="B292" s="3">
        <v>44.0</v>
      </c>
      <c r="C292" s="3" t="s">
        <v>19</v>
      </c>
      <c r="D292" s="3">
        <v>57.0</v>
      </c>
      <c r="E292" s="3" t="s">
        <v>211</v>
      </c>
      <c r="F292" s="3">
        <v>2.0</v>
      </c>
      <c r="G292" s="3">
        <v>4.0</v>
      </c>
      <c r="H292" s="3" t="s">
        <v>398</v>
      </c>
      <c r="I292" s="3" t="s">
        <v>399</v>
      </c>
      <c r="J292" s="3" t="s">
        <v>398</v>
      </c>
      <c r="K292" s="3" t="s">
        <v>24</v>
      </c>
      <c r="L292" s="3">
        <v>21.0</v>
      </c>
      <c r="M292" s="3" t="s">
        <v>25</v>
      </c>
      <c r="N292" s="3" t="s">
        <v>550</v>
      </c>
      <c r="O292" s="3" t="s">
        <v>551</v>
      </c>
      <c r="P292" s="4">
        <v>28426.0</v>
      </c>
      <c r="Q292" s="3" t="s">
        <v>37</v>
      </c>
      <c r="S292" s="3" t="s">
        <v>34</v>
      </c>
    </row>
    <row r="293">
      <c r="A293" s="2">
        <v>42318.71487268519</v>
      </c>
      <c r="B293" s="3">
        <v>44.0</v>
      </c>
      <c r="C293" s="3" t="s">
        <v>19</v>
      </c>
      <c r="D293" s="3">
        <v>57.0</v>
      </c>
      <c r="E293" s="3" t="s">
        <v>211</v>
      </c>
      <c r="F293" s="3">
        <v>2.0</v>
      </c>
      <c r="G293" s="3">
        <v>4.0</v>
      </c>
      <c r="H293" s="3" t="s">
        <v>398</v>
      </c>
      <c r="I293" s="3" t="s">
        <v>399</v>
      </c>
      <c r="J293" s="3" t="s">
        <v>398</v>
      </c>
      <c r="K293" s="3" t="s">
        <v>24</v>
      </c>
      <c r="L293" s="3">
        <v>22.0</v>
      </c>
      <c r="M293" s="3" t="s">
        <v>30</v>
      </c>
      <c r="N293" s="3" t="s">
        <v>552</v>
      </c>
      <c r="O293" s="3" t="s">
        <v>553</v>
      </c>
      <c r="P293" s="4">
        <v>24973.0</v>
      </c>
      <c r="Q293" s="3" t="s">
        <v>115</v>
      </c>
      <c r="S293" s="3" t="s">
        <v>34</v>
      </c>
    </row>
    <row r="294">
      <c r="A294" s="2">
        <v>42318.71487268519</v>
      </c>
      <c r="B294" s="3">
        <v>44.0</v>
      </c>
      <c r="C294" s="3" t="s">
        <v>19</v>
      </c>
      <c r="D294" s="3">
        <v>57.0</v>
      </c>
      <c r="E294" s="3" t="s">
        <v>211</v>
      </c>
      <c r="F294" s="3">
        <v>2.0</v>
      </c>
      <c r="G294" s="3">
        <v>4.0</v>
      </c>
      <c r="H294" s="3" t="s">
        <v>398</v>
      </c>
      <c r="I294" s="3" t="s">
        <v>399</v>
      </c>
      <c r="J294" s="3" t="s">
        <v>398</v>
      </c>
      <c r="K294" s="3" t="s">
        <v>24</v>
      </c>
      <c r="L294" s="3">
        <v>23.0</v>
      </c>
      <c r="M294" s="3" t="s">
        <v>25</v>
      </c>
      <c r="N294" s="3" t="s">
        <v>554</v>
      </c>
      <c r="O294" s="3" t="s">
        <v>492</v>
      </c>
      <c r="P294" s="4">
        <v>20307.0</v>
      </c>
      <c r="Q294" s="3" t="s">
        <v>49</v>
      </c>
      <c r="S294" s="3" t="s">
        <v>34</v>
      </c>
    </row>
    <row r="295">
      <c r="A295" s="2">
        <v>42318.71487268519</v>
      </c>
      <c r="B295" s="3">
        <v>44.0</v>
      </c>
      <c r="C295" s="3" t="s">
        <v>19</v>
      </c>
      <c r="D295" s="3">
        <v>57.0</v>
      </c>
      <c r="E295" s="3" t="s">
        <v>211</v>
      </c>
      <c r="F295" s="3">
        <v>2.0</v>
      </c>
      <c r="G295" s="3">
        <v>4.0</v>
      </c>
      <c r="H295" s="3" t="s">
        <v>398</v>
      </c>
      <c r="I295" s="3" t="s">
        <v>399</v>
      </c>
      <c r="J295" s="3" t="s">
        <v>398</v>
      </c>
      <c r="K295" s="3" t="s">
        <v>24</v>
      </c>
      <c r="L295" s="3">
        <v>24.0</v>
      </c>
      <c r="M295" s="3" t="s">
        <v>30</v>
      </c>
      <c r="N295" s="3" t="s">
        <v>555</v>
      </c>
      <c r="O295" s="3" t="s">
        <v>556</v>
      </c>
      <c r="P295" s="4">
        <v>27432.0</v>
      </c>
      <c r="Q295" s="3" t="s">
        <v>132</v>
      </c>
      <c r="S295" s="3" t="s">
        <v>34</v>
      </c>
    </row>
    <row r="296">
      <c r="A296" s="2">
        <v>42318.71487268519</v>
      </c>
      <c r="B296" s="3">
        <v>44.0</v>
      </c>
      <c r="C296" s="3" t="s">
        <v>19</v>
      </c>
      <c r="D296" s="3">
        <v>57.0</v>
      </c>
      <c r="E296" s="3" t="s">
        <v>211</v>
      </c>
      <c r="F296" s="3">
        <v>2.0</v>
      </c>
      <c r="G296" s="3">
        <v>4.0</v>
      </c>
      <c r="H296" s="3" t="s">
        <v>398</v>
      </c>
      <c r="I296" s="3" t="s">
        <v>399</v>
      </c>
      <c r="J296" s="3" t="s">
        <v>398</v>
      </c>
      <c r="K296" s="3" t="s">
        <v>24</v>
      </c>
      <c r="L296" s="3">
        <v>25.0</v>
      </c>
      <c r="M296" s="3" t="s">
        <v>25</v>
      </c>
      <c r="N296" s="3" t="s">
        <v>557</v>
      </c>
      <c r="O296" s="3" t="s">
        <v>558</v>
      </c>
      <c r="P296" s="4">
        <v>32337.0</v>
      </c>
      <c r="Q296" s="3" t="s">
        <v>132</v>
      </c>
      <c r="S296" s="3" t="s">
        <v>34</v>
      </c>
    </row>
    <row r="297">
      <c r="A297" s="2">
        <v>42318.71487268519</v>
      </c>
      <c r="B297" s="3">
        <v>44.0</v>
      </c>
      <c r="C297" s="3" t="s">
        <v>19</v>
      </c>
      <c r="D297" s="3">
        <v>57.0</v>
      </c>
      <c r="E297" s="3" t="s">
        <v>211</v>
      </c>
      <c r="F297" s="3">
        <v>2.0</v>
      </c>
      <c r="G297" s="3">
        <v>4.0</v>
      </c>
      <c r="H297" s="3" t="s">
        <v>398</v>
      </c>
      <c r="I297" s="3" t="s">
        <v>399</v>
      </c>
      <c r="J297" s="3" t="s">
        <v>398</v>
      </c>
      <c r="K297" s="3" t="s">
        <v>24</v>
      </c>
      <c r="L297" s="3">
        <v>26.0</v>
      </c>
      <c r="M297" s="3" t="s">
        <v>30</v>
      </c>
      <c r="N297" s="3" t="s">
        <v>559</v>
      </c>
      <c r="O297" s="3" t="s">
        <v>560</v>
      </c>
      <c r="P297" s="4">
        <v>17486.0</v>
      </c>
      <c r="Q297" s="3" t="s">
        <v>105</v>
      </c>
      <c r="S297" s="3" t="s">
        <v>34</v>
      </c>
    </row>
    <row r="298">
      <c r="A298" s="2">
        <v>42318.71487268519</v>
      </c>
      <c r="B298" s="3">
        <v>44.0</v>
      </c>
      <c r="C298" s="3" t="s">
        <v>19</v>
      </c>
      <c r="D298" s="3">
        <v>57.0</v>
      </c>
      <c r="E298" s="3" t="s">
        <v>211</v>
      </c>
      <c r="F298" s="3">
        <v>2.0</v>
      </c>
      <c r="G298" s="3">
        <v>4.0</v>
      </c>
      <c r="H298" s="3" t="s">
        <v>398</v>
      </c>
      <c r="I298" s="3" t="s">
        <v>399</v>
      </c>
      <c r="J298" s="3" t="s">
        <v>398</v>
      </c>
      <c r="K298" s="3" t="s">
        <v>24</v>
      </c>
      <c r="L298" s="3">
        <v>27.0</v>
      </c>
      <c r="M298" s="3" t="s">
        <v>25</v>
      </c>
      <c r="N298" s="3" t="s">
        <v>561</v>
      </c>
      <c r="O298" s="3" t="s">
        <v>251</v>
      </c>
      <c r="P298" s="4">
        <v>26591.0</v>
      </c>
      <c r="Q298" s="3" t="s">
        <v>75</v>
      </c>
      <c r="S298" s="3" t="s">
        <v>34</v>
      </c>
    </row>
    <row r="299">
      <c r="A299" s="2">
        <v>42318.71487268519</v>
      </c>
      <c r="B299" s="3">
        <v>44.0</v>
      </c>
      <c r="C299" s="3" t="s">
        <v>19</v>
      </c>
      <c r="D299" s="3">
        <v>57.0</v>
      </c>
      <c r="E299" s="3" t="s">
        <v>211</v>
      </c>
      <c r="F299" s="3">
        <v>2.0</v>
      </c>
      <c r="G299" s="3">
        <v>4.0</v>
      </c>
      <c r="H299" s="3" t="s">
        <v>398</v>
      </c>
      <c r="I299" s="3" t="s">
        <v>399</v>
      </c>
      <c r="J299" s="3" t="s">
        <v>398</v>
      </c>
      <c r="K299" s="3" t="s">
        <v>24</v>
      </c>
      <c r="L299" s="3">
        <v>28.0</v>
      </c>
      <c r="M299" s="3" t="s">
        <v>30</v>
      </c>
      <c r="N299" s="3" t="s">
        <v>554</v>
      </c>
      <c r="O299" s="3" t="s">
        <v>562</v>
      </c>
      <c r="P299" s="4">
        <v>20215.0</v>
      </c>
      <c r="Q299" s="3" t="s">
        <v>221</v>
      </c>
      <c r="S299" s="3" t="s">
        <v>34</v>
      </c>
    </row>
    <row r="300">
      <c r="A300" s="2">
        <v>42318.71487268519</v>
      </c>
      <c r="B300" s="3">
        <v>44.0</v>
      </c>
      <c r="C300" s="3" t="s">
        <v>19</v>
      </c>
      <c r="D300" s="3">
        <v>57.0</v>
      </c>
      <c r="E300" s="3" t="s">
        <v>211</v>
      </c>
      <c r="F300" s="3">
        <v>2.0</v>
      </c>
      <c r="G300" s="3">
        <v>4.0</v>
      </c>
      <c r="H300" s="3" t="s">
        <v>398</v>
      </c>
      <c r="I300" s="3" t="s">
        <v>399</v>
      </c>
      <c r="J300" s="3" t="s">
        <v>398</v>
      </c>
      <c r="K300" s="3" t="s">
        <v>24</v>
      </c>
      <c r="L300" s="3">
        <v>29.0</v>
      </c>
      <c r="M300" s="3" t="s">
        <v>25</v>
      </c>
      <c r="N300" s="3" t="s">
        <v>563</v>
      </c>
      <c r="O300" s="3" t="s">
        <v>564</v>
      </c>
      <c r="P300" s="4">
        <v>25845.0</v>
      </c>
      <c r="Q300" s="3" t="s">
        <v>380</v>
      </c>
      <c r="S300" s="3" t="s">
        <v>34</v>
      </c>
    </row>
    <row r="301">
      <c r="A301" s="2">
        <v>42318.71487268519</v>
      </c>
      <c r="B301" s="3">
        <v>44.0</v>
      </c>
      <c r="C301" s="3" t="s">
        <v>19</v>
      </c>
      <c r="D301" s="3">
        <v>57.0</v>
      </c>
      <c r="E301" s="3" t="s">
        <v>211</v>
      </c>
      <c r="F301" s="3">
        <v>2.0</v>
      </c>
      <c r="G301" s="3">
        <v>4.0</v>
      </c>
      <c r="H301" s="3" t="s">
        <v>398</v>
      </c>
      <c r="I301" s="3" t="s">
        <v>399</v>
      </c>
      <c r="J301" s="3" t="s">
        <v>398</v>
      </c>
      <c r="K301" s="3" t="s">
        <v>24</v>
      </c>
      <c r="L301" s="3">
        <v>30.0</v>
      </c>
      <c r="M301" s="3" t="s">
        <v>30</v>
      </c>
      <c r="N301" s="3" t="s">
        <v>565</v>
      </c>
      <c r="O301" s="3" t="s">
        <v>389</v>
      </c>
      <c r="P301" s="4">
        <v>32676.0</v>
      </c>
      <c r="Q301" s="3" t="s">
        <v>115</v>
      </c>
      <c r="S301" s="3" t="s">
        <v>34</v>
      </c>
    </row>
    <row r="302">
      <c r="A302" s="2">
        <v>42318.71487268519</v>
      </c>
      <c r="B302" s="3">
        <v>44.0</v>
      </c>
      <c r="C302" s="3" t="s">
        <v>19</v>
      </c>
      <c r="D302" s="3">
        <v>57.0</v>
      </c>
      <c r="E302" s="3" t="s">
        <v>211</v>
      </c>
      <c r="F302" s="3">
        <v>2.0</v>
      </c>
      <c r="G302" s="3">
        <v>4.0</v>
      </c>
      <c r="H302" s="3" t="s">
        <v>398</v>
      </c>
      <c r="I302" s="3" t="s">
        <v>399</v>
      </c>
      <c r="J302" s="3" t="s">
        <v>398</v>
      </c>
      <c r="K302" s="3" t="s">
        <v>24</v>
      </c>
      <c r="L302" s="3">
        <v>31.0</v>
      </c>
      <c r="M302" s="3" t="s">
        <v>25</v>
      </c>
      <c r="N302" s="3" t="s">
        <v>566</v>
      </c>
      <c r="O302" s="3" t="s">
        <v>196</v>
      </c>
      <c r="P302" s="4">
        <v>21374.0</v>
      </c>
      <c r="Q302" s="3" t="s">
        <v>145</v>
      </c>
      <c r="S302" s="3" t="s">
        <v>34</v>
      </c>
    </row>
    <row r="303">
      <c r="A303" s="2">
        <v>42318.71487268519</v>
      </c>
      <c r="B303" s="3">
        <v>44.0</v>
      </c>
      <c r="C303" s="3" t="s">
        <v>19</v>
      </c>
      <c r="D303" s="3">
        <v>57.0</v>
      </c>
      <c r="E303" s="3" t="s">
        <v>211</v>
      </c>
      <c r="F303" s="3">
        <v>2.0</v>
      </c>
      <c r="G303" s="3">
        <v>4.0</v>
      </c>
      <c r="H303" s="3" t="s">
        <v>398</v>
      </c>
      <c r="I303" s="3" t="s">
        <v>399</v>
      </c>
      <c r="J303" s="3" t="s">
        <v>398</v>
      </c>
      <c r="K303" s="3" t="s">
        <v>24</v>
      </c>
      <c r="L303" s="3">
        <v>32.0</v>
      </c>
      <c r="M303" s="3" t="s">
        <v>30</v>
      </c>
      <c r="N303" s="3" t="s">
        <v>567</v>
      </c>
      <c r="O303" s="3" t="s">
        <v>568</v>
      </c>
      <c r="P303" s="4">
        <v>23323.0</v>
      </c>
      <c r="Q303" s="3" t="s">
        <v>228</v>
      </c>
      <c r="S303" s="3" t="s">
        <v>34</v>
      </c>
    </row>
    <row r="304">
      <c r="A304" s="2">
        <v>42318.71487268519</v>
      </c>
      <c r="B304" s="3">
        <v>44.0</v>
      </c>
      <c r="C304" s="3" t="s">
        <v>19</v>
      </c>
      <c r="D304" s="3">
        <v>57.0</v>
      </c>
      <c r="E304" s="3" t="s">
        <v>211</v>
      </c>
      <c r="F304" s="3">
        <v>2.0</v>
      </c>
      <c r="G304" s="3">
        <v>4.0</v>
      </c>
      <c r="H304" s="3" t="s">
        <v>398</v>
      </c>
      <c r="I304" s="3" t="s">
        <v>399</v>
      </c>
      <c r="J304" s="3" t="s">
        <v>398</v>
      </c>
      <c r="K304" s="3" t="s">
        <v>24</v>
      </c>
      <c r="L304" s="3">
        <v>33.0</v>
      </c>
      <c r="M304" s="3" t="s">
        <v>25</v>
      </c>
      <c r="N304" s="3" t="s">
        <v>569</v>
      </c>
      <c r="O304" s="3" t="s">
        <v>570</v>
      </c>
      <c r="P304" s="4">
        <v>21177.0</v>
      </c>
      <c r="Q304" s="3" t="s">
        <v>145</v>
      </c>
      <c r="S304" s="3" t="s">
        <v>34</v>
      </c>
    </row>
    <row r="305">
      <c r="A305" s="2">
        <v>42318.71487268519</v>
      </c>
      <c r="B305" s="3">
        <v>44.0</v>
      </c>
      <c r="C305" s="3" t="s">
        <v>19</v>
      </c>
      <c r="D305" s="3">
        <v>57.0</v>
      </c>
      <c r="E305" s="3" t="s">
        <v>211</v>
      </c>
      <c r="F305" s="3">
        <v>2.0</v>
      </c>
      <c r="G305" s="3">
        <v>4.0</v>
      </c>
      <c r="H305" s="3" t="s">
        <v>398</v>
      </c>
      <c r="I305" s="3" t="s">
        <v>399</v>
      </c>
      <c r="J305" s="3" t="s">
        <v>398</v>
      </c>
      <c r="K305" s="3" t="s">
        <v>24</v>
      </c>
      <c r="L305" s="3">
        <v>34.0</v>
      </c>
      <c r="M305" s="3" t="s">
        <v>30</v>
      </c>
      <c r="N305" s="3" t="s">
        <v>571</v>
      </c>
      <c r="O305" s="3" t="s">
        <v>71</v>
      </c>
      <c r="P305" s="4">
        <v>23554.0</v>
      </c>
      <c r="Q305" s="3" t="s">
        <v>37</v>
      </c>
      <c r="S305" s="3" t="s">
        <v>34</v>
      </c>
    </row>
    <row r="306">
      <c r="A306" s="2">
        <v>42318.71487268519</v>
      </c>
      <c r="B306" s="3">
        <v>44.0</v>
      </c>
      <c r="C306" s="3" t="s">
        <v>19</v>
      </c>
      <c r="D306" s="3">
        <v>67.0</v>
      </c>
      <c r="E306" s="3" t="s">
        <v>271</v>
      </c>
      <c r="F306" s="3">
        <v>2.0</v>
      </c>
      <c r="G306" s="3">
        <v>4.0</v>
      </c>
      <c r="H306" s="3" t="s">
        <v>398</v>
      </c>
      <c r="I306" s="3" t="s">
        <v>399</v>
      </c>
      <c r="J306" s="3" t="s">
        <v>398</v>
      </c>
      <c r="K306" s="3" t="s">
        <v>24</v>
      </c>
      <c r="L306" s="3">
        <v>1.0</v>
      </c>
      <c r="M306" s="3" t="s">
        <v>25</v>
      </c>
      <c r="N306" s="3" t="s">
        <v>572</v>
      </c>
      <c r="O306" s="3" t="s">
        <v>344</v>
      </c>
      <c r="P306" s="4">
        <v>32225.0</v>
      </c>
      <c r="Q306" s="3" t="s">
        <v>528</v>
      </c>
      <c r="S306" s="3" t="s">
        <v>34</v>
      </c>
    </row>
    <row r="307">
      <c r="A307" s="2">
        <v>42318.71487268519</v>
      </c>
      <c r="B307" s="3">
        <v>44.0</v>
      </c>
      <c r="C307" s="3" t="s">
        <v>19</v>
      </c>
      <c r="D307" s="3">
        <v>67.0</v>
      </c>
      <c r="E307" s="3" t="s">
        <v>271</v>
      </c>
      <c r="F307" s="3">
        <v>2.0</v>
      </c>
      <c r="G307" s="3">
        <v>4.0</v>
      </c>
      <c r="H307" s="3" t="s">
        <v>398</v>
      </c>
      <c r="I307" s="3" t="s">
        <v>399</v>
      </c>
      <c r="J307" s="3" t="s">
        <v>398</v>
      </c>
      <c r="K307" s="3" t="s">
        <v>24</v>
      </c>
      <c r="L307" s="3">
        <v>2.0</v>
      </c>
      <c r="M307" s="3" t="s">
        <v>30</v>
      </c>
      <c r="N307" s="3" t="s">
        <v>573</v>
      </c>
      <c r="O307" s="3" t="s">
        <v>574</v>
      </c>
      <c r="P307" s="4">
        <v>28317.0</v>
      </c>
      <c r="Q307" s="3" t="s">
        <v>115</v>
      </c>
      <c r="S307" s="3" t="s">
        <v>34</v>
      </c>
    </row>
    <row r="308">
      <c r="A308" s="2">
        <v>42318.71487268519</v>
      </c>
      <c r="B308" s="3">
        <v>44.0</v>
      </c>
      <c r="C308" s="3" t="s">
        <v>19</v>
      </c>
      <c r="D308" s="3">
        <v>67.0</v>
      </c>
      <c r="E308" s="3" t="s">
        <v>271</v>
      </c>
      <c r="F308" s="3">
        <v>2.0</v>
      </c>
      <c r="G308" s="3">
        <v>4.0</v>
      </c>
      <c r="H308" s="3" t="s">
        <v>398</v>
      </c>
      <c r="I308" s="3" t="s">
        <v>399</v>
      </c>
      <c r="J308" s="3" t="s">
        <v>398</v>
      </c>
      <c r="K308" s="3" t="s">
        <v>24</v>
      </c>
      <c r="L308" s="3">
        <v>3.0</v>
      </c>
      <c r="M308" s="3" t="s">
        <v>25</v>
      </c>
      <c r="N308" s="3" t="s">
        <v>575</v>
      </c>
      <c r="O308" s="3" t="s">
        <v>100</v>
      </c>
      <c r="P308" s="4">
        <v>23955.0</v>
      </c>
      <c r="Q308" s="3" t="s">
        <v>247</v>
      </c>
      <c r="S308" s="3" t="s">
        <v>34</v>
      </c>
    </row>
    <row r="309">
      <c r="A309" s="2">
        <v>42318.71487268519</v>
      </c>
      <c r="B309" s="3">
        <v>44.0</v>
      </c>
      <c r="C309" s="3" t="s">
        <v>19</v>
      </c>
      <c r="D309" s="3">
        <v>67.0</v>
      </c>
      <c r="E309" s="3" t="s">
        <v>271</v>
      </c>
      <c r="F309" s="3">
        <v>2.0</v>
      </c>
      <c r="G309" s="3">
        <v>4.0</v>
      </c>
      <c r="H309" s="3" t="s">
        <v>398</v>
      </c>
      <c r="I309" s="3" t="s">
        <v>399</v>
      </c>
      <c r="J309" s="3" t="s">
        <v>398</v>
      </c>
      <c r="K309" s="3" t="s">
        <v>24</v>
      </c>
      <c r="L309" s="3">
        <v>4.0</v>
      </c>
      <c r="M309" s="3" t="s">
        <v>30</v>
      </c>
      <c r="N309" s="3" t="s">
        <v>576</v>
      </c>
      <c r="O309" s="3" t="s">
        <v>171</v>
      </c>
      <c r="P309" s="4">
        <v>23030.0</v>
      </c>
      <c r="Q309" s="3" t="s">
        <v>221</v>
      </c>
      <c r="S309" s="3" t="s">
        <v>34</v>
      </c>
    </row>
    <row r="310">
      <c r="A310" s="2">
        <v>42318.71487268519</v>
      </c>
      <c r="B310" s="3">
        <v>44.0</v>
      </c>
      <c r="C310" s="3" t="s">
        <v>19</v>
      </c>
      <c r="D310" s="3">
        <v>67.0</v>
      </c>
      <c r="E310" s="3" t="s">
        <v>271</v>
      </c>
      <c r="F310" s="3">
        <v>2.0</v>
      </c>
      <c r="G310" s="3">
        <v>4.0</v>
      </c>
      <c r="H310" s="3" t="s">
        <v>398</v>
      </c>
      <c r="I310" s="3" t="s">
        <v>399</v>
      </c>
      <c r="J310" s="3" t="s">
        <v>398</v>
      </c>
      <c r="K310" s="3" t="s">
        <v>24</v>
      </c>
      <c r="L310" s="3">
        <v>5.0</v>
      </c>
      <c r="M310" s="3" t="s">
        <v>25</v>
      </c>
      <c r="N310" s="3" t="s">
        <v>577</v>
      </c>
      <c r="O310" s="3" t="s">
        <v>427</v>
      </c>
      <c r="P310" s="4">
        <v>18660.0</v>
      </c>
      <c r="Q310" s="3" t="s">
        <v>113</v>
      </c>
      <c r="S310" s="3" t="s">
        <v>34</v>
      </c>
    </row>
    <row r="311">
      <c r="A311" s="2">
        <v>42318.71487268519</v>
      </c>
      <c r="B311" s="3">
        <v>44.0</v>
      </c>
      <c r="C311" s="3" t="s">
        <v>19</v>
      </c>
      <c r="D311" s="3">
        <v>67.0</v>
      </c>
      <c r="E311" s="3" t="s">
        <v>271</v>
      </c>
      <c r="F311" s="3">
        <v>2.0</v>
      </c>
      <c r="G311" s="3">
        <v>4.0</v>
      </c>
      <c r="H311" s="3" t="s">
        <v>398</v>
      </c>
      <c r="I311" s="3" t="s">
        <v>399</v>
      </c>
      <c r="J311" s="3" t="s">
        <v>398</v>
      </c>
      <c r="K311" s="3" t="s">
        <v>24</v>
      </c>
      <c r="L311" s="3">
        <v>6.0</v>
      </c>
      <c r="M311" s="3" t="s">
        <v>30</v>
      </c>
      <c r="N311" s="3" t="s">
        <v>578</v>
      </c>
      <c r="O311" s="3" t="s">
        <v>158</v>
      </c>
      <c r="P311" s="4">
        <v>19692.0</v>
      </c>
      <c r="Q311" s="3" t="s">
        <v>79</v>
      </c>
      <c r="S311" s="3" t="s">
        <v>34</v>
      </c>
    </row>
    <row r="312">
      <c r="A312" s="2">
        <v>42318.71487268519</v>
      </c>
      <c r="B312" s="3">
        <v>44.0</v>
      </c>
      <c r="C312" s="3" t="s">
        <v>19</v>
      </c>
      <c r="D312" s="3">
        <v>67.0</v>
      </c>
      <c r="E312" s="3" t="s">
        <v>271</v>
      </c>
      <c r="F312" s="3">
        <v>2.0</v>
      </c>
      <c r="G312" s="3">
        <v>4.0</v>
      </c>
      <c r="H312" s="3" t="s">
        <v>398</v>
      </c>
      <c r="I312" s="3" t="s">
        <v>399</v>
      </c>
      <c r="J312" s="3" t="s">
        <v>398</v>
      </c>
      <c r="K312" s="3" t="s">
        <v>24</v>
      </c>
      <c r="L312" s="3">
        <v>7.0</v>
      </c>
      <c r="M312" s="3" t="s">
        <v>25</v>
      </c>
      <c r="N312" s="3" t="s">
        <v>579</v>
      </c>
      <c r="O312" s="3" t="s">
        <v>580</v>
      </c>
      <c r="P312" s="4">
        <v>24986.0</v>
      </c>
      <c r="Q312" s="3" t="s">
        <v>28</v>
      </c>
      <c r="S312" s="3" t="s">
        <v>34</v>
      </c>
    </row>
    <row r="313">
      <c r="A313" s="2">
        <v>42318.71487268519</v>
      </c>
      <c r="B313" s="3">
        <v>44.0</v>
      </c>
      <c r="C313" s="3" t="s">
        <v>19</v>
      </c>
      <c r="D313" s="3">
        <v>67.0</v>
      </c>
      <c r="E313" s="3" t="s">
        <v>271</v>
      </c>
      <c r="F313" s="3">
        <v>2.0</v>
      </c>
      <c r="G313" s="3">
        <v>4.0</v>
      </c>
      <c r="H313" s="3" t="s">
        <v>398</v>
      </c>
      <c r="I313" s="3" t="s">
        <v>399</v>
      </c>
      <c r="J313" s="3" t="s">
        <v>398</v>
      </c>
      <c r="K313" s="3" t="s">
        <v>24</v>
      </c>
      <c r="L313" s="3">
        <v>8.0</v>
      </c>
      <c r="M313" s="3" t="s">
        <v>30</v>
      </c>
      <c r="N313" s="3" t="s">
        <v>581</v>
      </c>
      <c r="O313" s="3" t="s">
        <v>121</v>
      </c>
      <c r="P313" s="4">
        <v>25764.0</v>
      </c>
      <c r="Q313" s="3" t="s">
        <v>52</v>
      </c>
      <c r="S313" s="3" t="s">
        <v>34</v>
      </c>
    </row>
    <row r="314">
      <c r="A314" s="2">
        <v>42318.71487268519</v>
      </c>
      <c r="B314" s="3">
        <v>44.0</v>
      </c>
      <c r="C314" s="3" t="s">
        <v>19</v>
      </c>
      <c r="D314" s="3">
        <v>67.0</v>
      </c>
      <c r="E314" s="3" t="s">
        <v>271</v>
      </c>
      <c r="F314" s="3">
        <v>2.0</v>
      </c>
      <c r="G314" s="3">
        <v>4.0</v>
      </c>
      <c r="H314" s="3" t="s">
        <v>398</v>
      </c>
      <c r="I314" s="3" t="s">
        <v>399</v>
      </c>
      <c r="J314" s="3" t="s">
        <v>398</v>
      </c>
      <c r="K314" s="3" t="s">
        <v>24</v>
      </c>
      <c r="L314" s="3">
        <v>9.0</v>
      </c>
      <c r="M314" s="3" t="s">
        <v>25</v>
      </c>
      <c r="N314" s="3" t="s">
        <v>582</v>
      </c>
      <c r="O314" s="3" t="s">
        <v>246</v>
      </c>
      <c r="P314" s="4">
        <v>32389.0</v>
      </c>
      <c r="Q314" s="3" t="s">
        <v>37</v>
      </c>
      <c r="S314" s="3" t="s">
        <v>34</v>
      </c>
    </row>
    <row r="315">
      <c r="A315" s="2">
        <v>42318.71487268519</v>
      </c>
      <c r="B315" s="3">
        <v>44.0</v>
      </c>
      <c r="C315" s="3" t="s">
        <v>19</v>
      </c>
      <c r="D315" s="3">
        <v>67.0</v>
      </c>
      <c r="E315" s="3" t="s">
        <v>271</v>
      </c>
      <c r="F315" s="3">
        <v>2.0</v>
      </c>
      <c r="G315" s="3">
        <v>4.0</v>
      </c>
      <c r="H315" s="3" t="s">
        <v>398</v>
      </c>
      <c r="I315" s="3" t="s">
        <v>399</v>
      </c>
      <c r="J315" s="3" t="s">
        <v>398</v>
      </c>
      <c r="K315" s="3" t="s">
        <v>24</v>
      </c>
      <c r="L315" s="3">
        <v>10.0</v>
      </c>
      <c r="M315" s="3" t="s">
        <v>30</v>
      </c>
      <c r="N315" s="3" t="s">
        <v>583</v>
      </c>
      <c r="O315" s="3" t="s">
        <v>584</v>
      </c>
      <c r="P315" s="4">
        <v>23288.0</v>
      </c>
      <c r="Q315" s="3" t="s">
        <v>132</v>
      </c>
      <c r="S315" s="3" t="s">
        <v>34</v>
      </c>
    </row>
    <row r="316">
      <c r="A316" s="2">
        <v>42318.71487268519</v>
      </c>
      <c r="B316" s="3">
        <v>44.0</v>
      </c>
      <c r="C316" s="3" t="s">
        <v>19</v>
      </c>
      <c r="D316" s="3">
        <v>67.0</v>
      </c>
      <c r="E316" s="3" t="s">
        <v>271</v>
      </c>
      <c r="F316" s="3">
        <v>2.0</v>
      </c>
      <c r="G316" s="3">
        <v>4.0</v>
      </c>
      <c r="H316" s="3" t="s">
        <v>398</v>
      </c>
      <c r="I316" s="3" t="s">
        <v>399</v>
      </c>
      <c r="J316" s="3" t="s">
        <v>398</v>
      </c>
      <c r="K316" s="3" t="s">
        <v>24</v>
      </c>
      <c r="L316" s="3">
        <v>11.0</v>
      </c>
      <c r="M316" s="3" t="s">
        <v>25</v>
      </c>
      <c r="N316" s="3" t="s">
        <v>585</v>
      </c>
      <c r="O316" s="3" t="s">
        <v>243</v>
      </c>
      <c r="P316" s="4">
        <v>21085.0</v>
      </c>
      <c r="Q316" s="3" t="s">
        <v>132</v>
      </c>
      <c r="S316" s="3" t="s">
        <v>34</v>
      </c>
    </row>
    <row r="317">
      <c r="A317" s="2">
        <v>42318.71487268519</v>
      </c>
      <c r="B317" s="3">
        <v>44.0</v>
      </c>
      <c r="C317" s="3" t="s">
        <v>19</v>
      </c>
      <c r="D317" s="3">
        <v>67.0</v>
      </c>
      <c r="E317" s="3" t="s">
        <v>271</v>
      </c>
      <c r="F317" s="3">
        <v>2.0</v>
      </c>
      <c r="G317" s="3">
        <v>4.0</v>
      </c>
      <c r="H317" s="3" t="s">
        <v>398</v>
      </c>
      <c r="I317" s="3" t="s">
        <v>399</v>
      </c>
      <c r="J317" s="3" t="s">
        <v>398</v>
      </c>
      <c r="K317" s="3" t="s">
        <v>24</v>
      </c>
      <c r="L317" s="3">
        <v>12.0</v>
      </c>
      <c r="M317" s="3" t="s">
        <v>30</v>
      </c>
      <c r="N317" s="3" t="s">
        <v>586</v>
      </c>
      <c r="O317" s="3" t="s">
        <v>587</v>
      </c>
      <c r="P317" s="4">
        <v>22268.0</v>
      </c>
      <c r="Q317" s="3" t="s">
        <v>115</v>
      </c>
      <c r="S317" s="3" t="s">
        <v>34</v>
      </c>
    </row>
    <row r="318">
      <c r="A318" s="2">
        <v>42318.71487268519</v>
      </c>
      <c r="B318" s="3">
        <v>44.0</v>
      </c>
      <c r="C318" s="3" t="s">
        <v>19</v>
      </c>
      <c r="D318" s="3">
        <v>67.0</v>
      </c>
      <c r="E318" s="3" t="s">
        <v>271</v>
      </c>
      <c r="F318" s="3">
        <v>2.0</v>
      </c>
      <c r="G318" s="3">
        <v>4.0</v>
      </c>
      <c r="H318" s="3" t="s">
        <v>398</v>
      </c>
      <c r="I318" s="3" t="s">
        <v>399</v>
      </c>
      <c r="J318" s="3" t="s">
        <v>398</v>
      </c>
      <c r="K318" s="3" t="s">
        <v>24</v>
      </c>
      <c r="L318" s="3">
        <v>13.0</v>
      </c>
      <c r="M318" s="3" t="s">
        <v>25</v>
      </c>
      <c r="N318" s="3" t="s">
        <v>588</v>
      </c>
      <c r="O318" s="3" t="s">
        <v>589</v>
      </c>
      <c r="P318" s="4">
        <v>30232.0</v>
      </c>
      <c r="Q318" s="3" t="s">
        <v>115</v>
      </c>
      <c r="S318" s="3" t="s">
        <v>34</v>
      </c>
    </row>
    <row r="319">
      <c r="A319" s="2">
        <v>42318.71487268519</v>
      </c>
      <c r="B319" s="3">
        <v>44.0</v>
      </c>
      <c r="C319" s="3" t="s">
        <v>19</v>
      </c>
      <c r="D319" s="3">
        <v>67.0</v>
      </c>
      <c r="E319" s="3" t="s">
        <v>271</v>
      </c>
      <c r="F319" s="3">
        <v>2.0</v>
      </c>
      <c r="G319" s="3">
        <v>4.0</v>
      </c>
      <c r="H319" s="3" t="s">
        <v>398</v>
      </c>
      <c r="I319" s="3" t="s">
        <v>399</v>
      </c>
      <c r="J319" s="3" t="s">
        <v>398</v>
      </c>
      <c r="K319" s="3" t="s">
        <v>24</v>
      </c>
      <c r="L319" s="3">
        <v>14.0</v>
      </c>
      <c r="M319" s="3" t="s">
        <v>30</v>
      </c>
      <c r="N319" s="3" t="s">
        <v>590</v>
      </c>
      <c r="O319" s="3" t="s">
        <v>591</v>
      </c>
      <c r="P319" s="4">
        <v>19906.0</v>
      </c>
      <c r="Q319" s="3" t="s">
        <v>189</v>
      </c>
      <c r="S319" s="3" t="s">
        <v>34</v>
      </c>
    </row>
    <row r="320">
      <c r="A320" s="2">
        <v>42318.71487268519</v>
      </c>
      <c r="B320" s="3">
        <v>44.0</v>
      </c>
      <c r="C320" s="3" t="s">
        <v>19</v>
      </c>
      <c r="D320" s="3">
        <v>67.0</v>
      </c>
      <c r="E320" s="3" t="s">
        <v>271</v>
      </c>
      <c r="F320" s="3">
        <v>2.0</v>
      </c>
      <c r="G320" s="3">
        <v>4.0</v>
      </c>
      <c r="H320" s="3" t="s">
        <v>398</v>
      </c>
      <c r="I320" s="3" t="s">
        <v>399</v>
      </c>
      <c r="J320" s="3" t="s">
        <v>398</v>
      </c>
      <c r="K320" s="3" t="s">
        <v>24</v>
      </c>
      <c r="L320" s="3">
        <v>15.0</v>
      </c>
      <c r="M320" s="3" t="s">
        <v>25</v>
      </c>
      <c r="N320" s="3" t="s">
        <v>592</v>
      </c>
      <c r="O320" s="3" t="s">
        <v>377</v>
      </c>
      <c r="P320" s="4">
        <v>34407.0</v>
      </c>
      <c r="Q320" s="3" t="s">
        <v>191</v>
      </c>
      <c r="S320" s="3" t="s">
        <v>34</v>
      </c>
    </row>
    <row r="321">
      <c r="A321" s="2">
        <v>42318.71487268519</v>
      </c>
      <c r="B321" s="3">
        <v>44.0</v>
      </c>
      <c r="C321" s="3" t="s">
        <v>19</v>
      </c>
      <c r="D321" s="3">
        <v>67.0</v>
      </c>
      <c r="E321" s="3" t="s">
        <v>271</v>
      </c>
      <c r="F321" s="3">
        <v>2.0</v>
      </c>
      <c r="G321" s="3">
        <v>4.0</v>
      </c>
      <c r="H321" s="3" t="s">
        <v>398</v>
      </c>
      <c r="I321" s="3" t="s">
        <v>399</v>
      </c>
      <c r="J321" s="3" t="s">
        <v>398</v>
      </c>
      <c r="K321" s="3" t="s">
        <v>24</v>
      </c>
      <c r="L321" s="3">
        <v>16.0</v>
      </c>
      <c r="M321" s="3" t="s">
        <v>30</v>
      </c>
      <c r="N321" s="3" t="s">
        <v>593</v>
      </c>
      <c r="O321" s="3" t="s">
        <v>361</v>
      </c>
      <c r="P321" s="4">
        <v>24770.0</v>
      </c>
      <c r="Q321" s="3" t="s">
        <v>221</v>
      </c>
      <c r="S321" s="3" t="s">
        <v>34</v>
      </c>
    </row>
    <row r="322">
      <c r="A322" s="2">
        <v>42318.71487268519</v>
      </c>
      <c r="B322" s="3">
        <v>44.0</v>
      </c>
      <c r="C322" s="3" t="s">
        <v>19</v>
      </c>
      <c r="D322" s="3">
        <v>67.0</v>
      </c>
      <c r="E322" s="3" t="s">
        <v>271</v>
      </c>
      <c r="F322" s="3">
        <v>2.0</v>
      </c>
      <c r="G322" s="3">
        <v>4.0</v>
      </c>
      <c r="H322" s="3" t="s">
        <v>398</v>
      </c>
      <c r="I322" s="3" t="s">
        <v>399</v>
      </c>
      <c r="J322" s="3" t="s">
        <v>398</v>
      </c>
      <c r="K322" s="3" t="s">
        <v>24</v>
      </c>
      <c r="L322" s="3">
        <v>17.0</v>
      </c>
      <c r="M322" s="3" t="s">
        <v>25</v>
      </c>
      <c r="N322" s="3" t="s">
        <v>594</v>
      </c>
      <c r="O322" s="3" t="s">
        <v>200</v>
      </c>
      <c r="P322" s="4">
        <v>22369.0</v>
      </c>
      <c r="Q322" s="3" t="s">
        <v>79</v>
      </c>
      <c r="S322" s="3" t="s">
        <v>34</v>
      </c>
    </row>
    <row r="323">
      <c r="A323" s="2">
        <v>42318.71487268519</v>
      </c>
      <c r="B323" s="3">
        <v>44.0</v>
      </c>
      <c r="C323" s="3" t="s">
        <v>19</v>
      </c>
      <c r="D323" s="3">
        <v>67.0</v>
      </c>
      <c r="E323" s="3" t="s">
        <v>271</v>
      </c>
      <c r="F323" s="3">
        <v>2.0</v>
      </c>
      <c r="G323" s="3">
        <v>4.0</v>
      </c>
      <c r="H323" s="3" t="s">
        <v>398</v>
      </c>
      <c r="I323" s="3" t="s">
        <v>399</v>
      </c>
      <c r="J323" s="3" t="s">
        <v>398</v>
      </c>
      <c r="K323" s="3" t="s">
        <v>24</v>
      </c>
      <c r="L323" s="3">
        <v>18.0</v>
      </c>
      <c r="M323" s="3" t="s">
        <v>30</v>
      </c>
      <c r="N323" s="3" t="s">
        <v>595</v>
      </c>
      <c r="O323" s="3" t="s">
        <v>596</v>
      </c>
      <c r="P323" s="4">
        <v>27667.0</v>
      </c>
      <c r="Q323" s="3" t="s">
        <v>75</v>
      </c>
      <c r="S323" s="3" t="s">
        <v>34</v>
      </c>
    </row>
    <row r="324">
      <c r="A324" s="2">
        <v>42318.71487268519</v>
      </c>
      <c r="B324" s="3">
        <v>44.0</v>
      </c>
      <c r="C324" s="3" t="s">
        <v>19</v>
      </c>
      <c r="D324" s="3">
        <v>67.0</v>
      </c>
      <c r="E324" s="3" t="s">
        <v>271</v>
      </c>
      <c r="F324" s="3">
        <v>2.0</v>
      </c>
      <c r="G324" s="3">
        <v>4.0</v>
      </c>
      <c r="H324" s="3" t="s">
        <v>398</v>
      </c>
      <c r="I324" s="3" t="s">
        <v>399</v>
      </c>
      <c r="J324" s="3" t="s">
        <v>398</v>
      </c>
      <c r="K324" s="3" t="s">
        <v>24</v>
      </c>
      <c r="L324" s="3">
        <v>19.0</v>
      </c>
      <c r="M324" s="3" t="s">
        <v>25</v>
      </c>
      <c r="N324" s="3" t="s">
        <v>597</v>
      </c>
      <c r="O324" s="3" t="s">
        <v>530</v>
      </c>
      <c r="P324" s="4">
        <v>21663.0</v>
      </c>
      <c r="Q324" s="3" t="s">
        <v>115</v>
      </c>
      <c r="S324" s="3" t="s">
        <v>34</v>
      </c>
    </row>
    <row r="325">
      <c r="A325" s="2">
        <v>42318.71487268519</v>
      </c>
      <c r="B325" s="3">
        <v>44.0</v>
      </c>
      <c r="C325" s="3" t="s">
        <v>19</v>
      </c>
      <c r="D325" s="3">
        <v>67.0</v>
      </c>
      <c r="E325" s="3" t="s">
        <v>271</v>
      </c>
      <c r="F325" s="3">
        <v>2.0</v>
      </c>
      <c r="G325" s="3">
        <v>4.0</v>
      </c>
      <c r="H325" s="3" t="s">
        <v>398</v>
      </c>
      <c r="I325" s="3" t="s">
        <v>399</v>
      </c>
      <c r="J325" s="3" t="s">
        <v>398</v>
      </c>
      <c r="K325" s="3" t="s">
        <v>24</v>
      </c>
      <c r="L325" s="3">
        <v>20.0</v>
      </c>
      <c r="M325" s="3" t="s">
        <v>30</v>
      </c>
      <c r="N325" s="3" t="s">
        <v>598</v>
      </c>
      <c r="O325" s="3" t="s">
        <v>215</v>
      </c>
      <c r="P325" s="4">
        <v>24941.0</v>
      </c>
      <c r="Q325" s="3" t="s">
        <v>110</v>
      </c>
      <c r="S325" s="3" t="s">
        <v>34</v>
      </c>
    </row>
    <row r="326">
      <c r="A326" s="2">
        <v>42318.71487268519</v>
      </c>
      <c r="B326" s="3">
        <v>44.0</v>
      </c>
      <c r="C326" s="3" t="s">
        <v>19</v>
      </c>
      <c r="D326" s="3">
        <v>67.0</v>
      </c>
      <c r="E326" s="3" t="s">
        <v>271</v>
      </c>
      <c r="F326" s="3">
        <v>2.0</v>
      </c>
      <c r="G326" s="3">
        <v>4.0</v>
      </c>
      <c r="H326" s="3" t="s">
        <v>398</v>
      </c>
      <c r="I326" s="3" t="s">
        <v>399</v>
      </c>
      <c r="J326" s="3" t="s">
        <v>398</v>
      </c>
      <c r="K326" s="3" t="s">
        <v>24</v>
      </c>
      <c r="L326" s="3">
        <v>21.0</v>
      </c>
      <c r="M326" s="3" t="s">
        <v>25</v>
      </c>
      <c r="N326" s="3" t="s">
        <v>599</v>
      </c>
      <c r="O326" s="3" t="s">
        <v>600</v>
      </c>
      <c r="P326" s="4">
        <v>18266.0</v>
      </c>
      <c r="Q326" s="3" t="s">
        <v>86</v>
      </c>
      <c r="S326" s="3" t="s">
        <v>34</v>
      </c>
    </row>
    <row r="327">
      <c r="A327" s="2">
        <v>42318.71487268519</v>
      </c>
      <c r="B327" s="3">
        <v>44.0</v>
      </c>
      <c r="C327" s="3" t="s">
        <v>19</v>
      </c>
      <c r="D327" s="3">
        <v>67.0</v>
      </c>
      <c r="E327" s="3" t="s">
        <v>271</v>
      </c>
      <c r="F327" s="3">
        <v>2.0</v>
      </c>
      <c r="G327" s="3">
        <v>4.0</v>
      </c>
      <c r="H327" s="3" t="s">
        <v>398</v>
      </c>
      <c r="I327" s="3" t="s">
        <v>399</v>
      </c>
      <c r="J327" s="3" t="s">
        <v>398</v>
      </c>
      <c r="K327" s="3" t="s">
        <v>24</v>
      </c>
      <c r="L327" s="3">
        <v>22.0</v>
      </c>
      <c r="M327" s="3" t="s">
        <v>30</v>
      </c>
      <c r="N327" s="3" t="s">
        <v>601</v>
      </c>
      <c r="O327" s="3" t="s">
        <v>602</v>
      </c>
      <c r="P327" s="4">
        <v>30597.0</v>
      </c>
      <c r="Q327" s="3" t="s">
        <v>110</v>
      </c>
      <c r="S327" s="3" t="s">
        <v>34</v>
      </c>
    </row>
    <row r="328">
      <c r="A328" s="2">
        <v>42318.71487268519</v>
      </c>
      <c r="B328" s="3">
        <v>44.0</v>
      </c>
      <c r="C328" s="3" t="s">
        <v>19</v>
      </c>
      <c r="D328" s="3">
        <v>67.0</v>
      </c>
      <c r="E328" s="3" t="s">
        <v>271</v>
      </c>
      <c r="F328" s="3">
        <v>2.0</v>
      </c>
      <c r="G328" s="3">
        <v>4.0</v>
      </c>
      <c r="H328" s="3" t="s">
        <v>398</v>
      </c>
      <c r="I328" s="3" t="s">
        <v>399</v>
      </c>
      <c r="J328" s="3" t="s">
        <v>398</v>
      </c>
      <c r="K328" s="3" t="s">
        <v>24</v>
      </c>
      <c r="L328" s="3">
        <v>23.0</v>
      </c>
      <c r="M328" s="3" t="s">
        <v>25</v>
      </c>
      <c r="N328" s="3" t="s">
        <v>603</v>
      </c>
      <c r="O328" s="3" t="s">
        <v>319</v>
      </c>
      <c r="P328" s="4">
        <v>30884.0</v>
      </c>
      <c r="Q328" s="3" t="s">
        <v>110</v>
      </c>
      <c r="S328" s="3" t="s">
        <v>34</v>
      </c>
    </row>
    <row r="329">
      <c r="A329" s="2">
        <v>42318.71487268519</v>
      </c>
      <c r="B329" s="3">
        <v>44.0</v>
      </c>
      <c r="C329" s="3" t="s">
        <v>19</v>
      </c>
      <c r="D329" s="3">
        <v>67.0</v>
      </c>
      <c r="E329" s="3" t="s">
        <v>271</v>
      </c>
      <c r="F329" s="3">
        <v>2.0</v>
      </c>
      <c r="G329" s="3">
        <v>4.0</v>
      </c>
      <c r="H329" s="3" t="s">
        <v>398</v>
      </c>
      <c r="I329" s="3" t="s">
        <v>399</v>
      </c>
      <c r="J329" s="3" t="s">
        <v>398</v>
      </c>
      <c r="K329" s="3" t="s">
        <v>24</v>
      </c>
      <c r="L329" s="3">
        <v>24.0</v>
      </c>
      <c r="M329" s="3" t="s">
        <v>30</v>
      </c>
      <c r="N329" s="3" t="s">
        <v>604</v>
      </c>
      <c r="O329" s="3" t="s">
        <v>605</v>
      </c>
      <c r="P329" s="4">
        <v>27139.0</v>
      </c>
      <c r="Q329" s="3" t="s">
        <v>75</v>
      </c>
      <c r="S329" s="3" t="s">
        <v>34</v>
      </c>
    </row>
    <row r="330">
      <c r="A330" s="2">
        <v>42318.71487268519</v>
      </c>
      <c r="B330" s="3">
        <v>44.0</v>
      </c>
      <c r="C330" s="3" t="s">
        <v>19</v>
      </c>
      <c r="D330" s="3">
        <v>67.0</v>
      </c>
      <c r="E330" s="3" t="s">
        <v>271</v>
      </c>
      <c r="F330" s="3">
        <v>2.0</v>
      </c>
      <c r="G330" s="3">
        <v>4.0</v>
      </c>
      <c r="H330" s="3" t="s">
        <v>398</v>
      </c>
      <c r="I330" s="3" t="s">
        <v>399</v>
      </c>
      <c r="J330" s="3" t="s">
        <v>398</v>
      </c>
      <c r="K330" s="3" t="s">
        <v>24</v>
      </c>
      <c r="L330" s="3">
        <v>25.0</v>
      </c>
      <c r="M330" s="3" t="s">
        <v>25</v>
      </c>
      <c r="N330" s="3" t="s">
        <v>606</v>
      </c>
      <c r="O330" s="3" t="s">
        <v>366</v>
      </c>
      <c r="P330" s="4">
        <v>28094.0</v>
      </c>
      <c r="Q330" s="3" t="s">
        <v>110</v>
      </c>
      <c r="S330" s="3" t="s">
        <v>34</v>
      </c>
    </row>
    <row r="331">
      <c r="A331" s="2">
        <v>42318.71487268519</v>
      </c>
      <c r="B331" s="3">
        <v>44.0</v>
      </c>
      <c r="C331" s="3" t="s">
        <v>19</v>
      </c>
      <c r="D331" s="3">
        <v>67.0</v>
      </c>
      <c r="E331" s="3" t="s">
        <v>271</v>
      </c>
      <c r="F331" s="3">
        <v>2.0</v>
      </c>
      <c r="G331" s="3">
        <v>4.0</v>
      </c>
      <c r="H331" s="3" t="s">
        <v>398</v>
      </c>
      <c r="I331" s="3" t="s">
        <v>399</v>
      </c>
      <c r="J331" s="3" t="s">
        <v>398</v>
      </c>
      <c r="K331" s="3" t="s">
        <v>24</v>
      </c>
      <c r="L331" s="3">
        <v>26.0</v>
      </c>
      <c r="M331" s="3" t="s">
        <v>30</v>
      </c>
      <c r="N331" s="3" t="s">
        <v>607</v>
      </c>
      <c r="O331" s="3" t="s">
        <v>129</v>
      </c>
      <c r="P331" s="4">
        <v>18701.0</v>
      </c>
      <c r="Q331" s="3" t="s">
        <v>105</v>
      </c>
      <c r="S331" s="3" t="s">
        <v>34</v>
      </c>
    </row>
    <row r="332">
      <c r="A332" s="2">
        <v>42318.71487268519</v>
      </c>
      <c r="B332" s="3">
        <v>44.0</v>
      </c>
      <c r="C332" s="3" t="s">
        <v>19</v>
      </c>
      <c r="D332" s="3">
        <v>67.0</v>
      </c>
      <c r="E332" s="3" t="s">
        <v>271</v>
      </c>
      <c r="F332" s="3">
        <v>2.0</v>
      </c>
      <c r="G332" s="3">
        <v>4.0</v>
      </c>
      <c r="H332" s="3" t="s">
        <v>398</v>
      </c>
      <c r="I332" s="3" t="s">
        <v>399</v>
      </c>
      <c r="J332" s="3" t="s">
        <v>398</v>
      </c>
      <c r="K332" s="3" t="s">
        <v>24</v>
      </c>
      <c r="L332" s="3">
        <v>27.0</v>
      </c>
      <c r="M332" s="3" t="s">
        <v>25</v>
      </c>
      <c r="N332" s="3" t="s">
        <v>608</v>
      </c>
      <c r="O332" s="3" t="s">
        <v>609</v>
      </c>
      <c r="P332" s="4">
        <v>28746.0</v>
      </c>
      <c r="Q332" s="3" t="s">
        <v>610</v>
      </c>
      <c r="S332" s="3" t="s">
        <v>34</v>
      </c>
    </row>
    <row r="333">
      <c r="A333" s="2">
        <v>42318.71487268519</v>
      </c>
      <c r="B333" s="3">
        <v>44.0</v>
      </c>
      <c r="C333" s="3" t="s">
        <v>19</v>
      </c>
      <c r="D333" s="3">
        <v>67.0</v>
      </c>
      <c r="E333" s="3" t="s">
        <v>271</v>
      </c>
      <c r="F333" s="3">
        <v>2.0</v>
      </c>
      <c r="G333" s="3">
        <v>4.0</v>
      </c>
      <c r="H333" s="3" t="s">
        <v>398</v>
      </c>
      <c r="I333" s="3" t="s">
        <v>399</v>
      </c>
      <c r="J333" s="3" t="s">
        <v>398</v>
      </c>
      <c r="K333" s="3" t="s">
        <v>24</v>
      </c>
      <c r="L333" s="3">
        <v>28.0</v>
      </c>
      <c r="M333" s="3" t="s">
        <v>30</v>
      </c>
      <c r="N333" s="3" t="s">
        <v>611</v>
      </c>
      <c r="O333" s="3" t="s">
        <v>612</v>
      </c>
      <c r="P333" s="4">
        <v>32775.0</v>
      </c>
      <c r="Q333" s="3" t="s">
        <v>52</v>
      </c>
      <c r="S333" s="3" t="s">
        <v>34</v>
      </c>
    </row>
    <row r="334">
      <c r="A334" s="2">
        <v>42318.71487268519</v>
      </c>
      <c r="B334" s="3">
        <v>44.0</v>
      </c>
      <c r="C334" s="3" t="s">
        <v>19</v>
      </c>
      <c r="D334" s="3">
        <v>67.0</v>
      </c>
      <c r="E334" s="3" t="s">
        <v>271</v>
      </c>
      <c r="F334" s="3">
        <v>2.0</v>
      </c>
      <c r="G334" s="3">
        <v>4.0</v>
      </c>
      <c r="H334" s="3" t="s">
        <v>398</v>
      </c>
      <c r="I334" s="3" t="s">
        <v>399</v>
      </c>
      <c r="J334" s="3" t="s">
        <v>398</v>
      </c>
      <c r="K334" s="3" t="s">
        <v>24</v>
      </c>
      <c r="L334" s="3">
        <v>29.0</v>
      </c>
      <c r="M334" s="3" t="s">
        <v>25</v>
      </c>
      <c r="N334" s="3" t="s">
        <v>607</v>
      </c>
      <c r="O334" s="3" t="s">
        <v>613</v>
      </c>
      <c r="P334" s="4">
        <v>33102.0</v>
      </c>
      <c r="Q334" s="3" t="s">
        <v>52</v>
      </c>
      <c r="S334" s="3" t="s">
        <v>34</v>
      </c>
    </row>
    <row r="335">
      <c r="A335" s="2">
        <v>42318.71487268519</v>
      </c>
      <c r="B335" s="3">
        <v>44.0</v>
      </c>
      <c r="C335" s="3" t="s">
        <v>19</v>
      </c>
      <c r="D335" s="3">
        <v>67.0</v>
      </c>
      <c r="E335" s="3" t="s">
        <v>271</v>
      </c>
      <c r="F335" s="3">
        <v>2.0</v>
      </c>
      <c r="G335" s="3">
        <v>4.0</v>
      </c>
      <c r="H335" s="3" t="s">
        <v>398</v>
      </c>
      <c r="I335" s="3" t="s">
        <v>399</v>
      </c>
      <c r="J335" s="3" t="s">
        <v>398</v>
      </c>
      <c r="K335" s="3" t="s">
        <v>24</v>
      </c>
      <c r="L335" s="3">
        <v>30.0</v>
      </c>
      <c r="M335" s="3" t="s">
        <v>30</v>
      </c>
      <c r="N335" s="3" t="s">
        <v>469</v>
      </c>
      <c r="O335" s="3" t="s">
        <v>32</v>
      </c>
      <c r="P335" s="4">
        <v>27046.0</v>
      </c>
      <c r="Q335" s="3" t="s">
        <v>149</v>
      </c>
      <c r="S335" s="3" t="s">
        <v>34</v>
      </c>
    </row>
    <row r="336">
      <c r="A336" s="2">
        <v>42318.71487268519</v>
      </c>
      <c r="B336" s="3">
        <v>44.0</v>
      </c>
      <c r="C336" s="3" t="s">
        <v>19</v>
      </c>
      <c r="D336" s="3">
        <v>67.0</v>
      </c>
      <c r="E336" s="3" t="s">
        <v>271</v>
      </c>
      <c r="F336" s="3">
        <v>2.0</v>
      </c>
      <c r="G336" s="3">
        <v>4.0</v>
      </c>
      <c r="H336" s="3" t="s">
        <v>398</v>
      </c>
      <c r="I336" s="3" t="s">
        <v>399</v>
      </c>
      <c r="J336" s="3" t="s">
        <v>398</v>
      </c>
      <c r="K336" s="3" t="s">
        <v>24</v>
      </c>
      <c r="L336" s="3">
        <v>31.0</v>
      </c>
      <c r="M336" s="3" t="s">
        <v>25</v>
      </c>
      <c r="N336" s="3" t="s">
        <v>614</v>
      </c>
      <c r="O336" s="3" t="s">
        <v>615</v>
      </c>
      <c r="P336" s="4">
        <v>20945.0</v>
      </c>
      <c r="Q336" s="3" t="s">
        <v>372</v>
      </c>
      <c r="S336" s="3" t="s">
        <v>34</v>
      </c>
    </row>
    <row r="337">
      <c r="A337" s="2">
        <v>42318.71487268519</v>
      </c>
      <c r="B337" s="3">
        <v>44.0</v>
      </c>
      <c r="C337" s="3" t="s">
        <v>19</v>
      </c>
      <c r="D337" s="3">
        <v>67.0</v>
      </c>
      <c r="E337" s="3" t="s">
        <v>271</v>
      </c>
      <c r="F337" s="3">
        <v>2.0</v>
      </c>
      <c r="G337" s="3">
        <v>4.0</v>
      </c>
      <c r="H337" s="3" t="s">
        <v>398</v>
      </c>
      <c r="I337" s="3" t="s">
        <v>399</v>
      </c>
      <c r="J337" s="3" t="s">
        <v>398</v>
      </c>
      <c r="K337" s="3" t="s">
        <v>24</v>
      </c>
      <c r="L337" s="3">
        <v>32.0</v>
      </c>
      <c r="M337" s="3" t="s">
        <v>30</v>
      </c>
      <c r="N337" s="3" t="s">
        <v>616</v>
      </c>
      <c r="O337" s="3" t="s">
        <v>299</v>
      </c>
      <c r="P337" s="4">
        <v>21855.0</v>
      </c>
      <c r="Q337" s="3" t="s">
        <v>75</v>
      </c>
      <c r="S337" s="3" t="s">
        <v>34</v>
      </c>
    </row>
    <row r="338">
      <c r="A338" s="2">
        <v>42318.71487268519</v>
      </c>
      <c r="B338" s="3">
        <v>44.0</v>
      </c>
      <c r="C338" s="3" t="s">
        <v>19</v>
      </c>
      <c r="D338" s="3">
        <v>67.0</v>
      </c>
      <c r="E338" s="3" t="s">
        <v>271</v>
      </c>
      <c r="F338" s="3">
        <v>2.0</v>
      </c>
      <c r="G338" s="3">
        <v>4.0</v>
      </c>
      <c r="H338" s="3" t="s">
        <v>398</v>
      </c>
      <c r="I338" s="3" t="s">
        <v>399</v>
      </c>
      <c r="J338" s="3" t="s">
        <v>398</v>
      </c>
      <c r="K338" s="3" t="s">
        <v>24</v>
      </c>
      <c r="L338" s="3">
        <v>33.0</v>
      </c>
      <c r="M338" s="3" t="s">
        <v>25</v>
      </c>
      <c r="N338" s="3" t="s">
        <v>617</v>
      </c>
      <c r="O338" s="3" t="s">
        <v>618</v>
      </c>
      <c r="P338" s="4">
        <v>35394.0</v>
      </c>
      <c r="Q338" s="3" t="s">
        <v>191</v>
      </c>
      <c r="S338" s="3" t="s">
        <v>34</v>
      </c>
    </row>
    <row r="339">
      <c r="A339" s="2">
        <v>42318.71487268519</v>
      </c>
      <c r="B339" s="3">
        <v>44.0</v>
      </c>
      <c r="C339" s="3" t="s">
        <v>19</v>
      </c>
      <c r="D339" s="3">
        <v>67.0</v>
      </c>
      <c r="E339" s="3" t="s">
        <v>271</v>
      </c>
      <c r="F339" s="3">
        <v>2.0</v>
      </c>
      <c r="G339" s="3">
        <v>4.0</v>
      </c>
      <c r="H339" s="3" t="s">
        <v>398</v>
      </c>
      <c r="I339" s="3" t="s">
        <v>399</v>
      </c>
      <c r="J339" s="3" t="s">
        <v>398</v>
      </c>
      <c r="K339" s="3" t="s">
        <v>24</v>
      </c>
      <c r="L339" s="3">
        <v>34.0</v>
      </c>
      <c r="M339" s="3" t="s">
        <v>30</v>
      </c>
      <c r="N339" s="3" t="s">
        <v>619</v>
      </c>
      <c r="O339" s="3" t="s">
        <v>620</v>
      </c>
      <c r="P339" s="4">
        <v>19784.0</v>
      </c>
      <c r="Q339" s="3" t="s">
        <v>145</v>
      </c>
      <c r="S339" s="3" t="s">
        <v>34</v>
      </c>
    </row>
    <row r="340">
      <c r="A340" s="2">
        <v>42318.71487268519</v>
      </c>
      <c r="B340" s="3">
        <v>44.0</v>
      </c>
      <c r="C340" s="3" t="s">
        <v>19</v>
      </c>
      <c r="D340" s="3">
        <v>67.0</v>
      </c>
      <c r="E340" s="3" t="s">
        <v>271</v>
      </c>
      <c r="F340" s="3">
        <v>2.0</v>
      </c>
      <c r="G340" s="3">
        <v>4.0</v>
      </c>
      <c r="H340" s="3" t="s">
        <v>398</v>
      </c>
      <c r="I340" s="3" t="s">
        <v>399</v>
      </c>
      <c r="J340" s="3" t="s">
        <v>398</v>
      </c>
      <c r="K340" s="3" t="s">
        <v>24</v>
      </c>
      <c r="L340" s="3">
        <v>35.0</v>
      </c>
      <c r="M340" s="3" t="s">
        <v>25</v>
      </c>
      <c r="N340" s="3" t="s">
        <v>621</v>
      </c>
      <c r="O340" s="3" t="s">
        <v>384</v>
      </c>
      <c r="P340" s="4">
        <v>30451.0</v>
      </c>
      <c r="Q340" s="3" t="s">
        <v>37</v>
      </c>
      <c r="S340" s="3" t="s">
        <v>34</v>
      </c>
    </row>
    <row r="341">
      <c r="A341" s="2">
        <v>42318.71487268519</v>
      </c>
      <c r="B341" s="3">
        <v>44.0</v>
      </c>
      <c r="C341" s="3" t="s">
        <v>19</v>
      </c>
      <c r="D341" s="3">
        <v>68.0</v>
      </c>
      <c r="E341" s="3" t="s">
        <v>330</v>
      </c>
      <c r="F341" s="3">
        <v>2.0</v>
      </c>
      <c r="G341" s="3">
        <v>4.0</v>
      </c>
      <c r="H341" s="3" t="s">
        <v>398</v>
      </c>
      <c r="I341" s="3" t="s">
        <v>399</v>
      </c>
      <c r="J341" s="3" t="s">
        <v>398</v>
      </c>
      <c r="K341" s="3" t="s">
        <v>24</v>
      </c>
      <c r="L341" s="3">
        <v>1.0</v>
      </c>
      <c r="M341" s="3" t="s">
        <v>30</v>
      </c>
      <c r="N341" s="3" t="s">
        <v>622</v>
      </c>
      <c r="O341" s="3" t="s">
        <v>456</v>
      </c>
      <c r="P341" s="4">
        <v>20119.0</v>
      </c>
      <c r="Q341" s="3" t="s">
        <v>96</v>
      </c>
      <c r="S341" s="3" t="s">
        <v>34</v>
      </c>
    </row>
    <row r="342">
      <c r="A342" s="2">
        <v>42318.71487268519</v>
      </c>
      <c r="B342" s="3">
        <v>44.0</v>
      </c>
      <c r="C342" s="3" t="s">
        <v>19</v>
      </c>
      <c r="D342" s="3">
        <v>68.0</v>
      </c>
      <c r="E342" s="3" t="s">
        <v>330</v>
      </c>
      <c r="F342" s="3">
        <v>2.0</v>
      </c>
      <c r="G342" s="3">
        <v>4.0</v>
      </c>
      <c r="H342" s="3" t="s">
        <v>398</v>
      </c>
      <c r="I342" s="3" t="s">
        <v>399</v>
      </c>
      <c r="J342" s="3" t="s">
        <v>398</v>
      </c>
      <c r="K342" s="3" t="s">
        <v>24</v>
      </c>
      <c r="L342" s="3">
        <v>2.0</v>
      </c>
      <c r="M342" s="3" t="s">
        <v>25</v>
      </c>
      <c r="N342" s="3" t="s">
        <v>623</v>
      </c>
      <c r="O342" s="3" t="s">
        <v>624</v>
      </c>
      <c r="P342" s="4">
        <v>32900.0</v>
      </c>
      <c r="Q342" s="3" t="s">
        <v>191</v>
      </c>
      <c r="S342" s="3" t="s">
        <v>34</v>
      </c>
    </row>
    <row r="343">
      <c r="A343" s="2">
        <v>42318.71487268519</v>
      </c>
      <c r="B343" s="3">
        <v>44.0</v>
      </c>
      <c r="C343" s="3" t="s">
        <v>19</v>
      </c>
      <c r="D343" s="3">
        <v>68.0</v>
      </c>
      <c r="E343" s="3" t="s">
        <v>330</v>
      </c>
      <c r="F343" s="3">
        <v>2.0</v>
      </c>
      <c r="G343" s="3">
        <v>4.0</v>
      </c>
      <c r="H343" s="3" t="s">
        <v>398</v>
      </c>
      <c r="I343" s="3" t="s">
        <v>399</v>
      </c>
      <c r="J343" s="3" t="s">
        <v>398</v>
      </c>
      <c r="K343" s="3" t="s">
        <v>24</v>
      </c>
      <c r="L343" s="3">
        <v>3.0</v>
      </c>
      <c r="M343" s="3" t="s">
        <v>30</v>
      </c>
      <c r="N343" s="3" t="s">
        <v>625</v>
      </c>
      <c r="O343" s="3" t="s">
        <v>626</v>
      </c>
      <c r="P343" s="4">
        <v>15849.0</v>
      </c>
      <c r="Q343" s="3" t="s">
        <v>105</v>
      </c>
      <c r="S343" s="3" t="s">
        <v>34</v>
      </c>
    </row>
    <row r="344">
      <c r="A344" s="2">
        <v>42318.71487268519</v>
      </c>
      <c r="B344" s="3">
        <v>44.0</v>
      </c>
      <c r="C344" s="3" t="s">
        <v>19</v>
      </c>
      <c r="D344" s="3">
        <v>68.0</v>
      </c>
      <c r="E344" s="3" t="s">
        <v>330</v>
      </c>
      <c r="F344" s="3">
        <v>2.0</v>
      </c>
      <c r="G344" s="3">
        <v>4.0</v>
      </c>
      <c r="H344" s="3" t="s">
        <v>398</v>
      </c>
      <c r="I344" s="3" t="s">
        <v>399</v>
      </c>
      <c r="J344" s="3" t="s">
        <v>398</v>
      </c>
      <c r="K344" s="3" t="s">
        <v>24</v>
      </c>
      <c r="L344" s="3">
        <v>4.0</v>
      </c>
      <c r="M344" s="3" t="s">
        <v>25</v>
      </c>
      <c r="N344" s="3" t="s">
        <v>627</v>
      </c>
      <c r="O344" s="3" t="s">
        <v>628</v>
      </c>
      <c r="P344" s="4">
        <v>19018.0</v>
      </c>
      <c r="Q344" s="3" t="s">
        <v>37</v>
      </c>
      <c r="S344" s="3" t="s">
        <v>34</v>
      </c>
    </row>
    <row r="345">
      <c r="A345" s="2">
        <v>42318.71487268519</v>
      </c>
      <c r="B345" s="3">
        <v>44.0</v>
      </c>
      <c r="C345" s="3" t="s">
        <v>19</v>
      </c>
      <c r="D345" s="3">
        <v>68.0</v>
      </c>
      <c r="E345" s="3" t="s">
        <v>330</v>
      </c>
      <c r="F345" s="3">
        <v>2.0</v>
      </c>
      <c r="G345" s="3">
        <v>4.0</v>
      </c>
      <c r="H345" s="3" t="s">
        <v>398</v>
      </c>
      <c r="I345" s="3" t="s">
        <v>399</v>
      </c>
      <c r="J345" s="3" t="s">
        <v>398</v>
      </c>
      <c r="K345" s="3" t="s">
        <v>24</v>
      </c>
      <c r="L345" s="3">
        <v>5.0</v>
      </c>
      <c r="M345" s="3" t="s">
        <v>30</v>
      </c>
      <c r="N345" s="3" t="s">
        <v>629</v>
      </c>
      <c r="O345" s="3" t="s">
        <v>630</v>
      </c>
      <c r="P345" s="4">
        <v>28014.0</v>
      </c>
      <c r="Q345" s="3" t="s">
        <v>60</v>
      </c>
      <c r="S345" s="3" t="s">
        <v>34</v>
      </c>
    </row>
    <row r="346">
      <c r="A346" s="2">
        <v>42318.71487268519</v>
      </c>
      <c r="B346" s="3">
        <v>44.0</v>
      </c>
      <c r="C346" s="3" t="s">
        <v>19</v>
      </c>
      <c r="D346" s="3">
        <v>68.0</v>
      </c>
      <c r="E346" s="3" t="s">
        <v>330</v>
      </c>
      <c r="F346" s="3">
        <v>2.0</v>
      </c>
      <c r="G346" s="3">
        <v>4.0</v>
      </c>
      <c r="H346" s="3" t="s">
        <v>398</v>
      </c>
      <c r="I346" s="3" t="s">
        <v>399</v>
      </c>
      <c r="J346" s="3" t="s">
        <v>398</v>
      </c>
      <c r="K346" s="3" t="s">
        <v>24</v>
      </c>
      <c r="L346" s="3">
        <v>6.0</v>
      </c>
      <c r="M346" s="3" t="s">
        <v>25</v>
      </c>
      <c r="N346" s="3" t="s">
        <v>631</v>
      </c>
      <c r="O346" s="3" t="s">
        <v>454</v>
      </c>
      <c r="P346" s="4">
        <v>18593.0</v>
      </c>
      <c r="Q346" s="3" t="s">
        <v>86</v>
      </c>
      <c r="S346" s="3" t="s">
        <v>34</v>
      </c>
    </row>
    <row r="347">
      <c r="A347" s="2">
        <v>42318.71487268519</v>
      </c>
      <c r="B347" s="3">
        <v>44.0</v>
      </c>
      <c r="C347" s="3" t="s">
        <v>19</v>
      </c>
      <c r="D347" s="3">
        <v>68.0</v>
      </c>
      <c r="E347" s="3" t="s">
        <v>330</v>
      </c>
      <c r="F347" s="3">
        <v>2.0</v>
      </c>
      <c r="G347" s="3">
        <v>4.0</v>
      </c>
      <c r="H347" s="3" t="s">
        <v>398</v>
      </c>
      <c r="I347" s="3" t="s">
        <v>399</v>
      </c>
      <c r="J347" s="3" t="s">
        <v>398</v>
      </c>
      <c r="K347" s="3" t="s">
        <v>24</v>
      </c>
      <c r="L347" s="3">
        <v>7.0</v>
      </c>
      <c r="M347" s="3" t="s">
        <v>30</v>
      </c>
      <c r="N347" s="3" t="s">
        <v>632</v>
      </c>
      <c r="O347" s="3" t="s">
        <v>633</v>
      </c>
      <c r="P347" s="4">
        <v>21944.0</v>
      </c>
      <c r="Q347" s="3" t="s">
        <v>115</v>
      </c>
      <c r="S347" s="3" t="s">
        <v>34</v>
      </c>
    </row>
    <row r="348">
      <c r="A348" s="2">
        <v>42318.71487268519</v>
      </c>
      <c r="B348" s="3">
        <v>44.0</v>
      </c>
      <c r="C348" s="3" t="s">
        <v>19</v>
      </c>
      <c r="D348" s="3">
        <v>68.0</v>
      </c>
      <c r="E348" s="3" t="s">
        <v>330</v>
      </c>
      <c r="F348" s="3">
        <v>2.0</v>
      </c>
      <c r="G348" s="3">
        <v>4.0</v>
      </c>
      <c r="H348" s="3" t="s">
        <v>398</v>
      </c>
      <c r="I348" s="3" t="s">
        <v>399</v>
      </c>
      <c r="J348" s="3" t="s">
        <v>398</v>
      </c>
      <c r="K348" s="3" t="s">
        <v>24</v>
      </c>
      <c r="L348" s="3">
        <v>8.0</v>
      </c>
      <c r="M348" s="3" t="s">
        <v>25</v>
      </c>
      <c r="N348" s="3" t="s">
        <v>634</v>
      </c>
      <c r="O348" s="3" t="s">
        <v>27</v>
      </c>
      <c r="P348" s="4">
        <v>24361.0</v>
      </c>
      <c r="Q348" s="3" t="s">
        <v>372</v>
      </c>
      <c r="S348" s="3" t="s">
        <v>34</v>
      </c>
    </row>
    <row r="349">
      <c r="A349" s="2">
        <v>42318.71487268519</v>
      </c>
      <c r="B349" s="3">
        <v>44.0</v>
      </c>
      <c r="C349" s="3" t="s">
        <v>19</v>
      </c>
      <c r="D349" s="3">
        <v>68.0</v>
      </c>
      <c r="E349" s="3" t="s">
        <v>330</v>
      </c>
      <c r="F349" s="3">
        <v>2.0</v>
      </c>
      <c r="G349" s="3">
        <v>4.0</v>
      </c>
      <c r="H349" s="3" t="s">
        <v>398</v>
      </c>
      <c r="I349" s="3" t="s">
        <v>399</v>
      </c>
      <c r="J349" s="3" t="s">
        <v>398</v>
      </c>
      <c r="K349" s="3" t="s">
        <v>24</v>
      </c>
      <c r="L349" s="3">
        <v>9.0</v>
      </c>
      <c r="M349" s="3" t="s">
        <v>30</v>
      </c>
      <c r="N349" s="3" t="s">
        <v>635</v>
      </c>
      <c r="O349" s="3" t="s">
        <v>268</v>
      </c>
      <c r="P349" s="4">
        <v>30707.0</v>
      </c>
      <c r="Q349" s="3" t="s">
        <v>46</v>
      </c>
      <c r="S349" s="3" t="s">
        <v>34</v>
      </c>
    </row>
    <row r="350">
      <c r="A350" s="2">
        <v>42318.71487268519</v>
      </c>
      <c r="B350" s="3">
        <v>44.0</v>
      </c>
      <c r="C350" s="3" t="s">
        <v>19</v>
      </c>
      <c r="D350" s="3">
        <v>68.0</v>
      </c>
      <c r="E350" s="3" t="s">
        <v>330</v>
      </c>
      <c r="F350" s="3">
        <v>2.0</v>
      </c>
      <c r="G350" s="3">
        <v>4.0</v>
      </c>
      <c r="H350" s="3" t="s">
        <v>398</v>
      </c>
      <c r="I350" s="3" t="s">
        <v>399</v>
      </c>
      <c r="J350" s="3" t="s">
        <v>398</v>
      </c>
      <c r="K350" s="3" t="s">
        <v>24</v>
      </c>
      <c r="L350" s="3">
        <v>10.0</v>
      </c>
      <c r="M350" s="3" t="s">
        <v>25</v>
      </c>
      <c r="N350" s="3" t="s">
        <v>636</v>
      </c>
      <c r="O350" s="3" t="s">
        <v>564</v>
      </c>
      <c r="P350" s="4">
        <v>20398.0</v>
      </c>
      <c r="Q350" s="3" t="s">
        <v>247</v>
      </c>
      <c r="S350" s="3" t="s">
        <v>34</v>
      </c>
    </row>
    <row r="351">
      <c r="A351" s="2">
        <v>42318.71487268519</v>
      </c>
      <c r="B351" s="3">
        <v>44.0</v>
      </c>
      <c r="C351" s="3" t="s">
        <v>19</v>
      </c>
      <c r="D351" s="3">
        <v>68.0</v>
      </c>
      <c r="E351" s="3" t="s">
        <v>330</v>
      </c>
      <c r="F351" s="3">
        <v>2.0</v>
      </c>
      <c r="G351" s="3">
        <v>4.0</v>
      </c>
      <c r="H351" s="3" t="s">
        <v>398</v>
      </c>
      <c r="I351" s="3" t="s">
        <v>399</v>
      </c>
      <c r="J351" s="3" t="s">
        <v>398</v>
      </c>
      <c r="K351" s="3" t="s">
        <v>24</v>
      </c>
      <c r="L351" s="3">
        <v>11.0</v>
      </c>
      <c r="M351" s="3" t="s">
        <v>30</v>
      </c>
      <c r="N351" s="3" t="s">
        <v>637</v>
      </c>
      <c r="O351" s="3" t="s">
        <v>279</v>
      </c>
      <c r="P351" s="4">
        <v>22710.0</v>
      </c>
      <c r="Q351" s="3" t="s">
        <v>132</v>
      </c>
      <c r="S351" s="3" t="s">
        <v>34</v>
      </c>
    </row>
    <row r="352">
      <c r="A352" s="2">
        <v>42318.71487268519</v>
      </c>
      <c r="B352" s="3">
        <v>44.0</v>
      </c>
      <c r="C352" s="3" t="s">
        <v>19</v>
      </c>
      <c r="D352" s="3">
        <v>68.0</v>
      </c>
      <c r="E352" s="3" t="s">
        <v>330</v>
      </c>
      <c r="F352" s="3">
        <v>2.0</v>
      </c>
      <c r="G352" s="3">
        <v>4.0</v>
      </c>
      <c r="H352" s="3" t="s">
        <v>398</v>
      </c>
      <c r="I352" s="3" t="s">
        <v>399</v>
      </c>
      <c r="J352" s="3" t="s">
        <v>398</v>
      </c>
      <c r="K352" s="3" t="s">
        <v>24</v>
      </c>
      <c r="L352" s="3">
        <v>12.0</v>
      </c>
      <c r="M352" s="3" t="s">
        <v>25</v>
      </c>
      <c r="N352" s="3" t="s">
        <v>638</v>
      </c>
      <c r="O352" s="3" t="s">
        <v>639</v>
      </c>
      <c r="P352" s="4">
        <v>18601.0</v>
      </c>
      <c r="Q352" s="3" t="s">
        <v>49</v>
      </c>
      <c r="S352" s="3" t="s">
        <v>34</v>
      </c>
    </row>
    <row r="353">
      <c r="A353" s="2">
        <v>42318.71487268519</v>
      </c>
      <c r="B353" s="3">
        <v>44.0</v>
      </c>
      <c r="C353" s="3" t="s">
        <v>19</v>
      </c>
      <c r="D353" s="3">
        <v>68.0</v>
      </c>
      <c r="E353" s="3" t="s">
        <v>330</v>
      </c>
      <c r="F353" s="3">
        <v>2.0</v>
      </c>
      <c r="G353" s="3">
        <v>4.0</v>
      </c>
      <c r="H353" s="3" t="s">
        <v>398</v>
      </c>
      <c r="I353" s="3" t="s">
        <v>399</v>
      </c>
      <c r="J353" s="3" t="s">
        <v>398</v>
      </c>
      <c r="K353" s="3" t="s">
        <v>24</v>
      </c>
      <c r="L353" s="3">
        <v>13.0</v>
      </c>
      <c r="M353" s="3" t="s">
        <v>30</v>
      </c>
      <c r="N353" s="3" t="s">
        <v>640</v>
      </c>
      <c r="O353" s="3" t="s">
        <v>355</v>
      </c>
      <c r="P353" s="4">
        <v>18458.0</v>
      </c>
      <c r="Q353" s="3" t="s">
        <v>49</v>
      </c>
      <c r="S353" s="3" t="s">
        <v>34</v>
      </c>
    </row>
    <row r="354">
      <c r="A354" s="2">
        <v>42318.71487268519</v>
      </c>
      <c r="B354" s="3">
        <v>44.0</v>
      </c>
      <c r="C354" s="3" t="s">
        <v>19</v>
      </c>
      <c r="D354" s="3">
        <v>68.0</v>
      </c>
      <c r="E354" s="3" t="s">
        <v>330</v>
      </c>
      <c r="F354" s="3">
        <v>2.0</v>
      </c>
      <c r="G354" s="3">
        <v>4.0</v>
      </c>
      <c r="H354" s="3" t="s">
        <v>398</v>
      </c>
      <c r="I354" s="3" t="s">
        <v>399</v>
      </c>
      <c r="J354" s="3" t="s">
        <v>398</v>
      </c>
      <c r="K354" s="3" t="s">
        <v>24</v>
      </c>
      <c r="L354" s="3">
        <v>14.0</v>
      </c>
      <c r="M354" s="3" t="s">
        <v>25</v>
      </c>
      <c r="N354" s="3" t="s">
        <v>641</v>
      </c>
      <c r="O354" s="3" t="s">
        <v>36</v>
      </c>
      <c r="P354" s="4">
        <v>30289.0</v>
      </c>
      <c r="Q354" s="3" t="s">
        <v>52</v>
      </c>
      <c r="S354" s="3" t="s">
        <v>34</v>
      </c>
    </row>
    <row r="355">
      <c r="A355" s="2">
        <v>42318.71487268519</v>
      </c>
      <c r="B355" s="3">
        <v>44.0</v>
      </c>
      <c r="C355" s="3" t="s">
        <v>19</v>
      </c>
      <c r="D355" s="3">
        <v>68.0</v>
      </c>
      <c r="E355" s="3" t="s">
        <v>330</v>
      </c>
      <c r="F355" s="3">
        <v>2.0</v>
      </c>
      <c r="G355" s="3">
        <v>4.0</v>
      </c>
      <c r="H355" s="3" t="s">
        <v>398</v>
      </c>
      <c r="I355" s="3" t="s">
        <v>399</v>
      </c>
      <c r="J355" s="3" t="s">
        <v>398</v>
      </c>
      <c r="K355" s="3" t="s">
        <v>24</v>
      </c>
      <c r="L355" s="3">
        <v>15.0</v>
      </c>
      <c r="M355" s="3" t="s">
        <v>30</v>
      </c>
      <c r="N355" s="3" t="s">
        <v>642</v>
      </c>
      <c r="O355" s="3" t="s">
        <v>643</v>
      </c>
      <c r="P355" s="4">
        <v>25764.0</v>
      </c>
      <c r="Q355" s="3" t="s">
        <v>46</v>
      </c>
      <c r="S355" s="3" t="s">
        <v>34</v>
      </c>
    </row>
    <row r="356">
      <c r="A356" s="2">
        <v>42318.71487268519</v>
      </c>
      <c r="B356" s="3">
        <v>44.0</v>
      </c>
      <c r="C356" s="3" t="s">
        <v>19</v>
      </c>
      <c r="D356" s="3">
        <v>68.0</v>
      </c>
      <c r="E356" s="3" t="s">
        <v>330</v>
      </c>
      <c r="F356" s="3">
        <v>2.0</v>
      </c>
      <c r="G356" s="3">
        <v>4.0</v>
      </c>
      <c r="H356" s="3" t="s">
        <v>398</v>
      </c>
      <c r="I356" s="3" t="s">
        <v>399</v>
      </c>
      <c r="J356" s="3" t="s">
        <v>398</v>
      </c>
      <c r="K356" s="3" t="s">
        <v>24</v>
      </c>
      <c r="L356" s="3">
        <v>16.0</v>
      </c>
      <c r="M356" s="3" t="s">
        <v>25</v>
      </c>
      <c r="N356" s="3" t="s">
        <v>644</v>
      </c>
      <c r="O356" s="3" t="s">
        <v>530</v>
      </c>
      <c r="P356" s="4">
        <v>27369.0</v>
      </c>
      <c r="Q356" s="3" t="s">
        <v>37</v>
      </c>
      <c r="S356" s="3" t="s">
        <v>34</v>
      </c>
    </row>
    <row r="357">
      <c r="A357" s="2">
        <v>42318.71487268519</v>
      </c>
      <c r="B357" s="3">
        <v>44.0</v>
      </c>
      <c r="C357" s="3" t="s">
        <v>19</v>
      </c>
      <c r="D357" s="3">
        <v>68.0</v>
      </c>
      <c r="E357" s="3" t="s">
        <v>330</v>
      </c>
      <c r="F357" s="3">
        <v>2.0</v>
      </c>
      <c r="G357" s="3">
        <v>4.0</v>
      </c>
      <c r="H357" s="3" t="s">
        <v>398</v>
      </c>
      <c r="I357" s="3" t="s">
        <v>399</v>
      </c>
      <c r="J357" s="3" t="s">
        <v>398</v>
      </c>
      <c r="K357" s="3" t="s">
        <v>24</v>
      </c>
      <c r="L357" s="3">
        <v>17.0</v>
      </c>
      <c r="M357" s="3" t="s">
        <v>30</v>
      </c>
      <c r="N357" s="3" t="s">
        <v>645</v>
      </c>
      <c r="O357" s="3" t="s">
        <v>329</v>
      </c>
      <c r="P357" s="4">
        <v>22393.0</v>
      </c>
      <c r="Q357" s="3" t="s">
        <v>52</v>
      </c>
      <c r="S357" s="3" t="s">
        <v>34</v>
      </c>
    </row>
    <row r="358">
      <c r="A358" s="2">
        <v>42318.71487268519</v>
      </c>
      <c r="B358" s="3">
        <v>44.0</v>
      </c>
      <c r="C358" s="3" t="s">
        <v>19</v>
      </c>
      <c r="D358" s="3">
        <v>68.0</v>
      </c>
      <c r="E358" s="3" t="s">
        <v>330</v>
      </c>
      <c r="F358" s="3">
        <v>2.0</v>
      </c>
      <c r="G358" s="3">
        <v>4.0</v>
      </c>
      <c r="H358" s="3" t="s">
        <v>398</v>
      </c>
      <c r="I358" s="3" t="s">
        <v>399</v>
      </c>
      <c r="J358" s="3" t="s">
        <v>398</v>
      </c>
      <c r="K358" s="3" t="s">
        <v>24</v>
      </c>
      <c r="L358" s="3">
        <v>18.0</v>
      </c>
      <c r="M358" s="3" t="s">
        <v>25</v>
      </c>
      <c r="N358" s="3" t="s">
        <v>646</v>
      </c>
      <c r="O358" s="3" t="s">
        <v>213</v>
      </c>
      <c r="P358" s="4">
        <v>18024.0</v>
      </c>
      <c r="Q358" s="3" t="s">
        <v>105</v>
      </c>
      <c r="S358" s="3" t="s">
        <v>34</v>
      </c>
    </row>
    <row r="359">
      <c r="A359" s="2">
        <v>42318.71487268519</v>
      </c>
      <c r="B359" s="3">
        <v>44.0</v>
      </c>
      <c r="C359" s="3" t="s">
        <v>19</v>
      </c>
      <c r="D359" s="3">
        <v>68.0</v>
      </c>
      <c r="E359" s="3" t="s">
        <v>330</v>
      </c>
      <c r="F359" s="3">
        <v>2.0</v>
      </c>
      <c r="G359" s="3">
        <v>4.0</v>
      </c>
      <c r="H359" s="3" t="s">
        <v>398</v>
      </c>
      <c r="I359" s="3" t="s">
        <v>399</v>
      </c>
      <c r="J359" s="3" t="s">
        <v>398</v>
      </c>
      <c r="K359" s="3" t="s">
        <v>24</v>
      </c>
      <c r="L359" s="3">
        <v>19.0</v>
      </c>
      <c r="M359" s="3" t="s">
        <v>30</v>
      </c>
      <c r="N359" s="3" t="s">
        <v>627</v>
      </c>
      <c r="O359" s="3" t="s">
        <v>633</v>
      </c>
      <c r="P359" s="4">
        <v>19098.0</v>
      </c>
      <c r="Q359" s="3" t="s">
        <v>37</v>
      </c>
      <c r="S359" s="3" t="s">
        <v>34</v>
      </c>
    </row>
    <row r="360">
      <c r="A360" s="2">
        <v>42318.71487268519</v>
      </c>
      <c r="B360" s="3">
        <v>44.0</v>
      </c>
      <c r="C360" s="3" t="s">
        <v>19</v>
      </c>
      <c r="D360" s="3">
        <v>68.0</v>
      </c>
      <c r="E360" s="3" t="s">
        <v>330</v>
      </c>
      <c r="F360" s="3">
        <v>2.0</v>
      </c>
      <c r="G360" s="3">
        <v>4.0</v>
      </c>
      <c r="H360" s="3" t="s">
        <v>398</v>
      </c>
      <c r="I360" s="3" t="s">
        <v>399</v>
      </c>
      <c r="J360" s="3" t="s">
        <v>398</v>
      </c>
      <c r="K360" s="3" t="s">
        <v>24</v>
      </c>
      <c r="L360" s="3">
        <v>20.0</v>
      </c>
      <c r="M360" s="3" t="s">
        <v>25</v>
      </c>
      <c r="N360" s="3" t="s">
        <v>647</v>
      </c>
      <c r="O360" s="3" t="s">
        <v>648</v>
      </c>
      <c r="P360" s="4">
        <v>25438.0</v>
      </c>
      <c r="Q360" s="3" t="s">
        <v>132</v>
      </c>
      <c r="S360" s="3" t="s">
        <v>34</v>
      </c>
    </row>
    <row r="361">
      <c r="A361" s="2">
        <v>42318.71487268519</v>
      </c>
      <c r="B361" s="3">
        <v>44.0</v>
      </c>
      <c r="C361" s="3" t="s">
        <v>19</v>
      </c>
      <c r="D361" s="3">
        <v>68.0</v>
      </c>
      <c r="E361" s="3" t="s">
        <v>330</v>
      </c>
      <c r="F361" s="3">
        <v>2.0</v>
      </c>
      <c r="G361" s="3">
        <v>4.0</v>
      </c>
      <c r="H361" s="3" t="s">
        <v>398</v>
      </c>
      <c r="I361" s="3" t="s">
        <v>399</v>
      </c>
      <c r="J361" s="3" t="s">
        <v>398</v>
      </c>
      <c r="K361" s="3" t="s">
        <v>24</v>
      </c>
      <c r="L361" s="3">
        <v>21.0</v>
      </c>
      <c r="M361" s="3" t="s">
        <v>30</v>
      </c>
      <c r="N361" s="3" t="s">
        <v>649</v>
      </c>
      <c r="O361" s="3" t="s">
        <v>283</v>
      </c>
      <c r="P361" s="4">
        <v>30209.0</v>
      </c>
      <c r="Q361" s="3" t="s">
        <v>52</v>
      </c>
      <c r="S361" s="3" t="s">
        <v>34</v>
      </c>
    </row>
    <row r="362">
      <c r="A362" s="2">
        <v>42318.71487268519</v>
      </c>
      <c r="B362" s="3">
        <v>44.0</v>
      </c>
      <c r="C362" s="3" t="s">
        <v>19</v>
      </c>
      <c r="D362" s="3">
        <v>68.0</v>
      </c>
      <c r="E362" s="3" t="s">
        <v>330</v>
      </c>
      <c r="F362" s="3">
        <v>2.0</v>
      </c>
      <c r="G362" s="3">
        <v>4.0</v>
      </c>
      <c r="H362" s="3" t="s">
        <v>398</v>
      </c>
      <c r="I362" s="3" t="s">
        <v>399</v>
      </c>
      <c r="J362" s="3" t="s">
        <v>398</v>
      </c>
      <c r="K362" s="3" t="s">
        <v>24</v>
      </c>
      <c r="L362" s="3">
        <v>22.0</v>
      </c>
      <c r="M362" s="3" t="s">
        <v>25</v>
      </c>
      <c r="N362" s="3" t="s">
        <v>650</v>
      </c>
      <c r="O362" s="3" t="s">
        <v>196</v>
      </c>
      <c r="P362" s="4">
        <v>22757.0</v>
      </c>
      <c r="Q362" s="3" t="s">
        <v>247</v>
      </c>
      <c r="S362" s="3" t="s">
        <v>34</v>
      </c>
    </row>
    <row r="363">
      <c r="A363" s="2">
        <v>42318.71487268519</v>
      </c>
      <c r="B363" s="3">
        <v>44.0</v>
      </c>
      <c r="C363" s="3" t="s">
        <v>19</v>
      </c>
      <c r="D363" s="3">
        <v>68.0</v>
      </c>
      <c r="E363" s="3" t="s">
        <v>330</v>
      </c>
      <c r="F363" s="3">
        <v>2.0</v>
      </c>
      <c r="G363" s="3">
        <v>4.0</v>
      </c>
      <c r="H363" s="3" t="s">
        <v>398</v>
      </c>
      <c r="I363" s="3" t="s">
        <v>399</v>
      </c>
      <c r="J363" s="3" t="s">
        <v>398</v>
      </c>
      <c r="K363" s="3" t="s">
        <v>24</v>
      </c>
      <c r="L363" s="3">
        <v>23.0</v>
      </c>
      <c r="M363" s="3" t="s">
        <v>30</v>
      </c>
      <c r="N363" s="3" t="s">
        <v>559</v>
      </c>
      <c r="O363" s="3" t="s">
        <v>112</v>
      </c>
      <c r="P363" s="4">
        <v>23818.0</v>
      </c>
      <c r="Q363" s="3" t="s">
        <v>132</v>
      </c>
      <c r="S363" s="3" t="s">
        <v>34</v>
      </c>
    </row>
    <row r="364">
      <c r="A364" s="2">
        <v>42318.71487268519</v>
      </c>
      <c r="B364" s="3">
        <v>44.0</v>
      </c>
      <c r="C364" s="3" t="s">
        <v>19</v>
      </c>
      <c r="D364" s="3">
        <v>68.0</v>
      </c>
      <c r="E364" s="3" t="s">
        <v>330</v>
      </c>
      <c r="F364" s="3">
        <v>2.0</v>
      </c>
      <c r="G364" s="3">
        <v>4.0</v>
      </c>
      <c r="H364" s="3" t="s">
        <v>398</v>
      </c>
      <c r="I364" s="3" t="s">
        <v>399</v>
      </c>
      <c r="J364" s="3" t="s">
        <v>398</v>
      </c>
      <c r="K364" s="3" t="s">
        <v>24</v>
      </c>
      <c r="L364" s="3">
        <v>24.0</v>
      </c>
      <c r="M364" s="3" t="s">
        <v>25</v>
      </c>
      <c r="N364" s="3" t="s">
        <v>651</v>
      </c>
      <c r="O364" s="3" t="s">
        <v>184</v>
      </c>
      <c r="P364" s="4">
        <v>31711.0</v>
      </c>
      <c r="Q364" s="3" t="s">
        <v>247</v>
      </c>
      <c r="S364" s="3" t="s">
        <v>34</v>
      </c>
    </row>
    <row r="365">
      <c r="A365" s="2">
        <v>42318.71487268519</v>
      </c>
      <c r="B365" s="3">
        <v>44.0</v>
      </c>
      <c r="C365" s="3" t="s">
        <v>19</v>
      </c>
      <c r="D365" s="3">
        <v>68.0</v>
      </c>
      <c r="E365" s="3" t="s">
        <v>330</v>
      </c>
      <c r="F365" s="3">
        <v>2.0</v>
      </c>
      <c r="G365" s="3">
        <v>4.0</v>
      </c>
      <c r="H365" s="3" t="s">
        <v>398</v>
      </c>
      <c r="I365" s="3" t="s">
        <v>399</v>
      </c>
      <c r="J365" s="3" t="s">
        <v>398</v>
      </c>
      <c r="K365" s="3" t="s">
        <v>24</v>
      </c>
      <c r="L365" s="3">
        <v>25.0</v>
      </c>
      <c r="M365" s="3" t="s">
        <v>30</v>
      </c>
      <c r="N365" s="3" t="s">
        <v>652</v>
      </c>
      <c r="O365" s="3" t="s">
        <v>347</v>
      </c>
      <c r="P365" s="4">
        <v>17062.0</v>
      </c>
      <c r="Q365" s="3" t="s">
        <v>49</v>
      </c>
      <c r="S365" s="3" t="s">
        <v>34</v>
      </c>
    </row>
    <row r="366">
      <c r="A366" s="2">
        <v>42318.71487268519</v>
      </c>
      <c r="B366" s="3">
        <v>44.0</v>
      </c>
      <c r="C366" s="3" t="s">
        <v>19</v>
      </c>
      <c r="D366" s="3">
        <v>88.0</v>
      </c>
      <c r="E366" s="3" t="s">
        <v>373</v>
      </c>
      <c r="F366" s="3">
        <v>2.0</v>
      </c>
      <c r="G366" s="3">
        <v>4.0</v>
      </c>
      <c r="H366" s="3" t="s">
        <v>398</v>
      </c>
      <c r="I366" s="3" t="s">
        <v>399</v>
      </c>
      <c r="J366" s="3" t="s">
        <v>398</v>
      </c>
      <c r="K366" s="3" t="s">
        <v>24</v>
      </c>
      <c r="L366" s="3">
        <v>1.0</v>
      </c>
      <c r="M366" s="3" t="s">
        <v>25</v>
      </c>
      <c r="N366" s="3" t="s">
        <v>653</v>
      </c>
      <c r="O366" s="3" t="s">
        <v>102</v>
      </c>
      <c r="P366" s="4">
        <v>19756.0</v>
      </c>
      <c r="Q366" s="3" t="s">
        <v>372</v>
      </c>
      <c r="S366" s="3" t="s">
        <v>34</v>
      </c>
    </row>
    <row r="367">
      <c r="A367" s="2">
        <v>42318.71487268519</v>
      </c>
      <c r="B367" s="3">
        <v>44.0</v>
      </c>
      <c r="C367" s="3" t="s">
        <v>19</v>
      </c>
      <c r="D367" s="3">
        <v>88.0</v>
      </c>
      <c r="E367" s="3" t="s">
        <v>373</v>
      </c>
      <c r="F367" s="3">
        <v>2.0</v>
      </c>
      <c r="G367" s="3">
        <v>4.0</v>
      </c>
      <c r="H367" s="3" t="s">
        <v>398</v>
      </c>
      <c r="I367" s="3" t="s">
        <v>399</v>
      </c>
      <c r="J367" s="3" t="s">
        <v>398</v>
      </c>
      <c r="K367" s="3" t="s">
        <v>24</v>
      </c>
      <c r="L367" s="3">
        <v>2.0</v>
      </c>
      <c r="M367" s="3" t="s">
        <v>30</v>
      </c>
      <c r="N367" s="3" t="s">
        <v>654</v>
      </c>
      <c r="O367" s="3" t="s">
        <v>605</v>
      </c>
      <c r="P367" s="4">
        <v>27266.0</v>
      </c>
      <c r="Q367" s="3" t="s">
        <v>40</v>
      </c>
      <c r="S367" s="3" t="s">
        <v>34</v>
      </c>
    </row>
    <row r="368">
      <c r="A368" s="2">
        <v>42318.71487268519</v>
      </c>
      <c r="B368" s="3">
        <v>44.0</v>
      </c>
      <c r="C368" s="3" t="s">
        <v>19</v>
      </c>
      <c r="D368" s="3">
        <v>88.0</v>
      </c>
      <c r="E368" s="3" t="s">
        <v>373</v>
      </c>
      <c r="F368" s="3">
        <v>2.0</v>
      </c>
      <c r="G368" s="3">
        <v>4.0</v>
      </c>
      <c r="H368" s="3" t="s">
        <v>398</v>
      </c>
      <c r="I368" s="3" t="s">
        <v>399</v>
      </c>
      <c r="J368" s="3" t="s">
        <v>398</v>
      </c>
      <c r="K368" s="3" t="s">
        <v>24</v>
      </c>
      <c r="L368" s="3">
        <v>3.0</v>
      </c>
      <c r="M368" s="3" t="s">
        <v>25</v>
      </c>
      <c r="N368" s="3" t="s">
        <v>655</v>
      </c>
      <c r="O368" s="3" t="s">
        <v>251</v>
      </c>
      <c r="P368" s="4">
        <v>23859.0</v>
      </c>
      <c r="Q368" s="3" t="s">
        <v>115</v>
      </c>
      <c r="S368" s="3" t="s">
        <v>34</v>
      </c>
    </row>
    <row r="369">
      <c r="A369" s="2">
        <v>42318.71487268519</v>
      </c>
      <c r="B369" s="3">
        <v>44.0</v>
      </c>
      <c r="C369" s="3" t="s">
        <v>19</v>
      </c>
      <c r="D369" s="3">
        <v>88.0</v>
      </c>
      <c r="E369" s="3" t="s">
        <v>373</v>
      </c>
      <c r="F369" s="3">
        <v>2.0</v>
      </c>
      <c r="G369" s="3">
        <v>4.0</v>
      </c>
      <c r="H369" s="3" t="s">
        <v>398</v>
      </c>
      <c r="I369" s="3" t="s">
        <v>399</v>
      </c>
      <c r="J369" s="3" t="s">
        <v>398</v>
      </c>
      <c r="K369" s="3" t="s">
        <v>24</v>
      </c>
      <c r="L369" s="3">
        <v>4.0</v>
      </c>
      <c r="M369" s="3" t="s">
        <v>30</v>
      </c>
      <c r="N369" s="3" t="s">
        <v>656</v>
      </c>
      <c r="O369" s="3" t="s">
        <v>215</v>
      </c>
      <c r="P369" s="4">
        <v>24943.0</v>
      </c>
      <c r="Q369" s="3" t="s">
        <v>49</v>
      </c>
      <c r="S369" s="3" t="s">
        <v>34</v>
      </c>
    </row>
    <row r="370">
      <c r="A370" s="2">
        <v>42318.71487268519</v>
      </c>
      <c r="B370" s="3">
        <v>44.0</v>
      </c>
      <c r="C370" s="3" t="s">
        <v>19</v>
      </c>
      <c r="D370" s="3">
        <v>88.0</v>
      </c>
      <c r="E370" s="3" t="s">
        <v>373</v>
      </c>
      <c r="F370" s="3">
        <v>2.0</v>
      </c>
      <c r="G370" s="3">
        <v>4.0</v>
      </c>
      <c r="H370" s="3" t="s">
        <v>398</v>
      </c>
      <c r="I370" s="3" t="s">
        <v>399</v>
      </c>
      <c r="J370" s="3" t="s">
        <v>398</v>
      </c>
      <c r="K370" s="3" t="s">
        <v>24</v>
      </c>
      <c r="L370" s="3">
        <v>5.0</v>
      </c>
      <c r="M370" s="3" t="s">
        <v>25</v>
      </c>
      <c r="N370" s="3" t="s">
        <v>657</v>
      </c>
      <c r="O370" s="3" t="s">
        <v>639</v>
      </c>
      <c r="P370" s="4">
        <v>20218.0</v>
      </c>
      <c r="Q370" s="3" t="s">
        <v>189</v>
      </c>
      <c r="S370" s="3" t="s">
        <v>34</v>
      </c>
    </row>
    <row r="371">
      <c r="A371" s="2">
        <v>42318.71487268519</v>
      </c>
      <c r="B371" s="3">
        <v>44.0</v>
      </c>
      <c r="C371" s="3" t="s">
        <v>19</v>
      </c>
      <c r="D371" s="3">
        <v>88.0</v>
      </c>
      <c r="E371" s="3" t="s">
        <v>373</v>
      </c>
      <c r="F371" s="3">
        <v>2.0</v>
      </c>
      <c r="G371" s="3">
        <v>4.0</v>
      </c>
      <c r="H371" s="3" t="s">
        <v>398</v>
      </c>
      <c r="I371" s="3" t="s">
        <v>399</v>
      </c>
      <c r="J371" s="3" t="s">
        <v>398</v>
      </c>
      <c r="K371" s="3" t="s">
        <v>24</v>
      </c>
      <c r="L371" s="3">
        <v>6.0</v>
      </c>
      <c r="M371" s="3" t="s">
        <v>30</v>
      </c>
      <c r="N371" s="3" t="s">
        <v>658</v>
      </c>
      <c r="O371" s="3" t="s">
        <v>659</v>
      </c>
      <c r="P371" s="4">
        <v>23264.0</v>
      </c>
      <c r="Q371" s="3" t="s">
        <v>60</v>
      </c>
      <c r="S371" s="3" t="s">
        <v>34</v>
      </c>
    </row>
    <row r="372">
      <c r="A372" s="2">
        <v>42318.71487268519</v>
      </c>
      <c r="B372" s="3">
        <v>44.0</v>
      </c>
      <c r="C372" s="3" t="s">
        <v>19</v>
      </c>
      <c r="D372" s="3">
        <v>88.0</v>
      </c>
      <c r="E372" s="3" t="s">
        <v>373</v>
      </c>
      <c r="F372" s="3">
        <v>2.0</v>
      </c>
      <c r="G372" s="3">
        <v>4.0</v>
      </c>
      <c r="H372" s="3" t="s">
        <v>398</v>
      </c>
      <c r="I372" s="3" t="s">
        <v>399</v>
      </c>
      <c r="J372" s="3" t="s">
        <v>398</v>
      </c>
      <c r="K372" s="3" t="s">
        <v>24</v>
      </c>
      <c r="L372" s="3">
        <v>7.0</v>
      </c>
      <c r="M372" s="3" t="s">
        <v>25</v>
      </c>
      <c r="N372" s="3" t="s">
        <v>660</v>
      </c>
      <c r="O372" s="3" t="s">
        <v>661</v>
      </c>
      <c r="P372" s="4">
        <v>32582.0</v>
      </c>
      <c r="Q372" s="3" t="s">
        <v>191</v>
      </c>
      <c r="S372" s="3" t="s">
        <v>34</v>
      </c>
    </row>
    <row r="373">
      <c r="A373" s="2">
        <v>42318.71487268519</v>
      </c>
      <c r="B373" s="3">
        <v>44.0</v>
      </c>
      <c r="C373" s="3" t="s">
        <v>19</v>
      </c>
      <c r="D373" s="3">
        <v>88.0</v>
      </c>
      <c r="E373" s="3" t="s">
        <v>373</v>
      </c>
      <c r="F373" s="3">
        <v>2.0</v>
      </c>
      <c r="G373" s="3">
        <v>4.0</v>
      </c>
      <c r="H373" s="3" t="s">
        <v>398</v>
      </c>
      <c r="I373" s="3" t="s">
        <v>399</v>
      </c>
      <c r="J373" s="3" t="s">
        <v>398</v>
      </c>
      <c r="K373" s="3" t="s">
        <v>24</v>
      </c>
      <c r="L373" s="3">
        <v>8.0</v>
      </c>
      <c r="M373" s="3" t="s">
        <v>30</v>
      </c>
      <c r="N373" s="3" t="s">
        <v>662</v>
      </c>
      <c r="O373" s="3" t="s">
        <v>329</v>
      </c>
      <c r="P373" s="4">
        <v>22216.0</v>
      </c>
      <c r="Q373" s="3" t="s">
        <v>189</v>
      </c>
      <c r="S373" s="3" t="s">
        <v>34</v>
      </c>
    </row>
    <row r="374">
      <c r="A374" s="2">
        <v>42318.71487268519</v>
      </c>
      <c r="B374" s="3">
        <v>44.0</v>
      </c>
      <c r="C374" s="3" t="s">
        <v>19</v>
      </c>
      <c r="D374" s="3">
        <v>88.0</v>
      </c>
      <c r="E374" s="3" t="s">
        <v>373</v>
      </c>
      <c r="F374" s="3">
        <v>2.0</v>
      </c>
      <c r="G374" s="3">
        <v>4.0</v>
      </c>
      <c r="H374" s="3" t="s">
        <v>398</v>
      </c>
      <c r="I374" s="3" t="s">
        <v>399</v>
      </c>
      <c r="J374" s="3" t="s">
        <v>398</v>
      </c>
      <c r="K374" s="3" t="s">
        <v>24</v>
      </c>
      <c r="L374" s="3">
        <v>9.0</v>
      </c>
      <c r="M374" s="3" t="s">
        <v>25</v>
      </c>
      <c r="N374" s="3" t="s">
        <v>663</v>
      </c>
      <c r="O374" s="3" t="s">
        <v>664</v>
      </c>
      <c r="P374" s="4">
        <v>21630.0</v>
      </c>
      <c r="Q374" s="3" t="s">
        <v>40</v>
      </c>
      <c r="S374" s="3" t="s">
        <v>34</v>
      </c>
    </row>
    <row r="375">
      <c r="A375" s="2">
        <v>42318.71487268519</v>
      </c>
      <c r="B375" s="3">
        <v>44.0</v>
      </c>
      <c r="C375" s="3" t="s">
        <v>19</v>
      </c>
      <c r="D375" s="3">
        <v>88.0</v>
      </c>
      <c r="E375" s="3" t="s">
        <v>373</v>
      </c>
      <c r="F375" s="3">
        <v>2.0</v>
      </c>
      <c r="G375" s="3">
        <v>4.0</v>
      </c>
      <c r="H375" s="3" t="s">
        <v>398</v>
      </c>
      <c r="I375" s="3" t="s">
        <v>399</v>
      </c>
      <c r="J375" s="3" t="s">
        <v>398</v>
      </c>
      <c r="K375" s="3" t="s">
        <v>24</v>
      </c>
      <c r="L375" s="3">
        <v>10.0</v>
      </c>
      <c r="M375" s="3" t="s">
        <v>30</v>
      </c>
      <c r="N375" s="3" t="s">
        <v>665</v>
      </c>
      <c r="O375" s="3" t="s">
        <v>666</v>
      </c>
      <c r="P375" s="4">
        <v>28815.0</v>
      </c>
      <c r="Q375" s="3" t="s">
        <v>247</v>
      </c>
      <c r="S375" s="3" t="s">
        <v>34</v>
      </c>
    </row>
    <row r="376">
      <c r="A376" s="2">
        <v>42318.71487268519</v>
      </c>
      <c r="B376" s="3">
        <v>44.0</v>
      </c>
      <c r="C376" s="3" t="s">
        <v>19</v>
      </c>
      <c r="D376" s="3">
        <v>88.0</v>
      </c>
      <c r="E376" s="3" t="s">
        <v>373</v>
      </c>
      <c r="F376" s="3">
        <v>2.0</v>
      </c>
      <c r="G376" s="3">
        <v>4.0</v>
      </c>
      <c r="H376" s="3" t="s">
        <v>398</v>
      </c>
      <c r="I376" s="3" t="s">
        <v>399</v>
      </c>
      <c r="J376" s="3" t="s">
        <v>398</v>
      </c>
      <c r="K376" s="3" t="s">
        <v>24</v>
      </c>
      <c r="L376" s="3">
        <v>11.0</v>
      </c>
      <c r="M376" s="3" t="s">
        <v>25</v>
      </c>
      <c r="N376" s="3" t="s">
        <v>667</v>
      </c>
      <c r="O376" s="3" t="s">
        <v>74</v>
      </c>
      <c r="P376" s="4">
        <v>24296.0</v>
      </c>
      <c r="Q376" s="3" t="s">
        <v>169</v>
      </c>
      <c r="S376" s="3" t="s">
        <v>34</v>
      </c>
    </row>
    <row r="377">
      <c r="A377" s="2">
        <v>42318.71487268519</v>
      </c>
      <c r="B377" s="3">
        <v>44.0</v>
      </c>
      <c r="C377" s="3" t="s">
        <v>19</v>
      </c>
      <c r="D377" s="3">
        <v>88.0</v>
      </c>
      <c r="E377" s="3" t="s">
        <v>373</v>
      </c>
      <c r="F377" s="3">
        <v>2.0</v>
      </c>
      <c r="G377" s="3">
        <v>4.0</v>
      </c>
      <c r="H377" s="3" t="s">
        <v>398</v>
      </c>
      <c r="I377" s="3" t="s">
        <v>399</v>
      </c>
      <c r="J377" s="3" t="s">
        <v>398</v>
      </c>
      <c r="K377" s="3" t="s">
        <v>24</v>
      </c>
      <c r="L377" s="3">
        <v>12.0</v>
      </c>
      <c r="M377" s="3" t="s">
        <v>30</v>
      </c>
      <c r="N377" s="3" t="s">
        <v>668</v>
      </c>
      <c r="O377" s="3" t="s">
        <v>85</v>
      </c>
      <c r="P377" s="4">
        <v>20070.0</v>
      </c>
      <c r="Q377" s="3" t="s">
        <v>49</v>
      </c>
      <c r="S377" s="3" t="s">
        <v>34</v>
      </c>
    </row>
    <row r="378">
      <c r="A378" s="2">
        <v>42318.71487268519</v>
      </c>
      <c r="B378" s="3">
        <v>44.0</v>
      </c>
      <c r="C378" s="3" t="s">
        <v>19</v>
      </c>
      <c r="D378" s="3">
        <v>88.0</v>
      </c>
      <c r="E378" s="3" t="s">
        <v>373</v>
      </c>
      <c r="F378" s="3">
        <v>2.0</v>
      </c>
      <c r="G378" s="3">
        <v>4.0</v>
      </c>
      <c r="H378" s="3" t="s">
        <v>398</v>
      </c>
      <c r="I378" s="3" t="s">
        <v>399</v>
      </c>
      <c r="J378" s="3" t="s">
        <v>398</v>
      </c>
      <c r="K378" s="3" t="s">
        <v>24</v>
      </c>
      <c r="L378" s="3">
        <v>13.0</v>
      </c>
      <c r="M378" s="3" t="s">
        <v>25</v>
      </c>
      <c r="N378" s="3" t="s">
        <v>669</v>
      </c>
      <c r="O378" s="3" t="s">
        <v>670</v>
      </c>
      <c r="P378" s="4">
        <v>30211.0</v>
      </c>
      <c r="Q378" s="3" t="s">
        <v>37</v>
      </c>
      <c r="S378" s="3" t="s">
        <v>34</v>
      </c>
    </row>
    <row r="379">
      <c r="A379" s="2">
        <v>42318.71487268519</v>
      </c>
      <c r="B379" s="3">
        <v>44.0</v>
      </c>
      <c r="C379" s="3" t="s">
        <v>19</v>
      </c>
      <c r="D379" s="3">
        <v>88.0</v>
      </c>
      <c r="E379" s="3" t="s">
        <v>373</v>
      </c>
      <c r="F379" s="3">
        <v>2.0</v>
      </c>
      <c r="G379" s="3">
        <v>4.0</v>
      </c>
      <c r="H379" s="3" t="s">
        <v>398</v>
      </c>
      <c r="I379" s="3" t="s">
        <v>399</v>
      </c>
      <c r="J379" s="3" t="s">
        <v>398</v>
      </c>
      <c r="K379" s="3" t="s">
        <v>24</v>
      </c>
      <c r="L379" s="3">
        <v>14.0</v>
      </c>
      <c r="M379" s="3" t="s">
        <v>30</v>
      </c>
      <c r="N379" s="3" t="s">
        <v>671</v>
      </c>
      <c r="O379" s="3" t="s">
        <v>279</v>
      </c>
      <c r="P379" s="4">
        <v>24059.0</v>
      </c>
      <c r="Q379" s="3" t="s">
        <v>40</v>
      </c>
      <c r="S379" s="3" t="s">
        <v>34</v>
      </c>
    </row>
    <row r="380">
      <c r="A380" s="2">
        <v>42318.71487268519</v>
      </c>
      <c r="B380" s="3">
        <v>44.0</v>
      </c>
      <c r="C380" s="3" t="s">
        <v>19</v>
      </c>
      <c r="D380" s="3">
        <v>8.0</v>
      </c>
      <c r="E380" s="3" t="s">
        <v>20</v>
      </c>
      <c r="F380" s="3">
        <v>3.0</v>
      </c>
      <c r="G380" s="3">
        <v>2.0</v>
      </c>
      <c r="H380" s="3" t="s">
        <v>672</v>
      </c>
      <c r="I380" s="3" t="s">
        <v>673</v>
      </c>
      <c r="J380" s="3" t="s">
        <v>674</v>
      </c>
      <c r="K380" s="3" t="s">
        <v>24</v>
      </c>
      <c r="L380" s="3">
        <v>1.0</v>
      </c>
      <c r="M380" s="3" t="s">
        <v>25</v>
      </c>
      <c r="N380" s="3" t="s">
        <v>675</v>
      </c>
      <c r="O380" s="3" t="s">
        <v>391</v>
      </c>
      <c r="P380" s="4">
        <v>17076.0</v>
      </c>
      <c r="Q380" s="3" t="s">
        <v>105</v>
      </c>
      <c r="S380" s="3" t="s">
        <v>34</v>
      </c>
    </row>
    <row r="381">
      <c r="A381" s="2">
        <v>42318.71487268519</v>
      </c>
      <c r="B381" s="3">
        <v>44.0</v>
      </c>
      <c r="C381" s="3" t="s">
        <v>19</v>
      </c>
      <c r="D381" s="3">
        <v>8.0</v>
      </c>
      <c r="E381" s="3" t="s">
        <v>20</v>
      </c>
      <c r="F381" s="3">
        <v>3.0</v>
      </c>
      <c r="G381" s="3">
        <v>2.0</v>
      </c>
      <c r="H381" s="3" t="s">
        <v>672</v>
      </c>
      <c r="I381" s="3" t="s">
        <v>673</v>
      </c>
      <c r="J381" s="3" t="s">
        <v>674</v>
      </c>
      <c r="K381" s="3" t="s">
        <v>24</v>
      </c>
      <c r="L381" s="3">
        <v>2.0</v>
      </c>
      <c r="M381" s="3" t="s">
        <v>30</v>
      </c>
      <c r="N381" s="3" t="s">
        <v>676</v>
      </c>
      <c r="O381" s="3" t="s">
        <v>677</v>
      </c>
      <c r="P381" s="4">
        <v>24436.0</v>
      </c>
      <c r="Q381" s="3" t="s">
        <v>110</v>
      </c>
      <c r="S381" s="3" t="s">
        <v>34</v>
      </c>
    </row>
    <row r="382">
      <c r="A382" s="2">
        <v>42318.71487268519</v>
      </c>
      <c r="B382" s="3">
        <v>44.0</v>
      </c>
      <c r="C382" s="3" t="s">
        <v>19</v>
      </c>
      <c r="D382" s="3">
        <v>8.0</v>
      </c>
      <c r="E382" s="3" t="s">
        <v>20</v>
      </c>
      <c r="F382" s="3">
        <v>3.0</v>
      </c>
      <c r="G382" s="3">
        <v>2.0</v>
      </c>
      <c r="H382" s="3" t="s">
        <v>672</v>
      </c>
      <c r="I382" s="3" t="s">
        <v>673</v>
      </c>
      <c r="J382" s="3" t="s">
        <v>674</v>
      </c>
      <c r="K382" s="3" t="s">
        <v>24</v>
      </c>
      <c r="L382" s="3">
        <v>3.0</v>
      </c>
      <c r="M382" s="3" t="s">
        <v>25</v>
      </c>
      <c r="N382" s="3" t="s">
        <v>678</v>
      </c>
      <c r="O382" s="3" t="s">
        <v>427</v>
      </c>
      <c r="P382" s="4">
        <v>21092.0</v>
      </c>
      <c r="Q382" s="3" t="s">
        <v>75</v>
      </c>
      <c r="S382" s="3" t="s">
        <v>34</v>
      </c>
    </row>
    <row r="383">
      <c r="A383" s="2">
        <v>42318.71487268519</v>
      </c>
      <c r="B383" s="3">
        <v>44.0</v>
      </c>
      <c r="C383" s="3" t="s">
        <v>19</v>
      </c>
      <c r="D383" s="3">
        <v>8.0</v>
      </c>
      <c r="E383" s="3" t="s">
        <v>20</v>
      </c>
      <c r="F383" s="3">
        <v>3.0</v>
      </c>
      <c r="G383" s="3">
        <v>2.0</v>
      </c>
      <c r="H383" s="3" t="s">
        <v>672</v>
      </c>
      <c r="I383" s="3" t="s">
        <v>673</v>
      </c>
      <c r="J383" s="3" t="s">
        <v>674</v>
      </c>
      <c r="K383" s="3" t="s">
        <v>24</v>
      </c>
      <c r="L383" s="3">
        <v>4.0</v>
      </c>
      <c r="M383" s="3" t="s">
        <v>30</v>
      </c>
      <c r="N383" s="3" t="s">
        <v>679</v>
      </c>
      <c r="O383" s="3" t="s">
        <v>158</v>
      </c>
      <c r="P383" s="4">
        <v>25192.0</v>
      </c>
      <c r="Q383" s="3" t="s">
        <v>40</v>
      </c>
      <c r="S383" s="3" t="s">
        <v>34</v>
      </c>
    </row>
    <row r="384">
      <c r="A384" s="2">
        <v>42318.71487268519</v>
      </c>
      <c r="B384" s="3">
        <v>44.0</v>
      </c>
      <c r="C384" s="3" t="s">
        <v>19</v>
      </c>
      <c r="D384" s="3">
        <v>8.0</v>
      </c>
      <c r="E384" s="3" t="s">
        <v>20</v>
      </c>
      <c r="F384" s="3">
        <v>3.0</v>
      </c>
      <c r="G384" s="3">
        <v>2.0</v>
      </c>
      <c r="H384" s="3" t="s">
        <v>672</v>
      </c>
      <c r="I384" s="3" t="s">
        <v>673</v>
      </c>
      <c r="J384" s="3" t="s">
        <v>674</v>
      </c>
      <c r="K384" s="3" t="s">
        <v>24</v>
      </c>
      <c r="L384" s="3">
        <v>5.0</v>
      </c>
      <c r="M384" s="3" t="s">
        <v>25</v>
      </c>
      <c r="N384" s="3" t="s">
        <v>680</v>
      </c>
      <c r="O384" s="3" t="s">
        <v>681</v>
      </c>
      <c r="P384" s="4">
        <v>20443.0</v>
      </c>
      <c r="Q384" s="3" t="s">
        <v>75</v>
      </c>
      <c r="S384" s="3" t="s">
        <v>34</v>
      </c>
    </row>
    <row r="385">
      <c r="A385" s="2">
        <v>42318.71487268519</v>
      </c>
      <c r="B385" s="3">
        <v>44.0</v>
      </c>
      <c r="C385" s="3" t="s">
        <v>19</v>
      </c>
      <c r="D385" s="3">
        <v>8.0</v>
      </c>
      <c r="E385" s="3" t="s">
        <v>20</v>
      </c>
      <c r="F385" s="3">
        <v>3.0</v>
      </c>
      <c r="G385" s="3">
        <v>2.0</v>
      </c>
      <c r="H385" s="3" t="s">
        <v>672</v>
      </c>
      <c r="I385" s="3" t="s">
        <v>673</v>
      </c>
      <c r="J385" s="3" t="s">
        <v>674</v>
      </c>
      <c r="K385" s="3" t="s">
        <v>24</v>
      </c>
      <c r="L385" s="3">
        <v>6.0</v>
      </c>
      <c r="M385" s="3" t="s">
        <v>30</v>
      </c>
      <c r="N385" s="3" t="s">
        <v>682</v>
      </c>
      <c r="O385" s="3" t="s">
        <v>683</v>
      </c>
      <c r="P385" s="4">
        <v>16635.0</v>
      </c>
      <c r="Q385" s="3" t="s">
        <v>105</v>
      </c>
      <c r="S385" s="3" t="s">
        <v>34</v>
      </c>
    </row>
    <row r="386">
      <c r="A386" s="2">
        <v>42318.71487268519</v>
      </c>
      <c r="B386" s="3">
        <v>44.0</v>
      </c>
      <c r="C386" s="3" t="s">
        <v>19</v>
      </c>
      <c r="D386" s="3">
        <v>8.0</v>
      </c>
      <c r="E386" s="3" t="s">
        <v>20</v>
      </c>
      <c r="F386" s="3">
        <v>3.0</v>
      </c>
      <c r="G386" s="3">
        <v>2.0</v>
      </c>
      <c r="H386" s="3" t="s">
        <v>672</v>
      </c>
      <c r="I386" s="3" t="s">
        <v>673</v>
      </c>
      <c r="J386" s="3" t="s">
        <v>674</v>
      </c>
      <c r="K386" s="3" t="s">
        <v>24</v>
      </c>
      <c r="L386" s="3">
        <v>7.0</v>
      </c>
      <c r="M386" s="3" t="s">
        <v>25</v>
      </c>
      <c r="N386" s="3" t="s">
        <v>684</v>
      </c>
      <c r="O386" s="3" t="s">
        <v>685</v>
      </c>
      <c r="P386" s="4">
        <v>32910.0</v>
      </c>
      <c r="Q386" s="3" t="s">
        <v>191</v>
      </c>
      <c r="S386" s="3" t="s">
        <v>34</v>
      </c>
    </row>
    <row r="387">
      <c r="A387" s="2">
        <v>42318.71487268519</v>
      </c>
      <c r="B387" s="3">
        <v>44.0</v>
      </c>
      <c r="C387" s="3" t="s">
        <v>19</v>
      </c>
      <c r="D387" s="3">
        <v>8.0</v>
      </c>
      <c r="E387" s="3" t="s">
        <v>20</v>
      </c>
      <c r="F387" s="3">
        <v>3.0</v>
      </c>
      <c r="G387" s="3">
        <v>2.0</v>
      </c>
      <c r="H387" s="3" t="s">
        <v>672</v>
      </c>
      <c r="I387" s="3" t="s">
        <v>673</v>
      </c>
      <c r="J387" s="3" t="s">
        <v>674</v>
      </c>
      <c r="K387" s="3" t="s">
        <v>24</v>
      </c>
      <c r="L387" s="3">
        <v>8.0</v>
      </c>
      <c r="M387" s="3" t="s">
        <v>30</v>
      </c>
      <c r="N387" s="3" t="s">
        <v>686</v>
      </c>
      <c r="O387" s="3" t="s">
        <v>98</v>
      </c>
      <c r="P387" s="4">
        <v>20201.0</v>
      </c>
      <c r="Q387" s="3" t="s">
        <v>687</v>
      </c>
      <c r="S387" s="3" t="s">
        <v>34</v>
      </c>
    </row>
    <row r="388">
      <c r="A388" s="2">
        <v>42318.71487268519</v>
      </c>
      <c r="B388" s="3">
        <v>44.0</v>
      </c>
      <c r="C388" s="3" t="s">
        <v>19</v>
      </c>
      <c r="D388" s="3">
        <v>8.0</v>
      </c>
      <c r="E388" s="3" t="s">
        <v>20</v>
      </c>
      <c r="F388" s="3">
        <v>3.0</v>
      </c>
      <c r="G388" s="3">
        <v>2.0</v>
      </c>
      <c r="H388" s="3" t="s">
        <v>672</v>
      </c>
      <c r="I388" s="3" t="s">
        <v>673</v>
      </c>
      <c r="J388" s="3" t="s">
        <v>674</v>
      </c>
      <c r="K388" s="3" t="s">
        <v>24</v>
      </c>
      <c r="L388" s="3">
        <v>9.0</v>
      </c>
      <c r="M388" s="3" t="s">
        <v>25</v>
      </c>
      <c r="N388" s="3" t="s">
        <v>688</v>
      </c>
      <c r="O388" s="3" t="s">
        <v>417</v>
      </c>
      <c r="P388" s="4">
        <v>17501.0</v>
      </c>
      <c r="Q388" s="3" t="s">
        <v>105</v>
      </c>
      <c r="S388" s="3" t="s">
        <v>34</v>
      </c>
    </row>
    <row r="389">
      <c r="A389" s="2">
        <v>42318.71487268519</v>
      </c>
      <c r="B389" s="3">
        <v>44.0</v>
      </c>
      <c r="C389" s="3" t="s">
        <v>19</v>
      </c>
      <c r="D389" s="3">
        <v>8.0</v>
      </c>
      <c r="E389" s="3" t="s">
        <v>20</v>
      </c>
      <c r="F389" s="3">
        <v>3.0</v>
      </c>
      <c r="G389" s="3">
        <v>2.0</v>
      </c>
      <c r="H389" s="3" t="s">
        <v>672</v>
      </c>
      <c r="I389" s="3" t="s">
        <v>673</v>
      </c>
      <c r="J389" s="3" t="s">
        <v>674</v>
      </c>
      <c r="K389" s="3" t="s">
        <v>24</v>
      </c>
      <c r="L389" s="3">
        <v>10.0</v>
      </c>
      <c r="M389" s="3" t="s">
        <v>30</v>
      </c>
      <c r="N389" s="3" t="s">
        <v>689</v>
      </c>
      <c r="O389" s="3" t="s">
        <v>690</v>
      </c>
      <c r="P389" s="4">
        <v>22797.0</v>
      </c>
      <c r="Q389" s="3" t="s">
        <v>110</v>
      </c>
      <c r="S389" s="3" t="s">
        <v>34</v>
      </c>
    </row>
    <row r="390">
      <c r="A390" s="2">
        <v>42318.71487268519</v>
      </c>
      <c r="B390" s="3">
        <v>44.0</v>
      </c>
      <c r="C390" s="3" t="s">
        <v>19</v>
      </c>
      <c r="D390" s="3">
        <v>8.0</v>
      </c>
      <c r="E390" s="3" t="s">
        <v>20</v>
      </c>
      <c r="F390" s="3">
        <v>3.0</v>
      </c>
      <c r="G390" s="3">
        <v>2.0</v>
      </c>
      <c r="H390" s="3" t="s">
        <v>672</v>
      </c>
      <c r="I390" s="3" t="s">
        <v>673</v>
      </c>
      <c r="J390" s="3" t="s">
        <v>674</v>
      </c>
      <c r="K390" s="3" t="s">
        <v>24</v>
      </c>
      <c r="L390" s="3">
        <v>11.0</v>
      </c>
      <c r="M390" s="3" t="s">
        <v>25</v>
      </c>
      <c r="N390" s="3" t="s">
        <v>691</v>
      </c>
      <c r="O390" s="3" t="s">
        <v>692</v>
      </c>
      <c r="P390" s="4">
        <v>20708.0</v>
      </c>
      <c r="Q390" s="3" t="s">
        <v>49</v>
      </c>
      <c r="S390" s="3" t="s">
        <v>34</v>
      </c>
    </row>
    <row r="391">
      <c r="A391" s="2">
        <v>42318.71487268519</v>
      </c>
      <c r="B391" s="3">
        <v>44.0</v>
      </c>
      <c r="C391" s="3" t="s">
        <v>19</v>
      </c>
      <c r="D391" s="3">
        <v>10.0</v>
      </c>
      <c r="E391" s="3" t="s">
        <v>61</v>
      </c>
      <c r="F391" s="3">
        <v>3.0</v>
      </c>
      <c r="G391" s="3">
        <v>2.0</v>
      </c>
      <c r="H391" s="3" t="s">
        <v>672</v>
      </c>
      <c r="I391" s="3" t="s">
        <v>673</v>
      </c>
      <c r="J391" s="3" t="s">
        <v>674</v>
      </c>
      <c r="K391" s="3" t="s">
        <v>24</v>
      </c>
      <c r="L391" s="3">
        <v>1.0</v>
      </c>
      <c r="M391" s="3" t="s">
        <v>30</v>
      </c>
      <c r="N391" s="3" t="s">
        <v>693</v>
      </c>
      <c r="O391" s="3" t="s">
        <v>694</v>
      </c>
      <c r="P391" s="4">
        <v>26932.0</v>
      </c>
      <c r="Q391" s="3" t="s">
        <v>33</v>
      </c>
      <c r="S391" s="3" t="s">
        <v>34</v>
      </c>
    </row>
    <row r="392">
      <c r="A392" s="2">
        <v>42318.71487268519</v>
      </c>
      <c r="B392" s="3">
        <v>44.0</v>
      </c>
      <c r="C392" s="3" t="s">
        <v>19</v>
      </c>
      <c r="D392" s="3">
        <v>10.0</v>
      </c>
      <c r="E392" s="3" t="s">
        <v>61</v>
      </c>
      <c r="F392" s="3">
        <v>3.0</v>
      </c>
      <c r="G392" s="3">
        <v>2.0</v>
      </c>
      <c r="H392" s="3" t="s">
        <v>672</v>
      </c>
      <c r="I392" s="3" t="s">
        <v>673</v>
      </c>
      <c r="J392" s="3" t="s">
        <v>674</v>
      </c>
      <c r="K392" s="3" t="s">
        <v>24</v>
      </c>
      <c r="L392" s="3">
        <v>2.0</v>
      </c>
      <c r="M392" s="3" t="s">
        <v>25</v>
      </c>
      <c r="N392" s="3" t="s">
        <v>695</v>
      </c>
      <c r="O392" s="3" t="s">
        <v>580</v>
      </c>
      <c r="P392" s="4">
        <v>19198.0</v>
      </c>
      <c r="Q392" s="3" t="s">
        <v>209</v>
      </c>
      <c r="S392" s="3" t="s">
        <v>34</v>
      </c>
    </row>
    <row r="393">
      <c r="A393" s="2">
        <v>42318.71487268519</v>
      </c>
      <c r="B393" s="3">
        <v>44.0</v>
      </c>
      <c r="C393" s="3" t="s">
        <v>19</v>
      </c>
      <c r="D393" s="3">
        <v>10.0</v>
      </c>
      <c r="E393" s="3" t="s">
        <v>61</v>
      </c>
      <c r="F393" s="3">
        <v>3.0</v>
      </c>
      <c r="G393" s="3">
        <v>2.0</v>
      </c>
      <c r="H393" s="3" t="s">
        <v>672</v>
      </c>
      <c r="I393" s="3" t="s">
        <v>673</v>
      </c>
      <c r="J393" s="3" t="s">
        <v>674</v>
      </c>
      <c r="K393" s="3" t="s">
        <v>24</v>
      </c>
      <c r="L393" s="3">
        <v>3.0</v>
      </c>
      <c r="M393" s="3" t="s">
        <v>30</v>
      </c>
      <c r="N393" s="3" t="s">
        <v>696</v>
      </c>
      <c r="O393" s="3" t="s">
        <v>697</v>
      </c>
      <c r="P393" s="4">
        <v>27483.0</v>
      </c>
      <c r="Q393" s="3" t="s">
        <v>266</v>
      </c>
      <c r="S393" s="3" t="s">
        <v>34</v>
      </c>
    </row>
    <row r="394">
      <c r="A394" s="2">
        <v>42318.71487268519</v>
      </c>
      <c r="B394" s="3">
        <v>44.0</v>
      </c>
      <c r="C394" s="3" t="s">
        <v>19</v>
      </c>
      <c r="D394" s="3">
        <v>10.0</v>
      </c>
      <c r="E394" s="3" t="s">
        <v>61</v>
      </c>
      <c r="F394" s="3">
        <v>3.0</v>
      </c>
      <c r="G394" s="3">
        <v>2.0</v>
      </c>
      <c r="H394" s="3" t="s">
        <v>672</v>
      </c>
      <c r="I394" s="3" t="s">
        <v>673</v>
      </c>
      <c r="J394" s="3" t="s">
        <v>674</v>
      </c>
      <c r="K394" s="3" t="s">
        <v>24</v>
      </c>
      <c r="L394" s="3">
        <v>4.0</v>
      </c>
      <c r="M394" s="3" t="s">
        <v>25</v>
      </c>
      <c r="N394" s="3" t="s">
        <v>698</v>
      </c>
      <c r="O394" s="3" t="s">
        <v>218</v>
      </c>
      <c r="P394" s="4">
        <v>17454.0</v>
      </c>
      <c r="Q394" s="3" t="s">
        <v>105</v>
      </c>
      <c r="S394" s="3" t="s">
        <v>34</v>
      </c>
    </row>
    <row r="395">
      <c r="A395" s="2">
        <v>42318.71487268519</v>
      </c>
      <c r="B395" s="3">
        <v>44.0</v>
      </c>
      <c r="C395" s="3" t="s">
        <v>19</v>
      </c>
      <c r="D395" s="3">
        <v>10.0</v>
      </c>
      <c r="E395" s="3" t="s">
        <v>61</v>
      </c>
      <c r="F395" s="3">
        <v>3.0</v>
      </c>
      <c r="G395" s="3">
        <v>2.0</v>
      </c>
      <c r="H395" s="3" t="s">
        <v>672</v>
      </c>
      <c r="I395" s="3" t="s">
        <v>673</v>
      </c>
      <c r="J395" s="3" t="s">
        <v>674</v>
      </c>
      <c r="K395" s="3" t="s">
        <v>24</v>
      </c>
      <c r="L395" s="3">
        <v>5.0</v>
      </c>
      <c r="M395" s="3" t="s">
        <v>30</v>
      </c>
      <c r="N395" s="3" t="s">
        <v>699</v>
      </c>
      <c r="O395" s="3" t="s">
        <v>700</v>
      </c>
      <c r="P395" s="4">
        <v>26728.0</v>
      </c>
      <c r="Q395" s="3" t="s">
        <v>52</v>
      </c>
      <c r="S395" s="3" t="s">
        <v>34</v>
      </c>
    </row>
    <row r="396">
      <c r="A396" s="2">
        <v>42318.71487268519</v>
      </c>
      <c r="B396" s="3">
        <v>44.0</v>
      </c>
      <c r="C396" s="3" t="s">
        <v>19</v>
      </c>
      <c r="D396" s="3">
        <v>10.0</v>
      </c>
      <c r="E396" s="3" t="s">
        <v>61</v>
      </c>
      <c r="F396" s="3">
        <v>3.0</v>
      </c>
      <c r="G396" s="3">
        <v>2.0</v>
      </c>
      <c r="H396" s="3" t="s">
        <v>672</v>
      </c>
      <c r="I396" s="3" t="s">
        <v>673</v>
      </c>
      <c r="J396" s="3" t="s">
        <v>674</v>
      </c>
      <c r="K396" s="3" t="s">
        <v>24</v>
      </c>
      <c r="L396" s="3">
        <v>6.0</v>
      </c>
      <c r="M396" s="3" t="s">
        <v>25</v>
      </c>
      <c r="N396" s="3" t="s">
        <v>701</v>
      </c>
      <c r="O396" s="3" t="s">
        <v>95</v>
      </c>
      <c r="P396" s="4">
        <v>14536.0</v>
      </c>
      <c r="Q396" s="3" t="s">
        <v>49</v>
      </c>
      <c r="S396" s="3" t="s">
        <v>34</v>
      </c>
    </row>
    <row r="397">
      <c r="A397" s="2">
        <v>42318.71487268519</v>
      </c>
      <c r="B397" s="3">
        <v>44.0</v>
      </c>
      <c r="C397" s="3" t="s">
        <v>19</v>
      </c>
      <c r="D397" s="3">
        <v>10.0</v>
      </c>
      <c r="E397" s="3" t="s">
        <v>61</v>
      </c>
      <c r="F397" s="3">
        <v>3.0</v>
      </c>
      <c r="G397" s="3">
        <v>2.0</v>
      </c>
      <c r="H397" s="3" t="s">
        <v>672</v>
      </c>
      <c r="I397" s="3" t="s">
        <v>673</v>
      </c>
      <c r="J397" s="3" t="s">
        <v>674</v>
      </c>
      <c r="K397" s="3" t="s">
        <v>24</v>
      </c>
      <c r="L397" s="3">
        <v>7.0</v>
      </c>
      <c r="M397" s="3" t="s">
        <v>30</v>
      </c>
      <c r="N397" s="3" t="s">
        <v>469</v>
      </c>
      <c r="O397" s="3" t="s">
        <v>702</v>
      </c>
      <c r="P397" s="4">
        <v>28022.0</v>
      </c>
      <c r="Q397" s="3" t="s">
        <v>110</v>
      </c>
      <c r="S397" s="3" t="s">
        <v>34</v>
      </c>
    </row>
    <row r="398">
      <c r="A398" s="2">
        <v>42318.71487268519</v>
      </c>
      <c r="B398" s="3">
        <v>44.0</v>
      </c>
      <c r="C398" s="3" t="s">
        <v>19</v>
      </c>
      <c r="D398" s="3">
        <v>10.0</v>
      </c>
      <c r="E398" s="3" t="s">
        <v>61</v>
      </c>
      <c r="F398" s="3">
        <v>3.0</v>
      </c>
      <c r="G398" s="3">
        <v>2.0</v>
      </c>
      <c r="H398" s="3" t="s">
        <v>672</v>
      </c>
      <c r="I398" s="3" t="s">
        <v>673</v>
      </c>
      <c r="J398" s="3" t="s">
        <v>674</v>
      </c>
      <c r="K398" s="3" t="s">
        <v>24</v>
      </c>
      <c r="L398" s="3">
        <v>8.0</v>
      </c>
      <c r="M398" s="3" t="s">
        <v>25</v>
      </c>
      <c r="N398" s="3" t="s">
        <v>703</v>
      </c>
      <c r="O398" s="3" t="s">
        <v>251</v>
      </c>
      <c r="P398" s="4">
        <v>25709.0</v>
      </c>
      <c r="Q398" s="3" t="s">
        <v>169</v>
      </c>
      <c r="S398" s="3" t="s">
        <v>34</v>
      </c>
    </row>
    <row r="399">
      <c r="A399" s="2">
        <v>42318.71487268519</v>
      </c>
      <c r="B399" s="3">
        <v>44.0</v>
      </c>
      <c r="C399" s="3" t="s">
        <v>19</v>
      </c>
      <c r="D399" s="3">
        <v>10.0</v>
      </c>
      <c r="E399" s="3" t="s">
        <v>61</v>
      </c>
      <c r="F399" s="3">
        <v>3.0</v>
      </c>
      <c r="G399" s="3">
        <v>2.0</v>
      </c>
      <c r="H399" s="3" t="s">
        <v>672</v>
      </c>
      <c r="I399" s="3" t="s">
        <v>673</v>
      </c>
      <c r="J399" s="3" t="s">
        <v>674</v>
      </c>
      <c r="K399" s="3" t="s">
        <v>24</v>
      </c>
      <c r="L399" s="3">
        <v>9.0</v>
      </c>
      <c r="M399" s="3" t="s">
        <v>30</v>
      </c>
      <c r="N399" s="3" t="s">
        <v>704</v>
      </c>
      <c r="O399" s="3" t="s">
        <v>705</v>
      </c>
      <c r="P399" s="4">
        <v>18027.0</v>
      </c>
      <c r="Q399" s="3" t="s">
        <v>49</v>
      </c>
      <c r="S399" s="3" t="s">
        <v>34</v>
      </c>
    </row>
    <row r="400">
      <c r="A400" s="2">
        <v>42318.71487268519</v>
      </c>
      <c r="B400" s="3">
        <v>44.0</v>
      </c>
      <c r="C400" s="3" t="s">
        <v>19</v>
      </c>
      <c r="D400" s="3">
        <v>10.0</v>
      </c>
      <c r="E400" s="3" t="s">
        <v>61</v>
      </c>
      <c r="F400" s="3">
        <v>3.0</v>
      </c>
      <c r="G400" s="3">
        <v>2.0</v>
      </c>
      <c r="H400" s="3" t="s">
        <v>672</v>
      </c>
      <c r="I400" s="3" t="s">
        <v>673</v>
      </c>
      <c r="J400" s="3" t="s">
        <v>674</v>
      </c>
      <c r="K400" s="3" t="s">
        <v>24</v>
      </c>
      <c r="L400" s="3">
        <v>10.0</v>
      </c>
      <c r="M400" s="3" t="s">
        <v>25</v>
      </c>
      <c r="N400" s="3" t="s">
        <v>706</v>
      </c>
      <c r="O400" s="3" t="s">
        <v>109</v>
      </c>
      <c r="P400" s="4">
        <v>21313.0</v>
      </c>
      <c r="Q400" s="3" t="s">
        <v>46</v>
      </c>
      <c r="S400" s="3" t="s">
        <v>34</v>
      </c>
    </row>
    <row r="401">
      <c r="A401" s="2">
        <v>42318.71487268519</v>
      </c>
      <c r="B401" s="3">
        <v>44.0</v>
      </c>
      <c r="C401" s="3" t="s">
        <v>19</v>
      </c>
      <c r="D401" s="3">
        <v>10.0</v>
      </c>
      <c r="E401" s="3" t="s">
        <v>61</v>
      </c>
      <c r="F401" s="3">
        <v>3.0</v>
      </c>
      <c r="G401" s="3">
        <v>2.0</v>
      </c>
      <c r="H401" s="3" t="s">
        <v>672</v>
      </c>
      <c r="I401" s="3" t="s">
        <v>673</v>
      </c>
      <c r="J401" s="3" t="s">
        <v>674</v>
      </c>
      <c r="K401" s="3" t="s">
        <v>24</v>
      </c>
      <c r="L401" s="3">
        <v>11.0</v>
      </c>
      <c r="M401" s="3" t="s">
        <v>30</v>
      </c>
      <c r="N401" s="3" t="s">
        <v>707</v>
      </c>
      <c r="O401" s="3" t="s">
        <v>139</v>
      </c>
      <c r="P401" s="4">
        <v>26647.0</v>
      </c>
      <c r="Q401" s="3" t="s">
        <v>110</v>
      </c>
      <c r="S401" s="3" t="s">
        <v>34</v>
      </c>
    </row>
    <row r="402">
      <c r="A402" s="2">
        <v>42318.71487268519</v>
      </c>
      <c r="B402" s="3">
        <v>44.0</v>
      </c>
      <c r="C402" s="3" t="s">
        <v>19</v>
      </c>
      <c r="D402" s="3">
        <v>51.0</v>
      </c>
      <c r="E402" s="3" t="s">
        <v>87</v>
      </c>
      <c r="F402" s="3">
        <v>3.0</v>
      </c>
      <c r="G402" s="3">
        <v>2.0</v>
      </c>
      <c r="H402" s="3" t="s">
        <v>672</v>
      </c>
      <c r="I402" s="3" t="s">
        <v>673</v>
      </c>
      <c r="J402" s="3" t="s">
        <v>674</v>
      </c>
      <c r="K402" s="3" t="s">
        <v>24</v>
      </c>
      <c r="L402" s="3">
        <v>1.0</v>
      </c>
      <c r="M402" s="3" t="s">
        <v>30</v>
      </c>
      <c r="N402" s="3" t="s">
        <v>708</v>
      </c>
      <c r="O402" s="3" t="s">
        <v>709</v>
      </c>
      <c r="P402" s="4">
        <v>33339.0</v>
      </c>
      <c r="Q402" s="3" t="s">
        <v>37</v>
      </c>
      <c r="S402" s="3" t="s">
        <v>34</v>
      </c>
    </row>
    <row r="403">
      <c r="A403" s="2">
        <v>42318.71487268519</v>
      </c>
      <c r="B403" s="3">
        <v>44.0</v>
      </c>
      <c r="C403" s="3" t="s">
        <v>19</v>
      </c>
      <c r="D403" s="3">
        <v>51.0</v>
      </c>
      <c r="E403" s="3" t="s">
        <v>87</v>
      </c>
      <c r="F403" s="3">
        <v>3.0</v>
      </c>
      <c r="G403" s="3">
        <v>2.0</v>
      </c>
      <c r="H403" s="3" t="s">
        <v>672</v>
      </c>
      <c r="I403" s="3" t="s">
        <v>673</v>
      </c>
      <c r="J403" s="3" t="s">
        <v>674</v>
      </c>
      <c r="K403" s="3" t="s">
        <v>24</v>
      </c>
      <c r="L403" s="3">
        <v>2.0</v>
      </c>
      <c r="M403" s="3" t="s">
        <v>25</v>
      </c>
      <c r="N403" s="3" t="s">
        <v>710</v>
      </c>
      <c r="O403" s="3" t="s">
        <v>200</v>
      </c>
      <c r="P403" s="4">
        <v>17209.0</v>
      </c>
      <c r="Q403" s="3" t="s">
        <v>49</v>
      </c>
      <c r="S403" s="3" t="s">
        <v>34</v>
      </c>
    </row>
    <row r="404">
      <c r="A404" s="2">
        <v>42318.71487268519</v>
      </c>
      <c r="B404" s="3">
        <v>44.0</v>
      </c>
      <c r="C404" s="3" t="s">
        <v>19</v>
      </c>
      <c r="D404" s="3">
        <v>51.0</v>
      </c>
      <c r="E404" s="3" t="s">
        <v>87</v>
      </c>
      <c r="F404" s="3">
        <v>3.0</v>
      </c>
      <c r="G404" s="3">
        <v>2.0</v>
      </c>
      <c r="H404" s="3" t="s">
        <v>672</v>
      </c>
      <c r="I404" s="3" t="s">
        <v>673</v>
      </c>
      <c r="J404" s="3" t="s">
        <v>674</v>
      </c>
      <c r="K404" s="3" t="s">
        <v>24</v>
      </c>
      <c r="L404" s="3">
        <v>3.0</v>
      </c>
      <c r="M404" s="3" t="s">
        <v>30</v>
      </c>
      <c r="N404" s="3" t="s">
        <v>711</v>
      </c>
      <c r="O404" s="3" t="s">
        <v>355</v>
      </c>
      <c r="P404" s="4">
        <v>24882.0</v>
      </c>
      <c r="Q404" s="3" t="s">
        <v>712</v>
      </c>
      <c r="S404" s="3" t="s">
        <v>34</v>
      </c>
    </row>
    <row r="405">
      <c r="A405" s="2">
        <v>42318.71487268519</v>
      </c>
      <c r="B405" s="3">
        <v>44.0</v>
      </c>
      <c r="C405" s="3" t="s">
        <v>19</v>
      </c>
      <c r="D405" s="3">
        <v>51.0</v>
      </c>
      <c r="E405" s="3" t="s">
        <v>87</v>
      </c>
      <c r="F405" s="3">
        <v>3.0</v>
      </c>
      <c r="G405" s="3">
        <v>2.0</v>
      </c>
      <c r="H405" s="3" t="s">
        <v>672</v>
      </c>
      <c r="I405" s="3" t="s">
        <v>673</v>
      </c>
      <c r="J405" s="3" t="s">
        <v>674</v>
      </c>
      <c r="K405" s="3" t="s">
        <v>24</v>
      </c>
      <c r="L405" s="3">
        <v>4.0</v>
      </c>
      <c r="M405" s="3" t="s">
        <v>25</v>
      </c>
      <c r="N405" s="3" t="s">
        <v>713</v>
      </c>
      <c r="O405" s="3" t="s">
        <v>42</v>
      </c>
      <c r="P405" s="4">
        <v>26153.0</v>
      </c>
      <c r="Q405" s="3" t="s">
        <v>247</v>
      </c>
      <c r="S405" s="3" t="s">
        <v>34</v>
      </c>
    </row>
    <row r="406">
      <c r="A406" s="2">
        <v>42318.71487268519</v>
      </c>
      <c r="B406" s="3">
        <v>44.0</v>
      </c>
      <c r="C406" s="3" t="s">
        <v>19</v>
      </c>
      <c r="D406" s="3">
        <v>51.0</v>
      </c>
      <c r="E406" s="3" t="s">
        <v>87</v>
      </c>
      <c r="F406" s="3">
        <v>3.0</v>
      </c>
      <c r="G406" s="3">
        <v>2.0</v>
      </c>
      <c r="H406" s="3" t="s">
        <v>672</v>
      </c>
      <c r="I406" s="3" t="s">
        <v>673</v>
      </c>
      <c r="J406" s="3" t="s">
        <v>674</v>
      </c>
      <c r="K406" s="3" t="s">
        <v>24</v>
      </c>
      <c r="L406" s="3">
        <v>5.0</v>
      </c>
      <c r="M406" s="3" t="s">
        <v>30</v>
      </c>
      <c r="N406" s="3" t="s">
        <v>714</v>
      </c>
      <c r="O406" s="3" t="s">
        <v>98</v>
      </c>
      <c r="P406" s="4">
        <v>21674.0</v>
      </c>
      <c r="Q406" s="3" t="s">
        <v>40</v>
      </c>
      <c r="S406" s="3" t="s">
        <v>34</v>
      </c>
    </row>
    <row r="407">
      <c r="A407" s="2">
        <v>42318.71487268519</v>
      </c>
      <c r="B407" s="3">
        <v>44.0</v>
      </c>
      <c r="C407" s="3" t="s">
        <v>19</v>
      </c>
      <c r="D407" s="3">
        <v>51.0</v>
      </c>
      <c r="E407" s="3" t="s">
        <v>87</v>
      </c>
      <c r="F407" s="3">
        <v>3.0</v>
      </c>
      <c r="G407" s="3">
        <v>2.0</v>
      </c>
      <c r="H407" s="3" t="s">
        <v>672</v>
      </c>
      <c r="I407" s="3" t="s">
        <v>673</v>
      </c>
      <c r="J407" s="3" t="s">
        <v>674</v>
      </c>
      <c r="K407" s="3" t="s">
        <v>24</v>
      </c>
      <c r="L407" s="3">
        <v>6.0</v>
      </c>
      <c r="M407" s="3" t="s">
        <v>25</v>
      </c>
      <c r="N407" s="3" t="s">
        <v>715</v>
      </c>
      <c r="O407" s="3" t="s">
        <v>243</v>
      </c>
      <c r="P407" s="4">
        <v>17245.0</v>
      </c>
      <c r="Q407" s="3" t="s">
        <v>49</v>
      </c>
      <c r="S407" s="3" t="s">
        <v>34</v>
      </c>
    </row>
    <row r="408">
      <c r="A408" s="2">
        <v>42318.71487268519</v>
      </c>
      <c r="B408" s="3">
        <v>44.0</v>
      </c>
      <c r="C408" s="3" t="s">
        <v>19</v>
      </c>
      <c r="D408" s="3">
        <v>51.0</v>
      </c>
      <c r="E408" s="3" t="s">
        <v>87</v>
      </c>
      <c r="F408" s="3">
        <v>3.0</v>
      </c>
      <c r="G408" s="3">
        <v>2.0</v>
      </c>
      <c r="H408" s="3" t="s">
        <v>672</v>
      </c>
      <c r="I408" s="3" t="s">
        <v>673</v>
      </c>
      <c r="J408" s="3" t="s">
        <v>674</v>
      </c>
      <c r="K408" s="3" t="s">
        <v>24</v>
      </c>
      <c r="L408" s="3">
        <v>7.0</v>
      </c>
      <c r="M408" s="3" t="s">
        <v>30</v>
      </c>
      <c r="N408" s="3" t="s">
        <v>716</v>
      </c>
      <c r="O408" s="3" t="s">
        <v>717</v>
      </c>
      <c r="P408" s="4">
        <v>26144.0</v>
      </c>
      <c r="Q408" s="3" t="s">
        <v>132</v>
      </c>
      <c r="S408" s="3" t="s">
        <v>34</v>
      </c>
    </row>
    <row r="409">
      <c r="A409" s="2">
        <v>42318.71487268519</v>
      </c>
      <c r="B409" s="3">
        <v>44.0</v>
      </c>
      <c r="C409" s="3" t="s">
        <v>19</v>
      </c>
      <c r="D409" s="3">
        <v>51.0</v>
      </c>
      <c r="E409" s="3" t="s">
        <v>87</v>
      </c>
      <c r="F409" s="3">
        <v>3.0</v>
      </c>
      <c r="G409" s="3">
        <v>2.0</v>
      </c>
      <c r="H409" s="3" t="s">
        <v>672</v>
      </c>
      <c r="I409" s="3" t="s">
        <v>673</v>
      </c>
      <c r="J409" s="3" t="s">
        <v>674</v>
      </c>
      <c r="K409" s="3" t="s">
        <v>24</v>
      </c>
      <c r="L409" s="3">
        <v>8.0</v>
      </c>
      <c r="M409" s="3" t="s">
        <v>25</v>
      </c>
      <c r="N409" s="3" t="s">
        <v>718</v>
      </c>
      <c r="O409" s="3" t="s">
        <v>523</v>
      </c>
      <c r="P409" s="4">
        <v>22544.0</v>
      </c>
      <c r="Q409" s="3" t="s">
        <v>132</v>
      </c>
      <c r="S409" s="3" t="s">
        <v>34</v>
      </c>
    </row>
    <row r="410">
      <c r="A410" s="2">
        <v>42318.71487268519</v>
      </c>
      <c r="B410" s="3">
        <v>44.0</v>
      </c>
      <c r="C410" s="3" t="s">
        <v>19</v>
      </c>
      <c r="D410" s="3">
        <v>51.0</v>
      </c>
      <c r="E410" s="3" t="s">
        <v>87</v>
      </c>
      <c r="F410" s="3">
        <v>3.0</v>
      </c>
      <c r="G410" s="3">
        <v>2.0</v>
      </c>
      <c r="H410" s="3" t="s">
        <v>672</v>
      </c>
      <c r="I410" s="3" t="s">
        <v>673</v>
      </c>
      <c r="J410" s="3" t="s">
        <v>674</v>
      </c>
      <c r="K410" s="3" t="s">
        <v>24</v>
      </c>
      <c r="L410" s="3">
        <v>9.0</v>
      </c>
      <c r="M410" s="3" t="s">
        <v>30</v>
      </c>
      <c r="N410" s="3" t="s">
        <v>719</v>
      </c>
      <c r="O410" s="3" t="s">
        <v>283</v>
      </c>
      <c r="P410" s="4">
        <v>24733.0</v>
      </c>
      <c r="Q410" s="3" t="s">
        <v>247</v>
      </c>
      <c r="S410" s="3" t="s">
        <v>34</v>
      </c>
    </row>
    <row r="411">
      <c r="A411" s="2">
        <v>42318.71487268519</v>
      </c>
      <c r="B411" s="3">
        <v>44.0</v>
      </c>
      <c r="C411" s="3" t="s">
        <v>19</v>
      </c>
      <c r="D411" s="3">
        <v>51.0</v>
      </c>
      <c r="E411" s="3" t="s">
        <v>87</v>
      </c>
      <c r="F411" s="3">
        <v>3.0</v>
      </c>
      <c r="G411" s="3">
        <v>2.0</v>
      </c>
      <c r="H411" s="3" t="s">
        <v>672</v>
      </c>
      <c r="I411" s="3" t="s">
        <v>673</v>
      </c>
      <c r="J411" s="3" t="s">
        <v>674</v>
      </c>
      <c r="K411" s="3" t="s">
        <v>24</v>
      </c>
      <c r="L411" s="3">
        <v>10.0</v>
      </c>
      <c r="M411" s="3" t="s">
        <v>25</v>
      </c>
      <c r="N411" s="3" t="s">
        <v>720</v>
      </c>
      <c r="O411" s="3" t="s">
        <v>580</v>
      </c>
      <c r="P411" s="4">
        <v>16754.0</v>
      </c>
      <c r="Q411" s="3" t="s">
        <v>72</v>
      </c>
      <c r="S411" s="3" t="s">
        <v>34</v>
      </c>
    </row>
    <row r="412">
      <c r="A412" s="2">
        <v>42318.71487268519</v>
      </c>
      <c r="B412" s="3">
        <v>44.0</v>
      </c>
      <c r="C412" s="3" t="s">
        <v>19</v>
      </c>
      <c r="D412" s="3">
        <v>51.0</v>
      </c>
      <c r="E412" s="3" t="s">
        <v>87</v>
      </c>
      <c r="F412" s="3">
        <v>3.0</v>
      </c>
      <c r="G412" s="3">
        <v>2.0</v>
      </c>
      <c r="H412" s="3" t="s">
        <v>672</v>
      </c>
      <c r="I412" s="3" t="s">
        <v>673</v>
      </c>
      <c r="J412" s="3" t="s">
        <v>674</v>
      </c>
      <c r="K412" s="3" t="s">
        <v>24</v>
      </c>
      <c r="L412" s="3">
        <v>11.0</v>
      </c>
      <c r="M412" s="3" t="s">
        <v>30</v>
      </c>
      <c r="N412" s="3" t="s">
        <v>721</v>
      </c>
      <c r="O412" s="3" t="s">
        <v>722</v>
      </c>
      <c r="P412" s="4">
        <v>16352.0</v>
      </c>
      <c r="Q412" s="3" t="s">
        <v>49</v>
      </c>
      <c r="S412" s="3" t="s">
        <v>34</v>
      </c>
    </row>
    <row r="413">
      <c r="A413" s="2">
        <v>42318.71487268519</v>
      </c>
      <c r="B413" s="3">
        <v>44.0</v>
      </c>
      <c r="C413" s="3" t="s">
        <v>19</v>
      </c>
      <c r="D413" s="3">
        <v>51.0</v>
      </c>
      <c r="E413" s="3" t="s">
        <v>87</v>
      </c>
      <c r="F413" s="3">
        <v>3.0</v>
      </c>
      <c r="G413" s="3">
        <v>2.0</v>
      </c>
      <c r="H413" s="3" t="s">
        <v>672</v>
      </c>
      <c r="I413" s="3" t="s">
        <v>673</v>
      </c>
      <c r="J413" s="3" t="s">
        <v>674</v>
      </c>
      <c r="K413" s="3" t="s">
        <v>24</v>
      </c>
      <c r="L413" s="3">
        <v>12.0</v>
      </c>
      <c r="M413" s="3" t="s">
        <v>25</v>
      </c>
      <c r="N413" s="3" t="s">
        <v>723</v>
      </c>
      <c r="O413" s="3" t="s">
        <v>724</v>
      </c>
      <c r="P413" s="4">
        <v>19473.0</v>
      </c>
      <c r="Q413" s="3" t="s">
        <v>86</v>
      </c>
      <c r="S413" s="3" t="s">
        <v>34</v>
      </c>
    </row>
    <row r="414">
      <c r="A414" s="2">
        <v>42318.71487268519</v>
      </c>
      <c r="B414" s="3">
        <v>44.0</v>
      </c>
      <c r="C414" s="3" t="s">
        <v>19</v>
      </c>
      <c r="D414" s="3">
        <v>51.0</v>
      </c>
      <c r="E414" s="3" t="s">
        <v>87</v>
      </c>
      <c r="F414" s="3">
        <v>3.0</v>
      </c>
      <c r="G414" s="3">
        <v>2.0</v>
      </c>
      <c r="H414" s="3" t="s">
        <v>672</v>
      </c>
      <c r="I414" s="3" t="s">
        <v>673</v>
      </c>
      <c r="J414" s="3" t="s">
        <v>674</v>
      </c>
      <c r="K414" s="3" t="s">
        <v>24</v>
      </c>
      <c r="L414" s="3">
        <v>13.0</v>
      </c>
      <c r="M414" s="3" t="s">
        <v>30</v>
      </c>
      <c r="N414" s="3" t="s">
        <v>725</v>
      </c>
      <c r="O414" s="3" t="s">
        <v>726</v>
      </c>
      <c r="P414" s="4">
        <v>27437.0</v>
      </c>
      <c r="Q414" s="3" t="s">
        <v>43</v>
      </c>
      <c r="S414" s="3" t="s">
        <v>34</v>
      </c>
    </row>
    <row r="415">
      <c r="A415" s="2">
        <v>42318.71487268519</v>
      </c>
      <c r="B415" s="3">
        <v>44.0</v>
      </c>
      <c r="C415" s="3" t="s">
        <v>19</v>
      </c>
      <c r="D415" s="3">
        <v>51.0</v>
      </c>
      <c r="E415" s="3" t="s">
        <v>87</v>
      </c>
      <c r="F415" s="3">
        <v>3.0</v>
      </c>
      <c r="G415" s="3">
        <v>2.0</v>
      </c>
      <c r="H415" s="3" t="s">
        <v>672</v>
      </c>
      <c r="I415" s="3" t="s">
        <v>673</v>
      </c>
      <c r="J415" s="3" t="s">
        <v>674</v>
      </c>
      <c r="K415" s="3" t="s">
        <v>24</v>
      </c>
      <c r="L415" s="3">
        <v>14.0</v>
      </c>
      <c r="M415" s="3" t="s">
        <v>25</v>
      </c>
      <c r="N415" s="3" t="s">
        <v>727</v>
      </c>
      <c r="O415" s="3" t="s">
        <v>109</v>
      </c>
      <c r="P415" s="4">
        <v>12993.0</v>
      </c>
      <c r="Q415" s="3" t="s">
        <v>49</v>
      </c>
      <c r="S415" s="3" t="s">
        <v>34</v>
      </c>
    </row>
    <row r="416">
      <c r="A416" s="2">
        <v>42318.71487268519</v>
      </c>
      <c r="B416" s="3">
        <v>44.0</v>
      </c>
      <c r="C416" s="3" t="s">
        <v>19</v>
      </c>
      <c r="D416" s="3">
        <v>51.0</v>
      </c>
      <c r="E416" s="3" t="s">
        <v>87</v>
      </c>
      <c r="F416" s="3">
        <v>3.0</v>
      </c>
      <c r="G416" s="3">
        <v>2.0</v>
      </c>
      <c r="H416" s="3" t="s">
        <v>672</v>
      </c>
      <c r="I416" s="3" t="s">
        <v>673</v>
      </c>
      <c r="J416" s="3" t="s">
        <v>674</v>
      </c>
      <c r="K416" s="3" t="s">
        <v>24</v>
      </c>
      <c r="L416" s="3">
        <v>15.0</v>
      </c>
      <c r="M416" s="3" t="s">
        <v>30</v>
      </c>
      <c r="N416" s="3" t="s">
        <v>728</v>
      </c>
      <c r="O416" s="3" t="s">
        <v>729</v>
      </c>
      <c r="P416" s="4">
        <v>19583.0</v>
      </c>
      <c r="Q416" s="3" t="s">
        <v>105</v>
      </c>
      <c r="S416" s="3" t="s">
        <v>34</v>
      </c>
    </row>
    <row r="417">
      <c r="A417" s="2">
        <v>42318.71487268519</v>
      </c>
      <c r="B417" s="3">
        <v>44.0</v>
      </c>
      <c r="C417" s="3" t="s">
        <v>19</v>
      </c>
      <c r="D417" s="3">
        <v>51.0</v>
      </c>
      <c r="E417" s="3" t="s">
        <v>87</v>
      </c>
      <c r="F417" s="3">
        <v>3.0</v>
      </c>
      <c r="G417" s="3">
        <v>2.0</v>
      </c>
      <c r="H417" s="3" t="s">
        <v>672</v>
      </c>
      <c r="I417" s="3" t="s">
        <v>673</v>
      </c>
      <c r="J417" s="3" t="s">
        <v>674</v>
      </c>
      <c r="K417" s="3" t="s">
        <v>24</v>
      </c>
      <c r="L417" s="3">
        <v>16.0</v>
      </c>
      <c r="M417" s="3" t="s">
        <v>25</v>
      </c>
      <c r="N417" s="3" t="s">
        <v>730</v>
      </c>
      <c r="O417" s="3" t="s">
        <v>141</v>
      </c>
      <c r="P417" s="4">
        <v>23773.0</v>
      </c>
      <c r="Q417" s="3" t="s">
        <v>132</v>
      </c>
      <c r="S417" s="3" t="s">
        <v>34</v>
      </c>
    </row>
    <row r="418">
      <c r="A418" s="2">
        <v>42318.71487268519</v>
      </c>
      <c r="B418" s="3">
        <v>44.0</v>
      </c>
      <c r="C418" s="3" t="s">
        <v>19</v>
      </c>
      <c r="D418" s="3">
        <v>51.0</v>
      </c>
      <c r="E418" s="3" t="s">
        <v>87</v>
      </c>
      <c r="F418" s="3">
        <v>3.0</v>
      </c>
      <c r="G418" s="3">
        <v>2.0</v>
      </c>
      <c r="H418" s="3" t="s">
        <v>672</v>
      </c>
      <c r="I418" s="3" t="s">
        <v>673</v>
      </c>
      <c r="J418" s="3" t="s">
        <v>674</v>
      </c>
      <c r="K418" s="3" t="s">
        <v>24</v>
      </c>
      <c r="L418" s="3">
        <v>17.0</v>
      </c>
      <c r="M418" s="3" t="s">
        <v>30</v>
      </c>
      <c r="N418" s="3" t="s">
        <v>731</v>
      </c>
      <c r="O418" s="3" t="s">
        <v>490</v>
      </c>
      <c r="P418" s="4">
        <v>20302.0</v>
      </c>
      <c r="Q418" s="3" t="s">
        <v>209</v>
      </c>
      <c r="S418" s="3" t="s">
        <v>34</v>
      </c>
    </row>
    <row r="419">
      <c r="A419" s="2">
        <v>42318.71487268519</v>
      </c>
      <c r="B419" s="3">
        <v>44.0</v>
      </c>
      <c r="C419" s="3" t="s">
        <v>19</v>
      </c>
      <c r="D419" s="3">
        <v>51.0</v>
      </c>
      <c r="E419" s="3" t="s">
        <v>87</v>
      </c>
      <c r="F419" s="3">
        <v>3.0</v>
      </c>
      <c r="G419" s="3">
        <v>2.0</v>
      </c>
      <c r="H419" s="3" t="s">
        <v>672</v>
      </c>
      <c r="I419" s="3" t="s">
        <v>673</v>
      </c>
      <c r="J419" s="3" t="s">
        <v>674</v>
      </c>
      <c r="K419" s="3" t="s">
        <v>24</v>
      </c>
      <c r="L419" s="3">
        <v>18.0</v>
      </c>
      <c r="M419" s="3" t="s">
        <v>25</v>
      </c>
      <c r="N419" s="3" t="s">
        <v>732</v>
      </c>
      <c r="O419" s="3" t="s">
        <v>366</v>
      </c>
      <c r="P419" s="4">
        <v>30235.0</v>
      </c>
      <c r="Q419" s="3" t="s">
        <v>110</v>
      </c>
      <c r="S419" s="3" t="s">
        <v>34</v>
      </c>
    </row>
    <row r="420">
      <c r="A420" s="2">
        <v>42318.71487268519</v>
      </c>
      <c r="B420" s="3">
        <v>44.0</v>
      </c>
      <c r="C420" s="3" t="s">
        <v>19</v>
      </c>
      <c r="D420" s="3">
        <v>51.0</v>
      </c>
      <c r="E420" s="3" t="s">
        <v>87</v>
      </c>
      <c r="F420" s="3">
        <v>3.0</v>
      </c>
      <c r="G420" s="3">
        <v>2.0</v>
      </c>
      <c r="H420" s="3" t="s">
        <v>672</v>
      </c>
      <c r="I420" s="3" t="s">
        <v>673</v>
      </c>
      <c r="J420" s="3" t="s">
        <v>674</v>
      </c>
      <c r="K420" s="3" t="s">
        <v>24</v>
      </c>
      <c r="L420" s="3">
        <v>19.0</v>
      </c>
      <c r="M420" s="3" t="s">
        <v>30</v>
      </c>
      <c r="N420" s="3" t="s">
        <v>733</v>
      </c>
      <c r="O420" s="3" t="s">
        <v>734</v>
      </c>
      <c r="P420" s="4">
        <v>12788.0</v>
      </c>
      <c r="Q420" s="3" t="s">
        <v>49</v>
      </c>
      <c r="S420" s="3" t="s">
        <v>34</v>
      </c>
    </row>
    <row r="421">
      <c r="A421" s="2">
        <v>42318.71487268519</v>
      </c>
      <c r="B421" s="3">
        <v>44.0</v>
      </c>
      <c r="C421" s="3" t="s">
        <v>19</v>
      </c>
      <c r="D421" s="3">
        <v>52.0</v>
      </c>
      <c r="E421" s="3" t="s">
        <v>130</v>
      </c>
      <c r="F421" s="3">
        <v>3.0</v>
      </c>
      <c r="G421" s="3">
        <v>2.0</v>
      </c>
      <c r="H421" s="3" t="s">
        <v>672</v>
      </c>
      <c r="I421" s="3" t="s">
        <v>673</v>
      </c>
      <c r="J421" s="3" t="s">
        <v>674</v>
      </c>
      <c r="K421" s="3" t="s">
        <v>24</v>
      </c>
      <c r="L421" s="3">
        <v>1.0</v>
      </c>
      <c r="M421" s="3" t="s">
        <v>25</v>
      </c>
      <c r="N421" s="3" t="s">
        <v>735</v>
      </c>
      <c r="O421" s="3" t="s">
        <v>240</v>
      </c>
      <c r="P421" s="4">
        <v>14482.0</v>
      </c>
      <c r="Q421" s="3" t="s">
        <v>105</v>
      </c>
      <c r="S421" s="3" t="s">
        <v>34</v>
      </c>
    </row>
    <row r="422">
      <c r="A422" s="2">
        <v>42318.71487268519</v>
      </c>
      <c r="B422" s="3">
        <v>44.0</v>
      </c>
      <c r="C422" s="3" t="s">
        <v>19</v>
      </c>
      <c r="D422" s="3">
        <v>52.0</v>
      </c>
      <c r="E422" s="3" t="s">
        <v>130</v>
      </c>
      <c r="F422" s="3">
        <v>3.0</v>
      </c>
      <c r="G422" s="3">
        <v>2.0</v>
      </c>
      <c r="H422" s="3" t="s">
        <v>672</v>
      </c>
      <c r="I422" s="3" t="s">
        <v>673</v>
      </c>
      <c r="J422" s="3" t="s">
        <v>674</v>
      </c>
      <c r="K422" s="3" t="s">
        <v>24</v>
      </c>
      <c r="L422" s="3">
        <v>2.0</v>
      </c>
      <c r="M422" s="3" t="s">
        <v>30</v>
      </c>
      <c r="N422" s="3" t="s">
        <v>736</v>
      </c>
      <c r="O422" s="3" t="s">
        <v>737</v>
      </c>
      <c r="P422" s="4">
        <v>19634.0</v>
      </c>
      <c r="Q422" s="3" t="s">
        <v>72</v>
      </c>
      <c r="S422" s="3" t="s">
        <v>34</v>
      </c>
    </row>
    <row r="423">
      <c r="A423" s="2">
        <v>42318.71487268519</v>
      </c>
      <c r="B423" s="3">
        <v>44.0</v>
      </c>
      <c r="C423" s="3" t="s">
        <v>19</v>
      </c>
      <c r="D423" s="3">
        <v>52.0</v>
      </c>
      <c r="E423" s="3" t="s">
        <v>130</v>
      </c>
      <c r="F423" s="3">
        <v>3.0</v>
      </c>
      <c r="G423" s="3">
        <v>2.0</v>
      </c>
      <c r="H423" s="3" t="s">
        <v>672</v>
      </c>
      <c r="I423" s="3" t="s">
        <v>673</v>
      </c>
      <c r="J423" s="3" t="s">
        <v>674</v>
      </c>
      <c r="K423" s="3" t="s">
        <v>24</v>
      </c>
      <c r="L423" s="3">
        <v>3.0</v>
      </c>
      <c r="M423" s="3" t="s">
        <v>25</v>
      </c>
      <c r="N423" s="3" t="s">
        <v>738</v>
      </c>
      <c r="O423" s="3" t="s">
        <v>137</v>
      </c>
      <c r="P423" s="4">
        <v>28278.0</v>
      </c>
      <c r="Q423" s="3" t="s">
        <v>216</v>
      </c>
      <c r="S423" s="3" t="s">
        <v>34</v>
      </c>
    </row>
    <row r="424">
      <c r="A424" s="2">
        <v>42318.71487268519</v>
      </c>
      <c r="B424" s="3">
        <v>44.0</v>
      </c>
      <c r="C424" s="3" t="s">
        <v>19</v>
      </c>
      <c r="D424" s="3">
        <v>52.0</v>
      </c>
      <c r="E424" s="3" t="s">
        <v>130</v>
      </c>
      <c r="F424" s="3">
        <v>3.0</v>
      </c>
      <c r="G424" s="3">
        <v>2.0</v>
      </c>
      <c r="H424" s="3" t="s">
        <v>672</v>
      </c>
      <c r="I424" s="3" t="s">
        <v>673</v>
      </c>
      <c r="J424" s="3" t="s">
        <v>674</v>
      </c>
      <c r="K424" s="3" t="s">
        <v>24</v>
      </c>
      <c r="L424" s="3">
        <v>4.0</v>
      </c>
      <c r="M424" s="3" t="s">
        <v>30</v>
      </c>
      <c r="N424" s="3" t="s">
        <v>739</v>
      </c>
      <c r="O424" s="3" t="s">
        <v>39</v>
      </c>
      <c r="P424" s="4">
        <v>25177.0</v>
      </c>
      <c r="Q424" s="3" t="s">
        <v>132</v>
      </c>
      <c r="S424" s="3" t="s">
        <v>34</v>
      </c>
    </row>
    <row r="425">
      <c r="A425" s="2">
        <v>42318.71487268519</v>
      </c>
      <c r="B425" s="3">
        <v>44.0</v>
      </c>
      <c r="C425" s="3" t="s">
        <v>19</v>
      </c>
      <c r="D425" s="3">
        <v>52.0</v>
      </c>
      <c r="E425" s="3" t="s">
        <v>130</v>
      </c>
      <c r="F425" s="3">
        <v>3.0</v>
      </c>
      <c r="G425" s="3">
        <v>2.0</v>
      </c>
      <c r="H425" s="3" t="s">
        <v>672</v>
      </c>
      <c r="I425" s="3" t="s">
        <v>673</v>
      </c>
      <c r="J425" s="3" t="s">
        <v>674</v>
      </c>
      <c r="K425" s="3" t="s">
        <v>24</v>
      </c>
      <c r="L425" s="3">
        <v>5.0</v>
      </c>
      <c r="M425" s="3" t="s">
        <v>25</v>
      </c>
      <c r="N425" s="3" t="s">
        <v>432</v>
      </c>
      <c r="O425" s="3" t="s">
        <v>59</v>
      </c>
      <c r="P425" s="4">
        <v>25037.0</v>
      </c>
      <c r="Q425" s="3" t="s">
        <v>740</v>
      </c>
      <c r="S425" s="3" t="s">
        <v>34</v>
      </c>
    </row>
    <row r="426">
      <c r="A426" s="2">
        <v>42318.71487268519</v>
      </c>
      <c r="B426" s="3">
        <v>44.0</v>
      </c>
      <c r="C426" s="3" t="s">
        <v>19</v>
      </c>
      <c r="D426" s="3">
        <v>52.0</v>
      </c>
      <c r="E426" s="3" t="s">
        <v>130</v>
      </c>
      <c r="F426" s="3">
        <v>3.0</v>
      </c>
      <c r="G426" s="3">
        <v>2.0</v>
      </c>
      <c r="H426" s="3" t="s">
        <v>672</v>
      </c>
      <c r="I426" s="3" t="s">
        <v>673</v>
      </c>
      <c r="J426" s="3" t="s">
        <v>674</v>
      </c>
      <c r="K426" s="3" t="s">
        <v>24</v>
      </c>
      <c r="L426" s="3">
        <v>6.0</v>
      </c>
      <c r="M426" s="3" t="s">
        <v>30</v>
      </c>
      <c r="N426" s="3" t="s">
        <v>741</v>
      </c>
      <c r="O426" s="3" t="s">
        <v>742</v>
      </c>
      <c r="P426" s="4">
        <v>14482.0</v>
      </c>
      <c r="Q426" s="3" t="s">
        <v>49</v>
      </c>
      <c r="S426" s="3" t="s">
        <v>34</v>
      </c>
    </row>
    <row r="427">
      <c r="A427" s="2">
        <v>42318.71487268519</v>
      </c>
      <c r="B427" s="3">
        <v>44.0</v>
      </c>
      <c r="C427" s="3" t="s">
        <v>19</v>
      </c>
      <c r="D427" s="3">
        <v>52.0</v>
      </c>
      <c r="E427" s="3" t="s">
        <v>130</v>
      </c>
      <c r="F427" s="3">
        <v>3.0</v>
      </c>
      <c r="G427" s="3">
        <v>2.0</v>
      </c>
      <c r="H427" s="3" t="s">
        <v>672</v>
      </c>
      <c r="I427" s="3" t="s">
        <v>673</v>
      </c>
      <c r="J427" s="3" t="s">
        <v>674</v>
      </c>
      <c r="K427" s="3" t="s">
        <v>24</v>
      </c>
      <c r="L427" s="3">
        <v>7.0</v>
      </c>
      <c r="M427" s="3" t="s">
        <v>25</v>
      </c>
      <c r="N427" s="3" t="s">
        <v>743</v>
      </c>
      <c r="O427" s="3" t="s">
        <v>168</v>
      </c>
      <c r="P427" s="4">
        <v>21094.0</v>
      </c>
      <c r="Q427" s="3" t="s">
        <v>189</v>
      </c>
      <c r="S427" s="3" t="s">
        <v>34</v>
      </c>
    </row>
    <row r="428">
      <c r="A428" s="2">
        <v>42318.71487268519</v>
      </c>
      <c r="B428" s="3">
        <v>44.0</v>
      </c>
      <c r="C428" s="3" t="s">
        <v>19</v>
      </c>
      <c r="D428" s="3">
        <v>52.0</v>
      </c>
      <c r="E428" s="3" t="s">
        <v>130</v>
      </c>
      <c r="F428" s="3">
        <v>3.0</v>
      </c>
      <c r="G428" s="3">
        <v>2.0</v>
      </c>
      <c r="H428" s="3" t="s">
        <v>672</v>
      </c>
      <c r="I428" s="3" t="s">
        <v>673</v>
      </c>
      <c r="J428" s="3" t="s">
        <v>674</v>
      </c>
      <c r="K428" s="3" t="s">
        <v>24</v>
      </c>
      <c r="L428" s="3">
        <v>8.0</v>
      </c>
      <c r="M428" s="3" t="s">
        <v>30</v>
      </c>
      <c r="N428" s="3" t="s">
        <v>362</v>
      </c>
      <c r="O428" s="3" t="s">
        <v>235</v>
      </c>
      <c r="P428" s="4">
        <v>22372.0</v>
      </c>
      <c r="Q428" s="3" t="s">
        <v>132</v>
      </c>
      <c r="S428" s="3" t="s">
        <v>34</v>
      </c>
    </row>
    <row r="429">
      <c r="A429" s="2">
        <v>42318.71487268519</v>
      </c>
      <c r="B429" s="3">
        <v>44.0</v>
      </c>
      <c r="C429" s="3" t="s">
        <v>19</v>
      </c>
      <c r="D429" s="3">
        <v>54.0</v>
      </c>
      <c r="E429" s="3" t="s">
        <v>146</v>
      </c>
      <c r="F429" s="3">
        <v>3.0</v>
      </c>
      <c r="G429" s="3">
        <v>2.0</v>
      </c>
      <c r="H429" s="3" t="s">
        <v>672</v>
      </c>
      <c r="I429" s="3" t="s">
        <v>673</v>
      </c>
      <c r="J429" s="3" t="s">
        <v>674</v>
      </c>
      <c r="K429" s="3" t="s">
        <v>24</v>
      </c>
      <c r="L429" s="3">
        <v>1.0</v>
      </c>
      <c r="M429" s="3" t="s">
        <v>25</v>
      </c>
      <c r="N429" s="3" t="s">
        <v>744</v>
      </c>
      <c r="O429" s="3" t="s">
        <v>492</v>
      </c>
      <c r="P429" s="4">
        <v>21686.0</v>
      </c>
      <c r="Q429" s="3" t="s">
        <v>115</v>
      </c>
      <c r="S429" s="3" t="s">
        <v>29</v>
      </c>
    </row>
    <row r="430">
      <c r="A430" s="2">
        <v>42318.71487268519</v>
      </c>
      <c r="B430" s="3">
        <v>44.0</v>
      </c>
      <c r="C430" s="3" t="s">
        <v>19</v>
      </c>
      <c r="D430" s="3">
        <v>54.0</v>
      </c>
      <c r="E430" s="3" t="s">
        <v>146</v>
      </c>
      <c r="F430" s="3">
        <v>3.0</v>
      </c>
      <c r="G430" s="3">
        <v>2.0</v>
      </c>
      <c r="H430" s="3" t="s">
        <v>672</v>
      </c>
      <c r="I430" s="3" t="s">
        <v>673</v>
      </c>
      <c r="J430" s="3" t="s">
        <v>674</v>
      </c>
      <c r="K430" s="3" t="s">
        <v>24</v>
      </c>
      <c r="L430" s="3">
        <v>2.0</v>
      </c>
      <c r="M430" s="3" t="s">
        <v>30</v>
      </c>
      <c r="N430" s="3" t="s">
        <v>745</v>
      </c>
      <c r="O430" s="3" t="s">
        <v>746</v>
      </c>
      <c r="P430" s="4">
        <v>27775.0</v>
      </c>
      <c r="Q430" s="3" t="s">
        <v>72</v>
      </c>
      <c r="S430" s="3" t="s">
        <v>34</v>
      </c>
    </row>
    <row r="431">
      <c r="A431" s="2">
        <v>42318.71487268519</v>
      </c>
      <c r="B431" s="3">
        <v>44.0</v>
      </c>
      <c r="C431" s="3" t="s">
        <v>19</v>
      </c>
      <c r="D431" s="3">
        <v>54.0</v>
      </c>
      <c r="E431" s="3" t="s">
        <v>146</v>
      </c>
      <c r="F431" s="3">
        <v>3.0</v>
      </c>
      <c r="G431" s="3">
        <v>2.0</v>
      </c>
      <c r="H431" s="3" t="s">
        <v>672</v>
      </c>
      <c r="I431" s="3" t="s">
        <v>673</v>
      </c>
      <c r="J431" s="3" t="s">
        <v>674</v>
      </c>
      <c r="K431" s="3" t="s">
        <v>24</v>
      </c>
      <c r="L431" s="3">
        <v>3.0</v>
      </c>
      <c r="M431" s="3" t="s">
        <v>25</v>
      </c>
      <c r="N431" s="3" t="s">
        <v>747</v>
      </c>
      <c r="O431" s="3" t="s">
        <v>492</v>
      </c>
      <c r="P431" s="4">
        <v>18191.0</v>
      </c>
      <c r="Q431" s="3" t="s">
        <v>49</v>
      </c>
      <c r="S431" s="3" t="s">
        <v>34</v>
      </c>
    </row>
    <row r="432">
      <c r="A432" s="2">
        <v>42318.71487268519</v>
      </c>
      <c r="B432" s="3">
        <v>44.0</v>
      </c>
      <c r="C432" s="3" t="s">
        <v>19</v>
      </c>
      <c r="D432" s="3">
        <v>54.0</v>
      </c>
      <c r="E432" s="3" t="s">
        <v>146</v>
      </c>
      <c r="F432" s="3">
        <v>3.0</v>
      </c>
      <c r="G432" s="3">
        <v>2.0</v>
      </c>
      <c r="H432" s="3" t="s">
        <v>672</v>
      </c>
      <c r="I432" s="3" t="s">
        <v>673</v>
      </c>
      <c r="J432" s="3" t="s">
        <v>674</v>
      </c>
      <c r="K432" s="3" t="s">
        <v>24</v>
      </c>
      <c r="L432" s="3">
        <v>4.0</v>
      </c>
      <c r="M432" s="3" t="s">
        <v>30</v>
      </c>
      <c r="N432" s="3" t="s">
        <v>748</v>
      </c>
      <c r="O432" s="3" t="s">
        <v>129</v>
      </c>
      <c r="P432" s="4">
        <v>20661.0</v>
      </c>
      <c r="Q432" s="3" t="s">
        <v>117</v>
      </c>
      <c r="S432" s="3" t="s">
        <v>34</v>
      </c>
    </row>
    <row r="433">
      <c r="A433" s="2">
        <v>42318.71487268519</v>
      </c>
      <c r="B433" s="3">
        <v>44.0</v>
      </c>
      <c r="C433" s="3" t="s">
        <v>19</v>
      </c>
      <c r="D433" s="3">
        <v>54.0</v>
      </c>
      <c r="E433" s="3" t="s">
        <v>146</v>
      </c>
      <c r="F433" s="3">
        <v>3.0</v>
      </c>
      <c r="G433" s="3">
        <v>2.0</v>
      </c>
      <c r="H433" s="3" t="s">
        <v>672</v>
      </c>
      <c r="I433" s="3" t="s">
        <v>673</v>
      </c>
      <c r="J433" s="3" t="s">
        <v>674</v>
      </c>
      <c r="K433" s="3" t="s">
        <v>24</v>
      </c>
      <c r="L433" s="3">
        <v>5.0</v>
      </c>
      <c r="M433" s="3" t="s">
        <v>25</v>
      </c>
      <c r="N433" s="3" t="s">
        <v>749</v>
      </c>
      <c r="O433" s="3" t="s">
        <v>750</v>
      </c>
      <c r="P433" s="4">
        <v>31227.0</v>
      </c>
      <c r="Q433" s="3" t="s">
        <v>247</v>
      </c>
      <c r="S433" s="3" t="s">
        <v>34</v>
      </c>
    </row>
    <row r="434">
      <c r="A434" s="2">
        <v>42318.71487268519</v>
      </c>
      <c r="B434" s="3">
        <v>44.0</v>
      </c>
      <c r="C434" s="3" t="s">
        <v>19</v>
      </c>
      <c r="D434" s="3">
        <v>54.0</v>
      </c>
      <c r="E434" s="3" t="s">
        <v>146</v>
      </c>
      <c r="F434" s="3">
        <v>3.0</v>
      </c>
      <c r="G434" s="3">
        <v>2.0</v>
      </c>
      <c r="H434" s="3" t="s">
        <v>672</v>
      </c>
      <c r="I434" s="3" t="s">
        <v>673</v>
      </c>
      <c r="J434" s="3" t="s">
        <v>674</v>
      </c>
      <c r="K434" s="3" t="s">
        <v>24</v>
      </c>
      <c r="L434" s="3">
        <v>6.0</v>
      </c>
      <c r="M434" s="3" t="s">
        <v>30</v>
      </c>
      <c r="N434" s="3" t="s">
        <v>751</v>
      </c>
      <c r="O434" s="3" t="s">
        <v>639</v>
      </c>
      <c r="P434" s="4">
        <v>16028.0</v>
      </c>
      <c r="Q434" s="3" t="s">
        <v>105</v>
      </c>
      <c r="S434" s="3" t="s">
        <v>34</v>
      </c>
    </row>
    <row r="435">
      <c r="A435" s="2">
        <v>42318.71487268519</v>
      </c>
      <c r="B435" s="3">
        <v>44.0</v>
      </c>
      <c r="C435" s="3" t="s">
        <v>19</v>
      </c>
      <c r="D435" s="3">
        <v>54.0</v>
      </c>
      <c r="E435" s="3" t="s">
        <v>146</v>
      </c>
      <c r="F435" s="3">
        <v>3.0</v>
      </c>
      <c r="G435" s="3">
        <v>2.0</v>
      </c>
      <c r="H435" s="3" t="s">
        <v>672</v>
      </c>
      <c r="I435" s="3" t="s">
        <v>673</v>
      </c>
      <c r="J435" s="3" t="s">
        <v>674</v>
      </c>
      <c r="K435" s="3" t="s">
        <v>24</v>
      </c>
      <c r="L435" s="3">
        <v>7.0</v>
      </c>
      <c r="M435" s="3" t="s">
        <v>25</v>
      </c>
      <c r="N435" s="3" t="s">
        <v>752</v>
      </c>
      <c r="O435" s="3" t="s">
        <v>753</v>
      </c>
      <c r="P435" s="4">
        <v>19039.0</v>
      </c>
      <c r="Q435" s="3" t="s">
        <v>169</v>
      </c>
      <c r="S435" s="3" t="s">
        <v>34</v>
      </c>
    </row>
    <row r="436">
      <c r="A436" s="2">
        <v>42318.71487268519</v>
      </c>
      <c r="B436" s="3">
        <v>44.0</v>
      </c>
      <c r="C436" s="3" t="s">
        <v>19</v>
      </c>
      <c r="D436" s="3">
        <v>54.0</v>
      </c>
      <c r="E436" s="3" t="s">
        <v>146</v>
      </c>
      <c r="F436" s="3">
        <v>3.0</v>
      </c>
      <c r="G436" s="3">
        <v>2.0</v>
      </c>
      <c r="H436" s="3" t="s">
        <v>672</v>
      </c>
      <c r="I436" s="3" t="s">
        <v>673</v>
      </c>
      <c r="J436" s="3" t="s">
        <v>674</v>
      </c>
      <c r="K436" s="3" t="s">
        <v>24</v>
      </c>
      <c r="L436" s="3">
        <v>8.0</v>
      </c>
      <c r="M436" s="3" t="s">
        <v>30</v>
      </c>
      <c r="N436" s="3" t="s">
        <v>754</v>
      </c>
      <c r="O436" s="3" t="s">
        <v>283</v>
      </c>
      <c r="P436" s="4">
        <v>25275.0</v>
      </c>
      <c r="Q436" s="3" t="s">
        <v>75</v>
      </c>
      <c r="S436" s="3" t="s">
        <v>34</v>
      </c>
    </row>
    <row r="437">
      <c r="A437" s="2">
        <v>42318.71487268519</v>
      </c>
      <c r="B437" s="3">
        <v>44.0</v>
      </c>
      <c r="C437" s="3" t="s">
        <v>19</v>
      </c>
      <c r="D437" s="3">
        <v>54.0</v>
      </c>
      <c r="E437" s="3" t="s">
        <v>146</v>
      </c>
      <c r="F437" s="3">
        <v>3.0</v>
      </c>
      <c r="G437" s="3">
        <v>2.0</v>
      </c>
      <c r="H437" s="3" t="s">
        <v>672</v>
      </c>
      <c r="I437" s="3" t="s">
        <v>673</v>
      </c>
      <c r="J437" s="3" t="s">
        <v>674</v>
      </c>
      <c r="K437" s="3" t="s">
        <v>24</v>
      </c>
      <c r="L437" s="3">
        <v>9.0</v>
      </c>
      <c r="M437" s="3" t="s">
        <v>25</v>
      </c>
      <c r="N437" s="3" t="s">
        <v>755</v>
      </c>
      <c r="O437" s="3" t="s">
        <v>570</v>
      </c>
      <c r="P437" s="4">
        <v>18487.0</v>
      </c>
      <c r="Q437" s="3" t="s">
        <v>49</v>
      </c>
      <c r="S437" s="3" t="s">
        <v>34</v>
      </c>
    </row>
    <row r="438">
      <c r="A438" s="2">
        <v>42318.71487268519</v>
      </c>
      <c r="B438" s="3">
        <v>44.0</v>
      </c>
      <c r="C438" s="3" t="s">
        <v>19</v>
      </c>
      <c r="D438" s="3">
        <v>54.0</v>
      </c>
      <c r="E438" s="3" t="s">
        <v>146</v>
      </c>
      <c r="F438" s="3">
        <v>3.0</v>
      </c>
      <c r="G438" s="3">
        <v>2.0</v>
      </c>
      <c r="H438" s="3" t="s">
        <v>672</v>
      </c>
      <c r="I438" s="3" t="s">
        <v>673</v>
      </c>
      <c r="J438" s="3" t="s">
        <v>674</v>
      </c>
      <c r="K438" s="3" t="s">
        <v>24</v>
      </c>
      <c r="L438" s="3">
        <v>10.0</v>
      </c>
      <c r="M438" s="3" t="s">
        <v>30</v>
      </c>
      <c r="N438" s="3" t="s">
        <v>756</v>
      </c>
      <c r="O438" s="3" t="s">
        <v>757</v>
      </c>
      <c r="P438" s="4">
        <v>23303.0</v>
      </c>
      <c r="Q438" s="3" t="s">
        <v>40</v>
      </c>
      <c r="S438" s="3" t="s">
        <v>34</v>
      </c>
    </row>
    <row r="439">
      <c r="A439" s="2">
        <v>42318.71487268519</v>
      </c>
      <c r="B439" s="3">
        <v>44.0</v>
      </c>
      <c r="C439" s="3" t="s">
        <v>19</v>
      </c>
      <c r="D439" s="3">
        <v>54.0</v>
      </c>
      <c r="E439" s="3" t="s">
        <v>146</v>
      </c>
      <c r="F439" s="3">
        <v>3.0</v>
      </c>
      <c r="G439" s="3">
        <v>2.0</v>
      </c>
      <c r="H439" s="3" t="s">
        <v>672</v>
      </c>
      <c r="I439" s="3" t="s">
        <v>673</v>
      </c>
      <c r="J439" s="3" t="s">
        <v>674</v>
      </c>
      <c r="K439" s="3" t="s">
        <v>24</v>
      </c>
      <c r="L439" s="3">
        <v>11.0</v>
      </c>
      <c r="M439" s="3" t="s">
        <v>25</v>
      </c>
      <c r="N439" s="3" t="s">
        <v>758</v>
      </c>
      <c r="O439" s="3" t="s">
        <v>95</v>
      </c>
      <c r="P439" s="4">
        <v>14509.0</v>
      </c>
      <c r="Q439" s="3" t="s">
        <v>49</v>
      </c>
      <c r="S439" s="3" t="s">
        <v>34</v>
      </c>
    </row>
    <row r="440">
      <c r="A440" s="2">
        <v>42318.71487268519</v>
      </c>
      <c r="B440" s="3">
        <v>44.0</v>
      </c>
      <c r="C440" s="3" t="s">
        <v>19</v>
      </c>
      <c r="D440" s="3">
        <v>54.0</v>
      </c>
      <c r="E440" s="3" t="s">
        <v>146</v>
      </c>
      <c r="F440" s="3">
        <v>3.0</v>
      </c>
      <c r="G440" s="3">
        <v>2.0</v>
      </c>
      <c r="H440" s="3" t="s">
        <v>672</v>
      </c>
      <c r="I440" s="3" t="s">
        <v>673</v>
      </c>
      <c r="J440" s="3" t="s">
        <v>674</v>
      </c>
      <c r="K440" s="3" t="s">
        <v>24</v>
      </c>
      <c r="L440" s="3">
        <v>12.0</v>
      </c>
      <c r="M440" s="3" t="s">
        <v>30</v>
      </c>
      <c r="N440" s="3" t="s">
        <v>759</v>
      </c>
      <c r="O440" s="3" t="s">
        <v>193</v>
      </c>
      <c r="P440" s="4">
        <v>17949.0</v>
      </c>
      <c r="Q440" s="3" t="s">
        <v>105</v>
      </c>
      <c r="S440" s="3" t="s">
        <v>34</v>
      </c>
    </row>
    <row r="441">
      <c r="A441" s="2">
        <v>42318.71487268519</v>
      </c>
      <c r="B441" s="3">
        <v>44.0</v>
      </c>
      <c r="C441" s="3" t="s">
        <v>19</v>
      </c>
      <c r="D441" s="3">
        <v>54.0</v>
      </c>
      <c r="E441" s="3" t="s">
        <v>146</v>
      </c>
      <c r="F441" s="3">
        <v>3.0</v>
      </c>
      <c r="G441" s="3">
        <v>2.0</v>
      </c>
      <c r="H441" s="3" t="s">
        <v>672</v>
      </c>
      <c r="I441" s="3" t="s">
        <v>673</v>
      </c>
      <c r="J441" s="3" t="s">
        <v>674</v>
      </c>
      <c r="K441" s="3" t="s">
        <v>24</v>
      </c>
      <c r="L441" s="3">
        <v>13.0</v>
      </c>
      <c r="M441" s="3" t="s">
        <v>25</v>
      </c>
      <c r="N441" s="3" t="s">
        <v>760</v>
      </c>
      <c r="O441" s="3" t="s">
        <v>91</v>
      </c>
      <c r="P441" s="4">
        <v>13059.0</v>
      </c>
      <c r="Q441" s="3" t="s">
        <v>49</v>
      </c>
      <c r="S441" s="3" t="s">
        <v>34</v>
      </c>
    </row>
    <row r="442">
      <c r="A442" s="2">
        <v>42318.71487268519</v>
      </c>
      <c r="B442" s="3">
        <v>44.0</v>
      </c>
      <c r="C442" s="3" t="s">
        <v>19</v>
      </c>
      <c r="D442" s="3">
        <v>54.0</v>
      </c>
      <c r="E442" s="3" t="s">
        <v>146</v>
      </c>
      <c r="F442" s="3">
        <v>3.0</v>
      </c>
      <c r="G442" s="3">
        <v>2.0</v>
      </c>
      <c r="H442" s="3" t="s">
        <v>672</v>
      </c>
      <c r="I442" s="3" t="s">
        <v>673</v>
      </c>
      <c r="J442" s="3" t="s">
        <v>674</v>
      </c>
      <c r="K442" s="3" t="s">
        <v>24</v>
      </c>
      <c r="L442" s="3">
        <v>14.0</v>
      </c>
      <c r="M442" s="3" t="s">
        <v>30</v>
      </c>
      <c r="N442" s="3" t="s">
        <v>761</v>
      </c>
      <c r="O442" s="3" t="s">
        <v>762</v>
      </c>
      <c r="P442" s="4">
        <v>25615.0</v>
      </c>
      <c r="Q442" s="3" t="s">
        <v>37</v>
      </c>
      <c r="S442" s="3" t="s">
        <v>34</v>
      </c>
    </row>
    <row r="443">
      <c r="A443" s="2">
        <v>42318.71487268519</v>
      </c>
      <c r="B443" s="3">
        <v>44.0</v>
      </c>
      <c r="C443" s="3" t="s">
        <v>19</v>
      </c>
      <c r="D443" s="3">
        <v>54.0</v>
      </c>
      <c r="E443" s="3" t="s">
        <v>146</v>
      </c>
      <c r="F443" s="3">
        <v>3.0</v>
      </c>
      <c r="G443" s="3">
        <v>2.0</v>
      </c>
      <c r="H443" s="3" t="s">
        <v>672</v>
      </c>
      <c r="I443" s="3" t="s">
        <v>673</v>
      </c>
      <c r="J443" s="3" t="s">
        <v>674</v>
      </c>
      <c r="K443" s="3" t="s">
        <v>24</v>
      </c>
      <c r="L443" s="3">
        <v>15.0</v>
      </c>
      <c r="M443" s="3" t="s">
        <v>25</v>
      </c>
      <c r="N443" s="3" t="s">
        <v>763</v>
      </c>
      <c r="O443" s="3" t="s">
        <v>243</v>
      </c>
      <c r="P443" s="4">
        <v>16368.0</v>
      </c>
      <c r="Q443" s="3" t="s">
        <v>49</v>
      </c>
      <c r="S443" s="3" t="s">
        <v>34</v>
      </c>
    </row>
    <row r="444">
      <c r="A444" s="2">
        <v>42318.71487268519</v>
      </c>
      <c r="B444" s="3">
        <v>44.0</v>
      </c>
      <c r="C444" s="3" t="s">
        <v>19</v>
      </c>
      <c r="D444" s="3">
        <v>54.0</v>
      </c>
      <c r="E444" s="3" t="s">
        <v>146</v>
      </c>
      <c r="F444" s="3">
        <v>3.0</v>
      </c>
      <c r="G444" s="3">
        <v>2.0</v>
      </c>
      <c r="H444" s="3" t="s">
        <v>672</v>
      </c>
      <c r="I444" s="3" t="s">
        <v>673</v>
      </c>
      <c r="J444" s="3" t="s">
        <v>674</v>
      </c>
      <c r="K444" s="3" t="s">
        <v>24</v>
      </c>
      <c r="L444" s="3">
        <v>16.0</v>
      </c>
      <c r="M444" s="3" t="s">
        <v>30</v>
      </c>
      <c r="N444" s="3" t="s">
        <v>277</v>
      </c>
      <c r="O444" s="3" t="s">
        <v>225</v>
      </c>
      <c r="P444" s="4">
        <v>20093.0</v>
      </c>
      <c r="Q444" s="3" t="s">
        <v>40</v>
      </c>
      <c r="S444" s="3" t="s">
        <v>34</v>
      </c>
    </row>
    <row r="445">
      <c r="A445" s="2">
        <v>42318.71487268519</v>
      </c>
      <c r="B445" s="3">
        <v>44.0</v>
      </c>
      <c r="C445" s="3" t="s">
        <v>19</v>
      </c>
      <c r="D445" s="3">
        <v>54.0</v>
      </c>
      <c r="E445" s="3" t="s">
        <v>146</v>
      </c>
      <c r="F445" s="3">
        <v>3.0</v>
      </c>
      <c r="G445" s="3">
        <v>2.0</v>
      </c>
      <c r="H445" s="3" t="s">
        <v>672</v>
      </c>
      <c r="I445" s="3" t="s">
        <v>673</v>
      </c>
      <c r="J445" s="3" t="s">
        <v>674</v>
      </c>
      <c r="K445" s="3" t="s">
        <v>24</v>
      </c>
      <c r="L445" s="3">
        <v>17.0</v>
      </c>
      <c r="M445" s="3" t="s">
        <v>25</v>
      </c>
      <c r="N445" s="3" t="s">
        <v>764</v>
      </c>
      <c r="O445" s="3" t="s">
        <v>218</v>
      </c>
      <c r="P445" s="4">
        <v>26156.0</v>
      </c>
      <c r="Q445" s="3" t="s">
        <v>55</v>
      </c>
      <c r="S445" s="3" t="s">
        <v>34</v>
      </c>
    </row>
    <row r="446">
      <c r="A446" s="2">
        <v>42318.71487268519</v>
      </c>
      <c r="B446" s="3">
        <v>44.0</v>
      </c>
      <c r="C446" s="3" t="s">
        <v>19</v>
      </c>
      <c r="D446" s="3">
        <v>54.0</v>
      </c>
      <c r="E446" s="3" t="s">
        <v>146</v>
      </c>
      <c r="F446" s="3">
        <v>3.0</v>
      </c>
      <c r="G446" s="3">
        <v>2.0</v>
      </c>
      <c r="H446" s="3" t="s">
        <v>672</v>
      </c>
      <c r="I446" s="3" t="s">
        <v>673</v>
      </c>
      <c r="J446" s="3" t="s">
        <v>674</v>
      </c>
      <c r="K446" s="3" t="s">
        <v>24</v>
      </c>
      <c r="L446" s="3">
        <v>18.0</v>
      </c>
      <c r="M446" s="3" t="s">
        <v>30</v>
      </c>
      <c r="N446" s="3" t="s">
        <v>765</v>
      </c>
      <c r="O446" s="3" t="s">
        <v>336</v>
      </c>
      <c r="P446" s="4">
        <v>24986.0</v>
      </c>
      <c r="Q446" s="3" t="s">
        <v>372</v>
      </c>
      <c r="S446" s="3" t="s">
        <v>34</v>
      </c>
    </row>
    <row r="447">
      <c r="A447" s="2">
        <v>42318.71487268519</v>
      </c>
      <c r="B447" s="3">
        <v>44.0</v>
      </c>
      <c r="C447" s="3" t="s">
        <v>19</v>
      </c>
      <c r="D447" s="3">
        <v>54.0</v>
      </c>
      <c r="E447" s="3" t="s">
        <v>146</v>
      </c>
      <c r="F447" s="3">
        <v>3.0</v>
      </c>
      <c r="G447" s="3">
        <v>2.0</v>
      </c>
      <c r="H447" s="3" t="s">
        <v>672</v>
      </c>
      <c r="I447" s="3" t="s">
        <v>673</v>
      </c>
      <c r="J447" s="3" t="s">
        <v>674</v>
      </c>
      <c r="K447" s="3" t="s">
        <v>24</v>
      </c>
      <c r="L447" s="3">
        <v>19.0</v>
      </c>
      <c r="M447" s="3" t="s">
        <v>25</v>
      </c>
      <c r="N447" s="3" t="s">
        <v>766</v>
      </c>
      <c r="O447" s="3" t="s">
        <v>767</v>
      </c>
      <c r="P447" s="4">
        <v>33336.0</v>
      </c>
      <c r="Q447" s="3" t="s">
        <v>372</v>
      </c>
      <c r="S447" s="3" t="s">
        <v>34</v>
      </c>
    </row>
    <row r="448">
      <c r="A448" s="2">
        <v>42318.71487268519</v>
      </c>
      <c r="B448" s="3">
        <v>44.0</v>
      </c>
      <c r="C448" s="3" t="s">
        <v>19</v>
      </c>
      <c r="D448" s="3">
        <v>54.0</v>
      </c>
      <c r="E448" s="3" t="s">
        <v>146</v>
      </c>
      <c r="F448" s="3">
        <v>3.0</v>
      </c>
      <c r="G448" s="3">
        <v>2.0</v>
      </c>
      <c r="H448" s="3" t="s">
        <v>672</v>
      </c>
      <c r="I448" s="3" t="s">
        <v>673</v>
      </c>
      <c r="J448" s="3" t="s">
        <v>674</v>
      </c>
      <c r="K448" s="3" t="s">
        <v>24</v>
      </c>
      <c r="L448" s="3">
        <v>20.0</v>
      </c>
      <c r="M448" s="3" t="s">
        <v>30</v>
      </c>
      <c r="N448" s="3" t="s">
        <v>768</v>
      </c>
      <c r="O448" s="3" t="s">
        <v>769</v>
      </c>
      <c r="P448" s="4">
        <v>15061.0</v>
      </c>
      <c r="Q448" s="3" t="s">
        <v>49</v>
      </c>
      <c r="S448" s="3" t="s">
        <v>34</v>
      </c>
    </row>
    <row r="449">
      <c r="A449" s="2">
        <v>42318.71487268519</v>
      </c>
      <c r="B449" s="3">
        <v>44.0</v>
      </c>
      <c r="C449" s="3" t="s">
        <v>19</v>
      </c>
      <c r="D449" s="3">
        <v>54.0</v>
      </c>
      <c r="E449" s="3" t="s">
        <v>146</v>
      </c>
      <c r="F449" s="3">
        <v>3.0</v>
      </c>
      <c r="G449" s="3">
        <v>2.0</v>
      </c>
      <c r="H449" s="3" t="s">
        <v>672</v>
      </c>
      <c r="I449" s="3" t="s">
        <v>673</v>
      </c>
      <c r="J449" s="3" t="s">
        <v>674</v>
      </c>
      <c r="K449" s="3" t="s">
        <v>24</v>
      </c>
      <c r="L449" s="3">
        <v>21.0</v>
      </c>
      <c r="M449" s="3" t="s">
        <v>25</v>
      </c>
      <c r="N449" s="3" t="s">
        <v>770</v>
      </c>
      <c r="O449" s="3" t="s">
        <v>218</v>
      </c>
      <c r="P449" s="4">
        <v>23967.0</v>
      </c>
      <c r="Q449" s="3" t="s">
        <v>132</v>
      </c>
      <c r="S449" s="3" t="s">
        <v>34</v>
      </c>
    </row>
    <row r="450">
      <c r="A450" s="2">
        <v>42318.71487268519</v>
      </c>
      <c r="B450" s="3">
        <v>44.0</v>
      </c>
      <c r="C450" s="3" t="s">
        <v>19</v>
      </c>
      <c r="D450" s="3">
        <v>54.0</v>
      </c>
      <c r="E450" s="3" t="s">
        <v>146</v>
      </c>
      <c r="F450" s="3">
        <v>3.0</v>
      </c>
      <c r="G450" s="3">
        <v>2.0</v>
      </c>
      <c r="H450" s="3" t="s">
        <v>672</v>
      </c>
      <c r="I450" s="3" t="s">
        <v>673</v>
      </c>
      <c r="J450" s="3" t="s">
        <v>674</v>
      </c>
      <c r="K450" s="3" t="s">
        <v>24</v>
      </c>
      <c r="L450" s="3">
        <v>22.0</v>
      </c>
      <c r="M450" s="3" t="s">
        <v>30</v>
      </c>
      <c r="N450" s="3" t="s">
        <v>771</v>
      </c>
      <c r="O450" s="3" t="s">
        <v>171</v>
      </c>
      <c r="P450" s="4">
        <v>17793.0</v>
      </c>
      <c r="Q450" s="3" t="s">
        <v>105</v>
      </c>
      <c r="S450" s="3" t="s">
        <v>34</v>
      </c>
    </row>
    <row r="451">
      <c r="A451" s="2">
        <v>42318.71487268519</v>
      </c>
      <c r="B451" s="3">
        <v>44.0</v>
      </c>
      <c r="C451" s="3" t="s">
        <v>19</v>
      </c>
      <c r="D451" s="3">
        <v>54.0</v>
      </c>
      <c r="E451" s="3" t="s">
        <v>146</v>
      </c>
      <c r="F451" s="3">
        <v>3.0</v>
      </c>
      <c r="G451" s="3">
        <v>2.0</v>
      </c>
      <c r="H451" s="3" t="s">
        <v>672</v>
      </c>
      <c r="I451" s="3" t="s">
        <v>673</v>
      </c>
      <c r="J451" s="3" t="s">
        <v>674</v>
      </c>
      <c r="K451" s="3" t="s">
        <v>24</v>
      </c>
      <c r="L451" s="3">
        <v>23.0</v>
      </c>
      <c r="M451" s="3" t="s">
        <v>25</v>
      </c>
      <c r="N451" s="3" t="s">
        <v>772</v>
      </c>
      <c r="O451" s="3" t="s">
        <v>773</v>
      </c>
      <c r="P451" s="4">
        <v>18797.0</v>
      </c>
      <c r="Q451" s="3" t="s">
        <v>72</v>
      </c>
      <c r="S451" s="3" t="s">
        <v>34</v>
      </c>
    </row>
    <row r="452">
      <c r="A452" s="2">
        <v>42318.71487268519</v>
      </c>
      <c r="B452" s="3">
        <v>44.0</v>
      </c>
      <c r="C452" s="3" t="s">
        <v>19</v>
      </c>
      <c r="D452" s="3">
        <v>54.0</v>
      </c>
      <c r="E452" s="3" t="s">
        <v>146</v>
      </c>
      <c r="F452" s="3">
        <v>3.0</v>
      </c>
      <c r="G452" s="3">
        <v>2.0</v>
      </c>
      <c r="H452" s="3" t="s">
        <v>672</v>
      </c>
      <c r="I452" s="3" t="s">
        <v>673</v>
      </c>
      <c r="J452" s="3" t="s">
        <v>674</v>
      </c>
      <c r="K452" s="3" t="s">
        <v>24</v>
      </c>
      <c r="L452" s="3">
        <v>24.0</v>
      </c>
      <c r="M452" s="3" t="s">
        <v>30</v>
      </c>
      <c r="N452" s="3" t="s">
        <v>774</v>
      </c>
      <c r="O452" s="3" t="s">
        <v>186</v>
      </c>
      <c r="P452" s="4">
        <v>16513.0</v>
      </c>
      <c r="Q452" s="3" t="s">
        <v>132</v>
      </c>
      <c r="S452" s="3" t="s">
        <v>34</v>
      </c>
    </row>
    <row r="453">
      <c r="A453" s="2">
        <v>42318.71487268519</v>
      </c>
      <c r="B453" s="3">
        <v>44.0</v>
      </c>
      <c r="C453" s="3" t="s">
        <v>19</v>
      </c>
      <c r="D453" s="3">
        <v>55.0</v>
      </c>
      <c r="E453" s="3" t="s">
        <v>194</v>
      </c>
      <c r="F453" s="3">
        <v>3.0</v>
      </c>
      <c r="G453" s="3">
        <v>2.0</v>
      </c>
      <c r="H453" s="3" t="s">
        <v>672</v>
      </c>
      <c r="I453" s="3" t="s">
        <v>673</v>
      </c>
      <c r="J453" s="3" t="s">
        <v>674</v>
      </c>
      <c r="K453" s="3" t="s">
        <v>24</v>
      </c>
      <c r="L453" s="3">
        <v>1.0</v>
      </c>
      <c r="M453" s="3" t="s">
        <v>25</v>
      </c>
      <c r="N453" s="3" t="s">
        <v>775</v>
      </c>
      <c r="O453" s="3" t="s">
        <v>69</v>
      </c>
      <c r="P453" s="4">
        <v>20557.0</v>
      </c>
      <c r="Q453" s="3" t="s">
        <v>776</v>
      </c>
      <c r="S453" s="3" t="s">
        <v>34</v>
      </c>
    </row>
    <row r="454">
      <c r="A454" s="2">
        <v>42318.71487268519</v>
      </c>
      <c r="B454" s="3">
        <v>44.0</v>
      </c>
      <c r="C454" s="3" t="s">
        <v>19</v>
      </c>
      <c r="D454" s="3">
        <v>55.0</v>
      </c>
      <c r="E454" s="3" t="s">
        <v>194</v>
      </c>
      <c r="F454" s="3">
        <v>3.0</v>
      </c>
      <c r="G454" s="3">
        <v>2.0</v>
      </c>
      <c r="H454" s="3" t="s">
        <v>672</v>
      </c>
      <c r="I454" s="3" t="s">
        <v>673</v>
      </c>
      <c r="J454" s="3" t="s">
        <v>674</v>
      </c>
      <c r="K454" s="3" t="s">
        <v>24</v>
      </c>
      <c r="L454" s="3">
        <v>2.0</v>
      </c>
      <c r="M454" s="3" t="s">
        <v>30</v>
      </c>
      <c r="N454" s="3" t="s">
        <v>777</v>
      </c>
      <c r="O454" s="3" t="s">
        <v>364</v>
      </c>
      <c r="P454" s="4">
        <v>26108.0</v>
      </c>
      <c r="Q454" s="3" t="s">
        <v>228</v>
      </c>
      <c r="S454" s="3" t="s">
        <v>34</v>
      </c>
    </row>
    <row r="455">
      <c r="A455" s="2">
        <v>42318.71487268519</v>
      </c>
      <c r="B455" s="3">
        <v>44.0</v>
      </c>
      <c r="C455" s="3" t="s">
        <v>19</v>
      </c>
      <c r="D455" s="3">
        <v>55.0</v>
      </c>
      <c r="E455" s="3" t="s">
        <v>194</v>
      </c>
      <c r="F455" s="3">
        <v>3.0</v>
      </c>
      <c r="G455" s="3">
        <v>2.0</v>
      </c>
      <c r="H455" s="3" t="s">
        <v>672</v>
      </c>
      <c r="I455" s="3" t="s">
        <v>673</v>
      </c>
      <c r="J455" s="3" t="s">
        <v>674</v>
      </c>
      <c r="K455" s="3" t="s">
        <v>24</v>
      </c>
      <c r="L455" s="3">
        <v>3.0</v>
      </c>
      <c r="M455" s="3" t="s">
        <v>25</v>
      </c>
      <c r="N455" s="3" t="s">
        <v>447</v>
      </c>
      <c r="O455" s="3" t="s">
        <v>218</v>
      </c>
      <c r="P455" s="4">
        <v>18752.0</v>
      </c>
      <c r="Q455" s="3" t="s">
        <v>49</v>
      </c>
      <c r="S455" s="3" t="s">
        <v>34</v>
      </c>
    </row>
    <row r="456">
      <c r="A456" s="2">
        <v>42318.71487268519</v>
      </c>
      <c r="B456" s="3">
        <v>44.0</v>
      </c>
      <c r="C456" s="3" t="s">
        <v>19</v>
      </c>
      <c r="D456" s="3">
        <v>55.0</v>
      </c>
      <c r="E456" s="3" t="s">
        <v>194</v>
      </c>
      <c r="F456" s="3">
        <v>3.0</v>
      </c>
      <c r="G456" s="3">
        <v>2.0</v>
      </c>
      <c r="H456" s="3" t="s">
        <v>672</v>
      </c>
      <c r="I456" s="3" t="s">
        <v>673</v>
      </c>
      <c r="J456" s="3" t="s">
        <v>674</v>
      </c>
      <c r="K456" s="3" t="s">
        <v>24</v>
      </c>
      <c r="L456" s="3">
        <v>4.0</v>
      </c>
      <c r="M456" s="3" t="s">
        <v>30</v>
      </c>
      <c r="N456" s="3" t="s">
        <v>778</v>
      </c>
      <c r="O456" s="3" t="s">
        <v>779</v>
      </c>
      <c r="P456" s="4">
        <v>18845.0</v>
      </c>
      <c r="Q456" s="3" t="s">
        <v>49</v>
      </c>
      <c r="S456" s="3" t="s">
        <v>34</v>
      </c>
    </row>
    <row r="457">
      <c r="A457" s="2">
        <v>42318.71487268519</v>
      </c>
      <c r="B457" s="3">
        <v>44.0</v>
      </c>
      <c r="C457" s="3" t="s">
        <v>19</v>
      </c>
      <c r="D457" s="3">
        <v>55.0</v>
      </c>
      <c r="E457" s="3" t="s">
        <v>194</v>
      </c>
      <c r="F457" s="3">
        <v>3.0</v>
      </c>
      <c r="G457" s="3">
        <v>2.0</v>
      </c>
      <c r="H457" s="3" t="s">
        <v>672</v>
      </c>
      <c r="I457" s="3" t="s">
        <v>673</v>
      </c>
      <c r="J457" s="3" t="s">
        <v>674</v>
      </c>
      <c r="K457" s="3" t="s">
        <v>24</v>
      </c>
      <c r="L457" s="3">
        <v>5.0</v>
      </c>
      <c r="M457" s="3" t="s">
        <v>25</v>
      </c>
      <c r="N457" s="3" t="s">
        <v>780</v>
      </c>
      <c r="O457" s="3" t="s">
        <v>781</v>
      </c>
      <c r="P457" s="4">
        <v>34192.0</v>
      </c>
      <c r="Q457" s="3" t="s">
        <v>191</v>
      </c>
      <c r="S457" s="3" t="s">
        <v>34</v>
      </c>
    </row>
    <row r="458">
      <c r="A458" s="2">
        <v>42318.71487268519</v>
      </c>
      <c r="B458" s="3">
        <v>44.0</v>
      </c>
      <c r="C458" s="3" t="s">
        <v>19</v>
      </c>
      <c r="D458" s="3">
        <v>55.0</v>
      </c>
      <c r="E458" s="3" t="s">
        <v>194</v>
      </c>
      <c r="F458" s="3">
        <v>3.0</v>
      </c>
      <c r="G458" s="3">
        <v>2.0</v>
      </c>
      <c r="H458" s="3" t="s">
        <v>672</v>
      </c>
      <c r="I458" s="3" t="s">
        <v>673</v>
      </c>
      <c r="J458" s="3" t="s">
        <v>674</v>
      </c>
      <c r="K458" s="3" t="s">
        <v>24</v>
      </c>
      <c r="L458" s="3">
        <v>6.0</v>
      </c>
      <c r="M458" s="3" t="s">
        <v>30</v>
      </c>
      <c r="N458" s="3" t="s">
        <v>782</v>
      </c>
      <c r="O458" s="3" t="s">
        <v>783</v>
      </c>
      <c r="P458" s="4">
        <v>14563.0</v>
      </c>
      <c r="Q458" s="3" t="s">
        <v>49</v>
      </c>
      <c r="S458" s="3" t="s">
        <v>34</v>
      </c>
    </row>
    <row r="459">
      <c r="A459" s="2">
        <v>42318.71487268519</v>
      </c>
      <c r="B459" s="3">
        <v>44.0</v>
      </c>
      <c r="C459" s="3" t="s">
        <v>19</v>
      </c>
      <c r="D459" s="3">
        <v>55.0</v>
      </c>
      <c r="E459" s="3" t="s">
        <v>194</v>
      </c>
      <c r="F459" s="3">
        <v>3.0</v>
      </c>
      <c r="G459" s="3">
        <v>2.0</v>
      </c>
      <c r="H459" s="3" t="s">
        <v>672</v>
      </c>
      <c r="I459" s="3" t="s">
        <v>673</v>
      </c>
      <c r="J459" s="3" t="s">
        <v>674</v>
      </c>
      <c r="K459" s="3" t="s">
        <v>24</v>
      </c>
      <c r="L459" s="3">
        <v>7.0</v>
      </c>
      <c r="M459" s="3" t="s">
        <v>25</v>
      </c>
      <c r="N459" s="3" t="s">
        <v>378</v>
      </c>
      <c r="O459" s="3" t="s">
        <v>784</v>
      </c>
      <c r="P459" s="4">
        <v>16952.0</v>
      </c>
      <c r="Q459" s="3" t="s">
        <v>145</v>
      </c>
      <c r="S459" s="3" t="s">
        <v>34</v>
      </c>
    </row>
    <row r="460">
      <c r="A460" s="2">
        <v>42318.71487268519</v>
      </c>
      <c r="B460" s="3">
        <v>44.0</v>
      </c>
      <c r="C460" s="3" t="s">
        <v>19</v>
      </c>
      <c r="D460" s="3">
        <v>55.0</v>
      </c>
      <c r="E460" s="3" t="s">
        <v>194</v>
      </c>
      <c r="F460" s="3">
        <v>3.0</v>
      </c>
      <c r="G460" s="3">
        <v>2.0</v>
      </c>
      <c r="H460" s="3" t="s">
        <v>672</v>
      </c>
      <c r="I460" s="3" t="s">
        <v>673</v>
      </c>
      <c r="J460" s="3" t="s">
        <v>674</v>
      </c>
      <c r="K460" s="3" t="s">
        <v>24</v>
      </c>
      <c r="L460" s="3">
        <v>8.0</v>
      </c>
      <c r="M460" s="3" t="s">
        <v>30</v>
      </c>
      <c r="N460" s="3" t="s">
        <v>785</v>
      </c>
      <c r="O460" s="3" t="s">
        <v>786</v>
      </c>
      <c r="P460" s="4">
        <v>28997.0</v>
      </c>
      <c r="Q460" s="3" t="s">
        <v>132</v>
      </c>
      <c r="S460" s="3" t="s">
        <v>34</v>
      </c>
    </row>
    <row r="461">
      <c r="A461" s="2">
        <v>42318.71487268519</v>
      </c>
      <c r="B461" s="3">
        <v>44.0</v>
      </c>
      <c r="C461" s="3" t="s">
        <v>19</v>
      </c>
      <c r="D461" s="3">
        <v>57.0</v>
      </c>
      <c r="E461" s="3" t="s">
        <v>211</v>
      </c>
      <c r="F461" s="3">
        <v>3.0</v>
      </c>
      <c r="G461" s="3">
        <v>2.0</v>
      </c>
      <c r="H461" s="3" t="s">
        <v>672</v>
      </c>
      <c r="I461" s="3" t="s">
        <v>673</v>
      </c>
      <c r="J461" s="3" t="s">
        <v>674</v>
      </c>
      <c r="K461" s="3" t="s">
        <v>24</v>
      </c>
      <c r="L461" s="3">
        <v>1.0</v>
      </c>
      <c r="M461" s="3" t="s">
        <v>25</v>
      </c>
      <c r="N461" s="3" t="s">
        <v>787</v>
      </c>
      <c r="O461" s="3" t="s">
        <v>91</v>
      </c>
      <c r="P461" s="4">
        <v>27481.0</v>
      </c>
      <c r="Q461" s="3" t="s">
        <v>75</v>
      </c>
      <c r="S461" s="3" t="s">
        <v>34</v>
      </c>
    </row>
    <row r="462">
      <c r="A462" s="2">
        <v>42318.71487268519</v>
      </c>
      <c r="B462" s="3">
        <v>44.0</v>
      </c>
      <c r="C462" s="3" t="s">
        <v>19</v>
      </c>
      <c r="D462" s="3">
        <v>57.0</v>
      </c>
      <c r="E462" s="3" t="s">
        <v>211</v>
      </c>
      <c r="F462" s="3">
        <v>3.0</v>
      </c>
      <c r="G462" s="3">
        <v>2.0</v>
      </c>
      <c r="H462" s="3" t="s">
        <v>672</v>
      </c>
      <c r="I462" s="3" t="s">
        <v>673</v>
      </c>
      <c r="J462" s="3" t="s">
        <v>674</v>
      </c>
      <c r="K462" s="3" t="s">
        <v>24</v>
      </c>
      <c r="L462" s="3">
        <v>2.0</v>
      </c>
      <c r="M462" s="3" t="s">
        <v>30</v>
      </c>
      <c r="N462" s="3" t="s">
        <v>788</v>
      </c>
      <c r="O462" s="3" t="s">
        <v>355</v>
      </c>
      <c r="P462" s="4">
        <v>23259.0</v>
      </c>
      <c r="Q462" s="3" t="s">
        <v>169</v>
      </c>
      <c r="S462" s="3" t="s">
        <v>34</v>
      </c>
    </row>
    <row r="463">
      <c r="A463" s="2">
        <v>42318.71487268519</v>
      </c>
      <c r="B463" s="3">
        <v>44.0</v>
      </c>
      <c r="C463" s="3" t="s">
        <v>19</v>
      </c>
      <c r="D463" s="3">
        <v>57.0</v>
      </c>
      <c r="E463" s="3" t="s">
        <v>211</v>
      </c>
      <c r="F463" s="3">
        <v>3.0</v>
      </c>
      <c r="G463" s="3">
        <v>2.0</v>
      </c>
      <c r="H463" s="3" t="s">
        <v>672</v>
      </c>
      <c r="I463" s="3" t="s">
        <v>673</v>
      </c>
      <c r="J463" s="3" t="s">
        <v>674</v>
      </c>
      <c r="K463" s="3" t="s">
        <v>24</v>
      </c>
      <c r="L463" s="3">
        <v>3.0</v>
      </c>
      <c r="M463" s="3" t="s">
        <v>25</v>
      </c>
      <c r="N463" s="3" t="s">
        <v>789</v>
      </c>
      <c r="O463" s="3" t="s">
        <v>119</v>
      </c>
      <c r="P463" s="4">
        <v>25496.0</v>
      </c>
      <c r="Q463" s="3" t="s">
        <v>110</v>
      </c>
      <c r="S463" s="3" t="s">
        <v>34</v>
      </c>
    </row>
    <row r="464">
      <c r="A464" s="2">
        <v>42318.71487268519</v>
      </c>
      <c r="B464" s="3">
        <v>44.0</v>
      </c>
      <c r="C464" s="3" t="s">
        <v>19</v>
      </c>
      <c r="D464" s="3">
        <v>57.0</v>
      </c>
      <c r="E464" s="3" t="s">
        <v>211</v>
      </c>
      <c r="F464" s="3">
        <v>3.0</v>
      </c>
      <c r="G464" s="3">
        <v>2.0</v>
      </c>
      <c r="H464" s="3" t="s">
        <v>672</v>
      </c>
      <c r="I464" s="3" t="s">
        <v>673</v>
      </c>
      <c r="J464" s="3" t="s">
        <v>674</v>
      </c>
      <c r="K464" s="3" t="s">
        <v>24</v>
      </c>
      <c r="L464" s="3">
        <v>4.0</v>
      </c>
      <c r="M464" s="3" t="s">
        <v>30</v>
      </c>
      <c r="N464" s="3" t="s">
        <v>790</v>
      </c>
      <c r="O464" s="3" t="s">
        <v>791</v>
      </c>
      <c r="P464" s="4">
        <v>21997.0</v>
      </c>
      <c r="Q464" s="3" t="s">
        <v>40</v>
      </c>
      <c r="S464" s="3" t="s">
        <v>34</v>
      </c>
    </row>
    <row r="465">
      <c r="A465" s="2">
        <v>42318.71487268519</v>
      </c>
      <c r="B465" s="3">
        <v>44.0</v>
      </c>
      <c r="C465" s="3" t="s">
        <v>19</v>
      </c>
      <c r="D465" s="3">
        <v>57.0</v>
      </c>
      <c r="E465" s="3" t="s">
        <v>211</v>
      </c>
      <c r="F465" s="3">
        <v>3.0</v>
      </c>
      <c r="G465" s="3">
        <v>2.0</v>
      </c>
      <c r="H465" s="3" t="s">
        <v>672</v>
      </c>
      <c r="I465" s="3" t="s">
        <v>673</v>
      </c>
      <c r="J465" s="3" t="s">
        <v>674</v>
      </c>
      <c r="K465" s="3" t="s">
        <v>24</v>
      </c>
      <c r="L465" s="3">
        <v>5.0</v>
      </c>
      <c r="M465" s="3" t="s">
        <v>25</v>
      </c>
      <c r="N465" s="3" t="s">
        <v>792</v>
      </c>
      <c r="O465" s="3" t="s">
        <v>240</v>
      </c>
      <c r="P465" s="4">
        <v>17720.0</v>
      </c>
      <c r="Q465" s="3" t="s">
        <v>205</v>
      </c>
      <c r="S465" s="3" t="s">
        <v>34</v>
      </c>
    </row>
    <row r="466">
      <c r="A466" s="2">
        <v>42318.71487268519</v>
      </c>
      <c r="B466" s="3">
        <v>44.0</v>
      </c>
      <c r="C466" s="3" t="s">
        <v>19</v>
      </c>
      <c r="D466" s="3">
        <v>57.0</v>
      </c>
      <c r="E466" s="3" t="s">
        <v>211</v>
      </c>
      <c r="F466" s="3">
        <v>3.0</v>
      </c>
      <c r="G466" s="3">
        <v>2.0</v>
      </c>
      <c r="H466" s="3" t="s">
        <v>672</v>
      </c>
      <c r="I466" s="3" t="s">
        <v>673</v>
      </c>
      <c r="J466" s="3" t="s">
        <v>674</v>
      </c>
      <c r="K466" s="3" t="s">
        <v>24</v>
      </c>
      <c r="L466" s="3">
        <v>6.0</v>
      </c>
      <c r="M466" s="3" t="s">
        <v>30</v>
      </c>
      <c r="N466" s="3" t="s">
        <v>793</v>
      </c>
      <c r="O466" s="3" t="s">
        <v>794</v>
      </c>
      <c r="P466" s="4">
        <v>27817.0</v>
      </c>
      <c r="Q466" s="3" t="s">
        <v>110</v>
      </c>
      <c r="S466" s="3" t="s">
        <v>34</v>
      </c>
    </row>
    <row r="467">
      <c r="A467" s="2">
        <v>42318.71487268519</v>
      </c>
      <c r="B467" s="3">
        <v>44.0</v>
      </c>
      <c r="C467" s="3" t="s">
        <v>19</v>
      </c>
      <c r="D467" s="3">
        <v>57.0</v>
      </c>
      <c r="E467" s="3" t="s">
        <v>211</v>
      </c>
      <c r="F467" s="3">
        <v>3.0</v>
      </c>
      <c r="G467" s="3">
        <v>2.0</v>
      </c>
      <c r="H467" s="3" t="s">
        <v>672</v>
      </c>
      <c r="I467" s="3" t="s">
        <v>673</v>
      </c>
      <c r="J467" s="3" t="s">
        <v>674</v>
      </c>
      <c r="K467" s="3" t="s">
        <v>24</v>
      </c>
      <c r="L467" s="3">
        <v>7.0</v>
      </c>
      <c r="M467" s="3" t="s">
        <v>25</v>
      </c>
      <c r="N467" s="3" t="s">
        <v>795</v>
      </c>
      <c r="O467" s="3" t="s">
        <v>796</v>
      </c>
      <c r="P467" s="4">
        <v>27009.0</v>
      </c>
      <c r="Q467" s="3" t="s">
        <v>110</v>
      </c>
      <c r="S467" s="3" t="s">
        <v>34</v>
      </c>
    </row>
    <row r="468">
      <c r="A468" s="2">
        <v>42318.71487268519</v>
      </c>
      <c r="B468" s="3">
        <v>44.0</v>
      </c>
      <c r="C468" s="3" t="s">
        <v>19</v>
      </c>
      <c r="D468" s="3">
        <v>57.0</v>
      </c>
      <c r="E468" s="3" t="s">
        <v>211</v>
      </c>
      <c r="F468" s="3">
        <v>3.0</v>
      </c>
      <c r="G468" s="3">
        <v>2.0</v>
      </c>
      <c r="H468" s="3" t="s">
        <v>672</v>
      </c>
      <c r="I468" s="3" t="s">
        <v>673</v>
      </c>
      <c r="J468" s="3" t="s">
        <v>674</v>
      </c>
      <c r="K468" s="3" t="s">
        <v>24</v>
      </c>
      <c r="L468" s="3">
        <v>8.0</v>
      </c>
      <c r="M468" s="3" t="s">
        <v>30</v>
      </c>
      <c r="N468" s="3" t="s">
        <v>797</v>
      </c>
      <c r="O468" s="3" t="s">
        <v>112</v>
      </c>
      <c r="P468" s="4">
        <v>16972.0</v>
      </c>
      <c r="Q468" s="3" t="s">
        <v>86</v>
      </c>
      <c r="S468" s="3" t="s">
        <v>34</v>
      </c>
    </row>
    <row r="469">
      <c r="A469" s="2">
        <v>42318.71487268519</v>
      </c>
      <c r="B469" s="3">
        <v>44.0</v>
      </c>
      <c r="C469" s="3" t="s">
        <v>19</v>
      </c>
      <c r="D469" s="3">
        <v>57.0</v>
      </c>
      <c r="E469" s="3" t="s">
        <v>211</v>
      </c>
      <c r="F469" s="3">
        <v>3.0</v>
      </c>
      <c r="G469" s="3">
        <v>2.0</v>
      </c>
      <c r="H469" s="3" t="s">
        <v>672</v>
      </c>
      <c r="I469" s="3" t="s">
        <v>673</v>
      </c>
      <c r="J469" s="3" t="s">
        <v>674</v>
      </c>
      <c r="K469" s="3" t="s">
        <v>24</v>
      </c>
      <c r="L469" s="3">
        <v>9.0</v>
      </c>
      <c r="M469" s="3" t="s">
        <v>25</v>
      </c>
      <c r="N469" s="3" t="s">
        <v>798</v>
      </c>
      <c r="O469" s="3" t="s">
        <v>502</v>
      </c>
      <c r="P469" s="4">
        <v>21832.0</v>
      </c>
      <c r="Q469" s="3" t="s">
        <v>132</v>
      </c>
      <c r="S469" s="3" t="s">
        <v>34</v>
      </c>
    </row>
    <row r="470">
      <c r="A470" s="2">
        <v>42318.71487268519</v>
      </c>
      <c r="B470" s="3">
        <v>44.0</v>
      </c>
      <c r="C470" s="3" t="s">
        <v>19</v>
      </c>
      <c r="D470" s="3">
        <v>57.0</v>
      </c>
      <c r="E470" s="3" t="s">
        <v>211</v>
      </c>
      <c r="F470" s="3">
        <v>3.0</v>
      </c>
      <c r="G470" s="3">
        <v>2.0</v>
      </c>
      <c r="H470" s="3" t="s">
        <v>672</v>
      </c>
      <c r="I470" s="3" t="s">
        <v>673</v>
      </c>
      <c r="J470" s="3" t="s">
        <v>674</v>
      </c>
      <c r="K470" s="3" t="s">
        <v>24</v>
      </c>
      <c r="L470" s="3">
        <v>10.0</v>
      </c>
      <c r="M470" s="3" t="s">
        <v>30</v>
      </c>
      <c r="N470" s="3" t="s">
        <v>799</v>
      </c>
      <c r="O470" s="3" t="s">
        <v>112</v>
      </c>
      <c r="P470" s="4">
        <v>24243.0</v>
      </c>
      <c r="Q470" s="3" t="s">
        <v>228</v>
      </c>
      <c r="S470" s="3" t="s">
        <v>34</v>
      </c>
    </row>
    <row r="471">
      <c r="A471" s="2">
        <v>42318.71487268519</v>
      </c>
      <c r="B471" s="3">
        <v>44.0</v>
      </c>
      <c r="C471" s="3" t="s">
        <v>19</v>
      </c>
      <c r="D471" s="3">
        <v>57.0</v>
      </c>
      <c r="E471" s="3" t="s">
        <v>211</v>
      </c>
      <c r="F471" s="3">
        <v>3.0</v>
      </c>
      <c r="G471" s="3">
        <v>2.0</v>
      </c>
      <c r="H471" s="3" t="s">
        <v>672</v>
      </c>
      <c r="I471" s="3" t="s">
        <v>673</v>
      </c>
      <c r="J471" s="3" t="s">
        <v>674</v>
      </c>
      <c r="K471" s="3" t="s">
        <v>24</v>
      </c>
      <c r="L471" s="3">
        <v>11.0</v>
      </c>
      <c r="M471" s="3" t="s">
        <v>25</v>
      </c>
      <c r="N471" s="3" t="s">
        <v>800</v>
      </c>
      <c r="O471" s="3" t="s">
        <v>427</v>
      </c>
      <c r="P471" s="4">
        <v>20883.0</v>
      </c>
      <c r="Q471" s="3" t="s">
        <v>37</v>
      </c>
      <c r="S471" s="3" t="s">
        <v>34</v>
      </c>
    </row>
    <row r="472">
      <c r="A472" s="2">
        <v>42318.71487268519</v>
      </c>
      <c r="B472" s="3">
        <v>44.0</v>
      </c>
      <c r="C472" s="3" t="s">
        <v>19</v>
      </c>
      <c r="D472" s="3">
        <v>57.0</v>
      </c>
      <c r="E472" s="3" t="s">
        <v>211</v>
      </c>
      <c r="F472" s="3">
        <v>3.0</v>
      </c>
      <c r="G472" s="3">
        <v>2.0</v>
      </c>
      <c r="H472" s="3" t="s">
        <v>672</v>
      </c>
      <c r="I472" s="3" t="s">
        <v>673</v>
      </c>
      <c r="J472" s="3" t="s">
        <v>674</v>
      </c>
      <c r="K472" s="3" t="s">
        <v>24</v>
      </c>
      <c r="L472" s="3">
        <v>12.0</v>
      </c>
      <c r="M472" s="3" t="s">
        <v>30</v>
      </c>
      <c r="N472" s="3" t="s">
        <v>801</v>
      </c>
      <c r="O472" s="3" t="s">
        <v>633</v>
      </c>
      <c r="P472" s="4">
        <v>28634.0</v>
      </c>
      <c r="Q472" s="3" t="s">
        <v>110</v>
      </c>
      <c r="S472" s="3" t="s">
        <v>34</v>
      </c>
    </row>
    <row r="473">
      <c r="A473" s="2">
        <v>42318.71487268519</v>
      </c>
      <c r="B473" s="3">
        <v>44.0</v>
      </c>
      <c r="C473" s="3" t="s">
        <v>19</v>
      </c>
      <c r="D473" s="3">
        <v>57.0</v>
      </c>
      <c r="E473" s="3" t="s">
        <v>211</v>
      </c>
      <c r="F473" s="3">
        <v>3.0</v>
      </c>
      <c r="G473" s="3">
        <v>2.0</v>
      </c>
      <c r="H473" s="3" t="s">
        <v>672</v>
      </c>
      <c r="I473" s="3" t="s">
        <v>673</v>
      </c>
      <c r="J473" s="3" t="s">
        <v>674</v>
      </c>
      <c r="K473" s="3" t="s">
        <v>24</v>
      </c>
      <c r="L473" s="3">
        <v>13.0</v>
      </c>
      <c r="M473" s="3" t="s">
        <v>25</v>
      </c>
      <c r="N473" s="3" t="s">
        <v>802</v>
      </c>
      <c r="O473" s="3" t="s">
        <v>36</v>
      </c>
      <c r="P473" s="4">
        <v>30568.0</v>
      </c>
      <c r="Q473" s="3" t="s">
        <v>110</v>
      </c>
      <c r="S473" s="3" t="s">
        <v>34</v>
      </c>
    </row>
    <row r="474">
      <c r="A474" s="2">
        <v>42318.71487268519</v>
      </c>
      <c r="B474" s="3">
        <v>44.0</v>
      </c>
      <c r="C474" s="3" t="s">
        <v>19</v>
      </c>
      <c r="D474" s="3">
        <v>57.0</v>
      </c>
      <c r="E474" s="3" t="s">
        <v>211</v>
      </c>
      <c r="F474" s="3">
        <v>3.0</v>
      </c>
      <c r="G474" s="3">
        <v>2.0</v>
      </c>
      <c r="H474" s="3" t="s">
        <v>672</v>
      </c>
      <c r="I474" s="3" t="s">
        <v>673</v>
      </c>
      <c r="J474" s="3" t="s">
        <v>674</v>
      </c>
      <c r="K474" s="3" t="s">
        <v>24</v>
      </c>
      <c r="L474" s="3">
        <v>14.0</v>
      </c>
      <c r="M474" s="3" t="s">
        <v>30</v>
      </c>
      <c r="N474" s="3" t="s">
        <v>535</v>
      </c>
      <c r="O474" s="3" t="s">
        <v>803</v>
      </c>
      <c r="P474" s="4">
        <v>18439.0</v>
      </c>
      <c r="Q474" s="3" t="s">
        <v>49</v>
      </c>
      <c r="S474" s="3" t="s">
        <v>34</v>
      </c>
    </row>
    <row r="475">
      <c r="A475" s="2">
        <v>42318.71487268519</v>
      </c>
      <c r="B475" s="3">
        <v>44.0</v>
      </c>
      <c r="C475" s="3" t="s">
        <v>19</v>
      </c>
      <c r="D475" s="3">
        <v>57.0</v>
      </c>
      <c r="E475" s="3" t="s">
        <v>211</v>
      </c>
      <c r="F475" s="3">
        <v>3.0</v>
      </c>
      <c r="G475" s="3">
        <v>2.0</v>
      </c>
      <c r="H475" s="3" t="s">
        <v>672</v>
      </c>
      <c r="I475" s="3" t="s">
        <v>673</v>
      </c>
      <c r="J475" s="3" t="s">
        <v>674</v>
      </c>
      <c r="K475" s="3" t="s">
        <v>24</v>
      </c>
      <c r="L475" s="3">
        <v>15.0</v>
      </c>
      <c r="M475" s="3" t="s">
        <v>25</v>
      </c>
      <c r="N475" s="3" t="s">
        <v>804</v>
      </c>
      <c r="O475" s="3" t="s">
        <v>233</v>
      </c>
      <c r="P475" s="4">
        <v>24053.0</v>
      </c>
      <c r="Q475" s="3" t="s">
        <v>115</v>
      </c>
      <c r="S475" s="3" t="s">
        <v>34</v>
      </c>
    </row>
    <row r="476">
      <c r="A476" s="2">
        <v>42318.71487268519</v>
      </c>
      <c r="B476" s="3">
        <v>44.0</v>
      </c>
      <c r="C476" s="3" t="s">
        <v>19</v>
      </c>
      <c r="D476" s="3">
        <v>57.0</v>
      </c>
      <c r="E476" s="3" t="s">
        <v>211</v>
      </c>
      <c r="F476" s="3">
        <v>3.0</v>
      </c>
      <c r="G476" s="3">
        <v>2.0</v>
      </c>
      <c r="H476" s="3" t="s">
        <v>672</v>
      </c>
      <c r="I476" s="3" t="s">
        <v>673</v>
      </c>
      <c r="J476" s="3" t="s">
        <v>674</v>
      </c>
      <c r="K476" s="3" t="s">
        <v>24</v>
      </c>
      <c r="L476" s="3">
        <v>16.0</v>
      </c>
      <c r="M476" s="3" t="s">
        <v>30</v>
      </c>
      <c r="N476" s="3" t="s">
        <v>640</v>
      </c>
      <c r="O476" s="3" t="s">
        <v>321</v>
      </c>
      <c r="P476" s="4">
        <v>15526.0</v>
      </c>
      <c r="Q476" s="3" t="s">
        <v>49</v>
      </c>
      <c r="S476" s="3" t="s">
        <v>34</v>
      </c>
    </row>
    <row r="477">
      <c r="A477" s="2">
        <v>42318.71487268519</v>
      </c>
      <c r="B477" s="3">
        <v>44.0</v>
      </c>
      <c r="C477" s="3" t="s">
        <v>19</v>
      </c>
      <c r="D477" s="3">
        <v>57.0</v>
      </c>
      <c r="E477" s="3" t="s">
        <v>211</v>
      </c>
      <c r="F477" s="3">
        <v>3.0</v>
      </c>
      <c r="G477" s="3">
        <v>2.0</v>
      </c>
      <c r="H477" s="3" t="s">
        <v>672</v>
      </c>
      <c r="I477" s="3" t="s">
        <v>673</v>
      </c>
      <c r="J477" s="3" t="s">
        <v>674</v>
      </c>
      <c r="K477" s="3" t="s">
        <v>24</v>
      </c>
      <c r="L477" s="3">
        <v>17.0</v>
      </c>
      <c r="M477" s="3" t="s">
        <v>25</v>
      </c>
      <c r="N477" s="3" t="s">
        <v>805</v>
      </c>
      <c r="O477" s="3" t="s">
        <v>371</v>
      </c>
      <c r="P477" s="4">
        <v>26765.0</v>
      </c>
      <c r="Q477" s="3" t="s">
        <v>189</v>
      </c>
      <c r="S477" s="3" t="s">
        <v>34</v>
      </c>
    </row>
    <row r="478">
      <c r="A478" s="2">
        <v>42318.71487268519</v>
      </c>
      <c r="B478" s="3">
        <v>44.0</v>
      </c>
      <c r="C478" s="3" t="s">
        <v>19</v>
      </c>
      <c r="D478" s="3">
        <v>57.0</v>
      </c>
      <c r="E478" s="3" t="s">
        <v>211</v>
      </c>
      <c r="F478" s="3">
        <v>3.0</v>
      </c>
      <c r="G478" s="3">
        <v>2.0</v>
      </c>
      <c r="H478" s="3" t="s">
        <v>672</v>
      </c>
      <c r="I478" s="3" t="s">
        <v>673</v>
      </c>
      <c r="J478" s="3" t="s">
        <v>674</v>
      </c>
      <c r="K478" s="3" t="s">
        <v>24</v>
      </c>
      <c r="L478" s="3">
        <v>18.0</v>
      </c>
      <c r="M478" s="3" t="s">
        <v>30</v>
      </c>
      <c r="N478" s="3" t="s">
        <v>806</v>
      </c>
      <c r="O478" s="3" t="s">
        <v>45</v>
      </c>
      <c r="P478" s="4">
        <v>24541.0</v>
      </c>
      <c r="Q478" s="3" t="s">
        <v>372</v>
      </c>
      <c r="S478" s="3" t="s">
        <v>34</v>
      </c>
    </row>
    <row r="479">
      <c r="A479" s="2">
        <v>42318.71487268519</v>
      </c>
      <c r="B479" s="3">
        <v>44.0</v>
      </c>
      <c r="C479" s="3" t="s">
        <v>19</v>
      </c>
      <c r="D479" s="3">
        <v>57.0</v>
      </c>
      <c r="E479" s="3" t="s">
        <v>211</v>
      </c>
      <c r="F479" s="3">
        <v>3.0</v>
      </c>
      <c r="G479" s="3">
        <v>2.0</v>
      </c>
      <c r="H479" s="3" t="s">
        <v>672</v>
      </c>
      <c r="I479" s="3" t="s">
        <v>673</v>
      </c>
      <c r="J479" s="3" t="s">
        <v>674</v>
      </c>
      <c r="K479" s="3" t="s">
        <v>24</v>
      </c>
      <c r="L479" s="3">
        <v>19.0</v>
      </c>
      <c r="M479" s="3" t="s">
        <v>25</v>
      </c>
      <c r="N479" s="3" t="s">
        <v>807</v>
      </c>
      <c r="O479" s="3" t="s">
        <v>377</v>
      </c>
      <c r="P479" s="4">
        <v>22735.0</v>
      </c>
      <c r="Q479" s="3" t="s">
        <v>46</v>
      </c>
      <c r="S479" s="3" t="s">
        <v>34</v>
      </c>
    </row>
    <row r="480">
      <c r="A480" s="2">
        <v>42318.71487268519</v>
      </c>
      <c r="B480" s="3">
        <v>44.0</v>
      </c>
      <c r="C480" s="3" t="s">
        <v>19</v>
      </c>
      <c r="D480" s="3">
        <v>57.0</v>
      </c>
      <c r="E480" s="3" t="s">
        <v>211</v>
      </c>
      <c r="F480" s="3">
        <v>3.0</v>
      </c>
      <c r="G480" s="3">
        <v>2.0</v>
      </c>
      <c r="H480" s="3" t="s">
        <v>672</v>
      </c>
      <c r="I480" s="3" t="s">
        <v>673</v>
      </c>
      <c r="J480" s="3" t="s">
        <v>674</v>
      </c>
      <c r="K480" s="3" t="s">
        <v>24</v>
      </c>
      <c r="L480" s="3">
        <v>20.0</v>
      </c>
      <c r="M480" s="3" t="s">
        <v>30</v>
      </c>
      <c r="N480" s="3" t="s">
        <v>808</v>
      </c>
      <c r="O480" s="3" t="s">
        <v>809</v>
      </c>
      <c r="P480" s="4">
        <v>12363.0</v>
      </c>
      <c r="Q480" s="3" t="s">
        <v>49</v>
      </c>
      <c r="S480" s="3" t="s">
        <v>34</v>
      </c>
    </row>
    <row r="481">
      <c r="A481" s="2">
        <v>42318.71487268519</v>
      </c>
      <c r="B481" s="3">
        <v>44.0</v>
      </c>
      <c r="C481" s="3" t="s">
        <v>19</v>
      </c>
      <c r="D481" s="3">
        <v>57.0</v>
      </c>
      <c r="E481" s="3" t="s">
        <v>211</v>
      </c>
      <c r="F481" s="3">
        <v>3.0</v>
      </c>
      <c r="G481" s="3">
        <v>2.0</v>
      </c>
      <c r="H481" s="3" t="s">
        <v>672</v>
      </c>
      <c r="I481" s="3" t="s">
        <v>673</v>
      </c>
      <c r="J481" s="3" t="s">
        <v>674</v>
      </c>
      <c r="K481" s="3" t="s">
        <v>24</v>
      </c>
      <c r="L481" s="3">
        <v>21.0</v>
      </c>
      <c r="M481" s="3" t="s">
        <v>25</v>
      </c>
      <c r="N481" s="3" t="s">
        <v>810</v>
      </c>
      <c r="O481" s="3" t="s">
        <v>685</v>
      </c>
      <c r="P481" s="4">
        <v>28297.0</v>
      </c>
      <c r="Q481" s="3" t="s">
        <v>72</v>
      </c>
      <c r="S481" s="3" t="s">
        <v>34</v>
      </c>
    </row>
    <row r="482">
      <c r="A482" s="2">
        <v>42318.71487268519</v>
      </c>
      <c r="B482" s="3">
        <v>44.0</v>
      </c>
      <c r="C482" s="3" t="s">
        <v>19</v>
      </c>
      <c r="D482" s="3">
        <v>57.0</v>
      </c>
      <c r="E482" s="3" t="s">
        <v>211</v>
      </c>
      <c r="F482" s="3">
        <v>3.0</v>
      </c>
      <c r="G482" s="3">
        <v>2.0</v>
      </c>
      <c r="H482" s="3" t="s">
        <v>672</v>
      </c>
      <c r="I482" s="3" t="s">
        <v>673</v>
      </c>
      <c r="J482" s="3" t="s">
        <v>674</v>
      </c>
      <c r="K482" s="3" t="s">
        <v>24</v>
      </c>
      <c r="L482" s="3">
        <v>22.0</v>
      </c>
      <c r="M482" s="3" t="s">
        <v>30</v>
      </c>
      <c r="N482" s="3" t="s">
        <v>811</v>
      </c>
      <c r="O482" s="3" t="s">
        <v>812</v>
      </c>
      <c r="P482" s="4">
        <v>32826.0</v>
      </c>
      <c r="Q482" s="3" t="s">
        <v>132</v>
      </c>
      <c r="S482" s="3" t="s">
        <v>34</v>
      </c>
    </row>
    <row r="483">
      <c r="A483" s="2">
        <v>42318.71487268519</v>
      </c>
      <c r="B483" s="3">
        <v>44.0</v>
      </c>
      <c r="C483" s="3" t="s">
        <v>19</v>
      </c>
      <c r="D483" s="3">
        <v>57.0</v>
      </c>
      <c r="E483" s="3" t="s">
        <v>211</v>
      </c>
      <c r="F483" s="3">
        <v>3.0</v>
      </c>
      <c r="G483" s="3">
        <v>2.0</v>
      </c>
      <c r="H483" s="3" t="s">
        <v>672</v>
      </c>
      <c r="I483" s="3" t="s">
        <v>673</v>
      </c>
      <c r="J483" s="3" t="s">
        <v>674</v>
      </c>
      <c r="K483" s="3" t="s">
        <v>24</v>
      </c>
      <c r="L483" s="3">
        <v>23.0</v>
      </c>
      <c r="M483" s="3" t="s">
        <v>25</v>
      </c>
      <c r="N483" s="3" t="s">
        <v>813</v>
      </c>
      <c r="O483" s="3" t="s">
        <v>281</v>
      </c>
      <c r="P483" s="4">
        <v>20558.0</v>
      </c>
      <c r="Q483" s="3" t="s">
        <v>49</v>
      </c>
      <c r="S483" s="3" t="s">
        <v>34</v>
      </c>
    </row>
    <row r="484">
      <c r="A484" s="2">
        <v>42318.71487268519</v>
      </c>
      <c r="B484" s="3">
        <v>44.0</v>
      </c>
      <c r="C484" s="3" t="s">
        <v>19</v>
      </c>
      <c r="D484" s="3">
        <v>57.0</v>
      </c>
      <c r="E484" s="3" t="s">
        <v>211</v>
      </c>
      <c r="F484" s="3">
        <v>3.0</v>
      </c>
      <c r="G484" s="3">
        <v>2.0</v>
      </c>
      <c r="H484" s="3" t="s">
        <v>672</v>
      </c>
      <c r="I484" s="3" t="s">
        <v>673</v>
      </c>
      <c r="J484" s="3" t="s">
        <v>674</v>
      </c>
      <c r="K484" s="3" t="s">
        <v>24</v>
      </c>
      <c r="L484" s="3">
        <v>24.0</v>
      </c>
      <c r="M484" s="3" t="s">
        <v>30</v>
      </c>
      <c r="N484" s="3" t="s">
        <v>814</v>
      </c>
      <c r="O484" s="3" t="s">
        <v>815</v>
      </c>
      <c r="P484" s="4">
        <v>22662.0</v>
      </c>
      <c r="Q484" s="3" t="s">
        <v>40</v>
      </c>
      <c r="S484" s="3" t="s">
        <v>34</v>
      </c>
    </row>
    <row r="485">
      <c r="A485" s="2">
        <v>42318.71487268519</v>
      </c>
      <c r="B485" s="3">
        <v>44.0</v>
      </c>
      <c r="C485" s="3" t="s">
        <v>19</v>
      </c>
      <c r="D485" s="3">
        <v>57.0</v>
      </c>
      <c r="E485" s="3" t="s">
        <v>211</v>
      </c>
      <c r="F485" s="3">
        <v>3.0</v>
      </c>
      <c r="G485" s="3">
        <v>2.0</v>
      </c>
      <c r="H485" s="3" t="s">
        <v>672</v>
      </c>
      <c r="I485" s="3" t="s">
        <v>673</v>
      </c>
      <c r="J485" s="3" t="s">
        <v>674</v>
      </c>
      <c r="K485" s="3" t="s">
        <v>24</v>
      </c>
      <c r="L485" s="3">
        <v>25.0</v>
      </c>
      <c r="M485" s="3" t="s">
        <v>25</v>
      </c>
      <c r="N485" s="3" t="s">
        <v>816</v>
      </c>
      <c r="O485" s="3" t="s">
        <v>319</v>
      </c>
      <c r="P485" s="4">
        <v>28590.0</v>
      </c>
      <c r="Q485" s="3" t="s">
        <v>132</v>
      </c>
      <c r="S485" s="3" t="s">
        <v>34</v>
      </c>
    </row>
    <row r="486">
      <c r="A486" s="2">
        <v>42318.71487268519</v>
      </c>
      <c r="B486" s="3">
        <v>44.0</v>
      </c>
      <c r="C486" s="3" t="s">
        <v>19</v>
      </c>
      <c r="D486" s="3">
        <v>57.0</v>
      </c>
      <c r="E486" s="3" t="s">
        <v>211</v>
      </c>
      <c r="F486" s="3">
        <v>3.0</v>
      </c>
      <c r="G486" s="3">
        <v>2.0</v>
      </c>
      <c r="H486" s="3" t="s">
        <v>672</v>
      </c>
      <c r="I486" s="3" t="s">
        <v>673</v>
      </c>
      <c r="J486" s="3" t="s">
        <v>674</v>
      </c>
      <c r="K486" s="3" t="s">
        <v>24</v>
      </c>
      <c r="L486" s="3">
        <v>26.0</v>
      </c>
      <c r="M486" s="3" t="s">
        <v>30</v>
      </c>
      <c r="N486" s="3" t="s">
        <v>817</v>
      </c>
      <c r="O486" s="3" t="s">
        <v>818</v>
      </c>
      <c r="P486" s="4">
        <v>28297.0</v>
      </c>
      <c r="Q486" s="3" t="s">
        <v>153</v>
      </c>
      <c r="S486" s="3" t="s">
        <v>34</v>
      </c>
    </row>
    <row r="487">
      <c r="A487" s="2">
        <v>42318.71487268519</v>
      </c>
      <c r="B487" s="3">
        <v>44.0</v>
      </c>
      <c r="C487" s="3" t="s">
        <v>19</v>
      </c>
      <c r="D487" s="3">
        <v>57.0</v>
      </c>
      <c r="E487" s="3" t="s">
        <v>211</v>
      </c>
      <c r="F487" s="3">
        <v>3.0</v>
      </c>
      <c r="G487" s="3">
        <v>2.0</v>
      </c>
      <c r="H487" s="3" t="s">
        <v>672</v>
      </c>
      <c r="I487" s="3" t="s">
        <v>673</v>
      </c>
      <c r="J487" s="3" t="s">
        <v>674</v>
      </c>
      <c r="K487" s="3" t="s">
        <v>24</v>
      </c>
      <c r="L487" s="3">
        <v>27.0</v>
      </c>
      <c r="M487" s="3" t="s">
        <v>25</v>
      </c>
      <c r="N487" s="3" t="s">
        <v>819</v>
      </c>
      <c r="O487" s="3" t="s">
        <v>123</v>
      </c>
      <c r="P487" s="4">
        <v>21752.0</v>
      </c>
      <c r="Q487" s="3" t="s">
        <v>55</v>
      </c>
      <c r="S487" s="3" t="s">
        <v>34</v>
      </c>
    </row>
    <row r="488">
      <c r="A488" s="2">
        <v>42318.71487268519</v>
      </c>
      <c r="B488" s="3">
        <v>44.0</v>
      </c>
      <c r="C488" s="3" t="s">
        <v>19</v>
      </c>
      <c r="D488" s="3">
        <v>57.0</v>
      </c>
      <c r="E488" s="3" t="s">
        <v>211</v>
      </c>
      <c r="F488" s="3">
        <v>3.0</v>
      </c>
      <c r="G488" s="3">
        <v>2.0</v>
      </c>
      <c r="H488" s="3" t="s">
        <v>672</v>
      </c>
      <c r="I488" s="3" t="s">
        <v>673</v>
      </c>
      <c r="J488" s="3" t="s">
        <v>674</v>
      </c>
      <c r="K488" s="3" t="s">
        <v>24</v>
      </c>
      <c r="L488" s="3">
        <v>28.0</v>
      </c>
      <c r="M488" s="3" t="s">
        <v>30</v>
      </c>
      <c r="N488" s="3" t="s">
        <v>820</v>
      </c>
      <c r="O488" s="3" t="s">
        <v>32</v>
      </c>
      <c r="P488" s="4">
        <v>27949.0</v>
      </c>
      <c r="Q488" s="3" t="s">
        <v>52</v>
      </c>
      <c r="S488" s="3" t="s">
        <v>34</v>
      </c>
    </row>
    <row r="489">
      <c r="A489" s="2">
        <v>42318.71487268519</v>
      </c>
      <c r="B489" s="3">
        <v>44.0</v>
      </c>
      <c r="C489" s="3" t="s">
        <v>19</v>
      </c>
      <c r="D489" s="3">
        <v>57.0</v>
      </c>
      <c r="E489" s="3" t="s">
        <v>211</v>
      </c>
      <c r="F489" s="3">
        <v>3.0</v>
      </c>
      <c r="G489" s="3">
        <v>2.0</v>
      </c>
      <c r="H489" s="3" t="s">
        <v>672</v>
      </c>
      <c r="I489" s="3" t="s">
        <v>673</v>
      </c>
      <c r="J489" s="3" t="s">
        <v>674</v>
      </c>
      <c r="K489" s="3" t="s">
        <v>24</v>
      </c>
      <c r="L489" s="3">
        <v>29.0</v>
      </c>
      <c r="M489" s="3" t="s">
        <v>25</v>
      </c>
      <c r="N489" s="3" t="s">
        <v>821</v>
      </c>
      <c r="O489" s="3" t="s">
        <v>822</v>
      </c>
      <c r="P489" s="4">
        <v>35430.0</v>
      </c>
      <c r="Q489" s="3" t="s">
        <v>191</v>
      </c>
      <c r="S489" s="3" t="s">
        <v>34</v>
      </c>
    </row>
    <row r="490">
      <c r="A490" s="2">
        <v>42318.71487268519</v>
      </c>
      <c r="B490" s="3">
        <v>44.0</v>
      </c>
      <c r="C490" s="3" t="s">
        <v>19</v>
      </c>
      <c r="D490" s="3">
        <v>57.0</v>
      </c>
      <c r="E490" s="3" t="s">
        <v>211</v>
      </c>
      <c r="F490" s="3">
        <v>3.0</v>
      </c>
      <c r="G490" s="3">
        <v>2.0</v>
      </c>
      <c r="H490" s="3" t="s">
        <v>672</v>
      </c>
      <c r="I490" s="3" t="s">
        <v>673</v>
      </c>
      <c r="J490" s="3" t="s">
        <v>674</v>
      </c>
      <c r="K490" s="3" t="s">
        <v>24</v>
      </c>
      <c r="L490" s="3">
        <v>30.0</v>
      </c>
      <c r="M490" s="3" t="s">
        <v>30</v>
      </c>
      <c r="N490" s="3" t="s">
        <v>823</v>
      </c>
      <c r="O490" s="3" t="s">
        <v>824</v>
      </c>
      <c r="P490" s="4">
        <v>25932.0</v>
      </c>
      <c r="Q490" s="3" t="s">
        <v>132</v>
      </c>
      <c r="S490" s="3" t="s">
        <v>34</v>
      </c>
    </row>
    <row r="491">
      <c r="A491" s="2">
        <v>42318.71487268519</v>
      </c>
      <c r="B491" s="3">
        <v>44.0</v>
      </c>
      <c r="C491" s="3" t="s">
        <v>19</v>
      </c>
      <c r="D491" s="3">
        <v>57.0</v>
      </c>
      <c r="E491" s="3" t="s">
        <v>211</v>
      </c>
      <c r="F491" s="3">
        <v>3.0</v>
      </c>
      <c r="G491" s="3">
        <v>2.0</v>
      </c>
      <c r="H491" s="3" t="s">
        <v>672</v>
      </c>
      <c r="I491" s="3" t="s">
        <v>673</v>
      </c>
      <c r="J491" s="3" t="s">
        <v>674</v>
      </c>
      <c r="K491" s="3" t="s">
        <v>24</v>
      </c>
      <c r="L491" s="3">
        <v>31.0</v>
      </c>
      <c r="M491" s="3" t="s">
        <v>25</v>
      </c>
      <c r="N491" s="3" t="s">
        <v>825</v>
      </c>
      <c r="O491" s="3" t="s">
        <v>251</v>
      </c>
      <c r="P491" s="4">
        <v>26339.0</v>
      </c>
      <c r="Q491" s="3" t="s">
        <v>189</v>
      </c>
      <c r="S491" s="3" t="s">
        <v>34</v>
      </c>
    </row>
    <row r="492">
      <c r="A492" s="2">
        <v>42318.71487268519</v>
      </c>
      <c r="B492" s="3">
        <v>44.0</v>
      </c>
      <c r="C492" s="3" t="s">
        <v>19</v>
      </c>
      <c r="D492" s="3">
        <v>57.0</v>
      </c>
      <c r="E492" s="3" t="s">
        <v>211</v>
      </c>
      <c r="F492" s="3">
        <v>3.0</v>
      </c>
      <c r="G492" s="3">
        <v>2.0</v>
      </c>
      <c r="H492" s="3" t="s">
        <v>672</v>
      </c>
      <c r="I492" s="3" t="s">
        <v>673</v>
      </c>
      <c r="J492" s="3" t="s">
        <v>674</v>
      </c>
      <c r="K492" s="3" t="s">
        <v>24</v>
      </c>
      <c r="L492" s="3">
        <v>32.0</v>
      </c>
      <c r="M492" s="3" t="s">
        <v>30</v>
      </c>
      <c r="N492" s="3" t="s">
        <v>826</v>
      </c>
      <c r="O492" s="3" t="s">
        <v>827</v>
      </c>
      <c r="P492" s="4">
        <v>31719.0</v>
      </c>
      <c r="Q492" s="3" t="s">
        <v>228</v>
      </c>
      <c r="S492" s="3" t="s">
        <v>34</v>
      </c>
    </row>
    <row r="493">
      <c r="A493" s="2">
        <v>42318.71487268519</v>
      </c>
      <c r="B493" s="3">
        <v>44.0</v>
      </c>
      <c r="C493" s="3" t="s">
        <v>19</v>
      </c>
      <c r="D493" s="3">
        <v>57.0</v>
      </c>
      <c r="E493" s="3" t="s">
        <v>211</v>
      </c>
      <c r="F493" s="3">
        <v>3.0</v>
      </c>
      <c r="G493" s="3">
        <v>2.0</v>
      </c>
      <c r="H493" s="3" t="s">
        <v>672</v>
      </c>
      <c r="I493" s="3" t="s">
        <v>673</v>
      </c>
      <c r="J493" s="3" t="s">
        <v>674</v>
      </c>
      <c r="K493" s="3" t="s">
        <v>24</v>
      </c>
      <c r="L493" s="3">
        <v>33.0</v>
      </c>
      <c r="M493" s="3" t="s">
        <v>25</v>
      </c>
      <c r="N493" s="3" t="s">
        <v>828</v>
      </c>
      <c r="O493" s="3" t="s">
        <v>753</v>
      </c>
      <c r="P493" s="4">
        <v>18819.0</v>
      </c>
      <c r="Q493" s="3" t="s">
        <v>105</v>
      </c>
      <c r="S493" s="3" t="s">
        <v>34</v>
      </c>
    </row>
    <row r="494">
      <c r="A494" s="2">
        <v>42318.71487268519</v>
      </c>
      <c r="B494" s="3">
        <v>44.0</v>
      </c>
      <c r="C494" s="3" t="s">
        <v>19</v>
      </c>
      <c r="D494" s="3">
        <v>57.0</v>
      </c>
      <c r="E494" s="3" t="s">
        <v>211</v>
      </c>
      <c r="F494" s="3">
        <v>3.0</v>
      </c>
      <c r="G494" s="3">
        <v>2.0</v>
      </c>
      <c r="H494" s="3" t="s">
        <v>672</v>
      </c>
      <c r="I494" s="3" t="s">
        <v>673</v>
      </c>
      <c r="J494" s="3" t="s">
        <v>674</v>
      </c>
      <c r="K494" s="3" t="s">
        <v>24</v>
      </c>
      <c r="L494" s="3">
        <v>34.0</v>
      </c>
      <c r="M494" s="3" t="s">
        <v>30</v>
      </c>
      <c r="N494" s="3" t="s">
        <v>829</v>
      </c>
      <c r="O494" s="3" t="s">
        <v>57</v>
      </c>
      <c r="P494" s="4">
        <v>26334.0</v>
      </c>
      <c r="Q494" s="3" t="s">
        <v>372</v>
      </c>
      <c r="S494" s="3" t="s">
        <v>34</v>
      </c>
    </row>
    <row r="495">
      <c r="A495" s="2">
        <v>42318.71487268519</v>
      </c>
      <c r="B495" s="3">
        <v>44.0</v>
      </c>
      <c r="C495" s="3" t="s">
        <v>19</v>
      </c>
      <c r="D495" s="3">
        <v>67.0</v>
      </c>
      <c r="E495" s="3" t="s">
        <v>271</v>
      </c>
      <c r="F495" s="3">
        <v>3.0</v>
      </c>
      <c r="G495" s="3">
        <v>2.0</v>
      </c>
      <c r="H495" s="3" t="s">
        <v>672</v>
      </c>
      <c r="I495" s="3" t="s">
        <v>673</v>
      </c>
      <c r="J495" s="3" t="s">
        <v>674</v>
      </c>
      <c r="K495" s="3" t="s">
        <v>24</v>
      </c>
      <c r="L495" s="3">
        <v>1.0</v>
      </c>
      <c r="M495" s="3" t="s">
        <v>25</v>
      </c>
      <c r="N495" s="3" t="s">
        <v>830</v>
      </c>
      <c r="O495" s="3" t="s">
        <v>200</v>
      </c>
      <c r="P495" s="4">
        <v>18482.0</v>
      </c>
      <c r="Q495" s="3" t="s">
        <v>49</v>
      </c>
      <c r="S495" s="3" t="s">
        <v>34</v>
      </c>
    </row>
    <row r="496">
      <c r="A496" s="2">
        <v>42318.71487268519</v>
      </c>
      <c r="B496" s="3">
        <v>44.0</v>
      </c>
      <c r="C496" s="3" t="s">
        <v>19</v>
      </c>
      <c r="D496" s="3">
        <v>67.0</v>
      </c>
      <c r="E496" s="3" t="s">
        <v>271</v>
      </c>
      <c r="F496" s="3">
        <v>3.0</v>
      </c>
      <c r="G496" s="3">
        <v>2.0</v>
      </c>
      <c r="H496" s="3" t="s">
        <v>672</v>
      </c>
      <c r="I496" s="3" t="s">
        <v>673</v>
      </c>
      <c r="J496" s="3" t="s">
        <v>674</v>
      </c>
      <c r="K496" s="3" t="s">
        <v>24</v>
      </c>
      <c r="L496" s="3">
        <v>2.0</v>
      </c>
      <c r="M496" s="3" t="s">
        <v>30</v>
      </c>
      <c r="N496" s="3" t="s">
        <v>831</v>
      </c>
      <c r="O496" s="3" t="s">
        <v>440</v>
      </c>
      <c r="P496" s="4">
        <v>29134.0</v>
      </c>
      <c r="Q496" s="3" t="s">
        <v>418</v>
      </c>
      <c r="S496" s="3" t="s">
        <v>34</v>
      </c>
    </row>
    <row r="497">
      <c r="A497" s="2">
        <v>42318.71487268519</v>
      </c>
      <c r="B497" s="3">
        <v>44.0</v>
      </c>
      <c r="C497" s="3" t="s">
        <v>19</v>
      </c>
      <c r="D497" s="3">
        <v>67.0</v>
      </c>
      <c r="E497" s="3" t="s">
        <v>271</v>
      </c>
      <c r="F497" s="3">
        <v>3.0</v>
      </c>
      <c r="G497" s="3">
        <v>2.0</v>
      </c>
      <c r="H497" s="3" t="s">
        <v>672</v>
      </c>
      <c r="I497" s="3" t="s">
        <v>673</v>
      </c>
      <c r="J497" s="3" t="s">
        <v>674</v>
      </c>
      <c r="K497" s="3" t="s">
        <v>24</v>
      </c>
      <c r="L497" s="3">
        <v>3.0</v>
      </c>
      <c r="M497" s="3" t="s">
        <v>25</v>
      </c>
      <c r="N497" s="3" t="s">
        <v>832</v>
      </c>
      <c r="O497" s="3" t="s">
        <v>65</v>
      </c>
      <c r="P497" s="4">
        <v>34408.0</v>
      </c>
      <c r="Q497" s="3" t="s">
        <v>191</v>
      </c>
      <c r="S497" s="3" t="s">
        <v>34</v>
      </c>
    </row>
    <row r="498">
      <c r="A498" s="2">
        <v>42318.71487268519</v>
      </c>
      <c r="B498" s="3">
        <v>44.0</v>
      </c>
      <c r="C498" s="3" t="s">
        <v>19</v>
      </c>
      <c r="D498" s="3">
        <v>67.0</v>
      </c>
      <c r="E498" s="3" t="s">
        <v>271</v>
      </c>
      <c r="F498" s="3">
        <v>3.0</v>
      </c>
      <c r="G498" s="3">
        <v>2.0</v>
      </c>
      <c r="H498" s="3" t="s">
        <v>672</v>
      </c>
      <c r="I498" s="3" t="s">
        <v>673</v>
      </c>
      <c r="J498" s="3" t="s">
        <v>674</v>
      </c>
      <c r="K498" s="3" t="s">
        <v>24</v>
      </c>
      <c r="L498" s="3">
        <v>4.0</v>
      </c>
      <c r="M498" s="3" t="s">
        <v>30</v>
      </c>
      <c r="N498" s="3" t="s">
        <v>833</v>
      </c>
      <c r="O498" s="3" t="s">
        <v>834</v>
      </c>
      <c r="P498" s="4">
        <v>19118.0</v>
      </c>
      <c r="Q498" s="3" t="s">
        <v>49</v>
      </c>
      <c r="S498" s="3" t="s">
        <v>34</v>
      </c>
    </row>
    <row r="499">
      <c r="A499" s="2">
        <v>42318.71487268519</v>
      </c>
      <c r="B499" s="3">
        <v>44.0</v>
      </c>
      <c r="C499" s="3" t="s">
        <v>19</v>
      </c>
      <c r="D499" s="3">
        <v>67.0</v>
      </c>
      <c r="E499" s="3" t="s">
        <v>271</v>
      </c>
      <c r="F499" s="3">
        <v>3.0</v>
      </c>
      <c r="G499" s="3">
        <v>2.0</v>
      </c>
      <c r="H499" s="3" t="s">
        <v>672</v>
      </c>
      <c r="I499" s="3" t="s">
        <v>673</v>
      </c>
      <c r="J499" s="3" t="s">
        <v>674</v>
      </c>
      <c r="K499" s="3" t="s">
        <v>24</v>
      </c>
      <c r="L499" s="3">
        <v>5.0</v>
      </c>
      <c r="M499" s="3" t="s">
        <v>25</v>
      </c>
      <c r="N499" s="3" t="s">
        <v>835</v>
      </c>
      <c r="O499" s="3" t="s">
        <v>109</v>
      </c>
      <c r="P499" s="4">
        <v>17608.0</v>
      </c>
      <c r="Q499" s="3" t="s">
        <v>266</v>
      </c>
      <c r="S499" s="3" t="s">
        <v>34</v>
      </c>
    </row>
    <row r="500">
      <c r="A500" s="2">
        <v>42318.71487268519</v>
      </c>
      <c r="B500" s="3">
        <v>44.0</v>
      </c>
      <c r="C500" s="3" t="s">
        <v>19</v>
      </c>
      <c r="D500" s="3">
        <v>67.0</v>
      </c>
      <c r="E500" s="3" t="s">
        <v>271</v>
      </c>
      <c r="F500" s="3">
        <v>3.0</v>
      </c>
      <c r="G500" s="3">
        <v>2.0</v>
      </c>
      <c r="H500" s="3" t="s">
        <v>672</v>
      </c>
      <c r="I500" s="3" t="s">
        <v>673</v>
      </c>
      <c r="J500" s="3" t="s">
        <v>674</v>
      </c>
      <c r="K500" s="3" t="s">
        <v>24</v>
      </c>
      <c r="L500" s="3">
        <v>6.0</v>
      </c>
      <c r="M500" s="3" t="s">
        <v>30</v>
      </c>
      <c r="N500" s="3" t="s">
        <v>836</v>
      </c>
      <c r="O500" s="3" t="s">
        <v>818</v>
      </c>
      <c r="P500" s="4">
        <v>26385.0</v>
      </c>
      <c r="Q500" s="3" t="s">
        <v>216</v>
      </c>
      <c r="S500" s="3" t="s">
        <v>34</v>
      </c>
    </row>
    <row r="501">
      <c r="A501" s="2">
        <v>42318.71487268519</v>
      </c>
      <c r="B501" s="3">
        <v>44.0</v>
      </c>
      <c r="C501" s="3" t="s">
        <v>19</v>
      </c>
      <c r="D501" s="3">
        <v>67.0</v>
      </c>
      <c r="E501" s="3" t="s">
        <v>271</v>
      </c>
      <c r="F501" s="3">
        <v>3.0</v>
      </c>
      <c r="G501" s="3">
        <v>2.0</v>
      </c>
      <c r="H501" s="3" t="s">
        <v>672</v>
      </c>
      <c r="I501" s="3" t="s">
        <v>673</v>
      </c>
      <c r="J501" s="3" t="s">
        <v>674</v>
      </c>
      <c r="K501" s="3" t="s">
        <v>24</v>
      </c>
      <c r="L501" s="3">
        <v>7.0</v>
      </c>
      <c r="M501" s="3" t="s">
        <v>25</v>
      </c>
      <c r="N501" s="3" t="s">
        <v>837</v>
      </c>
      <c r="O501" s="3" t="s">
        <v>275</v>
      </c>
      <c r="P501" s="4">
        <v>20046.0</v>
      </c>
      <c r="Q501" s="3" t="s">
        <v>345</v>
      </c>
      <c r="S501" s="3" t="s">
        <v>34</v>
      </c>
    </row>
    <row r="502">
      <c r="A502" s="2">
        <v>42318.71487268519</v>
      </c>
      <c r="B502" s="3">
        <v>44.0</v>
      </c>
      <c r="C502" s="3" t="s">
        <v>19</v>
      </c>
      <c r="D502" s="3">
        <v>67.0</v>
      </c>
      <c r="E502" s="3" t="s">
        <v>271</v>
      </c>
      <c r="F502" s="3">
        <v>3.0</v>
      </c>
      <c r="G502" s="3">
        <v>2.0</v>
      </c>
      <c r="H502" s="3" t="s">
        <v>672</v>
      </c>
      <c r="I502" s="3" t="s">
        <v>673</v>
      </c>
      <c r="J502" s="3" t="s">
        <v>674</v>
      </c>
      <c r="K502" s="3" t="s">
        <v>24</v>
      </c>
      <c r="L502" s="3">
        <v>8.0</v>
      </c>
      <c r="M502" s="3" t="s">
        <v>30</v>
      </c>
      <c r="N502" s="3" t="s">
        <v>838</v>
      </c>
      <c r="O502" s="3" t="s">
        <v>71</v>
      </c>
      <c r="P502" s="4">
        <v>32916.0</v>
      </c>
      <c r="Q502" s="3" t="s">
        <v>191</v>
      </c>
      <c r="S502" s="3" t="s">
        <v>34</v>
      </c>
    </row>
    <row r="503">
      <c r="A503" s="2">
        <v>42318.71487268519</v>
      </c>
      <c r="B503" s="3">
        <v>44.0</v>
      </c>
      <c r="C503" s="3" t="s">
        <v>19</v>
      </c>
      <c r="D503" s="3">
        <v>67.0</v>
      </c>
      <c r="E503" s="3" t="s">
        <v>271</v>
      </c>
      <c r="F503" s="3">
        <v>3.0</v>
      </c>
      <c r="G503" s="3">
        <v>2.0</v>
      </c>
      <c r="H503" s="3" t="s">
        <v>672</v>
      </c>
      <c r="I503" s="3" t="s">
        <v>673</v>
      </c>
      <c r="J503" s="3" t="s">
        <v>674</v>
      </c>
      <c r="K503" s="3" t="s">
        <v>24</v>
      </c>
      <c r="L503" s="3">
        <v>9.0</v>
      </c>
      <c r="M503" s="3" t="s">
        <v>25</v>
      </c>
      <c r="N503" s="3" t="s">
        <v>839</v>
      </c>
      <c r="O503" s="3" t="s">
        <v>530</v>
      </c>
      <c r="P503" s="4">
        <v>27101.0</v>
      </c>
      <c r="Q503" s="3" t="s">
        <v>132</v>
      </c>
      <c r="S503" s="3" t="s">
        <v>34</v>
      </c>
    </row>
    <row r="504">
      <c r="A504" s="2">
        <v>42318.71487268519</v>
      </c>
      <c r="B504" s="3">
        <v>44.0</v>
      </c>
      <c r="C504" s="3" t="s">
        <v>19</v>
      </c>
      <c r="D504" s="3">
        <v>67.0</v>
      </c>
      <c r="E504" s="3" t="s">
        <v>271</v>
      </c>
      <c r="F504" s="3">
        <v>3.0</v>
      </c>
      <c r="G504" s="3">
        <v>2.0</v>
      </c>
      <c r="H504" s="3" t="s">
        <v>672</v>
      </c>
      <c r="I504" s="3" t="s">
        <v>673</v>
      </c>
      <c r="J504" s="3" t="s">
        <v>674</v>
      </c>
      <c r="K504" s="3" t="s">
        <v>24</v>
      </c>
      <c r="L504" s="3">
        <v>10.0</v>
      </c>
      <c r="M504" s="3" t="s">
        <v>30</v>
      </c>
      <c r="N504" s="3" t="s">
        <v>840</v>
      </c>
      <c r="O504" s="3" t="s">
        <v>705</v>
      </c>
      <c r="P504" s="4">
        <v>19933.0</v>
      </c>
      <c r="Q504" s="3" t="s">
        <v>105</v>
      </c>
      <c r="S504" s="3" t="s">
        <v>34</v>
      </c>
    </row>
    <row r="505">
      <c r="A505" s="2">
        <v>42318.71487268519</v>
      </c>
      <c r="B505" s="3">
        <v>44.0</v>
      </c>
      <c r="C505" s="3" t="s">
        <v>19</v>
      </c>
      <c r="D505" s="3">
        <v>67.0</v>
      </c>
      <c r="E505" s="3" t="s">
        <v>271</v>
      </c>
      <c r="F505" s="3">
        <v>3.0</v>
      </c>
      <c r="G505" s="3">
        <v>2.0</v>
      </c>
      <c r="H505" s="3" t="s">
        <v>672</v>
      </c>
      <c r="I505" s="3" t="s">
        <v>673</v>
      </c>
      <c r="J505" s="3" t="s">
        <v>674</v>
      </c>
      <c r="K505" s="3" t="s">
        <v>24</v>
      </c>
      <c r="L505" s="3">
        <v>11.0</v>
      </c>
      <c r="M505" s="3" t="s">
        <v>25</v>
      </c>
      <c r="N505" s="3" t="s">
        <v>841</v>
      </c>
      <c r="O505" s="3" t="s">
        <v>371</v>
      </c>
      <c r="P505" s="4">
        <v>25519.0</v>
      </c>
      <c r="Q505" s="3" t="s">
        <v>37</v>
      </c>
      <c r="S505" s="3" t="s">
        <v>34</v>
      </c>
    </row>
    <row r="506">
      <c r="A506" s="2">
        <v>42318.71487268519</v>
      </c>
      <c r="B506" s="3">
        <v>44.0</v>
      </c>
      <c r="C506" s="3" t="s">
        <v>19</v>
      </c>
      <c r="D506" s="3">
        <v>67.0</v>
      </c>
      <c r="E506" s="3" t="s">
        <v>271</v>
      </c>
      <c r="F506" s="3">
        <v>3.0</v>
      </c>
      <c r="G506" s="3">
        <v>2.0</v>
      </c>
      <c r="H506" s="3" t="s">
        <v>672</v>
      </c>
      <c r="I506" s="3" t="s">
        <v>673</v>
      </c>
      <c r="J506" s="3" t="s">
        <v>674</v>
      </c>
      <c r="K506" s="3" t="s">
        <v>24</v>
      </c>
      <c r="L506" s="3">
        <v>12.0</v>
      </c>
      <c r="M506" s="3" t="s">
        <v>30</v>
      </c>
      <c r="N506" s="3" t="s">
        <v>842</v>
      </c>
      <c r="O506" s="3" t="s">
        <v>368</v>
      </c>
      <c r="P506" s="4">
        <v>19099.0</v>
      </c>
      <c r="Q506" s="3" t="s">
        <v>96</v>
      </c>
      <c r="S506" s="3" t="s">
        <v>34</v>
      </c>
    </row>
    <row r="507">
      <c r="A507" s="2">
        <v>42318.71487268519</v>
      </c>
      <c r="B507" s="3">
        <v>44.0</v>
      </c>
      <c r="C507" s="3" t="s">
        <v>19</v>
      </c>
      <c r="D507" s="3">
        <v>67.0</v>
      </c>
      <c r="E507" s="3" t="s">
        <v>271</v>
      </c>
      <c r="F507" s="3">
        <v>3.0</v>
      </c>
      <c r="G507" s="3">
        <v>2.0</v>
      </c>
      <c r="H507" s="3" t="s">
        <v>672</v>
      </c>
      <c r="I507" s="3" t="s">
        <v>673</v>
      </c>
      <c r="J507" s="3" t="s">
        <v>674</v>
      </c>
      <c r="K507" s="3" t="s">
        <v>24</v>
      </c>
      <c r="L507" s="3">
        <v>13.0</v>
      </c>
      <c r="M507" s="3" t="s">
        <v>25</v>
      </c>
      <c r="N507" s="3" t="s">
        <v>843</v>
      </c>
      <c r="O507" s="3" t="s">
        <v>281</v>
      </c>
      <c r="P507" s="4">
        <v>20992.0</v>
      </c>
      <c r="Q507" s="3" t="s">
        <v>352</v>
      </c>
      <c r="S507" s="3" t="s">
        <v>34</v>
      </c>
    </row>
    <row r="508">
      <c r="A508" s="2">
        <v>42318.71487268519</v>
      </c>
      <c r="B508" s="3">
        <v>44.0</v>
      </c>
      <c r="C508" s="3" t="s">
        <v>19</v>
      </c>
      <c r="D508" s="3">
        <v>67.0</v>
      </c>
      <c r="E508" s="3" t="s">
        <v>271</v>
      </c>
      <c r="F508" s="3">
        <v>3.0</v>
      </c>
      <c r="G508" s="3">
        <v>2.0</v>
      </c>
      <c r="H508" s="3" t="s">
        <v>672</v>
      </c>
      <c r="I508" s="3" t="s">
        <v>673</v>
      </c>
      <c r="J508" s="3" t="s">
        <v>674</v>
      </c>
      <c r="K508" s="3" t="s">
        <v>24</v>
      </c>
      <c r="L508" s="3">
        <v>14.0</v>
      </c>
      <c r="M508" s="3" t="s">
        <v>30</v>
      </c>
      <c r="N508" s="3" t="s">
        <v>230</v>
      </c>
      <c r="O508" s="3" t="s">
        <v>207</v>
      </c>
      <c r="P508" s="4">
        <v>25176.0</v>
      </c>
      <c r="Q508" s="3" t="s">
        <v>228</v>
      </c>
      <c r="S508" s="3" t="s">
        <v>34</v>
      </c>
    </row>
    <row r="509">
      <c r="A509" s="2">
        <v>42318.71487268519</v>
      </c>
      <c r="B509" s="3">
        <v>44.0</v>
      </c>
      <c r="C509" s="3" t="s">
        <v>19</v>
      </c>
      <c r="D509" s="3">
        <v>67.0</v>
      </c>
      <c r="E509" s="3" t="s">
        <v>271</v>
      </c>
      <c r="F509" s="3">
        <v>3.0</v>
      </c>
      <c r="G509" s="3">
        <v>2.0</v>
      </c>
      <c r="H509" s="3" t="s">
        <v>672</v>
      </c>
      <c r="I509" s="3" t="s">
        <v>673</v>
      </c>
      <c r="J509" s="3" t="s">
        <v>674</v>
      </c>
      <c r="K509" s="3" t="s">
        <v>24</v>
      </c>
      <c r="L509" s="3">
        <v>15.0</v>
      </c>
      <c r="M509" s="3" t="s">
        <v>25</v>
      </c>
      <c r="N509" s="3" t="s">
        <v>844</v>
      </c>
      <c r="O509" s="3" t="s">
        <v>613</v>
      </c>
      <c r="P509" s="4">
        <v>28062.0</v>
      </c>
      <c r="Q509" s="3" t="s">
        <v>75</v>
      </c>
      <c r="S509" s="3" t="s">
        <v>34</v>
      </c>
    </row>
    <row r="510">
      <c r="A510" s="2">
        <v>42318.71487268519</v>
      </c>
      <c r="B510" s="3">
        <v>44.0</v>
      </c>
      <c r="C510" s="3" t="s">
        <v>19</v>
      </c>
      <c r="D510" s="3">
        <v>67.0</v>
      </c>
      <c r="E510" s="3" t="s">
        <v>271</v>
      </c>
      <c r="F510" s="3">
        <v>3.0</v>
      </c>
      <c r="G510" s="3">
        <v>2.0</v>
      </c>
      <c r="H510" s="3" t="s">
        <v>672</v>
      </c>
      <c r="I510" s="3" t="s">
        <v>673</v>
      </c>
      <c r="J510" s="3" t="s">
        <v>674</v>
      </c>
      <c r="K510" s="3" t="s">
        <v>24</v>
      </c>
      <c r="L510" s="3">
        <v>16.0</v>
      </c>
      <c r="M510" s="3" t="s">
        <v>30</v>
      </c>
      <c r="N510" s="3" t="s">
        <v>845</v>
      </c>
      <c r="O510" s="3" t="s">
        <v>368</v>
      </c>
      <c r="P510" s="4">
        <v>31774.0</v>
      </c>
      <c r="Q510" s="3" t="s">
        <v>132</v>
      </c>
      <c r="S510" s="3" t="s">
        <v>34</v>
      </c>
    </row>
    <row r="511">
      <c r="A511" s="2">
        <v>42318.71487268519</v>
      </c>
      <c r="B511" s="3">
        <v>44.0</v>
      </c>
      <c r="C511" s="3" t="s">
        <v>19</v>
      </c>
      <c r="D511" s="3">
        <v>67.0</v>
      </c>
      <c r="E511" s="3" t="s">
        <v>271</v>
      </c>
      <c r="F511" s="3">
        <v>3.0</v>
      </c>
      <c r="G511" s="3">
        <v>2.0</v>
      </c>
      <c r="H511" s="3" t="s">
        <v>672</v>
      </c>
      <c r="I511" s="3" t="s">
        <v>673</v>
      </c>
      <c r="J511" s="3" t="s">
        <v>674</v>
      </c>
      <c r="K511" s="3" t="s">
        <v>24</v>
      </c>
      <c r="L511" s="3">
        <v>17.0</v>
      </c>
      <c r="M511" s="3" t="s">
        <v>25</v>
      </c>
      <c r="N511" s="3" t="s">
        <v>846</v>
      </c>
      <c r="O511" s="3" t="s">
        <v>753</v>
      </c>
      <c r="P511" s="4">
        <v>19951.0</v>
      </c>
      <c r="Q511" s="3" t="s">
        <v>49</v>
      </c>
      <c r="S511" s="3" t="s">
        <v>34</v>
      </c>
    </row>
    <row r="512">
      <c r="A512" s="2">
        <v>42318.71487268519</v>
      </c>
      <c r="B512" s="3">
        <v>44.0</v>
      </c>
      <c r="C512" s="3" t="s">
        <v>19</v>
      </c>
      <c r="D512" s="3">
        <v>67.0</v>
      </c>
      <c r="E512" s="3" t="s">
        <v>271</v>
      </c>
      <c r="F512" s="3">
        <v>3.0</v>
      </c>
      <c r="G512" s="3">
        <v>2.0</v>
      </c>
      <c r="H512" s="3" t="s">
        <v>672</v>
      </c>
      <c r="I512" s="3" t="s">
        <v>673</v>
      </c>
      <c r="J512" s="3" t="s">
        <v>674</v>
      </c>
      <c r="K512" s="3" t="s">
        <v>24</v>
      </c>
      <c r="L512" s="3">
        <v>18.0</v>
      </c>
      <c r="M512" s="3" t="s">
        <v>30</v>
      </c>
      <c r="N512" s="3" t="s">
        <v>847</v>
      </c>
      <c r="O512" s="3" t="s">
        <v>249</v>
      </c>
      <c r="P512" s="4">
        <v>19353.0</v>
      </c>
      <c r="Q512" s="3" t="s">
        <v>86</v>
      </c>
      <c r="S512" s="3" t="s">
        <v>34</v>
      </c>
    </row>
    <row r="513">
      <c r="A513" s="2">
        <v>42318.71487268519</v>
      </c>
      <c r="B513" s="3">
        <v>44.0</v>
      </c>
      <c r="C513" s="3" t="s">
        <v>19</v>
      </c>
      <c r="D513" s="3">
        <v>67.0</v>
      </c>
      <c r="E513" s="3" t="s">
        <v>271</v>
      </c>
      <c r="F513" s="3">
        <v>3.0</v>
      </c>
      <c r="G513" s="3">
        <v>2.0</v>
      </c>
      <c r="H513" s="3" t="s">
        <v>672</v>
      </c>
      <c r="I513" s="3" t="s">
        <v>673</v>
      </c>
      <c r="J513" s="3" t="s">
        <v>674</v>
      </c>
      <c r="K513" s="3" t="s">
        <v>24</v>
      </c>
      <c r="L513" s="3">
        <v>19.0</v>
      </c>
      <c r="M513" s="3" t="s">
        <v>25</v>
      </c>
      <c r="N513" s="3" t="s">
        <v>848</v>
      </c>
      <c r="O513" s="3" t="s">
        <v>123</v>
      </c>
      <c r="P513" s="4">
        <v>23034.0</v>
      </c>
      <c r="Q513" s="3" t="s">
        <v>189</v>
      </c>
      <c r="S513" s="3" t="s">
        <v>34</v>
      </c>
    </row>
    <row r="514">
      <c r="A514" s="2">
        <v>42318.71487268519</v>
      </c>
      <c r="B514" s="3">
        <v>44.0</v>
      </c>
      <c r="C514" s="3" t="s">
        <v>19</v>
      </c>
      <c r="D514" s="3">
        <v>67.0</v>
      </c>
      <c r="E514" s="3" t="s">
        <v>271</v>
      </c>
      <c r="F514" s="3">
        <v>3.0</v>
      </c>
      <c r="G514" s="3">
        <v>2.0</v>
      </c>
      <c r="H514" s="3" t="s">
        <v>672</v>
      </c>
      <c r="I514" s="3" t="s">
        <v>673</v>
      </c>
      <c r="J514" s="3" t="s">
        <v>674</v>
      </c>
      <c r="K514" s="3" t="s">
        <v>24</v>
      </c>
      <c r="L514" s="3">
        <v>20.0</v>
      </c>
      <c r="M514" s="3" t="s">
        <v>30</v>
      </c>
      <c r="N514" s="3" t="s">
        <v>849</v>
      </c>
      <c r="O514" s="3" t="s">
        <v>850</v>
      </c>
      <c r="P514" s="4">
        <v>28840.0</v>
      </c>
      <c r="Q514" s="3" t="s">
        <v>191</v>
      </c>
      <c r="S514" s="3" t="s">
        <v>34</v>
      </c>
    </row>
    <row r="515">
      <c r="A515" s="2">
        <v>42318.71487268519</v>
      </c>
      <c r="B515" s="3">
        <v>44.0</v>
      </c>
      <c r="C515" s="3" t="s">
        <v>19</v>
      </c>
      <c r="D515" s="3">
        <v>67.0</v>
      </c>
      <c r="E515" s="3" t="s">
        <v>271</v>
      </c>
      <c r="F515" s="3">
        <v>3.0</v>
      </c>
      <c r="G515" s="3">
        <v>2.0</v>
      </c>
      <c r="H515" s="3" t="s">
        <v>672</v>
      </c>
      <c r="I515" s="3" t="s">
        <v>673</v>
      </c>
      <c r="J515" s="3" t="s">
        <v>674</v>
      </c>
      <c r="K515" s="3" t="s">
        <v>24</v>
      </c>
      <c r="L515" s="3">
        <v>21.0</v>
      </c>
      <c r="M515" s="3" t="s">
        <v>25</v>
      </c>
      <c r="N515" s="3" t="s">
        <v>851</v>
      </c>
      <c r="O515" s="3" t="s">
        <v>102</v>
      </c>
      <c r="P515" s="4">
        <v>25331.0</v>
      </c>
      <c r="Q515" s="3" t="s">
        <v>216</v>
      </c>
      <c r="S515" s="3" t="s">
        <v>34</v>
      </c>
    </row>
    <row r="516">
      <c r="A516" s="2">
        <v>42318.71487268519</v>
      </c>
      <c r="B516" s="3">
        <v>44.0</v>
      </c>
      <c r="C516" s="3" t="s">
        <v>19</v>
      </c>
      <c r="D516" s="3">
        <v>67.0</v>
      </c>
      <c r="E516" s="3" t="s">
        <v>271</v>
      </c>
      <c r="F516" s="3">
        <v>3.0</v>
      </c>
      <c r="G516" s="3">
        <v>2.0</v>
      </c>
      <c r="H516" s="3" t="s">
        <v>672</v>
      </c>
      <c r="I516" s="3" t="s">
        <v>673</v>
      </c>
      <c r="J516" s="3" t="s">
        <v>674</v>
      </c>
      <c r="K516" s="3" t="s">
        <v>24</v>
      </c>
      <c r="L516" s="3">
        <v>22.0</v>
      </c>
      <c r="M516" s="3" t="s">
        <v>30</v>
      </c>
      <c r="N516" s="3" t="s">
        <v>852</v>
      </c>
      <c r="O516" s="3" t="s">
        <v>853</v>
      </c>
      <c r="P516" s="4">
        <v>23068.0</v>
      </c>
      <c r="Q516" s="3" t="s">
        <v>228</v>
      </c>
      <c r="S516" s="3" t="s">
        <v>34</v>
      </c>
    </row>
    <row r="517">
      <c r="A517" s="2">
        <v>42318.71487268519</v>
      </c>
      <c r="B517" s="3">
        <v>44.0</v>
      </c>
      <c r="C517" s="3" t="s">
        <v>19</v>
      </c>
      <c r="D517" s="3">
        <v>67.0</v>
      </c>
      <c r="E517" s="3" t="s">
        <v>271</v>
      </c>
      <c r="F517" s="3">
        <v>3.0</v>
      </c>
      <c r="G517" s="3">
        <v>2.0</v>
      </c>
      <c r="H517" s="3" t="s">
        <v>672</v>
      </c>
      <c r="I517" s="3" t="s">
        <v>673</v>
      </c>
      <c r="J517" s="3" t="s">
        <v>674</v>
      </c>
      <c r="K517" s="3" t="s">
        <v>24</v>
      </c>
      <c r="L517" s="3">
        <v>23.0</v>
      </c>
      <c r="M517" s="3" t="s">
        <v>25</v>
      </c>
      <c r="N517" s="3" t="s">
        <v>854</v>
      </c>
      <c r="O517" s="3" t="s">
        <v>855</v>
      </c>
      <c r="P517" s="4">
        <v>35131.0</v>
      </c>
      <c r="Q517" s="3" t="s">
        <v>191</v>
      </c>
      <c r="S517" s="3" t="s">
        <v>34</v>
      </c>
    </row>
    <row r="518">
      <c r="A518" s="2">
        <v>42318.71487268519</v>
      </c>
      <c r="B518" s="3">
        <v>44.0</v>
      </c>
      <c r="C518" s="3" t="s">
        <v>19</v>
      </c>
      <c r="D518" s="3">
        <v>67.0</v>
      </c>
      <c r="E518" s="3" t="s">
        <v>271</v>
      </c>
      <c r="F518" s="3">
        <v>3.0</v>
      </c>
      <c r="G518" s="3">
        <v>2.0</v>
      </c>
      <c r="H518" s="3" t="s">
        <v>672</v>
      </c>
      <c r="I518" s="3" t="s">
        <v>673</v>
      </c>
      <c r="J518" s="3" t="s">
        <v>674</v>
      </c>
      <c r="K518" s="3" t="s">
        <v>24</v>
      </c>
      <c r="L518" s="3">
        <v>24.0</v>
      </c>
      <c r="M518" s="3" t="s">
        <v>30</v>
      </c>
      <c r="N518" s="3" t="s">
        <v>856</v>
      </c>
      <c r="O518" s="3" t="s">
        <v>857</v>
      </c>
      <c r="P518" s="4">
        <v>20438.0</v>
      </c>
      <c r="Q518" s="3" t="s">
        <v>75</v>
      </c>
      <c r="S518" s="3" t="s">
        <v>34</v>
      </c>
    </row>
    <row r="519">
      <c r="A519" s="2">
        <v>42318.71487268519</v>
      </c>
      <c r="B519" s="3">
        <v>44.0</v>
      </c>
      <c r="C519" s="3" t="s">
        <v>19</v>
      </c>
      <c r="D519" s="3">
        <v>67.0</v>
      </c>
      <c r="E519" s="3" t="s">
        <v>271</v>
      </c>
      <c r="F519" s="3">
        <v>3.0</v>
      </c>
      <c r="G519" s="3">
        <v>2.0</v>
      </c>
      <c r="H519" s="3" t="s">
        <v>672</v>
      </c>
      <c r="I519" s="3" t="s">
        <v>673</v>
      </c>
      <c r="J519" s="3" t="s">
        <v>674</v>
      </c>
      <c r="K519" s="3" t="s">
        <v>24</v>
      </c>
      <c r="L519" s="3">
        <v>25.0</v>
      </c>
      <c r="M519" s="3" t="s">
        <v>25</v>
      </c>
      <c r="N519" s="3" t="s">
        <v>858</v>
      </c>
      <c r="O519" s="3" t="s">
        <v>859</v>
      </c>
      <c r="P519" s="4">
        <v>34616.0</v>
      </c>
      <c r="Q519" s="3" t="s">
        <v>191</v>
      </c>
      <c r="S519" s="3" t="s">
        <v>34</v>
      </c>
    </row>
    <row r="520">
      <c r="A520" s="2">
        <v>42318.71487268519</v>
      </c>
      <c r="B520" s="3">
        <v>44.0</v>
      </c>
      <c r="C520" s="3" t="s">
        <v>19</v>
      </c>
      <c r="D520" s="3">
        <v>67.0</v>
      </c>
      <c r="E520" s="3" t="s">
        <v>271</v>
      </c>
      <c r="F520" s="3">
        <v>3.0</v>
      </c>
      <c r="G520" s="3">
        <v>2.0</v>
      </c>
      <c r="H520" s="3" t="s">
        <v>672</v>
      </c>
      <c r="I520" s="3" t="s">
        <v>673</v>
      </c>
      <c r="J520" s="3" t="s">
        <v>674</v>
      </c>
      <c r="K520" s="3" t="s">
        <v>24</v>
      </c>
      <c r="L520" s="3">
        <v>26.0</v>
      </c>
      <c r="M520" s="3" t="s">
        <v>30</v>
      </c>
      <c r="N520" s="3" t="s">
        <v>860</v>
      </c>
      <c r="O520" s="3" t="s">
        <v>729</v>
      </c>
      <c r="P520" s="4">
        <v>26774.0</v>
      </c>
      <c r="Q520" s="3" t="s">
        <v>372</v>
      </c>
      <c r="S520" s="3" t="s">
        <v>34</v>
      </c>
    </row>
    <row r="521">
      <c r="A521" s="2">
        <v>42318.71487268519</v>
      </c>
      <c r="B521" s="3">
        <v>44.0</v>
      </c>
      <c r="C521" s="3" t="s">
        <v>19</v>
      </c>
      <c r="D521" s="3">
        <v>67.0</v>
      </c>
      <c r="E521" s="3" t="s">
        <v>271</v>
      </c>
      <c r="F521" s="3">
        <v>3.0</v>
      </c>
      <c r="G521" s="3">
        <v>2.0</v>
      </c>
      <c r="H521" s="3" t="s">
        <v>672</v>
      </c>
      <c r="I521" s="3" t="s">
        <v>673</v>
      </c>
      <c r="J521" s="3" t="s">
        <v>674</v>
      </c>
      <c r="K521" s="3" t="s">
        <v>24</v>
      </c>
      <c r="L521" s="3">
        <v>27.0</v>
      </c>
      <c r="M521" s="3" t="s">
        <v>25</v>
      </c>
      <c r="N521" s="3" t="s">
        <v>861</v>
      </c>
      <c r="O521" s="3" t="s">
        <v>862</v>
      </c>
      <c r="P521" s="4">
        <v>35075.0</v>
      </c>
      <c r="Q521" s="3" t="s">
        <v>191</v>
      </c>
      <c r="S521" s="3" t="s">
        <v>34</v>
      </c>
    </row>
    <row r="522">
      <c r="A522" s="2">
        <v>42318.71487268519</v>
      </c>
      <c r="B522" s="3">
        <v>44.0</v>
      </c>
      <c r="C522" s="3" t="s">
        <v>19</v>
      </c>
      <c r="D522" s="3">
        <v>67.0</v>
      </c>
      <c r="E522" s="3" t="s">
        <v>271</v>
      </c>
      <c r="F522" s="3">
        <v>3.0</v>
      </c>
      <c r="G522" s="3">
        <v>2.0</v>
      </c>
      <c r="H522" s="3" t="s">
        <v>672</v>
      </c>
      <c r="I522" s="3" t="s">
        <v>673</v>
      </c>
      <c r="J522" s="3" t="s">
        <v>674</v>
      </c>
      <c r="K522" s="3" t="s">
        <v>24</v>
      </c>
      <c r="L522" s="3">
        <v>28.0</v>
      </c>
      <c r="M522" s="3" t="s">
        <v>30</v>
      </c>
      <c r="N522" s="3" t="s">
        <v>863</v>
      </c>
      <c r="O522" s="3" t="s">
        <v>368</v>
      </c>
      <c r="P522" s="4">
        <v>10568.0</v>
      </c>
      <c r="Q522" s="3" t="s">
        <v>105</v>
      </c>
      <c r="S522" s="3" t="s">
        <v>34</v>
      </c>
    </row>
    <row r="523">
      <c r="A523" s="2">
        <v>42318.71487268519</v>
      </c>
      <c r="B523" s="3">
        <v>44.0</v>
      </c>
      <c r="C523" s="3" t="s">
        <v>19</v>
      </c>
      <c r="D523" s="3">
        <v>67.0</v>
      </c>
      <c r="E523" s="3" t="s">
        <v>271</v>
      </c>
      <c r="F523" s="3">
        <v>3.0</v>
      </c>
      <c r="G523" s="3">
        <v>2.0</v>
      </c>
      <c r="H523" s="3" t="s">
        <v>672</v>
      </c>
      <c r="I523" s="3" t="s">
        <v>673</v>
      </c>
      <c r="J523" s="3" t="s">
        <v>674</v>
      </c>
      <c r="K523" s="3" t="s">
        <v>24</v>
      </c>
      <c r="L523" s="3">
        <v>29.0</v>
      </c>
      <c r="M523" s="3" t="s">
        <v>25</v>
      </c>
      <c r="N523" s="3" t="s">
        <v>864</v>
      </c>
      <c r="O523" s="3" t="s">
        <v>551</v>
      </c>
      <c r="P523" s="4">
        <v>33108.0</v>
      </c>
      <c r="Q523" s="3" t="s">
        <v>372</v>
      </c>
      <c r="S523" s="3" t="s">
        <v>34</v>
      </c>
    </row>
    <row r="524">
      <c r="A524" s="2">
        <v>42318.71487268519</v>
      </c>
      <c r="B524" s="3">
        <v>44.0</v>
      </c>
      <c r="C524" s="3" t="s">
        <v>19</v>
      </c>
      <c r="D524" s="3">
        <v>67.0</v>
      </c>
      <c r="E524" s="3" t="s">
        <v>271</v>
      </c>
      <c r="F524" s="3">
        <v>3.0</v>
      </c>
      <c r="G524" s="3">
        <v>2.0</v>
      </c>
      <c r="H524" s="3" t="s">
        <v>672</v>
      </c>
      <c r="I524" s="3" t="s">
        <v>673</v>
      </c>
      <c r="J524" s="3" t="s">
        <v>674</v>
      </c>
      <c r="K524" s="3" t="s">
        <v>24</v>
      </c>
      <c r="L524" s="3">
        <v>30.0</v>
      </c>
      <c r="M524" s="3" t="s">
        <v>30</v>
      </c>
      <c r="N524" s="3" t="s">
        <v>865</v>
      </c>
      <c r="O524" s="3" t="s">
        <v>866</v>
      </c>
      <c r="P524" s="4">
        <v>18287.0</v>
      </c>
      <c r="Q524" s="3" t="s">
        <v>105</v>
      </c>
      <c r="S524" s="3" t="s">
        <v>34</v>
      </c>
    </row>
    <row r="525">
      <c r="A525" s="2">
        <v>42318.71487268519</v>
      </c>
      <c r="B525" s="3">
        <v>44.0</v>
      </c>
      <c r="C525" s="3" t="s">
        <v>19</v>
      </c>
      <c r="D525" s="3">
        <v>67.0</v>
      </c>
      <c r="E525" s="3" t="s">
        <v>271</v>
      </c>
      <c r="F525" s="3">
        <v>3.0</v>
      </c>
      <c r="G525" s="3">
        <v>2.0</v>
      </c>
      <c r="H525" s="3" t="s">
        <v>672</v>
      </c>
      <c r="I525" s="3" t="s">
        <v>673</v>
      </c>
      <c r="J525" s="3" t="s">
        <v>674</v>
      </c>
      <c r="K525" s="3" t="s">
        <v>24</v>
      </c>
      <c r="L525" s="3">
        <v>31.0</v>
      </c>
      <c r="M525" s="3" t="s">
        <v>25</v>
      </c>
      <c r="N525" s="3" t="s">
        <v>867</v>
      </c>
      <c r="O525" s="3" t="s">
        <v>477</v>
      </c>
      <c r="P525" s="4">
        <v>34908.0</v>
      </c>
      <c r="Q525" s="3" t="s">
        <v>191</v>
      </c>
      <c r="S525" s="3" t="s">
        <v>34</v>
      </c>
    </row>
    <row r="526">
      <c r="A526" s="2">
        <v>42318.71487268519</v>
      </c>
      <c r="B526" s="3">
        <v>44.0</v>
      </c>
      <c r="C526" s="3" t="s">
        <v>19</v>
      </c>
      <c r="D526" s="3">
        <v>67.0</v>
      </c>
      <c r="E526" s="3" t="s">
        <v>271</v>
      </c>
      <c r="F526" s="3">
        <v>3.0</v>
      </c>
      <c r="G526" s="3">
        <v>2.0</v>
      </c>
      <c r="H526" s="3" t="s">
        <v>672</v>
      </c>
      <c r="I526" s="3" t="s">
        <v>673</v>
      </c>
      <c r="J526" s="3" t="s">
        <v>674</v>
      </c>
      <c r="K526" s="3" t="s">
        <v>24</v>
      </c>
      <c r="L526" s="3">
        <v>32.0</v>
      </c>
      <c r="M526" s="3" t="s">
        <v>30</v>
      </c>
      <c r="N526" s="3" t="s">
        <v>868</v>
      </c>
      <c r="O526" s="3" t="s">
        <v>869</v>
      </c>
      <c r="P526" s="4">
        <v>15582.0</v>
      </c>
      <c r="Q526" s="3" t="s">
        <v>528</v>
      </c>
      <c r="S526" s="3" t="s">
        <v>34</v>
      </c>
    </row>
    <row r="527">
      <c r="A527" s="2">
        <v>42318.71487268519</v>
      </c>
      <c r="B527" s="3">
        <v>44.0</v>
      </c>
      <c r="C527" s="3" t="s">
        <v>19</v>
      </c>
      <c r="D527" s="3">
        <v>67.0</v>
      </c>
      <c r="E527" s="3" t="s">
        <v>271</v>
      </c>
      <c r="F527" s="3">
        <v>3.0</v>
      </c>
      <c r="G527" s="3">
        <v>2.0</v>
      </c>
      <c r="H527" s="3" t="s">
        <v>672</v>
      </c>
      <c r="I527" s="3" t="s">
        <v>673</v>
      </c>
      <c r="J527" s="3" t="s">
        <v>674</v>
      </c>
      <c r="K527" s="3" t="s">
        <v>24</v>
      </c>
      <c r="L527" s="3">
        <v>33.0</v>
      </c>
      <c r="M527" s="3" t="s">
        <v>25</v>
      </c>
      <c r="N527" s="3" t="s">
        <v>870</v>
      </c>
      <c r="O527" s="3" t="s">
        <v>871</v>
      </c>
      <c r="P527" s="4">
        <v>35680.0</v>
      </c>
      <c r="Q527" s="3" t="s">
        <v>191</v>
      </c>
      <c r="S527" s="3" t="s">
        <v>34</v>
      </c>
    </row>
    <row r="528">
      <c r="A528" s="2">
        <v>42318.71487268519</v>
      </c>
      <c r="B528" s="3">
        <v>44.0</v>
      </c>
      <c r="C528" s="3" t="s">
        <v>19</v>
      </c>
      <c r="D528" s="3">
        <v>67.0</v>
      </c>
      <c r="E528" s="3" t="s">
        <v>271</v>
      </c>
      <c r="F528" s="3">
        <v>3.0</v>
      </c>
      <c r="G528" s="3">
        <v>2.0</v>
      </c>
      <c r="H528" s="3" t="s">
        <v>672</v>
      </c>
      <c r="I528" s="3" t="s">
        <v>673</v>
      </c>
      <c r="J528" s="3" t="s">
        <v>674</v>
      </c>
      <c r="K528" s="3" t="s">
        <v>24</v>
      </c>
      <c r="L528" s="3">
        <v>34.0</v>
      </c>
      <c r="M528" s="3" t="s">
        <v>30</v>
      </c>
      <c r="N528" s="3" t="s">
        <v>872</v>
      </c>
      <c r="O528" s="3" t="s">
        <v>487</v>
      </c>
      <c r="P528" s="4">
        <v>17020.0</v>
      </c>
      <c r="Q528" s="3" t="s">
        <v>49</v>
      </c>
      <c r="S528" s="3" t="s">
        <v>34</v>
      </c>
    </row>
    <row r="529">
      <c r="A529" s="2">
        <v>42318.71487268519</v>
      </c>
      <c r="B529" s="3">
        <v>44.0</v>
      </c>
      <c r="C529" s="3" t="s">
        <v>19</v>
      </c>
      <c r="D529" s="3">
        <v>67.0</v>
      </c>
      <c r="E529" s="3" t="s">
        <v>271</v>
      </c>
      <c r="F529" s="3">
        <v>3.0</v>
      </c>
      <c r="G529" s="3">
        <v>2.0</v>
      </c>
      <c r="H529" s="3" t="s">
        <v>672</v>
      </c>
      <c r="I529" s="3" t="s">
        <v>673</v>
      </c>
      <c r="J529" s="3" t="s">
        <v>674</v>
      </c>
      <c r="K529" s="3" t="s">
        <v>24</v>
      </c>
      <c r="L529" s="3">
        <v>35.0</v>
      </c>
      <c r="M529" s="3" t="s">
        <v>25</v>
      </c>
      <c r="N529" s="3" t="s">
        <v>873</v>
      </c>
      <c r="O529" s="3" t="s">
        <v>580</v>
      </c>
      <c r="P529" s="4">
        <v>18080.0</v>
      </c>
      <c r="Q529" s="3" t="s">
        <v>105</v>
      </c>
      <c r="S529" s="3" t="s">
        <v>34</v>
      </c>
    </row>
    <row r="530">
      <c r="A530" s="2">
        <v>42318.71487268519</v>
      </c>
      <c r="B530" s="3">
        <v>44.0</v>
      </c>
      <c r="C530" s="3" t="s">
        <v>19</v>
      </c>
      <c r="D530" s="3">
        <v>68.0</v>
      </c>
      <c r="E530" s="3" t="s">
        <v>330</v>
      </c>
      <c r="F530" s="3">
        <v>3.0</v>
      </c>
      <c r="G530" s="3">
        <v>2.0</v>
      </c>
      <c r="H530" s="3" t="s">
        <v>672</v>
      </c>
      <c r="I530" s="3" t="s">
        <v>673</v>
      </c>
      <c r="J530" s="3" t="s">
        <v>674</v>
      </c>
      <c r="K530" s="3" t="s">
        <v>24</v>
      </c>
      <c r="L530" s="3">
        <v>1.0</v>
      </c>
      <c r="M530" s="3" t="s">
        <v>25</v>
      </c>
      <c r="N530" s="3" t="s">
        <v>874</v>
      </c>
      <c r="O530" s="3" t="s">
        <v>305</v>
      </c>
      <c r="P530" s="4">
        <v>19215.0</v>
      </c>
      <c r="Q530" s="3" t="s">
        <v>86</v>
      </c>
      <c r="S530" s="3" t="s">
        <v>34</v>
      </c>
    </row>
    <row r="531">
      <c r="A531" s="2">
        <v>42318.71487268519</v>
      </c>
      <c r="B531" s="3">
        <v>44.0</v>
      </c>
      <c r="C531" s="3" t="s">
        <v>19</v>
      </c>
      <c r="D531" s="3">
        <v>68.0</v>
      </c>
      <c r="E531" s="3" t="s">
        <v>330</v>
      </c>
      <c r="F531" s="3">
        <v>3.0</v>
      </c>
      <c r="G531" s="3">
        <v>2.0</v>
      </c>
      <c r="H531" s="3" t="s">
        <v>672</v>
      </c>
      <c r="I531" s="3" t="s">
        <v>673</v>
      </c>
      <c r="J531" s="3" t="s">
        <v>674</v>
      </c>
      <c r="K531" s="3" t="s">
        <v>24</v>
      </c>
      <c r="L531" s="3">
        <v>2.0</v>
      </c>
      <c r="M531" s="3" t="s">
        <v>30</v>
      </c>
      <c r="N531" s="3" t="s">
        <v>875</v>
      </c>
      <c r="O531" s="3" t="s">
        <v>311</v>
      </c>
      <c r="P531" s="4">
        <v>26165.0</v>
      </c>
      <c r="Q531" s="3" t="s">
        <v>110</v>
      </c>
      <c r="S531" s="3" t="s">
        <v>34</v>
      </c>
    </row>
    <row r="532">
      <c r="A532" s="2">
        <v>42318.71487268519</v>
      </c>
      <c r="B532" s="3">
        <v>44.0</v>
      </c>
      <c r="C532" s="3" t="s">
        <v>19</v>
      </c>
      <c r="D532" s="3">
        <v>68.0</v>
      </c>
      <c r="E532" s="3" t="s">
        <v>330</v>
      </c>
      <c r="F532" s="3">
        <v>3.0</v>
      </c>
      <c r="G532" s="3">
        <v>2.0</v>
      </c>
      <c r="H532" s="3" t="s">
        <v>672</v>
      </c>
      <c r="I532" s="3" t="s">
        <v>673</v>
      </c>
      <c r="J532" s="3" t="s">
        <v>674</v>
      </c>
      <c r="K532" s="3" t="s">
        <v>24</v>
      </c>
      <c r="L532" s="3">
        <v>3.0</v>
      </c>
      <c r="M532" s="3" t="s">
        <v>25</v>
      </c>
      <c r="N532" s="3" t="s">
        <v>876</v>
      </c>
      <c r="O532" s="3" t="s">
        <v>200</v>
      </c>
      <c r="P532" s="4">
        <v>20536.0</v>
      </c>
      <c r="Q532" s="3" t="s">
        <v>75</v>
      </c>
      <c r="S532" s="3" t="s">
        <v>34</v>
      </c>
    </row>
    <row r="533">
      <c r="A533" s="2">
        <v>42318.71487268519</v>
      </c>
      <c r="B533" s="3">
        <v>44.0</v>
      </c>
      <c r="C533" s="3" t="s">
        <v>19</v>
      </c>
      <c r="D533" s="3">
        <v>68.0</v>
      </c>
      <c r="E533" s="3" t="s">
        <v>330</v>
      </c>
      <c r="F533" s="3">
        <v>3.0</v>
      </c>
      <c r="G533" s="3">
        <v>2.0</v>
      </c>
      <c r="H533" s="3" t="s">
        <v>672</v>
      </c>
      <c r="I533" s="3" t="s">
        <v>673</v>
      </c>
      <c r="J533" s="3" t="s">
        <v>674</v>
      </c>
      <c r="K533" s="3" t="s">
        <v>24</v>
      </c>
      <c r="L533" s="3">
        <v>4.0</v>
      </c>
      <c r="M533" s="3" t="s">
        <v>30</v>
      </c>
      <c r="N533" s="3" t="s">
        <v>877</v>
      </c>
      <c r="O533" s="3" t="s">
        <v>878</v>
      </c>
      <c r="P533" s="4">
        <v>18246.0</v>
      </c>
      <c r="Q533" s="3" t="s">
        <v>96</v>
      </c>
      <c r="S533" s="3" t="s">
        <v>34</v>
      </c>
    </row>
    <row r="534">
      <c r="A534" s="2">
        <v>42318.71487268519</v>
      </c>
      <c r="B534" s="3">
        <v>44.0</v>
      </c>
      <c r="C534" s="3" t="s">
        <v>19</v>
      </c>
      <c r="D534" s="3">
        <v>68.0</v>
      </c>
      <c r="E534" s="3" t="s">
        <v>330</v>
      </c>
      <c r="F534" s="3">
        <v>3.0</v>
      </c>
      <c r="G534" s="3">
        <v>2.0</v>
      </c>
      <c r="H534" s="3" t="s">
        <v>672</v>
      </c>
      <c r="I534" s="3" t="s">
        <v>673</v>
      </c>
      <c r="J534" s="3" t="s">
        <v>674</v>
      </c>
      <c r="K534" s="3" t="s">
        <v>24</v>
      </c>
      <c r="L534" s="3">
        <v>5.0</v>
      </c>
      <c r="M534" s="3" t="s">
        <v>25</v>
      </c>
      <c r="N534" s="3" t="s">
        <v>879</v>
      </c>
      <c r="O534" s="3" t="s">
        <v>753</v>
      </c>
      <c r="P534" s="4">
        <v>19377.0</v>
      </c>
      <c r="Q534" s="3" t="s">
        <v>49</v>
      </c>
      <c r="S534" s="3" t="s">
        <v>34</v>
      </c>
    </row>
    <row r="535">
      <c r="A535" s="2">
        <v>42318.71487268519</v>
      </c>
      <c r="B535" s="3">
        <v>44.0</v>
      </c>
      <c r="C535" s="3" t="s">
        <v>19</v>
      </c>
      <c r="D535" s="3">
        <v>68.0</v>
      </c>
      <c r="E535" s="3" t="s">
        <v>330</v>
      </c>
      <c r="F535" s="3">
        <v>3.0</v>
      </c>
      <c r="G535" s="3">
        <v>2.0</v>
      </c>
      <c r="H535" s="3" t="s">
        <v>672</v>
      </c>
      <c r="I535" s="3" t="s">
        <v>673</v>
      </c>
      <c r="J535" s="3" t="s">
        <v>674</v>
      </c>
      <c r="K535" s="3" t="s">
        <v>24</v>
      </c>
      <c r="L535" s="3">
        <v>6.0</v>
      </c>
      <c r="M535" s="3" t="s">
        <v>30</v>
      </c>
      <c r="N535" s="3" t="s">
        <v>880</v>
      </c>
      <c r="O535" s="3" t="s">
        <v>45</v>
      </c>
      <c r="P535" s="4">
        <v>23418.0</v>
      </c>
      <c r="Q535" s="3" t="s">
        <v>169</v>
      </c>
      <c r="S535" s="3" t="s">
        <v>34</v>
      </c>
    </row>
    <row r="536">
      <c r="A536" s="2">
        <v>42318.71487268519</v>
      </c>
      <c r="B536" s="3">
        <v>44.0</v>
      </c>
      <c r="C536" s="3" t="s">
        <v>19</v>
      </c>
      <c r="D536" s="3">
        <v>68.0</v>
      </c>
      <c r="E536" s="3" t="s">
        <v>330</v>
      </c>
      <c r="F536" s="3">
        <v>3.0</v>
      </c>
      <c r="G536" s="3">
        <v>2.0</v>
      </c>
      <c r="H536" s="3" t="s">
        <v>672</v>
      </c>
      <c r="I536" s="3" t="s">
        <v>673</v>
      </c>
      <c r="J536" s="3" t="s">
        <v>674</v>
      </c>
      <c r="K536" s="3" t="s">
        <v>24</v>
      </c>
      <c r="L536" s="3">
        <v>7.0</v>
      </c>
      <c r="M536" s="3" t="s">
        <v>25</v>
      </c>
      <c r="N536" s="3" t="s">
        <v>881</v>
      </c>
      <c r="O536" s="3" t="s">
        <v>74</v>
      </c>
      <c r="P536" s="4">
        <v>24547.0</v>
      </c>
      <c r="Q536" s="3" t="s">
        <v>110</v>
      </c>
      <c r="S536" s="3" t="s">
        <v>34</v>
      </c>
    </row>
    <row r="537">
      <c r="A537" s="2">
        <v>42318.71487268519</v>
      </c>
      <c r="B537" s="3">
        <v>44.0</v>
      </c>
      <c r="C537" s="3" t="s">
        <v>19</v>
      </c>
      <c r="D537" s="3">
        <v>68.0</v>
      </c>
      <c r="E537" s="3" t="s">
        <v>330</v>
      </c>
      <c r="F537" s="3">
        <v>3.0</v>
      </c>
      <c r="G537" s="3">
        <v>2.0</v>
      </c>
      <c r="H537" s="3" t="s">
        <v>672</v>
      </c>
      <c r="I537" s="3" t="s">
        <v>673</v>
      </c>
      <c r="J537" s="3" t="s">
        <v>674</v>
      </c>
      <c r="K537" s="3" t="s">
        <v>24</v>
      </c>
      <c r="L537" s="3">
        <v>8.0</v>
      </c>
      <c r="M537" s="3" t="s">
        <v>30</v>
      </c>
      <c r="N537" s="3" t="s">
        <v>882</v>
      </c>
      <c r="O537" s="3" t="s">
        <v>283</v>
      </c>
      <c r="P537" s="4">
        <v>25995.0</v>
      </c>
      <c r="Q537" s="3" t="s">
        <v>189</v>
      </c>
      <c r="S537" s="3" t="s">
        <v>34</v>
      </c>
    </row>
    <row r="538">
      <c r="A538" s="2">
        <v>42318.71487268519</v>
      </c>
      <c r="B538" s="3">
        <v>44.0</v>
      </c>
      <c r="C538" s="3" t="s">
        <v>19</v>
      </c>
      <c r="D538" s="3">
        <v>68.0</v>
      </c>
      <c r="E538" s="3" t="s">
        <v>330</v>
      </c>
      <c r="F538" s="3">
        <v>3.0</v>
      </c>
      <c r="G538" s="3">
        <v>2.0</v>
      </c>
      <c r="H538" s="3" t="s">
        <v>672</v>
      </c>
      <c r="I538" s="3" t="s">
        <v>673</v>
      </c>
      <c r="J538" s="3" t="s">
        <v>674</v>
      </c>
      <c r="K538" s="3" t="s">
        <v>24</v>
      </c>
      <c r="L538" s="3">
        <v>9.0</v>
      </c>
      <c r="M538" s="3" t="s">
        <v>25</v>
      </c>
      <c r="N538" s="3" t="s">
        <v>883</v>
      </c>
      <c r="O538" s="3" t="s">
        <v>91</v>
      </c>
      <c r="P538" s="4">
        <v>26192.0</v>
      </c>
      <c r="Q538" s="3" t="s">
        <v>169</v>
      </c>
      <c r="S538" s="3" t="s">
        <v>34</v>
      </c>
    </row>
    <row r="539">
      <c r="A539" s="2">
        <v>42318.71487268519</v>
      </c>
      <c r="B539" s="3">
        <v>44.0</v>
      </c>
      <c r="C539" s="3" t="s">
        <v>19</v>
      </c>
      <c r="D539" s="3">
        <v>68.0</v>
      </c>
      <c r="E539" s="3" t="s">
        <v>330</v>
      </c>
      <c r="F539" s="3">
        <v>3.0</v>
      </c>
      <c r="G539" s="3">
        <v>2.0</v>
      </c>
      <c r="H539" s="3" t="s">
        <v>672</v>
      </c>
      <c r="I539" s="3" t="s">
        <v>673</v>
      </c>
      <c r="J539" s="3" t="s">
        <v>674</v>
      </c>
      <c r="K539" s="3" t="s">
        <v>24</v>
      </c>
      <c r="L539" s="3">
        <v>10.0</v>
      </c>
      <c r="M539" s="3" t="s">
        <v>30</v>
      </c>
      <c r="N539" s="3" t="s">
        <v>884</v>
      </c>
      <c r="O539" s="3" t="s">
        <v>885</v>
      </c>
      <c r="P539" s="4">
        <v>29036.0</v>
      </c>
      <c r="Q539" s="3" t="s">
        <v>132</v>
      </c>
      <c r="S539" s="3" t="s">
        <v>34</v>
      </c>
    </row>
    <row r="540">
      <c r="A540" s="2">
        <v>42318.71487268519</v>
      </c>
      <c r="B540" s="3">
        <v>44.0</v>
      </c>
      <c r="C540" s="3" t="s">
        <v>19</v>
      </c>
      <c r="D540" s="3">
        <v>68.0</v>
      </c>
      <c r="E540" s="3" t="s">
        <v>330</v>
      </c>
      <c r="F540" s="3">
        <v>3.0</v>
      </c>
      <c r="G540" s="3">
        <v>2.0</v>
      </c>
      <c r="H540" s="3" t="s">
        <v>672</v>
      </c>
      <c r="I540" s="3" t="s">
        <v>673</v>
      </c>
      <c r="J540" s="3" t="s">
        <v>674</v>
      </c>
      <c r="K540" s="3" t="s">
        <v>24</v>
      </c>
      <c r="L540" s="3">
        <v>11.0</v>
      </c>
      <c r="M540" s="3" t="s">
        <v>25</v>
      </c>
      <c r="N540" s="3" t="s">
        <v>886</v>
      </c>
      <c r="O540" s="3" t="s">
        <v>664</v>
      </c>
      <c r="P540" s="4">
        <v>23091.0</v>
      </c>
      <c r="Q540" s="3" t="s">
        <v>189</v>
      </c>
      <c r="S540" s="3" t="s">
        <v>34</v>
      </c>
    </row>
    <row r="541">
      <c r="A541" s="2">
        <v>42318.71487268519</v>
      </c>
      <c r="B541" s="3">
        <v>44.0</v>
      </c>
      <c r="C541" s="3" t="s">
        <v>19</v>
      </c>
      <c r="D541" s="3">
        <v>68.0</v>
      </c>
      <c r="E541" s="3" t="s">
        <v>330</v>
      </c>
      <c r="F541" s="3">
        <v>3.0</v>
      </c>
      <c r="G541" s="3">
        <v>2.0</v>
      </c>
      <c r="H541" s="3" t="s">
        <v>672</v>
      </c>
      <c r="I541" s="3" t="s">
        <v>673</v>
      </c>
      <c r="J541" s="3" t="s">
        <v>674</v>
      </c>
      <c r="K541" s="3" t="s">
        <v>24</v>
      </c>
      <c r="L541" s="3">
        <v>12.0</v>
      </c>
      <c r="M541" s="3" t="s">
        <v>30</v>
      </c>
      <c r="N541" s="3" t="s">
        <v>887</v>
      </c>
      <c r="O541" s="3" t="s">
        <v>888</v>
      </c>
      <c r="P541" s="4">
        <v>20138.0</v>
      </c>
      <c r="Q541" s="3" t="s">
        <v>40</v>
      </c>
      <c r="S541" s="3" t="s">
        <v>34</v>
      </c>
    </row>
    <row r="542">
      <c r="A542" s="2">
        <v>42318.71487268519</v>
      </c>
      <c r="B542" s="3">
        <v>44.0</v>
      </c>
      <c r="C542" s="3" t="s">
        <v>19</v>
      </c>
      <c r="D542" s="3">
        <v>68.0</v>
      </c>
      <c r="E542" s="3" t="s">
        <v>330</v>
      </c>
      <c r="F542" s="3">
        <v>3.0</v>
      </c>
      <c r="G542" s="3">
        <v>2.0</v>
      </c>
      <c r="H542" s="3" t="s">
        <v>672</v>
      </c>
      <c r="I542" s="3" t="s">
        <v>673</v>
      </c>
      <c r="J542" s="3" t="s">
        <v>674</v>
      </c>
      <c r="K542" s="3" t="s">
        <v>24</v>
      </c>
      <c r="L542" s="3">
        <v>13.0</v>
      </c>
      <c r="M542" s="3" t="s">
        <v>25</v>
      </c>
      <c r="N542" s="3" t="s">
        <v>889</v>
      </c>
      <c r="O542" s="3" t="s">
        <v>536</v>
      </c>
      <c r="P542" s="4">
        <v>16807.0</v>
      </c>
      <c r="Q542" s="3" t="s">
        <v>49</v>
      </c>
      <c r="S542" s="3" t="s">
        <v>34</v>
      </c>
    </row>
    <row r="543">
      <c r="A543" s="2">
        <v>42318.71487268519</v>
      </c>
      <c r="B543" s="3">
        <v>44.0</v>
      </c>
      <c r="C543" s="3" t="s">
        <v>19</v>
      </c>
      <c r="D543" s="3">
        <v>68.0</v>
      </c>
      <c r="E543" s="3" t="s">
        <v>330</v>
      </c>
      <c r="F543" s="3">
        <v>3.0</v>
      </c>
      <c r="G543" s="3">
        <v>2.0</v>
      </c>
      <c r="H543" s="3" t="s">
        <v>672</v>
      </c>
      <c r="I543" s="3" t="s">
        <v>673</v>
      </c>
      <c r="J543" s="3" t="s">
        <v>674</v>
      </c>
      <c r="K543" s="3" t="s">
        <v>24</v>
      </c>
      <c r="L543" s="3">
        <v>14.0</v>
      </c>
      <c r="M543" s="3" t="s">
        <v>30</v>
      </c>
      <c r="N543" s="3" t="s">
        <v>890</v>
      </c>
      <c r="O543" s="3" t="s">
        <v>225</v>
      </c>
      <c r="P543" s="4">
        <v>18643.0</v>
      </c>
      <c r="Q543" s="3" t="s">
        <v>105</v>
      </c>
      <c r="S543" s="3" t="s">
        <v>34</v>
      </c>
    </row>
    <row r="544">
      <c r="A544" s="2">
        <v>42318.71487268519</v>
      </c>
      <c r="B544" s="3">
        <v>44.0</v>
      </c>
      <c r="C544" s="3" t="s">
        <v>19</v>
      </c>
      <c r="D544" s="3">
        <v>68.0</v>
      </c>
      <c r="E544" s="3" t="s">
        <v>330</v>
      </c>
      <c r="F544" s="3">
        <v>3.0</v>
      </c>
      <c r="G544" s="3">
        <v>2.0</v>
      </c>
      <c r="H544" s="3" t="s">
        <v>672</v>
      </c>
      <c r="I544" s="3" t="s">
        <v>673</v>
      </c>
      <c r="J544" s="3" t="s">
        <v>674</v>
      </c>
      <c r="K544" s="3" t="s">
        <v>24</v>
      </c>
      <c r="L544" s="3">
        <v>15.0</v>
      </c>
      <c r="M544" s="3" t="s">
        <v>25</v>
      </c>
      <c r="N544" s="3" t="s">
        <v>875</v>
      </c>
      <c r="O544" s="3" t="s">
        <v>523</v>
      </c>
      <c r="P544" s="4">
        <v>24172.0</v>
      </c>
      <c r="Q544" s="3" t="s">
        <v>169</v>
      </c>
      <c r="S544" s="3" t="s">
        <v>34</v>
      </c>
    </row>
    <row r="545">
      <c r="A545" s="2">
        <v>42318.71487268519</v>
      </c>
      <c r="B545" s="3">
        <v>44.0</v>
      </c>
      <c r="C545" s="3" t="s">
        <v>19</v>
      </c>
      <c r="D545" s="3">
        <v>68.0</v>
      </c>
      <c r="E545" s="3" t="s">
        <v>330</v>
      </c>
      <c r="F545" s="3">
        <v>3.0</v>
      </c>
      <c r="G545" s="3">
        <v>2.0</v>
      </c>
      <c r="H545" s="3" t="s">
        <v>672</v>
      </c>
      <c r="I545" s="3" t="s">
        <v>673</v>
      </c>
      <c r="J545" s="3" t="s">
        <v>674</v>
      </c>
      <c r="K545" s="3" t="s">
        <v>24</v>
      </c>
      <c r="L545" s="3">
        <v>16.0</v>
      </c>
      <c r="M545" s="3" t="s">
        <v>30</v>
      </c>
      <c r="N545" s="3" t="s">
        <v>891</v>
      </c>
      <c r="O545" s="3" t="s">
        <v>746</v>
      </c>
      <c r="P545" s="4">
        <v>28027.0</v>
      </c>
      <c r="Q545" s="3" t="s">
        <v>132</v>
      </c>
      <c r="S545" s="3" t="s">
        <v>34</v>
      </c>
    </row>
    <row r="546">
      <c r="A546" s="2">
        <v>42318.71487268519</v>
      </c>
      <c r="B546" s="3">
        <v>44.0</v>
      </c>
      <c r="C546" s="3" t="s">
        <v>19</v>
      </c>
      <c r="D546" s="3">
        <v>68.0</v>
      </c>
      <c r="E546" s="3" t="s">
        <v>330</v>
      </c>
      <c r="F546" s="3">
        <v>3.0</v>
      </c>
      <c r="G546" s="3">
        <v>2.0</v>
      </c>
      <c r="H546" s="3" t="s">
        <v>672</v>
      </c>
      <c r="I546" s="3" t="s">
        <v>673</v>
      </c>
      <c r="J546" s="3" t="s">
        <v>674</v>
      </c>
      <c r="K546" s="3" t="s">
        <v>24</v>
      </c>
      <c r="L546" s="3">
        <v>17.0</v>
      </c>
      <c r="M546" s="3" t="s">
        <v>25</v>
      </c>
      <c r="N546" s="3" t="s">
        <v>892</v>
      </c>
      <c r="O546" s="3" t="s">
        <v>893</v>
      </c>
      <c r="P546" s="4">
        <v>22963.0</v>
      </c>
      <c r="Q546" s="3" t="s">
        <v>105</v>
      </c>
      <c r="S546" s="3" t="s">
        <v>34</v>
      </c>
    </row>
    <row r="547">
      <c r="A547" s="2">
        <v>42318.71487268519</v>
      </c>
      <c r="B547" s="3">
        <v>44.0</v>
      </c>
      <c r="C547" s="3" t="s">
        <v>19</v>
      </c>
      <c r="D547" s="3">
        <v>68.0</v>
      </c>
      <c r="E547" s="3" t="s">
        <v>330</v>
      </c>
      <c r="F547" s="3">
        <v>3.0</v>
      </c>
      <c r="G547" s="3">
        <v>2.0</v>
      </c>
      <c r="H547" s="3" t="s">
        <v>672</v>
      </c>
      <c r="I547" s="3" t="s">
        <v>673</v>
      </c>
      <c r="J547" s="3" t="s">
        <v>674</v>
      </c>
      <c r="K547" s="3" t="s">
        <v>24</v>
      </c>
      <c r="L547" s="3">
        <v>18.0</v>
      </c>
      <c r="M547" s="3" t="s">
        <v>30</v>
      </c>
      <c r="N547" s="3" t="s">
        <v>894</v>
      </c>
      <c r="O547" s="3" t="s">
        <v>895</v>
      </c>
      <c r="P547" s="4">
        <v>21954.0</v>
      </c>
      <c r="Q547" s="3" t="s">
        <v>37</v>
      </c>
      <c r="S547" s="3" t="s">
        <v>34</v>
      </c>
    </row>
    <row r="548">
      <c r="A548" s="2">
        <v>42318.71487268519</v>
      </c>
      <c r="B548" s="3">
        <v>44.0</v>
      </c>
      <c r="C548" s="3" t="s">
        <v>19</v>
      </c>
      <c r="D548" s="3">
        <v>68.0</v>
      </c>
      <c r="E548" s="3" t="s">
        <v>330</v>
      </c>
      <c r="F548" s="3">
        <v>3.0</v>
      </c>
      <c r="G548" s="3">
        <v>2.0</v>
      </c>
      <c r="H548" s="3" t="s">
        <v>672</v>
      </c>
      <c r="I548" s="3" t="s">
        <v>673</v>
      </c>
      <c r="J548" s="3" t="s">
        <v>674</v>
      </c>
      <c r="K548" s="3" t="s">
        <v>24</v>
      </c>
      <c r="L548" s="3">
        <v>19.0</v>
      </c>
      <c r="M548" s="3" t="s">
        <v>25</v>
      </c>
      <c r="N548" s="3" t="s">
        <v>896</v>
      </c>
      <c r="O548" s="3" t="s">
        <v>100</v>
      </c>
      <c r="P548" s="4">
        <v>28239.0</v>
      </c>
      <c r="Q548" s="3" t="s">
        <v>169</v>
      </c>
      <c r="S548" s="3" t="s">
        <v>34</v>
      </c>
    </row>
    <row r="549">
      <c r="A549" s="2">
        <v>42318.71487268519</v>
      </c>
      <c r="B549" s="3">
        <v>44.0</v>
      </c>
      <c r="C549" s="3" t="s">
        <v>19</v>
      </c>
      <c r="D549" s="3">
        <v>68.0</v>
      </c>
      <c r="E549" s="3" t="s">
        <v>330</v>
      </c>
      <c r="F549" s="3">
        <v>3.0</v>
      </c>
      <c r="G549" s="3">
        <v>2.0</v>
      </c>
      <c r="H549" s="3" t="s">
        <v>672</v>
      </c>
      <c r="I549" s="3" t="s">
        <v>673</v>
      </c>
      <c r="J549" s="3" t="s">
        <v>674</v>
      </c>
      <c r="K549" s="3" t="s">
        <v>24</v>
      </c>
      <c r="L549" s="3">
        <v>20.0</v>
      </c>
      <c r="M549" s="3" t="s">
        <v>30</v>
      </c>
      <c r="N549" s="3" t="s">
        <v>865</v>
      </c>
      <c r="O549" s="3" t="s">
        <v>809</v>
      </c>
      <c r="P549" s="4">
        <v>17876.0</v>
      </c>
      <c r="Q549" s="3" t="s">
        <v>49</v>
      </c>
      <c r="S549" s="3" t="s">
        <v>34</v>
      </c>
    </row>
    <row r="550">
      <c r="A550" s="2">
        <v>42318.71487268519</v>
      </c>
      <c r="B550" s="3">
        <v>44.0</v>
      </c>
      <c r="C550" s="3" t="s">
        <v>19</v>
      </c>
      <c r="D550" s="3">
        <v>68.0</v>
      </c>
      <c r="E550" s="3" t="s">
        <v>330</v>
      </c>
      <c r="F550" s="3">
        <v>3.0</v>
      </c>
      <c r="G550" s="3">
        <v>2.0</v>
      </c>
      <c r="H550" s="3" t="s">
        <v>672</v>
      </c>
      <c r="I550" s="3" t="s">
        <v>673</v>
      </c>
      <c r="J550" s="3" t="s">
        <v>674</v>
      </c>
      <c r="K550" s="3" t="s">
        <v>24</v>
      </c>
      <c r="L550" s="3">
        <v>21.0</v>
      </c>
      <c r="M550" s="3" t="s">
        <v>25</v>
      </c>
      <c r="N550" s="3" t="s">
        <v>897</v>
      </c>
      <c r="O550" s="3" t="s">
        <v>898</v>
      </c>
      <c r="P550" s="4">
        <v>20599.0</v>
      </c>
      <c r="Q550" s="3" t="s">
        <v>132</v>
      </c>
      <c r="S550" s="3" t="s">
        <v>34</v>
      </c>
    </row>
    <row r="551">
      <c r="A551" s="2">
        <v>42318.71487268519</v>
      </c>
      <c r="B551" s="3">
        <v>44.0</v>
      </c>
      <c r="C551" s="3" t="s">
        <v>19</v>
      </c>
      <c r="D551" s="3">
        <v>68.0</v>
      </c>
      <c r="E551" s="3" t="s">
        <v>330</v>
      </c>
      <c r="F551" s="3">
        <v>3.0</v>
      </c>
      <c r="G551" s="3">
        <v>2.0</v>
      </c>
      <c r="H551" s="3" t="s">
        <v>672</v>
      </c>
      <c r="I551" s="3" t="s">
        <v>673</v>
      </c>
      <c r="J551" s="3" t="s">
        <v>674</v>
      </c>
      <c r="K551" s="3" t="s">
        <v>24</v>
      </c>
      <c r="L551" s="3">
        <v>22.0</v>
      </c>
      <c r="M551" s="3" t="s">
        <v>30</v>
      </c>
      <c r="N551" s="3" t="s">
        <v>899</v>
      </c>
      <c r="O551" s="3" t="s">
        <v>299</v>
      </c>
      <c r="P551" s="4">
        <v>25014.0</v>
      </c>
      <c r="Q551" s="3" t="s">
        <v>372</v>
      </c>
      <c r="S551" s="3" t="s">
        <v>34</v>
      </c>
    </row>
    <row r="552">
      <c r="A552" s="2">
        <v>42318.71487268519</v>
      </c>
      <c r="B552" s="3">
        <v>44.0</v>
      </c>
      <c r="C552" s="3" t="s">
        <v>19</v>
      </c>
      <c r="D552" s="3">
        <v>68.0</v>
      </c>
      <c r="E552" s="3" t="s">
        <v>330</v>
      </c>
      <c r="F552" s="3">
        <v>3.0</v>
      </c>
      <c r="G552" s="3">
        <v>2.0</v>
      </c>
      <c r="H552" s="3" t="s">
        <v>672</v>
      </c>
      <c r="I552" s="3" t="s">
        <v>673</v>
      </c>
      <c r="J552" s="3" t="s">
        <v>674</v>
      </c>
      <c r="K552" s="3" t="s">
        <v>24</v>
      </c>
      <c r="L552" s="3">
        <v>23.0</v>
      </c>
      <c r="M552" s="3" t="s">
        <v>25</v>
      </c>
      <c r="N552" s="3" t="s">
        <v>230</v>
      </c>
      <c r="O552" s="3" t="s">
        <v>100</v>
      </c>
      <c r="P552" s="4">
        <v>22642.0</v>
      </c>
      <c r="Q552" s="3" t="s">
        <v>110</v>
      </c>
      <c r="S552" s="3" t="s">
        <v>34</v>
      </c>
    </row>
    <row r="553">
      <c r="A553" s="2">
        <v>42318.71487268519</v>
      </c>
      <c r="B553" s="3">
        <v>44.0</v>
      </c>
      <c r="C553" s="3" t="s">
        <v>19</v>
      </c>
      <c r="D553" s="3">
        <v>68.0</v>
      </c>
      <c r="E553" s="3" t="s">
        <v>330</v>
      </c>
      <c r="F553" s="3">
        <v>3.0</v>
      </c>
      <c r="G553" s="3">
        <v>2.0</v>
      </c>
      <c r="H553" s="3" t="s">
        <v>672</v>
      </c>
      <c r="I553" s="3" t="s">
        <v>673</v>
      </c>
      <c r="J553" s="3" t="s">
        <v>674</v>
      </c>
      <c r="K553" s="3" t="s">
        <v>24</v>
      </c>
      <c r="L553" s="3">
        <v>24.0</v>
      </c>
      <c r="M553" s="3" t="s">
        <v>30</v>
      </c>
      <c r="N553" s="3" t="s">
        <v>900</v>
      </c>
      <c r="O553" s="3" t="s">
        <v>375</v>
      </c>
      <c r="P553" s="4">
        <v>26586.0</v>
      </c>
      <c r="Q553" s="3" t="s">
        <v>40</v>
      </c>
      <c r="S553" s="3" t="s">
        <v>34</v>
      </c>
    </row>
    <row r="554">
      <c r="A554" s="2">
        <v>42318.71487268519</v>
      </c>
      <c r="B554" s="3">
        <v>44.0</v>
      </c>
      <c r="C554" s="3" t="s">
        <v>19</v>
      </c>
      <c r="D554" s="3">
        <v>68.0</v>
      </c>
      <c r="E554" s="3" t="s">
        <v>330</v>
      </c>
      <c r="F554" s="3">
        <v>3.0</v>
      </c>
      <c r="G554" s="3">
        <v>2.0</v>
      </c>
      <c r="H554" s="3" t="s">
        <v>672</v>
      </c>
      <c r="I554" s="3" t="s">
        <v>673</v>
      </c>
      <c r="J554" s="3" t="s">
        <v>674</v>
      </c>
      <c r="K554" s="3" t="s">
        <v>24</v>
      </c>
      <c r="L554" s="3">
        <v>25.0</v>
      </c>
      <c r="M554" s="3" t="s">
        <v>25</v>
      </c>
      <c r="N554" s="3" t="s">
        <v>901</v>
      </c>
      <c r="O554" s="3" t="s">
        <v>902</v>
      </c>
      <c r="P554" s="4">
        <v>34386.0</v>
      </c>
      <c r="Q554" s="3" t="s">
        <v>191</v>
      </c>
      <c r="S554" s="3" t="s">
        <v>34</v>
      </c>
    </row>
    <row r="555">
      <c r="A555" s="2">
        <v>42318.71487268519</v>
      </c>
      <c r="B555" s="3">
        <v>44.0</v>
      </c>
      <c r="C555" s="3" t="s">
        <v>19</v>
      </c>
      <c r="D555" s="3">
        <v>88.0</v>
      </c>
      <c r="E555" s="3" t="s">
        <v>373</v>
      </c>
      <c r="F555" s="3">
        <v>3.0</v>
      </c>
      <c r="G555" s="3">
        <v>2.0</v>
      </c>
      <c r="H555" s="3" t="s">
        <v>672</v>
      </c>
      <c r="I555" s="3" t="s">
        <v>673</v>
      </c>
      <c r="J555" s="3" t="s">
        <v>674</v>
      </c>
      <c r="K555" s="3" t="s">
        <v>272</v>
      </c>
      <c r="L555" s="3">
        <v>1.0</v>
      </c>
      <c r="M555" s="3" t="s">
        <v>25</v>
      </c>
      <c r="N555" s="3" t="s">
        <v>903</v>
      </c>
      <c r="O555" s="3" t="s">
        <v>359</v>
      </c>
      <c r="P555" s="4">
        <v>25489.0</v>
      </c>
      <c r="Q555" s="3" t="s">
        <v>169</v>
      </c>
      <c r="S555" s="3" t="s">
        <v>34</v>
      </c>
    </row>
    <row r="556">
      <c r="A556" s="2">
        <v>42318.71487268519</v>
      </c>
      <c r="B556" s="3">
        <v>44.0</v>
      </c>
      <c r="C556" s="3" t="s">
        <v>19</v>
      </c>
      <c r="D556" s="3">
        <v>88.0</v>
      </c>
      <c r="E556" s="3" t="s">
        <v>373</v>
      </c>
      <c r="F556" s="3">
        <v>3.0</v>
      </c>
      <c r="G556" s="3">
        <v>2.0</v>
      </c>
      <c r="H556" s="3" t="s">
        <v>672</v>
      </c>
      <c r="I556" s="3" t="s">
        <v>673</v>
      </c>
      <c r="J556" s="3" t="s">
        <v>674</v>
      </c>
      <c r="K556" s="3" t="s">
        <v>24</v>
      </c>
      <c r="L556" s="3">
        <v>2.0</v>
      </c>
      <c r="M556" s="3" t="s">
        <v>30</v>
      </c>
      <c r="N556" s="3" t="s">
        <v>904</v>
      </c>
      <c r="O556" s="3" t="s">
        <v>905</v>
      </c>
      <c r="P556" s="4">
        <v>35350.0</v>
      </c>
      <c r="Q556" s="3" t="s">
        <v>191</v>
      </c>
      <c r="S556" s="3" t="s">
        <v>34</v>
      </c>
    </row>
    <row r="557">
      <c r="A557" s="2">
        <v>42318.71487268519</v>
      </c>
      <c r="B557" s="3">
        <v>44.0</v>
      </c>
      <c r="C557" s="3" t="s">
        <v>19</v>
      </c>
      <c r="D557" s="3">
        <v>88.0</v>
      </c>
      <c r="E557" s="3" t="s">
        <v>373</v>
      </c>
      <c r="F557" s="3">
        <v>3.0</v>
      </c>
      <c r="G557" s="3">
        <v>2.0</v>
      </c>
      <c r="H557" s="3" t="s">
        <v>672</v>
      </c>
      <c r="I557" s="3" t="s">
        <v>673</v>
      </c>
      <c r="J557" s="3" t="s">
        <v>674</v>
      </c>
      <c r="K557" s="3" t="s">
        <v>24</v>
      </c>
      <c r="L557" s="3">
        <v>3.0</v>
      </c>
      <c r="M557" s="3" t="s">
        <v>25</v>
      </c>
      <c r="N557" s="3" t="s">
        <v>906</v>
      </c>
      <c r="O557" s="3" t="s">
        <v>180</v>
      </c>
      <c r="P557" s="4">
        <v>19164.0</v>
      </c>
      <c r="Q557" s="3" t="s">
        <v>86</v>
      </c>
      <c r="S557" s="3" t="s">
        <v>34</v>
      </c>
    </row>
    <row r="558">
      <c r="A558" s="2">
        <v>42318.71487268519</v>
      </c>
      <c r="B558" s="3">
        <v>44.0</v>
      </c>
      <c r="C558" s="3" t="s">
        <v>19</v>
      </c>
      <c r="D558" s="3">
        <v>88.0</v>
      </c>
      <c r="E558" s="3" t="s">
        <v>373</v>
      </c>
      <c r="F558" s="3">
        <v>3.0</v>
      </c>
      <c r="G558" s="3">
        <v>2.0</v>
      </c>
      <c r="H558" s="3" t="s">
        <v>672</v>
      </c>
      <c r="I558" s="3" t="s">
        <v>673</v>
      </c>
      <c r="J558" s="3" t="s">
        <v>674</v>
      </c>
      <c r="K558" s="3" t="s">
        <v>24</v>
      </c>
      <c r="L558" s="3">
        <v>4.0</v>
      </c>
      <c r="M558" s="3" t="s">
        <v>30</v>
      </c>
      <c r="N558" s="3" t="s">
        <v>907</v>
      </c>
      <c r="O558" s="3" t="s">
        <v>249</v>
      </c>
      <c r="P558" s="4">
        <v>18017.0</v>
      </c>
      <c r="Q558" s="3" t="s">
        <v>209</v>
      </c>
      <c r="S558" s="3" t="s">
        <v>34</v>
      </c>
    </row>
    <row r="559">
      <c r="A559" s="2">
        <v>42318.71487268519</v>
      </c>
      <c r="B559" s="3">
        <v>44.0</v>
      </c>
      <c r="C559" s="3" t="s">
        <v>19</v>
      </c>
      <c r="D559" s="3">
        <v>88.0</v>
      </c>
      <c r="E559" s="3" t="s">
        <v>373</v>
      </c>
      <c r="F559" s="3">
        <v>3.0</v>
      </c>
      <c r="G559" s="3">
        <v>2.0</v>
      </c>
      <c r="H559" s="3" t="s">
        <v>672</v>
      </c>
      <c r="I559" s="3" t="s">
        <v>673</v>
      </c>
      <c r="J559" s="3" t="s">
        <v>674</v>
      </c>
      <c r="K559" s="3" t="s">
        <v>24</v>
      </c>
      <c r="L559" s="3">
        <v>5.0</v>
      </c>
      <c r="M559" s="3" t="s">
        <v>25</v>
      </c>
      <c r="N559" s="3" t="s">
        <v>908</v>
      </c>
      <c r="O559" s="3" t="s">
        <v>275</v>
      </c>
      <c r="P559" s="4">
        <v>15680.0</v>
      </c>
      <c r="Q559" s="3" t="s">
        <v>96</v>
      </c>
      <c r="S559" s="3" t="s">
        <v>34</v>
      </c>
    </row>
    <row r="560">
      <c r="A560" s="2">
        <v>42318.71487268519</v>
      </c>
      <c r="B560" s="3">
        <v>44.0</v>
      </c>
      <c r="C560" s="3" t="s">
        <v>19</v>
      </c>
      <c r="D560" s="3">
        <v>88.0</v>
      </c>
      <c r="E560" s="3" t="s">
        <v>373</v>
      </c>
      <c r="F560" s="3">
        <v>3.0</v>
      </c>
      <c r="G560" s="3">
        <v>2.0</v>
      </c>
      <c r="H560" s="3" t="s">
        <v>672</v>
      </c>
      <c r="I560" s="3" t="s">
        <v>673</v>
      </c>
      <c r="J560" s="3" t="s">
        <v>674</v>
      </c>
      <c r="K560" s="3" t="s">
        <v>24</v>
      </c>
      <c r="L560" s="3">
        <v>6.0</v>
      </c>
      <c r="M560" s="3" t="s">
        <v>30</v>
      </c>
      <c r="N560" s="3" t="s">
        <v>909</v>
      </c>
      <c r="O560" s="3" t="s">
        <v>490</v>
      </c>
      <c r="P560" s="4">
        <v>15423.0</v>
      </c>
      <c r="Q560" s="3" t="s">
        <v>105</v>
      </c>
      <c r="S560" s="3" t="s">
        <v>34</v>
      </c>
    </row>
    <row r="561">
      <c r="A561" s="2">
        <v>42318.71487268519</v>
      </c>
      <c r="B561" s="3">
        <v>44.0</v>
      </c>
      <c r="C561" s="3" t="s">
        <v>19</v>
      </c>
      <c r="D561" s="3">
        <v>88.0</v>
      </c>
      <c r="E561" s="3" t="s">
        <v>373</v>
      </c>
      <c r="F561" s="3">
        <v>3.0</v>
      </c>
      <c r="G561" s="3">
        <v>2.0</v>
      </c>
      <c r="H561" s="3" t="s">
        <v>672</v>
      </c>
      <c r="I561" s="3" t="s">
        <v>673</v>
      </c>
      <c r="J561" s="3" t="s">
        <v>674</v>
      </c>
      <c r="K561" s="3" t="s">
        <v>24</v>
      </c>
      <c r="L561" s="3">
        <v>7.0</v>
      </c>
      <c r="M561" s="3" t="s">
        <v>25</v>
      </c>
      <c r="N561" s="3" t="s">
        <v>910</v>
      </c>
      <c r="O561" s="3" t="s">
        <v>911</v>
      </c>
      <c r="P561" s="4">
        <v>20321.0</v>
      </c>
      <c r="Q561" s="3" t="s">
        <v>49</v>
      </c>
      <c r="S561" s="3" t="s">
        <v>34</v>
      </c>
    </row>
    <row r="562">
      <c r="A562" s="2">
        <v>42318.71487268519</v>
      </c>
      <c r="B562" s="3">
        <v>44.0</v>
      </c>
      <c r="C562" s="3" t="s">
        <v>19</v>
      </c>
      <c r="D562" s="3">
        <v>88.0</v>
      </c>
      <c r="E562" s="3" t="s">
        <v>373</v>
      </c>
      <c r="F562" s="3">
        <v>3.0</v>
      </c>
      <c r="G562" s="3">
        <v>2.0</v>
      </c>
      <c r="H562" s="3" t="s">
        <v>672</v>
      </c>
      <c r="I562" s="3" t="s">
        <v>673</v>
      </c>
      <c r="J562" s="3" t="s">
        <v>674</v>
      </c>
      <c r="K562" s="3" t="s">
        <v>24</v>
      </c>
      <c r="L562" s="3">
        <v>8.0</v>
      </c>
      <c r="M562" s="3" t="s">
        <v>30</v>
      </c>
      <c r="N562" s="3" t="s">
        <v>912</v>
      </c>
      <c r="O562" s="3" t="s">
        <v>694</v>
      </c>
      <c r="P562" s="4">
        <v>31072.0</v>
      </c>
      <c r="Q562" s="3" t="s">
        <v>37</v>
      </c>
      <c r="S562" s="3" t="s">
        <v>34</v>
      </c>
    </row>
    <row r="563">
      <c r="A563" s="2">
        <v>42318.71487268519</v>
      </c>
      <c r="B563" s="3">
        <v>44.0</v>
      </c>
      <c r="C563" s="3" t="s">
        <v>19</v>
      </c>
      <c r="D563" s="3">
        <v>88.0</v>
      </c>
      <c r="E563" s="3" t="s">
        <v>373</v>
      </c>
      <c r="F563" s="3">
        <v>3.0</v>
      </c>
      <c r="G563" s="3">
        <v>2.0</v>
      </c>
      <c r="H563" s="3" t="s">
        <v>672</v>
      </c>
      <c r="I563" s="3" t="s">
        <v>673</v>
      </c>
      <c r="J563" s="3" t="s">
        <v>674</v>
      </c>
      <c r="K563" s="3" t="s">
        <v>24</v>
      </c>
      <c r="L563" s="3">
        <v>9.0</v>
      </c>
      <c r="M563" s="3" t="s">
        <v>25</v>
      </c>
      <c r="N563" s="3" t="s">
        <v>913</v>
      </c>
      <c r="O563" s="3" t="s">
        <v>914</v>
      </c>
      <c r="P563" s="4">
        <v>17494.0</v>
      </c>
      <c r="Q563" s="3" t="s">
        <v>105</v>
      </c>
      <c r="S563" s="3" t="s">
        <v>34</v>
      </c>
    </row>
    <row r="564">
      <c r="A564" s="2">
        <v>42318.71487268519</v>
      </c>
      <c r="B564" s="3">
        <v>44.0</v>
      </c>
      <c r="C564" s="3" t="s">
        <v>19</v>
      </c>
      <c r="D564" s="3">
        <v>88.0</v>
      </c>
      <c r="E564" s="3" t="s">
        <v>373</v>
      </c>
      <c r="F564" s="3">
        <v>3.0</v>
      </c>
      <c r="G564" s="3">
        <v>2.0</v>
      </c>
      <c r="H564" s="3" t="s">
        <v>672</v>
      </c>
      <c r="I564" s="3" t="s">
        <v>673</v>
      </c>
      <c r="J564" s="3" t="s">
        <v>674</v>
      </c>
      <c r="K564" s="3" t="s">
        <v>24</v>
      </c>
      <c r="L564" s="3">
        <v>10.0</v>
      </c>
      <c r="M564" s="3" t="s">
        <v>30</v>
      </c>
      <c r="N564" s="3" t="s">
        <v>915</v>
      </c>
      <c r="O564" s="3" t="s">
        <v>93</v>
      </c>
      <c r="P564" s="4">
        <v>15146.0</v>
      </c>
      <c r="Q564" s="3" t="s">
        <v>49</v>
      </c>
      <c r="S564" s="3" t="s">
        <v>34</v>
      </c>
    </row>
    <row r="565">
      <c r="A565" s="2">
        <v>42318.71487268519</v>
      </c>
      <c r="B565" s="3">
        <v>44.0</v>
      </c>
      <c r="C565" s="3" t="s">
        <v>19</v>
      </c>
      <c r="D565" s="3">
        <v>88.0</v>
      </c>
      <c r="E565" s="3" t="s">
        <v>373</v>
      </c>
      <c r="F565" s="3">
        <v>3.0</v>
      </c>
      <c r="G565" s="3">
        <v>2.0</v>
      </c>
      <c r="H565" s="3" t="s">
        <v>672</v>
      </c>
      <c r="I565" s="3" t="s">
        <v>673</v>
      </c>
      <c r="J565" s="3" t="s">
        <v>674</v>
      </c>
      <c r="K565" s="3" t="s">
        <v>24</v>
      </c>
      <c r="L565" s="3">
        <v>11.0</v>
      </c>
      <c r="M565" s="3" t="s">
        <v>25</v>
      </c>
      <c r="N565" s="3" t="s">
        <v>916</v>
      </c>
      <c r="O565" s="3" t="s">
        <v>613</v>
      </c>
      <c r="P565" s="4">
        <v>26523.0</v>
      </c>
      <c r="Q565" s="3" t="s">
        <v>60</v>
      </c>
      <c r="S565" s="3" t="s">
        <v>34</v>
      </c>
    </row>
    <row r="566">
      <c r="A566" s="2">
        <v>42318.71487268519</v>
      </c>
      <c r="B566" s="3">
        <v>44.0</v>
      </c>
      <c r="C566" s="3" t="s">
        <v>19</v>
      </c>
      <c r="D566" s="3">
        <v>88.0</v>
      </c>
      <c r="E566" s="3" t="s">
        <v>373</v>
      </c>
      <c r="F566" s="3">
        <v>3.0</v>
      </c>
      <c r="G566" s="3">
        <v>2.0</v>
      </c>
      <c r="H566" s="3" t="s">
        <v>672</v>
      </c>
      <c r="I566" s="3" t="s">
        <v>673</v>
      </c>
      <c r="J566" s="3" t="s">
        <v>674</v>
      </c>
      <c r="K566" s="3" t="s">
        <v>24</v>
      </c>
      <c r="L566" s="3">
        <v>12.0</v>
      </c>
      <c r="M566" s="3" t="s">
        <v>30</v>
      </c>
      <c r="N566" s="3" t="s">
        <v>775</v>
      </c>
      <c r="O566" s="3" t="s">
        <v>171</v>
      </c>
      <c r="P566" s="4">
        <v>22495.0</v>
      </c>
      <c r="Q566" s="3" t="s">
        <v>418</v>
      </c>
      <c r="S566" s="3" t="s">
        <v>34</v>
      </c>
    </row>
    <row r="567">
      <c r="A567" s="2">
        <v>42318.71487268519</v>
      </c>
      <c r="B567" s="3">
        <v>44.0</v>
      </c>
      <c r="C567" s="3" t="s">
        <v>19</v>
      </c>
      <c r="D567" s="3">
        <v>88.0</v>
      </c>
      <c r="E567" s="3" t="s">
        <v>373</v>
      </c>
      <c r="F567" s="3">
        <v>3.0</v>
      </c>
      <c r="G567" s="3">
        <v>2.0</v>
      </c>
      <c r="H567" s="3" t="s">
        <v>672</v>
      </c>
      <c r="I567" s="3" t="s">
        <v>673</v>
      </c>
      <c r="J567" s="3" t="s">
        <v>674</v>
      </c>
      <c r="K567" s="3" t="s">
        <v>24</v>
      </c>
      <c r="L567" s="3">
        <v>13.0</v>
      </c>
      <c r="M567" s="3" t="s">
        <v>25</v>
      </c>
      <c r="N567" s="3" t="s">
        <v>917</v>
      </c>
      <c r="O567" s="3" t="s">
        <v>639</v>
      </c>
      <c r="P567" s="4">
        <v>19075.0</v>
      </c>
      <c r="Q567" s="3" t="s">
        <v>209</v>
      </c>
      <c r="S567" s="3" t="s">
        <v>34</v>
      </c>
    </row>
    <row r="568">
      <c r="A568" s="2">
        <v>42318.71487268519</v>
      </c>
      <c r="B568" s="3">
        <v>44.0</v>
      </c>
      <c r="C568" s="3" t="s">
        <v>19</v>
      </c>
      <c r="D568" s="3">
        <v>88.0</v>
      </c>
      <c r="E568" s="3" t="s">
        <v>373</v>
      </c>
      <c r="F568" s="3">
        <v>3.0</v>
      </c>
      <c r="G568" s="3">
        <v>2.0</v>
      </c>
      <c r="H568" s="3" t="s">
        <v>672</v>
      </c>
      <c r="I568" s="3" t="s">
        <v>673</v>
      </c>
      <c r="J568" s="3" t="s">
        <v>674</v>
      </c>
      <c r="K568" s="3" t="s">
        <v>24</v>
      </c>
      <c r="L568" s="3">
        <v>14.0</v>
      </c>
      <c r="M568" s="3" t="s">
        <v>30</v>
      </c>
      <c r="N568" s="3" t="s">
        <v>918</v>
      </c>
      <c r="O568" s="3" t="s">
        <v>919</v>
      </c>
      <c r="P568" s="4">
        <v>20557.0</v>
      </c>
      <c r="Q568" s="3" t="s">
        <v>153</v>
      </c>
      <c r="S568" s="3" t="s">
        <v>34</v>
      </c>
    </row>
    <row r="569">
      <c r="A569" s="2">
        <v>42318.71487268519</v>
      </c>
      <c r="B569" s="3">
        <v>44.0</v>
      </c>
      <c r="C569" s="3" t="s">
        <v>19</v>
      </c>
      <c r="D569" s="3">
        <v>8.0</v>
      </c>
      <c r="E569" s="3" t="s">
        <v>20</v>
      </c>
      <c r="F569" s="3">
        <v>4.0</v>
      </c>
      <c r="G569" s="3">
        <v>7.0</v>
      </c>
      <c r="H569" s="3" t="s">
        <v>920</v>
      </c>
      <c r="I569" s="3" t="s">
        <v>921</v>
      </c>
      <c r="J569" s="3" t="s">
        <v>922</v>
      </c>
      <c r="K569" s="3" t="s">
        <v>24</v>
      </c>
      <c r="L569" s="3">
        <v>1.0</v>
      </c>
      <c r="M569" s="3" t="s">
        <v>30</v>
      </c>
      <c r="N569" s="3" t="s">
        <v>923</v>
      </c>
      <c r="O569" s="3" t="s">
        <v>487</v>
      </c>
      <c r="P569" s="4">
        <v>19477.0</v>
      </c>
      <c r="Q569" s="3" t="s">
        <v>105</v>
      </c>
      <c r="S569" s="3" t="s">
        <v>29</v>
      </c>
    </row>
    <row r="570">
      <c r="A570" s="2">
        <v>42318.71487268519</v>
      </c>
      <c r="B570" s="3">
        <v>44.0</v>
      </c>
      <c r="C570" s="3" t="s">
        <v>19</v>
      </c>
      <c r="D570" s="3">
        <v>8.0</v>
      </c>
      <c r="E570" s="3" t="s">
        <v>20</v>
      </c>
      <c r="F570" s="3">
        <v>4.0</v>
      </c>
      <c r="G570" s="3">
        <v>7.0</v>
      </c>
      <c r="H570" s="3" t="s">
        <v>920</v>
      </c>
      <c r="I570" s="3" t="s">
        <v>921</v>
      </c>
      <c r="J570" s="3" t="s">
        <v>922</v>
      </c>
      <c r="K570" s="3" t="s">
        <v>24</v>
      </c>
      <c r="L570" s="3">
        <v>2.0</v>
      </c>
      <c r="M570" s="3" t="s">
        <v>25</v>
      </c>
      <c r="N570" s="3" t="s">
        <v>924</v>
      </c>
      <c r="O570" s="3" t="s">
        <v>104</v>
      </c>
      <c r="P570" s="4">
        <v>19587.0</v>
      </c>
      <c r="Q570" s="3" t="s">
        <v>145</v>
      </c>
      <c r="S570" s="3" t="s">
        <v>29</v>
      </c>
    </row>
    <row r="571">
      <c r="A571" s="2">
        <v>42318.71487268519</v>
      </c>
      <c r="B571" s="3">
        <v>44.0</v>
      </c>
      <c r="C571" s="3" t="s">
        <v>19</v>
      </c>
      <c r="D571" s="3">
        <v>8.0</v>
      </c>
      <c r="E571" s="3" t="s">
        <v>20</v>
      </c>
      <c r="F571" s="3">
        <v>4.0</v>
      </c>
      <c r="G571" s="3">
        <v>7.0</v>
      </c>
      <c r="H571" s="3" t="s">
        <v>920</v>
      </c>
      <c r="I571" s="3" t="s">
        <v>921</v>
      </c>
      <c r="J571" s="3" t="s">
        <v>922</v>
      </c>
      <c r="K571" s="3" t="s">
        <v>24</v>
      </c>
      <c r="L571" s="3">
        <v>3.0</v>
      </c>
      <c r="M571" s="3" t="s">
        <v>30</v>
      </c>
      <c r="N571" s="3" t="s">
        <v>925</v>
      </c>
      <c r="O571" s="3" t="s">
        <v>926</v>
      </c>
      <c r="P571" s="4">
        <v>23685.0</v>
      </c>
      <c r="Q571" s="3" t="s">
        <v>75</v>
      </c>
      <c r="S571" s="3" t="s">
        <v>34</v>
      </c>
    </row>
    <row r="572">
      <c r="A572" s="2">
        <v>42318.71487268519</v>
      </c>
      <c r="B572" s="3">
        <v>44.0</v>
      </c>
      <c r="C572" s="3" t="s">
        <v>19</v>
      </c>
      <c r="D572" s="3">
        <v>8.0</v>
      </c>
      <c r="E572" s="3" t="s">
        <v>20</v>
      </c>
      <c r="F572" s="3">
        <v>4.0</v>
      </c>
      <c r="G572" s="3">
        <v>7.0</v>
      </c>
      <c r="H572" s="3" t="s">
        <v>920</v>
      </c>
      <c r="I572" s="3" t="s">
        <v>921</v>
      </c>
      <c r="J572" s="3" t="s">
        <v>922</v>
      </c>
      <c r="K572" s="3" t="s">
        <v>24</v>
      </c>
      <c r="L572" s="3">
        <v>4.0</v>
      </c>
      <c r="M572" s="3" t="s">
        <v>25</v>
      </c>
      <c r="N572" s="3" t="s">
        <v>927</v>
      </c>
      <c r="O572" s="3" t="s">
        <v>928</v>
      </c>
      <c r="P572" s="4">
        <v>28016.0</v>
      </c>
      <c r="Q572" s="3" t="s">
        <v>115</v>
      </c>
      <c r="S572" s="3" t="s">
        <v>34</v>
      </c>
    </row>
    <row r="573">
      <c r="A573" s="2">
        <v>42318.71487268519</v>
      </c>
      <c r="B573" s="3">
        <v>44.0</v>
      </c>
      <c r="C573" s="3" t="s">
        <v>19</v>
      </c>
      <c r="D573" s="3">
        <v>8.0</v>
      </c>
      <c r="E573" s="3" t="s">
        <v>20</v>
      </c>
      <c r="F573" s="3">
        <v>4.0</v>
      </c>
      <c r="G573" s="3">
        <v>7.0</v>
      </c>
      <c r="H573" s="3" t="s">
        <v>920</v>
      </c>
      <c r="I573" s="3" t="s">
        <v>921</v>
      </c>
      <c r="J573" s="3" t="s">
        <v>922</v>
      </c>
      <c r="K573" s="3" t="s">
        <v>24</v>
      </c>
      <c r="L573" s="3">
        <v>5.0</v>
      </c>
      <c r="M573" s="3" t="s">
        <v>30</v>
      </c>
      <c r="N573" s="3" t="s">
        <v>929</v>
      </c>
      <c r="O573" s="3" t="s">
        <v>919</v>
      </c>
      <c r="P573" s="4">
        <v>20457.0</v>
      </c>
      <c r="Q573" s="3" t="s">
        <v>40</v>
      </c>
      <c r="S573" s="3" t="s">
        <v>34</v>
      </c>
    </row>
    <row r="574">
      <c r="A574" s="2">
        <v>42318.71487268519</v>
      </c>
      <c r="B574" s="3">
        <v>44.0</v>
      </c>
      <c r="C574" s="3" t="s">
        <v>19</v>
      </c>
      <c r="D574" s="3">
        <v>8.0</v>
      </c>
      <c r="E574" s="3" t="s">
        <v>20</v>
      </c>
      <c r="F574" s="3">
        <v>4.0</v>
      </c>
      <c r="G574" s="3">
        <v>7.0</v>
      </c>
      <c r="H574" s="3" t="s">
        <v>920</v>
      </c>
      <c r="I574" s="3" t="s">
        <v>921</v>
      </c>
      <c r="J574" s="3" t="s">
        <v>922</v>
      </c>
      <c r="K574" s="3" t="s">
        <v>24</v>
      </c>
      <c r="L574" s="3">
        <v>6.0</v>
      </c>
      <c r="M574" s="3" t="s">
        <v>25</v>
      </c>
      <c r="N574" s="3" t="s">
        <v>930</v>
      </c>
      <c r="O574" s="3" t="s">
        <v>391</v>
      </c>
      <c r="P574" s="4">
        <v>25460.0</v>
      </c>
      <c r="Q574" s="3" t="s">
        <v>247</v>
      </c>
      <c r="S574" s="3" t="s">
        <v>34</v>
      </c>
    </row>
    <row r="575">
      <c r="A575" s="2">
        <v>42318.71487268519</v>
      </c>
      <c r="B575" s="3">
        <v>44.0</v>
      </c>
      <c r="C575" s="3" t="s">
        <v>19</v>
      </c>
      <c r="D575" s="3">
        <v>8.0</v>
      </c>
      <c r="E575" s="3" t="s">
        <v>20</v>
      </c>
      <c r="F575" s="3">
        <v>4.0</v>
      </c>
      <c r="G575" s="3">
        <v>7.0</v>
      </c>
      <c r="H575" s="3" t="s">
        <v>920</v>
      </c>
      <c r="I575" s="3" t="s">
        <v>921</v>
      </c>
      <c r="J575" s="3" t="s">
        <v>922</v>
      </c>
      <c r="K575" s="3" t="s">
        <v>24</v>
      </c>
      <c r="L575" s="3">
        <v>7.0</v>
      </c>
      <c r="M575" s="3" t="s">
        <v>30</v>
      </c>
      <c r="N575" s="3" t="s">
        <v>931</v>
      </c>
      <c r="O575" s="3" t="s">
        <v>932</v>
      </c>
      <c r="P575" s="4">
        <v>21486.0</v>
      </c>
      <c r="Q575" s="3" t="s">
        <v>132</v>
      </c>
      <c r="S575" s="3" t="s">
        <v>34</v>
      </c>
    </row>
    <row r="576">
      <c r="A576" s="2">
        <v>42318.71487268519</v>
      </c>
      <c r="B576" s="3">
        <v>44.0</v>
      </c>
      <c r="C576" s="3" t="s">
        <v>19</v>
      </c>
      <c r="D576" s="3">
        <v>8.0</v>
      </c>
      <c r="E576" s="3" t="s">
        <v>20</v>
      </c>
      <c r="F576" s="3">
        <v>4.0</v>
      </c>
      <c r="G576" s="3">
        <v>7.0</v>
      </c>
      <c r="H576" s="3" t="s">
        <v>920</v>
      </c>
      <c r="I576" s="3" t="s">
        <v>921</v>
      </c>
      <c r="J576" s="3" t="s">
        <v>922</v>
      </c>
      <c r="K576" s="3" t="s">
        <v>24</v>
      </c>
      <c r="L576" s="3">
        <v>8.0</v>
      </c>
      <c r="M576" s="3" t="s">
        <v>25</v>
      </c>
      <c r="N576" s="3" t="s">
        <v>933</v>
      </c>
      <c r="O576" s="3" t="s">
        <v>69</v>
      </c>
      <c r="P576" s="4">
        <v>23966.0</v>
      </c>
      <c r="Q576" s="3" t="s">
        <v>110</v>
      </c>
      <c r="S576" s="3" t="s">
        <v>34</v>
      </c>
    </row>
    <row r="577">
      <c r="A577" s="2">
        <v>42318.71487268519</v>
      </c>
      <c r="B577" s="3">
        <v>44.0</v>
      </c>
      <c r="C577" s="3" t="s">
        <v>19</v>
      </c>
      <c r="D577" s="3">
        <v>8.0</v>
      </c>
      <c r="E577" s="3" t="s">
        <v>20</v>
      </c>
      <c r="F577" s="3">
        <v>4.0</v>
      </c>
      <c r="G577" s="3">
        <v>7.0</v>
      </c>
      <c r="H577" s="3" t="s">
        <v>920</v>
      </c>
      <c r="I577" s="3" t="s">
        <v>921</v>
      </c>
      <c r="J577" s="3" t="s">
        <v>922</v>
      </c>
      <c r="K577" s="3" t="s">
        <v>24</v>
      </c>
      <c r="L577" s="3">
        <v>9.0</v>
      </c>
      <c r="M577" s="3" t="s">
        <v>30</v>
      </c>
      <c r="N577" s="3" t="s">
        <v>934</v>
      </c>
      <c r="O577" s="3" t="s">
        <v>355</v>
      </c>
      <c r="P577" s="4">
        <v>20324.0</v>
      </c>
      <c r="Q577" s="3" t="s">
        <v>132</v>
      </c>
      <c r="S577" s="3" t="s">
        <v>34</v>
      </c>
    </row>
    <row r="578">
      <c r="A578" s="2">
        <v>42318.71487268519</v>
      </c>
      <c r="B578" s="3">
        <v>44.0</v>
      </c>
      <c r="C578" s="3" t="s">
        <v>19</v>
      </c>
      <c r="D578" s="3">
        <v>8.0</v>
      </c>
      <c r="E578" s="3" t="s">
        <v>20</v>
      </c>
      <c r="F578" s="3">
        <v>4.0</v>
      </c>
      <c r="G578" s="3">
        <v>7.0</v>
      </c>
      <c r="H578" s="3" t="s">
        <v>920</v>
      </c>
      <c r="I578" s="3" t="s">
        <v>921</v>
      </c>
      <c r="J578" s="3" t="s">
        <v>922</v>
      </c>
      <c r="K578" s="3" t="s">
        <v>24</v>
      </c>
      <c r="L578" s="3">
        <v>10.0</v>
      </c>
      <c r="M578" s="3" t="s">
        <v>25</v>
      </c>
      <c r="N578" s="3" t="s">
        <v>935</v>
      </c>
      <c r="O578" s="3" t="s">
        <v>767</v>
      </c>
      <c r="P578" s="4">
        <v>33751.0</v>
      </c>
      <c r="Q578" s="3" t="s">
        <v>189</v>
      </c>
      <c r="S578" s="3" t="s">
        <v>34</v>
      </c>
    </row>
    <row r="579">
      <c r="A579" s="2">
        <v>42318.71487268519</v>
      </c>
      <c r="B579" s="3">
        <v>44.0</v>
      </c>
      <c r="C579" s="3" t="s">
        <v>19</v>
      </c>
      <c r="D579" s="3">
        <v>8.0</v>
      </c>
      <c r="E579" s="3" t="s">
        <v>20</v>
      </c>
      <c r="F579" s="3">
        <v>4.0</v>
      </c>
      <c r="G579" s="3">
        <v>7.0</v>
      </c>
      <c r="H579" s="3" t="s">
        <v>920</v>
      </c>
      <c r="I579" s="3" t="s">
        <v>921</v>
      </c>
      <c r="J579" s="3" t="s">
        <v>922</v>
      </c>
      <c r="K579" s="3" t="s">
        <v>24</v>
      </c>
      <c r="L579" s="3">
        <v>11.0</v>
      </c>
      <c r="M579" s="3" t="s">
        <v>30</v>
      </c>
      <c r="N579" s="3" t="s">
        <v>933</v>
      </c>
      <c r="O579" s="3" t="s">
        <v>283</v>
      </c>
      <c r="P579" s="4">
        <v>23053.0</v>
      </c>
      <c r="Q579" s="3" t="s">
        <v>132</v>
      </c>
      <c r="S579" s="3" t="s">
        <v>34</v>
      </c>
    </row>
    <row r="580">
      <c r="A580" s="2">
        <v>42318.71487268519</v>
      </c>
      <c r="B580" s="3">
        <v>44.0</v>
      </c>
      <c r="C580" s="3" t="s">
        <v>19</v>
      </c>
      <c r="D580" s="3">
        <v>10.0</v>
      </c>
      <c r="E580" s="3" t="s">
        <v>61</v>
      </c>
      <c r="F580" s="3">
        <v>4.0</v>
      </c>
      <c r="G580" s="3">
        <v>7.0</v>
      </c>
      <c r="H580" s="3" t="s">
        <v>920</v>
      </c>
      <c r="I580" s="3" t="s">
        <v>921</v>
      </c>
      <c r="J580" s="3" t="s">
        <v>922</v>
      </c>
      <c r="K580" s="3" t="s">
        <v>24</v>
      </c>
      <c r="L580" s="3">
        <v>1.0</v>
      </c>
      <c r="M580" s="3" t="s">
        <v>25</v>
      </c>
      <c r="N580" s="3" t="s">
        <v>936</v>
      </c>
      <c r="O580" s="3" t="s">
        <v>251</v>
      </c>
      <c r="P580" s="4">
        <v>25079.0</v>
      </c>
      <c r="Q580" s="3" t="s">
        <v>216</v>
      </c>
      <c r="S580" s="3" t="s">
        <v>29</v>
      </c>
    </row>
    <row r="581">
      <c r="A581" s="2">
        <v>42318.71487268519</v>
      </c>
      <c r="B581" s="3">
        <v>44.0</v>
      </c>
      <c r="C581" s="3" t="s">
        <v>19</v>
      </c>
      <c r="D581" s="3">
        <v>10.0</v>
      </c>
      <c r="E581" s="3" t="s">
        <v>61</v>
      </c>
      <c r="F581" s="3">
        <v>4.0</v>
      </c>
      <c r="G581" s="3">
        <v>7.0</v>
      </c>
      <c r="H581" s="3" t="s">
        <v>920</v>
      </c>
      <c r="I581" s="3" t="s">
        <v>921</v>
      </c>
      <c r="J581" s="3" t="s">
        <v>922</v>
      </c>
      <c r="K581" s="3" t="s">
        <v>24</v>
      </c>
      <c r="L581" s="3">
        <v>2.0</v>
      </c>
      <c r="M581" s="3" t="s">
        <v>30</v>
      </c>
      <c r="N581" s="3" t="s">
        <v>937</v>
      </c>
      <c r="O581" s="3" t="s">
        <v>333</v>
      </c>
      <c r="P581" s="4">
        <v>24392.0</v>
      </c>
      <c r="Q581" s="3" t="s">
        <v>37</v>
      </c>
      <c r="S581" s="3" t="s">
        <v>29</v>
      </c>
    </row>
    <row r="582">
      <c r="A582" s="2">
        <v>42318.71487268519</v>
      </c>
      <c r="B582" s="3">
        <v>44.0</v>
      </c>
      <c r="C582" s="3" t="s">
        <v>19</v>
      </c>
      <c r="D582" s="3">
        <v>10.0</v>
      </c>
      <c r="E582" s="3" t="s">
        <v>61</v>
      </c>
      <c r="F582" s="3">
        <v>4.0</v>
      </c>
      <c r="G582" s="3">
        <v>7.0</v>
      </c>
      <c r="H582" s="3" t="s">
        <v>920</v>
      </c>
      <c r="I582" s="3" t="s">
        <v>921</v>
      </c>
      <c r="J582" s="3" t="s">
        <v>922</v>
      </c>
      <c r="K582" s="3" t="s">
        <v>24</v>
      </c>
      <c r="L582" s="3">
        <v>3.0</v>
      </c>
      <c r="M582" s="3" t="s">
        <v>25</v>
      </c>
      <c r="N582" s="3" t="s">
        <v>938</v>
      </c>
      <c r="O582" s="3" t="s">
        <v>939</v>
      </c>
      <c r="P582" s="4">
        <v>31188.0</v>
      </c>
      <c r="Q582" s="3" t="s">
        <v>60</v>
      </c>
      <c r="S582" s="3" t="s">
        <v>34</v>
      </c>
    </row>
    <row r="583">
      <c r="A583" s="2">
        <v>42318.71487268519</v>
      </c>
      <c r="B583" s="3">
        <v>44.0</v>
      </c>
      <c r="C583" s="3" t="s">
        <v>19</v>
      </c>
      <c r="D583" s="3">
        <v>10.0</v>
      </c>
      <c r="E583" s="3" t="s">
        <v>61</v>
      </c>
      <c r="F583" s="3">
        <v>4.0</v>
      </c>
      <c r="G583" s="3">
        <v>7.0</v>
      </c>
      <c r="H583" s="3" t="s">
        <v>920</v>
      </c>
      <c r="I583" s="3" t="s">
        <v>921</v>
      </c>
      <c r="J583" s="3" t="s">
        <v>922</v>
      </c>
      <c r="K583" s="3" t="s">
        <v>24</v>
      </c>
      <c r="L583" s="3">
        <v>4.0</v>
      </c>
      <c r="M583" s="3" t="s">
        <v>30</v>
      </c>
      <c r="N583" s="3" t="s">
        <v>940</v>
      </c>
      <c r="O583" s="3" t="s">
        <v>57</v>
      </c>
      <c r="P583" s="4">
        <v>23590.0</v>
      </c>
      <c r="Q583" s="3" t="s">
        <v>46</v>
      </c>
      <c r="S583" s="3" t="s">
        <v>29</v>
      </c>
    </row>
    <row r="584">
      <c r="A584" s="2">
        <v>42318.71487268519</v>
      </c>
      <c r="B584" s="3">
        <v>44.0</v>
      </c>
      <c r="C584" s="3" t="s">
        <v>19</v>
      </c>
      <c r="D584" s="3">
        <v>10.0</v>
      </c>
      <c r="E584" s="3" t="s">
        <v>61</v>
      </c>
      <c r="F584" s="3">
        <v>4.0</v>
      </c>
      <c r="G584" s="3">
        <v>7.0</v>
      </c>
      <c r="H584" s="3" t="s">
        <v>920</v>
      </c>
      <c r="I584" s="3" t="s">
        <v>921</v>
      </c>
      <c r="J584" s="3" t="s">
        <v>922</v>
      </c>
      <c r="K584" s="3" t="s">
        <v>24</v>
      </c>
      <c r="L584" s="3">
        <v>5.0</v>
      </c>
      <c r="M584" s="3" t="s">
        <v>25</v>
      </c>
      <c r="N584" s="3" t="s">
        <v>941</v>
      </c>
      <c r="O584" s="3" t="s">
        <v>91</v>
      </c>
      <c r="P584" s="4">
        <v>18745.0</v>
      </c>
      <c r="Q584" s="3" t="s">
        <v>86</v>
      </c>
      <c r="S584" s="3" t="s">
        <v>34</v>
      </c>
    </row>
    <row r="585">
      <c r="A585" s="2">
        <v>42318.71487268519</v>
      </c>
      <c r="B585" s="3">
        <v>44.0</v>
      </c>
      <c r="C585" s="3" t="s">
        <v>19</v>
      </c>
      <c r="D585" s="3">
        <v>10.0</v>
      </c>
      <c r="E585" s="3" t="s">
        <v>61</v>
      </c>
      <c r="F585" s="3">
        <v>4.0</v>
      </c>
      <c r="G585" s="3">
        <v>7.0</v>
      </c>
      <c r="H585" s="3" t="s">
        <v>920</v>
      </c>
      <c r="I585" s="3" t="s">
        <v>921</v>
      </c>
      <c r="J585" s="3" t="s">
        <v>922</v>
      </c>
      <c r="K585" s="3" t="s">
        <v>24</v>
      </c>
      <c r="L585" s="3">
        <v>6.0</v>
      </c>
      <c r="M585" s="3" t="s">
        <v>30</v>
      </c>
      <c r="N585" s="3" t="s">
        <v>942</v>
      </c>
      <c r="O585" s="3" t="s">
        <v>943</v>
      </c>
      <c r="P585" s="4">
        <v>20994.0</v>
      </c>
      <c r="Q585" s="3" t="s">
        <v>115</v>
      </c>
      <c r="S585" s="3" t="s">
        <v>34</v>
      </c>
    </row>
    <row r="586">
      <c r="A586" s="2">
        <v>42318.71487268519</v>
      </c>
      <c r="B586" s="3">
        <v>44.0</v>
      </c>
      <c r="C586" s="3" t="s">
        <v>19</v>
      </c>
      <c r="D586" s="3">
        <v>10.0</v>
      </c>
      <c r="E586" s="3" t="s">
        <v>61</v>
      </c>
      <c r="F586" s="3">
        <v>4.0</v>
      </c>
      <c r="G586" s="3">
        <v>7.0</v>
      </c>
      <c r="H586" s="3" t="s">
        <v>920</v>
      </c>
      <c r="I586" s="3" t="s">
        <v>921</v>
      </c>
      <c r="J586" s="3" t="s">
        <v>922</v>
      </c>
      <c r="K586" s="3" t="s">
        <v>24</v>
      </c>
      <c r="L586" s="3">
        <v>7.0</v>
      </c>
      <c r="M586" s="3" t="s">
        <v>25</v>
      </c>
      <c r="N586" s="3" t="s">
        <v>944</v>
      </c>
      <c r="O586" s="3" t="s">
        <v>100</v>
      </c>
      <c r="P586" s="4">
        <v>27439.0</v>
      </c>
      <c r="Q586" s="3" t="s">
        <v>37</v>
      </c>
      <c r="S586" s="3" t="s">
        <v>34</v>
      </c>
    </row>
    <row r="587">
      <c r="A587" s="2">
        <v>42318.71487268519</v>
      </c>
      <c r="B587" s="3">
        <v>44.0</v>
      </c>
      <c r="C587" s="3" t="s">
        <v>19</v>
      </c>
      <c r="D587" s="3">
        <v>10.0</v>
      </c>
      <c r="E587" s="3" t="s">
        <v>61</v>
      </c>
      <c r="F587" s="3">
        <v>4.0</v>
      </c>
      <c r="G587" s="3">
        <v>7.0</v>
      </c>
      <c r="H587" s="3" t="s">
        <v>920</v>
      </c>
      <c r="I587" s="3" t="s">
        <v>921</v>
      </c>
      <c r="J587" s="3" t="s">
        <v>922</v>
      </c>
      <c r="K587" s="3" t="s">
        <v>24</v>
      </c>
      <c r="L587" s="3">
        <v>8.0</v>
      </c>
      <c r="M587" s="3" t="s">
        <v>30</v>
      </c>
      <c r="N587" s="3" t="s">
        <v>945</v>
      </c>
      <c r="O587" s="3" t="s">
        <v>946</v>
      </c>
      <c r="P587" s="4">
        <v>34728.0</v>
      </c>
      <c r="Q587" s="3" t="s">
        <v>191</v>
      </c>
      <c r="S587" s="3" t="s">
        <v>34</v>
      </c>
    </row>
    <row r="588">
      <c r="A588" s="2">
        <v>42318.71487268519</v>
      </c>
      <c r="B588" s="3">
        <v>44.0</v>
      </c>
      <c r="C588" s="3" t="s">
        <v>19</v>
      </c>
      <c r="D588" s="3">
        <v>10.0</v>
      </c>
      <c r="E588" s="3" t="s">
        <v>61</v>
      </c>
      <c r="F588" s="3">
        <v>4.0</v>
      </c>
      <c r="G588" s="3">
        <v>7.0</v>
      </c>
      <c r="H588" s="3" t="s">
        <v>920</v>
      </c>
      <c r="I588" s="3" t="s">
        <v>921</v>
      </c>
      <c r="J588" s="3" t="s">
        <v>922</v>
      </c>
      <c r="K588" s="3" t="s">
        <v>24</v>
      </c>
      <c r="L588" s="3">
        <v>9.0</v>
      </c>
      <c r="M588" s="3" t="s">
        <v>25</v>
      </c>
      <c r="N588" s="3" t="s">
        <v>947</v>
      </c>
      <c r="O588" s="3" t="s">
        <v>69</v>
      </c>
      <c r="P588" s="4">
        <v>19738.0</v>
      </c>
      <c r="Q588" s="3" t="s">
        <v>105</v>
      </c>
      <c r="S588" s="3" t="s">
        <v>34</v>
      </c>
    </row>
    <row r="589">
      <c r="A589" s="2">
        <v>42318.71487268519</v>
      </c>
      <c r="B589" s="3">
        <v>44.0</v>
      </c>
      <c r="C589" s="3" t="s">
        <v>19</v>
      </c>
      <c r="D589" s="3">
        <v>10.0</v>
      </c>
      <c r="E589" s="3" t="s">
        <v>61</v>
      </c>
      <c r="F589" s="3">
        <v>4.0</v>
      </c>
      <c r="G589" s="3">
        <v>7.0</v>
      </c>
      <c r="H589" s="3" t="s">
        <v>920</v>
      </c>
      <c r="I589" s="3" t="s">
        <v>921</v>
      </c>
      <c r="J589" s="3" t="s">
        <v>922</v>
      </c>
      <c r="K589" s="3" t="s">
        <v>24</v>
      </c>
      <c r="L589" s="3">
        <v>10.0</v>
      </c>
      <c r="M589" s="3" t="s">
        <v>30</v>
      </c>
      <c r="N589" s="3" t="s">
        <v>948</v>
      </c>
      <c r="O589" s="3" t="s">
        <v>949</v>
      </c>
      <c r="P589" s="4">
        <v>20650.0</v>
      </c>
      <c r="Q589" s="3" t="s">
        <v>418</v>
      </c>
      <c r="S589" s="3" t="s">
        <v>34</v>
      </c>
    </row>
    <row r="590">
      <c r="A590" s="2">
        <v>42318.71487268519</v>
      </c>
      <c r="B590" s="3">
        <v>44.0</v>
      </c>
      <c r="C590" s="3" t="s">
        <v>19</v>
      </c>
      <c r="D590" s="3">
        <v>10.0</v>
      </c>
      <c r="E590" s="3" t="s">
        <v>61</v>
      </c>
      <c r="F590" s="3">
        <v>4.0</v>
      </c>
      <c r="G590" s="3">
        <v>7.0</v>
      </c>
      <c r="H590" s="3" t="s">
        <v>920</v>
      </c>
      <c r="I590" s="3" t="s">
        <v>921</v>
      </c>
      <c r="J590" s="3" t="s">
        <v>922</v>
      </c>
      <c r="K590" s="3" t="s">
        <v>24</v>
      </c>
      <c r="L590" s="3">
        <v>11.0</v>
      </c>
      <c r="M590" s="3" t="s">
        <v>25</v>
      </c>
      <c r="N590" s="3" t="s">
        <v>950</v>
      </c>
      <c r="O590" s="3" t="s">
        <v>119</v>
      </c>
      <c r="P590" s="4">
        <v>20223.0</v>
      </c>
      <c r="Q590" s="3" t="s">
        <v>37</v>
      </c>
      <c r="S590" s="3" t="s">
        <v>34</v>
      </c>
    </row>
    <row r="591">
      <c r="A591" s="2">
        <v>42318.71487268519</v>
      </c>
      <c r="B591" s="3">
        <v>44.0</v>
      </c>
      <c r="C591" s="3" t="s">
        <v>19</v>
      </c>
      <c r="D591" s="3">
        <v>51.0</v>
      </c>
      <c r="E591" s="3" t="s">
        <v>87</v>
      </c>
      <c r="F591" s="3">
        <v>4.0</v>
      </c>
      <c r="G591" s="3">
        <v>7.0</v>
      </c>
      <c r="H591" s="3" t="s">
        <v>920</v>
      </c>
      <c r="I591" s="3" t="s">
        <v>921</v>
      </c>
      <c r="J591" s="3" t="s">
        <v>922</v>
      </c>
      <c r="K591" s="3" t="s">
        <v>24</v>
      </c>
      <c r="L591" s="3">
        <v>1.0</v>
      </c>
      <c r="M591" s="3" t="s">
        <v>25</v>
      </c>
      <c r="N591" s="3" t="s">
        <v>951</v>
      </c>
      <c r="O591" s="3" t="s">
        <v>275</v>
      </c>
      <c r="P591" s="4">
        <v>18423.0</v>
      </c>
      <c r="Q591" s="3" t="s">
        <v>149</v>
      </c>
      <c r="S591" s="3" t="s">
        <v>29</v>
      </c>
    </row>
    <row r="592">
      <c r="A592" s="2">
        <v>42318.71487268519</v>
      </c>
      <c r="B592" s="3">
        <v>44.0</v>
      </c>
      <c r="C592" s="3" t="s">
        <v>19</v>
      </c>
      <c r="D592" s="3">
        <v>51.0</v>
      </c>
      <c r="E592" s="3" t="s">
        <v>87</v>
      </c>
      <c r="F592" s="3">
        <v>4.0</v>
      </c>
      <c r="G592" s="3">
        <v>7.0</v>
      </c>
      <c r="H592" s="3" t="s">
        <v>920</v>
      </c>
      <c r="I592" s="3" t="s">
        <v>921</v>
      </c>
      <c r="J592" s="3" t="s">
        <v>922</v>
      </c>
      <c r="K592" s="3" t="s">
        <v>24</v>
      </c>
      <c r="L592" s="3">
        <v>2.0</v>
      </c>
      <c r="M592" s="3" t="s">
        <v>30</v>
      </c>
      <c r="N592" s="3" t="s">
        <v>952</v>
      </c>
      <c r="O592" s="3" t="s">
        <v>568</v>
      </c>
      <c r="P592" s="4">
        <v>28477.0</v>
      </c>
      <c r="Q592" s="3" t="s">
        <v>75</v>
      </c>
      <c r="S592" s="3" t="s">
        <v>29</v>
      </c>
    </row>
    <row r="593">
      <c r="A593" s="2">
        <v>42318.71487268519</v>
      </c>
      <c r="B593" s="3">
        <v>44.0</v>
      </c>
      <c r="C593" s="3" t="s">
        <v>19</v>
      </c>
      <c r="D593" s="3">
        <v>51.0</v>
      </c>
      <c r="E593" s="3" t="s">
        <v>87</v>
      </c>
      <c r="F593" s="3">
        <v>4.0</v>
      </c>
      <c r="G593" s="3">
        <v>7.0</v>
      </c>
      <c r="H593" s="3" t="s">
        <v>920</v>
      </c>
      <c r="I593" s="3" t="s">
        <v>921</v>
      </c>
      <c r="J593" s="3" t="s">
        <v>922</v>
      </c>
      <c r="K593" s="3" t="s">
        <v>24</v>
      </c>
      <c r="L593" s="3">
        <v>3.0</v>
      </c>
      <c r="M593" s="3" t="s">
        <v>25</v>
      </c>
      <c r="N593" s="3" t="s">
        <v>953</v>
      </c>
      <c r="O593" s="3" t="s">
        <v>477</v>
      </c>
      <c r="P593" s="4">
        <v>28576.0</v>
      </c>
      <c r="Q593" s="3" t="s">
        <v>216</v>
      </c>
      <c r="S593" s="3" t="s">
        <v>29</v>
      </c>
    </row>
    <row r="594">
      <c r="A594" s="2">
        <v>42318.71487268519</v>
      </c>
      <c r="B594" s="3">
        <v>44.0</v>
      </c>
      <c r="C594" s="3" t="s">
        <v>19</v>
      </c>
      <c r="D594" s="3">
        <v>51.0</v>
      </c>
      <c r="E594" s="3" t="s">
        <v>87</v>
      </c>
      <c r="F594" s="3">
        <v>4.0</v>
      </c>
      <c r="G594" s="3">
        <v>7.0</v>
      </c>
      <c r="H594" s="3" t="s">
        <v>920</v>
      </c>
      <c r="I594" s="3" t="s">
        <v>921</v>
      </c>
      <c r="J594" s="3" t="s">
        <v>922</v>
      </c>
      <c r="K594" s="3" t="s">
        <v>24</v>
      </c>
      <c r="L594" s="3">
        <v>4.0</v>
      </c>
      <c r="M594" s="3" t="s">
        <v>30</v>
      </c>
      <c r="N594" s="3" t="s">
        <v>954</v>
      </c>
      <c r="O594" s="3" t="s">
        <v>812</v>
      </c>
      <c r="P594" s="4">
        <v>21574.0</v>
      </c>
      <c r="Q594" s="3" t="s">
        <v>60</v>
      </c>
      <c r="S594" s="3" t="s">
        <v>34</v>
      </c>
    </row>
    <row r="595">
      <c r="A595" s="2">
        <v>42318.71487268519</v>
      </c>
      <c r="B595" s="3">
        <v>44.0</v>
      </c>
      <c r="C595" s="3" t="s">
        <v>19</v>
      </c>
      <c r="D595" s="3">
        <v>51.0</v>
      </c>
      <c r="E595" s="3" t="s">
        <v>87</v>
      </c>
      <c r="F595" s="3">
        <v>4.0</v>
      </c>
      <c r="G595" s="3">
        <v>7.0</v>
      </c>
      <c r="H595" s="3" t="s">
        <v>920</v>
      </c>
      <c r="I595" s="3" t="s">
        <v>921</v>
      </c>
      <c r="J595" s="3" t="s">
        <v>922</v>
      </c>
      <c r="K595" s="3" t="s">
        <v>24</v>
      </c>
      <c r="L595" s="3">
        <v>5.0</v>
      </c>
      <c r="M595" s="3" t="s">
        <v>25</v>
      </c>
      <c r="N595" s="3" t="s">
        <v>955</v>
      </c>
      <c r="O595" s="3" t="s">
        <v>956</v>
      </c>
      <c r="P595" s="4">
        <v>26927.0</v>
      </c>
      <c r="Q595" s="3" t="s">
        <v>687</v>
      </c>
      <c r="S595" s="3" t="s">
        <v>34</v>
      </c>
    </row>
    <row r="596">
      <c r="A596" s="2">
        <v>42318.71487268519</v>
      </c>
      <c r="B596" s="3">
        <v>44.0</v>
      </c>
      <c r="C596" s="3" t="s">
        <v>19</v>
      </c>
      <c r="D596" s="3">
        <v>51.0</v>
      </c>
      <c r="E596" s="3" t="s">
        <v>87</v>
      </c>
      <c r="F596" s="3">
        <v>4.0</v>
      </c>
      <c r="G596" s="3">
        <v>7.0</v>
      </c>
      <c r="H596" s="3" t="s">
        <v>920</v>
      </c>
      <c r="I596" s="3" t="s">
        <v>921</v>
      </c>
      <c r="J596" s="3" t="s">
        <v>922</v>
      </c>
      <c r="K596" s="3" t="s">
        <v>24</v>
      </c>
      <c r="L596" s="3">
        <v>6.0</v>
      </c>
      <c r="M596" s="3" t="s">
        <v>30</v>
      </c>
      <c r="N596" s="3" t="s">
        <v>957</v>
      </c>
      <c r="O596" s="3" t="s">
        <v>81</v>
      </c>
      <c r="P596" s="4">
        <v>24617.0</v>
      </c>
      <c r="Q596" s="3" t="s">
        <v>115</v>
      </c>
      <c r="S596" s="3" t="s">
        <v>34</v>
      </c>
    </row>
    <row r="597">
      <c r="A597" s="2">
        <v>42318.71487268519</v>
      </c>
      <c r="B597" s="3">
        <v>44.0</v>
      </c>
      <c r="C597" s="3" t="s">
        <v>19</v>
      </c>
      <c r="D597" s="3">
        <v>51.0</v>
      </c>
      <c r="E597" s="3" t="s">
        <v>87</v>
      </c>
      <c r="F597" s="3">
        <v>4.0</v>
      </c>
      <c r="G597" s="3">
        <v>7.0</v>
      </c>
      <c r="H597" s="3" t="s">
        <v>920</v>
      </c>
      <c r="I597" s="3" t="s">
        <v>921</v>
      </c>
      <c r="J597" s="3" t="s">
        <v>922</v>
      </c>
      <c r="K597" s="3" t="s">
        <v>24</v>
      </c>
      <c r="L597" s="3">
        <v>7.0</v>
      </c>
      <c r="M597" s="3" t="s">
        <v>25</v>
      </c>
      <c r="N597" s="3" t="s">
        <v>958</v>
      </c>
      <c r="O597" s="3" t="s">
        <v>127</v>
      </c>
      <c r="P597" s="4">
        <v>19251.0</v>
      </c>
      <c r="Q597" s="3" t="s">
        <v>205</v>
      </c>
      <c r="S597" s="3" t="s">
        <v>29</v>
      </c>
    </row>
    <row r="598">
      <c r="A598" s="2">
        <v>42318.71487268519</v>
      </c>
      <c r="B598" s="3">
        <v>44.0</v>
      </c>
      <c r="C598" s="3" t="s">
        <v>19</v>
      </c>
      <c r="D598" s="3">
        <v>51.0</v>
      </c>
      <c r="E598" s="3" t="s">
        <v>87</v>
      </c>
      <c r="F598" s="3">
        <v>4.0</v>
      </c>
      <c r="G598" s="3">
        <v>7.0</v>
      </c>
      <c r="H598" s="3" t="s">
        <v>920</v>
      </c>
      <c r="I598" s="3" t="s">
        <v>921</v>
      </c>
      <c r="J598" s="3" t="s">
        <v>922</v>
      </c>
      <c r="K598" s="3" t="s">
        <v>24</v>
      </c>
      <c r="L598" s="3">
        <v>8.0</v>
      </c>
      <c r="M598" s="3" t="s">
        <v>30</v>
      </c>
      <c r="N598" s="3" t="s">
        <v>959</v>
      </c>
      <c r="O598" s="3" t="s">
        <v>960</v>
      </c>
      <c r="P598" s="4">
        <v>18641.0</v>
      </c>
      <c r="Q598" s="3" t="s">
        <v>86</v>
      </c>
      <c r="S598" s="3" t="s">
        <v>34</v>
      </c>
    </row>
    <row r="599">
      <c r="A599" s="2">
        <v>42318.71487268519</v>
      </c>
      <c r="B599" s="3">
        <v>44.0</v>
      </c>
      <c r="C599" s="3" t="s">
        <v>19</v>
      </c>
      <c r="D599" s="3">
        <v>51.0</v>
      </c>
      <c r="E599" s="3" t="s">
        <v>87</v>
      </c>
      <c r="F599" s="3">
        <v>4.0</v>
      </c>
      <c r="G599" s="3">
        <v>7.0</v>
      </c>
      <c r="H599" s="3" t="s">
        <v>920</v>
      </c>
      <c r="I599" s="3" t="s">
        <v>921</v>
      </c>
      <c r="J599" s="3" t="s">
        <v>922</v>
      </c>
      <c r="K599" s="3" t="s">
        <v>24</v>
      </c>
      <c r="L599" s="3">
        <v>9.0</v>
      </c>
      <c r="M599" s="3" t="s">
        <v>25</v>
      </c>
      <c r="N599" s="3" t="s">
        <v>961</v>
      </c>
      <c r="O599" s="3" t="s">
        <v>384</v>
      </c>
      <c r="P599" s="4">
        <v>28895.0</v>
      </c>
      <c r="Q599" s="3" t="s">
        <v>40</v>
      </c>
      <c r="S599" s="3" t="s">
        <v>34</v>
      </c>
    </row>
    <row r="600">
      <c r="A600" s="2">
        <v>42318.71487268519</v>
      </c>
      <c r="B600" s="3">
        <v>44.0</v>
      </c>
      <c r="C600" s="3" t="s">
        <v>19</v>
      </c>
      <c r="D600" s="3">
        <v>51.0</v>
      </c>
      <c r="E600" s="3" t="s">
        <v>87</v>
      </c>
      <c r="F600" s="3">
        <v>4.0</v>
      </c>
      <c r="G600" s="3">
        <v>7.0</v>
      </c>
      <c r="H600" s="3" t="s">
        <v>920</v>
      </c>
      <c r="I600" s="3" t="s">
        <v>921</v>
      </c>
      <c r="J600" s="3" t="s">
        <v>922</v>
      </c>
      <c r="K600" s="3" t="s">
        <v>24</v>
      </c>
      <c r="L600" s="3">
        <v>10.0</v>
      </c>
      <c r="M600" s="3" t="s">
        <v>30</v>
      </c>
      <c r="N600" s="3" t="s">
        <v>962</v>
      </c>
      <c r="O600" s="3" t="s">
        <v>717</v>
      </c>
      <c r="P600" s="4">
        <v>19387.0</v>
      </c>
      <c r="Q600" s="3" t="s">
        <v>153</v>
      </c>
      <c r="S600" s="3" t="s">
        <v>29</v>
      </c>
    </row>
    <row r="601">
      <c r="A601" s="2">
        <v>42318.71487268519</v>
      </c>
      <c r="B601" s="3">
        <v>44.0</v>
      </c>
      <c r="C601" s="3" t="s">
        <v>19</v>
      </c>
      <c r="D601" s="3">
        <v>51.0</v>
      </c>
      <c r="E601" s="3" t="s">
        <v>87</v>
      </c>
      <c r="F601" s="3">
        <v>4.0</v>
      </c>
      <c r="G601" s="3">
        <v>7.0</v>
      </c>
      <c r="H601" s="3" t="s">
        <v>920</v>
      </c>
      <c r="I601" s="3" t="s">
        <v>921</v>
      </c>
      <c r="J601" s="3" t="s">
        <v>922</v>
      </c>
      <c r="K601" s="3" t="s">
        <v>24</v>
      </c>
      <c r="L601" s="3">
        <v>11.0</v>
      </c>
      <c r="M601" s="3" t="s">
        <v>25</v>
      </c>
      <c r="N601" s="3" t="s">
        <v>963</v>
      </c>
      <c r="O601" s="3" t="s">
        <v>964</v>
      </c>
      <c r="P601" s="4">
        <v>25794.0</v>
      </c>
      <c r="Q601" s="3" t="s">
        <v>110</v>
      </c>
      <c r="S601" s="3" t="s">
        <v>34</v>
      </c>
    </row>
    <row r="602">
      <c r="A602" s="2">
        <v>42318.71487268519</v>
      </c>
      <c r="B602" s="3">
        <v>44.0</v>
      </c>
      <c r="C602" s="3" t="s">
        <v>19</v>
      </c>
      <c r="D602" s="3">
        <v>51.0</v>
      </c>
      <c r="E602" s="3" t="s">
        <v>87</v>
      </c>
      <c r="F602" s="3">
        <v>4.0</v>
      </c>
      <c r="G602" s="3">
        <v>7.0</v>
      </c>
      <c r="H602" s="3" t="s">
        <v>920</v>
      </c>
      <c r="I602" s="3" t="s">
        <v>921</v>
      </c>
      <c r="J602" s="3" t="s">
        <v>922</v>
      </c>
      <c r="K602" s="3" t="s">
        <v>24</v>
      </c>
      <c r="L602" s="3">
        <v>12.0</v>
      </c>
      <c r="M602" s="3" t="s">
        <v>30</v>
      </c>
      <c r="N602" s="3" t="s">
        <v>965</v>
      </c>
      <c r="O602" s="3" t="s">
        <v>215</v>
      </c>
      <c r="P602" s="4">
        <v>22965.0</v>
      </c>
      <c r="Q602" s="3" t="s">
        <v>189</v>
      </c>
      <c r="S602" s="3" t="s">
        <v>34</v>
      </c>
    </row>
    <row r="603">
      <c r="A603" s="2">
        <v>42318.71487268519</v>
      </c>
      <c r="B603" s="3">
        <v>44.0</v>
      </c>
      <c r="C603" s="3" t="s">
        <v>19</v>
      </c>
      <c r="D603" s="3">
        <v>51.0</v>
      </c>
      <c r="E603" s="3" t="s">
        <v>87</v>
      </c>
      <c r="F603" s="3">
        <v>4.0</v>
      </c>
      <c r="G603" s="3">
        <v>7.0</v>
      </c>
      <c r="H603" s="3" t="s">
        <v>920</v>
      </c>
      <c r="I603" s="3" t="s">
        <v>921</v>
      </c>
      <c r="J603" s="3" t="s">
        <v>922</v>
      </c>
      <c r="K603" s="3" t="s">
        <v>24</v>
      </c>
      <c r="L603" s="3">
        <v>13.0</v>
      </c>
      <c r="M603" s="3" t="s">
        <v>25</v>
      </c>
      <c r="N603" s="3" t="s">
        <v>966</v>
      </c>
      <c r="O603" s="3" t="s">
        <v>967</v>
      </c>
      <c r="P603" s="4">
        <v>28644.0</v>
      </c>
      <c r="Q603" s="3" t="s">
        <v>110</v>
      </c>
      <c r="S603" s="3" t="s">
        <v>34</v>
      </c>
    </row>
    <row r="604">
      <c r="A604" s="2">
        <v>42318.71487268519</v>
      </c>
      <c r="B604" s="3">
        <v>44.0</v>
      </c>
      <c r="C604" s="3" t="s">
        <v>19</v>
      </c>
      <c r="D604" s="3">
        <v>51.0</v>
      </c>
      <c r="E604" s="3" t="s">
        <v>87</v>
      </c>
      <c r="F604" s="3">
        <v>4.0</v>
      </c>
      <c r="G604" s="3">
        <v>7.0</v>
      </c>
      <c r="H604" s="3" t="s">
        <v>920</v>
      </c>
      <c r="I604" s="3" t="s">
        <v>921</v>
      </c>
      <c r="J604" s="3" t="s">
        <v>922</v>
      </c>
      <c r="K604" s="3" t="s">
        <v>24</v>
      </c>
      <c r="L604" s="3">
        <v>14.0</v>
      </c>
      <c r="M604" s="3" t="s">
        <v>30</v>
      </c>
      <c r="N604" s="3" t="s">
        <v>968</v>
      </c>
      <c r="O604" s="3" t="s">
        <v>969</v>
      </c>
      <c r="P604" s="4">
        <v>30494.0</v>
      </c>
      <c r="Q604" s="3" t="s">
        <v>970</v>
      </c>
      <c r="S604" s="3" t="s">
        <v>34</v>
      </c>
    </row>
    <row r="605">
      <c r="A605" s="2">
        <v>42318.71487268519</v>
      </c>
      <c r="B605" s="3">
        <v>44.0</v>
      </c>
      <c r="C605" s="3" t="s">
        <v>19</v>
      </c>
      <c r="D605" s="3">
        <v>51.0</v>
      </c>
      <c r="E605" s="3" t="s">
        <v>87</v>
      </c>
      <c r="F605" s="3">
        <v>4.0</v>
      </c>
      <c r="G605" s="3">
        <v>7.0</v>
      </c>
      <c r="H605" s="3" t="s">
        <v>920</v>
      </c>
      <c r="I605" s="3" t="s">
        <v>921</v>
      </c>
      <c r="J605" s="3" t="s">
        <v>922</v>
      </c>
      <c r="K605" s="3" t="s">
        <v>24</v>
      </c>
      <c r="L605" s="3">
        <v>15.0</v>
      </c>
      <c r="M605" s="3" t="s">
        <v>25</v>
      </c>
      <c r="N605" s="3" t="s">
        <v>910</v>
      </c>
      <c r="O605" s="3" t="s">
        <v>246</v>
      </c>
      <c r="P605" s="4">
        <v>34485.0</v>
      </c>
      <c r="Q605" s="3" t="s">
        <v>191</v>
      </c>
      <c r="S605" s="3" t="s">
        <v>34</v>
      </c>
    </row>
    <row r="606">
      <c r="A606" s="2">
        <v>42318.71487268519</v>
      </c>
      <c r="B606" s="3">
        <v>44.0</v>
      </c>
      <c r="C606" s="3" t="s">
        <v>19</v>
      </c>
      <c r="D606" s="3">
        <v>51.0</v>
      </c>
      <c r="E606" s="3" t="s">
        <v>87</v>
      </c>
      <c r="F606" s="3">
        <v>4.0</v>
      </c>
      <c r="G606" s="3">
        <v>7.0</v>
      </c>
      <c r="H606" s="3" t="s">
        <v>920</v>
      </c>
      <c r="I606" s="3" t="s">
        <v>921</v>
      </c>
      <c r="J606" s="3" t="s">
        <v>922</v>
      </c>
      <c r="K606" s="3" t="s">
        <v>24</v>
      </c>
      <c r="L606" s="3">
        <v>16.0</v>
      </c>
      <c r="M606" s="3" t="s">
        <v>30</v>
      </c>
      <c r="N606" s="3" t="s">
        <v>971</v>
      </c>
      <c r="O606" s="3" t="s">
        <v>639</v>
      </c>
      <c r="P606" s="4">
        <v>20808.0</v>
      </c>
      <c r="Q606" s="3" t="s">
        <v>132</v>
      </c>
      <c r="S606" s="3" t="s">
        <v>34</v>
      </c>
    </row>
    <row r="607">
      <c r="A607" s="2">
        <v>42318.71487268519</v>
      </c>
      <c r="B607" s="3">
        <v>44.0</v>
      </c>
      <c r="C607" s="3" t="s">
        <v>19</v>
      </c>
      <c r="D607" s="3">
        <v>51.0</v>
      </c>
      <c r="E607" s="3" t="s">
        <v>87</v>
      </c>
      <c r="F607" s="3">
        <v>4.0</v>
      </c>
      <c r="G607" s="3">
        <v>7.0</v>
      </c>
      <c r="H607" s="3" t="s">
        <v>920</v>
      </c>
      <c r="I607" s="3" t="s">
        <v>921</v>
      </c>
      <c r="J607" s="3" t="s">
        <v>922</v>
      </c>
      <c r="K607" s="3" t="s">
        <v>24</v>
      </c>
      <c r="L607" s="3">
        <v>17.0</v>
      </c>
      <c r="M607" s="3" t="s">
        <v>25</v>
      </c>
      <c r="N607" s="3" t="s">
        <v>972</v>
      </c>
      <c r="O607" s="3" t="s">
        <v>973</v>
      </c>
      <c r="P607" s="4">
        <v>32287.0</v>
      </c>
      <c r="Q607" s="3" t="s">
        <v>37</v>
      </c>
      <c r="S607" s="3" t="s">
        <v>34</v>
      </c>
    </row>
    <row r="608">
      <c r="A608" s="2">
        <v>42318.71487268519</v>
      </c>
      <c r="B608" s="3">
        <v>44.0</v>
      </c>
      <c r="C608" s="3" t="s">
        <v>19</v>
      </c>
      <c r="D608" s="3">
        <v>51.0</v>
      </c>
      <c r="E608" s="3" t="s">
        <v>87</v>
      </c>
      <c r="F608" s="3">
        <v>4.0</v>
      </c>
      <c r="G608" s="3">
        <v>7.0</v>
      </c>
      <c r="H608" s="3" t="s">
        <v>920</v>
      </c>
      <c r="I608" s="3" t="s">
        <v>921</v>
      </c>
      <c r="J608" s="3" t="s">
        <v>922</v>
      </c>
      <c r="K608" s="3" t="s">
        <v>24</v>
      </c>
      <c r="L608" s="3">
        <v>18.0</v>
      </c>
      <c r="M608" s="3" t="s">
        <v>30</v>
      </c>
      <c r="N608" s="3" t="s">
        <v>974</v>
      </c>
      <c r="O608" s="3" t="s">
        <v>975</v>
      </c>
      <c r="P608" s="4">
        <v>17711.0</v>
      </c>
      <c r="Q608" s="3" t="s">
        <v>105</v>
      </c>
      <c r="S608" s="3" t="s">
        <v>34</v>
      </c>
    </row>
    <row r="609">
      <c r="A609" s="2">
        <v>42318.71487268519</v>
      </c>
      <c r="B609" s="3">
        <v>44.0</v>
      </c>
      <c r="C609" s="3" t="s">
        <v>19</v>
      </c>
      <c r="D609" s="3">
        <v>51.0</v>
      </c>
      <c r="E609" s="3" t="s">
        <v>87</v>
      </c>
      <c r="F609" s="3">
        <v>4.0</v>
      </c>
      <c r="G609" s="3">
        <v>7.0</v>
      </c>
      <c r="H609" s="3" t="s">
        <v>920</v>
      </c>
      <c r="I609" s="3" t="s">
        <v>921</v>
      </c>
      <c r="J609" s="3" t="s">
        <v>922</v>
      </c>
      <c r="K609" s="3" t="s">
        <v>24</v>
      </c>
      <c r="L609" s="3">
        <v>19.0</v>
      </c>
      <c r="M609" s="3" t="s">
        <v>25</v>
      </c>
      <c r="N609" s="3" t="s">
        <v>976</v>
      </c>
      <c r="O609" s="3" t="s">
        <v>977</v>
      </c>
      <c r="P609" s="4">
        <v>22345.0</v>
      </c>
      <c r="Q609" s="3" t="s">
        <v>149</v>
      </c>
      <c r="S609" s="3" t="s">
        <v>34</v>
      </c>
    </row>
    <row r="610">
      <c r="A610" s="2">
        <v>42318.71487268519</v>
      </c>
      <c r="B610" s="3">
        <v>44.0</v>
      </c>
      <c r="C610" s="3" t="s">
        <v>19</v>
      </c>
      <c r="D610" s="3">
        <v>52.0</v>
      </c>
      <c r="E610" s="3" t="s">
        <v>130</v>
      </c>
      <c r="F610" s="3">
        <v>4.0</v>
      </c>
      <c r="G610" s="3">
        <v>7.0</v>
      </c>
      <c r="H610" s="3" t="s">
        <v>920</v>
      </c>
      <c r="I610" s="3" t="s">
        <v>921</v>
      </c>
      <c r="J610" s="3" t="s">
        <v>922</v>
      </c>
      <c r="K610" s="3" t="s">
        <v>24</v>
      </c>
      <c r="L610" s="3">
        <v>1.0</v>
      </c>
      <c r="M610" s="3" t="s">
        <v>30</v>
      </c>
      <c r="N610" s="3" t="s">
        <v>978</v>
      </c>
      <c r="O610" s="3" t="s">
        <v>81</v>
      </c>
      <c r="P610" s="4">
        <v>25766.0</v>
      </c>
      <c r="Q610" s="3" t="s">
        <v>776</v>
      </c>
      <c r="S610" s="3" t="s">
        <v>29</v>
      </c>
    </row>
    <row r="611">
      <c r="A611" s="2">
        <v>42318.71487268519</v>
      </c>
      <c r="B611" s="3">
        <v>44.0</v>
      </c>
      <c r="C611" s="3" t="s">
        <v>19</v>
      </c>
      <c r="D611" s="3">
        <v>52.0</v>
      </c>
      <c r="E611" s="3" t="s">
        <v>130</v>
      </c>
      <c r="F611" s="3">
        <v>4.0</v>
      </c>
      <c r="G611" s="3">
        <v>7.0</v>
      </c>
      <c r="H611" s="3" t="s">
        <v>920</v>
      </c>
      <c r="I611" s="3" t="s">
        <v>921</v>
      </c>
      <c r="J611" s="3" t="s">
        <v>922</v>
      </c>
      <c r="K611" s="3" t="s">
        <v>24</v>
      </c>
      <c r="L611" s="3">
        <v>2.0</v>
      </c>
      <c r="M611" s="3" t="s">
        <v>25</v>
      </c>
      <c r="N611" s="3" t="s">
        <v>979</v>
      </c>
      <c r="O611" s="3" t="s">
        <v>980</v>
      </c>
      <c r="P611" s="4">
        <v>19017.0</v>
      </c>
      <c r="Q611" s="3" t="s">
        <v>40</v>
      </c>
      <c r="S611" s="3" t="s">
        <v>29</v>
      </c>
    </row>
    <row r="612">
      <c r="A612" s="2">
        <v>42318.71487268519</v>
      </c>
      <c r="B612" s="3">
        <v>44.0</v>
      </c>
      <c r="C612" s="3" t="s">
        <v>19</v>
      </c>
      <c r="D612" s="3">
        <v>52.0</v>
      </c>
      <c r="E612" s="3" t="s">
        <v>130</v>
      </c>
      <c r="F612" s="3">
        <v>4.0</v>
      </c>
      <c r="G612" s="3">
        <v>7.0</v>
      </c>
      <c r="H612" s="3" t="s">
        <v>920</v>
      </c>
      <c r="I612" s="3" t="s">
        <v>921</v>
      </c>
      <c r="J612" s="3" t="s">
        <v>922</v>
      </c>
      <c r="K612" s="3" t="s">
        <v>24</v>
      </c>
      <c r="L612" s="3">
        <v>3.0</v>
      </c>
      <c r="M612" s="3" t="s">
        <v>30</v>
      </c>
      <c r="N612" s="3" t="s">
        <v>981</v>
      </c>
      <c r="O612" s="3" t="s">
        <v>982</v>
      </c>
      <c r="P612" s="4">
        <v>32298.0</v>
      </c>
      <c r="Q612" s="3" t="s">
        <v>191</v>
      </c>
      <c r="S612" s="3" t="s">
        <v>34</v>
      </c>
    </row>
    <row r="613">
      <c r="A613" s="2">
        <v>42318.71487268519</v>
      </c>
      <c r="B613" s="3">
        <v>44.0</v>
      </c>
      <c r="C613" s="3" t="s">
        <v>19</v>
      </c>
      <c r="D613" s="3">
        <v>52.0</v>
      </c>
      <c r="E613" s="3" t="s">
        <v>130</v>
      </c>
      <c r="F613" s="3">
        <v>4.0</v>
      </c>
      <c r="G613" s="3">
        <v>7.0</v>
      </c>
      <c r="H613" s="3" t="s">
        <v>920</v>
      </c>
      <c r="I613" s="3" t="s">
        <v>921</v>
      </c>
      <c r="J613" s="3" t="s">
        <v>922</v>
      </c>
      <c r="K613" s="3" t="s">
        <v>24</v>
      </c>
      <c r="L613" s="3">
        <v>4.0</v>
      </c>
      <c r="M613" s="3" t="s">
        <v>25</v>
      </c>
      <c r="N613" s="3" t="s">
        <v>983</v>
      </c>
      <c r="O613" s="3" t="s">
        <v>859</v>
      </c>
      <c r="P613" s="4">
        <v>33021.0</v>
      </c>
      <c r="Q613" s="3" t="s">
        <v>216</v>
      </c>
      <c r="S613" s="3" t="s">
        <v>34</v>
      </c>
    </row>
    <row r="614">
      <c r="A614" s="2">
        <v>42318.71487268519</v>
      </c>
      <c r="B614" s="3">
        <v>44.0</v>
      </c>
      <c r="C614" s="3" t="s">
        <v>19</v>
      </c>
      <c r="D614" s="3">
        <v>52.0</v>
      </c>
      <c r="E614" s="3" t="s">
        <v>130</v>
      </c>
      <c r="F614" s="3">
        <v>4.0</v>
      </c>
      <c r="G614" s="3">
        <v>7.0</v>
      </c>
      <c r="H614" s="3" t="s">
        <v>920</v>
      </c>
      <c r="I614" s="3" t="s">
        <v>921</v>
      </c>
      <c r="J614" s="3" t="s">
        <v>922</v>
      </c>
      <c r="K614" s="3" t="s">
        <v>24</v>
      </c>
      <c r="L614" s="3">
        <v>5.0</v>
      </c>
      <c r="M614" s="3" t="s">
        <v>30</v>
      </c>
      <c r="N614" s="3" t="s">
        <v>984</v>
      </c>
      <c r="O614" s="3" t="s">
        <v>960</v>
      </c>
      <c r="P614" s="4">
        <v>24957.0</v>
      </c>
      <c r="Q614" s="3" t="s">
        <v>60</v>
      </c>
      <c r="S614" s="3" t="s">
        <v>34</v>
      </c>
    </row>
    <row r="615">
      <c r="A615" s="2">
        <v>42318.71487268519</v>
      </c>
      <c r="B615" s="3">
        <v>44.0</v>
      </c>
      <c r="C615" s="3" t="s">
        <v>19</v>
      </c>
      <c r="D615" s="3">
        <v>52.0</v>
      </c>
      <c r="E615" s="3" t="s">
        <v>130</v>
      </c>
      <c r="F615" s="3">
        <v>4.0</v>
      </c>
      <c r="G615" s="3">
        <v>7.0</v>
      </c>
      <c r="H615" s="3" t="s">
        <v>920</v>
      </c>
      <c r="I615" s="3" t="s">
        <v>921</v>
      </c>
      <c r="J615" s="3" t="s">
        <v>922</v>
      </c>
      <c r="K615" s="3" t="s">
        <v>24</v>
      </c>
      <c r="L615" s="3">
        <v>6.0</v>
      </c>
      <c r="M615" s="3" t="s">
        <v>25</v>
      </c>
      <c r="N615" s="3" t="s">
        <v>985</v>
      </c>
      <c r="O615" s="3" t="s">
        <v>377</v>
      </c>
      <c r="P615" s="4">
        <v>20802.0</v>
      </c>
      <c r="Q615" s="3" t="s">
        <v>40</v>
      </c>
      <c r="S615" s="3" t="s">
        <v>34</v>
      </c>
    </row>
    <row r="616">
      <c r="A616" s="2">
        <v>42318.71487268519</v>
      </c>
      <c r="B616" s="3">
        <v>44.0</v>
      </c>
      <c r="C616" s="3" t="s">
        <v>19</v>
      </c>
      <c r="D616" s="3">
        <v>52.0</v>
      </c>
      <c r="E616" s="3" t="s">
        <v>130</v>
      </c>
      <c r="F616" s="3">
        <v>4.0</v>
      </c>
      <c r="G616" s="3">
        <v>7.0</v>
      </c>
      <c r="H616" s="3" t="s">
        <v>920</v>
      </c>
      <c r="I616" s="3" t="s">
        <v>921</v>
      </c>
      <c r="J616" s="3" t="s">
        <v>922</v>
      </c>
      <c r="K616" s="3" t="s">
        <v>24</v>
      </c>
      <c r="L616" s="3">
        <v>7.0</v>
      </c>
      <c r="M616" s="3" t="s">
        <v>30</v>
      </c>
      <c r="N616" s="3" t="s">
        <v>986</v>
      </c>
      <c r="O616" s="3" t="s">
        <v>626</v>
      </c>
      <c r="P616" s="4">
        <v>19324.0</v>
      </c>
      <c r="Q616" s="3" t="s">
        <v>49</v>
      </c>
      <c r="S616" s="3" t="s">
        <v>34</v>
      </c>
    </row>
    <row r="617">
      <c r="A617" s="2">
        <v>42318.71487268519</v>
      </c>
      <c r="B617" s="3">
        <v>44.0</v>
      </c>
      <c r="C617" s="3" t="s">
        <v>19</v>
      </c>
      <c r="D617" s="3">
        <v>52.0</v>
      </c>
      <c r="E617" s="3" t="s">
        <v>130</v>
      </c>
      <c r="F617" s="3">
        <v>4.0</v>
      </c>
      <c r="G617" s="3">
        <v>7.0</v>
      </c>
      <c r="H617" s="3" t="s">
        <v>920</v>
      </c>
      <c r="I617" s="3" t="s">
        <v>921</v>
      </c>
      <c r="J617" s="3" t="s">
        <v>922</v>
      </c>
      <c r="K617" s="3" t="s">
        <v>24</v>
      </c>
      <c r="L617" s="3">
        <v>8.0</v>
      </c>
      <c r="M617" s="3" t="s">
        <v>25</v>
      </c>
      <c r="N617" s="3" t="s">
        <v>987</v>
      </c>
      <c r="O617" s="3" t="s">
        <v>119</v>
      </c>
      <c r="P617" s="4">
        <v>20663.0</v>
      </c>
      <c r="Q617" s="3" t="s">
        <v>418</v>
      </c>
      <c r="S617" s="3" t="s">
        <v>34</v>
      </c>
    </row>
    <row r="618">
      <c r="A618" s="2">
        <v>42318.71487268519</v>
      </c>
      <c r="B618" s="3">
        <v>44.0</v>
      </c>
      <c r="C618" s="3" t="s">
        <v>19</v>
      </c>
      <c r="D618" s="3">
        <v>54.0</v>
      </c>
      <c r="E618" s="3" t="s">
        <v>146</v>
      </c>
      <c r="F618" s="3">
        <v>4.0</v>
      </c>
      <c r="G618" s="3">
        <v>7.0</v>
      </c>
      <c r="H618" s="3" t="s">
        <v>920</v>
      </c>
      <c r="I618" s="3" t="s">
        <v>921</v>
      </c>
      <c r="J618" s="3" t="s">
        <v>922</v>
      </c>
      <c r="K618" s="3" t="s">
        <v>24</v>
      </c>
      <c r="L618" s="3">
        <v>1.0</v>
      </c>
      <c r="M618" s="3" t="s">
        <v>25</v>
      </c>
      <c r="N618" s="3" t="s">
        <v>988</v>
      </c>
      <c r="O618" s="3" t="s">
        <v>384</v>
      </c>
      <c r="P618" s="4">
        <v>27950.0</v>
      </c>
      <c r="Q618" s="3" t="s">
        <v>776</v>
      </c>
      <c r="S618" s="3" t="s">
        <v>29</v>
      </c>
    </row>
    <row r="619">
      <c r="A619" s="2">
        <v>42318.71487268519</v>
      </c>
      <c r="B619" s="3">
        <v>44.0</v>
      </c>
      <c r="C619" s="3" t="s">
        <v>19</v>
      </c>
      <c r="D619" s="3">
        <v>54.0</v>
      </c>
      <c r="E619" s="3" t="s">
        <v>146</v>
      </c>
      <c r="F619" s="3">
        <v>4.0</v>
      </c>
      <c r="G619" s="3">
        <v>7.0</v>
      </c>
      <c r="H619" s="3" t="s">
        <v>920</v>
      </c>
      <c r="I619" s="3" t="s">
        <v>921</v>
      </c>
      <c r="J619" s="3" t="s">
        <v>922</v>
      </c>
      <c r="K619" s="3" t="s">
        <v>24</v>
      </c>
      <c r="L619" s="3">
        <v>2.0</v>
      </c>
      <c r="M619" s="3" t="s">
        <v>30</v>
      </c>
      <c r="N619" s="3" t="s">
        <v>94</v>
      </c>
      <c r="O619" s="3" t="s">
        <v>207</v>
      </c>
      <c r="P619" s="4">
        <v>24805.0</v>
      </c>
      <c r="Q619" s="3" t="s">
        <v>33</v>
      </c>
      <c r="S619" s="3" t="s">
        <v>29</v>
      </c>
    </row>
    <row r="620">
      <c r="A620" s="2">
        <v>42318.71487268519</v>
      </c>
      <c r="B620" s="3">
        <v>44.0</v>
      </c>
      <c r="C620" s="3" t="s">
        <v>19</v>
      </c>
      <c r="D620" s="3">
        <v>54.0</v>
      </c>
      <c r="E620" s="3" t="s">
        <v>146</v>
      </c>
      <c r="F620" s="3">
        <v>4.0</v>
      </c>
      <c r="G620" s="3">
        <v>7.0</v>
      </c>
      <c r="H620" s="3" t="s">
        <v>920</v>
      </c>
      <c r="I620" s="3" t="s">
        <v>921</v>
      </c>
      <c r="J620" s="3" t="s">
        <v>922</v>
      </c>
      <c r="K620" s="3" t="s">
        <v>24</v>
      </c>
      <c r="L620" s="3">
        <v>3.0</v>
      </c>
      <c r="M620" s="3" t="s">
        <v>25</v>
      </c>
      <c r="N620" s="3" t="s">
        <v>989</v>
      </c>
      <c r="O620" s="3" t="s">
        <v>564</v>
      </c>
      <c r="P620" s="4">
        <v>27123.0</v>
      </c>
      <c r="Q620" s="3" t="s">
        <v>110</v>
      </c>
      <c r="S620" s="3" t="s">
        <v>29</v>
      </c>
    </row>
    <row r="621">
      <c r="A621" s="2">
        <v>42318.71487268519</v>
      </c>
      <c r="B621" s="3">
        <v>44.0</v>
      </c>
      <c r="C621" s="3" t="s">
        <v>19</v>
      </c>
      <c r="D621" s="3">
        <v>54.0</v>
      </c>
      <c r="E621" s="3" t="s">
        <v>146</v>
      </c>
      <c r="F621" s="3">
        <v>4.0</v>
      </c>
      <c r="G621" s="3">
        <v>7.0</v>
      </c>
      <c r="H621" s="3" t="s">
        <v>920</v>
      </c>
      <c r="I621" s="3" t="s">
        <v>921</v>
      </c>
      <c r="J621" s="3" t="s">
        <v>922</v>
      </c>
      <c r="K621" s="3" t="s">
        <v>24</v>
      </c>
      <c r="L621" s="3">
        <v>4.0</v>
      </c>
      <c r="M621" s="3" t="s">
        <v>30</v>
      </c>
      <c r="N621" s="3" t="s">
        <v>990</v>
      </c>
      <c r="O621" s="3" t="s">
        <v>283</v>
      </c>
      <c r="P621" s="4">
        <v>25692.0</v>
      </c>
      <c r="Q621" s="3" t="s">
        <v>418</v>
      </c>
      <c r="S621" s="3" t="s">
        <v>34</v>
      </c>
    </row>
    <row r="622">
      <c r="A622" s="2">
        <v>42318.71487268519</v>
      </c>
      <c r="B622" s="3">
        <v>44.0</v>
      </c>
      <c r="C622" s="3" t="s">
        <v>19</v>
      </c>
      <c r="D622" s="3">
        <v>54.0</v>
      </c>
      <c r="E622" s="3" t="s">
        <v>146</v>
      </c>
      <c r="F622" s="3">
        <v>4.0</v>
      </c>
      <c r="G622" s="3">
        <v>7.0</v>
      </c>
      <c r="H622" s="3" t="s">
        <v>920</v>
      </c>
      <c r="I622" s="3" t="s">
        <v>921</v>
      </c>
      <c r="J622" s="3" t="s">
        <v>922</v>
      </c>
      <c r="K622" s="3" t="s">
        <v>24</v>
      </c>
      <c r="L622" s="3">
        <v>5.0</v>
      </c>
      <c r="M622" s="3" t="s">
        <v>25</v>
      </c>
      <c r="N622" s="3" t="s">
        <v>991</v>
      </c>
      <c r="O622" s="3" t="s">
        <v>27</v>
      </c>
      <c r="P622" s="4">
        <v>25574.0</v>
      </c>
      <c r="Q622" s="3" t="s">
        <v>149</v>
      </c>
      <c r="S622" s="3" t="s">
        <v>29</v>
      </c>
    </row>
    <row r="623">
      <c r="A623" s="2">
        <v>42318.71487268519</v>
      </c>
      <c r="B623" s="3">
        <v>44.0</v>
      </c>
      <c r="C623" s="3" t="s">
        <v>19</v>
      </c>
      <c r="D623" s="3">
        <v>54.0</v>
      </c>
      <c r="E623" s="3" t="s">
        <v>146</v>
      </c>
      <c r="F623" s="3">
        <v>4.0</v>
      </c>
      <c r="G623" s="3">
        <v>7.0</v>
      </c>
      <c r="H623" s="3" t="s">
        <v>920</v>
      </c>
      <c r="I623" s="3" t="s">
        <v>921</v>
      </c>
      <c r="J623" s="3" t="s">
        <v>922</v>
      </c>
      <c r="K623" s="3" t="s">
        <v>24</v>
      </c>
      <c r="L623" s="3">
        <v>6.0</v>
      </c>
      <c r="M623" s="3" t="s">
        <v>30</v>
      </c>
      <c r="N623" s="3" t="s">
        <v>924</v>
      </c>
      <c r="O623" s="3" t="s">
        <v>992</v>
      </c>
      <c r="P623" s="4">
        <v>31381.0</v>
      </c>
      <c r="Q623" s="3" t="s">
        <v>110</v>
      </c>
      <c r="S623" s="3" t="s">
        <v>34</v>
      </c>
    </row>
    <row r="624">
      <c r="A624" s="2">
        <v>42318.71487268519</v>
      </c>
      <c r="B624" s="3">
        <v>44.0</v>
      </c>
      <c r="C624" s="3" t="s">
        <v>19</v>
      </c>
      <c r="D624" s="3">
        <v>54.0</v>
      </c>
      <c r="E624" s="3" t="s">
        <v>146</v>
      </c>
      <c r="F624" s="3">
        <v>4.0</v>
      </c>
      <c r="G624" s="3">
        <v>7.0</v>
      </c>
      <c r="H624" s="3" t="s">
        <v>920</v>
      </c>
      <c r="I624" s="3" t="s">
        <v>921</v>
      </c>
      <c r="J624" s="3" t="s">
        <v>922</v>
      </c>
      <c r="K624" s="3" t="s">
        <v>24</v>
      </c>
      <c r="L624" s="3">
        <v>7.0</v>
      </c>
      <c r="M624" s="3" t="s">
        <v>25</v>
      </c>
      <c r="N624" s="3" t="s">
        <v>993</v>
      </c>
      <c r="O624" s="3" t="s">
        <v>753</v>
      </c>
      <c r="P624" s="4">
        <v>23137.0</v>
      </c>
      <c r="Q624" s="3" t="s">
        <v>189</v>
      </c>
      <c r="S624" s="3" t="s">
        <v>34</v>
      </c>
    </row>
    <row r="625">
      <c r="A625" s="2">
        <v>42318.71487268519</v>
      </c>
      <c r="B625" s="3">
        <v>44.0</v>
      </c>
      <c r="C625" s="3" t="s">
        <v>19</v>
      </c>
      <c r="D625" s="3">
        <v>54.0</v>
      </c>
      <c r="E625" s="3" t="s">
        <v>146</v>
      </c>
      <c r="F625" s="3">
        <v>4.0</v>
      </c>
      <c r="G625" s="3">
        <v>7.0</v>
      </c>
      <c r="H625" s="3" t="s">
        <v>920</v>
      </c>
      <c r="I625" s="3" t="s">
        <v>921</v>
      </c>
      <c r="J625" s="3" t="s">
        <v>922</v>
      </c>
      <c r="K625" s="3" t="s">
        <v>24</v>
      </c>
      <c r="L625" s="3">
        <v>8.0</v>
      </c>
      <c r="M625" s="3" t="s">
        <v>30</v>
      </c>
      <c r="N625" s="3" t="s">
        <v>994</v>
      </c>
      <c r="O625" s="3" t="s">
        <v>995</v>
      </c>
      <c r="P625" s="4">
        <v>26168.0</v>
      </c>
      <c r="Q625" s="3" t="s">
        <v>52</v>
      </c>
      <c r="S625" s="3" t="s">
        <v>34</v>
      </c>
    </row>
    <row r="626">
      <c r="A626" s="2">
        <v>42318.71487268519</v>
      </c>
      <c r="B626" s="3">
        <v>44.0</v>
      </c>
      <c r="C626" s="3" t="s">
        <v>19</v>
      </c>
      <c r="D626" s="3">
        <v>54.0</v>
      </c>
      <c r="E626" s="3" t="s">
        <v>146</v>
      </c>
      <c r="F626" s="3">
        <v>4.0</v>
      </c>
      <c r="G626" s="3">
        <v>7.0</v>
      </c>
      <c r="H626" s="3" t="s">
        <v>920</v>
      </c>
      <c r="I626" s="3" t="s">
        <v>921</v>
      </c>
      <c r="J626" s="3" t="s">
        <v>922</v>
      </c>
      <c r="K626" s="3" t="s">
        <v>24</v>
      </c>
      <c r="L626" s="3">
        <v>9.0</v>
      </c>
      <c r="M626" s="3" t="s">
        <v>25</v>
      </c>
      <c r="N626" s="3" t="s">
        <v>996</v>
      </c>
      <c r="O626" s="3" t="s">
        <v>69</v>
      </c>
      <c r="P626" s="4">
        <v>21365.0</v>
      </c>
      <c r="Q626" s="3" t="s">
        <v>189</v>
      </c>
      <c r="S626" s="3" t="s">
        <v>29</v>
      </c>
    </row>
    <row r="627">
      <c r="A627" s="2">
        <v>42318.71487268519</v>
      </c>
      <c r="B627" s="3">
        <v>44.0</v>
      </c>
      <c r="C627" s="3" t="s">
        <v>19</v>
      </c>
      <c r="D627" s="3">
        <v>54.0</v>
      </c>
      <c r="E627" s="3" t="s">
        <v>146</v>
      </c>
      <c r="F627" s="3">
        <v>4.0</v>
      </c>
      <c r="G627" s="3">
        <v>7.0</v>
      </c>
      <c r="H627" s="3" t="s">
        <v>920</v>
      </c>
      <c r="I627" s="3" t="s">
        <v>921</v>
      </c>
      <c r="J627" s="3" t="s">
        <v>922</v>
      </c>
      <c r="K627" s="3" t="s">
        <v>24</v>
      </c>
      <c r="L627" s="3">
        <v>10.0</v>
      </c>
      <c r="M627" s="3" t="s">
        <v>30</v>
      </c>
      <c r="N627" s="3" t="s">
        <v>997</v>
      </c>
      <c r="O627" s="3" t="s">
        <v>998</v>
      </c>
      <c r="P627" s="4">
        <v>26968.0</v>
      </c>
      <c r="Q627" s="3" t="s">
        <v>40</v>
      </c>
      <c r="S627" s="3" t="s">
        <v>34</v>
      </c>
    </row>
    <row r="628">
      <c r="A628" s="2">
        <v>42318.71487268519</v>
      </c>
      <c r="B628" s="3">
        <v>44.0</v>
      </c>
      <c r="C628" s="3" t="s">
        <v>19</v>
      </c>
      <c r="D628" s="3">
        <v>54.0</v>
      </c>
      <c r="E628" s="3" t="s">
        <v>146</v>
      </c>
      <c r="F628" s="3">
        <v>4.0</v>
      </c>
      <c r="G628" s="3">
        <v>7.0</v>
      </c>
      <c r="H628" s="3" t="s">
        <v>920</v>
      </c>
      <c r="I628" s="3" t="s">
        <v>921</v>
      </c>
      <c r="J628" s="3" t="s">
        <v>922</v>
      </c>
      <c r="K628" s="3" t="s">
        <v>24</v>
      </c>
      <c r="L628" s="3">
        <v>11.0</v>
      </c>
      <c r="M628" s="3" t="s">
        <v>25</v>
      </c>
      <c r="N628" s="3" t="s">
        <v>999</v>
      </c>
      <c r="O628" s="3" t="s">
        <v>664</v>
      </c>
      <c r="P628" s="4">
        <v>18153.0</v>
      </c>
      <c r="Q628" s="3" t="s">
        <v>113</v>
      </c>
      <c r="S628" s="3" t="s">
        <v>34</v>
      </c>
    </row>
    <row r="629">
      <c r="A629" s="2">
        <v>42318.71487268519</v>
      </c>
      <c r="B629" s="3">
        <v>44.0</v>
      </c>
      <c r="C629" s="3" t="s">
        <v>19</v>
      </c>
      <c r="D629" s="3">
        <v>54.0</v>
      </c>
      <c r="E629" s="3" t="s">
        <v>146</v>
      </c>
      <c r="F629" s="3">
        <v>4.0</v>
      </c>
      <c r="G629" s="3">
        <v>7.0</v>
      </c>
      <c r="H629" s="3" t="s">
        <v>920</v>
      </c>
      <c r="I629" s="3" t="s">
        <v>921</v>
      </c>
      <c r="J629" s="3" t="s">
        <v>922</v>
      </c>
      <c r="K629" s="3" t="s">
        <v>24</v>
      </c>
      <c r="L629" s="3">
        <v>12.0</v>
      </c>
      <c r="M629" s="3" t="s">
        <v>30</v>
      </c>
      <c r="N629" s="3" t="s">
        <v>1000</v>
      </c>
      <c r="O629" s="3" t="s">
        <v>946</v>
      </c>
      <c r="P629" s="4">
        <v>33445.0</v>
      </c>
      <c r="Q629" s="3" t="s">
        <v>191</v>
      </c>
      <c r="S629" s="3" t="s">
        <v>34</v>
      </c>
    </row>
    <row r="630">
      <c r="A630" s="2">
        <v>42318.71487268519</v>
      </c>
      <c r="B630" s="3">
        <v>44.0</v>
      </c>
      <c r="C630" s="3" t="s">
        <v>19</v>
      </c>
      <c r="D630" s="3">
        <v>54.0</v>
      </c>
      <c r="E630" s="3" t="s">
        <v>146</v>
      </c>
      <c r="F630" s="3">
        <v>4.0</v>
      </c>
      <c r="G630" s="3">
        <v>7.0</v>
      </c>
      <c r="H630" s="3" t="s">
        <v>920</v>
      </c>
      <c r="I630" s="3" t="s">
        <v>921</v>
      </c>
      <c r="J630" s="3" t="s">
        <v>922</v>
      </c>
      <c r="K630" s="3" t="s">
        <v>24</v>
      </c>
      <c r="L630" s="3">
        <v>13.0</v>
      </c>
      <c r="M630" s="3" t="s">
        <v>25</v>
      </c>
      <c r="N630" s="3" t="s">
        <v>1001</v>
      </c>
      <c r="O630" s="3" t="s">
        <v>530</v>
      </c>
      <c r="P630" s="4">
        <v>25012.0</v>
      </c>
      <c r="Q630" s="3" t="s">
        <v>110</v>
      </c>
      <c r="S630" s="3" t="s">
        <v>34</v>
      </c>
    </row>
    <row r="631">
      <c r="A631" s="2">
        <v>42318.71487268519</v>
      </c>
      <c r="B631" s="3">
        <v>44.0</v>
      </c>
      <c r="C631" s="3" t="s">
        <v>19</v>
      </c>
      <c r="D631" s="3">
        <v>54.0</v>
      </c>
      <c r="E631" s="3" t="s">
        <v>146</v>
      </c>
      <c r="F631" s="3">
        <v>4.0</v>
      </c>
      <c r="G631" s="3">
        <v>7.0</v>
      </c>
      <c r="H631" s="3" t="s">
        <v>920</v>
      </c>
      <c r="I631" s="3" t="s">
        <v>921</v>
      </c>
      <c r="J631" s="3" t="s">
        <v>922</v>
      </c>
      <c r="K631" s="3" t="s">
        <v>24</v>
      </c>
      <c r="L631" s="3">
        <v>14.0</v>
      </c>
      <c r="M631" s="3" t="s">
        <v>30</v>
      </c>
      <c r="N631" s="3" t="s">
        <v>1002</v>
      </c>
      <c r="O631" s="3" t="s">
        <v>452</v>
      </c>
      <c r="P631" s="4">
        <v>21078.0</v>
      </c>
      <c r="Q631" s="3" t="s">
        <v>37</v>
      </c>
      <c r="S631" s="3" t="s">
        <v>29</v>
      </c>
    </row>
    <row r="632">
      <c r="A632" s="2">
        <v>42318.71487268519</v>
      </c>
      <c r="B632" s="3">
        <v>44.0</v>
      </c>
      <c r="C632" s="3" t="s">
        <v>19</v>
      </c>
      <c r="D632" s="3">
        <v>54.0</v>
      </c>
      <c r="E632" s="3" t="s">
        <v>146</v>
      </c>
      <c r="F632" s="3">
        <v>4.0</v>
      </c>
      <c r="G632" s="3">
        <v>7.0</v>
      </c>
      <c r="H632" s="3" t="s">
        <v>920</v>
      </c>
      <c r="I632" s="3" t="s">
        <v>921</v>
      </c>
      <c r="J632" s="3" t="s">
        <v>922</v>
      </c>
      <c r="K632" s="3" t="s">
        <v>24</v>
      </c>
      <c r="L632" s="3">
        <v>15.0</v>
      </c>
      <c r="M632" s="3" t="s">
        <v>25</v>
      </c>
      <c r="N632" s="3" t="s">
        <v>1003</v>
      </c>
      <c r="O632" s="3" t="s">
        <v>796</v>
      </c>
      <c r="P632" s="4">
        <v>27328.0</v>
      </c>
      <c r="Q632" s="3" t="s">
        <v>110</v>
      </c>
      <c r="S632" s="3" t="s">
        <v>34</v>
      </c>
    </row>
    <row r="633">
      <c r="A633" s="2">
        <v>42318.71487268519</v>
      </c>
      <c r="B633" s="3">
        <v>44.0</v>
      </c>
      <c r="C633" s="3" t="s">
        <v>19</v>
      </c>
      <c r="D633" s="3">
        <v>54.0</v>
      </c>
      <c r="E633" s="3" t="s">
        <v>146</v>
      </c>
      <c r="F633" s="3">
        <v>4.0</v>
      </c>
      <c r="G633" s="3">
        <v>7.0</v>
      </c>
      <c r="H633" s="3" t="s">
        <v>920</v>
      </c>
      <c r="I633" s="3" t="s">
        <v>921</v>
      </c>
      <c r="J633" s="3" t="s">
        <v>922</v>
      </c>
      <c r="K633" s="3" t="s">
        <v>24</v>
      </c>
      <c r="L633" s="3">
        <v>16.0</v>
      </c>
      <c r="M633" s="3" t="s">
        <v>30</v>
      </c>
      <c r="N633" s="3" t="s">
        <v>1004</v>
      </c>
      <c r="O633" s="3" t="s">
        <v>1005</v>
      </c>
      <c r="P633" s="4">
        <v>27419.0</v>
      </c>
      <c r="Q633" s="3" t="s">
        <v>40</v>
      </c>
      <c r="S633" s="3" t="s">
        <v>29</v>
      </c>
    </row>
    <row r="634">
      <c r="A634" s="2">
        <v>42318.71487268519</v>
      </c>
      <c r="B634" s="3">
        <v>44.0</v>
      </c>
      <c r="C634" s="3" t="s">
        <v>19</v>
      </c>
      <c r="D634" s="3">
        <v>54.0</v>
      </c>
      <c r="E634" s="3" t="s">
        <v>146</v>
      </c>
      <c r="F634" s="3">
        <v>4.0</v>
      </c>
      <c r="G634" s="3">
        <v>7.0</v>
      </c>
      <c r="H634" s="3" t="s">
        <v>920</v>
      </c>
      <c r="I634" s="3" t="s">
        <v>921</v>
      </c>
      <c r="J634" s="3" t="s">
        <v>922</v>
      </c>
      <c r="K634" s="3" t="s">
        <v>24</v>
      </c>
      <c r="L634" s="3">
        <v>17.0</v>
      </c>
      <c r="M634" s="3" t="s">
        <v>25</v>
      </c>
      <c r="N634" s="3" t="s">
        <v>1006</v>
      </c>
      <c r="O634" s="3" t="s">
        <v>141</v>
      </c>
      <c r="P634" s="4">
        <v>24559.0</v>
      </c>
      <c r="Q634" s="3" t="s">
        <v>132</v>
      </c>
      <c r="S634" s="3" t="s">
        <v>34</v>
      </c>
    </row>
    <row r="635">
      <c r="A635" s="2">
        <v>42318.71487268519</v>
      </c>
      <c r="B635" s="3">
        <v>44.0</v>
      </c>
      <c r="C635" s="3" t="s">
        <v>19</v>
      </c>
      <c r="D635" s="3">
        <v>54.0</v>
      </c>
      <c r="E635" s="3" t="s">
        <v>146</v>
      </c>
      <c r="F635" s="3">
        <v>4.0</v>
      </c>
      <c r="G635" s="3">
        <v>7.0</v>
      </c>
      <c r="H635" s="3" t="s">
        <v>920</v>
      </c>
      <c r="I635" s="3" t="s">
        <v>921</v>
      </c>
      <c r="J635" s="3" t="s">
        <v>922</v>
      </c>
      <c r="K635" s="3" t="s">
        <v>24</v>
      </c>
      <c r="L635" s="3">
        <v>18.0</v>
      </c>
      <c r="M635" s="3" t="s">
        <v>30</v>
      </c>
      <c r="N635" s="3" t="s">
        <v>1007</v>
      </c>
      <c r="O635" s="3" t="s">
        <v>1008</v>
      </c>
      <c r="P635" s="4">
        <v>27332.0</v>
      </c>
      <c r="Q635" s="3" t="s">
        <v>189</v>
      </c>
      <c r="S635" s="3" t="s">
        <v>34</v>
      </c>
    </row>
    <row r="636">
      <c r="A636" s="2">
        <v>42318.71487268519</v>
      </c>
      <c r="B636" s="3">
        <v>44.0</v>
      </c>
      <c r="C636" s="3" t="s">
        <v>19</v>
      </c>
      <c r="D636" s="3">
        <v>54.0</v>
      </c>
      <c r="E636" s="3" t="s">
        <v>146</v>
      </c>
      <c r="F636" s="3">
        <v>4.0</v>
      </c>
      <c r="G636" s="3">
        <v>7.0</v>
      </c>
      <c r="H636" s="3" t="s">
        <v>920</v>
      </c>
      <c r="I636" s="3" t="s">
        <v>921</v>
      </c>
      <c r="J636" s="3" t="s">
        <v>922</v>
      </c>
      <c r="K636" s="3" t="s">
        <v>24</v>
      </c>
      <c r="L636" s="3">
        <v>19.0</v>
      </c>
      <c r="M636" s="3" t="s">
        <v>25</v>
      </c>
      <c r="N636" s="3" t="s">
        <v>1009</v>
      </c>
      <c r="O636" s="3" t="s">
        <v>1010</v>
      </c>
      <c r="P636" s="4">
        <v>32366.0</v>
      </c>
      <c r="Q636" s="3" t="s">
        <v>55</v>
      </c>
      <c r="S636" s="3" t="s">
        <v>34</v>
      </c>
    </row>
    <row r="637">
      <c r="A637" s="2">
        <v>42318.71487268519</v>
      </c>
      <c r="B637" s="3">
        <v>44.0</v>
      </c>
      <c r="C637" s="3" t="s">
        <v>19</v>
      </c>
      <c r="D637" s="3">
        <v>54.0</v>
      </c>
      <c r="E637" s="3" t="s">
        <v>146</v>
      </c>
      <c r="F637" s="3">
        <v>4.0</v>
      </c>
      <c r="G637" s="3">
        <v>7.0</v>
      </c>
      <c r="H637" s="3" t="s">
        <v>920</v>
      </c>
      <c r="I637" s="3" t="s">
        <v>921</v>
      </c>
      <c r="J637" s="3" t="s">
        <v>922</v>
      </c>
      <c r="K637" s="3" t="s">
        <v>24</v>
      </c>
      <c r="L637" s="3">
        <v>20.0</v>
      </c>
      <c r="M637" s="3" t="s">
        <v>30</v>
      </c>
      <c r="N637" s="3" t="s">
        <v>1011</v>
      </c>
      <c r="O637" s="3" t="s">
        <v>1012</v>
      </c>
      <c r="P637" s="4">
        <v>20561.0</v>
      </c>
      <c r="Q637" s="3" t="s">
        <v>37</v>
      </c>
      <c r="S637" s="3" t="s">
        <v>34</v>
      </c>
    </row>
    <row r="638">
      <c r="A638" s="2">
        <v>42318.71487268519</v>
      </c>
      <c r="B638" s="3">
        <v>44.0</v>
      </c>
      <c r="C638" s="3" t="s">
        <v>19</v>
      </c>
      <c r="D638" s="3">
        <v>54.0</v>
      </c>
      <c r="E638" s="3" t="s">
        <v>146</v>
      </c>
      <c r="F638" s="3">
        <v>4.0</v>
      </c>
      <c r="G638" s="3">
        <v>7.0</v>
      </c>
      <c r="H638" s="3" t="s">
        <v>920</v>
      </c>
      <c r="I638" s="3" t="s">
        <v>921</v>
      </c>
      <c r="J638" s="3" t="s">
        <v>922</v>
      </c>
      <c r="K638" s="3" t="s">
        <v>24</v>
      </c>
      <c r="L638" s="3">
        <v>21.0</v>
      </c>
      <c r="M638" s="3" t="s">
        <v>25</v>
      </c>
      <c r="N638" s="3" t="s">
        <v>1013</v>
      </c>
      <c r="O638" s="3" t="s">
        <v>1014</v>
      </c>
      <c r="P638" s="4">
        <v>29387.0</v>
      </c>
      <c r="Q638" s="3" t="s">
        <v>352</v>
      </c>
      <c r="S638" s="3" t="s">
        <v>34</v>
      </c>
    </row>
    <row r="639">
      <c r="A639" s="2">
        <v>42318.71487268519</v>
      </c>
      <c r="B639" s="3">
        <v>44.0</v>
      </c>
      <c r="C639" s="3" t="s">
        <v>19</v>
      </c>
      <c r="D639" s="3">
        <v>54.0</v>
      </c>
      <c r="E639" s="3" t="s">
        <v>146</v>
      </c>
      <c r="F639" s="3">
        <v>4.0</v>
      </c>
      <c r="G639" s="3">
        <v>7.0</v>
      </c>
      <c r="H639" s="3" t="s">
        <v>920</v>
      </c>
      <c r="I639" s="3" t="s">
        <v>921</v>
      </c>
      <c r="J639" s="3" t="s">
        <v>922</v>
      </c>
      <c r="K639" s="3" t="s">
        <v>24</v>
      </c>
      <c r="L639" s="3">
        <v>22.0</v>
      </c>
      <c r="M639" s="3" t="s">
        <v>30</v>
      </c>
      <c r="N639" s="3" t="s">
        <v>1015</v>
      </c>
      <c r="O639" s="3" t="s">
        <v>57</v>
      </c>
      <c r="P639" s="4">
        <v>24043.0</v>
      </c>
      <c r="Q639" s="3" t="s">
        <v>110</v>
      </c>
      <c r="S639" s="3" t="s">
        <v>34</v>
      </c>
    </row>
    <row r="640">
      <c r="A640" s="2">
        <v>42318.71487268519</v>
      </c>
      <c r="B640" s="3">
        <v>44.0</v>
      </c>
      <c r="C640" s="3" t="s">
        <v>19</v>
      </c>
      <c r="D640" s="3">
        <v>54.0</v>
      </c>
      <c r="E640" s="3" t="s">
        <v>146</v>
      </c>
      <c r="F640" s="3">
        <v>4.0</v>
      </c>
      <c r="G640" s="3">
        <v>7.0</v>
      </c>
      <c r="H640" s="3" t="s">
        <v>920</v>
      </c>
      <c r="I640" s="3" t="s">
        <v>921</v>
      </c>
      <c r="J640" s="3" t="s">
        <v>922</v>
      </c>
      <c r="K640" s="3" t="s">
        <v>24</v>
      </c>
      <c r="L640" s="3">
        <v>23.0</v>
      </c>
      <c r="M640" s="3" t="s">
        <v>25</v>
      </c>
      <c r="N640" s="3" t="s">
        <v>856</v>
      </c>
      <c r="O640" s="3" t="s">
        <v>1016</v>
      </c>
      <c r="P640" s="4">
        <v>27779.0</v>
      </c>
      <c r="Q640" s="3" t="s">
        <v>153</v>
      </c>
      <c r="R640" s="3" t="s">
        <v>1017</v>
      </c>
      <c r="S640" s="3" t="s">
        <v>34</v>
      </c>
    </row>
    <row r="641">
      <c r="A641" s="2">
        <v>42318.71487268519</v>
      </c>
      <c r="B641" s="3">
        <v>44.0</v>
      </c>
      <c r="C641" s="3" t="s">
        <v>19</v>
      </c>
      <c r="D641" s="3">
        <v>54.0</v>
      </c>
      <c r="E641" s="3" t="s">
        <v>146</v>
      </c>
      <c r="F641" s="3">
        <v>4.0</v>
      </c>
      <c r="G641" s="3">
        <v>7.0</v>
      </c>
      <c r="H641" s="3" t="s">
        <v>920</v>
      </c>
      <c r="I641" s="3" t="s">
        <v>921</v>
      </c>
      <c r="J641" s="3" t="s">
        <v>922</v>
      </c>
      <c r="K641" s="3" t="s">
        <v>24</v>
      </c>
      <c r="L641" s="3">
        <v>24.0</v>
      </c>
      <c r="M641" s="3" t="s">
        <v>30</v>
      </c>
      <c r="N641" s="3" t="s">
        <v>432</v>
      </c>
      <c r="O641" s="3" t="s">
        <v>329</v>
      </c>
      <c r="P641" s="4">
        <v>20502.0</v>
      </c>
      <c r="Q641" s="3" t="s">
        <v>216</v>
      </c>
      <c r="S641" s="3" t="s">
        <v>34</v>
      </c>
    </row>
    <row r="642">
      <c r="A642" s="2">
        <v>42318.71487268519</v>
      </c>
      <c r="B642" s="3">
        <v>44.0</v>
      </c>
      <c r="C642" s="3" t="s">
        <v>19</v>
      </c>
      <c r="D642" s="3">
        <v>55.0</v>
      </c>
      <c r="E642" s="3" t="s">
        <v>194</v>
      </c>
      <c r="F642" s="3">
        <v>4.0</v>
      </c>
      <c r="G642" s="3">
        <v>7.0</v>
      </c>
      <c r="H642" s="3" t="s">
        <v>920</v>
      </c>
      <c r="I642" s="3" t="s">
        <v>921</v>
      </c>
      <c r="J642" s="3" t="s">
        <v>922</v>
      </c>
      <c r="K642" s="3" t="s">
        <v>24</v>
      </c>
      <c r="L642" s="3">
        <v>1.0</v>
      </c>
      <c r="M642" s="3" t="s">
        <v>25</v>
      </c>
      <c r="N642" s="3" t="s">
        <v>1018</v>
      </c>
      <c r="O642" s="3" t="s">
        <v>973</v>
      </c>
      <c r="P642" s="4">
        <v>26497.0</v>
      </c>
      <c r="Q642" s="3" t="s">
        <v>37</v>
      </c>
      <c r="S642" s="3" t="s">
        <v>29</v>
      </c>
    </row>
    <row r="643">
      <c r="A643" s="2">
        <v>42318.71487268519</v>
      </c>
      <c r="B643" s="3">
        <v>44.0</v>
      </c>
      <c r="C643" s="3" t="s">
        <v>19</v>
      </c>
      <c r="D643" s="3">
        <v>55.0</v>
      </c>
      <c r="E643" s="3" t="s">
        <v>194</v>
      </c>
      <c r="F643" s="3">
        <v>4.0</v>
      </c>
      <c r="G643" s="3">
        <v>7.0</v>
      </c>
      <c r="H643" s="3" t="s">
        <v>920</v>
      </c>
      <c r="I643" s="3" t="s">
        <v>921</v>
      </c>
      <c r="J643" s="3" t="s">
        <v>922</v>
      </c>
      <c r="K643" s="3" t="s">
        <v>24</v>
      </c>
      <c r="L643" s="3">
        <v>2.0</v>
      </c>
      <c r="M643" s="3" t="s">
        <v>30</v>
      </c>
      <c r="N643" s="3" t="s">
        <v>1019</v>
      </c>
      <c r="O643" s="3" t="s">
        <v>514</v>
      </c>
      <c r="P643" s="4">
        <v>18838.0</v>
      </c>
      <c r="Q643" s="3" t="s">
        <v>86</v>
      </c>
      <c r="S643" s="3" t="s">
        <v>34</v>
      </c>
    </row>
    <row r="644">
      <c r="A644" s="2">
        <v>42318.71487268519</v>
      </c>
      <c r="B644" s="3">
        <v>44.0</v>
      </c>
      <c r="C644" s="3" t="s">
        <v>19</v>
      </c>
      <c r="D644" s="3">
        <v>55.0</v>
      </c>
      <c r="E644" s="3" t="s">
        <v>194</v>
      </c>
      <c r="F644" s="3">
        <v>4.0</v>
      </c>
      <c r="G644" s="3">
        <v>7.0</v>
      </c>
      <c r="H644" s="3" t="s">
        <v>920</v>
      </c>
      <c r="I644" s="3" t="s">
        <v>921</v>
      </c>
      <c r="J644" s="3" t="s">
        <v>922</v>
      </c>
      <c r="K644" s="3" t="s">
        <v>24</v>
      </c>
      <c r="L644" s="3">
        <v>3.0</v>
      </c>
      <c r="M644" s="3" t="s">
        <v>25</v>
      </c>
      <c r="N644" s="3" t="s">
        <v>94</v>
      </c>
      <c r="O644" s="3" t="s">
        <v>257</v>
      </c>
      <c r="P644" s="4">
        <v>26008.0</v>
      </c>
      <c r="Q644" s="3" t="s">
        <v>55</v>
      </c>
      <c r="S644" s="3" t="s">
        <v>29</v>
      </c>
    </row>
    <row r="645">
      <c r="A645" s="2">
        <v>42318.71487268519</v>
      </c>
      <c r="B645" s="3">
        <v>44.0</v>
      </c>
      <c r="C645" s="3" t="s">
        <v>19</v>
      </c>
      <c r="D645" s="3">
        <v>55.0</v>
      </c>
      <c r="E645" s="3" t="s">
        <v>194</v>
      </c>
      <c r="F645" s="3">
        <v>4.0</v>
      </c>
      <c r="G645" s="3">
        <v>7.0</v>
      </c>
      <c r="H645" s="3" t="s">
        <v>920</v>
      </c>
      <c r="I645" s="3" t="s">
        <v>921</v>
      </c>
      <c r="J645" s="3" t="s">
        <v>922</v>
      </c>
      <c r="K645" s="3" t="s">
        <v>24</v>
      </c>
      <c r="L645" s="3">
        <v>4.0</v>
      </c>
      <c r="M645" s="3" t="s">
        <v>30</v>
      </c>
      <c r="N645" s="3" t="s">
        <v>1020</v>
      </c>
      <c r="O645" s="3" t="s">
        <v>1021</v>
      </c>
      <c r="P645" s="4">
        <v>21614.0</v>
      </c>
      <c r="Q645" s="3" t="s">
        <v>33</v>
      </c>
      <c r="S645" s="3" t="s">
        <v>34</v>
      </c>
    </row>
    <row r="646">
      <c r="A646" s="2">
        <v>42318.71487268519</v>
      </c>
      <c r="B646" s="3">
        <v>44.0</v>
      </c>
      <c r="C646" s="3" t="s">
        <v>19</v>
      </c>
      <c r="D646" s="3">
        <v>55.0</v>
      </c>
      <c r="E646" s="3" t="s">
        <v>194</v>
      </c>
      <c r="F646" s="3">
        <v>4.0</v>
      </c>
      <c r="G646" s="3">
        <v>7.0</v>
      </c>
      <c r="H646" s="3" t="s">
        <v>920</v>
      </c>
      <c r="I646" s="3" t="s">
        <v>921</v>
      </c>
      <c r="J646" s="3" t="s">
        <v>922</v>
      </c>
      <c r="K646" s="3" t="s">
        <v>24</v>
      </c>
      <c r="L646" s="3">
        <v>5.0</v>
      </c>
      <c r="M646" s="3" t="s">
        <v>25</v>
      </c>
      <c r="N646" s="3" t="s">
        <v>1022</v>
      </c>
      <c r="O646" s="3" t="s">
        <v>251</v>
      </c>
      <c r="P646" s="4">
        <v>24547.0</v>
      </c>
      <c r="Q646" s="3" t="s">
        <v>189</v>
      </c>
      <c r="S646" s="3" t="s">
        <v>34</v>
      </c>
    </row>
    <row r="647">
      <c r="A647" s="2">
        <v>42318.71487268519</v>
      </c>
      <c r="B647" s="3">
        <v>44.0</v>
      </c>
      <c r="C647" s="3" t="s">
        <v>19</v>
      </c>
      <c r="D647" s="3">
        <v>55.0</v>
      </c>
      <c r="E647" s="3" t="s">
        <v>194</v>
      </c>
      <c r="F647" s="3">
        <v>4.0</v>
      </c>
      <c r="G647" s="3">
        <v>7.0</v>
      </c>
      <c r="H647" s="3" t="s">
        <v>920</v>
      </c>
      <c r="I647" s="3" t="s">
        <v>921</v>
      </c>
      <c r="J647" s="3" t="s">
        <v>922</v>
      </c>
      <c r="K647" s="3" t="s">
        <v>24</v>
      </c>
      <c r="L647" s="3">
        <v>6.0</v>
      </c>
      <c r="M647" s="3" t="s">
        <v>30</v>
      </c>
      <c r="N647" s="3" t="s">
        <v>1023</v>
      </c>
      <c r="O647" s="3" t="s">
        <v>1024</v>
      </c>
      <c r="P647" s="4">
        <v>33238.0</v>
      </c>
      <c r="Q647" s="3" t="s">
        <v>37</v>
      </c>
      <c r="S647" s="3" t="s">
        <v>34</v>
      </c>
    </row>
    <row r="648">
      <c r="A648" s="2">
        <v>42318.71487268519</v>
      </c>
      <c r="B648" s="3">
        <v>44.0</v>
      </c>
      <c r="C648" s="3" t="s">
        <v>19</v>
      </c>
      <c r="D648" s="3">
        <v>55.0</v>
      </c>
      <c r="E648" s="3" t="s">
        <v>194</v>
      </c>
      <c r="F648" s="3">
        <v>4.0</v>
      </c>
      <c r="G648" s="3">
        <v>7.0</v>
      </c>
      <c r="H648" s="3" t="s">
        <v>920</v>
      </c>
      <c r="I648" s="3" t="s">
        <v>921</v>
      </c>
      <c r="J648" s="3" t="s">
        <v>922</v>
      </c>
      <c r="K648" s="3" t="s">
        <v>24</v>
      </c>
      <c r="L648" s="3">
        <v>7.0</v>
      </c>
      <c r="M648" s="3" t="s">
        <v>25</v>
      </c>
      <c r="N648" s="3" t="s">
        <v>1025</v>
      </c>
      <c r="O648" s="3" t="s">
        <v>227</v>
      </c>
      <c r="P648" s="4">
        <v>29003.0</v>
      </c>
      <c r="Q648" s="3" t="s">
        <v>37</v>
      </c>
      <c r="S648" s="3" t="s">
        <v>34</v>
      </c>
    </row>
    <row r="649">
      <c r="A649" s="2">
        <v>42318.71487268519</v>
      </c>
      <c r="B649" s="3">
        <v>44.0</v>
      </c>
      <c r="C649" s="3" t="s">
        <v>19</v>
      </c>
      <c r="D649" s="3">
        <v>55.0</v>
      </c>
      <c r="E649" s="3" t="s">
        <v>194</v>
      </c>
      <c r="F649" s="3">
        <v>4.0</v>
      </c>
      <c r="G649" s="3">
        <v>7.0</v>
      </c>
      <c r="H649" s="3" t="s">
        <v>920</v>
      </c>
      <c r="I649" s="3" t="s">
        <v>921</v>
      </c>
      <c r="J649" s="3" t="s">
        <v>922</v>
      </c>
      <c r="K649" s="3" t="s">
        <v>24</v>
      </c>
      <c r="L649" s="3">
        <v>8.0</v>
      </c>
      <c r="M649" s="3" t="s">
        <v>30</v>
      </c>
      <c r="N649" s="3" t="s">
        <v>1026</v>
      </c>
      <c r="O649" s="3" t="s">
        <v>1027</v>
      </c>
      <c r="P649" s="4">
        <v>19977.0</v>
      </c>
      <c r="Q649" s="3" t="s">
        <v>105</v>
      </c>
      <c r="S649" s="3" t="s">
        <v>34</v>
      </c>
    </row>
    <row r="650">
      <c r="A650" s="2">
        <v>42318.71487268519</v>
      </c>
      <c r="B650" s="3">
        <v>44.0</v>
      </c>
      <c r="C650" s="3" t="s">
        <v>19</v>
      </c>
      <c r="D650" s="3">
        <v>57.0</v>
      </c>
      <c r="E650" s="3" t="s">
        <v>211</v>
      </c>
      <c r="F650" s="3">
        <v>4.0</v>
      </c>
      <c r="G650" s="3">
        <v>7.0</v>
      </c>
      <c r="H650" s="3" t="s">
        <v>920</v>
      </c>
      <c r="I650" s="3" t="s">
        <v>921</v>
      </c>
      <c r="J650" s="3" t="s">
        <v>922</v>
      </c>
      <c r="K650" s="3" t="s">
        <v>24</v>
      </c>
      <c r="L650" s="3">
        <v>1.0</v>
      </c>
      <c r="M650" s="3" t="s">
        <v>30</v>
      </c>
      <c r="N650" s="3" t="s">
        <v>1028</v>
      </c>
      <c r="O650" s="3" t="s">
        <v>1029</v>
      </c>
      <c r="P650" s="4">
        <v>28004.0</v>
      </c>
      <c r="Q650" s="3" t="s">
        <v>216</v>
      </c>
      <c r="R650" s="3" t="s">
        <v>1030</v>
      </c>
      <c r="S650" s="3" t="s">
        <v>29</v>
      </c>
    </row>
    <row r="651">
      <c r="A651" s="2">
        <v>42318.71487268519</v>
      </c>
      <c r="B651" s="3">
        <v>44.0</v>
      </c>
      <c r="C651" s="3" t="s">
        <v>19</v>
      </c>
      <c r="D651" s="3">
        <v>57.0</v>
      </c>
      <c r="E651" s="3" t="s">
        <v>211</v>
      </c>
      <c r="F651" s="3">
        <v>4.0</v>
      </c>
      <c r="G651" s="3">
        <v>7.0</v>
      </c>
      <c r="H651" s="3" t="s">
        <v>920</v>
      </c>
      <c r="I651" s="3" t="s">
        <v>921</v>
      </c>
      <c r="J651" s="3" t="s">
        <v>922</v>
      </c>
      <c r="K651" s="3" t="s">
        <v>272</v>
      </c>
      <c r="L651" s="3">
        <v>2.0</v>
      </c>
      <c r="M651" s="3" t="s">
        <v>25</v>
      </c>
      <c r="N651" s="3" t="s">
        <v>1031</v>
      </c>
      <c r="O651" s="3" t="s">
        <v>417</v>
      </c>
      <c r="P651" s="4">
        <v>16307.0</v>
      </c>
      <c r="Q651" s="3" t="s">
        <v>105</v>
      </c>
      <c r="R651" s="3" t="s">
        <v>1032</v>
      </c>
      <c r="S651" s="3" t="s">
        <v>29</v>
      </c>
    </row>
    <row r="652">
      <c r="A652" s="2">
        <v>42318.71487268519</v>
      </c>
      <c r="B652" s="3">
        <v>44.0</v>
      </c>
      <c r="C652" s="3" t="s">
        <v>19</v>
      </c>
      <c r="D652" s="3">
        <v>57.0</v>
      </c>
      <c r="E652" s="3" t="s">
        <v>211</v>
      </c>
      <c r="F652" s="3">
        <v>4.0</v>
      </c>
      <c r="G652" s="3">
        <v>7.0</v>
      </c>
      <c r="H652" s="3" t="s">
        <v>920</v>
      </c>
      <c r="I652" s="3" t="s">
        <v>921</v>
      </c>
      <c r="J652" s="3" t="s">
        <v>922</v>
      </c>
      <c r="K652" s="3" t="s">
        <v>24</v>
      </c>
      <c r="L652" s="3">
        <v>3.0</v>
      </c>
      <c r="M652" s="3" t="s">
        <v>30</v>
      </c>
      <c r="N652" s="3" t="s">
        <v>1033</v>
      </c>
      <c r="O652" s="3" t="s">
        <v>225</v>
      </c>
      <c r="P652" s="4">
        <v>19338.0</v>
      </c>
      <c r="Q652" s="3" t="s">
        <v>86</v>
      </c>
      <c r="S652" s="3" t="s">
        <v>29</v>
      </c>
    </row>
    <row r="653">
      <c r="A653" s="2">
        <v>42318.71487268519</v>
      </c>
      <c r="B653" s="3">
        <v>44.0</v>
      </c>
      <c r="C653" s="3" t="s">
        <v>19</v>
      </c>
      <c r="D653" s="3">
        <v>57.0</v>
      </c>
      <c r="E653" s="3" t="s">
        <v>211</v>
      </c>
      <c r="F653" s="3">
        <v>4.0</v>
      </c>
      <c r="G653" s="3">
        <v>7.0</v>
      </c>
      <c r="H653" s="3" t="s">
        <v>920</v>
      </c>
      <c r="I653" s="3" t="s">
        <v>921</v>
      </c>
      <c r="J653" s="3" t="s">
        <v>922</v>
      </c>
      <c r="K653" s="3" t="s">
        <v>24</v>
      </c>
      <c r="L653" s="3">
        <v>4.0</v>
      </c>
      <c r="M653" s="3" t="s">
        <v>25</v>
      </c>
      <c r="N653" s="3" t="s">
        <v>1034</v>
      </c>
      <c r="O653" s="3" t="s">
        <v>417</v>
      </c>
      <c r="P653" s="4">
        <v>18905.0</v>
      </c>
      <c r="Q653" s="3" t="s">
        <v>49</v>
      </c>
      <c r="S653" s="3" t="s">
        <v>29</v>
      </c>
    </row>
    <row r="654">
      <c r="A654" s="2">
        <v>42318.71487268519</v>
      </c>
      <c r="B654" s="3">
        <v>44.0</v>
      </c>
      <c r="C654" s="3" t="s">
        <v>19</v>
      </c>
      <c r="D654" s="3">
        <v>57.0</v>
      </c>
      <c r="E654" s="3" t="s">
        <v>211</v>
      </c>
      <c r="F654" s="3">
        <v>4.0</v>
      </c>
      <c r="G654" s="3">
        <v>7.0</v>
      </c>
      <c r="H654" s="3" t="s">
        <v>920</v>
      </c>
      <c r="I654" s="3" t="s">
        <v>921</v>
      </c>
      <c r="J654" s="3" t="s">
        <v>922</v>
      </c>
      <c r="K654" s="3" t="s">
        <v>24</v>
      </c>
      <c r="L654" s="3">
        <v>5.0</v>
      </c>
      <c r="M654" s="3" t="s">
        <v>30</v>
      </c>
      <c r="N654" s="3" t="s">
        <v>1035</v>
      </c>
      <c r="O654" s="3" t="s">
        <v>1012</v>
      </c>
      <c r="P654" s="4">
        <v>18932.0</v>
      </c>
      <c r="Q654" s="3" t="s">
        <v>149</v>
      </c>
      <c r="S654" s="3" t="s">
        <v>29</v>
      </c>
    </row>
    <row r="655">
      <c r="A655" s="2">
        <v>42318.71487268519</v>
      </c>
      <c r="B655" s="3">
        <v>44.0</v>
      </c>
      <c r="C655" s="3" t="s">
        <v>19</v>
      </c>
      <c r="D655" s="3">
        <v>57.0</v>
      </c>
      <c r="E655" s="3" t="s">
        <v>211</v>
      </c>
      <c r="F655" s="3">
        <v>4.0</v>
      </c>
      <c r="G655" s="3">
        <v>7.0</v>
      </c>
      <c r="H655" s="3" t="s">
        <v>920</v>
      </c>
      <c r="I655" s="3" t="s">
        <v>921</v>
      </c>
      <c r="J655" s="3" t="s">
        <v>922</v>
      </c>
      <c r="K655" s="3" t="s">
        <v>24</v>
      </c>
      <c r="L655" s="3">
        <v>6.0</v>
      </c>
      <c r="M655" s="3" t="s">
        <v>25</v>
      </c>
      <c r="N655" s="3" t="s">
        <v>1036</v>
      </c>
      <c r="O655" s="3" t="s">
        <v>1037</v>
      </c>
      <c r="P655" s="4">
        <v>21081.0</v>
      </c>
      <c r="Q655" s="3" t="s">
        <v>149</v>
      </c>
      <c r="S655" s="3" t="s">
        <v>29</v>
      </c>
    </row>
    <row r="656">
      <c r="A656" s="2">
        <v>42318.71487268519</v>
      </c>
      <c r="B656" s="3">
        <v>44.0</v>
      </c>
      <c r="C656" s="3" t="s">
        <v>19</v>
      </c>
      <c r="D656" s="3">
        <v>57.0</v>
      </c>
      <c r="E656" s="3" t="s">
        <v>211</v>
      </c>
      <c r="F656" s="3">
        <v>4.0</v>
      </c>
      <c r="G656" s="3">
        <v>7.0</v>
      </c>
      <c r="H656" s="3" t="s">
        <v>920</v>
      </c>
      <c r="I656" s="3" t="s">
        <v>921</v>
      </c>
      <c r="J656" s="3" t="s">
        <v>922</v>
      </c>
      <c r="K656" s="3" t="s">
        <v>24</v>
      </c>
      <c r="L656" s="3">
        <v>7.0</v>
      </c>
      <c r="M656" s="3" t="s">
        <v>30</v>
      </c>
      <c r="N656" s="3" t="s">
        <v>1038</v>
      </c>
      <c r="O656" s="3" t="s">
        <v>1039</v>
      </c>
      <c r="P656" s="4">
        <v>25743.0</v>
      </c>
      <c r="Q656" s="3" t="s">
        <v>169</v>
      </c>
      <c r="S656" s="3" t="s">
        <v>34</v>
      </c>
    </row>
    <row r="657">
      <c r="A657" s="2">
        <v>42318.71487268519</v>
      </c>
      <c r="B657" s="3">
        <v>44.0</v>
      </c>
      <c r="C657" s="3" t="s">
        <v>19</v>
      </c>
      <c r="D657" s="3">
        <v>57.0</v>
      </c>
      <c r="E657" s="3" t="s">
        <v>211</v>
      </c>
      <c r="F657" s="3">
        <v>4.0</v>
      </c>
      <c r="G657" s="3">
        <v>7.0</v>
      </c>
      <c r="H657" s="3" t="s">
        <v>920</v>
      </c>
      <c r="I657" s="3" t="s">
        <v>921</v>
      </c>
      <c r="J657" s="3" t="s">
        <v>922</v>
      </c>
      <c r="K657" s="3" t="s">
        <v>24</v>
      </c>
      <c r="L657" s="3">
        <v>8.0</v>
      </c>
      <c r="M657" s="3" t="s">
        <v>25</v>
      </c>
      <c r="N657" s="3" t="s">
        <v>1040</v>
      </c>
      <c r="O657" s="3" t="s">
        <v>415</v>
      </c>
      <c r="P657" s="4">
        <v>20615.0</v>
      </c>
      <c r="Q657" s="3" t="s">
        <v>145</v>
      </c>
      <c r="S657" s="3" t="s">
        <v>29</v>
      </c>
    </row>
    <row r="658">
      <c r="A658" s="2">
        <v>42318.71487268519</v>
      </c>
      <c r="B658" s="3">
        <v>44.0</v>
      </c>
      <c r="C658" s="3" t="s">
        <v>19</v>
      </c>
      <c r="D658" s="3">
        <v>57.0</v>
      </c>
      <c r="E658" s="3" t="s">
        <v>211</v>
      </c>
      <c r="F658" s="3">
        <v>4.0</v>
      </c>
      <c r="G658" s="3">
        <v>7.0</v>
      </c>
      <c r="H658" s="3" t="s">
        <v>920</v>
      </c>
      <c r="I658" s="3" t="s">
        <v>921</v>
      </c>
      <c r="J658" s="3" t="s">
        <v>922</v>
      </c>
      <c r="K658" s="3" t="s">
        <v>24</v>
      </c>
      <c r="L658" s="3">
        <v>9.0</v>
      </c>
      <c r="M658" s="3" t="s">
        <v>30</v>
      </c>
      <c r="N658" s="3" t="s">
        <v>1041</v>
      </c>
      <c r="O658" s="3" t="s">
        <v>1042</v>
      </c>
      <c r="P658" s="4">
        <v>18501.0</v>
      </c>
      <c r="Q658" s="3" t="s">
        <v>86</v>
      </c>
      <c r="S658" s="3" t="s">
        <v>29</v>
      </c>
    </row>
    <row r="659">
      <c r="A659" s="2">
        <v>42318.71487268519</v>
      </c>
      <c r="B659" s="3">
        <v>44.0</v>
      </c>
      <c r="C659" s="3" t="s">
        <v>19</v>
      </c>
      <c r="D659" s="3">
        <v>57.0</v>
      </c>
      <c r="E659" s="3" t="s">
        <v>211</v>
      </c>
      <c r="F659" s="3">
        <v>4.0</v>
      </c>
      <c r="G659" s="3">
        <v>7.0</v>
      </c>
      <c r="H659" s="3" t="s">
        <v>920</v>
      </c>
      <c r="I659" s="3" t="s">
        <v>921</v>
      </c>
      <c r="J659" s="3" t="s">
        <v>922</v>
      </c>
      <c r="K659" s="3" t="s">
        <v>24</v>
      </c>
      <c r="L659" s="3">
        <v>10.0</v>
      </c>
      <c r="M659" s="3" t="s">
        <v>25</v>
      </c>
      <c r="N659" s="3" t="s">
        <v>1043</v>
      </c>
      <c r="O659" s="3" t="s">
        <v>218</v>
      </c>
      <c r="P659" s="4">
        <v>22589.0</v>
      </c>
      <c r="Q659" s="3" t="s">
        <v>189</v>
      </c>
      <c r="S659" s="3" t="s">
        <v>34</v>
      </c>
    </row>
    <row r="660">
      <c r="A660" s="2">
        <v>42318.71487268519</v>
      </c>
      <c r="B660" s="3">
        <v>44.0</v>
      </c>
      <c r="C660" s="3" t="s">
        <v>19</v>
      </c>
      <c r="D660" s="3">
        <v>57.0</v>
      </c>
      <c r="E660" s="3" t="s">
        <v>211</v>
      </c>
      <c r="F660" s="3">
        <v>4.0</v>
      </c>
      <c r="G660" s="3">
        <v>7.0</v>
      </c>
      <c r="H660" s="3" t="s">
        <v>920</v>
      </c>
      <c r="I660" s="3" t="s">
        <v>921</v>
      </c>
      <c r="J660" s="3" t="s">
        <v>922</v>
      </c>
      <c r="K660" s="3" t="s">
        <v>24</v>
      </c>
      <c r="L660" s="3">
        <v>11.0</v>
      </c>
      <c r="M660" s="3" t="s">
        <v>30</v>
      </c>
      <c r="N660" s="3" t="s">
        <v>1044</v>
      </c>
      <c r="O660" s="3" t="s">
        <v>1045</v>
      </c>
      <c r="P660" s="4">
        <v>28511.0</v>
      </c>
      <c r="Q660" s="3" t="s">
        <v>40</v>
      </c>
      <c r="S660" s="3" t="s">
        <v>34</v>
      </c>
    </row>
    <row r="661">
      <c r="A661" s="2">
        <v>42318.71487268519</v>
      </c>
      <c r="B661" s="3">
        <v>44.0</v>
      </c>
      <c r="C661" s="3" t="s">
        <v>19</v>
      </c>
      <c r="D661" s="3">
        <v>57.0</v>
      </c>
      <c r="E661" s="3" t="s">
        <v>211</v>
      </c>
      <c r="F661" s="3">
        <v>4.0</v>
      </c>
      <c r="G661" s="3">
        <v>7.0</v>
      </c>
      <c r="H661" s="3" t="s">
        <v>920</v>
      </c>
      <c r="I661" s="3" t="s">
        <v>921</v>
      </c>
      <c r="J661" s="3" t="s">
        <v>922</v>
      </c>
      <c r="K661" s="3" t="s">
        <v>24</v>
      </c>
      <c r="L661" s="3">
        <v>12.0</v>
      </c>
      <c r="M661" s="3" t="s">
        <v>25</v>
      </c>
      <c r="N661" s="3" t="s">
        <v>1046</v>
      </c>
      <c r="O661" s="3" t="s">
        <v>1047</v>
      </c>
      <c r="P661" s="4">
        <v>18123.0</v>
      </c>
      <c r="Q661" s="3" t="s">
        <v>105</v>
      </c>
      <c r="S661" s="3" t="s">
        <v>34</v>
      </c>
    </row>
    <row r="662">
      <c r="A662" s="2">
        <v>42318.71487268519</v>
      </c>
      <c r="B662" s="3">
        <v>44.0</v>
      </c>
      <c r="C662" s="3" t="s">
        <v>19</v>
      </c>
      <c r="D662" s="3">
        <v>57.0</v>
      </c>
      <c r="E662" s="3" t="s">
        <v>211</v>
      </c>
      <c r="F662" s="3">
        <v>4.0</v>
      </c>
      <c r="G662" s="3">
        <v>7.0</v>
      </c>
      <c r="H662" s="3" t="s">
        <v>920</v>
      </c>
      <c r="I662" s="3" t="s">
        <v>921</v>
      </c>
      <c r="J662" s="3" t="s">
        <v>922</v>
      </c>
      <c r="K662" s="3" t="s">
        <v>24</v>
      </c>
      <c r="L662" s="3">
        <v>13.0</v>
      </c>
      <c r="M662" s="3" t="s">
        <v>30</v>
      </c>
      <c r="N662" s="3" t="s">
        <v>1048</v>
      </c>
      <c r="O662" s="3" t="s">
        <v>487</v>
      </c>
      <c r="P662" s="4">
        <v>22435.0</v>
      </c>
      <c r="Q662" s="3" t="s">
        <v>418</v>
      </c>
      <c r="S662" s="3" t="s">
        <v>29</v>
      </c>
    </row>
    <row r="663">
      <c r="A663" s="2">
        <v>42318.71487268519</v>
      </c>
      <c r="B663" s="3">
        <v>44.0</v>
      </c>
      <c r="C663" s="3" t="s">
        <v>19</v>
      </c>
      <c r="D663" s="3">
        <v>57.0</v>
      </c>
      <c r="E663" s="3" t="s">
        <v>211</v>
      </c>
      <c r="F663" s="3">
        <v>4.0</v>
      </c>
      <c r="G663" s="3">
        <v>7.0</v>
      </c>
      <c r="H663" s="3" t="s">
        <v>920</v>
      </c>
      <c r="I663" s="3" t="s">
        <v>921</v>
      </c>
      <c r="J663" s="3" t="s">
        <v>922</v>
      </c>
      <c r="K663" s="3" t="s">
        <v>24</v>
      </c>
      <c r="L663" s="3">
        <v>14.0</v>
      </c>
      <c r="M663" s="3" t="s">
        <v>25</v>
      </c>
      <c r="N663" s="3" t="s">
        <v>1049</v>
      </c>
      <c r="O663" s="3" t="s">
        <v>1050</v>
      </c>
      <c r="P663" s="4">
        <v>27105.0</v>
      </c>
      <c r="Q663" s="3" t="s">
        <v>72</v>
      </c>
      <c r="S663" s="3" t="s">
        <v>29</v>
      </c>
    </row>
    <row r="664">
      <c r="A664" s="2">
        <v>42318.71487268519</v>
      </c>
      <c r="B664" s="3">
        <v>44.0</v>
      </c>
      <c r="C664" s="3" t="s">
        <v>19</v>
      </c>
      <c r="D664" s="3">
        <v>57.0</v>
      </c>
      <c r="E664" s="3" t="s">
        <v>211</v>
      </c>
      <c r="F664" s="3">
        <v>4.0</v>
      </c>
      <c r="G664" s="3">
        <v>7.0</v>
      </c>
      <c r="H664" s="3" t="s">
        <v>920</v>
      </c>
      <c r="I664" s="3" t="s">
        <v>921</v>
      </c>
      <c r="J664" s="3" t="s">
        <v>922</v>
      </c>
      <c r="K664" s="3" t="s">
        <v>24</v>
      </c>
      <c r="L664" s="3">
        <v>15.0</v>
      </c>
      <c r="M664" s="3" t="s">
        <v>30</v>
      </c>
      <c r="N664" s="3" t="s">
        <v>1051</v>
      </c>
      <c r="O664" s="3" t="s">
        <v>215</v>
      </c>
      <c r="P664" s="4">
        <v>21287.0</v>
      </c>
      <c r="Q664" s="3" t="s">
        <v>216</v>
      </c>
      <c r="S664" s="3" t="s">
        <v>29</v>
      </c>
    </row>
    <row r="665">
      <c r="A665" s="2">
        <v>42318.71487268519</v>
      </c>
      <c r="B665" s="3">
        <v>44.0</v>
      </c>
      <c r="C665" s="3" t="s">
        <v>19</v>
      </c>
      <c r="D665" s="3">
        <v>57.0</v>
      </c>
      <c r="E665" s="3" t="s">
        <v>211</v>
      </c>
      <c r="F665" s="3">
        <v>4.0</v>
      </c>
      <c r="G665" s="3">
        <v>7.0</v>
      </c>
      <c r="H665" s="3" t="s">
        <v>920</v>
      </c>
      <c r="I665" s="3" t="s">
        <v>921</v>
      </c>
      <c r="J665" s="3" t="s">
        <v>922</v>
      </c>
      <c r="K665" s="3" t="s">
        <v>24</v>
      </c>
      <c r="L665" s="3">
        <v>16.0</v>
      </c>
      <c r="M665" s="3" t="s">
        <v>25</v>
      </c>
      <c r="N665" s="3" t="s">
        <v>1052</v>
      </c>
      <c r="O665" s="3" t="s">
        <v>1053</v>
      </c>
      <c r="P665" s="4">
        <v>21752.0</v>
      </c>
      <c r="Q665" s="3" t="s">
        <v>37</v>
      </c>
      <c r="S665" s="3" t="s">
        <v>34</v>
      </c>
    </row>
    <row r="666">
      <c r="A666" s="2">
        <v>42318.71487268519</v>
      </c>
      <c r="B666" s="3">
        <v>44.0</v>
      </c>
      <c r="C666" s="3" t="s">
        <v>19</v>
      </c>
      <c r="D666" s="3">
        <v>57.0</v>
      </c>
      <c r="E666" s="3" t="s">
        <v>211</v>
      </c>
      <c r="F666" s="3">
        <v>4.0</v>
      </c>
      <c r="G666" s="3">
        <v>7.0</v>
      </c>
      <c r="H666" s="3" t="s">
        <v>920</v>
      </c>
      <c r="I666" s="3" t="s">
        <v>921</v>
      </c>
      <c r="J666" s="3" t="s">
        <v>922</v>
      </c>
      <c r="K666" s="3" t="s">
        <v>24</v>
      </c>
      <c r="L666" s="3">
        <v>17.0</v>
      </c>
      <c r="M666" s="3" t="s">
        <v>30</v>
      </c>
      <c r="N666" s="3" t="s">
        <v>1054</v>
      </c>
      <c r="O666" s="3" t="s">
        <v>487</v>
      </c>
      <c r="P666" s="4">
        <v>17645.0</v>
      </c>
      <c r="Q666" s="3" t="s">
        <v>49</v>
      </c>
      <c r="S666" s="3" t="s">
        <v>34</v>
      </c>
    </row>
    <row r="667">
      <c r="A667" s="2">
        <v>42318.71487268519</v>
      </c>
      <c r="B667" s="3">
        <v>44.0</v>
      </c>
      <c r="C667" s="3" t="s">
        <v>19</v>
      </c>
      <c r="D667" s="3">
        <v>57.0</v>
      </c>
      <c r="E667" s="3" t="s">
        <v>211</v>
      </c>
      <c r="F667" s="3">
        <v>4.0</v>
      </c>
      <c r="G667" s="3">
        <v>7.0</v>
      </c>
      <c r="H667" s="3" t="s">
        <v>920</v>
      </c>
      <c r="I667" s="3" t="s">
        <v>921</v>
      </c>
      <c r="J667" s="3" t="s">
        <v>922</v>
      </c>
      <c r="K667" s="3" t="s">
        <v>24</v>
      </c>
      <c r="L667" s="3">
        <v>18.0</v>
      </c>
      <c r="M667" s="3" t="s">
        <v>25</v>
      </c>
      <c r="N667" s="3" t="s">
        <v>1055</v>
      </c>
      <c r="O667" s="3" t="s">
        <v>305</v>
      </c>
      <c r="P667" s="4">
        <v>23573.0</v>
      </c>
      <c r="Q667" s="3" t="s">
        <v>37</v>
      </c>
      <c r="S667" s="3" t="s">
        <v>34</v>
      </c>
    </row>
    <row r="668">
      <c r="A668" s="2">
        <v>42318.71487268519</v>
      </c>
      <c r="B668" s="3">
        <v>44.0</v>
      </c>
      <c r="C668" s="3" t="s">
        <v>19</v>
      </c>
      <c r="D668" s="3">
        <v>57.0</v>
      </c>
      <c r="E668" s="3" t="s">
        <v>211</v>
      </c>
      <c r="F668" s="3">
        <v>4.0</v>
      </c>
      <c r="G668" s="3">
        <v>7.0</v>
      </c>
      <c r="H668" s="3" t="s">
        <v>920</v>
      </c>
      <c r="I668" s="3" t="s">
        <v>921</v>
      </c>
      <c r="J668" s="3" t="s">
        <v>922</v>
      </c>
      <c r="K668" s="3" t="s">
        <v>24</v>
      </c>
      <c r="L668" s="3">
        <v>19.0</v>
      </c>
      <c r="M668" s="3" t="s">
        <v>30</v>
      </c>
      <c r="N668" s="3" t="s">
        <v>1056</v>
      </c>
      <c r="O668" s="3" t="s">
        <v>1057</v>
      </c>
      <c r="P668" s="4">
        <v>19890.0</v>
      </c>
      <c r="Q668" s="3" t="s">
        <v>86</v>
      </c>
      <c r="S668" s="3" t="s">
        <v>29</v>
      </c>
    </row>
    <row r="669">
      <c r="A669" s="2">
        <v>42318.71487268519</v>
      </c>
      <c r="B669" s="3">
        <v>44.0</v>
      </c>
      <c r="C669" s="3" t="s">
        <v>19</v>
      </c>
      <c r="D669" s="3">
        <v>57.0</v>
      </c>
      <c r="E669" s="3" t="s">
        <v>211</v>
      </c>
      <c r="F669" s="3">
        <v>4.0</v>
      </c>
      <c r="G669" s="3">
        <v>7.0</v>
      </c>
      <c r="H669" s="3" t="s">
        <v>920</v>
      </c>
      <c r="I669" s="3" t="s">
        <v>921</v>
      </c>
      <c r="J669" s="3" t="s">
        <v>922</v>
      </c>
      <c r="K669" s="3" t="s">
        <v>24</v>
      </c>
      <c r="L669" s="3">
        <v>20.0</v>
      </c>
      <c r="M669" s="3" t="s">
        <v>25</v>
      </c>
      <c r="N669" s="3" t="s">
        <v>1058</v>
      </c>
      <c r="O669" s="3" t="s">
        <v>1059</v>
      </c>
      <c r="P669" s="4">
        <v>32440.0</v>
      </c>
      <c r="Q669" s="3" t="s">
        <v>132</v>
      </c>
      <c r="S669" s="3" t="s">
        <v>34</v>
      </c>
    </row>
    <row r="670">
      <c r="A670" s="2">
        <v>42318.71487268519</v>
      </c>
      <c r="B670" s="3">
        <v>44.0</v>
      </c>
      <c r="C670" s="3" t="s">
        <v>19</v>
      </c>
      <c r="D670" s="3">
        <v>57.0</v>
      </c>
      <c r="E670" s="3" t="s">
        <v>211</v>
      </c>
      <c r="F670" s="3">
        <v>4.0</v>
      </c>
      <c r="G670" s="3">
        <v>7.0</v>
      </c>
      <c r="H670" s="3" t="s">
        <v>920</v>
      </c>
      <c r="I670" s="3" t="s">
        <v>921</v>
      </c>
      <c r="J670" s="3" t="s">
        <v>922</v>
      </c>
      <c r="K670" s="3" t="s">
        <v>24</v>
      </c>
      <c r="L670" s="3">
        <v>21.0</v>
      </c>
      <c r="M670" s="3" t="s">
        <v>30</v>
      </c>
      <c r="N670" s="3" t="s">
        <v>1060</v>
      </c>
      <c r="O670" s="3" t="s">
        <v>1061</v>
      </c>
      <c r="P670" s="4">
        <v>30492.0</v>
      </c>
      <c r="Q670" s="3" t="s">
        <v>132</v>
      </c>
      <c r="S670" s="3" t="s">
        <v>34</v>
      </c>
    </row>
    <row r="671">
      <c r="A671" s="2">
        <v>42318.71487268519</v>
      </c>
      <c r="B671" s="3">
        <v>44.0</v>
      </c>
      <c r="C671" s="3" t="s">
        <v>19</v>
      </c>
      <c r="D671" s="3">
        <v>57.0</v>
      </c>
      <c r="E671" s="3" t="s">
        <v>211</v>
      </c>
      <c r="F671" s="3">
        <v>4.0</v>
      </c>
      <c r="G671" s="3">
        <v>7.0</v>
      </c>
      <c r="H671" s="3" t="s">
        <v>920</v>
      </c>
      <c r="I671" s="3" t="s">
        <v>921</v>
      </c>
      <c r="J671" s="3" t="s">
        <v>922</v>
      </c>
      <c r="K671" s="3" t="s">
        <v>24</v>
      </c>
      <c r="L671" s="3">
        <v>22.0</v>
      </c>
      <c r="M671" s="3" t="s">
        <v>25</v>
      </c>
      <c r="N671" s="3" t="s">
        <v>1062</v>
      </c>
      <c r="O671" s="3" t="s">
        <v>1063</v>
      </c>
      <c r="P671" s="4">
        <v>31370.0</v>
      </c>
      <c r="Q671" s="3" t="s">
        <v>52</v>
      </c>
      <c r="S671" s="3" t="s">
        <v>34</v>
      </c>
    </row>
    <row r="672">
      <c r="A672" s="2">
        <v>42318.71487268519</v>
      </c>
      <c r="B672" s="3">
        <v>44.0</v>
      </c>
      <c r="C672" s="3" t="s">
        <v>19</v>
      </c>
      <c r="D672" s="3">
        <v>57.0</v>
      </c>
      <c r="E672" s="3" t="s">
        <v>211</v>
      </c>
      <c r="F672" s="3">
        <v>4.0</v>
      </c>
      <c r="G672" s="3">
        <v>7.0</v>
      </c>
      <c r="H672" s="3" t="s">
        <v>920</v>
      </c>
      <c r="I672" s="3" t="s">
        <v>921</v>
      </c>
      <c r="J672" s="3" t="s">
        <v>922</v>
      </c>
      <c r="K672" s="3" t="s">
        <v>24</v>
      </c>
      <c r="L672" s="3">
        <v>23.0</v>
      </c>
      <c r="M672" s="3" t="s">
        <v>30</v>
      </c>
      <c r="N672" s="3" t="s">
        <v>1064</v>
      </c>
      <c r="O672" s="3" t="s">
        <v>63</v>
      </c>
      <c r="P672" s="4">
        <v>21243.0</v>
      </c>
      <c r="Q672" s="3" t="s">
        <v>40</v>
      </c>
      <c r="S672" s="3" t="s">
        <v>34</v>
      </c>
    </row>
    <row r="673">
      <c r="A673" s="2">
        <v>42318.71487268519</v>
      </c>
      <c r="B673" s="3">
        <v>44.0</v>
      </c>
      <c r="C673" s="3" t="s">
        <v>19</v>
      </c>
      <c r="D673" s="3">
        <v>57.0</v>
      </c>
      <c r="E673" s="3" t="s">
        <v>211</v>
      </c>
      <c r="F673" s="3">
        <v>4.0</v>
      </c>
      <c r="G673" s="3">
        <v>7.0</v>
      </c>
      <c r="H673" s="3" t="s">
        <v>920</v>
      </c>
      <c r="I673" s="3" t="s">
        <v>921</v>
      </c>
      <c r="J673" s="3" t="s">
        <v>922</v>
      </c>
      <c r="K673" s="3" t="s">
        <v>24</v>
      </c>
      <c r="L673" s="3">
        <v>24.0</v>
      </c>
      <c r="M673" s="3" t="s">
        <v>25</v>
      </c>
      <c r="N673" s="3" t="s">
        <v>1065</v>
      </c>
      <c r="O673" s="3" t="s">
        <v>237</v>
      </c>
      <c r="P673" s="4">
        <v>18015.0</v>
      </c>
      <c r="Q673" s="3" t="s">
        <v>96</v>
      </c>
      <c r="S673" s="3" t="s">
        <v>34</v>
      </c>
    </row>
    <row r="674">
      <c r="A674" s="2">
        <v>42318.71487268519</v>
      </c>
      <c r="B674" s="3">
        <v>44.0</v>
      </c>
      <c r="C674" s="3" t="s">
        <v>19</v>
      </c>
      <c r="D674" s="3">
        <v>57.0</v>
      </c>
      <c r="E674" s="3" t="s">
        <v>211</v>
      </c>
      <c r="F674" s="3">
        <v>4.0</v>
      </c>
      <c r="G674" s="3">
        <v>7.0</v>
      </c>
      <c r="H674" s="3" t="s">
        <v>920</v>
      </c>
      <c r="I674" s="3" t="s">
        <v>921</v>
      </c>
      <c r="J674" s="3" t="s">
        <v>922</v>
      </c>
      <c r="K674" s="3" t="s">
        <v>24</v>
      </c>
      <c r="L674" s="3">
        <v>25.0</v>
      </c>
      <c r="M674" s="3" t="s">
        <v>30</v>
      </c>
      <c r="N674" s="3" t="s">
        <v>1066</v>
      </c>
      <c r="O674" s="3" t="s">
        <v>283</v>
      </c>
      <c r="P674" s="4">
        <v>28445.0</v>
      </c>
      <c r="Q674" s="3" t="s">
        <v>418</v>
      </c>
      <c r="S674" s="3" t="s">
        <v>34</v>
      </c>
    </row>
    <row r="675">
      <c r="A675" s="2">
        <v>42318.71487268519</v>
      </c>
      <c r="B675" s="3">
        <v>44.0</v>
      </c>
      <c r="C675" s="3" t="s">
        <v>19</v>
      </c>
      <c r="D675" s="3">
        <v>57.0</v>
      </c>
      <c r="E675" s="3" t="s">
        <v>211</v>
      </c>
      <c r="F675" s="3">
        <v>4.0</v>
      </c>
      <c r="G675" s="3">
        <v>7.0</v>
      </c>
      <c r="H675" s="3" t="s">
        <v>920</v>
      </c>
      <c r="I675" s="3" t="s">
        <v>921</v>
      </c>
      <c r="J675" s="3" t="s">
        <v>922</v>
      </c>
      <c r="K675" s="3" t="s">
        <v>24</v>
      </c>
      <c r="L675" s="3">
        <v>26.0</v>
      </c>
      <c r="M675" s="3" t="s">
        <v>25</v>
      </c>
      <c r="N675" s="3" t="s">
        <v>1067</v>
      </c>
      <c r="O675" s="3" t="s">
        <v>1068</v>
      </c>
      <c r="P675" s="4">
        <v>28988.0</v>
      </c>
      <c r="Q675" s="3" t="s">
        <v>418</v>
      </c>
      <c r="S675" s="3" t="s">
        <v>34</v>
      </c>
    </row>
    <row r="676">
      <c r="A676" s="2">
        <v>42318.71487268519</v>
      </c>
      <c r="B676" s="3">
        <v>44.0</v>
      </c>
      <c r="C676" s="3" t="s">
        <v>19</v>
      </c>
      <c r="D676" s="3">
        <v>57.0</v>
      </c>
      <c r="E676" s="3" t="s">
        <v>211</v>
      </c>
      <c r="F676" s="3">
        <v>4.0</v>
      </c>
      <c r="G676" s="3">
        <v>7.0</v>
      </c>
      <c r="H676" s="3" t="s">
        <v>920</v>
      </c>
      <c r="I676" s="3" t="s">
        <v>921</v>
      </c>
      <c r="J676" s="3" t="s">
        <v>922</v>
      </c>
      <c r="K676" s="3" t="s">
        <v>24</v>
      </c>
      <c r="L676" s="3">
        <v>27.0</v>
      </c>
      <c r="M676" s="3" t="s">
        <v>30</v>
      </c>
      <c r="N676" s="3" t="s">
        <v>1069</v>
      </c>
      <c r="O676" s="3" t="s">
        <v>1070</v>
      </c>
      <c r="P676" s="4">
        <v>24621.0</v>
      </c>
      <c r="Q676" s="3" t="s">
        <v>28</v>
      </c>
      <c r="S676" s="3" t="s">
        <v>34</v>
      </c>
    </row>
    <row r="677">
      <c r="A677" s="2">
        <v>42318.71487268519</v>
      </c>
      <c r="B677" s="3">
        <v>44.0</v>
      </c>
      <c r="C677" s="3" t="s">
        <v>19</v>
      </c>
      <c r="D677" s="3">
        <v>57.0</v>
      </c>
      <c r="E677" s="3" t="s">
        <v>211</v>
      </c>
      <c r="F677" s="3">
        <v>4.0</v>
      </c>
      <c r="G677" s="3">
        <v>7.0</v>
      </c>
      <c r="H677" s="3" t="s">
        <v>920</v>
      </c>
      <c r="I677" s="3" t="s">
        <v>921</v>
      </c>
      <c r="J677" s="3" t="s">
        <v>922</v>
      </c>
      <c r="K677" s="3" t="s">
        <v>24</v>
      </c>
      <c r="L677" s="3">
        <v>28.0</v>
      </c>
      <c r="M677" s="3" t="s">
        <v>25</v>
      </c>
      <c r="N677" s="3" t="s">
        <v>1071</v>
      </c>
      <c r="O677" s="3" t="s">
        <v>1072</v>
      </c>
      <c r="P677" s="4">
        <v>33251.0</v>
      </c>
      <c r="Q677" s="3" t="s">
        <v>37</v>
      </c>
      <c r="S677" s="3" t="s">
        <v>34</v>
      </c>
    </row>
    <row r="678">
      <c r="A678" s="2">
        <v>42318.71487268519</v>
      </c>
      <c r="B678" s="3">
        <v>44.0</v>
      </c>
      <c r="C678" s="3" t="s">
        <v>19</v>
      </c>
      <c r="D678" s="3">
        <v>57.0</v>
      </c>
      <c r="E678" s="3" t="s">
        <v>211</v>
      </c>
      <c r="F678" s="3">
        <v>4.0</v>
      </c>
      <c r="G678" s="3">
        <v>7.0</v>
      </c>
      <c r="H678" s="3" t="s">
        <v>920</v>
      </c>
      <c r="I678" s="3" t="s">
        <v>921</v>
      </c>
      <c r="J678" s="3" t="s">
        <v>922</v>
      </c>
      <c r="K678" s="3" t="s">
        <v>24</v>
      </c>
      <c r="L678" s="3">
        <v>29.0</v>
      </c>
      <c r="M678" s="3" t="s">
        <v>30</v>
      </c>
      <c r="N678" s="3" t="s">
        <v>1073</v>
      </c>
      <c r="O678" s="3" t="s">
        <v>1074</v>
      </c>
      <c r="P678" s="4">
        <v>19463.0</v>
      </c>
      <c r="Q678" s="3" t="s">
        <v>113</v>
      </c>
      <c r="S678" s="3" t="s">
        <v>34</v>
      </c>
    </row>
    <row r="679">
      <c r="A679" s="2">
        <v>42318.71487268519</v>
      </c>
      <c r="B679" s="3">
        <v>44.0</v>
      </c>
      <c r="C679" s="3" t="s">
        <v>19</v>
      </c>
      <c r="D679" s="3">
        <v>57.0</v>
      </c>
      <c r="E679" s="3" t="s">
        <v>211</v>
      </c>
      <c r="F679" s="3">
        <v>4.0</v>
      </c>
      <c r="G679" s="3">
        <v>7.0</v>
      </c>
      <c r="H679" s="3" t="s">
        <v>920</v>
      </c>
      <c r="I679" s="3" t="s">
        <v>921</v>
      </c>
      <c r="J679" s="3" t="s">
        <v>922</v>
      </c>
      <c r="K679" s="3" t="s">
        <v>24</v>
      </c>
      <c r="L679" s="3">
        <v>30.0</v>
      </c>
      <c r="M679" s="3" t="s">
        <v>25</v>
      </c>
      <c r="N679" s="3" t="s">
        <v>1075</v>
      </c>
      <c r="O679" s="3" t="s">
        <v>523</v>
      </c>
      <c r="P679" s="4">
        <v>19162.0</v>
      </c>
      <c r="Q679" s="3" t="s">
        <v>49</v>
      </c>
      <c r="S679" s="3" t="s">
        <v>34</v>
      </c>
    </row>
    <row r="680">
      <c r="A680" s="2">
        <v>42318.71487268519</v>
      </c>
      <c r="B680" s="3">
        <v>44.0</v>
      </c>
      <c r="C680" s="3" t="s">
        <v>19</v>
      </c>
      <c r="D680" s="3">
        <v>57.0</v>
      </c>
      <c r="E680" s="3" t="s">
        <v>211</v>
      </c>
      <c r="F680" s="3">
        <v>4.0</v>
      </c>
      <c r="G680" s="3">
        <v>7.0</v>
      </c>
      <c r="H680" s="3" t="s">
        <v>920</v>
      </c>
      <c r="I680" s="3" t="s">
        <v>921</v>
      </c>
      <c r="J680" s="3" t="s">
        <v>922</v>
      </c>
      <c r="K680" s="3" t="s">
        <v>24</v>
      </c>
      <c r="L680" s="3">
        <v>31.0</v>
      </c>
      <c r="M680" s="3" t="s">
        <v>30</v>
      </c>
      <c r="N680" s="3" t="s">
        <v>1076</v>
      </c>
      <c r="O680" s="3" t="s">
        <v>81</v>
      </c>
      <c r="P680" s="4">
        <v>20997.0</v>
      </c>
      <c r="Q680" s="3" t="s">
        <v>60</v>
      </c>
      <c r="S680" s="3" t="s">
        <v>34</v>
      </c>
    </row>
    <row r="681">
      <c r="A681" s="2">
        <v>42318.71487268519</v>
      </c>
      <c r="B681" s="3">
        <v>44.0</v>
      </c>
      <c r="C681" s="3" t="s">
        <v>19</v>
      </c>
      <c r="D681" s="3">
        <v>57.0</v>
      </c>
      <c r="E681" s="3" t="s">
        <v>211</v>
      </c>
      <c r="F681" s="3">
        <v>4.0</v>
      </c>
      <c r="G681" s="3">
        <v>7.0</v>
      </c>
      <c r="H681" s="3" t="s">
        <v>920</v>
      </c>
      <c r="I681" s="3" t="s">
        <v>921</v>
      </c>
      <c r="J681" s="3" t="s">
        <v>922</v>
      </c>
      <c r="K681" s="3" t="s">
        <v>24</v>
      </c>
      <c r="L681" s="3">
        <v>32.0</v>
      </c>
      <c r="M681" s="3" t="s">
        <v>25</v>
      </c>
      <c r="N681" s="3" t="s">
        <v>1077</v>
      </c>
      <c r="O681" s="3" t="s">
        <v>123</v>
      </c>
      <c r="P681" s="4">
        <v>21257.0</v>
      </c>
      <c r="Q681" s="3" t="s">
        <v>110</v>
      </c>
      <c r="S681" s="3" t="s">
        <v>34</v>
      </c>
    </row>
    <row r="682">
      <c r="A682" s="2">
        <v>42318.71487268519</v>
      </c>
      <c r="B682" s="3">
        <v>44.0</v>
      </c>
      <c r="C682" s="3" t="s">
        <v>19</v>
      </c>
      <c r="D682" s="3">
        <v>57.0</v>
      </c>
      <c r="E682" s="3" t="s">
        <v>211</v>
      </c>
      <c r="F682" s="3">
        <v>4.0</v>
      </c>
      <c r="G682" s="3">
        <v>7.0</v>
      </c>
      <c r="H682" s="3" t="s">
        <v>920</v>
      </c>
      <c r="I682" s="3" t="s">
        <v>921</v>
      </c>
      <c r="J682" s="3" t="s">
        <v>922</v>
      </c>
      <c r="K682" s="3" t="s">
        <v>24</v>
      </c>
      <c r="L682" s="3">
        <v>33.0</v>
      </c>
      <c r="M682" s="3" t="s">
        <v>30</v>
      </c>
      <c r="N682" s="3" t="s">
        <v>1078</v>
      </c>
      <c r="O682" s="3" t="s">
        <v>299</v>
      </c>
      <c r="P682" s="4">
        <v>22529.0</v>
      </c>
      <c r="Q682" s="3" t="s">
        <v>132</v>
      </c>
      <c r="S682" s="3" t="s">
        <v>34</v>
      </c>
    </row>
    <row r="683">
      <c r="A683" s="2">
        <v>42318.71487268519</v>
      </c>
      <c r="B683" s="3">
        <v>44.0</v>
      </c>
      <c r="C683" s="3" t="s">
        <v>19</v>
      </c>
      <c r="D683" s="3">
        <v>57.0</v>
      </c>
      <c r="E683" s="3" t="s">
        <v>211</v>
      </c>
      <c r="F683" s="3">
        <v>4.0</v>
      </c>
      <c r="G683" s="3">
        <v>7.0</v>
      </c>
      <c r="H683" s="3" t="s">
        <v>920</v>
      </c>
      <c r="I683" s="3" t="s">
        <v>921</v>
      </c>
      <c r="J683" s="3" t="s">
        <v>922</v>
      </c>
      <c r="K683" s="3" t="s">
        <v>24</v>
      </c>
      <c r="L683" s="3">
        <v>34.0</v>
      </c>
      <c r="M683" s="3" t="s">
        <v>25</v>
      </c>
      <c r="N683" s="3" t="s">
        <v>1079</v>
      </c>
      <c r="O683" s="3" t="s">
        <v>417</v>
      </c>
      <c r="P683" s="4">
        <v>16187.0</v>
      </c>
      <c r="Q683" s="3" t="s">
        <v>49</v>
      </c>
      <c r="S683" s="3" t="s">
        <v>34</v>
      </c>
    </row>
    <row r="684">
      <c r="A684" s="2">
        <v>42318.71487268519</v>
      </c>
      <c r="B684" s="3">
        <v>44.0</v>
      </c>
      <c r="C684" s="3" t="s">
        <v>19</v>
      </c>
      <c r="D684" s="3">
        <v>67.0</v>
      </c>
      <c r="E684" s="3" t="s">
        <v>271</v>
      </c>
      <c r="F684" s="3">
        <v>4.0</v>
      </c>
      <c r="G684" s="3">
        <v>7.0</v>
      </c>
      <c r="H684" s="3" t="s">
        <v>920</v>
      </c>
      <c r="I684" s="3" t="s">
        <v>921</v>
      </c>
      <c r="J684" s="3" t="s">
        <v>922</v>
      </c>
      <c r="K684" s="3" t="s">
        <v>24</v>
      </c>
      <c r="L684" s="3">
        <v>1.0</v>
      </c>
      <c r="M684" s="3" t="s">
        <v>30</v>
      </c>
      <c r="N684" s="3" t="s">
        <v>1080</v>
      </c>
      <c r="O684" s="3" t="s">
        <v>1081</v>
      </c>
      <c r="P684" s="4">
        <v>26093.0</v>
      </c>
      <c r="Q684" s="3" t="s">
        <v>40</v>
      </c>
      <c r="S684" s="3" t="s">
        <v>29</v>
      </c>
    </row>
    <row r="685">
      <c r="A685" s="2">
        <v>42318.71487268519</v>
      </c>
      <c r="B685" s="3">
        <v>44.0</v>
      </c>
      <c r="C685" s="3" t="s">
        <v>19</v>
      </c>
      <c r="D685" s="3">
        <v>67.0</v>
      </c>
      <c r="E685" s="3" t="s">
        <v>271</v>
      </c>
      <c r="F685" s="3">
        <v>4.0</v>
      </c>
      <c r="G685" s="3">
        <v>7.0</v>
      </c>
      <c r="H685" s="3" t="s">
        <v>920</v>
      </c>
      <c r="I685" s="3" t="s">
        <v>921</v>
      </c>
      <c r="J685" s="3" t="s">
        <v>922</v>
      </c>
      <c r="K685" s="3" t="s">
        <v>24</v>
      </c>
      <c r="L685" s="3">
        <v>2.0</v>
      </c>
      <c r="M685" s="3" t="s">
        <v>25</v>
      </c>
      <c r="N685" s="3" t="s">
        <v>1082</v>
      </c>
      <c r="O685" s="3" t="s">
        <v>796</v>
      </c>
      <c r="P685" s="4">
        <v>28597.0</v>
      </c>
      <c r="Q685" s="3" t="s">
        <v>132</v>
      </c>
      <c r="S685" s="3" t="s">
        <v>34</v>
      </c>
    </row>
    <row r="686">
      <c r="A686" s="2">
        <v>42318.71487268519</v>
      </c>
      <c r="B686" s="3">
        <v>44.0</v>
      </c>
      <c r="C686" s="3" t="s">
        <v>19</v>
      </c>
      <c r="D686" s="3">
        <v>67.0</v>
      </c>
      <c r="E686" s="3" t="s">
        <v>271</v>
      </c>
      <c r="F686" s="3">
        <v>4.0</v>
      </c>
      <c r="G686" s="3">
        <v>7.0</v>
      </c>
      <c r="H686" s="3" t="s">
        <v>920</v>
      </c>
      <c r="I686" s="3" t="s">
        <v>921</v>
      </c>
      <c r="J686" s="3" t="s">
        <v>922</v>
      </c>
      <c r="K686" s="3" t="s">
        <v>24</v>
      </c>
      <c r="L686" s="3">
        <v>3.0</v>
      </c>
      <c r="M686" s="3" t="s">
        <v>30</v>
      </c>
      <c r="N686" s="3" t="s">
        <v>1083</v>
      </c>
      <c r="O686" s="3" t="s">
        <v>726</v>
      </c>
      <c r="P686" s="4">
        <v>27494.0</v>
      </c>
      <c r="Q686" s="3" t="s">
        <v>55</v>
      </c>
      <c r="S686" s="3" t="s">
        <v>34</v>
      </c>
    </row>
    <row r="687">
      <c r="A687" s="2">
        <v>42318.71487268519</v>
      </c>
      <c r="B687" s="3">
        <v>44.0</v>
      </c>
      <c r="C687" s="3" t="s">
        <v>19</v>
      </c>
      <c r="D687" s="3">
        <v>67.0</v>
      </c>
      <c r="E687" s="3" t="s">
        <v>271</v>
      </c>
      <c r="F687" s="3">
        <v>4.0</v>
      </c>
      <c r="G687" s="3">
        <v>7.0</v>
      </c>
      <c r="H687" s="3" t="s">
        <v>920</v>
      </c>
      <c r="I687" s="3" t="s">
        <v>921</v>
      </c>
      <c r="J687" s="3" t="s">
        <v>922</v>
      </c>
      <c r="K687" s="3" t="s">
        <v>24</v>
      </c>
      <c r="L687" s="3">
        <v>4.0</v>
      </c>
      <c r="M687" s="3" t="s">
        <v>25</v>
      </c>
      <c r="N687" s="3" t="s">
        <v>951</v>
      </c>
      <c r="O687" s="3" t="s">
        <v>237</v>
      </c>
      <c r="P687" s="4">
        <v>30344.0</v>
      </c>
      <c r="Q687" s="3" t="s">
        <v>40</v>
      </c>
      <c r="S687" s="3" t="s">
        <v>34</v>
      </c>
    </row>
    <row r="688">
      <c r="A688" s="2">
        <v>42318.71487268519</v>
      </c>
      <c r="B688" s="3">
        <v>44.0</v>
      </c>
      <c r="C688" s="3" t="s">
        <v>19</v>
      </c>
      <c r="D688" s="3">
        <v>67.0</v>
      </c>
      <c r="E688" s="3" t="s">
        <v>271</v>
      </c>
      <c r="F688" s="3">
        <v>4.0</v>
      </c>
      <c r="G688" s="3">
        <v>7.0</v>
      </c>
      <c r="H688" s="3" t="s">
        <v>920</v>
      </c>
      <c r="I688" s="3" t="s">
        <v>921</v>
      </c>
      <c r="J688" s="3" t="s">
        <v>922</v>
      </c>
      <c r="K688" s="3" t="s">
        <v>24</v>
      </c>
      <c r="L688" s="3">
        <v>5.0</v>
      </c>
      <c r="M688" s="3" t="s">
        <v>30</v>
      </c>
      <c r="N688" s="3" t="s">
        <v>1084</v>
      </c>
      <c r="O688" s="3" t="s">
        <v>1085</v>
      </c>
      <c r="P688" s="4">
        <v>20496.0</v>
      </c>
      <c r="Q688" s="3" t="s">
        <v>72</v>
      </c>
      <c r="S688" s="3" t="s">
        <v>29</v>
      </c>
    </row>
    <row r="689">
      <c r="A689" s="2">
        <v>42318.71487268519</v>
      </c>
      <c r="B689" s="3">
        <v>44.0</v>
      </c>
      <c r="C689" s="3" t="s">
        <v>19</v>
      </c>
      <c r="D689" s="3">
        <v>67.0</v>
      </c>
      <c r="E689" s="3" t="s">
        <v>271</v>
      </c>
      <c r="F689" s="3">
        <v>4.0</v>
      </c>
      <c r="G689" s="3">
        <v>7.0</v>
      </c>
      <c r="H689" s="3" t="s">
        <v>920</v>
      </c>
      <c r="I689" s="3" t="s">
        <v>921</v>
      </c>
      <c r="J689" s="3" t="s">
        <v>922</v>
      </c>
      <c r="K689" s="3" t="s">
        <v>24</v>
      </c>
      <c r="L689" s="3">
        <v>6.0</v>
      </c>
      <c r="M689" s="3" t="s">
        <v>25</v>
      </c>
      <c r="N689" s="3" t="s">
        <v>1086</v>
      </c>
      <c r="O689" s="3" t="s">
        <v>297</v>
      </c>
      <c r="P689" s="4">
        <v>25658.0</v>
      </c>
      <c r="Q689" s="3" t="s">
        <v>153</v>
      </c>
      <c r="S689" s="3" t="s">
        <v>34</v>
      </c>
    </row>
    <row r="690">
      <c r="A690" s="2">
        <v>42318.71487268519</v>
      </c>
      <c r="B690" s="3">
        <v>44.0</v>
      </c>
      <c r="C690" s="3" t="s">
        <v>19</v>
      </c>
      <c r="D690" s="3">
        <v>67.0</v>
      </c>
      <c r="E690" s="3" t="s">
        <v>271</v>
      </c>
      <c r="F690" s="3">
        <v>4.0</v>
      </c>
      <c r="G690" s="3">
        <v>7.0</v>
      </c>
      <c r="H690" s="3" t="s">
        <v>920</v>
      </c>
      <c r="I690" s="3" t="s">
        <v>921</v>
      </c>
      <c r="J690" s="3" t="s">
        <v>922</v>
      </c>
      <c r="K690" s="3" t="s">
        <v>24</v>
      </c>
      <c r="L690" s="3">
        <v>7.0</v>
      </c>
      <c r="M690" s="3" t="s">
        <v>30</v>
      </c>
      <c r="N690" s="3" t="s">
        <v>1087</v>
      </c>
      <c r="O690" s="3" t="s">
        <v>283</v>
      </c>
      <c r="P690" s="4">
        <v>26886.0</v>
      </c>
      <c r="Q690" s="3" t="s">
        <v>37</v>
      </c>
      <c r="S690" s="3" t="s">
        <v>34</v>
      </c>
    </row>
    <row r="691">
      <c r="A691" s="2">
        <v>42318.71487268519</v>
      </c>
      <c r="B691" s="3">
        <v>44.0</v>
      </c>
      <c r="C691" s="3" t="s">
        <v>19</v>
      </c>
      <c r="D691" s="3">
        <v>67.0</v>
      </c>
      <c r="E691" s="3" t="s">
        <v>271</v>
      </c>
      <c r="F691" s="3">
        <v>4.0</v>
      </c>
      <c r="G691" s="3">
        <v>7.0</v>
      </c>
      <c r="H691" s="3" t="s">
        <v>920</v>
      </c>
      <c r="I691" s="3" t="s">
        <v>921</v>
      </c>
      <c r="J691" s="3" t="s">
        <v>922</v>
      </c>
      <c r="K691" s="3" t="s">
        <v>24</v>
      </c>
      <c r="L691" s="3">
        <v>8.0</v>
      </c>
      <c r="M691" s="3" t="s">
        <v>25</v>
      </c>
      <c r="N691" s="3" t="s">
        <v>1088</v>
      </c>
      <c r="O691" s="3" t="s">
        <v>1089</v>
      </c>
      <c r="P691" s="4">
        <v>24467.0</v>
      </c>
      <c r="Q691" s="3" t="s">
        <v>149</v>
      </c>
      <c r="S691" s="3" t="s">
        <v>34</v>
      </c>
    </row>
    <row r="692">
      <c r="A692" s="2">
        <v>42318.71487268519</v>
      </c>
      <c r="B692" s="3">
        <v>44.0</v>
      </c>
      <c r="C692" s="3" t="s">
        <v>19</v>
      </c>
      <c r="D692" s="3">
        <v>67.0</v>
      </c>
      <c r="E692" s="3" t="s">
        <v>271</v>
      </c>
      <c r="F692" s="3">
        <v>4.0</v>
      </c>
      <c r="G692" s="3">
        <v>7.0</v>
      </c>
      <c r="H692" s="3" t="s">
        <v>920</v>
      </c>
      <c r="I692" s="3" t="s">
        <v>921</v>
      </c>
      <c r="J692" s="3" t="s">
        <v>922</v>
      </c>
      <c r="K692" s="3" t="s">
        <v>24</v>
      </c>
      <c r="L692" s="3">
        <v>9.0</v>
      </c>
      <c r="M692" s="3" t="s">
        <v>30</v>
      </c>
      <c r="N692" s="3" t="s">
        <v>1090</v>
      </c>
      <c r="O692" s="3" t="s">
        <v>602</v>
      </c>
      <c r="P692" s="4">
        <v>23117.0</v>
      </c>
      <c r="Q692" s="3" t="s">
        <v>28</v>
      </c>
      <c r="S692" s="3" t="s">
        <v>34</v>
      </c>
    </row>
    <row r="693">
      <c r="A693" s="2">
        <v>42318.71487268519</v>
      </c>
      <c r="B693" s="3">
        <v>44.0</v>
      </c>
      <c r="C693" s="3" t="s">
        <v>19</v>
      </c>
      <c r="D693" s="3">
        <v>67.0</v>
      </c>
      <c r="E693" s="3" t="s">
        <v>271</v>
      </c>
      <c r="F693" s="3">
        <v>4.0</v>
      </c>
      <c r="G693" s="3">
        <v>7.0</v>
      </c>
      <c r="H693" s="3" t="s">
        <v>920</v>
      </c>
      <c r="I693" s="3" t="s">
        <v>921</v>
      </c>
      <c r="J693" s="3" t="s">
        <v>922</v>
      </c>
      <c r="K693" s="3" t="s">
        <v>24</v>
      </c>
      <c r="L693" s="3">
        <v>10.0</v>
      </c>
      <c r="M693" s="3" t="s">
        <v>25</v>
      </c>
      <c r="N693" s="3" t="s">
        <v>124</v>
      </c>
      <c r="O693" s="3" t="s">
        <v>1091</v>
      </c>
      <c r="P693" s="4">
        <v>21531.0</v>
      </c>
      <c r="Q693" s="3" t="s">
        <v>740</v>
      </c>
      <c r="S693" s="3" t="s">
        <v>34</v>
      </c>
    </row>
    <row r="694">
      <c r="A694" s="2">
        <v>42318.71487268519</v>
      </c>
      <c r="B694" s="3">
        <v>44.0</v>
      </c>
      <c r="C694" s="3" t="s">
        <v>19</v>
      </c>
      <c r="D694" s="3">
        <v>67.0</v>
      </c>
      <c r="E694" s="3" t="s">
        <v>271</v>
      </c>
      <c r="F694" s="3">
        <v>4.0</v>
      </c>
      <c r="G694" s="3">
        <v>7.0</v>
      </c>
      <c r="H694" s="3" t="s">
        <v>920</v>
      </c>
      <c r="I694" s="3" t="s">
        <v>921</v>
      </c>
      <c r="J694" s="3" t="s">
        <v>922</v>
      </c>
      <c r="K694" s="3" t="s">
        <v>24</v>
      </c>
      <c r="L694" s="3">
        <v>11.0</v>
      </c>
      <c r="M694" s="3" t="s">
        <v>30</v>
      </c>
      <c r="N694" s="3" t="s">
        <v>1092</v>
      </c>
      <c r="O694" s="3" t="s">
        <v>1093</v>
      </c>
      <c r="P694" s="4">
        <v>32144.0</v>
      </c>
      <c r="Q694" s="3" t="s">
        <v>687</v>
      </c>
      <c r="S694" s="3" t="s">
        <v>34</v>
      </c>
    </row>
    <row r="695">
      <c r="A695" s="2">
        <v>42318.71487268519</v>
      </c>
      <c r="B695" s="3">
        <v>44.0</v>
      </c>
      <c r="C695" s="3" t="s">
        <v>19</v>
      </c>
      <c r="D695" s="3">
        <v>67.0</v>
      </c>
      <c r="E695" s="3" t="s">
        <v>271</v>
      </c>
      <c r="F695" s="3">
        <v>4.0</v>
      </c>
      <c r="G695" s="3">
        <v>7.0</v>
      </c>
      <c r="H695" s="3" t="s">
        <v>920</v>
      </c>
      <c r="I695" s="3" t="s">
        <v>921</v>
      </c>
      <c r="J695" s="3" t="s">
        <v>922</v>
      </c>
      <c r="K695" s="3" t="s">
        <v>24</v>
      </c>
      <c r="L695" s="3">
        <v>12.0</v>
      </c>
      <c r="M695" s="3" t="s">
        <v>25</v>
      </c>
      <c r="N695" s="3" t="s">
        <v>1094</v>
      </c>
      <c r="O695" s="3" t="s">
        <v>1037</v>
      </c>
      <c r="P695" s="4">
        <v>19285.0</v>
      </c>
      <c r="Q695" s="3" t="s">
        <v>113</v>
      </c>
      <c r="S695" s="3" t="s">
        <v>34</v>
      </c>
    </row>
    <row r="696">
      <c r="A696" s="2">
        <v>42318.71487268519</v>
      </c>
      <c r="B696" s="3">
        <v>44.0</v>
      </c>
      <c r="C696" s="3" t="s">
        <v>19</v>
      </c>
      <c r="D696" s="3">
        <v>67.0</v>
      </c>
      <c r="E696" s="3" t="s">
        <v>271</v>
      </c>
      <c r="F696" s="3">
        <v>4.0</v>
      </c>
      <c r="G696" s="3">
        <v>7.0</v>
      </c>
      <c r="H696" s="3" t="s">
        <v>920</v>
      </c>
      <c r="I696" s="3" t="s">
        <v>921</v>
      </c>
      <c r="J696" s="3" t="s">
        <v>922</v>
      </c>
      <c r="K696" s="3" t="s">
        <v>24</v>
      </c>
      <c r="L696" s="3">
        <v>13.0</v>
      </c>
      <c r="M696" s="3" t="s">
        <v>30</v>
      </c>
      <c r="N696" s="3" t="s">
        <v>1095</v>
      </c>
      <c r="O696" s="3" t="s">
        <v>803</v>
      </c>
      <c r="P696" s="4">
        <v>17307.0</v>
      </c>
      <c r="Q696" s="3" t="s">
        <v>86</v>
      </c>
      <c r="S696" s="3" t="s">
        <v>34</v>
      </c>
    </row>
    <row r="697">
      <c r="A697" s="2">
        <v>42318.71487268519</v>
      </c>
      <c r="B697" s="3">
        <v>44.0</v>
      </c>
      <c r="C697" s="3" t="s">
        <v>19</v>
      </c>
      <c r="D697" s="3">
        <v>67.0</v>
      </c>
      <c r="E697" s="3" t="s">
        <v>271</v>
      </c>
      <c r="F697" s="3">
        <v>4.0</v>
      </c>
      <c r="G697" s="3">
        <v>7.0</v>
      </c>
      <c r="H697" s="3" t="s">
        <v>920</v>
      </c>
      <c r="I697" s="3" t="s">
        <v>921</v>
      </c>
      <c r="J697" s="3" t="s">
        <v>922</v>
      </c>
      <c r="K697" s="3" t="s">
        <v>24</v>
      </c>
      <c r="L697" s="3">
        <v>14.0</v>
      </c>
      <c r="M697" s="3" t="s">
        <v>25</v>
      </c>
      <c r="N697" s="3" t="s">
        <v>1096</v>
      </c>
      <c r="O697" s="3" t="s">
        <v>65</v>
      </c>
      <c r="P697" s="4">
        <v>33641.0</v>
      </c>
      <c r="Q697" s="3" t="s">
        <v>191</v>
      </c>
      <c r="S697" s="3" t="s">
        <v>34</v>
      </c>
    </row>
    <row r="698">
      <c r="A698" s="2">
        <v>42318.71487268519</v>
      </c>
      <c r="B698" s="3">
        <v>44.0</v>
      </c>
      <c r="C698" s="3" t="s">
        <v>19</v>
      </c>
      <c r="D698" s="3">
        <v>67.0</v>
      </c>
      <c r="E698" s="3" t="s">
        <v>271</v>
      </c>
      <c r="F698" s="3">
        <v>4.0</v>
      </c>
      <c r="G698" s="3">
        <v>7.0</v>
      </c>
      <c r="H698" s="3" t="s">
        <v>920</v>
      </c>
      <c r="I698" s="3" t="s">
        <v>921</v>
      </c>
      <c r="J698" s="3" t="s">
        <v>922</v>
      </c>
      <c r="K698" s="3" t="s">
        <v>24</v>
      </c>
      <c r="L698" s="3">
        <v>15.0</v>
      </c>
      <c r="M698" s="3" t="s">
        <v>30</v>
      </c>
      <c r="N698" s="3" t="s">
        <v>1097</v>
      </c>
      <c r="O698" s="3" t="s">
        <v>568</v>
      </c>
      <c r="P698" s="4">
        <v>30563.0</v>
      </c>
      <c r="Q698" s="3" t="s">
        <v>169</v>
      </c>
      <c r="S698" s="3" t="s">
        <v>34</v>
      </c>
    </row>
    <row r="699">
      <c r="A699" s="2">
        <v>42318.71487268519</v>
      </c>
      <c r="B699" s="3">
        <v>44.0</v>
      </c>
      <c r="C699" s="3" t="s">
        <v>19</v>
      </c>
      <c r="D699" s="3">
        <v>67.0</v>
      </c>
      <c r="E699" s="3" t="s">
        <v>271</v>
      </c>
      <c r="F699" s="3">
        <v>4.0</v>
      </c>
      <c r="G699" s="3">
        <v>7.0</v>
      </c>
      <c r="H699" s="3" t="s">
        <v>920</v>
      </c>
      <c r="I699" s="3" t="s">
        <v>921</v>
      </c>
      <c r="J699" s="3" t="s">
        <v>922</v>
      </c>
      <c r="K699" s="3" t="s">
        <v>24</v>
      </c>
      <c r="L699" s="3">
        <v>16.0</v>
      </c>
      <c r="M699" s="3" t="s">
        <v>25</v>
      </c>
      <c r="N699" s="3" t="s">
        <v>1098</v>
      </c>
      <c r="O699" s="3" t="s">
        <v>260</v>
      </c>
      <c r="P699" s="4">
        <v>33135.0</v>
      </c>
      <c r="Q699" s="3" t="s">
        <v>191</v>
      </c>
      <c r="S699" s="3" t="s">
        <v>34</v>
      </c>
    </row>
    <row r="700">
      <c r="A700" s="2">
        <v>42318.71487268519</v>
      </c>
      <c r="B700" s="3">
        <v>44.0</v>
      </c>
      <c r="C700" s="3" t="s">
        <v>19</v>
      </c>
      <c r="D700" s="3">
        <v>67.0</v>
      </c>
      <c r="E700" s="3" t="s">
        <v>271</v>
      </c>
      <c r="F700" s="3">
        <v>4.0</v>
      </c>
      <c r="G700" s="3">
        <v>7.0</v>
      </c>
      <c r="H700" s="3" t="s">
        <v>920</v>
      </c>
      <c r="I700" s="3" t="s">
        <v>921</v>
      </c>
      <c r="J700" s="3" t="s">
        <v>922</v>
      </c>
      <c r="K700" s="3" t="s">
        <v>24</v>
      </c>
      <c r="L700" s="3">
        <v>17.0</v>
      </c>
      <c r="M700" s="3" t="s">
        <v>30</v>
      </c>
      <c r="N700" s="3" t="s">
        <v>483</v>
      </c>
      <c r="O700" s="3" t="s">
        <v>1099</v>
      </c>
      <c r="P700" s="4">
        <v>31653.0</v>
      </c>
      <c r="Q700" s="3" t="s">
        <v>132</v>
      </c>
      <c r="S700" s="3" t="s">
        <v>34</v>
      </c>
    </row>
    <row r="701">
      <c r="A701" s="2">
        <v>42318.71487268519</v>
      </c>
      <c r="B701" s="3">
        <v>44.0</v>
      </c>
      <c r="C701" s="3" t="s">
        <v>19</v>
      </c>
      <c r="D701" s="3">
        <v>67.0</v>
      </c>
      <c r="E701" s="3" t="s">
        <v>271</v>
      </c>
      <c r="F701" s="3">
        <v>4.0</v>
      </c>
      <c r="G701" s="3">
        <v>7.0</v>
      </c>
      <c r="H701" s="3" t="s">
        <v>920</v>
      </c>
      <c r="I701" s="3" t="s">
        <v>921</v>
      </c>
      <c r="J701" s="3" t="s">
        <v>922</v>
      </c>
      <c r="K701" s="3" t="s">
        <v>24</v>
      </c>
      <c r="L701" s="3">
        <v>18.0</v>
      </c>
      <c r="M701" s="3" t="s">
        <v>25</v>
      </c>
      <c r="N701" s="3" t="s">
        <v>230</v>
      </c>
      <c r="O701" s="3" t="s">
        <v>251</v>
      </c>
      <c r="P701" s="4">
        <v>32010.0</v>
      </c>
      <c r="Q701" s="3" t="s">
        <v>169</v>
      </c>
      <c r="S701" s="3" t="s">
        <v>34</v>
      </c>
    </row>
    <row r="702">
      <c r="A702" s="2">
        <v>42318.71487268519</v>
      </c>
      <c r="B702" s="3">
        <v>44.0</v>
      </c>
      <c r="C702" s="3" t="s">
        <v>19</v>
      </c>
      <c r="D702" s="3">
        <v>67.0</v>
      </c>
      <c r="E702" s="3" t="s">
        <v>271</v>
      </c>
      <c r="F702" s="3">
        <v>4.0</v>
      </c>
      <c r="G702" s="3">
        <v>7.0</v>
      </c>
      <c r="H702" s="3" t="s">
        <v>920</v>
      </c>
      <c r="I702" s="3" t="s">
        <v>921</v>
      </c>
      <c r="J702" s="3" t="s">
        <v>922</v>
      </c>
      <c r="K702" s="3" t="s">
        <v>24</v>
      </c>
      <c r="L702" s="3">
        <v>19.0</v>
      </c>
      <c r="M702" s="3" t="s">
        <v>30</v>
      </c>
      <c r="N702" s="3" t="s">
        <v>1100</v>
      </c>
      <c r="O702" s="3" t="s">
        <v>215</v>
      </c>
      <c r="P702" s="4">
        <v>25465.0</v>
      </c>
      <c r="Q702" s="3" t="s">
        <v>40</v>
      </c>
      <c r="S702" s="3" t="s">
        <v>34</v>
      </c>
    </row>
    <row r="703">
      <c r="A703" s="2">
        <v>42318.71487268519</v>
      </c>
      <c r="B703" s="3">
        <v>44.0</v>
      </c>
      <c r="C703" s="3" t="s">
        <v>19</v>
      </c>
      <c r="D703" s="3">
        <v>67.0</v>
      </c>
      <c r="E703" s="3" t="s">
        <v>271</v>
      </c>
      <c r="F703" s="3">
        <v>4.0</v>
      </c>
      <c r="G703" s="3">
        <v>7.0</v>
      </c>
      <c r="H703" s="3" t="s">
        <v>920</v>
      </c>
      <c r="I703" s="3" t="s">
        <v>921</v>
      </c>
      <c r="J703" s="3" t="s">
        <v>922</v>
      </c>
      <c r="K703" s="3" t="s">
        <v>24</v>
      </c>
      <c r="L703" s="3">
        <v>20.0</v>
      </c>
      <c r="M703" s="3" t="s">
        <v>25</v>
      </c>
      <c r="N703" s="3" t="s">
        <v>1101</v>
      </c>
      <c r="O703" s="3" t="s">
        <v>1102</v>
      </c>
      <c r="P703" s="4">
        <v>28348.0</v>
      </c>
      <c r="Q703" s="3" t="s">
        <v>169</v>
      </c>
      <c r="S703" s="3" t="s">
        <v>34</v>
      </c>
    </row>
    <row r="704">
      <c r="A704" s="2">
        <v>42318.71487268519</v>
      </c>
      <c r="B704" s="3">
        <v>44.0</v>
      </c>
      <c r="C704" s="3" t="s">
        <v>19</v>
      </c>
      <c r="D704" s="3">
        <v>67.0</v>
      </c>
      <c r="E704" s="3" t="s">
        <v>271</v>
      </c>
      <c r="F704" s="3">
        <v>4.0</v>
      </c>
      <c r="G704" s="3">
        <v>7.0</v>
      </c>
      <c r="H704" s="3" t="s">
        <v>920</v>
      </c>
      <c r="I704" s="3" t="s">
        <v>921</v>
      </c>
      <c r="J704" s="3" t="s">
        <v>922</v>
      </c>
      <c r="K704" s="3" t="s">
        <v>24</v>
      </c>
      <c r="L704" s="3">
        <v>21.0</v>
      </c>
      <c r="M704" s="3" t="s">
        <v>30</v>
      </c>
      <c r="N704" s="3" t="s">
        <v>1103</v>
      </c>
      <c r="O704" s="3" t="s">
        <v>57</v>
      </c>
      <c r="P704" s="4">
        <v>23705.0</v>
      </c>
      <c r="Q704" s="3" t="s">
        <v>247</v>
      </c>
      <c r="S704" s="3" t="s">
        <v>34</v>
      </c>
    </row>
    <row r="705">
      <c r="A705" s="2">
        <v>42318.71487268519</v>
      </c>
      <c r="B705" s="3">
        <v>44.0</v>
      </c>
      <c r="C705" s="3" t="s">
        <v>19</v>
      </c>
      <c r="D705" s="3">
        <v>67.0</v>
      </c>
      <c r="E705" s="3" t="s">
        <v>271</v>
      </c>
      <c r="F705" s="3">
        <v>4.0</v>
      </c>
      <c r="G705" s="3">
        <v>7.0</v>
      </c>
      <c r="H705" s="3" t="s">
        <v>920</v>
      </c>
      <c r="I705" s="3" t="s">
        <v>921</v>
      </c>
      <c r="J705" s="3" t="s">
        <v>922</v>
      </c>
      <c r="K705" s="3" t="s">
        <v>24</v>
      </c>
      <c r="L705" s="3">
        <v>22.0</v>
      </c>
      <c r="M705" s="3" t="s">
        <v>25</v>
      </c>
      <c r="N705" s="3" t="s">
        <v>1104</v>
      </c>
      <c r="O705" s="3" t="s">
        <v>551</v>
      </c>
      <c r="P705" s="4">
        <v>32532.0</v>
      </c>
      <c r="Q705" s="3" t="s">
        <v>132</v>
      </c>
      <c r="S705" s="3" t="s">
        <v>34</v>
      </c>
    </row>
    <row r="706">
      <c r="A706" s="2">
        <v>42318.71487268519</v>
      </c>
      <c r="B706" s="3">
        <v>44.0</v>
      </c>
      <c r="C706" s="3" t="s">
        <v>19</v>
      </c>
      <c r="D706" s="3">
        <v>67.0</v>
      </c>
      <c r="E706" s="3" t="s">
        <v>271</v>
      </c>
      <c r="F706" s="3">
        <v>4.0</v>
      </c>
      <c r="G706" s="3">
        <v>7.0</v>
      </c>
      <c r="H706" s="3" t="s">
        <v>920</v>
      </c>
      <c r="I706" s="3" t="s">
        <v>921</v>
      </c>
      <c r="J706" s="3" t="s">
        <v>922</v>
      </c>
      <c r="K706" s="3" t="s">
        <v>24</v>
      </c>
      <c r="L706" s="3">
        <v>23.0</v>
      </c>
      <c r="M706" s="3" t="s">
        <v>30</v>
      </c>
      <c r="N706" s="3" t="s">
        <v>1105</v>
      </c>
      <c r="O706" s="3" t="s">
        <v>1106</v>
      </c>
      <c r="P706" s="4">
        <v>32374.0</v>
      </c>
      <c r="Q706" s="3" t="s">
        <v>191</v>
      </c>
      <c r="S706" s="3" t="s">
        <v>34</v>
      </c>
    </row>
    <row r="707">
      <c r="A707" s="2">
        <v>42318.71487268519</v>
      </c>
      <c r="B707" s="3">
        <v>44.0</v>
      </c>
      <c r="C707" s="3" t="s">
        <v>19</v>
      </c>
      <c r="D707" s="3">
        <v>67.0</v>
      </c>
      <c r="E707" s="3" t="s">
        <v>271</v>
      </c>
      <c r="F707" s="3">
        <v>4.0</v>
      </c>
      <c r="G707" s="3">
        <v>7.0</v>
      </c>
      <c r="H707" s="3" t="s">
        <v>920</v>
      </c>
      <c r="I707" s="3" t="s">
        <v>921</v>
      </c>
      <c r="J707" s="3" t="s">
        <v>922</v>
      </c>
      <c r="K707" s="3" t="s">
        <v>24</v>
      </c>
      <c r="L707" s="3">
        <v>24.0</v>
      </c>
      <c r="M707" s="3" t="s">
        <v>25</v>
      </c>
      <c r="N707" s="3" t="s">
        <v>1107</v>
      </c>
      <c r="O707" s="3" t="s">
        <v>78</v>
      </c>
      <c r="P707" s="4">
        <v>30914.0</v>
      </c>
      <c r="Q707" s="3" t="s">
        <v>228</v>
      </c>
      <c r="S707" s="3" t="s">
        <v>34</v>
      </c>
    </row>
    <row r="708">
      <c r="A708" s="2">
        <v>42318.71487268519</v>
      </c>
      <c r="B708" s="3">
        <v>44.0</v>
      </c>
      <c r="C708" s="3" t="s">
        <v>19</v>
      </c>
      <c r="D708" s="3">
        <v>67.0</v>
      </c>
      <c r="E708" s="3" t="s">
        <v>271</v>
      </c>
      <c r="F708" s="3">
        <v>4.0</v>
      </c>
      <c r="G708" s="3">
        <v>7.0</v>
      </c>
      <c r="H708" s="3" t="s">
        <v>920</v>
      </c>
      <c r="I708" s="3" t="s">
        <v>921</v>
      </c>
      <c r="J708" s="3" t="s">
        <v>922</v>
      </c>
      <c r="K708" s="3" t="s">
        <v>24</v>
      </c>
      <c r="L708" s="3">
        <v>25.0</v>
      </c>
      <c r="M708" s="3" t="s">
        <v>30</v>
      </c>
      <c r="N708" s="3" t="s">
        <v>1108</v>
      </c>
      <c r="O708" s="3" t="s">
        <v>1109</v>
      </c>
      <c r="P708" s="4">
        <v>30932.0</v>
      </c>
      <c r="Q708" s="3" t="s">
        <v>110</v>
      </c>
      <c r="S708" s="3" t="s">
        <v>34</v>
      </c>
    </row>
    <row r="709">
      <c r="A709" s="2">
        <v>42318.71487268519</v>
      </c>
      <c r="B709" s="3">
        <v>44.0</v>
      </c>
      <c r="C709" s="3" t="s">
        <v>19</v>
      </c>
      <c r="D709" s="3">
        <v>67.0</v>
      </c>
      <c r="E709" s="3" t="s">
        <v>271</v>
      </c>
      <c r="F709" s="3">
        <v>4.0</v>
      </c>
      <c r="G709" s="3">
        <v>7.0</v>
      </c>
      <c r="H709" s="3" t="s">
        <v>920</v>
      </c>
      <c r="I709" s="3" t="s">
        <v>921</v>
      </c>
      <c r="J709" s="3" t="s">
        <v>922</v>
      </c>
      <c r="K709" s="3" t="s">
        <v>24</v>
      </c>
      <c r="L709" s="3">
        <v>26.0</v>
      </c>
      <c r="M709" s="3" t="s">
        <v>25</v>
      </c>
      <c r="N709" s="3" t="s">
        <v>1110</v>
      </c>
      <c r="O709" s="3" t="s">
        <v>1111</v>
      </c>
      <c r="P709" s="4">
        <v>32976.0</v>
      </c>
      <c r="Q709" s="3" t="s">
        <v>191</v>
      </c>
      <c r="S709" s="3" t="s">
        <v>34</v>
      </c>
    </row>
    <row r="710">
      <c r="A710" s="2">
        <v>42318.71487268519</v>
      </c>
      <c r="B710" s="3">
        <v>44.0</v>
      </c>
      <c r="C710" s="3" t="s">
        <v>19</v>
      </c>
      <c r="D710" s="3">
        <v>67.0</v>
      </c>
      <c r="E710" s="3" t="s">
        <v>271</v>
      </c>
      <c r="F710" s="3">
        <v>4.0</v>
      </c>
      <c r="G710" s="3">
        <v>7.0</v>
      </c>
      <c r="H710" s="3" t="s">
        <v>920</v>
      </c>
      <c r="I710" s="3" t="s">
        <v>921</v>
      </c>
      <c r="J710" s="3" t="s">
        <v>922</v>
      </c>
      <c r="K710" s="3" t="s">
        <v>24</v>
      </c>
      <c r="L710" s="3">
        <v>27.0</v>
      </c>
      <c r="M710" s="3" t="s">
        <v>30</v>
      </c>
      <c r="N710" s="3" t="s">
        <v>1112</v>
      </c>
      <c r="O710" s="3" t="s">
        <v>1113</v>
      </c>
      <c r="P710" s="4">
        <v>34013.0</v>
      </c>
      <c r="Q710" s="3" t="s">
        <v>191</v>
      </c>
      <c r="S710" s="3" t="s">
        <v>34</v>
      </c>
    </row>
    <row r="711">
      <c r="A711" s="2">
        <v>42318.71487268519</v>
      </c>
      <c r="B711" s="3">
        <v>44.0</v>
      </c>
      <c r="C711" s="3" t="s">
        <v>19</v>
      </c>
      <c r="D711" s="3">
        <v>67.0</v>
      </c>
      <c r="E711" s="3" t="s">
        <v>271</v>
      </c>
      <c r="F711" s="3">
        <v>4.0</v>
      </c>
      <c r="G711" s="3">
        <v>7.0</v>
      </c>
      <c r="H711" s="3" t="s">
        <v>920</v>
      </c>
      <c r="I711" s="3" t="s">
        <v>921</v>
      </c>
      <c r="J711" s="3" t="s">
        <v>922</v>
      </c>
      <c r="K711" s="3" t="s">
        <v>24</v>
      </c>
      <c r="L711" s="3">
        <v>28.0</v>
      </c>
      <c r="M711" s="3" t="s">
        <v>25</v>
      </c>
      <c r="N711" s="3" t="s">
        <v>1114</v>
      </c>
      <c r="O711" s="3" t="s">
        <v>427</v>
      </c>
      <c r="P711" s="4">
        <v>30414.0</v>
      </c>
      <c r="Q711" s="3" t="s">
        <v>115</v>
      </c>
      <c r="S711" s="3" t="s">
        <v>34</v>
      </c>
    </row>
    <row r="712">
      <c r="A712" s="2">
        <v>42318.71487268519</v>
      </c>
      <c r="B712" s="3">
        <v>44.0</v>
      </c>
      <c r="C712" s="3" t="s">
        <v>19</v>
      </c>
      <c r="D712" s="3">
        <v>67.0</v>
      </c>
      <c r="E712" s="3" t="s">
        <v>271</v>
      </c>
      <c r="F712" s="3">
        <v>4.0</v>
      </c>
      <c r="G712" s="3">
        <v>7.0</v>
      </c>
      <c r="H712" s="3" t="s">
        <v>920</v>
      </c>
      <c r="I712" s="3" t="s">
        <v>921</v>
      </c>
      <c r="J712" s="3" t="s">
        <v>922</v>
      </c>
      <c r="K712" s="3" t="s">
        <v>24</v>
      </c>
      <c r="L712" s="3">
        <v>29.0</v>
      </c>
      <c r="M712" s="3" t="s">
        <v>30</v>
      </c>
      <c r="N712" s="3" t="s">
        <v>1115</v>
      </c>
      <c r="O712" s="3" t="s">
        <v>1116</v>
      </c>
      <c r="P712" s="4">
        <v>31164.0</v>
      </c>
      <c r="Q712" s="3" t="s">
        <v>153</v>
      </c>
      <c r="S712" s="3" t="s">
        <v>34</v>
      </c>
    </row>
    <row r="713">
      <c r="A713" s="2">
        <v>42318.71487268519</v>
      </c>
      <c r="B713" s="3">
        <v>44.0</v>
      </c>
      <c r="C713" s="3" t="s">
        <v>19</v>
      </c>
      <c r="D713" s="3">
        <v>67.0</v>
      </c>
      <c r="E713" s="3" t="s">
        <v>271</v>
      </c>
      <c r="F713" s="3">
        <v>4.0</v>
      </c>
      <c r="G713" s="3">
        <v>7.0</v>
      </c>
      <c r="H713" s="3" t="s">
        <v>920</v>
      </c>
      <c r="I713" s="3" t="s">
        <v>921</v>
      </c>
      <c r="J713" s="3" t="s">
        <v>922</v>
      </c>
      <c r="K713" s="3" t="s">
        <v>24</v>
      </c>
      <c r="L713" s="3">
        <v>30.0</v>
      </c>
      <c r="M713" s="3" t="s">
        <v>25</v>
      </c>
      <c r="N713" s="3" t="s">
        <v>1117</v>
      </c>
      <c r="O713" s="3" t="s">
        <v>1118</v>
      </c>
      <c r="P713" s="4">
        <v>16110.0</v>
      </c>
      <c r="Q713" s="3" t="s">
        <v>49</v>
      </c>
      <c r="S713" s="3" t="s">
        <v>34</v>
      </c>
    </row>
    <row r="714">
      <c r="A714" s="2">
        <v>42318.71487268519</v>
      </c>
      <c r="B714" s="3">
        <v>44.0</v>
      </c>
      <c r="C714" s="3" t="s">
        <v>19</v>
      </c>
      <c r="D714" s="3">
        <v>67.0</v>
      </c>
      <c r="E714" s="3" t="s">
        <v>271</v>
      </c>
      <c r="F714" s="3">
        <v>4.0</v>
      </c>
      <c r="G714" s="3">
        <v>7.0</v>
      </c>
      <c r="H714" s="3" t="s">
        <v>920</v>
      </c>
      <c r="I714" s="3" t="s">
        <v>921</v>
      </c>
      <c r="J714" s="3" t="s">
        <v>922</v>
      </c>
      <c r="K714" s="3" t="s">
        <v>24</v>
      </c>
      <c r="L714" s="3">
        <v>31.0</v>
      </c>
      <c r="M714" s="3" t="s">
        <v>30</v>
      </c>
      <c r="N714" s="3" t="s">
        <v>1119</v>
      </c>
      <c r="O714" s="3" t="s">
        <v>1120</v>
      </c>
      <c r="P714" s="4">
        <v>32587.0</v>
      </c>
      <c r="Q714" s="3" t="s">
        <v>189</v>
      </c>
      <c r="S714" s="3" t="s">
        <v>34</v>
      </c>
    </row>
    <row r="715">
      <c r="A715" s="2">
        <v>42318.71487268519</v>
      </c>
      <c r="B715" s="3">
        <v>44.0</v>
      </c>
      <c r="C715" s="3" t="s">
        <v>19</v>
      </c>
      <c r="D715" s="3">
        <v>67.0</v>
      </c>
      <c r="E715" s="3" t="s">
        <v>271</v>
      </c>
      <c r="F715" s="3">
        <v>4.0</v>
      </c>
      <c r="G715" s="3">
        <v>7.0</v>
      </c>
      <c r="H715" s="3" t="s">
        <v>920</v>
      </c>
      <c r="I715" s="3" t="s">
        <v>921</v>
      </c>
      <c r="J715" s="3" t="s">
        <v>922</v>
      </c>
      <c r="K715" s="3" t="s">
        <v>24</v>
      </c>
      <c r="L715" s="3">
        <v>32.0</v>
      </c>
      <c r="M715" s="3" t="s">
        <v>25</v>
      </c>
      <c r="N715" s="3" t="s">
        <v>1121</v>
      </c>
      <c r="O715" s="3" t="s">
        <v>213</v>
      </c>
      <c r="P715" s="4">
        <v>22290.0</v>
      </c>
      <c r="Q715" s="3" t="s">
        <v>247</v>
      </c>
      <c r="S715" s="3" t="s">
        <v>34</v>
      </c>
    </row>
    <row r="716">
      <c r="A716" s="2">
        <v>42318.71487268519</v>
      </c>
      <c r="B716" s="3">
        <v>44.0</v>
      </c>
      <c r="C716" s="3" t="s">
        <v>19</v>
      </c>
      <c r="D716" s="3">
        <v>67.0</v>
      </c>
      <c r="E716" s="3" t="s">
        <v>271</v>
      </c>
      <c r="F716" s="3">
        <v>4.0</v>
      </c>
      <c r="G716" s="3">
        <v>7.0</v>
      </c>
      <c r="H716" s="3" t="s">
        <v>920</v>
      </c>
      <c r="I716" s="3" t="s">
        <v>921</v>
      </c>
      <c r="J716" s="3" t="s">
        <v>922</v>
      </c>
      <c r="K716" s="3" t="s">
        <v>24</v>
      </c>
      <c r="L716" s="3">
        <v>33.0</v>
      </c>
      <c r="M716" s="3" t="s">
        <v>30</v>
      </c>
      <c r="N716" s="3" t="s">
        <v>1122</v>
      </c>
      <c r="O716" s="3" t="s">
        <v>368</v>
      </c>
      <c r="P716" s="4">
        <v>29181.0</v>
      </c>
      <c r="Q716" s="3" t="s">
        <v>418</v>
      </c>
      <c r="S716" s="3" t="s">
        <v>34</v>
      </c>
    </row>
    <row r="717">
      <c r="A717" s="2">
        <v>42318.71487268519</v>
      </c>
      <c r="B717" s="3">
        <v>44.0</v>
      </c>
      <c r="C717" s="3" t="s">
        <v>19</v>
      </c>
      <c r="D717" s="3">
        <v>67.0</v>
      </c>
      <c r="E717" s="3" t="s">
        <v>271</v>
      </c>
      <c r="F717" s="3">
        <v>4.0</v>
      </c>
      <c r="G717" s="3">
        <v>7.0</v>
      </c>
      <c r="H717" s="3" t="s">
        <v>920</v>
      </c>
      <c r="I717" s="3" t="s">
        <v>921</v>
      </c>
      <c r="J717" s="3" t="s">
        <v>922</v>
      </c>
      <c r="K717" s="3" t="s">
        <v>24</v>
      </c>
      <c r="L717" s="3">
        <v>34.0</v>
      </c>
      <c r="M717" s="3" t="s">
        <v>25</v>
      </c>
      <c r="N717" s="3" t="s">
        <v>1123</v>
      </c>
      <c r="O717" s="3" t="s">
        <v>196</v>
      </c>
      <c r="P717" s="4">
        <v>24630.0</v>
      </c>
      <c r="Q717" s="3" t="s">
        <v>83</v>
      </c>
      <c r="S717" s="3" t="s">
        <v>29</v>
      </c>
    </row>
    <row r="718">
      <c r="A718" s="2">
        <v>42318.71487268519</v>
      </c>
      <c r="B718" s="3">
        <v>44.0</v>
      </c>
      <c r="C718" s="3" t="s">
        <v>19</v>
      </c>
      <c r="D718" s="3">
        <v>67.0</v>
      </c>
      <c r="E718" s="3" t="s">
        <v>271</v>
      </c>
      <c r="F718" s="3">
        <v>4.0</v>
      </c>
      <c r="G718" s="3">
        <v>7.0</v>
      </c>
      <c r="H718" s="3" t="s">
        <v>920</v>
      </c>
      <c r="I718" s="3" t="s">
        <v>921</v>
      </c>
      <c r="J718" s="3" t="s">
        <v>922</v>
      </c>
      <c r="K718" s="3" t="s">
        <v>24</v>
      </c>
      <c r="L718" s="3">
        <v>35.0</v>
      </c>
      <c r="M718" s="3" t="s">
        <v>30</v>
      </c>
      <c r="N718" s="3" t="s">
        <v>1124</v>
      </c>
      <c r="O718" s="3" t="s">
        <v>121</v>
      </c>
      <c r="P718" s="4">
        <v>18643.0</v>
      </c>
      <c r="Q718" s="3" t="s">
        <v>40</v>
      </c>
      <c r="R718" s="3" t="s">
        <v>1125</v>
      </c>
      <c r="S718" s="3" t="s">
        <v>34</v>
      </c>
    </row>
    <row r="719">
      <c r="A719" s="2">
        <v>42318.71487268519</v>
      </c>
      <c r="B719" s="3">
        <v>44.0</v>
      </c>
      <c r="C719" s="3" t="s">
        <v>19</v>
      </c>
      <c r="D719" s="3">
        <v>68.0</v>
      </c>
      <c r="E719" s="3" t="s">
        <v>330</v>
      </c>
      <c r="F719" s="3">
        <v>4.0</v>
      </c>
      <c r="G719" s="3">
        <v>7.0</v>
      </c>
      <c r="H719" s="3" t="s">
        <v>920</v>
      </c>
      <c r="I719" s="3" t="s">
        <v>921</v>
      </c>
      <c r="J719" s="3" t="s">
        <v>922</v>
      </c>
      <c r="K719" s="3" t="s">
        <v>24</v>
      </c>
      <c r="L719" s="3">
        <v>1.0</v>
      </c>
      <c r="M719" s="3" t="s">
        <v>25</v>
      </c>
      <c r="N719" s="3" t="s">
        <v>1126</v>
      </c>
      <c r="O719" s="3" t="s">
        <v>246</v>
      </c>
      <c r="P719" s="4">
        <v>23916.0</v>
      </c>
      <c r="Q719" s="3" t="s">
        <v>776</v>
      </c>
      <c r="S719" s="3" t="s">
        <v>29</v>
      </c>
    </row>
    <row r="720">
      <c r="A720" s="2">
        <v>42318.71487268519</v>
      </c>
      <c r="B720" s="3">
        <v>44.0</v>
      </c>
      <c r="C720" s="3" t="s">
        <v>19</v>
      </c>
      <c r="D720" s="3">
        <v>68.0</v>
      </c>
      <c r="E720" s="3" t="s">
        <v>330</v>
      </c>
      <c r="F720" s="3">
        <v>4.0</v>
      </c>
      <c r="G720" s="3">
        <v>7.0</v>
      </c>
      <c r="H720" s="3" t="s">
        <v>920</v>
      </c>
      <c r="I720" s="3" t="s">
        <v>921</v>
      </c>
      <c r="J720" s="3" t="s">
        <v>922</v>
      </c>
      <c r="K720" s="3" t="s">
        <v>24</v>
      </c>
      <c r="L720" s="3">
        <v>2.0</v>
      </c>
      <c r="M720" s="3" t="s">
        <v>30</v>
      </c>
      <c r="N720" s="3" t="s">
        <v>1127</v>
      </c>
      <c r="O720" s="3" t="s">
        <v>1128</v>
      </c>
      <c r="P720" s="4">
        <v>23785.0</v>
      </c>
      <c r="Q720" s="3" t="s">
        <v>228</v>
      </c>
      <c r="S720" s="3" t="s">
        <v>29</v>
      </c>
    </row>
    <row r="721">
      <c r="A721" s="2">
        <v>42318.71487268519</v>
      </c>
      <c r="B721" s="3">
        <v>44.0</v>
      </c>
      <c r="C721" s="3" t="s">
        <v>19</v>
      </c>
      <c r="D721" s="3">
        <v>68.0</v>
      </c>
      <c r="E721" s="3" t="s">
        <v>330</v>
      </c>
      <c r="F721" s="3">
        <v>4.0</v>
      </c>
      <c r="G721" s="3">
        <v>7.0</v>
      </c>
      <c r="H721" s="3" t="s">
        <v>920</v>
      </c>
      <c r="I721" s="3" t="s">
        <v>921</v>
      </c>
      <c r="J721" s="3" t="s">
        <v>922</v>
      </c>
      <c r="K721" s="3" t="s">
        <v>24</v>
      </c>
      <c r="L721" s="3">
        <v>3.0</v>
      </c>
      <c r="M721" s="3" t="s">
        <v>25</v>
      </c>
      <c r="N721" s="3" t="s">
        <v>1129</v>
      </c>
      <c r="O721" s="3" t="s">
        <v>898</v>
      </c>
      <c r="P721" s="4">
        <v>20271.0</v>
      </c>
      <c r="Q721" s="3" t="s">
        <v>37</v>
      </c>
      <c r="S721" s="3" t="s">
        <v>34</v>
      </c>
    </row>
    <row r="722">
      <c r="A722" s="2">
        <v>42318.71487268519</v>
      </c>
      <c r="B722" s="3">
        <v>44.0</v>
      </c>
      <c r="C722" s="3" t="s">
        <v>19</v>
      </c>
      <c r="D722" s="3">
        <v>68.0</v>
      </c>
      <c r="E722" s="3" t="s">
        <v>330</v>
      </c>
      <c r="F722" s="3">
        <v>4.0</v>
      </c>
      <c r="G722" s="3">
        <v>7.0</v>
      </c>
      <c r="H722" s="3" t="s">
        <v>920</v>
      </c>
      <c r="I722" s="3" t="s">
        <v>921</v>
      </c>
      <c r="J722" s="3" t="s">
        <v>922</v>
      </c>
      <c r="K722" s="3" t="s">
        <v>24</v>
      </c>
      <c r="L722" s="3">
        <v>4.0</v>
      </c>
      <c r="M722" s="3" t="s">
        <v>30</v>
      </c>
      <c r="N722" s="3" t="s">
        <v>1130</v>
      </c>
      <c r="O722" s="3" t="s">
        <v>1131</v>
      </c>
      <c r="P722" s="4">
        <v>21198.0</v>
      </c>
      <c r="Q722" s="3" t="s">
        <v>110</v>
      </c>
      <c r="S722" s="3" t="s">
        <v>29</v>
      </c>
    </row>
    <row r="723">
      <c r="A723" s="2">
        <v>42318.71487268519</v>
      </c>
      <c r="B723" s="3">
        <v>44.0</v>
      </c>
      <c r="C723" s="3" t="s">
        <v>19</v>
      </c>
      <c r="D723" s="3">
        <v>68.0</v>
      </c>
      <c r="E723" s="3" t="s">
        <v>330</v>
      </c>
      <c r="F723" s="3">
        <v>4.0</v>
      </c>
      <c r="G723" s="3">
        <v>7.0</v>
      </c>
      <c r="H723" s="3" t="s">
        <v>920</v>
      </c>
      <c r="I723" s="3" t="s">
        <v>921</v>
      </c>
      <c r="J723" s="3" t="s">
        <v>922</v>
      </c>
      <c r="K723" s="3" t="s">
        <v>24</v>
      </c>
      <c r="L723" s="3">
        <v>5.0</v>
      </c>
      <c r="M723" s="3" t="s">
        <v>25</v>
      </c>
      <c r="N723" s="3" t="s">
        <v>1132</v>
      </c>
      <c r="O723" s="3" t="s">
        <v>523</v>
      </c>
      <c r="P723" s="4">
        <v>28410.0</v>
      </c>
      <c r="Q723" s="3" t="s">
        <v>37</v>
      </c>
      <c r="S723" s="3" t="s">
        <v>34</v>
      </c>
    </row>
    <row r="724">
      <c r="A724" s="2">
        <v>42318.71487268519</v>
      </c>
      <c r="B724" s="3">
        <v>44.0</v>
      </c>
      <c r="C724" s="3" t="s">
        <v>19</v>
      </c>
      <c r="D724" s="3">
        <v>68.0</v>
      </c>
      <c r="E724" s="3" t="s">
        <v>330</v>
      </c>
      <c r="F724" s="3">
        <v>4.0</v>
      </c>
      <c r="G724" s="3">
        <v>7.0</v>
      </c>
      <c r="H724" s="3" t="s">
        <v>920</v>
      </c>
      <c r="I724" s="3" t="s">
        <v>921</v>
      </c>
      <c r="J724" s="3" t="s">
        <v>922</v>
      </c>
      <c r="K724" s="3" t="s">
        <v>24</v>
      </c>
      <c r="L724" s="3">
        <v>6.0</v>
      </c>
      <c r="M724" s="3" t="s">
        <v>30</v>
      </c>
      <c r="N724" s="3" t="s">
        <v>1133</v>
      </c>
      <c r="O724" s="3" t="s">
        <v>81</v>
      </c>
      <c r="P724" s="4">
        <v>23029.0</v>
      </c>
      <c r="Q724" s="3" t="s">
        <v>228</v>
      </c>
      <c r="R724" s="3" t="s">
        <v>1134</v>
      </c>
      <c r="S724" s="3" t="s">
        <v>34</v>
      </c>
    </row>
    <row r="725">
      <c r="A725" s="2">
        <v>42318.71487268519</v>
      </c>
      <c r="B725" s="3">
        <v>44.0</v>
      </c>
      <c r="C725" s="3" t="s">
        <v>19</v>
      </c>
      <c r="D725" s="3">
        <v>68.0</v>
      </c>
      <c r="E725" s="3" t="s">
        <v>330</v>
      </c>
      <c r="F725" s="3">
        <v>4.0</v>
      </c>
      <c r="G725" s="3">
        <v>7.0</v>
      </c>
      <c r="H725" s="3" t="s">
        <v>920</v>
      </c>
      <c r="I725" s="3" t="s">
        <v>921</v>
      </c>
      <c r="J725" s="3" t="s">
        <v>922</v>
      </c>
      <c r="K725" s="3" t="s">
        <v>24</v>
      </c>
      <c r="L725" s="3">
        <v>7.0</v>
      </c>
      <c r="M725" s="3" t="s">
        <v>25</v>
      </c>
      <c r="N725" s="3" t="s">
        <v>1135</v>
      </c>
      <c r="O725" s="3" t="s">
        <v>297</v>
      </c>
      <c r="P725" s="4">
        <v>29984.0</v>
      </c>
      <c r="Q725" s="3" t="s">
        <v>28</v>
      </c>
      <c r="S725" s="3" t="s">
        <v>34</v>
      </c>
    </row>
    <row r="726">
      <c r="A726" s="2">
        <v>42318.71487268519</v>
      </c>
      <c r="B726" s="3">
        <v>44.0</v>
      </c>
      <c r="C726" s="3" t="s">
        <v>19</v>
      </c>
      <c r="D726" s="3">
        <v>68.0</v>
      </c>
      <c r="E726" s="3" t="s">
        <v>330</v>
      </c>
      <c r="F726" s="3">
        <v>4.0</v>
      </c>
      <c r="G726" s="3">
        <v>7.0</v>
      </c>
      <c r="H726" s="3" t="s">
        <v>920</v>
      </c>
      <c r="I726" s="3" t="s">
        <v>921</v>
      </c>
      <c r="J726" s="3" t="s">
        <v>922</v>
      </c>
      <c r="K726" s="3" t="s">
        <v>24</v>
      </c>
      <c r="L726" s="3">
        <v>8.0</v>
      </c>
      <c r="M726" s="3" t="s">
        <v>30</v>
      </c>
      <c r="N726" s="3" t="s">
        <v>1136</v>
      </c>
      <c r="O726" s="3" t="s">
        <v>803</v>
      </c>
      <c r="P726" s="4">
        <v>21519.0</v>
      </c>
      <c r="Q726" s="3" t="s">
        <v>52</v>
      </c>
      <c r="S726" s="3" t="s">
        <v>34</v>
      </c>
    </row>
    <row r="727">
      <c r="A727" s="2">
        <v>42318.71487268519</v>
      </c>
      <c r="B727" s="3">
        <v>44.0</v>
      </c>
      <c r="C727" s="3" t="s">
        <v>19</v>
      </c>
      <c r="D727" s="3">
        <v>68.0</v>
      </c>
      <c r="E727" s="3" t="s">
        <v>330</v>
      </c>
      <c r="F727" s="3">
        <v>4.0</v>
      </c>
      <c r="G727" s="3">
        <v>7.0</v>
      </c>
      <c r="H727" s="3" t="s">
        <v>920</v>
      </c>
      <c r="I727" s="3" t="s">
        <v>921</v>
      </c>
      <c r="J727" s="3" t="s">
        <v>922</v>
      </c>
      <c r="K727" s="3" t="s">
        <v>24</v>
      </c>
      <c r="L727" s="3">
        <v>9.0</v>
      </c>
      <c r="M727" s="3" t="s">
        <v>25</v>
      </c>
      <c r="N727" s="3" t="s">
        <v>1137</v>
      </c>
      <c r="O727" s="3" t="s">
        <v>477</v>
      </c>
      <c r="P727" s="4">
        <v>28333.0</v>
      </c>
      <c r="Q727" s="3" t="s">
        <v>169</v>
      </c>
      <c r="S727" s="3" t="s">
        <v>34</v>
      </c>
    </row>
    <row r="728">
      <c r="A728" s="2">
        <v>42318.71487268519</v>
      </c>
      <c r="B728" s="3">
        <v>44.0</v>
      </c>
      <c r="C728" s="3" t="s">
        <v>19</v>
      </c>
      <c r="D728" s="3">
        <v>68.0</v>
      </c>
      <c r="E728" s="3" t="s">
        <v>330</v>
      </c>
      <c r="F728" s="3">
        <v>4.0</v>
      </c>
      <c r="G728" s="3">
        <v>7.0</v>
      </c>
      <c r="H728" s="3" t="s">
        <v>920</v>
      </c>
      <c r="I728" s="3" t="s">
        <v>921</v>
      </c>
      <c r="J728" s="3" t="s">
        <v>922</v>
      </c>
      <c r="K728" s="3" t="s">
        <v>24</v>
      </c>
      <c r="L728" s="3">
        <v>10.0</v>
      </c>
      <c r="M728" s="3" t="s">
        <v>30</v>
      </c>
      <c r="N728" s="3" t="s">
        <v>1138</v>
      </c>
      <c r="O728" s="3" t="s">
        <v>998</v>
      </c>
      <c r="P728" s="4">
        <v>28474.0</v>
      </c>
      <c r="Q728" s="3" t="s">
        <v>247</v>
      </c>
      <c r="S728" s="3" t="s">
        <v>34</v>
      </c>
    </row>
    <row r="729">
      <c r="A729" s="2">
        <v>42318.71487268519</v>
      </c>
      <c r="B729" s="3">
        <v>44.0</v>
      </c>
      <c r="C729" s="3" t="s">
        <v>19</v>
      </c>
      <c r="D729" s="3">
        <v>68.0</v>
      </c>
      <c r="E729" s="3" t="s">
        <v>330</v>
      </c>
      <c r="F729" s="3">
        <v>4.0</v>
      </c>
      <c r="G729" s="3">
        <v>7.0</v>
      </c>
      <c r="H729" s="3" t="s">
        <v>920</v>
      </c>
      <c r="I729" s="3" t="s">
        <v>921</v>
      </c>
      <c r="J729" s="3" t="s">
        <v>922</v>
      </c>
      <c r="K729" s="3" t="s">
        <v>24</v>
      </c>
      <c r="L729" s="3">
        <v>11.0</v>
      </c>
      <c r="M729" s="3" t="s">
        <v>25</v>
      </c>
      <c r="N729" s="3" t="s">
        <v>1139</v>
      </c>
      <c r="O729" s="3" t="s">
        <v>281</v>
      </c>
      <c r="P729" s="4">
        <v>25103.0</v>
      </c>
      <c r="Q729" s="3" t="s">
        <v>40</v>
      </c>
      <c r="S729" s="3" t="s">
        <v>34</v>
      </c>
    </row>
    <row r="730">
      <c r="A730" s="2">
        <v>42318.71487268519</v>
      </c>
      <c r="B730" s="3">
        <v>44.0</v>
      </c>
      <c r="C730" s="3" t="s">
        <v>19</v>
      </c>
      <c r="D730" s="3">
        <v>68.0</v>
      </c>
      <c r="E730" s="3" t="s">
        <v>330</v>
      </c>
      <c r="F730" s="3">
        <v>4.0</v>
      </c>
      <c r="G730" s="3">
        <v>7.0</v>
      </c>
      <c r="H730" s="3" t="s">
        <v>920</v>
      </c>
      <c r="I730" s="3" t="s">
        <v>921</v>
      </c>
      <c r="J730" s="3" t="s">
        <v>922</v>
      </c>
      <c r="K730" s="3" t="s">
        <v>24</v>
      </c>
      <c r="L730" s="3">
        <v>12.0</v>
      </c>
      <c r="M730" s="3" t="s">
        <v>30</v>
      </c>
      <c r="N730" s="3" t="s">
        <v>1140</v>
      </c>
      <c r="O730" s="3" t="s">
        <v>1141</v>
      </c>
      <c r="P730" s="4">
        <v>17714.0</v>
      </c>
      <c r="Q730" s="3" t="s">
        <v>113</v>
      </c>
      <c r="S730" s="3" t="s">
        <v>34</v>
      </c>
    </row>
    <row r="731">
      <c r="A731" s="2">
        <v>42318.71487268519</v>
      </c>
      <c r="B731" s="3">
        <v>44.0</v>
      </c>
      <c r="C731" s="3" t="s">
        <v>19</v>
      </c>
      <c r="D731" s="3">
        <v>68.0</v>
      </c>
      <c r="E731" s="3" t="s">
        <v>330</v>
      </c>
      <c r="F731" s="3">
        <v>4.0</v>
      </c>
      <c r="G731" s="3">
        <v>7.0</v>
      </c>
      <c r="H731" s="3" t="s">
        <v>920</v>
      </c>
      <c r="I731" s="3" t="s">
        <v>921</v>
      </c>
      <c r="J731" s="3" t="s">
        <v>922</v>
      </c>
      <c r="K731" s="3" t="s">
        <v>24</v>
      </c>
      <c r="L731" s="3">
        <v>13.0</v>
      </c>
      <c r="M731" s="3" t="s">
        <v>25</v>
      </c>
      <c r="N731" s="3" t="s">
        <v>1142</v>
      </c>
      <c r="O731" s="3" t="s">
        <v>1143</v>
      </c>
      <c r="P731" s="4">
        <v>28012.0</v>
      </c>
      <c r="Q731" s="3" t="s">
        <v>37</v>
      </c>
      <c r="S731" s="3" t="s">
        <v>34</v>
      </c>
    </row>
    <row r="732">
      <c r="A732" s="2">
        <v>42318.71487268519</v>
      </c>
      <c r="B732" s="3">
        <v>44.0</v>
      </c>
      <c r="C732" s="3" t="s">
        <v>19</v>
      </c>
      <c r="D732" s="3">
        <v>68.0</v>
      </c>
      <c r="E732" s="3" t="s">
        <v>330</v>
      </c>
      <c r="F732" s="3">
        <v>4.0</v>
      </c>
      <c r="G732" s="3">
        <v>7.0</v>
      </c>
      <c r="H732" s="3" t="s">
        <v>920</v>
      </c>
      <c r="I732" s="3" t="s">
        <v>921</v>
      </c>
      <c r="J732" s="3" t="s">
        <v>922</v>
      </c>
      <c r="K732" s="3" t="s">
        <v>24</v>
      </c>
      <c r="L732" s="3">
        <v>14.0</v>
      </c>
      <c r="M732" s="3" t="s">
        <v>30</v>
      </c>
      <c r="N732" s="3" t="s">
        <v>1144</v>
      </c>
      <c r="O732" s="3" t="s">
        <v>518</v>
      </c>
      <c r="P732" s="4">
        <v>30844.0</v>
      </c>
      <c r="Q732" s="3" t="s">
        <v>132</v>
      </c>
      <c r="S732" s="3" t="s">
        <v>34</v>
      </c>
    </row>
    <row r="733">
      <c r="A733" s="2">
        <v>42318.71487268519</v>
      </c>
      <c r="B733" s="3">
        <v>44.0</v>
      </c>
      <c r="C733" s="3" t="s">
        <v>19</v>
      </c>
      <c r="D733" s="3">
        <v>68.0</v>
      </c>
      <c r="E733" s="3" t="s">
        <v>330</v>
      </c>
      <c r="F733" s="3">
        <v>4.0</v>
      </c>
      <c r="G733" s="3">
        <v>7.0</v>
      </c>
      <c r="H733" s="3" t="s">
        <v>920</v>
      </c>
      <c r="I733" s="3" t="s">
        <v>921</v>
      </c>
      <c r="J733" s="3" t="s">
        <v>922</v>
      </c>
      <c r="K733" s="3" t="s">
        <v>24</v>
      </c>
      <c r="L733" s="3">
        <v>15.0</v>
      </c>
      <c r="M733" s="3" t="s">
        <v>25</v>
      </c>
      <c r="N733" s="3" t="s">
        <v>1145</v>
      </c>
      <c r="O733" s="3" t="s">
        <v>1146</v>
      </c>
      <c r="P733" s="4">
        <v>34738.0</v>
      </c>
      <c r="Q733" s="3" t="s">
        <v>191</v>
      </c>
      <c r="S733" s="3" t="s">
        <v>34</v>
      </c>
    </row>
    <row r="734">
      <c r="A734" s="2">
        <v>42318.71487268519</v>
      </c>
      <c r="B734" s="3">
        <v>44.0</v>
      </c>
      <c r="C734" s="3" t="s">
        <v>19</v>
      </c>
      <c r="D734" s="3">
        <v>68.0</v>
      </c>
      <c r="E734" s="3" t="s">
        <v>330</v>
      </c>
      <c r="F734" s="3">
        <v>4.0</v>
      </c>
      <c r="G734" s="3">
        <v>7.0</v>
      </c>
      <c r="H734" s="3" t="s">
        <v>920</v>
      </c>
      <c r="I734" s="3" t="s">
        <v>921</v>
      </c>
      <c r="J734" s="3" t="s">
        <v>922</v>
      </c>
      <c r="K734" s="3" t="s">
        <v>24</v>
      </c>
      <c r="L734" s="3">
        <v>16.0</v>
      </c>
      <c r="M734" s="3" t="s">
        <v>30</v>
      </c>
      <c r="N734" s="3" t="s">
        <v>1147</v>
      </c>
      <c r="O734" s="3" t="s">
        <v>1148</v>
      </c>
      <c r="P734" s="4">
        <v>29002.0</v>
      </c>
      <c r="Q734" s="3" t="s">
        <v>189</v>
      </c>
      <c r="S734" s="3" t="s">
        <v>34</v>
      </c>
    </row>
    <row r="735">
      <c r="A735" s="2">
        <v>42318.71487268519</v>
      </c>
      <c r="B735" s="3">
        <v>44.0</v>
      </c>
      <c r="C735" s="3" t="s">
        <v>19</v>
      </c>
      <c r="D735" s="3">
        <v>68.0</v>
      </c>
      <c r="E735" s="3" t="s">
        <v>330</v>
      </c>
      <c r="F735" s="3">
        <v>4.0</v>
      </c>
      <c r="G735" s="3">
        <v>7.0</v>
      </c>
      <c r="H735" s="3" t="s">
        <v>920</v>
      </c>
      <c r="I735" s="3" t="s">
        <v>921</v>
      </c>
      <c r="J735" s="3" t="s">
        <v>922</v>
      </c>
      <c r="K735" s="3" t="s">
        <v>24</v>
      </c>
      <c r="L735" s="3">
        <v>17.0</v>
      </c>
      <c r="M735" s="3" t="s">
        <v>25</v>
      </c>
      <c r="N735" s="3" t="s">
        <v>1149</v>
      </c>
      <c r="O735" s="3" t="s">
        <v>384</v>
      </c>
      <c r="P735" s="4">
        <v>29658.0</v>
      </c>
      <c r="Q735" s="3" t="s">
        <v>40</v>
      </c>
      <c r="S735" s="3" t="s">
        <v>34</v>
      </c>
    </row>
    <row r="736">
      <c r="A736" s="2">
        <v>42318.71487268519</v>
      </c>
      <c r="B736" s="3">
        <v>44.0</v>
      </c>
      <c r="C736" s="3" t="s">
        <v>19</v>
      </c>
      <c r="D736" s="3">
        <v>68.0</v>
      </c>
      <c r="E736" s="3" t="s">
        <v>330</v>
      </c>
      <c r="F736" s="3">
        <v>4.0</v>
      </c>
      <c r="G736" s="3">
        <v>7.0</v>
      </c>
      <c r="H736" s="3" t="s">
        <v>920</v>
      </c>
      <c r="I736" s="3" t="s">
        <v>921</v>
      </c>
      <c r="J736" s="3" t="s">
        <v>922</v>
      </c>
      <c r="K736" s="3" t="s">
        <v>24</v>
      </c>
      <c r="L736" s="3">
        <v>18.0</v>
      </c>
      <c r="M736" s="3" t="s">
        <v>30</v>
      </c>
      <c r="N736" s="3" t="s">
        <v>1150</v>
      </c>
      <c r="O736" s="3" t="s">
        <v>1027</v>
      </c>
      <c r="P736" s="4">
        <v>32161.0</v>
      </c>
      <c r="Q736" s="3" t="s">
        <v>191</v>
      </c>
      <c r="S736" s="3" t="s">
        <v>34</v>
      </c>
    </row>
    <row r="737">
      <c r="A737" s="2">
        <v>42318.71487268519</v>
      </c>
      <c r="B737" s="3">
        <v>44.0</v>
      </c>
      <c r="C737" s="3" t="s">
        <v>19</v>
      </c>
      <c r="D737" s="3">
        <v>68.0</v>
      </c>
      <c r="E737" s="3" t="s">
        <v>330</v>
      </c>
      <c r="F737" s="3">
        <v>4.0</v>
      </c>
      <c r="G737" s="3">
        <v>7.0</v>
      </c>
      <c r="H737" s="3" t="s">
        <v>920</v>
      </c>
      <c r="I737" s="3" t="s">
        <v>921</v>
      </c>
      <c r="J737" s="3" t="s">
        <v>922</v>
      </c>
      <c r="K737" s="3" t="s">
        <v>24</v>
      </c>
      <c r="L737" s="3">
        <v>19.0</v>
      </c>
      <c r="M737" s="3" t="s">
        <v>25</v>
      </c>
      <c r="N737" s="3" t="s">
        <v>1151</v>
      </c>
      <c r="O737" s="3" t="s">
        <v>48</v>
      </c>
      <c r="P737" s="4">
        <v>18552.0</v>
      </c>
      <c r="Q737" s="3" t="s">
        <v>86</v>
      </c>
      <c r="S737" s="3" t="s">
        <v>34</v>
      </c>
    </row>
    <row r="738">
      <c r="A738" s="2">
        <v>42318.71487268519</v>
      </c>
      <c r="B738" s="3">
        <v>44.0</v>
      </c>
      <c r="C738" s="3" t="s">
        <v>19</v>
      </c>
      <c r="D738" s="3">
        <v>68.0</v>
      </c>
      <c r="E738" s="3" t="s">
        <v>330</v>
      </c>
      <c r="F738" s="3">
        <v>4.0</v>
      </c>
      <c r="G738" s="3">
        <v>7.0</v>
      </c>
      <c r="H738" s="3" t="s">
        <v>920</v>
      </c>
      <c r="I738" s="3" t="s">
        <v>921</v>
      </c>
      <c r="J738" s="3" t="s">
        <v>922</v>
      </c>
      <c r="K738" s="3" t="s">
        <v>24</v>
      </c>
      <c r="L738" s="3">
        <v>20.0</v>
      </c>
      <c r="M738" s="3" t="s">
        <v>30</v>
      </c>
      <c r="N738" s="3" t="s">
        <v>1152</v>
      </c>
      <c r="O738" s="3" t="s">
        <v>1153</v>
      </c>
      <c r="P738" s="4">
        <v>27357.0</v>
      </c>
      <c r="Q738" s="3" t="s">
        <v>46</v>
      </c>
      <c r="S738" s="3" t="s">
        <v>34</v>
      </c>
    </row>
    <row r="739">
      <c r="A739" s="2">
        <v>42318.71487268519</v>
      </c>
      <c r="B739" s="3">
        <v>44.0</v>
      </c>
      <c r="C739" s="3" t="s">
        <v>19</v>
      </c>
      <c r="D739" s="3">
        <v>68.0</v>
      </c>
      <c r="E739" s="3" t="s">
        <v>330</v>
      </c>
      <c r="F739" s="3">
        <v>4.0</v>
      </c>
      <c r="G739" s="3">
        <v>7.0</v>
      </c>
      <c r="H739" s="3" t="s">
        <v>920</v>
      </c>
      <c r="I739" s="3" t="s">
        <v>921</v>
      </c>
      <c r="J739" s="3" t="s">
        <v>922</v>
      </c>
      <c r="K739" s="3" t="s">
        <v>24</v>
      </c>
      <c r="L739" s="3">
        <v>21.0</v>
      </c>
      <c r="M739" s="3" t="s">
        <v>25</v>
      </c>
      <c r="N739" s="3" t="s">
        <v>1154</v>
      </c>
      <c r="O739" s="3" t="s">
        <v>1155</v>
      </c>
      <c r="P739" s="4">
        <v>24674.0</v>
      </c>
      <c r="Q739" s="3" t="s">
        <v>132</v>
      </c>
      <c r="S739" s="3" t="s">
        <v>34</v>
      </c>
    </row>
    <row r="740">
      <c r="A740" s="2">
        <v>42318.71487268519</v>
      </c>
      <c r="B740" s="3">
        <v>44.0</v>
      </c>
      <c r="C740" s="3" t="s">
        <v>19</v>
      </c>
      <c r="D740" s="3">
        <v>68.0</v>
      </c>
      <c r="E740" s="3" t="s">
        <v>330</v>
      </c>
      <c r="F740" s="3">
        <v>4.0</v>
      </c>
      <c r="G740" s="3">
        <v>7.0</v>
      </c>
      <c r="H740" s="3" t="s">
        <v>920</v>
      </c>
      <c r="I740" s="3" t="s">
        <v>921</v>
      </c>
      <c r="J740" s="3" t="s">
        <v>922</v>
      </c>
      <c r="K740" s="3" t="s">
        <v>24</v>
      </c>
      <c r="L740" s="3">
        <v>22.0</v>
      </c>
      <c r="M740" s="3" t="s">
        <v>30</v>
      </c>
      <c r="N740" s="3" t="s">
        <v>1156</v>
      </c>
      <c r="O740" s="3" t="s">
        <v>323</v>
      </c>
      <c r="P740" s="4">
        <v>20881.0</v>
      </c>
      <c r="Q740" s="3" t="s">
        <v>55</v>
      </c>
      <c r="S740" s="3" t="s">
        <v>34</v>
      </c>
    </row>
    <row r="741">
      <c r="A741" s="2">
        <v>42318.71487268519</v>
      </c>
      <c r="B741" s="3">
        <v>44.0</v>
      </c>
      <c r="C741" s="3" t="s">
        <v>19</v>
      </c>
      <c r="D741" s="3">
        <v>68.0</v>
      </c>
      <c r="E741" s="3" t="s">
        <v>330</v>
      </c>
      <c r="F741" s="3">
        <v>4.0</v>
      </c>
      <c r="G741" s="3">
        <v>7.0</v>
      </c>
      <c r="H741" s="3" t="s">
        <v>920</v>
      </c>
      <c r="I741" s="3" t="s">
        <v>921</v>
      </c>
      <c r="J741" s="3" t="s">
        <v>922</v>
      </c>
      <c r="K741" s="3" t="s">
        <v>24</v>
      </c>
      <c r="L741" s="3">
        <v>23.0</v>
      </c>
      <c r="M741" s="3" t="s">
        <v>25</v>
      </c>
      <c r="N741" s="3" t="s">
        <v>1157</v>
      </c>
      <c r="O741" s="3" t="s">
        <v>1158</v>
      </c>
      <c r="P741" s="4">
        <v>28698.0</v>
      </c>
      <c r="Q741" s="3" t="s">
        <v>1159</v>
      </c>
      <c r="S741" s="3" t="s">
        <v>34</v>
      </c>
    </row>
    <row r="742">
      <c r="A742" s="2">
        <v>42318.71487268519</v>
      </c>
      <c r="B742" s="3">
        <v>44.0</v>
      </c>
      <c r="C742" s="3" t="s">
        <v>19</v>
      </c>
      <c r="D742" s="3">
        <v>68.0</v>
      </c>
      <c r="E742" s="3" t="s">
        <v>330</v>
      </c>
      <c r="F742" s="3">
        <v>4.0</v>
      </c>
      <c r="G742" s="3">
        <v>7.0</v>
      </c>
      <c r="H742" s="3" t="s">
        <v>920</v>
      </c>
      <c r="I742" s="3" t="s">
        <v>921</v>
      </c>
      <c r="J742" s="3" t="s">
        <v>922</v>
      </c>
      <c r="K742" s="3" t="s">
        <v>24</v>
      </c>
      <c r="L742" s="3">
        <v>24.0</v>
      </c>
      <c r="M742" s="3" t="s">
        <v>30</v>
      </c>
      <c r="N742" s="3" t="s">
        <v>1160</v>
      </c>
      <c r="O742" s="3" t="s">
        <v>1161</v>
      </c>
      <c r="P742" s="4">
        <v>34581.0</v>
      </c>
      <c r="Q742" s="3" t="s">
        <v>191</v>
      </c>
      <c r="S742" s="3" t="s">
        <v>34</v>
      </c>
    </row>
    <row r="743">
      <c r="A743" s="2">
        <v>42318.71487268519</v>
      </c>
      <c r="B743" s="3">
        <v>44.0</v>
      </c>
      <c r="C743" s="3" t="s">
        <v>19</v>
      </c>
      <c r="D743" s="3">
        <v>68.0</v>
      </c>
      <c r="E743" s="3" t="s">
        <v>330</v>
      </c>
      <c r="F743" s="3">
        <v>4.0</v>
      </c>
      <c r="G743" s="3">
        <v>7.0</v>
      </c>
      <c r="H743" s="3" t="s">
        <v>920</v>
      </c>
      <c r="I743" s="3" t="s">
        <v>921</v>
      </c>
      <c r="J743" s="3" t="s">
        <v>922</v>
      </c>
      <c r="K743" s="3" t="s">
        <v>24</v>
      </c>
      <c r="L743" s="3">
        <v>25.0</v>
      </c>
      <c r="M743" s="3" t="s">
        <v>25</v>
      </c>
      <c r="N743" s="3" t="s">
        <v>1162</v>
      </c>
      <c r="O743" s="3" t="s">
        <v>533</v>
      </c>
      <c r="P743" s="4">
        <v>33683.0</v>
      </c>
      <c r="Q743" s="3" t="s">
        <v>191</v>
      </c>
      <c r="S743" s="3" t="s">
        <v>34</v>
      </c>
    </row>
    <row r="744">
      <c r="A744" s="2">
        <v>42318.71487268519</v>
      </c>
      <c r="B744" s="3">
        <v>44.0</v>
      </c>
      <c r="C744" s="3" t="s">
        <v>19</v>
      </c>
      <c r="D744" s="3">
        <v>88.0</v>
      </c>
      <c r="E744" s="3" t="s">
        <v>373</v>
      </c>
      <c r="F744" s="3">
        <v>4.0</v>
      </c>
      <c r="G744" s="3">
        <v>7.0</v>
      </c>
      <c r="H744" s="3" t="s">
        <v>920</v>
      </c>
      <c r="I744" s="3" t="s">
        <v>921</v>
      </c>
      <c r="J744" s="3" t="s">
        <v>922</v>
      </c>
      <c r="K744" s="3" t="s">
        <v>24</v>
      </c>
      <c r="L744" s="3">
        <v>1.0</v>
      </c>
      <c r="M744" s="3" t="s">
        <v>25</v>
      </c>
      <c r="N744" s="3" t="s">
        <v>1163</v>
      </c>
      <c r="O744" s="3" t="s">
        <v>104</v>
      </c>
      <c r="P744" s="4">
        <v>20196.0</v>
      </c>
      <c r="Q744" s="3" t="s">
        <v>105</v>
      </c>
      <c r="S744" s="3" t="s">
        <v>29</v>
      </c>
    </row>
    <row r="745">
      <c r="A745" s="2">
        <v>42318.71487268519</v>
      </c>
      <c r="B745" s="3">
        <v>44.0</v>
      </c>
      <c r="C745" s="3" t="s">
        <v>19</v>
      </c>
      <c r="D745" s="3">
        <v>88.0</v>
      </c>
      <c r="E745" s="3" t="s">
        <v>373</v>
      </c>
      <c r="F745" s="3">
        <v>4.0</v>
      </c>
      <c r="G745" s="3">
        <v>7.0</v>
      </c>
      <c r="H745" s="3" t="s">
        <v>920</v>
      </c>
      <c r="I745" s="3" t="s">
        <v>921</v>
      </c>
      <c r="J745" s="3" t="s">
        <v>922</v>
      </c>
      <c r="K745" s="3" t="s">
        <v>24</v>
      </c>
      <c r="L745" s="3">
        <v>2.0</v>
      </c>
      <c r="M745" s="3" t="s">
        <v>30</v>
      </c>
      <c r="N745" s="3" t="s">
        <v>1164</v>
      </c>
      <c r="O745" s="3" t="s">
        <v>361</v>
      </c>
      <c r="P745" s="4">
        <v>33554.0</v>
      </c>
      <c r="Q745" s="3" t="s">
        <v>418</v>
      </c>
      <c r="S745" s="3" t="s">
        <v>34</v>
      </c>
    </row>
    <row r="746">
      <c r="A746" s="2">
        <v>42318.71487268519</v>
      </c>
      <c r="B746" s="3">
        <v>44.0</v>
      </c>
      <c r="C746" s="3" t="s">
        <v>19</v>
      </c>
      <c r="D746" s="3">
        <v>88.0</v>
      </c>
      <c r="E746" s="3" t="s">
        <v>373</v>
      </c>
      <c r="F746" s="3">
        <v>4.0</v>
      </c>
      <c r="G746" s="3">
        <v>7.0</v>
      </c>
      <c r="H746" s="3" t="s">
        <v>920</v>
      </c>
      <c r="I746" s="3" t="s">
        <v>921</v>
      </c>
      <c r="J746" s="3" t="s">
        <v>922</v>
      </c>
      <c r="K746" s="3" t="s">
        <v>24</v>
      </c>
      <c r="L746" s="3">
        <v>3.0</v>
      </c>
      <c r="M746" s="3" t="s">
        <v>25</v>
      </c>
      <c r="N746" s="3" t="s">
        <v>1165</v>
      </c>
      <c r="O746" s="3" t="s">
        <v>1166</v>
      </c>
      <c r="P746" s="4">
        <v>26927.0</v>
      </c>
      <c r="Q746" s="3" t="s">
        <v>37</v>
      </c>
      <c r="S746" s="3" t="s">
        <v>29</v>
      </c>
    </row>
    <row r="747">
      <c r="A747" s="2">
        <v>42318.71487268519</v>
      </c>
      <c r="B747" s="3">
        <v>44.0</v>
      </c>
      <c r="C747" s="3" t="s">
        <v>19</v>
      </c>
      <c r="D747" s="3">
        <v>88.0</v>
      </c>
      <c r="E747" s="3" t="s">
        <v>373</v>
      </c>
      <c r="F747" s="3">
        <v>4.0</v>
      </c>
      <c r="G747" s="3">
        <v>7.0</v>
      </c>
      <c r="H747" s="3" t="s">
        <v>920</v>
      </c>
      <c r="I747" s="3" t="s">
        <v>921</v>
      </c>
      <c r="J747" s="3" t="s">
        <v>922</v>
      </c>
      <c r="K747" s="3" t="s">
        <v>24</v>
      </c>
      <c r="L747" s="3">
        <v>4.0</v>
      </c>
      <c r="M747" s="3" t="s">
        <v>30</v>
      </c>
      <c r="N747" s="3" t="s">
        <v>1167</v>
      </c>
      <c r="O747" s="3" t="s">
        <v>726</v>
      </c>
      <c r="P747" s="4">
        <v>28637.0</v>
      </c>
      <c r="Q747" s="3" t="s">
        <v>247</v>
      </c>
      <c r="S747" s="3" t="s">
        <v>34</v>
      </c>
    </row>
    <row r="748">
      <c r="A748" s="2">
        <v>42318.71487268519</v>
      </c>
      <c r="B748" s="3">
        <v>44.0</v>
      </c>
      <c r="C748" s="3" t="s">
        <v>19</v>
      </c>
      <c r="D748" s="3">
        <v>88.0</v>
      </c>
      <c r="E748" s="3" t="s">
        <v>373</v>
      </c>
      <c r="F748" s="3">
        <v>4.0</v>
      </c>
      <c r="G748" s="3">
        <v>7.0</v>
      </c>
      <c r="H748" s="3" t="s">
        <v>920</v>
      </c>
      <c r="I748" s="3" t="s">
        <v>921</v>
      </c>
      <c r="J748" s="3" t="s">
        <v>922</v>
      </c>
      <c r="K748" s="3" t="s">
        <v>24</v>
      </c>
      <c r="L748" s="3">
        <v>5.0</v>
      </c>
      <c r="M748" s="3" t="s">
        <v>25</v>
      </c>
      <c r="N748" s="3" t="s">
        <v>1168</v>
      </c>
      <c r="O748" s="3" t="s">
        <v>168</v>
      </c>
      <c r="P748" s="4">
        <v>23098.0</v>
      </c>
      <c r="Q748" s="3" t="s">
        <v>60</v>
      </c>
      <c r="S748" s="3" t="s">
        <v>34</v>
      </c>
    </row>
    <row r="749">
      <c r="A749" s="2">
        <v>42318.71487268519</v>
      </c>
      <c r="B749" s="3">
        <v>44.0</v>
      </c>
      <c r="C749" s="3" t="s">
        <v>19</v>
      </c>
      <c r="D749" s="3">
        <v>88.0</v>
      </c>
      <c r="E749" s="3" t="s">
        <v>373</v>
      </c>
      <c r="F749" s="3">
        <v>4.0</v>
      </c>
      <c r="G749" s="3">
        <v>7.0</v>
      </c>
      <c r="H749" s="3" t="s">
        <v>920</v>
      </c>
      <c r="I749" s="3" t="s">
        <v>921</v>
      </c>
      <c r="J749" s="3" t="s">
        <v>922</v>
      </c>
      <c r="K749" s="3" t="s">
        <v>24</v>
      </c>
      <c r="L749" s="3">
        <v>6.0</v>
      </c>
      <c r="M749" s="3" t="s">
        <v>30</v>
      </c>
      <c r="N749" s="3" t="s">
        <v>1169</v>
      </c>
      <c r="O749" s="3" t="s">
        <v>375</v>
      </c>
      <c r="P749" s="4">
        <v>25097.0</v>
      </c>
      <c r="Q749" s="3" t="s">
        <v>72</v>
      </c>
      <c r="S749" s="3" t="s">
        <v>29</v>
      </c>
    </row>
    <row r="750">
      <c r="A750" s="2">
        <v>42318.71487268519</v>
      </c>
      <c r="B750" s="3">
        <v>44.0</v>
      </c>
      <c r="C750" s="3" t="s">
        <v>19</v>
      </c>
      <c r="D750" s="3">
        <v>88.0</v>
      </c>
      <c r="E750" s="3" t="s">
        <v>373</v>
      </c>
      <c r="F750" s="3">
        <v>4.0</v>
      </c>
      <c r="G750" s="3">
        <v>7.0</v>
      </c>
      <c r="H750" s="3" t="s">
        <v>920</v>
      </c>
      <c r="I750" s="3" t="s">
        <v>921</v>
      </c>
      <c r="J750" s="3" t="s">
        <v>922</v>
      </c>
      <c r="K750" s="3" t="s">
        <v>24</v>
      </c>
      <c r="L750" s="3">
        <v>7.0</v>
      </c>
      <c r="M750" s="3" t="s">
        <v>25</v>
      </c>
      <c r="N750" s="3" t="s">
        <v>1170</v>
      </c>
      <c r="O750" s="3" t="s">
        <v>42</v>
      </c>
      <c r="P750" s="4">
        <v>22421.0</v>
      </c>
      <c r="Q750" s="3" t="s">
        <v>1171</v>
      </c>
      <c r="S750" s="3" t="s">
        <v>34</v>
      </c>
    </row>
    <row r="751">
      <c r="A751" s="2">
        <v>42318.71487268519</v>
      </c>
      <c r="B751" s="3">
        <v>44.0</v>
      </c>
      <c r="C751" s="3" t="s">
        <v>19</v>
      </c>
      <c r="D751" s="3">
        <v>88.0</v>
      </c>
      <c r="E751" s="3" t="s">
        <v>373</v>
      </c>
      <c r="F751" s="3">
        <v>4.0</v>
      </c>
      <c r="G751" s="3">
        <v>7.0</v>
      </c>
      <c r="H751" s="3" t="s">
        <v>920</v>
      </c>
      <c r="I751" s="3" t="s">
        <v>921</v>
      </c>
      <c r="J751" s="3" t="s">
        <v>922</v>
      </c>
      <c r="K751" s="3" t="s">
        <v>24</v>
      </c>
      <c r="L751" s="3">
        <v>8.0</v>
      </c>
      <c r="M751" s="3" t="s">
        <v>30</v>
      </c>
      <c r="N751" s="3" t="s">
        <v>1172</v>
      </c>
      <c r="O751" s="3" t="s">
        <v>1021</v>
      </c>
      <c r="P751" s="4">
        <v>22659.0</v>
      </c>
      <c r="Q751" s="3" t="s">
        <v>189</v>
      </c>
      <c r="S751" s="3" t="s">
        <v>34</v>
      </c>
    </row>
    <row r="752">
      <c r="A752" s="2">
        <v>42318.71487268519</v>
      </c>
      <c r="B752" s="3">
        <v>44.0</v>
      </c>
      <c r="C752" s="3" t="s">
        <v>19</v>
      </c>
      <c r="D752" s="3">
        <v>88.0</v>
      </c>
      <c r="E752" s="3" t="s">
        <v>373</v>
      </c>
      <c r="F752" s="3">
        <v>4.0</v>
      </c>
      <c r="G752" s="3">
        <v>7.0</v>
      </c>
      <c r="H752" s="3" t="s">
        <v>920</v>
      </c>
      <c r="I752" s="3" t="s">
        <v>921</v>
      </c>
      <c r="J752" s="3" t="s">
        <v>922</v>
      </c>
      <c r="K752" s="3" t="s">
        <v>24</v>
      </c>
      <c r="L752" s="3">
        <v>9.0</v>
      </c>
      <c r="M752" s="3" t="s">
        <v>25</v>
      </c>
      <c r="N752" s="3" t="s">
        <v>1173</v>
      </c>
      <c r="O752" s="3" t="s">
        <v>1174</v>
      </c>
      <c r="P752" s="4">
        <v>27242.0</v>
      </c>
      <c r="Q752" s="3" t="s">
        <v>132</v>
      </c>
      <c r="S752" s="3" t="s">
        <v>34</v>
      </c>
    </row>
    <row r="753">
      <c r="A753" s="2">
        <v>42318.71487268519</v>
      </c>
      <c r="B753" s="3">
        <v>44.0</v>
      </c>
      <c r="C753" s="3" t="s">
        <v>19</v>
      </c>
      <c r="D753" s="3">
        <v>88.0</v>
      </c>
      <c r="E753" s="3" t="s">
        <v>373</v>
      </c>
      <c r="F753" s="3">
        <v>4.0</v>
      </c>
      <c r="G753" s="3">
        <v>7.0</v>
      </c>
      <c r="H753" s="3" t="s">
        <v>920</v>
      </c>
      <c r="I753" s="3" t="s">
        <v>921</v>
      </c>
      <c r="J753" s="3" t="s">
        <v>922</v>
      </c>
      <c r="K753" s="3" t="s">
        <v>24</v>
      </c>
      <c r="L753" s="3">
        <v>10.0</v>
      </c>
      <c r="M753" s="3" t="s">
        <v>30</v>
      </c>
      <c r="N753" s="3" t="s">
        <v>1175</v>
      </c>
      <c r="O753" s="3" t="s">
        <v>193</v>
      </c>
      <c r="P753" s="4">
        <v>18390.0</v>
      </c>
      <c r="Q753" s="3" t="s">
        <v>105</v>
      </c>
      <c r="S753" s="3" t="s">
        <v>34</v>
      </c>
    </row>
    <row r="754">
      <c r="A754" s="2">
        <v>42318.71487268519</v>
      </c>
      <c r="B754" s="3">
        <v>44.0</v>
      </c>
      <c r="C754" s="3" t="s">
        <v>19</v>
      </c>
      <c r="D754" s="3">
        <v>88.0</v>
      </c>
      <c r="E754" s="3" t="s">
        <v>373</v>
      </c>
      <c r="F754" s="3">
        <v>4.0</v>
      </c>
      <c r="G754" s="3">
        <v>7.0</v>
      </c>
      <c r="H754" s="3" t="s">
        <v>920</v>
      </c>
      <c r="I754" s="3" t="s">
        <v>921</v>
      </c>
      <c r="J754" s="3" t="s">
        <v>922</v>
      </c>
      <c r="K754" s="3" t="s">
        <v>24</v>
      </c>
      <c r="L754" s="3">
        <v>11.0</v>
      </c>
      <c r="M754" s="3" t="s">
        <v>25</v>
      </c>
      <c r="N754" s="3" t="s">
        <v>1176</v>
      </c>
      <c r="O754" s="3" t="s">
        <v>1177</v>
      </c>
      <c r="P754" s="4">
        <v>30851.0</v>
      </c>
      <c r="Q754" s="3" t="s">
        <v>1178</v>
      </c>
      <c r="S754" s="3" t="s">
        <v>34</v>
      </c>
    </row>
    <row r="755">
      <c r="A755" s="2">
        <v>42318.71487268519</v>
      </c>
      <c r="B755" s="3">
        <v>44.0</v>
      </c>
      <c r="C755" s="3" t="s">
        <v>19</v>
      </c>
      <c r="D755" s="3">
        <v>88.0</v>
      </c>
      <c r="E755" s="3" t="s">
        <v>373</v>
      </c>
      <c r="F755" s="3">
        <v>4.0</v>
      </c>
      <c r="G755" s="3">
        <v>7.0</v>
      </c>
      <c r="H755" s="3" t="s">
        <v>920</v>
      </c>
      <c r="I755" s="3" t="s">
        <v>921</v>
      </c>
      <c r="J755" s="3" t="s">
        <v>922</v>
      </c>
      <c r="K755" s="3" t="s">
        <v>24</v>
      </c>
      <c r="L755" s="3">
        <v>12.0</v>
      </c>
      <c r="M755" s="3" t="s">
        <v>30</v>
      </c>
      <c r="N755" s="3" t="s">
        <v>1179</v>
      </c>
      <c r="O755" s="3" t="s">
        <v>1180</v>
      </c>
      <c r="P755" s="4">
        <v>30553.0</v>
      </c>
      <c r="Q755" s="3" t="s">
        <v>189</v>
      </c>
      <c r="S755" s="3" t="s">
        <v>34</v>
      </c>
    </row>
    <row r="756">
      <c r="A756" s="2">
        <v>42318.71487268519</v>
      </c>
      <c r="B756" s="3">
        <v>44.0</v>
      </c>
      <c r="C756" s="3" t="s">
        <v>19</v>
      </c>
      <c r="D756" s="3">
        <v>88.0</v>
      </c>
      <c r="E756" s="3" t="s">
        <v>373</v>
      </c>
      <c r="F756" s="3">
        <v>4.0</v>
      </c>
      <c r="G756" s="3">
        <v>7.0</v>
      </c>
      <c r="H756" s="3" t="s">
        <v>920</v>
      </c>
      <c r="I756" s="3" t="s">
        <v>921</v>
      </c>
      <c r="J756" s="3" t="s">
        <v>922</v>
      </c>
      <c r="K756" s="3" t="s">
        <v>24</v>
      </c>
      <c r="L756" s="3">
        <v>13.0</v>
      </c>
      <c r="M756" s="3" t="s">
        <v>25</v>
      </c>
      <c r="N756" s="3" t="s">
        <v>1181</v>
      </c>
      <c r="O756" s="3" t="s">
        <v>237</v>
      </c>
      <c r="P756" s="4">
        <v>34490.0</v>
      </c>
      <c r="Q756" s="3" t="s">
        <v>191</v>
      </c>
      <c r="S756" s="3" t="s">
        <v>34</v>
      </c>
    </row>
    <row r="757">
      <c r="A757" s="2">
        <v>42318.71487268519</v>
      </c>
      <c r="B757" s="3">
        <v>44.0</v>
      </c>
      <c r="C757" s="3" t="s">
        <v>19</v>
      </c>
      <c r="D757" s="3">
        <v>88.0</v>
      </c>
      <c r="E757" s="3" t="s">
        <v>373</v>
      </c>
      <c r="F757" s="3">
        <v>4.0</v>
      </c>
      <c r="G757" s="3">
        <v>7.0</v>
      </c>
      <c r="H757" s="3" t="s">
        <v>920</v>
      </c>
      <c r="I757" s="3" t="s">
        <v>921</v>
      </c>
      <c r="J757" s="3" t="s">
        <v>922</v>
      </c>
      <c r="K757" s="3" t="s">
        <v>24</v>
      </c>
      <c r="L757" s="3">
        <v>14.0</v>
      </c>
      <c r="M757" s="3" t="s">
        <v>30</v>
      </c>
      <c r="N757" s="3" t="s">
        <v>1182</v>
      </c>
      <c r="O757" s="3" t="s">
        <v>32</v>
      </c>
      <c r="P757" s="4">
        <v>29197.0</v>
      </c>
      <c r="Q757" s="3" t="s">
        <v>75</v>
      </c>
      <c r="S757" s="3" t="s">
        <v>34</v>
      </c>
    </row>
    <row r="758">
      <c r="A758" s="2">
        <v>42318.71487268519</v>
      </c>
      <c r="B758" s="3">
        <v>44.0</v>
      </c>
      <c r="C758" s="3" t="s">
        <v>19</v>
      </c>
      <c r="D758" s="3">
        <v>8.0</v>
      </c>
      <c r="E758" s="3" t="s">
        <v>20</v>
      </c>
      <c r="F758" s="3">
        <v>5.0</v>
      </c>
      <c r="G758" s="3">
        <v>6.0</v>
      </c>
      <c r="H758" s="3" t="s">
        <v>1183</v>
      </c>
      <c r="I758" s="3" t="s">
        <v>1184</v>
      </c>
      <c r="J758" s="3" t="s">
        <v>1185</v>
      </c>
      <c r="K758" s="3" t="s">
        <v>24</v>
      </c>
      <c r="L758" s="3">
        <v>1.0</v>
      </c>
      <c r="M758" s="3" t="s">
        <v>25</v>
      </c>
      <c r="N758" s="3" t="s">
        <v>1186</v>
      </c>
      <c r="O758" s="3" t="s">
        <v>36</v>
      </c>
      <c r="P758" s="4">
        <v>32280.0</v>
      </c>
      <c r="Q758" s="3" t="s">
        <v>418</v>
      </c>
      <c r="S758" s="3" t="s">
        <v>34</v>
      </c>
    </row>
    <row r="759">
      <c r="A759" s="2">
        <v>42318.71487268519</v>
      </c>
      <c r="B759" s="3">
        <v>44.0</v>
      </c>
      <c r="C759" s="3" t="s">
        <v>19</v>
      </c>
      <c r="D759" s="3">
        <v>8.0</v>
      </c>
      <c r="E759" s="3" t="s">
        <v>20</v>
      </c>
      <c r="F759" s="3">
        <v>5.0</v>
      </c>
      <c r="G759" s="3">
        <v>6.0</v>
      </c>
      <c r="H759" s="3" t="s">
        <v>1183</v>
      </c>
      <c r="I759" s="3" t="s">
        <v>1184</v>
      </c>
      <c r="J759" s="3" t="s">
        <v>1185</v>
      </c>
      <c r="K759" s="3" t="s">
        <v>24</v>
      </c>
      <c r="L759" s="3">
        <v>2.0</v>
      </c>
      <c r="M759" s="3" t="s">
        <v>30</v>
      </c>
      <c r="N759" s="3" t="s">
        <v>1187</v>
      </c>
      <c r="O759" s="3" t="s">
        <v>960</v>
      </c>
      <c r="P759" s="4">
        <v>19002.0</v>
      </c>
      <c r="Q759" s="3" t="s">
        <v>132</v>
      </c>
      <c r="S759" s="3" t="s">
        <v>34</v>
      </c>
    </row>
    <row r="760">
      <c r="A760" s="2">
        <v>42318.71487268519</v>
      </c>
      <c r="B760" s="3">
        <v>44.0</v>
      </c>
      <c r="C760" s="3" t="s">
        <v>19</v>
      </c>
      <c r="D760" s="3">
        <v>8.0</v>
      </c>
      <c r="E760" s="3" t="s">
        <v>20</v>
      </c>
      <c r="F760" s="3">
        <v>5.0</v>
      </c>
      <c r="G760" s="3">
        <v>6.0</v>
      </c>
      <c r="H760" s="3" t="s">
        <v>1183</v>
      </c>
      <c r="I760" s="3" t="s">
        <v>1184</v>
      </c>
      <c r="J760" s="3" t="s">
        <v>1185</v>
      </c>
      <c r="K760" s="3" t="s">
        <v>24</v>
      </c>
      <c r="L760" s="3">
        <v>3.0</v>
      </c>
      <c r="M760" s="3" t="s">
        <v>25</v>
      </c>
      <c r="N760" s="3" t="s">
        <v>1188</v>
      </c>
      <c r="O760" s="3" t="s">
        <v>1189</v>
      </c>
      <c r="P760" s="4">
        <v>33421.0</v>
      </c>
      <c r="Q760" s="3" t="s">
        <v>132</v>
      </c>
      <c r="S760" s="3" t="s">
        <v>34</v>
      </c>
    </row>
    <row r="761">
      <c r="A761" s="2">
        <v>42318.71487268519</v>
      </c>
      <c r="B761" s="3">
        <v>44.0</v>
      </c>
      <c r="C761" s="3" t="s">
        <v>19</v>
      </c>
      <c r="D761" s="3">
        <v>8.0</v>
      </c>
      <c r="E761" s="3" t="s">
        <v>20</v>
      </c>
      <c r="F761" s="3">
        <v>5.0</v>
      </c>
      <c r="G761" s="3">
        <v>6.0</v>
      </c>
      <c r="H761" s="3" t="s">
        <v>1183</v>
      </c>
      <c r="I761" s="3" t="s">
        <v>1184</v>
      </c>
      <c r="J761" s="3" t="s">
        <v>1185</v>
      </c>
      <c r="K761" s="3" t="s">
        <v>24</v>
      </c>
      <c r="L761" s="3">
        <v>4.0</v>
      </c>
      <c r="M761" s="3" t="s">
        <v>30</v>
      </c>
      <c r="N761" s="3" t="s">
        <v>1190</v>
      </c>
      <c r="O761" s="3" t="s">
        <v>1191</v>
      </c>
      <c r="P761" s="4">
        <v>29975.0</v>
      </c>
      <c r="Q761" s="3" t="s">
        <v>43</v>
      </c>
      <c r="S761" s="3" t="s">
        <v>34</v>
      </c>
    </row>
    <row r="762">
      <c r="A762" s="2">
        <v>42318.71487268519</v>
      </c>
      <c r="B762" s="3">
        <v>44.0</v>
      </c>
      <c r="C762" s="3" t="s">
        <v>19</v>
      </c>
      <c r="D762" s="3">
        <v>8.0</v>
      </c>
      <c r="E762" s="3" t="s">
        <v>20</v>
      </c>
      <c r="F762" s="3">
        <v>5.0</v>
      </c>
      <c r="G762" s="3">
        <v>6.0</v>
      </c>
      <c r="H762" s="3" t="s">
        <v>1183</v>
      </c>
      <c r="I762" s="3" t="s">
        <v>1184</v>
      </c>
      <c r="J762" s="3" t="s">
        <v>1185</v>
      </c>
      <c r="K762" s="3" t="s">
        <v>24</v>
      </c>
      <c r="L762" s="3">
        <v>5.0</v>
      </c>
      <c r="M762" s="3" t="s">
        <v>25</v>
      </c>
      <c r="N762" s="3" t="s">
        <v>1192</v>
      </c>
      <c r="O762" s="3" t="s">
        <v>1193</v>
      </c>
      <c r="P762" s="4">
        <v>34747.0</v>
      </c>
      <c r="Q762" s="3" t="s">
        <v>191</v>
      </c>
      <c r="S762" s="3" t="s">
        <v>34</v>
      </c>
    </row>
    <row r="763">
      <c r="A763" s="2">
        <v>42318.71487268519</v>
      </c>
      <c r="B763" s="3">
        <v>44.0</v>
      </c>
      <c r="C763" s="3" t="s">
        <v>19</v>
      </c>
      <c r="D763" s="3">
        <v>8.0</v>
      </c>
      <c r="E763" s="3" t="s">
        <v>20</v>
      </c>
      <c r="F763" s="3">
        <v>5.0</v>
      </c>
      <c r="G763" s="3">
        <v>6.0</v>
      </c>
      <c r="H763" s="3" t="s">
        <v>1183</v>
      </c>
      <c r="I763" s="3" t="s">
        <v>1184</v>
      </c>
      <c r="J763" s="3" t="s">
        <v>1185</v>
      </c>
      <c r="K763" s="3" t="s">
        <v>24</v>
      </c>
      <c r="L763" s="3">
        <v>6.0</v>
      </c>
      <c r="M763" s="3" t="s">
        <v>30</v>
      </c>
      <c r="N763" s="3" t="s">
        <v>1194</v>
      </c>
      <c r="O763" s="3" t="s">
        <v>1195</v>
      </c>
      <c r="P763" s="4">
        <v>30193.0</v>
      </c>
      <c r="Q763" s="3" t="s">
        <v>33</v>
      </c>
      <c r="S763" s="3" t="s">
        <v>34</v>
      </c>
    </row>
    <row r="764">
      <c r="A764" s="2">
        <v>42318.71487268519</v>
      </c>
      <c r="B764" s="3">
        <v>44.0</v>
      </c>
      <c r="C764" s="3" t="s">
        <v>19</v>
      </c>
      <c r="D764" s="3">
        <v>8.0</v>
      </c>
      <c r="E764" s="3" t="s">
        <v>20</v>
      </c>
      <c r="F764" s="3">
        <v>5.0</v>
      </c>
      <c r="G764" s="3">
        <v>6.0</v>
      </c>
      <c r="H764" s="3" t="s">
        <v>1183</v>
      </c>
      <c r="I764" s="3" t="s">
        <v>1184</v>
      </c>
      <c r="J764" s="3" t="s">
        <v>1185</v>
      </c>
      <c r="K764" s="3" t="s">
        <v>24</v>
      </c>
      <c r="L764" s="3">
        <v>7.0</v>
      </c>
      <c r="M764" s="3" t="s">
        <v>25</v>
      </c>
      <c r="N764" s="3" t="s">
        <v>1196</v>
      </c>
      <c r="O764" s="3" t="s">
        <v>78</v>
      </c>
      <c r="P764" s="4">
        <v>31592.0</v>
      </c>
      <c r="Q764" s="3" t="s">
        <v>75</v>
      </c>
      <c r="S764" s="3" t="s">
        <v>34</v>
      </c>
    </row>
    <row r="765">
      <c r="A765" s="2">
        <v>42318.71487268519</v>
      </c>
      <c r="B765" s="3">
        <v>44.0</v>
      </c>
      <c r="C765" s="3" t="s">
        <v>19</v>
      </c>
      <c r="D765" s="3">
        <v>8.0</v>
      </c>
      <c r="E765" s="3" t="s">
        <v>20</v>
      </c>
      <c r="F765" s="3">
        <v>5.0</v>
      </c>
      <c r="G765" s="3">
        <v>6.0</v>
      </c>
      <c r="H765" s="3" t="s">
        <v>1183</v>
      </c>
      <c r="I765" s="3" t="s">
        <v>1184</v>
      </c>
      <c r="J765" s="3" t="s">
        <v>1185</v>
      </c>
      <c r="K765" s="3" t="s">
        <v>24</v>
      </c>
      <c r="L765" s="3">
        <v>8.0</v>
      </c>
      <c r="M765" s="3" t="s">
        <v>30</v>
      </c>
      <c r="N765" s="3" t="s">
        <v>689</v>
      </c>
      <c r="O765" s="3" t="s">
        <v>1197</v>
      </c>
      <c r="P765" s="4">
        <v>20374.0</v>
      </c>
      <c r="Q765" s="3" t="s">
        <v>132</v>
      </c>
      <c r="S765" s="3" t="s">
        <v>34</v>
      </c>
    </row>
    <row r="766">
      <c r="A766" s="2">
        <v>42318.71487268519</v>
      </c>
      <c r="B766" s="3">
        <v>44.0</v>
      </c>
      <c r="C766" s="3" t="s">
        <v>19</v>
      </c>
      <c r="D766" s="3">
        <v>8.0</v>
      </c>
      <c r="E766" s="3" t="s">
        <v>20</v>
      </c>
      <c r="F766" s="3">
        <v>5.0</v>
      </c>
      <c r="G766" s="3">
        <v>6.0</v>
      </c>
      <c r="H766" s="3" t="s">
        <v>1183</v>
      </c>
      <c r="I766" s="3" t="s">
        <v>1184</v>
      </c>
      <c r="J766" s="3" t="s">
        <v>1185</v>
      </c>
      <c r="K766" s="3" t="s">
        <v>24</v>
      </c>
      <c r="L766" s="3">
        <v>9.0</v>
      </c>
      <c r="M766" s="3" t="s">
        <v>25</v>
      </c>
      <c r="N766" s="3" t="s">
        <v>1198</v>
      </c>
      <c r="O766" s="3" t="s">
        <v>123</v>
      </c>
      <c r="P766" s="4">
        <v>18825.0</v>
      </c>
      <c r="Q766" s="3" t="s">
        <v>96</v>
      </c>
      <c r="S766" s="3" t="s">
        <v>34</v>
      </c>
    </row>
    <row r="767">
      <c r="A767" s="2">
        <v>42318.71487268519</v>
      </c>
      <c r="B767" s="3">
        <v>44.0</v>
      </c>
      <c r="C767" s="3" t="s">
        <v>19</v>
      </c>
      <c r="D767" s="3">
        <v>8.0</v>
      </c>
      <c r="E767" s="3" t="s">
        <v>20</v>
      </c>
      <c r="F767" s="3">
        <v>5.0</v>
      </c>
      <c r="G767" s="3">
        <v>6.0</v>
      </c>
      <c r="H767" s="3" t="s">
        <v>1183</v>
      </c>
      <c r="I767" s="3" t="s">
        <v>1184</v>
      </c>
      <c r="J767" s="3" t="s">
        <v>1185</v>
      </c>
      <c r="K767" s="3" t="s">
        <v>24</v>
      </c>
      <c r="L767" s="3">
        <v>10.0</v>
      </c>
      <c r="M767" s="3" t="s">
        <v>30</v>
      </c>
      <c r="N767" s="3" t="s">
        <v>1199</v>
      </c>
      <c r="O767" s="3" t="s">
        <v>139</v>
      </c>
      <c r="P767" s="4">
        <v>28644.0</v>
      </c>
      <c r="Q767" s="3" t="s">
        <v>43</v>
      </c>
      <c r="S767" s="3" t="s">
        <v>34</v>
      </c>
    </row>
    <row r="768">
      <c r="A768" s="2">
        <v>42318.71487268519</v>
      </c>
      <c r="B768" s="3">
        <v>44.0</v>
      </c>
      <c r="C768" s="3" t="s">
        <v>19</v>
      </c>
      <c r="D768" s="3">
        <v>8.0</v>
      </c>
      <c r="E768" s="3" t="s">
        <v>20</v>
      </c>
      <c r="F768" s="3">
        <v>5.0</v>
      </c>
      <c r="G768" s="3">
        <v>6.0</v>
      </c>
      <c r="H768" s="3" t="s">
        <v>1183</v>
      </c>
      <c r="I768" s="3" t="s">
        <v>1184</v>
      </c>
      <c r="J768" s="3" t="s">
        <v>1185</v>
      </c>
      <c r="K768" s="3" t="s">
        <v>24</v>
      </c>
      <c r="L768" s="3">
        <v>11.0</v>
      </c>
      <c r="M768" s="3" t="s">
        <v>25</v>
      </c>
      <c r="N768" s="3" t="s">
        <v>1200</v>
      </c>
      <c r="O768" s="3" t="s">
        <v>1201</v>
      </c>
      <c r="P768" s="4">
        <v>33532.0</v>
      </c>
      <c r="Q768" s="3" t="s">
        <v>132</v>
      </c>
      <c r="S768" s="3" t="s">
        <v>34</v>
      </c>
    </row>
    <row r="769">
      <c r="A769" s="2">
        <v>42318.71487268519</v>
      </c>
      <c r="B769" s="3">
        <v>44.0</v>
      </c>
      <c r="C769" s="3" t="s">
        <v>19</v>
      </c>
      <c r="D769" s="3">
        <v>10.0</v>
      </c>
      <c r="E769" s="3" t="s">
        <v>61</v>
      </c>
      <c r="F769" s="3">
        <v>5.0</v>
      </c>
      <c r="G769" s="3">
        <v>6.0</v>
      </c>
      <c r="H769" s="3" t="s">
        <v>1183</v>
      </c>
      <c r="I769" s="3" t="s">
        <v>1184</v>
      </c>
      <c r="J769" s="3" t="s">
        <v>1185</v>
      </c>
      <c r="K769" s="3" t="s">
        <v>24</v>
      </c>
      <c r="L769" s="3">
        <v>1.0</v>
      </c>
      <c r="M769" s="3" t="s">
        <v>25</v>
      </c>
      <c r="N769" s="3" t="s">
        <v>1202</v>
      </c>
      <c r="O769" s="3" t="s">
        <v>421</v>
      </c>
      <c r="P769" s="4">
        <v>20265.0</v>
      </c>
      <c r="Q769" s="3" t="s">
        <v>46</v>
      </c>
      <c r="S769" s="3" t="s">
        <v>29</v>
      </c>
    </row>
    <row r="770">
      <c r="A770" s="2">
        <v>42318.71487268519</v>
      </c>
      <c r="B770" s="3">
        <v>44.0</v>
      </c>
      <c r="C770" s="3" t="s">
        <v>19</v>
      </c>
      <c r="D770" s="3">
        <v>10.0</v>
      </c>
      <c r="E770" s="3" t="s">
        <v>61</v>
      </c>
      <c r="F770" s="3">
        <v>5.0</v>
      </c>
      <c r="G770" s="3">
        <v>6.0</v>
      </c>
      <c r="H770" s="3" t="s">
        <v>1183</v>
      </c>
      <c r="I770" s="3" t="s">
        <v>1184</v>
      </c>
      <c r="J770" s="3" t="s">
        <v>1185</v>
      </c>
      <c r="K770" s="3" t="s">
        <v>24</v>
      </c>
      <c r="L770" s="3">
        <v>2.0</v>
      </c>
      <c r="M770" s="3" t="s">
        <v>30</v>
      </c>
      <c r="N770" s="3" t="s">
        <v>1203</v>
      </c>
      <c r="O770" s="3" t="s">
        <v>1204</v>
      </c>
      <c r="P770" s="4">
        <v>32218.0</v>
      </c>
      <c r="Q770" s="3" t="s">
        <v>40</v>
      </c>
      <c r="S770" s="3" t="s">
        <v>34</v>
      </c>
    </row>
    <row r="771">
      <c r="A771" s="2">
        <v>42318.71487268519</v>
      </c>
      <c r="B771" s="3">
        <v>44.0</v>
      </c>
      <c r="C771" s="3" t="s">
        <v>19</v>
      </c>
      <c r="D771" s="3">
        <v>10.0</v>
      </c>
      <c r="E771" s="3" t="s">
        <v>61</v>
      </c>
      <c r="F771" s="3">
        <v>5.0</v>
      </c>
      <c r="G771" s="3">
        <v>6.0</v>
      </c>
      <c r="H771" s="3" t="s">
        <v>1183</v>
      </c>
      <c r="I771" s="3" t="s">
        <v>1184</v>
      </c>
      <c r="J771" s="3" t="s">
        <v>1185</v>
      </c>
      <c r="K771" s="3" t="s">
        <v>24</v>
      </c>
      <c r="L771" s="3">
        <v>3.0</v>
      </c>
      <c r="M771" s="3" t="s">
        <v>25</v>
      </c>
      <c r="N771" s="3" t="s">
        <v>459</v>
      </c>
      <c r="O771" s="3" t="s">
        <v>1068</v>
      </c>
      <c r="P771" s="4">
        <v>32047.0</v>
      </c>
      <c r="Q771" s="3" t="s">
        <v>1205</v>
      </c>
      <c r="S771" s="3" t="s">
        <v>34</v>
      </c>
    </row>
    <row r="772">
      <c r="A772" s="2">
        <v>42318.71487268519</v>
      </c>
      <c r="B772" s="3">
        <v>44.0</v>
      </c>
      <c r="C772" s="3" t="s">
        <v>19</v>
      </c>
      <c r="D772" s="3">
        <v>10.0</v>
      </c>
      <c r="E772" s="3" t="s">
        <v>61</v>
      </c>
      <c r="F772" s="3">
        <v>5.0</v>
      </c>
      <c r="G772" s="3">
        <v>6.0</v>
      </c>
      <c r="H772" s="3" t="s">
        <v>1183</v>
      </c>
      <c r="I772" s="3" t="s">
        <v>1184</v>
      </c>
      <c r="J772" s="3" t="s">
        <v>1185</v>
      </c>
      <c r="K772" s="3" t="s">
        <v>24</v>
      </c>
      <c r="L772" s="3">
        <v>4.0</v>
      </c>
      <c r="M772" s="3" t="s">
        <v>30</v>
      </c>
      <c r="N772" s="3" t="s">
        <v>1206</v>
      </c>
      <c r="O772" s="3" t="s">
        <v>121</v>
      </c>
      <c r="P772" s="4">
        <v>28090.0</v>
      </c>
      <c r="Q772" s="3" t="s">
        <v>132</v>
      </c>
      <c r="S772" s="3" t="s">
        <v>34</v>
      </c>
    </row>
    <row r="773">
      <c r="A773" s="2">
        <v>42318.71487268519</v>
      </c>
      <c r="B773" s="3">
        <v>44.0</v>
      </c>
      <c r="C773" s="3" t="s">
        <v>19</v>
      </c>
      <c r="D773" s="3">
        <v>10.0</v>
      </c>
      <c r="E773" s="3" t="s">
        <v>61</v>
      </c>
      <c r="F773" s="3">
        <v>5.0</v>
      </c>
      <c r="G773" s="3">
        <v>6.0</v>
      </c>
      <c r="H773" s="3" t="s">
        <v>1183</v>
      </c>
      <c r="I773" s="3" t="s">
        <v>1184</v>
      </c>
      <c r="J773" s="3" t="s">
        <v>1185</v>
      </c>
      <c r="K773" s="3" t="s">
        <v>24</v>
      </c>
      <c r="L773" s="3">
        <v>5.0</v>
      </c>
      <c r="M773" s="3" t="s">
        <v>25</v>
      </c>
      <c r="N773" s="3" t="s">
        <v>1207</v>
      </c>
      <c r="O773" s="3" t="s">
        <v>257</v>
      </c>
      <c r="P773" s="4">
        <v>17097.0</v>
      </c>
      <c r="Q773" s="3" t="s">
        <v>105</v>
      </c>
      <c r="S773" s="3" t="s">
        <v>34</v>
      </c>
    </row>
    <row r="774">
      <c r="A774" s="2">
        <v>42318.71487268519</v>
      </c>
      <c r="B774" s="3">
        <v>44.0</v>
      </c>
      <c r="C774" s="3" t="s">
        <v>19</v>
      </c>
      <c r="D774" s="3">
        <v>10.0</v>
      </c>
      <c r="E774" s="3" t="s">
        <v>61</v>
      </c>
      <c r="F774" s="3">
        <v>5.0</v>
      </c>
      <c r="G774" s="3">
        <v>6.0</v>
      </c>
      <c r="H774" s="3" t="s">
        <v>1183</v>
      </c>
      <c r="I774" s="3" t="s">
        <v>1184</v>
      </c>
      <c r="J774" s="3" t="s">
        <v>1185</v>
      </c>
      <c r="K774" s="3" t="s">
        <v>24</v>
      </c>
      <c r="L774" s="3">
        <v>6.0</v>
      </c>
      <c r="M774" s="3" t="s">
        <v>30</v>
      </c>
      <c r="N774" s="3" t="s">
        <v>1208</v>
      </c>
      <c r="O774" s="3" t="s">
        <v>975</v>
      </c>
      <c r="P774" s="4">
        <v>16661.0</v>
      </c>
      <c r="Q774" s="3" t="s">
        <v>49</v>
      </c>
      <c r="S774" s="3" t="s">
        <v>34</v>
      </c>
    </row>
    <row r="775">
      <c r="A775" s="2">
        <v>42318.71487268519</v>
      </c>
      <c r="B775" s="3">
        <v>44.0</v>
      </c>
      <c r="C775" s="3" t="s">
        <v>19</v>
      </c>
      <c r="D775" s="3">
        <v>10.0</v>
      </c>
      <c r="E775" s="3" t="s">
        <v>61</v>
      </c>
      <c r="F775" s="3">
        <v>5.0</v>
      </c>
      <c r="G775" s="3">
        <v>6.0</v>
      </c>
      <c r="H775" s="3" t="s">
        <v>1183</v>
      </c>
      <c r="I775" s="3" t="s">
        <v>1184</v>
      </c>
      <c r="J775" s="3" t="s">
        <v>1185</v>
      </c>
      <c r="K775" s="3" t="s">
        <v>24</v>
      </c>
      <c r="L775" s="3">
        <v>7.0</v>
      </c>
      <c r="M775" s="3" t="s">
        <v>25</v>
      </c>
      <c r="N775" s="3" t="s">
        <v>1209</v>
      </c>
      <c r="O775" s="3" t="s">
        <v>914</v>
      </c>
      <c r="P775" s="4">
        <v>23145.0</v>
      </c>
      <c r="Q775" s="3" t="s">
        <v>46</v>
      </c>
      <c r="S775" s="3" t="s">
        <v>34</v>
      </c>
    </row>
    <row r="776">
      <c r="A776" s="2">
        <v>42318.71487268519</v>
      </c>
      <c r="B776" s="3">
        <v>44.0</v>
      </c>
      <c r="C776" s="3" t="s">
        <v>19</v>
      </c>
      <c r="D776" s="3">
        <v>10.0</v>
      </c>
      <c r="E776" s="3" t="s">
        <v>61</v>
      </c>
      <c r="F776" s="3">
        <v>5.0</v>
      </c>
      <c r="G776" s="3">
        <v>6.0</v>
      </c>
      <c r="H776" s="3" t="s">
        <v>1183</v>
      </c>
      <c r="I776" s="3" t="s">
        <v>1184</v>
      </c>
      <c r="J776" s="3" t="s">
        <v>1185</v>
      </c>
      <c r="K776" s="3" t="s">
        <v>24</v>
      </c>
      <c r="L776" s="3">
        <v>8.0</v>
      </c>
      <c r="M776" s="3" t="s">
        <v>30</v>
      </c>
      <c r="N776" s="3" t="s">
        <v>1210</v>
      </c>
      <c r="O776" s="3" t="s">
        <v>803</v>
      </c>
      <c r="P776" s="4">
        <v>19521.0</v>
      </c>
      <c r="Q776" s="3" t="s">
        <v>49</v>
      </c>
      <c r="S776" s="3" t="s">
        <v>34</v>
      </c>
    </row>
    <row r="777">
      <c r="A777" s="2">
        <v>42318.71487268519</v>
      </c>
      <c r="B777" s="3">
        <v>44.0</v>
      </c>
      <c r="C777" s="3" t="s">
        <v>19</v>
      </c>
      <c r="D777" s="3">
        <v>10.0</v>
      </c>
      <c r="E777" s="3" t="s">
        <v>61</v>
      </c>
      <c r="F777" s="3">
        <v>5.0</v>
      </c>
      <c r="G777" s="3">
        <v>6.0</v>
      </c>
      <c r="H777" s="3" t="s">
        <v>1183</v>
      </c>
      <c r="I777" s="3" t="s">
        <v>1184</v>
      </c>
      <c r="J777" s="3" t="s">
        <v>1185</v>
      </c>
      <c r="K777" s="3" t="s">
        <v>24</v>
      </c>
      <c r="L777" s="3">
        <v>9.0</v>
      </c>
      <c r="M777" s="3" t="s">
        <v>25</v>
      </c>
      <c r="N777" s="3" t="s">
        <v>1211</v>
      </c>
      <c r="O777" s="3" t="s">
        <v>218</v>
      </c>
      <c r="P777" s="4">
        <v>22929.0</v>
      </c>
      <c r="Q777" s="3" t="s">
        <v>189</v>
      </c>
      <c r="S777" s="3" t="s">
        <v>34</v>
      </c>
    </row>
    <row r="778">
      <c r="A778" s="2">
        <v>42318.71487268519</v>
      </c>
      <c r="B778" s="3">
        <v>44.0</v>
      </c>
      <c r="C778" s="3" t="s">
        <v>19</v>
      </c>
      <c r="D778" s="3">
        <v>10.0</v>
      </c>
      <c r="E778" s="3" t="s">
        <v>61</v>
      </c>
      <c r="F778" s="3">
        <v>5.0</v>
      </c>
      <c r="G778" s="3">
        <v>6.0</v>
      </c>
      <c r="H778" s="3" t="s">
        <v>1183</v>
      </c>
      <c r="I778" s="3" t="s">
        <v>1184</v>
      </c>
      <c r="J778" s="3" t="s">
        <v>1185</v>
      </c>
      <c r="K778" s="3" t="s">
        <v>24</v>
      </c>
      <c r="L778" s="3">
        <v>10.0</v>
      </c>
      <c r="M778" s="3" t="s">
        <v>30</v>
      </c>
      <c r="N778" s="3" t="s">
        <v>1212</v>
      </c>
      <c r="O778" s="3" t="s">
        <v>737</v>
      </c>
      <c r="P778" s="4">
        <v>18202.0</v>
      </c>
      <c r="Q778" s="3" t="s">
        <v>105</v>
      </c>
      <c r="S778" s="3" t="s">
        <v>34</v>
      </c>
    </row>
    <row r="779">
      <c r="A779" s="2">
        <v>42318.71487268519</v>
      </c>
      <c r="B779" s="3">
        <v>44.0</v>
      </c>
      <c r="C779" s="3" t="s">
        <v>19</v>
      </c>
      <c r="D779" s="3">
        <v>10.0</v>
      </c>
      <c r="E779" s="3" t="s">
        <v>61</v>
      </c>
      <c r="F779" s="3">
        <v>5.0</v>
      </c>
      <c r="G779" s="3">
        <v>6.0</v>
      </c>
      <c r="H779" s="3" t="s">
        <v>1183</v>
      </c>
      <c r="I779" s="3" t="s">
        <v>1184</v>
      </c>
      <c r="J779" s="3" t="s">
        <v>1185</v>
      </c>
      <c r="K779" s="3" t="s">
        <v>24</v>
      </c>
      <c r="L779" s="3">
        <v>11.0</v>
      </c>
      <c r="M779" s="3" t="s">
        <v>25</v>
      </c>
      <c r="N779" s="3" t="s">
        <v>1213</v>
      </c>
      <c r="O779" s="3" t="s">
        <v>119</v>
      </c>
      <c r="P779" s="4">
        <v>24094.0</v>
      </c>
      <c r="Q779" s="3" t="s">
        <v>46</v>
      </c>
      <c r="S779" s="3" t="s">
        <v>34</v>
      </c>
    </row>
    <row r="780">
      <c r="A780" s="2">
        <v>42318.71487268519</v>
      </c>
      <c r="B780" s="3">
        <v>44.0</v>
      </c>
      <c r="C780" s="3" t="s">
        <v>19</v>
      </c>
      <c r="D780" s="3">
        <v>51.0</v>
      </c>
      <c r="E780" s="3" t="s">
        <v>87</v>
      </c>
      <c r="F780" s="3">
        <v>5.0</v>
      </c>
      <c r="G780" s="3">
        <v>6.0</v>
      </c>
      <c r="H780" s="3" t="s">
        <v>1183</v>
      </c>
      <c r="I780" s="3" t="s">
        <v>1184</v>
      </c>
      <c r="J780" s="3" t="s">
        <v>1185</v>
      </c>
      <c r="K780" s="3" t="s">
        <v>24</v>
      </c>
      <c r="L780" s="3">
        <v>1.0</v>
      </c>
      <c r="M780" s="3" t="s">
        <v>25</v>
      </c>
      <c r="N780" s="3" t="s">
        <v>1214</v>
      </c>
      <c r="O780" s="3" t="s">
        <v>664</v>
      </c>
      <c r="P780" s="4">
        <v>21099.0</v>
      </c>
      <c r="Q780" s="3" t="s">
        <v>189</v>
      </c>
      <c r="S780" s="3" t="s">
        <v>29</v>
      </c>
    </row>
    <row r="781">
      <c r="A781" s="2">
        <v>42318.71487268519</v>
      </c>
      <c r="B781" s="3">
        <v>44.0</v>
      </c>
      <c r="C781" s="3" t="s">
        <v>19</v>
      </c>
      <c r="D781" s="3">
        <v>51.0</v>
      </c>
      <c r="E781" s="3" t="s">
        <v>87</v>
      </c>
      <c r="F781" s="3">
        <v>5.0</v>
      </c>
      <c r="G781" s="3">
        <v>6.0</v>
      </c>
      <c r="H781" s="3" t="s">
        <v>1183</v>
      </c>
      <c r="I781" s="3" t="s">
        <v>1184</v>
      </c>
      <c r="J781" s="3" t="s">
        <v>1185</v>
      </c>
      <c r="K781" s="3" t="s">
        <v>24</v>
      </c>
      <c r="L781" s="3">
        <v>2.0</v>
      </c>
      <c r="M781" s="3" t="s">
        <v>30</v>
      </c>
      <c r="N781" s="3" t="s">
        <v>747</v>
      </c>
      <c r="O781" s="3" t="s">
        <v>1215</v>
      </c>
      <c r="P781" s="4">
        <v>29663.0</v>
      </c>
      <c r="Q781" s="3" t="s">
        <v>132</v>
      </c>
      <c r="S781" s="3" t="s">
        <v>34</v>
      </c>
    </row>
    <row r="782">
      <c r="A782" s="2">
        <v>42318.71487268519</v>
      </c>
      <c r="B782" s="3">
        <v>44.0</v>
      </c>
      <c r="C782" s="3" t="s">
        <v>19</v>
      </c>
      <c r="D782" s="3">
        <v>51.0</v>
      </c>
      <c r="E782" s="3" t="s">
        <v>87</v>
      </c>
      <c r="F782" s="3">
        <v>5.0</v>
      </c>
      <c r="G782" s="3">
        <v>6.0</v>
      </c>
      <c r="H782" s="3" t="s">
        <v>1183</v>
      </c>
      <c r="I782" s="3" t="s">
        <v>1184</v>
      </c>
      <c r="J782" s="3" t="s">
        <v>1185</v>
      </c>
      <c r="K782" s="3" t="s">
        <v>24</v>
      </c>
      <c r="L782" s="3">
        <v>3.0</v>
      </c>
      <c r="M782" s="3" t="s">
        <v>25</v>
      </c>
      <c r="N782" s="3" t="s">
        <v>816</v>
      </c>
      <c r="O782" s="3" t="s">
        <v>862</v>
      </c>
      <c r="P782" s="4">
        <v>33707.0</v>
      </c>
      <c r="Q782" s="3" t="s">
        <v>191</v>
      </c>
      <c r="S782" s="3" t="s">
        <v>34</v>
      </c>
    </row>
    <row r="783">
      <c r="A783" s="2">
        <v>42318.71487268519</v>
      </c>
      <c r="B783" s="3">
        <v>44.0</v>
      </c>
      <c r="C783" s="3" t="s">
        <v>19</v>
      </c>
      <c r="D783" s="3">
        <v>51.0</v>
      </c>
      <c r="E783" s="3" t="s">
        <v>87</v>
      </c>
      <c r="F783" s="3">
        <v>5.0</v>
      </c>
      <c r="G783" s="3">
        <v>6.0</v>
      </c>
      <c r="H783" s="3" t="s">
        <v>1183</v>
      </c>
      <c r="I783" s="3" t="s">
        <v>1184</v>
      </c>
      <c r="J783" s="3" t="s">
        <v>1185</v>
      </c>
      <c r="K783" s="3" t="s">
        <v>24</v>
      </c>
      <c r="L783" s="3">
        <v>4.0</v>
      </c>
      <c r="M783" s="3" t="s">
        <v>30</v>
      </c>
      <c r="N783" s="3" t="s">
        <v>1216</v>
      </c>
      <c r="O783" s="3" t="s">
        <v>946</v>
      </c>
      <c r="P783" s="4">
        <v>31749.0</v>
      </c>
      <c r="Q783" s="3" t="s">
        <v>40</v>
      </c>
      <c r="S783" s="3" t="s">
        <v>34</v>
      </c>
    </row>
    <row r="784">
      <c r="A784" s="2">
        <v>42318.71487268519</v>
      </c>
      <c r="B784" s="3">
        <v>44.0</v>
      </c>
      <c r="C784" s="3" t="s">
        <v>19</v>
      </c>
      <c r="D784" s="3">
        <v>51.0</v>
      </c>
      <c r="E784" s="3" t="s">
        <v>87</v>
      </c>
      <c r="F784" s="3">
        <v>5.0</v>
      </c>
      <c r="G784" s="3">
        <v>6.0</v>
      </c>
      <c r="H784" s="3" t="s">
        <v>1183</v>
      </c>
      <c r="I784" s="3" t="s">
        <v>1184</v>
      </c>
      <c r="J784" s="3" t="s">
        <v>1185</v>
      </c>
      <c r="K784" s="3" t="s">
        <v>24</v>
      </c>
      <c r="L784" s="3">
        <v>5.0</v>
      </c>
      <c r="M784" s="3" t="s">
        <v>25</v>
      </c>
      <c r="N784" s="3" t="s">
        <v>1217</v>
      </c>
      <c r="O784" s="3" t="s">
        <v>297</v>
      </c>
      <c r="P784" s="4">
        <v>21277.0</v>
      </c>
      <c r="Q784" s="3" t="s">
        <v>75</v>
      </c>
      <c r="S784" s="3" t="s">
        <v>29</v>
      </c>
    </row>
    <row r="785">
      <c r="A785" s="2">
        <v>42318.71487268519</v>
      </c>
      <c r="B785" s="3">
        <v>44.0</v>
      </c>
      <c r="C785" s="3" t="s">
        <v>19</v>
      </c>
      <c r="D785" s="3">
        <v>51.0</v>
      </c>
      <c r="E785" s="3" t="s">
        <v>87</v>
      </c>
      <c r="F785" s="3">
        <v>5.0</v>
      </c>
      <c r="G785" s="3">
        <v>6.0</v>
      </c>
      <c r="H785" s="3" t="s">
        <v>1183</v>
      </c>
      <c r="I785" s="3" t="s">
        <v>1184</v>
      </c>
      <c r="J785" s="3" t="s">
        <v>1185</v>
      </c>
      <c r="K785" s="3" t="s">
        <v>24</v>
      </c>
      <c r="L785" s="3">
        <v>6.0</v>
      </c>
      <c r="M785" s="3" t="s">
        <v>30</v>
      </c>
      <c r="N785" s="3" t="s">
        <v>1218</v>
      </c>
      <c r="O785" s="3" t="s">
        <v>163</v>
      </c>
      <c r="P785" s="4">
        <v>28017.0</v>
      </c>
      <c r="Q785" s="3" t="s">
        <v>132</v>
      </c>
      <c r="S785" s="3" t="s">
        <v>34</v>
      </c>
    </row>
    <row r="786">
      <c r="A786" s="2">
        <v>42318.71487268519</v>
      </c>
      <c r="B786" s="3">
        <v>44.0</v>
      </c>
      <c r="C786" s="3" t="s">
        <v>19</v>
      </c>
      <c r="D786" s="3">
        <v>51.0</v>
      </c>
      <c r="E786" s="3" t="s">
        <v>87</v>
      </c>
      <c r="F786" s="3">
        <v>5.0</v>
      </c>
      <c r="G786" s="3">
        <v>6.0</v>
      </c>
      <c r="H786" s="3" t="s">
        <v>1183</v>
      </c>
      <c r="I786" s="3" t="s">
        <v>1184</v>
      </c>
      <c r="J786" s="3" t="s">
        <v>1185</v>
      </c>
      <c r="K786" s="3" t="s">
        <v>24</v>
      </c>
      <c r="L786" s="3">
        <v>7.0</v>
      </c>
      <c r="M786" s="3" t="s">
        <v>25</v>
      </c>
      <c r="N786" s="3" t="s">
        <v>1219</v>
      </c>
      <c r="O786" s="3" t="s">
        <v>1220</v>
      </c>
      <c r="P786" s="4">
        <v>33396.0</v>
      </c>
      <c r="Q786" s="3" t="s">
        <v>1221</v>
      </c>
      <c r="S786" s="3" t="s">
        <v>34</v>
      </c>
    </row>
    <row r="787">
      <c r="A787" s="2">
        <v>42318.71487268519</v>
      </c>
      <c r="B787" s="3">
        <v>44.0</v>
      </c>
      <c r="C787" s="3" t="s">
        <v>19</v>
      </c>
      <c r="D787" s="3">
        <v>51.0</v>
      </c>
      <c r="E787" s="3" t="s">
        <v>87</v>
      </c>
      <c r="F787" s="3">
        <v>5.0</v>
      </c>
      <c r="G787" s="3">
        <v>6.0</v>
      </c>
      <c r="H787" s="3" t="s">
        <v>1183</v>
      </c>
      <c r="I787" s="3" t="s">
        <v>1184</v>
      </c>
      <c r="J787" s="3" t="s">
        <v>1185</v>
      </c>
      <c r="K787" s="3" t="s">
        <v>24</v>
      </c>
      <c r="L787" s="3">
        <v>8.0</v>
      </c>
      <c r="M787" s="3" t="s">
        <v>30</v>
      </c>
      <c r="N787" s="3" t="s">
        <v>1222</v>
      </c>
      <c r="O787" s="3" t="s">
        <v>193</v>
      </c>
      <c r="P787" s="4">
        <v>16911.0</v>
      </c>
      <c r="Q787" s="3" t="s">
        <v>49</v>
      </c>
      <c r="S787" s="3" t="s">
        <v>34</v>
      </c>
    </row>
    <row r="788">
      <c r="A788" s="2">
        <v>42318.71487268519</v>
      </c>
      <c r="B788" s="3">
        <v>44.0</v>
      </c>
      <c r="C788" s="3" t="s">
        <v>19</v>
      </c>
      <c r="D788" s="3">
        <v>51.0</v>
      </c>
      <c r="E788" s="3" t="s">
        <v>87</v>
      </c>
      <c r="F788" s="3">
        <v>5.0</v>
      </c>
      <c r="G788" s="3">
        <v>6.0</v>
      </c>
      <c r="H788" s="3" t="s">
        <v>1183</v>
      </c>
      <c r="I788" s="3" t="s">
        <v>1184</v>
      </c>
      <c r="J788" s="3" t="s">
        <v>1185</v>
      </c>
      <c r="K788" s="3" t="s">
        <v>24</v>
      </c>
      <c r="L788" s="3">
        <v>9.0</v>
      </c>
      <c r="M788" s="3" t="s">
        <v>25</v>
      </c>
      <c r="N788" s="3" t="s">
        <v>1223</v>
      </c>
      <c r="O788" s="3" t="s">
        <v>384</v>
      </c>
      <c r="P788" s="4">
        <v>28288.0</v>
      </c>
      <c r="Q788" s="3" t="s">
        <v>132</v>
      </c>
      <c r="S788" s="3" t="s">
        <v>34</v>
      </c>
    </row>
    <row r="789">
      <c r="A789" s="2">
        <v>42318.71487268519</v>
      </c>
      <c r="B789" s="3">
        <v>44.0</v>
      </c>
      <c r="C789" s="3" t="s">
        <v>19</v>
      </c>
      <c r="D789" s="3">
        <v>51.0</v>
      </c>
      <c r="E789" s="3" t="s">
        <v>87</v>
      </c>
      <c r="F789" s="3">
        <v>5.0</v>
      </c>
      <c r="G789" s="3">
        <v>6.0</v>
      </c>
      <c r="H789" s="3" t="s">
        <v>1183</v>
      </c>
      <c r="I789" s="3" t="s">
        <v>1184</v>
      </c>
      <c r="J789" s="3" t="s">
        <v>1185</v>
      </c>
      <c r="K789" s="3" t="s">
        <v>24</v>
      </c>
      <c r="L789" s="3">
        <v>10.0</v>
      </c>
      <c r="M789" s="3" t="s">
        <v>30</v>
      </c>
      <c r="N789" s="3" t="s">
        <v>1214</v>
      </c>
      <c r="O789" s="3" t="s">
        <v>1224</v>
      </c>
      <c r="P789" s="4">
        <v>21414.0</v>
      </c>
      <c r="Q789" s="3" t="s">
        <v>40</v>
      </c>
      <c r="S789" s="3" t="s">
        <v>29</v>
      </c>
    </row>
    <row r="790">
      <c r="A790" s="2">
        <v>42318.71487268519</v>
      </c>
      <c r="B790" s="3">
        <v>44.0</v>
      </c>
      <c r="C790" s="3" t="s">
        <v>19</v>
      </c>
      <c r="D790" s="3">
        <v>51.0</v>
      </c>
      <c r="E790" s="3" t="s">
        <v>87</v>
      </c>
      <c r="F790" s="3">
        <v>5.0</v>
      </c>
      <c r="G790" s="3">
        <v>6.0</v>
      </c>
      <c r="H790" s="3" t="s">
        <v>1183</v>
      </c>
      <c r="I790" s="3" t="s">
        <v>1184</v>
      </c>
      <c r="J790" s="3" t="s">
        <v>1185</v>
      </c>
      <c r="K790" s="3" t="s">
        <v>24</v>
      </c>
      <c r="L790" s="3">
        <v>11.0</v>
      </c>
      <c r="M790" s="3" t="s">
        <v>25</v>
      </c>
      <c r="N790" s="3" t="s">
        <v>1225</v>
      </c>
      <c r="O790" s="3" t="s">
        <v>767</v>
      </c>
      <c r="P790" s="4">
        <v>33906.0</v>
      </c>
      <c r="Q790" s="3" t="s">
        <v>40</v>
      </c>
      <c r="S790" s="3" t="s">
        <v>34</v>
      </c>
    </row>
    <row r="791">
      <c r="A791" s="2">
        <v>42318.71487268519</v>
      </c>
      <c r="B791" s="3">
        <v>44.0</v>
      </c>
      <c r="C791" s="3" t="s">
        <v>19</v>
      </c>
      <c r="D791" s="3">
        <v>51.0</v>
      </c>
      <c r="E791" s="3" t="s">
        <v>87</v>
      </c>
      <c r="F791" s="3">
        <v>5.0</v>
      </c>
      <c r="G791" s="3">
        <v>6.0</v>
      </c>
      <c r="H791" s="3" t="s">
        <v>1183</v>
      </c>
      <c r="I791" s="3" t="s">
        <v>1184</v>
      </c>
      <c r="J791" s="3" t="s">
        <v>1185</v>
      </c>
      <c r="K791" s="3" t="s">
        <v>24</v>
      </c>
      <c r="L791" s="3">
        <v>12.0</v>
      </c>
      <c r="M791" s="3" t="s">
        <v>30</v>
      </c>
      <c r="N791" s="3" t="s">
        <v>1226</v>
      </c>
      <c r="O791" s="3" t="s">
        <v>1227</v>
      </c>
      <c r="P791" s="4">
        <v>32308.0</v>
      </c>
      <c r="Q791" s="3" t="s">
        <v>132</v>
      </c>
      <c r="S791" s="3" t="s">
        <v>34</v>
      </c>
    </row>
    <row r="792">
      <c r="A792" s="2">
        <v>42318.71487268519</v>
      </c>
      <c r="B792" s="3">
        <v>44.0</v>
      </c>
      <c r="C792" s="3" t="s">
        <v>19</v>
      </c>
      <c r="D792" s="3">
        <v>51.0</v>
      </c>
      <c r="E792" s="3" t="s">
        <v>87</v>
      </c>
      <c r="F792" s="3">
        <v>5.0</v>
      </c>
      <c r="G792" s="3">
        <v>6.0</v>
      </c>
      <c r="H792" s="3" t="s">
        <v>1183</v>
      </c>
      <c r="I792" s="3" t="s">
        <v>1184</v>
      </c>
      <c r="J792" s="3" t="s">
        <v>1185</v>
      </c>
      <c r="K792" s="3" t="s">
        <v>24</v>
      </c>
      <c r="L792" s="3">
        <v>13.0</v>
      </c>
      <c r="M792" s="3" t="s">
        <v>25</v>
      </c>
      <c r="N792" s="3" t="s">
        <v>1228</v>
      </c>
      <c r="O792" s="3" t="s">
        <v>1229</v>
      </c>
      <c r="P792" s="4">
        <v>22354.0</v>
      </c>
      <c r="Q792" s="3" t="s">
        <v>1159</v>
      </c>
      <c r="S792" s="3" t="s">
        <v>34</v>
      </c>
    </row>
    <row r="793">
      <c r="A793" s="2">
        <v>42318.71487268519</v>
      </c>
      <c r="B793" s="3">
        <v>44.0</v>
      </c>
      <c r="C793" s="3" t="s">
        <v>19</v>
      </c>
      <c r="D793" s="3">
        <v>51.0</v>
      </c>
      <c r="E793" s="3" t="s">
        <v>87</v>
      </c>
      <c r="F793" s="3">
        <v>5.0</v>
      </c>
      <c r="G793" s="3">
        <v>6.0</v>
      </c>
      <c r="H793" s="3" t="s">
        <v>1183</v>
      </c>
      <c r="I793" s="3" t="s">
        <v>1184</v>
      </c>
      <c r="J793" s="3" t="s">
        <v>1185</v>
      </c>
      <c r="K793" s="3" t="s">
        <v>24</v>
      </c>
      <c r="L793" s="3">
        <v>14.0</v>
      </c>
      <c r="M793" s="3" t="s">
        <v>30</v>
      </c>
      <c r="N793" s="3" t="s">
        <v>1216</v>
      </c>
      <c r="O793" s="3" t="s">
        <v>174</v>
      </c>
      <c r="P793" s="4">
        <v>31749.0</v>
      </c>
      <c r="Q793" s="3" t="s">
        <v>40</v>
      </c>
      <c r="S793" s="3" t="s">
        <v>34</v>
      </c>
    </row>
    <row r="794">
      <c r="A794" s="2">
        <v>42318.71487268519</v>
      </c>
      <c r="B794" s="3">
        <v>44.0</v>
      </c>
      <c r="C794" s="3" t="s">
        <v>19</v>
      </c>
      <c r="D794" s="3">
        <v>51.0</v>
      </c>
      <c r="E794" s="3" t="s">
        <v>87</v>
      </c>
      <c r="F794" s="3">
        <v>5.0</v>
      </c>
      <c r="G794" s="3">
        <v>6.0</v>
      </c>
      <c r="H794" s="3" t="s">
        <v>1183</v>
      </c>
      <c r="I794" s="3" t="s">
        <v>1184</v>
      </c>
      <c r="J794" s="3" t="s">
        <v>1185</v>
      </c>
      <c r="K794" s="3" t="s">
        <v>24</v>
      </c>
      <c r="L794" s="3">
        <v>15.0</v>
      </c>
      <c r="M794" s="3" t="s">
        <v>25</v>
      </c>
      <c r="N794" s="3" t="s">
        <v>1230</v>
      </c>
      <c r="O794" s="3" t="s">
        <v>1231</v>
      </c>
      <c r="P794" s="4">
        <v>30723.0</v>
      </c>
      <c r="Q794" s="3" t="s">
        <v>372</v>
      </c>
      <c r="S794" s="3" t="s">
        <v>34</v>
      </c>
    </row>
    <row r="795">
      <c r="A795" s="2">
        <v>42318.71487268519</v>
      </c>
      <c r="B795" s="3">
        <v>44.0</v>
      </c>
      <c r="C795" s="3" t="s">
        <v>19</v>
      </c>
      <c r="D795" s="3">
        <v>51.0</v>
      </c>
      <c r="E795" s="3" t="s">
        <v>87</v>
      </c>
      <c r="F795" s="3">
        <v>5.0</v>
      </c>
      <c r="G795" s="3">
        <v>6.0</v>
      </c>
      <c r="H795" s="3" t="s">
        <v>1183</v>
      </c>
      <c r="I795" s="3" t="s">
        <v>1184</v>
      </c>
      <c r="J795" s="3" t="s">
        <v>1185</v>
      </c>
      <c r="K795" s="3" t="s">
        <v>24</v>
      </c>
      <c r="L795" s="3">
        <v>16.0</v>
      </c>
      <c r="M795" s="3" t="s">
        <v>30</v>
      </c>
      <c r="N795" s="3" t="s">
        <v>1232</v>
      </c>
      <c r="O795" s="3" t="s">
        <v>326</v>
      </c>
      <c r="P795" s="4">
        <v>23234.0</v>
      </c>
      <c r="Q795" s="3" t="s">
        <v>132</v>
      </c>
      <c r="S795" s="3" t="s">
        <v>34</v>
      </c>
    </row>
    <row r="796">
      <c r="A796" s="2">
        <v>42318.71487268519</v>
      </c>
      <c r="B796" s="3">
        <v>44.0</v>
      </c>
      <c r="C796" s="3" t="s">
        <v>19</v>
      </c>
      <c r="D796" s="3">
        <v>51.0</v>
      </c>
      <c r="E796" s="3" t="s">
        <v>87</v>
      </c>
      <c r="F796" s="3">
        <v>5.0</v>
      </c>
      <c r="G796" s="3">
        <v>6.0</v>
      </c>
      <c r="H796" s="3" t="s">
        <v>1183</v>
      </c>
      <c r="I796" s="3" t="s">
        <v>1184</v>
      </c>
      <c r="J796" s="3" t="s">
        <v>1185</v>
      </c>
      <c r="K796" s="3" t="s">
        <v>24</v>
      </c>
      <c r="L796" s="3">
        <v>17.0</v>
      </c>
      <c r="M796" s="3" t="s">
        <v>25</v>
      </c>
      <c r="N796" s="3" t="s">
        <v>459</v>
      </c>
      <c r="O796" s="3" t="s">
        <v>492</v>
      </c>
      <c r="P796" s="4">
        <v>21420.0</v>
      </c>
      <c r="Q796" s="3" t="s">
        <v>372</v>
      </c>
      <c r="S796" s="3" t="s">
        <v>34</v>
      </c>
    </row>
    <row r="797">
      <c r="A797" s="2">
        <v>42318.71487268519</v>
      </c>
      <c r="B797" s="3">
        <v>44.0</v>
      </c>
      <c r="C797" s="3" t="s">
        <v>19</v>
      </c>
      <c r="D797" s="3">
        <v>51.0</v>
      </c>
      <c r="E797" s="3" t="s">
        <v>87</v>
      </c>
      <c r="F797" s="3">
        <v>5.0</v>
      </c>
      <c r="G797" s="3">
        <v>6.0</v>
      </c>
      <c r="H797" s="3" t="s">
        <v>1183</v>
      </c>
      <c r="I797" s="3" t="s">
        <v>1184</v>
      </c>
      <c r="J797" s="3" t="s">
        <v>1185</v>
      </c>
      <c r="K797" s="3" t="s">
        <v>24</v>
      </c>
      <c r="L797" s="3">
        <v>18.0</v>
      </c>
      <c r="M797" s="3" t="s">
        <v>30</v>
      </c>
      <c r="N797" s="3" t="s">
        <v>1044</v>
      </c>
      <c r="O797" s="3" t="s">
        <v>279</v>
      </c>
      <c r="P797" s="4">
        <v>22375.0</v>
      </c>
      <c r="Q797" s="3" t="s">
        <v>132</v>
      </c>
      <c r="S797" s="3" t="s">
        <v>34</v>
      </c>
    </row>
    <row r="798">
      <c r="A798" s="2">
        <v>42318.71487268519</v>
      </c>
      <c r="B798" s="3">
        <v>44.0</v>
      </c>
      <c r="C798" s="3" t="s">
        <v>19</v>
      </c>
      <c r="D798" s="3">
        <v>51.0</v>
      </c>
      <c r="E798" s="3" t="s">
        <v>87</v>
      </c>
      <c r="F798" s="3">
        <v>5.0</v>
      </c>
      <c r="G798" s="3">
        <v>6.0</v>
      </c>
      <c r="H798" s="3" t="s">
        <v>1183</v>
      </c>
      <c r="I798" s="3" t="s">
        <v>1184</v>
      </c>
      <c r="J798" s="3" t="s">
        <v>1185</v>
      </c>
      <c r="K798" s="3" t="s">
        <v>24</v>
      </c>
      <c r="L798" s="3">
        <v>19.0</v>
      </c>
      <c r="M798" s="3" t="s">
        <v>25</v>
      </c>
      <c r="N798" s="3" t="s">
        <v>1233</v>
      </c>
      <c r="O798" s="3" t="s">
        <v>1234</v>
      </c>
      <c r="P798" s="4">
        <v>17739.0</v>
      </c>
      <c r="Q798" s="3" t="s">
        <v>49</v>
      </c>
      <c r="S798" s="3" t="s">
        <v>34</v>
      </c>
    </row>
    <row r="799">
      <c r="A799" s="2">
        <v>42318.71487268519</v>
      </c>
      <c r="B799" s="3">
        <v>44.0</v>
      </c>
      <c r="C799" s="3" t="s">
        <v>19</v>
      </c>
      <c r="D799" s="3">
        <v>52.0</v>
      </c>
      <c r="E799" s="3" t="s">
        <v>130</v>
      </c>
      <c r="F799" s="3">
        <v>5.0</v>
      </c>
      <c r="G799" s="3">
        <v>6.0</v>
      </c>
      <c r="H799" s="3" t="s">
        <v>1183</v>
      </c>
      <c r="I799" s="3" t="s">
        <v>1184</v>
      </c>
      <c r="J799" s="3" t="s">
        <v>1185</v>
      </c>
      <c r="K799" s="3" t="s">
        <v>24</v>
      </c>
      <c r="L799" s="3">
        <v>1.0</v>
      </c>
      <c r="M799" s="3" t="s">
        <v>25</v>
      </c>
      <c r="N799" s="3" t="s">
        <v>1235</v>
      </c>
      <c r="O799" s="3" t="s">
        <v>42</v>
      </c>
      <c r="P799" s="4">
        <v>22059.0</v>
      </c>
      <c r="Q799" s="3" t="s">
        <v>113</v>
      </c>
      <c r="S799" s="3" t="s">
        <v>34</v>
      </c>
    </row>
    <row r="800">
      <c r="A800" s="2">
        <v>42318.71487268519</v>
      </c>
      <c r="B800" s="3">
        <v>44.0</v>
      </c>
      <c r="C800" s="3" t="s">
        <v>19</v>
      </c>
      <c r="D800" s="3">
        <v>52.0</v>
      </c>
      <c r="E800" s="3" t="s">
        <v>130</v>
      </c>
      <c r="F800" s="3">
        <v>5.0</v>
      </c>
      <c r="G800" s="3">
        <v>6.0</v>
      </c>
      <c r="H800" s="3" t="s">
        <v>1183</v>
      </c>
      <c r="I800" s="3" t="s">
        <v>1184</v>
      </c>
      <c r="J800" s="3" t="s">
        <v>1185</v>
      </c>
      <c r="K800" s="3" t="s">
        <v>24</v>
      </c>
      <c r="L800" s="3">
        <v>2.0</v>
      </c>
      <c r="M800" s="3" t="s">
        <v>30</v>
      </c>
      <c r="N800" s="3" t="s">
        <v>1236</v>
      </c>
      <c r="O800" s="3" t="s">
        <v>299</v>
      </c>
      <c r="P800" s="4">
        <v>19598.0</v>
      </c>
      <c r="Q800" s="3" t="s">
        <v>105</v>
      </c>
      <c r="S800" s="3" t="s">
        <v>34</v>
      </c>
    </row>
    <row r="801">
      <c r="A801" s="2">
        <v>42318.71487268519</v>
      </c>
      <c r="B801" s="3">
        <v>44.0</v>
      </c>
      <c r="C801" s="3" t="s">
        <v>19</v>
      </c>
      <c r="D801" s="3">
        <v>52.0</v>
      </c>
      <c r="E801" s="3" t="s">
        <v>130</v>
      </c>
      <c r="F801" s="3">
        <v>5.0</v>
      </c>
      <c r="G801" s="3">
        <v>6.0</v>
      </c>
      <c r="H801" s="3" t="s">
        <v>1183</v>
      </c>
      <c r="I801" s="3" t="s">
        <v>1184</v>
      </c>
      <c r="J801" s="3" t="s">
        <v>1185</v>
      </c>
      <c r="K801" s="3" t="s">
        <v>24</v>
      </c>
      <c r="L801" s="3">
        <v>3.0</v>
      </c>
      <c r="M801" s="3" t="s">
        <v>25</v>
      </c>
      <c r="N801" s="3" t="s">
        <v>1237</v>
      </c>
      <c r="O801" s="3" t="s">
        <v>1072</v>
      </c>
      <c r="P801" s="4">
        <v>29083.0</v>
      </c>
      <c r="Q801" s="3" t="s">
        <v>132</v>
      </c>
      <c r="S801" s="3" t="s">
        <v>34</v>
      </c>
    </row>
    <row r="802">
      <c r="A802" s="2">
        <v>42318.71487268519</v>
      </c>
      <c r="B802" s="3">
        <v>44.0</v>
      </c>
      <c r="C802" s="3" t="s">
        <v>19</v>
      </c>
      <c r="D802" s="3">
        <v>52.0</v>
      </c>
      <c r="E802" s="3" t="s">
        <v>130</v>
      </c>
      <c r="F802" s="3">
        <v>5.0</v>
      </c>
      <c r="G802" s="3">
        <v>6.0</v>
      </c>
      <c r="H802" s="3" t="s">
        <v>1183</v>
      </c>
      <c r="I802" s="3" t="s">
        <v>1184</v>
      </c>
      <c r="J802" s="3" t="s">
        <v>1185</v>
      </c>
      <c r="K802" s="3" t="s">
        <v>24</v>
      </c>
      <c r="L802" s="3">
        <v>4.0</v>
      </c>
      <c r="M802" s="3" t="s">
        <v>30</v>
      </c>
      <c r="N802" s="3" t="s">
        <v>1238</v>
      </c>
      <c r="O802" s="3" t="s">
        <v>1239</v>
      </c>
      <c r="P802" s="4">
        <v>27709.0</v>
      </c>
      <c r="Q802" s="3" t="s">
        <v>75</v>
      </c>
      <c r="S802" s="3" t="s">
        <v>34</v>
      </c>
    </row>
    <row r="803">
      <c r="A803" s="2">
        <v>42318.71487268519</v>
      </c>
      <c r="B803" s="3">
        <v>44.0</v>
      </c>
      <c r="C803" s="3" t="s">
        <v>19</v>
      </c>
      <c r="D803" s="3">
        <v>52.0</v>
      </c>
      <c r="E803" s="3" t="s">
        <v>130</v>
      </c>
      <c r="F803" s="3">
        <v>5.0</v>
      </c>
      <c r="G803" s="3">
        <v>6.0</v>
      </c>
      <c r="H803" s="3" t="s">
        <v>1183</v>
      </c>
      <c r="I803" s="3" t="s">
        <v>1184</v>
      </c>
      <c r="J803" s="3" t="s">
        <v>1185</v>
      </c>
      <c r="K803" s="3" t="s">
        <v>24</v>
      </c>
      <c r="L803" s="3">
        <v>5.0</v>
      </c>
      <c r="M803" s="3" t="s">
        <v>25</v>
      </c>
      <c r="N803" s="3" t="s">
        <v>1240</v>
      </c>
      <c r="O803" s="3" t="s">
        <v>477</v>
      </c>
      <c r="P803" s="4">
        <v>31394.0</v>
      </c>
      <c r="Q803" s="3" t="s">
        <v>115</v>
      </c>
      <c r="S803" s="3" t="s">
        <v>34</v>
      </c>
    </row>
    <row r="804">
      <c r="A804" s="2">
        <v>42318.71487268519</v>
      </c>
      <c r="B804" s="3">
        <v>44.0</v>
      </c>
      <c r="C804" s="3" t="s">
        <v>19</v>
      </c>
      <c r="D804" s="3">
        <v>52.0</v>
      </c>
      <c r="E804" s="3" t="s">
        <v>130</v>
      </c>
      <c r="F804" s="3">
        <v>5.0</v>
      </c>
      <c r="G804" s="3">
        <v>6.0</v>
      </c>
      <c r="H804" s="3" t="s">
        <v>1183</v>
      </c>
      <c r="I804" s="3" t="s">
        <v>1184</v>
      </c>
      <c r="J804" s="3" t="s">
        <v>1185</v>
      </c>
      <c r="K804" s="3" t="s">
        <v>24</v>
      </c>
      <c r="L804" s="3">
        <v>6.0</v>
      </c>
      <c r="M804" s="3" t="s">
        <v>30</v>
      </c>
      <c r="N804" s="3" t="s">
        <v>1241</v>
      </c>
      <c r="O804" s="3" t="s">
        <v>452</v>
      </c>
      <c r="P804" s="4">
        <v>23393.0</v>
      </c>
      <c r="Q804" s="3" t="s">
        <v>153</v>
      </c>
      <c r="S804" s="3" t="s">
        <v>34</v>
      </c>
    </row>
    <row r="805">
      <c r="A805" s="2">
        <v>42318.71487268519</v>
      </c>
      <c r="B805" s="3">
        <v>44.0</v>
      </c>
      <c r="C805" s="3" t="s">
        <v>19</v>
      </c>
      <c r="D805" s="3">
        <v>52.0</v>
      </c>
      <c r="E805" s="3" t="s">
        <v>130</v>
      </c>
      <c r="F805" s="3">
        <v>5.0</v>
      </c>
      <c r="G805" s="3">
        <v>6.0</v>
      </c>
      <c r="H805" s="3" t="s">
        <v>1183</v>
      </c>
      <c r="I805" s="3" t="s">
        <v>1184</v>
      </c>
      <c r="J805" s="3" t="s">
        <v>1185</v>
      </c>
      <c r="K805" s="3" t="s">
        <v>24</v>
      </c>
      <c r="L805" s="3">
        <v>7.0</v>
      </c>
      <c r="M805" s="3" t="s">
        <v>25</v>
      </c>
      <c r="N805" s="3" t="s">
        <v>1242</v>
      </c>
      <c r="O805" s="3" t="s">
        <v>127</v>
      </c>
      <c r="P805" s="4">
        <v>17740.0</v>
      </c>
      <c r="Q805" s="3" t="s">
        <v>49</v>
      </c>
      <c r="S805" s="3" t="s">
        <v>34</v>
      </c>
    </row>
    <row r="806">
      <c r="A806" s="2">
        <v>42318.71487268519</v>
      </c>
      <c r="B806" s="3">
        <v>44.0</v>
      </c>
      <c r="C806" s="3" t="s">
        <v>19</v>
      </c>
      <c r="D806" s="3">
        <v>52.0</v>
      </c>
      <c r="E806" s="3" t="s">
        <v>130</v>
      </c>
      <c r="F806" s="3">
        <v>5.0</v>
      </c>
      <c r="G806" s="3">
        <v>6.0</v>
      </c>
      <c r="H806" s="3" t="s">
        <v>1183</v>
      </c>
      <c r="I806" s="3" t="s">
        <v>1184</v>
      </c>
      <c r="J806" s="3" t="s">
        <v>1185</v>
      </c>
      <c r="K806" s="3" t="s">
        <v>24</v>
      </c>
      <c r="L806" s="3">
        <v>8.0</v>
      </c>
      <c r="M806" s="3" t="s">
        <v>30</v>
      </c>
      <c r="N806" s="3" t="s">
        <v>1243</v>
      </c>
      <c r="O806" s="3" t="s">
        <v>57</v>
      </c>
      <c r="P806" s="4">
        <v>22887.0</v>
      </c>
      <c r="Q806" s="3" t="s">
        <v>33</v>
      </c>
      <c r="S806" s="3" t="s">
        <v>34</v>
      </c>
    </row>
    <row r="807">
      <c r="A807" s="2">
        <v>42318.71487268519</v>
      </c>
      <c r="B807" s="3">
        <v>44.0</v>
      </c>
      <c r="C807" s="3" t="s">
        <v>19</v>
      </c>
      <c r="D807" s="3">
        <v>54.0</v>
      </c>
      <c r="E807" s="3" t="s">
        <v>146</v>
      </c>
      <c r="F807" s="3">
        <v>5.0</v>
      </c>
      <c r="G807" s="3">
        <v>6.0</v>
      </c>
      <c r="H807" s="3" t="s">
        <v>1183</v>
      </c>
      <c r="I807" s="3" t="s">
        <v>1184</v>
      </c>
      <c r="J807" s="3" t="s">
        <v>1185</v>
      </c>
      <c r="K807" s="3" t="s">
        <v>24</v>
      </c>
      <c r="L807" s="3">
        <v>1.0</v>
      </c>
      <c r="M807" s="3" t="s">
        <v>25</v>
      </c>
      <c r="N807" s="3" t="s">
        <v>1244</v>
      </c>
      <c r="O807" s="3" t="s">
        <v>1245</v>
      </c>
      <c r="P807" s="4">
        <v>24759.0</v>
      </c>
      <c r="Q807" s="3" t="s">
        <v>352</v>
      </c>
      <c r="S807" s="3" t="s">
        <v>34</v>
      </c>
    </row>
    <row r="808">
      <c r="A808" s="2">
        <v>42318.71487268519</v>
      </c>
      <c r="B808" s="3">
        <v>44.0</v>
      </c>
      <c r="C808" s="3" t="s">
        <v>19</v>
      </c>
      <c r="D808" s="3">
        <v>54.0</v>
      </c>
      <c r="E808" s="3" t="s">
        <v>146</v>
      </c>
      <c r="F808" s="3">
        <v>5.0</v>
      </c>
      <c r="G808" s="3">
        <v>6.0</v>
      </c>
      <c r="H808" s="3" t="s">
        <v>1183</v>
      </c>
      <c r="I808" s="3" t="s">
        <v>1184</v>
      </c>
      <c r="J808" s="3" t="s">
        <v>1185</v>
      </c>
      <c r="K808" s="3" t="s">
        <v>24</v>
      </c>
      <c r="L808" s="3">
        <v>2.0</v>
      </c>
      <c r="M808" s="3" t="s">
        <v>30</v>
      </c>
      <c r="N808" s="3" t="s">
        <v>1246</v>
      </c>
      <c r="O808" s="3" t="s">
        <v>102</v>
      </c>
      <c r="P808" s="4">
        <v>19572.0</v>
      </c>
      <c r="Q808" s="3" t="s">
        <v>46</v>
      </c>
      <c r="R808" s="3" t="s">
        <v>1125</v>
      </c>
      <c r="S808" s="3" t="s">
        <v>29</v>
      </c>
    </row>
    <row r="809">
      <c r="A809" s="2">
        <v>42318.71487268519</v>
      </c>
      <c r="B809" s="3">
        <v>44.0</v>
      </c>
      <c r="C809" s="3" t="s">
        <v>19</v>
      </c>
      <c r="D809" s="3">
        <v>54.0</v>
      </c>
      <c r="E809" s="3" t="s">
        <v>146</v>
      </c>
      <c r="F809" s="3">
        <v>5.0</v>
      </c>
      <c r="G809" s="3">
        <v>6.0</v>
      </c>
      <c r="H809" s="3" t="s">
        <v>1183</v>
      </c>
      <c r="I809" s="3" t="s">
        <v>1184</v>
      </c>
      <c r="J809" s="3" t="s">
        <v>1185</v>
      </c>
      <c r="K809" s="3" t="s">
        <v>24</v>
      </c>
      <c r="L809" s="3">
        <v>3.0</v>
      </c>
      <c r="M809" s="3" t="s">
        <v>25</v>
      </c>
      <c r="N809" s="3" t="s">
        <v>1247</v>
      </c>
      <c r="O809" s="3" t="s">
        <v>664</v>
      </c>
      <c r="P809" s="4">
        <v>26203.0</v>
      </c>
      <c r="Q809" s="3" t="s">
        <v>132</v>
      </c>
      <c r="S809" s="3" t="s">
        <v>34</v>
      </c>
    </row>
    <row r="810">
      <c r="A810" s="2">
        <v>42318.71487268519</v>
      </c>
      <c r="B810" s="3">
        <v>44.0</v>
      </c>
      <c r="C810" s="3" t="s">
        <v>19</v>
      </c>
      <c r="D810" s="3">
        <v>54.0</v>
      </c>
      <c r="E810" s="3" t="s">
        <v>146</v>
      </c>
      <c r="F810" s="3">
        <v>5.0</v>
      </c>
      <c r="G810" s="3">
        <v>6.0</v>
      </c>
      <c r="H810" s="3" t="s">
        <v>1183</v>
      </c>
      <c r="I810" s="3" t="s">
        <v>1184</v>
      </c>
      <c r="J810" s="3" t="s">
        <v>1185</v>
      </c>
      <c r="K810" s="3" t="s">
        <v>24</v>
      </c>
      <c r="L810" s="3">
        <v>4.0</v>
      </c>
      <c r="M810" s="3" t="s">
        <v>30</v>
      </c>
      <c r="N810" s="3" t="s">
        <v>1248</v>
      </c>
      <c r="O810" s="3" t="s">
        <v>560</v>
      </c>
      <c r="P810" s="4">
        <v>17273.0</v>
      </c>
      <c r="Q810" s="3" t="s">
        <v>105</v>
      </c>
      <c r="S810" s="3" t="s">
        <v>34</v>
      </c>
    </row>
    <row r="811">
      <c r="A811" s="2">
        <v>42318.71487268519</v>
      </c>
      <c r="B811" s="3">
        <v>44.0</v>
      </c>
      <c r="C811" s="3" t="s">
        <v>19</v>
      </c>
      <c r="D811" s="3">
        <v>54.0</v>
      </c>
      <c r="E811" s="3" t="s">
        <v>146</v>
      </c>
      <c r="F811" s="3">
        <v>5.0</v>
      </c>
      <c r="G811" s="3">
        <v>6.0</v>
      </c>
      <c r="H811" s="3" t="s">
        <v>1183</v>
      </c>
      <c r="I811" s="3" t="s">
        <v>1184</v>
      </c>
      <c r="J811" s="3" t="s">
        <v>1185</v>
      </c>
      <c r="K811" s="3" t="s">
        <v>24</v>
      </c>
      <c r="L811" s="3">
        <v>5.0</v>
      </c>
      <c r="M811" s="3" t="s">
        <v>25</v>
      </c>
      <c r="N811" s="3" t="s">
        <v>1249</v>
      </c>
      <c r="O811" s="3" t="s">
        <v>613</v>
      </c>
      <c r="P811" s="4">
        <v>33887.0</v>
      </c>
      <c r="Q811" s="3" t="s">
        <v>191</v>
      </c>
      <c r="S811" s="3" t="s">
        <v>34</v>
      </c>
    </row>
    <row r="812">
      <c r="A812" s="2">
        <v>42318.71487268519</v>
      </c>
      <c r="B812" s="3">
        <v>44.0</v>
      </c>
      <c r="C812" s="3" t="s">
        <v>19</v>
      </c>
      <c r="D812" s="3">
        <v>54.0</v>
      </c>
      <c r="E812" s="3" t="s">
        <v>146</v>
      </c>
      <c r="F812" s="3">
        <v>5.0</v>
      </c>
      <c r="G812" s="3">
        <v>6.0</v>
      </c>
      <c r="H812" s="3" t="s">
        <v>1183</v>
      </c>
      <c r="I812" s="3" t="s">
        <v>1184</v>
      </c>
      <c r="J812" s="3" t="s">
        <v>1185</v>
      </c>
      <c r="K812" s="3" t="s">
        <v>24</v>
      </c>
      <c r="L812" s="3">
        <v>6.0</v>
      </c>
      <c r="M812" s="3" t="s">
        <v>30</v>
      </c>
      <c r="N812" s="3" t="s">
        <v>1250</v>
      </c>
      <c r="O812" s="3" t="s">
        <v>1251</v>
      </c>
      <c r="P812" s="4">
        <v>31740.0</v>
      </c>
      <c r="Q812" s="3" t="s">
        <v>132</v>
      </c>
      <c r="S812" s="3" t="s">
        <v>34</v>
      </c>
    </row>
    <row r="813">
      <c r="A813" s="2">
        <v>42318.71487268519</v>
      </c>
      <c r="B813" s="3">
        <v>44.0</v>
      </c>
      <c r="C813" s="3" t="s">
        <v>19</v>
      </c>
      <c r="D813" s="3">
        <v>54.0</v>
      </c>
      <c r="E813" s="3" t="s">
        <v>146</v>
      </c>
      <c r="F813" s="3">
        <v>5.0</v>
      </c>
      <c r="G813" s="3">
        <v>6.0</v>
      </c>
      <c r="H813" s="3" t="s">
        <v>1183</v>
      </c>
      <c r="I813" s="3" t="s">
        <v>1184</v>
      </c>
      <c r="J813" s="3" t="s">
        <v>1185</v>
      </c>
      <c r="K813" s="3" t="s">
        <v>24</v>
      </c>
      <c r="L813" s="3">
        <v>7.0</v>
      </c>
      <c r="M813" s="3" t="s">
        <v>25</v>
      </c>
      <c r="N813" s="3" t="s">
        <v>1252</v>
      </c>
      <c r="O813" s="3" t="s">
        <v>95</v>
      </c>
      <c r="P813" s="4">
        <v>18382.0</v>
      </c>
      <c r="Q813" s="3" t="s">
        <v>96</v>
      </c>
      <c r="S813" s="3" t="s">
        <v>34</v>
      </c>
    </row>
    <row r="814">
      <c r="A814" s="2">
        <v>42318.71487268519</v>
      </c>
      <c r="B814" s="3">
        <v>44.0</v>
      </c>
      <c r="C814" s="3" t="s">
        <v>19</v>
      </c>
      <c r="D814" s="3">
        <v>54.0</v>
      </c>
      <c r="E814" s="3" t="s">
        <v>146</v>
      </c>
      <c r="F814" s="3">
        <v>5.0</v>
      </c>
      <c r="G814" s="3">
        <v>6.0</v>
      </c>
      <c r="H814" s="3" t="s">
        <v>1183</v>
      </c>
      <c r="I814" s="3" t="s">
        <v>1184</v>
      </c>
      <c r="J814" s="3" t="s">
        <v>1185</v>
      </c>
      <c r="K814" s="3" t="s">
        <v>24</v>
      </c>
      <c r="L814" s="3">
        <v>8.0</v>
      </c>
      <c r="M814" s="3" t="s">
        <v>30</v>
      </c>
      <c r="N814" s="3" t="s">
        <v>1253</v>
      </c>
      <c r="O814" s="3" t="s">
        <v>683</v>
      </c>
      <c r="P814" s="4">
        <v>18663.0</v>
      </c>
      <c r="Q814" s="3" t="s">
        <v>86</v>
      </c>
      <c r="S814" s="3" t="s">
        <v>34</v>
      </c>
    </row>
    <row r="815">
      <c r="A815" s="2">
        <v>42318.71487268519</v>
      </c>
      <c r="B815" s="3">
        <v>44.0</v>
      </c>
      <c r="C815" s="3" t="s">
        <v>19</v>
      </c>
      <c r="D815" s="3">
        <v>54.0</v>
      </c>
      <c r="E815" s="3" t="s">
        <v>146</v>
      </c>
      <c r="F815" s="3">
        <v>5.0</v>
      </c>
      <c r="G815" s="3">
        <v>6.0</v>
      </c>
      <c r="H815" s="3" t="s">
        <v>1183</v>
      </c>
      <c r="I815" s="3" t="s">
        <v>1184</v>
      </c>
      <c r="J815" s="3" t="s">
        <v>1185</v>
      </c>
      <c r="K815" s="3" t="s">
        <v>24</v>
      </c>
      <c r="L815" s="3">
        <v>9.0</v>
      </c>
      <c r="M815" s="3" t="s">
        <v>25</v>
      </c>
      <c r="N815" s="3" t="s">
        <v>1254</v>
      </c>
      <c r="O815" s="3" t="s">
        <v>928</v>
      </c>
      <c r="P815" s="4">
        <v>33182.0</v>
      </c>
      <c r="Q815" s="3" t="s">
        <v>247</v>
      </c>
      <c r="S815" s="3" t="s">
        <v>34</v>
      </c>
    </row>
    <row r="816">
      <c r="A816" s="2">
        <v>42318.71487268519</v>
      </c>
      <c r="B816" s="3">
        <v>44.0</v>
      </c>
      <c r="C816" s="3" t="s">
        <v>19</v>
      </c>
      <c r="D816" s="3">
        <v>54.0</v>
      </c>
      <c r="E816" s="3" t="s">
        <v>146</v>
      </c>
      <c r="F816" s="3">
        <v>5.0</v>
      </c>
      <c r="G816" s="3">
        <v>6.0</v>
      </c>
      <c r="H816" s="3" t="s">
        <v>1183</v>
      </c>
      <c r="I816" s="3" t="s">
        <v>1184</v>
      </c>
      <c r="J816" s="3" t="s">
        <v>1185</v>
      </c>
      <c r="K816" s="3" t="s">
        <v>24</v>
      </c>
      <c r="L816" s="3">
        <v>10.0</v>
      </c>
      <c r="M816" s="3" t="s">
        <v>30</v>
      </c>
      <c r="N816" s="3" t="s">
        <v>1255</v>
      </c>
      <c r="O816" s="3" t="s">
        <v>89</v>
      </c>
      <c r="P816" s="4">
        <v>23431.0</v>
      </c>
      <c r="Q816" s="3" t="s">
        <v>132</v>
      </c>
      <c r="S816" s="3" t="s">
        <v>34</v>
      </c>
    </row>
    <row r="817">
      <c r="A817" s="2">
        <v>42318.71487268519</v>
      </c>
      <c r="B817" s="3">
        <v>44.0</v>
      </c>
      <c r="C817" s="3" t="s">
        <v>19</v>
      </c>
      <c r="D817" s="3">
        <v>54.0</v>
      </c>
      <c r="E817" s="3" t="s">
        <v>146</v>
      </c>
      <c r="F817" s="3">
        <v>5.0</v>
      </c>
      <c r="G817" s="3">
        <v>6.0</v>
      </c>
      <c r="H817" s="3" t="s">
        <v>1183</v>
      </c>
      <c r="I817" s="3" t="s">
        <v>1184</v>
      </c>
      <c r="J817" s="3" t="s">
        <v>1185</v>
      </c>
      <c r="K817" s="3" t="s">
        <v>24</v>
      </c>
      <c r="L817" s="3">
        <v>11.0</v>
      </c>
      <c r="M817" s="3" t="s">
        <v>25</v>
      </c>
      <c r="N817" s="3" t="s">
        <v>1256</v>
      </c>
      <c r="O817" s="3" t="s">
        <v>102</v>
      </c>
      <c r="P817" s="4">
        <v>17749.0</v>
      </c>
      <c r="Q817" s="3" t="s">
        <v>105</v>
      </c>
      <c r="S817" s="3" t="s">
        <v>34</v>
      </c>
    </row>
    <row r="818">
      <c r="A818" s="2">
        <v>42318.71487268519</v>
      </c>
      <c r="B818" s="3">
        <v>44.0</v>
      </c>
      <c r="C818" s="3" t="s">
        <v>19</v>
      </c>
      <c r="D818" s="3">
        <v>54.0</v>
      </c>
      <c r="E818" s="3" t="s">
        <v>146</v>
      </c>
      <c r="F818" s="3">
        <v>5.0</v>
      </c>
      <c r="G818" s="3">
        <v>6.0</v>
      </c>
      <c r="H818" s="3" t="s">
        <v>1183</v>
      </c>
      <c r="I818" s="3" t="s">
        <v>1184</v>
      </c>
      <c r="J818" s="3" t="s">
        <v>1185</v>
      </c>
      <c r="K818" s="3" t="s">
        <v>24</v>
      </c>
      <c r="L818" s="3">
        <v>12.0</v>
      </c>
      <c r="M818" s="3" t="s">
        <v>30</v>
      </c>
      <c r="N818" s="3" t="s">
        <v>1257</v>
      </c>
      <c r="O818" s="3" t="s">
        <v>1008</v>
      </c>
      <c r="P818" s="4">
        <v>29891.0</v>
      </c>
      <c r="Q818" s="3" t="s">
        <v>132</v>
      </c>
      <c r="S818" s="3" t="s">
        <v>34</v>
      </c>
    </row>
    <row r="819">
      <c r="A819" s="2">
        <v>42318.71487268519</v>
      </c>
      <c r="B819" s="3">
        <v>44.0</v>
      </c>
      <c r="C819" s="3" t="s">
        <v>19</v>
      </c>
      <c r="D819" s="3">
        <v>54.0</v>
      </c>
      <c r="E819" s="3" t="s">
        <v>146</v>
      </c>
      <c r="F819" s="3">
        <v>5.0</v>
      </c>
      <c r="G819" s="3">
        <v>6.0</v>
      </c>
      <c r="H819" s="3" t="s">
        <v>1183</v>
      </c>
      <c r="I819" s="3" t="s">
        <v>1184</v>
      </c>
      <c r="J819" s="3" t="s">
        <v>1185</v>
      </c>
      <c r="K819" s="3" t="s">
        <v>24</v>
      </c>
      <c r="L819" s="3">
        <v>13.0</v>
      </c>
      <c r="M819" s="3" t="s">
        <v>25</v>
      </c>
      <c r="N819" s="3" t="s">
        <v>1258</v>
      </c>
      <c r="O819" s="3" t="s">
        <v>1259</v>
      </c>
      <c r="P819" s="4">
        <v>27670.0</v>
      </c>
      <c r="Q819" s="3" t="s">
        <v>216</v>
      </c>
      <c r="S819" s="3" t="s">
        <v>34</v>
      </c>
    </row>
    <row r="820">
      <c r="A820" s="2">
        <v>42318.71487268519</v>
      </c>
      <c r="B820" s="3">
        <v>44.0</v>
      </c>
      <c r="C820" s="3" t="s">
        <v>19</v>
      </c>
      <c r="D820" s="3">
        <v>54.0</v>
      </c>
      <c r="E820" s="3" t="s">
        <v>146</v>
      </c>
      <c r="F820" s="3">
        <v>5.0</v>
      </c>
      <c r="G820" s="3">
        <v>6.0</v>
      </c>
      <c r="H820" s="3" t="s">
        <v>1183</v>
      </c>
      <c r="I820" s="3" t="s">
        <v>1184</v>
      </c>
      <c r="J820" s="3" t="s">
        <v>1185</v>
      </c>
      <c r="K820" s="3" t="s">
        <v>24</v>
      </c>
      <c r="L820" s="3">
        <v>14.0</v>
      </c>
      <c r="M820" s="3" t="s">
        <v>30</v>
      </c>
      <c r="N820" s="3" t="s">
        <v>1260</v>
      </c>
      <c r="O820" s="3" t="s">
        <v>1261</v>
      </c>
      <c r="P820" s="4">
        <v>26788.0</v>
      </c>
      <c r="Q820" s="3" t="s">
        <v>216</v>
      </c>
      <c r="S820" s="3" t="s">
        <v>34</v>
      </c>
    </row>
    <row r="821">
      <c r="A821" s="2">
        <v>42318.71487268519</v>
      </c>
      <c r="B821" s="3">
        <v>44.0</v>
      </c>
      <c r="C821" s="3" t="s">
        <v>19</v>
      </c>
      <c r="D821" s="3">
        <v>54.0</v>
      </c>
      <c r="E821" s="3" t="s">
        <v>146</v>
      </c>
      <c r="F821" s="3">
        <v>5.0</v>
      </c>
      <c r="G821" s="3">
        <v>6.0</v>
      </c>
      <c r="H821" s="3" t="s">
        <v>1183</v>
      </c>
      <c r="I821" s="3" t="s">
        <v>1184</v>
      </c>
      <c r="J821" s="3" t="s">
        <v>1185</v>
      </c>
      <c r="K821" s="3" t="s">
        <v>24</v>
      </c>
      <c r="L821" s="3">
        <v>15.0</v>
      </c>
      <c r="M821" s="3" t="s">
        <v>25</v>
      </c>
      <c r="N821" s="3" t="s">
        <v>1262</v>
      </c>
      <c r="O821" s="3" t="s">
        <v>319</v>
      </c>
      <c r="P821" s="4">
        <v>33925.0</v>
      </c>
      <c r="Q821" s="3" t="s">
        <v>37</v>
      </c>
      <c r="S821" s="3" t="s">
        <v>34</v>
      </c>
    </row>
    <row r="822">
      <c r="A822" s="2">
        <v>42318.71487268519</v>
      </c>
      <c r="B822" s="3">
        <v>44.0</v>
      </c>
      <c r="C822" s="3" t="s">
        <v>19</v>
      </c>
      <c r="D822" s="3">
        <v>54.0</v>
      </c>
      <c r="E822" s="3" t="s">
        <v>146</v>
      </c>
      <c r="F822" s="3">
        <v>5.0</v>
      </c>
      <c r="G822" s="3">
        <v>6.0</v>
      </c>
      <c r="H822" s="3" t="s">
        <v>1183</v>
      </c>
      <c r="I822" s="3" t="s">
        <v>1184</v>
      </c>
      <c r="J822" s="3" t="s">
        <v>1185</v>
      </c>
      <c r="K822" s="3" t="s">
        <v>24</v>
      </c>
      <c r="L822" s="3">
        <v>16.0</v>
      </c>
      <c r="M822" s="3" t="s">
        <v>30</v>
      </c>
      <c r="N822" s="3" t="s">
        <v>277</v>
      </c>
      <c r="O822" s="3" t="s">
        <v>1263</v>
      </c>
      <c r="P822" s="4">
        <v>24849.0</v>
      </c>
      <c r="Q822" s="3" t="s">
        <v>60</v>
      </c>
      <c r="S822" s="3" t="s">
        <v>34</v>
      </c>
    </row>
    <row r="823">
      <c r="A823" s="2">
        <v>42318.71487268519</v>
      </c>
      <c r="B823" s="3">
        <v>44.0</v>
      </c>
      <c r="C823" s="3" t="s">
        <v>19</v>
      </c>
      <c r="D823" s="3">
        <v>54.0</v>
      </c>
      <c r="E823" s="3" t="s">
        <v>146</v>
      </c>
      <c r="F823" s="3">
        <v>5.0</v>
      </c>
      <c r="G823" s="3">
        <v>6.0</v>
      </c>
      <c r="H823" s="3" t="s">
        <v>1183</v>
      </c>
      <c r="I823" s="3" t="s">
        <v>1184</v>
      </c>
      <c r="J823" s="3" t="s">
        <v>1185</v>
      </c>
      <c r="K823" s="3" t="s">
        <v>24</v>
      </c>
      <c r="L823" s="3">
        <v>17.0</v>
      </c>
      <c r="M823" s="3" t="s">
        <v>25</v>
      </c>
      <c r="N823" s="3" t="s">
        <v>1264</v>
      </c>
      <c r="O823" s="3" t="s">
        <v>42</v>
      </c>
      <c r="P823" s="4">
        <v>26691.0</v>
      </c>
      <c r="Q823" s="3" t="s">
        <v>132</v>
      </c>
      <c r="S823" s="3" t="s">
        <v>34</v>
      </c>
    </row>
    <row r="824">
      <c r="A824" s="2">
        <v>42318.71487268519</v>
      </c>
      <c r="B824" s="3">
        <v>44.0</v>
      </c>
      <c r="C824" s="3" t="s">
        <v>19</v>
      </c>
      <c r="D824" s="3">
        <v>54.0</v>
      </c>
      <c r="E824" s="3" t="s">
        <v>146</v>
      </c>
      <c r="F824" s="3">
        <v>5.0</v>
      </c>
      <c r="G824" s="3">
        <v>6.0</v>
      </c>
      <c r="H824" s="3" t="s">
        <v>1183</v>
      </c>
      <c r="I824" s="3" t="s">
        <v>1184</v>
      </c>
      <c r="J824" s="3" t="s">
        <v>1185</v>
      </c>
      <c r="K824" s="3" t="s">
        <v>24</v>
      </c>
      <c r="L824" s="3">
        <v>18.0</v>
      </c>
      <c r="M824" s="3" t="s">
        <v>30</v>
      </c>
      <c r="N824" s="3" t="s">
        <v>1265</v>
      </c>
      <c r="O824" s="3" t="s">
        <v>93</v>
      </c>
      <c r="P824" s="4">
        <v>16896.0</v>
      </c>
      <c r="Q824" s="3" t="s">
        <v>49</v>
      </c>
      <c r="S824" s="3" t="s">
        <v>34</v>
      </c>
    </row>
    <row r="825">
      <c r="A825" s="2">
        <v>42318.71487268519</v>
      </c>
      <c r="B825" s="3">
        <v>44.0</v>
      </c>
      <c r="C825" s="3" t="s">
        <v>19</v>
      </c>
      <c r="D825" s="3">
        <v>54.0</v>
      </c>
      <c r="E825" s="3" t="s">
        <v>146</v>
      </c>
      <c r="F825" s="3">
        <v>5.0</v>
      </c>
      <c r="G825" s="3">
        <v>6.0</v>
      </c>
      <c r="H825" s="3" t="s">
        <v>1183</v>
      </c>
      <c r="I825" s="3" t="s">
        <v>1184</v>
      </c>
      <c r="J825" s="3" t="s">
        <v>1185</v>
      </c>
      <c r="K825" s="3" t="s">
        <v>24</v>
      </c>
      <c r="L825" s="3">
        <v>19.0</v>
      </c>
      <c r="M825" s="3" t="s">
        <v>25</v>
      </c>
      <c r="N825" s="3" t="s">
        <v>1266</v>
      </c>
      <c r="O825" s="3" t="s">
        <v>1267</v>
      </c>
      <c r="P825" s="4">
        <v>18567.0</v>
      </c>
      <c r="Q825" s="3" t="s">
        <v>72</v>
      </c>
      <c r="S825" s="3" t="s">
        <v>34</v>
      </c>
    </row>
    <row r="826">
      <c r="A826" s="2">
        <v>42318.71487268519</v>
      </c>
      <c r="B826" s="3">
        <v>44.0</v>
      </c>
      <c r="C826" s="3" t="s">
        <v>19</v>
      </c>
      <c r="D826" s="3">
        <v>54.0</v>
      </c>
      <c r="E826" s="3" t="s">
        <v>146</v>
      </c>
      <c r="F826" s="3">
        <v>5.0</v>
      </c>
      <c r="G826" s="3">
        <v>6.0</v>
      </c>
      <c r="H826" s="3" t="s">
        <v>1183</v>
      </c>
      <c r="I826" s="3" t="s">
        <v>1184</v>
      </c>
      <c r="J826" s="3" t="s">
        <v>1185</v>
      </c>
      <c r="K826" s="3" t="s">
        <v>24</v>
      </c>
      <c r="L826" s="3">
        <v>20.0</v>
      </c>
      <c r="M826" s="3" t="s">
        <v>30</v>
      </c>
      <c r="N826" s="3" t="s">
        <v>1268</v>
      </c>
      <c r="O826" s="3" t="s">
        <v>375</v>
      </c>
      <c r="P826" s="4">
        <v>22310.0</v>
      </c>
      <c r="Q826" s="3" t="s">
        <v>247</v>
      </c>
      <c r="S826" s="3" t="s">
        <v>34</v>
      </c>
    </row>
    <row r="827">
      <c r="A827" s="2">
        <v>42318.71487268519</v>
      </c>
      <c r="B827" s="3">
        <v>44.0</v>
      </c>
      <c r="C827" s="3" t="s">
        <v>19</v>
      </c>
      <c r="D827" s="3">
        <v>54.0</v>
      </c>
      <c r="E827" s="3" t="s">
        <v>146</v>
      </c>
      <c r="F827" s="3">
        <v>5.0</v>
      </c>
      <c r="G827" s="3">
        <v>6.0</v>
      </c>
      <c r="H827" s="3" t="s">
        <v>1183</v>
      </c>
      <c r="I827" s="3" t="s">
        <v>1184</v>
      </c>
      <c r="J827" s="3" t="s">
        <v>1185</v>
      </c>
      <c r="K827" s="3" t="s">
        <v>24</v>
      </c>
      <c r="L827" s="3">
        <v>21.0</v>
      </c>
      <c r="M827" s="3" t="s">
        <v>25</v>
      </c>
      <c r="N827" s="3" t="s">
        <v>1269</v>
      </c>
      <c r="O827" s="3" t="s">
        <v>580</v>
      </c>
      <c r="P827" s="4">
        <v>27197.0</v>
      </c>
      <c r="Q827" s="3" t="s">
        <v>372</v>
      </c>
      <c r="S827" s="3" t="s">
        <v>34</v>
      </c>
    </row>
    <row r="828">
      <c r="A828" s="2">
        <v>42318.71487268519</v>
      </c>
      <c r="B828" s="3">
        <v>44.0</v>
      </c>
      <c r="C828" s="3" t="s">
        <v>19</v>
      </c>
      <c r="D828" s="3">
        <v>54.0</v>
      </c>
      <c r="E828" s="3" t="s">
        <v>146</v>
      </c>
      <c r="F828" s="3">
        <v>5.0</v>
      </c>
      <c r="G828" s="3">
        <v>6.0</v>
      </c>
      <c r="H828" s="3" t="s">
        <v>1183</v>
      </c>
      <c r="I828" s="3" t="s">
        <v>1184</v>
      </c>
      <c r="J828" s="3" t="s">
        <v>1185</v>
      </c>
      <c r="K828" s="3" t="s">
        <v>24</v>
      </c>
      <c r="L828" s="3">
        <v>22.0</v>
      </c>
      <c r="M828" s="3" t="s">
        <v>30</v>
      </c>
      <c r="N828" s="3" t="s">
        <v>559</v>
      </c>
      <c r="O828" s="3" t="s">
        <v>1224</v>
      </c>
      <c r="P828" s="4">
        <v>20339.0</v>
      </c>
      <c r="Q828" s="3" t="s">
        <v>105</v>
      </c>
      <c r="S828" s="3" t="s">
        <v>34</v>
      </c>
    </row>
    <row r="829">
      <c r="A829" s="2">
        <v>42318.71487268519</v>
      </c>
      <c r="B829" s="3">
        <v>44.0</v>
      </c>
      <c r="C829" s="3" t="s">
        <v>19</v>
      </c>
      <c r="D829" s="3">
        <v>54.0</v>
      </c>
      <c r="E829" s="3" t="s">
        <v>146</v>
      </c>
      <c r="F829" s="3">
        <v>5.0</v>
      </c>
      <c r="G829" s="3">
        <v>6.0</v>
      </c>
      <c r="H829" s="3" t="s">
        <v>1183</v>
      </c>
      <c r="I829" s="3" t="s">
        <v>1184</v>
      </c>
      <c r="J829" s="3" t="s">
        <v>1185</v>
      </c>
      <c r="K829" s="3" t="s">
        <v>24</v>
      </c>
      <c r="L829" s="3">
        <v>23.0</v>
      </c>
      <c r="M829" s="3" t="s">
        <v>25</v>
      </c>
      <c r="N829" s="3" t="s">
        <v>1270</v>
      </c>
      <c r="O829" s="3" t="s">
        <v>69</v>
      </c>
      <c r="P829" s="4">
        <v>21192.0</v>
      </c>
      <c r="Q829" s="3" t="s">
        <v>105</v>
      </c>
      <c r="S829" s="3" t="s">
        <v>34</v>
      </c>
    </row>
    <row r="830">
      <c r="A830" s="2">
        <v>42318.71487268519</v>
      </c>
      <c r="B830" s="3">
        <v>44.0</v>
      </c>
      <c r="C830" s="3" t="s">
        <v>19</v>
      </c>
      <c r="D830" s="3">
        <v>54.0</v>
      </c>
      <c r="E830" s="3" t="s">
        <v>146</v>
      </c>
      <c r="F830" s="3">
        <v>5.0</v>
      </c>
      <c r="G830" s="3">
        <v>6.0</v>
      </c>
      <c r="H830" s="3" t="s">
        <v>1183</v>
      </c>
      <c r="I830" s="3" t="s">
        <v>1184</v>
      </c>
      <c r="J830" s="3" t="s">
        <v>1185</v>
      </c>
      <c r="K830" s="3" t="s">
        <v>24</v>
      </c>
      <c r="L830" s="3">
        <v>24.0</v>
      </c>
      <c r="M830" s="3" t="s">
        <v>30</v>
      </c>
      <c r="N830" s="3" t="s">
        <v>1271</v>
      </c>
      <c r="O830" s="3" t="s">
        <v>283</v>
      </c>
      <c r="P830" s="4">
        <v>25794.0</v>
      </c>
      <c r="Q830" s="3" t="s">
        <v>40</v>
      </c>
      <c r="S830" s="3" t="s">
        <v>34</v>
      </c>
    </row>
    <row r="831">
      <c r="A831" s="2">
        <v>42318.71487268519</v>
      </c>
      <c r="B831" s="3">
        <v>44.0</v>
      </c>
      <c r="C831" s="3" t="s">
        <v>19</v>
      </c>
      <c r="D831" s="3">
        <v>55.0</v>
      </c>
      <c r="E831" s="3" t="s">
        <v>194</v>
      </c>
      <c r="F831" s="3">
        <v>5.0</v>
      </c>
      <c r="G831" s="3">
        <v>6.0</v>
      </c>
      <c r="H831" s="3" t="s">
        <v>1183</v>
      </c>
      <c r="I831" s="3" t="s">
        <v>1184</v>
      </c>
      <c r="J831" s="3" t="s">
        <v>1185</v>
      </c>
      <c r="K831" s="3" t="s">
        <v>24</v>
      </c>
      <c r="L831" s="3">
        <v>1.0</v>
      </c>
      <c r="M831" s="3" t="s">
        <v>25</v>
      </c>
      <c r="N831" s="3" t="s">
        <v>1272</v>
      </c>
      <c r="O831" s="3" t="s">
        <v>371</v>
      </c>
      <c r="P831" s="4">
        <v>21509.0</v>
      </c>
      <c r="Q831" s="3" t="s">
        <v>46</v>
      </c>
      <c r="S831" s="3" t="s">
        <v>29</v>
      </c>
    </row>
    <row r="832">
      <c r="A832" s="2">
        <v>42318.71487268519</v>
      </c>
      <c r="B832" s="3">
        <v>44.0</v>
      </c>
      <c r="C832" s="3" t="s">
        <v>19</v>
      </c>
      <c r="D832" s="3">
        <v>55.0</v>
      </c>
      <c r="E832" s="3" t="s">
        <v>194</v>
      </c>
      <c r="F832" s="3">
        <v>5.0</v>
      </c>
      <c r="G832" s="3">
        <v>6.0</v>
      </c>
      <c r="H832" s="3" t="s">
        <v>1183</v>
      </c>
      <c r="I832" s="3" t="s">
        <v>1184</v>
      </c>
      <c r="J832" s="3" t="s">
        <v>1185</v>
      </c>
      <c r="K832" s="3" t="s">
        <v>24</v>
      </c>
      <c r="L832" s="3">
        <v>2.0</v>
      </c>
      <c r="M832" s="3" t="s">
        <v>30</v>
      </c>
      <c r="N832" s="3" t="s">
        <v>1273</v>
      </c>
      <c r="O832" s="3" t="s">
        <v>45</v>
      </c>
      <c r="P832" s="4">
        <v>21577.0</v>
      </c>
      <c r="Q832" s="3" t="s">
        <v>46</v>
      </c>
      <c r="S832" s="3" t="s">
        <v>34</v>
      </c>
    </row>
    <row r="833">
      <c r="A833" s="2">
        <v>42318.71487268519</v>
      </c>
      <c r="B833" s="3">
        <v>44.0</v>
      </c>
      <c r="C833" s="3" t="s">
        <v>19</v>
      </c>
      <c r="D833" s="3">
        <v>55.0</v>
      </c>
      <c r="E833" s="3" t="s">
        <v>194</v>
      </c>
      <c r="F833" s="3">
        <v>5.0</v>
      </c>
      <c r="G833" s="3">
        <v>6.0</v>
      </c>
      <c r="H833" s="3" t="s">
        <v>1183</v>
      </c>
      <c r="I833" s="3" t="s">
        <v>1184</v>
      </c>
      <c r="J833" s="3" t="s">
        <v>1185</v>
      </c>
      <c r="K833" s="3" t="s">
        <v>24</v>
      </c>
      <c r="L833" s="3">
        <v>3.0</v>
      </c>
      <c r="M833" s="3" t="s">
        <v>25</v>
      </c>
      <c r="N833" s="3" t="s">
        <v>1274</v>
      </c>
      <c r="O833" s="3" t="s">
        <v>1275</v>
      </c>
      <c r="P833" s="4">
        <v>24542.0</v>
      </c>
      <c r="Q833" s="3" t="s">
        <v>132</v>
      </c>
      <c r="S833" s="3" t="s">
        <v>34</v>
      </c>
    </row>
    <row r="834">
      <c r="A834" s="2">
        <v>42318.71487268519</v>
      </c>
      <c r="B834" s="3">
        <v>44.0</v>
      </c>
      <c r="C834" s="3" t="s">
        <v>19</v>
      </c>
      <c r="D834" s="3">
        <v>55.0</v>
      </c>
      <c r="E834" s="3" t="s">
        <v>194</v>
      </c>
      <c r="F834" s="3">
        <v>5.0</v>
      </c>
      <c r="G834" s="3">
        <v>6.0</v>
      </c>
      <c r="H834" s="3" t="s">
        <v>1183</v>
      </c>
      <c r="I834" s="3" t="s">
        <v>1184</v>
      </c>
      <c r="J834" s="3" t="s">
        <v>1185</v>
      </c>
      <c r="K834" s="3" t="s">
        <v>24</v>
      </c>
      <c r="L834" s="3">
        <v>4.0</v>
      </c>
      <c r="M834" s="3" t="s">
        <v>30</v>
      </c>
      <c r="N834" s="3" t="s">
        <v>579</v>
      </c>
      <c r="O834" s="3" t="s">
        <v>1116</v>
      </c>
      <c r="P834" s="4">
        <v>28204.0</v>
      </c>
      <c r="Q834" s="3" t="s">
        <v>40</v>
      </c>
      <c r="S834" s="3" t="s">
        <v>34</v>
      </c>
    </row>
    <row r="835">
      <c r="A835" s="2">
        <v>42318.71487268519</v>
      </c>
      <c r="B835" s="3">
        <v>44.0</v>
      </c>
      <c r="C835" s="3" t="s">
        <v>19</v>
      </c>
      <c r="D835" s="3">
        <v>55.0</v>
      </c>
      <c r="E835" s="3" t="s">
        <v>194</v>
      </c>
      <c r="F835" s="3">
        <v>5.0</v>
      </c>
      <c r="G835" s="3">
        <v>6.0</v>
      </c>
      <c r="H835" s="3" t="s">
        <v>1183</v>
      </c>
      <c r="I835" s="3" t="s">
        <v>1184</v>
      </c>
      <c r="J835" s="3" t="s">
        <v>1185</v>
      </c>
      <c r="K835" s="3" t="s">
        <v>24</v>
      </c>
      <c r="L835" s="3">
        <v>5.0</v>
      </c>
      <c r="M835" s="3" t="s">
        <v>25</v>
      </c>
      <c r="N835" s="3" t="s">
        <v>1276</v>
      </c>
      <c r="O835" s="3" t="s">
        <v>421</v>
      </c>
      <c r="P835" s="4">
        <v>21932.0</v>
      </c>
      <c r="Q835" s="3" t="s">
        <v>110</v>
      </c>
      <c r="S835" s="3" t="s">
        <v>34</v>
      </c>
    </row>
    <row r="836">
      <c r="A836" s="2">
        <v>42318.71487268519</v>
      </c>
      <c r="B836" s="3">
        <v>44.0</v>
      </c>
      <c r="C836" s="3" t="s">
        <v>19</v>
      </c>
      <c r="D836" s="3">
        <v>55.0</v>
      </c>
      <c r="E836" s="3" t="s">
        <v>194</v>
      </c>
      <c r="F836" s="3">
        <v>5.0</v>
      </c>
      <c r="G836" s="3">
        <v>6.0</v>
      </c>
      <c r="H836" s="3" t="s">
        <v>1183</v>
      </c>
      <c r="I836" s="3" t="s">
        <v>1184</v>
      </c>
      <c r="J836" s="3" t="s">
        <v>1185</v>
      </c>
      <c r="K836" s="3" t="s">
        <v>24</v>
      </c>
      <c r="L836" s="3">
        <v>6.0</v>
      </c>
      <c r="M836" s="3" t="s">
        <v>30</v>
      </c>
      <c r="N836" s="3" t="s">
        <v>1277</v>
      </c>
      <c r="O836" s="3" t="s">
        <v>1027</v>
      </c>
      <c r="P836" s="4">
        <v>28771.0</v>
      </c>
      <c r="Q836" s="3" t="s">
        <v>40</v>
      </c>
      <c r="S836" s="3" t="s">
        <v>34</v>
      </c>
    </row>
    <row r="837">
      <c r="A837" s="2">
        <v>42318.71487268519</v>
      </c>
      <c r="B837" s="3">
        <v>44.0</v>
      </c>
      <c r="C837" s="3" t="s">
        <v>19</v>
      </c>
      <c r="D837" s="3">
        <v>55.0</v>
      </c>
      <c r="E837" s="3" t="s">
        <v>194</v>
      </c>
      <c r="F837" s="3">
        <v>5.0</v>
      </c>
      <c r="G837" s="3">
        <v>6.0</v>
      </c>
      <c r="H837" s="3" t="s">
        <v>1183</v>
      </c>
      <c r="I837" s="3" t="s">
        <v>1184</v>
      </c>
      <c r="J837" s="3" t="s">
        <v>1185</v>
      </c>
      <c r="K837" s="3" t="s">
        <v>24</v>
      </c>
      <c r="L837" s="3">
        <v>7.0</v>
      </c>
      <c r="M837" s="3" t="s">
        <v>25</v>
      </c>
      <c r="N837" s="3" t="s">
        <v>1278</v>
      </c>
      <c r="O837" s="3" t="s">
        <v>570</v>
      </c>
      <c r="P837" s="4">
        <v>22463.0</v>
      </c>
      <c r="Q837" s="3" t="s">
        <v>1159</v>
      </c>
      <c r="S837" s="3" t="s">
        <v>34</v>
      </c>
    </row>
    <row r="838">
      <c r="A838" s="2">
        <v>42318.71487268519</v>
      </c>
      <c r="B838" s="3">
        <v>44.0</v>
      </c>
      <c r="C838" s="3" t="s">
        <v>19</v>
      </c>
      <c r="D838" s="3">
        <v>55.0</v>
      </c>
      <c r="E838" s="3" t="s">
        <v>194</v>
      </c>
      <c r="F838" s="3">
        <v>5.0</v>
      </c>
      <c r="G838" s="3">
        <v>6.0</v>
      </c>
      <c r="H838" s="3" t="s">
        <v>1183</v>
      </c>
      <c r="I838" s="3" t="s">
        <v>1184</v>
      </c>
      <c r="J838" s="3" t="s">
        <v>1185</v>
      </c>
      <c r="K838" s="3" t="s">
        <v>24</v>
      </c>
      <c r="L838" s="3">
        <v>8.0</v>
      </c>
      <c r="M838" s="3" t="s">
        <v>30</v>
      </c>
      <c r="N838" s="3" t="s">
        <v>1279</v>
      </c>
      <c r="O838" s="3" t="s">
        <v>1280</v>
      </c>
      <c r="P838" s="4">
        <v>17080.0</v>
      </c>
      <c r="Q838" s="3" t="s">
        <v>49</v>
      </c>
      <c r="S838" s="3" t="s">
        <v>34</v>
      </c>
    </row>
    <row r="839">
      <c r="A839" s="2">
        <v>42318.71487268519</v>
      </c>
      <c r="B839" s="3">
        <v>44.0</v>
      </c>
      <c r="C839" s="3" t="s">
        <v>19</v>
      </c>
      <c r="D839" s="3">
        <v>57.0</v>
      </c>
      <c r="E839" s="3" t="s">
        <v>211</v>
      </c>
      <c r="F839" s="3">
        <v>5.0</v>
      </c>
      <c r="G839" s="3">
        <v>6.0</v>
      </c>
      <c r="H839" s="3" t="s">
        <v>1183</v>
      </c>
      <c r="I839" s="3" t="s">
        <v>1184</v>
      </c>
      <c r="J839" s="3" t="s">
        <v>1185</v>
      </c>
      <c r="K839" s="3" t="s">
        <v>272</v>
      </c>
      <c r="L839" s="3">
        <v>1.0</v>
      </c>
      <c r="M839" s="3" t="s">
        <v>25</v>
      </c>
      <c r="N839" s="3" t="s">
        <v>1281</v>
      </c>
      <c r="O839" s="3" t="s">
        <v>767</v>
      </c>
      <c r="P839" s="4">
        <v>29883.0</v>
      </c>
      <c r="Q839" s="3" t="s">
        <v>776</v>
      </c>
      <c r="R839" s="3" t="s">
        <v>1125</v>
      </c>
      <c r="S839" s="3" t="s">
        <v>34</v>
      </c>
    </row>
    <row r="840">
      <c r="A840" s="2">
        <v>42318.71487268519</v>
      </c>
      <c r="B840" s="3">
        <v>44.0</v>
      </c>
      <c r="C840" s="3" t="s">
        <v>19</v>
      </c>
      <c r="D840" s="3">
        <v>57.0</v>
      </c>
      <c r="E840" s="3" t="s">
        <v>211</v>
      </c>
      <c r="F840" s="3">
        <v>5.0</v>
      </c>
      <c r="G840" s="3">
        <v>6.0</v>
      </c>
      <c r="H840" s="3" t="s">
        <v>1183</v>
      </c>
      <c r="I840" s="3" t="s">
        <v>1184</v>
      </c>
      <c r="J840" s="3" t="s">
        <v>1185</v>
      </c>
      <c r="K840" s="3" t="s">
        <v>24</v>
      </c>
      <c r="L840" s="3">
        <v>2.0</v>
      </c>
      <c r="M840" s="3" t="s">
        <v>30</v>
      </c>
      <c r="N840" s="3" t="s">
        <v>1282</v>
      </c>
      <c r="O840" s="3" t="s">
        <v>307</v>
      </c>
      <c r="P840" s="4">
        <v>23251.0</v>
      </c>
      <c r="Q840" s="3" t="s">
        <v>40</v>
      </c>
      <c r="S840" s="3" t="s">
        <v>29</v>
      </c>
    </row>
    <row r="841">
      <c r="A841" s="2">
        <v>42318.71487268519</v>
      </c>
      <c r="B841" s="3">
        <v>44.0</v>
      </c>
      <c r="C841" s="3" t="s">
        <v>19</v>
      </c>
      <c r="D841" s="3">
        <v>57.0</v>
      </c>
      <c r="E841" s="3" t="s">
        <v>211</v>
      </c>
      <c r="F841" s="3">
        <v>5.0</v>
      </c>
      <c r="G841" s="3">
        <v>6.0</v>
      </c>
      <c r="H841" s="3" t="s">
        <v>1183</v>
      </c>
      <c r="I841" s="3" t="s">
        <v>1184</v>
      </c>
      <c r="J841" s="3" t="s">
        <v>1185</v>
      </c>
      <c r="K841" s="3" t="s">
        <v>24</v>
      </c>
      <c r="L841" s="3">
        <v>3.0</v>
      </c>
      <c r="M841" s="3" t="s">
        <v>25</v>
      </c>
      <c r="N841" s="3" t="s">
        <v>1283</v>
      </c>
      <c r="O841" s="3" t="s">
        <v>1284</v>
      </c>
      <c r="P841" s="4">
        <v>33063.0</v>
      </c>
      <c r="Q841" s="3" t="s">
        <v>418</v>
      </c>
      <c r="S841" s="3" t="s">
        <v>34</v>
      </c>
    </row>
    <row r="842">
      <c r="A842" s="2">
        <v>42318.71487268519</v>
      </c>
      <c r="B842" s="3">
        <v>44.0</v>
      </c>
      <c r="C842" s="3" t="s">
        <v>19</v>
      </c>
      <c r="D842" s="3">
        <v>57.0</v>
      </c>
      <c r="E842" s="3" t="s">
        <v>211</v>
      </c>
      <c r="F842" s="3">
        <v>5.0</v>
      </c>
      <c r="G842" s="3">
        <v>6.0</v>
      </c>
      <c r="H842" s="3" t="s">
        <v>1183</v>
      </c>
      <c r="I842" s="3" t="s">
        <v>1184</v>
      </c>
      <c r="J842" s="3" t="s">
        <v>1185</v>
      </c>
      <c r="K842" s="3" t="s">
        <v>24</v>
      </c>
      <c r="L842" s="3">
        <v>4.0</v>
      </c>
      <c r="M842" s="3" t="s">
        <v>30</v>
      </c>
      <c r="N842" s="3" t="s">
        <v>1285</v>
      </c>
      <c r="O842" s="3" t="s">
        <v>1286</v>
      </c>
      <c r="P842" s="4">
        <v>33924.0</v>
      </c>
      <c r="Q842" s="3" t="s">
        <v>191</v>
      </c>
      <c r="S842" s="3" t="s">
        <v>34</v>
      </c>
    </row>
    <row r="843">
      <c r="A843" s="2">
        <v>42318.71487268519</v>
      </c>
      <c r="B843" s="3">
        <v>44.0</v>
      </c>
      <c r="C843" s="3" t="s">
        <v>19</v>
      </c>
      <c r="D843" s="3">
        <v>57.0</v>
      </c>
      <c r="E843" s="3" t="s">
        <v>211</v>
      </c>
      <c r="F843" s="3">
        <v>5.0</v>
      </c>
      <c r="G843" s="3">
        <v>6.0</v>
      </c>
      <c r="H843" s="3" t="s">
        <v>1183</v>
      </c>
      <c r="I843" s="3" t="s">
        <v>1184</v>
      </c>
      <c r="J843" s="3" t="s">
        <v>1185</v>
      </c>
      <c r="K843" s="3" t="s">
        <v>24</v>
      </c>
      <c r="L843" s="3">
        <v>5.0</v>
      </c>
      <c r="M843" s="3" t="s">
        <v>25</v>
      </c>
      <c r="N843" s="3" t="s">
        <v>1287</v>
      </c>
      <c r="O843" s="3" t="s">
        <v>297</v>
      </c>
      <c r="P843" s="4">
        <v>21757.0</v>
      </c>
      <c r="Q843" s="3" t="s">
        <v>247</v>
      </c>
      <c r="S843" s="3" t="s">
        <v>29</v>
      </c>
    </row>
    <row r="844">
      <c r="A844" s="2">
        <v>42318.71487268519</v>
      </c>
      <c r="B844" s="3">
        <v>44.0</v>
      </c>
      <c r="C844" s="3" t="s">
        <v>19</v>
      </c>
      <c r="D844" s="3">
        <v>57.0</v>
      </c>
      <c r="E844" s="3" t="s">
        <v>211</v>
      </c>
      <c r="F844" s="3">
        <v>5.0</v>
      </c>
      <c r="G844" s="3">
        <v>6.0</v>
      </c>
      <c r="H844" s="3" t="s">
        <v>1183</v>
      </c>
      <c r="I844" s="3" t="s">
        <v>1184</v>
      </c>
      <c r="J844" s="3" t="s">
        <v>1185</v>
      </c>
      <c r="K844" s="3" t="s">
        <v>24</v>
      </c>
      <c r="L844" s="3">
        <v>6.0</v>
      </c>
      <c r="M844" s="3" t="s">
        <v>30</v>
      </c>
      <c r="N844" s="3" t="s">
        <v>1288</v>
      </c>
      <c r="O844" s="3" t="s">
        <v>452</v>
      </c>
      <c r="P844" s="4">
        <v>24245.0</v>
      </c>
      <c r="Q844" s="3" t="s">
        <v>169</v>
      </c>
      <c r="S844" s="3" t="s">
        <v>34</v>
      </c>
    </row>
    <row r="845">
      <c r="A845" s="2">
        <v>42318.71487268519</v>
      </c>
      <c r="B845" s="3">
        <v>44.0</v>
      </c>
      <c r="C845" s="3" t="s">
        <v>19</v>
      </c>
      <c r="D845" s="3">
        <v>57.0</v>
      </c>
      <c r="E845" s="3" t="s">
        <v>211</v>
      </c>
      <c r="F845" s="3">
        <v>5.0</v>
      </c>
      <c r="G845" s="3">
        <v>6.0</v>
      </c>
      <c r="H845" s="3" t="s">
        <v>1183</v>
      </c>
      <c r="I845" s="3" t="s">
        <v>1184</v>
      </c>
      <c r="J845" s="3" t="s">
        <v>1185</v>
      </c>
      <c r="K845" s="3" t="s">
        <v>24</v>
      </c>
      <c r="L845" s="3">
        <v>7.0</v>
      </c>
      <c r="M845" s="3" t="s">
        <v>25</v>
      </c>
      <c r="N845" s="3" t="s">
        <v>1289</v>
      </c>
      <c r="O845" s="3" t="s">
        <v>366</v>
      </c>
      <c r="P845" s="4">
        <v>28982.0</v>
      </c>
      <c r="Q845" s="3" t="s">
        <v>1290</v>
      </c>
      <c r="S845" s="3" t="s">
        <v>34</v>
      </c>
    </row>
    <row r="846">
      <c r="A846" s="2">
        <v>42318.71487268519</v>
      </c>
      <c r="B846" s="3">
        <v>44.0</v>
      </c>
      <c r="C846" s="3" t="s">
        <v>19</v>
      </c>
      <c r="D846" s="3">
        <v>57.0</v>
      </c>
      <c r="E846" s="3" t="s">
        <v>211</v>
      </c>
      <c r="F846" s="3">
        <v>5.0</v>
      </c>
      <c r="G846" s="3">
        <v>6.0</v>
      </c>
      <c r="H846" s="3" t="s">
        <v>1183</v>
      </c>
      <c r="I846" s="3" t="s">
        <v>1184</v>
      </c>
      <c r="J846" s="3" t="s">
        <v>1185</v>
      </c>
      <c r="K846" s="3" t="s">
        <v>24</v>
      </c>
      <c r="L846" s="3">
        <v>8.0</v>
      </c>
      <c r="M846" s="3" t="s">
        <v>30</v>
      </c>
      <c r="N846" s="3" t="s">
        <v>1291</v>
      </c>
      <c r="O846" s="3" t="s">
        <v>81</v>
      </c>
      <c r="P846" s="4">
        <v>23243.0</v>
      </c>
      <c r="Q846" s="3" t="s">
        <v>72</v>
      </c>
      <c r="S846" s="3" t="s">
        <v>34</v>
      </c>
    </row>
    <row r="847">
      <c r="A847" s="2">
        <v>42318.71487268519</v>
      </c>
      <c r="B847" s="3">
        <v>44.0</v>
      </c>
      <c r="C847" s="3" t="s">
        <v>19</v>
      </c>
      <c r="D847" s="3">
        <v>57.0</v>
      </c>
      <c r="E847" s="3" t="s">
        <v>211</v>
      </c>
      <c r="F847" s="3">
        <v>5.0</v>
      </c>
      <c r="G847" s="3">
        <v>6.0</v>
      </c>
      <c r="H847" s="3" t="s">
        <v>1183</v>
      </c>
      <c r="I847" s="3" t="s">
        <v>1184</v>
      </c>
      <c r="J847" s="3" t="s">
        <v>1185</v>
      </c>
      <c r="K847" s="3" t="s">
        <v>24</v>
      </c>
      <c r="L847" s="3">
        <v>9.0</v>
      </c>
      <c r="M847" s="3" t="s">
        <v>25</v>
      </c>
      <c r="N847" s="3" t="s">
        <v>1292</v>
      </c>
      <c r="O847" s="3" t="s">
        <v>530</v>
      </c>
      <c r="P847" s="4">
        <v>26246.0</v>
      </c>
      <c r="Q847" s="3" t="s">
        <v>169</v>
      </c>
      <c r="S847" s="3" t="s">
        <v>34</v>
      </c>
    </row>
    <row r="848">
      <c r="A848" s="2">
        <v>42318.71487268519</v>
      </c>
      <c r="B848" s="3">
        <v>44.0</v>
      </c>
      <c r="C848" s="3" t="s">
        <v>19</v>
      </c>
      <c r="D848" s="3">
        <v>57.0</v>
      </c>
      <c r="E848" s="3" t="s">
        <v>211</v>
      </c>
      <c r="F848" s="3">
        <v>5.0</v>
      </c>
      <c r="G848" s="3">
        <v>6.0</v>
      </c>
      <c r="H848" s="3" t="s">
        <v>1183</v>
      </c>
      <c r="I848" s="3" t="s">
        <v>1184</v>
      </c>
      <c r="J848" s="3" t="s">
        <v>1185</v>
      </c>
      <c r="K848" s="3" t="s">
        <v>24</v>
      </c>
      <c r="L848" s="3">
        <v>10.0</v>
      </c>
      <c r="M848" s="3" t="s">
        <v>30</v>
      </c>
      <c r="N848" s="3" t="s">
        <v>1293</v>
      </c>
      <c r="O848" s="3" t="s">
        <v>1224</v>
      </c>
      <c r="P848" s="4">
        <v>21742.0</v>
      </c>
      <c r="Q848" s="3" t="s">
        <v>113</v>
      </c>
      <c r="S848" s="3" t="s">
        <v>34</v>
      </c>
    </row>
    <row r="849">
      <c r="A849" s="2">
        <v>42318.71487268519</v>
      </c>
      <c r="B849" s="3">
        <v>44.0</v>
      </c>
      <c r="C849" s="3" t="s">
        <v>19</v>
      </c>
      <c r="D849" s="3">
        <v>57.0</v>
      </c>
      <c r="E849" s="3" t="s">
        <v>211</v>
      </c>
      <c r="F849" s="3">
        <v>5.0</v>
      </c>
      <c r="G849" s="3">
        <v>6.0</v>
      </c>
      <c r="H849" s="3" t="s">
        <v>1183</v>
      </c>
      <c r="I849" s="3" t="s">
        <v>1184</v>
      </c>
      <c r="J849" s="3" t="s">
        <v>1185</v>
      </c>
      <c r="K849" s="3" t="s">
        <v>24</v>
      </c>
      <c r="L849" s="3">
        <v>11.0</v>
      </c>
      <c r="M849" s="3" t="s">
        <v>25</v>
      </c>
      <c r="N849" s="3" t="s">
        <v>1294</v>
      </c>
      <c r="O849" s="3" t="s">
        <v>1295</v>
      </c>
      <c r="P849" s="4">
        <v>33598.0</v>
      </c>
      <c r="Q849" s="3" t="s">
        <v>110</v>
      </c>
      <c r="S849" s="3" t="s">
        <v>34</v>
      </c>
    </row>
    <row r="850">
      <c r="A850" s="2">
        <v>42318.71487268519</v>
      </c>
      <c r="B850" s="3">
        <v>44.0</v>
      </c>
      <c r="C850" s="3" t="s">
        <v>19</v>
      </c>
      <c r="D850" s="3">
        <v>57.0</v>
      </c>
      <c r="E850" s="3" t="s">
        <v>211</v>
      </c>
      <c r="F850" s="3">
        <v>5.0</v>
      </c>
      <c r="G850" s="3">
        <v>6.0</v>
      </c>
      <c r="H850" s="3" t="s">
        <v>1183</v>
      </c>
      <c r="I850" s="3" t="s">
        <v>1184</v>
      </c>
      <c r="J850" s="3" t="s">
        <v>1185</v>
      </c>
      <c r="K850" s="3" t="s">
        <v>24</v>
      </c>
      <c r="L850" s="3">
        <v>12.0</v>
      </c>
      <c r="M850" s="3" t="s">
        <v>30</v>
      </c>
      <c r="N850" s="3" t="s">
        <v>1296</v>
      </c>
      <c r="O850" s="3" t="s">
        <v>81</v>
      </c>
      <c r="P850" s="4">
        <v>23307.0</v>
      </c>
      <c r="Q850" s="3" t="s">
        <v>75</v>
      </c>
      <c r="S850" s="3" t="s">
        <v>34</v>
      </c>
    </row>
    <row r="851">
      <c r="A851" s="2">
        <v>42318.71487268519</v>
      </c>
      <c r="B851" s="3">
        <v>44.0</v>
      </c>
      <c r="C851" s="3" t="s">
        <v>19</v>
      </c>
      <c r="D851" s="3">
        <v>57.0</v>
      </c>
      <c r="E851" s="3" t="s">
        <v>211</v>
      </c>
      <c r="F851" s="3">
        <v>5.0</v>
      </c>
      <c r="G851" s="3">
        <v>6.0</v>
      </c>
      <c r="H851" s="3" t="s">
        <v>1183</v>
      </c>
      <c r="I851" s="3" t="s">
        <v>1184</v>
      </c>
      <c r="J851" s="3" t="s">
        <v>1185</v>
      </c>
      <c r="K851" s="3" t="s">
        <v>24</v>
      </c>
      <c r="L851" s="3">
        <v>13.0</v>
      </c>
      <c r="M851" s="3" t="s">
        <v>25</v>
      </c>
      <c r="N851" s="3" t="s">
        <v>1297</v>
      </c>
      <c r="O851" s="3" t="s">
        <v>1298</v>
      </c>
      <c r="P851" s="4">
        <v>33653.0</v>
      </c>
      <c r="Q851" s="3" t="s">
        <v>132</v>
      </c>
      <c r="S851" s="3" t="s">
        <v>34</v>
      </c>
    </row>
    <row r="852">
      <c r="A852" s="2">
        <v>42318.71487268519</v>
      </c>
      <c r="B852" s="3">
        <v>44.0</v>
      </c>
      <c r="C852" s="3" t="s">
        <v>19</v>
      </c>
      <c r="D852" s="3">
        <v>57.0</v>
      </c>
      <c r="E852" s="3" t="s">
        <v>211</v>
      </c>
      <c r="F852" s="3">
        <v>5.0</v>
      </c>
      <c r="G852" s="3">
        <v>6.0</v>
      </c>
      <c r="H852" s="3" t="s">
        <v>1183</v>
      </c>
      <c r="I852" s="3" t="s">
        <v>1184</v>
      </c>
      <c r="J852" s="3" t="s">
        <v>1185</v>
      </c>
      <c r="K852" s="3" t="s">
        <v>24</v>
      </c>
      <c r="L852" s="3">
        <v>14.0</v>
      </c>
      <c r="M852" s="3" t="s">
        <v>30</v>
      </c>
      <c r="N852" s="3" t="s">
        <v>1299</v>
      </c>
      <c r="O852" s="3" t="s">
        <v>81</v>
      </c>
      <c r="P852" s="4">
        <v>23141.0</v>
      </c>
      <c r="Q852" s="3" t="s">
        <v>132</v>
      </c>
      <c r="S852" s="3" t="s">
        <v>34</v>
      </c>
    </row>
    <row r="853">
      <c r="A853" s="2">
        <v>42318.71487268519</v>
      </c>
      <c r="B853" s="3">
        <v>44.0</v>
      </c>
      <c r="C853" s="3" t="s">
        <v>19</v>
      </c>
      <c r="D853" s="3">
        <v>57.0</v>
      </c>
      <c r="E853" s="3" t="s">
        <v>211</v>
      </c>
      <c r="F853" s="3">
        <v>5.0</v>
      </c>
      <c r="G853" s="3">
        <v>6.0</v>
      </c>
      <c r="H853" s="3" t="s">
        <v>1183</v>
      </c>
      <c r="I853" s="3" t="s">
        <v>1184</v>
      </c>
      <c r="J853" s="3" t="s">
        <v>1185</v>
      </c>
      <c r="K853" s="3" t="s">
        <v>24</v>
      </c>
      <c r="L853" s="3">
        <v>15.0</v>
      </c>
      <c r="M853" s="3" t="s">
        <v>25</v>
      </c>
      <c r="N853" s="3" t="s">
        <v>1300</v>
      </c>
      <c r="O853" s="3" t="s">
        <v>1189</v>
      </c>
      <c r="P853" s="4">
        <v>26437.0</v>
      </c>
      <c r="Q853" s="3" t="s">
        <v>110</v>
      </c>
      <c r="S853" s="3" t="s">
        <v>34</v>
      </c>
    </row>
    <row r="854">
      <c r="A854" s="2">
        <v>42318.71487268519</v>
      </c>
      <c r="B854" s="3">
        <v>44.0</v>
      </c>
      <c r="C854" s="3" t="s">
        <v>19</v>
      </c>
      <c r="D854" s="3">
        <v>57.0</v>
      </c>
      <c r="E854" s="3" t="s">
        <v>211</v>
      </c>
      <c r="F854" s="3">
        <v>5.0</v>
      </c>
      <c r="G854" s="3">
        <v>6.0</v>
      </c>
      <c r="H854" s="3" t="s">
        <v>1183</v>
      </c>
      <c r="I854" s="3" t="s">
        <v>1184</v>
      </c>
      <c r="J854" s="3" t="s">
        <v>1185</v>
      </c>
      <c r="K854" s="3" t="s">
        <v>24</v>
      </c>
      <c r="L854" s="3">
        <v>16.0</v>
      </c>
      <c r="M854" s="3" t="s">
        <v>30</v>
      </c>
      <c r="N854" s="3" t="s">
        <v>94</v>
      </c>
      <c r="O854" s="3" t="s">
        <v>1301</v>
      </c>
      <c r="P854" s="4">
        <v>22958.0</v>
      </c>
      <c r="Q854" s="3" t="s">
        <v>37</v>
      </c>
      <c r="S854" s="3" t="s">
        <v>34</v>
      </c>
    </row>
    <row r="855">
      <c r="A855" s="2">
        <v>42318.71487268519</v>
      </c>
      <c r="B855" s="3">
        <v>44.0</v>
      </c>
      <c r="C855" s="3" t="s">
        <v>19</v>
      </c>
      <c r="D855" s="3">
        <v>57.0</v>
      </c>
      <c r="E855" s="3" t="s">
        <v>211</v>
      </c>
      <c r="F855" s="3">
        <v>5.0</v>
      </c>
      <c r="G855" s="3">
        <v>6.0</v>
      </c>
      <c r="H855" s="3" t="s">
        <v>1183</v>
      </c>
      <c r="I855" s="3" t="s">
        <v>1184</v>
      </c>
      <c r="J855" s="3" t="s">
        <v>1185</v>
      </c>
      <c r="K855" s="3" t="s">
        <v>24</v>
      </c>
      <c r="L855" s="3">
        <v>17.0</v>
      </c>
      <c r="M855" s="3" t="s">
        <v>25</v>
      </c>
      <c r="N855" s="3" t="s">
        <v>1302</v>
      </c>
      <c r="O855" s="3" t="s">
        <v>168</v>
      </c>
      <c r="P855" s="4">
        <v>17715.0</v>
      </c>
      <c r="Q855" s="3" t="s">
        <v>145</v>
      </c>
      <c r="S855" s="3" t="s">
        <v>34</v>
      </c>
    </row>
    <row r="856">
      <c r="A856" s="2">
        <v>42318.71487268519</v>
      </c>
      <c r="B856" s="3">
        <v>44.0</v>
      </c>
      <c r="C856" s="3" t="s">
        <v>19</v>
      </c>
      <c r="D856" s="3">
        <v>57.0</v>
      </c>
      <c r="E856" s="3" t="s">
        <v>211</v>
      </c>
      <c r="F856" s="3">
        <v>5.0</v>
      </c>
      <c r="G856" s="3">
        <v>6.0</v>
      </c>
      <c r="H856" s="3" t="s">
        <v>1183</v>
      </c>
      <c r="I856" s="3" t="s">
        <v>1184</v>
      </c>
      <c r="J856" s="3" t="s">
        <v>1185</v>
      </c>
      <c r="K856" s="3" t="s">
        <v>24</v>
      </c>
      <c r="L856" s="3">
        <v>18.0</v>
      </c>
      <c r="M856" s="3" t="s">
        <v>30</v>
      </c>
      <c r="N856" s="3" t="s">
        <v>1303</v>
      </c>
      <c r="O856" s="3" t="s">
        <v>1304</v>
      </c>
      <c r="P856" s="4">
        <v>32232.0</v>
      </c>
      <c r="Q856" s="3" t="s">
        <v>132</v>
      </c>
      <c r="S856" s="3" t="s">
        <v>34</v>
      </c>
    </row>
    <row r="857">
      <c r="A857" s="2">
        <v>42318.71487268519</v>
      </c>
      <c r="B857" s="3">
        <v>44.0</v>
      </c>
      <c r="C857" s="3" t="s">
        <v>19</v>
      </c>
      <c r="D857" s="3">
        <v>57.0</v>
      </c>
      <c r="E857" s="3" t="s">
        <v>211</v>
      </c>
      <c r="F857" s="3">
        <v>5.0</v>
      </c>
      <c r="G857" s="3">
        <v>6.0</v>
      </c>
      <c r="H857" s="3" t="s">
        <v>1183</v>
      </c>
      <c r="I857" s="3" t="s">
        <v>1184</v>
      </c>
      <c r="J857" s="3" t="s">
        <v>1185</v>
      </c>
      <c r="K857" s="3" t="s">
        <v>24</v>
      </c>
      <c r="L857" s="3">
        <v>19.0</v>
      </c>
      <c r="M857" s="3" t="s">
        <v>25</v>
      </c>
      <c r="N857" s="3" t="s">
        <v>1305</v>
      </c>
      <c r="O857" s="3" t="s">
        <v>371</v>
      </c>
      <c r="P857" s="4">
        <v>23121.0</v>
      </c>
      <c r="Q857" s="3" t="s">
        <v>205</v>
      </c>
      <c r="S857" s="3" t="s">
        <v>34</v>
      </c>
    </row>
    <row r="858">
      <c r="A858" s="2">
        <v>42318.71487268519</v>
      </c>
      <c r="B858" s="3">
        <v>44.0</v>
      </c>
      <c r="C858" s="3" t="s">
        <v>19</v>
      </c>
      <c r="D858" s="3">
        <v>57.0</v>
      </c>
      <c r="E858" s="3" t="s">
        <v>211</v>
      </c>
      <c r="F858" s="3">
        <v>5.0</v>
      </c>
      <c r="G858" s="3">
        <v>6.0</v>
      </c>
      <c r="H858" s="3" t="s">
        <v>1183</v>
      </c>
      <c r="I858" s="3" t="s">
        <v>1184</v>
      </c>
      <c r="J858" s="3" t="s">
        <v>1185</v>
      </c>
      <c r="K858" s="3" t="s">
        <v>24</v>
      </c>
      <c r="L858" s="3">
        <v>20.0</v>
      </c>
      <c r="M858" s="3" t="s">
        <v>30</v>
      </c>
      <c r="N858" s="3" t="s">
        <v>1306</v>
      </c>
      <c r="O858" s="3" t="s">
        <v>1307</v>
      </c>
      <c r="P858" s="4">
        <v>23197.0</v>
      </c>
      <c r="Q858" s="3" t="s">
        <v>115</v>
      </c>
      <c r="S858" s="3" t="s">
        <v>34</v>
      </c>
    </row>
    <row r="859">
      <c r="A859" s="2">
        <v>42318.71487268519</v>
      </c>
      <c r="B859" s="3">
        <v>44.0</v>
      </c>
      <c r="C859" s="3" t="s">
        <v>19</v>
      </c>
      <c r="D859" s="3">
        <v>57.0</v>
      </c>
      <c r="E859" s="3" t="s">
        <v>211</v>
      </c>
      <c r="F859" s="3">
        <v>5.0</v>
      </c>
      <c r="G859" s="3">
        <v>6.0</v>
      </c>
      <c r="H859" s="3" t="s">
        <v>1183</v>
      </c>
      <c r="I859" s="3" t="s">
        <v>1184</v>
      </c>
      <c r="J859" s="3" t="s">
        <v>1185</v>
      </c>
      <c r="K859" s="3" t="s">
        <v>24</v>
      </c>
      <c r="L859" s="3">
        <v>21.0</v>
      </c>
      <c r="M859" s="3" t="s">
        <v>25</v>
      </c>
      <c r="N859" s="3" t="s">
        <v>1308</v>
      </c>
      <c r="O859" s="3" t="s">
        <v>196</v>
      </c>
      <c r="P859" s="4">
        <v>24088.0</v>
      </c>
      <c r="Q859" s="3" t="s">
        <v>132</v>
      </c>
      <c r="S859" s="3" t="s">
        <v>34</v>
      </c>
    </row>
    <row r="860">
      <c r="A860" s="2">
        <v>42318.71487268519</v>
      </c>
      <c r="B860" s="3">
        <v>44.0</v>
      </c>
      <c r="C860" s="3" t="s">
        <v>19</v>
      </c>
      <c r="D860" s="3">
        <v>57.0</v>
      </c>
      <c r="E860" s="3" t="s">
        <v>211</v>
      </c>
      <c r="F860" s="3">
        <v>5.0</v>
      </c>
      <c r="G860" s="3">
        <v>6.0</v>
      </c>
      <c r="H860" s="3" t="s">
        <v>1183</v>
      </c>
      <c r="I860" s="3" t="s">
        <v>1184</v>
      </c>
      <c r="J860" s="3" t="s">
        <v>1185</v>
      </c>
      <c r="K860" s="3" t="s">
        <v>24</v>
      </c>
      <c r="L860" s="3">
        <v>22.0</v>
      </c>
      <c r="M860" s="3" t="s">
        <v>30</v>
      </c>
      <c r="N860" s="3" t="s">
        <v>1309</v>
      </c>
      <c r="O860" s="3" t="s">
        <v>497</v>
      </c>
      <c r="P860" s="4">
        <v>20081.0</v>
      </c>
      <c r="Q860" s="3" t="s">
        <v>132</v>
      </c>
      <c r="S860" s="3" t="s">
        <v>34</v>
      </c>
    </row>
    <row r="861">
      <c r="A861" s="2">
        <v>42318.71487268519</v>
      </c>
      <c r="B861" s="3">
        <v>44.0</v>
      </c>
      <c r="C861" s="3" t="s">
        <v>19</v>
      </c>
      <c r="D861" s="3">
        <v>57.0</v>
      </c>
      <c r="E861" s="3" t="s">
        <v>211</v>
      </c>
      <c r="F861" s="3">
        <v>5.0</v>
      </c>
      <c r="G861" s="3">
        <v>6.0</v>
      </c>
      <c r="H861" s="3" t="s">
        <v>1183</v>
      </c>
      <c r="I861" s="3" t="s">
        <v>1184</v>
      </c>
      <c r="J861" s="3" t="s">
        <v>1185</v>
      </c>
      <c r="K861" s="3" t="s">
        <v>24</v>
      </c>
      <c r="L861" s="3">
        <v>23.0</v>
      </c>
      <c r="M861" s="3" t="s">
        <v>25</v>
      </c>
      <c r="N861" s="3" t="s">
        <v>1310</v>
      </c>
      <c r="O861" s="3" t="s">
        <v>1311</v>
      </c>
      <c r="P861" s="4">
        <v>18810.0</v>
      </c>
      <c r="Q861" s="3" t="s">
        <v>528</v>
      </c>
      <c r="S861" s="3" t="s">
        <v>34</v>
      </c>
    </row>
    <row r="862">
      <c r="A862" s="2">
        <v>42318.71487268519</v>
      </c>
      <c r="B862" s="3">
        <v>44.0</v>
      </c>
      <c r="C862" s="3" t="s">
        <v>19</v>
      </c>
      <c r="D862" s="3">
        <v>57.0</v>
      </c>
      <c r="E862" s="3" t="s">
        <v>211</v>
      </c>
      <c r="F862" s="3">
        <v>5.0</v>
      </c>
      <c r="G862" s="3">
        <v>6.0</v>
      </c>
      <c r="H862" s="3" t="s">
        <v>1183</v>
      </c>
      <c r="I862" s="3" t="s">
        <v>1184</v>
      </c>
      <c r="J862" s="3" t="s">
        <v>1185</v>
      </c>
      <c r="K862" s="3" t="s">
        <v>24</v>
      </c>
      <c r="L862" s="3">
        <v>24.0</v>
      </c>
      <c r="M862" s="3" t="s">
        <v>30</v>
      </c>
      <c r="N862" s="3" t="s">
        <v>1312</v>
      </c>
      <c r="O862" s="3" t="s">
        <v>1313</v>
      </c>
      <c r="P862" s="4">
        <v>26176.0</v>
      </c>
      <c r="Q862" s="3" t="s">
        <v>528</v>
      </c>
      <c r="S862" s="3" t="s">
        <v>34</v>
      </c>
    </row>
    <row r="863">
      <c r="A863" s="2">
        <v>42318.71487268519</v>
      </c>
      <c r="B863" s="3">
        <v>44.0</v>
      </c>
      <c r="C863" s="3" t="s">
        <v>19</v>
      </c>
      <c r="D863" s="3">
        <v>57.0</v>
      </c>
      <c r="E863" s="3" t="s">
        <v>211</v>
      </c>
      <c r="F863" s="3">
        <v>5.0</v>
      </c>
      <c r="G863" s="3">
        <v>6.0</v>
      </c>
      <c r="H863" s="3" t="s">
        <v>1183</v>
      </c>
      <c r="I863" s="3" t="s">
        <v>1184</v>
      </c>
      <c r="J863" s="3" t="s">
        <v>1185</v>
      </c>
      <c r="K863" s="3" t="s">
        <v>24</v>
      </c>
      <c r="L863" s="3">
        <v>25.0</v>
      </c>
      <c r="M863" s="3" t="s">
        <v>25</v>
      </c>
      <c r="N863" s="3" t="s">
        <v>1314</v>
      </c>
      <c r="O863" s="3" t="s">
        <v>251</v>
      </c>
      <c r="P863" s="4">
        <v>25541.0</v>
      </c>
      <c r="Q863" s="3" t="s">
        <v>169</v>
      </c>
      <c r="S863" s="3" t="s">
        <v>34</v>
      </c>
    </row>
    <row r="864">
      <c r="A864" s="2">
        <v>42318.71487268519</v>
      </c>
      <c r="B864" s="3">
        <v>44.0</v>
      </c>
      <c r="C864" s="3" t="s">
        <v>19</v>
      </c>
      <c r="D864" s="3">
        <v>57.0</v>
      </c>
      <c r="E864" s="3" t="s">
        <v>211</v>
      </c>
      <c r="F864" s="3">
        <v>5.0</v>
      </c>
      <c r="G864" s="3">
        <v>6.0</v>
      </c>
      <c r="H864" s="3" t="s">
        <v>1183</v>
      </c>
      <c r="I864" s="3" t="s">
        <v>1184</v>
      </c>
      <c r="J864" s="3" t="s">
        <v>1185</v>
      </c>
      <c r="K864" s="3" t="s">
        <v>24</v>
      </c>
      <c r="L864" s="3">
        <v>26.0</v>
      </c>
      <c r="M864" s="3" t="s">
        <v>30</v>
      </c>
      <c r="N864" s="3" t="s">
        <v>1315</v>
      </c>
      <c r="O864" s="3" t="s">
        <v>1099</v>
      </c>
      <c r="P864" s="4">
        <v>27380.0</v>
      </c>
      <c r="Q864" s="3" t="s">
        <v>132</v>
      </c>
      <c r="S864" s="3" t="s">
        <v>34</v>
      </c>
    </row>
    <row r="865">
      <c r="A865" s="2">
        <v>42318.71487268519</v>
      </c>
      <c r="B865" s="3">
        <v>44.0</v>
      </c>
      <c r="C865" s="3" t="s">
        <v>19</v>
      </c>
      <c r="D865" s="3">
        <v>57.0</v>
      </c>
      <c r="E865" s="3" t="s">
        <v>211</v>
      </c>
      <c r="F865" s="3">
        <v>5.0</v>
      </c>
      <c r="G865" s="3">
        <v>6.0</v>
      </c>
      <c r="H865" s="3" t="s">
        <v>1183</v>
      </c>
      <c r="I865" s="3" t="s">
        <v>1184</v>
      </c>
      <c r="J865" s="3" t="s">
        <v>1185</v>
      </c>
      <c r="K865" s="3" t="s">
        <v>24</v>
      </c>
      <c r="L865" s="3">
        <v>27.0</v>
      </c>
      <c r="M865" s="3" t="s">
        <v>25</v>
      </c>
      <c r="N865" s="3" t="s">
        <v>1316</v>
      </c>
      <c r="O865" s="3" t="s">
        <v>95</v>
      </c>
      <c r="P865" s="4">
        <v>21341.0</v>
      </c>
      <c r="Q865" s="3" t="s">
        <v>105</v>
      </c>
      <c r="S865" s="3" t="s">
        <v>34</v>
      </c>
    </row>
    <row r="866">
      <c r="A866" s="2">
        <v>42318.71487268519</v>
      </c>
      <c r="B866" s="3">
        <v>44.0</v>
      </c>
      <c r="C866" s="3" t="s">
        <v>19</v>
      </c>
      <c r="D866" s="3">
        <v>57.0</v>
      </c>
      <c r="E866" s="3" t="s">
        <v>211</v>
      </c>
      <c r="F866" s="3">
        <v>5.0</v>
      </c>
      <c r="G866" s="3">
        <v>6.0</v>
      </c>
      <c r="H866" s="3" t="s">
        <v>1183</v>
      </c>
      <c r="I866" s="3" t="s">
        <v>1184</v>
      </c>
      <c r="J866" s="3" t="s">
        <v>1185</v>
      </c>
      <c r="K866" s="3" t="s">
        <v>24</v>
      </c>
      <c r="L866" s="3">
        <v>28.0</v>
      </c>
      <c r="M866" s="3" t="s">
        <v>30</v>
      </c>
      <c r="N866" s="3" t="s">
        <v>1317</v>
      </c>
      <c r="O866" s="3" t="s">
        <v>1318</v>
      </c>
      <c r="P866" s="4">
        <v>23171.0</v>
      </c>
      <c r="Q866" s="3" t="s">
        <v>132</v>
      </c>
      <c r="S866" s="3" t="s">
        <v>34</v>
      </c>
    </row>
    <row r="867">
      <c r="A867" s="2">
        <v>42318.71487268519</v>
      </c>
      <c r="B867" s="3">
        <v>44.0</v>
      </c>
      <c r="C867" s="3" t="s">
        <v>19</v>
      </c>
      <c r="D867" s="3">
        <v>57.0</v>
      </c>
      <c r="E867" s="3" t="s">
        <v>211</v>
      </c>
      <c r="F867" s="3">
        <v>5.0</v>
      </c>
      <c r="G867" s="3">
        <v>6.0</v>
      </c>
      <c r="H867" s="3" t="s">
        <v>1183</v>
      </c>
      <c r="I867" s="3" t="s">
        <v>1184</v>
      </c>
      <c r="J867" s="3" t="s">
        <v>1185</v>
      </c>
      <c r="K867" s="3" t="s">
        <v>24</v>
      </c>
      <c r="L867" s="3">
        <v>29.0</v>
      </c>
      <c r="M867" s="3" t="s">
        <v>25</v>
      </c>
      <c r="N867" s="3" t="s">
        <v>1319</v>
      </c>
      <c r="O867" s="3" t="s">
        <v>359</v>
      </c>
      <c r="P867" s="4">
        <v>24718.0</v>
      </c>
      <c r="Q867" s="3" t="s">
        <v>132</v>
      </c>
      <c r="S867" s="3" t="s">
        <v>34</v>
      </c>
    </row>
    <row r="868">
      <c r="A868" s="2">
        <v>42318.71487268519</v>
      </c>
      <c r="B868" s="3">
        <v>44.0</v>
      </c>
      <c r="C868" s="3" t="s">
        <v>19</v>
      </c>
      <c r="D868" s="3">
        <v>57.0</v>
      </c>
      <c r="E868" s="3" t="s">
        <v>211</v>
      </c>
      <c r="F868" s="3">
        <v>5.0</v>
      </c>
      <c r="G868" s="3">
        <v>6.0</v>
      </c>
      <c r="H868" s="3" t="s">
        <v>1183</v>
      </c>
      <c r="I868" s="3" t="s">
        <v>1184</v>
      </c>
      <c r="J868" s="3" t="s">
        <v>1185</v>
      </c>
      <c r="K868" s="3" t="s">
        <v>24</v>
      </c>
      <c r="L868" s="3">
        <v>30.0</v>
      </c>
      <c r="M868" s="3" t="s">
        <v>30</v>
      </c>
      <c r="N868" s="3" t="s">
        <v>1320</v>
      </c>
      <c r="O868" s="3" t="s">
        <v>81</v>
      </c>
      <c r="P868" s="4">
        <v>21521.0</v>
      </c>
      <c r="Q868" s="3" t="s">
        <v>132</v>
      </c>
      <c r="S868" s="3" t="s">
        <v>34</v>
      </c>
    </row>
    <row r="869">
      <c r="A869" s="2">
        <v>42318.71487268519</v>
      </c>
      <c r="B869" s="3">
        <v>44.0</v>
      </c>
      <c r="C869" s="3" t="s">
        <v>19</v>
      </c>
      <c r="D869" s="3">
        <v>57.0</v>
      </c>
      <c r="E869" s="3" t="s">
        <v>211</v>
      </c>
      <c r="F869" s="3">
        <v>5.0</v>
      </c>
      <c r="G869" s="3">
        <v>6.0</v>
      </c>
      <c r="H869" s="3" t="s">
        <v>1183</v>
      </c>
      <c r="I869" s="3" t="s">
        <v>1184</v>
      </c>
      <c r="J869" s="3" t="s">
        <v>1185</v>
      </c>
      <c r="K869" s="3" t="s">
        <v>24</v>
      </c>
      <c r="L869" s="3">
        <v>31.0</v>
      </c>
      <c r="M869" s="3" t="s">
        <v>25</v>
      </c>
      <c r="N869" s="3" t="s">
        <v>1321</v>
      </c>
      <c r="O869" s="3" t="s">
        <v>319</v>
      </c>
      <c r="P869" s="4">
        <v>29058.0</v>
      </c>
      <c r="Q869" s="3" t="s">
        <v>247</v>
      </c>
      <c r="S869" s="3" t="s">
        <v>34</v>
      </c>
    </row>
    <row r="870">
      <c r="A870" s="2">
        <v>42318.71487268519</v>
      </c>
      <c r="B870" s="3">
        <v>44.0</v>
      </c>
      <c r="C870" s="3" t="s">
        <v>19</v>
      </c>
      <c r="D870" s="3">
        <v>57.0</v>
      </c>
      <c r="E870" s="3" t="s">
        <v>211</v>
      </c>
      <c r="F870" s="3">
        <v>5.0</v>
      </c>
      <c r="G870" s="3">
        <v>6.0</v>
      </c>
      <c r="H870" s="3" t="s">
        <v>1183</v>
      </c>
      <c r="I870" s="3" t="s">
        <v>1184</v>
      </c>
      <c r="J870" s="3" t="s">
        <v>1185</v>
      </c>
      <c r="K870" s="3" t="s">
        <v>24</v>
      </c>
      <c r="L870" s="3">
        <v>32.0</v>
      </c>
      <c r="M870" s="3" t="s">
        <v>30</v>
      </c>
      <c r="N870" s="3" t="s">
        <v>1322</v>
      </c>
      <c r="O870" s="3" t="s">
        <v>769</v>
      </c>
      <c r="P870" s="4">
        <v>19315.0</v>
      </c>
      <c r="Q870" s="3" t="s">
        <v>96</v>
      </c>
      <c r="S870" s="3" t="s">
        <v>34</v>
      </c>
    </row>
    <row r="871">
      <c r="A871" s="2">
        <v>42318.71487268519</v>
      </c>
      <c r="B871" s="3">
        <v>44.0</v>
      </c>
      <c r="C871" s="3" t="s">
        <v>19</v>
      </c>
      <c r="D871" s="3">
        <v>57.0</v>
      </c>
      <c r="E871" s="3" t="s">
        <v>211</v>
      </c>
      <c r="F871" s="3">
        <v>5.0</v>
      </c>
      <c r="G871" s="3">
        <v>6.0</v>
      </c>
      <c r="H871" s="3" t="s">
        <v>1183</v>
      </c>
      <c r="I871" s="3" t="s">
        <v>1184</v>
      </c>
      <c r="J871" s="3" t="s">
        <v>1185</v>
      </c>
      <c r="K871" s="3" t="s">
        <v>24</v>
      </c>
      <c r="L871" s="3">
        <v>33.0</v>
      </c>
      <c r="M871" s="3" t="s">
        <v>25</v>
      </c>
      <c r="N871" s="3" t="s">
        <v>1272</v>
      </c>
      <c r="O871" s="3" t="s">
        <v>69</v>
      </c>
      <c r="P871" s="4">
        <v>19576.0</v>
      </c>
      <c r="Q871" s="3" t="s">
        <v>49</v>
      </c>
      <c r="S871" s="3" t="s">
        <v>34</v>
      </c>
    </row>
    <row r="872">
      <c r="A872" s="2">
        <v>42318.71487268519</v>
      </c>
      <c r="B872" s="3">
        <v>44.0</v>
      </c>
      <c r="C872" s="3" t="s">
        <v>19</v>
      </c>
      <c r="D872" s="3">
        <v>57.0</v>
      </c>
      <c r="E872" s="3" t="s">
        <v>211</v>
      </c>
      <c r="F872" s="3">
        <v>5.0</v>
      </c>
      <c r="G872" s="3">
        <v>6.0</v>
      </c>
      <c r="H872" s="3" t="s">
        <v>1183</v>
      </c>
      <c r="I872" s="3" t="s">
        <v>1184</v>
      </c>
      <c r="J872" s="3" t="s">
        <v>1185</v>
      </c>
      <c r="K872" s="3" t="s">
        <v>24</v>
      </c>
      <c r="L872" s="3">
        <v>34.0</v>
      </c>
      <c r="M872" s="3" t="s">
        <v>30</v>
      </c>
      <c r="N872" s="3" t="s">
        <v>1323</v>
      </c>
      <c r="O872" s="3" t="s">
        <v>742</v>
      </c>
      <c r="P872" s="4">
        <v>18040.0</v>
      </c>
      <c r="Q872" s="3" t="s">
        <v>145</v>
      </c>
      <c r="S872" s="3" t="s">
        <v>34</v>
      </c>
    </row>
    <row r="873">
      <c r="A873" s="2">
        <v>42318.71487268519</v>
      </c>
      <c r="B873" s="3">
        <v>44.0</v>
      </c>
      <c r="C873" s="3" t="s">
        <v>19</v>
      </c>
      <c r="D873" s="3">
        <v>67.0</v>
      </c>
      <c r="E873" s="3" t="s">
        <v>271</v>
      </c>
      <c r="F873" s="3">
        <v>5.0</v>
      </c>
      <c r="G873" s="3">
        <v>6.0</v>
      </c>
      <c r="H873" s="3" t="s">
        <v>1183</v>
      </c>
      <c r="I873" s="3" t="s">
        <v>1184</v>
      </c>
      <c r="J873" s="3" t="s">
        <v>1185</v>
      </c>
      <c r="K873" s="3" t="s">
        <v>24</v>
      </c>
      <c r="L873" s="3">
        <v>1.0</v>
      </c>
      <c r="M873" s="3" t="s">
        <v>30</v>
      </c>
      <c r="N873" s="3" t="s">
        <v>1324</v>
      </c>
      <c r="O873" s="3" t="s">
        <v>1325</v>
      </c>
      <c r="P873" s="4">
        <v>27489.0</v>
      </c>
      <c r="Q873" s="3" t="s">
        <v>153</v>
      </c>
      <c r="S873" s="3" t="s">
        <v>34</v>
      </c>
    </row>
    <row r="874">
      <c r="A874" s="2">
        <v>42318.71487268519</v>
      </c>
      <c r="B874" s="3">
        <v>44.0</v>
      </c>
      <c r="C874" s="3" t="s">
        <v>19</v>
      </c>
      <c r="D874" s="3">
        <v>67.0</v>
      </c>
      <c r="E874" s="3" t="s">
        <v>271</v>
      </c>
      <c r="F874" s="3">
        <v>5.0</v>
      </c>
      <c r="G874" s="3">
        <v>6.0</v>
      </c>
      <c r="H874" s="3" t="s">
        <v>1183</v>
      </c>
      <c r="I874" s="3" t="s">
        <v>1184</v>
      </c>
      <c r="J874" s="3" t="s">
        <v>1185</v>
      </c>
      <c r="K874" s="3" t="s">
        <v>24</v>
      </c>
      <c r="L874" s="3">
        <v>2.0</v>
      </c>
      <c r="M874" s="3" t="s">
        <v>25</v>
      </c>
      <c r="N874" s="3" t="s">
        <v>1326</v>
      </c>
      <c r="O874" s="3" t="s">
        <v>359</v>
      </c>
      <c r="P874" s="4">
        <v>25623.0</v>
      </c>
      <c r="Q874" s="3" t="s">
        <v>37</v>
      </c>
      <c r="S874" s="3" t="s">
        <v>34</v>
      </c>
    </row>
    <row r="875">
      <c r="A875" s="2">
        <v>42318.71487268519</v>
      </c>
      <c r="B875" s="3">
        <v>44.0</v>
      </c>
      <c r="C875" s="3" t="s">
        <v>19</v>
      </c>
      <c r="D875" s="3">
        <v>67.0</v>
      </c>
      <c r="E875" s="3" t="s">
        <v>271</v>
      </c>
      <c r="F875" s="3">
        <v>5.0</v>
      </c>
      <c r="G875" s="3">
        <v>6.0</v>
      </c>
      <c r="H875" s="3" t="s">
        <v>1183</v>
      </c>
      <c r="I875" s="3" t="s">
        <v>1184</v>
      </c>
      <c r="J875" s="3" t="s">
        <v>1185</v>
      </c>
      <c r="K875" s="3" t="s">
        <v>24</v>
      </c>
      <c r="L875" s="3">
        <v>3.0</v>
      </c>
      <c r="M875" s="3" t="s">
        <v>30</v>
      </c>
      <c r="N875" s="3" t="s">
        <v>856</v>
      </c>
      <c r="O875" s="3" t="s">
        <v>779</v>
      </c>
      <c r="P875" s="4">
        <v>21671.0</v>
      </c>
      <c r="Q875" s="3" t="s">
        <v>72</v>
      </c>
      <c r="S875" s="3" t="s">
        <v>34</v>
      </c>
    </row>
    <row r="876">
      <c r="A876" s="2">
        <v>42318.71487268519</v>
      </c>
      <c r="B876" s="3">
        <v>44.0</v>
      </c>
      <c r="C876" s="3" t="s">
        <v>19</v>
      </c>
      <c r="D876" s="3">
        <v>67.0</v>
      </c>
      <c r="E876" s="3" t="s">
        <v>271</v>
      </c>
      <c r="F876" s="3">
        <v>5.0</v>
      </c>
      <c r="G876" s="3">
        <v>6.0</v>
      </c>
      <c r="H876" s="3" t="s">
        <v>1183</v>
      </c>
      <c r="I876" s="3" t="s">
        <v>1184</v>
      </c>
      <c r="J876" s="3" t="s">
        <v>1185</v>
      </c>
      <c r="K876" s="3" t="s">
        <v>24</v>
      </c>
      <c r="L876" s="3">
        <v>4.0</v>
      </c>
      <c r="M876" s="3" t="s">
        <v>25</v>
      </c>
      <c r="N876" s="3" t="s">
        <v>880</v>
      </c>
      <c r="O876" s="3" t="s">
        <v>536</v>
      </c>
      <c r="P876" s="4">
        <v>18893.0</v>
      </c>
      <c r="Q876" s="3" t="s">
        <v>96</v>
      </c>
      <c r="S876" s="3" t="s">
        <v>34</v>
      </c>
    </row>
    <row r="877">
      <c r="A877" s="2">
        <v>42318.71487268519</v>
      </c>
      <c r="B877" s="3">
        <v>44.0</v>
      </c>
      <c r="C877" s="3" t="s">
        <v>19</v>
      </c>
      <c r="D877" s="3">
        <v>67.0</v>
      </c>
      <c r="E877" s="3" t="s">
        <v>271</v>
      </c>
      <c r="F877" s="3">
        <v>5.0</v>
      </c>
      <c r="G877" s="3">
        <v>6.0</v>
      </c>
      <c r="H877" s="3" t="s">
        <v>1183</v>
      </c>
      <c r="I877" s="3" t="s">
        <v>1184</v>
      </c>
      <c r="J877" s="3" t="s">
        <v>1185</v>
      </c>
      <c r="K877" s="3" t="s">
        <v>24</v>
      </c>
      <c r="L877" s="3">
        <v>5.0</v>
      </c>
      <c r="M877" s="3" t="s">
        <v>30</v>
      </c>
      <c r="N877" s="3" t="s">
        <v>1327</v>
      </c>
      <c r="O877" s="3" t="s">
        <v>225</v>
      </c>
      <c r="P877" s="4">
        <v>22050.0</v>
      </c>
      <c r="Q877" s="3" t="s">
        <v>228</v>
      </c>
      <c r="S877" s="3" t="s">
        <v>34</v>
      </c>
    </row>
    <row r="878">
      <c r="A878" s="2">
        <v>42318.71487268519</v>
      </c>
      <c r="B878" s="3">
        <v>44.0</v>
      </c>
      <c r="C878" s="3" t="s">
        <v>19</v>
      </c>
      <c r="D878" s="3">
        <v>67.0</v>
      </c>
      <c r="E878" s="3" t="s">
        <v>271</v>
      </c>
      <c r="F878" s="3">
        <v>5.0</v>
      </c>
      <c r="G878" s="3">
        <v>6.0</v>
      </c>
      <c r="H878" s="3" t="s">
        <v>1183</v>
      </c>
      <c r="I878" s="3" t="s">
        <v>1184</v>
      </c>
      <c r="J878" s="3" t="s">
        <v>1185</v>
      </c>
      <c r="K878" s="3" t="s">
        <v>24</v>
      </c>
      <c r="L878" s="3">
        <v>6.0</v>
      </c>
      <c r="M878" s="3" t="s">
        <v>25</v>
      </c>
      <c r="N878" s="3" t="s">
        <v>1328</v>
      </c>
      <c r="O878" s="3" t="s">
        <v>1220</v>
      </c>
      <c r="P878" s="4">
        <v>33291.0</v>
      </c>
      <c r="Q878" s="3" t="s">
        <v>132</v>
      </c>
      <c r="S878" s="3" t="s">
        <v>34</v>
      </c>
    </row>
    <row r="879">
      <c r="A879" s="2">
        <v>42318.71487268519</v>
      </c>
      <c r="B879" s="3">
        <v>44.0</v>
      </c>
      <c r="C879" s="3" t="s">
        <v>19</v>
      </c>
      <c r="D879" s="3">
        <v>67.0</v>
      </c>
      <c r="E879" s="3" t="s">
        <v>271</v>
      </c>
      <c r="F879" s="3">
        <v>5.0</v>
      </c>
      <c r="G879" s="3">
        <v>6.0</v>
      </c>
      <c r="H879" s="3" t="s">
        <v>1183</v>
      </c>
      <c r="I879" s="3" t="s">
        <v>1184</v>
      </c>
      <c r="J879" s="3" t="s">
        <v>1185</v>
      </c>
      <c r="K879" s="3" t="s">
        <v>24</v>
      </c>
      <c r="L879" s="3">
        <v>7.0</v>
      </c>
      <c r="M879" s="3" t="s">
        <v>30</v>
      </c>
      <c r="N879" s="3" t="s">
        <v>1329</v>
      </c>
      <c r="O879" s="3" t="s">
        <v>1330</v>
      </c>
      <c r="P879" s="4">
        <v>33826.0</v>
      </c>
      <c r="Q879" s="3" t="s">
        <v>37</v>
      </c>
      <c r="S879" s="3" t="s">
        <v>34</v>
      </c>
    </row>
    <row r="880">
      <c r="A880" s="2">
        <v>42318.71487268519</v>
      </c>
      <c r="B880" s="3">
        <v>44.0</v>
      </c>
      <c r="C880" s="3" t="s">
        <v>19</v>
      </c>
      <c r="D880" s="3">
        <v>67.0</v>
      </c>
      <c r="E880" s="3" t="s">
        <v>271</v>
      </c>
      <c r="F880" s="3">
        <v>5.0</v>
      </c>
      <c r="G880" s="3">
        <v>6.0</v>
      </c>
      <c r="H880" s="3" t="s">
        <v>1183</v>
      </c>
      <c r="I880" s="3" t="s">
        <v>1184</v>
      </c>
      <c r="J880" s="3" t="s">
        <v>1185</v>
      </c>
      <c r="K880" s="3" t="s">
        <v>24</v>
      </c>
      <c r="L880" s="3">
        <v>8.0</v>
      </c>
      <c r="M880" s="3" t="s">
        <v>25</v>
      </c>
      <c r="N880" s="3" t="s">
        <v>1331</v>
      </c>
      <c r="O880" s="3" t="s">
        <v>1332</v>
      </c>
      <c r="P880" s="4">
        <v>33827.0</v>
      </c>
      <c r="Q880" s="3" t="s">
        <v>189</v>
      </c>
      <c r="S880" s="3" t="s">
        <v>34</v>
      </c>
    </row>
    <row r="881">
      <c r="A881" s="2">
        <v>42318.71487268519</v>
      </c>
      <c r="B881" s="3">
        <v>44.0</v>
      </c>
      <c r="C881" s="3" t="s">
        <v>19</v>
      </c>
      <c r="D881" s="3">
        <v>67.0</v>
      </c>
      <c r="E881" s="3" t="s">
        <v>271</v>
      </c>
      <c r="F881" s="3">
        <v>5.0</v>
      </c>
      <c r="G881" s="3">
        <v>6.0</v>
      </c>
      <c r="H881" s="3" t="s">
        <v>1183</v>
      </c>
      <c r="I881" s="3" t="s">
        <v>1184</v>
      </c>
      <c r="J881" s="3" t="s">
        <v>1185</v>
      </c>
      <c r="K881" s="3" t="s">
        <v>24</v>
      </c>
      <c r="L881" s="3">
        <v>9.0</v>
      </c>
      <c r="M881" s="3" t="s">
        <v>30</v>
      </c>
      <c r="N881" s="3" t="s">
        <v>1333</v>
      </c>
      <c r="O881" s="3" t="s">
        <v>697</v>
      </c>
      <c r="P881" s="4">
        <v>34733.0</v>
      </c>
      <c r="Q881" s="3" t="s">
        <v>191</v>
      </c>
      <c r="S881" s="3" t="s">
        <v>34</v>
      </c>
    </row>
    <row r="882">
      <c r="A882" s="2">
        <v>42318.71487268519</v>
      </c>
      <c r="B882" s="3">
        <v>44.0</v>
      </c>
      <c r="C882" s="3" t="s">
        <v>19</v>
      </c>
      <c r="D882" s="3">
        <v>67.0</v>
      </c>
      <c r="E882" s="3" t="s">
        <v>271</v>
      </c>
      <c r="F882" s="3">
        <v>5.0</v>
      </c>
      <c r="G882" s="3">
        <v>6.0</v>
      </c>
      <c r="H882" s="3" t="s">
        <v>1183</v>
      </c>
      <c r="I882" s="3" t="s">
        <v>1184</v>
      </c>
      <c r="J882" s="3" t="s">
        <v>1185</v>
      </c>
      <c r="K882" s="3" t="s">
        <v>24</v>
      </c>
      <c r="L882" s="3">
        <v>10.0</v>
      </c>
      <c r="M882" s="3" t="s">
        <v>25</v>
      </c>
      <c r="N882" s="3" t="s">
        <v>1334</v>
      </c>
      <c r="O882" s="3" t="s">
        <v>359</v>
      </c>
      <c r="P882" s="4">
        <v>26310.0</v>
      </c>
      <c r="Q882" s="3" t="s">
        <v>153</v>
      </c>
      <c r="S882" s="3" t="s">
        <v>34</v>
      </c>
    </row>
    <row r="883">
      <c r="A883" s="2">
        <v>42318.71487268519</v>
      </c>
      <c r="B883" s="3">
        <v>44.0</v>
      </c>
      <c r="C883" s="3" t="s">
        <v>19</v>
      </c>
      <c r="D883" s="3">
        <v>67.0</v>
      </c>
      <c r="E883" s="3" t="s">
        <v>271</v>
      </c>
      <c r="F883" s="3">
        <v>5.0</v>
      </c>
      <c r="G883" s="3">
        <v>6.0</v>
      </c>
      <c r="H883" s="3" t="s">
        <v>1183</v>
      </c>
      <c r="I883" s="3" t="s">
        <v>1184</v>
      </c>
      <c r="J883" s="3" t="s">
        <v>1185</v>
      </c>
      <c r="K883" s="3" t="s">
        <v>24</v>
      </c>
      <c r="L883" s="3">
        <v>11.0</v>
      </c>
      <c r="M883" s="3" t="s">
        <v>30</v>
      </c>
      <c r="N883" s="3" t="s">
        <v>1335</v>
      </c>
      <c r="O883" s="3" t="s">
        <v>1336</v>
      </c>
      <c r="P883" s="4">
        <v>32952.0</v>
      </c>
      <c r="Q883" s="3" t="s">
        <v>132</v>
      </c>
      <c r="S883" s="3" t="s">
        <v>34</v>
      </c>
    </row>
    <row r="884">
      <c r="A884" s="2">
        <v>42318.71487268519</v>
      </c>
      <c r="B884" s="3">
        <v>44.0</v>
      </c>
      <c r="C884" s="3" t="s">
        <v>19</v>
      </c>
      <c r="D884" s="3">
        <v>67.0</v>
      </c>
      <c r="E884" s="3" t="s">
        <v>271</v>
      </c>
      <c r="F884" s="3">
        <v>5.0</v>
      </c>
      <c r="G884" s="3">
        <v>6.0</v>
      </c>
      <c r="H884" s="3" t="s">
        <v>1183</v>
      </c>
      <c r="I884" s="3" t="s">
        <v>1184</v>
      </c>
      <c r="J884" s="3" t="s">
        <v>1185</v>
      </c>
      <c r="K884" s="3" t="s">
        <v>24</v>
      </c>
      <c r="L884" s="3">
        <v>12.0</v>
      </c>
      <c r="M884" s="3" t="s">
        <v>25</v>
      </c>
      <c r="N884" s="3" t="s">
        <v>1337</v>
      </c>
      <c r="O884" s="3" t="s">
        <v>281</v>
      </c>
      <c r="P884" s="4">
        <v>18278.0</v>
      </c>
      <c r="Q884" s="3" t="s">
        <v>49</v>
      </c>
      <c r="S884" s="3" t="s">
        <v>29</v>
      </c>
    </row>
    <row r="885">
      <c r="A885" s="2">
        <v>42318.71487268519</v>
      </c>
      <c r="B885" s="3">
        <v>44.0</v>
      </c>
      <c r="C885" s="3" t="s">
        <v>19</v>
      </c>
      <c r="D885" s="3">
        <v>67.0</v>
      </c>
      <c r="E885" s="3" t="s">
        <v>271</v>
      </c>
      <c r="F885" s="3">
        <v>5.0</v>
      </c>
      <c r="G885" s="3">
        <v>6.0</v>
      </c>
      <c r="H885" s="3" t="s">
        <v>1183</v>
      </c>
      <c r="I885" s="3" t="s">
        <v>1184</v>
      </c>
      <c r="J885" s="3" t="s">
        <v>1185</v>
      </c>
      <c r="K885" s="3" t="s">
        <v>24</v>
      </c>
      <c r="L885" s="3">
        <v>13.0</v>
      </c>
      <c r="M885" s="3" t="s">
        <v>30</v>
      </c>
      <c r="N885" s="3" t="s">
        <v>1338</v>
      </c>
      <c r="O885" s="3" t="s">
        <v>215</v>
      </c>
      <c r="P885" s="4">
        <v>23901.0</v>
      </c>
      <c r="Q885" s="3" t="s">
        <v>72</v>
      </c>
      <c r="S885" s="3" t="s">
        <v>34</v>
      </c>
    </row>
    <row r="886">
      <c r="A886" s="2">
        <v>42318.71487268519</v>
      </c>
      <c r="B886" s="3">
        <v>44.0</v>
      </c>
      <c r="C886" s="3" t="s">
        <v>19</v>
      </c>
      <c r="D886" s="3">
        <v>67.0</v>
      </c>
      <c r="E886" s="3" t="s">
        <v>271</v>
      </c>
      <c r="F886" s="3">
        <v>5.0</v>
      </c>
      <c r="G886" s="3">
        <v>6.0</v>
      </c>
      <c r="H886" s="3" t="s">
        <v>1183</v>
      </c>
      <c r="I886" s="3" t="s">
        <v>1184</v>
      </c>
      <c r="J886" s="3" t="s">
        <v>1185</v>
      </c>
      <c r="K886" s="3" t="s">
        <v>24</v>
      </c>
      <c r="L886" s="3">
        <v>14.0</v>
      </c>
      <c r="M886" s="3" t="s">
        <v>25</v>
      </c>
      <c r="N886" s="3" t="s">
        <v>1339</v>
      </c>
      <c r="O886" s="3" t="s">
        <v>973</v>
      </c>
      <c r="P886" s="4">
        <v>32852.0</v>
      </c>
      <c r="Q886" s="3" t="s">
        <v>72</v>
      </c>
      <c r="S886" s="3" t="s">
        <v>34</v>
      </c>
    </row>
    <row r="887">
      <c r="A887" s="2">
        <v>42318.71487268519</v>
      </c>
      <c r="B887" s="3">
        <v>44.0</v>
      </c>
      <c r="C887" s="3" t="s">
        <v>19</v>
      </c>
      <c r="D887" s="3">
        <v>67.0</v>
      </c>
      <c r="E887" s="3" t="s">
        <v>271</v>
      </c>
      <c r="F887" s="3">
        <v>5.0</v>
      </c>
      <c r="G887" s="3">
        <v>6.0</v>
      </c>
      <c r="H887" s="3" t="s">
        <v>1183</v>
      </c>
      <c r="I887" s="3" t="s">
        <v>1184</v>
      </c>
      <c r="J887" s="3" t="s">
        <v>1185</v>
      </c>
      <c r="K887" s="3" t="s">
        <v>24</v>
      </c>
      <c r="L887" s="3">
        <v>15.0</v>
      </c>
      <c r="M887" s="3" t="s">
        <v>30</v>
      </c>
      <c r="N887" s="3" t="s">
        <v>1340</v>
      </c>
      <c r="O887" s="3" t="s">
        <v>1204</v>
      </c>
      <c r="P887" s="4">
        <v>27419.0</v>
      </c>
      <c r="Q887" s="3" t="s">
        <v>40</v>
      </c>
      <c r="S887" s="3" t="s">
        <v>34</v>
      </c>
    </row>
    <row r="888">
      <c r="A888" s="2">
        <v>42318.71487268519</v>
      </c>
      <c r="B888" s="3">
        <v>44.0</v>
      </c>
      <c r="C888" s="3" t="s">
        <v>19</v>
      </c>
      <c r="D888" s="3">
        <v>67.0</v>
      </c>
      <c r="E888" s="3" t="s">
        <v>271</v>
      </c>
      <c r="F888" s="3">
        <v>5.0</v>
      </c>
      <c r="G888" s="3">
        <v>6.0</v>
      </c>
      <c r="H888" s="3" t="s">
        <v>1183</v>
      </c>
      <c r="I888" s="3" t="s">
        <v>1184</v>
      </c>
      <c r="J888" s="3" t="s">
        <v>1185</v>
      </c>
      <c r="K888" s="3" t="s">
        <v>24</v>
      </c>
      <c r="L888" s="3">
        <v>16.0</v>
      </c>
      <c r="M888" s="3" t="s">
        <v>25</v>
      </c>
      <c r="N888" s="3" t="s">
        <v>1341</v>
      </c>
      <c r="O888" s="3" t="s">
        <v>928</v>
      </c>
      <c r="P888" s="4">
        <v>32016.0</v>
      </c>
      <c r="Q888" s="3" t="s">
        <v>132</v>
      </c>
      <c r="S888" s="3" t="s">
        <v>34</v>
      </c>
    </row>
    <row r="889">
      <c r="A889" s="2">
        <v>42318.71487268519</v>
      </c>
      <c r="B889" s="3">
        <v>44.0</v>
      </c>
      <c r="C889" s="3" t="s">
        <v>19</v>
      </c>
      <c r="D889" s="3">
        <v>67.0</v>
      </c>
      <c r="E889" s="3" t="s">
        <v>271</v>
      </c>
      <c r="F889" s="3">
        <v>5.0</v>
      </c>
      <c r="G889" s="3">
        <v>6.0</v>
      </c>
      <c r="H889" s="3" t="s">
        <v>1183</v>
      </c>
      <c r="I889" s="3" t="s">
        <v>1184</v>
      </c>
      <c r="J889" s="3" t="s">
        <v>1185</v>
      </c>
      <c r="K889" s="3" t="s">
        <v>24</v>
      </c>
      <c r="L889" s="3">
        <v>17.0</v>
      </c>
      <c r="M889" s="3" t="s">
        <v>30</v>
      </c>
      <c r="N889" s="3" t="s">
        <v>1182</v>
      </c>
      <c r="O889" s="3" t="s">
        <v>1342</v>
      </c>
      <c r="P889" s="4">
        <v>17838.0</v>
      </c>
      <c r="Q889" s="3" t="s">
        <v>49</v>
      </c>
      <c r="S889" s="3" t="s">
        <v>34</v>
      </c>
    </row>
    <row r="890">
      <c r="A890" s="2">
        <v>42318.71487268519</v>
      </c>
      <c r="B890" s="3">
        <v>44.0</v>
      </c>
      <c r="C890" s="3" t="s">
        <v>19</v>
      </c>
      <c r="D890" s="3">
        <v>67.0</v>
      </c>
      <c r="E890" s="3" t="s">
        <v>271</v>
      </c>
      <c r="F890" s="3">
        <v>5.0</v>
      </c>
      <c r="G890" s="3">
        <v>6.0</v>
      </c>
      <c r="H890" s="3" t="s">
        <v>1183</v>
      </c>
      <c r="I890" s="3" t="s">
        <v>1184</v>
      </c>
      <c r="J890" s="3" t="s">
        <v>1185</v>
      </c>
      <c r="K890" s="3" t="s">
        <v>24</v>
      </c>
      <c r="L890" s="3">
        <v>18.0</v>
      </c>
      <c r="M890" s="3" t="s">
        <v>25</v>
      </c>
      <c r="N890" s="3" t="s">
        <v>1343</v>
      </c>
      <c r="O890" s="3" t="s">
        <v>338</v>
      </c>
      <c r="P890" s="4">
        <v>20916.0</v>
      </c>
      <c r="Q890" s="3" t="s">
        <v>110</v>
      </c>
      <c r="S890" s="3" t="s">
        <v>34</v>
      </c>
    </row>
    <row r="891">
      <c r="A891" s="2">
        <v>42318.71487268519</v>
      </c>
      <c r="B891" s="3">
        <v>44.0</v>
      </c>
      <c r="C891" s="3" t="s">
        <v>19</v>
      </c>
      <c r="D891" s="3">
        <v>67.0</v>
      </c>
      <c r="E891" s="3" t="s">
        <v>271</v>
      </c>
      <c r="F891" s="3">
        <v>5.0</v>
      </c>
      <c r="G891" s="3">
        <v>6.0</v>
      </c>
      <c r="H891" s="3" t="s">
        <v>1183</v>
      </c>
      <c r="I891" s="3" t="s">
        <v>1184</v>
      </c>
      <c r="J891" s="3" t="s">
        <v>1185</v>
      </c>
      <c r="K891" s="3" t="s">
        <v>24</v>
      </c>
      <c r="L891" s="3">
        <v>19.0</v>
      </c>
      <c r="M891" s="3" t="s">
        <v>30</v>
      </c>
      <c r="N891" s="3" t="s">
        <v>1344</v>
      </c>
      <c r="O891" s="3" t="s">
        <v>497</v>
      </c>
      <c r="P891" s="4">
        <v>22807.0</v>
      </c>
      <c r="Q891" s="3" t="s">
        <v>132</v>
      </c>
      <c r="S891" s="3" t="s">
        <v>34</v>
      </c>
    </row>
    <row r="892">
      <c r="A892" s="2">
        <v>42318.71487268519</v>
      </c>
      <c r="B892" s="3">
        <v>44.0</v>
      </c>
      <c r="C892" s="3" t="s">
        <v>19</v>
      </c>
      <c r="D892" s="3">
        <v>67.0</v>
      </c>
      <c r="E892" s="3" t="s">
        <v>271</v>
      </c>
      <c r="F892" s="3">
        <v>5.0</v>
      </c>
      <c r="G892" s="3">
        <v>6.0</v>
      </c>
      <c r="H892" s="3" t="s">
        <v>1183</v>
      </c>
      <c r="I892" s="3" t="s">
        <v>1184</v>
      </c>
      <c r="J892" s="3" t="s">
        <v>1185</v>
      </c>
      <c r="K892" s="3" t="s">
        <v>24</v>
      </c>
      <c r="L892" s="3">
        <v>20.0</v>
      </c>
      <c r="M892" s="3" t="s">
        <v>25</v>
      </c>
      <c r="N892" s="3" t="s">
        <v>1345</v>
      </c>
      <c r="O892" s="3" t="s">
        <v>1346</v>
      </c>
      <c r="P892" s="4">
        <v>29164.0</v>
      </c>
      <c r="Q892" s="3" t="s">
        <v>132</v>
      </c>
      <c r="S892" s="3" t="s">
        <v>34</v>
      </c>
    </row>
    <row r="893">
      <c r="A893" s="2">
        <v>42318.71487268519</v>
      </c>
      <c r="B893" s="3">
        <v>44.0</v>
      </c>
      <c r="C893" s="3" t="s">
        <v>19</v>
      </c>
      <c r="D893" s="3">
        <v>67.0</v>
      </c>
      <c r="E893" s="3" t="s">
        <v>271</v>
      </c>
      <c r="F893" s="3">
        <v>5.0</v>
      </c>
      <c r="G893" s="3">
        <v>6.0</v>
      </c>
      <c r="H893" s="3" t="s">
        <v>1183</v>
      </c>
      <c r="I893" s="3" t="s">
        <v>1184</v>
      </c>
      <c r="J893" s="3" t="s">
        <v>1185</v>
      </c>
      <c r="K893" s="3" t="s">
        <v>24</v>
      </c>
      <c r="L893" s="3">
        <v>21.0</v>
      </c>
      <c r="M893" s="3" t="s">
        <v>30</v>
      </c>
      <c r="N893" s="3" t="s">
        <v>1347</v>
      </c>
      <c r="O893" s="3" t="s">
        <v>375</v>
      </c>
      <c r="P893" s="4">
        <v>22109.0</v>
      </c>
      <c r="Q893" s="3" t="s">
        <v>132</v>
      </c>
      <c r="S893" s="3" t="s">
        <v>34</v>
      </c>
    </row>
    <row r="894">
      <c r="A894" s="2">
        <v>42318.71487268519</v>
      </c>
      <c r="B894" s="3">
        <v>44.0</v>
      </c>
      <c r="C894" s="3" t="s">
        <v>19</v>
      </c>
      <c r="D894" s="3">
        <v>67.0</v>
      </c>
      <c r="E894" s="3" t="s">
        <v>271</v>
      </c>
      <c r="F894" s="3">
        <v>5.0</v>
      </c>
      <c r="G894" s="3">
        <v>6.0</v>
      </c>
      <c r="H894" s="3" t="s">
        <v>1183</v>
      </c>
      <c r="I894" s="3" t="s">
        <v>1184</v>
      </c>
      <c r="J894" s="3" t="s">
        <v>1185</v>
      </c>
      <c r="K894" s="3" t="s">
        <v>24</v>
      </c>
      <c r="L894" s="3">
        <v>22.0</v>
      </c>
      <c r="M894" s="3" t="s">
        <v>25</v>
      </c>
      <c r="N894" s="3" t="s">
        <v>1348</v>
      </c>
      <c r="O894" s="3" t="s">
        <v>639</v>
      </c>
      <c r="P894" s="4">
        <v>17139.0</v>
      </c>
      <c r="Q894" s="3" t="s">
        <v>105</v>
      </c>
      <c r="S894" s="3" t="s">
        <v>34</v>
      </c>
    </row>
    <row r="895">
      <c r="A895" s="2">
        <v>42318.71487268519</v>
      </c>
      <c r="B895" s="3">
        <v>44.0</v>
      </c>
      <c r="C895" s="3" t="s">
        <v>19</v>
      </c>
      <c r="D895" s="3">
        <v>67.0</v>
      </c>
      <c r="E895" s="3" t="s">
        <v>271</v>
      </c>
      <c r="F895" s="3">
        <v>5.0</v>
      </c>
      <c r="G895" s="3">
        <v>6.0</v>
      </c>
      <c r="H895" s="3" t="s">
        <v>1183</v>
      </c>
      <c r="I895" s="3" t="s">
        <v>1184</v>
      </c>
      <c r="J895" s="3" t="s">
        <v>1185</v>
      </c>
      <c r="K895" s="3" t="s">
        <v>24</v>
      </c>
      <c r="L895" s="3">
        <v>23.0</v>
      </c>
      <c r="M895" s="3" t="s">
        <v>30</v>
      </c>
      <c r="N895" s="3" t="s">
        <v>1349</v>
      </c>
      <c r="O895" s="3" t="s">
        <v>518</v>
      </c>
      <c r="P895" s="4">
        <v>34136.0</v>
      </c>
      <c r="Q895" s="3" t="s">
        <v>247</v>
      </c>
      <c r="S895" s="3" t="s">
        <v>34</v>
      </c>
    </row>
    <row r="896">
      <c r="A896" s="2">
        <v>42318.71487268519</v>
      </c>
      <c r="B896" s="3">
        <v>44.0</v>
      </c>
      <c r="C896" s="3" t="s">
        <v>19</v>
      </c>
      <c r="D896" s="3">
        <v>67.0</v>
      </c>
      <c r="E896" s="3" t="s">
        <v>271</v>
      </c>
      <c r="F896" s="3">
        <v>5.0</v>
      </c>
      <c r="G896" s="3">
        <v>6.0</v>
      </c>
      <c r="H896" s="3" t="s">
        <v>1183</v>
      </c>
      <c r="I896" s="3" t="s">
        <v>1184</v>
      </c>
      <c r="J896" s="3" t="s">
        <v>1185</v>
      </c>
      <c r="K896" s="3" t="s">
        <v>24</v>
      </c>
      <c r="L896" s="3">
        <v>24.0</v>
      </c>
      <c r="M896" s="3" t="s">
        <v>25</v>
      </c>
      <c r="N896" s="3" t="s">
        <v>1350</v>
      </c>
      <c r="O896" s="3" t="s">
        <v>1351</v>
      </c>
      <c r="P896" s="4">
        <v>33999.0</v>
      </c>
      <c r="Q896" s="3" t="s">
        <v>191</v>
      </c>
      <c r="S896" s="3" t="s">
        <v>34</v>
      </c>
    </row>
    <row r="897">
      <c r="A897" s="2">
        <v>42318.71487268519</v>
      </c>
      <c r="B897" s="3">
        <v>44.0</v>
      </c>
      <c r="C897" s="3" t="s">
        <v>19</v>
      </c>
      <c r="D897" s="3">
        <v>67.0</v>
      </c>
      <c r="E897" s="3" t="s">
        <v>271</v>
      </c>
      <c r="F897" s="3">
        <v>5.0</v>
      </c>
      <c r="G897" s="3">
        <v>6.0</v>
      </c>
      <c r="H897" s="3" t="s">
        <v>1183</v>
      </c>
      <c r="I897" s="3" t="s">
        <v>1184</v>
      </c>
      <c r="J897" s="3" t="s">
        <v>1185</v>
      </c>
      <c r="K897" s="3" t="s">
        <v>24</v>
      </c>
      <c r="L897" s="3">
        <v>25.0</v>
      </c>
      <c r="M897" s="3" t="s">
        <v>30</v>
      </c>
      <c r="N897" s="3" t="s">
        <v>230</v>
      </c>
      <c r="O897" s="3" t="s">
        <v>633</v>
      </c>
      <c r="P897" s="4">
        <v>24143.0</v>
      </c>
      <c r="Q897" s="3" t="s">
        <v>221</v>
      </c>
      <c r="S897" s="3" t="s">
        <v>34</v>
      </c>
    </row>
    <row r="898">
      <c r="A898" s="2">
        <v>42318.71487268519</v>
      </c>
      <c r="B898" s="3">
        <v>44.0</v>
      </c>
      <c r="C898" s="3" t="s">
        <v>19</v>
      </c>
      <c r="D898" s="3">
        <v>67.0</v>
      </c>
      <c r="E898" s="3" t="s">
        <v>271</v>
      </c>
      <c r="F898" s="3">
        <v>5.0</v>
      </c>
      <c r="G898" s="3">
        <v>6.0</v>
      </c>
      <c r="H898" s="3" t="s">
        <v>1183</v>
      </c>
      <c r="I898" s="3" t="s">
        <v>1184</v>
      </c>
      <c r="J898" s="3" t="s">
        <v>1185</v>
      </c>
      <c r="K898" s="3" t="s">
        <v>24</v>
      </c>
      <c r="L898" s="3">
        <v>26.0</v>
      </c>
      <c r="M898" s="3" t="s">
        <v>25</v>
      </c>
      <c r="N898" s="3" t="s">
        <v>1347</v>
      </c>
      <c r="O898" s="3" t="s">
        <v>69</v>
      </c>
      <c r="P898" s="4">
        <v>22243.0</v>
      </c>
      <c r="Q898" s="3" t="s">
        <v>132</v>
      </c>
      <c r="S898" s="3" t="s">
        <v>34</v>
      </c>
    </row>
    <row r="899">
      <c r="A899" s="2">
        <v>42318.71487268519</v>
      </c>
      <c r="B899" s="3">
        <v>44.0</v>
      </c>
      <c r="C899" s="3" t="s">
        <v>19</v>
      </c>
      <c r="D899" s="3">
        <v>67.0</v>
      </c>
      <c r="E899" s="3" t="s">
        <v>271</v>
      </c>
      <c r="F899" s="3">
        <v>5.0</v>
      </c>
      <c r="G899" s="3">
        <v>6.0</v>
      </c>
      <c r="H899" s="3" t="s">
        <v>1183</v>
      </c>
      <c r="I899" s="3" t="s">
        <v>1184</v>
      </c>
      <c r="J899" s="3" t="s">
        <v>1185</v>
      </c>
      <c r="K899" s="3" t="s">
        <v>24</v>
      </c>
      <c r="L899" s="3">
        <v>27.0</v>
      </c>
      <c r="M899" s="3" t="s">
        <v>30</v>
      </c>
      <c r="N899" s="3" t="s">
        <v>1352</v>
      </c>
      <c r="O899" s="3" t="s">
        <v>225</v>
      </c>
      <c r="P899" s="4">
        <v>21728.0</v>
      </c>
      <c r="Q899" s="3" t="s">
        <v>153</v>
      </c>
      <c r="S899" s="3" t="s">
        <v>34</v>
      </c>
    </row>
    <row r="900">
      <c r="A900" s="2">
        <v>42318.71487268519</v>
      </c>
      <c r="B900" s="3">
        <v>44.0</v>
      </c>
      <c r="C900" s="3" t="s">
        <v>19</v>
      </c>
      <c r="D900" s="3">
        <v>67.0</v>
      </c>
      <c r="E900" s="3" t="s">
        <v>271</v>
      </c>
      <c r="F900" s="3">
        <v>5.0</v>
      </c>
      <c r="G900" s="3">
        <v>6.0</v>
      </c>
      <c r="H900" s="3" t="s">
        <v>1183</v>
      </c>
      <c r="I900" s="3" t="s">
        <v>1184</v>
      </c>
      <c r="J900" s="3" t="s">
        <v>1185</v>
      </c>
      <c r="K900" s="3" t="s">
        <v>24</v>
      </c>
      <c r="L900" s="3">
        <v>28.0</v>
      </c>
      <c r="M900" s="3" t="s">
        <v>25</v>
      </c>
      <c r="N900" s="3" t="s">
        <v>1353</v>
      </c>
      <c r="O900" s="3" t="s">
        <v>1354</v>
      </c>
      <c r="P900" s="4">
        <v>17562.0</v>
      </c>
      <c r="Q900" s="3" t="s">
        <v>105</v>
      </c>
      <c r="S900" s="3" t="s">
        <v>34</v>
      </c>
    </row>
    <row r="901">
      <c r="A901" s="2">
        <v>42318.71487268519</v>
      </c>
      <c r="B901" s="3">
        <v>44.0</v>
      </c>
      <c r="C901" s="3" t="s">
        <v>19</v>
      </c>
      <c r="D901" s="3">
        <v>67.0</v>
      </c>
      <c r="E901" s="3" t="s">
        <v>271</v>
      </c>
      <c r="F901" s="3">
        <v>5.0</v>
      </c>
      <c r="G901" s="3">
        <v>6.0</v>
      </c>
      <c r="H901" s="3" t="s">
        <v>1183</v>
      </c>
      <c r="I901" s="3" t="s">
        <v>1184</v>
      </c>
      <c r="J901" s="3" t="s">
        <v>1185</v>
      </c>
      <c r="K901" s="3" t="s">
        <v>24</v>
      </c>
      <c r="L901" s="3">
        <v>29.0</v>
      </c>
      <c r="M901" s="3" t="s">
        <v>30</v>
      </c>
      <c r="N901" s="3" t="s">
        <v>1355</v>
      </c>
      <c r="O901" s="3" t="s">
        <v>1356</v>
      </c>
      <c r="P901" s="4">
        <v>20505.0</v>
      </c>
      <c r="Q901" s="3" t="s">
        <v>132</v>
      </c>
      <c r="S901" s="3" t="s">
        <v>34</v>
      </c>
    </row>
    <row r="902">
      <c r="A902" s="2">
        <v>42318.71487268519</v>
      </c>
      <c r="B902" s="3">
        <v>44.0</v>
      </c>
      <c r="C902" s="3" t="s">
        <v>19</v>
      </c>
      <c r="D902" s="3">
        <v>67.0</v>
      </c>
      <c r="E902" s="3" t="s">
        <v>271</v>
      </c>
      <c r="F902" s="3">
        <v>5.0</v>
      </c>
      <c r="G902" s="3">
        <v>6.0</v>
      </c>
      <c r="H902" s="3" t="s">
        <v>1183</v>
      </c>
      <c r="I902" s="3" t="s">
        <v>1184</v>
      </c>
      <c r="J902" s="3" t="s">
        <v>1185</v>
      </c>
      <c r="K902" s="3" t="s">
        <v>24</v>
      </c>
      <c r="L902" s="3">
        <v>30.0</v>
      </c>
      <c r="M902" s="3" t="s">
        <v>25</v>
      </c>
      <c r="N902" s="3" t="s">
        <v>1357</v>
      </c>
      <c r="O902" s="3" t="s">
        <v>1358</v>
      </c>
      <c r="P902" s="4">
        <v>34966.0</v>
      </c>
      <c r="Q902" s="3" t="s">
        <v>191</v>
      </c>
      <c r="S902" s="3" t="s">
        <v>34</v>
      </c>
    </row>
    <row r="903">
      <c r="A903" s="2">
        <v>42318.71487268519</v>
      </c>
      <c r="B903" s="3">
        <v>44.0</v>
      </c>
      <c r="C903" s="3" t="s">
        <v>19</v>
      </c>
      <c r="D903" s="3">
        <v>67.0</v>
      </c>
      <c r="E903" s="3" t="s">
        <v>271</v>
      </c>
      <c r="F903" s="3">
        <v>5.0</v>
      </c>
      <c r="G903" s="3">
        <v>6.0</v>
      </c>
      <c r="H903" s="3" t="s">
        <v>1183</v>
      </c>
      <c r="I903" s="3" t="s">
        <v>1184</v>
      </c>
      <c r="J903" s="3" t="s">
        <v>1185</v>
      </c>
      <c r="K903" s="3" t="s">
        <v>24</v>
      </c>
      <c r="L903" s="3">
        <v>31.0</v>
      </c>
      <c r="M903" s="3" t="s">
        <v>30</v>
      </c>
      <c r="N903" s="3" t="s">
        <v>1359</v>
      </c>
      <c r="O903" s="3" t="s">
        <v>1360</v>
      </c>
      <c r="P903" s="4">
        <v>22459.0</v>
      </c>
      <c r="Q903" s="3" t="s">
        <v>1361</v>
      </c>
      <c r="S903" s="3" t="s">
        <v>34</v>
      </c>
    </row>
    <row r="904">
      <c r="A904" s="2">
        <v>42318.71487268519</v>
      </c>
      <c r="B904" s="3">
        <v>44.0</v>
      </c>
      <c r="C904" s="3" t="s">
        <v>19</v>
      </c>
      <c r="D904" s="3">
        <v>67.0</v>
      </c>
      <c r="E904" s="3" t="s">
        <v>271</v>
      </c>
      <c r="F904" s="3">
        <v>5.0</v>
      </c>
      <c r="G904" s="3">
        <v>6.0</v>
      </c>
      <c r="H904" s="3" t="s">
        <v>1183</v>
      </c>
      <c r="I904" s="3" t="s">
        <v>1184</v>
      </c>
      <c r="J904" s="3" t="s">
        <v>1185</v>
      </c>
      <c r="K904" s="3" t="s">
        <v>24</v>
      </c>
      <c r="L904" s="3">
        <v>32.0</v>
      </c>
      <c r="M904" s="3" t="s">
        <v>25</v>
      </c>
      <c r="N904" s="3" t="s">
        <v>548</v>
      </c>
      <c r="O904" s="3" t="s">
        <v>523</v>
      </c>
      <c r="P904" s="4">
        <v>23241.0</v>
      </c>
      <c r="Q904" s="3" t="s">
        <v>372</v>
      </c>
      <c r="S904" s="3" t="s">
        <v>34</v>
      </c>
    </row>
    <row r="905">
      <c r="A905" s="2">
        <v>42318.71487268519</v>
      </c>
      <c r="B905" s="3">
        <v>44.0</v>
      </c>
      <c r="C905" s="3" t="s">
        <v>19</v>
      </c>
      <c r="D905" s="3">
        <v>67.0</v>
      </c>
      <c r="E905" s="3" t="s">
        <v>271</v>
      </c>
      <c r="F905" s="3">
        <v>5.0</v>
      </c>
      <c r="G905" s="3">
        <v>6.0</v>
      </c>
      <c r="H905" s="3" t="s">
        <v>1183</v>
      </c>
      <c r="I905" s="3" t="s">
        <v>1184</v>
      </c>
      <c r="J905" s="3" t="s">
        <v>1185</v>
      </c>
      <c r="K905" s="3" t="s">
        <v>24</v>
      </c>
      <c r="L905" s="3">
        <v>33.0</v>
      </c>
      <c r="M905" s="3" t="s">
        <v>30</v>
      </c>
      <c r="N905" s="3" t="s">
        <v>230</v>
      </c>
      <c r="O905" s="3" t="s">
        <v>992</v>
      </c>
      <c r="P905" s="4">
        <v>33152.0</v>
      </c>
      <c r="Q905" s="3" t="s">
        <v>191</v>
      </c>
      <c r="S905" s="3" t="s">
        <v>34</v>
      </c>
    </row>
    <row r="906">
      <c r="A906" s="2">
        <v>42318.71487268519</v>
      </c>
      <c r="B906" s="3">
        <v>44.0</v>
      </c>
      <c r="C906" s="3" t="s">
        <v>19</v>
      </c>
      <c r="D906" s="3">
        <v>67.0</v>
      </c>
      <c r="E906" s="3" t="s">
        <v>271</v>
      </c>
      <c r="F906" s="3">
        <v>5.0</v>
      </c>
      <c r="G906" s="3">
        <v>6.0</v>
      </c>
      <c r="H906" s="3" t="s">
        <v>1183</v>
      </c>
      <c r="I906" s="3" t="s">
        <v>1184</v>
      </c>
      <c r="J906" s="3" t="s">
        <v>1185</v>
      </c>
      <c r="K906" s="3" t="s">
        <v>24</v>
      </c>
      <c r="L906" s="3">
        <v>34.0</v>
      </c>
      <c r="M906" s="3" t="s">
        <v>25</v>
      </c>
      <c r="N906" s="3" t="s">
        <v>1362</v>
      </c>
      <c r="O906" s="3" t="s">
        <v>1363</v>
      </c>
      <c r="P906" s="4">
        <v>31646.0</v>
      </c>
      <c r="Q906" s="3" t="s">
        <v>372</v>
      </c>
      <c r="S906" s="3" t="s">
        <v>34</v>
      </c>
    </row>
    <row r="907">
      <c r="A907" s="2">
        <v>42318.71487268519</v>
      </c>
      <c r="B907" s="3">
        <v>44.0</v>
      </c>
      <c r="C907" s="3" t="s">
        <v>19</v>
      </c>
      <c r="D907" s="3">
        <v>67.0</v>
      </c>
      <c r="E907" s="3" t="s">
        <v>271</v>
      </c>
      <c r="F907" s="3">
        <v>5.0</v>
      </c>
      <c r="G907" s="3">
        <v>6.0</v>
      </c>
      <c r="H907" s="3" t="s">
        <v>1183</v>
      </c>
      <c r="I907" s="3" t="s">
        <v>1184</v>
      </c>
      <c r="J907" s="3" t="s">
        <v>1185</v>
      </c>
      <c r="K907" s="3" t="s">
        <v>24</v>
      </c>
      <c r="L907" s="3">
        <v>35.0</v>
      </c>
      <c r="M907" s="3" t="s">
        <v>30</v>
      </c>
      <c r="N907" s="3" t="s">
        <v>1364</v>
      </c>
      <c r="O907" s="3" t="s">
        <v>834</v>
      </c>
      <c r="P907" s="4">
        <v>23537.0</v>
      </c>
      <c r="Q907" s="3" t="s">
        <v>46</v>
      </c>
      <c r="S907" s="3" t="s">
        <v>34</v>
      </c>
    </row>
    <row r="908">
      <c r="A908" s="2">
        <v>42318.71487268519</v>
      </c>
      <c r="B908" s="3">
        <v>44.0</v>
      </c>
      <c r="C908" s="3" t="s">
        <v>19</v>
      </c>
      <c r="D908" s="3">
        <v>68.0</v>
      </c>
      <c r="E908" s="3" t="s">
        <v>330</v>
      </c>
      <c r="F908" s="3">
        <v>5.0</v>
      </c>
      <c r="G908" s="3">
        <v>6.0</v>
      </c>
      <c r="H908" s="3" t="s">
        <v>1183</v>
      </c>
      <c r="I908" s="3" t="s">
        <v>1184</v>
      </c>
      <c r="J908" s="3" t="s">
        <v>1185</v>
      </c>
      <c r="K908" s="3" t="s">
        <v>24</v>
      </c>
      <c r="L908" s="3">
        <v>1.0</v>
      </c>
      <c r="M908" s="3" t="s">
        <v>30</v>
      </c>
      <c r="N908" s="3" t="s">
        <v>1365</v>
      </c>
      <c r="O908" s="3" t="s">
        <v>697</v>
      </c>
      <c r="P908" s="4">
        <v>27009.0</v>
      </c>
      <c r="Q908" s="3" t="s">
        <v>110</v>
      </c>
      <c r="S908" s="3" t="s">
        <v>34</v>
      </c>
    </row>
    <row r="909">
      <c r="A909" s="2">
        <v>42318.71487268519</v>
      </c>
      <c r="B909" s="3">
        <v>44.0</v>
      </c>
      <c r="C909" s="3" t="s">
        <v>19</v>
      </c>
      <c r="D909" s="3">
        <v>68.0</v>
      </c>
      <c r="E909" s="3" t="s">
        <v>330</v>
      </c>
      <c r="F909" s="3">
        <v>5.0</v>
      </c>
      <c r="G909" s="3">
        <v>6.0</v>
      </c>
      <c r="H909" s="3" t="s">
        <v>1183</v>
      </c>
      <c r="I909" s="3" t="s">
        <v>1184</v>
      </c>
      <c r="J909" s="3" t="s">
        <v>1185</v>
      </c>
      <c r="K909" s="3" t="s">
        <v>24</v>
      </c>
      <c r="L909" s="3">
        <v>2.0</v>
      </c>
      <c r="M909" s="3" t="s">
        <v>25</v>
      </c>
      <c r="N909" s="3" t="s">
        <v>1366</v>
      </c>
      <c r="O909" s="3" t="s">
        <v>344</v>
      </c>
      <c r="P909" s="4">
        <v>32338.0</v>
      </c>
      <c r="Q909" s="3" t="s">
        <v>247</v>
      </c>
      <c r="S909" s="3" t="s">
        <v>34</v>
      </c>
    </row>
    <row r="910">
      <c r="A910" s="2">
        <v>42318.71487268519</v>
      </c>
      <c r="B910" s="3">
        <v>44.0</v>
      </c>
      <c r="C910" s="3" t="s">
        <v>19</v>
      </c>
      <c r="D910" s="3">
        <v>68.0</v>
      </c>
      <c r="E910" s="3" t="s">
        <v>330</v>
      </c>
      <c r="F910" s="3">
        <v>5.0</v>
      </c>
      <c r="G910" s="3">
        <v>6.0</v>
      </c>
      <c r="H910" s="3" t="s">
        <v>1183</v>
      </c>
      <c r="I910" s="3" t="s">
        <v>1184</v>
      </c>
      <c r="J910" s="3" t="s">
        <v>1185</v>
      </c>
      <c r="K910" s="3" t="s">
        <v>24</v>
      </c>
      <c r="L910" s="3">
        <v>3.0</v>
      </c>
      <c r="M910" s="3" t="s">
        <v>30</v>
      </c>
      <c r="N910" s="3" t="s">
        <v>1367</v>
      </c>
      <c r="O910" s="3" t="s">
        <v>694</v>
      </c>
      <c r="P910" s="4">
        <v>33264.0</v>
      </c>
      <c r="Q910" s="3" t="s">
        <v>132</v>
      </c>
      <c r="S910" s="3" t="s">
        <v>34</v>
      </c>
    </row>
    <row r="911">
      <c r="A911" s="2">
        <v>42318.71487268519</v>
      </c>
      <c r="B911" s="3">
        <v>44.0</v>
      </c>
      <c r="C911" s="3" t="s">
        <v>19</v>
      </c>
      <c r="D911" s="3">
        <v>68.0</v>
      </c>
      <c r="E911" s="3" t="s">
        <v>330</v>
      </c>
      <c r="F911" s="3">
        <v>5.0</v>
      </c>
      <c r="G911" s="3">
        <v>6.0</v>
      </c>
      <c r="H911" s="3" t="s">
        <v>1183</v>
      </c>
      <c r="I911" s="3" t="s">
        <v>1184</v>
      </c>
      <c r="J911" s="3" t="s">
        <v>1185</v>
      </c>
      <c r="K911" s="3" t="s">
        <v>24</v>
      </c>
      <c r="L911" s="3">
        <v>4.0</v>
      </c>
      <c r="M911" s="3" t="s">
        <v>25</v>
      </c>
      <c r="N911" s="3" t="s">
        <v>807</v>
      </c>
      <c r="O911" s="3" t="s">
        <v>281</v>
      </c>
      <c r="P911" s="4">
        <v>21631.0</v>
      </c>
      <c r="Q911" s="3" t="s">
        <v>189</v>
      </c>
      <c r="S911" s="3" t="s">
        <v>34</v>
      </c>
    </row>
    <row r="912">
      <c r="A912" s="2">
        <v>42318.71487268519</v>
      </c>
      <c r="B912" s="3">
        <v>44.0</v>
      </c>
      <c r="C912" s="3" t="s">
        <v>19</v>
      </c>
      <c r="D912" s="3">
        <v>68.0</v>
      </c>
      <c r="E912" s="3" t="s">
        <v>330</v>
      </c>
      <c r="F912" s="3">
        <v>5.0</v>
      </c>
      <c r="G912" s="3">
        <v>6.0</v>
      </c>
      <c r="H912" s="3" t="s">
        <v>1183</v>
      </c>
      <c r="I912" s="3" t="s">
        <v>1184</v>
      </c>
      <c r="J912" s="3" t="s">
        <v>1185</v>
      </c>
      <c r="K912" s="3" t="s">
        <v>24</v>
      </c>
      <c r="L912" s="3">
        <v>5.0</v>
      </c>
      <c r="M912" s="3" t="s">
        <v>30</v>
      </c>
      <c r="N912" s="3" t="s">
        <v>1368</v>
      </c>
      <c r="O912" s="3" t="s">
        <v>1369</v>
      </c>
      <c r="P912" s="4">
        <v>26997.0</v>
      </c>
      <c r="Q912" s="3" t="s">
        <v>40</v>
      </c>
      <c r="S912" s="3" t="s">
        <v>34</v>
      </c>
    </row>
    <row r="913">
      <c r="A913" s="2">
        <v>42318.71487268519</v>
      </c>
      <c r="B913" s="3">
        <v>44.0</v>
      </c>
      <c r="C913" s="3" t="s">
        <v>19</v>
      </c>
      <c r="D913" s="3">
        <v>68.0</v>
      </c>
      <c r="E913" s="3" t="s">
        <v>330</v>
      </c>
      <c r="F913" s="3">
        <v>5.0</v>
      </c>
      <c r="G913" s="3">
        <v>6.0</v>
      </c>
      <c r="H913" s="3" t="s">
        <v>1183</v>
      </c>
      <c r="I913" s="3" t="s">
        <v>1184</v>
      </c>
      <c r="J913" s="3" t="s">
        <v>1185</v>
      </c>
      <c r="K913" s="3" t="s">
        <v>24</v>
      </c>
      <c r="L913" s="3">
        <v>6.0</v>
      </c>
      <c r="M913" s="3" t="s">
        <v>25</v>
      </c>
      <c r="N913" s="3" t="s">
        <v>1370</v>
      </c>
      <c r="O913" s="3" t="s">
        <v>1346</v>
      </c>
      <c r="P913" s="4">
        <v>31015.0</v>
      </c>
      <c r="Q913" s="3" t="s">
        <v>110</v>
      </c>
      <c r="S913" s="3" t="s">
        <v>34</v>
      </c>
    </row>
    <row r="914">
      <c r="A914" s="2">
        <v>42318.71487268519</v>
      </c>
      <c r="B914" s="3">
        <v>44.0</v>
      </c>
      <c r="C914" s="3" t="s">
        <v>19</v>
      </c>
      <c r="D914" s="3">
        <v>68.0</v>
      </c>
      <c r="E914" s="3" t="s">
        <v>330</v>
      </c>
      <c r="F914" s="3">
        <v>5.0</v>
      </c>
      <c r="G914" s="3">
        <v>6.0</v>
      </c>
      <c r="H914" s="3" t="s">
        <v>1183</v>
      </c>
      <c r="I914" s="3" t="s">
        <v>1184</v>
      </c>
      <c r="J914" s="3" t="s">
        <v>1185</v>
      </c>
      <c r="K914" s="3" t="s">
        <v>24</v>
      </c>
      <c r="L914" s="3">
        <v>7.0</v>
      </c>
      <c r="M914" s="3" t="s">
        <v>30</v>
      </c>
      <c r="N914" s="3" t="s">
        <v>1371</v>
      </c>
      <c r="O914" s="3" t="s">
        <v>1372</v>
      </c>
      <c r="P914" s="4">
        <v>34445.0</v>
      </c>
      <c r="Q914" s="3" t="s">
        <v>191</v>
      </c>
      <c r="S914" s="3" t="s">
        <v>34</v>
      </c>
    </row>
    <row r="915">
      <c r="A915" s="2">
        <v>42318.71487268519</v>
      </c>
      <c r="B915" s="3">
        <v>44.0</v>
      </c>
      <c r="C915" s="3" t="s">
        <v>19</v>
      </c>
      <c r="D915" s="3">
        <v>68.0</v>
      </c>
      <c r="E915" s="3" t="s">
        <v>330</v>
      </c>
      <c r="F915" s="3">
        <v>5.0</v>
      </c>
      <c r="G915" s="3">
        <v>6.0</v>
      </c>
      <c r="H915" s="3" t="s">
        <v>1183</v>
      </c>
      <c r="I915" s="3" t="s">
        <v>1184</v>
      </c>
      <c r="J915" s="3" t="s">
        <v>1185</v>
      </c>
      <c r="K915" s="3" t="s">
        <v>24</v>
      </c>
      <c r="L915" s="3">
        <v>8.0</v>
      </c>
      <c r="M915" s="3" t="s">
        <v>25</v>
      </c>
      <c r="N915" s="3" t="s">
        <v>1373</v>
      </c>
      <c r="O915" s="3" t="s">
        <v>580</v>
      </c>
      <c r="P915" s="4">
        <v>21851.0</v>
      </c>
      <c r="Q915" s="3" t="s">
        <v>228</v>
      </c>
      <c r="S915" s="3" t="s">
        <v>34</v>
      </c>
    </row>
    <row r="916">
      <c r="A916" s="2">
        <v>42318.71487268519</v>
      </c>
      <c r="B916" s="3">
        <v>44.0</v>
      </c>
      <c r="C916" s="3" t="s">
        <v>19</v>
      </c>
      <c r="D916" s="3">
        <v>68.0</v>
      </c>
      <c r="E916" s="3" t="s">
        <v>330</v>
      </c>
      <c r="F916" s="3">
        <v>5.0</v>
      </c>
      <c r="G916" s="3">
        <v>6.0</v>
      </c>
      <c r="H916" s="3" t="s">
        <v>1183</v>
      </c>
      <c r="I916" s="3" t="s">
        <v>1184</v>
      </c>
      <c r="J916" s="3" t="s">
        <v>1185</v>
      </c>
      <c r="K916" s="3" t="s">
        <v>24</v>
      </c>
      <c r="L916" s="3">
        <v>9.0</v>
      </c>
      <c r="M916" s="3" t="s">
        <v>30</v>
      </c>
      <c r="N916" s="3" t="s">
        <v>1374</v>
      </c>
      <c r="O916" s="3" t="s">
        <v>1318</v>
      </c>
      <c r="P916" s="4">
        <v>24365.0</v>
      </c>
      <c r="Q916" s="3" t="s">
        <v>79</v>
      </c>
      <c r="S916" s="3" t="s">
        <v>34</v>
      </c>
    </row>
    <row r="917">
      <c r="A917" s="2">
        <v>42318.71487268519</v>
      </c>
      <c r="B917" s="3">
        <v>44.0</v>
      </c>
      <c r="C917" s="3" t="s">
        <v>19</v>
      </c>
      <c r="D917" s="3">
        <v>68.0</v>
      </c>
      <c r="E917" s="3" t="s">
        <v>330</v>
      </c>
      <c r="F917" s="3">
        <v>5.0</v>
      </c>
      <c r="G917" s="3">
        <v>6.0</v>
      </c>
      <c r="H917" s="3" t="s">
        <v>1183</v>
      </c>
      <c r="I917" s="3" t="s">
        <v>1184</v>
      </c>
      <c r="J917" s="3" t="s">
        <v>1185</v>
      </c>
      <c r="K917" s="3" t="s">
        <v>24</v>
      </c>
      <c r="L917" s="3">
        <v>10.0</v>
      </c>
      <c r="M917" s="3" t="s">
        <v>25</v>
      </c>
      <c r="N917" s="3" t="s">
        <v>1375</v>
      </c>
      <c r="O917" s="3" t="s">
        <v>74</v>
      </c>
      <c r="P917" s="4">
        <v>28699.0</v>
      </c>
      <c r="Q917" s="3" t="s">
        <v>110</v>
      </c>
      <c r="S917" s="3" t="s">
        <v>34</v>
      </c>
    </row>
    <row r="918">
      <c r="A918" s="2">
        <v>42318.71487268519</v>
      </c>
      <c r="B918" s="3">
        <v>44.0</v>
      </c>
      <c r="C918" s="3" t="s">
        <v>19</v>
      </c>
      <c r="D918" s="3">
        <v>68.0</v>
      </c>
      <c r="E918" s="3" t="s">
        <v>330</v>
      </c>
      <c r="F918" s="3">
        <v>5.0</v>
      </c>
      <c r="G918" s="3">
        <v>6.0</v>
      </c>
      <c r="H918" s="3" t="s">
        <v>1183</v>
      </c>
      <c r="I918" s="3" t="s">
        <v>1184</v>
      </c>
      <c r="J918" s="3" t="s">
        <v>1185</v>
      </c>
      <c r="K918" s="3" t="s">
        <v>24</v>
      </c>
      <c r="L918" s="3">
        <v>11.0</v>
      </c>
      <c r="M918" s="3" t="s">
        <v>30</v>
      </c>
      <c r="N918" s="3" t="s">
        <v>1376</v>
      </c>
      <c r="O918" s="3" t="s">
        <v>850</v>
      </c>
      <c r="P918" s="4">
        <v>27484.0</v>
      </c>
      <c r="Q918" s="3" t="s">
        <v>40</v>
      </c>
      <c r="S918" s="3" t="s">
        <v>34</v>
      </c>
    </row>
    <row r="919">
      <c r="A919" s="2">
        <v>42318.71487268519</v>
      </c>
      <c r="B919" s="3">
        <v>44.0</v>
      </c>
      <c r="C919" s="3" t="s">
        <v>19</v>
      </c>
      <c r="D919" s="3">
        <v>68.0</v>
      </c>
      <c r="E919" s="3" t="s">
        <v>330</v>
      </c>
      <c r="F919" s="3">
        <v>5.0</v>
      </c>
      <c r="G919" s="3">
        <v>6.0</v>
      </c>
      <c r="H919" s="3" t="s">
        <v>1183</v>
      </c>
      <c r="I919" s="3" t="s">
        <v>1184</v>
      </c>
      <c r="J919" s="3" t="s">
        <v>1185</v>
      </c>
      <c r="K919" s="3" t="s">
        <v>24</v>
      </c>
      <c r="L919" s="3">
        <v>12.0</v>
      </c>
      <c r="M919" s="3" t="s">
        <v>25</v>
      </c>
      <c r="N919" s="3" t="s">
        <v>1377</v>
      </c>
      <c r="O919" s="3" t="s">
        <v>243</v>
      </c>
      <c r="P919" s="4">
        <v>30782.0</v>
      </c>
      <c r="Q919" s="3" t="s">
        <v>189</v>
      </c>
      <c r="S919" s="3" t="s">
        <v>34</v>
      </c>
    </row>
    <row r="920">
      <c r="A920" s="2">
        <v>42318.71487268519</v>
      </c>
      <c r="B920" s="3">
        <v>44.0</v>
      </c>
      <c r="C920" s="3" t="s">
        <v>19</v>
      </c>
      <c r="D920" s="3">
        <v>68.0</v>
      </c>
      <c r="E920" s="3" t="s">
        <v>330</v>
      </c>
      <c r="F920" s="3">
        <v>5.0</v>
      </c>
      <c r="G920" s="3">
        <v>6.0</v>
      </c>
      <c r="H920" s="3" t="s">
        <v>1183</v>
      </c>
      <c r="I920" s="3" t="s">
        <v>1184</v>
      </c>
      <c r="J920" s="3" t="s">
        <v>1185</v>
      </c>
      <c r="K920" s="3" t="s">
        <v>24</v>
      </c>
      <c r="L920" s="3">
        <v>13.0</v>
      </c>
      <c r="M920" s="3" t="s">
        <v>30</v>
      </c>
      <c r="N920" s="3" t="s">
        <v>1378</v>
      </c>
      <c r="O920" s="3" t="s">
        <v>1379</v>
      </c>
      <c r="P920" s="4">
        <v>27641.0</v>
      </c>
      <c r="Q920" s="3" t="s">
        <v>40</v>
      </c>
      <c r="S920" s="3" t="s">
        <v>34</v>
      </c>
    </row>
    <row r="921">
      <c r="A921" s="2">
        <v>42318.71487268519</v>
      </c>
      <c r="B921" s="3">
        <v>44.0</v>
      </c>
      <c r="C921" s="3" t="s">
        <v>19</v>
      </c>
      <c r="D921" s="3">
        <v>68.0</v>
      </c>
      <c r="E921" s="3" t="s">
        <v>330</v>
      </c>
      <c r="F921" s="3">
        <v>5.0</v>
      </c>
      <c r="G921" s="3">
        <v>6.0</v>
      </c>
      <c r="H921" s="3" t="s">
        <v>1183</v>
      </c>
      <c r="I921" s="3" t="s">
        <v>1184</v>
      </c>
      <c r="J921" s="3" t="s">
        <v>1185</v>
      </c>
      <c r="K921" s="3" t="s">
        <v>24</v>
      </c>
      <c r="L921" s="3">
        <v>14.0</v>
      </c>
      <c r="M921" s="3" t="s">
        <v>25</v>
      </c>
      <c r="N921" s="3" t="s">
        <v>1380</v>
      </c>
      <c r="O921" s="3" t="s">
        <v>1381</v>
      </c>
      <c r="P921" s="4">
        <v>33355.0</v>
      </c>
      <c r="Q921" s="3" t="s">
        <v>40</v>
      </c>
      <c r="S921" s="3" t="s">
        <v>34</v>
      </c>
    </row>
    <row r="922">
      <c r="A922" s="2">
        <v>42318.71487268519</v>
      </c>
      <c r="B922" s="3">
        <v>44.0</v>
      </c>
      <c r="C922" s="3" t="s">
        <v>19</v>
      </c>
      <c r="D922" s="3">
        <v>68.0</v>
      </c>
      <c r="E922" s="3" t="s">
        <v>330</v>
      </c>
      <c r="F922" s="3">
        <v>5.0</v>
      </c>
      <c r="G922" s="3">
        <v>6.0</v>
      </c>
      <c r="H922" s="3" t="s">
        <v>1183</v>
      </c>
      <c r="I922" s="3" t="s">
        <v>1184</v>
      </c>
      <c r="J922" s="3" t="s">
        <v>1185</v>
      </c>
      <c r="K922" s="3" t="s">
        <v>24</v>
      </c>
      <c r="L922" s="3">
        <v>15.0</v>
      </c>
      <c r="M922" s="3" t="s">
        <v>30</v>
      </c>
      <c r="N922" s="3" t="s">
        <v>1382</v>
      </c>
      <c r="O922" s="3" t="s">
        <v>1383</v>
      </c>
      <c r="P922" s="4">
        <v>20347.0</v>
      </c>
      <c r="Q922" s="3" t="s">
        <v>75</v>
      </c>
      <c r="S922" s="3" t="s">
        <v>34</v>
      </c>
    </row>
    <row r="923">
      <c r="A923" s="2">
        <v>42318.71487268519</v>
      </c>
      <c r="B923" s="3">
        <v>44.0</v>
      </c>
      <c r="C923" s="3" t="s">
        <v>19</v>
      </c>
      <c r="D923" s="3">
        <v>68.0</v>
      </c>
      <c r="E923" s="3" t="s">
        <v>330</v>
      </c>
      <c r="F923" s="3">
        <v>5.0</v>
      </c>
      <c r="G923" s="3">
        <v>6.0</v>
      </c>
      <c r="H923" s="3" t="s">
        <v>1183</v>
      </c>
      <c r="I923" s="3" t="s">
        <v>1184</v>
      </c>
      <c r="J923" s="3" t="s">
        <v>1185</v>
      </c>
      <c r="K923" s="3" t="s">
        <v>24</v>
      </c>
      <c r="L923" s="3">
        <v>16.0</v>
      </c>
      <c r="M923" s="3" t="s">
        <v>25</v>
      </c>
      <c r="N923" s="3" t="s">
        <v>1384</v>
      </c>
      <c r="O923" s="3" t="s">
        <v>1385</v>
      </c>
      <c r="P923" s="4">
        <v>27683.0</v>
      </c>
      <c r="Q923" s="3" t="s">
        <v>372</v>
      </c>
      <c r="S923" s="3" t="s">
        <v>34</v>
      </c>
    </row>
    <row r="924">
      <c r="A924" s="2">
        <v>42318.71487268519</v>
      </c>
      <c r="B924" s="3">
        <v>44.0</v>
      </c>
      <c r="C924" s="3" t="s">
        <v>19</v>
      </c>
      <c r="D924" s="3">
        <v>68.0</v>
      </c>
      <c r="E924" s="3" t="s">
        <v>330</v>
      </c>
      <c r="F924" s="3">
        <v>5.0</v>
      </c>
      <c r="G924" s="3">
        <v>6.0</v>
      </c>
      <c r="H924" s="3" t="s">
        <v>1183</v>
      </c>
      <c r="I924" s="3" t="s">
        <v>1184</v>
      </c>
      <c r="J924" s="3" t="s">
        <v>1185</v>
      </c>
      <c r="K924" s="3" t="s">
        <v>24</v>
      </c>
      <c r="L924" s="3">
        <v>17.0</v>
      </c>
      <c r="M924" s="3" t="s">
        <v>30</v>
      </c>
      <c r="N924" s="3" t="s">
        <v>1386</v>
      </c>
      <c r="O924" s="3" t="s">
        <v>1387</v>
      </c>
      <c r="P924" s="4">
        <v>33127.0</v>
      </c>
      <c r="Q924" s="3" t="s">
        <v>132</v>
      </c>
      <c r="S924" s="3" t="s">
        <v>34</v>
      </c>
    </row>
    <row r="925">
      <c r="A925" s="2">
        <v>42318.71487268519</v>
      </c>
      <c r="B925" s="3">
        <v>44.0</v>
      </c>
      <c r="C925" s="3" t="s">
        <v>19</v>
      </c>
      <c r="D925" s="3">
        <v>68.0</v>
      </c>
      <c r="E925" s="3" t="s">
        <v>330</v>
      </c>
      <c r="F925" s="3">
        <v>5.0</v>
      </c>
      <c r="G925" s="3">
        <v>6.0</v>
      </c>
      <c r="H925" s="3" t="s">
        <v>1183</v>
      </c>
      <c r="I925" s="3" t="s">
        <v>1184</v>
      </c>
      <c r="J925" s="3" t="s">
        <v>1185</v>
      </c>
      <c r="K925" s="3" t="s">
        <v>24</v>
      </c>
      <c r="L925" s="3">
        <v>18.0</v>
      </c>
      <c r="M925" s="3" t="s">
        <v>25</v>
      </c>
      <c r="N925" s="3" t="s">
        <v>856</v>
      </c>
      <c r="O925" s="3" t="s">
        <v>123</v>
      </c>
      <c r="P925" s="4">
        <v>22853.0</v>
      </c>
      <c r="Q925" s="3" t="s">
        <v>72</v>
      </c>
      <c r="S925" s="3" t="s">
        <v>34</v>
      </c>
    </row>
    <row r="926">
      <c r="A926" s="2">
        <v>42318.71487268519</v>
      </c>
      <c r="B926" s="3">
        <v>44.0</v>
      </c>
      <c r="C926" s="3" t="s">
        <v>19</v>
      </c>
      <c r="D926" s="3">
        <v>68.0</v>
      </c>
      <c r="E926" s="3" t="s">
        <v>330</v>
      </c>
      <c r="F926" s="3">
        <v>5.0</v>
      </c>
      <c r="G926" s="3">
        <v>6.0</v>
      </c>
      <c r="H926" s="3" t="s">
        <v>1183</v>
      </c>
      <c r="I926" s="3" t="s">
        <v>1184</v>
      </c>
      <c r="J926" s="3" t="s">
        <v>1185</v>
      </c>
      <c r="K926" s="3" t="s">
        <v>24</v>
      </c>
      <c r="L926" s="3">
        <v>19.0</v>
      </c>
      <c r="M926" s="3" t="s">
        <v>30</v>
      </c>
      <c r="N926" s="3" t="s">
        <v>1388</v>
      </c>
      <c r="O926" s="3" t="s">
        <v>1116</v>
      </c>
      <c r="P926" s="4">
        <v>28291.0</v>
      </c>
      <c r="Q926" s="3" t="s">
        <v>37</v>
      </c>
      <c r="S926" s="3" t="s">
        <v>34</v>
      </c>
    </row>
    <row r="927">
      <c r="A927" s="2">
        <v>42318.71487268519</v>
      </c>
      <c r="B927" s="3">
        <v>44.0</v>
      </c>
      <c r="C927" s="3" t="s">
        <v>19</v>
      </c>
      <c r="D927" s="3">
        <v>68.0</v>
      </c>
      <c r="E927" s="3" t="s">
        <v>330</v>
      </c>
      <c r="F927" s="3">
        <v>5.0</v>
      </c>
      <c r="G927" s="3">
        <v>6.0</v>
      </c>
      <c r="H927" s="3" t="s">
        <v>1183</v>
      </c>
      <c r="I927" s="3" t="s">
        <v>1184</v>
      </c>
      <c r="J927" s="3" t="s">
        <v>1185</v>
      </c>
      <c r="K927" s="3" t="s">
        <v>24</v>
      </c>
      <c r="L927" s="3">
        <v>20.0</v>
      </c>
      <c r="M927" s="3" t="s">
        <v>25</v>
      </c>
      <c r="N927" s="3" t="s">
        <v>1389</v>
      </c>
      <c r="O927" s="3" t="s">
        <v>1390</v>
      </c>
      <c r="P927" s="4">
        <v>35149.0</v>
      </c>
      <c r="Q927" s="3" t="s">
        <v>191</v>
      </c>
      <c r="S927" s="3" t="s">
        <v>34</v>
      </c>
    </row>
    <row r="928">
      <c r="A928" s="2">
        <v>42318.71487268519</v>
      </c>
      <c r="B928" s="3">
        <v>44.0</v>
      </c>
      <c r="C928" s="3" t="s">
        <v>19</v>
      </c>
      <c r="D928" s="3">
        <v>68.0</v>
      </c>
      <c r="E928" s="3" t="s">
        <v>330</v>
      </c>
      <c r="F928" s="3">
        <v>5.0</v>
      </c>
      <c r="G928" s="3">
        <v>6.0</v>
      </c>
      <c r="H928" s="3" t="s">
        <v>1183</v>
      </c>
      <c r="I928" s="3" t="s">
        <v>1184</v>
      </c>
      <c r="J928" s="3" t="s">
        <v>1185</v>
      </c>
      <c r="K928" s="3" t="s">
        <v>24</v>
      </c>
      <c r="L928" s="3">
        <v>21.0</v>
      </c>
      <c r="M928" s="3" t="s">
        <v>30</v>
      </c>
      <c r="N928" s="3" t="s">
        <v>1391</v>
      </c>
      <c r="O928" s="3" t="s">
        <v>283</v>
      </c>
      <c r="P928" s="4">
        <v>25483.0</v>
      </c>
      <c r="Q928" s="3" t="s">
        <v>132</v>
      </c>
      <c r="S928" s="3" t="s">
        <v>34</v>
      </c>
    </row>
    <row r="929">
      <c r="A929" s="2">
        <v>42318.71487268519</v>
      </c>
      <c r="B929" s="3">
        <v>44.0</v>
      </c>
      <c r="C929" s="3" t="s">
        <v>19</v>
      </c>
      <c r="D929" s="3">
        <v>68.0</v>
      </c>
      <c r="E929" s="3" t="s">
        <v>330</v>
      </c>
      <c r="F929" s="3">
        <v>5.0</v>
      </c>
      <c r="G929" s="3">
        <v>6.0</v>
      </c>
      <c r="H929" s="3" t="s">
        <v>1183</v>
      </c>
      <c r="I929" s="3" t="s">
        <v>1184</v>
      </c>
      <c r="J929" s="3" t="s">
        <v>1185</v>
      </c>
      <c r="K929" s="3" t="s">
        <v>24</v>
      </c>
      <c r="L929" s="3">
        <v>22.0</v>
      </c>
      <c r="M929" s="3" t="s">
        <v>25</v>
      </c>
      <c r="N929" s="3" t="s">
        <v>1392</v>
      </c>
      <c r="O929" s="3" t="s">
        <v>796</v>
      </c>
      <c r="P929" s="4">
        <v>25464.0</v>
      </c>
      <c r="Q929" s="3" t="s">
        <v>55</v>
      </c>
      <c r="S929" s="3" t="s">
        <v>34</v>
      </c>
    </row>
    <row r="930">
      <c r="A930" s="2">
        <v>42318.71487268519</v>
      </c>
      <c r="B930" s="3">
        <v>44.0</v>
      </c>
      <c r="C930" s="3" t="s">
        <v>19</v>
      </c>
      <c r="D930" s="3">
        <v>68.0</v>
      </c>
      <c r="E930" s="3" t="s">
        <v>330</v>
      </c>
      <c r="F930" s="3">
        <v>5.0</v>
      </c>
      <c r="G930" s="3">
        <v>6.0</v>
      </c>
      <c r="H930" s="3" t="s">
        <v>1183</v>
      </c>
      <c r="I930" s="3" t="s">
        <v>1184</v>
      </c>
      <c r="J930" s="3" t="s">
        <v>1185</v>
      </c>
      <c r="K930" s="3" t="s">
        <v>24</v>
      </c>
      <c r="L930" s="3">
        <v>23.0</v>
      </c>
      <c r="M930" s="3" t="s">
        <v>30</v>
      </c>
      <c r="N930" s="3" t="s">
        <v>1393</v>
      </c>
      <c r="O930" s="3" t="s">
        <v>1394</v>
      </c>
      <c r="P930" s="4">
        <v>22958.0</v>
      </c>
      <c r="Q930" s="3" t="s">
        <v>40</v>
      </c>
      <c r="S930" s="3" t="s">
        <v>34</v>
      </c>
    </row>
    <row r="931">
      <c r="A931" s="2">
        <v>42318.71487268519</v>
      </c>
      <c r="B931" s="3">
        <v>44.0</v>
      </c>
      <c r="C931" s="3" t="s">
        <v>19</v>
      </c>
      <c r="D931" s="3">
        <v>68.0</v>
      </c>
      <c r="E931" s="3" t="s">
        <v>330</v>
      </c>
      <c r="F931" s="3">
        <v>5.0</v>
      </c>
      <c r="G931" s="3">
        <v>6.0</v>
      </c>
      <c r="H931" s="3" t="s">
        <v>1183</v>
      </c>
      <c r="I931" s="3" t="s">
        <v>1184</v>
      </c>
      <c r="J931" s="3" t="s">
        <v>1185</v>
      </c>
      <c r="K931" s="3" t="s">
        <v>24</v>
      </c>
      <c r="L931" s="3">
        <v>24.0</v>
      </c>
      <c r="M931" s="3" t="s">
        <v>25</v>
      </c>
      <c r="N931" s="3" t="s">
        <v>1046</v>
      </c>
      <c r="O931" s="3" t="s">
        <v>1395</v>
      </c>
      <c r="P931" s="4">
        <v>34307.0</v>
      </c>
      <c r="Q931" s="3" t="s">
        <v>132</v>
      </c>
      <c r="S931" s="3" t="s">
        <v>34</v>
      </c>
    </row>
    <row r="932">
      <c r="A932" s="2">
        <v>42318.71487268519</v>
      </c>
      <c r="B932" s="3">
        <v>44.0</v>
      </c>
      <c r="C932" s="3" t="s">
        <v>19</v>
      </c>
      <c r="D932" s="3">
        <v>68.0</v>
      </c>
      <c r="E932" s="3" t="s">
        <v>330</v>
      </c>
      <c r="F932" s="3">
        <v>5.0</v>
      </c>
      <c r="G932" s="3">
        <v>6.0</v>
      </c>
      <c r="H932" s="3" t="s">
        <v>1183</v>
      </c>
      <c r="I932" s="3" t="s">
        <v>1184</v>
      </c>
      <c r="J932" s="3" t="s">
        <v>1185</v>
      </c>
      <c r="K932" s="3" t="s">
        <v>24</v>
      </c>
      <c r="L932" s="3">
        <v>25.0</v>
      </c>
      <c r="M932" s="3" t="s">
        <v>30</v>
      </c>
      <c r="N932" s="3" t="s">
        <v>1396</v>
      </c>
      <c r="O932" s="3" t="s">
        <v>1109</v>
      </c>
      <c r="P932" s="4">
        <v>33318.0</v>
      </c>
      <c r="Q932" s="3" t="s">
        <v>191</v>
      </c>
      <c r="S932" s="3" t="s">
        <v>34</v>
      </c>
    </row>
    <row r="933">
      <c r="A933" s="2">
        <v>42318.71487268519</v>
      </c>
      <c r="B933" s="3">
        <v>44.0</v>
      </c>
      <c r="C933" s="3" t="s">
        <v>19</v>
      </c>
      <c r="D933" s="3">
        <v>88.0</v>
      </c>
      <c r="E933" s="3" t="s">
        <v>373</v>
      </c>
      <c r="F933" s="3">
        <v>5.0</v>
      </c>
      <c r="G933" s="3">
        <v>6.0</v>
      </c>
      <c r="H933" s="3" t="s">
        <v>1183</v>
      </c>
      <c r="I933" s="3" t="s">
        <v>1184</v>
      </c>
      <c r="J933" s="3" t="s">
        <v>1185</v>
      </c>
      <c r="K933" s="3" t="s">
        <v>24</v>
      </c>
      <c r="L933" s="3">
        <v>1.0</v>
      </c>
      <c r="M933" s="3" t="s">
        <v>25</v>
      </c>
      <c r="N933" s="3" t="s">
        <v>1397</v>
      </c>
      <c r="O933" s="3" t="s">
        <v>1398</v>
      </c>
      <c r="P933" s="4">
        <v>33142.0</v>
      </c>
      <c r="Q933" s="3" t="s">
        <v>418</v>
      </c>
      <c r="S933" s="3" t="s">
        <v>34</v>
      </c>
    </row>
    <row r="934">
      <c r="A934" s="2">
        <v>42318.71487268519</v>
      </c>
      <c r="B934" s="3">
        <v>44.0</v>
      </c>
      <c r="C934" s="3" t="s">
        <v>19</v>
      </c>
      <c r="D934" s="3">
        <v>88.0</v>
      </c>
      <c r="E934" s="3" t="s">
        <v>373</v>
      </c>
      <c r="F934" s="3">
        <v>5.0</v>
      </c>
      <c r="G934" s="3">
        <v>6.0</v>
      </c>
      <c r="H934" s="3" t="s">
        <v>1183</v>
      </c>
      <c r="I934" s="3" t="s">
        <v>1184</v>
      </c>
      <c r="J934" s="3" t="s">
        <v>1185</v>
      </c>
      <c r="K934" s="3" t="s">
        <v>24</v>
      </c>
      <c r="L934" s="3">
        <v>2.0</v>
      </c>
      <c r="M934" s="3" t="s">
        <v>30</v>
      </c>
      <c r="N934" s="3" t="s">
        <v>1399</v>
      </c>
      <c r="O934" s="3" t="s">
        <v>1400</v>
      </c>
      <c r="P934" s="4">
        <v>27851.0</v>
      </c>
      <c r="Q934" s="3" t="s">
        <v>228</v>
      </c>
      <c r="S934" s="3" t="s">
        <v>34</v>
      </c>
    </row>
    <row r="935">
      <c r="A935" s="2">
        <v>42318.71487268519</v>
      </c>
      <c r="B935" s="3">
        <v>44.0</v>
      </c>
      <c r="C935" s="3" t="s">
        <v>19</v>
      </c>
      <c r="D935" s="3">
        <v>88.0</v>
      </c>
      <c r="E935" s="3" t="s">
        <v>373</v>
      </c>
      <c r="F935" s="3">
        <v>5.0</v>
      </c>
      <c r="G935" s="3">
        <v>6.0</v>
      </c>
      <c r="H935" s="3" t="s">
        <v>1183</v>
      </c>
      <c r="I935" s="3" t="s">
        <v>1184</v>
      </c>
      <c r="J935" s="3" t="s">
        <v>1185</v>
      </c>
      <c r="K935" s="3" t="s">
        <v>24</v>
      </c>
      <c r="L935" s="3">
        <v>3.0</v>
      </c>
      <c r="M935" s="3" t="s">
        <v>25</v>
      </c>
      <c r="N935" s="3" t="s">
        <v>1401</v>
      </c>
      <c r="O935" s="3" t="s">
        <v>664</v>
      </c>
      <c r="P935" s="4">
        <v>24440.0</v>
      </c>
      <c r="Q935" s="3" t="s">
        <v>169</v>
      </c>
      <c r="S935" s="3" t="s">
        <v>34</v>
      </c>
    </row>
    <row r="936">
      <c r="A936" s="2">
        <v>42318.71487268519</v>
      </c>
      <c r="B936" s="3">
        <v>44.0</v>
      </c>
      <c r="C936" s="3" t="s">
        <v>19</v>
      </c>
      <c r="D936" s="3">
        <v>88.0</v>
      </c>
      <c r="E936" s="3" t="s">
        <v>373</v>
      </c>
      <c r="F936" s="3">
        <v>5.0</v>
      </c>
      <c r="G936" s="3">
        <v>6.0</v>
      </c>
      <c r="H936" s="3" t="s">
        <v>1183</v>
      </c>
      <c r="I936" s="3" t="s">
        <v>1184</v>
      </c>
      <c r="J936" s="3" t="s">
        <v>1185</v>
      </c>
      <c r="K936" s="3" t="s">
        <v>24</v>
      </c>
      <c r="L936" s="3">
        <v>4.0</v>
      </c>
      <c r="M936" s="3" t="s">
        <v>30</v>
      </c>
      <c r="N936" s="3" t="s">
        <v>1402</v>
      </c>
      <c r="O936" s="3" t="s">
        <v>1403</v>
      </c>
      <c r="P936" s="4">
        <v>22232.0</v>
      </c>
      <c r="Q936" s="3" t="s">
        <v>52</v>
      </c>
      <c r="S936" s="3" t="s">
        <v>34</v>
      </c>
    </row>
    <row r="937">
      <c r="A937" s="2">
        <v>42318.71487268519</v>
      </c>
      <c r="B937" s="3">
        <v>44.0</v>
      </c>
      <c r="C937" s="3" t="s">
        <v>19</v>
      </c>
      <c r="D937" s="3">
        <v>88.0</v>
      </c>
      <c r="E937" s="3" t="s">
        <v>373</v>
      </c>
      <c r="F937" s="3">
        <v>5.0</v>
      </c>
      <c r="G937" s="3">
        <v>6.0</v>
      </c>
      <c r="H937" s="3" t="s">
        <v>1183</v>
      </c>
      <c r="I937" s="3" t="s">
        <v>1184</v>
      </c>
      <c r="J937" s="3" t="s">
        <v>1185</v>
      </c>
      <c r="K937" s="3" t="s">
        <v>24</v>
      </c>
      <c r="L937" s="3">
        <v>5.0</v>
      </c>
      <c r="M937" s="3" t="s">
        <v>25</v>
      </c>
      <c r="N937" s="3" t="s">
        <v>94</v>
      </c>
      <c r="O937" s="3" t="s">
        <v>102</v>
      </c>
      <c r="P937" s="4">
        <v>22050.0</v>
      </c>
      <c r="Q937" s="3" t="s">
        <v>418</v>
      </c>
      <c r="S937" s="3" t="s">
        <v>34</v>
      </c>
    </row>
    <row r="938">
      <c r="A938" s="2">
        <v>42318.71487268519</v>
      </c>
      <c r="B938" s="3">
        <v>44.0</v>
      </c>
      <c r="C938" s="3" t="s">
        <v>19</v>
      </c>
      <c r="D938" s="3">
        <v>88.0</v>
      </c>
      <c r="E938" s="3" t="s">
        <v>373</v>
      </c>
      <c r="F938" s="3">
        <v>5.0</v>
      </c>
      <c r="G938" s="3">
        <v>6.0</v>
      </c>
      <c r="H938" s="3" t="s">
        <v>1183</v>
      </c>
      <c r="I938" s="3" t="s">
        <v>1184</v>
      </c>
      <c r="J938" s="3" t="s">
        <v>1185</v>
      </c>
      <c r="K938" s="3" t="s">
        <v>24</v>
      </c>
      <c r="L938" s="3">
        <v>6.0</v>
      </c>
      <c r="M938" s="3" t="s">
        <v>30</v>
      </c>
      <c r="N938" s="3" t="s">
        <v>1404</v>
      </c>
      <c r="O938" s="3" t="s">
        <v>490</v>
      </c>
      <c r="P938" s="4">
        <v>19519.0</v>
      </c>
      <c r="Q938" s="3" t="s">
        <v>49</v>
      </c>
      <c r="S938" s="3" t="s">
        <v>34</v>
      </c>
    </row>
    <row r="939">
      <c r="A939" s="2">
        <v>42318.71487268519</v>
      </c>
      <c r="B939" s="3">
        <v>44.0</v>
      </c>
      <c r="C939" s="3" t="s">
        <v>19</v>
      </c>
      <c r="D939" s="3">
        <v>88.0</v>
      </c>
      <c r="E939" s="3" t="s">
        <v>373</v>
      </c>
      <c r="F939" s="3">
        <v>5.0</v>
      </c>
      <c r="G939" s="3">
        <v>6.0</v>
      </c>
      <c r="H939" s="3" t="s">
        <v>1183</v>
      </c>
      <c r="I939" s="3" t="s">
        <v>1184</v>
      </c>
      <c r="J939" s="3" t="s">
        <v>1185</v>
      </c>
      <c r="K939" s="3" t="s">
        <v>24</v>
      </c>
      <c r="L939" s="3">
        <v>7.0</v>
      </c>
      <c r="M939" s="3" t="s">
        <v>25</v>
      </c>
      <c r="N939" s="3" t="s">
        <v>910</v>
      </c>
      <c r="O939" s="3" t="s">
        <v>319</v>
      </c>
      <c r="P939" s="4">
        <v>33064.0</v>
      </c>
      <c r="Q939" s="3" t="s">
        <v>247</v>
      </c>
      <c r="S939" s="3" t="s">
        <v>34</v>
      </c>
    </row>
    <row r="940">
      <c r="A940" s="2">
        <v>42318.71487268519</v>
      </c>
      <c r="B940" s="3">
        <v>44.0</v>
      </c>
      <c r="C940" s="3" t="s">
        <v>19</v>
      </c>
      <c r="D940" s="3">
        <v>88.0</v>
      </c>
      <c r="E940" s="3" t="s">
        <v>373</v>
      </c>
      <c r="F940" s="3">
        <v>5.0</v>
      </c>
      <c r="G940" s="3">
        <v>6.0</v>
      </c>
      <c r="H940" s="3" t="s">
        <v>1183</v>
      </c>
      <c r="I940" s="3" t="s">
        <v>1184</v>
      </c>
      <c r="J940" s="3" t="s">
        <v>1185</v>
      </c>
      <c r="K940" s="3" t="s">
        <v>24</v>
      </c>
      <c r="L940" s="3">
        <v>8.0</v>
      </c>
      <c r="M940" s="3" t="s">
        <v>30</v>
      </c>
      <c r="N940" s="3" t="s">
        <v>1405</v>
      </c>
      <c r="O940" s="3" t="s">
        <v>193</v>
      </c>
      <c r="P940" s="4">
        <v>19284.0</v>
      </c>
      <c r="Q940" s="3" t="s">
        <v>49</v>
      </c>
      <c r="S940" s="3" t="s">
        <v>34</v>
      </c>
    </row>
    <row r="941">
      <c r="A941" s="2">
        <v>42318.71487268519</v>
      </c>
      <c r="B941" s="3">
        <v>44.0</v>
      </c>
      <c r="C941" s="3" t="s">
        <v>19</v>
      </c>
      <c r="D941" s="3">
        <v>88.0</v>
      </c>
      <c r="E941" s="3" t="s">
        <v>373</v>
      </c>
      <c r="F941" s="3">
        <v>5.0</v>
      </c>
      <c r="G941" s="3">
        <v>6.0</v>
      </c>
      <c r="H941" s="3" t="s">
        <v>1183</v>
      </c>
      <c r="I941" s="3" t="s">
        <v>1184</v>
      </c>
      <c r="J941" s="3" t="s">
        <v>1185</v>
      </c>
      <c r="K941" s="3" t="s">
        <v>24</v>
      </c>
      <c r="L941" s="3">
        <v>9.0</v>
      </c>
      <c r="M941" s="3" t="s">
        <v>25</v>
      </c>
      <c r="N941" s="3" t="s">
        <v>1406</v>
      </c>
      <c r="O941" s="3" t="s">
        <v>384</v>
      </c>
      <c r="P941" s="4">
        <v>18222.0</v>
      </c>
      <c r="Q941" s="3" t="s">
        <v>105</v>
      </c>
      <c r="S941" s="3" t="s">
        <v>34</v>
      </c>
    </row>
    <row r="942">
      <c r="A942" s="2">
        <v>42318.71487268519</v>
      </c>
      <c r="B942" s="3">
        <v>44.0</v>
      </c>
      <c r="C942" s="3" t="s">
        <v>19</v>
      </c>
      <c r="D942" s="3">
        <v>88.0</v>
      </c>
      <c r="E942" s="3" t="s">
        <v>373</v>
      </c>
      <c r="F942" s="3">
        <v>5.0</v>
      </c>
      <c r="G942" s="3">
        <v>6.0</v>
      </c>
      <c r="H942" s="3" t="s">
        <v>1183</v>
      </c>
      <c r="I942" s="3" t="s">
        <v>1184</v>
      </c>
      <c r="J942" s="3" t="s">
        <v>1185</v>
      </c>
      <c r="K942" s="3" t="s">
        <v>24</v>
      </c>
      <c r="L942" s="3">
        <v>10.0</v>
      </c>
      <c r="M942" s="3" t="s">
        <v>30</v>
      </c>
      <c r="N942" s="3" t="s">
        <v>640</v>
      </c>
      <c r="O942" s="3" t="s">
        <v>1407</v>
      </c>
      <c r="P942" s="4">
        <v>25998.0</v>
      </c>
      <c r="Q942" s="3" t="s">
        <v>72</v>
      </c>
      <c r="S942" s="3" t="s">
        <v>34</v>
      </c>
    </row>
    <row r="943">
      <c r="A943" s="2">
        <v>42318.71487268519</v>
      </c>
      <c r="B943" s="3">
        <v>44.0</v>
      </c>
      <c r="C943" s="3" t="s">
        <v>19</v>
      </c>
      <c r="D943" s="3">
        <v>88.0</v>
      </c>
      <c r="E943" s="3" t="s">
        <v>373</v>
      </c>
      <c r="F943" s="3">
        <v>5.0</v>
      </c>
      <c r="G943" s="3">
        <v>6.0</v>
      </c>
      <c r="H943" s="3" t="s">
        <v>1183</v>
      </c>
      <c r="I943" s="3" t="s">
        <v>1184</v>
      </c>
      <c r="J943" s="3" t="s">
        <v>1185</v>
      </c>
      <c r="K943" s="3" t="s">
        <v>24</v>
      </c>
      <c r="L943" s="3">
        <v>11.0</v>
      </c>
      <c r="M943" s="3" t="s">
        <v>25</v>
      </c>
      <c r="N943" s="3" t="s">
        <v>1408</v>
      </c>
      <c r="O943" s="3" t="s">
        <v>27</v>
      </c>
      <c r="P943" s="4">
        <v>30220.0</v>
      </c>
      <c r="Q943" s="3" t="s">
        <v>247</v>
      </c>
      <c r="S943" s="3" t="s">
        <v>34</v>
      </c>
    </row>
    <row r="944">
      <c r="A944" s="2">
        <v>42318.71487268519</v>
      </c>
      <c r="B944" s="3">
        <v>44.0</v>
      </c>
      <c r="C944" s="3" t="s">
        <v>19</v>
      </c>
      <c r="D944" s="3">
        <v>88.0</v>
      </c>
      <c r="E944" s="3" t="s">
        <v>373</v>
      </c>
      <c r="F944" s="3">
        <v>5.0</v>
      </c>
      <c r="G944" s="3">
        <v>6.0</v>
      </c>
      <c r="H944" s="3" t="s">
        <v>1183</v>
      </c>
      <c r="I944" s="3" t="s">
        <v>1184</v>
      </c>
      <c r="J944" s="3" t="s">
        <v>1185</v>
      </c>
      <c r="K944" s="3" t="s">
        <v>24</v>
      </c>
      <c r="L944" s="3">
        <v>12.0</v>
      </c>
      <c r="M944" s="3" t="s">
        <v>30</v>
      </c>
      <c r="N944" s="3" t="s">
        <v>1247</v>
      </c>
      <c r="O944" s="3" t="s">
        <v>633</v>
      </c>
      <c r="P944" s="4">
        <v>17781.0</v>
      </c>
      <c r="Q944" s="3" t="s">
        <v>49</v>
      </c>
      <c r="S944" s="3" t="s">
        <v>34</v>
      </c>
    </row>
    <row r="945">
      <c r="A945" s="2">
        <v>42318.71487268519</v>
      </c>
      <c r="B945" s="3">
        <v>44.0</v>
      </c>
      <c r="C945" s="3" t="s">
        <v>19</v>
      </c>
      <c r="D945" s="3">
        <v>88.0</v>
      </c>
      <c r="E945" s="3" t="s">
        <v>373</v>
      </c>
      <c r="F945" s="3">
        <v>5.0</v>
      </c>
      <c r="G945" s="3">
        <v>6.0</v>
      </c>
      <c r="H945" s="3" t="s">
        <v>1183</v>
      </c>
      <c r="I945" s="3" t="s">
        <v>1184</v>
      </c>
      <c r="J945" s="3" t="s">
        <v>1185</v>
      </c>
      <c r="K945" s="3" t="s">
        <v>24</v>
      </c>
      <c r="L945" s="3">
        <v>13.0</v>
      </c>
      <c r="M945" s="3" t="s">
        <v>25</v>
      </c>
      <c r="N945" s="3" t="s">
        <v>1409</v>
      </c>
      <c r="O945" s="3" t="s">
        <v>91</v>
      </c>
      <c r="P945" s="4">
        <v>20052.0</v>
      </c>
      <c r="Q945" s="3" t="s">
        <v>105</v>
      </c>
      <c r="S945" s="3" t="s">
        <v>34</v>
      </c>
    </row>
    <row r="946">
      <c r="A946" s="2">
        <v>42318.71487268519</v>
      </c>
      <c r="B946" s="3">
        <v>44.0</v>
      </c>
      <c r="C946" s="3" t="s">
        <v>19</v>
      </c>
      <c r="D946" s="3">
        <v>88.0</v>
      </c>
      <c r="E946" s="3" t="s">
        <v>373</v>
      </c>
      <c r="F946" s="3">
        <v>5.0</v>
      </c>
      <c r="G946" s="3">
        <v>6.0</v>
      </c>
      <c r="H946" s="3" t="s">
        <v>1183</v>
      </c>
      <c r="I946" s="3" t="s">
        <v>1184</v>
      </c>
      <c r="J946" s="3" t="s">
        <v>1185</v>
      </c>
      <c r="K946" s="3" t="s">
        <v>24</v>
      </c>
      <c r="L946" s="3">
        <v>14.0</v>
      </c>
      <c r="M946" s="3" t="s">
        <v>30</v>
      </c>
      <c r="N946" s="3" t="s">
        <v>864</v>
      </c>
      <c r="O946" s="3" t="s">
        <v>57</v>
      </c>
      <c r="P946" s="4">
        <v>23048.0</v>
      </c>
      <c r="Q946" s="3" t="s">
        <v>132</v>
      </c>
      <c r="S946" s="3" t="s">
        <v>34</v>
      </c>
    </row>
    <row r="947">
      <c r="A947" s="2">
        <v>42318.71487268519</v>
      </c>
      <c r="B947" s="3">
        <v>44.0</v>
      </c>
      <c r="C947" s="3" t="s">
        <v>19</v>
      </c>
      <c r="D947" s="3">
        <v>8.0</v>
      </c>
      <c r="E947" s="3" t="s">
        <v>20</v>
      </c>
      <c r="F947" s="3">
        <v>6.0</v>
      </c>
      <c r="G947" s="3">
        <v>5.0</v>
      </c>
      <c r="H947" s="3" t="s">
        <v>1410</v>
      </c>
      <c r="I947" s="3" t="s">
        <v>1411</v>
      </c>
      <c r="J947" s="3" t="s">
        <v>1412</v>
      </c>
      <c r="K947" s="3" t="s">
        <v>24</v>
      </c>
      <c r="L947" s="3">
        <v>1.0</v>
      </c>
      <c r="M947" s="3" t="s">
        <v>25</v>
      </c>
      <c r="N947" s="3" t="s">
        <v>1413</v>
      </c>
      <c r="O947" s="3" t="s">
        <v>1072</v>
      </c>
      <c r="P947" s="4">
        <v>29191.0</v>
      </c>
      <c r="Q947" s="3" t="s">
        <v>72</v>
      </c>
      <c r="S947" s="3" t="s">
        <v>34</v>
      </c>
    </row>
    <row r="948">
      <c r="A948" s="2">
        <v>42318.71487268519</v>
      </c>
      <c r="B948" s="3">
        <v>44.0</v>
      </c>
      <c r="C948" s="3" t="s">
        <v>19</v>
      </c>
      <c r="D948" s="3">
        <v>8.0</v>
      </c>
      <c r="E948" s="3" t="s">
        <v>20</v>
      </c>
      <c r="F948" s="3">
        <v>6.0</v>
      </c>
      <c r="G948" s="3">
        <v>5.0</v>
      </c>
      <c r="H948" s="3" t="s">
        <v>1410</v>
      </c>
      <c r="I948" s="3" t="s">
        <v>1411</v>
      </c>
      <c r="J948" s="3" t="s">
        <v>1412</v>
      </c>
      <c r="K948" s="3" t="s">
        <v>24</v>
      </c>
      <c r="L948" s="3">
        <v>2.0</v>
      </c>
      <c r="M948" s="3" t="s">
        <v>30</v>
      </c>
      <c r="N948" s="3" t="s">
        <v>1414</v>
      </c>
      <c r="O948" s="3" t="s">
        <v>102</v>
      </c>
      <c r="P948" s="4">
        <v>21881.0</v>
      </c>
      <c r="Q948" s="3" t="s">
        <v>132</v>
      </c>
      <c r="S948" s="3" t="s">
        <v>34</v>
      </c>
    </row>
    <row r="949">
      <c r="A949" s="2">
        <v>42318.71487268519</v>
      </c>
      <c r="B949" s="3">
        <v>44.0</v>
      </c>
      <c r="C949" s="3" t="s">
        <v>19</v>
      </c>
      <c r="D949" s="3">
        <v>8.0</v>
      </c>
      <c r="E949" s="3" t="s">
        <v>20</v>
      </c>
      <c r="F949" s="3">
        <v>6.0</v>
      </c>
      <c r="G949" s="3">
        <v>5.0</v>
      </c>
      <c r="H949" s="3" t="s">
        <v>1410</v>
      </c>
      <c r="I949" s="3" t="s">
        <v>1411</v>
      </c>
      <c r="J949" s="3" t="s">
        <v>1412</v>
      </c>
      <c r="K949" s="3" t="s">
        <v>24</v>
      </c>
      <c r="L949" s="3">
        <v>3.0</v>
      </c>
      <c r="M949" s="3" t="s">
        <v>25</v>
      </c>
      <c r="N949" s="3" t="s">
        <v>1415</v>
      </c>
      <c r="O949" s="3" t="s">
        <v>664</v>
      </c>
      <c r="P949" s="4">
        <v>24089.0</v>
      </c>
      <c r="Q949" s="3" t="s">
        <v>372</v>
      </c>
      <c r="S949" s="3" t="s">
        <v>34</v>
      </c>
    </row>
    <row r="950">
      <c r="A950" s="2">
        <v>42318.71487268519</v>
      </c>
      <c r="B950" s="3">
        <v>44.0</v>
      </c>
      <c r="C950" s="3" t="s">
        <v>19</v>
      </c>
      <c r="D950" s="3">
        <v>8.0</v>
      </c>
      <c r="E950" s="3" t="s">
        <v>20</v>
      </c>
      <c r="F950" s="3">
        <v>6.0</v>
      </c>
      <c r="G950" s="3">
        <v>5.0</v>
      </c>
      <c r="H950" s="3" t="s">
        <v>1410</v>
      </c>
      <c r="I950" s="3" t="s">
        <v>1411</v>
      </c>
      <c r="J950" s="3" t="s">
        <v>1412</v>
      </c>
      <c r="K950" s="3" t="s">
        <v>24</v>
      </c>
      <c r="L950" s="3">
        <v>4.0</v>
      </c>
      <c r="M950" s="3" t="s">
        <v>30</v>
      </c>
      <c r="N950" s="3" t="s">
        <v>1416</v>
      </c>
      <c r="O950" s="3" t="s">
        <v>527</v>
      </c>
      <c r="P950" s="4">
        <v>27449.0</v>
      </c>
      <c r="Q950" s="3" t="s">
        <v>132</v>
      </c>
      <c r="S950" s="3" t="s">
        <v>34</v>
      </c>
    </row>
    <row r="951">
      <c r="A951" s="2">
        <v>42318.71487268519</v>
      </c>
      <c r="B951" s="3">
        <v>44.0</v>
      </c>
      <c r="C951" s="3" t="s">
        <v>19</v>
      </c>
      <c r="D951" s="3">
        <v>8.0</v>
      </c>
      <c r="E951" s="3" t="s">
        <v>20</v>
      </c>
      <c r="F951" s="3">
        <v>6.0</v>
      </c>
      <c r="G951" s="3">
        <v>5.0</v>
      </c>
      <c r="H951" s="3" t="s">
        <v>1410</v>
      </c>
      <c r="I951" s="3" t="s">
        <v>1411</v>
      </c>
      <c r="J951" s="3" t="s">
        <v>1412</v>
      </c>
      <c r="K951" s="3" t="s">
        <v>24</v>
      </c>
      <c r="L951" s="3">
        <v>5.0</v>
      </c>
      <c r="M951" s="3" t="s">
        <v>25</v>
      </c>
      <c r="N951" s="3" t="s">
        <v>682</v>
      </c>
      <c r="O951" s="3" t="s">
        <v>309</v>
      </c>
      <c r="P951" s="4">
        <v>26773.0</v>
      </c>
      <c r="Q951" s="3" t="s">
        <v>1159</v>
      </c>
      <c r="S951" s="3" t="s">
        <v>34</v>
      </c>
    </row>
    <row r="952">
      <c r="A952" s="2">
        <v>42318.71487268519</v>
      </c>
      <c r="B952" s="3">
        <v>44.0</v>
      </c>
      <c r="C952" s="3" t="s">
        <v>19</v>
      </c>
      <c r="D952" s="3">
        <v>8.0</v>
      </c>
      <c r="E952" s="3" t="s">
        <v>20</v>
      </c>
      <c r="F952" s="3">
        <v>6.0</v>
      </c>
      <c r="G952" s="3">
        <v>5.0</v>
      </c>
      <c r="H952" s="3" t="s">
        <v>1410</v>
      </c>
      <c r="I952" s="3" t="s">
        <v>1411</v>
      </c>
      <c r="J952" s="3" t="s">
        <v>1412</v>
      </c>
      <c r="K952" s="3" t="s">
        <v>24</v>
      </c>
      <c r="L952" s="3">
        <v>6.0</v>
      </c>
      <c r="M952" s="3" t="s">
        <v>30</v>
      </c>
      <c r="N952" s="3" t="s">
        <v>1417</v>
      </c>
      <c r="O952" s="3" t="s">
        <v>487</v>
      </c>
      <c r="P952" s="4">
        <v>23065.0</v>
      </c>
      <c r="Q952" s="3" t="s">
        <v>40</v>
      </c>
      <c r="S952" s="3" t="s">
        <v>34</v>
      </c>
    </row>
    <row r="953">
      <c r="A953" s="2">
        <v>42318.71487268519</v>
      </c>
      <c r="B953" s="3">
        <v>44.0</v>
      </c>
      <c r="C953" s="3" t="s">
        <v>19</v>
      </c>
      <c r="D953" s="3">
        <v>8.0</v>
      </c>
      <c r="E953" s="3" t="s">
        <v>20</v>
      </c>
      <c r="F953" s="3">
        <v>6.0</v>
      </c>
      <c r="G953" s="3">
        <v>5.0</v>
      </c>
      <c r="H953" s="3" t="s">
        <v>1410</v>
      </c>
      <c r="I953" s="3" t="s">
        <v>1411</v>
      </c>
      <c r="J953" s="3" t="s">
        <v>1412</v>
      </c>
      <c r="K953" s="3" t="s">
        <v>24</v>
      </c>
      <c r="L953" s="3">
        <v>7.0</v>
      </c>
      <c r="M953" s="3" t="s">
        <v>25</v>
      </c>
      <c r="N953" s="3" t="s">
        <v>1418</v>
      </c>
      <c r="O953" s="3" t="s">
        <v>613</v>
      </c>
      <c r="P953" s="4">
        <v>27577.0</v>
      </c>
      <c r="Q953" s="3" t="s">
        <v>37</v>
      </c>
      <c r="S953" s="3" t="s">
        <v>34</v>
      </c>
    </row>
    <row r="954">
      <c r="A954" s="2">
        <v>42318.71487268519</v>
      </c>
      <c r="B954" s="3">
        <v>44.0</v>
      </c>
      <c r="C954" s="3" t="s">
        <v>19</v>
      </c>
      <c r="D954" s="3">
        <v>8.0</v>
      </c>
      <c r="E954" s="3" t="s">
        <v>20</v>
      </c>
      <c r="F954" s="3">
        <v>6.0</v>
      </c>
      <c r="G954" s="3">
        <v>5.0</v>
      </c>
      <c r="H954" s="3" t="s">
        <v>1410</v>
      </c>
      <c r="I954" s="3" t="s">
        <v>1411</v>
      </c>
      <c r="J954" s="3" t="s">
        <v>1412</v>
      </c>
      <c r="K954" s="3" t="s">
        <v>24</v>
      </c>
      <c r="L954" s="3">
        <v>8.0</v>
      </c>
      <c r="M954" s="3" t="s">
        <v>30</v>
      </c>
      <c r="N954" s="3" t="s">
        <v>1419</v>
      </c>
      <c r="O954" s="3" t="s">
        <v>677</v>
      </c>
      <c r="P954" s="4">
        <v>19792.0</v>
      </c>
      <c r="Q954" s="3" t="s">
        <v>105</v>
      </c>
      <c r="S954" s="3" t="s">
        <v>34</v>
      </c>
    </row>
    <row r="955">
      <c r="A955" s="2">
        <v>42318.71487268519</v>
      </c>
      <c r="B955" s="3">
        <v>44.0</v>
      </c>
      <c r="C955" s="3" t="s">
        <v>19</v>
      </c>
      <c r="D955" s="3">
        <v>8.0</v>
      </c>
      <c r="E955" s="3" t="s">
        <v>20</v>
      </c>
      <c r="F955" s="3">
        <v>6.0</v>
      </c>
      <c r="G955" s="3">
        <v>5.0</v>
      </c>
      <c r="H955" s="3" t="s">
        <v>1410</v>
      </c>
      <c r="I955" s="3" t="s">
        <v>1411</v>
      </c>
      <c r="J955" s="3" t="s">
        <v>1412</v>
      </c>
      <c r="K955" s="3" t="s">
        <v>24</v>
      </c>
      <c r="L955" s="3">
        <v>9.0</v>
      </c>
      <c r="M955" s="3" t="s">
        <v>25</v>
      </c>
      <c r="N955" s="3" t="s">
        <v>1420</v>
      </c>
      <c r="O955" s="3" t="s">
        <v>421</v>
      </c>
      <c r="P955" s="4">
        <v>23914.0</v>
      </c>
      <c r="Q955" s="3" t="s">
        <v>110</v>
      </c>
      <c r="S955" s="3" t="s">
        <v>34</v>
      </c>
    </row>
    <row r="956">
      <c r="A956" s="2">
        <v>42318.71487268519</v>
      </c>
      <c r="B956" s="3">
        <v>44.0</v>
      </c>
      <c r="C956" s="3" t="s">
        <v>19</v>
      </c>
      <c r="D956" s="3">
        <v>8.0</v>
      </c>
      <c r="E956" s="3" t="s">
        <v>20</v>
      </c>
      <c r="F956" s="3">
        <v>6.0</v>
      </c>
      <c r="G956" s="3">
        <v>5.0</v>
      </c>
      <c r="H956" s="3" t="s">
        <v>1410</v>
      </c>
      <c r="I956" s="3" t="s">
        <v>1411</v>
      </c>
      <c r="J956" s="3" t="s">
        <v>1412</v>
      </c>
      <c r="K956" s="3" t="s">
        <v>24</v>
      </c>
      <c r="L956" s="3">
        <v>10.0</v>
      </c>
      <c r="M956" s="3" t="s">
        <v>30</v>
      </c>
      <c r="N956" s="3" t="s">
        <v>1421</v>
      </c>
      <c r="O956" s="3" t="s">
        <v>193</v>
      </c>
      <c r="P956" s="4">
        <v>19654.0</v>
      </c>
      <c r="Q956" s="3" t="s">
        <v>113</v>
      </c>
      <c r="S956" s="3" t="s">
        <v>34</v>
      </c>
    </row>
    <row r="957">
      <c r="A957" s="2">
        <v>42318.71487268519</v>
      </c>
      <c r="B957" s="3">
        <v>44.0</v>
      </c>
      <c r="C957" s="3" t="s">
        <v>19</v>
      </c>
      <c r="D957" s="3">
        <v>8.0</v>
      </c>
      <c r="E957" s="3" t="s">
        <v>20</v>
      </c>
      <c r="F957" s="3">
        <v>6.0</v>
      </c>
      <c r="G957" s="3">
        <v>5.0</v>
      </c>
      <c r="H957" s="3" t="s">
        <v>1410</v>
      </c>
      <c r="I957" s="3" t="s">
        <v>1411</v>
      </c>
      <c r="J957" s="3" t="s">
        <v>1412</v>
      </c>
      <c r="K957" s="3" t="s">
        <v>24</v>
      </c>
      <c r="L957" s="3">
        <v>11.0</v>
      </c>
      <c r="M957" s="3" t="s">
        <v>25</v>
      </c>
      <c r="N957" s="3" t="s">
        <v>1422</v>
      </c>
      <c r="O957" s="3" t="s">
        <v>204</v>
      </c>
      <c r="P957" s="4">
        <v>30191.0</v>
      </c>
      <c r="Q957" s="3" t="s">
        <v>132</v>
      </c>
      <c r="S957" s="3" t="s">
        <v>34</v>
      </c>
    </row>
    <row r="958">
      <c r="A958" s="2">
        <v>42318.71487268519</v>
      </c>
      <c r="B958" s="3">
        <v>44.0</v>
      </c>
      <c r="C958" s="3" t="s">
        <v>19</v>
      </c>
      <c r="D958" s="3">
        <v>10.0</v>
      </c>
      <c r="E958" s="3" t="s">
        <v>61</v>
      </c>
      <c r="F958" s="3">
        <v>6.0</v>
      </c>
      <c r="G958" s="3">
        <v>5.0</v>
      </c>
      <c r="H958" s="3" t="s">
        <v>1410</v>
      </c>
      <c r="I958" s="3" t="s">
        <v>1411</v>
      </c>
      <c r="J958" s="3" t="s">
        <v>1412</v>
      </c>
      <c r="K958" s="3" t="s">
        <v>24</v>
      </c>
      <c r="L958" s="3">
        <v>1.0</v>
      </c>
      <c r="M958" s="3" t="s">
        <v>25</v>
      </c>
      <c r="N958" s="3" t="s">
        <v>1423</v>
      </c>
      <c r="O958" s="3" t="s">
        <v>1424</v>
      </c>
      <c r="P958" s="4">
        <v>34239.0</v>
      </c>
      <c r="Q958" s="3" t="s">
        <v>40</v>
      </c>
      <c r="S958" s="3" t="s">
        <v>34</v>
      </c>
    </row>
    <row r="959">
      <c r="A959" s="2">
        <v>42318.71487268519</v>
      </c>
      <c r="B959" s="3">
        <v>44.0</v>
      </c>
      <c r="C959" s="3" t="s">
        <v>19</v>
      </c>
      <c r="D959" s="3">
        <v>10.0</v>
      </c>
      <c r="E959" s="3" t="s">
        <v>61</v>
      </c>
      <c r="F959" s="3">
        <v>6.0</v>
      </c>
      <c r="G959" s="3">
        <v>5.0</v>
      </c>
      <c r="H959" s="3" t="s">
        <v>1410</v>
      </c>
      <c r="I959" s="3" t="s">
        <v>1411</v>
      </c>
      <c r="J959" s="3" t="s">
        <v>1412</v>
      </c>
      <c r="K959" s="3" t="s">
        <v>24</v>
      </c>
      <c r="L959" s="3">
        <v>2.0</v>
      </c>
      <c r="M959" s="3" t="s">
        <v>30</v>
      </c>
      <c r="N959" s="3" t="s">
        <v>38</v>
      </c>
      <c r="O959" s="3" t="s">
        <v>193</v>
      </c>
      <c r="P959" s="4">
        <v>31496.0</v>
      </c>
      <c r="Q959" s="3" t="s">
        <v>60</v>
      </c>
      <c r="S959" s="3" t="s">
        <v>34</v>
      </c>
    </row>
    <row r="960">
      <c r="A960" s="2">
        <v>42318.71487268519</v>
      </c>
      <c r="B960" s="3">
        <v>44.0</v>
      </c>
      <c r="C960" s="3" t="s">
        <v>19</v>
      </c>
      <c r="D960" s="3">
        <v>10.0</v>
      </c>
      <c r="E960" s="3" t="s">
        <v>61</v>
      </c>
      <c r="F960" s="3">
        <v>6.0</v>
      </c>
      <c r="G960" s="3">
        <v>5.0</v>
      </c>
      <c r="H960" s="3" t="s">
        <v>1410</v>
      </c>
      <c r="I960" s="3" t="s">
        <v>1411</v>
      </c>
      <c r="J960" s="3" t="s">
        <v>1412</v>
      </c>
      <c r="K960" s="3" t="s">
        <v>24</v>
      </c>
      <c r="L960" s="3">
        <v>3.0</v>
      </c>
      <c r="M960" s="3" t="s">
        <v>25</v>
      </c>
      <c r="N960" s="3" t="s">
        <v>1425</v>
      </c>
      <c r="O960" s="3" t="s">
        <v>492</v>
      </c>
      <c r="P960" s="4">
        <v>23783.0</v>
      </c>
      <c r="Q960" s="3" t="s">
        <v>372</v>
      </c>
      <c r="S960" s="3" t="s">
        <v>34</v>
      </c>
    </row>
    <row r="961">
      <c r="A961" s="2">
        <v>42318.71487268519</v>
      </c>
      <c r="B961" s="3">
        <v>44.0</v>
      </c>
      <c r="C961" s="3" t="s">
        <v>19</v>
      </c>
      <c r="D961" s="3">
        <v>10.0</v>
      </c>
      <c r="E961" s="3" t="s">
        <v>61</v>
      </c>
      <c r="F961" s="3">
        <v>6.0</v>
      </c>
      <c r="G961" s="3">
        <v>5.0</v>
      </c>
      <c r="H961" s="3" t="s">
        <v>1410</v>
      </c>
      <c r="I961" s="3" t="s">
        <v>1411</v>
      </c>
      <c r="J961" s="3" t="s">
        <v>1412</v>
      </c>
      <c r="K961" s="3" t="s">
        <v>24</v>
      </c>
      <c r="L961" s="3">
        <v>4.0</v>
      </c>
      <c r="M961" s="3" t="s">
        <v>30</v>
      </c>
      <c r="N961" s="3" t="s">
        <v>1426</v>
      </c>
      <c r="O961" s="3" t="s">
        <v>726</v>
      </c>
      <c r="P961" s="4">
        <v>28019.0</v>
      </c>
      <c r="Q961" s="3" t="s">
        <v>40</v>
      </c>
      <c r="S961" s="3" t="s">
        <v>34</v>
      </c>
    </row>
    <row r="962">
      <c r="A962" s="2">
        <v>42318.71487268519</v>
      </c>
      <c r="B962" s="3">
        <v>44.0</v>
      </c>
      <c r="C962" s="3" t="s">
        <v>19</v>
      </c>
      <c r="D962" s="3">
        <v>10.0</v>
      </c>
      <c r="E962" s="3" t="s">
        <v>61</v>
      </c>
      <c r="F962" s="3">
        <v>6.0</v>
      </c>
      <c r="G962" s="3">
        <v>5.0</v>
      </c>
      <c r="H962" s="3" t="s">
        <v>1410</v>
      </c>
      <c r="I962" s="3" t="s">
        <v>1411</v>
      </c>
      <c r="J962" s="3" t="s">
        <v>1412</v>
      </c>
      <c r="K962" s="3" t="s">
        <v>24</v>
      </c>
      <c r="L962" s="3">
        <v>5.0</v>
      </c>
      <c r="M962" s="3" t="s">
        <v>25</v>
      </c>
      <c r="N962" s="3" t="s">
        <v>1427</v>
      </c>
      <c r="O962" s="3" t="s">
        <v>1428</v>
      </c>
      <c r="P962" s="4">
        <v>22374.0</v>
      </c>
      <c r="Q962" s="3" t="s">
        <v>40</v>
      </c>
      <c r="S962" s="3" t="s">
        <v>34</v>
      </c>
    </row>
    <row r="963">
      <c r="A963" s="2">
        <v>42318.71487268519</v>
      </c>
      <c r="B963" s="3">
        <v>44.0</v>
      </c>
      <c r="C963" s="3" t="s">
        <v>19</v>
      </c>
      <c r="D963" s="3">
        <v>10.0</v>
      </c>
      <c r="E963" s="3" t="s">
        <v>61</v>
      </c>
      <c r="F963" s="3">
        <v>6.0</v>
      </c>
      <c r="G963" s="3">
        <v>5.0</v>
      </c>
      <c r="H963" s="3" t="s">
        <v>1410</v>
      </c>
      <c r="I963" s="3" t="s">
        <v>1411</v>
      </c>
      <c r="J963" s="3" t="s">
        <v>1412</v>
      </c>
      <c r="K963" s="3" t="s">
        <v>24</v>
      </c>
      <c r="L963" s="3">
        <v>6.0</v>
      </c>
      <c r="M963" s="3" t="s">
        <v>30</v>
      </c>
      <c r="N963" s="3" t="s">
        <v>1429</v>
      </c>
      <c r="O963" s="3" t="s">
        <v>452</v>
      </c>
      <c r="P963" s="4">
        <v>23173.0</v>
      </c>
      <c r="Q963" s="3" t="s">
        <v>132</v>
      </c>
      <c r="S963" s="3" t="s">
        <v>34</v>
      </c>
    </row>
    <row r="964">
      <c r="A964" s="2">
        <v>42318.71487268519</v>
      </c>
      <c r="B964" s="3">
        <v>44.0</v>
      </c>
      <c r="C964" s="3" t="s">
        <v>19</v>
      </c>
      <c r="D964" s="3">
        <v>10.0</v>
      </c>
      <c r="E964" s="3" t="s">
        <v>61</v>
      </c>
      <c r="F964" s="3">
        <v>6.0</v>
      </c>
      <c r="G964" s="3">
        <v>5.0</v>
      </c>
      <c r="H964" s="3" t="s">
        <v>1410</v>
      </c>
      <c r="I964" s="3" t="s">
        <v>1411</v>
      </c>
      <c r="J964" s="3" t="s">
        <v>1412</v>
      </c>
      <c r="K964" s="3" t="s">
        <v>24</v>
      </c>
      <c r="L964" s="3">
        <v>7.0</v>
      </c>
      <c r="M964" s="3" t="s">
        <v>25</v>
      </c>
      <c r="N964" s="3" t="s">
        <v>1430</v>
      </c>
      <c r="O964" s="3" t="s">
        <v>1431</v>
      </c>
      <c r="P964" s="4">
        <v>31715.0</v>
      </c>
      <c r="Q964" s="3" t="s">
        <v>132</v>
      </c>
      <c r="S964" s="3" t="s">
        <v>34</v>
      </c>
    </row>
    <row r="965">
      <c r="A965" s="2">
        <v>42318.71487268519</v>
      </c>
      <c r="B965" s="3">
        <v>44.0</v>
      </c>
      <c r="C965" s="3" t="s">
        <v>19</v>
      </c>
      <c r="D965" s="3">
        <v>10.0</v>
      </c>
      <c r="E965" s="3" t="s">
        <v>61</v>
      </c>
      <c r="F965" s="3">
        <v>6.0</v>
      </c>
      <c r="G965" s="3">
        <v>5.0</v>
      </c>
      <c r="H965" s="3" t="s">
        <v>1410</v>
      </c>
      <c r="I965" s="3" t="s">
        <v>1411</v>
      </c>
      <c r="J965" s="3" t="s">
        <v>1412</v>
      </c>
      <c r="K965" s="3" t="s">
        <v>24</v>
      </c>
      <c r="L965" s="3">
        <v>8.0</v>
      </c>
      <c r="M965" s="3" t="s">
        <v>30</v>
      </c>
      <c r="N965" s="3" t="s">
        <v>1432</v>
      </c>
      <c r="O965" s="3" t="s">
        <v>171</v>
      </c>
      <c r="P965" s="4">
        <v>19743.0</v>
      </c>
      <c r="Q965" s="3" t="s">
        <v>49</v>
      </c>
      <c r="S965" s="3" t="s">
        <v>34</v>
      </c>
    </row>
    <row r="966">
      <c r="A966" s="2">
        <v>42318.71487268519</v>
      </c>
      <c r="B966" s="3">
        <v>44.0</v>
      </c>
      <c r="C966" s="3" t="s">
        <v>19</v>
      </c>
      <c r="D966" s="3">
        <v>10.0</v>
      </c>
      <c r="E966" s="3" t="s">
        <v>61</v>
      </c>
      <c r="F966" s="3">
        <v>6.0</v>
      </c>
      <c r="G966" s="3">
        <v>5.0</v>
      </c>
      <c r="H966" s="3" t="s">
        <v>1410</v>
      </c>
      <c r="I966" s="3" t="s">
        <v>1411</v>
      </c>
      <c r="J966" s="3" t="s">
        <v>1412</v>
      </c>
      <c r="K966" s="3" t="s">
        <v>24</v>
      </c>
      <c r="L966" s="3">
        <v>9.0</v>
      </c>
      <c r="M966" s="3" t="s">
        <v>25</v>
      </c>
      <c r="N966" s="3" t="s">
        <v>1423</v>
      </c>
      <c r="O966" s="3" t="s">
        <v>218</v>
      </c>
      <c r="P966" s="4">
        <v>19011.0</v>
      </c>
      <c r="Q966" s="3" t="s">
        <v>169</v>
      </c>
      <c r="S966" s="3" t="s">
        <v>34</v>
      </c>
    </row>
    <row r="967">
      <c r="A967" s="2">
        <v>42318.71487268519</v>
      </c>
      <c r="B967" s="3">
        <v>44.0</v>
      </c>
      <c r="C967" s="3" t="s">
        <v>19</v>
      </c>
      <c r="D967" s="3">
        <v>10.0</v>
      </c>
      <c r="E967" s="3" t="s">
        <v>61</v>
      </c>
      <c r="F967" s="3">
        <v>6.0</v>
      </c>
      <c r="G967" s="3">
        <v>5.0</v>
      </c>
      <c r="H967" s="3" t="s">
        <v>1410</v>
      </c>
      <c r="I967" s="3" t="s">
        <v>1411</v>
      </c>
      <c r="J967" s="3" t="s">
        <v>1412</v>
      </c>
      <c r="K967" s="3" t="s">
        <v>24</v>
      </c>
      <c r="L967" s="3">
        <v>10.0</v>
      </c>
      <c r="M967" s="3" t="s">
        <v>30</v>
      </c>
      <c r="N967" s="3" t="s">
        <v>441</v>
      </c>
      <c r="O967" s="3" t="s">
        <v>562</v>
      </c>
      <c r="P967" s="4">
        <v>19627.0</v>
      </c>
      <c r="Q967" s="3" t="s">
        <v>132</v>
      </c>
      <c r="S967" s="3" t="s">
        <v>34</v>
      </c>
    </row>
    <row r="968">
      <c r="A968" s="2">
        <v>42318.71487268519</v>
      </c>
      <c r="B968" s="3">
        <v>44.0</v>
      </c>
      <c r="C968" s="3" t="s">
        <v>19</v>
      </c>
      <c r="D968" s="3">
        <v>10.0</v>
      </c>
      <c r="E968" s="3" t="s">
        <v>61</v>
      </c>
      <c r="F968" s="3">
        <v>6.0</v>
      </c>
      <c r="G968" s="3">
        <v>5.0</v>
      </c>
      <c r="H968" s="3" t="s">
        <v>1410</v>
      </c>
      <c r="I968" s="3" t="s">
        <v>1411</v>
      </c>
      <c r="J968" s="3" t="s">
        <v>1412</v>
      </c>
      <c r="K968" s="3" t="s">
        <v>24</v>
      </c>
      <c r="L968" s="3">
        <v>11.0</v>
      </c>
      <c r="M968" s="3" t="s">
        <v>25</v>
      </c>
      <c r="N968" s="3" t="s">
        <v>1433</v>
      </c>
      <c r="O968" s="3" t="s">
        <v>613</v>
      </c>
      <c r="P968" s="4">
        <v>31760.0</v>
      </c>
      <c r="Q968" s="3" t="s">
        <v>79</v>
      </c>
      <c r="S968" s="3" t="s">
        <v>34</v>
      </c>
    </row>
    <row r="969">
      <c r="A969" s="2">
        <v>42318.71487268519</v>
      </c>
      <c r="B969" s="3">
        <v>44.0</v>
      </c>
      <c r="C969" s="3" t="s">
        <v>19</v>
      </c>
      <c r="D969" s="3">
        <v>51.0</v>
      </c>
      <c r="E969" s="3" t="s">
        <v>87</v>
      </c>
      <c r="F969" s="3">
        <v>6.0</v>
      </c>
      <c r="G969" s="3">
        <v>5.0</v>
      </c>
      <c r="H969" s="3" t="s">
        <v>1410</v>
      </c>
      <c r="I969" s="3" t="s">
        <v>1411</v>
      </c>
      <c r="J969" s="3" t="s">
        <v>1412</v>
      </c>
      <c r="K969" s="3" t="s">
        <v>24</v>
      </c>
      <c r="L969" s="3">
        <v>1.0</v>
      </c>
      <c r="M969" s="3" t="s">
        <v>25</v>
      </c>
      <c r="N969" s="3" t="s">
        <v>1434</v>
      </c>
      <c r="O969" s="3" t="s">
        <v>371</v>
      </c>
      <c r="P969" s="4">
        <v>26919.0</v>
      </c>
      <c r="Q969" s="3" t="s">
        <v>189</v>
      </c>
      <c r="S969" s="3" t="s">
        <v>34</v>
      </c>
    </row>
    <row r="970">
      <c r="A970" s="2">
        <v>42318.71487268519</v>
      </c>
      <c r="B970" s="3">
        <v>44.0</v>
      </c>
      <c r="C970" s="3" t="s">
        <v>19</v>
      </c>
      <c r="D970" s="3">
        <v>51.0</v>
      </c>
      <c r="E970" s="3" t="s">
        <v>87</v>
      </c>
      <c r="F970" s="3">
        <v>6.0</v>
      </c>
      <c r="G970" s="3">
        <v>5.0</v>
      </c>
      <c r="H970" s="3" t="s">
        <v>1410</v>
      </c>
      <c r="I970" s="3" t="s">
        <v>1411</v>
      </c>
      <c r="J970" s="3" t="s">
        <v>1412</v>
      </c>
      <c r="K970" s="3" t="s">
        <v>24</v>
      </c>
      <c r="L970" s="3">
        <v>2.0</v>
      </c>
      <c r="M970" s="3" t="s">
        <v>30</v>
      </c>
      <c r="N970" s="3" t="s">
        <v>1435</v>
      </c>
      <c r="O970" s="3" t="s">
        <v>1313</v>
      </c>
      <c r="P970" s="4">
        <v>11202.0</v>
      </c>
      <c r="Q970" s="3" t="s">
        <v>96</v>
      </c>
      <c r="S970" s="3" t="s">
        <v>34</v>
      </c>
    </row>
    <row r="971">
      <c r="A971" s="2">
        <v>42318.71487268519</v>
      </c>
      <c r="B971" s="3">
        <v>44.0</v>
      </c>
      <c r="C971" s="3" t="s">
        <v>19</v>
      </c>
      <c r="D971" s="3">
        <v>51.0</v>
      </c>
      <c r="E971" s="3" t="s">
        <v>87</v>
      </c>
      <c r="F971" s="3">
        <v>6.0</v>
      </c>
      <c r="G971" s="3">
        <v>5.0</v>
      </c>
      <c r="H971" s="3" t="s">
        <v>1410</v>
      </c>
      <c r="I971" s="3" t="s">
        <v>1411</v>
      </c>
      <c r="J971" s="3" t="s">
        <v>1412</v>
      </c>
      <c r="K971" s="3" t="s">
        <v>24</v>
      </c>
      <c r="L971" s="3">
        <v>3.0</v>
      </c>
      <c r="M971" s="3" t="s">
        <v>25</v>
      </c>
      <c r="N971" s="3" t="s">
        <v>1436</v>
      </c>
      <c r="O971" s="3" t="s">
        <v>796</v>
      </c>
      <c r="P971" s="4">
        <v>25517.0</v>
      </c>
      <c r="Q971" s="3" t="s">
        <v>46</v>
      </c>
      <c r="S971" s="3" t="s">
        <v>34</v>
      </c>
    </row>
    <row r="972">
      <c r="A972" s="2">
        <v>42318.71487268519</v>
      </c>
      <c r="B972" s="3">
        <v>44.0</v>
      </c>
      <c r="C972" s="3" t="s">
        <v>19</v>
      </c>
      <c r="D972" s="3">
        <v>51.0</v>
      </c>
      <c r="E972" s="3" t="s">
        <v>87</v>
      </c>
      <c r="F972" s="3">
        <v>6.0</v>
      </c>
      <c r="G972" s="3">
        <v>5.0</v>
      </c>
      <c r="H972" s="3" t="s">
        <v>1410</v>
      </c>
      <c r="I972" s="3" t="s">
        <v>1411</v>
      </c>
      <c r="J972" s="3" t="s">
        <v>1412</v>
      </c>
      <c r="K972" s="3" t="s">
        <v>24</v>
      </c>
      <c r="L972" s="3">
        <v>4.0</v>
      </c>
      <c r="M972" s="3" t="s">
        <v>30</v>
      </c>
      <c r="N972" s="3" t="s">
        <v>1437</v>
      </c>
      <c r="O972" s="3" t="s">
        <v>626</v>
      </c>
      <c r="P972" s="4">
        <v>29394.0</v>
      </c>
      <c r="Q972" s="3" t="s">
        <v>40</v>
      </c>
      <c r="S972" s="3" t="s">
        <v>34</v>
      </c>
    </row>
    <row r="973">
      <c r="A973" s="2">
        <v>42318.71487268519</v>
      </c>
      <c r="B973" s="3">
        <v>44.0</v>
      </c>
      <c r="C973" s="3" t="s">
        <v>19</v>
      </c>
      <c r="D973" s="3">
        <v>51.0</v>
      </c>
      <c r="E973" s="3" t="s">
        <v>87</v>
      </c>
      <c r="F973" s="3">
        <v>6.0</v>
      </c>
      <c r="G973" s="3">
        <v>5.0</v>
      </c>
      <c r="H973" s="3" t="s">
        <v>1410</v>
      </c>
      <c r="I973" s="3" t="s">
        <v>1411</v>
      </c>
      <c r="J973" s="3" t="s">
        <v>1412</v>
      </c>
      <c r="K973" s="3" t="s">
        <v>24</v>
      </c>
      <c r="L973" s="3">
        <v>5.0</v>
      </c>
      <c r="M973" s="3" t="s">
        <v>25</v>
      </c>
      <c r="N973" s="3" t="s">
        <v>459</v>
      </c>
      <c r="O973" s="3" t="s">
        <v>218</v>
      </c>
      <c r="P973" s="4">
        <v>19211.0</v>
      </c>
      <c r="Q973" s="3" t="s">
        <v>49</v>
      </c>
      <c r="S973" s="3" t="s">
        <v>34</v>
      </c>
    </row>
    <row r="974">
      <c r="A974" s="2">
        <v>42318.71487268519</v>
      </c>
      <c r="B974" s="3">
        <v>44.0</v>
      </c>
      <c r="C974" s="3" t="s">
        <v>19</v>
      </c>
      <c r="D974" s="3">
        <v>51.0</v>
      </c>
      <c r="E974" s="3" t="s">
        <v>87</v>
      </c>
      <c r="F974" s="3">
        <v>6.0</v>
      </c>
      <c r="G974" s="3">
        <v>5.0</v>
      </c>
      <c r="H974" s="3" t="s">
        <v>1410</v>
      </c>
      <c r="I974" s="3" t="s">
        <v>1411</v>
      </c>
      <c r="J974" s="3" t="s">
        <v>1412</v>
      </c>
      <c r="K974" s="3" t="s">
        <v>24</v>
      </c>
      <c r="L974" s="3">
        <v>6.0</v>
      </c>
      <c r="M974" s="3" t="s">
        <v>30</v>
      </c>
      <c r="N974" s="3" t="s">
        <v>1438</v>
      </c>
      <c r="O974" s="3" t="s">
        <v>368</v>
      </c>
      <c r="P974" s="4">
        <v>11901.0</v>
      </c>
      <c r="Q974" s="3" t="s">
        <v>96</v>
      </c>
      <c r="S974" s="3" t="s">
        <v>34</v>
      </c>
    </row>
    <row r="975">
      <c r="A975" s="2">
        <v>42318.71487268519</v>
      </c>
      <c r="B975" s="3">
        <v>44.0</v>
      </c>
      <c r="C975" s="3" t="s">
        <v>19</v>
      </c>
      <c r="D975" s="3">
        <v>51.0</v>
      </c>
      <c r="E975" s="3" t="s">
        <v>87</v>
      </c>
      <c r="F975" s="3">
        <v>6.0</v>
      </c>
      <c r="G975" s="3">
        <v>5.0</v>
      </c>
      <c r="H975" s="3" t="s">
        <v>1410</v>
      </c>
      <c r="I975" s="3" t="s">
        <v>1411</v>
      </c>
      <c r="J975" s="3" t="s">
        <v>1412</v>
      </c>
      <c r="K975" s="3" t="s">
        <v>24</v>
      </c>
      <c r="L975" s="3">
        <v>7.0</v>
      </c>
      <c r="M975" s="3" t="s">
        <v>25</v>
      </c>
      <c r="N975" s="3" t="s">
        <v>989</v>
      </c>
      <c r="O975" s="3" t="s">
        <v>1439</v>
      </c>
      <c r="P975" s="4">
        <v>31453.0</v>
      </c>
      <c r="Q975" s="3" t="s">
        <v>37</v>
      </c>
      <c r="S975" s="3" t="s">
        <v>34</v>
      </c>
    </row>
    <row r="976">
      <c r="A976" s="2">
        <v>42318.71487268519</v>
      </c>
      <c r="B976" s="3">
        <v>44.0</v>
      </c>
      <c r="C976" s="3" t="s">
        <v>19</v>
      </c>
      <c r="D976" s="3">
        <v>51.0</v>
      </c>
      <c r="E976" s="3" t="s">
        <v>87</v>
      </c>
      <c r="F976" s="3">
        <v>6.0</v>
      </c>
      <c r="G976" s="3">
        <v>5.0</v>
      </c>
      <c r="H976" s="3" t="s">
        <v>1410</v>
      </c>
      <c r="I976" s="3" t="s">
        <v>1411</v>
      </c>
      <c r="J976" s="3" t="s">
        <v>1412</v>
      </c>
      <c r="K976" s="3" t="s">
        <v>24</v>
      </c>
      <c r="L976" s="3">
        <v>8.0</v>
      </c>
      <c r="M976" s="3" t="s">
        <v>30</v>
      </c>
      <c r="N976" s="3" t="s">
        <v>1440</v>
      </c>
      <c r="O976" s="3" t="s">
        <v>71</v>
      </c>
      <c r="P976" s="4">
        <v>31584.0</v>
      </c>
      <c r="Q976" s="3" t="s">
        <v>132</v>
      </c>
      <c r="S976" s="3" t="s">
        <v>34</v>
      </c>
    </row>
    <row r="977">
      <c r="A977" s="2">
        <v>42318.71487268519</v>
      </c>
      <c r="B977" s="3">
        <v>44.0</v>
      </c>
      <c r="C977" s="3" t="s">
        <v>19</v>
      </c>
      <c r="D977" s="3">
        <v>51.0</v>
      </c>
      <c r="E977" s="3" t="s">
        <v>87</v>
      </c>
      <c r="F977" s="3">
        <v>6.0</v>
      </c>
      <c r="G977" s="3">
        <v>5.0</v>
      </c>
      <c r="H977" s="3" t="s">
        <v>1410</v>
      </c>
      <c r="I977" s="3" t="s">
        <v>1411</v>
      </c>
      <c r="J977" s="3" t="s">
        <v>1412</v>
      </c>
      <c r="K977" s="3" t="s">
        <v>24</v>
      </c>
      <c r="L977" s="3">
        <v>9.0</v>
      </c>
      <c r="M977" s="3" t="s">
        <v>25</v>
      </c>
      <c r="N977" s="3" t="s">
        <v>1441</v>
      </c>
      <c r="O977" s="3" t="s">
        <v>257</v>
      </c>
      <c r="P977" s="4">
        <v>23274.0</v>
      </c>
      <c r="Q977" s="3" t="s">
        <v>352</v>
      </c>
      <c r="S977" s="3" t="s">
        <v>34</v>
      </c>
    </row>
    <row r="978">
      <c r="A978" s="2">
        <v>42318.71487268519</v>
      </c>
      <c r="B978" s="3">
        <v>44.0</v>
      </c>
      <c r="C978" s="3" t="s">
        <v>19</v>
      </c>
      <c r="D978" s="3">
        <v>51.0</v>
      </c>
      <c r="E978" s="3" t="s">
        <v>87</v>
      </c>
      <c r="F978" s="3">
        <v>6.0</v>
      </c>
      <c r="G978" s="3">
        <v>5.0</v>
      </c>
      <c r="H978" s="3" t="s">
        <v>1410</v>
      </c>
      <c r="I978" s="3" t="s">
        <v>1411</v>
      </c>
      <c r="J978" s="3" t="s">
        <v>1412</v>
      </c>
      <c r="K978" s="3" t="s">
        <v>24</v>
      </c>
      <c r="L978" s="3">
        <v>10.0</v>
      </c>
      <c r="M978" s="3" t="s">
        <v>30</v>
      </c>
      <c r="N978" s="3" t="s">
        <v>1442</v>
      </c>
      <c r="O978" s="3" t="s">
        <v>1443</v>
      </c>
      <c r="P978" s="4">
        <v>15743.0</v>
      </c>
      <c r="Q978" s="3" t="s">
        <v>49</v>
      </c>
      <c r="S978" s="3" t="s">
        <v>34</v>
      </c>
    </row>
    <row r="979">
      <c r="A979" s="2">
        <v>42318.71487268519</v>
      </c>
      <c r="B979" s="3">
        <v>44.0</v>
      </c>
      <c r="C979" s="3" t="s">
        <v>19</v>
      </c>
      <c r="D979" s="3">
        <v>51.0</v>
      </c>
      <c r="E979" s="3" t="s">
        <v>87</v>
      </c>
      <c r="F979" s="3">
        <v>6.0</v>
      </c>
      <c r="G979" s="3">
        <v>5.0</v>
      </c>
      <c r="H979" s="3" t="s">
        <v>1410</v>
      </c>
      <c r="I979" s="3" t="s">
        <v>1411</v>
      </c>
      <c r="J979" s="3" t="s">
        <v>1412</v>
      </c>
      <c r="K979" s="3" t="s">
        <v>24</v>
      </c>
      <c r="L979" s="3">
        <v>11.0</v>
      </c>
      <c r="M979" s="3" t="s">
        <v>25</v>
      </c>
      <c r="N979" s="3" t="s">
        <v>1444</v>
      </c>
      <c r="O979" s="3" t="s">
        <v>536</v>
      </c>
      <c r="P979" s="4">
        <v>17337.0</v>
      </c>
      <c r="Q979" s="3" t="s">
        <v>49</v>
      </c>
      <c r="S979" s="3" t="s">
        <v>34</v>
      </c>
    </row>
    <row r="980">
      <c r="A980" s="2">
        <v>42318.71487268519</v>
      </c>
      <c r="B980" s="3">
        <v>44.0</v>
      </c>
      <c r="C980" s="3" t="s">
        <v>19</v>
      </c>
      <c r="D980" s="3">
        <v>51.0</v>
      </c>
      <c r="E980" s="3" t="s">
        <v>87</v>
      </c>
      <c r="F980" s="3">
        <v>6.0</v>
      </c>
      <c r="G980" s="3">
        <v>5.0</v>
      </c>
      <c r="H980" s="3" t="s">
        <v>1410</v>
      </c>
      <c r="I980" s="3" t="s">
        <v>1411</v>
      </c>
      <c r="J980" s="3" t="s">
        <v>1412</v>
      </c>
      <c r="K980" s="3" t="s">
        <v>24</v>
      </c>
      <c r="L980" s="3">
        <v>12.0</v>
      </c>
      <c r="M980" s="3" t="s">
        <v>30</v>
      </c>
      <c r="N980" s="3" t="s">
        <v>1445</v>
      </c>
      <c r="O980" s="3" t="s">
        <v>1012</v>
      </c>
      <c r="P980" s="4">
        <v>19013.0</v>
      </c>
      <c r="Q980" s="3" t="s">
        <v>113</v>
      </c>
      <c r="S980" s="3" t="s">
        <v>34</v>
      </c>
    </row>
    <row r="981">
      <c r="A981" s="2">
        <v>42318.71487268519</v>
      </c>
      <c r="B981" s="3">
        <v>44.0</v>
      </c>
      <c r="C981" s="3" t="s">
        <v>19</v>
      </c>
      <c r="D981" s="3">
        <v>51.0</v>
      </c>
      <c r="E981" s="3" t="s">
        <v>87</v>
      </c>
      <c r="F981" s="3">
        <v>6.0</v>
      </c>
      <c r="G981" s="3">
        <v>5.0</v>
      </c>
      <c r="H981" s="3" t="s">
        <v>1410</v>
      </c>
      <c r="I981" s="3" t="s">
        <v>1411</v>
      </c>
      <c r="J981" s="3" t="s">
        <v>1412</v>
      </c>
      <c r="K981" s="3" t="s">
        <v>24</v>
      </c>
      <c r="L981" s="3">
        <v>13.0</v>
      </c>
      <c r="M981" s="3" t="s">
        <v>25</v>
      </c>
      <c r="N981" s="3" t="s">
        <v>1446</v>
      </c>
      <c r="O981" s="3" t="s">
        <v>1447</v>
      </c>
      <c r="P981" s="4">
        <v>31830.0</v>
      </c>
      <c r="Q981" s="3" t="s">
        <v>79</v>
      </c>
      <c r="S981" s="3" t="s">
        <v>34</v>
      </c>
    </row>
    <row r="982">
      <c r="A982" s="2">
        <v>42318.71487268519</v>
      </c>
      <c r="B982" s="3">
        <v>44.0</v>
      </c>
      <c r="C982" s="3" t="s">
        <v>19</v>
      </c>
      <c r="D982" s="3">
        <v>51.0</v>
      </c>
      <c r="E982" s="3" t="s">
        <v>87</v>
      </c>
      <c r="F982" s="3">
        <v>6.0</v>
      </c>
      <c r="G982" s="3">
        <v>5.0</v>
      </c>
      <c r="H982" s="3" t="s">
        <v>1410</v>
      </c>
      <c r="I982" s="3" t="s">
        <v>1411</v>
      </c>
      <c r="J982" s="3" t="s">
        <v>1412</v>
      </c>
      <c r="K982" s="3" t="s">
        <v>24</v>
      </c>
      <c r="L982" s="3">
        <v>14.0</v>
      </c>
      <c r="M982" s="3" t="s">
        <v>30</v>
      </c>
      <c r="N982" s="3" t="s">
        <v>1448</v>
      </c>
      <c r="O982" s="3" t="s">
        <v>1449</v>
      </c>
      <c r="P982" s="4">
        <v>28819.0</v>
      </c>
      <c r="Q982" s="3" t="s">
        <v>72</v>
      </c>
      <c r="S982" s="3" t="s">
        <v>34</v>
      </c>
    </row>
    <row r="983">
      <c r="A983" s="2">
        <v>42318.71487268519</v>
      </c>
      <c r="B983" s="3">
        <v>44.0</v>
      </c>
      <c r="C983" s="3" t="s">
        <v>19</v>
      </c>
      <c r="D983" s="3">
        <v>51.0</v>
      </c>
      <c r="E983" s="3" t="s">
        <v>87</v>
      </c>
      <c r="F983" s="3">
        <v>6.0</v>
      </c>
      <c r="G983" s="3">
        <v>5.0</v>
      </c>
      <c r="H983" s="3" t="s">
        <v>1410</v>
      </c>
      <c r="I983" s="3" t="s">
        <v>1411</v>
      </c>
      <c r="J983" s="3" t="s">
        <v>1412</v>
      </c>
      <c r="K983" s="3" t="s">
        <v>24</v>
      </c>
      <c r="L983" s="3">
        <v>15.0</v>
      </c>
      <c r="M983" s="3" t="s">
        <v>25</v>
      </c>
      <c r="N983" s="3" t="s">
        <v>1450</v>
      </c>
      <c r="O983" s="3" t="s">
        <v>281</v>
      </c>
      <c r="P983" s="4">
        <v>17396.0</v>
      </c>
      <c r="Q983" s="3" t="s">
        <v>49</v>
      </c>
      <c r="S983" s="3" t="s">
        <v>34</v>
      </c>
    </row>
    <row r="984">
      <c r="A984" s="2">
        <v>42318.71487268519</v>
      </c>
      <c r="B984" s="3">
        <v>44.0</v>
      </c>
      <c r="C984" s="3" t="s">
        <v>19</v>
      </c>
      <c r="D984" s="3">
        <v>51.0</v>
      </c>
      <c r="E984" s="3" t="s">
        <v>87</v>
      </c>
      <c r="F984" s="3">
        <v>6.0</v>
      </c>
      <c r="G984" s="3">
        <v>5.0</v>
      </c>
      <c r="H984" s="3" t="s">
        <v>1410</v>
      </c>
      <c r="I984" s="3" t="s">
        <v>1411</v>
      </c>
      <c r="J984" s="3" t="s">
        <v>1412</v>
      </c>
      <c r="K984" s="3" t="s">
        <v>24</v>
      </c>
      <c r="L984" s="3">
        <v>16.0</v>
      </c>
      <c r="M984" s="3" t="s">
        <v>30</v>
      </c>
      <c r="N984" s="3" t="s">
        <v>432</v>
      </c>
      <c r="O984" s="3" t="s">
        <v>818</v>
      </c>
      <c r="P984" s="4">
        <v>34219.0</v>
      </c>
      <c r="Q984" s="3" t="s">
        <v>247</v>
      </c>
      <c r="S984" s="3" t="s">
        <v>34</v>
      </c>
    </row>
    <row r="985">
      <c r="A985" s="2">
        <v>42318.71487268519</v>
      </c>
      <c r="B985" s="3">
        <v>44.0</v>
      </c>
      <c r="C985" s="3" t="s">
        <v>19</v>
      </c>
      <c r="D985" s="3">
        <v>51.0</v>
      </c>
      <c r="E985" s="3" t="s">
        <v>87</v>
      </c>
      <c r="F985" s="3">
        <v>6.0</v>
      </c>
      <c r="G985" s="3">
        <v>5.0</v>
      </c>
      <c r="H985" s="3" t="s">
        <v>1410</v>
      </c>
      <c r="I985" s="3" t="s">
        <v>1411</v>
      </c>
      <c r="J985" s="3" t="s">
        <v>1412</v>
      </c>
      <c r="K985" s="3" t="s">
        <v>24</v>
      </c>
      <c r="L985" s="3">
        <v>17.0</v>
      </c>
      <c r="M985" s="3" t="s">
        <v>25</v>
      </c>
      <c r="N985" s="3" t="s">
        <v>1451</v>
      </c>
      <c r="O985" s="3" t="s">
        <v>1452</v>
      </c>
      <c r="P985" s="4">
        <v>22643.0</v>
      </c>
      <c r="Q985" s="3" t="s">
        <v>1221</v>
      </c>
      <c r="S985" s="3" t="s">
        <v>34</v>
      </c>
    </row>
    <row r="986">
      <c r="A986" s="2">
        <v>42318.71487268519</v>
      </c>
      <c r="B986" s="3">
        <v>44.0</v>
      </c>
      <c r="C986" s="3" t="s">
        <v>19</v>
      </c>
      <c r="D986" s="3">
        <v>51.0</v>
      </c>
      <c r="E986" s="3" t="s">
        <v>87</v>
      </c>
      <c r="F986" s="3">
        <v>6.0</v>
      </c>
      <c r="G986" s="3">
        <v>5.0</v>
      </c>
      <c r="H986" s="3" t="s">
        <v>1410</v>
      </c>
      <c r="I986" s="3" t="s">
        <v>1411</v>
      </c>
      <c r="J986" s="3" t="s">
        <v>1412</v>
      </c>
      <c r="K986" s="3" t="s">
        <v>24</v>
      </c>
      <c r="L986" s="3">
        <v>18.0</v>
      </c>
      <c r="M986" s="3" t="s">
        <v>30</v>
      </c>
      <c r="N986" s="3" t="s">
        <v>459</v>
      </c>
      <c r="O986" s="3" t="s">
        <v>1453</v>
      </c>
      <c r="P986" s="4">
        <v>20932.0</v>
      </c>
      <c r="Q986" s="3" t="s">
        <v>1454</v>
      </c>
      <c r="S986" s="3" t="s">
        <v>34</v>
      </c>
    </row>
    <row r="987">
      <c r="A987" s="2">
        <v>42318.71487268519</v>
      </c>
      <c r="B987" s="3">
        <v>44.0</v>
      </c>
      <c r="C987" s="3" t="s">
        <v>19</v>
      </c>
      <c r="D987" s="3">
        <v>51.0</v>
      </c>
      <c r="E987" s="3" t="s">
        <v>87</v>
      </c>
      <c r="F987" s="3">
        <v>6.0</v>
      </c>
      <c r="G987" s="3">
        <v>5.0</v>
      </c>
      <c r="H987" s="3" t="s">
        <v>1410</v>
      </c>
      <c r="I987" s="3" t="s">
        <v>1411</v>
      </c>
      <c r="J987" s="3" t="s">
        <v>1412</v>
      </c>
      <c r="K987" s="3" t="s">
        <v>24</v>
      </c>
      <c r="L987" s="3">
        <v>19.0</v>
      </c>
      <c r="M987" s="3" t="s">
        <v>25</v>
      </c>
      <c r="N987" s="3" t="s">
        <v>1455</v>
      </c>
      <c r="O987" s="3" t="s">
        <v>1456</v>
      </c>
      <c r="P987" s="4">
        <v>28746.0</v>
      </c>
      <c r="Q987" s="3" t="s">
        <v>79</v>
      </c>
      <c r="S987" s="3" t="s">
        <v>34</v>
      </c>
    </row>
    <row r="988">
      <c r="A988" s="2">
        <v>42318.71487268519</v>
      </c>
      <c r="B988" s="3">
        <v>44.0</v>
      </c>
      <c r="C988" s="3" t="s">
        <v>19</v>
      </c>
      <c r="D988" s="3">
        <v>52.0</v>
      </c>
      <c r="E988" s="3" t="s">
        <v>130</v>
      </c>
      <c r="F988" s="3">
        <v>6.0</v>
      </c>
      <c r="G988" s="3">
        <v>5.0</v>
      </c>
      <c r="H988" s="3" t="s">
        <v>1410</v>
      </c>
      <c r="I988" s="3" t="s">
        <v>1411</v>
      </c>
      <c r="J988" s="3" t="s">
        <v>1412</v>
      </c>
      <c r="K988" s="3" t="s">
        <v>24</v>
      </c>
      <c r="L988" s="3">
        <v>1.0</v>
      </c>
      <c r="M988" s="3" t="s">
        <v>30</v>
      </c>
      <c r="N988" s="3" t="s">
        <v>1457</v>
      </c>
      <c r="O988" s="3" t="s">
        <v>1458</v>
      </c>
      <c r="P988" s="4">
        <v>25956.0</v>
      </c>
      <c r="Q988" s="3" t="s">
        <v>115</v>
      </c>
      <c r="S988" s="3" t="s">
        <v>34</v>
      </c>
    </row>
    <row r="989">
      <c r="A989" s="2">
        <v>42318.71487268519</v>
      </c>
      <c r="B989" s="3">
        <v>44.0</v>
      </c>
      <c r="C989" s="3" t="s">
        <v>19</v>
      </c>
      <c r="D989" s="3">
        <v>52.0</v>
      </c>
      <c r="E989" s="3" t="s">
        <v>130</v>
      </c>
      <c r="F989" s="3">
        <v>6.0</v>
      </c>
      <c r="G989" s="3">
        <v>5.0</v>
      </c>
      <c r="H989" s="3" t="s">
        <v>1410</v>
      </c>
      <c r="I989" s="3" t="s">
        <v>1411</v>
      </c>
      <c r="J989" s="3" t="s">
        <v>1412</v>
      </c>
      <c r="K989" s="3" t="s">
        <v>24</v>
      </c>
      <c r="L989" s="3">
        <v>2.0</v>
      </c>
      <c r="M989" s="3" t="s">
        <v>25</v>
      </c>
      <c r="N989" s="3" t="s">
        <v>1459</v>
      </c>
      <c r="O989" s="3" t="s">
        <v>141</v>
      </c>
      <c r="P989" s="4">
        <v>33492.0</v>
      </c>
      <c r="Q989" s="3" t="s">
        <v>79</v>
      </c>
      <c r="S989" s="3" t="s">
        <v>34</v>
      </c>
    </row>
    <row r="990">
      <c r="A990" s="2">
        <v>42318.71487268519</v>
      </c>
      <c r="B990" s="3">
        <v>44.0</v>
      </c>
      <c r="C990" s="3" t="s">
        <v>19</v>
      </c>
      <c r="D990" s="3">
        <v>52.0</v>
      </c>
      <c r="E990" s="3" t="s">
        <v>130</v>
      </c>
      <c r="F990" s="3">
        <v>6.0</v>
      </c>
      <c r="G990" s="3">
        <v>5.0</v>
      </c>
      <c r="H990" s="3" t="s">
        <v>1410</v>
      </c>
      <c r="I990" s="3" t="s">
        <v>1411</v>
      </c>
      <c r="J990" s="3" t="s">
        <v>1412</v>
      </c>
      <c r="K990" s="3" t="s">
        <v>24</v>
      </c>
      <c r="L990" s="3">
        <v>3.0</v>
      </c>
      <c r="M990" s="3" t="s">
        <v>30</v>
      </c>
      <c r="N990" s="3" t="s">
        <v>1460</v>
      </c>
      <c r="O990" s="3" t="s">
        <v>102</v>
      </c>
      <c r="P990" s="4">
        <v>24061.0</v>
      </c>
      <c r="Q990" s="3" t="s">
        <v>132</v>
      </c>
      <c r="S990" s="3" t="s">
        <v>34</v>
      </c>
    </row>
    <row r="991">
      <c r="A991" s="2">
        <v>42318.71487268519</v>
      </c>
      <c r="B991" s="3">
        <v>44.0</v>
      </c>
      <c r="C991" s="3" t="s">
        <v>19</v>
      </c>
      <c r="D991" s="3">
        <v>52.0</v>
      </c>
      <c r="E991" s="3" t="s">
        <v>130</v>
      </c>
      <c r="F991" s="3">
        <v>6.0</v>
      </c>
      <c r="G991" s="3">
        <v>5.0</v>
      </c>
      <c r="H991" s="3" t="s">
        <v>1410</v>
      </c>
      <c r="I991" s="3" t="s">
        <v>1411</v>
      </c>
      <c r="J991" s="3" t="s">
        <v>1412</v>
      </c>
      <c r="K991" s="3" t="s">
        <v>24</v>
      </c>
      <c r="L991" s="3">
        <v>4.0</v>
      </c>
      <c r="M991" s="3" t="s">
        <v>25</v>
      </c>
      <c r="N991" s="3" t="s">
        <v>1461</v>
      </c>
      <c r="O991" s="3" t="s">
        <v>1462</v>
      </c>
      <c r="P991" s="4">
        <v>30828.0</v>
      </c>
      <c r="Q991" s="3" t="s">
        <v>40</v>
      </c>
      <c r="S991" s="3" t="s">
        <v>34</v>
      </c>
    </row>
    <row r="992">
      <c r="A992" s="2">
        <v>42318.71487268519</v>
      </c>
      <c r="B992" s="3">
        <v>44.0</v>
      </c>
      <c r="C992" s="3" t="s">
        <v>19</v>
      </c>
      <c r="D992" s="3">
        <v>52.0</v>
      </c>
      <c r="E992" s="3" t="s">
        <v>130</v>
      </c>
      <c r="F992" s="3">
        <v>6.0</v>
      </c>
      <c r="G992" s="3">
        <v>5.0</v>
      </c>
      <c r="H992" s="3" t="s">
        <v>1410</v>
      </c>
      <c r="I992" s="3" t="s">
        <v>1411</v>
      </c>
      <c r="J992" s="3" t="s">
        <v>1412</v>
      </c>
      <c r="K992" s="3" t="s">
        <v>24</v>
      </c>
      <c r="L992" s="3">
        <v>5.0</v>
      </c>
      <c r="M992" s="3" t="s">
        <v>30</v>
      </c>
      <c r="N992" s="3" t="s">
        <v>1427</v>
      </c>
      <c r="O992" s="3" t="s">
        <v>452</v>
      </c>
      <c r="P992" s="4">
        <v>25339.0</v>
      </c>
      <c r="Q992" s="3" t="s">
        <v>110</v>
      </c>
      <c r="S992" s="3" t="s">
        <v>34</v>
      </c>
    </row>
    <row r="993">
      <c r="A993" s="2">
        <v>42318.71487268519</v>
      </c>
      <c r="B993" s="3">
        <v>44.0</v>
      </c>
      <c r="C993" s="3" t="s">
        <v>19</v>
      </c>
      <c r="D993" s="3">
        <v>52.0</v>
      </c>
      <c r="E993" s="3" t="s">
        <v>130</v>
      </c>
      <c r="F993" s="3">
        <v>6.0</v>
      </c>
      <c r="G993" s="3">
        <v>5.0</v>
      </c>
      <c r="H993" s="3" t="s">
        <v>1410</v>
      </c>
      <c r="I993" s="3" t="s">
        <v>1411</v>
      </c>
      <c r="J993" s="3" t="s">
        <v>1412</v>
      </c>
      <c r="K993" s="3" t="s">
        <v>24</v>
      </c>
      <c r="L993" s="3">
        <v>6.0</v>
      </c>
      <c r="M993" s="3" t="s">
        <v>25</v>
      </c>
      <c r="N993" s="3" t="s">
        <v>1463</v>
      </c>
      <c r="O993" s="3" t="s">
        <v>1464</v>
      </c>
      <c r="P993" s="4">
        <v>20777.0</v>
      </c>
      <c r="Q993" s="3" t="s">
        <v>153</v>
      </c>
      <c r="S993" s="3" t="s">
        <v>34</v>
      </c>
    </row>
    <row r="994">
      <c r="A994" s="2">
        <v>42318.71487268519</v>
      </c>
      <c r="B994" s="3">
        <v>44.0</v>
      </c>
      <c r="C994" s="3" t="s">
        <v>19</v>
      </c>
      <c r="D994" s="3">
        <v>52.0</v>
      </c>
      <c r="E994" s="3" t="s">
        <v>130</v>
      </c>
      <c r="F994" s="3">
        <v>6.0</v>
      </c>
      <c r="G994" s="3">
        <v>5.0</v>
      </c>
      <c r="H994" s="3" t="s">
        <v>1410</v>
      </c>
      <c r="I994" s="3" t="s">
        <v>1411</v>
      </c>
      <c r="J994" s="3" t="s">
        <v>1412</v>
      </c>
      <c r="K994" s="3" t="s">
        <v>24</v>
      </c>
      <c r="L994" s="3">
        <v>7.0</v>
      </c>
      <c r="M994" s="3" t="s">
        <v>30</v>
      </c>
      <c r="N994" s="3" t="s">
        <v>1422</v>
      </c>
      <c r="O994" s="3" t="s">
        <v>1465</v>
      </c>
      <c r="P994" s="4">
        <v>28946.0</v>
      </c>
      <c r="Q994" s="3" t="s">
        <v>132</v>
      </c>
      <c r="S994" s="3" t="s">
        <v>34</v>
      </c>
    </row>
    <row r="995">
      <c r="A995" s="2">
        <v>42318.71487268519</v>
      </c>
      <c r="B995" s="3">
        <v>44.0</v>
      </c>
      <c r="C995" s="3" t="s">
        <v>19</v>
      </c>
      <c r="D995" s="3">
        <v>52.0</v>
      </c>
      <c r="E995" s="3" t="s">
        <v>130</v>
      </c>
      <c r="F995" s="3">
        <v>6.0</v>
      </c>
      <c r="G995" s="3">
        <v>5.0</v>
      </c>
      <c r="H995" s="3" t="s">
        <v>1410</v>
      </c>
      <c r="I995" s="3" t="s">
        <v>1411</v>
      </c>
      <c r="J995" s="3" t="s">
        <v>1412</v>
      </c>
      <c r="K995" s="3" t="s">
        <v>24</v>
      </c>
      <c r="L995" s="3">
        <v>8.0</v>
      </c>
      <c r="M995" s="3" t="s">
        <v>25</v>
      </c>
      <c r="N995" s="3" t="s">
        <v>1466</v>
      </c>
      <c r="O995" s="3" t="s">
        <v>427</v>
      </c>
      <c r="P995" s="4">
        <v>25622.0</v>
      </c>
      <c r="Q995" s="3" t="s">
        <v>75</v>
      </c>
      <c r="S995" s="3" t="s">
        <v>34</v>
      </c>
    </row>
    <row r="996">
      <c r="A996" s="2">
        <v>42318.71487268519</v>
      </c>
      <c r="B996" s="3">
        <v>44.0</v>
      </c>
      <c r="C996" s="3" t="s">
        <v>19</v>
      </c>
      <c r="D996" s="3">
        <v>54.0</v>
      </c>
      <c r="E996" s="3" t="s">
        <v>146</v>
      </c>
      <c r="F996" s="3">
        <v>6.0</v>
      </c>
      <c r="G996" s="3">
        <v>5.0</v>
      </c>
      <c r="H996" s="3" t="s">
        <v>1410</v>
      </c>
      <c r="I996" s="3" t="s">
        <v>1411</v>
      </c>
      <c r="J996" s="3" t="s">
        <v>1412</v>
      </c>
      <c r="K996" s="3" t="s">
        <v>24</v>
      </c>
      <c r="L996" s="3">
        <v>1.0</v>
      </c>
      <c r="M996" s="3" t="s">
        <v>25</v>
      </c>
      <c r="N996" s="3" t="s">
        <v>1467</v>
      </c>
      <c r="O996" s="3" t="s">
        <v>1468</v>
      </c>
      <c r="P996" s="4">
        <v>28354.0</v>
      </c>
      <c r="Q996" s="3" t="s">
        <v>132</v>
      </c>
      <c r="S996" s="3" t="s">
        <v>34</v>
      </c>
    </row>
    <row r="997">
      <c r="A997" s="2">
        <v>42318.71487268519</v>
      </c>
      <c r="B997" s="3">
        <v>44.0</v>
      </c>
      <c r="C997" s="3" t="s">
        <v>19</v>
      </c>
      <c r="D997" s="3">
        <v>54.0</v>
      </c>
      <c r="E997" s="3" t="s">
        <v>146</v>
      </c>
      <c r="F997" s="3">
        <v>6.0</v>
      </c>
      <c r="G997" s="3">
        <v>5.0</v>
      </c>
      <c r="H997" s="3" t="s">
        <v>1410</v>
      </c>
      <c r="I997" s="3" t="s">
        <v>1411</v>
      </c>
      <c r="J997" s="3" t="s">
        <v>1412</v>
      </c>
      <c r="K997" s="3" t="s">
        <v>24</v>
      </c>
      <c r="L997" s="3">
        <v>2.0</v>
      </c>
      <c r="M997" s="3" t="s">
        <v>30</v>
      </c>
      <c r="N997" s="3" t="s">
        <v>656</v>
      </c>
      <c r="O997" s="3" t="s">
        <v>803</v>
      </c>
      <c r="P997" s="4">
        <v>31414.0</v>
      </c>
      <c r="Q997" s="3" t="s">
        <v>40</v>
      </c>
      <c r="S997" s="3" t="s">
        <v>34</v>
      </c>
    </row>
    <row r="998">
      <c r="A998" s="2">
        <v>42318.71487268519</v>
      </c>
      <c r="B998" s="3">
        <v>44.0</v>
      </c>
      <c r="C998" s="3" t="s">
        <v>19</v>
      </c>
      <c r="D998" s="3">
        <v>54.0</v>
      </c>
      <c r="E998" s="3" t="s">
        <v>146</v>
      </c>
      <c r="F998" s="3">
        <v>6.0</v>
      </c>
      <c r="G998" s="3">
        <v>5.0</v>
      </c>
      <c r="H998" s="3" t="s">
        <v>1410</v>
      </c>
      <c r="I998" s="3" t="s">
        <v>1411</v>
      </c>
      <c r="J998" s="3" t="s">
        <v>1412</v>
      </c>
      <c r="K998" s="3" t="s">
        <v>24</v>
      </c>
      <c r="L998" s="3">
        <v>3.0</v>
      </c>
      <c r="M998" s="3" t="s">
        <v>25</v>
      </c>
      <c r="N998" s="3" t="s">
        <v>1469</v>
      </c>
      <c r="O998" s="3" t="s">
        <v>54</v>
      </c>
      <c r="P998" s="4">
        <v>29196.0</v>
      </c>
      <c r="Q998" s="3" t="s">
        <v>372</v>
      </c>
      <c r="S998" s="3" t="s">
        <v>34</v>
      </c>
    </row>
    <row r="999">
      <c r="A999" s="2">
        <v>42318.71487268519</v>
      </c>
      <c r="B999" s="3">
        <v>44.0</v>
      </c>
      <c r="C999" s="3" t="s">
        <v>19</v>
      </c>
      <c r="D999" s="3">
        <v>54.0</v>
      </c>
      <c r="E999" s="3" t="s">
        <v>146</v>
      </c>
      <c r="F999" s="3">
        <v>6.0</v>
      </c>
      <c r="G999" s="3">
        <v>5.0</v>
      </c>
      <c r="H999" s="3" t="s">
        <v>1410</v>
      </c>
      <c r="I999" s="3" t="s">
        <v>1411</v>
      </c>
      <c r="J999" s="3" t="s">
        <v>1412</v>
      </c>
      <c r="K999" s="3" t="s">
        <v>24</v>
      </c>
      <c r="L999" s="3">
        <v>4.0</v>
      </c>
      <c r="M999" s="3" t="s">
        <v>30</v>
      </c>
      <c r="N999" s="3" t="s">
        <v>965</v>
      </c>
      <c r="O999" s="3" t="s">
        <v>677</v>
      </c>
      <c r="P999" s="4">
        <v>22882.0</v>
      </c>
      <c r="Q999" s="3" t="s">
        <v>216</v>
      </c>
      <c r="S999" s="3" t="s">
        <v>34</v>
      </c>
    </row>
    <row r="1000">
      <c r="A1000" s="2">
        <v>42318.71487268519</v>
      </c>
      <c r="B1000" s="3">
        <v>44.0</v>
      </c>
      <c r="C1000" s="3" t="s">
        <v>19</v>
      </c>
      <c r="D1000" s="3">
        <v>54.0</v>
      </c>
      <c r="E1000" s="3" t="s">
        <v>146</v>
      </c>
      <c r="F1000" s="3">
        <v>6.0</v>
      </c>
      <c r="G1000" s="3">
        <v>5.0</v>
      </c>
      <c r="H1000" s="3" t="s">
        <v>1410</v>
      </c>
      <c r="I1000" s="3" t="s">
        <v>1411</v>
      </c>
      <c r="J1000" s="3" t="s">
        <v>1412</v>
      </c>
      <c r="K1000" s="3" t="s">
        <v>24</v>
      </c>
      <c r="L1000" s="3">
        <v>5.0</v>
      </c>
      <c r="M1000" s="3" t="s">
        <v>25</v>
      </c>
      <c r="N1000" s="3" t="s">
        <v>1470</v>
      </c>
      <c r="O1000" s="3" t="s">
        <v>1089</v>
      </c>
      <c r="P1000" s="4">
        <v>29561.0</v>
      </c>
      <c r="Q1000" s="3" t="s">
        <v>132</v>
      </c>
      <c r="S1000" s="3" t="s">
        <v>34</v>
      </c>
    </row>
    <row r="1001">
      <c r="A1001" s="2">
        <v>42318.71487268519</v>
      </c>
      <c r="B1001" s="3">
        <v>44.0</v>
      </c>
      <c r="C1001" s="3" t="s">
        <v>19</v>
      </c>
      <c r="D1001" s="3">
        <v>54.0</v>
      </c>
      <c r="E1001" s="3" t="s">
        <v>146</v>
      </c>
      <c r="F1001" s="3">
        <v>6.0</v>
      </c>
      <c r="G1001" s="3">
        <v>5.0</v>
      </c>
      <c r="H1001" s="3" t="s">
        <v>1410</v>
      </c>
      <c r="I1001" s="3" t="s">
        <v>1411</v>
      </c>
      <c r="J1001" s="3" t="s">
        <v>1412</v>
      </c>
      <c r="K1001" s="3" t="s">
        <v>24</v>
      </c>
      <c r="L1001" s="3">
        <v>6.0</v>
      </c>
      <c r="M1001" s="3" t="s">
        <v>30</v>
      </c>
      <c r="N1001" s="3" t="s">
        <v>1471</v>
      </c>
      <c r="O1001" s="3" t="s">
        <v>93</v>
      </c>
      <c r="P1001" s="4">
        <v>18473.0</v>
      </c>
      <c r="Q1001" s="3" t="s">
        <v>49</v>
      </c>
      <c r="S1001" s="3" t="s">
        <v>34</v>
      </c>
    </row>
    <row r="1002">
      <c r="A1002" s="2">
        <v>42318.71487268519</v>
      </c>
      <c r="B1002" s="3">
        <v>44.0</v>
      </c>
      <c r="C1002" s="3" t="s">
        <v>19</v>
      </c>
      <c r="D1002" s="3">
        <v>54.0</v>
      </c>
      <c r="E1002" s="3" t="s">
        <v>146</v>
      </c>
      <c r="F1002" s="3">
        <v>6.0</v>
      </c>
      <c r="G1002" s="3">
        <v>5.0</v>
      </c>
      <c r="H1002" s="3" t="s">
        <v>1410</v>
      </c>
      <c r="I1002" s="3" t="s">
        <v>1411</v>
      </c>
      <c r="J1002" s="3" t="s">
        <v>1412</v>
      </c>
      <c r="K1002" s="3" t="s">
        <v>24</v>
      </c>
      <c r="L1002" s="3">
        <v>7.0</v>
      </c>
      <c r="M1002" s="3" t="s">
        <v>25</v>
      </c>
      <c r="N1002" s="3" t="s">
        <v>1472</v>
      </c>
      <c r="O1002" s="3" t="s">
        <v>65</v>
      </c>
      <c r="P1002" s="4">
        <v>31538.0</v>
      </c>
      <c r="Q1002" s="3" t="s">
        <v>228</v>
      </c>
      <c r="S1002" s="3" t="s">
        <v>34</v>
      </c>
    </row>
    <row r="1003">
      <c r="A1003" s="2">
        <v>42318.71487268519</v>
      </c>
      <c r="B1003" s="3">
        <v>44.0</v>
      </c>
      <c r="C1003" s="3" t="s">
        <v>19</v>
      </c>
      <c r="D1003" s="3">
        <v>54.0</v>
      </c>
      <c r="E1003" s="3" t="s">
        <v>146</v>
      </c>
      <c r="F1003" s="3">
        <v>6.0</v>
      </c>
      <c r="G1003" s="3">
        <v>5.0</v>
      </c>
      <c r="H1003" s="3" t="s">
        <v>1410</v>
      </c>
      <c r="I1003" s="3" t="s">
        <v>1411</v>
      </c>
      <c r="J1003" s="3" t="s">
        <v>1412</v>
      </c>
      <c r="K1003" s="3" t="s">
        <v>24</v>
      </c>
      <c r="L1003" s="3">
        <v>8.0</v>
      </c>
      <c r="M1003" s="3" t="s">
        <v>30</v>
      </c>
      <c r="N1003" s="3" t="s">
        <v>1470</v>
      </c>
      <c r="O1003" s="3" t="s">
        <v>1473</v>
      </c>
      <c r="P1003" s="4">
        <v>29830.0</v>
      </c>
      <c r="Q1003" s="3" t="s">
        <v>40</v>
      </c>
      <c r="S1003" s="3" t="s">
        <v>34</v>
      </c>
    </row>
    <row r="1004">
      <c r="A1004" s="2">
        <v>42318.71487268519</v>
      </c>
      <c r="B1004" s="3">
        <v>44.0</v>
      </c>
      <c r="C1004" s="3" t="s">
        <v>19</v>
      </c>
      <c r="D1004" s="3">
        <v>54.0</v>
      </c>
      <c r="E1004" s="3" t="s">
        <v>146</v>
      </c>
      <c r="F1004" s="3">
        <v>6.0</v>
      </c>
      <c r="G1004" s="3">
        <v>5.0</v>
      </c>
      <c r="H1004" s="3" t="s">
        <v>1410</v>
      </c>
      <c r="I1004" s="3" t="s">
        <v>1411</v>
      </c>
      <c r="J1004" s="3" t="s">
        <v>1412</v>
      </c>
      <c r="K1004" s="3" t="s">
        <v>24</v>
      </c>
      <c r="L1004" s="3">
        <v>9.0</v>
      </c>
      <c r="M1004" s="3" t="s">
        <v>25</v>
      </c>
      <c r="N1004" s="3" t="s">
        <v>1474</v>
      </c>
      <c r="O1004" s="3" t="s">
        <v>1475</v>
      </c>
      <c r="P1004" s="4">
        <v>31069.0</v>
      </c>
      <c r="Q1004" s="3" t="s">
        <v>169</v>
      </c>
      <c r="S1004" s="3" t="s">
        <v>34</v>
      </c>
    </row>
    <row r="1005">
      <c r="A1005" s="2">
        <v>42318.71487268519</v>
      </c>
      <c r="B1005" s="3">
        <v>44.0</v>
      </c>
      <c r="C1005" s="3" t="s">
        <v>19</v>
      </c>
      <c r="D1005" s="3">
        <v>54.0</v>
      </c>
      <c r="E1005" s="3" t="s">
        <v>146</v>
      </c>
      <c r="F1005" s="3">
        <v>6.0</v>
      </c>
      <c r="G1005" s="3">
        <v>5.0</v>
      </c>
      <c r="H1005" s="3" t="s">
        <v>1410</v>
      </c>
      <c r="I1005" s="3" t="s">
        <v>1411</v>
      </c>
      <c r="J1005" s="3" t="s">
        <v>1412</v>
      </c>
      <c r="K1005" s="3" t="s">
        <v>24</v>
      </c>
      <c r="L1005" s="3">
        <v>10.0</v>
      </c>
      <c r="M1005" s="3" t="s">
        <v>30</v>
      </c>
      <c r="N1005" s="3" t="s">
        <v>1476</v>
      </c>
      <c r="O1005" s="3" t="s">
        <v>818</v>
      </c>
      <c r="P1005" s="4">
        <v>30451.0</v>
      </c>
      <c r="Q1005" s="3" t="s">
        <v>132</v>
      </c>
      <c r="S1005" s="3" t="s">
        <v>34</v>
      </c>
    </row>
    <row r="1006">
      <c r="A1006" s="2">
        <v>42318.71487268519</v>
      </c>
      <c r="B1006" s="3">
        <v>44.0</v>
      </c>
      <c r="C1006" s="3" t="s">
        <v>19</v>
      </c>
      <c r="D1006" s="3">
        <v>54.0</v>
      </c>
      <c r="E1006" s="3" t="s">
        <v>146</v>
      </c>
      <c r="F1006" s="3">
        <v>6.0</v>
      </c>
      <c r="G1006" s="3">
        <v>5.0</v>
      </c>
      <c r="H1006" s="3" t="s">
        <v>1410</v>
      </c>
      <c r="I1006" s="3" t="s">
        <v>1411</v>
      </c>
      <c r="J1006" s="3" t="s">
        <v>1412</v>
      </c>
      <c r="K1006" s="3" t="s">
        <v>24</v>
      </c>
      <c r="L1006" s="3">
        <v>11.0</v>
      </c>
      <c r="M1006" s="3" t="s">
        <v>25</v>
      </c>
      <c r="N1006" s="3" t="s">
        <v>1477</v>
      </c>
      <c r="O1006" s="3" t="s">
        <v>69</v>
      </c>
      <c r="P1006" s="4">
        <v>20628.0</v>
      </c>
      <c r="Q1006" s="3" t="s">
        <v>110</v>
      </c>
      <c r="S1006" s="3" t="s">
        <v>34</v>
      </c>
    </row>
    <row r="1007">
      <c r="A1007" s="2">
        <v>42318.71487268519</v>
      </c>
      <c r="B1007" s="3">
        <v>44.0</v>
      </c>
      <c r="C1007" s="3" t="s">
        <v>19</v>
      </c>
      <c r="D1007" s="3">
        <v>54.0</v>
      </c>
      <c r="E1007" s="3" t="s">
        <v>146</v>
      </c>
      <c r="F1007" s="3">
        <v>6.0</v>
      </c>
      <c r="G1007" s="3">
        <v>5.0</v>
      </c>
      <c r="H1007" s="3" t="s">
        <v>1410</v>
      </c>
      <c r="I1007" s="3" t="s">
        <v>1411</v>
      </c>
      <c r="J1007" s="3" t="s">
        <v>1412</v>
      </c>
      <c r="K1007" s="3" t="s">
        <v>24</v>
      </c>
      <c r="L1007" s="3">
        <v>12.0</v>
      </c>
      <c r="M1007" s="3" t="s">
        <v>30</v>
      </c>
      <c r="N1007" s="3" t="s">
        <v>1478</v>
      </c>
      <c r="O1007" s="3" t="s">
        <v>1479</v>
      </c>
      <c r="P1007" s="4">
        <v>31844.0</v>
      </c>
      <c r="Q1007" s="3" t="s">
        <v>228</v>
      </c>
      <c r="S1007" s="3" t="s">
        <v>34</v>
      </c>
    </row>
    <row r="1008">
      <c r="A1008" s="2">
        <v>42318.71487268519</v>
      </c>
      <c r="B1008" s="3">
        <v>44.0</v>
      </c>
      <c r="C1008" s="3" t="s">
        <v>19</v>
      </c>
      <c r="D1008" s="3">
        <v>54.0</v>
      </c>
      <c r="E1008" s="3" t="s">
        <v>146</v>
      </c>
      <c r="F1008" s="3">
        <v>6.0</v>
      </c>
      <c r="G1008" s="3">
        <v>5.0</v>
      </c>
      <c r="H1008" s="3" t="s">
        <v>1410</v>
      </c>
      <c r="I1008" s="3" t="s">
        <v>1411</v>
      </c>
      <c r="J1008" s="3" t="s">
        <v>1412</v>
      </c>
      <c r="K1008" s="3" t="s">
        <v>24</v>
      </c>
      <c r="L1008" s="3">
        <v>13.0</v>
      </c>
      <c r="M1008" s="3" t="s">
        <v>25</v>
      </c>
      <c r="N1008" s="3" t="s">
        <v>1480</v>
      </c>
      <c r="O1008" s="3" t="s">
        <v>1481</v>
      </c>
      <c r="P1008" s="4">
        <v>34057.0</v>
      </c>
      <c r="Q1008" s="3" t="s">
        <v>191</v>
      </c>
      <c r="S1008" s="3" t="s">
        <v>34</v>
      </c>
    </row>
    <row r="1009">
      <c r="A1009" s="2">
        <v>42318.71487268519</v>
      </c>
      <c r="B1009" s="3">
        <v>44.0</v>
      </c>
      <c r="C1009" s="3" t="s">
        <v>19</v>
      </c>
      <c r="D1009" s="3">
        <v>54.0</v>
      </c>
      <c r="E1009" s="3" t="s">
        <v>146</v>
      </c>
      <c r="F1009" s="3">
        <v>6.0</v>
      </c>
      <c r="G1009" s="3">
        <v>5.0</v>
      </c>
      <c r="H1009" s="3" t="s">
        <v>1410</v>
      </c>
      <c r="I1009" s="3" t="s">
        <v>1411</v>
      </c>
      <c r="J1009" s="3" t="s">
        <v>1412</v>
      </c>
      <c r="K1009" s="3" t="s">
        <v>24</v>
      </c>
      <c r="L1009" s="3">
        <v>14.0</v>
      </c>
      <c r="M1009" s="3" t="s">
        <v>30</v>
      </c>
      <c r="N1009" s="3" t="s">
        <v>1482</v>
      </c>
      <c r="O1009" s="3" t="s">
        <v>375</v>
      </c>
      <c r="P1009" s="4">
        <v>20592.0</v>
      </c>
      <c r="Q1009" s="3" t="s">
        <v>46</v>
      </c>
      <c r="S1009" s="3" t="s">
        <v>34</v>
      </c>
    </row>
    <row r="1010">
      <c r="A1010" s="2">
        <v>42318.71487268519</v>
      </c>
      <c r="B1010" s="3">
        <v>44.0</v>
      </c>
      <c r="C1010" s="3" t="s">
        <v>19</v>
      </c>
      <c r="D1010" s="3">
        <v>54.0</v>
      </c>
      <c r="E1010" s="3" t="s">
        <v>146</v>
      </c>
      <c r="F1010" s="3">
        <v>6.0</v>
      </c>
      <c r="G1010" s="3">
        <v>5.0</v>
      </c>
      <c r="H1010" s="3" t="s">
        <v>1410</v>
      </c>
      <c r="I1010" s="3" t="s">
        <v>1411</v>
      </c>
      <c r="J1010" s="3" t="s">
        <v>1412</v>
      </c>
      <c r="K1010" s="3" t="s">
        <v>24</v>
      </c>
      <c r="L1010" s="3">
        <v>15.0</v>
      </c>
      <c r="M1010" s="3" t="s">
        <v>25</v>
      </c>
      <c r="N1010" s="3" t="s">
        <v>1483</v>
      </c>
      <c r="O1010" s="3" t="s">
        <v>69</v>
      </c>
      <c r="P1010" s="4">
        <v>26325.0</v>
      </c>
      <c r="Q1010" s="3" t="s">
        <v>132</v>
      </c>
      <c r="S1010" s="3" t="s">
        <v>34</v>
      </c>
    </row>
    <row r="1011">
      <c r="A1011" s="2">
        <v>42318.71487268519</v>
      </c>
      <c r="B1011" s="3">
        <v>44.0</v>
      </c>
      <c r="C1011" s="3" t="s">
        <v>19</v>
      </c>
      <c r="D1011" s="3">
        <v>54.0</v>
      </c>
      <c r="E1011" s="3" t="s">
        <v>146</v>
      </c>
      <c r="F1011" s="3">
        <v>6.0</v>
      </c>
      <c r="G1011" s="3">
        <v>5.0</v>
      </c>
      <c r="H1011" s="3" t="s">
        <v>1410</v>
      </c>
      <c r="I1011" s="3" t="s">
        <v>1411</v>
      </c>
      <c r="J1011" s="3" t="s">
        <v>1412</v>
      </c>
      <c r="K1011" s="3" t="s">
        <v>24</v>
      </c>
      <c r="L1011" s="3">
        <v>16.0</v>
      </c>
      <c r="M1011" s="3" t="s">
        <v>30</v>
      </c>
      <c r="N1011" s="3" t="s">
        <v>1484</v>
      </c>
      <c r="O1011" s="3" t="s">
        <v>812</v>
      </c>
      <c r="P1011" s="4">
        <v>30760.0</v>
      </c>
      <c r="Q1011" s="3" t="s">
        <v>132</v>
      </c>
      <c r="S1011" s="3" t="s">
        <v>34</v>
      </c>
    </row>
    <row r="1012">
      <c r="A1012" s="2">
        <v>42318.71487268519</v>
      </c>
      <c r="B1012" s="3">
        <v>44.0</v>
      </c>
      <c r="C1012" s="3" t="s">
        <v>19</v>
      </c>
      <c r="D1012" s="3">
        <v>54.0</v>
      </c>
      <c r="E1012" s="3" t="s">
        <v>146</v>
      </c>
      <c r="F1012" s="3">
        <v>6.0</v>
      </c>
      <c r="G1012" s="3">
        <v>5.0</v>
      </c>
      <c r="H1012" s="3" t="s">
        <v>1410</v>
      </c>
      <c r="I1012" s="3" t="s">
        <v>1411</v>
      </c>
      <c r="J1012" s="3" t="s">
        <v>1412</v>
      </c>
      <c r="K1012" s="3" t="s">
        <v>24</v>
      </c>
      <c r="L1012" s="3">
        <v>17.0</v>
      </c>
      <c r="M1012" s="3" t="s">
        <v>25</v>
      </c>
      <c r="N1012" s="3" t="s">
        <v>1485</v>
      </c>
      <c r="O1012" s="3" t="s">
        <v>1284</v>
      </c>
      <c r="P1012" s="4">
        <v>30035.0</v>
      </c>
      <c r="Q1012" s="3" t="s">
        <v>75</v>
      </c>
      <c r="S1012" s="3" t="s">
        <v>34</v>
      </c>
    </row>
    <row r="1013">
      <c r="A1013" s="2">
        <v>42318.71487268519</v>
      </c>
      <c r="B1013" s="3">
        <v>44.0</v>
      </c>
      <c r="C1013" s="3" t="s">
        <v>19</v>
      </c>
      <c r="D1013" s="3">
        <v>54.0</v>
      </c>
      <c r="E1013" s="3" t="s">
        <v>146</v>
      </c>
      <c r="F1013" s="3">
        <v>6.0</v>
      </c>
      <c r="G1013" s="3">
        <v>5.0</v>
      </c>
      <c r="H1013" s="3" t="s">
        <v>1410</v>
      </c>
      <c r="I1013" s="3" t="s">
        <v>1411</v>
      </c>
      <c r="J1013" s="3" t="s">
        <v>1412</v>
      </c>
      <c r="K1013" s="3" t="s">
        <v>24</v>
      </c>
      <c r="L1013" s="3">
        <v>18.0</v>
      </c>
      <c r="M1013" s="3" t="s">
        <v>30</v>
      </c>
      <c r="N1013" s="3" t="s">
        <v>1486</v>
      </c>
      <c r="O1013" s="3" t="s">
        <v>215</v>
      </c>
      <c r="P1013" s="4">
        <v>25479.0</v>
      </c>
      <c r="Q1013" s="3" t="s">
        <v>132</v>
      </c>
      <c r="S1013" s="3" t="s">
        <v>34</v>
      </c>
    </row>
    <row r="1014">
      <c r="A1014" s="2">
        <v>42318.71487268519</v>
      </c>
      <c r="B1014" s="3">
        <v>44.0</v>
      </c>
      <c r="C1014" s="3" t="s">
        <v>19</v>
      </c>
      <c r="D1014" s="3">
        <v>54.0</v>
      </c>
      <c r="E1014" s="3" t="s">
        <v>146</v>
      </c>
      <c r="F1014" s="3">
        <v>6.0</v>
      </c>
      <c r="G1014" s="3">
        <v>5.0</v>
      </c>
      <c r="H1014" s="3" t="s">
        <v>1410</v>
      </c>
      <c r="I1014" s="3" t="s">
        <v>1411</v>
      </c>
      <c r="J1014" s="3" t="s">
        <v>1412</v>
      </c>
      <c r="K1014" s="3" t="s">
        <v>24</v>
      </c>
      <c r="L1014" s="3">
        <v>19.0</v>
      </c>
      <c r="M1014" s="3" t="s">
        <v>25</v>
      </c>
      <c r="N1014" s="3" t="s">
        <v>1417</v>
      </c>
      <c r="O1014" s="3" t="s">
        <v>1487</v>
      </c>
      <c r="P1014" s="4">
        <v>34454.0</v>
      </c>
      <c r="Q1014" s="3" t="s">
        <v>40</v>
      </c>
      <c r="S1014" s="3" t="s">
        <v>34</v>
      </c>
    </row>
    <row r="1015">
      <c r="A1015" s="2">
        <v>42318.71487268519</v>
      </c>
      <c r="B1015" s="3">
        <v>44.0</v>
      </c>
      <c r="C1015" s="3" t="s">
        <v>19</v>
      </c>
      <c r="D1015" s="3">
        <v>54.0</v>
      </c>
      <c r="E1015" s="3" t="s">
        <v>146</v>
      </c>
      <c r="F1015" s="3">
        <v>6.0</v>
      </c>
      <c r="G1015" s="3">
        <v>5.0</v>
      </c>
      <c r="H1015" s="3" t="s">
        <v>1410</v>
      </c>
      <c r="I1015" s="3" t="s">
        <v>1411</v>
      </c>
      <c r="J1015" s="3" t="s">
        <v>1412</v>
      </c>
      <c r="K1015" s="3" t="s">
        <v>24</v>
      </c>
      <c r="L1015" s="3">
        <v>20.0</v>
      </c>
      <c r="M1015" s="3" t="s">
        <v>30</v>
      </c>
      <c r="N1015" s="3" t="s">
        <v>1488</v>
      </c>
      <c r="O1015" s="3" t="s">
        <v>1489</v>
      </c>
      <c r="P1015" s="4">
        <v>30784.0</v>
      </c>
      <c r="Q1015" s="3" t="s">
        <v>75</v>
      </c>
      <c r="S1015" s="3" t="s">
        <v>34</v>
      </c>
    </row>
    <row r="1016">
      <c r="A1016" s="2">
        <v>42318.71487268519</v>
      </c>
      <c r="B1016" s="3">
        <v>44.0</v>
      </c>
      <c r="C1016" s="3" t="s">
        <v>19</v>
      </c>
      <c r="D1016" s="3">
        <v>54.0</v>
      </c>
      <c r="E1016" s="3" t="s">
        <v>146</v>
      </c>
      <c r="F1016" s="3">
        <v>6.0</v>
      </c>
      <c r="G1016" s="3">
        <v>5.0</v>
      </c>
      <c r="H1016" s="3" t="s">
        <v>1410</v>
      </c>
      <c r="I1016" s="3" t="s">
        <v>1411</v>
      </c>
      <c r="J1016" s="3" t="s">
        <v>1412</v>
      </c>
      <c r="K1016" s="3" t="s">
        <v>24</v>
      </c>
      <c r="L1016" s="3">
        <v>21.0</v>
      </c>
      <c r="M1016" s="3" t="s">
        <v>25</v>
      </c>
      <c r="N1016" s="3" t="s">
        <v>1490</v>
      </c>
      <c r="O1016" s="3" t="s">
        <v>692</v>
      </c>
      <c r="P1016" s="4">
        <v>22983.0</v>
      </c>
      <c r="Q1016" s="3" t="s">
        <v>110</v>
      </c>
      <c r="S1016" s="3" t="s">
        <v>34</v>
      </c>
    </row>
    <row r="1017">
      <c r="A1017" s="2">
        <v>42318.71487268519</v>
      </c>
      <c r="B1017" s="3">
        <v>44.0</v>
      </c>
      <c r="C1017" s="3" t="s">
        <v>19</v>
      </c>
      <c r="D1017" s="3">
        <v>54.0</v>
      </c>
      <c r="E1017" s="3" t="s">
        <v>146</v>
      </c>
      <c r="F1017" s="3">
        <v>6.0</v>
      </c>
      <c r="G1017" s="3">
        <v>5.0</v>
      </c>
      <c r="H1017" s="3" t="s">
        <v>1410</v>
      </c>
      <c r="I1017" s="3" t="s">
        <v>1411</v>
      </c>
      <c r="J1017" s="3" t="s">
        <v>1412</v>
      </c>
      <c r="K1017" s="3" t="s">
        <v>24</v>
      </c>
      <c r="L1017" s="3">
        <v>22.0</v>
      </c>
      <c r="M1017" s="3" t="s">
        <v>30</v>
      </c>
      <c r="N1017" s="3" t="s">
        <v>1491</v>
      </c>
      <c r="O1017" s="3" t="s">
        <v>497</v>
      </c>
      <c r="P1017" s="4">
        <v>23628.0</v>
      </c>
      <c r="Q1017" s="3" t="s">
        <v>132</v>
      </c>
      <c r="S1017" s="3" t="s">
        <v>34</v>
      </c>
    </row>
    <row r="1018">
      <c r="A1018" s="2">
        <v>42318.71487268519</v>
      </c>
      <c r="B1018" s="3">
        <v>44.0</v>
      </c>
      <c r="C1018" s="3" t="s">
        <v>19</v>
      </c>
      <c r="D1018" s="3">
        <v>54.0</v>
      </c>
      <c r="E1018" s="3" t="s">
        <v>146</v>
      </c>
      <c r="F1018" s="3">
        <v>6.0</v>
      </c>
      <c r="G1018" s="3">
        <v>5.0</v>
      </c>
      <c r="H1018" s="3" t="s">
        <v>1410</v>
      </c>
      <c r="I1018" s="3" t="s">
        <v>1411</v>
      </c>
      <c r="J1018" s="3" t="s">
        <v>1412</v>
      </c>
      <c r="K1018" s="3" t="s">
        <v>24</v>
      </c>
      <c r="L1018" s="3">
        <v>23.0</v>
      </c>
      <c r="M1018" s="3" t="s">
        <v>25</v>
      </c>
      <c r="N1018" s="3" t="s">
        <v>910</v>
      </c>
      <c r="O1018" s="3" t="s">
        <v>551</v>
      </c>
      <c r="P1018" s="4">
        <v>28349.0</v>
      </c>
      <c r="Q1018" s="3" t="s">
        <v>372</v>
      </c>
      <c r="S1018" s="3" t="s">
        <v>34</v>
      </c>
    </row>
    <row r="1019">
      <c r="A1019" s="2">
        <v>42318.71487268519</v>
      </c>
      <c r="B1019" s="3">
        <v>44.0</v>
      </c>
      <c r="C1019" s="3" t="s">
        <v>19</v>
      </c>
      <c r="D1019" s="3">
        <v>54.0</v>
      </c>
      <c r="E1019" s="3" t="s">
        <v>146</v>
      </c>
      <c r="F1019" s="3">
        <v>6.0</v>
      </c>
      <c r="G1019" s="3">
        <v>5.0</v>
      </c>
      <c r="H1019" s="3" t="s">
        <v>1410</v>
      </c>
      <c r="I1019" s="3" t="s">
        <v>1411</v>
      </c>
      <c r="J1019" s="3" t="s">
        <v>1412</v>
      </c>
      <c r="K1019" s="3" t="s">
        <v>24</v>
      </c>
      <c r="L1019" s="3">
        <v>24.0</v>
      </c>
      <c r="M1019" s="3" t="s">
        <v>30</v>
      </c>
      <c r="N1019" s="3" t="s">
        <v>1046</v>
      </c>
      <c r="O1019" s="3" t="s">
        <v>946</v>
      </c>
      <c r="P1019" s="4">
        <v>30496.0</v>
      </c>
      <c r="Q1019" s="3" t="s">
        <v>132</v>
      </c>
      <c r="S1019" s="3" t="s">
        <v>34</v>
      </c>
    </row>
    <row r="1020">
      <c r="A1020" s="2">
        <v>42318.71487268519</v>
      </c>
      <c r="B1020" s="3">
        <v>44.0</v>
      </c>
      <c r="C1020" s="3" t="s">
        <v>19</v>
      </c>
      <c r="D1020" s="3">
        <v>55.0</v>
      </c>
      <c r="E1020" s="3" t="s">
        <v>194</v>
      </c>
      <c r="F1020" s="3">
        <v>6.0</v>
      </c>
      <c r="G1020" s="3">
        <v>5.0</v>
      </c>
      <c r="H1020" s="3" t="s">
        <v>1410</v>
      </c>
      <c r="I1020" s="3" t="s">
        <v>1411</v>
      </c>
      <c r="J1020" s="3" t="s">
        <v>1412</v>
      </c>
      <c r="K1020" s="3" t="s">
        <v>24</v>
      </c>
      <c r="L1020" s="3">
        <v>1.0</v>
      </c>
      <c r="M1020" s="3" t="s">
        <v>25</v>
      </c>
      <c r="N1020" s="3" t="s">
        <v>1492</v>
      </c>
      <c r="O1020" s="3" t="s">
        <v>65</v>
      </c>
      <c r="P1020" s="4">
        <v>34895.0</v>
      </c>
      <c r="Q1020" s="3" t="s">
        <v>191</v>
      </c>
      <c r="S1020" s="3" t="s">
        <v>34</v>
      </c>
    </row>
    <row r="1021">
      <c r="A1021" s="2">
        <v>42318.71487268519</v>
      </c>
      <c r="B1021" s="3">
        <v>44.0</v>
      </c>
      <c r="C1021" s="3" t="s">
        <v>19</v>
      </c>
      <c r="D1021" s="3">
        <v>55.0</v>
      </c>
      <c r="E1021" s="3" t="s">
        <v>194</v>
      </c>
      <c r="F1021" s="3">
        <v>6.0</v>
      </c>
      <c r="G1021" s="3">
        <v>5.0</v>
      </c>
      <c r="H1021" s="3" t="s">
        <v>1410</v>
      </c>
      <c r="I1021" s="3" t="s">
        <v>1411</v>
      </c>
      <c r="J1021" s="3" t="s">
        <v>1412</v>
      </c>
      <c r="K1021" s="3" t="s">
        <v>24</v>
      </c>
      <c r="L1021" s="3">
        <v>2.0</v>
      </c>
      <c r="M1021" s="3" t="s">
        <v>30</v>
      </c>
      <c r="N1021" s="3" t="s">
        <v>1493</v>
      </c>
      <c r="O1021" s="3" t="s">
        <v>1494</v>
      </c>
      <c r="P1021" s="4">
        <v>17799.0</v>
      </c>
      <c r="Q1021" s="3" t="s">
        <v>86</v>
      </c>
      <c r="S1021" s="3" t="s">
        <v>34</v>
      </c>
    </row>
    <row r="1022">
      <c r="A1022" s="2">
        <v>42318.71487268519</v>
      </c>
      <c r="B1022" s="3">
        <v>44.0</v>
      </c>
      <c r="C1022" s="3" t="s">
        <v>19</v>
      </c>
      <c r="D1022" s="3">
        <v>55.0</v>
      </c>
      <c r="E1022" s="3" t="s">
        <v>194</v>
      </c>
      <c r="F1022" s="3">
        <v>6.0</v>
      </c>
      <c r="G1022" s="3">
        <v>5.0</v>
      </c>
      <c r="H1022" s="3" t="s">
        <v>1410</v>
      </c>
      <c r="I1022" s="3" t="s">
        <v>1411</v>
      </c>
      <c r="J1022" s="3" t="s">
        <v>1412</v>
      </c>
      <c r="K1022" s="3" t="s">
        <v>24</v>
      </c>
      <c r="L1022" s="3">
        <v>3.0</v>
      </c>
      <c r="M1022" s="3" t="s">
        <v>25</v>
      </c>
      <c r="N1022" s="3" t="s">
        <v>1495</v>
      </c>
      <c r="O1022" s="3" t="s">
        <v>127</v>
      </c>
      <c r="P1022" s="4">
        <v>17868.0</v>
      </c>
      <c r="Q1022" s="3" t="s">
        <v>86</v>
      </c>
      <c r="S1022" s="3" t="s">
        <v>34</v>
      </c>
    </row>
    <row r="1023">
      <c r="A1023" s="2">
        <v>42318.71487268519</v>
      </c>
      <c r="B1023" s="3">
        <v>44.0</v>
      </c>
      <c r="C1023" s="3" t="s">
        <v>19</v>
      </c>
      <c r="D1023" s="3">
        <v>55.0</v>
      </c>
      <c r="E1023" s="3" t="s">
        <v>194</v>
      </c>
      <c r="F1023" s="3">
        <v>6.0</v>
      </c>
      <c r="G1023" s="3">
        <v>5.0</v>
      </c>
      <c r="H1023" s="3" t="s">
        <v>1410</v>
      </c>
      <c r="I1023" s="3" t="s">
        <v>1411</v>
      </c>
      <c r="J1023" s="3" t="s">
        <v>1412</v>
      </c>
      <c r="K1023" s="3" t="s">
        <v>24</v>
      </c>
      <c r="L1023" s="3">
        <v>4.0</v>
      </c>
      <c r="M1023" s="3" t="s">
        <v>30</v>
      </c>
      <c r="N1023" s="3" t="s">
        <v>1496</v>
      </c>
      <c r="O1023" s="3" t="s">
        <v>1227</v>
      </c>
      <c r="P1023" s="4">
        <v>32937.0</v>
      </c>
      <c r="Q1023" s="3" t="s">
        <v>132</v>
      </c>
      <c r="S1023" s="3" t="s">
        <v>34</v>
      </c>
    </row>
    <row r="1024">
      <c r="A1024" s="2">
        <v>42318.71487268519</v>
      </c>
      <c r="B1024" s="3">
        <v>44.0</v>
      </c>
      <c r="C1024" s="3" t="s">
        <v>19</v>
      </c>
      <c r="D1024" s="3">
        <v>55.0</v>
      </c>
      <c r="E1024" s="3" t="s">
        <v>194</v>
      </c>
      <c r="F1024" s="3">
        <v>6.0</v>
      </c>
      <c r="G1024" s="3">
        <v>5.0</v>
      </c>
      <c r="H1024" s="3" t="s">
        <v>1410</v>
      </c>
      <c r="I1024" s="3" t="s">
        <v>1411</v>
      </c>
      <c r="J1024" s="3" t="s">
        <v>1412</v>
      </c>
      <c r="K1024" s="3" t="s">
        <v>24</v>
      </c>
      <c r="L1024" s="3">
        <v>5.0</v>
      </c>
      <c r="M1024" s="3" t="s">
        <v>25</v>
      </c>
      <c r="N1024" s="3" t="s">
        <v>1497</v>
      </c>
      <c r="O1024" s="3" t="s">
        <v>523</v>
      </c>
      <c r="P1024" s="4">
        <v>20502.0</v>
      </c>
      <c r="Q1024" s="3" t="s">
        <v>43</v>
      </c>
      <c r="S1024" s="3" t="s">
        <v>34</v>
      </c>
    </row>
    <row r="1025">
      <c r="A1025" s="2">
        <v>42318.71487268519</v>
      </c>
      <c r="B1025" s="3">
        <v>44.0</v>
      </c>
      <c r="C1025" s="3" t="s">
        <v>19</v>
      </c>
      <c r="D1025" s="3">
        <v>55.0</v>
      </c>
      <c r="E1025" s="3" t="s">
        <v>194</v>
      </c>
      <c r="F1025" s="3">
        <v>6.0</v>
      </c>
      <c r="G1025" s="3">
        <v>5.0</v>
      </c>
      <c r="H1025" s="3" t="s">
        <v>1410</v>
      </c>
      <c r="I1025" s="3" t="s">
        <v>1411</v>
      </c>
      <c r="J1025" s="3" t="s">
        <v>1412</v>
      </c>
      <c r="K1025" s="3" t="s">
        <v>24</v>
      </c>
      <c r="L1025" s="3">
        <v>6.0</v>
      </c>
      <c r="M1025" s="3" t="s">
        <v>30</v>
      </c>
      <c r="N1025" s="3" t="s">
        <v>1498</v>
      </c>
      <c r="O1025" s="3" t="s">
        <v>960</v>
      </c>
      <c r="P1025" s="4">
        <v>18057.0</v>
      </c>
      <c r="Q1025" s="3" t="s">
        <v>49</v>
      </c>
      <c r="S1025" s="3" t="s">
        <v>34</v>
      </c>
    </row>
    <row r="1026">
      <c r="A1026" s="2">
        <v>42318.71487268519</v>
      </c>
      <c r="B1026" s="3">
        <v>44.0</v>
      </c>
      <c r="C1026" s="3" t="s">
        <v>19</v>
      </c>
      <c r="D1026" s="3">
        <v>55.0</v>
      </c>
      <c r="E1026" s="3" t="s">
        <v>194</v>
      </c>
      <c r="F1026" s="3">
        <v>6.0</v>
      </c>
      <c r="G1026" s="3">
        <v>5.0</v>
      </c>
      <c r="H1026" s="3" t="s">
        <v>1410</v>
      </c>
      <c r="I1026" s="3" t="s">
        <v>1411</v>
      </c>
      <c r="J1026" s="3" t="s">
        <v>1412</v>
      </c>
      <c r="K1026" s="3" t="s">
        <v>24</v>
      </c>
      <c r="L1026" s="3">
        <v>7.0</v>
      </c>
      <c r="M1026" s="3" t="s">
        <v>25</v>
      </c>
      <c r="N1026" s="3" t="s">
        <v>1499</v>
      </c>
      <c r="O1026" s="3" t="s">
        <v>315</v>
      </c>
      <c r="P1026" s="4">
        <v>27729.0</v>
      </c>
      <c r="Q1026" s="3" t="s">
        <v>40</v>
      </c>
      <c r="S1026" s="3" t="s">
        <v>34</v>
      </c>
    </row>
    <row r="1027">
      <c r="A1027" s="2">
        <v>42318.71487268519</v>
      </c>
      <c r="B1027" s="3">
        <v>44.0</v>
      </c>
      <c r="C1027" s="3" t="s">
        <v>19</v>
      </c>
      <c r="D1027" s="3">
        <v>55.0</v>
      </c>
      <c r="E1027" s="3" t="s">
        <v>194</v>
      </c>
      <c r="F1027" s="3">
        <v>6.0</v>
      </c>
      <c r="G1027" s="3">
        <v>5.0</v>
      </c>
      <c r="H1027" s="3" t="s">
        <v>1410</v>
      </c>
      <c r="I1027" s="3" t="s">
        <v>1411</v>
      </c>
      <c r="J1027" s="3" t="s">
        <v>1412</v>
      </c>
      <c r="K1027" s="3" t="s">
        <v>24</v>
      </c>
      <c r="L1027" s="3">
        <v>8.0</v>
      </c>
      <c r="M1027" s="3" t="s">
        <v>30</v>
      </c>
      <c r="N1027" s="3" t="s">
        <v>1500</v>
      </c>
      <c r="O1027" s="3" t="s">
        <v>1403</v>
      </c>
      <c r="P1027" s="4">
        <v>23446.0</v>
      </c>
      <c r="Q1027" s="3" t="s">
        <v>132</v>
      </c>
      <c r="S1027" s="3" t="s">
        <v>34</v>
      </c>
    </row>
    <row r="1028">
      <c r="A1028" s="2">
        <v>42318.71487268519</v>
      </c>
      <c r="B1028" s="3">
        <v>44.0</v>
      </c>
      <c r="C1028" s="3" t="s">
        <v>19</v>
      </c>
      <c r="D1028" s="3">
        <v>57.0</v>
      </c>
      <c r="E1028" s="3" t="s">
        <v>211</v>
      </c>
      <c r="F1028" s="3">
        <v>6.0</v>
      </c>
      <c r="G1028" s="3">
        <v>5.0</v>
      </c>
      <c r="H1028" s="3" t="s">
        <v>1410</v>
      </c>
      <c r="I1028" s="3" t="s">
        <v>1411</v>
      </c>
      <c r="J1028" s="3" t="s">
        <v>1412</v>
      </c>
      <c r="K1028" s="3" t="s">
        <v>24</v>
      </c>
      <c r="L1028" s="3">
        <v>1.0</v>
      </c>
      <c r="M1028" s="3" t="s">
        <v>25</v>
      </c>
      <c r="N1028" s="3" t="s">
        <v>1501</v>
      </c>
      <c r="O1028" s="3" t="s">
        <v>1502</v>
      </c>
      <c r="P1028" s="4">
        <v>31550.0</v>
      </c>
      <c r="Q1028" s="3" t="s">
        <v>189</v>
      </c>
      <c r="S1028" s="3" t="s">
        <v>34</v>
      </c>
    </row>
    <row r="1029">
      <c r="A1029" s="2">
        <v>42318.71487268519</v>
      </c>
      <c r="B1029" s="3">
        <v>44.0</v>
      </c>
      <c r="C1029" s="3" t="s">
        <v>19</v>
      </c>
      <c r="D1029" s="3">
        <v>57.0</v>
      </c>
      <c r="E1029" s="3" t="s">
        <v>211</v>
      </c>
      <c r="F1029" s="3">
        <v>6.0</v>
      </c>
      <c r="G1029" s="3">
        <v>5.0</v>
      </c>
      <c r="H1029" s="3" t="s">
        <v>1410</v>
      </c>
      <c r="I1029" s="3" t="s">
        <v>1411</v>
      </c>
      <c r="J1029" s="3" t="s">
        <v>1412</v>
      </c>
      <c r="K1029" s="3" t="s">
        <v>24</v>
      </c>
      <c r="L1029" s="3">
        <v>2.0</v>
      </c>
      <c r="M1029" s="3" t="s">
        <v>30</v>
      </c>
      <c r="N1029" s="3" t="s">
        <v>1503</v>
      </c>
      <c r="O1029" s="3" t="s">
        <v>1356</v>
      </c>
      <c r="P1029" s="4">
        <v>21132.0</v>
      </c>
      <c r="Q1029" s="3" t="s">
        <v>247</v>
      </c>
      <c r="S1029" s="3" t="s">
        <v>34</v>
      </c>
    </row>
    <row r="1030">
      <c r="A1030" s="2">
        <v>42318.71487268519</v>
      </c>
      <c r="B1030" s="3">
        <v>44.0</v>
      </c>
      <c r="C1030" s="3" t="s">
        <v>19</v>
      </c>
      <c r="D1030" s="3">
        <v>57.0</v>
      </c>
      <c r="E1030" s="3" t="s">
        <v>211</v>
      </c>
      <c r="F1030" s="3">
        <v>6.0</v>
      </c>
      <c r="G1030" s="3">
        <v>5.0</v>
      </c>
      <c r="H1030" s="3" t="s">
        <v>1410</v>
      </c>
      <c r="I1030" s="3" t="s">
        <v>1411</v>
      </c>
      <c r="J1030" s="3" t="s">
        <v>1412</v>
      </c>
      <c r="K1030" s="3" t="s">
        <v>24</v>
      </c>
      <c r="L1030" s="3">
        <v>3.0</v>
      </c>
      <c r="M1030" s="3" t="s">
        <v>25</v>
      </c>
      <c r="N1030" s="3" t="s">
        <v>1504</v>
      </c>
      <c r="O1030" s="3" t="s">
        <v>1395</v>
      </c>
      <c r="P1030" s="4">
        <v>31445.0</v>
      </c>
      <c r="Q1030" s="3" t="s">
        <v>191</v>
      </c>
      <c r="S1030" s="3" t="s">
        <v>34</v>
      </c>
    </row>
    <row r="1031">
      <c r="A1031" s="2">
        <v>42318.71487268519</v>
      </c>
      <c r="B1031" s="3">
        <v>44.0</v>
      </c>
      <c r="C1031" s="3" t="s">
        <v>19</v>
      </c>
      <c r="D1031" s="3">
        <v>57.0</v>
      </c>
      <c r="E1031" s="3" t="s">
        <v>211</v>
      </c>
      <c r="F1031" s="3">
        <v>6.0</v>
      </c>
      <c r="G1031" s="3">
        <v>5.0</v>
      </c>
      <c r="H1031" s="3" t="s">
        <v>1410</v>
      </c>
      <c r="I1031" s="3" t="s">
        <v>1411</v>
      </c>
      <c r="J1031" s="3" t="s">
        <v>1412</v>
      </c>
      <c r="K1031" s="3" t="s">
        <v>24</v>
      </c>
      <c r="L1031" s="3">
        <v>4.0</v>
      </c>
      <c r="M1031" s="3" t="s">
        <v>30</v>
      </c>
      <c r="N1031" s="3" t="s">
        <v>910</v>
      </c>
      <c r="O1031" s="3" t="s">
        <v>803</v>
      </c>
      <c r="P1031" s="4">
        <v>17939.0</v>
      </c>
      <c r="Q1031" s="3" t="s">
        <v>49</v>
      </c>
      <c r="S1031" s="3" t="s">
        <v>34</v>
      </c>
    </row>
    <row r="1032">
      <c r="A1032" s="2">
        <v>42318.71487268519</v>
      </c>
      <c r="B1032" s="3">
        <v>44.0</v>
      </c>
      <c r="C1032" s="3" t="s">
        <v>19</v>
      </c>
      <c r="D1032" s="3">
        <v>57.0</v>
      </c>
      <c r="E1032" s="3" t="s">
        <v>211</v>
      </c>
      <c r="F1032" s="3">
        <v>6.0</v>
      </c>
      <c r="G1032" s="3">
        <v>5.0</v>
      </c>
      <c r="H1032" s="3" t="s">
        <v>1410</v>
      </c>
      <c r="I1032" s="3" t="s">
        <v>1411</v>
      </c>
      <c r="J1032" s="3" t="s">
        <v>1412</v>
      </c>
      <c r="K1032" s="3" t="s">
        <v>24</v>
      </c>
      <c r="L1032" s="3">
        <v>5.0</v>
      </c>
      <c r="M1032" s="3" t="s">
        <v>25</v>
      </c>
      <c r="N1032" s="3" t="s">
        <v>1505</v>
      </c>
      <c r="O1032" s="3" t="s">
        <v>1506</v>
      </c>
      <c r="P1032" s="4">
        <v>26333.0</v>
      </c>
      <c r="Q1032" s="3" t="s">
        <v>115</v>
      </c>
      <c r="S1032" s="3" t="s">
        <v>34</v>
      </c>
    </row>
    <row r="1033">
      <c r="A1033" s="2">
        <v>42318.71487268519</v>
      </c>
      <c r="B1033" s="3">
        <v>44.0</v>
      </c>
      <c r="C1033" s="3" t="s">
        <v>19</v>
      </c>
      <c r="D1033" s="3">
        <v>57.0</v>
      </c>
      <c r="E1033" s="3" t="s">
        <v>211</v>
      </c>
      <c r="F1033" s="3">
        <v>6.0</v>
      </c>
      <c r="G1033" s="3">
        <v>5.0</v>
      </c>
      <c r="H1033" s="3" t="s">
        <v>1410</v>
      </c>
      <c r="I1033" s="3" t="s">
        <v>1411</v>
      </c>
      <c r="J1033" s="3" t="s">
        <v>1412</v>
      </c>
      <c r="K1033" s="3" t="s">
        <v>24</v>
      </c>
      <c r="L1033" s="3">
        <v>6.0</v>
      </c>
      <c r="M1033" s="3" t="s">
        <v>30</v>
      </c>
      <c r="N1033" s="3" t="s">
        <v>1507</v>
      </c>
      <c r="O1033" s="3" t="s">
        <v>215</v>
      </c>
      <c r="P1033" s="4">
        <v>28186.0</v>
      </c>
      <c r="Q1033" s="3" t="s">
        <v>132</v>
      </c>
      <c r="S1033" s="3" t="s">
        <v>34</v>
      </c>
    </row>
    <row r="1034">
      <c r="A1034" s="2">
        <v>42318.71487268519</v>
      </c>
      <c r="B1034" s="3">
        <v>44.0</v>
      </c>
      <c r="C1034" s="3" t="s">
        <v>19</v>
      </c>
      <c r="D1034" s="3">
        <v>57.0</v>
      </c>
      <c r="E1034" s="3" t="s">
        <v>211</v>
      </c>
      <c r="F1034" s="3">
        <v>6.0</v>
      </c>
      <c r="G1034" s="3">
        <v>5.0</v>
      </c>
      <c r="H1034" s="3" t="s">
        <v>1410</v>
      </c>
      <c r="I1034" s="3" t="s">
        <v>1411</v>
      </c>
      <c r="J1034" s="3" t="s">
        <v>1412</v>
      </c>
      <c r="K1034" s="3" t="s">
        <v>24</v>
      </c>
      <c r="L1034" s="3">
        <v>7.0</v>
      </c>
      <c r="M1034" s="3" t="s">
        <v>25</v>
      </c>
      <c r="N1034" s="3" t="s">
        <v>1508</v>
      </c>
      <c r="O1034" s="3" t="s">
        <v>523</v>
      </c>
      <c r="P1034" s="4">
        <v>22033.0</v>
      </c>
      <c r="Q1034" s="3" t="s">
        <v>132</v>
      </c>
      <c r="S1034" s="3" t="s">
        <v>34</v>
      </c>
    </row>
    <row r="1035">
      <c r="A1035" s="2">
        <v>42318.71487268519</v>
      </c>
      <c r="B1035" s="3">
        <v>44.0</v>
      </c>
      <c r="C1035" s="3" t="s">
        <v>19</v>
      </c>
      <c r="D1035" s="3">
        <v>57.0</v>
      </c>
      <c r="E1035" s="3" t="s">
        <v>211</v>
      </c>
      <c r="F1035" s="3">
        <v>6.0</v>
      </c>
      <c r="G1035" s="3">
        <v>5.0</v>
      </c>
      <c r="H1035" s="3" t="s">
        <v>1410</v>
      </c>
      <c r="I1035" s="3" t="s">
        <v>1411</v>
      </c>
      <c r="J1035" s="3" t="s">
        <v>1412</v>
      </c>
      <c r="K1035" s="3" t="s">
        <v>24</v>
      </c>
      <c r="L1035" s="3">
        <v>8.0</v>
      </c>
      <c r="M1035" s="3" t="s">
        <v>30</v>
      </c>
      <c r="N1035" s="3" t="s">
        <v>1509</v>
      </c>
      <c r="O1035" s="3" t="s">
        <v>717</v>
      </c>
      <c r="P1035" s="4">
        <v>30479.0</v>
      </c>
      <c r="Q1035" s="3" t="s">
        <v>132</v>
      </c>
      <c r="S1035" s="3" t="s">
        <v>34</v>
      </c>
    </row>
    <row r="1036">
      <c r="A1036" s="2">
        <v>42318.71487268519</v>
      </c>
      <c r="B1036" s="3">
        <v>44.0</v>
      </c>
      <c r="C1036" s="3" t="s">
        <v>19</v>
      </c>
      <c r="D1036" s="3">
        <v>57.0</v>
      </c>
      <c r="E1036" s="3" t="s">
        <v>211</v>
      </c>
      <c r="F1036" s="3">
        <v>6.0</v>
      </c>
      <c r="G1036" s="3">
        <v>5.0</v>
      </c>
      <c r="H1036" s="3" t="s">
        <v>1410</v>
      </c>
      <c r="I1036" s="3" t="s">
        <v>1411</v>
      </c>
      <c r="J1036" s="3" t="s">
        <v>1412</v>
      </c>
      <c r="K1036" s="3" t="s">
        <v>24</v>
      </c>
      <c r="L1036" s="3">
        <v>9.0</v>
      </c>
      <c r="M1036" s="3" t="s">
        <v>25</v>
      </c>
      <c r="N1036" s="3" t="s">
        <v>318</v>
      </c>
      <c r="O1036" s="3" t="s">
        <v>42</v>
      </c>
      <c r="P1036" s="4">
        <v>29773.0</v>
      </c>
      <c r="Q1036" s="3" t="s">
        <v>132</v>
      </c>
      <c r="S1036" s="3" t="s">
        <v>34</v>
      </c>
    </row>
    <row r="1037">
      <c r="A1037" s="2">
        <v>42318.71487268519</v>
      </c>
      <c r="B1037" s="3">
        <v>44.0</v>
      </c>
      <c r="C1037" s="3" t="s">
        <v>19</v>
      </c>
      <c r="D1037" s="3">
        <v>57.0</v>
      </c>
      <c r="E1037" s="3" t="s">
        <v>211</v>
      </c>
      <c r="F1037" s="3">
        <v>6.0</v>
      </c>
      <c r="G1037" s="3">
        <v>5.0</v>
      </c>
      <c r="H1037" s="3" t="s">
        <v>1410</v>
      </c>
      <c r="I1037" s="3" t="s">
        <v>1411</v>
      </c>
      <c r="J1037" s="3" t="s">
        <v>1412</v>
      </c>
      <c r="K1037" s="3" t="s">
        <v>24</v>
      </c>
      <c r="L1037" s="3">
        <v>10.0</v>
      </c>
      <c r="M1037" s="3" t="s">
        <v>30</v>
      </c>
      <c r="N1037" s="3" t="s">
        <v>1510</v>
      </c>
      <c r="O1037" s="3" t="s">
        <v>1511</v>
      </c>
      <c r="P1037" s="4">
        <v>22502.0</v>
      </c>
      <c r="Q1037" s="3" t="s">
        <v>372</v>
      </c>
      <c r="S1037" s="3" t="s">
        <v>34</v>
      </c>
    </row>
    <row r="1038">
      <c r="A1038" s="2">
        <v>42318.71487268519</v>
      </c>
      <c r="B1038" s="3">
        <v>44.0</v>
      </c>
      <c r="C1038" s="3" t="s">
        <v>19</v>
      </c>
      <c r="D1038" s="3">
        <v>57.0</v>
      </c>
      <c r="E1038" s="3" t="s">
        <v>211</v>
      </c>
      <c r="F1038" s="3">
        <v>6.0</v>
      </c>
      <c r="G1038" s="3">
        <v>5.0</v>
      </c>
      <c r="H1038" s="3" t="s">
        <v>1410</v>
      </c>
      <c r="I1038" s="3" t="s">
        <v>1411</v>
      </c>
      <c r="J1038" s="3" t="s">
        <v>1412</v>
      </c>
      <c r="K1038" s="3" t="s">
        <v>24</v>
      </c>
      <c r="L1038" s="3">
        <v>11.0</v>
      </c>
      <c r="M1038" s="3" t="s">
        <v>25</v>
      </c>
      <c r="N1038" s="3" t="s">
        <v>1512</v>
      </c>
      <c r="O1038" s="3" t="s">
        <v>1193</v>
      </c>
      <c r="P1038" s="4">
        <v>29279.0</v>
      </c>
      <c r="Q1038" s="3" t="s">
        <v>132</v>
      </c>
      <c r="S1038" s="3" t="s">
        <v>34</v>
      </c>
    </row>
    <row r="1039">
      <c r="A1039" s="2">
        <v>42318.71487268519</v>
      </c>
      <c r="B1039" s="3">
        <v>44.0</v>
      </c>
      <c r="C1039" s="3" t="s">
        <v>19</v>
      </c>
      <c r="D1039" s="3">
        <v>57.0</v>
      </c>
      <c r="E1039" s="3" t="s">
        <v>211</v>
      </c>
      <c r="F1039" s="3">
        <v>6.0</v>
      </c>
      <c r="G1039" s="3">
        <v>5.0</v>
      </c>
      <c r="H1039" s="3" t="s">
        <v>1410</v>
      </c>
      <c r="I1039" s="3" t="s">
        <v>1411</v>
      </c>
      <c r="J1039" s="3" t="s">
        <v>1412</v>
      </c>
      <c r="K1039" s="3" t="s">
        <v>24</v>
      </c>
      <c r="L1039" s="3">
        <v>12.0</v>
      </c>
      <c r="M1039" s="3" t="s">
        <v>30</v>
      </c>
      <c r="N1039" s="3" t="s">
        <v>1513</v>
      </c>
      <c r="O1039" s="3" t="s">
        <v>1514</v>
      </c>
      <c r="P1039" s="4">
        <v>35171.0</v>
      </c>
      <c r="Q1039" s="3" t="s">
        <v>40</v>
      </c>
      <c r="S1039" s="3" t="s">
        <v>34</v>
      </c>
    </row>
    <row r="1040">
      <c r="A1040" s="2">
        <v>42318.71487268519</v>
      </c>
      <c r="B1040" s="3">
        <v>44.0</v>
      </c>
      <c r="C1040" s="3" t="s">
        <v>19</v>
      </c>
      <c r="D1040" s="3">
        <v>57.0</v>
      </c>
      <c r="E1040" s="3" t="s">
        <v>211</v>
      </c>
      <c r="F1040" s="3">
        <v>6.0</v>
      </c>
      <c r="G1040" s="3">
        <v>5.0</v>
      </c>
      <c r="H1040" s="3" t="s">
        <v>1410</v>
      </c>
      <c r="I1040" s="3" t="s">
        <v>1411</v>
      </c>
      <c r="J1040" s="3" t="s">
        <v>1412</v>
      </c>
      <c r="K1040" s="3" t="s">
        <v>24</v>
      </c>
      <c r="L1040" s="3">
        <v>13.0</v>
      </c>
      <c r="M1040" s="3" t="s">
        <v>25</v>
      </c>
      <c r="N1040" s="3" t="s">
        <v>1515</v>
      </c>
      <c r="O1040" s="3" t="s">
        <v>442</v>
      </c>
      <c r="P1040" s="4">
        <v>30525.0</v>
      </c>
      <c r="Q1040" s="3" t="s">
        <v>247</v>
      </c>
      <c r="S1040" s="3" t="s">
        <v>34</v>
      </c>
    </row>
    <row r="1041">
      <c r="A1041" s="2">
        <v>42318.71487268519</v>
      </c>
      <c r="B1041" s="3">
        <v>44.0</v>
      </c>
      <c r="C1041" s="3" t="s">
        <v>19</v>
      </c>
      <c r="D1041" s="3">
        <v>57.0</v>
      </c>
      <c r="E1041" s="3" t="s">
        <v>211</v>
      </c>
      <c r="F1041" s="3">
        <v>6.0</v>
      </c>
      <c r="G1041" s="3">
        <v>5.0</v>
      </c>
      <c r="H1041" s="3" t="s">
        <v>1410</v>
      </c>
      <c r="I1041" s="3" t="s">
        <v>1411</v>
      </c>
      <c r="J1041" s="3" t="s">
        <v>1412</v>
      </c>
      <c r="K1041" s="3" t="s">
        <v>24</v>
      </c>
      <c r="L1041" s="3">
        <v>14.0</v>
      </c>
      <c r="M1041" s="3" t="s">
        <v>30</v>
      </c>
      <c r="N1041" s="3" t="s">
        <v>1516</v>
      </c>
      <c r="O1041" s="3" t="s">
        <v>336</v>
      </c>
      <c r="P1041" s="4">
        <v>19176.0</v>
      </c>
      <c r="Q1041" s="3" t="s">
        <v>49</v>
      </c>
      <c r="S1041" s="3" t="s">
        <v>34</v>
      </c>
    </row>
    <row r="1042">
      <c r="A1042" s="2">
        <v>42318.71487268519</v>
      </c>
      <c r="B1042" s="3">
        <v>44.0</v>
      </c>
      <c r="C1042" s="3" t="s">
        <v>19</v>
      </c>
      <c r="D1042" s="3">
        <v>57.0</v>
      </c>
      <c r="E1042" s="3" t="s">
        <v>211</v>
      </c>
      <c r="F1042" s="3">
        <v>6.0</v>
      </c>
      <c r="G1042" s="3">
        <v>5.0</v>
      </c>
      <c r="H1042" s="3" t="s">
        <v>1410</v>
      </c>
      <c r="I1042" s="3" t="s">
        <v>1411</v>
      </c>
      <c r="J1042" s="3" t="s">
        <v>1412</v>
      </c>
      <c r="K1042" s="3" t="s">
        <v>24</v>
      </c>
      <c r="L1042" s="3">
        <v>15.0</v>
      </c>
      <c r="M1042" s="3" t="s">
        <v>25</v>
      </c>
      <c r="N1042" s="3" t="s">
        <v>1517</v>
      </c>
      <c r="O1042" s="3" t="s">
        <v>366</v>
      </c>
      <c r="P1042" s="4">
        <v>31134.0</v>
      </c>
      <c r="Q1042" s="3" t="s">
        <v>43</v>
      </c>
      <c r="S1042" s="3" t="s">
        <v>34</v>
      </c>
    </row>
    <row r="1043">
      <c r="A1043" s="2">
        <v>42318.71487268519</v>
      </c>
      <c r="B1043" s="3">
        <v>44.0</v>
      </c>
      <c r="C1043" s="3" t="s">
        <v>19</v>
      </c>
      <c r="D1043" s="3">
        <v>57.0</v>
      </c>
      <c r="E1043" s="3" t="s">
        <v>211</v>
      </c>
      <c r="F1043" s="3">
        <v>6.0</v>
      </c>
      <c r="G1043" s="3">
        <v>5.0</v>
      </c>
      <c r="H1043" s="3" t="s">
        <v>1410</v>
      </c>
      <c r="I1043" s="3" t="s">
        <v>1411</v>
      </c>
      <c r="J1043" s="3" t="s">
        <v>1412</v>
      </c>
      <c r="K1043" s="3" t="s">
        <v>24</v>
      </c>
      <c r="L1043" s="3">
        <v>16.0</v>
      </c>
      <c r="M1043" s="3" t="s">
        <v>30</v>
      </c>
      <c r="N1043" s="3" t="s">
        <v>1518</v>
      </c>
      <c r="O1043" s="3" t="s">
        <v>1519</v>
      </c>
      <c r="P1043" s="4">
        <v>31792.0</v>
      </c>
      <c r="Q1043" s="3" t="s">
        <v>132</v>
      </c>
      <c r="S1043" s="3" t="s">
        <v>34</v>
      </c>
    </row>
    <row r="1044">
      <c r="A1044" s="2">
        <v>42318.71487268519</v>
      </c>
      <c r="B1044" s="3">
        <v>44.0</v>
      </c>
      <c r="C1044" s="3" t="s">
        <v>19</v>
      </c>
      <c r="D1044" s="3">
        <v>57.0</v>
      </c>
      <c r="E1044" s="3" t="s">
        <v>211</v>
      </c>
      <c r="F1044" s="3">
        <v>6.0</v>
      </c>
      <c r="G1044" s="3">
        <v>5.0</v>
      </c>
      <c r="H1044" s="3" t="s">
        <v>1410</v>
      </c>
      <c r="I1044" s="3" t="s">
        <v>1411</v>
      </c>
      <c r="J1044" s="3" t="s">
        <v>1412</v>
      </c>
      <c r="K1044" s="3" t="s">
        <v>24</v>
      </c>
      <c r="L1044" s="3">
        <v>17.0</v>
      </c>
      <c r="M1044" s="3" t="s">
        <v>25</v>
      </c>
      <c r="N1044" s="3" t="s">
        <v>1516</v>
      </c>
      <c r="O1044" s="3" t="s">
        <v>458</v>
      </c>
      <c r="P1044" s="4">
        <v>31446.0</v>
      </c>
      <c r="Q1044" s="3" t="s">
        <v>132</v>
      </c>
      <c r="S1044" s="3" t="s">
        <v>34</v>
      </c>
    </row>
    <row r="1045">
      <c r="A1045" s="2">
        <v>42318.71487268519</v>
      </c>
      <c r="B1045" s="3">
        <v>44.0</v>
      </c>
      <c r="C1045" s="3" t="s">
        <v>19</v>
      </c>
      <c r="D1045" s="3">
        <v>57.0</v>
      </c>
      <c r="E1045" s="3" t="s">
        <v>211</v>
      </c>
      <c r="F1045" s="3">
        <v>6.0</v>
      </c>
      <c r="G1045" s="3">
        <v>5.0</v>
      </c>
      <c r="H1045" s="3" t="s">
        <v>1410</v>
      </c>
      <c r="I1045" s="3" t="s">
        <v>1411</v>
      </c>
      <c r="J1045" s="3" t="s">
        <v>1412</v>
      </c>
      <c r="K1045" s="3" t="s">
        <v>24</v>
      </c>
      <c r="L1045" s="3">
        <v>18.0</v>
      </c>
      <c r="M1045" s="3" t="s">
        <v>30</v>
      </c>
      <c r="N1045" s="3" t="s">
        <v>1520</v>
      </c>
      <c r="O1045" s="3" t="s">
        <v>163</v>
      </c>
      <c r="P1045" s="4">
        <v>29732.0</v>
      </c>
      <c r="Q1045" s="3" t="s">
        <v>132</v>
      </c>
      <c r="S1045" s="3" t="s">
        <v>34</v>
      </c>
    </row>
    <row r="1046">
      <c r="A1046" s="2">
        <v>42318.71487268519</v>
      </c>
      <c r="B1046" s="3">
        <v>44.0</v>
      </c>
      <c r="C1046" s="3" t="s">
        <v>19</v>
      </c>
      <c r="D1046" s="3">
        <v>57.0</v>
      </c>
      <c r="E1046" s="3" t="s">
        <v>211</v>
      </c>
      <c r="F1046" s="3">
        <v>6.0</v>
      </c>
      <c r="G1046" s="3">
        <v>5.0</v>
      </c>
      <c r="H1046" s="3" t="s">
        <v>1410</v>
      </c>
      <c r="I1046" s="3" t="s">
        <v>1411</v>
      </c>
      <c r="J1046" s="3" t="s">
        <v>1412</v>
      </c>
      <c r="K1046" s="3" t="s">
        <v>24</v>
      </c>
      <c r="L1046" s="3">
        <v>19.0</v>
      </c>
      <c r="M1046" s="3" t="s">
        <v>25</v>
      </c>
      <c r="N1046" s="3" t="s">
        <v>1521</v>
      </c>
      <c r="O1046" s="3" t="s">
        <v>1522</v>
      </c>
      <c r="P1046" s="4">
        <v>31428.0</v>
      </c>
      <c r="Q1046" s="3" t="s">
        <v>46</v>
      </c>
      <c r="S1046" s="3" t="s">
        <v>34</v>
      </c>
    </row>
    <row r="1047">
      <c r="A1047" s="2">
        <v>42318.71487268519</v>
      </c>
      <c r="B1047" s="3">
        <v>44.0</v>
      </c>
      <c r="C1047" s="3" t="s">
        <v>19</v>
      </c>
      <c r="D1047" s="3">
        <v>57.0</v>
      </c>
      <c r="E1047" s="3" t="s">
        <v>211</v>
      </c>
      <c r="F1047" s="3">
        <v>6.0</v>
      </c>
      <c r="G1047" s="3">
        <v>5.0</v>
      </c>
      <c r="H1047" s="3" t="s">
        <v>1410</v>
      </c>
      <c r="I1047" s="3" t="s">
        <v>1411</v>
      </c>
      <c r="J1047" s="3" t="s">
        <v>1412</v>
      </c>
      <c r="K1047" s="3" t="s">
        <v>24</v>
      </c>
      <c r="L1047" s="3">
        <v>20.0</v>
      </c>
      <c r="M1047" s="3" t="s">
        <v>30</v>
      </c>
      <c r="N1047" s="3" t="s">
        <v>1523</v>
      </c>
      <c r="O1047" s="3" t="s">
        <v>329</v>
      </c>
      <c r="P1047" s="4">
        <v>19385.0</v>
      </c>
      <c r="Q1047" s="3" t="s">
        <v>86</v>
      </c>
      <c r="S1047" s="3" t="s">
        <v>34</v>
      </c>
    </row>
    <row r="1048">
      <c r="A1048" s="2">
        <v>42318.71487268519</v>
      </c>
      <c r="B1048" s="3">
        <v>44.0</v>
      </c>
      <c r="C1048" s="3" t="s">
        <v>19</v>
      </c>
      <c r="D1048" s="3">
        <v>57.0</v>
      </c>
      <c r="E1048" s="3" t="s">
        <v>211</v>
      </c>
      <c r="F1048" s="3">
        <v>6.0</v>
      </c>
      <c r="G1048" s="3">
        <v>5.0</v>
      </c>
      <c r="H1048" s="3" t="s">
        <v>1410</v>
      </c>
      <c r="I1048" s="3" t="s">
        <v>1411</v>
      </c>
      <c r="J1048" s="3" t="s">
        <v>1412</v>
      </c>
      <c r="K1048" s="3" t="s">
        <v>24</v>
      </c>
      <c r="L1048" s="3">
        <v>21.0</v>
      </c>
      <c r="M1048" s="3" t="s">
        <v>25</v>
      </c>
      <c r="N1048" s="3" t="s">
        <v>1524</v>
      </c>
      <c r="O1048" s="3" t="s">
        <v>246</v>
      </c>
      <c r="P1048" s="4">
        <v>35165.0</v>
      </c>
      <c r="Q1048" s="3" t="s">
        <v>191</v>
      </c>
      <c r="S1048" s="3" t="s">
        <v>34</v>
      </c>
    </row>
    <row r="1049">
      <c r="A1049" s="2">
        <v>42318.71487268519</v>
      </c>
      <c r="B1049" s="3">
        <v>44.0</v>
      </c>
      <c r="C1049" s="3" t="s">
        <v>19</v>
      </c>
      <c r="D1049" s="3">
        <v>57.0</v>
      </c>
      <c r="E1049" s="3" t="s">
        <v>211</v>
      </c>
      <c r="F1049" s="3">
        <v>6.0</v>
      </c>
      <c r="G1049" s="3">
        <v>5.0</v>
      </c>
      <c r="H1049" s="3" t="s">
        <v>1410</v>
      </c>
      <c r="I1049" s="3" t="s">
        <v>1411</v>
      </c>
      <c r="J1049" s="3" t="s">
        <v>1412</v>
      </c>
      <c r="K1049" s="3" t="s">
        <v>24</v>
      </c>
      <c r="L1049" s="3">
        <v>22.0</v>
      </c>
      <c r="M1049" s="3" t="s">
        <v>30</v>
      </c>
      <c r="N1049" s="3" t="s">
        <v>1525</v>
      </c>
      <c r="O1049" s="3" t="s">
        <v>121</v>
      </c>
      <c r="P1049" s="4">
        <v>26777.0</v>
      </c>
      <c r="Q1049" s="3" t="s">
        <v>43</v>
      </c>
      <c r="S1049" s="3" t="s">
        <v>34</v>
      </c>
    </row>
    <row r="1050">
      <c r="A1050" s="2">
        <v>42318.71487268519</v>
      </c>
      <c r="B1050" s="3">
        <v>44.0</v>
      </c>
      <c r="C1050" s="3" t="s">
        <v>19</v>
      </c>
      <c r="D1050" s="3">
        <v>57.0</v>
      </c>
      <c r="E1050" s="3" t="s">
        <v>211</v>
      </c>
      <c r="F1050" s="3">
        <v>6.0</v>
      </c>
      <c r="G1050" s="3">
        <v>5.0</v>
      </c>
      <c r="H1050" s="3" t="s">
        <v>1410</v>
      </c>
      <c r="I1050" s="3" t="s">
        <v>1411</v>
      </c>
      <c r="J1050" s="3" t="s">
        <v>1412</v>
      </c>
      <c r="K1050" s="3" t="s">
        <v>24</v>
      </c>
      <c r="L1050" s="3">
        <v>23.0</v>
      </c>
      <c r="M1050" s="3" t="s">
        <v>25</v>
      </c>
      <c r="N1050" s="3" t="s">
        <v>1526</v>
      </c>
      <c r="O1050" s="3" t="s">
        <v>1527</v>
      </c>
      <c r="P1050" s="4">
        <v>29714.0</v>
      </c>
      <c r="Q1050" s="3" t="s">
        <v>132</v>
      </c>
      <c r="S1050" s="3" t="s">
        <v>34</v>
      </c>
    </row>
    <row r="1051">
      <c r="A1051" s="2">
        <v>42318.71487268519</v>
      </c>
      <c r="B1051" s="3">
        <v>44.0</v>
      </c>
      <c r="C1051" s="3" t="s">
        <v>19</v>
      </c>
      <c r="D1051" s="3">
        <v>57.0</v>
      </c>
      <c r="E1051" s="3" t="s">
        <v>211</v>
      </c>
      <c r="F1051" s="3">
        <v>6.0</v>
      </c>
      <c r="G1051" s="3">
        <v>5.0</v>
      </c>
      <c r="H1051" s="3" t="s">
        <v>1410</v>
      </c>
      <c r="I1051" s="3" t="s">
        <v>1411</v>
      </c>
      <c r="J1051" s="3" t="s">
        <v>1412</v>
      </c>
      <c r="K1051" s="3" t="s">
        <v>24</v>
      </c>
      <c r="L1051" s="3">
        <v>24.0</v>
      </c>
      <c r="M1051" s="3" t="s">
        <v>30</v>
      </c>
      <c r="N1051" s="3" t="s">
        <v>1528</v>
      </c>
      <c r="O1051" s="3" t="s">
        <v>1263</v>
      </c>
      <c r="P1051" s="4">
        <v>23976.0</v>
      </c>
      <c r="Q1051" s="3" t="s">
        <v>132</v>
      </c>
      <c r="S1051" s="3" t="s">
        <v>34</v>
      </c>
    </row>
    <row r="1052">
      <c r="A1052" s="2">
        <v>42318.71487268519</v>
      </c>
      <c r="B1052" s="3">
        <v>44.0</v>
      </c>
      <c r="C1052" s="3" t="s">
        <v>19</v>
      </c>
      <c r="D1052" s="3">
        <v>57.0</v>
      </c>
      <c r="E1052" s="3" t="s">
        <v>211</v>
      </c>
      <c r="F1052" s="3">
        <v>6.0</v>
      </c>
      <c r="G1052" s="3">
        <v>5.0</v>
      </c>
      <c r="H1052" s="3" t="s">
        <v>1410</v>
      </c>
      <c r="I1052" s="3" t="s">
        <v>1411</v>
      </c>
      <c r="J1052" s="3" t="s">
        <v>1412</v>
      </c>
      <c r="K1052" s="3" t="s">
        <v>24</v>
      </c>
      <c r="L1052" s="3">
        <v>25.0</v>
      </c>
      <c r="M1052" s="3" t="s">
        <v>25</v>
      </c>
      <c r="N1052" s="3" t="s">
        <v>1529</v>
      </c>
      <c r="O1052" s="3" t="s">
        <v>458</v>
      </c>
      <c r="P1052" s="4">
        <v>31892.0</v>
      </c>
      <c r="Q1052" s="3" t="s">
        <v>132</v>
      </c>
      <c r="S1052" s="3" t="s">
        <v>34</v>
      </c>
    </row>
    <row r="1053">
      <c r="A1053" s="2">
        <v>42318.71487268519</v>
      </c>
      <c r="B1053" s="3">
        <v>44.0</v>
      </c>
      <c r="C1053" s="3" t="s">
        <v>19</v>
      </c>
      <c r="D1053" s="3">
        <v>57.0</v>
      </c>
      <c r="E1053" s="3" t="s">
        <v>211</v>
      </c>
      <c r="F1053" s="3">
        <v>6.0</v>
      </c>
      <c r="G1053" s="3">
        <v>5.0</v>
      </c>
      <c r="H1053" s="3" t="s">
        <v>1410</v>
      </c>
      <c r="I1053" s="3" t="s">
        <v>1411</v>
      </c>
      <c r="J1053" s="3" t="s">
        <v>1412</v>
      </c>
      <c r="K1053" s="3" t="s">
        <v>24</v>
      </c>
      <c r="L1053" s="3">
        <v>26.0</v>
      </c>
      <c r="M1053" s="3" t="s">
        <v>30</v>
      </c>
      <c r="N1053" s="3" t="s">
        <v>1530</v>
      </c>
      <c r="O1053" s="3" t="s">
        <v>1021</v>
      </c>
      <c r="P1053" s="4">
        <v>30570.0</v>
      </c>
      <c r="Q1053" s="3" t="s">
        <v>40</v>
      </c>
      <c r="S1053" s="3" t="s">
        <v>34</v>
      </c>
    </row>
    <row r="1054">
      <c r="A1054" s="2">
        <v>42318.71487268519</v>
      </c>
      <c r="B1054" s="3">
        <v>44.0</v>
      </c>
      <c r="C1054" s="3" t="s">
        <v>19</v>
      </c>
      <c r="D1054" s="3">
        <v>57.0</v>
      </c>
      <c r="E1054" s="3" t="s">
        <v>211</v>
      </c>
      <c r="F1054" s="3">
        <v>6.0</v>
      </c>
      <c r="G1054" s="3">
        <v>5.0</v>
      </c>
      <c r="H1054" s="3" t="s">
        <v>1410</v>
      </c>
      <c r="I1054" s="3" t="s">
        <v>1411</v>
      </c>
      <c r="J1054" s="3" t="s">
        <v>1412</v>
      </c>
      <c r="K1054" s="3" t="s">
        <v>24</v>
      </c>
      <c r="L1054" s="3">
        <v>27.0</v>
      </c>
      <c r="M1054" s="3" t="s">
        <v>25</v>
      </c>
      <c r="N1054" s="3" t="s">
        <v>1531</v>
      </c>
      <c r="O1054" s="3" t="s">
        <v>1016</v>
      </c>
      <c r="P1054" s="4">
        <v>31006.0</v>
      </c>
      <c r="Q1054" s="3" t="s">
        <v>132</v>
      </c>
      <c r="S1054" s="3" t="s">
        <v>34</v>
      </c>
    </row>
    <row r="1055">
      <c r="A1055" s="2">
        <v>42318.71487268519</v>
      </c>
      <c r="B1055" s="3">
        <v>44.0</v>
      </c>
      <c r="C1055" s="3" t="s">
        <v>19</v>
      </c>
      <c r="D1055" s="3">
        <v>57.0</v>
      </c>
      <c r="E1055" s="3" t="s">
        <v>211</v>
      </c>
      <c r="F1055" s="3">
        <v>6.0</v>
      </c>
      <c r="G1055" s="3">
        <v>5.0</v>
      </c>
      <c r="H1055" s="3" t="s">
        <v>1410</v>
      </c>
      <c r="I1055" s="3" t="s">
        <v>1411</v>
      </c>
      <c r="J1055" s="3" t="s">
        <v>1412</v>
      </c>
      <c r="K1055" s="3" t="s">
        <v>24</v>
      </c>
      <c r="L1055" s="3">
        <v>28.0</v>
      </c>
      <c r="M1055" s="3" t="s">
        <v>30</v>
      </c>
      <c r="N1055" s="3" t="s">
        <v>1532</v>
      </c>
      <c r="O1055" s="3" t="s">
        <v>885</v>
      </c>
      <c r="P1055" s="4">
        <v>32433.0</v>
      </c>
      <c r="Q1055" s="3" t="s">
        <v>247</v>
      </c>
      <c r="S1055" s="3" t="s">
        <v>34</v>
      </c>
    </row>
    <row r="1056">
      <c r="A1056" s="2">
        <v>42318.71487268519</v>
      </c>
      <c r="B1056" s="3">
        <v>44.0</v>
      </c>
      <c r="C1056" s="3" t="s">
        <v>19</v>
      </c>
      <c r="D1056" s="3">
        <v>57.0</v>
      </c>
      <c r="E1056" s="3" t="s">
        <v>211</v>
      </c>
      <c r="F1056" s="3">
        <v>6.0</v>
      </c>
      <c r="G1056" s="3">
        <v>5.0</v>
      </c>
      <c r="H1056" s="3" t="s">
        <v>1410</v>
      </c>
      <c r="I1056" s="3" t="s">
        <v>1411</v>
      </c>
      <c r="J1056" s="3" t="s">
        <v>1412</v>
      </c>
      <c r="K1056" s="3" t="s">
        <v>24</v>
      </c>
      <c r="L1056" s="3">
        <v>29.0</v>
      </c>
      <c r="M1056" s="3" t="s">
        <v>25</v>
      </c>
      <c r="N1056" s="3" t="s">
        <v>1533</v>
      </c>
      <c r="O1056" s="3" t="s">
        <v>1050</v>
      </c>
      <c r="P1056" s="4">
        <v>30543.0</v>
      </c>
      <c r="Q1056" s="3" t="s">
        <v>132</v>
      </c>
      <c r="S1056" s="3" t="s">
        <v>34</v>
      </c>
    </row>
    <row r="1057">
      <c r="A1057" s="2">
        <v>42318.71487268519</v>
      </c>
      <c r="B1057" s="3">
        <v>44.0</v>
      </c>
      <c r="C1057" s="3" t="s">
        <v>19</v>
      </c>
      <c r="D1057" s="3">
        <v>57.0</v>
      </c>
      <c r="E1057" s="3" t="s">
        <v>211</v>
      </c>
      <c r="F1057" s="3">
        <v>6.0</v>
      </c>
      <c r="G1057" s="3">
        <v>5.0</v>
      </c>
      <c r="H1057" s="3" t="s">
        <v>1410</v>
      </c>
      <c r="I1057" s="3" t="s">
        <v>1411</v>
      </c>
      <c r="J1057" s="3" t="s">
        <v>1412</v>
      </c>
      <c r="K1057" s="3" t="s">
        <v>24</v>
      </c>
      <c r="L1057" s="3">
        <v>30.0</v>
      </c>
      <c r="M1057" s="3" t="s">
        <v>30</v>
      </c>
      <c r="N1057" s="3" t="s">
        <v>1534</v>
      </c>
      <c r="O1057" s="3" t="s">
        <v>423</v>
      </c>
      <c r="P1057" s="4">
        <v>16117.0</v>
      </c>
      <c r="Q1057" s="3" t="s">
        <v>49</v>
      </c>
      <c r="S1057" s="3" t="s">
        <v>34</v>
      </c>
    </row>
    <row r="1058">
      <c r="A1058" s="2">
        <v>42318.71487268519</v>
      </c>
      <c r="B1058" s="3">
        <v>44.0</v>
      </c>
      <c r="C1058" s="3" t="s">
        <v>19</v>
      </c>
      <c r="D1058" s="3">
        <v>57.0</v>
      </c>
      <c r="E1058" s="3" t="s">
        <v>211</v>
      </c>
      <c r="F1058" s="3">
        <v>6.0</v>
      </c>
      <c r="G1058" s="3">
        <v>5.0</v>
      </c>
      <c r="H1058" s="3" t="s">
        <v>1410</v>
      </c>
      <c r="I1058" s="3" t="s">
        <v>1411</v>
      </c>
      <c r="J1058" s="3" t="s">
        <v>1412</v>
      </c>
      <c r="K1058" s="3" t="s">
        <v>24</v>
      </c>
      <c r="L1058" s="3">
        <v>31.0</v>
      </c>
      <c r="M1058" s="3" t="s">
        <v>25</v>
      </c>
      <c r="N1058" s="3" t="s">
        <v>1535</v>
      </c>
      <c r="O1058" s="3" t="s">
        <v>1536</v>
      </c>
      <c r="P1058" s="4">
        <v>25518.0</v>
      </c>
      <c r="Q1058" s="3" t="s">
        <v>132</v>
      </c>
      <c r="S1058" s="3" t="s">
        <v>34</v>
      </c>
    </row>
    <row r="1059">
      <c r="A1059" s="2">
        <v>42318.71487268519</v>
      </c>
      <c r="B1059" s="3">
        <v>44.0</v>
      </c>
      <c r="C1059" s="3" t="s">
        <v>19</v>
      </c>
      <c r="D1059" s="3">
        <v>57.0</v>
      </c>
      <c r="E1059" s="3" t="s">
        <v>211</v>
      </c>
      <c r="F1059" s="3">
        <v>6.0</v>
      </c>
      <c r="G1059" s="3">
        <v>5.0</v>
      </c>
      <c r="H1059" s="3" t="s">
        <v>1410</v>
      </c>
      <c r="I1059" s="3" t="s">
        <v>1411</v>
      </c>
      <c r="J1059" s="3" t="s">
        <v>1412</v>
      </c>
      <c r="K1059" s="3" t="s">
        <v>24</v>
      </c>
      <c r="L1059" s="3">
        <v>32.0</v>
      </c>
      <c r="M1059" s="3" t="s">
        <v>30</v>
      </c>
      <c r="N1059" s="3" t="s">
        <v>1537</v>
      </c>
      <c r="O1059" s="3" t="s">
        <v>93</v>
      </c>
      <c r="P1059" s="4">
        <v>21208.0</v>
      </c>
      <c r="Q1059" s="3" t="s">
        <v>75</v>
      </c>
      <c r="S1059" s="3" t="s">
        <v>34</v>
      </c>
    </row>
    <row r="1060">
      <c r="A1060" s="2">
        <v>42318.71487268519</v>
      </c>
      <c r="B1060" s="3">
        <v>44.0</v>
      </c>
      <c r="C1060" s="3" t="s">
        <v>19</v>
      </c>
      <c r="D1060" s="3">
        <v>57.0</v>
      </c>
      <c r="E1060" s="3" t="s">
        <v>211</v>
      </c>
      <c r="F1060" s="3">
        <v>6.0</v>
      </c>
      <c r="G1060" s="3">
        <v>5.0</v>
      </c>
      <c r="H1060" s="3" t="s">
        <v>1410</v>
      </c>
      <c r="I1060" s="3" t="s">
        <v>1411</v>
      </c>
      <c r="J1060" s="3" t="s">
        <v>1412</v>
      </c>
      <c r="K1060" s="3" t="s">
        <v>24</v>
      </c>
      <c r="L1060" s="3">
        <v>33.0</v>
      </c>
      <c r="M1060" s="3" t="s">
        <v>25</v>
      </c>
      <c r="N1060" s="3" t="s">
        <v>1510</v>
      </c>
      <c r="O1060" s="3" t="s">
        <v>1538</v>
      </c>
      <c r="P1060" s="4">
        <v>22804.0</v>
      </c>
      <c r="Q1060" s="3" t="s">
        <v>228</v>
      </c>
      <c r="S1060" s="3" t="s">
        <v>34</v>
      </c>
    </row>
    <row r="1061">
      <c r="A1061" s="2">
        <v>42318.71487268519</v>
      </c>
      <c r="B1061" s="3">
        <v>44.0</v>
      </c>
      <c r="C1061" s="3" t="s">
        <v>19</v>
      </c>
      <c r="D1061" s="3">
        <v>57.0</v>
      </c>
      <c r="E1061" s="3" t="s">
        <v>211</v>
      </c>
      <c r="F1061" s="3">
        <v>6.0</v>
      </c>
      <c r="G1061" s="3">
        <v>5.0</v>
      </c>
      <c r="H1061" s="3" t="s">
        <v>1410</v>
      </c>
      <c r="I1061" s="3" t="s">
        <v>1411</v>
      </c>
      <c r="J1061" s="3" t="s">
        <v>1412</v>
      </c>
      <c r="K1061" s="3" t="s">
        <v>24</v>
      </c>
      <c r="L1061" s="3">
        <v>34.0</v>
      </c>
      <c r="M1061" s="3" t="s">
        <v>30</v>
      </c>
      <c r="N1061" s="3" t="s">
        <v>1539</v>
      </c>
      <c r="O1061" s="3" t="s">
        <v>885</v>
      </c>
      <c r="P1061" s="4">
        <v>32610.0</v>
      </c>
      <c r="Q1061" s="3" t="s">
        <v>372</v>
      </c>
      <c r="S1061" s="3" t="s">
        <v>34</v>
      </c>
    </row>
    <row r="1062">
      <c r="A1062" s="2">
        <v>42318.71487268519</v>
      </c>
      <c r="B1062" s="3">
        <v>44.0</v>
      </c>
      <c r="C1062" s="3" t="s">
        <v>19</v>
      </c>
      <c r="D1062" s="3">
        <v>67.0</v>
      </c>
      <c r="E1062" s="3" t="s">
        <v>271</v>
      </c>
      <c r="F1062" s="3">
        <v>6.0</v>
      </c>
      <c r="G1062" s="3">
        <v>5.0</v>
      </c>
      <c r="H1062" s="3" t="s">
        <v>1410</v>
      </c>
      <c r="I1062" s="3" t="s">
        <v>1411</v>
      </c>
      <c r="J1062" s="3" t="s">
        <v>1412</v>
      </c>
      <c r="K1062" s="3" t="s">
        <v>24</v>
      </c>
      <c r="L1062" s="3">
        <v>1.0</v>
      </c>
      <c r="M1062" s="3" t="s">
        <v>25</v>
      </c>
      <c r="N1062" s="3" t="s">
        <v>1540</v>
      </c>
      <c r="O1062" s="3" t="s">
        <v>42</v>
      </c>
      <c r="P1062" s="4">
        <v>32815.0</v>
      </c>
      <c r="Q1062" s="3" t="s">
        <v>40</v>
      </c>
      <c r="S1062" s="3" t="s">
        <v>34</v>
      </c>
    </row>
    <row r="1063">
      <c r="A1063" s="2">
        <v>42318.71487268519</v>
      </c>
      <c r="B1063" s="3">
        <v>44.0</v>
      </c>
      <c r="C1063" s="3" t="s">
        <v>19</v>
      </c>
      <c r="D1063" s="3">
        <v>67.0</v>
      </c>
      <c r="E1063" s="3" t="s">
        <v>271</v>
      </c>
      <c r="F1063" s="3">
        <v>6.0</v>
      </c>
      <c r="G1063" s="3">
        <v>5.0</v>
      </c>
      <c r="H1063" s="3" t="s">
        <v>1410</v>
      </c>
      <c r="I1063" s="3" t="s">
        <v>1411</v>
      </c>
      <c r="J1063" s="3" t="s">
        <v>1412</v>
      </c>
      <c r="K1063" s="3" t="s">
        <v>24</v>
      </c>
      <c r="L1063" s="3">
        <v>2.0</v>
      </c>
      <c r="M1063" s="3" t="s">
        <v>30</v>
      </c>
      <c r="N1063" s="3" t="s">
        <v>1541</v>
      </c>
      <c r="O1063" s="3" t="s">
        <v>76</v>
      </c>
      <c r="P1063" s="4">
        <v>26510.0</v>
      </c>
      <c r="Q1063" s="3" t="s">
        <v>352</v>
      </c>
      <c r="S1063" s="3" t="s">
        <v>34</v>
      </c>
    </row>
    <row r="1064">
      <c r="A1064" s="2">
        <v>42318.71487268519</v>
      </c>
      <c r="B1064" s="3">
        <v>44.0</v>
      </c>
      <c r="C1064" s="3" t="s">
        <v>19</v>
      </c>
      <c r="D1064" s="3">
        <v>67.0</v>
      </c>
      <c r="E1064" s="3" t="s">
        <v>271</v>
      </c>
      <c r="F1064" s="3">
        <v>6.0</v>
      </c>
      <c r="G1064" s="3">
        <v>5.0</v>
      </c>
      <c r="H1064" s="3" t="s">
        <v>1410</v>
      </c>
      <c r="I1064" s="3" t="s">
        <v>1411</v>
      </c>
      <c r="J1064" s="3" t="s">
        <v>1412</v>
      </c>
      <c r="K1064" s="3" t="s">
        <v>24</v>
      </c>
      <c r="L1064" s="3">
        <v>3.0</v>
      </c>
      <c r="M1064" s="3" t="s">
        <v>25</v>
      </c>
      <c r="N1064" s="3" t="s">
        <v>1542</v>
      </c>
      <c r="O1064" s="3" t="s">
        <v>243</v>
      </c>
      <c r="P1064" s="4">
        <v>33559.0</v>
      </c>
      <c r="Q1064" s="3" t="s">
        <v>40</v>
      </c>
      <c r="S1064" s="3" t="s">
        <v>34</v>
      </c>
    </row>
    <row r="1065">
      <c r="A1065" s="2">
        <v>42318.71487268519</v>
      </c>
      <c r="B1065" s="3">
        <v>44.0</v>
      </c>
      <c r="C1065" s="3" t="s">
        <v>19</v>
      </c>
      <c r="D1065" s="3">
        <v>67.0</v>
      </c>
      <c r="E1065" s="3" t="s">
        <v>271</v>
      </c>
      <c r="F1065" s="3">
        <v>6.0</v>
      </c>
      <c r="G1065" s="3">
        <v>5.0</v>
      </c>
      <c r="H1065" s="3" t="s">
        <v>1410</v>
      </c>
      <c r="I1065" s="3" t="s">
        <v>1411</v>
      </c>
      <c r="J1065" s="3" t="s">
        <v>1412</v>
      </c>
      <c r="K1065" s="3" t="s">
        <v>24</v>
      </c>
      <c r="L1065" s="3">
        <v>4.0</v>
      </c>
      <c r="M1065" s="3" t="s">
        <v>30</v>
      </c>
      <c r="N1065" s="3" t="s">
        <v>1543</v>
      </c>
      <c r="O1065" s="3" t="s">
        <v>995</v>
      </c>
      <c r="P1065" s="4">
        <v>33337.0</v>
      </c>
      <c r="Q1065" s="3" t="s">
        <v>132</v>
      </c>
      <c r="S1065" s="3" t="s">
        <v>34</v>
      </c>
    </row>
    <row r="1066">
      <c r="A1066" s="2">
        <v>42318.71487268519</v>
      </c>
      <c r="B1066" s="3">
        <v>44.0</v>
      </c>
      <c r="C1066" s="3" t="s">
        <v>19</v>
      </c>
      <c r="D1066" s="3">
        <v>67.0</v>
      </c>
      <c r="E1066" s="3" t="s">
        <v>271</v>
      </c>
      <c r="F1066" s="3">
        <v>6.0</v>
      </c>
      <c r="G1066" s="3">
        <v>5.0</v>
      </c>
      <c r="H1066" s="3" t="s">
        <v>1410</v>
      </c>
      <c r="I1066" s="3" t="s">
        <v>1411</v>
      </c>
      <c r="J1066" s="3" t="s">
        <v>1412</v>
      </c>
      <c r="K1066" s="3" t="s">
        <v>24</v>
      </c>
      <c r="L1066" s="3">
        <v>5.0</v>
      </c>
      <c r="M1066" s="3" t="s">
        <v>25</v>
      </c>
      <c r="N1066" s="3" t="s">
        <v>318</v>
      </c>
      <c r="O1066" s="3" t="s">
        <v>54</v>
      </c>
      <c r="P1066" s="4">
        <v>31521.0</v>
      </c>
      <c r="Q1066" s="3" t="s">
        <v>372</v>
      </c>
      <c r="S1066" s="3" t="s">
        <v>34</v>
      </c>
    </row>
    <row r="1067">
      <c r="A1067" s="2">
        <v>42318.71487268519</v>
      </c>
      <c r="B1067" s="3">
        <v>44.0</v>
      </c>
      <c r="C1067" s="3" t="s">
        <v>19</v>
      </c>
      <c r="D1067" s="3">
        <v>67.0</v>
      </c>
      <c r="E1067" s="3" t="s">
        <v>271</v>
      </c>
      <c r="F1067" s="3">
        <v>6.0</v>
      </c>
      <c r="G1067" s="3">
        <v>5.0</v>
      </c>
      <c r="H1067" s="3" t="s">
        <v>1410</v>
      </c>
      <c r="I1067" s="3" t="s">
        <v>1411</v>
      </c>
      <c r="J1067" s="3" t="s">
        <v>1412</v>
      </c>
      <c r="K1067" s="3" t="s">
        <v>24</v>
      </c>
      <c r="L1067" s="3">
        <v>6.0</v>
      </c>
      <c r="M1067" s="3" t="s">
        <v>30</v>
      </c>
      <c r="N1067" s="3" t="s">
        <v>1544</v>
      </c>
      <c r="O1067" s="3" t="s">
        <v>63</v>
      </c>
      <c r="P1067" s="4">
        <v>28761.0</v>
      </c>
      <c r="Q1067" s="3" t="s">
        <v>169</v>
      </c>
      <c r="S1067" s="3" t="s">
        <v>34</v>
      </c>
    </row>
    <row r="1068">
      <c r="A1068" s="2">
        <v>42318.71487268519</v>
      </c>
      <c r="B1068" s="3">
        <v>44.0</v>
      </c>
      <c r="C1068" s="3" t="s">
        <v>19</v>
      </c>
      <c r="D1068" s="3">
        <v>67.0</v>
      </c>
      <c r="E1068" s="3" t="s">
        <v>271</v>
      </c>
      <c r="F1068" s="3">
        <v>6.0</v>
      </c>
      <c r="G1068" s="3">
        <v>5.0</v>
      </c>
      <c r="H1068" s="3" t="s">
        <v>1410</v>
      </c>
      <c r="I1068" s="3" t="s">
        <v>1411</v>
      </c>
      <c r="J1068" s="3" t="s">
        <v>1412</v>
      </c>
      <c r="K1068" s="3" t="s">
        <v>24</v>
      </c>
      <c r="L1068" s="3">
        <v>7.0</v>
      </c>
      <c r="M1068" s="3" t="s">
        <v>25</v>
      </c>
      <c r="N1068" s="3" t="s">
        <v>1545</v>
      </c>
      <c r="O1068" s="3" t="s">
        <v>359</v>
      </c>
      <c r="P1068" s="4">
        <v>25786.0</v>
      </c>
      <c r="Q1068" s="3" t="s">
        <v>115</v>
      </c>
      <c r="S1068" s="3" t="s">
        <v>34</v>
      </c>
    </row>
    <row r="1069">
      <c r="A1069" s="2">
        <v>42318.71487268519</v>
      </c>
      <c r="B1069" s="3">
        <v>44.0</v>
      </c>
      <c r="C1069" s="3" t="s">
        <v>19</v>
      </c>
      <c r="D1069" s="3">
        <v>67.0</v>
      </c>
      <c r="E1069" s="3" t="s">
        <v>271</v>
      </c>
      <c r="F1069" s="3">
        <v>6.0</v>
      </c>
      <c r="G1069" s="3">
        <v>5.0</v>
      </c>
      <c r="H1069" s="3" t="s">
        <v>1410</v>
      </c>
      <c r="I1069" s="3" t="s">
        <v>1411</v>
      </c>
      <c r="J1069" s="3" t="s">
        <v>1412</v>
      </c>
      <c r="K1069" s="3" t="s">
        <v>24</v>
      </c>
      <c r="L1069" s="3">
        <v>8.0</v>
      </c>
      <c r="M1069" s="3" t="s">
        <v>30</v>
      </c>
      <c r="N1069" s="3" t="s">
        <v>1546</v>
      </c>
      <c r="O1069" s="3" t="s">
        <v>1547</v>
      </c>
      <c r="P1069" s="4">
        <v>22891.0</v>
      </c>
      <c r="Q1069" s="3" t="s">
        <v>189</v>
      </c>
      <c r="S1069" s="3" t="s">
        <v>34</v>
      </c>
    </row>
    <row r="1070">
      <c r="A1070" s="2">
        <v>42318.71487268519</v>
      </c>
      <c r="B1070" s="3">
        <v>44.0</v>
      </c>
      <c r="C1070" s="3" t="s">
        <v>19</v>
      </c>
      <c r="D1070" s="3">
        <v>67.0</v>
      </c>
      <c r="E1070" s="3" t="s">
        <v>271</v>
      </c>
      <c r="F1070" s="3">
        <v>6.0</v>
      </c>
      <c r="G1070" s="3">
        <v>5.0</v>
      </c>
      <c r="H1070" s="3" t="s">
        <v>1410</v>
      </c>
      <c r="I1070" s="3" t="s">
        <v>1411</v>
      </c>
      <c r="J1070" s="3" t="s">
        <v>1412</v>
      </c>
      <c r="K1070" s="3" t="s">
        <v>24</v>
      </c>
      <c r="L1070" s="3">
        <v>9.0</v>
      </c>
      <c r="M1070" s="3" t="s">
        <v>25</v>
      </c>
      <c r="N1070" s="3" t="s">
        <v>1548</v>
      </c>
      <c r="O1070" s="3" t="s">
        <v>1549</v>
      </c>
      <c r="P1070" s="4">
        <v>30360.0</v>
      </c>
      <c r="Q1070" s="3" t="s">
        <v>55</v>
      </c>
      <c r="S1070" s="3" t="s">
        <v>34</v>
      </c>
    </row>
    <row r="1071">
      <c r="A1071" s="2">
        <v>42318.71487268519</v>
      </c>
      <c r="B1071" s="3">
        <v>44.0</v>
      </c>
      <c r="C1071" s="3" t="s">
        <v>19</v>
      </c>
      <c r="D1071" s="3">
        <v>67.0</v>
      </c>
      <c r="E1071" s="3" t="s">
        <v>271</v>
      </c>
      <c r="F1071" s="3">
        <v>6.0</v>
      </c>
      <c r="G1071" s="3">
        <v>5.0</v>
      </c>
      <c r="H1071" s="3" t="s">
        <v>1410</v>
      </c>
      <c r="I1071" s="3" t="s">
        <v>1411</v>
      </c>
      <c r="J1071" s="3" t="s">
        <v>1412</v>
      </c>
      <c r="K1071" s="3" t="s">
        <v>24</v>
      </c>
      <c r="L1071" s="3">
        <v>10.0</v>
      </c>
      <c r="M1071" s="3" t="s">
        <v>30</v>
      </c>
      <c r="N1071" s="3" t="s">
        <v>1550</v>
      </c>
      <c r="O1071" s="3" t="s">
        <v>81</v>
      </c>
      <c r="P1071" s="4">
        <v>24680.0</v>
      </c>
      <c r="Q1071" s="3" t="s">
        <v>75</v>
      </c>
      <c r="S1071" s="3" t="s">
        <v>34</v>
      </c>
    </row>
    <row r="1072">
      <c r="A1072" s="2">
        <v>42318.71487268519</v>
      </c>
      <c r="B1072" s="3">
        <v>44.0</v>
      </c>
      <c r="C1072" s="3" t="s">
        <v>19</v>
      </c>
      <c r="D1072" s="3">
        <v>67.0</v>
      </c>
      <c r="E1072" s="3" t="s">
        <v>271</v>
      </c>
      <c r="F1072" s="3">
        <v>6.0</v>
      </c>
      <c r="G1072" s="3">
        <v>5.0</v>
      </c>
      <c r="H1072" s="3" t="s">
        <v>1410</v>
      </c>
      <c r="I1072" s="3" t="s">
        <v>1411</v>
      </c>
      <c r="J1072" s="3" t="s">
        <v>1412</v>
      </c>
      <c r="K1072" s="3" t="s">
        <v>24</v>
      </c>
      <c r="L1072" s="3">
        <v>11.0</v>
      </c>
      <c r="M1072" s="3" t="s">
        <v>25</v>
      </c>
      <c r="N1072" s="3" t="s">
        <v>1551</v>
      </c>
      <c r="O1072" s="3" t="s">
        <v>69</v>
      </c>
      <c r="P1072" s="4">
        <v>19882.0</v>
      </c>
      <c r="Q1072" s="3" t="s">
        <v>96</v>
      </c>
      <c r="S1072" s="3" t="s">
        <v>34</v>
      </c>
    </row>
    <row r="1073">
      <c r="A1073" s="2">
        <v>42318.71487268519</v>
      </c>
      <c r="B1073" s="3">
        <v>44.0</v>
      </c>
      <c r="C1073" s="3" t="s">
        <v>19</v>
      </c>
      <c r="D1073" s="3">
        <v>67.0</v>
      </c>
      <c r="E1073" s="3" t="s">
        <v>271</v>
      </c>
      <c r="F1073" s="3">
        <v>6.0</v>
      </c>
      <c r="G1073" s="3">
        <v>5.0</v>
      </c>
      <c r="H1073" s="3" t="s">
        <v>1410</v>
      </c>
      <c r="I1073" s="3" t="s">
        <v>1411</v>
      </c>
      <c r="J1073" s="3" t="s">
        <v>1412</v>
      </c>
      <c r="K1073" s="3" t="s">
        <v>24</v>
      </c>
      <c r="L1073" s="3">
        <v>12.0</v>
      </c>
      <c r="M1073" s="3" t="s">
        <v>30</v>
      </c>
      <c r="N1073" s="3" t="s">
        <v>1552</v>
      </c>
      <c r="O1073" s="3" t="s">
        <v>225</v>
      </c>
      <c r="P1073" s="4">
        <v>22656.0</v>
      </c>
      <c r="Q1073" s="3" t="s">
        <v>40</v>
      </c>
      <c r="S1073" s="3" t="s">
        <v>34</v>
      </c>
    </row>
    <row r="1074">
      <c r="A1074" s="2">
        <v>42318.71487268519</v>
      </c>
      <c r="B1074" s="3">
        <v>44.0</v>
      </c>
      <c r="C1074" s="3" t="s">
        <v>19</v>
      </c>
      <c r="D1074" s="3">
        <v>67.0</v>
      </c>
      <c r="E1074" s="3" t="s">
        <v>271</v>
      </c>
      <c r="F1074" s="3">
        <v>6.0</v>
      </c>
      <c r="G1074" s="3">
        <v>5.0</v>
      </c>
      <c r="H1074" s="3" t="s">
        <v>1410</v>
      </c>
      <c r="I1074" s="3" t="s">
        <v>1411</v>
      </c>
      <c r="J1074" s="3" t="s">
        <v>1412</v>
      </c>
      <c r="K1074" s="3" t="s">
        <v>24</v>
      </c>
      <c r="L1074" s="3">
        <v>13.0</v>
      </c>
      <c r="M1074" s="3" t="s">
        <v>25</v>
      </c>
      <c r="N1074" s="3" t="s">
        <v>1553</v>
      </c>
      <c r="O1074" s="3" t="s">
        <v>458</v>
      </c>
      <c r="P1074" s="4">
        <v>31304.0</v>
      </c>
      <c r="Q1074" s="3" t="s">
        <v>79</v>
      </c>
      <c r="S1074" s="3" t="s">
        <v>34</v>
      </c>
    </row>
    <row r="1075">
      <c r="A1075" s="2">
        <v>42318.71487268519</v>
      </c>
      <c r="B1075" s="3">
        <v>44.0</v>
      </c>
      <c r="C1075" s="3" t="s">
        <v>19</v>
      </c>
      <c r="D1075" s="3">
        <v>67.0</v>
      </c>
      <c r="E1075" s="3" t="s">
        <v>271</v>
      </c>
      <c r="F1075" s="3">
        <v>6.0</v>
      </c>
      <c r="G1075" s="3">
        <v>5.0</v>
      </c>
      <c r="H1075" s="3" t="s">
        <v>1410</v>
      </c>
      <c r="I1075" s="3" t="s">
        <v>1411</v>
      </c>
      <c r="J1075" s="3" t="s">
        <v>1412</v>
      </c>
      <c r="K1075" s="3" t="s">
        <v>24</v>
      </c>
      <c r="L1075" s="3">
        <v>14.0</v>
      </c>
      <c r="M1075" s="3" t="s">
        <v>30</v>
      </c>
      <c r="N1075" s="3" t="s">
        <v>1554</v>
      </c>
      <c r="O1075" s="3" t="s">
        <v>355</v>
      </c>
      <c r="P1075" s="4">
        <v>24064.0</v>
      </c>
      <c r="Q1075" s="3" t="s">
        <v>115</v>
      </c>
      <c r="S1075" s="3" t="s">
        <v>34</v>
      </c>
    </row>
    <row r="1076">
      <c r="A1076" s="2">
        <v>42318.71487268519</v>
      </c>
      <c r="B1076" s="3">
        <v>44.0</v>
      </c>
      <c r="C1076" s="3" t="s">
        <v>19</v>
      </c>
      <c r="D1076" s="3">
        <v>67.0</v>
      </c>
      <c r="E1076" s="3" t="s">
        <v>271</v>
      </c>
      <c r="F1076" s="3">
        <v>6.0</v>
      </c>
      <c r="G1076" s="3">
        <v>5.0</v>
      </c>
      <c r="H1076" s="3" t="s">
        <v>1410</v>
      </c>
      <c r="I1076" s="3" t="s">
        <v>1411</v>
      </c>
      <c r="J1076" s="3" t="s">
        <v>1412</v>
      </c>
      <c r="K1076" s="3" t="s">
        <v>24</v>
      </c>
      <c r="L1076" s="3">
        <v>15.0</v>
      </c>
      <c r="M1076" s="3" t="s">
        <v>25</v>
      </c>
      <c r="N1076" s="3" t="s">
        <v>1555</v>
      </c>
      <c r="O1076" s="3" t="s">
        <v>218</v>
      </c>
      <c r="P1076" s="4">
        <v>23059.0</v>
      </c>
      <c r="Q1076" s="3" t="s">
        <v>37</v>
      </c>
      <c r="S1076" s="3" t="s">
        <v>34</v>
      </c>
    </row>
    <row r="1077">
      <c r="A1077" s="2">
        <v>42318.71487268519</v>
      </c>
      <c r="B1077" s="3">
        <v>44.0</v>
      </c>
      <c r="C1077" s="3" t="s">
        <v>19</v>
      </c>
      <c r="D1077" s="3">
        <v>67.0</v>
      </c>
      <c r="E1077" s="3" t="s">
        <v>271</v>
      </c>
      <c r="F1077" s="3">
        <v>6.0</v>
      </c>
      <c r="G1077" s="3">
        <v>5.0</v>
      </c>
      <c r="H1077" s="3" t="s">
        <v>1410</v>
      </c>
      <c r="I1077" s="3" t="s">
        <v>1411</v>
      </c>
      <c r="J1077" s="3" t="s">
        <v>1412</v>
      </c>
      <c r="K1077" s="3" t="s">
        <v>24</v>
      </c>
      <c r="L1077" s="3">
        <v>16.0</v>
      </c>
      <c r="M1077" s="3" t="s">
        <v>30</v>
      </c>
      <c r="N1077" s="3" t="s">
        <v>1556</v>
      </c>
      <c r="O1077" s="3" t="s">
        <v>1557</v>
      </c>
      <c r="P1077" s="4">
        <v>30169.0</v>
      </c>
      <c r="Q1077" s="3" t="s">
        <v>132</v>
      </c>
      <c r="S1077" s="3" t="s">
        <v>34</v>
      </c>
    </row>
    <row r="1078">
      <c r="A1078" s="2">
        <v>42318.71487268519</v>
      </c>
      <c r="B1078" s="3">
        <v>44.0</v>
      </c>
      <c r="C1078" s="3" t="s">
        <v>19</v>
      </c>
      <c r="D1078" s="3">
        <v>67.0</v>
      </c>
      <c r="E1078" s="3" t="s">
        <v>271</v>
      </c>
      <c r="F1078" s="3">
        <v>6.0</v>
      </c>
      <c r="G1078" s="3">
        <v>5.0</v>
      </c>
      <c r="H1078" s="3" t="s">
        <v>1410</v>
      </c>
      <c r="I1078" s="3" t="s">
        <v>1411</v>
      </c>
      <c r="J1078" s="3" t="s">
        <v>1412</v>
      </c>
      <c r="K1078" s="3" t="s">
        <v>24</v>
      </c>
      <c r="L1078" s="3">
        <v>17.0</v>
      </c>
      <c r="M1078" s="3" t="s">
        <v>25</v>
      </c>
      <c r="N1078" s="3" t="s">
        <v>1558</v>
      </c>
      <c r="O1078" s="3" t="s">
        <v>533</v>
      </c>
      <c r="P1078" s="4">
        <v>32770.0</v>
      </c>
      <c r="Q1078" s="3" t="s">
        <v>228</v>
      </c>
      <c r="S1078" s="3" t="s">
        <v>34</v>
      </c>
    </row>
    <row r="1079">
      <c r="A1079" s="2">
        <v>42318.71487268519</v>
      </c>
      <c r="B1079" s="3">
        <v>44.0</v>
      </c>
      <c r="C1079" s="3" t="s">
        <v>19</v>
      </c>
      <c r="D1079" s="3">
        <v>67.0</v>
      </c>
      <c r="E1079" s="3" t="s">
        <v>271</v>
      </c>
      <c r="F1079" s="3">
        <v>6.0</v>
      </c>
      <c r="G1079" s="3">
        <v>5.0</v>
      </c>
      <c r="H1079" s="3" t="s">
        <v>1410</v>
      </c>
      <c r="I1079" s="3" t="s">
        <v>1411</v>
      </c>
      <c r="J1079" s="3" t="s">
        <v>1412</v>
      </c>
      <c r="K1079" s="3" t="s">
        <v>24</v>
      </c>
      <c r="L1079" s="3">
        <v>18.0</v>
      </c>
      <c r="M1079" s="3" t="s">
        <v>30</v>
      </c>
      <c r="N1079" s="3" t="s">
        <v>747</v>
      </c>
      <c r="O1079" s="3" t="s">
        <v>1099</v>
      </c>
      <c r="P1079" s="4">
        <v>27538.0</v>
      </c>
      <c r="Q1079" s="3" t="s">
        <v>132</v>
      </c>
      <c r="S1079" s="3" t="s">
        <v>34</v>
      </c>
    </row>
    <row r="1080">
      <c r="A1080" s="2">
        <v>42318.71487268519</v>
      </c>
      <c r="B1080" s="3">
        <v>44.0</v>
      </c>
      <c r="C1080" s="3" t="s">
        <v>19</v>
      </c>
      <c r="D1080" s="3">
        <v>67.0</v>
      </c>
      <c r="E1080" s="3" t="s">
        <v>271</v>
      </c>
      <c r="F1080" s="3">
        <v>6.0</v>
      </c>
      <c r="G1080" s="3">
        <v>5.0</v>
      </c>
      <c r="H1080" s="3" t="s">
        <v>1410</v>
      </c>
      <c r="I1080" s="3" t="s">
        <v>1411</v>
      </c>
      <c r="J1080" s="3" t="s">
        <v>1412</v>
      </c>
      <c r="K1080" s="3" t="s">
        <v>24</v>
      </c>
      <c r="L1080" s="3">
        <v>19.0</v>
      </c>
      <c r="M1080" s="3" t="s">
        <v>25</v>
      </c>
      <c r="N1080" s="3" t="s">
        <v>1559</v>
      </c>
      <c r="O1080" s="3" t="s">
        <v>442</v>
      </c>
      <c r="P1080" s="4">
        <v>30504.0</v>
      </c>
      <c r="Q1080" s="3" t="s">
        <v>372</v>
      </c>
      <c r="S1080" s="3" t="s">
        <v>34</v>
      </c>
    </row>
    <row r="1081">
      <c r="A1081" s="2">
        <v>42318.71487268519</v>
      </c>
      <c r="B1081" s="3">
        <v>44.0</v>
      </c>
      <c r="C1081" s="3" t="s">
        <v>19</v>
      </c>
      <c r="D1081" s="3">
        <v>67.0</v>
      </c>
      <c r="E1081" s="3" t="s">
        <v>271</v>
      </c>
      <c r="F1081" s="3">
        <v>6.0</v>
      </c>
      <c r="G1081" s="3">
        <v>5.0</v>
      </c>
      <c r="H1081" s="3" t="s">
        <v>1410</v>
      </c>
      <c r="I1081" s="3" t="s">
        <v>1411</v>
      </c>
      <c r="J1081" s="3" t="s">
        <v>1412</v>
      </c>
      <c r="K1081" s="3" t="s">
        <v>24</v>
      </c>
      <c r="L1081" s="3">
        <v>20.0</v>
      </c>
      <c r="M1081" s="3" t="s">
        <v>30</v>
      </c>
      <c r="N1081" s="3" t="s">
        <v>1560</v>
      </c>
      <c r="O1081" s="3" t="s">
        <v>1561</v>
      </c>
      <c r="P1081" s="4">
        <v>33781.0</v>
      </c>
      <c r="Q1081" s="3" t="s">
        <v>40</v>
      </c>
      <c r="S1081" s="3" t="s">
        <v>34</v>
      </c>
    </row>
    <row r="1082">
      <c r="A1082" s="2">
        <v>42318.71487268519</v>
      </c>
      <c r="B1082" s="3">
        <v>44.0</v>
      </c>
      <c r="C1082" s="3" t="s">
        <v>19</v>
      </c>
      <c r="D1082" s="3">
        <v>67.0</v>
      </c>
      <c r="E1082" s="3" t="s">
        <v>271</v>
      </c>
      <c r="F1082" s="3">
        <v>6.0</v>
      </c>
      <c r="G1082" s="3">
        <v>5.0</v>
      </c>
      <c r="H1082" s="3" t="s">
        <v>1410</v>
      </c>
      <c r="I1082" s="3" t="s">
        <v>1411</v>
      </c>
      <c r="J1082" s="3" t="s">
        <v>1412</v>
      </c>
      <c r="K1082" s="3" t="s">
        <v>24</v>
      </c>
      <c r="L1082" s="3">
        <v>21.0</v>
      </c>
      <c r="M1082" s="3" t="s">
        <v>25</v>
      </c>
      <c r="N1082" s="3" t="s">
        <v>1562</v>
      </c>
      <c r="O1082" s="3" t="s">
        <v>319</v>
      </c>
      <c r="P1082" s="4">
        <v>28158.0</v>
      </c>
      <c r="Q1082" s="3" t="s">
        <v>352</v>
      </c>
      <c r="S1082" s="3" t="s">
        <v>34</v>
      </c>
    </row>
    <row r="1083">
      <c r="A1083" s="2">
        <v>42318.71487268519</v>
      </c>
      <c r="B1083" s="3">
        <v>44.0</v>
      </c>
      <c r="C1083" s="3" t="s">
        <v>19</v>
      </c>
      <c r="D1083" s="3">
        <v>67.0</v>
      </c>
      <c r="E1083" s="3" t="s">
        <v>271</v>
      </c>
      <c r="F1083" s="3">
        <v>6.0</v>
      </c>
      <c r="G1083" s="3">
        <v>5.0</v>
      </c>
      <c r="H1083" s="3" t="s">
        <v>1410</v>
      </c>
      <c r="I1083" s="3" t="s">
        <v>1411</v>
      </c>
      <c r="J1083" s="3" t="s">
        <v>1412</v>
      </c>
      <c r="K1083" s="3" t="s">
        <v>24</v>
      </c>
      <c r="L1083" s="3">
        <v>22.0</v>
      </c>
      <c r="M1083" s="3" t="s">
        <v>30</v>
      </c>
      <c r="N1083" s="3" t="s">
        <v>1563</v>
      </c>
      <c r="O1083" s="3" t="s">
        <v>1564</v>
      </c>
      <c r="P1083" s="4">
        <v>31223.0</v>
      </c>
      <c r="Q1083" s="3" t="s">
        <v>169</v>
      </c>
      <c r="S1083" s="3" t="s">
        <v>34</v>
      </c>
    </row>
    <row r="1084">
      <c r="A1084" s="2">
        <v>42318.71487268519</v>
      </c>
      <c r="B1084" s="3">
        <v>44.0</v>
      </c>
      <c r="C1084" s="3" t="s">
        <v>19</v>
      </c>
      <c r="D1084" s="3">
        <v>67.0</v>
      </c>
      <c r="E1084" s="3" t="s">
        <v>271</v>
      </c>
      <c r="F1084" s="3">
        <v>6.0</v>
      </c>
      <c r="G1084" s="3">
        <v>5.0</v>
      </c>
      <c r="H1084" s="3" t="s">
        <v>1410</v>
      </c>
      <c r="I1084" s="3" t="s">
        <v>1411</v>
      </c>
      <c r="J1084" s="3" t="s">
        <v>1412</v>
      </c>
      <c r="K1084" s="3" t="s">
        <v>24</v>
      </c>
      <c r="L1084" s="3">
        <v>23.0</v>
      </c>
      <c r="M1084" s="3" t="s">
        <v>25</v>
      </c>
      <c r="N1084" s="3" t="s">
        <v>1565</v>
      </c>
      <c r="O1084" s="3" t="s">
        <v>281</v>
      </c>
      <c r="P1084" s="4">
        <v>27400.0</v>
      </c>
      <c r="Q1084" s="3" t="s">
        <v>189</v>
      </c>
      <c r="S1084" s="3" t="s">
        <v>34</v>
      </c>
    </row>
    <row r="1085">
      <c r="A1085" s="2">
        <v>42318.71487268519</v>
      </c>
      <c r="B1085" s="3">
        <v>44.0</v>
      </c>
      <c r="C1085" s="3" t="s">
        <v>19</v>
      </c>
      <c r="D1085" s="3">
        <v>67.0</v>
      </c>
      <c r="E1085" s="3" t="s">
        <v>271</v>
      </c>
      <c r="F1085" s="3">
        <v>6.0</v>
      </c>
      <c r="G1085" s="3">
        <v>5.0</v>
      </c>
      <c r="H1085" s="3" t="s">
        <v>1410</v>
      </c>
      <c r="I1085" s="3" t="s">
        <v>1411</v>
      </c>
      <c r="J1085" s="3" t="s">
        <v>1412</v>
      </c>
      <c r="K1085" s="3" t="s">
        <v>24</v>
      </c>
      <c r="L1085" s="3">
        <v>24.0</v>
      </c>
      <c r="M1085" s="3" t="s">
        <v>30</v>
      </c>
      <c r="N1085" s="3" t="s">
        <v>1566</v>
      </c>
      <c r="O1085" s="3" t="s">
        <v>93</v>
      </c>
      <c r="P1085" s="4">
        <v>14338.0</v>
      </c>
      <c r="Q1085" s="3" t="s">
        <v>113</v>
      </c>
      <c r="S1085" s="3" t="s">
        <v>34</v>
      </c>
    </row>
    <row r="1086">
      <c r="A1086" s="2">
        <v>42318.71487268519</v>
      </c>
      <c r="B1086" s="3">
        <v>44.0</v>
      </c>
      <c r="C1086" s="3" t="s">
        <v>19</v>
      </c>
      <c r="D1086" s="3">
        <v>67.0</v>
      </c>
      <c r="E1086" s="3" t="s">
        <v>271</v>
      </c>
      <c r="F1086" s="3">
        <v>6.0</v>
      </c>
      <c r="G1086" s="3">
        <v>5.0</v>
      </c>
      <c r="H1086" s="3" t="s">
        <v>1410</v>
      </c>
      <c r="I1086" s="3" t="s">
        <v>1411</v>
      </c>
      <c r="J1086" s="3" t="s">
        <v>1412</v>
      </c>
      <c r="K1086" s="3" t="s">
        <v>24</v>
      </c>
      <c r="L1086" s="3">
        <v>25.0</v>
      </c>
      <c r="M1086" s="3" t="s">
        <v>25</v>
      </c>
      <c r="N1086" s="3" t="s">
        <v>1567</v>
      </c>
      <c r="O1086" s="3" t="s">
        <v>1568</v>
      </c>
      <c r="P1086" s="4">
        <v>32695.0</v>
      </c>
      <c r="Q1086" s="3" t="s">
        <v>191</v>
      </c>
      <c r="S1086" s="3" t="s">
        <v>34</v>
      </c>
    </row>
    <row r="1087">
      <c r="A1087" s="2">
        <v>42318.71487268519</v>
      </c>
      <c r="B1087" s="3">
        <v>44.0</v>
      </c>
      <c r="C1087" s="3" t="s">
        <v>19</v>
      </c>
      <c r="D1087" s="3">
        <v>67.0</v>
      </c>
      <c r="E1087" s="3" t="s">
        <v>271</v>
      </c>
      <c r="F1087" s="3">
        <v>6.0</v>
      </c>
      <c r="G1087" s="3">
        <v>5.0</v>
      </c>
      <c r="H1087" s="3" t="s">
        <v>1410</v>
      </c>
      <c r="I1087" s="3" t="s">
        <v>1411</v>
      </c>
      <c r="J1087" s="3" t="s">
        <v>1412</v>
      </c>
      <c r="K1087" s="3" t="s">
        <v>24</v>
      </c>
      <c r="L1087" s="3">
        <v>26.0</v>
      </c>
      <c r="M1087" s="3" t="s">
        <v>30</v>
      </c>
      <c r="N1087" s="3" t="s">
        <v>1569</v>
      </c>
      <c r="O1087" s="3" t="s">
        <v>456</v>
      </c>
      <c r="P1087" s="4">
        <v>33449.0</v>
      </c>
      <c r="Q1087" s="3" t="s">
        <v>40</v>
      </c>
      <c r="S1087" s="3" t="s">
        <v>34</v>
      </c>
    </row>
    <row r="1088">
      <c r="A1088" s="2">
        <v>42318.71487268519</v>
      </c>
      <c r="B1088" s="3">
        <v>44.0</v>
      </c>
      <c r="C1088" s="3" t="s">
        <v>19</v>
      </c>
      <c r="D1088" s="3">
        <v>67.0</v>
      </c>
      <c r="E1088" s="3" t="s">
        <v>271</v>
      </c>
      <c r="F1088" s="3">
        <v>6.0</v>
      </c>
      <c r="G1088" s="3">
        <v>5.0</v>
      </c>
      <c r="H1088" s="3" t="s">
        <v>1410</v>
      </c>
      <c r="I1088" s="3" t="s">
        <v>1411</v>
      </c>
      <c r="J1088" s="3" t="s">
        <v>1412</v>
      </c>
      <c r="K1088" s="3" t="s">
        <v>24</v>
      </c>
      <c r="L1088" s="3">
        <v>27.0</v>
      </c>
      <c r="M1088" s="3" t="s">
        <v>25</v>
      </c>
      <c r="N1088" s="3" t="s">
        <v>1544</v>
      </c>
      <c r="O1088" s="3" t="s">
        <v>119</v>
      </c>
      <c r="P1088" s="4">
        <v>24997.0</v>
      </c>
      <c r="Q1088" s="3" t="s">
        <v>169</v>
      </c>
      <c r="S1088" s="3" t="s">
        <v>34</v>
      </c>
    </row>
    <row r="1089">
      <c r="A1089" s="2">
        <v>42318.71487268519</v>
      </c>
      <c r="B1089" s="3">
        <v>44.0</v>
      </c>
      <c r="C1089" s="3" t="s">
        <v>19</v>
      </c>
      <c r="D1089" s="3">
        <v>67.0</v>
      </c>
      <c r="E1089" s="3" t="s">
        <v>271</v>
      </c>
      <c r="F1089" s="3">
        <v>6.0</v>
      </c>
      <c r="G1089" s="3">
        <v>5.0</v>
      </c>
      <c r="H1089" s="3" t="s">
        <v>1410</v>
      </c>
      <c r="I1089" s="3" t="s">
        <v>1411</v>
      </c>
      <c r="J1089" s="3" t="s">
        <v>1412</v>
      </c>
      <c r="K1089" s="3" t="s">
        <v>24</v>
      </c>
      <c r="L1089" s="3">
        <v>28.0</v>
      </c>
      <c r="M1089" s="3" t="s">
        <v>30</v>
      </c>
      <c r="N1089" s="3" t="s">
        <v>318</v>
      </c>
      <c r="O1089" s="3" t="s">
        <v>1360</v>
      </c>
      <c r="P1089" s="4">
        <v>31260.0</v>
      </c>
      <c r="Q1089" s="3" t="s">
        <v>228</v>
      </c>
      <c r="S1089" s="3" t="s">
        <v>34</v>
      </c>
    </row>
    <row r="1090">
      <c r="A1090" s="2">
        <v>42318.71487268519</v>
      </c>
      <c r="B1090" s="3">
        <v>44.0</v>
      </c>
      <c r="C1090" s="3" t="s">
        <v>19</v>
      </c>
      <c r="D1090" s="3">
        <v>67.0</v>
      </c>
      <c r="E1090" s="3" t="s">
        <v>271</v>
      </c>
      <c r="F1090" s="3">
        <v>6.0</v>
      </c>
      <c r="G1090" s="3">
        <v>5.0</v>
      </c>
      <c r="H1090" s="3" t="s">
        <v>1410</v>
      </c>
      <c r="I1090" s="3" t="s">
        <v>1411</v>
      </c>
      <c r="J1090" s="3" t="s">
        <v>1412</v>
      </c>
      <c r="K1090" s="3" t="s">
        <v>24</v>
      </c>
      <c r="L1090" s="3">
        <v>29.0</v>
      </c>
      <c r="M1090" s="3" t="s">
        <v>25</v>
      </c>
      <c r="N1090" s="3" t="s">
        <v>1570</v>
      </c>
      <c r="O1090" s="3" t="s">
        <v>1571</v>
      </c>
      <c r="P1090" s="4">
        <v>25941.0</v>
      </c>
      <c r="Q1090" s="3" t="s">
        <v>43</v>
      </c>
      <c r="S1090" s="3" t="s">
        <v>34</v>
      </c>
    </row>
    <row r="1091">
      <c r="A1091" s="2">
        <v>42318.71487268519</v>
      </c>
      <c r="B1091" s="3">
        <v>44.0</v>
      </c>
      <c r="C1091" s="3" t="s">
        <v>19</v>
      </c>
      <c r="D1091" s="3">
        <v>67.0</v>
      </c>
      <c r="E1091" s="3" t="s">
        <v>271</v>
      </c>
      <c r="F1091" s="3">
        <v>6.0</v>
      </c>
      <c r="G1091" s="3">
        <v>5.0</v>
      </c>
      <c r="H1091" s="3" t="s">
        <v>1410</v>
      </c>
      <c r="I1091" s="3" t="s">
        <v>1411</v>
      </c>
      <c r="J1091" s="3" t="s">
        <v>1412</v>
      </c>
      <c r="K1091" s="3" t="s">
        <v>24</v>
      </c>
      <c r="L1091" s="3">
        <v>30.0</v>
      </c>
      <c r="M1091" s="3" t="s">
        <v>30</v>
      </c>
      <c r="N1091" s="3" t="s">
        <v>1445</v>
      </c>
      <c r="O1091" s="3" t="s">
        <v>329</v>
      </c>
      <c r="P1091" s="4">
        <v>23505.0</v>
      </c>
      <c r="Q1091" s="3" t="s">
        <v>40</v>
      </c>
      <c r="S1091" s="3" t="s">
        <v>34</v>
      </c>
    </row>
    <row r="1092">
      <c r="A1092" s="2">
        <v>42318.71487268519</v>
      </c>
      <c r="B1092" s="3">
        <v>44.0</v>
      </c>
      <c r="C1092" s="3" t="s">
        <v>19</v>
      </c>
      <c r="D1092" s="3">
        <v>67.0</v>
      </c>
      <c r="E1092" s="3" t="s">
        <v>271</v>
      </c>
      <c r="F1092" s="3">
        <v>6.0</v>
      </c>
      <c r="G1092" s="3">
        <v>5.0</v>
      </c>
      <c r="H1092" s="3" t="s">
        <v>1410</v>
      </c>
      <c r="I1092" s="3" t="s">
        <v>1411</v>
      </c>
      <c r="J1092" s="3" t="s">
        <v>1412</v>
      </c>
      <c r="K1092" s="3" t="s">
        <v>24</v>
      </c>
      <c r="L1092" s="3">
        <v>31.0</v>
      </c>
      <c r="M1092" s="3" t="s">
        <v>25</v>
      </c>
      <c r="N1092" s="3" t="s">
        <v>1572</v>
      </c>
      <c r="O1092" s="3" t="s">
        <v>1573</v>
      </c>
      <c r="P1092" s="4">
        <v>29824.0</v>
      </c>
      <c r="Q1092" s="3" t="s">
        <v>115</v>
      </c>
      <c r="S1092" s="3" t="s">
        <v>34</v>
      </c>
    </row>
    <row r="1093">
      <c r="A1093" s="2">
        <v>42318.71487268519</v>
      </c>
      <c r="B1093" s="3">
        <v>44.0</v>
      </c>
      <c r="C1093" s="3" t="s">
        <v>19</v>
      </c>
      <c r="D1093" s="3">
        <v>67.0</v>
      </c>
      <c r="E1093" s="3" t="s">
        <v>271</v>
      </c>
      <c r="F1093" s="3">
        <v>6.0</v>
      </c>
      <c r="G1093" s="3">
        <v>5.0</v>
      </c>
      <c r="H1093" s="3" t="s">
        <v>1410</v>
      </c>
      <c r="I1093" s="3" t="s">
        <v>1411</v>
      </c>
      <c r="J1093" s="3" t="s">
        <v>1412</v>
      </c>
      <c r="K1093" s="3" t="s">
        <v>24</v>
      </c>
      <c r="L1093" s="3">
        <v>32.0</v>
      </c>
      <c r="M1093" s="3" t="s">
        <v>30</v>
      </c>
      <c r="N1093" s="3" t="s">
        <v>1574</v>
      </c>
      <c r="O1093" s="3" t="s">
        <v>1575</v>
      </c>
      <c r="P1093" s="4">
        <v>20805.0</v>
      </c>
      <c r="Q1093" s="3" t="s">
        <v>153</v>
      </c>
      <c r="S1093" s="3" t="s">
        <v>34</v>
      </c>
    </row>
    <row r="1094">
      <c r="A1094" s="2">
        <v>42318.71487268519</v>
      </c>
      <c r="B1094" s="3">
        <v>44.0</v>
      </c>
      <c r="C1094" s="3" t="s">
        <v>19</v>
      </c>
      <c r="D1094" s="3">
        <v>67.0</v>
      </c>
      <c r="E1094" s="3" t="s">
        <v>271</v>
      </c>
      <c r="F1094" s="3">
        <v>6.0</v>
      </c>
      <c r="G1094" s="3">
        <v>5.0</v>
      </c>
      <c r="H1094" s="3" t="s">
        <v>1410</v>
      </c>
      <c r="I1094" s="3" t="s">
        <v>1411</v>
      </c>
      <c r="J1094" s="3" t="s">
        <v>1412</v>
      </c>
      <c r="K1094" s="3" t="s">
        <v>24</v>
      </c>
      <c r="L1094" s="3">
        <v>33.0</v>
      </c>
      <c r="M1094" s="3" t="s">
        <v>25</v>
      </c>
      <c r="N1094" s="3" t="s">
        <v>1576</v>
      </c>
      <c r="O1094" s="3" t="s">
        <v>1577</v>
      </c>
      <c r="P1094" s="4">
        <v>24309.0</v>
      </c>
      <c r="Q1094" s="3" t="s">
        <v>110</v>
      </c>
      <c r="S1094" s="3" t="s">
        <v>34</v>
      </c>
    </row>
    <row r="1095">
      <c r="A1095" s="2">
        <v>42318.71487268519</v>
      </c>
      <c r="B1095" s="3">
        <v>44.0</v>
      </c>
      <c r="C1095" s="3" t="s">
        <v>19</v>
      </c>
      <c r="D1095" s="3">
        <v>67.0</v>
      </c>
      <c r="E1095" s="3" t="s">
        <v>271</v>
      </c>
      <c r="F1095" s="3">
        <v>6.0</v>
      </c>
      <c r="G1095" s="3">
        <v>5.0</v>
      </c>
      <c r="H1095" s="3" t="s">
        <v>1410</v>
      </c>
      <c r="I1095" s="3" t="s">
        <v>1411</v>
      </c>
      <c r="J1095" s="3" t="s">
        <v>1412</v>
      </c>
      <c r="K1095" s="3" t="s">
        <v>24</v>
      </c>
      <c r="L1095" s="3">
        <v>34.0</v>
      </c>
      <c r="M1095" s="3" t="s">
        <v>30</v>
      </c>
      <c r="N1095" s="3" t="s">
        <v>1540</v>
      </c>
      <c r="O1095" s="3" t="s">
        <v>1547</v>
      </c>
      <c r="P1095" s="4">
        <v>20893.0</v>
      </c>
      <c r="Q1095" s="3" t="s">
        <v>83</v>
      </c>
      <c r="S1095" s="3" t="s">
        <v>34</v>
      </c>
    </row>
    <row r="1096">
      <c r="A1096" s="2">
        <v>42318.71487268519</v>
      </c>
      <c r="B1096" s="3">
        <v>44.0</v>
      </c>
      <c r="C1096" s="3" t="s">
        <v>19</v>
      </c>
      <c r="D1096" s="3">
        <v>67.0</v>
      </c>
      <c r="E1096" s="3" t="s">
        <v>271</v>
      </c>
      <c r="F1096" s="3">
        <v>6.0</v>
      </c>
      <c r="G1096" s="3">
        <v>5.0</v>
      </c>
      <c r="H1096" s="3" t="s">
        <v>1410</v>
      </c>
      <c r="I1096" s="3" t="s">
        <v>1411</v>
      </c>
      <c r="J1096" s="3" t="s">
        <v>1412</v>
      </c>
      <c r="K1096" s="3" t="s">
        <v>24</v>
      </c>
      <c r="L1096" s="3">
        <v>35.0</v>
      </c>
      <c r="M1096" s="3" t="s">
        <v>25</v>
      </c>
      <c r="N1096" s="3" t="s">
        <v>1578</v>
      </c>
      <c r="O1096" s="3" t="s">
        <v>1579</v>
      </c>
      <c r="P1096" s="4">
        <v>30315.0</v>
      </c>
      <c r="Q1096" s="3" t="s">
        <v>55</v>
      </c>
      <c r="S1096" s="3" t="s">
        <v>34</v>
      </c>
    </row>
    <row r="1097">
      <c r="A1097" s="2">
        <v>42318.71487268519</v>
      </c>
      <c r="B1097" s="3">
        <v>44.0</v>
      </c>
      <c r="C1097" s="3" t="s">
        <v>19</v>
      </c>
      <c r="D1097" s="3">
        <v>68.0</v>
      </c>
      <c r="E1097" s="3" t="s">
        <v>330</v>
      </c>
      <c r="F1097" s="3">
        <v>6.0</v>
      </c>
      <c r="G1097" s="3">
        <v>5.0</v>
      </c>
      <c r="H1097" s="3" t="s">
        <v>1410</v>
      </c>
      <c r="I1097" s="3" t="s">
        <v>1411</v>
      </c>
      <c r="J1097" s="3" t="s">
        <v>1412</v>
      </c>
      <c r="K1097" s="3" t="s">
        <v>24</v>
      </c>
      <c r="L1097" s="3">
        <v>1.0</v>
      </c>
      <c r="M1097" s="3" t="s">
        <v>25</v>
      </c>
      <c r="N1097" s="3" t="s">
        <v>1580</v>
      </c>
      <c r="O1097" s="3" t="s">
        <v>664</v>
      </c>
      <c r="P1097" s="4">
        <v>24942.0</v>
      </c>
      <c r="Q1097" s="3" t="s">
        <v>72</v>
      </c>
      <c r="S1097" s="3" t="s">
        <v>34</v>
      </c>
    </row>
    <row r="1098">
      <c r="A1098" s="2">
        <v>42318.71487268519</v>
      </c>
      <c r="B1098" s="3">
        <v>44.0</v>
      </c>
      <c r="C1098" s="3" t="s">
        <v>19</v>
      </c>
      <c r="D1098" s="3">
        <v>68.0</v>
      </c>
      <c r="E1098" s="3" t="s">
        <v>330</v>
      </c>
      <c r="F1098" s="3">
        <v>6.0</v>
      </c>
      <c r="G1098" s="3">
        <v>5.0</v>
      </c>
      <c r="H1098" s="3" t="s">
        <v>1410</v>
      </c>
      <c r="I1098" s="3" t="s">
        <v>1411</v>
      </c>
      <c r="J1098" s="3" t="s">
        <v>1412</v>
      </c>
      <c r="K1098" s="3" t="s">
        <v>24</v>
      </c>
      <c r="L1098" s="3">
        <v>2.0</v>
      </c>
      <c r="M1098" s="3" t="s">
        <v>30</v>
      </c>
      <c r="N1098" s="3" t="s">
        <v>1581</v>
      </c>
      <c r="O1098" s="3" t="s">
        <v>431</v>
      </c>
      <c r="P1098" s="4">
        <v>22050.0</v>
      </c>
      <c r="Q1098" s="3" t="s">
        <v>132</v>
      </c>
      <c r="S1098" s="3" t="s">
        <v>34</v>
      </c>
    </row>
    <row r="1099">
      <c r="A1099" s="2">
        <v>42318.71487268519</v>
      </c>
      <c r="B1099" s="3">
        <v>44.0</v>
      </c>
      <c r="C1099" s="3" t="s">
        <v>19</v>
      </c>
      <c r="D1099" s="3">
        <v>68.0</v>
      </c>
      <c r="E1099" s="3" t="s">
        <v>330</v>
      </c>
      <c r="F1099" s="3">
        <v>6.0</v>
      </c>
      <c r="G1099" s="3">
        <v>5.0</v>
      </c>
      <c r="H1099" s="3" t="s">
        <v>1410</v>
      </c>
      <c r="I1099" s="3" t="s">
        <v>1411</v>
      </c>
      <c r="J1099" s="3" t="s">
        <v>1412</v>
      </c>
      <c r="K1099" s="3" t="s">
        <v>24</v>
      </c>
      <c r="L1099" s="3">
        <v>3.0</v>
      </c>
      <c r="M1099" s="3" t="s">
        <v>25</v>
      </c>
      <c r="N1099" s="3" t="s">
        <v>1582</v>
      </c>
      <c r="O1099" s="3" t="s">
        <v>1583</v>
      </c>
      <c r="P1099" s="4">
        <v>27896.0</v>
      </c>
      <c r="Q1099" s="3" t="s">
        <v>1159</v>
      </c>
      <c r="S1099" s="3" t="s">
        <v>34</v>
      </c>
    </row>
    <row r="1100">
      <c r="A1100" s="2">
        <v>42318.71487268519</v>
      </c>
      <c r="B1100" s="3">
        <v>44.0</v>
      </c>
      <c r="C1100" s="3" t="s">
        <v>19</v>
      </c>
      <c r="D1100" s="3">
        <v>68.0</v>
      </c>
      <c r="E1100" s="3" t="s">
        <v>330</v>
      </c>
      <c r="F1100" s="3">
        <v>6.0</v>
      </c>
      <c r="G1100" s="3">
        <v>5.0</v>
      </c>
      <c r="H1100" s="3" t="s">
        <v>1410</v>
      </c>
      <c r="I1100" s="3" t="s">
        <v>1411</v>
      </c>
      <c r="J1100" s="3" t="s">
        <v>1412</v>
      </c>
      <c r="K1100" s="3" t="s">
        <v>24</v>
      </c>
      <c r="L1100" s="3">
        <v>4.0</v>
      </c>
      <c r="M1100" s="3" t="s">
        <v>30</v>
      </c>
      <c r="N1100" s="3" t="s">
        <v>1584</v>
      </c>
      <c r="O1100" s="3" t="s">
        <v>307</v>
      </c>
      <c r="P1100" s="4">
        <v>23446.0</v>
      </c>
      <c r="Q1100" s="3" t="s">
        <v>75</v>
      </c>
      <c r="S1100" s="3" t="s">
        <v>34</v>
      </c>
    </row>
    <row r="1101">
      <c r="A1101" s="2">
        <v>42318.71487268519</v>
      </c>
      <c r="B1101" s="3">
        <v>44.0</v>
      </c>
      <c r="C1101" s="3" t="s">
        <v>19</v>
      </c>
      <c r="D1101" s="3">
        <v>68.0</v>
      </c>
      <c r="E1101" s="3" t="s">
        <v>330</v>
      </c>
      <c r="F1101" s="3">
        <v>6.0</v>
      </c>
      <c r="G1101" s="3">
        <v>5.0</v>
      </c>
      <c r="H1101" s="3" t="s">
        <v>1410</v>
      </c>
      <c r="I1101" s="3" t="s">
        <v>1411</v>
      </c>
      <c r="J1101" s="3" t="s">
        <v>1412</v>
      </c>
      <c r="K1101" s="3" t="s">
        <v>24</v>
      </c>
      <c r="L1101" s="3">
        <v>5.0</v>
      </c>
      <c r="M1101" s="3" t="s">
        <v>25</v>
      </c>
      <c r="N1101" s="3" t="s">
        <v>950</v>
      </c>
      <c r="O1101" s="3" t="s">
        <v>100</v>
      </c>
      <c r="P1101" s="4">
        <v>26193.0</v>
      </c>
      <c r="Q1101" s="3" t="s">
        <v>79</v>
      </c>
      <c r="S1101" s="3" t="s">
        <v>34</v>
      </c>
    </row>
    <row r="1102">
      <c r="A1102" s="2">
        <v>42318.71487268519</v>
      </c>
      <c r="B1102" s="3">
        <v>44.0</v>
      </c>
      <c r="C1102" s="3" t="s">
        <v>19</v>
      </c>
      <c r="D1102" s="3">
        <v>68.0</v>
      </c>
      <c r="E1102" s="3" t="s">
        <v>330</v>
      </c>
      <c r="F1102" s="3">
        <v>6.0</v>
      </c>
      <c r="G1102" s="3">
        <v>5.0</v>
      </c>
      <c r="H1102" s="3" t="s">
        <v>1410</v>
      </c>
      <c r="I1102" s="3" t="s">
        <v>1411</v>
      </c>
      <c r="J1102" s="3" t="s">
        <v>1412</v>
      </c>
      <c r="K1102" s="3" t="s">
        <v>24</v>
      </c>
      <c r="L1102" s="3">
        <v>6.0</v>
      </c>
      <c r="M1102" s="3" t="s">
        <v>30</v>
      </c>
      <c r="N1102" s="3" t="s">
        <v>1585</v>
      </c>
      <c r="O1102" s="3" t="s">
        <v>1586</v>
      </c>
      <c r="P1102" s="4">
        <v>17709.0</v>
      </c>
      <c r="Q1102" s="3" t="s">
        <v>113</v>
      </c>
      <c r="S1102" s="3" t="s">
        <v>34</v>
      </c>
    </row>
    <row r="1103">
      <c r="A1103" s="2">
        <v>42318.71487268519</v>
      </c>
      <c r="B1103" s="3">
        <v>44.0</v>
      </c>
      <c r="C1103" s="3" t="s">
        <v>19</v>
      </c>
      <c r="D1103" s="3">
        <v>68.0</v>
      </c>
      <c r="E1103" s="3" t="s">
        <v>330</v>
      </c>
      <c r="F1103" s="3">
        <v>6.0</v>
      </c>
      <c r="G1103" s="3">
        <v>5.0</v>
      </c>
      <c r="H1103" s="3" t="s">
        <v>1410</v>
      </c>
      <c r="I1103" s="3" t="s">
        <v>1411</v>
      </c>
      <c r="J1103" s="3" t="s">
        <v>1412</v>
      </c>
      <c r="K1103" s="3" t="s">
        <v>24</v>
      </c>
      <c r="L1103" s="3">
        <v>7.0</v>
      </c>
      <c r="M1103" s="3" t="s">
        <v>25</v>
      </c>
      <c r="N1103" s="3" t="s">
        <v>1587</v>
      </c>
      <c r="O1103" s="3" t="s">
        <v>1588</v>
      </c>
      <c r="P1103" s="4">
        <v>22203.0</v>
      </c>
      <c r="Q1103" s="3" t="s">
        <v>132</v>
      </c>
      <c r="S1103" s="3" t="s">
        <v>34</v>
      </c>
    </row>
    <row r="1104">
      <c r="A1104" s="2">
        <v>42318.71487268519</v>
      </c>
      <c r="B1104" s="3">
        <v>44.0</v>
      </c>
      <c r="C1104" s="3" t="s">
        <v>19</v>
      </c>
      <c r="D1104" s="3">
        <v>68.0</v>
      </c>
      <c r="E1104" s="3" t="s">
        <v>330</v>
      </c>
      <c r="F1104" s="3">
        <v>6.0</v>
      </c>
      <c r="G1104" s="3">
        <v>5.0</v>
      </c>
      <c r="H1104" s="3" t="s">
        <v>1410</v>
      </c>
      <c r="I1104" s="3" t="s">
        <v>1411</v>
      </c>
      <c r="J1104" s="3" t="s">
        <v>1412</v>
      </c>
      <c r="K1104" s="3" t="s">
        <v>24</v>
      </c>
      <c r="L1104" s="3">
        <v>8.0</v>
      </c>
      <c r="M1104" s="3" t="s">
        <v>30</v>
      </c>
      <c r="N1104" s="3" t="s">
        <v>1589</v>
      </c>
      <c r="O1104" s="3" t="s">
        <v>946</v>
      </c>
      <c r="P1104" s="4">
        <v>30476.0</v>
      </c>
      <c r="Q1104" s="3" t="s">
        <v>132</v>
      </c>
      <c r="S1104" s="3" t="s">
        <v>34</v>
      </c>
    </row>
    <row r="1105">
      <c r="A1105" s="2">
        <v>42318.71487268519</v>
      </c>
      <c r="B1105" s="3">
        <v>44.0</v>
      </c>
      <c r="C1105" s="3" t="s">
        <v>19</v>
      </c>
      <c r="D1105" s="3">
        <v>68.0</v>
      </c>
      <c r="E1105" s="3" t="s">
        <v>330</v>
      </c>
      <c r="F1105" s="3">
        <v>6.0</v>
      </c>
      <c r="G1105" s="3">
        <v>5.0</v>
      </c>
      <c r="H1105" s="3" t="s">
        <v>1410</v>
      </c>
      <c r="I1105" s="3" t="s">
        <v>1411</v>
      </c>
      <c r="J1105" s="3" t="s">
        <v>1412</v>
      </c>
      <c r="K1105" s="3" t="s">
        <v>24</v>
      </c>
      <c r="L1105" s="3">
        <v>9.0</v>
      </c>
      <c r="M1105" s="3" t="s">
        <v>25</v>
      </c>
      <c r="N1105" s="3" t="s">
        <v>1590</v>
      </c>
      <c r="O1105" s="3" t="s">
        <v>570</v>
      </c>
      <c r="P1105" s="4">
        <v>19173.0</v>
      </c>
      <c r="Q1105" s="3" t="s">
        <v>43</v>
      </c>
      <c r="S1105" s="3" t="s">
        <v>34</v>
      </c>
    </row>
    <row r="1106">
      <c r="A1106" s="2">
        <v>42318.71487268519</v>
      </c>
      <c r="B1106" s="3">
        <v>44.0</v>
      </c>
      <c r="C1106" s="3" t="s">
        <v>19</v>
      </c>
      <c r="D1106" s="3">
        <v>68.0</v>
      </c>
      <c r="E1106" s="3" t="s">
        <v>330</v>
      </c>
      <c r="F1106" s="3">
        <v>6.0</v>
      </c>
      <c r="G1106" s="3">
        <v>5.0</v>
      </c>
      <c r="H1106" s="3" t="s">
        <v>1410</v>
      </c>
      <c r="I1106" s="3" t="s">
        <v>1411</v>
      </c>
      <c r="J1106" s="3" t="s">
        <v>1412</v>
      </c>
      <c r="K1106" s="3" t="s">
        <v>24</v>
      </c>
      <c r="L1106" s="3">
        <v>10.0</v>
      </c>
      <c r="M1106" s="3" t="s">
        <v>30</v>
      </c>
      <c r="N1106" s="3" t="s">
        <v>1591</v>
      </c>
      <c r="O1106" s="3" t="s">
        <v>1304</v>
      </c>
      <c r="P1106" s="4">
        <v>34261.0</v>
      </c>
      <c r="Q1106" s="3" t="s">
        <v>153</v>
      </c>
      <c r="S1106" s="3" t="s">
        <v>34</v>
      </c>
    </row>
    <row r="1107">
      <c r="A1107" s="2">
        <v>42318.71487268519</v>
      </c>
      <c r="B1107" s="3">
        <v>44.0</v>
      </c>
      <c r="C1107" s="3" t="s">
        <v>19</v>
      </c>
      <c r="D1107" s="3">
        <v>68.0</v>
      </c>
      <c r="E1107" s="3" t="s">
        <v>330</v>
      </c>
      <c r="F1107" s="3">
        <v>6.0</v>
      </c>
      <c r="G1107" s="3">
        <v>5.0</v>
      </c>
      <c r="H1107" s="3" t="s">
        <v>1410</v>
      </c>
      <c r="I1107" s="3" t="s">
        <v>1411</v>
      </c>
      <c r="J1107" s="3" t="s">
        <v>1412</v>
      </c>
      <c r="K1107" s="3" t="s">
        <v>24</v>
      </c>
      <c r="L1107" s="3">
        <v>11.0</v>
      </c>
      <c r="M1107" s="3" t="s">
        <v>25</v>
      </c>
      <c r="N1107" s="3" t="s">
        <v>1518</v>
      </c>
      <c r="O1107" s="3" t="s">
        <v>767</v>
      </c>
      <c r="P1107" s="4">
        <v>33026.0</v>
      </c>
      <c r="Q1107" s="3" t="s">
        <v>372</v>
      </c>
      <c r="S1107" s="3" t="s">
        <v>34</v>
      </c>
    </row>
    <row r="1108">
      <c r="A1108" s="2">
        <v>42318.71487268519</v>
      </c>
      <c r="B1108" s="3">
        <v>44.0</v>
      </c>
      <c r="C1108" s="3" t="s">
        <v>19</v>
      </c>
      <c r="D1108" s="3">
        <v>68.0</v>
      </c>
      <c r="E1108" s="3" t="s">
        <v>330</v>
      </c>
      <c r="F1108" s="3">
        <v>6.0</v>
      </c>
      <c r="G1108" s="3">
        <v>5.0</v>
      </c>
      <c r="H1108" s="3" t="s">
        <v>1410</v>
      </c>
      <c r="I1108" s="3" t="s">
        <v>1411</v>
      </c>
      <c r="J1108" s="3" t="s">
        <v>1412</v>
      </c>
      <c r="K1108" s="3" t="s">
        <v>24</v>
      </c>
      <c r="L1108" s="3">
        <v>12.0</v>
      </c>
      <c r="M1108" s="3" t="s">
        <v>30</v>
      </c>
      <c r="N1108" s="3" t="s">
        <v>910</v>
      </c>
      <c r="O1108" s="3" t="s">
        <v>186</v>
      </c>
      <c r="P1108" s="4">
        <v>26882.0</v>
      </c>
      <c r="Q1108" s="3" t="s">
        <v>46</v>
      </c>
      <c r="S1108" s="3" t="s">
        <v>34</v>
      </c>
    </row>
    <row r="1109">
      <c r="A1109" s="2">
        <v>42318.71487268519</v>
      </c>
      <c r="B1109" s="3">
        <v>44.0</v>
      </c>
      <c r="C1109" s="3" t="s">
        <v>19</v>
      </c>
      <c r="D1109" s="3">
        <v>68.0</v>
      </c>
      <c r="E1109" s="3" t="s">
        <v>330</v>
      </c>
      <c r="F1109" s="3">
        <v>6.0</v>
      </c>
      <c r="G1109" s="3">
        <v>5.0</v>
      </c>
      <c r="H1109" s="3" t="s">
        <v>1410</v>
      </c>
      <c r="I1109" s="3" t="s">
        <v>1411</v>
      </c>
      <c r="J1109" s="3" t="s">
        <v>1412</v>
      </c>
      <c r="K1109" s="3" t="s">
        <v>24</v>
      </c>
      <c r="L1109" s="3">
        <v>13.0</v>
      </c>
      <c r="M1109" s="3" t="s">
        <v>25</v>
      </c>
      <c r="N1109" s="3" t="s">
        <v>1592</v>
      </c>
      <c r="O1109" s="3" t="s">
        <v>1593</v>
      </c>
      <c r="P1109" s="4">
        <v>31730.0</v>
      </c>
      <c r="Q1109" s="3" t="s">
        <v>380</v>
      </c>
      <c r="S1109" s="3" t="s">
        <v>34</v>
      </c>
    </row>
    <row r="1110">
      <c r="A1110" s="2">
        <v>42318.71487268519</v>
      </c>
      <c r="B1110" s="3">
        <v>44.0</v>
      </c>
      <c r="C1110" s="3" t="s">
        <v>19</v>
      </c>
      <c r="D1110" s="3">
        <v>68.0</v>
      </c>
      <c r="E1110" s="3" t="s">
        <v>330</v>
      </c>
      <c r="F1110" s="3">
        <v>6.0</v>
      </c>
      <c r="G1110" s="3">
        <v>5.0</v>
      </c>
      <c r="H1110" s="3" t="s">
        <v>1410</v>
      </c>
      <c r="I1110" s="3" t="s">
        <v>1411</v>
      </c>
      <c r="J1110" s="3" t="s">
        <v>1412</v>
      </c>
      <c r="K1110" s="3" t="s">
        <v>24</v>
      </c>
      <c r="L1110" s="3">
        <v>14.0</v>
      </c>
      <c r="M1110" s="3" t="s">
        <v>30</v>
      </c>
      <c r="N1110" s="3" t="s">
        <v>732</v>
      </c>
      <c r="O1110" s="3" t="s">
        <v>885</v>
      </c>
      <c r="P1110" s="4">
        <v>31657.0</v>
      </c>
      <c r="Q1110" s="3" t="s">
        <v>75</v>
      </c>
      <c r="S1110" s="3" t="s">
        <v>34</v>
      </c>
    </row>
    <row r="1111">
      <c r="A1111" s="2">
        <v>42318.71487268519</v>
      </c>
      <c r="B1111" s="3">
        <v>44.0</v>
      </c>
      <c r="C1111" s="3" t="s">
        <v>19</v>
      </c>
      <c r="D1111" s="3">
        <v>68.0</v>
      </c>
      <c r="E1111" s="3" t="s">
        <v>330</v>
      </c>
      <c r="F1111" s="3">
        <v>6.0</v>
      </c>
      <c r="G1111" s="3">
        <v>5.0</v>
      </c>
      <c r="H1111" s="3" t="s">
        <v>1410</v>
      </c>
      <c r="I1111" s="3" t="s">
        <v>1411</v>
      </c>
      <c r="J1111" s="3" t="s">
        <v>1412</v>
      </c>
      <c r="K1111" s="3" t="s">
        <v>24</v>
      </c>
      <c r="L1111" s="3">
        <v>15.0</v>
      </c>
      <c r="M1111" s="3" t="s">
        <v>25</v>
      </c>
      <c r="N1111" s="3" t="s">
        <v>1594</v>
      </c>
      <c r="O1111" s="3" t="s">
        <v>95</v>
      </c>
      <c r="P1111" s="4">
        <v>18790.0</v>
      </c>
      <c r="Q1111" s="3" t="s">
        <v>132</v>
      </c>
      <c r="S1111" s="3" t="s">
        <v>34</v>
      </c>
    </row>
    <row r="1112">
      <c r="A1112" s="2">
        <v>42318.71487268519</v>
      </c>
      <c r="B1112" s="3">
        <v>44.0</v>
      </c>
      <c r="C1112" s="3" t="s">
        <v>19</v>
      </c>
      <c r="D1112" s="3">
        <v>68.0</v>
      </c>
      <c r="E1112" s="3" t="s">
        <v>330</v>
      </c>
      <c r="F1112" s="3">
        <v>6.0</v>
      </c>
      <c r="G1112" s="3">
        <v>5.0</v>
      </c>
      <c r="H1112" s="3" t="s">
        <v>1410</v>
      </c>
      <c r="I1112" s="3" t="s">
        <v>1411</v>
      </c>
      <c r="J1112" s="3" t="s">
        <v>1412</v>
      </c>
      <c r="K1112" s="3" t="s">
        <v>24</v>
      </c>
      <c r="L1112" s="3">
        <v>16.0</v>
      </c>
      <c r="M1112" s="3" t="s">
        <v>30</v>
      </c>
      <c r="N1112" s="3" t="s">
        <v>1417</v>
      </c>
      <c r="O1112" s="3" t="s">
        <v>1595</v>
      </c>
      <c r="P1112" s="4">
        <v>35591.0</v>
      </c>
      <c r="Q1112" s="3" t="s">
        <v>191</v>
      </c>
      <c r="S1112" s="3" t="s">
        <v>34</v>
      </c>
    </row>
    <row r="1113">
      <c r="A1113" s="2">
        <v>42318.71487268519</v>
      </c>
      <c r="B1113" s="3">
        <v>44.0</v>
      </c>
      <c r="C1113" s="3" t="s">
        <v>19</v>
      </c>
      <c r="D1113" s="3">
        <v>68.0</v>
      </c>
      <c r="E1113" s="3" t="s">
        <v>330</v>
      </c>
      <c r="F1113" s="3">
        <v>6.0</v>
      </c>
      <c r="G1113" s="3">
        <v>5.0</v>
      </c>
      <c r="H1113" s="3" t="s">
        <v>1410</v>
      </c>
      <c r="I1113" s="3" t="s">
        <v>1411</v>
      </c>
      <c r="J1113" s="3" t="s">
        <v>1412</v>
      </c>
      <c r="K1113" s="3" t="s">
        <v>24</v>
      </c>
      <c r="L1113" s="3">
        <v>17.0</v>
      </c>
      <c r="M1113" s="3" t="s">
        <v>25</v>
      </c>
      <c r="N1113" s="3" t="s">
        <v>1596</v>
      </c>
      <c r="O1113" s="3" t="s">
        <v>417</v>
      </c>
      <c r="P1113" s="4">
        <v>25540.0</v>
      </c>
      <c r="Q1113" s="3" t="s">
        <v>46</v>
      </c>
      <c r="S1113" s="3" t="s">
        <v>34</v>
      </c>
    </row>
    <row r="1114">
      <c r="A1114" s="2">
        <v>42318.71487268519</v>
      </c>
      <c r="B1114" s="3">
        <v>44.0</v>
      </c>
      <c r="C1114" s="3" t="s">
        <v>19</v>
      </c>
      <c r="D1114" s="3">
        <v>68.0</v>
      </c>
      <c r="E1114" s="3" t="s">
        <v>330</v>
      </c>
      <c r="F1114" s="3">
        <v>6.0</v>
      </c>
      <c r="G1114" s="3">
        <v>5.0</v>
      </c>
      <c r="H1114" s="3" t="s">
        <v>1410</v>
      </c>
      <c r="I1114" s="3" t="s">
        <v>1411</v>
      </c>
      <c r="J1114" s="3" t="s">
        <v>1412</v>
      </c>
      <c r="K1114" s="3" t="s">
        <v>24</v>
      </c>
      <c r="L1114" s="3">
        <v>18.0</v>
      </c>
      <c r="M1114" s="3" t="s">
        <v>30</v>
      </c>
      <c r="N1114" s="3" t="s">
        <v>1518</v>
      </c>
      <c r="O1114" s="3" t="s">
        <v>355</v>
      </c>
      <c r="P1114" s="4">
        <v>24111.0</v>
      </c>
      <c r="Q1114" s="3" t="s">
        <v>132</v>
      </c>
      <c r="S1114" s="3" t="s">
        <v>34</v>
      </c>
    </row>
    <row r="1115">
      <c r="A1115" s="2">
        <v>42318.71487268519</v>
      </c>
      <c r="B1115" s="3">
        <v>44.0</v>
      </c>
      <c r="C1115" s="3" t="s">
        <v>19</v>
      </c>
      <c r="D1115" s="3">
        <v>68.0</v>
      </c>
      <c r="E1115" s="3" t="s">
        <v>330</v>
      </c>
      <c r="F1115" s="3">
        <v>6.0</v>
      </c>
      <c r="G1115" s="3">
        <v>5.0</v>
      </c>
      <c r="H1115" s="3" t="s">
        <v>1410</v>
      </c>
      <c r="I1115" s="3" t="s">
        <v>1411</v>
      </c>
      <c r="J1115" s="3" t="s">
        <v>1412</v>
      </c>
      <c r="K1115" s="3" t="s">
        <v>24</v>
      </c>
      <c r="L1115" s="3">
        <v>19.0</v>
      </c>
      <c r="M1115" s="3" t="s">
        <v>25</v>
      </c>
      <c r="N1115" s="3" t="s">
        <v>269</v>
      </c>
      <c r="O1115" s="3" t="s">
        <v>237</v>
      </c>
      <c r="P1115" s="4">
        <v>16125.0</v>
      </c>
      <c r="Q1115" s="3" t="s">
        <v>49</v>
      </c>
      <c r="S1115" s="3" t="s">
        <v>34</v>
      </c>
    </row>
    <row r="1116">
      <c r="A1116" s="2">
        <v>42318.71487268519</v>
      </c>
      <c r="B1116" s="3">
        <v>44.0</v>
      </c>
      <c r="C1116" s="3" t="s">
        <v>19</v>
      </c>
      <c r="D1116" s="3">
        <v>68.0</v>
      </c>
      <c r="E1116" s="3" t="s">
        <v>330</v>
      </c>
      <c r="F1116" s="3">
        <v>6.0</v>
      </c>
      <c r="G1116" s="3">
        <v>5.0</v>
      </c>
      <c r="H1116" s="3" t="s">
        <v>1410</v>
      </c>
      <c r="I1116" s="3" t="s">
        <v>1411</v>
      </c>
      <c r="J1116" s="3" t="s">
        <v>1412</v>
      </c>
      <c r="K1116" s="3" t="s">
        <v>24</v>
      </c>
      <c r="L1116" s="3">
        <v>20.0</v>
      </c>
      <c r="M1116" s="3" t="s">
        <v>30</v>
      </c>
      <c r="N1116" s="3" t="s">
        <v>1597</v>
      </c>
      <c r="O1116" s="3" t="s">
        <v>885</v>
      </c>
      <c r="P1116" s="4">
        <v>32091.0</v>
      </c>
      <c r="Q1116" s="3" t="s">
        <v>40</v>
      </c>
      <c r="S1116" s="3" t="s">
        <v>34</v>
      </c>
    </row>
    <row r="1117">
      <c r="A1117" s="2">
        <v>42318.71487268519</v>
      </c>
      <c r="B1117" s="3">
        <v>44.0</v>
      </c>
      <c r="C1117" s="3" t="s">
        <v>19</v>
      </c>
      <c r="D1117" s="3">
        <v>68.0</v>
      </c>
      <c r="E1117" s="3" t="s">
        <v>330</v>
      </c>
      <c r="F1117" s="3">
        <v>6.0</v>
      </c>
      <c r="G1117" s="3">
        <v>5.0</v>
      </c>
      <c r="H1117" s="3" t="s">
        <v>1410</v>
      </c>
      <c r="I1117" s="3" t="s">
        <v>1411</v>
      </c>
      <c r="J1117" s="3" t="s">
        <v>1412</v>
      </c>
      <c r="K1117" s="3" t="s">
        <v>24</v>
      </c>
      <c r="L1117" s="3">
        <v>21.0</v>
      </c>
      <c r="M1117" s="3" t="s">
        <v>25</v>
      </c>
      <c r="N1117" s="3" t="s">
        <v>1598</v>
      </c>
      <c r="O1117" s="3" t="s">
        <v>1599</v>
      </c>
      <c r="P1117" s="4">
        <v>19534.0</v>
      </c>
      <c r="Q1117" s="3" t="s">
        <v>49</v>
      </c>
      <c r="S1117" s="3" t="s">
        <v>34</v>
      </c>
    </row>
    <row r="1118">
      <c r="A1118" s="2">
        <v>42318.71487268519</v>
      </c>
      <c r="B1118" s="3">
        <v>44.0</v>
      </c>
      <c r="C1118" s="3" t="s">
        <v>19</v>
      </c>
      <c r="D1118" s="3">
        <v>68.0</v>
      </c>
      <c r="E1118" s="3" t="s">
        <v>330</v>
      </c>
      <c r="F1118" s="3">
        <v>6.0</v>
      </c>
      <c r="G1118" s="3">
        <v>5.0</v>
      </c>
      <c r="H1118" s="3" t="s">
        <v>1410</v>
      </c>
      <c r="I1118" s="3" t="s">
        <v>1411</v>
      </c>
      <c r="J1118" s="3" t="s">
        <v>1412</v>
      </c>
      <c r="K1118" s="3" t="s">
        <v>24</v>
      </c>
      <c r="L1118" s="3">
        <v>22.0</v>
      </c>
      <c r="M1118" s="3" t="s">
        <v>30</v>
      </c>
      <c r="N1118" s="3" t="s">
        <v>1600</v>
      </c>
      <c r="O1118" s="3" t="s">
        <v>1074</v>
      </c>
      <c r="P1118" s="4">
        <v>12740.0</v>
      </c>
      <c r="Q1118" s="3" t="s">
        <v>113</v>
      </c>
      <c r="S1118" s="3" t="s">
        <v>34</v>
      </c>
    </row>
    <row r="1119">
      <c r="A1119" s="2">
        <v>42318.71487268519</v>
      </c>
      <c r="B1119" s="3">
        <v>44.0</v>
      </c>
      <c r="C1119" s="3" t="s">
        <v>19</v>
      </c>
      <c r="D1119" s="3">
        <v>68.0</v>
      </c>
      <c r="E1119" s="3" t="s">
        <v>330</v>
      </c>
      <c r="F1119" s="3">
        <v>6.0</v>
      </c>
      <c r="G1119" s="3">
        <v>5.0</v>
      </c>
      <c r="H1119" s="3" t="s">
        <v>1410</v>
      </c>
      <c r="I1119" s="3" t="s">
        <v>1411</v>
      </c>
      <c r="J1119" s="3" t="s">
        <v>1412</v>
      </c>
      <c r="K1119" s="3" t="s">
        <v>24</v>
      </c>
      <c r="L1119" s="3">
        <v>23.0</v>
      </c>
      <c r="M1119" s="3" t="s">
        <v>25</v>
      </c>
      <c r="N1119" s="3" t="s">
        <v>1601</v>
      </c>
      <c r="O1119" s="3" t="s">
        <v>297</v>
      </c>
      <c r="P1119" s="4">
        <v>21006.0</v>
      </c>
      <c r="Q1119" s="3" t="s">
        <v>132</v>
      </c>
      <c r="S1119" s="3" t="s">
        <v>34</v>
      </c>
    </row>
    <row r="1120">
      <c r="A1120" s="2">
        <v>42318.71487268519</v>
      </c>
      <c r="B1120" s="3">
        <v>44.0</v>
      </c>
      <c r="C1120" s="3" t="s">
        <v>19</v>
      </c>
      <c r="D1120" s="3">
        <v>68.0</v>
      </c>
      <c r="E1120" s="3" t="s">
        <v>330</v>
      </c>
      <c r="F1120" s="3">
        <v>6.0</v>
      </c>
      <c r="G1120" s="3">
        <v>5.0</v>
      </c>
      <c r="H1120" s="3" t="s">
        <v>1410</v>
      </c>
      <c r="I1120" s="3" t="s">
        <v>1411</v>
      </c>
      <c r="J1120" s="3" t="s">
        <v>1412</v>
      </c>
      <c r="K1120" s="3" t="s">
        <v>24</v>
      </c>
      <c r="L1120" s="3">
        <v>24.0</v>
      </c>
      <c r="M1120" s="3" t="s">
        <v>30</v>
      </c>
      <c r="N1120" s="3" t="s">
        <v>1602</v>
      </c>
      <c r="O1120" s="3" t="s">
        <v>620</v>
      </c>
      <c r="P1120" s="4">
        <v>30706.0</v>
      </c>
      <c r="Q1120" s="3" t="s">
        <v>132</v>
      </c>
      <c r="S1120" s="3" t="s">
        <v>34</v>
      </c>
    </row>
    <row r="1121">
      <c r="A1121" s="2">
        <v>42318.71487268519</v>
      </c>
      <c r="B1121" s="3">
        <v>44.0</v>
      </c>
      <c r="C1121" s="3" t="s">
        <v>19</v>
      </c>
      <c r="D1121" s="3">
        <v>68.0</v>
      </c>
      <c r="E1121" s="3" t="s">
        <v>330</v>
      </c>
      <c r="F1121" s="3">
        <v>6.0</v>
      </c>
      <c r="G1121" s="3">
        <v>5.0</v>
      </c>
      <c r="H1121" s="3" t="s">
        <v>1410</v>
      </c>
      <c r="I1121" s="3" t="s">
        <v>1411</v>
      </c>
      <c r="J1121" s="3" t="s">
        <v>1412</v>
      </c>
      <c r="K1121" s="3" t="s">
        <v>24</v>
      </c>
      <c r="L1121" s="3">
        <v>25.0</v>
      </c>
      <c r="M1121" s="3" t="s">
        <v>25</v>
      </c>
      <c r="N1121" s="3" t="s">
        <v>1603</v>
      </c>
      <c r="O1121" s="3" t="s">
        <v>871</v>
      </c>
      <c r="P1121" s="4">
        <v>30567.0</v>
      </c>
      <c r="Q1121" s="3" t="s">
        <v>40</v>
      </c>
      <c r="S1121" s="3" t="s">
        <v>34</v>
      </c>
    </row>
    <row r="1122">
      <c r="A1122" s="2">
        <v>42318.71487268519</v>
      </c>
      <c r="B1122" s="3">
        <v>44.0</v>
      </c>
      <c r="C1122" s="3" t="s">
        <v>19</v>
      </c>
      <c r="D1122" s="3">
        <v>88.0</v>
      </c>
      <c r="E1122" s="3" t="s">
        <v>373</v>
      </c>
      <c r="F1122" s="3">
        <v>6.0</v>
      </c>
      <c r="G1122" s="3">
        <v>5.0</v>
      </c>
      <c r="H1122" s="3" t="s">
        <v>1410</v>
      </c>
      <c r="I1122" s="3" t="s">
        <v>1411</v>
      </c>
      <c r="J1122" s="3" t="s">
        <v>1412</v>
      </c>
      <c r="K1122" s="3" t="s">
        <v>272</v>
      </c>
      <c r="L1122" s="3">
        <v>1.0</v>
      </c>
      <c r="M1122" s="3" t="s">
        <v>25</v>
      </c>
      <c r="N1122" s="3" t="s">
        <v>1604</v>
      </c>
      <c r="O1122" s="3" t="s">
        <v>613</v>
      </c>
      <c r="P1122" s="4">
        <v>31128.0</v>
      </c>
      <c r="Q1122" s="3" t="s">
        <v>1605</v>
      </c>
      <c r="S1122" s="3" t="s">
        <v>34</v>
      </c>
    </row>
    <row r="1123">
      <c r="A1123" s="2">
        <v>42318.71487268519</v>
      </c>
      <c r="B1123" s="3">
        <v>44.0</v>
      </c>
      <c r="C1123" s="3" t="s">
        <v>19</v>
      </c>
      <c r="D1123" s="3">
        <v>88.0</v>
      </c>
      <c r="E1123" s="3" t="s">
        <v>373</v>
      </c>
      <c r="F1123" s="3">
        <v>6.0</v>
      </c>
      <c r="G1123" s="3">
        <v>5.0</v>
      </c>
      <c r="H1123" s="3" t="s">
        <v>1410</v>
      </c>
      <c r="I1123" s="3" t="s">
        <v>1411</v>
      </c>
      <c r="J1123" s="3" t="s">
        <v>1412</v>
      </c>
      <c r="K1123" s="3" t="s">
        <v>24</v>
      </c>
      <c r="L1123" s="3">
        <v>2.0</v>
      </c>
      <c r="M1123" s="3" t="s">
        <v>30</v>
      </c>
      <c r="N1123" s="3" t="s">
        <v>1554</v>
      </c>
      <c r="O1123" s="3" t="s">
        <v>878</v>
      </c>
      <c r="P1123" s="4">
        <v>18788.0</v>
      </c>
      <c r="Q1123" s="3" t="s">
        <v>49</v>
      </c>
      <c r="S1123" s="3" t="s">
        <v>34</v>
      </c>
    </row>
    <row r="1124">
      <c r="A1124" s="2">
        <v>42318.71487268519</v>
      </c>
      <c r="B1124" s="3">
        <v>44.0</v>
      </c>
      <c r="C1124" s="3" t="s">
        <v>19</v>
      </c>
      <c r="D1124" s="3">
        <v>88.0</v>
      </c>
      <c r="E1124" s="3" t="s">
        <v>373</v>
      </c>
      <c r="F1124" s="3">
        <v>6.0</v>
      </c>
      <c r="G1124" s="3">
        <v>5.0</v>
      </c>
      <c r="H1124" s="3" t="s">
        <v>1410</v>
      </c>
      <c r="I1124" s="3" t="s">
        <v>1411</v>
      </c>
      <c r="J1124" s="3" t="s">
        <v>1412</v>
      </c>
      <c r="K1124" s="3" t="s">
        <v>24</v>
      </c>
      <c r="L1124" s="3">
        <v>3.0</v>
      </c>
      <c r="M1124" s="3" t="s">
        <v>25</v>
      </c>
      <c r="N1124" s="3" t="s">
        <v>1606</v>
      </c>
      <c r="O1124" s="3" t="s">
        <v>1607</v>
      </c>
      <c r="P1124" s="4">
        <v>35403.0</v>
      </c>
      <c r="Q1124" s="3" t="s">
        <v>191</v>
      </c>
      <c r="S1124" s="3" t="s">
        <v>34</v>
      </c>
    </row>
    <row r="1125">
      <c r="A1125" s="2">
        <v>42318.71487268519</v>
      </c>
      <c r="B1125" s="3">
        <v>44.0</v>
      </c>
      <c r="C1125" s="3" t="s">
        <v>19</v>
      </c>
      <c r="D1125" s="3">
        <v>88.0</v>
      </c>
      <c r="E1125" s="3" t="s">
        <v>373</v>
      </c>
      <c r="F1125" s="3">
        <v>6.0</v>
      </c>
      <c r="G1125" s="3">
        <v>5.0</v>
      </c>
      <c r="H1125" s="3" t="s">
        <v>1410</v>
      </c>
      <c r="I1125" s="3" t="s">
        <v>1411</v>
      </c>
      <c r="J1125" s="3" t="s">
        <v>1412</v>
      </c>
      <c r="K1125" s="3" t="s">
        <v>24</v>
      </c>
      <c r="L1125" s="3">
        <v>4.0</v>
      </c>
      <c r="M1125" s="3" t="s">
        <v>30</v>
      </c>
      <c r="N1125" s="3" t="s">
        <v>1608</v>
      </c>
      <c r="O1125" s="3" t="s">
        <v>139</v>
      </c>
      <c r="P1125" s="4">
        <v>31616.0</v>
      </c>
      <c r="Q1125" s="3" t="s">
        <v>40</v>
      </c>
      <c r="S1125" s="3" t="s">
        <v>34</v>
      </c>
    </row>
    <row r="1126">
      <c r="A1126" s="2">
        <v>42318.71487268519</v>
      </c>
      <c r="B1126" s="3">
        <v>44.0</v>
      </c>
      <c r="C1126" s="3" t="s">
        <v>19</v>
      </c>
      <c r="D1126" s="3">
        <v>88.0</v>
      </c>
      <c r="E1126" s="3" t="s">
        <v>373</v>
      </c>
      <c r="F1126" s="3">
        <v>6.0</v>
      </c>
      <c r="G1126" s="3">
        <v>5.0</v>
      </c>
      <c r="H1126" s="3" t="s">
        <v>1410</v>
      </c>
      <c r="I1126" s="3" t="s">
        <v>1411</v>
      </c>
      <c r="J1126" s="3" t="s">
        <v>1412</v>
      </c>
      <c r="K1126" s="3" t="s">
        <v>24</v>
      </c>
      <c r="L1126" s="3">
        <v>5.0</v>
      </c>
      <c r="M1126" s="3" t="s">
        <v>25</v>
      </c>
      <c r="N1126" s="3" t="s">
        <v>1609</v>
      </c>
      <c r="O1126" s="3" t="s">
        <v>65</v>
      </c>
      <c r="P1126" s="4">
        <v>32414.0</v>
      </c>
      <c r="Q1126" s="3" t="s">
        <v>372</v>
      </c>
      <c r="S1126" s="3" t="s">
        <v>34</v>
      </c>
    </row>
    <row r="1127">
      <c r="A1127" s="2">
        <v>42318.71487268519</v>
      </c>
      <c r="B1127" s="3">
        <v>44.0</v>
      </c>
      <c r="C1127" s="3" t="s">
        <v>19</v>
      </c>
      <c r="D1127" s="3">
        <v>88.0</v>
      </c>
      <c r="E1127" s="3" t="s">
        <v>373</v>
      </c>
      <c r="F1127" s="3">
        <v>6.0</v>
      </c>
      <c r="G1127" s="3">
        <v>5.0</v>
      </c>
      <c r="H1127" s="3" t="s">
        <v>1410</v>
      </c>
      <c r="I1127" s="3" t="s">
        <v>1411</v>
      </c>
      <c r="J1127" s="3" t="s">
        <v>1412</v>
      </c>
      <c r="K1127" s="3" t="s">
        <v>24</v>
      </c>
      <c r="L1127" s="3">
        <v>6.0</v>
      </c>
      <c r="M1127" s="3" t="s">
        <v>30</v>
      </c>
      <c r="N1127" s="3" t="s">
        <v>1417</v>
      </c>
      <c r="O1127" s="3" t="s">
        <v>1394</v>
      </c>
      <c r="P1127" s="4">
        <v>26376.0</v>
      </c>
      <c r="Q1127" s="3" t="s">
        <v>247</v>
      </c>
      <c r="S1127" s="3" t="s">
        <v>34</v>
      </c>
    </row>
    <row r="1128">
      <c r="A1128" s="2">
        <v>42318.71487268519</v>
      </c>
      <c r="B1128" s="3">
        <v>44.0</v>
      </c>
      <c r="C1128" s="3" t="s">
        <v>19</v>
      </c>
      <c r="D1128" s="3">
        <v>88.0</v>
      </c>
      <c r="E1128" s="3" t="s">
        <v>373</v>
      </c>
      <c r="F1128" s="3">
        <v>6.0</v>
      </c>
      <c r="G1128" s="3">
        <v>5.0</v>
      </c>
      <c r="H1128" s="3" t="s">
        <v>1410</v>
      </c>
      <c r="I1128" s="3" t="s">
        <v>1411</v>
      </c>
      <c r="J1128" s="3" t="s">
        <v>1412</v>
      </c>
      <c r="K1128" s="3" t="s">
        <v>24</v>
      </c>
      <c r="L1128" s="3">
        <v>7.0</v>
      </c>
      <c r="M1128" s="3" t="s">
        <v>25</v>
      </c>
      <c r="N1128" s="3" t="s">
        <v>1417</v>
      </c>
      <c r="O1128" s="3" t="s">
        <v>530</v>
      </c>
      <c r="P1128" s="4">
        <v>24317.0</v>
      </c>
      <c r="Q1128" s="3" t="s">
        <v>372</v>
      </c>
      <c r="S1128" s="3" t="s">
        <v>34</v>
      </c>
    </row>
    <row r="1129">
      <c r="A1129" s="2">
        <v>42318.71487268519</v>
      </c>
      <c r="B1129" s="3">
        <v>44.0</v>
      </c>
      <c r="C1129" s="3" t="s">
        <v>19</v>
      </c>
      <c r="D1129" s="3">
        <v>88.0</v>
      </c>
      <c r="E1129" s="3" t="s">
        <v>373</v>
      </c>
      <c r="F1129" s="3">
        <v>6.0</v>
      </c>
      <c r="G1129" s="3">
        <v>5.0</v>
      </c>
      <c r="H1129" s="3" t="s">
        <v>1410</v>
      </c>
      <c r="I1129" s="3" t="s">
        <v>1411</v>
      </c>
      <c r="J1129" s="3" t="s">
        <v>1412</v>
      </c>
      <c r="K1129" s="3" t="s">
        <v>24</v>
      </c>
      <c r="L1129" s="3">
        <v>8.0</v>
      </c>
      <c r="M1129" s="3" t="s">
        <v>30</v>
      </c>
      <c r="N1129" s="3" t="s">
        <v>432</v>
      </c>
      <c r="O1129" s="3" t="s">
        <v>1074</v>
      </c>
      <c r="P1129" s="4">
        <v>34899.0</v>
      </c>
      <c r="Q1129" s="3" t="s">
        <v>132</v>
      </c>
      <c r="S1129" s="3" t="s">
        <v>34</v>
      </c>
    </row>
    <row r="1130">
      <c r="A1130" s="2">
        <v>42318.71487268519</v>
      </c>
      <c r="B1130" s="3">
        <v>44.0</v>
      </c>
      <c r="C1130" s="3" t="s">
        <v>19</v>
      </c>
      <c r="D1130" s="3">
        <v>88.0</v>
      </c>
      <c r="E1130" s="3" t="s">
        <v>373</v>
      </c>
      <c r="F1130" s="3">
        <v>6.0</v>
      </c>
      <c r="G1130" s="3">
        <v>5.0</v>
      </c>
      <c r="H1130" s="3" t="s">
        <v>1410</v>
      </c>
      <c r="I1130" s="3" t="s">
        <v>1411</v>
      </c>
      <c r="J1130" s="3" t="s">
        <v>1412</v>
      </c>
      <c r="K1130" s="3" t="s">
        <v>24</v>
      </c>
      <c r="L1130" s="3">
        <v>9.0</v>
      </c>
      <c r="M1130" s="3" t="s">
        <v>25</v>
      </c>
      <c r="N1130" s="3" t="s">
        <v>1610</v>
      </c>
      <c r="O1130" s="3" t="s">
        <v>141</v>
      </c>
      <c r="P1130" s="4">
        <v>29198.0</v>
      </c>
      <c r="Q1130" s="3" t="s">
        <v>153</v>
      </c>
      <c r="S1130" s="3" t="s">
        <v>34</v>
      </c>
    </row>
    <row r="1131">
      <c r="A1131" s="2">
        <v>42318.71487268519</v>
      </c>
      <c r="B1131" s="3">
        <v>44.0</v>
      </c>
      <c r="C1131" s="3" t="s">
        <v>19</v>
      </c>
      <c r="D1131" s="3">
        <v>88.0</v>
      </c>
      <c r="E1131" s="3" t="s">
        <v>373</v>
      </c>
      <c r="F1131" s="3">
        <v>6.0</v>
      </c>
      <c r="G1131" s="3">
        <v>5.0</v>
      </c>
      <c r="H1131" s="3" t="s">
        <v>1410</v>
      </c>
      <c r="I1131" s="3" t="s">
        <v>1411</v>
      </c>
      <c r="J1131" s="3" t="s">
        <v>1412</v>
      </c>
      <c r="K1131" s="3" t="s">
        <v>24</v>
      </c>
      <c r="L1131" s="3">
        <v>10.0</v>
      </c>
      <c r="M1131" s="3" t="s">
        <v>30</v>
      </c>
      <c r="N1131" s="3" t="s">
        <v>1167</v>
      </c>
      <c r="O1131" s="3" t="s">
        <v>1611</v>
      </c>
      <c r="P1131" s="4">
        <v>32550.0</v>
      </c>
      <c r="Q1131" s="3" t="s">
        <v>110</v>
      </c>
      <c r="S1131" s="3" t="s">
        <v>34</v>
      </c>
    </row>
    <row r="1132">
      <c r="A1132" s="2">
        <v>42318.71487268519</v>
      </c>
      <c r="B1132" s="3">
        <v>44.0</v>
      </c>
      <c r="C1132" s="3" t="s">
        <v>19</v>
      </c>
      <c r="D1132" s="3">
        <v>88.0</v>
      </c>
      <c r="E1132" s="3" t="s">
        <v>373</v>
      </c>
      <c r="F1132" s="3">
        <v>6.0</v>
      </c>
      <c r="G1132" s="3">
        <v>5.0</v>
      </c>
      <c r="H1132" s="3" t="s">
        <v>1410</v>
      </c>
      <c r="I1132" s="3" t="s">
        <v>1411</v>
      </c>
      <c r="J1132" s="3" t="s">
        <v>1412</v>
      </c>
      <c r="K1132" s="3" t="s">
        <v>24</v>
      </c>
      <c r="L1132" s="3">
        <v>11.0</v>
      </c>
      <c r="M1132" s="3" t="s">
        <v>25</v>
      </c>
      <c r="N1132" s="3" t="s">
        <v>1612</v>
      </c>
      <c r="O1132" s="3" t="s">
        <v>27</v>
      </c>
      <c r="P1132" s="4">
        <v>30112.0</v>
      </c>
      <c r="Q1132" s="3" t="s">
        <v>43</v>
      </c>
      <c r="S1132" s="3" t="s">
        <v>34</v>
      </c>
    </row>
    <row r="1133">
      <c r="A1133" s="2">
        <v>42318.71487268519</v>
      </c>
      <c r="B1133" s="3">
        <v>44.0</v>
      </c>
      <c r="C1133" s="3" t="s">
        <v>19</v>
      </c>
      <c r="D1133" s="3">
        <v>88.0</v>
      </c>
      <c r="E1133" s="3" t="s">
        <v>373</v>
      </c>
      <c r="F1133" s="3">
        <v>6.0</v>
      </c>
      <c r="G1133" s="3">
        <v>5.0</v>
      </c>
      <c r="H1133" s="3" t="s">
        <v>1410</v>
      </c>
      <c r="I1133" s="3" t="s">
        <v>1411</v>
      </c>
      <c r="J1133" s="3" t="s">
        <v>1412</v>
      </c>
      <c r="K1133" s="3" t="s">
        <v>24</v>
      </c>
      <c r="L1133" s="3">
        <v>12.0</v>
      </c>
      <c r="M1133" s="3" t="s">
        <v>30</v>
      </c>
      <c r="N1133" s="3" t="s">
        <v>1613</v>
      </c>
      <c r="O1133" s="3" t="s">
        <v>89</v>
      </c>
      <c r="P1133" s="4">
        <v>23777.0</v>
      </c>
      <c r="Q1133" s="3" t="s">
        <v>75</v>
      </c>
      <c r="S1133" s="3" t="s">
        <v>34</v>
      </c>
    </row>
    <row r="1134">
      <c r="A1134" s="2">
        <v>42318.71487268519</v>
      </c>
      <c r="B1134" s="3">
        <v>44.0</v>
      </c>
      <c r="C1134" s="3" t="s">
        <v>19</v>
      </c>
      <c r="D1134" s="3">
        <v>88.0</v>
      </c>
      <c r="E1134" s="3" t="s">
        <v>373</v>
      </c>
      <c r="F1134" s="3">
        <v>6.0</v>
      </c>
      <c r="G1134" s="3">
        <v>5.0</v>
      </c>
      <c r="H1134" s="3" t="s">
        <v>1410</v>
      </c>
      <c r="I1134" s="3" t="s">
        <v>1411</v>
      </c>
      <c r="J1134" s="3" t="s">
        <v>1412</v>
      </c>
      <c r="K1134" s="3" t="s">
        <v>24</v>
      </c>
      <c r="L1134" s="3">
        <v>13.0</v>
      </c>
      <c r="M1134" s="3" t="s">
        <v>25</v>
      </c>
      <c r="N1134" s="3" t="s">
        <v>1614</v>
      </c>
      <c r="O1134" s="3" t="s">
        <v>359</v>
      </c>
      <c r="P1134" s="4">
        <v>23696.0</v>
      </c>
      <c r="Q1134" s="3" t="s">
        <v>132</v>
      </c>
      <c r="S1134" s="3" t="s">
        <v>34</v>
      </c>
    </row>
    <row r="1135">
      <c r="A1135" s="2">
        <v>42318.71487268519</v>
      </c>
      <c r="B1135" s="3">
        <v>44.0</v>
      </c>
      <c r="C1135" s="3" t="s">
        <v>19</v>
      </c>
      <c r="D1135" s="3">
        <v>88.0</v>
      </c>
      <c r="E1135" s="3" t="s">
        <v>373</v>
      </c>
      <c r="F1135" s="3">
        <v>6.0</v>
      </c>
      <c r="G1135" s="3">
        <v>5.0</v>
      </c>
      <c r="H1135" s="3" t="s">
        <v>1410</v>
      </c>
      <c r="I1135" s="3" t="s">
        <v>1411</v>
      </c>
      <c r="J1135" s="3" t="s">
        <v>1412</v>
      </c>
      <c r="K1135" s="3" t="s">
        <v>24</v>
      </c>
      <c r="L1135" s="3">
        <v>14.0</v>
      </c>
      <c r="M1135" s="3" t="s">
        <v>30</v>
      </c>
      <c r="N1135" s="3" t="s">
        <v>775</v>
      </c>
      <c r="O1135" s="3" t="s">
        <v>1191</v>
      </c>
      <c r="P1135" s="4">
        <v>33393.0</v>
      </c>
      <c r="Q1135" s="3" t="s">
        <v>40</v>
      </c>
      <c r="S1135" s="3" t="s">
        <v>34</v>
      </c>
    </row>
    <row r="1136">
      <c r="A1136" s="2">
        <v>42318.71487268519</v>
      </c>
      <c r="B1136" s="3">
        <v>44.0</v>
      </c>
      <c r="C1136" s="3" t="s">
        <v>19</v>
      </c>
      <c r="D1136" s="3">
        <v>8.0</v>
      </c>
      <c r="E1136" s="3" t="s">
        <v>20</v>
      </c>
      <c r="F1136" s="3">
        <v>7.0</v>
      </c>
      <c r="G1136" s="3">
        <v>3.0</v>
      </c>
      <c r="H1136" s="3" t="s">
        <v>1615</v>
      </c>
      <c r="I1136" s="3" t="s">
        <v>1616</v>
      </c>
      <c r="J1136" s="3" t="s">
        <v>1617</v>
      </c>
      <c r="K1136" s="3" t="s">
        <v>24</v>
      </c>
      <c r="L1136" s="3">
        <v>1.0</v>
      </c>
      <c r="M1136" s="3" t="s">
        <v>30</v>
      </c>
      <c r="N1136" s="3" t="s">
        <v>1618</v>
      </c>
      <c r="O1136" s="3" t="s">
        <v>1619</v>
      </c>
      <c r="P1136" s="4">
        <v>29031.0</v>
      </c>
      <c r="Q1136" s="3" t="s">
        <v>52</v>
      </c>
      <c r="S1136" s="3" t="s">
        <v>34</v>
      </c>
    </row>
    <row r="1137">
      <c r="A1137" s="2">
        <v>42318.71487268519</v>
      </c>
      <c r="B1137" s="3">
        <v>44.0</v>
      </c>
      <c r="C1137" s="3" t="s">
        <v>19</v>
      </c>
      <c r="D1137" s="3">
        <v>8.0</v>
      </c>
      <c r="E1137" s="3" t="s">
        <v>20</v>
      </c>
      <c r="F1137" s="3">
        <v>7.0</v>
      </c>
      <c r="G1137" s="3">
        <v>3.0</v>
      </c>
      <c r="H1137" s="3" t="s">
        <v>1615</v>
      </c>
      <c r="I1137" s="3" t="s">
        <v>1616</v>
      </c>
      <c r="J1137" s="3" t="s">
        <v>1617</v>
      </c>
      <c r="K1137" s="3" t="s">
        <v>24</v>
      </c>
      <c r="L1137" s="3">
        <v>2.0</v>
      </c>
      <c r="M1137" s="3" t="s">
        <v>25</v>
      </c>
      <c r="N1137" s="3" t="s">
        <v>1620</v>
      </c>
      <c r="O1137" s="3" t="s">
        <v>1621</v>
      </c>
      <c r="P1137" s="4">
        <v>22779.0</v>
      </c>
      <c r="Q1137" s="3" t="s">
        <v>247</v>
      </c>
      <c r="S1137" s="3" t="s">
        <v>34</v>
      </c>
    </row>
    <row r="1138">
      <c r="A1138" s="2">
        <v>42318.71487268519</v>
      </c>
      <c r="B1138" s="3">
        <v>44.0</v>
      </c>
      <c r="C1138" s="3" t="s">
        <v>19</v>
      </c>
      <c r="D1138" s="3">
        <v>8.0</v>
      </c>
      <c r="E1138" s="3" t="s">
        <v>20</v>
      </c>
      <c r="F1138" s="3">
        <v>7.0</v>
      </c>
      <c r="G1138" s="3">
        <v>3.0</v>
      </c>
      <c r="H1138" s="3" t="s">
        <v>1615</v>
      </c>
      <c r="I1138" s="3" t="s">
        <v>1616</v>
      </c>
      <c r="J1138" s="3" t="s">
        <v>1617</v>
      </c>
      <c r="K1138" s="3" t="s">
        <v>24</v>
      </c>
      <c r="L1138" s="3">
        <v>3.0</v>
      </c>
      <c r="M1138" s="3" t="s">
        <v>30</v>
      </c>
      <c r="N1138" s="3" t="s">
        <v>1622</v>
      </c>
      <c r="O1138" s="3" t="s">
        <v>998</v>
      </c>
      <c r="P1138" s="4">
        <v>20920.0</v>
      </c>
      <c r="Q1138" s="3" t="s">
        <v>40</v>
      </c>
      <c r="S1138" s="3" t="s">
        <v>34</v>
      </c>
    </row>
    <row r="1139">
      <c r="A1139" s="2">
        <v>42318.71487268519</v>
      </c>
      <c r="B1139" s="3">
        <v>44.0</v>
      </c>
      <c r="C1139" s="3" t="s">
        <v>19</v>
      </c>
      <c r="D1139" s="3">
        <v>8.0</v>
      </c>
      <c r="E1139" s="3" t="s">
        <v>20</v>
      </c>
      <c r="F1139" s="3">
        <v>7.0</v>
      </c>
      <c r="G1139" s="3">
        <v>3.0</v>
      </c>
      <c r="H1139" s="3" t="s">
        <v>1615</v>
      </c>
      <c r="I1139" s="3" t="s">
        <v>1616</v>
      </c>
      <c r="J1139" s="3" t="s">
        <v>1617</v>
      </c>
      <c r="K1139" s="3" t="s">
        <v>24</v>
      </c>
      <c r="L1139" s="3">
        <v>4.0</v>
      </c>
      <c r="M1139" s="3" t="s">
        <v>25</v>
      </c>
      <c r="N1139" s="3" t="s">
        <v>1623</v>
      </c>
      <c r="O1139" s="3" t="s">
        <v>1624</v>
      </c>
      <c r="P1139" s="4">
        <v>20317.0</v>
      </c>
      <c r="Q1139" s="3" t="s">
        <v>37</v>
      </c>
      <c r="S1139" s="3" t="s">
        <v>34</v>
      </c>
    </row>
    <row r="1140">
      <c r="A1140" s="2">
        <v>42318.71487268519</v>
      </c>
      <c r="B1140" s="3">
        <v>44.0</v>
      </c>
      <c r="C1140" s="3" t="s">
        <v>19</v>
      </c>
      <c r="D1140" s="3">
        <v>8.0</v>
      </c>
      <c r="E1140" s="3" t="s">
        <v>20</v>
      </c>
      <c r="F1140" s="3">
        <v>7.0</v>
      </c>
      <c r="G1140" s="3">
        <v>3.0</v>
      </c>
      <c r="H1140" s="3" t="s">
        <v>1615</v>
      </c>
      <c r="I1140" s="3" t="s">
        <v>1616</v>
      </c>
      <c r="J1140" s="3" t="s">
        <v>1617</v>
      </c>
      <c r="K1140" s="3" t="s">
        <v>24</v>
      </c>
      <c r="L1140" s="3">
        <v>5.0</v>
      </c>
      <c r="M1140" s="3" t="s">
        <v>30</v>
      </c>
      <c r="N1140" s="3" t="s">
        <v>1625</v>
      </c>
      <c r="O1140" s="3" t="s">
        <v>193</v>
      </c>
      <c r="P1140" s="4">
        <v>22605.0</v>
      </c>
      <c r="Q1140" s="3" t="s">
        <v>372</v>
      </c>
      <c r="S1140" s="3" t="s">
        <v>34</v>
      </c>
    </row>
    <row r="1141">
      <c r="A1141" s="2">
        <v>42318.71487268519</v>
      </c>
      <c r="B1141" s="3">
        <v>44.0</v>
      </c>
      <c r="C1141" s="3" t="s">
        <v>19</v>
      </c>
      <c r="D1141" s="3">
        <v>8.0</v>
      </c>
      <c r="E1141" s="3" t="s">
        <v>20</v>
      </c>
      <c r="F1141" s="3">
        <v>7.0</v>
      </c>
      <c r="G1141" s="3">
        <v>3.0</v>
      </c>
      <c r="H1141" s="3" t="s">
        <v>1615</v>
      </c>
      <c r="I1141" s="3" t="s">
        <v>1616</v>
      </c>
      <c r="J1141" s="3" t="s">
        <v>1617</v>
      </c>
      <c r="K1141" s="3" t="s">
        <v>24</v>
      </c>
      <c r="L1141" s="3">
        <v>6.0</v>
      </c>
      <c r="M1141" s="3" t="s">
        <v>25</v>
      </c>
      <c r="N1141" s="3" t="s">
        <v>1622</v>
      </c>
      <c r="O1141" s="3" t="s">
        <v>102</v>
      </c>
      <c r="P1141" s="4">
        <v>19551.0</v>
      </c>
      <c r="Q1141" s="3" t="s">
        <v>105</v>
      </c>
      <c r="S1141" s="3" t="s">
        <v>34</v>
      </c>
    </row>
    <row r="1142">
      <c r="A1142" s="2">
        <v>42318.71487268519</v>
      </c>
      <c r="B1142" s="3">
        <v>44.0</v>
      </c>
      <c r="C1142" s="3" t="s">
        <v>19</v>
      </c>
      <c r="D1142" s="3">
        <v>8.0</v>
      </c>
      <c r="E1142" s="3" t="s">
        <v>20</v>
      </c>
      <c r="F1142" s="3">
        <v>7.0</v>
      </c>
      <c r="G1142" s="3">
        <v>3.0</v>
      </c>
      <c r="H1142" s="3" t="s">
        <v>1615</v>
      </c>
      <c r="I1142" s="3" t="s">
        <v>1616</v>
      </c>
      <c r="J1142" s="3" t="s">
        <v>1617</v>
      </c>
      <c r="K1142" s="3" t="s">
        <v>24</v>
      </c>
      <c r="L1142" s="3">
        <v>7.0</v>
      </c>
      <c r="M1142" s="3" t="s">
        <v>30</v>
      </c>
      <c r="N1142" s="3" t="s">
        <v>1626</v>
      </c>
      <c r="O1142" s="3" t="s">
        <v>1627</v>
      </c>
      <c r="P1142" s="4">
        <v>29621.0</v>
      </c>
      <c r="Q1142" s="3" t="s">
        <v>37</v>
      </c>
      <c r="S1142" s="3" t="s">
        <v>34</v>
      </c>
    </row>
    <row r="1143">
      <c r="A1143" s="2">
        <v>42318.71487268519</v>
      </c>
      <c r="B1143" s="3">
        <v>44.0</v>
      </c>
      <c r="C1143" s="3" t="s">
        <v>19</v>
      </c>
      <c r="D1143" s="3">
        <v>8.0</v>
      </c>
      <c r="E1143" s="3" t="s">
        <v>20</v>
      </c>
      <c r="F1143" s="3">
        <v>7.0</v>
      </c>
      <c r="G1143" s="3">
        <v>3.0</v>
      </c>
      <c r="H1143" s="3" t="s">
        <v>1615</v>
      </c>
      <c r="I1143" s="3" t="s">
        <v>1616</v>
      </c>
      <c r="J1143" s="3" t="s">
        <v>1617</v>
      </c>
      <c r="K1143" s="3" t="s">
        <v>24</v>
      </c>
      <c r="L1143" s="3">
        <v>8.0</v>
      </c>
      <c r="M1143" s="3" t="s">
        <v>25</v>
      </c>
      <c r="N1143" s="3" t="s">
        <v>1625</v>
      </c>
      <c r="O1143" s="3" t="s">
        <v>42</v>
      </c>
      <c r="P1143" s="4">
        <v>23992.0</v>
      </c>
      <c r="Q1143" s="3" t="s">
        <v>115</v>
      </c>
      <c r="S1143" s="3" t="s">
        <v>34</v>
      </c>
    </row>
    <row r="1144">
      <c r="A1144" s="2">
        <v>42318.71487268519</v>
      </c>
      <c r="B1144" s="3">
        <v>44.0</v>
      </c>
      <c r="C1144" s="3" t="s">
        <v>19</v>
      </c>
      <c r="D1144" s="3">
        <v>8.0</v>
      </c>
      <c r="E1144" s="3" t="s">
        <v>20</v>
      </c>
      <c r="F1144" s="3">
        <v>7.0</v>
      </c>
      <c r="G1144" s="3">
        <v>3.0</v>
      </c>
      <c r="H1144" s="3" t="s">
        <v>1615</v>
      </c>
      <c r="I1144" s="3" t="s">
        <v>1616</v>
      </c>
      <c r="J1144" s="3" t="s">
        <v>1617</v>
      </c>
      <c r="K1144" s="3" t="s">
        <v>24</v>
      </c>
      <c r="L1144" s="3">
        <v>9.0</v>
      </c>
      <c r="M1144" s="3" t="s">
        <v>30</v>
      </c>
      <c r="N1144" s="3" t="s">
        <v>331</v>
      </c>
      <c r="O1144" s="3" t="s">
        <v>342</v>
      </c>
      <c r="P1144" s="4">
        <v>21497.0</v>
      </c>
      <c r="Q1144" s="3" t="s">
        <v>52</v>
      </c>
      <c r="S1144" s="3" t="s">
        <v>34</v>
      </c>
    </row>
    <row r="1145">
      <c r="A1145" s="2">
        <v>42318.71487268519</v>
      </c>
      <c r="B1145" s="3">
        <v>44.0</v>
      </c>
      <c r="C1145" s="3" t="s">
        <v>19</v>
      </c>
      <c r="D1145" s="3">
        <v>8.0</v>
      </c>
      <c r="E1145" s="3" t="s">
        <v>20</v>
      </c>
      <c r="F1145" s="3">
        <v>7.0</v>
      </c>
      <c r="G1145" s="3">
        <v>3.0</v>
      </c>
      <c r="H1145" s="3" t="s">
        <v>1615</v>
      </c>
      <c r="I1145" s="3" t="s">
        <v>1616</v>
      </c>
      <c r="J1145" s="3" t="s">
        <v>1617</v>
      </c>
      <c r="K1145" s="3" t="s">
        <v>24</v>
      </c>
      <c r="L1145" s="3">
        <v>10.0</v>
      </c>
      <c r="M1145" s="3" t="s">
        <v>25</v>
      </c>
      <c r="N1145" s="3" t="s">
        <v>1628</v>
      </c>
      <c r="O1145" s="3" t="s">
        <v>1390</v>
      </c>
      <c r="P1145" s="4">
        <v>29354.0</v>
      </c>
      <c r="Q1145" s="3" t="s">
        <v>37</v>
      </c>
      <c r="S1145" s="3" t="s">
        <v>34</v>
      </c>
    </row>
    <row r="1146">
      <c r="A1146" s="2">
        <v>42318.71487268519</v>
      </c>
      <c r="B1146" s="3">
        <v>44.0</v>
      </c>
      <c r="C1146" s="3" t="s">
        <v>19</v>
      </c>
      <c r="D1146" s="3">
        <v>8.0</v>
      </c>
      <c r="E1146" s="3" t="s">
        <v>20</v>
      </c>
      <c r="F1146" s="3">
        <v>7.0</v>
      </c>
      <c r="G1146" s="3">
        <v>3.0</v>
      </c>
      <c r="H1146" s="3" t="s">
        <v>1615</v>
      </c>
      <c r="I1146" s="3" t="s">
        <v>1616</v>
      </c>
      <c r="J1146" s="3" t="s">
        <v>1617</v>
      </c>
      <c r="K1146" s="3" t="s">
        <v>24</v>
      </c>
      <c r="L1146" s="3">
        <v>11.0</v>
      </c>
      <c r="M1146" s="3" t="s">
        <v>30</v>
      </c>
      <c r="N1146" s="3" t="s">
        <v>1629</v>
      </c>
      <c r="O1146" s="3" t="s">
        <v>1630</v>
      </c>
      <c r="P1146" s="4">
        <v>21970.0</v>
      </c>
      <c r="Q1146" s="3" t="s">
        <v>49</v>
      </c>
      <c r="S1146" s="3" t="s">
        <v>34</v>
      </c>
    </row>
    <row r="1147">
      <c r="A1147" s="2">
        <v>42318.71487268519</v>
      </c>
      <c r="B1147" s="3">
        <v>44.0</v>
      </c>
      <c r="C1147" s="3" t="s">
        <v>19</v>
      </c>
      <c r="D1147" s="3">
        <v>10.0</v>
      </c>
      <c r="E1147" s="3" t="s">
        <v>61</v>
      </c>
      <c r="F1147" s="3">
        <v>7.0</v>
      </c>
      <c r="G1147" s="3">
        <v>3.0</v>
      </c>
      <c r="H1147" s="3" t="s">
        <v>1615</v>
      </c>
      <c r="I1147" s="3" t="s">
        <v>1616</v>
      </c>
      <c r="J1147" s="3" t="s">
        <v>1617</v>
      </c>
      <c r="K1147" s="3" t="s">
        <v>24</v>
      </c>
      <c r="L1147" s="3">
        <v>1.0</v>
      </c>
      <c r="M1147" s="3" t="s">
        <v>25</v>
      </c>
      <c r="N1147" s="3" t="s">
        <v>1631</v>
      </c>
      <c r="O1147" s="3" t="s">
        <v>243</v>
      </c>
      <c r="P1147" s="4">
        <v>16814.0</v>
      </c>
      <c r="Q1147" s="3" t="s">
        <v>86</v>
      </c>
      <c r="S1147" s="3" t="s">
        <v>34</v>
      </c>
    </row>
    <row r="1148">
      <c r="A1148" s="2">
        <v>42318.71487268519</v>
      </c>
      <c r="B1148" s="3">
        <v>44.0</v>
      </c>
      <c r="C1148" s="3" t="s">
        <v>19</v>
      </c>
      <c r="D1148" s="3">
        <v>10.0</v>
      </c>
      <c r="E1148" s="3" t="s">
        <v>61</v>
      </c>
      <c r="F1148" s="3">
        <v>7.0</v>
      </c>
      <c r="G1148" s="3">
        <v>3.0</v>
      </c>
      <c r="H1148" s="3" t="s">
        <v>1615</v>
      </c>
      <c r="I1148" s="3" t="s">
        <v>1616</v>
      </c>
      <c r="J1148" s="3" t="s">
        <v>1617</v>
      </c>
      <c r="K1148" s="3" t="s">
        <v>24</v>
      </c>
      <c r="L1148" s="3">
        <v>2.0</v>
      </c>
      <c r="M1148" s="3" t="s">
        <v>30</v>
      </c>
      <c r="N1148" s="3" t="s">
        <v>1632</v>
      </c>
      <c r="O1148" s="3" t="s">
        <v>1633</v>
      </c>
      <c r="P1148" s="4">
        <v>26948.0</v>
      </c>
      <c r="Q1148" s="3" t="s">
        <v>132</v>
      </c>
      <c r="S1148" s="3" t="s">
        <v>34</v>
      </c>
    </row>
    <row r="1149">
      <c r="A1149" s="2">
        <v>42318.71487268519</v>
      </c>
      <c r="B1149" s="3">
        <v>44.0</v>
      </c>
      <c r="C1149" s="3" t="s">
        <v>19</v>
      </c>
      <c r="D1149" s="3">
        <v>10.0</v>
      </c>
      <c r="E1149" s="3" t="s">
        <v>61</v>
      </c>
      <c r="F1149" s="3">
        <v>7.0</v>
      </c>
      <c r="G1149" s="3">
        <v>3.0</v>
      </c>
      <c r="H1149" s="3" t="s">
        <v>1615</v>
      </c>
      <c r="I1149" s="3" t="s">
        <v>1616</v>
      </c>
      <c r="J1149" s="3" t="s">
        <v>1617</v>
      </c>
      <c r="K1149" s="3" t="s">
        <v>24</v>
      </c>
      <c r="L1149" s="3">
        <v>3.0</v>
      </c>
      <c r="M1149" s="3" t="s">
        <v>25</v>
      </c>
      <c r="N1149" s="3" t="s">
        <v>1634</v>
      </c>
      <c r="O1149" s="3" t="s">
        <v>664</v>
      </c>
      <c r="P1149" s="4">
        <v>21045.0</v>
      </c>
      <c r="Q1149" s="3" t="s">
        <v>110</v>
      </c>
      <c r="S1149" s="3" t="s">
        <v>34</v>
      </c>
    </row>
    <row r="1150">
      <c r="A1150" s="2">
        <v>42318.71487268519</v>
      </c>
      <c r="B1150" s="3">
        <v>44.0</v>
      </c>
      <c r="C1150" s="3" t="s">
        <v>19</v>
      </c>
      <c r="D1150" s="3">
        <v>10.0</v>
      </c>
      <c r="E1150" s="3" t="s">
        <v>61</v>
      </c>
      <c r="F1150" s="3">
        <v>7.0</v>
      </c>
      <c r="G1150" s="3">
        <v>3.0</v>
      </c>
      <c r="H1150" s="3" t="s">
        <v>1615</v>
      </c>
      <c r="I1150" s="3" t="s">
        <v>1616</v>
      </c>
      <c r="J1150" s="3" t="s">
        <v>1617</v>
      </c>
      <c r="K1150" s="3" t="s">
        <v>24</v>
      </c>
      <c r="L1150" s="3">
        <v>4.0</v>
      </c>
      <c r="M1150" s="3" t="s">
        <v>30</v>
      </c>
      <c r="N1150" s="3" t="s">
        <v>1635</v>
      </c>
      <c r="O1150" s="3" t="s">
        <v>497</v>
      </c>
      <c r="P1150" s="4">
        <v>20922.0</v>
      </c>
      <c r="Q1150" s="3" t="s">
        <v>132</v>
      </c>
      <c r="S1150" s="3" t="s">
        <v>34</v>
      </c>
    </row>
    <row r="1151">
      <c r="A1151" s="2">
        <v>42318.71487268519</v>
      </c>
      <c r="B1151" s="3">
        <v>44.0</v>
      </c>
      <c r="C1151" s="3" t="s">
        <v>19</v>
      </c>
      <c r="D1151" s="3">
        <v>10.0</v>
      </c>
      <c r="E1151" s="3" t="s">
        <v>61</v>
      </c>
      <c r="F1151" s="3">
        <v>7.0</v>
      </c>
      <c r="G1151" s="3">
        <v>3.0</v>
      </c>
      <c r="H1151" s="3" t="s">
        <v>1615</v>
      </c>
      <c r="I1151" s="3" t="s">
        <v>1616</v>
      </c>
      <c r="J1151" s="3" t="s">
        <v>1617</v>
      </c>
      <c r="K1151" s="3" t="s">
        <v>24</v>
      </c>
      <c r="L1151" s="3">
        <v>5.0</v>
      </c>
      <c r="M1151" s="3" t="s">
        <v>25</v>
      </c>
      <c r="N1151" s="3" t="s">
        <v>1636</v>
      </c>
      <c r="O1151" s="3" t="s">
        <v>1637</v>
      </c>
      <c r="P1151" s="4">
        <v>28305.0</v>
      </c>
      <c r="Q1151" s="3" t="s">
        <v>37</v>
      </c>
      <c r="S1151" s="3" t="s">
        <v>34</v>
      </c>
    </row>
    <row r="1152">
      <c r="A1152" s="2">
        <v>42318.71487268519</v>
      </c>
      <c r="B1152" s="3">
        <v>44.0</v>
      </c>
      <c r="C1152" s="3" t="s">
        <v>19</v>
      </c>
      <c r="D1152" s="3">
        <v>10.0</v>
      </c>
      <c r="E1152" s="3" t="s">
        <v>61</v>
      </c>
      <c r="F1152" s="3">
        <v>7.0</v>
      </c>
      <c r="G1152" s="3">
        <v>3.0</v>
      </c>
      <c r="H1152" s="3" t="s">
        <v>1615</v>
      </c>
      <c r="I1152" s="3" t="s">
        <v>1616</v>
      </c>
      <c r="J1152" s="3" t="s">
        <v>1617</v>
      </c>
      <c r="K1152" s="3" t="s">
        <v>24</v>
      </c>
      <c r="L1152" s="3">
        <v>6.0</v>
      </c>
      <c r="M1152" s="3" t="s">
        <v>30</v>
      </c>
      <c r="N1152" s="3" t="s">
        <v>579</v>
      </c>
      <c r="O1152" s="3" t="s">
        <v>368</v>
      </c>
      <c r="P1152" s="4">
        <v>19177.0</v>
      </c>
      <c r="Q1152" s="3" t="s">
        <v>49</v>
      </c>
      <c r="S1152" s="3" t="s">
        <v>34</v>
      </c>
    </row>
    <row r="1153">
      <c r="A1153" s="2">
        <v>42318.71487268519</v>
      </c>
      <c r="B1153" s="3">
        <v>44.0</v>
      </c>
      <c r="C1153" s="3" t="s">
        <v>19</v>
      </c>
      <c r="D1153" s="3">
        <v>10.0</v>
      </c>
      <c r="E1153" s="3" t="s">
        <v>61</v>
      </c>
      <c r="F1153" s="3">
        <v>7.0</v>
      </c>
      <c r="G1153" s="3">
        <v>3.0</v>
      </c>
      <c r="H1153" s="3" t="s">
        <v>1615</v>
      </c>
      <c r="I1153" s="3" t="s">
        <v>1616</v>
      </c>
      <c r="J1153" s="3" t="s">
        <v>1617</v>
      </c>
      <c r="K1153" s="3" t="s">
        <v>24</v>
      </c>
      <c r="L1153" s="3">
        <v>7.0</v>
      </c>
      <c r="M1153" s="3" t="s">
        <v>25</v>
      </c>
      <c r="N1153" s="3" t="s">
        <v>1638</v>
      </c>
      <c r="O1153" s="3" t="s">
        <v>1072</v>
      </c>
      <c r="P1153" s="4">
        <v>31966.0</v>
      </c>
      <c r="Q1153" s="3" t="s">
        <v>37</v>
      </c>
      <c r="S1153" s="3" t="s">
        <v>34</v>
      </c>
    </row>
    <row r="1154">
      <c r="A1154" s="2">
        <v>42318.71487268519</v>
      </c>
      <c r="B1154" s="3">
        <v>44.0</v>
      </c>
      <c r="C1154" s="3" t="s">
        <v>19</v>
      </c>
      <c r="D1154" s="3">
        <v>10.0</v>
      </c>
      <c r="E1154" s="3" t="s">
        <v>61</v>
      </c>
      <c r="F1154" s="3">
        <v>7.0</v>
      </c>
      <c r="G1154" s="3">
        <v>3.0</v>
      </c>
      <c r="H1154" s="3" t="s">
        <v>1615</v>
      </c>
      <c r="I1154" s="3" t="s">
        <v>1616</v>
      </c>
      <c r="J1154" s="3" t="s">
        <v>1617</v>
      </c>
      <c r="K1154" s="3" t="s">
        <v>24</v>
      </c>
      <c r="L1154" s="3">
        <v>8.0</v>
      </c>
      <c r="M1154" s="3" t="s">
        <v>30</v>
      </c>
      <c r="N1154" s="3" t="s">
        <v>1639</v>
      </c>
      <c r="O1154" s="3" t="s">
        <v>553</v>
      </c>
      <c r="P1154" s="4">
        <v>35039.0</v>
      </c>
      <c r="Q1154" s="3" t="s">
        <v>191</v>
      </c>
      <c r="S1154" s="3" t="s">
        <v>34</v>
      </c>
    </row>
    <row r="1155">
      <c r="A1155" s="2">
        <v>42318.71487268519</v>
      </c>
      <c r="B1155" s="3">
        <v>44.0</v>
      </c>
      <c r="C1155" s="3" t="s">
        <v>19</v>
      </c>
      <c r="D1155" s="3">
        <v>10.0</v>
      </c>
      <c r="E1155" s="3" t="s">
        <v>61</v>
      </c>
      <c r="F1155" s="3">
        <v>7.0</v>
      </c>
      <c r="G1155" s="3">
        <v>3.0</v>
      </c>
      <c r="H1155" s="3" t="s">
        <v>1615</v>
      </c>
      <c r="I1155" s="3" t="s">
        <v>1616</v>
      </c>
      <c r="J1155" s="3" t="s">
        <v>1617</v>
      </c>
      <c r="K1155" s="3" t="s">
        <v>24</v>
      </c>
      <c r="L1155" s="3">
        <v>9.0</v>
      </c>
      <c r="M1155" s="3" t="s">
        <v>25</v>
      </c>
      <c r="N1155" s="3" t="s">
        <v>1640</v>
      </c>
      <c r="O1155" s="3" t="s">
        <v>1447</v>
      </c>
      <c r="P1155" s="4">
        <v>30144.0</v>
      </c>
      <c r="Q1155" s="3" t="s">
        <v>247</v>
      </c>
      <c r="S1155" s="3" t="s">
        <v>34</v>
      </c>
    </row>
    <row r="1156">
      <c r="A1156" s="2">
        <v>42318.71487268519</v>
      </c>
      <c r="B1156" s="3">
        <v>44.0</v>
      </c>
      <c r="C1156" s="3" t="s">
        <v>19</v>
      </c>
      <c r="D1156" s="3">
        <v>10.0</v>
      </c>
      <c r="E1156" s="3" t="s">
        <v>61</v>
      </c>
      <c r="F1156" s="3">
        <v>7.0</v>
      </c>
      <c r="G1156" s="3">
        <v>3.0</v>
      </c>
      <c r="H1156" s="3" t="s">
        <v>1615</v>
      </c>
      <c r="I1156" s="3" t="s">
        <v>1616</v>
      </c>
      <c r="J1156" s="3" t="s">
        <v>1617</v>
      </c>
      <c r="K1156" s="3" t="s">
        <v>24</v>
      </c>
      <c r="L1156" s="3">
        <v>10.0</v>
      </c>
      <c r="M1156" s="3" t="s">
        <v>30</v>
      </c>
      <c r="N1156" s="3" t="s">
        <v>1641</v>
      </c>
      <c r="O1156" s="3" t="s">
        <v>93</v>
      </c>
      <c r="P1156" s="4">
        <v>13544.0</v>
      </c>
      <c r="Q1156" s="3" t="s">
        <v>49</v>
      </c>
      <c r="S1156" s="3" t="s">
        <v>34</v>
      </c>
    </row>
    <row r="1157">
      <c r="A1157" s="2">
        <v>42318.71487268519</v>
      </c>
      <c r="B1157" s="3">
        <v>44.0</v>
      </c>
      <c r="C1157" s="3" t="s">
        <v>19</v>
      </c>
      <c r="D1157" s="3">
        <v>10.0</v>
      </c>
      <c r="E1157" s="3" t="s">
        <v>61</v>
      </c>
      <c r="F1157" s="3">
        <v>7.0</v>
      </c>
      <c r="G1157" s="3">
        <v>3.0</v>
      </c>
      <c r="H1157" s="3" t="s">
        <v>1615</v>
      </c>
      <c r="I1157" s="3" t="s">
        <v>1616</v>
      </c>
      <c r="J1157" s="3" t="s">
        <v>1617</v>
      </c>
      <c r="K1157" s="3" t="s">
        <v>24</v>
      </c>
      <c r="L1157" s="3">
        <v>11.0</v>
      </c>
      <c r="M1157" s="3" t="s">
        <v>25</v>
      </c>
      <c r="N1157" s="3" t="s">
        <v>1642</v>
      </c>
      <c r="O1157" s="3" t="s">
        <v>1643</v>
      </c>
      <c r="P1157" s="4">
        <v>16159.0</v>
      </c>
      <c r="Q1157" s="3" t="s">
        <v>105</v>
      </c>
      <c r="S1157" s="3" t="s">
        <v>34</v>
      </c>
    </row>
    <row r="1158">
      <c r="A1158" s="2">
        <v>42318.71487268519</v>
      </c>
      <c r="B1158" s="3">
        <v>44.0</v>
      </c>
      <c r="C1158" s="3" t="s">
        <v>19</v>
      </c>
      <c r="D1158" s="3">
        <v>51.0</v>
      </c>
      <c r="E1158" s="3" t="s">
        <v>87</v>
      </c>
      <c r="F1158" s="3">
        <v>7.0</v>
      </c>
      <c r="G1158" s="3">
        <v>3.0</v>
      </c>
      <c r="H1158" s="3" t="s">
        <v>1615</v>
      </c>
      <c r="I1158" s="3" t="s">
        <v>1616</v>
      </c>
      <c r="J1158" s="3" t="s">
        <v>1617</v>
      </c>
      <c r="K1158" s="3" t="s">
        <v>24</v>
      </c>
      <c r="L1158" s="3">
        <v>1.0</v>
      </c>
      <c r="M1158" s="3" t="s">
        <v>25</v>
      </c>
      <c r="N1158" s="3" t="s">
        <v>1644</v>
      </c>
      <c r="O1158" s="3" t="s">
        <v>862</v>
      </c>
      <c r="P1158" s="4">
        <v>24963.0</v>
      </c>
      <c r="Q1158" s="3" t="s">
        <v>37</v>
      </c>
      <c r="S1158" s="3" t="s">
        <v>34</v>
      </c>
    </row>
    <row r="1159">
      <c r="A1159" s="2">
        <v>42318.71487268519</v>
      </c>
      <c r="B1159" s="3">
        <v>44.0</v>
      </c>
      <c r="C1159" s="3" t="s">
        <v>19</v>
      </c>
      <c r="D1159" s="3">
        <v>51.0</v>
      </c>
      <c r="E1159" s="3" t="s">
        <v>87</v>
      </c>
      <c r="F1159" s="3">
        <v>7.0</v>
      </c>
      <c r="G1159" s="3">
        <v>3.0</v>
      </c>
      <c r="H1159" s="3" t="s">
        <v>1615</v>
      </c>
      <c r="I1159" s="3" t="s">
        <v>1616</v>
      </c>
      <c r="J1159" s="3" t="s">
        <v>1617</v>
      </c>
      <c r="K1159" s="3" t="s">
        <v>24</v>
      </c>
      <c r="L1159" s="3">
        <v>2.0</v>
      </c>
      <c r="M1159" s="3" t="s">
        <v>30</v>
      </c>
      <c r="N1159" s="3" t="s">
        <v>1645</v>
      </c>
      <c r="O1159" s="3" t="s">
        <v>1646</v>
      </c>
      <c r="P1159" s="4">
        <v>30943.0</v>
      </c>
      <c r="Q1159" s="3" t="s">
        <v>75</v>
      </c>
      <c r="S1159" s="3" t="s">
        <v>34</v>
      </c>
    </row>
    <row r="1160">
      <c r="A1160" s="2">
        <v>42318.71487268519</v>
      </c>
      <c r="B1160" s="3">
        <v>44.0</v>
      </c>
      <c r="C1160" s="3" t="s">
        <v>19</v>
      </c>
      <c r="D1160" s="3">
        <v>51.0</v>
      </c>
      <c r="E1160" s="3" t="s">
        <v>87</v>
      </c>
      <c r="F1160" s="3">
        <v>7.0</v>
      </c>
      <c r="G1160" s="3">
        <v>3.0</v>
      </c>
      <c r="H1160" s="3" t="s">
        <v>1615</v>
      </c>
      <c r="I1160" s="3" t="s">
        <v>1616</v>
      </c>
      <c r="J1160" s="3" t="s">
        <v>1617</v>
      </c>
      <c r="K1160" s="3" t="s">
        <v>24</v>
      </c>
      <c r="L1160" s="3">
        <v>3.0</v>
      </c>
      <c r="M1160" s="3" t="s">
        <v>25</v>
      </c>
      <c r="N1160" s="3" t="s">
        <v>1647</v>
      </c>
      <c r="O1160" s="3" t="s">
        <v>359</v>
      </c>
      <c r="P1160" s="4">
        <v>24828.0</v>
      </c>
      <c r="Q1160" s="3" t="s">
        <v>372</v>
      </c>
      <c r="S1160" s="3" t="s">
        <v>34</v>
      </c>
    </row>
    <row r="1161">
      <c r="A1161" s="2">
        <v>42318.71487268519</v>
      </c>
      <c r="B1161" s="3">
        <v>44.0</v>
      </c>
      <c r="C1161" s="3" t="s">
        <v>19</v>
      </c>
      <c r="D1161" s="3">
        <v>51.0</v>
      </c>
      <c r="E1161" s="3" t="s">
        <v>87</v>
      </c>
      <c r="F1161" s="3">
        <v>7.0</v>
      </c>
      <c r="G1161" s="3">
        <v>3.0</v>
      </c>
      <c r="H1161" s="3" t="s">
        <v>1615</v>
      </c>
      <c r="I1161" s="3" t="s">
        <v>1616</v>
      </c>
      <c r="J1161" s="3" t="s">
        <v>1617</v>
      </c>
      <c r="K1161" s="3" t="s">
        <v>24</v>
      </c>
      <c r="L1161" s="3">
        <v>4.0</v>
      </c>
      <c r="M1161" s="3" t="s">
        <v>30</v>
      </c>
      <c r="N1161" s="3" t="s">
        <v>1648</v>
      </c>
      <c r="O1161" s="3" t="s">
        <v>1045</v>
      </c>
      <c r="P1161" s="4">
        <v>29951.0</v>
      </c>
      <c r="Q1161" s="3" t="s">
        <v>37</v>
      </c>
      <c r="S1161" s="3" t="s">
        <v>34</v>
      </c>
    </row>
    <row r="1162">
      <c r="A1162" s="2">
        <v>42318.71487268519</v>
      </c>
      <c r="B1162" s="3">
        <v>44.0</v>
      </c>
      <c r="C1162" s="3" t="s">
        <v>19</v>
      </c>
      <c r="D1162" s="3">
        <v>51.0</v>
      </c>
      <c r="E1162" s="3" t="s">
        <v>87</v>
      </c>
      <c r="F1162" s="3">
        <v>7.0</v>
      </c>
      <c r="G1162" s="3">
        <v>3.0</v>
      </c>
      <c r="H1162" s="3" t="s">
        <v>1615</v>
      </c>
      <c r="I1162" s="3" t="s">
        <v>1616</v>
      </c>
      <c r="J1162" s="3" t="s">
        <v>1617</v>
      </c>
      <c r="K1162" s="3" t="s">
        <v>24</v>
      </c>
      <c r="L1162" s="3">
        <v>5.0</v>
      </c>
      <c r="M1162" s="3" t="s">
        <v>25</v>
      </c>
      <c r="N1162" s="3" t="s">
        <v>1649</v>
      </c>
      <c r="O1162" s="3" t="s">
        <v>100</v>
      </c>
      <c r="P1162" s="4">
        <v>28514.0</v>
      </c>
      <c r="Q1162" s="3" t="s">
        <v>115</v>
      </c>
      <c r="S1162" s="3" t="s">
        <v>34</v>
      </c>
    </row>
    <row r="1163">
      <c r="A1163" s="2">
        <v>42318.71487268519</v>
      </c>
      <c r="B1163" s="3">
        <v>44.0</v>
      </c>
      <c r="C1163" s="3" t="s">
        <v>19</v>
      </c>
      <c r="D1163" s="3">
        <v>51.0</v>
      </c>
      <c r="E1163" s="3" t="s">
        <v>87</v>
      </c>
      <c r="F1163" s="3">
        <v>7.0</v>
      </c>
      <c r="G1163" s="3">
        <v>3.0</v>
      </c>
      <c r="H1163" s="3" t="s">
        <v>1615</v>
      </c>
      <c r="I1163" s="3" t="s">
        <v>1616</v>
      </c>
      <c r="J1163" s="3" t="s">
        <v>1617</v>
      </c>
      <c r="K1163" s="3" t="s">
        <v>24</v>
      </c>
      <c r="L1163" s="3">
        <v>6.0</v>
      </c>
      <c r="M1163" s="3" t="s">
        <v>30</v>
      </c>
      <c r="N1163" s="3" t="s">
        <v>1650</v>
      </c>
      <c r="O1163" s="3" t="s">
        <v>1651</v>
      </c>
      <c r="P1163" s="4">
        <v>23768.0</v>
      </c>
      <c r="Q1163" s="3" t="s">
        <v>115</v>
      </c>
      <c r="S1163" s="3" t="s">
        <v>34</v>
      </c>
    </row>
    <row r="1164">
      <c r="A1164" s="2">
        <v>42318.71487268519</v>
      </c>
      <c r="B1164" s="3">
        <v>44.0</v>
      </c>
      <c r="C1164" s="3" t="s">
        <v>19</v>
      </c>
      <c r="D1164" s="3">
        <v>51.0</v>
      </c>
      <c r="E1164" s="3" t="s">
        <v>87</v>
      </c>
      <c r="F1164" s="3">
        <v>7.0</v>
      </c>
      <c r="G1164" s="3">
        <v>3.0</v>
      </c>
      <c r="H1164" s="3" t="s">
        <v>1615</v>
      </c>
      <c r="I1164" s="3" t="s">
        <v>1616</v>
      </c>
      <c r="J1164" s="3" t="s">
        <v>1617</v>
      </c>
      <c r="K1164" s="3" t="s">
        <v>24</v>
      </c>
      <c r="L1164" s="3">
        <v>7.0</v>
      </c>
      <c r="M1164" s="3" t="s">
        <v>25</v>
      </c>
      <c r="N1164" s="3" t="s">
        <v>1645</v>
      </c>
      <c r="O1164" s="3" t="s">
        <v>319</v>
      </c>
      <c r="P1164" s="4">
        <v>29939.0</v>
      </c>
      <c r="Q1164" s="3" t="s">
        <v>372</v>
      </c>
      <c r="S1164" s="3" t="s">
        <v>34</v>
      </c>
    </row>
    <row r="1165">
      <c r="A1165" s="2">
        <v>42318.71487268519</v>
      </c>
      <c r="B1165" s="3">
        <v>44.0</v>
      </c>
      <c r="C1165" s="3" t="s">
        <v>19</v>
      </c>
      <c r="D1165" s="3">
        <v>51.0</v>
      </c>
      <c r="E1165" s="3" t="s">
        <v>87</v>
      </c>
      <c r="F1165" s="3">
        <v>7.0</v>
      </c>
      <c r="G1165" s="3">
        <v>3.0</v>
      </c>
      <c r="H1165" s="3" t="s">
        <v>1615</v>
      </c>
      <c r="I1165" s="3" t="s">
        <v>1616</v>
      </c>
      <c r="J1165" s="3" t="s">
        <v>1617</v>
      </c>
      <c r="K1165" s="3" t="s">
        <v>24</v>
      </c>
      <c r="L1165" s="3">
        <v>8.0</v>
      </c>
      <c r="M1165" s="3" t="s">
        <v>30</v>
      </c>
      <c r="N1165" s="3" t="s">
        <v>1652</v>
      </c>
      <c r="O1165" s="3" t="s">
        <v>683</v>
      </c>
      <c r="P1165" s="4">
        <v>26871.0</v>
      </c>
      <c r="Q1165" s="3" t="s">
        <v>115</v>
      </c>
      <c r="S1165" s="3" t="s">
        <v>34</v>
      </c>
    </row>
    <row r="1166">
      <c r="A1166" s="2">
        <v>42318.71487268519</v>
      </c>
      <c r="B1166" s="3">
        <v>44.0</v>
      </c>
      <c r="C1166" s="3" t="s">
        <v>19</v>
      </c>
      <c r="D1166" s="3">
        <v>51.0</v>
      </c>
      <c r="E1166" s="3" t="s">
        <v>87</v>
      </c>
      <c r="F1166" s="3">
        <v>7.0</v>
      </c>
      <c r="G1166" s="3">
        <v>3.0</v>
      </c>
      <c r="H1166" s="3" t="s">
        <v>1615</v>
      </c>
      <c r="I1166" s="3" t="s">
        <v>1616</v>
      </c>
      <c r="J1166" s="3" t="s">
        <v>1617</v>
      </c>
      <c r="K1166" s="3" t="s">
        <v>24</v>
      </c>
      <c r="L1166" s="3">
        <v>9.0</v>
      </c>
      <c r="M1166" s="3" t="s">
        <v>25</v>
      </c>
      <c r="N1166" s="3" t="s">
        <v>1653</v>
      </c>
      <c r="O1166" s="3" t="s">
        <v>1654</v>
      </c>
      <c r="P1166" s="4">
        <v>22760.0</v>
      </c>
      <c r="Q1166" s="3" t="s">
        <v>372</v>
      </c>
      <c r="S1166" s="3" t="s">
        <v>34</v>
      </c>
    </row>
    <row r="1167">
      <c r="A1167" s="2">
        <v>42318.71487268519</v>
      </c>
      <c r="B1167" s="3">
        <v>44.0</v>
      </c>
      <c r="C1167" s="3" t="s">
        <v>19</v>
      </c>
      <c r="D1167" s="3">
        <v>51.0</v>
      </c>
      <c r="E1167" s="3" t="s">
        <v>87</v>
      </c>
      <c r="F1167" s="3">
        <v>7.0</v>
      </c>
      <c r="G1167" s="3">
        <v>3.0</v>
      </c>
      <c r="H1167" s="3" t="s">
        <v>1615</v>
      </c>
      <c r="I1167" s="3" t="s">
        <v>1616</v>
      </c>
      <c r="J1167" s="3" t="s">
        <v>1617</v>
      </c>
      <c r="K1167" s="3" t="s">
        <v>24</v>
      </c>
      <c r="L1167" s="3">
        <v>10.0</v>
      </c>
      <c r="M1167" s="3" t="s">
        <v>30</v>
      </c>
      <c r="N1167" s="3" t="s">
        <v>1655</v>
      </c>
      <c r="O1167" s="3" t="s">
        <v>452</v>
      </c>
      <c r="P1167" s="4">
        <v>25003.0</v>
      </c>
      <c r="Q1167" s="3" t="s">
        <v>132</v>
      </c>
      <c r="S1167" s="3" t="s">
        <v>34</v>
      </c>
    </row>
    <row r="1168">
      <c r="A1168" s="2">
        <v>42318.71487268519</v>
      </c>
      <c r="B1168" s="3">
        <v>44.0</v>
      </c>
      <c r="C1168" s="3" t="s">
        <v>19</v>
      </c>
      <c r="D1168" s="3">
        <v>51.0</v>
      </c>
      <c r="E1168" s="3" t="s">
        <v>87</v>
      </c>
      <c r="F1168" s="3">
        <v>7.0</v>
      </c>
      <c r="G1168" s="3">
        <v>3.0</v>
      </c>
      <c r="H1168" s="3" t="s">
        <v>1615</v>
      </c>
      <c r="I1168" s="3" t="s">
        <v>1616</v>
      </c>
      <c r="J1168" s="3" t="s">
        <v>1617</v>
      </c>
      <c r="K1168" s="3" t="s">
        <v>24</v>
      </c>
      <c r="L1168" s="3">
        <v>11.0</v>
      </c>
      <c r="M1168" s="3" t="s">
        <v>25</v>
      </c>
      <c r="N1168" s="3" t="s">
        <v>1656</v>
      </c>
      <c r="O1168" s="3" t="s">
        <v>1522</v>
      </c>
      <c r="P1168" s="4">
        <v>28176.0</v>
      </c>
      <c r="Q1168" s="3" t="s">
        <v>372</v>
      </c>
      <c r="S1168" s="3" t="s">
        <v>34</v>
      </c>
    </row>
    <row r="1169">
      <c r="A1169" s="2">
        <v>42318.71487268519</v>
      </c>
      <c r="B1169" s="3">
        <v>44.0</v>
      </c>
      <c r="C1169" s="3" t="s">
        <v>19</v>
      </c>
      <c r="D1169" s="3">
        <v>51.0</v>
      </c>
      <c r="E1169" s="3" t="s">
        <v>87</v>
      </c>
      <c r="F1169" s="3">
        <v>7.0</v>
      </c>
      <c r="G1169" s="3">
        <v>3.0</v>
      </c>
      <c r="H1169" s="3" t="s">
        <v>1615</v>
      </c>
      <c r="I1169" s="3" t="s">
        <v>1616</v>
      </c>
      <c r="J1169" s="3" t="s">
        <v>1617</v>
      </c>
      <c r="K1169" s="3" t="s">
        <v>24</v>
      </c>
      <c r="L1169" s="3">
        <v>12.0</v>
      </c>
      <c r="M1169" s="3" t="s">
        <v>30</v>
      </c>
      <c r="N1169" s="3" t="s">
        <v>1657</v>
      </c>
      <c r="O1169" s="3" t="s">
        <v>1658</v>
      </c>
      <c r="P1169" s="4">
        <v>18604.0</v>
      </c>
      <c r="Q1169" s="3" t="s">
        <v>49</v>
      </c>
      <c r="S1169" s="3" t="s">
        <v>34</v>
      </c>
    </row>
    <row r="1170">
      <c r="A1170" s="2">
        <v>42318.71487268519</v>
      </c>
      <c r="B1170" s="3">
        <v>44.0</v>
      </c>
      <c r="C1170" s="3" t="s">
        <v>19</v>
      </c>
      <c r="D1170" s="3">
        <v>51.0</v>
      </c>
      <c r="E1170" s="3" t="s">
        <v>87</v>
      </c>
      <c r="F1170" s="3">
        <v>7.0</v>
      </c>
      <c r="G1170" s="3">
        <v>3.0</v>
      </c>
      <c r="H1170" s="3" t="s">
        <v>1615</v>
      </c>
      <c r="I1170" s="3" t="s">
        <v>1616</v>
      </c>
      <c r="J1170" s="3" t="s">
        <v>1617</v>
      </c>
      <c r="K1170" s="3" t="s">
        <v>24</v>
      </c>
      <c r="L1170" s="3">
        <v>13.0</v>
      </c>
      <c r="M1170" s="3" t="s">
        <v>25</v>
      </c>
      <c r="N1170" s="3" t="s">
        <v>1046</v>
      </c>
      <c r="O1170" s="3" t="s">
        <v>366</v>
      </c>
      <c r="P1170" s="4">
        <v>24570.0</v>
      </c>
      <c r="Q1170" s="3" t="s">
        <v>79</v>
      </c>
      <c r="S1170" s="3" t="s">
        <v>34</v>
      </c>
    </row>
    <row r="1171">
      <c r="A1171" s="2">
        <v>42318.71487268519</v>
      </c>
      <c r="B1171" s="3">
        <v>44.0</v>
      </c>
      <c r="C1171" s="3" t="s">
        <v>19</v>
      </c>
      <c r="D1171" s="3">
        <v>51.0</v>
      </c>
      <c r="E1171" s="3" t="s">
        <v>87</v>
      </c>
      <c r="F1171" s="3">
        <v>7.0</v>
      </c>
      <c r="G1171" s="3">
        <v>3.0</v>
      </c>
      <c r="H1171" s="3" t="s">
        <v>1615</v>
      </c>
      <c r="I1171" s="3" t="s">
        <v>1616</v>
      </c>
      <c r="J1171" s="3" t="s">
        <v>1617</v>
      </c>
      <c r="K1171" s="3" t="s">
        <v>24</v>
      </c>
      <c r="L1171" s="3">
        <v>14.0</v>
      </c>
      <c r="M1171" s="3" t="s">
        <v>30</v>
      </c>
      <c r="N1171" s="3" t="s">
        <v>1659</v>
      </c>
      <c r="O1171" s="3" t="s">
        <v>299</v>
      </c>
      <c r="P1171" s="4">
        <v>25622.0</v>
      </c>
      <c r="Q1171" s="3" t="s">
        <v>46</v>
      </c>
      <c r="S1171" s="3" t="s">
        <v>34</v>
      </c>
    </row>
    <row r="1172">
      <c r="A1172" s="2">
        <v>42318.71487268519</v>
      </c>
      <c r="B1172" s="3">
        <v>44.0</v>
      </c>
      <c r="C1172" s="3" t="s">
        <v>19</v>
      </c>
      <c r="D1172" s="3">
        <v>51.0</v>
      </c>
      <c r="E1172" s="3" t="s">
        <v>87</v>
      </c>
      <c r="F1172" s="3">
        <v>7.0</v>
      </c>
      <c r="G1172" s="3">
        <v>3.0</v>
      </c>
      <c r="H1172" s="3" t="s">
        <v>1615</v>
      </c>
      <c r="I1172" s="3" t="s">
        <v>1616</v>
      </c>
      <c r="J1172" s="3" t="s">
        <v>1617</v>
      </c>
      <c r="K1172" s="3" t="s">
        <v>24</v>
      </c>
      <c r="L1172" s="3">
        <v>15.0</v>
      </c>
      <c r="M1172" s="3" t="s">
        <v>25</v>
      </c>
      <c r="N1172" s="3" t="s">
        <v>1660</v>
      </c>
      <c r="O1172" s="3" t="s">
        <v>95</v>
      </c>
      <c r="P1172" s="4">
        <v>19552.0</v>
      </c>
      <c r="Q1172" s="3" t="s">
        <v>110</v>
      </c>
      <c r="S1172" s="3" t="s">
        <v>34</v>
      </c>
    </row>
    <row r="1173">
      <c r="A1173" s="2">
        <v>42318.71487268519</v>
      </c>
      <c r="B1173" s="3">
        <v>44.0</v>
      </c>
      <c r="C1173" s="3" t="s">
        <v>19</v>
      </c>
      <c r="D1173" s="3">
        <v>51.0</v>
      </c>
      <c r="E1173" s="3" t="s">
        <v>87</v>
      </c>
      <c r="F1173" s="3">
        <v>7.0</v>
      </c>
      <c r="G1173" s="3">
        <v>3.0</v>
      </c>
      <c r="H1173" s="3" t="s">
        <v>1615</v>
      </c>
      <c r="I1173" s="3" t="s">
        <v>1616</v>
      </c>
      <c r="J1173" s="3" t="s">
        <v>1617</v>
      </c>
      <c r="K1173" s="3" t="s">
        <v>24</v>
      </c>
      <c r="L1173" s="3">
        <v>16.0</v>
      </c>
      <c r="M1173" s="3" t="s">
        <v>30</v>
      </c>
      <c r="N1173" s="3" t="s">
        <v>1661</v>
      </c>
      <c r="O1173" s="3" t="s">
        <v>1109</v>
      </c>
      <c r="P1173" s="4">
        <v>32832.0</v>
      </c>
      <c r="Q1173" s="3" t="s">
        <v>75</v>
      </c>
      <c r="S1173" s="3" t="s">
        <v>34</v>
      </c>
    </row>
    <row r="1174">
      <c r="A1174" s="2">
        <v>42318.71487268519</v>
      </c>
      <c r="B1174" s="3">
        <v>44.0</v>
      </c>
      <c r="C1174" s="3" t="s">
        <v>19</v>
      </c>
      <c r="D1174" s="3">
        <v>51.0</v>
      </c>
      <c r="E1174" s="3" t="s">
        <v>87</v>
      </c>
      <c r="F1174" s="3">
        <v>7.0</v>
      </c>
      <c r="G1174" s="3">
        <v>3.0</v>
      </c>
      <c r="H1174" s="3" t="s">
        <v>1615</v>
      </c>
      <c r="I1174" s="3" t="s">
        <v>1616</v>
      </c>
      <c r="J1174" s="3" t="s">
        <v>1617</v>
      </c>
      <c r="K1174" s="3" t="s">
        <v>24</v>
      </c>
      <c r="L1174" s="3">
        <v>17.0</v>
      </c>
      <c r="M1174" s="3" t="s">
        <v>25</v>
      </c>
      <c r="N1174" s="3" t="s">
        <v>1662</v>
      </c>
      <c r="O1174" s="3" t="s">
        <v>384</v>
      </c>
      <c r="P1174" s="4">
        <v>28263.0</v>
      </c>
      <c r="Q1174" s="3" t="s">
        <v>37</v>
      </c>
      <c r="S1174" s="3" t="s">
        <v>34</v>
      </c>
    </row>
    <row r="1175">
      <c r="A1175" s="2">
        <v>42318.71487268519</v>
      </c>
      <c r="B1175" s="3">
        <v>44.0</v>
      </c>
      <c r="C1175" s="3" t="s">
        <v>19</v>
      </c>
      <c r="D1175" s="3">
        <v>51.0</v>
      </c>
      <c r="E1175" s="3" t="s">
        <v>87</v>
      </c>
      <c r="F1175" s="3">
        <v>7.0</v>
      </c>
      <c r="G1175" s="3">
        <v>3.0</v>
      </c>
      <c r="H1175" s="3" t="s">
        <v>1615</v>
      </c>
      <c r="I1175" s="3" t="s">
        <v>1616</v>
      </c>
      <c r="J1175" s="3" t="s">
        <v>1617</v>
      </c>
      <c r="K1175" s="3" t="s">
        <v>24</v>
      </c>
      <c r="L1175" s="3">
        <v>18.0</v>
      </c>
      <c r="M1175" s="3" t="s">
        <v>30</v>
      </c>
      <c r="N1175" s="3" t="s">
        <v>1663</v>
      </c>
      <c r="O1175" s="3" t="s">
        <v>1664</v>
      </c>
      <c r="P1175" s="4">
        <v>25555.0</v>
      </c>
      <c r="Q1175" s="3" t="s">
        <v>110</v>
      </c>
      <c r="S1175" s="3" t="s">
        <v>34</v>
      </c>
    </row>
    <row r="1176">
      <c r="A1176" s="2">
        <v>42318.71487268519</v>
      </c>
      <c r="B1176" s="3">
        <v>44.0</v>
      </c>
      <c r="C1176" s="3" t="s">
        <v>19</v>
      </c>
      <c r="D1176" s="3">
        <v>51.0</v>
      </c>
      <c r="E1176" s="3" t="s">
        <v>87</v>
      </c>
      <c r="F1176" s="3">
        <v>7.0</v>
      </c>
      <c r="G1176" s="3">
        <v>3.0</v>
      </c>
      <c r="H1176" s="3" t="s">
        <v>1615</v>
      </c>
      <c r="I1176" s="3" t="s">
        <v>1616</v>
      </c>
      <c r="J1176" s="3" t="s">
        <v>1617</v>
      </c>
      <c r="K1176" s="3" t="s">
        <v>24</v>
      </c>
      <c r="L1176" s="3">
        <v>19.0</v>
      </c>
      <c r="M1176" s="3" t="s">
        <v>25</v>
      </c>
      <c r="N1176" s="3" t="s">
        <v>1665</v>
      </c>
      <c r="O1176" s="3" t="s">
        <v>95</v>
      </c>
      <c r="P1176" s="4">
        <v>17284.0</v>
      </c>
      <c r="Q1176" s="3" t="s">
        <v>49</v>
      </c>
      <c r="S1176" s="3" t="s">
        <v>34</v>
      </c>
    </row>
    <row r="1177">
      <c r="A1177" s="2">
        <v>42318.71487268519</v>
      </c>
      <c r="B1177" s="3">
        <v>44.0</v>
      </c>
      <c r="C1177" s="3" t="s">
        <v>19</v>
      </c>
      <c r="D1177" s="3">
        <v>52.0</v>
      </c>
      <c r="E1177" s="3" t="s">
        <v>130</v>
      </c>
      <c r="F1177" s="3">
        <v>7.0</v>
      </c>
      <c r="G1177" s="3">
        <v>3.0</v>
      </c>
      <c r="H1177" s="3" t="s">
        <v>1615</v>
      </c>
      <c r="I1177" s="3" t="s">
        <v>1616</v>
      </c>
      <c r="J1177" s="3" t="s">
        <v>1617</v>
      </c>
      <c r="K1177" s="3" t="s">
        <v>24</v>
      </c>
      <c r="L1177" s="3">
        <v>1.0</v>
      </c>
      <c r="M1177" s="3" t="s">
        <v>30</v>
      </c>
      <c r="N1177" s="3" t="s">
        <v>496</v>
      </c>
      <c r="O1177" s="3" t="s">
        <v>487</v>
      </c>
      <c r="P1177" s="4">
        <v>20068.0</v>
      </c>
      <c r="Q1177" s="3" t="s">
        <v>372</v>
      </c>
      <c r="S1177" s="3" t="s">
        <v>34</v>
      </c>
    </row>
    <row r="1178">
      <c r="A1178" s="2">
        <v>42318.71487268519</v>
      </c>
      <c r="B1178" s="3">
        <v>44.0</v>
      </c>
      <c r="C1178" s="3" t="s">
        <v>19</v>
      </c>
      <c r="D1178" s="3">
        <v>52.0</v>
      </c>
      <c r="E1178" s="3" t="s">
        <v>130</v>
      </c>
      <c r="F1178" s="3">
        <v>7.0</v>
      </c>
      <c r="G1178" s="3">
        <v>3.0</v>
      </c>
      <c r="H1178" s="3" t="s">
        <v>1615</v>
      </c>
      <c r="I1178" s="3" t="s">
        <v>1616</v>
      </c>
      <c r="J1178" s="3" t="s">
        <v>1617</v>
      </c>
      <c r="K1178" s="3" t="s">
        <v>24</v>
      </c>
      <c r="L1178" s="3">
        <v>2.0</v>
      </c>
      <c r="M1178" s="3" t="s">
        <v>25</v>
      </c>
      <c r="N1178" s="3" t="s">
        <v>1666</v>
      </c>
      <c r="O1178" s="3" t="s">
        <v>344</v>
      </c>
      <c r="P1178" s="4">
        <v>28608.0</v>
      </c>
      <c r="Q1178" s="3" t="s">
        <v>37</v>
      </c>
      <c r="S1178" s="3" t="s">
        <v>34</v>
      </c>
    </row>
    <row r="1179">
      <c r="A1179" s="2">
        <v>42318.71487268519</v>
      </c>
      <c r="B1179" s="3">
        <v>44.0</v>
      </c>
      <c r="C1179" s="3" t="s">
        <v>19</v>
      </c>
      <c r="D1179" s="3">
        <v>52.0</v>
      </c>
      <c r="E1179" s="3" t="s">
        <v>130</v>
      </c>
      <c r="F1179" s="3">
        <v>7.0</v>
      </c>
      <c r="G1179" s="3">
        <v>3.0</v>
      </c>
      <c r="H1179" s="3" t="s">
        <v>1615</v>
      </c>
      <c r="I1179" s="3" t="s">
        <v>1616</v>
      </c>
      <c r="J1179" s="3" t="s">
        <v>1617</v>
      </c>
      <c r="K1179" s="3" t="s">
        <v>24</v>
      </c>
      <c r="L1179" s="3">
        <v>3.0</v>
      </c>
      <c r="M1179" s="3" t="s">
        <v>30</v>
      </c>
      <c r="N1179" s="3" t="s">
        <v>1667</v>
      </c>
      <c r="O1179" s="3" t="s">
        <v>283</v>
      </c>
      <c r="P1179" s="4">
        <v>27907.0</v>
      </c>
      <c r="Q1179" s="3" t="s">
        <v>115</v>
      </c>
      <c r="S1179" s="3" t="s">
        <v>34</v>
      </c>
    </row>
    <row r="1180">
      <c r="A1180" s="2">
        <v>42318.71487268519</v>
      </c>
      <c r="B1180" s="3">
        <v>44.0</v>
      </c>
      <c r="C1180" s="3" t="s">
        <v>19</v>
      </c>
      <c r="D1180" s="3">
        <v>52.0</v>
      </c>
      <c r="E1180" s="3" t="s">
        <v>130</v>
      </c>
      <c r="F1180" s="3">
        <v>7.0</v>
      </c>
      <c r="G1180" s="3">
        <v>3.0</v>
      </c>
      <c r="H1180" s="3" t="s">
        <v>1615</v>
      </c>
      <c r="I1180" s="3" t="s">
        <v>1616</v>
      </c>
      <c r="J1180" s="3" t="s">
        <v>1617</v>
      </c>
      <c r="K1180" s="3" t="s">
        <v>24</v>
      </c>
      <c r="L1180" s="3">
        <v>4.0</v>
      </c>
      <c r="M1180" s="3" t="s">
        <v>25</v>
      </c>
      <c r="N1180" s="3" t="s">
        <v>1668</v>
      </c>
      <c r="O1180" s="3" t="s">
        <v>454</v>
      </c>
      <c r="P1180" s="4">
        <v>21881.0</v>
      </c>
      <c r="Q1180" s="3" t="s">
        <v>372</v>
      </c>
      <c r="S1180" s="3" t="s">
        <v>34</v>
      </c>
    </row>
    <row r="1181">
      <c r="A1181" s="2">
        <v>42318.71487268519</v>
      </c>
      <c r="B1181" s="3">
        <v>44.0</v>
      </c>
      <c r="C1181" s="3" t="s">
        <v>19</v>
      </c>
      <c r="D1181" s="3">
        <v>52.0</v>
      </c>
      <c r="E1181" s="3" t="s">
        <v>130</v>
      </c>
      <c r="F1181" s="3">
        <v>7.0</v>
      </c>
      <c r="G1181" s="3">
        <v>3.0</v>
      </c>
      <c r="H1181" s="3" t="s">
        <v>1615</v>
      </c>
      <c r="I1181" s="3" t="s">
        <v>1616</v>
      </c>
      <c r="J1181" s="3" t="s">
        <v>1617</v>
      </c>
      <c r="K1181" s="3" t="s">
        <v>24</v>
      </c>
      <c r="L1181" s="3">
        <v>5.0</v>
      </c>
      <c r="M1181" s="3" t="s">
        <v>30</v>
      </c>
      <c r="N1181" s="3" t="s">
        <v>1179</v>
      </c>
      <c r="O1181" s="3" t="s">
        <v>497</v>
      </c>
      <c r="P1181" s="4">
        <v>20859.0</v>
      </c>
      <c r="Q1181" s="3" t="s">
        <v>228</v>
      </c>
      <c r="S1181" s="3" t="s">
        <v>34</v>
      </c>
    </row>
    <row r="1182">
      <c r="A1182" s="2">
        <v>42318.71487268519</v>
      </c>
      <c r="B1182" s="3">
        <v>44.0</v>
      </c>
      <c r="C1182" s="3" t="s">
        <v>19</v>
      </c>
      <c r="D1182" s="3">
        <v>52.0</v>
      </c>
      <c r="E1182" s="3" t="s">
        <v>130</v>
      </c>
      <c r="F1182" s="3">
        <v>7.0</v>
      </c>
      <c r="G1182" s="3">
        <v>3.0</v>
      </c>
      <c r="H1182" s="3" t="s">
        <v>1615</v>
      </c>
      <c r="I1182" s="3" t="s">
        <v>1616</v>
      </c>
      <c r="J1182" s="3" t="s">
        <v>1617</v>
      </c>
      <c r="K1182" s="3" t="s">
        <v>24</v>
      </c>
      <c r="L1182" s="3">
        <v>6.0</v>
      </c>
      <c r="M1182" s="3" t="s">
        <v>25</v>
      </c>
      <c r="N1182" s="3" t="s">
        <v>206</v>
      </c>
      <c r="O1182" s="3" t="s">
        <v>384</v>
      </c>
      <c r="P1182" s="4">
        <v>28761.0</v>
      </c>
      <c r="Q1182" s="3" t="s">
        <v>372</v>
      </c>
      <c r="S1182" s="3" t="s">
        <v>34</v>
      </c>
    </row>
    <row r="1183">
      <c r="A1183" s="2">
        <v>42318.71487268519</v>
      </c>
      <c r="B1183" s="3">
        <v>44.0</v>
      </c>
      <c r="C1183" s="3" t="s">
        <v>19</v>
      </c>
      <c r="D1183" s="3">
        <v>52.0</v>
      </c>
      <c r="E1183" s="3" t="s">
        <v>130</v>
      </c>
      <c r="F1183" s="3">
        <v>7.0</v>
      </c>
      <c r="G1183" s="3">
        <v>3.0</v>
      </c>
      <c r="H1183" s="3" t="s">
        <v>1615</v>
      </c>
      <c r="I1183" s="3" t="s">
        <v>1616</v>
      </c>
      <c r="J1183" s="3" t="s">
        <v>1617</v>
      </c>
      <c r="K1183" s="3" t="s">
        <v>24</v>
      </c>
      <c r="L1183" s="3">
        <v>7.0</v>
      </c>
      <c r="M1183" s="3" t="s">
        <v>30</v>
      </c>
      <c r="N1183" s="3" t="s">
        <v>1669</v>
      </c>
      <c r="O1183" s="3" t="s">
        <v>32</v>
      </c>
      <c r="P1183" s="4">
        <v>27791.0</v>
      </c>
      <c r="Q1183" s="3" t="s">
        <v>110</v>
      </c>
      <c r="S1183" s="3" t="s">
        <v>34</v>
      </c>
    </row>
    <row r="1184">
      <c r="A1184" s="2">
        <v>42318.71487268519</v>
      </c>
      <c r="B1184" s="3">
        <v>44.0</v>
      </c>
      <c r="C1184" s="3" t="s">
        <v>19</v>
      </c>
      <c r="D1184" s="3">
        <v>52.0</v>
      </c>
      <c r="E1184" s="3" t="s">
        <v>130</v>
      </c>
      <c r="F1184" s="3">
        <v>7.0</v>
      </c>
      <c r="G1184" s="3">
        <v>3.0</v>
      </c>
      <c r="H1184" s="3" t="s">
        <v>1615</v>
      </c>
      <c r="I1184" s="3" t="s">
        <v>1616</v>
      </c>
      <c r="J1184" s="3" t="s">
        <v>1617</v>
      </c>
      <c r="K1184" s="3" t="s">
        <v>24</v>
      </c>
      <c r="L1184" s="3">
        <v>8.0</v>
      </c>
      <c r="M1184" s="3" t="s">
        <v>25</v>
      </c>
      <c r="N1184" s="3" t="s">
        <v>1670</v>
      </c>
      <c r="O1184" s="3" t="s">
        <v>477</v>
      </c>
      <c r="P1184" s="4">
        <v>30330.0</v>
      </c>
      <c r="Q1184" s="3" t="s">
        <v>372</v>
      </c>
      <c r="S1184" s="3" t="s">
        <v>34</v>
      </c>
    </row>
    <row r="1185">
      <c r="A1185" s="2">
        <v>42318.71487268519</v>
      </c>
      <c r="B1185" s="3">
        <v>44.0</v>
      </c>
      <c r="C1185" s="3" t="s">
        <v>19</v>
      </c>
      <c r="D1185" s="3">
        <v>54.0</v>
      </c>
      <c r="E1185" s="3" t="s">
        <v>146</v>
      </c>
      <c r="F1185" s="3">
        <v>7.0</v>
      </c>
      <c r="G1185" s="3">
        <v>3.0</v>
      </c>
      <c r="H1185" s="3" t="s">
        <v>1615</v>
      </c>
      <c r="I1185" s="3" t="s">
        <v>1616</v>
      </c>
      <c r="J1185" s="3" t="s">
        <v>1617</v>
      </c>
      <c r="K1185" s="3" t="s">
        <v>24</v>
      </c>
      <c r="L1185" s="3">
        <v>1.0</v>
      </c>
      <c r="M1185" s="3" t="s">
        <v>30</v>
      </c>
      <c r="N1185" s="3" t="s">
        <v>1671</v>
      </c>
      <c r="O1185" s="3" t="s">
        <v>1356</v>
      </c>
      <c r="P1185" s="4">
        <v>20303.0</v>
      </c>
      <c r="Q1185" s="3" t="s">
        <v>145</v>
      </c>
      <c r="S1185" s="3" t="s">
        <v>34</v>
      </c>
    </row>
    <row r="1186">
      <c r="A1186" s="2">
        <v>42318.71487268519</v>
      </c>
      <c r="B1186" s="3">
        <v>44.0</v>
      </c>
      <c r="C1186" s="3" t="s">
        <v>19</v>
      </c>
      <c r="D1186" s="3">
        <v>54.0</v>
      </c>
      <c r="E1186" s="3" t="s">
        <v>146</v>
      </c>
      <c r="F1186" s="3">
        <v>7.0</v>
      </c>
      <c r="G1186" s="3">
        <v>3.0</v>
      </c>
      <c r="H1186" s="3" t="s">
        <v>1615</v>
      </c>
      <c r="I1186" s="3" t="s">
        <v>1616</v>
      </c>
      <c r="J1186" s="3" t="s">
        <v>1617</v>
      </c>
      <c r="K1186" s="3" t="s">
        <v>24</v>
      </c>
      <c r="L1186" s="3">
        <v>2.0</v>
      </c>
      <c r="M1186" s="3" t="s">
        <v>25</v>
      </c>
      <c r="N1186" s="3" t="s">
        <v>1672</v>
      </c>
      <c r="O1186" s="3" t="s">
        <v>102</v>
      </c>
      <c r="P1186" s="4">
        <v>19070.0</v>
      </c>
      <c r="Q1186" s="3" t="s">
        <v>37</v>
      </c>
      <c r="S1186" s="3" t="s">
        <v>34</v>
      </c>
    </row>
    <row r="1187">
      <c r="A1187" s="2">
        <v>42318.71487268519</v>
      </c>
      <c r="B1187" s="3">
        <v>44.0</v>
      </c>
      <c r="C1187" s="3" t="s">
        <v>19</v>
      </c>
      <c r="D1187" s="3">
        <v>54.0</v>
      </c>
      <c r="E1187" s="3" t="s">
        <v>146</v>
      </c>
      <c r="F1187" s="3">
        <v>7.0</v>
      </c>
      <c r="G1187" s="3">
        <v>3.0</v>
      </c>
      <c r="H1187" s="3" t="s">
        <v>1615</v>
      </c>
      <c r="I1187" s="3" t="s">
        <v>1616</v>
      </c>
      <c r="J1187" s="3" t="s">
        <v>1617</v>
      </c>
      <c r="K1187" s="3" t="s">
        <v>24</v>
      </c>
      <c r="L1187" s="3">
        <v>3.0</v>
      </c>
      <c r="M1187" s="3" t="s">
        <v>30</v>
      </c>
      <c r="N1187" s="3" t="s">
        <v>1673</v>
      </c>
      <c r="O1187" s="3" t="s">
        <v>626</v>
      </c>
      <c r="P1187" s="4">
        <v>21885.0</v>
      </c>
      <c r="Q1187" s="3" t="s">
        <v>115</v>
      </c>
      <c r="S1187" s="3" t="s">
        <v>34</v>
      </c>
    </row>
    <row r="1188">
      <c r="A1188" s="2">
        <v>42318.71487268519</v>
      </c>
      <c r="B1188" s="3">
        <v>44.0</v>
      </c>
      <c r="C1188" s="3" t="s">
        <v>19</v>
      </c>
      <c r="D1188" s="3">
        <v>54.0</v>
      </c>
      <c r="E1188" s="3" t="s">
        <v>146</v>
      </c>
      <c r="F1188" s="3">
        <v>7.0</v>
      </c>
      <c r="G1188" s="3">
        <v>3.0</v>
      </c>
      <c r="H1188" s="3" t="s">
        <v>1615</v>
      </c>
      <c r="I1188" s="3" t="s">
        <v>1616</v>
      </c>
      <c r="J1188" s="3" t="s">
        <v>1617</v>
      </c>
      <c r="K1188" s="3" t="s">
        <v>24</v>
      </c>
      <c r="L1188" s="3">
        <v>4.0</v>
      </c>
      <c r="M1188" s="3" t="s">
        <v>25</v>
      </c>
      <c r="N1188" s="3" t="s">
        <v>1674</v>
      </c>
      <c r="O1188" s="3" t="s">
        <v>893</v>
      </c>
      <c r="P1188" s="4">
        <v>19845.0</v>
      </c>
      <c r="Q1188" s="3" t="s">
        <v>132</v>
      </c>
      <c r="S1188" s="3" t="s">
        <v>34</v>
      </c>
    </row>
    <row r="1189">
      <c r="A1189" s="2">
        <v>42318.71487268519</v>
      </c>
      <c r="B1189" s="3">
        <v>44.0</v>
      </c>
      <c r="C1189" s="3" t="s">
        <v>19</v>
      </c>
      <c r="D1189" s="3">
        <v>54.0</v>
      </c>
      <c r="E1189" s="3" t="s">
        <v>146</v>
      </c>
      <c r="F1189" s="3">
        <v>7.0</v>
      </c>
      <c r="G1189" s="3">
        <v>3.0</v>
      </c>
      <c r="H1189" s="3" t="s">
        <v>1615</v>
      </c>
      <c r="I1189" s="3" t="s">
        <v>1616</v>
      </c>
      <c r="J1189" s="3" t="s">
        <v>1617</v>
      </c>
      <c r="K1189" s="3" t="s">
        <v>24</v>
      </c>
      <c r="L1189" s="3">
        <v>5.0</v>
      </c>
      <c r="M1189" s="3" t="s">
        <v>30</v>
      </c>
      <c r="N1189" s="3" t="s">
        <v>1675</v>
      </c>
      <c r="O1189" s="3" t="s">
        <v>81</v>
      </c>
      <c r="P1189" s="4">
        <v>25734.0</v>
      </c>
      <c r="Q1189" s="3" t="s">
        <v>132</v>
      </c>
      <c r="S1189" s="3" t="s">
        <v>34</v>
      </c>
    </row>
    <row r="1190">
      <c r="A1190" s="2">
        <v>42318.71487268519</v>
      </c>
      <c r="B1190" s="3">
        <v>44.0</v>
      </c>
      <c r="C1190" s="3" t="s">
        <v>19</v>
      </c>
      <c r="D1190" s="3">
        <v>54.0</v>
      </c>
      <c r="E1190" s="3" t="s">
        <v>146</v>
      </c>
      <c r="F1190" s="3">
        <v>7.0</v>
      </c>
      <c r="G1190" s="3">
        <v>3.0</v>
      </c>
      <c r="H1190" s="3" t="s">
        <v>1615</v>
      </c>
      <c r="I1190" s="3" t="s">
        <v>1616</v>
      </c>
      <c r="J1190" s="3" t="s">
        <v>1617</v>
      </c>
      <c r="K1190" s="3" t="s">
        <v>24</v>
      </c>
      <c r="L1190" s="3">
        <v>6.0</v>
      </c>
      <c r="M1190" s="3" t="s">
        <v>25</v>
      </c>
      <c r="N1190" s="3" t="s">
        <v>1676</v>
      </c>
      <c r="O1190" s="3" t="s">
        <v>275</v>
      </c>
      <c r="P1190" s="4">
        <v>18998.0</v>
      </c>
      <c r="Q1190" s="3" t="s">
        <v>105</v>
      </c>
      <c r="S1190" s="3" t="s">
        <v>34</v>
      </c>
    </row>
    <row r="1191">
      <c r="A1191" s="2">
        <v>42318.71487268519</v>
      </c>
      <c r="B1191" s="3">
        <v>44.0</v>
      </c>
      <c r="C1191" s="3" t="s">
        <v>19</v>
      </c>
      <c r="D1191" s="3">
        <v>54.0</v>
      </c>
      <c r="E1191" s="3" t="s">
        <v>146</v>
      </c>
      <c r="F1191" s="3">
        <v>7.0</v>
      </c>
      <c r="G1191" s="3">
        <v>3.0</v>
      </c>
      <c r="H1191" s="3" t="s">
        <v>1615</v>
      </c>
      <c r="I1191" s="3" t="s">
        <v>1616</v>
      </c>
      <c r="J1191" s="3" t="s">
        <v>1617</v>
      </c>
      <c r="K1191" s="3" t="s">
        <v>24</v>
      </c>
      <c r="L1191" s="3">
        <v>7.0</v>
      </c>
      <c r="M1191" s="3" t="s">
        <v>30</v>
      </c>
      <c r="N1191" s="3" t="s">
        <v>1677</v>
      </c>
      <c r="O1191" s="3" t="s">
        <v>336</v>
      </c>
      <c r="P1191" s="4">
        <v>14619.0</v>
      </c>
      <c r="Q1191" s="3" t="s">
        <v>49</v>
      </c>
      <c r="S1191" s="3" t="s">
        <v>34</v>
      </c>
    </row>
    <row r="1192">
      <c r="A1192" s="2">
        <v>42318.71487268519</v>
      </c>
      <c r="B1192" s="3">
        <v>44.0</v>
      </c>
      <c r="C1192" s="3" t="s">
        <v>19</v>
      </c>
      <c r="D1192" s="3">
        <v>54.0</v>
      </c>
      <c r="E1192" s="3" t="s">
        <v>146</v>
      </c>
      <c r="F1192" s="3">
        <v>7.0</v>
      </c>
      <c r="G1192" s="3">
        <v>3.0</v>
      </c>
      <c r="H1192" s="3" t="s">
        <v>1615</v>
      </c>
      <c r="I1192" s="3" t="s">
        <v>1616</v>
      </c>
      <c r="J1192" s="3" t="s">
        <v>1617</v>
      </c>
      <c r="K1192" s="3" t="s">
        <v>24</v>
      </c>
      <c r="L1192" s="3">
        <v>8.0</v>
      </c>
      <c r="M1192" s="3" t="s">
        <v>25</v>
      </c>
      <c r="N1192" s="3" t="s">
        <v>1678</v>
      </c>
      <c r="O1192" s="3" t="s">
        <v>123</v>
      </c>
      <c r="P1192" s="4">
        <v>19904.0</v>
      </c>
      <c r="Q1192" s="3" t="s">
        <v>105</v>
      </c>
      <c r="S1192" s="3" t="s">
        <v>34</v>
      </c>
    </row>
    <row r="1193">
      <c r="A1193" s="2">
        <v>42318.71487268519</v>
      </c>
      <c r="B1193" s="3">
        <v>44.0</v>
      </c>
      <c r="C1193" s="3" t="s">
        <v>19</v>
      </c>
      <c r="D1193" s="3">
        <v>54.0</v>
      </c>
      <c r="E1193" s="3" t="s">
        <v>146</v>
      </c>
      <c r="F1193" s="3">
        <v>7.0</v>
      </c>
      <c r="G1193" s="3">
        <v>3.0</v>
      </c>
      <c r="H1193" s="3" t="s">
        <v>1615</v>
      </c>
      <c r="I1193" s="3" t="s">
        <v>1616</v>
      </c>
      <c r="J1193" s="3" t="s">
        <v>1617</v>
      </c>
      <c r="K1193" s="3" t="s">
        <v>24</v>
      </c>
      <c r="L1193" s="3">
        <v>9.0</v>
      </c>
      <c r="M1193" s="3" t="s">
        <v>30</v>
      </c>
      <c r="N1193" s="3" t="s">
        <v>1679</v>
      </c>
      <c r="O1193" s="3" t="s">
        <v>1680</v>
      </c>
      <c r="P1193" s="4">
        <v>32659.0</v>
      </c>
      <c r="Q1193" s="3" t="s">
        <v>132</v>
      </c>
      <c r="S1193" s="3" t="s">
        <v>34</v>
      </c>
    </row>
    <row r="1194">
      <c r="A1194" s="2">
        <v>42318.71487268519</v>
      </c>
      <c r="B1194" s="3">
        <v>44.0</v>
      </c>
      <c r="C1194" s="3" t="s">
        <v>19</v>
      </c>
      <c r="D1194" s="3">
        <v>54.0</v>
      </c>
      <c r="E1194" s="3" t="s">
        <v>146</v>
      </c>
      <c r="F1194" s="3">
        <v>7.0</v>
      </c>
      <c r="G1194" s="3">
        <v>3.0</v>
      </c>
      <c r="H1194" s="3" t="s">
        <v>1615</v>
      </c>
      <c r="I1194" s="3" t="s">
        <v>1616</v>
      </c>
      <c r="J1194" s="3" t="s">
        <v>1617</v>
      </c>
      <c r="K1194" s="3" t="s">
        <v>24</v>
      </c>
      <c r="L1194" s="3">
        <v>10.0</v>
      </c>
      <c r="M1194" s="3" t="s">
        <v>25</v>
      </c>
      <c r="N1194" s="3" t="s">
        <v>1681</v>
      </c>
      <c r="O1194" s="3" t="s">
        <v>127</v>
      </c>
      <c r="P1194" s="4">
        <v>20646.0</v>
      </c>
      <c r="Q1194" s="3" t="s">
        <v>79</v>
      </c>
      <c r="S1194" s="3" t="s">
        <v>34</v>
      </c>
    </row>
    <row r="1195">
      <c r="A1195" s="2">
        <v>42318.71487268519</v>
      </c>
      <c r="B1195" s="3">
        <v>44.0</v>
      </c>
      <c r="C1195" s="3" t="s">
        <v>19</v>
      </c>
      <c r="D1195" s="3">
        <v>54.0</v>
      </c>
      <c r="E1195" s="3" t="s">
        <v>146</v>
      </c>
      <c r="F1195" s="3">
        <v>7.0</v>
      </c>
      <c r="G1195" s="3">
        <v>3.0</v>
      </c>
      <c r="H1195" s="3" t="s">
        <v>1615</v>
      </c>
      <c r="I1195" s="3" t="s">
        <v>1616</v>
      </c>
      <c r="J1195" s="3" t="s">
        <v>1617</v>
      </c>
      <c r="K1195" s="3" t="s">
        <v>24</v>
      </c>
      <c r="L1195" s="3">
        <v>11.0</v>
      </c>
      <c r="M1195" s="3" t="s">
        <v>30</v>
      </c>
      <c r="N1195" s="3" t="s">
        <v>1682</v>
      </c>
      <c r="O1195" s="3" t="s">
        <v>1683</v>
      </c>
      <c r="P1195" s="4">
        <v>25098.0</v>
      </c>
      <c r="Q1195" s="3" t="s">
        <v>132</v>
      </c>
      <c r="S1195" s="3" t="s">
        <v>34</v>
      </c>
    </row>
    <row r="1196">
      <c r="A1196" s="2">
        <v>42318.71487268519</v>
      </c>
      <c r="B1196" s="3">
        <v>44.0</v>
      </c>
      <c r="C1196" s="3" t="s">
        <v>19</v>
      </c>
      <c r="D1196" s="3">
        <v>54.0</v>
      </c>
      <c r="E1196" s="3" t="s">
        <v>146</v>
      </c>
      <c r="F1196" s="3">
        <v>7.0</v>
      </c>
      <c r="G1196" s="3">
        <v>3.0</v>
      </c>
      <c r="H1196" s="3" t="s">
        <v>1615</v>
      </c>
      <c r="I1196" s="3" t="s">
        <v>1616</v>
      </c>
      <c r="J1196" s="3" t="s">
        <v>1617</v>
      </c>
      <c r="K1196" s="3" t="s">
        <v>24</v>
      </c>
      <c r="L1196" s="3">
        <v>12.0</v>
      </c>
      <c r="M1196" s="3" t="s">
        <v>25</v>
      </c>
      <c r="N1196" s="3" t="s">
        <v>1684</v>
      </c>
      <c r="O1196" s="3" t="s">
        <v>415</v>
      </c>
      <c r="P1196" s="4">
        <v>18043.0</v>
      </c>
      <c r="Q1196" s="3" t="s">
        <v>49</v>
      </c>
      <c r="S1196" s="3" t="s">
        <v>34</v>
      </c>
    </row>
    <row r="1197">
      <c r="A1197" s="2">
        <v>42318.71487268519</v>
      </c>
      <c r="B1197" s="3">
        <v>44.0</v>
      </c>
      <c r="C1197" s="3" t="s">
        <v>19</v>
      </c>
      <c r="D1197" s="3">
        <v>54.0</v>
      </c>
      <c r="E1197" s="3" t="s">
        <v>146</v>
      </c>
      <c r="F1197" s="3">
        <v>7.0</v>
      </c>
      <c r="G1197" s="3">
        <v>3.0</v>
      </c>
      <c r="H1197" s="3" t="s">
        <v>1615</v>
      </c>
      <c r="I1197" s="3" t="s">
        <v>1616</v>
      </c>
      <c r="J1197" s="3" t="s">
        <v>1617</v>
      </c>
      <c r="K1197" s="3" t="s">
        <v>24</v>
      </c>
      <c r="L1197" s="3">
        <v>13.0</v>
      </c>
      <c r="M1197" s="3" t="s">
        <v>30</v>
      </c>
      <c r="N1197" s="3" t="s">
        <v>1685</v>
      </c>
      <c r="O1197" s="3" t="s">
        <v>307</v>
      </c>
      <c r="P1197" s="4">
        <v>18985.0</v>
      </c>
      <c r="Q1197" s="3" t="s">
        <v>86</v>
      </c>
      <c r="S1197" s="3" t="s">
        <v>34</v>
      </c>
    </row>
    <row r="1198">
      <c r="A1198" s="2">
        <v>42318.71487268519</v>
      </c>
      <c r="B1198" s="3">
        <v>44.0</v>
      </c>
      <c r="C1198" s="3" t="s">
        <v>19</v>
      </c>
      <c r="D1198" s="3">
        <v>54.0</v>
      </c>
      <c r="E1198" s="3" t="s">
        <v>146</v>
      </c>
      <c r="F1198" s="3">
        <v>7.0</v>
      </c>
      <c r="G1198" s="3">
        <v>3.0</v>
      </c>
      <c r="H1198" s="3" t="s">
        <v>1615</v>
      </c>
      <c r="I1198" s="3" t="s">
        <v>1616</v>
      </c>
      <c r="J1198" s="3" t="s">
        <v>1617</v>
      </c>
      <c r="K1198" s="3" t="s">
        <v>24</v>
      </c>
      <c r="L1198" s="3">
        <v>14.0</v>
      </c>
      <c r="M1198" s="3" t="s">
        <v>25</v>
      </c>
      <c r="N1198" s="3" t="s">
        <v>1675</v>
      </c>
      <c r="O1198" s="3" t="s">
        <v>91</v>
      </c>
      <c r="P1198" s="4">
        <v>17896.0</v>
      </c>
      <c r="Q1198" s="3" t="s">
        <v>49</v>
      </c>
      <c r="S1198" s="3" t="s">
        <v>34</v>
      </c>
    </row>
    <row r="1199">
      <c r="A1199" s="2">
        <v>42318.71487268519</v>
      </c>
      <c r="B1199" s="3">
        <v>44.0</v>
      </c>
      <c r="C1199" s="3" t="s">
        <v>19</v>
      </c>
      <c r="D1199" s="3">
        <v>54.0</v>
      </c>
      <c r="E1199" s="3" t="s">
        <v>146</v>
      </c>
      <c r="F1199" s="3">
        <v>7.0</v>
      </c>
      <c r="G1199" s="3">
        <v>3.0</v>
      </c>
      <c r="H1199" s="3" t="s">
        <v>1615</v>
      </c>
      <c r="I1199" s="3" t="s">
        <v>1616</v>
      </c>
      <c r="J1199" s="3" t="s">
        <v>1617</v>
      </c>
      <c r="K1199" s="3" t="s">
        <v>24</v>
      </c>
      <c r="L1199" s="3">
        <v>15.0</v>
      </c>
      <c r="M1199" s="3" t="s">
        <v>30</v>
      </c>
      <c r="N1199" s="3" t="s">
        <v>1686</v>
      </c>
      <c r="O1199" s="3" t="s">
        <v>375</v>
      </c>
      <c r="P1199" s="4">
        <v>20196.0</v>
      </c>
      <c r="Q1199" s="3" t="s">
        <v>132</v>
      </c>
      <c r="S1199" s="3" t="s">
        <v>34</v>
      </c>
    </row>
    <row r="1200">
      <c r="A1200" s="2">
        <v>42318.71487268519</v>
      </c>
      <c r="B1200" s="3">
        <v>44.0</v>
      </c>
      <c r="C1200" s="3" t="s">
        <v>19</v>
      </c>
      <c r="D1200" s="3">
        <v>54.0</v>
      </c>
      <c r="E1200" s="3" t="s">
        <v>146</v>
      </c>
      <c r="F1200" s="3">
        <v>7.0</v>
      </c>
      <c r="G1200" s="3">
        <v>3.0</v>
      </c>
      <c r="H1200" s="3" t="s">
        <v>1615</v>
      </c>
      <c r="I1200" s="3" t="s">
        <v>1616</v>
      </c>
      <c r="J1200" s="3" t="s">
        <v>1617</v>
      </c>
      <c r="K1200" s="3" t="s">
        <v>24</v>
      </c>
      <c r="L1200" s="3">
        <v>16.0</v>
      </c>
      <c r="M1200" s="3" t="s">
        <v>25</v>
      </c>
      <c r="N1200" s="3" t="s">
        <v>1687</v>
      </c>
      <c r="O1200" s="3" t="s">
        <v>243</v>
      </c>
      <c r="P1200" s="4">
        <v>29973.0</v>
      </c>
      <c r="Q1200" s="3" t="s">
        <v>110</v>
      </c>
      <c r="S1200" s="3" t="s">
        <v>34</v>
      </c>
    </row>
    <row r="1201">
      <c r="A1201" s="2">
        <v>42318.71487268519</v>
      </c>
      <c r="B1201" s="3">
        <v>44.0</v>
      </c>
      <c r="C1201" s="3" t="s">
        <v>19</v>
      </c>
      <c r="D1201" s="3">
        <v>54.0</v>
      </c>
      <c r="E1201" s="3" t="s">
        <v>146</v>
      </c>
      <c r="F1201" s="3">
        <v>7.0</v>
      </c>
      <c r="G1201" s="3">
        <v>3.0</v>
      </c>
      <c r="H1201" s="3" t="s">
        <v>1615</v>
      </c>
      <c r="I1201" s="3" t="s">
        <v>1616</v>
      </c>
      <c r="J1201" s="3" t="s">
        <v>1617</v>
      </c>
      <c r="K1201" s="3" t="s">
        <v>24</v>
      </c>
      <c r="L1201" s="3">
        <v>17.0</v>
      </c>
      <c r="M1201" s="3" t="s">
        <v>30</v>
      </c>
      <c r="N1201" s="3" t="s">
        <v>1688</v>
      </c>
      <c r="O1201" s="3" t="s">
        <v>1197</v>
      </c>
      <c r="P1201" s="4">
        <v>22447.0</v>
      </c>
      <c r="Q1201" s="3" t="s">
        <v>132</v>
      </c>
      <c r="S1201" s="3" t="s">
        <v>34</v>
      </c>
    </row>
    <row r="1202">
      <c r="A1202" s="2">
        <v>42318.71487268519</v>
      </c>
      <c r="B1202" s="3">
        <v>44.0</v>
      </c>
      <c r="C1202" s="3" t="s">
        <v>19</v>
      </c>
      <c r="D1202" s="3">
        <v>54.0</v>
      </c>
      <c r="E1202" s="3" t="s">
        <v>146</v>
      </c>
      <c r="F1202" s="3">
        <v>7.0</v>
      </c>
      <c r="G1202" s="3">
        <v>3.0</v>
      </c>
      <c r="H1202" s="3" t="s">
        <v>1615</v>
      </c>
      <c r="I1202" s="3" t="s">
        <v>1616</v>
      </c>
      <c r="J1202" s="3" t="s">
        <v>1617</v>
      </c>
      <c r="K1202" s="3" t="s">
        <v>24</v>
      </c>
      <c r="L1202" s="3">
        <v>18.0</v>
      </c>
      <c r="M1202" s="3" t="s">
        <v>25</v>
      </c>
      <c r="N1202" s="3" t="s">
        <v>775</v>
      </c>
      <c r="O1202" s="3" t="s">
        <v>1689</v>
      </c>
      <c r="P1202" s="4">
        <v>32240.0</v>
      </c>
      <c r="Q1202" s="3" t="s">
        <v>40</v>
      </c>
      <c r="S1202" s="3" t="s">
        <v>34</v>
      </c>
    </row>
    <row r="1203">
      <c r="A1203" s="2">
        <v>42318.71487268519</v>
      </c>
      <c r="B1203" s="3">
        <v>44.0</v>
      </c>
      <c r="C1203" s="3" t="s">
        <v>19</v>
      </c>
      <c r="D1203" s="3">
        <v>54.0</v>
      </c>
      <c r="E1203" s="3" t="s">
        <v>146</v>
      </c>
      <c r="F1203" s="3">
        <v>7.0</v>
      </c>
      <c r="G1203" s="3">
        <v>3.0</v>
      </c>
      <c r="H1203" s="3" t="s">
        <v>1615</v>
      </c>
      <c r="I1203" s="3" t="s">
        <v>1616</v>
      </c>
      <c r="J1203" s="3" t="s">
        <v>1617</v>
      </c>
      <c r="K1203" s="3" t="s">
        <v>24</v>
      </c>
      <c r="L1203" s="3">
        <v>19.0</v>
      </c>
      <c r="M1203" s="3" t="s">
        <v>30</v>
      </c>
      <c r="N1203" s="3" t="s">
        <v>1690</v>
      </c>
      <c r="O1203" s="3" t="s">
        <v>171</v>
      </c>
      <c r="P1203" s="4">
        <v>20214.0</v>
      </c>
      <c r="Q1203" s="3" t="s">
        <v>105</v>
      </c>
      <c r="S1203" s="3" t="s">
        <v>34</v>
      </c>
    </row>
    <row r="1204">
      <c r="A1204" s="2">
        <v>42318.71487268519</v>
      </c>
      <c r="B1204" s="3">
        <v>44.0</v>
      </c>
      <c r="C1204" s="3" t="s">
        <v>19</v>
      </c>
      <c r="D1204" s="3">
        <v>54.0</v>
      </c>
      <c r="E1204" s="3" t="s">
        <v>146</v>
      </c>
      <c r="F1204" s="3">
        <v>7.0</v>
      </c>
      <c r="G1204" s="3">
        <v>3.0</v>
      </c>
      <c r="H1204" s="3" t="s">
        <v>1615</v>
      </c>
      <c r="I1204" s="3" t="s">
        <v>1616</v>
      </c>
      <c r="J1204" s="3" t="s">
        <v>1617</v>
      </c>
      <c r="K1204" s="3" t="s">
        <v>24</v>
      </c>
      <c r="L1204" s="3">
        <v>20.0</v>
      </c>
      <c r="M1204" s="3" t="s">
        <v>25</v>
      </c>
      <c r="N1204" s="3" t="s">
        <v>1691</v>
      </c>
      <c r="O1204" s="3" t="s">
        <v>1692</v>
      </c>
      <c r="P1204" s="4">
        <v>20482.0</v>
      </c>
      <c r="Q1204" s="3" t="s">
        <v>79</v>
      </c>
      <c r="S1204" s="3" t="s">
        <v>34</v>
      </c>
    </row>
    <row r="1205">
      <c r="A1205" s="2">
        <v>42318.71487268519</v>
      </c>
      <c r="B1205" s="3">
        <v>44.0</v>
      </c>
      <c r="C1205" s="3" t="s">
        <v>19</v>
      </c>
      <c r="D1205" s="3">
        <v>54.0</v>
      </c>
      <c r="E1205" s="3" t="s">
        <v>146</v>
      </c>
      <c r="F1205" s="3">
        <v>7.0</v>
      </c>
      <c r="G1205" s="3">
        <v>3.0</v>
      </c>
      <c r="H1205" s="3" t="s">
        <v>1615</v>
      </c>
      <c r="I1205" s="3" t="s">
        <v>1616</v>
      </c>
      <c r="J1205" s="3" t="s">
        <v>1617</v>
      </c>
      <c r="K1205" s="3" t="s">
        <v>24</v>
      </c>
      <c r="L1205" s="3">
        <v>21.0</v>
      </c>
      <c r="M1205" s="3" t="s">
        <v>30</v>
      </c>
      <c r="N1205" s="3" t="s">
        <v>1693</v>
      </c>
      <c r="O1205" s="3" t="s">
        <v>1694</v>
      </c>
      <c r="P1205" s="4">
        <v>20389.0</v>
      </c>
      <c r="Q1205" s="3" t="s">
        <v>132</v>
      </c>
      <c r="S1205" s="3" t="s">
        <v>34</v>
      </c>
    </row>
    <row r="1206">
      <c r="A1206" s="2">
        <v>42318.71487268519</v>
      </c>
      <c r="B1206" s="3">
        <v>44.0</v>
      </c>
      <c r="C1206" s="3" t="s">
        <v>19</v>
      </c>
      <c r="D1206" s="3">
        <v>54.0</v>
      </c>
      <c r="E1206" s="3" t="s">
        <v>146</v>
      </c>
      <c r="F1206" s="3">
        <v>7.0</v>
      </c>
      <c r="G1206" s="3">
        <v>3.0</v>
      </c>
      <c r="H1206" s="3" t="s">
        <v>1615</v>
      </c>
      <c r="I1206" s="3" t="s">
        <v>1616</v>
      </c>
      <c r="J1206" s="3" t="s">
        <v>1617</v>
      </c>
      <c r="K1206" s="3" t="s">
        <v>24</v>
      </c>
      <c r="L1206" s="3">
        <v>22.0</v>
      </c>
      <c r="M1206" s="3" t="s">
        <v>25</v>
      </c>
      <c r="N1206" s="3" t="s">
        <v>1686</v>
      </c>
      <c r="O1206" s="3" t="s">
        <v>492</v>
      </c>
      <c r="P1206" s="4">
        <v>19459.0</v>
      </c>
      <c r="Q1206" s="3" t="s">
        <v>372</v>
      </c>
      <c r="S1206" s="3" t="s">
        <v>34</v>
      </c>
    </row>
    <row r="1207">
      <c r="A1207" s="2">
        <v>42318.71487268519</v>
      </c>
      <c r="B1207" s="3">
        <v>44.0</v>
      </c>
      <c r="C1207" s="3" t="s">
        <v>19</v>
      </c>
      <c r="D1207" s="3">
        <v>54.0</v>
      </c>
      <c r="E1207" s="3" t="s">
        <v>146</v>
      </c>
      <c r="F1207" s="3">
        <v>7.0</v>
      </c>
      <c r="G1207" s="3">
        <v>3.0</v>
      </c>
      <c r="H1207" s="3" t="s">
        <v>1615</v>
      </c>
      <c r="I1207" s="3" t="s">
        <v>1616</v>
      </c>
      <c r="J1207" s="3" t="s">
        <v>1617</v>
      </c>
      <c r="K1207" s="3" t="s">
        <v>24</v>
      </c>
      <c r="L1207" s="3">
        <v>23.0</v>
      </c>
      <c r="M1207" s="3" t="s">
        <v>30</v>
      </c>
      <c r="N1207" s="3" t="s">
        <v>1695</v>
      </c>
      <c r="O1207" s="3" t="s">
        <v>102</v>
      </c>
      <c r="P1207" s="4">
        <v>20684.0</v>
      </c>
      <c r="Q1207" s="3" t="s">
        <v>105</v>
      </c>
      <c r="S1207" s="3" t="s">
        <v>34</v>
      </c>
    </row>
    <row r="1208">
      <c r="A1208" s="2">
        <v>42318.71487268519</v>
      </c>
      <c r="B1208" s="3">
        <v>44.0</v>
      </c>
      <c r="C1208" s="3" t="s">
        <v>19</v>
      </c>
      <c r="D1208" s="3">
        <v>54.0</v>
      </c>
      <c r="E1208" s="3" t="s">
        <v>146</v>
      </c>
      <c r="F1208" s="3">
        <v>7.0</v>
      </c>
      <c r="G1208" s="3">
        <v>3.0</v>
      </c>
      <c r="H1208" s="3" t="s">
        <v>1615</v>
      </c>
      <c r="I1208" s="3" t="s">
        <v>1616</v>
      </c>
      <c r="J1208" s="3" t="s">
        <v>1617</v>
      </c>
      <c r="K1208" s="3" t="s">
        <v>24</v>
      </c>
      <c r="L1208" s="3">
        <v>24.0</v>
      </c>
      <c r="M1208" s="3" t="s">
        <v>25</v>
      </c>
      <c r="N1208" s="3" t="s">
        <v>1696</v>
      </c>
      <c r="O1208" s="3" t="s">
        <v>417</v>
      </c>
      <c r="P1208" s="4">
        <v>15509.0</v>
      </c>
      <c r="Q1208" s="3" t="s">
        <v>86</v>
      </c>
      <c r="S1208" s="3" t="s">
        <v>34</v>
      </c>
    </row>
    <row r="1209">
      <c r="A1209" s="2">
        <v>42318.71487268519</v>
      </c>
      <c r="B1209" s="3">
        <v>44.0</v>
      </c>
      <c r="C1209" s="3" t="s">
        <v>19</v>
      </c>
      <c r="D1209" s="3">
        <v>55.0</v>
      </c>
      <c r="E1209" s="3" t="s">
        <v>194</v>
      </c>
      <c r="F1209" s="3">
        <v>7.0</v>
      </c>
      <c r="G1209" s="3">
        <v>3.0</v>
      </c>
      <c r="H1209" s="3" t="s">
        <v>1615</v>
      </c>
      <c r="I1209" s="3" t="s">
        <v>1616</v>
      </c>
      <c r="J1209" s="3" t="s">
        <v>1617</v>
      </c>
      <c r="K1209" s="3" t="s">
        <v>24</v>
      </c>
      <c r="L1209" s="3">
        <v>1.0</v>
      </c>
      <c r="M1209" s="3" t="s">
        <v>25</v>
      </c>
      <c r="N1209" s="3" t="s">
        <v>1697</v>
      </c>
      <c r="O1209" s="3" t="s">
        <v>462</v>
      </c>
      <c r="P1209" s="4">
        <v>18969.0</v>
      </c>
      <c r="Q1209" s="3" t="s">
        <v>49</v>
      </c>
      <c r="S1209" s="3" t="s">
        <v>34</v>
      </c>
    </row>
    <row r="1210">
      <c r="A1210" s="2">
        <v>42318.71487268519</v>
      </c>
      <c r="B1210" s="3">
        <v>44.0</v>
      </c>
      <c r="C1210" s="3" t="s">
        <v>19</v>
      </c>
      <c r="D1210" s="3">
        <v>55.0</v>
      </c>
      <c r="E1210" s="3" t="s">
        <v>194</v>
      </c>
      <c r="F1210" s="3">
        <v>7.0</v>
      </c>
      <c r="G1210" s="3">
        <v>3.0</v>
      </c>
      <c r="H1210" s="3" t="s">
        <v>1615</v>
      </c>
      <c r="I1210" s="3" t="s">
        <v>1616</v>
      </c>
      <c r="J1210" s="3" t="s">
        <v>1617</v>
      </c>
      <c r="K1210" s="3" t="s">
        <v>24</v>
      </c>
      <c r="L1210" s="3">
        <v>2.0</v>
      </c>
      <c r="M1210" s="3" t="s">
        <v>30</v>
      </c>
      <c r="N1210" s="3" t="s">
        <v>940</v>
      </c>
      <c r="O1210" s="3" t="s">
        <v>960</v>
      </c>
      <c r="P1210" s="4">
        <v>18801.0</v>
      </c>
      <c r="Q1210" s="3" t="s">
        <v>105</v>
      </c>
      <c r="S1210" s="3" t="s">
        <v>34</v>
      </c>
    </row>
    <row r="1211">
      <c r="A1211" s="2">
        <v>42318.71487268519</v>
      </c>
      <c r="B1211" s="3">
        <v>44.0</v>
      </c>
      <c r="C1211" s="3" t="s">
        <v>19</v>
      </c>
      <c r="D1211" s="3">
        <v>55.0</v>
      </c>
      <c r="E1211" s="3" t="s">
        <v>194</v>
      </c>
      <c r="F1211" s="3">
        <v>7.0</v>
      </c>
      <c r="G1211" s="3">
        <v>3.0</v>
      </c>
      <c r="H1211" s="3" t="s">
        <v>1615</v>
      </c>
      <c r="I1211" s="3" t="s">
        <v>1616</v>
      </c>
      <c r="J1211" s="3" t="s">
        <v>1617</v>
      </c>
      <c r="K1211" s="3" t="s">
        <v>24</v>
      </c>
      <c r="L1211" s="3">
        <v>3.0</v>
      </c>
      <c r="M1211" s="3" t="s">
        <v>25</v>
      </c>
      <c r="N1211" s="3" t="s">
        <v>1698</v>
      </c>
      <c r="O1211" s="3" t="s">
        <v>1037</v>
      </c>
      <c r="P1211" s="4">
        <v>26325.0</v>
      </c>
      <c r="Q1211" s="3" t="s">
        <v>372</v>
      </c>
      <c r="S1211" s="3" t="s">
        <v>34</v>
      </c>
    </row>
    <row r="1212">
      <c r="A1212" s="2">
        <v>42318.71487268519</v>
      </c>
      <c r="B1212" s="3">
        <v>44.0</v>
      </c>
      <c r="C1212" s="3" t="s">
        <v>19</v>
      </c>
      <c r="D1212" s="3">
        <v>55.0</v>
      </c>
      <c r="E1212" s="3" t="s">
        <v>194</v>
      </c>
      <c r="F1212" s="3">
        <v>7.0</v>
      </c>
      <c r="G1212" s="3">
        <v>3.0</v>
      </c>
      <c r="H1212" s="3" t="s">
        <v>1615</v>
      </c>
      <c r="I1212" s="3" t="s">
        <v>1616</v>
      </c>
      <c r="J1212" s="3" t="s">
        <v>1617</v>
      </c>
      <c r="K1212" s="3" t="s">
        <v>24</v>
      </c>
      <c r="L1212" s="3">
        <v>4.0</v>
      </c>
      <c r="M1212" s="3" t="s">
        <v>30</v>
      </c>
      <c r="N1212" s="3" t="s">
        <v>1673</v>
      </c>
      <c r="O1212" s="3" t="s">
        <v>1699</v>
      </c>
      <c r="P1212" s="4">
        <v>20770.0</v>
      </c>
      <c r="Q1212" s="3" t="s">
        <v>37</v>
      </c>
      <c r="S1212" s="3" t="s">
        <v>34</v>
      </c>
    </row>
    <row r="1213">
      <c r="A1213" s="2">
        <v>42318.71487268519</v>
      </c>
      <c r="B1213" s="3">
        <v>44.0</v>
      </c>
      <c r="C1213" s="3" t="s">
        <v>19</v>
      </c>
      <c r="D1213" s="3">
        <v>55.0</v>
      </c>
      <c r="E1213" s="3" t="s">
        <v>194</v>
      </c>
      <c r="F1213" s="3">
        <v>7.0</v>
      </c>
      <c r="G1213" s="3">
        <v>3.0</v>
      </c>
      <c r="H1213" s="3" t="s">
        <v>1615</v>
      </c>
      <c r="I1213" s="3" t="s">
        <v>1616</v>
      </c>
      <c r="J1213" s="3" t="s">
        <v>1617</v>
      </c>
      <c r="K1213" s="3" t="s">
        <v>24</v>
      </c>
      <c r="L1213" s="3">
        <v>5.0</v>
      </c>
      <c r="M1213" s="3" t="s">
        <v>25</v>
      </c>
      <c r="N1213" s="3" t="s">
        <v>1700</v>
      </c>
      <c r="O1213" s="3" t="s">
        <v>1234</v>
      </c>
      <c r="P1213" s="4">
        <v>26589.0</v>
      </c>
      <c r="Q1213" s="3" t="s">
        <v>372</v>
      </c>
      <c r="S1213" s="3" t="s">
        <v>34</v>
      </c>
    </row>
    <row r="1214">
      <c r="A1214" s="2">
        <v>42318.71487268519</v>
      </c>
      <c r="B1214" s="3">
        <v>44.0</v>
      </c>
      <c r="C1214" s="3" t="s">
        <v>19</v>
      </c>
      <c r="D1214" s="3">
        <v>55.0</v>
      </c>
      <c r="E1214" s="3" t="s">
        <v>194</v>
      </c>
      <c r="F1214" s="3">
        <v>7.0</v>
      </c>
      <c r="G1214" s="3">
        <v>3.0</v>
      </c>
      <c r="H1214" s="3" t="s">
        <v>1615</v>
      </c>
      <c r="I1214" s="3" t="s">
        <v>1616</v>
      </c>
      <c r="J1214" s="3" t="s">
        <v>1617</v>
      </c>
      <c r="K1214" s="3" t="s">
        <v>24</v>
      </c>
      <c r="L1214" s="3">
        <v>6.0</v>
      </c>
      <c r="M1214" s="3" t="s">
        <v>30</v>
      </c>
      <c r="N1214" s="3" t="s">
        <v>1701</v>
      </c>
      <c r="O1214" s="3" t="s">
        <v>215</v>
      </c>
      <c r="P1214" s="4">
        <v>22904.0</v>
      </c>
      <c r="Q1214" s="3" t="s">
        <v>247</v>
      </c>
      <c r="S1214" s="3" t="s">
        <v>34</v>
      </c>
    </row>
    <row r="1215">
      <c r="A1215" s="2">
        <v>42318.71487268519</v>
      </c>
      <c r="B1215" s="3">
        <v>44.0</v>
      </c>
      <c r="C1215" s="3" t="s">
        <v>19</v>
      </c>
      <c r="D1215" s="3">
        <v>55.0</v>
      </c>
      <c r="E1215" s="3" t="s">
        <v>194</v>
      </c>
      <c r="F1215" s="3">
        <v>7.0</v>
      </c>
      <c r="G1215" s="3">
        <v>3.0</v>
      </c>
      <c r="H1215" s="3" t="s">
        <v>1615</v>
      </c>
      <c r="I1215" s="3" t="s">
        <v>1616</v>
      </c>
      <c r="J1215" s="3" t="s">
        <v>1617</v>
      </c>
      <c r="K1215" s="3" t="s">
        <v>24</v>
      </c>
      <c r="L1215" s="3">
        <v>7.0</v>
      </c>
      <c r="M1215" s="3" t="s">
        <v>25</v>
      </c>
      <c r="N1215" s="3" t="s">
        <v>1488</v>
      </c>
      <c r="O1215" s="3" t="s">
        <v>427</v>
      </c>
      <c r="P1215" s="4">
        <v>22214.0</v>
      </c>
      <c r="Q1215" s="3" t="s">
        <v>60</v>
      </c>
      <c r="S1215" s="3" t="s">
        <v>34</v>
      </c>
    </row>
    <row r="1216">
      <c r="A1216" s="2">
        <v>42318.71487268519</v>
      </c>
      <c r="B1216" s="3">
        <v>44.0</v>
      </c>
      <c r="C1216" s="3" t="s">
        <v>19</v>
      </c>
      <c r="D1216" s="3">
        <v>55.0</v>
      </c>
      <c r="E1216" s="3" t="s">
        <v>194</v>
      </c>
      <c r="F1216" s="3">
        <v>7.0</v>
      </c>
      <c r="G1216" s="3">
        <v>3.0</v>
      </c>
      <c r="H1216" s="3" t="s">
        <v>1615</v>
      </c>
      <c r="I1216" s="3" t="s">
        <v>1616</v>
      </c>
      <c r="J1216" s="3" t="s">
        <v>1617</v>
      </c>
      <c r="K1216" s="3" t="s">
        <v>24</v>
      </c>
      <c r="L1216" s="3">
        <v>8.0</v>
      </c>
      <c r="M1216" s="3" t="s">
        <v>30</v>
      </c>
      <c r="N1216" s="3" t="s">
        <v>1697</v>
      </c>
      <c r="O1216" s="3" t="s">
        <v>329</v>
      </c>
      <c r="P1216" s="4">
        <v>20303.0</v>
      </c>
      <c r="Q1216" s="3" t="s">
        <v>49</v>
      </c>
      <c r="S1216" s="3" t="s">
        <v>34</v>
      </c>
    </row>
    <row r="1217">
      <c r="A1217" s="2">
        <v>42318.71487268519</v>
      </c>
      <c r="B1217" s="3">
        <v>44.0</v>
      </c>
      <c r="C1217" s="3" t="s">
        <v>19</v>
      </c>
      <c r="D1217" s="3">
        <v>57.0</v>
      </c>
      <c r="E1217" s="3" t="s">
        <v>211</v>
      </c>
      <c r="F1217" s="3">
        <v>7.0</v>
      </c>
      <c r="G1217" s="3">
        <v>3.0</v>
      </c>
      <c r="H1217" s="3" t="s">
        <v>1615</v>
      </c>
      <c r="I1217" s="3" t="s">
        <v>1616</v>
      </c>
      <c r="J1217" s="3" t="s">
        <v>1617</v>
      </c>
      <c r="K1217" s="3" t="s">
        <v>24</v>
      </c>
      <c r="L1217" s="3">
        <v>1.0</v>
      </c>
      <c r="M1217" s="3" t="s">
        <v>25</v>
      </c>
      <c r="N1217" s="3" t="s">
        <v>1702</v>
      </c>
      <c r="O1217" s="3" t="s">
        <v>1536</v>
      </c>
      <c r="P1217" s="4">
        <v>23731.0</v>
      </c>
      <c r="Q1217" s="3" t="s">
        <v>79</v>
      </c>
      <c r="S1217" s="3" t="s">
        <v>34</v>
      </c>
    </row>
    <row r="1218">
      <c r="A1218" s="2">
        <v>42318.71487268519</v>
      </c>
      <c r="B1218" s="3">
        <v>44.0</v>
      </c>
      <c r="C1218" s="3" t="s">
        <v>19</v>
      </c>
      <c r="D1218" s="3">
        <v>57.0</v>
      </c>
      <c r="E1218" s="3" t="s">
        <v>211</v>
      </c>
      <c r="F1218" s="3">
        <v>7.0</v>
      </c>
      <c r="G1218" s="3">
        <v>3.0</v>
      </c>
      <c r="H1218" s="3" t="s">
        <v>1615</v>
      </c>
      <c r="I1218" s="3" t="s">
        <v>1616</v>
      </c>
      <c r="J1218" s="3" t="s">
        <v>1617</v>
      </c>
      <c r="K1218" s="3" t="s">
        <v>24</v>
      </c>
      <c r="L1218" s="3">
        <v>2.0</v>
      </c>
      <c r="M1218" s="3" t="s">
        <v>30</v>
      </c>
      <c r="N1218" s="3" t="s">
        <v>1703</v>
      </c>
      <c r="O1218" s="3" t="s">
        <v>85</v>
      </c>
      <c r="P1218" s="4">
        <v>17910.0</v>
      </c>
      <c r="Q1218" s="3" t="s">
        <v>86</v>
      </c>
      <c r="S1218" s="3" t="s">
        <v>34</v>
      </c>
    </row>
    <row r="1219">
      <c r="A1219" s="2">
        <v>42318.71487268519</v>
      </c>
      <c r="B1219" s="3">
        <v>44.0</v>
      </c>
      <c r="C1219" s="3" t="s">
        <v>19</v>
      </c>
      <c r="D1219" s="3">
        <v>57.0</v>
      </c>
      <c r="E1219" s="3" t="s">
        <v>211</v>
      </c>
      <c r="F1219" s="3">
        <v>7.0</v>
      </c>
      <c r="G1219" s="3">
        <v>3.0</v>
      </c>
      <c r="H1219" s="3" t="s">
        <v>1615</v>
      </c>
      <c r="I1219" s="3" t="s">
        <v>1616</v>
      </c>
      <c r="J1219" s="3" t="s">
        <v>1617</v>
      </c>
      <c r="K1219" s="3" t="s">
        <v>24</v>
      </c>
      <c r="L1219" s="3">
        <v>3.0</v>
      </c>
      <c r="M1219" s="3" t="s">
        <v>25</v>
      </c>
      <c r="N1219" s="3" t="s">
        <v>1704</v>
      </c>
      <c r="O1219" s="3" t="s">
        <v>168</v>
      </c>
      <c r="P1219" s="4">
        <v>17803.0</v>
      </c>
      <c r="Q1219" s="3" t="s">
        <v>49</v>
      </c>
      <c r="S1219" s="3" t="s">
        <v>34</v>
      </c>
    </row>
    <row r="1220">
      <c r="A1220" s="2">
        <v>42318.71487268519</v>
      </c>
      <c r="B1220" s="3">
        <v>44.0</v>
      </c>
      <c r="C1220" s="3" t="s">
        <v>19</v>
      </c>
      <c r="D1220" s="3">
        <v>57.0</v>
      </c>
      <c r="E1220" s="3" t="s">
        <v>211</v>
      </c>
      <c r="F1220" s="3">
        <v>7.0</v>
      </c>
      <c r="G1220" s="3">
        <v>3.0</v>
      </c>
      <c r="H1220" s="3" t="s">
        <v>1615</v>
      </c>
      <c r="I1220" s="3" t="s">
        <v>1616</v>
      </c>
      <c r="J1220" s="3" t="s">
        <v>1617</v>
      </c>
      <c r="K1220" s="3" t="s">
        <v>24</v>
      </c>
      <c r="L1220" s="3">
        <v>4.0</v>
      </c>
      <c r="M1220" s="3" t="s">
        <v>30</v>
      </c>
      <c r="N1220" s="3" t="s">
        <v>318</v>
      </c>
      <c r="O1220" s="3" t="s">
        <v>158</v>
      </c>
      <c r="P1220" s="4">
        <v>20686.0</v>
      </c>
      <c r="Q1220" s="3" t="s">
        <v>132</v>
      </c>
      <c r="S1220" s="3" t="s">
        <v>34</v>
      </c>
    </row>
    <row r="1221">
      <c r="A1221" s="2">
        <v>42318.71487268519</v>
      </c>
      <c r="B1221" s="3">
        <v>44.0</v>
      </c>
      <c r="C1221" s="3" t="s">
        <v>19</v>
      </c>
      <c r="D1221" s="3">
        <v>57.0</v>
      </c>
      <c r="E1221" s="3" t="s">
        <v>211</v>
      </c>
      <c r="F1221" s="3">
        <v>7.0</v>
      </c>
      <c r="G1221" s="3">
        <v>3.0</v>
      </c>
      <c r="H1221" s="3" t="s">
        <v>1615</v>
      </c>
      <c r="I1221" s="3" t="s">
        <v>1616</v>
      </c>
      <c r="J1221" s="3" t="s">
        <v>1617</v>
      </c>
      <c r="K1221" s="3" t="s">
        <v>24</v>
      </c>
      <c r="L1221" s="3">
        <v>5.0</v>
      </c>
      <c r="M1221" s="3" t="s">
        <v>25</v>
      </c>
      <c r="N1221" s="3" t="s">
        <v>1705</v>
      </c>
      <c r="O1221" s="3" t="s">
        <v>137</v>
      </c>
      <c r="P1221" s="4">
        <v>19197.0</v>
      </c>
      <c r="Q1221" s="3" t="s">
        <v>345</v>
      </c>
      <c r="S1221" s="3" t="s">
        <v>34</v>
      </c>
    </row>
    <row r="1222">
      <c r="A1222" s="2">
        <v>42318.71487268519</v>
      </c>
      <c r="B1222" s="3">
        <v>44.0</v>
      </c>
      <c r="C1222" s="3" t="s">
        <v>19</v>
      </c>
      <c r="D1222" s="3">
        <v>57.0</v>
      </c>
      <c r="E1222" s="3" t="s">
        <v>211</v>
      </c>
      <c r="F1222" s="3">
        <v>7.0</v>
      </c>
      <c r="G1222" s="3">
        <v>3.0</v>
      </c>
      <c r="H1222" s="3" t="s">
        <v>1615</v>
      </c>
      <c r="I1222" s="3" t="s">
        <v>1616</v>
      </c>
      <c r="J1222" s="3" t="s">
        <v>1617</v>
      </c>
      <c r="K1222" s="3" t="s">
        <v>24</v>
      </c>
      <c r="L1222" s="3">
        <v>6.0</v>
      </c>
      <c r="M1222" s="3" t="s">
        <v>30</v>
      </c>
      <c r="N1222" s="3" t="s">
        <v>94</v>
      </c>
      <c r="O1222" s="3" t="s">
        <v>1706</v>
      </c>
      <c r="P1222" s="4">
        <v>21537.0</v>
      </c>
      <c r="Q1222" s="3" t="s">
        <v>132</v>
      </c>
      <c r="S1222" s="3" t="s">
        <v>34</v>
      </c>
    </row>
    <row r="1223">
      <c r="A1223" s="2">
        <v>42318.71487268519</v>
      </c>
      <c r="B1223" s="3">
        <v>44.0</v>
      </c>
      <c r="C1223" s="3" t="s">
        <v>19</v>
      </c>
      <c r="D1223" s="3">
        <v>57.0</v>
      </c>
      <c r="E1223" s="3" t="s">
        <v>211</v>
      </c>
      <c r="F1223" s="3">
        <v>7.0</v>
      </c>
      <c r="G1223" s="3">
        <v>3.0</v>
      </c>
      <c r="H1223" s="3" t="s">
        <v>1615</v>
      </c>
      <c r="I1223" s="3" t="s">
        <v>1616</v>
      </c>
      <c r="J1223" s="3" t="s">
        <v>1617</v>
      </c>
      <c r="K1223" s="3" t="s">
        <v>24</v>
      </c>
      <c r="L1223" s="3">
        <v>7.0</v>
      </c>
      <c r="M1223" s="3" t="s">
        <v>25</v>
      </c>
      <c r="N1223" s="3" t="s">
        <v>1707</v>
      </c>
      <c r="O1223" s="3" t="s">
        <v>213</v>
      </c>
      <c r="P1223" s="4">
        <v>21589.0</v>
      </c>
      <c r="Q1223" s="3" t="s">
        <v>79</v>
      </c>
      <c r="S1223" s="3" t="s">
        <v>34</v>
      </c>
    </row>
    <row r="1224">
      <c r="A1224" s="2">
        <v>42318.71487268519</v>
      </c>
      <c r="B1224" s="3">
        <v>44.0</v>
      </c>
      <c r="C1224" s="3" t="s">
        <v>19</v>
      </c>
      <c r="D1224" s="3">
        <v>57.0</v>
      </c>
      <c r="E1224" s="3" t="s">
        <v>211</v>
      </c>
      <c r="F1224" s="3">
        <v>7.0</v>
      </c>
      <c r="G1224" s="3">
        <v>3.0</v>
      </c>
      <c r="H1224" s="3" t="s">
        <v>1615</v>
      </c>
      <c r="I1224" s="3" t="s">
        <v>1616</v>
      </c>
      <c r="J1224" s="3" t="s">
        <v>1617</v>
      </c>
      <c r="K1224" s="3" t="s">
        <v>24</v>
      </c>
      <c r="L1224" s="3">
        <v>8.0</v>
      </c>
      <c r="M1224" s="3" t="s">
        <v>30</v>
      </c>
      <c r="N1224" s="3" t="s">
        <v>807</v>
      </c>
      <c r="O1224" s="3" t="s">
        <v>1699</v>
      </c>
      <c r="P1224" s="4">
        <v>15328.0</v>
      </c>
      <c r="Q1224" s="3" t="s">
        <v>49</v>
      </c>
      <c r="S1224" s="3" t="s">
        <v>34</v>
      </c>
    </row>
    <row r="1225">
      <c r="A1225" s="2">
        <v>42318.71487268519</v>
      </c>
      <c r="B1225" s="3">
        <v>44.0</v>
      </c>
      <c r="C1225" s="3" t="s">
        <v>19</v>
      </c>
      <c r="D1225" s="3">
        <v>57.0</v>
      </c>
      <c r="E1225" s="3" t="s">
        <v>211</v>
      </c>
      <c r="F1225" s="3">
        <v>7.0</v>
      </c>
      <c r="G1225" s="3">
        <v>3.0</v>
      </c>
      <c r="H1225" s="3" t="s">
        <v>1615</v>
      </c>
      <c r="I1225" s="3" t="s">
        <v>1616</v>
      </c>
      <c r="J1225" s="3" t="s">
        <v>1617</v>
      </c>
      <c r="K1225" s="3" t="s">
        <v>24</v>
      </c>
      <c r="L1225" s="3">
        <v>9.0</v>
      </c>
      <c r="M1225" s="3" t="s">
        <v>25</v>
      </c>
      <c r="N1225" s="3" t="s">
        <v>1682</v>
      </c>
      <c r="O1225" s="3" t="s">
        <v>1234</v>
      </c>
      <c r="P1225" s="4">
        <v>20838.0</v>
      </c>
      <c r="Q1225" s="3" t="s">
        <v>372</v>
      </c>
      <c r="S1225" s="3" t="s">
        <v>34</v>
      </c>
    </row>
    <row r="1226">
      <c r="A1226" s="2">
        <v>42318.71487268519</v>
      </c>
      <c r="B1226" s="3">
        <v>44.0</v>
      </c>
      <c r="C1226" s="3" t="s">
        <v>19</v>
      </c>
      <c r="D1226" s="3">
        <v>57.0</v>
      </c>
      <c r="E1226" s="3" t="s">
        <v>211</v>
      </c>
      <c r="F1226" s="3">
        <v>7.0</v>
      </c>
      <c r="G1226" s="3">
        <v>3.0</v>
      </c>
      <c r="H1226" s="3" t="s">
        <v>1615</v>
      </c>
      <c r="I1226" s="3" t="s">
        <v>1616</v>
      </c>
      <c r="J1226" s="3" t="s">
        <v>1617</v>
      </c>
      <c r="K1226" s="3" t="s">
        <v>24</v>
      </c>
      <c r="L1226" s="3">
        <v>10.0</v>
      </c>
      <c r="M1226" s="3" t="s">
        <v>30</v>
      </c>
      <c r="N1226" s="3" t="s">
        <v>1708</v>
      </c>
      <c r="O1226" s="3" t="s">
        <v>1024</v>
      </c>
      <c r="P1226" s="4">
        <v>34534.0</v>
      </c>
      <c r="Q1226" s="3" t="s">
        <v>191</v>
      </c>
      <c r="S1226" s="3" t="s">
        <v>34</v>
      </c>
    </row>
    <row r="1227">
      <c r="A1227" s="2">
        <v>42318.71487268519</v>
      </c>
      <c r="B1227" s="3">
        <v>44.0</v>
      </c>
      <c r="C1227" s="3" t="s">
        <v>19</v>
      </c>
      <c r="D1227" s="3">
        <v>57.0</v>
      </c>
      <c r="E1227" s="3" t="s">
        <v>211</v>
      </c>
      <c r="F1227" s="3">
        <v>7.0</v>
      </c>
      <c r="G1227" s="3">
        <v>3.0</v>
      </c>
      <c r="H1227" s="3" t="s">
        <v>1615</v>
      </c>
      <c r="I1227" s="3" t="s">
        <v>1616</v>
      </c>
      <c r="J1227" s="3" t="s">
        <v>1617</v>
      </c>
      <c r="K1227" s="3" t="s">
        <v>24</v>
      </c>
      <c r="L1227" s="3">
        <v>11.0</v>
      </c>
      <c r="M1227" s="3" t="s">
        <v>25</v>
      </c>
      <c r="N1227" s="3" t="s">
        <v>334</v>
      </c>
      <c r="O1227" s="3" t="s">
        <v>545</v>
      </c>
      <c r="P1227" s="4">
        <v>19352.0</v>
      </c>
      <c r="Q1227" s="3" t="s">
        <v>49</v>
      </c>
      <c r="S1227" s="3" t="s">
        <v>34</v>
      </c>
    </row>
    <row r="1228">
      <c r="A1228" s="2">
        <v>42318.71487268519</v>
      </c>
      <c r="B1228" s="3">
        <v>44.0</v>
      </c>
      <c r="C1228" s="3" t="s">
        <v>19</v>
      </c>
      <c r="D1228" s="3">
        <v>57.0</v>
      </c>
      <c r="E1228" s="3" t="s">
        <v>211</v>
      </c>
      <c r="F1228" s="3">
        <v>7.0</v>
      </c>
      <c r="G1228" s="3">
        <v>3.0</v>
      </c>
      <c r="H1228" s="3" t="s">
        <v>1615</v>
      </c>
      <c r="I1228" s="3" t="s">
        <v>1616</v>
      </c>
      <c r="J1228" s="3" t="s">
        <v>1617</v>
      </c>
      <c r="K1228" s="3" t="s">
        <v>24</v>
      </c>
      <c r="L1228" s="3">
        <v>12.0</v>
      </c>
      <c r="M1228" s="3" t="s">
        <v>30</v>
      </c>
      <c r="N1228" s="3" t="s">
        <v>1709</v>
      </c>
      <c r="O1228" s="3" t="s">
        <v>121</v>
      </c>
      <c r="P1228" s="4">
        <v>20305.0</v>
      </c>
      <c r="Q1228" s="3" t="s">
        <v>37</v>
      </c>
      <c r="S1228" s="3" t="s">
        <v>34</v>
      </c>
    </row>
    <row r="1229">
      <c r="A1229" s="2">
        <v>42318.71487268519</v>
      </c>
      <c r="B1229" s="3">
        <v>44.0</v>
      </c>
      <c r="C1229" s="3" t="s">
        <v>19</v>
      </c>
      <c r="D1229" s="3">
        <v>57.0</v>
      </c>
      <c r="E1229" s="3" t="s">
        <v>211</v>
      </c>
      <c r="F1229" s="3">
        <v>7.0</v>
      </c>
      <c r="G1229" s="3">
        <v>3.0</v>
      </c>
      <c r="H1229" s="3" t="s">
        <v>1615</v>
      </c>
      <c r="I1229" s="3" t="s">
        <v>1616</v>
      </c>
      <c r="J1229" s="3" t="s">
        <v>1617</v>
      </c>
      <c r="K1229" s="3" t="s">
        <v>24</v>
      </c>
      <c r="L1229" s="3">
        <v>13.0</v>
      </c>
      <c r="M1229" s="3" t="s">
        <v>25</v>
      </c>
      <c r="N1229" s="3" t="s">
        <v>1710</v>
      </c>
      <c r="O1229" s="3" t="s">
        <v>297</v>
      </c>
      <c r="P1229" s="4">
        <v>16804.0</v>
      </c>
      <c r="Q1229" s="3" t="s">
        <v>86</v>
      </c>
      <c r="S1229" s="3" t="s">
        <v>34</v>
      </c>
    </row>
    <row r="1230">
      <c r="A1230" s="2">
        <v>42318.71487268519</v>
      </c>
      <c r="B1230" s="3">
        <v>44.0</v>
      </c>
      <c r="C1230" s="3" t="s">
        <v>19</v>
      </c>
      <c r="D1230" s="3">
        <v>57.0</v>
      </c>
      <c r="E1230" s="3" t="s">
        <v>211</v>
      </c>
      <c r="F1230" s="3">
        <v>7.0</v>
      </c>
      <c r="G1230" s="3">
        <v>3.0</v>
      </c>
      <c r="H1230" s="3" t="s">
        <v>1615</v>
      </c>
      <c r="I1230" s="3" t="s">
        <v>1616</v>
      </c>
      <c r="J1230" s="3" t="s">
        <v>1617</v>
      </c>
      <c r="K1230" s="3" t="s">
        <v>24</v>
      </c>
      <c r="L1230" s="3">
        <v>14.0</v>
      </c>
      <c r="M1230" s="3" t="s">
        <v>30</v>
      </c>
      <c r="N1230" s="3" t="s">
        <v>1697</v>
      </c>
      <c r="O1230" s="3" t="s">
        <v>89</v>
      </c>
      <c r="P1230" s="4">
        <v>27779.0</v>
      </c>
      <c r="Q1230" s="3" t="s">
        <v>132</v>
      </c>
      <c r="S1230" s="3" t="s">
        <v>34</v>
      </c>
    </row>
    <row r="1231">
      <c r="A1231" s="2">
        <v>42318.71487268519</v>
      </c>
      <c r="B1231" s="3">
        <v>44.0</v>
      </c>
      <c r="C1231" s="3" t="s">
        <v>19</v>
      </c>
      <c r="D1231" s="3">
        <v>57.0</v>
      </c>
      <c r="E1231" s="3" t="s">
        <v>211</v>
      </c>
      <c r="F1231" s="3">
        <v>7.0</v>
      </c>
      <c r="G1231" s="3">
        <v>3.0</v>
      </c>
      <c r="H1231" s="3" t="s">
        <v>1615</v>
      </c>
      <c r="I1231" s="3" t="s">
        <v>1616</v>
      </c>
      <c r="J1231" s="3" t="s">
        <v>1617</v>
      </c>
      <c r="K1231" s="3" t="s">
        <v>24</v>
      </c>
      <c r="L1231" s="3">
        <v>15.0</v>
      </c>
      <c r="M1231" s="3" t="s">
        <v>25</v>
      </c>
      <c r="N1231" s="3" t="s">
        <v>1711</v>
      </c>
      <c r="O1231" s="3" t="s">
        <v>551</v>
      </c>
      <c r="P1231" s="4">
        <v>28751.0</v>
      </c>
      <c r="Q1231" s="3" t="s">
        <v>153</v>
      </c>
      <c r="S1231" s="3" t="s">
        <v>34</v>
      </c>
    </row>
    <row r="1232">
      <c r="A1232" s="2">
        <v>42318.71487268519</v>
      </c>
      <c r="B1232" s="3">
        <v>44.0</v>
      </c>
      <c r="C1232" s="3" t="s">
        <v>19</v>
      </c>
      <c r="D1232" s="3">
        <v>57.0</v>
      </c>
      <c r="E1232" s="3" t="s">
        <v>211</v>
      </c>
      <c r="F1232" s="3">
        <v>7.0</v>
      </c>
      <c r="G1232" s="3">
        <v>3.0</v>
      </c>
      <c r="H1232" s="3" t="s">
        <v>1615</v>
      </c>
      <c r="I1232" s="3" t="s">
        <v>1616</v>
      </c>
      <c r="J1232" s="3" t="s">
        <v>1617</v>
      </c>
      <c r="K1232" s="3" t="s">
        <v>24</v>
      </c>
      <c r="L1232" s="3">
        <v>16.0</v>
      </c>
      <c r="M1232" s="3" t="s">
        <v>30</v>
      </c>
      <c r="N1232" s="3" t="s">
        <v>1712</v>
      </c>
      <c r="O1232" s="3" t="s">
        <v>1713</v>
      </c>
      <c r="P1232" s="4">
        <v>18343.0</v>
      </c>
      <c r="Q1232" s="3" t="s">
        <v>86</v>
      </c>
      <c r="S1232" s="3" t="s">
        <v>34</v>
      </c>
    </row>
    <row r="1233">
      <c r="A1233" s="2">
        <v>42318.71487268519</v>
      </c>
      <c r="B1233" s="3">
        <v>44.0</v>
      </c>
      <c r="C1233" s="3" t="s">
        <v>19</v>
      </c>
      <c r="D1233" s="3">
        <v>57.0</v>
      </c>
      <c r="E1233" s="3" t="s">
        <v>211</v>
      </c>
      <c r="F1233" s="3">
        <v>7.0</v>
      </c>
      <c r="G1233" s="3">
        <v>3.0</v>
      </c>
      <c r="H1233" s="3" t="s">
        <v>1615</v>
      </c>
      <c r="I1233" s="3" t="s">
        <v>1616</v>
      </c>
      <c r="J1233" s="3" t="s">
        <v>1617</v>
      </c>
      <c r="K1233" s="3" t="s">
        <v>24</v>
      </c>
      <c r="L1233" s="3">
        <v>17.0</v>
      </c>
      <c r="M1233" s="3" t="s">
        <v>25</v>
      </c>
      <c r="N1233" s="3" t="s">
        <v>1714</v>
      </c>
      <c r="O1233" s="3" t="s">
        <v>980</v>
      </c>
      <c r="P1233" s="4">
        <v>21294.0</v>
      </c>
      <c r="Q1233" s="3" t="s">
        <v>372</v>
      </c>
      <c r="S1233" s="3" t="s">
        <v>34</v>
      </c>
    </row>
    <row r="1234">
      <c r="A1234" s="2">
        <v>42318.71487268519</v>
      </c>
      <c r="B1234" s="3">
        <v>44.0</v>
      </c>
      <c r="C1234" s="3" t="s">
        <v>19</v>
      </c>
      <c r="D1234" s="3">
        <v>57.0</v>
      </c>
      <c r="E1234" s="3" t="s">
        <v>211</v>
      </c>
      <c r="F1234" s="3">
        <v>7.0</v>
      </c>
      <c r="G1234" s="3">
        <v>3.0</v>
      </c>
      <c r="H1234" s="3" t="s">
        <v>1615</v>
      </c>
      <c r="I1234" s="3" t="s">
        <v>1616</v>
      </c>
      <c r="J1234" s="3" t="s">
        <v>1617</v>
      </c>
      <c r="K1234" s="3" t="s">
        <v>24</v>
      </c>
      <c r="L1234" s="3">
        <v>18.0</v>
      </c>
      <c r="M1234" s="3" t="s">
        <v>30</v>
      </c>
      <c r="N1234" s="3" t="s">
        <v>1715</v>
      </c>
      <c r="O1234" s="3" t="s">
        <v>215</v>
      </c>
      <c r="P1234" s="4">
        <v>24312.0</v>
      </c>
      <c r="Q1234" s="3" t="s">
        <v>60</v>
      </c>
      <c r="S1234" s="3" t="s">
        <v>34</v>
      </c>
    </row>
    <row r="1235">
      <c r="A1235" s="2">
        <v>42318.71487268519</v>
      </c>
      <c r="B1235" s="3">
        <v>44.0</v>
      </c>
      <c r="C1235" s="3" t="s">
        <v>19</v>
      </c>
      <c r="D1235" s="3">
        <v>57.0</v>
      </c>
      <c r="E1235" s="3" t="s">
        <v>211</v>
      </c>
      <c r="F1235" s="3">
        <v>7.0</v>
      </c>
      <c r="G1235" s="3">
        <v>3.0</v>
      </c>
      <c r="H1235" s="3" t="s">
        <v>1615</v>
      </c>
      <c r="I1235" s="3" t="s">
        <v>1616</v>
      </c>
      <c r="J1235" s="3" t="s">
        <v>1617</v>
      </c>
      <c r="K1235" s="3" t="s">
        <v>24</v>
      </c>
      <c r="L1235" s="3">
        <v>19.0</v>
      </c>
      <c r="M1235" s="3" t="s">
        <v>25</v>
      </c>
      <c r="N1235" s="3" t="s">
        <v>318</v>
      </c>
      <c r="O1235" s="3" t="s">
        <v>366</v>
      </c>
      <c r="P1235" s="4">
        <v>24189.0</v>
      </c>
      <c r="Q1235" s="3" t="s">
        <v>372</v>
      </c>
      <c r="S1235" s="3" t="s">
        <v>34</v>
      </c>
    </row>
    <row r="1236">
      <c r="A1236" s="2">
        <v>42318.71487268519</v>
      </c>
      <c r="B1236" s="3">
        <v>44.0</v>
      </c>
      <c r="C1236" s="3" t="s">
        <v>19</v>
      </c>
      <c r="D1236" s="3">
        <v>57.0</v>
      </c>
      <c r="E1236" s="3" t="s">
        <v>211</v>
      </c>
      <c r="F1236" s="3">
        <v>7.0</v>
      </c>
      <c r="G1236" s="3">
        <v>3.0</v>
      </c>
      <c r="H1236" s="3" t="s">
        <v>1615</v>
      </c>
      <c r="I1236" s="3" t="s">
        <v>1616</v>
      </c>
      <c r="J1236" s="3" t="s">
        <v>1617</v>
      </c>
      <c r="K1236" s="3" t="s">
        <v>24</v>
      </c>
      <c r="L1236" s="3">
        <v>20.0</v>
      </c>
      <c r="M1236" s="3" t="s">
        <v>30</v>
      </c>
      <c r="N1236" s="3" t="s">
        <v>1716</v>
      </c>
      <c r="O1236" s="3" t="s">
        <v>1717</v>
      </c>
      <c r="P1236" s="4">
        <v>17757.0</v>
      </c>
      <c r="Q1236" s="3" t="s">
        <v>86</v>
      </c>
      <c r="S1236" s="3" t="s">
        <v>34</v>
      </c>
    </row>
    <row r="1237">
      <c r="A1237" s="2">
        <v>42318.71487268519</v>
      </c>
      <c r="B1237" s="3">
        <v>44.0</v>
      </c>
      <c r="C1237" s="3" t="s">
        <v>19</v>
      </c>
      <c r="D1237" s="3">
        <v>57.0</v>
      </c>
      <c r="E1237" s="3" t="s">
        <v>211</v>
      </c>
      <c r="F1237" s="3">
        <v>7.0</v>
      </c>
      <c r="G1237" s="3">
        <v>3.0</v>
      </c>
      <c r="H1237" s="3" t="s">
        <v>1615</v>
      </c>
      <c r="I1237" s="3" t="s">
        <v>1616</v>
      </c>
      <c r="J1237" s="3" t="s">
        <v>1617</v>
      </c>
      <c r="K1237" s="3" t="s">
        <v>24</v>
      </c>
      <c r="L1237" s="3">
        <v>21.0</v>
      </c>
      <c r="M1237" s="3" t="s">
        <v>25</v>
      </c>
      <c r="N1237" s="3" t="s">
        <v>1718</v>
      </c>
      <c r="O1237" s="3" t="s">
        <v>119</v>
      </c>
      <c r="P1237" s="4">
        <v>24326.0</v>
      </c>
      <c r="Q1237" s="3" t="s">
        <v>372</v>
      </c>
      <c r="S1237" s="3" t="s">
        <v>34</v>
      </c>
    </row>
    <row r="1238">
      <c r="A1238" s="2">
        <v>42318.71487268519</v>
      </c>
      <c r="B1238" s="3">
        <v>44.0</v>
      </c>
      <c r="C1238" s="3" t="s">
        <v>19</v>
      </c>
      <c r="D1238" s="3">
        <v>57.0</v>
      </c>
      <c r="E1238" s="3" t="s">
        <v>211</v>
      </c>
      <c r="F1238" s="3">
        <v>7.0</v>
      </c>
      <c r="G1238" s="3">
        <v>3.0</v>
      </c>
      <c r="H1238" s="3" t="s">
        <v>1615</v>
      </c>
      <c r="I1238" s="3" t="s">
        <v>1616</v>
      </c>
      <c r="J1238" s="3" t="s">
        <v>1617</v>
      </c>
      <c r="K1238" s="3" t="s">
        <v>24</v>
      </c>
      <c r="L1238" s="3">
        <v>22.0</v>
      </c>
      <c r="M1238" s="3" t="s">
        <v>30</v>
      </c>
      <c r="N1238" s="3" t="s">
        <v>1719</v>
      </c>
      <c r="O1238" s="3" t="s">
        <v>779</v>
      </c>
      <c r="P1238" s="4">
        <v>21649.0</v>
      </c>
      <c r="Q1238" s="3" t="s">
        <v>153</v>
      </c>
      <c r="S1238" s="3" t="s">
        <v>34</v>
      </c>
    </row>
    <row r="1239">
      <c r="A1239" s="2">
        <v>42318.71487268519</v>
      </c>
      <c r="B1239" s="3">
        <v>44.0</v>
      </c>
      <c r="C1239" s="3" t="s">
        <v>19</v>
      </c>
      <c r="D1239" s="3">
        <v>57.0</v>
      </c>
      <c r="E1239" s="3" t="s">
        <v>211</v>
      </c>
      <c r="F1239" s="3">
        <v>7.0</v>
      </c>
      <c r="G1239" s="3">
        <v>3.0</v>
      </c>
      <c r="H1239" s="3" t="s">
        <v>1615</v>
      </c>
      <c r="I1239" s="3" t="s">
        <v>1616</v>
      </c>
      <c r="J1239" s="3" t="s">
        <v>1617</v>
      </c>
      <c r="K1239" s="3" t="s">
        <v>24</v>
      </c>
      <c r="L1239" s="3">
        <v>23.0</v>
      </c>
      <c r="M1239" s="3" t="s">
        <v>25</v>
      </c>
      <c r="N1239" s="3" t="s">
        <v>1720</v>
      </c>
      <c r="O1239" s="3" t="s">
        <v>1721</v>
      </c>
      <c r="P1239" s="4">
        <v>20943.0</v>
      </c>
      <c r="Q1239" s="3" t="s">
        <v>132</v>
      </c>
      <c r="S1239" s="3" t="s">
        <v>34</v>
      </c>
    </row>
    <row r="1240">
      <c r="A1240" s="2">
        <v>42318.71487268519</v>
      </c>
      <c r="B1240" s="3">
        <v>44.0</v>
      </c>
      <c r="C1240" s="3" t="s">
        <v>19</v>
      </c>
      <c r="D1240" s="3">
        <v>57.0</v>
      </c>
      <c r="E1240" s="3" t="s">
        <v>211</v>
      </c>
      <c r="F1240" s="3">
        <v>7.0</v>
      </c>
      <c r="G1240" s="3">
        <v>3.0</v>
      </c>
      <c r="H1240" s="3" t="s">
        <v>1615</v>
      </c>
      <c r="I1240" s="3" t="s">
        <v>1616</v>
      </c>
      <c r="J1240" s="3" t="s">
        <v>1617</v>
      </c>
      <c r="K1240" s="3" t="s">
        <v>24</v>
      </c>
      <c r="L1240" s="3">
        <v>24.0</v>
      </c>
      <c r="M1240" s="3" t="s">
        <v>30</v>
      </c>
      <c r="N1240" s="3" t="s">
        <v>1722</v>
      </c>
      <c r="O1240" s="3" t="s">
        <v>1723</v>
      </c>
      <c r="P1240" s="4">
        <v>20893.0</v>
      </c>
      <c r="Q1240" s="3" t="s">
        <v>247</v>
      </c>
      <c r="S1240" s="3" t="s">
        <v>34</v>
      </c>
    </row>
    <row r="1241">
      <c r="A1241" s="2">
        <v>42318.71487268519</v>
      </c>
      <c r="B1241" s="3">
        <v>44.0</v>
      </c>
      <c r="C1241" s="3" t="s">
        <v>19</v>
      </c>
      <c r="D1241" s="3">
        <v>57.0</v>
      </c>
      <c r="E1241" s="3" t="s">
        <v>211</v>
      </c>
      <c r="F1241" s="3">
        <v>7.0</v>
      </c>
      <c r="G1241" s="3">
        <v>3.0</v>
      </c>
      <c r="H1241" s="3" t="s">
        <v>1615</v>
      </c>
      <c r="I1241" s="3" t="s">
        <v>1616</v>
      </c>
      <c r="J1241" s="3" t="s">
        <v>1617</v>
      </c>
      <c r="K1241" s="3" t="s">
        <v>24</v>
      </c>
      <c r="L1241" s="3">
        <v>25.0</v>
      </c>
      <c r="M1241" s="3" t="s">
        <v>25</v>
      </c>
      <c r="N1241" s="3" t="s">
        <v>1724</v>
      </c>
      <c r="O1241" s="3" t="s">
        <v>664</v>
      </c>
      <c r="P1241" s="4">
        <v>20696.0</v>
      </c>
      <c r="Q1241" s="3" t="s">
        <v>52</v>
      </c>
      <c r="S1241" s="3" t="s">
        <v>34</v>
      </c>
    </row>
    <row r="1242">
      <c r="A1242" s="2">
        <v>42318.71487268519</v>
      </c>
      <c r="B1242" s="3">
        <v>44.0</v>
      </c>
      <c r="C1242" s="3" t="s">
        <v>19</v>
      </c>
      <c r="D1242" s="3">
        <v>57.0</v>
      </c>
      <c r="E1242" s="3" t="s">
        <v>211</v>
      </c>
      <c r="F1242" s="3">
        <v>7.0</v>
      </c>
      <c r="G1242" s="3">
        <v>3.0</v>
      </c>
      <c r="H1242" s="3" t="s">
        <v>1615</v>
      </c>
      <c r="I1242" s="3" t="s">
        <v>1616</v>
      </c>
      <c r="J1242" s="3" t="s">
        <v>1617</v>
      </c>
      <c r="K1242" s="3" t="s">
        <v>24</v>
      </c>
      <c r="L1242" s="3">
        <v>26.0</v>
      </c>
      <c r="M1242" s="3" t="s">
        <v>30</v>
      </c>
      <c r="N1242" s="3" t="s">
        <v>1725</v>
      </c>
      <c r="O1242" s="3" t="s">
        <v>431</v>
      </c>
      <c r="P1242" s="4">
        <v>22404.0</v>
      </c>
      <c r="Q1242" s="3" t="s">
        <v>228</v>
      </c>
      <c r="S1242" s="3" t="s">
        <v>34</v>
      </c>
    </row>
    <row r="1243">
      <c r="A1243" s="2">
        <v>42318.71487268519</v>
      </c>
      <c r="B1243" s="3">
        <v>44.0</v>
      </c>
      <c r="C1243" s="3" t="s">
        <v>19</v>
      </c>
      <c r="D1243" s="3">
        <v>57.0</v>
      </c>
      <c r="E1243" s="3" t="s">
        <v>211</v>
      </c>
      <c r="F1243" s="3">
        <v>7.0</v>
      </c>
      <c r="G1243" s="3">
        <v>3.0</v>
      </c>
      <c r="H1243" s="3" t="s">
        <v>1615</v>
      </c>
      <c r="I1243" s="3" t="s">
        <v>1616</v>
      </c>
      <c r="J1243" s="3" t="s">
        <v>1617</v>
      </c>
      <c r="K1243" s="3" t="s">
        <v>24</v>
      </c>
      <c r="L1243" s="3">
        <v>27.0</v>
      </c>
      <c r="M1243" s="3" t="s">
        <v>25</v>
      </c>
      <c r="N1243" s="3" t="s">
        <v>1726</v>
      </c>
      <c r="O1243" s="3" t="s">
        <v>1727</v>
      </c>
      <c r="P1243" s="4">
        <v>16134.0</v>
      </c>
      <c r="Q1243" s="3" t="s">
        <v>113</v>
      </c>
      <c r="S1243" s="3" t="s">
        <v>34</v>
      </c>
    </row>
    <row r="1244">
      <c r="A1244" s="2">
        <v>42318.71487268519</v>
      </c>
      <c r="B1244" s="3">
        <v>44.0</v>
      </c>
      <c r="C1244" s="3" t="s">
        <v>19</v>
      </c>
      <c r="D1244" s="3">
        <v>57.0</v>
      </c>
      <c r="E1244" s="3" t="s">
        <v>211</v>
      </c>
      <c r="F1244" s="3">
        <v>7.0</v>
      </c>
      <c r="G1244" s="3">
        <v>3.0</v>
      </c>
      <c r="H1244" s="3" t="s">
        <v>1615</v>
      </c>
      <c r="I1244" s="3" t="s">
        <v>1616</v>
      </c>
      <c r="J1244" s="3" t="s">
        <v>1617</v>
      </c>
      <c r="K1244" s="3" t="s">
        <v>24</v>
      </c>
      <c r="L1244" s="3">
        <v>28.0</v>
      </c>
      <c r="M1244" s="3" t="s">
        <v>30</v>
      </c>
      <c r="N1244" s="3" t="s">
        <v>1728</v>
      </c>
      <c r="O1244" s="3" t="s">
        <v>783</v>
      </c>
      <c r="P1244" s="4">
        <v>19844.0</v>
      </c>
      <c r="Q1244" s="3" t="s">
        <v>60</v>
      </c>
      <c r="S1244" s="3" t="s">
        <v>34</v>
      </c>
    </row>
    <row r="1245">
      <c r="A1245" s="2">
        <v>42318.71487268519</v>
      </c>
      <c r="B1245" s="3">
        <v>44.0</v>
      </c>
      <c r="C1245" s="3" t="s">
        <v>19</v>
      </c>
      <c r="D1245" s="3">
        <v>57.0</v>
      </c>
      <c r="E1245" s="3" t="s">
        <v>211</v>
      </c>
      <c r="F1245" s="3">
        <v>7.0</v>
      </c>
      <c r="G1245" s="3">
        <v>3.0</v>
      </c>
      <c r="H1245" s="3" t="s">
        <v>1615</v>
      </c>
      <c r="I1245" s="3" t="s">
        <v>1616</v>
      </c>
      <c r="J1245" s="3" t="s">
        <v>1617</v>
      </c>
      <c r="K1245" s="3" t="s">
        <v>24</v>
      </c>
      <c r="L1245" s="3">
        <v>29.0</v>
      </c>
      <c r="M1245" s="3" t="s">
        <v>25</v>
      </c>
      <c r="N1245" s="3" t="s">
        <v>1729</v>
      </c>
      <c r="O1245" s="3" t="s">
        <v>371</v>
      </c>
      <c r="P1245" s="4">
        <v>24372.0</v>
      </c>
      <c r="Q1245" s="3" t="s">
        <v>372</v>
      </c>
      <c r="S1245" s="3" t="s">
        <v>34</v>
      </c>
    </row>
    <row r="1246">
      <c r="A1246" s="2">
        <v>42318.71487268519</v>
      </c>
      <c r="B1246" s="3">
        <v>44.0</v>
      </c>
      <c r="C1246" s="3" t="s">
        <v>19</v>
      </c>
      <c r="D1246" s="3">
        <v>57.0</v>
      </c>
      <c r="E1246" s="3" t="s">
        <v>211</v>
      </c>
      <c r="F1246" s="3">
        <v>7.0</v>
      </c>
      <c r="G1246" s="3">
        <v>3.0</v>
      </c>
      <c r="H1246" s="3" t="s">
        <v>1615</v>
      </c>
      <c r="I1246" s="3" t="s">
        <v>1616</v>
      </c>
      <c r="J1246" s="3" t="s">
        <v>1617</v>
      </c>
      <c r="K1246" s="3" t="s">
        <v>24</v>
      </c>
      <c r="L1246" s="3">
        <v>30.0</v>
      </c>
      <c r="M1246" s="3" t="s">
        <v>30</v>
      </c>
      <c r="N1246" s="3" t="s">
        <v>1730</v>
      </c>
      <c r="O1246" s="3" t="s">
        <v>235</v>
      </c>
      <c r="P1246" s="4">
        <v>21529.0</v>
      </c>
      <c r="Q1246" s="3" t="s">
        <v>132</v>
      </c>
      <c r="S1246" s="3" t="s">
        <v>34</v>
      </c>
    </row>
    <row r="1247">
      <c r="A1247" s="2">
        <v>42318.71487268519</v>
      </c>
      <c r="B1247" s="3">
        <v>44.0</v>
      </c>
      <c r="C1247" s="3" t="s">
        <v>19</v>
      </c>
      <c r="D1247" s="3">
        <v>57.0</v>
      </c>
      <c r="E1247" s="3" t="s">
        <v>211</v>
      </c>
      <c r="F1247" s="3">
        <v>7.0</v>
      </c>
      <c r="G1247" s="3">
        <v>3.0</v>
      </c>
      <c r="H1247" s="3" t="s">
        <v>1615</v>
      </c>
      <c r="I1247" s="3" t="s">
        <v>1616</v>
      </c>
      <c r="J1247" s="3" t="s">
        <v>1617</v>
      </c>
      <c r="K1247" s="3" t="s">
        <v>24</v>
      </c>
      <c r="L1247" s="3">
        <v>31.0</v>
      </c>
      <c r="M1247" s="3" t="s">
        <v>25</v>
      </c>
      <c r="N1247" s="3" t="s">
        <v>1731</v>
      </c>
      <c r="O1247" s="3" t="s">
        <v>297</v>
      </c>
      <c r="P1247" s="4">
        <v>24331.0</v>
      </c>
      <c r="Q1247" s="3" t="s">
        <v>372</v>
      </c>
      <c r="S1247" s="3" t="s">
        <v>34</v>
      </c>
    </row>
    <row r="1248">
      <c r="A1248" s="2">
        <v>42318.71487268519</v>
      </c>
      <c r="B1248" s="3">
        <v>44.0</v>
      </c>
      <c r="C1248" s="3" t="s">
        <v>19</v>
      </c>
      <c r="D1248" s="3">
        <v>57.0</v>
      </c>
      <c r="E1248" s="3" t="s">
        <v>211</v>
      </c>
      <c r="F1248" s="3">
        <v>7.0</v>
      </c>
      <c r="G1248" s="3">
        <v>3.0</v>
      </c>
      <c r="H1248" s="3" t="s">
        <v>1615</v>
      </c>
      <c r="I1248" s="3" t="s">
        <v>1616</v>
      </c>
      <c r="J1248" s="3" t="s">
        <v>1617</v>
      </c>
      <c r="K1248" s="3" t="s">
        <v>24</v>
      </c>
      <c r="L1248" s="3">
        <v>32.0</v>
      </c>
      <c r="M1248" s="3" t="s">
        <v>30</v>
      </c>
      <c r="N1248" s="3" t="s">
        <v>1732</v>
      </c>
      <c r="O1248" s="3" t="s">
        <v>633</v>
      </c>
      <c r="P1248" s="4">
        <v>22574.0</v>
      </c>
      <c r="Q1248" s="3" t="s">
        <v>132</v>
      </c>
      <c r="S1248" s="3" t="s">
        <v>34</v>
      </c>
    </row>
    <row r="1249">
      <c r="A1249" s="2">
        <v>42318.71487268519</v>
      </c>
      <c r="B1249" s="3">
        <v>44.0</v>
      </c>
      <c r="C1249" s="3" t="s">
        <v>19</v>
      </c>
      <c r="D1249" s="3">
        <v>57.0</v>
      </c>
      <c r="E1249" s="3" t="s">
        <v>211</v>
      </c>
      <c r="F1249" s="3">
        <v>7.0</v>
      </c>
      <c r="G1249" s="3">
        <v>3.0</v>
      </c>
      <c r="H1249" s="3" t="s">
        <v>1615</v>
      </c>
      <c r="I1249" s="3" t="s">
        <v>1616</v>
      </c>
      <c r="J1249" s="3" t="s">
        <v>1617</v>
      </c>
      <c r="K1249" s="3" t="s">
        <v>24</v>
      </c>
      <c r="L1249" s="3">
        <v>33.0</v>
      </c>
      <c r="M1249" s="3" t="s">
        <v>25</v>
      </c>
      <c r="N1249" s="3" t="s">
        <v>1733</v>
      </c>
      <c r="O1249" s="3" t="s">
        <v>417</v>
      </c>
      <c r="P1249" s="4">
        <v>18353.0</v>
      </c>
      <c r="Q1249" s="3" t="s">
        <v>49</v>
      </c>
      <c r="S1249" s="3" t="s">
        <v>34</v>
      </c>
    </row>
    <row r="1250">
      <c r="A1250" s="2">
        <v>42318.71487268519</v>
      </c>
      <c r="B1250" s="3">
        <v>44.0</v>
      </c>
      <c r="C1250" s="3" t="s">
        <v>19</v>
      </c>
      <c r="D1250" s="3">
        <v>57.0</v>
      </c>
      <c r="E1250" s="3" t="s">
        <v>211</v>
      </c>
      <c r="F1250" s="3">
        <v>7.0</v>
      </c>
      <c r="G1250" s="3">
        <v>3.0</v>
      </c>
      <c r="H1250" s="3" t="s">
        <v>1615</v>
      </c>
      <c r="I1250" s="3" t="s">
        <v>1616</v>
      </c>
      <c r="J1250" s="3" t="s">
        <v>1617</v>
      </c>
      <c r="K1250" s="3" t="s">
        <v>24</v>
      </c>
      <c r="L1250" s="3">
        <v>34.0</v>
      </c>
      <c r="M1250" s="3" t="s">
        <v>30</v>
      </c>
      <c r="N1250" s="3" t="s">
        <v>1734</v>
      </c>
      <c r="O1250" s="3" t="s">
        <v>235</v>
      </c>
      <c r="P1250" s="4">
        <v>22176.0</v>
      </c>
      <c r="Q1250" s="3" t="s">
        <v>60</v>
      </c>
      <c r="S1250" s="3" t="s">
        <v>34</v>
      </c>
    </row>
    <row r="1251">
      <c r="A1251" s="2">
        <v>42318.71487268519</v>
      </c>
      <c r="B1251" s="3">
        <v>44.0</v>
      </c>
      <c r="C1251" s="3" t="s">
        <v>19</v>
      </c>
      <c r="D1251" s="3">
        <v>67.0</v>
      </c>
      <c r="E1251" s="3" t="s">
        <v>271</v>
      </c>
      <c r="F1251" s="3">
        <v>7.0</v>
      </c>
      <c r="G1251" s="3">
        <v>3.0</v>
      </c>
      <c r="H1251" s="3" t="s">
        <v>1615</v>
      </c>
      <c r="I1251" s="3" t="s">
        <v>1616</v>
      </c>
      <c r="J1251" s="3" t="s">
        <v>1617</v>
      </c>
      <c r="K1251" s="3" t="s">
        <v>24</v>
      </c>
      <c r="L1251" s="3">
        <v>1.0</v>
      </c>
      <c r="M1251" s="3" t="s">
        <v>25</v>
      </c>
      <c r="N1251" s="3" t="s">
        <v>1735</v>
      </c>
      <c r="O1251" s="3" t="s">
        <v>427</v>
      </c>
      <c r="P1251" s="4">
        <v>20600.0</v>
      </c>
      <c r="Q1251" s="3" t="s">
        <v>37</v>
      </c>
      <c r="S1251" s="3" t="s">
        <v>34</v>
      </c>
    </row>
    <row r="1252">
      <c r="A1252" s="2">
        <v>42318.71487268519</v>
      </c>
      <c r="B1252" s="3">
        <v>44.0</v>
      </c>
      <c r="C1252" s="3" t="s">
        <v>19</v>
      </c>
      <c r="D1252" s="3">
        <v>67.0</v>
      </c>
      <c r="E1252" s="3" t="s">
        <v>271</v>
      </c>
      <c r="F1252" s="3">
        <v>7.0</v>
      </c>
      <c r="G1252" s="3">
        <v>3.0</v>
      </c>
      <c r="H1252" s="3" t="s">
        <v>1615</v>
      </c>
      <c r="I1252" s="3" t="s">
        <v>1616</v>
      </c>
      <c r="J1252" s="3" t="s">
        <v>1617</v>
      </c>
      <c r="K1252" s="3" t="s">
        <v>24</v>
      </c>
      <c r="L1252" s="3">
        <v>2.0</v>
      </c>
      <c r="M1252" s="3" t="s">
        <v>30</v>
      </c>
      <c r="N1252" s="3" t="s">
        <v>1736</v>
      </c>
      <c r="O1252" s="3" t="s">
        <v>1494</v>
      </c>
      <c r="P1252" s="4">
        <v>20877.0</v>
      </c>
      <c r="Q1252" s="3" t="s">
        <v>228</v>
      </c>
      <c r="S1252" s="3" t="s">
        <v>34</v>
      </c>
    </row>
    <row r="1253">
      <c r="A1253" s="2">
        <v>42318.71487268519</v>
      </c>
      <c r="B1253" s="3">
        <v>44.0</v>
      </c>
      <c r="C1253" s="3" t="s">
        <v>19</v>
      </c>
      <c r="D1253" s="3">
        <v>67.0</v>
      </c>
      <c r="E1253" s="3" t="s">
        <v>271</v>
      </c>
      <c r="F1253" s="3">
        <v>7.0</v>
      </c>
      <c r="G1253" s="3">
        <v>3.0</v>
      </c>
      <c r="H1253" s="3" t="s">
        <v>1615</v>
      </c>
      <c r="I1253" s="3" t="s">
        <v>1616</v>
      </c>
      <c r="J1253" s="3" t="s">
        <v>1617</v>
      </c>
      <c r="K1253" s="3" t="s">
        <v>24</v>
      </c>
      <c r="L1253" s="3">
        <v>3.0</v>
      </c>
      <c r="M1253" s="3" t="s">
        <v>25</v>
      </c>
      <c r="N1253" s="3" t="s">
        <v>1737</v>
      </c>
      <c r="O1253" s="3" t="s">
        <v>980</v>
      </c>
      <c r="P1253" s="4">
        <v>21113.0</v>
      </c>
      <c r="Q1253" s="3" t="s">
        <v>372</v>
      </c>
      <c r="S1253" s="3" t="s">
        <v>34</v>
      </c>
    </row>
    <row r="1254">
      <c r="A1254" s="2">
        <v>42318.71487268519</v>
      </c>
      <c r="B1254" s="3">
        <v>44.0</v>
      </c>
      <c r="C1254" s="3" t="s">
        <v>19</v>
      </c>
      <c r="D1254" s="3">
        <v>67.0</v>
      </c>
      <c r="E1254" s="3" t="s">
        <v>271</v>
      </c>
      <c r="F1254" s="3">
        <v>7.0</v>
      </c>
      <c r="G1254" s="3">
        <v>3.0</v>
      </c>
      <c r="H1254" s="3" t="s">
        <v>1615</v>
      </c>
      <c r="I1254" s="3" t="s">
        <v>1616</v>
      </c>
      <c r="J1254" s="3" t="s">
        <v>1617</v>
      </c>
      <c r="K1254" s="3" t="s">
        <v>24</v>
      </c>
      <c r="L1254" s="3">
        <v>4.0</v>
      </c>
      <c r="M1254" s="3" t="s">
        <v>30</v>
      </c>
      <c r="N1254" s="3" t="s">
        <v>1738</v>
      </c>
      <c r="O1254" s="3" t="s">
        <v>1739</v>
      </c>
      <c r="P1254" s="4">
        <v>17202.0</v>
      </c>
      <c r="Q1254" s="3" t="s">
        <v>86</v>
      </c>
      <c r="S1254" s="3" t="s">
        <v>34</v>
      </c>
    </row>
    <row r="1255">
      <c r="A1255" s="2">
        <v>42318.71487268519</v>
      </c>
      <c r="B1255" s="3">
        <v>44.0</v>
      </c>
      <c r="C1255" s="3" t="s">
        <v>19</v>
      </c>
      <c r="D1255" s="3">
        <v>67.0</v>
      </c>
      <c r="E1255" s="3" t="s">
        <v>271</v>
      </c>
      <c r="F1255" s="3">
        <v>7.0</v>
      </c>
      <c r="G1255" s="3">
        <v>3.0</v>
      </c>
      <c r="H1255" s="3" t="s">
        <v>1615</v>
      </c>
      <c r="I1255" s="3" t="s">
        <v>1616</v>
      </c>
      <c r="J1255" s="3" t="s">
        <v>1617</v>
      </c>
      <c r="K1255" s="3" t="s">
        <v>24</v>
      </c>
      <c r="L1255" s="3">
        <v>5.0</v>
      </c>
      <c r="M1255" s="3" t="s">
        <v>25</v>
      </c>
      <c r="N1255" s="3" t="s">
        <v>1740</v>
      </c>
      <c r="O1255" s="3" t="s">
        <v>69</v>
      </c>
      <c r="P1255" s="4">
        <v>22259.0</v>
      </c>
      <c r="Q1255" s="3" t="s">
        <v>372</v>
      </c>
      <c r="S1255" s="3" t="s">
        <v>34</v>
      </c>
    </row>
    <row r="1256">
      <c r="A1256" s="2">
        <v>42318.71487268519</v>
      </c>
      <c r="B1256" s="3">
        <v>44.0</v>
      </c>
      <c r="C1256" s="3" t="s">
        <v>19</v>
      </c>
      <c r="D1256" s="3">
        <v>67.0</v>
      </c>
      <c r="E1256" s="3" t="s">
        <v>271</v>
      </c>
      <c r="F1256" s="3">
        <v>7.0</v>
      </c>
      <c r="G1256" s="3">
        <v>3.0</v>
      </c>
      <c r="H1256" s="3" t="s">
        <v>1615</v>
      </c>
      <c r="I1256" s="3" t="s">
        <v>1616</v>
      </c>
      <c r="J1256" s="3" t="s">
        <v>1617</v>
      </c>
      <c r="K1256" s="3" t="s">
        <v>24</v>
      </c>
      <c r="L1256" s="3">
        <v>6.0</v>
      </c>
      <c r="M1256" s="3" t="s">
        <v>30</v>
      </c>
      <c r="N1256" s="3" t="s">
        <v>1741</v>
      </c>
      <c r="O1256" s="3" t="s">
        <v>1027</v>
      </c>
      <c r="P1256" s="4">
        <v>22626.0</v>
      </c>
      <c r="Q1256" s="3" t="s">
        <v>372</v>
      </c>
      <c r="S1256" s="3" t="s">
        <v>34</v>
      </c>
    </row>
    <row r="1257">
      <c r="A1257" s="2">
        <v>42318.71487268519</v>
      </c>
      <c r="B1257" s="3">
        <v>44.0</v>
      </c>
      <c r="C1257" s="3" t="s">
        <v>19</v>
      </c>
      <c r="D1257" s="3">
        <v>67.0</v>
      </c>
      <c r="E1257" s="3" t="s">
        <v>271</v>
      </c>
      <c r="F1257" s="3">
        <v>7.0</v>
      </c>
      <c r="G1257" s="3">
        <v>3.0</v>
      </c>
      <c r="H1257" s="3" t="s">
        <v>1615</v>
      </c>
      <c r="I1257" s="3" t="s">
        <v>1616</v>
      </c>
      <c r="J1257" s="3" t="s">
        <v>1617</v>
      </c>
      <c r="K1257" s="3" t="s">
        <v>24</v>
      </c>
      <c r="L1257" s="3">
        <v>7.0</v>
      </c>
      <c r="M1257" s="3" t="s">
        <v>25</v>
      </c>
      <c r="N1257" s="3" t="s">
        <v>1742</v>
      </c>
      <c r="O1257" s="3" t="s">
        <v>1593</v>
      </c>
      <c r="P1257" s="4">
        <v>28596.0</v>
      </c>
      <c r="Q1257" s="3" t="s">
        <v>149</v>
      </c>
      <c r="S1257" s="3" t="s">
        <v>34</v>
      </c>
    </row>
    <row r="1258">
      <c r="A1258" s="2">
        <v>42318.71487268519</v>
      </c>
      <c r="B1258" s="3">
        <v>44.0</v>
      </c>
      <c r="C1258" s="3" t="s">
        <v>19</v>
      </c>
      <c r="D1258" s="3">
        <v>67.0</v>
      </c>
      <c r="E1258" s="3" t="s">
        <v>271</v>
      </c>
      <c r="F1258" s="3">
        <v>7.0</v>
      </c>
      <c r="G1258" s="3">
        <v>3.0</v>
      </c>
      <c r="H1258" s="3" t="s">
        <v>1615</v>
      </c>
      <c r="I1258" s="3" t="s">
        <v>1616</v>
      </c>
      <c r="J1258" s="3" t="s">
        <v>1617</v>
      </c>
      <c r="K1258" s="3" t="s">
        <v>24</v>
      </c>
      <c r="L1258" s="3">
        <v>8.0</v>
      </c>
      <c r="M1258" s="3" t="s">
        <v>30</v>
      </c>
      <c r="N1258" s="3" t="s">
        <v>619</v>
      </c>
      <c r="O1258" s="3" t="s">
        <v>1074</v>
      </c>
      <c r="P1258" s="4">
        <v>18760.0</v>
      </c>
      <c r="Q1258" s="3" t="s">
        <v>40</v>
      </c>
      <c r="S1258" s="3" t="s">
        <v>34</v>
      </c>
    </row>
    <row r="1259">
      <c r="A1259" s="2">
        <v>42318.71487268519</v>
      </c>
      <c r="B1259" s="3">
        <v>44.0</v>
      </c>
      <c r="C1259" s="3" t="s">
        <v>19</v>
      </c>
      <c r="D1259" s="3">
        <v>67.0</v>
      </c>
      <c r="E1259" s="3" t="s">
        <v>271</v>
      </c>
      <c r="F1259" s="3">
        <v>7.0</v>
      </c>
      <c r="G1259" s="3">
        <v>3.0</v>
      </c>
      <c r="H1259" s="3" t="s">
        <v>1615</v>
      </c>
      <c r="I1259" s="3" t="s">
        <v>1616</v>
      </c>
      <c r="J1259" s="3" t="s">
        <v>1617</v>
      </c>
      <c r="K1259" s="3" t="s">
        <v>24</v>
      </c>
      <c r="L1259" s="3">
        <v>9.0</v>
      </c>
      <c r="M1259" s="3" t="s">
        <v>25</v>
      </c>
      <c r="N1259" s="3" t="s">
        <v>1743</v>
      </c>
      <c r="O1259" s="3" t="s">
        <v>123</v>
      </c>
      <c r="P1259" s="4">
        <v>22083.0</v>
      </c>
      <c r="Q1259" s="3" t="s">
        <v>372</v>
      </c>
      <c r="S1259" s="3" t="s">
        <v>34</v>
      </c>
    </row>
    <row r="1260">
      <c r="A1260" s="2">
        <v>42318.71487268519</v>
      </c>
      <c r="B1260" s="3">
        <v>44.0</v>
      </c>
      <c r="C1260" s="3" t="s">
        <v>19</v>
      </c>
      <c r="D1260" s="3">
        <v>67.0</v>
      </c>
      <c r="E1260" s="3" t="s">
        <v>271</v>
      </c>
      <c r="F1260" s="3">
        <v>7.0</v>
      </c>
      <c r="G1260" s="3">
        <v>3.0</v>
      </c>
      <c r="H1260" s="3" t="s">
        <v>1615</v>
      </c>
      <c r="I1260" s="3" t="s">
        <v>1616</v>
      </c>
      <c r="J1260" s="3" t="s">
        <v>1617</v>
      </c>
      <c r="K1260" s="3" t="s">
        <v>24</v>
      </c>
      <c r="L1260" s="3">
        <v>10.0</v>
      </c>
      <c r="M1260" s="3" t="s">
        <v>30</v>
      </c>
      <c r="N1260" s="3" t="s">
        <v>1676</v>
      </c>
      <c r="O1260" s="3" t="s">
        <v>769</v>
      </c>
      <c r="P1260" s="4">
        <v>20259.0</v>
      </c>
      <c r="Q1260" s="3" t="s">
        <v>52</v>
      </c>
      <c r="S1260" s="3" t="s">
        <v>34</v>
      </c>
    </row>
    <row r="1261">
      <c r="A1261" s="2">
        <v>42318.71487268519</v>
      </c>
      <c r="B1261" s="3">
        <v>44.0</v>
      </c>
      <c r="C1261" s="3" t="s">
        <v>19</v>
      </c>
      <c r="D1261" s="3">
        <v>67.0</v>
      </c>
      <c r="E1261" s="3" t="s">
        <v>271</v>
      </c>
      <c r="F1261" s="3">
        <v>7.0</v>
      </c>
      <c r="G1261" s="3">
        <v>3.0</v>
      </c>
      <c r="H1261" s="3" t="s">
        <v>1615</v>
      </c>
      <c r="I1261" s="3" t="s">
        <v>1616</v>
      </c>
      <c r="J1261" s="3" t="s">
        <v>1617</v>
      </c>
      <c r="K1261" s="3" t="s">
        <v>24</v>
      </c>
      <c r="L1261" s="3">
        <v>11.0</v>
      </c>
      <c r="M1261" s="3" t="s">
        <v>25</v>
      </c>
      <c r="N1261" s="3" t="s">
        <v>1741</v>
      </c>
      <c r="O1261" s="3" t="s">
        <v>27</v>
      </c>
      <c r="P1261" s="4">
        <v>24315.0</v>
      </c>
      <c r="Q1261" s="3" t="s">
        <v>372</v>
      </c>
      <c r="S1261" s="3" t="s">
        <v>34</v>
      </c>
    </row>
    <row r="1262">
      <c r="A1262" s="2">
        <v>42318.71487268519</v>
      </c>
      <c r="B1262" s="3">
        <v>44.0</v>
      </c>
      <c r="C1262" s="3" t="s">
        <v>19</v>
      </c>
      <c r="D1262" s="3">
        <v>67.0</v>
      </c>
      <c r="E1262" s="3" t="s">
        <v>271</v>
      </c>
      <c r="F1262" s="3">
        <v>7.0</v>
      </c>
      <c r="G1262" s="3">
        <v>3.0</v>
      </c>
      <c r="H1262" s="3" t="s">
        <v>1615</v>
      </c>
      <c r="I1262" s="3" t="s">
        <v>1616</v>
      </c>
      <c r="J1262" s="3" t="s">
        <v>1617</v>
      </c>
      <c r="K1262" s="3" t="s">
        <v>24</v>
      </c>
      <c r="L1262" s="3">
        <v>12.0</v>
      </c>
      <c r="M1262" s="3" t="s">
        <v>30</v>
      </c>
      <c r="N1262" s="3" t="s">
        <v>1744</v>
      </c>
      <c r="O1262" s="3" t="s">
        <v>1313</v>
      </c>
      <c r="P1262" s="4">
        <v>21433.0</v>
      </c>
      <c r="Q1262" s="3" t="s">
        <v>221</v>
      </c>
      <c r="S1262" s="3" t="s">
        <v>34</v>
      </c>
    </row>
    <row r="1263">
      <c r="A1263" s="2">
        <v>42318.71487268519</v>
      </c>
      <c r="B1263" s="3">
        <v>44.0</v>
      </c>
      <c r="C1263" s="3" t="s">
        <v>19</v>
      </c>
      <c r="D1263" s="3">
        <v>67.0</v>
      </c>
      <c r="E1263" s="3" t="s">
        <v>271</v>
      </c>
      <c r="F1263" s="3">
        <v>7.0</v>
      </c>
      <c r="G1263" s="3">
        <v>3.0</v>
      </c>
      <c r="H1263" s="3" t="s">
        <v>1615</v>
      </c>
      <c r="I1263" s="3" t="s">
        <v>1616</v>
      </c>
      <c r="J1263" s="3" t="s">
        <v>1617</v>
      </c>
      <c r="K1263" s="3" t="s">
        <v>24</v>
      </c>
      <c r="L1263" s="3">
        <v>13.0</v>
      </c>
      <c r="M1263" s="3" t="s">
        <v>25</v>
      </c>
      <c r="N1263" s="3" t="s">
        <v>1550</v>
      </c>
      <c r="O1263" s="3" t="s">
        <v>502</v>
      </c>
      <c r="P1263" s="4">
        <v>23063.0</v>
      </c>
      <c r="Q1263" s="3" t="s">
        <v>372</v>
      </c>
      <c r="S1263" s="3" t="s">
        <v>34</v>
      </c>
    </row>
    <row r="1264">
      <c r="A1264" s="2">
        <v>42318.71487268519</v>
      </c>
      <c r="B1264" s="3">
        <v>44.0</v>
      </c>
      <c r="C1264" s="3" t="s">
        <v>19</v>
      </c>
      <c r="D1264" s="3">
        <v>67.0</v>
      </c>
      <c r="E1264" s="3" t="s">
        <v>271</v>
      </c>
      <c r="F1264" s="3">
        <v>7.0</v>
      </c>
      <c r="G1264" s="3">
        <v>3.0</v>
      </c>
      <c r="H1264" s="3" t="s">
        <v>1615</v>
      </c>
      <c r="I1264" s="3" t="s">
        <v>1616</v>
      </c>
      <c r="J1264" s="3" t="s">
        <v>1617</v>
      </c>
      <c r="K1264" s="3" t="s">
        <v>24</v>
      </c>
      <c r="L1264" s="3">
        <v>14.0</v>
      </c>
      <c r="M1264" s="3" t="s">
        <v>30</v>
      </c>
      <c r="N1264" s="3" t="s">
        <v>1745</v>
      </c>
      <c r="O1264" s="3" t="s">
        <v>1746</v>
      </c>
      <c r="P1264" s="4">
        <v>30518.0</v>
      </c>
      <c r="Q1264" s="3" t="s">
        <v>37</v>
      </c>
      <c r="S1264" s="3" t="s">
        <v>34</v>
      </c>
    </row>
    <row r="1265">
      <c r="A1265" s="2">
        <v>42318.71487268519</v>
      </c>
      <c r="B1265" s="3">
        <v>44.0</v>
      </c>
      <c r="C1265" s="3" t="s">
        <v>19</v>
      </c>
      <c r="D1265" s="3">
        <v>67.0</v>
      </c>
      <c r="E1265" s="3" t="s">
        <v>271</v>
      </c>
      <c r="F1265" s="3">
        <v>7.0</v>
      </c>
      <c r="G1265" s="3">
        <v>3.0</v>
      </c>
      <c r="H1265" s="3" t="s">
        <v>1615</v>
      </c>
      <c r="I1265" s="3" t="s">
        <v>1616</v>
      </c>
      <c r="J1265" s="3" t="s">
        <v>1617</v>
      </c>
      <c r="K1265" s="3" t="s">
        <v>24</v>
      </c>
      <c r="L1265" s="3">
        <v>15.0</v>
      </c>
      <c r="M1265" s="3" t="s">
        <v>25</v>
      </c>
      <c r="N1265" s="3" t="s">
        <v>543</v>
      </c>
      <c r="O1265" s="3" t="s">
        <v>91</v>
      </c>
      <c r="P1265" s="4">
        <v>25211.0</v>
      </c>
      <c r="Q1265" s="3" t="s">
        <v>372</v>
      </c>
      <c r="S1265" s="3" t="s">
        <v>34</v>
      </c>
    </row>
    <row r="1266">
      <c r="A1266" s="2">
        <v>42318.71487268519</v>
      </c>
      <c r="B1266" s="3">
        <v>44.0</v>
      </c>
      <c r="C1266" s="3" t="s">
        <v>19</v>
      </c>
      <c r="D1266" s="3">
        <v>67.0</v>
      </c>
      <c r="E1266" s="3" t="s">
        <v>271</v>
      </c>
      <c r="F1266" s="3">
        <v>7.0</v>
      </c>
      <c r="G1266" s="3">
        <v>3.0</v>
      </c>
      <c r="H1266" s="3" t="s">
        <v>1615</v>
      </c>
      <c r="I1266" s="3" t="s">
        <v>1616</v>
      </c>
      <c r="J1266" s="3" t="s">
        <v>1617</v>
      </c>
      <c r="K1266" s="3" t="s">
        <v>24</v>
      </c>
      <c r="L1266" s="3">
        <v>16.0</v>
      </c>
      <c r="M1266" s="3" t="s">
        <v>30</v>
      </c>
      <c r="N1266" s="3" t="s">
        <v>1747</v>
      </c>
      <c r="O1266" s="3" t="s">
        <v>1748</v>
      </c>
      <c r="P1266" s="4">
        <v>27980.0</v>
      </c>
      <c r="Q1266" s="3" t="s">
        <v>132</v>
      </c>
      <c r="S1266" s="3" t="s">
        <v>34</v>
      </c>
    </row>
    <row r="1267">
      <c r="A1267" s="2">
        <v>42318.71487268519</v>
      </c>
      <c r="B1267" s="3">
        <v>44.0</v>
      </c>
      <c r="C1267" s="3" t="s">
        <v>19</v>
      </c>
      <c r="D1267" s="3">
        <v>67.0</v>
      </c>
      <c r="E1267" s="3" t="s">
        <v>271</v>
      </c>
      <c r="F1267" s="3">
        <v>7.0</v>
      </c>
      <c r="G1267" s="3">
        <v>3.0</v>
      </c>
      <c r="H1267" s="3" t="s">
        <v>1615</v>
      </c>
      <c r="I1267" s="3" t="s">
        <v>1616</v>
      </c>
      <c r="J1267" s="3" t="s">
        <v>1617</v>
      </c>
      <c r="K1267" s="3" t="s">
        <v>24</v>
      </c>
      <c r="L1267" s="3">
        <v>17.0</v>
      </c>
      <c r="M1267" s="3" t="s">
        <v>25</v>
      </c>
      <c r="N1267" s="3" t="s">
        <v>951</v>
      </c>
      <c r="O1267" s="3" t="s">
        <v>109</v>
      </c>
      <c r="P1267" s="4">
        <v>20165.0</v>
      </c>
      <c r="Q1267" s="3" t="s">
        <v>37</v>
      </c>
      <c r="S1267" s="3" t="s">
        <v>34</v>
      </c>
    </row>
    <row r="1268">
      <c r="A1268" s="2">
        <v>42318.71487268519</v>
      </c>
      <c r="B1268" s="3">
        <v>44.0</v>
      </c>
      <c r="C1268" s="3" t="s">
        <v>19</v>
      </c>
      <c r="D1268" s="3">
        <v>67.0</v>
      </c>
      <c r="E1268" s="3" t="s">
        <v>271</v>
      </c>
      <c r="F1268" s="3">
        <v>7.0</v>
      </c>
      <c r="G1268" s="3">
        <v>3.0</v>
      </c>
      <c r="H1268" s="3" t="s">
        <v>1615</v>
      </c>
      <c r="I1268" s="3" t="s">
        <v>1616</v>
      </c>
      <c r="J1268" s="3" t="s">
        <v>1617</v>
      </c>
      <c r="K1268" s="3" t="s">
        <v>24</v>
      </c>
      <c r="L1268" s="3">
        <v>18.0</v>
      </c>
      <c r="M1268" s="3" t="s">
        <v>30</v>
      </c>
      <c r="N1268" s="3" t="s">
        <v>1749</v>
      </c>
      <c r="O1268" s="3" t="s">
        <v>264</v>
      </c>
      <c r="P1268" s="4">
        <v>18455.0</v>
      </c>
      <c r="Q1268" s="3" t="s">
        <v>105</v>
      </c>
      <c r="S1268" s="3" t="s">
        <v>34</v>
      </c>
    </row>
    <row r="1269">
      <c r="A1269" s="2">
        <v>42318.71487268519</v>
      </c>
      <c r="B1269" s="3">
        <v>44.0</v>
      </c>
      <c r="C1269" s="3" t="s">
        <v>19</v>
      </c>
      <c r="D1269" s="3">
        <v>67.0</v>
      </c>
      <c r="E1269" s="3" t="s">
        <v>271</v>
      </c>
      <c r="F1269" s="3">
        <v>7.0</v>
      </c>
      <c r="G1269" s="3">
        <v>3.0</v>
      </c>
      <c r="H1269" s="3" t="s">
        <v>1615</v>
      </c>
      <c r="I1269" s="3" t="s">
        <v>1616</v>
      </c>
      <c r="J1269" s="3" t="s">
        <v>1617</v>
      </c>
      <c r="K1269" s="3" t="s">
        <v>24</v>
      </c>
      <c r="L1269" s="3">
        <v>19.0</v>
      </c>
      <c r="M1269" s="3" t="s">
        <v>25</v>
      </c>
      <c r="N1269" s="3" t="s">
        <v>619</v>
      </c>
      <c r="O1269" s="3" t="s">
        <v>1053</v>
      </c>
      <c r="P1269" s="4">
        <v>17298.0</v>
      </c>
      <c r="Q1269" s="3" t="s">
        <v>49</v>
      </c>
      <c r="S1269" s="3" t="s">
        <v>34</v>
      </c>
    </row>
    <row r="1270">
      <c r="A1270" s="2">
        <v>42318.71487268519</v>
      </c>
      <c r="B1270" s="3">
        <v>44.0</v>
      </c>
      <c r="C1270" s="3" t="s">
        <v>19</v>
      </c>
      <c r="D1270" s="3">
        <v>67.0</v>
      </c>
      <c r="E1270" s="3" t="s">
        <v>271</v>
      </c>
      <c r="F1270" s="3">
        <v>7.0</v>
      </c>
      <c r="G1270" s="3">
        <v>3.0</v>
      </c>
      <c r="H1270" s="3" t="s">
        <v>1615</v>
      </c>
      <c r="I1270" s="3" t="s">
        <v>1616</v>
      </c>
      <c r="J1270" s="3" t="s">
        <v>1617</v>
      </c>
      <c r="K1270" s="3" t="s">
        <v>24</v>
      </c>
      <c r="L1270" s="3">
        <v>20.0</v>
      </c>
      <c r="M1270" s="3" t="s">
        <v>30</v>
      </c>
      <c r="N1270" s="3" t="s">
        <v>1750</v>
      </c>
      <c r="O1270" s="3" t="s">
        <v>1751</v>
      </c>
      <c r="P1270" s="4">
        <v>22632.0</v>
      </c>
      <c r="Q1270" s="3" t="s">
        <v>153</v>
      </c>
      <c r="S1270" s="3" t="s">
        <v>34</v>
      </c>
    </row>
    <row r="1271">
      <c r="A1271" s="2">
        <v>42318.71487268519</v>
      </c>
      <c r="B1271" s="3">
        <v>44.0</v>
      </c>
      <c r="C1271" s="3" t="s">
        <v>19</v>
      </c>
      <c r="D1271" s="3">
        <v>67.0</v>
      </c>
      <c r="E1271" s="3" t="s">
        <v>271</v>
      </c>
      <c r="F1271" s="3">
        <v>7.0</v>
      </c>
      <c r="G1271" s="3">
        <v>3.0</v>
      </c>
      <c r="H1271" s="3" t="s">
        <v>1615</v>
      </c>
      <c r="I1271" s="3" t="s">
        <v>1616</v>
      </c>
      <c r="J1271" s="3" t="s">
        <v>1617</v>
      </c>
      <c r="K1271" s="3" t="s">
        <v>24</v>
      </c>
      <c r="L1271" s="3">
        <v>21.0</v>
      </c>
      <c r="M1271" s="3" t="s">
        <v>25</v>
      </c>
      <c r="N1271" s="3" t="s">
        <v>1752</v>
      </c>
      <c r="O1271" s="3" t="s">
        <v>1390</v>
      </c>
      <c r="P1271" s="4">
        <v>28846.0</v>
      </c>
      <c r="Q1271" s="3" t="s">
        <v>37</v>
      </c>
      <c r="S1271" s="3" t="s">
        <v>34</v>
      </c>
    </row>
    <row r="1272">
      <c r="A1272" s="2">
        <v>42318.71487268519</v>
      </c>
      <c r="B1272" s="3">
        <v>44.0</v>
      </c>
      <c r="C1272" s="3" t="s">
        <v>19</v>
      </c>
      <c r="D1272" s="3">
        <v>67.0</v>
      </c>
      <c r="E1272" s="3" t="s">
        <v>271</v>
      </c>
      <c r="F1272" s="3">
        <v>7.0</v>
      </c>
      <c r="G1272" s="3">
        <v>3.0</v>
      </c>
      <c r="H1272" s="3" t="s">
        <v>1615</v>
      </c>
      <c r="I1272" s="3" t="s">
        <v>1616</v>
      </c>
      <c r="J1272" s="3" t="s">
        <v>1617</v>
      </c>
      <c r="K1272" s="3" t="s">
        <v>24</v>
      </c>
      <c r="L1272" s="3">
        <v>22.0</v>
      </c>
      <c r="M1272" s="3" t="s">
        <v>30</v>
      </c>
      <c r="N1272" s="3" t="s">
        <v>1743</v>
      </c>
      <c r="O1272" s="3" t="s">
        <v>121</v>
      </c>
      <c r="P1272" s="4">
        <v>23901.0</v>
      </c>
      <c r="Q1272" s="3" t="s">
        <v>372</v>
      </c>
      <c r="S1272" s="3" t="s">
        <v>34</v>
      </c>
    </row>
    <row r="1273">
      <c r="A1273" s="2">
        <v>42318.71487268519</v>
      </c>
      <c r="B1273" s="3">
        <v>44.0</v>
      </c>
      <c r="C1273" s="3" t="s">
        <v>19</v>
      </c>
      <c r="D1273" s="3">
        <v>67.0</v>
      </c>
      <c r="E1273" s="3" t="s">
        <v>271</v>
      </c>
      <c r="F1273" s="3">
        <v>7.0</v>
      </c>
      <c r="G1273" s="3">
        <v>3.0</v>
      </c>
      <c r="H1273" s="3" t="s">
        <v>1615</v>
      </c>
      <c r="I1273" s="3" t="s">
        <v>1616</v>
      </c>
      <c r="J1273" s="3" t="s">
        <v>1617</v>
      </c>
      <c r="K1273" s="3" t="s">
        <v>24</v>
      </c>
      <c r="L1273" s="3">
        <v>23.0</v>
      </c>
      <c r="M1273" s="3" t="s">
        <v>25</v>
      </c>
      <c r="N1273" s="3" t="s">
        <v>1753</v>
      </c>
      <c r="O1273" s="3" t="s">
        <v>1754</v>
      </c>
      <c r="P1273" s="4">
        <v>26403.0</v>
      </c>
      <c r="Q1273" s="3" t="s">
        <v>132</v>
      </c>
      <c r="S1273" s="3" t="s">
        <v>34</v>
      </c>
    </row>
    <row r="1274">
      <c r="A1274" s="2">
        <v>42318.71487268519</v>
      </c>
      <c r="B1274" s="3">
        <v>44.0</v>
      </c>
      <c r="C1274" s="3" t="s">
        <v>19</v>
      </c>
      <c r="D1274" s="3">
        <v>67.0</v>
      </c>
      <c r="E1274" s="3" t="s">
        <v>271</v>
      </c>
      <c r="F1274" s="3">
        <v>7.0</v>
      </c>
      <c r="G1274" s="3">
        <v>3.0</v>
      </c>
      <c r="H1274" s="3" t="s">
        <v>1615</v>
      </c>
      <c r="I1274" s="3" t="s">
        <v>1616</v>
      </c>
      <c r="J1274" s="3" t="s">
        <v>1617</v>
      </c>
      <c r="K1274" s="3" t="s">
        <v>24</v>
      </c>
      <c r="L1274" s="3">
        <v>24.0</v>
      </c>
      <c r="M1274" s="3" t="s">
        <v>30</v>
      </c>
      <c r="N1274" s="3" t="s">
        <v>1755</v>
      </c>
      <c r="O1274" s="3" t="s">
        <v>677</v>
      </c>
      <c r="P1274" s="4">
        <v>22605.0</v>
      </c>
      <c r="Q1274" s="3" t="s">
        <v>37</v>
      </c>
      <c r="S1274" s="3" t="s">
        <v>34</v>
      </c>
    </row>
    <row r="1275">
      <c r="A1275" s="2">
        <v>42318.71487268519</v>
      </c>
      <c r="B1275" s="3">
        <v>44.0</v>
      </c>
      <c r="C1275" s="3" t="s">
        <v>19</v>
      </c>
      <c r="D1275" s="3">
        <v>67.0</v>
      </c>
      <c r="E1275" s="3" t="s">
        <v>271</v>
      </c>
      <c r="F1275" s="3">
        <v>7.0</v>
      </c>
      <c r="G1275" s="3">
        <v>3.0</v>
      </c>
      <c r="H1275" s="3" t="s">
        <v>1615</v>
      </c>
      <c r="I1275" s="3" t="s">
        <v>1616</v>
      </c>
      <c r="J1275" s="3" t="s">
        <v>1617</v>
      </c>
      <c r="K1275" s="3" t="s">
        <v>24</v>
      </c>
      <c r="L1275" s="3">
        <v>25.0</v>
      </c>
      <c r="M1275" s="3" t="s">
        <v>25</v>
      </c>
      <c r="N1275" s="3" t="s">
        <v>1756</v>
      </c>
      <c r="O1275" s="3" t="s">
        <v>1089</v>
      </c>
      <c r="P1275" s="4">
        <v>27703.0</v>
      </c>
      <c r="Q1275" s="3" t="s">
        <v>79</v>
      </c>
      <c r="S1275" s="3" t="s">
        <v>34</v>
      </c>
    </row>
    <row r="1276">
      <c r="A1276" s="2">
        <v>42318.71487268519</v>
      </c>
      <c r="B1276" s="3">
        <v>44.0</v>
      </c>
      <c r="C1276" s="3" t="s">
        <v>19</v>
      </c>
      <c r="D1276" s="3">
        <v>67.0</v>
      </c>
      <c r="E1276" s="3" t="s">
        <v>271</v>
      </c>
      <c r="F1276" s="3">
        <v>7.0</v>
      </c>
      <c r="G1276" s="3">
        <v>3.0</v>
      </c>
      <c r="H1276" s="3" t="s">
        <v>1615</v>
      </c>
      <c r="I1276" s="3" t="s">
        <v>1616</v>
      </c>
      <c r="J1276" s="3" t="s">
        <v>1617</v>
      </c>
      <c r="K1276" s="3" t="s">
        <v>24</v>
      </c>
      <c r="L1276" s="3">
        <v>26.0</v>
      </c>
      <c r="M1276" s="3" t="s">
        <v>30</v>
      </c>
      <c r="N1276" s="3" t="s">
        <v>1745</v>
      </c>
      <c r="O1276" s="3" t="s">
        <v>249</v>
      </c>
      <c r="P1276" s="4">
        <v>31180.0</v>
      </c>
      <c r="Q1276" s="3" t="s">
        <v>191</v>
      </c>
      <c r="S1276" s="3" t="s">
        <v>34</v>
      </c>
    </row>
    <row r="1277">
      <c r="A1277" s="2">
        <v>42318.71487268519</v>
      </c>
      <c r="B1277" s="3">
        <v>44.0</v>
      </c>
      <c r="C1277" s="3" t="s">
        <v>19</v>
      </c>
      <c r="D1277" s="3">
        <v>67.0</v>
      </c>
      <c r="E1277" s="3" t="s">
        <v>271</v>
      </c>
      <c r="F1277" s="3">
        <v>7.0</v>
      </c>
      <c r="G1277" s="3">
        <v>3.0</v>
      </c>
      <c r="H1277" s="3" t="s">
        <v>1615</v>
      </c>
      <c r="I1277" s="3" t="s">
        <v>1616</v>
      </c>
      <c r="J1277" s="3" t="s">
        <v>1617</v>
      </c>
      <c r="K1277" s="3" t="s">
        <v>24</v>
      </c>
      <c r="L1277" s="3">
        <v>27.0</v>
      </c>
      <c r="M1277" s="3" t="s">
        <v>25</v>
      </c>
      <c r="N1277" s="3" t="s">
        <v>775</v>
      </c>
      <c r="O1277" s="3" t="s">
        <v>664</v>
      </c>
      <c r="P1277" s="4">
        <v>22302.0</v>
      </c>
      <c r="Q1277" s="3" t="s">
        <v>228</v>
      </c>
      <c r="S1277" s="3" t="s">
        <v>34</v>
      </c>
    </row>
    <row r="1278">
      <c r="A1278" s="2">
        <v>42318.71487268519</v>
      </c>
      <c r="B1278" s="3">
        <v>44.0</v>
      </c>
      <c r="C1278" s="3" t="s">
        <v>19</v>
      </c>
      <c r="D1278" s="3">
        <v>67.0</v>
      </c>
      <c r="E1278" s="3" t="s">
        <v>271</v>
      </c>
      <c r="F1278" s="3">
        <v>7.0</v>
      </c>
      <c r="G1278" s="3">
        <v>3.0</v>
      </c>
      <c r="H1278" s="3" t="s">
        <v>1615</v>
      </c>
      <c r="I1278" s="3" t="s">
        <v>1616</v>
      </c>
      <c r="J1278" s="3" t="s">
        <v>1617</v>
      </c>
      <c r="K1278" s="3" t="s">
        <v>24</v>
      </c>
      <c r="L1278" s="3">
        <v>28.0</v>
      </c>
      <c r="M1278" s="3" t="s">
        <v>30</v>
      </c>
      <c r="N1278" s="3" t="s">
        <v>1757</v>
      </c>
      <c r="O1278" s="3" t="s">
        <v>342</v>
      </c>
      <c r="P1278" s="4">
        <v>28566.0</v>
      </c>
      <c r="Q1278" s="3" t="s">
        <v>37</v>
      </c>
      <c r="S1278" s="3" t="s">
        <v>34</v>
      </c>
    </row>
    <row r="1279">
      <c r="A1279" s="2">
        <v>42318.71487268519</v>
      </c>
      <c r="B1279" s="3">
        <v>44.0</v>
      </c>
      <c r="C1279" s="3" t="s">
        <v>19</v>
      </c>
      <c r="D1279" s="3">
        <v>67.0</v>
      </c>
      <c r="E1279" s="3" t="s">
        <v>271</v>
      </c>
      <c r="F1279" s="3">
        <v>7.0</v>
      </c>
      <c r="G1279" s="3">
        <v>3.0</v>
      </c>
      <c r="H1279" s="3" t="s">
        <v>1615</v>
      </c>
      <c r="I1279" s="3" t="s">
        <v>1616</v>
      </c>
      <c r="J1279" s="3" t="s">
        <v>1617</v>
      </c>
      <c r="K1279" s="3" t="s">
        <v>24</v>
      </c>
      <c r="L1279" s="3">
        <v>29.0</v>
      </c>
      <c r="M1279" s="3" t="s">
        <v>25</v>
      </c>
      <c r="N1279" s="3" t="s">
        <v>631</v>
      </c>
      <c r="O1279" s="3" t="s">
        <v>391</v>
      </c>
      <c r="P1279" s="4">
        <v>16987.0</v>
      </c>
      <c r="Q1279" s="3" t="s">
        <v>49</v>
      </c>
      <c r="S1279" s="3" t="s">
        <v>34</v>
      </c>
    </row>
    <row r="1280">
      <c r="A1280" s="2">
        <v>42318.71487268519</v>
      </c>
      <c r="B1280" s="3">
        <v>44.0</v>
      </c>
      <c r="C1280" s="3" t="s">
        <v>19</v>
      </c>
      <c r="D1280" s="3">
        <v>67.0</v>
      </c>
      <c r="E1280" s="3" t="s">
        <v>271</v>
      </c>
      <c r="F1280" s="3">
        <v>7.0</v>
      </c>
      <c r="G1280" s="3">
        <v>3.0</v>
      </c>
      <c r="H1280" s="3" t="s">
        <v>1615</v>
      </c>
      <c r="I1280" s="3" t="s">
        <v>1616</v>
      </c>
      <c r="J1280" s="3" t="s">
        <v>1617</v>
      </c>
      <c r="K1280" s="3" t="s">
        <v>24</v>
      </c>
      <c r="L1280" s="3">
        <v>30.0</v>
      </c>
      <c r="M1280" s="3" t="s">
        <v>30</v>
      </c>
      <c r="N1280" s="3" t="s">
        <v>1758</v>
      </c>
      <c r="O1280" s="3" t="s">
        <v>1759</v>
      </c>
      <c r="P1280" s="4">
        <v>29159.0</v>
      </c>
      <c r="Q1280" s="3" t="s">
        <v>221</v>
      </c>
      <c r="S1280" s="3" t="s">
        <v>34</v>
      </c>
    </row>
    <row r="1281">
      <c r="A1281" s="2">
        <v>42318.71487268519</v>
      </c>
      <c r="B1281" s="3">
        <v>44.0</v>
      </c>
      <c r="C1281" s="3" t="s">
        <v>19</v>
      </c>
      <c r="D1281" s="3">
        <v>67.0</v>
      </c>
      <c r="E1281" s="3" t="s">
        <v>271</v>
      </c>
      <c r="F1281" s="3">
        <v>7.0</v>
      </c>
      <c r="G1281" s="3">
        <v>3.0</v>
      </c>
      <c r="H1281" s="3" t="s">
        <v>1615</v>
      </c>
      <c r="I1281" s="3" t="s">
        <v>1616</v>
      </c>
      <c r="J1281" s="3" t="s">
        <v>1617</v>
      </c>
      <c r="K1281" s="3" t="s">
        <v>24</v>
      </c>
      <c r="L1281" s="3">
        <v>31.0</v>
      </c>
      <c r="M1281" s="3" t="s">
        <v>25</v>
      </c>
      <c r="N1281" s="3" t="s">
        <v>1760</v>
      </c>
      <c r="O1281" s="3" t="s">
        <v>91</v>
      </c>
      <c r="P1281" s="4">
        <v>16945.0</v>
      </c>
      <c r="Q1281" s="3" t="s">
        <v>55</v>
      </c>
      <c r="S1281" s="3" t="s">
        <v>34</v>
      </c>
    </row>
    <row r="1282">
      <c r="A1282" s="2">
        <v>42318.71487268519</v>
      </c>
      <c r="B1282" s="3">
        <v>44.0</v>
      </c>
      <c r="C1282" s="3" t="s">
        <v>19</v>
      </c>
      <c r="D1282" s="3">
        <v>67.0</v>
      </c>
      <c r="E1282" s="3" t="s">
        <v>271</v>
      </c>
      <c r="F1282" s="3">
        <v>7.0</v>
      </c>
      <c r="G1282" s="3">
        <v>3.0</v>
      </c>
      <c r="H1282" s="3" t="s">
        <v>1615</v>
      </c>
      <c r="I1282" s="3" t="s">
        <v>1616</v>
      </c>
      <c r="J1282" s="3" t="s">
        <v>1617</v>
      </c>
      <c r="K1282" s="3" t="s">
        <v>24</v>
      </c>
      <c r="L1282" s="3">
        <v>32.0</v>
      </c>
      <c r="M1282" s="3" t="s">
        <v>30</v>
      </c>
      <c r="N1282" s="3" t="s">
        <v>1761</v>
      </c>
      <c r="O1282" s="3" t="s">
        <v>1762</v>
      </c>
      <c r="P1282" s="4">
        <v>21890.0</v>
      </c>
      <c r="Q1282" s="3" t="s">
        <v>228</v>
      </c>
      <c r="S1282" s="3" t="s">
        <v>34</v>
      </c>
    </row>
    <row r="1283">
      <c r="A1283" s="2">
        <v>42318.71487268519</v>
      </c>
      <c r="B1283" s="3">
        <v>44.0</v>
      </c>
      <c r="C1283" s="3" t="s">
        <v>19</v>
      </c>
      <c r="D1283" s="3">
        <v>67.0</v>
      </c>
      <c r="E1283" s="3" t="s">
        <v>271</v>
      </c>
      <c r="F1283" s="3">
        <v>7.0</v>
      </c>
      <c r="G1283" s="3">
        <v>3.0</v>
      </c>
      <c r="H1283" s="3" t="s">
        <v>1615</v>
      </c>
      <c r="I1283" s="3" t="s">
        <v>1616</v>
      </c>
      <c r="J1283" s="3" t="s">
        <v>1617</v>
      </c>
      <c r="K1283" s="3" t="s">
        <v>24</v>
      </c>
      <c r="L1283" s="3">
        <v>33.0</v>
      </c>
      <c r="M1283" s="3" t="s">
        <v>25</v>
      </c>
      <c r="N1283" s="3" t="s">
        <v>1763</v>
      </c>
      <c r="O1283" s="3" t="s">
        <v>109</v>
      </c>
      <c r="P1283" s="4">
        <v>32769.0</v>
      </c>
      <c r="Q1283" s="3" t="s">
        <v>79</v>
      </c>
      <c r="S1283" s="3" t="s">
        <v>34</v>
      </c>
    </row>
    <row r="1284">
      <c r="A1284" s="2">
        <v>42318.71487268519</v>
      </c>
      <c r="B1284" s="3">
        <v>44.0</v>
      </c>
      <c r="C1284" s="3" t="s">
        <v>19</v>
      </c>
      <c r="D1284" s="3">
        <v>67.0</v>
      </c>
      <c r="E1284" s="3" t="s">
        <v>271</v>
      </c>
      <c r="F1284" s="3">
        <v>7.0</v>
      </c>
      <c r="G1284" s="3">
        <v>3.0</v>
      </c>
      <c r="H1284" s="3" t="s">
        <v>1615</v>
      </c>
      <c r="I1284" s="3" t="s">
        <v>1616</v>
      </c>
      <c r="J1284" s="3" t="s">
        <v>1617</v>
      </c>
      <c r="K1284" s="3" t="s">
        <v>24</v>
      </c>
      <c r="L1284" s="3">
        <v>34.0</v>
      </c>
      <c r="M1284" s="3" t="s">
        <v>30</v>
      </c>
      <c r="N1284" s="3" t="s">
        <v>1764</v>
      </c>
      <c r="O1284" s="3" t="s">
        <v>1547</v>
      </c>
      <c r="P1284" s="4">
        <v>24777.0</v>
      </c>
      <c r="Q1284" s="3" t="s">
        <v>115</v>
      </c>
      <c r="S1284" s="3" t="s">
        <v>34</v>
      </c>
    </row>
    <row r="1285">
      <c r="A1285" s="2">
        <v>42318.71487268519</v>
      </c>
      <c r="B1285" s="3">
        <v>44.0</v>
      </c>
      <c r="C1285" s="3" t="s">
        <v>19</v>
      </c>
      <c r="D1285" s="3">
        <v>67.0</v>
      </c>
      <c r="E1285" s="3" t="s">
        <v>271</v>
      </c>
      <c r="F1285" s="3">
        <v>7.0</v>
      </c>
      <c r="G1285" s="3">
        <v>3.0</v>
      </c>
      <c r="H1285" s="3" t="s">
        <v>1615</v>
      </c>
      <c r="I1285" s="3" t="s">
        <v>1616</v>
      </c>
      <c r="J1285" s="3" t="s">
        <v>1617</v>
      </c>
      <c r="K1285" s="3" t="s">
        <v>24</v>
      </c>
      <c r="L1285" s="3">
        <v>35.0</v>
      </c>
      <c r="M1285" s="3" t="s">
        <v>25</v>
      </c>
      <c r="N1285" s="3" t="s">
        <v>1765</v>
      </c>
      <c r="O1285" s="3" t="s">
        <v>523</v>
      </c>
      <c r="P1285" s="4">
        <v>28838.0</v>
      </c>
      <c r="Q1285" s="3" t="s">
        <v>37</v>
      </c>
      <c r="S1285" s="3" t="s">
        <v>34</v>
      </c>
    </row>
    <row r="1286">
      <c r="A1286" s="2">
        <v>42318.71487268519</v>
      </c>
      <c r="B1286" s="3">
        <v>44.0</v>
      </c>
      <c r="C1286" s="3" t="s">
        <v>19</v>
      </c>
      <c r="D1286" s="3">
        <v>68.0</v>
      </c>
      <c r="E1286" s="3" t="s">
        <v>330</v>
      </c>
      <c r="F1286" s="3">
        <v>7.0</v>
      </c>
      <c r="G1286" s="3">
        <v>3.0</v>
      </c>
      <c r="H1286" s="3" t="s">
        <v>1615</v>
      </c>
      <c r="I1286" s="3" t="s">
        <v>1616</v>
      </c>
      <c r="J1286" s="3" t="s">
        <v>1617</v>
      </c>
      <c r="K1286" s="3" t="s">
        <v>24</v>
      </c>
      <c r="L1286" s="3">
        <v>1.0</v>
      </c>
      <c r="M1286" s="3" t="s">
        <v>30</v>
      </c>
      <c r="N1286" s="3" t="s">
        <v>1766</v>
      </c>
      <c r="O1286" s="3" t="s">
        <v>283</v>
      </c>
      <c r="P1286" s="4">
        <v>28015.0</v>
      </c>
      <c r="Q1286" s="3" t="s">
        <v>189</v>
      </c>
      <c r="S1286" s="3" t="s">
        <v>34</v>
      </c>
    </row>
    <row r="1287">
      <c r="A1287" s="2">
        <v>42318.71487268519</v>
      </c>
      <c r="B1287" s="3">
        <v>44.0</v>
      </c>
      <c r="C1287" s="3" t="s">
        <v>19</v>
      </c>
      <c r="D1287" s="3">
        <v>68.0</v>
      </c>
      <c r="E1287" s="3" t="s">
        <v>330</v>
      </c>
      <c r="F1287" s="3">
        <v>7.0</v>
      </c>
      <c r="G1287" s="3">
        <v>3.0</v>
      </c>
      <c r="H1287" s="3" t="s">
        <v>1615</v>
      </c>
      <c r="I1287" s="3" t="s">
        <v>1616</v>
      </c>
      <c r="J1287" s="3" t="s">
        <v>1617</v>
      </c>
      <c r="K1287" s="3" t="s">
        <v>272</v>
      </c>
      <c r="L1287" s="3">
        <v>2.0</v>
      </c>
      <c r="M1287" s="3" t="s">
        <v>25</v>
      </c>
      <c r="N1287" s="3" t="s">
        <v>1767</v>
      </c>
      <c r="O1287" s="3" t="s">
        <v>384</v>
      </c>
      <c r="P1287" s="4">
        <v>28847.0</v>
      </c>
      <c r="Q1287" s="3" t="s">
        <v>372</v>
      </c>
      <c r="S1287" s="3" t="s">
        <v>34</v>
      </c>
    </row>
    <row r="1288">
      <c r="A1288" s="2">
        <v>42318.71487268519</v>
      </c>
      <c r="B1288" s="3">
        <v>44.0</v>
      </c>
      <c r="C1288" s="3" t="s">
        <v>19</v>
      </c>
      <c r="D1288" s="3">
        <v>68.0</v>
      </c>
      <c r="E1288" s="3" t="s">
        <v>330</v>
      </c>
      <c r="F1288" s="3">
        <v>7.0</v>
      </c>
      <c r="G1288" s="3">
        <v>3.0</v>
      </c>
      <c r="H1288" s="3" t="s">
        <v>1615</v>
      </c>
      <c r="I1288" s="3" t="s">
        <v>1616</v>
      </c>
      <c r="J1288" s="3" t="s">
        <v>1617</v>
      </c>
      <c r="K1288" s="3" t="s">
        <v>24</v>
      </c>
      <c r="L1288" s="3">
        <v>3.0</v>
      </c>
      <c r="M1288" s="3" t="s">
        <v>30</v>
      </c>
      <c r="N1288" s="3" t="s">
        <v>1768</v>
      </c>
      <c r="O1288" s="3" t="s">
        <v>235</v>
      </c>
      <c r="P1288" s="4">
        <v>18399.0</v>
      </c>
      <c r="Q1288" s="3" t="s">
        <v>49</v>
      </c>
      <c r="S1288" s="3" t="s">
        <v>34</v>
      </c>
    </row>
    <row r="1289">
      <c r="A1289" s="2">
        <v>42318.71487268519</v>
      </c>
      <c r="B1289" s="3">
        <v>44.0</v>
      </c>
      <c r="C1289" s="3" t="s">
        <v>19</v>
      </c>
      <c r="D1289" s="3">
        <v>68.0</v>
      </c>
      <c r="E1289" s="3" t="s">
        <v>330</v>
      </c>
      <c r="F1289" s="3">
        <v>7.0</v>
      </c>
      <c r="G1289" s="3">
        <v>3.0</v>
      </c>
      <c r="H1289" s="3" t="s">
        <v>1615</v>
      </c>
      <c r="I1289" s="3" t="s">
        <v>1616</v>
      </c>
      <c r="J1289" s="3" t="s">
        <v>1617</v>
      </c>
      <c r="K1289" s="3" t="s">
        <v>24</v>
      </c>
      <c r="L1289" s="3">
        <v>4.0</v>
      </c>
      <c r="M1289" s="3" t="s">
        <v>25</v>
      </c>
      <c r="N1289" s="3" t="s">
        <v>1769</v>
      </c>
      <c r="O1289" s="3" t="s">
        <v>1770</v>
      </c>
      <c r="P1289" s="4">
        <v>20142.0</v>
      </c>
      <c r="Q1289" s="3" t="s">
        <v>145</v>
      </c>
      <c r="S1289" s="3" t="s">
        <v>34</v>
      </c>
    </row>
    <row r="1290">
      <c r="A1290" s="2">
        <v>42318.71487268519</v>
      </c>
      <c r="B1290" s="3">
        <v>44.0</v>
      </c>
      <c r="C1290" s="3" t="s">
        <v>19</v>
      </c>
      <c r="D1290" s="3">
        <v>68.0</v>
      </c>
      <c r="E1290" s="3" t="s">
        <v>330</v>
      </c>
      <c r="F1290" s="3">
        <v>7.0</v>
      </c>
      <c r="G1290" s="3">
        <v>3.0</v>
      </c>
      <c r="H1290" s="3" t="s">
        <v>1615</v>
      </c>
      <c r="I1290" s="3" t="s">
        <v>1616</v>
      </c>
      <c r="J1290" s="3" t="s">
        <v>1617</v>
      </c>
      <c r="K1290" s="3" t="s">
        <v>24</v>
      </c>
      <c r="L1290" s="3">
        <v>5.0</v>
      </c>
      <c r="M1290" s="3" t="s">
        <v>30</v>
      </c>
      <c r="N1290" s="3" t="s">
        <v>1771</v>
      </c>
      <c r="O1290" s="3" t="s">
        <v>1772</v>
      </c>
      <c r="P1290" s="4">
        <v>29710.0</v>
      </c>
      <c r="Q1290" s="3" t="s">
        <v>189</v>
      </c>
      <c r="S1290" s="3" t="s">
        <v>34</v>
      </c>
    </row>
    <row r="1291">
      <c r="A1291" s="2">
        <v>42318.71487268519</v>
      </c>
      <c r="B1291" s="3">
        <v>44.0</v>
      </c>
      <c r="C1291" s="3" t="s">
        <v>19</v>
      </c>
      <c r="D1291" s="3">
        <v>68.0</v>
      </c>
      <c r="E1291" s="3" t="s">
        <v>330</v>
      </c>
      <c r="F1291" s="3">
        <v>7.0</v>
      </c>
      <c r="G1291" s="3">
        <v>3.0</v>
      </c>
      <c r="H1291" s="3" t="s">
        <v>1615</v>
      </c>
      <c r="I1291" s="3" t="s">
        <v>1616</v>
      </c>
      <c r="J1291" s="3" t="s">
        <v>1617</v>
      </c>
      <c r="K1291" s="3" t="s">
        <v>24</v>
      </c>
      <c r="L1291" s="3">
        <v>6.0</v>
      </c>
      <c r="M1291" s="3" t="s">
        <v>25</v>
      </c>
      <c r="N1291" s="3" t="s">
        <v>1752</v>
      </c>
      <c r="O1291" s="3" t="s">
        <v>1773</v>
      </c>
      <c r="P1291" s="4">
        <v>27056.0</v>
      </c>
      <c r="Q1291" s="3" t="s">
        <v>79</v>
      </c>
      <c r="S1291" s="3" t="s">
        <v>34</v>
      </c>
    </row>
    <row r="1292">
      <c r="A1292" s="2">
        <v>42318.71487268519</v>
      </c>
      <c r="B1292" s="3">
        <v>44.0</v>
      </c>
      <c r="C1292" s="3" t="s">
        <v>19</v>
      </c>
      <c r="D1292" s="3">
        <v>68.0</v>
      </c>
      <c r="E1292" s="3" t="s">
        <v>330</v>
      </c>
      <c r="F1292" s="3">
        <v>7.0</v>
      </c>
      <c r="G1292" s="3">
        <v>3.0</v>
      </c>
      <c r="H1292" s="3" t="s">
        <v>1615</v>
      </c>
      <c r="I1292" s="3" t="s">
        <v>1616</v>
      </c>
      <c r="J1292" s="3" t="s">
        <v>1617</v>
      </c>
      <c r="K1292" s="3" t="s">
        <v>24</v>
      </c>
      <c r="L1292" s="3">
        <v>7.0</v>
      </c>
      <c r="M1292" s="3" t="s">
        <v>30</v>
      </c>
      <c r="N1292" s="3" t="s">
        <v>1774</v>
      </c>
      <c r="O1292" s="3" t="s">
        <v>1775</v>
      </c>
      <c r="P1292" s="4">
        <v>23894.0</v>
      </c>
      <c r="Q1292" s="3" t="s">
        <v>132</v>
      </c>
      <c r="S1292" s="3" t="s">
        <v>34</v>
      </c>
    </row>
    <row r="1293">
      <c r="A1293" s="2">
        <v>42318.71487268519</v>
      </c>
      <c r="B1293" s="3">
        <v>44.0</v>
      </c>
      <c r="C1293" s="3" t="s">
        <v>19</v>
      </c>
      <c r="D1293" s="3">
        <v>68.0</v>
      </c>
      <c r="E1293" s="3" t="s">
        <v>330</v>
      </c>
      <c r="F1293" s="3">
        <v>7.0</v>
      </c>
      <c r="G1293" s="3">
        <v>3.0</v>
      </c>
      <c r="H1293" s="3" t="s">
        <v>1615</v>
      </c>
      <c r="I1293" s="3" t="s">
        <v>1616</v>
      </c>
      <c r="J1293" s="3" t="s">
        <v>1617</v>
      </c>
      <c r="K1293" s="3" t="s">
        <v>24</v>
      </c>
      <c r="L1293" s="3">
        <v>8.0</v>
      </c>
      <c r="M1293" s="3" t="s">
        <v>25</v>
      </c>
      <c r="N1293" s="3" t="s">
        <v>1776</v>
      </c>
      <c r="O1293" s="3" t="s">
        <v>42</v>
      </c>
      <c r="P1293" s="4">
        <v>27541.0</v>
      </c>
      <c r="Q1293" s="3" t="s">
        <v>247</v>
      </c>
      <c r="S1293" s="3" t="s">
        <v>34</v>
      </c>
    </row>
    <row r="1294">
      <c r="A1294" s="2">
        <v>42318.71487268519</v>
      </c>
      <c r="B1294" s="3">
        <v>44.0</v>
      </c>
      <c r="C1294" s="3" t="s">
        <v>19</v>
      </c>
      <c r="D1294" s="3">
        <v>68.0</v>
      </c>
      <c r="E1294" s="3" t="s">
        <v>330</v>
      </c>
      <c r="F1294" s="3">
        <v>7.0</v>
      </c>
      <c r="G1294" s="3">
        <v>3.0</v>
      </c>
      <c r="H1294" s="3" t="s">
        <v>1615</v>
      </c>
      <c r="I1294" s="3" t="s">
        <v>1616</v>
      </c>
      <c r="J1294" s="3" t="s">
        <v>1617</v>
      </c>
      <c r="K1294" s="3" t="s">
        <v>24</v>
      </c>
      <c r="L1294" s="3">
        <v>9.0</v>
      </c>
      <c r="M1294" s="3" t="s">
        <v>30</v>
      </c>
      <c r="N1294" s="3" t="s">
        <v>1777</v>
      </c>
      <c r="O1294" s="3" t="s">
        <v>329</v>
      </c>
      <c r="P1294" s="4">
        <v>22088.0</v>
      </c>
      <c r="Q1294" s="3" t="s">
        <v>372</v>
      </c>
      <c r="S1294" s="3" t="s">
        <v>34</v>
      </c>
    </row>
    <row r="1295">
      <c r="A1295" s="2">
        <v>42318.71487268519</v>
      </c>
      <c r="B1295" s="3">
        <v>44.0</v>
      </c>
      <c r="C1295" s="3" t="s">
        <v>19</v>
      </c>
      <c r="D1295" s="3">
        <v>68.0</v>
      </c>
      <c r="E1295" s="3" t="s">
        <v>330</v>
      </c>
      <c r="F1295" s="3">
        <v>7.0</v>
      </c>
      <c r="G1295" s="3">
        <v>3.0</v>
      </c>
      <c r="H1295" s="3" t="s">
        <v>1615</v>
      </c>
      <c r="I1295" s="3" t="s">
        <v>1616</v>
      </c>
      <c r="J1295" s="3" t="s">
        <v>1617</v>
      </c>
      <c r="K1295" s="3" t="s">
        <v>24</v>
      </c>
      <c r="L1295" s="3">
        <v>10.0</v>
      </c>
      <c r="M1295" s="3" t="s">
        <v>25</v>
      </c>
      <c r="N1295" s="3" t="s">
        <v>1778</v>
      </c>
      <c r="O1295" s="3" t="s">
        <v>1779</v>
      </c>
      <c r="P1295" s="4">
        <v>25082.0</v>
      </c>
      <c r="Q1295" s="3" t="s">
        <v>132</v>
      </c>
      <c r="S1295" s="3" t="s">
        <v>34</v>
      </c>
    </row>
    <row r="1296">
      <c r="A1296" s="2">
        <v>42318.71487268519</v>
      </c>
      <c r="B1296" s="3">
        <v>44.0</v>
      </c>
      <c r="C1296" s="3" t="s">
        <v>19</v>
      </c>
      <c r="D1296" s="3">
        <v>68.0</v>
      </c>
      <c r="E1296" s="3" t="s">
        <v>330</v>
      </c>
      <c r="F1296" s="3">
        <v>7.0</v>
      </c>
      <c r="G1296" s="3">
        <v>3.0</v>
      </c>
      <c r="H1296" s="3" t="s">
        <v>1615</v>
      </c>
      <c r="I1296" s="3" t="s">
        <v>1616</v>
      </c>
      <c r="J1296" s="3" t="s">
        <v>1617</v>
      </c>
      <c r="K1296" s="3" t="s">
        <v>24</v>
      </c>
      <c r="L1296" s="3">
        <v>11.0</v>
      </c>
      <c r="M1296" s="3" t="s">
        <v>30</v>
      </c>
      <c r="N1296" s="3" t="s">
        <v>1780</v>
      </c>
      <c r="O1296" s="3" t="s">
        <v>1781</v>
      </c>
      <c r="P1296" s="4">
        <v>29633.0</v>
      </c>
      <c r="Q1296" s="3" t="s">
        <v>132</v>
      </c>
      <c r="S1296" s="3" t="s">
        <v>34</v>
      </c>
    </row>
    <row r="1297">
      <c r="A1297" s="2">
        <v>42318.71487268519</v>
      </c>
      <c r="B1297" s="3">
        <v>44.0</v>
      </c>
      <c r="C1297" s="3" t="s">
        <v>19</v>
      </c>
      <c r="D1297" s="3">
        <v>68.0</v>
      </c>
      <c r="E1297" s="3" t="s">
        <v>330</v>
      </c>
      <c r="F1297" s="3">
        <v>7.0</v>
      </c>
      <c r="G1297" s="3">
        <v>3.0</v>
      </c>
      <c r="H1297" s="3" t="s">
        <v>1615</v>
      </c>
      <c r="I1297" s="3" t="s">
        <v>1616</v>
      </c>
      <c r="J1297" s="3" t="s">
        <v>1617</v>
      </c>
      <c r="K1297" s="3" t="s">
        <v>24</v>
      </c>
      <c r="L1297" s="3">
        <v>12.0</v>
      </c>
      <c r="M1297" s="3" t="s">
        <v>25</v>
      </c>
      <c r="N1297" s="3" t="s">
        <v>1782</v>
      </c>
      <c r="O1297" s="3" t="s">
        <v>1783</v>
      </c>
      <c r="P1297" s="4">
        <v>25085.0</v>
      </c>
      <c r="Q1297" s="3" t="s">
        <v>372</v>
      </c>
      <c r="S1297" s="3" t="s">
        <v>34</v>
      </c>
    </row>
    <row r="1298">
      <c r="A1298" s="2">
        <v>42318.71487268519</v>
      </c>
      <c r="B1298" s="3">
        <v>44.0</v>
      </c>
      <c r="C1298" s="3" t="s">
        <v>19</v>
      </c>
      <c r="D1298" s="3">
        <v>68.0</v>
      </c>
      <c r="E1298" s="3" t="s">
        <v>330</v>
      </c>
      <c r="F1298" s="3">
        <v>7.0</v>
      </c>
      <c r="G1298" s="3">
        <v>3.0</v>
      </c>
      <c r="H1298" s="3" t="s">
        <v>1615</v>
      </c>
      <c r="I1298" s="3" t="s">
        <v>1616</v>
      </c>
      <c r="J1298" s="3" t="s">
        <v>1617</v>
      </c>
      <c r="K1298" s="3" t="s">
        <v>24</v>
      </c>
      <c r="L1298" s="3">
        <v>13.0</v>
      </c>
      <c r="M1298" s="3" t="s">
        <v>30</v>
      </c>
      <c r="N1298" s="3" t="s">
        <v>622</v>
      </c>
      <c r="O1298" s="3" t="s">
        <v>1751</v>
      </c>
      <c r="P1298" s="4">
        <v>21450.0</v>
      </c>
      <c r="Q1298" s="3" t="s">
        <v>372</v>
      </c>
      <c r="S1298" s="3" t="s">
        <v>34</v>
      </c>
    </row>
    <row r="1299">
      <c r="A1299" s="2">
        <v>42318.71487268519</v>
      </c>
      <c r="B1299" s="3">
        <v>44.0</v>
      </c>
      <c r="C1299" s="3" t="s">
        <v>19</v>
      </c>
      <c r="D1299" s="3">
        <v>68.0</v>
      </c>
      <c r="E1299" s="3" t="s">
        <v>330</v>
      </c>
      <c r="F1299" s="3">
        <v>7.0</v>
      </c>
      <c r="G1299" s="3">
        <v>3.0</v>
      </c>
      <c r="H1299" s="3" t="s">
        <v>1615</v>
      </c>
      <c r="I1299" s="3" t="s">
        <v>1616</v>
      </c>
      <c r="J1299" s="3" t="s">
        <v>1617</v>
      </c>
      <c r="K1299" s="3" t="s">
        <v>24</v>
      </c>
      <c r="L1299" s="3">
        <v>14.0</v>
      </c>
      <c r="M1299" s="3" t="s">
        <v>25</v>
      </c>
      <c r="N1299" s="3" t="s">
        <v>1696</v>
      </c>
      <c r="O1299" s="3" t="s">
        <v>523</v>
      </c>
      <c r="P1299" s="4">
        <v>22424.0</v>
      </c>
      <c r="Q1299" s="3" t="s">
        <v>372</v>
      </c>
      <c r="S1299" s="3" t="s">
        <v>34</v>
      </c>
    </row>
    <row r="1300">
      <c r="A1300" s="2">
        <v>42318.71487268519</v>
      </c>
      <c r="B1300" s="3">
        <v>44.0</v>
      </c>
      <c r="C1300" s="3" t="s">
        <v>19</v>
      </c>
      <c r="D1300" s="3">
        <v>68.0</v>
      </c>
      <c r="E1300" s="3" t="s">
        <v>330</v>
      </c>
      <c r="F1300" s="3">
        <v>7.0</v>
      </c>
      <c r="G1300" s="3">
        <v>3.0</v>
      </c>
      <c r="H1300" s="3" t="s">
        <v>1615</v>
      </c>
      <c r="I1300" s="3" t="s">
        <v>1616</v>
      </c>
      <c r="J1300" s="3" t="s">
        <v>1617</v>
      </c>
      <c r="K1300" s="3" t="s">
        <v>24</v>
      </c>
      <c r="L1300" s="3">
        <v>15.0</v>
      </c>
      <c r="M1300" s="3" t="s">
        <v>30</v>
      </c>
      <c r="N1300" s="3" t="s">
        <v>1784</v>
      </c>
      <c r="O1300" s="3" t="s">
        <v>1785</v>
      </c>
      <c r="P1300" s="4">
        <v>23807.0</v>
      </c>
      <c r="Q1300" s="3" t="s">
        <v>189</v>
      </c>
      <c r="S1300" s="3" t="s">
        <v>34</v>
      </c>
    </row>
    <row r="1301">
      <c r="A1301" s="2">
        <v>42318.71487268519</v>
      </c>
      <c r="B1301" s="3">
        <v>44.0</v>
      </c>
      <c r="C1301" s="3" t="s">
        <v>19</v>
      </c>
      <c r="D1301" s="3">
        <v>68.0</v>
      </c>
      <c r="E1301" s="3" t="s">
        <v>330</v>
      </c>
      <c r="F1301" s="3">
        <v>7.0</v>
      </c>
      <c r="G1301" s="3">
        <v>3.0</v>
      </c>
      <c r="H1301" s="3" t="s">
        <v>1615</v>
      </c>
      <c r="I1301" s="3" t="s">
        <v>1616</v>
      </c>
      <c r="J1301" s="3" t="s">
        <v>1617</v>
      </c>
      <c r="K1301" s="3" t="s">
        <v>24</v>
      </c>
      <c r="L1301" s="3">
        <v>16.0</v>
      </c>
      <c r="M1301" s="3" t="s">
        <v>25</v>
      </c>
      <c r="N1301" s="3" t="s">
        <v>363</v>
      </c>
      <c r="O1301" s="3" t="s">
        <v>401</v>
      </c>
      <c r="P1301" s="4">
        <v>27153.0</v>
      </c>
      <c r="Q1301" s="3" t="s">
        <v>372</v>
      </c>
      <c r="S1301" s="3" t="s">
        <v>34</v>
      </c>
    </row>
    <row r="1302">
      <c r="A1302" s="2">
        <v>42318.71487268519</v>
      </c>
      <c r="B1302" s="3">
        <v>44.0</v>
      </c>
      <c r="C1302" s="3" t="s">
        <v>19</v>
      </c>
      <c r="D1302" s="3">
        <v>68.0</v>
      </c>
      <c r="E1302" s="3" t="s">
        <v>330</v>
      </c>
      <c r="F1302" s="3">
        <v>7.0</v>
      </c>
      <c r="G1302" s="3">
        <v>3.0</v>
      </c>
      <c r="H1302" s="3" t="s">
        <v>1615</v>
      </c>
      <c r="I1302" s="3" t="s">
        <v>1616</v>
      </c>
      <c r="J1302" s="3" t="s">
        <v>1617</v>
      </c>
      <c r="K1302" s="3" t="s">
        <v>24</v>
      </c>
      <c r="L1302" s="3">
        <v>17.0</v>
      </c>
      <c r="M1302" s="3" t="s">
        <v>30</v>
      </c>
      <c r="N1302" s="3" t="s">
        <v>1786</v>
      </c>
      <c r="O1302" s="3" t="s">
        <v>547</v>
      </c>
      <c r="P1302" s="4">
        <v>20302.0</v>
      </c>
      <c r="Q1302" s="3" t="s">
        <v>132</v>
      </c>
      <c r="S1302" s="3" t="s">
        <v>34</v>
      </c>
    </row>
    <row r="1303">
      <c r="A1303" s="2">
        <v>42318.71487268519</v>
      </c>
      <c r="B1303" s="3">
        <v>44.0</v>
      </c>
      <c r="C1303" s="3" t="s">
        <v>19</v>
      </c>
      <c r="D1303" s="3">
        <v>68.0</v>
      </c>
      <c r="E1303" s="3" t="s">
        <v>330</v>
      </c>
      <c r="F1303" s="3">
        <v>7.0</v>
      </c>
      <c r="G1303" s="3">
        <v>3.0</v>
      </c>
      <c r="H1303" s="3" t="s">
        <v>1615</v>
      </c>
      <c r="I1303" s="3" t="s">
        <v>1616</v>
      </c>
      <c r="J1303" s="3" t="s">
        <v>1617</v>
      </c>
      <c r="K1303" s="3" t="s">
        <v>24</v>
      </c>
      <c r="L1303" s="3">
        <v>18.0</v>
      </c>
      <c r="M1303" s="3" t="s">
        <v>25</v>
      </c>
      <c r="N1303" s="3" t="s">
        <v>1787</v>
      </c>
      <c r="O1303" s="3" t="s">
        <v>564</v>
      </c>
      <c r="P1303" s="4">
        <v>20159.0</v>
      </c>
      <c r="Q1303" s="3" t="s">
        <v>105</v>
      </c>
      <c r="S1303" s="3" t="s">
        <v>34</v>
      </c>
    </row>
    <row r="1304">
      <c r="A1304" s="2">
        <v>42318.71487268519</v>
      </c>
      <c r="B1304" s="3">
        <v>44.0</v>
      </c>
      <c r="C1304" s="3" t="s">
        <v>19</v>
      </c>
      <c r="D1304" s="3">
        <v>68.0</v>
      </c>
      <c r="E1304" s="3" t="s">
        <v>330</v>
      </c>
      <c r="F1304" s="3">
        <v>7.0</v>
      </c>
      <c r="G1304" s="3">
        <v>3.0</v>
      </c>
      <c r="H1304" s="3" t="s">
        <v>1615</v>
      </c>
      <c r="I1304" s="3" t="s">
        <v>1616</v>
      </c>
      <c r="J1304" s="3" t="s">
        <v>1617</v>
      </c>
      <c r="K1304" s="3" t="s">
        <v>24</v>
      </c>
      <c r="L1304" s="3">
        <v>19.0</v>
      </c>
      <c r="M1304" s="3" t="s">
        <v>30</v>
      </c>
      <c r="N1304" s="3" t="s">
        <v>1788</v>
      </c>
      <c r="O1304" s="3" t="s">
        <v>1356</v>
      </c>
      <c r="P1304" s="4">
        <v>19457.0</v>
      </c>
      <c r="Q1304" s="3" t="s">
        <v>75</v>
      </c>
      <c r="S1304" s="3" t="s">
        <v>34</v>
      </c>
    </row>
    <row r="1305">
      <c r="A1305" s="2">
        <v>42318.71487268519</v>
      </c>
      <c r="B1305" s="3">
        <v>44.0</v>
      </c>
      <c r="C1305" s="3" t="s">
        <v>19</v>
      </c>
      <c r="D1305" s="3">
        <v>68.0</v>
      </c>
      <c r="E1305" s="3" t="s">
        <v>330</v>
      </c>
      <c r="F1305" s="3">
        <v>7.0</v>
      </c>
      <c r="G1305" s="3">
        <v>3.0</v>
      </c>
      <c r="H1305" s="3" t="s">
        <v>1615</v>
      </c>
      <c r="I1305" s="3" t="s">
        <v>1616</v>
      </c>
      <c r="J1305" s="3" t="s">
        <v>1617</v>
      </c>
      <c r="K1305" s="3" t="s">
        <v>24</v>
      </c>
      <c r="L1305" s="3">
        <v>20.0</v>
      </c>
      <c r="M1305" s="3" t="s">
        <v>25</v>
      </c>
      <c r="N1305" s="3" t="s">
        <v>1789</v>
      </c>
      <c r="O1305" s="3" t="s">
        <v>218</v>
      </c>
      <c r="P1305" s="4">
        <v>24160.0</v>
      </c>
      <c r="Q1305" s="3" t="s">
        <v>37</v>
      </c>
      <c r="S1305" s="3" t="s">
        <v>34</v>
      </c>
    </row>
    <row r="1306">
      <c r="A1306" s="2">
        <v>42318.71487268519</v>
      </c>
      <c r="B1306" s="3">
        <v>44.0</v>
      </c>
      <c r="C1306" s="3" t="s">
        <v>19</v>
      </c>
      <c r="D1306" s="3">
        <v>68.0</v>
      </c>
      <c r="E1306" s="3" t="s">
        <v>330</v>
      </c>
      <c r="F1306" s="3">
        <v>7.0</v>
      </c>
      <c r="G1306" s="3">
        <v>3.0</v>
      </c>
      <c r="H1306" s="3" t="s">
        <v>1615</v>
      </c>
      <c r="I1306" s="3" t="s">
        <v>1616</v>
      </c>
      <c r="J1306" s="3" t="s">
        <v>1617</v>
      </c>
      <c r="K1306" s="3" t="s">
        <v>24</v>
      </c>
      <c r="L1306" s="3">
        <v>21.0</v>
      </c>
      <c r="M1306" s="3" t="s">
        <v>30</v>
      </c>
      <c r="N1306" s="3" t="s">
        <v>1790</v>
      </c>
      <c r="O1306" s="3" t="s">
        <v>76</v>
      </c>
      <c r="P1306" s="4">
        <v>30092.0</v>
      </c>
      <c r="Q1306" s="3" t="s">
        <v>228</v>
      </c>
      <c r="S1306" s="3" t="s">
        <v>34</v>
      </c>
    </row>
    <row r="1307">
      <c r="A1307" s="2">
        <v>42318.71487268519</v>
      </c>
      <c r="B1307" s="3">
        <v>44.0</v>
      </c>
      <c r="C1307" s="3" t="s">
        <v>19</v>
      </c>
      <c r="D1307" s="3">
        <v>68.0</v>
      </c>
      <c r="E1307" s="3" t="s">
        <v>330</v>
      </c>
      <c r="F1307" s="3">
        <v>7.0</v>
      </c>
      <c r="G1307" s="3">
        <v>3.0</v>
      </c>
      <c r="H1307" s="3" t="s">
        <v>1615</v>
      </c>
      <c r="I1307" s="3" t="s">
        <v>1616</v>
      </c>
      <c r="J1307" s="3" t="s">
        <v>1617</v>
      </c>
      <c r="K1307" s="3" t="s">
        <v>24</v>
      </c>
      <c r="L1307" s="3">
        <v>22.0</v>
      </c>
      <c r="M1307" s="3" t="s">
        <v>25</v>
      </c>
      <c r="N1307" s="3" t="s">
        <v>1791</v>
      </c>
      <c r="O1307" s="3" t="s">
        <v>1792</v>
      </c>
      <c r="P1307" s="4">
        <v>31607.0</v>
      </c>
      <c r="Q1307" s="3" t="s">
        <v>189</v>
      </c>
      <c r="S1307" s="3" t="s">
        <v>34</v>
      </c>
    </row>
    <row r="1308">
      <c r="A1308" s="2">
        <v>42318.71487268519</v>
      </c>
      <c r="B1308" s="3">
        <v>44.0</v>
      </c>
      <c r="C1308" s="3" t="s">
        <v>19</v>
      </c>
      <c r="D1308" s="3">
        <v>68.0</v>
      </c>
      <c r="E1308" s="3" t="s">
        <v>330</v>
      </c>
      <c r="F1308" s="3">
        <v>7.0</v>
      </c>
      <c r="G1308" s="3">
        <v>3.0</v>
      </c>
      <c r="H1308" s="3" t="s">
        <v>1615</v>
      </c>
      <c r="I1308" s="3" t="s">
        <v>1616</v>
      </c>
      <c r="J1308" s="3" t="s">
        <v>1617</v>
      </c>
      <c r="K1308" s="3" t="s">
        <v>24</v>
      </c>
      <c r="L1308" s="3">
        <v>23.0</v>
      </c>
      <c r="M1308" s="3" t="s">
        <v>30</v>
      </c>
      <c r="N1308" s="3" t="s">
        <v>1793</v>
      </c>
      <c r="O1308" s="3" t="s">
        <v>1739</v>
      </c>
      <c r="P1308" s="4">
        <v>20469.0</v>
      </c>
      <c r="Q1308" s="3" t="s">
        <v>372</v>
      </c>
      <c r="S1308" s="3" t="s">
        <v>34</v>
      </c>
    </row>
    <row r="1309">
      <c r="A1309" s="2">
        <v>42318.71487268519</v>
      </c>
      <c r="B1309" s="3">
        <v>44.0</v>
      </c>
      <c r="C1309" s="3" t="s">
        <v>19</v>
      </c>
      <c r="D1309" s="3">
        <v>68.0</v>
      </c>
      <c r="E1309" s="3" t="s">
        <v>330</v>
      </c>
      <c r="F1309" s="3">
        <v>7.0</v>
      </c>
      <c r="G1309" s="3">
        <v>3.0</v>
      </c>
      <c r="H1309" s="3" t="s">
        <v>1615</v>
      </c>
      <c r="I1309" s="3" t="s">
        <v>1616</v>
      </c>
      <c r="J1309" s="3" t="s">
        <v>1617</v>
      </c>
      <c r="K1309" s="3" t="s">
        <v>24</v>
      </c>
      <c r="L1309" s="3">
        <v>24.0</v>
      </c>
      <c r="M1309" s="3" t="s">
        <v>25</v>
      </c>
      <c r="N1309" s="3" t="s">
        <v>1794</v>
      </c>
      <c r="O1309" s="3" t="s">
        <v>371</v>
      </c>
      <c r="P1309" s="4">
        <v>22044.0</v>
      </c>
      <c r="Q1309" s="3" t="s">
        <v>372</v>
      </c>
      <c r="S1309" s="3" t="s">
        <v>34</v>
      </c>
    </row>
    <row r="1310">
      <c r="A1310" s="2">
        <v>42318.71487268519</v>
      </c>
      <c r="B1310" s="3">
        <v>44.0</v>
      </c>
      <c r="C1310" s="3" t="s">
        <v>19</v>
      </c>
      <c r="D1310" s="3">
        <v>68.0</v>
      </c>
      <c r="E1310" s="3" t="s">
        <v>330</v>
      </c>
      <c r="F1310" s="3">
        <v>7.0</v>
      </c>
      <c r="G1310" s="3">
        <v>3.0</v>
      </c>
      <c r="H1310" s="3" t="s">
        <v>1615</v>
      </c>
      <c r="I1310" s="3" t="s">
        <v>1616</v>
      </c>
      <c r="J1310" s="3" t="s">
        <v>1617</v>
      </c>
      <c r="K1310" s="3" t="s">
        <v>24</v>
      </c>
      <c r="L1310" s="3">
        <v>25.0</v>
      </c>
      <c r="M1310" s="3" t="s">
        <v>30</v>
      </c>
      <c r="N1310" s="3" t="s">
        <v>1795</v>
      </c>
      <c r="O1310" s="3" t="s">
        <v>992</v>
      </c>
      <c r="P1310" s="4">
        <v>29996.0</v>
      </c>
      <c r="Q1310" s="3" t="s">
        <v>132</v>
      </c>
      <c r="S1310" s="3" t="s">
        <v>34</v>
      </c>
    </row>
    <row r="1311">
      <c r="A1311" s="2">
        <v>42318.71487268519</v>
      </c>
      <c r="B1311" s="3">
        <v>44.0</v>
      </c>
      <c r="C1311" s="3" t="s">
        <v>19</v>
      </c>
      <c r="D1311" s="3">
        <v>88.0</v>
      </c>
      <c r="E1311" s="3" t="s">
        <v>373</v>
      </c>
      <c r="F1311" s="3">
        <v>7.0</v>
      </c>
      <c r="G1311" s="3">
        <v>3.0</v>
      </c>
      <c r="H1311" s="3" t="s">
        <v>1615</v>
      </c>
      <c r="I1311" s="3" t="s">
        <v>1616</v>
      </c>
      <c r="J1311" s="3" t="s">
        <v>1617</v>
      </c>
      <c r="K1311" s="3" t="s">
        <v>24</v>
      </c>
      <c r="L1311" s="3">
        <v>1.0</v>
      </c>
      <c r="M1311" s="3" t="s">
        <v>25</v>
      </c>
      <c r="N1311" s="3" t="s">
        <v>1796</v>
      </c>
      <c r="O1311" s="3" t="s">
        <v>275</v>
      </c>
      <c r="P1311" s="4">
        <v>16476.0</v>
      </c>
      <c r="Q1311" s="3" t="s">
        <v>86</v>
      </c>
      <c r="S1311" s="3" t="s">
        <v>34</v>
      </c>
    </row>
    <row r="1312">
      <c r="A1312" s="2">
        <v>42318.71487268519</v>
      </c>
      <c r="B1312" s="3">
        <v>44.0</v>
      </c>
      <c r="C1312" s="3" t="s">
        <v>19</v>
      </c>
      <c r="D1312" s="3">
        <v>88.0</v>
      </c>
      <c r="E1312" s="3" t="s">
        <v>373</v>
      </c>
      <c r="F1312" s="3">
        <v>7.0</v>
      </c>
      <c r="G1312" s="3">
        <v>3.0</v>
      </c>
      <c r="H1312" s="3" t="s">
        <v>1615</v>
      </c>
      <c r="I1312" s="3" t="s">
        <v>1616</v>
      </c>
      <c r="J1312" s="3" t="s">
        <v>1617</v>
      </c>
      <c r="K1312" s="3" t="s">
        <v>24</v>
      </c>
      <c r="L1312" s="3">
        <v>2.0</v>
      </c>
      <c r="M1312" s="3" t="s">
        <v>30</v>
      </c>
      <c r="N1312" s="3" t="s">
        <v>601</v>
      </c>
      <c r="O1312" s="3" t="s">
        <v>89</v>
      </c>
      <c r="P1312" s="4">
        <v>20940.0</v>
      </c>
      <c r="Q1312" s="3" t="s">
        <v>247</v>
      </c>
      <c r="S1312" s="3" t="s">
        <v>34</v>
      </c>
    </row>
    <row r="1313">
      <c r="A1313" s="2">
        <v>42318.71487268519</v>
      </c>
      <c r="B1313" s="3">
        <v>44.0</v>
      </c>
      <c r="C1313" s="3" t="s">
        <v>19</v>
      </c>
      <c r="D1313" s="3">
        <v>88.0</v>
      </c>
      <c r="E1313" s="3" t="s">
        <v>373</v>
      </c>
      <c r="F1313" s="3">
        <v>7.0</v>
      </c>
      <c r="G1313" s="3">
        <v>3.0</v>
      </c>
      <c r="H1313" s="3" t="s">
        <v>1615</v>
      </c>
      <c r="I1313" s="3" t="s">
        <v>1616</v>
      </c>
      <c r="J1313" s="3" t="s">
        <v>1617</v>
      </c>
      <c r="K1313" s="3" t="s">
        <v>24</v>
      </c>
      <c r="L1313" s="3">
        <v>3.0</v>
      </c>
      <c r="M1313" s="3" t="s">
        <v>25</v>
      </c>
      <c r="N1313" s="3" t="s">
        <v>1797</v>
      </c>
      <c r="O1313" s="3" t="s">
        <v>141</v>
      </c>
      <c r="P1313" s="4">
        <v>19536.0</v>
      </c>
      <c r="Q1313" s="3" t="s">
        <v>49</v>
      </c>
      <c r="S1313" s="3" t="s">
        <v>34</v>
      </c>
    </row>
    <row r="1314">
      <c r="A1314" s="2">
        <v>42318.71487268519</v>
      </c>
      <c r="B1314" s="3">
        <v>44.0</v>
      </c>
      <c r="C1314" s="3" t="s">
        <v>19</v>
      </c>
      <c r="D1314" s="3">
        <v>88.0</v>
      </c>
      <c r="E1314" s="3" t="s">
        <v>373</v>
      </c>
      <c r="F1314" s="3">
        <v>7.0</v>
      </c>
      <c r="G1314" s="3">
        <v>3.0</v>
      </c>
      <c r="H1314" s="3" t="s">
        <v>1615</v>
      </c>
      <c r="I1314" s="3" t="s">
        <v>1616</v>
      </c>
      <c r="J1314" s="3" t="s">
        <v>1617</v>
      </c>
      <c r="K1314" s="3" t="s">
        <v>24</v>
      </c>
      <c r="L1314" s="3">
        <v>4.0</v>
      </c>
      <c r="M1314" s="3" t="s">
        <v>30</v>
      </c>
      <c r="N1314" s="3" t="s">
        <v>1798</v>
      </c>
      <c r="O1314" s="3" t="s">
        <v>919</v>
      </c>
      <c r="P1314" s="4">
        <v>18571.0</v>
      </c>
      <c r="Q1314" s="3" t="s">
        <v>86</v>
      </c>
      <c r="S1314" s="3" t="s">
        <v>34</v>
      </c>
    </row>
    <row r="1315">
      <c r="A1315" s="2">
        <v>42318.71487268519</v>
      </c>
      <c r="B1315" s="3">
        <v>44.0</v>
      </c>
      <c r="C1315" s="3" t="s">
        <v>19</v>
      </c>
      <c r="D1315" s="3">
        <v>88.0</v>
      </c>
      <c r="E1315" s="3" t="s">
        <v>373</v>
      </c>
      <c r="F1315" s="3">
        <v>7.0</v>
      </c>
      <c r="G1315" s="3">
        <v>3.0</v>
      </c>
      <c r="H1315" s="3" t="s">
        <v>1615</v>
      </c>
      <c r="I1315" s="3" t="s">
        <v>1616</v>
      </c>
      <c r="J1315" s="3" t="s">
        <v>1617</v>
      </c>
      <c r="K1315" s="3" t="s">
        <v>24</v>
      </c>
      <c r="L1315" s="3">
        <v>5.0</v>
      </c>
      <c r="M1315" s="3" t="s">
        <v>25</v>
      </c>
      <c r="N1315" s="3" t="s">
        <v>1328</v>
      </c>
      <c r="O1315" s="3" t="s">
        <v>319</v>
      </c>
      <c r="P1315" s="4">
        <v>26510.0</v>
      </c>
      <c r="Q1315" s="3" t="s">
        <v>132</v>
      </c>
      <c r="S1315" s="3" t="s">
        <v>34</v>
      </c>
    </row>
    <row r="1316">
      <c r="A1316" s="2">
        <v>42318.71487268519</v>
      </c>
      <c r="B1316" s="3">
        <v>44.0</v>
      </c>
      <c r="C1316" s="3" t="s">
        <v>19</v>
      </c>
      <c r="D1316" s="3">
        <v>88.0</v>
      </c>
      <c r="E1316" s="3" t="s">
        <v>373</v>
      </c>
      <c r="F1316" s="3">
        <v>7.0</v>
      </c>
      <c r="G1316" s="3">
        <v>3.0</v>
      </c>
      <c r="H1316" s="3" t="s">
        <v>1615</v>
      </c>
      <c r="I1316" s="3" t="s">
        <v>1616</v>
      </c>
      <c r="J1316" s="3" t="s">
        <v>1617</v>
      </c>
      <c r="K1316" s="3" t="s">
        <v>24</v>
      </c>
      <c r="L1316" s="3">
        <v>6.0</v>
      </c>
      <c r="M1316" s="3" t="s">
        <v>30</v>
      </c>
      <c r="N1316" s="3" t="s">
        <v>1796</v>
      </c>
      <c r="O1316" s="3" t="s">
        <v>705</v>
      </c>
      <c r="P1316" s="4">
        <v>14951.0</v>
      </c>
      <c r="Q1316" s="3" t="s">
        <v>86</v>
      </c>
      <c r="S1316" s="3" t="s">
        <v>34</v>
      </c>
    </row>
    <row r="1317">
      <c r="A1317" s="2">
        <v>42318.71487268519</v>
      </c>
      <c r="B1317" s="3">
        <v>44.0</v>
      </c>
      <c r="C1317" s="3" t="s">
        <v>19</v>
      </c>
      <c r="D1317" s="3">
        <v>88.0</v>
      </c>
      <c r="E1317" s="3" t="s">
        <v>373</v>
      </c>
      <c r="F1317" s="3">
        <v>7.0</v>
      </c>
      <c r="G1317" s="3">
        <v>3.0</v>
      </c>
      <c r="H1317" s="3" t="s">
        <v>1615</v>
      </c>
      <c r="I1317" s="3" t="s">
        <v>1616</v>
      </c>
      <c r="J1317" s="3" t="s">
        <v>1617</v>
      </c>
      <c r="K1317" s="3" t="s">
        <v>24</v>
      </c>
      <c r="L1317" s="3">
        <v>7.0</v>
      </c>
      <c r="M1317" s="3" t="s">
        <v>25</v>
      </c>
      <c r="N1317" s="3" t="s">
        <v>1799</v>
      </c>
      <c r="O1317" s="3" t="s">
        <v>871</v>
      </c>
      <c r="P1317" s="4">
        <v>23895.0</v>
      </c>
      <c r="Q1317" s="3" t="s">
        <v>372</v>
      </c>
      <c r="S1317" s="3" t="s">
        <v>34</v>
      </c>
    </row>
    <row r="1318">
      <c r="A1318" s="2">
        <v>42318.71487268519</v>
      </c>
      <c r="B1318" s="3">
        <v>44.0</v>
      </c>
      <c r="C1318" s="3" t="s">
        <v>19</v>
      </c>
      <c r="D1318" s="3">
        <v>88.0</v>
      </c>
      <c r="E1318" s="3" t="s">
        <v>373</v>
      </c>
      <c r="F1318" s="3">
        <v>7.0</v>
      </c>
      <c r="G1318" s="3">
        <v>3.0</v>
      </c>
      <c r="H1318" s="3" t="s">
        <v>1615</v>
      </c>
      <c r="I1318" s="3" t="s">
        <v>1616</v>
      </c>
      <c r="J1318" s="3" t="s">
        <v>1617</v>
      </c>
      <c r="K1318" s="3" t="s">
        <v>24</v>
      </c>
      <c r="L1318" s="3">
        <v>8.0</v>
      </c>
      <c r="M1318" s="3" t="s">
        <v>30</v>
      </c>
      <c r="N1318" s="3" t="s">
        <v>1800</v>
      </c>
      <c r="O1318" s="3" t="s">
        <v>107</v>
      </c>
      <c r="P1318" s="4">
        <v>23191.0</v>
      </c>
      <c r="Q1318" s="3" t="s">
        <v>37</v>
      </c>
      <c r="S1318" s="3" t="s">
        <v>34</v>
      </c>
    </row>
    <row r="1319">
      <c r="A1319" s="2">
        <v>42318.71487268519</v>
      </c>
      <c r="B1319" s="3">
        <v>44.0</v>
      </c>
      <c r="C1319" s="3" t="s">
        <v>19</v>
      </c>
      <c r="D1319" s="3">
        <v>88.0</v>
      </c>
      <c r="E1319" s="3" t="s">
        <v>373</v>
      </c>
      <c r="F1319" s="3">
        <v>7.0</v>
      </c>
      <c r="G1319" s="3">
        <v>3.0</v>
      </c>
      <c r="H1319" s="3" t="s">
        <v>1615</v>
      </c>
      <c r="I1319" s="3" t="s">
        <v>1616</v>
      </c>
      <c r="J1319" s="3" t="s">
        <v>1617</v>
      </c>
      <c r="K1319" s="3" t="s">
        <v>24</v>
      </c>
      <c r="L1319" s="3">
        <v>9.0</v>
      </c>
      <c r="M1319" s="3" t="s">
        <v>25</v>
      </c>
      <c r="N1319" s="3" t="s">
        <v>1732</v>
      </c>
      <c r="O1319" s="3" t="s">
        <v>69</v>
      </c>
      <c r="P1319" s="4">
        <v>19339.0</v>
      </c>
      <c r="Q1319" s="3" t="s">
        <v>132</v>
      </c>
      <c r="S1319" s="3" t="s">
        <v>34</v>
      </c>
    </row>
    <row r="1320">
      <c r="A1320" s="2">
        <v>42318.71487268519</v>
      </c>
      <c r="B1320" s="3">
        <v>44.0</v>
      </c>
      <c r="C1320" s="3" t="s">
        <v>19</v>
      </c>
      <c r="D1320" s="3">
        <v>88.0</v>
      </c>
      <c r="E1320" s="3" t="s">
        <v>373</v>
      </c>
      <c r="F1320" s="3">
        <v>7.0</v>
      </c>
      <c r="G1320" s="3">
        <v>3.0</v>
      </c>
      <c r="H1320" s="3" t="s">
        <v>1615</v>
      </c>
      <c r="I1320" s="3" t="s">
        <v>1616</v>
      </c>
      <c r="J1320" s="3" t="s">
        <v>1617</v>
      </c>
      <c r="K1320" s="3" t="s">
        <v>24</v>
      </c>
      <c r="L1320" s="3">
        <v>10.0</v>
      </c>
      <c r="M1320" s="3" t="s">
        <v>30</v>
      </c>
      <c r="N1320" s="3" t="s">
        <v>1801</v>
      </c>
      <c r="O1320" s="3" t="s">
        <v>1802</v>
      </c>
      <c r="P1320" s="4">
        <v>26735.0</v>
      </c>
      <c r="Q1320" s="3" t="s">
        <v>37</v>
      </c>
      <c r="S1320" s="3" t="s">
        <v>34</v>
      </c>
    </row>
    <row r="1321">
      <c r="A1321" s="2">
        <v>42318.71487268519</v>
      </c>
      <c r="B1321" s="3">
        <v>44.0</v>
      </c>
      <c r="C1321" s="3" t="s">
        <v>19</v>
      </c>
      <c r="D1321" s="3">
        <v>88.0</v>
      </c>
      <c r="E1321" s="3" t="s">
        <v>373</v>
      </c>
      <c r="F1321" s="3">
        <v>7.0</v>
      </c>
      <c r="G1321" s="3">
        <v>3.0</v>
      </c>
      <c r="H1321" s="3" t="s">
        <v>1615</v>
      </c>
      <c r="I1321" s="3" t="s">
        <v>1616</v>
      </c>
      <c r="J1321" s="3" t="s">
        <v>1617</v>
      </c>
      <c r="K1321" s="3" t="s">
        <v>24</v>
      </c>
      <c r="L1321" s="3">
        <v>11.0</v>
      </c>
      <c r="M1321" s="3" t="s">
        <v>25</v>
      </c>
      <c r="N1321" s="3" t="s">
        <v>1803</v>
      </c>
      <c r="O1321" s="3" t="s">
        <v>204</v>
      </c>
      <c r="P1321" s="4">
        <v>20653.0</v>
      </c>
      <c r="Q1321" s="3" t="s">
        <v>79</v>
      </c>
      <c r="S1321" s="3" t="s">
        <v>34</v>
      </c>
    </row>
    <row r="1322">
      <c r="A1322" s="2">
        <v>42318.71487268519</v>
      </c>
      <c r="B1322" s="3">
        <v>44.0</v>
      </c>
      <c r="C1322" s="3" t="s">
        <v>19</v>
      </c>
      <c r="D1322" s="3">
        <v>88.0</v>
      </c>
      <c r="E1322" s="3" t="s">
        <v>373</v>
      </c>
      <c r="F1322" s="3">
        <v>7.0</v>
      </c>
      <c r="G1322" s="3">
        <v>3.0</v>
      </c>
      <c r="H1322" s="3" t="s">
        <v>1615</v>
      </c>
      <c r="I1322" s="3" t="s">
        <v>1616</v>
      </c>
      <c r="J1322" s="3" t="s">
        <v>1617</v>
      </c>
      <c r="K1322" s="3" t="s">
        <v>24</v>
      </c>
      <c r="L1322" s="3">
        <v>12.0</v>
      </c>
      <c r="M1322" s="3" t="s">
        <v>30</v>
      </c>
      <c r="N1322" s="3" t="s">
        <v>1804</v>
      </c>
      <c r="O1322" s="3" t="s">
        <v>51</v>
      </c>
      <c r="P1322" s="4">
        <v>26089.0</v>
      </c>
      <c r="Q1322" s="3" t="s">
        <v>132</v>
      </c>
      <c r="S1322" s="3" t="s">
        <v>34</v>
      </c>
    </row>
    <row r="1323">
      <c r="A1323" s="2">
        <v>42318.71487268519</v>
      </c>
      <c r="B1323" s="3">
        <v>44.0</v>
      </c>
      <c r="C1323" s="3" t="s">
        <v>19</v>
      </c>
      <c r="D1323" s="3">
        <v>88.0</v>
      </c>
      <c r="E1323" s="3" t="s">
        <v>373</v>
      </c>
      <c r="F1323" s="3">
        <v>7.0</v>
      </c>
      <c r="G1323" s="3">
        <v>3.0</v>
      </c>
      <c r="H1323" s="3" t="s">
        <v>1615</v>
      </c>
      <c r="I1323" s="3" t="s">
        <v>1616</v>
      </c>
      <c r="J1323" s="3" t="s">
        <v>1617</v>
      </c>
      <c r="K1323" s="3" t="s">
        <v>24</v>
      </c>
      <c r="L1323" s="3">
        <v>13.0</v>
      </c>
      <c r="M1323" s="3" t="s">
        <v>25</v>
      </c>
      <c r="N1323" s="3" t="s">
        <v>1805</v>
      </c>
      <c r="O1323" s="3" t="s">
        <v>213</v>
      </c>
      <c r="P1323" s="4">
        <v>22389.0</v>
      </c>
      <c r="Q1323" s="3" t="s">
        <v>60</v>
      </c>
      <c r="S1323" s="3" t="s">
        <v>34</v>
      </c>
    </row>
    <row r="1324">
      <c r="A1324" s="2">
        <v>42318.71487268519</v>
      </c>
      <c r="B1324" s="3">
        <v>44.0</v>
      </c>
      <c r="C1324" s="3" t="s">
        <v>19</v>
      </c>
      <c r="D1324" s="3">
        <v>88.0</v>
      </c>
      <c r="E1324" s="3" t="s">
        <v>373</v>
      </c>
      <c r="F1324" s="3">
        <v>7.0</v>
      </c>
      <c r="G1324" s="3">
        <v>3.0</v>
      </c>
      <c r="H1324" s="3" t="s">
        <v>1615</v>
      </c>
      <c r="I1324" s="3" t="s">
        <v>1616</v>
      </c>
      <c r="J1324" s="3" t="s">
        <v>1617</v>
      </c>
      <c r="K1324" s="3" t="s">
        <v>24</v>
      </c>
      <c r="L1324" s="3">
        <v>14.0</v>
      </c>
      <c r="M1324" s="3" t="s">
        <v>30</v>
      </c>
      <c r="N1324" s="3" t="s">
        <v>496</v>
      </c>
      <c r="O1324" s="3" t="s">
        <v>1407</v>
      </c>
      <c r="P1324" s="4">
        <v>31984.0</v>
      </c>
      <c r="Q1324" s="3" t="s">
        <v>372</v>
      </c>
      <c r="S1324" s="3" t="s">
        <v>34</v>
      </c>
    </row>
    <row r="1325">
      <c r="A1325" s="2">
        <v>42318.71487268519</v>
      </c>
      <c r="B1325" s="3">
        <v>44.0</v>
      </c>
      <c r="C1325" s="3" t="s">
        <v>19</v>
      </c>
      <c r="D1325" s="3">
        <v>8.0</v>
      </c>
      <c r="E1325" s="3" t="s">
        <v>20</v>
      </c>
      <c r="F1325" s="3">
        <v>8.0</v>
      </c>
      <c r="G1325" s="3">
        <v>10.0</v>
      </c>
      <c r="H1325" s="3" t="s">
        <v>1806</v>
      </c>
      <c r="I1325" s="3" t="s">
        <v>1807</v>
      </c>
      <c r="J1325" s="3" t="s">
        <v>1808</v>
      </c>
      <c r="K1325" s="3" t="s">
        <v>24</v>
      </c>
      <c r="L1325" s="3">
        <v>1.0</v>
      </c>
      <c r="M1325" s="3" t="s">
        <v>25</v>
      </c>
      <c r="N1325" s="3" t="s">
        <v>1809</v>
      </c>
      <c r="O1325" s="3" t="s">
        <v>109</v>
      </c>
      <c r="P1325" s="4">
        <v>19378.0</v>
      </c>
      <c r="Q1325" s="3" t="s">
        <v>49</v>
      </c>
      <c r="S1325" s="3" t="s">
        <v>34</v>
      </c>
    </row>
    <row r="1326">
      <c r="A1326" s="2">
        <v>42318.71487268519</v>
      </c>
      <c r="B1326" s="3">
        <v>44.0</v>
      </c>
      <c r="C1326" s="3" t="s">
        <v>19</v>
      </c>
      <c r="D1326" s="3">
        <v>8.0</v>
      </c>
      <c r="E1326" s="3" t="s">
        <v>20</v>
      </c>
      <c r="F1326" s="3">
        <v>8.0</v>
      </c>
      <c r="G1326" s="3">
        <v>10.0</v>
      </c>
      <c r="H1326" s="3" t="s">
        <v>1806</v>
      </c>
      <c r="I1326" s="3" t="s">
        <v>1807</v>
      </c>
      <c r="J1326" s="3" t="s">
        <v>1808</v>
      </c>
      <c r="K1326" s="3" t="s">
        <v>24</v>
      </c>
      <c r="L1326" s="3">
        <v>2.0</v>
      </c>
      <c r="M1326" s="3" t="s">
        <v>30</v>
      </c>
      <c r="N1326" s="3" t="s">
        <v>1810</v>
      </c>
      <c r="O1326" s="3" t="s">
        <v>1811</v>
      </c>
      <c r="P1326" s="4">
        <v>20462.0</v>
      </c>
      <c r="Q1326" s="3" t="s">
        <v>216</v>
      </c>
      <c r="S1326" s="3" t="s">
        <v>34</v>
      </c>
    </row>
    <row r="1327">
      <c r="A1327" s="2">
        <v>42318.71487268519</v>
      </c>
      <c r="B1327" s="3">
        <v>44.0</v>
      </c>
      <c r="C1327" s="3" t="s">
        <v>19</v>
      </c>
      <c r="D1327" s="3">
        <v>8.0</v>
      </c>
      <c r="E1327" s="3" t="s">
        <v>20</v>
      </c>
      <c r="F1327" s="3">
        <v>8.0</v>
      </c>
      <c r="G1327" s="3">
        <v>10.0</v>
      </c>
      <c r="H1327" s="3" t="s">
        <v>1806</v>
      </c>
      <c r="I1327" s="3" t="s">
        <v>1807</v>
      </c>
      <c r="J1327" s="3" t="s">
        <v>1808</v>
      </c>
      <c r="K1327" s="3" t="s">
        <v>24</v>
      </c>
      <c r="L1327" s="3">
        <v>3.0</v>
      </c>
      <c r="M1327" s="3" t="s">
        <v>25</v>
      </c>
      <c r="N1327" s="3" t="s">
        <v>1812</v>
      </c>
      <c r="O1327" s="3" t="s">
        <v>401</v>
      </c>
      <c r="P1327" s="4">
        <v>23314.0</v>
      </c>
      <c r="Q1327" s="3" t="s">
        <v>79</v>
      </c>
      <c r="S1327" s="3" t="s">
        <v>34</v>
      </c>
    </row>
    <row r="1328">
      <c r="A1328" s="2">
        <v>42318.71487268519</v>
      </c>
      <c r="B1328" s="3">
        <v>44.0</v>
      </c>
      <c r="C1328" s="3" t="s">
        <v>19</v>
      </c>
      <c r="D1328" s="3">
        <v>8.0</v>
      </c>
      <c r="E1328" s="3" t="s">
        <v>20</v>
      </c>
      <c r="F1328" s="3">
        <v>8.0</v>
      </c>
      <c r="G1328" s="3">
        <v>10.0</v>
      </c>
      <c r="H1328" s="3" t="s">
        <v>1806</v>
      </c>
      <c r="I1328" s="3" t="s">
        <v>1807</v>
      </c>
      <c r="J1328" s="3" t="s">
        <v>1808</v>
      </c>
      <c r="K1328" s="3" t="s">
        <v>24</v>
      </c>
      <c r="L1328" s="3">
        <v>4.0</v>
      </c>
      <c r="M1328" s="3" t="s">
        <v>30</v>
      </c>
      <c r="N1328" s="3" t="s">
        <v>1813</v>
      </c>
      <c r="O1328" s="3" t="s">
        <v>329</v>
      </c>
      <c r="P1328" s="4">
        <v>19816.0</v>
      </c>
      <c r="Q1328" s="3" t="s">
        <v>86</v>
      </c>
      <c r="S1328" s="3" t="s">
        <v>34</v>
      </c>
    </row>
    <row r="1329">
      <c r="A1329" s="2">
        <v>42318.71487268519</v>
      </c>
      <c r="B1329" s="3">
        <v>44.0</v>
      </c>
      <c r="C1329" s="3" t="s">
        <v>19</v>
      </c>
      <c r="D1329" s="3">
        <v>8.0</v>
      </c>
      <c r="E1329" s="3" t="s">
        <v>20</v>
      </c>
      <c r="F1329" s="3">
        <v>8.0</v>
      </c>
      <c r="G1329" s="3">
        <v>10.0</v>
      </c>
      <c r="H1329" s="3" t="s">
        <v>1806</v>
      </c>
      <c r="I1329" s="3" t="s">
        <v>1807</v>
      </c>
      <c r="J1329" s="3" t="s">
        <v>1808</v>
      </c>
      <c r="K1329" s="3" t="s">
        <v>24</v>
      </c>
      <c r="L1329" s="3">
        <v>5.0</v>
      </c>
      <c r="M1329" s="3" t="s">
        <v>25</v>
      </c>
      <c r="N1329" s="3" t="s">
        <v>1814</v>
      </c>
      <c r="O1329" s="3" t="s">
        <v>1815</v>
      </c>
      <c r="P1329" s="4">
        <v>22302.0</v>
      </c>
      <c r="Q1329" s="3" t="s">
        <v>52</v>
      </c>
      <c r="S1329" s="3" t="s">
        <v>34</v>
      </c>
    </row>
    <row r="1330">
      <c r="A1330" s="2">
        <v>42318.71487268519</v>
      </c>
      <c r="B1330" s="3">
        <v>44.0</v>
      </c>
      <c r="C1330" s="3" t="s">
        <v>19</v>
      </c>
      <c r="D1330" s="3">
        <v>8.0</v>
      </c>
      <c r="E1330" s="3" t="s">
        <v>20</v>
      </c>
      <c r="F1330" s="3">
        <v>8.0</v>
      </c>
      <c r="G1330" s="3">
        <v>10.0</v>
      </c>
      <c r="H1330" s="3" t="s">
        <v>1806</v>
      </c>
      <c r="I1330" s="3" t="s">
        <v>1807</v>
      </c>
      <c r="J1330" s="3" t="s">
        <v>1808</v>
      </c>
      <c r="K1330" s="3" t="s">
        <v>24</v>
      </c>
      <c r="L1330" s="3">
        <v>6.0</v>
      </c>
      <c r="M1330" s="3" t="s">
        <v>30</v>
      </c>
      <c r="N1330" s="3" t="s">
        <v>1816</v>
      </c>
      <c r="O1330" s="3" t="s">
        <v>342</v>
      </c>
      <c r="P1330" s="4">
        <v>23626.0</v>
      </c>
      <c r="Q1330" s="3" t="s">
        <v>228</v>
      </c>
      <c r="S1330" s="3" t="s">
        <v>34</v>
      </c>
    </row>
    <row r="1331">
      <c r="A1331" s="2">
        <v>42318.71487268519</v>
      </c>
      <c r="B1331" s="3">
        <v>44.0</v>
      </c>
      <c r="C1331" s="3" t="s">
        <v>19</v>
      </c>
      <c r="D1331" s="3">
        <v>8.0</v>
      </c>
      <c r="E1331" s="3" t="s">
        <v>20</v>
      </c>
      <c r="F1331" s="3">
        <v>8.0</v>
      </c>
      <c r="G1331" s="3">
        <v>10.0</v>
      </c>
      <c r="H1331" s="3" t="s">
        <v>1806</v>
      </c>
      <c r="I1331" s="3" t="s">
        <v>1807</v>
      </c>
      <c r="J1331" s="3" t="s">
        <v>1808</v>
      </c>
      <c r="K1331" s="3" t="s">
        <v>24</v>
      </c>
      <c r="L1331" s="3">
        <v>7.0</v>
      </c>
      <c r="M1331" s="3" t="s">
        <v>25</v>
      </c>
      <c r="N1331" s="3" t="s">
        <v>1459</v>
      </c>
      <c r="O1331" s="3" t="s">
        <v>69</v>
      </c>
      <c r="P1331" s="4">
        <v>21582.0</v>
      </c>
      <c r="Q1331" s="3" t="s">
        <v>115</v>
      </c>
      <c r="S1331" s="3" t="s">
        <v>34</v>
      </c>
    </row>
    <row r="1332">
      <c r="A1332" s="2">
        <v>42318.71487268519</v>
      </c>
      <c r="B1332" s="3">
        <v>44.0</v>
      </c>
      <c r="C1332" s="3" t="s">
        <v>19</v>
      </c>
      <c r="D1332" s="3">
        <v>8.0</v>
      </c>
      <c r="E1332" s="3" t="s">
        <v>20</v>
      </c>
      <c r="F1332" s="3">
        <v>8.0</v>
      </c>
      <c r="G1332" s="3">
        <v>10.0</v>
      </c>
      <c r="H1332" s="3" t="s">
        <v>1806</v>
      </c>
      <c r="I1332" s="3" t="s">
        <v>1807</v>
      </c>
      <c r="J1332" s="3" t="s">
        <v>1808</v>
      </c>
      <c r="K1332" s="3" t="s">
        <v>24</v>
      </c>
      <c r="L1332" s="3">
        <v>8.0</v>
      </c>
      <c r="M1332" s="3" t="s">
        <v>30</v>
      </c>
      <c r="N1332" s="3" t="s">
        <v>1817</v>
      </c>
      <c r="O1332" s="3" t="s">
        <v>193</v>
      </c>
      <c r="P1332" s="4">
        <v>15018.0</v>
      </c>
      <c r="Q1332" s="3" t="s">
        <v>86</v>
      </c>
      <c r="S1332" s="3" t="s">
        <v>34</v>
      </c>
    </row>
    <row r="1333">
      <c r="A1333" s="2">
        <v>42318.71487268519</v>
      </c>
      <c r="B1333" s="3">
        <v>44.0</v>
      </c>
      <c r="C1333" s="3" t="s">
        <v>19</v>
      </c>
      <c r="D1333" s="3">
        <v>8.0</v>
      </c>
      <c r="E1333" s="3" t="s">
        <v>20</v>
      </c>
      <c r="F1333" s="3">
        <v>8.0</v>
      </c>
      <c r="G1333" s="3">
        <v>10.0</v>
      </c>
      <c r="H1333" s="3" t="s">
        <v>1806</v>
      </c>
      <c r="I1333" s="3" t="s">
        <v>1807</v>
      </c>
      <c r="J1333" s="3" t="s">
        <v>1808</v>
      </c>
      <c r="K1333" s="3" t="s">
        <v>24</v>
      </c>
      <c r="L1333" s="3">
        <v>9.0</v>
      </c>
      <c r="M1333" s="3" t="s">
        <v>25</v>
      </c>
      <c r="N1333" s="3" t="s">
        <v>1818</v>
      </c>
      <c r="O1333" s="3" t="s">
        <v>1819</v>
      </c>
      <c r="P1333" s="4">
        <v>19288.0</v>
      </c>
      <c r="Q1333" s="3" t="s">
        <v>49</v>
      </c>
      <c r="S1333" s="3" t="s">
        <v>34</v>
      </c>
    </row>
    <row r="1334">
      <c r="A1334" s="2">
        <v>42318.71487268519</v>
      </c>
      <c r="B1334" s="3">
        <v>44.0</v>
      </c>
      <c r="C1334" s="3" t="s">
        <v>19</v>
      </c>
      <c r="D1334" s="3">
        <v>8.0</v>
      </c>
      <c r="E1334" s="3" t="s">
        <v>20</v>
      </c>
      <c r="F1334" s="3">
        <v>8.0</v>
      </c>
      <c r="G1334" s="3">
        <v>10.0</v>
      </c>
      <c r="H1334" s="3" t="s">
        <v>1806</v>
      </c>
      <c r="I1334" s="3" t="s">
        <v>1807</v>
      </c>
      <c r="J1334" s="3" t="s">
        <v>1808</v>
      </c>
      <c r="K1334" s="3" t="s">
        <v>24</v>
      </c>
      <c r="L1334" s="3">
        <v>10.0</v>
      </c>
      <c r="M1334" s="3" t="s">
        <v>30</v>
      </c>
      <c r="N1334" s="3" t="s">
        <v>1820</v>
      </c>
      <c r="O1334" s="3" t="s">
        <v>1821</v>
      </c>
      <c r="P1334" s="4">
        <v>31111.0</v>
      </c>
      <c r="Q1334" s="3" t="s">
        <v>40</v>
      </c>
      <c r="S1334" s="3" t="s">
        <v>34</v>
      </c>
    </row>
    <row r="1335">
      <c r="A1335" s="2">
        <v>42318.71487268519</v>
      </c>
      <c r="B1335" s="3">
        <v>44.0</v>
      </c>
      <c r="C1335" s="3" t="s">
        <v>19</v>
      </c>
      <c r="D1335" s="3">
        <v>8.0</v>
      </c>
      <c r="E1335" s="3" t="s">
        <v>20</v>
      </c>
      <c r="F1335" s="3">
        <v>8.0</v>
      </c>
      <c r="G1335" s="3">
        <v>10.0</v>
      </c>
      <c r="H1335" s="3" t="s">
        <v>1806</v>
      </c>
      <c r="I1335" s="3" t="s">
        <v>1807</v>
      </c>
      <c r="J1335" s="3" t="s">
        <v>1808</v>
      </c>
      <c r="K1335" s="3" t="s">
        <v>24</v>
      </c>
      <c r="L1335" s="3">
        <v>11.0</v>
      </c>
      <c r="M1335" s="3" t="s">
        <v>25</v>
      </c>
      <c r="N1335" s="3" t="s">
        <v>1822</v>
      </c>
      <c r="O1335" s="3" t="s">
        <v>1823</v>
      </c>
      <c r="P1335" s="4">
        <v>34291.0</v>
      </c>
      <c r="Q1335" s="3" t="s">
        <v>40</v>
      </c>
      <c r="S1335" s="3" t="s">
        <v>34</v>
      </c>
    </row>
    <row r="1336">
      <c r="A1336" s="2">
        <v>42318.71487268519</v>
      </c>
      <c r="B1336" s="3">
        <v>44.0</v>
      </c>
      <c r="C1336" s="3" t="s">
        <v>19</v>
      </c>
      <c r="D1336" s="3">
        <v>10.0</v>
      </c>
      <c r="E1336" s="3" t="s">
        <v>61</v>
      </c>
      <c r="F1336" s="3">
        <v>8.0</v>
      </c>
      <c r="G1336" s="3">
        <v>10.0</v>
      </c>
      <c r="H1336" s="3" t="s">
        <v>1806</v>
      </c>
      <c r="I1336" s="3" t="s">
        <v>1807</v>
      </c>
      <c r="J1336" s="3" t="s">
        <v>1808</v>
      </c>
      <c r="K1336" s="3" t="s">
        <v>24</v>
      </c>
      <c r="L1336" s="3">
        <v>1.0</v>
      </c>
      <c r="M1336" s="3" t="s">
        <v>30</v>
      </c>
      <c r="N1336" s="3" t="s">
        <v>1824</v>
      </c>
      <c r="O1336" s="3" t="s">
        <v>697</v>
      </c>
      <c r="P1336" s="4">
        <v>33323.0</v>
      </c>
      <c r="Q1336" s="3" t="s">
        <v>132</v>
      </c>
      <c r="S1336" s="3" t="s">
        <v>34</v>
      </c>
    </row>
    <row r="1337">
      <c r="A1337" s="2">
        <v>42318.71487268519</v>
      </c>
      <c r="B1337" s="3">
        <v>44.0</v>
      </c>
      <c r="C1337" s="3" t="s">
        <v>19</v>
      </c>
      <c r="D1337" s="3">
        <v>10.0</v>
      </c>
      <c r="E1337" s="3" t="s">
        <v>61</v>
      </c>
      <c r="F1337" s="3">
        <v>8.0</v>
      </c>
      <c r="G1337" s="3">
        <v>10.0</v>
      </c>
      <c r="H1337" s="3" t="s">
        <v>1806</v>
      </c>
      <c r="I1337" s="3" t="s">
        <v>1807</v>
      </c>
      <c r="J1337" s="3" t="s">
        <v>1808</v>
      </c>
      <c r="K1337" s="3" t="s">
        <v>24</v>
      </c>
      <c r="L1337" s="3">
        <v>2.0</v>
      </c>
      <c r="M1337" s="3" t="s">
        <v>25</v>
      </c>
      <c r="N1337" s="3" t="s">
        <v>1825</v>
      </c>
      <c r="O1337" s="3" t="s">
        <v>305</v>
      </c>
      <c r="P1337" s="4">
        <v>25688.0</v>
      </c>
      <c r="Q1337" s="3" t="s">
        <v>153</v>
      </c>
      <c r="S1337" s="3" t="s">
        <v>34</v>
      </c>
    </row>
    <row r="1338">
      <c r="A1338" s="2">
        <v>42318.71487268519</v>
      </c>
      <c r="B1338" s="3">
        <v>44.0</v>
      </c>
      <c r="C1338" s="3" t="s">
        <v>19</v>
      </c>
      <c r="D1338" s="3">
        <v>10.0</v>
      </c>
      <c r="E1338" s="3" t="s">
        <v>61</v>
      </c>
      <c r="F1338" s="3">
        <v>8.0</v>
      </c>
      <c r="G1338" s="3">
        <v>10.0</v>
      </c>
      <c r="H1338" s="3" t="s">
        <v>1806</v>
      </c>
      <c r="I1338" s="3" t="s">
        <v>1807</v>
      </c>
      <c r="J1338" s="3" t="s">
        <v>1808</v>
      </c>
      <c r="K1338" s="3" t="s">
        <v>24</v>
      </c>
      <c r="L1338" s="3">
        <v>3.0</v>
      </c>
      <c r="M1338" s="3" t="s">
        <v>30</v>
      </c>
      <c r="N1338" s="3" t="s">
        <v>1826</v>
      </c>
      <c r="O1338" s="3" t="s">
        <v>81</v>
      </c>
      <c r="P1338" s="4">
        <v>20971.0</v>
      </c>
      <c r="Q1338" s="3" t="s">
        <v>33</v>
      </c>
      <c r="S1338" s="3" t="s">
        <v>34</v>
      </c>
    </row>
    <row r="1339">
      <c r="A1339" s="2">
        <v>42318.71487268519</v>
      </c>
      <c r="B1339" s="3">
        <v>44.0</v>
      </c>
      <c r="C1339" s="3" t="s">
        <v>19</v>
      </c>
      <c r="D1339" s="3">
        <v>10.0</v>
      </c>
      <c r="E1339" s="3" t="s">
        <v>61</v>
      </c>
      <c r="F1339" s="3">
        <v>8.0</v>
      </c>
      <c r="G1339" s="3">
        <v>10.0</v>
      </c>
      <c r="H1339" s="3" t="s">
        <v>1806</v>
      </c>
      <c r="I1339" s="3" t="s">
        <v>1807</v>
      </c>
      <c r="J1339" s="3" t="s">
        <v>1808</v>
      </c>
      <c r="K1339" s="3" t="s">
        <v>24</v>
      </c>
      <c r="L1339" s="3">
        <v>4.0</v>
      </c>
      <c r="M1339" s="3" t="s">
        <v>25</v>
      </c>
      <c r="N1339" s="3" t="s">
        <v>1827</v>
      </c>
      <c r="O1339" s="3" t="s">
        <v>1828</v>
      </c>
      <c r="P1339" s="4">
        <v>17029.0</v>
      </c>
      <c r="Q1339" s="3" t="s">
        <v>117</v>
      </c>
      <c r="S1339" s="3" t="s">
        <v>34</v>
      </c>
    </row>
    <row r="1340">
      <c r="A1340" s="2">
        <v>42318.71487268519</v>
      </c>
      <c r="B1340" s="3">
        <v>44.0</v>
      </c>
      <c r="C1340" s="3" t="s">
        <v>19</v>
      </c>
      <c r="D1340" s="3">
        <v>10.0</v>
      </c>
      <c r="E1340" s="3" t="s">
        <v>61</v>
      </c>
      <c r="F1340" s="3">
        <v>8.0</v>
      </c>
      <c r="G1340" s="3">
        <v>10.0</v>
      </c>
      <c r="H1340" s="3" t="s">
        <v>1806</v>
      </c>
      <c r="I1340" s="3" t="s">
        <v>1807</v>
      </c>
      <c r="J1340" s="3" t="s">
        <v>1808</v>
      </c>
      <c r="K1340" s="3" t="s">
        <v>24</v>
      </c>
      <c r="L1340" s="3">
        <v>5.0</v>
      </c>
      <c r="M1340" s="3" t="s">
        <v>30</v>
      </c>
      <c r="N1340" s="3" t="s">
        <v>1829</v>
      </c>
      <c r="O1340" s="3" t="s">
        <v>249</v>
      </c>
      <c r="P1340" s="4">
        <v>20206.0</v>
      </c>
      <c r="Q1340" s="3" t="s">
        <v>40</v>
      </c>
      <c r="S1340" s="3" t="s">
        <v>34</v>
      </c>
    </row>
    <row r="1341">
      <c r="A1341" s="2">
        <v>42318.71487268519</v>
      </c>
      <c r="B1341" s="3">
        <v>44.0</v>
      </c>
      <c r="C1341" s="3" t="s">
        <v>19</v>
      </c>
      <c r="D1341" s="3">
        <v>10.0</v>
      </c>
      <c r="E1341" s="3" t="s">
        <v>61</v>
      </c>
      <c r="F1341" s="3">
        <v>8.0</v>
      </c>
      <c r="G1341" s="3">
        <v>10.0</v>
      </c>
      <c r="H1341" s="3" t="s">
        <v>1806</v>
      </c>
      <c r="I1341" s="3" t="s">
        <v>1807</v>
      </c>
      <c r="J1341" s="3" t="s">
        <v>1808</v>
      </c>
      <c r="K1341" s="3" t="s">
        <v>24</v>
      </c>
      <c r="L1341" s="3">
        <v>6.0</v>
      </c>
      <c r="M1341" s="3" t="s">
        <v>25</v>
      </c>
      <c r="N1341" s="3" t="s">
        <v>1830</v>
      </c>
      <c r="O1341" s="3" t="s">
        <v>1831</v>
      </c>
      <c r="P1341" s="4">
        <v>30044.0</v>
      </c>
      <c r="Q1341" s="3" t="s">
        <v>55</v>
      </c>
      <c r="S1341" s="3" t="s">
        <v>34</v>
      </c>
    </row>
    <row r="1342">
      <c r="A1342" s="2">
        <v>42318.71487268519</v>
      </c>
      <c r="B1342" s="3">
        <v>44.0</v>
      </c>
      <c r="C1342" s="3" t="s">
        <v>19</v>
      </c>
      <c r="D1342" s="3">
        <v>10.0</v>
      </c>
      <c r="E1342" s="3" t="s">
        <v>61</v>
      </c>
      <c r="F1342" s="3">
        <v>8.0</v>
      </c>
      <c r="G1342" s="3">
        <v>10.0</v>
      </c>
      <c r="H1342" s="3" t="s">
        <v>1806</v>
      </c>
      <c r="I1342" s="3" t="s">
        <v>1807</v>
      </c>
      <c r="J1342" s="3" t="s">
        <v>1808</v>
      </c>
      <c r="K1342" s="3" t="s">
        <v>24</v>
      </c>
      <c r="L1342" s="3">
        <v>7.0</v>
      </c>
      <c r="M1342" s="3" t="s">
        <v>30</v>
      </c>
      <c r="N1342" s="3" t="s">
        <v>1832</v>
      </c>
      <c r="O1342" s="3" t="s">
        <v>235</v>
      </c>
      <c r="P1342" s="4">
        <v>21283.0</v>
      </c>
      <c r="Q1342" s="3" t="s">
        <v>72</v>
      </c>
      <c r="S1342" s="3" t="s">
        <v>34</v>
      </c>
    </row>
    <row r="1343">
      <c r="A1343" s="2">
        <v>42318.71487268519</v>
      </c>
      <c r="B1343" s="3">
        <v>44.0</v>
      </c>
      <c r="C1343" s="3" t="s">
        <v>19</v>
      </c>
      <c r="D1343" s="3">
        <v>10.0</v>
      </c>
      <c r="E1343" s="3" t="s">
        <v>61</v>
      </c>
      <c r="F1343" s="3">
        <v>8.0</v>
      </c>
      <c r="G1343" s="3">
        <v>10.0</v>
      </c>
      <c r="H1343" s="3" t="s">
        <v>1806</v>
      </c>
      <c r="I1343" s="3" t="s">
        <v>1807</v>
      </c>
      <c r="J1343" s="3" t="s">
        <v>1808</v>
      </c>
      <c r="K1343" s="3" t="s">
        <v>24</v>
      </c>
      <c r="L1343" s="3">
        <v>8.0</v>
      </c>
      <c r="M1343" s="3" t="s">
        <v>25</v>
      </c>
      <c r="N1343" s="3" t="s">
        <v>1833</v>
      </c>
      <c r="O1343" s="3" t="s">
        <v>1834</v>
      </c>
      <c r="P1343" s="4">
        <v>25211.0</v>
      </c>
      <c r="Q1343" s="3" t="s">
        <v>79</v>
      </c>
      <c r="S1343" s="3" t="s">
        <v>34</v>
      </c>
    </row>
    <row r="1344">
      <c r="A1344" s="2">
        <v>42318.71487268519</v>
      </c>
      <c r="B1344" s="3">
        <v>44.0</v>
      </c>
      <c r="C1344" s="3" t="s">
        <v>19</v>
      </c>
      <c r="D1344" s="3">
        <v>10.0</v>
      </c>
      <c r="E1344" s="3" t="s">
        <v>61</v>
      </c>
      <c r="F1344" s="3">
        <v>8.0</v>
      </c>
      <c r="G1344" s="3">
        <v>10.0</v>
      </c>
      <c r="H1344" s="3" t="s">
        <v>1806</v>
      </c>
      <c r="I1344" s="3" t="s">
        <v>1807</v>
      </c>
      <c r="J1344" s="3" t="s">
        <v>1808</v>
      </c>
      <c r="K1344" s="3" t="s">
        <v>24</v>
      </c>
      <c r="L1344" s="3">
        <v>9.0</v>
      </c>
      <c r="M1344" s="3" t="s">
        <v>30</v>
      </c>
      <c r="N1344" s="3" t="s">
        <v>1835</v>
      </c>
      <c r="O1344" s="3" t="s">
        <v>81</v>
      </c>
      <c r="P1344" s="4">
        <v>19972.0</v>
      </c>
      <c r="Q1344" s="3" t="s">
        <v>380</v>
      </c>
      <c r="S1344" s="3" t="s">
        <v>34</v>
      </c>
    </row>
    <row r="1345">
      <c r="A1345" s="2">
        <v>42318.71487268519</v>
      </c>
      <c r="B1345" s="3">
        <v>44.0</v>
      </c>
      <c r="C1345" s="3" t="s">
        <v>19</v>
      </c>
      <c r="D1345" s="3">
        <v>10.0</v>
      </c>
      <c r="E1345" s="3" t="s">
        <v>61</v>
      </c>
      <c r="F1345" s="3">
        <v>8.0</v>
      </c>
      <c r="G1345" s="3">
        <v>10.0</v>
      </c>
      <c r="H1345" s="3" t="s">
        <v>1806</v>
      </c>
      <c r="I1345" s="3" t="s">
        <v>1807</v>
      </c>
      <c r="J1345" s="3" t="s">
        <v>1808</v>
      </c>
      <c r="K1345" s="3" t="s">
        <v>24</v>
      </c>
      <c r="L1345" s="3">
        <v>10.0</v>
      </c>
      <c r="M1345" s="3" t="s">
        <v>25</v>
      </c>
      <c r="N1345" s="3" t="s">
        <v>1836</v>
      </c>
      <c r="O1345" s="3" t="s">
        <v>359</v>
      </c>
      <c r="P1345" s="4">
        <v>25941.0</v>
      </c>
      <c r="Q1345" s="3" t="s">
        <v>132</v>
      </c>
      <c r="S1345" s="3" t="s">
        <v>34</v>
      </c>
    </row>
    <row r="1346">
      <c r="A1346" s="2">
        <v>42318.71487268519</v>
      </c>
      <c r="B1346" s="3">
        <v>44.0</v>
      </c>
      <c r="C1346" s="3" t="s">
        <v>19</v>
      </c>
      <c r="D1346" s="3">
        <v>10.0</v>
      </c>
      <c r="E1346" s="3" t="s">
        <v>61</v>
      </c>
      <c r="F1346" s="3">
        <v>8.0</v>
      </c>
      <c r="G1346" s="3">
        <v>10.0</v>
      </c>
      <c r="H1346" s="3" t="s">
        <v>1806</v>
      </c>
      <c r="I1346" s="3" t="s">
        <v>1807</v>
      </c>
      <c r="J1346" s="3" t="s">
        <v>1808</v>
      </c>
      <c r="K1346" s="3" t="s">
        <v>24</v>
      </c>
      <c r="L1346" s="3">
        <v>11.0</v>
      </c>
      <c r="M1346" s="3" t="s">
        <v>30</v>
      </c>
      <c r="N1346" s="3" t="s">
        <v>1837</v>
      </c>
      <c r="O1346" s="3" t="s">
        <v>815</v>
      </c>
      <c r="P1346" s="4">
        <v>13229.0</v>
      </c>
      <c r="Q1346" s="3" t="s">
        <v>49</v>
      </c>
      <c r="S1346" s="3" t="s">
        <v>34</v>
      </c>
    </row>
    <row r="1347">
      <c r="A1347" s="2">
        <v>42318.71487268519</v>
      </c>
      <c r="B1347" s="3">
        <v>44.0</v>
      </c>
      <c r="C1347" s="3" t="s">
        <v>19</v>
      </c>
      <c r="D1347" s="3">
        <v>51.0</v>
      </c>
      <c r="E1347" s="3" t="s">
        <v>87</v>
      </c>
      <c r="F1347" s="3">
        <v>8.0</v>
      </c>
      <c r="G1347" s="3">
        <v>10.0</v>
      </c>
      <c r="H1347" s="3" t="s">
        <v>1806</v>
      </c>
      <c r="I1347" s="3" t="s">
        <v>1807</v>
      </c>
      <c r="J1347" s="3" t="s">
        <v>1808</v>
      </c>
      <c r="K1347" s="3" t="s">
        <v>24</v>
      </c>
      <c r="L1347" s="3">
        <v>1.0</v>
      </c>
      <c r="M1347" s="3" t="s">
        <v>25</v>
      </c>
      <c r="N1347" s="3" t="s">
        <v>1838</v>
      </c>
      <c r="O1347" s="3" t="s">
        <v>1839</v>
      </c>
      <c r="P1347" s="4">
        <v>23668.0</v>
      </c>
      <c r="Q1347" s="3" t="s">
        <v>153</v>
      </c>
      <c r="S1347" s="3" t="s">
        <v>34</v>
      </c>
    </row>
    <row r="1348">
      <c r="A1348" s="2">
        <v>42318.71487268519</v>
      </c>
      <c r="B1348" s="3">
        <v>44.0</v>
      </c>
      <c r="C1348" s="3" t="s">
        <v>19</v>
      </c>
      <c r="D1348" s="3">
        <v>51.0</v>
      </c>
      <c r="E1348" s="3" t="s">
        <v>87</v>
      </c>
      <c r="F1348" s="3">
        <v>8.0</v>
      </c>
      <c r="G1348" s="3">
        <v>10.0</v>
      </c>
      <c r="H1348" s="3" t="s">
        <v>1806</v>
      </c>
      <c r="I1348" s="3" t="s">
        <v>1807</v>
      </c>
      <c r="J1348" s="3" t="s">
        <v>1808</v>
      </c>
      <c r="K1348" s="3" t="s">
        <v>24</v>
      </c>
      <c r="L1348" s="3">
        <v>2.0</v>
      </c>
      <c r="M1348" s="3" t="s">
        <v>30</v>
      </c>
      <c r="N1348" s="3" t="s">
        <v>1840</v>
      </c>
      <c r="O1348" s="3" t="s">
        <v>121</v>
      </c>
      <c r="P1348" s="4">
        <v>19761.0</v>
      </c>
      <c r="Q1348" s="3" t="s">
        <v>132</v>
      </c>
      <c r="S1348" s="3" t="s">
        <v>34</v>
      </c>
    </row>
    <row r="1349">
      <c r="A1349" s="2">
        <v>42318.71487268519</v>
      </c>
      <c r="B1349" s="3">
        <v>44.0</v>
      </c>
      <c r="C1349" s="3" t="s">
        <v>19</v>
      </c>
      <c r="D1349" s="3">
        <v>51.0</v>
      </c>
      <c r="E1349" s="3" t="s">
        <v>87</v>
      </c>
      <c r="F1349" s="3">
        <v>8.0</v>
      </c>
      <c r="G1349" s="3">
        <v>10.0</v>
      </c>
      <c r="H1349" s="3" t="s">
        <v>1806</v>
      </c>
      <c r="I1349" s="3" t="s">
        <v>1807</v>
      </c>
      <c r="J1349" s="3" t="s">
        <v>1808</v>
      </c>
      <c r="K1349" s="3" t="s">
        <v>24</v>
      </c>
      <c r="L1349" s="3">
        <v>3.0</v>
      </c>
      <c r="M1349" s="3" t="s">
        <v>25</v>
      </c>
      <c r="N1349" s="3" t="s">
        <v>1841</v>
      </c>
      <c r="O1349" s="3" t="s">
        <v>1842</v>
      </c>
      <c r="P1349" s="4">
        <v>27030.0</v>
      </c>
      <c r="Q1349" s="3" t="s">
        <v>153</v>
      </c>
      <c r="S1349" s="3" t="s">
        <v>34</v>
      </c>
    </row>
    <row r="1350">
      <c r="A1350" s="2">
        <v>42318.71487268519</v>
      </c>
      <c r="B1350" s="3">
        <v>44.0</v>
      </c>
      <c r="C1350" s="3" t="s">
        <v>19</v>
      </c>
      <c r="D1350" s="3">
        <v>51.0</v>
      </c>
      <c r="E1350" s="3" t="s">
        <v>87</v>
      </c>
      <c r="F1350" s="3">
        <v>8.0</v>
      </c>
      <c r="G1350" s="3">
        <v>10.0</v>
      </c>
      <c r="H1350" s="3" t="s">
        <v>1806</v>
      </c>
      <c r="I1350" s="3" t="s">
        <v>1807</v>
      </c>
      <c r="J1350" s="3" t="s">
        <v>1808</v>
      </c>
      <c r="K1350" s="3" t="s">
        <v>24</v>
      </c>
      <c r="L1350" s="3">
        <v>4.0</v>
      </c>
      <c r="M1350" s="3" t="s">
        <v>30</v>
      </c>
      <c r="N1350" s="3" t="s">
        <v>1843</v>
      </c>
      <c r="O1350" s="3" t="s">
        <v>32</v>
      </c>
      <c r="P1350" s="4">
        <v>28247.0</v>
      </c>
      <c r="Q1350" s="3" t="s">
        <v>52</v>
      </c>
      <c r="S1350" s="3" t="s">
        <v>34</v>
      </c>
    </row>
    <row r="1351">
      <c r="A1351" s="2">
        <v>42318.71487268519</v>
      </c>
      <c r="B1351" s="3">
        <v>44.0</v>
      </c>
      <c r="C1351" s="3" t="s">
        <v>19</v>
      </c>
      <c r="D1351" s="3">
        <v>51.0</v>
      </c>
      <c r="E1351" s="3" t="s">
        <v>87</v>
      </c>
      <c r="F1351" s="3">
        <v>8.0</v>
      </c>
      <c r="G1351" s="3">
        <v>10.0</v>
      </c>
      <c r="H1351" s="3" t="s">
        <v>1806</v>
      </c>
      <c r="I1351" s="3" t="s">
        <v>1807</v>
      </c>
      <c r="J1351" s="3" t="s">
        <v>1808</v>
      </c>
      <c r="K1351" s="3" t="s">
        <v>24</v>
      </c>
      <c r="L1351" s="3">
        <v>5.0</v>
      </c>
      <c r="M1351" s="3" t="s">
        <v>25</v>
      </c>
      <c r="N1351" s="3" t="s">
        <v>1844</v>
      </c>
      <c r="O1351" s="3" t="s">
        <v>536</v>
      </c>
      <c r="P1351" s="4">
        <v>13942.0</v>
      </c>
      <c r="Q1351" s="3" t="s">
        <v>105</v>
      </c>
      <c r="S1351" s="3" t="s">
        <v>34</v>
      </c>
    </row>
    <row r="1352">
      <c r="A1352" s="2">
        <v>42318.71487268519</v>
      </c>
      <c r="B1352" s="3">
        <v>44.0</v>
      </c>
      <c r="C1352" s="3" t="s">
        <v>19</v>
      </c>
      <c r="D1352" s="3">
        <v>51.0</v>
      </c>
      <c r="E1352" s="3" t="s">
        <v>87</v>
      </c>
      <c r="F1352" s="3">
        <v>8.0</v>
      </c>
      <c r="G1352" s="3">
        <v>10.0</v>
      </c>
      <c r="H1352" s="3" t="s">
        <v>1806</v>
      </c>
      <c r="I1352" s="3" t="s">
        <v>1807</v>
      </c>
      <c r="J1352" s="3" t="s">
        <v>1808</v>
      </c>
      <c r="K1352" s="3" t="s">
        <v>24</v>
      </c>
      <c r="L1352" s="3">
        <v>6.0</v>
      </c>
      <c r="M1352" s="3" t="s">
        <v>30</v>
      </c>
      <c r="N1352" s="3" t="s">
        <v>1845</v>
      </c>
      <c r="O1352" s="3" t="s">
        <v>734</v>
      </c>
      <c r="P1352" s="4">
        <v>15424.0</v>
      </c>
      <c r="Q1352" s="3" t="s">
        <v>96</v>
      </c>
      <c r="S1352" s="3" t="s">
        <v>34</v>
      </c>
    </row>
    <row r="1353">
      <c r="A1353" s="2">
        <v>42318.71487268519</v>
      </c>
      <c r="B1353" s="3">
        <v>44.0</v>
      </c>
      <c r="C1353" s="3" t="s">
        <v>19</v>
      </c>
      <c r="D1353" s="3">
        <v>51.0</v>
      </c>
      <c r="E1353" s="3" t="s">
        <v>87</v>
      </c>
      <c r="F1353" s="3">
        <v>8.0</v>
      </c>
      <c r="G1353" s="3">
        <v>10.0</v>
      </c>
      <c r="H1353" s="3" t="s">
        <v>1806</v>
      </c>
      <c r="I1353" s="3" t="s">
        <v>1807</v>
      </c>
      <c r="J1353" s="3" t="s">
        <v>1808</v>
      </c>
      <c r="K1353" s="3" t="s">
        <v>24</v>
      </c>
      <c r="L1353" s="3">
        <v>7.0</v>
      </c>
      <c r="M1353" s="3" t="s">
        <v>25</v>
      </c>
      <c r="N1353" s="3" t="s">
        <v>1846</v>
      </c>
      <c r="O1353" s="3" t="s">
        <v>359</v>
      </c>
      <c r="P1353" s="4">
        <v>21846.0</v>
      </c>
      <c r="Q1353" s="3" t="s">
        <v>372</v>
      </c>
      <c r="S1353" s="3" t="s">
        <v>34</v>
      </c>
    </row>
    <row r="1354">
      <c r="A1354" s="2">
        <v>42318.71487268519</v>
      </c>
      <c r="B1354" s="3">
        <v>44.0</v>
      </c>
      <c r="C1354" s="3" t="s">
        <v>19</v>
      </c>
      <c r="D1354" s="3">
        <v>51.0</v>
      </c>
      <c r="E1354" s="3" t="s">
        <v>87</v>
      </c>
      <c r="F1354" s="3">
        <v>8.0</v>
      </c>
      <c r="G1354" s="3">
        <v>10.0</v>
      </c>
      <c r="H1354" s="3" t="s">
        <v>1806</v>
      </c>
      <c r="I1354" s="3" t="s">
        <v>1807</v>
      </c>
      <c r="J1354" s="3" t="s">
        <v>1808</v>
      </c>
      <c r="K1354" s="3" t="s">
        <v>24</v>
      </c>
      <c r="L1354" s="3">
        <v>8.0</v>
      </c>
      <c r="M1354" s="3" t="s">
        <v>30</v>
      </c>
      <c r="N1354" s="3" t="s">
        <v>1847</v>
      </c>
      <c r="O1354" s="3" t="s">
        <v>158</v>
      </c>
      <c r="P1354" s="4">
        <v>17983.0</v>
      </c>
      <c r="Q1354" s="3" t="s">
        <v>113</v>
      </c>
      <c r="S1354" s="3" t="s">
        <v>34</v>
      </c>
    </row>
    <row r="1355">
      <c r="A1355" s="2">
        <v>42318.71487268519</v>
      </c>
      <c r="B1355" s="3">
        <v>44.0</v>
      </c>
      <c r="C1355" s="3" t="s">
        <v>19</v>
      </c>
      <c r="D1355" s="3">
        <v>51.0</v>
      </c>
      <c r="E1355" s="3" t="s">
        <v>87</v>
      </c>
      <c r="F1355" s="3">
        <v>8.0</v>
      </c>
      <c r="G1355" s="3">
        <v>10.0</v>
      </c>
      <c r="H1355" s="3" t="s">
        <v>1806</v>
      </c>
      <c r="I1355" s="3" t="s">
        <v>1807</v>
      </c>
      <c r="J1355" s="3" t="s">
        <v>1808</v>
      </c>
      <c r="K1355" s="3" t="s">
        <v>24</v>
      </c>
      <c r="L1355" s="3">
        <v>9.0</v>
      </c>
      <c r="M1355" s="3" t="s">
        <v>25</v>
      </c>
      <c r="N1355" s="3" t="s">
        <v>1848</v>
      </c>
      <c r="O1355" s="3" t="s">
        <v>1849</v>
      </c>
      <c r="P1355" s="4">
        <v>31702.0</v>
      </c>
      <c r="Q1355" s="3" t="s">
        <v>132</v>
      </c>
      <c r="S1355" s="3" t="s">
        <v>34</v>
      </c>
    </row>
    <row r="1356">
      <c r="A1356" s="2">
        <v>42318.71487268519</v>
      </c>
      <c r="B1356" s="3">
        <v>44.0</v>
      </c>
      <c r="C1356" s="3" t="s">
        <v>19</v>
      </c>
      <c r="D1356" s="3">
        <v>51.0</v>
      </c>
      <c r="E1356" s="3" t="s">
        <v>87</v>
      </c>
      <c r="F1356" s="3">
        <v>8.0</v>
      </c>
      <c r="G1356" s="3">
        <v>10.0</v>
      </c>
      <c r="H1356" s="3" t="s">
        <v>1806</v>
      </c>
      <c r="I1356" s="3" t="s">
        <v>1807</v>
      </c>
      <c r="J1356" s="3" t="s">
        <v>1808</v>
      </c>
      <c r="K1356" s="3" t="s">
        <v>24</v>
      </c>
      <c r="L1356" s="3">
        <v>10.0</v>
      </c>
      <c r="M1356" s="3" t="s">
        <v>30</v>
      </c>
      <c r="N1356" s="3" t="s">
        <v>1737</v>
      </c>
      <c r="O1356" s="3" t="s">
        <v>81</v>
      </c>
      <c r="P1356" s="4">
        <v>21211.0</v>
      </c>
      <c r="Q1356" s="3" t="s">
        <v>132</v>
      </c>
      <c r="S1356" s="3" t="s">
        <v>34</v>
      </c>
    </row>
    <row r="1357">
      <c r="A1357" s="2">
        <v>42318.71487268519</v>
      </c>
      <c r="B1357" s="3">
        <v>44.0</v>
      </c>
      <c r="C1357" s="3" t="s">
        <v>19</v>
      </c>
      <c r="D1357" s="3">
        <v>51.0</v>
      </c>
      <c r="E1357" s="3" t="s">
        <v>87</v>
      </c>
      <c r="F1357" s="3">
        <v>8.0</v>
      </c>
      <c r="G1357" s="3">
        <v>10.0</v>
      </c>
      <c r="H1357" s="3" t="s">
        <v>1806</v>
      </c>
      <c r="I1357" s="3" t="s">
        <v>1807</v>
      </c>
      <c r="J1357" s="3" t="s">
        <v>1808</v>
      </c>
      <c r="K1357" s="3" t="s">
        <v>24</v>
      </c>
      <c r="L1357" s="3">
        <v>11.0</v>
      </c>
      <c r="M1357" s="3" t="s">
        <v>25</v>
      </c>
      <c r="N1357" s="3" t="s">
        <v>1850</v>
      </c>
      <c r="O1357" s="3" t="s">
        <v>95</v>
      </c>
      <c r="P1357" s="4">
        <v>17750.0</v>
      </c>
      <c r="Q1357" s="3" t="s">
        <v>49</v>
      </c>
      <c r="S1357" s="3" t="s">
        <v>34</v>
      </c>
    </row>
    <row r="1358">
      <c r="A1358" s="2">
        <v>42318.71487268519</v>
      </c>
      <c r="B1358" s="3">
        <v>44.0</v>
      </c>
      <c r="C1358" s="3" t="s">
        <v>19</v>
      </c>
      <c r="D1358" s="3">
        <v>51.0</v>
      </c>
      <c r="E1358" s="3" t="s">
        <v>87</v>
      </c>
      <c r="F1358" s="3">
        <v>8.0</v>
      </c>
      <c r="G1358" s="3">
        <v>10.0</v>
      </c>
      <c r="H1358" s="3" t="s">
        <v>1806</v>
      </c>
      <c r="I1358" s="3" t="s">
        <v>1807</v>
      </c>
      <c r="J1358" s="3" t="s">
        <v>1808</v>
      </c>
      <c r="K1358" s="3" t="s">
        <v>24</v>
      </c>
      <c r="L1358" s="3">
        <v>12.0</v>
      </c>
      <c r="M1358" s="3" t="s">
        <v>30</v>
      </c>
      <c r="N1358" s="3" t="s">
        <v>1851</v>
      </c>
      <c r="O1358" s="3" t="s">
        <v>283</v>
      </c>
      <c r="P1358" s="4">
        <v>24322.0</v>
      </c>
      <c r="Q1358" s="3" t="s">
        <v>43</v>
      </c>
      <c r="S1358" s="3" t="s">
        <v>34</v>
      </c>
    </row>
    <row r="1359">
      <c r="A1359" s="2">
        <v>42318.71487268519</v>
      </c>
      <c r="B1359" s="3">
        <v>44.0</v>
      </c>
      <c r="C1359" s="3" t="s">
        <v>19</v>
      </c>
      <c r="D1359" s="3">
        <v>51.0</v>
      </c>
      <c r="E1359" s="3" t="s">
        <v>87</v>
      </c>
      <c r="F1359" s="3">
        <v>8.0</v>
      </c>
      <c r="G1359" s="3">
        <v>10.0</v>
      </c>
      <c r="H1359" s="3" t="s">
        <v>1806</v>
      </c>
      <c r="I1359" s="3" t="s">
        <v>1807</v>
      </c>
      <c r="J1359" s="3" t="s">
        <v>1808</v>
      </c>
      <c r="K1359" s="3" t="s">
        <v>24</v>
      </c>
      <c r="L1359" s="3">
        <v>13.0</v>
      </c>
      <c r="M1359" s="3" t="s">
        <v>25</v>
      </c>
      <c r="N1359" s="3" t="s">
        <v>1852</v>
      </c>
      <c r="O1359" s="3" t="s">
        <v>123</v>
      </c>
      <c r="P1359" s="4">
        <v>17921.0</v>
      </c>
      <c r="Q1359" s="3" t="s">
        <v>113</v>
      </c>
      <c r="S1359" s="3" t="s">
        <v>34</v>
      </c>
    </row>
    <row r="1360">
      <c r="A1360" s="2">
        <v>42318.71487268519</v>
      </c>
      <c r="B1360" s="3">
        <v>44.0</v>
      </c>
      <c r="C1360" s="3" t="s">
        <v>19</v>
      </c>
      <c r="D1360" s="3">
        <v>51.0</v>
      </c>
      <c r="E1360" s="3" t="s">
        <v>87</v>
      </c>
      <c r="F1360" s="3">
        <v>8.0</v>
      </c>
      <c r="G1360" s="3">
        <v>10.0</v>
      </c>
      <c r="H1360" s="3" t="s">
        <v>1806</v>
      </c>
      <c r="I1360" s="3" t="s">
        <v>1807</v>
      </c>
      <c r="J1360" s="3" t="s">
        <v>1808</v>
      </c>
      <c r="K1360" s="3" t="s">
        <v>24</v>
      </c>
      <c r="L1360" s="3">
        <v>14.0</v>
      </c>
      <c r="M1360" s="3" t="s">
        <v>30</v>
      </c>
      <c r="N1360" s="3" t="s">
        <v>1853</v>
      </c>
      <c r="O1360" s="3" t="s">
        <v>742</v>
      </c>
      <c r="P1360" s="4">
        <v>15851.0</v>
      </c>
      <c r="Q1360" s="3" t="s">
        <v>49</v>
      </c>
      <c r="S1360" s="3" t="s">
        <v>34</v>
      </c>
    </row>
    <row r="1361">
      <c r="A1361" s="2">
        <v>42318.71487268519</v>
      </c>
      <c r="B1361" s="3">
        <v>44.0</v>
      </c>
      <c r="C1361" s="3" t="s">
        <v>19</v>
      </c>
      <c r="D1361" s="3">
        <v>51.0</v>
      </c>
      <c r="E1361" s="3" t="s">
        <v>87</v>
      </c>
      <c r="F1361" s="3">
        <v>8.0</v>
      </c>
      <c r="G1361" s="3">
        <v>10.0</v>
      </c>
      <c r="H1361" s="3" t="s">
        <v>1806</v>
      </c>
      <c r="I1361" s="3" t="s">
        <v>1807</v>
      </c>
      <c r="J1361" s="3" t="s">
        <v>1808</v>
      </c>
      <c r="K1361" s="3" t="s">
        <v>24</v>
      </c>
      <c r="L1361" s="3">
        <v>15.0</v>
      </c>
      <c r="M1361" s="3" t="s">
        <v>25</v>
      </c>
      <c r="N1361" s="3" t="s">
        <v>1854</v>
      </c>
      <c r="O1361" s="3" t="s">
        <v>1016</v>
      </c>
      <c r="P1361" s="4">
        <v>31409.0</v>
      </c>
      <c r="Q1361" s="3" t="s">
        <v>132</v>
      </c>
      <c r="S1361" s="3" t="s">
        <v>34</v>
      </c>
    </row>
    <row r="1362">
      <c r="A1362" s="2">
        <v>42318.71487268519</v>
      </c>
      <c r="B1362" s="3">
        <v>44.0</v>
      </c>
      <c r="C1362" s="3" t="s">
        <v>19</v>
      </c>
      <c r="D1362" s="3">
        <v>51.0</v>
      </c>
      <c r="E1362" s="3" t="s">
        <v>87</v>
      </c>
      <c r="F1362" s="3">
        <v>8.0</v>
      </c>
      <c r="G1362" s="3">
        <v>10.0</v>
      </c>
      <c r="H1362" s="3" t="s">
        <v>1806</v>
      </c>
      <c r="I1362" s="3" t="s">
        <v>1807</v>
      </c>
      <c r="J1362" s="3" t="s">
        <v>1808</v>
      </c>
      <c r="K1362" s="3" t="s">
        <v>24</v>
      </c>
      <c r="L1362" s="3">
        <v>16.0</v>
      </c>
      <c r="M1362" s="3" t="s">
        <v>30</v>
      </c>
      <c r="N1362" s="3" t="s">
        <v>1855</v>
      </c>
      <c r="O1362" s="3" t="s">
        <v>1856</v>
      </c>
      <c r="P1362" s="4">
        <v>22911.0</v>
      </c>
      <c r="Q1362" s="3" t="s">
        <v>75</v>
      </c>
      <c r="S1362" s="3" t="s">
        <v>34</v>
      </c>
    </row>
    <row r="1363">
      <c r="A1363" s="2">
        <v>42318.71487268519</v>
      </c>
      <c r="B1363" s="3">
        <v>44.0</v>
      </c>
      <c r="C1363" s="3" t="s">
        <v>19</v>
      </c>
      <c r="D1363" s="3">
        <v>51.0</v>
      </c>
      <c r="E1363" s="3" t="s">
        <v>87</v>
      </c>
      <c r="F1363" s="3">
        <v>8.0</v>
      </c>
      <c r="G1363" s="3">
        <v>10.0</v>
      </c>
      <c r="H1363" s="3" t="s">
        <v>1806</v>
      </c>
      <c r="I1363" s="3" t="s">
        <v>1807</v>
      </c>
      <c r="J1363" s="3" t="s">
        <v>1808</v>
      </c>
      <c r="K1363" s="3" t="s">
        <v>24</v>
      </c>
      <c r="L1363" s="3">
        <v>17.0</v>
      </c>
      <c r="M1363" s="3" t="s">
        <v>25</v>
      </c>
      <c r="N1363" s="3" t="s">
        <v>318</v>
      </c>
      <c r="O1363" s="3" t="s">
        <v>458</v>
      </c>
      <c r="P1363" s="4">
        <v>33123.0</v>
      </c>
      <c r="Q1363" s="3" t="s">
        <v>132</v>
      </c>
      <c r="S1363" s="3" t="s">
        <v>34</v>
      </c>
    </row>
    <row r="1364">
      <c r="A1364" s="2">
        <v>42318.71487268519</v>
      </c>
      <c r="B1364" s="3">
        <v>44.0</v>
      </c>
      <c r="C1364" s="3" t="s">
        <v>19</v>
      </c>
      <c r="D1364" s="3">
        <v>51.0</v>
      </c>
      <c r="E1364" s="3" t="s">
        <v>87</v>
      </c>
      <c r="F1364" s="3">
        <v>8.0</v>
      </c>
      <c r="G1364" s="3">
        <v>10.0</v>
      </c>
      <c r="H1364" s="3" t="s">
        <v>1806</v>
      </c>
      <c r="I1364" s="3" t="s">
        <v>1807</v>
      </c>
      <c r="J1364" s="3" t="s">
        <v>1808</v>
      </c>
      <c r="K1364" s="3" t="s">
        <v>24</v>
      </c>
      <c r="L1364" s="3">
        <v>18.0</v>
      </c>
      <c r="M1364" s="3" t="s">
        <v>30</v>
      </c>
      <c r="N1364" s="3" t="s">
        <v>1857</v>
      </c>
      <c r="O1364" s="3" t="s">
        <v>633</v>
      </c>
      <c r="P1364" s="4">
        <v>21217.0</v>
      </c>
      <c r="Q1364" s="3" t="s">
        <v>132</v>
      </c>
      <c r="S1364" s="3" t="s">
        <v>34</v>
      </c>
    </row>
    <row r="1365">
      <c r="A1365" s="2">
        <v>42318.71487268519</v>
      </c>
      <c r="B1365" s="3">
        <v>44.0</v>
      </c>
      <c r="C1365" s="3" t="s">
        <v>19</v>
      </c>
      <c r="D1365" s="3">
        <v>51.0</v>
      </c>
      <c r="E1365" s="3" t="s">
        <v>87</v>
      </c>
      <c r="F1365" s="3">
        <v>8.0</v>
      </c>
      <c r="G1365" s="3">
        <v>10.0</v>
      </c>
      <c r="H1365" s="3" t="s">
        <v>1806</v>
      </c>
      <c r="I1365" s="3" t="s">
        <v>1807</v>
      </c>
      <c r="J1365" s="3" t="s">
        <v>1808</v>
      </c>
      <c r="K1365" s="3" t="s">
        <v>24</v>
      </c>
      <c r="L1365" s="3">
        <v>19.0</v>
      </c>
      <c r="M1365" s="3" t="s">
        <v>25</v>
      </c>
      <c r="N1365" s="3" t="s">
        <v>1858</v>
      </c>
      <c r="O1365" s="3" t="s">
        <v>1859</v>
      </c>
      <c r="P1365" s="4">
        <v>18435.0</v>
      </c>
      <c r="Q1365" s="3" t="s">
        <v>113</v>
      </c>
      <c r="S1365" s="3" t="s">
        <v>34</v>
      </c>
    </row>
    <row r="1366">
      <c r="A1366" s="2">
        <v>42318.71487268519</v>
      </c>
      <c r="B1366" s="3">
        <v>44.0</v>
      </c>
      <c r="C1366" s="3" t="s">
        <v>19</v>
      </c>
      <c r="D1366" s="3">
        <v>52.0</v>
      </c>
      <c r="E1366" s="3" t="s">
        <v>130</v>
      </c>
      <c r="F1366" s="3">
        <v>8.0</v>
      </c>
      <c r="G1366" s="3">
        <v>10.0</v>
      </c>
      <c r="H1366" s="3" t="s">
        <v>1806</v>
      </c>
      <c r="I1366" s="3" t="s">
        <v>1807</v>
      </c>
      <c r="J1366" s="3" t="s">
        <v>1808</v>
      </c>
      <c r="K1366" s="3" t="s">
        <v>24</v>
      </c>
      <c r="L1366" s="3">
        <v>1.0</v>
      </c>
      <c r="M1366" s="3" t="s">
        <v>25</v>
      </c>
      <c r="N1366" s="3" t="s">
        <v>1860</v>
      </c>
      <c r="O1366" s="3" t="s">
        <v>36</v>
      </c>
      <c r="P1366" s="4">
        <v>27286.0</v>
      </c>
      <c r="Q1366" s="3" t="s">
        <v>72</v>
      </c>
      <c r="S1366" s="3" t="s">
        <v>34</v>
      </c>
    </row>
    <row r="1367">
      <c r="A1367" s="2">
        <v>42318.71487268519</v>
      </c>
      <c r="B1367" s="3">
        <v>44.0</v>
      </c>
      <c r="C1367" s="3" t="s">
        <v>19</v>
      </c>
      <c r="D1367" s="3">
        <v>52.0</v>
      </c>
      <c r="E1367" s="3" t="s">
        <v>130</v>
      </c>
      <c r="F1367" s="3">
        <v>8.0</v>
      </c>
      <c r="G1367" s="3">
        <v>10.0</v>
      </c>
      <c r="H1367" s="3" t="s">
        <v>1806</v>
      </c>
      <c r="I1367" s="3" t="s">
        <v>1807</v>
      </c>
      <c r="J1367" s="3" t="s">
        <v>1808</v>
      </c>
      <c r="K1367" s="3" t="s">
        <v>24</v>
      </c>
      <c r="L1367" s="3">
        <v>2.0</v>
      </c>
      <c r="M1367" s="3" t="s">
        <v>30</v>
      </c>
      <c r="N1367" s="3" t="s">
        <v>1861</v>
      </c>
      <c r="O1367" s="3" t="s">
        <v>299</v>
      </c>
      <c r="P1367" s="4">
        <v>20366.0</v>
      </c>
      <c r="Q1367" s="3" t="s">
        <v>105</v>
      </c>
      <c r="S1367" s="3" t="s">
        <v>34</v>
      </c>
    </row>
    <row r="1368">
      <c r="A1368" s="2">
        <v>42318.71487268519</v>
      </c>
      <c r="B1368" s="3">
        <v>44.0</v>
      </c>
      <c r="C1368" s="3" t="s">
        <v>19</v>
      </c>
      <c r="D1368" s="3">
        <v>52.0</v>
      </c>
      <c r="E1368" s="3" t="s">
        <v>130</v>
      </c>
      <c r="F1368" s="3">
        <v>8.0</v>
      </c>
      <c r="G1368" s="3">
        <v>10.0</v>
      </c>
      <c r="H1368" s="3" t="s">
        <v>1806</v>
      </c>
      <c r="I1368" s="3" t="s">
        <v>1807</v>
      </c>
      <c r="J1368" s="3" t="s">
        <v>1808</v>
      </c>
      <c r="K1368" s="3" t="s">
        <v>24</v>
      </c>
      <c r="L1368" s="3">
        <v>3.0</v>
      </c>
      <c r="M1368" s="3" t="s">
        <v>25</v>
      </c>
      <c r="N1368" s="3" t="s">
        <v>1862</v>
      </c>
      <c r="O1368" s="3" t="s">
        <v>1819</v>
      </c>
      <c r="P1368" s="4">
        <v>17689.0</v>
      </c>
      <c r="Q1368" s="3" t="s">
        <v>145</v>
      </c>
      <c r="S1368" s="3" t="s">
        <v>34</v>
      </c>
    </row>
    <row r="1369">
      <c r="A1369" s="2">
        <v>42318.71487268519</v>
      </c>
      <c r="B1369" s="3">
        <v>44.0</v>
      </c>
      <c r="C1369" s="3" t="s">
        <v>19</v>
      </c>
      <c r="D1369" s="3">
        <v>52.0</v>
      </c>
      <c r="E1369" s="3" t="s">
        <v>130</v>
      </c>
      <c r="F1369" s="3">
        <v>8.0</v>
      </c>
      <c r="G1369" s="3">
        <v>10.0</v>
      </c>
      <c r="H1369" s="3" t="s">
        <v>1806</v>
      </c>
      <c r="I1369" s="3" t="s">
        <v>1807</v>
      </c>
      <c r="J1369" s="3" t="s">
        <v>1808</v>
      </c>
      <c r="K1369" s="3" t="s">
        <v>24</v>
      </c>
      <c r="L1369" s="3">
        <v>4.0</v>
      </c>
      <c r="M1369" s="3" t="s">
        <v>30</v>
      </c>
      <c r="N1369" s="3" t="s">
        <v>1540</v>
      </c>
      <c r="O1369" s="3" t="s">
        <v>51</v>
      </c>
      <c r="P1369" s="4">
        <v>29115.0</v>
      </c>
      <c r="Q1369" s="3" t="s">
        <v>37</v>
      </c>
      <c r="S1369" s="3" t="s">
        <v>34</v>
      </c>
    </row>
    <row r="1370">
      <c r="A1370" s="2">
        <v>42318.71487268519</v>
      </c>
      <c r="B1370" s="3">
        <v>44.0</v>
      </c>
      <c r="C1370" s="3" t="s">
        <v>19</v>
      </c>
      <c r="D1370" s="3">
        <v>52.0</v>
      </c>
      <c r="E1370" s="3" t="s">
        <v>130</v>
      </c>
      <c r="F1370" s="3">
        <v>8.0</v>
      </c>
      <c r="G1370" s="3">
        <v>10.0</v>
      </c>
      <c r="H1370" s="3" t="s">
        <v>1806</v>
      </c>
      <c r="I1370" s="3" t="s">
        <v>1807</v>
      </c>
      <c r="J1370" s="3" t="s">
        <v>1808</v>
      </c>
      <c r="K1370" s="3" t="s">
        <v>24</v>
      </c>
      <c r="L1370" s="3">
        <v>5.0</v>
      </c>
      <c r="M1370" s="3" t="s">
        <v>25</v>
      </c>
      <c r="N1370" s="3" t="s">
        <v>1682</v>
      </c>
      <c r="O1370" s="3" t="s">
        <v>1267</v>
      </c>
      <c r="P1370" s="4">
        <v>21140.0</v>
      </c>
      <c r="Q1370" s="3" t="s">
        <v>1454</v>
      </c>
      <c r="S1370" s="3" t="s">
        <v>34</v>
      </c>
    </row>
    <row r="1371">
      <c r="A1371" s="2">
        <v>42318.71487268519</v>
      </c>
      <c r="B1371" s="3">
        <v>44.0</v>
      </c>
      <c r="C1371" s="3" t="s">
        <v>19</v>
      </c>
      <c r="D1371" s="3">
        <v>52.0</v>
      </c>
      <c r="E1371" s="3" t="s">
        <v>130</v>
      </c>
      <c r="F1371" s="3">
        <v>8.0</v>
      </c>
      <c r="G1371" s="3">
        <v>10.0</v>
      </c>
      <c r="H1371" s="3" t="s">
        <v>1806</v>
      </c>
      <c r="I1371" s="3" t="s">
        <v>1807</v>
      </c>
      <c r="J1371" s="3" t="s">
        <v>1808</v>
      </c>
      <c r="K1371" s="3" t="s">
        <v>24</v>
      </c>
      <c r="L1371" s="3">
        <v>6.0</v>
      </c>
      <c r="M1371" s="3" t="s">
        <v>30</v>
      </c>
      <c r="N1371" s="3" t="s">
        <v>1863</v>
      </c>
      <c r="O1371" s="3" t="s">
        <v>1864</v>
      </c>
      <c r="P1371" s="4">
        <v>19884.0</v>
      </c>
      <c r="Q1371" s="3" t="s">
        <v>113</v>
      </c>
      <c r="S1371" s="3" t="s">
        <v>34</v>
      </c>
    </row>
    <row r="1372">
      <c r="A1372" s="2">
        <v>42318.71487268519</v>
      </c>
      <c r="B1372" s="3">
        <v>44.0</v>
      </c>
      <c r="C1372" s="3" t="s">
        <v>19</v>
      </c>
      <c r="D1372" s="3">
        <v>52.0</v>
      </c>
      <c r="E1372" s="3" t="s">
        <v>130</v>
      </c>
      <c r="F1372" s="3">
        <v>8.0</v>
      </c>
      <c r="G1372" s="3">
        <v>10.0</v>
      </c>
      <c r="H1372" s="3" t="s">
        <v>1806</v>
      </c>
      <c r="I1372" s="3" t="s">
        <v>1807</v>
      </c>
      <c r="J1372" s="3" t="s">
        <v>1808</v>
      </c>
      <c r="K1372" s="3" t="s">
        <v>24</v>
      </c>
      <c r="L1372" s="3">
        <v>7.0</v>
      </c>
      <c r="M1372" s="3" t="s">
        <v>25</v>
      </c>
      <c r="N1372" s="3" t="s">
        <v>524</v>
      </c>
      <c r="O1372" s="3" t="s">
        <v>570</v>
      </c>
      <c r="P1372" s="4">
        <v>19192.0</v>
      </c>
      <c r="Q1372" s="3" t="s">
        <v>113</v>
      </c>
      <c r="S1372" s="3" t="s">
        <v>34</v>
      </c>
    </row>
    <row r="1373">
      <c r="A1373" s="2">
        <v>42318.71487268519</v>
      </c>
      <c r="B1373" s="3">
        <v>44.0</v>
      </c>
      <c r="C1373" s="3" t="s">
        <v>19</v>
      </c>
      <c r="D1373" s="3">
        <v>52.0</v>
      </c>
      <c r="E1373" s="3" t="s">
        <v>130</v>
      </c>
      <c r="F1373" s="3">
        <v>8.0</v>
      </c>
      <c r="G1373" s="3">
        <v>10.0</v>
      </c>
      <c r="H1373" s="3" t="s">
        <v>1806</v>
      </c>
      <c r="I1373" s="3" t="s">
        <v>1807</v>
      </c>
      <c r="J1373" s="3" t="s">
        <v>1808</v>
      </c>
      <c r="K1373" s="3" t="s">
        <v>24</v>
      </c>
      <c r="L1373" s="3">
        <v>8.0</v>
      </c>
      <c r="M1373" s="3" t="s">
        <v>30</v>
      </c>
      <c r="N1373" s="3" t="s">
        <v>318</v>
      </c>
      <c r="O1373" s="3" t="s">
        <v>1865</v>
      </c>
      <c r="P1373" s="4">
        <v>20521.0</v>
      </c>
      <c r="Q1373" s="3" t="s">
        <v>79</v>
      </c>
      <c r="S1373" s="3" t="s">
        <v>34</v>
      </c>
    </row>
    <row r="1374">
      <c r="A1374" s="2">
        <v>42318.71487268519</v>
      </c>
      <c r="B1374" s="3">
        <v>44.0</v>
      </c>
      <c r="C1374" s="3" t="s">
        <v>19</v>
      </c>
      <c r="D1374" s="3">
        <v>54.0</v>
      </c>
      <c r="E1374" s="3" t="s">
        <v>146</v>
      </c>
      <c r="F1374" s="3">
        <v>8.0</v>
      </c>
      <c r="G1374" s="3">
        <v>10.0</v>
      </c>
      <c r="H1374" s="3" t="s">
        <v>1806</v>
      </c>
      <c r="I1374" s="3" t="s">
        <v>1807</v>
      </c>
      <c r="J1374" s="3" t="s">
        <v>1808</v>
      </c>
      <c r="K1374" s="3" t="s">
        <v>24</v>
      </c>
      <c r="L1374" s="3">
        <v>1.0</v>
      </c>
      <c r="M1374" s="3" t="s">
        <v>25</v>
      </c>
      <c r="N1374" s="3" t="s">
        <v>1866</v>
      </c>
      <c r="O1374" s="3" t="s">
        <v>862</v>
      </c>
      <c r="P1374" s="4">
        <v>31889.0</v>
      </c>
      <c r="Q1374" s="3" t="s">
        <v>110</v>
      </c>
      <c r="S1374" s="3" t="s">
        <v>34</v>
      </c>
    </row>
    <row r="1375">
      <c r="A1375" s="2">
        <v>42318.71487268519</v>
      </c>
      <c r="B1375" s="3">
        <v>44.0</v>
      </c>
      <c r="C1375" s="3" t="s">
        <v>19</v>
      </c>
      <c r="D1375" s="3">
        <v>54.0</v>
      </c>
      <c r="E1375" s="3" t="s">
        <v>146</v>
      </c>
      <c r="F1375" s="3">
        <v>8.0</v>
      </c>
      <c r="G1375" s="3">
        <v>10.0</v>
      </c>
      <c r="H1375" s="3" t="s">
        <v>1806</v>
      </c>
      <c r="I1375" s="3" t="s">
        <v>1807</v>
      </c>
      <c r="J1375" s="3" t="s">
        <v>1808</v>
      </c>
      <c r="K1375" s="3" t="s">
        <v>24</v>
      </c>
      <c r="L1375" s="3">
        <v>2.0</v>
      </c>
      <c r="M1375" s="3" t="s">
        <v>30</v>
      </c>
      <c r="N1375" s="3" t="s">
        <v>1867</v>
      </c>
      <c r="O1375" s="3" t="s">
        <v>1868</v>
      </c>
      <c r="P1375" s="4">
        <v>34601.0</v>
      </c>
      <c r="Q1375" s="3" t="s">
        <v>191</v>
      </c>
      <c r="S1375" s="3" t="s">
        <v>34</v>
      </c>
    </row>
    <row r="1376">
      <c r="A1376" s="2">
        <v>42318.71487268519</v>
      </c>
      <c r="B1376" s="3">
        <v>44.0</v>
      </c>
      <c r="C1376" s="3" t="s">
        <v>19</v>
      </c>
      <c r="D1376" s="3">
        <v>54.0</v>
      </c>
      <c r="E1376" s="3" t="s">
        <v>146</v>
      </c>
      <c r="F1376" s="3">
        <v>8.0</v>
      </c>
      <c r="G1376" s="3">
        <v>10.0</v>
      </c>
      <c r="H1376" s="3" t="s">
        <v>1806</v>
      </c>
      <c r="I1376" s="3" t="s">
        <v>1807</v>
      </c>
      <c r="J1376" s="3" t="s">
        <v>1808</v>
      </c>
      <c r="K1376" s="3" t="s">
        <v>24</v>
      </c>
      <c r="L1376" s="3">
        <v>3.0</v>
      </c>
      <c r="M1376" s="3" t="s">
        <v>25</v>
      </c>
      <c r="N1376" s="3" t="s">
        <v>1869</v>
      </c>
      <c r="O1376" s="3" t="s">
        <v>1870</v>
      </c>
      <c r="P1376" s="4">
        <v>33915.0</v>
      </c>
      <c r="Q1376" s="3" t="s">
        <v>153</v>
      </c>
      <c r="S1376" s="3" t="s">
        <v>34</v>
      </c>
    </row>
    <row r="1377">
      <c r="A1377" s="2">
        <v>42318.71487268519</v>
      </c>
      <c r="B1377" s="3">
        <v>44.0</v>
      </c>
      <c r="C1377" s="3" t="s">
        <v>19</v>
      </c>
      <c r="D1377" s="3">
        <v>54.0</v>
      </c>
      <c r="E1377" s="3" t="s">
        <v>146</v>
      </c>
      <c r="F1377" s="3">
        <v>8.0</v>
      </c>
      <c r="G1377" s="3">
        <v>10.0</v>
      </c>
      <c r="H1377" s="3" t="s">
        <v>1806</v>
      </c>
      <c r="I1377" s="3" t="s">
        <v>1807</v>
      </c>
      <c r="J1377" s="3" t="s">
        <v>1808</v>
      </c>
      <c r="K1377" s="3" t="s">
        <v>24</v>
      </c>
      <c r="L1377" s="3">
        <v>4.0</v>
      </c>
      <c r="M1377" s="3" t="s">
        <v>30</v>
      </c>
      <c r="N1377" s="3" t="s">
        <v>1445</v>
      </c>
      <c r="O1377" s="3" t="s">
        <v>1871</v>
      </c>
      <c r="P1377" s="4">
        <v>23332.0</v>
      </c>
      <c r="Q1377" s="3" t="s">
        <v>132</v>
      </c>
      <c r="S1377" s="3" t="s">
        <v>34</v>
      </c>
    </row>
    <row r="1378">
      <c r="A1378" s="2">
        <v>42318.71487268519</v>
      </c>
      <c r="B1378" s="3">
        <v>44.0</v>
      </c>
      <c r="C1378" s="3" t="s">
        <v>19</v>
      </c>
      <c r="D1378" s="3">
        <v>54.0</v>
      </c>
      <c r="E1378" s="3" t="s">
        <v>146</v>
      </c>
      <c r="F1378" s="3">
        <v>8.0</v>
      </c>
      <c r="G1378" s="3">
        <v>10.0</v>
      </c>
      <c r="H1378" s="3" t="s">
        <v>1806</v>
      </c>
      <c r="I1378" s="3" t="s">
        <v>1807</v>
      </c>
      <c r="J1378" s="3" t="s">
        <v>1808</v>
      </c>
      <c r="K1378" s="3" t="s">
        <v>24</v>
      </c>
      <c r="L1378" s="3">
        <v>5.0</v>
      </c>
      <c r="M1378" s="3" t="s">
        <v>25</v>
      </c>
      <c r="N1378" s="3" t="s">
        <v>1872</v>
      </c>
      <c r="O1378" s="3" t="s">
        <v>1873</v>
      </c>
      <c r="P1378" s="4">
        <v>32912.0</v>
      </c>
      <c r="Q1378" s="3" t="s">
        <v>191</v>
      </c>
      <c r="S1378" s="3" t="s">
        <v>34</v>
      </c>
    </row>
    <row r="1379">
      <c r="A1379" s="2">
        <v>42318.71487268519</v>
      </c>
      <c r="B1379" s="3">
        <v>44.0</v>
      </c>
      <c r="C1379" s="3" t="s">
        <v>19</v>
      </c>
      <c r="D1379" s="3">
        <v>54.0</v>
      </c>
      <c r="E1379" s="3" t="s">
        <v>146</v>
      </c>
      <c r="F1379" s="3">
        <v>8.0</v>
      </c>
      <c r="G1379" s="3">
        <v>10.0</v>
      </c>
      <c r="H1379" s="3" t="s">
        <v>1806</v>
      </c>
      <c r="I1379" s="3" t="s">
        <v>1807</v>
      </c>
      <c r="J1379" s="3" t="s">
        <v>1808</v>
      </c>
      <c r="K1379" s="3" t="s">
        <v>24</v>
      </c>
      <c r="L1379" s="3">
        <v>6.0</v>
      </c>
      <c r="M1379" s="3" t="s">
        <v>30</v>
      </c>
      <c r="N1379" s="3" t="s">
        <v>1874</v>
      </c>
      <c r="O1379" s="3" t="s">
        <v>560</v>
      </c>
      <c r="P1379" s="4">
        <v>17910.0</v>
      </c>
      <c r="Q1379" s="3" t="s">
        <v>49</v>
      </c>
      <c r="S1379" s="3" t="s">
        <v>34</v>
      </c>
    </row>
    <row r="1380">
      <c r="A1380" s="2">
        <v>42318.71487268519</v>
      </c>
      <c r="B1380" s="3">
        <v>44.0</v>
      </c>
      <c r="C1380" s="3" t="s">
        <v>19</v>
      </c>
      <c r="D1380" s="3">
        <v>54.0</v>
      </c>
      <c r="E1380" s="3" t="s">
        <v>146</v>
      </c>
      <c r="F1380" s="3">
        <v>8.0</v>
      </c>
      <c r="G1380" s="3">
        <v>10.0</v>
      </c>
      <c r="H1380" s="3" t="s">
        <v>1806</v>
      </c>
      <c r="I1380" s="3" t="s">
        <v>1807</v>
      </c>
      <c r="J1380" s="3" t="s">
        <v>1808</v>
      </c>
      <c r="K1380" s="3" t="s">
        <v>24</v>
      </c>
      <c r="L1380" s="3">
        <v>7.0</v>
      </c>
      <c r="M1380" s="3" t="s">
        <v>25</v>
      </c>
      <c r="N1380" s="3" t="s">
        <v>1875</v>
      </c>
      <c r="O1380" s="3" t="s">
        <v>551</v>
      </c>
      <c r="P1380" s="4">
        <v>33179.0</v>
      </c>
      <c r="Q1380" s="3" t="s">
        <v>191</v>
      </c>
      <c r="S1380" s="3" t="s">
        <v>34</v>
      </c>
    </row>
    <row r="1381">
      <c r="A1381" s="2">
        <v>42318.71487268519</v>
      </c>
      <c r="B1381" s="3">
        <v>44.0</v>
      </c>
      <c r="C1381" s="3" t="s">
        <v>19</v>
      </c>
      <c r="D1381" s="3">
        <v>54.0</v>
      </c>
      <c r="E1381" s="3" t="s">
        <v>146</v>
      </c>
      <c r="F1381" s="3">
        <v>8.0</v>
      </c>
      <c r="G1381" s="3">
        <v>10.0</v>
      </c>
      <c r="H1381" s="3" t="s">
        <v>1806</v>
      </c>
      <c r="I1381" s="3" t="s">
        <v>1807</v>
      </c>
      <c r="J1381" s="3" t="s">
        <v>1808</v>
      </c>
      <c r="K1381" s="3" t="s">
        <v>24</v>
      </c>
      <c r="L1381" s="3">
        <v>8.0</v>
      </c>
      <c r="M1381" s="3" t="s">
        <v>30</v>
      </c>
      <c r="N1381" s="3" t="s">
        <v>559</v>
      </c>
      <c r="O1381" s="3" t="s">
        <v>1876</v>
      </c>
      <c r="P1381" s="4">
        <v>21667.0</v>
      </c>
      <c r="Q1381" s="3" t="s">
        <v>52</v>
      </c>
      <c r="S1381" s="3" t="s">
        <v>34</v>
      </c>
    </row>
    <row r="1382">
      <c r="A1382" s="2">
        <v>42318.71487268519</v>
      </c>
      <c r="B1382" s="3">
        <v>44.0</v>
      </c>
      <c r="C1382" s="3" t="s">
        <v>19</v>
      </c>
      <c r="D1382" s="3">
        <v>54.0</v>
      </c>
      <c r="E1382" s="3" t="s">
        <v>146</v>
      </c>
      <c r="F1382" s="3">
        <v>8.0</v>
      </c>
      <c r="G1382" s="3">
        <v>10.0</v>
      </c>
      <c r="H1382" s="3" t="s">
        <v>1806</v>
      </c>
      <c r="I1382" s="3" t="s">
        <v>1807</v>
      </c>
      <c r="J1382" s="3" t="s">
        <v>1808</v>
      </c>
      <c r="K1382" s="3" t="s">
        <v>24</v>
      </c>
      <c r="L1382" s="3">
        <v>9.0</v>
      </c>
      <c r="M1382" s="3" t="s">
        <v>25</v>
      </c>
      <c r="N1382" s="3" t="s">
        <v>1877</v>
      </c>
      <c r="O1382" s="3" t="s">
        <v>536</v>
      </c>
      <c r="P1382" s="4">
        <v>18464.0</v>
      </c>
      <c r="Q1382" s="3" t="s">
        <v>113</v>
      </c>
      <c r="S1382" s="3" t="s">
        <v>34</v>
      </c>
    </row>
    <row r="1383">
      <c r="A1383" s="2">
        <v>42318.71487268519</v>
      </c>
      <c r="B1383" s="3">
        <v>44.0</v>
      </c>
      <c r="C1383" s="3" t="s">
        <v>19</v>
      </c>
      <c r="D1383" s="3">
        <v>54.0</v>
      </c>
      <c r="E1383" s="3" t="s">
        <v>146</v>
      </c>
      <c r="F1383" s="3">
        <v>8.0</v>
      </c>
      <c r="G1383" s="3">
        <v>10.0</v>
      </c>
      <c r="H1383" s="3" t="s">
        <v>1806</v>
      </c>
      <c r="I1383" s="3" t="s">
        <v>1807</v>
      </c>
      <c r="J1383" s="3" t="s">
        <v>1808</v>
      </c>
      <c r="K1383" s="3" t="s">
        <v>24</v>
      </c>
      <c r="L1383" s="3">
        <v>10.0</v>
      </c>
      <c r="M1383" s="3" t="s">
        <v>30</v>
      </c>
      <c r="N1383" s="3" t="s">
        <v>1878</v>
      </c>
      <c r="O1383" s="3" t="s">
        <v>1879</v>
      </c>
      <c r="P1383" s="4">
        <v>29213.0</v>
      </c>
      <c r="Q1383" s="3" t="s">
        <v>132</v>
      </c>
      <c r="S1383" s="3" t="s">
        <v>34</v>
      </c>
    </row>
    <row r="1384">
      <c r="A1384" s="2">
        <v>42318.71487268519</v>
      </c>
      <c r="B1384" s="3">
        <v>44.0</v>
      </c>
      <c r="C1384" s="3" t="s">
        <v>19</v>
      </c>
      <c r="D1384" s="3">
        <v>54.0</v>
      </c>
      <c r="E1384" s="3" t="s">
        <v>146</v>
      </c>
      <c r="F1384" s="3">
        <v>8.0</v>
      </c>
      <c r="G1384" s="3">
        <v>10.0</v>
      </c>
      <c r="H1384" s="3" t="s">
        <v>1806</v>
      </c>
      <c r="I1384" s="3" t="s">
        <v>1807</v>
      </c>
      <c r="J1384" s="3" t="s">
        <v>1808</v>
      </c>
      <c r="K1384" s="3" t="s">
        <v>24</v>
      </c>
      <c r="L1384" s="3">
        <v>11.0</v>
      </c>
      <c r="M1384" s="3" t="s">
        <v>25</v>
      </c>
      <c r="N1384" s="3" t="s">
        <v>1880</v>
      </c>
      <c r="O1384" s="3" t="s">
        <v>102</v>
      </c>
      <c r="P1384" s="4">
        <v>26128.0</v>
      </c>
      <c r="Q1384" s="3" t="s">
        <v>189</v>
      </c>
      <c r="S1384" s="3" t="s">
        <v>34</v>
      </c>
    </row>
    <row r="1385">
      <c r="A1385" s="2">
        <v>42318.71487268519</v>
      </c>
      <c r="B1385" s="3">
        <v>44.0</v>
      </c>
      <c r="C1385" s="3" t="s">
        <v>19</v>
      </c>
      <c r="D1385" s="3">
        <v>54.0</v>
      </c>
      <c r="E1385" s="3" t="s">
        <v>146</v>
      </c>
      <c r="F1385" s="3">
        <v>8.0</v>
      </c>
      <c r="G1385" s="3">
        <v>10.0</v>
      </c>
      <c r="H1385" s="3" t="s">
        <v>1806</v>
      </c>
      <c r="I1385" s="3" t="s">
        <v>1807</v>
      </c>
      <c r="J1385" s="3" t="s">
        <v>1808</v>
      </c>
      <c r="K1385" s="3" t="s">
        <v>24</v>
      </c>
      <c r="L1385" s="3">
        <v>12.0</v>
      </c>
      <c r="M1385" s="3" t="s">
        <v>30</v>
      </c>
      <c r="N1385" s="3" t="s">
        <v>1881</v>
      </c>
      <c r="O1385" s="3" t="s">
        <v>1356</v>
      </c>
      <c r="P1385" s="4">
        <v>21128.0</v>
      </c>
      <c r="Q1385" s="3" t="s">
        <v>43</v>
      </c>
      <c r="S1385" s="3" t="s">
        <v>34</v>
      </c>
    </row>
    <row r="1386">
      <c r="A1386" s="2">
        <v>42318.71487268519</v>
      </c>
      <c r="B1386" s="3">
        <v>44.0</v>
      </c>
      <c r="C1386" s="3" t="s">
        <v>19</v>
      </c>
      <c r="D1386" s="3">
        <v>54.0</v>
      </c>
      <c r="E1386" s="3" t="s">
        <v>146</v>
      </c>
      <c r="F1386" s="3">
        <v>8.0</v>
      </c>
      <c r="G1386" s="3">
        <v>10.0</v>
      </c>
      <c r="H1386" s="3" t="s">
        <v>1806</v>
      </c>
      <c r="I1386" s="3" t="s">
        <v>1807</v>
      </c>
      <c r="J1386" s="3" t="s">
        <v>1808</v>
      </c>
      <c r="K1386" s="3" t="s">
        <v>24</v>
      </c>
      <c r="L1386" s="3">
        <v>13.0</v>
      </c>
      <c r="M1386" s="3" t="s">
        <v>25</v>
      </c>
      <c r="N1386" s="3" t="s">
        <v>1882</v>
      </c>
      <c r="O1386" s="3" t="s">
        <v>371</v>
      </c>
      <c r="P1386" s="4">
        <v>21971.0</v>
      </c>
      <c r="Q1386" s="3" t="s">
        <v>105</v>
      </c>
      <c r="S1386" s="3" t="s">
        <v>34</v>
      </c>
    </row>
    <row r="1387">
      <c r="A1387" s="2">
        <v>42318.71487268519</v>
      </c>
      <c r="B1387" s="3">
        <v>44.0</v>
      </c>
      <c r="C1387" s="3" t="s">
        <v>19</v>
      </c>
      <c r="D1387" s="3">
        <v>54.0</v>
      </c>
      <c r="E1387" s="3" t="s">
        <v>146</v>
      </c>
      <c r="F1387" s="3">
        <v>8.0</v>
      </c>
      <c r="G1387" s="3">
        <v>10.0</v>
      </c>
      <c r="H1387" s="3" t="s">
        <v>1806</v>
      </c>
      <c r="I1387" s="3" t="s">
        <v>1807</v>
      </c>
      <c r="J1387" s="3" t="s">
        <v>1808</v>
      </c>
      <c r="K1387" s="3" t="s">
        <v>24</v>
      </c>
      <c r="L1387" s="3">
        <v>14.0</v>
      </c>
      <c r="M1387" s="3" t="s">
        <v>30</v>
      </c>
      <c r="N1387" s="3" t="s">
        <v>1883</v>
      </c>
      <c r="O1387" s="3" t="s">
        <v>368</v>
      </c>
      <c r="P1387" s="4">
        <v>32100.0</v>
      </c>
      <c r="Q1387" s="3" t="s">
        <v>205</v>
      </c>
      <c r="S1387" s="3" t="s">
        <v>34</v>
      </c>
    </row>
    <row r="1388">
      <c r="A1388" s="2">
        <v>42318.71487268519</v>
      </c>
      <c r="B1388" s="3">
        <v>44.0</v>
      </c>
      <c r="C1388" s="3" t="s">
        <v>19</v>
      </c>
      <c r="D1388" s="3">
        <v>54.0</v>
      </c>
      <c r="E1388" s="3" t="s">
        <v>146</v>
      </c>
      <c r="F1388" s="3">
        <v>8.0</v>
      </c>
      <c r="G1388" s="3">
        <v>10.0</v>
      </c>
      <c r="H1388" s="3" t="s">
        <v>1806</v>
      </c>
      <c r="I1388" s="3" t="s">
        <v>1807</v>
      </c>
      <c r="J1388" s="3" t="s">
        <v>1808</v>
      </c>
      <c r="K1388" s="3" t="s">
        <v>24</v>
      </c>
      <c r="L1388" s="3">
        <v>15.0</v>
      </c>
      <c r="M1388" s="3" t="s">
        <v>25</v>
      </c>
      <c r="N1388" s="3" t="s">
        <v>181</v>
      </c>
      <c r="O1388" s="3" t="s">
        <v>218</v>
      </c>
      <c r="P1388" s="4">
        <v>20739.0</v>
      </c>
      <c r="Q1388" s="3" t="s">
        <v>205</v>
      </c>
      <c r="S1388" s="3" t="s">
        <v>34</v>
      </c>
    </row>
    <row r="1389">
      <c r="A1389" s="2">
        <v>42318.71487268519</v>
      </c>
      <c r="B1389" s="3">
        <v>44.0</v>
      </c>
      <c r="C1389" s="3" t="s">
        <v>19</v>
      </c>
      <c r="D1389" s="3">
        <v>54.0</v>
      </c>
      <c r="E1389" s="3" t="s">
        <v>146</v>
      </c>
      <c r="F1389" s="3">
        <v>8.0</v>
      </c>
      <c r="G1389" s="3">
        <v>10.0</v>
      </c>
      <c r="H1389" s="3" t="s">
        <v>1806</v>
      </c>
      <c r="I1389" s="3" t="s">
        <v>1807</v>
      </c>
      <c r="J1389" s="3" t="s">
        <v>1808</v>
      </c>
      <c r="K1389" s="3" t="s">
        <v>24</v>
      </c>
      <c r="L1389" s="3">
        <v>16.0</v>
      </c>
      <c r="M1389" s="3" t="s">
        <v>30</v>
      </c>
      <c r="N1389" s="3" t="s">
        <v>1884</v>
      </c>
      <c r="O1389" s="3" t="s">
        <v>803</v>
      </c>
      <c r="P1389" s="4">
        <v>14267.0</v>
      </c>
      <c r="Q1389" s="3" t="s">
        <v>86</v>
      </c>
      <c r="S1389" s="3" t="s">
        <v>34</v>
      </c>
    </row>
    <row r="1390">
      <c r="A1390" s="2">
        <v>42318.71487268519</v>
      </c>
      <c r="B1390" s="3">
        <v>44.0</v>
      </c>
      <c r="C1390" s="3" t="s">
        <v>19</v>
      </c>
      <c r="D1390" s="3">
        <v>54.0</v>
      </c>
      <c r="E1390" s="3" t="s">
        <v>146</v>
      </c>
      <c r="F1390" s="3">
        <v>8.0</v>
      </c>
      <c r="G1390" s="3">
        <v>10.0</v>
      </c>
      <c r="H1390" s="3" t="s">
        <v>1806</v>
      </c>
      <c r="I1390" s="3" t="s">
        <v>1807</v>
      </c>
      <c r="J1390" s="3" t="s">
        <v>1808</v>
      </c>
      <c r="K1390" s="3" t="s">
        <v>24</v>
      </c>
      <c r="L1390" s="3">
        <v>17.0</v>
      </c>
      <c r="M1390" s="3" t="s">
        <v>25</v>
      </c>
      <c r="N1390" s="3" t="s">
        <v>1885</v>
      </c>
      <c r="O1390" s="3" t="s">
        <v>69</v>
      </c>
      <c r="P1390" s="4">
        <v>20617.0</v>
      </c>
      <c r="Q1390" s="3" t="s">
        <v>28</v>
      </c>
      <c r="S1390" s="3" t="s">
        <v>34</v>
      </c>
    </row>
    <row r="1391">
      <c r="A1391" s="2">
        <v>42318.71487268519</v>
      </c>
      <c r="B1391" s="3">
        <v>44.0</v>
      </c>
      <c r="C1391" s="3" t="s">
        <v>19</v>
      </c>
      <c r="D1391" s="3">
        <v>54.0</v>
      </c>
      <c r="E1391" s="3" t="s">
        <v>146</v>
      </c>
      <c r="F1391" s="3">
        <v>8.0</v>
      </c>
      <c r="G1391" s="3">
        <v>10.0</v>
      </c>
      <c r="H1391" s="3" t="s">
        <v>1806</v>
      </c>
      <c r="I1391" s="3" t="s">
        <v>1807</v>
      </c>
      <c r="J1391" s="3" t="s">
        <v>1808</v>
      </c>
      <c r="K1391" s="3" t="s">
        <v>24</v>
      </c>
      <c r="L1391" s="3">
        <v>18.0</v>
      </c>
      <c r="M1391" s="3" t="s">
        <v>30</v>
      </c>
      <c r="N1391" s="3" t="s">
        <v>1866</v>
      </c>
      <c r="O1391" s="3" t="s">
        <v>249</v>
      </c>
      <c r="P1391" s="4">
        <v>21236.0</v>
      </c>
      <c r="Q1391" s="3" t="s">
        <v>75</v>
      </c>
      <c r="S1391" s="3" t="s">
        <v>34</v>
      </c>
    </row>
    <row r="1392">
      <c r="A1392" s="2">
        <v>42318.71487268519</v>
      </c>
      <c r="B1392" s="3">
        <v>44.0</v>
      </c>
      <c r="C1392" s="3" t="s">
        <v>19</v>
      </c>
      <c r="D1392" s="3">
        <v>54.0</v>
      </c>
      <c r="E1392" s="3" t="s">
        <v>146</v>
      </c>
      <c r="F1392" s="3">
        <v>8.0</v>
      </c>
      <c r="G1392" s="3">
        <v>10.0</v>
      </c>
      <c r="H1392" s="3" t="s">
        <v>1806</v>
      </c>
      <c r="I1392" s="3" t="s">
        <v>1807</v>
      </c>
      <c r="J1392" s="3" t="s">
        <v>1808</v>
      </c>
      <c r="K1392" s="3" t="s">
        <v>24</v>
      </c>
      <c r="L1392" s="3">
        <v>19.0</v>
      </c>
      <c r="M1392" s="3" t="s">
        <v>25</v>
      </c>
      <c r="N1392" s="3" t="s">
        <v>181</v>
      </c>
      <c r="O1392" s="3" t="s">
        <v>319</v>
      </c>
      <c r="P1392" s="4">
        <v>32170.0</v>
      </c>
      <c r="Q1392" s="3" t="s">
        <v>228</v>
      </c>
      <c r="S1392" s="3" t="s">
        <v>34</v>
      </c>
    </row>
    <row r="1393">
      <c r="A1393" s="2">
        <v>42318.71487268519</v>
      </c>
      <c r="B1393" s="3">
        <v>44.0</v>
      </c>
      <c r="C1393" s="3" t="s">
        <v>19</v>
      </c>
      <c r="D1393" s="3">
        <v>54.0</v>
      </c>
      <c r="E1393" s="3" t="s">
        <v>146</v>
      </c>
      <c r="F1393" s="3">
        <v>8.0</v>
      </c>
      <c r="G1393" s="3">
        <v>10.0</v>
      </c>
      <c r="H1393" s="3" t="s">
        <v>1806</v>
      </c>
      <c r="I1393" s="3" t="s">
        <v>1807</v>
      </c>
      <c r="J1393" s="3" t="s">
        <v>1808</v>
      </c>
      <c r="K1393" s="3" t="s">
        <v>24</v>
      </c>
      <c r="L1393" s="3">
        <v>20.0</v>
      </c>
      <c r="M1393" s="3" t="s">
        <v>30</v>
      </c>
      <c r="N1393" s="3" t="s">
        <v>181</v>
      </c>
      <c r="O1393" s="3" t="s">
        <v>497</v>
      </c>
      <c r="P1393" s="4">
        <v>20137.0</v>
      </c>
      <c r="Q1393" s="3" t="s">
        <v>189</v>
      </c>
      <c r="S1393" s="3" t="s">
        <v>34</v>
      </c>
    </row>
    <row r="1394">
      <c r="A1394" s="2">
        <v>42318.71487268519</v>
      </c>
      <c r="B1394" s="3">
        <v>44.0</v>
      </c>
      <c r="C1394" s="3" t="s">
        <v>19</v>
      </c>
      <c r="D1394" s="3">
        <v>54.0</v>
      </c>
      <c r="E1394" s="3" t="s">
        <v>146</v>
      </c>
      <c r="F1394" s="3">
        <v>8.0</v>
      </c>
      <c r="G1394" s="3">
        <v>10.0</v>
      </c>
      <c r="H1394" s="3" t="s">
        <v>1806</v>
      </c>
      <c r="I1394" s="3" t="s">
        <v>1807</v>
      </c>
      <c r="J1394" s="3" t="s">
        <v>1808</v>
      </c>
      <c r="K1394" s="3" t="s">
        <v>24</v>
      </c>
      <c r="L1394" s="3">
        <v>21.0</v>
      </c>
      <c r="M1394" s="3" t="s">
        <v>25</v>
      </c>
      <c r="N1394" s="3" t="s">
        <v>1886</v>
      </c>
      <c r="O1394" s="3" t="s">
        <v>384</v>
      </c>
      <c r="P1394" s="4">
        <v>29999.0</v>
      </c>
      <c r="Q1394" s="3" t="s">
        <v>132</v>
      </c>
      <c r="S1394" s="3" t="s">
        <v>34</v>
      </c>
    </row>
    <row r="1395">
      <c r="A1395" s="2">
        <v>42318.71487268519</v>
      </c>
      <c r="B1395" s="3">
        <v>44.0</v>
      </c>
      <c r="C1395" s="3" t="s">
        <v>19</v>
      </c>
      <c r="D1395" s="3">
        <v>54.0</v>
      </c>
      <c r="E1395" s="3" t="s">
        <v>146</v>
      </c>
      <c r="F1395" s="3">
        <v>8.0</v>
      </c>
      <c r="G1395" s="3">
        <v>10.0</v>
      </c>
      <c r="H1395" s="3" t="s">
        <v>1806</v>
      </c>
      <c r="I1395" s="3" t="s">
        <v>1807</v>
      </c>
      <c r="J1395" s="3" t="s">
        <v>1808</v>
      </c>
      <c r="K1395" s="3" t="s">
        <v>24</v>
      </c>
      <c r="L1395" s="3">
        <v>22.0</v>
      </c>
      <c r="M1395" s="3" t="s">
        <v>30</v>
      </c>
      <c r="N1395" s="3" t="s">
        <v>181</v>
      </c>
      <c r="O1395" s="3" t="s">
        <v>1887</v>
      </c>
      <c r="P1395" s="4">
        <v>30791.0</v>
      </c>
      <c r="Q1395" s="3" t="s">
        <v>205</v>
      </c>
      <c r="S1395" s="3" t="s">
        <v>34</v>
      </c>
    </row>
    <row r="1396">
      <c r="A1396" s="2">
        <v>42318.71487268519</v>
      </c>
      <c r="B1396" s="3">
        <v>44.0</v>
      </c>
      <c r="C1396" s="3" t="s">
        <v>19</v>
      </c>
      <c r="D1396" s="3">
        <v>54.0</v>
      </c>
      <c r="E1396" s="3" t="s">
        <v>146</v>
      </c>
      <c r="F1396" s="3">
        <v>8.0</v>
      </c>
      <c r="G1396" s="3">
        <v>10.0</v>
      </c>
      <c r="H1396" s="3" t="s">
        <v>1806</v>
      </c>
      <c r="I1396" s="3" t="s">
        <v>1807</v>
      </c>
      <c r="J1396" s="3" t="s">
        <v>1808</v>
      </c>
      <c r="K1396" s="3" t="s">
        <v>24</v>
      </c>
      <c r="L1396" s="3">
        <v>23.0</v>
      </c>
      <c r="M1396" s="3" t="s">
        <v>25</v>
      </c>
      <c r="N1396" s="3" t="s">
        <v>1888</v>
      </c>
      <c r="O1396" s="3" t="s">
        <v>580</v>
      </c>
      <c r="P1396" s="4">
        <v>27358.0</v>
      </c>
      <c r="Q1396" s="3" t="s">
        <v>372</v>
      </c>
      <c r="S1396" s="3" t="s">
        <v>34</v>
      </c>
    </row>
    <row r="1397">
      <c r="A1397" s="2">
        <v>42318.71487268519</v>
      </c>
      <c r="B1397" s="3">
        <v>44.0</v>
      </c>
      <c r="C1397" s="3" t="s">
        <v>19</v>
      </c>
      <c r="D1397" s="3">
        <v>54.0</v>
      </c>
      <c r="E1397" s="3" t="s">
        <v>146</v>
      </c>
      <c r="F1397" s="3">
        <v>8.0</v>
      </c>
      <c r="G1397" s="3">
        <v>10.0</v>
      </c>
      <c r="H1397" s="3" t="s">
        <v>1806</v>
      </c>
      <c r="I1397" s="3" t="s">
        <v>1807</v>
      </c>
      <c r="J1397" s="3" t="s">
        <v>1808</v>
      </c>
      <c r="K1397" s="3" t="s">
        <v>24</v>
      </c>
      <c r="L1397" s="3">
        <v>24.0</v>
      </c>
      <c r="M1397" s="3" t="s">
        <v>30</v>
      </c>
      <c r="N1397" s="3" t="s">
        <v>1889</v>
      </c>
      <c r="O1397" s="3" t="s">
        <v>1890</v>
      </c>
      <c r="P1397" s="4">
        <v>27850.0</v>
      </c>
      <c r="Q1397" s="3" t="s">
        <v>132</v>
      </c>
      <c r="S1397" s="3" t="s">
        <v>34</v>
      </c>
    </row>
    <row r="1398">
      <c r="A1398" s="2">
        <v>42318.71487268519</v>
      </c>
      <c r="B1398" s="3">
        <v>44.0</v>
      </c>
      <c r="C1398" s="3" t="s">
        <v>19</v>
      </c>
      <c r="D1398" s="3">
        <v>55.0</v>
      </c>
      <c r="E1398" s="3" t="s">
        <v>194</v>
      </c>
      <c r="F1398" s="3">
        <v>8.0</v>
      </c>
      <c r="G1398" s="3">
        <v>10.0</v>
      </c>
      <c r="H1398" s="3" t="s">
        <v>1806</v>
      </c>
      <c r="I1398" s="3" t="s">
        <v>1807</v>
      </c>
      <c r="J1398" s="3" t="s">
        <v>1808</v>
      </c>
      <c r="K1398" s="3" t="s">
        <v>24</v>
      </c>
      <c r="L1398" s="3">
        <v>1.0</v>
      </c>
      <c r="M1398" s="3" t="s">
        <v>25</v>
      </c>
      <c r="N1398" s="3" t="s">
        <v>1891</v>
      </c>
      <c r="O1398" s="3" t="s">
        <v>1823</v>
      </c>
      <c r="P1398" s="4">
        <v>31398.0</v>
      </c>
      <c r="Q1398" s="3" t="s">
        <v>372</v>
      </c>
      <c r="S1398" s="3" t="s">
        <v>34</v>
      </c>
    </row>
    <row r="1399">
      <c r="A1399" s="2">
        <v>42318.71487268519</v>
      </c>
      <c r="B1399" s="3">
        <v>44.0</v>
      </c>
      <c r="C1399" s="3" t="s">
        <v>19</v>
      </c>
      <c r="D1399" s="3">
        <v>55.0</v>
      </c>
      <c r="E1399" s="3" t="s">
        <v>194</v>
      </c>
      <c r="F1399" s="3">
        <v>8.0</v>
      </c>
      <c r="G1399" s="3">
        <v>10.0</v>
      </c>
      <c r="H1399" s="3" t="s">
        <v>1806</v>
      </c>
      <c r="I1399" s="3" t="s">
        <v>1807</v>
      </c>
      <c r="J1399" s="3" t="s">
        <v>1808</v>
      </c>
      <c r="K1399" s="3" t="s">
        <v>24</v>
      </c>
      <c r="L1399" s="3">
        <v>2.0</v>
      </c>
      <c r="M1399" s="3" t="s">
        <v>30</v>
      </c>
      <c r="N1399" s="3" t="s">
        <v>1892</v>
      </c>
      <c r="O1399" s="3" t="s">
        <v>1893</v>
      </c>
      <c r="P1399" s="4">
        <v>18440.0</v>
      </c>
      <c r="Q1399" s="3" t="s">
        <v>105</v>
      </c>
      <c r="S1399" s="3" t="s">
        <v>34</v>
      </c>
    </row>
    <row r="1400">
      <c r="A1400" s="2">
        <v>42318.71487268519</v>
      </c>
      <c r="B1400" s="3">
        <v>44.0</v>
      </c>
      <c r="C1400" s="3" t="s">
        <v>19</v>
      </c>
      <c r="D1400" s="3">
        <v>55.0</v>
      </c>
      <c r="E1400" s="3" t="s">
        <v>194</v>
      </c>
      <c r="F1400" s="3">
        <v>8.0</v>
      </c>
      <c r="G1400" s="3">
        <v>10.0</v>
      </c>
      <c r="H1400" s="3" t="s">
        <v>1806</v>
      </c>
      <c r="I1400" s="3" t="s">
        <v>1807</v>
      </c>
      <c r="J1400" s="3" t="s">
        <v>1808</v>
      </c>
      <c r="K1400" s="3" t="s">
        <v>24</v>
      </c>
      <c r="L1400" s="3">
        <v>3.0</v>
      </c>
      <c r="M1400" s="3" t="s">
        <v>25</v>
      </c>
      <c r="N1400" s="3" t="s">
        <v>1894</v>
      </c>
      <c r="O1400" s="3" t="s">
        <v>421</v>
      </c>
      <c r="P1400" s="4">
        <v>25775.0</v>
      </c>
      <c r="Q1400" s="3" t="s">
        <v>372</v>
      </c>
      <c r="S1400" s="3" t="s">
        <v>34</v>
      </c>
    </row>
    <row r="1401">
      <c r="A1401" s="2">
        <v>42318.71487268519</v>
      </c>
      <c r="B1401" s="3">
        <v>44.0</v>
      </c>
      <c r="C1401" s="3" t="s">
        <v>19</v>
      </c>
      <c r="D1401" s="3">
        <v>55.0</v>
      </c>
      <c r="E1401" s="3" t="s">
        <v>194</v>
      </c>
      <c r="F1401" s="3">
        <v>8.0</v>
      </c>
      <c r="G1401" s="3">
        <v>10.0</v>
      </c>
      <c r="H1401" s="3" t="s">
        <v>1806</v>
      </c>
      <c r="I1401" s="3" t="s">
        <v>1807</v>
      </c>
      <c r="J1401" s="3" t="s">
        <v>1808</v>
      </c>
      <c r="K1401" s="3" t="s">
        <v>24</v>
      </c>
      <c r="L1401" s="3">
        <v>4.0</v>
      </c>
      <c r="M1401" s="3" t="s">
        <v>30</v>
      </c>
      <c r="N1401" s="3" t="s">
        <v>1895</v>
      </c>
      <c r="O1401" s="3" t="s">
        <v>283</v>
      </c>
      <c r="P1401" s="4">
        <v>26337.0</v>
      </c>
      <c r="Q1401" s="3" t="s">
        <v>115</v>
      </c>
      <c r="S1401" s="3" t="s">
        <v>34</v>
      </c>
    </row>
    <row r="1402">
      <c r="A1402" s="2">
        <v>42318.71487268519</v>
      </c>
      <c r="B1402" s="3">
        <v>44.0</v>
      </c>
      <c r="C1402" s="3" t="s">
        <v>19</v>
      </c>
      <c r="D1402" s="3">
        <v>55.0</v>
      </c>
      <c r="E1402" s="3" t="s">
        <v>194</v>
      </c>
      <c r="F1402" s="3">
        <v>8.0</v>
      </c>
      <c r="G1402" s="3">
        <v>10.0</v>
      </c>
      <c r="H1402" s="3" t="s">
        <v>1806</v>
      </c>
      <c r="I1402" s="3" t="s">
        <v>1807</v>
      </c>
      <c r="J1402" s="3" t="s">
        <v>1808</v>
      </c>
      <c r="K1402" s="3" t="s">
        <v>24</v>
      </c>
      <c r="L1402" s="3">
        <v>5.0</v>
      </c>
      <c r="M1402" s="3" t="s">
        <v>25</v>
      </c>
      <c r="N1402" s="3" t="s">
        <v>1896</v>
      </c>
      <c r="O1402" s="3" t="s">
        <v>1815</v>
      </c>
      <c r="P1402" s="4">
        <v>27690.0</v>
      </c>
      <c r="Q1402" s="3" t="s">
        <v>72</v>
      </c>
      <c r="S1402" s="3" t="s">
        <v>34</v>
      </c>
    </row>
    <row r="1403">
      <c r="A1403" s="2">
        <v>42318.71487268519</v>
      </c>
      <c r="B1403" s="3">
        <v>44.0</v>
      </c>
      <c r="C1403" s="3" t="s">
        <v>19</v>
      </c>
      <c r="D1403" s="3">
        <v>55.0</v>
      </c>
      <c r="E1403" s="3" t="s">
        <v>194</v>
      </c>
      <c r="F1403" s="3">
        <v>8.0</v>
      </c>
      <c r="G1403" s="3">
        <v>10.0</v>
      </c>
      <c r="H1403" s="3" t="s">
        <v>1806</v>
      </c>
      <c r="I1403" s="3" t="s">
        <v>1807</v>
      </c>
      <c r="J1403" s="3" t="s">
        <v>1808</v>
      </c>
      <c r="K1403" s="3" t="s">
        <v>24</v>
      </c>
      <c r="L1403" s="3">
        <v>6.0</v>
      </c>
      <c r="M1403" s="3" t="s">
        <v>30</v>
      </c>
      <c r="N1403" s="3" t="s">
        <v>1897</v>
      </c>
      <c r="O1403" s="3" t="s">
        <v>71</v>
      </c>
      <c r="P1403" s="4">
        <v>34458.0</v>
      </c>
      <c r="Q1403" s="3" t="s">
        <v>40</v>
      </c>
      <c r="S1403" s="3" t="s">
        <v>34</v>
      </c>
    </row>
    <row r="1404">
      <c r="A1404" s="2">
        <v>42318.71487268519</v>
      </c>
      <c r="B1404" s="3">
        <v>44.0</v>
      </c>
      <c r="C1404" s="3" t="s">
        <v>19</v>
      </c>
      <c r="D1404" s="3">
        <v>55.0</v>
      </c>
      <c r="E1404" s="3" t="s">
        <v>194</v>
      </c>
      <c r="F1404" s="3">
        <v>8.0</v>
      </c>
      <c r="G1404" s="3">
        <v>10.0</v>
      </c>
      <c r="H1404" s="3" t="s">
        <v>1806</v>
      </c>
      <c r="I1404" s="3" t="s">
        <v>1807</v>
      </c>
      <c r="J1404" s="3" t="s">
        <v>1808</v>
      </c>
      <c r="K1404" s="3" t="s">
        <v>24</v>
      </c>
      <c r="L1404" s="3">
        <v>7.0</v>
      </c>
      <c r="M1404" s="3" t="s">
        <v>25</v>
      </c>
      <c r="N1404" s="3" t="s">
        <v>1898</v>
      </c>
      <c r="O1404" s="3" t="s">
        <v>1899</v>
      </c>
      <c r="P1404" s="4">
        <v>31079.0</v>
      </c>
      <c r="Q1404" s="3" t="s">
        <v>55</v>
      </c>
      <c r="S1404" s="3" t="s">
        <v>34</v>
      </c>
    </row>
    <row r="1405">
      <c r="A1405" s="2">
        <v>42318.71487268519</v>
      </c>
      <c r="B1405" s="3">
        <v>44.0</v>
      </c>
      <c r="C1405" s="3" t="s">
        <v>19</v>
      </c>
      <c r="D1405" s="3">
        <v>55.0</v>
      </c>
      <c r="E1405" s="3" t="s">
        <v>194</v>
      </c>
      <c r="F1405" s="3">
        <v>8.0</v>
      </c>
      <c r="G1405" s="3">
        <v>10.0</v>
      </c>
      <c r="H1405" s="3" t="s">
        <v>1806</v>
      </c>
      <c r="I1405" s="3" t="s">
        <v>1807</v>
      </c>
      <c r="J1405" s="3" t="s">
        <v>1808</v>
      </c>
      <c r="K1405" s="3" t="s">
        <v>24</v>
      </c>
      <c r="L1405" s="3">
        <v>8.0</v>
      </c>
      <c r="M1405" s="3" t="s">
        <v>30</v>
      </c>
      <c r="N1405" s="3" t="s">
        <v>1900</v>
      </c>
      <c r="O1405" s="3" t="s">
        <v>1739</v>
      </c>
      <c r="P1405" s="4">
        <v>18216.0</v>
      </c>
      <c r="Q1405" s="3" t="s">
        <v>113</v>
      </c>
      <c r="S1405" s="3" t="s">
        <v>34</v>
      </c>
    </row>
    <row r="1406">
      <c r="A1406" s="2">
        <v>42318.71487268519</v>
      </c>
      <c r="B1406" s="3">
        <v>44.0</v>
      </c>
      <c r="C1406" s="3" t="s">
        <v>19</v>
      </c>
      <c r="D1406" s="3">
        <v>57.0</v>
      </c>
      <c r="E1406" s="3" t="s">
        <v>211</v>
      </c>
      <c r="F1406" s="3">
        <v>8.0</v>
      </c>
      <c r="G1406" s="3">
        <v>10.0</v>
      </c>
      <c r="H1406" s="3" t="s">
        <v>1806</v>
      </c>
      <c r="I1406" s="3" t="s">
        <v>1807</v>
      </c>
      <c r="J1406" s="3" t="s">
        <v>1808</v>
      </c>
      <c r="K1406" s="3" t="s">
        <v>24</v>
      </c>
      <c r="L1406" s="3">
        <v>1.0</v>
      </c>
      <c r="M1406" s="3" t="s">
        <v>25</v>
      </c>
      <c r="N1406" s="3" t="s">
        <v>1901</v>
      </c>
      <c r="O1406" s="3" t="s">
        <v>218</v>
      </c>
      <c r="P1406" s="4">
        <v>24572.0</v>
      </c>
      <c r="Q1406" s="3" t="s">
        <v>189</v>
      </c>
      <c r="S1406" s="3" t="s">
        <v>34</v>
      </c>
    </row>
    <row r="1407">
      <c r="A1407" s="2">
        <v>42318.71487268519</v>
      </c>
      <c r="B1407" s="3">
        <v>44.0</v>
      </c>
      <c r="C1407" s="3" t="s">
        <v>19</v>
      </c>
      <c r="D1407" s="3">
        <v>57.0</v>
      </c>
      <c r="E1407" s="3" t="s">
        <v>211</v>
      </c>
      <c r="F1407" s="3">
        <v>8.0</v>
      </c>
      <c r="G1407" s="3">
        <v>10.0</v>
      </c>
      <c r="H1407" s="3" t="s">
        <v>1806</v>
      </c>
      <c r="I1407" s="3" t="s">
        <v>1807</v>
      </c>
      <c r="J1407" s="3" t="s">
        <v>1808</v>
      </c>
      <c r="K1407" s="3" t="s">
        <v>24</v>
      </c>
      <c r="L1407" s="3">
        <v>2.0</v>
      </c>
      <c r="M1407" s="3" t="s">
        <v>30</v>
      </c>
      <c r="N1407" s="3" t="s">
        <v>1902</v>
      </c>
      <c r="O1407" s="3" t="s">
        <v>355</v>
      </c>
      <c r="P1407" s="4">
        <v>21431.0</v>
      </c>
      <c r="Q1407" s="3" t="s">
        <v>86</v>
      </c>
      <c r="S1407" s="3" t="s">
        <v>34</v>
      </c>
    </row>
    <row r="1408">
      <c r="A1408" s="2">
        <v>42318.71487268519</v>
      </c>
      <c r="B1408" s="3">
        <v>44.0</v>
      </c>
      <c r="C1408" s="3" t="s">
        <v>19</v>
      </c>
      <c r="D1408" s="3">
        <v>57.0</v>
      </c>
      <c r="E1408" s="3" t="s">
        <v>211</v>
      </c>
      <c r="F1408" s="3">
        <v>8.0</v>
      </c>
      <c r="G1408" s="3">
        <v>10.0</v>
      </c>
      <c r="H1408" s="3" t="s">
        <v>1806</v>
      </c>
      <c r="I1408" s="3" t="s">
        <v>1807</v>
      </c>
      <c r="J1408" s="3" t="s">
        <v>1808</v>
      </c>
      <c r="K1408" s="3" t="s">
        <v>24</v>
      </c>
      <c r="L1408" s="3">
        <v>3.0</v>
      </c>
      <c r="M1408" s="3" t="s">
        <v>25</v>
      </c>
      <c r="N1408" s="3" t="s">
        <v>1903</v>
      </c>
      <c r="O1408" s="3" t="s">
        <v>251</v>
      </c>
      <c r="P1408" s="4">
        <v>25394.0</v>
      </c>
      <c r="Q1408" s="3" t="s">
        <v>132</v>
      </c>
      <c r="S1408" s="3" t="s">
        <v>34</v>
      </c>
    </row>
    <row r="1409">
      <c r="A1409" s="2">
        <v>42318.71487268519</v>
      </c>
      <c r="B1409" s="3">
        <v>44.0</v>
      </c>
      <c r="C1409" s="3" t="s">
        <v>19</v>
      </c>
      <c r="D1409" s="3">
        <v>57.0</v>
      </c>
      <c r="E1409" s="3" t="s">
        <v>211</v>
      </c>
      <c r="F1409" s="3">
        <v>8.0</v>
      </c>
      <c r="G1409" s="3">
        <v>10.0</v>
      </c>
      <c r="H1409" s="3" t="s">
        <v>1806</v>
      </c>
      <c r="I1409" s="3" t="s">
        <v>1807</v>
      </c>
      <c r="J1409" s="3" t="s">
        <v>1808</v>
      </c>
      <c r="K1409" s="3" t="s">
        <v>24</v>
      </c>
      <c r="L1409" s="3">
        <v>4.0</v>
      </c>
      <c r="M1409" s="3" t="s">
        <v>30</v>
      </c>
      <c r="N1409" s="3" t="s">
        <v>1904</v>
      </c>
      <c r="O1409" s="3" t="s">
        <v>163</v>
      </c>
      <c r="P1409" s="4">
        <v>29465.0</v>
      </c>
      <c r="Q1409" s="3" t="s">
        <v>115</v>
      </c>
      <c r="S1409" s="3" t="s">
        <v>34</v>
      </c>
    </row>
    <row r="1410">
      <c r="A1410" s="2">
        <v>42318.71487268519</v>
      </c>
      <c r="B1410" s="3">
        <v>44.0</v>
      </c>
      <c r="C1410" s="3" t="s">
        <v>19</v>
      </c>
      <c r="D1410" s="3">
        <v>57.0</v>
      </c>
      <c r="E1410" s="3" t="s">
        <v>211</v>
      </c>
      <c r="F1410" s="3">
        <v>8.0</v>
      </c>
      <c r="G1410" s="3">
        <v>10.0</v>
      </c>
      <c r="H1410" s="3" t="s">
        <v>1806</v>
      </c>
      <c r="I1410" s="3" t="s">
        <v>1807</v>
      </c>
      <c r="J1410" s="3" t="s">
        <v>1808</v>
      </c>
      <c r="K1410" s="3" t="s">
        <v>24</v>
      </c>
      <c r="L1410" s="3">
        <v>5.0</v>
      </c>
      <c r="M1410" s="3" t="s">
        <v>25</v>
      </c>
      <c r="N1410" s="3" t="s">
        <v>1905</v>
      </c>
      <c r="O1410" s="3" t="s">
        <v>1037</v>
      </c>
      <c r="P1410" s="4">
        <v>28116.0</v>
      </c>
      <c r="Q1410" s="3" t="s">
        <v>372</v>
      </c>
      <c r="S1410" s="3" t="s">
        <v>34</v>
      </c>
    </row>
    <row r="1411">
      <c r="A1411" s="2">
        <v>42318.71487268519</v>
      </c>
      <c r="B1411" s="3">
        <v>44.0</v>
      </c>
      <c r="C1411" s="3" t="s">
        <v>19</v>
      </c>
      <c r="D1411" s="3">
        <v>57.0</v>
      </c>
      <c r="E1411" s="3" t="s">
        <v>211</v>
      </c>
      <c r="F1411" s="3">
        <v>8.0</v>
      </c>
      <c r="G1411" s="3">
        <v>10.0</v>
      </c>
      <c r="H1411" s="3" t="s">
        <v>1806</v>
      </c>
      <c r="I1411" s="3" t="s">
        <v>1807</v>
      </c>
      <c r="J1411" s="3" t="s">
        <v>1808</v>
      </c>
      <c r="K1411" s="3" t="s">
        <v>24</v>
      </c>
      <c r="L1411" s="3">
        <v>6.0</v>
      </c>
      <c r="M1411" s="3" t="s">
        <v>30</v>
      </c>
      <c r="N1411" s="3" t="s">
        <v>1902</v>
      </c>
      <c r="O1411" s="3" t="s">
        <v>1879</v>
      </c>
      <c r="P1411" s="4">
        <v>33577.0</v>
      </c>
      <c r="Q1411" s="3" t="s">
        <v>159</v>
      </c>
      <c r="S1411" s="3" t="s">
        <v>34</v>
      </c>
    </row>
    <row r="1412">
      <c r="A1412" s="2">
        <v>42318.71487268519</v>
      </c>
      <c r="B1412" s="3">
        <v>44.0</v>
      </c>
      <c r="C1412" s="3" t="s">
        <v>19</v>
      </c>
      <c r="D1412" s="3">
        <v>57.0</v>
      </c>
      <c r="E1412" s="3" t="s">
        <v>211</v>
      </c>
      <c r="F1412" s="3">
        <v>8.0</v>
      </c>
      <c r="G1412" s="3">
        <v>10.0</v>
      </c>
      <c r="H1412" s="3" t="s">
        <v>1806</v>
      </c>
      <c r="I1412" s="3" t="s">
        <v>1807</v>
      </c>
      <c r="J1412" s="3" t="s">
        <v>1808</v>
      </c>
      <c r="K1412" s="3" t="s">
        <v>24</v>
      </c>
      <c r="L1412" s="3">
        <v>7.0</v>
      </c>
      <c r="M1412" s="3" t="s">
        <v>25</v>
      </c>
      <c r="N1412" s="3" t="s">
        <v>1906</v>
      </c>
      <c r="O1412" s="3" t="s">
        <v>297</v>
      </c>
      <c r="P1412" s="4">
        <v>26608.0</v>
      </c>
      <c r="Q1412" s="3" t="s">
        <v>132</v>
      </c>
      <c r="S1412" s="3" t="s">
        <v>34</v>
      </c>
    </row>
    <row r="1413">
      <c r="A1413" s="2">
        <v>42318.71487268519</v>
      </c>
      <c r="B1413" s="3">
        <v>44.0</v>
      </c>
      <c r="C1413" s="3" t="s">
        <v>19</v>
      </c>
      <c r="D1413" s="3">
        <v>57.0</v>
      </c>
      <c r="E1413" s="3" t="s">
        <v>211</v>
      </c>
      <c r="F1413" s="3">
        <v>8.0</v>
      </c>
      <c r="G1413" s="3">
        <v>10.0</v>
      </c>
      <c r="H1413" s="3" t="s">
        <v>1806</v>
      </c>
      <c r="I1413" s="3" t="s">
        <v>1807</v>
      </c>
      <c r="J1413" s="3" t="s">
        <v>1808</v>
      </c>
      <c r="K1413" s="3" t="s">
        <v>24</v>
      </c>
      <c r="L1413" s="3">
        <v>8.0</v>
      </c>
      <c r="M1413" s="3" t="s">
        <v>30</v>
      </c>
      <c r="N1413" s="3" t="s">
        <v>1344</v>
      </c>
      <c r="O1413" s="3" t="s">
        <v>1907</v>
      </c>
      <c r="P1413" s="4">
        <v>16928.0</v>
      </c>
      <c r="Q1413" s="3" t="s">
        <v>145</v>
      </c>
      <c r="S1413" s="3" t="s">
        <v>34</v>
      </c>
    </row>
    <row r="1414">
      <c r="A1414" s="2">
        <v>42318.71487268519</v>
      </c>
      <c r="B1414" s="3">
        <v>44.0</v>
      </c>
      <c r="C1414" s="3" t="s">
        <v>19</v>
      </c>
      <c r="D1414" s="3">
        <v>57.0</v>
      </c>
      <c r="E1414" s="3" t="s">
        <v>211</v>
      </c>
      <c r="F1414" s="3">
        <v>8.0</v>
      </c>
      <c r="G1414" s="3">
        <v>10.0</v>
      </c>
      <c r="H1414" s="3" t="s">
        <v>1806</v>
      </c>
      <c r="I1414" s="3" t="s">
        <v>1807</v>
      </c>
      <c r="J1414" s="3" t="s">
        <v>1808</v>
      </c>
      <c r="K1414" s="3" t="s">
        <v>24</v>
      </c>
      <c r="L1414" s="3">
        <v>9.0</v>
      </c>
      <c r="M1414" s="3" t="s">
        <v>25</v>
      </c>
      <c r="N1414" s="3" t="s">
        <v>1908</v>
      </c>
      <c r="O1414" s="3" t="s">
        <v>319</v>
      </c>
      <c r="P1414" s="4">
        <v>27889.0</v>
      </c>
      <c r="Q1414" s="3" t="s">
        <v>110</v>
      </c>
      <c r="S1414" s="3" t="s">
        <v>34</v>
      </c>
    </row>
    <row r="1415">
      <c r="A1415" s="2">
        <v>42318.71487268519</v>
      </c>
      <c r="B1415" s="3">
        <v>44.0</v>
      </c>
      <c r="C1415" s="3" t="s">
        <v>19</v>
      </c>
      <c r="D1415" s="3">
        <v>57.0</v>
      </c>
      <c r="E1415" s="3" t="s">
        <v>211</v>
      </c>
      <c r="F1415" s="3">
        <v>8.0</v>
      </c>
      <c r="G1415" s="3">
        <v>10.0</v>
      </c>
      <c r="H1415" s="3" t="s">
        <v>1806</v>
      </c>
      <c r="I1415" s="3" t="s">
        <v>1807</v>
      </c>
      <c r="J1415" s="3" t="s">
        <v>1808</v>
      </c>
      <c r="K1415" s="3" t="s">
        <v>24</v>
      </c>
      <c r="L1415" s="3">
        <v>10.0</v>
      </c>
      <c r="M1415" s="3" t="s">
        <v>30</v>
      </c>
      <c r="N1415" s="3" t="s">
        <v>1909</v>
      </c>
      <c r="O1415" s="3" t="s">
        <v>1910</v>
      </c>
      <c r="P1415" s="4">
        <v>23375.0</v>
      </c>
      <c r="Q1415" s="3" t="s">
        <v>40</v>
      </c>
      <c r="S1415" s="3" t="s">
        <v>34</v>
      </c>
    </row>
    <row r="1416">
      <c r="A1416" s="2">
        <v>42318.71487268519</v>
      </c>
      <c r="B1416" s="3">
        <v>44.0</v>
      </c>
      <c r="C1416" s="3" t="s">
        <v>19</v>
      </c>
      <c r="D1416" s="3">
        <v>57.0</v>
      </c>
      <c r="E1416" s="3" t="s">
        <v>211</v>
      </c>
      <c r="F1416" s="3">
        <v>8.0</v>
      </c>
      <c r="G1416" s="3">
        <v>10.0</v>
      </c>
      <c r="H1416" s="3" t="s">
        <v>1806</v>
      </c>
      <c r="I1416" s="3" t="s">
        <v>1807</v>
      </c>
      <c r="J1416" s="3" t="s">
        <v>1808</v>
      </c>
      <c r="K1416" s="3" t="s">
        <v>24</v>
      </c>
      <c r="L1416" s="3">
        <v>11.0</v>
      </c>
      <c r="M1416" s="3" t="s">
        <v>25</v>
      </c>
      <c r="N1416" s="3" t="s">
        <v>1911</v>
      </c>
      <c r="O1416" s="3" t="s">
        <v>344</v>
      </c>
      <c r="P1416" s="4">
        <v>21410.0</v>
      </c>
      <c r="Q1416" s="3" t="s">
        <v>132</v>
      </c>
      <c r="S1416" s="3" t="s">
        <v>34</v>
      </c>
    </row>
    <row r="1417">
      <c r="A1417" s="2">
        <v>42318.71487268519</v>
      </c>
      <c r="B1417" s="3">
        <v>44.0</v>
      </c>
      <c r="C1417" s="3" t="s">
        <v>19</v>
      </c>
      <c r="D1417" s="3">
        <v>57.0</v>
      </c>
      <c r="E1417" s="3" t="s">
        <v>211</v>
      </c>
      <c r="F1417" s="3">
        <v>8.0</v>
      </c>
      <c r="G1417" s="3">
        <v>10.0</v>
      </c>
      <c r="H1417" s="3" t="s">
        <v>1806</v>
      </c>
      <c r="I1417" s="3" t="s">
        <v>1807</v>
      </c>
      <c r="J1417" s="3" t="s">
        <v>1808</v>
      </c>
      <c r="K1417" s="3" t="s">
        <v>24</v>
      </c>
      <c r="L1417" s="3">
        <v>12.0</v>
      </c>
      <c r="M1417" s="3" t="s">
        <v>30</v>
      </c>
      <c r="N1417" s="3" t="s">
        <v>1912</v>
      </c>
      <c r="O1417" s="3" t="s">
        <v>1215</v>
      </c>
      <c r="P1417" s="4">
        <v>31202.0</v>
      </c>
      <c r="Q1417" s="3" t="s">
        <v>372</v>
      </c>
      <c r="S1417" s="3" t="s">
        <v>34</v>
      </c>
    </row>
    <row r="1418">
      <c r="A1418" s="2">
        <v>42318.71487268519</v>
      </c>
      <c r="B1418" s="3">
        <v>44.0</v>
      </c>
      <c r="C1418" s="3" t="s">
        <v>19</v>
      </c>
      <c r="D1418" s="3">
        <v>57.0</v>
      </c>
      <c r="E1418" s="3" t="s">
        <v>211</v>
      </c>
      <c r="F1418" s="3">
        <v>8.0</v>
      </c>
      <c r="G1418" s="3">
        <v>10.0</v>
      </c>
      <c r="H1418" s="3" t="s">
        <v>1806</v>
      </c>
      <c r="I1418" s="3" t="s">
        <v>1807</v>
      </c>
      <c r="J1418" s="3" t="s">
        <v>1808</v>
      </c>
      <c r="K1418" s="3" t="s">
        <v>24</v>
      </c>
      <c r="L1418" s="3">
        <v>13.0</v>
      </c>
      <c r="M1418" s="3" t="s">
        <v>25</v>
      </c>
      <c r="N1418" s="3" t="s">
        <v>1913</v>
      </c>
      <c r="O1418" s="3" t="s">
        <v>100</v>
      </c>
      <c r="P1418" s="4">
        <v>23030.0</v>
      </c>
      <c r="Q1418" s="3" t="s">
        <v>79</v>
      </c>
      <c r="S1418" s="3" t="s">
        <v>34</v>
      </c>
    </row>
    <row r="1419">
      <c r="A1419" s="2">
        <v>42318.71487268519</v>
      </c>
      <c r="B1419" s="3">
        <v>44.0</v>
      </c>
      <c r="C1419" s="3" t="s">
        <v>19</v>
      </c>
      <c r="D1419" s="3">
        <v>57.0</v>
      </c>
      <c r="E1419" s="3" t="s">
        <v>211</v>
      </c>
      <c r="F1419" s="3">
        <v>8.0</v>
      </c>
      <c r="G1419" s="3">
        <v>10.0</v>
      </c>
      <c r="H1419" s="3" t="s">
        <v>1806</v>
      </c>
      <c r="I1419" s="3" t="s">
        <v>1807</v>
      </c>
      <c r="J1419" s="3" t="s">
        <v>1808</v>
      </c>
      <c r="K1419" s="3" t="s">
        <v>24</v>
      </c>
      <c r="L1419" s="3">
        <v>14.0</v>
      </c>
      <c r="M1419" s="3" t="s">
        <v>30</v>
      </c>
      <c r="N1419" s="3" t="s">
        <v>1914</v>
      </c>
      <c r="O1419" s="3" t="s">
        <v>283</v>
      </c>
      <c r="P1419" s="4">
        <v>23691.0</v>
      </c>
      <c r="Q1419" s="3" t="s">
        <v>115</v>
      </c>
      <c r="S1419" s="3" t="s">
        <v>34</v>
      </c>
    </row>
    <row r="1420">
      <c r="A1420" s="2">
        <v>42318.71487268519</v>
      </c>
      <c r="B1420" s="3">
        <v>44.0</v>
      </c>
      <c r="C1420" s="3" t="s">
        <v>19</v>
      </c>
      <c r="D1420" s="3">
        <v>57.0</v>
      </c>
      <c r="E1420" s="3" t="s">
        <v>211</v>
      </c>
      <c r="F1420" s="3">
        <v>8.0</v>
      </c>
      <c r="G1420" s="3">
        <v>10.0</v>
      </c>
      <c r="H1420" s="3" t="s">
        <v>1806</v>
      </c>
      <c r="I1420" s="3" t="s">
        <v>1807</v>
      </c>
      <c r="J1420" s="3" t="s">
        <v>1808</v>
      </c>
      <c r="K1420" s="3" t="s">
        <v>24</v>
      </c>
      <c r="L1420" s="3">
        <v>15.0</v>
      </c>
      <c r="M1420" s="3" t="s">
        <v>25</v>
      </c>
      <c r="N1420" s="3" t="s">
        <v>1915</v>
      </c>
      <c r="O1420" s="3" t="s">
        <v>319</v>
      </c>
      <c r="P1420" s="4">
        <v>26573.0</v>
      </c>
      <c r="Q1420" s="3" t="s">
        <v>75</v>
      </c>
      <c r="S1420" s="3" t="s">
        <v>34</v>
      </c>
    </row>
    <row r="1421">
      <c r="A1421" s="2">
        <v>42318.71487268519</v>
      </c>
      <c r="B1421" s="3">
        <v>44.0</v>
      </c>
      <c r="C1421" s="3" t="s">
        <v>19</v>
      </c>
      <c r="D1421" s="3">
        <v>57.0</v>
      </c>
      <c r="E1421" s="3" t="s">
        <v>211</v>
      </c>
      <c r="F1421" s="3">
        <v>8.0</v>
      </c>
      <c r="G1421" s="3">
        <v>10.0</v>
      </c>
      <c r="H1421" s="3" t="s">
        <v>1806</v>
      </c>
      <c r="I1421" s="3" t="s">
        <v>1807</v>
      </c>
      <c r="J1421" s="3" t="s">
        <v>1808</v>
      </c>
      <c r="K1421" s="3" t="s">
        <v>24</v>
      </c>
      <c r="L1421" s="3">
        <v>16.0</v>
      </c>
      <c r="M1421" s="3" t="s">
        <v>30</v>
      </c>
      <c r="N1421" s="3" t="s">
        <v>1916</v>
      </c>
      <c r="O1421" s="3" t="s">
        <v>602</v>
      </c>
      <c r="P1421" s="4">
        <v>23105.0</v>
      </c>
      <c r="Q1421" s="3" t="s">
        <v>132</v>
      </c>
      <c r="S1421" s="3" t="s">
        <v>34</v>
      </c>
    </row>
    <row r="1422">
      <c r="A1422" s="2">
        <v>42318.71487268519</v>
      </c>
      <c r="B1422" s="3">
        <v>44.0</v>
      </c>
      <c r="C1422" s="3" t="s">
        <v>19</v>
      </c>
      <c r="D1422" s="3">
        <v>57.0</v>
      </c>
      <c r="E1422" s="3" t="s">
        <v>211</v>
      </c>
      <c r="F1422" s="3">
        <v>8.0</v>
      </c>
      <c r="G1422" s="3">
        <v>10.0</v>
      </c>
      <c r="H1422" s="3" t="s">
        <v>1806</v>
      </c>
      <c r="I1422" s="3" t="s">
        <v>1807</v>
      </c>
      <c r="J1422" s="3" t="s">
        <v>1808</v>
      </c>
      <c r="K1422" s="3" t="s">
        <v>24</v>
      </c>
      <c r="L1422" s="3">
        <v>17.0</v>
      </c>
      <c r="M1422" s="3" t="s">
        <v>25</v>
      </c>
      <c r="N1422" s="3" t="s">
        <v>1917</v>
      </c>
      <c r="O1422" s="3" t="s">
        <v>74</v>
      </c>
      <c r="P1422" s="4">
        <v>25451.0</v>
      </c>
      <c r="Q1422" s="3" t="s">
        <v>132</v>
      </c>
      <c r="S1422" s="3" t="s">
        <v>34</v>
      </c>
    </row>
    <row r="1423">
      <c r="A1423" s="2">
        <v>42318.71487268519</v>
      </c>
      <c r="B1423" s="3">
        <v>44.0</v>
      </c>
      <c r="C1423" s="3" t="s">
        <v>19</v>
      </c>
      <c r="D1423" s="3">
        <v>57.0</v>
      </c>
      <c r="E1423" s="3" t="s">
        <v>211</v>
      </c>
      <c r="F1423" s="3">
        <v>8.0</v>
      </c>
      <c r="G1423" s="3">
        <v>10.0</v>
      </c>
      <c r="H1423" s="3" t="s">
        <v>1806</v>
      </c>
      <c r="I1423" s="3" t="s">
        <v>1807</v>
      </c>
      <c r="J1423" s="3" t="s">
        <v>1808</v>
      </c>
      <c r="K1423" s="3" t="s">
        <v>24</v>
      </c>
      <c r="L1423" s="3">
        <v>18.0</v>
      </c>
      <c r="M1423" s="3" t="s">
        <v>30</v>
      </c>
      <c r="N1423" s="3" t="s">
        <v>1918</v>
      </c>
      <c r="O1423" s="3" t="s">
        <v>1116</v>
      </c>
      <c r="P1423" s="4">
        <v>26738.0</v>
      </c>
      <c r="Q1423" s="3" t="s">
        <v>372</v>
      </c>
      <c r="S1423" s="3" t="s">
        <v>34</v>
      </c>
    </row>
    <row r="1424">
      <c r="A1424" s="2">
        <v>42318.71487268519</v>
      </c>
      <c r="B1424" s="3">
        <v>44.0</v>
      </c>
      <c r="C1424" s="3" t="s">
        <v>19</v>
      </c>
      <c r="D1424" s="3">
        <v>57.0</v>
      </c>
      <c r="E1424" s="3" t="s">
        <v>211</v>
      </c>
      <c r="F1424" s="3">
        <v>8.0</v>
      </c>
      <c r="G1424" s="3">
        <v>10.0</v>
      </c>
      <c r="H1424" s="3" t="s">
        <v>1806</v>
      </c>
      <c r="I1424" s="3" t="s">
        <v>1807</v>
      </c>
      <c r="J1424" s="3" t="s">
        <v>1808</v>
      </c>
      <c r="K1424" s="3" t="s">
        <v>24</v>
      </c>
      <c r="L1424" s="3">
        <v>19.0</v>
      </c>
      <c r="M1424" s="3" t="s">
        <v>25</v>
      </c>
      <c r="N1424" s="3" t="s">
        <v>1919</v>
      </c>
      <c r="O1424" s="3" t="s">
        <v>218</v>
      </c>
      <c r="P1424" s="4">
        <v>22101.0</v>
      </c>
      <c r="Q1424" s="3" t="s">
        <v>37</v>
      </c>
      <c r="S1424" s="3" t="s">
        <v>34</v>
      </c>
    </row>
    <row r="1425">
      <c r="A1425" s="2">
        <v>42318.71487268519</v>
      </c>
      <c r="B1425" s="3">
        <v>44.0</v>
      </c>
      <c r="C1425" s="3" t="s">
        <v>19</v>
      </c>
      <c r="D1425" s="3">
        <v>57.0</v>
      </c>
      <c r="E1425" s="3" t="s">
        <v>211</v>
      </c>
      <c r="F1425" s="3">
        <v>8.0</v>
      </c>
      <c r="G1425" s="3">
        <v>10.0</v>
      </c>
      <c r="H1425" s="3" t="s">
        <v>1806</v>
      </c>
      <c r="I1425" s="3" t="s">
        <v>1807</v>
      </c>
      <c r="J1425" s="3" t="s">
        <v>1808</v>
      </c>
      <c r="K1425" s="3" t="s">
        <v>24</v>
      </c>
      <c r="L1425" s="3">
        <v>20.0</v>
      </c>
      <c r="M1425" s="3" t="s">
        <v>30</v>
      </c>
      <c r="N1425" s="3" t="s">
        <v>1918</v>
      </c>
      <c r="O1425" s="3" t="s">
        <v>1920</v>
      </c>
      <c r="P1425" s="4">
        <v>35381.0</v>
      </c>
      <c r="Q1425" s="3" t="s">
        <v>372</v>
      </c>
      <c r="S1425" s="3" t="s">
        <v>34</v>
      </c>
    </row>
    <row r="1426">
      <c r="A1426" s="2">
        <v>42318.71487268519</v>
      </c>
      <c r="B1426" s="3">
        <v>44.0</v>
      </c>
      <c r="C1426" s="3" t="s">
        <v>19</v>
      </c>
      <c r="D1426" s="3">
        <v>57.0</v>
      </c>
      <c r="E1426" s="3" t="s">
        <v>211</v>
      </c>
      <c r="F1426" s="3">
        <v>8.0</v>
      </c>
      <c r="G1426" s="3">
        <v>10.0</v>
      </c>
      <c r="H1426" s="3" t="s">
        <v>1806</v>
      </c>
      <c r="I1426" s="3" t="s">
        <v>1807</v>
      </c>
      <c r="J1426" s="3" t="s">
        <v>1808</v>
      </c>
      <c r="K1426" s="3" t="s">
        <v>24</v>
      </c>
      <c r="L1426" s="3">
        <v>21.0</v>
      </c>
      <c r="M1426" s="3" t="s">
        <v>25</v>
      </c>
      <c r="N1426" s="3" t="s">
        <v>1554</v>
      </c>
      <c r="O1426" s="3" t="s">
        <v>1921</v>
      </c>
      <c r="P1426" s="4">
        <v>29582.0</v>
      </c>
      <c r="Q1426" s="3" t="s">
        <v>72</v>
      </c>
      <c r="S1426" s="3" t="s">
        <v>34</v>
      </c>
    </row>
    <row r="1427">
      <c r="A1427" s="2">
        <v>42318.71487268519</v>
      </c>
      <c r="B1427" s="3">
        <v>44.0</v>
      </c>
      <c r="C1427" s="3" t="s">
        <v>19</v>
      </c>
      <c r="D1427" s="3">
        <v>57.0</v>
      </c>
      <c r="E1427" s="3" t="s">
        <v>211</v>
      </c>
      <c r="F1427" s="3">
        <v>8.0</v>
      </c>
      <c r="G1427" s="3">
        <v>10.0</v>
      </c>
      <c r="H1427" s="3" t="s">
        <v>1806</v>
      </c>
      <c r="I1427" s="3" t="s">
        <v>1807</v>
      </c>
      <c r="J1427" s="3" t="s">
        <v>1808</v>
      </c>
      <c r="K1427" s="3" t="s">
        <v>24</v>
      </c>
      <c r="L1427" s="3">
        <v>22.0</v>
      </c>
      <c r="M1427" s="3" t="s">
        <v>30</v>
      </c>
      <c r="N1427" s="3" t="s">
        <v>1922</v>
      </c>
      <c r="O1427" s="3" t="s">
        <v>456</v>
      </c>
      <c r="P1427" s="4">
        <v>26689.0</v>
      </c>
      <c r="Q1427" s="3" t="s">
        <v>132</v>
      </c>
      <c r="S1427" s="3" t="s">
        <v>34</v>
      </c>
    </row>
    <row r="1428">
      <c r="A1428" s="2">
        <v>42318.71487268519</v>
      </c>
      <c r="B1428" s="3">
        <v>44.0</v>
      </c>
      <c r="C1428" s="3" t="s">
        <v>19</v>
      </c>
      <c r="D1428" s="3">
        <v>57.0</v>
      </c>
      <c r="E1428" s="3" t="s">
        <v>211</v>
      </c>
      <c r="F1428" s="3">
        <v>8.0</v>
      </c>
      <c r="G1428" s="3">
        <v>10.0</v>
      </c>
      <c r="H1428" s="3" t="s">
        <v>1806</v>
      </c>
      <c r="I1428" s="3" t="s">
        <v>1807</v>
      </c>
      <c r="J1428" s="3" t="s">
        <v>1808</v>
      </c>
      <c r="K1428" s="3" t="s">
        <v>24</v>
      </c>
      <c r="L1428" s="3">
        <v>23.0</v>
      </c>
      <c r="M1428" s="3" t="s">
        <v>25</v>
      </c>
      <c r="N1428" s="3" t="s">
        <v>1923</v>
      </c>
      <c r="O1428" s="3" t="s">
        <v>91</v>
      </c>
      <c r="P1428" s="4">
        <v>23161.0</v>
      </c>
      <c r="Q1428" s="3" t="s">
        <v>115</v>
      </c>
      <c r="S1428" s="3" t="s">
        <v>34</v>
      </c>
    </row>
    <row r="1429">
      <c r="A1429" s="2">
        <v>42318.71487268519</v>
      </c>
      <c r="B1429" s="3">
        <v>44.0</v>
      </c>
      <c r="C1429" s="3" t="s">
        <v>19</v>
      </c>
      <c r="D1429" s="3">
        <v>57.0</v>
      </c>
      <c r="E1429" s="3" t="s">
        <v>211</v>
      </c>
      <c r="F1429" s="3">
        <v>8.0</v>
      </c>
      <c r="G1429" s="3">
        <v>10.0</v>
      </c>
      <c r="H1429" s="3" t="s">
        <v>1806</v>
      </c>
      <c r="I1429" s="3" t="s">
        <v>1807</v>
      </c>
      <c r="J1429" s="3" t="s">
        <v>1808</v>
      </c>
      <c r="K1429" s="3" t="s">
        <v>24</v>
      </c>
      <c r="L1429" s="3">
        <v>24.0</v>
      </c>
      <c r="M1429" s="3" t="s">
        <v>30</v>
      </c>
      <c r="N1429" s="3" t="s">
        <v>1019</v>
      </c>
      <c r="O1429" s="3" t="s">
        <v>347</v>
      </c>
      <c r="P1429" s="4">
        <v>22322.0</v>
      </c>
      <c r="Q1429" s="3" t="s">
        <v>712</v>
      </c>
      <c r="S1429" s="3" t="s">
        <v>34</v>
      </c>
    </row>
    <row r="1430">
      <c r="A1430" s="2">
        <v>42318.71487268519</v>
      </c>
      <c r="B1430" s="3">
        <v>44.0</v>
      </c>
      <c r="C1430" s="3" t="s">
        <v>19</v>
      </c>
      <c r="D1430" s="3">
        <v>57.0</v>
      </c>
      <c r="E1430" s="3" t="s">
        <v>211</v>
      </c>
      <c r="F1430" s="3">
        <v>8.0</v>
      </c>
      <c r="G1430" s="3">
        <v>10.0</v>
      </c>
      <c r="H1430" s="3" t="s">
        <v>1806</v>
      </c>
      <c r="I1430" s="3" t="s">
        <v>1807</v>
      </c>
      <c r="J1430" s="3" t="s">
        <v>1808</v>
      </c>
      <c r="K1430" s="3" t="s">
        <v>24</v>
      </c>
      <c r="L1430" s="3">
        <v>25.0</v>
      </c>
      <c r="M1430" s="3" t="s">
        <v>25</v>
      </c>
      <c r="N1430" s="3" t="s">
        <v>1922</v>
      </c>
      <c r="O1430" s="3" t="s">
        <v>1924</v>
      </c>
      <c r="P1430" s="4">
        <v>25714.0</v>
      </c>
      <c r="Q1430" s="3" t="s">
        <v>110</v>
      </c>
      <c r="S1430" s="3" t="s">
        <v>34</v>
      </c>
    </row>
    <row r="1431">
      <c r="A1431" s="2">
        <v>42318.71487268519</v>
      </c>
      <c r="B1431" s="3">
        <v>44.0</v>
      </c>
      <c r="C1431" s="3" t="s">
        <v>19</v>
      </c>
      <c r="D1431" s="3">
        <v>57.0</v>
      </c>
      <c r="E1431" s="3" t="s">
        <v>211</v>
      </c>
      <c r="F1431" s="3">
        <v>8.0</v>
      </c>
      <c r="G1431" s="3">
        <v>10.0</v>
      </c>
      <c r="H1431" s="3" t="s">
        <v>1806</v>
      </c>
      <c r="I1431" s="3" t="s">
        <v>1807</v>
      </c>
      <c r="J1431" s="3" t="s">
        <v>1808</v>
      </c>
      <c r="K1431" s="3" t="s">
        <v>24</v>
      </c>
      <c r="L1431" s="3">
        <v>26.0</v>
      </c>
      <c r="M1431" s="3" t="s">
        <v>30</v>
      </c>
      <c r="N1431" s="3" t="s">
        <v>1925</v>
      </c>
      <c r="O1431" s="3" t="s">
        <v>1926</v>
      </c>
      <c r="P1431" s="4">
        <v>35426.0</v>
      </c>
      <c r="Q1431" s="3" t="s">
        <v>372</v>
      </c>
      <c r="S1431" s="3" t="s">
        <v>34</v>
      </c>
    </row>
    <row r="1432">
      <c r="A1432" s="2">
        <v>42318.71487268519</v>
      </c>
      <c r="B1432" s="3">
        <v>44.0</v>
      </c>
      <c r="C1432" s="3" t="s">
        <v>19</v>
      </c>
      <c r="D1432" s="3">
        <v>57.0</v>
      </c>
      <c r="E1432" s="3" t="s">
        <v>211</v>
      </c>
      <c r="F1432" s="3">
        <v>8.0</v>
      </c>
      <c r="G1432" s="3">
        <v>10.0</v>
      </c>
      <c r="H1432" s="3" t="s">
        <v>1806</v>
      </c>
      <c r="I1432" s="3" t="s">
        <v>1807</v>
      </c>
      <c r="J1432" s="3" t="s">
        <v>1808</v>
      </c>
      <c r="K1432" s="3" t="s">
        <v>24</v>
      </c>
      <c r="L1432" s="3">
        <v>27.0</v>
      </c>
      <c r="M1432" s="3" t="s">
        <v>25</v>
      </c>
      <c r="N1432" s="3" t="s">
        <v>1927</v>
      </c>
      <c r="O1432" s="3" t="s">
        <v>104</v>
      </c>
      <c r="P1432" s="4">
        <v>23047.0</v>
      </c>
      <c r="Q1432" s="3" t="s">
        <v>169</v>
      </c>
      <c r="S1432" s="3" t="s">
        <v>34</v>
      </c>
    </row>
    <row r="1433">
      <c r="A1433" s="2">
        <v>42318.71487268519</v>
      </c>
      <c r="B1433" s="3">
        <v>44.0</v>
      </c>
      <c r="C1433" s="3" t="s">
        <v>19</v>
      </c>
      <c r="D1433" s="3">
        <v>57.0</v>
      </c>
      <c r="E1433" s="3" t="s">
        <v>211</v>
      </c>
      <c r="F1433" s="3">
        <v>8.0</v>
      </c>
      <c r="G1433" s="3">
        <v>10.0</v>
      </c>
      <c r="H1433" s="3" t="s">
        <v>1806</v>
      </c>
      <c r="I1433" s="3" t="s">
        <v>1807</v>
      </c>
      <c r="J1433" s="3" t="s">
        <v>1808</v>
      </c>
      <c r="K1433" s="3" t="s">
        <v>24</v>
      </c>
      <c r="L1433" s="3">
        <v>28.0</v>
      </c>
      <c r="M1433" s="3" t="s">
        <v>30</v>
      </c>
      <c r="N1433" s="3" t="s">
        <v>1928</v>
      </c>
      <c r="O1433" s="3" t="s">
        <v>279</v>
      </c>
      <c r="P1433" s="4">
        <v>26790.0</v>
      </c>
      <c r="Q1433" s="3" t="s">
        <v>37</v>
      </c>
      <c r="S1433" s="3" t="s">
        <v>34</v>
      </c>
    </row>
    <row r="1434">
      <c r="A1434" s="2">
        <v>42318.71487268519</v>
      </c>
      <c r="B1434" s="3">
        <v>44.0</v>
      </c>
      <c r="C1434" s="3" t="s">
        <v>19</v>
      </c>
      <c r="D1434" s="3">
        <v>57.0</v>
      </c>
      <c r="E1434" s="3" t="s">
        <v>211</v>
      </c>
      <c r="F1434" s="3">
        <v>8.0</v>
      </c>
      <c r="G1434" s="3">
        <v>10.0</v>
      </c>
      <c r="H1434" s="3" t="s">
        <v>1806</v>
      </c>
      <c r="I1434" s="3" t="s">
        <v>1807</v>
      </c>
      <c r="J1434" s="3" t="s">
        <v>1808</v>
      </c>
      <c r="K1434" s="3" t="s">
        <v>24</v>
      </c>
      <c r="L1434" s="3">
        <v>29.0</v>
      </c>
      <c r="M1434" s="3" t="s">
        <v>25</v>
      </c>
      <c r="N1434" s="3" t="s">
        <v>1416</v>
      </c>
      <c r="O1434" s="3" t="s">
        <v>218</v>
      </c>
      <c r="P1434" s="4">
        <v>24507.0</v>
      </c>
      <c r="Q1434" s="3" t="s">
        <v>40</v>
      </c>
      <c r="S1434" s="3" t="s">
        <v>34</v>
      </c>
    </row>
    <row r="1435">
      <c r="A1435" s="2">
        <v>42318.71487268519</v>
      </c>
      <c r="B1435" s="3">
        <v>44.0</v>
      </c>
      <c r="C1435" s="3" t="s">
        <v>19</v>
      </c>
      <c r="D1435" s="3">
        <v>57.0</v>
      </c>
      <c r="E1435" s="3" t="s">
        <v>211</v>
      </c>
      <c r="F1435" s="3">
        <v>8.0</v>
      </c>
      <c r="G1435" s="3">
        <v>10.0</v>
      </c>
      <c r="H1435" s="3" t="s">
        <v>1806</v>
      </c>
      <c r="I1435" s="3" t="s">
        <v>1807</v>
      </c>
      <c r="J1435" s="3" t="s">
        <v>1808</v>
      </c>
      <c r="K1435" s="3" t="s">
        <v>24</v>
      </c>
      <c r="L1435" s="3">
        <v>30.0</v>
      </c>
      <c r="M1435" s="3" t="s">
        <v>30</v>
      </c>
      <c r="N1435" s="3" t="s">
        <v>1929</v>
      </c>
      <c r="O1435" s="3" t="s">
        <v>1930</v>
      </c>
      <c r="P1435" s="4">
        <v>29678.0</v>
      </c>
      <c r="Q1435" s="3" t="s">
        <v>132</v>
      </c>
      <c r="S1435" s="3" t="s">
        <v>34</v>
      </c>
    </row>
    <row r="1436">
      <c r="A1436" s="2">
        <v>42318.71487268519</v>
      </c>
      <c r="B1436" s="3">
        <v>44.0</v>
      </c>
      <c r="C1436" s="3" t="s">
        <v>19</v>
      </c>
      <c r="D1436" s="3">
        <v>57.0</v>
      </c>
      <c r="E1436" s="3" t="s">
        <v>211</v>
      </c>
      <c r="F1436" s="3">
        <v>8.0</v>
      </c>
      <c r="G1436" s="3">
        <v>10.0</v>
      </c>
      <c r="H1436" s="3" t="s">
        <v>1806</v>
      </c>
      <c r="I1436" s="3" t="s">
        <v>1807</v>
      </c>
      <c r="J1436" s="3" t="s">
        <v>1808</v>
      </c>
      <c r="K1436" s="3" t="s">
        <v>24</v>
      </c>
      <c r="L1436" s="3">
        <v>31.0</v>
      </c>
      <c r="M1436" s="3" t="s">
        <v>25</v>
      </c>
      <c r="N1436" s="3" t="s">
        <v>1916</v>
      </c>
      <c r="O1436" s="3" t="s">
        <v>639</v>
      </c>
      <c r="P1436" s="4">
        <v>21754.0</v>
      </c>
      <c r="Q1436" s="3" t="s">
        <v>205</v>
      </c>
      <c r="S1436" s="3" t="s">
        <v>34</v>
      </c>
    </row>
    <row r="1437">
      <c r="A1437" s="2">
        <v>42318.71487268519</v>
      </c>
      <c r="B1437" s="3">
        <v>44.0</v>
      </c>
      <c r="C1437" s="3" t="s">
        <v>19</v>
      </c>
      <c r="D1437" s="3">
        <v>57.0</v>
      </c>
      <c r="E1437" s="3" t="s">
        <v>211</v>
      </c>
      <c r="F1437" s="3">
        <v>8.0</v>
      </c>
      <c r="G1437" s="3">
        <v>10.0</v>
      </c>
      <c r="H1437" s="3" t="s">
        <v>1806</v>
      </c>
      <c r="I1437" s="3" t="s">
        <v>1807</v>
      </c>
      <c r="J1437" s="3" t="s">
        <v>1808</v>
      </c>
      <c r="K1437" s="3" t="s">
        <v>24</v>
      </c>
      <c r="L1437" s="3">
        <v>32.0</v>
      </c>
      <c r="M1437" s="3" t="s">
        <v>30</v>
      </c>
      <c r="N1437" s="3" t="s">
        <v>1682</v>
      </c>
      <c r="O1437" s="3" t="s">
        <v>553</v>
      </c>
      <c r="P1437" s="4">
        <v>21206.0</v>
      </c>
      <c r="Q1437" s="3" t="s">
        <v>60</v>
      </c>
      <c r="S1437" s="3" t="s">
        <v>34</v>
      </c>
    </row>
    <row r="1438">
      <c r="A1438" s="2">
        <v>42318.71487268519</v>
      </c>
      <c r="B1438" s="3">
        <v>44.0</v>
      </c>
      <c r="C1438" s="3" t="s">
        <v>19</v>
      </c>
      <c r="D1438" s="3">
        <v>57.0</v>
      </c>
      <c r="E1438" s="3" t="s">
        <v>211</v>
      </c>
      <c r="F1438" s="3">
        <v>8.0</v>
      </c>
      <c r="G1438" s="3">
        <v>10.0</v>
      </c>
      <c r="H1438" s="3" t="s">
        <v>1806</v>
      </c>
      <c r="I1438" s="3" t="s">
        <v>1807</v>
      </c>
      <c r="J1438" s="3" t="s">
        <v>1808</v>
      </c>
      <c r="K1438" s="3" t="s">
        <v>24</v>
      </c>
      <c r="L1438" s="3">
        <v>33.0</v>
      </c>
      <c r="M1438" s="3" t="s">
        <v>25</v>
      </c>
      <c r="N1438" s="3" t="s">
        <v>1931</v>
      </c>
      <c r="O1438" s="3" t="s">
        <v>168</v>
      </c>
      <c r="P1438" s="4">
        <v>22246.0</v>
      </c>
      <c r="Q1438" s="3" t="s">
        <v>145</v>
      </c>
      <c r="S1438" s="3" t="s">
        <v>34</v>
      </c>
    </row>
    <row r="1439">
      <c r="A1439" s="2">
        <v>42318.71487268519</v>
      </c>
      <c r="B1439" s="3">
        <v>44.0</v>
      </c>
      <c r="C1439" s="3" t="s">
        <v>19</v>
      </c>
      <c r="D1439" s="3">
        <v>57.0</v>
      </c>
      <c r="E1439" s="3" t="s">
        <v>211</v>
      </c>
      <c r="F1439" s="3">
        <v>8.0</v>
      </c>
      <c r="G1439" s="3">
        <v>10.0</v>
      </c>
      <c r="H1439" s="3" t="s">
        <v>1806</v>
      </c>
      <c r="I1439" s="3" t="s">
        <v>1807</v>
      </c>
      <c r="J1439" s="3" t="s">
        <v>1808</v>
      </c>
      <c r="K1439" s="3" t="s">
        <v>24</v>
      </c>
      <c r="L1439" s="3">
        <v>34.0</v>
      </c>
      <c r="M1439" s="3" t="s">
        <v>30</v>
      </c>
      <c r="N1439" s="3" t="s">
        <v>1932</v>
      </c>
      <c r="O1439" s="3" t="s">
        <v>171</v>
      </c>
      <c r="P1439" s="4">
        <v>20510.0</v>
      </c>
      <c r="Q1439" s="3" t="s">
        <v>113</v>
      </c>
      <c r="S1439" s="3" t="s">
        <v>34</v>
      </c>
    </row>
    <row r="1440">
      <c r="A1440" s="2">
        <v>42318.71487268519</v>
      </c>
      <c r="B1440" s="3">
        <v>44.0</v>
      </c>
      <c r="C1440" s="3" t="s">
        <v>19</v>
      </c>
      <c r="D1440" s="3">
        <v>67.0</v>
      </c>
      <c r="E1440" s="3" t="s">
        <v>271</v>
      </c>
      <c r="F1440" s="3">
        <v>8.0</v>
      </c>
      <c r="G1440" s="3">
        <v>10.0</v>
      </c>
      <c r="H1440" s="3" t="s">
        <v>1806</v>
      </c>
      <c r="I1440" s="3" t="s">
        <v>1807</v>
      </c>
      <c r="J1440" s="3" t="s">
        <v>1808</v>
      </c>
      <c r="K1440" s="3" t="s">
        <v>24</v>
      </c>
      <c r="L1440" s="3">
        <v>1.0</v>
      </c>
      <c r="M1440" s="3" t="s">
        <v>30</v>
      </c>
      <c r="N1440" s="3" t="s">
        <v>1933</v>
      </c>
      <c r="O1440" s="3" t="s">
        <v>1085</v>
      </c>
      <c r="P1440" s="4">
        <v>20095.0</v>
      </c>
      <c r="Q1440" s="3" t="s">
        <v>86</v>
      </c>
      <c r="S1440" s="3" t="s">
        <v>34</v>
      </c>
    </row>
    <row r="1441">
      <c r="A1441" s="2">
        <v>42318.71487268519</v>
      </c>
      <c r="B1441" s="3">
        <v>44.0</v>
      </c>
      <c r="C1441" s="3" t="s">
        <v>19</v>
      </c>
      <c r="D1441" s="3">
        <v>67.0</v>
      </c>
      <c r="E1441" s="3" t="s">
        <v>271</v>
      </c>
      <c r="F1441" s="3">
        <v>8.0</v>
      </c>
      <c r="G1441" s="3">
        <v>10.0</v>
      </c>
      <c r="H1441" s="3" t="s">
        <v>1806</v>
      </c>
      <c r="I1441" s="3" t="s">
        <v>1807</v>
      </c>
      <c r="J1441" s="3" t="s">
        <v>1808</v>
      </c>
      <c r="K1441" s="3" t="s">
        <v>24</v>
      </c>
      <c r="L1441" s="3">
        <v>2.0</v>
      </c>
      <c r="M1441" s="3" t="s">
        <v>25</v>
      </c>
      <c r="N1441" s="3" t="s">
        <v>1934</v>
      </c>
      <c r="O1441" s="3" t="s">
        <v>580</v>
      </c>
      <c r="P1441" s="4">
        <v>24820.0</v>
      </c>
      <c r="Q1441" s="3" t="s">
        <v>37</v>
      </c>
      <c r="S1441" s="3" t="s">
        <v>34</v>
      </c>
    </row>
    <row r="1442">
      <c r="A1442" s="2">
        <v>42318.71487268519</v>
      </c>
      <c r="B1442" s="3">
        <v>44.0</v>
      </c>
      <c r="C1442" s="3" t="s">
        <v>19</v>
      </c>
      <c r="D1442" s="3">
        <v>67.0</v>
      </c>
      <c r="E1442" s="3" t="s">
        <v>271</v>
      </c>
      <c r="F1442" s="3">
        <v>8.0</v>
      </c>
      <c r="G1442" s="3">
        <v>10.0</v>
      </c>
      <c r="H1442" s="3" t="s">
        <v>1806</v>
      </c>
      <c r="I1442" s="3" t="s">
        <v>1807</v>
      </c>
      <c r="J1442" s="3" t="s">
        <v>1808</v>
      </c>
      <c r="K1442" s="3" t="s">
        <v>24</v>
      </c>
      <c r="L1442" s="3">
        <v>3.0</v>
      </c>
      <c r="M1442" s="3" t="s">
        <v>30</v>
      </c>
      <c r="N1442" s="3" t="s">
        <v>1935</v>
      </c>
      <c r="O1442" s="3" t="s">
        <v>1936</v>
      </c>
      <c r="P1442" s="4">
        <v>20182.0</v>
      </c>
      <c r="Q1442" s="3" t="s">
        <v>72</v>
      </c>
      <c r="S1442" s="3" t="s">
        <v>34</v>
      </c>
    </row>
    <row r="1443">
      <c r="A1443" s="2">
        <v>42318.71487268519</v>
      </c>
      <c r="B1443" s="3">
        <v>44.0</v>
      </c>
      <c r="C1443" s="3" t="s">
        <v>19</v>
      </c>
      <c r="D1443" s="3">
        <v>67.0</v>
      </c>
      <c r="E1443" s="3" t="s">
        <v>271</v>
      </c>
      <c r="F1443" s="3">
        <v>8.0</v>
      </c>
      <c r="G1443" s="3">
        <v>10.0</v>
      </c>
      <c r="H1443" s="3" t="s">
        <v>1806</v>
      </c>
      <c r="I1443" s="3" t="s">
        <v>1807</v>
      </c>
      <c r="J1443" s="3" t="s">
        <v>1808</v>
      </c>
      <c r="K1443" s="3" t="s">
        <v>24</v>
      </c>
      <c r="L1443" s="3">
        <v>4.0</v>
      </c>
      <c r="M1443" s="3" t="s">
        <v>25</v>
      </c>
      <c r="N1443" s="3" t="s">
        <v>1937</v>
      </c>
      <c r="O1443" s="3" t="s">
        <v>100</v>
      </c>
      <c r="P1443" s="4">
        <v>25679.0</v>
      </c>
      <c r="Q1443" s="3" t="s">
        <v>1221</v>
      </c>
      <c r="S1443" s="3" t="s">
        <v>34</v>
      </c>
    </row>
    <row r="1444">
      <c r="A1444" s="2">
        <v>42318.71487268519</v>
      </c>
      <c r="B1444" s="3">
        <v>44.0</v>
      </c>
      <c r="C1444" s="3" t="s">
        <v>19</v>
      </c>
      <c r="D1444" s="3">
        <v>67.0</v>
      </c>
      <c r="E1444" s="3" t="s">
        <v>271</v>
      </c>
      <c r="F1444" s="3">
        <v>8.0</v>
      </c>
      <c r="G1444" s="3">
        <v>10.0</v>
      </c>
      <c r="H1444" s="3" t="s">
        <v>1806</v>
      </c>
      <c r="I1444" s="3" t="s">
        <v>1807</v>
      </c>
      <c r="J1444" s="3" t="s">
        <v>1808</v>
      </c>
      <c r="K1444" s="3" t="s">
        <v>24</v>
      </c>
      <c r="L1444" s="3">
        <v>5.0</v>
      </c>
      <c r="M1444" s="3" t="s">
        <v>30</v>
      </c>
      <c r="N1444" s="3" t="s">
        <v>1938</v>
      </c>
      <c r="O1444" s="3" t="s">
        <v>1939</v>
      </c>
      <c r="P1444" s="4">
        <v>24063.0</v>
      </c>
      <c r="Q1444" s="3" t="s">
        <v>79</v>
      </c>
      <c r="S1444" s="3" t="s">
        <v>34</v>
      </c>
    </row>
    <row r="1445">
      <c r="A1445" s="2">
        <v>42318.71487268519</v>
      </c>
      <c r="B1445" s="3">
        <v>44.0</v>
      </c>
      <c r="C1445" s="3" t="s">
        <v>19</v>
      </c>
      <c r="D1445" s="3">
        <v>67.0</v>
      </c>
      <c r="E1445" s="3" t="s">
        <v>271</v>
      </c>
      <c r="F1445" s="3">
        <v>8.0</v>
      </c>
      <c r="G1445" s="3">
        <v>10.0</v>
      </c>
      <c r="H1445" s="3" t="s">
        <v>1806</v>
      </c>
      <c r="I1445" s="3" t="s">
        <v>1807</v>
      </c>
      <c r="J1445" s="3" t="s">
        <v>1808</v>
      </c>
      <c r="K1445" s="3" t="s">
        <v>24</v>
      </c>
      <c r="L1445" s="3">
        <v>6.0</v>
      </c>
      <c r="M1445" s="3" t="s">
        <v>25</v>
      </c>
      <c r="N1445" s="3" t="s">
        <v>1940</v>
      </c>
      <c r="O1445" s="3" t="s">
        <v>127</v>
      </c>
      <c r="P1445" s="4">
        <v>19026.0</v>
      </c>
      <c r="Q1445" s="3" t="s">
        <v>205</v>
      </c>
      <c r="S1445" s="3" t="s">
        <v>34</v>
      </c>
    </row>
    <row r="1446">
      <c r="A1446" s="2">
        <v>42318.71487268519</v>
      </c>
      <c r="B1446" s="3">
        <v>44.0</v>
      </c>
      <c r="C1446" s="3" t="s">
        <v>19</v>
      </c>
      <c r="D1446" s="3">
        <v>67.0</v>
      </c>
      <c r="E1446" s="3" t="s">
        <v>271</v>
      </c>
      <c r="F1446" s="3">
        <v>8.0</v>
      </c>
      <c r="G1446" s="3">
        <v>10.0</v>
      </c>
      <c r="H1446" s="3" t="s">
        <v>1806</v>
      </c>
      <c r="I1446" s="3" t="s">
        <v>1807</v>
      </c>
      <c r="J1446" s="3" t="s">
        <v>1808</v>
      </c>
      <c r="K1446" s="3" t="s">
        <v>24</v>
      </c>
      <c r="L1446" s="3">
        <v>7.0</v>
      </c>
      <c r="M1446" s="3" t="s">
        <v>30</v>
      </c>
      <c r="N1446" s="3" t="s">
        <v>1941</v>
      </c>
      <c r="O1446" s="3" t="s">
        <v>1942</v>
      </c>
      <c r="P1446" s="4">
        <v>17861.0</v>
      </c>
      <c r="Q1446" s="3" t="s">
        <v>132</v>
      </c>
      <c r="S1446" s="3" t="s">
        <v>34</v>
      </c>
    </row>
    <row r="1447">
      <c r="A1447" s="2">
        <v>42318.71487268519</v>
      </c>
      <c r="B1447" s="3">
        <v>44.0</v>
      </c>
      <c r="C1447" s="3" t="s">
        <v>19</v>
      </c>
      <c r="D1447" s="3">
        <v>67.0</v>
      </c>
      <c r="E1447" s="3" t="s">
        <v>271</v>
      </c>
      <c r="F1447" s="3">
        <v>8.0</v>
      </c>
      <c r="G1447" s="3">
        <v>10.0</v>
      </c>
      <c r="H1447" s="3" t="s">
        <v>1806</v>
      </c>
      <c r="I1447" s="3" t="s">
        <v>1807</v>
      </c>
      <c r="J1447" s="3" t="s">
        <v>1808</v>
      </c>
      <c r="K1447" s="3" t="s">
        <v>24</v>
      </c>
      <c r="L1447" s="3">
        <v>8.0</v>
      </c>
      <c r="M1447" s="3" t="s">
        <v>25</v>
      </c>
      <c r="N1447" s="3" t="s">
        <v>1943</v>
      </c>
      <c r="O1447" s="3" t="s">
        <v>371</v>
      </c>
      <c r="P1447" s="4">
        <v>25979.0</v>
      </c>
      <c r="Q1447" s="3" t="s">
        <v>345</v>
      </c>
      <c r="S1447" s="3" t="s">
        <v>34</v>
      </c>
    </row>
    <row r="1448">
      <c r="A1448" s="2">
        <v>42318.71487268519</v>
      </c>
      <c r="B1448" s="3">
        <v>44.0</v>
      </c>
      <c r="C1448" s="3" t="s">
        <v>19</v>
      </c>
      <c r="D1448" s="3">
        <v>67.0</v>
      </c>
      <c r="E1448" s="3" t="s">
        <v>271</v>
      </c>
      <c r="F1448" s="3">
        <v>8.0</v>
      </c>
      <c r="G1448" s="3">
        <v>10.0</v>
      </c>
      <c r="H1448" s="3" t="s">
        <v>1806</v>
      </c>
      <c r="I1448" s="3" t="s">
        <v>1807</v>
      </c>
      <c r="J1448" s="3" t="s">
        <v>1808</v>
      </c>
      <c r="K1448" s="3" t="s">
        <v>24</v>
      </c>
      <c r="L1448" s="3">
        <v>9.0</v>
      </c>
      <c r="M1448" s="3" t="s">
        <v>30</v>
      </c>
      <c r="N1448" s="3" t="s">
        <v>1944</v>
      </c>
      <c r="O1448" s="3" t="s">
        <v>746</v>
      </c>
      <c r="P1448" s="4">
        <v>24699.0</v>
      </c>
      <c r="Q1448" s="3" t="s">
        <v>153</v>
      </c>
      <c r="S1448" s="3" t="s">
        <v>34</v>
      </c>
    </row>
    <row r="1449">
      <c r="A1449" s="2">
        <v>42318.71487268519</v>
      </c>
      <c r="B1449" s="3">
        <v>44.0</v>
      </c>
      <c r="C1449" s="3" t="s">
        <v>19</v>
      </c>
      <c r="D1449" s="3">
        <v>67.0</v>
      </c>
      <c r="E1449" s="3" t="s">
        <v>271</v>
      </c>
      <c r="F1449" s="3">
        <v>8.0</v>
      </c>
      <c r="G1449" s="3">
        <v>10.0</v>
      </c>
      <c r="H1449" s="3" t="s">
        <v>1806</v>
      </c>
      <c r="I1449" s="3" t="s">
        <v>1807</v>
      </c>
      <c r="J1449" s="3" t="s">
        <v>1808</v>
      </c>
      <c r="K1449" s="3" t="s">
        <v>24</v>
      </c>
      <c r="L1449" s="3">
        <v>10.0</v>
      </c>
      <c r="M1449" s="3" t="s">
        <v>25</v>
      </c>
      <c r="N1449" s="3" t="s">
        <v>1945</v>
      </c>
      <c r="O1449" s="3" t="s">
        <v>417</v>
      </c>
      <c r="P1449" s="4">
        <v>20737.0</v>
      </c>
      <c r="Q1449" s="3" t="s">
        <v>189</v>
      </c>
      <c r="S1449" s="3" t="s">
        <v>34</v>
      </c>
    </row>
    <row r="1450">
      <c r="A1450" s="2">
        <v>42318.71487268519</v>
      </c>
      <c r="B1450" s="3">
        <v>44.0</v>
      </c>
      <c r="C1450" s="3" t="s">
        <v>19</v>
      </c>
      <c r="D1450" s="3">
        <v>67.0</v>
      </c>
      <c r="E1450" s="3" t="s">
        <v>271</v>
      </c>
      <c r="F1450" s="3">
        <v>8.0</v>
      </c>
      <c r="G1450" s="3">
        <v>10.0</v>
      </c>
      <c r="H1450" s="3" t="s">
        <v>1806</v>
      </c>
      <c r="I1450" s="3" t="s">
        <v>1807</v>
      </c>
      <c r="J1450" s="3" t="s">
        <v>1808</v>
      </c>
      <c r="K1450" s="3" t="s">
        <v>24</v>
      </c>
      <c r="L1450" s="3">
        <v>11.0</v>
      </c>
      <c r="M1450" s="3" t="s">
        <v>30</v>
      </c>
      <c r="N1450" s="3" t="s">
        <v>1946</v>
      </c>
      <c r="O1450" s="3" t="s">
        <v>1356</v>
      </c>
      <c r="P1450" s="4">
        <v>22033.0</v>
      </c>
      <c r="Q1450" s="3" t="s">
        <v>40</v>
      </c>
      <c r="S1450" s="3" t="s">
        <v>34</v>
      </c>
    </row>
    <row r="1451">
      <c r="A1451" s="2">
        <v>42318.71487268519</v>
      </c>
      <c r="B1451" s="3">
        <v>44.0</v>
      </c>
      <c r="C1451" s="3" t="s">
        <v>19</v>
      </c>
      <c r="D1451" s="3">
        <v>67.0</v>
      </c>
      <c r="E1451" s="3" t="s">
        <v>271</v>
      </c>
      <c r="F1451" s="3">
        <v>8.0</v>
      </c>
      <c r="G1451" s="3">
        <v>10.0</v>
      </c>
      <c r="H1451" s="3" t="s">
        <v>1806</v>
      </c>
      <c r="I1451" s="3" t="s">
        <v>1807</v>
      </c>
      <c r="J1451" s="3" t="s">
        <v>1808</v>
      </c>
      <c r="K1451" s="3" t="s">
        <v>24</v>
      </c>
      <c r="L1451" s="3">
        <v>12.0</v>
      </c>
      <c r="M1451" s="3" t="s">
        <v>25</v>
      </c>
      <c r="N1451" s="3" t="s">
        <v>951</v>
      </c>
      <c r="O1451" s="3" t="s">
        <v>1947</v>
      </c>
      <c r="P1451" s="4">
        <v>24517.0</v>
      </c>
      <c r="Q1451" s="3" t="s">
        <v>55</v>
      </c>
      <c r="S1451" s="3" t="s">
        <v>34</v>
      </c>
    </row>
    <row r="1452">
      <c r="A1452" s="2">
        <v>42318.71487268519</v>
      </c>
      <c r="B1452" s="3">
        <v>44.0</v>
      </c>
      <c r="C1452" s="3" t="s">
        <v>19</v>
      </c>
      <c r="D1452" s="3">
        <v>67.0</v>
      </c>
      <c r="E1452" s="3" t="s">
        <v>271</v>
      </c>
      <c r="F1452" s="3">
        <v>8.0</v>
      </c>
      <c r="G1452" s="3">
        <v>10.0</v>
      </c>
      <c r="H1452" s="3" t="s">
        <v>1806</v>
      </c>
      <c r="I1452" s="3" t="s">
        <v>1807</v>
      </c>
      <c r="J1452" s="3" t="s">
        <v>1808</v>
      </c>
      <c r="K1452" s="3" t="s">
        <v>24</v>
      </c>
      <c r="L1452" s="3">
        <v>13.0</v>
      </c>
      <c r="M1452" s="3" t="s">
        <v>30</v>
      </c>
      <c r="N1452" s="3" t="s">
        <v>1948</v>
      </c>
      <c r="O1452" s="3" t="s">
        <v>1949</v>
      </c>
      <c r="P1452" s="4">
        <v>21127.0</v>
      </c>
      <c r="Q1452" s="3" t="s">
        <v>1159</v>
      </c>
      <c r="S1452" s="3" t="s">
        <v>34</v>
      </c>
    </row>
    <row r="1453">
      <c r="A1453" s="2">
        <v>42318.71487268519</v>
      </c>
      <c r="B1453" s="3">
        <v>44.0</v>
      </c>
      <c r="C1453" s="3" t="s">
        <v>19</v>
      </c>
      <c r="D1453" s="3">
        <v>67.0</v>
      </c>
      <c r="E1453" s="3" t="s">
        <v>271</v>
      </c>
      <c r="F1453" s="3">
        <v>8.0</v>
      </c>
      <c r="G1453" s="3">
        <v>10.0</v>
      </c>
      <c r="H1453" s="3" t="s">
        <v>1806</v>
      </c>
      <c r="I1453" s="3" t="s">
        <v>1807</v>
      </c>
      <c r="J1453" s="3" t="s">
        <v>1808</v>
      </c>
      <c r="K1453" s="3" t="s">
        <v>24</v>
      </c>
      <c r="L1453" s="3">
        <v>14.0</v>
      </c>
      <c r="M1453" s="3" t="s">
        <v>25</v>
      </c>
      <c r="N1453" s="3" t="s">
        <v>1950</v>
      </c>
      <c r="O1453" s="3" t="s">
        <v>27</v>
      </c>
      <c r="P1453" s="4">
        <v>22263.0</v>
      </c>
      <c r="Q1453" s="3" t="s">
        <v>43</v>
      </c>
      <c r="S1453" s="3" t="s">
        <v>34</v>
      </c>
    </row>
    <row r="1454">
      <c r="A1454" s="2">
        <v>42318.71487268519</v>
      </c>
      <c r="B1454" s="3">
        <v>44.0</v>
      </c>
      <c r="C1454" s="3" t="s">
        <v>19</v>
      </c>
      <c r="D1454" s="3">
        <v>67.0</v>
      </c>
      <c r="E1454" s="3" t="s">
        <v>271</v>
      </c>
      <c r="F1454" s="3">
        <v>8.0</v>
      </c>
      <c r="G1454" s="3">
        <v>10.0</v>
      </c>
      <c r="H1454" s="3" t="s">
        <v>1806</v>
      </c>
      <c r="I1454" s="3" t="s">
        <v>1807</v>
      </c>
      <c r="J1454" s="3" t="s">
        <v>1808</v>
      </c>
      <c r="K1454" s="3" t="s">
        <v>24</v>
      </c>
      <c r="L1454" s="3">
        <v>15.0</v>
      </c>
      <c r="M1454" s="3" t="s">
        <v>30</v>
      </c>
      <c r="N1454" s="3" t="s">
        <v>1951</v>
      </c>
      <c r="O1454" s="3" t="s">
        <v>1547</v>
      </c>
      <c r="P1454" s="4">
        <v>23946.0</v>
      </c>
      <c r="Q1454" s="3" t="s">
        <v>1178</v>
      </c>
      <c r="S1454" s="3" t="s">
        <v>34</v>
      </c>
    </row>
    <row r="1455">
      <c r="A1455" s="2">
        <v>42318.71487268519</v>
      </c>
      <c r="B1455" s="3">
        <v>44.0</v>
      </c>
      <c r="C1455" s="3" t="s">
        <v>19</v>
      </c>
      <c r="D1455" s="3">
        <v>67.0</v>
      </c>
      <c r="E1455" s="3" t="s">
        <v>271</v>
      </c>
      <c r="F1455" s="3">
        <v>8.0</v>
      </c>
      <c r="G1455" s="3">
        <v>10.0</v>
      </c>
      <c r="H1455" s="3" t="s">
        <v>1806</v>
      </c>
      <c r="I1455" s="3" t="s">
        <v>1807</v>
      </c>
      <c r="J1455" s="3" t="s">
        <v>1808</v>
      </c>
      <c r="K1455" s="3" t="s">
        <v>24</v>
      </c>
      <c r="L1455" s="3">
        <v>16.0</v>
      </c>
      <c r="M1455" s="3" t="s">
        <v>25</v>
      </c>
      <c r="N1455" s="3" t="s">
        <v>1952</v>
      </c>
      <c r="O1455" s="3" t="s">
        <v>109</v>
      </c>
      <c r="P1455" s="4">
        <v>34293.0</v>
      </c>
      <c r="Q1455" s="3" t="s">
        <v>191</v>
      </c>
      <c r="S1455" s="3" t="s">
        <v>34</v>
      </c>
    </row>
    <row r="1456">
      <c r="A1456" s="2">
        <v>42318.71487268519</v>
      </c>
      <c r="B1456" s="3">
        <v>44.0</v>
      </c>
      <c r="C1456" s="3" t="s">
        <v>19</v>
      </c>
      <c r="D1456" s="3">
        <v>67.0</v>
      </c>
      <c r="E1456" s="3" t="s">
        <v>271</v>
      </c>
      <c r="F1456" s="3">
        <v>8.0</v>
      </c>
      <c r="G1456" s="3">
        <v>10.0</v>
      </c>
      <c r="H1456" s="3" t="s">
        <v>1806</v>
      </c>
      <c r="I1456" s="3" t="s">
        <v>1807</v>
      </c>
      <c r="J1456" s="3" t="s">
        <v>1808</v>
      </c>
      <c r="K1456" s="3" t="s">
        <v>24</v>
      </c>
      <c r="L1456" s="3">
        <v>17.0</v>
      </c>
      <c r="M1456" s="3" t="s">
        <v>30</v>
      </c>
      <c r="N1456" s="3" t="s">
        <v>1836</v>
      </c>
      <c r="O1456" s="3" t="s">
        <v>1953</v>
      </c>
      <c r="P1456" s="4">
        <v>31750.0</v>
      </c>
      <c r="Q1456" s="3" t="s">
        <v>687</v>
      </c>
      <c r="S1456" s="3" t="s">
        <v>34</v>
      </c>
    </row>
    <row r="1457">
      <c r="A1457" s="2">
        <v>42318.71487268519</v>
      </c>
      <c r="B1457" s="3">
        <v>44.0</v>
      </c>
      <c r="C1457" s="3" t="s">
        <v>19</v>
      </c>
      <c r="D1457" s="3">
        <v>67.0</v>
      </c>
      <c r="E1457" s="3" t="s">
        <v>271</v>
      </c>
      <c r="F1457" s="3">
        <v>8.0</v>
      </c>
      <c r="G1457" s="3">
        <v>10.0</v>
      </c>
      <c r="H1457" s="3" t="s">
        <v>1806</v>
      </c>
      <c r="I1457" s="3" t="s">
        <v>1807</v>
      </c>
      <c r="J1457" s="3" t="s">
        <v>1808</v>
      </c>
      <c r="K1457" s="3" t="s">
        <v>24</v>
      </c>
      <c r="L1457" s="3">
        <v>18.0</v>
      </c>
      <c r="M1457" s="3" t="s">
        <v>25</v>
      </c>
      <c r="N1457" s="3" t="s">
        <v>1954</v>
      </c>
      <c r="O1457" s="3" t="s">
        <v>530</v>
      </c>
      <c r="P1457" s="4">
        <v>22978.0</v>
      </c>
      <c r="Q1457" s="3" t="s">
        <v>1955</v>
      </c>
      <c r="S1457" s="3" t="s">
        <v>34</v>
      </c>
    </row>
    <row r="1458">
      <c r="A1458" s="2">
        <v>42318.71487268519</v>
      </c>
      <c r="B1458" s="3">
        <v>44.0</v>
      </c>
      <c r="C1458" s="3" t="s">
        <v>19</v>
      </c>
      <c r="D1458" s="3">
        <v>67.0</v>
      </c>
      <c r="E1458" s="3" t="s">
        <v>271</v>
      </c>
      <c r="F1458" s="3">
        <v>8.0</v>
      </c>
      <c r="G1458" s="3">
        <v>10.0</v>
      </c>
      <c r="H1458" s="3" t="s">
        <v>1806</v>
      </c>
      <c r="I1458" s="3" t="s">
        <v>1807</v>
      </c>
      <c r="J1458" s="3" t="s">
        <v>1808</v>
      </c>
      <c r="K1458" s="3" t="s">
        <v>24</v>
      </c>
      <c r="L1458" s="3">
        <v>19.0</v>
      </c>
      <c r="M1458" s="3" t="s">
        <v>30</v>
      </c>
      <c r="N1458" s="3" t="s">
        <v>1956</v>
      </c>
      <c r="O1458" s="3" t="s">
        <v>722</v>
      </c>
      <c r="P1458" s="4">
        <v>19045.0</v>
      </c>
      <c r="Q1458" s="3" t="s">
        <v>49</v>
      </c>
      <c r="S1458" s="3" t="s">
        <v>34</v>
      </c>
    </row>
    <row r="1459">
      <c r="A1459" s="2">
        <v>42318.71487268519</v>
      </c>
      <c r="B1459" s="3">
        <v>44.0</v>
      </c>
      <c r="C1459" s="3" t="s">
        <v>19</v>
      </c>
      <c r="D1459" s="3">
        <v>67.0</v>
      </c>
      <c r="E1459" s="3" t="s">
        <v>271</v>
      </c>
      <c r="F1459" s="3">
        <v>8.0</v>
      </c>
      <c r="G1459" s="3">
        <v>10.0</v>
      </c>
      <c r="H1459" s="3" t="s">
        <v>1806</v>
      </c>
      <c r="I1459" s="3" t="s">
        <v>1807</v>
      </c>
      <c r="J1459" s="3" t="s">
        <v>1808</v>
      </c>
      <c r="K1459" s="3" t="s">
        <v>24</v>
      </c>
      <c r="L1459" s="3">
        <v>20.0</v>
      </c>
      <c r="M1459" s="3" t="s">
        <v>25</v>
      </c>
      <c r="N1459" s="3" t="s">
        <v>1957</v>
      </c>
      <c r="O1459" s="3" t="s">
        <v>243</v>
      </c>
      <c r="P1459" s="4">
        <v>31306.0</v>
      </c>
      <c r="Q1459" s="3" t="s">
        <v>205</v>
      </c>
      <c r="S1459" s="3" t="s">
        <v>34</v>
      </c>
    </row>
    <row r="1460">
      <c r="A1460" s="2">
        <v>42318.71487268519</v>
      </c>
      <c r="B1460" s="3">
        <v>44.0</v>
      </c>
      <c r="C1460" s="3" t="s">
        <v>19</v>
      </c>
      <c r="D1460" s="3">
        <v>67.0</v>
      </c>
      <c r="E1460" s="3" t="s">
        <v>271</v>
      </c>
      <c r="F1460" s="3">
        <v>8.0</v>
      </c>
      <c r="G1460" s="3">
        <v>10.0</v>
      </c>
      <c r="H1460" s="3" t="s">
        <v>1806</v>
      </c>
      <c r="I1460" s="3" t="s">
        <v>1807</v>
      </c>
      <c r="J1460" s="3" t="s">
        <v>1808</v>
      </c>
      <c r="K1460" s="3" t="s">
        <v>24</v>
      </c>
      <c r="L1460" s="3">
        <v>21.0</v>
      </c>
      <c r="M1460" s="3" t="s">
        <v>30</v>
      </c>
      <c r="N1460" s="3" t="s">
        <v>1958</v>
      </c>
      <c r="O1460" s="3" t="s">
        <v>885</v>
      </c>
      <c r="P1460" s="4">
        <v>29388.0</v>
      </c>
      <c r="Q1460" s="3" t="s">
        <v>60</v>
      </c>
      <c r="S1460" s="3" t="s">
        <v>34</v>
      </c>
    </row>
    <row r="1461">
      <c r="A1461" s="2">
        <v>42318.71487268519</v>
      </c>
      <c r="B1461" s="3">
        <v>44.0</v>
      </c>
      <c r="C1461" s="3" t="s">
        <v>19</v>
      </c>
      <c r="D1461" s="3">
        <v>67.0</v>
      </c>
      <c r="E1461" s="3" t="s">
        <v>271</v>
      </c>
      <c r="F1461" s="3">
        <v>8.0</v>
      </c>
      <c r="G1461" s="3">
        <v>10.0</v>
      </c>
      <c r="H1461" s="3" t="s">
        <v>1806</v>
      </c>
      <c r="I1461" s="3" t="s">
        <v>1807</v>
      </c>
      <c r="J1461" s="3" t="s">
        <v>1808</v>
      </c>
      <c r="K1461" s="3" t="s">
        <v>24</v>
      </c>
      <c r="L1461" s="3">
        <v>22.0</v>
      </c>
      <c r="M1461" s="3" t="s">
        <v>25</v>
      </c>
      <c r="N1461" s="3" t="s">
        <v>1959</v>
      </c>
      <c r="O1461" s="3" t="s">
        <v>421</v>
      </c>
      <c r="P1461" s="4">
        <v>26111.0</v>
      </c>
      <c r="Q1461" s="3" t="s">
        <v>169</v>
      </c>
      <c r="S1461" s="3" t="s">
        <v>34</v>
      </c>
    </row>
    <row r="1462">
      <c r="A1462" s="2">
        <v>42318.71487268519</v>
      </c>
      <c r="B1462" s="3">
        <v>44.0</v>
      </c>
      <c r="C1462" s="3" t="s">
        <v>19</v>
      </c>
      <c r="D1462" s="3">
        <v>67.0</v>
      </c>
      <c r="E1462" s="3" t="s">
        <v>271</v>
      </c>
      <c r="F1462" s="3">
        <v>8.0</v>
      </c>
      <c r="G1462" s="3">
        <v>10.0</v>
      </c>
      <c r="H1462" s="3" t="s">
        <v>1806</v>
      </c>
      <c r="I1462" s="3" t="s">
        <v>1807</v>
      </c>
      <c r="J1462" s="3" t="s">
        <v>1808</v>
      </c>
      <c r="K1462" s="3" t="s">
        <v>24</v>
      </c>
      <c r="L1462" s="3">
        <v>23.0</v>
      </c>
      <c r="M1462" s="3" t="s">
        <v>30</v>
      </c>
      <c r="N1462" s="3" t="s">
        <v>1960</v>
      </c>
      <c r="O1462" s="3" t="s">
        <v>1699</v>
      </c>
      <c r="P1462" s="4">
        <v>22401.0</v>
      </c>
      <c r="Q1462" s="3" t="s">
        <v>132</v>
      </c>
      <c r="S1462" s="3" t="s">
        <v>34</v>
      </c>
    </row>
    <row r="1463">
      <c r="A1463" s="2">
        <v>42318.71487268519</v>
      </c>
      <c r="B1463" s="3">
        <v>44.0</v>
      </c>
      <c r="C1463" s="3" t="s">
        <v>19</v>
      </c>
      <c r="D1463" s="3">
        <v>67.0</v>
      </c>
      <c r="E1463" s="3" t="s">
        <v>271</v>
      </c>
      <c r="F1463" s="3">
        <v>8.0</v>
      </c>
      <c r="G1463" s="3">
        <v>10.0</v>
      </c>
      <c r="H1463" s="3" t="s">
        <v>1806</v>
      </c>
      <c r="I1463" s="3" t="s">
        <v>1807</v>
      </c>
      <c r="J1463" s="3" t="s">
        <v>1808</v>
      </c>
      <c r="K1463" s="3" t="s">
        <v>24</v>
      </c>
      <c r="L1463" s="3">
        <v>24.0</v>
      </c>
      <c r="M1463" s="3" t="s">
        <v>25</v>
      </c>
      <c r="N1463" s="3" t="s">
        <v>1961</v>
      </c>
      <c r="O1463" s="3" t="s">
        <v>956</v>
      </c>
      <c r="P1463" s="4">
        <v>19123.0</v>
      </c>
      <c r="Q1463" s="3" t="s">
        <v>113</v>
      </c>
      <c r="S1463" s="3" t="s">
        <v>34</v>
      </c>
    </row>
    <row r="1464">
      <c r="A1464" s="2">
        <v>42318.71487268519</v>
      </c>
      <c r="B1464" s="3">
        <v>44.0</v>
      </c>
      <c r="C1464" s="3" t="s">
        <v>19</v>
      </c>
      <c r="D1464" s="3">
        <v>67.0</v>
      </c>
      <c r="E1464" s="3" t="s">
        <v>271</v>
      </c>
      <c r="F1464" s="3">
        <v>8.0</v>
      </c>
      <c r="G1464" s="3">
        <v>10.0</v>
      </c>
      <c r="H1464" s="3" t="s">
        <v>1806</v>
      </c>
      <c r="I1464" s="3" t="s">
        <v>1807</v>
      </c>
      <c r="J1464" s="3" t="s">
        <v>1808</v>
      </c>
      <c r="K1464" s="3" t="s">
        <v>24</v>
      </c>
      <c r="L1464" s="3">
        <v>25.0</v>
      </c>
      <c r="M1464" s="3" t="s">
        <v>30</v>
      </c>
      <c r="N1464" s="3" t="s">
        <v>1962</v>
      </c>
      <c r="O1464" s="3" t="s">
        <v>368</v>
      </c>
      <c r="P1464" s="4">
        <v>25414.0</v>
      </c>
      <c r="Q1464" s="3" t="s">
        <v>205</v>
      </c>
      <c r="S1464" s="3" t="s">
        <v>34</v>
      </c>
    </row>
    <row r="1465">
      <c r="A1465" s="2">
        <v>42318.71487268519</v>
      </c>
      <c r="B1465" s="3">
        <v>44.0</v>
      </c>
      <c r="C1465" s="3" t="s">
        <v>19</v>
      </c>
      <c r="D1465" s="3">
        <v>67.0</v>
      </c>
      <c r="E1465" s="3" t="s">
        <v>271</v>
      </c>
      <c r="F1465" s="3">
        <v>8.0</v>
      </c>
      <c r="G1465" s="3">
        <v>10.0</v>
      </c>
      <c r="H1465" s="3" t="s">
        <v>1806</v>
      </c>
      <c r="I1465" s="3" t="s">
        <v>1807</v>
      </c>
      <c r="J1465" s="3" t="s">
        <v>1808</v>
      </c>
      <c r="K1465" s="3" t="s">
        <v>24</v>
      </c>
      <c r="L1465" s="3">
        <v>26.0</v>
      </c>
      <c r="M1465" s="3" t="s">
        <v>25</v>
      </c>
      <c r="N1465" s="3" t="s">
        <v>1963</v>
      </c>
      <c r="O1465" s="3" t="s">
        <v>492</v>
      </c>
      <c r="P1465" s="4">
        <v>19283.0</v>
      </c>
      <c r="Q1465" s="3" t="s">
        <v>110</v>
      </c>
      <c r="S1465" s="3" t="s">
        <v>34</v>
      </c>
    </row>
    <row r="1466">
      <c r="A1466" s="2">
        <v>42318.71487268519</v>
      </c>
      <c r="B1466" s="3">
        <v>44.0</v>
      </c>
      <c r="C1466" s="3" t="s">
        <v>19</v>
      </c>
      <c r="D1466" s="3">
        <v>67.0</v>
      </c>
      <c r="E1466" s="3" t="s">
        <v>271</v>
      </c>
      <c r="F1466" s="3">
        <v>8.0</v>
      </c>
      <c r="G1466" s="3">
        <v>10.0</v>
      </c>
      <c r="H1466" s="3" t="s">
        <v>1806</v>
      </c>
      <c r="I1466" s="3" t="s">
        <v>1807</v>
      </c>
      <c r="J1466" s="3" t="s">
        <v>1808</v>
      </c>
      <c r="K1466" s="3" t="s">
        <v>24</v>
      </c>
      <c r="L1466" s="3">
        <v>27.0</v>
      </c>
      <c r="M1466" s="3" t="s">
        <v>30</v>
      </c>
      <c r="N1466" s="3" t="s">
        <v>1343</v>
      </c>
      <c r="O1466" s="3" t="s">
        <v>1864</v>
      </c>
      <c r="P1466" s="4">
        <v>24594.0</v>
      </c>
      <c r="Q1466" s="3" t="s">
        <v>40</v>
      </c>
      <c r="S1466" s="3" t="s">
        <v>34</v>
      </c>
    </row>
    <row r="1467">
      <c r="A1467" s="2">
        <v>42318.71487268519</v>
      </c>
      <c r="B1467" s="3">
        <v>44.0</v>
      </c>
      <c r="C1467" s="3" t="s">
        <v>19</v>
      </c>
      <c r="D1467" s="3">
        <v>67.0</v>
      </c>
      <c r="E1467" s="3" t="s">
        <v>271</v>
      </c>
      <c r="F1467" s="3">
        <v>8.0</v>
      </c>
      <c r="G1467" s="3">
        <v>10.0</v>
      </c>
      <c r="H1467" s="3" t="s">
        <v>1806</v>
      </c>
      <c r="I1467" s="3" t="s">
        <v>1807</v>
      </c>
      <c r="J1467" s="3" t="s">
        <v>1808</v>
      </c>
      <c r="K1467" s="3" t="s">
        <v>24</v>
      </c>
      <c r="L1467" s="3">
        <v>28.0</v>
      </c>
      <c r="M1467" s="3" t="s">
        <v>25</v>
      </c>
      <c r="N1467" s="3" t="s">
        <v>1964</v>
      </c>
      <c r="O1467" s="3" t="s">
        <v>477</v>
      </c>
      <c r="P1467" s="4">
        <v>25470.0</v>
      </c>
      <c r="Q1467" s="3" t="s">
        <v>75</v>
      </c>
      <c r="S1467" s="3" t="s">
        <v>34</v>
      </c>
    </row>
    <row r="1468">
      <c r="A1468" s="2">
        <v>42318.71487268519</v>
      </c>
      <c r="B1468" s="3">
        <v>44.0</v>
      </c>
      <c r="C1468" s="3" t="s">
        <v>19</v>
      </c>
      <c r="D1468" s="3">
        <v>67.0</v>
      </c>
      <c r="E1468" s="3" t="s">
        <v>271</v>
      </c>
      <c r="F1468" s="3">
        <v>8.0</v>
      </c>
      <c r="G1468" s="3">
        <v>10.0</v>
      </c>
      <c r="H1468" s="3" t="s">
        <v>1806</v>
      </c>
      <c r="I1468" s="3" t="s">
        <v>1807</v>
      </c>
      <c r="J1468" s="3" t="s">
        <v>1808</v>
      </c>
      <c r="K1468" s="3" t="s">
        <v>24</v>
      </c>
      <c r="L1468" s="3">
        <v>29.0</v>
      </c>
      <c r="M1468" s="3" t="s">
        <v>30</v>
      </c>
      <c r="N1468" s="3" t="s">
        <v>1965</v>
      </c>
      <c r="O1468" s="3" t="s">
        <v>81</v>
      </c>
      <c r="P1468" s="4">
        <v>23897.0</v>
      </c>
      <c r="Q1468" s="3" t="s">
        <v>149</v>
      </c>
      <c r="S1468" s="3" t="s">
        <v>34</v>
      </c>
    </row>
    <row r="1469">
      <c r="A1469" s="2">
        <v>42318.71487268519</v>
      </c>
      <c r="B1469" s="3">
        <v>44.0</v>
      </c>
      <c r="C1469" s="3" t="s">
        <v>19</v>
      </c>
      <c r="D1469" s="3">
        <v>67.0</v>
      </c>
      <c r="E1469" s="3" t="s">
        <v>271</v>
      </c>
      <c r="F1469" s="3">
        <v>8.0</v>
      </c>
      <c r="G1469" s="3">
        <v>10.0</v>
      </c>
      <c r="H1469" s="3" t="s">
        <v>1806</v>
      </c>
      <c r="I1469" s="3" t="s">
        <v>1807</v>
      </c>
      <c r="J1469" s="3" t="s">
        <v>1808</v>
      </c>
      <c r="K1469" s="3" t="s">
        <v>24</v>
      </c>
      <c r="L1469" s="3">
        <v>30.0</v>
      </c>
      <c r="M1469" s="3" t="s">
        <v>25</v>
      </c>
      <c r="N1469" s="3" t="s">
        <v>1966</v>
      </c>
      <c r="O1469" s="3" t="s">
        <v>1967</v>
      </c>
      <c r="P1469" s="4">
        <v>29483.0</v>
      </c>
      <c r="Q1469" s="3" t="s">
        <v>110</v>
      </c>
      <c r="S1469" s="3" t="s">
        <v>34</v>
      </c>
    </row>
    <row r="1470">
      <c r="A1470" s="2">
        <v>42318.71487268519</v>
      </c>
      <c r="B1470" s="3">
        <v>44.0</v>
      </c>
      <c r="C1470" s="3" t="s">
        <v>19</v>
      </c>
      <c r="D1470" s="3">
        <v>67.0</v>
      </c>
      <c r="E1470" s="3" t="s">
        <v>271</v>
      </c>
      <c r="F1470" s="3">
        <v>8.0</v>
      </c>
      <c r="G1470" s="3">
        <v>10.0</v>
      </c>
      <c r="H1470" s="3" t="s">
        <v>1806</v>
      </c>
      <c r="I1470" s="3" t="s">
        <v>1807</v>
      </c>
      <c r="J1470" s="3" t="s">
        <v>1808</v>
      </c>
      <c r="K1470" s="3" t="s">
        <v>24</v>
      </c>
      <c r="L1470" s="3">
        <v>31.0</v>
      </c>
      <c r="M1470" s="3" t="s">
        <v>30</v>
      </c>
      <c r="N1470" s="3" t="s">
        <v>1968</v>
      </c>
      <c r="O1470" s="3" t="s">
        <v>1751</v>
      </c>
      <c r="P1470" s="4">
        <v>17546.0</v>
      </c>
      <c r="Q1470" s="3" t="s">
        <v>49</v>
      </c>
      <c r="S1470" s="3" t="s">
        <v>34</v>
      </c>
    </row>
    <row r="1471">
      <c r="A1471" s="2">
        <v>42318.71487268519</v>
      </c>
      <c r="B1471" s="3">
        <v>44.0</v>
      </c>
      <c r="C1471" s="3" t="s">
        <v>19</v>
      </c>
      <c r="D1471" s="3">
        <v>67.0</v>
      </c>
      <c r="E1471" s="3" t="s">
        <v>271</v>
      </c>
      <c r="F1471" s="3">
        <v>8.0</v>
      </c>
      <c r="G1471" s="3">
        <v>10.0</v>
      </c>
      <c r="H1471" s="3" t="s">
        <v>1806</v>
      </c>
      <c r="I1471" s="3" t="s">
        <v>1807</v>
      </c>
      <c r="J1471" s="3" t="s">
        <v>1808</v>
      </c>
      <c r="K1471" s="3" t="s">
        <v>24</v>
      </c>
      <c r="L1471" s="3">
        <v>32.0</v>
      </c>
      <c r="M1471" s="3" t="s">
        <v>25</v>
      </c>
      <c r="N1471" s="3" t="s">
        <v>1540</v>
      </c>
      <c r="O1471" s="3" t="s">
        <v>533</v>
      </c>
      <c r="P1471" s="4">
        <v>29115.0</v>
      </c>
      <c r="Q1471" s="3" t="s">
        <v>110</v>
      </c>
      <c r="S1471" s="3" t="s">
        <v>34</v>
      </c>
    </row>
    <row r="1472">
      <c r="A1472" s="2">
        <v>42318.71487268519</v>
      </c>
      <c r="B1472" s="3">
        <v>44.0</v>
      </c>
      <c r="C1472" s="3" t="s">
        <v>19</v>
      </c>
      <c r="D1472" s="3">
        <v>67.0</v>
      </c>
      <c r="E1472" s="3" t="s">
        <v>271</v>
      </c>
      <c r="F1472" s="3">
        <v>8.0</v>
      </c>
      <c r="G1472" s="3">
        <v>10.0</v>
      </c>
      <c r="H1472" s="3" t="s">
        <v>1806</v>
      </c>
      <c r="I1472" s="3" t="s">
        <v>1807</v>
      </c>
      <c r="J1472" s="3" t="s">
        <v>1808</v>
      </c>
      <c r="K1472" s="3" t="s">
        <v>24</v>
      </c>
      <c r="L1472" s="3">
        <v>33.0</v>
      </c>
      <c r="M1472" s="3" t="s">
        <v>30</v>
      </c>
      <c r="N1472" s="3" t="s">
        <v>1969</v>
      </c>
      <c r="O1472" s="3" t="s">
        <v>1970</v>
      </c>
      <c r="P1472" s="4">
        <v>21038.0</v>
      </c>
      <c r="Q1472" s="3" t="s">
        <v>132</v>
      </c>
      <c r="S1472" s="3" t="s">
        <v>34</v>
      </c>
    </row>
    <row r="1473">
      <c r="A1473" s="2">
        <v>42318.71487268519</v>
      </c>
      <c r="B1473" s="3">
        <v>44.0</v>
      </c>
      <c r="C1473" s="3" t="s">
        <v>19</v>
      </c>
      <c r="D1473" s="3">
        <v>67.0</v>
      </c>
      <c r="E1473" s="3" t="s">
        <v>271</v>
      </c>
      <c r="F1473" s="3">
        <v>8.0</v>
      </c>
      <c r="G1473" s="3">
        <v>10.0</v>
      </c>
      <c r="H1473" s="3" t="s">
        <v>1806</v>
      </c>
      <c r="I1473" s="3" t="s">
        <v>1807</v>
      </c>
      <c r="J1473" s="3" t="s">
        <v>1808</v>
      </c>
      <c r="K1473" s="3" t="s">
        <v>24</v>
      </c>
      <c r="L1473" s="3">
        <v>34.0</v>
      </c>
      <c r="M1473" s="3" t="s">
        <v>25</v>
      </c>
      <c r="N1473" s="3" t="s">
        <v>1971</v>
      </c>
      <c r="O1473" s="3" t="s">
        <v>1972</v>
      </c>
      <c r="P1473" s="4">
        <v>17833.0</v>
      </c>
      <c r="Q1473" s="3" t="s">
        <v>113</v>
      </c>
      <c r="S1473" s="3" t="s">
        <v>34</v>
      </c>
    </row>
    <row r="1474">
      <c r="A1474" s="2">
        <v>42318.71487268519</v>
      </c>
      <c r="B1474" s="3">
        <v>44.0</v>
      </c>
      <c r="C1474" s="3" t="s">
        <v>19</v>
      </c>
      <c r="D1474" s="3">
        <v>67.0</v>
      </c>
      <c r="E1474" s="3" t="s">
        <v>271</v>
      </c>
      <c r="F1474" s="3">
        <v>8.0</v>
      </c>
      <c r="G1474" s="3">
        <v>10.0</v>
      </c>
      <c r="H1474" s="3" t="s">
        <v>1806</v>
      </c>
      <c r="I1474" s="3" t="s">
        <v>1807</v>
      </c>
      <c r="J1474" s="3" t="s">
        <v>1808</v>
      </c>
      <c r="K1474" s="3" t="s">
        <v>24</v>
      </c>
      <c r="L1474" s="3">
        <v>35.0</v>
      </c>
      <c r="M1474" s="3" t="s">
        <v>30</v>
      </c>
      <c r="N1474" s="3" t="s">
        <v>1973</v>
      </c>
      <c r="O1474" s="3" t="s">
        <v>361</v>
      </c>
      <c r="P1474" s="4">
        <v>34260.0</v>
      </c>
      <c r="Q1474" s="3" t="s">
        <v>247</v>
      </c>
      <c r="S1474" s="3" t="s">
        <v>34</v>
      </c>
    </row>
    <row r="1475">
      <c r="A1475" s="2">
        <v>42318.71487268519</v>
      </c>
      <c r="B1475" s="3">
        <v>44.0</v>
      </c>
      <c r="C1475" s="3" t="s">
        <v>19</v>
      </c>
      <c r="D1475" s="3">
        <v>68.0</v>
      </c>
      <c r="E1475" s="3" t="s">
        <v>330</v>
      </c>
      <c r="F1475" s="3">
        <v>8.0</v>
      </c>
      <c r="G1475" s="3">
        <v>10.0</v>
      </c>
      <c r="H1475" s="3" t="s">
        <v>1806</v>
      </c>
      <c r="I1475" s="3" t="s">
        <v>1807</v>
      </c>
      <c r="J1475" s="3" t="s">
        <v>1808</v>
      </c>
      <c r="K1475" s="3" t="s">
        <v>24</v>
      </c>
      <c r="L1475" s="3">
        <v>1.0</v>
      </c>
      <c r="M1475" s="3" t="s">
        <v>30</v>
      </c>
      <c r="N1475" s="3" t="s">
        <v>1974</v>
      </c>
      <c r="O1475" s="3" t="s">
        <v>998</v>
      </c>
      <c r="P1475" s="4">
        <v>25776.0</v>
      </c>
      <c r="Q1475" s="3" t="s">
        <v>110</v>
      </c>
      <c r="S1475" s="3" t="s">
        <v>34</v>
      </c>
    </row>
    <row r="1476">
      <c r="A1476" s="2">
        <v>42318.71487268519</v>
      </c>
      <c r="B1476" s="3">
        <v>44.0</v>
      </c>
      <c r="C1476" s="3" t="s">
        <v>19</v>
      </c>
      <c r="D1476" s="3">
        <v>68.0</v>
      </c>
      <c r="E1476" s="3" t="s">
        <v>330</v>
      </c>
      <c r="F1476" s="3">
        <v>8.0</v>
      </c>
      <c r="G1476" s="3">
        <v>10.0</v>
      </c>
      <c r="H1476" s="3" t="s">
        <v>1806</v>
      </c>
      <c r="I1476" s="3" t="s">
        <v>1807</v>
      </c>
      <c r="J1476" s="3" t="s">
        <v>1808</v>
      </c>
      <c r="K1476" s="3" t="s">
        <v>272</v>
      </c>
      <c r="L1476" s="3">
        <v>2.0</v>
      </c>
      <c r="M1476" s="3" t="s">
        <v>25</v>
      </c>
      <c r="N1476" s="3" t="s">
        <v>1975</v>
      </c>
      <c r="O1476" s="3" t="s">
        <v>349</v>
      </c>
      <c r="P1476" s="4">
        <v>28456.0</v>
      </c>
      <c r="Q1476" s="3" t="s">
        <v>55</v>
      </c>
      <c r="S1476" s="3" t="s">
        <v>34</v>
      </c>
    </row>
    <row r="1477">
      <c r="A1477" s="2">
        <v>42318.71487268519</v>
      </c>
      <c r="B1477" s="3">
        <v>44.0</v>
      </c>
      <c r="C1477" s="3" t="s">
        <v>19</v>
      </c>
      <c r="D1477" s="3">
        <v>68.0</v>
      </c>
      <c r="E1477" s="3" t="s">
        <v>330</v>
      </c>
      <c r="F1477" s="3">
        <v>8.0</v>
      </c>
      <c r="G1477" s="3">
        <v>10.0</v>
      </c>
      <c r="H1477" s="3" t="s">
        <v>1806</v>
      </c>
      <c r="I1477" s="3" t="s">
        <v>1807</v>
      </c>
      <c r="J1477" s="3" t="s">
        <v>1808</v>
      </c>
      <c r="K1477" s="3" t="s">
        <v>24</v>
      </c>
      <c r="L1477" s="3">
        <v>3.0</v>
      </c>
      <c r="M1477" s="3" t="s">
        <v>30</v>
      </c>
      <c r="N1477" s="3" t="s">
        <v>1976</v>
      </c>
      <c r="O1477" s="3" t="s">
        <v>1280</v>
      </c>
      <c r="P1477" s="4">
        <v>22105.0</v>
      </c>
      <c r="Q1477" s="3" t="s">
        <v>216</v>
      </c>
      <c r="S1477" s="3" t="s">
        <v>34</v>
      </c>
    </row>
    <row r="1478">
      <c r="A1478" s="2">
        <v>42318.71487268519</v>
      </c>
      <c r="B1478" s="3">
        <v>44.0</v>
      </c>
      <c r="C1478" s="3" t="s">
        <v>19</v>
      </c>
      <c r="D1478" s="3">
        <v>68.0</v>
      </c>
      <c r="E1478" s="3" t="s">
        <v>330</v>
      </c>
      <c r="F1478" s="3">
        <v>8.0</v>
      </c>
      <c r="G1478" s="3">
        <v>10.0</v>
      </c>
      <c r="H1478" s="3" t="s">
        <v>1806</v>
      </c>
      <c r="I1478" s="3" t="s">
        <v>1807</v>
      </c>
      <c r="J1478" s="3" t="s">
        <v>1808</v>
      </c>
      <c r="K1478" s="3" t="s">
        <v>24</v>
      </c>
      <c r="L1478" s="3">
        <v>4.0</v>
      </c>
      <c r="M1478" s="3" t="s">
        <v>25</v>
      </c>
      <c r="N1478" s="3" t="s">
        <v>1861</v>
      </c>
      <c r="O1478" s="3" t="s">
        <v>200</v>
      </c>
      <c r="P1478" s="4">
        <v>19212.0</v>
      </c>
      <c r="Q1478" s="3" t="s">
        <v>49</v>
      </c>
      <c r="S1478" s="3" t="s">
        <v>34</v>
      </c>
    </row>
    <row r="1479">
      <c r="A1479" s="2">
        <v>42318.71487268519</v>
      </c>
      <c r="B1479" s="3">
        <v>44.0</v>
      </c>
      <c r="C1479" s="3" t="s">
        <v>19</v>
      </c>
      <c r="D1479" s="3">
        <v>68.0</v>
      </c>
      <c r="E1479" s="3" t="s">
        <v>330</v>
      </c>
      <c r="F1479" s="3">
        <v>8.0</v>
      </c>
      <c r="G1479" s="3">
        <v>10.0</v>
      </c>
      <c r="H1479" s="3" t="s">
        <v>1806</v>
      </c>
      <c r="I1479" s="3" t="s">
        <v>1807</v>
      </c>
      <c r="J1479" s="3" t="s">
        <v>1808</v>
      </c>
      <c r="K1479" s="3" t="s">
        <v>24</v>
      </c>
      <c r="L1479" s="3">
        <v>5.0</v>
      </c>
      <c r="M1479" s="3" t="s">
        <v>30</v>
      </c>
      <c r="N1479" s="3" t="s">
        <v>559</v>
      </c>
      <c r="O1479" s="3" t="s">
        <v>163</v>
      </c>
      <c r="P1479" s="4">
        <v>29680.0</v>
      </c>
      <c r="Q1479" s="3" t="s">
        <v>1955</v>
      </c>
      <c r="S1479" s="3" t="s">
        <v>34</v>
      </c>
    </row>
    <row r="1480">
      <c r="A1480" s="2">
        <v>42318.71487268519</v>
      </c>
      <c r="B1480" s="3">
        <v>44.0</v>
      </c>
      <c r="C1480" s="3" t="s">
        <v>19</v>
      </c>
      <c r="D1480" s="3">
        <v>68.0</v>
      </c>
      <c r="E1480" s="3" t="s">
        <v>330</v>
      </c>
      <c r="F1480" s="3">
        <v>8.0</v>
      </c>
      <c r="G1480" s="3">
        <v>10.0</v>
      </c>
      <c r="H1480" s="3" t="s">
        <v>1806</v>
      </c>
      <c r="I1480" s="3" t="s">
        <v>1807</v>
      </c>
      <c r="J1480" s="3" t="s">
        <v>1808</v>
      </c>
      <c r="K1480" s="3" t="s">
        <v>24</v>
      </c>
      <c r="L1480" s="3">
        <v>6.0</v>
      </c>
      <c r="M1480" s="3" t="s">
        <v>25</v>
      </c>
      <c r="N1480" s="3" t="s">
        <v>1977</v>
      </c>
      <c r="O1480" s="3" t="s">
        <v>1978</v>
      </c>
      <c r="P1480" s="4">
        <v>26771.0</v>
      </c>
      <c r="Q1480" s="3" t="s">
        <v>687</v>
      </c>
      <c r="S1480" s="3" t="s">
        <v>34</v>
      </c>
    </row>
    <row r="1481">
      <c r="A1481" s="2">
        <v>42318.71487268519</v>
      </c>
      <c r="B1481" s="3">
        <v>44.0</v>
      </c>
      <c r="C1481" s="3" t="s">
        <v>19</v>
      </c>
      <c r="D1481" s="3">
        <v>68.0</v>
      </c>
      <c r="E1481" s="3" t="s">
        <v>330</v>
      </c>
      <c r="F1481" s="3">
        <v>8.0</v>
      </c>
      <c r="G1481" s="3">
        <v>10.0</v>
      </c>
      <c r="H1481" s="3" t="s">
        <v>1806</v>
      </c>
      <c r="I1481" s="3" t="s">
        <v>1807</v>
      </c>
      <c r="J1481" s="3" t="s">
        <v>1808</v>
      </c>
      <c r="K1481" s="3" t="s">
        <v>24</v>
      </c>
      <c r="L1481" s="3">
        <v>7.0</v>
      </c>
      <c r="M1481" s="3" t="s">
        <v>30</v>
      </c>
      <c r="N1481" s="3" t="s">
        <v>1979</v>
      </c>
      <c r="O1481" s="3" t="s">
        <v>497</v>
      </c>
      <c r="P1481" s="4">
        <v>21178.0</v>
      </c>
      <c r="Q1481" s="3" t="s">
        <v>205</v>
      </c>
      <c r="S1481" s="3" t="s">
        <v>34</v>
      </c>
    </row>
    <row r="1482">
      <c r="A1482" s="2">
        <v>42318.71487268519</v>
      </c>
      <c r="B1482" s="3">
        <v>44.0</v>
      </c>
      <c r="C1482" s="3" t="s">
        <v>19</v>
      </c>
      <c r="D1482" s="3">
        <v>68.0</v>
      </c>
      <c r="E1482" s="3" t="s">
        <v>330</v>
      </c>
      <c r="F1482" s="3">
        <v>8.0</v>
      </c>
      <c r="G1482" s="3">
        <v>10.0</v>
      </c>
      <c r="H1482" s="3" t="s">
        <v>1806</v>
      </c>
      <c r="I1482" s="3" t="s">
        <v>1807</v>
      </c>
      <c r="J1482" s="3" t="s">
        <v>1808</v>
      </c>
      <c r="K1482" s="3" t="s">
        <v>24</v>
      </c>
      <c r="L1482" s="3">
        <v>8.0</v>
      </c>
      <c r="M1482" s="3" t="s">
        <v>25</v>
      </c>
      <c r="N1482" s="3" t="s">
        <v>1980</v>
      </c>
      <c r="O1482" s="3" t="s">
        <v>127</v>
      </c>
      <c r="P1482" s="4">
        <v>15014.0</v>
      </c>
      <c r="Q1482" s="3" t="s">
        <v>86</v>
      </c>
      <c r="S1482" s="3" t="s">
        <v>34</v>
      </c>
    </row>
    <row r="1483">
      <c r="A1483" s="2">
        <v>42318.71487268519</v>
      </c>
      <c r="B1483" s="3">
        <v>44.0</v>
      </c>
      <c r="C1483" s="3" t="s">
        <v>19</v>
      </c>
      <c r="D1483" s="3">
        <v>68.0</v>
      </c>
      <c r="E1483" s="3" t="s">
        <v>330</v>
      </c>
      <c r="F1483" s="3">
        <v>8.0</v>
      </c>
      <c r="G1483" s="3">
        <v>10.0</v>
      </c>
      <c r="H1483" s="3" t="s">
        <v>1806</v>
      </c>
      <c r="I1483" s="3" t="s">
        <v>1807</v>
      </c>
      <c r="J1483" s="3" t="s">
        <v>1808</v>
      </c>
      <c r="K1483" s="3" t="s">
        <v>24</v>
      </c>
      <c r="L1483" s="3">
        <v>9.0</v>
      </c>
      <c r="M1483" s="3" t="s">
        <v>30</v>
      </c>
      <c r="N1483" s="3" t="s">
        <v>1981</v>
      </c>
      <c r="O1483" s="3" t="s">
        <v>834</v>
      </c>
      <c r="P1483" s="4">
        <v>17371.0</v>
      </c>
      <c r="Q1483" s="3" t="s">
        <v>86</v>
      </c>
      <c r="S1483" s="3" t="s">
        <v>34</v>
      </c>
    </row>
    <row r="1484">
      <c r="A1484" s="2">
        <v>42318.71487268519</v>
      </c>
      <c r="B1484" s="3">
        <v>44.0</v>
      </c>
      <c r="C1484" s="3" t="s">
        <v>19</v>
      </c>
      <c r="D1484" s="3">
        <v>68.0</v>
      </c>
      <c r="E1484" s="3" t="s">
        <v>330</v>
      </c>
      <c r="F1484" s="3">
        <v>8.0</v>
      </c>
      <c r="G1484" s="3">
        <v>10.0</v>
      </c>
      <c r="H1484" s="3" t="s">
        <v>1806</v>
      </c>
      <c r="I1484" s="3" t="s">
        <v>1807</v>
      </c>
      <c r="J1484" s="3" t="s">
        <v>1808</v>
      </c>
      <c r="K1484" s="3" t="s">
        <v>24</v>
      </c>
      <c r="L1484" s="3">
        <v>10.0</v>
      </c>
      <c r="M1484" s="3" t="s">
        <v>25</v>
      </c>
      <c r="N1484" s="3" t="s">
        <v>1982</v>
      </c>
      <c r="O1484" s="3" t="s">
        <v>200</v>
      </c>
      <c r="P1484" s="4">
        <v>21542.0</v>
      </c>
      <c r="Q1484" s="3" t="s">
        <v>110</v>
      </c>
      <c r="S1484" s="3" t="s">
        <v>34</v>
      </c>
    </row>
    <row r="1485">
      <c r="A1485" s="2">
        <v>42318.71487268519</v>
      </c>
      <c r="B1485" s="3">
        <v>44.0</v>
      </c>
      <c r="C1485" s="3" t="s">
        <v>19</v>
      </c>
      <c r="D1485" s="3">
        <v>68.0</v>
      </c>
      <c r="E1485" s="3" t="s">
        <v>330</v>
      </c>
      <c r="F1485" s="3">
        <v>8.0</v>
      </c>
      <c r="G1485" s="3">
        <v>10.0</v>
      </c>
      <c r="H1485" s="3" t="s">
        <v>1806</v>
      </c>
      <c r="I1485" s="3" t="s">
        <v>1807</v>
      </c>
      <c r="J1485" s="3" t="s">
        <v>1808</v>
      </c>
      <c r="K1485" s="3" t="s">
        <v>24</v>
      </c>
      <c r="L1485" s="3">
        <v>11.0</v>
      </c>
      <c r="M1485" s="3" t="s">
        <v>30</v>
      </c>
      <c r="N1485" s="3" t="s">
        <v>1983</v>
      </c>
      <c r="O1485" s="3" t="s">
        <v>1116</v>
      </c>
      <c r="P1485" s="4">
        <v>27911.0</v>
      </c>
      <c r="Q1485" s="3" t="s">
        <v>132</v>
      </c>
      <c r="S1485" s="3" t="s">
        <v>34</v>
      </c>
    </row>
    <row r="1486">
      <c r="A1486" s="2">
        <v>42318.71487268519</v>
      </c>
      <c r="B1486" s="3">
        <v>44.0</v>
      </c>
      <c r="C1486" s="3" t="s">
        <v>19</v>
      </c>
      <c r="D1486" s="3">
        <v>68.0</v>
      </c>
      <c r="E1486" s="3" t="s">
        <v>330</v>
      </c>
      <c r="F1486" s="3">
        <v>8.0</v>
      </c>
      <c r="G1486" s="3">
        <v>10.0</v>
      </c>
      <c r="H1486" s="3" t="s">
        <v>1806</v>
      </c>
      <c r="I1486" s="3" t="s">
        <v>1807</v>
      </c>
      <c r="J1486" s="3" t="s">
        <v>1808</v>
      </c>
      <c r="K1486" s="3" t="s">
        <v>24</v>
      </c>
      <c r="L1486" s="3">
        <v>12.0</v>
      </c>
      <c r="M1486" s="3" t="s">
        <v>25</v>
      </c>
      <c r="N1486" s="3" t="s">
        <v>1984</v>
      </c>
      <c r="O1486" s="3" t="s">
        <v>100</v>
      </c>
      <c r="P1486" s="4">
        <v>24926.0</v>
      </c>
      <c r="Q1486" s="3" t="s">
        <v>216</v>
      </c>
      <c r="S1486" s="3" t="s">
        <v>34</v>
      </c>
    </row>
    <row r="1487">
      <c r="A1487" s="2">
        <v>42318.71487268519</v>
      </c>
      <c r="B1487" s="3">
        <v>44.0</v>
      </c>
      <c r="C1487" s="3" t="s">
        <v>19</v>
      </c>
      <c r="D1487" s="3">
        <v>68.0</v>
      </c>
      <c r="E1487" s="3" t="s">
        <v>330</v>
      </c>
      <c r="F1487" s="3">
        <v>8.0</v>
      </c>
      <c r="G1487" s="3">
        <v>10.0</v>
      </c>
      <c r="H1487" s="3" t="s">
        <v>1806</v>
      </c>
      <c r="I1487" s="3" t="s">
        <v>1807</v>
      </c>
      <c r="J1487" s="3" t="s">
        <v>1808</v>
      </c>
      <c r="K1487" s="3" t="s">
        <v>24</v>
      </c>
      <c r="L1487" s="3">
        <v>13.0</v>
      </c>
      <c r="M1487" s="3" t="s">
        <v>30</v>
      </c>
      <c r="N1487" s="3" t="s">
        <v>1977</v>
      </c>
      <c r="O1487" s="3" t="s">
        <v>1443</v>
      </c>
      <c r="P1487" s="4">
        <v>24024.0</v>
      </c>
      <c r="Q1487" s="3" t="s">
        <v>205</v>
      </c>
      <c r="S1487" s="3" t="s">
        <v>34</v>
      </c>
    </row>
    <row r="1488">
      <c r="A1488" s="2">
        <v>42318.71487268519</v>
      </c>
      <c r="B1488" s="3">
        <v>44.0</v>
      </c>
      <c r="C1488" s="3" t="s">
        <v>19</v>
      </c>
      <c r="D1488" s="3">
        <v>68.0</v>
      </c>
      <c r="E1488" s="3" t="s">
        <v>330</v>
      </c>
      <c r="F1488" s="3">
        <v>8.0</v>
      </c>
      <c r="G1488" s="3">
        <v>10.0</v>
      </c>
      <c r="H1488" s="3" t="s">
        <v>1806</v>
      </c>
      <c r="I1488" s="3" t="s">
        <v>1807</v>
      </c>
      <c r="J1488" s="3" t="s">
        <v>1808</v>
      </c>
      <c r="K1488" s="3" t="s">
        <v>24</v>
      </c>
      <c r="L1488" s="3">
        <v>14.0</v>
      </c>
      <c r="M1488" s="3" t="s">
        <v>25</v>
      </c>
      <c r="N1488" s="3" t="s">
        <v>1985</v>
      </c>
      <c r="O1488" s="3" t="s">
        <v>1637</v>
      </c>
      <c r="P1488" s="4">
        <v>29950.0</v>
      </c>
      <c r="Q1488" s="3" t="s">
        <v>189</v>
      </c>
      <c r="S1488" s="3" t="s">
        <v>34</v>
      </c>
    </row>
    <row r="1489">
      <c r="A1489" s="2">
        <v>42318.71487268519</v>
      </c>
      <c r="B1489" s="3">
        <v>44.0</v>
      </c>
      <c r="C1489" s="3" t="s">
        <v>19</v>
      </c>
      <c r="D1489" s="3">
        <v>68.0</v>
      </c>
      <c r="E1489" s="3" t="s">
        <v>330</v>
      </c>
      <c r="F1489" s="3">
        <v>8.0</v>
      </c>
      <c r="G1489" s="3">
        <v>10.0</v>
      </c>
      <c r="H1489" s="3" t="s">
        <v>1806</v>
      </c>
      <c r="I1489" s="3" t="s">
        <v>1807</v>
      </c>
      <c r="J1489" s="3" t="s">
        <v>1808</v>
      </c>
      <c r="K1489" s="3" t="s">
        <v>24</v>
      </c>
      <c r="L1489" s="3">
        <v>15.0</v>
      </c>
      <c r="M1489" s="3" t="s">
        <v>30</v>
      </c>
      <c r="N1489" s="3" t="s">
        <v>1986</v>
      </c>
      <c r="O1489" s="3" t="s">
        <v>321</v>
      </c>
      <c r="P1489" s="4">
        <v>17418.0</v>
      </c>
      <c r="Q1489" s="3" t="s">
        <v>86</v>
      </c>
      <c r="S1489" s="3" t="s">
        <v>34</v>
      </c>
    </row>
    <row r="1490">
      <c r="A1490" s="2">
        <v>42318.71487268519</v>
      </c>
      <c r="B1490" s="3">
        <v>44.0</v>
      </c>
      <c r="C1490" s="3" t="s">
        <v>19</v>
      </c>
      <c r="D1490" s="3">
        <v>68.0</v>
      </c>
      <c r="E1490" s="3" t="s">
        <v>330</v>
      </c>
      <c r="F1490" s="3">
        <v>8.0</v>
      </c>
      <c r="G1490" s="3">
        <v>10.0</v>
      </c>
      <c r="H1490" s="3" t="s">
        <v>1806</v>
      </c>
      <c r="I1490" s="3" t="s">
        <v>1807</v>
      </c>
      <c r="J1490" s="3" t="s">
        <v>1808</v>
      </c>
      <c r="K1490" s="3" t="s">
        <v>24</v>
      </c>
      <c r="L1490" s="3">
        <v>16.0</v>
      </c>
      <c r="M1490" s="3" t="s">
        <v>25</v>
      </c>
      <c r="N1490" s="3" t="s">
        <v>1987</v>
      </c>
      <c r="O1490" s="3" t="s">
        <v>1988</v>
      </c>
      <c r="P1490" s="4">
        <v>23366.0</v>
      </c>
      <c r="Q1490" s="3" t="s">
        <v>79</v>
      </c>
      <c r="S1490" s="3" t="s">
        <v>34</v>
      </c>
    </row>
    <row r="1491">
      <c r="A1491" s="2">
        <v>42318.71487268519</v>
      </c>
      <c r="B1491" s="3">
        <v>44.0</v>
      </c>
      <c r="C1491" s="3" t="s">
        <v>19</v>
      </c>
      <c r="D1491" s="3">
        <v>68.0</v>
      </c>
      <c r="E1491" s="3" t="s">
        <v>330</v>
      </c>
      <c r="F1491" s="3">
        <v>8.0</v>
      </c>
      <c r="G1491" s="3">
        <v>10.0</v>
      </c>
      <c r="H1491" s="3" t="s">
        <v>1806</v>
      </c>
      <c r="I1491" s="3" t="s">
        <v>1807</v>
      </c>
      <c r="J1491" s="3" t="s">
        <v>1808</v>
      </c>
      <c r="K1491" s="3" t="s">
        <v>24</v>
      </c>
      <c r="L1491" s="3">
        <v>17.0</v>
      </c>
      <c r="M1491" s="3" t="s">
        <v>30</v>
      </c>
      <c r="N1491" s="3" t="s">
        <v>1989</v>
      </c>
      <c r="O1491" s="3" t="s">
        <v>121</v>
      </c>
      <c r="P1491" s="4">
        <v>26661.0</v>
      </c>
      <c r="Q1491" s="3" t="s">
        <v>132</v>
      </c>
      <c r="S1491" s="3" t="s">
        <v>34</v>
      </c>
    </row>
    <row r="1492">
      <c r="A1492" s="2">
        <v>42318.71487268519</v>
      </c>
      <c r="B1492" s="3">
        <v>44.0</v>
      </c>
      <c r="C1492" s="3" t="s">
        <v>19</v>
      </c>
      <c r="D1492" s="3">
        <v>68.0</v>
      </c>
      <c r="E1492" s="3" t="s">
        <v>330</v>
      </c>
      <c r="F1492" s="3">
        <v>8.0</v>
      </c>
      <c r="G1492" s="3">
        <v>10.0</v>
      </c>
      <c r="H1492" s="3" t="s">
        <v>1806</v>
      </c>
      <c r="I1492" s="3" t="s">
        <v>1807</v>
      </c>
      <c r="J1492" s="3" t="s">
        <v>1808</v>
      </c>
      <c r="K1492" s="3" t="s">
        <v>24</v>
      </c>
      <c r="L1492" s="3">
        <v>18.0</v>
      </c>
      <c r="M1492" s="3" t="s">
        <v>25</v>
      </c>
      <c r="N1492" s="3" t="s">
        <v>1990</v>
      </c>
      <c r="O1492" s="3" t="s">
        <v>95</v>
      </c>
      <c r="P1492" s="4">
        <v>19239.0</v>
      </c>
      <c r="Q1492" s="3" t="s">
        <v>86</v>
      </c>
      <c r="S1492" s="3" t="s">
        <v>34</v>
      </c>
    </row>
    <row r="1493">
      <c r="A1493" s="2">
        <v>42318.71487268519</v>
      </c>
      <c r="B1493" s="3">
        <v>44.0</v>
      </c>
      <c r="C1493" s="3" t="s">
        <v>19</v>
      </c>
      <c r="D1493" s="3">
        <v>68.0</v>
      </c>
      <c r="E1493" s="3" t="s">
        <v>330</v>
      </c>
      <c r="F1493" s="3">
        <v>8.0</v>
      </c>
      <c r="G1493" s="3">
        <v>10.0</v>
      </c>
      <c r="H1493" s="3" t="s">
        <v>1806</v>
      </c>
      <c r="I1493" s="3" t="s">
        <v>1807</v>
      </c>
      <c r="J1493" s="3" t="s">
        <v>1808</v>
      </c>
      <c r="K1493" s="3" t="s">
        <v>24</v>
      </c>
      <c r="L1493" s="3">
        <v>19.0</v>
      </c>
      <c r="M1493" s="3" t="s">
        <v>30</v>
      </c>
      <c r="N1493" s="3" t="s">
        <v>1991</v>
      </c>
      <c r="O1493" s="3" t="s">
        <v>32</v>
      </c>
      <c r="P1493" s="4">
        <v>31156.0</v>
      </c>
      <c r="Q1493" s="3" t="s">
        <v>970</v>
      </c>
      <c r="S1493" s="3" t="s">
        <v>34</v>
      </c>
    </row>
    <row r="1494">
      <c r="A1494" s="2">
        <v>42318.71487268519</v>
      </c>
      <c r="B1494" s="3">
        <v>44.0</v>
      </c>
      <c r="C1494" s="3" t="s">
        <v>19</v>
      </c>
      <c r="D1494" s="3">
        <v>68.0</v>
      </c>
      <c r="E1494" s="3" t="s">
        <v>330</v>
      </c>
      <c r="F1494" s="3">
        <v>8.0</v>
      </c>
      <c r="G1494" s="3">
        <v>10.0</v>
      </c>
      <c r="H1494" s="3" t="s">
        <v>1806</v>
      </c>
      <c r="I1494" s="3" t="s">
        <v>1807</v>
      </c>
      <c r="J1494" s="3" t="s">
        <v>1808</v>
      </c>
      <c r="K1494" s="3" t="s">
        <v>24</v>
      </c>
      <c r="L1494" s="3">
        <v>20.0</v>
      </c>
      <c r="M1494" s="3" t="s">
        <v>25</v>
      </c>
      <c r="N1494" s="3" t="s">
        <v>1992</v>
      </c>
      <c r="O1494" s="3" t="s">
        <v>796</v>
      </c>
      <c r="P1494" s="4">
        <v>27631.0</v>
      </c>
      <c r="Q1494" s="3" t="s">
        <v>43</v>
      </c>
      <c r="S1494" s="3" t="s">
        <v>34</v>
      </c>
    </row>
    <row r="1495">
      <c r="A1495" s="2">
        <v>42318.71487268519</v>
      </c>
      <c r="B1495" s="3">
        <v>44.0</v>
      </c>
      <c r="C1495" s="3" t="s">
        <v>19</v>
      </c>
      <c r="D1495" s="3">
        <v>68.0</v>
      </c>
      <c r="E1495" s="3" t="s">
        <v>330</v>
      </c>
      <c r="F1495" s="3">
        <v>8.0</v>
      </c>
      <c r="G1495" s="3">
        <v>10.0</v>
      </c>
      <c r="H1495" s="3" t="s">
        <v>1806</v>
      </c>
      <c r="I1495" s="3" t="s">
        <v>1807</v>
      </c>
      <c r="J1495" s="3" t="s">
        <v>1808</v>
      </c>
      <c r="K1495" s="3" t="s">
        <v>24</v>
      </c>
      <c r="L1495" s="3">
        <v>21.0</v>
      </c>
      <c r="M1495" s="3" t="s">
        <v>30</v>
      </c>
      <c r="N1495" s="3" t="s">
        <v>1993</v>
      </c>
      <c r="O1495" s="3" t="s">
        <v>163</v>
      </c>
      <c r="P1495" s="4">
        <v>30199.0</v>
      </c>
      <c r="Q1495" s="3" t="s">
        <v>132</v>
      </c>
      <c r="S1495" s="3" t="s">
        <v>34</v>
      </c>
    </row>
    <row r="1496">
      <c r="A1496" s="2">
        <v>42318.71487268519</v>
      </c>
      <c r="B1496" s="3">
        <v>44.0</v>
      </c>
      <c r="C1496" s="3" t="s">
        <v>19</v>
      </c>
      <c r="D1496" s="3">
        <v>68.0</v>
      </c>
      <c r="E1496" s="3" t="s">
        <v>330</v>
      </c>
      <c r="F1496" s="3">
        <v>8.0</v>
      </c>
      <c r="G1496" s="3">
        <v>10.0</v>
      </c>
      <c r="H1496" s="3" t="s">
        <v>1806</v>
      </c>
      <c r="I1496" s="3" t="s">
        <v>1807</v>
      </c>
      <c r="J1496" s="3" t="s">
        <v>1808</v>
      </c>
      <c r="K1496" s="3" t="s">
        <v>24</v>
      </c>
      <c r="L1496" s="3">
        <v>22.0</v>
      </c>
      <c r="M1496" s="3" t="s">
        <v>25</v>
      </c>
      <c r="N1496" s="3" t="s">
        <v>1994</v>
      </c>
      <c r="O1496" s="3" t="s">
        <v>1995</v>
      </c>
      <c r="P1496" s="4">
        <v>18378.0</v>
      </c>
      <c r="Q1496" s="3" t="s">
        <v>49</v>
      </c>
      <c r="S1496" s="3" t="s">
        <v>34</v>
      </c>
    </row>
    <row r="1497">
      <c r="A1497" s="2">
        <v>42318.71487268519</v>
      </c>
      <c r="B1497" s="3">
        <v>44.0</v>
      </c>
      <c r="C1497" s="3" t="s">
        <v>19</v>
      </c>
      <c r="D1497" s="3">
        <v>68.0</v>
      </c>
      <c r="E1497" s="3" t="s">
        <v>330</v>
      </c>
      <c r="F1497" s="3">
        <v>8.0</v>
      </c>
      <c r="G1497" s="3">
        <v>10.0</v>
      </c>
      <c r="H1497" s="3" t="s">
        <v>1806</v>
      </c>
      <c r="I1497" s="3" t="s">
        <v>1807</v>
      </c>
      <c r="J1497" s="3" t="s">
        <v>1808</v>
      </c>
      <c r="K1497" s="3" t="s">
        <v>24</v>
      </c>
      <c r="L1497" s="3">
        <v>23.0</v>
      </c>
      <c r="M1497" s="3" t="s">
        <v>30</v>
      </c>
      <c r="N1497" s="3" t="s">
        <v>1996</v>
      </c>
      <c r="O1497" s="3" t="s">
        <v>375</v>
      </c>
      <c r="P1497" s="4">
        <v>24139.0</v>
      </c>
      <c r="Q1497" s="3" t="s">
        <v>55</v>
      </c>
      <c r="S1497" s="3" t="s">
        <v>34</v>
      </c>
    </row>
    <row r="1498">
      <c r="A1498" s="2">
        <v>42318.71487268519</v>
      </c>
      <c r="B1498" s="3">
        <v>44.0</v>
      </c>
      <c r="C1498" s="3" t="s">
        <v>19</v>
      </c>
      <c r="D1498" s="3">
        <v>68.0</v>
      </c>
      <c r="E1498" s="3" t="s">
        <v>330</v>
      </c>
      <c r="F1498" s="3">
        <v>8.0</v>
      </c>
      <c r="G1498" s="3">
        <v>10.0</v>
      </c>
      <c r="H1498" s="3" t="s">
        <v>1806</v>
      </c>
      <c r="I1498" s="3" t="s">
        <v>1807</v>
      </c>
      <c r="J1498" s="3" t="s">
        <v>1808</v>
      </c>
      <c r="K1498" s="3" t="s">
        <v>24</v>
      </c>
      <c r="L1498" s="3">
        <v>24.0</v>
      </c>
      <c r="M1498" s="3" t="s">
        <v>25</v>
      </c>
      <c r="N1498" s="3" t="s">
        <v>1997</v>
      </c>
      <c r="O1498" s="3" t="s">
        <v>359</v>
      </c>
      <c r="P1498" s="4">
        <v>32444.0</v>
      </c>
      <c r="Q1498" s="3" t="s">
        <v>132</v>
      </c>
      <c r="S1498" s="3" t="s">
        <v>34</v>
      </c>
    </row>
    <row r="1499">
      <c r="A1499" s="2">
        <v>42318.71487268519</v>
      </c>
      <c r="B1499" s="3">
        <v>44.0</v>
      </c>
      <c r="C1499" s="3" t="s">
        <v>19</v>
      </c>
      <c r="D1499" s="3">
        <v>68.0</v>
      </c>
      <c r="E1499" s="3" t="s">
        <v>330</v>
      </c>
      <c r="F1499" s="3">
        <v>8.0</v>
      </c>
      <c r="G1499" s="3">
        <v>10.0</v>
      </c>
      <c r="H1499" s="3" t="s">
        <v>1806</v>
      </c>
      <c r="I1499" s="3" t="s">
        <v>1807</v>
      </c>
      <c r="J1499" s="3" t="s">
        <v>1808</v>
      </c>
      <c r="K1499" s="3" t="s">
        <v>24</v>
      </c>
      <c r="L1499" s="3">
        <v>25.0</v>
      </c>
      <c r="M1499" s="3" t="s">
        <v>30</v>
      </c>
      <c r="N1499" s="3" t="s">
        <v>1973</v>
      </c>
      <c r="O1499" s="3" t="s">
        <v>71</v>
      </c>
      <c r="P1499" s="4">
        <v>32761.0</v>
      </c>
      <c r="Q1499" s="3" t="s">
        <v>132</v>
      </c>
      <c r="S1499" s="3" t="s">
        <v>34</v>
      </c>
    </row>
    <row r="1500">
      <c r="A1500" s="2">
        <v>42318.71487268519</v>
      </c>
      <c r="B1500" s="3">
        <v>44.0</v>
      </c>
      <c r="C1500" s="3" t="s">
        <v>19</v>
      </c>
      <c r="D1500" s="3">
        <v>88.0</v>
      </c>
      <c r="E1500" s="3" t="s">
        <v>373</v>
      </c>
      <c r="F1500" s="3">
        <v>8.0</v>
      </c>
      <c r="G1500" s="3">
        <v>10.0</v>
      </c>
      <c r="H1500" s="3" t="s">
        <v>1806</v>
      </c>
      <c r="I1500" s="3" t="s">
        <v>1807</v>
      </c>
      <c r="J1500" s="3" t="s">
        <v>1808</v>
      </c>
      <c r="K1500" s="3" t="s">
        <v>24</v>
      </c>
      <c r="L1500" s="3">
        <v>1.0</v>
      </c>
      <c r="M1500" s="3" t="s">
        <v>25</v>
      </c>
      <c r="N1500" s="3" t="s">
        <v>1998</v>
      </c>
      <c r="O1500" s="3" t="s">
        <v>796</v>
      </c>
      <c r="P1500" s="4">
        <v>25203.0</v>
      </c>
      <c r="Q1500" s="3" t="s">
        <v>115</v>
      </c>
      <c r="S1500" s="3" t="s">
        <v>34</v>
      </c>
    </row>
    <row r="1501">
      <c r="A1501" s="2">
        <v>42318.71487268519</v>
      </c>
      <c r="B1501" s="3">
        <v>44.0</v>
      </c>
      <c r="C1501" s="3" t="s">
        <v>19</v>
      </c>
      <c r="D1501" s="3">
        <v>88.0</v>
      </c>
      <c r="E1501" s="3" t="s">
        <v>373</v>
      </c>
      <c r="F1501" s="3">
        <v>8.0</v>
      </c>
      <c r="G1501" s="3">
        <v>10.0</v>
      </c>
      <c r="H1501" s="3" t="s">
        <v>1806</v>
      </c>
      <c r="I1501" s="3" t="s">
        <v>1807</v>
      </c>
      <c r="J1501" s="3" t="s">
        <v>1808</v>
      </c>
      <c r="K1501" s="3" t="s">
        <v>24</v>
      </c>
      <c r="L1501" s="3">
        <v>2.0</v>
      </c>
      <c r="M1501" s="3" t="s">
        <v>30</v>
      </c>
      <c r="N1501" s="3" t="s">
        <v>1999</v>
      </c>
      <c r="O1501" s="3" t="s">
        <v>2000</v>
      </c>
      <c r="P1501" s="4">
        <v>31491.0</v>
      </c>
      <c r="Q1501" s="3" t="s">
        <v>153</v>
      </c>
      <c r="S1501" s="3" t="s">
        <v>34</v>
      </c>
    </row>
    <row r="1502">
      <c r="A1502" s="2">
        <v>42318.71487268519</v>
      </c>
      <c r="B1502" s="3">
        <v>44.0</v>
      </c>
      <c r="C1502" s="3" t="s">
        <v>19</v>
      </c>
      <c r="D1502" s="3">
        <v>88.0</v>
      </c>
      <c r="E1502" s="3" t="s">
        <v>373</v>
      </c>
      <c r="F1502" s="3">
        <v>8.0</v>
      </c>
      <c r="G1502" s="3">
        <v>10.0</v>
      </c>
      <c r="H1502" s="3" t="s">
        <v>1806</v>
      </c>
      <c r="I1502" s="3" t="s">
        <v>1807</v>
      </c>
      <c r="J1502" s="3" t="s">
        <v>1808</v>
      </c>
      <c r="K1502" s="3" t="s">
        <v>24</v>
      </c>
      <c r="L1502" s="3">
        <v>3.0</v>
      </c>
      <c r="M1502" s="3" t="s">
        <v>25</v>
      </c>
      <c r="N1502" s="3" t="s">
        <v>2001</v>
      </c>
      <c r="O1502" s="3" t="s">
        <v>1109</v>
      </c>
      <c r="P1502" s="4">
        <v>23989.0</v>
      </c>
      <c r="Q1502" s="3" t="s">
        <v>37</v>
      </c>
      <c r="S1502" s="3" t="s">
        <v>34</v>
      </c>
    </row>
    <row r="1503">
      <c r="A1503" s="2">
        <v>42318.71487268519</v>
      </c>
      <c r="B1503" s="3">
        <v>44.0</v>
      </c>
      <c r="C1503" s="3" t="s">
        <v>19</v>
      </c>
      <c r="D1503" s="3">
        <v>88.0</v>
      </c>
      <c r="E1503" s="3" t="s">
        <v>373</v>
      </c>
      <c r="F1503" s="3">
        <v>8.0</v>
      </c>
      <c r="G1503" s="3">
        <v>10.0</v>
      </c>
      <c r="H1503" s="3" t="s">
        <v>1806</v>
      </c>
      <c r="I1503" s="3" t="s">
        <v>1807</v>
      </c>
      <c r="J1503" s="3" t="s">
        <v>1808</v>
      </c>
      <c r="K1503" s="3" t="s">
        <v>24</v>
      </c>
      <c r="L1503" s="3">
        <v>4.0</v>
      </c>
      <c r="M1503" s="3" t="s">
        <v>30</v>
      </c>
      <c r="N1503" s="3" t="s">
        <v>1614</v>
      </c>
      <c r="O1503" s="3" t="s">
        <v>2002</v>
      </c>
      <c r="P1503" s="4">
        <v>24918.0</v>
      </c>
      <c r="Q1503" s="3" t="s">
        <v>40</v>
      </c>
      <c r="S1503" s="3" t="s">
        <v>34</v>
      </c>
    </row>
    <row r="1504">
      <c r="A1504" s="2">
        <v>42318.71487268519</v>
      </c>
      <c r="B1504" s="3">
        <v>44.0</v>
      </c>
      <c r="C1504" s="3" t="s">
        <v>19</v>
      </c>
      <c r="D1504" s="3">
        <v>88.0</v>
      </c>
      <c r="E1504" s="3" t="s">
        <v>373</v>
      </c>
      <c r="F1504" s="3">
        <v>8.0</v>
      </c>
      <c r="G1504" s="3">
        <v>10.0</v>
      </c>
      <c r="H1504" s="3" t="s">
        <v>1806</v>
      </c>
      <c r="I1504" s="3" t="s">
        <v>1807</v>
      </c>
      <c r="J1504" s="3" t="s">
        <v>1808</v>
      </c>
      <c r="K1504" s="3" t="s">
        <v>24</v>
      </c>
      <c r="L1504" s="3">
        <v>5.0</v>
      </c>
      <c r="M1504" s="3" t="s">
        <v>25</v>
      </c>
      <c r="N1504" s="3" t="s">
        <v>2003</v>
      </c>
      <c r="O1504" s="3" t="s">
        <v>2004</v>
      </c>
      <c r="P1504" s="4">
        <v>34488.0</v>
      </c>
      <c r="Q1504" s="3" t="s">
        <v>191</v>
      </c>
      <c r="S1504" s="3" t="s">
        <v>34</v>
      </c>
    </row>
    <row r="1505">
      <c r="A1505" s="2">
        <v>42318.71487268519</v>
      </c>
      <c r="B1505" s="3">
        <v>44.0</v>
      </c>
      <c r="C1505" s="3" t="s">
        <v>19</v>
      </c>
      <c r="D1505" s="3">
        <v>88.0</v>
      </c>
      <c r="E1505" s="3" t="s">
        <v>373</v>
      </c>
      <c r="F1505" s="3">
        <v>8.0</v>
      </c>
      <c r="G1505" s="3">
        <v>10.0</v>
      </c>
      <c r="H1505" s="3" t="s">
        <v>1806</v>
      </c>
      <c r="I1505" s="3" t="s">
        <v>1807</v>
      </c>
      <c r="J1505" s="3" t="s">
        <v>1808</v>
      </c>
      <c r="K1505" s="3" t="s">
        <v>24</v>
      </c>
      <c r="L1505" s="3">
        <v>6.0</v>
      </c>
      <c r="M1505" s="3" t="s">
        <v>30</v>
      </c>
      <c r="N1505" s="3" t="s">
        <v>2005</v>
      </c>
      <c r="O1505" s="3" t="s">
        <v>2006</v>
      </c>
      <c r="P1505" s="4">
        <v>17380.0</v>
      </c>
      <c r="Q1505" s="3" t="s">
        <v>49</v>
      </c>
      <c r="S1505" s="3" t="s">
        <v>34</v>
      </c>
    </row>
    <row r="1506">
      <c r="A1506" s="2">
        <v>42318.71487268519</v>
      </c>
      <c r="B1506" s="3">
        <v>44.0</v>
      </c>
      <c r="C1506" s="3" t="s">
        <v>19</v>
      </c>
      <c r="D1506" s="3">
        <v>88.0</v>
      </c>
      <c r="E1506" s="3" t="s">
        <v>373</v>
      </c>
      <c r="F1506" s="3">
        <v>8.0</v>
      </c>
      <c r="G1506" s="3">
        <v>10.0</v>
      </c>
      <c r="H1506" s="3" t="s">
        <v>1806</v>
      </c>
      <c r="I1506" s="3" t="s">
        <v>1807</v>
      </c>
      <c r="J1506" s="3" t="s">
        <v>1808</v>
      </c>
      <c r="K1506" s="3" t="s">
        <v>24</v>
      </c>
      <c r="L1506" s="3">
        <v>7.0</v>
      </c>
      <c r="M1506" s="3" t="s">
        <v>25</v>
      </c>
      <c r="N1506" s="3" t="s">
        <v>2007</v>
      </c>
      <c r="O1506" s="3" t="s">
        <v>27</v>
      </c>
      <c r="P1506" s="4">
        <v>25153.0</v>
      </c>
      <c r="Q1506" s="3" t="s">
        <v>40</v>
      </c>
      <c r="S1506" s="3" t="s">
        <v>34</v>
      </c>
    </row>
    <row r="1507">
      <c r="A1507" s="2">
        <v>42318.71487268519</v>
      </c>
      <c r="B1507" s="3">
        <v>44.0</v>
      </c>
      <c r="C1507" s="3" t="s">
        <v>19</v>
      </c>
      <c r="D1507" s="3">
        <v>88.0</v>
      </c>
      <c r="E1507" s="3" t="s">
        <v>373</v>
      </c>
      <c r="F1507" s="3">
        <v>8.0</v>
      </c>
      <c r="G1507" s="3">
        <v>10.0</v>
      </c>
      <c r="H1507" s="3" t="s">
        <v>1806</v>
      </c>
      <c r="I1507" s="3" t="s">
        <v>1807</v>
      </c>
      <c r="J1507" s="3" t="s">
        <v>1808</v>
      </c>
      <c r="K1507" s="3" t="s">
        <v>24</v>
      </c>
      <c r="L1507" s="3">
        <v>8.0</v>
      </c>
      <c r="M1507" s="3" t="s">
        <v>30</v>
      </c>
      <c r="N1507" s="3" t="s">
        <v>519</v>
      </c>
      <c r="O1507" s="3" t="s">
        <v>166</v>
      </c>
      <c r="P1507" s="4">
        <v>28185.0</v>
      </c>
      <c r="Q1507" s="3" t="s">
        <v>153</v>
      </c>
      <c r="S1507" s="3" t="s">
        <v>34</v>
      </c>
    </row>
    <row r="1508">
      <c r="A1508" s="2">
        <v>42318.71487268519</v>
      </c>
      <c r="B1508" s="3">
        <v>44.0</v>
      </c>
      <c r="C1508" s="3" t="s">
        <v>19</v>
      </c>
      <c r="D1508" s="3">
        <v>88.0</v>
      </c>
      <c r="E1508" s="3" t="s">
        <v>373</v>
      </c>
      <c r="F1508" s="3">
        <v>8.0</v>
      </c>
      <c r="G1508" s="3">
        <v>10.0</v>
      </c>
      <c r="H1508" s="3" t="s">
        <v>1806</v>
      </c>
      <c r="I1508" s="3" t="s">
        <v>1807</v>
      </c>
      <c r="J1508" s="3" t="s">
        <v>1808</v>
      </c>
      <c r="K1508" s="3" t="s">
        <v>24</v>
      </c>
      <c r="L1508" s="3">
        <v>9.0</v>
      </c>
      <c r="M1508" s="3" t="s">
        <v>25</v>
      </c>
      <c r="N1508" s="3" t="s">
        <v>2008</v>
      </c>
      <c r="O1508" s="3" t="s">
        <v>427</v>
      </c>
      <c r="P1508" s="4">
        <v>18382.0</v>
      </c>
      <c r="Q1508" s="3" t="s">
        <v>55</v>
      </c>
      <c r="S1508" s="3" t="s">
        <v>34</v>
      </c>
    </row>
    <row r="1509">
      <c r="A1509" s="2">
        <v>42318.71487268519</v>
      </c>
      <c r="B1509" s="3">
        <v>44.0</v>
      </c>
      <c r="C1509" s="3" t="s">
        <v>19</v>
      </c>
      <c r="D1509" s="3">
        <v>88.0</v>
      </c>
      <c r="E1509" s="3" t="s">
        <v>373</v>
      </c>
      <c r="F1509" s="3">
        <v>8.0</v>
      </c>
      <c r="G1509" s="3">
        <v>10.0</v>
      </c>
      <c r="H1509" s="3" t="s">
        <v>1806</v>
      </c>
      <c r="I1509" s="3" t="s">
        <v>1807</v>
      </c>
      <c r="J1509" s="3" t="s">
        <v>1808</v>
      </c>
      <c r="K1509" s="3" t="s">
        <v>24</v>
      </c>
      <c r="L1509" s="3">
        <v>10.0</v>
      </c>
      <c r="M1509" s="3" t="s">
        <v>30</v>
      </c>
      <c r="N1509" s="3" t="s">
        <v>2009</v>
      </c>
      <c r="O1509" s="3" t="s">
        <v>368</v>
      </c>
      <c r="P1509" s="4">
        <v>20015.0</v>
      </c>
      <c r="Q1509" s="3" t="s">
        <v>228</v>
      </c>
      <c r="S1509" s="3" t="s">
        <v>34</v>
      </c>
    </row>
    <row r="1510">
      <c r="A1510" s="2">
        <v>42318.71487268519</v>
      </c>
      <c r="B1510" s="3">
        <v>44.0</v>
      </c>
      <c r="C1510" s="3" t="s">
        <v>19</v>
      </c>
      <c r="D1510" s="3">
        <v>88.0</v>
      </c>
      <c r="E1510" s="3" t="s">
        <v>373</v>
      </c>
      <c r="F1510" s="3">
        <v>8.0</v>
      </c>
      <c r="G1510" s="3">
        <v>10.0</v>
      </c>
      <c r="H1510" s="3" t="s">
        <v>1806</v>
      </c>
      <c r="I1510" s="3" t="s">
        <v>1807</v>
      </c>
      <c r="J1510" s="3" t="s">
        <v>1808</v>
      </c>
      <c r="K1510" s="3" t="s">
        <v>24</v>
      </c>
      <c r="L1510" s="3">
        <v>11.0</v>
      </c>
      <c r="M1510" s="3" t="s">
        <v>25</v>
      </c>
      <c r="N1510" s="3" t="s">
        <v>1998</v>
      </c>
      <c r="O1510" s="3" t="s">
        <v>141</v>
      </c>
      <c r="P1510" s="4">
        <v>34488.0</v>
      </c>
      <c r="Q1510" s="3" t="s">
        <v>153</v>
      </c>
      <c r="S1510" s="3" t="s">
        <v>34</v>
      </c>
    </row>
    <row r="1511">
      <c r="A1511" s="2">
        <v>42318.71487268519</v>
      </c>
      <c r="B1511" s="3">
        <v>44.0</v>
      </c>
      <c r="C1511" s="3" t="s">
        <v>19</v>
      </c>
      <c r="D1511" s="3">
        <v>88.0</v>
      </c>
      <c r="E1511" s="3" t="s">
        <v>373</v>
      </c>
      <c r="F1511" s="3">
        <v>8.0</v>
      </c>
      <c r="G1511" s="3">
        <v>10.0</v>
      </c>
      <c r="H1511" s="3" t="s">
        <v>1806</v>
      </c>
      <c r="I1511" s="3" t="s">
        <v>1807</v>
      </c>
      <c r="J1511" s="3" t="s">
        <v>1808</v>
      </c>
      <c r="K1511" s="3" t="s">
        <v>24</v>
      </c>
      <c r="L1511" s="3">
        <v>12.0</v>
      </c>
      <c r="M1511" s="3" t="s">
        <v>30</v>
      </c>
      <c r="N1511" s="3" t="s">
        <v>2010</v>
      </c>
      <c r="O1511" s="3" t="s">
        <v>460</v>
      </c>
      <c r="P1511" s="4">
        <v>31759.0</v>
      </c>
      <c r="Q1511" s="3" t="s">
        <v>228</v>
      </c>
      <c r="S1511" s="3" t="s">
        <v>34</v>
      </c>
    </row>
    <row r="1512">
      <c r="A1512" s="2">
        <v>42318.71487268519</v>
      </c>
      <c r="B1512" s="3">
        <v>44.0</v>
      </c>
      <c r="C1512" s="3" t="s">
        <v>19</v>
      </c>
      <c r="D1512" s="3">
        <v>88.0</v>
      </c>
      <c r="E1512" s="3" t="s">
        <v>373</v>
      </c>
      <c r="F1512" s="3">
        <v>8.0</v>
      </c>
      <c r="G1512" s="3">
        <v>10.0</v>
      </c>
      <c r="H1512" s="3" t="s">
        <v>1806</v>
      </c>
      <c r="I1512" s="3" t="s">
        <v>1807</v>
      </c>
      <c r="J1512" s="3" t="s">
        <v>1808</v>
      </c>
      <c r="K1512" s="3" t="s">
        <v>24</v>
      </c>
      <c r="L1512" s="3">
        <v>13.0</v>
      </c>
      <c r="M1512" s="3" t="s">
        <v>25</v>
      </c>
      <c r="N1512" s="3" t="s">
        <v>2011</v>
      </c>
      <c r="O1512" s="3" t="s">
        <v>243</v>
      </c>
      <c r="P1512" s="4">
        <v>24159.0</v>
      </c>
      <c r="Q1512" s="3" t="s">
        <v>132</v>
      </c>
      <c r="S1512" s="3" t="s">
        <v>34</v>
      </c>
    </row>
    <row r="1513">
      <c r="A1513" s="2">
        <v>42318.71487268519</v>
      </c>
      <c r="B1513" s="3">
        <v>44.0</v>
      </c>
      <c r="C1513" s="3" t="s">
        <v>19</v>
      </c>
      <c r="D1513" s="3">
        <v>88.0</v>
      </c>
      <c r="E1513" s="3" t="s">
        <v>373</v>
      </c>
      <c r="F1513" s="3">
        <v>8.0</v>
      </c>
      <c r="G1513" s="3">
        <v>10.0</v>
      </c>
      <c r="H1513" s="3" t="s">
        <v>1806</v>
      </c>
      <c r="I1513" s="3" t="s">
        <v>1807</v>
      </c>
      <c r="J1513" s="3" t="s">
        <v>1808</v>
      </c>
      <c r="K1513" s="3" t="s">
        <v>24</v>
      </c>
      <c r="L1513" s="3">
        <v>14.0</v>
      </c>
      <c r="M1513" s="3" t="s">
        <v>30</v>
      </c>
      <c r="N1513" s="3" t="s">
        <v>2012</v>
      </c>
      <c r="O1513" s="3" t="s">
        <v>734</v>
      </c>
      <c r="P1513" s="4">
        <v>13479.0</v>
      </c>
      <c r="Q1513" s="3" t="s">
        <v>49</v>
      </c>
      <c r="S1513" s="3" t="s">
        <v>34</v>
      </c>
    </row>
    <row r="1514">
      <c r="A1514" s="2">
        <v>42318.71487268519</v>
      </c>
      <c r="B1514" s="3">
        <v>44.0</v>
      </c>
      <c r="C1514" s="3" t="s">
        <v>19</v>
      </c>
      <c r="D1514" s="3">
        <v>8.0</v>
      </c>
      <c r="E1514" s="3" t="s">
        <v>20</v>
      </c>
      <c r="F1514" s="3">
        <v>9.0</v>
      </c>
      <c r="G1514" s="3">
        <v>8.0</v>
      </c>
      <c r="H1514" s="3" t="s">
        <v>2013</v>
      </c>
      <c r="I1514" s="3" t="s">
        <v>2014</v>
      </c>
      <c r="J1514" s="3" t="s">
        <v>2015</v>
      </c>
      <c r="K1514" s="3" t="s">
        <v>24</v>
      </c>
      <c r="L1514" s="3">
        <v>1.0</v>
      </c>
      <c r="M1514" s="3" t="s">
        <v>25</v>
      </c>
      <c r="N1514" s="3" t="s">
        <v>2016</v>
      </c>
      <c r="O1514" s="3" t="s">
        <v>492</v>
      </c>
      <c r="P1514" s="4">
        <v>24037.0</v>
      </c>
      <c r="Q1514" s="3" t="s">
        <v>418</v>
      </c>
      <c r="R1514" s="3" t="s">
        <v>1030</v>
      </c>
      <c r="S1514" s="3" t="s">
        <v>29</v>
      </c>
    </row>
    <row r="1515">
      <c r="A1515" s="2">
        <v>42318.71487268519</v>
      </c>
      <c r="B1515" s="3">
        <v>44.0</v>
      </c>
      <c r="C1515" s="3" t="s">
        <v>19</v>
      </c>
      <c r="D1515" s="3">
        <v>8.0</v>
      </c>
      <c r="E1515" s="3" t="s">
        <v>20</v>
      </c>
      <c r="F1515" s="3">
        <v>9.0</v>
      </c>
      <c r="G1515" s="3">
        <v>8.0</v>
      </c>
      <c r="H1515" s="3" t="s">
        <v>2013</v>
      </c>
      <c r="I1515" s="3" t="s">
        <v>2014</v>
      </c>
      <c r="J1515" s="3" t="s">
        <v>2015</v>
      </c>
      <c r="K1515" s="3" t="s">
        <v>24</v>
      </c>
      <c r="L1515" s="3">
        <v>2.0</v>
      </c>
      <c r="M1515" s="3" t="s">
        <v>30</v>
      </c>
      <c r="N1515" s="3" t="s">
        <v>2017</v>
      </c>
      <c r="O1515" s="3" t="s">
        <v>1547</v>
      </c>
      <c r="P1515" s="4">
        <v>24639.0</v>
      </c>
      <c r="Q1515" s="3" t="s">
        <v>83</v>
      </c>
      <c r="S1515" s="3" t="s">
        <v>34</v>
      </c>
    </row>
    <row r="1516">
      <c r="A1516" s="2">
        <v>42318.71487268519</v>
      </c>
      <c r="B1516" s="3">
        <v>44.0</v>
      </c>
      <c r="C1516" s="3" t="s">
        <v>19</v>
      </c>
      <c r="D1516" s="3">
        <v>8.0</v>
      </c>
      <c r="E1516" s="3" t="s">
        <v>20</v>
      </c>
      <c r="F1516" s="3">
        <v>9.0</v>
      </c>
      <c r="G1516" s="3">
        <v>8.0</v>
      </c>
      <c r="H1516" s="3" t="s">
        <v>2013</v>
      </c>
      <c r="I1516" s="3" t="s">
        <v>2014</v>
      </c>
      <c r="J1516" s="3" t="s">
        <v>2015</v>
      </c>
      <c r="K1516" s="3" t="s">
        <v>24</v>
      </c>
      <c r="L1516" s="3">
        <v>3.0</v>
      </c>
      <c r="M1516" s="3" t="s">
        <v>25</v>
      </c>
      <c r="N1516" s="3" t="s">
        <v>524</v>
      </c>
      <c r="O1516" s="3" t="s">
        <v>36</v>
      </c>
      <c r="P1516" s="4">
        <v>31672.0</v>
      </c>
      <c r="Q1516" s="3" t="s">
        <v>110</v>
      </c>
      <c r="S1516" s="3" t="s">
        <v>34</v>
      </c>
    </row>
    <row r="1517">
      <c r="A1517" s="2">
        <v>42318.71487268519</v>
      </c>
      <c r="B1517" s="3">
        <v>44.0</v>
      </c>
      <c r="C1517" s="3" t="s">
        <v>19</v>
      </c>
      <c r="D1517" s="3">
        <v>8.0</v>
      </c>
      <c r="E1517" s="3" t="s">
        <v>20</v>
      </c>
      <c r="F1517" s="3">
        <v>9.0</v>
      </c>
      <c r="G1517" s="3">
        <v>8.0</v>
      </c>
      <c r="H1517" s="3" t="s">
        <v>2013</v>
      </c>
      <c r="I1517" s="3" t="s">
        <v>2014</v>
      </c>
      <c r="J1517" s="3" t="s">
        <v>2015</v>
      </c>
      <c r="K1517" s="3" t="s">
        <v>24</v>
      </c>
      <c r="L1517" s="3">
        <v>4.0</v>
      </c>
      <c r="M1517" s="3" t="s">
        <v>30</v>
      </c>
      <c r="N1517" s="3" t="s">
        <v>2018</v>
      </c>
      <c r="O1517" s="3" t="s">
        <v>375</v>
      </c>
      <c r="P1517" s="4">
        <v>25822.0</v>
      </c>
      <c r="Q1517" s="3" t="s">
        <v>110</v>
      </c>
      <c r="S1517" s="3" t="s">
        <v>29</v>
      </c>
    </row>
    <row r="1518">
      <c r="A1518" s="2">
        <v>42318.71487268519</v>
      </c>
      <c r="B1518" s="3">
        <v>44.0</v>
      </c>
      <c r="C1518" s="3" t="s">
        <v>19</v>
      </c>
      <c r="D1518" s="3">
        <v>8.0</v>
      </c>
      <c r="E1518" s="3" t="s">
        <v>20</v>
      </c>
      <c r="F1518" s="3">
        <v>9.0</v>
      </c>
      <c r="G1518" s="3">
        <v>8.0</v>
      </c>
      <c r="H1518" s="3" t="s">
        <v>2013</v>
      </c>
      <c r="I1518" s="3" t="s">
        <v>2014</v>
      </c>
      <c r="J1518" s="3" t="s">
        <v>2015</v>
      </c>
      <c r="K1518" s="3" t="s">
        <v>24</v>
      </c>
      <c r="L1518" s="3">
        <v>5.0</v>
      </c>
      <c r="M1518" s="3" t="s">
        <v>25</v>
      </c>
      <c r="N1518" s="3" t="s">
        <v>2019</v>
      </c>
      <c r="O1518" s="3" t="s">
        <v>168</v>
      </c>
      <c r="P1518" s="4">
        <v>20851.0</v>
      </c>
      <c r="Q1518" s="3" t="s">
        <v>380</v>
      </c>
      <c r="S1518" s="3" t="s">
        <v>29</v>
      </c>
    </row>
    <row r="1519">
      <c r="A1519" s="2">
        <v>42318.71487268519</v>
      </c>
      <c r="B1519" s="3">
        <v>44.0</v>
      </c>
      <c r="C1519" s="3" t="s">
        <v>19</v>
      </c>
      <c r="D1519" s="3">
        <v>8.0</v>
      </c>
      <c r="E1519" s="3" t="s">
        <v>20</v>
      </c>
      <c r="F1519" s="3">
        <v>9.0</v>
      </c>
      <c r="G1519" s="3">
        <v>8.0</v>
      </c>
      <c r="H1519" s="3" t="s">
        <v>2013</v>
      </c>
      <c r="I1519" s="3" t="s">
        <v>2014</v>
      </c>
      <c r="J1519" s="3" t="s">
        <v>2015</v>
      </c>
      <c r="K1519" s="3" t="s">
        <v>24</v>
      </c>
      <c r="L1519" s="3">
        <v>6.0</v>
      </c>
      <c r="M1519" s="3" t="s">
        <v>30</v>
      </c>
      <c r="N1519" s="3" t="s">
        <v>763</v>
      </c>
      <c r="O1519" s="3" t="s">
        <v>2020</v>
      </c>
      <c r="P1519" s="4">
        <v>16993.0</v>
      </c>
      <c r="Q1519" s="3" t="s">
        <v>86</v>
      </c>
      <c r="S1519" s="3" t="s">
        <v>34</v>
      </c>
    </row>
    <row r="1520">
      <c r="A1520" s="2">
        <v>42318.71487268519</v>
      </c>
      <c r="B1520" s="3">
        <v>44.0</v>
      </c>
      <c r="C1520" s="3" t="s">
        <v>19</v>
      </c>
      <c r="D1520" s="3">
        <v>8.0</v>
      </c>
      <c r="E1520" s="3" t="s">
        <v>20</v>
      </c>
      <c r="F1520" s="3">
        <v>9.0</v>
      </c>
      <c r="G1520" s="3">
        <v>8.0</v>
      </c>
      <c r="H1520" s="3" t="s">
        <v>2013</v>
      </c>
      <c r="I1520" s="3" t="s">
        <v>2014</v>
      </c>
      <c r="J1520" s="3" t="s">
        <v>2015</v>
      </c>
      <c r="K1520" s="3" t="s">
        <v>24</v>
      </c>
      <c r="L1520" s="3">
        <v>7.0</v>
      </c>
      <c r="M1520" s="3" t="s">
        <v>25</v>
      </c>
      <c r="N1520" s="3" t="s">
        <v>2021</v>
      </c>
      <c r="O1520" s="3" t="s">
        <v>427</v>
      </c>
      <c r="P1520" s="4">
        <v>23284.0</v>
      </c>
      <c r="Q1520" s="3" t="s">
        <v>37</v>
      </c>
      <c r="S1520" s="3" t="s">
        <v>34</v>
      </c>
    </row>
    <row r="1521">
      <c r="A1521" s="2">
        <v>42318.71487268519</v>
      </c>
      <c r="B1521" s="3">
        <v>44.0</v>
      </c>
      <c r="C1521" s="3" t="s">
        <v>19</v>
      </c>
      <c r="D1521" s="3">
        <v>8.0</v>
      </c>
      <c r="E1521" s="3" t="s">
        <v>20</v>
      </c>
      <c r="F1521" s="3">
        <v>9.0</v>
      </c>
      <c r="G1521" s="3">
        <v>8.0</v>
      </c>
      <c r="H1521" s="3" t="s">
        <v>2013</v>
      </c>
      <c r="I1521" s="3" t="s">
        <v>2014</v>
      </c>
      <c r="J1521" s="3" t="s">
        <v>2015</v>
      </c>
      <c r="K1521" s="3" t="s">
        <v>24</v>
      </c>
      <c r="L1521" s="3">
        <v>8.0</v>
      </c>
      <c r="M1521" s="3" t="s">
        <v>30</v>
      </c>
      <c r="N1521" s="3" t="s">
        <v>2022</v>
      </c>
      <c r="O1521" s="3" t="s">
        <v>1197</v>
      </c>
      <c r="P1521" s="4">
        <v>23974.0</v>
      </c>
      <c r="Q1521" s="3" t="s">
        <v>132</v>
      </c>
      <c r="S1521" s="3" t="s">
        <v>34</v>
      </c>
    </row>
    <row r="1522">
      <c r="A1522" s="2">
        <v>42318.71487268519</v>
      </c>
      <c r="B1522" s="3">
        <v>44.0</v>
      </c>
      <c r="C1522" s="3" t="s">
        <v>19</v>
      </c>
      <c r="D1522" s="3">
        <v>8.0</v>
      </c>
      <c r="E1522" s="3" t="s">
        <v>20</v>
      </c>
      <c r="F1522" s="3">
        <v>9.0</v>
      </c>
      <c r="G1522" s="3">
        <v>8.0</v>
      </c>
      <c r="H1522" s="3" t="s">
        <v>2013</v>
      </c>
      <c r="I1522" s="3" t="s">
        <v>2014</v>
      </c>
      <c r="J1522" s="3" t="s">
        <v>2015</v>
      </c>
      <c r="K1522" s="3" t="s">
        <v>24</v>
      </c>
      <c r="L1522" s="3">
        <v>9.0</v>
      </c>
      <c r="M1522" s="3" t="s">
        <v>25</v>
      </c>
      <c r="N1522" s="3" t="s">
        <v>682</v>
      </c>
      <c r="O1522" s="3" t="s">
        <v>95</v>
      </c>
      <c r="P1522" s="4">
        <v>17299.0</v>
      </c>
      <c r="Q1522" s="3" t="s">
        <v>105</v>
      </c>
      <c r="S1522" s="3" t="s">
        <v>34</v>
      </c>
    </row>
    <row r="1523">
      <c r="A1523" s="2">
        <v>42318.71487268519</v>
      </c>
      <c r="B1523" s="3">
        <v>44.0</v>
      </c>
      <c r="C1523" s="3" t="s">
        <v>19</v>
      </c>
      <c r="D1523" s="3">
        <v>8.0</v>
      </c>
      <c r="E1523" s="3" t="s">
        <v>20</v>
      </c>
      <c r="F1523" s="3">
        <v>9.0</v>
      </c>
      <c r="G1523" s="3">
        <v>8.0</v>
      </c>
      <c r="H1523" s="3" t="s">
        <v>2013</v>
      </c>
      <c r="I1523" s="3" t="s">
        <v>2014</v>
      </c>
      <c r="J1523" s="3" t="s">
        <v>2015</v>
      </c>
      <c r="K1523" s="3" t="s">
        <v>24</v>
      </c>
      <c r="L1523" s="3">
        <v>10.0</v>
      </c>
      <c r="M1523" s="3" t="s">
        <v>30</v>
      </c>
      <c r="N1523" s="3" t="s">
        <v>2023</v>
      </c>
      <c r="O1523" s="3" t="s">
        <v>2024</v>
      </c>
      <c r="P1523" s="4">
        <v>21837.0</v>
      </c>
      <c r="Q1523" s="3" t="s">
        <v>418</v>
      </c>
      <c r="R1523" s="3" t="s">
        <v>1030</v>
      </c>
      <c r="S1523" s="3" t="s">
        <v>34</v>
      </c>
    </row>
    <row r="1524">
      <c r="A1524" s="2">
        <v>42318.71487268519</v>
      </c>
      <c r="B1524" s="3">
        <v>44.0</v>
      </c>
      <c r="C1524" s="3" t="s">
        <v>19</v>
      </c>
      <c r="D1524" s="3">
        <v>8.0</v>
      </c>
      <c r="E1524" s="3" t="s">
        <v>20</v>
      </c>
      <c r="F1524" s="3">
        <v>9.0</v>
      </c>
      <c r="G1524" s="3">
        <v>8.0</v>
      </c>
      <c r="H1524" s="3" t="s">
        <v>2013</v>
      </c>
      <c r="I1524" s="3" t="s">
        <v>2014</v>
      </c>
      <c r="J1524" s="3" t="s">
        <v>2015</v>
      </c>
      <c r="K1524" s="3" t="s">
        <v>24</v>
      </c>
      <c r="L1524" s="3">
        <v>11.0</v>
      </c>
      <c r="M1524" s="3" t="s">
        <v>25</v>
      </c>
      <c r="N1524" s="3" t="s">
        <v>2025</v>
      </c>
      <c r="O1524" s="3" t="s">
        <v>2026</v>
      </c>
      <c r="P1524" s="4">
        <v>35437.0</v>
      </c>
      <c r="Q1524" s="3" t="s">
        <v>132</v>
      </c>
      <c r="S1524" s="3" t="s">
        <v>34</v>
      </c>
    </row>
    <row r="1525">
      <c r="A1525" s="2">
        <v>42318.71487268519</v>
      </c>
      <c r="B1525" s="3">
        <v>44.0</v>
      </c>
      <c r="C1525" s="3" t="s">
        <v>19</v>
      </c>
      <c r="D1525" s="3">
        <v>10.0</v>
      </c>
      <c r="E1525" s="3" t="s">
        <v>61</v>
      </c>
      <c r="F1525" s="3">
        <v>9.0</v>
      </c>
      <c r="G1525" s="3">
        <v>8.0</v>
      </c>
      <c r="H1525" s="3" t="s">
        <v>2013</v>
      </c>
      <c r="I1525" s="3" t="s">
        <v>2014</v>
      </c>
      <c r="J1525" s="3" t="s">
        <v>2015</v>
      </c>
      <c r="K1525" s="3" t="s">
        <v>24</v>
      </c>
      <c r="L1525" s="3">
        <v>1.0</v>
      </c>
      <c r="M1525" s="3" t="s">
        <v>25</v>
      </c>
      <c r="N1525" s="3" t="s">
        <v>2027</v>
      </c>
      <c r="O1525" s="3" t="s">
        <v>427</v>
      </c>
      <c r="P1525" s="4">
        <v>19250.0</v>
      </c>
      <c r="Q1525" s="3" t="s">
        <v>37</v>
      </c>
      <c r="S1525" s="3" t="s">
        <v>29</v>
      </c>
    </row>
    <row r="1526">
      <c r="A1526" s="2">
        <v>42318.71487268519</v>
      </c>
      <c r="B1526" s="3">
        <v>44.0</v>
      </c>
      <c r="C1526" s="3" t="s">
        <v>19</v>
      </c>
      <c r="D1526" s="3">
        <v>10.0</v>
      </c>
      <c r="E1526" s="3" t="s">
        <v>61</v>
      </c>
      <c r="F1526" s="3">
        <v>9.0</v>
      </c>
      <c r="G1526" s="3">
        <v>8.0</v>
      </c>
      <c r="H1526" s="3" t="s">
        <v>2013</v>
      </c>
      <c r="I1526" s="3" t="s">
        <v>2014</v>
      </c>
      <c r="J1526" s="3" t="s">
        <v>2015</v>
      </c>
      <c r="K1526" s="3" t="s">
        <v>24</v>
      </c>
      <c r="L1526" s="3">
        <v>2.0</v>
      </c>
      <c r="M1526" s="3" t="s">
        <v>30</v>
      </c>
      <c r="N1526" s="3" t="s">
        <v>2028</v>
      </c>
      <c r="O1526" s="3" t="s">
        <v>215</v>
      </c>
      <c r="P1526" s="4">
        <v>23508.0</v>
      </c>
      <c r="Q1526" s="3" t="s">
        <v>216</v>
      </c>
      <c r="S1526" s="3" t="s">
        <v>34</v>
      </c>
    </row>
    <row r="1527">
      <c r="A1527" s="2">
        <v>42318.71487268519</v>
      </c>
      <c r="B1527" s="3">
        <v>44.0</v>
      </c>
      <c r="C1527" s="3" t="s">
        <v>19</v>
      </c>
      <c r="D1527" s="3">
        <v>10.0</v>
      </c>
      <c r="E1527" s="3" t="s">
        <v>61</v>
      </c>
      <c r="F1527" s="3">
        <v>9.0</v>
      </c>
      <c r="G1527" s="3">
        <v>8.0</v>
      </c>
      <c r="H1527" s="3" t="s">
        <v>2013</v>
      </c>
      <c r="I1527" s="3" t="s">
        <v>2014</v>
      </c>
      <c r="J1527" s="3" t="s">
        <v>2015</v>
      </c>
      <c r="K1527" s="3" t="s">
        <v>24</v>
      </c>
      <c r="L1527" s="3">
        <v>3.0</v>
      </c>
      <c r="M1527" s="3" t="s">
        <v>25</v>
      </c>
      <c r="N1527" s="3" t="s">
        <v>2029</v>
      </c>
      <c r="O1527" s="3" t="s">
        <v>275</v>
      </c>
      <c r="P1527" s="4">
        <v>19443.0</v>
      </c>
      <c r="Q1527" s="3" t="s">
        <v>113</v>
      </c>
      <c r="S1527" s="3" t="s">
        <v>34</v>
      </c>
    </row>
    <row r="1528">
      <c r="A1528" s="2">
        <v>42318.71487268519</v>
      </c>
      <c r="B1528" s="3">
        <v>44.0</v>
      </c>
      <c r="C1528" s="3" t="s">
        <v>19</v>
      </c>
      <c r="D1528" s="3">
        <v>10.0</v>
      </c>
      <c r="E1528" s="3" t="s">
        <v>61</v>
      </c>
      <c r="F1528" s="3">
        <v>9.0</v>
      </c>
      <c r="G1528" s="3">
        <v>8.0</v>
      </c>
      <c r="H1528" s="3" t="s">
        <v>2013</v>
      </c>
      <c r="I1528" s="3" t="s">
        <v>2014</v>
      </c>
      <c r="J1528" s="3" t="s">
        <v>2015</v>
      </c>
      <c r="K1528" s="3" t="s">
        <v>24</v>
      </c>
      <c r="L1528" s="3">
        <v>4.0</v>
      </c>
      <c r="M1528" s="3" t="s">
        <v>30</v>
      </c>
      <c r="N1528" s="3" t="s">
        <v>2030</v>
      </c>
      <c r="O1528" s="3" t="s">
        <v>919</v>
      </c>
      <c r="P1528" s="4">
        <v>22533.0</v>
      </c>
      <c r="Q1528" s="3" t="s">
        <v>40</v>
      </c>
      <c r="S1528" s="3" t="s">
        <v>29</v>
      </c>
    </row>
    <row r="1529">
      <c r="A1529" s="2">
        <v>42318.71487268519</v>
      </c>
      <c r="B1529" s="3">
        <v>44.0</v>
      </c>
      <c r="C1529" s="3" t="s">
        <v>19</v>
      </c>
      <c r="D1529" s="3">
        <v>10.0</v>
      </c>
      <c r="E1529" s="3" t="s">
        <v>61</v>
      </c>
      <c r="F1529" s="3">
        <v>9.0</v>
      </c>
      <c r="G1529" s="3">
        <v>8.0</v>
      </c>
      <c r="H1529" s="3" t="s">
        <v>2013</v>
      </c>
      <c r="I1529" s="3" t="s">
        <v>2014</v>
      </c>
      <c r="J1529" s="3" t="s">
        <v>2015</v>
      </c>
      <c r="K1529" s="3" t="s">
        <v>24</v>
      </c>
      <c r="L1529" s="3">
        <v>5.0</v>
      </c>
      <c r="M1529" s="3" t="s">
        <v>25</v>
      </c>
      <c r="N1529" s="3" t="s">
        <v>2031</v>
      </c>
      <c r="O1529" s="3" t="s">
        <v>218</v>
      </c>
      <c r="P1529" s="4">
        <v>24581.0</v>
      </c>
      <c r="Q1529" s="3" t="s">
        <v>189</v>
      </c>
      <c r="S1529" s="3" t="s">
        <v>34</v>
      </c>
    </row>
    <row r="1530">
      <c r="A1530" s="2">
        <v>42318.71487268519</v>
      </c>
      <c r="B1530" s="3">
        <v>44.0</v>
      </c>
      <c r="C1530" s="3" t="s">
        <v>19</v>
      </c>
      <c r="D1530" s="3">
        <v>10.0</v>
      </c>
      <c r="E1530" s="3" t="s">
        <v>61</v>
      </c>
      <c r="F1530" s="3">
        <v>9.0</v>
      </c>
      <c r="G1530" s="3">
        <v>8.0</v>
      </c>
      <c r="H1530" s="3" t="s">
        <v>2013</v>
      </c>
      <c r="I1530" s="3" t="s">
        <v>2014</v>
      </c>
      <c r="J1530" s="3" t="s">
        <v>2015</v>
      </c>
      <c r="K1530" s="3" t="s">
        <v>24</v>
      </c>
      <c r="L1530" s="3">
        <v>6.0</v>
      </c>
      <c r="M1530" s="3" t="s">
        <v>30</v>
      </c>
      <c r="N1530" s="3" t="s">
        <v>2032</v>
      </c>
      <c r="O1530" s="3" t="s">
        <v>1012</v>
      </c>
      <c r="P1530" s="4">
        <v>18801.0</v>
      </c>
      <c r="Q1530" s="3" t="s">
        <v>40</v>
      </c>
      <c r="S1530" s="3" t="s">
        <v>34</v>
      </c>
    </row>
    <row r="1531">
      <c r="A1531" s="2">
        <v>42318.71487268519</v>
      </c>
      <c r="B1531" s="3">
        <v>44.0</v>
      </c>
      <c r="C1531" s="3" t="s">
        <v>19</v>
      </c>
      <c r="D1531" s="3">
        <v>10.0</v>
      </c>
      <c r="E1531" s="3" t="s">
        <v>61</v>
      </c>
      <c r="F1531" s="3">
        <v>9.0</v>
      </c>
      <c r="G1531" s="3">
        <v>8.0</v>
      </c>
      <c r="H1531" s="3" t="s">
        <v>2013</v>
      </c>
      <c r="I1531" s="3" t="s">
        <v>2014</v>
      </c>
      <c r="J1531" s="3" t="s">
        <v>2015</v>
      </c>
      <c r="K1531" s="3" t="s">
        <v>24</v>
      </c>
      <c r="L1531" s="3">
        <v>7.0</v>
      </c>
      <c r="M1531" s="3" t="s">
        <v>25</v>
      </c>
      <c r="N1531" s="3" t="s">
        <v>2033</v>
      </c>
      <c r="O1531" s="3" t="s">
        <v>477</v>
      </c>
      <c r="P1531" s="4">
        <v>30484.0</v>
      </c>
      <c r="Q1531" s="3" t="s">
        <v>55</v>
      </c>
      <c r="S1531" s="3" t="s">
        <v>34</v>
      </c>
    </row>
    <row r="1532">
      <c r="A1532" s="2">
        <v>42318.71487268519</v>
      </c>
      <c r="B1532" s="3">
        <v>44.0</v>
      </c>
      <c r="C1532" s="3" t="s">
        <v>19</v>
      </c>
      <c r="D1532" s="3">
        <v>10.0</v>
      </c>
      <c r="E1532" s="3" t="s">
        <v>61</v>
      </c>
      <c r="F1532" s="3">
        <v>9.0</v>
      </c>
      <c r="G1532" s="3">
        <v>8.0</v>
      </c>
      <c r="H1532" s="3" t="s">
        <v>2013</v>
      </c>
      <c r="I1532" s="3" t="s">
        <v>2014</v>
      </c>
      <c r="J1532" s="3" t="s">
        <v>2015</v>
      </c>
      <c r="K1532" s="3" t="s">
        <v>24</v>
      </c>
      <c r="L1532" s="3">
        <v>8.0</v>
      </c>
      <c r="M1532" s="3" t="s">
        <v>30</v>
      </c>
      <c r="N1532" s="3" t="s">
        <v>2034</v>
      </c>
      <c r="O1532" s="3" t="s">
        <v>591</v>
      </c>
      <c r="P1532" s="4">
        <v>33931.0</v>
      </c>
      <c r="Q1532" s="3" t="s">
        <v>191</v>
      </c>
      <c r="S1532" s="3" t="s">
        <v>34</v>
      </c>
    </row>
    <row r="1533">
      <c r="A1533" s="2">
        <v>42318.71487268519</v>
      </c>
      <c r="B1533" s="3">
        <v>44.0</v>
      </c>
      <c r="C1533" s="3" t="s">
        <v>19</v>
      </c>
      <c r="D1533" s="3">
        <v>10.0</v>
      </c>
      <c r="E1533" s="3" t="s">
        <v>61</v>
      </c>
      <c r="F1533" s="3">
        <v>9.0</v>
      </c>
      <c r="G1533" s="3">
        <v>8.0</v>
      </c>
      <c r="H1533" s="3" t="s">
        <v>2013</v>
      </c>
      <c r="I1533" s="3" t="s">
        <v>2014</v>
      </c>
      <c r="J1533" s="3" t="s">
        <v>2015</v>
      </c>
      <c r="K1533" s="3" t="s">
        <v>24</v>
      </c>
      <c r="L1533" s="3">
        <v>9.0</v>
      </c>
      <c r="M1533" s="3" t="s">
        <v>25</v>
      </c>
      <c r="N1533" s="3" t="s">
        <v>2035</v>
      </c>
      <c r="O1533" s="3" t="s">
        <v>213</v>
      </c>
      <c r="P1533" s="4">
        <v>20349.0</v>
      </c>
      <c r="Q1533" s="3" t="s">
        <v>33</v>
      </c>
      <c r="S1533" s="3" t="s">
        <v>34</v>
      </c>
    </row>
    <row r="1534">
      <c r="A1534" s="2">
        <v>42318.71487268519</v>
      </c>
      <c r="B1534" s="3">
        <v>44.0</v>
      </c>
      <c r="C1534" s="3" t="s">
        <v>19</v>
      </c>
      <c r="D1534" s="3">
        <v>10.0</v>
      </c>
      <c r="E1534" s="3" t="s">
        <v>61</v>
      </c>
      <c r="F1534" s="3">
        <v>9.0</v>
      </c>
      <c r="G1534" s="3">
        <v>8.0</v>
      </c>
      <c r="H1534" s="3" t="s">
        <v>2013</v>
      </c>
      <c r="I1534" s="3" t="s">
        <v>2014</v>
      </c>
      <c r="J1534" s="3" t="s">
        <v>2015</v>
      </c>
      <c r="K1534" s="3" t="s">
        <v>24</v>
      </c>
      <c r="L1534" s="3">
        <v>10.0</v>
      </c>
      <c r="M1534" s="3" t="s">
        <v>30</v>
      </c>
      <c r="N1534" s="3" t="s">
        <v>2036</v>
      </c>
      <c r="O1534" s="3" t="s">
        <v>2037</v>
      </c>
      <c r="P1534" s="4">
        <v>32778.0</v>
      </c>
      <c r="Q1534" s="3" t="s">
        <v>1205</v>
      </c>
      <c r="S1534" s="3" t="s">
        <v>34</v>
      </c>
    </row>
    <row r="1535">
      <c r="A1535" s="2">
        <v>42318.71487268519</v>
      </c>
      <c r="B1535" s="3">
        <v>44.0</v>
      </c>
      <c r="C1535" s="3" t="s">
        <v>19</v>
      </c>
      <c r="D1535" s="3">
        <v>10.0</v>
      </c>
      <c r="E1535" s="3" t="s">
        <v>61</v>
      </c>
      <c r="F1535" s="3">
        <v>9.0</v>
      </c>
      <c r="G1535" s="3">
        <v>8.0</v>
      </c>
      <c r="H1535" s="3" t="s">
        <v>2013</v>
      </c>
      <c r="I1535" s="3" t="s">
        <v>2014</v>
      </c>
      <c r="J1535" s="3" t="s">
        <v>2015</v>
      </c>
      <c r="K1535" s="3" t="s">
        <v>24</v>
      </c>
      <c r="L1535" s="3">
        <v>11.0</v>
      </c>
      <c r="M1535" s="3" t="s">
        <v>25</v>
      </c>
      <c r="N1535" s="3" t="s">
        <v>2038</v>
      </c>
      <c r="O1535" s="3" t="s">
        <v>95</v>
      </c>
      <c r="P1535" s="4">
        <v>17991.0</v>
      </c>
      <c r="Q1535" s="3" t="s">
        <v>33</v>
      </c>
      <c r="S1535" s="3" t="s">
        <v>34</v>
      </c>
    </row>
    <row r="1536">
      <c r="A1536" s="2">
        <v>42318.71487268519</v>
      </c>
      <c r="B1536" s="3">
        <v>44.0</v>
      </c>
      <c r="C1536" s="3" t="s">
        <v>19</v>
      </c>
      <c r="D1536" s="3">
        <v>51.0</v>
      </c>
      <c r="E1536" s="3" t="s">
        <v>87</v>
      </c>
      <c r="F1536" s="3">
        <v>9.0</v>
      </c>
      <c r="G1536" s="3">
        <v>8.0</v>
      </c>
      <c r="H1536" s="3" t="s">
        <v>2013</v>
      </c>
      <c r="I1536" s="3" t="s">
        <v>2014</v>
      </c>
      <c r="J1536" s="3" t="s">
        <v>2015</v>
      </c>
      <c r="K1536" s="3" t="s">
        <v>24</v>
      </c>
      <c r="L1536" s="3">
        <v>1.0</v>
      </c>
      <c r="M1536" s="3" t="s">
        <v>25</v>
      </c>
      <c r="N1536" s="3" t="s">
        <v>2039</v>
      </c>
      <c r="O1536" s="3" t="s">
        <v>141</v>
      </c>
      <c r="P1536" s="4">
        <v>25596.0</v>
      </c>
      <c r="Q1536" s="3" t="s">
        <v>1955</v>
      </c>
      <c r="S1536" s="3" t="s">
        <v>29</v>
      </c>
    </row>
    <row r="1537">
      <c r="A1537" s="2">
        <v>42318.71487268519</v>
      </c>
      <c r="B1537" s="3">
        <v>44.0</v>
      </c>
      <c r="C1537" s="3" t="s">
        <v>19</v>
      </c>
      <c r="D1537" s="3">
        <v>51.0</v>
      </c>
      <c r="E1537" s="3" t="s">
        <v>87</v>
      </c>
      <c r="F1537" s="3">
        <v>9.0</v>
      </c>
      <c r="G1537" s="3">
        <v>8.0</v>
      </c>
      <c r="H1537" s="3" t="s">
        <v>2013</v>
      </c>
      <c r="I1537" s="3" t="s">
        <v>2014</v>
      </c>
      <c r="J1537" s="3" t="s">
        <v>2015</v>
      </c>
      <c r="K1537" s="3" t="s">
        <v>24</v>
      </c>
      <c r="L1537" s="3">
        <v>2.0</v>
      </c>
      <c r="M1537" s="3" t="s">
        <v>30</v>
      </c>
      <c r="N1537" s="3" t="s">
        <v>1636</v>
      </c>
      <c r="O1537" s="3" t="s">
        <v>207</v>
      </c>
      <c r="P1537" s="4">
        <v>21099.0</v>
      </c>
      <c r="Q1537" s="3" t="s">
        <v>33</v>
      </c>
      <c r="S1537" s="3" t="s">
        <v>29</v>
      </c>
    </row>
    <row r="1538">
      <c r="A1538" s="2">
        <v>42318.71487268519</v>
      </c>
      <c r="B1538" s="3">
        <v>44.0</v>
      </c>
      <c r="C1538" s="3" t="s">
        <v>19</v>
      </c>
      <c r="D1538" s="3">
        <v>51.0</v>
      </c>
      <c r="E1538" s="3" t="s">
        <v>87</v>
      </c>
      <c r="F1538" s="3">
        <v>9.0</v>
      </c>
      <c r="G1538" s="3">
        <v>8.0</v>
      </c>
      <c r="H1538" s="3" t="s">
        <v>2013</v>
      </c>
      <c r="I1538" s="3" t="s">
        <v>2014</v>
      </c>
      <c r="J1538" s="3" t="s">
        <v>2015</v>
      </c>
      <c r="K1538" s="3" t="s">
        <v>24</v>
      </c>
      <c r="L1538" s="3">
        <v>3.0</v>
      </c>
      <c r="M1538" s="3" t="s">
        <v>25</v>
      </c>
      <c r="N1538" s="3" t="s">
        <v>2040</v>
      </c>
      <c r="O1538" s="3" t="s">
        <v>401</v>
      </c>
      <c r="P1538" s="4">
        <v>23023.0</v>
      </c>
      <c r="Q1538" s="3" t="s">
        <v>1955</v>
      </c>
      <c r="S1538" s="3" t="s">
        <v>34</v>
      </c>
    </row>
    <row r="1539">
      <c r="A1539" s="2">
        <v>42318.71487268519</v>
      </c>
      <c r="B1539" s="3">
        <v>44.0</v>
      </c>
      <c r="C1539" s="3" t="s">
        <v>19</v>
      </c>
      <c r="D1539" s="3">
        <v>51.0</v>
      </c>
      <c r="E1539" s="3" t="s">
        <v>87</v>
      </c>
      <c r="F1539" s="3">
        <v>9.0</v>
      </c>
      <c r="G1539" s="3">
        <v>8.0</v>
      </c>
      <c r="H1539" s="3" t="s">
        <v>2013</v>
      </c>
      <c r="I1539" s="3" t="s">
        <v>2014</v>
      </c>
      <c r="J1539" s="3" t="s">
        <v>2015</v>
      </c>
      <c r="K1539" s="3" t="s">
        <v>24</v>
      </c>
      <c r="L1539" s="3">
        <v>4.0</v>
      </c>
      <c r="M1539" s="3" t="s">
        <v>30</v>
      </c>
      <c r="N1539" s="3" t="s">
        <v>2041</v>
      </c>
      <c r="O1539" s="3" t="s">
        <v>171</v>
      </c>
      <c r="P1539" s="4">
        <v>21482.0</v>
      </c>
      <c r="Q1539" s="3" t="s">
        <v>189</v>
      </c>
      <c r="S1539" s="3" t="s">
        <v>34</v>
      </c>
    </row>
    <row r="1540">
      <c r="A1540" s="2">
        <v>42318.71487268519</v>
      </c>
      <c r="B1540" s="3">
        <v>44.0</v>
      </c>
      <c r="C1540" s="3" t="s">
        <v>19</v>
      </c>
      <c r="D1540" s="3">
        <v>51.0</v>
      </c>
      <c r="E1540" s="3" t="s">
        <v>87</v>
      </c>
      <c r="F1540" s="3">
        <v>9.0</v>
      </c>
      <c r="G1540" s="3">
        <v>8.0</v>
      </c>
      <c r="H1540" s="3" t="s">
        <v>2013</v>
      </c>
      <c r="I1540" s="3" t="s">
        <v>2014</v>
      </c>
      <c r="J1540" s="3" t="s">
        <v>2015</v>
      </c>
      <c r="K1540" s="3" t="s">
        <v>24</v>
      </c>
      <c r="L1540" s="3">
        <v>5.0</v>
      </c>
      <c r="M1540" s="3" t="s">
        <v>25</v>
      </c>
      <c r="N1540" s="3" t="s">
        <v>2042</v>
      </c>
      <c r="O1540" s="3" t="s">
        <v>109</v>
      </c>
      <c r="P1540" s="4">
        <v>18563.0</v>
      </c>
      <c r="Q1540" s="3" t="s">
        <v>209</v>
      </c>
      <c r="S1540" s="3" t="s">
        <v>29</v>
      </c>
    </row>
    <row r="1541">
      <c r="A1541" s="2">
        <v>42318.71487268519</v>
      </c>
      <c r="B1541" s="3">
        <v>44.0</v>
      </c>
      <c r="C1541" s="3" t="s">
        <v>19</v>
      </c>
      <c r="D1541" s="3">
        <v>51.0</v>
      </c>
      <c r="E1541" s="3" t="s">
        <v>87</v>
      </c>
      <c r="F1541" s="3">
        <v>9.0</v>
      </c>
      <c r="G1541" s="3">
        <v>8.0</v>
      </c>
      <c r="H1541" s="3" t="s">
        <v>2013</v>
      </c>
      <c r="I1541" s="3" t="s">
        <v>2014</v>
      </c>
      <c r="J1541" s="3" t="s">
        <v>2015</v>
      </c>
      <c r="K1541" s="3" t="s">
        <v>24</v>
      </c>
      <c r="L1541" s="3">
        <v>6.0</v>
      </c>
      <c r="M1541" s="3" t="s">
        <v>30</v>
      </c>
      <c r="N1541" s="3" t="s">
        <v>2043</v>
      </c>
      <c r="O1541" s="3" t="s">
        <v>98</v>
      </c>
      <c r="P1541" s="4">
        <v>24212.0</v>
      </c>
      <c r="Q1541" s="3" t="s">
        <v>40</v>
      </c>
      <c r="S1541" s="3" t="s">
        <v>29</v>
      </c>
    </row>
    <row r="1542">
      <c r="A1542" s="2">
        <v>42318.71487268519</v>
      </c>
      <c r="B1542" s="3">
        <v>44.0</v>
      </c>
      <c r="C1542" s="3" t="s">
        <v>19</v>
      </c>
      <c r="D1542" s="3">
        <v>51.0</v>
      </c>
      <c r="E1542" s="3" t="s">
        <v>87</v>
      </c>
      <c r="F1542" s="3">
        <v>9.0</v>
      </c>
      <c r="G1542" s="3">
        <v>8.0</v>
      </c>
      <c r="H1542" s="3" t="s">
        <v>2013</v>
      </c>
      <c r="I1542" s="3" t="s">
        <v>2014</v>
      </c>
      <c r="J1542" s="3" t="s">
        <v>2015</v>
      </c>
      <c r="K1542" s="3" t="s">
        <v>24</v>
      </c>
      <c r="L1542" s="3">
        <v>7.0</v>
      </c>
      <c r="M1542" s="3" t="s">
        <v>25</v>
      </c>
      <c r="N1542" s="3" t="s">
        <v>1130</v>
      </c>
      <c r="O1542" s="3" t="s">
        <v>180</v>
      </c>
      <c r="P1542" s="4">
        <v>18554.0</v>
      </c>
      <c r="Q1542" s="3" t="s">
        <v>113</v>
      </c>
      <c r="S1542" s="3" t="s">
        <v>34</v>
      </c>
    </row>
    <row r="1543">
      <c r="A1543" s="2">
        <v>42318.71487268519</v>
      </c>
      <c r="B1543" s="3">
        <v>44.0</v>
      </c>
      <c r="C1543" s="3" t="s">
        <v>19</v>
      </c>
      <c r="D1543" s="3">
        <v>51.0</v>
      </c>
      <c r="E1543" s="3" t="s">
        <v>87</v>
      </c>
      <c r="F1543" s="3">
        <v>9.0</v>
      </c>
      <c r="G1543" s="3">
        <v>8.0</v>
      </c>
      <c r="H1543" s="3" t="s">
        <v>2013</v>
      </c>
      <c r="I1543" s="3" t="s">
        <v>2014</v>
      </c>
      <c r="J1543" s="3" t="s">
        <v>2015</v>
      </c>
      <c r="K1543" s="3" t="s">
        <v>24</v>
      </c>
      <c r="L1543" s="3">
        <v>8.0</v>
      </c>
      <c r="M1543" s="3" t="s">
        <v>30</v>
      </c>
      <c r="N1543" s="3" t="s">
        <v>2044</v>
      </c>
      <c r="O1543" s="3" t="s">
        <v>57</v>
      </c>
      <c r="P1543" s="4">
        <v>23078.0</v>
      </c>
      <c r="Q1543" s="3" t="s">
        <v>418</v>
      </c>
      <c r="S1543" s="3" t="s">
        <v>34</v>
      </c>
    </row>
    <row r="1544">
      <c r="A1544" s="2">
        <v>42318.71487268519</v>
      </c>
      <c r="B1544" s="3">
        <v>44.0</v>
      </c>
      <c r="C1544" s="3" t="s">
        <v>19</v>
      </c>
      <c r="D1544" s="3">
        <v>51.0</v>
      </c>
      <c r="E1544" s="3" t="s">
        <v>87</v>
      </c>
      <c r="F1544" s="3">
        <v>9.0</v>
      </c>
      <c r="G1544" s="3">
        <v>8.0</v>
      </c>
      <c r="H1544" s="3" t="s">
        <v>2013</v>
      </c>
      <c r="I1544" s="3" t="s">
        <v>2014</v>
      </c>
      <c r="J1544" s="3" t="s">
        <v>2015</v>
      </c>
      <c r="K1544" s="3" t="s">
        <v>24</v>
      </c>
      <c r="L1544" s="3">
        <v>9.0</v>
      </c>
      <c r="M1544" s="3" t="s">
        <v>25</v>
      </c>
      <c r="N1544" s="3" t="s">
        <v>2045</v>
      </c>
      <c r="O1544" s="3" t="s">
        <v>54</v>
      </c>
      <c r="P1544" s="4">
        <v>26733.0</v>
      </c>
      <c r="Q1544" s="3" t="s">
        <v>216</v>
      </c>
      <c r="S1544" s="3" t="s">
        <v>29</v>
      </c>
    </row>
    <row r="1545">
      <c r="A1545" s="2">
        <v>42318.71487268519</v>
      </c>
      <c r="B1545" s="3">
        <v>44.0</v>
      </c>
      <c r="C1545" s="3" t="s">
        <v>19</v>
      </c>
      <c r="D1545" s="3">
        <v>51.0</v>
      </c>
      <c r="E1545" s="3" t="s">
        <v>87</v>
      </c>
      <c r="F1545" s="3">
        <v>9.0</v>
      </c>
      <c r="G1545" s="3">
        <v>8.0</v>
      </c>
      <c r="H1545" s="3" t="s">
        <v>2013</v>
      </c>
      <c r="I1545" s="3" t="s">
        <v>2014</v>
      </c>
      <c r="J1545" s="3" t="s">
        <v>2015</v>
      </c>
      <c r="K1545" s="3" t="s">
        <v>24</v>
      </c>
      <c r="L1545" s="3">
        <v>10.0</v>
      </c>
      <c r="M1545" s="3" t="s">
        <v>30</v>
      </c>
      <c r="N1545" s="3" t="s">
        <v>2046</v>
      </c>
      <c r="O1545" s="3" t="s">
        <v>215</v>
      </c>
      <c r="P1545" s="4">
        <v>22860.0</v>
      </c>
      <c r="Q1545" s="3" t="s">
        <v>33</v>
      </c>
      <c r="S1545" s="3" t="s">
        <v>34</v>
      </c>
    </row>
    <row r="1546">
      <c r="A1546" s="2">
        <v>42318.71487268519</v>
      </c>
      <c r="B1546" s="3">
        <v>44.0</v>
      </c>
      <c r="C1546" s="3" t="s">
        <v>19</v>
      </c>
      <c r="D1546" s="3">
        <v>51.0</v>
      </c>
      <c r="E1546" s="3" t="s">
        <v>87</v>
      </c>
      <c r="F1546" s="3">
        <v>9.0</v>
      </c>
      <c r="G1546" s="3">
        <v>8.0</v>
      </c>
      <c r="H1546" s="3" t="s">
        <v>2013</v>
      </c>
      <c r="I1546" s="3" t="s">
        <v>2014</v>
      </c>
      <c r="J1546" s="3" t="s">
        <v>2015</v>
      </c>
      <c r="K1546" s="3" t="s">
        <v>24</v>
      </c>
      <c r="L1546" s="3">
        <v>11.0</v>
      </c>
      <c r="M1546" s="3" t="s">
        <v>25</v>
      </c>
      <c r="N1546" s="3" t="s">
        <v>2030</v>
      </c>
      <c r="O1546" s="3" t="s">
        <v>973</v>
      </c>
      <c r="P1546" s="4">
        <v>29669.0</v>
      </c>
      <c r="Q1546" s="3" t="s">
        <v>60</v>
      </c>
      <c r="S1546" s="3" t="s">
        <v>34</v>
      </c>
    </row>
    <row r="1547">
      <c r="A1547" s="2">
        <v>42318.71487268519</v>
      </c>
      <c r="B1547" s="3">
        <v>44.0</v>
      </c>
      <c r="C1547" s="3" t="s">
        <v>19</v>
      </c>
      <c r="D1547" s="3">
        <v>51.0</v>
      </c>
      <c r="E1547" s="3" t="s">
        <v>87</v>
      </c>
      <c r="F1547" s="3">
        <v>9.0</v>
      </c>
      <c r="G1547" s="3">
        <v>8.0</v>
      </c>
      <c r="H1547" s="3" t="s">
        <v>2013</v>
      </c>
      <c r="I1547" s="3" t="s">
        <v>2014</v>
      </c>
      <c r="J1547" s="3" t="s">
        <v>2015</v>
      </c>
      <c r="K1547" s="3" t="s">
        <v>24</v>
      </c>
      <c r="L1547" s="3">
        <v>12.0</v>
      </c>
      <c r="M1547" s="3" t="s">
        <v>30</v>
      </c>
      <c r="N1547" s="3" t="s">
        <v>2047</v>
      </c>
      <c r="O1547" s="3" t="s">
        <v>850</v>
      </c>
      <c r="P1547" s="4">
        <v>28173.0</v>
      </c>
      <c r="Q1547" s="3" t="s">
        <v>216</v>
      </c>
      <c r="S1547" s="3" t="s">
        <v>34</v>
      </c>
    </row>
    <row r="1548">
      <c r="A1548" s="2">
        <v>42318.71487268519</v>
      </c>
      <c r="B1548" s="3">
        <v>44.0</v>
      </c>
      <c r="C1548" s="3" t="s">
        <v>19</v>
      </c>
      <c r="D1548" s="3">
        <v>51.0</v>
      </c>
      <c r="E1548" s="3" t="s">
        <v>87</v>
      </c>
      <c r="F1548" s="3">
        <v>9.0</v>
      </c>
      <c r="G1548" s="3">
        <v>8.0</v>
      </c>
      <c r="H1548" s="3" t="s">
        <v>2013</v>
      </c>
      <c r="I1548" s="3" t="s">
        <v>2014</v>
      </c>
      <c r="J1548" s="3" t="s">
        <v>2015</v>
      </c>
      <c r="K1548" s="3" t="s">
        <v>24</v>
      </c>
      <c r="L1548" s="3">
        <v>13.0</v>
      </c>
      <c r="M1548" s="3" t="s">
        <v>25</v>
      </c>
      <c r="N1548" s="3" t="s">
        <v>2048</v>
      </c>
      <c r="O1548" s="3" t="s">
        <v>371</v>
      </c>
      <c r="P1548" s="4">
        <v>22617.0</v>
      </c>
      <c r="Q1548" s="3" t="s">
        <v>110</v>
      </c>
      <c r="S1548" s="3" t="s">
        <v>34</v>
      </c>
    </row>
    <row r="1549">
      <c r="A1549" s="2">
        <v>42318.71487268519</v>
      </c>
      <c r="B1549" s="3">
        <v>44.0</v>
      </c>
      <c r="C1549" s="3" t="s">
        <v>19</v>
      </c>
      <c r="D1549" s="3">
        <v>51.0</v>
      </c>
      <c r="E1549" s="3" t="s">
        <v>87</v>
      </c>
      <c r="F1549" s="3">
        <v>9.0</v>
      </c>
      <c r="G1549" s="3">
        <v>8.0</v>
      </c>
      <c r="H1549" s="3" t="s">
        <v>2013</v>
      </c>
      <c r="I1549" s="3" t="s">
        <v>2014</v>
      </c>
      <c r="J1549" s="3" t="s">
        <v>2015</v>
      </c>
      <c r="K1549" s="3" t="s">
        <v>24</v>
      </c>
      <c r="L1549" s="3">
        <v>14.0</v>
      </c>
      <c r="M1549" s="3" t="s">
        <v>30</v>
      </c>
      <c r="N1549" s="3" t="s">
        <v>2049</v>
      </c>
      <c r="O1549" s="3" t="s">
        <v>2050</v>
      </c>
      <c r="P1549" s="4">
        <v>28189.0</v>
      </c>
      <c r="Q1549" s="3" t="s">
        <v>110</v>
      </c>
      <c r="S1549" s="3" t="s">
        <v>34</v>
      </c>
    </row>
    <row r="1550">
      <c r="A1550" s="2">
        <v>42318.71487268519</v>
      </c>
      <c r="B1550" s="3">
        <v>44.0</v>
      </c>
      <c r="C1550" s="3" t="s">
        <v>19</v>
      </c>
      <c r="D1550" s="3">
        <v>51.0</v>
      </c>
      <c r="E1550" s="3" t="s">
        <v>87</v>
      </c>
      <c r="F1550" s="3">
        <v>9.0</v>
      </c>
      <c r="G1550" s="3">
        <v>8.0</v>
      </c>
      <c r="H1550" s="3" t="s">
        <v>2013</v>
      </c>
      <c r="I1550" s="3" t="s">
        <v>2014</v>
      </c>
      <c r="J1550" s="3" t="s">
        <v>2015</v>
      </c>
      <c r="K1550" s="3" t="s">
        <v>24</v>
      </c>
      <c r="L1550" s="3">
        <v>15.0</v>
      </c>
      <c r="M1550" s="3" t="s">
        <v>25</v>
      </c>
      <c r="N1550" s="3" t="s">
        <v>2051</v>
      </c>
      <c r="O1550" s="3" t="s">
        <v>100</v>
      </c>
      <c r="P1550" s="4">
        <v>31608.0</v>
      </c>
      <c r="Q1550" s="3" t="s">
        <v>33</v>
      </c>
      <c r="S1550" s="3" t="s">
        <v>34</v>
      </c>
    </row>
    <row r="1551">
      <c r="A1551" s="2">
        <v>42318.71487268519</v>
      </c>
      <c r="B1551" s="3">
        <v>44.0</v>
      </c>
      <c r="C1551" s="3" t="s">
        <v>19</v>
      </c>
      <c r="D1551" s="3">
        <v>51.0</v>
      </c>
      <c r="E1551" s="3" t="s">
        <v>87</v>
      </c>
      <c r="F1551" s="3">
        <v>9.0</v>
      </c>
      <c r="G1551" s="3">
        <v>8.0</v>
      </c>
      <c r="H1551" s="3" t="s">
        <v>2013</v>
      </c>
      <c r="I1551" s="3" t="s">
        <v>2014</v>
      </c>
      <c r="J1551" s="3" t="s">
        <v>2015</v>
      </c>
      <c r="K1551" s="3" t="s">
        <v>24</v>
      </c>
      <c r="L1551" s="3">
        <v>16.0</v>
      </c>
      <c r="M1551" s="3" t="s">
        <v>30</v>
      </c>
      <c r="N1551" s="3" t="s">
        <v>2052</v>
      </c>
      <c r="O1551" s="3" t="s">
        <v>98</v>
      </c>
      <c r="P1551" s="4">
        <v>24374.0</v>
      </c>
      <c r="Q1551" s="3" t="s">
        <v>110</v>
      </c>
      <c r="S1551" s="3" t="s">
        <v>34</v>
      </c>
    </row>
    <row r="1552">
      <c r="A1552" s="2">
        <v>42318.71487268519</v>
      </c>
      <c r="B1552" s="3">
        <v>44.0</v>
      </c>
      <c r="C1552" s="3" t="s">
        <v>19</v>
      </c>
      <c r="D1552" s="3">
        <v>51.0</v>
      </c>
      <c r="E1552" s="3" t="s">
        <v>87</v>
      </c>
      <c r="F1552" s="3">
        <v>9.0</v>
      </c>
      <c r="G1552" s="3">
        <v>8.0</v>
      </c>
      <c r="H1552" s="3" t="s">
        <v>2013</v>
      </c>
      <c r="I1552" s="3" t="s">
        <v>2014</v>
      </c>
      <c r="J1552" s="3" t="s">
        <v>2015</v>
      </c>
      <c r="K1552" s="3" t="s">
        <v>24</v>
      </c>
      <c r="L1552" s="3">
        <v>17.0</v>
      </c>
      <c r="M1552" s="3" t="s">
        <v>25</v>
      </c>
      <c r="N1552" s="3" t="s">
        <v>2053</v>
      </c>
      <c r="O1552" s="3" t="s">
        <v>371</v>
      </c>
      <c r="P1552" s="4">
        <v>23209.0</v>
      </c>
      <c r="Q1552" s="3" t="s">
        <v>216</v>
      </c>
      <c r="S1552" s="3" t="s">
        <v>34</v>
      </c>
    </row>
    <row r="1553">
      <c r="A1553" s="2">
        <v>42318.71487268519</v>
      </c>
      <c r="B1553" s="3">
        <v>44.0</v>
      </c>
      <c r="C1553" s="3" t="s">
        <v>19</v>
      </c>
      <c r="D1553" s="3">
        <v>51.0</v>
      </c>
      <c r="E1553" s="3" t="s">
        <v>87</v>
      </c>
      <c r="F1553" s="3">
        <v>9.0</v>
      </c>
      <c r="G1553" s="3">
        <v>8.0</v>
      </c>
      <c r="H1553" s="3" t="s">
        <v>2013</v>
      </c>
      <c r="I1553" s="3" t="s">
        <v>2014</v>
      </c>
      <c r="J1553" s="3" t="s">
        <v>2015</v>
      </c>
      <c r="K1553" s="3" t="s">
        <v>24</v>
      </c>
      <c r="L1553" s="3">
        <v>18.0</v>
      </c>
      <c r="M1553" s="3" t="s">
        <v>30</v>
      </c>
      <c r="N1553" s="3" t="s">
        <v>2054</v>
      </c>
      <c r="O1553" s="3" t="s">
        <v>1762</v>
      </c>
      <c r="P1553" s="4">
        <v>22874.0</v>
      </c>
      <c r="Q1553" s="3" t="s">
        <v>352</v>
      </c>
      <c r="S1553" s="3" t="s">
        <v>34</v>
      </c>
    </row>
    <row r="1554">
      <c r="A1554" s="2">
        <v>42318.71487268519</v>
      </c>
      <c r="B1554" s="3">
        <v>44.0</v>
      </c>
      <c r="C1554" s="3" t="s">
        <v>19</v>
      </c>
      <c r="D1554" s="3">
        <v>51.0</v>
      </c>
      <c r="E1554" s="3" t="s">
        <v>87</v>
      </c>
      <c r="F1554" s="3">
        <v>9.0</v>
      </c>
      <c r="G1554" s="3">
        <v>8.0</v>
      </c>
      <c r="H1554" s="3" t="s">
        <v>2013</v>
      </c>
      <c r="I1554" s="3" t="s">
        <v>2014</v>
      </c>
      <c r="J1554" s="3" t="s">
        <v>2015</v>
      </c>
      <c r="K1554" s="3" t="s">
        <v>24</v>
      </c>
      <c r="L1554" s="3">
        <v>19.0</v>
      </c>
      <c r="M1554" s="3" t="s">
        <v>25</v>
      </c>
      <c r="N1554" s="3" t="s">
        <v>2055</v>
      </c>
      <c r="O1554" s="3" t="s">
        <v>104</v>
      </c>
      <c r="P1554" s="4">
        <v>16038.0</v>
      </c>
      <c r="Q1554" s="3" t="s">
        <v>96</v>
      </c>
      <c r="S1554" s="3" t="s">
        <v>34</v>
      </c>
    </row>
    <row r="1555">
      <c r="A1555" s="2">
        <v>42318.71487268519</v>
      </c>
      <c r="B1555" s="3">
        <v>44.0</v>
      </c>
      <c r="C1555" s="3" t="s">
        <v>19</v>
      </c>
      <c r="D1555" s="3">
        <v>52.0</v>
      </c>
      <c r="E1555" s="3" t="s">
        <v>130</v>
      </c>
      <c r="F1555" s="3">
        <v>9.0</v>
      </c>
      <c r="G1555" s="3">
        <v>8.0</v>
      </c>
      <c r="H1555" s="3" t="s">
        <v>2013</v>
      </c>
      <c r="I1555" s="3" t="s">
        <v>2014</v>
      </c>
      <c r="J1555" s="3" t="s">
        <v>2015</v>
      </c>
      <c r="K1555" s="3" t="s">
        <v>24</v>
      </c>
      <c r="L1555" s="3">
        <v>1.0</v>
      </c>
      <c r="M1555" s="3" t="s">
        <v>30</v>
      </c>
      <c r="N1555" s="3" t="s">
        <v>2056</v>
      </c>
      <c r="O1555" s="3" t="s">
        <v>375</v>
      </c>
      <c r="P1555" s="4">
        <v>18539.0</v>
      </c>
      <c r="Q1555" s="3" t="s">
        <v>105</v>
      </c>
      <c r="S1555" s="3" t="s">
        <v>34</v>
      </c>
    </row>
    <row r="1556">
      <c r="A1556" s="2">
        <v>42318.71487268519</v>
      </c>
      <c r="B1556" s="3">
        <v>44.0</v>
      </c>
      <c r="C1556" s="3" t="s">
        <v>19</v>
      </c>
      <c r="D1556" s="3">
        <v>52.0</v>
      </c>
      <c r="E1556" s="3" t="s">
        <v>130</v>
      </c>
      <c r="F1556" s="3">
        <v>9.0</v>
      </c>
      <c r="G1556" s="3">
        <v>8.0</v>
      </c>
      <c r="H1556" s="3" t="s">
        <v>2013</v>
      </c>
      <c r="I1556" s="3" t="s">
        <v>2014</v>
      </c>
      <c r="J1556" s="3" t="s">
        <v>2015</v>
      </c>
      <c r="K1556" s="3" t="s">
        <v>24</v>
      </c>
      <c r="L1556" s="3">
        <v>2.0</v>
      </c>
      <c r="M1556" s="3" t="s">
        <v>25</v>
      </c>
      <c r="N1556" s="3" t="s">
        <v>2057</v>
      </c>
      <c r="O1556" s="3" t="s">
        <v>454</v>
      </c>
      <c r="P1556" s="4">
        <v>16884.0</v>
      </c>
      <c r="Q1556" s="3" t="s">
        <v>105</v>
      </c>
      <c r="S1556" s="3" t="s">
        <v>29</v>
      </c>
    </row>
    <row r="1557">
      <c r="A1557" s="2">
        <v>42318.71487268519</v>
      </c>
      <c r="B1557" s="3">
        <v>44.0</v>
      </c>
      <c r="C1557" s="3" t="s">
        <v>19</v>
      </c>
      <c r="D1557" s="3">
        <v>52.0</v>
      </c>
      <c r="E1557" s="3" t="s">
        <v>130</v>
      </c>
      <c r="F1557" s="3">
        <v>9.0</v>
      </c>
      <c r="G1557" s="3">
        <v>8.0</v>
      </c>
      <c r="H1557" s="3" t="s">
        <v>2013</v>
      </c>
      <c r="I1557" s="3" t="s">
        <v>2014</v>
      </c>
      <c r="J1557" s="3" t="s">
        <v>2015</v>
      </c>
      <c r="K1557" s="3" t="s">
        <v>24</v>
      </c>
      <c r="L1557" s="3">
        <v>3.0</v>
      </c>
      <c r="M1557" s="3" t="s">
        <v>30</v>
      </c>
      <c r="N1557" s="3" t="s">
        <v>2058</v>
      </c>
      <c r="O1557" s="3" t="s">
        <v>1547</v>
      </c>
      <c r="P1557" s="4">
        <v>22098.0</v>
      </c>
      <c r="Q1557" s="3" t="s">
        <v>46</v>
      </c>
      <c r="S1557" s="3" t="s">
        <v>34</v>
      </c>
    </row>
    <row r="1558">
      <c r="A1558" s="2">
        <v>42318.71487268519</v>
      </c>
      <c r="B1558" s="3">
        <v>44.0</v>
      </c>
      <c r="C1558" s="3" t="s">
        <v>19</v>
      </c>
      <c r="D1558" s="3">
        <v>52.0</v>
      </c>
      <c r="E1558" s="3" t="s">
        <v>130</v>
      </c>
      <c r="F1558" s="3">
        <v>9.0</v>
      </c>
      <c r="G1558" s="3">
        <v>8.0</v>
      </c>
      <c r="H1558" s="3" t="s">
        <v>2013</v>
      </c>
      <c r="I1558" s="3" t="s">
        <v>2014</v>
      </c>
      <c r="J1558" s="3" t="s">
        <v>2015</v>
      </c>
      <c r="K1558" s="3" t="s">
        <v>24</v>
      </c>
      <c r="L1558" s="3">
        <v>4.0</v>
      </c>
      <c r="M1558" s="3" t="s">
        <v>25</v>
      </c>
      <c r="N1558" s="3" t="s">
        <v>2059</v>
      </c>
      <c r="O1558" s="3" t="s">
        <v>95</v>
      </c>
      <c r="P1558" s="4">
        <v>21109.0</v>
      </c>
      <c r="Q1558" s="3" t="s">
        <v>33</v>
      </c>
      <c r="S1558" s="3" t="s">
        <v>34</v>
      </c>
    </row>
    <row r="1559">
      <c r="A1559" s="2">
        <v>42318.71487268519</v>
      </c>
      <c r="B1559" s="3">
        <v>44.0</v>
      </c>
      <c r="C1559" s="3" t="s">
        <v>19</v>
      </c>
      <c r="D1559" s="3">
        <v>52.0</v>
      </c>
      <c r="E1559" s="3" t="s">
        <v>130</v>
      </c>
      <c r="F1559" s="3">
        <v>9.0</v>
      </c>
      <c r="G1559" s="3">
        <v>8.0</v>
      </c>
      <c r="H1559" s="3" t="s">
        <v>2013</v>
      </c>
      <c r="I1559" s="3" t="s">
        <v>2014</v>
      </c>
      <c r="J1559" s="3" t="s">
        <v>2015</v>
      </c>
      <c r="K1559" s="3" t="s">
        <v>24</v>
      </c>
      <c r="L1559" s="3">
        <v>5.0</v>
      </c>
      <c r="M1559" s="3" t="s">
        <v>30</v>
      </c>
      <c r="N1559" s="3" t="s">
        <v>918</v>
      </c>
      <c r="O1559" s="3" t="s">
        <v>1547</v>
      </c>
      <c r="P1559" s="4">
        <v>23565.0</v>
      </c>
      <c r="Q1559" s="3" t="s">
        <v>72</v>
      </c>
      <c r="S1559" s="3" t="s">
        <v>34</v>
      </c>
    </row>
    <row r="1560">
      <c r="A1560" s="2">
        <v>42318.71487268519</v>
      </c>
      <c r="B1560" s="3">
        <v>44.0</v>
      </c>
      <c r="C1560" s="3" t="s">
        <v>19</v>
      </c>
      <c r="D1560" s="3">
        <v>52.0</v>
      </c>
      <c r="E1560" s="3" t="s">
        <v>130</v>
      </c>
      <c r="F1560" s="3">
        <v>9.0</v>
      </c>
      <c r="G1560" s="3">
        <v>8.0</v>
      </c>
      <c r="H1560" s="3" t="s">
        <v>2013</v>
      </c>
      <c r="I1560" s="3" t="s">
        <v>2014</v>
      </c>
      <c r="J1560" s="3" t="s">
        <v>2015</v>
      </c>
      <c r="K1560" s="3" t="s">
        <v>24</v>
      </c>
      <c r="L1560" s="3">
        <v>6.0</v>
      </c>
      <c r="M1560" s="3" t="s">
        <v>25</v>
      </c>
      <c r="N1560" s="3" t="s">
        <v>2060</v>
      </c>
      <c r="O1560" s="3" t="s">
        <v>102</v>
      </c>
      <c r="P1560" s="4">
        <v>22889.0</v>
      </c>
      <c r="Q1560" s="3" t="s">
        <v>216</v>
      </c>
      <c r="S1560" s="3" t="s">
        <v>34</v>
      </c>
    </row>
    <row r="1561">
      <c r="A1561" s="2">
        <v>42318.71487268519</v>
      </c>
      <c r="B1561" s="3">
        <v>44.0</v>
      </c>
      <c r="C1561" s="3" t="s">
        <v>19</v>
      </c>
      <c r="D1561" s="3">
        <v>52.0</v>
      </c>
      <c r="E1561" s="3" t="s">
        <v>130</v>
      </c>
      <c r="F1561" s="3">
        <v>9.0</v>
      </c>
      <c r="G1561" s="3">
        <v>8.0</v>
      </c>
      <c r="H1561" s="3" t="s">
        <v>2013</v>
      </c>
      <c r="I1561" s="3" t="s">
        <v>2014</v>
      </c>
      <c r="J1561" s="3" t="s">
        <v>2015</v>
      </c>
      <c r="K1561" s="3" t="s">
        <v>24</v>
      </c>
      <c r="L1561" s="3">
        <v>7.0</v>
      </c>
      <c r="M1561" s="3" t="s">
        <v>30</v>
      </c>
      <c r="N1561" s="3" t="s">
        <v>2061</v>
      </c>
      <c r="O1561" s="3" t="s">
        <v>336</v>
      </c>
      <c r="P1561" s="4">
        <v>17289.0</v>
      </c>
      <c r="Q1561" s="3" t="s">
        <v>96</v>
      </c>
      <c r="S1561" s="3" t="s">
        <v>34</v>
      </c>
    </row>
    <row r="1562">
      <c r="A1562" s="2">
        <v>42318.71487268519</v>
      </c>
      <c r="B1562" s="3">
        <v>44.0</v>
      </c>
      <c r="C1562" s="3" t="s">
        <v>19</v>
      </c>
      <c r="D1562" s="3">
        <v>52.0</v>
      </c>
      <c r="E1562" s="3" t="s">
        <v>130</v>
      </c>
      <c r="F1562" s="3">
        <v>9.0</v>
      </c>
      <c r="G1562" s="3">
        <v>8.0</v>
      </c>
      <c r="H1562" s="3" t="s">
        <v>2013</v>
      </c>
      <c r="I1562" s="3" t="s">
        <v>2014</v>
      </c>
      <c r="J1562" s="3" t="s">
        <v>2015</v>
      </c>
      <c r="K1562" s="3" t="s">
        <v>24</v>
      </c>
      <c r="L1562" s="3">
        <v>8.0</v>
      </c>
      <c r="M1562" s="3" t="s">
        <v>25</v>
      </c>
      <c r="N1562" s="3" t="s">
        <v>383</v>
      </c>
      <c r="O1562" s="3" t="s">
        <v>42</v>
      </c>
      <c r="P1562" s="4">
        <v>26763.0</v>
      </c>
      <c r="Q1562" s="3" t="s">
        <v>75</v>
      </c>
      <c r="S1562" s="3" t="s">
        <v>34</v>
      </c>
    </row>
    <row r="1563">
      <c r="A1563" s="2">
        <v>42318.71487268519</v>
      </c>
      <c r="B1563" s="3">
        <v>44.0</v>
      </c>
      <c r="C1563" s="3" t="s">
        <v>19</v>
      </c>
      <c r="D1563" s="3">
        <v>54.0</v>
      </c>
      <c r="E1563" s="3" t="s">
        <v>146</v>
      </c>
      <c r="F1563" s="3">
        <v>9.0</v>
      </c>
      <c r="G1563" s="3">
        <v>8.0</v>
      </c>
      <c r="H1563" s="3" t="s">
        <v>2013</v>
      </c>
      <c r="I1563" s="3" t="s">
        <v>2014</v>
      </c>
      <c r="J1563" s="3" t="s">
        <v>2015</v>
      </c>
      <c r="K1563" s="3" t="s">
        <v>24</v>
      </c>
      <c r="L1563" s="3">
        <v>1.0</v>
      </c>
      <c r="M1563" s="3" t="s">
        <v>30</v>
      </c>
      <c r="N1563" s="3" t="s">
        <v>2062</v>
      </c>
      <c r="O1563" s="3" t="s">
        <v>57</v>
      </c>
      <c r="P1563" s="4">
        <v>26266.0</v>
      </c>
      <c r="Q1563" s="3" t="s">
        <v>216</v>
      </c>
      <c r="S1563" s="3" t="s">
        <v>34</v>
      </c>
    </row>
    <row r="1564">
      <c r="A1564" s="2">
        <v>42318.71487268519</v>
      </c>
      <c r="B1564" s="3">
        <v>44.0</v>
      </c>
      <c r="C1564" s="3" t="s">
        <v>19</v>
      </c>
      <c r="D1564" s="3">
        <v>54.0</v>
      </c>
      <c r="E1564" s="3" t="s">
        <v>146</v>
      </c>
      <c r="F1564" s="3">
        <v>9.0</v>
      </c>
      <c r="G1564" s="3">
        <v>8.0</v>
      </c>
      <c r="H1564" s="3" t="s">
        <v>2013</v>
      </c>
      <c r="I1564" s="3" t="s">
        <v>2014</v>
      </c>
      <c r="J1564" s="3" t="s">
        <v>2015</v>
      </c>
      <c r="K1564" s="3" t="s">
        <v>24</v>
      </c>
      <c r="L1564" s="3">
        <v>2.0</v>
      </c>
      <c r="M1564" s="3" t="s">
        <v>25</v>
      </c>
      <c r="N1564" s="3" t="s">
        <v>1730</v>
      </c>
      <c r="O1564" s="3" t="s">
        <v>377</v>
      </c>
      <c r="P1564" s="4">
        <v>23073.0</v>
      </c>
      <c r="Q1564" s="3" t="s">
        <v>83</v>
      </c>
      <c r="S1564" s="3" t="s">
        <v>34</v>
      </c>
    </row>
    <row r="1565">
      <c r="A1565" s="2">
        <v>42318.71487268519</v>
      </c>
      <c r="B1565" s="3">
        <v>44.0</v>
      </c>
      <c r="C1565" s="3" t="s">
        <v>19</v>
      </c>
      <c r="D1565" s="3">
        <v>54.0</v>
      </c>
      <c r="E1565" s="3" t="s">
        <v>146</v>
      </c>
      <c r="F1565" s="3">
        <v>9.0</v>
      </c>
      <c r="G1565" s="3">
        <v>8.0</v>
      </c>
      <c r="H1565" s="3" t="s">
        <v>2013</v>
      </c>
      <c r="I1565" s="3" t="s">
        <v>2014</v>
      </c>
      <c r="J1565" s="3" t="s">
        <v>2015</v>
      </c>
      <c r="K1565" s="3" t="s">
        <v>24</v>
      </c>
      <c r="L1565" s="3">
        <v>3.0</v>
      </c>
      <c r="M1565" s="3" t="s">
        <v>30</v>
      </c>
      <c r="N1565" s="3" t="s">
        <v>2063</v>
      </c>
      <c r="O1565" s="3" t="s">
        <v>2064</v>
      </c>
      <c r="P1565" s="4">
        <v>31057.0</v>
      </c>
      <c r="Q1565" s="3" t="s">
        <v>191</v>
      </c>
      <c r="S1565" s="3" t="s">
        <v>34</v>
      </c>
    </row>
    <row r="1566">
      <c r="A1566" s="2">
        <v>42318.71487268519</v>
      </c>
      <c r="B1566" s="3">
        <v>44.0</v>
      </c>
      <c r="C1566" s="3" t="s">
        <v>19</v>
      </c>
      <c r="D1566" s="3">
        <v>54.0</v>
      </c>
      <c r="E1566" s="3" t="s">
        <v>146</v>
      </c>
      <c r="F1566" s="3">
        <v>9.0</v>
      </c>
      <c r="G1566" s="3">
        <v>8.0</v>
      </c>
      <c r="H1566" s="3" t="s">
        <v>2013</v>
      </c>
      <c r="I1566" s="3" t="s">
        <v>2014</v>
      </c>
      <c r="J1566" s="3" t="s">
        <v>2015</v>
      </c>
      <c r="K1566" s="3" t="s">
        <v>24</v>
      </c>
      <c r="L1566" s="3">
        <v>4.0</v>
      </c>
      <c r="M1566" s="3" t="s">
        <v>25</v>
      </c>
      <c r="N1566" s="3" t="s">
        <v>2065</v>
      </c>
      <c r="O1566" s="3" t="s">
        <v>257</v>
      </c>
      <c r="P1566" s="4">
        <v>22469.0</v>
      </c>
      <c r="Q1566" s="3" t="s">
        <v>33</v>
      </c>
      <c r="S1566" s="3" t="s">
        <v>29</v>
      </c>
    </row>
    <row r="1567">
      <c r="A1567" s="2">
        <v>42318.71487268519</v>
      </c>
      <c r="B1567" s="3">
        <v>44.0</v>
      </c>
      <c r="C1567" s="3" t="s">
        <v>19</v>
      </c>
      <c r="D1567" s="3">
        <v>54.0</v>
      </c>
      <c r="E1567" s="3" t="s">
        <v>146</v>
      </c>
      <c r="F1567" s="3">
        <v>9.0</v>
      </c>
      <c r="G1567" s="3">
        <v>8.0</v>
      </c>
      <c r="H1567" s="3" t="s">
        <v>2013</v>
      </c>
      <c r="I1567" s="3" t="s">
        <v>2014</v>
      </c>
      <c r="J1567" s="3" t="s">
        <v>2015</v>
      </c>
      <c r="K1567" s="3" t="s">
        <v>24</v>
      </c>
      <c r="L1567" s="3">
        <v>5.0</v>
      </c>
      <c r="M1567" s="3" t="s">
        <v>30</v>
      </c>
      <c r="N1567" s="3" t="s">
        <v>778</v>
      </c>
      <c r="O1567" s="3" t="s">
        <v>249</v>
      </c>
      <c r="P1567" s="4">
        <v>21280.0</v>
      </c>
      <c r="Q1567" s="3" t="s">
        <v>110</v>
      </c>
      <c r="S1567" s="3" t="s">
        <v>34</v>
      </c>
    </row>
    <row r="1568">
      <c r="A1568" s="2">
        <v>42318.71487268519</v>
      </c>
      <c r="B1568" s="3">
        <v>44.0</v>
      </c>
      <c r="C1568" s="3" t="s">
        <v>19</v>
      </c>
      <c r="D1568" s="3">
        <v>54.0</v>
      </c>
      <c r="E1568" s="3" t="s">
        <v>146</v>
      </c>
      <c r="F1568" s="3">
        <v>9.0</v>
      </c>
      <c r="G1568" s="3">
        <v>8.0</v>
      </c>
      <c r="H1568" s="3" t="s">
        <v>2013</v>
      </c>
      <c r="I1568" s="3" t="s">
        <v>2014</v>
      </c>
      <c r="J1568" s="3" t="s">
        <v>2015</v>
      </c>
      <c r="K1568" s="3" t="s">
        <v>24</v>
      </c>
      <c r="L1568" s="3">
        <v>6.0</v>
      </c>
      <c r="M1568" s="3" t="s">
        <v>25</v>
      </c>
      <c r="N1568" s="3" t="s">
        <v>2066</v>
      </c>
      <c r="O1568" s="3" t="s">
        <v>2067</v>
      </c>
      <c r="P1568" s="4">
        <v>20914.0</v>
      </c>
      <c r="Q1568" s="3" t="s">
        <v>83</v>
      </c>
      <c r="S1568" s="3" t="s">
        <v>34</v>
      </c>
    </row>
    <row r="1569">
      <c r="A1569" s="2">
        <v>42318.71487268519</v>
      </c>
      <c r="B1569" s="3">
        <v>44.0</v>
      </c>
      <c r="C1569" s="3" t="s">
        <v>19</v>
      </c>
      <c r="D1569" s="3">
        <v>54.0</v>
      </c>
      <c r="E1569" s="3" t="s">
        <v>146</v>
      </c>
      <c r="F1569" s="3">
        <v>9.0</v>
      </c>
      <c r="G1569" s="3">
        <v>8.0</v>
      </c>
      <c r="H1569" s="3" t="s">
        <v>2013</v>
      </c>
      <c r="I1569" s="3" t="s">
        <v>2014</v>
      </c>
      <c r="J1569" s="3" t="s">
        <v>2015</v>
      </c>
      <c r="K1569" s="3" t="s">
        <v>24</v>
      </c>
      <c r="L1569" s="3">
        <v>7.0</v>
      </c>
      <c r="M1569" s="3" t="s">
        <v>30</v>
      </c>
      <c r="N1569" s="3" t="s">
        <v>2068</v>
      </c>
      <c r="O1569" s="3" t="s">
        <v>98</v>
      </c>
      <c r="P1569" s="4">
        <v>22953.0</v>
      </c>
      <c r="Q1569" s="3" t="s">
        <v>228</v>
      </c>
      <c r="S1569" s="3" t="s">
        <v>34</v>
      </c>
    </row>
    <row r="1570">
      <c r="A1570" s="2">
        <v>42318.71487268519</v>
      </c>
      <c r="B1570" s="3">
        <v>44.0</v>
      </c>
      <c r="C1570" s="3" t="s">
        <v>19</v>
      </c>
      <c r="D1570" s="3">
        <v>54.0</v>
      </c>
      <c r="E1570" s="3" t="s">
        <v>146</v>
      </c>
      <c r="F1570" s="3">
        <v>9.0</v>
      </c>
      <c r="G1570" s="3">
        <v>8.0</v>
      </c>
      <c r="H1570" s="3" t="s">
        <v>2013</v>
      </c>
      <c r="I1570" s="3" t="s">
        <v>2014</v>
      </c>
      <c r="J1570" s="3" t="s">
        <v>2015</v>
      </c>
      <c r="K1570" s="3" t="s">
        <v>24</v>
      </c>
      <c r="L1570" s="3">
        <v>8.0</v>
      </c>
      <c r="M1570" s="3" t="s">
        <v>25</v>
      </c>
      <c r="N1570" s="3" t="s">
        <v>2069</v>
      </c>
      <c r="O1570" s="3" t="s">
        <v>218</v>
      </c>
      <c r="P1570" s="4">
        <v>18532.0</v>
      </c>
      <c r="Q1570" s="3" t="s">
        <v>117</v>
      </c>
      <c r="R1570" s="3" t="s">
        <v>1134</v>
      </c>
      <c r="S1570" s="3" t="s">
        <v>34</v>
      </c>
    </row>
    <row r="1571">
      <c r="A1571" s="2">
        <v>42318.71487268519</v>
      </c>
      <c r="B1571" s="3">
        <v>44.0</v>
      </c>
      <c r="C1571" s="3" t="s">
        <v>19</v>
      </c>
      <c r="D1571" s="3">
        <v>54.0</v>
      </c>
      <c r="E1571" s="3" t="s">
        <v>146</v>
      </c>
      <c r="F1571" s="3">
        <v>9.0</v>
      </c>
      <c r="G1571" s="3">
        <v>8.0</v>
      </c>
      <c r="H1571" s="3" t="s">
        <v>2013</v>
      </c>
      <c r="I1571" s="3" t="s">
        <v>2014</v>
      </c>
      <c r="J1571" s="3" t="s">
        <v>2015</v>
      </c>
      <c r="K1571" s="3" t="s">
        <v>24</v>
      </c>
      <c r="L1571" s="3">
        <v>9.0</v>
      </c>
      <c r="M1571" s="3" t="s">
        <v>30</v>
      </c>
      <c r="N1571" s="3" t="s">
        <v>2070</v>
      </c>
      <c r="O1571" s="3" t="s">
        <v>102</v>
      </c>
      <c r="P1571" s="4">
        <v>19469.0</v>
      </c>
      <c r="Q1571" s="3" t="s">
        <v>75</v>
      </c>
      <c r="S1571" s="3" t="s">
        <v>34</v>
      </c>
    </row>
    <row r="1572">
      <c r="A1572" s="2">
        <v>42318.71487268519</v>
      </c>
      <c r="B1572" s="3">
        <v>44.0</v>
      </c>
      <c r="C1572" s="3" t="s">
        <v>19</v>
      </c>
      <c r="D1572" s="3">
        <v>54.0</v>
      </c>
      <c r="E1572" s="3" t="s">
        <v>146</v>
      </c>
      <c r="F1572" s="3">
        <v>9.0</v>
      </c>
      <c r="G1572" s="3">
        <v>8.0</v>
      </c>
      <c r="H1572" s="3" t="s">
        <v>2013</v>
      </c>
      <c r="I1572" s="3" t="s">
        <v>2014</v>
      </c>
      <c r="J1572" s="3" t="s">
        <v>2015</v>
      </c>
      <c r="K1572" s="3" t="s">
        <v>24</v>
      </c>
      <c r="L1572" s="3">
        <v>10.0</v>
      </c>
      <c r="M1572" s="3" t="s">
        <v>25</v>
      </c>
      <c r="N1572" s="3" t="s">
        <v>2071</v>
      </c>
      <c r="O1572" s="3" t="s">
        <v>408</v>
      </c>
      <c r="P1572" s="4">
        <v>23052.0</v>
      </c>
      <c r="Q1572" s="3" t="s">
        <v>169</v>
      </c>
      <c r="S1572" s="3" t="s">
        <v>29</v>
      </c>
    </row>
    <row r="1573">
      <c r="A1573" s="2">
        <v>42318.71487268519</v>
      </c>
      <c r="B1573" s="3">
        <v>44.0</v>
      </c>
      <c r="C1573" s="3" t="s">
        <v>19</v>
      </c>
      <c r="D1573" s="3">
        <v>54.0</v>
      </c>
      <c r="E1573" s="3" t="s">
        <v>146</v>
      </c>
      <c r="F1573" s="3">
        <v>9.0</v>
      </c>
      <c r="G1573" s="3">
        <v>8.0</v>
      </c>
      <c r="H1573" s="3" t="s">
        <v>2013</v>
      </c>
      <c r="I1573" s="3" t="s">
        <v>2014</v>
      </c>
      <c r="J1573" s="3" t="s">
        <v>2015</v>
      </c>
      <c r="K1573" s="3" t="s">
        <v>24</v>
      </c>
      <c r="L1573" s="3">
        <v>11.0</v>
      </c>
      <c r="M1573" s="3" t="s">
        <v>30</v>
      </c>
      <c r="N1573" s="3" t="s">
        <v>2072</v>
      </c>
      <c r="O1573" s="3" t="s">
        <v>705</v>
      </c>
      <c r="P1573" s="4">
        <v>18478.0</v>
      </c>
      <c r="Q1573" s="3" t="s">
        <v>86</v>
      </c>
      <c r="S1573" s="3" t="s">
        <v>29</v>
      </c>
    </row>
    <row r="1574">
      <c r="A1574" s="2">
        <v>42318.71487268519</v>
      </c>
      <c r="B1574" s="3">
        <v>44.0</v>
      </c>
      <c r="C1574" s="3" t="s">
        <v>19</v>
      </c>
      <c r="D1574" s="3">
        <v>54.0</v>
      </c>
      <c r="E1574" s="3" t="s">
        <v>146</v>
      </c>
      <c r="F1574" s="3">
        <v>9.0</v>
      </c>
      <c r="G1574" s="3">
        <v>8.0</v>
      </c>
      <c r="H1574" s="3" t="s">
        <v>2013</v>
      </c>
      <c r="I1574" s="3" t="s">
        <v>2014</v>
      </c>
      <c r="J1574" s="3" t="s">
        <v>2015</v>
      </c>
      <c r="K1574" s="3" t="s">
        <v>24</v>
      </c>
      <c r="L1574" s="3">
        <v>12.0</v>
      </c>
      <c r="M1574" s="3" t="s">
        <v>25</v>
      </c>
      <c r="N1574" s="3" t="s">
        <v>2073</v>
      </c>
      <c r="O1574" s="3" t="s">
        <v>281</v>
      </c>
      <c r="P1574" s="4">
        <v>26072.0</v>
      </c>
      <c r="Q1574" s="3" t="s">
        <v>115</v>
      </c>
      <c r="S1574" s="3" t="s">
        <v>34</v>
      </c>
    </row>
    <row r="1575">
      <c r="A1575" s="2">
        <v>42318.71487268519</v>
      </c>
      <c r="B1575" s="3">
        <v>44.0</v>
      </c>
      <c r="C1575" s="3" t="s">
        <v>19</v>
      </c>
      <c r="D1575" s="3">
        <v>54.0</v>
      </c>
      <c r="E1575" s="3" t="s">
        <v>146</v>
      </c>
      <c r="F1575" s="3">
        <v>9.0</v>
      </c>
      <c r="G1575" s="3">
        <v>8.0</v>
      </c>
      <c r="H1575" s="3" t="s">
        <v>2013</v>
      </c>
      <c r="I1575" s="3" t="s">
        <v>2014</v>
      </c>
      <c r="J1575" s="3" t="s">
        <v>2015</v>
      </c>
      <c r="K1575" s="3" t="s">
        <v>24</v>
      </c>
      <c r="L1575" s="3">
        <v>13.0</v>
      </c>
      <c r="M1575" s="3" t="s">
        <v>30</v>
      </c>
      <c r="N1575" s="3" t="s">
        <v>2074</v>
      </c>
      <c r="O1575" s="3" t="s">
        <v>1180</v>
      </c>
      <c r="P1575" s="4">
        <v>25372.0</v>
      </c>
      <c r="Q1575" s="3" t="s">
        <v>110</v>
      </c>
      <c r="S1575" s="3" t="s">
        <v>34</v>
      </c>
    </row>
    <row r="1576">
      <c r="A1576" s="2">
        <v>42318.71487268519</v>
      </c>
      <c r="B1576" s="3">
        <v>44.0</v>
      </c>
      <c r="C1576" s="3" t="s">
        <v>19</v>
      </c>
      <c r="D1576" s="3">
        <v>54.0</v>
      </c>
      <c r="E1576" s="3" t="s">
        <v>146</v>
      </c>
      <c r="F1576" s="3">
        <v>9.0</v>
      </c>
      <c r="G1576" s="3">
        <v>8.0</v>
      </c>
      <c r="H1576" s="3" t="s">
        <v>2013</v>
      </c>
      <c r="I1576" s="3" t="s">
        <v>2014</v>
      </c>
      <c r="J1576" s="3" t="s">
        <v>2015</v>
      </c>
      <c r="K1576" s="3" t="s">
        <v>24</v>
      </c>
      <c r="L1576" s="3">
        <v>14.0</v>
      </c>
      <c r="M1576" s="3" t="s">
        <v>25</v>
      </c>
      <c r="N1576" s="3" t="s">
        <v>1488</v>
      </c>
      <c r="O1576" s="3" t="s">
        <v>104</v>
      </c>
      <c r="P1576" s="4">
        <v>17402.0</v>
      </c>
      <c r="Q1576" s="3" t="s">
        <v>43</v>
      </c>
      <c r="S1576" s="3" t="s">
        <v>34</v>
      </c>
    </row>
    <row r="1577">
      <c r="A1577" s="2">
        <v>42318.71487268519</v>
      </c>
      <c r="B1577" s="3">
        <v>44.0</v>
      </c>
      <c r="C1577" s="3" t="s">
        <v>19</v>
      </c>
      <c r="D1577" s="3">
        <v>54.0</v>
      </c>
      <c r="E1577" s="3" t="s">
        <v>146</v>
      </c>
      <c r="F1577" s="3">
        <v>9.0</v>
      </c>
      <c r="G1577" s="3">
        <v>8.0</v>
      </c>
      <c r="H1577" s="3" t="s">
        <v>2013</v>
      </c>
      <c r="I1577" s="3" t="s">
        <v>2014</v>
      </c>
      <c r="J1577" s="3" t="s">
        <v>2015</v>
      </c>
      <c r="K1577" s="3" t="s">
        <v>24</v>
      </c>
      <c r="L1577" s="3">
        <v>15.0</v>
      </c>
      <c r="M1577" s="3" t="s">
        <v>30</v>
      </c>
      <c r="N1577" s="3" t="s">
        <v>2075</v>
      </c>
      <c r="O1577" s="3" t="s">
        <v>1224</v>
      </c>
      <c r="P1577" s="4">
        <v>23650.0</v>
      </c>
      <c r="Q1577" s="3" t="s">
        <v>380</v>
      </c>
      <c r="S1577" s="3" t="s">
        <v>34</v>
      </c>
    </row>
    <row r="1578">
      <c r="A1578" s="2">
        <v>42318.71487268519</v>
      </c>
      <c r="B1578" s="3">
        <v>44.0</v>
      </c>
      <c r="C1578" s="3" t="s">
        <v>19</v>
      </c>
      <c r="D1578" s="3">
        <v>54.0</v>
      </c>
      <c r="E1578" s="3" t="s">
        <v>146</v>
      </c>
      <c r="F1578" s="3">
        <v>9.0</v>
      </c>
      <c r="G1578" s="3">
        <v>8.0</v>
      </c>
      <c r="H1578" s="3" t="s">
        <v>2013</v>
      </c>
      <c r="I1578" s="3" t="s">
        <v>2014</v>
      </c>
      <c r="J1578" s="3" t="s">
        <v>2015</v>
      </c>
      <c r="K1578" s="3" t="s">
        <v>24</v>
      </c>
      <c r="L1578" s="3">
        <v>16.0</v>
      </c>
      <c r="M1578" s="3" t="s">
        <v>25</v>
      </c>
      <c r="N1578" s="3" t="s">
        <v>2076</v>
      </c>
      <c r="O1578" s="3" t="s">
        <v>1815</v>
      </c>
      <c r="P1578" s="4">
        <v>22210.0</v>
      </c>
      <c r="Q1578" s="3" t="s">
        <v>110</v>
      </c>
      <c r="S1578" s="3" t="s">
        <v>34</v>
      </c>
    </row>
    <row r="1579">
      <c r="A1579" s="2">
        <v>42318.71487268519</v>
      </c>
      <c r="B1579" s="3">
        <v>44.0</v>
      </c>
      <c r="C1579" s="3" t="s">
        <v>19</v>
      </c>
      <c r="D1579" s="3">
        <v>54.0</v>
      </c>
      <c r="E1579" s="3" t="s">
        <v>146</v>
      </c>
      <c r="F1579" s="3">
        <v>9.0</v>
      </c>
      <c r="G1579" s="3">
        <v>8.0</v>
      </c>
      <c r="H1579" s="3" t="s">
        <v>2013</v>
      </c>
      <c r="I1579" s="3" t="s">
        <v>2014</v>
      </c>
      <c r="J1579" s="3" t="s">
        <v>2015</v>
      </c>
      <c r="K1579" s="3" t="s">
        <v>24</v>
      </c>
      <c r="L1579" s="3">
        <v>17.0</v>
      </c>
      <c r="M1579" s="3" t="s">
        <v>30</v>
      </c>
      <c r="N1579" s="3" t="s">
        <v>2077</v>
      </c>
      <c r="O1579" s="3" t="s">
        <v>121</v>
      </c>
      <c r="P1579" s="4">
        <v>22415.0</v>
      </c>
      <c r="Q1579" s="3" t="s">
        <v>110</v>
      </c>
      <c r="S1579" s="3" t="s">
        <v>34</v>
      </c>
    </row>
    <row r="1580">
      <c r="A1580" s="2">
        <v>42318.71487268519</v>
      </c>
      <c r="B1580" s="3">
        <v>44.0</v>
      </c>
      <c r="C1580" s="3" t="s">
        <v>19</v>
      </c>
      <c r="D1580" s="3">
        <v>54.0</v>
      </c>
      <c r="E1580" s="3" t="s">
        <v>146</v>
      </c>
      <c r="F1580" s="3">
        <v>9.0</v>
      </c>
      <c r="G1580" s="3">
        <v>8.0</v>
      </c>
      <c r="H1580" s="3" t="s">
        <v>2013</v>
      </c>
      <c r="I1580" s="3" t="s">
        <v>2014</v>
      </c>
      <c r="J1580" s="3" t="s">
        <v>2015</v>
      </c>
      <c r="K1580" s="3" t="s">
        <v>24</v>
      </c>
      <c r="L1580" s="3">
        <v>18.0</v>
      </c>
      <c r="M1580" s="3" t="s">
        <v>25</v>
      </c>
      <c r="N1580" s="3" t="s">
        <v>2078</v>
      </c>
      <c r="O1580" s="3" t="s">
        <v>2079</v>
      </c>
      <c r="P1580" s="4">
        <v>32829.0</v>
      </c>
      <c r="Q1580" s="3" t="s">
        <v>110</v>
      </c>
      <c r="S1580" s="3" t="s">
        <v>34</v>
      </c>
    </row>
    <row r="1581">
      <c r="A1581" s="2">
        <v>42318.71487268519</v>
      </c>
      <c r="B1581" s="3">
        <v>44.0</v>
      </c>
      <c r="C1581" s="3" t="s">
        <v>19</v>
      </c>
      <c r="D1581" s="3">
        <v>54.0</v>
      </c>
      <c r="E1581" s="3" t="s">
        <v>146</v>
      </c>
      <c r="F1581" s="3">
        <v>9.0</v>
      </c>
      <c r="G1581" s="3">
        <v>8.0</v>
      </c>
      <c r="H1581" s="3" t="s">
        <v>2013</v>
      </c>
      <c r="I1581" s="3" t="s">
        <v>2014</v>
      </c>
      <c r="J1581" s="3" t="s">
        <v>2015</v>
      </c>
      <c r="K1581" s="3" t="s">
        <v>24</v>
      </c>
      <c r="L1581" s="3">
        <v>19.0</v>
      </c>
      <c r="M1581" s="3" t="s">
        <v>30</v>
      </c>
      <c r="N1581" s="3" t="s">
        <v>2080</v>
      </c>
      <c r="O1581" s="3" t="s">
        <v>355</v>
      </c>
      <c r="P1581" s="4">
        <v>18687.0</v>
      </c>
      <c r="Q1581" s="3" t="s">
        <v>153</v>
      </c>
      <c r="S1581" s="3" t="s">
        <v>34</v>
      </c>
    </row>
    <row r="1582">
      <c r="A1582" s="2">
        <v>42318.71487268519</v>
      </c>
      <c r="B1582" s="3">
        <v>44.0</v>
      </c>
      <c r="C1582" s="3" t="s">
        <v>19</v>
      </c>
      <c r="D1582" s="3">
        <v>54.0</v>
      </c>
      <c r="E1582" s="3" t="s">
        <v>146</v>
      </c>
      <c r="F1582" s="3">
        <v>9.0</v>
      </c>
      <c r="G1582" s="3">
        <v>8.0</v>
      </c>
      <c r="H1582" s="3" t="s">
        <v>2013</v>
      </c>
      <c r="I1582" s="3" t="s">
        <v>2014</v>
      </c>
      <c r="J1582" s="3" t="s">
        <v>2015</v>
      </c>
      <c r="K1582" s="3" t="s">
        <v>24</v>
      </c>
      <c r="L1582" s="3">
        <v>20.0</v>
      </c>
      <c r="M1582" s="3" t="s">
        <v>25</v>
      </c>
      <c r="N1582" s="3" t="s">
        <v>2081</v>
      </c>
      <c r="O1582" s="3" t="s">
        <v>902</v>
      </c>
      <c r="P1582" s="4">
        <v>34308.0</v>
      </c>
      <c r="Q1582" s="3" t="s">
        <v>191</v>
      </c>
      <c r="S1582" s="3" t="s">
        <v>34</v>
      </c>
    </row>
    <row r="1583">
      <c r="A1583" s="2">
        <v>42318.71487268519</v>
      </c>
      <c r="B1583" s="3">
        <v>44.0</v>
      </c>
      <c r="C1583" s="3" t="s">
        <v>19</v>
      </c>
      <c r="D1583" s="3">
        <v>54.0</v>
      </c>
      <c r="E1583" s="3" t="s">
        <v>146</v>
      </c>
      <c r="F1583" s="3">
        <v>9.0</v>
      </c>
      <c r="G1583" s="3">
        <v>8.0</v>
      </c>
      <c r="H1583" s="3" t="s">
        <v>2013</v>
      </c>
      <c r="I1583" s="3" t="s">
        <v>2014</v>
      </c>
      <c r="J1583" s="3" t="s">
        <v>2015</v>
      </c>
      <c r="K1583" s="3" t="s">
        <v>24</v>
      </c>
      <c r="L1583" s="3">
        <v>21.0</v>
      </c>
      <c r="M1583" s="3" t="s">
        <v>30</v>
      </c>
      <c r="N1583" s="3" t="s">
        <v>2082</v>
      </c>
      <c r="O1583" s="3" t="s">
        <v>2083</v>
      </c>
      <c r="P1583" s="4">
        <v>27333.0</v>
      </c>
      <c r="Q1583" s="3" t="s">
        <v>216</v>
      </c>
      <c r="S1583" s="3" t="s">
        <v>34</v>
      </c>
    </row>
    <row r="1584">
      <c r="A1584" s="2">
        <v>42318.71487268519</v>
      </c>
      <c r="B1584" s="3">
        <v>44.0</v>
      </c>
      <c r="C1584" s="3" t="s">
        <v>19</v>
      </c>
      <c r="D1584" s="3">
        <v>54.0</v>
      </c>
      <c r="E1584" s="3" t="s">
        <v>146</v>
      </c>
      <c r="F1584" s="3">
        <v>9.0</v>
      </c>
      <c r="G1584" s="3">
        <v>8.0</v>
      </c>
      <c r="H1584" s="3" t="s">
        <v>2013</v>
      </c>
      <c r="I1584" s="3" t="s">
        <v>2014</v>
      </c>
      <c r="J1584" s="3" t="s">
        <v>2015</v>
      </c>
      <c r="K1584" s="3" t="s">
        <v>24</v>
      </c>
      <c r="L1584" s="3">
        <v>22.0</v>
      </c>
      <c r="M1584" s="3" t="s">
        <v>25</v>
      </c>
      <c r="N1584" s="3" t="s">
        <v>2084</v>
      </c>
      <c r="O1584" s="3" t="s">
        <v>54</v>
      </c>
      <c r="P1584" s="4">
        <v>27080.0</v>
      </c>
      <c r="Q1584" s="3" t="s">
        <v>352</v>
      </c>
      <c r="S1584" s="3" t="s">
        <v>34</v>
      </c>
    </row>
    <row r="1585">
      <c r="A1585" s="2">
        <v>42318.71487268519</v>
      </c>
      <c r="B1585" s="3">
        <v>44.0</v>
      </c>
      <c r="C1585" s="3" t="s">
        <v>19</v>
      </c>
      <c r="D1585" s="3">
        <v>54.0</v>
      </c>
      <c r="E1585" s="3" t="s">
        <v>146</v>
      </c>
      <c r="F1585" s="3">
        <v>9.0</v>
      </c>
      <c r="G1585" s="3">
        <v>8.0</v>
      </c>
      <c r="H1585" s="3" t="s">
        <v>2013</v>
      </c>
      <c r="I1585" s="3" t="s">
        <v>2014</v>
      </c>
      <c r="J1585" s="3" t="s">
        <v>2015</v>
      </c>
      <c r="K1585" s="3" t="s">
        <v>24</v>
      </c>
      <c r="L1585" s="3">
        <v>23.0</v>
      </c>
      <c r="M1585" s="3" t="s">
        <v>30</v>
      </c>
      <c r="N1585" s="3" t="s">
        <v>2085</v>
      </c>
      <c r="O1585" s="3" t="s">
        <v>67</v>
      </c>
      <c r="P1585" s="4">
        <v>32994.0</v>
      </c>
      <c r="Q1585" s="3" t="s">
        <v>191</v>
      </c>
      <c r="S1585" s="3" t="s">
        <v>34</v>
      </c>
    </row>
    <row r="1586">
      <c r="A1586" s="2">
        <v>42318.71487268519</v>
      </c>
      <c r="B1586" s="3">
        <v>44.0</v>
      </c>
      <c r="C1586" s="3" t="s">
        <v>19</v>
      </c>
      <c r="D1586" s="3">
        <v>54.0</v>
      </c>
      <c r="E1586" s="3" t="s">
        <v>146</v>
      </c>
      <c r="F1586" s="3">
        <v>9.0</v>
      </c>
      <c r="G1586" s="3">
        <v>8.0</v>
      </c>
      <c r="H1586" s="3" t="s">
        <v>2013</v>
      </c>
      <c r="I1586" s="3" t="s">
        <v>2014</v>
      </c>
      <c r="J1586" s="3" t="s">
        <v>2015</v>
      </c>
      <c r="K1586" s="3" t="s">
        <v>24</v>
      </c>
      <c r="L1586" s="3">
        <v>24.0</v>
      </c>
      <c r="M1586" s="3" t="s">
        <v>25</v>
      </c>
      <c r="N1586" s="3" t="s">
        <v>2086</v>
      </c>
      <c r="O1586" s="3" t="s">
        <v>251</v>
      </c>
      <c r="P1586" s="4">
        <v>20424.0</v>
      </c>
      <c r="Q1586" s="3" t="s">
        <v>72</v>
      </c>
      <c r="S1586" s="3" t="s">
        <v>34</v>
      </c>
    </row>
    <row r="1587">
      <c r="A1587" s="2">
        <v>42318.71487268519</v>
      </c>
      <c r="B1587" s="3">
        <v>44.0</v>
      </c>
      <c r="C1587" s="3" t="s">
        <v>19</v>
      </c>
      <c r="D1587" s="3">
        <v>55.0</v>
      </c>
      <c r="E1587" s="3" t="s">
        <v>194</v>
      </c>
      <c r="F1587" s="3">
        <v>9.0</v>
      </c>
      <c r="G1587" s="3">
        <v>8.0</v>
      </c>
      <c r="H1587" s="3" t="s">
        <v>2013</v>
      </c>
      <c r="I1587" s="3" t="s">
        <v>2014</v>
      </c>
      <c r="J1587" s="3" t="s">
        <v>2015</v>
      </c>
      <c r="K1587" s="3" t="s">
        <v>24</v>
      </c>
      <c r="L1587" s="3">
        <v>1.0</v>
      </c>
      <c r="M1587" s="3" t="s">
        <v>25</v>
      </c>
      <c r="N1587" s="3" t="s">
        <v>519</v>
      </c>
      <c r="O1587" s="3" t="s">
        <v>218</v>
      </c>
      <c r="P1587" s="4">
        <v>20881.0</v>
      </c>
      <c r="Q1587" s="3" t="s">
        <v>33</v>
      </c>
      <c r="S1587" s="3" t="s">
        <v>34</v>
      </c>
    </row>
    <row r="1588">
      <c r="A1588" s="2">
        <v>42318.71487268519</v>
      </c>
      <c r="B1588" s="3">
        <v>44.0</v>
      </c>
      <c r="C1588" s="3" t="s">
        <v>19</v>
      </c>
      <c r="D1588" s="3">
        <v>55.0</v>
      </c>
      <c r="E1588" s="3" t="s">
        <v>194</v>
      </c>
      <c r="F1588" s="3">
        <v>9.0</v>
      </c>
      <c r="G1588" s="3">
        <v>8.0</v>
      </c>
      <c r="H1588" s="3" t="s">
        <v>2013</v>
      </c>
      <c r="I1588" s="3" t="s">
        <v>2014</v>
      </c>
      <c r="J1588" s="3" t="s">
        <v>2015</v>
      </c>
      <c r="K1588" s="3" t="s">
        <v>24</v>
      </c>
      <c r="L1588" s="3">
        <v>2.0</v>
      </c>
      <c r="M1588" s="3" t="s">
        <v>30</v>
      </c>
      <c r="N1588" s="3" t="s">
        <v>2087</v>
      </c>
      <c r="O1588" s="3" t="s">
        <v>2088</v>
      </c>
      <c r="P1588" s="4">
        <v>29849.0</v>
      </c>
      <c r="Q1588" s="3" t="s">
        <v>132</v>
      </c>
      <c r="S1588" s="3" t="s">
        <v>34</v>
      </c>
    </row>
    <row r="1589">
      <c r="A1589" s="2">
        <v>42318.71487268519</v>
      </c>
      <c r="B1589" s="3">
        <v>44.0</v>
      </c>
      <c r="C1589" s="3" t="s">
        <v>19</v>
      </c>
      <c r="D1589" s="3">
        <v>55.0</v>
      </c>
      <c r="E1589" s="3" t="s">
        <v>194</v>
      </c>
      <c r="F1589" s="3">
        <v>9.0</v>
      </c>
      <c r="G1589" s="3">
        <v>8.0</v>
      </c>
      <c r="H1589" s="3" t="s">
        <v>2013</v>
      </c>
      <c r="I1589" s="3" t="s">
        <v>2014</v>
      </c>
      <c r="J1589" s="3" t="s">
        <v>2015</v>
      </c>
      <c r="K1589" s="3" t="s">
        <v>24</v>
      </c>
      <c r="L1589" s="3">
        <v>3.0</v>
      </c>
      <c r="M1589" s="3" t="s">
        <v>25</v>
      </c>
      <c r="N1589" s="3" t="s">
        <v>2089</v>
      </c>
      <c r="O1589" s="3" t="s">
        <v>243</v>
      </c>
      <c r="P1589" s="4">
        <v>29331.0</v>
      </c>
      <c r="Q1589" s="3" t="s">
        <v>189</v>
      </c>
      <c r="S1589" s="3" t="s">
        <v>34</v>
      </c>
    </row>
    <row r="1590">
      <c r="A1590" s="2">
        <v>42318.71487268519</v>
      </c>
      <c r="B1590" s="3">
        <v>44.0</v>
      </c>
      <c r="C1590" s="3" t="s">
        <v>19</v>
      </c>
      <c r="D1590" s="3">
        <v>55.0</v>
      </c>
      <c r="E1590" s="3" t="s">
        <v>194</v>
      </c>
      <c r="F1590" s="3">
        <v>9.0</v>
      </c>
      <c r="G1590" s="3">
        <v>8.0</v>
      </c>
      <c r="H1590" s="3" t="s">
        <v>2013</v>
      </c>
      <c r="I1590" s="3" t="s">
        <v>2014</v>
      </c>
      <c r="J1590" s="3" t="s">
        <v>2015</v>
      </c>
      <c r="K1590" s="3" t="s">
        <v>24</v>
      </c>
      <c r="L1590" s="3">
        <v>4.0</v>
      </c>
      <c r="M1590" s="3" t="s">
        <v>30</v>
      </c>
      <c r="N1590" s="3" t="s">
        <v>2090</v>
      </c>
      <c r="O1590" s="3" t="s">
        <v>490</v>
      </c>
      <c r="P1590" s="4">
        <v>22465.0</v>
      </c>
      <c r="Q1590" s="3" t="s">
        <v>132</v>
      </c>
      <c r="S1590" s="3" t="s">
        <v>34</v>
      </c>
    </row>
    <row r="1591">
      <c r="A1591" s="2">
        <v>42318.71487268519</v>
      </c>
      <c r="B1591" s="3">
        <v>44.0</v>
      </c>
      <c r="C1591" s="3" t="s">
        <v>19</v>
      </c>
      <c r="D1591" s="3">
        <v>55.0</v>
      </c>
      <c r="E1591" s="3" t="s">
        <v>194</v>
      </c>
      <c r="F1591" s="3">
        <v>9.0</v>
      </c>
      <c r="G1591" s="3">
        <v>8.0</v>
      </c>
      <c r="H1591" s="3" t="s">
        <v>2013</v>
      </c>
      <c r="I1591" s="3" t="s">
        <v>2014</v>
      </c>
      <c r="J1591" s="3" t="s">
        <v>2015</v>
      </c>
      <c r="K1591" s="3" t="s">
        <v>24</v>
      </c>
      <c r="L1591" s="3">
        <v>5.0</v>
      </c>
      <c r="M1591" s="3" t="s">
        <v>25</v>
      </c>
      <c r="N1591" s="3" t="s">
        <v>1046</v>
      </c>
      <c r="O1591" s="3" t="s">
        <v>1275</v>
      </c>
      <c r="P1591" s="4">
        <v>27951.0</v>
      </c>
      <c r="Q1591" s="3" t="s">
        <v>216</v>
      </c>
      <c r="S1591" s="3" t="s">
        <v>34</v>
      </c>
    </row>
    <row r="1592">
      <c r="A1592" s="2">
        <v>42318.71487268519</v>
      </c>
      <c r="B1592" s="3">
        <v>44.0</v>
      </c>
      <c r="C1592" s="3" t="s">
        <v>19</v>
      </c>
      <c r="D1592" s="3">
        <v>55.0</v>
      </c>
      <c r="E1592" s="3" t="s">
        <v>194</v>
      </c>
      <c r="F1592" s="3">
        <v>9.0</v>
      </c>
      <c r="G1592" s="3">
        <v>8.0</v>
      </c>
      <c r="H1592" s="3" t="s">
        <v>2013</v>
      </c>
      <c r="I1592" s="3" t="s">
        <v>2014</v>
      </c>
      <c r="J1592" s="3" t="s">
        <v>2015</v>
      </c>
      <c r="K1592" s="3" t="s">
        <v>24</v>
      </c>
      <c r="L1592" s="3">
        <v>6.0</v>
      </c>
      <c r="M1592" s="3" t="s">
        <v>30</v>
      </c>
      <c r="N1592" s="3" t="s">
        <v>2091</v>
      </c>
      <c r="O1592" s="3" t="s">
        <v>2092</v>
      </c>
      <c r="P1592" s="4">
        <v>20597.0</v>
      </c>
      <c r="Q1592" s="3" t="s">
        <v>1454</v>
      </c>
      <c r="S1592" s="3" t="s">
        <v>34</v>
      </c>
    </row>
    <row r="1593">
      <c r="A1593" s="2">
        <v>42318.71487268519</v>
      </c>
      <c r="B1593" s="3">
        <v>44.0</v>
      </c>
      <c r="C1593" s="3" t="s">
        <v>19</v>
      </c>
      <c r="D1593" s="3">
        <v>55.0</v>
      </c>
      <c r="E1593" s="3" t="s">
        <v>194</v>
      </c>
      <c r="F1593" s="3">
        <v>9.0</v>
      </c>
      <c r="G1593" s="3">
        <v>8.0</v>
      </c>
      <c r="H1593" s="3" t="s">
        <v>2013</v>
      </c>
      <c r="I1593" s="3" t="s">
        <v>2014</v>
      </c>
      <c r="J1593" s="3" t="s">
        <v>2015</v>
      </c>
      <c r="K1593" s="3" t="s">
        <v>24</v>
      </c>
      <c r="L1593" s="3">
        <v>7.0</v>
      </c>
      <c r="M1593" s="3" t="s">
        <v>25</v>
      </c>
      <c r="N1593" s="3" t="s">
        <v>459</v>
      </c>
      <c r="O1593" s="3" t="s">
        <v>2093</v>
      </c>
      <c r="P1593" s="4">
        <v>22772.0</v>
      </c>
      <c r="Q1593" s="3" t="s">
        <v>72</v>
      </c>
      <c r="S1593" s="3" t="s">
        <v>34</v>
      </c>
    </row>
    <row r="1594">
      <c r="A1594" s="2">
        <v>42318.71487268519</v>
      </c>
      <c r="B1594" s="3">
        <v>44.0</v>
      </c>
      <c r="C1594" s="3" t="s">
        <v>19</v>
      </c>
      <c r="D1594" s="3">
        <v>55.0</v>
      </c>
      <c r="E1594" s="3" t="s">
        <v>194</v>
      </c>
      <c r="F1594" s="3">
        <v>9.0</v>
      </c>
      <c r="G1594" s="3">
        <v>8.0</v>
      </c>
      <c r="H1594" s="3" t="s">
        <v>2013</v>
      </c>
      <c r="I1594" s="3" t="s">
        <v>2014</v>
      </c>
      <c r="J1594" s="3" t="s">
        <v>2015</v>
      </c>
      <c r="K1594" s="3" t="s">
        <v>24</v>
      </c>
      <c r="L1594" s="3">
        <v>8.0</v>
      </c>
      <c r="M1594" s="3" t="s">
        <v>30</v>
      </c>
      <c r="N1594" s="3" t="s">
        <v>2094</v>
      </c>
      <c r="O1594" s="3" t="s">
        <v>386</v>
      </c>
      <c r="P1594" s="4">
        <v>17338.0</v>
      </c>
      <c r="Q1594" s="3" t="s">
        <v>75</v>
      </c>
      <c r="S1594" s="3" t="s">
        <v>34</v>
      </c>
    </row>
    <row r="1595">
      <c r="A1595" s="2">
        <v>42318.71487268519</v>
      </c>
      <c r="B1595" s="3">
        <v>44.0</v>
      </c>
      <c r="C1595" s="3" t="s">
        <v>19</v>
      </c>
      <c r="D1595" s="3">
        <v>57.0</v>
      </c>
      <c r="E1595" s="3" t="s">
        <v>211</v>
      </c>
      <c r="F1595" s="3">
        <v>9.0</v>
      </c>
      <c r="G1595" s="3">
        <v>8.0</v>
      </c>
      <c r="H1595" s="3" t="s">
        <v>2013</v>
      </c>
      <c r="I1595" s="3" t="s">
        <v>2014</v>
      </c>
      <c r="J1595" s="3" t="s">
        <v>2015</v>
      </c>
      <c r="K1595" s="3" t="s">
        <v>24</v>
      </c>
      <c r="L1595" s="3">
        <v>1.0</v>
      </c>
      <c r="M1595" s="3" t="s">
        <v>25</v>
      </c>
      <c r="N1595" s="3" t="s">
        <v>2095</v>
      </c>
      <c r="O1595" s="3" t="s">
        <v>69</v>
      </c>
      <c r="P1595" s="4">
        <v>19906.0</v>
      </c>
      <c r="Q1595" s="3" t="s">
        <v>55</v>
      </c>
      <c r="R1595" s="3" t="s">
        <v>1017</v>
      </c>
      <c r="S1595" s="3" t="s">
        <v>34</v>
      </c>
    </row>
    <row r="1596">
      <c r="A1596" s="2">
        <v>42318.71487268519</v>
      </c>
      <c r="B1596" s="3">
        <v>44.0</v>
      </c>
      <c r="C1596" s="3" t="s">
        <v>19</v>
      </c>
      <c r="D1596" s="3">
        <v>57.0</v>
      </c>
      <c r="E1596" s="3" t="s">
        <v>211</v>
      </c>
      <c r="F1596" s="3">
        <v>9.0</v>
      </c>
      <c r="G1596" s="3">
        <v>8.0</v>
      </c>
      <c r="H1596" s="3" t="s">
        <v>2013</v>
      </c>
      <c r="I1596" s="3" t="s">
        <v>2014</v>
      </c>
      <c r="J1596" s="3" t="s">
        <v>2015</v>
      </c>
      <c r="K1596" s="3" t="s">
        <v>24</v>
      </c>
      <c r="L1596" s="3">
        <v>2.0</v>
      </c>
      <c r="M1596" s="3" t="s">
        <v>30</v>
      </c>
      <c r="N1596" s="3" t="s">
        <v>2096</v>
      </c>
      <c r="O1596" s="3" t="s">
        <v>2097</v>
      </c>
      <c r="P1596" s="4">
        <v>22335.0</v>
      </c>
      <c r="Q1596" s="3" t="s">
        <v>40</v>
      </c>
      <c r="S1596" s="3" t="s">
        <v>29</v>
      </c>
    </row>
    <row r="1597">
      <c r="A1597" s="2">
        <v>42318.71487268519</v>
      </c>
      <c r="B1597" s="3">
        <v>44.0</v>
      </c>
      <c r="C1597" s="3" t="s">
        <v>19</v>
      </c>
      <c r="D1597" s="3">
        <v>57.0</v>
      </c>
      <c r="E1597" s="3" t="s">
        <v>211</v>
      </c>
      <c r="F1597" s="3">
        <v>9.0</v>
      </c>
      <c r="G1597" s="3">
        <v>8.0</v>
      </c>
      <c r="H1597" s="3" t="s">
        <v>2013</v>
      </c>
      <c r="I1597" s="3" t="s">
        <v>2014</v>
      </c>
      <c r="J1597" s="3" t="s">
        <v>2015</v>
      </c>
      <c r="K1597" s="3" t="s">
        <v>24</v>
      </c>
      <c r="L1597" s="3">
        <v>3.0</v>
      </c>
      <c r="M1597" s="3" t="s">
        <v>25</v>
      </c>
      <c r="N1597" s="3" t="s">
        <v>2098</v>
      </c>
      <c r="O1597" s="3" t="s">
        <v>297</v>
      </c>
      <c r="P1597" s="4">
        <v>23222.0</v>
      </c>
      <c r="Q1597" s="3" t="s">
        <v>216</v>
      </c>
      <c r="S1597" s="3" t="s">
        <v>34</v>
      </c>
    </row>
    <row r="1598">
      <c r="A1598" s="2">
        <v>42318.71487268519</v>
      </c>
      <c r="B1598" s="3">
        <v>44.0</v>
      </c>
      <c r="C1598" s="3" t="s">
        <v>19</v>
      </c>
      <c r="D1598" s="3">
        <v>57.0</v>
      </c>
      <c r="E1598" s="3" t="s">
        <v>211</v>
      </c>
      <c r="F1598" s="3">
        <v>9.0</v>
      </c>
      <c r="G1598" s="3">
        <v>8.0</v>
      </c>
      <c r="H1598" s="3" t="s">
        <v>2013</v>
      </c>
      <c r="I1598" s="3" t="s">
        <v>2014</v>
      </c>
      <c r="J1598" s="3" t="s">
        <v>2015</v>
      </c>
      <c r="K1598" s="3" t="s">
        <v>24</v>
      </c>
      <c r="L1598" s="3">
        <v>4.0</v>
      </c>
      <c r="M1598" s="3" t="s">
        <v>30</v>
      </c>
      <c r="N1598" s="3" t="s">
        <v>2099</v>
      </c>
      <c r="O1598" s="3" t="s">
        <v>225</v>
      </c>
      <c r="P1598" s="4">
        <v>20793.0</v>
      </c>
      <c r="Q1598" s="3" t="s">
        <v>216</v>
      </c>
      <c r="S1598" s="3" t="s">
        <v>34</v>
      </c>
    </row>
    <row r="1599">
      <c r="A1599" s="2">
        <v>42318.71487268519</v>
      </c>
      <c r="B1599" s="3">
        <v>44.0</v>
      </c>
      <c r="C1599" s="3" t="s">
        <v>19</v>
      </c>
      <c r="D1599" s="3">
        <v>57.0</v>
      </c>
      <c r="E1599" s="3" t="s">
        <v>211</v>
      </c>
      <c r="F1599" s="3">
        <v>9.0</v>
      </c>
      <c r="G1599" s="3">
        <v>8.0</v>
      </c>
      <c r="H1599" s="3" t="s">
        <v>2013</v>
      </c>
      <c r="I1599" s="3" t="s">
        <v>2014</v>
      </c>
      <c r="J1599" s="3" t="s">
        <v>2015</v>
      </c>
      <c r="K1599" s="3" t="s">
        <v>24</v>
      </c>
      <c r="L1599" s="3">
        <v>5.0</v>
      </c>
      <c r="M1599" s="3" t="s">
        <v>25</v>
      </c>
      <c r="N1599" s="3" t="s">
        <v>2100</v>
      </c>
      <c r="O1599" s="3" t="s">
        <v>2101</v>
      </c>
      <c r="P1599" s="4">
        <v>18411.0</v>
      </c>
      <c r="Q1599" s="3" t="s">
        <v>205</v>
      </c>
      <c r="S1599" s="3" t="s">
        <v>34</v>
      </c>
    </row>
    <row r="1600">
      <c r="A1600" s="2">
        <v>42318.71487268519</v>
      </c>
      <c r="B1600" s="3">
        <v>44.0</v>
      </c>
      <c r="C1600" s="3" t="s">
        <v>19</v>
      </c>
      <c r="D1600" s="3">
        <v>57.0</v>
      </c>
      <c r="E1600" s="3" t="s">
        <v>211</v>
      </c>
      <c r="F1600" s="3">
        <v>9.0</v>
      </c>
      <c r="G1600" s="3">
        <v>8.0</v>
      </c>
      <c r="H1600" s="3" t="s">
        <v>2013</v>
      </c>
      <c r="I1600" s="3" t="s">
        <v>2014</v>
      </c>
      <c r="J1600" s="3" t="s">
        <v>2015</v>
      </c>
      <c r="K1600" s="3" t="s">
        <v>24</v>
      </c>
      <c r="L1600" s="3">
        <v>6.0</v>
      </c>
      <c r="M1600" s="3" t="s">
        <v>30</v>
      </c>
      <c r="N1600" s="3" t="s">
        <v>2102</v>
      </c>
      <c r="O1600" s="3" t="s">
        <v>803</v>
      </c>
      <c r="P1600" s="4">
        <v>20720.0</v>
      </c>
      <c r="Q1600" s="3" t="s">
        <v>46</v>
      </c>
      <c r="S1600" s="3" t="s">
        <v>34</v>
      </c>
    </row>
    <row r="1601">
      <c r="A1601" s="2">
        <v>42318.71487268519</v>
      </c>
      <c r="B1601" s="3">
        <v>44.0</v>
      </c>
      <c r="C1601" s="3" t="s">
        <v>19</v>
      </c>
      <c r="D1601" s="3">
        <v>57.0</v>
      </c>
      <c r="E1601" s="3" t="s">
        <v>211</v>
      </c>
      <c r="F1601" s="3">
        <v>9.0</v>
      </c>
      <c r="G1601" s="3">
        <v>8.0</v>
      </c>
      <c r="H1601" s="3" t="s">
        <v>2013</v>
      </c>
      <c r="I1601" s="3" t="s">
        <v>2014</v>
      </c>
      <c r="J1601" s="3" t="s">
        <v>2015</v>
      </c>
      <c r="K1601" s="3" t="s">
        <v>24</v>
      </c>
      <c r="L1601" s="3">
        <v>7.0</v>
      </c>
      <c r="M1601" s="3" t="s">
        <v>25</v>
      </c>
      <c r="N1601" s="3" t="s">
        <v>2103</v>
      </c>
      <c r="O1601" s="3" t="s">
        <v>492</v>
      </c>
      <c r="P1601" s="4">
        <v>21882.0</v>
      </c>
      <c r="Q1601" s="3" t="s">
        <v>216</v>
      </c>
      <c r="S1601" s="3" t="s">
        <v>29</v>
      </c>
    </row>
    <row r="1602">
      <c r="A1602" s="2">
        <v>42318.71487268519</v>
      </c>
      <c r="B1602" s="3">
        <v>44.0</v>
      </c>
      <c r="C1602" s="3" t="s">
        <v>19</v>
      </c>
      <c r="D1602" s="3">
        <v>57.0</v>
      </c>
      <c r="E1602" s="3" t="s">
        <v>211</v>
      </c>
      <c r="F1602" s="3">
        <v>9.0</v>
      </c>
      <c r="G1602" s="3">
        <v>8.0</v>
      </c>
      <c r="H1602" s="3" t="s">
        <v>2013</v>
      </c>
      <c r="I1602" s="3" t="s">
        <v>2014</v>
      </c>
      <c r="J1602" s="3" t="s">
        <v>2015</v>
      </c>
      <c r="K1602" s="3" t="s">
        <v>24</v>
      </c>
      <c r="L1602" s="3">
        <v>8.0</v>
      </c>
      <c r="M1602" s="3" t="s">
        <v>30</v>
      </c>
      <c r="N1602" s="3" t="s">
        <v>2104</v>
      </c>
      <c r="O1602" s="3" t="s">
        <v>121</v>
      </c>
      <c r="P1602" s="4">
        <v>22495.0</v>
      </c>
      <c r="Q1602" s="3" t="s">
        <v>205</v>
      </c>
      <c r="S1602" s="3" t="s">
        <v>34</v>
      </c>
    </row>
    <row r="1603">
      <c r="A1603" s="2">
        <v>42318.71487268519</v>
      </c>
      <c r="B1603" s="3">
        <v>44.0</v>
      </c>
      <c r="C1603" s="3" t="s">
        <v>19</v>
      </c>
      <c r="D1603" s="3">
        <v>57.0</v>
      </c>
      <c r="E1603" s="3" t="s">
        <v>211</v>
      </c>
      <c r="F1603" s="3">
        <v>9.0</v>
      </c>
      <c r="G1603" s="3">
        <v>8.0</v>
      </c>
      <c r="H1603" s="3" t="s">
        <v>2013</v>
      </c>
      <c r="I1603" s="3" t="s">
        <v>2014</v>
      </c>
      <c r="J1603" s="3" t="s">
        <v>2015</v>
      </c>
      <c r="K1603" s="3" t="s">
        <v>24</v>
      </c>
      <c r="L1603" s="3">
        <v>9.0</v>
      </c>
      <c r="M1603" s="3" t="s">
        <v>25</v>
      </c>
      <c r="N1603" s="3" t="s">
        <v>1020</v>
      </c>
      <c r="O1603" s="3" t="s">
        <v>69</v>
      </c>
      <c r="P1603" s="4">
        <v>18921.0</v>
      </c>
      <c r="Q1603" s="3" t="s">
        <v>776</v>
      </c>
      <c r="S1603" s="3" t="s">
        <v>34</v>
      </c>
    </row>
    <row r="1604">
      <c r="A1604" s="2">
        <v>42318.71487268519</v>
      </c>
      <c r="B1604" s="3">
        <v>44.0</v>
      </c>
      <c r="C1604" s="3" t="s">
        <v>19</v>
      </c>
      <c r="D1604" s="3">
        <v>57.0</v>
      </c>
      <c r="E1604" s="3" t="s">
        <v>211</v>
      </c>
      <c r="F1604" s="3">
        <v>9.0</v>
      </c>
      <c r="G1604" s="3">
        <v>8.0</v>
      </c>
      <c r="H1604" s="3" t="s">
        <v>2013</v>
      </c>
      <c r="I1604" s="3" t="s">
        <v>2014</v>
      </c>
      <c r="J1604" s="3" t="s">
        <v>2015</v>
      </c>
      <c r="K1604" s="3" t="s">
        <v>24</v>
      </c>
      <c r="L1604" s="3">
        <v>10.0</v>
      </c>
      <c r="M1604" s="3" t="s">
        <v>30</v>
      </c>
      <c r="N1604" s="3" t="s">
        <v>2105</v>
      </c>
      <c r="O1604" s="3" t="s">
        <v>121</v>
      </c>
      <c r="P1604" s="4">
        <v>20471.0</v>
      </c>
      <c r="Q1604" s="3" t="s">
        <v>153</v>
      </c>
      <c r="S1604" s="3" t="s">
        <v>34</v>
      </c>
    </row>
    <row r="1605">
      <c r="A1605" s="2">
        <v>42318.71487268519</v>
      </c>
      <c r="B1605" s="3">
        <v>44.0</v>
      </c>
      <c r="C1605" s="3" t="s">
        <v>19</v>
      </c>
      <c r="D1605" s="3">
        <v>57.0</v>
      </c>
      <c r="E1605" s="3" t="s">
        <v>211</v>
      </c>
      <c r="F1605" s="3">
        <v>9.0</v>
      </c>
      <c r="G1605" s="3">
        <v>8.0</v>
      </c>
      <c r="H1605" s="3" t="s">
        <v>2013</v>
      </c>
      <c r="I1605" s="3" t="s">
        <v>2014</v>
      </c>
      <c r="J1605" s="3" t="s">
        <v>2015</v>
      </c>
      <c r="K1605" s="3" t="s">
        <v>24</v>
      </c>
      <c r="L1605" s="3">
        <v>11.0</v>
      </c>
      <c r="M1605" s="3" t="s">
        <v>25</v>
      </c>
      <c r="N1605" s="3" t="s">
        <v>2106</v>
      </c>
      <c r="O1605" s="3" t="s">
        <v>2107</v>
      </c>
      <c r="P1605" s="4">
        <v>19642.0</v>
      </c>
      <c r="Q1605" s="3" t="s">
        <v>205</v>
      </c>
      <c r="S1605" s="3" t="s">
        <v>34</v>
      </c>
    </row>
    <row r="1606">
      <c r="A1606" s="2">
        <v>42318.71487268519</v>
      </c>
      <c r="B1606" s="3">
        <v>44.0</v>
      </c>
      <c r="C1606" s="3" t="s">
        <v>19</v>
      </c>
      <c r="D1606" s="3">
        <v>57.0</v>
      </c>
      <c r="E1606" s="3" t="s">
        <v>211</v>
      </c>
      <c r="F1606" s="3">
        <v>9.0</v>
      </c>
      <c r="G1606" s="3">
        <v>8.0</v>
      </c>
      <c r="H1606" s="3" t="s">
        <v>2013</v>
      </c>
      <c r="I1606" s="3" t="s">
        <v>2014</v>
      </c>
      <c r="J1606" s="3" t="s">
        <v>2015</v>
      </c>
      <c r="K1606" s="3" t="s">
        <v>24</v>
      </c>
      <c r="L1606" s="3">
        <v>12.0</v>
      </c>
      <c r="M1606" s="3" t="s">
        <v>30</v>
      </c>
      <c r="N1606" s="3" t="s">
        <v>2108</v>
      </c>
      <c r="O1606" s="3" t="s">
        <v>746</v>
      </c>
      <c r="P1606" s="4">
        <v>27528.0</v>
      </c>
      <c r="Q1606" s="3" t="s">
        <v>115</v>
      </c>
      <c r="S1606" s="3" t="s">
        <v>34</v>
      </c>
    </row>
    <row r="1607">
      <c r="A1607" s="2">
        <v>42318.71487268519</v>
      </c>
      <c r="B1607" s="3">
        <v>44.0</v>
      </c>
      <c r="C1607" s="3" t="s">
        <v>19</v>
      </c>
      <c r="D1607" s="3">
        <v>57.0</v>
      </c>
      <c r="E1607" s="3" t="s">
        <v>211</v>
      </c>
      <c r="F1607" s="3">
        <v>9.0</v>
      </c>
      <c r="G1607" s="3">
        <v>8.0</v>
      </c>
      <c r="H1607" s="3" t="s">
        <v>2013</v>
      </c>
      <c r="I1607" s="3" t="s">
        <v>2014</v>
      </c>
      <c r="J1607" s="3" t="s">
        <v>2015</v>
      </c>
      <c r="K1607" s="3" t="s">
        <v>24</v>
      </c>
      <c r="L1607" s="3">
        <v>13.0</v>
      </c>
      <c r="M1607" s="3" t="s">
        <v>25</v>
      </c>
      <c r="N1607" s="3" t="s">
        <v>2109</v>
      </c>
      <c r="O1607" s="3" t="s">
        <v>309</v>
      </c>
      <c r="P1607" s="4">
        <v>25072.0</v>
      </c>
      <c r="Q1607" s="3" t="s">
        <v>189</v>
      </c>
      <c r="S1607" s="3" t="s">
        <v>34</v>
      </c>
    </row>
    <row r="1608">
      <c r="A1608" s="2">
        <v>42318.71487268519</v>
      </c>
      <c r="B1608" s="3">
        <v>44.0</v>
      </c>
      <c r="C1608" s="3" t="s">
        <v>19</v>
      </c>
      <c r="D1608" s="3">
        <v>57.0</v>
      </c>
      <c r="E1608" s="3" t="s">
        <v>211</v>
      </c>
      <c r="F1608" s="3">
        <v>9.0</v>
      </c>
      <c r="G1608" s="3">
        <v>8.0</v>
      </c>
      <c r="H1608" s="3" t="s">
        <v>2013</v>
      </c>
      <c r="I1608" s="3" t="s">
        <v>2014</v>
      </c>
      <c r="J1608" s="3" t="s">
        <v>2015</v>
      </c>
      <c r="K1608" s="3" t="s">
        <v>24</v>
      </c>
      <c r="L1608" s="3">
        <v>14.0</v>
      </c>
      <c r="M1608" s="3" t="s">
        <v>30</v>
      </c>
      <c r="N1608" s="3" t="s">
        <v>2110</v>
      </c>
      <c r="O1608" s="3" t="s">
        <v>368</v>
      </c>
      <c r="P1608" s="4">
        <v>27842.0</v>
      </c>
      <c r="Q1608" s="3" t="s">
        <v>83</v>
      </c>
      <c r="S1608" s="3" t="s">
        <v>34</v>
      </c>
    </row>
    <row r="1609">
      <c r="A1609" s="2">
        <v>42318.71487268519</v>
      </c>
      <c r="B1609" s="3">
        <v>44.0</v>
      </c>
      <c r="C1609" s="3" t="s">
        <v>19</v>
      </c>
      <c r="D1609" s="3">
        <v>57.0</v>
      </c>
      <c r="E1609" s="3" t="s">
        <v>211</v>
      </c>
      <c r="F1609" s="3">
        <v>9.0</v>
      </c>
      <c r="G1609" s="3">
        <v>8.0</v>
      </c>
      <c r="H1609" s="3" t="s">
        <v>2013</v>
      </c>
      <c r="I1609" s="3" t="s">
        <v>2014</v>
      </c>
      <c r="J1609" s="3" t="s">
        <v>2015</v>
      </c>
      <c r="K1609" s="3" t="s">
        <v>24</v>
      </c>
      <c r="L1609" s="3">
        <v>15.0</v>
      </c>
      <c r="M1609" s="3" t="s">
        <v>25</v>
      </c>
      <c r="N1609" s="3" t="s">
        <v>2111</v>
      </c>
      <c r="O1609" s="3" t="s">
        <v>2112</v>
      </c>
      <c r="P1609" s="4">
        <v>20126.0</v>
      </c>
      <c r="Q1609" s="3" t="s">
        <v>49</v>
      </c>
      <c r="S1609" s="3" t="s">
        <v>34</v>
      </c>
    </row>
    <row r="1610">
      <c r="A1610" s="2">
        <v>42318.71487268519</v>
      </c>
      <c r="B1610" s="3">
        <v>44.0</v>
      </c>
      <c r="C1610" s="3" t="s">
        <v>19</v>
      </c>
      <c r="D1610" s="3">
        <v>57.0</v>
      </c>
      <c r="E1610" s="3" t="s">
        <v>211</v>
      </c>
      <c r="F1610" s="3">
        <v>9.0</v>
      </c>
      <c r="G1610" s="3">
        <v>8.0</v>
      </c>
      <c r="H1610" s="3" t="s">
        <v>2013</v>
      </c>
      <c r="I1610" s="3" t="s">
        <v>2014</v>
      </c>
      <c r="J1610" s="3" t="s">
        <v>2015</v>
      </c>
      <c r="K1610" s="3" t="s">
        <v>24</v>
      </c>
      <c r="L1610" s="3">
        <v>16.0</v>
      </c>
      <c r="M1610" s="3" t="s">
        <v>30</v>
      </c>
      <c r="N1610" s="3" t="s">
        <v>2113</v>
      </c>
      <c r="O1610" s="3" t="s">
        <v>2114</v>
      </c>
      <c r="P1610" s="4">
        <v>20585.0</v>
      </c>
      <c r="Q1610" s="3" t="s">
        <v>110</v>
      </c>
      <c r="S1610" s="3" t="s">
        <v>34</v>
      </c>
    </row>
    <row r="1611">
      <c r="A1611" s="2">
        <v>42318.71487268519</v>
      </c>
      <c r="B1611" s="3">
        <v>44.0</v>
      </c>
      <c r="C1611" s="3" t="s">
        <v>19</v>
      </c>
      <c r="D1611" s="3">
        <v>57.0</v>
      </c>
      <c r="E1611" s="3" t="s">
        <v>211</v>
      </c>
      <c r="F1611" s="3">
        <v>9.0</v>
      </c>
      <c r="G1611" s="3">
        <v>8.0</v>
      </c>
      <c r="H1611" s="3" t="s">
        <v>2013</v>
      </c>
      <c r="I1611" s="3" t="s">
        <v>2014</v>
      </c>
      <c r="J1611" s="3" t="s">
        <v>2015</v>
      </c>
      <c r="K1611" s="3" t="s">
        <v>24</v>
      </c>
      <c r="L1611" s="3">
        <v>17.0</v>
      </c>
      <c r="M1611" s="3" t="s">
        <v>25</v>
      </c>
      <c r="N1611" s="3" t="s">
        <v>2115</v>
      </c>
      <c r="O1611" s="3" t="s">
        <v>956</v>
      </c>
      <c r="P1611" s="4">
        <v>32425.0</v>
      </c>
      <c r="Q1611" s="3" t="s">
        <v>132</v>
      </c>
      <c r="S1611" s="3" t="s">
        <v>34</v>
      </c>
    </row>
    <row r="1612">
      <c r="A1612" s="2">
        <v>42318.71487268519</v>
      </c>
      <c r="B1612" s="3">
        <v>44.0</v>
      </c>
      <c r="C1612" s="3" t="s">
        <v>19</v>
      </c>
      <c r="D1612" s="3">
        <v>57.0</v>
      </c>
      <c r="E1612" s="3" t="s">
        <v>211</v>
      </c>
      <c r="F1612" s="3">
        <v>9.0</v>
      </c>
      <c r="G1612" s="3">
        <v>8.0</v>
      </c>
      <c r="H1612" s="3" t="s">
        <v>2013</v>
      </c>
      <c r="I1612" s="3" t="s">
        <v>2014</v>
      </c>
      <c r="J1612" s="3" t="s">
        <v>2015</v>
      </c>
      <c r="K1612" s="3" t="s">
        <v>24</v>
      </c>
      <c r="L1612" s="3">
        <v>18.0</v>
      </c>
      <c r="M1612" s="3" t="s">
        <v>30</v>
      </c>
      <c r="N1612" s="3" t="s">
        <v>2116</v>
      </c>
      <c r="O1612" s="3" t="s">
        <v>1057</v>
      </c>
      <c r="P1612" s="4">
        <v>17659.0</v>
      </c>
      <c r="Q1612" s="3" t="s">
        <v>105</v>
      </c>
      <c r="S1612" s="3" t="s">
        <v>29</v>
      </c>
    </row>
    <row r="1613">
      <c r="A1613" s="2">
        <v>42318.71487268519</v>
      </c>
      <c r="B1613" s="3">
        <v>44.0</v>
      </c>
      <c r="C1613" s="3" t="s">
        <v>19</v>
      </c>
      <c r="D1613" s="3">
        <v>57.0</v>
      </c>
      <c r="E1613" s="3" t="s">
        <v>211</v>
      </c>
      <c r="F1613" s="3">
        <v>9.0</v>
      </c>
      <c r="G1613" s="3">
        <v>8.0</v>
      </c>
      <c r="H1613" s="3" t="s">
        <v>2013</v>
      </c>
      <c r="I1613" s="3" t="s">
        <v>2014</v>
      </c>
      <c r="J1613" s="3" t="s">
        <v>2015</v>
      </c>
      <c r="K1613" s="3" t="s">
        <v>24</v>
      </c>
      <c r="L1613" s="3">
        <v>19.0</v>
      </c>
      <c r="M1613" s="3" t="s">
        <v>25</v>
      </c>
      <c r="N1613" s="3" t="s">
        <v>2117</v>
      </c>
      <c r="O1613" s="3" t="s">
        <v>240</v>
      </c>
      <c r="P1613" s="4">
        <v>17468.0</v>
      </c>
      <c r="Q1613" s="3" t="s">
        <v>49</v>
      </c>
      <c r="S1613" s="3" t="s">
        <v>34</v>
      </c>
    </row>
    <row r="1614">
      <c r="A1614" s="2">
        <v>42318.71487268519</v>
      </c>
      <c r="B1614" s="3">
        <v>44.0</v>
      </c>
      <c r="C1614" s="3" t="s">
        <v>19</v>
      </c>
      <c r="D1614" s="3">
        <v>57.0</v>
      </c>
      <c r="E1614" s="3" t="s">
        <v>211</v>
      </c>
      <c r="F1614" s="3">
        <v>9.0</v>
      </c>
      <c r="G1614" s="3">
        <v>8.0</v>
      </c>
      <c r="H1614" s="3" t="s">
        <v>2013</v>
      </c>
      <c r="I1614" s="3" t="s">
        <v>2014</v>
      </c>
      <c r="J1614" s="3" t="s">
        <v>2015</v>
      </c>
      <c r="K1614" s="3" t="s">
        <v>24</v>
      </c>
      <c r="L1614" s="3">
        <v>20.0</v>
      </c>
      <c r="M1614" s="3" t="s">
        <v>30</v>
      </c>
      <c r="N1614" s="3" t="s">
        <v>2118</v>
      </c>
      <c r="O1614" s="3" t="s">
        <v>602</v>
      </c>
      <c r="P1614" s="4">
        <v>23842.0</v>
      </c>
      <c r="Q1614" s="3" t="s">
        <v>149</v>
      </c>
      <c r="S1614" s="3" t="s">
        <v>34</v>
      </c>
    </row>
    <row r="1615">
      <c r="A1615" s="2">
        <v>42318.71487268519</v>
      </c>
      <c r="B1615" s="3">
        <v>44.0</v>
      </c>
      <c r="C1615" s="3" t="s">
        <v>19</v>
      </c>
      <c r="D1615" s="3">
        <v>57.0</v>
      </c>
      <c r="E1615" s="3" t="s">
        <v>211</v>
      </c>
      <c r="F1615" s="3">
        <v>9.0</v>
      </c>
      <c r="G1615" s="3">
        <v>8.0</v>
      </c>
      <c r="H1615" s="3" t="s">
        <v>2013</v>
      </c>
      <c r="I1615" s="3" t="s">
        <v>2014</v>
      </c>
      <c r="J1615" s="3" t="s">
        <v>2015</v>
      </c>
      <c r="K1615" s="3" t="s">
        <v>24</v>
      </c>
      <c r="L1615" s="3">
        <v>21.0</v>
      </c>
      <c r="M1615" s="3" t="s">
        <v>25</v>
      </c>
      <c r="N1615" s="3" t="s">
        <v>2119</v>
      </c>
      <c r="O1615" s="3" t="s">
        <v>100</v>
      </c>
      <c r="P1615" s="4">
        <v>31795.0</v>
      </c>
      <c r="Q1615" s="3" t="s">
        <v>110</v>
      </c>
      <c r="S1615" s="3" t="s">
        <v>34</v>
      </c>
    </row>
    <row r="1616">
      <c r="A1616" s="2">
        <v>42318.71487268519</v>
      </c>
      <c r="B1616" s="3">
        <v>44.0</v>
      </c>
      <c r="C1616" s="3" t="s">
        <v>19</v>
      </c>
      <c r="D1616" s="3">
        <v>57.0</v>
      </c>
      <c r="E1616" s="3" t="s">
        <v>211</v>
      </c>
      <c r="F1616" s="3">
        <v>9.0</v>
      </c>
      <c r="G1616" s="3">
        <v>8.0</v>
      </c>
      <c r="H1616" s="3" t="s">
        <v>2013</v>
      </c>
      <c r="I1616" s="3" t="s">
        <v>2014</v>
      </c>
      <c r="J1616" s="3" t="s">
        <v>2015</v>
      </c>
      <c r="K1616" s="3" t="s">
        <v>24</v>
      </c>
      <c r="L1616" s="3">
        <v>22.0</v>
      </c>
      <c r="M1616" s="3" t="s">
        <v>30</v>
      </c>
      <c r="N1616" s="3" t="s">
        <v>2120</v>
      </c>
      <c r="O1616" s="3" t="s">
        <v>121</v>
      </c>
      <c r="P1616" s="4">
        <v>22868.0</v>
      </c>
      <c r="Q1616" s="3" t="s">
        <v>37</v>
      </c>
      <c r="S1616" s="3" t="s">
        <v>34</v>
      </c>
    </row>
    <row r="1617">
      <c r="A1617" s="2">
        <v>42318.71487268519</v>
      </c>
      <c r="B1617" s="3">
        <v>44.0</v>
      </c>
      <c r="C1617" s="3" t="s">
        <v>19</v>
      </c>
      <c r="D1617" s="3">
        <v>57.0</v>
      </c>
      <c r="E1617" s="3" t="s">
        <v>211</v>
      </c>
      <c r="F1617" s="3">
        <v>9.0</v>
      </c>
      <c r="G1617" s="3">
        <v>8.0</v>
      </c>
      <c r="H1617" s="3" t="s">
        <v>2013</v>
      </c>
      <c r="I1617" s="3" t="s">
        <v>2014</v>
      </c>
      <c r="J1617" s="3" t="s">
        <v>2015</v>
      </c>
      <c r="K1617" s="3" t="s">
        <v>24</v>
      </c>
      <c r="L1617" s="3">
        <v>23.0</v>
      </c>
      <c r="M1617" s="3" t="s">
        <v>25</v>
      </c>
      <c r="N1617" s="3" t="s">
        <v>2121</v>
      </c>
      <c r="O1617" s="3" t="s">
        <v>2122</v>
      </c>
      <c r="P1617" s="4">
        <v>26070.0</v>
      </c>
      <c r="Q1617" s="3" t="s">
        <v>205</v>
      </c>
      <c r="S1617" s="3" t="s">
        <v>34</v>
      </c>
    </row>
    <row r="1618">
      <c r="A1618" s="2">
        <v>42318.71487268519</v>
      </c>
      <c r="B1618" s="3">
        <v>44.0</v>
      </c>
      <c r="C1618" s="3" t="s">
        <v>19</v>
      </c>
      <c r="D1618" s="3">
        <v>57.0</v>
      </c>
      <c r="E1618" s="3" t="s">
        <v>211</v>
      </c>
      <c r="F1618" s="3">
        <v>9.0</v>
      </c>
      <c r="G1618" s="3">
        <v>8.0</v>
      </c>
      <c r="H1618" s="3" t="s">
        <v>2013</v>
      </c>
      <c r="I1618" s="3" t="s">
        <v>2014</v>
      </c>
      <c r="J1618" s="3" t="s">
        <v>2015</v>
      </c>
      <c r="K1618" s="3" t="s">
        <v>24</v>
      </c>
      <c r="L1618" s="3">
        <v>24.0</v>
      </c>
      <c r="M1618" s="3" t="s">
        <v>30</v>
      </c>
      <c r="N1618" s="3" t="s">
        <v>2044</v>
      </c>
      <c r="O1618" s="3" t="s">
        <v>299</v>
      </c>
      <c r="P1618" s="4">
        <v>21776.0</v>
      </c>
      <c r="Q1618" s="3" t="s">
        <v>132</v>
      </c>
      <c r="S1618" s="3" t="s">
        <v>34</v>
      </c>
    </row>
    <row r="1619">
      <c r="A1619" s="2">
        <v>42318.71487268519</v>
      </c>
      <c r="B1619" s="3">
        <v>44.0</v>
      </c>
      <c r="C1619" s="3" t="s">
        <v>19</v>
      </c>
      <c r="D1619" s="3">
        <v>57.0</v>
      </c>
      <c r="E1619" s="3" t="s">
        <v>211</v>
      </c>
      <c r="F1619" s="3">
        <v>9.0</v>
      </c>
      <c r="G1619" s="3">
        <v>8.0</v>
      </c>
      <c r="H1619" s="3" t="s">
        <v>2013</v>
      </c>
      <c r="I1619" s="3" t="s">
        <v>2014</v>
      </c>
      <c r="J1619" s="3" t="s">
        <v>2015</v>
      </c>
      <c r="K1619" s="3" t="s">
        <v>24</v>
      </c>
      <c r="L1619" s="3">
        <v>25.0</v>
      </c>
      <c r="M1619" s="3" t="s">
        <v>25</v>
      </c>
      <c r="N1619" s="3" t="s">
        <v>2123</v>
      </c>
      <c r="O1619" s="3" t="s">
        <v>102</v>
      </c>
      <c r="P1619" s="4">
        <v>26266.0</v>
      </c>
      <c r="Q1619" s="3" t="s">
        <v>740</v>
      </c>
      <c r="S1619" s="3" t="s">
        <v>34</v>
      </c>
    </row>
    <row r="1620">
      <c r="A1620" s="2">
        <v>42318.71487268519</v>
      </c>
      <c r="B1620" s="3">
        <v>44.0</v>
      </c>
      <c r="C1620" s="3" t="s">
        <v>19</v>
      </c>
      <c r="D1620" s="3">
        <v>57.0</v>
      </c>
      <c r="E1620" s="3" t="s">
        <v>211</v>
      </c>
      <c r="F1620" s="3">
        <v>9.0</v>
      </c>
      <c r="G1620" s="3">
        <v>8.0</v>
      </c>
      <c r="H1620" s="3" t="s">
        <v>2013</v>
      </c>
      <c r="I1620" s="3" t="s">
        <v>2014</v>
      </c>
      <c r="J1620" s="3" t="s">
        <v>2015</v>
      </c>
      <c r="K1620" s="3" t="s">
        <v>24</v>
      </c>
      <c r="L1620" s="3">
        <v>26.0</v>
      </c>
      <c r="M1620" s="3" t="s">
        <v>30</v>
      </c>
      <c r="N1620" s="3" t="s">
        <v>2124</v>
      </c>
      <c r="O1620" s="3" t="s">
        <v>85</v>
      </c>
      <c r="P1620" s="4">
        <v>18823.0</v>
      </c>
      <c r="Q1620" s="3" t="s">
        <v>216</v>
      </c>
      <c r="S1620" s="3" t="s">
        <v>34</v>
      </c>
    </row>
    <row r="1621">
      <c r="A1621" s="2">
        <v>42318.71487268519</v>
      </c>
      <c r="B1621" s="3">
        <v>44.0</v>
      </c>
      <c r="C1621" s="3" t="s">
        <v>19</v>
      </c>
      <c r="D1621" s="3">
        <v>57.0</v>
      </c>
      <c r="E1621" s="3" t="s">
        <v>211</v>
      </c>
      <c r="F1621" s="3">
        <v>9.0</v>
      </c>
      <c r="G1621" s="3">
        <v>8.0</v>
      </c>
      <c r="H1621" s="3" t="s">
        <v>2013</v>
      </c>
      <c r="I1621" s="3" t="s">
        <v>2014</v>
      </c>
      <c r="J1621" s="3" t="s">
        <v>2015</v>
      </c>
      <c r="K1621" s="3" t="s">
        <v>24</v>
      </c>
      <c r="L1621" s="3">
        <v>27.0</v>
      </c>
      <c r="M1621" s="3" t="s">
        <v>25</v>
      </c>
      <c r="N1621" s="3" t="s">
        <v>230</v>
      </c>
      <c r="O1621" s="3" t="s">
        <v>1016</v>
      </c>
      <c r="P1621" s="4">
        <v>30791.0</v>
      </c>
      <c r="Q1621" s="3" t="s">
        <v>189</v>
      </c>
      <c r="S1621" s="3" t="s">
        <v>34</v>
      </c>
    </row>
    <row r="1622">
      <c r="A1622" s="2">
        <v>42318.71487268519</v>
      </c>
      <c r="B1622" s="3">
        <v>44.0</v>
      </c>
      <c r="C1622" s="3" t="s">
        <v>19</v>
      </c>
      <c r="D1622" s="3">
        <v>57.0</v>
      </c>
      <c r="E1622" s="3" t="s">
        <v>211</v>
      </c>
      <c r="F1622" s="3">
        <v>9.0</v>
      </c>
      <c r="G1622" s="3">
        <v>8.0</v>
      </c>
      <c r="H1622" s="3" t="s">
        <v>2013</v>
      </c>
      <c r="I1622" s="3" t="s">
        <v>2014</v>
      </c>
      <c r="J1622" s="3" t="s">
        <v>2015</v>
      </c>
      <c r="K1622" s="3" t="s">
        <v>24</v>
      </c>
      <c r="L1622" s="3">
        <v>28.0</v>
      </c>
      <c r="M1622" s="3" t="s">
        <v>30</v>
      </c>
      <c r="N1622" s="3" t="s">
        <v>2125</v>
      </c>
      <c r="O1622" s="3" t="s">
        <v>527</v>
      </c>
      <c r="P1622" s="4">
        <v>26497.0</v>
      </c>
      <c r="Q1622" s="3" t="s">
        <v>115</v>
      </c>
      <c r="S1622" s="3" t="s">
        <v>34</v>
      </c>
    </row>
    <row r="1623">
      <c r="A1623" s="2">
        <v>42318.71487268519</v>
      </c>
      <c r="B1623" s="3">
        <v>44.0</v>
      </c>
      <c r="C1623" s="3" t="s">
        <v>19</v>
      </c>
      <c r="D1623" s="3">
        <v>57.0</v>
      </c>
      <c r="E1623" s="3" t="s">
        <v>211</v>
      </c>
      <c r="F1623" s="3">
        <v>9.0</v>
      </c>
      <c r="G1623" s="3">
        <v>8.0</v>
      </c>
      <c r="H1623" s="3" t="s">
        <v>2013</v>
      </c>
      <c r="I1623" s="3" t="s">
        <v>2014</v>
      </c>
      <c r="J1623" s="3" t="s">
        <v>2015</v>
      </c>
      <c r="K1623" s="3" t="s">
        <v>24</v>
      </c>
      <c r="L1623" s="3">
        <v>29.0</v>
      </c>
      <c r="M1623" s="3" t="s">
        <v>25</v>
      </c>
      <c r="N1623" s="3" t="s">
        <v>2126</v>
      </c>
      <c r="O1623" s="3" t="s">
        <v>551</v>
      </c>
      <c r="P1623" s="4">
        <v>32738.0</v>
      </c>
      <c r="Q1623" s="3" t="s">
        <v>115</v>
      </c>
      <c r="S1623" s="3" t="s">
        <v>34</v>
      </c>
    </row>
    <row r="1624">
      <c r="A1624" s="2">
        <v>42318.71487268519</v>
      </c>
      <c r="B1624" s="3">
        <v>44.0</v>
      </c>
      <c r="C1624" s="3" t="s">
        <v>19</v>
      </c>
      <c r="D1624" s="3">
        <v>57.0</v>
      </c>
      <c r="E1624" s="3" t="s">
        <v>211</v>
      </c>
      <c r="F1624" s="3">
        <v>9.0</v>
      </c>
      <c r="G1624" s="3">
        <v>8.0</v>
      </c>
      <c r="H1624" s="3" t="s">
        <v>2013</v>
      </c>
      <c r="I1624" s="3" t="s">
        <v>2014</v>
      </c>
      <c r="J1624" s="3" t="s">
        <v>2015</v>
      </c>
      <c r="K1624" s="3" t="s">
        <v>24</v>
      </c>
      <c r="L1624" s="3">
        <v>30.0</v>
      </c>
      <c r="M1624" s="3" t="s">
        <v>30</v>
      </c>
      <c r="N1624" s="3" t="s">
        <v>2127</v>
      </c>
      <c r="O1624" s="3" t="s">
        <v>2128</v>
      </c>
      <c r="P1624" s="4">
        <v>24305.0</v>
      </c>
      <c r="Q1624" s="3" t="s">
        <v>52</v>
      </c>
      <c r="S1624" s="3" t="s">
        <v>34</v>
      </c>
    </row>
    <row r="1625">
      <c r="A1625" s="2">
        <v>42318.71487268519</v>
      </c>
      <c r="B1625" s="3">
        <v>44.0</v>
      </c>
      <c r="C1625" s="3" t="s">
        <v>19</v>
      </c>
      <c r="D1625" s="3">
        <v>57.0</v>
      </c>
      <c r="E1625" s="3" t="s">
        <v>211</v>
      </c>
      <c r="F1625" s="3">
        <v>9.0</v>
      </c>
      <c r="G1625" s="3">
        <v>8.0</v>
      </c>
      <c r="H1625" s="3" t="s">
        <v>2013</v>
      </c>
      <c r="I1625" s="3" t="s">
        <v>2014</v>
      </c>
      <c r="J1625" s="3" t="s">
        <v>2015</v>
      </c>
      <c r="K1625" s="3" t="s">
        <v>24</v>
      </c>
      <c r="L1625" s="3">
        <v>31.0</v>
      </c>
      <c r="M1625" s="3" t="s">
        <v>25</v>
      </c>
      <c r="N1625" s="3" t="s">
        <v>2129</v>
      </c>
      <c r="O1625" s="3" t="s">
        <v>664</v>
      </c>
      <c r="P1625" s="4">
        <v>25472.0</v>
      </c>
      <c r="Q1625" s="3" t="s">
        <v>372</v>
      </c>
      <c r="S1625" s="3" t="s">
        <v>34</v>
      </c>
    </row>
    <row r="1626">
      <c r="A1626" s="2">
        <v>42318.71487268519</v>
      </c>
      <c r="B1626" s="3">
        <v>44.0</v>
      </c>
      <c r="C1626" s="3" t="s">
        <v>19</v>
      </c>
      <c r="D1626" s="3">
        <v>57.0</v>
      </c>
      <c r="E1626" s="3" t="s">
        <v>211</v>
      </c>
      <c r="F1626" s="3">
        <v>9.0</v>
      </c>
      <c r="G1626" s="3">
        <v>8.0</v>
      </c>
      <c r="H1626" s="3" t="s">
        <v>2013</v>
      </c>
      <c r="I1626" s="3" t="s">
        <v>2014</v>
      </c>
      <c r="J1626" s="3" t="s">
        <v>2015</v>
      </c>
      <c r="K1626" s="3" t="s">
        <v>24</v>
      </c>
      <c r="L1626" s="3">
        <v>32.0</v>
      </c>
      <c r="M1626" s="3" t="s">
        <v>30</v>
      </c>
      <c r="N1626" s="3" t="s">
        <v>2130</v>
      </c>
      <c r="O1626" s="3" t="s">
        <v>186</v>
      </c>
      <c r="P1626" s="4">
        <v>23576.0</v>
      </c>
      <c r="Q1626" s="3" t="s">
        <v>221</v>
      </c>
      <c r="S1626" s="3" t="s">
        <v>34</v>
      </c>
    </row>
    <row r="1627">
      <c r="A1627" s="2">
        <v>42318.71487268519</v>
      </c>
      <c r="B1627" s="3">
        <v>44.0</v>
      </c>
      <c r="C1627" s="3" t="s">
        <v>19</v>
      </c>
      <c r="D1627" s="3">
        <v>57.0</v>
      </c>
      <c r="E1627" s="3" t="s">
        <v>211</v>
      </c>
      <c r="F1627" s="3">
        <v>9.0</v>
      </c>
      <c r="G1627" s="3">
        <v>8.0</v>
      </c>
      <c r="H1627" s="3" t="s">
        <v>2013</v>
      </c>
      <c r="I1627" s="3" t="s">
        <v>2014</v>
      </c>
      <c r="J1627" s="3" t="s">
        <v>2015</v>
      </c>
      <c r="K1627" s="3" t="s">
        <v>24</v>
      </c>
      <c r="L1627" s="3">
        <v>33.0</v>
      </c>
      <c r="M1627" s="3" t="s">
        <v>25</v>
      </c>
      <c r="N1627" s="3" t="s">
        <v>2131</v>
      </c>
      <c r="O1627" s="3" t="s">
        <v>243</v>
      </c>
      <c r="P1627" s="4">
        <v>33500.0</v>
      </c>
      <c r="Q1627" s="3" t="s">
        <v>55</v>
      </c>
      <c r="S1627" s="3" t="s">
        <v>34</v>
      </c>
    </row>
    <row r="1628">
      <c r="A1628" s="2">
        <v>42318.71487268519</v>
      </c>
      <c r="B1628" s="3">
        <v>44.0</v>
      </c>
      <c r="C1628" s="3" t="s">
        <v>19</v>
      </c>
      <c r="D1628" s="3">
        <v>57.0</v>
      </c>
      <c r="E1628" s="3" t="s">
        <v>211</v>
      </c>
      <c r="F1628" s="3">
        <v>9.0</v>
      </c>
      <c r="G1628" s="3">
        <v>8.0</v>
      </c>
      <c r="H1628" s="3" t="s">
        <v>2013</v>
      </c>
      <c r="I1628" s="3" t="s">
        <v>2014</v>
      </c>
      <c r="J1628" s="3" t="s">
        <v>2015</v>
      </c>
      <c r="K1628" s="3" t="s">
        <v>24</v>
      </c>
      <c r="L1628" s="3">
        <v>34.0</v>
      </c>
      <c r="M1628" s="3" t="s">
        <v>30</v>
      </c>
      <c r="N1628" s="3" t="s">
        <v>2132</v>
      </c>
      <c r="O1628" s="3" t="s">
        <v>283</v>
      </c>
      <c r="P1628" s="4">
        <v>20599.0</v>
      </c>
      <c r="Q1628" s="3" t="s">
        <v>37</v>
      </c>
      <c r="R1628" s="3" t="s">
        <v>1125</v>
      </c>
      <c r="S1628" s="3" t="s">
        <v>34</v>
      </c>
    </row>
    <row r="1629">
      <c r="A1629" s="2">
        <v>42318.71487268519</v>
      </c>
      <c r="B1629" s="3">
        <v>44.0</v>
      </c>
      <c r="C1629" s="3" t="s">
        <v>19</v>
      </c>
      <c r="D1629" s="3">
        <v>67.0</v>
      </c>
      <c r="E1629" s="3" t="s">
        <v>271</v>
      </c>
      <c r="F1629" s="3">
        <v>9.0</v>
      </c>
      <c r="G1629" s="3">
        <v>8.0</v>
      </c>
      <c r="H1629" s="3" t="s">
        <v>2013</v>
      </c>
      <c r="I1629" s="3" t="s">
        <v>2014</v>
      </c>
      <c r="J1629" s="3" t="s">
        <v>2015</v>
      </c>
      <c r="K1629" s="3" t="s">
        <v>272</v>
      </c>
      <c r="L1629" s="3">
        <v>1.0</v>
      </c>
      <c r="M1629" s="3" t="s">
        <v>25</v>
      </c>
      <c r="N1629" s="3" t="s">
        <v>2133</v>
      </c>
      <c r="O1629" s="3" t="s">
        <v>218</v>
      </c>
      <c r="P1629" s="4">
        <v>19501.0</v>
      </c>
      <c r="Q1629" s="3" t="s">
        <v>418</v>
      </c>
      <c r="R1629" s="3" t="s">
        <v>2134</v>
      </c>
      <c r="S1629" s="3" t="s">
        <v>29</v>
      </c>
    </row>
    <row r="1630">
      <c r="A1630" s="2">
        <v>42318.71487268519</v>
      </c>
      <c r="B1630" s="3">
        <v>44.0</v>
      </c>
      <c r="C1630" s="3" t="s">
        <v>19</v>
      </c>
      <c r="D1630" s="3">
        <v>67.0</v>
      </c>
      <c r="E1630" s="3" t="s">
        <v>271</v>
      </c>
      <c r="F1630" s="3">
        <v>9.0</v>
      </c>
      <c r="G1630" s="3">
        <v>8.0</v>
      </c>
      <c r="H1630" s="3" t="s">
        <v>2013</v>
      </c>
      <c r="I1630" s="3" t="s">
        <v>2014</v>
      </c>
      <c r="J1630" s="3" t="s">
        <v>2015</v>
      </c>
      <c r="K1630" s="3" t="s">
        <v>24</v>
      </c>
      <c r="L1630" s="3">
        <v>2.0</v>
      </c>
      <c r="M1630" s="3" t="s">
        <v>30</v>
      </c>
      <c r="N1630" s="3" t="s">
        <v>2135</v>
      </c>
      <c r="O1630" s="3" t="s">
        <v>2136</v>
      </c>
      <c r="P1630" s="4">
        <v>31750.0</v>
      </c>
      <c r="Q1630" s="3" t="s">
        <v>1955</v>
      </c>
      <c r="S1630" s="3" t="s">
        <v>29</v>
      </c>
    </row>
    <row r="1631">
      <c r="A1631" s="2">
        <v>42318.71487268519</v>
      </c>
      <c r="B1631" s="3">
        <v>44.0</v>
      </c>
      <c r="C1631" s="3" t="s">
        <v>19</v>
      </c>
      <c r="D1631" s="3">
        <v>67.0</v>
      </c>
      <c r="E1631" s="3" t="s">
        <v>271</v>
      </c>
      <c r="F1631" s="3">
        <v>9.0</v>
      </c>
      <c r="G1631" s="3">
        <v>8.0</v>
      </c>
      <c r="H1631" s="3" t="s">
        <v>2013</v>
      </c>
      <c r="I1631" s="3" t="s">
        <v>2014</v>
      </c>
      <c r="J1631" s="3" t="s">
        <v>2015</v>
      </c>
      <c r="K1631" s="3" t="s">
        <v>24</v>
      </c>
      <c r="L1631" s="3">
        <v>3.0</v>
      </c>
      <c r="M1631" s="3" t="s">
        <v>25</v>
      </c>
      <c r="N1631" s="3" t="s">
        <v>2137</v>
      </c>
      <c r="O1631" s="3" t="s">
        <v>240</v>
      </c>
      <c r="P1631" s="4">
        <v>18237.0</v>
      </c>
      <c r="Q1631" s="3" t="s">
        <v>145</v>
      </c>
      <c r="R1631" s="3" t="s">
        <v>1134</v>
      </c>
      <c r="S1631" s="3" t="s">
        <v>29</v>
      </c>
    </row>
    <row r="1632">
      <c r="A1632" s="2">
        <v>42318.71487268519</v>
      </c>
      <c r="B1632" s="3">
        <v>44.0</v>
      </c>
      <c r="C1632" s="3" t="s">
        <v>19</v>
      </c>
      <c r="D1632" s="3">
        <v>67.0</v>
      </c>
      <c r="E1632" s="3" t="s">
        <v>271</v>
      </c>
      <c r="F1632" s="3">
        <v>9.0</v>
      </c>
      <c r="G1632" s="3">
        <v>8.0</v>
      </c>
      <c r="H1632" s="3" t="s">
        <v>2013</v>
      </c>
      <c r="I1632" s="3" t="s">
        <v>2014</v>
      </c>
      <c r="J1632" s="3" t="s">
        <v>2015</v>
      </c>
      <c r="K1632" s="3" t="s">
        <v>24</v>
      </c>
      <c r="L1632" s="3">
        <v>4.0</v>
      </c>
      <c r="M1632" s="3" t="s">
        <v>30</v>
      </c>
      <c r="N1632" s="3" t="s">
        <v>2138</v>
      </c>
      <c r="O1632" s="3" t="s">
        <v>2139</v>
      </c>
      <c r="P1632" s="4">
        <v>27286.0</v>
      </c>
      <c r="Q1632" s="3" t="s">
        <v>216</v>
      </c>
      <c r="S1632" s="3" t="s">
        <v>29</v>
      </c>
    </row>
    <row r="1633">
      <c r="A1633" s="2">
        <v>42318.71487268519</v>
      </c>
      <c r="B1633" s="3">
        <v>44.0</v>
      </c>
      <c r="C1633" s="3" t="s">
        <v>19</v>
      </c>
      <c r="D1633" s="3">
        <v>67.0</v>
      </c>
      <c r="E1633" s="3" t="s">
        <v>271</v>
      </c>
      <c r="F1633" s="3">
        <v>9.0</v>
      </c>
      <c r="G1633" s="3">
        <v>8.0</v>
      </c>
      <c r="H1633" s="3" t="s">
        <v>2013</v>
      </c>
      <c r="I1633" s="3" t="s">
        <v>2014</v>
      </c>
      <c r="J1633" s="3" t="s">
        <v>2015</v>
      </c>
      <c r="K1633" s="3" t="s">
        <v>24</v>
      </c>
      <c r="L1633" s="3">
        <v>5.0</v>
      </c>
      <c r="M1633" s="3" t="s">
        <v>25</v>
      </c>
      <c r="N1633" s="3" t="s">
        <v>2140</v>
      </c>
      <c r="O1633" s="3" t="s">
        <v>168</v>
      </c>
      <c r="P1633" s="4">
        <v>20891.0</v>
      </c>
      <c r="Q1633" s="3" t="s">
        <v>43</v>
      </c>
      <c r="S1633" s="3" t="s">
        <v>34</v>
      </c>
    </row>
    <row r="1634">
      <c r="A1634" s="2">
        <v>42318.71487268519</v>
      </c>
      <c r="B1634" s="3">
        <v>44.0</v>
      </c>
      <c r="C1634" s="3" t="s">
        <v>19</v>
      </c>
      <c r="D1634" s="3">
        <v>67.0</v>
      </c>
      <c r="E1634" s="3" t="s">
        <v>271</v>
      </c>
      <c r="F1634" s="3">
        <v>9.0</v>
      </c>
      <c r="G1634" s="3">
        <v>8.0</v>
      </c>
      <c r="H1634" s="3" t="s">
        <v>2013</v>
      </c>
      <c r="I1634" s="3" t="s">
        <v>2014</v>
      </c>
      <c r="J1634" s="3" t="s">
        <v>2015</v>
      </c>
      <c r="K1634" s="3" t="s">
        <v>24</v>
      </c>
      <c r="L1634" s="3">
        <v>6.0</v>
      </c>
      <c r="M1634" s="3" t="s">
        <v>30</v>
      </c>
      <c r="N1634" s="3" t="s">
        <v>1132</v>
      </c>
      <c r="O1634" s="3" t="s">
        <v>2141</v>
      </c>
      <c r="P1634" s="4">
        <v>18649.0</v>
      </c>
      <c r="Q1634" s="3" t="s">
        <v>72</v>
      </c>
      <c r="S1634" s="3" t="s">
        <v>29</v>
      </c>
    </row>
    <row r="1635">
      <c r="A1635" s="2">
        <v>42318.71487268519</v>
      </c>
      <c r="B1635" s="3">
        <v>44.0</v>
      </c>
      <c r="C1635" s="3" t="s">
        <v>19</v>
      </c>
      <c r="D1635" s="3">
        <v>67.0</v>
      </c>
      <c r="E1635" s="3" t="s">
        <v>271</v>
      </c>
      <c r="F1635" s="3">
        <v>9.0</v>
      </c>
      <c r="G1635" s="3">
        <v>8.0</v>
      </c>
      <c r="H1635" s="3" t="s">
        <v>2013</v>
      </c>
      <c r="I1635" s="3" t="s">
        <v>2014</v>
      </c>
      <c r="J1635" s="3" t="s">
        <v>2015</v>
      </c>
      <c r="K1635" s="3" t="s">
        <v>24</v>
      </c>
      <c r="L1635" s="3">
        <v>7.0</v>
      </c>
      <c r="M1635" s="3" t="s">
        <v>25</v>
      </c>
      <c r="N1635" s="3" t="s">
        <v>483</v>
      </c>
      <c r="O1635" s="3" t="s">
        <v>2142</v>
      </c>
      <c r="P1635" s="4">
        <v>19414.0</v>
      </c>
      <c r="Q1635" s="3" t="s">
        <v>105</v>
      </c>
      <c r="S1635" s="3" t="s">
        <v>29</v>
      </c>
    </row>
    <row r="1636">
      <c r="A1636" s="2">
        <v>42318.71487268519</v>
      </c>
      <c r="B1636" s="3">
        <v>44.0</v>
      </c>
      <c r="C1636" s="3" t="s">
        <v>19</v>
      </c>
      <c r="D1636" s="3">
        <v>67.0</v>
      </c>
      <c r="E1636" s="3" t="s">
        <v>271</v>
      </c>
      <c r="F1636" s="3">
        <v>9.0</v>
      </c>
      <c r="G1636" s="3">
        <v>8.0</v>
      </c>
      <c r="H1636" s="3" t="s">
        <v>2013</v>
      </c>
      <c r="I1636" s="3" t="s">
        <v>2014</v>
      </c>
      <c r="J1636" s="3" t="s">
        <v>2015</v>
      </c>
      <c r="K1636" s="3" t="s">
        <v>24</v>
      </c>
      <c r="L1636" s="3">
        <v>8.0</v>
      </c>
      <c r="M1636" s="3" t="s">
        <v>30</v>
      </c>
      <c r="N1636" s="3" t="s">
        <v>2143</v>
      </c>
      <c r="O1636" s="3" t="s">
        <v>1012</v>
      </c>
      <c r="P1636" s="4">
        <v>22182.0</v>
      </c>
      <c r="Q1636" s="3" t="s">
        <v>110</v>
      </c>
      <c r="S1636" s="3" t="s">
        <v>34</v>
      </c>
    </row>
    <row r="1637">
      <c r="A1637" s="2">
        <v>42318.71487268519</v>
      </c>
      <c r="B1637" s="3">
        <v>44.0</v>
      </c>
      <c r="C1637" s="3" t="s">
        <v>19</v>
      </c>
      <c r="D1637" s="3">
        <v>67.0</v>
      </c>
      <c r="E1637" s="3" t="s">
        <v>271</v>
      </c>
      <c r="F1637" s="3">
        <v>9.0</v>
      </c>
      <c r="G1637" s="3">
        <v>8.0</v>
      </c>
      <c r="H1637" s="3" t="s">
        <v>2013</v>
      </c>
      <c r="I1637" s="3" t="s">
        <v>2014</v>
      </c>
      <c r="J1637" s="3" t="s">
        <v>2015</v>
      </c>
      <c r="K1637" s="3" t="s">
        <v>24</v>
      </c>
      <c r="L1637" s="3">
        <v>9.0</v>
      </c>
      <c r="M1637" s="3" t="s">
        <v>25</v>
      </c>
      <c r="N1637" s="3" t="s">
        <v>519</v>
      </c>
      <c r="O1637" s="3" t="s">
        <v>664</v>
      </c>
      <c r="P1637" s="4">
        <v>25127.0</v>
      </c>
      <c r="Q1637" s="3" t="s">
        <v>216</v>
      </c>
      <c r="S1637" s="3" t="s">
        <v>29</v>
      </c>
    </row>
    <row r="1638">
      <c r="A1638" s="2">
        <v>42318.71487268519</v>
      </c>
      <c r="B1638" s="3">
        <v>44.0</v>
      </c>
      <c r="C1638" s="3" t="s">
        <v>19</v>
      </c>
      <c r="D1638" s="3">
        <v>67.0</v>
      </c>
      <c r="E1638" s="3" t="s">
        <v>271</v>
      </c>
      <c r="F1638" s="3">
        <v>9.0</v>
      </c>
      <c r="G1638" s="3">
        <v>8.0</v>
      </c>
      <c r="H1638" s="3" t="s">
        <v>2013</v>
      </c>
      <c r="I1638" s="3" t="s">
        <v>2014</v>
      </c>
      <c r="J1638" s="3" t="s">
        <v>2015</v>
      </c>
      <c r="K1638" s="3" t="s">
        <v>24</v>
      </c>
      <c r="L1638" s="3">
        <v>10.0</v>
      </c>
      <c r="M1638" s="3" t="s">
        <v>30</v>
      </c>
      <c r="N1638" s="3" t="s">
        <v>2144</v>
      </c>
      <c r="O1638" s="3" t="s">
        <v>452</v>
      </c>
      <c r="P1638" s="4">
        <v>23130.0</v>
      </c>
      <c r="Q1638" s="3" t="s">
        <v>1955</v>
      </c>
      <c r="S1638" s="3" t="s">
        <v>34</v>
      </c>
    </row>
    <row r="1639">
      <c r="A1639" s="2">
        <v>42318.71487268519</v>
      </c>
      <c r="B1639" s="3">
        <v>44.0</v>
      </c>
      <c r="C1639" s="3" t="s">
        <v>19</v>
      </c>
      <c r="D1639" s="3">
        <v>67.0</v>
      </c>
      <c r="E1639" s="3" t="s">
        <v>271</v>
      </c>
      <c r="F1639" s="3">
        <v>9.0</v>
      </c>
      <c r="G1639" s="3">
        <v>8.0</v>
      </c>
      <c r="H1639" s="3" t="s">
        <v>2013</v>
      </c>
      <c r="I1639" s="3" t="s">
        <v>2014</v>
      </c>
      <c r="J1639" s="3" t="s">
        <v>2015</v>
      </c>
      <c r="K1639" s="3" t="s">
        <v>24</v>
      </c>
      <c r="L1639" s="3">
        <v>11.0</v>
      </c>
      <c r="M1639" s="3" t="s">
        <v>25</v>
      </c>
      <c r="N1639" s="3" t="s">
        <v>2145</v>
      </c>
      <c r="O1639" s="3" t="s">
        <v>359</v>
      </c>
      <c r="P1639" s="4">
        <v>26654.0</v>
      </c>
      <c r="Q1639" s="3" t="s">
        <v>216</v>
      </c>
      <c r="S1639" s="3" t="s">
        <v>29</v>
      </c>
    </row>
    <row r="1640">
      <c r="A1640" s="2">
        <v>42318.71487268519</v>
      </c>
      <c r="B1640" s="3">
        <v>44.0</v>
      </c>
      <c r="C1640" s="3" t="s">
        <v>19</v>
      </c>
      <c r="D1640" s="3">
        <v>67.0</v>
      </c>
      <c r="E1640" s="3" t="s">
        <v>271</v>
      </c>
      <c r="F1640" s="3">
        <v>9.0</v>
      </c>
      <c r="G1640" s="3">
        <v>8.0</v>
      </c>
      <c r="H1640" s="3" t="s">
        <v>2013</v>
      </c>
      <c r="I1640" s="3" t="s">
        <v>2014</v>
      </c>
      <c r="J1640" s="3" t="s">
        <v>2015</v>
      </c>
      <c r="K1640" s="3" t="s">
        <v>24</v>
      </c>
      <c r="L1640" s="3">
        <v>12.0</v>
      </c>
      <c r="M1640" s="3" t="s">
        <v>30</v>
      </c>
      <c r="N1640" s="3" t="s">
        <v>2146</v>
      </c>
      <c r="O1640" s="3" t="s">
        <v>2147</v>
      </c>
      <c r="P1640" s="4">
        <v>24566.0</v>
      </c>
      <c r="Q1640" s="3" t="s">
        <v>132</v>
      </c>
      <c r="S1640" s="3" t="s">
        <v>34</v>
      </c>
    </row>
    <row r="1641">
      <c r="A1641" s="2">
        <v>42318.71487268519</v>
      </c>
      <c r="B1641" s="3">
        <v>44.0</v>
      </c>
      <c r="C1641" s="3" t="s">
        <v>19</v>
      </c>
      <c r="D1641" s="3">
        <v>67.0</v>
      </c>
      <c r="E1641" s="3" t="s">
        <v>271</v>
      </c>
      <c r="F1641" s="3">
        <v>9.0</v>
      </c>
      <c r="G1641" s="3">
        <v>8.0</v>
      </c>
      <c r="H1641" s="3" t="s">
        <v>2013</v>
      </c>
      <c r="I1641" s="3" t="s">
        <v>2014</v>
      </c>
      <c r="J1641" s="3" t="s">
        <v>2015</v>
      </c>
      <c r="K1641" s="3" t="s">
        <v>24</v>
      </c>
      <c r="L1641" s="3">
        <v>13.0</v>
      </c>
      <c r="M1641" s="3" t="s">
        <v>25</v>
      </c>
      <c r="N1641" s="3" t="s">
        <v>2148</v>
      </c>
      <c r="O1641" s="3" t="s">
        <v>42</v>
      </c>
      <c r="P1641" s="4">
        <v>23692.0</v>
      </c>
      <c r="Q1641" s="3" t="s">
        <v>37</v>
      </c>
      <c r="S1641" s="3" t="s">
        <v>34</v>
      </c>
    </row>
    <row r="1642">
      <c r="A1642" s="2">
        <v>42318.71487268519</v>
      </c>
      <c r="B1642" s="3">
        <v>44.0</v>
      </c>
      <c r="C1642" s="3" t="s">
        <v>19</v>
      </c>
      <c r="D1642" s="3">
        <v>67.0</v>
      </c>
      <c r="E1642" s="3" t="s">
        <v>271</v>
      </c>
      <c r="F1642" s="3">
        <v>9.0</v>
      </c>
      <c r="G1642" s="3">
        <v>8.0</v>
      </c>
      <c r="H1642" s="3" t="s">
        <v>2013</v>
      </c>
      <c r="I1642" s="3" t="s">
        <v>2014</v>
      </c>
      <c r="J1642" s="3" t="s">
        <v>2015</v>
      </c>
      <c r="K1642" s="3" t="s">
        <v>24</v>
      </c>
      <c r="L1642" s="3">
        <v>14.0</v>
      </c>
      <c r="M1642" s="3" t="s">
        <v>30</v>
      </c>
      <c r="N1642" s="3" t="s">
        <v>1590</v>
      </c>
      <c r="O1642" s="3" t="s">
        <v>121</v>
      </c>
      <c r="P1642" s="4">
        <v>19421.0</v>
      </c>
      <c r="Q1642" s="3" t="s">
        <v>169</v>
      </c>
      <c r="S1642" s="3" t="s">
        <v>29</v>
      </c>
    </row>
    <row r="1643">
      <c r="A1643" s="2">
        <v>42318.71487268519</v>
      </c>
      <c r="B1643" s="3">
        <v>44.0</v>
      </c>
      <c r="C1643" s="3" t="s">
        <v>19</v>
      </c>
      <c r="D1643" s="3">
        <v>67.0</v>
      </c>
      <c r="E1643" s="3" t="s">
        <v>271</v>
      </c>
      <c r="F1643" s="3">
        <v>9.0</v>
      </c>
      <c r="G1643" s="3">
        <v>8.0</v>
      </c>
      <c r="H1643" s="3" t="s">
        <v>2013</v>
      </c>
      <c r="I1643" s="3" t="s">
        <v>2014</v>
      </c>
      <c r="J1643" s="3" t="s">
        <v>2015</v>
      </c>
      <c r="K1643" s="3" t="s">
        <v>24</v>
      </c>
      <c r="L1643" s="3">
        <v>15.0</v>
      </c>
      <c r="M1643" s="3" t="s">
        <v>25</v>
      </c>
      <c r="N1643" s="3" t="s">
        <v>2149</v>
      </c>
      <c r="O1643" s="3" t="s">
        <v>2150</v>
      </c>
      <c r="P1643" s="4">
        <v>20567.0</v>
      </c>
      <c r="Q1643" s="3" t="s">
        <v>37</v>
      </c>
      <c r="S1643" s="3" t="s">
        <v>34</v>
      </c>
    </row>
    <row r="1644">
      <c r="A1644" s="2">
        <v>42318.71487268519</v>
      </c>
      <c r="B1644" s="3">
        <v>44.0</v>
      </c>
      <c r="C1644" s="3" t="s">
        <v>19</v>
      </c>
      <c r="D1644" s="3">
        <v>67.0</v>
      </c>
      <c r="E1644" s="3" t="s">
        <v>271</v>
      </c>
      <c r="F1644" s="3">
        <v>9.0</v>
      </c>
      <c r="G1644" s="3">
        <v>8.0</v>
      </c>
      <c r="H1644" s="3" t="s">
        <v>2013</v>
      </c>
      <c r="I1644" s="3" t="s">
        <v>2014</v>
      </c>
      <c r="J1644" s="3" t="s">
        <v>2015</v>
      </c>
      <c r="K1644" s="3" t="s">
        <v>24</v>
      </c>
      <c r="L1644" s="3">
        <v>16.0</v>
      </c>
      <c r="M1644" s="3" t="s">
        <v>30</v>
      </c>
      <c r="N1644" s="3" t="s">
        <v>2151</v>
      </c>
      <c r="O1644" s="3" t="s">
        <v>171</v>
      </c>
      <c r="P1644" s="4">
        <v>19204.0</v>
      </c>
      <c r="Q1644" s="3" t="s">
        <v>1955</v>
      </c>
      <c r="S1644" s="3" t="s">
        <v>29</v>
      </c>
    </row>
    <row r="1645">
      <c r="A1645" s="2">
        <v>42318.71487268519</v>
      </c>
      <c r="B1645" s="3">
        <v>44.0</v>
      </c>
      <c r="C1645" s="3" t="s">
        <v>19</v>
      </c>
      <c r="D1645" s="3">
        <v>67.0</v>
      </c>
      <c r="E1645" s="3" t="s">
        <v>271</v>
      </c>
      <c r="F1645" s="3">
        <v>9.0</v>
      </c>
      <c r="G1645" s="3">
        <v>8.0</v>
      </c>
      <c r="H1645" s="3" t="s">
        <v>2013</v>
      </c>
      <c r="I1645" s="3" t="s">
        <v>2014</v>
      </c>
      <c r="J1645" s="3" t="s">
        <v>2015</v>
      </c>
      <c r="K1645" s="3" t="s">
        <v>24</v>
      </c>
      <c r="L1645" s="3">
        <v>17.0</v>
      </c>
      <c r="M1645" s="3" t="s">
        <v>25</v>
      </c>
      <c r="N1645" s="3" t="s">
        <v>2152</v>
      </c>
      <c r="O1645" s="3" t="s">
        <v>344</v>
      </c>
      <c r="P1645" s="4">
        <v>24814.0</v>
      </c>
      <c r="Q1645" s="3" t="s">
        <v>169</v>
      </c>
      <c r="S1645" s="3" t="s">
        <v>34</v>
      </c>
    </row>
    <row r="1646">
      <c r="A1646" s="2">
        <v>42318.71487268519</v>
      </c>
      <c r="B1646" s="3">
        <v>44.0</v>
      </c>
      <c r="C1646" s="3" t="s">
        <v>19</v>
      </c>
      <c r="D1646" s="3">
        <v>67.0</v>
      </c>
      <c r="E1646" s="3" t="s">
        <v>271</v>
      </c>
      <c r="F1646" s="3">
        <v>9.0</v>
      </c>
      <c r="G1646" s="3">
        <v>8.0</v>
      </c>
      <c r="H1646" s="3" t="s">
        <v>2013</v>
      </c>
      <c r="I1646" s="3" t="s">
        <v>2014</v>
      </c>
      <c r="J1646" s="3" t="s">
        <v>2015</v>
      </c>
      <c r="K1646" s="3" t="s">
        <v>24</v>
      </c>
      <c r="L1646" s="3">
        <v>18.0</v>
      </c>
      <c r="M1646" s="3" t="s">
        <v>30</v>
      </c>
      <c r="N1646" s="3" t="s">
        <v>2153</v>
      </c>
      <c r="O1646" s="3" t="s">
        <v>1651</v>
      </c>
      <c r="P1646" s="4">
        <v>21638.0</v>
      </c>
      <c r="Q1646" s="3" t="s">
        <v>189</v>
      </c>
      <c r="S1646" s="3" t="s">
        <v>34</v>
      </c>
    </row>
    <row r="1647">
      <c r="A1647" s="2">
        <v>42318.71487268519</v>
      </c>
      <c r="B1647" s="3">
        <v>44.0</v>
      </c>
      <c r="C1647" s="3" t="s">
        <v>19</v>
      </c>
      <c r="D1647" s="3">
        <v>67.0</v>
      </c>
      <c r="E1647" s="3" t="s">
        <v>271</v>
      </c>
      <c r="F1647" s="3">
        <v>9.0</v>
      </c>
      <c r="G1647" s="3">
        <v>8.0</v>
      </c>
      <c r="H1647" s="3" t="s">
        <v>2013</v>
      </c>
      <c r="I1647" s="3" t="s">
        <v>2014</v>
      </c>
      <c r="J1647" s="3" t="s">
        <v>2015</v>
      </c>
      <c r="K1647" s="3" t="s">
        <v>24</v>
      </c>
      <c r="L1647" s="3">
        <v>19.0</v>
      </c>
      <c r="M1647" s="3" t="s">
        <v>25</v>
      </c>
      <c r="N1647" s="3" t="s">
        <v>2154</v>
      </c>
      <c r="O1647" s="3" t="s">
        <v>218</v>
      </c>
      <c r="P1647" s="4">
        <v>18978.0</v>
      </c>
      <c r="Q1647" s="3" t="s">
        <v>105</v>
      </c>
      <c r="S1647" s="3" t="s">
        <v>34</v>
      </c>
    </row>
    <row r="1648">
      <c r="A1648" s="2">
        <v>42318.71487268519</v>
      </c>
      <c r="B1648" s="3">
        <v>44.0</v>
      </c>
      <c r="C1648" s="3" t="s">
        <v>19</v>
      </c>
      <c r="D1648" s="3">
        <v>67.0</v>
      </c>
      <c r="E1648" s="3" t="s">
        <v>271</v>
      </c>
      <c r="F1648" s="3">
        <v>9.0</v>
      </c>
      <c r="G1648" s="3">
        <v>8.0</v>
      </c>
      <c r="H1648" s="3" t="s">
        <v>2013</v>
      </c>
      <c r="I1648" s="3" t="s">
        <v>2014</v>
      </c>
      <c r="J1648" s="3" t="s">
        <v>2015</v>
      </c>
      <c r="K1648" s="3" t="s">
        <v>24</v>
      </c>
      <c r="L1648" s="3">
        <v>20.0</v>
      </c>
      <c r="M1648" s="3" t="s">
        <v>30</v>
      </c>
      <c r="N1648" s="3" t="s">
        <v>2155</v>
      </c>
      <c r="O1648" s="3" t="s">
        <v>158</v>
      </c>
      <c r="P1648" s="4">
        <v>23541.0</v>
      </c>
      <c r="Q1648" s="3" t="s">
        <v>52</v>
      </c>
      <c r="S1648" s="3" t="s">
        <v>34</v>
      </c>
    </row>
    <row r="1649">
      <c r="A1649" s="2">
        <v>42318.71487268519</v>
      </c>
      <c r="B1649" s="3">
        <v>44.0</v>
      </c>
      <c r="C1649" s="3" t="s">
        <v>19</v>
      </c>
      <c r="D1649" s="3">
        <v>67.0</v>
      </c>
      <c r="E1649" s="3" t="s">
        <v>271</v>
      </c>
      <c r="F1649" s="3">
        <v>9.0</v>
      </c>
      <c r="G1649" s="3">
        <v>8.0</v>
      </c>
      <c r="H1649" s="3" t="s">
        <v>2013</v>
      </c>
      <c r="I1649" s="3" t="s">
        <v>2014</v>
      </c>
      <c r="J1649" s="3" t="s">
        <v>2015</v>
      </c>
      <c r="K1649" s="3" t="s">
        <v>24</v>
      </c>
      <c r="L1649" s="3">
        <v>21.0</v>
      </c>
      <c r="M1649" s="3" t="s">
        <v>25</v>
      </c>
      <c r="N1649" s="3" t="s">
        <v>2156</v>
      </c>
      <c r="O1649" s="3" t="s">
        <v>1053</v>
      </c>
      <c r="P1649" s="4">
        <v>32480.0</v>
      </c>
      <c r="Q1649" s="3" t="s">
        <v>191</v>
      </c>
      <c r="S1649" s="3" t="s">
        <v>34</v>
      </c>
    </row>
    <row r="1650">
      <c r="A1650" s="2">
        <v>42318.71487268519</v>
      </c>
      <c r="B1650" s="3">
        <v>44.0</v>
      </c>
      <c r="C1650" s="3" t="s">
        <v>19</v>
      </c>
      <c r="D1650" s="3">
        <v>67.0</v>
      </c>
      <c r="E1650" s="3" t="s">
        <v>271</v>
      </c>
      <c r="F1650" s="3">
        <v>9.0</v>
      </c>
      <c r="G1650" s="3">
        <v>8.0</v>
      </c>
      <c r="H1650" s="3" t="s">
        <v>2013</v>
      </c>
      <c r="I1650" s="3" t="s">
        <v>2014</v>
      </c>
      <c r="J1650" s="3" t="s">
        <v>2015</v>
      </c>
      <c r="K1650" s="3" t="s">
        <v>24</v>
      </c>
      <c r="L1650" s="3">
        <v>22.0</v>
      </c>
      <c r="M1650" s="3" t="s">
        <v>30</v>
      </c>
      <c r="N1650" s="3" t="s">
        <v>2157</v>
      </c>
      <c r="O1650" s="3" t="s">
        <v>1443</v>
      </c>
      <c r="P1650" s="4">
        <v>19110.0</v>
      </c>
      <c r="Q1650" s="3" t="s">
        <v>49</v>
      </c>
      <c r="S1650" s="3" t="s">
        <v>29</v>
      </c>
    </row>
    <row r="1651">
      <c r="A1651" s="2">
        <v>42318.71487268519</v>
      </c>
      <c r="B1651" s="3">
        <v>44.0</v>
      </c>
      <c r="C1651" s="3" t="s">
        <v>19</v>
      </c>
      <c r="D1651" s="3">
        <v>67.0</v>
      </c>
      <c r="E1651" s="3" t="s">
        <v>271</v>
      </c>
      <c r="F1651" s="3">
        <v>9.0</v>
      </c>
      <c r="G1651" s="3">
        <v>8.0</v>
      </c>
      <c r="H1651" s="3" t="s">
        <v>2013</v>
      </c>
      <c r="I1651" s="3" t="s">
        <v>2014</v>
      </c>
      <c r="J1651" s="3" t="s">
        <v>2015</v>
      </c>
      <c r="K1651" s="3" t="s">
        <v>24</v>
      </c>
      <c r="L1651" s="3">
        <v>23.0</v>
      </c>
      <c r="M1651" s="3" t="s">
        <v>25</v>
      </c>
      <c r="N1651" s="3" t="s">
        <v>1343</v>
      </c>
      <c r="O1651" s="3" t="s">
        <v>69</v>
      </c>
      <c r="P1651" s="4">
        <v>22661.0</v>
      </c>
      <c r="Q1651" s="3" t="s">
        <v>33</v>
      </c>
      <c r="S1651" s="3" t="s">
        <v>34</v>
      </c>
    </row>
    <row r="1652">
      <c r="A1652" s="2">
        <v>42318.71487268519</v>
      </c>
      <c r="B1652" s="3">
        <v>44.0</v>
      </c>
      <c r="C1652" s="3" t="s">
        <v>19</v>
      </c>
      <c r="D1652" s="3">
        <v>67.0</v>
      </c>
      <c r="E1652" s="3" t="s">
        <v>271</v>
      </c>
      <c r="F1652" s="3">
        <v>9.0</v>
      </c>
      <c r="G1652" s="3">
        <v>8.0</v>
      </c>
      <c r="H1652" s="3" t="s">
        <v>2013</v>
      </c>
      <c r="I1652" s="3" t="s">
        <v>2014</v>
      </c>
      <c r="J1652" s="3" t="s">
        <v>2015</v>
      </c>
      <c r="K1652" s="3" t="s">
        <v>24</v>
      </c>
      <c r="L1652" s="3">
        <v>24.0</v>
      </c>
      <c r="M1652" s="3" t="s">
        <v>30</v>
      </c>
      <c r="N1652" s="3" t="s">
        <v>2158</v>
      </c>
      <c r="O1652" s="3" t="s">
        <v>1557</v>
      </c>
      <c r="P1652" s="4">
        <v>28048.0</v>
      </c>
      <c r="Q1652" s="3" t="s">
        <v>216</v>
      </c>
      <c r="S1652" s="3" t="s">
        <v>34</v>
      </c>
    </row>
    <row r="1653">
      <c r="A1653" s="2">
        <v>42318.71487268519</v>
      </c>
      <c r="B1653" s="3">
        <v>44.0</v>
      </c>
      <c r="C1653" s="3" t="s">
        <v>19</v>
      </c>
      <c r="D1653" s="3">
        <v>67.0</v>
      </c>
      <c r="E1653" s="3" t="s">
        <v>271</v>
      </c>
      <c r="F1653" s="3">
        <v>9.0</v>
      </c>
      <c r="G1653" s="3">
        <v>8.0</v>
      </c>
      <c r="H1653" s="3" t="s">
        <v>2013</v>
      </c>
      <c r="I1653" s="3" t="s">
        <v>2014</v>
      </c>
      <c r="J1653" s="3" t="s">
        <v>2015</v>
      </c>
      <c r="K1653" s="3" t="s">
        <v>24</v>
      </c>
      <c r="L1653" s="3">
        <v>25.0</v>
      </c>
      <c r="M1653" s="3" t="s">
        <v>25</v>
      </c>
      <c r="N1653" s="3" t="s">
        <v>559</v>
      </c>
      <c r="O1653" s="3" t="s">
        <v>2159</v>
      </c>
      <c r="P1653" s="4">
        <v>20525.0</v>
      </c>
      <c r="Q1653" s="3" t="s">
        <v>37</v>
      </c>
      <c r="S1653" s="3" t="s">
        <v>34</v>
      </c>
    </row>
    <row r="1654">
      <c r="A1654" s="2">
        <v>42318.71487268519</v>
      </c>
      <c r="B1654" s="3">
        <v>44.0</v>
      </c>
      <c r="C1654" s="3" t="s">
        <v>19</v>
      </c>
      <c r="D1654" s="3">
        <v>67.0</v>
      </c>
      <c r="E1654" s="3" t="s">
        <v>271</v>
      </c>
      <c r="F1654" s="3">
        <v>9.0</v>
      </c>
      <c r="G1654" s="3">
        <v>8.0</v>
      </c>
      <c r="H1654" s="3" t="s">
        <v>2013</v>
      </c>
      <c r="I1654" s="3" t="s">
        <v>2014</v>
      </c>
      <c r="J1654" s="3" t="s">
        <v>2015</v>
      </c>
      <c r="K1654" s="3" t="s">
        <v>24</v>
      </c>
      <c r="L1654" s="3">
        <v>26.0</v>
      </c>
      <c r="M1654" s="3" t="s">
        <v>30</v>
      </c>
      <c r="N1654" s="3" t="s">
        <v>2160</v>
      </c>
      <c r="O1654" s="3" t="s">
        <v>1407</v>
      </c>
      <c r="P1654" s="4">
        <v>26783.0</v>
      </c>
      <c r="Q1654" s="3" t="s">
        <v>132</v>
      </c>
      <c r="S1654" s="3" t="s">
        <v>34</v>
      </c>
    </row>
    <row r="1655">
      <c r="A1655" s="2">
        <v>42318.71487268519</v>
      </c>
      <c r="B1655" s="3">
        <v>44.0</v>
      </c>
      <c r="C1655" s="3" t="s">
        <v>19</v>
      </c>
      <c r="D1655" s="3">
        <v>67.0</v>
      </c>
      <c r="E1655" s="3" t="s">
        <v>271</v>
      </c>
      <c r="F1655" s="3">
        <v>9.0</v>
      </c>
      <c r="G1655" s="3">
        <v>8.0</v>
      </c>
      <c r="H1655" s="3" t="s">
        <v>2013</v>
      </c>
      <c r="I1655" s="3" t="s">
        <v>2014</v>
      </c>
      <c r="J1655" s="3" t="s">
        <v>2015</v>
      </c>
      <c r="K1655" s="3" t="s">
        <v>24</v>
      </c>
      <c r="L1655" s="3">
        <v>27.0</v>
      </c>
      <c r="M1655" s="3" t="s">
        <v>25</v>
      </c>
      <c r="N1655" s="3" t="s">
        <v>2161</v>
      </c>
      <c r="O1655" s="3" t="s">
        <v>613</v>
      </c>
      <c r="P1655" s="4">
        <v>25213.0</v>
      </c>
      <c r="Q1655" s="3" t="s">
        <v>352</v>
      </c>
      <c r="S1655" s="3" t="s">
        <v>29</v>
      </c>
    </row>
    <row r="1656">
      <c r="A1656" s="2">
        <v>42318.71487268519</v>
      </c>
      <c r="B1656" s="3">
        <v>44.0</v>
      </c>
      <c r="C1656" s="3" t="s">
        <v>19</v>
      </c>
      <c r="D1656" s="3">
        <v>67.0</v>
      </c>
      <c r="E1656" s="3" t="s">
        <v>271</v>
      </c>
      <c r="F1656" s="3">
        <v>9.0</v>
      </c>
      <c r="G1656" s="3">
        <v>8.0</v>
      </c>
      <c r="H1656" s="3" t="s">
        <v>2013</v>
      </c>
      <c r="I1656" s="3" t="s">
        <v>2014</v>
      </c>
      <c r="J1656" s="3" t="s">
        <v>2015</v>
      </c>
      <c r="K1656" s="3" t="s">
        <v>24</v>
      </c>
      <c r="L1656" s="3">
        <v>28.0</v>
      </c>
      <c r="M1656" s="3" t="s">
        <v>30</v>
      </c>
      <c r="N1656" s="3" t="s">
        <v>2162</v>
      </c>
      <c r="O1656" s="3" t="s">
        <v>905</v>
      </c>
      <c r="P1656" s="4">
        <v>24621.0</v>
      </c>
      <c r="Q1656" s="3" t="s">
        <v>216</v>
      </c>
      <c r="S1656" s="3" t="s">
        <v>34</v>
      </c>
    </row>
    <row r="1657">
      <c r="A1657" s="2">
        <v>42318.71487268519</v>
      </c>
      <c r="B1657" s="3">
        <v>44.0</v>
      </c>
      <c r="C1657" s="3" t="s">
        <v>19</v>
      </c>
      <c r="D1657" s="3">
        <v>67.0</v>
      </c>
      <c r="E1657" s="3" t="s">
        <v>271</v>
      </c>
      <c r="F1657" s="3">
        <v>9.0</v>
      </c>
      <c r="G1657" s="3">
        <v>8.0</v>
      </c>
      <c r="H1657" s="3" t="s">
        <v>2013</v>
      </c>
      <c r="I1657" s="3" t="s">
        <v>2014</v>
      </c>
      <c r="J1657" s="3" t="s">
        <v>2015</v>
      </c>
      <c r="K1657" s="3" t="s">
        <v>24</v>
      </c>
      <c r="L1657" s="3">
        <v>29.0</v>
      </c>
      <c r="M1657" s="3" t="s">
        <v>25</v>
      </c>
      <c r="N1657" s="3" t="s">
        <v>2163</v>
      </c>
      <c r="O1657" s="3" t="s">
        <v>359</v>
      </c>
      <c r="P1657" s="4">
        <v>24254.0</v>
      </c>
      <c r="Q1657" s="3" t="s">
        <v>216</v>
      </c>
      <c r="S1657" s="3" t="s">
        <v>34</v>
      </c>
    </row>
    <row r="1658">
      <c r="A1658" s="2">
        <v>42318.71487268519</v>
      </c>
      <c r="B1658" s="3">
        <v>44.0</v>
      </c>
      <c r="C1658" s="3" t="s">
        <v>19</v>
      </c>
      <c r="D1658" s="3">
        <v>67.0</v>
      </c>
      <c r="E1658" s="3" t="s">
        <v>271</v>
      </c>
      <c r="F1658" s="3">
        <v>9.0</v>
      </c>
      <c r="G1658" s="3">
        <v>8.0</v>
      </c>
      <c r="H1658" s="3" t="s">
        <v>2013</v>
      </c>
      <c r="I1658" s="3" t="s">
        <v>2014</v>
      </c>
      <c r="J1658" s="3" t="s">
        <v>2015</v>
      </c>
      <c r="K1658" s="3" t="s">
        <v>24</v>
      </c>
      <c r="L1658" s="3">
        <v>30.0</v>
      </c>
      <c r="M1658" s="3" t="s">
        <v>30</v>
      </c>
      <c r="N1658" s="3" t="s">
        <v>2164</v>
      </c>
      <c r="O1658" s="3" t="s">
        <v>336</v>
      </c>
      <c r="P1658" s="4">
        <v>24027.0</v>
      </c>
      <c r="Q1658" s="3" t="s">
        <v>110</v>
      </c>
      <c r="S1658" s="3" t="s">
        <v>34</v>
      </c>
    </row>
    <row r="1659">
      <c r="A1659" s="2">
        <v>42318.71487268519</v>
      </c>
      <c r="B1659" s="3">
        <v>44.0</v>
      </c>
      <c r="C1659" s="3" t="s">
        <v>19</v>
      </c>
      <c r="D1659" s="3">
        <v>67.0</v>
      </c>
      <c r="E1659" s="3" t="s">
        <v>271</v>
      </c>
      <c r="F1659" s="3">
        <v>9.0</v>
      </c>
      <c r="G1659" s="3">
        <v>8.0</v>
      </c>
      <c r="H1659" s="3" t="s">
        <v>2013</v>
      </c>
      <c r="I1659" s="3" t="s">
        <v>2014</v>
      </c>
      <c r="J1659" s="3" t="s">
        <v>2015</v>
      </c>
      <c r="K1659" s="3" t="s">
        <v>24</v>
      </c>
      <c r="L1659" s="3">
        <v>31.0</v>
      </c>
      <c r="M1659" s="3" t="s">
        <v>25</v>
      </c>
      <c r="N1659" s="3" t="s">
        <v>2165</v>
      </c>
      <c r="O1659" s="3" t="s">
        <v>240</v>
      </c>
      <c r="P1659" s="4">
        <v>18815.0</v>
      </c>
      <c r="Q1659" s="3" t="s">
        <v>49</v>
      </c>
      <c r="S1659" s="3" t="s">
        <v>34</v>
      </c>
    </row>
    <row r="1660">
      <c r="A1660" s="2">
        <v>42318.71487268519</v>
      </c>
      <c r="B1660" s="3">
        <v>44.0</v>
      </c>
      <c r="C1660" s="3" t="s">
        <v>19</v>
      </c>
      <c r="D1660" s="3">
        <v>67.0</v>
      </c>
      <c r="E1660" s="3" t="s">
        <v>271</v>
      </c>
      <c r="F1660" s="3">
        <v>9.0</v>
      </c>
      <c r="G1660" s="3">
        <v>8.0</v>
      </c>
      <c r="H1660" s="3" t="s">
        <v>2013</v>
      </c>
      <c r="I1660" s="3" t="s">
        <v>2014</v>
      </c>
      <c r="J1660" s="3" t="s">
        <v>2015</v>
      </c>
      <c r="K1660" s="3" t="s">
        <v>24</v>
      </c>
      <c r="L1660" s="3">
        <v>32.0</v>
      </c>
      <c r="M1660" s="3" t="s">
        <v>30</v>
      </c>
      <c r="N1660" s="3" t="s">
        <v>2166</v>
      </c>
      <c r="O1660" s="3" t="s">
        <v>850</v>
      </c>
      <c r="P1660" s="4">
        <v>34214.0</v>
      </c>
      <c r="Q1660" s="3" t="s">
        <v>191</v>
      </c>
      <c r="S1660" s="3" t="s">
        <v>34</v>
      </c>
    </row>
    <row r="1661">
      <c r="A1661" s="2">
        <v>42318.71487268519</v>
      </c>
      <c r="B1661" s="3">
        <v>44.0</v>
      </c>
      <c r="C1661" s="3" t="s">
        <v>19</v>
      </c>
      <c r="D1661" s="3">
        <v>67.0</v>
      </c>
      <c r="E1661" s="3" t="s">
        <v>271</v>
      </c>
      <c r="F1661" s="3">
        <v>9.0</v>
      </c>
      <c r="G1661" s="3">
        <v>8.0</v>
      </c>
      <c r="H1661" s="3" t="s">
        <v>2013</v>
      </c>
      <c r="I1661" s="3" t="s">
        <v>2014</v>
      </c>
      <c r="J1661" s="3" t="s">
        <v>2015</v>
      </c>
      <c r="K1661" s="3" t="s">
        <v>24</v>
      </c>
      <c r="L1661" s="3">
        <v>33.0</v>
      </c>
      <c r="M1661" s="3" t="s">
        <v>25</v>
      </c>
      <c r="N1661" s="3" t="s">
        <v>2167</v>
      </c>
      <c r="O1661" s="3" t="s">
        <v>48</v>
      </c>
      <c r="P1661" s="4">
        <v>23822.0</v>
      </c>
      <c r="Q1661" s="3" t="s">
        <v>169</v>
      </c>
      <c r="S1661" s="3" t="s">
        <v>34</v>
      </c>
    </row>
    <row r="1662">
      <c r="A1662" s="2">
        <v>42318.71487268519</v>
      </c>
      <c r="B1662" s="3">
        <v>44.0</v>
      </c>
      <c r="C1662" s="3" t="s">
        <v>19</v>
      </c>
      <c r="D1662" s="3">
        <v>67.0</v>
      </c>
      <c r="E1662" s="3" t="s">
        <v>271</v>
      </c>
      <c r="F1662" s="3">
        <v>9.0</v>
      </c>
      <c r="G1662" s="3">
        <v>8.0</v>
      </c>
      <c r="H1662" s="3" t="s">
        <v>2013</v>
      </c>
      <c r="I1662" s="3" t="s">
        <v>2014</v>
      </c>
      <c r="J1662" s="3" t="s">
        <v>2015</v>
      </c>
      <c r="K1662" s="3" t="s">
        <v>24</v>
      </c>
      <c r="L1662" s="3">
        <v>34.0</v>
      </c>
      <c r="M1662" s="3" t="s">
        <v>30</v>
      </c>
      <c r="N1662" s="3" t="s">
        <v>2168</v>
      </c>
      <c r="O1662" s="3" t="s">
        <v>342</v>
      </c>
      <c r="P1662" s="4">
        <v>26938.0</v>
      </c>
      <c r="Q1662" s="3" t="s">
        <v>418</v>
      </c>
      <c r="R1662" s="3" t="s">
        <v>1125</v>
      </c>
      <c r="S1662" s="3" t="s">
        <v>34</v>
      </c>
    </row>
    <row r="1663">
      <c r="A1663" s="2">
        <v>42318.71487268519</v>
      </c>
      <c r="B1663" s="3">
        <v>44.0</v>
      </c>
      <c r="C1663" s="3" t="s">
        <v>19</v>
      </c>
      <c r="D1663" s="3">
        <v>67.0</v>
      </c>
      <c r="E1663" s="3" t="s">
        <v>271</v>
      </c>
      <c r="F1663" s="3">
        <v>9.0</v>
      </c>
      <c r="G1663" s="3">
        <v>8.0</v>
      </c>
      <c r="H1663" s="3" t="s">
        <v>2013</v>
      </c>
      <c r="I1663" s="3" t="s">
        <v>2014</v>
      </c>
      <c r="J1663" s="3" t="s">
        <v>2015</v>
      </c>
      <c r="K1663" s="3" t="s">
        <v>24</v>
      </c>
      <c r="L1663" s="3">
        <v>35.0</v>
      </c>
      <c r="M1663" s="3" t="s">
        <v>25</v>
      </c>
      <c r="N1663" s="3" t="s">
        <v>2169</v>
      </c>
      <c r="O1663" s="3" t="s">
        <v>628</v>
      </c>
      <c r="P1663" s="4">
        <v>17270.0</v>
      </c>
      <c r="Q1663" s="3" t="s">
        <v>209</v>
      </c>
      <c r="S1663" s="3" t="s">
        <v>34</v>
      </c>
    </row>
    <row r="1664">
      <c r="A1664" s="2">
        <v>42318.71487268519</v>
      </c>
      <c r="B1664" s="3">
        <v>44.0</v>
      </c>
      <c r="C1664" s="3" t="s">
        <v>19</v>
      </c>
      <c r="D1664" s="3">
        <v>68.0</v>
      </c>
      <c r="E1664" s="3" t="s">
        <v>330</v>
      </c>
      <c r="F1664" s="3">
        <v>9.0</v>
      </c>
      <c r="G1664" s="3">
        <v>8.0</v>
      </c>
      <c r="H1664" s="3" t="s">
        <v>2013</v>
      </c>
      <c r="I1664" s="3" t="s">
        <v>2014</v>
      </c>
      <c r="J1664" s="3" t="s">
        <v>2015</v>
      </c>
      <c r="K1664" s="3" t="s">
        <v>24</v>
      </c>
      <c r="L1664" s="3">
        <v>1.0</v>
      </c>
      <c r="M1664" s="3" t="s">
        <v>25</v>
      </c>
      <c r="N1664" s="3" t="s">
        <v>2170</v>
      </c>
      <c r="O1664" s="3" t="s">
        <v>109</v>
      </c>
      <c r="P1664" s="4">
        <v>24500.0</v>
      </c>
      <c r="Q1664" s="3" t="s">
        <v>205</v>
      </c>
      <c r="R1664" s="3" t="s">
        <v>2171</v>
      </c>
      <c r="S1664" s="3" t="s">
        <v>34</v>
      </c>
    </row>
    <row r="1665">
      <c r="A1665" s="2">
        <v>42318.71487268519</v>
      </c>
      <c r="B1665" s="3">
        <v>44.0</v>
      </c>
      <c r="C1665" s="3" t="s">
        <v>19</v>
      </c>
      <c r="D1665" s="3">
        <v>68.0</v>
      </c>
      <c r="E1665" s="3" t="s">
        <v>330</v>
      </c>
      <c r="F1665" s="3">
        <v>9.0</v>
      </c>
      <c r="G1665" s="3">
        <v>8.0</v>
      </c>
      <c r="H1665" s="3" t="s">
        <v>2013</v>
      </c>
      <c r="I1665" s="3" t="s">
        <v>2014</v>
      </c>
      <c r="J1665" s="3" t="s">
        <v>2015</v>
      </c>
      <c r="K1665" s="3" t="s">
        <v>24</v>
      </c>
      <c r="L1665" s="3">
        <v>2.0</v>
      </c>
      <c r="M1665" s="3" t="s">
        <v>30</v>
      </c>
      <c r="N1665" s="3" t="s">
        <v>2172</v>
      </c>
      <c r="O1665" s="3" t="s">
        <v>307</v>
      </c>
      <c r="P1665" s="4">
        <v>22130.0</v>
      </c>
      <c r="Q1665" s="3" t="s">
        <v>228</v>
      </c>
      <c r="S1665" s="3" t="s">
        <v>34</v>
      </c>
    </row>
    <row r="1666">
      <c r="A1666" s="2">
        <v>42318.71487268519</v>
      </c>
      <c r="B1666" s="3">
        <v>44.0</v>
      </c>
      <c r="C1666" s="3" t="s">
        <v>19</v>
      </c>
      <c r="D1666" s="3">
        <v>68.0</v>
      </c>
      <c r="E1666" s="3" t="s">
        <v>330</v>
      </c>
      <c r="F1666" s="3">
        <v>9.0</v>
      </c>
      <c r="G1666" s="3">
        <v>8.0</v>
      </c>
      <c r="H1666" s="3" t="s">
        <v>2013</v>
      </c>
      <c r="I1666" s="3" t="s">
        <v>2014</v>
      </c>
      <c r="J1666" s="3" t="s">
        <v>2015</v>
      </c>
      <c r="K1666" s="3" t="s">
        <v>24</v>
      </c>
      <c r="L1666" s="3">
        <v>3.0</v>
      </c>
      <c r="M1666" s="3" t="s">
        <v>25</v>
      </c>
      <c r="N1666" s="3" t="s">
        <v>2173</v>
      </c>
      <c r="O1666" s="3" t="s">
        <v>275</v>
      </c>
      <c r="P1666" s="4">
        <v>21340.0</v>
      </c>
      <c r="Q1666" s="3" t="s">
        <v>33</v>
      </c>
      <c r="S1666" s="3" t="s">
        <v>29</v>
      </c>
    </row>
    <row r="1667">
      <c r="A1667" s="2">
        <v>42318.71487268519</v>
      </c>
      <c r="B1667" s="3">
        <v>44.0</v>
      </c>
      <c r="C1667" s="3" t="s">
        <v>19</v>
      </c>
      <c r="D1667" s="3">
        <v>68.0</v>
      </c>
      <c r="E1667" s="3" t="s">
        <v>330</v>
      </c>
      <c r="F1667" s="3">
        <v>9.0</v>
      </c>
      <c r="G1667" s="3">
        <v>8.0</v>
      </c>
      <c r="H1667" s="3" t="s">
        <v>2013</v>
      </c>
      <c r="I1667" s="3" t="s">
        <v>2014</v>
      </c>
      <c r="J1667" s="3" t="s">
        <v>2015</v>
      </c>
      <c r="K1667" s="3" t="s">
        <v>24</v>
      </c>
      <c r="L1667" s="3">
        <v>4.0</v>
      </c>
      <c r="M1667" s="3" t="s">
        <v>30</v>
      </c>
      <c r="N1667" s="3" t="s">
        <v>2174</v>
      </c>
      <c r="O1667" s="3" t="s">
        <v>336</v>
      </c>
      <c r="P1667" s="4">
        <v>24274.0</v>
      </c>
      <c r="Q1667" s="3" t="s">
        <v>189</v>
      </c>
      <c r="S1667" s="3" t="s">
        <v>34</v>
      </c>
    </row>
    <row r="1668">
      <c r="A1668" s="2">
        <v>42318.71487268519</v>
      </c>
      <c r="B1668" s="3">
        <v>44.0</v>
      </c>
      <c r="C1668" s="3" t="s">
        <v>19</v>
      </c>
      <c r="D1668" s="3">
        <v>68.0</v>
      </c>
      <c r="E1668" s="3" t="s">
        <v>330</v>
      </c>
      <c r="F1668" s="3">
        <v>9.0</v>
      </c>
      <c r="G1668" s="3">
        <v>8.0</v>
      </c>
      <c r="H1668" s="3" t="s">
        <v>2013</v>
      </c>
      <c r="I1668" s="3" t="s">
        <v>2014</v>
      </c>
      <c r="J1668" s="3" t="s">
        <v>2015</v>
      </c>
      <c r="K1668" s="3" t="s">
        <v>24</v>
      </c>
      <c r="L1668" s="3">
        <v>5.0</v>
      </c>
      <c r="M1668" s="3" t="s">
        <v>25</v>
      </c>
      <c r="N1668" s="3" t="s">
        <v>2175</v>
      </c>
      <c r="O1668" s="3" t="s">
        <v>753</v>
      </c>
      <c r="P1668" s="4">
        <v>22295.0</v>
      </c>
      <c r="Q1668" s="3" t="s">
        <v>169</v>
      </c>
      <c r="S1668" s="3" t="s">
        <v>34</v>
      </c>
    </row>
    <row r="1669">
      <c r="A1669" s="2">
        <v>42318.71487268519</v>
      </c>
      <c r="B1669" s="3">
        <v>44.0</v>
      </c>
      <c r="C1669" s="3" t="s">
        <v>19</v>
      </c>
      <c r="D1669" s="3">
        <v>68.0</v>
      </c>
      <c r="E1669" s="3" t="s">
        <v>330</v>
      </c>
      <c r="F1669" s="3">
        <v>9.0</v>
      </c>
      <c r="G1669" s="3">
        <v>8.0</v>
      </c>
      <c r="H1669" s="3" t="s">
        <v>2013</v>
      </c>
      <c r="I1669" s="3" t="s">
        <v>2014</v>
      </c>
      <c r="J1669" s="3" t="s">
        <v>2015</v>
      </c>
      <c r="K1669" s="3" t="s">
        <v>24</v>
      </c>
      <c r="L1669" s="3">
        <v>6.0</v>
      </c>
      <c r="M1669" s="3" t="s">
        <v>30</v>
      </c>
      <c r="N1669" s="3" t="s">
        <v>2176</v>
      </c>
      <c r="O1669" s="3" t="s">
        <v>2177</v>
      </c>
      <c r="P1669" s="4">
        <v>28778.0</v>
      </c>
      <c r="Q1669" s="3" t="s">
        <v>418</v>
      </c>
      <c r="S1669" s="3" t="s">
        <v>29</v>
      </c>
    </row>
    <row r="1670">
      <c r="A1670" s="2">
        <v>42318.71487268519</v>
      </c>
      <c r="B1670" s="3">
        <v>44.0</v>
      </c>
      <c r="C1670" s="3" t="s">
        <v>19</v>
      </c>
      <c r="D1670" s="3">
        <v>68.0</v>
      </c>
      <c r="E1670" s="3" t="s">
        <v>330</v>
      </c>
      <c r="F1670" s="3">
        <v>9.0</v>
      </c>
      <c r="G1670" s="3">
        <v>8.0</v>
      </c>
      <c r="H1670" s="3" t="s">
        <v>2013</v>
      </c>
      <c r="I1670" s="3" t="s">
        <v>2014</v>
      </c>
      <c r="J1670" s="3" t="s">
        <v>2015</v>
      </c>
      <c r="K1670" s="3" t="s">
        <v>24</v>
      </c>
      <c r="L1670" s="3">
        <v>7.0</v>
      </c>
      <c r="M1670" s="3" t="s">
        <v>25</v>
      </c>
      <c r="N1670" s="3" t="s">
        <v>2178</v>
      </c>
      <c r="O1670" s="3" t="s">
        <v>59</v>
      </c>
      <c r="P1670" s="4">
        <v>17901.0</v>
      </c>
      <c r="Q1670" s="3" t="s">
        <v>105</v>
      </c>
      <c r="S1670" s="3" t="s">
        <v>29</v>
      </c>
    </row>
    <row r="1671">
      <c r="A1671" s="2">
        <v>42318.71487268519</v>
      </c>
      <c r="B1671" s="3">
        <v>44.0</v>
      </c>
      <c r="C1671" s="3" t="s">
        <v>19</v>
      </c>
      <c r="D1671" s="3">
        <v>68.0</v>
      </c>
      <c r="E1671" s="3" t="s">
        <v>330</v>
      </c>
      <c r="F1671" s="3">
        <v>9.0</v>
      </c>
      <c r="G1671" s="3">
        <v>8.0</v>
      </c>
      <c r="H1671" s="3" t="s">
        <v>2013</v>
      </c>
      <c r="I1671" s="3" t="s">
        <v>2014</v>
      </c>
      <c r="J1671" s="3" t="s">
        <v>2015</v>
      </c>
      <c r="K1671" s="3" t="s">
        <v>24</v>
      </c>
      <c r="L1671" s="3">
        <v>8.0</v>
      </c>
      <c r="M1671" s="3" t="s">
        <v>30</v>
      </c>
      <c r="N1671" s="3" t="s">
        <v>1123</v>
      </c>
      <c r="O1671" s="3" t="s">
        <v>2179</v>
      </c>
      <c r="P1671" s="4">
        <v>25632.0</v>
      </c>
      <c r="Q1671" s="3" t="s">
        <v>712</v>
      </c>
      <c r="S1671" s="3" t="s">
        <v>34</v>
      </c>
    </row>
    <row r="1672">
      <c r="A1672" s="2">
        <v>42318.71487268519</v>
      </c>
      <c r="B1672" s="3">
        <v>44.0</v>
      </c>
      <c r="C1672" s="3" t="s">
        <v>19</v>
      </c>
      <c r="D1672" s="3">
        <v>68.0</v>
      </c>
      <c r="E1672" s="3" t="s">
        <v>330</v>
      </c>
      <c r="F1672" s="3">
        <v>9.0</v>
      </c>
      <c r="G1672" s="3">
        <v>8.0</v>
      </c>
      <c r="H1672" s="3" t="s">
        <v>2013</v>
      </c>
      <c r="I1672" s="3" t="s">
        <v>2014</v>
      </c>
      <c r="J1672" s="3" t="s">
        <v>2015</v>
      </c>
      <c r="K1672" s="3" t="s">
        <v>24</v>
      </c>
      <c r="L1672" s="3">
        <v>9.0</v>
      </c>
      <c r="M1672" s="3" t="s">
        <v>25</v>
      </c>
      <c r="N1672" s="3" t="s">
        <v>2180</v>
      </c>
      <c r="O1672" s="3" t="s">
        <v>359</v>
      </c>
      <c r="P1672" s="4">
        <v>24409.0</v>
      </c>
      <c r="Q1672" s="3" t="s">
        <v>33</v>
      </c>
      <c r="S1672" s="3" t="s">
        <v>34</v>
      </c>
    </row>
    <row r="1673">
      <c r="A1673" s="2">
        <v>42318.71487268519</v>
      </c>
      <c r="B1673" s="3">
        <v>44.0</v>
      </c>
      <c r="C1673" s="3" t="s">
        <v>19</v>
      </c>
      <c r="D1673" s="3">
        <v>68.0</v>
      </c>
      <c r="E1673" s="3" t="s">
        <v>330</v>
      </c>
      <c r="F1673" s="3">
        <v>9.0</v>
      </c>
      <c r="G1673" s="3">
        <v>8.0</v>
      </c>
      <c r="H1673" s="3" t="s">
        <v>2013</v>
      </c>
      <c r="I1673" s="3" t="s">
        <v>2014</v>
      </c>
      <c r="J1673" s="3" t="s">
        <v>2015</v>
      </c>
      <c r="K1673" s="3" t="s">
        <v>24</v>
      </c>
      <c r="L1673" s="3">
        <v>10.0</v>
      </c>
      <c r="M1673" s="3" t="s">
        <v>30</v>
      </c>
      <c r="N1673" s="3" t="s">
        <v>1052</v>
      </c>
      <c r="O1673" s="3" t="s">
        <v>235</v>
      </c>
      <c r="P1673" s="4">
        <v>18663.0</v>
      </c>
      <c r="Q1673" s="3" t="s">
        <v>60</v>
      </c>
      <c r="S1673" s="3" t="s">
        <v>29</v>
      </c>
    </row>
    <row r="1674">
      <c r="A1674" s="2">
        <v>42318.71487268519</v>
      </c>
      <c r="B1674" s="3">
        <v>44.0</v>
      </c>
      <c r="C1674" s="3" t="s">
        <v>19</v>
      </c>
      <c r="D1674" s="3">
        <v>68.0</v>
      </c>
      <c r="E1674" s="3" t="s">
        <v>330</v>
      </c>
      <c r="F1674" s="3">
        <v>9.0</v>
      </c>
      <c r="G1674" s="3">
        <v>8.0</v>
      </c>
      <c r="H1674" s="3" t="s">
        <v>2013</v>
      </c>
      <c r="I1674" s="3" t="s">
        <v>2014</v>
      </c>
      <c r="J1674" s="3" t="s">
        <v>2015</v>
      </c>
      <c r="K1674" s="3" t="s">
        <v>24</v>
      </c>
      <c r="L1674" s="3">
        <v>11.0</v>
      </c>
      <c r="M1674" s="3" t="s">
        <v>25</v>
      </c>
      <c r="N1674" s="3" t="s">
        <v>1981</v>
      </c>
      <c r="O1674" s="3" t="s">
        <v>168</v>
      </c>
      <c r="P1674" s="4">
        <v>20116.0</v>
      </c>
      <c r="Q1674" s="3" t="s">
        <v>189</v>
      </c>
      <c r="S1674" s="3" t="s">
        <v>34</v>
      </c>
    </row>
    <row r="1675">
      <c r="A1675" s="2">
        <v>42318.71487268519</v>
      </c>
      <c r="B1675" s="3">
        <v>44.0</v>
      </c>
      <c r="C1675" s="3" t="s">
        <v>19</v>
      </c>
      <c r="D1675" s="3">
        <v>68.0</v>
      </c>
      <c r="E1675" s="3" t="s">
        <v>330</v>
      </c>
      <c r="F1675" s="3">
        <v>9.0</v>
      </c>
      <c r="G1675" s="3">
        <v>8.0</v>
      </c>
      <c r="H1675" s="3" t="s">
        <v>2013</v>
      </c>
      <c r="I1675" s="3" t="s">
        <v>2014</v>
      </c>
      <c r="J1675" s="3" t="s">
        <v>2015</v>
      </c>
      <c r="K1675" s="3" t="s">
        <v>24</v>
      </c>
      <c r="L1675" s="3">
        <v>12.0</v>
      </c>
      <c r="M1675" s="3" t="s">
        <v>30</v>
      </c>
      <c r="N1675" s="3" t="s">
        <v>2181</v>
      </c>
      <c r="O1675" s="3" t="s">
        <v>171</v>
      </c>
      <c r="P1675" s="4">
        <v>21489.0</v>
      </c>
      <c r="Q1675" s="3" t="s">
        <v>37</v>
      </c>
      <c r="S1675" s="3" t="s">
        <v>29</v>
      </c>
    </row>
    <row r="1676">
      <c r="A1676" s="2">
        <v>42318.71487268519</v>
      </c>
      <c r="B1676" s="3">
        <v>44.0</v>
      </c>
      <c r="C1676" s="3" t="s">
        <v>19</v>
      </c>
      <c r="D1676" s="3">
        <v>68.0</v>
      </c>
      <c r="E1676" s="3" t="s">
        <v>330</v>
      </c>
      <c r="F1676" s="3">
        <v>9.0</v>
      </c>
      <c r="G1676" s="3">
        <v>8.0</v>
      </c>
      <c r="H1676" s="3" t="s">
        <v>2013</v>
      </c>
      <c r="I1676" s="3" t="s">
        <v>2014</v>
      </c>
      <c r="J1676" s="3" t="s">
        <v>2015</v>
      </c>
      <c r="K1676" s="3" t="s">
        <v>24</v>
      </c>
      <c r="L1676" s="3">
        <v>13.0</v>
      </c>
      <c r="M1676" s="3" t="s">
        <v>25</v>
      </c>
      <c r="N1676" s="3" t="s">
        <v>2182</v>
      </c>
      <c r="O1676" s="3" t="s">
        <v>281</v>
      </c>
      <c r="P1676" s="4">
        <v>21691.0</v>
      </c>
      <c r="Q1676" s="3" t="s">
        <v>418</v>
      </c>
      <c r="S1676" s="3" t="s">
        <v>34</v>
      </c>
    </row>
    <row r="1677">
      <c r="A1677" s="2">
        <v>42318.71487268519</v>
      </c>
      <c r="B1677" s="3">
        <v>44.0</v>
      </c>
      <c r="C1677" s="3" t="s">
        <v>19</v>
      </c>
      <c r="D1677" s="3">
        <v>68.0</v>
      </c>
      <c r="E1677" s="3" t="s">
        <v>330</v>
      </c>
      <c r="F1677" s="3">
        <v>9.0</v>
      </c>
      <c r="G1677" s="3">
        <v>8.0</v>
      </c>
      <c r="H1677" s="3" t="s">
        <v>2013</v>
      </c>
      <c r="I1677" s="3" t="s">
        <v>2014</v>
      </c>
      <c r="J1677" s="3" t="s">
        <v>2015</v>
      </c>
      <c r="K1677" s="3" t="s">
        <v>24</v>
      </c>
      <c r="L1677" s="3">
        <v>14.0</v>
      </c>
      <c r="M1677" s="3" t="s">
        <v>30</v>
      </c>
      <c r="N1677" s="3" t="s">
        <v>2183</v>
      </c>
      <c r="O1677" s="3" t="s">
        <v>769</v>
      </c>
      <c r="P1677" s="4">
        <v>24797.0</v>
      </c>
      <c r="Q1677" s="3" t="s">
        <v>418</v>
      </c>
      <c r="S1677" s="3" t="s">
        <v>34</v>
      </c>
    </row>
    <row r="1678">
      <c r="A1678" s="2">
        <v>42318.71487268519</v>
      </c>
      <c r="B1678" s="3">
        <v>44.0</v>
      </c>
      <c r="C1678" s="3" t="s">
        <v>19</v>
      </c>
      <c r="D1678" s="3">
        <v>68.0</v>
      </c>
      <c r="E1678" s="3" t="s">
        <v>330</v>
      </c>
      <c r="F1678" s="3">
        <v>9.0</v>
      </c>
      <c r="G1678" s="3">
        <v>8.0</v>
      </c>
      <c r="H1678" s="3" t="s">
        <v>2013</v>
      </c>
      <c r="I1678" s="3" t="s">
        <v>2014</v>
      </c>
      <c r="J1678" s="3" t="s">
        <v>2015</v>
      </c>
      <c r="K1678" s="3" t="s">
        <v>24</v>
      </c>
      <c r="L1678" s="3">
        <v>15.0</v>
      </c>
      <c r="M1678" s="3" t="s">
        <v>25</v>
      </c>
      <c r="N1678" s="3" t="s">
        <v>1442</v>
      </c>
      <c r="O1678" s="3" t="s">
        <v>297</v>
      </c>
      <c r="P1678" s="4">
        <v>21885.0</v>
      </c>
      <c r="Q1678" s="3" t="s">
        <v>46</v>
      </c>
      <c r="S1678" s="3" t="s">
        <v>34</v>
      </c>
    </row>
    <row r="1679">
      <c r="A1679" s="2">
        <v>42318.71487268519</v>
      </c>
      <c r="B1679" s="3">
        <v>44.0</v>
      </c>
      <c r="C1679" s="3" t="s">
        <v>19</v>
      </c>
      <c r="D1679" s="3">
        <v>68.0</v>
      </c>
      <c r="E1679" s="3" t="s">
        <v>330</v>
      </c>
      <c r="F1679" s="3">
        <v>9.0</v>
      </c>
      <c r="G1679" s="3">
        <v>8.0</v>
      </c>
      <c r="H1679" s="3" t="s">
        <v>2013</v>
      </c>
      <c r="I1679" s="3" t="s">
        <v>2014</v>
      </c>
      <c r="J1679" s="3" t="s">
        <v>2015</v>
      </c>
      <c r="K1679" s="3" t="s">
        <v>24</v>
      </c>
      <c r="L1679" s="3">
        <v>16.0</v>
      </c>
      <c r="M1679" s="3" t="s">
        <v>30</v>
      </c>
      <c r="N1679" s="3" t="s">
        <v>1597</v>
      </c>
      <c r="O1679" s="3" t="s">
        <v>63</v>
      </c>
      <c r="P1679" s="4">
        <v>26119.0</v>
      </c>
      <c r="Q1679" s="3" t="s">
        <v>216</v>
      </c>
      <c r="S1679" s="3" t="s">
        <v>34</v>
      </c>
    </row>
    <row r="1680">
      <c r="A1680" s="2">
        <v>42318.71487268519</v>
      </c>
      <c r="B1680" s="3">
        <v>44.0</v>
      </c>
      <c r="C1680" s="3" t="s">
        <v>19</v>
      </c>
      <c r="D1680" s="3">
        <v>68.0</v>
      </c>
      <c r="E1680" s="3" t="s">
        <v>330</v>
      </c>
      <c r="F1680" s="3">
        <v>9.0</v>
      </c>
      <c r="G1680" s="3">
        <v>8.0</v>
      </c>
      <c r="H1680" s="3" t="s">
        <v>2013</v>
      </c>
      <c r="I1680" s="3" t="s">
        <v>2014</v>
      </c>
      <c r="J1680" s="3" t="s">
        <v>2015</v>
      </c>
      <c r="K1680" s="3" t="s">
        <v>24</v>
      </c>
      <c r="L1680" s="3">
        <v>17.0</v>
      </c>
      <c r="M1680" s="3" t="s">
        <v>25</v>
      </c>
      <c r="N1680" s="3" t="s">
        <v>2157</v>
      </c>
      <c r="O1680" s="3" t="s">
        <v>862</v>
      </c>
      <c r="P1680" s="4">
        <v>30195.0</v>
      </c>
      <c r="Q1680" s="3" t="s">
        <v>216</v>
      </c>
      <c r="S1680" s="3" t="s">
        <v>34</v>
      </c>
    </row>
    <row r="1681">
      <c r="A1681" s="2">
        <v>42318.71487268519</v>
      </c>
      <c r="B1681" s="3">
        <v>44.0</v>
      </c>
      <c r="C1681" s="3" t="s">
        <v>19</v>
      </c>
      <c r="D1681" s="3">
        <v>68.0</v>
      </c>
      <c r="E1681" s="3" t="s">
        <v>330</v>
      </c>
      <c r="F1681" s="3">
        <v>9.0</v>
      </c>
      <c r="G1681" s="3">
        <v>8.0</v>
      </c>
      <c r="H1681" s="3" t="s">
        <v>2013</v>
      </c>
      <c r="I1681" s="3" t="s">
        <v>2014</v>
      </c>
      <c r="J1681" s="3" t="s">
        <v>2015</v>
      </c>
      <c r="K1681" s="3" t="s">
        <v>24</v>
      </c>
      <c r="L1681" s="3">
        <v>18.0</v>
      </c>
      <c r="M1681" s="3" t="s">
        <v>30</v>
      </c>
      <c r="N1681" s="3" t="s">
        <v>2184</v>
      </c>
      <c r="O1681" s="3" t="s">
        <v>81</v>
      </c>
      <c r="P1681" s="4">
        <v>20933.0</v>
      </c>
      <c r="Q1681" s="3" t="s">
        <v>228</v>
      </c>
      <c r="S1681" s="3" t="s">
        <v>34</v>
      </c>
    </row>
    <row r="1682">
      <c r="A1682" s="2">
        <v>42318.71487268519</v>
      </c>
      <c r="B1682" s="3">
        <v>44.0</v>
      </c>
      <c r="C1682" s="3" t="s">
        <v>19</v>
      </c>
      <c r="D1682" s="3">
        <v>68.0</v>
      </c>
      <c r="E1682" s="3" t="s">
        <v>330</v>
      </c>
      <c r="F1682" s="3">
        <v>9.0</v>
      </c>
      <c r="G1682" s="3">
        <v>8.0</v>
      </c>
      <c r="H1682" s="3" t="s">
        <v>2013</v>
      </c>
      <c r="I1682" s="3" t="s">
        <v>2014</v>
      </c>
      <c r="J1682" s="3" t="s">
        <v>2015</v>
      </c>
      <c r="K1682" s="3" t="s">
        <v>24</v>
      </c>
      <c r="L1682" s="3">
        <v>19.0</v>
      </c>
      <c r="M1682" s="3" t="s">
        <v>25</v>
      </c>
      <c r="N1682" s="3" t="s">
        <v>2185</v>
      </c>
      <c r="O1682" s="3" t="s">
        <v>523</v>
      </c>
      <c r="P1682" s="4">
        <v>25002.0</v>
      </c>
      <c r="Q1682" s="3" t="s">
        <v>55</v>
      </c>
      <c r="S1682" s="3" t="s">
        <v>34</v>
      </c>
    </row>
    <row r="1683">
      <c r="A1683" s="2">
        <v>42318.71487268519</v>
      </c>
      <c r="B1683" s="3">
        <v>44.0</v>
      </c>
      <c r="C1683" s="3" t="s">
        <v>19</v>
      </c>
      <c r="D1683" s="3">
        <v>68.0</v>
      </c>
      <c r="E1683" s="3" t="s">
        <v>330</v>
      </c>
      <c r="F1683" s="3">
        <v>9.0</v>
      </c>
      <c r="G1683" s="3">
        <v>8.0</v>
      </c>
      <c r="H1683" s="3" t="s">
        <v>2013</v>
      </c>
      <c r="I1683" s="3" t="s">
        <v>2014</v>
      </c>
      <c r="J1683" s="3" t="s">
        <v>2015</v>
      </c>
      <c r="K1683" s="3" t="s">
        <v>24</v>
      </c>
      <c r="L1683" s="3">
        <v>20.0</v>
      </c>
      <c r="M1683" s="3" t="s">
        <v>30</v>
      </c>
      <c r="N1683" s="3" t="s">
        <v>2186</v>
      </c>
      <c r="O1683" s="3" t="s">
        <v>207</v>
      </c>
      <c r="P1683" s="4">
        <v>21419.0</v>
      </c>
      <c r="Q1683" s="3" t="s">
        <v>247</v>
      </c>
      <c r="S1683" s="3" t="s">
        <v>34</v>
      </c>
    </row>
    <row r="1684">
      <c r="A1684" s="2">
        <v>42318.71487268519</v>
      </c>
      <c r="B1684" s="3">
        <v>44.0</v>
      </c>
      <c r="C1684" s="3" t="s">
        <v>19</v>
      </c>
      <c r="D1684" s="3">
        <v>68.0</v>
      </c>
      <c r="E1684" s="3" t="s">
        <v>330</v>
      </c>
      <c r="F1684" s="3">
        <v>9.0</v>
      </c>
      <c r="G1684" s="3">
        <v>8.0</v>
      </c>
      <c r="H1684" s="3" t="s">
        <v>2013</v>
      </c>
      <c r="I1684" s="3" t="s">
        <v>2014</v>
      </c>
      <c r="J1684" s="3" t="s">
        <v>2015</v>
      </c>
      <c r="K1684" s="3" t="s">
        <v>24</v>
      </c>
      <c r="L1684" s="3">
        <v>21.0</v>
      </c>
      <c r="M1684" s="3" t="s">
        <v>25</v>
      </c>
      <c r="N1684" s="3" t="s">
        <v>2187</v>
      </c>
      <c r="O1684" s="3" t="s">
        <v>2188</v>
      </c>
      <c r="P1684" s="4">
        <v>27367.0</v>
      </c>
      <c r="Q1684" s="3" t="s">
        <v>149</v>
      </c>
      <c r="S1684" s="3" t="s">
        <v>34</v>
      </c>
    </row>
    <row r="1685">
      <c r="A1685" s="2">
        <v>42318.71487268519</v>
      </c>
      <c r="B1685" s="3">
        <v>44.0</v>
      </c>
      <c r="C1685" s="3" t="s">
        <v>19</v>
      </c>
      <c r="D1685" s="3">
        <v>68.0</v>
      </c>
      <c r="E1685" s="3" t="s">
        <v>330</v>
      </c>
      <c r="F1685" s="3">
        <v>9.0</v>
      </c>
      <c r="G1685" s="3">
        <v>8.0</v>
      </c>
      <c r="H1685" s="3" t="s">
        <v>2013</v>
      </c>
      <c r="I1685" s="3" t="s">
        <v>2014</v>
      </c>
      <c r="J1685" s="3" t="s">
        <v>2015</v>
      </c>
      <c r="K1685" s="3" t="s">
        <v>24</v>
      </c>
      <c r="L1685" s="3">
        <v>22.0</v>
      </c>
      <c r="M1685" s="3" t="s">
        <v>30</v>
      </c>
      <c r="N1685" s="3" t="s">
        <v>2189</v>
      </c>
      <c r="O1685" s="3" t="s">
        <v>2190</v>
      </c>
      <c r="P1685" s="4">
        <v>29937.0</v>
      </c>
      <c r="Q1685" s="3" t="s">
        <v>132</v>
      </c>
      <c r="S1685" s="3" t="s">
        <v>34</v>
      </c>
    </row>
    <row r="1686">
      <c r="A1686" s="2">
        <v>42318.71487268519</v>
      </c>
      <c r="B1686" s="3">
        <v>44.0</v>
      </c>
      <c r="C1686" s="3" t="s">
        <v>19</v>
      </c>
      <c r="D1686" s="3">
        <v>68.0</v>
      </c>
      <c r="E1686" s="3" t="s">
        <v>330</v>
      </c>
      <c r="F1686" s="3">
        <v>9.0</v>
      </c>
      <c r="G1686" s="3">
        <v>8.0</v>
      </c>
      <c r="H1686" s="3" t="s">
        <v>2013</v>
      </c>
      <c r="I1686" s="3" t="s">
        <v>2014</v>
      </c>
      <c r="J1686" s="3" t="s">
        <v>2015</v>
      </c>
      <c r="K1686" s="3" t="s">
        <v>24</v>
      </c>
      <c r="L1686" s="3">
        <v>23.0</v>
      </c>
      <c r="M1686" s="3" t="s">
        <v>25</v>
      </c>
      <c r="N1686" s="3" t="s">
        <v>2191</v>
      </c>
      <c r="O1686" s="3" t="s">
        <v>2192</v>
      </c>
      <c r="P1686" s="4">
        <v>27043.0</v>
      </c>
      <c r="Q1686" s="3" t="s">
        <v>352</v>
      </c>
      <c r="S1686" s="3" t="s">
        <v>34</v>
      </c>
    </row>
    <row r="1687">
      <c r="A1687" s="2">
        <v>42318.71487268519</v>
      </c>
      <c r="B1687" s="3">
        <v>44.0</v>
      </c>
      <c r="C1687" s="3" t="s">
        <v>19</v>
      </c>
      <c r="D1687" s="3">
        <v>68.0</v>
      </c>
      <c r="E1687" s="3" t="s">
        <v>330</v>
      </c>
      <c r="F1687" s="3">
        <v>9.0</v>
      </c>
      <c r="G1687" s="3">
        <v>8.0</v>
      </c>
      <c r="H1687" s="3" t="s">
        <v>2013</v>
      </c>
      <c r="I1687" s="3" t="s">
        <v>2014</v>
      </c>
      <c r="J1687" s="3" t="s">
        <v>2015</v>
      </c>
      <c r="K1687" s="3" t="s">
        <v>24</v>
      </c>
      <c r="L1687" s="3">
        <v>24.0</v>
      </c>
      <c r="M1687" s="3" t="s">
        <v>30</v>
      </c>
      <c r="N1687" s="3" t="s">
        <v>2193</v>
      </c>
      <c r="O1687" s="3" t="s">
        <v>1387</v>
      </c>
      <c r="P1687" s="4">
        <v>33115.0</v>
      </c>
      <c r="Q1687" s="3" t="s">
        <v>132</v>
      </c>
      <c r="S1687" s="3" t="s">
        <v>34</v>
      </c>
    </row>
    <row r="1688">
      <c r="A1688" s="2">
        <v>42318.71487268519</v>
      </c>
      <c r="B1688" s="3">
        <v>44.0</v>
      </c>
      <c r="C1688" s="3" t="s">
        <v>19</v>
      </c>
      <c r="D1688" s="3">
        <v>68.0</v>
      </c>
      <c r="E1688" s="3" t="s">
        <v>330</v>
      </c>
      <c r="F1688" s="3">
        <v>9.0</v>
      </c>
      <c r="G1688" s="3">
        <v>8.0</v>
      </c>
      <c r="H1688" s="3" t="s">
        <v>2013</v>
      </c>
      <c r="I1688" s="3" t="s">
        <v>2014</v>
      </c>
      <c r="J1688" s="3" t="s">
        <v>2015</v>
      </c>
      <c r="K1688" s="3" t="s">
        <v>24</v>
      </c>
      <c r="L1688" s="3">
        <v>25.0</v>
      </c>
      <c r="M1688" s="3" t="s">
        <v>25</v>
      </c>
      <c r="N1688" s="3" t="s">
        <v>2194</v>
      </c>
      <c r="O1688" s="3" t="s">
        <v>65</v>
      </c>
      <c r="P1688" s="4">
        <v>33120.0</v>
      </c>
      <c r="Q1688" s="3" t="s">
        <v>418</v>
      </c>
      <c r="S1688" s="3" t="s">
        <v>34</v>
      </c>
    </row>
    <row r="1689">
      <c r="A1689" s="2">
        <v>42318.71487268519</v>
      </c>
      <c r="B1689" s="3">
        <v>44.0</v>
      </c>
      <c r="C1689" s="3" t="s">
        <v>19</v>
      </c>
      <c r="D1689" s="3">
        <v>88.0</v>
      </c>
      <c r="E1689" s="3" t="s">
        <v>373</v>
      </c>
      <c r="F1689" s="3">
        <v>9.0</v>
      </c>
      <c r="G1689" s="3">
        <v>8.0</v>
      </c>
      <c r="H1689" s="3" t="s">
        <v>2013</v>
      </c>
      <c r="I1689" s="3" t="s">
        <v>2014</v>
      </c>
      <c r="J1689" s="3" t="s">
        <v>2015</v>
      </c>
      <c r="K1689" s="3" t="s">
        <v>24</v>
      </c>
      <c r="L1689" s="3">
        <v>1.0</v>
      </c>
      <c r="M1689" s="3" t="s">
        <v>25</v>
      </c>
      <c r="N1689" s="3" t="s">
        <v>2195</v>
      </c>
      <c r="O1689" s="3" t="s">
        <v>127</v>
      </c>
      <c r="P1689" s="4">
        <v>17607.0</v>
      </c>
      <c r="Q1689" s="3" t="s">
        <v>380</v>
      </c>
      <c r="R1689" s="3" t="s">
        <v>1030</v>
      </c>
      <c r="S1689" s="3" t="s">
        <v>29</v>
      </c>
    </row>
    <row r="1690">
      <c r="A1690" s="2">
        <v>42318.71487268519</v>
      </c>
      <c r="B1690" s="3">
        <v>44.0</v>
      </c>
      <c r="C1690" s="3" t="s">
        <v>19</v>
      </c>
      <c r="D1690" s="3">
        <v>88.0</v>
      </c>
      <c r="E1690" s="3" t="s">
        <v>373</v>
      </c>
      <c r="F1690" s="3">
        <v>9.0</v>
      </c>
      <c r="G1690" s="3">
        <v>8.0</v>
      </c>
      <c r="H1690" s="3" t="s">
        <v>2013</v>
      </c>
      <c r="I1690" s="3" t="s">
        <v>2014</v>
      </c>
      <c r="J1690" s="3" t="s">
        <v>2015</v>
      </c>
      <c r="K1690" s="3" t="s">
        <v>24</v>
      </c>
      <c r="L1690" s="3">
        <v>2.0</v>
      </c>
      <c r="M1690" s="3" t="s">
        <v>30</v>
      </c>
      <c r="N1690" s="3" t="s">
        <v>2196</v>
      </c>
      <c r="O1690" s="3" t="s">
        <v>249</v>
      </c>
      <c r="P1690" s="4">
        <v>18115.0</v>
      </c>
      <c r="Q1690" s="3" t="s">
        <v>110</v>
      </c>
      <c r="S1690" s="3" t="s">
        <v>34</v>
      </c>
    </row>
    <row r="1691">
      <c r="A1691" s="2">
        <v>42318.71487268519</v>
      </c>
      <c r="B1691" s="3">
        <v>44.0</v>
      </c>
      <c r="C1691" s="3" t="s">
        <v>19</v>
      </c>
      <c r="D1691" s="3">
        <v>88.0</v>
      </c>
      <c r="E1691" s="3" t="s">
        <v>373</v>
      </c>
      <c r="F1691" s="3">
        <v>9.0</v>
      </c>
      <c r="G1691" s="3">
        <v>8.0</v>
      </c>
      <c r="H1691" s="3" t="s">
        <v>2013</v>
      </c>
      <c r="I1691" s="3" t="s">
        <v>2014</v>
      </c>
      <c r="J1691" s="3" t="s">
        <v>2015</v>
      </c>
      <c r="K1691" s="3" t="s">
        <v>24</v>
      </c>
      <c r="L1691" s="3">
        <v>3.0</v>
      </c>
      <c r="M1691" s="3" t="s">
        <v>25</v>
      </c>
      <c r="N1691" s="3" t="s">
        <v>2197</v>
      </c>
      <c r="O1691" s="3" t="s">
        <v>200</v>
      </c>
      <c r="P1691" s="4">
        <v>19571.0</v>
      </c>
      <c r="Q1691" s="3" t="s">
        <v>33</v>
      </c>
      <c r="R1691" s="3" t="s">
        <v>1134</v>
      </c>
      <c r="S1691" s="3" t="s">
        <v>29</v>
      </c>
    </row>
    <row r="1692">
      <c r="A1692" s="2">
        <v>42318.71487268519</v>
      </c>
      <c r="B1692" s="3">
        <v>44.0</v>
      </c>
      <c r="C1692" s="3" t="s">
        <v>19</v>
      </c>
      <c r="D1692" s="3">
        <v>88.0</v>
      </c>
      <c r="E1692" s="3" t="s">
        <v>373</v>
      </c>
      <c r="F1692" s="3">
        <v>9.0</v>
      </c>
      <c r="G1692" s="3">
        <v>8.0</v>
      </c>
      <c r="H1692" s="3" t="s">
        <v>2013</v>
      </c>
      <c r="I1692" s="3" t="s">
        <v>2014</v>
      </c>
      <c r="J1692" s="3" t="s">
        <v>2015</v>
      </c>
      <c r="K1692" s="3" t="s">
        <v>24</v>
      </c>
      <c r="L1692" s="3">
        <v>4.0</v>
      </c>
      <c r="M1692" s="3" t="s">
        <v>30</v>
      </c>
      <c r="N1692" s="3" t="s">
        <v>432</v>
      </c>
      <c r="O1692" s="3" t="s">
        <v>98</v>
      </c>
      <c r="P1692" s="4">
        <v>20390.0</v>
      </c>
      <c r="Q1692" s="3" t="s">
        <v>40</v>
      </c>
      <c r="S1692" s="3" t="s">
        <v>34</v>
      </c>
    </row>
    <row r="1693">
      <c r="A1693" s="2">
        <v>42318.71487268519</v>
      </c>
      <c r="B1693" s="3">
        <v>44.0</v>
      </c>
      <c r="C1693" s="3" t="s">
        <v>19</v>
      </c>
      <c r="D1693" s="3">
        <v>88.0</v>
      </c>
      <c r="E1693" s="3" t="s">
        <v>373</v>
      </c>
      <c r="F1693" s="3">
        <v>9.0</v>
      </c>
      <c r="G1693" s="3">
        <v>8.0</v>
      </c>
      <c r="H1693" s="3" t="s">
        <v>2013</v>
      </c>
      <c r="I1693" s="3" t="s">
        <v>2014</v>
      </c>
      <c r="J1693" s="3" t="s">
        <v>2015</v>
      </c>
      <c r="K1693" s="3" t="s">
        <v>24</v>
      </c>
      <c r="L1693" s="3">
        <v>5.0</v>
      </c>
      <c r="M1693" s="3" t="s">
        <v>25</v>
      </c>
      <c r="N1693" s="3" t="s">
        <v>2198</v>
      </c>
      <c r="O1693" s="3" t="s">
        <v>204</v>
      </c>
      <c r="P1693" s="4">
        <v>20909.0</v>
      </c>
      <c r="Q1693" s="3" t="s">
        <v>110</v>
      </c>
      <c r="S1693" s="3" t="s">
        <v>34</v>
      </c>
    </row>
    <row r="1694">
      <c r="A1694" s="2">
        <v>42318.71487268519</v>
      </c>
      <c r="B1694" s="3">
        <v>44.0</v>
      </c>
      <c r="C1694" s="3" t="s">
        <v>19</v>
      </c>
      <c r="D1694" s="3">
        <v>88.0</v>
      </c>
      <c r="E1694" s="3" t="s">
        <v>373</v>
      </c>
      <c r="F1694" s="3">
        <v>9.0</v>
      </c>
      <c r="G1694" s="3">
        <v>8.0</v>
      </c>
      <c r="H1694" s="3" t="s">
        <v>2013</v>
      </c>
      <c r="I1694" s="3" t="s">
        <v>2014</v>
      </c>
      <c r="J1694" s="3" t="s">
        <v>2015</v>
      </c>
      <c r="K1694" s="3" t="s">
        <v>24</v>
      </c>
      <c r="L1694" s="3">
        <v>6.0</v>
      </c>
      <c r="M1694" s="3" t="s">
        <v>30</v>
      </c>
      <c r="N1694" s="3" t="s">
        <v>1000</v>
      </c>
      <c r="O1694" s="3" t="s">
        <v>2199</v>
      </c>
      <c r="P1694" s="4">
        <v>17197.0</v>
      </c>
      <c r="Q1694" s="3" t="s">
        <v>105</v>
      </c>
      <c r="S1694" s="3" t="s">
        <v>34</v>
      </c>
    </row>
    <row r="1695">
      <c r="A1695" s="2">
        <v>42318.71487268519</v>
      </c>
      <c r="B1695" s="3">
        <v>44.0</v>
      </c>
      <c r="C1695" s="3" t="s">
        <v>19</v>
      </c>
      <c r="D1695" s="3">
        <v>88.0</v>
      </c>
      <c r="E1695" s="3" t="s">
        <v>373</v>
      </c>
      <c r="F1695" s="3">
        <v>9.0</v>
      </c>
      <c r="G1695" s="3">
        <v>8.0</v>
      </c>
      <c r="H1695" s="3" t="s">
        <v>2013</v>
      </c>
      <c r="I1695" s="3" t="s">
        <v>2014</v>
      </c>
      <c r="J1695" s="3" t="s">
        <v>2015</v>
      </c>
      <c r="K1695" s="3" t="s">
        <v>24</v>
      </c>
      <c r="L1695" s="3">
        <v>7.0</v>
      </c>
      <c r="M1695" s="3" t="s">
        <v>25</v>
      </c>
      <c r="N1695" s="3" t="s">
        <v>2200</v>
      </c>
      <c r="O1695" s="3" t="s">
        <v>613</v>
      </c>
      <c r="P1695" s="4">
        <v>29866.0</v>
      </c>
      <c r="Q1695" s="3" t="s">
        <v>149</v>
      </c>
      <c r="S1695" s="3" t="s">
        <v>34</v>
      </c>
    </row>
    <row r="1696">
      <c r="A1696" s="2">
        <v>42318.71487268519</v>
      </c>
      <c r="B1696" s="3">
        <v>44.0</v>
      </c>
      <c r="C1696" s="3" t="s">
        <v>19</v>
      </c>
      <c r="D1696" s="3">
        <v>88.0</v>
      </c>
      <c r="E1696" s="3" t="s">
        <v>373</v>
      </c>
      <c r="F1696" s="3">
        <v>9.0</v>
      </c>
      <c r="G1696" s="3">
        <v>8.0</v>
      </c>
      <c r="H1696" s="3" t="s">
        <v>2013</v>
      </c>
      <c r="I1696" s="3" t="s">
        <v>2014</v>
      </c>
      <c r="J1696" s="3" t="s">
        <v>2015</v>
      </c>
      <c r="K1696" s="3" t="s">
        <v>24</v>
      </c>
      <c r="L1696" s="3">
        <v>8.0</v>
      </c>
      <c r="M1696" s="3" t="s">
        <v>30</v>
      </c>
      <c r="N1696" s="3" t="s">
        <v>2201</v>
      </c>
      <c r="O1696" s="3" t="s">
        <v>329</v>
      </c>
      <c r="P1696" s="4">
        <v>24851.0</v>
      </c>
      <c r="Q1696" s="3" t="s">
        <v>169</v>
      </c>
      <c r="S1696" s="3" t="s">
        <v>34</v>
      </c>
    </row>
    <row r="1697">
      <c r="A1697" s="2">
        <v>42318.71487268519</v>
      </c>
      <c r="B1697" s="3">
        <v>44.0</v>
      </c>
      <c r="C1697" s="3" t="s">
        <v>19</v>
      </c>
      <c r="D1697" s="3">
        <v>88.0</v>
      </c>
      <c r="E1697" s="3" t="s">
        <v>373</v>
      </c>
      <c r="F1697" s="3">
        <v>9.0</v>
      </c>
      <c r="G1697" s="3">
        <v>8.0</v>
      </c>
      <c r="H1697" s="3" t="s">
        <v>2013</v>
      </c>
      <c r="I1697" s="3" t="s">
        <v>2014</v>
      </c>
      <c r="J1697" s="3" t="s">
        <v>2015</v>
      </c>
      <c r="K1697" s="3" t="s">
        <v>24</v>
      </c>
      <c r="L1697" s="3">
        <v>9.0</v>
      </c>
      <c r="M1697" s="3" t="s">
        <v>25</v>
      </c>
      <c r="N1697" s="3" t="s">
        <v>2202</v>
      </c>
      <c r="O1697" s="3" t="s">
        <v>401</v>
      </c>
      <c r="P1697" s="4">
        <v>25580.0</v>
      </c>
      <c r="Q1697" s="3" t="s">
        <v>169</v>
      </c>
      <c r="S1697" s="3" t="s">
        <v>34</v>
      </c>
    </row>
    <row r="1698">
      <c r="A1698" s="2">
        <v>42318.71487268519</v>
      </c>
      <c r="B1698" s="3">
        <v>44.0</v>
      </c>
      <c r="C1698" s="3" t="s">
        <v>19</v>
      </c>
      <c r="D1698" s="3">
        <v>88.0</v>
      </c>
      <c r="E1698" s="3" t="s">
        <v>373</v>
      </c>
      <c r="F1698" s="3">
        <v>9.0</v>
      </c>
      <c r="G1698" s="3">
        <v>8.0</v>
      </c>
      <c r="H1698" s="3" t="s">
        <v>2013</v>
      </c>
      <c r="I1698" s="3" t="s">
        <v>2014</v>
      </c>
      <c r="J1698" s="3" t="s">
        <v>2015</v>
      </c>
      <c r="K1698" s="3" t="s">
        <v>24</v>
      </c>
      <c r="L1698" s="3">
        <v>10.0</v>
      </c>
      <c r="M1698" s="3" t="s">
        <v>30</v>
      </c>
      <c r="N1698" s="3" t="s">
        <v>2203</v>
      </c>
      <c r="O1698" s="3" t="s">
        <v>2204</v>
      </c>
      <c r="P1698" s="4">
        <v>32618.0</v>
      </c>
      <c r="Q1698" s="3" t="s">
        <v>216</v>
      </c>
      <c r="S1698" s="3" t="s">
        <v>29</v>
      </c>
    </row>
    <row r="1699">
      <c r="A1699" s="2">
        <v>42318.71487268519</v>
      </c>
      <c r="B1699" s="3">
        <v>44.0</v>
      </c>
      <c r="C1699" s="3" t="s">
        <v>19</v>
      </c>
      <c r="D1699" s="3">
        <v>88.0</v>
      </c>
      <c r="E1699" s="3" t="s">
        <v>373</v>
      </c>
      <c r="F1699" s="3">
        <v>9.0</v>
      </c>
      <c r="G1699" s="3">
        <v>8.0</v>
      </c>
      <c r="H1699" s="3" t="s">
        <v>2013</v>
      </c>
      <c r="I1699" s="3" t="s">
        <v>2014</v>
      </c>
      <c r="J1699" s="3" t="s">
        <v>2015</v>
      </c>
      <c r="K1699" s="3" t="s">
        <v>24</v>
      </c>
      <c r="L1699" s="3">
        <v>11.0</v>
      </c>
      <c r="M1699" s="3" t="s">
        <v>25</v>
      </c>
      <c r="N1699" s="3" t="s">
        <v>2205</v>
      </c>
      <c r="O1699" s="3" t="s">
        <v>1607</v>
      </c>
      <c r="P1699" s="4">
        <v>28888.0</v>
      </c>
      <c r="Q1699" s="3" t="s">
        <v>72</v>
      </c>
      <c r="S1699" s="3" t="s">
        <v>34</v>
      </c>
    </row>
    <row r="1700">
      <c r="A1700" s="2">
        <v>42318.71487268519</v>
      </c>
      <c r="B1700" s="3">
        <v>44.0</v>
      </c>
      <c r="C1700" s="3" t="s">
        <v>19</v>
      </c>
      <c r="D1700" s="3">
        <v>88.0</v>
      </c>
      <c r="E1700" s="3" t="s">
        <v>373</v>
      </c>
      <c r="F1700" s="3">
        <v>9.0</v>
      </c>
      <c r="G1700" s="3">
        <v>8.0</v>
      </c>
      <c r="H1700" s="3" t="s">
        <v>2013</v>
      </c>
      <c r="I1700" s="3" t="s">
        <v>2014</v>
      </c>
      <c r="J1700" s="3" t="s">
        <v>2015</v>
      </c>
      <c r="K1700" s="3" t="s">
        <v>24</v>
      </c>
      <c r="L1700" s="3">
        <v>12.0</v>
      </c>
      <c r="M1700" s="3" t="s">
        <v>30</v>
      </c>
      <c r="N1700" s="3" t="s">
        <v>2206</v>
      </c>
      <c r="O1700" s="3" t="s">
        <v>683</v>
      </c>
      <c r="P1700" s="4">
        <v>19338.0</v>
      </c>
      <c r="Q1700" s="3" t="s">
        <v>49</v>
      </c>
      <c r="S1700" s="3" t="s">
        <v>34</v>
      </c>
    </row>
    <row r="1701">
      <c r="A1701" s="2">
        <v>42318.71487268519</v>
      </c>
      <c r="B1701" s="3">
        <v>44.0</v>
      </c>
      <c r="C1701" s="3" t="s">
        <v>19</v>
      </c>
      <c r="D1701" s="3">
        <v>88.0</v>
      </c>
      <c r="E1701" s="3" t="s">
        <v>373</v>
      </c>
      <c r="F1701" s="3">
        <v>9.0</v>
      </c>
      <c r="G1701" s="3">
        <v>8.0</v>
      </c>
      <c r="H1701" s="3" t="s">
        <v>2013</v>
      </c>
      <c r="I1701" s="3" t="s">
        <v>2014</v>
      </c>
      <c r="J1701" s="3" t="s">
        <v>2015</v>
      </c>
      <c r="K1701" s="3" t="s">
        <v>24</v>
      </c>
      <c r="L1701" s="3">
        <v>13.0</v>
      </c>
      <c r="M1701" s="3" t="s">
        <v>25</v>
      </c>
      <c r="N1701" s="3" t="s">
        <v>2207</v>
      </c>
      <c r="O1701" s="3" t="s">
        <v>1275</v>
      </c>
      <c r="P1701" s="4">
        <v>25490.0</v>
      </c>
      <c r="Q1701" s="3" t="s">
        <v>1955</v>
      </c>
      <c r="S1701" s="3" t="s">
        <v>34</v>
      </c>
    </row>
    <row r="1702">
      <c r="A1702" s="2">
        <v>42318.71487268519</v>
      </c>
      <c r="B1702" s="3">
        <v>44.0</v>
      </c>
      <c r="C1702" s="3" t="s">
        <v>19</v>
      </c>
      <c r="D1702" s="3">
        <v>88.0</v>
      </c>
      <c r="E1702" s="3" t="s">
        <v>373</v>
      </c>
      <c r="F1702" s="3">
        <v>9.0</v>
      </c>
      <c r="G1702" s="3">
        <v>8.0</v>
      </c>
      <c r="H1702" s="3" t="s">
        <v>2013</v>
      </c>
      <c r="I1702" s="3" t="s">
        <v>2014</v>
      </c>
      <c r="J1702" s="3" t="s">
        <v>2015</v>
      </c>
      <c r="K1702" s="3" t="s">
        <v>24</v>
      </c>
      <c r="L1702" s="3">
        <v>14.0</v>
      </c>
      <c r="M1702" s="3" t="s">
        <v>30</v>
      </c>
      <c r="N1702" s="3" t="s">
        <v>2208</v>
      </c>
      <c r="O1702" s="3" t="s">
        <v>336</v>
      </c>
      <c r="P1702" s="4">
        <v>18781.0</v>
      </c>
      <c r="Q1702" s="3" t="s">
        <v>96</v>
      </c>
      <c r="S1702" s="3" t="s">
        <v>34</v>
      </c>
    </row>
    <row r="1703">
      <c r="A1703" s="2">
        <v>42318.71487268519</v>
      </c>
      <c r="B1703" s="3">
        <v>75.0</v>
      </c>
      <c r="C1703" s="3" t="s">
        <v>2209</v>
      </c>
      <c r="D1703" s="3">
        <v>16.0</v>
      </c>
      <c r="E1703" s="3" t="s">
        <v>2210</v>
      </c>
      <c r="F1703" s="3">
        <v>1.0</v>
      </c>
      <c r="G1703" s="3">
        <v>10.0</v>
      </c>
      <c r="H1703" s="3" t="s">
        <v>2211</v>
      </c>
      <c r="I1703" s="3" t="s">
        <v>2212</v>
      </c>
      <c r="J1703" s="3" t="s">
        <v>2213</v>
      </c>
      <c r="K1703" s="3" t="s">
        <v>24</v>
      </c>
      <c r="L1703" s="3">
        <v>1.0</v>
      </c>
      <c r="M1703" s="3" t="s">
        <v>30</v>
      </c>
      <c r="N1703" s="3" t="s">
        <v>2214</v>
      </c>
      <c r="O1703" s="3" t="s">
        <v>139</v>
      </c>
      <c r="P1703" s="4">
        <v>23590.0</v>
      </c>
      <c r="Q1703" s="3" t="s">
        <v>52</v>
      </c>
      <c r="S1703" s="3" t="s">
        <v>34</v>
      </c>
    </row>
    <row r="1704">
      <c r="A1704" s="2">
        <v>42318.71487268519</v>
      </c>
      <c r="B1704" s="3">
        <v>75.0</v>
      </c>
      <c r="C1704" s="3" t="s">
        <v>2209</v>
      </c>
      <c r="D1704" s="3">
        <v>16.0</v>
      </c>
      <c r="E1704" s="3" t="s">
        <v>2210</v>
      </c>
      <c r="F1704" s="3">
        <v>1.0</v>
      </c>
      <c r="G1704" s="3">
        <v>10.0</v>
      </c>
      <c r="H1704" s="3" t="s">
        <v>2211</v>
      </c>
      <c r="I1704" s="3" t="s">
        <v>2212</v>
      </c>
      <c r="J1704" s="3" t="s">
        <v>2213</v>
      </c>
      <c r="K1704" s="3" t="s">
        <v>24</v>
      </c>
      <c r="L1704" s="3">
        <v>2.0</v>
      </c>
      <c r="M1704" s="3" t="s">
        <v>25</v>
      </c>
      <c r="N1704" s="3" t="s">
        <v>2215</v>
      </c>
      <c r="O1704" s="3" t="s">
        <v>95</v>
      </c>
      <c r="P1704" s="4">
        <v>19579.0</v>
      </c>
      <c r="Q1704" s="3" t="s">
        <v>132</v>
      </c>
      <c r="S1704" s="3" t="s">
        <v>34</v>
      </c>
    </row>
    <row r="1705">
      <c r="A1705" s="2">
        <v>42318.71487268519</v>
      </c>
      <c r="B1705" s="3">
        <v>75.0</v>
      </c>
      <c r="C1705" s="3" t="s">
        <v>2209</v>
      </c>
      <c r="D1705" s="3">
        <v>16.0</v>
      </c>
      <c r="E1705" s="3" t="s">
        <v>2210</v>
      </c>
      <c r="F1705" s="3">
        <v>1.0</v>
      </c>
      <c r="G1705" s="3">
        <v>10.0</v>
      </c>
      <c r="H1705" s="3" t="s">
        <v>2211</v>
      </c>
      <c r="I1705" s="3" t="s">
        <v>2212</v>
      </c>
      <c r="J1705" s="3" t="s">
        <v>2213</v>
      </c>
      <c r="K1705" s="3" t="s">
        <v>24</v>
      </c>
      <c r="L1705" s="3">
        <v>3.0</v>
      </c>
      <c r="M1705" s="3" t="s">
        <v>30</v>
      </c>
      <c r="N1705" s="3" t="s">
        <v>2216</v>
      </c>
      <c r="O1705" s="3" t="s">
        <v>171</v>
      </c>
      <c r="P1705" s="4">
        <v>18130.0</v>
      </c>
      <c r="Q1705" s="3" t="s">
        <v>86</v>
      </c>
      <c r="S1705" s="3" t="s">
        <v>34</v>
      </c>
    </row>
    <row r="1706">
      <c r="A1706" s="2">
        <v>42318.71487268519</v>
      </c>
      <c r="B1706" s="3">
        <v>75.0</v>
      </c>
      <c r="C1706" s="3" t="s">
        <v>2209</v>
      </c>
      <c r="D1706" s="3">
        <v>16.0</v>
      </c>
      <c r="E1706" s="3" t="s">
        <v>2210</v>
      </c>
      <c r="F1706" s="3">
        <v>1.0</v>
      </c>
      <c r="G1706" s="3">
        <v>10.0</v>
      </c>
      <c r="H1706" s="3" t="s">
        <v>2211</v>
      </c>
      <c r="I1706" s="3" t="s">
        <v>2212</v>
      </c>
      <c r="J1706" s="3" t="s">
        <v>2213</v>
      </c>
      <c r="K1706" s="3" t="s">
        <v>24</v>
      </c>
      <c r="L1706" s="3">
        <v>4.0</v>
      </c>
      <c r="M1706" s="3" t="s">
        <v>25</v>
      </c>
      <c r="N1706" s="3" t="s">
        <v>2217</v>
      </c>
      <c r="O1706" s="3" t="s">
        <v>123</v>
      </c>
      <c r="P1706" s="4">
        <v>23582.0</v>
      </c>
      <c r="Q1706" s="3" t="s">
        <v>55</v>
      </c>
      <c r="S1706" s="3" t="s">
        <v>34</v>
      </c>
    </row>
    <row r="1707">
      <c r="A1707" s="2">
        <v>42318.71487268519</v>
      </c>
      <c r="B1707" s="3">
        <v>75.0</v>
      </c>
      <c r="C1707" s="3" t="s">
        <v>2209</v>
      </c>
      <c r="D1707" s="3">
        <v>16.0</v>
      </c>
      <c r="E1707" s="3" t="s">
        <v>2210</v>
      </c>
      <c r="F1707" s="3">
        <v>1.0</v>
      </c>
      <c r="G1707" s="3">
        <v>10.0</v>
      </c>
      <c r="H1707" s="3" t="s">
        <v>2211</v>
      </c>
      <c r="I1707" s="3" t="s">
        <v>2212</v>
      </c>
      <c r="J1707" s="3" t="s">
        <v>2213</v>
      </c>
      <c r="K1707" s="3" t="s">
        <v>24</v>
      </c>
      <c r="L1707" s="3">
        <v>5.0</v>
      </c>
      <c r="M1707" s="3" t="s">
        <v>30</v>
      </c>
      <c r="N1707" s="3" t="s">
        <v>2218</v>
      </c>
      <c r="O1707" s="3" t="s">
        <v>602</v>
      </c>
      <c r="P1707" s="4">
        <v>29533.0</v>
      </c>
      <c r="Q1707" s="3" t="s">
        <v>40</v>
      </c>
      <c r="S1707" s="3" t="s">
        <v>34</v>
      </c>
    </row>
    <row r="1708">
      <c r="A1708" s="2">
        <v>42318.71487268519</v>
      </c>
      <c r="B1708" s="3">
        <v>75.0</v>
      </c>
      <c r="C1708" s="3" t="s">
        <v>2209</v>
      </c>
      <c r="D1708" s="3">
        <v>16.0</v>
      </c>
      <c r="E1708" s="3" t="s">
        <v>2210</v>
      </c>
      <c r="F1708" s="3">
        <v>1.0</v>
      </c>
      <c r="G1708" s="3">
        <v>10.0</v>
      </c>
      <c r="H1708" s="3" t="s">
        <v>2211</v>
      </c>
      <c r="I1708" s="3" t="s">
        <v>2212</v>
      </c>
      <c r="J1708" s="3" t="s">
        <v>2213</v>
      </c>
      <c r="K1708" s="3" t="s">
        <v>24</v>
      </c>
      <c r="L1708" s="3">
        <v>6.0</v>
      </c>
      <c r="M1708" s="3" t="s">
        <v>25</v>
      </c>
      <c r="N1708" s="3" t="s">
        <v>2219</v>
      </c>
      <c r="O1708" s="3" t="s">
        <v>95</v>
      </c>
      <c r="P1708" s="4">
        <v>18449.0</v>
      </c>
      <c r="Q1708" s="3" t="s">
        <v>49</v>
      </c>
      <c r="S1708" s="3" t="s">
        <v>34</v>
      </c>
    </row>
    <row r="1709">
      <c r="A1709" s="2">
        <v>42318.71487268519</v>
      </c>
      <c r="B1709" s="3">
        <v>75.0</v>
      </c>
      <c r="C1709" s="3" t="s">
        <v>2209</v>
      </c>
      <c r="D1709" s="3">
        <v>16.0</v>
      </c>
      <c r="E1709" s="3" t="s">
        <v>2210</v>
      </c>
      <c r="F1709" s="3">
        <v>1.0</v>
      </c>
      <c r="G1709" s="3">
        <v>10.0</v>
      </c>
      <c r="H1709" s="3" t="s">
        <v>2211</v>
      </c>
      <c r="I1709" s="3" t="s">
        <v>2212</v>
      </c>
      <c r="J1709" s="3" t="s">
        <v>2213</v>
      </c>
      <c r="K1709" s="3" t="s">
        <v>24</v>
      </c>
      <c r="L1709" s="3">
        <v>7.0</v>
      </c>
      <c r="M1709" s="3" t="s">
        <v>30</v>
      </c>
      <c r="N1709" s="3" t="s">
        <v>2220</v>
      </c>
      <c r="O1709" s="3" t="s">
        <v>2221</v>
      </c>
      <c r="P1709" s="4">
        <v>18383.0</v>
      </c>
      <c r="Q1709" s="3" t="s">
        <v>40</v>
      </c>
      <c r="S1709" s="3" t="s">
        <v>34</v>
      </c>
    </row>
    <row r="1710">
      <c r="A1710" s="2">
        <v>42318.71487268519</v>
      </c>
      <c r="B1710" s="3">
        <v>75.0</v>
      </c>
      <c r="C1710" s="3" t="s">
        <v>2209</v>
      </c>
      <c r="D1710" s="3">
        <v>16.0</v>
      </c>
      <c r="E1710" s="3" t="s">
        <v>2210</v>
      </c>
      <c r="F1710" s="3">
        <v>1.0</v>
      </c>
      <c r="G1710" s="3">
        <v>10.0</v>
      </c>
      <c r="H1710" s="3" t="s">
        <v>2211</v>
      </c>
      <c r="I1710" s="3" t="s">
        <v>2212</v>
      </c>
      <c r="J1710" s="3" t="s">
        <v>2213</v>
      </c>
      <c r="K1710" s="3" t="s">
        <v>24</v>
      </c>
      <c r="L1710" s="3">
        <v>8.0</v>
      </c>
      <c r="M1710" s="3" t="s">
        <v>25</v>
      </c>
      <c r="N1710" s="3" t="s">
        <v>1674</v>
      </c>
      <c r="O1710" s="3" t="s">
        <v>417</v>
      </c>
      <c r="P1710" s="4">
        <v>21790.0</v>
      </c>
      <c r="Q1710" s="3" t="s">
        <v>110</v>
      </c>
      <c r="S1710" s="3" t="s">
        <v>34</v>
      </c>
    </row>
    <row r="1711">
      <c r="A1711" s="2">
        <v>42318.71487268519</v>
      </c>
      <c r="B1711" s="3">
        <v>75.0</v>
      </c>
      <c r="C1711" s="3" t="s">
        <v>2209</v>
      </c>
      <c r="D1711" s="3">
        <v>16.0</v>
      </c>
      <c r="E1711" s="3" t="s">
        <v>2210</v>
      </c>
      <c r="F1711" s="3">
        <v>1.0</v>
      </c>
      <c r="G1711" s="3">
        <v>10.0</v>
      </c>
      <c r="H1711" s="3" t="s">
        <v>2211</v>
      </c>
      <c r="I1711" s="3" t="s">
        <v>2212</v>
      </c>
      <c r="J1711" s="3" t="s">
        <v>2213</v>
      </c>
      <c r="K1711" s="3" t="s">
        <v>24</v>
      </c>
      <c r="L1711" s="3">
        <v>9.0</v>
      </c>
      <c r="M1711" s="3" t="s">
        <v>30</v>
      </c>
      <c r="N1711" s="3" t="s">
        <v>2222</v>
      </c>
      <c r="O1711" s="3" t="s">
        <v>2223</v>
      </c>
      <c r="P1711" s="4">
        <v>23107.0</v>
      </c>
      <c r="Q1711" s="3" t="s">
        <v>40</v>
      </c>
      <c r="S1711" s="3" t="s">
        <v>34</v>
      </c>
    </row>
    <row r="1712">
      <c r="A1712" s="2">
        <v>42318.71487268519</v>
      </c>
      <c r="B1712" s="3">
        <v>75.0</v>
      </c>
      <c r="C1712" s="3" t="s">
        <v>2209</v>
      </c>
      <c r="D1712" s="3">
        <v>16.0</v>
      </c>
      <c r="E1712" s="3" t="s">
        <v>2210</v>
      </c>
      <c r="F1712" s="3">
        <v>1.0</v>
      </c>
      <c r="G1712" s="3">
        <v>10.0</v>
      </c>
      <c r="H1712" s="3" t="s">
        <v>2211</v>
      </c>
      <c r="I1712" s="3" t="s">
        <v>2212</v>
      </c>
      <c r="J1712" s="3" t="s">
        <v>2213</v>
      </c>
      <c r="K1712" s="3" t="s">
        <v>24</v>
      </c>
      <c r="L1712" s="3">
        <v>10.0</v>
      </c>
      <c r="M1712" s="3" t="s">
        <v>25</v>
      </c>
      <c r="N1712" s="3" t="s">
        <v>2224</v>
      </c>
      <c r="O1712" s="3" t="s">
        <v>204</v>
      </c>
      <c r="P1712" s="4">
        <v>23194.0</v>
      </c>
      <c r="Q1712" s="3" t="s">
        <v>132</v>
      </c>
      <c r="S1712" s="3" t="s">
        <v>34</v>
      </c>
    </row>
    <row r="1713">
      <c r="A1713" s="2">
        <v>42318.71487268519</v>
      </c>
      <c r="B1713" s="3">
        <v>75.0</v>
      </c>
      <c r="C1713" s="3" t="s">
        <v>2209</v>
      </c>
      <c r="D1713" s="3">
        <v>16.0</v>
      </c>
      <c r="E1713" s="3" t="s">
        <v>2210</v>
      </c>
      <c r="F1713" s="3">
        <v>1.0</v>
      </c>
      <c r="G1713" s="3">
        <v>10.0</v>
      </c>
      <c r="H1713" s="3" t="s">
        <v>2211</v>
      </c>
      <c r="I1713" s="3" t="s">
        <v>2212</v>
      </c>
      <c r="J1713" s="3" t="s">
        <v>2213</v>
      </c>
      <c r="K1713" s="3" t="s">
        <v>24</v>
      </c>
      <c r="L1713" s="3">
        <v>11.0</v>
      </c>
      <c r="M1713" s="3" t="s">
        <v>30</v>
      </c>
      <c r="N1713" s="3" t="s">
        <v>2225</v>
      </c>
      <c r="O1713" s="3" t="s">
        <v>2226</v>
      </c>
      <c r="P1713" s="4">
        <v>30605.0</v>
      </c>
      <c r="Q1713" s="3" t="s">
        <v>191</v>
      </c>
      <c r="S1713" s="3" t="s">
        <v>34</v>
      </c>
    </row>
    <row r="1714">
      <c r="A1714" s="2">
        <v>42318.71487268519</v>
      </c>
      <c r="B1714" s="3">
        <v>75.0</v>
      </c>
      <c r="C1714" s="3" t="s">
        <v>2209</v>
      </c>
      <c r="D1714" s="3">
        <v>16.0</v>
      </c>
      <c r="E1714" s="3" t="s">
        <v>2210</v>
      </c>
      <c r="F1714" s="3">
        <v>1.0</v>
      </c>
      <c r="G1714" s="3">
        <v>10.0</v>
      </c>
      <c r="H1714" s="3" t="s">
        <v>2211</v>
      </c>
      <c r="I1714" s="3" t="s">
        <v>2212</v>
      </c>
      <c r="J1714" s="3" t="s">
        <v>2213</v>
      </c>
      <c r="K1714" s="3" t="s">
        <v>24</v>
      </c>
      <c r="L1714" s="3">
        <v>12.0</v>
      </c>
      <c r="M1714" s="3" t="s">
        <v>25</v>
      </c>
      <c r="N1714" s="3" t="s">
        <v>2227</v>
      </c>
      <c r="O1714" s="3" t="s">
        <v>237</v>
      </c>
      <c r="P1714" s="4">
        <v>19458.0</v>
      </c>
      <c r="Q1714" s="3" t="s">
        <v>49</v>
      </c>
      <c r="S1714" s="3" t="s">
        <v>34</v>
      </c>
    </row>
    <row r="1715">
      <c r="A1715" s="2">
        <v>42318.71487268519</v>
      </c>
      <c r="B1715" s="3">
        <v>75.0</v>
      </c>
      <c r="C1715" s="3" t="s">
        <v>2209</v>
      </c>
      <c r="D1715" s="3">
        <v>16.0</v>
      </c>
      <c r="E1715" s="3" t="s">
        <v>2210</v>
      </c>
      <c r="F1715" s="3">
        <v>1.0</v>
      </c>
      <c r="G1715" s="3">
        <v>10.0</v>
      </c>
      <c r="H1715" s="3" t="s">
        <v>2211</v>
      </c>
      <c r="I1715" s="3" t="s">
        <v>2212</v>
      </c>
      <c r="J1715" s="3" t="s">
        <v>2213</v>
      </c>
      <c r="K1715" s="3" t="s">
        <v>24</v>
      </c>
      <c r="L1715" s="3">
        <v>13.0</v>
      </c>
      <c r="M1715" s="3" t="s">
        <v>30</v>
      </c>
      <c r="N1715" s="3" t="s">
        <v>2228</v>
      </c>
      <c r="O1715" s="3" t="s">
        <v>2229</v>
      </c>
      <c r="P1715" s="4">
        <v>26269.0</v>
      </c>
      <c r="Q1715" s="3" t="s">
        <v>37</v>
      </c>
      <c r="S1715" s="3" t="s">
        <v>34</v>
      </c>
    </row>
    <row r="1716">
      <c r="A1716" s="2">
        <v>42318.71487268519</v>
      </c>
      <c r="B1716" s="3">
        <v>75.0</v>
      </c>
      <c r="C1716" s="3" t="s">
        <v>2209</v>
      </c>
      <c r="D1716" s="3">
        <v>17.0</v>
      </c>
      <c r="E1716" s="3" t="s">
        <v>2230</v>
      </c>
      <c r="F1716" s="3">
        <v>1.0</v>
      </c>
      <c r="G1716" s="3">
        <v>10.0</v>
      </c>
      <c r="H1716" s="3" t="s">
        <v>2211</v>
      </c>
      <c r="I1716" s="3" t="s">
        <v>2212</v>
      </c>
      <c r="J1716" s="3" t="s">
        <v>2213</v>
      </c>
      <c r="K1716" s="3" t="s">
        <v>24</v>
      </c>
      <c r="L1716" s="3">
        <v>1.0</v>
      </c>
      <c r="M1716" s="3" t="s">
        <v>30</v>
      </c>
      <c r="N1716" s="3" t="s">
        <v>2231</v>
      </c>
      <c r="O1716" s="3" t="s">
        <v>249</v>
      </c>
      <c r="P1716" s="4">
        <v>19685.0</v>
      </c>
      <c r="Q1716" s="3" t="s">
        <v>86</v>
      </c>
      <c r="S1716" s="3" t="s">
        <v>34</v>
      </c>
    </row>
    <row r="1717">
      <c r="A1717" s="2">
        <v>42318.71487268519</v>
      </c>
      <c r="B1717" s="3">
        <v>75.0</v>
      </c>
      <c r="C1717" s="3" t="s">
        <v>2209</v>
      </c>
      <c r="D1717" s="3">
        <v>17.0</v>
      </c>
      <c r="E1717" s="3" t="s">
        <v>2230</v>
      </c>
      <c r="F1717" s="3">
        <v>1.0</v>
      </c>
      <c r="G1717" s="3">
        <v>10.0</v>
      </c>
      <c r="H1717" s="3" t="s">
        <v>2211</v>
      </c>
      <c r="I1717" s="3" t="s">
        <v>2212</v>
      </c>
      <c r="J1717" s="3" t="s">
        <v>2213</v>
      </c>
      <c r="K1717" s="3" t="s">
        <v>24</v>
      </c>
      <c r="L1717" s="3">
        <v>2.0</v>
      </c>
      <c r="M1717" s="3" t="s">
        <v>25</v>
      </c>
      <c r="N1717" s="3" t="s">
        <v>2232</v>
      </c>
      <c r="O1717" s="3" t="s">
        <v>2233</v>
      </c>
      <c r="P1717" s="4">
        <v>20740.0</v>
      </c>
      <c r="Q1717" s="3" t="s">
        <v>266</v>
      </c>
      <c r="S1717" s="3" t="s">
        <v>34</v>
      </c>
    </row>
    <row r="1718">
      <c r="A1718" s="2">
        <v>42318.71487268519</v>
      </c>
      <c r="B1718" s="3">
        <v>75.0</v>
      </c>
      <c r="C1718" s="3" t="s">
        <v>2209</v>
      </c>
      <c r="D1718" s="3">
        <v>17.0</v>
      </c>
      <c r="E1718" s="3" t="s">
        <v>2230</v>
      </c>
      <c r="F1718" s="3">
        <v>1.0</v>
      </c>
      <c r="G1718" s="3">
        <v>10.0</v>
      </c>
      <c r="H1718" s="3" t="s">
        <v>2211</v>
      </c>
      <c r="I1718" s="3" t="s">
        <v>2212</v>
      </c>
      <c r="J1718" s="3" t="s">
        <v>2213</v>
      </c>
      <c r="K1718" s="3" t="s">
        <v>24</v>
      </c>
      <c r="L1718" s="3">
        <v>3.0</v>
      </c>
      <c r="M1718" s="3" t="s">
        <v>30</v>
      </c>
      <c r="N1718" s="3" t="s">
        <v>2234</v>
      </c>
      <c r="O1718" s="3" t="s">
        <v>81</v>
      </c>
      <c r="P1718" s="4">
        <v>20649.0</v>
      </c>
      <c r="Q1718" s="3" t="s">
        <v>132</v>
      </c>
      <c r="S1718" s="3" t="s">
        <v>34</v>
      </c>
    </row>
    <row r="1719">
      <c r="A1719" s="2">
        <v>42318.71487268519</v>
      </c>
      <c r="B1719" s="3">
        <v>75.0</v>
      </c>
      <c r="C1719" s="3" t="s">
        <v>2209</v>
      </c>
      <c r="D1719" s="3">
        <v>17.0</v>
      </c>
      <c r="E1719" s="3" t="s">
        <v>2230</v>
      </c>
      <c r="F1719" s="3">
        <v>1.0</v>
      </c>
      <c r="G1719" s="3">
        <v>10.0</v>
      </c>
      <c r="H1719" s="3" t="s">
        <v>2211</v>
      </c>
      <c r="I1719" s="3" t="s">
        <v>2212</v>
      </c>
      <c r="J1719" s="3" t="s">
        <v>2213</v>
      </c>
      <c r="K1719" s="3" t="s">
        <v>24</v>
      </c>
      <c r="L1719" s="3">
        <v>4.0</v>
      </c>
      <c r="M1719" s="3" t="s">
        <v>25</v>
      </c>
      <c r="N1719" s="3" t="s">
        <v>2235</v>
      </c>
      <c r="O1719" s="3" t="s">
        <v>492</v>
      </c>
      <c r="P1719" s="4">
        <v>21134.0</v>
      </c>
      <c r="Q1719" s="3" t="s">
        <v>372</v>
      </c>
      <c r="S1719" s="3" t="s">
        <v>34</v>
      </c>
    </row>
    <row r="1720">
      <c r="A1720" s="2">
        <v>42318.71487268519</v>
      </c>
      <c r="B1720" s="3">
        <v>75.0</v>
      </c>
      <c r="C1720" s="3" t="s">
        <v>2209</v>
      </c>
      <c r="D1720" s="3">
        <v>17.0</v>
      </c>
      <c r="E1720" s="3" t="s">
        <v>2230</v>
      </c>
      <c r="F1720" s="3">
        <v>1.0</v>
      </c>
      <c r="G1720" s="3">
        <v>10.0</v>
      </c>
      <c r="H1720" s="3" t="s">
        <v>2211</v>
      </c>
      <c r="I1720" s="3" t="s">
        <v>2212</v>
      </c>
      <c r="J1720" s="3" t="s">
        <v>2213</v>
      </c>
      <c r="K1720" s="3" t="s">
        <v>24</v>
      </c>
      <c r="L1720" s="3">
        <v>5.0</v>
      </c>
      <c r="M1720" s="3" t="s">
        <v>30</v>
      </c>
      <c r="N1720" s="3" t="s">
        <v>2236</v>
      </c>
      <c r="O1720" s="3" t="s">
        <v>375</v>
      </c>
      <c r="P1720" s="4">
        <v>19992.0</v>
      </c>
      <c r="Q1720" s="3" t="s">
        <v>189</v>
      </c>
      <c r="S1720" s="3" t="s">
        <v>34</v>
      </c>
    </row>
    <row r="1721">
      <c r="A1721" s="2">
        <v>42318.71487268519</v>
      </c>
      <c r="B1721" s="3">
        <v>75.0</v>
      </c>
      <c r="C1721" s="3" t="s">
        <v>2209</v>
      </c>
      <c r="D1721" s="3">
        <v>17.0</v>
      </c>
      <c r="E1721" s="3" t="s">
        <v>2230</v>
      </c>
      <c r="F1721" s="3">
        <v>1.0</v>
      </c>
      <c r="G1721" s="3">
        <v>10.0</v>
      </c>
      <c r="H1721" s="3" t="s">
        <v>2211</v>
      </c>
      <c r="I1721" s="3" t="s">
        <v>2212</v>
      </c>
      <c r="J1721" s="3" t="s">
        <v>2213</v>
      </c>
      <c r="K1721" s="3" t="s">
        <v>24</v>
      </c>
      <c r="L1721" s="3">
        <v>6.0</v>
      </c>
      <c r="M1721" s="3" t="s">
        <v>25</v>
      </c>
      <c r="N1721" s="3" t="s">
        <v>1416</v>
      </c>
      <c r="O1721" s="3" t="s">
        <v>359</v>
      </c>
      <c r="P1721" s="4">
        <v>18516.0</v>
      </c>
      <c r="Q1721" s="3" t="s">
        <v>96</v>
      </c>
      <c r="S1721" s="3" t="s">
        <v>34</v>
      </c>
    </row>
    <row r="1722">
      <c r="A1722" s="2">
        <v>42318.71487268519</v>
      </c>
      <c r="B1722" s="3">
        <v>75.0</v>
      </c>
      <c r="C1722" s="3" t="s">
        <v>2209</v>
      </c>
      <c r="D1722" s="3">
        <v>17.0</v>
      </c>
      <c r="E1722" s="3" t="s">
        <v>2230</v>
      </c>
      <c r="F1722" s="3">
        <v>1.0</v>
      </c>
      <c r="G1722" s="3">
        <v>10.0</v>
      </c>
      <c r="H1722" s="3" t="s">
        <v>2211</v>
      </c>
      <c r="I1722" s="3" t="s">
        <v>2212</v>
      </c>
      <c r="J1722" s="3" t="s">
        <v>2213</v>
      </c>
      <c r="K1722" s="3" t="s">
        <v>24</v>
      </c>
      <c r="L1722" s="3">
        <v>7.0</v>
      </c>
      <c r="M1722" s="3" t="s">
        <v>30</v>
      </c>
      <c r="N1722" s="3" t="s">
        <v>2237</v>
      </c>
      <c r="O1722" s="3" t="s">
        <v>355</v>
      </c>
      <c r="P1722" s="4">
        <v>20354.0</v>
      </c>
      <c r="Q1722" s="3" t="s">
        <v>86</v>
      </c>
      <c r="S1722" s="3" t="s">
        <v>34</v>
      </c>
    </row>
    <row r="1723">
      <c r="A1723" s="2">
        <v>42318.71487268519</v>
      </c>
      <c r="B1723" s="3">
        <v>75.0</v>
      </c>
      <c r="C1723" s="3" t="s">
        <v>2209</v>
      </c>
      <c r="D1723" s="3">
        <v>17.0</v>
      </c>
      <c r="E1723" s="3" t="s">
        <v>2230</v>
      </c>
      <c r="F1723" s="3">
        <v>1.0</v>
      </c>
      <c r="G1723" s="3">
        <v>10.0</v>
      </c>
      <c r="H1723" s="3" t="s">
        <v>2211</v>
      </c>
      <c r="I1723" s="3" t="s">
        <v>2212</v>
      </c>
      <c r="J1723" s="3" t="s">
        <v>2213</v>
      </c>
      <c r="K1723" s="3" t="s">
        <v>24</v>
      </c>
      <c r="L1723" s="3">
        <v>8.0</v>
      </c>
      <c r="M1723" s="3" t="s">
        <v>25</v>
      </c>
      <c r="N1723" s="3" t="s">
        <v>1170</v>
      </c>
      <c r="O1723" s="3" t="s">
        <v>670</v>
      </c>
      <c r="P1723" s="4">
        <v>29559.0</v>
      </c>
      <c r="Q1723" s="3" t="s">
        <v>79</v>
      </c>
      <c r="S1723" s="3" t="s">
        <v>34</v>
      </c>
    </row>
    <row r="1724">
      <c r="A1724" s="2">
        <v>42318.71487268519</v>
      </c>
      <c r="B1724" s="3">
        <v>75.0</v>
      </c>
      <c r="C1724" s="3" t="s">
        <v>2209</v>
      </c>
      <c r="D1724" s="3">
        <v>17.0</v>
      </c>
      <c r="E1724" s="3" t="s">
        <v>2230</v>
      </c>
      <c r="F1724" s="3">
        <v>1.0</v>
      </c>
      <c r="G1724" s="3">
        <v>10.0</v>
      </c>
      <c r="H1724" s="3" t="s">
        <v>2211</v>
      </c>
      <c r="I1724" s="3" t="s">
        <v>2212</v>
      </c>
      <c r="J1724" s="3" t="s">
        <v>2213</v>
      </c>
      <c r="K1724" s="3" t="s">
        <v>24</v>
      </c>
      <c r="L1724" s="3">
        <v>9.0</v>
      </c>
      <c r="M1724" s="3" t="s">
        <v>30</v>
      </c>
      <c r="N1724" s="3" t="s">
        <v>2238</v>
      </c>
      <c r="O1724" s="3" t="s">
        <v>121</v>
      </c>
      <c r="P1724" s="4">
        <v>23960.0</v>
      </c>
      <c r="Q1724" s="3" t="s">
        <v>132</v>
      </c>
      <c r="S1724" s="3" t="s">
        <v>34</v>
      </c>
    </row>
    <row r="1725">
      <c r="A1725" s="2">
        <v>42318.71487268519</v>
      </c>
      <c r="B1725" s="3">
        <v>75.0</v>
      </c>
      <c r="C1725" s="3" t="s">
        <v>2209</v>
      </c>
      <c r="D1725" s="3">
        <v>17.0</v>
      </c>
      <c r="E1725" s="3" t="s">
        <v>2230</v>
      </c>
      <c r="F1725" s="3">
        <v>1.0</v>
      </c>
      <c r="G1725" s="3">
        <v>10.0</v>
      </c>
      <c r="H1725" s="3" t="s">
        <v>2211</v>
      </c>
      <c r="I1725" s="3" t="s">
        <v>2212</v>
      </c>
      <c r="J1725" s="3" t="s">
        <v>2213</v>
      </c>
      <c r="K1725" s="3" t="s">
        <v>24</v>
      </c>
      <c r="L1725" s="3">
        <v>10.0</v>
      </c>
      <c r="M1725" s="3" t="s">
        <v>25</v>
      </c>
      <c r="N1725" s="3" t="s">
        <v>2239</v>
      </c>
      <c r="O1725" s="3" t="s">
        <v>371</v>
      </c>
      <c r="P1725" s="4">
        <v>21172.0</v>
      </c>
      <c r="Q1725" s="3" t="s">
        <v>115</v>
      </c>
      <c r="S1725" s="3" t="s">
        <v>34</v>
      </c>
    </row>
    <row r="1726">
      <c r="A1726" s="2">
        <v>42318.71487268519</v>
      </c>
      <c r="B1726" s="3">
        <v>75.0</v>
      </c>
      <c r="C1726" s="3" t="s">
        <v>2209</v>
      </c>
      <c r="D1726" s="3">
        <v>17.0</v>
      </c>
      <c r="E1726" s="3" t="s">
        <v>2230</v>
      </c>
      <c r="F1726" s="3">
        <v>1.0</v>
      </c>
      <c r="G1726" s="3">
        <v>10.0</v>
      </c>
      <c r="H1726" s="3" t="s">
        <v>2211</v>
      </c>
      <c r="I1726" s="3" t="s">
        <v>2212</v>
      </c>
      <c r="J1726" s="3" t="s">
        <v>2213</v>
      </c>
      <c r="K1726" s="3" t="s">
        <v>24</v>
      </c>
      <c r="L1726" s="3">
        <v>11.0</v>
      </c>
      <c r="M1726" s="3" t="s">
        <v>30</v>
      </c>
      <c r="N1726" s="3" t="s">
        <v>2240</v>
      </c>
      <c r="O1726" s="3" t="s">
        <v>225</v>
      </c>
      <c r="P1726" s="4">
        <v>17226.0</v>
      </c>
      <c r="Q1726" s="3" t="s">
        <v>105</v>
      </c>
      <c r="S1726" s="3" t="s">
        <v>34</v>
      </c>
    </row>
    <row r="1727">
      <c r="A1727" s="2">
        <v>42318.71487268519</v>
      </c>
      <c r="B1727" s="3">
        <v>75.0</v>
      </c>
      <c r="C1727" s="3" t="s">
        <v>2209</v>
      </c>
      <c r="D1727" s="3">
        <v>17.0</v>
      </c>
      <c r="E1727" s="3" t="s">
        <v>2230</v>
      </c>
      <c r="F1727" s="3">
        <v>1.0</v>
      </c>
      <c r="G1727" s="3">
        <v>10.0</v>
      </c>
      <c r="H1727" s="3" t="s">
        <v>2211</v>
      </c>
      <c r="I1727" s="3" t="s">
        <v>2212</v>
      </c>
      <c r="J1727" s="3" t="s">
        <v>2213</v>
      </c>
      <c r="K1727" s="3" t="s">
        <v>24</v>
      </c>
      <c r="L1727" s="3">
        <v>12.0</v>
      </c>
      <c r="M1727" s="3" t="s">
        <v>25</v>
      </c>
      <c r="N1727" s="3" t="s">
        <v>988</v>
      </c>
      <c r="O1727" s="3" t="s">
        <v>956</v>
      </c>
      <c r="P1727" s="4">
        <v>26409.0</v>
      </c>
      <c r="Q1727" s="3" t="s">
        <v>115</v>
      </c>
      <c r="S1727" s="3" t="s">
        <v>34</v>
      </c>
    </row>
    <row r="1728">
      <c r="A1728" s="2">
        <v>42318.71487268519</v>
      </c>
      <c r="B1728" s="3">
        <v>75.0</v>
      </c>
      <c r="C1728" s="3" t="s">
        <v>2209</v>
      </c>
      <c r="D1728" s="3">
        <v>17.0</v>
      </c>
      <c r="E1728" s="3" t="s">
        <v>2230</v>
      </c>
      <c r="F1728" s="3">
        <v>1.0</v>
      </c>
      <c r="G1728" s="3">
        <v>10.0</v>
      </c>
      <c r="H1728" s="3" t="s">
        <v>2211</v>
      </c>
      <c r="I1728" s="3" t="s">
        <v>2212</v>
      </c>
      <c r="J1728" s="3" t="s">
        <v>2213</v>
      </c>
      <c r="K1728" s="3" t="s">
        <v>24</v>
      </c>
      <c r="L1728" s="3">
        <v>13.0</v>
      </c>
      <c r="M1728" s="3" t="s">
        <v>30</v>
      </c>
      <c r="N1728" s="3" t="s">
        <v>2241</v>
      </c>
      <c r="O1728" s="3" t="s">
        <v>171</v>
      </c>
      <c r="P1728" s="4">
        <v>17567.0</v>
      </c>
      <c r="Q1728" s="3" t="s">
        <v>28</v>
      </c>
      <c r="S1728" s="3" t="s">
        <v>34</v>
      </c>
    </row>
    <row r="1729">
      <c r="A1729" s="2">
        <v>42318.71487268519</v>
      </c>
      <c r="B1729" s="3">
        <v>75.0</v>
      </c>
      <c r="C1729" s="3" t="s">
        <v>2209</v>
      </c>
      <c r="D1729" s="3">
        <v>17.0</v>
      </c>
      <c r="E1729" s="3" t="s">
        <v>2230</v>
      </c>
      <c r="F1729" s="3">
        <v>1.0</v>
      </c>
      <c r="G1729" s="3">
        <v>10.0</v>
      </c>
      <c r="H1729" s="3" t="s">
        <v>2211</v>
      </c>
      <c r="I1729" s="3" t="s">
        <v>2212</v>
      </c>
      <c r="J1729" s="3" t="s">
        <v>2213</v>
      </c>
      <c r="K1729" s="3" t="s">
        <v>24</v>
      </c>
      <c r="L1729" s="3">
        <v>14.0</v>
      </c>
      <c r="M1729" s="3" t="s">
        <v>25</v>
      </c>
      <c r="N1729" s="3" t="s">
        <v>2242</v>
      </c>
      <c r="O1729" s="3" t="s">
        <v>384</v>
      </c>
      <c r="P1729" s="4">
        <v>28577.0</v>
      </c>
      <c r="Q1729" s="3" t="s">
        <v>110</v>
      </c>
      <c r="S1729" s="3" t="s">
        <v>34</v>
      </c>
    </row>
    <row r="1730">
      <c r="A1730" s="2">
        <v>42318.71487268519</v>
      </c>
      <c r="B1730" s="3">
        <v>75.0</v>
      </c>
      <c r="C1730" s="3" t="s">
        <v>2209</v>
      </c>
      <c r="D1730" s="3">
        <v>17.0</v>
      </c>
      <c r="E1730" s="3" t="s">
        <v>2230</v>
      </c>
      <c r="F1730" s="3">
        <v>1.0</v>
      </c>
      <c r="G1730" s="3">
        <v>10.0</v>
      </c>
      <c r="H1730" s="3" t="s">
        <v>2211</v>
      </c>
      <c r="I1730" s="3" t="s">
        <v>2212</v>
      </c>
      <c r="J1730" s="3" t="s">
        <v>2213</v>
      </c>
      <c r="K1730" s="3" t="s">
        <v>24</v>
      </c>
      <c r="L1730" s="3">
        <v>15.0</v>
      </c>
      <c r="M1730" s="3" t="s">
        <v>30</v>
      </c>
      <c r="N1730" s="3" t="s">
        <v>2243</v>
      </c>
      <c r="O1730" s="3" t="s">
        <v>456</v>
      </c>
      <c r="P1730" s="4">
        <v>20729.0</v>
      </c>
      <c r="Q1730" s="3" t="s">
        <v>75</v>
      </c>
      <c r="S1730" s="3" t="s">
        <v>34</v>
      </c>
    </row>
    <row r="1731">
      <c r="A1731" s="2">
        <v>42318.71487268519</v>
      </c>
      <c r="B1731" s="3">
        <v>75.0</v>
      </c>
      <c r="C1731" s="3" t="s">
        <v>2209</v>
      </c>
      <c r="D1731" s="3">
        <v>17.0</v>
      </c>
      <c r="E1731" s="3" t="s">
        <v>2230</v>
      </c>
      <c r="F1731" s="3">
        <v>1.0</v>
      </c>
      <c r="G1731" s="3">
        <v>10.0</v>
      </c>
      <c r="H1731" s="3" t="s">
        <v>2211</v>
      </c>
      <c r="I1731" s="3" t="s">
        <v>2212</v>
      </c>
      <c r="J1731" s="3" t="s">
        <v>2213</v>
      </c>
      <c r="K1731" s="3" t="s">
        <v>24</v>
      </c>
      <c r="L1731" s="3">
        <v>16.0</v>
      </c>
      <c r="M1731" s="3" t="s">
        <v>25</v>
      </c>
      <c r="N1731" s="3" t="s">
        <v>2244</v>
      </c>
      <c r="O1731" s="3" t="s">
        <v>2245</v>
      </c>
      <c r="P1731" s="4">
        <v>27849.0</v>
      </c>
      <c r="Q1731" s="3" t="s">
        <v>55</v>
      </c>
      <c r="S1731" s="3" t="s">
        <v>34</v>
      </c>
    </row>
    <row r="1732">
      <c r="A1732" s="2">
        <v>42318.71487268519</v>
      </c>
      <c r="B1732" s="3">
        <v>75.0</v>
      </c>
      <c r="C1732" s="3" t="s">
        <v>2209</v>
      </c>
      <c r="D1732" s="3">
        <v>17.0</v>
      </c>
      <c r="E1732" s="3" t="s">
        <v>2230</v>
      </c>
      <c r="F1732" s="3">
        <v>1.0</v>
      </c>
      <c r="G1732" s="3">
        <v>10.0</v>
      </c>
      <c r="H1732" s="3" t="s">
        <v>2211</v>
      </c>
      <c r="I1732" s="3" t="s">
        <v>2212</v>
      </c>
      <c r="J1732" s="3" t="s">
        <v>2213</v>
      </c>
      <c r="K1732" s="3" t="s">
        <v>24</v>
      </c>
      <c r="L1732" s="3">
        <v>17.0</v>
      </c>
      <c r="M1732" s="3" t="s">
        <v>30</v>
      </c>
      <c r="N1732" s="3" t="s">
        <v>2246</v>
      </c>
      <c r="O1732" s="3" t="s">
        <v>2247</v>
      </c>
      <c r="P1732" s="4">
        <v>27881.0</v>
      </c>
      <c r="Q1732" s="3" t="s">
        <v>189</v>
      </c>
      <c r="S1732" s="3" t="s">
        <v>34</v>
      </c>
    </row>
    <row r="1733">
      <c r="A1733" s="2">
        <v>42318.71487268519</v>
      </c>
      <c r="B1733" s="3">
        <v>75.0</v>
      </c>
      <c r="C1733" s="3" t="s">
        <v>2209</v>
      </c>
      <c r="D1733" s="3">
        <v>17.0</v>
      </c>
      <c r="E1733" s="3" t="s">
        <v>2230</v>
      </c>
      <c r="F1733" s="3">
        <v>1.0</v>
      </c>
      <c r="G1733" s="3">
        <v>10.0</v>
      </c>
      <c r="H1733" s="3" t="s">
        <v>2211</v>
      </c>
      <c r="I1733" s="3" t="s">
        <v>2212</v>
      </c>
      <c r="J1733" s="3" t="s">
        <v>2213</v>
      </c>
      <c r="K1733" s="3" t="s">
        <v>24</v>
      </c>
      <c r="L1733" s="3">
        <v>18.0</v>
      </c>
      <c r="M1733" s="3" t="s">
        <v>25</v>
      </c>
      <c r="N1733" s="3" t="s">
        <v>2248</v>
      </c>
      <c r="O1733" s="3" t="s">
        <v>377</v>
      </c>
      <c r="P1733" s="4">
        <v>23839.0</v>
      </c>
      <c r="Q1733" s="3" t="s">
        <v>37</v>
      </c>
      <c r="S1733" s="3" t="s">
        <v>34</v>
      </c>
    </row>
    <row r="1734">
      <c r="A1734" s="2">
        <v>42318.71487268519</v>
      </c>
      <c r="B1734" s="3">
        <v>75.0</v>
      </c>
      <c r="C1734" s="3" t="s">
        <v>2209</v>
      </c>
      <c r="D1734" s="3">
        <v>17.0</v>
      </c>
      <c r="E1734" s="3" t="s">
        <v>2230</v>
      </c>
      <c r="F1734" s="3">
        <v>1.0</v>
      </c>
      <c r="G1734" s="3">
        <v>10.0</v>
      </c>
      <c r="H1734" s="3" t="s">
        <v>2211</v>
      </c>
      <c r="I1734" s="3" t="s">
        <v>2212</v>
      </c>
      <c r="J1734" s="3" t="s">
        <v>2213</v>
      </c>
      <c r="K1734" s="3" t="s">
        <v>24</v>
      </c>
      <c r="L1734" s="3">
        <v>19.0</v>
      </c>
      <c r="M1734" s="3" t="s">
        <v>30</v>
      </c>
      <c r="N1734" s="3" t="s">
        <v>1416</v>
      </c>
      <c r="O1734" s="3" t="s">
        <v>89</v>
      </c>
      <c r="P1734" s="4">
        <v>18994.0</v>
      </c>
      <c r="Q1734" s="3" t="s">
        <v>79</v>
      </c>
      <c r="S1734" s="3" t="s">
        <v>34</v>
      </c>
    </row>
    <row r="1735">
      <c r="A1735" s="2">
        <v>42318.71487268519</v>
      </c>
      <c r="B1735" s="3">
        <v>75.0</v>
      </c>
      <c r="C1735" s="3" t="s">
        <v>2209</v>
      </c>
      <c r="D1735" s="3">
        <v>17.0</v>
      </c>
      <c r="E1735" s="3" t="s">
        <v>2230</v>
      </c>
      <c r="F1735" s="3">
        <v>1.0</v>
      </c>
      <c r="G1735" s="3">
        <v>10.0</v>
      </c>
      <c r="H1735" s="3" t="s">
        <v>2211</v>
      </c>
      <c r="I1735" s="3" t="s">
        <v>2212</v>
      </c>
      <c r="J1735" s="3" t="s">
        <v>2213</v>
      </c>
      <c r="K1735" s="3" t="s">
        <v>24</v>
      </c>
      <c r="L1735" s="3">
        <v>20.0</v>
      </c>
      <c r="M1735" s="3" t="s">
        <v>25</v>
      </c>
      <c r="N1735" s="3" t="s">
        <v>2249</v>
      </c>
      <c r="O1735" s="3" t="s">
        <v>767</v>
      </c>
      <c r="P1735" s="4">
        <v>32523.0</v>
      </c>
      <c r="Q1735" s="3" t="s">
        <v>40</v>
      </c>
      <c r="S1735" s="3" t="s">
        <v>34</v>
      </c>
    </row>
    <row r="1736">
      <c r="A1736" s="2">
        <v>42318.71487268519</v>
      </c>
      <c r="B1736" s="3">
        <v>75.0</v>
      </c>
      <c r="C1736" s="3" t="s">
        <v>2209</v>
      </c>
      <c r="D1736" s="3">
        <v>17.0</v>
      </c>
      <c r="E1736" s="3" t="s">
        <v>2230</v>
      </c>
      <c r="F1736" s="3">
        <v>1.0</v>
      </c>
      <c r="G1736" s="3">
        <v>10.0</v>
      </c>
      <c r="H1736" s="3" t="s">
        <v>2211</v>
      </c>
      <c r="I1736" s="3" t="s">
        <v>2212</v>
      </c>
      <c r="J1736" s="3" t="s">
        <v>2213</v>
      </c>
      <c r="K1736" s="3" t="s">
        <v>24</v>
      </c>
      <c r="L1736" s="3">
        <v>21.0</v>
      </c>
      <c r="M1736" s="3" t="s">
        <v>30</v>
      </c>
      <c r="N1736" s="3" t="s">
        <v>2250</v>
      </c>
      <c r="O1736" s="3" t="s">
        <v>51</v>
      </c>
      <c r="P1736" s="4">
        <v>23559.0</v>
      </c>
      <c r="Q1736" s="3" t="s">
        <v>37</v>
      </c>
      <c r="S1736" s="3" t="s">
        <v>34</v>
      </c>
    </row>
    <row r="1737">
      <c r="A1737" s="2">
        <v>42318.71487268519</v>
      </c>
      <c r="B1737" s="3">
        <v>75.0</v>
      </c>
      <c r="C1737" s="3" t="s">
        <v>2209</v>
      </c>
      <c r="D1737" s="3">
        <v>17.0</v>
      </c>
      <c r="E1737" s="3" t="s">
        <v>2230</v>
      </c>
      <c r="F1737" s="3">
        <v>1.0</v>
      </c>
      <c r="G1737" s="3">
        <v>10.0</v>
      </c>
      <c r="H1737" s="3" t="s">
        <v>2211</v>
      </c>
      <c r="I1737" s="3" t="s">
        <v>2212</v>
      </c>
      <c r="J1737" s="3" t="s">
        <v>2213</v>
      </c>
      <c r="K1737" s="3" t="s">
        <v>24</v>
      </c>
      <c r="L1737" s="3">
        <v>22.0</v>
      </c>
      <c r="M1737" s="3" t="s">
        <v>25</v>
      </c>
      <c r="N1737" s="3" t="s">
        <v>2243</v>
      </c>
      <c r="O1737" s="3" t="s">
        <v>492</v>
      </c>
      <c r="P1737" s="4">
        <v>19619.0</v>
      </c>
      <c r="Q1737" s="3" t="s">
        <v>145</v>
      </c>
      <c r="S1737" s="3" t="s">
        <v>34</v>
      </c>
    </row>
    <row r="1738">
      <c r="A1738" s="2">
        <v>42318.71487268519</v>
      </c>
      <c r="B1738" s="3">
        <v>75.0</v>
      </c>
      <c r="C1738" s="3" t="s">
        <v>2209</v>
      </c>
      <c r="D1738" s="3">
        <v>19.0</v>
      </c>
      <c r="E1738" s="3" t="s">
        <v>2251</v>
      </c>
      <c r="F1738" s="3">
        <v>1.0</v>
      </c>
      <c r="G1738" s="3">
        <v>10.0</v>
      </c>
      <c r="H1738" s="3" t="s">
        <v>2211</v>
      </c>
      <c r="I1738" s="3" t="s">
        <v>2212</v>
      </c>
      <c r="J1738" s="3" t="s">
        <v>2213</v>
      </c>
      <c r="K1738" s="3" t="s">
        <v>24</v>
      </c>
      <c r="L1738" s="3">
        <v>1.0</v>
      </c>
      <c r="M1738" s="3" t="s">
        <v>25</v>
      </c>
      <c r="N1738" s="3" t="s">
        <v>2252</v>
      </c>
      <c r="O1738" s="3" t="s">
        <v>536</v>
      </c>
      <c r="P1738" s="4">
        <v>17418.0</v>
      </c>
      <c r="Q1738" s="3" t="s">
        <v>49</v>
      </c>
      <c r="S1738" s="3" t="s">
        <v>34</v>
      </c>
    </row>
    <row r="1739">
      <c r="A1739" s="2">
        <v>42318.71487268519</v>
      </c>
      <c r="B1739" s="3">
        <v>75.0</v>
      </c>
      <c r="C1739" s="3" t="s">
        <v>2209</v>
      </c>
      <c r="D1739" s="3">
        <v>19.0</v>
      </c>
      <c r="E1739" s="3" t="s">
        <v>2251</v>
      </c>
      <c r="F1739" s="3">
        <v>1.0</v>
      </c>
      <c r="G1739" s="3">
        <v>10.0</v>
      </c>
      <c r="H1739" s="3" t="s">
        <v>2211</v>
      </c>
      <c r="I1739" s="3" t="s">
        <v>2212</v>
      </c>
      <c r="J1739" s="3" t="s">
        <v>2213</v>
      </c>
      <c r="K1739" s="3" t="s">
        <v>24</v>
      </c>
      <c r="L1739" s="3">
        <v>2.0</v>
      </c>
      <c r="M1739" s="3" t="s">
        <v>30</v>
      </c>
      <c r="N1739" s="3" t="s">
        <v>2253</v>
      </c>
      <c r="O1739" s="3" t="s">
        <v>329</v>
      </c>
      <c r="P1739" s="4">
        <v>19535.0</v>
      </c>
      <c r="Q1739" s="3" t="s">
        <v>105</v>
      </c>
      <c r="S1739" s="3" t="s">
        <v>34</v>
      </c>
    </row>
    <row r="1740">
      <c r="A1740" s="2">
        <v>42318.71487268519</v>
      </c>
      <c r="B1740" s="3">
        <v>75.0</v>
      </c>
      <c r="C1740" s="3" t="s">
        <v>2209</v>
      </c>
      <c r="D1740" s="3">
        <v>19.0</v>
      </c>
      <c r="E1740" s="3" t="s">
        <v>2251</v>
      </c>
      <c r="F1740" s="3">
        <v>1.0</v>
      </c>
      <c r="G1740" s="3">
        <v>10.0</v>
      </c>
      <c r="H1740" s="3" t="s">
        <v>2211</v>
      </c>
      <c r="I1740" s="3" t="s">
        <v>2212</v>
      </c>
      <c r="J1740" s="3" t="s">
        <v>2213</v>
      </c>
      <c r="K1740" s="3" t="s">
        <v>24</v>
      </c>
      <c r="L1740" s="3">
        <v>3.0</v>
      </c>
      <c r="M1740" s="3" t="s">
        <v>25</v>
      </c>
      <c r="N1740" s="3" t="s">
        <v>2217</v>
      </c>
      <c r="O1740" s="3" t="s">
        <v>109</v>
      </c>
      <c r="P1740" s="4">
        <v>19091.0</v>
      </c>
      <c r="Q1740" s="3" t="s">
        <v>49</v>
      </c>
      <c r="S1740" s="3" t="s">
        <v>34</v>
      </c>
    </row>
    <row r="1741">
      <c r="A1741" s="2">
        <v>42318.71487268519</v>
      </c>
      <c r="B1741" s="3">
        <v>75.0</v>
      </c>
      <c r="C1741" s="3" t="s">
        <v>2209</v>
      </c>
      <c r="D1741" s="3">
        <v>19.0</v>
      </c>
      <c r="E1741" s="3" t="s">
        <v>2251</v>
      </c>
      <c r="F1741" s="3">
        <v>1.0</v>
      </c>
      <c r="G1741" s="3">
        <v>10.0</v>
      </c>
      <c r="H1741" s="3" t="s">
        <v>2211</v>
      </c>
      <c r="I1741" s="3" t="s">
        <v>2212</v>
      </c>
      <c r="J1741" s="3" t="s">
        <v>2213</v>
      </c>
      <c r="K1741" s="3" t="s">
        <v>24</v>
      </c>
      <c r="L1741" s="3">
        <v>4.0</v>
      </c>
      <c r="M1741" s="3" t="s">
        <v>30</v>
      </c>
      <c r="N1741" s="3" t="s">
        <v>2254</v>
      </c>
      <c r="O1741" s="3" t="s">
        <v>2255</v>
      </c>
      <c r="P1741" s="4">
        <v>33874.0</v>
      </c>
      <c r="Q1741" s="3" t="s">
        <v>191</v>
      </c>
      <c r="S1741" s="3" t="s">
        <v>34</v>
      </c>
    </row>
    <row r="1742">
      <c r="A1742" s="2">
        <v>42318.71487268519</v>
      </c>
      <c r="B1742" s="3">
        <v>75.0</v>
      </c>
      <c r="C1742" s="3" t="s">
        <v>2209</v>
      </c>
      <c r="D1742" s="3">
        <v>19.0</v>
      </c>
      <c r="E1742" s="3" t="s">
        <v>2251</v>
      </c>
      <c r="F1742" s="3">
        <v>1.0</v>
      </c>
      <c r="G1742" s="3">
        <v>10.0</v>
      </c>
      <c r="H1742" s="3" t="s">
        <v>2211</v>
      </c>
      <c r="I1742" s="3" t="s">
        <v>2212</v>
      </c>
      <c r="J1742" s="3" t="s">
        <v>2213</v>
      </c>
      <c r="K1742" s="3" t="s">
        <v>24</v>
      </c>
      <c r="L1742" s="3">
        <v>5.0</v>
      </c>
      <c r="M1742" s="3" t="s">
        <v>25</v>
      </c>
      <c r="N1742" s="3" t="s">
        <v>2256</v>
      </c>
      <c r="O1742" s="3" t="s">
        <v>243</v>
      </c>
      <c r="P1742" s="4">
        <v>20506.0</v>
      </c>
      <c r="Q1742" s="3" t="s">
        <v>37</v>
      </c>
      <c r="S1742" s="3" t="s">
        <v>34</v>
      </c>
    </row>
    <row r="1743">
      <c r="A1743" s="2">
        <v>42318.71487268519</v>
      </c>
      <c r="B1743" s="3">
        <v>75.0</v>
      </c>
      <c r="C1743" s="3" t="s">
        <v>2209</v>
      </c>
      <c r="D1743" s="3">
        <v>19.0</v>
      </c>
      <c r="E1743" s="3" t="s">
        <v>2251</v>
      </c>
      <c r="F1743" s="3">
        <v>1.0</v>
      </c>
      <c r="G1743" s="3">
        <v>10.0</v>
      </c>
      <c r="H1743" s="3" t="s">
        <v>2211</v>
      </c>
      <c r="I1743" s="3" t="s">
        <v>2212</v>
      </c>
      <c r="J1743" s="3" t="s">
        <v>2213</v>
      </c>
      <c r="K1743" s="3" t="s">
        <v>24</v>
      </c>
      <c r="L1743" s="3">
        <v>6.0</v>
      </c>
      <c r="M1743" s="3" t="s">
        <v>30</v>
      </c>
      <c r="N1743" s="3" t="s">
        <v>2257</v>
      </c>
      <c r="O1743" s="3" t="s">
        <v>2258</v>
      </c>
      <c r="P1743" s="4">
        <v>34359.0</v>
      </c>
      <c r="Q1743" s="3" t="s">
        <v>191</v>
      </c>
      <c r="S1743" s="3" t="s">
        <v>34</v>
      </c>
    </row>
    <row r="1744">
      <c r="A1744" s="2">
        <v>42318.71487268519</v>
      </c>
      <c r="B1744" s="3">
        <v>75.0</v>
      </c>
      <c r="C1744" s="3" t="s">
        <v>2209</v>
      </c>
      <c r="D1744" s="3">
        <v>19.0</v>
      </c>
      <c r="E1744" s="3" t="s">
        <v>2251</v>
      </c>
      <c r="F1744" s="3">
        <v>1.0</v>
      </c>
      <c r="G1744" s="3">
        <v>10.0</v>
      </c>
      <c r="H1744" s="3" t="s">
        <v>2211</v>
      </c>
      <c r="I1744" s="3" t="s">
        <v>2212</v>
      </c>
      <c r="J1744" s="3" t="s">
        <v>2213</v>
      </c>
      <c r="K1744" s="3" t="s">
        <v>24</v>
      </c>
      <c r="L1744" s="3">
        <v>7.0</v>
      </c>
      <c r="M1744" s="3" t="s">
        <v>25</v>
      </c>
      <c r="N1744" s="3" t="s">
        <v>2259</v>
      </c>
      <c r="O1744" s="3" t="s">
        <v>2260</v>
      </c>
      <c r="P1744" s="4">
        <v>18667.0</v>
      </c>
      <c r="Q1744" s="3" t="s">
        <v>216</v>
      </c>
      <c r="S1744" s="3" t="s">
        <v>34</v>
      </c>
    </row>
    <row r="1745">
      <c r="A1745" s="2">
        <v>42318.71487268519</v>
      </c>
      <c r="B1745" s="3">
        <v>75.0</v>
      </c>
      <c r="C1745" s="3" t="s">
        <v>2209</v>
      </c>
      <c r="D1745" s="3">
        <v>19.0</v>
      </c>
      <c r="E1745" s="3" t="s">
        <v>2251</v>
      </c>
      <c r="F1745" s="3">
        <v>1.0</v>
      </c>
      <c r="G1745" s="3">
        <v>10.0</v>
      </c>
      <c r="H1745" s="3" t="s">
        <v>2211</v>
      </c>
      <c r="I1745" s="3" t="s">
        <v>2212</v>
      </c>
      <c r="J1745" s="3" t="s">
        <v>2213</v>
      </c>
      <c r="K1745" s="3" t="s">
        <v>24</v>
      </c>
      <c r="L1745" s="3">
        <v>8.0</v>
      </c>
      <c r="M1745" s="3" t="s">
        <v>30</v>
      </c>
      <c r="N1745" s="3" t="s">
        <v>2261</v>
      </c>
      <c r="O1745" s="3" t="s">
        <v>2262</v>
      </c>
      <c r="P1745" s="4">
        <v>23779.0</v>
      </c>
      <c r="Q1745" s="3" t="s">
        <v>43</v>
      </c>
      <c r="S1745" s="3" t="s">
        <v>34</v>
      </c>
    </row>
    <row r="1746">
      <c r="A1746" s="2">
        <v>42318.71487268519</v>
      </c>
      <c r="B1746" s="3">
        <v>75.0</v>
      </c>
      <c r="C1746" s="3" t="s">
        <v>2209</v>
      </c>
      <c r="D1746" s="3">
        <v>19.0</v>
      </c>
      <c r="E1746" s="3" t="s">
        <v>2251</v>
      </c>
      <c r="F1746" s="3">
        <v>1.0</v>
      </c>
      <c r="G1746" s="3">
        <v>10.0</v>
      </c>
      <c r="H1746" s="3" t="s">
        <v>2211</v>
      </c>
      <c r="I1746" s="3" t="s">
        <v>2212</v>
      </c>
      <c r="J1746" s="3" t="s">
        <v>2213</v>
      </c>
      <c r="K1746" s="3" t="s">
        <v>24</v>
      </c>
      <c r="L1746" s="3">
        <v>9.0</v>
      </c>
      <c r="M1746" s="3" t="s">
        <v>25</v>
      </c>
      <c r="N1746" s="3" t="s">
        <v>2263</v>
      </c>
      <c r="O1746" s="3" t="s">
        <v>100</v>
      </c>
      <c r="P1746" s="4">
        <v>24136.0</v>
      </c>
      <c r="Q1746" s="3" t="s">
        <v>266</v>
      </c>
      <c r="S1746" s="3" t="s">
        <v>34</v>
      </c>
    </row>
    <row r="1747">
      <c r="A1747" s="2">
        <v>42318.71487268519</v>
      </c>
      <c r="B1747" s="3">
        <v>75.0</v>
      </c>
      <c r="C1747" s="3" t="s">
        <v>2209</v>
      </c>
      <c r="D1747" s="3">
        <v>19.0</v>
      </c>
      <c r="E1747" s="3" t="s">
        <v>2251</v>
      </c>
      <c r="F1747" s="3">
        <v>1.0</v>
      </c>
      <c r="G1747" s="3">
        <v>10.0</v>
      </c>
      <c r="H1747" s="3" t="s">
        <v>2211</v>
      </c>
      <c r="I1747" s="3" t="s">
        <v>2212</v>
      </c>
      <c r="J1747" s="3" t="s">
        <v>2213</v>
      </c>
      <c r="K1747" s="3" t="s">
        <v>24</v>
      </c>
      <c r="L1747" s="3">
        <v>10.0</v>
      </c>
      <c r="M1747" s="3" t="s">
        <v>30</v>
      </c>
      <c r="N1747" s="3" t="s">
        <v>2264</v>
      </c>
      <c r="O1747" s="3" t="s">
        <v>2265</v>
      </c>
      <c r="P1747" s="4">
        <v>18339.0</v>
      </c>
      <c r="Q1747" s="3" t="s">
        <v>49</v>
      </c>
      <c r="S1747" s="3" t="s">
        <v>34</v>
      </c>
    </row>
    <row r="1748">
      <c r="A1748" s="2">
        <v>42318.71487268519</v>
      </c>
      <c r="B1748" s="3">
        <v>75.0</v>
      </c>
      <c r="C1748" s="3" t="s">
        <v>2209</v>
      </c>
      <c r="D1748" s="3">
        <v>23.0</v>
      </c>
      <c r="E1748" s="3" t="s">
        <v>2266</v>
      </c>
      <c r="F1748" s="3">
        <v>1.0</v>
      </c>
      <c r="G1748" s="3">
        <v>10.0</v>
      </c>
      <c r="H1748" s="3" t="s">
        <v>2211</v>
      </c>
      <c r="I1748" s="3" t="s">
        <v>2212</v>
      </c>
      <c r="J1748" s="3" t="s">
        <v>2213</v>
      </c>
      <c r="K1748" s="3" t="s">
        <v>24</v>
      </c>
      <c r="L1748" s="3">
        <v>1.0</v>
      </c>
      <c r="M1748" s="3" t="s">
        <v>30</v>
      </c>
      <c r="N1748" s="3" t="s">
        <v>2267</v>
      </c>
      <c r="O1748" s="3" t="s">
        <v>2268</v>
      </c>
      <c r="P1748" s="4">
        <v>29935.0</v>
      </c>
      <c r="Q1748" s="3" t="s">
        <v>40</v>
      </c>
      <c r="S1748" s="3" t="s">
        <v>34</v>
      </c>
    </row>
    <row r="1749">
      <c r="A1749" s="2">
        <v>42318.71487268519</v>
      </c>
      <c r="B1749" s="3">
        <v>75.0</v>
      </c>
      <c r="C1749" s="3" t="s">
        <v>2209</v>
      </c>
      <c r="D1749" s="3">
        <v>23.0</v>
      </c>
      <c r="E1749" s="3" t="s">
        <v>2266</v>
      </c>
      <c r="F1749" s="3">
        <v>1.0</v>
      </c>
      <c r="G1749" s="3">
        <v>10.0</v>
      </c>
      <c r="H1749" s="3" t="s">
        <v>2211</v>
      </c>
      <c r="I1749" s="3" t="s">
        <v>2212</v>
      </c>
      <c r="J1749" s="3" t="s">
        <v>2213</v>
      </c>
      <c r="K1749" s="3" t="s">
        <v>24</v>
      </c>
      <c r="L1749" s="3">
        <v>2.0</v>
      </c>
      <c r="M1749" s="3" t="s">
        <v>25</v>
      </c>
      <c r="N1749" s="3" t="s">
        <v>2269</v>
      </c>
      <c r="O1749" s="3" t="s">
        <v>184</v>
      </c>
      <c r="P1749" s="4">
        <v>35383.0</v>
      </c>
      <c r="Q1749" s="3" t="s">
        <v>191</v>
      </c>
      <c r="S1749" s="3" t="s">
        <v>34</v>
      </c>
    </row>
    <row r="1750">
      <c r="A1750" s="2">
        <v>42318.71487268519</v>
      </c>
      <c r="B1750" s="3">
        <v>75.0</v>
      </c>
      <c r="C1750" s="3" t="s">
        <v>2209</v>
      </c>
      <c r="D1750" s="3">
        <v>23.0</v>
      </c>
      <c r="E1750" s="3" t="s">
        <v>2266</v>
      </c>
      <c r="F1750" s="3">
        <v>1.0</v>
      </c>
      <c r="G1750" s="3">
        <v>10.0</v>
      </c>
      <c r="H1750" s="3" t="s">
        <v>2211</v>
      </c>
      <c r="I1750" s="3" t="s">
        <v>2212</v>
      </c>
      <c r="J1750" s="3" t="s">
        <v>2213</v>
      </c>
      <c r="K1750" s="3" t="s">
        <v>24</v>
      </c>
      <c r="L1750" s="3">
        <v>3.0</v>
      </c>
      <c r="M1750" s="3" t="s">
        <v>30</v>
      </c>
      <c r="N1750" s="3" t="s">
        <v>2270</v>
      </c>
      <c r="O1750" s="3" t="s">
        <v>497</v>
      </c>
      <c r="P1750" s="4">
        <v>18946.0</v>
      </c>
      <c r="Q1750" s="3" t="s">
        <v>145</v>
      </c>
      <c r="S1750" s="3" t="s">
        <v>34</v>
      </c>
    </row>
    <row r="1751">
      <c r="A1751" s="2">
        <v>42318.71487268519</v>
      </c>
      <c r="B1751" s="3">
        <v>75.0</v>
      </c>
      <c r="C1751" s="3" t="s">
        <v>2209</v>
      </c>
      <c r="D1751" s="3">
        <v>23.0</v>
      </c>
      <c r="E1751" s="3" t="s">
        <v>2266</v>
      </c>
      <c r="F1751" s="3">
        <v>1.0</v>
      </c>
      <c r="G1751" s="3">
        <v>10.0</v>
      </c>
      <c r="H1751" s="3" t="s">
        <v>2211</v>
      </c>
      <c r="I1751" s="3" t="s">
        <v>2212</v>
      </c>
      <c r="J1751" s="3" t="s">
        <v>2213</v>
      </c>
      <c r="K1751" s="3" t="s">
        <v>24</v>
      </c>
      <c r="L1751" s="3">
        <v>4.0</v>
      </c>
      <c r="M1751" s="3" t="s">
        <v>25</v>
      </c>
      <c r="N1751" s="3" t="s">
        <v>2271</v>
      </c>
      <c r="O1751" s="3" t="s">
        <v>2272</v>
      </c>
      <c r="P1751" s="4">
        <v>35149.0</v>
      </c>
      <c r="Q1751" s="3" t="s">
        <v>191</v>
      </c>
      <c r="S1751" s="3" t="s">
        <v>34</v>
      </c>
    </row>
    <row r="1752">
      <c r="A1752" s="2">
        <v>42318.71487268519</v>
      </c>
      <c r="B1752" s="3">
        <v>75.0</v>
      </c>
      <c r="C1752" s="3" t="s">
        <v>2209</v>
      </c>
      <c r="D1752" s="3">
        <v>23.0</v>
      </c>
      <c r="E1752" s="3" t="s">
        <v>2266</v>
      </c>
      <c r="F1752" s="3">
        <v>1.0</v>
      </c>
      <c r="G1752" s="3">
        <v>10.0</v>
      </c>
      <c r="H1752" s="3" t="s">
        <v>2211</v>
      </c>
      <c r="I1752" s="3" t="s">
        <v>2212</v>
      </c>
      <c r="J1752" s="3" t="s">
        <v>2213</v>
      </c>
      <c r="K1752" s="3" t="s">
        <v>24</v>
      </c>
      <c r="L1752" s="3">
        <v>5.0</v>
      </c>
      <c r="M1752" s="3" t="s">
        <v>30</v>
      </c>
      <c r="N1752" s="3" t="s">
        <v>2273</v>
      </c>
      <c r="O1752" s="3" t="s">
        <v>121</v>
      </c>
      <c r="P1752" s="4">
        <v>21267.0</v>
      </c>
      <c r="Q1752" s="3" t="s">
        <v>105</v>
      </c>
      <c r="S1752" s="3" t="s">
        <v>34</v>
      </c>
    </row>
    <row r="1753">
      <c r="A1753" s="2">
        <v>42318.71487268519</v>
      </c>
      <c r="B1753" s="3">
        <v>75.0</v>
      </c>
      <c r="C1753" s="3" t="s">
        <v>2209</v>
      </c>
      <c r="D1753" s="3">
        <v>23.0</v>
      </c>
      <c r="E1753" s="3" t="s">
        <v>2266</v>
      </c>
      <c r="F1753" s="3">
        <v>1.0</v>
      </c>
      <c r="G1753" s="3">
        <v>10.0</v>
      </c>
      <c r="H1753" s="3" t="s">
        <v>2211</v>
      </c>
      <c r="I1753" s="3" t="s">
        <v>2212</v>
      </c>
      <c r="J1753" s="3" t="s">
        <v>2213</v>
      </c>
      <c r="K1753" s="3" t="s">
        <v>24</v>
      </c>
      <c r="L1753" s="3">
        <v>6.0</v>
      </c>
      <c r="M1753" s="3" t="s">
        <v>25</v>
      </c>
      <c r="N1753" s="3" t="s">
        <v>2274</v>
      </c>
      <c r="O1753" s="3" t="s">
        <v>54</v>
      </c>
      <c r="P1753" s="4">
        <v>27041.0</v>
      </c>
      <c r="Q1753" s="3" t="s">
        <v>72</v>
      </c>
      <c r="S1753" s="3" t="s">
        <v>34</v>
      </c>
    </row>
    <row r="1754">
      <c r="A1754" s="2">
        <v>42318.71487268519</v>
      </c>
      <c r="B1754" s="3">
        <v>75.0</v>
      </c>
      <c r="C1754" s="3" t="s">
        <v>2209</v>
      </c>
      <c r="D1754" s="3">
        <v>24.0</v>
      </c>
      <c r="E1754" s="3" t="s">
        <v>2275</v>
      </c>
      <c r="F1754" s="3">
        <v>1.0</v>
      </c>
      <c r="G1754" s="3">
        <v>10.0</v>
      </c>
      <c r="H1754" s="3" t="s">
        <v>2211</v>
      </c>
      <c r="I1754" s="3" t="s">
        <v>2212</v>
      </c>
      <c r="J1754" s="3" t="s">
        <v>2213</v>
      </c>
      <c r="K1754" s="3" t="s">
        <v>24</v>
      </c>
      <c r="L1754" s="3">
        <v>1.0</v>
      </c>
      <c r="M1754" s="3" t="s">
        <v>25</v>
      </c>
      <c r="N1754" s="3" t="s">
        <v>2276</v>
      </c>
      <c r="O1754" s="3" t="s">
        <v>69</v>
      </c>
      <c r="P1754" s="4">
        <v>22172.0</v>
      </c>
      <c r="Q1754" s="3" t="s">
        <v>372</v>
      </c>
      <c r="S1754" s="3" t="s">
        <v>34</v>
      </c>
    </row>
    <row r="1755">
      <c r="A1755" s="2">
        <v>42318.71487268519</v>
      </c>
      <c r="B1755" s="3">
        <v>75.0</v>
      </c>
      <c r="C1755" s="3" t="s">
        <v>2209</v>
      </c>
      <c r="D1755" s="3">
        <v>24.0</v>
      </c>
      <c r="E1755" s="3" t="s">
        <v>2275</v>
      </c>
      <c r="F1755" s="3">
        <v>1.0</v>
      </c>
      <c r="G1755" s="3">
        <v>10.0</v>
      </c>
      <c r="H1755" s="3" t="s">
        <v>2211</v>
      </c>
      <c r="I1755" s="3" t="s">
        <v>2212</v>
      </c>
      <c r="J1755" s="3" t="s">
        <v>2213</v>
      </c>
      <c r="K1755" s="3" t="s">
        <v>24</v>
      </c>
      <c r="L1755" s="3">
        <v>2.0</v>
      </c>
      <c r="M1755" s="3" t="s">
        <v>30</v>
      </c>
      <c r="N1755" s="3" t="s">
        <v>2277</v>
      </c>
      <c r="O1755" s="3" t="s">
        <v>1099</v>
      </c>
      <c r="P1755" s="4">
        <v>20820.0</v>
      </c>
      <c r="Q1755" s="3" t="s">
        <v>72</v>
      </c>
      <c r="S1755" s="3" t="s">
        <v>34</v>
      </c>
    </row>
    <row r="1756">
      <c r="A1756" s="2">
        <v>42318.71487268519</v>
      </c>
      <c r="B1756" s="3">
        <v>75.0</v>
      </c>
      <c r="C1756" s="3" t="s">
        <v>2209</v>
      </c>
      <c r="D1756" s="3">
        <v>24.0</v>
      </c>
      <c r="E1756" s="3" t="s">
        <v>2275</v>
      </c>
      <c r="F1756" s="3">
        <v>1.0</v>
      </c>
      <c r="G1756" s="3">
        <v>10.0</v>
      </c>
      <c r="H1756" s="3" t="s">
        <v>2211</v>
      </c>
      <c r="I1756" s="3" t="s">
        <v>2212</v>
      </c>
      <c r="J1756" s="3" t="s">
        <v>2213</v>
      </c>
      <c r="K1756" s="3" t="s">
        <v>24</v>
      </c>
      <c r="L1756" s="3">
        <v>3.0</v>
      </c>
      <c r="M1756" s="3" t="s">
        <v>25</v>
      </c>
      <c r="N1756" s="3" t="s">
        <v>2278</v>
      </c>
      <c r="O1756" s="3" t="s">
        <v>251</v>
      </c>
      <c r="P1756" s="4">
        <v>28051.0</v>
      </c>
      <c r="Q1756" s="3" t="s">
        <v>189</v>
      </c>
      <c r="S1756" s="3" t="s">
        <v>34</v>
      </c>
    </row>
    <row r="1757">
      <c r="A1757" s="2">
        <v>42318.71487268519</v>
      </c>
      <c r="B1757" s="3">
        <v>75.0</v>
      </c>
      <c r="C1757" s="3" t="s">
        <v>2209</v>
      </c>
      <c r="D1757" s="3">
        <v>24.0</v>
      </c>
      <c r="E1757" s="3" t="s">
        <v>2275</v>
      </c>
      <c r="F1757" s="3">
        <v>1.0</v>
      </c>
      <c r="G1757" s="3">
        <v>10.0</v>
      </c>
      <c r="H1757" s="3" t="s">
        <v>2211</v>
      </c>
      <c r="I1757" s="3" t="s">
        <v>2212</v>
      </c>
      <c r="J1757" s="3" t="s">
        <v>2213</v>
      </c>
      <c r="K1757" s="3" t="s">
        <v>24</v>
      </c>
      <c r="L1757" s="3">
        <v>4.0</v>
      </c>
      <c r="M1757" s="3" t="s">
        <v>30</v>
      </c>
      <c r="N1757" s="3" t="s">
        <v>2279</v>
      </c>
      <c r="O1757" s="3" t="s">
        <v>850</v>
      </c>
      <c r="P1757" s="4">
        <v>25499.0</v>
      </c>
      <c r="Q1757" s="3" t="s">
        <v>79</v>
      </c>
      <c r="S1757" s="3" t="s">
        <v>34</v>
      </c>
    </row>
    <row r="1758">
      <c r="A1758" s="2">
        <v>42318.71487268519</v>
      </c>
      <c r="B1758" s="3">
        <v>75.0</v>
      </c>
      <c r="C1758" s="3" t="s">
        <v>2209</v>
      </c>
      <c r="D1758" s="3">
        <v>24.0</v>
      </c>
      <c r="E1758" s="3" t="s">
        <v>2275</v>
      </c>
      <c r="F1758" s="3">
        <v>1.0</v>
      </c>
      <c r="G1758" s="3">
        <v>10.0</v>
      </c>
      <c r="H1758" s="3" t="s">
        <v>2211</v>
      </c>
      <c r="I1758" s="3" t="s">
        <v>2212</v>
      </c>
      <c r="J1758" s="3" t="s">
        <v>2213</v>
      </c>
      <c r="K1758" s="3" t="s">
        <v>24</v>
      </c>
      <c r="L1758" s="3">
        <v>5.0</v>
      </c>
      <c r="M1758" s="3" t="s">
        <v>25</v>
      </c>
      <c r="N1758" s="3" t="s">
        <v>2280</v>
      </c>
      <c r="O1758" s="3" t="s">
        <v>2281</v>
      </c>
      <c r="P1758" s="4">
        <v>27670.0</v>
      </c>
      <c r="Q1758" s="3" t="s">
        <v>75</v>
      </c>
      <c r="S1758" s="3" t="s">
        <v>34</v>
      </c>
    </row>
    <row r="1759">
      <c r="A1759" s="2">
        <v>42318.71487268519</v>
      </c>
      <c r="B1759" s="3">
        <v>75.0</v>
      </c>
      <c r="C1759" s="3" t="s">
        <v>2209</v>
      </c>
      <c r="D1759" s="3">
        <v>24.0</v>
      </c>
      <c r="E1759" s="3" t="s">
        <v>2275</v>
      </c>
      <c r="F1759" s="3">
        <v>1.0</v>
      </c>
      <c r="G1759" s="3">
        <v>10.0</v>
      </c>
      <c r="H1759" s="3" t="s">
        <v>2211</v>
      </c>
      <c r="I1759" s="3" t="s">
        <v>2212</v>
      </c>
      <c r="J1759" s="3" t="s">
        <v>2213</v>
      </c>
      <c r="K1759" s="3" t="s">
        <v>24</v>
      </c>
      <c r="L1759" s="3">
        <v>6.0</v>
      </c>
      <c r="M1759" s="3" t="s">
        <v>30</v>
      </c>
      <c r="N1759" s="3" t="s">
        <v>2282</v>
      </c>
      <c r="O1759" s="3" t="s">
        <v>547</v>
      </c>
      <c r="P1759" s="4">
        <v>22298.0</v>
      </c>
      <c r="Q1759" s="3" t="s">
        <v>79</v>
      </c>
      <c r="S1759" s="3" t="s">
        <v>34</v>
      </c>
    </row>
    <row r="1760">
      <c r="A1760" s="2">
        <v>42318.71487268519</v>
      </c>
      <c r="B1760" s="3">
        <v>75.0</v>
      </c>
      <c r="C1760" s="3" t="s">
        <v>2209</v>
      </c>
      <c r="D1760" s="3">
        <v>24.0</v>
      </c>
      <c r="E1760" s="3" t="s">
        <v>2275</v>
      </c>
      <c r="F1760" s="3">
        <v>1.0</v>
      </c>
      <c r="G1760" s="3">
        <v>10.0</v>
      </c>
      <c r="H1760" s="3" t="s">
        <v>2211</v>
      </c>
      <c r="I1760" s="3" t="s">
        <v>2212</v>
      </c>
      <c r="J1760" s="3" t="s">
        <v>2213</v>
      </c>
      <c r="K1760" s="3" t="s">
        <v>24</v>
      </c>
      <c r="L1760" s="3">
        <v>7.0</v>
      </c>
      <c r="M1760" s="3" t="s">
        <v>25</v>
      </c>
      <c r="N1760" s="3" t="s">
        <v>2283</v>
      </c>
      <c r="O1760" s="3" t="s">
        <v>42</v>
      </c>
      <c r="P1760" s="4">
        <v>19652.0</v>
      </c>
      <c r="Q1760" s="3" t="s">
        <v>86</v>
      </c>
      <c r="S1760" s="3" t="s">
        <v>34</v>
      </c>
    </row>
    <row r="1761">
      <c r="A1761" s="2">
        <v>42318.71487268519</v>
      </c>
      <c r="B1761" s="3">
        <v>75.0</v>
      </c>
      <c r="C1761" s="3" t="s">
        <v>2209</v>
      </c>
      <c r="D1761" s="3">
        <v>24.0</v>
      </c>
      <c r="E1761" s="3" t="s">
        <v>2275</v>
      </c>
      <c r="F1761" s="3">
        <v>1.0</v>
      </c>
      <c r="G1761" s="3">
        <v>10.0</v>
      </c>
      <c r="H1761" s="3" t="s">
        <v>2211</v>
      </c>
      <c r="I1761" s="3" t="s">
        <v>2212</v>
      </c>
      <c r="J1761" s="3" t="s">
        <v>2213</v>
      </c>
      <c r="K1761" s="3" t="s">
        <v>24</v>
      </c>
      <c r="L1761" s="3">
        <v>8.0</v>
      </c>
      <c r="M1761" s="3" t="s">
        <v>30</v>
      </c>
      <c r="N1761" s="3" t="s">
        <v>2284</v>
      </c>
      <c r="O1761" s="3" t="s">
        <v>2285</v>
      </c>
      <c r="P1761" s="4">
        <v>15957.0</v>
      </c>
      <c r="Q1761" s="3" t="s">
        <v>86</v>
      </c>
      <c r="S1761" s="3" t="s">
        <v>34</v>
      </c>
    </row>
    <row r="1762">
      <c r="A1762" s="2">
        <v>42318.71487268519</v>
      </c>
      <c r="B1762" s="3">
        <v>75.0</v>
      </c>
      <c r="C1762" s="3" t="s">
        <v>2209</v>
      </c>
      <c r="D1762" s="3">
        <v>24.0</v>
      </c>
      <c r="E1762" s="3" t="s">
        <v>2275</v>
      </c>
      <c r="F1762" s="3">
        <v>1.0</v>
      </c>
      <c r="G1762" s="3">
        <v>10.0</v>
      </c>
      <c r="H1762" s="3" t="s">
        <v>2211</v>
      </c>
      <c r="I1762" s="3" t="s">
        <v>2212</v>
      </c>
      <c r="J1762" s="3" t="s">
        <v>2213</v>
      </c>
      <c r="K1762" s="3" t="s">
        <v>24</v>
      </c>
      <c r="L1762" s="3">
        <v>9.0</v>
      </c>
      <c r="M1762" s="3" t="s">
        <v>25</v>
      </c>
      <c r="N1762" s="3" t="s">
        <v>2286</v>
      </c>
      <c r="O1762" s="3" t="s">
        <v>91</v>
      </c>
      <c r="P1762" s="4">
        <v>23203.0</v>
      </c>
      <c r="Q1762" s="3" t="s">
        <v>72</v>
      </c>
      <c r="S1762" s="3" t="s">
        <v>34</v>
      </c>
    </row>
    <row r="1763">
      <c r="A1763" s="2">
        <v>42318.71487268519</v>
      </c>
      <c r="B1763" s="3">
        <v>75.0</v>
      </c>
      <c r="C1763" s="3" t="s">
        <v>2209</v>
      </c>
      <c r="D1763" s="3">
        <v>24.0</v>
      </c>
      <c r="E1763" s="3" t="s">
        <v>2275</v>
      </c>
      <c r="F1763" s="3">
        <v>1.0</v>
      </c>
      <c r="G1763" s="3">
        <v>10.0</v>
      </c>
      <c r="H1763" s="3" t="s">
        <v>2211</v>
      </c>
      <c r="I1763" s="3" t="s">
        <v>2212</v>
      </c>
      <c r="J1763" s="3" t="s">
        <v>2213</v>
      </c>
      <c r="K1763" s="3" t="s">
        <v>24</v>
      </c>
      <c r="L1763" s="3">
        <v>10.0</v>
      </c>
      <c r="M1763" s="3" t="s">
        <v>30</v>
      </c>
      <c r="N1763" s="3" t="s">
        <v>2287</v>
      </c>
      <c r="O1763" s="3" t="s">
        <v>375</v>
      </c>
      <c r="P1763" s="4">
        <v>19733.0</v>
      </c>
      <c r="Q1763" s="3" t="s">
        <v>105</v>
      </c>
      <c r="S1763" s="3" t="s">
        <v>34</v>
      </c>
    </row>
    <row r="1764">
      <c r="A1764" s="2">
        <v>42318.71487268519</v>
      </c>
      <c r="B1764" s="3">
        <v>75.0</v>
      </c>
      <c r="C1764" s="3" t="s">
        <v>2209</v>
      </c>
      <c r="D1764" s="3">
        <v>24.0</v>
      </c>
      <c r="E1764" s="3" t="s">
        <v>2275</v>
      </c>
      <c r="F1764" s="3">
        <v>1.0</v>
      </c>
      <c r="G1764" s="3">
        <v>10.0</v>
      </c>
      <c r="H1764" s="3" t="s">
        <v>2211</v>
      </c>
      <c r="I1764" s="3" t="s">
        <v>2212</v>
      </c>
      <c r="J1764" s="3" t="s">
        <v>2213</v>
      </c>
      <c r="K1764" s="3" t="s">
        <v>24</v>
      </c>
      <c r="L1764" s="3">
        <v>11.0</v>
      </c>
      <c r="M1764" s="3" t="s">
        <v>25</v>
      </c>
      <c r="N1764" s="3" t="s">
        <v>2288</v>
      </c>
      <c r="O1764" s="3" t="s">
        <v>95</v>
      </c>
      <c r="P1764" s="4">
        <v>15837.0</v>
      </c>
      <c r="Q1764" s="3" t="s">
        <v>153</v>
      </c>
      <c r="S1764" s="3" t="s">
        <v>34</v>
      </c>
    </row>
    <row r="1765">
      <c r="A1765" s="2">
        <v>42318.71487268519</v>
      </c>
      <c r="B1765" s="3">
        <v>75.0</v>
      </c>
      <c r="C1765" s="3" t="s">
        <v>2209</v>
      </c>
      <c r="D1765" s="3">
        <v>24.0</v>
      </c>
      <c r="E1765" s="3" t="s">
        <v>2275</v>
      </c>
      <c r="F1765" s="3">
        <v>1.0</v>
      </c>
      <c r="G1765" s="3">
        <v>10.0</v>
      </c>
      <c r="H1765" s="3" t="s">
        <v>2211</v>
      </c>
      <c r="I1765" s="3" t="s">
        <v>2212</v>
      </c>
      <c r="J1765" s="3" t="s">
        <v>2213</v>
      </c>
      <c r="K1765" s="3" t="s">
        <v>24</v>
      </c>
      <c r="L1765" s="3">
        <v>12.0</v>
      </c>
      <c r="M1765" s="3" t="s">
        <v>30</v>
      </c>
      <c r="N1765" s="3" t="s">
        <v>2227</v>
      </c>
      <c r="O1765" s="3" t="s">
        <v>121</v>
      </c>
      <c r="P1765" s="4">
        <v>20426.0</v>
      </c>
      <c r="Q1765" s="3" t="s">
        <v>189</v>
      </c>
      <c r="S1765" s="3" t="s">
        <v>34</v>
      </c>
    </row>
    <row r="1766">
      <c r="A1766" s="2">
        <v>42318.71487268519</v>
      </c>
      <c r="B1766" s="3">
        <v>75.0</v>
      </c>
      <c r="C1766" s="3" t="s">
        <v>2209</v>
      </c>
      <c r="D1766" s="3">
        <v>24.0</v>
      </c>
      <c r="E1766" s="3" t="s">
        <v>2275</v>
      </c>
      <c r="F1766" s="3">
        <v>1.0</v>
      </c>
      <c r="G1766" s="3">
        <v>10.0</v>
      </c>
      <c r="H1766" s="3" t="s">
        <v>2211</v>
      </c>
      <c r="I1766" s="3" t="s">
        <v>2212</v>
      </c>
      <c r="J1766" s="3" t="s">
        <v>2213</v>
      </c>
      <c r="K1766" s="3" t="s">
        <v>24</v>
      </c>
      <c r="L1766" s="3">
        <v>13.0</v>
      </c>
      <c r="M1766" s="3" t="s">
        <v>25</v>
      </c>
      <c r="N1766" s="3" t="s">
        <v>2219</v>
      </c>
      <c r="O1766" s="3" t="s">
        <v>127</v>
      </c>
      <c r="P1766" s="4">
        <v>21013.0</v>
      </c>
      <c r="Q1766" s="3" t="s">
        <v>113</v>
      </c>
      <c r="S1766" s="3" t="s">
        <v>34</v>
      </c>
    </row>
    <row r="1767">
      <c r="A1767" s="2">
        <v>42318.71487268519</v>
      </c>
      <c r="B1767" s="3">
        <v>75.0</v>
      </c>
      <c r="C1767" s="3" t="s">
        <v>2209</v>
      </c>
      <c r="D1767" s="3">
        <v>24.0</v>
      </c>
      <c r="E1767" s="3" t="s">
        <v>2275</v>
      </c>
      <c r="F1767" s="3">
        <v>1.0</v>
      </c>
      <c r="G1767" s="3">
        <v>10.0</v>
      </c>
      <c r="H1767" s="3" t="s">
        <v>2211</v>
      </c>
      <c r="I1767" s="3" t="s">
        <v>2212</v>
      </c>
      <c r="J1767" s="3" t="s">
        <v>2213</v>
      </c>
      <c r="K1767" s="3" t="s">
        <v>24</v>
      </c>
      <c r="L1767" s="3">
        <v>14.0</v>
      </c>
      <c r="M1767" s="3" t="s">
        <v>30</v>
      </c>
      <c r="N1767" s="3" t="s">
        <v>2289</v>
      </c>
      <c r="O1767" s="3" t="s">
        <v>121</v>
      </c>
      <c r="P1767" s="4">
        <v>16565.0</v>
      </c>
      <c r="Q1767" s="3" t="s">
        <v>49</v>
      </c>
      <c r="S1767" s="3" t="s">
        <v>34</v>
      </c>
    </row>
    <row r="1768">
      <c r="A1768" s="2">
        <v>42318.71487268519</v>
      </c>
      <c r="B1768" s="3">
        <v>75.0</v>
      </c>
      <c r="C1768" s="3" t="s">
        <v>2209</v>
      </c>
      <c r="D1768" s="3">
        <v>24.0</v>
      </c>
      <c r="E1768" s="3" t="s">
        <v>2275</v>
      </c>
      <c r="F1768" s="3">
        <v>1.0</v>
      </c>
      <c r="G1768" s="3">
        <v>10.0</v>
      </c>
      <c r="H1768" s="3" t="s">
        <v>2211</v>
      </c>
      <c r="I1768" s="3" t="s">
        <v>2212</v>
      </c>
      <c r="J1768" s="3" t="s">
        <v>2213</v>
      </c>
      <c r="K1768" s="3" t="s">
        <v>24</v>
      </c>
      <c r="L1768" s="3">
        <v>15.0</v>
      </c>
      <c r="M1768" s="3" t="s">
        <v>25</v>
      </c>
      <c r="N1768" s="3" t="s">
        <v>239</v>
      </c>
      <c r="O1768" s="3" t="s">
        <v>281</v>
      </c>
      <c r="P1768" s="4">
        <v>16410.0</v>
      </c>
      <c r="Q1768" s="3" t="s">
        <v>49</v>
      </c>
      <c r="S1768" s="3" t="s">
        <v>34</v>
      </c>
    </row>
    <row r="1769">
      <c r="A1769" s="2">
        <v>42318.71487268519</v>
      </c>
      <c r="B1769" s="3">
        <v>75.0</v>
      </c>
      <c r="C1769" s="3" t="s">
        <v>2209</v>
      </c>
      <c r="D1769" s="3">
        <v>33.0</v>
      </c>
      <c r="E1769" s="3" t="s">
        <v>2290</v>
      </c>
      <c r="F1769" s="3">
        <v>1.0</v>
      </c>
      <c r="G1769" s="3">
        <v>10.0</v>
      </c>
      <c r="H1769" s="3" t="s">
        <v>2211</v>
      </c>
      <c r="I1769" s="3" t="s">
        <v>2212</v>
      </c>
      <c r="J1769" s="3" t="s">
        <v>2213</v>
      </c>
      <c r="K1769" s="3" t="s">
        <v>24</v>
      </c>
      <c r="L1769" s="3">
        <v>1.0</v>
      </c>
      <c r="M1769" s="3" t="s">
        <v>25</v>
      </c>
      <c r="N1769" s="3" t="s">
        <v>2220</v>
      </c>
      <c r="O1769" s="3" t="s">
        <v>1229</v>
      </c>
      <c r="P1769" s="4">
        <v>26654.0</v>
      </c>
      <c r="Q1769" s="3" t="s">
        <v>191</v>
      </c>
      <c r="S1769" s="3" t="s">
        <v>34</v>
      </c>
    </row>
    <row r="1770">
      <c r="A1770" s="2">
        <v>42318.71487268519</v>
      </c>
      <c r="B1770" s="3">
        <v>75.0</v>
      </c>
      <c r="C1770" s="3" t="s">
        <v>2209</v>
      </c>
      <c r="D1770" s="3">
        <v>33.0</v>
      </c>
      <c r="E1770" s="3" t="s">
        <v>2290</v>
      </c>
      <c r="F1770" s="3">
        <v>1.0</v>
      </c>
      <c r="G1770" s="3">
        <v>10.0</v>
      </c>
      <c r="H1770" s="3" t="s">
        <v>2211</v>
      </c>
      <c r="I1770" s="3" t="s">
        <v>2212</v>
      </c>
      <c r="J1770" s="3" t="s">
        <v>2213</v>
      </c>
      <c r="K1770" s="3" t="s">
        <v>24</v>
      </c>
      <c r="L1770" s="3">
        <v>2.0</v>
      </c>
      <c r="M1770" s="3" t="s">
        <v>30</v>
      </c>
      <c r="N1770" s="3" t="s">
        <v>2291</v>
      </c>
      <c r="O1770" s="3" t="s">
        <v>456</v>
      </c>
      <c r="P1770" s="4">
        <v>25756.0</v>
      </c>
      <c r="Q1770" s="3" t="s">
        <v>37</v>
      </c>
      <c r="S1770" s="3" t="s">
        <v>34</v>
      </c>
    </row>
    <row r="1771">
      <c r="A1771" s="2">
        <v>42318.71487268519</v>
      </c>
      <c r="B1771" s="3">
        <v>75.0</v>
      </c>
      <c r="C1771" s="3" t="s">
        <v>2209</v>
      </c>
      <c r="D1771" s="3">
        <v>33.0</v>
      </c>
      <c r="E1771" s="3" t="s">
        <v>2290</v>
      </c>
      <c r="F1771" s="3">
        <v>1.0</v>
      </c>
      <c r="G1771" s="3">
        <v>10.0</v>
      </c>
      <c r="H1771" s="3" t="s">
        <v>2211</v>
      </c>
      <c r="I1771" s="3" t="s">
        <v>2212</v>
      </c>
      <c r="J1771" s="3" t="s">
        <v>2213</v>
      </c>
      <c r="K1771" s="3" t="s">
        <v>24</v>
      </c>
      <c r="L1771" s="3">
        <v>3.0</v>
      </c>
      <c r="M1771" s="3" t="s">
        <v>25</v>
      </c>
      <c r="N1771" s="3" t="s">
        <v>2292</v>
      </c>
      <c r="O1771" s="3" t="s">
        <v>1234</v>
      </c>
      <c r="P1771" s="4">
        <v>20460.0</v>
      </c>
      <c r="Q1771" s="3" t="s">
        <v>189</v>
      </c>
      <c r="S1771" s="3" t="s">
        <v>34</v>
      </c>
    </row>
    <row r="1772">
      <c r="A1772" s="2">
        <v>42318.71487268519</v>
      </c>
      <c r="B1772" s="3">
        <v>75.0</v>
      </c>
      <c r="C1772" s="3" t="s">
        <v>2209</v>
      </c>
      <c r="D1772" s="3">
        <v>33.0</v>
      </c>
      <c r="E1772" s="3" t="s">
        <v>2290</v>
      </c>
      <c r="F1772" s="3">
        <v>1.0</v>
      </c>
      <c r="G1772" s="3">
        <v>10.0</v>
      </c>
      <c r="H1772" s="3" t="s">
        <v>2211</v>
      </c>
      <c r="I1772" s="3" t="s">
        <v>2212</v>
      </c>
      <c r="J1772" s="3" t="s">
        <v>2213</v>
      </c>
      <c r="K1772" s="3" t="s">
        <v>24</v>
      </c>
      <c r="L1772" s="3">
        <v>4.0</v>
      </c>
      <c r="M1772" s="3" t="s">
        <v>30</v>
      </c>
      <c r="N1772" s="3" t="s">
        <v>2293</v>
      </c>
      <c r="O1772" s="3" t="s">
        <v>368</v>
      </c>
      <c r="P1772" s="4">
        <v>21346.0</v>
      </c>
      <c r="Q1772" s="3" t="s">
        <v>37</v>
      </c>
      <c r="S1772" s="3" t="s">
        <v>34</v>
      </c>
    </row>
    <row r="1773">
      <c r="A1773" s="2">
        <v>42318.71487268519</v>
      </c>
      <c r="B1773" s="3">
        <v>75.0</v>
      </c>
      <c r="C1773" s="3" t="s">
        <v>2209</v>
      </c>
      <c r="D1773" s="3">
        <v>33.0</v>
      </c>
      <c r="E1773" s="3" t="s">
        <v>2290</v>
      </c>
      <c r="F1773" s="3">
        <v>1.0</v>
      </c>
      <c r="G1773" s="3">
        <v>10.0</v>
      </c>
      <c r="H1773" s="3" t="s">
        <v>2211</v>
      </c>
      <c r="I1773" s="3" t="s">
        <v>2212</v>
      </c>
      <c r="J1773" s="3" t="s">
        <v>2213</v>
      </c>
      <c r="K1773" s="3" t="s">
        <v>24</v>
      </c>
      <c r="L1773" s="3">
        <v>5.0</v>
      </c>
      <c r="M1773" s="3" t="s">
        <v>25</v>
      </c>
      <c r="N1773" s="3" t="s">
        <v>2294</v>
      </c>
      <c r="O1773" s="3" t="s">
        <v>2295</v>
      </c>
      <c r="P1773" s="4">
        <v>20115.0</v>
      </c>
      <c r="Q1773" s="3" t="s">
        <v>149</v>
      </c>
      <c r="S1773" s="3" t="s">
        <v>34</v>
      </c>
    </row>
    <row r="1774">
      <c r="A1774" s="2">
        <v>42318.71487268519</v>
      </c>
      <c r="B1774" s="3">
        <v>75.0</v>
      </c>
      <c r="C1774" s="3" t="s">
        <v>2209</v>
      </c>
      <c r="D1774" s="3">
        <v>33.0</v>
      </c>
      <c r="E1774" s="3" t="s">
        <v>2290</v>
      </c>
      <c r="F1774" s="3">
        <v>1.0</v>
      </c>
      <c r="G1774" s="3">
        <v>10.0</v>
      </c>
      <c r="H1774" s="3" t="s">
        <v>2211</v>
      </c>
      <c r="I1774" s="3" t="s">
        <v>2212</v>
      </c>
      <c r="J1774" s="3" t="s">
        <v>2213</v>
      </c>
      <c r="K1774" s="3" t="s">
        <v>24</v>
      </c>
      <c r="L1774" s="3">
        <v>6.0</v>
      </c>
      <c r="M1774" s="3" t="s">
        <v>30</v>
      </c>
      <c r="N1774" s="3" t="s">
        <v>2296</v>
      </c>
      <c r="O1774" s="3" t="s">
        <v>307</v>
      </c>
      <c r="P1774" s="4">
        <v>20533.0</v>
      </c>
      <c r="Q1774" s="3" t="s">
        <v>105</v>
      </c>
      <c r="S1774" s="3" t="s">
        <v>34</v>
      </c>
    </row>
    <row r="1775">
      <c r="A1775" s="2">
        <v>42318.71487268519</v>
      </c>
      <c r="B1775" s="3">
        <v>75.0</v>
      </c>
      <c r="C1775" s="3" t="s">
        <v>2209</v>
      </c>
      <c r="D1775" s="3">
        <v>33.0</v>
      </c>
      <c r="E1775" s="3" t="s">
        <v>2290</v>
      </c>
      <c r="F1775" s="3">
        <v>1.0</v>
      </c>
      <c r="G1775" s="3">
        <v>10.0</v>
      </c>
      <c r="H1775" s="3" t="s">
        <v>2211</v>
      </c>
      <c r="I1775" s="3" t="s">
        <v>2212</v>
      </c>
      <c r="J1775" s="3" t="s">
        <v>2213</v>
      </c>
      <c r="K1775" s="3" t="s">
        <v>24</v>
      </c>
      <c r="L1775" s="3">
        <v>7.0</v>
      </c>
      <c r="M1775" s="3" t="s">
        <v>25</v>
      </c>
      <c r="N1775" s="3" t="s">
        <v>2297</v>
      </c>
      <c r="O1775" s="3" t="s">
        <v>246</v>
      </c>
      <c r="P1775" s="4">
        <v>27487.0</v>
      </c>
      <c r="Q1775" s="3" t="s">
        <v>216</v>
      </c>
      <c r="S1775" s="3" t="s">
        <v>34</v>
      </c>
    </row>
    <row r="1776">
      <c r="A1776" s="2">
        <v>42318.71487268519</v>
      </c>
      <c r="B1776" s="3">
        <v>75.0</v>
      </c>
      <c r="C1776" s="3" t="s">
        <v>2209</v>
      </c>
      <c r="D1776" s="3">
        <v>33.0</v>
      </c>
      <c r="E1776" s="3" t="s">
        <v>2290</v>
      </c>
      <c r="F1776" s="3">
        <v>1.0</v>
      </c>
      <c r="G1776" s="3">
        <v>10.0</v>
      </c>
      <c r="H1776" s="3" t="s">
        <v>2211</v>
      </c>
      <c r="I1776" s="3" t="s">
        <v>2212</v>
      </c>
      <c r="J1776" s="3" t="s">
        <v>2213</v>
      </c>
      <c r="K1776" s="3" t="s">
        <v>24</v>
      </c>
      <c r="L1776" s="3">
        <v>8.0</v>
      </c>
      <c r="M1776" s="3" t="s">
        <v>30</v>
      </c>
      <c r="N1776" s="3" t="s">
        <v>2298</v>
      </c>
      <c r="O1776" s="3" t="s">
        <v>2299</v>
      </c>
      <c r="P1776" s="4">
        <v>31404.0</v>
      </c>
      <c r="Q1776" s="3" t="s">
        <v>115</v>
      </c>
      <c r="S1776" s="3" t="s">
        <v>34</v>
      </c>
    </row>
    <row r="1777">
      <c r="A1777" s="2">
        <v>42318.71487268519</v>
      </c>
      <c r="B1777" s="3">
        <v>75.0</v>
      </c>
      <c r="C1777" s="3" t="s">
        <v>2209</v>
      </c>
      <c r="D1777" s="3">
        <v>33.0</v>
      </c>
      <c r="E1777" s="3" t="s">
        <v>2290</v>
      </c>
      <c r="F1777" s="3">
        <v>1.0</v>
      </c>
      <c r="G1777" s="3">
        <v>10.0</v>
      </c>
      <c r="H1777" s="3" t="s">
        <v>2211</v>
      </c>
      <c r="I1777" s="3" t="s">
        <v>2212</v>
      </c>
      <c r="J1777" s="3" t="s">
        <v>2213</v>
      </c>
      <c r="K1777" s="3" t="s">
        <v>24</v>
      </c>
      <c r="L1777" s="3">
        <v>9.0</v>
      </c>
      <c r="M1777" s="3" t="s">
        <v>25</v>
      </c>
      <c r="N1777" s="3" t="s">
        <v>2300</v>
      </c>
      <c r="O1777" s="3" t="s">
        <v>2301</v>
      </c>
      <c r="P1777" s="4">
        <v>33154.0</v>
      </c>
      <c r="Q1777" s="3" t="s">
        <v>132</v>
      </c>
      <c r="S1777" s="3" t="s">
        <v>34</v>
      </c>
    </row>
    <row r="1778">
      <c r="A1778" s="2">
        <v>42318.71487268519</v>
      </c>
      <c r="B1778" s="3">
        <v>75.0</v>
      </c>
      <c r="C1778" s="3" t="s">
        <v>2209</v>
      </c>
      <c r="D1778" s="3">
        <v>33.0</v>
      </c>
      <c r="E1778" s="3" t="s">
        <v>2290</v>
      </c>
      <c r="F1778" s="3">
        <v>1.0</v>
      </c>
      <c r="G1778" s="3">
        <v>10.0</v>
      </c>
      <c r="H1778" s="3" t="s">
        <v>2211</v>
      </c>
      <c r="I1778" s="3" t="s">
        <v>2212</v>
      </c>
      <c r="J1778" s="3" t="s">
        <v>2213</v>
      </c>
      <c r="K1778" s="3" t="s">
        <v>24</v>
      </c>
      <c r="L1778" s="3">
        <v>10.0</v>
      </c>
      <c r="M1778" s="3" t="s">
        <v>30</v>
      </c>
      <c r="N1778" s="3" t="s">
        <v>2302</v>
      </c>
      <c r="O1778" s="3" t="s">
        <v>215</v>
      </c>
      <c r="P1778" s="4">
        <v>22662.0</v>
      </c>
      <c r="Q1778" s="3" t="s">
        <v>96</v>
      </c>
      <c r="S1778" s="3" t="s">
        <v>34</v>
      </c>
    </row>
    <row r="1779">
      <c r="A1779" s="2">
        <v>42318.71487268519</v>
      </c>
      <c r="B1779" s="3">
        <v>75.0</v>
      </c>
      <c r="C1779" s="3" t="s">
        <v>2209</v>
      </c>
      <c r="D1779" s="3">
        <v>33.0</v>
      </c>
      <c r="E1779" s="3" t="s">
        <v>2290</v>
      </c>
      <c r="F1779" s="3">
        <v>1.0</v>
      </c>
      <c r="G1779" s="3">
        <v>10.0</v>
      </c>
      <c r="H1779" s="3" t="s">
        <v>2211</v>
      </c>
      <c r="I1779" s="3" t="s">
        <v>2212</v>
      </c>
      <c r="J1779" s="3" t="s">
        <v>2213</v>
      </c>
      <c r="K1779" s="3" t="s">
        <v>272</v>
      </c>
      <c r="L1779" s="3">
        <v>11.0</v>
      </c>
      <c r="M1779" s="3" t="s">
        <v>25</v>
      </c>
      <c r="N1779" s="3" t="s">
        <v>2303</v>
      </c>
      <c r="O1779" s="3" t="s">
        <v>477</v>
      </c>
      <c r="P1779" s="4">
        <v>33409.0</v>
      </c>
      <c r="Q1779" s="3" t="s">
        <v>110</v>
      </c>
      <c r="S1779" s="3" t="s">
        <v>34</v>
      </c>
    </row>
    <row r="1780">
      <c r="A1780" s="2">
        <v>42318.71487268519</v>
      </c>
      <c r="B1780" s="3">
        <v>75.0</v>
      </c>
      <c r="C1780" s="3" t="s">
        <v>2209</v>
      </c>
      <c r="D1780" s="3">
        <v>33.0</v>
      </c>
      <c r="E1780" s="3" t="s">
        <v>2290</v>
      </c>
      <c r="F1780" s="3">
        <v>1.0</v>
      </c>
      <c r="G1780" s="3">
        <v>10.0</v>
      </c>
      <c r="H1780" s="3" t="s">
        <v>2211</v>
      </c>
      <c r="I1780" s="3" t="s">
        <v>2212</v>
      </c>
      <c r="J1780" s="3" t="s">
        <v>2213</v>
      </c>
      <c r="K1780" s="3" t="s">
        <v>24</v>
      </c>
      <c r="L1780" s="3">
        <v>12.0</v>
      </c>
      <c r="M1780" s="3" t="s">
        <v>30</v>
      </c>
      <c r="N1780" s="3" t="s">
        <v>2304</v>
      </c>
      <c r="O1780" s="3" t="s">
        <v>71</v>
      </c>
      <c r="P1780" s="4">
        <v>31463.0</v>
      </c>
      <c r="Q1780" s="3" t="s">
        <v>132</v>
      </c>
      <c r="S1780" s="3" t="s">
        <v>34</v>
      </c>
    </row>
    <row r="1781">
      <c r="A1781" s="2">
        <v>42318.71487268519</v>
      </c>
      <c r="B1781" s="3">
        <v>75.0</v>
      </c>
      <c r="C1781" s="3" t="s">
        <v>2209</v>
      </c>
      <c r="D1781" s="3">
        <v>33.0</v>
      </c>
      <c r="E1781" s="3" t="s">
        <v>2290</v>
      </c>
      <c r="F1781" s="3">
        <v>1.0</v>
      </c>
      <c r="G1781" s="3">
        <v>10.0</v>
      </c>
      <c r="H1781" s="3" t="s">
        <v>2211</v>
      </c>
      <c r="I1781" s="3" t="s">
        <v>2212</v>
      </c>
      <c r="J1781" s="3" t="s">
        <v>2213</v>
      </c>
      <c r="K1781" s="3" t="s">
        <v>24</v>
      </c>
      <c r="L1781" s="3">
        <v>13.0</v>
      </c>
      <c r="M1781" s="3" t="s">
        <v>25</v>
      </c>
      <c r="N1781" s="3" t="s">
        <v>2305</v>
      </c>
      <c r="O1781" s="3" t="s">
        <v>2306</v>
      </c>
      <c r="P1781" s="4">
        <v>21634.0</v>
      </c>
      <c r="Q1781" s="3" t="s">
        <v>46</v>
      </c>
      <c r="S1781" s="3" t="s">
        <v>34</v>
      </c>
    </row>
    <row r="1782">
      <c r="A1782" s="2">
        <v>42318.71487268519</v>
      </c>
      <c r="B1782" s="3">
        <v>75.0</v>
      </c>
      <c r="C1782" s="3" t="s">
        <v>2209</v>
      </c>
      <c r="D1782" s="3">
        <v>33.0</v>
      </c>
      <c r="E1782" s="3" t="s">
        <v>2290</v>
      </c>
      <c r="F1782" s="3">
        <v>1.0</v>
      </c>
      <c r="G1782" s="3">
        <v>10.0</v>
      </c>
      <c r="H1782" s="3" t="s">
        <v>2211</v>
      </c>
      <c r="I1782" s="3" t="s">
        <v>2212</v>
      </c>
      <c r="J1782" s="3" t="s">
        <v>2213</v>
      </c>
      <c r="K1782" s="3" t="s">
        <v>24</v>
      </c>
      <c r="L1782" s="3">
        <v>14.0</v>
      </c>
      <c r="M1782" s="3" t="s">
        <v>30</v>
      </c>
      <c r="N1782" s="3" t="s">
        <v>2307</v>
      </c>
      <c r="O1782" s="3" t="s">
        <v>919</v>
      </c>
      <c r="P1782" s="4">
        <v>17992.0</v>
      </c>
      <c r="Q1782" s="3" t="s">
        <v>105</v>
      </c>
      <c r="S1782" s="3" t="s">
        <v>34</v>
      </c>
    </row>
    <row r="1783">
      <c r="A1783" s="2">
        <v>42318.71487268519</v>
      </c>
      <c r="B1783" s="3">
        <v>75.0</v>
      </c>
      <c r="C1783" s="3" t="s">
        <v>2209</v>
      </c>
      <c r="D1783" s="3">
        <v>33.0</v>
      </c>
      <c r="E1783" s="3" t="s">
        <v>2290</v>
      </c>
      <c r="F1783" s="3">
        <v>1.0</v>
      </c>
      <c r="G1783" s="3">
        <v>10.0</v>
      </c>
      <c r="H1783" s="3" t="s">
        <v>2211</v>
      </c>
      <c r="I1783" s="3" t="s">
        <v>2212</v>
      </c>
      <c r="J1783" s="3" t="s">
        <v>2213</v>
      </c>
      <c r="K1783" s="3" t="s">
        <v>24</v>
      </c>
      <c r="L1783" s="3">
        <v>15.0</v>
      </c>
      <c r="M1783" s="3" t="s">
        <v>25</v>
      </c>
      <c r="N1783" s="3" t="s">
        <v>2308</v>
      </c>
      <c r="O1783" s="3" t="s">
        <v>59</v>
      </c>
      <c r="P1783" s="4">
        <v>23346.0</v>
      </c>
      <c r="Q1783" s="3" t="s">
        <v>115</v>
      </c>
      <c r="S1783" s="3" t="s">
        <v>34</v>
      </c>
    </row>
    <row r="1784">
      <c r="A1784" s="2">
        <v>42318.71487268519</v>
      </c>
      <c r="B1784" s="3">
        <v>75.0</v>
      </c>
      <c r="C1784" s="3" t="s">
        <v>2209</v>
      </c>
      <c r="D1784" s="3">
        <v>33.0</v>
      </c>
      <c r="E1784" s="3" t="s">
        <v>2290</v>
      </c>
      <c r="F1784" s="3">
        <v>1.0</v>
      </c>
      <c r="G1784" s="3">
        <v>10.0</v>
      </c>
      <c r="H1784" s="3" t="s">
        <v>2211</v>
      </c>
      <c r="I1784" s="3" t="s">
        <v>2212</v>
      </c>
      <c r="J1784" s="3" t="s">
        <v>2213</v>
      </c>
      <c r="K1784" s="3" t="s">
        <v>24</v>
      </c>
      <c r="L1784" s="3">
        <v>16.0</v>
      </c>
      <c r="M1784" s="3" t="s">
        <v>30</v>
      </c>
      <c r="N1784" s="3" t="s">
        <v>2309</v>
      </c>
      <c r="O1784" s="3" t="s">
        <v>355</v>
      </c>
      <c r="P1784" s="4">
        <v>23331.0</v>
      </c>
      <c r="Q1784" s="3" t="s">
        <v>110</v>
      </c>
      <c r="S1784" s="3" t="s">
        <v>34</v>
      </c>
    </row>
    <row r="1785">
      <c r="A1785" s="2">
        <v>42318.71487268519</v>
      </c>
      <c r="B1785" s="3">
        <v>75.0</v>
      </c>
      <c r="C1785" s="3" t="s">
        <v>2209</v>
      </c>
      <c r="D1785" s="3">
        <v>33.0</v>
      </c>
      <c r="E1785" s="3" t="s">
        <v>2290</v>
      </c>
      <c r="F1785" s="3">
        <v>1.0</v>
      </c>
      <c r="G1785" s="3">
        <v>10.0</v>
      </c>
      <c r="H1785" s="3" t="s">
        <v>2211</v>
      </c>
      <c r="I1785" s="3" t="s">
        <v>2212</v>
      </c>
      <c r="J1785" s="3" t="s">
        <v>2213</v>
      </c>
      <c r="K1785" s="3" t="s">
        <v>24</v>
      </c>
      <c r="L1785" s="3">
        <v>17.0</v>
      </c>
      <c r="M1785" s="3" t="s">
        <v>25</v>
      </c>
      <c r="N1785" s="3" t="s">
        <v>2310</v>
      </c>
      <c r="O1785" s="3" t="s">
        <v>956</v>
      </c>
      <c r="P1785" s="4">
        <v>35308.0</v>
      </c>
      <c r="Q1785" s="3" t="s">
        <v>191</v>
      </c>
      <c r="S1785" s="3" t="s">
        <v>34</v>
      </c>
    </row>
    <row r="1786">
      <c r="A1786" s="2">
        <v>42318.71487268519</v>
      </c>
      <c r="B1786" s="3">
        <v>75.0</v>
      </c>
      <c r="C1786" s="3" t="s">
        <v>2209</v>
      </c>
      <c r="D1786" s="3">
        <v>33.0</v>
      </c>
      <c r="E1786" s="3" t="s">
        <v>2290</v>
      </c>
      <c r="F1786" s="3">
        <v>1.0</v>
      </c>
      <c r="G1786" s="3">
        <v>10.0</v>
      </c>
      <c r="H1786" s="3" t="s">
        <v>2211</v>
      </c>
      <c r="I1786" s="3" t="s">
        <v>2212</v>
      </c>
      <c r="J1786" s="3" t="s">
        <v>2213</v>
      </c>
      <c r="K1786" s="3" t="s">
        <v>24</v>
      </c>
      <c r="L1786" s="3">
        <v>18.0</v>
      </c>
      <c r="M1786" s="3" t="s">
        <v>30</v>
      </c>
      <c r="N1786" s="3" t="s">
        <v>2311</v>
      </c>
      <c r="O1786" s="3" t="s">
        <v>1936</v>
      </c>
      <c r="P1786" s="4">
        <v>26079.0</v>
      </c>
      <c r="Q1786" s="3" t="s">
        <v>28</v>
      </c>
      <c r="S1786" s="3" t="s">
        <v>34</v>
      </c>
    </row>
    <row r="1787">
      <c r="A1787" s="2">
        <v>42318.71487268519</v>
      </c>
      <c r="B1787" s="3">
        <v>75.0</v>
      </c>
      <c r="C1787" s="3" t="s">
        <v>2209</v>
      </c>
      <c r="D1787" s="3">
        <v>33.0</v>
      </c>
      <c r="E1787" s="3" t="s">
        <v>2290</v>
      </c>
      <c r="F1787" s="3">
        <v>1.0</v>
      </c>
      <c r="G1787" s="3">
        <v>10.0</v>
      </c>
      <c r="H1787" s="3" t="s">
        <v>2211</v>
      </c>
      <c r="I1787" s="3" t="s">
        <v>2212</v>
      </c>
      <c r="J1787" s="3" t="s">
        <v>2213</v>
      </c>
      <c r="K1787" s="3" t="s">
        <v>24</v>
      </c>
      <c r="L1787" s="3">
        <v>19.0</v>
      </c>
      <c r="M1787" s="3" t="s">
        <v>25</v>
      </c>
      <c r="N1787" s="3" t="s">
        <v>2291</v>
      </c>
      <c r="O1787" s="3" t="s">
        <v>685</v>
      </c>
      <c r="P1787" s="4">
        <v>26279.0</v>
      </c>
      <c r="Q1787" s="3" t="s">
        <v>37</v>
      </c>
      <c r="S1787" s="3" t="s">
        <v>34</v>
      </c>
    </row>
    <row r="1788">
      <c r="A1788" s="2">
        <v>42318.71487268519</v>
      </c>
      <c r="B1788" s="3">
        <v>75.0</v>
      </c>
      <c r="C1788" s="3" t="s">
        <v>2209</v>
      </c>
      <c r="D1788" s="3">
        <v>33.0</v>
      </c>
      <c r="E1788" s="3" t="s">
        <v>2290</v>
      </c>
      <c r="F1788" s="3">
        <v>1.0</v>
      </c>
      <c r="G1788" s="3">
        <v>10.0</v>
      </c>
      <c r="H1788" s="3" t="s">
        <v>2211</v>
      </c>
      <c r="I1788" s="3" t="s">
        <v>2212</v>
      </c>
      <c r="J1788" s="3" t="s">
        <v>2213</v>
      </c>
      <c r="K1788" s="3" t="s">
        <v>24</v>
      </c>
      <c r="L1788" s="3">
        <v>20.0</v>
      </c>
      <c r="M1788" s="3" t="s">
        <v>30</v>
      </c>
      <c r="N1788" s="3" t="s">
        <v>2312</v>
      </c>
      <c r="O1788" s="3" t="s">
        <v>1116</v>
      </c>
      <c r="P1788" s="4">
        <v>24865.0</v>
      </c>
      <c r="Q1788" s="3" t="s">
        <v>1955</v>
      </c>
      <c r="S1788" s="3" t="s">
        <v>34</v>
      </c>
    </row>
    <row r="1789">
      <c r="A1789" s="2">
        <v>42318.71487268519</v>
      </c>
      <c r="B1789" s="3">
        <v>75.0</v>
      </c>
      <c r="C1789" s="3" t="s">
        <v>2209</v>
      </c>
      <c r="D1789" s="3">
        <v>33.0</v>
      </c>
      <c r="E1789" s="3" t="s">
        <v>2290</v>
      </c>
      <c r="F1789" s="3">
        <v>1.0</v>
      </c>
      <c r="G1789" s="3">
        <v>10.0</v>
      </c>
      <c r="H1789" s="3" t="s">
        <v>2211</v>
      </c>
      <c r="I1789" s="3" t="s">
        <v>2212</v>
      </c>
      <c r="J1789" s="3" t="s">
        <v>2213</v>
      </c>
      <c r="K1789" s="3" t="s">
        <v>24</v>
      </c>
      <c r="L1789" s="3">
        <v>21.0</v>
      </c>
      <c r="M1789" s="3" t="s">
        <v>25</v>
      </c>
      <c r="N1789" s="3" t="s">
        <v>2313</v>
      </c>
      <c r="O1789" s="3" t="s">
        <v>2314</v>
      </c>
      <c r="P1789" s="4">
        <v>24343.0</v>
      </c>
      <c r="Q1789" s="3" t="s">
        <v>352</v>
      </c>
      <c r="S1789" s="3" t="s">
        <v>34</v>
      </c>
    </row>
    <row r="1790">
      <c r="A1790" s="2">
        <v>42318.71487268519</v>
      </c>
      <c r="B1790" s="3">
        <v>75.0</v>
      </c>
      <c r="C1790" s="3" t="s">
        <v>2209</v>
      </c>
      <c r="D1790" s="3">
        <v>33.0</v>
      </c>
      <c r="E1790" s="3" t="s">
        <v>2290</v>
      </c>
      <c r="F1790" s="3">
        <v>1.0</v>
      </c>
      <c r="G1790" s="3">
        <v>10.0</v>
      </c>
      <c r="H1790" s="3" t="s">
        <v>2211</v>
      </c>
      <c r="I1790" s="3" t="s">
        <v>2212</v>
      </c>
      <c r="J1790" s="3" t="s">
        <v>2213</v>
      </c>
      <c r="K1790" s="3" t="s">
        <v>24</v>
      </c>
      <c r="L1790" s="3">
        <v>22.0</v>
      </c>
      <c r="M1790" s="3" t="s">
        <v>30</v>
      </c>
      <c r="N1790" s="3" t="s">
        <v>2315</v>
      </c>
      <c r="O1790" s="3" t="s">
        <v>368</v>
      </c>
      <c r="P1790" s="4">
        <v>15763.0</v>
      </c>
      <c r="Q1790" s="3" t="s">
        <v>209</v>
      </c>
      <c r="S1790" s="3" t="s">
        <v>34</v>
      </c>
    </row>
    <row r="1791">
      <c r="A1791" s="2">
        <v>42318.71487268519</v>
      </c>
      <c r="B1791" s="3">
        <v>75.0</v>
      </c>
      <c r="C1791" s="3" t="s">
        <v>2209</v>
      </c>
      <c r="D1791" s="3">
        <v>33.0</v>
      </c>
      <c r="E1791" s="3" t="s">
        <v>2290</v>
      </c>
      <c r="F1791" s="3">
        <v>1.0</v>
      </c>
      <c r="G1791" s="3">
        <v>10.0</v>
      </c>
      <c r="H1791" s="3" t="s">
        <v>2211</v>
      </c>
      <c r="I1791" s="3" t="s">
        <v>2212</v>
      </c>
      <c r="J1791" s="3" t="s">
        <v>2213</v>
      </c>
      <c r="K1791" s="3" t="s">
        <v>24</v>
      </c>
      <c r="L1791" s="3">
        <v>23.0</v>
      </c>
      <c r="M1791" s="3" t="s">
        <v>25</v>
      </c>
      <c r="N1791" s="3" t="s">
        <v>2316</v>
      </c>
      <c r="O1791" s="3" t="s">
        <v>95</v>
      </c>
      <c r="P1791" s="4">
        <v>17689.0</v>
      </c>
      <c r="Q1791" s="3" t="s">
        <v>105</v>
      </c>
      <c r="S1791" s="3" t="s">
        <v>34</v>
      </c>
    </row>
    <row r="1792">
      <c r="A1792" s="2">
        <v>42318.71487268519</v>
      </c>
      <c r="B1792" s="3">
        <v>75.0</v>
      </c>
      <c r="C1792" s="3" t="s">
        <v>2209</v>
      </c>
      <c r="D1792" s="3">
        <v>33.0</v>
      </c>
      <c r="E1792" s="3" t="s">
        <v>2290</v>
      </c>
      <c r="F1792" s="3">
        <v>1.0</v>
      </c>
      <c r="G1792" s="3">
        <v>10.0</v>
      </c>
      <c r="H1792" s="3" t="s">
        <v>2211</v>
      </c>
      <c r="I1792" s="3" t="s">
        <v>2212</v>
      </c>
      <c r="J1792" s="3" t="s">
        <v>2213</v>
      </c>
      <c r="K1792" s="3" t="s">
        <v>24</v>
      </c>
      <c r="L1792" s="3">
        <v>24.0</v>
      </c>
      <c r="M1792" s="3" t="s">
        <v>30</v>
      </c>
      <c r="N1792" s="3" t="s">
        <v>2317</v>
      </c>
      <c r="O1792" s="3" t="s">
        <v>342</v>
      </c>
      <c r="P1792" s="4">
        <v>27782.0</v>
      </c>
      <c r="Q1792" s="3" t="s">
        <v>37</v>
      </c>
      <c r="S1792" s="3" t="s">
        <v>34</v>
      </c>
    </row>
    <row r="1793">
      <c r="A1793" s="2">
        <v>42318.71487268519</v>
      </c>
      <c r="B1793" s="3">
        <v>75.0</v>
      </c>
      <c r="C1793" s="3" t="s">
        <v>2209</v>
      </c>
      <c r="D1793" s="3">
        <v>33.0</v>
      </c>
      <c r="E1793" s="3" t="s">
        <v>2290</v>
      </c>
      <c r="F1793" s="3">
        <v>1.0</v>
      </c>
      <c r="G1793" s="3">
        <v>10.0</v>
      </c>
      <c r="H1793" s="3" t="s">
        <v>2211</v>
      </c>
      <c r="I1793" s="3" t="s">
        <v>2212</v>
      </c>
      <c r="J1793" s="3" t="s">
        <v>2213</v>
      </c>
      <c r="K1793" s="3" t="s">
        <v>24</v>
      </c>
      <c r="L1793" s="3">
        <v>25.0</v>
      </c>
      <c r="M1793" s="3" t="s">
        <v>25</v>
      </c>
      <c r="N1793" s="3" t="s">
        <v>2318</v>
      </c>
      <c r="O1793" s="3" t="s">
        <v>417</v>
      </c>
      <c r="P1793" s="4">
        <v>13700.0</v>
      </c>
      <c r="Q1793" s="3" t="s">
        <v>86</v>
      </c>
      <c r="S1793" s="3" t="s">
        <v>34</v>
      </c>
    </row>
    <row r="1794">
      <c r="A1794" s="2">
        <v>42318.71487268519</v>
      </c>
      <c r="B1794" s="3">
        <v>75.0</v>
      </c>
      <c r="C1794" s="3" t="s">
        <v>2209</v>
      </c>
      <c r="D1794" s="3">
        <v>33.0</v>
      </c>
      <c r="E1794" s="3" t="s">
        <v>2290</v>
      </c>
      <c r="F1794" s="3">
        <v>1.0</v>
      </c>
      <c r="G1794" s="3">
        <v>10.0</v>
      </c>
      <c r="H1794" s="3" t="s">
        <v>2211</v>
      </c>
      <c r="I1794" s="3" t="s">
        <v>2212</v>
      </c>
      <c r="J1794" s="3" t="s">
        <v>2213</v>
      </c>
      <c r="K1794" s="3" t="s">
        <v>24</v>
      </c>
      <c r="L1794" s="3">
        <v>26.0</v>
      </c>
      <c r="M1794" s="3" t="s">
        <v>30</v>
      </c>
      <c r="N1794" s="3" t="s">
        <v>2319</v>
      </c>
      <c r="O1794" s="3" t="s">
        <v>1224</v>
      </c>
      <c r="P1794" s="4">
        <v>14847.0</v>
      </c>
      <c r="Q1794" s="3" t="s">
        <v>86</v>
      </c>
      <c r="S1794" s="3" t="s">
        <v>34</v>
      </c>
    </row>
    <row r="1795">
      <c r="A1795" s="2">
        <v>42318.71487268519</v>
      </c>
      <c r="B1795" s="3">
        <v>75.0</v>
      </c>
      <c r="C1795" s="3" t="s">
        <v>2209</v>
      </c>
      <c r="D1795" s="3">
        <v>33.0</v>
      </c>
      <c r="E1795" s="3" t="s">
        <v>2290</v>
      </c>
      <c r="F1795" s="3">
        <v>1.0</v>
      </c>
      <c r="G1795" s="3">
        <v>10.0</v>
      </c>
      <c r="H1795" s="3" t="s">
        <v>2211</v>
      </c>
      <c r="I1795" s="3" t="s">
        <v>2212</v>
      </c>
      <c r="J1795" s="3" t="s">
        <v>2213</v>
      </c>
      <c r="K1795" s="3" t="s">
        <v>24</v>
      </c>
      <c r="L1795" s="3">
        <v>27.0</v>
      </c>
      <c r="M1795" s="3" t="s">
        <v>25</v>
      </c>
      <c r="N1795" s="3" t="s">
        <v>2320</v>
      </c>
      <c r="O1795" s="3" t="s">
        <v>773</v>
      </c>
      <c r="P1795" s="4">
        <v>26858.0</v>
      </c>
      <c r="Q1795" s="3" t="s">
        <v>37</v>
      </c>
      <c r="S1795" s="3" t="s">
        <v>34</v>
      </c>
    </row>
    <row r="1796">
      <c r="A1796" s="2">
        <v>42318.71487268519</v>
      </c>
      <c r="B1796" s="3">
        <v>75.0</v>
      </c>
      <c r="C1796" s="3" t="s">
        <v>2209</v>
      </c>
      <c r="D1796" s="3">
        <v>33.0</v>
      </c>
      <c r="E1796" s="3" t="s">
        <v>2290</v>
      </c>
      <c r="F1796" s="3">
        <v>1.0</v>
      </c>
      <c r="G1796" s="3">
        <v>10.0</v>
      </c>
      <c r="H1796" s="3" t="s">
        <v>2211</v>
      </c>
      <c r="I1796" s="3" t="s">
        <v>2212</v>
      </c>
      <c r="J1796" s="3" t="s">
        <v>2213</v>
      </c>
      <c r="K1796" s="3" t="s">
        <v>24</v>
      </c>
      <c r="L1796" s="3">
        <v>28.0</v>
      </c>
      <c r="M1796" s="3" t="s">
        <v>30</v>
      </c>
      <c r="N1796" s="3" t="s">
        <v>2292</v>
      </c>
      <c r="O1796" s="3" t="s">
        <v>1012</v>
      </c>
      <c r="P1796" s="4">
        <v>21571.0</v>
      </c>
      <c r="Q1796" s="3" t="s">
        <v>115</v>
      </c>
      <c r="S1796" s="3" t="s">
        <v>34</v>
      </c>
    </row>
    <row r="1797">
      <c r="A1797" s="2">
        <v>42318.71487268519</v>
      </c>
      <c r="B1797" s="3">
        <v>75.0</v>
      </c>
      <c r="C1797" s="3" t="s">
        <v>2209</v>
      </c>
      <c r="D1797" s="3">
        <v>33.0</v>
      </c>
      <c r="E1797" s="3" t="s">
        <v>2290</v>
      </c>
      <c r="F1797" s="3">
        <v>1.0</v>
      </c>
      <c r="G1797" s="3">
        <v>10.0</v>
      </c>
      <c r="H1797" s="3" t="s">
        <v>2211</v>
      </c>
      <c r="I1797" s="3" t="s">
        <v>2212</v>
      </c>
      <c r="J1797" s="3" t="s">
        <v>2213</v>
      </c>
      <c r="K1797" s="3" t="s">
        <v>24</v>
      </c>
      <c r="L1797" s="3">
        <v>29.0</v>
      </c>
      <c r="M1797" s="3" t="s">
        <v>25</v>
      </c>
      <c r="N1797" s="3" t="s">
        <v>2321</v>
      </c>
      <c r="O1797" s="3" t="s">
        <v>102</v>
      </c>
      <c r="P1797" s="4">
        <v>15926.0</v>
      </c>
      <c r="Q1797" s="3" t="s">
        <v>105</v>
      </c>
      <c r="S1797" s="3" t="s">
        <v>34</v>
      </c>
    </row>
    <row r="1798">
      <c r="A1798" s="2">
        <v>42318.71487268519</v>
      </c>
      <c r="B1798" s="3">
        <v>75.0</v>
      </c>
      <c r="C1798" s="3" t="s">
        <v>2209</v>
      </c>
      <c r="D1798" s="3">
        <v>33.0</v>
      </c>
      <c r="E1798" s="3" t="s">
        <v>2290</v>
      </c>
      <c r="F1798" s="3">
        <v>1.0</v>
      </c>
      <c r="G1798" s="3">
        <v>10.0</v>
      </c>
      <c r="H1798" s="3" t="s">
        <v>2211</v>
      </c>
      <c r="I1798" s="3" t="s">
        <v>2212</v>
      </c>
      <c r="J1798" s="3" t="s">
        <v>2213</v>
      </c>
      <c r="K1798" s="3" t="s">
        <v>24</v>
      </c>
      <c r="L1798" s="3">
        <v>30.0</v>
      </c>
      <c r="M1798" s="3" t="s">
        <v>30</v>
      </c>
      <c r="N1798" s="3" t="s">
        <v>2322</v>
      </c>
      <c r="O1798" s="3" t="s">
        <v>342</v>
      </c>
      <c r="P1798" s="4">
        <v>19482.0</v>
      </c>
      <c r="Q1798" s="3" t="s">
        <v>110</v>
      </c>
      <c r="S1798" s="3" t="s">
        <v>34</v>
      </c>
    </row>
    <row r="1799">
      <c r="A1799" s="2">
        <v>42318.71487268519</v>
      </c>
      <c r="B1799" s="3">
        <v>75.0</v>
      </c>
      <c r="C1799" s="3" t="s">
        <v>2209</v>
      </c>
      <c r="D1799" s="3">
        <v>33.0</v>
      </c>
      <c r="E1799" s="3" t="s">
        <v>2290</v>
      </c>
      <c r="F1799" s="3">
        <v>1.0</v>
      </c>
      <c r="G1799" s="3">
        <v>10.0</v>
      </c>
      <c r="H1799" s="3" t="s">
        <v>2211</v>
      </c>
      <c r="I1799" s="3" t="s">
        <v>2212</v>
      </c>
      <c r="J1799" s="3" t="s">
        <v>2213</v>
      </c>
      <c r="K1799" s="3" t="s">
        <v>24</v>
      </c>
      <c r="L1799" s="3">
        <v>31.0</v>
      </c>
      <c r="M1799" s="3" t="s">
        <v>25</v>
      </c>
      <c r="N1799" s="3" t="s">
        <v>2323</v>
      </c>
      <c r="O1799" s="3" t="s">
        <v>1193</v>
      </c>
      <c r="P1799" s="4">
        <v>27886.0</v>
      </c>
      <c r="Q1799" s="3" t="s">
        <v>72</v>
      </c>
      <c r="S1799" s="3" t="s">
        <v>34</v>
      </c>
    </row>
    <row r="1800">
      <c r="A1800" s="2">
        <v>42318.71487268519</v>
      </c>
      <c r="B1800" s="3">
        <v>75.0</v>
      </c>
      <c r="C1800" s="3" t="s">
        <v>2209</v>
      </c>
      <c r="D1800" s="3">
        <v>33.0</v>
      </c>
      <c r="E1800" s="3" t="s">
        <v>2290</v>
      </c>
      <c r="F1800" s="3">
        <v>1.0</v>
      </c>
      <c r="G1800" s="3">
        <v>10.0</v>
      </c>
      <c r="H1800" s="3" t="s">
        <v>2211</v>
      </c>
      <c r="I1800" s="3" t="s">
        <v>2212</v>
      </c>
      <c r="J1800" s="3" t="s">
        <v>2213</v>
      </c>
      <c r="K1800" s="3" t="s">
        <v>24</v>
      </c>
      <c r="L1800" s="3">
        <v>32.0</v>
      </c>
      <c r="M1800" s="3" t="s">
        <v>30</v>
      </c>
      <c r="N1800" s="3" t="s">
        <v>2324</v>
      </c>
      <c r="O1800" s="3" t="s">
        <v>2325</v>
      </c>
      <c r="P1800" s="4">
        <v>19660.0</v>
      </c>
      <c r="Q1800" s="3" t="s">
        <v>105</v>
      </c>
      <c r="S1800" s="3" t="s">
        <v>34</v>
      </c>
    </row>
    <row r="1801">
      <c r="A1801" s="2">
        <v>42318.71487268519</v>
      </c>
      <c r="B1801" s="3">
        <v>75.0</v>
      </c>
      <c r="C1801" s="3" t="s">
        <v>2209</v>
      </c>
      <c r="D1801" s="3">
        <v>33.0</v>
      </c>
      <c r="E1801" s="3" t="s">
        <v>2290</v>
      </c>
      <c r="F1801" s="3">
        <v>1.0</v>
      </c>
      <c r="G1801" s="3">
        <v>10.0</v>
      </c>
      <c r="H1801" s="3" t="s">
        <v>2211</v>
      </c>
      <c r="I1801" s="3" t="s">
        <v>2212</v>
      </c>
      <c r="J1801" s="3" t="s">
        <v>2213</v>
      </c>
      <c r="K1801" s="3" t="s">
        <v>24</v>
      </c>
      <c r="L1801" s="3">
        <v>33.0</v>
      </c>
      <c r="M1801" s="3" t="s">
        <v>25</v>
      </c>
      <c r="N1801" s="3" t="s">
        <v>2319</v>
      </c>
      <c r="O1801" s="3" t="s">
        <v>168</v>
      </c>
      <c r="P1801" s="4">
        <v>15028.0</v>
      </c>
      <c r="Q1801" s="3" t="s">
        <v>117</v>
      </c>
      <c r="S1801" s="3" t="s">
        <v>34</v>
      </c>
    </row>
    <row r="1802">
      <c r="A1802" s="2">
        <v>42318.71487268519</v>
      </c>
      <c r="B1802" s="3">
        <v>75.0</v>
      </c>
      <c r="C1802" s="3" t="s">
        <v>2209</v>
      </c>
      <c r="D1802" s="3">
        <v>33.0</v>
      </c>
      <c r="E1802" s="3" t="s">
        <v>2290</v>
      </c>
      <c r="F1802" s="3">
        <v>1.0</v>
      </c>
      <c r="G1802" s="3">
        <v>10.0</v>
      </c>
      <c r="H1802" s="3" t="s">
        <v>2211</v>
      </c>
      <c r="I1802" s="3" t="s">
        <v>2212</v>
      </c>
      <c r="J1802" s="3" t="s">
        <v>2213</v>
      </c>
      <c r="K1802" s="3" t="s">
        <v>24</v>
      </c>
      <c r="L1802" s="3">
        <v>34.0</v>
      </c>
      <c r="M1802" s="3" t="s">
        <v>30</v>
      </c>
      <c r="N1802" s="3" t="s">
        <v>2326</v>
      </c>
      <c r="O1802" s="3" t="s">
        <v>2064</v>
      </c>
      <c r="P1802" s="4">
        <v>17890.0</v>
      </c>
      <c r="Q1802" s="3" t="s">
        <v>49</v>
      </c>
      <c r="S1802" s="3" t="s">
        <v>34</v>
      </c>
    </row>
    <row r="1803">
      <c r="A1803" s="2">
        <v>42318.71487268519</v>
      </c>
      <c r="B1803" s="3">
        <v>75.0</v>
      </c>
      <c r="C1803" s="3" t="s">
        <v>2209</v>
      </c>
      <c r="D1803" s="3">
        <v>33.0</v>
      </c>
      <c r="E1803" s="3" t="s">
        <v>2290</v>
      </c>
      <c r="F1803" s="3">
        <v>1.0</v>
      </c>
      <c r="G1803" s="3">
        <v>10.0</v>
      </c>
      <c r="H1803" s="3" t="s">
        <v>2211</v>
      </c>
      <c r="I1803" s="3" t="s">
        <v>2212</v>
      </c>
      <c r="J1803" s="3" t="s">
        <v>2213</v>
      </c>
      <c r="K1803" s="3" t="s">
        <v>24</v>
      </c>
      <c r="L1803" s="3">
        <v>35.0</v>
      </c>
      <c r="M1803" s="3" t="s">
        <v>25</v>
      </c>
      <c r="N1803" s="3" t="s">
        <v>2327</v>
      </c>
      <c r="O1803" s="3" t="s">
        <v>685</v>
      </c>
      <c r="P1803" s="4">
        <v>28756.0</v>
      </c>
      <c r="Q1803" s="3" t="s">
        <v>37</v>
      </c>
      <c r="S1803" s="3" t="s">
        <v>34</v>
      </c>
    </row>
    <row r="1804">
      <c r="A1804" s="2">
        <v>42318.71487268519</v>
      </c>
      <c r="B1804" s="3">
        <v>75.0</v>
      </c>
      <c r="C1804" s="3" t="s">
        <v>2209</v>
      </c>
      <c r="D1804" s="3">
        <v>33.0</v>
      </c>
      <c r="E1804" s="3" t="s">
        <v>2290</v>
      </c>
      <c r="F1804" s="3">
        <v>1.0</v>
      </c>
      <c r="G1804" s="3">
        <v>10.0</v>
      </c>
      <c r="H1804" s="3" t="s">
        <v>2211</v>
      </c>
      <c r="I1804" s="3" t="s">
        <v>2212</v>
      </c>
      <c r="J1804" s="3" t="s">
        <v>2213</v>
      </c>
      <c r="K1804" s="3" t="s">
        <v>24</v>
      </c>
      <c r="L1804" s="3">
        <v>36.0</v>
      </c>
      <c r="M1804" s="3" t="s">
        <v>30</v>
      </c>
      <c r="N1804" s="3" t="s">
        <v>2328</v>
      </c>
      <c r="O1804" s="3" t="s">
        <v>329</v>
      </c>
      <c r="P1804" s="4">
        <v>25970.0</v>
      </c>
      <c r="Q1804" s="3" t="s">
        <v>37</v>
      </c>
      <c r="S1804" s="3" t="s">
        <v>34</v>
      </c>
    </row>
    <row r="1805">
      <c r="A1805" s="2">
        <v>42318.71487268519</v>
      </c>
      <c r="B1805" s="3">
        <v>75.0</v>
      </c>
      <c r="C1805" s="3" t="s">
        <v>2209</v>
      </c>
      <c r="D1805" s="3">
        <v>33.0</v>
      </c>
      <c r="E1805" s="3" t="s">
        <v>2290</v>
      </c>
      <c r="F1805" s="3">
        <v>1.0</v>
      </c>
      <c r="G1805" s="3">
        <v>10.0</v>
      </c>
      <c r="H1805" s="3" t="s">
        <v>2211</v>
      </c>
      <c r="I1805" s="3" t="s">
        <v>2212</v>
      </c>
      <c r="J1805" s="3" t="s">
        <v>2213</v>
      </c>
      <c r="K1805" s="3" t="s">
        <v>24</v>
      </c>
      <c r="L1805" s="3">
        <v>37.0</v>
      </c>
      <c r="M1805" s="3" t="s">
        <v>25</v>
      </c>
      <c r="N1805" s="3" t="s">
        <v>2329</v>
      </c>
      <c r="O1805" s="3" t="s">
        <v>69</v>
      </c>
      <c r="P1805" s="4">
        <v>22812.0</v>
      </c>
      <c r="Q1805" s="3" t="s">
        <v>216</v>
      </c>
      <c r="S1805" s="3" t="s">
        <v>34</v>
      </c>
    </row>
    <row r="1806">
      <c r="A1806" s="2">
        <v>42318.71487268519</v>
      </c>
      <c r="B1806" s="3">
        <v>75.0</v>
      </c>
      <c r="C1806" s="3" t="s">
        <v>2209</v>
      </c>
      <c r="D1806" s="3">
        <v>33.0</v>
      </c>
      <c r="E1806" s="3" t="s">
        <v>2290</v>
      </c>
      <c r="F1806" s="3">
        <v>1.0</v>
      </c>
      <c r="G1806" s="3">
        <v>10.0</v>
      </c>
      <c r="H1806" s="3" t="s">
        <v>2211</v>
      </c>
      <c r="I1806" s="3" t="s">
        <v>2212</v>
      </c>
      <c r="J1806" s="3" t="s">
        <v>2213</v>
      </c>
      <c r="K1806" s="3" t="s">
        <v>24</v>
      </c>
      <c r="L1806" s="3">
        <v>38.0</v>
      </c>
      <c r="M1806" s="3" t="s">
        <v>30</v>
      </c>
      <c r="N1806" s="3" t="s">
        <v>2330</v>
      </c>
      <c r="O1806" s="3" t="s">
        <v>121</v>
      </c>
      <c r="P1806" s="4">
        <v>23103.0</v>
      </c>
      <c r="Q1806" s="3" t="s">
        <v>37</v>
      </c>
      <c r="S1806" s="3" t="s">
        <v>34</v>
      </c>
    </row>
    <row r="1807">
      <c r="A1807" s="2">
        <v>42318.71487268519</v>
      </c>
      <c r="B1807" s="3">
        <v>75.0</v>
      </c>
      <c r="C1807" s="3" t="s">
        <v>2209</v>
      </c>
      <c r="D1807" s="3">
        <v>33.0</v>
      </c>
      <c r="E1807" s="3" t="s">
        <v>2290</v>
      </c>
      <c r="F1807" s="3">
        <v>1.0</v>
      </c>
      <c r="G1807" s="3">
        <v>10.0</v>
      </c>
      <c r="H1807" s="3" t="s">
        <v>2211</v>
      </c>
      <c r="I1807" s="3" t="s">
        <v>2212</v>
      </c>
      <c r="J1807" s="3" t="s">
        <v>2213</v>
      </c>
      <c r="K1807" s="3" t="s">
        <v>24</v>
      </c>
      <c r="L1807" s="3">
        <v>39.0</v>
      </c>
      <c r="M1807" s="3" t="s">
        <v>25</v>
      </c>
      <c r="N1807" s="3" t="s">
        <v>2331</v>
      </c>
      <c r="O1807" s="3" t="s">
        <v>91</v>
      </c>
      <c r="P1807" s="4">
        <v>21632.0</v>
      </c>
      <c r="Q1807" s="3" t="s">
        <v>79</v>
      </c>
      <c r="S1807" s="3" t="s">
        <v>34</v>
      </c>
    </row>
    <row r="1808">
      <c r="A1808" s="2">
        <v>42318.71487268519</v>
      </c>
      <c r="B1808" s="3">
        <v>75.0</v>
      </c>
      <c r="C1808" s="3" t="s">
        <v>2209</v>
      </c>
      <c r="D1808" s="3">
        <v>33.0</v>
      </c>
      <c r="E1808" s="3" t="s">
        <v>2290</v>
      </c>
      <c r="F1808" s="3">
        <v>1.0</v>
      </c>
      <c r="G1808" s="3">
        <v>10.0</v>
      </c>
      <c r="H1808" s="3" t="s">
        <v>2211</v>
      </c>
      <c r="I1808" s="3" t="s">
        <v>2212</v>
      </c>
      <c r="J1808" s="3" t="s">
        <v>2213</v>
      </c>
      <c r="K1808" s="3" t="s">
        <v>24</v>
      </c>
      <c r="L1808" s="3">
        <v>40.0</v>
      </c>
      <c r="M1808" s="3" t="s">
        <v>30</v>
      </c>
      <c r="N1808" s="3" t="s">
        <v>2332</v>
      </c>
      <c r="O1808" s="3" t="s">
        <v>121</v>
      </c>
      <c r="P1808" s="4">
        <v>24555.0</v>
      </c>
      <c r="Q1808" s="3" t="s">
        <v>37</v>
      </c>
      <c r="S1808" s="3" t="s">
        <v>34</v>
      </c>
    </row>
    <row r="1809">
      <c r="A1809" s="2">
        <v>42318.71487268519</v>
      </c>
      <c r="B1809" s="3">
        <v>75.0</v>
      </c>
      <c r="C1809" s="3" t="s">
        <v>2209</v>
      </c>
      <c r="D1809" s="3">
        <v>33.0</v>
      </c>
      <c r="E1809" s="3" t="s">
        <v>2290</v>
      </c>
      <c r="F1809" s="3">
        <v>1.0</v>
      </c>
      <c r="G1809" s="3">
        <v>10.0</v>
      </c>
      <c r="H1809" s="3" t="s">
        <v>2211</v>
      </c>
      <c r="I1809" s="3" t="s">
        <v>2212</v>
      </c>
      <c r="J1809" s="3" t="s">
        <v>2213</v>
      </c>
      <c r="K1809" s="3" t="s">
        <v>24</v>
      </c>
      <c r="L1809" s="3">
        <v>41.0</v>
      </c>
      <c r="M1809" s="3" t="s">
        <v>25</v>
      </c>
      <c r="N1809" s="3" t="s">
        <v>2333</v>
      </c>
      <c r="O1809" s="3" t="s">
        <v>102</v>
      </c>
      <c r="P1809" s="4">
        <v>18592.0</v>
      </c>
      <c r="Q1809" s="3" t="s">
        <v>266</v>
      </c>
      <c r="S1809" s="3" t="s">
        <v>34</v>
      </c>
    </row>
    <row r="1810">
      <c r="A1810" s="2">
        <v>42318.71487268519</v>
      </c>
      <c r="B1810" s="3">
        <v>75.0</v>
      </c>
      <c r="C1810" s="3" t="s">
        <v>2209</v>
      </c>
      <c r="D1810" s="3">
        <v>33.0</v>
      </c>
      <c r="E1810" s="3" t="s">
        <v>2290</v>
      </c>
      <c r="F1810" s="3">
        <v>1.0</v>
      </c>
      <c r="G1810" s="3">
        <v>10.0</v>
      </c>
      <c r="H1810" s="3" t="s">
        <v>2211</v>
      </c>
      <c r="I1810" s="3" t="s">
        <v>2212</v>
      </c>
      <c r="J1810" s="3" t="s">
        <v>2213</v>
      </c>
      <c r="K1810" s="3" t="s">
        <v>24</v>
      </c>
      <c r="L1810" s="3">
        <v>42.0</v>
      </c>
      <c r="M1810" s="3" t="s">
        <v>30</v>
      </c>
      <c r="N1810" s="3" t="s">
        <v>2334</v>
      </c>
      <c r="O1810" s="3" t="s">
        <v>98</v>
      </c>
      <c r="P1810" s="4">
        <v>18177.0</v>
      </c>
      <c r="Q1810" s="3" t="s">
        <v>49</v>
      </c>
      <c r="S1810" s="3" t="s">
        <v>34</v>
      </c>
    </row>
    <row r="1811">
      <c r="A1811" s="2">
        <v>42318.71487268519</v>
      </c>
      <c r="B1811" s="3">
        <v>75.0</v>
      </c>
      <c r="C1811" s="3" t="s">
        <v>2209</v>
      </c>
      <c r="D1811" s="3">
        <v>33.0</v>
      </c>
      <c r="E1811" s="3" t="s">
        <v>2290</v>
      </c>
      <c r="F1811" s="3">
        <v>1.0</v>
      </c>
      <c r="G1811" s="3">
        <v>10.0</v>
      </c>
      <c r="H1811" s="3" t="s">
        <v>2211</v>
      </c>
      <c r="I1811" s="3" t="s">
        <v>2212</v>
      </c>
      <c r="J1811" s="3" t="s">
        <v>2213</v>
      </c>
      <c r="K1811" s="3" t="s">
        <v>24</v>
      </c>
      <c r="L1811" s="3">
        <v>43.0</v>
      </c>
      <c r="M1811" s="3" t="s">
        <v>25</v>
      </c>
      <c r="N1811" s="3" t="s">
        <v>2302</v>
      </c>
      <c r="O1811" s="3" t="s">
        <v>127</v>
      </c>
      <c r="P1811" s="4">
        <v>18302.0</v>
      </c>
      <c r="Q1811" s="3" t="s">
        <v>96</v>
      </c>
      <c r="S1811" s="3" t="s">
        <v>34</v>
      </c>
    </row>
    <row r="1812">
      <c r="A1812" s="2">
        <v>42318.71487268519</v>
      </c>
      <c r="B1812" s="3">
        <v>75.0</v>
      </c>
      <c r="C1812" s="3" t="s">
        <v>2209</v>
      </c>
      <c r="D1812" s="3">
        <v>33.0</v>
      </c>
      <c r="E1812" s="3" t="s">
        <v>2290</v>
      </c>
      <c r="F1812" s="3">
        <v>1.0</v>
      </c>
      <c r="G1812" s="3">
        <v>10.0</v>
      </c>
      <c r="H1812" s="3" t="s">
        <v>2211</v>
      </c>
      <c r="I1812" s="3" t="s">
        <v>2212</v>
      </c>
      <c r="J1812" s="3" t="s">
        <v>2213</v>
      </c>
      <c r="K1812" s="3" t="s">
        <v>24</v>
      </c>
      <c r="L1812" s="3">
        <v>44.0</v>
      </c>
      <c r="M1812" s="3" t="s">
        <v>30</v>
      </c>
      <c r="N1812" s="3" t="s">
        <v>2335</v>
      </c>
      <c r="O1812" s="3" t="s">
        <v>235</v>
      </c>
      <c r="P1812" s="4">
        <v>24326.0</v>
      </c>
      <c r="Q1812" s="3" t="s">
        <v>132</v>
      </c>
      <c r="S1812" s="3" t="s">
        <v>34</v>
      </c>
    </row>
    <row r="1813">
      <c r="A1813" s="2">
        <v>42318.71487268519</v>
      </c>
      <c r="B1813" s="3">
        <v>75.0</v>
      </c>
      <c r="C1813" s="3" t="s">
        <v>2209</v>
      </c>
      <c r="D1813" s="3">
        <v>33.0</v>
      </c>
      <c r="E1813" s="3" t="s">
        <v>2290</v>
      </c>
      <c r="F1813" s="3">
        <v>1.0</v>
      </c>
      <c r="G1813" s="3">
        <v>10.0</v>
      </c>
      <c r="H1813" s="3" t="s">
        <v>2211</v>
      </c>
      <c r="I1813" s="3" t="s">
        <v>2212</v>
      </c>
      <c r="J1813" s="3" t="s">
        <v>2213</v>
      </c>
      <c r="K1813" s="3" t="s">
        <v>24</v>
      </c>
      <c r="L1813" s="3">
        <v>45.0</v>
      </c>
      <c r="M1813" s="3" t="s">
        <v>25</v>
      </c>
      <c r="N1813" s="3" t="s">
        <v>2336</v>
      </c>
      <c r="O1813" s="3" t="s">
        <v>204</v>
      </c>
      <c r="P1813" s="4">
        <v>17183.0</v>
      </c>
      <c r="Q1813" s="3" t="s">
        <v>49</v>
      </c>
      <c r="S1813" s="3" t="s">
        <v>34</v>
      </c>
    </row>
    <row r="1814">
      <c r="A1814" s="2">
        <v>42318.71487268519</v>
      </c>
      <c r="B1814" s="3">
        <v>75.0</v>
      </c>
      <c r="C1814" s="3" t="s">
        <v>2209</v>
      </c>
      <c r="D1814" s="3">
        <v>33.0</v>
      </c>
      <c r="E1814" s="3" t="s">
        <v>2290</v>
      </c>
      <c r="F1814" s="3">
        <v>1.0</v>
      </c>
      <c r="G1814" s="3">
        <v>10.0</v>
      </c>
      <c r="H1814" s="3" t="s">
        <v>2211</v>
      </c>
      <c r="I1814" s="3" t="s">
        <v>2212</v>
      </c>
      <c r="J1814" s="3" t="s">
        <v>2213</v>
      </c>
      <c r="K1814" s="3" t="s">
        <v>24</v>
      </c>
      <c r="L1814" s="3">
        <v>46.0</v>
      </c>
      <c r="M1814" s="3" t="s">
        <v>30</v>
      </c>
      <c r="N1814" s="3" t="s">
        <v>2337</v>
      </c>
      <c r="O1814" s="3" t="s">
        <v>440</v>
      </c>
      <c r="P1814" s="4">
        <v>25863.0</v>
      </c>
      <c r="Q1814" s="3" t="s">
        <v>40</v>
      </c>
      <c r="S1814" s="3" t="s">
        <v>34</v>
      </c>
    </row>
    <row r="1815">
      <c r="A1815" s="2">
        <v>42318.71487268519</v>
      </c>
      <c r="B1815" s="3">
        <v>75.0</v>
      </c>
      <c r="C1815" s="3" t="s">
        <v>2209</v>
      </c>
      <c r="D1815" s="3">
        <v>33.0</v>
      </c>
      <c r="E1815" s="3" t="s">
        <v>2290</v>
      </c>
      <c r="F1815" s="3">
        <v>1.0</v>
      </c>
      <c r="G1815" s="3">
        <v>10.0</v>
      </c>
      <c r="H1815" s="3" t="s">
        <v>2211</v>
      </c>
      <c r="I1815" s="3" t="s">
        <v>2212</v>
      </c>
      <c r="J1815" s="3" t="s">
        <v>2213</v>
      </c>
      <c r="K1815" s="3" t="s">
        <v>24</v>
      </c>
      <c r="L1815" s="3">
        <v>47.0</v>
      </c>
      <c r="M1815" s="3" t="s">
        <v>25</v>
      </c>
      <c r="N1815" s="3" t="s">
        <v>2338</v>
      </c>
      <c r="O1815" s="3" t="s">
        <v>109</v>
      </c>
      <c r="P1815" s="4">
        <v>21115.0</v>
      </c>
      <c r="Q1815" s="3" t="s">
        <v>115</v>
      </c>
      <c r="S1815" s="3" t="s">
        <v>34</v>
      </c>
    </row>
    <row r="1816">
      <c r="A1816" s="2">
        <v>42318.71487268519</v>
      </c>
      <c r="B1816" s="3">
        <v>75.0</v>
      </c>
      <c r="C1816" s="3" t="s">
        <v>2209</v>
      </c>
      <c r="D1816" s="3">
        <v>33.0</v>
      </c>
      <c r="E1816" s="3" t="s">
        <v>2290</v>
      </c>
      <c r="F1816" s="3">
        <v>1.0</v>
      </c>
      <c r="G1816" s="3">
        <v>10.0</v>
      </c>
      <c r="H1816" s="3" t="s">
        <v>2211</v>
      </c>
      <c r="I1816" s="3" t="s">
        <v>2212</v>
      </c>
      <c r="J1816" s="3" t="s">
        <v>2213</v>
      </c>
      <c r="K1816" s="3" t="s">
        <v>24</v>
      </c>
      <c r="L1816" s="3">
        <v>48.0</v>
      </c>
      <c r="M1816" s="3" t="s">
        <v>30</v>
      </c>
      <c r="N1816" s="3" t="s">
        <v>2339</v>
      </c>
      <c r="O1816" s="3" t="s">
        <v>2020</v>
      </c>
      <c r="P1816" s="4">
        <v>16909.0</v>
      </c>
      <c r="Q1816" s="3" t="s">
        <v>86</v>
      </c>
      <c r="S1816" s="3" t="s">
        <v>34</v>
      </c>
    </row>
    <row r="1817">
      <c r="A1817" s="2">
        <v>42318.71487268519</v>
      </c>
      <c r="B1817" s="3">
        <v>75.0</v>
      </c>
      <c r="C1817" s="3" t="s">
        <v>2209</v>
      </c>
      <c r="D1817" s="3">
        <v>40.0</v>
      </c>
      <c r="E1817" s="3" t="s">
        <v>2340</v>
      </c>
      <c r="F1817" s="3">
        <v>1.0</v>
      </c>
      <c r="G1817" s="3">
        <v>10.0</v>
      </c>
      <c r="H1817" s="3" t="s">
        <v>2211</v>
      </c>
      <c r="I1817" s="3" t="s">
        <v>2212</v>
      </c>
      <c r="J1817" s="3" t="s">
        <v>2213</v>
      </c>
      <c r="K1817" s="3" t="s">
        <v>24</v>
      </c>
      <c r="L1817" s="3">
        <v>1.0</v>
      </c>
      <c r="M1817" s="3" t="s">
        <v>25</v>
      </c>
      <c r="N1817" s="3" t="s">
        <v>2341</v>
      </c>
      <c r="O1817" s="3" t="s">
        <v>1089</v>
      </c>
      <c r="P1817" s="4">
        <v>22016.0</v>
      </c>
      <c r="Q1817" s="3" t="s">
        <v>2342</v>
      </c>
      <c r="S1817" s="3" t="s">
        <v>34</v>
      </c>
    </row>
    <row r="1818">
      <c r="A1818" s="2">
        <v>42318.71487268519</v>
      </c>
      <c r="B1818" s="3">
        <v>75.0</v>
      </c>
      <c r="C1818" s="3" t="s">
        <v>2209</v>
      </c>
      <c r="D1818" s="3">
        <v>40.0</v>
      </c>
      <c r="E1818" s="3" t="s">
        <v>2340</v>
      </c>
      <c r="F1818" s="3">
        <v>1.0</v>
      </c>
      <c r="G1818" s="3">
        <v>10.0</v>
      </c>
      <c r="H1818" s="3" t="s">
        <v>2211</v>
      </c>
      <c r="I1818" s="3" t="s">
        <v>2212</v>
      </c>
      <c r="J1818" s="3" t="s">
        <v>2213</v>
      </c>
      <c r="K1818" s="3" t="s">
        <v>24</v>
      </c>
      <c r="L1818" s="3">
        <v>2.0</v>
      </c>
      <c r="M1818" s="3" t="s">
        <v>30</v>
      </c>
      <c r="N1818" s="3" t="s">
        <v>2343</v>
      </c>
      <c r="O1818" s="3" t="s">
        <v>57</v>
      </c>
      <c r="P1818" s="4">
        <v>24670.0</v>
      </c>
      <c r="Q1818" s="3" t="s">
        <v>33</v>
      </c>
      <c r="S1818" s="3" t="s">
        <v>34</v>
      </c>
    </row>
    <row r="1819">
      <c r="A1819" s="2">
        <v>42318.71487268519</v>
      </c>
      <c r="B1819" s="3">
        <v>75.0</v>
      </c>
      <c r="C1819" s="3" t="s">
        <v>2209</v>
      </c>
      <c r="D1819" s="3">
        <v>40.0</v>
      </c>
      <c r="E1819" s="3" t="s">
        <v>2340</v>
      </c>
      <c r="F1819" s="3">
        <v>1.0</v>
      </c>
      <c r="G1819" s="3">
        <v>10.0</v>
      </c>
      <c r="H1819" s="3" t="s">
        <v>2211</v>
      </c>
      <c r="I1819" s="3" t="s">
        <v>2212</v>
      </c>
      <c r="J1819" s="3" t="s">
        <v>2213</v>
      </c>
      <c r="K1819" s="3" t="s">
        <v>24</v>
      </c>
      <c r="L1819" s="3">
        <v>3.0</v>
      </c>
      <c r="M1819" s="3" t="s">
        <v>25</v>
      </c>
      <c r="N1819" s="3" t="s">
        <v>2344</v>
      </c>
      <c r="O1819" s="3" t="s">
        <v>69</v>
      </c>
      <c r="P1819" s="4">
        <v>21263.0</v>
      </c>
      <c r="Q1819" s="3" t="s">
        <v>60</v>
      </c>
      <c r="S1819" s="3" t="s">
        <v>34</v>
      </c>
    </row>
    <row r="1820">
      <c r="A1820" s="2">
        <v>42318.71487268519</v>
      </c>
      <c r="B1820" s="3">
        <v>75.0</v>
      </c>
      <c r="C1820" s="3" t="s">
        <v>2209</v>
      </c>
      <c r="D1820" s="3">
        <v>40.0</v>
      </c>
      <c r="E1820" s="3" t="s">
        <v>2340</v>
      </c>
      <c r="F1820" s="3">
        <v>1.0</v>
      </c>
      <c r="G1820" s="3">
        <v>10.0</v>
      </c>
      <c r="H1820" s="3" t="s">
        <v>2211</v>
      </c>
      <c r="I1820" s="3" t="s">
        <v>2212</v>
      </c>
      <c r="J1820" s="3" t="s">
        <v>2213</v>
      </c>
      <c r="K1820" s="3" t="s">
        <v>24</v>
      </c>
      <c r="L1820" s="3">
        <v>4.0</v>
      </c>
      <c r="M1820" s="3" t="s">
        <v>30</v>
      </c>
      <c r="N1820" s="3" t="s">
        <v>2345</v>
      </c>
      <c r="O1820" s="3" t="s">
        <v>102</v>
      </c>
      <c r="P1820" s="4">
        <v>24921.0</v>
      </c>
      <c r="Q1820" s="3" t="s">
        <v>189</v>
      </c>
      <c r="S1820" s="3" t="s">
        <v>34</v>
      </c>
    </row>
    <row r="1821">
      <c r="A1821" s="2">
        <v>42318.71487268519</v>
      </c>
      <c r="B1821" s="3">
        <v>75.0</v>
      </c>
      <c r="C1821" s="3" t="s">
        <v>2209</v>
      </c>
      <c r="D1821" s="3">
        <v>40.0</v>
      </c>
      <c r="E1821" s="3" t="s">
        <v>2340</v>
      </c>
      <c r="F1821" s="3">
        <v>1.0</v>
      </c>
      <c r="G1821" s="3">
        <v>10.0</v>
      </c>
      <c r="H1821" s="3" t="s">
        <v>2211</v>
      </c>
      <c r="I1821" s="3" t="s">
        <v>2212</v>
      </c>
      <c r="J1821" s="3" t="s">
        <v>2213</v>
      </c>
      <c r="K1821" s="3" t="s">
        <v>24</v>
      </c>
      <c r="L1821" s="3">
        <v>5.0</v>
      </c>
      <c r="M1821" s="3" t="s">
        <v>25</v>
      </c>
      <c r="N1821" s="3" t="s">
        <v>2346</v>
      </c>
      <c r="O1821" s="3" t="s">
        <v>180</v>
      </c>
      <c r="P1821" s="4">
        <v>25654.0</v>
      </c>
      <c r="Q1821" s="3" t="s">
        <v>132</v>
      </c>
      <c r="S1821" s="3" t="s">
        <v>34</v>
      </c>
    </row>
    <row r="1822">
      <c r="A1822" s="2">
        <v>42318.71487268519</v>
      </c>
      <c r="B1822" s="3">
        <v>75.0</v>
      </c>
      <c r="C1822" s="3" t="s">
        <v>2209</v>
      </c>
      <c r="D1822" s="3">
        <v>40.0</v>
      </c>
      <c r="E1822" s="3" t="s">
        <v>2340</v>
      </c>
      <c r="F1822" s="3">
        <v>1.0</v>
      </c>
      <c r="G1822" s="3">
        <v>10.0</v>
      </c>
      <c r="H1822" s="3" t="s">
        <v>2211</v>
      </c>
      <c r="I1822" s="3" t="s">
        <v>2212</v>
      </c>
      <c r="J1822" s="3" t="s">
        <v>2213</v>
      </c>
      <c r="K1822" s="3" t="s">
        <v>24</v>
      </c>
      <c r="L1822" s="3">
        <v>6.0</v>
      </c>
      <c r="M1822" s="3" t="s">
        <v>30</v>
      </c>
      <c r="N1822" s="3" t="s">
        <v>2347</v>
      </c>
      <c r="O1822" s="3" t="s">
        <v>853</v>
      </c>
      <c r="P1822" s="4">
        <v>19968.0</v>
      </c>
      <c r="Q1822" s="3" t="s">
        <v>105</v>
      </c>
      <c r="S1822" s="3" t="s">
        <v>34</v>
      </c>
    </row>
    <row r="1823">
      <c r="A1823" s="2">
        <v>42318.71487268519</v>
      </c>
      <c r="B1823" s="3">
        <v>75.0</v>
      </c>
      <c r="C1823" s="3" t="s">
        <v>2209</v>
      </c>
      <c r="D1823" s="3">
        <v>40.0</v>
      </c>
      <c r="E1823" s="3" t="s">
        <v>2340</v>
      </c>
      <c r="F1823" s="3">
        <v>1.0</v>
      </c>
      <c r="G1823" s="3">
        <v>10.0</v>
      </c>
      <c r="H1823" s="3" t="s">
        <v>2211</v>
      </c>
      <c r="I1823" s="3" t="s">
        <v>2212</v>
      </c>
      <c r="J1823" s="3" t="s">
        <v>2213</v>
      </c>
      <c r="K1823" s="3" t="s">
        <v>24</v>
      </c>
      <c r="L1823" s="3">
        <v>7.0</v>
      </c>
      <c r="M1823" s="3" t="s">
        <v>25</v>
      </c>
      <c r="N1823" s="3" t="s">
        <v>2348</v>
      </c>
      <c r="O1823" s="3" t="s">
        <v>281</v>
      </c>
      <c r="P1823" s="4">
        <v>22209.0</v>
      </c>
      <c r="Q1823" s="3" t="s">
        <v>110</v>
      </c>
      <c r="S1823" s="3" t="s">
        <v>34</v>
      </c>
    </row>
    <row r="1824">
      <c r="A1824" s="2">
        <v>42318.71487268519</v>
      </c>
      <c r="B1824" s="3">
        <v>75.0</v>
      </c>
      <c r="C1824" s="3" t="s">
        <v>2209</v>
      </c>
      <c r="D1824" s="3">
        <v>40.0</v>
      </c>
      <c r="E1824" s="3" t="s">
        <v>2340</v>
      </c>
      <c r="F1824" s="3">
        <v>1.0</v>
      </c>
      <c r="G1824" s="3">
        <v>10.0</v>
      </c>
      <c r="H1824" s="3" t="s">
        <v>2211</v>
      </c>
      <c r="I1824" s="3" t="s">
        <v>2212</v>
      </c>
      <c r="J1824" s="3" t="s">
        <v>2213</v>
      </c>
      <c r="K1824" s="3" t="s">
        <v>24</v>
      </c>
      <c r="L1824" s="3">
        <v>8.0</v>
      </c>
      <c r="M1824" s="3" t="s">
        <v>30</v>
      </c>
      <c r="N1824" s="3" t="s">
        <v>2349</v>
      </c>
      <c r="O1824" s="3" t="s">
        <v>307</v>
      </c>
      <c r="P1824" s="4">
        <v>21964.0</v>
      </c>
      <c r="Q1824" s="3" t="s">
        <v>72</v>
      </c>
      <c r="S1824" s="3" t="s">
        <v>34</v>
      </c>
    </row>
    <row r="1825">
      <c r="A1825" s="2">
        <v>42318.71487268519</v>
      </c>
      <c r="B1825" s="3">
        <v>75.0</v>
      </c>
      <c r="C1825" s="3" t="s">
        <v>2209</v>
      </c>
      <c r="D1825" s="3">
        <v>40.0</v>
      </c>
      <c r="E1825" s="3" t="s">
        <v>2340</v>
      </c>
      <c r="F1825" s="3">
        <v>1.0</v>
      </c>
      <c r="G1825" s="3">
        <v>10.0</v>
      </c>
      <c r="H1825" s="3" t="s">
        <v>2211</v>
      </c>
      <c r="I1825" s="3" t="s">
        <v>2212</v>
      </c>
      <c r="J1825" s="3" t="s">
        <v>2213</v>
      </c>
      <c r="K1825" s="3" t="s">
        <v>24</v>
      </c>
      <c r="L1825" s="3">
        <v>9.0</v>
      </c>
      <c r="M1825" s="3" t="s">
        <v>25</v>
      </c>
      <c r="N1825" s="3" t="s">
        <v>2350</v>
      </c>
      <c r="O1825" s="3" t="s">
        <v>664</v>
      </c>
      <c r="P1825" s="4">
        <v>21151.0</v>
      </c>
      <c r="Q1825" s="3" t="s">
        <v>37</v>
      </c>
      <c r="S1825" s="3" t="s">
        <v>34</v>
      </c>
    </row>
    <row r="1826">
      <c r="A1826" s="2">
        <v>42318.71487268519</v>
      </c>
      <c r="B1826" s="3">
        <v>75.0</v>
      </c>
      <c r="C1826" s="3" t="s">
        <v>2209</v>
      </c>
      <c r="D1826" s="3">
        <v>40.0</v>
      </c>
      <c r="E1826" s="3" t="s">
        <v>2340</v>
      </c>
      <c r="F1826" s="3">
        <v>1.0</v>
      </c>
      <c r="G1826" s="3">
        <v>10.0</v>
      </c>
      <c r="H1826" s="3" t="s">
        <v>2211</v>
      </c>
      <c r="I1826" s="3" t="s">
        <v>2212</v>
      </c>
      <c r="J1826" s="3" t="s">
        <v>2213</v>
      </c>
      <c r="K1826" s="3" t="s">
        <v>24</v>
      </c>
      <c r="L1826" s="3">
        <v>10.0</v>
      </c>
      <c r="M1826" s="3" t="s">
        <v>30</v>
      </c>
      <c r="N1826" s="3" t="s">
        <v>2351</v>
      </c>
      <c r="O1826" s="3" t="s">
        <v>605</v>
      </c>
      <c r="P1826" s="4">
        <v>22730.0</v>
      </c>
      <c r="Q1826" s="3" t="s">
        <v>40</v>
      </c>
      <c r="S1826" s="3" t="s">
        <v>34</v>
      </c>
    </row>
    <row r="1827">
      <c r="A1827" s="2">
        <v>42318.71487268519</v>
      </c>
      <c r="B1827" s="3">
        <v>75.0</v>
      </c>
      <c r="C1827" s="3" t="s">
        <v>2209</v>
      </c>
      <c r="D1827" s="3">
        <v>40.0</v>
      </c>
      <c r="E1827" s="3" t="s">
        <v>2340</v>
      </c>
      <c r="F1827" s="3">
        <v>1.0</v>
      </c>
      <c r="G1827" s="3">
        <v>10.0</v>
      </c>
      <c r="H1827" s="3" t="s">
        <v>2211</v>
      </c>
      <c r="I1827" s="3" t="s">
        <v>2212</v>
      </c>
      <c r="J1827" s="3" t="s">
        <v>2213</v>
      </c>
      <c r="K1827" s="3" t="s">
        <v>24</v>
      </c>
      <c r="L1827" s="3">
        <v>11.0</v>
      </c>
      <c r="M1827" s="3" t="s">
        <v>25</v>
      </c>
      <c r="N1827" s="3" t="s">
        <v>2352</v>
      </c>
      <c r="O1827" s="3" t="s">
        <v>536</v>
      </c>
      <c r="P1827" s="4">
        <v>16707.0</v>
      </c>
      <c r="Q1827" s="3" t="s">
        <v>49</v>
      </c>
      <c r="S1827" s="3" t="s">
        <v>34</v>
      </c>
    </row>
    <row r="1828">
      <c r="A1828" s="2">
        <v>42318.71487268519</v>
      </c>
      <c r="B1828" s="3">
        <v>75.0</v>
      </c>
      <c r="C1828" s="3" t="s">
        <v>2209</v>
      </c>
      <c r="D1828" s="3">
        <v>40.0</v>
      </c>
      <c r="E1828" s="3" t="s">
        <v>2340</v>
      </c>
      <c r="F1828" s="3">
        <v>1.0</v>
      </c>
      <c r="G1828" s="3">
        <v>10.0</v>
      </c>
      <c r="H1828" s="3" t="s">
        <v>2211</v>
      </c>
      <c r="I1828" s="3" t="s">
        <v>2212</v>
      </c>
      <c r="J1828" s="3" t="s">
        <v>2213</v>
      </c>
      <c r="K1828" s="3" t="s">
        <v>24</v>
      </c>
      <c r="L1828" s="3">
        <v>12.0</v>
      </c>
      <c r="M1828" s="3" t="s">
        <v>30</v>
      </c>
      <c r="N1828" s="3" t="s">
        <v>2353</v>
      </c>
      <c r="O1828" s="3" t="s">
        <v>2299</v>
      </c>
      <c r="P1828" s="4">
        <v>30223.0</v>
      </c>
      <c r="Q1828" s="3" t="s">
        <v>40</v>
      </c>
      <c r="S1828" s="3" t="s">
        <v>34</v>
      </c>
    </row>
    <row r="1829">
      <c r="A1829" s="2">
        <v>42318.71487268519</v>
      </c>
      <c r="B1829" s="3">
        <v>75.0</v>
      </c>
      <c r="C1829" s="3" t="s">
        <v>2209</v>
      </c>
      <c r="D1829" s="3">
        <v>40.0</v>
      </c>
      <c r="E1829" s="3" t="s">
        <v>2340</v>
      </c>
      <c r="F1829" s="3">
        <v>1.0</v>
      </c>
      <c r="G1829" s="3">
        <v>10.0</v>
      </c>
      <c r="H1829" s="3" t="s">
        <v>2211</v>
      </c>
      <c r="I1829" s="3" t="s">
        <v>2212</v>
      </c>
      <c r="J1829" s="3" t="s">
        <v>2213</v>
      </c>
      <c r="K1829" s="3" t="s">
        <v>24</v>
      </c>
      <c r="L1829" s="3">
        <v>13.0</v>
      </c>
      <c r="M1829" s="3" t="s">
        <v>25</v>
      </c>
      <c r="N1829" s="3" t="s">
        <v>2354</v>
      </c>
      <c r="O1829" s="3" t="s">
        <v>417</v>
      </c>
      <c r="P1829" s="4">
        <v>25761.0</v>
      </c>
      <c r="Q1829" s="3" t="s">
        <v>37</v>
      </c>
      <c r="S1829" s="3" t="s">
        <v>34</v>
      </c>
    </row>
    <row r="1830">
      <c r="A1830" s="2">
        <v>42318.71487268519</v>
      </c>
      <c r="B1830" s="3">
        <v>75.0</v>
      </c>
      <c r="C1830" s="3" t="s">
        <v>2209</v>
      </c>
      <c r="D1830" s="3">
        <v>40.0</v>
      </c>
      <c r="E1830" s="3" t="s">
        <v>2340</v>
      </c>
      <c r="F1830" s="3">
        <v>1.0</v>
      </c>
      <c r="G1830" s="3">
        <v>10.0</v>
      </c>
      <c r="H1830" s="3" t="s">
        <v>2211</v>
      </c>
      <c r="I1830" s="3" t="s">
        <v>2212</v>
      </c>
      <c r="J1830" s="3" t="s">
        <v>2213</v>
      </c>
      <c r="K1830" s="3" t="s">
        <v>24</v>
      </c>
      <c r="L1830" s="3">
        <v>14.0</v>
      </c>
      <c r="M1830" s="3" t="s">
        <v>30</v>
      </c>
      <c r="N1830" s="3" t="s">
        <v>2355</v>
      </c>
      <c r="O1830" s="3" t="s">
        <v>215</v>
      </c>
      <c r="P1830" s="4">
        <v>24336.0</v>
      </c>
      <c r="Q1830" s="3" t="s">
        <v>132</v>
      </c>
      <c r="S1830" s="3" t="s">
        <v>34</v>
      </c>
    </row>
    <row r="1831">
      <c r="A1831" s="2">
        <v>42318.71487268519</v>
      </c>
      <c r="B1831" s="3">
        <v>75.0</v>
      </c>
      <c r="C1831" s="3" t="s">
        <v>2209</v>
      </c>
      <c r="D1831" s="3">
        <v>47.0</v>
      </c>
      <c r="E1831" s="3" t="s">
        <v>2356</v>
      </c>
      <c r="F1831" s="3">
        <v>1.0</v>
      </c>
      <c r="G1831" s="3">
        <v>10.0</v>
      </c>
      <c r="H1831" s="3" t="s">
        <v>2211</v>
      </c>
      <c r="I1831" s="3" t="s">
        <v>2212</v>
      </c>
      <c r="J1831" s="3" t="s">
        <v>2213</v>
      </c>
      <c r="K1831" s="3" t="s">
        <v>24</v>
      </c>
      <c r="L1831" s="3">
        <v>1.0</v>
      </c>
      <c r="M1831" s="3" t="s">
        <v>25</v>
      </c>
      <c r="N1831" s="3" t="s">
        <v>2357</v>
      </c>
      <c r="O1831" s="3" t="s">
        <v>275</v>
      </c>
      <c r="P1831" s="4">
        <v>18779.0</v>
      </c>
      <c r="Q1831" s="3" t="s">
        <v>105</v>
      </c>
      <c r="S1831" s="3" t="s">
        <v>34</v>
      </c>
    </row>
    <row r="1832">
      <c r="A1832" s="2">
        <v>42318.71487268519</v>
      </c>
      <c r="B1832" s="3">
        <v>75.0</v>
      </c>
      <c r="C1832" s="3" t="s">
        <v>2209</v>
      </c>
      <c r="D1832" s="3">
        <v>47.0</v>
      </c>
      <c r="E1832" s="3" t="s">
        <v>2356</v>
      </c>
      <c r="F1832" s="3">
        <v>1.0</v>
      </c>
      <c r="G1832" s="3">
        <v>10.0</v>
      </c>
      <c r="H1832" s="3" t="s">
        <v>2211</v>
      </c>
      <c r="I1832" s="3" t="s">
        <v>2212</v>
      </c>
      <c r="J1832" s="3" t="s">
        <v>2213</v>
      </c>
      <c r="K1832" s="3" t="s">
        <v>24</v>
      </c>
      <c r="L1832" s="3">
        <v>2.0</v>
      </c>
      <c r="M1832" s="3" t="s">
        <v>30</v>
      </c>
      <c r="N1832" s="3" t="s">
        <v>2358</v>
      </c>
      <c r="O1832" s="3" t="s">
        <v>2359</v>
      </c>
      <c r="P1832" s="4">
        <v>18022.0</v>
      </c>
      <c r="Q1832" s="3" t="s">
        <v>105</v>
      </c>
      <c r="S1832" s="3" t="s">
        <v>34</v>
      </c>
    </row>
    <row r="1833">
      <c r="A1833" s="2">
        <v>42318.71487268519</v>
      </c>
      <c r="B1833" s="3">
        <v>75.0</v>
      </c>
      <c r="C1833" s="3" t="s">
        <v>2209</v>
      </c>
      <c r="D1833" s="3">
        <v>47.0</v>
      </c>
      <c r="E1833" s="3" t="s">
        <v>2356</v>
      </c>
      <c r="F1833" s="3">
        <v>1.0</v>
      </c>
      <c r="G1833" s="3">
        <v>10.0</v>
      </c>
      <c r="H1833" s="3" t="s">
        <v>2211</v>
      </c>
      <c r="I1833" s="3" t="s">
        <v>2212</v>
      </c>
      <c r="J1833" s="3" t="s">
        <v>2213</v>
      </c>
      <c r="K1833" s="3" t="s">
        <v>24</v>
      </c>
      <c r="L1833" s="3">
        <v>3.0</v>
      </c>
      <c r="M1833" s="3" t="s">
        <v>25</v>
      </c>
      <c r="N1833" s="3" t="s">
        <v>2360</v>
      </c>
      <c r="O1833" s="3" t="s">
        <v>257</v>
      </c>
      <c r="P1833" s="4">
        <v>21311.0</v>
      </c>
      <c r="Q1833" s="3" t="s">
        <v>110</v>
      </c>
      <c r="S1833" s="3" t="s">
        <v>34</v>
      </c>
    </row>
    <row r="1834">
      <c r="A1834" s="2">
        <v>42318.71487268519</v>
      </c>
      <c r="B1834" s="3">
        <v>75.0</v>
      </c>
      <c r="C1834" s="3" t="s">
        <v>2209</v>
      </c>
      <c r="D1834" s="3">
        <v>47.0</v>
      </c>
      <c r="E1834" s="3" t="s">
        <v>2356</v>
      </c>
      <c r="F1834" s="3">
        <v>1.0</v>
      </c>
      <c r="G1834" s="3">
        <v>10.0</v>
      </c>
      <c r="H1834" s="3" t="s">
        <v>2211</v>
      </c>
      <c r="I1834" s="3" t="s">
        <v>2212</v>
      </c>
      <c r="J1834" s="3" t="s">
        <v>2213</v>
      </c>
      <c r="K1834" s="3" t="s">
        <v>24</v>
      </c>
      <c r="L1834" s="3">
        <v>4.0</v>
      </c>
      <c r="M1834" s="3" t="s">
        <v>30</v>
      </c>
      <c r="N1834" s="3" t="s">
        <v>1474</v>
      </c>
      <c r="O1834" s="3" t="s">
        <v>562</v>
      </c>
      <c r="P1834" s="4">
        <v>17348.0</v>
      </c>
      <c r="Q1834" s="3" t="s">
        <v>49</v>
      </c>
      <c r="S1834" s="3" t="s">
        <v>34</v>
      </c>
    </row>
    <row r="1835">
      <c r="A1835" s="2">
        <v>42318.71487268519</v>
      </c>
      <c r="B1835" s="3">
        <v>75.0</v>
      </c>
      <c r="C1835" s="3" t="s">
        <v>2209</v>
      </c>
      <c r="D1835" s="3">
        <v>47.0</v>
      </c>
      <c r="E1835" s="3" t="s">
        <v>2356</v>
      </c>
      <c r="F1835" s="3">
        <v>1.0</v>
      </c>
      <c r="G1835" s="3">
        <v>10.0</v>
      </c>
      <c r="H1835" s="3" t="s">
        <v>2211</v>
      </c>
      <c r="I1835" s="3" t="s">
        <v>2212</v>
      </c>
      <c r="J1835" s="3" t="s">
        <v>2213</v>
      </c>
      <c r="K1835" s="3" t="s">
        <v>24</v>
      </c>
      <c r="L1835" s="3">
        <v>5.0</v>
      </c>
      <c r="M1835" s="3" t="s">
        <v>25</v>
      </c>
      <c r="N1835" s="3" t="s">
        <v>2361</v>
      </c>
      <c r="O1835" s="3" t="s">
        <v>218</v>
      </c>
      <c r="P1835" s="4">
        <v>22901.0</v>
      </c>
      <c r="Q1835" s="3" t="s">
        <v>37</v>
      </c>
      <c r="S1835" s="3" t="s">
        <v>34</v>
      </c>
    </row>
    <row r="1836">
      <c r="A1836" s="2">
        <v>42318.71487268519</v>
      </c>
      <c r="B1836" s="3">
        <v>75.0</v>
      </c>
      <c r="C1836" s="3" t="s">
        <v>2209</v>
      </c>
      <c r="D1836" s="3">
        <v>47.0</v>
      </c>
      <c r="E1836" s="3" t="s">
        <v>2356</v>
      </c>
      <c r="F1836" s="3">
        <v>1.0</v>
      </c>
      <c r="G1836" s="3">
        <v>10.0</v>
      </c>
      <c r="H1836" s="3" t="s">
        <v>2211</v>
      </c>
      <c r="I1836" s="3" t="s">
        <v>2212</v>
      </c>
      <c r="J1836" s="3" t="s">
        <v>2213</v>
      </c>
      <c r="K1836" s="3" t="s">
        <v>24</v>
      </c>
      <c r="L1836" s="3">
        <v>6.0</v>
      </c>
      <c r="M1836" s="3" t="s">
        <v>30</v>
      </c>
      <c r="N1836" s="3" t="s">
        <v>2362</v>
      </c>
      <c r="O1836" s="3" t="s">
        <v>2363</v>
      </c>
      <c r="P1836" s="4">
        <v>33894.0</v>
      </c>
      <c r="Q1836" s="3" t="s">
        <v>228</v>
      </c>
      <c r="S1836" s="3" t="s">
        <v>34</v>
      </c>
    </row>
    <row r="1837">
      <c r="A1837" s="2">
        <v>42318.71487268519</v>
      </c>
      <c r="B1837" s="3">
        <v>75.0</v>
      </c>
      <c r="C1837" s="3" t="s">
        <v>2209</v>
      </c>
      <c r="D1837" s="3">
        <v>47.0</v>
      </c>
      <c r="E1837" s="3" t="s">
        <v>2356</v>
      </c>
      <c r="F1837" s="3">
        <v>1.0</v>
      </c>
      <c r="G1837" s="3">
        <v>10.0</v>
      </c>
      <c r="H1837" s="3" t="s">
        <v>2211</v>
      </c>
      <c r="I1837" s="3" t="s">
        <v>2212</v>
      </c>
      <c r="J1837" s="3" t="s">
        <v>2213</v>
      </c>
      <c r="K1837" s="3" t="s">
        <v>24</v>
      </c>
      <c r="L1837" s="3">
        <v>7.0</v>
      </c>
      <c r="M1837" s="3" t="s">
        <v>25</v>
      </c>
      <c r="N1837" s="3" t="s">
        <v>2364</v>
      </c>
      <c r="O1837" s="3" t="s">
        <v>2365</v>
      </c>
      <c r="P1837" s="4">
        <v>23215.0</v>
      </c>
      <c r="Q1837" s="3" t="s">
        <v>352</v>
      </c>
      <c r="S1837" s="3" t="s">
        <v>34</v>
      </c>
    </row>
    <row r="1838">
      <c r="A1838" s="2">
        <v>42318.71487268519</v>
      </c>
      <c r="B1838" s="3">
        <v>75.0</v>
      </c>
      <c r="C1838" s="3" t="s">
        <v>2209</v>
      </c>
      <c r="D1838" s="3">
        <v>47.0</v>
      </c>
      <c r="E1838" s="3" t="s">
        <v>2356</v>
      </c>
      <c r="F1838" s="3">
        <v>1.0</v>
      </c>
      <c r="G1838" s="3">
        <v>10.0</v>
      </c>
      <c r="H1838" s="3" t="s">
        <v>2211</v>
      </c>
      <c r="I1838" s="3" t="s">
        <v>2212</v>
      </c>
      <c r="J1838" s="3" t="s">
        <v>2213</v>
      </c>
      <c r="K1838" s="3" t="s">
        <v>24</v>
      </c>
      <c r="L1838" s="3">
        <v>8.0</v>
      </c>
      <c r="M1838" s="3" t="s">
        <v>30</v>
      </c>
      <c r="N1838" s="3" t="s">
        <v>2360</v>
      </c>
      <c r="O1838" s="3" t="s">
        <v>869</v>
      </c>
      <c r="P1838" s="4">
        <v>21850.0</v>
      </c>
      <c r="Q1838" s="3" t="s">
        <v>132</v>
      </c>
      <c r="S1838" s="3" t="s">
        <v>34</v>
      </c>
    </row>
    <row r="1839">
      <c r="A1839" s="2">
        <v>42318.71487268519</v>
      </c>
      <c r="B1839" s="3">
        <v>75.0</v>
      </c>
      <c r="C1839" s="3" t="s">
        <v>2209</v>
      </c>
      <c r="D1839" s="3">
        <v>47.0</v>
      </c>
      <c r="E1839" s="3" t="s">
        <v>2356</v>
      </c>
      <c r="F1839" s="3">
        <v>1.0</v>
      </c>
      <c r="G1839" s="3">
        <v>10.0</v>
      </c>
      <c r="H1839" s="3" t="s">
        <v>2211</v>
      </c>
      <c r="I1839" s="3" t="s">
        <v>2212</v>
      </c>
      <c r="J1839" s="3" t="s">
        <v>2213</v>
      </c>
      <c r="K1839" s="3" t="s">
        <v>24</v>
      </c>
      <c r="L1839" s="3">
        <v>9.0</v>
      </c>
      <c r="M1839" s="3" t="s">
        <v>25</v>
      </c>
      <c r="N1839" s="3" t="s">
        <v>2358</v>
      </c>
      <c r="O1839" s="3" t="s">
        <v>377</v>
      </c>
      <c r="P1839" s="4">
        <v>17898.0</v>
      </c>
      <c r="Q1839" s="3" t="s">
        <v>49</v>
      </c>
      <c r="S1839" s="3" t="s">
        <v>34</v>
      </c>
    </row>
    <row r="1840">
      <c r="A1840" s="2">
        <v>42318.71487268519</v>
      </c>
      <c r="B1840" s="3">
        <v>75.0</v>
      </c>
      <c r="C1840" s="3" t="s">
        <v>2209</v>
      </c>
      <c r="D1840" s="3">
        <v>47.0</v>
      </c>
      <c r="E1840" s="3" t="s">
        <v>2356</v>
      </c>
      <c r="F1840" s="3">
        <v>1.0</v>
      </c>
      <c r="G1840" s="3">
        <v>10.0</v>
      </c>
      <c r="H1840" s="3" t="s">
        <v>2211</v>
      </c>
      <c r="I1840" s="3" t="s">
        <v>2212</v>
      </c>
      <c r="J1840" s="3" t="s">
        <v>2213</v>
      </c>
      <c r="K1840" s="3" t="s">
        <v>24</v>
      </c>
      <c r="L1840" s="3">
        <v>10.0</v>
      </c>
      <c r="M1840" s="3" t="s">
        <v>30</v>
      </c>
      <c r="N1840" s="3" t="s">
        <v>2366</v>
      </c>
      <c r="O1840" s="3" t="s">
        <v>51</v>
      </c>
      <c r="P1840" s="4">
        <v>28803.0</v>
      </c>
      <c r="Q1840" s="3" t="s">
        <v>79</v>
      </c>
      <c r="S1840" s="3" t="s">
        <v>34</v>
      </c>
    </row>
    <row r="1841">
      <c r="A1841" s="2">
        <v>42318.71487268519</v>
      </c>
      <c r="B1841" s="3">
        <v>75.0</v>
      </c>
      <c r="C1841" s="3" t="s">
        <v>2209</v>
      </c>
      <c r="D1841" s="3">
        <v>47.0</v>
      </c>
      <c r="E1841" s="3" t="s">
        <v>2356</v>
      </c>
      <c r="F1841" s="3">
        <v>1.0</v>
      </c>
      <c r="G1841" s="3">
        <v>10.0</v>
      </c>
      <c r="H1841" s="3" t="s">
        <v>2211</v>
      </c>
      <c r="I1841" s="3" t="s">
        <v>2212</v>
      </c>
      <c r="J1841" s="3" t="s">
        <v>2213</v>
      </c>
      <c r="K1841" s="3" t="s">
        <v>24</v>
      </c>
      <c r="L1841" s="3">
        <v>11.0</v>
      </c>
      <c r="M1841" s="3" t="s">
        <v>25</v>
      </c>
      <c r="N1841" s="3" t="s">
        <v>2367</v>
      </c>
      <c r="O1841" s="3" t="s">
        <v>243</v>
      </c>
      <c r="P1841" s="4">
        <v>28986.0</v>
      </c>
      <c r="Q1841" s="3" t="s">
        <v>37</v>
      </c>
      <c r="S1841" s="3" t="s">
        <v>34</v>
      </c>
    </row>
    <row r="1842">
      <c r="A1842" s="2">
        <v>42318.71487268519</v>
      </c>
      <c r="B1842" s="3">
        <v>75.0</v>
      </c>
      <c r="C1842" s="3" t="s">
        <v>2209</v>
      </c>
      <c r="D1842" s="3">
        <v>47.0</v>
      </c>
      <c r="E1842" s="3" t="s">
        <v>2356</v>
      </c>
      <c r="F1842" s="3">
        <v>1.0</v>
      </c>
      <c r="G1842" s="3">
        <v>10.0</v>
      </c>
      <c r="H1842" s="3" t="s">
        <v>2211</v>
      </c>
      <c r="I1842" s="3" t="s">
        <v>2212</v>
      </c>
      <c r="J1842" s="3" t="s">
        <v>2213</v>
      </c>
      <c r="K1842" s="3" t="s">
        <v>24</v>
      </c>
      <c r="L1842" s="3">
        <v>12.0</v>
      </c>
      <c r="M1842" s="3" t="s">
        <v>30</v>
      </c>
      <c r="N1842" s="3" t="s">
        <v>2368</v>
      </c>
      <c r="O1842" s="3" t="s">
        <v>960</v>
      </c>
      <c r="P1842" s="4">
        <v>18272.0</v>
      </c>
      <c r="Q1842" s="3" t="s">
        <v>86</v>
      </c>
      <c r="S1842" s="3" t="s">
        <v>34</v>
      </c>
    </row>
    <row r="1843">
      <c r="A1843" s="2">
        <v>42318.71487268519</v>
      </c>
      <c r="B1843" s="3">
        <v>75.0</v>
      </c>
      <c r="C1843" s="3" t="s">
        <v>2209</v>
      </c>
      <c r="D1843" s="3">
        <v>64.0</v>
      </c>
      <c r="E1843" s="3" t="s">
        <v>2369</v>
      </c>
      <c r="F1843" s="3">
        <v>1.0</v>
      </c>
      <c r="G1843" s="3">
        <v>10.0</v>
      </c>
      <c r="H1843" s="3" t="s">
        <v>2211</v>
      </c>
      <c r="I1843" s="3" t="s">
        <v>2212</v>
      </c>
      <c r="J1843" s="3" t="s">
        <v>2213</v>
      </c>
      <c r="K1843" s="3" t="s">
        <v>24</v>
      </c>
      <c r="L1843" s="3">
        <v>1.0</v>
      </c>
      <c r="M1843" s="3" t="s">
        <v>25</v>
      </c>
      <c r="N1843" s="3" t="s">
        <v>2370</v>
      </c>
      <c r="O1843" s="3" t="s">
        <v>42</v>
      </c>
      <c r="P1843" s="4">
        <v>16593.0</v>
      </c>
      <c r="Q1843" s="3" t="s">
        <v>205</v>
      </c>
      <c r="S1843" s="3" t="s">
        <v>34</v>
      </c>
    </row>
    <row r="1844">
      <c r="A1844" s="2">
        <v>42318.71487268519</v>
      </c>
      <c r="B1844" s="3">
        <v>75.0</v>
      </c>
      <c r="C1844" s="3" t="s">
        <v>2209</v>
      </c>
      <c r="D1844" s="3">
        <v>64.0</v>
      </c>
      <c r="E1844" s="3" t="s">
        <v>2369</v>
      </c>
      <c r="F1844" s="3">
        <v>1.0</v>
      </c>
      <c r="G1844" s="3">
        <v>10.0</v>
      </c>
      <c r="H1844" s="3" t="s">
        <v>2211</v>
      </c>
      <c r="I1844" s="3" t="s">
        <v>2212</v>
      </c>
      <c r="J1844" s="3" t="s">
        <v>2213</v>
      </c>
      <c r="K1844" s="3" t="s">
        <v>24</v>
      </c>
      <c r="L1844" s="3">
        <v>2.0</v>
      </c>
      <c r="M1844" s="3" t="s">
        <v>30</v>
      </c>
      <c r="N1844" s="3" t="s">
        <v>2371</v>
      </c>
      <c r="O1844" s="3" t="s">
        <v>1651</v>
      </c>
      <c r="P1844" s="4">
        <v>18254.0</v>
      </c>
      <c r="Q1844" s="3" t="s">
        <v>113</v>
      </c>
      <c r="S1844" s="3" t="s">
        <v>34</v>
      </c>
    </row>
    <row r="1845">
      <c r="A1845" s="2">
        <v>42318.71487268519</v>
      </c>
      <c r="B1845" s="3">
        <v>75.0</v>
      </c>
      <c r="C1845" s="3" t="s">
        <v>2209</v>
      </c>
      <c r="D1845" s="3">
        <v>64.0</v>
      </c>
      <c r="E1845" s="3" t="s">
        <v>2369</v>
      </c>
      <c r="F1845" s="3">
        <v>1.0</v>
      </c>
      <c r="G1845" s="3">
        <v>10.0</v>
      </c>
      <c r="H1845" s="3" t="s">
        <v>2211</v>
      </c>
      <c r="I1845" s="3" t="s">
        <v>2212</v>
      </c>
      <c r="J1845" s="3" t="s">
        <v>2213</v>
      </c>
      <c r="K1845" s="3" t="s">
        <v>24</v>
      </c>
      <c r="L1845" s="3">
        <v>3.0</v>
      </c>
      <c r="M1845" s="3" t="s">
        <v>25</v>
      </c>
      <c r="N1845" s="3" t="s">
        <v>2372</v>
      </c>
      <c r="O1845" s="3" t="s">
        <v>580</v>
      </c>
      <c r="P1845" s="4">
        <v>21936.0</v>
      </c>
      <c r="Q1845" s="3" t="s">
        <v>40</v>
      </c>
      <c r="S1845" s="3" t="s">
        <v>34</v>
      </c>
    </row>
    <row r="1846">
      <c r="A1846" s="2">
        <v>42318.71487268519</v>
      </c>
      <c r="B1846" s="3">
        <v>75.0</v>
      </c>
      <c r="C1846" s="3" t="s">
        <v>2209</v>
      </c>
      <c r="D1846" s="3">
        <v>64.0</v>
      </c>
      <c r="E1846" s="3" t="s">
        <v>2369</v>
      </c>
      <c r="F1846" s="3">
        <v>1.0</v>
      </c>
      <c r="G1846" s="3">
        <v>10.0</v>
      </c>
      <c r="H1846" s="3" t="s">
        <v>2211</v>
      </c>
      <c r="I1846" s="3" t="s">
        <v>2212</v>
      </c>
      <c r="J1846" s="3" t="s">
        <v>2213</v>
      </c>
      <c r="K1846" s="3" t="s">
        <v>24</v>
      </c>
      <c r="L1846" s="3">
        <v>4.0</v>
      </c>
      <c r="M1846" s="3" t="s">
        <v>30</v>
      </c>
      <c r="N1846" s="3" t="s">
        <v>2373</v>
      </c>
      <c r="O1846" s="3" t="s">
        <v>1694</v>
      </c>
      <c r="P1846" s="4">
        <v>17694.0</v>
      </c>
      <c r="Q1846" s="3" t="s">
        <v>113</v>
      </c>
      <c r="S1846" s="3" t="s">
        <v>34</v>
      </c>
    </row>
    <row r="1847">
      <c r="A1847" s="2">
        <v>42318.71487268519</v>
      </c>
      <c r="B1847" s="3">
        <v>75.0</v>
      </c>
      <c r="C1847" s="3" t="s">
        <v>2209</v>
      </c>
      <c r="D1847" s="3">
        <v>64.0</v>
      </c>
      <c r="E1847" s="3" t="s">
        <v>2369</v>
      </c>
      <c r="F1847" s="3">
        <v>1.0</v>
      </c>
      <c r="G1847" s="3">
        <v>10.0</v>
      </c>
      <c r="H1847" s="3" t="s">
        <v>2211</v>
      </c>
      <c r="I1847" s="3" t="s">
        <v>2212</v>
      </c>
      <c r="J1847" s="3" t="s">
        <v>2213</v>
      </c>
      <c r="K1847" s="3" t="s">
        <v>24</v>
      </c>
      <c r="L1847" s="3">
        <v>5.0</v>
      </c>
      <c r="M1847" s="3" t="s">
        <v>25</v>
      </c>
      <c r="N1847" s="3" t="s">
        <v>2374</v>
      </c>
      <c r="O1847" s="3" t="s">
        <v>415</v>
      </c>
      <c r="P1847" s="4">
        <v>22316.0</v>
      </c>
      <c r="Q1847" s="3" t="s">
        <v>110</v>
      </c>
      <c r="S1847" s="3" t="s">
        <v>34</v>
      </c>
    </row>
    <row r="1848">
      <c r="A1848" s="2">
        <v>42318.71487268519</v>
      </c>
      <c r="B1848" s="3">
        <v>75.0</v>
      </c>
      <c r="C1848" s="3" t="s">
        <v>2209</v>
      </c>
      <c r="D1848" s="3">
        <v>64.0</v>
      </c>
      <c r="E1848" s="3" t="s">
        <v>2369</v>
      </c>
      <c r="F1848" s="3">
        <v>1.0</v>
      </c>
      <c r="G1848" s="3">
        <v>10.0</v>
      </c>
      <c r="H1848" s="3" t="s">
        <v>2211</v>
      </c>
      <c r="I1848" s="3" t="s">
        <v>2212</v>
      </c>
      <c r="J1848" s="3" t="s">
        <v>2213</v>
      </c>
      <c r="K1848" s="3" t="s">
        <v>24</v>
      </c>
      <c r="L1848" s="3">
        <v>6.0</v>
      </c>
      <c r="M1848" s="3" t="s">
        <v>30</v>
      </c>
      <c r="N1848" s="3" t="s">
        <v>2375</v>
      </c>
      <c r="O1848" s="3" t="s">
        <v>303</v>
      </c>
      <c r="P1848" s="4">
        <v>14144.0</v>
      </c>
      <c r="Q1848" s="3" t="s">
        <v>117</v>
      </c>
      <c r="S1848" s="3" t="s">
        <v>34</v>
      </c>
    </row>
    <row r="1849">
      <c r="A1849" s="2">
        <v>42318.71487268519</v>
      </c>
      <c r="B1849" s="3">
        <v>75.0</v>
      </c>
      <c r="C1849" s="3" t="s">
        <v>2209</v>
      </c>
      <c r="D1849" s="3">
        <v>64.0</v>
      </c>
      <c r="E1849" s="3" t="s">
        <v>2369</v>
      </c>
      <c r="F1849" s="3">
        <v>1.0</v>
      </c>
      <c r="G1849" s="3">
        <v>10.0</v>
      </c>
      <c r="H1849" s="3" t="s">
        <v>2211</v>
      </c>
      <c r="I1849" s="3" t="s">
        <v>2212</v>
      </c>
      <c r="J1849" s="3" t="s">
        <v>2213</v>
      </c>
      <c r="K1849" s="3" t="s">
        <v>24</v>
      </c>
      <c r="L1849" s="3">
        <v>7.0</v>
      </c>
      <c r="M1849" s="3" t="s">
        <v>25</v>
      </c>
      <c r="N1849" s="3" t="s">
        <v>2373</v>
      </c>
      <c r="O1849" s="3" t="s">
        <v>536</v>
      </c>
      <c r="P1849" s="4">
        <v>17343.0</v>
      </c>
      <c r="Q1849" s="3" t="s">
        <v>113</v>
      </c>
      <c r="S1849" s="3" t="s">
        <v>34</v>
      </c>
    </row>
    <row r="1850">
      <c r="A1850" s="2">
        <v>42318.71487268519</v>
      </c>
      <c r="B1850" s="3">
        <v>75.0</v>
      </c>
      <c r="C1850" s="3" t="s">
        <v>2209</v>
      </c>
      <c r="D1850" s="3">
        <v>64.0</v>
      </c>
      <c r="E1850" s="3" t="s">
        <v>2369</v>
      </c>
      <c r="F1850" s="3">
        <v>1.0</v>
      </c>
      <c r="G1850" s="3">
        <v>10.0</v>
      </c>
      <c r="H1850" s="3" t="s">
        <v>2211</v>
      </c>
      <c r="I1850" s="3" t="s">
        <v>2212</v>
      </c>
      <c r="J1850" s="3" t="s">
        <v>2213</v>
      </c>
      <c r="K1850" s="3" t="s">
        <v>24</v>
      </c>
      <c r="L1850" s="3">
        <v>8.0</v>
      </c>
      <c r="M1850" s="3" t="s">
        <v>30</v>
      </c>
      <c r="N1850" s="3" t="s">
        <v>2376</v>
      </c>
      <c r="O1850" s="3" t="s">
        <v>32</v>
      </c>
      <c r="P1850" s="4">
        <v>24885.0</v>
      </c>
      <c r="Q1850" s="3" t="s">
        <v>110</v>
      </c>
      <c r="S1850" s="3" t="s">
        <v>34</v>
      </c>
    </row>
    <row r="1851">
      <c r="A1851" s="2">
        <v>42318.71487268519</v>
      </c>
      <c r="B1851" s="3">
        <v>75.0</v>
      </c>
      <c r="C1851" s="3" t="s">
        <v>2209</v>
      </c>
      <c r="D1851" s="3">
        <v>64.0</v>
      </c>
      <c r="E1851" s="3" t="s">
        <v>2369</v>
      </c>
      <c r="F1851" s="3">
        <v>1.0</v>
      </c>
      <c r="G1851" s="3">
        <v>10.0</v>
      </c>
      <c r="H1851" s="3" t="s">
        <v>2211</v>
      </c>
      <c r="I1851" s="3" t="s">
        <v>2212</v>
      </c>
      <c r="J1851" s="3" t="s">
        <v>2213</v>
      </c>
      <c r="K1851" s="3" t="s">
        <v>24</v>
      </c>
      <c r="L1851" s="3">
        <v>9.0</v>
      </c>
      <c r="M1851" s="3" t="s">
        <v>25</v>
      </c>
      <c r="N1851" s="3" t="s">
        <v>2377</v>
      </c>
      <c r="O1851" s="3" t="s">
        <v>69</v>
      </c>
      <c r="P1851" s="4">
        <v>28231.0</v>
      </c>
      <c r="Q1851" s="3" t="s">
        <v>153</v>
      </c>
      <c r="S1851" s="3" t="s">
        <v>34</v>
      </c>
    </row>
    <row r="1852">
      <c r="A1852" s="2">
        <v>42318.71487268519</v>
      </c>
      <c r="B1852" s="3">
        <v>75.0</v>
      </c>
      <c r="C1852" s="3" t="s">
        <v>2209</v>
      </c>
      <c r="D1852" s="3">
        <v>64.0</v>
      </c>
      <c r="E1852" s="3" t="s">
        <v>2369</v>
      </c>
      <c r="F1852" s="3">
        <v>1.0</v>
      </c>
      <c r="G1852" s="3">
        <v>10.0</v>
      </c>
      <c r="H1852" s="3" t="s">
        <v>2211</v>
      </c>
      <c r="I1852" s="3" t="s">
        <v>2212</v>
      </c>
      <c r="J1852" s="3" t="s">
        <v>2213</v>
      </c>
      <c r="K1852" s="3" t="s">
        <v>24</v>
      </c>
      <c r="L1852" s="3">
        <v>10.0</v>
      </c>
      <c r="M1852" s="3" t="s">
        <v>30</v>
      </c>
      <c r="N1852" s="3" t="s">
        <v>2378</v>
      </c>
      <c r="O1852" s="3" t="s">
        <v>386</v>
      </c>
      <c r="P1852" s="4">
        <v>25856.0</v>
      </c>
      <c r="Q1852" s="3" t="s">
        <v>189</v>
      </c>
      <c r="S1852" s="3" t="s">
        <v>34</v>
      </c>
    </row>
    <row r="1853">
      <c r="A1853" s="2">
        <v>42318.71487268519</v>
      </c>
      <c r="B1853" s="3">
        <v>75.0</v>
      </c>
      <c r="C1853" s="3" t="s">
        <v>2209</v>
      </c>
      <c r="D1853" s="3">
        <v>64.0</v>
      </c>
      <c r="E1853" s="3" t="s">
        <v>2369</v>
      </c>
      <c r="F1853" s="3">
        <v>1.0</v>
      </c>
      <c r="G1853" s="3">
        <v>10.0</v>
      </c>
      <c r="H1853" s="3" t="s">
        <v>2211</v>
      </c>
      <c r="I1853" s="3" t="s">
        <v>2212</v>
      </c>
      <c r="J1853" s="3" t="s">
        <v>2213</v>
      </c>
      <c r="K1853" s="3" t="s">
        <v>24</v>
      </c>
      <c r="L1853" s="3">
        <v>11.0</v>
      </c>
      <c r="M1853" s="3" t="s">
        <v>25</v>
      </c>
      <c r="N1853" s="3" t="s">
        <v>2379</v>
      </c>
      <c r="O1853" s="3" t="s">
        <v>141</v>
      </c>
      <c r="P1853" s="4">
        <v>26902.0</v>
      </c>
      <c r="Q1853" s="3" t="s">
        <v>352</v>
      </c>
      <c r="S1853" s="3" t="s">
        <v>34</v>
      </c>
    </row>
    <row r="1854">
      <c r="A1854" s="2">
        <v>42318.71487268519</v>
      </c>
      <c r="B1854" s="3">
        <v>75.0</v>
      </c>
      <c r="C1854" s="3" t="s">
        <v>2209</v>
      </c>
      <c r="D1854" s="3">
        <v>64.0</v>
      </c>
      <c r="E1854" s="3" t="s">
        <v>2369</v>
      </c>
      <c r="F1854" s="3">
        <v>1.0</v>
      </c>
      <c r="G1854" s="3">
        <v>10.0</v>
      </c>
      <c r="H1854" s="3" t="s">
        <v>2211</v>
      </c>
      <c r="I1854" s="3" t="s">
        <v>2212</v>
      </c>
      <c r="J1854" s="3" t="s">
        <v>2213</v>
      </c>
      <c r="K1854" s="3" t="s">
        <v>24</v>
      </c>
      <c r="L1854" s="3">
        <v>12.0</v>
      </c>
      <c r="M1854" s="3" t="s">
        <v>30</v>
      </c>
      <c r="N1854" s="3" t="s">
        <v>2380</v>
      </c>
      <c r="O1854" s="3" t="s">
        <v>2128</v>
      </c>
      <c r="P1854" s="4">
        <v>24124.0</v>
      </c>
      <c r="Q1854" s="3" t="s">
        <v>132</v>
      </c>
      <c r="S1854" s="3" t="s">
        <v>34</v>
      </c>
    </row>
    <row r="1855">
      <c r="A1855" s="2">
        <v>42318.71487268519</v>
      </c>
      <c r="B1855" s="3">
        <v>75.0</v>
      </c>
      <c r="C1855" s="3" t="s">
        <v>2209</v>
      </c>
      <c r="D1855" s="3">
        <v>64.0</v>
      </c>
      <c r="E1855" s="3" t="s">
        <v>2369</v>
      </c>
      <c r="F1855" s="3">
        <v>1.0</v>
      </c>
      <c r="G1855" s="3">
        <v>10.0</v>
      </c>
      <c r="H1855" s="3" t="s">
        <v>2211</v>
      </c>
      <c r="I1855" s="3" t="s">
        <v>2212</v>
      </c>
      <c r="J1855" s="3" t="s">
        <v>2213</v>
      </c>
      <c r="K1855" s="3" t="s">
        <v>24</v>
      </c>
      <c r="L1855" s="3">
        <v>13.0</v>
      </c>
      <c r="M1855" s="3" t="s">
        <v>25</v>
      </c>
      <c r="N1855" s="3" t="s">
        <v>2381</v>
      </c>
      <c r="O1855" s="3" t="s">
        <v>421</v>
      </c>
      <c r="P1855" s="4">
        <v>18141.0</v>
      </c>
      <c r="Q1855" s="3" t="s">
        <v>105</v>
      </c>
      <c r="S1855" s="3" t="s">
        <v>34</v>
      </c>
    </row>
    <row r="1856">
      <c r="A1856" s="2">
        <v>42318.71487268519</v>
      </c>
      <c r="B1856" s="3">
        <v>75.0</v>
      </c>
      <c r="C1856" s="3" t="s">
        <v>2209</v>
      </c>
      <c r="D1856" s="3">
        <v>64.0</v>
      </c>
      <c r="E1856" s="3" t="s">
        <v>2369</v>
      </c>
      <c r="F1856" s="3">
        <v>1.0</v>
      </c>
      <c r="G1856" s="3">
        <v>10.0</v>
      </c>
      <c r="H1856" s="3" t="s">
        <v>2211</v>
      </c>
      <c r="I1856" s="3" t="s">
        <v>2212</v>
      </c>
      <c r="J1856" s="3" t="s">
        <v>2213</v>
      </c>
      <c r="K1856" s="3" t="s">
        <v>24</v>
      </c>
      <c r="L1856" s="3">
        <v>14.0</v>
      </c>
      <c r="M1856" s="3" t="s">
        <v>30</v>
      </c>
      <c r="N1856" s="3" t="s">
        <v>2382</v>
      </c>
      <c r="O1856" s="3" t="s">
        <v>283</v>
      </c>
      <c r="P1856" s="4">
        <v>24878.0</v>
      </c>
      <c r="Q1856" s="3" t="s">
        <v>132</v>
      </c>
      <c r="S1856" s="3" t="s">
        <v>34</v>
      </c>
    </row>
    <row r="1857">
      <c r="A1857" s="2">
        <v>42318.71487268519</v>
      </c>
      <c r="B1857" s="3">
        <v>75.0</v>
      </c>
      <c r="C1857" s="3" t="s">
        <v>2209</v>
      </c>
      <c r="D1857" s="3">
        <v>64.0</v>
      </c>
      <c r="E1857" s="3" t="s">
        <v>2369</v>
      </c>
      <c r="F1857" s="3">
        <v>1.0</v>
      </c>
      <c r="G1857" s="3">
        <v>10.0</v>
      </c>
      <c r="H1857" s="3" t="s">
        <v>2211</v>
      </c>
      <c r="I1857" s="3" t="s">
        <v>2212</v>
      </c>
      <c r="J1857" s="3" t="s">
        <v>2213</v>
      </c>
      <c r="K1857" s="3" t="s">
        <v>24</v>
      </c>
      <c r="L1857" s="3">
        <v>15.0</v>
      </c>
      <c r="M1857" s="3" t="s">
        <v>25</v>
      </c>
      <c r="N1857" s="3" t="s">
        <v>2383</v>
      </c>
      <c r="O1857" s="3" t="s">
        <v>42</v>
      </c>
      <c r="P1857" s="4">
        <v>27839.0</v>
      </c>
      <c r="Q1857" s="3" t="s">
        <v>79</v>
      </c>
      <c r="S1857" s="3" t="s">
        <v>34</v>
      </c>
    </row>
    <row r="1858">
      <c r="A1858" s="2">
        <v>42318.71487268519</v>
      </c>
      <c r="B1858" s="3">
        <v>75.0</v>
      </c>
      <c r="C1858" s="3" t="s">
        <v>2209</v>
      </c>
      <c r="D1858" s="3">
        <v>64.0</v>
      </c>
      <c r="E1858" s="3" t="s">
        <v>2369</v>
      </c>
      <c r="F1858" s="3">
        <v>1.0</v>
      </c>
      <c r="G1858" s="3">
        <v>10.0</v>
      </c>
      <c r="H1858" s="3" t="s">
        <v>2211</v>
      </c>
      <c r="I1858" s="3" t="s">
        <v>2212</v>
      </c>
      <c r="J1858" s="3" t="s">
        <v>2213</v>
      </c>
      <c r="K1858" s="3" t="s">
        <v>24</v>
      </c>
      <c r="L1858" s="3">
        <v>16.0</v>
      </c>
      <c r="M1858" s="3" t="s">
        <v>30</v>
      </c>
      <c r="N1858" s="3" t="s">
        <v>2384</v>
      </c>
      <c r="O1858" s="3" t="s">
        <v>1280</v>
      </c>
      <c r="P1858" s="4">
        <v>15850.0</v>
      </c>
      <c r="Q1858" s="3" t="s">
        <v>117</v>
      </c>
      <c r="S1858" s="3" t="s">
        <v>34</v>
      </c>
    </row>
    <row r="1859">
      <c r="A1859" s="2">
        <v>42318.71487268519</v>
      </c>
      <c r="B1859" s="3">
        <v>75.0</v>
      </c>
      <c r="C1859" s="3" t="s">
        <v>2209</v>
      </c>
      <c r="D1859" s="3">
        <v>64.0</v>
      </c>
      <c r="E1859" s="3" t="s">
        <v>2369</v>
      </c>
      <c r="F1859" s="3">
        <v>1.0</v>
      </c>
      <c r="G1859" s="3">
        <v>10.0</v>
      </c>
      <c r="H1859" s="3" t="s">
        <v>2211</v>
      </c>
      <c r="I1859" s="3" t="s">
        <v>2212</v>
      </c>
      <c r="J1859" s="3" t="s">
        <v>2213</v>
      </c>
      <c r="K1859" s="3" t="s">
        <v>24</v>
      </c>
      <c r="L1859" s="3">
        <v>17.0</v>
      </c>
      <c r="M1859" s="3" t="s">
        <v>25</v>
      </c>
      <c r="N1859" s="3" t="s">
        <v>2385</v>
      </c>
      <c r="O1859" s="3" t="s">
        <v>1385</v>
      </c>
      <c r="P1859" s="4">
        <v>25177.0</v>
      </c>
      <c r="Q1859" s="3" t="s">
        <v>169</v>
      </c>
      <c r="S1859" s="3" t="s">
        <v>34</v>
      </c>
    </row>
    <row r="1860">
      <c r="A1860" s="2">
        <v>42318.71487268519</v>
      </c>
      <c r="B1860" s="3">
        <v>75.0</v>
      </c>
      <c r="C1860" s="3" t="s">
        <v>2209</v>
      </c>
      <c r="D1860" s="3">
        <v>64.0</v>
      </c>
      <c r="E1860" s="3" t="s">
        <v>2369</v>
      </c>
      <c r="F1860" s="3">
        <v>1.0</v>
      </c>
      <c r="G1860" s="3">
        <v>10.0</v>
      </c>
      <c r="H1860" s="3" t="s">
        <v>2211</v>
      </c>
      <c r="I1860" s="3" t="s">
        <v>2212</v>
      </c>
      <c r="J1860" s="3" t="s">
        <v>2213</v>
      </c>
      <c r="K1860" s="3" t="s">
        <v>24</v>
      </c>
      <c r="L1860" s="3">
        <v>18.0</v>
      </c>
      <c r="M1860" s="3" t="s">
        <v>30</v>
      </c>
      <c r="N1860" s="3" t="s">
        <v>2386</v>
      </c>
      <c r="O1860" s="3" t="s">
        <v>235</v>
      </c>
      <c r="P1860" s="4">
        <v>19907.0</v>
      </c>
      <c r="Q1860" s="3" t="s">
        <v>132</v>
      </c>
      <c r="S1860" s="3" t="s">
        <v>34</v>
      </c>
    </row>
    <row r="1861">
      <c r="A1861" s="2">
        <v>42318.71487268519</v>
      </c>
      <c r="B1861" s="3">
        <v>75.0</v>
      </c>
      <c r="C1861" s="3" t="s">
        <v>2209</v>
      </c>
      <c r="D1861" s="3">
        <v>64.0</v>
      </c>
      <c r="E1861" s="3" t="s">
        <v>2369</v>
      </c>
      <c r="F1861" s="3">
        <v>1.0</v>
      </c>
      <c r="G1861" s="3">
        <v>10.0</v>
      </c>
      <c r="H1861" s="3" t="s">
        <v>2211</v>
      </c>
      <c r="I1861" s="3" t="s">
        <v>2212</v>
      </c>
      <c r="J1861" s="3" t="s">
        <v>2213</v>
      </c>
      <c r="K1861" s="3" t="s">
        <v>24</v>
      </c>
      <c r="L1861" s="3">
        <v>19.0</v>
      </c>
      <c r="M1861" s="3" t="s">
        <v>25</v>
      </c>
      <c r="N1861" s="3" t="s">
        <v>2387</v>
      </c>
      <c r="O1861" s="3" t="s">
        <v>200</v>
      </c>
      <c r="P1861" s="4">
        <v>18640.0</v>
      </c>
      <c r="Q1861" s="3" t="s">
        <v>49</v>
      </c>
      <c r="S1861" s="3" t="s">
        <v>34</v>
      </c>
    </row>
    <row r="1862">
      <c r="A1862" s="2">
        <v>42318.71487268519</v>
      </c>
      <c r="B1862" s="3">
        <v>75.0</v>
      </c>
      <c r="C1862" s="3" t="s">
        <v>2209</v>
      </c>
      <c r="D1862" s="3">
        <v>64.0</v>
      </c>
      <c r="E1862" s="3" t="s">
        <v>2369</v>
      </c>
      <c r="F1862" s="3">
        <v>1.0</v>
      </c>
      <c r="G1862" s="3">
        <v>10.0</v>
      </c>
      <c r="H1862" s="3" t="s">
        <v>2211</v>
      </c>
      <c r="I1862" s="3" t="s">
        <v>2212</v>
      </c>
      <c r="J1862" s="3" t="s">
        <v>2213</v>
      </c>
      <c r="K1862" s="3" t="s">
        <v>24</v>
      </c>
      <c r="L1862" s="3">
        <v>20.0</v>
      </c>
      <c r="M1862" s="3" t="s">
        <v>30</v>
      </c>
      <c r="N1862" s="3" t="s">
        <v>2388</v>
      </c>
      <c r="O1862" s="3" t="s">
        <v>32</v>
      </c>
      <c r="P1862" s="4">
        <v>28417.0</v>
      </c>
      <c r="Q1862" s="3" t="s">
        <v>110</v>
      </c>
      <c r="S1862" s="3" t="s">
        <v>34</v>
      </c>
    </row>
    <row r="1863">
      <c r="A1863" s="2">
        <v>42318.71487268519</v>
      </c>
      <c r="B1863" s="3">
        <v>75.0</v>
      </c>
      <c r="C1863" s="3" t="s">
        <v>2209</v>
      </c>
      <c r="D1863" s="3">
        <v>64.0</v>
      </c>
      <c r="E1863" s="3" t="s">
        <v>2369</v>
      </c>
      <c r="F1863" s="3">
        <v>1.0</v>
      </c>
      <c r="G1863" s="3">
        <v>10.0</v>
      </c>
      <c r="H1863" s="3" t="s">
        <v>2211</v>
      </c>
      <c r="I1863" s="3" t="s">
        <v>2212</v>
      </c>
      <c r="J1863" s="3" t="s">
        <v>2213</v>
      </c>
      <c r="K1863" s="3" t="s">
        <v>24</v>
      </c>
      <c r="L1863" s="3">
        <v>21.0</v>
      </c>
      <c r="M1863" s="3" t="s">
        <v>25</v>
      </c>
      <c r="N1863" s="3" t="s">
        <v>2389</v>
      </c>
      <c r="O1863" s="3" t="s">
        <v>2390</v>
      </c>
      <c r="P1863" s="4">
        <v>21241.0</v>
      </c>
      <c r="Q1863" s="3" t="s">
        <v>37</v>
      </c>
      <c r="S1863" s="3" t="s">
        <v>34</v>
      </c>
    </row>
    <row r="1864">
      <c r="A1864" s="2">
        <v>42318.71487268519</v>
      </c>
      <c r="B1864" s="3">
        <v>75.0</v>
      </c>
      <c r="C1864" s="3" t="s">
        <v>2209</v>
      </c>
      <c r="D1864" s="3">
        <v>64.0</v>
      </c>
      <c r="E1864" s="3" t="s">
        <v>2369</v>
      </c>
      <c r="F1864" s="3">
        <v>1.0</v>
      </c>
      <c r="G1864" s="3">
        <v>10.0</v>
      </c>
      <c r="H1864" s="3" t="s">
        <v>2211</v>
      </c>
      <c r="I1864" s="3" t="s">
        <v>2212</v>
      </c>
      <c r="J1864" s="3" t="s">
        <v>2213</v>
      </c>
      <c r="K1864" s="3" t="s">
        <v>24</v>
      </c>
      <c r="L1864" s="3">
        <v>22.0</v>
      </c>
      <c r="M1864" s="3" t="s">
        <v>30</v>
      </c>
      <c r="N1864" s="3" t="s">
        <v>2391</v>
      </c>
      <c r="O1864" s="3" t="s">
        <v>361</v>
      </c>
      <c r="P1864" s="4">
        <v>27524.0</v>
      </c>
      <c r="Q1864" s="3" t="s">
        <v>37</v>
      </c>
      <c r="S1864" s="3" t="s">
        <v>34</v>
      </c>
    </row>
    <row r="1865">
      <c r="A1865" s="2">
        <v>42318.71487268519</v>
      </c>
      <c r="B1865" s="3">
        <v>75.0</v>
      </c>
      <c r="C1865" s="3" t="s">
        <v>2209</v>
      </c>
      <c r="D1865" s="3">
        <v>64.0</v>
      </c>
      <c r="E1865" s="3" t="s">
        <v>2369</v>
      </c>
      <c r="F1865" s="3">
        <v>1.0</v>
      </c>
      <c r="G1865" s="3">
        <v>10.0</v>
      </c>
      <c r="H1865" s="3" t="s">
        <v>2211</v>
      </c>
      <c r="I1865" s="3" t="s">
        <v>2212</v>
      </c>
      <c r="J1865" s="3" t="s">
        <v>2213</v>
      </c>
      <c r="K1865" s="3" t="s">
        <v>24</v>
      </c>
      <c r="L1865" s="3">
        <v>23.0</v>
      </c>
      <c r="M1865" s="3" t="s">
        <v>25</v>
      </c>
      <c r="N1865" s="3" t="s">
        <v>1996</v>
      </c>
      <c r="O1865" s="3" t="s">
        <v>371</v>
      </c>
      <c r="P1865" s="4">
        <v>24290.0</v>
      </c>
      <c r="Q1865" s="3" t="s">
        <v>132</v>
      </c>
      <c r="S1865" s="3" t="s">
        <v>34</v>
      </c>
    </row>
    <row r="1866">
      <c r="A1866" s="2">
        <v>42318.71487268519</v>
      </c>
      <c r="B1866" s="3">
        <v>75.0</v>
      </c>
      <c r="C1866" s="3" t="s">
        <v>2209</v>
      </c>
      <c r="D1866" s="3">
        <v>79.0</v>
      </c>
      <c r="E1866" s="3" t="s">
        <v>2392</v>
      </c>
      <c r="F1866" s="3">
        <v>1.0</v>
      </c>
      <c r="G1866" s="3">
        <v>10.0</v>
      </c>
      <c r="H1866" s="3" t="s">
        <v>2211</v>
      </c>
      <c r="I1866" s="3" t="s">
        <v>2212</v>
      </c>
      <c r="J1866" s="3" t="s">
        <v>2213</v>
      </c>
      <c r="K1866" s="3" t="s">
        <v>24</v>
      </c>
      <c r="L1866" s="3">
        <v>1.0</v>
      </c>
      <c r="M1866" s="3" t="s">
        <v>25</v>
      </c>
      <c r="N1866" s="3" t="s">
        <v>2393</v>
      </c>
      <c r="O1866" s="3" t="s">
        <v>91</v>
      </c>
      <c r="P1866" s="4">
        <v>20425.0</v>
      </c>
      <c r="Q1866" s="3" t="s">
        <v>1159</v>
      </c>
      <c r="S1866" s="3" t="s">
        <v>34</v>
      </c>
    </row>
    <row r="1867">
      <c r="A1867" s="2">
        <v>42318.71487268519</v>
      </c>
      <c r="B1867" s="3">
        <v>75.0</v>
      </c>
      <c r="C1867" s="3" t="s">
        <v>2209</v>
      </c>
      <c r="D1867" s="3">
        <v>79.0</v>
      </c>
      <c r="E1867" s="3" t="s">
        <v>2392</v>
      </c>
      <c r="F1867" s="3">
        <v>1.0</v>
      </c>
      <c r="G1867" s="3">
        <v>10.0</v>
      </c>
      <c r="H1867" s="3" t="s">
        <v>2211</v>
      </c>
      <c r="I1867" s="3" t="s">
        <v>2212</v>
      </c>
      <c r="J1867" s="3" t="s">
        <v>2213</v>
      </c>
      <c r="K1867" s="3" t="s">
        <v>24</v>
      </c>
      <c r="L1867" s="3">
        <v>2.0</v>
      </c>
      <c r="M1867" s="3" t="s">
        <v>30</v>
      </c>
      <c r="N1867" s="3" t="s">
        <v>2394</v>
      </c>
      <c r="O1867" s="3" t="s">
        <v>1547</v>
      </c>
      <c r="P1867" s="4">
        <v>21982.0</v>
      </c>
      <c r="Q1867" s="3" t="s">
        <v>110</v>
      </c>
      <c r="S1867" s="3" t="s">
        <v>34</v>
      </c>
    </row>
    <row r="1868">
      <c r="A1868" s="2">
        <v>42318.71487268519</v>
      </c>
      <c r="B1868" s="3">
        <v>75.0</v>
      </c>
      <c r="C1868" s="3" t="s">
        <v>2209</v>
      </c>
      <c r="D1868" s="3">
        <v>79.0</v>
      </c>
      <c r="E1868" s="3" t="s">
        <v>2392</v>
      </c>
      <c r="F1868" s="3">
        <v>1.0</v>
      </c>
      <c r="G1868" s="3">
        <v>10.0</v>
      </c>
      <c r="H1868" s="3" t="s">
        <v>2211</v>
      </c>
      <c r="I1868" s="3" t="s">
        <v>2212</v>
      </c>
      <c r="J1868" s="3" t="s">
        <v>2213</v>
      </c>
      <c r="K1868" s="3" t="s">
        <v>24</v>
      </c>
      <c r="L1868" s="3">
        <v>3.0</v>
      </c>
      <c r="M1868" s="3" t="s">
        <v>25</v>
      </c>
      <c r="N1868" s="3" t="s">
        <v>2395</v>
      </c>
      <c r="O1868" s="3" t="s">
        <v>95</v>
      </c>
      <c r="P1868" s="4">
        <v>15427.0</v>
      </c>
      <c r="Q1868" s="3" t="s">
        <v>117</v>
      </c>
      <c r="S1868" s="3" t="s">
        <v>34</v>
      </c>
    </row>
    <row r="1869">
      <c r="A1869" s="2">
        <v>42318.71487268519</v>
      </c>
      <c r="B1869" s="3">
        <v>75.0</v>
      </c>
      <c r="C1869" s="3" t="s">
        <v>2209</v>
      </c>
      <c r="D1869" s="3">
        <v>79.0</v>
      </c>
      <c r="E1869" s="3" t="s">
        <v>2392</v>
      </c>
      <c r="F1869" s="3">
        <v>1.0</v>
      </c>
      <c r="G1869" s="3">
        <v>10.0</v>
      </c>
      <c r="H1869" s="3" t="s">
        <v>2211</v>
      </c>
      <c r="I1869" s="3" t="s">
        <v>2212</v>
      </c>
      <c r="J1869" s="3" t="s">
        <v>2213</v>
      </c>
      <c r="K1869" s="3" t="s">
        <v>24</v>
      </c>
      <c r="L1869" s="3">
        <v>4.0</v>
      </c>
      <c r="M1869" s="3" t="s">
        <v>30</v>
      </c>
      <c r="N1869" s="3" t="s">
        <v>2396</v>
      </c>
      <c r="O1869" s="3" t="s">
        <v>1027</v>
      </c>
      <c r="P1869" s="4">
        <v>23111.0</v>
      </c>
      <c r="Q1869" s="3" t="s">
        <v>113</v>
      </c>
      <c r="S1869" s="3" t="s">
        <v>34</v>
      </c>
    </row>
    <row r="1870">
      <c r="A1870" s="2">
        <v>42318.71487268519</v>
      </c>
      <c r="B1870" s="3">
        <v>75.0</v>
      </c>
      <c r="C1870" s="3" t="s">
        <v>2209</v>
      </c>
      <c r="D1870" s="3">
        <v>79.0</v>
      </c>
      <c r="E1870" s="3" t="s">
        <v>2392</v>
      </c>
      <c r="F1870" s="3">
        <v>1.0</v>
      </c>
      <c r="G1870" s="3">
        <v>10.0</v>
      </c>
      <c r="H1870" s="3" t="s">
        <v>2211</v>
      </c>
      <c r="I1870" s="3" t="s">
        <v>2212</v>
      </c>
      <c r="J1870" s="3" t="s">
        <v>2213</v>
      </c>
      <c r="K1870" s="3" t="s">
        <v>24</v>
      </c>
      <c r="L1870" s="3">
        <v>5.0</v>
      </c>
      <c r="M1870" s="3" t="s">
        <v>25</v>
      </c>
      <c r="N1870" s="3" t="s">
        <v>543</v>
      </c>
      <c r="O1870" s="3" t="s">
        <v>377</v>
      </c>
      <c r="P1870" s="4">
        <v>16513.0</v>
      </c>
      <c r="Q1870" s="3" t="s">
        <v>49</v>
      </c>
      <c r="S1870" s="3" t="s">
        <v>34</v>
      </c>
    </row>
    <row r="1871">
      <c r="A1871" s="2">
        <v>42318.71487268519</v>
      </c>
      <c r="B1871" s="3">
        <v>75.0</v>
      </c>
      <c r="C1871" s="3" t="s">
        <v>2209</v>
      </c>
      <c r="D1871" s="3">
        <v>79.0</v>
      </c>
      <c r="E1871" s="3" t="s">
        <v>2392</v>
      </c>
      <c r="F1871" s="3">
        <v>1.0</v>
      </c>
      <c r="G1871" s="3">
        <v>10.0</v>
      </c>
      <c r="H1871" s="3" t="s">
        <v>2211</v>
      </c>
      <c r="I1871" s="3" t="s">
        <v>2212</v>
      </c>
      <c r="J1871" s="3" t="s">
        <v>2213</v>
      </c>
      <c r="K1871" s="3" t="s">
        <v>24</v>
      </c>
      <c r="L1871" s="3">
        <v>6.0</v>
      </c>
      <c r="M1871" s="3" t="s">
        <v>30</v>
      </c>
      <c r="N1871" s="3" t="s">
        <v>2397</v>
      </c>
      <c r="O1871" s="3" t="s">
        <v>249</v>
      </c>
      <c r="P1871" s="4">
        <v>21625.0</v>
      </c>
      <c r="Q1871" s="3" t="s">
        <v>75</v>
      </c>
      <c r="S1871" s="3" t="s">
        <v>34</v>
      </c>
    </row>
    <row r="1872">
      <c r="A1872" s="2">
        <v>42318.71487268519</v>
      </c>
      <c r="B1872" s="3">
        <v>75.0</v>
      </c>
      <c r="C1872" s="3" t="s">
        <v>2209</v>
      </c>
      <c r="D1872" s="3">
        <v>79.0</v>
      </c>
      <c r="E1872" s="3" t="s">
        <v>2392</v>
      </c>
      <c r="F1872" s="3">
        <v>1.0</v>
      </c>
      <c r="G1872" s="3">
        <v>10.0</v>
      </c>
      <c r="H1872" s="3" t="s">
        <v>2211</v>
      </c>
      <c r="I1872" s="3" t="s">
        <v>2212</v>
      </c>
      <c r="J1872" s="3" t="s">
        <v>2213</v>
      </c>
      <c r="K1872" s="3" t="s">
        <v>24</v>
      </c>
      <c r="L1872" s="3">
        <v>7.0</v>
      </c>
      <c r="M1872" s="3" t="s">
        <v>25</v>
      </c>
      <c r="N1872" s="3" t="s">
        <v>2398</v>
      </c>
      <c r="O1872" s="3" t="s">
        <v>281</v>
      </c>
      <c r="P1872" s="4">
        <v>18697.0</v>
      </c>
      <c r="Q1872" s="3" t="s">
        <v>105</v>
      </c>
      <c r="S1872" s="3" t="s">
        <v>34</v>
      </c>
    </row>
    <row r="1873">
      <c r="A1873" s="2">
        <v>42318.71487268519</v>
      </c>
      <c r="B1873" s="3">
        <v>75.0</v>
      </c>
      <c r="C1873" s="3" t="s">
        <v>2209</v>
      </c>
      <c r="D1873" s="3">
        <v>79.0</v>
      </c>
      <c r="E1873" s="3" t="s">
        <v>2392</v>
      </c>
      <c r="F1873" s="3">
        <v>1.0</v>
      </c>
      <c r="G1873" s="3">
        <v>10.0</v>
      </c>
      <c r="H1873" s="3" t="s">
        <v>2211</v>
      </c>
      <c r="I1873" s="3" t="s">
        <v>2212</v>
      </c>
      <c r="J1873" s="3" t="s">
        <v>2213</v>
      </c>
      <c r="K1873" s="3" t="s">
        <v>24</v>
      </c>
      <c r="L1873" s="3">
        <v>8.0</v>
      </c>
      <c r="M1873" s="3" t="s">
        <v>30</v>
      </c>
      <c r="N1873" s="3" t="s">
        <v>2399</v>
      </c>
      <c r="O1873" s="3" t="s">
        <v>102</v>
      </c>
      <c r="P1873" s="4">
        <v>21478.0</v>
      </c>
      <c r="Q1873" s="3" t="s">
        <v>40</v>
      </c>
      <c r="S1873" s="3" t="s">
        <v>34</v>
      </c>
    </row>
    <row r="1874">
      <c r="A1874" s="2">
        <v>42318.71487268519</v>
      </c>
      <c r="B1874" s="3">
        <v>75.0</v>
      </c>
      <c r="C1874" s="3" t="s">
        <v>2209</v>
      </c>
      <c r="D1874" s="3">
        <v>79.0</v>
      </c>
      <c r="E1874" s="3" t="s">
        <v>2392</v>
      </c>
      <c r="F1874" s="3">
        <v>1.0</v>
      </c>
      <c r="G1874" s="3">
        <v>10.0</v>
      </c>
      <c r="H1874" s="3" t="s">
        <v>2211</v>
      </c>
      <c r="I1874" s="3" t="s">
        <v>2212</v>
      </c>
      <c r="J1874" s="3" t="s">
        <v>2213</v>
      </c>
      <c r="K1874" s="3" t="s">
        <v>24</v>
      </c>
      <c r="L1874" s="3">
        <v>9.0</v>
      </c>
      <c r="M1874" s="3" t="s">
        <v>25</v>
      </c>
      <c r="N1874" s="3" t="s">
        <v>2400</v>
      </c>
      <c r="O1874" s="3" t="s">
        <v>1947</v>
      </c>
      <c r="P1874" s="4">
        <v>35415.0</v>
      </c>
      <c r="Q1874" s="3" t="s">
        <v>191</v>
      </c>
      <c r="S1874" s="3" t="s">
        <v>34</v>
      </c>
    </row>
    <row r="1875">
      <c r="A1875" s="2">
        <v>42318.71487268519</v>
      </c>
      <c r="B1875" s="3">
        <v>75.0</v>
      </c>
      <c r="C1875" s="3" t="s">
        <v>2209</v>
      </c>
      <c r="D1875" s="3">
        <v>79.0</v>
      </c>
      <c r="E1875" s="3" t="s">
        <v>2392</v>
      </c>
      <c r="F1875" s="3">
        <v>1.0</v>
      </c>
      <c r="G1875" s="3">
        <v>10.0</v>
      </c>
      <c r="H1875" s="3" t="s">
        <v>2211</v>
      </c>
      <c r="I1875" s="3" t="s">
        <v>2212</v>
      </c>
      <c r="J1875" s="3" t="s">
        <v>2213</v>
      </c>
      <c r="K1875" s="3" t="s">
        <v>24</v>
      </c>
      <c r="L1875" s="3">
        <v>10.0</v>
      </c>
      <c r="M1875" s="3" t="s">
        <v>30</v>
      </c>
      <c r="N1875" s="3" t="s">
        <v>318</v>
      </c>
      <c r="O1875" s="3" t="s">
        <v>342</v>
      </c>
      <c r="P1875" s="4">
        <v>17270.0</v>
      </c>
      <c r="Q1875" s="3" t="s">
        <v>117</v>
      </c>
      <c r="S1875" s="3" t="s">
        <v>34</v>
      </c>
    </row>
    <row r="1876">
      <c r="A1876" s="2">
        <v>42318.71487268519</v>
      </c>
      <c r="B1876" s="3">
        <v>75.0</v>
      </c>
      <c r="C1876" s="3" t="s">
        <v>2209</v>
      </c>
      <c r="D1876" s="3">
        <v>79.0</v>
      </c>
      <c r="E1876" s="3" t="s">
        <v>2392</v>
      </c>
      <c r="F1876" s="3">
        <v>1.0</v>
      </c>
      <c r="G1876" s="3">
        <v>10.0</v>
      </c>
      <c r="H1876" s="3" t="s">
        <v>2211</v>
      </c>
      <c r="I1876" s="3" t="s">
        <v>2212</v>
      </c>
      <c r="J1876" s="3" t="s">
        <v>2213</v>
      </c>
      <c r="K1876" s="3" t="s">
        <v>24</v>
      </c>
      <c r="L1876" s="3">
        <v>11.0</v>
      </c>
      <c r="M1876" s="3" t="s">
        <v>25</v>
      </c>
      <c r="N1876" s="3" t="s">
        <v>2401</v>
      </c>
      <c r="O1876" s="3" t="s">
        <v>417</v>
      </c>
      <c r="P1876" s="4">
        <v>22250.0</v>
      </c>
      <c r="Q1876" s="3" t="s">
        <v>43</v>
      </c>
      <c r="S1876" s="3" t="s">
        <v>34</v>
      </c>
    </row>
    <row r="1877">
      <c r="A1877" s="2">
        <v>42318.71487268519</v>
      </c>
      <c r="B1877" s="3">
        <v>75.0</v>
      </c>
      <c r="C1877" s="3" t="s">
        <v>2209</v>
      </c>
      <c r="D1877" s="3">
        <v>79.0</v>
      </c>
      <c r="E1877" s="3" t="s">
        <v>2392</v>
      </c>
      <c r="F1877" s="3">
        <v>1.0</v>
      </c>
      <c r="G1877" s="3">
        <v>10.0</v>
      </c>
      <c r="H1877" s="3" t="s">
        <v>2211</v>
      </c>
      <c r="I1877" s="3" t="s">
        <v>2212</v>
      </c>
      <c r="J1877" s="3" t="s">
        <v>2213</v>
      </c>
      <c r="K1877" s="3" t="s">
        <v>24</v>
      </c>
      <c r="L1877" s="3">
        <v>12.0</v>
      </c>
      <c r="M1877" s="3" t="s">
        <v>30</v>
      </c>
      <c r="N1877" s="3" t="s">
        <v>2402</v>
      </c>
      <c r="O1877" s="3" t="s">
        <v>2403</v>
      </c>
      <c r="P1877" s="4">
        <v>32838.0</v>
      </c>
      <c r="Q1877" s="3" t="s">
        <v>60</v>
      </c>
      <c r="S1877" s="3" t="s">
        <v>34</v>
      </c>
    </row>
    <row r="1878">
      <c r="A1878" s="2">
        <v>42318.71487268519</v>
      </c>
      <c r="B1878" s="3">
        <v>75.0</v>
      </c>
      <c r="C1878" s="3" t="s">
        <v>2209</v>
      </c>
      <c r="D1878" s="3">
        <v>79.0</v>
      </c>
      <c r="E1878" s="3" t="s">
        <v>2392</v>
      </c>
      <c r="F1878" s="3">
        <v>1.0</v>
      </c>
      <c r="G1878" s="3">
        <v>10.0</v>
      </c>
      <c r="H1878" s="3" t="s">
        <v>2211</v>
      </c>
      <c r="I1878" s="3" t="s">
        <v>2212</v>
      </c>
      <c r="J1878" s="3" t="s">
        <v>2213</v>
      </c>
      <c r="K1878" s="3" t="s">
        <v>24</v>
      </c>
      <c r="L1878" s="3">
        <v>13.0</v>
      </c>
      <c r="M1878" s="3" t="s">
        <v>25</v>
      </c>
      <c r="N1878" s="3" t="s">
        <v>2404</v>
      </c>
      <c r="O1878" s="3" t="s">
        <v>2405</v>
      </c>
      <c r="P1878" s="4">
        <v>28498.0</v>
      </c>
      <c r="Q1878" s="3" t="s">
        <v>46</v>
      </c>
      <c r="S1878" s="3" t="s">
        <v>34</v>
      </c>
    </row>
    <row r="1879">
      <c r="A1879" s="2">
        <v>42318.71487268519</v>
      </c>
      <c r="B1879" s="3">
        <v>75.0</v>
      </c>
      <c r="C1879" s="3" t="s">
        <v>2209</v>
      </c>
      <c r="D1879" s="3">
        <v>79.0</v>
      </c>
      <c r="E1879" s="3" t="s">
        <v>2392</v>
      </c>
      <c r="F1879" s="3">
        <v>1.0</v>
      </c>
      <c r="G1879" s="3">
        <v>10.0</v>
      </c>
      <c r="H1879" s="3" t="s">
        <v>2211</v>
      </c>
      <c r="I1879" s="3" t="s">
        <v>2212</v>
      </c>
      <c r="J1879" s="3" t="s">
        <v>2213</v>
      </c>
      <c r="K1879" s="3" t="s">
        <v>24</v>
      </c>
      <c r="L1879" s="3">
        <v>14.0</v>
      </c>
      <c r="M1879" s="3" t="s">
        <v>30</v>
      </c>
      <c r="N1879" s="3" t="s">
        <v>2406</v>
      </c>
      <c r="O1879" s="3" t="s">
        <v>2407</v>
      </c>
      <c r="P1879" s="4">
        <v>32689.0</v>
      </c>
      <c r="Q1879" s="3" t="s">
        <v>132</v>
      </c>
      <c r="S1879" s="3" t="s">
        <v>34</v>
      </c>
    </row>
    <row r="1880">
      <c r="A1880" s="2">
        <v>42318.71487268519</v>
      </c>
      <c r="B1880" s="3">
        <v>75.0</v>
      </c>
      <c r="C1880" s="3" t="s">
        <v>2209</v>
      </c>
      <c r="D1880" s="3">
        <v>86.0</v>
      </c>
      <c r="E1880" s="3" t="s">
        <v>2408</v>
      </c>
      <c r="F1880" s="3">
        <v>1.0</v>
      </c>
      <c r="G1880" s="3">
        <v>10.0</v>
      </c>
      <c r="H1880" s="3" t="s">
        <v>2211</v>
      </c>
      <c r="I1880" s="3" t="s">
        <v>2212</v>
      </c>
      <c r="J1880" s="3" t="s">
        <v>2213</v>
      </c>
      <c r="K1880" s="3" t="s">
        <v>24</v>
      </c>
      <c r="L1880" s="3">
        <v>1.0</v>
      </c>
      <c r="M1880" s="3" t="s">
        <v>30</v>
      </c>
      <c r="N1880" s="3" t="s">
        <v>2409</v>
      </c>
      <c r="O1880" s="3" t="s">
        <v>1191</v>
      </c>
      <c r="P1880" s="4">
        <v>28096.0</v>
      </c>
      <c r="Q1880" s="3" t="s">
        <v>216</v>
      </c>
      <c r="S1880" s="3" t="s">
        <v>34</v>
      </c>
    </row>
    <row r="1881">
      <c r="A1881" s="2">
        <v>42318.71487268519</v>
      </c>
      <c r="B1881" s="3">
        <v>75.0</v>
      </c>
      <c r="C1881" s="3" t="s">
        <v>2209</v>
      </c>
      <c r="D1881" s="3">
        <v>86.0</v>
      </c>
      <c r="E1881" s="3" t="s">
        <v>2408</v>
      </c>
      <c r="F1881" s="3">
        <v>1.0</v>
      </c>
      <c r="G1881" s="3">
        <v>10.0</v>
      </c>
      <c r="H1881" s="3" t="s">
        <v>2211</v>
      </c>
      <c r="I1881" s="3" t="s">
        <v>2212</v>
      </c>
      <c r="J1881" s="3" t="s">
        <v>2213</v>
      </c>
      <c r="K1881" s="3" t="s">
        <v>24</v>
      </c>
      <c r="L1881" s="3">
        <v>2.0</v>
      </c>
      <c r="M1881" s="3" t="s">
        <v>25</v>
      </c>
      <c r="N1881" s="3" t="s">
        <v>2410</v>
      </c>
      <c r="O1881" s="3" t="s">
        <v>1089</v>
      </c>
      <c r="P1881" s="4">
        <v>25630.0</v>
      </c>
      <c r="Q1881" s="3" t="s">
        <v>28</v>
      </c>
      <c r="S1881" s="3" t="s">
        <v>34</v>
      </c>
    </row>
    <row r="1882">
      <c r="A1882" s="2">
        <v>42318.71487268519</v>
      </c>
      <c r="B1882" s="3">
        <v>75.0</v>
      </c>
      <c r="C1882" s="3" t="s">
        <v>2209</v>
      </c>
      <c r="D1882" s="3">
        <v>86.0</v>
      </c>
      <c r="E1882" s="3" t="s">
        <v>2408</v>
      </c>
      <c r="F1882" s="3">
        <v>1.0</v>
      </c>
      <c r="G1882" s="3">
        <v>10.0</v>
      </c>
      <c r="H1882" s="3" t="s">
        <v>2211</v>
      </c>
      <c r="I1882" s="3" t="s">
        <v>2212</v>
      </c>
      <c r="J1882" s="3" t="s">
        <v>2213</v>
      </c>
      <c r="K1882" s="3" t="s">
        <v>24</v>
      </c>
      <c r="L1882" s="3">
        <v>3.0</v>
      </c>
      <c r="M1882" s="3" t="s">
        <v>30</v>
      </c>
      <c r="N1882" s="3" t="s">
        <v>2411</v>
      </c>
      <c r="O1882" s="3" t="s">
        <v>1942</v>
      </c>
      <c r="P1882" s="4">
        <v>21461.0</v>
      </c>
      <c r="Q1882" s="3" t="s">
        <v>372</v>
      </c>
      <c r="S1882" s="3" t="s">
        <v>34</v>
      </c>
    </row>
    <row r="1883">
      <c r="A1883" s="2">
        <v>42318.71487268519</v>
      </c>
      <c r="B1883" s="3">
        <v>75.0</v>
      </c>
      <c r="C1883" s="3" t="s">
        <v>2209</v>
      </c>
      <c r="D1883" s="3">
        <v>86.0</v>
      </c>
      <c r="E1883" s="3" t="s">
        <v>2408</v>
      </c>
      <c r="F1883" s="3">
        <v>1.0</v>
      </c>
      <c r="G1883" s="3">
        <v>10.0</v>
      </c>
      <c r="H1883" s="3" t="s">
        <v>2211</v>
      </c>
      <c r="I1883" s="3" t="s">
        <v>2212</v>
      </c>
      <c r="J1883" s="3" t="s">
        <v>2213</v>
      </c>
      <c r="K1883" s="3" t="s">
        <v>24</v>
      </c>
      <c r="L1883" s="3">
        <v>4.0</v>
      </c>
      <c r="M1883" s="3" t="s">
        <v>25</v>
      </c>
      <c r="N1883" s="3" t="s">
        <v>2412</v>
      </c>
      <c r="O1883" s="3" t="s">
        <v>1234</v>
      </c>
      <c r="P1883" s="4">
        <v>18481.0</v>
      </c>
      <c r="Q1883" s="3" t="s">
        <v>105</v>
      </c>
      <c r="S1883" s="3" t="s">
        <v>34</v>
      </c>
    </row>
    <row r="1884">
      <c r="A1884" s="2">
        <v>42318.71487268519</v>
      </c>
      <c r="B1884" s="3">
        <v>75.0</v>
      </c>
      <c r="C1884" s="3" t="s">
        <v>2209</v>
      </c>
      <c r="D1884" s="3">
        <v>86.0</v>
      </c>
      <c r="E1884" s="3" t="s">
        <v>2408</v>
      </c>
      <c r="F1884" s="3">
        <v>1.0</v>
      </c>
      <c r="G1884" s="3">
        <v>10.0</v>
      </c>
      <c r="H1884" s="3" t="s">
        <v>2211</v>
      </c>
      <c r="I1884" s="3" t="s">
        <v>2212</v>
      </c>
      <c r="J1884" s="3" t="s">
        <v>2213</v>
      </c>
      <c r="K1884" s="3" t="s">
        <v>24</v>
      </c>
      <c r="L1884" s="3">
        <v>5.0</v>
      </c>
      <c r="M1884" s="3" t="s">
        <v>30</v>
      </c>
      <c r="N1884" s="3" t="s">
        <v>2413</v>
      </c>
      <c r="O1884" s="3" t="s">
        <v>1024</v>
      </c>
      <c r="P1884" s="4">
        <v>29280.0</v>
      </c>
      <c r="Q1884" s="3" t="s">
        <v>132</v>
      </c>
      <c r="S1884" s="3" t="s">
        <v>34</v>
      </c>
    </row>
    <row r="1885">
      <c r="A1885" s="2">
        <v>42318.71487268519</v>
      </c>
      <c r="B1885" s="3">
        <v>75.0</v>
      </c>
      <c r="C1885" s="3" t="s">
        <v>2209</v>
      </c>
      <c r="D1885" s="3">
        <v>86.0</v>
      </c>
      <c r="E1885" s="3" t="s">
        <v>2408</v>
      </c>
      <c r="F1885" s="3">
        <v>1.0</v>
      </c>
      <c r="G1885" s="3">
        <v>10.0</v>
      </c>
      <c r="H1885" s="3" t="s">
        <v>2211</v>
      </c>
      <c r="I1885" s="3" t="s">
        <v>2212</v>
      </c>
      <c r="J1885" s="3" t="s">
        <v>2213</v>
      </c>
      <c r="K1885" s="3" t="s">
        <v>24</v>
      </c>
      <c r="L1885" s="3">
        <v>6.0</v>
      </c>
      <c r="M1885" s="3" t="s">
        <v>25</v>
      </c>
      <c r="N1885" s="3" t="s">
        <v>2414</v>
      </c>
      <c r="O1885" s="3" t="s">
        <v>2415</v>
      </c>
      <c r="P1885" s="4">
        <v>29255.0</v>
      </c>
      <c r="Q1885" s="3" t="s">
        <v>149</v>
      </c>
      <c r="S1885" s="3" t="s">
        <v>34</v>
      </c>
    </row>
    <row r="1886">
      <c r="A1886" s="2">
        <v>42318.71487268519</v>
      </c>
      <c r="B1886" s="3">
        <v>75.0</v>
      </c>
      <c r="C1886" s="3" t="s">
        <v>2209</v>
      </c>
      <c r="D1886" s="3">
        <v>86.0</v>
      </c>
      <c r="E1886" s="3" t="s">
        <v>2408</v>
      </c>
      <c r="F1886" s="3">
        <v>1.0</v>
      </c>
      <c r="G1886" s="3">
        <v>10.0</v>
      </c>
      <c r="H1886" s="3" t="s">
        <v>2211</v>
      </c>
      <c r="I1886" s="3" t="s">
        <v>2212</v>
      </c>
      <c r="J1886" s="3" t="s">
        <v>2213</v>
      </c>
      <c r="K1886" s="3" t="s">
        <v>24</v>
      </c>
      <c r="L1886" s="3">
        <v>7.0</v>
      </c>
      <c r="M1886" s="3" t="s">
        <v>30</v>
      </c>
      <c r="N1886" s="3" t="s">
        <v>2416</v>
      </c>
      <c r="O1886" s="3" t="s">
        <v>2417</v>
      </c>
      <c r="P1886" s="4">
        <v>25373.0</v>
      </c>
      <c r="Q1886" s="3" t="s">
        <v>247</v>
      </c>
      <c r="S1886" s="3" t="s">
        <v>34</v>
      </c>
    </row>
    <row r="1887">
      <c r="A1887" s="2">
        <v>42318.71487268519</v>
      </c>
      <c r="B1887" s="3">
        <v>75.0</v>
      </c>
      <c r="C1887" s="3" t="s">
        <v>2209</v>
      </c>
      <c r="D1887" s="3">
        <v>86.0</v>
      </c>
      <c r="E1887" s="3" t="s">
        <v>2408</v>
      </c>
      <c r="F1887" s="3">
        <v>1.0</v>
      </c>
      <c r="G1887" s="3">
        <v>10.0</v>
      </c>
      <c r="H1887" s="3" t="s">
        <v>2211</v>
      </c>
      <c r="I1887" s="3" t="s">
        <v>2212</v>
      </c>
      <c r="J1887" s="3" t="s">
        <v>2213</v>
      </c>
      <c r="K1887" s="3" t="s">
        <v>24</v>
      </c>
      <c r="L1887" s="3">
        <v>8.0</v>
      </c>
      <c r="M1887" s="3" t="s">
        <v>25</v>
      </c>
      <c r="N1887" s="3" t="s">
        <v>2418</v>
      </c>
      <c r="O1887" s="3" t="s">
        <v>417</v>
      </c>
      <c r="P1887" s="4">
        <v>20555.0</v>
      </c>
      <c r="Q1887" s="3" t="s">
        <v>110</v>
      </c>
      <c r="S1887" s="3" t="s">
        <v>34</v>
      </c>
    </row>
    <row r="1888">
      <c r="A1888" s="2">
        <v>42318.71487268519</v>
      </c>
      <c r="B1888" s="3">
        <v>75.0</v>
      </c>
      <c r="C1888" s="3" t="s">
        <v>2209</v>
      </c>
      <c r="D1888" s="3">
        <v>86.0</v>
      </c>
      <c r="E1888" s="3" t="s">
        <v>2408</v>
      </c>
      <c r="F1888" s="3">
        <v>1.0</v>
      </c>
      <c r="G1888" s="3">
        <v>10.0</v>
      </c>
      <c r="H1888" s="3" t="s">
        <v>2211</v>
      </c>
      <c r="I1888" s="3" t="s">
        <v>2212</v>
      </c>
      <c r="J1888" s="3" t="s">
        <v>2213</v>
      </c>
      <c r="K1888" s="3" t="s">
        <v>24</v>
      </c>
      <c r="L1888" s="3">
        <v>9.0</v>
      </c>
      <c r="M1888" s="3" t="s">
        <v>30</v>
      </c>
      <c r="N1888" s="3" t="s">
        <v>2419</v>
      </c>
      <c r="O1888" s="3" t="s">
        <v>2420</v>
      </c>
      <c r="P1888" s="4">
        <v>34712.0</v>
      </c>
      <c r="Q1888" s="3" t="s">
        <v>40</v>
      </c>
      <c r="S1888" s="3" t="s">
        <v>34</v>
      </c>
    </row>
    <row r="1889">
      <c r="A1889" s="2">
        <v>42318.71487268519</v>
      </c>
      <c r="B1889" s="3">
        <v>75.0</v>
      </c>
      <c r="C1889" s="3" t="s">
        <v>2209</v>
      </c>
      <c r="D1889" s="3">
        <v>86.0</v>
      </c>
      <c r="E1889" s="3" t="s">
        <v>2408</v>
      </c>
      <c r="F1889" s="3">
        <v>1.0</v>
      </c>
      <c r="G1889" s="3">
        <v>10.0</v>
      </c>
      <c r="H1889" s="3" t="s">
        <v>2211</v>
      </c>
      <c r="I1889" s="3" t="s">
        <v>2212</v>
      </c>
      <c r="J1889" s="3" t="s">
        <v>2213</v>
      </c>
      <c r="K1889" s="3" t="s">
        <v>24</v>
      </c>
      <c r="L1889" s="3">
        <v>10.0</v>
      </c>
      <c r="M1889" s="3" t="s">
        <v>25</v>
      </c>
      <c r="N1889" s="3" t="s">
        <v>2421</v>
      </c>
      <c r="O1889" s="3" t="s">
        <v>2422</v>
      </c>
      <c r="P1889" s="4">
        <v>25364.0</v>
      </c>
      <c r="Q1889" s="3" t="s">
        <v>149</v>
      </c>
      <c r="S1889" s="3" t="s">
        <v>34</v>
      </c>
    </row>
    <row r="1890">
      <c r="A1890" s="2">
        <v>42318.71487268519</v>
      </c>
      <c r="B1890" s="3">
        <v>75.0</v>
      </c>
      <c r="C1890" s="3" t="s">
        <v>2209</v>
      </c>
      <c r="D1890" s="3">
        <v>86.0</v>
      </c>
      <c r="E1890" s="3" t="s">
        <v>2408</v>
      </c>
      <c r="F1890" s="3">
        <v>1.0</v>
      </c>
      <c r="G1890" s="3">
        <v>10.0</v>
      </c>
      <c r="H1890" s="3" t="s">
        <v>2211</v>
      </c>
      <c r="I1890" s="3" t="s">
        <v>2212</v>
      </c>
      <c r="J1890" s="3" t="s">
        <v>2213</v>
      </c>
      <c r="K1890" s="3" t="s">
        <v>24</v>
      </c>
      <c r="L1890" s="3">
        <v>11.0</v>
      </c>
      <c r="M1890" s="3" t="s">
        <v>30</v>
      </c>
      <c r="N1890" s="3" t="s">
        <v>1305</v>
      </c>
      <c r="O1890" s="3" t="s">
        <v>139</v>
      </c>
      <c r="P1890" s="4">
        <v>25650.0</v>
      </c>
      <c r="Q1890" s="3" t="s">
        <v>75</v>
      </c>
      <c r="S1890" s="3" t="s">
        <v>34</v>
      </c>
    </row>
    <row r="1891">
      <c r="A1891" s="2">
        <v>42318.71487268519</v>
      </c>
      <c r="B1891" s="3">
        <v>75.0</v>
      </c>
      <c r="C1891" s="3" t="s">
        <v>2209</v>
      </c>
      <c r="D1891" s="3">
        <v>86.0</v>
      </c>
      <c r="E1891" s="3" t="s">
        <v>2408</v>
      </c>
      <c r="F1891" s="3">
        <v>1.0</v>
      </c>
      <c r="G1891" s="3">
        <v>10.0</v>
      </c>
      <c r="H1891" s="3" t="s">
        <v>2211</v>
      </c>
      <c r="I1891" s="3" t="s">
        <v>2212</v>
      </c>
      <c r="J1891" s="3" t="s">
        <v>2213</v>
      </c>
      <c r="K1891" s="3" t="s">
        <v>24</v>
      </c>
      <c r="L1891" s="3">
        <v>12.0</v>
      </c>
      <c r="M1891" s="3" t="s">
        <v>25</v>
      </c>
      <c r="N1891" s="3" t="s">
        <v>2423</v>
      </c>
      <c r="O1891" s="3" t="s">
        <v>251</v>
      </c>
      <c r="P1891" s="4">
        <v>24069.0</v>
      </c>
      <c r="Q1891" s="3" t="s">
        <v>169</v>
      </c>
      <c r="S1891" s="3" t="s">
        <v>34</v>
      </c>
    </row>
    <row r="1892">
      <c r="A1892" s="2">
        <v>42318.71487268519</v>
      </c>
      <c r="B1892" s="3">
        <v>75.0</v>
      </c>
      <c r="C1892" s="3" t="s">
        <v>2209</v>
      </c>
      <c r="D1892" s="3">
        <v>86.0</v>
      </c>
      <c r="E1892" s="3" t="s">
        <v>2408</v>
      </c>
      <c r="F1892" s="3">
        <v>1.0</v>
      </c>
      <c r="G1892" s="3">
        <v>10.0</v>
      </c>
      <c r="H1892" s="3" t="s">
        <v>2211</v>
      </c>
      <c r="I1892" s="3" t="s">
        <v>2212</v>
      </c>
      <c r="J1892" s="3" t="s">
        <v>2213</v>
      </c>
      <c r="K1892" s="3" t="s">
        <v>24</v>
      </c>
      <c r="L1892" s="3">
        <v>13.0</v>
      </c>
      <c r="M1892" s="3" t="s">
        <v>30</v>
      </c>
      <c r="N1892" s="3" t="s">
        <v>2424</v>
      </c>
      <c r="O1892" s="3" t="s">
        <v>375</v>
      </c>
      <c r="P1892" s="4">
        <v>21033.0</v>
      </c>
      <c r="Q1892" s="3" t="s">
        <v>40</v>
      </c>
      <c r="S1892" s="3" t="s">
        <v>34</v>
      </c>
    </row>
    <row r="1893">
      <c r="A1893" s="2">
        <v>42318.71487268519</v>
      </c>
      <c r="B1893" s="3">
        <v>75.0</v>
      </c>
      <c r="C1893" s="3" t="s">
        <v>2209</v>
      </c>
      <c r="D1893" s="3">
        <v>86.0</v>
      </c>
      <c r="E1893" s="3" t="s">
        <v>2408</v>
      </c>
      <c r="F1893" s="3">
        <v>1.0</v>
      </c>
      <c r="G1893" s="3">
        <v>10.0</v>
      </c>
      <c r="H1893" s="3" t="s">
        <v>2211</v>
      </c>
      <c r="I1893" s="3" t="s">
        <v>2212</v>
      </c>
      <c r="J1893" s="3" t="s">
        <v>2213</v>
      </c>
      <c r="K1893" s="3" t="s">
        <v>24</v>
      </c>
      <c r="L1893" s="3">
        <v>14.0</v>
      </c>
      <c r="M1893" s="3" t="s">
        <v>25</v>
      </c>
      <c r="N1893" s="3" t="s">
        <v>2425</v>
      </c>
      <c r="O1893" s="3" t="s">
        <v>218</v>
      </c>
      <c r="P1893" s="4">
        <v>17905.0</v>
      </c>
      <c r="Q1893" s="3" t="s">
        <v>49</v>
      </c>
      <c r="S1893" s="3" t="s">
        <v>34</v>
      </c>
    </row>
    <row r="1894">
      <c r="A1894" s="2">
        <v>42318.71487268519</v>
      </c>
      <c r="B1894" s="3">
        <v>75.0</v>
      </c>
      <c r="C1894" s="3" t="s">
        <v>2209</v>
      </c>
      <c r="D1894" s="3">
        <v>86.0</v>
      </c>
      <c r="E1894" s="3" t="s">
        <v>2408</v>
      </c>
      <c r="F1894" s="3">
        <v>1.0</v>
      </c>
      <c r="G1894" s="3">
        <v>10.0</v>
      </c>
      <c r="H1894" s="3" t="s">
        <v>2211</v>
      </c>
      <c r="I1894" s="3" t="s">
        <v>2212</v>
      </c>
      <c r="J1894" s="3" t="s">
        <v>2213</v>
      </c>
      <c r="K1894" s="3" t="s">
        <v>24</v>
      </c>
      <c r="L1894" s="3">
        <v>15.0</v>
      </c>
      <c r="M1894" s="3" t="s">
        <v>30</v>
      </c>
      <c r="N1894" s="3" t="s">
        <v>2410</v>
      </c>
      <c r="O1894" s="3" t="s">
        <v>2426</v>
      </c>
      <c r="P1894" s="4">
        <v>28775.0</v>
      </c>
      <c r="Q1894" s="3" t="s">
        <v>43</v>
      </c>
      <c r="S1894" s="3" t="s">
        <v>34</v>
      </c>
    </row>
    <row r="1895">
      <c r="A1895" s="2">
        <v>42318.71487268519</v>
      </c>
      <c r="B1895" s="3">
        <v>75.0</v>
      </c>
      <c r="C1895" s="3" t="s">
        <v>2209</v>
      </c>
      <c r="D1895" s="3">
        <v>86.0</v>
      </c>
      <c r="E1895" s="3" t="s">
        <v>2408</v>
      </c>
      <c r="F1895" s="3">
        <v>1.0</v>
      </c>
      <c r="G1895" s="3">
        <v>10.0</v>
      </c>
      <c r="H1895" s="3" t="s">
        <v>2211</v>
      </c>
      <c r="I1895" s="3" t="s">
        <v>2212</v>
      </c>
      <c r="J1895" s="3" t="s">
        <v>2213</v>
      </c>
      <c r="K1895" s="3" t="s">
        <v>24</v>
      </c>
      <c r="L1895" s="3">
        <v>16.0</v>
      </c>
      <c r="M1895" s="3" t="s">
        <v>25</v>
      </c>
      <c r="N1895" s="3" t="s">
        <v>2427</v>
      </c>
      <c r="O1895" s="3" t="s">
        <v>297</v>
      </c>
      <c r="P1895" s="4">
        <v>24393.0</v>
      </c>
      <c r="Q1895" s="3" t="s">
        <v>110</v>
      </c>
      <c r="S1895" s="3" t="s">
        <v>34</v>
      </c>
    </row>
    <row r="1896">
      <c r="A1896" s="2">
        <v>42318.71487268519</v>
      </c>
      <c r="B1896" s="3">
        <v>75.0</v>
      </c>
      <c r="C1896" s="3" t="s">
        <v>2209</v>
      </c>
      <c r="D1896" s="3">
        <v>87.0</v>
      </c>
      <c r="E1896" s="3" t="s">
        <v>2428</v>
      </c>
      <c r="F1896" s="3">
        <v>1.0</v>
      </c>
      <c r="G1896" s="3">
        <v>10.0</v>
      </c>
      <c r="H1896" s="3" t="s">
        <v>2211</v>
      </c>
      <c r="I1896" s="3" t="s">
        <v>2212</v>
      </c>
      <c r="J1896" s="3" t="s">
        <v>2213</v>
      </c>
      <c r="K1896" s="3" t="s">
        <v>24</v>
      </c>
      <c r="L1896" s="3">
        <v>1.0</v>
      </c>
      <c r="M1896" s="3" t="s">
        <v>25</v>
      </c>
      <c r="N1896" s="3" t="s">
        <v>2429</v>
      </c>
      <c r="O1896" s="3" t="s">
        <v>109</v>
      </c>
      <c r="P1896" s="4">
        <v>20614.0</v>
      </c>
      <c r="Q1896" s="3" t="s">
        <v>247</v>
      </c>
      <c r="S1896" s="3" t="s">
        <v>34</v>
      </c>
    </row>
    <row r="1897">
      <c r="A1897" s="2">
        <v>42318.71487268519</v>
      </c>
      <c r="B1897" s="3">
        <v>75.0</v>
      </c>
      <c r="C1897" s="3" t="s">
        <v>2209</v>
      </c>
      <c r="D1897" s="3">
        <v>87.0</v>
      </c>
      <c r="E1897" s="3" t="s">
        <v>2428</v>
      </c>
      <c r="F1897" s="3">
        <v>1.0</v>
      </c>
      <c r="G1897" s="3">
        <v>10.0</v>
      </c>
      <c r="H1897" s="3" t="s">
        <v>2211</v>
      </c>
      <c r="I1897" s="3" t="s">
        <v>2212</v>
      </c>
      <c r="J1897" s="3" t="s">
        <v>2213</v>
      </c>
      <c r="K1897" s="3" t="s">
        <v>24</v>
      </c>
      <c r="L1897" s="3">
        <v>2.0</v>
      </c>
      <c r="M1897" s="3" t="s">
        <v>30</v>
      </c>
      <c r="N1897" s="3" t="s">
        <v>2430</v>
      </c>
      <c r="O1897" s="3" t="s">
        <v>2431</v>
      </c>
      <c r="P1897" s="4">
        <v>24641.0</v>
      </c>
      <c r="Q1897" s="3" t="s">
        <v>75</v>
      </c>
      <c r="S1897" s="3" t="s">
        <v>34</v>
      </c>
    </row>
    <row r="1898">
      <c r="A1898" s="2">
        <v>42318.71487268519</v>
      </c>
      <c r="B1898" s="3">
        <v>75.0</v>
      </c>
      <c r="C1898" s="3" t="s">
        <v>2209</v>
      </c>
      <c r="D1898" s="3">
        <v>87.0</v>
      </c>
      <c r="E1898" s="3" t="s">
        <v>2428</v>
      </c>
      <c r="F1898" s="3">
        <v>1.0</v>
      </c>
      <c r="G1898" s="3">
        <v>10.0</v>
      </c>
      <c r="H1898" s="3" t="s">
        <v>2211</v>
      </c>
      <c r="I1898" s="3" t="s">
        <v>2212</v>
      </c>
      <c r="J1898" s="3" t="s">
        <v>2213</v>
      </c>
      <c r="K1898" s="3" t="s">
        <v>24</v>
      </c>
      <c r="L1898" s="3">
        <v>3.0</v>
      </c>
      <c r="M1898" s="3" t="s">
        <v>25</v>
      </c>
      <c r="N1898" s="3" t="s">
        <v>2432</v>
      </c>
      <c r="O1898" s="3" t="s">
        <v>218</v>
      </c>
      <c r="P1898" s="4">
        <v>22612.0</v>
      </c>
      <c r="Q1898" s="3" t="s">
        <v>145</v>
      </c>
      <c r="S1898" s="3" t="s">
        <v>34</v>
      </c>
    </row>
    <row r="1899">
      <c r="A1899" s="2">
        <v>42318.71487268519</v>
      </c>
      <c r="B1899" s="3">
        <v>75.0</v>
      </c>
      <c r="C1899" s="3" t="s">
        <v>2209</v>
      </c>
      <c r="D1899" s="3">
        <v>87.0</v>
      </c>
      <c r="E1899" s="3" t="s">
        <v>2428</v>
      </c>
      <c r="F1899" s="3">
        <v>1.0</v>
      </c>
      <c r="G1899" s="3">
        <v>10.0</v>
      </c>
      <c r="H1899" s="3" t="s">
        <v>2211</v>
      </c>
      <c r="I1899" s="3" t="s">
        <v>2212</v>
      </c>
      <c r="J1899" s="3" t="s">
        <v>2213</v>
      </c>
      <c r="K1899" s="3" t="s">
        <v>24</v>
      </c>
      <c r="L1899" s="3">
        <v>4.0</v>
      </c>
      <c r="M1899" s="3" t="s">
        <v>30</v>
      </c>
      <c r="N1899" s="3" t="s">
        <v>2433</v>
      </c>
      <c r="O1899" s="3" t="s">
        <v>487</v>
      </c>
      <c r="P1899" s="4">
        <v>17311.0</v>
      </c>
      <c r="Q1899" s="3" t="s">
        <v>86</v>
      </c>
      <c r="S1899" s="3" t="s">
        <v>34</v>
      </c>
    </row>
    <row r="1900">
      <c r="A1900" s="2">
        <v>42318.71487268519</v>
      </c>
      <c r="B1900" s="3">
        <v>75.0</v>
      </c>
      <c r="C1900" s="3" t="s">
        <v>2209</v>
      </c>
      <c r="D1900" s="3">
        <v>87.0</v>
      </c>
      <c r="E1900" s="3" t="s">
        <v>2428</v>
      </c>
      <c r="F1900" s="3">
        <v>1.0</v>
      </c>
      <c r="G1900" s="3">
        <v>10.0</v>
      </c>
      <c r="H1900" s="3" t="s">
        <v>2211</v>
      </c>
      <c r="I1900" s="3" t="s">
        <v>2212</v>
      </c>
      <c r="J1900" s="3" t="s">
        <v>2213</v>
      </c>
      <c r="K1900" s="3" t="s">
        <v>24</v>
      </c>
      <c r="L1900" s="3">
        <v>5.0</v>
      </c>
      <c r="M1900" s="3" t="s">
        <v>25</v>
      </c>
      <c r="N1900" s="3" t="s">
        <v>2434</v>
      </c>
      <c r="O1900" s="3" t="s">
        <v>59</v>
      </c>
      <c r="P1900" s="4">
        <v>18482.0</v>
      </c>
      <c r="Q1900" s="3" t="s">
        <v>266</v>
      </c>
      <c r="S1900" s="3" t="s">
        <v>34</v>
      </c>
    </row>
    <row r="1901">
      <c r="A1901" s="2">
        <v>42318.71487268519</v>
      </c>
      <c r="B1901" s="3">
        <v>75.0</v>
      </c>
      <c r="C1901" s="3" t="s">
        <v>2209</v>
      </c>
      <c r="D1901" s="3">
        <v>87.0</v>
      </c>
      <c r="E1901" s="3" t="s">
        <v>2428</v>
      </c>
      <c r="F1901" s="3">
        <v>1.0</v>
      </c>
      <c r="G1901" s="3">
        <v>10.0</v>
      </c>
      <c r="H1901" s="3" t="s">
        <v>2211</v>
      </c>
      <c r="I1901" s="3" t="s">
        <v>2212</v>
      </c>
      <c r="J1901" s="3" t="s">
        <v>2213</v>
      </c>
      <c r="K1901" s="3" t="s">
        <v>24</v>
      </c>
      <c r="L1901" s="3">
        <v>6.0</v>
      </c>
      <c r="M1901" s="3" t="s">
        <v>30</v>
      </c>
      <c r="N1901" s="3" t="s">
        <v>2435</v>
      </c>
      <c r="O1901" s="3" t="s">
        <v>336</v>
      </c>
      <c r="P1901" s="4">
        <v>17957.0</v>
      </c>
      <c r="Q1901" s="3" t="s">
        <v>49</v>
      </c>
      <c r="S1901" s="3" t="s">
        <v>34</v>
      </c>
    </row>
    <row r="1902">
      <c r="A1902" s="2">
        <v>42318.71487268519</v>
      </c>
      <c r="B1902" s="3">
        <v>75.0</v>
      </c>
      <c r="C1902" s="3" t="s">
        <v>2209</v>
      </c>
      <c r="D1902" s="3">
        <v>87.0</v>
      </c>
      <c r="E1902" s="3" t="s">
        <v>2428</v>
      </c>
      <c r="F1902" s="3">
        <v>1.0</v>
      </c>
      <c r="G1902" s="3">
        <v>10.0</v>
      </c>
      <c r="H1902" s="3" t="s">
        <v>2211</v>
      </c>
      <c r="I1902" s="3" t="s">
        <v>2212</v>
      </c>
      <c r="J1902" s="3" t="s">
        <v>2213</v>
      </c>
      <c r="K1902" s="3" t="s">
        <v>24</v>
      </c>
      <c r="L1902" s="3">
        <v>7.0</v>
      </c>
      <c r="M1902" s="3" t="s">
        <v>25</v>
      </c>
      <c r="N1902" s="3" t="s">
        <v>2436</v>
      </c>
      <c r="O1902" s="3" t="s">
        <v>69</v>
      </c>
      <c r="P1902" s="4">
        <v>27163.0</v>
      </c>
      <c r="Q1902" s="3" t="s">
        <v>115</v>
      </c>
      <c r="S1902" s="3" t="s">
        <v>34</v>
      </c>
    </row>
    <row r="1903">
      <c r="A1903" s="2">
        <v>42318.71487268519</v>
      </c>
      <c r="B1903" s="3">
        <v>75.0</v>
      </c>
      <c r="C1903" s="3" t="s">
        <v>2209</v>
      </c>
      <c r="D1903" s="3">
        <v>87.0</v>
      </c>
      <c r="E1903" s="3" t="s">
        <v>2428</v>
      </c>
      <c r="F1903" s="3">
        <v>1.0</v>
      </c>
      <c r="G1903" s="3">
        <v>10.0</v>
      </c>
      <c r="H1903" s="3" t="s">
        <v>2211</v>
      </c>
      <c r="I1903" s="3" t="s">
        <v>2212</v>
      </c>
      <c r="J1903" s="3" t="s">
        <v>2213</v>
      </c>
      <c r="K1903" s="3" t="s">
        <v>24</v>
      </c>
      <c r="L1903" s="3">
        <v>8.0</v>
      </c>
      <c r="M1903" s="3" t="s">
        <v>30</v>
      </c>
      <c r="N1903" s="3" t="s">
        <v>2437</v>
      </c>
      <c r="O1903" s="3" t="s">
        <v>2438</v>
      </c>
      <c r="P1903" s="4">
        <v>26725.0</v>
      </c>
      <c r="Q1903" s="3" t="s">
        <v>40</v>
      </c>
      <c r="S1903" s="3" t="s">
        <v>34</v>
      </c>
    </row>
    <row r="1904">
      <c r="A1904" s="2">
        <v>42318.71487268519</v>
      </c>
      <c r="B1904" s="3">
        <v>75.0</v>
      </c>
      <c r="C1904" s="3" t="s">
        <v>2209</v>
      </c>
      <c r="D1904" s="3">
        <v>87.0</v>
      </c>
      <c r="E1904" s="3" t="s">
        <v>2428</v>
      </c>
      <c r="F1904" s="3">
        <v>1.0</v>
      </c>
      <c r="G1904" s="3">
        <v>10.0</v>
      </c>
      <c r="H1904" s="3" t="s">
        <v>2211</v>
      </c>
      <c r="I1904" s="3" t="s">
        <v>2212</v>
      </c>
      <c r="J1904" s="3" t="s">
        <v>2213</v>
      </c>
      <c r="K1904" s="3" t="s">
        <v>24</v>
      </c>
      <c r="L1904" s="3">
        <v>9.0</v>
      </c>
      <c r="M1904" s="3" t="s">
        <v>25</v>
      </c>
      <c r="N1904" s="3" t="s">
        <v>2439</v>
      </c>
      <c r="O1904" s="3" t="s">
        <v>477</v>
      </c>
      <c r="P1904" s="4">
        <v>26166.0</v>
      </c>
      <c r="Q1904" s="3" t="s">
        <v>352</v>
      </c>
      <c r="S1904" s="3" t="s">
        <v>34</v>
      </c>
    </row>
    <row r="1905">
      <c r="A1905" s="2">
        <v>42318.71487268519</v>
      </c>
      <c r="B1905" s="3">
        <v>75.0</v>
      </c>
      <c r="C1905" s="3" t="s">
        <v>2209</v>
      </c>
      <c r="D1905" s="3">
        <v>87.0</v>
      </c>
      <c r="E1905" s="3" t="s">
        <v>2428</v>
      </c>
      <c r="F1905" s="3">
        <v>1.0</v>
      </c>
      <c r="G1905" s="3">
        <v>10.0</v>
      </c>
      <c r="H1905" s="3" t="s">
        <v>2211</v>
      </c>
      <c r="I1905" s="3" t="s">
        <v>2212</v>
      </c>
      <c r="J1905" s="3" t="s">
        <v>2213</v>
      </c>
      <c r="K1905" s="3" t="s">
        <v>24</v>
      </c>
      <c r="L1905" s="3">
        <v>10.0</v>
      </c>
      <c r="M1905" s="3" t="s">
        <v>30</v>
      </c>
      <c r="N1905" s="3" t="s">
        <v>2440</v>
      </c>
      <c r="O1905" s="3" t="s">
        <v>323</v>
      </c>
      <c r="P1905" s="4">
        <v>14825.0</v>
      </c>
      <c r="Q1905" s="3" t="s">
        <v>86</v>
      </c>
      <c r="S1905" s="3" t="s">
        <v>34</v>
      </c>
    </row>
    <row r="1906">
      <c r="A1906" s="2">
        <v>42318.71487268519</v>
      </c>
      <c r="B1906" s="3">
        <v>75.0</v>
      </c>
      <c r="C1906" s="3" t="s">
        <v>2209</v>
      </c>
      <c r="D1906" s="3">
        <v>87.0</v>
      </c>
      <c r="E1906" s="3" t="s">
        <v>2428</v>
      </c>
      <c r="F1906" s="3">
        <v>1.0</v>
      </c>
      <c r="G1906" s="3">
        <v>10.0</v>
      </c>
      <c r="H1906" s="3" t="s">
        <v>2211</v>
      </c>
      <c r="I1906" s="3" t="s">
        <v>2212</v>
      </c>
      <c r="J1906" s="3" t="s">
        <v>2213</v>
      </c>
      <c r="K1906" s="3" t="s">
        <v>24</v>
      </c>
      <c r="L1906" s="3">
        <v>11.0</v>
      </c>
      <c r="M1906" s="3" t="s">
        <v>25</v>
      </c>
      <c r="N1906" s="3" t="s">
        <v>2270</v>
      </c>
      <c r="O1906" s="3" t="s">
        <v>102</v>
      </c>
      <c r="P1906" s="4">
        <v>19609.0</v>
      </c>
      <c r="Q1906" s="3" t="s">
        <v>145</v>
      </c>
      <c r="S1906" s="3" t="s">
        <v>34</v>
      </c>
    </row>
    <row r="1907">
      <c r="A1907" s="2">
        <v>42318.71487268519</v>
      </c>
      <c r="B1907" s="3">
        <v>75.0</v>
      </c>
      <c r="C1907" s="3" t="s">
        <v>2209</v>
      </c>
      <c r="D1907" s="3">
        <v>87.0</v>
      </c>
      <c r="E1907" s="3" t="s">
        <v>2428</v>
      </c>
      <c r="F1907" s="3">
        <v>1.0</v>
      </c>
      <c r="G1907" s="3">
        <v>10.0</v>
      </c>
      <c r="H1907" s="3" t="s">
        <v>2211</v>
      </c>
      <c r="I1907" s="3" t="s">
        <v>2212</v>
      </c>
      <c r="J1907" s="3" t="s">
        <v>2213</v>
      </c>
      <c r="K1907" s="3" t="s">
        <v>24</v>
      </c>
      <c r="L1907" s="3">
        <v>12.0</v>
      </c>
      <c r="M1907" s="3" t="s">
        <v>30</v>
      </c>
      <c r="N1907" s="3" t="s">
        <v>2441</v>
      </c>
      <c r="O1907" s="3" t="s">
        <v>1449</v>
      </c>
      <c r="P1907" s="4">
        <v>31162.0</v>
      </c>
      <c r="Q1907" s="3" t="s">
        <v>37</v>
      </c>
      <c r="S1907" s="3" t="s">
        <v>34</v>
      </c>
    </row>
    <row r="1908">
      <c r="A1908" s="2">
        <v>42318.71487268519</v>
      </c>
      <c r="B1908" s="3">
        <v>75.0</v>
      </c>
      <c r="C1908" s="3" t="s">
        <v>2209</v>
      </c>
      <c r="D1908" s="3">
        <v>87.0</v>
      </c>
      <c r="E1908" s="3" t="s">
        <v>2428</v>
      </c>
      <c r="F1908" s="3">
        <v>1.0</v>
      </c>
      <c r="G1908" s="3">
        <v>10.0</v>
      </c>
      <c r="H1908" s="3" t="s">
        <v>2211</v>
      </c>
      <c r="I1908" s="3" t="s">
        <v>2212</v>
      </c>
      <c r="J1908" s="3" t="s">
        <v>2213</v>
      </c>
      <c r="K1908" s="3" t="s">
        <v>24</v>
      </c>
      <c r="L1908" s="3">
        <v>13.0</v>
      </c>
      <c r="M1908" s="3" t="s">
        <v>25</v>
      </c>
      <c r="N1908" s="3" t="s">
        <v>2442</v>
      </c>
      <c r="O1908" s="3" t="s">
        <v>109</v>
      </c>
      <c r="P1908" s="4">
        <v>24749.0</v>
      </c>
      <c r="Q1908" s="3" t="s">
        <v>132</v>
      </c>
      <c r="S1908" s="3" t="s">
        <v>34</v>
      </c>
    </row>
    <row r="1909">
      <c r="A1909" s="2">
        <v>42318.71487268519</v>
      </c>
      <c r="B1909" s="3">
        <v>75.0</v>
      </c>
      <c r="C1909" s="3" t="s">
        <v>2209</v>
      </c>
      <c r="D1909" s="3">
        <v>87.0</v>
      </c>
      <c r="E1909" s="3" t="s">
        <v>2428</v>
      </c>
      <c r="F1909" s="3">
        <v>1.0</v>
      </c>
      <c r="G1909" s="3">
        <v>10.0</v>
      </c>
      <c r="H1909" s="3" t="s">
        <v>2211</v>
      </c>
      <c r="I1909" s="3" t="s">
        <v>2212</v>
      </c>
      <c r="J1909" s="3" t="s">
        <v>2213</v>
      </c>
      <c r="K1909" s="3" t="s">
        <v>24</v>
      </c>
      <c r="L1909" s="3">
        <v>14.0</v>
      </c>
      <c r="M1909" s="3" t="s">
        <v>30</v>
      </c>
      <c r="N1909" s="3" t="s">
        <v>2443</v>
      </c>
      <c r="O1909" s="3" t="s">
        <v>2444</v>
      </c>
      <c r="P1909" s="4">
        <v>29815.0</v>
      </c>
      <c r="Q1909" s="3" t="s">
        <v>189</v>
      </c>
      <c r="S1909" s="3" t="s">
        <v>34</v>
      </c>
    </row>
    <row r="1910">
      <c r="A1910" s="2">
        <v>42318.71487268519</v>
      </c>
      <c r="B1910" s="3">
        <v>75.0</v>
      </c>
      <c r="C1910" s="3" t="s">
        <v>2209</v>
      </c>
      <c r="D1910" s="3">
        <v>16.0</v>
      </c>
      <c r="E1910" s="3" t="s">
        <v>2210</v>
      </c>
      <c r="F1910" s="3">
        <v>2.0</v>
      </c>
      <c r="G1910" s="3">
        <v>5.0</v>
      </c>
      <c r="H1910" s="3" t="s">
        <v>2445</v>
      </c>
      <c r="I1910" s="3" t="s">
        <v>2446</v>
      </c>
      <c r="J1910" s="3" t="s">
        <v>922</v>
      </c>
      <c r="K1910" s="3" t="s">
        <v>24</v>
      </c>
      <c r="L1910" s="3">
        <v>1.0</v>
      </c>
      <c r="M1910" s="3" t="s">
        <v>25</v>
      </c>
      <c r="N1910" s="3" t="s">
        <v>2447</v>
      </c>
      <c r="O1910" s="3" t="s">
        <v>257</v>
      </c>
      <c r="P1910" s="4">
        <v>21439.0</v>
      </c>
      <c r="Q1910" s="3" t="s">
        <v>153</v>
      </c>
      <c r="S1910" s="3" t="s">
        <v>34</v>
      </c>
    </row>
    <row r="1911">
      <c r="A1911" s="2">
        <v>42318.71487268519</v>
      </c>
      <c r="B1911" s="3">
        <v>75.0</v>
      </c>
      <c r="C1911" s="3" t="s">
        <v>2209</v>
      </c>
      <c r="D1911" s="3">
        <v>16.0</v>
      </c>
      <c r="E1911" s="3" t="s">
        <v>2210</v>
      </c>
      <c r="F1911" s="3">
        <v>2.0</v>
      </c>
      <c r="G1911" s="3">
        <v>5.0</v>
      </c>
      <c r="H1911" s="3" t="s">
        <v>2445</v>
      </c>
      <c r="I1911" s="3" t="s">
        <v>2446</v>
      </c>
      <c r="J1911" s="3" t="s">
        <v>922</v>
      </c>
      <c r="K1911" s="3" t="s">
        <v>24</v>
      </c>
      <c r="L1911" s="3">
        <v>2.0</v>
      </c>
      <c r="M1911" s="3" t="s">
        <v>30</v>
      </c>
      <c r="N1911" s="3" t="s">
        <v>2448</v>
      </c>
      <c r="O1911" s="3" t="s">
        <v>171</v>
      </c>
      <c r="P1911" s="4">
        <v>21481.0</v>
      </c>
      <c r="Q1911" s="3" t="s">
        <v>105</v>
      </c>
      <c r="R1911" s="3" t="s">
        <v>2449</v>
      </c>
      <c r="S1911" s="3" t="s">
        <v>34</v>
      </c>
    </row>
    <row r="1912">
      <c r="A1912" s="2">
        <v>42318.71487268519</v>
      </c>
      <c r="B1912" s="3">
        <v>75.0</v>
      </c>
      <c r="C1912" s="3" t="s">
        <v>2209</v>
      </c>
      <c r="D1912" s="3">
        <v>16.0</v>
      </c>
      <c r="E1912" s="3" t="s">
        <v>2210</v>
      </c>
      <c r="F1912" s="3">
        <v>2.0</v>
      </c>
      <c r="G1912" s="3">
        <v>5.0</v>
      </c>
      <c r="H1912" s="3" t="s">
        <v>2445</v>
      </c>
      <c r="I1912" s="3" t="s">
        <v>2446</v>
      </c>
      <c r="J1912" s="3" t="s">
        <v>922</v>
      </c>
      <c r="K1912" s="3" t="s">
        <v>24</v>
      </c>
      <c r="L1912" s="3">
        <v>3.0</v>
      </c>
      <c r="M1912" s="3" t="s">
        <v>25</v>
      </c>
      <c r="N1912" s="3" t="s">
        <v>2450</v>
      </c>
      <c r="O1912" s="3" t="s">
        <v>551</v>
      </c>
      <c r="P1912" s="4">
        <v>29048.0</v>
      </c>
      <c r="Q1912" s="3" t="s">
        <v>153</v>
      </c>
      <c r="S1912" s="3" t="s">
        <v>34</v>
      </c>
    </row>
    <row r="1913">
      <c r="A1913" s="2">
        <v>42318.71487268519</v>
      </c>
      <c r="B1913" s="3">
        <v>75.0</v>
      </c>
      <c r="C1913" s="3" t="s">
        <v>2209</v>
      </c>
      <c r="D1913" s="3">
        <v>16.0</v>
      </c>
      <c r="E1913" s="3" t="s">
        <v>2210</v>
      </c>
      <c r="F1913" s="3">
        <v>2.0</v>
      </c>
      <c r="G1913" s="3">
        <v>5.0</v>
      </c>
      <c r="H1913" s="3" t="s">
        <v>2445</v>
      </c>
      <c r="I1913" s="3" t="s">
        <v>2446</v>
      </c>
      <c r="J1913" s="3" t="s">
        <v>922</v>
      </c>
      <c r="K1913" s="3" t="s">
        <v>24</v>
      </c>
      <c r="L1913" s="3">
        <v>4.0</v>
      </c>
      <c r="M1913" s="3" t="s">
        <v>30</v>
      </c>
      <c r="N1913" s="3" t="s">
        <v>2451</v>
      </c>
      <c r="O1913" s="3" t="s">
        <v>487</v>
      </c>
      <c r="P1913" s="4">
        <v>18289.0</v>
      </c>
      <c r="Q1913" s="3" t="s">
        <v>49</v>
      </c>
      <c r="S1913" s="3" t="s">
        <v>29</v>
      </c>
    </row>
    <row r="1914">
      <c r="A1914" s="2">
        <v>42318.71487268519</v>
      </c>
      <c r="B1914" s="3">
        <v>75.0</v>
      </c>
      <c r="C1914" s="3" t="s">
        <v>2209</v>
      </c>
      <c r="D1914" s="3">
        <v>16.0</v>
      </c>
      <c r="E1914" s="3" t="s">
        <v>2210</v>
      </c>
      <c r="F1914" s="3">
        <v>2.0</v>
      </c>
      <c r="G1914" s="3">
        <v>5.0</v>
      </c>
      <c r="H1914" s="3" t="s">
        <v>2445</v>
      </c>
      <c r="I1914" s="3" t="s">
        <v>2446</v>
      </c>
      <c r="J1914" s="3" t="s">
        <v>922</v>
      </c>
      <c r="K1914" s="3" t="s">
        <v>24</v>
      </c>
      <c r="L1914" s="3">
        <v>5.0</v>
      </c>
      <c r="M1914" s="3" t="s">
        <v>25</v>
      </c>
      <c r="N1914" s="3" t="s">
        <v>2452</v>
      </c>
      <c r="O1914" s="3" t="s">
        <v>2453</v>
      </c>
      <c r="P1914" s="4">
        <v>22436.0</v>
      </c>
      <c r="Q1914" s="3" t="s">
        <v>153</v>
      </c>
      <c r="S1914" s="3" t="s">
        <v>34</v>
      </c>
    </row>
    <row r="1915">
      <c r="A1915" s="2">
        <v>42318.71487268519</v>
      </c>
      <c r="B1915" s="3">
        <v>75.0</v>
      </c>
      <c r="C1915" s="3" t="s">
        <v>2209</v>
      </c>
      <c r="D1915" s="3">
        <v>16.0</v>
      </c>
      <c r="E1915" s="3" t="s">
        <v>2210</v>
      </c>
      <c r="F1915" s="3">
        <v>2.0</v>
      </c>
      <c r="G1915" s="3">
        <v>5.0</v>
      </c>
      <c r="H1915" s="3" t="s">
        <v>2445</v>
      </c>
      <c r="I1915" s="3" t="s">
        <v>2446</v>
      </c>
      <c r="J1915" s="3" t="s">
        <v>922</v>
      </c>
      <c r="K1915" s="3" t="s">
        <v>24</v>
      </c>
      <c r="L1915" s="3">
        <v>6.0</v>
      </c>
      <c r="M1915" s="3" t="s">
        <v>30</v>
      </c>
      <c r="N1915" s="3" t="s">
        <v>2454</v>
      </c>
      <c r="O1915" s="3" t="s">
        <v>547</v>
      </c>
      <c r="P1915" s="4">
        <v>23128.0</v>
      </c>
      <c r="Q1915" s="3" t="s">
        <v>970</v>
      </c>
      <c r="S1915" s="3" t="s">
        <v>29</v>
      </c>
    </row>
    <row r="1916">
      <c r="A1916" s="2">
        <v>42318.71487268519</v>
      </c>
      <c r="B1916" s="3">
        <v>75.0</v>
      </c>
      <c r="C1916" s="3" t="s">
        <v>2209</v>
      </c>
      <c r="D1916" s="3">
        <v>16.0</v>
      </c>
      <c r="E1916" s="3" t="s">
        <v>2210</v>
      </c>
      <c r="F1916" s="3">
        <v>2.0</v>
      </c>
      <c r="G1916" s="3">
        <v>5.0</v>
      </c>
      <c r="H1916" s="3" t="s">
        <v>2445</v>
      </c>
      <c r="I1916" s="3" t="s">
        <v>2446</v>
      </c>
      <c r="J1916" s="3" t="s">
        <v>922</v>
      </c>
      <c r="K1916" s="3" t="s">
        <v>24</v>
      </c>
      <c r="L1916" s="3">
        <v>7.0</v>
      </c>
      <c r="M1916" s="3" t="s">
        <v>25</v>
      </c>
      <c r="N1916" s="3" t="s">
        <v>2455</v>
      </c>
      <c r="O1916" s="3" t="s">
        <v>27</v>
      </c>
      <c r="P1916" s="4">
        <v>22194.0</v>
      </c>
      <c r="Q1916" s="3" t="s">
        <v>37</v>
      </c>
      <c r="S1916" s="3" t="s">
        <v>29</v>
      </c>
    </row>
    <row r="1917">
      <c r="A1917" s="2">
        <v>42318.71487268519</v>
      </c>
      <c r="B1917" s="3">
        <v>75.0</v>
      </c>
      <c r="C1917" s="3" t="s">
        <v>2209</v>
      </c>
      <c r="D1917" s="3">
        <v>16.0</v>
      </c>
      <c r="E1917" s="3" t="s">
        <v>2210</v>
      </c>
      <c r="F1917" s="3">
        <v>2.0</v>
      </c>
      <c r="G1917" s="3">
        <v>5.0</v>
      </c>
      <c r="H1917" s="3" t="s">
        <v>2445</v>
      </c>
      <c r="I1917" s="3" t="s">
        <v>2446</v>
      </c>
      <c r="J1917" s="3" t="s">
        <v>922</v>
      </c>
      <c r="K1917" s="3" t="s">
        <v>24</v>
      </c>
      <c r="L1917" s="3">
        <v>8.0</v>
      </c>
      <c r="M1917" s="3" t="s">
        <v>30</v>
      </c>
      <c r="N1917" s="3" t="s">
        <v>2456</v>
      </c>
      <c r="O1917" s="3" t="s">
        <v>307</v>
      </c>
      <c r="P1917" s="4">
        <v>23292.0</v>
      </c>
      <c r="Q1917" s="3" t="s">
        <v>37</v>
      </c>
      <c r="S1917" s="3" t="s">
        <v>34</v>
      </c>
    </row>
    <row r="1918">
      <c r="A1918" s="2">
        <v>42318.71487268519</v>
      </c>
      <c r="B1918" s="3">
        <v>75.0</v>
      </c>
      <c r="C1918" s="3" t="s">
        <v>2209</v>
      </c>
      <c r="D1918" s="3">
        <v>16.0</v>
      </c>
      <c r="E1918" s="3" t="s">
        <v>2210</v>
      </c>
      <c r="F1918" s="3">
        <v>2.0</v>
      </c>
      <c r="G1918" s="3">
        <v>5.0</v>
      </c>
      <c r="H1918" s="3" t="s">
        <v>2445</v>
      </c>
      <c r="I1918" s="3" t="s">
        <v>2446</v>
      </c>
      <c r="J1918" s="3" t="s">
        <v>922</v>
      </c>
      <c r="K1918" s="3" t="s">
        <v>24</v>
      </c>
      <c r="L1918" s="3">
        <v>9.0</v>
      </c>
      <c r="M1918" s="3" t="s">
        <v>25</v>
      </c>
      <c r="N1918" s="3" t="s">
        <v>2457</v>
      </c>
      <c r="O1918" s="3" t="s">
        <v>91</v>
      </c>
      <c r="P1918" s="4">
        <v>18652.0</v>
      </c>
      <c r="Q1918" s="3" t="s">
        <v>43</v>
      </c>
      <c r="S1918" s="3" t="s">
        <v>34</v>
      </c>
    </row>
    <row r="1919">
      <c r="A1919" s="2">
        <v>42318.71487268519</v>
      </c>
      <c r="B1919" s="3">
        <v>75.0</v>
      </c>
      <c r="C1919" s="3" t="s">
        <v>2209</v>
      </c>
      <c r="D1919" s="3">
        <v>16.0</v>
      </c>
      <c r="E1919" s="3" t="s">
        <v>2210</v>
      </c>
      <c r="F1919" s="3">
        <v>2.0</v>
      </c>
      <c r="G1919" s="3">
        <v>5.0</v>
      </c>
      <c r="H1919" s="3" t="s">
        <v>2445</v>
      </c>
      <c r="I1919" s="3" t="s">
        <v>2446</v>
      </c>
      <c r="J1919" s="3" t="s">
        <v>922</v>
      </c>
      <c r="K1919" s="3" t="s">
        <v>24</v>
      </c>
      <c r="L1919" s="3">
        <v>10.0</v>
      </c>
      <c r="M1919" s="3" t="s">
        <v>30</v>
      </c>
      <c r="N1919" s="3" t="s">
        <v>2458</v>
      </c>
      <c r="O1919" s="3" t="s">
        <v>283</v>
      </c>
      <c r="P1919" s="4">
        <v>23974.0</v>
      </c>
      <c r="Q1919" s="3" t="s">
        <v>33</v>
      </c>
      <c r="S1919" s="3" t="s">
        <v>34</v>
      </c>
    </row>
    <row r="1920">
      <c r="A1920" s="2">
        <v>42318.71487268519</v>
      </c>
      <c r="B1920" s="3">
        <v>75.0</v>
      </c>
      <c r="C1920" s="3" t="s">
        <v>2209</v>
      </c>
      <c r="D1920" s="3">
        <v>16.0</v>
      </c>
      <c r="E1920" s="3" t="s">
        <v>2210</v>
      </c>
      <c r="F1920" s="3">
        <v>2.0</v>
      </c>
      <c r="G1920" s="3">
        <v>5.0</v>
      </c>
      <c r="H1920" s="3" t="s">
        <v>2445</v>
      </c>
      <c r="I1920" s="3" t="s">
        <v>2446</v>
      </c>
      <c r="J1920" s="3" t="s">
        <v>922</v>
      </c>
      <c r="K1920" s="3" t="s">
        <v>24</v>
      </c>
      <c r="L1920" s="3">
        <v>11.0</v>
      </c>
      <c r="M1920" s="3" t="s">
        <v>25</v>
      </c>
      <c r="N1920" s="3" t="s">
        <v>2459</v>
      </c>
      <c r="O1920" s="3" t="s">
        <v>218</v>
      </c>
      <c r="P1920" s="4">
        <v>22570.0</v>
      </c>
      <c r="Q1920" s="3" t="s">
        <v>33</v>
      </c>
      <c r="S1920" s="3" t="s">
        <v>34</v>
      </c>
    </row>
    <row r="1921">
      <c r="A1921" s="2">
        <v>42318.71487268519</v>
      </c>
      <c r="B1921" s="3">
        <v>75.0</v>
      </c>
      <c r="C1921" s="3" t="s">
        <v>2209</v>
      </c>
      <c r="D1921" s="3">
        <v>16.0</v>
      </c>
      <c r="E1921" s="3" t="s">
        <v>2210</v>
      </c>
      <c r="F1921" s="3">
        <v>2.0</v>
      </c>
      <c r="G1921" s="3">
        <v>5.0</v>
      </c>
      <c r="H1921" s="3" t="s">
        <v>2445</v>
      </c>
      <c r="I1921" s="3" t="s">
        <v>2446</v>
      </c>
      <c r="J1921" s="3" t="s">
        <v>922</v>
      </c>
      <c r="K1921" s="3" t="s">
        <v>24</v>
      </c>
      <c r="L1921" s="3">
        <v>12.0</v>
      </c>
      <c r="M1921" s="3" t="s">
        <v>30</v>
      </c>
      <c r="N1921" s="3" t="s">
        <v>2460</v>
      </c>
      <c r="O1921" s="3" t="s">
        <v>431</v>
      </c>
      <c r="P1921" s="4">
        <v>21184.0</v>
      </c>
      <c r="Q1921" s="3" t="s">
        <v>216</v>
      </c>
      <c r="S1921" s="3" t="s">
        <v>34</v>
      </c>
    </row>
    <row r="1922">
      <c r="A1922" s="2">
        <v>42318.71487268519</v>
      </c>
      <c r="B1922" s="3">
        <v>75.0</v>
      </c>
      <c r="C1922" s="3" t="s">
        <v>2209</v>
      </c>
      <c r="D1922" s="3">
        <v>16.0</v>
      </c>
      <c r="E1922" s="3" t="s">
        <v>2210</v>
      </c>
      <c r="F1922" s="3">
        <v>2.0</v>
      </c>
      <c r="G1922" s="3">
        <v>5.0</v>
      </c>
      <c r="H1922" s="3" t="s">
        <v>2445</v>
      </c>
      <c r="I1922" s="3" t="s">
        <v>2446</v>
      </c>
      <c r="J1922" s="3" t="s">
        <v>922</v>
      </c>
      <c r="K1922" s="3" t="s">
        <v>24</v>
      </c>
      <c r="L1922" s="3">
        <v>13.0</v>
      </c>
      <c r="M1922" s="3" t="s">
        <v>25</v>
      </c>
      <c r="N1922" s="3" t="s">
        <v>2461</v>
      </c>
      <c r="O1922" s="3" t="s">
        <v>319</v>
      </c>
      <c r="P1922" s="4">
        <v>27879.0</v>
      </c>
      <c r="Q1922" s="3" t="s">
        <v>75</v>
      </c>
      <c r="S1922" s="3" t="s">
        <v>34</v>
      </c>
    </row>
    <row r="1923">
      <c r="A1923" s="2">
        <v>42318.71487268519</v>
      </c>
      <c r="B1923" s="3">
        <v>75.0</v>
      </c>
      <c r="C1923" s="3" t="s">
        <v>2209</v>
      </c>
      <c r="D1923" s="3">
        <v>17.0</v>
      </c>
      <c r="E1923" s="3" t="s">
        <v>2230</v>
      </c>
      <c r="F1923" s="3">
        <v>2.0</v>
      </c>
      <c r="G1923" s="3">
        <v>5.0</v>
      </c>
      <c r="H1923" s="3" t="s">
        <v>2445</v>
      </c>
      <c r="I1923" s="3" t="s">
        <v>2446</v>
      </c>
      <c r="J1923" s="3" t="s">
        <v>922</v>
      </c>
      <c r="K1923" s="3" t="s">
        <v>24</v>
      </c>
      <c r="L1923" s="3">
        <v>1.0</v>
      </c>
      <c r="M1923" s="3" t="s">
        <v>25</v>
      </c>
      <c r="N1923" s="3" t="s">
        <v>1824</v>
      </c>
      <c r="O1923" s="3" t="s">
        <v>127</v>
      </c>
      <c r="P1923" s="4">
        <v>22957.0</v>
      </c>
      <c r="Q1923" s="3" t="s">
        <v>149</v>
      </c>
      <c r="S1923" s="3" t="s">
        <v>34</v>
      </c>
    </row>
    <row r="1924">
      <c r="A1924" s="2">
        <v>42318.71487268519</v>
      </c>
      <c r="B1924" s="3">
        <v>75.0</v>
      </c>
      <c r="C1924" s="3" t="s">
        <v>2209</v>
      </c>
      <c r="D1924" s="3">
        <v>17.0</v>
      </c>
      <c r="E1924" s="3" t="s">
        <v>2230</v>
      </c>
      <c r="F1924" s="3">
        <v>2.0</v>
      </c>
      <c r="G1924" s="3">
        <v>5.0</v>
      </c>
      <c r="H1924" s="3" t="s">
        <v>2445</v>
      </c>
      <c r="I1924" s="3" t="s">
        <v>2446</v>
      </c>
      <c r="J1924" s="3" t="s">
        <v>922</v>
      </c>
      <c r="K1924" s="3" t="s">
        <v>24</v>
      </c>
      <c r="L1924" s="3">
        <v>2.0</v>
      </c>
      <c r="M1924" s="3" t="s">
        <v>30</v>
      </c>
      <c r="N1924" s="3" t="s">
        <v>2462</v>
      </c>
      <c r="O1924" s="3" t="s">
        <v>135</v>
      </c>
      <c r="P1924" s="4">
        <v>23666.0</v>
      </c>
      <c r="Q1924" s="3" t="s">
        <v>352</v>
      </c>
      <c r="S1924" s="3" t="s">
        <v>29</v>
      </c>
    </row>
    <row r="1925">
      <c r="A1925" s="2">
        <v>42318.71487268519</v>
      </c>
      <c r="B1925" s="3">
        <v>75.0</v>
      </c>
      <c r="C1925" s="3" t="s">
        <v>2209</v>
      </c>
      <c r="D1925" s="3">
        <v>17.0</v>
      </c>
      <c r="E1925" s="3" t="s">
        <v>2230</v>
      </c>
      <c r="F1925" s="3">
        <v>2.0</v>
      </c>
      <c r="G1925" s="3">
        <v>5.0</v>
      </c>
      <c r="H1925" s="3" t="s">
        <v>2445</v>
      </c>
      <c r="I1925" s="3" t="s">
        <v>2446</v>
      </c>
      <c r="J1925" s="3" t="s">
        <v>922</v>
      </c>
      <c r="K1925" s="3" t="s">
        <v>24</v>
      </c>
      <c r="L1925" s="3">
        <v>3.0</v>
      </c>
      <c r="M1925" s="3" t="s">
        <v>25</v>
      </c>
      <c r="N1925" s="3" t="s">
        <v>2463</v>
      </c>
      <c r="O1925" s="3" t="s">
        <v>1102</v>
      </c>
      <c r="P1925" s="4">
        <v>18109.0</v>
      </c>
      <c r="Q1925" s="3" t="s">
        <v>145</v>
      </c>
      <c r="S1925" s="3" t="s">
        <v>29</v>
      </c>
    </row>
    <row r="1926">
      <c r="A1926" s="2">
        <v>42318.71487268519</v>
      </c>
      <c r="B1926" s="3">
        <v>75.0</v>
      </c>
      <c r="C1926" s="3" t="s">
        <v>2209</v>
      </c>
      <c r="D1926" s="3">
        <v>17.0</v>
      </c>
      <c r="E1926" s="3" t="s">
        <v>2230</v>
      </c>
      <c r="F1926" s="3">
        <v>2.0</v>
      </c>
      <c r="G1926" s="3">
        <v>5.0</v>
      </c>
      <c r="H1926" s="3" t="s">
        <v>2445</v>
      </c>
      <c r="I1926" s="3" t="s">
        <v>2446</v>
      </c>
      <c r="J1926" s="3" t="s">
        <v>922</v>
      </c>
      <c r="K1926" s="3" t="s">
        <v>24</v>
      </c>
      <c r="L1926" s="3">
        <v>4.0</v>
      </c>
      <c r="M1926" s="3" t="s">
        <v>30</v>
      </c>
      <c r="N1926" s="3" t="s">
        <v>2464</v>
      </c>
      <c r="O1926" s="3" t="s">
        <v>1116</v>
      </c>
      <c r="P1926" s="4">
        <v>28978.0</v>
      </c>
      <c r="Q1926" s="3" t="s">
        <v>1955</v>
      </c>
      <c r="S1926" s="3" t="s">
        <v>34</v>
      </c>
    </row>
    <row r="1927">
      <c r="A1927" s="2">
        <v>42318.71487268519</v>
      </c>
      <c r="B1927" s="3">
        <v>75.0</v>
      </c>
      <c r="C1927" s="3" t="s">
        <v>2209</v>
      </c>
      <c r="D1927" s="3">
        <v>17.0</v>
      </c>
      <c r="E1927" s="3" t="s">
        <v>2230</v>
      </c>
      <c r="F1927" s="3">
        <v>2.0</v>
      </c>
      <c r="G1927" s="3">
        <v>5.0</v>
      </c>
      <c r="H1927" s="3" t="s">
        <v>2445</v>
      </c>
      <c r="I1927" s="3" t="s">
        <v>2446</v>
      </c>
      <c r="J1927" s="3" t="s">
        <v>922</v>
      </c>
      <c r="K1927" s="3" t="s">
        <v>24</v>
      </c>
      <c r="L1927" s="3">
        <v>5.0</v>
      </c>
      <c r="M1927" s="3" t="s">
        <v>25</v>
      </c>
      <c r="N1927" s="3" t="s">
        <v>2465</v>
      </c>
      <c r="O1927" s="3" t="s">
        <v>315</v>
      </c>
      <c r="P1927" s="4">
        <v>24569.0</v>
      </c>
      <c r="Q1927" s="3" t="s">
        <v>33</v>
      </c>
      <c r="S1927" s="3" t="s">
        <v>29</v>
      </c>
    </row>
    <row r="1928">
      <c r="A1928" s="2">
        <v>42318.71487268519</v>
      </c>
      <c r="B1928" s="3">
        <v>75.0</v>
      </c>
      <c r="C1928" s="3" t="s">
        <v>2209</v>
      </c>
      <c r="D1928" s="3">
        <v>17.0</v>
      </c>
      <c r="E1928" s="3" t="s">
        <v>2230</v>
      </c>
      <c r="F1928" s="3">
        <v>2.0</v>
      </c>
      <c r="G1928" s="3">
        <v>5.0</v>
      </c>
      <c r="H1928" s="3" t="s">
        <v>2445</v>
      </c>
      <c r="I1928" s="3" t="s">
        <v>2446</v>
      </c>
      <c r="J1928" s="3" t="s">
        <v>922</v>
      </c>
      <c r="K1928" s="3" t="s">
        <v>24</v>
      </c>
      <c r="L1928" s="3">
        <v>6.0</v>
      </c>
      <c r="M1928" s="3" t="s">
        <v>30</v>
      </c>
      <c r="N1928" s="3" t="s">
        <v>2466</v>
      </c>
      <c r="O1928" s="3" t="s">
        <v>307</v>
      </c>
      <c r="P1928" s="4">
        <v>20984.0</v>
      </c>
      <c r="Q1928" s="3" t="s">
        <v>205</v>
      </c>
      <c r="S1928" s="3" t="s">
        <v>29</v>
      </c>
    </row>
    <row r="1929">
      <c r="A1929" s="2">
        <v>42318.71487268519</v>
      </c>
      <c r="B1929" s="3">
        <v>75.0</v>
      </c>
      <c r="C1929" s="3" t="s">
        <v>2209</v>
      </c>
      <c r="D1929" s="3">
        <v>17.0</v>
      </c>
      <c r="E1929" s="3" t="s">
        <v>2230</v>
      </c>
      <c r="F1929" s="3">
        <v>2.0</v>
      </c>
      <c r="G1929" s="3">
        <v>5.0</v>
      </c>
      <c r="H1929" s="3" t="s">
        <v>2445</v>
      </c>
      <c r="I1929" s="3" t="s">
        <v>2446</v>
      </c>
      <c r="J1929" s="3" t="s">
        <v>922</v>
      </c>
      <c r="K1929" s="3" t="s">
        <v>24</v>
      </c>
      <c r="L1929" s="3">
        <v>7.0</v>
      </c>
      <c r="M1929" s="3" t="s">
        <v>25</v>
      </c>
      <c r="N1929" s="3" t="s">
        <v>2467</v>
      </c>
      <c r="O1929" s="3" t="s">
        <v>2468</v>
      </c>
      <c r="P1929" s="4">
        <v>29835.0</v>
      </c>
      <c r="Q1929" s="3" t="s">
        <v>37</v>
      </c>
      <c r="S1929" s="3" t="s">
        <v>34</v>
      </c>
    </row>
    <row r="1930">
      <c r="A1930" s="2">
        <v>42318.71487268519</v>
      </c>
      <c r="B1930" s="3">
        <v>75.0</v>
      </c>
      <c r="C1930" s="3" t="s">
        <v>2209</v>
      </c>
      <c r="D1930" s="3">
        <v>17.0</v>
      </c>
      <c r="E1930" s="3" t="s">
        <v>2230</v>
      </c>
      <c r="F1930" s="3">
        <v>2.0</v>
      </c>
      <c r="G1930" s="3">
        <v>5.0</v>
      </c>
      <c r="H1930" s="3" t="s">
        <v>2445</v>
      </c>
      <c r="I1930" s="3" t="s">
        <v>2446</v>
      </c>
      <c r="J1930" s="3" t="s">
        <v>922</v>
      </c>
      <c r="K1930" s="3" t="s">
        <v>24</v>
      </c>
      <c r="L1930" s="3">
        <v>8.0</v>
      </c>
      <c r="M1930" s="3" t="s">
        <v>30</v>
      </c>
      <c r="N1930" s="3" t="s">
        <v>2469</v>
      </c>
      <c r="O1930" s="3" t="s">
        <v>2470</v>
      </c>
      <c r="P1930" s="4">
        <v>27567.0</v>
      </c>
      <c r="Q1930" s="3" t="s">
        <v>191</v>
      </c>
      <c r="S1930" s="3" t="s">
        <v>34</v>
      </c>
    </row>
    <row r="1931">
      <c r="A1931" s="2">
        <v>42318.71487268519</v>
      </c>
      <c r="B1931" s="3">
        <v>75.0</v>
      </c>
      <c r="C1931" s="3" t="s">
        <v>2209</v>
      </c>
      <c r="D1931" s="3">
        <v>17.0</v>
      </c>
      <c r="E1931" s="3" t="s">
        <v>2230</v>
      </c>
      <c r="F1931" s="3">
        <v>2.0</v>
      </c>
      <c r="G1931" s="3">
        <v>5.0</v>
      </c>
      <c r="H1931" s="3" t="s">
        <v>2445</v>
      </c>
      <c r="I1931" s="3" t="s">
        <v>2446</v>
      </c>
      <c r="J1931" s="3" t="s">
        <v>922</v>
      </c>
      <c r="K1931" s="3" t="s">
        <v>24</v>
      </c>
      <c r="L1931" s="3">
        <v>9.0</v>
      </c>
      <c r="M1931" s="3" t="s">
        <v>25</v>
      </c>
      <c r="N1931" s="3" t="s">
        <v>2471</v>
      </c>
      <c r="O1931" s="3" t="s">
        <v>1819</v>
      </c>
      <c r="P1931" s="4">
        <v>18793.0</v>
      </c>
      <c r="Q1931" s="3" t="s">
        <v>110</v>
      </c>
      <c r="S1931" s="3" t="s">
        <v>34</v>
      </c>
    </row>
    <row r="1932">
      <c r="A1932" s="2">
        <v>42318.71487268519</v>
      </c>
      <c r="B1932" s="3">
        <v>75.0</v>
      </c>
      <c r="C1932" s="3" t="s">
        <v>2209</v>
      </c>
      <c r="D1932" s="3">
        <v>17.0</v>
      </c>
      <c r="E1932" s="3" t="s">
        <v>2230</v>
      </c>
      <c r="F1932" s="3">
        <v>2.0</v>
      </c>
      <c r="G1932" s="3">
        <v>5.0</v>
      </c>
      <c r="H1932" s="3" t="s">
        <v>2445</v>
      </c>
      <c r="I1932" s="3" t="s">
        <v>2446</v>
      </c>
      <c r="J1932" s="3" t="s">
        <v>922</v>
      </c>
      <c r="K1932" s="3" t="s">
        <v>24</v>
      </c>
      <c r="L1932" s="3">
        <v>10.0</v>
      </c>
      <c r="M1932" s="3" t="s">
        <v>30</v>
      </c>
      <c r="N1932" s="3" t="s">
        <v>2472</v>
      </c>
      <c r="O1932" s="3" t="s">
        <v>1547</v>
      </c>
      <c r="P1932" s="4">
        <v>26391.0</v>
      </c>
      <c r="Q1932" s="3" t="s">
        <v>33</v>
      </c>
      <c r="S1932" s="3" t="s">
        <v>34</v>
      </c>
    </row>
    <row r="1933">
      <c r="A1933" s="2">
        <v>42318.71487268519</v>
      </c>
      <c r="B1933" s="3">
        <v>75.0</v>
      </c>
      <c r="C1933" s="3" t="s">
        <v>2209</v>
      </c>
      <c r="D1933" s="3">
        <v>17.0</v>
      </c>
      <c r="E1933" s="3" t="s">
        <v>2230</v>
      </c>
      <c r="F1933" s="3">
        <v>2.0</v>
      </c>
      <c r="G1933" s="3">
        <v>5.0</v>
      </c>
      <c r="H1933" s="3" t="s">
        <v>2445</v>
      </c>
      <c r="I1933" s="3" t="s">
        <v>2446</v>
      </c>
      <c r="J1933" s="3" t="s">
        <v>922</v>
      </c>
      <c r="K1933" s="3" t="s">
        <v>24</v>
      </c>
      <c r="L1933" s="3">
        <v>11.0</v>
      </c>
      <c r="M1933" s="3" t="s">
        <v>25</v>
      </c>
      <c r="N1933" s="3" t="s">
        <v>2473</v>
      </c>
      <c r="O1933" s="3" t="s">
        <v>2474</v>
      </c>
      <c r="P1933" s="4">
        <v>17250.0</v>
      </c>
      <c r="Q1933" s="3" t="s">
        <v>86</v>
      </c>
      <c r="S1933" s="3" t="s">
        <v>34</v>
      </c>
    </row>
    <row r="1934">
      <c r="A1934" s="2">
        <v>42318.71487268519</v>
      </c>
      <c r="B1934" s="3">
        <v>75.0</v>
      </c>
      <c r="C1934" s="3" t="s">
        <v>2209</v>
      </c>
      <c r="D1934" s="3">
        <v>17.0</v>
      </c>
      <c r="E1934" s="3" t="s">
        <v>2230</v>
      </c>
      <c r="F1934" s="3">
        <v>2.0</v>
      </c>
      <c r="G1934" s="3">
        <v>5.0</v>
      </c>
      <c r="H1934" s="3" t="s">
        <v>2445</v>
      </c>
      <c r="I1934" s="3" t="s">
        <v>2446</v>
      </c>
      <c r="J1934" s="3" t="s">
        <v>922</v>
      </c>
      <c r="K1934" s="3" t="s">
        <v>24</v>
      </c>
      <c r="L1934" s="3">
        <v>12.0</v>
      </c>
      <c r="M1934" s="3" t="s">
        <v>30</v>
      </c>
      <c r="N1934" s="3" t="s">
        <v>2475</v>
      </c>
      <c r="O1934" s="3" t="s">
        <v>299</v>
      </c>
      <c r="P1934" s="4">
        <v>25988.0</v>
      </c>
      <c r="Q1934" s="3" t="s">
        <v>153</v>
      </c>
      <c r="S1934" s="3" t="s">
        <v>34</v>
      </c>
    </row>
    <row r="1935">
      <c r="A1935" s="2">
        <v>42318.71487268519</v>
      </c>
      <c r="B1935" s="3">
        <v>75.0</v>
      </c>
      <c r="C1935" s="3" t="s">
        <v>2209</v>
      </c>
      <c r="D1935" s="3">
        <v>17.0</v>
      </c>
      <c r="E1935" s="3" t="s">
        <v>2230</v>
      </c>
      <c r="F1935" s="3">
        <v>2.0</v>
      </c>
      <c r="G1935" s="3">
        <v>5.0</v>
      </c>
      <c r="H1935" s="3" t="s">
        <v>2445</v>
      </c>
      <c r="I1935" s="3" t="s">
        <v>2446</v>
      </c>
      <c r="J1935" s="3" t="s">
        <v>922</v>
      </c>
      <c r="K1935" s="3" t="s">
        <v>24</v>
      </c>
      <c r="L1935" s="3">
        <v>13.0</v>
      </c>
      <c r="M1935" s="3" t="s">
        <v>25</v>
      </c>
      <c r="N1935" s="3" t="s">
        <v>2476</v>
      </c>
      <c r="O1935" s="3" t="s">
        <v>119</v>
      </c>
      <c r="P1935" s="4">
        <v>22353.0</v>
      </c>
      <c r="Q1935" s="3" t="s">
        <v>115</v>
      </c>
      <c r="S1935" s="3" t="s">
        <v>34</v>
      </c>
    </row>
    <row r="1936">
      <c r="A1936" s="2">
        <v>42318.71487268519</v>
      </c>
      <c r="B1936" s="3">
        <v>75.0</v>
      </c>
      <c r="C1936" s="3" t="s">
        <v>2209</v>
      </c>
      <c r="D1936" s="3">
        <v>17.0</v>
      </c>
      <c r="E1936" s="3" t="s">
        <v>2230</v>
      </c>
      <c r="F1936" s="3">
        <v>2.0</v>
      </c>
      <c r="G1936" s="3">
        <v>5.0</v>
      </c>
      <c r="H1936" s="3" t="s">
        <v>2445</v>
      </c>
      <c r="I1936" s="3" t="s">
        <v>2446</v>
      </c>
      <c r="J1936" s="3" t="s">
        <v>922</v>
      </c>
      <c r="K1936" s="3" t="s">
        <v>24</v>
      </c>
      <c r="L1936" s="3">
        <v>14.0</v>
      </c>
      <c r="M1936" s="3" t="s">
        <v>30</v>
      </c>
      <c r="N1936" s="3" t="s">
        <v>2477</v>
      </c>
      <c r="O1936" s="3" t="s">
        <v>342</v>
      </c>
      <c r="P1936" s="4">
        <v>23221.0</v>
      </c>
      <c r="Q1936" s="3" t="s">
        <v>86</v>
      </c>
      <c r="S1936" s="3" t="s">
        <v>34</v>
      </c>
    </row>
    <row r="1937">
      <c r="A1937" s="2">
        <v>42318.71487268519</v>
      </c>
      <c r="B1937" s="3">
        <v>75.0</v>
      </c>
      <c r="C1937" s="3" t="s">
        <v>2209</v>
      </c>
      <c r="D1937" s="3">
        <v>17.0</v>
      </c>
      <c r="E1937" s="3" t="s">
        <v>2230</v>
      </c>
      <c r="F1937" s="3">
        <v>2.0</v>
      </c>
      <c r="G1937" s="3">
        <v>5.0</v>
      </c>
      <c r="H1937" s="3" t="s">
        <v>2445</v>
      </c>
      <c r="I1937" s="3" t="s">
        <v>2446</v>
      </c>
      <c r="J1937" s="3" t="s">
        <v>922</v>
      </c>
      <c r="K1937" s="3" t="s">
        <v>24</v>
      </c>
      <c r="L1937" s="3">
        <v>15.0</v>
      </c>
      <c r="M1937" s="3" t="s">
        <v>25</v>
      </c>
      <c r="N1937" s="3" t="s">
        <v>2478</v>
      </c>
      <c r="O1937" s="3" t="s">
        <v>384</v>
      </c>
      <c r="P1937" s="4">
        <v>29162.0</v>
      </c>
      <c r="Q1937" s="3" t="s">
        <v>153</v>
      </c>
      <c r="S1937" s="3" t="s">
        <v>34</v>
      </c>
    </row>
    <row r="1938">
      <c r="A1938" s="2">
        <v>42318.71487268519</v>
      </c>
      <c r="B1938" s="3">
        <v>75.0</v>
      </c>
      <c r="C1938" s="3" t="s">
        <v>2209</v>
      </c>
      <c r="D1938" s="3">
        <v>17.0</v>
      </c>
      <c r="E1938" s="3" t="s">
        <v>2230</v>
      </c>
      <c r="F1938" s="3">
        <v>2.0</v>
      </c>
      <c r="G1938" s="3">
        <v>5.0</v>
      </c>
      <c r="H1938" s="3" t="s">
        <v>2445</v>
      </c>
      <c r="I1938" s="3" t="s">
        <v>2446</v>
      </c>
      <c r="J1938" s="3" t="s">
        <v>922</v>
      </c>
      <c r="K1938" s="3" t="s">
        <v>24</v>
      </c>
      <c r="L1938" s="3">
        <v>16.0</v>
      </c>
      <c r="M1938" s="3" t="s">
        <v>30</v>
      </c>
      <c r="N1938" s="3" t="s">
        <v>2479</v>
      </c>
      <c r="O1938" s="3" t="s">
        <v>45</v>
      </c>
      <c r="P1938" s="4">
        <v>22413.0</v>
      </c>
      <c r="Q1938" s="3" t="s">
        <v>75</v>
      </c>
      <c r="S1938" s="3" t="s">
        <v>29</v>
      </c>
    </row>
    <row r="1939">
      <c r="A1939" s="2">
        <v>42318.71487268519</v>
      </c>
      <c r="B1939" s="3">
        <v>75.0</v>
      </c>
      <c r="C1939" s="3" t="s">
        <v>2209</v>
      </c>
      <c r="D1939" s="3">
        <v>17.0</v>
      </c>
      <c r="E1939" s="3" t="s">
        <v>2230</v>
      </c>
      <c r="F1939" s="3">
        <v>2.0</v>
      </c>
      <c r="G1939" s="3">
        <v>5.0</v>
      </c>
      <c r="H1939" s="3" t="s">
        <v>2445</v>
      </c>
      <c r="I1939" s="3" t="s">
        <v>2446</v>
      </c>
      <c r="J1939" s="3" t="s">
        <v>922</v>
      </c>
      <c r="K1939" s="3" t="s">
        <v>24</v>
      </c>
      <c r="L1939" s="3">
        <v>17.0</v>
      </c>
      <c r="M1939" s="3" t="s">
        <v>25</v>
      </c>
      <c r="N1939" s="3" t="s">
        <v>2480</v>
      </c>
      <c r="O1939" s="3" t="s">
        <v>477</v>
      </c>
      <c r="P1939" s="4">
        <v>28908.0</v>
      </c>
      <c r="Q1939" s="3" t="s">
        <v>110</v>
      </c>
      <c r="S1939" s="3" t="s">
        <v>34</v>
      </c>
    </row>
    <row r="1940">
      <c r="A1940" s="2">
        <v>42318.71487268519</v>
      </c>
      <c r="B1940" s="3">
        <v>75.0</v>
      </c>
      <c r="C1940" s="3" t="s">
        <v>2209</v>
      </c>
      <c r="D1940" s="3">
        <v>17.0</v>
      </c>
      <c r="E1940" s="3" t="s">
        <v>2230</v>
      </c>
      <c r="F1940" s="3">
        <v>2.0</v>
      </c>
      <c r="G1940" s="3">
        <v>5.0</v>
      </c>
      <c r="H1940" s="3" t="s">
        <v>2445</v>
      </c>
      <c r="I1940" s="3" t="s">
        <v>2446</v>
      </c>
      <c r="J1940" s="3" t="s">
        <v>922</v>
      </c>
      <c r="K1940" s="3" t="s">
        <v>24</v>
      </c>
      <c r="L1940" s="3">
        <v>18.0</v>
      </c>
      <c r="M1940" s="3" t="s">
        <v>30</v>
      </c>
      <c r="N1940" s="3" t="s">
        <v>2481</v>
      </c>
      <c r="O1940" s="3" t="s">
        <v>2482</v>
      </c>
      <c r="P1940" s="4">
        <v>28447.0</v>
      </c>
      <c r="Q1940" s="3" t="s">
        <v>132</v>
      </c>
      <c r="S1940" s="3" t="s">
        <v>34</v>
      </c>
    </row>
    <row r="1941">
      <c r="A1941" s="2">
        <v>42318.71487268519</v>
      </c>
      <c r="B1941" s="3">
        <v>75.0</v>
      </c>
      <c r="C1941" s="3" t="s">
        <v>2209</v>
      </c>
      <c r="D1941" s="3">
        <v>17.0</v>
      </c>
      <c r="E1941" s="3" t="s">
        <v>2230</v>
      </c>
      <c r="F1941" s="3">
        <v>2.0</v>
      </c>
      <c r="G1941" s="3">
        <v>5.0</v>
      </c>
      <c r="H1941" s="3" t="s">
        <v>2445</v>
      </c>
      <c r="I1941" s="3" t="s">
        <v>2446</v>
      </c>
      <c r="J1941" s="3" t="s">
        <v>922</v>
      </c>
      <c r="K1941" s="3" t="s">
        <v>24</v>
      </c>
      <c r="L1941" s="3">
        <v>19.0</v>
      </c>
      <c r="M1941" s="3" t="s">
        <v>25</v>
      </c>
      <c r="N1941" s="3" t="s">
        <v>2483</v>
      </c>
      <c r="O1941" s="3" t="s">
        <v>100</v>
      </c>
      <c r="P1941" s="4">
        <v>22927.0</v>
      </c>
      <c r="Q1941" s="3" t="s">
        <v>37</v>
      </c>
      <c r="S1941" s="3" t="s">
        <v>34</v>
      </c>
    </row>
    <row r="1942">
      <c r="A1942" s="2">
        <v>42318.71487268519</v>
      </c>
      <c r="B1942" s="3">
        <v>75.0</v>
      </c>
      <c r="C1942" s="3" t="s">
        <v>2209</v>
      </c>
      <c r="D1942" s="3">
        <v>17.0</v>
      </c>
      <c r="E1942" s="3" t="s">
        <v>2230</v>
      </c>
      <c r="F1942" s="3">
        <v>2.0</v>
      </c>
      <c r="G1942" s="3">
        <v>5.0</v>
      </c>
      <c r="H1942" s="3" t="s">
        <v>2445</v>
      </c>
      <c r="I1942" s="3" t="s">
        <v>2446</v>
      </c>
      <c r="J1942" s="3" t="s">
        <v>922</v>
      </c>
      <c r="K1942" s="3" t="s">
        <v>24</v>
      </c>
      <c r="L1942" s="3">
        <v>20.0</v>
      </c>
      <c r="M1942" s="3" t="s">
        <v>30</v>
      </c>
      <c r="N1942" s="3" t="s">
        <v>2484</v>
      </c>
      <c r="O1942" s="3" t="s">
        <v>487</v>
      </c>
      <c r="P1942" s="4">
        <v>25203.0</v>
      </c>
      <c r="Q1942" s="3" t="s">
        <v>28</v>
      </c>
      <c r="S1942" s="3" t="s">
        <v>34</v>
      </c>
    </row>
    <row r="1943">
      <c r="A1943" s="2">
        <v>42318.71487268519</v>
      </c>
      <c r="B1943" s="3">
        <v>75.0</v>
      </c>
      <c r="C1943" s="3" t="s">
        <v>2209</v>
      </c>
      <c r="D1943" s="3">
        <v>17.0</v>
      </c>
      <c r="E1943" s="3" t="s">
        <v>2230</v>
      </c>
      <c r="F1943" s="3">
        <v>2.0</v>
      </c>
      <c r="G1943" s="3">
        <v>5.0</v>
      </c>
      <c r="H1943" s="3" t="s">
        <v>2445</v>
      </c>
      <c r="I1943" s="3" t="s">
        <v>2446</v>
      </c>
      <c r="J1943" s="3" t="s">
        <v>922</v>
      </c>
      <c r="K1943" s="3" t="s">
        <v>24</v>
      </c>
      <c r="L1943" s="3">
        <v>21.0</v>
      </c>
      <c r="M1943" s="3" t="s">
        <v>25</v>
      </c>
      <c r="N1943" s="3" t="s">
        <v>2485</v>
      </c>
      <c r="O1943" s="3" t="s">
        <v>2486</v>
      </c>
      <c r="P1943" s="4">
        <v>34898.0</v>
      </c>
      <c r="Q1943" s="3" t="s">
        <v>191</v>
      </c>
      <c r="S1943" s="3" t="s">
        <v>34</v>
      </c>
    </row>
    <row r="1944">
      <c r="A1944" s="2">
        <v>42318.71487268519</v>
      </c>
      <c r="B1944" s="3">
        <v>75.0</v>
      </c>
      <c r="C1944" s="3" t="s">
        <v>2209</v>
      </c>
      <c r="D1944" s="3">
        <v>17.0</v>
      </c>
      <c r="E1944" s="3" t="s">
        <v>2230</v>
      </c>
      <c r="F1944" s="3">
        <v>2.0</v>
      </c>
      <c r="G1944" s="3">
        <v>5.0</v>
      </c>
      <c r="H1944" s="3" t="s">
        <v>2445</v>
      </c>
      <c r="I1944" s="3" t="s">
        <v>2446</v>
      </c>
      <c r="J1944" s="3" t="s">
        <v>922</v>
      </c>
      <c r="K1944" s="3" t="s">
        <v>24</v>
      </c>
      <c r="L1944" s="3">
        <v>22.0</v>
      </c>
      <c r="M1944" s="3" t="s">
        <v>30</v>
      </c>
      <c r="N1944" s="3" t="s">
        <v>2487</v>
      </c>
      <c r="O1944" s="3" t="s">
        <v>1261</v>
      </c>
      <c r="P1944" s="4">
        <v>18489.0</v>
      </c>
      <c r="Q1944" s="3" t="s">
        <v>49</v>
      </c>
      <c r="S1944" s="3" t="s">
        <v>34</v>
      </c>
    </row>
    <row r="1945">
      <c r="A1945" s="2">
        <v>42318.71487268519</v>
      </c>
      <c r="B1945" s="3">
        <v>75.0</v>
      </c>
      <c r="C1945" s="3" t="s">
        <v>2209</v>
      </c>
      <c r="D1945" s="3">
        <v>19.0</v>
      </c>
      <c r="E1945" s="3" t="s">
        <v>2251</v>
      </c>
      <c r="F1945" s="3">
        <v>2.0</v>
      </c>
      <c r="G1945" s="3">
        <v>5.0</v>
      </c>
      <c r="H1945" s="3" t="s">
        <v>2445</v>
      </c>
      <c r="I1945" s="3" t="s">
        <v>2446</v>
      </c>
      <c r="J1945" s="3" t="s">
        <v>922</v>
      </c>
      <c r="K1945" s="3" t="s">
        <v>24</v>
      </c>
      <c r="L1945" s="3">
        <v>1.0</v>
      </c>
      <c r="M1945" s="3" t="s">
        <v>25</v>
      </c>
      <c r="N1945" s="3" t="s">
        <v>2488</v>
      </c>
      <c r="O1945" s="3" t="s">
        <v>218</v>
      </c>
      <c r="P1945" s="4">
        <v>21016.0</v>
      </c>
      <c r="Q1945" s="3" t="s">
        <v>205</v>
      </c>
      <c r="R1945" s="3" t="s">
        <v>1030</v>
      </c>
      <c r="S1945" s="3" t="s">
        <v>34</v>
      </c>
    </row>
    <row r="1946">
      <c r="A1946" s="2">
        <v>42318.71487268519</v>
      </c>
      <c r="B1946" s="3">
        <v>75.0</v>
      </c>
      <c r="C1946" s="3" t="s">
        <v>2209</v>
      </c>
      <c r="D1946" s="3">
        <v>19.0</v>
      </c>
      <c r="E1946" s="3" t="s">
        <v>2251</v>
      </c>
      <c r="F1946" s="3">
        <v>2.0</v>
      </c>
      <c r="G1946" s="3">
        <v>5.0</v>
      </c>
      <c r="H1946" s="3" t="s">
        <v>2445</v>
      </c>
      <c r="I1946" s="3" t="s">
        <v>2446</v>
      </c>
      <c r="J1946" s="3" t="s">
        <v>922</v>
      </c>
      <c r="K1946" s="3" t="s">
        <v>24</v>
      </c>
      <c r="L1946" s="3">
        <v>2.0</v>
      </c>
      <c r="M1946" s="3" t="s">
        <v>30</v>
      </c>
      <c r="N1946" s="3" t="s">
        <v>2489</v>
      </c>
      <c r="O1946" s="3" t="s">
        <v>283</v>
      </c>
      <c r="P1946" s="4">
        <v>25489.0</v>
      </c>
      <c r="Q1946" s="3" t="s">
        <v>189</v>
      </c>
      <c r="S1946" s="3" t="s">
        <v>29</v>
      </c>
    </row>
    <row r="1947">
      <c r="A1947" s="2">
        <v>42318.71487268519</v>
      </c>
      <c r="B1947" s="3">
        <v>75.0</v>
      </c>
      <c r="C1947" s="3" t="s">
        <v>2209</v>
      </c>
      <c r="D1947" s="3">
        <v>19.0</v>
      </c>
      <c r="E1947" s="3" t="s">
        <v>2251</v>
      </c>
      <c r="F1947" s="3">
        <v>2.0</v>
      </c>
      <c r="G1947" s="3">
        <v>5.0</v>
      </c>
      <c r="H1947" s="3" t="s">
        <v>2445</v>
      </c>
      <c r="I1947" s="3" t="s">
        <v>2446</v>
      </c>
      <c r="J1947" s="3" t="s">
        <v>922</v>
      </c>
      <c r="K1947" s="3" t="s">
        <v>24</v>
      </c>
      <c r="L1947" s="3">
        <v>3.0</v>
      </c>
      <c r="M1947" s="3" t="s">
        <v>25</v>
      </c>
      <c r="N1947" s="3" t="s">
        <v>2490</v>
      </c>
      <c r="O1947" s="3" t="s">
        <v>664</v>
      </c>
      <c r="P1947" s="4">
        <v>25130.0</v>
      </c>
      <c r="Q1947" s="3" t="s">
        <v>189</v>
      </c>
      <c r="S1947" s="3" t="s">
        <v>34</v>
      </c>
    </row>
    <row r="1948">
      <c r="A1948" s="2">
        <v>42318.71487268519</v>
      </c>
      <c r="B1948" s="3">
        <v>75.0</v>
      </c>
      <c r="C1948" s="3" t="s">
        <v>2209</v>
      </c>
      <c r="D1948" s="3">
        <v>19.0</v>
      </c>
      <c r="E1948" s="3" t="s">
        <v>2251</v>
      </c>
      <c r="F1948" s="3">
        <v>2.0</v>
      </c>
      <c r="G1948" s="3">
        <v>5.0</v>
      </c>
      <c r="H1948" s="3" t="s">
        <v>2445</v>
      </c>
      <c r="I1948" s="3" t="s">
        <v>2446</v>
      </c>
      <c r="J1948" s="3" t="s">
        <v>922</v>
      </c>
      <c r="K1948" s="3" t="s">
        <v>24</v>
      </c>
      <c r="L1948" s="3">
        <v>4.0</v>
      </c>
      <c r="M1948" s="3" t="s">
        <v>30</v>
      </c>
      <c r="N1948" s="3" t="s">
        <v>2491</v>
      </c>
      <c r="O1948" s="3" t="s">
        <v>2492</v>
      </c>
      <c r="P1948" s="4">
        <v>24010.0</v>
      </c>
      <c r="Q1948" s="3" t="s">
        <v>153</v>
      </c>
      <c r="S1948" s="3" t="s">
        <v>29</v>
      </c>
    </row>
    <row r="1949">
      <c r="A1949" s="2">
        <v>42318.71487268519</v>
      </c>
      <c r="B1949" s="3">
        <v>75.0</v>
      </c>
      <c r="C1949" s="3" t="s">
        <v>2209</v>
      </c>
      <c r="D1949" s="3">
        <v>19.0</v>
      </c>
      <c r="E1949" s="3" t="s">
        <v>2251</v>
      </c>
      <c r="F1949" s="3">
        <v>2.0</v>
      </c>
      <c r="G1949" s="3">
        <v>5.0</v>
      </c>
      <c r="H1949" s="3" t="s">
        <v>2445</v>
      </c>
      <c r="I1949" s="3" t="s">
        <v>2446</v>
      </c>
      <c r="J1949" s="3" t="s">
        <v>922</v>
      </c>
      <c r="K1949" s="3" t="s">
        <v>24</v>
      </c>
      <c r="L1949" s="3">
        <v>5.0</v>
      </c>
      <c r="M1949" s="3" t="s">
        <v>25</v>
      </c>
      <c r="N1949" s="3" t="s">
        <v>1764</v>
      </c>
      <c r="O1949" s="3" t="s">
        <v>359</v>
      </c>
      <c r="P1949" s="4">
        <v>26072.0</v>
      </c>
      <c r="Q1949" s="3" t="s">
        <v>52</v>
      </c>
      <c r="S1949" s="3" t="s">
        <v>34</v>
      </c>
    </row>
    <row r="1950">
      <c r="A1950" s="2">
        <v>42318.71487268519</v>
      </c>
      <c r="B1950" s="3">
        <v>75.0</v>
      </c>
      <c r="C1950" s="3" t="s">
        <v>2209</v>
      </c>
      <c r="D1950" s="3">
        <v>19.0</v>
      </c>
      <c r="E1950" s="3" t="s">
        <v>2251</v>
      </c>
      <c r="F1950" s="3">
        <v>2.0</v>
      </c>
      <c r="G1950" s="3">
        <v>5.0</v>
      </c>
      <c r="H1950" s="3" t="s">
        <v>2445</v>
      </c>
      <c r="I1950" s="3" t="s">
        <v>2446</v>
      </c>
      <c r="J1950" s="3" t="s">
        <v>922</v>
      </c>
      <c r="K1950" s="3" t="s">
        <v>24</v>
      </c>
      <c r="L1950" s="3">
        <v>6.0</v>
      </c>
      <c r="M1950" s="3" t="s">
        <v>30</v>
      </c>
      <c r="N1950" s="3" t="s">
        <v>2493</v>
      </c>
      <c r="O1950" s="3" t="s">
        <v>2179</v>
      </c>
      <c r="P1950" s="4">
        <v>24044.0</v>
      </c>
      <c r="Q1950" s="3" t="s">
        <v>216</v>
      </c>
      <c r="S1950" s="3" t="s">
        <v>29</v>
      </c>
    </row>
    <row r="1951">
      <c r="A1951" s="2">
        <v>42318.71487268519</v>
      </c>
      <c r="B1951" s="3">
        <v>75.0</v>
      </c>
      <c r="C1951" s="3" t="s">
        <v>2209</v>
      </c>
      <c r="D1951" s="3">
        <v>19.0</v>
      </c>
      <c r="E1951" s="3" t="s">
        <v>2251</v>
      </c>
      <c r="F1951" s="3">
        <v>2.0</v>
      </c>
      <c r="G1951" s="3">
        <v>5.0</v>
      </c>
      <c r="H1951" s="3" t="s">
        <v>2445</v>
      </c>
      <c r="I1951" s="3" t="s">
        <v>2446</v>
      </c>
      <c r="J1951" s="3" t="s">
        <v>922</v>
      </c>
      <c r="K1951" s="3" t="s">
        <v>24</v>
      </c>
      <c r="L1951" s="3">
        <v>7.0</v>
      </c>
      <c r="M1951" s="3" t="s">
        <v>25</v>
      </c>
      <c r="N1951" s="3" t="s">
        <v>2494</v>
      </c>
      <c r="O1951" s="3" t="s">
        <v>218</v>
      </c>
      <c r="P1951" s="4">
        <v>20066.0</v>
      </c>
      <c r="Q1951" s="3" t="s">
        <v>105</v>
      </c>
      <c r="S1951" s="3" t="s">
        <v>34</v>
      </c>
    </row>
    <row r="1952">
      <c r="A1952" s="2">
        <v>42318.71487268519</v>
      </c>
      <c r="B1952" s="3">
        <v>75.0</v>
      </c>
      <c r="C1952" s="3" t="s">
        <v>2209</v>
      </c>
      <c r="D1952" s="3">
        <v>19.0</v>
      </c>
      <c r="E1952" s="3" t="s">
        <v>2251</v>
      </c>
      <c r="F1952" s="3">
        <v>2.0</v>
      </c>
      <c r="G1952" s="3">
        <v>5.0</v>
      </c>
      <c r="H1952" s="3" t="s">
        <v>2445</v>
      </c>
      <c r="I1952" s="3" t="s">
        <v>2446</v>
      </c>
      <c r="J1952" s="3" t="s">
        <v>922</v>
      </c>
      <c r="K1952" s="3" t="s">
        <v>24</v>
      </c>
      <c r="L1952" s="3">
        <v>8.0</v>
      </c>
      <c r="M1952" s="3" t="s">
        <v>30</v>
      </c>
      <c r="N1952" s="3" t="s">
        <v>706</v>
      </c>
      <c r="O1952" s="3" t="s">
        <v>121</v>
      </c>
      <c r="P1952" s="4">
        <v>24013.0</v>
      </c>
      <c r="Q1952" s="3" t="s">
        <v>37</v>
      </c>
      <c r="S1952" s="3" t="s">
        <v>34</v>
      </c>
    </row>
    <row r="1953">
      <c r="A1953" s="2">
        <v>42318.71487268519</v>
      </c>
      <c r="B1953" s="3">
        <v>75.0</v>
      </c>
      <c r="C1953" s="3" t="s">
        <v>2209</v>
      </c>
      <c r="D1953" s="3">
        <v>19.0</v>
      </c>
      <c r="E1953" s="3" t="s">
        <v>2251</v>
      </c>
      <c r="F1953" s="3">
        <v>2.0</v>
      </c>
      <c r="G1953" s="3">
        <v>5.0</v>
      </c>
      <c r="H1953" s="3" t="s">
        <v>2445</v>
      </c>
      <c r="I1953" s="3" t="s">
        <v>2446</v>
      </c>
      <c r="J1953" s="3" t="s">
        <v>922</v>
      </c>
      <c r="K1953" s="3" t="s">
        <v>24</v>
      </c>
      <c r="L1953" s="3">
        <v>9.0</v>
      </c>
      <c r="M1953" s="3" t="s">
        <v>25</v>
      </c>
      <c r="N1953" s="3" t="s">
        <v>2495</v>
      </c>
      <c r="O1953" s="3" t="s">
        <v>240</v>
      </c>
      <c r="P1953" s="4">
        <v>21047.0</v>
      </c>
      <c r="Q1953" s="3" t="s">
        <v>149</v>
      </c>
      <c r="S1953" s="3" t="s">
        <v>34</v>
      </c>
    </row>
    <row r="1954">
      <c r="A1954" s="2">
        <v>42318.71487268519</v>
      </c>
      <c r="B1954" s="3">
        <v>75.0</v>
      </c>
      <c r="C1954" s="3" t="s">
        <v>2209</v>
      </c>
      <c r="D1954" s="3">
        <v>19.0</v>
      </c>
      <c r="E1954" s="3" t="s">
        <v>2251</v>
      </c>
      <c r="F1954" s="3">
        <v>2.0</v>
      </c>
      <c r="G1954" s="3">
        <v>5.0</v>
      </c>
      <c r="H1954" s="3" t="s">
        <v>2445</v>
      </c>
      <c r="I1954" s="3" t="s">
        <v>2446</v>
      </c>
      <c r="J1954" s="3" t="s">
        <v>922</v>
      </c>
      <c r="K1954" s="3" t="s">
        <v>24</v>
      </c>
      <c r="L1954" s="3">
        <v>10.0</v>
      </c>
      <c r="M1954" s="3" t="s">
        <v>30</v>
      </c>
      <c r="N1954" s="3" t="s">
        <v>2496</v>
      </c>
      <c r="O1954" s="3" t="s">
        <v>1694</v>
      </c>
      <c r="P1954" s="4">
        <v>18674.0</v>
      </c>
      <c r="Q1954" s="3" t="s">
        <v>40</v>
      </c>
      <c r="S1954" s="3" t="s">
        <v>34</v>
      </c>
    </row>
    <row r="1955">
      <c r="A1955" s="2">
        <v>42318.71487268519</v>
      </c>
      <c r="B1955" s="3">
        <v>75.0</v>
      </c>
      <c r="C1955" s="3" t="s">
        <v>2209</v>
      </c>
      <c r="D1955" s="3">
        <v>23.0</v>
      </c>
      <c r="E1955" s="3" t="s">
        <v>2266</v>
      </c>
      <c r="F1955" s="3">
        <v>2.0</v>
      </c>
      <c r="G1955" s="3">
        <v>5.0</v>
      </c>
      <c r="H1955" s="3" t="s">
        <v>2445</v>
      </c>
      <c r="I1955" s="3" t="s">
        <v>2446</v>
      </c>
      <c r="J1955" s="3" t="s">
        <v>922</v>
      </c>
      <c r="K1955" s="3" t="s">
        <v>24</v>
      </c>
      <c r="L1955" s="3">
        <v>1.0</v>
      </c>
      <c r="M1955" s="3" t="s">
        <v>25</v>
      </c>
      <c r="N1955" s="3" t="s">
        <v>2497</v>
      </c>
      <c r="O1955" s="3" t="s">
        <v>1452</v>
      </c>
      <c r="P1955" s="4">
        <v>24236.0</v>
      </c>
      <c r="Q1955" s="3" t="s">
        <v>189</v>
      </c>
      <c r="S1955" s="3" t="s">
        <v>34</v>
      </c>
    </row>
    <row r="1956">
      <c r="A1956" s="2">
        <v>42318.71487268519</v>
      </c>
      <c r="B1956" s="3">
        <v>75.0</v>
      </c>
      <c r="C1956" s="3" t="s">
        <v>2209</v>
      </c>
      <c r="D1956" s="3">
        <v>23.0</v>
      </c>
      <c r="E1956" s="3" t="s">
        <v>2266</v>
      </c>
      <c r="F1956" s="3">
        <v>2.0</v>
      </c>
      <c r="G1956" s="3">
        <v>5.0</v>
      </c>
      <c r="H1956" s="3" t="s">
        <v>2445</v>
      </c>
      <c r="I1956" s="3" t="s">
        <v>2446</v>
      </c>
      <c r="J1956" s="3" t="s">
        <v>922</v>
      </c>
      <c r="K1956" s="3" t="s">
        <v>24</v>
      </c>
      <c r="L1956" s="3">
        <v>2.0</v>
      </c>
      <c r="M1956" s="3" t="s">
        <v>30</v>
      </c>
      <c r="N1956" s="3" t="s">
        <v>923</v>
      </c>
      <c r="O1956" s="3" t="s">
        <v>626</v>
      </c>
      <c r="P1956" s="4">
        <v>19672.0</v>
      </c>
      <c r="Q1956" s="3" t="s">
        <v>33</v>
      </c>
      <c r="S1956" s="3" t="s">
        <v>34</v>
      </c>
    </row>
    <row r="1957">
      <c r="A1957" s="2">
        <v>42318.71487268519</v>
      </c>
      <c r="B1957" s="3">
        <v>75.0</v>
      </c>
      <c r="C1957" s="3" t="s">
        <v>2209</v>
      </c>
      <c r="D1957" s="3">
        <v>23.0</v>
      </c>
      <c r="E1957" s="3" t="s">
        <v>2266</v>
      </c>
      <c r="F1957" s="3">
        <v>2.0</v>
      </c>
      <c r="G1957" s="3">
        <v>5.0</v>
      </c>
      <c r="H1957" s="3" t="s">
        <v>2445</v>
      </c>
      <c r="I1957" s="3" t="s">
        <v>2446</v>
      </c>
      <c r="J1957" s="3" t="s">
        <v>922</v>
      </c>
      <c r="K1957" s="3" t="s">
        <v>24</v>
      </c>
      <c r="L1957" s="3">
        <v>3.0</v>
      </c>
      <c r="M1957" s="3" t="s">
        <v>25</v>
      </c>
      <c r="N1957" s="3" t="s">
        <v>2498</v>
      </c>
      <c r="O1957" s="3" t="s">
        <v>492</v>
      </c>
      <c r="P1957" s="4">
        <v>25424.0</v>
      </c>
      <c r="Q1957" s="3" t="s">
        <v>37</v>
      </c>
      <c r="S1957" s="3" t="s">
        <v>34</v>
      </c>
    </row>
    <row r="1958">
      <c r="A1958" s="2">
        <v>42318.71487268519</v>
      </c>
      <c r="B1958" s="3">
        <v>75.0</v>
      </c>
      <c r="C1958" s="3" t="s">
        <v>2209</v>
      </c>
      <c r="D1958" s="3">
        <v>23.0</v>
      </c>
      <c r="E1958" s="3" t="s">
        <v>2266</v>
      </c>
      <c r="F1958" s="3">
        <v>2.0</v>
      </c>
      <c r="G1958" s="3">
        <v>5.0</v>
      </c>
      <c r="H1958" s="3" t="s">
        <v>2445</v>
      </c>
      <c r="I1958" s="3" t="s">
        <v>2446</v>
      </c>
      <c r="J1958" s="3" t="s">
        <v>922</v>
      </c>
      <c r="K1958" s="3" t="s">
        <v>24</v>
      </c>
      <c r="L1958" s="3">
        <v>4.0</v>
      </c>
      <c r="M1958" s="3" t="s">
        <v>30</v>
      </c>
      <c r="N1958" s="3" t="s">
        <v>2499</v>
      </c>
      <c r="O1958" s="3" t="s">
        <v>163</v>
      </c>
      <c r="P1958" s="4">
        <v>26452.0</v>
      </c>
      <c r="Q1958" s="3" t="s">
        <v>189</v>
      </c>
      <c r="S1958" s="3" t="s">
        <v>34</v>
      </c>
    </row>
    <row r="1959">
      <c r="A1959" s="2">
        <v>42318.71487268519</v>
      </c>
      <c r="B1959" s="3">
        <v>75.0</v>
      </c>
      <c r="C1959" s="3" t="s">
        <v>2209</v>
      </c>
      <c r="D1959" s="3">
        <v>23.0</v>
      </c>
      <c r="E1959" s="3" t="s">
        <v>2266</v>
      </c>
      <c r="F1959" s="3">
        <v>2.0</v>
      </c>
      <c r="G1959" s="3">
        <v>5.0</v>
      </c>
      <c r="H1959" s="3" t="s">
        <v>2445</v>
      </c>
      <c r="I1959" s="3" t="s">
        <v>2446</v>
      </c>
      <c r="J1959" s="3" t="s">
        <v>922</v>
      </c>
      <c r="K1959" s="3" t="s">
        <v>24</v>
      </c>
      <c r="L1959" s="3">
        <v>5.0</v>
      </c>
      <c r="M1959" s="3" t="s">
        <v>25</v>
      </c>
      <c r="N1959" s="3" t="s">
        <v>2500</v>
      </c>
      <c r="O1959" s="3" t="s">
        <v>218</v>
      </c>
      <c r="P1959" s="4">
        <v>23518.0</v>
      </c>
      <c r="Q1959" s="3" t="s">
        <v>418</v>
      </c>
      <c r="S1959" s="3" t="s">
        <v>34</v>
      </c>
    </row>
    <row r="1960">
      <c r="A1960" s="2">
        <v>42318.71487268519</v>
      </c>
      <c r="B1960" s="3">
        <v>75.0</v>
      </c>
      <c r="C1960" s="3" t="s">
        <v>2209</v>
      </c>
      <c r="D1960" s="3">
        <v>23.0</v>
      </c>
      <c r="E1960" s="3" t="s">
        <v>2266</v>
      </c>
      <c r="F1960" s="3">
        <v>2.0</v>
      </c>
      <c r="G1960" s="3">
        <v>5.0</v>
      </c>
      <c r="H1960" s="3" t="s">
        <v>2445</v>
      </c>
      <c r="I1960" s="3" t="s">
        <v>2446</v>
      </c>
      <c r="J1960" s="3" t="s">
        <v>922</v>
      </c>
      <c r="K1960" s="3" t="s">
        <v>24</v>
      </c>
      <c r="L1960" s="3">
        <v>6.0</v>
      </c>
      <c r="M1960" s="3" t="s">
        <v>30</v>
      </c>
      <c r="N1960" s="3" t="s">
        <v>2501</v>
      </c>
      <c r="O1960" s="3" t="s">
        <v>342</v>
      </c>
      <c r="P1960" s="4">
        <v>24767.0</v>
      </c>
      <c r="Q1960" s="3" t="s">
        <v>37</v>
      </c>
      <c r="S1960" s="3" t="s">
        <v>34</v>
      </c>
    </row>
    <row r="1961">
      <c r="A1961" s="2">
        <v>42318.71487268519</v>
      </c>
      <c r="B1961" s="3">
        <v>75.0</v>
      </c>
      <c r="C1961" s="3" t="s">
        <v>2209</v>
      </c>
      <c r="D1961" s="3">
        <v>24.0</v>
      </c>
      <c r="E1961" s="3" t="s">
        <v>2275</v>
      </c>
      <c r="F1961" s="3">
        <v>2.0</v>
      </c>
      <c r="G1961" s="3">
        <v>5.0</v>
      </c>
      <c r="H1961" s="3" t="s">
        <v>2445</v>
      </c>
      <c r="I1961" s="3" t="s">
        <v>2446</v>
      </c>
      <c r="J1961" s="3" t="s">
        <v>922</v>
      </c>
      <c r="K1961" s="3" t="s">
        <v>24</v>
      </c>
      <c r="L1961" s="3">
        <v>1.0</v>
      </c>
      <c r="M1961" s="3" t="s">
        <v>25</v>
      </c>
      <c r="N1961" s="3" t="s">
        <v>2502</v>
      </c>
      <c r="O1961" s="3" t="s">
        <v>664</v>
      </c>
      <c r="P1961" s="4">
        <v>20494.0</v>
      </c>
      <c r="Q1961" s="3" t="s">
        <v>37</v>
      </c>
      <c r="R1961" s="3" t="s">
        <v>1030</v>
      </c>
      <c r="S1961" s="3" t="s">
        <v>34</v>
      </c>
    </row>
    <row r="1962">
      <c r="A1962" s="2">
        <v>42318.71487268519</v>
      </c>
      <c r="B1962" s="3">
        <v>75.0</v>
      </c>
      <c r="C1962" s="3" t="s">
        <v>2209</v>
      </c>
      <c r="D1962" s="3">
        <v>24.0</v>
      </c>
      <c r="E1962" s="3" t="s">
        <v>2275</v>
      </c>
      <c r="F1962" s="3">
        <v>2.0</v>
      </c>
      <c r="G1962" s="3">
        <v>5.0</v>
      </c>
      <c r="H1962" s="3" t="s">
        <v>2445</v>
      </c>
      <c r="I1962" s="3" t="s">
        <v>2446</v>
      </c>
      <c r="J1962" s="3" t="s">
        <v>922</v>
      </c>
      <c r="K1962" s="3" t="s">
        <v>24</v>
      </c>
      <c r="L1962" s="3">
        <v>2.0</v>
      </c>
      <c r="M1962" s="3" t="s">
        <v>30</v>
      </c>
      <c r="N1962" s="3" t="s">
        <v>2503</v>
      </c>
      <c r="O1962" s="3" t="s">
        <v>677</v>
      </c>
      <c r="P1962" s="4">
        <v>22348.0</v>
      </c>
      <c r="Q1962" s="3" t="s">
        <v>33</v>
      </c>
      <c r="S1962" s="3" t="s">
        <v>29</v>
      </c>
    </row>
    <row r="1963">
      <c r="A1963" s="2">
        <v>42318.71487268519</v>
      </c>
      <c r="B1963" s="3">
        <v>75.0</v>
      </c>
      <c r="C1963" s="3" t="s">
        <v>2209</v>
      </c>
      <c r="D1963" s="3">
        <v>24.0</v>
      </c>
      <c r="E1963" s="3" t="s">
        <v>2275</v>
      </c>
      <c r="F1963" s="3">
        <v>2.0</v>
      </c>
      <c r="G1963" s="3">
        <v>5.0</v>
      </c>
      <c r="H1963" s="3" t="s">
        <v>2445</v>
      </c>
      <c r="I1963" s="3" t="s">
        <v>2446</v>
      </c>
      <c r="J1963" s="3" t="s">
        <v>922</v>
      </c>
      <c r="K1963" s="3" t="s">
        <v>24</v>
      </c>
      <c r="L1963" s="3">
        <v>3.0</v>
      </c>
      <c r="M1963" s="3" t="s">
        <v>25</v>
      </c>
      <c r="N1963" s="3" t="s">
        <v>2504</v>
      </c>
      <c r="O1963" s="3" t="s">
        <v>417</v>
      </c>
      <c r="P1963" s="4">
        <v>17363.0</v>
      </c>
      <c r="Q1963" s="3" t="s">
        <v>209</v>
      </c>
      <c r="S1963" s="3" t="s">
        <v>29</v>
      </c>
    </row>
    <row r="1964">
      <c r="A1964" s="2">
        <v>42318.71487268519</v>
      </c>
      <c r="B1964" s="3">
        <v>75.0</v>
      </c>
      <c r="C1964" s="3" t="s">
        <v>2209</v>
      </c>
      <c r="D1964" s="3">
        <v>24.0</v>
      </c>
      <c r="E1964" s="3" t="s">
        <v>2275</v>
      </c>
      <c r="F1964" s="3">
        <v>2.0</v>
      </c>
      <c r="G1964" s="3">
        <v>5.0</v>
      </c>
      <c r="H1964" s="3" t="s">
        <v>2445</v>
      </c>
      <c r="I1964" s="3" t="s">
        <v>2446</v>
      </c>
      <c r="J1964" s="3" t="s">
        <v>922</v>
      </c>
      <c r="K1964" s="3" t="s">
        <v>24</v>
      </c>
      <c r="L1964" s="3">
        <v>4.0</v>
      </c>
      <c r="M1964" s="3" t="s">
        <v>30</v>
      </c>
      <c r="N1964" s="3" t="s">
        <v>2505</v>
      </c>
      <c r="O1964" s="3" t="s">
        <v>705</v>
      </c>
      <c r="P1964" s="4">
        <v>20050.0</v>
      </c>
      <c r="Q1964" s="3" t="s">
        <v>153</v>
      </c>
      <c r="S1964" s="3" t="s">
        <v>34</v>
      </c>
    </row>
    <row r="1965">
      <c r="A1965" s="2">
        <v>42318.71487268519</v>
      </c>
      <c r="B1965" s="3">
        <v>75.0</v>
      </c>
      <c r="C1965" s="3" t="s">
        <v>2209</v>
      </c>
      <c r="D1965" s="3">
        <v>24.0</v>
      </c>
      <c r="E1965" s="3" t="s">
        <v>2275</v>
      </c>
      <c r="F1965" s="3">
        <v>2.0</v>
      </c>
      <c r="G1965" s="3">
        <v>5.0</v>
      </c>
      <c r="H1965" s="3" t="s">
        <v>2445</v>
      </c>
      <c r="I1965" s="3" t="s">
        <v>2446</v>
      </c>
      <c r="J1965" s="3" t="s">
        <v>922</v>
      </c>
      <c r="K1965" s="3" t="s">
        <v>24</v>
      </c>
      <c r="L1965" s="3">
        <v>5.0</v>
      </c>
      <c r="M1965" s="3" t="s">
        <v>25</v>
      </c>
      <c r="N1965" s="3" t="s">
        <v>2506</v>
      </c>
      <c r="O1965" s="3" t="s">
        <v>27</v>
      </c>
      <c r="P1965" s="4">
        <v>26186.0</v>
      </c>
      <c r="Q1965" s="3" t="s">
        <v>189</v>
      </c>
      <c r="S1965" s="3" t="s">
        <v>34</v>
      </c>
    </row>
    <row r="1966">
      <c r="A1966" s="2">
        <v>42318.71487268519</v>
      </c>
      <c r="B1966" s="3">
        <v>75.0</v>
      </c>
      <c r="C1966" s="3" t="s">
        <v>2209</v>
      </c>
      <c r="D1966" s="3">
        <v>24.0</v>
      </c>
      <c r="E1966" s="3" t="s">
        <v>2275</v>
      </c>
      <c r="F1966" s="3">
        <v>2.0</v>
      </c>
      <c r="G1966" s="3">
        <v>5.0</v>
      </c>
      <c r="H1966" s="3" t="s">
        <v>2445</v>
      </c>
      <c r="I1966" s="3" t="s">
        <v>2446</v>
      </c>
      <c r="J1966" s="3" t="s">
        <v>922</v>
      </c>
      <c r="K1966" s="3" t="s">
        <v>24</v>
      </c>
      <c r="L1966" s="3">
        <v>6.0</v>
      </c>
      <c r="M1966" s="3" t="s">
        <v>30</v>
      </c>
      <c r="N1966" s="3" t="s">
        <v>2507</v>
      </c>
      <c r="O1966" s="3" t="s">
        <v>2299</v>
      </c>
      <c r="P1966" s="4">
        <v>30224.0</v>
      </c>
      <c r="Q1966" s="3" t="s">
        <v>169</v>
      </c>
      <c r="S1966" s="3" t="s">
        <v>34</v>
      </c>
    </row>
    <row r="1967">
      <c r="A1967" s="2">
        <v>42318.71487268519</v>
      </c>
      <c r="B1967" s="3">
        <v>75.0</v>
      </c>
      <c r="C1967" s="3" t="s">
        <v>2209</v>
      </c>
      <c r="D1967" s="3">
        <v>24.0</v>
      </c>
      <c r="E1967" s="3" t="s">
        <v>2275</v>
      </c>
      <c r="F1967" s="3">
        <v>2.0</v>
      </c>
      <c r="G1967" s="3">
        <v>5.0</v>
      </c>
      <c r="H1967" s="3" t="s">
        <v>2445</v>
      </c>
      <c r="I1967" s="3" t="s">
        <v>2446</v>
      </c>
      <c r="J1967" s="3" t="s">
        <v>922</v>
      </c>
      <c r="K1967" s="3" t="s">
        <v>24</v>
      </c>
      <c r="L1967" s="3">
        <v>7.0</v>
      </c>
      <c r="M1967" s="3" t="s">
        <v>25</v>
      </c>
      <c r="N1967" s="3" t="s">
        <v>2508</v>
      </c>
      <c r="O1967" s="3" t="s">
        <v>1072</v>
      </c>
      <c r="P1967" s="4">
        <v>33287.0</v>
      </c>
      <c r="Q1967" s="3" t="s">
        <v>189</v>
      </c>
      <c r="S1967" s="3" t="s">
        <v>34</v>
      </c>
    </row>
    <row r="1968">
      <c r="A1968" s="2">
        <v>42318.71487268519</v>
      </c>
      <c r="B1968" s="3">
        <v>75.0</v>
      </c>
      <c r="C1968" s="3" t="s">
        <v>2209</v>
      </c>
      <c r="D1968" s="3">
        <v>24.0</v>
      </c>
      <c r="E1968" s="3" t="s">
        <v>2275</v>
      </c>
      <c r="F1968" s="3">
        <v>2.0</v>
      </c>
      <c r="G1968" s="3">
        <v>5.0</v>
      </c>
      <c r="H1968" s="3" t="s">
        <v>2445</v>
      </c>
      <c r="I1968" s="3" t="s">
        <v>2446</v>
      </c>
      <c r="J1968" s="3" t="s">
        <v>922</v>
      </c>
      <c r="K1968" s="3" t="s">
        <v>24</v>
      </c>
      <c r="L1968" s="3">
        <v>8.0</v>
      </c>
      <c r="M1968" s="3" t="s">
        <v>30</v>
      </c>
      <c r="N1968" s="3" t="s">
        <v>2509</v>
      </c>
      <c r="O1968" s="3" t="s">
        <v>283</v>
      </c>
      <c r="P1968" s="4">
        <v>26748.0</v>
      </c>
      <c r="Q1968" s="3" t="s">
        <v>132</v>
      </c>
      <c r="S1968" s="3" t="s">
        <v>34</v>
      </c>
    </row>
    <row r="1969">
      <c r="A1969" s="2">
        <v>42318.71487268519</v>
      </c>
      <c r="B1969" s="3">
        <v>75.0</v>
      </c>
      <c r="C1969" s="3" t="s">
        <v>2209</v>
      </c>
      <c r="D1969" s="3">
        <v>24.0</v>
      </c>
      <c r="E1969" s="3" t="s">
        <v>2275</v>
      </c>
      <c r="F1969" s="3">
        <v>2.0</v>
      </c>
      <c r="G1969" s="3">
        <v>5.0</v>
      </c>
      <c r="H1969" s="3" t="s">
        <v>2445</v>
      </c>
      <c r="I1969" s="3" t="s">
        <v>2446</v>
      </c>
      <c r="J1969" s="3" t="s">
        <v>922</v>
      </c>
      <c r="K1969" s="3" t="s">
        <v>24</v>
      </c>
      <c r="L1969" s="3">
        <v>9.0</v>
      </c>
      <c r="M1969" s="3" t="s">
        <v>25</v>
      </c>
      <c r="N1969" s="3" t="s">
        <v>2510</v>
      </c>
      <c r="O1969" s="3" t="s">
        <v>200</v>
      </c>
      <c r="P1969" s="4">
        <v>21742.0</v>
      </c>
      <c r="Q1969" s="3" t="s">
        <v>216</v>
      </c>
      <c r="S1969" s="3" t="s">
        <v>34</v>
      </c>
    </row>
    <row r="1970">
      <c r="A1970" s="2">
        <v>42318.71487268519</v>
      </c>
      <c r="B1970" s="3">
        <v>75.0</v>
      </c>
      <c r="C1970" s="3" t="s">
        <v>2209</v>
      </c>
      <c r="D1970" s="3">
        <v>24.0</v>
      </c>
      <c r="E1970" s="3" t="s">
        <v>2275</v>
      </c>
      <c r="F1970" s="3">
        <v>2.0</v>
      </c>
      <c r="G1970" s="3">
        <v>5.0</v>
      </c>
      <c r="H1970" s="3" t="s">
        <v>2445</v>
      </c>
      <c r="I1970" s="3" t="s">
        <v>2446</v>
      </c>
      <c r="J1970" s="3" t="s">
        <v>922</v>
      </c>
      <c r="K1970" s="3" t="s">
        <v>24</v>
      </c>
      <c r="L1970" s="3">
        <v>10.0</v>
      </c>
      <c r="M1970" s="3" t="s">
        <v>30</v>
      </c>
      <c r="N1970" s="3" t="s">
        <v>2511</v>
      </c>
      <c r="O1970" s="3" t="s">
        <v>121</v>
      </c>
      <c r="P1970" s="4">
        <v>20354.0</v>
      </c>
      <c r="Q1970" s="3" t="s">
        <v>132</v>
      </c>
      <c r="S1970" s="3" t="s">
        <v>34</v>
      </c>
    </row>
    <row r="1971">
      <c r="A1971" s="2">
        <v>42318.71487268519</v>
      </c>
      <c r="B1971" s="3">
        <v>75.0</v>
      </c>
      <c r="C1971" s="3" t="s">
        <v>2209</v>
      </c>
      <c r="D1971" s="3">
        <v>24.0</v>
      </c>
      <c r="E1971" s="3" t="s">
        <v>2275</v>
      </c>
      <c r="F1971" s="3">
        <v>2.0</v>
      </c>
      <c r="G1971" s="3">
        <v>5.0</v>
      </c>
      <c r="H1971" s="3" t="s">
        <v>2445</v>
      </c>
      <c r="I1971" s="3" t="s">
        <v>2446</v>
      </c>
      <c r="J1971" s="3" t="s">
        <v>922</v>
      </c>
      <c r="K1971" s="3" t="s">
        <v>24</v>
      </c>
      <c r="L1971" s="3">
        <v>11.0</v>
      </c>
      <c r="M1971" s="3" t="s">
        <v>25</v>
      </c>
      <c r="N1971" s="3" t="s">
        <v>2512</v>
      </c>
      <c r="O1971" s="3" t="s">
        <v>536</v>
      </c>
      <c r="P1971" s="4">
        <v>19060.0</v>
      </c>
      <c r="Q1971" s="3" t="s">
        <v>86</v>
      </c>
      <c r="S1971" s="3" t="s">
        <v>34</v>
      </c>
    </row>
    <row r="1972">
      <c r="A1972" s="2">
        <v>42318.71487268519</v>
      </c>
      <c r="B1972" s="3">
        <v>75.0</v>
      </c>
      <c r="C1972" s="3" t="s">
        <v>2209</v>
      </c>
      <c r="D1972" s="3">
        <v>24.0</v>
      </c>
      <c r="E1972" s="3" t="s">
        <v>2275</v>
      </c>
      <c r="F1972" s="3">
        <v>2.0</v>
      </c>
      <c r="G1972" s="3">
        <v>5.0</v>
      </c>
      <c r="H1972" s="3" t="s">
        <v>2445</v>
      </c>
      <c r="I1972" s="3" t="s">
        <v>2446</v>
      </c>
      <c r="J1972" s="3" t="s">
        <v>922</v>
      </c>
      <c r="K1972" s="3" t="s">
        <v>24</v>
      </c>
      <c r="L1972" s="3">
        <v>12.0</v>
      </c>
      <c r="M1972" s="3" t="s">
        <v>30</v>
      </c>
      <c r="N1972" s="3" t="s">
        <v>2513</v>
      </c>
      <c r="O1972" s="3" t="s">
        <v>368</v>
      </c>
      <c r="P1972" s="4">
        <v>23907.0</v>
      </c>
      <c r="Q1972" s="3" t="s">
        <v>37</v>
      </c>
      <c r="S1972" s="3" t="s">
        <v>34</v>
      </c>
    </row>
    <row r="1973">
      <c r="A1973" s="2">
        <v>42318.71487268519</v>
      </c>
      <c r="B1973" s="3">
        <v>75.0</v>
      </c>
      <c r="C1973" s="3" t="s">
        <v>2209</v>
      </c>
      <c r="D1973" s="3">
        <v>24.0</v>
      </c>
      <c r="E1973" s="3" t="s">
        <v>2275</v>
      </c>
      <c r="F1973" s="3">
        <v>2.0</v>
      </c>
      <c r="G1973" s="3">
        <v>5.0</v>
      </c>
      <c r="H1973" s="3" t="s">
        <v>2445</v>
      </c>
      <c r="I1973" s="3" t="s">
        <v>2446</v>
      </c>
      <c r="J1973" s="3" t="s">
        <v>922</v>
      </c>
      <c r="K1973" s="3" t="s">
        <v>24</v>
      </c>
      <c r="L1973" s="3">
        <v>13.0</v>
      </c>
      <c r="M1973" s="3" t="s">
        <v>25</v>
      </c>
      <c r="N1973" s="3" t="s">
        <v>2514</v>
      </c>
      <c r="O1973" s="3" t="s">
        <v>2515</v>
      </c>
      <c r="P1973" s="4">
        <v>20708.0</v>
      </c>
      <c r="Q1973" s="3" t="s">
        <v>149</v>
      </c>
      <c r="S1973" s="3" t="s">
        <v>34</v>
      </c>
    </row>
    <row r="1974">
      <c r="A1974" s="2">
        <v>42318.71487268519</v>
      </c>
      <c r="B1974" s="3">
        <v>75.0</v>
      </c>
      <c r="C1974" s="3" t="s">
        <v>2209</v>
      </c>
      <c r="D1974" s="3">
        <v>24.0</v>
      </c>
      <c r="E1974" s="3" t="s">
        <v>2275</v>
      </c>
      <c r="F1974" s="3">
        <v>2.0</v>
      </c>
      <c r="G1974" s="3">
        <v>5.0</v>
      </c>
      <c r="H1974" s="3" t="s">
        <v>2445</v>
      </c>
      <c r="I1974" s="3" t="s">
        <v>2446</v>
      </c>
      <c r="J1974" s="3" t="s">
        <v>922</v>
      </c>
      <c r="K1974" s="3" t="s">
        <v>24</v>
      </c>
      <c r="L1974" s="3">
        <v>14.0</v>
      </c>
      <c r="M1974" s="3" t="s">
        <v>30</v>
      </c>
      <c r="N1974" s="3" t="s">
        <v>2516</v>
      </c>
      <c r="O1974" s="3" t="s">
        <v>1821</v>
      </c>
      <c r="P1974" s="4">
        <v>30083.0</v>
      </c>
      <c r="Q1974" s="3" t="s">
        <v>79</v>
      </c>
      <c r="S1974" s="3" t="s">
        <v>34</v>
      </c>
    </row>
    <row r="1975">
      <c r="A1975" s="2">
        <v>42318.71487268519</v>
      </c>
      <c r="B1975" s="3">
        <v>75.0</v>
      </c>
      <c r="C1975" s="3" t="s">
        <v>2209</v>
      </c>
      <c r="D1975" s="3">
        <v>24.0</v>
      </c>
      <c r="E1975" s="3" t="s">
        <v>2275</v>
      </c>
      <c r="F1975" s="3">
        <v>2.0</v>
      </c>
      <c r="G1975" s="3">
        <v>5.0</v>
      </c>
      <c r="H1975" s="3" t="s">
        <v>2445</v>
      </c>
      <c r="I1975" s="3" t="s">
        <v>2446</v>
      </c>
      <c r="J1975" s="3" t="s">
        <v>922</v>
      </c>
      <c r="K1975" s="3" t="s">
        <v>24</v>
      </c>
      <c r="L1975" s="3">
        <v>15.0</v>
      </c>
      <c r="M1975" s="3" t="s">
        <v>25</v>
      </c>
      <c r="N1975" s="3" t="s">
        <v>2517</v>
      </c>
      <c r="O1975" s="3" t="s">
        <v>2518</v>
      </c>
      <c r="P1975" s="4">
        <v>34273.0</v>
      </c>
      <c r="Q1975" s="3" t="s">
        <v>191</v>
      </c>
      <c r="S1975" s="3" t="s">
        <v>34</v>
      </c>
    </row>
    <row r="1976">
      <c r="A1976" s="2">
        <v>42318.71487268519</v>
      </c>
      <c r="B1976" s="3">
        <v>75.0</v>
      </c>
      <c r="C1976" s="3" t="s">
        <v>2209</v>
      </c>
      <c r="D1976" s="3">
        <v>33.0</v>
      </c>
      <c r="E1976" s="3" t="s">
        <v>2290</v>
      </c>
      <c r="F1976" s="3">
        <v>2.0</v>
      </c>
      <c r="G1976" s="3">
        <v>5.0</v>
      </c>
      <c r="H1976" s="3" t="s">
        <v>2445</v>
      </c>
      <c r="I1976" s="3" t="s">
        <v>2446</v>
      </c>
      <c r="J1976" s="3" t="s">
        <v>922</v>
      </c>
      <c r="K1976" s="3" t="s">
        <v>272</v>
      </c>
      <c r="L1976" s="3">
        <v>1.0</v>
      </c>
      <c r="M1976" s="3" t="s">
        <v>25</v>
      </c>
      <c r="N1976" s="3" t="s">
        <v>2519</v>
      </c>
      <c r="O1976" s="3" t="s">
        <v>91</v>
      </c>
      <c r="P1976" s="4">
        <v>18675.0</v>
      </c>
      <c r="Q1976" s="3" t="s">
        <v>153</v>
      </c>
      <c r="R1976" s="3" t="s">
        <v>2520</v>
      </c>
      <c r="S1976" s="3" t="s">
        <v>29</v>
      </c>
    </row>
    <row r="1977">
      <c r="A1977" s="2">
        <v>42318.71487268519</v>
      </c>
      <c r="B1977" s="3">
        <v>75.0</v>
      </c>
      <c r="C1977" s="3" t="s">
        <v>2209</v>
      </c>
      <c r="D1977" s="3">
        <v>33.0</v>
      </c>
      <c r="E1977" s="3" t="s">
        <v>2290</v>
      </c>
      <c r="F1977" s="3">
        <v>2.0</v>
      </c>
      <c r="G1977" s="3">
        <v>5.0</v>
      </c>
      <c r="H1977" s="3" t="s">
        <v>2445</v>
      </c>
      <c r="I1977" s="3" t="s">
        <v>2446</v>
      </c>
      <c r="J1977" s="3" t="s">
        <v>922</v>
      </c>
      <c r="K1977" s="3" t="s">
        <v>24</v>
      </c>
      <c r="L1977" s="3">
        <v>2.0</v>
      </c>
      <c r="M1977" s="3" t="s">
        <v>30</v>
      </c>
      <c r="N1977" s="3" t="s">
        <v>2521</v>
      </c>
      <c r="O1977" s="3" t="s">
        <v>121</v>
      </c>
      <c r="P1977" s="4">
        <v>21959.0</v>
      </c>
      <c r="Q1977" s="3" t="s">
        <v>189</v>
      </c>
      <c r="S1977" s="3" t="s">
        <v>29</v>
      </c>
    </row>
    <row r="1978">
      <c r="A1978" s="2">
        <v>42318.71487268519</v>
      </c>
      <c r="B1978" s="3">
        <v>75.0</v>
      </c>
      <c r="C1978" s="3" t="s">
        <v>2209</v>
      </c>
      <c r="D1978" s="3">
        <v>33.0</v>
      </c>
      <c r="E1978" s="3" t="s">
        <v>2290</v>
      </c>
      <c r="F1978" s="3">
        <v>2.0</v>
      </c>
      <c r="G1978" s="3">
        <v>5.0</v>
      </c>
      <c r="H1978" s="3" t="s">
        <v>2445</v>
      </c>
      <c r="I1978" s="3" t="s">
        <v>2446</v>
      </c>
      <c r="J1978" s="3" t="s">
        <v>922</v>
      </c>
      <c r="K1978" s="3" t="s">
        <v>24</v>
      </c>
      <c r="L1978" s="3">
        <v>3.0</v>
      </c>
      <c r="M1978" s="3" t="s">
        <v>25</v>
      </c>
      <c r="N1978" s="3" t="s">
        <v>2522</v>
      </c>
      <c r="O1978" s="3" t="s">
        <v>1234</v>
      </c>
      <c r="P1978" s="4">
        <v>17408.0</v>
      </c>
      <c r="Q1978" s="3" t="s">
        <v>86</v>
      </c>
      <c r="S1978" s="3" t="s">
        <v>34</v>
      </c>
    </row>
    <row r="1979">
      <c r="A1979" s="2">
        <v>42318.71487268519</v>
      </c>
      <c r="B1979" s="3">
        <v>75.0</v>
      </c>
      <c r="C1979" s="3" t="s">
        <v>2209</v>
      </c>
      <c r="D1979" s="3">
        <v>33.0</v>
      </c>
      <c r="E1979" s="3" t="s">
        <v>2290</v>
      </c>
      <c r="F1979" s="3">
        <v>2.0</v>
      </c>
      <c r="G1979" s="3">
        <v>5.0</v>
      </c>
      <c r="H1979" s="3" t="s">
        <v>2445</v>
      </c>
      <c r="I1979" s="3" t="s">
        <v>2446</v>
      </c>
      <c r="J1979" s="3" t="s">
        <v>922</v>
      </c>
      <c r="K1979" s="3" t="s">
        <v>24</v>
      </c>
      <c r="L1979" s="3">
        <v>4.0</v>
      </c>
      <c r="M1979" s="3" t="s">
        <v>30</v>
      </c>
      <c r="N1979" s="3" t="s">
        <v>2523</v>
      </c>
      <c r="O1979" s="3" t="s">
        <v>307</v>
      </c>
      <c r="P1979" s="4">
        <v>23254.0</v>
      </c>
      <c r="Q1979" s="3" t="s">
        <v>205</v>
      </c>
      <c r="S1979" s="3" t="s">
        <v>34</v>
      </c>
    </row>
    <row r="1980">
      <c r="A1980" s="2">
        <v>42318.71487268519</v>
      </c>
      <c r="B1980" s="3">
        <v>75.0</v>
      </c>
      <c r="C1980" s="3" t="s">
        <v>2209</v>
      </c>
      <c r="D1980" s="3">
        <v>33.0</v>
      </c>
      <c r="E1980" s="3" t="s">
        <v>2290</v>
      </c>
      <c r="F1980" s="3">
        <v>2.0</v>
      </c>
      <c r="G1980" s="3">
        <v>5.0</v>
      </c>
      <c r="H1980" s="3" t="s">
        <v>2445</v>
      </c>
      <c r="I1980" s="3" t="s">
        <v>2446</v>
      </c>
      <c r="J1980" s="3" t="s">
        <v>922</v>
      </c>
      <c r="K1980" s="3" t="s">
        <v>24</v>
      </c>
      <c r="L1980" s="3">
        <v>5.0</v>
      </c>
      <c r="M1980" s="3" t="s">
        <v>25</v>
      </c>
      <c r="N1980" s="3" t="s">
        <v>2524</v>
      </c>
      <c r="O1980" s="3" t="s">
        <v>898</v>
      </c>
      <c r="P1980" s="4">
        <v>18857.0</v>
      </c>
      <c r="Q1980" s="3" t="s">
        <v>49</v>
      </c>
      <c r="S1980" s="3" t="s">
        <v>34</v>
      </c>
    </row>
    <row r="1981">
      <c r="A1981" s="2">
        <v>42318.71487268519</v>
      </c>
      <c r="B1981" s="3">
        <v>75.0</v>
      </c>
      <c r="C1981" s="3" t="s">
        <v>2209</v>
      </c>
      <c r="D1981" s="3">
        <v>33.0</v>
      </c>
      <c r="E1981" s="3" t="s">
        <v>2290</v>
      </c>
      <c r="F1981" s="3">
        <v>2.0</v>
      </c>
      <c r="G1981" s="3">
        <v>5.0</v>
      </c>
      <c r="H1981" s="3" t="s">
        <v>2445</v>
      </c>
      <c r="I1981" s="3" t="s">
        <v>2446</v>
      </c>
      <c r="J1981" s="3" t="s">
        <v>922</v>
      </c>
      <c r="K1981" s="3" t="s">
        <v>24</v>
      </c>
      <c r="L1981" s="3">
        <v>6.0</v>
      </c>
      <c r="M1981" s="3" t="s">
        <v>30</v>
      </c>
      <c r="N1981" s="3" t="s">
        <v>2525</v>
      </c>
      <c r="O1981" s="3" t="s">
        <v>215</v>
      </c>
      <c r="P1981" s="4">
        <v>24336.0</v>
      </c>
      <c r="Q1981" s="3" t="s">
        <v>153</v>
      </c>
      <c r="S1981" s="3" t="s">
        <v>29</v>
      </c>
    </row>
    <row r="1982">
      <c r="A1982" s="2">
        <v>42318.71487268519</v>
      </c>
      <c r="B1982" s="3">
        <v>75.0</v>
      </c>
      <c r="C1982" s="3" t="s">
        <v>2209</v>
      </c>
      <c r="D1982" s="3">
        <v>33.0</v>
      </c>
      <c r="E1982" s="3" t="s">
        <v>2290</v>
      </c>
      <c r="F1982" s="3">
        <v>2.0</v>
      </c>
      <c r="G1982" s="3">
        <v>5.0</v>
      </c>
      <c r="H1982" s="3" t="s">
        <v>2445</v>
      </c>
      <c r="I1982" s="3" t="s">
        <v>2446</v>
      </c>
      <c r="J1982" s="3" t="s">
        <v>922</v>
      </c>
      <c r="K1982" s="3" t="s">
        <v>24</v>
      </c>
      <c r="L1982" s="3">
        <v>7.0</v>
      </c>
      <c r="M1982" s="3" t="s">
        <v>25</v>
      </c>
      <c r="N1982" s="3" t="s">
        <v>2526</v>
      </c>
      <c r="O1982" s="3" t="s">
        <v>1016</v>
      </c>
      <c r="P1982" s="4">
        <v>26998.0</v>
      </c>
      <c r="Q1982" s="3" t="s">
        <v>189</v>
      </c>
      <c r="S1982" s="3" t="s">
        <v>29</v>
      </c>
    </row>
    <row r="1983">
      <c r="A1983" s="2">
        <v>42318.71487268519</v>
      </c>
      <c r="B1983" s="3">
        <v>75.0</v>
      </c>
      <c r="C1983" s="3" t="s">
        <v>2209</v>
      </c>
      <c r="D1983" s="3">
        <v>33.0</v>
      </c>
      <c r="E1983" s="3" t="s">
        <v>2290</v>
      </c>
      <c r="F1983" s="3">
        <v>2.0</v>
      </c>
      <c r="G1983" s="3">
        <v>5.0</v>
      </c>
      <c r="H1983" s="3" t="s">
        <v>2445</v>
      </c>
      <c r="I1983" s="3" t="s">
        <v>2446</v>
      </c>
      <c r="J1983" s="3" t="s">
        <v>922</v>
      </c>
      <c r="K1983" s="3" t="s">
        <v>24</v>
      </c>
      <c r="L1983" s="3">
        <v>8.0</v>
      </c>
      <c r="M1983" s="3" t="s">
        <v>30</v>
      </c>
      <c r="N1983" s="3" t="s">
        <v>2527</v>
      </c>
      <c r="O1983" s="3" t="s">
        <v>2528</v>
      </c>
      <c r="P1983" s="4">
        <v>26576.0</v>
      </c>
      <c r="Q1983" s="3" t="s">
        <v>153</v>
      </c>
      <c r="S1983" s="3" t="s">
        <v>29</v>
      </c>
    </row>
    <row r="1984">
      <c r="A1984" s="2">
        <v>42318.71487268519</v>
      </c>
      <c r="B1984" s="3">
        <v>75.0</v>
      </c>
      <c r="C1984" s="3" t="s">
        <v>2209</v>
      </c>
      <c r="D1984" s="3">
        <v>33.0</v>
      </c>
      <c r="E1984" s="3" t="s">
        <v>2290</v>
      </c>
      <c r="F1984" s="3">
        <v>2.0</v>
      </c>
      <c r="G1984" s="3">
        <v>5.0</v>
      </c>
      <c r="H1984" s="3" t="s">
        <v>2445</v>
      </c>
      <c r="I1984" s="3" t="s">
        <v>2446</v>
      </c>
      <c r="J1984" s="3" t="s">
        <v>922</v>
      </c>
      <c r="K1984" s="3" t="s">
        <v>24</v>
      </c>
      <c r="L1984" s="3">
        <v>9.0</v>
      </c>
      <c r="M1984" s="3" t="s">
        <v>25</v>
      </c>
      <c r="N1984" s="3" t="s">
        <v>2529</v>
      </c>
      <c r="O1984" s="3" t="s">
        <v>100</v>
      </c>
      <c r="P1984" s="4">
        <v>24566.0</v>
      </c>
      <c r="Q1984" s="3" t="s">
        <v>418</v>
      </c>
      <c r="S1984" s="3" t="s">
        <v>34</v>
      </c>
    </row>
    <row r="1985">
      <c r="A1985" s="2">
        <v>42318.71487268519</v>
      </c>
      <c r="B1985" s="3">
        <v>75.0</v>
      </c>
      <c r="C1985" s="3" t="s">
        <v>2209</v>
      </c>
      <c r="D1985" s="3">
        <v>33.0</v>
      </c>
      <c r="E1985" s="3" t="s">
        <v>2290</v>
      </c>
      <c r="F1985" s="3">
        <v>2.0</v>
      </c>
      <c r="G1985" s="3">
        <v>5.0</v>
      </c>
      <c r="H1985" s="3" t="s">
        <v>2445</v>
      </c>
      <c r="I1985" s="3" t="s">
        <v>2446</v>
      </c>
      <c r="J1985" s="3" t="s">
        <v>922</v>
      </c>
      <c r="K1985" s="3" t="s">
        <v>24</v>
      </c>
      <c r="L1985" s="3">
        <v>10.0</v>
      </c>
      <c r="M1985" s="3" t="s">
        <v>30</v>
      </c>
      <c r="N1985" s="3" t="s">
        <v>2530</v>
      </c>
      <c r="O1985" s="3" t="s">
        <v>452</v>
      </c>
      <c r="P1985" s="4">
        <v>19398.0</v>
      </c>
      <c r="Q1985" s="3" t="s">
        <v>49</v>
      </c>
      <c r="S1985" s="3" t="s">
        <v>34</v>
      </c>
    </row>
    <row r="1986">
      <c r="A1986" s="2">
        <v>42318.71487268519</v>
      </c>
      <c r="B1986" s="3">
        <v>75.0</v>
      </c>
      <c r="C1986" s="3" t="s">
        <v>2209</v>
      </c>
      <c r="D1986" s="3">
        <v>33.0</v>
      </c>
      <c r="E1986" s="3" t="s">
        <v>2290</v>
      </c>
      <c r="F1986" s="3">
        <v>2.0</v>
      </c>
      <c r="G1986" s="3">
        <v>5.0</v>
      </c>
      <c r="H1986" s="3" t="s">
        <v>2445</v>
      </c>
      <c r="I1986" s="3" t="s">
        <v>2446</v>
      </c>
      <c r="J1986" s="3" t="s">
        <v>922</v>
      </c>
      <c r="K1986" s="3" t="s">
        <v>24</v>
      </c>
      <c r="L1986" s="3">
        <v>11.0</v>
      </c>
      <c r="M1986" s="3" t="s">
        <v>25</v>
      </c>
      <c r="N1986" s="3" t="s">
        <v>2531</v>
      </c>
      <c r="O1986" s="3" t="s">
        <v>297</v>
      </c>
      <c r="P1986" s="4">
        <v>21597.0</v>
      </c>
      <c r="Q1986" s="3" t="s">
        <v>110</v>
      </c>
      <c r="S1986" s="3" t="s">
        <v>34</v>
      </c>
    </row>
    <row r="1987">
      <c r="A1987" s="2">
        <v>42318.71487268519</v>
      </c>
      <c r="B1987" s="3">
        <v>75.0</v>
      </c>
      <c r="C1987" s="3" t="s">
        <v>2209</v>
      </c>
      <c r="D1987" s="3">
        <v>33.0</v>
      </c>
      <c r="E1987" s="3" t="s">
        <v>2290</v>
      </c>
      <c r="F1987" s="3">
        <v>2.0</v>
      </c>
      <c r="G1987" s="3">
        <v>5.0</v>
      </c>
      <c r="H1987" s="3" t="s">
        <v>2445</v>
      </c>
      <c r="I1987" s="3" t="s">
        <v>2446</v>
      </c>
      <c r="J1987" s="3" t="s">
        <v>922</v>
      </c>
      <c r="K1987" s="3" t="s">
        <v>24</v>
      </c>
      <c r="L1987" s="3">
        <v>12.0</v>
      </c>
      <c r="M1987" s="3" t="s">
        <v>30</v>
      </c>
      <c r="N1987" s="3" t="s">
        <v>2532</v>
      </c>
      <c r="O1987" s="3" t="s">
        <v>283</v>
      </c>
      <c r="P1987" s="4">
        <v>24147.0</v>
      </c>
      <c r="Q1987" s="3" t="s">
        <v>189</v>
      </c>
      <c r="S1987" s="3" t="s">
        <v>34</v>
      </c>
    </row>
    <row r="1988">
      <c r="A1988" s="2">
        <v>42318.71487268519</v>
      </c>
      <c r="B1988" s="3">
        <v>75.0</v>
      </c>
      <c r="C1988" s="3" t="s">
        <v>2209</v>
      </c>
      <c r="D1988" s="3">
        <v>33.0</v>
      </c>
      <c r="E1988" s="3" t="s">
        <v>2290</v>
      </c>
      <c r="F1988" s="3">
        <v>2.0</v>
      </c>
      <c r="G1988" s="3">
        <v>5.0</v>
      </c>
      <c r="H1988" s="3" t="s">
        <v>2445</v>
      </c>
      <c r="I1988" s="3" t="s">
        <v>2446</v>
      </c>
      <c r="J1988" s="3" t="s">
        <v>922</v>
      </c>
      <c r="K1988" s="3" t="s">
        <v>24</v>
      </c>
      <c r="L1988" s="3">
        <v>13.0</v>
      </c>
      <c r="M1988" s="3" t="s">
        <v>25</v>
      </c>
      <c r="N1988" s="3" t="s">
        <v>2533</v>
      </c>
      <c r="O1988" s="3" t="s">
        <v>69</v>
      </c>
      <c r="P1988" s="4">
        <v>21329.0</v>
      </c>
      <c r="Q1988" s="3" t="s">
        <v>1955</v>
      </c>
      <c r="S1988" s="3" t="s">
        <v>29</v>
      </c>
    </row>
    <row r="1989">
      <c r="A1989" s="2">
        <v>42318.71487268519</v>
      </c>
      <c r="B1989" s="3">
        <v>75.0</v>
      </c>
      <c r="C1989" s="3" t="s">
        <v>2209</v>
      </c>
      <c r="D1989" s="3">
        <v>33.0</v>
      </c>
      <c r="E1989" s="3" t="s">
        <v>2290</v>
      </c>
      <c r="F1989" s="3">
        <v>2.0</v>
      </c>
      <c r="G1989" s="3">
        <v>5.0</v>
      </c>
      <c r="H1989" s="3" t="s">
        <v>2445</v>
      </c>
      <c r="I1989" s="3" t="s">
        <v>2446</v>
      </c>
      <c r="J1989" s="3" t="s">
        <v>922</v>
      </c>
      <c r="K1989" s="3" t="s">
        <v>24</v>
      </c>
      <c r="L1989" s="3">
        <v>14.0</v>
      </c>
      <c r="M1989" s="3" t="s">
        <v>30</v>
      </c>
      <c r="N1989" s="3" t="s">
        <v>2534</v>
      </c>
      <c r="O1989" s="3" t="s">
        <v>279</v>
      </c>
      <c r="P1989" s="4">
        <v>19253.0</v>
      </c>
      <c r="Q1989" s="3" t="s">
        <v>49</v>
      </c>
      <c r="S1989" s="3" t="s">
        <v>29</v>
      </c>
    </row>
    <row r="1990">
      <c r="A1990" s="2">
        <v>42318.71487268519</v>
      </c>
      <c r="B1990" s="3">
        <v>75.0</v>
      </c>
      <c r="C1990" s="3" t="s">
        <v>2209</v>
      </c>
      <c r="D1990" s="3">
        <v>33.0</v>
      </c>
      <c r="E1990" s="3" t="s">
        <v>2290</v>
      </c>
      <c r="F1990" s="3">
        <v>2.0</v>
      </c>
      <c r="G1990" s="3">
        <v>5.0</v>
      </c>
      <c r="H1990" s="3" t="s">
        <v>2445</v>
      </c>
      <c r="I1990" s="3" t="s">
        <v>2446</v>
      </c>
      <c r="J1990" s="3" t="s">
        <v>922</v>
      </c>
      <c r="K1990" s="3" t="s">
        <v>24</v>
      </c>
      <c r="L1990" s="3">
        <v>15.0</v>
      </c>
      <c r="M1990" s="3" t="s">
        <v>25</v>
      </c>
      <c r="N1990" s="3" t="s">
        <v>2535</v>
      </c>
      <c r="O1990" s="3" t="s">
        <v>102</v>
      </c>
      <c r="P1990" s="4">
        <v>23403.0</v>
      </c>
      <c r="Q1990" s="3" t="s">
        <v>37</v>
      </c>
      <c r="S1990" s="3" t="s">
        <v>34</v>
      </c>
    </row>
    <row r="1991">
      <c r="A1991" s="2">
        <v>42318.71487268519</v>
      </c>
      <c r="B1991" s="3">
        <v>75.0</v>
      </c>
      <c r="C1991" s="3" t="s">
        <v>2209</v>
      </c>
      <c r="D1991" s="3">
        <v>33.0</v>
      </c>
      <c r="E1991" s="3" t="s">
        <v>2290</v>
      </c>
      <c r="F1991" s="3">
        <v>2.0</v>
      </c>
      <c r="G1991" s="3">
        <v>5.0</v>
      </c>
      <c r="H1991" s="3" t="s">
        <v>2445</v>
      </c>
      <c r="I1991" s="3" t="s">
        <v>2446</v>
      </c>
      <c r="J1991" s="3" t="s">
        <v>922</v>
      </c>
      <c r="K1991" s="3" t="s">
        <v>24</v>
      </c>
      <c r="L1991" s="3">
        <v>16.0</v>
      </c>
      <c r="M1991" s="3" t="s">
        <v>30</v>
      </c>
      <c r="N1991" s="3" t="s">
        <v>2536</v>
      </c>
      <c r="O1991" s="3" t="s">
        <v>431</v>
      </c>
      <c r="P1991" s="4">
        <v>19073.0</v>
      </c>
      <c r="Q1991" s="3" t="s">
        <v>86</v>
      </c>
      <c r="S1991" s="3" t="s">
        <v>29</v>
      </c>
    </row>
    <row r="1992">
      <c r="A1992" s="2">
        <v>42318.71487268519</v>
      </c>
      <c r="B1992" s="3">
        <v>75.0</v>
      </c>
      <c r="C1992" s="3" t="s">
        <v>2209</v>
      </c>
      <c r="D1992" s="3">
        <v>33.0</v>
      </c>
      <c r="E1992" s="3" t="s">
        <v>2290</v>
      </c>
      <c r="F1992" s="3">
        <v>2.0</v>
      </c>
      <c r="G1992" s="3">
        <v>5.0</v>
      </c>
      <c r="H1992" s="3" t="s">
        <v>2445</v>
      </c>
      <c r="I1992" s="3" t="s">
        <v>2446</v>
      </c>
      <c r="J1992" s="3" t="s">
        <v>922</v>
      </c>
      <c r="K1992" s="3" t="s">
        <v>24</v>
      </c>
      <c r="L1992" s="3">
        <v>17.0</v>
      </c>
      <c r="M1992" s="3" t="s">
        <v>25</v>
      </c>
      <c r="N1992" s="3" t="s">
        <v>2537</v>
      </c>
      <c r="O1992" s="3" t="s">
        <v>2415</v>
      </c>
      <c r="P1992" s="4">
        <v>26929.0</v>
      </c>
      <c r="Q1992" s="3" t="s">
        <v>153</v>
      </c>
      <c r="R1992" s="3" t="s">
        <v>1030</v>
      </c>
      <c r="S1992" s="3" t="s">
        <v>34</v>
      </c>
    </row>
    <row r="1993">
      <c r="A1993" s="2">
        <v>42318.71487268519</v>
      </c>
      <c r="B1993" s="3">
        <v>75.0</v>
      </c>
      <c r="C1993" s="3" t="s">
        <v>2209</v>
      </c>
      <c r="D1993" s="3">
        <v>33.0</v>
      </c>
      <c r="E1993" s="3" t="s">
        <v>2290</v>
      </c>
      <c r="F1993" s="3">
        <v>2.0</v>
      </c>
      <c r="G1993" s="3">
        <v>5.0</v>
      </c>
      <c r="H1993" s="3" t="s">
        <v>2445</v>
      </c>
      <c r="I1993" s="3" t="s">
        <v>2446</v>
      </c>
      <c r="J1993" s="3" t="s">
        <v>922</v>
      </c>
      <c r="K1993" s="3" t="s">
        <v>24</v>
      </c>
      <c r="L1993" s="3">
        <v>18.0</v>
      </c>
      <c r="M1993" s="3" t="s">
        <v>30</v>
      </c>
      <c r="N1993" s="3" t="s">
        <v>2538</v>
      </c>
      <c r="O1993" s="3" t="s">
        <v>1453</v>
      </c>
      <c r="P1993" s="4">
        <v>25351.0</v>
      </c>
      <c r="Q1993" s="3" t="s">
        <v>159</v>
      </c>
      <c r="S1993" s="3" t="s">
        <v>34</v>
      </c>
    </row>
    <row r="1994">
      <c r="A1994" s="2">
        <v>42318.71487268519</v>
      </c>
      <c r="B1994" s="3">
        <v>75.0</v>
      </c>
      <c r="C1994" s="3" t="s">
        <v>2209</v>
      </c>
      <c r="D1994" s="3">
        <v>33.0</v>
      </c>
      <c r="E1994" s="3" t="s">
        <v>2290</v>
      </c>
      <c r="F1994" s="3">
        <v>2.0</v>
      </c>
      <c r="G1994" s="3">
        <v>5.0</v>
      </c>
      <c r="H1994" s="3" t="s">
        <v>2445</v>
      </c>
      <c r="I1994" s="3" t="s">
        <v>2446</v>
      </c>
      <c r="J1994" s="3" t="s">
        <v>922</v>
      </c>
      <c r="K1994" s="3" t="s">
        <v>24</v>
      </c>
      <c r="L1994" s="3">
        <v>19.0</v>
      </c>
      <c r="M1994" s="3" t="s">
        <v>25</v>
      </c>
      <c r="N1994" s="3" t="s">
        <v>2539</v>
      </c>
      <c r="O1994" s="3" t="s">
        <v>753</v>
      </c>
      <c r="P1994" s="4">
        <v>20262.0</v>
      </c>
      <c r="Q1994" s="3" t="s">
        <v>49</v>
      </c>
      <c r="S1994" s="3" t="s">
        <v>29</v>
      </c>
    </row>
    <row r="1995">
      <c r="A1995" s="2">
        <v>42318.71487268519</v>
      </c>
      <c r="B1995" s="3">
        <v>75.0</v>
      </c>
      <c r="C1995" s="3" t="s">
        <v>2209</v>
      </c>
      <c r="D1995" s="3">
        <v>33.0</v>
      </c>
      <c r="E1995" s="3" t="s">
        <v>2290</v>
      </c>
      <c r="F1995" s="3">
        <v>2.0</v>
      </c>
      <c r="G1995" s="3">
        <v>5.0</v>
      </c>
      <c r="H1995" s="3" t="s">
        <v>2445</v>
      </c>
      <c r="I1995" s="3" t="s">
        <v>2446</v>
      </c>
      <c r="J1995" s="3" t="s">
        <v>922</v>
      </c>
      <c r="K1995" s="3" t="s">
        <v>24</v>
      </c>
      <c r="L1995" s="3">
        <v>20.0</v>
      </c>
      <c r="M1995" s="3" t="s">
        <v>30</v>
      </c>
      <c r="N1995" s="3" t="s">
        <v>2540</v>
      </c>
      <c r="O1995" s="3" t="s">
        <v>452</v>
      </c>
      <c r="P1995" s="4">
        <v>27089.0</v>
      </c>
      <c r="Q1995" s="3" t="s">
        <v>72</v>
      </c>
      <c r="S1995" s="3" t="s">
        <v>34</v>
      </c>
    </row>
    <row r="1996">
      <c r="A1996" s="2">
        <v>42318.71487268519</v>
      </c>
      <c r="B1996" s="3">
        <v>75.0</v>
      </c>
      <c r="C1996" s="3" t="s">
        <v>2209</v>
      </c>
      <c r="D1996" s="3">
        <v>33.0</v>
      </c>
      <c r="E1996" s="3" t="s">
        <v>2290</v>
      </c>
      <c r="F1996" s="3">
        <v>2.0</v>
      </c>
      <c r="G1996" s="3">
        <v>5.0</v>
      </c>
      <c r="H1996" s="3" t="s">
        <v>2445</v>
      </c>
      <c r="I1996" s="3" t="s">
        <v>2446</v>
      </c>
      <c r="J1996" s="3" t="s">
        <v>922</v>
      </c>
      <c r="K1996" s="3" t="s">
        <v>24</v>
      </c>
      <c r="L1996" s="3">
        <v>21.0</v>
      </c>
      <c r="M1996" s="3" t="s">
        <v>25</v>
      </c>
      <c r="N1996" s="3" t="s">
        <v>2541</v>
      </c>
      <c r="O1996" s="3" t="s">
        <v>454</v>
      </c>
      <c r="P1996" s="4">
        <v>17939.0</v>
      </c>
      <c r="Q1996" s="3" t="s">
        <v>86</v>
      </c>
      <c r="S1996" s="3" t="s">
        <v>29</v>
      </c>
    </row>
    <row r="1997">
      <c r="A1997" s="2">
        <v>42318.71487268519</v>
      </c>
      <c r="B1997" s="3">
        <v>75.0</v>
      </c>
      <c r="C1997" s="3" t="s">
        <v>2209</v>
      </c>
      <c r="D1997" s="3">
        <v>33.0</v>
      </c>
      <c r="E1997" s="3" t="s">
        <v>2290</v>
      </c>
      <c r="F1997" s="3">
        <v>2.0</v>
      </c>
      <c r="G1997" s="3">
        <v>5.0</v>
      </c>
      <c r="H1997" s="3" t="s">
        <v>2445</v>
      </c>
      <c r="I1997" s="3" t="s">
        <v>2446</v>
      </c>
      <c r="J1997" s="3" t="s">
        <v>922</v>
      </c>
      <c r="K1997" s="3" t="s">
        <v>24</v>
      </c>
      <c r="L1997" s="3">
        <v>22.0</v>
      </c>
      <c r="M1997" s="3" t="s">
        <v>30</v>
      </c>
      <c r="N1997" s="3" t="s">
        <v>2542</v>
      </c>
      <c r="O1997" s="3" t="s">
        <v>1887</v>
      </c>
      <c r="P1997" s="4">
        <v>26023.0</v>
      </c>
      <c r="Q1997" s="3" t="s">
        <v>169</v>
      </c>
      <c r="S1997" s="3" t="s">
        <v>34</v>
      </c>
    </row>
    <row r="1998">
      <c r="A1998" s="2">
        <v>42318.71487268519</v>
      </c>
      <c r="B1998" s="3">
        <v>75.0</v>
      </c>
      <c r="C1998" s="3" t="s">
        <v>2209</v>
      </c>
      <c r="D1998" s="3">
        <v>33.0</v>
      </c>
      <c r="E1998" s="3" t="s">
        <v>2290</v>
      </c>
      <c r="F1998" s="3">
        <v>2.0</v>
      </c>
      <c r="G1998" s="3">
        <v>5.0</v>
      </c>
      <c r="H1998" s="3" t="s">
        <v>2445</v>
      </c>
      <c r="I1998" s="3" t="s">
        <v>2446</v>
      </c>
      <c r="J1998" s="3" t="s">
        <v>922</v>
      </c>
      <c r="K1998" s="3" t="s">
        <v>24</v>
      </c>
      <c r="L1998" s="3">
        <v>23.0</v>
      </c>
      <c r="M1998" s="3" t="s">
        <v>25</v>
      </c>
      <c r="N1998" s="3" t="s">
        <v>2543</v>
      </c>
      <c r="O1998" s="3" t="s">
        <v>218</v>
      </c>
      <c r="P1998" s="4">
        <v>20611.0</v>
      </c>
      <c r="Q1998" s="3" t="s">
        <v>145</v>
      </c>
      <c r="S1998" s="3" t="s">
        <v>29</v>
      </c>
    </row>
    <row r="1999">
      <c r="A1999" s="2">
        <v>42318.71487268519</v>
      </c>
      <c r="B1999" s="3">
        <v>75.0</v>
      </c>
      <c r="C1999" s="3" t="s">
        <v>2209</v>
      </c>
      <c r="D1999" s="3">
        <v>33.0</v>
      </c>
      <c r="E1999" s="3" t="s">
        <v>2290</v>
      </c>
      <c r="F1999" s="3">
        <v>2.0</v>
      </c>
      <c r="G1999" s="3">
        <v>5.0</v>
      </c>
      <c r="H1999" s="3" t="s">
        <v>2445</v>
      </c>
      <c r="I1999" s="3" t="s">
        <v>2446</v>
      </c>
      <c r="J1999" s="3" t="s">
        <v>922</v>
      </c>
      <c r="K1999" s="3" t="s">
        <v>24</v>
      </c>
      <c r="L1999" s="3">
        <v>24.0</v>
      </c>
      <c r="M1999" s="3" t="s">
        <v>30</v>
      </c>
      <c r="N1999" s="3" t="s">
        <v>2544</v>
      </c>
      <c r="O1999" s="3" t="s">
        <v>587</v>
      </c>
      <c r="P1999" s="4">
        <v>27382.0</v>
      </c>
      <c r="Q1999" s="3" t="s">
        <v>75</v>
      </c>
      <c r="S1999" s="3" t="s">
        <v>34</v>
      </c>
    </row>
    <row r="2000">
      <c r="A2000" s="2">
        <v>42318.71487268519</v>
      </c>
      <c r="B2000" s="3">
        <v>75.0</v>
      </c>
      <c r="C2000" s="3" t="s">
        <v>2209</v>
      </c>
      <c r="D2000" s="3">
        <v>33.0</v>
      </c>
      <c r="E2000" s="3" t="s">
        <v>2290</v>
      </c>
      <c r="F2000" s="3">
        <v>2.0</v>
      </c>
      <c r="G2000" s="3">
        <v>5.0</v>
      </c>
      <c r="H2000" s="3" t="s">
        <v>2445</v>
      </c>
      <c r="I2000" s="3" t="s">
        <v>2446</v>
      </c>
      <c r="J2000" s="3" t="s">
        <v>922</v>
      </c>
      <c r="K2000" s="3" t="s">
        <v>24</v>
      </c>
      <c r="L2000" s="3">
        <v>25.0</v>
      </c>
      <c r="M2000" s="3" t="s">
        <v>25</v>
      </c>
      <c r="N2000" s="3" t="s">
        <v>2040</v>
      </c>
      <c r="O2000" s="3" t="s">
        <v>871</v>
      </c>
      <c r="P2000" s="4">
        <v>27873.0</v>
      </c>
      <c r="Q2000" s="3" t="s">
        <v>153</v>
      </c>
      <c r="S2000" s="3" t="s">
        <v>34</v>
      </c>
    </row>
    <row r="2001">
      <c r="A2001" s="2">
        <v>42318.71487268519</v>
      </c>
      <c r="B2001" s="3">
        <v>75.0</v>
      </c>
      <c r="C2001" s="3" t="s">
        <v>2209</v>
      </c>
      <c r="D2001" s="3">
        <v>33.0</v>
      </c>
      <c r="E2001" s="3" t="s">
        <v>2290</v>
      </c>
      <c r="F2001" s="3">
        <v>2.0</v>
      </c>
      <c r="G2001" s="3">
        <v>5.0</v>
      </c>
      <c r="H2001" s="3" t="s">
        <v>2445</v>
      </c>
      <c r="I2001" s="3" t="s">
        <v>2446</v>
      </c>
      <c r="J2001" s="3" t="s">
        <v>922</v>
      </c>
      <c r="K2001" s="3" t="s">
        <v>24</v>
      </c>
      <c r="L2001" s="3">
        <v>26.0</v>
      </c>
      <c r="M2001" s="3" t="s">
        <v>30</v>
      </c>
      <c r="N2001" s="3" t="s">
        <v>2545</v>
      </c>
      <c r="O2001" s="3" t="s">
        <v>1547</v>
      </c>
      <c r="P2001" s="4">
        <v>27860.0</v>
      </c>
      <c r="Q2001" s="3" t="s">
        <v>110</v>
      </c>
      <c r="S2001" s="3" t="s">
        <v>34</v>
      </c>
    </row>
    <row r="2002">
      <c r="A2002" s="2">
        <v>42318.71487268519</v>
      </c>
      <c r="B2002" s="3">
        <v>75.0</v>
      </c>
      <c r="C2002" s="3" t="s">
        <v>2209</v>
      </c>
      <c r="D2002" s="3">
        <v>33.0</v>
      </c>
      <c r="E2002" s="3" t="s">
        <v>2290</v>
      </c>
      <c r="F2002" s="3">
        <v>2.0</v>
      </c>
      <c r="G2002" s="3">
        <v>5.0</v>
      </c>
      <c r="H2002" s="3" t="s">
        <v>2445</v>
      </c>
      <c r="I2002" s="3" t="s">
        <v>2446</v>
      </c>
      <c r="J2002" s="3" t="s">
        <v>922</v>
      </c>
      <c r="K2002" s="3" t="s">
        <v>24</v>
      </c>
      <c r="L2002" s="3">
        <v>27.0</v>
      </c>
      <c r="M2002" s="3" t="s">
        <v>25</v>
      </c>
      <c r="N2002" s="3" t="s">
        <v>2546</v>
      </c>
      <c r="O2002" s="3" t="s">
        <v>1063</v>
      </c>
      <c r="P2002" s="4">
        <v>26865.0</v>
      </c>
      <c r="Q2002" s="3" t="s">
        <v>216</v>
      </c>
      <c r="S2002" s="3" t="s">
        <v>34</v>
      </c>
    </row>
    <row r="2003">
      <c r="A2003" s="2">
        <v>42318.71487268519</v>
      </c>
      <c r="B2003" s="3">
        <v>75.0</v>
      </c>
      <c r="C2003" s="3" t="s">
        <v>2209</v>
      </c>
      <c r="D2003" s="3">
        <v>33.0</v>
      </c>
      <c r="E2003" s="3" t="s">
        <v>2290</v>
      </c>
      <c r="F2003" s="3">
        <v>2.0</v>
      </c>
      <c r="G2003" s="3">
        <v>5.0</v>
      </c>
      <c r="H2003" s="3" t="s">
        <v>2445</v>
      </c>
      <c r="I2003" s="3" t="s">
        <v>2446</v>
      </c>
      <c r="J2003" s="3" t="s">
        <v>922</v>
      </c>
      <c r="K2003" s="3" t="s">
        <v>24</v>
      </c>
      <c r="L2003" s="3">
        <v>28.0</v>
      </c>
      <c r="M2003" s="3" t="s">
        <v>30</v>
      </c>
      <c r="N2003" s="3" t="s">
        <v>2547</v>
      </c>
      <c r="O2003" s="3" t="s">
        <v>677</v>
      </c>
      <c r="P2003" s="4">
        <v>20376.0</v>
      </c>
      <c r="Q2003" s="3" t="s">
        <v>169</v>
      </c>
      <c r="S2003" s="3" t="s">
        <v>34</v>
      </c>
    </row>
    <row r="2004">
      <c r="A2004" s="2">
        <v>42318.71487268519</v>
      </c>
      <c r="B2004" s="3">
        <v>75.0</v>
      </c>
      <c r="C2004" s="3" t="s">
        <v>2209</v>
      </c>
      <c r="D2004" s="3">
        <v>33.0</v>
      </c>
      <c r="E2004" s="3" t="s">
        <v>2290</v>
      </c>
      <c r="F2004" s="3">
        <v>2.0</v>
      </c>
      <c r="G2004" s="3">
        <v>5.0</v>
      </c>
      <c r="H2004" s="3" t="s">
        <v>2445</v>
      </c>
      <c r="I2004" s="3" t="s">
        <v>2446</v>
      </c>
      <c r="J2004" s="3" t="s">
        <v>922</v>
      </c>
      <c r="K2004" s="3" t="s">
        <v>24</v>
      </c>
      <c r="L2004" s="3">
        <v>29.0</v>
      </c>
      <c r="M2004" s="3" t="s">
        <v>25</v>
      </c>
      <c r="N2004" s="3" t="s">
        <v>2548</v>
      </c>
      <c r="O2004" s="3" t="s">
        <v>168</v>
      </c>
      <c r="P2004" s="4">
        <v>19932.0</v>
      </c>
      <c r="Q2004" s="3" t="s">
        <v>37</v>
      </c>
      <c r="S2004" s="3" t="s">
        <v>29</v>
      </c>
    </row>
    <row r="2005">
      <c r="A2005" s="2">
        <v>42318.71487268519</v>
      </c>
      <c r="B2005" s="3">
        <v>75.0</v>
      </c>
      <c r="C2005" s="3" t="s">
        <v>2209</v>
      </c>
      <c r="D2005" s="3">
        <v>33.0</v>
      </c>
      <c r="E2005" s="3" t="s">
        <v>2290</v>
      </c>
      <c r="F2005" s="3">
        <v>2.0</v>
      </c>
      <c r="G2005" s="3">
        <v>5.0</v>
      </c>
      <c r="H2005" s="3" t="s">
        <v>2445</v>
      </c>
      <c r="I2005" s="3" t="s">
        <v>2446</v>
      </c>
      <c r="J2005" s="3" t="s">
        <v>922</v>
      </c>
      <c r="K2005" s="3" t="s">
        <v>24</v>
      </c>
      <c r="L2005" s="3">
        <v>30.0</v>
      </c>
      <c r="M2005" s="3" t="s">
        <v>30</v>
      </c>
      <c r="N2005" s="3" t="s">
        <v>2549</v>
      </c>
      <c r="O2005" s="3" t="s">
        <v>2550</v>
      </c>
      <c r="P2005" s="4">
        <v>23017.0</v>
      </c>
      <c r="Q2005" s="3" t="s">
        <v>75</v>
      </c>
      <c r="S2005" s="3" t="s">
        <v>29</v>
      </c>
    </row>
    <row r="2006">
      <c r="A2006" s="2">
        <v>42318.71487268519</v>
      </c>
      <c r="B2006" s="3">
        <v>75.0</v>
      </c>
      <c r="C2006" s="3" t="s">
        <v>2209</v>
      </c>
      <c r="D2006" s="3">
        <v>33.0</v>
      </c>
      <c r="E2006" s="3" t="s">
        <v>2290</v>
      </c>
      <c r="F2006" s="3">
        <v>2.0</v>
      </c>
      <c r="G2006" s="3">
        <v>5.0</v>
      </c>
      <c r="H2006" s="3" t="s">
        <v>2445</v>
      </c>
      <c r="I2006" s="3" t="s">
        <v>2446</v>
      </c>
      <c r="J2006" s="3" t="s">
        <v>922</v>
      </c>
      <c r="K2006" s="3" t="s">
        <v>24</v>
      </c>
      <c r="L2006" s="3">
        <v>31.0</v>
      </c>
      <c r="M2006" s="3" t="s">
        <v>25</v>
      </c>
      <c r="N2006" s="3" t="s">
        <v>2551</v>
      </c>
      <c r="O2006" s="3" t="s">
        <v>499</v>
      </c>
      <c r="P2006" s="4">
        <v>22112.0</v>
      </c>
      <c r="Q2006" s="3" t="s">
        <v>79</v>
      </c>
      <c r="S2006" s="3" t="s">
        <v>34</v>
      </c>
    </row>
    <row r="2007">
      <c r="A2007" s="2">
        <v>42318.71487268519</v>
      </c>
      <c r="B2007" s="3">
        <v>75.0</v>
      </c>
      <c r="C2007" s="3" t="s">
        <v>2209</v>
      </c>
      <c r="D2007" s="3">
        <v>33.0</v>
      </c>
      <c r="E2007" s="3" t="s">
        <v>2290</v>
      </c>
      <c r="F2007" s="3">
        <v>2.0</v>
      </c>
      <c r="G2007" s="3">
        <v>5.0</v>
      </c>
      <c r="H2007" s="3" t="s">
        <v>2445</v>
      </c>
      <c r="I2007" s="3" t="s">
        <v>2446</v>
      </c>
      <c r="J2007" s="3" t="s">
        <v>922</v>
      </c>
      <c r="K2007" s="3" t="s">
        <v>24</v>
      </c>
      <c r="L2007" s="3">
        <v>32.0</v>
      </c>
      <c r="M2007" s="3" t="s">
        <v>30</v>
      </c>
      <c r="N2007" s="3" t="s">
        <v>2552</v>
      </c>
      <c r="O2007" s="3" t="s">
        <v>178</v>
      </c>
      <c r="P2007" s="4">
        <v>22390.0</v>
      </c>
      <c r="Q2007" s="3" t="s">
        <v>132</v>
      </c>
      <c r="S2007" s="3" t="s">
        <v>29</v>
      </c>
    </row>
    <row r="2008">
      <c r="A2008" s="2">
        <v>42318.71487268519</v>
      </c>
      <c r="B2008" s="3">
        <v>75.0</v>
      </c>
      <c r="C2008" s="3" t="s">
        <v>2209</v>
      </c>
      <c r="D2008" s="3">
        <v>33.0</v>
      </c>
      <c r="E2008" s="3" t="s">
        <v>2290</v>
      </c>
      <c r="F2008" s="3">
        <v>2.0</v>
      </c>
      <c r="G2008" s="3">
        <v>5.0</v>
      </c>
      <c r="H2008" s="3" t="s">
        <v>2445</v>
      </c>
      <c r="I2008" s="3" t="s">
        <v>2446</v>
      </c>
      <c r="J2008" s="3" t="s">
        <v>922</v>
      </c>
      <c r="K2008" s="3" t="s">
        <v>24</v>
      </c>
      <c r="L2008" s="3">
        <v>33.0</v>
      </c>
      <c r="M2008" s="3" t="s">
        <v>25</v>
      </c>
      <c r="N2008" s="3" t="s">
        <v>2553</v>
      </c>
      <c r="O2008" s="3" t="s">
        <v>1815</v>
      </c>
      <c r="P2008" s="4">
        <v>30463.0</v>
      </c>
      <c r="Q2008" s="3" t="s">
        <v>352</v>
      </c>
      <c r="S2008" s="3" t="s">
        <v>34</v>
      </c>
    </row>
    <row r="2009">
      <c r="A2009" s="2">
        <v>42318.71487268519</v>
      </c>
      <c r="B2009" s="3">
        <v>75.0</v>
      </c>
      <c r="C2009" s="3" t="s">
        <v>2209</v>
      </c>
      <c r="D2009" s="3">
        <v>33.0</v>
      </c>
      <c r="E2009" s="3" t="s">
        <v>2290</v>
      </c>
      <c r="F2009" s="3">
        <v>2.0</v>
      </c>
      <c r="G2009" s="3">
        <v>5.0</v>
      </c>
      <c r="H2009" s="3" t="s">
        <v>2445</v>
      </c>
      <c r="I2009" s="3" t="s">
        <v>2446</v>
      </c>
      <c r="J2009" s="3" t="s">
        <v>922</v>
      </c>
      <c r="K2009" s="3" t="s">
        <v>24</v>
      </c>
      <c r="L2009" s="3">
        <v>34.0</v>
      </c>
      <c r="M2009" s="3" t="s">
        <v>30</v>
      </c>
      <c r="N2009" s="3" t="s">
        <v>2554</v>
      </c>
      <c r="O2009" s="3" t="s">
        <v>2555</v>
      </c>
      <c r="P2009" s="4">
        <v>32731.0</v>
      </c>
      <c r="Q2009" s="3" t="s">
        <v>153</v>
      </c>
      <c r="S2009" s="3" t="s">
        <v>34</v>
      </c>
    </row>
    <row r="2010">
      <c r="A2010" s="2">
        <v>42318.71487268519</v>
      </c>
      <c r="B2010" s="3">
        <v>75.0</v>
      </c>
      <c r="C2010" s="3" t="s">
        <v>2209</v>
      </c>
      <c r="D2010" s="3">
        <v>33.0</v>
      </c>
      <c r="E2010" s="3" t="s">
        <v>2290</v>
      </c>
      <c r="F2010" s="3">
        <v>2.0</v>
      </c>
      <c r="G2010" s="3">
        <v>5.0</v>
      </c>
      <c r="H2010" s="3" t="s">
        <v>2445</v>
      </c>
      <c r="I2010" s="3" t="s">
        <v>2446</v>
      </c>
      <c r="J2010" s="3" t="s">
        <v>922</v>
      </c>
      <c r="K2010" s="3" t="s">
        <v>24</v>
      </c>
      <c r="L2010" s="3">
        <v>35.0</v>
      </c>
      <c r="M2010" s="3" t="s">
        <v>25</v>
      </c>
      <c r="N2010" s="3" t="s">
        <v>2556</v>
      </c>
      <c r="O2010" s="3" t="s">
        <v>200</v>
      </c>
      <c r="P2010" s="4">
        <v>23412.0</v>
      </c>
      <c r="Q2010" s="3" t="s">
        <v>153</v>
      </c>
      <c r="S2010" s="3" t="s">
        <v>34</v>
      </c>
    </row>
    <row r="2011">
      <c r="A2011" s="2">
        <v>42318.71487268519</v>
      </c>
      <c r="B2011" s="3">
        <v>75.0</v>
      </c>
      <c r="C2011" s="3" t="s">
        <v>2209</v>
      </c>
      <c r="D2011" s="3">
        <v>33.0</v>
      </c>
      <c r="E2011" s="3" t="s">
        <v>2290</v>
      </c>
      <c r="F2011" s="3">
        <v>2.0</v>
      </c>
      <c r="G2011" s="3">
        <v>5.0</v>
      </c>
      <c r="H2011" s="3" t="s">
        <v>2445</v>
      </c>
      <c r="I2011" s="3" t="s">
        <v>2446</v>
      </c>
      <c r="J2011" s="3" t="s">
        <v>922</v>
      </c>
      <c r="K2011" s="3" t="s">
        <v>24</v>
      </c>
      <c r="L2011" s="3">
        <v>36.0</v>
      </c>
      <c r="M2011" s="3" t="s">
        <v>30</v>
      </c>
      <c r="N2011" s="3" t="s">
        <v>2557</v>
      </c>
      <c r="O2011" s="3" t="s">
        <v>1109</v>
      </c>
      <c r="P2011" s="4">
        <v>32636.0</v>
      </c>
      <c r="Q2011" s="3" t="s">
        <v>132</v>
      </c>
      <c r="S2011" s="3" t="s">
        <v>34</v>
      </c>
    </row>
    <row r="2012">
      <c r="A2012" s="2">
        <v>42318.71487268519</v>
      </c>
      <c r="B2012" s="3">
        <v>75.0</v>
      </c>
      <c r="C2012" s="3" t="s">
        <v>2209</v>
      </c>
      <c r="D2012" s="3">
        <v>33.0</v>
      </c>
      <c r="E2012" s="3" t="s">
        <v>2290</v>
      </c>
      <c r="F2012" s="3">
        <v>2.0</v>
      </c>
      <c r="G2012" s="3">
        <v>5.0</v>
      </c>
      <c r="H2012" s="3" t="s">
        <v>2445</v>
      </c>
      <c r="I2012" s="3" t="s">
        <v>2446</v>
      </c>
      <c r="J2012" s="3" t="s">
        <v>922</v>
      </c>
      <c r="K2012" s="3" t="s">
        <v>24</v>
      </c>
      <c r="L2012" s="3">
        <v>37.0</v>
      </c>
      <c r="M2012" s="3" t="s">
        <v>25</v>
      </c>
      <c r="N2012" s="3" t="s">
        <v>2558</v>
      </c>
      <c r="O2012" s="3" t="s">
        <v>27</v>
      </c>
      <c r="P2012" s="4">
        <v>23854.0</v>
      </c>
      <c r="Q2012" s="3" t="s">
        <v>55</v>
      </c>
      <c r="S2012" s="3" t="s">
        <v>34</v>
      </c>
    </row>
    <row r="2013">
      <c r="A2013" s="2">
        <v>42318.71487268519</v>
      </c>
      <c r="B2013" s="3">
        <v>75.0</v>
      </c>
      <c r="C2013" s="3" t="s">
        <v>2209</v>
      </c>
      <c r="D2013" s="3">
        <v>33.0</v>
      </c>
      <c r="E2013" s="3" t="s">
        <v>2290</v>
      </c>
      <c r="F2013" s="3">
        <v>2.0</v>
      </c>
      <c r="G2013" s="3">
        <v>5.0</v>
      </c>
      <c r="H2013" s="3" t="s">
        <v>2445</v>
      </c>
      <c r="I2013" s="3" t="s">
        <v>2446</v>
      </c>
      <c r="J2013" s="3" t="s">
        <v>922</v>
      </c>
      <c r="K2013" s="3" t="s">
        <v>24</v>
      </c>
      <c r="L2013" s="3">
        <v>38.0</v>
      </c>
      <c r="M2013" s="3" t="s">
        <v>30</v>
      </c>
      <c r="N2013" s="3" t="s">
        <v>2559</v>
      </c>
      <c r="O2013" s="3" t="s">
        <v>2470</v>
      </c>
      <c r="P2013" s="4">
        <v>29541.0</v>
      </c>
      <c r="Q2013" s="3" t="s">
        <v>189</v>
      </c>
      <c r="S2013" s="3" t="s">
        <v>34</v>
      </c>
    </row>
    <row r="2014">
      <c r="A2014" s="2">
        <v>42318.71487268519</v>
      </c>
      <c r="B2014" s="3">
        <v>75.0</v>
      </c>
      <c r="C2014" s="3" t="s">
        <v>2209</v>
      </c>
      <c r="D2014" s="3">
        <v>33.0</v>
      </c>
      <c r="E2014" s="3" t="s">
        <v>2290</v>
      </c>
      <c r="F2014" s="3">
        <v>2.0</v>
      </c>
      <c r="G2014" s="3">
        <v>5.0</v>
      </c>
      <c r="H2014" s="3" t="s">
        <v>2445</v>
      </c>
      <c r="I2014" s="3" t="s">
        <v>2446</v>
      </c>
      <c r="J2014" s="3" t="s">
        <v>922</v>
      </c>
      <c r="K2014" s="3" t="s">
        <v>24</v>
      </c>
      <c r="L2014" s="3">
        <v>39.0</v>
      </c>
      <c r="M2014" s="3" t="s">
        <v>25</v>
      </c>
      <c r="N2014" s="3" t="s">
        <v>2560</v>
      </c>
      <c r="O2014" s="3" t="s">
        <v>2093</v>
      </c>
      <c r="P2014" s="4">
        <v>24605.0</v>
      </c>
      <c r="Q2014" s="3" t="s">
        <v>37</v>
      </c>
      <c r="S2014" s="3" t="s">
        <v>34</v>
      </c>
    </row>
    <row r="2015">
      <c r="A2015" s="2">
        <v>42318.71487268519</v>
      </c>
      <c r="B2015" s="3">
        <v>75.0</v>
      </c>
      <c r="C2015" s="3" t="s">
        <v>2209</v>
      </c>
      <c r="D2015" s="3">
        <v>33.0</v>
      </c>
      <c r="E2015" s="3" t="s">
        <v>2290</v>
      </c>
      <c r="F2015" s="3">
        <v>2.0</v>
      </c>
      <c r="G2015" s="3">
        <v>5.0</v>
      </c>
      <c r="H2015" s="3" t="s">
        <v>2445</v>
      </c>
      <c r="I2015" s="3" t="s">
        <v>2446</v>
      </c>
      <c r="J2015" s="3" t="s">
        <v>922</v>
      </c>
      <c r="K2015" s="3" t="s">
        <v>24</v>
      </c>
      <c r="L2015" s="3">
        <v>40.0</v>
      </c>
      <c r="M2015" s="3" t="s">
        <v>30</v>
      </c>
      <c r="N2015" s="3" t="s">
        <v>2327</v>
      </c>
      <c r="O2015" s="3" t="s">
        <v>57</v>
      </c>
      <c r="P2015" s="4">
        <v>25285.0</v>
      </c>
      <c r="Q2015" s="3" t="s">
        <v>189</v>
      </c>
      <c r="S2015" s="3" t="s">
        <v>34</v>
      </c>
    </row>
    <row r="2016">
      <c r="A2016" s="2">
        <v>42318.71487268519</v>
      </c>
      <c r="B2016" s="3">
        <v>75.0</v>
      </c>
      <c r="C2016" s="3" t="s">
        <v>2209</v>
      </c>
      <c r="D2016" s="3">
        <v>33.0</v>
      </c>
      <c r="E2016" s="3" t="s">
        <v>2290</v>
      </c>
      <c r="F2016" s="3">
        <v>2.0</v>
      </c>
      <c r="G2016" s="3">
        <v>5.0</v>
      </c>
      <c r="H2016" s="3" t="s">
        <v>2445</v>
      </c>
      <c r="I2016" s="3" t="s">
        <v>2446</v>
      </c>
      <c r="J2016" s="3" t="s">
        <v>922</v>
      </c>
      <c r="K2016" s="3" t="s">
        <v>24</v>
      </c>
      <c r="L2016" s="3">
        <v>41.0</v>
      </c>
      <c r="M2016" s="3" t="s">
        <v>25</v>
      </c>
      <c r="N2016" s="3" t="s">
        <v>2561</v>
      </c>
      <c r="O2016" s="3" t="s">
        <v>377</v>
      </c>
      <c r="P2016" s="4">
        <v>25130.0</v>
      </c>
      <c r="Q2016" s="3" t="s">
        <v>149</v>
      </c>
      <c r="S2016" s="3" t="s">
        <v>34</v>
      </c>
    </row>
    <row r="2017">
      <c r="A2017" s="2">
        <v>42318.71487268519</v>
      </c>
      <c r="B2017" s="3">
        <v>75.0</v>
      </c>
      <c r="C2017" s="3" t="s">
        <v>2209</v>
      </c>
      <c r="D2017" s="3">
        <v>33.0</v>
      </c>
      <c r="E2017" s="3" t="s">
        <v>2290</v>
      </c>
      <c r="F2017" s="3">
        <v>2.0</v>
      </c>
      <c r="G2017" s="3">
        <v>5.0</v>
      </c>
      <c r="H2017" s="3" t="s">
        <v>2445</v>
      </c>
      <c r="I2017" s="3" t="s">
        <v>2446</v>
      </c>
      <c r="J2017" s="3" t="s">
        <v>922</v>
      </c>
      <c r="K2017" s="3" t="s">
        <v>24</v>
      </c>
      <c r="L2017" s="3">
        <v>42.0</v>
      </c>
      <c r="M2017" s="3" t="s">
        <v>30</v>
      </c>
      <c r="N2017" s="3" t="s">
        <v>2562</v>
      </c>
      <c r="O2017" s="3" t="s">
        <v>225</v>
      </c>
      <c r="P2017" s="4">
        <v>21830.0</v>
      </c>
      <c r="Q2017" s="3" t="s">
        <v>189</v>
      </c>
      <c r="S2017" s="3" t="s">
        <v>34</v>
      </c>
    </row>
    <row r="2018">
      <c r="A2018" s="2">
        <v>42318.71487268519</v>
      </c>
      <c r="B2018" s="3">
        <v>75.0</v>
      </c>
      <c r="C2018" s="3" t="s">
        <v>2209</v>
      </c>
      <c r="D2018" s="3">
        <v>33.0</v>
      </c>
      <c r="E2018" s="3" t="s">
        <v>2290</v>
      </c>
      <c r="F2018" s="3">
        <v>2.0</v>
      </c>
      <c r="G2018" s="3">
        <v>5.0</v>
      </c>
      <c r="H2018" s="3" t="s">
        <v>2445</v>
      </c>
      <c r="I2018" s="3" t="s">
        <v>2446</v>
      </c>
      <c r="J2018" s="3" t="s">
        <v>922</v>
      </c>
      <c r="K2018" s="3" t="s">
        <v>24</v>
      </c>
      <c r="L2018" s="3">
        <v>43.0</v>
      </c>
      <c r="M2018" s="3" t="s">
        <v>25</v>
      </c>
      <c r="N2018" s="3" t="s">
        <v>2563</v>
      </c>
      <c r="O2018" s="3" t="s">
        <v>492</v>
      </c>
      <c r="P2018" s="4">
        <v>21446.0</v>
      </c>
      <c r="Q2018" s="3" t="s">
        <v>189</v>
      </c>
      <c r="S2018" s="3" t="s">
        <v>34</v>
      </c>
    </row>
    <row r="2019">
      <c r="A2019" s="2">
        <v>42318.71487268519</v>
      </c>
      <c r="B2019" s="3">
        <v>75.0</v>
      </c>
      <c r="C2019" s="3" t="s">
        <v>2209</v>
      </c>
      <c r="D2019" s="3">
        <v>33.0</v>
      </c>
      <c r="E2019" s="3" t="s">
        <v>2290</v>
      </c>
      <c r="F2019" s="3">
        <v>2.0</v>
      </c>
      <c r="G2019" s="3">
        <v>5.0</v>
      </c>
      <c r="H2019" s="3" t="s">
        <v>2445</v>
      </c>
      <c r="I2019" s="3" t="s">
        <v>2446</v>
      </c>
      <c r="J2019" s="3" t="s">
        <v>922</v>
      </c>
      <c r="K2019" s="3" t="s">
        <v>24</v>
      </c>
      <c r="L2019" s="3">
        <v>44.0</v>
      </c>
      <c r="M2019" s="3" t="s">
        <v>30</v>
      </c>
      <c r="N2019" s="3" t="s">
        <v>2564</v>
      </c>
      <c r="O2019" s="3" t="s">
        <v>2565</v>
      </c>
      <c r="P2019" s="4">
        <v>22764.0</v>
      </c>
      <c r="Q2019" s="3" t="s">
        <v>169</v>
      </c>
      <c r="S2019" s="3" t="s">
        <v>34</v>
      </c>
    </row>
    <row r="2020">
      <c r="A2020" s="2">
        <v>42318.71487268519</v>
      </c>
      <c r="B2020" s="3">
        <v>75.0</v>
      </c>
      <c r="C2020" s="3" t="s">
        <v>2209</v>
      </c>
      <c r="D2020" s="3">
        <v>33.0</v>
      </c>
      <c r="E2020" s="3" t="s">
        <v>2290</v>
      </c>
      <c r="F2020" s="3">
        <v>2.0</v>
      </c>
      <c r="G2020" s="3">
        <v>5.0</v>
      </c>
      <c r="H2020" s="3" t="s">
        <v>2445</v>
      </c>
      <c r="I2020" s="3" t="s">
        <v>2446</v>
      </c>
      <c r="J2020" s="3" t="s">
        <v>922</v>
      </c>
      <c r="K2020" s="3" t="s">
        <v>24</v>
      </c>
      <c r="L2020" s="3">
        <v>45.0</v>
      </c>
      <c r="M2020" s="3" t="s">
        <v>25</v>
      </c>
      <c r="N2020" s="3" t="s">
        <v>2566</v>
      </c>
      <c r="O2020" s="3" t="s">
        <v>2093</v>
      </c>
      <c r="P2020" s="4">
        <v>32691.0</v>
      </c>
      <c r="Q2020" s="3" t="s">
        <v>40</v>
      </c>
      <c r="S2020" s="3" t="s">
        <v>34</v>
      </c>
    </row>
    <row r="2021">
      <c r="A2021" s="2">
        <v>42318.71487268519</v>
      </c>
      <c r="B2021" s="3">
        <v>75.0</v>
      </c>
      <c r="C2021" s="3" t="s">
        <v>2209</v>
      </c>
      <c r="D2021" s="3">
        <v>33.0</v>
      </c>
      <c r="E2021" s="3" t="s">
        <v>2290</v>
      </c>
      <c r="F2021" s="3">
        <v>2.0</v>
      </c>
      <c r="G2021" s="3">
        <v>5.0</v>
      </c>
      <c r="H2021" s="3" t="s">
        <v>2445</v>
      </c>
      <c r="I2021" s="3" t="s">
        <v>2446</v>
      </c>
      <c r="J2021" s="3" t="s">
        <v>922</v>
      </c>
      <c r="K2021" s="3" t="s">
        <v>24</v>
      </c>
      <c r="L2021" s="3">
        <v>46.0</v>
      </c>
      <c r="M2021" s="3" t="s">
        <v>30</v>
      </c>
      <c r="N2021" s="3" t="s">
        <v>2567</v>
      </c>
      <c r="O2021" s="3" t="s">
        <v>342</v>
      </c>
      <c r="P2021" s="4">
        <v>21453.0</v>
      </c>
      <c r="Q2021" s="3" t="s">
        <v>1955</v>
      </c>
      <c r="S2021" s="3" t="s">
        <v>34</v>
      </c>
    </row>
    <row r="2022">
      <c r="A2022" s="2">
        <v>42318.71487268519</v>
      </c>
      <c r="B2022" s="3">
        <v>75.0</v>
      </c>
      <c r="C2022" s="3" t="s">
        <v>2209</v>
      </c>
      <c r="D2022" s="3">
        <v>33.0</v>
      </c>
      <c r="E2022" s="3" t="s">
        <v>2290</v>
      </c>
      <c r="F2022" s="3">
        <v>2.0</v>
      </c>
      <c r="G2022" s="3">
        <v>5.0</v>
      </c>
      <c r="H2022" s="3" t="s">
        <v>2445</v>
      </c>
      <c r="I2022" s="3" t="s">
        <v>2446</v>
      </c>
      <c r="J2022" s="3" t="s">
        <v>922</v>
      </c>
      <c r="K2022" s="3" t="s">
        <v>24</v>
      </c>
      <c r="L2022" s="3">
        <v>47.0</v>
      </c>
      <c r="M2022" s="3" t="s">
        <v>25</v>
      </c>
      <c r="N2022" s="3" t="s">
        <v>2568</v>
      </c>
      <c r="O2022" s="3" t="s">
        <v>2188</v>
      </c>
      <c r="P2022" s="4">
        <v>19861.0</v>
      </c>
      <c r="Q2022" s="3" t="s">
        <v>49</v>
      </c>
      <c r="S2022" s="3" t="s">
        <v>34</v>
      </c>
    </row>
    <row r="2023">
      <c r="A2023" s="2">
        <v>42318.71487268519</v>
      </c>
      <c r="B2023" s="3">
        <v>75.0</v>
      </c>
      <c r="C2023" s="3" t="s">
        <v>2209</v>
      </c>
      <c r="D2023" s="3">
        <v>33.0</v>
      </c>
      <c r="E2023" s="3" t="s">
        <v>2290</v>
      </c>
      <c r="F2023" s="3">
        <v>2.0</v>
      </c>
      <c r="G2023" s="3">
        <v>5.0</v>
      </c>
      <c r="H2023" s="3" t="s">
        <v>2445</v>
      </c>
      <c r="I2023" s="3" t="s">
        <v>2446</v>
      </c>
      <c r="J2023" s="3" t="s">
        <v>922</v>
      </c>
      <c r="K2023" s="3" t="s">
        <v>24</v>
      </c>
      <c r="L2023" s="3">
        <v>48.0</v>
      </c>
      <c r="M2023" s="3" t="s">
        <v>30</v>
      </c>
      <c r="N2023" s="3" t="s">
        <v>2569</v>
      </c>
      <c r="O2023" s="3" t="s">
        <v>323</v>
      </c>
      <c r="P2023" s="4">
        <v>13997.0</v>
      </c>
      <c r="Q2023" s="3" t="s">
        <v>149</v>
      </c>
      <c r="S2023" s="3" t="s">
        <v>29</v>
      </c>
    </row>
    <row r="2024">
      <c r="A2024" s="2">
        <v>42318.71487268519</v>
      </c>
      <c r="B2024" s="3">
        <v>75.0</v>
      </c>
      <c r="C2024" s="3" t="s">
        <v>2209</v>
      </c>
      <c r="D2024" s="3">
        <v>40.0</v>
      </c>
      <c r="E2024" s="3" t="s">
        <v>2340</v>
      </c>
      <c r="F2024" s="3">
        <v>2.0</v>
      </c>
      <c r="G2024" s="3">
        <v>5.0</v>
      </c>
      <c r="H2024" s="3" t="s">
        <v>2445</v>
      </c>
      <c r="I2024" s="3" t="s">
        <v>2446</v>
      </c>
      <c r="J2024" s="3" t="s">
        <v>922</v>
      </c>
      <c r="K2024" s="3" t="s">
        <v>24</v>
      </c>
      <c r="L2024" s="3">
        <v>1.0</v>
      </c>
      <c r="M2024" s="3" t="s">
        <v>25</v>
      </c>
      <c r="N2024" s="3" t="s">
        <v>2570</v>
      </c>
      <c r="O2024" s="3" t="s">
        <v>1395</v>
      </c>
      <c r="P2024" s="4">
        <v>24739.0</v>
      </c>
      <c r="Q2024" s="3" t="s">
        <v>189</v>
      </c>
      <c r="S2024" s="3" t="s">
        <v>29</v>
      </c>
    </row>
    <row r="2025">
      <c r="A2025" s="2">
        <v>42318.71487268519</v>
      </c>
      <c r="B2025" s="3">
        <v>75.0</v>
      </c>
      <c r="C2025" s="3" t="s">
        <v>2209</v>
      </c>
      <c r="D2025" s="3">
        <v>40.0</v>
      </c>
      <c r="E2025" s="3" t="s">
        <v>2340</v>
      </c>
      <c r="F2025" s="3">
        <v>2.0</v>
      </c>
      <c r="G2025" s="3">
        <v>5.0</v>
      </c>
      <c r="H2025" s="3" t="s">
        <v>2445</v>
      </c>
      <c r="I2025" s="3" t="s">
        <v>2446</v>
      </c>
      <c r="J2025" s="3" t="s">
        <v>922</v>
      </c>
      <c r="K2025" s="3" t="s">
        <v>24</v>
      </c>
      <c r="L2025" s="3">
        <v>2.0</v>
      </c>
      <c r="M2025" s="3" t="s">
        <v>30</v>
      </c>
      <c r="N2025" s="3" t="s">
        <v>2571</v>
      </c>
      <c r="O2025" s="3" t="s">
        <v>249</v>
      </c>
      <c r="P2025" s="4">
        <v>21715.0</v>
      </c>
      <c r="Q2025" s="3" t="s">
        <v>83</v>
      </c>
      <c r="S2025" s="3" t="s">
        <v>29</v>
      </c>
    </row>
    <row r="2026">
      <c r="A2026" s="2">
        <v>42318.71487268519</v>
      </c>
      <c r="B2026" s="3">
        <v>75.0</v>
      </c>
      <c r="C2026" s="3" t="s">
        <v>2209</v>
      </c>
      <c r="D2026" s="3">
        <v>40.0</v>
      </c>
      <c r="E2026" s="3" t="s">
        <v>2340</v>
      </c>
      <c r="F2026" s="3">
        <v>2.0</v>
      </c>
      <c r="G2026" s="3">
        <v>5.0</v>
      </c>
      <c r="H2026" s="3" t="s">
        <v>2445</v>
      </c>
      <c r="I2026" s="3" t="s">
        <v>2446</v>
      </c>
      <c r="J2026" s="3" t="s">
        <v>922</v>
      </c>
      <c r="K2026" s="3" t="s">
        <v>24</v>
      </c>
      <c r="L2026" s="3">
        <v>3.0</v>
      </c>
      <c r="M2026" s="3" t="s">
        <v>25</v>
      </c>
      <c r="N2026" s="3" t="s">
        <v>2572</v>
      </c>
      <c r="O2026" s="3" t="s">
        <v>1275</v>
      </c>
      <c r="P2026" s="4">
        <v>24910.0</v>
      </c>
      <c r="Q2026" s="3" t="s">
        <v>189</v>
      </c>
      <c r="S2026" s="3" t="s">
        <v>29</v>
      </c>
    </row>
    <row r="2027">
      <c r="A2027" s="2">
        <v>42318.71487268519</v>
      </c>
      <c r="B2027" s="3">
        <v>75.0</v>
      </c>
      <c r="C2027" s="3" t="s">
        <v>2209</v>
      </c>
      <c r="D2027" s="3">
        <v>40.0</v>
      </c>
      <c r="E2027" s="3" t="s">
        <v>2340</v>
      </c>
      <c r="F2027" s="3">
        <v>2.0</v>
      </c>
      <c r="G2027" s="3">
        <v>5.0</v>
      </c>
      <c r="H2027" s="3" t="s">
        <v>2445</v>
      </c>
      <c r="I2027" s="3" t="s">
        <v>2446</v>
      </c>
      <c r="J2027" s="3" t="s">
        <v>922</v>
      </c>
      <c r="K2027" s="3" t="s">
        <v>24</v>
      </c>
      <c r="L2027" s="3">
        <v>4.0</v>
      </c>
      <c r="M2027" s="3" t="s">
        <v>30</v>
      </c>
      <c r="N2027" s="3" t="s">
        <v>2573</v>
      </c>
      <c r="O2027" s="3" t="s">
        <v>440</v>
      </c>
      <c r="P2027" s="4">
        <v>26503.0</v>
      </c>
      <c r="Q2027" s="3" t="s">
        <v>110</v>
      </c>
      <c r="S2027" s="3" t="s">
        <v>34</v>
      </c>
    </row>
    <row r="2028">
      <c r="A2028" s="2">
        <v>42318.71487268519</v>
      </c>
      <c r="B2028" s="3">
        <v>75.0</v>
      </c>
      <c r="C2028" s="3" t="s">
        <v>2209</v>
      </c>
      <c r="D2028" s="3">
        <v>40.0</v>
      </c>
      <c r="E2028" s="3" t="s">
        <v>2340</v>
      </c>
      <c r="F2028" s="3">
        <v>2.0</v>
      </c>
      <c r="G2028" s="3">
        <v>5.0</v>
      </c>
      <c r="H2028" s="3" t="s">
        <v>2445</v>
      </c>
      <c r="I2028" s="3" t="s">
        <v>2446</v>
      </c>
      <c r="J2028" s="3" t="s">
        <v>922</v>
      </c>
      <c r="K2028" s="3" t="s">
        <v>24</v>
      </c>
      <c r="L2028" s="3">
        <v>5.0</v>
      </c>
      <c r="M2028" s="3" t="s">
        <v>25</v>
      </c>
      <c r="N2028" s="3" t="s">
        <v>2574</v>
      </c>
      <c r="O2028" s="3" t="s">
        <v>1452</v>
      </c>
      <c r="P2028" s="4">
        <v>24747.0</v>
      </c>
      <c r="Q2028" s="3" t="s">
        <v>149</v>
      </c>
      <c r="S2028" s="3" t="s">
        <v>34</v>
      </c>
    </row>
    <row r="2029">
      <c r="A2029" s="2">
        <v>42318.71487268519</v>
      </c>
      <c r="B2029" s="3">
        <v>75.0</v>
      </c>
      <c r="C2029" s="3" t="s">
        <v>2209</v>
      </c>
      <c r="D2029" s="3">
        <v>40.0</v>
      </c>
      <c r="E2029" s="3" t="s">
        <v>2340</v>
      </c>
      <c r="F2029" s="3">
        <v>2.0</v>
      </c>
      <c r="G2029" s="3">
        <v>5.0</v>
      </c>
      <c r="H2029" s="3" t="s">
        <v>2445</v>
      </c>
      <c r="I2029" s="3" t="s">
        <v>2446</v>
      </c>
      <c r="J2029" s="3" t="s">
        <v>922</v>
      </c>
      <c r="K2029" s="3" t="s">
        <v>24</v>
      </c>
      <c r="L2029" s="3">
        <v>6.0</v>
      </c>
      <c r="M2029" s="3" t="s">
        <v>30</v>
      </c>
      <c r="N2029" s="3" t="s">
        <v>2575</v>
      </c>
      <c r="O2029" s="3" t="s">
        <v>135</v>
      </c>
      <c r="P2029" s="4">
        <v>24736.0</v>
      </c>
      <c r="Q2029" s="3" t="s">
        <v>33</v>
      </c>
      <c r="S2029" s="3" t="s">
        <v>29</v>
      </c>
    </row>
    <row r="2030">
      <c r="A2030" s="2">
        <v>42318.71487268519</v>
      </c>
      <c r="B2030" s="3">
        <v>75.0</v>
      </c>
      <c r="C2030" s="3" t="s">
        <v>2209</v>
      </c>
      <c r="D2030" s="3">
        <v>40.0</v>
      </c>
      <c r="E2030" s="3" t="s">
        <v>2340</v>
      </c>
      <c r="F2030" s="3">
        <v>2.0</v>
      </c>
      <c r="G2030" s="3">
        <v>5.0</v>
      </c>
      <c r="H2030" s="3" t="s">
        <v>2445</v>
      </c>
      <c r="I2030" s="3" t="s">
        <v>2446</v>
      </c>
      <c r="J2030" s="3" t="s">
        <v>922</v>
      </c>
      <c r="K2030" s="3" t="s">
        <v>24</v>
      </c>
      <c r="L2030" s="3">
        <v>7.0</v>
      </c>
      <c r="M2030" s="3" t="s">
        <v>25</v>
      </c>
      <c r="N2030" s="3" t="s">
        <v>2576</v>
      </c>
      <c r="O2030" s="3" t="s">
        <v>243</v>
      </c>
      <c r="P2030" s="4">
        <v>21174.0</v>
      </c>
      <c r="Q2030" s="3" t="s">
        <v>740</v>
      </c>
      <c r="S2030" s="3" t="s">
        <v>34</v>
      </c>
    </row>
    <row r="2031">
      <c r="A2031" s="2">
        <v>42318.71487268519</v>
      </c>
      <c r="B2031" s="3">
        <v>75.0</v>
      </c>
      <c r="C2031" s="3" t="s">
        <v>2209</v>
      </c>
      <c r="D2031" s="3">
        <v>40.0</v>
      </c>
      <c r="E2031" s="3" t="s">
        <v>2340</v>
      </c>
      <c r="F2031" s="3">
        <v>2.0</v>
      </c>
      <c r="G2031" s="3">
        <v>5.0</v>
      </c>
      <c r="H2031" s="3" t="s">
        <v>2445</v>
      </c>
      <c r="I2031" s="3" t="s">
        <v>2446</v>
      </c>
      <c r="J2031" s="3" t="s">
        <v>922</v>
      </c>
      <c r="K2031" s="3" t="s">
        <v>24</v>
      </c>
      <c r="L2031" s="3">
        <v>8.0</v>
      </c>
      <c r="M2031" s="3" t="s">
        <v>30</v>
      </c>
      <c r="N2031" s="3" t="s">
        <v>2577</v>
      </c>
      <c r="O2031" s="3" t="s">
        <v>2578</v>
      </c>
      <c r="P2031" s="4">
        <v>29591.0</v>
      </c>
      <c r="Q2031" s="3" t="s">
        <v>189</v>
      </c>
      <c r="S2031" s="3" t="s">
        <v>34</v>
      </c>
    </row>
    <row r="2032">
      <c r="A2032" s="2">
        <v>42318.71487268519</v>
      </c>
      <c r="B2032" s="3">
        <v>75.0</v>
      </c>
      <c r="C2032" s="3" t="s">
        <v>2209</v>
      </c>
      <c r="D2032" s="3">
        <v>40.0</v>
      </c>
      <c r="E2032" s="3" t="s">
        <v>2340</v>
      </c>
      <c r="F2032" s="3">
        <v>2.0</v>
      </c>
      <c r="G2032" s="3">
        <v>5.0</v>
      </c>
      <c r="H2032" s="3" t="s">
        <v>2445</v>
      </c>
      <c r="I2032" s="3" t="s">
        <v>2446</v>
      </c>
      <c r="J2032" s="3" t="s">
        <v>922</v>
      </c>
      <c r="K2032" s="3" t="s">
        <v>24</v>
      </c>
      <c r="L2032" s="3">
        <v>9.0</v>
      </c>
      <c r="M2032" s="3" t="s">
        <v>25</v>
      </c>
      <c r="N2032" s="3" t="s">
        <v>2579</v>
      </c>
      <c r="O2032" s="3" t="s">
        <v>123</v>
      </c>
      <c r="P2032" s="4">
        <v>22677.0</v>
      </c>
      <c r="Q2032" s="3" t="s">
        <v>75</v>
      </c>
      <c r="S2032" s="3" t="s">
        <v>34</v>
      </c>
    </row>
    <row r="2033">
      <c r="A2033" s="2">
        <v>42318.71487268519</v>
      </c>
      <c r="B2033" s="3">
        <v>75.0</v>
      </c>
      <c r="C2033" s="3" t="s">
        <v>2209</v>
      </c>
      <c r="D2033" s="3">
        <v>40.0</v>
      </c>
      <c r="E2033" s="3" t="s">
        <v>2340</v>
      </c>
      <c r="F2033" s="3">
        <v>2.0</v>
      </c>
      <c r="G2033" s="3">
        <v>5.0</v>
      </c>
      <c r="H2033" s="3" t="s">
        <v>2445</v>
      </c>
      <c r="I2033" s="3" t="s">
        <v>2446</v>
      </c>
      <c r="J2033" s="3" t="s">
        <v>922</v>
      </c>
      <c r="K2033" s="3" t="s">
        <v>24</v>
      </c>
      <c r="L2033" s="3">
        <v>10.0</v>
      </c>
      <c r="M2033" s="3" t="s">
        <v>30</v>
      </c>
      <c r="N2033" s="3" t="s">
        <v>2580</v>
      </c>
      <c r="O2033" s="3" t="s">
        <v>215</v>
      </c>
      <c r="P2033" s="4">
        <v>22457.0</v>
      </c>
      <c r="Q2033" s="3" t="s">
        <v>189</v>
      </c>
      <c r="S2033" s="3" t="s">
        <v>34</v>
      </c>
    </row>
    <row r="2034">
      <c r="A2034" s="2">
        <v>42318.71487268519</v>
      </c>
      <c r="B2034" s="3">
        <v>75.0</v>
      </c>
      <c r="C2034" s="3" t="s">
        <v>2209</v>
      </c>
      <c r="D2034" s="3">
        <v>40.0</v>
      </c>
      <c r="E2034" s="3" t="s">
        <v>2340</v>
      </c>
      <c r="F2034" s="3">
        <v>2.0</v>
      </c>
      <c r="G2034" s="3">
        <v>5.0</v>
      </c>
      <c r="H2034" s="3" t="s">
        <v>2445</v>
      </c>
      <c r="I2034" s="3" t="s">
        <v>2446</v>
      </c>
      <c r="J2034" s="3" t="s">
        <v>922</v>
      </c>
      <c r="K2034" s="3" t="s">
        <v>24</v>
      </c>
      <c r="L2034" s="3">
        <v>11.0</v>
      </c>
      <c r="M2034" s="3" t="s">
        <v>25</v>
      </c>
      <c r="N2034" s="3" t="s">
        <v>2581</v>
      </c>
      <c r="O2034" s="3" t="s">
        <v>685</v>
      </c>
      <c r="P2034" s="4">
        <v>28318.0</v>
      </c>
      <c r="Q2034" s="3" t="s">
        <v>169</v>
      </c>
      <c r="S2034" s="3" t="s">
        <v>34</v>
      </c>
    </row>
    <row r="2035">
      <c r="A2035" s="2">
        <v>42318.71487268519</v>
      </c>
      <c r="B2035" s="3">
        <v>75.0</v>
      </c>
      <c r="C2035" s="3" t="s">
        <v>2209</v>
      </c>
      <c r="D2035" s="3">
        <v>40.0</v>
      </c>
      <c r="E2035" s="3" t="s">
        <v>2340</v>
      </c>
      <c r="F2035" s="3">
        <v>2.0</v>
      </c>
      <c r="G2035" s="3">
        <v>5.0</v>
      </c>
      <c r="H2035" s="3" t="s">
        <v>2445</v>
      </c>
      <c r="I2035" s="3" t="s">
        <v>2446</v>
      </c>
      <c r="J2035" s="3" t="s">
        <v>922</v>
      </c>
      <c r="K2035" s="3" t="s">
        <v>24</v>
      </c>
      <c r="L2035" s="3">
        <v>12.0</v>
      </c>
      <c r="M2035" s="3" t="s">
        <v>30</v>
      </c>
      <c r="N2035" s="3" t="s">
        <v>2582</v>
      </c>
      <c r="O2035" s="3" t="s">
        <v>163</v>
      </c>
      <c r="P2035" s="4">
        <v>28217.0</v>
      </c>
      <c r="Q2035" s="3" t="s">
        <v>189</v>
      </c>
      <c r="S2035" s="3" t="s">
        <v>34</v>
      </c>
    </row>
    <row r="2036">
      <c r="A2036" s="2">
        <v>42318.71487268519</v>
      </c>
      <c r="B2036" s="3">
        <v>75.0</v>
      </c>
      <c r="C2036" s="3" t="s">
        <v>2209</v>
      </c>
      <c r="D2036" s="3">
        <v>40.0</v>
      </c>
      <c r="E2036" s="3" t="s">
        <v>2340</v>
      </c>
      <c r="F2036" s="3">
        <v>2.0</v>
      </c>
      <c r="G2036" s="3">
        <v>5.0</v>
      </c>
      <c r="H2036" s="3" t="s">
        <v>2445</v>
      </c>
      <c r="I2036" s="3" t="s">
        <v>2446</v>
      </c>
      <c r="J2036" s="3" t="s">
        <v>922</v>
      </c>
      <c r="K2036" s="3" t="s">
        <v>24</v>
      </c>
      <c r="L2036" s="3">
        <v>13.0</v>
      </c>
      <c r="M2036" s="3" t="s">
        <v>25</v>
      </c>
      <c r="N2036" s="3" t="s">
        <v>2583</v>
      </c>
      <c r="O2036" s="3" t="s">
        <v>859</v>
      </c>
      <c r="P2036" s="4">
        <v>34241.0</v>
      </c>
      <c r="Q2036" s="3" t="s">
        <v>191</v>
      </c>
      <c r="S2036" s="3" t="s">
        <v>34</v>
      </c>
    </row>
    <row r="2037">
      <c r="A2037" s="2">
        <v>42318.71487268519</v>
      </c>
      <c r="B2037" s="3">
        <v>75.0</v>
      </c>
      <c r="C2037" s="3" t="s">
        <v>2209</v>
      </c>
      <c r="D2037" s="3">
        <v>40.0</v>
      </c>
      <c r="E2037" s="3" t="s">
        <v>2340</v>
      </c>
      <c r="F2037" s="3">
        <v>2.0</v>
      </c>
      <c r="G2037" s="3">
        <v>5.0</v>
      </c>
      <c r="H2037" s="3" t="s">
        <v>2445</v>
      </c>
      <c r="I2037" s="3" t="s">
        <v>2446</v>
      </c>
      <c r="J2037" s="3" t="s">
        <v>922</v>
      </c>
      <c r="K2037" s="3" t="s">
        <v>24</v>
      </c>
      <c r="L2037" s="3">
        <v>14.0</v>
      </c>
      <c r="M2037" s="3" t="s">
        <v>30</v>
      </c>
      <c r="N2037" s="3" t="s">
        <v>2584</v>
      </c>
      <c r="O2037" s="3" t="s">
        <v>2585</v>
      </c>
      <c r="P2037" s="4">
        <v>34358.0</v>
      </c>
      <c r="Q2037" s="3" t="s">
        <v>191</v>
      </c>
      <c r="S2037" s="3" t="s">
        <v>34</v>
      </c>
    </row>
    <row r="2038">
      <c r="A2038" s="2">
        <v>42318.71487268519</v>
      </c>
      <c r="B2038" s="3">
        <v>75.0</v>
      </c>
      <c r="C2038" s="3" t="s">
        <v>2209</v>
      </c>
      <c r="D2038" s="3">
        <v>47.0</v>
      </c>
      <c r="E2038" s="3" t="s">
        <v>2356</v>
      </c>
      <c r="F2038" s="3">
        <v>2.0</v>
      </c>
      <c r="G2038" s="3">
        <v>5.0</v>
      </c>
      <c r="H2038" s="3" t="s">
        <v>2445</v>
      </c>
      <c r="I2038" s="3" t="s">
        <v>2446</v>
      </c>
      <c r="J2038" s="3" t="s">
        <v>922</v>
      </c>
      <c r="K2038" s="3" t="s">
        <v>24</v>
      </c>
      <c r="L2038" s="3">
        <v>1.0</v>
      </c>
      <c r="M2038" s="3" t="s">
        <v>25</v>
      </c>
      <c r="N2038" s="3" t="s">
        <v>2586</v>
      </c>
      <c r="O2038" s="3" t="s">
        <v>2587</v>
      </c>
      <c r="P2038" s="4">
        <v>28402.0</v>
      </c>
      <c r="Q2038" s="3" t="s">
        <v>1290</v>
      </c>
      <c r="R2038" s="3" t="s">
        <v>2449</v>
      </c>
      <c r="S2038" s="3" t="s">
        <v>29</v>
      </c>
    </row>
    <row r="2039">
      <c r="A2039" s="2">
        <v>42318.71487268519</v>
      </c>
      <c r="B2039" s="3">
        <v>75.0</v>
      </c>
      <c r="C2039" s="3" t="s">
        <v>2209</v>
      </c>
      <c r="D2039" s="3">
        <v>47.0</v>
      </c>
      <c r="E2039" s="3" t="s">
        <v>2356</v>
      </c>
      <c r="F2039" s="3">
        <v>2.0</v>
      </c>
      <c r="G2039" s="3">
        <v>5.0</v>
      </c>
      <c r="H2039" s="3" t="s">
        <v>2445</v>
      </c>
      <c r="I2039" s="3" t="s">
        <v>2446</v>
      </c>
      <c r="J2039" s="3" t="s">
        <v>922</v>
      </c>
      <c r="K2039" s="3" t="s">
        <v>24</v>
      </c>
      <c r="L2039" s="3">
        <v>2.0</v>
      </c>
      <c r="M2039" s="3" t="s">
        <v>30</v>
      </c>
      <c r="N2039" s="3" t="s">
        <v>2588</v>
      </c>
      <c r="O2039" s="3" t="s">
        <v>163</v>
      </c>
      <c r="P2039" s="4">
        <v>26416.0</v>
      </c>
      <c r="Q2039" s="3" t="s">
        <v>83</v>
      </c>
      <c r="S2039" s="3" t="s">
        <v>34</v>
      </c>
    </row>
    <row r="2040">
      <c r="A2040" s="2">
        <v>42318.71487268519</v>
      </c>
      <c r="B2040" s="3">
        <v>75.0</v>
      </c>
      <c r="C2040" s="3" t="s">
        <v>2209</v>
      </c>
      <c r="D2040" s="3">
        <v>47.0</v>
      </c>
      <c r="E2040" s="3" t="s">
        <v>2356</v>
      </c>
      <c r="F2040" s="3">
        <v>2.0</v>
      </c>
      <c r="G2040" s="3">
        <v>5.0</v>
      </c>
      <c r="H2040" s="3" t="s">
        <v>2445</v>
      </c>
      <c r="I2040" s="3" t="s">
        <v>2446</v>
      </c>
      <c r="J2040" s="3" t="s">
        <v>922</v>
      </c>
      <c r="K2040" s="3" t="s">
        <v>24</v>
      </c>
      <c r="L2040" s="3">
        <v>3.0</v>
      </c>
      <c r="M2040" s="3" t="s">
        <v>25</v>
      </c>
      <c r="N2040" s="3" t="s">
        <v>2589</v>
      </c>
      <c r="O2040" s="3" t="s">
        <v>36</v>
      </c>
      <c r="P2040" s="4">
        <v>29362.0</v>
      </c>
      <c r="Q2040" s="3" t="s">
        <v>372</v>
      </c>
      <c r="S2040" s="3" t="s">
        <v>34</v>
      </c>
    </row>
    <row r="2041">
      <c r="A2041" s="2">
        <v>42318.71487268519</v>
      </c>
      <c r="B2041" s="3">
        <v>75.0</v>
      </c>
      <c r="C2041" s="3" t="s">
        <v>2209</v>
      </c>
      <c r="D2041" s="3">
        <v>47.0</v>
      </c>
      <c r="E2041" s="3" t="s">
        <v>2356</v>
      </c>
      <c r="F2041" s="3">
        <v>2.0</v>
      </c>
      <c r="G2041" s="3">
        <v>5.0</v>
      </c>
      <c r="H2041" s="3" t="s">
        <v>2445</v>
      </c>
      <c r="I2041" s="3" t="s">
        <v>2446</v>
      </c>
      <c r="J2041" s="3" t="s">
        <v>922</v>
      </c>
      <c r="K2041" s="3" t="s">
        <v>24</v>
      </c>
      <c r="L2041" s="3">
        <v>4.0</v>
      </c>
      <c r="M2041" s="3" t="s">
        <v>30</v>
      </c>
      <c r="N2041" s="3" t="s">
        <v>2590</v>
      </c>
      <c r="O2041" s="3" t="s">
        <v>2591</v>
      </c>
      <c r="P2041" s="4">
        <v>24024.0</v>
      </c>
      <c r="Q2041" s="3" t="s">
        <v>110</v>
      </c>
      <c r="S2041" s="3" t="s">
        <v>34</v>
      </c>
    </row>
    <row r="2042">
      <c r="A2042" s="2">
        <v>42318.71487268519</v>
      </c>
      <c r="B2042" s="3">
        <v>75.0</v>
      </c>
      <c r="C2042" s="3" t="s">
        <v>2209</v>
      </c>
      <c r="D2042" s="3">
        <v>47.0</v>
      </c>
      <c r="E2042" s="3" t="s">
        <v>2356</v>
      </c>
      <c r="F2042" s="3">
        <v>2.0</v>
      </c>
      <c r="G2042" s="3">
        <v>5.0</v>
      </c>
      <c r="H2042" s="3" t="s">
        <v>2445</v>
      </c>
      <c r="I2042" s="3" t="s">
        <v>2446</v>
      </c>
      <c r="J2042" s="3" t="s">
        <v>922</v>
      </c>
      <c r="K2042" s="3" t="s">
        <v>24</v>
      </c>
      <c r="L2042" s="3">
        <v>5.0</v>
      </c>
      <c r="M2042" s="3" t="s">
        <v>25</v>
      </c>
      <c r="N2042" s="3" t="s">
        <v>2592</v>
      </c>
      <c r="O2042" s="3" t="s">
        <v>2593</v>
      </c>
      <c r="P2042" s="4">
        <v>30522.0</v>
      </c>
      <c r="Q2042" s="3" t="s">
        <v>418</v>
      </c>
      <c r="S2042" s="3" t="s">
        <v>34</v>
      </c>
    </row>
    <row r="2043">
      <c r="A2043" s="2">
        <v>42318.71487268519</v>
      </c>
      <c r="B2043" s="3">
        <v>75.0</v>
      </c>
      <c r="C2043" s="3" t="s">
        <v>2209</v>
      </c>
      <c r="D2043" s="3">
        <v>47.0</v>
      </c>
      <c r="E2043" s="3" t="s">
        <v>2356</v>
      </c>
      <c r="F2043" s="3">
        <v>2.0</v>
      </c>
      <c r="G2043" s="3">
        <v>5.0</v>
      </c>
      <c r="H2043" s="3" t="s">
        <v>2445</v>
      </c>
      <c r="I2043" s="3" t="s">
        <v>2446</v>
      </c>
      <c r="J2043" s="3" t="s">
        <v>922</v>
      </c>
      <c r="K2043" s="3" t="s">
        <v>24</v>
      </c>
      <c r="L2043" s="3">
        <v>6.0</v>
      </c>
      <c r="M2043" s="3" t="s">
        <v>30</v>
      </c>
      <c r="N2043" s="3" t="s">
        <v>2594</v>
      </c>
      <c r="O2043" s="3" t="s">
        <v>452</v>
      </c>
      <c r="P2043" s="4">
        <v>25673.0</v>
      </c>
      <c r="Q2043" s="3" t="s">
        <v>110</v>
      </c>
      <c r="S2043" s="3" t="s">
        <v>34</v>
      </c>
    </row>
    <row r="2044">
      <c r="A2044" s="2">
        <v>42318.71487268519</v>
      </c>
      <c r="B2044" s="3">
        <v>75.0</v>
      </c>
      <c r="C2044" s="3" t="s">
        <v>2209</v>
      </c>
      <c r="D2044" s="3">
        <v>47.0</v>
      </c>
      <c r="E2044" s="3" t="s">
        <v>2356</v>
      </c>
      <c r="F2044" s="3">
        <v>2.0</v>
      </c>
      <c r="G2044" s="3">
        <v>5.0</v>
      </c>
      <c r="H2044" s="3" t="s">
        <v>2445</v>
      </c>
      <c r="I2044" s="3" t="s">
        <v>2446</v>
      </c>
      <c r="J2044" s="3" t="s">
        <v>922</v>
      </c>
      <c r="K2044" s="3" t="s">
        <v>24</v>
      </c>
      <c r="L2044" s="3">
        <v>7.0</v>
      </c>
      <c r="M2044" s="3" t="s">
        <v>25</v>
      </c>
      <c r="N2044" s="3" t="s">
        <v>2595</v>
      </c>
      <c r="O2044" s="3" t="s">
        <v>796</v>
      </c>
      <c r="P2044" s="4">
        <v>26485.0</v>
      </c>
      <c r="Q2044" s="3" t="s">
        <v>37</v>
      </c>
      <c r="S2044" s="3" t="s">
        <v>34</v>
      </c>
    </row>
    <row r="2045">
      <c r="A2045" s="2">
        <v>42318.71487268519</v>
      </c>
      <c r="B2045" s="3">
        <v>75.0</v>
      </c>
      <c r="C2045" s="3" t="s">
        <v>2209</v>
      </c>
      <c r="D2045" s="3">
        <v>47.0</v>
      </c>
      <c r="E2045" s="3" t="s">
        <v>2356</v>
      </c>
      <c r="F2045" s="3">
        <v>2.0</v>
      </c>
      <c r="G2045" s="3">
        <v>5.0</v>
      </c>
      <c r="H2045" s="3" t="s">
        <v>2445</v>
      </c>
      <c r="I2045" s="3" t="s">
        <v>2446</v>
      </c>
      <c r="J2045" s="3" t="s">
        <v>922</v>
      </c>
      <c r="K2045" s="3" t="s">
        <v>24</v>
      </c>
      <c r="L2045" s="3">
        <v>8.0</v>
      </c>
      <c r="M2045" s="3" t="s">
        <v>30</v>
      </c>
      <c r="N2045" s="3" t="s">
        <v>1203</v>
      </c>
      <c r="O2045" s="3" t="s">
        <v>321</v>
      </c>
      <c r="P2045" s="4">
        <v>18692.0</v>
      </c>
      <c r="Q2045" s="3" t="s">
        <v>33</v>
      </c>
      <c r="S2045" s="3" t="s">
        <v>34</v>
      </c>
    </row>
    <row r="2046">
      <c r="A2046" s="2">
        <v>42318.71487268519</v>
      </c>
      <c r="B2046" s="3">
        <v>75.0</v>
      </c>
      <c r="C2046" s="3" t="s">
        <v>2209</v>
      </c>
      <c r="D2046" s="3">
        <v>47.0</v>
      </c>
      <c r="E2046" s="3" t="s">
        <v>2356</v>
      </c>
      <c r="F2046" s="3">
        <v>2.0</v>
      </c>
      <c r="G2046" s="3">
        <v>5.0</v>
      </c>
      <c r="H2046" s="3" t="s">
        <v>2445</v>
      </c>
      <c r="I2046" s="3" t="s">
        <v>2446</v>
      </c>
      <c r="J2046" s="3" t="s">
        <v>922</v>
      </c>
      <c r="K2046" s="3" t="s">
        <v>24</v>
      </c>
      <c r="L2046" s="3">
        <v>9.0</v>
      </c>
      <c r="M2046" s="3" t="s">
        <v>25</v>
      </c>
      <c r="N2046" s="3" t="s">
        <v>2596</v>
      </c>
      <c r="O2046" s="3" t="s">
        <v>243</v>
      </c>
      <c r="P2046" s="4">
        <v>30843.0</v>
      </c>
      <c r="Q2046" s="3" t="s">
        <v>132</v>
      </c>
      <c r="S2046" s="3" t="s">
        <v>34</v>
      </c>
    </row>
    <row r="2047">
      <c r="A2047" s="2">
        <v>42318.71487268519</v>
      </c>
      <c r="B2047" s="3">
        <v>75.0</v>
      </c>
      <c r="C2047" s="3" t="s">
        <v>2209</v>
      </c>
      <c r="D2047" s="3">
        <v>47.0</v>
      </c>
      <c r="E2047" s="3" t="s">
        <v>2356</v>
      </c>
      <c r="F2047" s="3">
        <v>2.0</v>
      </c>
      <c r="G2047" s="3">
        <v>5.0</v>
      </c>
      <c r="H2047" s="3" t="s">
        <v>2445</v>
      </c>
      <c r="I2047" s="3" t="s">
        <v>2446</v>
      </c>
      <c r="J2047" s="3" t="s">
        <v>922</v>
      </c>
      <c r="K2047" s="3" t="s">
        <v>24</v>
      </c>
      <c r="L2047" s="3">
        <v>10.0</v>
      </c>
      <c r="M2047" s="3" t="s">
        <v>30</v>
      </c>
      <c r="N2047" s="3" t="s">
        <v>2597</v>
      </c>
      <c r="O2047" s="3" t="s">
        <v>2598</v>
      </c>
      <c r="P2047" s="4">
        <v>23231.0</v>
      </c>
      <c r="Q2047" s="3" t="s">
        <v>132</v>
      </c>
      <c r="S2047" s="3" t="s">
        <v>34</v>
      </c>
    </row>
    <row r="2048">
      <c r="A2048" s="2">
        <v>42318.71487268519</v>
      </c>
      <c r="B2048" s="3">
        <v>75.0</v>
      </c>
      <c r="C2048" s="3" t="s">
        <v>2209</v>
      </c>
      <c r="D2048" s="3">
        <v>47.0</v>
      </c>
      <c r="E2048" s="3" t="s">
        <v>2356</v>
      </c>
      <c r="F2048" s="3">
        <v>2.0</v>
      </c>
      <c r="G2048" s="3">
        <v>5.0</v>
      </c>
      <c r="H2048" s="3" t="s">
        <v>2445</v>
      </c>
      <c r="I2048" s="3" t="s">
        <v>2446</v>
      </c>
      <c r="J2048" s="3" t="s">
        <v>922</v>
      </c>
      <c r="K2048" s="3" t="s">
        <v>24</v>
      </c>
      <c r="L2048" s="3">
        <v>11.0</v>
      </c>
      <c r="M2048" s="3" t="s">
        <v>25</v>
      </c>
      <c r="N2048" s="3" t="s">
        <v>2599</v>
      </c>
      <c r="O2048" s="3" t="s">
        <v>1475</v>
      </c>
      <c r="P2048" s="4">
        <v>25304.0</v>
      </c>
      <c r="Q2048" s="3" t="s">
        <v>110</v>
      </c>
      <c r="S2048" s="3" t="s">
        <v>34</v>
      </c>
    </row>
    <row r="2049">
      <c r="A2049" s="2">
        <v>42318.71487268519</v>
      </c>
      <c r="B2049" s="3">
        <v>75.0</v>
      </c>
      <c r="C2049" s="3" t="s">
        <v>2209</v>
      </c>
      <c r="D2049" s="3">
        <v>47.0</v>
      </c>
      <c r="E2049" s="3" t="s">
        <v>2356</v>
      </c>
      <c r="F2049" s="3">
        <v>2.0</v>
      </c>
      <c r="G2049" s="3">
        <v>5.0</v>
      </c>
      <c r="H2049" s="3" t="s">
        <v>2445</v>
      </c>
      <c r="I2049" s="3" t="s">
        <v>2446</v>
      </c>
      <c r="J2049" s="3" t="s">
        <v>922</v>
      </c>
      <c r="K2049" s="3" t="s">
        <v>24</v>
      </c>
      <c r="L2049" s="3">
        <v>12.0</v>
      </c>
      <c r="M2049" s="3" t="s">
        <v>30</v>
      </c>
      <c r="N2049" s="3" t="s">
        <v>2600</v>
      </c>
      <c r="O2049" s="3" t="s">
        <v>2601</v>
      </c>
      <c r="P2049" s="4">
        <v>22380.0</v>
      </c>
      <c r="Q2049" s="3" t="s">
        <v>132</v>
      </c>
      <c r="S2049" s="3" t="s">
        <v>34</v>
      </c>
    </row>
    <row r="2050">
      <c r="A2050" s="2">
        <v>42318.71487268519</v>
      </c>
      <c r="B2050" s="3">
        <v>75.0</v>
      </c>
      <c r="C2050" s="3" t="s">
        <v>2209</v>
      </c>
      <c r="D2050" s="3">
        <v>64.0</v>
      </c>
      <c r="E2050" s="3" t="s">
        <v>2369</v>
      </c>
      <c r="F2050" s="3">
        <v>2.0</v>
      </c>
      <c r="G2050" s="3">
        <v>5.0</v>
      </c>
      <c r="H2050" s="3" t="s">
        <v>2445</v>
      </c>
      <c r="I2050" s="3" t="s">
        <v>2446</v>
      </c>
      <c r="J2050" s="3" t="s">
        <v>922</v>
      </c>
      <c r="K2050" s="3" t="s">
        <v>24</v>
      </c>
      <c r="L2050" s="3">
        <v>1.0</v>
      </c>
      <c r="M2050" s="3" t="s">
        <v>25</v>
      </c>
      <c r="N2050" s="3" t="s">
        <v>2602</v>
      </c>
      <c r="O2050" s="3" t="s">
        <v>168</v>
      </c>
      <c r="P2050" s="4">
        <v>19769.0</v>
      </c>
      <c r="Q2050" s="3" t="s">
        <v>37</v>
      </c>
      <c r="S2050" s="3" t="s">
        <v>29</v>
      </c>
    </row>
    <row r="2051">
      <c r="A2051" s="2">
        <v>42318.71487268519</v>
      </c>
      <c r="B2051" s="3">
        <v>75.0</v>
      </c>
      <c r="C2051" s="3" t="s">
        <v>2209</v>
      </c>
      <c r="D2051" s="3">
        <v>64.0</v>
      </c>
      <c r="E2051" s="3" t="s">
        <v>2369</v>
      </c>
      <c r="F2051" s="3">
        <v>2.0</v>
      </c>
      <c r="G2051" s="3">
        <v>5.0</v>
      </c>
      <c r="H2051" s="3" t="s">
        <v>2445</v>
      </c>
      <c r="I2051" s="3" t="s">
        <v>2446</v>
      </c>
      <c r="J2051" s="3" t="s">
        <v>922</v>
      </c>
      <c r="K2051" s="3" t="s">
        <v>24</v>
      </c>
      <c r="L2051" s="3">
        <v>2.0</v>
      </c>
      <c r="M2051" s="3" t="s">
        <v>30</v>
      </c>
      <c r="N2051" s="3" t="s">
        <v>2603</v>
      </c>
      <c r="O2051" s="3" t="s">
        <v>163</v>
      </c>
      <c r="P2051" s="4">
        <v>30449.0</v>
      </c>
      <c r="Q2051" s="3" t="s">
        <v>55</v>
      </c>
      <c r="S2051" s="3" t="s">
        <v>34</v>
      </c>
    </row>
    <row r="2052">
      <c r="A2052" s="2">
        <v>42318.71487268519</v>
      </c>
      <c r="B2052" s="3">
        <v>75.0</v>
      </c>
      <c r="C2052" s="3" t="s">
        <v>2209</v>
      </c>
      <c r="D2052" s="3">
        <v>64.0</v>
      </c>
      <c r="E2052" s="3" t="s">
        <v>2369</v>
      </c>
      <c r="F2052" s="3">
        <v>2.0</v>
      </c>
      <c r="G2052" s="3">
        <v>5.0</v>
      </c>
      <c r="H2052" s="3" t="s">
        <v>2445</v>
      </c>
      <c r="I2052" s="3" t="s">
        <v>2446</v>
      </c>
      <c r="J2052" s="3" t="s">
        <v>922</v>
      </c>
      <c r="K2052" s="3" t="s">
        <v>24</v>
      </c>
      <c r="L2052" s="3">
        <v>3.0</v>
      </c>
      <c r="M2052" s="3" t="s">
        <v>25</v>
      </c>
      <c r="N2052" s="3" t="s">
        <v>2604</v>
      </c>
      <c r="O2052" s="3" t="s">
        <v>243</v>
      </c>
      <c r="P2052" s="4">
        <v>24715.0</v>
      </c>
      <c r="Q2052" s="3" t="s">
        <v>189</v>
      </c>
      <c r="S2052" s="3" t="s">
        <v>29</v>
      </c>
    </row>
    <row r="2053">
      <c r="A2053" s="2">
        <v>42318.71487268519</v>
      </c>
      <c r="B2053" s="3">
        <v>75.0</v>
      </c>
      <c r="C2053" s="3" t="s">
        <v>2209</v>
      </c>
      <c r="D2053" s="3">
        <v>64.0</v>
      </c>
      <c r="E2053" s="3" t="s">
        <v>2369</v>
      </c>
      <c r="F2053" s="3">
        <v>2.0</v>
      </c>
      <c r="G2053" s="3">
        <v>5.0</v>
      </c>
      <c r="H2053" s="3" t="s">
        <v>2445</v>
      </c>
      <c r="I2053" s="3" t="s">
        <v>2446</v>
      </c>
      <c r="J2053" s="3" t="s">
        <v>922</v>
      </c>
      <c r="K2053" s="3" t="s">
        <v>24</v>
      </c>
      <c r="L2053" s="3">
        <v>4.0</v>
      </c>
      <c r="M2053" s="3" t="s">
        <v>30</v>
      </c>
      <c r="N2053" s="3" t="s">
        <v>2605</v>
      </c>
      <c r="O2053" s="3" t="s">
        <v>2092</v>
      </c>
      <c r="P2053" s="4">
        <v>26408.0</v>
      </c>
      <c r="Q2053" s="3" t="s">
        <v>153</v>
      </c>
      <c r="R2053" s="3" t="s">
        <v>1134</v>
      </c>
      <c r="S2053" s="3" t="s">
        <v>34</v>
      </c>
    </row>
    <row r="2054">
      <c r="A2054" s="2">
        <v>42318.71487268519</v>
      </c>
      <c r="B2054" s="3">
        <v>75.0</v>
      </c>
      <c r="C2054" s="3" t="s">
        <v>2209</v>
      </c>
      <c r="D2054" s="3">
        <v>64.0</v>
      </c>
      <c r="E2054" s="3" t="s">
        <v>2369</v>
      </c>
      <c r="F2054" s="3">
        <v>2.0</v>
      </c>
      <c r="G2054" s="3">
        <v>5.0</v>
      </c>
      <c r="H2054" s="3" t="s">
        <v>2445</v>
      </c>
      <c r="I2054" s="3" t="s">
        <v>2446</v>
      </c>
      <c r="J2054" s="3" t="s">
        <v>922</v>
      </c>
      <c r="K2054" s="3" t="s">
        <v>24</v>
      </c>
      <c r="L2054" s="3">
        <v>5.0</v>
      </c>
      <c r="M2054" s="3" t="s">
        <v>25</v>
      </c>
      <c r="N2054" s="3" t="s">
        <v>1003</v>
      </c>
      <c r="O2054" s="3" t="s">
        <v>1016</v>
      </c>
      <c r="P2054" s="4">
        <v>27931.0</v>
      </c>
      <c r="Q2054" s="3" t="s">
        <v>72</v>
      </c>
      <c r="S2054" s="3" t="s">
        <v>29</v>
      </c>
    </row>
    <row r="2055">
      <c r="A2055" s="2">
        <v>42318.71487268519</v>
      </c>
      <c r="B2055" s="3">
        <v>75.0</v>
      </c>
      <c r="C2055" s="3" t="s">
        <v>2209</v>
      </c>
      <c r="D2055" s="3">
        <v>64.0</v>
      </c>
      <c r="E2055" s="3" t="s">
        <v>2369</v>
      </c>
      <c r="F2055" s="3">
        <v>2.0</v>
      </c>
      <c r="G2055" s="3">
        <v>5.0</v>
      </c>
      <c r="H2055" s="3" t="s">
        <v>2445</v>
      </c>
      <c r="I2055" s="3" t="s">
        <v>2446</v>
      </c>
      <c r="J2055" s="3" t="s">
        <v>922</v>
      </c>
      <c r="K2055" s="3" t="s">
        <v>24</v>
      </c>
      <c r="L2055" s="3">
        <v>6.0</v>
      </c>
      <c r="M2055" s="3" t="s">
        <v>30</v>
      </c>
      <c r="N2055" s="3" t="s">
        <v>2606</v>
      </c>
      <c r="O2055" s="3" t="s">
        <v>2607</v>
      </c>
      <c r="P2055" s="4">
        <v>20240.0</v>
      </c>
      <c r="Q2055" s="3" t="s">
        <v>352</v>
      </c>
      <c r="S2055" s="3" t="s">
        <v>34</v>
      </c>
    </row>
    <row r="2056">
      <c r="A2056" s="2">
        <v>42318.71487268519</v>
      </c>
      <c r="B2056" s="3">
        <v>75.0</v>
      </c>
      <c r="C2056" s="3" t="s">
        <v>2209</v>
      </c>
      <c r="D2056" s="3">
        <v>64.0</v>
      </c>
      <c r="E2056" s="3" t="s">
        <v>2369</v>
      </c>
      <c r="F2056" s="3">
        <v>2.0</v>
      </c>
      <c r="G2056" s="3">
        <v>5.0</v>
      </c>
      <c r="H2056" s="3" t="s">
        <v>2445</v>
      </c>
      <c r="I2056" s="3" t="s">
        <v>2446</v>
      </c>
      <c r="J2056" s="3" t="s">
        <v>922</v>
      </c>
      <c r="K2056" s="3" t="s">
        <v>24</v>
      </c>
      <c r="L2056" s="3">
        <v>7.0</v>
      </c>
      <c r="M2056" s="3" t="s">
        <v>25</v>
      </c>
      <c r="N2056" s="3" t="s">
        <v>2608</v>
      </c>
      <c r="O2056" s="3" t="s">
        <v>95</v>
      </c>
      <c r="P2056" s="4">
        <v>21489.0</v>
      </c>
      <c r="Q2056" s="3" t="s">
        <v>79</v>
      </c>
      <c r="S2056" s="3" t="s">
        <v>34</v>
      </c>
    </row>
    <row r="2057">
      <c r="A2057" s="2">
        <v>42318.71487268519</v>
      </c>
      <c r="B2057" s="3">
        <v>75.0</v>
      </c>
      <c r="C2057" s="3" t="s">
        <v>2209</v>
      </c>
      <c r="D2057" s="3">
        <v>64.0</v>
      </c>
      <c r="E2057" s="3" t="s">
        <v>2369</v>
      </c>
      <c r="F2057" s="3">
        <v>2.0</v>
      </c>
      <c r="G2057" s="3">
        <v>5.0</v>
      </c>
      <c r="H2057" s="3" t="s">
        <v>2445</v>
      </c>
      <c r="I2057" s="3" t="s">
        <v>2446</v>
      </c>
      <c r="J2057" s="3" t="s">
        <v>922</v>
      </c>
      <c r="K2057" s="3" t="s">
        <v>24</v>
      </c>
      <c r="L2057" s="3">
        <v>8.0</v>
      </c>
      <c r="M2057" s="3" t="s">
        <v>30</v>
      </c>
      <c r="N2057" s="3" t="s">
        <v>2609</v>
      </c>
      <c r="O2057" s="3" t="s">
        <v>946</v>
      </c>
      <c r="P2057" s="4">
        <v>30839.0</v>
      </c>
      <c r="Q2057" s="3" t="s">
        <v>418</v>
      </c>
      <c r="S2057" s="3" t="s">
        <v>34</v>
      </c>
    </row>
    <row r="2058">
      <c r="A2058" s="2">
        <v>42318.71487268519</v>
      </c>
      <c r="B2058" s="3">
        <v>75.0</v>
      </c>
      <c r="C2058" s="3" t="s">
        <v>2209</v>
      </c>
      <c r="D2058" s="3">
        <v>64.0</v>
      </c>
      <c r="E2058" s="3" t="s">
        <v>2369</v>
      </c>
      <c r="F2058" s="3">
        <v>2.0</v>
      </c>
      <c r="G2058" s="3">
        <v>5.0</v>
      </c>
      <c r="H2058" s="3" t="s">
        <v>2445</v>
      </c>
      <c r="I2058" s="3" t="s">
        <v>2446</v>
      </c>
      <c r="J2058" s="3" t="s">
        <v>922</v>
      </c>
      <c r="K2058" s="3" t="s">
        <v>24</v>
      </c>
      <c r="L2058" s="3">
        <v>9.0</v>
      </c>
      <c r="M2058" s="3" t="s">
        <v>25</v>
      </c>
      <c r="N2058" s="3" t="s">
        <v>2610</v>
      </c>
      <c r="O2058" s="3" t="s">
        <v>2611</v>
      </c>
      <c r="P2058" s="4">
        <v>22264.0</v>
      </c>
      <c r="Q2058" s="3" t="s">
        <v>33</v>
      </c>
      <c r="S2058" s="3" t="s">
        <v>34</v>
      </c>
    </row>
    <row r="2059">
      <c r="A2059" s="2">
        <v>42318.71487268519</v>
      </c>
      <c r="B2059" s="3">
        <v>75.0</v>
      </c>
      <c r="C2059" s="3" t="s">
        <v>2209</v>
      </c>
      <c r="D2059" s="3">
        <v>64.0</v>
      </c>
      <c r="E2059" s="3" t="s">
        <v>2369</v>
      </c>
      <c r="F2059" s="3">
        <v>2.0</v>
      </c>
      <c r="G2059" s="3">
        <v>5.0</v>
      </c>
      <c r="H2059" s="3" t="s">
        <v>2445</v>
      </c>
      <c r="I2059" s="3" t="s">
        <v>2446</v>
      </c>
      <c r="J2059" s="3" t="s">
        <v>922</v>
      </c>
      <c r="K2059" s="3" t="s">
        <v>24</v>
      </c>
      <c r="L2059" s="3">
        <v>10.0</v>
      </c>
      <c r="M2059" s="3" t="s">
        <v>30</v>
      </c>
      <c r="N2059" s="3" t="s">
        <v>2612</v>
      </c>
      <c r="O2059" s="3" t="s">
        <v>2403</v>
      </c>
      <c r="P2059" s="4">
        <v>31380.0</v>
      </c>
      <c r="Q2059" s="3" t="s">
        <v>352</v>
      </c>
      <c r="S2059" s="3" t="s">
        <v>34</v>
      </c>
    </row>
    <row r="2060">
      <c r="A2060" s="2">
        <v>42318.71487268519</v>
      </c>
      <c r="B2060" s="3">
        <v>75.0</v>
      </c>
      <c r="C2060" s="3" t="s">
        <v>2209</v>
      </c>
      <c r="D2060" s="3">
        <v>64.0</v>
      </c>
      <c r="E2060" s="3" t="s">
        <v>2369</v>
      </c>
      <c r="F2060" s="3">
        <v>2.0</v>
      </c>
      <c r="G2060" s="3">
        <v>5.0</v>
      </c>
      <c r="H2060" s="3" t="s">
        <v>2445</v>
      </c>
      <c r="I2060" s="3" t="s">
        <v>2446</v>
      </c>
      <c r="J2060" s="3" t="s">
        <v>922</v>
      </c>
      <c r="K2060" s="3" t="s">
        <v>24</v>
      </c>
      <c r="L2060" s="3">
        <v>11.0</v>
      </c>
      <c r="M2060" s="3" t="s">
        <v>25</v>
      </c>
      <c r="N2060" s="3" t="s">
        <v>2323</v>
      </c>
      <c r="O2060" s="3" t="s">
        <v>180</v>
      </c>
      <c r="P2060" s="4">
        <v>24684.0</v>
      </c>
      <c r="Q2060" s="3" t="s">
        <v>79</v>
      </c>
      <c r="S2060" s="3" t="s">
        <v>29</v>
      </c>
    </row>
    <row r="2061">
      <c r="A2061" s="2">
        <v>42318.71487268519</v>
      </c>
      <c r="B2061" s="3">
        <v>75.0</v>
      </c>
      <c r="C2061" s="3" t="s">
        <v>2209</v>
      </c>
      <c r="D2061" s="3">
        <v>64.0</v>
      </c>
      <c r="E2061" s="3" t="s">
        <v>2369</v>
      </c>
      <c r="F2061" s="3">
        <v>2.0</v>
      </c>
      <c r="G2061" s="3">
        <v>5.0</v>
      </c>
      <c r="H2061" s="3" t="s">
        <v>2445</v>
      </c>
      <c r="I2061" s="3" t="s">
        <v>2446</v>
      </c>
      <c r="J2061" s="3" t="s">
        <v>922</v>
      </c>
      <c r="K2061" s="3" t="s">
        <v>24</v>
      </c>
      <c r="L2061" s="3">
        <v>12.0</v>
      </c>
      <c r="M2061" s="3" t="s">
        <v>30</v>
      </c>
      <c r="N2061" s="3" t="s">
        <v>2613</v>
      </c>
      <c r="O2061" s="3" t="s">
        <v>361</v>
      </c>
      <c r="P2061" s="4">
        <v>24286.0</v>
      </c>
      <c r="Q2061" s="3" t="s">
        <v>149</v>
      </c>
      <c r="S2061" s="3" t="s">
        <v>34</v>
      </c>
    </row>
    <row r="2062">
      <c r="A2062" s="2">
        <v>42318.71487268519</v>
      </c>
      <c r="B2062" s="3">
        <v>75.0</v>
      </c>
      <c r="C2062" s="3" t="s">
        <v>2209</v>
      </c>
      <c r="D2062" s="3">
        <v>64.0</v>
      </c>
      <c r="E2062" s="3" t="s">
        <v>2369</v>
      </c>
      <c r="F2062" s="3">
        <v>2.0</v>
      </c>
      <c r="G2062" s="3">
        <v>5.0</v>
      </c>
      <c r="H2062" s="3" t="s">
        <v>2445</v>
      </c>
      <c r="I2062" s="3" t="s">
        <v>2446</v>
      </c>
      <c r="J2062" s="3" t="s">
        <v>922</v>
      </c>
      <c r="K2062" s="3" t="s">
        <v>24</v>
      </c>
      <c r="L2062" s="3">
        <v>13.0</v>
      </c>
      <c r="M2062" s="3" t="s">
        <v>25</v>
      </c>
      <c r="N2062" s="3" t="s">
        <v>2614</v>
      </c>
      <c r="O2062" s="3" t="s">
        <v>281</v>
      </c>
      <c r="P2062" s="4">
        <v>17286.0</v>
      </c>
      <c r="Q2062" s="3" t="s">
        <v>49</v>
      </c>
      <c r="S2062" s="3" t="s">
        <v>34</v>
      </c>
    </row>
    <row r="2063">
      <c r="A2063" s="2">
        <v>42318.71487268519</v>
      </c>
      <c r="B2063" s="3">
        <v>75.0</v>
      </c>
      <c r="C2063" s="3" t="s">
        <v>2209</v>
      </c>
      <c r="D2063" s="3">
        <v>64.0</v>
      </c>
      <c r="E2063" s="3" t="s">
        <v>2369</v>
      </c>
      <c r="F2063" s="3">
        <v>2.0</v>
      </c>
      <c r="G2063" s="3">
        <v>5.0</v>
      </c>
      <c r="H2063" s="3" t="s">
        <v>2445</v>
      </c>
      <c r="I2063" s="3" t="s">
        <v>2446</v>
      </c>
      <c r="J2063" s="3" t="s">
        <v>922</v>
      </c>
      <c r="K2063" s="3" t="s">
        <v>24</v>
      </c>
      <c r="L2063" s="3">
        <v>14.0</v>
      </c>
      <c r="M2063" s="3" t="s">
        <v>30</v>
      </c>
      <c r="N2063" s="3" t="s">
        <v>2615</v>
      </c>
      <c r="O2063" s="3" t="s">
        <v>2128</v>
      </c>
      <c r="P2063" s="4">
        <v>21739.0</v>
      </c>
      <c r="Q2063" s="3" t="s">
        <v>40</v>
      </c>
      <c r="S2063" s="3" t="s">
        <v>29</v>
      </c>
    </row>
    <row r="2064">
      <c r="A2064" s="2">
        <v>42318.71487268519</v>
      </c>
      <c r="B2064" s="3">
        <v>75.0</v>
      </c>
      <c r="C2064" s="3" t="s">
        <v>2209</v>
      </c>
      <c r="D2064" s="3">
        <v>64.0</v>
      </c>
      <c r="E2064" s="3" t="s">
        <v>2369</v>
      </c>
      <c r="F2064" s="3">
        <v>2.0</v>
      </c>
      <c r="G2064" s="3">
        <v>5.0</v>
      </c>
      <c r="H2064" s="3" t="s">
        <v>2445</v>
      </c>
      <c r="I2064" s="3" t="s">
        <v>2446</v>
      </c>
      <c r="J2064" s="3" t="s">
        <v>922</v>
      </c>
      <c r="K2064" s="3" t="s">
        <v>24</v>
      </c>
      <c r="L2064" s="3">
        <v>15.0</v>
      </c>
      <c r="M2064" s="3" t="s">
        <v>25</v>
      </c>
      <c r="N2064" s="3" t="s">
        <v>2616</v>
      </c>
      <c r="O2064" s="3" t="s">
        <v>796</v>
      </c>
      <c r="P2064" s="4">
        <v>25257.0</v>
      </c>
      <c r="Q2064" s="3" t="s">
        <v>52</v>
      </c>
      <c r="S2064" s="3" t="s">
        <v>34</v>
      </c>
    </row>
    <row r="2065">
      <c r="A2065" s="2">
        <v>42318.71487268519</v>
      </c>
      <c r="B2065" s="3">
        <v>75.0</v>
      </c>
      <c r="C2065" s="3" t="s">
        <v>2209</v>
      </c>
      <c r="D2065" s="3">
        <v>64.0</v>
      </c>
      <c r="E2065" s="3" t="s">
        <v>2369</v>
      </c>
      <c r="F2065" s="3">
        <v>2.0</v>
      </c>
      <c r="G2065" s="3">
        <v>5.0</v>
      </c>
      <c r="H2065" s="3" t="s">
        <v>2445</v>
      </c>
      <c r="I2065" s="3" t="s">
        <v>2446</v>
      </c>
      <c r="J2065" s="3" t="s">
        <v>922</v>
      </c>
      <c r="K2065" s="3" t="s">
        <v>24</v>
      </c>
      <c r="L2065" s="3">
        <v>16.0</v>
      </c>
      <c r="M2065" s="3" t="s">
        <v>30</v>
      </c>
      <c r="N2065" s="3" t="s">
        <v>2617</v>
      </c>
      <c r="O2065" s="3" t="s">
        <v>368</v>
      </c>
      <c r="P2065" s="4">
        <v>23362.0</v>
      </c>
      <c r="Q2065" s="3" t="s">
        <v>228</v>
      </c>
      <c r="S2065" s="3" t="s">
        <v>34</v>
      </c>
    </row>
    <row r="2066">
      <c r="A2066" s="2">
        <v>42318.71487268519</v>
      </c>
      <c r="B2066" s="3">
        <v>75.0</v>
      </c>
      <c r="C2066" s="3" t="s">
        <v>2209</v>
      </c>
      <c r="D2066" s="3">
        <v>64.0</v>
      </c>
      <c r="E2066" s="3" t="s">
        <v>2369</v>
      </c>
      <c r="F2066" s="3">
        <v>2.0</v>
      </c>
      <c r="G2066" s="3">
        <v>5.0</v>
      </c>
      <c r="H2066" s="3" t="s">
        <v>2445</v>
      </c>
      <c r="I2066" s="3" t="s">
        <v>2446</v>
      </c>
      <c r="J2066" s="3" t="s">
        <v>922</v>
      </c>
      <c r="K2066" s="3" t="s">
        <v>24</v>
      </c>
      <c r="L2066" s="3">
        <v>17.0</v>
      </c>
      <c r="M2066" s="3" t="s">
        <v>25</v>
      </c>
      <c r="N2066" s="3" t="s">
        <v>2618</v>
      </c>
      <c r="O2066" s="3" t="s">
        <v>1275</v>
      </c>
      <c r="P2066" s="4">
        <v>25809.0</v>
      </c>
      <c r="Q2066" s="3" t="s">
        <v>40</v>
      </c>
      <c r="S2066" s="3" t="s">
        <v>34</v>
      </c>
    </row>
    <row r="2067">
      <c r="A2067" s="2">
        <v>42318.71487268519</v>
      </c>
      <c r="B2067" s="3">
        <v>75.0</v>
      </c>
      <c r="C2067" s="3" t="s">
        <v>2209</v>
      </c>
      <c r="D2067" s="3">
        <v>64.0</v>
      </c>
      <c r="E2067" s="3" t="s">
        <v>2369</v>
      </c>
      <c r="F2067" s="3">
        <v>2.0</v>
      </c>
      <c r="G2067" s="3">
        <v>5.0</v>
      </c>
      <c r="H2067" s="3" t="s">
        <v>2445</v>
      </c>
      <c r="I2067" s="3" t="s">
        <v>2446</v>
      </c>
      <c r="J2067" s="3" t="s">
        <v>922</v>
      </c>
      <c r="K2067" s="3" t="s">
        <v>24</v>
      </c>
      <c r="L2067" s="3">
        <v>18.0</v>
      </c>
      <c r="M2067" s="3" t="s">
        <v>30</v>
      </c>
      <c r="N2067" s="3" t="s">
        <v>2619</v>
      </c>
      <c r="O2067" s="3" t="s">
        <v>490</v>
      </c>
      <c r="P2067" s="4">
        <v>19704.0</v>
      </c>
      <c r="Q2067" s="3" t="s">
        <v>49</v>
      </c>
      <c r="S2067" s="3" t="s">
        <v>34</v>
      </c>
    </row>
    <row r="2068">
      <c r="A2068" s="2">
        <v>42318.71487268519</v>
      </c>
      <c r="B2068" s="3">
        <v>75.0</v>
      </c>
      <c r="C2068" s="3" t="s">
        <v>2209</v>
      </c>
      <c r="D2068" s="3">
        <v>64.0</v>
      </c>
      <c r="E2068" s="3" t="s">
        <v>2369</v>
      </c>
      <c r="F2068" s="3">
        <v>2.0</v>
      </c>
      <c r="G2068" s="3">
        <v>5.0</v>
      </c>
      <c r="H2068" s="3" t="s">
        <v>2445</v>
      </c>
      <c r="I2068" s="3" t="s">
        <v>2446</v>
      </c>
      <c r="J2068" s="3" t="s">
        <v>922</v>
      </c>
      <c r="K2068" s="3" t="s">
        <v>24</v>
      </c>
      <c r="L2068" s="3">
        <v>19.0</v>
      </c>
      <c r="M2068" s="3" t="s">
        <v>25</v>
      </c>
      <c r="N2068" s="3" t="s">
        <v>2620</v>
      </c>
      <c r="O2068" s="3" t="s">
        <v>401</v>
      </c>
      <c r="P2068" s="4">
        <v>33768.0</v>
      </c>
      <c r="Q2068" s="3" t="s">
        <v>191</v>
      </c>
      <c r="S2068" s="3" t="s">
        <v>34</v>
      </c>
    </row>
    <row r="2069">
      <c r="A2069" s="2">
        <v>42318.71487268519</v>
      </c>
      <c r="B2069" s="3">
        <v>75.0</v>
      </c>
      <c r="C2069" s="3" t="s">
        <v>2209</v>
      </c>
      <c r="D2069" s="3">
        <v>64.0</v>
      </c>
      <c r="E2069" s="3" t="s">
        <v>2369</v>
      </c>
      <c r="F2069" s="3">
        <v>2.0</v>
      </c>
      <c r="G2069" s="3">
        <v>5.0</v>
      </c>
      <c r="H2069" s="3" t="s">
        <v>2445</v>
      </c>
      <c r="I2069" s="3" t="s">
        <v>2446</v>
      </c>
      <c r="J2069" s="3" t="s">
        <v>922</v>
      </c>
      <c r="K2069" s="3" t="s">
        <v>24</v>
      </c>
      <c r="L2069" s="3">
        <v>20.0</v>
      </c>
      <c r="M2069" s="3" t="s">
        <v>30</v>
      </c>
      <c r="N2069" s="3" t="s">
        <v>2621</v>
      </c>
      <c r="O2069" s="3" t="s">
        <v>368</v>
      </c>
      <c r="P2069" s="4">
        <v>32603.0</v>
      </c>
      <c r="Q2069" s="3" t="s">
        <v>418</v>
      </c>
      <c r="S2069" s="3" t="s">
        <v>34</v>
      </c>
    </row>
    <row r="2070">
      <c r="A2070" s="2">
        <v>42318.71487268519</v>
      </c>
      <c r="B2070" s="3">
        <v>75.0</v>
      </c>
      <c r="C2070" s="3" t="s">
        <v>2209</v>
      </c>
      <c r="D2070" s="3">
        <v>64.0</v>
      </c>
      <c r="E2070" s="3" t="s">
        <v>2369</v>
      </c>
      <c r="F2070" s="3">
        <v>2.0</v>
      </c>
      <c r="G2070" s="3">
        <v>5.0</v>
      </c>
      <c r="H2070" s="3" t="s">
        <v>2445</v>
      </c>
      <c r="I2070" s="3" t="s">
        <v>2446</v>
      </c>
      <c r="J2070" s="3" t="s">
        <v>922</v>
      </c>
      <c r="K2070" s="3" t="s">
        <v>24</v>
      </c>
      <c r="L2070" s="3">
        <v>21.0</v>
      </c>
      <c r="M2070" s="3" t="s">
        <v>25</v>
      </c>
      <c r="N2070" s="3" t="s">
        <v>2622</v>
      </c>
      <c r="O2070" s="3" t="s">
        <v>200</v>
      </c>
      <c r="P2070" s="4">
        <v>21547.0</v>
      </c>
      <c r="Q2070" s="3" t="s">
        <v>1221</v>
      </c>
      <c r="S2070" s="3" t="s">
        <v>34</v>
      </c>
    </row>
    <row r="2071">
      <c r="A2071" s="2">
        <v>42318.71487268519</v>
      </c>
      <c r="B2071" s="3">
        <v>75.0</v>
      </c>
      <c r="C2071" s="3" t="s">
        <v>2209</v>
      </c>
      <c r="D2071" s="3">
        <v>64.0</v>
      </c>
      <c r="E2071" s="3" t="s">
        <v>2369</v>
      </c>
      <c r="F2071" s="3">
        <v>2.0</v>
      </c>
      <c r="G2071" s="3">
        <v>5.0</v>
      </c>
      <c r="H2071" s="3" t="s">
        <v>2445</v>
      </c>
      <c r="I2071" s="3" t="s">
        <v>2446</v>
      </c>
      <c r="J2071" s="3" t="s">
        <v>922</v>
      </c>
      <c r="K2071" s="3" t="s">
        <v>24</v>
      </c>
      <c r="L2071" s="3">
        <v>22.0</v>
      </c>
      <c r="M2071" s="3" t="s">
        <v>30</v>
      </c>
      <c r="N2071" s="3" t="s">
        <v>2473</v>
      </c>
      <c r="O2071" s="3" t="s">
        <v>264</v>
      </c>
      <c r="P2071" s="4">
        <v>19129.0</v>
      </c>
      <c r="Q2071" s="3" t="s">
        <v>49</v>
      </c>
      <c r="S2071" s="3" t="s">
        <v>34</v>
      </c>
    </row>
    <row r="2072">
      <c r="A2072" s="2">
        <v>42318.71487268519</v>
      </c>
      <c r="B2072" s="3">
        <v>75.0</v>
      </c>
      <c r="C2072" s="3" t="s">
        <v>2209</v>
      </c>
      <c r="D2072" s="3">
        <v>64.0</v>
      </c>
      <c r="E2072" s="3" t="s">
        <v>2369</v>
      </c>
      <c r="F2072" s="3">
        <v>2.0</v>
      </c>
      <c r="G2072" s="3">
        <v>5.0</v>
      </c>
      <c r="H2072" s="3" t="s">
        <v>2445</v>
      </c>
      <c r="I2072" s="3" t="s">
        <v>2446</v>
      </c>
      <c r="J2072" s="3" t="s">
        <v>922</v>
      </c>
      <c r="K2072" s="3" t="s">
        <v>24</v>
      </c>
      <c r="L2072" s="3">
        <v>23.0</v>
      </c>
      <c r="M2072" s="3" t="s">
        <v>25</v>
      </c>
      <c r="N2072" s="3" t="s">
        <v>2623</v>
      </c>
      <c r="O2072" s="3" t="s">
        <v>2624</v>
      </c>
      <c r="P2072" s="4">
        <v>18259.0</v>
      </c>
      <c r="Q2072" s="3" t="s">
        <v>49</v>
      </c>
      <c r="S2072" s="3" t="s">
        <v>34</v>
      </c>
    </row>
    <row r="2073">
      <c r="A2073" s="2">
        <v>42318.71487268519</v>
      </c>
      <c r="B2073" s="3">
        <v>75.0</v>
      </c>
      <c r="C2073" s="3" t="s">
        <v>2209</v>
      </c>
      <c r="D2073" s="3">
        <v>79.0</v>
      </c>
      <c r="E2073" s="3" t="s">
        <v>2392</v>
      </c>
      <c r="F2073" s="3">
        <v>2.0</v>
      </c>
      <c r="G2073" s="3">
        <v>5.0</v>
      </c>
      <c r="H2073" s="3" t="s">
        <v>2445</v>
      </c>
      <c r="I2073" s="3" t="s">
        <v>2446</v>
      </c>
      <c r="J2073" s="3" t="s">
        <v>922</v>
      </c>
      <c r="K2073" s="3" t="s">
        <v>24</v>
      </c>
      <c r="L2073" s="3">
        <v>1.0</v>
      </c>
      <c r="M2073" s="3" t="s">
        <v>30</v>
      </c>
      <c r="N2073" s="3" t="s">
        <v>1729</v>
      </c>
      <c r="O2073" s="3" t="s">
        <v>283</v>
      </c>
      <c r="P2073" s="4">
        <v>23779.0</v>
      </c>
      <c r="Q2073" s="3" t="s">
        <v>37</v>
      </c>
      <c r="S2073" s="3" t="s">
        <v>29</v>
      </c>
    </row>
    <row r="2074">
      <c r="A2074" s="2">
        <v>42318.71487268519</v>
      </c>
      <c r="B2074" s="3">
        <v>75.0</v>
      </c>
      <c r="C2074" s="3" t="s">
        <v>2209</v>
      </c>
      <c r="D2074" s="3">
        <v>79.0</v>
      </c>
      <c r="E2074" s="3" t="s">
        <v>2392</v>
      </c>
      <c r="F2074" s="3">
        <v>2.0</v>
      </c>
      <c r="G2074" s="3">
        <v>5.0</v>
      </c>
      <c r="H2074" s="3" t="s">
        <v>2445</v>
      </c>
      <c r="I2074" s="3" t="s">
        <v>2446</v>
      </c>
      <c r="J2074" s="3" t="s">
        <v>922</v>
      </c>
      <c r="K2074" s="3" t="s">
        <v>24</v>
      </c>
      <c r="L2074" s="3">
        <v>2.0</v>
      </c>
      <c r="M2074" s="3" t="s">
        <v>25</v>
      </c>
      <c r="N2074" s="3" t="s">
        <v>2625</v>
      </c>
      <c r="O2074" s="3" t="s">
        <v>213</v>
      </c>
      <c r="P2074" s="4">
        <v>21440.0</v>
      </c>
      <c r="Q2074" s="3" t="s">
        <v>33</v>
      </c>
      <c r="S2074" s="3" t="s">
        <v>34</v>
      </c>
    </row>
    <row r="2075">
      <c r="A2075" s="2">
        <v>42318.71487268519</v>
      </c>
      <c r="B2075" s="3">
        <v>75.0</v>
      </c>
      <c r="C2075" s="3" t="s">
        <v>2209</v>
      </c>
      <c r="D2075" s="3">
        <v>79.0</v>
      </c>
      <c r="E2075" s="3" t="s">
        <v>2392</v>
      </c>
      <c r="F2075" s="3">
        <v>2.0</v>
      </c>
      <c r="G2075" s="3">
        <v>5.0</v>
      </c>
      <c r="H2075" s="3" t="s">
        <v>2445</v>
      </c>
      <c r="I2075" s="3" t="s">
        <v>2446</v>
      </c>
      <c r="J2075" s="3" t="s">
        <v>922</v>
      </c>
      <c r="K2075" s="3" t="s">
        <v>24</v>
      </c>
      <c r="L2075" s="3">
        <v>3.0</v>
      </c>
      <c r="M2075" s="3" t="s">
        <v>30</v>
      </c>
      <c r="N2075" s="3" t="s">
        <v>2626</v>
      </c>
      <c r="O2075" s="3" t="s">
        <v>249</v>
      </c>
      <c r="P2075" s="4">
        <v>29671.0</v>
      </c>
      <c r="Q2075" s="3" t="s">
        <v>28</v>
      </c>
      <c r="S2075" s="3" t="s">
        <v>34</v>
      </c>
    </row>
    <row r="2076">
      <c r="A2076" s="2">
        <v>42318.71487268519</v>
      </c>
      <c r="B2076" s="3">
        <v>75.0</v>
      </c>
      <c r="C2076" s="3" t="s">
        <v>2209</v>
      </c>
      <c r="D2076" s="3">
        <v>79.0</v>
      </c>
      <c r="E2076" s="3" t="s">
        <v>2392</v>
      </c>
      <c r="F2076" s="3">
        <v>2.0</v>
      </c>
      <c r="G2076" s="3">
        <v>5.0</v>
      </c>
      <c r="H2076" s="3" t="s">
        <v>2445</v>
      </c>
      <c r="I2076" s="3" t="s">
        <v>2446</v>
      </c>
      <c r="J2076" s="3" t="s">
        <v>922</v>
      </c>
      <c r="K2076" s="3" t="s">
        <v>24</v>
      </c>
      <c r="L2076" s="3">
        <v>4.0</v>
      </c>
      <c r="M2076" s="3" t="s">
        <v>25</v>
      </c>
      <c r="N2076" s="3" t="s">
        <v>2627</v>
      </c>
      <c r="O2076" s="3" t="s">
        <v>664</v>
      </c>
      <c r="P2076" s="4">
        <v>24181.0</v>
      </c>
      <c r="Q2076" s="3" t="s">
        <v>169</v>
      </c>
      <c r="S2076" s="3" t="s">
        <v>29</v>
      </c>
    </row>
    <row r="2077">
      <c r="A2077" s="2">
        <v>42318.71487268519</v>
      </c>
      <c r="B2077" s="3">
        <v>75.0</v>
      </c>
      <c r="C2077" s="3" t="s">
        <v>2209</v>
      </c>
      <c r="D2077" s="3">
        <v>79.0</v>
      </c>
      <c r="E2077" s="3" t="s">
        <v>2392</v>
      </c>
      <c r="F2077" s="3">
        <v>2.0</v>
      </c>
      <c r="G2077" s="3">
        <v>5.0</v>
      </c>
      <c r="H2077" s="3" t="s">
        <v>2445</v>
      </c>
      <c r="I2077" s="3" t="s">
        <v>2446</v>
      </c>
      <c r="J2077" s="3" t="s">
        <v>922</v>
      </c>
      <c r="K2077" s="3" t="s">
        <v>24</v>
      </c>
      <c r="L2077" s="3">
        <v>5.0</v>
      </c>
      <c r="M2077" s="3" t="s">
        <v>30</v>
      </c>
      <c r="N2077" s="3" t="s">
        <v>2628</v>
      </c>
      <c r="O2077" s="3" t="s">
        <v>107</v>
      </c>
      <c r="P2077" s="4">
        <v>23965.0</v>
      </c>
      <c r="Q2077" s="3" t="s">
        <v>221</v>
      </c>
      <c r="S2077" s="3" t="s">
        <v>34</v>
      </c>
    </row>
    <row r="2078">
      <c r="A2078" s="2">
        <v>42318.71487268519</v>
      </c>
      <c r="B2078" s="3">
        <v>75.0</v>
      </c>
      <c r="C2078" s="3" t="s">
        <v>2209</v>
      </c>
      <c r="D2078" s="3">
        <v>79.0</v>
      </c>
      <c r="E2078" s="3" t="s">
        <v>2392</v>
      </c>
      <c r="F2078" s="3">
        <v>2.0</v>
      </c>
      <c r="G2078" s="3">
        <v>5.0</v>
      </c>
      <c r="H2078" s="3" t="s">
        <v>2445</v>
      </c>
      <c r="I2078" s="3" t="s">
        <v>2446</v>
      </c>
      <c r="J2078" s="3" t="s">
        <v>922</v>
      </c>
      <c r="K2078" s="3" t="s">
        <v>24</v>
      </c>
      <c r="L2078" s="3">
        <v>6.0</v>
      </c>
      <c r="M2078" s="3" t="s">
        <v>25</v>
      </c>
      <c r="N2078" s="3" t="s">
        <v>2629</v>
      </c>
      <c r="O2078" s="3" t="s">
        <v>305</v>
      </c>
      <c r="P2078" s="4">
        <v>17935.0</v>
      </c>
      <c r="Q2078" s="3" t="s">
        <v>43</v>
      </c>
      <c r="S2078" s="3" t="s">
        <v>34</v>
      </c>
    </row>
    <row r="2079">
      <c r="A2079" s="2">
        <v>42318.71487268519</v>
      </c>
      <c r="B2079" s="3">
        <v>75.0</v>
      </c>
      <c r="C2079" s="3" t="s">
        <v>2209</v>
      </c>
      <c r="D2079" s="3">
        <v>79.0</v>
      </c>
      <c r="E2079" s="3" t="s">
        <v>2392</v>
      </c>
      <c r="F2079" s="3">
        <v>2.0</v>
      </c>
      <c r="G2079" s="3">
        <v>5.0</v>
      </c>
      <c r="H2079" s="3" t="s">
        <v>2445</v>
      </c>
      <c r="I2079" s="3" t="s">
        <v>2446</v>
      </c>
      <c r="J2079" s="3" t="s">
        <v>922</v>
      </c>
      <c r="K2079" s="3" t="s">
        <v>24</v>
      </c>
      <c r="L2079" s="3">
        <v>7.0</v>
      </c>
      <c r="M2079" s="3" t="s">
        <v>30</v>
      </c>
      <c r="N2079" s="3" t="s">
        <v>2630</v>
      </c>
      <c r="O2079" s="3" t="s">
        <v>2631</v>
      </c>
      <c r="P2079" s="4">
        <v>29167.0</v>
      </c>
      <c r="Q2079" s="3" t="s">
        <v>115</v>
      </c>
      <c r="S2079" s="3" t="s">
        <v>34</v>
      </c>
    </row>
    <row r="2080">
      <c r="A2080" s="2">
        <v>42318.71487268519</v>
      </c>
      <c r="B2080" s="3">
        <v>75.0</v>
      </c>
      <c r="C2080" s="3" t="s">
        <v>2209</v>
      </c>
      <c r="D2080" s="3">
        <v>79.0</v>
      </c>
      <c r="E2080" s="3" t="s">
        <v>2392</v>
      </c>
      <c r="F2080" s="3">
        <v>2.0</v>
      </c>
      <c r="G2080" s="3">
        <v>5.0</v>
      </c>
      <c r="H2080" s="3" t="s">
        <v>2445</v>
      </c>
      <c r="I2080" s="3" t="s">
        <v>2446</v>
      </c>
      <c r="J2080" s="3" t="s">
        <v>922</v>
      </c>
      <c r="K2080" s="3" t="s">
        <v>24</v>
      </c>
      <c r="L2080" s="3">
        <v>8.0</v>
      </c>
      <c r="M2080" s="3" t="s">
        <v>25</v>
      </c>
      <c r="N2080" s="3" t="s">
        <v>2632</v>
      </c>
      <c r="O2080" s="3" t="s">
        <v>796</v>
      </c>
      <c r="P2080" s="4">
        <v>25330.0</v>
      </c>
      <c r="Q2080" s="3" t="s">
        <v>37</v>
      </c>
      <c r="S2080" s="3" t="s">
        <v>34</v>
      </c>
    </row>
    <row r="2081">
      <c r="A2081" s="2">
        <v>42318.71487268519</v>
      </c>
      <c r="B2081" s="3">
        <v>75.0</v>
      </c>
      <c r="C2081" s="3" t="s">
        <v>2209</v>
      </c>
      <c r="D2081" s="3">
        <v>79.0</v>
      </c>
      <c r="E2081" s="3" t="s">
        <v>2392</v>
      </c>
      <c r="F2081" s="3">
        <v>2.0</v>
      </c>
      <c r="G2081" s="3">
        <v>5.0</v>
      </c>
      <c r="H2081" s="3" t="s">
        <v>2445</v>
      </c>
      <c r="I2081" s="3" t="s">
        <v>2446</v>
      </c>
      <c r="J2081" s="3" t="s">
        <v>922</v>
      </c>
      <c r="K2081" s="3" t="s">
        <v>24</v>
      </c>
      <c r="L2081" s="3">
        <v>9.0</v>
      </c>
      <c r="M2081" s="3" t="s">
        <v>30</v>
      </c>
      <c r="N2081" s="3" t="s">
        <v>2297</v>
      </c>
      <c r="O2081" s="3" t="s">
        <v>171</v>
      </c>
      <c r="P2081" s="4">
        <v>20426.0</v>
      </c>
      <c r="Q2081" s="3" t="s">
        <v>110</v>
      </c>
      <c r="S2081" s="3" t="s">
        <v>34</v>
      </c>
    </row>
    <row r="2082">
      <c r="A2082" s="2">
        <v>42318.71487268519</v>
      </c>
      <c r="B2082" s="3">
        <v>75.0</v>
      </c>
      <c r="C2082" s="3" t="s">
        <v>2209</v>
      </c>
      <c r="D2082" s="3">
        <v>79.0</v>
      </c>
      <c r="E2082" s="3" t="s">
        <v>2392</v>
      </c>
      <c r="F2082" s="3">
        <v>2.0</v>
      </c>
      <c r="G2082" s="3">
        <v>5.0</v>
      </c>
      <c r="H2082" s="3" t="s">
        <v>2445</v>
      </c>
      <c r="I2082" s="3" t="s">
        <v>2446</v>
      </c>
      <c r="J2082" s="3" t="s">
        <v>922</v>
      </c>
      <c r="K2082" s="3" t="s">
        <v>24</v>
      </c>
      <c r="L2082" s="3">
        <v>10.0</v>
      </c>
      <c r="M2082" s="3" t="s">
        <v>25</v>
      </c>
      <c r="N2082" s="3" t="s">
        <v>2633</v>
      </c>
      <c r="O2082" s="3" t="s">
        <v>2634</v>
      </c>
      <c r="P2082" s="4">
        <v>25121.0</v>
      </c>
      <c r="Q2082" s="3" t="s">
        <v>153</v>
      </c>
      <c r="S2082" s="3" t="s">
        <v>29</v>
      </c>
    </row>
    <row r="2083">
      <c r="A2083" s="2">
        <v>42318.71487268519</v>
      </c>
      <c r="B2083" s="3">
        <v>75.0</v>
      </c>
      <c r="C2083" s="3" t="s">
        <v>2209</v>
      </c>
      <c r="D2083" s="3">
        <v>79.0</v>
      </c>
      <c r="E2083" s="3" t="s">
        <v>2392</v>
      </c>
      <c r="F2083" s="3">
        <v>2.0</v>
      </c>
      <c r="G2083" s="3">
        <v>5.0</v>
      </c>
      <c r="H2083" s="3" t="s">
        <v>2445</v>
      </c>
      <c r="I2083" s="3" t="s">
        <v>2446</v>
      </c>
      <c r="J2083" s="3" t="s">
        <v>922</v>
      </c>
      <c r="K2083" s="3" t="s">
        <v>24</v>
      </c>
      <c r="L2083" s="3">
        <v>11.0</v>
      </c>
      <c r="M2083" s="3" t="s">
        <v>30</v>
      </c>
      <c r="N2083" s="3" t="s">
        <v>2635</v>
      </c>
      <c r="O2083" s="3" t="s">
        <v>2636</v>
      </c>
      <c r="P2083" s="4">
        <v>20231.0</v>
      </c>
      <c r="Q2083" s="3" t="s">
        <v>110</v>
      </c>
      <c r="S2083" s="3" t="s">
        <v>34</v>
      </c>
    </row>
    <row r="2084">
      <c r="A2084" s="2">
        <v>42318.71487268519</v>
      </c>
      <c r="B2084" s="3">
        <v>75.0</v>
      </c>
      <c r="C2084" s="3" t="s">
        <v>2209</v>
      </c>
      <c r="D2084" s="3">
        <v>79.0</v>
      </c>
      <c r="E2084" s="3" t="s">
        <v>2392</v>
      </c>
      <c r="F2084" s="3">
        <v>2.0</v>
      </c>
      <c r="G2084" s="3">
        <v>5.0</v>
      </c>
      <c r="H2084" s="3" t="s">
        <v>2445</v>
      </c>
      <c r="I2084" s="3" t="s">
        <v>2446</v>
      </c>
      <c r="J2084" s="3" t="s">
        <v>922</v>
      </c>
      <c r="K2084" s="3" t="s">
        <v>24</v>
      </c>
      <c r="L2084" s="3">
        <v>12.0</v>
      </c>
      <c r="M2084" s="3" t="s">
        <v>25</v>
      </c>
      <c r="N2084" s="3" t="s">
        <v>2538</v>
      </c>
      <c r="O2084" s="3" t="s">
        <v>281</v>
      </c>
      <c r="P2084" s="4">
        <v>18257.0</v>
      </c>
      <c r="Q2084" s="3" t="s">
        <v>49</v>
      </c>
      <c r="S2084" s="3" t="s">
        <v>34</v>
      </c>
    </row>
    <row r="2085">
      <c r="A2085" s="2">
        <v>42318.71487268519</v>
      </c>
      <c r="B2085" s="3">
        <v>75.0</v>
      </c>
      <c r="C2085" s="3" t="s">
        <v>2209</v>
      </c>
      <c r="D2085" s="3">
        <v>79.0</v>
      </c>
      <c r="E2085" s="3" t="s">
        <v>2392</v>
      </c>
      <c r="F2085" s="3">
        <v>2.0</v>
      </c>
      <c r="G2085" s="3">
        <v>5.0</v>
      </c>
      <c r="H2085" s="3" t="s">
        <v>2445</v>
      </c>
      <c r="I2085" s="3" t="s">
        <v>2446</v>
      </c>
      <c r="J2085" s="3" t="s">
        <v>922</v>
      </c>
      <c r="K2085" s="3" t="s">
        <v>24</v>
      </c>
      <c r="L2085" s="3">
        <v>13.0</v>
      </c>
      <c r="M2085" s="3" t="s">
        <v>30</v>
      </c>
      <c r="N2085" s="3" t="s">
        <v>936</v>
      </c>
      <c r="O2085" s="3" t="s">
        <v>1407</v>
      </c>
      <c r="P2085" s="4">
        <v>25847.0</v>
      </c>
      <c r="Q2085" s="3" t="s">
        <v>153</v>
      </c>
      <c r="S2085" s="3" t="s">
        <v>34</v>
      </c>
    </row>
    <row r="2086">
      <c r="A2086" s="2">
        <v>42318.71487268519</v>
      </c>
      <c r="B2086" s="3">
        <v>75.0</v>
      </c>
      <c r="C2086" s="3" t="s">
        <v>2209</v>
      </c>
      <c r="D2086" s="3">
        <v>79.0</v>
      </c>
      <c r="E2086" s="3" t="s">
        <v>2392</v>
      </c>
      <c r="F2086" s="3">
        <v>2.0</v>
      </c>
      <c r="G2086" s="3">
        <v>5.0</v>
      </c>
      <c r="H2086" s="3" t="s">
        <v>2445</v>
      </c>
      <c r="I2086" s="3" t="s">
        <v>2446</v>
      </c>
      <c r="J2086" s="3" t="s">
        <v>922</v>
      </c>
      <c r="K2086" s="3" t="s">
        <v>24</v>
      </c>
      <c r="L2086" s="3">
        <v>14.0</v>
      </c>
      <c r="M2086" s="3" t="s">
        <v>25</v>
      </c>
      <c r="N2086" s="3" t="s">
        <v>2637</v>
      </c>
      <c r="O2086" s="3" t="s">
        <v>281</v>
      </c>
      <c r="P2086" s="4">
        <v>20909.0</v>
      </c>
      <c r="Q2086" s="3" t="s">
        <v>352</v>
      </c>
      <c r="S2086" s="3" t="s">
        <v>34</v>
      </c>
    </row>
    <row r="2087">
      <c r="A2087" s="2">
        <v>42318.71487268519</v>
      </c>
      <c r="B2087" s="3">
        <v>75.0</v>
      </c>
      <c r="C2087" s="3" t="s">
        <v>2209</v>
      </c>
      <c r="D2087" s="3">
        <v>86.0</v>
      </c>
      <c r="E2087" s="3" t="s">
        <v>2408</v>
      </c>
      <c r="F2087" s="3">
        <v>2.0</v>
      </c>
      <c r="G2087" s="3">
        <v>5.0</v>
      </c>
      <c r="H2087" s="3" t="s">
        <v>2445</v>
      </c>
      <c r="I2087" s="3" t="s">
        <v>2446</v>
      </c>
      <c r="J2087" s="3" t="s">
        <v>922</v>
      </c>
      <c r="K2087" s="3" t="s">
        <v>24</v>
      </c>
      <c r="L2087" s="3">
        <v>1.0</v>
      </c>
      <c r="M2087" s="3" t="s">
        <v>25</v>
      </c>
      <c r="N2087" s="3" t="s">
        <v>2638</v>
      </c>
      <c r="O2087" s="3" t="s">
        <v>257</v>
      </c>
      <c r="P2087" s="4">
        <v>20614.0</v>
      </c>
      <c r="Q2087" s="3" t="s">
        <v>189</v>
      </c>
      <c r="R2087" s="3" t="s">
        <v>2134</v>
      </c>
      <c r="S2087" s="3" t="s">
        <v>29</v>
      </c>
    </row>
    <row r="2088">
      <c r="A2088" s="2">
        <v>42318.71487268519</v>
      </c>
      <c r="B2088" s="3">
        <v>75.0</v>
      </c>
      <c r="C2088" s="3" t="s">
        <v>2209</v>
      </c>
      <c r="D2088" s="3">
        <v>86.0</v>
      </c>
      <c r="E2088" s="3" t="s">
        <v>2408</v>
      </c>
      <c r="F2088" s="3">
        <v>2.0</v>
      </c>
      <c r="G2088" s="3">
        <v>5.0</v>
      </c>
      <c r="H2088" s="3" t="s">
        <v>2445</v>
      </c>
      <c r="I2088" s="3" t="s">
        <v>2446</v>
      </c>
      <c r="J2088" s="3" t="s">
        <v>922</v>
      </c>
      <c r="K2088" s="3" t="s">
        <v>24</v>
      </c>
      <c r="L2088" s="3">
        <v>2.0</v>
      </c>
      <c r="M2088" s="3" t="s">
        <v>30</v>
      </c>
      <c r="N2088" s="3" t="s">
        <v>2639</v>
      </c>
      <c r="O2088" s="3" t="s">
        <v>2640</v>
      </c>
      <c r="P2088" s="4">
        <v>18634.0</v>
      </c>
      <c r="Q2088" s="3" t="s">
        <v>49</v>
      </c>
      <c r="S2088" s="3" t="s">
        <v>29</v>
      </c>
    </row>
    <row r="2089">
      <c r="A2089" s="2">
        <v>42318.71487268519</v>
      </c>
      <c r="B2089" s="3">
        <v>75.0</v>
      </c>
      <c r="C2089" s="3" t="s">
        <v>2209</v>
      </c>
      <c r="D2089" s="3">
        <v>86.0</v>
      </c>
      <c r="E2089" s="3" t="s">
        <v>2408</v>
      </c>
      <c r="F2089" s="3">
        <v>2.0</v>
      </c>
      <c r="G2089" s="3">
        <v>5.0</v>
      </c>
      <c r="H2089" s="3" t="s">
        <v>2445</v>
      </c>
      <c r="I2089" s="3" t="s">
        <v>2446</v>
      </c>
      <c r="J2089" s="3" t="s">
        <v>922</v>
      </c>
      <c r="K2089" s="3" t="s">
        <v>24</v>
      </c>
      <c r="L2089" s="3">
        <v>3.0</v>
      </c>
      <c r="M2089" s="3" t="s">
        <v>25</v>
      </c>
      <c r="N2089" s="3" t="s">
        <v>2641</v>
      </c>
      <c r="O2089" s="3" t="s">
        <v>685</v>
      </c>
      <c r="P2089" s="4">
        <v>26612.0</v>
      </c>
      <c r="Q2089" s="3" t="s">
        <v>132</v>
      </c>
      <c r="S2089" s="3" t="s">
        <v>29</v>
      </c>
    </row>
    <row r="2090">
      <c r="A2090" s="2">
        <v>42318.71487268519</v>
      </c>
      <c r="B2090" s="3">
        <v>75.0</v>
      </c>
      <c r="C2090" s="3" t="s">
        <v>2209</v>
      </c>
      <c r="D2090" s="3">
        <v>86.0</v>
      </c>
      <c r="E2090" s="3" t="s">
        <v>2408</v>
      </c>
      <c r="F2090" s="3">
        <v>2.0</v>
      </c>
      <c r="G2090" s="3">
        <v>5.0</v>
      </c>
      <c r="H2090" s="3" t="s">
        <v>2445</v>
      </c>
      <c r="I2090" s="3" t="s">
        <v>2446</v>
      </c>
      <c r="J2090" s="3" t="s">
        <v>922</v>
      </c>
      <c r="K2090" s="3" t="s">
        <v>24</v>
      </c>
      <c r="L2090" s="3">
        <v>4.0</v>
      </c>
      <c r="M2090" s="3" t="s">
        <v>30</v>
      </c>
      <c r="N2090" s="3" t="s">
        <v>2642</v>
      </c>
      <c r="O2090" s="3" t="s">
        <v>342</v>
      </c>
      <c r="P2090" s="4">
        <v>28242.0</v>
      </c>
      <c r="Q2090" s="3" t="s">
        <v>153</v>
      </c>
      <c r="S2090" s="3" t="s">
        <v>34</v>
      </c>
    </row>
    <row r="2091">
      <c r="A2091" s="2">
        <v>42318.71487268519</v>
      </c>
      <c r="B2091" s="3">
        <v>75.0</v>
      </c>
      <c r="C2091" s="3" t="s">
        <v>2209</v>
      </c>
      <c r="D2091" s="3">
        <v>86.0</v>
      </c>
      <c r="E2091" s="3" t="s">
        <v>2408</v>
      </c>
      <c r="F2091" s="3">
        <v>2.0</v>
      </c>
      <c r="G2091" s="3">
        <v>5.0</v>
      </c>
      <c r="H2091" s="3" t="s">
        <v>2445</v>
      </c>
      <c r="I2091" s="3" t="s">
        <v>2446</v>
      </c>
      <c r="J2091" s="3" t="s">
        <v>922</v>
      </c>
      <c r="K2091" s="3" t="s">
        <v>24</v>
      </c>
      <c r="L2091" s="3">
        <v>5.0</v>
      </c>
      <c r="M2091" s="3" t="s">
        <v>25</v>
      </c>
      <c r="N2091" s="3" t="s">
        <v>2643</v>
      </c>
      <c r="O2091" s="3" t="s">
        <v>315</v>
      </c>
      <c r="P2091" s="4">
        <v>28749.0</v>
      </c>
      <c r="Q2091" s="3" t="s">
        <v>75</v>
      </c>
      <c r="S2091" s="3" t="s">
        <v>34</v>
      </c>
    </row>
    <row r="2092">
      <c r="A2092" s="2">
        <v>42318.71487268519</v>
      </c>
      <c r="B2092" s="3">
        <v>75.0</v>
      </c>
      <c r="C2092" s="3" t="s">
        <v>2209</v>
      </c>
      <c r="D2092" s="3">
        <v>86.0</v>
      </c>
      <c r="E2092" s="3" t="s">
        <v>2408</v>
      </c>
      <c r="F2092" s="3">
        <v>2.0</v>
      </c>
      <c r="G2092" s="3">
        <v>5.0</v>
      </c>
      <c r="H2092" s="3" t="s">
        <v>2445</v>
      </c>
      <c r="I2092" s="3" t="s">
        <v>2446</v>
      </c>
      <c r="J2092" s="3" t="s">
        <v>922</v>
      </c>
      <c r="K2092" s="3" t="s">
        <v>24</v>
      </c>
      <c r="L2092" s="3">
        <v>6.0</v>
      </c>
      <c r="M2092" s="3" t="s">
        <v>30</v>
      </c>
      <c r="N2092" s="3" t="s">
        <v>2644</v>
      </c>
      <c r="O2092" s="3" t="s">
        <v>158</v>
      </c>
      <c r="P2092" s="4">
        <v>23823.0</v>
      </c>
      <c r="Q2092" s="3" t="s">
        <v>79</v>
      </c>
      <c r="S2092" s="3" t="s">
        <v>34</v>
      </c>
    </row>
    <row r="2093">
      <c r="A2093" s="2">
        <v>42318.71487268519</v>
      </c>
      <c r="B2093" s="3">
        <v>75.0</v>
      </c>
      <c r="C2093" s="3" t="s">
        <v>2209</v>
      </c>
      <c r="D2093" s="3">
        <v>86.0</v>
      </c>
      <c r="E2093" s="3" t="s">
        <v>2408</v>
      </c>
      <c r="F2093" s="3">
        <v>2.0</v>
      </c>
      <c r="G2093" s="3">
        <v>5.0</v>
      </c>
      <c r="H2093" s="3" t="s">
        <v>2445</v>
      </c>
      <c r="I2093" s="3" t="s">
        <v>2446</v>
      </c>
      <c r="J2093" s="3" t="s">
        <v>922</v>
      </c>
      <c r="K2093" s="3" t="s">
        <v>24</v>
      </c>
      <c r="L2093" s="3">
        <v>7.0</v>
      </c>
      <c r="M2093" s="3" t="s">
        <v>25</v>
      </c>
      <c r="N2093" s="3" t="s">
        <v>2645</v>
      </c>
      <c r="O2093" s="3" t="s">
        <v>100</v>
      </c>
      <c r="P2093" s="4">
        <v>26797.0</v>
      </c>
      <c r="Q2093" s="3" t="s">
        <v>216</v>
      </c>
      <c r="S2093" s="3" t="s">
        <v>34</v>
      </c>
    </row>
    <row r="2094">
      <c r="A2094" s="2">
        <v>42318.71487268519</v>
      </c>
      <c r="B2094" s="3">
        <v>75.0</v>
      </c>
      <c r="C2094" s="3" t="s">
        <v>2209</v>
      </c>
      <c r="D2094" s="3">
        <v>86.0</v>
      </c>
      <c r="E2094" s="3" t="s">
        <v>2408</v>
      </c>
      <c r="F2094" s="3">
        <v>2.0</v>
      </c>
      <c r="G2094" s="3">
        <v>5.0</v>
      </c>
      <c r="H2094" s="3" t="s">
        <v>2445</v>
      </c>
      <c r="I2094" s="3" t="s">
        <v>2446</v>
      </c>
      <c r="J2094" s="3" t="s">
        <v>922</v>
      </c>
      <c r="K2094" s="3" t="s">
        <v>24</v>
      </c>
      <c r="L2094" s="3">
        <v>8.0</v>
      </c>
      <c r="M2094" s="3" t="s">
        <v>30</v>
      </c>
      <c r="N2094" s="3" t="s">
        <v>2646</v>
      </c>
      <c r="O2094" s="3" t="s">
        <v>1027</v>
      </c>
      <c r="P2094" s="4">
        <v>28615.0</v>
      </c>
      <c r="Q2094" s="3" t="s">
        <v>189</v>
      </c>
      <c r="S2094" s="3" t="s">
        <v>34</v>
      </c>
    </row>
    <row r="2095">
      <c r="A2095" s="2">
        <v>42318.71487268519</v>
      </c>
      <c r="B2095" s="3">
        <v>75.0</v>
      </c>
      <c r="C2095" s="3" t="s">
        <v>2209</v>
      </c>
      <c r="D2095" s="3">
        <v>86.0</v>
      </c>
      <c r="E2095" s="3" t="s">
        <v>2408</v>
      </c>
      <c r="F2095" s="3">
        <v>2.0</v>
      </c>
      <c r="G2095" s="3">
        <v>5.0</v>
      </c>
      <c r="H2095" s="3" t="s">
        <v>2445</v>
      </c>
      <c r="I2095" s="3" t="s">
        <v>2446</v>
      </c>
      <c r="J2095" s="3" t="s">
        <v>922</v>
      </c>
      <c r="K2095" s="3" t="s">
        <v>24</v>
      </c>
      <c r="L2095" s="3">
        <v>9.0</v>
      </c>
      <c r="M2095" s="3" t="s">
        <v>25</v>
      </c>
      <c r="N2095" s="3" t="s">
        <v>2647</v>
      </c>
      <c r="O2095" s="3" t="s">
        <v>2150</v>
      </c>
      <c r="P2095" s="4">
        <v>19598.0</v>
      </c>
      <c r="Q2095" s="3" t="s">
        <v>86</v>
      </c>
      <c r="S2095" s="3" t="s">
        <v>29</v>
      </c>
    </row>
    <row r="2096">
      <c r="A2096" s="2">
        <v>42318.71487268519</v>
      </c>
      <c r="B2096" s="3">
        <v>75.0</v>
      </c>
      <c r="C2096" s="3" t="s">
        <v>2209</v>
      </c>
      <c r="D2096" s="3">
        <v>86.0</v>
      </c>
      <c r="E2096" s="3" t="s">
        <v>2408</v>
      </c>
      <c r="F2096" s="3">
        <v>2.0</v>
      </c>
      <c r="G2096" s="3">
        <v>5.0</v>
      </c>
      <c r="H2096" s="3" t="s">
        <v>2445</v>
      </c>
      <c r="I2096" s="3" t="s">
        <v>2446</v>
      </c>
      <c r="J2096" s="3" t="s">
        <v>922</v>
      </c>
      <c r="K2096" s="3" t="s">
        <v>24</v>
      </c>
      <c r="L2096" s="3">
        <v>10.0</v>
      </c>
      <c r="M2096" s="3" t="s">
        <v>30</v>
      </c>
      <c r="N2096" s="3" t="s">
        <v>2648</v>
      </c>
      <c r="O2096" s="3" t="s">
        <v>283</v>
      </c>
      <c r="P2096" s="4">
        <v>25289.0</v>
      </c>
      <c r="Q2096" s="3" t="s">
        <v>132</v>
      </c>
      <c r="S2096" s="3" t="s">
        <v>34</v>
      </c>
    </row>
    <row r="2097">
      <c r="A2097" s="2">
        <v>42318.71487268519</v>
      </c>
      <c r="B2097" s="3">
        <v>75.0</v>
      </c>
      <c r="C2097" s="3" t="s">
        <v>2209</v>
      </c>
      <c r="D2097" s="3">
        <v>86.0</v>
      </c>
      <c r="E2097" s="3" t="s">
        <v>2408</v>
      </c>
      <c r="F2097" s="3">
        <v>2.0</v>
      </c>
      <c r="G2097" s="3">
        <v>5.0</v>
      </c>
      <c r="H2097" s="3" t="s">
        <v>2445</v>
      </c>
      <c r="I2097" s="3" t="s">
        <v>2446</v>
      </c>
      <c r="J2097" s="3" t="s">
        <v>922</v>
      </c>
      <c r="K2097" s="3" t="s">
        <v>24</v>
      </c>
      <c r="L2097" s="3">
        <v>11.0</v>
      </c>
      <c r="M2097" s="3" t="s">
        <v>25</v>
      </c>
      <c r="N2097" s="3" t="s">
        <v>2649</v>
      </c>
      <c r="O2097" s="3" t="s">
        <v>59</v>
      </c>
      <c r="P2097" s="4">
        <v>18150.0</v>
      </c>
      <c r="Q2097" s="3" t="s">
        <v>105</v>
      </c>
      <c r="S2097" s="3" t="s">
        <v>34</v>
      </c>
    </row>
    <row r="2098">
      <c r="A2098" s="2">
        <v>42318.71487268519</v>
      </c>
      <c r="B2098" s="3">
        <v>75.0</v>
      </c>
      <c r="C2098" s="3" t="s">
        <v>2209</v>
      </c>
      <c r="D2098" s="3">
        <v>86.0</v>
      </c>
      <c r="E2098" s="3" t="s">
        <v>2408</v>
      </c>
      <c r="F2098" s="3">
        <v>2.0</v>
      </c>
      <c r="G2098" s="3">
        <v>5.0</v>
      </c>
      <c r="H2098" s="3" t="s">
        <v>2445</v>
      </c>
      <c r="I2098" s="3" t="s">
        <v>2446</v>
      </c>
      <c r="J2098" s="3" t="s">
        <v>922</v>
      </c>
      <c r="K2098" s="3" t="s">
        <v>24</v>
      </c>
      <c r="L2098" s="3">
        <v>12.0</v>
      </c>
      <c r="M2098" s="3" t="s">
        <v>30</v>
      </c>
      <c r="N2098" s="3" t="s">
        <v>1803</v>
      </c>
      <c r="O2098" s="3" t="s">
        <v>1113</v>
      </c>
      <c r="P2098" s="4">
        <v>31583.0</v>
      </c>
      <c r="Q2098" s="3" t="s">
        <v>37</v>
      </c>
      <c r="S2098" s="3" t="s">
        <v>34</v>
      </c>
    </row>
    <row r="2099">
      <c r="A2099" s="2">
        <v>42318.71487268519</v>
      </c>
      <c r="B2099" s="3">
        <v>75.0</v>
      </c>
      <c r="C2099" s="3" t="s">
        <v>2209</v>
      </c>
      <c r="D2099" s="3">
        <v>86.0</v>
      </c>
      <c r="E2099" s="3" t="s">
        <v>2408</v>
      </c>
      <c r="F2099" s="3">
        <v>2.0</v>
      </c>
      <c r="G2099" s="3">
        <v>5.0</v>
      </c>
      <c r="H2099" s="3" t="s">
        <v>2445</v>
      </c>
      <c r="I2099" s="3" t="s">
        <v>2446</v>
      </c>
      <c r="J2099" s="3" t="s">
        <v>922</v>
      </c>
      <c r="K2099" s="3" t="s">
        <v>24</v>
      </c>
      <c r="L2099" s="3">
        <v>13.0</v>
      </c>
      <c r="M2099" s="3" t="s">
        <v>25</v>
      </c>
      <c r="N2099" s="3" t="s">
        <v>2650</v>
      </c>
      <c r="O2099" s="3" t="s">
        <v>168</v>
      </c>
      <c r="P2099" s="4">
        <v>17936.0</v>
      </c>
      <c r="Q2099" s="3" t="s">
        <v>49</v>
      </c>
      <c r="S2099" s="3" t="s">
        <v>34</v>
      </c>
    </row>
    <row r="2100">
      <c r="A2100" s="2">
        <v>42318.71487268519</v>
      </c>
      <c r="B2100" s="3">
        <v>75.0</v>
      </c>
      <c r="C2100" s="3" t="s">
        <v>2209</v>
      </c>
      <c r="D2100" s="3">
        <v>86.0</v>
      </c>
      <c r="E2100" s="3" t="s">
        <v>2408</v>
      </c>
      <c r="F2100" s="3">
        <v>2.0</v>
      </c>
      <c r="G2100" s="3">
        <v>5.0</v>
      </c>
      <c r="H2100" s="3" t="s">
        <v>2445</v>
      </c>
      <c r="I2100" s="3" t="s">
        <v>2446</v>
      </c>
      <c r="J2100" s="3" t="s">
        <v>922</v>
      </c>
      <c r="K2100" s="3" t="s">
        <v>24</v>
      </c>
      <c r="L2100" s="3">
        <v>14.0</v>
      </c>
      <c r="M2100" s="3" t="s">
        <v>30</v>
      </c>
      <c r="N2100" s="3" t="s">
        <v>2651</v>
      </c>
      <c r="O2100" s="3" t="s">
        <v>2652</v>
      </c>
      <c r="P2100" s="4">
        <v>26853.0</v>
      </c>
      <c r="Q2100" s="3" t="s">
        <v>153</v>
      </c>
      <c r="S2100" s="3" t="s">
        <v>34</v>
      </c>
    </row>
    <row r="2101">
      <c r="A2101" s="2">
        <v>42318.71487268519</v>
      </c>
      <c r="B2101" s="3">
        <v>75.0</v>
      </c>
      <c r="C2101" s="3" t="s">
        <v>2209</v>
      </c>
      <c r="D2101" s="3">
        <v>86.0</v>
      </c>
      <c r="E2101" s="3" t="s">
        <v>2408</v>
      </c>
      <c r="F2101" s="3">
        <v>2.0</v>
      </c>
      <c r="G2101" s="3">
        <v>5.0</v>
      </c>
      <c r="H2101" s="3" t="s">
        <v>2445</v>
      </c>
      <c r="I2101" s="3" t="s">
        <v>2446</v>
      </c>
      <c r="J2101" s="3" t="s">
        <v>922</v>
      </c>
      <c r="K2101" s="3" t="s">
        <v>24</v>
      </c>
      <c r="L2101" s="3">
        <v>15.0</v>
      </c>
      <c r="M2101" s="3" t="s">
        <v>25</v>
      </c>
      <c r="N2101" s="3" t="s">
        <v>2653</v>
      </c>
      <c r="O2101" s="3" t="s">
        <v>109</v>
      </c>
      <c r="P2101" s="4">
        <v>22960.0</v>
      </c>
      <c r="Q2101" s="3" t="s">
        <v>52</v>
      </c>
      <c r="S2101" s="3" t="s">
        <v>34</v>
      </c>
    </row>
    <row r="2102">
      <c r="A2102" s="2">
        <v>42318.71487268519</v>
      </c>
      <c r="B2102" s="3">
        <v>75.0</v>
      </c>
      <c r="C2102" s="3" t="s">
        <v>2209</v>
      </c>
      <c r="D2102" s="3">
        <v>86.0</v>
      </c>
      <c r="E2102" s="3" t="s">
        <v>2408</v>
      </c>
      <c r="F2102" s="3">
        <v>2.0</v>
      </c>
      <c r="G2102" s="3">
        <v>5.0</v>
      </c>
      <c r="H2102" s="3" t="s">
        <v>2445</v>
      </c>
      <c r="I2102" s="3" t="s">
        <v>2446</v>
      </c>
      <c r="J2102" s="3" t="s">
        <v>922</v>
      </c>
      <c r="K2102" s="3" t="s">
        <v>24</v>
      </c>
      <c r="L2102" s="3">
        <v>16.0</v>
      </c>
      <c r="M2102" s="3" t="s">
        <v>30</v>
      </c>
      <c r="N2102" s="3" t="s">
        <v>2654</v>
      </c>
      <c r="O2102" s="3" t="s">
        <v>452</v>
      </c>
      <c r="P2102" s="4">
        <v>21579.0</v>
      </c>
      <c r="Q2102" s="3" t="s">
        <v>37</v>
      </c>
      <c r="S2102" s="3" t="s">
        <v>34</v>
      </c>
    </row>
    <row r="2103">
      <c r="A2103" s="2">
        <v>42318.71487268519</v>
      </c>
      <c r="B2103" s="3">
        <v>75.0</v>
      </c>
      <c r="C2103" s="3" t="s">
        <v>2209</v>
      </c>
      <c r="D2103" s="3">
        <v>87.0</v>
      </c>
      <c r="E2103" s="3" t="s">
        <v>2428</v>
      </c>
      <c r="F2103" s="3">
        <v>2.0</v>
      </c>
      <c r="G2103" s="3">
        <v>5.0</v>
      </c>
      <c r="H2103" s="3" t="s">
        <v>2445</v>
      </c>
      <c r="I2103" s="3" t="s">
        <v>2446</v>
      </c>
      <c r="J2103" s="3" t="s">
        <v>922</v>
      </c>
      <c r="K2103" s="3" t="s">
        <v>24</v>
      </c>
      <c r="L2103" s="3">
        <v>1.0</v>
      </c>
      <c r="M2103" s="3" t="s">
        <v>25</v>
      </c>
      <c r="N2103" s="3" t="s">
        <v>2655</v>
      </c>
      <c r="O2103" s="3" t="s">
        <v>127</v>
      </c>
      <c r="P2103" s="4">
        <v>17561.0</v>
      </c>
      <c r="Q2103" s="3" t="s">
        <v>86</v>
      </c>
      <c r="R2103" s="3" t="s">
        <v>2134</v>
      </c>
      <c r="S2103" s="3" t="s">
        <v>29</v>
      </c>
    </row>
    <row r="2104">
      <c r="A2104" s="2">
        <v>42318.71487268519</v>
      </c>
      <c r="B2104" s="3">
        <v>75.0</v>
      </c>
      <c r="C2104" s="3" t="s">
        <v>2209</v>
      </c>
      <c r="D2104" s="3">
        <v>87.0</v>
      </c>
      <c r="E2104" s="3" t="s">
        <v>2428</v>
      </c>
      <c r="F2104" s="3">
        <v>2.0</v>
      </c>
      <c r="G2104" s="3">
        <v>5.0</v>
      </c>
      <c r="H2104" s="3" t="s">
        <v>2445</v>
      </c>
      <c r="I2104" s="3" t="s">
        <v>2446</v>
      </c>
      <c r="J2104" s="3" t="s">
        <v>922</v>
      </c>
      <c r="K2104" s="3" t="s">
        <v>24</v>
      </c>
      <c r="L2104" s="3">
        <v>2.0</v>
      </c>
      <c r="M2104" s="3" t="s">
        <v>30</v>
      </c>
      <c r="N2104" s="3" t="s">
        <v>2656</v>
      </c>
      <c r="O2104" s="3" t="s">
        <v>1332</v>
      </c>
      <c r="P2104" s="4">
        <v>26977.0</v>
      </c>
      <c r="Q2104" s="3" t="s">
        <v>153</v>
      </c>
      <c r="S2104" s="3" t="s">
        <v>29</v>
      </c>
    </row>
    <row r="2105">
      <c r="A2105" s="2">
        <v>42318.71487268519</v>
      </c>
      <c r="B2105" s="3">
        <v>75.0</v>
      </c>
      <c r="C2105" s="3" t="s">
        <v>2209</v>
      </c>
      <c r="D2105" s="3">
        <v>87.0</v>
      </c>
      <c r="E2105" s="3" t="s">
        <v>2428</v>
      </c>
      <c r="F2105" s="3">
        <v>2.0</v>
      </c>
      <c r="G2105" s="3">
        <v>5.0</v>
      </c>
      <c r="H2105" s="3" t="s">
        <v>2445</v>
      </c>
      <c r="I2105" s="3" t="s">
        <v>2446</v>
      </c>
      <c r="J2105" s="3" t="s">
        <v>922</v>
      </c>
      <c r="K2105" s="3" t="s">
        <v>24</v>
      </c>
      <c r="L2105" s="3">
        <v>3.0</v>
      </c>
      <c r="M2105" s="3" t="s">
        <v>25</v>
      </c>
      <c r="N2105" s="3" t="s">
        <v>2657</v>
      </c>
      <c r="O2105" s="3" t="s">
        <v>377</v>
      </c>
      <c r="P2105" s="4">
        <v>23986.0</v>
      </c>
      <c r="Q2105" s="3" t="s">
        <v>205</v>
      </c>
      <c r="S2105" s="3" t="s">
        <v>34</v>
      </c>
    </row>
    <row r="2106">
      <c r="A2106" s="2">
        <v>42318.71487268519</v>
      </c>
      <c r="B2106" s="3">
        <v>75.0</v>
      </c>
      <c r="C2106" s="3" t="s">
        <v>2209</v>
      </c>
      <c r="D2106" s="3">
        <v>87.0</v>
      </c>
      <c r="E2106" s="3" t="s">
        <v>2428</v>
      </c>
      <c r="F2106" s="3">
        <v>2.0</v>
      </c>
      <c r="G2106" s="3">
        <v>5.0</v>
      </c>
      <c r="H2106" s="3" t="s">
        <v>2445</v>
      </c>
      <c r="I2106" s="3" t="s">
        <v>2446</v>
      </c>
      <c r="J2106" s="3" t="s">
        <v>922</v>
      </c>
      <c r="K2106" s="3" t="s">
        <v>24</v>
      </c>
      <c r="L2106" s="3">
        <v>4.0</v>
      </c>
      <c r="M2106" s="3" t="s">
        <v>30</v>
      </c>
      <c r="N2106" s="3" t="s">
        <v>2658</v>
      </c>
      <c r="O2106" s="3" t="s">
        <v>1443</v>
      </c>
      <c r="P2106" s="4">
        <v>21722.0</v>
      </c>
      <c r="Q2106" s="3" t="s">
        <v>52</v>
      </c>
      <c r="S2106" s="3" t="s">
        <v>34</v>
      </c>
    </row>
    <row r="2107">
      <c r="A2107" s="2">
        <v>42318.71487268519</v>
      </c>
      <c r="B2107" s="3">
        <v>75.0</v>
      </c>
      <c r="C2107" s="3" t="s">
        <v>2209</v>
      </c>
      <c r="D2107" s="3">
        <v>87.0</v>
      </c>
      <c r="E2107" s="3" t="s">
        <v>2428</v>
      </c>
      <c r="F2107" s="3">
        <v>2.0</v>
      </c>
      <c r="G2107" s="3">
        <v>5.0</v>
      </c>
      <c r="H2107" s="3" t="s">
        <v>2445</v>
      </c>
      <c r="I2107" s="3" t="s">
        <v>2446</v>
      </c>
      <c r="J2107" s="3" t="s">
        <v>922</v>
      </c>
      <c r="K2107" s="3" t="s">
        <v>24</v>
      </c>
      <c r="L2107" s="3">
        <v>5.0</v>
      </c>
      <c r="M2107" s="3" t="s">
        <v>25</v>
      </c>
      <c r="N2107" s="3" t="s">
        <v>2659</v>
      </c>
      <c r="O2107" s="3" t="s">
        <v>91</v>
      </c>
      <c r="P2107" s="4">
        <v>25552.0</v>
      </c>
      <c r="Q2107" s="3" t="s">
        <v>37</v>
      </c>
      <c r="S2107" s="3" t="s">
        <v>34</v>
      </c>
    </row>
    <row r="2108">
      <c r="A2108" s="2">
        <v>42318.71487268519</v>
      </c>
      <c r="B2108" s="3">
        <v>75.0</v>
      </c>
      <c r="C2108" s="3" t="s">
        <v>2209</v>
      </c>
      <c r="D2108" s="3">
        <v>87.0</v>
      </c>
      <c r="E2108" s="3" t="s">
        <v>2428</v>
      </c>
      <c r="F2108" s="3">
        <v>2.0</v>
      </c>
      <c r="G2108" s="3">
        <v>5.0</v>
      </c>
      <c r="H2108" s="3" t="s">
        <v>2445</v>
      </c>
      <c r="I2108" s="3" t="s">
        <v>2446</v>
      </c>
      <c r="J2108" s="3" t="s">
        <v>922</v>
      </c>
      <c r="K2108" s="3" t="s">
        <v>24</v>
      </c>
      <c r="L2108" s="3">
        <v>6.0</v>
      </c>
      <c r="M2108" s="3" t="s">
        <v>30</v>
      </c>
      <c r="N2108" s="3" t="s">
        <v>2660</v>
      </c>
      <c r="O2108" s="3" t="s">
        <v>323</v>
      </c>
      <c r="P2108" s="4">
        <v>23626.0</v>
      </c>
      <c r="Q2108" s="3" t="s">
        <v>169</v>
      </c>
      <c r="S2108" s="3" t="s">
        <v>34</v>
      </c>
    </row>
    <row r="2109">
      <c r="A2109" s="2">
        <v>42318.71487268519</v>
      </c>
      <c r="B2109" s="3">
        <v>75.0</v>
      </c>
      <c r="C2109" s="3" t="s">
        <v>2209</v>
      </c>
      <c r="D2109" s="3">
        <v>87.0</v>
      </c>
      <c r="E2109" s="3" t="s">
        <v>2428</v>
      </c>
      <c r="F2109" s="3">
        <v>2.0</v>
      </c>
      <c r="G2109" s="3">
        <v>5.0</v>
      </c>
      <c r="H2109" s="3" t="s">
        <v>2445</v>
      </c>
      <c r="I2109" s="3" t="s">
        <v>2446</v>
      </c>
      <c r="J2109" s="3" t="s">
        <v>922</v>
      </c>
      <c r="K2109" s="3" t="s">
        <v>24</v>
      </c>
      <c r="L2109" s="3">
        <v>7.0</v>
      </c>
      <c r="M2109" s="3" t="s">
        <v>25</v>
      </c>
      <c r="N2109" s="3" t="s">
        <v>2661</v>
      </c>
      <c r="O2109" s="3" t="s">
        <v>664</v>
      </c>
      <c r="P2109" s="4">
        <v>22573.0</v>
      </c>
      <c r="Q2109" s="3" t="s">
        <v>132</v>
      </c>
      <c r="S2109" s="3" t="s">
        <v>34</v>
      </c>
    </row>
    <row r="2110">
      <c r="A2110" s="2">
        <v>42318.71487268519</v>
      </c>
      <c r="B2110" s="3">
        <v>75.0</v>
      </c>
      <c r="C2110" s="3" t="s">
        <v>2209</v>
      </c>
      <c r="D2110" s="3">
        <v>87.0</v>
      </c>
      <c r="E2110" s="3" t="s">
        <v>2428</v>
      </c>
      <c r="F2110" s="3">
        <v>2.0</v>
      </c>
      <c r="G2110" s="3">
        <v>5.0</v>
      </c>
      <c r="H2110" s="3" t="s">
        <v>2445</v>
      </c>
      <c r="I2110" s="3" t="s">
        <v>2446</v>
      </c>
      <c r="J2110" s="3" t="s">
        <v>922</v>
      </c>
      <c r="K2110" s="3" t="s">
        <v>24</v>
      </c>
      <c r="L2110" s="3">
        <v>8.0</v>
      </c>
      <c r="M2110" s="3" t="s">
        <v>30</v>
      </c>
      <c r="N2110" s="3" t="s">
        <v>2662</v>
      </c>
      <c r="O2110" s="3" t="s">
        <v>992</v>
      </c>
      <c r="P2110" s="4">
        <v>30912.0</v>
      </c>
      <c r="Q2110" s="3" t="s">
        <v>153</v>
      </c>
      <c r="S2110" s="3" t="s">
        <v>34</v>
      </c>
    </row>
    <row r="2111">
      <c r="A2111" s="2">
        <v>42318.71487268519</v>
      </c>
      <c r="B2111" s="3">
        <v>75.0</v>
      </c>
      <c r="C2111" s="3" t="s">
        <v>2209</v>
      </c>
      <c r="D2111" s="3">
        <v>87.0</v>
      </c>
      <c r="E2111" s="3" t="s">
        <v>2428</v>
      </c>
      <c r="F2111" s="3">
        <v>2.0</v>
      </c>
      <c r="G2111" s="3">
        <v>5.0</v>
      </c>
      <c r="H2111" s="3" t="s">
        <v>2445</v>
      </c>
      <c r="I2111" s="3" t="s">
        <v>2446</v>
      </c>
      <c r="J2111" s="3" t="s">
        <v>922</v>
      </c>
      <c r="K2111" s="3" t="s">
        <v>24</v>
      </c>
      <c r="L2111" s="3">
        <v>9.0</v>
      </c>
      <c r="M2111" s="3" t="s">
        <v>25</v>
      </c>
      <c r="N2111" s="3" t="s">
        <v>2663</v>
      </c>
      <c r="O2111" s="3" t="s">
        <v>218</v>
      </c>
      <c r="P2111" s="4">
        <v>26083.0</v>
      </c>
      <c r="Q2111" s="3" t="s">
        <v>28</v>
      </c>
      <c r="S2111" s="3" t="s">
        <v>29</v>
      </c>
    </row>
    <row r="2112">
      <c r="A2112" s="2">
        <v>42318.71487268519</v>
      </c>
      <c r="B2112" s="3">
        <v>75.0</v>
      </c>
      <c r="C2112" s="3" t="s">
        <v>2209</v>
      </c>
      <c r="D2112" s="3">
        <v>87.0</v>
      </c>
      <c r="E2112" s="3" t="s">
        <v>2428</v>
      </c>
      <c r="F2112" s="3">
        <v>2.0</v>
      </c>
      <c r="G2112" s="3">
        <v>5.0</v>
      </c>
      <c r="H2112" s="3" t="s">
        <v>2445</v>
      </c>
      <c r="I2112" s="3" t="s">
        <v>2446</v>
      </c>
      <c r="J2112" s="3" t="s">
        <v>922</v>
      </c>
      <c r="K2112" s="3" t="s">
        <v>24</v>
      </c>
      <c r="L2112" s="3">
        <v>10.0</v>
      </c>
      <c r="M2112" s="3" t="s">
        <v>30</v>
      </c>
      <c r="N2112" s="3" t="s">
        <v>731</v>
      </c>
      <c r="O2112" s="3" t="s">
        <v>1116</v>
      </c>
      <c r="P2112" s="4">
        <v>26769.0</v>
      </c>
      <c r="Q2112" s="3" t="s">
        <v>37</v>
      </c>
      <c r="S2112" s="3" t="s">
        <v>34</v>
      </c>
    </row>
    <row r="2113">
      <c r="A2113" s="2">
        <v>42318.71487268519</v>
      </c>
      <c r="B2113" s="3">
        <v>75.0</v>
      </c>
      <c r="C2113" s="3" t="s">
        <v>2209</v>
      </c>
      <c r="D2113" s="3">
        <v>87.0</v>
      </c>
      <c r="E2113" s="3" t="s">
        <v>2428</v>
      </c>
      <c r="F2113" s="3">
        <v>2.0</v>
      </c>
      <c r="G2113" s="3">
        <v>5.0</v>
      </c>
      <c r="H2113" s="3" t="s">
        <v>2445</v>
      </c>
      <c r="I2113" s="3" t="s">
        <v>2446</v>
      </c>
      <c r="J2113" s="3" t="s">
        <v>922</v>
      </c>
      <c r="K2113" s="3" t="s">
        <v>24</v>
      </c>
      <c r="L2113" s="3">
        <v>11.0</v>
      </c>
      <c r="M2113" s="3" t="s">
        <v>25</v>
      </c>
      <c r="N2113" s="3" t="s">
        <v>2664</v>
      </c>
      <c r="O2113" s="3" t="s">
        <v>127</v>
      </c>
      <c r="P2113" s="4">
        <v>18250.0</v>
      </c>
      <c r="Q2113" s="3" t="s">
        <v>105</v>
      </c>
      <c r="S2113" s="3" t="s">
        <v>29</v>
      </c>
    </row>
    <row r="2114">
      <c r="A2114" s="2">
        <v>42318.71487268519</v>
      </c>
      <c r="B2114" s="3">
        <v>75.0</v>
      </c>
      <c r="C2114" s="3" t="s">
        <v>2209</v>
      </c>
      <c r="D2114" s="3">
        <v>87.0</v>
      </c>
      <c r="E2114" s="3" t="s">
        <v>2428</v>
      </c>
      <c r="F2114" s="3">
        <v>2.0</v>
      </c>
      <c r="G2114" s="3">
        <v>5.0</v>
      </c>
      <c r="H2114" s="3" t="s">
        <v>2445</v>
      </c>
      <c r="I2114" s="3" t="s">
        <v>2446</v>
      </c>
      <c r="J2114" s="3" t="s">
        <v>922</v>
      </c>
      <c r="K2114" s="3" t="s">
        <v>24</v>
      </c>
      <c r="L2114" s="3">
        <v>12.0</v>
      </c>
      <c r="M2114" s="3" t="s">
        <v>30</v>
      </c>
      <c r="N2114" s="3" t="s">
        <v>2665</v>
      </c>
      <c r="O2114" s="3" t="s">
        <v>89</v>
      </c>
      <c r="P2114" s="4">
        <v>22634.0</v>
      </c>
      <c r="Q2114" s="3" t="s">
        <v>105</v>
      </c>
      <c r="S2114" s="3" t="s">
        <v>34</v>
      </c>
    </row>
    <row r="2115">
      <c r="A2115" s="2">
        <v>42318.71487268519</v>
      </c>
      <c r="B2115" s="3">
        <v>75.0</v>
      </c>
      <c r="C2115" s="3" t="s">
        <v>2209</v>
      </c>
      <c r="D2115" s="3">
        <v>87.0</v>
      </c>
      <c r="E2115" s="3" t="s">
        <v>2428</v>
      </c>
      <c r="F2115" s="3">
        <v>2.0</v>
      </c>
      <c r="G2115" s="3">
        <v>5.0</v>
      </c>
      <c r="H2115" s="3" t="s">
        <v>2445</v>
      </c>
      <c r="I2115" s="3" t="s">
        <v>2446</v>
      </c>
      <c r="J2115" s="3" t="s">
        <v>922</v>
      </c>
      <c r="K2115" s="3" t="s">
        <v>24</v>
      </c>
      <c r="L2115" s="3">
        <v>13.0</v>
      </c>
      <c r="M2115" s="3" t="s">
        <v>25</v>
      </c>
      <c r="N2115" s="3" t="s">
        <v>2666</v>
      </c>
      <c r="O2115" s="3" t="s">
        <v>2667</v>
      </c>
      <c r="P2115" s="4">
        <v>33530.0</v>
      </c>
      <c r="Q2115" s="3" t="s">
        <v>191</v>
      </c>
      <c r="S2115" s="3" t="s">
        <v>34</v>
      </c>
    </row>
    <row r="2116">
      <c r="A2116" s="2">
        <v>42318.71487268519</v>
      </c>
      <c r="B2116" s="3">
        <v>75.0</v>
      </c>
      <c r="C2116" s="3" t="s">
        <v>2209</v>
      </c>
      <c r="D2116" s="3">
        <v>87.0</v>
      </c>
      <c r="E2116" s="3" t="s">
        <v>2428</v>
      </c>
      <c r="F2116" s="3">
        <v>2.0</v>
      </c>
      <c r="G2116" s="3">
        <v>5.0</v>
      </c>
      <c r="H2116" s="3" t="s">
        <v>2445</v>
      </c>
      <c r="I2116" s="3" t="s">
        <v>2446</v>
      </c>
      <c r="J2116" s="3" t="s">
        <v>922</v>
      </c>
      <c r="K2116" s="3" t="s">
        <v>24</v>
      </c>
      <c r="L2116" s="3">
        <v>14.0</v>
      </c>
      <c r="M2116" s="3" t="s">
        <v>30</v>
      </c>
      <c r="N2116" s="3" t="s">
        <v>2668</v>
      </c>
      <c r="O2116" s="3" t="s">
        <v>364</v>
      </c>
      <c r="P2116" s="4">
        <v>26638.0</v>
      </c>
      <c r="Q2116" s="3" t="s">
        <v>115</v>
      </c>
      <c r="S2116" s="3" t="s">
        <v>34</v>
      </c>
    </row>
    <row r="2117">
      <c r="A2117" s="2">
        <v>42318.71487268519</v>
      </c>
      <c r="B2117" s="3">
        <v>75.0</v>
      </c>
      <c r="C2117" s="3" t="s">
        <v>2209</v>
      </c>
      <c r="D2117" s="3">
        <v>16.0</v>
      </c>
      <c r="E2117" s="3" t="s">
        <v>2210</v>
      </c>
      <c r="F2117" s="3">
        <v>3.0</v>
      </c>
      <c r="G2117" s="3">
        <v>7.0</v>
      </c>
      <c r="H2117" s="3" t="s">
        <v>2669</v>
      </c>
      <c r="I2117" s="3" t="s">
        <v>2670</v>
      </c>
      <c r="J2117" s="3" t="s">
        <v>2015</v>
      </c>
      <c r="K2117" s="3" t="s">
        <v>24</v>
      </c>
      <c r="L2117" s="3">
        <v>1.0</v>
      </c>
      <c r="M2117" s="3" t="s">
        <v>25</v>
      </c>
      <c r="N2117" s="3" t="s">
        <v>2671</v>
      </c>
      <c r="O2117" s="3" t="s">
        <v>141</v>
      </c>
      <c r="P2117" s="4">
        <v>29198.0</v>
      </c>
      <c r="Q2117" s="3" t="s">
        <v>418</v>
      </c>
      <c r="S2117" s="3" t="s">
        <v>34</v>
      </c>
    </row>
    <row r="2118">
      <c r="A2118" s="2">
        <v>42318.71487268519</v>
      </c>
      <c r="B2118" s="3">
        <v>75.0</v>
      </c>
      <c r="C2118" s="3" t="s">
        <v>2209</v>
      </c>
      <c r="D2118" s="3">
        <v>16.0</v>
      </c>
      <c r="E2118" s="3" t="s">
        <v>2210</v>
      </c>
      <c r="F2118" s="3">
        <v>3.0</v>
      </c>
      <c r="G2118" s="3">
        <v>7.0</v>
      </c>
      <c r="H2118" s="3" t="s">
        <v>2669</v>
      </c>
      <c r="I2118" s="3" t="s">
        <v>2670</v>
      </c>
      <c r="J2118" s="3" t="s">
        <v>2015</v>
      </c>
      <c r="K2118" s="3" t="s">
        <v>24</v>
      </c>
      <c r="L2118" s="3">
        <v>2.0</v>
      </c>
      <c r="M2118" s="3" t="s">
        <v>30</v>
      </c>
      <c r="N2118" s="3" t="s">
        <v>2672</v>
      </c>
      <c r="O2118" s="3" t="s">
        <v>98</v>
      </c>
      <c r="P2118" s="4">
        <v>25395.0</v>
      </c>
      <c r="Q2118" s="3" t="s">
        <v>37</v>
      </c>
      <c r="S2118" s="3" t="s">
        <v>29</v>
      </c>
    </row>
    <row r="2119">
      <c r="A2119" s="2">
        <v>42318.71487268519</v>
      </c>
      <c r="B2119" s="3">
        <v>75.0</v>
      </c>
      <c r="C2119" s="3" t="s">
        <v>2209</v>
      </c>
      <c r="D2119" s="3">
        <v>16.0</v>
      </c>
      <c r="E2119" s="3" t="s">
        <v>2210</v>
      </c>
      <c r="F2119" s="3">
        <v>3.0</v>
      </c>
      <c r="G2119" s="3">
        <v>7.0</v>
      </c>
      <c r="H2119" s="3" t="s">
        <v>2669</v>
      </c>
      <c r="I2119" s="3" t="s">
        <v>2670</v>
      </c>
      <c r="J2119" s="3" t="s">
        <v>2015</v>
      </c>
      <c r="K2119" s="3" t="s">
        <v>24</v>
      </c>
      <c r="L2119" s="3">
        <v>3.0</v>
      </c>
      <c r="M2119" s="3" t="s">
        <v>25</v>
      </c>
      <c r="N2119" s="3" t="s">
        <v>2673</v>
      </c>
      <c r="O2119" s="3" t="s">
        <v>200</v>
      </c>
      <c r="P2119" s="4">
        <v>20817.0</v>
      </c>
      <c r="Q2119" s="3" t="s">
        <v>33</v>
      </c>
      <c r="S2119" s="3" t="s">
        <v>34</v>
      </c>
    </row>
    <row r="2120">
      <c r="A2120" s="2">
        <v>42318.71487268519</v>
      </c>
      <c r="B2120" s="3">
        <v>75.0</v>
      </c>
      <c r="C2120" s="3" t="s">
        <v>2209</v>
      </c>
      <c r="D2120" s="3">
        <v>16.0</v>
      </c>
      <c r="E2120" s="3" t="s">
        <v>2210</v>
      </c>
      <c r="F2120" s="3">
        <v>3.0</v>
      </c>
      <c r="G2120" s="3">
        <v>7.0</v>
      </c>
      <c r="H2120" s="3" t="s">
        <v>2669</v>
      </c>
      <c r="I2120" s="3" t="s">
        <v>2670</v>
      </c>
      <c r="J2120" s="3" t="s">
        <v>2015</v>
      </c>
      <c r="K2120" s="3" t="s">
        <v>24</v>
      </c>
      <c r="L2120" s="3">
        <v>4.0</v>
      </c>
      <c r="M2120" s="3" t="s">
        <v>30</v>
      </c>
      <c r="N2120" s="3" t="s">
        <v>2674</v>
      </c>
      <c r="O2120" s="3" t="s">
        <v>2363</v>
      </c>
      <c r="P2120" s="4">
        <v>28973.0</v>
      </c>
      <c r="Q2120" s="3" t="s">
        <v>352</v>
      </c>
      <c r="S2120" s="3" t="s">
        <v>34</v>
      </c>
    </row>
    <row r="2121">
      <c r="A2121" s="2">
        <v>42318.71487268519</v>
      </c>
      <c r="B2121" s="3">
        <v>75.0</v>
      </c>
      <c r="C2121" s="3" t="s">
        <v>2209</v>
      </c>
      <c r="D2121" s="3">
        <v>16.0</v>
      </c>
      <c r="E2121" s="3" t="s">
        <v>2210</v>
      </c>
      <c r="F2121" s="3">
        <v>3.0</v>
      </c>
      <c r="G2121" s="3">
        <v>7.0</v>
      </c>
      <c r="H2121" s="3" t="s">
        <v>2669</v>
      </c>
      <c r="I2121" s="3" t="s">
        <v>2670</v>
      </c>
      <c r="J2121" s="3" t="s">
        <v>2015</v>
      </c>
      <c r="K2121" s="3" t="s">
        <v>24</v>
      </c>
      <c r="L2121" s="3">
        <v>5.0</v>
      </c>
      <c r="M2121" s="3" t="s">
        <v>25</v>
      </c>
      <c r="N2121" s="3" t="s">
        <v>2675</v>
      </c>
      <c r="O2121" s="3" t="s">
        <v>545</v>
      </c>
      <c r="P2121" s="4">
        <v>24467.0</v>
      </c>
      <c r="Q2121" s="3" t="s">
        <v>37</v>
      </c>
      <c r="S2121" s="3" t="s">
        <v>34</v>
      </c>
    </row>
    <row r="2122">
      <c r="A2122" s="2">
        <v>42318.71487268519</v>
      </c>
      <c r="B2122" s="3">
        <v>75.0</v>
      </c>
      <c r="C2122" s="3" t="s">
        <v>2209</v>
      </c>
      <c r="D2122" s="3">
        <v>16.0</v>
      </c>
      <c r="E2122" s="3" t="s">
        <v>2210</v>
      </c>
      <c r="F2122" s="3">
        <v>3.0</v>
      </c>
      <c r="G2122" s="3">
        <v>7.0</v>
      </c>
      <c r="H2122" s="3" t="s">
        <v>2669</v>
      </c>
      <c r="I2122" s="3" t="s">
        <v>2670</v>
      </c>
      <c r="J2122" s="3" t="s">
        <v>2015</v>
      </c>
      <c r="K2122" s="3" t="s">
        <v>24</v>
      </c>
      <c r="L2122" s="3">
        <v>6.0</v>
      </c>
      <c r="M2122" s="3" t="s">
        <v>30</v>
      </c>
      <c r="N2122" s="3" t="s">
        <v>1634</v>
      </c>
      <c r="O2122" s="3" t="s">
        <v>85</v>
      </c>
      <c r="P2122" s="4">
        <v>21055.0</v>
      </c>
      <c r="Q2122" s="3" t="s">
        <v>110</v>
      </c>
      <c r="S2122" s="3" t="s">
        <v>34</v>
      </c>
    </row>
    <row r="2123">
      <c r="A2123" s="2">
        <v>42318.71487268519</v>
      </c>
      <c r="B2123" s="3">
        <v>75.0</v>
      </c>
      <c r="C2123" s="3" t="s">
        <v>2209</v>
      </c>
      <c r="D2123" s="3">
        <v>16.0</v>
      </c>
      <c r="E2123" s="3" t="s">
        <v>2210</v>
      </c>
      <c r="F2123" s="3">
        <v>3.0</v>
      </c>
      <c r="G2123" s="3">
        <v>7.0</v>
      </c>
      <c r="H2123" s="3" t="s">
        <v>2669</v>
      </c>
      <c r="I2123" s="3" t="s">
        <v>2670</v>
      </c>
      <c r="J2123" s="3" t="s">
        <v>2015</v>
      </c>
      <c r="K2123" s="3" t="s">
        <v>24</v>
      </c>
      <c r="L2123" s="3">
        <v>7.0</v>
      </c>
      <c r="M2123" s="3" t="s">
        <v>25</v>
      </c>
      <c r="N2123" s="3" t="s">
        <v>2676</v>
      </c>
      <c r="O2123" s="3" t="s">
        <v>243</v>
      </c>
      <c r="P2123" s="4">
        <v>26679.0</v>
      </c>
      <c r="Q2123" s="3" t="s">
        <v>72</v>
      </c>
      <c r="S2123" s="3" t="s">
        <v>34</v>
      </c>
    </row>
    <row r="2124">
      <c r="A2124" s="2">
        <v>42318.71487268519</v>
      </c>
      <c r="B2124" s="3">
        <v>75.0</v>
      </c>
      <c r="C2124" s="3" t="s">
        <v>2209</v>
      </c>
      <c r="D2124" s="3">
        <v>16.0</v>
      </c>
      <c r="E2124" s="3" t="s">
        <v>2210</v>
      </c>
      <c r="F2124" s="3">
        <v>3.0</v>
      </c>
      <c r="G2124" s="3">
        <v>7.0</v>
      </c>
      <c r="H2124" s="3" t="s">
        <v>2669</v>
      </c>
      <c r="I2124" s="3" t="s">
        <v>2670</v>
      </c>
      <c r="J2124" s="3" t="s">
        <v>2015</v>
      </c>
      <c r="K2124" s="3" t="s">
        <v>24</v>
      </c>
      <c r="L2124" s="3">
        <v>8.0</v>
      </c>
      <c r="M2124" s="3" t="s">
        <v>30</v>
      </c>
      <c r="N2124" s="3" t="s">
        <v>1182</v>
      </c>
      <c r="O2124" s="3" t="s">
        <v>1021</v>
      </c>
      <c r="P2124" s="4">
        <v>17589.0</v>
      </c>
      <c r="Q2124" s="3" t="s">
        <v>49</v>
      </c>
      <c r="S2124" s="3" t="s">
        <v>34</v>
      </c>
    </row>
    <row r="2125">
      <c r="A2125" s="2">
        <v>42318.71487268519</v>
      </c>
      <c r="B2125" s="3">
        <v>75.0</v>
      </c>
      <c r="C2125" s="3" t="s">
        <v>2209</v>
      </c>
      <c r="D2125" s="3">
        <v>16.0</v>
      </c>
      <c r="E2125" s="3" t="s">
        <v>2210</v>
      </c>
      <c r="F2125" s="3">
        <v>3.0</v>
      </c>
      <c r="G2125" s="3">
        <v>7.0</v>
      </c>
      <c r="H2125" s="3" t="s">
        <v>2669</v>
      </c>
      <c r="I2125" s="3" t="s">
        <v>2670</v>
      </c>
      <c r="J2125" s="3" t="s">
        <v>2015</v>
      </c>
      <c r="K2125" s="3" t="s">
        <v>24</v>
      </c>
      <c r="L2125" s="3">
        <v>9.0</v>
      </c>
      <c r="M2125" s="3" t="s">
        <v>25</v>
      </c>
      <c r="N2125" s="3" t="s">
        <v>2677</v>
      </c>
      <c r="O2125" s="3" t="s">
        <v>570</v>
      </c>
      <c r="P2125" s="4">
        <v>20931.0</v>
      </c>
      <c r="Q2125" s="3" t="s">
        <v>205</v>
      </c>
      <c r="S2125" s="3" t="s">
        <v>34</v>
      </c>
    </row>
    <row r="2126">
      <c r="A2126" s="2">
        <v>42318.71487268519</v>
      </c>
      <c r="B2126" s="3">
        <v>75.0</v>
      </c>
      <c r="C2126" s="3" t="s">
        <v>2209</v>
      </c>
      <c r="D2126" s="3">
        <v>16.0</v>
      </c>
      <c r="E2126" s="3" t="s">
        <v>2210</v>
      </c>
      <c r="F2126" s="3">
        <v>3.0</v>
      </c>
      <c r="G2126" s="3">
        <v>7.0</v>
      </c>
      <c r="H2126" s="3" t="s">
        <v>2669</v>
      </c>
      <c r="I2126" s="3" t="s">
        <v>2670</v>
      </c>
      <c r="J2126" s="3" t="s">
        <v>2015</v>
      </c>
      <c r="K2126" s="3" t="s">
        <v>24</v>
      </c>
      <c r="L2126" s="3">
        <v>10.0</v>
      </c>
      <c r="M2126" s="3" t="s">
        <v>30</v>
      </c>
      <c r="N2126" s="3" t="s">
        <v>951</v>
      </c>
      <c r="O2126" s="3" t="s">
        <v>45</v>
      </c>
      <c r="P2126" s="4">
        <v>25261.0</v>
      </c>
      <c r="Q2126" s="3" t="s">
        <v>132</v>
      </c>
      <c r="S2126" s="3" t="s">
        <v>34</v>
      </c>
    </row>
    <row r="2127">
      <c r="A2127" s="2">
        <v>42318.71487268519</v>
      </c>
      <c r="B2127" s="3">
        <v>75.0</v>
      </c>
      <c r="C2127" s="3" t="s">
        <v>2209</v>
      </c>
      <c r="D2127" s="3">
        <v>16.0</v>
      </c>
      <c r="E2127" s="3" t="s">
        <v>2210</v>
      </c>
      <c r="F2127" s="3">
        <v>3.0</v>
      </c>
      <c r="G2127" s="3">
        <v>7.0</v>
      </c>
      <c r="H2127" s="3" t="s">
        <v>2669</v>
      </c>
      <c r="I2127" s="3" t="s">
        <v>2670</v>
      </c>
      <c r="J2127" s="3" t="s">
        <v>2015</v>
      </c>
      <c r="K2127" s="3" t="s">
        <v>24</v>
      </c>
      <c r="L2127" s="3">
        <v>11.0</v>
      </c>
      <c r="M2127" s="3" t="s">
        <v>25</v>
      </c>
      <c r="N2127" s="3" t="s">
        <v>2678</v>
      </c>
      <c r="O2127" s="3" t="s">
        <v>74</v>
      </c>
      <c r="P2127" s="4">
        <v>26942.0</v>
      </c>
      <c r="Q2127" s="3" t="s">
        <v>2679</v>
      </c>
      <c r="S2127" s="3" t="s">
        <v>34</v>
      </c>
    </row>
    <row r="2128">
      <c r="A2128" s="2">
        <v>42318.71487268519</v>
      </c>
      <c r="B2128" s="3">
        <v>75.0</v>
      </c>
      <c r="C2128" s="3" t="s">
        <v>2209</v>
      </c>
      <c r="D2128" s="3">
        <v>16.0</v>
      </c>
      <c r="E2128" s="3" t="s">
        <v>2210</v>
      </c>
      <c r="F2128" s="3">
        <v>3.0</v>
      </c>
      <c r="G2128" s="3">
        <v>7.0</v>
      </c>
      <c r="H2128" s="3" t="s">
        <v>2669</v>
      </c>
      <c r="I2128" s="3" t="s">
        <v>2670</v>
      </c>
      <c r="J2128" s="3" t="s">
        <v>2015</v>
      </c>
      <c r="K2128" s="3" t="s">
        <v>24</v>
      </c>
      <c r="L2128" s="3">
        <v>12.0</v>
      </c>
      <c r="M2128" s="3" t="s">
        <v>30</v>
      </c>
      <c r="N2128" s="3" t="s">
        <v>2680</v>
      </c>
      <c r="O2128" s="3" t="s">
        <v>193</v>
      </c>
      <c r="P2128" s="4">
        <v>29747.0</v>
      </c>
      <c r="Q2128" s="3" t="s">
        <v>132</v>
      </c>
      <c r="S2128" s="3" t="s">
        <v>34</v>
      </c>
    </row>
    <row r="2129">
      <c r="A2129" s="2">
        <v>42318.71487268519</v>
      </c>
      <c r="B2129" s="3">
        <v>75.0</v>
      </c>
      <c r="C2129" s="3" t="s">
        <v>2209</v>
      </c>
      <c r="D2129" s="3">
        <v>16.0</v>
      </c>
      <c r="E2129" s="3" t="s">
        <v>2210</v>
      </c>
      <c r="F2129" s="3">
        <v>3.0</v>
      </c>
      <c r="G2129" s="3">
        <v>7.0</v>
      </c>
      <c r="H2129" s="3" t="s">
        <v>2669</v>
      </c>
      <c r="I2129" s="3" t="s">
        <v>2670</v>
      </c>
      <c r="J2129" s="3" t="s">
        <v>2015</v>
      </c>
      <c r="K2129" s="3" t="s">
        <v>24</v>
      </c>
      <c r="L2129" s="3">
        <v>13.0</v>
      </c>
      <c r="M2129" s="3" t="s">
        <v>25</v>
      </c>
      <c r="N2129" s="3" t="s">
        <v>2271</v>
      </c>
      <c r="O2129" s="3" t="s">
        <v>54</v>
      </c>
      <c r="P2129" s="4">
        <v>30612.0</v>
      </c>
      <c r="Q2129" s="3" t="s">
        <v>33</v>
      </c>
      <c r="S2129" s="3" t="s">
        <v>34</v>
      </c>
    </row>
    <row r="2130">
      <c r="A2130" s="2">
        <v>42318.71487268519</v>
      </c>
      <c r="B2130" s="3">
        <v>75.0</v>
      </c>
      <c r="C2130" s="3" t="s">
        <v>2209</v>
      </c>
      <c r="D2130" s="3">
        <v>17.0</v>
      </c>
      <c r="E2130" s="3" t="s">
        <v>2230</v>
      </c>
      <c r="F2130" s="3">
        <v>3.0</v>
      </c>
      <c r="G2130" s="3">
        <v>7.0</v>
      </c>
      <c r="H2130" s="3" t="s">
        <v>2669</v>
      </c>
      <c r="I2130" s="3" t="s">
        <v>2670</v>
      </c>
      <c r="J2130" s="3" t="s">
        <v>2015</v>
      </c>
      <c r="K2130" s="3" t="s">
        <v>24</v>
      </c>
      <c r="L2130" s="3">
        <v>1.0</v>
      </c>
      <c r="M2130" s="3" t="s">
        <v>25</v>
      </c>
      <c r="N2130" s="3" t="s">
        <v>2681</v>
      </c>
      <c r="O2130" s="3" t="s">
        <v>530</v>
      </c>
      <c r="P2130" s="4">
        <v>25268.0</v>
      </c>
      <c r="Q2130" s="3" t="s">
        <v>1955</v>
      </c>
      <c r="S2130" s="3" t="s">
        <v>29</v>
      </c>
    </row>
    <row r="2131">
      <c r="A2131" s="2">
        <v>42318.71487268519</v>
      </c>
      <c r="B2131" s="3">
        <v>75.0</v>
      </c>
      <c r="C2131" s="3" t="s">
        <v>2209</v>
      </c>
      <c r="D2131" s="3">
        <v>17.0</v>
      </c>
      <c r="E2131" s="3" t="s">
        <v>2230</v>
      </c>
      <c r="F2131" s="3">
        <v>3.0</v>
      </c>
      <c r="G2131" s="3">
        <v>7.0</v>
      </c>
      <c r="H2131" s="3" t="s">
        <v>2669</v>
      </c>
      <c r="I2131" s="3" t="s">
        <v>2670</v>
      </c>
      <c r="J2131" s="3" t="s">
        <v>2015</v>
      </c>
      <c r="K2131" s="3" t="s">
        <v>24</v>
      </c>
      <c r="L2131" s="3">
        <v>2.0</v>
      </c>
      <c r="M2131" s="3" t="s">
        <v>30</v>
      </c>
      <c r="N2131" s="3" t="s">
        <v>2682</v>
      </c>
      <c r="O2131" s="3" t="s">
        <v>2683</v>
      </c>
      <c r="P2131" s="4">
        <v>28459.0</v>
      </c>
      <c r="Q2131" s="3" t="s">
        <v>418</v>
      </c>
      <c r="S2131" s="3" t="s">
        <v>29</v>
      </c>
    </row>
    <row r="2132">
      <c r="A2132" s="2">
        <v>42318.71487268519</v>
      </c>
      <c r="B2132" s="3">
        <v>75.0</v>
      </c>
      <c r="C2132" s="3" t="s">
        <v>2209</v>
      </c>
      <c r="D2132" s="3">
        <v>17.0</v>
      </c>
      <c r="E2132" s="3" t="s">
        <v>2230</v>
      </c>
      <c r="F2132" s="3">
        <v>3.0</v>
      </c>
      <c r="G2132" s="3">
        <v>7.0</v>
      </c>
      <c r="H2132" s="3" t="s">
        <v>2669</v>
      </c>
      <c r="I2132" s="3" t="s">
        <v>2670</v>
      </c>
      <c r="J2132" s="3" t="s">
        <v>2015</v>
      </c>
      <c r="K2132" s="3" t="s">
        <v>24</v>
      </c>
      <c r="L2132" s="3">
        <v>3.0</v>
      </c>
      <c r="M2132" s="3" t="s">
        <v>25</v>
      </c>
      <c r="N2132" s="3" t="s">
        <v>2684</v>
      </c>
      <c r="O2132" s="3" t="s">
        <v>421</v>
      </c>
      <c r="P2132" s="4">
        <v>25629.0</v>
      </c>
      <c r="Q2132" s="3" t="s">
        <v>75</v>
      </c>
      <c r="S2132" s="3" t="s">
        <v>29</v>
      </c>
    </row>
    <row r="2133">
      <c r="A2133" s="2">
        <v>42318.71487268519</v>
      </c>
      <c r="B2133" s="3">
        <v>75.0</v>
      </c>
      <c r="C2133" s="3" t="s">
        <v>2209</v>
      </c>
      <c r="D2133" s="3">
        <v>17.0</v>
      </c>
      <c r="E2133" s="3" t="s">
        <v>2230</v>
      </c>
      <c r="F2133" s="3">
        <v>3.0</v>
      </c>
      <c r="G2133" s="3">
        <v>7.0</v>
      </c>
      <c r="H2133" s="3" t="s">
        <v>2669</v>
      </c>
      <c r="I2133" s="3" t="s">
        <v>2670</v>
      </c>
      <c r="J2133" s="3" t="s">
        <v>2015</v>
      </c>
      <c r="K2133" s="3" t="s">
        <v>24</v>
      </c>
      <c r="L2133" s="3">
        <v>4.0</v>
      </c>
      <c r="M2133" s="3" t="s">
        <v>30</v>
      </c>
      <c r="N2133" s="3" t="s">
        <v>2685</v>
      </c>
      <c r="O2133" s="3" t="s">
        <v>98</v>
      </c>
      <c r="P2133" s="4">
        <v>21939.0</v>
      </c>
      <c r="Q2133" s="3" t="s">
        <v>33</v>
      </c>
      <c r="S2133" s="3" t="s">
        <v>29</v>
      </c>
    </row>
    <row r="2134">
      <c r="A2134" s="2">
        <v>42318.71487268519</v>
      </c>
      <c r="B2134" s="3">
        <v>75.0</v>
      </c>
      <c r="C2134" s="3" t="s">
        <v>2209</v>
      </c>
      <c r="D2134" s="3">
        <v>17.0</v>
      </c>
      <c r="E2134" s="3" t="s">
        <v>2230</v>
      </c>
      <c r="F2134" s="3">
        <v>3.0</v>
      </c>
      <c r="G2134" s="3">
        <v>7.0</v>
      </c>
      <c r="H2134" s="3" t="s">
        <v>2669</v>
      </c>
      <c r="I2134" s="3" t="s">
        <v>2670</v>
      </c>
      <c r="J2134" s="3" t="s">
        <v>2015</v>
      </c>
      <c r="K2134" s="3" t="s">
        <v>24</v>
      </c>
      <c r="L2134" s="3">
        <v>5.0</v>
      </c>
      <c r="M2134" s="3" t="s">
        <v>25</v>
      </c>
      <c r="N2134" s="3" t="s">
        <v>2686</v>
      </c>
      <c r="O2134" s="3" t="s">
        <v>477</v>
      </c>
      <c r="P2134" s="4">
        <v>28819.0</v>
      </c>
      <c r="Q2134" s="3" t="s">
        <v>1178</v>
      </c>
      <c r="S2134" s="3" t="s">
        <v>29</v>
      </c>
    </row>
    <row r="2135">
      <c r="A2135" s="2">
        <v>42318.71487268519</v>
      </c>
      <c r="B2135" s="3">
        <v>75.0</v>
      </c>
      <c r="C2135" s="3" t="s">
        <v>2209</v>
      </c>
      <c r="D2135" s="3">
        <v>17.0</v>
      </c>
      <c r="E2135" s="3" t="s">
        <v>2230</v>
      </c>
      <c r="F2135" s="3">
        <v>3.0</v>
      </c>
      <c r="G2135" s="3">
        <v>7.0</v>
      </c>
      <c r="H2135" s="3" t="s">
        <v>2669</v>
      </c>
      <c r="I2135" s="3" t="s">
        <v>2670</v>
      </c>
      <c r="J2135" s="3" t="s">
        <v>2015</v>
      </c>
      <c r="K2135" s="3" t="s">
        <v>24</v>
      </c>
      <c r="L2135" s="3">
        <v>6.0</v>
      </c>
      <c r="M2135" s="3" t="s">
        <v>30</v>
      </c>
      <c r="N2135" s="3" t="s">
        <v>2687</v>
      </c>
      <c r="O2135" s="3" t="s">
        <v>2688</v>
      </c>
      <c r="P2135" s="4">
        <v>20952.0</v>
      </c>
      <c r="Q2135" s="3" t="s">
        <v>205</v>
      </c>
      <c r="S2135" s="3" t="s">
        <v>34</v>
      </c>
    </row>
    <row r="2136">
      <c r="A2136" s="2">
        <v>42318.71487268519</v>
      </c>
      <c r="B2136" s="3">
        <v>75.0</v>
      </c>
      <c r="C2136" s="3" t="s">
        <v>2209</v>
      </c>
      <c r="D2136" s="3">
        <v>17.0</v>
      </c>
      <c r="E2136" s="3" t="s">
        <v>2230</v>
      </c>
      <c r="F2136" s="3">
        <v>3.0</v>
      </c>
      <c r="G2136" s="3">
        <v>7.0</v>
      </c>
      <c r="H2136" s="3" t="s">
        <v>2669</v>
      </c>
      <c r="I2136" s="3" t="s">
        <v>2670</v>
      </c>
      <c r="J2136" s="3" t="s">
        <v>2015</v>
      </c>
      <c r="K2136" s="3" t="s">
        <v>24</v>
      </c>
      <c r="L2136" s="3">
        <v>7.0</v>
      </c>
      <c r="M2136" s="3" t="s">
        <v>25</v>
      </c>
      <c r="N2136" s="3" t="s">
        <v>2689</v>
      </c>
      <c r="O2136" s="3" t="s">
        <v>27</v>
      </c>
      <c r="P2136" s="4">
        <v>24343.0</v>
      </c>
      <c r="Q2136" s="3" t="s">
        <v>169</v>
      </c>
      <c r="S2136" s="3" t="s">
        <v>34</v>
      </c>
    </row>
    <row r="2137">
      <c r="A2137" s="2">
        <v>42318.71487268519</v>
      </c>
      <c r="B2137" s="3">
        <v>75.0</v>
      </c>
      <c r="C2137" s="3" t="s">
        <v>2209</v>
      </c>
      <c r="D2137" s="3">
        <v>17.0</v>
      </c>
      <c r="E2137" s="3" t="s">
        <v>2230</v>
      </c>
      <c r="F2137" s="3">
        <v>3.0</v>
      </c>
      <c r="G2137" s="3">
        <v>7.0</v>
      </c>
      <c r="H2137" s="3" t="s">
        <v>2669</v>
      </c>
      <c r="I2137" s="3" t="s">
        <v>2670</v>
      </c>
      <c r="J2137" s="3" t="s">
        <v>2015</v>
      </c>
      <c r="K2137" s="3" t="s">
        <v>24</v>
      </c>
      <c r="L2137" s="3">
        <v>8.0</v>
      </c>
      <c r="M2137" s="3" t="s">
        <v>30</v>
      </c>
      <c r="N2137" s="3" t="s">
        <v>2690</v>
      </c>
      <c r="O2137" s="3" t="s">
        <v>98</v>
      </c>
      <c r="P2137" s="4">
        <v>22839.0</v>
      </c>
      <c r="Q2137" s="3" t="s">
        <v>43</v>
      </c>
      <c r="S2137" s="3" t="s">
        <v>34</v>
      </c>
    </row>
    <row r="2138">
      <c r="A2138" s="2">
        <v>42318.71487268519</v>
      </c>
      <c r="B2138" s="3">
        <v>75.0</v>
      </c>
      <c r="C2138" s="3" t="s">
        <v>2209</v>
      </c>
      <c r="D2138" s="3">
        <v>17.0</v>
      </c>
      <c r="E2138" s="3" t="s">
        <v>2230</v>
      </c>
      <c r="F2138" s="3">
        <v>3.0</v>
      </c>
      <c r="G2138" s="3">
        <v>7.0</v>
      </c>
      <c r="H2138" s="3" t="s">
        <v>2669</v>
      </c>
      <c r="I2138" s="3" t="s">
        <v>2670</v>
      </c>
      <c r="J2138" s="3" t="s">
        <v>2015</v>
      </c>
      <c r="K2138" s="3" t="s">
        <v>24</v>
      </c>
      <c r="L2138" s="3">
        <v>9.0</v>
      </c>
      <c r="M2138" s="3" t="s">
        <v>25</v>
      </c>
      <c r="N2138" s="3" t="s">
        <v>2691</v>
      </c>
      <c r="O2138" s="3" t="s">
        <v>297</v>
      </c>
      <c r="P2138" s="4">
        <v>22800.0</v>
      </c>
      <c r="Q2138" s="3" t="s">
        <v>43</v>
      </c>
      <c r="S2138" s="3" t="s">
        <v>34</v>
      </c>
    </row>
    <row r="2139">
      <c r="A2139" s="2">
        <v>42318.71487268519</v>
      </c>
      <c r="B2139" s="3">
        <v>75.0</v>
      </c>
      <c r="C2139" s="3" t="s">
        <v>2209</v>
      </c>
      <c r="D2139" s="3">
        <v>17.0</v>
      </c>
      <c r="E2139" s="3" t="s">
        <v>2230</v>
      </c>
      <c r="F2139" s="3">
        <v>3.0</v>
      </c>
      <c r="G2139" s="3">
        <v>7.0</v>
      </c>
      <c r="H2139" s="3" t="s">
        <v>2669</v>
      </c>
      <c r="I2139" s="3" t="s">
        <v>2670</v>
      </c>
      <c r="J2139" s="3" t="s">
        <v>2015</v>
      </c>
      <c r="K2139" s="3" t="s">
        <v>24</v>
      </c>
      <c r="L2139" s="3">
        <v>10.0</v>
      </c>
      <c r="M2139" s="3" t="s">
        <v>30</v>
      </c>
      <c r="N2139" s="3" t="s">
        <v>2692</v>
      </c>
      <c r="O2139" s="3" t="s">
        <v>2693</v>
      </c>
      <c r="P2139" s="4">
        <v>25987.0</v>
      </c>
      <c r="Q2139" s="3" t="s">
        <v>228</v>
      </c>
      <c r="S2139" s="3" t="s">
        <v>34</v>
      </c>
    </row>
    <row r="2140">
      <c r="A2140" s="2">
        <v>42318.71487268519</v>
      </c>
      <c r="B2140" s="3">
        <v>75.0</v>
      </c>
      <c r="C2140" s="3" t="s">
        <v>2209</v>
      </c>
      <c r="D2140" s="3">
        <v>17.0</v>
      </c>
      <c r="E2140" s="3" t="s">
        <v>2230</v>
      </c>
      <c r="F2140" s="3">
        <v>3.0</v>
      </c>
      <c r="G2140" s="3">
        <v>7.0</v>
      </c>
      <c r="H2140" s="3" t="s">
        <v>2669</v>
      </c>
      <c r="I2140" s="3" t="s">
        <v>2670</v>
      </c>
      <c r="J2140" s="3" t="s">
        <v>2015</v>
      </c>
      <c r="K2140" s="3" t="s">
        <v>24</v>
      </c>
      <c r="L2140" s="3">
        <v>11.0</v>
      </c>
      <c r="M2140" s="3" t="s">
        <v>25</v>
      </c>
      <c r="N2140" s="3" t="s">
        <v>2694</v>
      </c>
      <c r="O2140" s="3" t="s">
        <v>613</v>
      </c>
      <c r="P2140" s="4">
        <v>27005.0</v>
      </c>
      <c r="Q2140" s="3" t="s">
        <v>43</v>
      </c>
      <c r="S2140" s="3" t="s">
        <v>34</v>
      </c>
    </row>
    <row r="2141">
      <c r="A2141" s="2">
        <v>42318.71487268519</v>
      </c>
      <c r="B2141" s="3">
        <v>75.0</v>
      </c>
      <c r="C2141" s="3" t="s">
        <v>2209</v>
      </c>
      <c r="D2141" s="3">
        <v>17.0</v>
      </c>
      <c r="E2141" s="3" t="s">
        <v>2230</v>
      </c>
      <c r="F2141" s="3">
        <v>3.0</v>
      </c>
      <c r="G2141" s="3">
        <v>7.0</v>
      </c>
      <c r="H2141" s="3" t="s">
        <v>2669</v>
      </c>
      <c r="I2141" s="3" t="s">
        <v>2670</v>
      </c>
      <c r="J2141" s="3" t="s">
        <v>2015</v>
      </c>
      <c r="K2141" s="3" t="s">
        <v>24</v>
      </c>
      <c r="L2141" s="3">
        <v>12.0</v>
      </c>
      <c r="M2141" s="3" t="s">
        <v>30</v>
      </c>
      <c r="N2141" s="3" t="s">
        <v>2695</v>
      </c>
      <c r="O2141" s="3" t="s">
        <v>612</v>
      </c>
      <c r="P2141" s="4">
        <v>31230.0</v>
      </c>
      <c r="Q2141" s="3" t="s">
        <v>132</v>
      </c>
      <c r="S2141" s="3" t="s">
        <v>34</v>
      </c>
    </row>
    <row r="2142">
      <c r="A2142" s="2">
        <v>42318.71487268519</v>
      </c>
      <c r="B2142" s="3">
        <v>75.0</v>
      </c>
      <c r="C2142" s="3" t="s">
        <v>2209</v>
      </c>
      <c r="D2142" s="3">
        <v>17.0</v>
      </c>
      <c r="E2142" s="3" t="s">
        <v>2230</v>
      </c>
      <c r="F2142" s="3">
        <v>3.0</v>
      </c>
      <c r="G2142" s="3">
        <v>7.0</v>
      </c>
      <c r="H2142" s="3" t="s">
        <v>2669</v>
      </c>
      <c r="I2142" s="3" t="s">
        <v>2670</v>
      </c>
      <c r="J2142" s="3" t="s">
        <v>2015</v>
      </c>
      <c r="K2142" s="3" t="s">
        <v>24</v>
      </c>
      <c r="L2142" s="3">
        <v>13.0</v>
      </c>
      <c r="M2142" s="3" t="s">
        <v>25</v>
      </c>
      <c r="N2142" s="3" t="s">
        <v>2696</v>
      </c>
      <c r="O2142" s="3" t="s">
        <v>1947</v>
      </c>
      <c r="P2142" s="4">
        <v>20601.0</v>
      </c>
      <c r="Q2142" s="3" t="s">
        <v>169</v>
      </c>
      <c r="S2142" s="3" t="s">
        <v>34</v>
      </c>
    </row>
    <row r="2143">
      <c r="A2143" s="2">
        <v>42318.71487268519</v>
      </c>
      <c r="B2143" s="3">
        <v>75.0</v>
      </c>
      <c r="C2143" s="3" t="s">
        <v>2209</v>
      </c>
      <c r="D2143" s="3">
        <v>17.0</v>
      </c>
      <c r="E2143" s="3" t="s">
        <v>2230</v>
      </c>
      <c r="F2143" s="3">
        <v>3.0</v>
      </c>
      <c r="G2143" s="3">
        <v>7.0</v>
      </c>
      <c r="H2143" s="3" t="s">
        <v>2669</v>
      </c>
      <c r="I2143" s="3" t="s">
        <v>2670</v>
      </c>
      <c r="J2143" s="3" t="s">
        <v>2015</v>
      </c>
      <c r="K2143" s="3" t="s">
        <v>24</v>
      </c>
      <c r="L2143" s="3">
        <v>14.0</v>
      </c>
      <c r="M2143" s="3" t="s">
        <v>30</v>
      </c>
      <c r="N2143" s="3" t="s">
        <v>1737</v>
      </c>
      <c r="O2143" s="3" t="s">
        <v>1547</v>
      </c>
      <c r="P2143" s="4">
        <v>23572.0</v>
      </c>
      <c r="Q2143" s="3" t="s">
        <v>132</v>
      </c>
      <c r="S2143" s="3" t="s">
        <v>34</v>
      </c>
    </row>
    <row r="2144">
      <c r="A2144" s="2">
        <v>42318.71487268519</v>
      </c>
      <c r="B2144" s="3">
        <v>75.0</v>
      </c>
      <c r="C2144" s="3" t="s">
        <v>2209</v>
      </c>
      <c r="D2144" s="3">
        <v>17.0</v>
      </c>
      <c r="E2144" s="3" t="s">
        <v>2230</v>
      </c>
      <c r="F2144" s="3">
        <v>3.0</v>
      </c>
      <c r="G2144" s="3">
        <v>7.0</v>
      </c>
      <c r="H2144" s="3" t="s">
        <v>2669</v>
      </c>
      <c r="I2144" s="3" t="s">
        <v>2670</v>
      </c>
      <c r="J2144" s="3" t="s">
        <v>2015</v>
      </c>
      <c r="K2144" s="3" t="s">
        <v>24</v>
      </c>
      <c r="L2144" s="3">
        <v>15.0</v>
      </c>
      <c r="M2144" s="3" t="s">
        <v>25</v>
      </c>
      <c r="N2144" s="3" t="s">
        <v>2697</v>
      </c>
      <c r="O2144" s="3" t="s">
        <v>305</v>
      </c>
      <c r="P2144" s="4">
        <v>21966.0</v>
      </c>
      <c r="Q2144" s="3" t="s">
        <v>247</v>
      </c>
      <c r="S2144" s="3" t="s">
        <v>34</v>
      </c>
    </row>
    <row r="2145">
      <c r="A2145" s="2">
        <v>42318.71487268519</v>
      </c>
      <c r="B2145" s="3">
        <v>75.0</v>
      </c>
      <c r="C2145" s="3" t="s">
        <v>2209</v>
      </c>
      <c r="D2145" s="3">
        <v>17.0</v>
      </c>
      <c r="E2145" s="3" t="s">
        <v>2230</v>
      </c>
      <c r="F2145" s="3">
        <v>3.0</v>
      </c>
      <c r="G2145" s="3">
        <v>7.0</v>
      </c>
      <c r="H2145" s="3" t="s">
        <v>2669</v>
      </c>
      <c r="I2145" s="3" t="s">
        <v>2670</v>
      </c>
      <c r="J2145" s="3" t="s">
        <v>2015</v>
      </c>
      <c r="K2145" s="3" t="s">
        <v>24</v>
      </c>
      <c r="L2145" s="3">
        <v>16.0</v>
      </c>
      <c r="M2145" s="3" t="s">
        <v>30</v>
      </c>
      <c r="N2145" s="3" t="s">
        <v>2698</v>
      </c>
      <c r="O2145" s="3" t="s">
        <v>1403</v>
      </c>
      <c r="P2145" s="4">
        <v>23438.0</v>
      </c>
      <c r="Q2145" s="3" t="s">
        <v>228</v>
      </c>
      <c r="S2145" s="3" t="s">
        <v>34</v>
      </c>
    </row>
    <row r="2146">
      <c r="A2146" s="2">
        <v>42318.71487268519</v>
      </c>
      <c r="B2146" s="3">
        <v>75.0</v>
      </c>
      <c r="C2146" s="3" t="s">
        <v>2209</v>
      </c>
      <c r="D2146" s="3">
        <v>17.0</v>
      </c>
      <c r="E2146" s="3" t="s">
        <v>2230</v>
      </c>
      <c r="F2146" s="3">
        <v>3.0</v>
      </c>
      <c r="G2146" s="3">
        <v>7.0</v>
      </c>
      <c r="H2146" s="3" t="s">
        <v>2669</v>
      </c>
      <c r="I2146" s="3" t="s">
        <v>2670</v>
      </c>
      <c r="J2146" s="3" t="s">
        <v>2015</v>
      </c>
      <c r="K2146" s="3" t="s">
        <v>24</v>
      </c>
      <c r="L2146" s="3">
        <v>17.0</v>
      </c>
      <c r="M2146" s="3" t="s">
        <v>25</v>
      </c>
      <c r="N2146" s="3" t="s">
        <v>2699</v>
      </c>
      <c r="O2146" s="3" t="s">
        <v>477</v>
      </c>
      <c r="P2146" s="4">
        <v>31565.0</v>
      </c>
      <c r="Q2146" s="3" t="s">
        <v>216</v>
      </c>
      <c r="S2146" s="3" t="s">
        <v>34</v>
      </c>
    </row>
    <row r="2147">
      <c r="A2147" s="2">
        <v>42318.71487268519</v>
      </c>
      <c r="B2147" s="3">
        <v>75.0</v>
      </c>
      <c r="C2147" s="3" t="s">
        <v>2209</v>
      </c>
      <c r="D2147" s="3">
        <v>17.0</v>
      </c>
      <c r="E2147" s="3" t="s">
        <v>2230</v>
      </c>
      <c r="F2147" s="3">
        <v>3.0</v>
      </c>
      <c r="G2147" s="3">
        <v>7.0</v>
      </c>
      <c r="H2147" s="3" t="s">
        <v>2669</v>
      </c>
      <c r="I2147" s="3" t="s">
        <v>2670</v>
      </c>
      <c r="J2147" s="3" t="s">
        <v>2015</v>
      </c>
      <c r="K2147" s="3" t="s">
        <v>24</v>
      </c>
      <c r="L2147" s="3">
        <v>18.0</v>
      </c>
      <c r="M2147" s="3" t="s">
        <v>30</v>
      </c>
      <c r="N2147" s="3" t="s">
        <v>1444</v>
      </c>
      <c r="O2147" s="3" t="s">
        <v>2403</v>
      </c>
      <c r="P2147" s="4">
        <v>34256.0</v>
      </c>
      <c r="Q2147" s="3" t="s">
        <v>191</v>
      </c>
      <c r="S2147" s="3" t="s">
        <v>34</v>
      </c>
    </row>
    <row r="2148">
      <c r="A2148" s="2">
        <v>42318.71487268519</v>
      </c>
      <c r="B2148" s="3">
        <v>75.0</v>
      </c>
      <c r="C2148" s="3" t="s">
        <v>2209</v>
      </c>
      <c r="D2148" s="3">
        <v>17.0</v>
      </c>
      <c r="E2148" s="3" t="s">
        <v>2230</v>
      </c>
      <c r="F2148" s="3">
        <v>3.0</v>
      </c>
      <c r="G2148" s="3">
        <v>7.0</v>
      </c>
      <c r="H2148" s="3" t="s">
        <v>2669</v>
      </c>
      <c r="I2148" s="3" t="s">
        <v>2670</v>
      </c>
      <c r="J2148" s="3" t="s">
        <v>2015</v>
      </c>
      <c r="K2148" s="3" t="s">
        <v>24</v>
      </c>
      <c r="L2148" s="3">
        <v>19.0</v>
      </c>
      <c r="M2148" s="3" t="s">
        <v>25</v>
      </c>
      <c r="N2148" s="3" t="s">
        <v>2700</v>
      </c>
      <c r="O2148" s="3" t="s">
        <v>243</v>
      </c>
      <c r="P2148" s="4">
        <v>30696.0</v>
      </c>
      <c r="Q2148" s="3" t="s">
        <v>110</v>
      </c>
      <c r="S2148" s="3" t="s">
        <v>34</v>
      </c>
    </row>
    <row r="2149">
      <c r="A2149" s="2">
        <v>42318.71487268519</v>
      </c>
      <c r="B2149" s="3">
        <v>75.0</v>
      </c>
      <c r="C2149" s="3" t="s">
        <v>2209</v>
      </c>
      <c r="D2149" s="3">
        <v>17.0</v>
      </c>
      <c r="E2149" s="3" t="s">
        <v>2230</v>
      </c>
      <c r="F2149" s="3">
        <v>3.0</v>
      </c>
      <c r="G2149" s="3">
        <v>7.0</v>
      </c>
      <c r="H2149" s="3" t="s">
        <v>2669</v>
      </c>
      <c r="I2149" s="3" t="s">
        <v>2670</v>
      </c>
      <c r="J2149" s="3" t="s">
        <v>2015</v>
      </c>
      <c r="K2149" s="3" t="s">
        <v>24</v>
      </c>
      <c r="L2149" s="3">
        <v>20.0</v>
      </c>
      <c r="M2149" s="3" t="s">
        <v>30</v>
      </c>
      <c r="N2149" s="3" t="s">
        <v>2701</v>
      </c>
      <c r="O2149" s="3" t="s">
        <v>368</v>
      </c>
      <c r="P2149" s="4">
        <v>22519.0</v>
      </c>
      <c r="Q2149" s="3" t="s">
        <v>205</v>
      </c>
      <c r="S2149" s="3" t="s">
        <v>34</v>
      </c>
    </row>
    <row r="2150">
      <c r="A2150" s="2">
        <v>42318.71487268519</v>
      </c>
      <c r="B2150" s="3">
        <v>75.0</v>
      </c>
      <c r="C2150" s="3" t="s">
        <v>2209</v>
      </c>
      <c r="D2150" s="3">
        <v>17.0</v>
      </c>
      <c r="E2150" s="3" t="s">
        <v>2230</v>
      </c>
      <c r="F2150" s="3">
        <v>3.0</v>
      </c>
      <c r="G2150" s="3">
        <v>7.0</v>
      </c>
      <c r="H2150" s="3" t="s">
        <v>2669</v>
      </c>
      <c r="I2150" s="3" t="s">
        <v>2670</v>
      </c>
      <c r="J2150" s="3" t="s">
        <v>2015</v>
      </c>
      <c r="K2150" s="3" t="s">
        <v>24</v>
      </c>
      <c r="L2150" s="3">
        <v>21.0</v>
      </c>
      <c r="M2150" s="3" t="s">
        <v>25</v>
      </c>
      <c r="N2150" s="3" t="s">
        <v>2702</v>
      </c>
      <c r="O2150" s="3" t="s">
        <v>1275</v>
      </c>
      <c r="P2150" s="4">
        <v>27409.0</v>
      </c>
      <c r="Q2150" s="3" t="s">
        <v>110</v>
      </c>
      <c r="S2150" s="3" t="s">
        <v>34</v>
      </c>
    </row>
    <row r="2151">
      <c r="A2151" s="2">
        <v>42318.71487268519</v>
      </c>
      <c r="B2151" s="3">
        <v>75.0</v>
      </c>
      <c r="C2151" s="3" t="s">
        <v>2209</v>
      </c>
      <c r="D2151" s="3">
        <v>17.0</v>
      </c>
      <c r="E2151" s="3" t="s">
        <v>2230</v>
      </c>
      <c r="F2151" s="3">
        <v>3.0</v>
      </c>
      <c r="G2151" s="3">
        <v>7.0</v>
      </c>
      <c r="H2151" s="3" t="s">
        <v>2669</v>
      </c>
      <c r="I2151" s="3" t="s">
        <v>2670</v>
      </c>
      <c r="J2151" s="3" t="s">
        <v>2015</v>
      </c>
      <c r="K2151" s="3" t="s">
        <v>24</v>
      </c>
      <c r="L2151" s="3">
        <v>22.0</v>
      </c>
      <c r="M2151" s="3" t="s">
        <v>30</v>
      </c>
      <c r="N2151" s="3" t="s">
        <v>2703</v>
      </c>
      <c r="O2151" s="3" t="s">
        <v>2704</v>
      </c>
      <c r="P2151" s="4">
        <v>23485.0</v>
      </c>
      <c r="Q2151" s="3" t="s">
        <v>169</v>
      </c>
      <c r="S2151" s="3" t="s">
        <v>34</v>
      </c>
    </row>
    <row r="2152">
      <c r="A2152" s="2">
        <v>42318.71487268519</v>
      </c>
      <c r="B2152" s="3">
        <v>75.0</v>
      </c>
      <c r="C2152" s="3" t="s">
        <v>2209</v>
      </c>
      <c r="D2152" s="3">
        <v>19.0</v>
      </c>
      <c r="E2152" s="3" t="s">
        <v>2251</v>
      </c>
      <c r="F2152" s="3">
        <v>3.0</v>
      </c>
      <c r="G2152" s="3">
        <v>7.0</v>
      </c>
      <c r="H2152" s="3" t="s">
        <v>2669</v>
      </c>
      <c r="I2152" s="3" t="s">
        <v>2670</v>
      </c>
      <c r="J2152" s="3" t="s">
        <v>2015</v>
      </c>
      <c r="K2152" s="3" t="s">
        <v>24</v>
      </c>
      <c r="L2152" s="3">
        <v>1.0</v>
      </c>
      <c r="M2152" s="3" t="s">
        <v>30</v>
      </c>
      <c r="N2152" s="3" t="s">
        <v>2705</v>
      </c>
      <c r="O2152" s="3" t="s">
        <v>307</v>
      </c>
      <c r="P2152" s="4">
        <v>20431.0</v>
      </c>
      <c r="Q2152" s="3" t="s">
        <v>216</v>
      </c>
      <c r="S2152" s="3" t="s">
        <v>29</v>
      </c>
    </row>
    <row r="2153">
      <c r="A2153" s="2">
        <v>42318.71487268519</v>
      </c>
      <c r="B2153" s="3">
        <v>75.0</v>
      </c>
      <c r="C2153" s="3" t="s">
        <v>2209</v>
      </c>
      <c r="D2153" s="3">
        <v>19.0</v>
      </c>
      <c r="E2153" s="3" t="s">
        <v>2251</v>
      </c>
      <c r="F2153" s="3">
        <v>3.0</v>
      </c>
      <c r="G2153" s="3">
        <v>7.0</v>
      </c>
      <c r="H2153" s="3" t="s">
        <v>2669</v>
      </c>
      <c r="I2153" s="3" t="s">
        <v>2670</v>
      </c>
      <c r="J2153" s="3" t="s">
        <v>2015</v>
      </c>
      <c r="K2153" s="3" t="s">
        <v>24</v>
      </c>
      <c r="L2153" s="3">
        <v>2.0</v>
      </c>
      <c r="M2153" s="3" t="s">
        <v>25</v>
      </c>
      <c r="N2153" s="3" t="s">
        <v>2706</v>
      </c>
      <c r="O2153" s="3" t="s">
        <v>27</v>
      </c>
      <c r="P2153" s="4">
        <v>21633.0</v>
      </c>
      <c r="Q2153" s="3" t="s">
        <v>776</v>
      </c>
      <c r="S2153" s="3" t="s">
        <v>34</v>
      </c>
    </row>
    <row r="2154">
      <c r="A2154" s="2">
        <v>42318.71487268519</v>
      </c>
      <c r="B2154" s="3">
        <v>75.0</v>
      </c>
      <c r="C2154" s="3" t="s">
        <v>2209</v>
      </c>
      <c r="D2154" s="3">
        <v>19.0</v>
      </c>
      <c r="E2154" s="3" t="s">
        <v>2251</v>
      </c>
      <c r="F2154" s="3">
        <v>3.0</v>
      </c>
      <c r="G2154" s="3">
        <v>7.0</v>
      </c>
      <c r="H2154" s="3" t="s">
        <v>2669</v>
      </c>
      <c r="I2154" s="3" t="s">
        <v>2670</v>
      </c>
      <c r="J2154" s="3" t="s">
        <v>2015</v>
      </c>
      <c r="K2154" s="3" t="s">
        <v>24</v>
      </c>
      <c r="L2154" s="3">
        <v>3.0</v>
      </c>
      <c r="M2154" s="3" t="s">
        <v>30</v>
      </c>
      <c r="N2154" s="3" t="s">
        <v>2065</v>
      </c>
      <c r="O2154" s="3" t="s">
        <v>102</v>
      </c>
      <c r="P2154" s="4">
        <v>22294.0</v>
      </c>
      <c r="Q2154" s="3" t="s">
        <v>1171</v>
      </c>
      <c r="S2154" s="3" t="s">
        <v>34</v>
      </c>
    </row>
    <row r="2155">
      <c r="A2155" s="2">
        <v>42318.71487268519</v>
      </c>
      <c r="B2155" s="3">
        <v>75.0</v>
      </c>
      <c r="C2155" s="3" t="s">
        <v>2209</v>
      </c>
      <c r="D2155" s="3">
        <v>19.0</v>
      </c>
      <c r="E2155" s="3" t="s">
        <v>2251</v>
      </c>
      <c r="F2155" s="3">
        <v>3.0</v>
      </c>
      <c r="G2155" s="3">
        <v>7.0</v>
      </c>
      <c r="H2155" s="3" t="s">
        <v>2669</v>
      </c>
      <c r="I2155" s="3" t="s">
        <v>2670</v>
      </c>
      <c r="J2155" s="3" t="s">
        <v>2015</v>
      </c>
      <c r="K2155" s="3" t="s">
        <v>24</v>
      </c>
      <c r="L2155" s="3">
        <v>4.0</v>
      </c>
      <c r="M2155" s="3" t="s">
        <v>25</v>
      </c>
      <c r="N2155" s="3" t="s">
        <v>2707</v>
      </c>
      <c r="O2155" s="3" t="s">
        <v>1234</v>
      </c>
      <c r="P2155" s="4">
        <v>22135.0</v>
      </c>
      <c r="Q2155" s="3" t="s">
        <v>169</v>
      </c>
      <c r="S2155" s="3" t="s">
        <v>34</v>
      </c>
    </row>
    <row r="2156">
      <c r="A2156" s="2">
        <v>42318.71487268519</v>
      </c>
      <c r="B2156" s="3">
        <v>75.0</v>
      </c>
      <c r="C2156" s="3" t="s">
        <v>2209</v>
      </c>
      <c r="D2156" s="3">
        <v>19.0</v>
      </c>
      <c r="E2156" s="3" t="s">
        <v>2251</v>
      </c>
      <c r="F2156" s="3">
        <v>3.0</v>
      </c>
      <c r="G2156" s="3">
        <v>7.0</v>
      </c>
      <c r="H2156" s="3" t="s">
        <v>2669</v>
      </c>
      <c r="I2156" s="3" t="s">
        <v>2670</v>
      </c>
      <c r="J2156" s="3" t="s">
        <v>2015</v>
      </c>
      <c r="K2156" s="3" t="s">
        <v>24</v>
      </c>
      <c r="L2156" s="3">
        <v>5.0</v>
      </c>
      <c r="M2156" s="3" t="s">
        <v>30</v>
      </c>
      <c r="N2156" s="3" t="s">
        <v>2708</v>
      </c>
      <c r="O2156" s="3" t="s">
        <v>283</v>
      </c>
      <c r="P2156" s="4">
        <v>26028.0</v>
      </c>
      <c r="Q2156" s="3" t="s">
        <v>352</v>
      </c>
      <c r="S2156" s="3" t="s">
        <v>34</v>
      </c>
    </row>
    <row r="2157">
      <c r="A2157" s="2">
        <v>42318.71487268519</v>
      </c>
      <c r="B2157" s="3">
        <v>75.0</v>
      </c>
      <c r="C2157" s="3" t="s">
        <v>2209</v>
      </c>
      <c r="D2157" s="3">
        <v>19.0</v>
      </c>
      <c r="E2157" s="3" t="s">
        <v>2251</v>
      </c>
      <c r="F2157" s="3">
        <v>3.0</v>
      </c>
      <c r="G2157" s="3">
        <v>7.0</v>
      </c>
      <c r="H2157" s="3" t="s">
        <v>2669</v>
      </c>
      <c r="I2157" s="3" t="s">
        <v>2670</v>
      </c>
      <c r="J2157" s="3" t="s">
        <v>2015</v>
      </c>
      <c r="K2157" s="3" t="s">
        <v>24</v>
      </c>
      <c r="L2157" s="3">
        <v>6.0</v>
      </c>
      <c r="M2157" s="3" t="s">
        <v>25</v>
      </c>
      <c r="N2157" s="3" t="s">
        <v>469</v>
      </c>
      <c r="O2157" s="3" t="s">
        <v>218</v>
      </c>
      <c r="P2157" s="4">
        <v>19510.0</v>
      </c>
      <c r="Q2157" s="3" t="s">
        <v>169</v>
      </c>
      <c r="S2157" s="3" t="s">
        <v>34</v>
      </c>
    </row>
    <row r="2158">
      <c r="A2158" s="2">
        <v>42318.71487268519</v>
      </c>
      <c r="B2158" s="3">
        <v>75.0</v>
      </c>
      <c r="C2158" s="3" t="s">
        <v>2209</v>
      </c>
      <c r="D2158" s="3">
        <v>19.0</v>
      </c>
      <c r="E2158" s="3" t="s">
        <v>2251</v>
      </c>
      <c r="F2158" s="3">
        <v>3.0</v>
      </c>
      <c r="G2158" s="3">
        <v>7.0</v>
      </c>
      <c r="H2158" s="3" t="s">
        <v>2669</v>
      </c>
      <c r="I2158" s="3" t="s">
        <v>2670</v>
      </c>
      <c r="J2158" s="3" t="s">
        <v>2015</v>
      </c>
      <c r="K2158" s="3" t="s">
        <v>24</v>
      </c>
      <c r="L2158" s="3">
        <v>7.0</v>
      </c>
      <c r="M2158" s="3" t="s">
        <v>30</v>
      </c>
      <c r="N2158" s="3" t="s">
        <v>2709</v>
      </c>
      <c r="O2158" s="3" t="s">
        <v>440</v>
      </c>
      <c r="P2158" s="4">
        <v>34245.0</v>
      </c>
      <c r="Q2158" s="3" t="s">
        <v>191</v>
      </c>
      <c r="S2158" s="3" t="s">
        <v>34</v>
      </c>
    </row>
    <row r="2159">
      <c r="A2159" s="2">
        <v>42318.71487268519</v>
      </c>
      <c r="B2159" s="3">
        <v>75.0</v>
      </c>
      <c r="C2159" s="3" t="s">
        <v>2209</v>
      </c>
      <c r="D2159" s="3">
        <v>19.0</v>
      </c>
      <c r="E2159" s="3" t="s">
        <v>2251</v>
      </c>
      <c r="F2159" s="3">
        <v>3.0</v>
      </c>
      <c r="G2159" s="3">
        <v>7.0</v>
      </c>
      <c r="H2159" s="3" t="s">
        <v>2669</v>
      </c>
      <c r="I2159" s="3" t="s">
        <v>2670</v>
      </c>
      <c r="J2159" s="3" t="s">
        <v>2015</v>
      </c>
      <c r="K2159" s="3" t="s">
        <v>24</v>
      </c>
      <c r="L2159" s="3">
        <v>8.0</v>
      </c>
      <c r="M2159" s="3" t="s">
        <v>25</v>
      </c>
      <c r="N2159" s="3" t="s">
        <v>2710</v>
      </c>
      <c r="O2159" s="3" t="s">
        <v>1053</v>
      </c>
      <c r="P2159" s="4">
        <v>19303.0</v>
      </c>
      <c r="Q2159" s="3" t="s">
        <v>86</v>
      </c>
      <c r="S2159" s="3" t="s">
        <v>34</v>
      </c>
    </row>
    <row r="2160">
      <c r="A2160" s="2">
        <v>42318.71487268519</v>
      </c>
      <c r="B2160" s="3">
        <v>75.0</v>
      </c>
      <c r="C2160" s="3" t="s">
        <v>2209</v>
      </c>
      <c r="D2160" s="3">
        <v>19.0</v>
      </c>
      <c r="E2160" s="3" t="s">
        <v>2251</v>
      </c>
      <c r="F2160" s="3">
        <v>3.0</v>
      </c>
      <c r="G2160" s="3">
        <v>7.0</v>
      </c>
      <c r="H2160" s="3" t="s">
        <v>2669</v>
      </c>
      <c r="I2160" s="3" t="s">
        <v>2670</v>
      </c>
      <c r="J2160" s="3" t="s">
        <v>2015</v>
      </c>
      <c r="K2160" s="3" t="s">
        <v>24</v>
      </c>
      <c r="L2160" s="3">
        <v>9.0</v>
      </c>
      <c r="M2160" s="3" t="s">
        <v>30</v>
      </c>
      <c r="N2160" s="3" t="s">
        <v>2711</v>
      </c>
      <c r="O2160" s="3" t="s">
        <v>361</v>
      </c>
      <c r="P2160" s="4">
        <v>25935.0</v>
      </c>
      <c r="Q2160" s="3" t="s">
        <v>380</v>
      </c>
      <c r="S2160" s="3" t="s">
        <v>34</v>
      </c>
    </row>
    <row r="2161">
      <c r="A2161" s="2">
        <v>42318.71487268519</v>
      </c>
      <c r="B2161" s="3">
        <v>75.0</v>
      </c>
      <c r="C2161" s="3" t="s">
        <v>2209</v>
      </c>
      <c r="D2161" s="3">
        <v>19.0</v>
      </c>
      <c r="E2161" s="3" t="s">
        <v>2251</v>
      </c>
      <c r="F2161" s="3">
        <v>3.0</v>
      </c>
      <c r="G2161" s="3">
        <v>7.0</v>
      </c>
      <c r="H2161" s="3" t="s">
        <v>2669</v>
      </c>
      <c r="I2161" s="3" t="s">
        <v>2670</v>
      </c>
      <c r="J2161" s="3" t="s">
        <v>2015</v>
      </c>
      <c r="K2161" s="3" t="s">
        <v>24</v>
      </c>
      <c r="L2161" s="3">
        <v>10.0</v>
      </c>
      <c r="M2161" s="3" t="s">
        <v>25</v>
      </c>
      <c r="N2161" s="3" t="s">
        <v>2712</v>
      </c>
      <c r="O2161" s="3" t="s">
        <v>2112</v>
      </c>
      <c r="P2161" s="4">
        <v>23281.0</v>
      </c>
      <c r="Q2161" s="3" t="s">
        <v>712</v>
      </c>
      <c r="S2161" s="3" t="s">
        <v>34</v>
      </c>
    </row>
    <row r="2162">
      <c r="A2162" s="2">
        <v>42318.71487268519</v>
      </c>
      <c r="B2162" s="3">
        <v>75.0</v>
      </c>
      <c r="C2162" s="3" t="s">
        <v>2209</v>
      </c>
      <c r="D2162" s="3">
        <v>23.0</v>
      </c>
      <c r="E2162" s="3" t="s">
        <v>2266</v>
      </c>
      <c r="F2162" s="3">
        <v>3.0</v>
      </c>
      <c r="G2162" s="3">
        <v>7.0</v>
      </c>
      <c r="H2162" s="3" t="s">
        <v>2669</v>
      </c>
      <c r="I2162" s="3" t="s">
        <v>2670</v>
      </c>
      <c r="J2162" s="3" t="s">
        <v>2015</v>
      </c>
      <c r="K2162" s="3" t="s">
        <v>24</v>
      </c>
      <c r="L2162" s="3">
        <v>1.0</v>
      </c>
      <c r="M2162" s="3" t="s">
        <v>25</v>
      </c>
      <c r="N2162" s="3" t="s">
        <v>2713</v>
      </c>
      <c r="O2162" s="3" t="s">
        <v>685</v>
      </c>
      <c r="P2162" s="4">
        <v>25530.0</v>
      </c>
      <c r="Q2162" s="3" t="s">
        <v>352</v>
      </c>
      <c r="S2162" s="3" t="s">
        <v>34</v>
      </c>
    </row>
    <row r="2163">
      <c r="A2163" s="2">
        <v>42318.71487268519</v>
      </c>
      <c r="B2163" s="3">
        <v>75.0</v>
      </c>
      <c r="C2163" s="3" t="s">
        <v>2209</v>
      </c>
      <c r="D2163" s="3">
        <v>23.0</v>
      </c>
      <c r="E2163" s="3" t="s">
        <v>2266</v>
      </c>
      <c r="F2163" s="3">
        <v>3.0</v>
      </c>
      <c r="G2163" s="3">
        <v>7.0</v>
      </c>
      <c r="H2163" s="3" t="s">
        <v>2669</v>
      </c>
      <c r="I2163" s="3" t="s">
        <v>2670</v>
      </c>
      <c r="J2163" s="3" t="s">
        <v>2015</v>
      </c>
      <c r="K2163" s="3" t="s">
        <v>24</v>
      </c>
      <c r="L2163" s="3">
        <v>2.0</v>
      </c>
      <c r="M2163" s="3" t="s">
        <v>30</v>
      </c>
      <c r="N2163" s="3" t="s">
        <v>2714</v>
      </c>
      <c r="O2163" s="3" t="s">
        <v>225</v>
      </c>
      <c r="P2163" s="4">
        <v>21397.0</v>
      </c>
      <c r="Q2163" s="3" t="s">
        <v>216</v>
      </c>
      <c r="S2163" s="3" t="s">
        <v>34</v>
      </c>
    </row>
    <row r="2164">
      <c r="A2164" s="2">
        <v>42318.71487268519</v>
      </c>
      <c r="B2164" s="3">
        <v>75.0</v>
      </c>
      <c r="C2164" s="3" t="s">
        <v>2209</v>
      </c>
      <c r="D2164" s="3">
        <v>23.0</v>
      </c>
      <c r="E2164" s="3" t="s">
        <v>2266</v>
      </c>
      <c r="F2164" s="3">
        <v>3.0</v>
      </c>
      <c r="G2164" s="3">
        <v>7.0</v>
      </c>
      <c r="H2164" s="3" t="s">
        <v>2669</v>
      </c>
      <c r="I2164" s="3" t="s">
        <v>2670</v>
      </c>
      <c r="J2164" s="3" t="s">
        <v>2015</v>
      </c>
      <c r="K2164" s="3" t="s">
        <v>24</v>
      </c>
      <c r="L2164" s="3">
        <v>3.0</v>
      </c>
      <c r="M2164" s="3" t="s">
        <v>25</v>
      </c>
      <c r="N2164" s="3" t="s">
        <v>2715</v>
      </c>
      <c r="O2164" s="3" t="s">
        <v>74</v>
      </c>
      <c r="P2164" s="4">
        <v>26234.0</v>
      </c>
      <c r="Q2164" s="3" t="s">
        <v>110</v>
      </c>
      <c r="S2164" s="3" t="s">
        <v>34</v>
      </c>
    </row>
    <row r="2165">
      <c r="A2165" s="2">
        <v>42318.71487268519</v>
      </c>
      <c r="B2165" s="3">
        <v>75.0</v>
      </c>
      <c r="C2165" s="3" t="s">
        <v>2209</v>
      </c>
      <c r="D2165" s="3">
        <v>23.0</v>
      </c>
      <c r="E2165" s="3" t="s">
        <v>2266</v>
      </c>
      <c r="F2165" s="3">
        <v>3.0</v>
      </c>
      <c r="G2165" s="3">
        <v>7.0</v>
      </c>
      <c r="H2165" s="3" t="s">
        <v>2669</v>
      </c>
      <c r="I2165" s="3" t="s">
        <v>2670</v>
      </c>
      <c r="J2165" s="3" t="s">
        <v>2015</v>
      </c>
      <c r="K2165" s="3" t="s">
        <v>24</v>
      </c>
      <c r="L2165" s="3">
        <v>4.0</v>
      </c>
      <c r="M2165" s="3" t="s">
        <v>30</v>
      </c>
      <c r="N2165" s="3" t="s">
        <v>2716</v>
      </c>
      <c r="O2165" s="3" t="s">
        <v>45</v>
      </c>
      <c r="P2165" s="4">
        <v>23494.0</v>
      </c>
      <c r="Q2165" s="3" t="s">
        <v>132</v>
      </c>
      <c r="S2165" s="3" t="s">
        <v>34</v>
      </c>
    </row>
    <row r="2166">
      <c r="A2166" s="2">
        <v>42318.71487268519</v>
      </c>
      <c r="B2166" s="3">
        <v>75.0</v>
      </c>
      <c r="C2166" s="3" t="s">
        <v>2209</v>
      </c>
      <c r="D2166" s="3">
        <v>23.0</v>
      </c>
      <c r="E2166" s="3" t="s">
        <v>2266</v>
      </c>
      <c r="F2166" s="3">
        <v>3.0</v>
      </c>
      <c r="G2166" s="3">
        <v>7.0</v>
      </c>
      <c r="H2166" s="3" t="s">
        <v>2669</v>
      </c>
      <c r="I2166" s="3" t="s">
        <v>2670</v>
      </c>
      <c r="J2166" s="3" t="s">
        <v>2015</v>
      </c>
      <c r="K2166" s="3" t="s">
        <v>24</v>
      </c>
      <c r="L2166" s="3">
        <v>5.0</v>
      </c>
      <c r="M2166" s="3" t="s">
        <v>25</v>
      </c>
      <c r="N2166" s="3" t="s">
        <v>2717</v>
      </c>
      <c r="O2166" s="3" t="s">
        <v>442</v>
      </c>
      <c r="P2166" s="4">
        <v>32888.0</v>
      </c>
      <c r="Q2166" s="3" t="s">
        <v>247</v>
      </c>
      <c r="S2166" s="3" t="s">
        <v>34</v>
      </c>
    </row>
    <row r="2167">
      <c r="A2167" s="2">
        <v>42318.71487268519</v>
      </c>
      <c r="B2167" s="3">
        <v>75.0</v>
      </c>
      <c r="C2167" s="3" t="s">
        <v>2209</v>
      </c>
      <c r="D2167" s="3">
        <v>23.0</v>
      </c>
      <c r="E2167" s="3" t="s">
        <v>2266</v>
      </c>
      <c r="F2167" s="3">
        <v>3.0</v>
      </c>
      <c r="G2167" s="3">
        <v>7.0</v>
      </c>
      <c r="H2167" s="3" t="s">
        <v>2669</v>
      </c>
      <c r="I2167" s="3" t="s">
        <v>2670</v>
      </c>
      <c r="J2167" s="3" t="s">
        <v>2015</v>
      </c>
      <c r="K2167" s="3" t="s">
        <v>24</v>
      </c>
      <c r="L2167" s="3">
        <v>6.0</v>
      </c>
      <c r="M2167" s="3" t="s">
        <v>30</v>
      </c>
      <c r="N2167" s="3" t="s">
        <v>2718</v>
      </c>
      <c r="O2167" s="3" t="s">
        <v>1116</v>
      </c>
      <c r="P2167" s="4">
        <v>29495.0</v>
      </c>
      <c r="Q2167" s="3" t="s">
        <v>132</v>
      </c>
      <c r="S2167" s="3" t="s">
        <v>34</v>
      </c>
    </row>
    <row r="2168">
      <c r="A2168" s="2">
        <v>42318.71487268519</v>
      </c>
      <c r="B2168" s="3">
        <v>75.0</v>
      </c>
      <c r="C2168" s="3" t="s">
        <v>2209</v>
      </c>
      <c r="D2168" s="3">
        <v>24.0</v>
      </c>
      <c r="E2168" s="3" t="s">
        <v>2275</v>
      </c>
      <c r="F2168" s="3">
        <v>3.0</v>
      </c>
      <c r="G2168" s="3">
        <v>7.0</v>
      </c>
      <c r="H2168" s="3" t="s">
        <v>2669</v>
      </c>
      <c r="I2168" s="3" t="s">
        <v>2670</v>
      </c>
      <c r="J2168" s="3" t="s">
        <v>2015</v>
      </c>
      <c r="K2168" s="3" t="s">
        <v>24</v>
      </c>
      <c r="L2168" s="3">
        <v>1.0</v>
      </c>
      <c r="M2168" s="3" t="s">
        <v>25</v>
      </c>
      <c r="N2168" s="3" t="s">
        <v>2719</v>
      </c>
      <c r="O2168" s="3" t="s">
        <v>246</v>
      </c>
      <c r="P2168" s="4">
        <v>21123.0</v>
      </c>
      <c r="Q2168" s="3" t="s">
        <v>216</v>
      </c>
      <c r="S2168" s="3" t="s">
        <v>34</v>
      </c>
    </row>
    <row r="2169">
      <c r="A2169" s="2">
        <v>42318.71487268519</v>
      </c>
      <c r="B2169" s="3">
        <v>75.0</v>
      </c>
      <c r="C2169" s="3" t="s">
        <v>2209</v>
      </c>
      <c r="D2169" s="3">
        <v>24.0</v>
      </c>
      <c r="E2169" s="3" t="s">
        <v>2275</v>
      </c>
      <c r="F2169" s="3">
        <v>3.0</v>
      </c>
      <c r="G2169" s="3">
        <v>7.0</v>
      </c>
      <c r="H2169" s="3" t="s">
        <v>2669</v>
      </c>
      <c r="I2169" s="3" t="s">
        <v>2670</v>
      </c>
      <c r="J2169" s="3" t="s">
        <v>2015</v>
      </c>
      <c r="K2169" s="3" t="s">
        <v>24</v>
      </c>
      <c r="L2169" s="3">
        <v>2.0</v>
      </c>
      <c r="M2169" s="3" t="s">
        <v>30</v>
      </c>
      <c r="N2169" s="3" t="s">
        <v>2720</v>
      </c>
      <c r="O2169" s="3" t="s">
        <v>1717</v>
      </c>
      <c r="P2169" s="4">
        <v>19603.0</v>
      </c>
      <c r="Q2169" s="3" t="s">
        <v>46</v>
      </c>
      <c r="S2169" s="3" t="s">
        <v>29</v>
      </c>
    </row>
    <row r="2170">
      <c r="A2170" s="2">
        <v>42318.71487268519</v>
      </c>
      <c r="B2170" s="3">
        <v>75.0</v>
      </c>
      <c r="C2170" s="3" t="s">
        <v>2209</v>
      </c>
      <c r="D2170" s="3">
        <v>24.0</v>
      </c>
      <c r="E2170" s="3" t="s">
        <v>2275</v>
      </c>
      <c r="F2170" s="3">
        <v>3.0</v>
      </c>
      <c r="G2170" s="3">
        <v>7.0</v>
      </c>
      <c r="H2170" s="3" t="s">
        <v>2669</v>
      </c>
      <c r="I2170" s="3" t="s">
        <v>2670</v>
      </c>
      <c r="J2170" s="3" t="s">
        <v>2015</v>
      </c>
      <c r="K2170" s="3" t="s">
        <v>24</v>
      </c>
      <c r="L2170" s="3">
        <v>3.0</v>
      </c>
      <c r="M2170" s="3" t="s">
        <v>25</v>
      </c>
      <c r="N2170" s="3" t="s">
        <v>2721</v>
      </c>
      <c r="O2170" s="3" t="s">
        <v>2093</v>
      </c>
      <c r="P2170" s="4">
        <v>22978.0</v>
      </c>
      <c r="Q2170" s="3" t="s">
        <v>83</v>
      </c>
      <c r="S2170" s="3" t="s">
        <v>29</v>
      </c>
    </row>
    <row r="2171">
      <c r="A2171" s="2">
        <v>42318.71487268519</v>
      </c>
      <c r="B2171" s="3">
        <v>75.0</v>
      </c>
      <c r="C2171" s="3" t="s">
        <v>2209</v>
      </c>
      <c r="D2171" s="3">
        <v>24.0</v>
      </c>
      <c r="E2171" s="3" t="s">
        <v>2275</v>
      </c>
      <c r="F2171" s="3">
        <v>3.0</v>
      </c>
      <c r="G2171" s="3">
        <v>7.0</v>
      </c>
      <c r="H2171" s="3" t="s">
        <v>2669</v>
      </c>
      <c r="I2171" s="3" t="s">
        <v>2670</v>
      </c>
      <c r="J2171" s="3" t="s">
        <v>2015</v>
      </c>
      <c r="K2171" s="3" t="s">
        <v>24</v>
      </c>
      <c r="L2171" s="3">
        <v>4.0</v>
      </c>
      <c r="M2171" s="3" t="s">
        <v>30</v>
      </c>
      <c r="N2171" s="3" t="s">
        <v>2722</v>
      </c>
      <c r="O2171" s="3" t="s">
        <v>283</v>
      </c>
      <c r="P2171" s="4">
        <v>25588.0</v>
      </c>
      <c r="Q2171" s="3" t="s">
        <v>110</v>
      </c>
      <c r="S2171" s="3" t="s">
        <v>34</v>
      </c>
    </row>
    <row r="2172">
      <c r="A2172" s="2">
        <v>42318.71487268519</v>
      </c>
      <c r="B2172" s="3">
        <v>75.0</v>
      </c>
      <c r="C2172" s="3" t="s">
        <v>2209</v>
      </c>
      <c r="D2172" s="3">
        <v>24.0</v>
      </c>
      <c r="E2172" s="3" t="s">
        <v>2275</v>
      </c>
      <c r="F2172" s="3">
        <v>3.0</v>
      </c>
      <c r="G2172" s="3">
        <v>7.0</v>
      </c>
      <c r="H2172" s="3" t="s">
        <v>2669</v>
      </c>
      <c r="I2172" s="3" t="s">
        <v>2670</v>
      </c>
      <c r="J2172" s="3" t="s">
        <v>2015</v>
      </c>
      <c r="K2172" s="3" t="s">
        <v>24</v>
      </c>
      <c r="L2172" s="3">
        <v>5.0</v>
      </c>
      <c r="M2172" s="3" t="s">
        <v>25</v>
      </c>
      <c r="N2172" s="3" t="s">
        <v>2723</v>
      </c>
      <c r="O2172" s="3" t="s">
        <v>180</v>
      </c>
      <c r="P2172" s="4">
        <v>24474.0</v>
      </c>
      <c r="Q2172" s="3" t="s">
        <v>153</v>
      </c>
      <c r="S2172" s="3" t="s">
        <v>34</v>
      </c>
    </row>
    <row r="2173">
      <c r="A2173" s="2">
        <v>42318.71487268519</v>
      </c>
      <c r="B2173" s="3">
        <v>75.0</v>
      </c>
      <c r="C2173" s="3" t="s">
        <v>2209</v>
      </c>
      <c r="D2173" s="3">
        <v>24.0</v>
      </c>
      <c r="E2173" s="3" t="s">
        <v>2275</v>
      </c>
      <c r="F2173" s="3">
        <v>3.0</v>
      </c>
      <c r="G2173" s="3">
        <v>7.0</v>
      </c>
      <c r="H2173" s="3" t="s">
        <v>2669</v>
      </c>
      <c r="I2173" s="3" t="s">
        <v>2670</v>
      </c>
      <c r="J2173" s="3" t="s">
        <v>2015</v>
      </c>
      <c r="K2173" s="3" t="s">
        <v>24</v>
      </c>
      <c r="L2173" s="3">
        <v>6.0</v>
      </c>
      <c r="M2173" s="3" t="s">
        <v>30</v>
      </c>
      <c r="N2173" s="3" t="s">
        <v>2724</v>
      </c>
      <c r="O2173" s="3" t="s">
        <v>857</v>
      </c>
      <c r="P2173" s="4">
        <v>21780.0</v>
      </c>
      <c r="Q2173" s="3" t="s">
        <v>46</v>
      </c>
      <c r="S2173" s="3" t="s">
        <v>34</v>
      </c>
    </row>
    <row r="2174">
      <c r="A2174" s="2">
        <v>42318.71487268519</v>
      </c>
      <c r="B2174" s="3">
        <v>75.0</v>
      </c>
      <c r="C2174" s="3" t="s">
        <v>2209</v>
      </c>
      <c r="D2174" s="3">
        <v>24.0</v>
      </c>
      <c r="E2174" s="3" t="s">
        <v>2275</v>
      </c>
      <c r="F2174" s="3">
        <v>3.0</v>
      </c>
      <c r="G2174" s="3">
        <v>7.0</v>
      </c>
      <c r="H2174" s="3" t="s">
        <v>2669</v>
      </c>
      <c r="I2174" s="3" t="s">
        <v>2670</v>
      </c>
      <c r="J2174" s="3" t="s">
        <v>2015</v>
      </c>
      <c r="K2174" s="3" t="s">
        <v>24</v>
      </c>
      <c r="L2174" s="3">
        <v>7.0</v>
      </c>
      <c r="M2174" s="3" t="s">
        <v>25</v>
      </c>
      <c r="N2174" s="3" t="s">
        <v>2725</v>
      </c>
      <c r="O2174" s="3" t="s">
        <v>366</v>
      </c>
      <c r="P2174" s="4">
        <v>28646.0</v>
      </c>
      <c r="Q2174" s="3" t="s">
        <v>43</v>
      </c>
      <c r="S2174" s="3" t="s">
        <v>34</v>
      </c>
    </row>
    <row r="2175">
      <c r="A2175" s="2">
        <v>42318.71487268519</v>
      </c>
      <c r="B2175" s="3">
        <v>75.0</v>
      </c>
      <c r="C2175" s="3" t="s">
        <v>2209</v>
      </c>
      <c r="D2175" s="3">
        <v>24.0</v>
      </c>
      <c r="E2175" s="3" t="s">
        <v>2275</v>
      </c>
      <c r="F2175" s="3">
        <v>3.0</v>
      </c>
      <c r="G2175" s="3">
        <v>7.0</v>
      </c>
      <c r="H2175" s="3" t="s">
        <v>2669</v>
      </c>
      <c r="I2175" s="3" t="s">
        <v>2670</v>
      </c>
      <c r="J2175" s="3" t="s">
        <v>2015</v>
      </c>
      <c r="K2175" s="3" t="s">
        <v>24</v>
      </c>
      <c r="L2175" s="3">
        <v>8.0</v>
      </c>
      <c r="M2175" s="3" t="s">
        <v>30</v>
      </c>
      <c r="N2175" s="3" t="s">
        <v>1857</v>
      </c>
      <c r="O2175" s="3" t="s">
        <v>1012</v>
      </c>
      <c r="P2175" s="4">
        <v>20322.0</v>
      </c>
      <c r="Q2175" s="3" t="s">
        <v>153</v>
      </c>
      <c r="S2175" s="3" t="s">
        <v>34</v>
      </c>
    </row>
    <row r="2176">
      <c r="A2176" s="2">
        <v>42318.71487268519</v>
      </c>
      <c r="B2176" s="3">
        <v>75.0</v>
      </c>
      <c r="C2176" s="3" t="s">
        <v>2209</v>
      </c>
      <c r="D2176" s="3">
        <v>24.0</v>
      </c>
      <c r="E2176" s="3" t="s">
        <v>2275</v>
      </c>
      <c r="F2176" s="3">
        <v>3.0</v>
      </c>
      <c r="G2176" s="3">
        <v>7.0</v>
      </c>
      <c r="H2176" s="3" t="s">
        <v>2669</v>
      </c>
      <c r="I2176" s="3" t="s">
        <v>2670</v>
      </c>
      <c r="J2176" s="3" t="s">
        <v>2015</v>
      </c>
      <c r="K2176" s="3" t="s">
        <v>24</v>
      </c>
      <c r="L2176" s="3">
        <v>9.0</v>
      </c>
      <c r="M2176" s="3" t="s">
        <v>25</v>
      </c>
      <c r="N2176" s="3" t="s">
        <v>2726</v>
      </c>
      <c r="O2176" s="3" t="s">
        <v>767</v>
      </c>
      <c r="P2176" s="4">
        <v>33953.0</v>
      </c>
      <c r="Q2176" s="3" t="s">
        <v>191</v>
      </c>
      <c r="S2176" s="3" t="s">
        <v>34</v>
      </c>
    </row>
    <row r="2177">
      <c r="A2177" s="2">
        <v>42318.71487268519</v>
      </c>
      <c r="B2177" s="3">
        <v>75.0</v>
      </c>
      <c r="C2177" s="3" t="s">
        <v>2209</v>
      </c>
      <c r="D2177" s="3">
        <v>24.0</v>
      </c>
      <c r="E2177" s="3" t="s">
        <v>2275</v>
      </c>
      <c r="F2177" s="3">
        <v>3.0</v>
      </c>
      <c r="G2177" s="3">
        <v>7.0</v>
      </c>
      <c r="H2177" s="3" t="s">
        <v>2669</v>
      </c>
      <c r="I2177" s="3" t="s">
        <v>2670</v>
      </c>
      <c r="J2177" s="3" t="s">
        <v>2015</v>
      </c>
      <c r="K2177" s="3" t="s">
        <v>24</v>
      </c>
      <c r="L2177" s="3">
        <v>10.0</v>
      </c>
      <c r="M2177" s="3" t="s">
        <v>30</v>
      </c>
      <c r="N2177" s="3" t="s">
        <v>2727</v>
      </c>
      <c r="O2177" s="3" t="s">
        <v>45</v>
      </c>
      <c r="P2177" s="4">
        <v>25471.0</v>
      </c>
      <c r="Q2177" s="3" t="s">
        <v>110</v>
      </c>
      <c r="S2177" s="3" t="s">
        <v>34</v>
      </c>
    </row>
    <row r="2178">
      <c r="A2178" s="2">
        <v>42318.71487268519</v>
      </c>
      <c r="B2178" s="3">
        <v>75.0</v>
      </c>
      <c r="C2178" s="3" t="s">
        <v>2209</v>
      </c>
      <c r="D2178" s="3">
        <v>24.0</v>
      </c>
      <c r="E2178" s="3" t="s">
        <v>2275</v>
      </c>
      <c r="F2178" s="3">
        <v>3.0</v>
      </c>
      <c r="G2178" s="3">
        <v>7.0</v>
      </c>
      <c r="H2178" s="3" t="s">
        <v>2669</v>
      </c>
      <c r="I2178" s="3" t="s">
        <v>2670</v>
      </c>
      <c r="J2178" s="3" t="s">
        <v>2015</v>
      </c>
      <c r="K2178" s="3" t="s">
        <v>24</v>
      </c>
      <c r="L2178" s="3">
        <v>11.0</v>
      </c>
      <c r="M2178" s="3" t="s">
        <v>25</v>
      </c>
      <c r="N2178" s="3" t="s">
        <v>2728</v>
      </c>
      <c r="O2178" s="3" t="s">
        <v>492</v>
      </c>
      <c r="P2178" s="4">
        <v>20256.0</v>
      </c>
      <c r="Q2178" s="3" t="s">
        <v>169</v>
      </c>
      <c r="S2178" s="3" t="s">
        <v>34</v>
      </c>
    </row>
    <row r="2179">
      <c r="A2179" s="2">
        <v>42318.71487268519</v>
      </c>
      <c r="B2179" s="3">
        <v>75.0</v>
      </c>
      <c r="C2179" s="3" t="s">
        <v>2209</v>
      </c>
      <c r="D2179" s="3">
        <v>24.0</v>
      </c>
      <c r="E2179" s="3" t="s">
        <v>2275</v>
      </c>
      <c r="F2179" s="3">
        <v>3.0</v>
      </c>
      <c r="G2179" s="3">
        <v>7.0</v>
      </c>
      <c r="H2179" s="3" t="s">
        <v>2669</v>
      </c>
      <c r="I2179" s="3" t="s">
        <v>2670</v>
      </c>
      <c r="J2179" s="3" t="s">
        <v>2015</v>
      </c>
      <c r="K2179" s="3" t="s">
        <v>24</v>
      </c>
      <c r="L2179" s="3">
        <v>12.0</v>
      </c>
      <c r="M2179" s="3" t="s">
        <v>30</v>
      </c>
      <c r="N2179" s="3" t="s">
        <v>2729</v>
      </c>
      <c r="O2179" s="3" t="s">
        <v>677</v>
      </c>
      <c r="P2179" s="4">
        <v>26653.0</v>
      </c>
      <c r="Q2179" s="3" t="s">
        <v>153</v>
      </c>
      <c r="S2179" s="3" t="s">
        <v>34</v>
      </c>
    </row>
    <row r="2180">
      <c r="A2180" s="2">
        <v>42318.71487268519</v>
      </c>
      <c r="B2180" s="3">
        <v>75.0</v>
      </c>
      <c r="C2180" s="3" t="s">
        <v>2209</v>
      </c>
      <c r="D2180" s="3">
        <v>24.0</v>
      </c>
      <c r="E2180" s="3" t="s">
        <v>2275</v>
      </c>
      <c r="F2180" s="3">
        <v>3.0</v>
      </c>
      <c r="G2180" s="3">
        <v>7.0</v>
      </c>
      <c r="H2180" s="3" t="s">
        <v>2669</v>
      </c>
      <c r="I2180" s="3" t="s">
        <v>2670</v>
      </c>
      <c r="J2180" s="3" t="s">
        <v>2015</v>
      </c>
      <c r="K2180" s="3" t="s">
        <v>24</v>
      </c>
      <c r="L2180" s="3">
        <v>13.0</v>
      </c>
      <c r="M2180" s="3" t="s">
        <v>25</v>
      </c>
      <c r="N2180" s="3" t="s">
        <v>814</v>
      </c>
      <c r="O2180" s="3" t="s">
        <v>42</v>
      </c>
      <c r="P2180" s="4">
        <v>24479.0</v>
      </c>
      <c r="Q2180" s="3" t="s">
        <v>72</v>
      </c>
      <c r="S2180" s="3" t="s">
        <v>34</v>
      </c>
    </row>
    <row r="2181">
      <c r="A2181" s="2">
        <v>42318.71487268519</v>
      </c>
      <c r="B2181" s="3">
        <v>75.0</v>
      </c>
      <c r="C2181" s="3" t="s">
        <v>2209</v>
      </c>
      <c r="D2181" s="3">
        <v>24.0</v>
      </c>
      <c r="E2181" s="3" t="s">
        <v>2275</v>
      </c>
      <c r="F2181" s="3">
        <v>3.0</v>
      </c>
      <c r="G2181" s="3">
        <v>7.0</v>
      </c>
      <c r="H2181" s="3" t="s">
        <v>2669</v>
      </c>
      <c r="I2181" s="3" t="s">
        <v>2670</v>
      </c>
      <c r="J2181" s="3" t="s">
        <v>2015</v>
      </c>
      <c r="K2181" s="3" t="s">
        <v>24</v>
      </c>
      <c r="L2181" s="3">
        <v>14.0</v>
      </c>
      <c r="M2181" s="3" t="s">
        <v>30</v>
      </c>
      <c r="N2181" s="3" t="s">
        <v>2730</v>
      </c>
      <c r="O2181" s="3" t="s">
        <v>2731</v>
      </c>
      <c r="P2181" s="4">
        <v>35711.0</v>
      </c>
      <c r="Q2181" s="3" t="s">
        <v>191</v>
      </c>
      <c r="S2181" s="3" t="s">
        <v>34</v>
      </c>
    </row>
    <row r="2182">
      <c r="A2182" s="2">
        <v>42318.71487268519</v>
      </c>
      <c r="B2182" s="3">
        <v>75.0</v>
      </c>
      <c r="C2182" s="3" t="s">
        <v>2209</v>
      </c>
      <c r="D2182" s="3">
        <v>24.0</v>
      </c>
      <c r="E2182" s="3" t="s">
        <v>2275</v>
      </c>
      <c r="F2182" s="3">
        <v>3.0</v>
      </c>
      <c r="G2182" s="3">
        <v>7.0</v>
      </c>
      <c r="H2182" s="3" t="s">
        <v>2669</v>
      </c>
      <c r="I2182" s="3" t="s">
        <v>2670</v>
      </c>
      <c r="J2182" s="3" t="s">
        <v>2015</v>
      </c>
      <c r="K2182" s="3" t="s">
        <v>24</v>
      </c>
      <c r="L2182" s="3">
        <v>15.0</v>
      </c>
      <c r="M2182" s="3" t="s">
        <v>25</v>
      </c>
      <c r="N2182" s="3" t="s">
        <v>2732</v>
      </c>
      <c r="O2182" s="3" t="s">
        <v>275</v>
      </c>
      <c r="P2182" s="4">
        <v>17579.0</v>
      </c>
      <c r="Q2182" s="3" t="s">
        <v>776</v>
      </c>
      <c r="S2182" s="3" t="s">
        <v>34</v>
      </c>
    </row>
    <row r="2183">
      <c r="A2183" s="2">
        <v>42318.71487268519</v>
      </c>
      <c r="B2183" s="3">
        <v>75.0</v>
      </c>
      <c r="C2183" s="3" t="s">
        <v>2209</v>
      </c>
      <c r="D2183" s="3">
        <v>33.0</v>
      </c>
      <c r="E2183" s="3" t="s">
        <v>2290</v>
      </c>
      <c r="F2183" s="3">
        <v>3.0</v>
      </c>
      <c r="G2183" s="3">
        <v>7.0</v>
      </c>
      <c r="H2183" s="3" t="s">
        <v>2669</v>
      </c>
      <c r="I2183" s="3" t="s">
        <v>2670</v>
      </c>
      <c r="J2183" s="3" t="s">
        <v>2015</v>
      </c>
      <c r="K2183" s="3" t="s">
        <v>272</v>
      </c>
      <c r="L2183" s="3">
        <v>1.0</v>
      </c>
      <c r="M2183" s="3" t="s">
        <v>30</v>
      </c>
      <c r="N2183" s="3" t="s">
        <v>2733</v>
      </c>
      <c r="O2183" s="3" t="s">
        <v>697</v>
      </c>
      <c r="P2183" s="4">
        <v>25975.0</v>
      </c>
      <c r="Q2183" s="3" t="s">
        <v>1454</v>
      </c>
      <c r="S2183" s="3" t="s">
        <v>34</v>
      </c>
    </row>
    <row r="2184">
      <c r="A2184" s="2">
        <v>42318.71487268519</v>
      </c>
      <c r="B2184" s="3">
        <v>75.0</v>
      </c>
      <c r="C2184" s="3" t="s">
        <v>2209</v>
      </c>
      <c r="D2184" s="3">
        <v>33.0</v>
      </c>
      <c r="E2184" s="3" t="s">
        <v>2290</v>
      </c>
      <c r="F2184" s="3">
        <v>3.0</v>
      </c>
      <c r="G2184" s="3">
        <v>7.0</v>
      </c>
      <c r="H2184" s="3" t="s">
        <v>2669</v>
      </c>
      <c r="I2184" s="3" t="s">
        <v>2670</v>
      </c>
      <c r="J2184" s="3" t="s">
        <v>2015</v>
      </c>
      <c r="K2184" s="3" t="s">
        <v>24</v>
      </c>
      <c r="L2184" s="3">
        <v>2.0</v>
      </c>
      <c r="M2184" s="3" t="s">
        <v>25</v>
      </c>
      <c r="N2184" s="3" t="s">
        <v>2734</v>
      </c>
      <c r="O2184" s="3" t="s">
        <v>243</v>
      </c>
      <c r="P2184" s="4">
        <v>20136.0</v>
      </c>
      <c r="Q2184" s="3" t="s">
        <v>1454</v>
      </c>
      <c r="S2184" s="3" t="s">
        <v>34</v>
      </c>
    </row>
    <row r="2185">
      <c r="A2185" s="2">
        <v>42318.71487268519</v>
      </c>
      <c r="B2185" s="3">
        <v>75.0</v>
      </c>
      <c r="C2185" s="3" t="s">
        <v>2209</v>
      </c>
      <c r="D2185" s="3">
        <v>33.0</v>
      </c>
      <c r="E2185" s="3" t="s">
        <v>2290</v>
      </c>
      <c r="F2185" s="3">
        <v>3.0</v>
      </c>
      <c r="G2185" s="3">
        <v>7.0</v>
      </c>
      <c r="H2185" s="3" t="s">
        <v>2669</v>
      </c>
      <c r="I2185" s="3" t="s">
        <v>2670</v>
      </c>
      <c r="J2185" s="3" t="s">
        <v>2015</v>
      </c>
      <c r="K2185" s="3" t="s">
        <v>24</v>
      </c>
      <c r="L2185" s="3">
        <v>3.0</v>
      </c>
      <c r="M2185" s="3" t="s">
        <v>30</v>
      </c>
      <c r="N2185" s="3" t="s">
        <v>2217</v>
      </c>
      <c r="O2185" s="3" t="s">
        <v>361</v>
      </c>
      <c r="P2185" s="4">
        <v>20671.0</v>
      </c>
      <c r="Q2185" s="3" t="s">
        <v>380</v>
      </c>
      <c r="S2185" s="3" t="s">
        <v>29</v>
      </c>
    </row>
    <row r="2186">
      <c r="A2186" s="2">
        <v>42318.71487268519</v>
      </c>
      <c r="B2186" s="3">
        <v>75.0</v>
      </c>
      <c r="C2186" s="3" t="s">
        <v>2209</v>
      </c>
      <c r="D2186" s="3">
        <v>33.0</v>
      </c>
      <c r="E2186" s="3" t="s">
        <v>2290</v>
      </c>
      <c r="F2186" s="3">
        <v>3.0</v>
      </c>
      <c r="G2186" s="3">
        <v>7.0</v>
      </c>
      <c r="H2186" s="3" t="s">
        <v>2669</v>
      </c>
      <c r="I2186" s="3" t="s">
        <v>2670</v>
      </c>
      <c r="J2186" s="3" t="s">
        <v>2015</v>
      </c>
      <c r="K2186" s="3" t="s">
        <v>24</v>
      </c>
      <c r="L2186" s="3">
        <v>4.0</v>
      </c>
      <c r="M2186" s="3" t="s">
        <v>25</v>
      </c>
      <c r="N2186" s="3" t="s">
        <v>2735</v>
      </c>
      <c r="O2186" s="3" t="s">
        <v>2736</v>
      </c>
      <c r="P2186" s="4">
        <v>27702.0</v>
      </c>
      <c r="Q2186" s="3" t="s">
        <v>418</v>
      </c>
      <c r="S2186" s="3" t="s">
        <v>29</v>
      </c>
    </row>
    <row r="2187">
      <c r="A2187" s="2">
        <v>42318.71487268519</v>
      </c>
      <c r="B2187" s="3">
        <v>75.0</v>
      </c>
      <c r="C2187" s="3" t="s">
        <v>2209</v>
      </c>
      <c r="D2187" s="3">
        <v>33.0</v>
      </c>
      <c r="E2187" s="3" t="s">
        <v>2290</v>
      </c>
      <c r="F2187" s="3">
        <v>3.0</v>
      </c>
      <c r="G2187" s="3">
        <v>7.0</v>
      </c>
      <c r="H2187" s="3" t="s">
        <v>2669</v>
      </c>
      <c r="I2187" s="3" t="s">
        <v>2670</v>
      </c>
      <c r="J2187" s="3" t="s">
        <v>2015</v>
      </c>
      <c r="K2187" s="3" t="s">
        <v>24</v>
      </c>
      <c r="L2187" s="3">
        <v>5.0</v>
      </c>
      <c r="M2187" s="3" t="s">
        <v>30</v>
      </c>
      <c r="N2187" s="3" t="s">
        <v>2737</v>
      </c>
      <c r="O2187" s="3" t="s">
        <v>283</v>
      </c>
      <c r="P2187" s="4">
        <v>25174.0</v>
      </c>
      <c r="Q2187" s="3" t="s">
        <v>40</v>
      </c>
      <c r="S2187" s="3" t="s">
        <v>34</v>
      </c>
    </row>
    <row r="2188">
      <c r="A2188" s="2">
        <v>42318.71487268519</v>
      </c>
      <c r="B2188" s="3">
        <v>75.0</v>
      </c>
      <c r="C2188" s="3" t="s">
        <v>2209</v>
      </c>
      <c r="D2188" s="3">
        <v>33.0</v>
      </c>
      <c r="E2188" s="3" t="s">
        <v>2290</v>
      </c>
      <c r="F2188" s="3">
        <v>3.0</v>
      </c>
      <c r="G2188" s="3">
        <v>7.0</v>
      </c>
      <c r="H2188" s="3" t="s">
        <v>2669</v>
      </c>
      <c r="I2188" s="3" t="s">
        <v>2670</v>
      </c>
      <c r="J2188" s="3" t="s">
        <v>2015</v>
      </c>
      <c r="K2188" s="3" t="s">
        <v>24</v>
      </c>
      <c r="L2188" s="3">
        <v>6.0</v>
      </c>
      <c r="M2188" s="3" t="s">
        <v>25</v>
      </c>
      <c r="N2188" s="3" t="s">
        <v>2738</v>
      </c>
      <c r="O2188" s="3" t="s">
        <v>204</v>
      </c>
      <c r="P2188" s="4">
        <v>24967.0</v>
      </c>
      <c r="Q2188" s="3" t="s">
        <v>33</v>
      </c>
      <c r="S2188" s="3" t="s">
        <v>34</v>
      </c>
    </row>
    <row r="2189">
      <c r="A2189" s="2">
        <v>42318.71487268519</v>
      </c>
      <c r="B2189" s="3">
        <v>75.0</v>
      </c>
      <c r="C2189" s="3" t="s">
        <v>2209</v>
      </c>
      <c r="D2189" s="3">
        <v>33.0</v>
      </c>
      <c r="E2189" s="3" t="s">
        <v>2290</v>
      </c>
      <c r="F2189" s="3">
        <v>3.0</v>
      </c>
      <c r="G2189" s="3">
        <v>7.0</v>
      </c>
      <c r="H2189" s="3" t="s">
        <v>2669</v>
      </c>
      <c r="I2189" s="3" t="s">
        <v>2670</v>
      </c>
      <c r="J2189" s="3" t="s">
        <v>2015</v>
      </c>
      <c r="K2189" s="3" t="s">
        <v>24</v>
      </c>
      <c r="L2189" s="3">
        <v>7.0</v>
      </c>
      <c r="M2189" s="3" t="s">
        <v>30</v>
      </c>
      <c r="N2189" s="3" t="s">
        <v>2739</v>
      </c>
      <c r="O2189" s="3" t="s">
        <v>171</v>
      </c>
      <c r="P2189" s="4">
        <v>18241.0</v>
      </c>
      <c r="Q2189" s="3" t="s">
        <v>86</v>
      </c>
      <c r="S2189" s="3" t="s">
        <v>29</v>
      </c>
    </row>
    <row r="2190">
      <c r="A2190" s="2">
        <v>42318.71487268519</v>
      </c>
      <c r="B2190" s="3">
        <v>75.0</v>
      </c>
      <c r="C2190" s="3" t="s">
        <v>2209</v>
      </c>
      <c r="D2190" s="3">
        <v>33.0</v>
      </c>
      <c r="E2190" s="3" t="s">
        <v>2290</v>
      </c>
      <c r="F2190" s="3">
        <v>3.0</v>
      </c>
      <c r="G2190" s="3">
        <v>7.0</v>
      </c>
      <c r="H2190" s="3" t="s">
        <v>2669</v>
      </c>
      <c r="I2190" s="3" t="s">
        <v>2670</v>
      </c>
      <c r="J2190" s="3" t="s">
        <v>2015</v>
      </c>
      <c r="K2190" s="3" t="s">
        <v>24</v>
      </c>
      <c r="L2190" s="3">
        <v>8.0</v>
      </c>
      <c r="M2190" s="3" t="s">
        <v>25</v>
      </c>
      <c r="N2190" s="3" t="s">
        <v>2740</v>
      </c>
      <c r="O2190" s="3" t="s">
        <v>2741</v>
      </c>
      <c r="P2190" s="4">
        <v>21800.0</v>
      </c>
      <c r="Q2190" s="3" t="s">
        <v>113</v>
      </c>
      <c r="S2190" s="3" t="s">
        <v>34</v>
      </c>
    </row>
    <row r="2191">
      <c r="A2191" s="2">
        <v>42318.71487268519</v>
      </c>
      <c r="B2191" s="3">
        <v>75.0</v>
      </c>
      <c r="C2191" s="3" t="s">
        <v>2209</v>
      </c>
      <c r="D2191" s="3">
        <v>33.0</v>
      </c>
      <c r="E2191" s="3" t="s">
        <v>2290</v>
      </c>
      <c r="F2191" s="3">
        <v>3.0</v>
      </c>
      <c r="G2191" s="3">
        <v>7.0</v>
      </c>
      <c r="H2191" s="3" t="s">
        <v>2669</v>
      </c>
      <c r="I2191" s="3" t="s">
        <v>2670</v>
      </c>
      <c r="J2191" s="3" t="s">
        <v>2015</v>
      </c>
      <c r="K2191" s="3" t="s">
        <v>24</v>
      </c>
      <c r="L2191" s="3">
        <v>9.0</v>
      </c>
      <c r="M2191" s="3" t="s">
        <v>30</v>
      </c>
      <c r="N2191" s="3" t="s">
        <v>2742</v>
      </c>
      <c r="O2191" s="3" t="s">
        <v>2743</v>
      </c>
      <c r="P2191" s="4">
        <v>23000.0</v>
      </c>
      <c r="Q2191" s="3" t="s">
        <v>380</v>
      </c>
      <c r="S2191" s="3" t="s">
        <v>34</v>
      </c>
    </row>
    <row r="2192">
      <c r="A2192" s="2">
        <v>42318.71487268519</v>
      </c>
      <c r="B2192" s="3">
        <v>75.0</v>
      </c>
      <c r="C2192" s="3" t="s">
        <v>2209</v>
      </c>
      <c r="D2192" s="3">
        <v>33.0</v>
      </c>
      <c r="E2192" s="3" t="s">
        <v>2290</v>
      </c>
      <c r="F2192" s="3">
        <v>3.0</v>
      </c>
      <c r="G2192" s="3">
        <v>7.0</v>
      </c>
      <c r="H2192" s="3" t="s">
        <v>2669</v>
      </c>
      <c r="I2192" s="3" t="s">
        <v>2670</v>
      </c>
      <c r="J2192" s="3" t="s">
        <v>2015</v>
      </c>
      <c r="K2192" s="3" t="s">
        <v>24</v>
      </c>
      <c r="L2192" s="3">
        <v>10.0</v>
      </c>
      <c r="M2192" s="3" t="s">
        <v>25</v>
      </c>
      <c r="N2192" s="3" t="s">
        <v>2744</v>
      </c>
      <c r="O2192" s="3" t="s">
        <v>477</v>
      </c>
      <c r="P2192" s="4">
        <v>25291.0</v>
      </c>
      <c r="Q2192" s="3" t="s">
        <v>216</v>
      </c>
      <c r="S2192" s="3" t="s">
        <v>29</v>
      </c>
    </row>
    <row r="2193">
      <c r="A2193" s="2">
        <v>42318.71487268519</v>
      </c>
      <c r="B2193" s="3">
        <v>75.0</v>
      </c>
      <c r="C2193" s="3" t="s">
        <v>2209</v>
      </c>
      <c r="D2193" s="3">
        <v>33.0</v>
      </c>
      <c r="E2193" s="3" t="s">
        <v>2290</v>
      </c>
      <c r="F2193" s="3">
        <v>3.0</v>
      </c>
      <c r="G2193" s="3">
        <v>7.0</v>
      </c>
      <c r="H2193" s="3" t="s">
        <v>2669</v>
      </c>
      <c r="I2193" s="3" t="s">
        <v>2670</v>
      </c>
      <c r="J2193" s="3" t="s">
        <v>2015</v>
      </c>
      <c r="K2193" s="3" t="s">
        <v>24</v>
      </c>
      <c r="L2193" s="3">
        <v>11.0</v>
      </c>
      <c r="M2193" s="3" t="s">
        <v>30</v>
      </c>
      <c r="N2193" s="3" t="s">
        <v>2745</v>
      </c>
      <c r="O2193" s="3" t="s">
        <v>1890</v>
      </c>
      <c r="P2193" s="4">
        <v>26364.0</v>
      </c>
      <c r="Q2193" s="3" t="s">
        <v>189</v>
      </c>
      <c r="S2193" s="3" t="s">
        <v>29</v>
      </c>
    </row>
    <row r="2194">
      <c r="A2194" s="2">
        <v>42318.71487268519</v>
      </c>
      <c r="B2194" s="3">
        <v>75.0</v>
      </c>
      <c r="C2194" s="3" t="s">
        <v>2209</v>
      </c>
      <c r="D2194" s="3">
        <v>33.0</v>
      </c>
      <c r="E2194" s="3" t="s">
        <v>2290</v>
      </c>
      <c r="F2194" s="3">
        <v>3.0</v>
      </c>
      <c r="G2194" s="3">
        <v>7.0</v>
      </c>
      <c r="H2194" s="3" t="s">
        <v>2669</v>
      </c>
      <c r="I2194" s="3" t="s">
        <v>2670</v>
      </c>
      <c r="J2194" s="3" t="s">
        <v>2015</v>
      </c>
      <c r="K2194" s="3" t="s">
        <v>24</v>
      </c>
      <c r="L2194" s="3">
        <v>12.0</v>
      </c>
      <c r="M2194" s="3" t="s">
        <v>25</v>
      </c>
      <c r="N2194" s="3" t="s">
        <v>2746</v>
      </c>
      <c r="O2194" s="3" t="s">
        <v>1447</v>
      </c>
      <c r="P2194" s="4">
        <v>31032.0</v>
      </c>
      <c r="Q2194" s="3" t="s">
        <v>418</v>
      </c>
      <c r="S2194" s="3" t="s">
        <v>34</v>
      </c>
    </row>
    <row r="2195">
      <c r="A2195" s="2">
        <v>42318.71487268519</v>
      </c>
      <c r="B2195" s="3">
        <v>75.0</v>
      </c>
      <c r="C2195" s="3" t="s">
        <v>2209</v>
      </c>
      <c r="D2195" s="3">
        <v>33.0</v>
      </c>
      <c r="E2195" s="3" t="s">
        <v>2290</v>
      </c>
      <c r="F2195" s="3">
        <v>3.0</v>
      </c>
      <c r="G2195" s="3">
        <v>7.0</v>
      </c>
      <c r="H2195" s="3" t="s">
        <v>2669</v>
      </c>
      <c r="I2195" s="3" t="s">
        <v>2670</v>
      </c>
      <c r="J2195" s="3" t="s">
        <v>2015</v>
      </c>
      <c r="K2195" s="3" t="s">
        <v>24</v>
      </c>
      <c r="L2195" s="3">
        <v>13.0</v>
      </c>
      <c r="M2195" s="3" t="s">
        <v>30</v>
      </c>
      <c r="N2195" s="3" t="s">
        <v>2747</v>
      </c>
      <c r="O2195" s="3" t="s">
        <v>139</v>
      </c>
      <c r="P2195" s="4">
        <v>21806.0</v>
      </c>
      <c r="Q2195" s="3" t="s">
        <v>40</v>
      </c>
      <c r="S2195" s="3" t="s">
        <v>29</v>
      </c>
    </row>
    <row r="2196">
      <c r="A2196" s="2">
        <v>42318.71487268519</v>
      </c>
      <c r="B2196" s="3">
        <v>75.0</v>
      </c>
      <c r="C2196" s="3" t="s">
        <v>2209</v>
      </c>
      <c r="D2196" s="3">
        <v>33.0</v>
      </c>
      <c r="E2196" s="3" t="s">
        <v>2290</v>
      </c>
      <c r="F2196" s="3">
        <v>3.0</v>
      </c>
      <c r="G2196" s="3">
        <v>7.0</v>
      </c>
      <c r="H2196" s="3" t="s">
        <v>2669</v>
      </c>
      <c r="I2196" s="3" t="s">
        <v>2670</v>
      </c>
      <c r="J2196" s="3" t="s">
        <v>2015</v>
      </c>
      <c r="K2196" s="3" t="s">
        <v>24</v>
      </c>
      <c r="L2196" s="3">
        <v>14.0</v>
      </c>
      <c r="M2196" s="3" t="s">
        <v>25</v>
      </c>
      <c r="N2196" s="3" t="s">
        <v>2748</v>
      </c>
      <c r="O2196" s="3" t="s">
        <v>168</v>
      </c>
      <c r="P2196" s="4">
        <v>18172.0</v>
      </c>
      <c r="Q2196" s="3" t="s">
        <v>72</v>
      </c>
      <c r="S2196" s="3" t="s">
        <v>34</v>
      </c>
    </row>
    <row r="2197">
      <c r="A2197" s="2">
        <v>42318.71487268519</v>
      </c>
      <c r="B2197" s="3">
        <v>75.0</v>
      </c>
      <c r="C2197" s="3" t="s">
        <v>2209</v>
      </c>
      <c r="D2197" s="3">
        <v>33.0</v>
      </c>
      <c r="E2197" s="3" t="s">
        <v>2290</v>
      </c>
      <c r="F2197" s="3">
        <v>3.0</v>
      </c>
      <c r="G2197" s="3">
        <v>7.0</v>
      </c>
      <c r="H2197" s="3" t="s">
        <v>2669</v>
      </c>
      <c r="I2197" s="3" t="s">
        <v>2670</v>
      </c>
      <c r="J2197" s="3" t="s">
        <v>2015</v>
      </c>
      <c r="K2197" s="3" t="s">
        <v>24</v>
      </c>
      <c r="L2197" s="3">
        <v>15.0</v>
      </c>
      <c r="M2197" s="3" t="s">
        <v>30</v>
      </c>
      <c r="N2197" s="3" t="s">
        <v>2749</v>
      </c>
      <c r="O2197" s="3" t="s">
        <v>1116</v>
      </c>
      <c r="P2197" s="4">
        <v>26527.0</v>
      </c>
      <c r="Q2197" s="3" t="s">
        <v>216</v>
      </c>
      <c r="S2197" s="3" t="s">
        <v>34</v>
      </c>
    </row>
    <row r="2198">
      <c r="A2198" s="2">
        <v>42318.71487268519</v>
      </c>
      <c r="B2198" s="3">
        <v>75.0</v>
      </c>
      <c r="C2198" s="3" t="s">
        <v>2209</v>
      </c>
      <c r="D2198" s="3">
        <v>33.0</v>
      </c>
      <c r="E2198" s="3" t="s">
        <v>2290</v>
      </c>
      <c r="F2198" s="3">
        <v>3.0</v>
      </c>
      <c r="G2198" s="3">
        <v>7.0</v>
      </c>
      <c r="H2198" s="3" t="s">
        <v>2669</v>
      </c>
      <c r="I2198" s="3" t="s">
        <v>2670</v>
      </c>
      <c r="J2198" s="3" t="s">
        <v>2015</v>
      </c>
      <c r="K2198" s="3" t="s">
        <v>24</v>
      </c>
      <c r="L2198" s="3">
        <v>16.0</v>
      </c>
      <c r="M2198" s="3" t="s">
        <v>25</v>
      </c>
      <c r="N2198" s="3" t="s">
        <v>2750</v>
      </c>
      <c r="O2198" s="3" t="s">
        <v>2751</v>
      </c>
      <c r="P2198" s="4">
        <v>24293.0</v>
      </c>
      <c r="Q2198" s="3" t="s">
        <v>60</v>
      </c>
      <c r="S2198" s="3" t="s">
        <v>34</v>
      </c>
    </row>
    <row r="2199">
      <c r="A2199" s="2">
        <v>42318.71487268519</v>
      </c>
      <c r="B2199" s="3">
        <v>75.0</v>
      </c>
      <c r="C2199" s="3" t="s">
        <v>2209</v>
      </c>
      <c r="D2199" s="3">
        <v>33.0</v>
      </c>
      <c r="E2199" s="3" t="s">
        <v>2290</v>
      </c>
      <c r="F2199" s="3">
        <v>3.0</v>
      </c>
      <c r="G2199" s="3">
        <v>7.0</v>
      </c>
      <c r="H2199" s="3" t="s">
        <v>2669</v>
      </c>
      <c r="I2199" s="3" t="s">
        <v>2670</v>
      </c>
      <c r="J2199" s="3" t="s">
        <v>2015</v>
      </c>
      <c r="K2199" s="3" t="s">
        <v>24</v>
      </c>
      <c r="L2199" s="3">
        <v>17.0</v>
      </c>
      <c r="M2199" s="3" t="s">
        <v>30</v>
      </c>
      <c r="N2199" s="3" t="s">
        <v>2752</v>
      </c>
      <c r="O2199" s="3" t="s">
        <v>329</v>
      </c>
      <c r="P2199" s="4">
        <v>20282.0</v>
      </c>
      <c r="Q2199" s="3" t="s">
        <v>33</v>
      </c>
      <c r="S2199" s="3" t="s">
        <v>34</v>
      </c>
    </row>
    <row r="2200">
      <c r="A2200" s="2">
        <v>42318.71487268519</v>
      </c>
      <c r="B2200" s="3">
        <v>75.0</v>
      </c>
      <c r="C2200" s="3" t="s">
        <v>2209</v>
      </c>
      <c r="D2200" s="3">
        <v>33.0</v>
      </c>
      <c r="E2200" s="3" t="s">
        <v>2290</v>
      </c>
      <c r="F2200" s="3">
        <v>3.0</v>
      </c>
      <c r="G2200" s="3">
        <v>7.0</v>
      </c>
      <c r="H2200" s="3" t="s">
        <v>2669</v>
      </c>
      <c r="I2200" s="3" t="s">
        <v>2670</v>
      </c>
      <c r="J2200" s="3" t="s">
        <v>2015</v>
      </c>
      <c r="K2200" s="3" t="s">
        <v>24</v>
      </c>
      <c r="L2200" s="3">
        <v>18.0</v>
      </c>
      <c r="M2200" s="3" t="s">
        <v>25</v>
      </c>
      <c r="N2200" s="3" t="s">
        <v>2753</v>
      </c>
      <c r="O2200" s="3" t="s">
        <v>477</v>
      </c>
      <c r="P2200" s="4">
        <v>20801.0</v>
      </c>
      <c r="Q2200" s="3" t="s">
        <v>205</v>
      </c>
      <c r="S2200" s="3" t="s">
        <v>34</v>
      </c>
    </row>
    <row r="2201">
      <c r="A2201" s="2">
        <v>42318.71487268519</v>
      </c>
      <c r="B2201" s="3">
        <v>75.0</v>
      </c>
      <c r="C2201" s="3" t="s">
        <v>2209</v>
      </c>
      <c r="D2201" s="3">
        <v>33.0</v>
      </c>
      <c r="E2201" s="3" t="s">
        <v>2290</v>
      </c>
      <c r="F2201" s="3">
        <v>3.0</v>
      </c>
      <c r="G2201" s="3">
        <v>7.0</v>
      </c>
      <c r="H2201" s="3" t="s">
        <v>2669</v>
      </c>
      <c r="I2201" s="3" t="s">
        <v>2670</v>
      </c>
      <c r="J2201" s="3" t="s">
        <v>2015</v>
      </c>
      <c r="K2201" s="3" t="s">
        <v>24</v>
      </c>
      <c r="L2201" s="3">
        <v>19.0</v>
      </c>
      <c r="M2201" s="3" t="s">
        <v>30</v>
      </c>
      <c r="N2201" s="3" t="s">
        <v>2754</v>
      </c>
      <c r="O2201" s="3" t="s">
        <v>2299</v>
      </c>
      <c r="P2201" s="4">
        <v>30521.0</v>
      </c>
      <c r="Q2201" s="3" t="s">
        <v>418</v>
      </c>
      <c r="S2201" s="3" t="s">
        <v>34</v>
      </c>
    </row>
    <row r="2202">
      <c r="A2202" s="2">
        <v>42318.71487268519</v>
      </c>
      <c r="B2202" s="3">
        <v>75.0</v>
      </c>
      <c r="C2202" s="3" t="s">
        <v>2209</v>
      </c>
      <c r="D2202" s="3">
        <v>33.0</v>
      </c>
      <c r="E2202" s="3" t="s">
        <v>2290</v>
      </c>
      <c r="F2202" s="3">
        <v>3.0</v>
      </c>
      <c r="G2202" s="3">
        <v>7.0</v>
      </c>
      <c r="H2202" s="3" t="s">
        <v>2669</v>
      </c>
      <c r="I2202" s="3" t="s">
        <v>2670</v>
      </c>
      <c r="J2202" s="3" t="s">
        <v>2015</v>
      </c>
      <c r="K2202" s="3" t="s">
        <v>24</v>
      </c>
      <c r="L2202" s="3">
        <v>20.0</v>
      </c>
      <c r="M2202" s="3" t="s">
        <v>25</v>
      </c>
      <c r="N2202" s="3" t="s">
        <v>2755</v>
      </c>
      <c r="O2202" s="3" t="s">
        <v>141</v>
      </c>
      <c r="P2202" s="4">
        <v>24955.0</v>
      </c>
      <c r="Q2202" s="3" t="s">
        <v>740</v>
      </c>
      <c r="S2202" s="3" t="s">
        <v>34</v>
      </c>
    </row>
    <row r="2203">
      <c r="A2203" s="2">
        <v>42318.71487268519</v>
      </c>
      <c r="B2203" s="3">
        <v>75.0</v>
      </c>
      <c r="C2203" s="3" t="s">
        <v>2209</v>
      </c>
      <c r="D2203" s="3">
        <v>33.0</v>
      </c>
      <c r="E2203" s="3" t="s">
        <v>2290</v>
      </c>
      <c r="F2203" s="3">
        <v>3.0</v>
      </c>
      <c r="G2203" s="3">
        <v>7.0</v>
      </c>
      <c r="H2203" s="3" t="s">
        <v>2669</v>
      </c>
      <c r="I2203" s="3" t="s">
        <v>2670</v>
      </c>
      <c r="J2203" s="3" t="s">
        <v>2015</v>
      </c>
      <c r="K2203" s="3" t="s">
        <v>24</v>
      </c>
      <c r="L2203" s="3">
        <v>21.0</v>
      </c>
      <c r="M2203" s="3" t="s">
        <v>30</v>
      </c>
      <c r="N2203" s="3" t="s">
        <v>2756</v>
      </c>
      <c r="O2203" s="3" t="s">
        <v>2757</v>
      </c>
      <c r="P2203" s="4">
        <v>27693.0</v>
      </c>
      <c r="Q2203" s="3" t="s">
        <v>169</v>
      </c>
      <c r="S2203" s="3" t="s">
        <v>34</v>
      </c>
    </row>
    <row r="2204">
      <c r="A2204" s="2">
        <v>42318.71488425926</v>
      </c>
      <c r="B2204" s="3">
        <v>75.0</v>
      </c>
      <c r="C2204" s="3" t="s">
        <v>2209</v>
      </c>
      <c r="D2204" s="3">
        <v>33.0</v>
      </c>
      <c r="E2204" s="3" t="s">
        <v>2290</v>
      </c>
      <c r="F2204" s="3">
        <v>3.0</v>
      </c>
      <c r="G2204" s="3">
        <v>7.0</v>
      </c>
      <c r="H2204" s="3" t="s">
        <v>2669</v>
      </c>
      <c r="I2204" s="3" t="s">
        <v>2670</v>
      </c>
      <c r="J2204" s="3" t="s">
        <v>2015</v>
      </c>
      <c r="K2204" s="3" t="s">
        <v>24</v>
      </c>
      <c r="L2204" s="3">
        <v>22.0</v>
      </c>
      <c r="M2204" s="3" t="s">
        <v>25</v>
      </c>
      <c r="N2204" s="3" t="s">
        <v>845</v>
      </c>
      <c r="O2204" s="3" t="s">
        <v>243</v>
      </c>
      <c r="P2204" s="4">
        <v>30636.0</v>
      </c>
      <c r="Q2204" s="3" t="s">
        <v>418</v>
      </c>
      <c r="S2204" s="3" t="s">
        <v>34</v>
      </c>
    </row>
    <row r="2205">
      <c r="A2205" s="2">
        <v>42318.71488425926</v>
      </c>
      <c r="B2205" s="3">
        <v>75.0</v>
      </c>
      <c r="C2205" s="3" t="s">
        <v>2209</v>
      </c>
      <c r="D2205" s="3">
        <v>33.0</v>
      </c>
      <c r="E2205" s="3" t="s">
        <v>2290</v>
      </c>
      <c r="F2205" s="3">
        <v>3.0</v>
      </c>
      <c r="G2205" s="3">
        <v>7.0</v>
      </c>
      <c r="H2205" s="3" t="s">
        <v>2669</v>
      </c>
      <c r="I2205" s="3" t="s">
        <v>2670</v>
      </c>
      <c r="J2205" s="3" t="s">
        <v>2015</v>
      </c>
      <c r="K2205" s="3" t="s">
        <v>24</v>
      </c>
      <c r="L2205" s="3">
        <v>23.0</v>
      </c>
      <c r="M2205" s="3" t="s">
        <v>30</v>
      </c>
      <c r="N2205" s="3" t="s">
        <v>2758</v>
      </c>
      <c r="O2205" s="3" t="s">
        <v>857</v>
      </c>
      <c r="P2205" s="4">
        <v>22156.0</v>
      </c>
      <c r="Q2205" s="3" t="s">
        <v>40</v>
      </c>
      <c r="S2205" s="3" t="s">
        <v>34</v>
      </c>
    </row>
    <row r="2206">
      <c r="A2206" s="2">
        <v>42318.71488425926</v>
      </c>
      <c r="B2206" s="3">
        <v>75.0</v>
      </c>
      <c r="C2206" s="3" t="s">
        <v>2209</v>
      </c>
      <c r="D2206" s="3">
        <v>33.0</v>
      </c>
      <c r="E2206" s="3" t="s">
        <v>2290</v>
      </c>
      <c r="F2206" s="3">
        <v>3.0</v>
      </c>
      <c r="G2206" s="3">
        <v>7.0</v>
      </c>
      <c r="H2206" s="3" t="s">
        <v>2669</v>
      </c>
      <c r="I2206" s="3" t="s">
        <v>2670</v>
      </c>
      <c r="J2206" s="3" t="s">
        <v>2015</v>
      </c>
      <c r="K2206" s="3" t="s">
        <v>24</v>
      </c>
      <c r="L2206" s="3">
        <v>24.0</v>
      </c>
      <c r="M2206" s="3" t="s">
        <v>25</v>
      </c>
      <c r="N2206" s="3" t="s">
        <v>2759</v>
      </c>
      <c r="O2206" s="3" t="s">
        <v>2760</v>
      </c>
      <c r="P2206" s="4">
        <v>19100.0</v>
      </c>
      <c r="Q2206" s="3" t="s">
        <v>113</v>
      </c>
      <c r="S2206" s="3" t="s">
        <v>34</v>
      </c>
    </row>
    <row r="2207">
      <c r="A2207" s="2">
        <v>42318.71488425926</v>
      </c>
      <c r="B2207" s="3">
        <v>75.0</v>
      </c>
      <c r="C2207" s="3" t="s">
        <v>2209</v>
      </c>
      <c r="D2207" s="3">
        <v>33.0</v>
      </c>
      <c r="E2207" s="3" t="s">
        <v>2290</v>
      </c>
      <c r="F2207" s="3">
        <v>3.0</v>
      </c>
      <c r="G2207" s="3">
        <v>7.0</v>
      </c>
      <c r="H2207" s="3" t="s">
        <v>2669</v>
      </c>
      <c r="I2207" s="3" t="s">
        <v>2670</v>
      </c>
      <c r="J2207" s="3" t="s">
        <v>2015</v>
      </c>
      <c r="K2207" s="3" t="s">
        <v>24</v>
      </c>
      <c r="L2207" s="3">
        <v>25.0</v>
      </c>
      <c r="M2207" s="3" t="s">
        <v>30</v>
      </c>
      <c r="N2207" s="3" t="s">
        <v>2761</v>
      </c>
      <c r="O2207" s="3" t="s">
        <v>121</v>
      </c>
      <c r="P2207" s="4">
        <v>19676.0</v>
      </c>
      <c r="Q2207" s="3" t="s">
        <v>113</v>
      </c>
      <c r="S2207" s="3" t="s">
        <v>34</v>
      </c>
    </row>
    <row r="2208">
      <c r="A2208" s="2">
        <v>42318.71488425926</v>
      </c>
      <c r="B2208" s="3">
        <v>75.0</v>
      </c>
      <c r="C2208" s="3" t="s">
        <v>2209</v>
      </c>
      <c r="D2208" s="3">
        <v>33.0</v>
      </c>
      <c r="E2208" s="3" t="s">
        <v>2290</v>
      </c>
      <c r="F2208" s="3">
        <v>3.0</v>
      </c>
      <c r="G2208" s="3">
        <v>7.0</v>
      </c>
      <c r="H2208" s="3" t="s">
        <v>2669</v>
      </c>
      <c r="I2208" s="3" t="s">
        <v>2670</v>
      </c>
      <c r="J2208" s="3" t="s">
        <v>2015</v>
      </c>
      <c r="K2208" s="3" t="s">
        <v>24</v>
      </c>
      <c r="L2208" s="3">
        <v>26.0</v>
      </c>
      <c r="M2208" s="3" t="s">
        <v>25</v>
      </c>
      <c r="N2208" s="3" t="s">
        <v>2762</v>
      </c>
      <c r="O2208" s="3" t="s">
        <v>168</v>
      </c>
      <c r="P2208" s="4">
        <v>20846.0</v>
      </c>
      <c r="Q2208" s="3" t="s">
        <v>216</v>
      </c>
      <c r="S2208" s="3" t="s">
        <v>34</v>
      </c>
    </row>
    <row r="2209">
      <c r="A2209" s="2">
        <v>42318.71488425926</v>
      </c>
      <c r="B2209" s="3">
        <v>75.0</v>
      </c>
      <c r="C2209" s="3" t="s">
        <v>2209</v>
      </c>
      <c r="D2209" s="3">
        <v>33.0</v>
      </c>
      <c r="E2209" s="3" t="s">
        <v>2290</v>
      </c>
      <c r="F2209" s="3">
        <v>3.0</v>
      </c>
      <c r="G2209" s="3">
        <v>7.0</v>
      </c>
      <c r="H2209" s="3" t="s">
        <v>2669</v>
      </c>
      <c r="I2209" s="3" t="s">
        <v>2670</v>
      </c>
      <c r="J2209" s="3" t="s">
        <v>2015</v>
      </c>
      <c r="K2209" s="3" t="s">
        <v>24</v>
      </c>
      <c r="L2209" s="3">
        <v>27.0</v>
      </c>
      <c r="M2209" s="3" t="s">
        <v>30</v>
      </c>
      <c r="N2209" s="3" t="s">
        <v>2763</v>
      </c>
      <c r="O2209" s="3" t="s">
        <v>235</v>
      </c>
      <c r="P2209" s="4">
        <v>25444.0</v>
      </c>
      <c r="Q2209" s="3" t="s">
        <v>110</v>
      </c>
      <c r="S2209" s="3" t="s">
        <v>34</v>
      </c>
    </row>
    <row r="2210">
      <c r="A2210" s="2">
        <v>42318.71488425926</v>
      </c>
      <c r="B2210" s="3">
        <v>75.0</v>
      </c>
      <c r="C2210" s="3" t="s">
        <v>2209</v>
      </c>
      <c r="D2210" s="3">
        <v>33.0</v>
      </c>
      <c r="E2210" s="3" t="s">
        <v>2290</v>
      </c>
      <c r="F2210" s="3">
        <v>3.0</v>
      </c>
      <c r="G2210" s="3">
        <v>7.0</v>
      </c>
      <c r="H2210" s="3" t="s">
        <v>2669</v>
      </c>
      <c r="I2210" s="3" t="s">
        <v>2670</v>
      </c>
      <c r="J2210" s="3" t="s">
        <v>2015</v>
      </c>
      <c r="K2210" s="3" t="s">
        <v>24</v>
      </c>
      <c r="L2210" s="3">
        <v>28.0</v>
      </c>
      <c r="M2210" s="3" t="s">
        <v>25</v>
      </c>
      <c r="N2210" s="3" t="s">
        <v>2764</v>
      </c>
      <c r="O2210" s="3" t="s">
        <v>2765</v>
      </c>
      <c r="P2210" s="4">
        <v>28683.0</v>
      </c>
      <c r="Q2210" s="3" t="s">
        <v>418</v>
      </c>
      <c r="S2210" s="3" t="s">
        <v>34</v>
      </c>
    </row>
    <row r="2211">
      <c r="A2211" s="2">
        <v>42318.71488425926</v>
      </c>
      <c r="B2211" s="3">
        <v>75.0</v>
      </c>
      <c r="C2211" s="3" t="s">
        <v>2209</v>
      </c>
      <c r="D2211" s="3">
        <v>33.0</v>
      </c>
      <c r="E2211" s="3" t="s">
        <v>2290</v>
      </c>
      <c r="F2211" s="3">
        <v>3.0</v>
      </c>
      <c r="G2211" s="3">
        <v>7.0</v>
      </c>
      <c r="H2211" s="3" t="s">
        <v>2669</v>
      </c>
      <c r="I2211" s="3" t="s">
        <v>2670</v>
      </c>
      <c r="J2211" s="3" t="s">
        <v>2015</v>
      </c>
      <c r="K2211" s="3" t="s">
        <v>24</v>
      </c>
      <c r="L2211" s="3">
        <v>29.0</v>
      </c>
      <c r="M2211" s="3" t="s">
        <v>30</v>
      </c>
      <c r="N2211" s="3" t="s">
        <v>2766</v>
      </c>
      <c r="O2211" s="3" t="s">
        <v>323</v>
      </c>
      <c r="P2211" s="4">
        <v>22331.0</v>
      </c>
      <c r="Q2211" s="3" t="s">
        <v>132</v>
      </c>
      <c r="S2211" s="3" t="s">
        <v>34</v>
      </c>
    </row>
    <row r="2212">
      <c r="A2212" s="2">
        <v>42318.71488425926</v>
      </c>
      <c r="B2212" s="3">
        <v>75.0</v>
      </c>
      <c r="C2212" s="3" t="s">
        <v>2209</v>
      </c>
      <c r="D2212" s="3">
        <v>33.0</v>
      </c>
      <c r="E2212" s="3" t="s">
        <v>2290</v>
      </c>
      <c r="F2212" s="3">
        <v>3.0</v>
      </c>
      <c r="G2212" s="3">
        <v>7.0</v>
      </c>
      <c r="H2212" s="3" t="s">
        <v>2669</v>
      </c>
      <c r="I2212" s="3" t="s">
        <v>2670</v>
      </c>
      <c r="J2212" s="3" t="s">
        <v>2015</v>
      </c>
      <c r="K2212" s="3" t="s">
        <v>24</v>
      </c>
      <c r="L2212" s="3">
        <v>30.0</v>
      </c>
      <c r="M2212" s="3" t="s">
        <v>25</v>
      </c>
      <c r="N2212" s="3" t="s">
        <v>124</v>
      </c>
      <c r="O2212" s="3" t="s">
        <v>36</v>
      </c>
      <c r="P2212" s="4">
        <v>24233.0</v>
      </c>
      <c r="Q2212" s="3" t="s">
        <v>216</v>
      </c>
      <c r="S2212" s="3" t="s">
        <v>34</v>
      </c>
    </row>
    <row r="2213">
      <c r="A2213" s="2">
        <v>42318.71488425926</v>
      </c>
      <c r="B2213" s="3">
        <v>75.0</v>
      </c>
      <c r="C2213" s="3" t="s">
        <v>2209</v>
      </c>
      <c r="D2213" s="3">
        <v>33.0</v>
      </c>
      <c r="E2213" s="3" t="s">
        <v>2290</v>
      </c>
      <c r="F2213" s="3">
        <v>3.0</v>
      </c>
      <c r="G2213" s="3">
        <v>7.0</v>
      </c>
      <c r="H2213" s="3" t="s">
        <v>2669</v>
      </c>
      <c r="I2213" s="3" t="s">
        <v>2670</v>
      </c>
      <c r="J2213" s="3" t="s">
        <v>2015</v>
      </c>
      <c r="K2213" s="3" t="s">
        <v>24</v>
      </c>
      <c r="L2213" s="3">
        <v>31.0</v>
      </c>
      <c r="M2213" s="3" t="s">
        <v>30</v>
      </c>
      <c r="N2213" s="3" t="s">
        <v>2767</v>
      </c>
      <c r="O2213" s="3" t="s">
        <v>375</v>
      </c>
      <c r="P2213" s="4">
        <v>24182.0</v>
      </c>
      <c r="Q2213" s="3" t="s">
        <v>110</v>
      </c>
      <c r="S2213" s="3" t="s">
        <v>34</v>
      </c>
    </row>
    <row r="2214">
      <c r="A2214" s="2">
        <v>42318.71488425926</v>
      </c>
      <c r="B2214" s="3">
        <v>75.0</v>
      </c>
      <c r="C2214" s="3" t="s">
        <v>2209</v>
      </c>
      <c r="D2214" s="3">
        <v>33.0</v>
      </c>
      <c r="E2214" s="3" t="s">
        <v>2290</v>
      </c>
      <c r="F2214" s="3">
        <v>3.0</v>
      </c>
      <c r="G2214" s="3">
        <v>7.0</v>
      </c>
      <c r="H2214" s="3" t="s">
        <v>2669</v>
      </c>
      <c r="I2214" s="3" t="s">
        <v>2670</v>
      </c>
      <c r="J2214" s="3" t="s">
        <v>2015</v>
      </c>
      <c r="K2214" s="3" t="s">
        <v>24</v>
      </c>
      <c r="L2214" s="3">
        <v>32.0</v>
      </c>
      <c r="M2214" s="3" t="s">
        <v>25</v>
      </c>
      <c r="N2214" s="3" t="s">
        <v>2768</v>
      </c>
      <c r="O2214" s="3" t="s">
        <v>297</v>
      </c>
      <c r="P2214" s="4">
        <v>22837.0</v>
      </c>
      <c r="Q2214" s="3" t="s">
        <v>43</v>
      </c>
      <c r="S2214" s="3" t="s">
        <v>34</v>
      </c>
    </row>
    <row r="2215">
      <c r="A2215" s="2">
        <v>42318.71488425926</v>
      </c>
      <c r="B2215" s="3">
        <v>75.0</v>
      </c>
      <c r="C2215" s="3" t="s">
        <v>2209</v>
      </c>
      <c r="D2215" s="3">
        <v>33.0</v>
      </c>
      <c r="E2215" s="3" t="s">
        <v>2290</v>
      </c>
      <c r="F2215" s="3">
        <v>3.0</v>
      </c>
      <c r="G2215" s="3">
        <v>7.0</v>
      </c>
      <c r="H2215" s="3" t="s">
        <v>2669</v>
      </c>
      <c r="I2215" s="3" t="s">
        <v>2670</v>
      </c>
      <c r="J2215" s="3" t="s">
        <v>2015</v>
      </c>
      <c r="K2215" s="3" t="s">
        <v>24</v>
      </c>
      <c r="L2215" s="3">
        <v>33.0</v>
      </c>
      <c r="M2215" s="3" t="s">
        <v>30</v>
      </c>
      <c r="N2215" s="3" t="s">
        <v>2769</v>
      </c>
      <c r="O2215" s="3" t="s">
        <v>705</v>
      </c>
      <c r="P2215" s="4">
        <v>20020.0</v>
      </c>
      <c r="Q2215" s="3" t="s">
        <v>46</v>
      </c>
      <c r="S2215" s="3" t="s">
        <v>34</v>
      </c>
    </row>
    <row r="2216">
      <c r="A2216" s="2">
        <v>42318.71488425926</v>
      </c>
      <c r="B2216" s="3">
        <v>75.0</v>
      </c>
      <c r="C2216" s="3" t="s">
        <v>2209</v>
      </c>
      <c r="D2216" s="3">
        <v>33.0</v>
      </c>
      <c r="E2216" s="3" t="s">
        <v>2290</v>
      </c>
      <c r="F2216" s="3">
        <v>3.0</v>
      </c>
      <c r="G2216" s="3">
        <v>7.0</v>
      </c>
      <c r="H2216" s="3" t="s">
        <v>2669</v>
      </c>
      <c r="I2216" s="3" t="s">
        <v>2670</v>
      </c>
      <c r="J2216" s="3" t="s">
        <v>2015</v>
      </c>
      <c r="K2216" s="3" t="s">
        <v>24</v>
      </c>
      <c r="L2216" s="3">
        <v>34.0</v>
      </c>
      <c r="M2216" s="3" t="s">
        <v>25</v>
      </c>
      <c r="N2216" s="3" t="s">
        <v>365</v>
      </c>
      <c r="O2216" s="3" t="s">
        <v>613</v>
      </c>
      <c r="P2216" s="4">
        <v>27326.0</v>
      </c>
      <c r="Q2216" s="3" t="s">
        <v>110</v>
      </c>
      <c r="S2216" s="3" t="s">
        <v>34</v>
      </c>
    </row>
    <row r="2217">
      <c r="A2217" s="2">
        <v>42318.71488425926</v>
      </c>
      <c r="B2217" s="3">
        <v>75.0</v>
      </c>
      <c r="C2217" s="3" t="s">
        <v>2209</v>
      </c>
      <c r="D2217" s="3">
        <v>33.0</v>
      </c>
      <c r="E2217" s="3" t="s">
        <v>2290</v>
      </c>
      <c r="F2217" s="3">
        <v>3.0</v>
      </c>
      <c r="G2217" s="3">
        <v>7.0</v>
      </c>
      <c r="H2217" s="3" t="s">
        <v>2669</v>
      </c>
      <c r="I2217" s="3" t="s">
        <v>2670</v>
      </c>
      <c r="J2217" s="3" t="s">
        <v>2015</v>
      </c>
      <c r="K2217" s="3" t="s">
        <v>24</v>
      </c>
      <c r="L2217" s="3">
        <v>35.0</v>
      </c>
      <c r="M2217" s="3" t="s">
        <v>30</v>
      </c>
      <c r="N2217" s="3" t="s">
        <v>2770</v>
      </c>
      <c r="O2217" s="3" t="s">
        <v>726</v>
      </c>
      <c r="P2217" s="4">
        <v>27138.0</v>
      </c>
      <c r="Q2217" s="3" t="s">
        <v>40</v>
      </c>
      <c r="S2217" s="3" t="s">
        <v>34</v>
      </c>
    </row>
    <row r="2218">
      <c r="A2218" s="2">
        <v>42318.71488425926</v>
      </c>
      <c r="B2218" s="3">
        <v>75.0</v>
      </c>
      <c r="C2218" s="3" t="s">
        <v>2209</v>
      </c>
      <c r="D2218" s="3">
        <v>33.0</v>
      </c>
      <c r="E2218" s="3" t="s">
        <v>2290</v>
      </c>
      <c r="F2218" s="3">
        <v>3.0</v>
      </c>
      <c r="G2218" s="3">
        <v>7.0</v>
      </c>
      <c r="H2218" s="3" t="s">
        <v>2669</v>
      </c>
      <c r="I2218" s="3" t="s">
        <v>2670</v>
      </c>
      <c r="J2218" s="3" t="s">
        <v>2015</v>
      </c>
      <c r="K2218" s="3" t="s">
        <v>24</v>
      </c>
      <c r="L2218" s="3">
        <v>36.0</v>
      </c>
      <c r="M2218" s="3" t="s">
        <v>25</v>
      </c>
      <c r="N2218" s="3" t="s">
        <v>2771</v>
      </c>
      <c r="O2218" s="3" t="s">
        <v>377</v>
      </c>
      <c r="P2218" s="4">
        <v>22496.0</v>
      </c>
      <c r="Q2218" s="3" t="s">
        <v>149</v>
      </c>
      <c r="S2218" s="3" t="s">
        <v>34</v>
      </c>
    </row>
    <row r="2219">
      <c r="A2219" s="2">
        <v>42318.71488425926</v>
      </c>
      <c r="B2219" s="3">
        <v>75.0</v>
      </c>
      <c r="C2219" s="3" t="s">
        <v>2209</v>
      </c>
      <c r="D2219" s="3">
        <v>33.0</v>
      </c>
      <c r="E2219" s="3" t="s">
        <v>2290</v>
      </c>
      <c r="F2219" s="3">
        <v>3.0</v>
      </c>
      <c r="G2219" s="3">
        <v>7.0</v>
      </c>
      <c r="H2219" s="3" t="s">
        <v>2669</v>
      </c>
      <c r="I2219" s="3" t="s">
        <v>2670</v>
      </c>
      <c r="J2219" s="3" t="s">
        <v>2015</v>
      </c>
      <c r="K2219" s="3" t="s">
        <v>24</v>
      </c>
      <c r="L2219" s="3">
        <v>37.0</v>
      </c>
      <c r="M2219" s="3" t="s">
        <v>30</v>
      </c>
      <c r="N2219" s="3" t="s">
        <v>2772</v>
      </c>
      <c r="O2219" s="3" t="s">
        <v>32</v>
      </c>
      <c r="P2219" s="4">
        <v>26216.0</v>
      </c>
      <c r="Q2219" s="3" t="s">
        <v>189</v>
      </c>
      <c r="S2219" s="3" t="s">
        <v>34</v>
      </c>
    </row>
    <row r="2220">
      <c r="A2220" s="2">
        <v>42318.71488425926</v>
      </c>
      <c r="B2220" s="3">
        <v>75.0</v>
      </c>
      <c r="C2220" s="3" t="s">
        <v>2209</v>
      </c>
      <c r="D2220" s="3">
        <v>33.0</v>
      </c>
      <c r="E2220" s="3" t="s">
        <v>2290</v>
      </c>
      <c r="F2220" s="3">
        <v>3.0</v>
      </c>
      <c r="G2220" s="3">
        <v>7.0</v>
      </c>
      <c r="H2220" s="3" t="s">
        <v>2669</v>
      </c>
      <c r="I2220" s="3" t="s">
        <v>2670</v>
      </c>
      <c r="J2220" s="3" t="s">
        <v>2015</v>
      </c>
      <c r="K2220" s="3" t="s">
        <v>24</v>
      </c>
      <c r="L2220" s="3">
        <v>38.0</v>
      </c>
      <c r="M2220" s="3" t="s">
        <v>25</v>
      </c>
      <c r="N2220" s="3" t="s">
        <v>1328</v>
      </c>
      <c r="O2220" s="3" t="s">
        <v>102</v>
      </c>
      <c r="P2220" s="4">
        <v>23980.0</v>
      </c>
      <c r="Q2220" s="3" t="s">
        <v>110</v>
      </c>
      <c r="S2220" s="3" t="s">
        <v>34</v>
      </c>
    </row>
    <row r="2221">
      <c r="A2221" s="2">
        <v>42318.71488425926</v>
      </c>
      <c r="B2221" s="3">
        <v>75.0</v>
      </c>
      <c r="C2221" s="3" t="s">
        <v>2209</v>
      </c>
      <c r="D2221" s="3">
        <v>33.0</v>
      </c>
      <c r="E2221" s="3" t="s">
        <v>2290</v>
      </c>
      <c r="F2221" s="3">
        <v>3.0</v>
      </c>
      <c r="G2221" s="3">
        <v>7.0</v>
      </c>
      <c r="H2221" s="3" t="s">
        <v>2669</v>
      </c>
      <c r="I2221" s="3" t="s">
        <v>2670</v>
      </c>
      <c r="J2221" s="3" t="s">
        <v>2015</v>
      </c>
      <c r="K2221" s="3" t="s">
        <v>24</v>
      </c>
      <c r="L2221" s="3">
        <v>39.0</v>
      </c>
      <c r="M2221" s="3" t="s">
        <v>30</v>
      </c>
      <c r="N2221" s="3" t="s">
        <v>206</v>
      </c>
      <c r="O2221" s="3" t="s">
        <v>2773</v>
      </c>
      <c r="P2221" s="4">
        <v>24254.0</v>
      </c>
      <c r="Q2221" s="3" t="s">
        <v>40</v>
      </c>
      <c r="S2221" s="3" t="s">
        <v>34</v>
      </c>
    </row>
    <row r="2222">
      <c r="A2222" s="2">
        <v>42318.71488425926</v>
      </c>
      <c r="B2222" s="3">
        <v>75.0</v>
      </c>
      <c r="C2222" s="3" t="s">
        <v>2209</v>
      </c>
      <c r="D2222" s="3">
        <v>33.0</v>
      </c>
      <c r="E2222" s="3" t="s">
        <v>2290</v>
      </c>
      <c r="F2222" s="3">
        <v>3.0</v>
      </c>
      <c r="G2222" s="3">
        <v>7.0</v>
      </c>
      <c r="H2222" s="3" t="s">
        <v>2669</v>
      </c>
      <c r="I2222" s="3" t="s">
        <v>2670</v>
      </c>
      <c r="J2222" s="3" t="s">
        <v>2015</v>
      </c>
      <c r="K2222" s="3" t="s">
        <v>24</v>
      </c>
      <c r="L2222" s="3">
        <v>40.0</v>
      </c>
      <c r="M2222" s="3" t="s">
        <v>25</v>
      </c>
      <c r="N2222" s="3" t="s">
        <v>2774</v>
      </c>
      <c r="O2222" s="3" t="s">
        <v>1016</v>
      </c>
      <c r="P2222" s="4">
        <v>18265.0</v>
      </c>
      <c r="Q2222" s="3" t="s">
        <v>117</v>
      </c>
      <c r="S2222" s="3" t="s">
        <v>34</v>
      </c>
    </row>
    <row r="2223">
      <c r="A2223" s="2">
        <v>42318.71488425926</v>
      </c>
      <c r="B2223" s="3">
        <v>75.0</v>
      </c>
      <c r="C2223" s="3" t="s">
        <v>2209</v>
      </c>
      <c r="D2223" s="3">
        <v>33.0</v>
      </c>
      <c r="E2223" s="3" t="s">
        <v>2290</v>
      </c>
      <c r="F2223" s="3">
        <v>3.0</v>
      </c>
      <c r="G2223" s="3">
        <v>7.0</v>
      </c>
      <c r="H2223" s="3" t="s">
        <v>2669</v>
      </c>
      <c r="I2223" s="3" t="s">
        <v>2670</v>
      </c>
      <c r="J2223" s="3" t="s">
        <v>2015</v>
      </c>
      <c r="K2223" s="3" t="s">
        <v>24</v>
      </c>
      <c r="L2223" s="3">
        <v>41.0</v>
      </c>
      <c r="M2223" s="3" t="s">
        <v>30</v>
      </c>
      <c r="N2223" s="3" t="s">
        <v>2775</v>
      </c>
      <c r="O2223" s="3" t="s">
        <v>1070</v>
      </c>
      <c r="P2223" s="4">
        <v>32206.0</v>
      </c>
      <c r="Q2223" s="3" t="s">
        <v>418</v>
      </c>
      <c r="S2223" s="3" t="s">
        <v>34</v>
      </c>
    </row>
    <row r="2224">
      <c r="A2224" s="2">
        <v>42318.71488425926</v>
      </c>
      <c r="B2224" s="3">
        <v>75.0</v>
      </c>
      <c r="C2224" s="3" t="s">
        <v>2209</v>
      </c>
      <c r="D2224" s="3">
        <v>33.0</v>
      </c>
      <c r="E2224" s="3" t="s">
        <v>2290</v>
      </c>
      <c r="F2224" s="3">
        <v>3.0</v>
      </c>
      <c r="G2224" s="3">
        <v>7.0</v>
      </c>
      <c r="H2224" s="3" t="s">
        <v>2669</v>
      </c>
      <c r="I2224" s="3" t="s">
        <v>2670</v>
      </c>
      <c r="J2224" s="3" t="s">
        <v>2015</v>
      </c>
      <c r="K2224" s="3" t="s">
        <v>24</v>
      </c>
      <c r="L2224" s="3">
        <v>42.0</v>
      </c>
      <c r="M2224" s="3" t="s">
        <v>25</v>
      </c>
      <c r="N2224" s="3" t="s">
        <v>2776</v>
      </c>
      <c r="O2224" s="3" t="s">
        <v>1475</v>
      </c>
      <c r="P2224" s="4">
        <v>24918.0</v>
      </c>
      <c r="Q2224" s="3" t="s">
        <v>380</v>
      </c>
      <c r="S2224" s="3" t="s">
        <v>34</v>
      </c>
    </row>
    <row r="2225">
      <c r="A2225" s="2">
        <v>42318.71488425926</v>
      </c>
      <c r="B2225" s="3">
        <v>75.0</v>
      </c>
      <c r="C2225" s="3" t="s">
        <v>2209</v>
      </c>
      <c r="D2225" s="3">
        <v>33.0</v>
      </c>
      <c r="E2225" s="3" t="s">
        <v>2290</v>
      </c>
      <c r="F2225" s="3">
        <v>3.0</v>
      </c>
      <c r="G2225" s="3">
        <v>7.0</v>
      </c>
      <c r="H2225" s="3" t="s">
        <v>2669</v>
      </c>
      <c r="I2225" s="3" t="s">
        <v>2670</v>
      </c>
      <c r="J2225" s="3" t="s">
        <v>2015</v>
      </c>
      <c r="K2225" s="3" t="s">
        <v>24</v>
      </c>
      <c r="L2225" s="3">
        <v>43.0</v>
      </c>
      <c r="M2225" s="3" t="s">
        <v>30</v>
      </c>
      <c r="N2225" s="3" t="s">
        <v>2777</v>
      </c>
      <c r="O2225" s="3" t="s">
        <v>215</v>
      </c>
      <c r="P2225" s="4">
        <v>26993.0</v>
      </c>
      <c r="Q2225" s="3" t="s">
        <v>33</v>
      </c>
      <c r="S2225" s="3" t="s">
        <v>34</v>
      </c>
    </row>
    <row r="2226">
      <c r="A2226" s="2">
        <v>42318.71488425926</v>
      </c>
      <c r="B2226" s="3">
        <v>75.0</v>
      </c>
      <c r="C2226" s="3" t="s">
        <v>2209</v>
      </c>
      <c r="D2226" s="3">
        <v>33.0</v>
      </c>
      <c r="E2226" s="3" t="s">
        <v>2290</v>
      </c>
      <c r="F2226" s="3">
        <v>3.0</v>
      </c>
      <c r="G2226" s="3">
        <v>7.0</v>
      </c>
      <c r="H2226" s="3" t="s">
        <v>2669</v>
      </c>
      <c r="I2226" s="3" t="s">
        <v>2670</v>
      </c>
      <c r="J2226" s="3" t="s">
        <v>2015</v>
      </c>
      <c r="K2226" s="3" t="s">
        <v>24</v>
      </c>
      <c r="L2226" s="3">
        <v>44.0</v>
      </c>
      <c r="M2226" s="3" t="s">
        <v>25</v>
      </c>
      <c r="N2226" s="3" t="s">
        <v>2778</v>
      </c>
      <c r="O2226" s="3" t="s">
        <v>2415</v>
      </c>
      <c r="P2226" s="4">
        <v>34048.0</v>
      </c>
      <c r="Q2226" s="3" t="s">
        <v>418</v>
      </c>
      <c r="S2226" s="3" t="s">
        <v>34</v>
      </c>
    </row>
    <row r="2227">
      <c r="A2227" s="2">
        <v>42318.71488425926</v>
      </c>
      <c r="B2227" s="3">
        <v>75.0</v>
      </c>
      <c r="C2227" s="3" t="s">
        <v>2209</v>
      </c>
      <c r="D2227" s="3">
        <v>33.0</v>
      </c>
      <c r="E2227" s="3" t="s">
        <v>2290</v>
      </c>
      <c r="F2227" s="3">
        <v>3.0</v>
      </c>
      <c r="G2227" s="3">
        <v>7.0</v>
      </c>
      <c r="H2227" s="3" t="s">
        <v>2669</v>
      </c>
      <c r="I2227" s="3" t="s">
        <v>2670</v>
      </c>
      <c r="J2227" s="3" t="s">
        <v>2015</v>
      </c>
      <c r="K2227" s="3" t="s">
        <v>24</v>
      </c>
      <c r="L2227" s="3">
        <v>45.0</v>
      </c>
      <c r="M2227" s="3" t="s">
        <v>30</v>
      </c>
      <c r="N2227" s="3" t="s">
        <v>2779</v>
      </c>
      <c r="O2227" s="3" t="s">
        <v>2780</v>
      </c>
      <c r="P2227" s="4">
        <v>34654.0</v>
      </c>
      <c r="Q2227" s="3" t="s">
        <v>191</v>
      </c>
      <c r="S2227" s="3" t="s">
        <v>34</v>
      </c>
    </row>
    <row r="2228">
      <c r="A2228" s="2">
        <v>42318.71488425926</v>
      </c>
      <c r="B2228" s="3">
        <v>75.0</v>
      </c>
      <c r="C2228" s="3" t="s">
        <v>2209</v>
      </c>
      <c r="D2228" s="3">
        <v>33.0</v>
      </c>
      <c r="E2228" s="3" t="s">
        <v>2290</v>
      </c>
      <c r="F2228" s="3">
        <v>3.0</v>
      </c>
      <c r="G2228" s="3">
        <v>7.0</v>
      </c>
      <c r="H2228" s="3" t="s">
        <v>2669</v>
      </c>
      <c r="I2228" s="3" t="s">
        <v>2670</v>
      </c>
      <c r="J2228" s="3" t="s">
        <v>2015</v>
      </c>
      <c r="K2228" s="3" t="s">
        <v>24</v>
      </c>
      <c r="L2228" s="3">
        <v>46.0</v>
      </c>
      <c r="M2228" s="3" t="s">
        <v>25</v>
      </c>
      <c r="N2228" s="3" t="s">
        <v>2040</v>
      </c>
      <c r="O2228" s="3" t="s">
        <v>366</v>
      </c>
      <c r="P2228" s="4">
        <v>32277.0</v>
      </c>
      <c r="Q2228" s="3" t="s">
        <v>418</v>
      </c>
      <c r="S2228" s="3" t="s">
        <v>34</v>
      </c>
    </row>
    <row r="2229">
      <c r="A2229" s="2">
        <v>42318.71488425926</v>
      </c>
      <c r="B2229" s="3">
        <v>75.0</v>
      </c>
      <c r="C2229" s="3" t="s">
        <v>2209</v>
      </c>
      <c r="D2229" s="3">
        <v>33.0</v>
      </c>
      <c r="E2229" s="3" t="s">
        <v>2290</v>
      </c>
      <c r="F2229" s="3">
        <v>3.0</v>
      </c>
      <c r="G2229" s="3">
        <v>7.0</v>
      </c>
      <c r="H2229" s="3" t="s">
        <v>2669</v>
      </c>
      <c r="I2229" s="3" t="s">
        <v>2670</v>
      </c>
      <c r="J2229" s="3" t="s">
        <v>2015</v>
      </c>
      <c r="K2229" s="3" t="s">
        <v>24</v>
      </c>
      <c r="L2229" s="3">
        <v>47.0</v>
      </c>
      <c r="M2229" s="3" t="s">
        <v>30</v>
      </c>
      <c r="N2229" s="3" t="s">
        <v>2781</v>
      </c>
      <c r="O2229" s="3" t="s">
        <v>2782</v>
      </c>
      <c r="P2229" s="4">
        <v>35227.0</v>
      </c>
      <c r="Q2229" s="3" t="s">
        <v>191</v>
      </c>
      <c r="S2229" s="3" t="s">
        <v>34</v>
      </c>
    </row>
    <row r="2230">
      <c r="A2230" s="2">
        <v>42318.71488425926</v>
      </c>
      <c r="B2230" s="3">
        <v>75.0</v>
      </c>
      <c r="C2230" s="3" t="s">
        <v>2209</v>
      </c>
      <c r="D2230" s="3">
        <v>33.0</v>
      </c>
      <c r="E2230" s="3" t="s">
        <v>2290</v>
      </c>
      <c r="F2230" s="3">
        <v>3.0</v>
      </c>
      <c r="G2230" s="3">
        <v>7.0</v>
      </c>
      <c r="H2230" s="3" t="s">
        <v>2669</v>
      </c>
      <c r="I2230" s="3" t="s">
        <v>2670</v>
      </c>
      <c r="J2230" s="3" t="s">
        <v>2015</v>
      </c>
      <c r="K2230" s="3" t="s">
        <v>24</v>
      </c>
      <c r="L2230" s="3">
        <v>48.0</v>
      </c>
      <c r="M2230" s="3" t="s">
        <v>25</v>
      </c>
      <c r="N2230" s="3" t="s">
        <v>2783</v>
      </c>
      <c r="O2230" s="3" t="s">
        <v>102</v>
      </c>
      <c r="P2230" s="4">
        <v>15839.0</v>
      </c>
      <c r="Q2230" s="3" t="s">
        <v>149</v>
      </c>
      <c r="S2230" s="3" t="s">
        <v>29</v>
      </c>
    </row>
    <row r="2231">
      <c r="A2231" s="2">
        <v>42318.71488425926</v>
      </c>
      <c r="B2231" s="3">
        <v>75.0</v>
      </c>
      <c r="C2231" s="3" t="s">
        <v>2209</v>
      </c>
      <c r="D2231" s="3">
        <v>40.0</v>
      </c>
      <c r="E2231" s="3" t="s">
        <v>2340</v>
      </c>
      <c r="F2231" s="3">
        <v>3.0</v>
      </c>
      <c r="G2231" s="3">
        <v>7.0</v>
      </c>
      <c r="H2231" s="3" t="s">
        <v>2669</v>
      </c>
      <c r="I2231" s="3" t="s">
        <v>2670</v>
      </c>
      <c r="J2231" s="3" t="s">
        <v>2015</v>
      </c>
      <c r="K2231" s="3" t="s">
        <v>24</v>
      </c>
      <c r="L2231" s="3">
        <v>1.0</v>
      </c>
      <c r="M2231" s="3" t="s">
        <v>30</v>
      </c>
      <c r="N2231" s="3" t="s">
        <v>2784</v>
      </c>
      <c r="O2231" s="3" t="s">
        <v>1547</v>
      </c>
      <c r="P2231" s="4">
        <v>26442.0</v>
      </c>
      <c r="Q2231" s="3" t="s">
        <v>216</v>
      </c>
      <c r="S2231" s="3" t="s">
        <v>34</v>
      </c>
    </row>
    <row r="2232">
      <c r="A2232" s="2">
        <v>42318.71488425926</v>
      </c>
      <c r="B2232" s="3">
        <v>75.0</v>
      </c>
      <c r="C2232" s="3" t="s">
        <v>2209</v>
      </c>
      <c r="D2232" s="3">
        <v>40.0</v>
      </c>
      <c r="E2232" s="3" t="s">
        <v>2340</v>
      </c>
      <c r="F2232" s="3">
        <v>3.0</v>
      </c>
      <c r="G2232" s="3">
        <v>7.0</v>
      </c>
      <c r="H2232" s="3" t="s">
        <v>2669</v>
      </c>
      <c r="I2232" s="3" t="s">
        <v>2670</v>
      </c>
      <c r="J2232" s="3" t="s">
        <v>2015</v>
      </c>
      <c r="K2232" s="3" t="s">
        <v>24</v>
      </c>
      <c r="L2232" s="3">
        <v>2.0</v>
      </c>
      <c r="M2232" s="3" t="s">
        <v>25</v>
      </c>
      <c r="N2232" s="3" t="s">
        <v>2785</v>
      </c>
      <c r="O2232" s="3" t="s">
        <v>871</v>
      </c>
      <c r="P2232" s="4">
        <v>27757.0</v>
      </c>
      <c r="Q2232" s="3" t="s">
        <v>169</v>
      </c>
      <c r="S2232" s="3" t="s">
        <v>29</v>
      </c>
    </row>
    <row r="2233">
      <c r="A2233" s="2">
        <v>42318.71488425926</v>
      </c>
      <c r="B2233" s="3">
        <v>75.0</v>
      </c>
      <c r="C2233" s="3" t="s">
        <v>2209</v>
      </c>
      <c r="D2233" s="3">
        <v>40.0</v>
      </c>
      <c r="E2233" s="3" t="s">
        <v>2340</v>
      </c>
      <c r="F2233" s="3">
        <v>3.0</v>
      </c>
      <c r="G2233" s="3">
        <v>7.0</v>
      </c>
      <c r="H2233" s="3" t="s">
        <v>2669</v>
      </c>
      <c r="I2233" s="3" t="s">
        <v>2670</v>
      </c>
      <c r="J2233" s="3" t="s">
        <v>2015</v>
      </c>
      <c r="K2233" s="3" t="s">
        <v>24</v>
      </c>
      <c r="L2233" s="3">
        <v>3.0</v>
      </c>
      <c r="M2233" s="3" t="s">
        <v>30</v>
      </c>
      <c r="N2233" s="3" t="s">
        <v>2786</v>
      </c>
      <c r="O2233" s="3" t="s">
        <v>129</v>
      </c>
      <c r="P2233" s="4">
        <v>22054.0</v>
      </c>
      <c r="Q2233" s="3" t="s">
        <v>380</v>
      </c>
      <c r="S2233" s="3" t="s">
        <v>29</v>
      </c>
    </row>
    <row r="2234">
      <c r="A2234" s="2">
        <v>42318.71488425926</v>
      </c>
      <c r="B2234" s="3">
        <v>75.0</v>
      </c>
      <c r="C2234" s="3" t="s">
        <v>2209</v>
      </c>
      <c r="D2234" s="3">
        <v>40.0</v>
      </c>
      <c r="E2234" s="3" t="s">
        <v>2340</v>
      </c>
      <c r="F2234" s="3">
        <v>3.0</v>
      </c>
      <c r="G2234" s="3">
        <v>7.0</v>
      </c>
      <c r="H2234" s="3" t="s">
        <v>2669</v>
      </c>
      <c r="I2234" s="3" t="s">
        <v>2670</v>
      </c>
      <c r="J2234" s="3" t="s">
        <v>2015</v>
      </c>
      <c r="K2234" s="3" t="s">
        <v>24</v>
      </c>
      <c r="L2234" s="3">
        <v>4.0</v>
      </c>
      <c r="M2234" s="3" t="s">
        <v>25</v>
      </c>
      <c r="N2234" s="3" t="s">
        <v>2787</v>
      </c>
      <c r="O2234" s="3" t="s">
        <v>218</v>
      </c>
      <c r="P2234" s="4">
        <v>28949.0</v>
      </c>
      <c r="Q2234" s="3" t="s">
        <v>418</v>
      </c>
      <c r="S2234" s="3" t="s">
        <v>34</v>
      </c>
    </row>
    <row r="2235">
      <c r="A2235" s="2">
        <v>42318.71488425926</v>
      </c>
      <c r="B2235" s="3">
        <v>75.0</v>
      </c>
      <c r="C2235" s="3" t="s">
        <v>2209</v>
      </c>
      <c r="D2235" s="3">
        <v>40.0</v>
      </c>
      <c r="E2235" s="3" t="s">
        <v>2340</v>
      </c>
      <c r="F2235" s="3">
        <v>3.0</v>
      </c>
      <c r="G2235" s="3">
        <v>7.0</v>
      </c>
      <c r="H2235" s="3" t="s">
        <v>2669</v>
      </c>
      <c r="I2235" s="3" t="s">
        <v>2670</v>
      </c>
      <c r="J2235" s="3" t="s">
        <v>2015</v>
      </c>
      <c r="K2235" s="3" t="s">
        <v>24</v>
      </c>
      <c r="L2235" s="3">
        <v>5.0</v>
      </c>
      <c r="M2235" s="3" t="s">
        <v>30</v>
      </c>
      <c r="N2235" s="3" t="s">
        <v>2788</v>
      </c>
      <c r="O2235" s="3" t="s">
        <v>803</v>
      </c>
      <c r="P2235" s="4">
        <v>21163.0</v>
      </c>
      <c r="Q2235" s="3" t="s">
        <v>169</v>
      </c>
      <c r="S2235" s="3" t="s">
        <v>34</v>
      </c>
    </row>
    <row r="2236">
      <c r="A2236" s="2">
        <v>42318.71488425926</v>
      </c>
      <c r="B2236" s="3">
        <v>75.0</v>
      </c>
      <c r="C2236" s="3" t="s">
        <v>2209</v>
      </c>
      <c r="D2236" s="3">
        <v>40.0</v>
      </c>
      <c r="E2236" s="3" t="s">
        <v>2340</v>
      </c>
      <c r="F2236" s="3">
        <v>3.0</v>
      </c>
      <c r="G2236" s="3">
        <v>7.0</v>
      </c>
      <c r="H2236" s="3" t="s">
        <v>2669</v>
      </c>
      <c r="I2236" s="3" t="s">
        <v>2670</v>
      </c>
      <c r="J2236" s="3" t="s">
        <v>2015</v>
      </c>
      <c r="K2236" s="3" t="s">
        <v>24</v>
      </c>
      <c r="L2236" s="3">
        <v>6.0</v>
      </c>
      <c r="M2236" s="3" t="s">
        <v>25</v>
      </c>
      <c r="N2236" s="3" t="s">
        <v>2789</v>
      </c>
      <c r="O2236" s="3" t="s">
        <v>898</v>
      </c>
      <c r="P2236" s="4">
        <v>21218.0</v>
      </c>
      <c r="Q2236" s="3" t="s">
        <v>205</v>
      </c>
      <c r="S2236" s="3" t="s">
        <v>34</v>
      </c>
    </row>
    <row r="2237">
      <c r="A2237" s="2">
        <v>42318.71488425926</v>
      </c>
      <c r="B2237" s="3">
        <v>75.0</v>
      </c>
      <c r="C2237" s="3" t="s">
        <v>2209</v>
      </c>
      <c r="D2237" s="3">
        <v>40.0</v>
      </c>
      <c r="E2237" s="3" t="s">
        <v>2340</v>
      </c>
      <c r="F2237" s="3">
        <v>3.0</v>
      </c>
      <c r="G2237" s="3">
        <v>7.0</v>
      </c>
      <c r="H2237" s="3" t="s">
        <v>2669</v>
      </c>
      <c r="I2237" s="3" t="s">
        <v>2670</v>
      </c>
      <c r="J2237" s="3" t="s">
        <v>2015</v>
      </c>
      <c r="K2237" s="3" t="s">
        <v>24</v>
      </c>
      <c r="L2237" s="3">
        <v>7.0</v>
      </c>
      <c r="M2237" s="3" t="s">
        <v>30</v>
      </c>
      <c r="N2237" s="3" t="s">
        <v>2790</v>
      </c>
      <c r="O2237" s="3" t="s">
        <v>497</v>
      </c>
      <c r="P2237" s="4">
        <v>22829.0</v>
      </c>
      <c r="Q2237" s="3" t="s">
        <v>110</v>
      </c>
      <c r="S2237" s="3" t="s">
        <v>34</v>
      </c>
    </row>
    <row r="2238">
      <c r="A2238" s="2">
        <v>42318.71488425926</v>
      </c>
      <c r="B2238" s="3">
        <v>75.0</v>
      </c>
      <c r="C2238" s="3" t="s">
        <v>2209</v>
      </c>
      <c r="D2238" s="3">
        <v>40.0</v>
      </c>
      <c r="E2238" s="3" t="s">
        <v>2340</v>
      </c>
      <c r="F2238" s="3">
        <v>3.0</v>
      </c>
      <c r="G2238" s="3">
        <v>7.0</v>
      </c>
      <c r="H2238" s="3" t="s">
        <v>2669</v>
      </c>
      <c r="I2238" s="3" t="s">
        <v>2670</v>
      </c>
      <c r="J2238" s="3" t="s">
        <v>2015</v>
      </c>
      <c r="K2238" s="3" t="s">
        <v>24</v>
      </c>
      <c r="L2238" s="3">
        <v>8.0</v>
      </c>
      <c r="M2238" s="3" t="s">
        <v>25</v>
      </c>
      <c r="N2238" s="3" t="s">
        <v>2791</v>
      </c>
      <c r="O2238" s="3" t="s">
        <v>218</v>
      </c>
      <c r="P2238" s="4">
        <v>23341.0</v>
      </c>
      <c r="Q2238" s="3" t="s">
        <v>1955</v>
      </c>
      <c r="S2238" s="3" t="s">
        <v>34</v>
      </c>
    </row>
    <row r="2239">
      <c r="A2239" s="2">
        <v>42318.71488425926</v>
      </c>
      <c r="B2239" s="3">
        <v>75.0</v>
      </c>
      <c r="C2239" s="3" t="s">
        <v>2209</v>
      </c>
      <c r="D2239" s="3">
        <v>40.0</v>
      </c>
      <c r="E2239" s="3" t="s">
        <v>2340</v>
      </c>
      <c r="F2239" s="3">
        <v>3.0</v>
      </c>
      <c r="G2239" s="3">
        <v>7.0</v>
      </c>
      <c r="H2239" s="3" t="s">
        <v>2669</v>
      </c>
      <c r="I2239" s="3" t="s">
        <v>2670</v>
      </c>
      <c r="J2239" s="3" t="s">
        <v>2015</v>
      </c>
      <c r="K2239" s="3" t="s">
        <v>24</v>
      </c>
      <c r="L2239" s="3">
        <v>9.0</v>
      </c>
      <c r="M2239" s="3" t="s">
        <v>30</v>
      </c>
      <c r="N2239" s="3" t="s">
        <v>2792</v>
      </c>
      <c r="O2239" s="3" t="s">
        <v>1713</v>
      </c>
      <c r="P2239" s="4">
        <v>20676.0</v>
      </c>
      <c r="Q2239" s="3" t="s">
        <v>49</v>
      </c>
      <c r="S2239" s="3" t="s">
        <v>34</v>
      </c>
    </row>
    <row r="2240">
      <c r="A2240" s="2">
        <v>42318.71488425926</v>
      </c>
      <c r="B2240" s="3">
        <v>75.0</v>
      </c>
      <c r="C2240" s="3" t="s">
        <v>2209</v>
      </c>
      <c r="D2240" s="3">
        <v>40.0</v>
      </c>
      <c r="E2240" s="3" t="s">
        <v>2340</v>
      </c>
      <c r="F2240" s="3">
        <v>3.0</v>
      </c>
      <c r="G2240" s="3">
        <v>7.0</v>
      </c>
      <c r="H2240" s="3" t="s">
        <v>2669</v>
      </c>
      <c r="I2240" s="3" t="s">
        <v>2670</v>
      </c>
      <c r="J2240" s="3" t="s">
        <v>2015</v>
      </c>
      <c r="K2240" s="3" t="s">
        <v>24</v>
      </c>
      <c r="L2240" s="3">
        <v>10.0</v>
      </c>
      <c r="M2240" s="3" t="s">
        <v>25</v>
      </c>
      <c r="N2240" s="3" t="s">
        <v>2793</v>
      </c>
      <c r="O2240" s="3" t="s">
        <v>168</v>
      </c>
      <c r="P2240" s="4">
        <v>19485.0</v>
      </c>
      <c r="Q2240" s="3" t="s">
        <v>105</v>
      </c>
      <c r="S2240" s="3" t="s">
        <v>34</v>
      </c>
    </row>
    <row r="2241">
      <c r="A2241" s="2">
        <v>42318.71488425926</v>
      </c>
      <c r="B2241" s="3">
        <v>75.0</v>
      </c>
      <c r="C2241" s="3" t="s">
        <v>2209</v>
      </c>
      <c r="D2241" s="3">
        <v>40.0</v>
      </c>
      <c r="E2241" s="3" t="s">
        <v>2340</v>
      </c>
      <c r="F2241" s="3">
        <v>3.0</v>
      </c>
      <c r="G2241" s="3">
        <v>7.0</v>
      </c>
      <c r="H2241" s="3" t="s">
        <v>2669</v>
      </c>
      <c r="I2241" s="3" t="s">
        <v>2670</v>
      </c>
      <c r="J2241" s="3" t="s">
        <v>2015</v>
      </c>
      <c r="K2241" s="3" t="s">
        <v>24</v>
      </c>
      <c r="L2241" s="3">
        <v>11.0</v>
      </c>
      <c r="M2241" s="3" t="s">
        <v>30</v>
      </c>
      <c r="N2241" s="3" t="s">
        <v>2376</v>
      </c>
      <c r="O2241" s="3" t="s">
        <v>364</v>
      </c>
      <c r="P2241" s="4">
        <v>25281.0</v>
      </c>
      <c r="Q2241" s="3" t="s">
        <v>75</v>
      </c>
      <c r="S2241" s="3" t="s">
        <v>34</v>
      </c>
    </row>
    <row r="2242">
      <c r="A2242" s="2">
        <v>42318.71488425926</v>
      </c>
      <c r="B2242" s="3">
        <v>75.0</v>
      </c>
      <c r="C2242" s="3" t="s">
        <v>2209</v>
      </c>
      <c r="D2242" s="3">
        <v>40.0</v>
      </c>
      <c r="E2242" s="3" t="s">
        <v>2340</v>
      </c>
      <c r="F2242" s="3">
        <v>3.0</v>
      </c>
      <c r="G2242" s="3">
        <v>7.0</v>
      </c>
      <c r="H2242" s="3" t="s">
        <v>2669</v>
      </c>
      <c r="I2242" s="3" t="s">
        <v>2670</v>
      </c>
      <c r="J2242" s="3" t="s">
        <v>2015</v>
      </c>
      <c r="K2242" s="3" t="s">
        <v>24</v>
      </c>
      <c r="L2242" s="3">
        <v>12.0</v>
      </c>
      <c r="M2242" s="3" t="s">
        <v>25</v>
      </c>
      <c r="N2242" s="3" t="s">
        <v>1752</v>
      </c>
      <c r="O2242" s="3" t="s">
        <v>119</v>
      </c>
      <c r="P2242" s="4">
        <v>19006.0</v>
      </c>
      <c r="Q2242" s="3" t="s">
        <v>33</v>
      </c>
      <c r="S2242" s="3" t="s">
        <v>34</v>
      </c>
    </row>
    <row r="2243">
      <c r="A2243" s="2">
        <v>42318.71488425926</v>
      </c>
      <c r="B2243" s="3">
        <v>75.0</v>
      </c>
      <c r="C2243" s="3" t="s">
        <v>2209</v>
      </c>
      <c r="D2243" s="3">
        <v>40.0</v>
      </c>
      <c r="E2243" s="3" t="s">
        <v>2340</v>
      </c>
      <c r="F2243" s="3">
        <v>3.0</v>
      </c>
      <c r="G2243" s="3">
        <v>7.0</v>
      </c>
      <c r="H2243" s="3" t="s">
        <v>2669</v>
      </c>
      <c r="I2243" s="3" t="s">
        <v>2670</v>
      </c>
      <c r="J2243" s="3" t="s">
        <v>2015</v>
      </c>
      <c r="K2243" s="3" t="s">
        <v>24</v>
      </c>
      <c r="L2243" s="3">
        <v>13.0</v>
      </c>
      <c r="M2243" s="3" t="s">
        <v>30</v>
      </c>
      <c r="N2243" s="3" t="s">
        <v>814</v>
      </c>
      <c r="O2243" s="3" t="s">
        <v>1197</v>
      </c>
      <c r="P2243" s="4">
        <v>18128.0</v>
      </c>
      <c r="Q2243" s="3" t="s">
        <v>96</v>
      </c>
      <c r="S2243" s="3" t="s">
        <v>34</v>
      </c>
    </row>
    <row r="2244">
      <c r="A2244" s="2">
        <v>42318.71488425926</v>
      </c>
      <c r="B2244" s="3">
        <v>75.0</v>
      </c>
      <c r="C2244" s="3" t="s">
        <v>2209</v>
      </c>
      <c r="D2244" s="3">
        <v>40.0</v>
      </c>
      <c r="E2244" s="3" t="s">
        <v>2340</v>
      </c>
      <c r="F2244" s="3">
        <v>3.0</v>
      </c>
      <c r="G2244" s="3">
        <v>7.0</v>
      </c>
      <c r="H2244" s="3" t="s">
        <v>2669</v>
      </c>
      <c r="I2244" s="3" t="s">
        <v>2670</v>
      </c>
      <c r="J2244" s="3" t="s">
        <v>2015</v>
      </c>
      <c r="K2244" s="3" t="s">
        <v>24</v>
      </c>
      <c r="L2244" s="3">
        <v>14.0</v>
      </c>
      <c r="M2244" s="3" t="s">
        <v>25</v>
      </c>
      <c r="N2244" s="3" t="s">
        <v>2794</v>
      </c>
      <c r="O2244" s="3" t="s">
        <v>91</v>
      </c>
      <c r="P2244" s="4">
        <v>18965.0</v>
      </c>
      <c r="Q2244" s="3" t="s">
        <v>105</v>
      </c>
      <c r="S2244" s="3" t="s">
        <v>34</v>
      </c>
    </row>
    <row r="2245">
      <c r="A2245" s="2">
        <v>42318.71488425926</v>
      </c>
      <c r="B2245" s="3">
        <v>75.0</v>
      </c>
      <c r="C2245" s="3" t="s">
        <v>2209</v>
      </c>
      <c r="D2245" s="3">
        <v>47.0</v>
      </c>
      <c r="E2245" s="3" t="s">
        <v>2356</v>
      </c>
      <c r="F2245" s="3">
        <v>3.0</v>
      </c>
      <c r="G2245" s="3">
        <v>7.0</v>
      </c>
      <c r="H2245" s="3" t="s">
        <v>2669</v>
      </c>
      <c r="I2245" s="3" t="s">
        <v>2670</v>
      </c>
      <c r="J2245" s="3" t="s">
        <v>2015</v>
      </c>
      <c r="K2245" s="3" t="s">
        <v>24</v>
      </c>
      <c r="L2245" s="3">
        <v>1.0</v>
      </c>
      <c r="M2245" s="3" t="s">
        <v>30</v>
      </c>
      <c r="N2245" s="3" t="s">
        <v>2795</v>
      </c>
      <c r="O2245" s="3" t="s">
        <v>368</v>
      </c>
      <c r="P2245" s="4">
        <v>23244.0</v>
      </c>
      <c r="Q2245" s="3" t="s">
        <v>86</v>
      </c>
      <c r="S2245" s="3" t="s">
        <v>34</v>
      </c>
    </row>
    <row r="2246">
      <c r="A2246" s="2">
        <v>42318.71488425926</v>
      </c>
      <c r="B2246" s="3">
        <v>75.0</v>
      </c>
      <c r="C2246" s="3" t="s">
        <v>2209</v>
      </c>
      <c r="D2246" s="3">
        <v>47.0</v>
      </c>
      <c r="E2246" s="3" t="s">
        <v>2356</v>
      </c>
      <c r="F2246" s="3">
        <v>3.0</v>
      </c>
      <c r="G2246" s="3">
        <v>7.0</v>
      </c>
      <c r="H2246" s="3" t="s">
        <v>2669</v>
      </c>
      <c r="I2246" s="3" t="s">
        <v>2670</v>
      </c>
      <c r="J2246" s="3" t="s">
        <v>2015</v>
      </c>
      <c r="K2246" s="3" t="s">
        <v>24</v>
      </c>
      <c r="L2246" s="3">
        <v>2.0</v>
      </c>
      <c r="M2246" s="3" t="s">
        <v>25</v>
      </c>
      <c r="N2246" s="3" t="s">
        <v>2796</v>
      </c>
      <c r="O2246" s="3" t="s">
        <v>109</v>
      </c>
      <c r="P2246" s="4">
        <v>20719.0</v>
      </c>
      <c r="Q2246" s="3" t="s">
        <v>55</v>
      </c>
      <c r="S2246" s="3" t="s">
        <v>34</v>
      </c>
    </row>
    <row r="2247">
      <c r="A2247" s="2">
        <v>42318.71488425926</v>
      </c>
      <c r="B2247" s="3">
        <v>75.0</v>
      </c>
      <c r="C2247" s="3" t="s">
        <v>2209</v>
      </c>
      <c r="D2247" s="3">
        <v>47.0</v>
      </c>
      <c r="E2247" s="3" t="s">
        <v>2356</v>
      </c>
      <c r="F2247" s="3">
        <v>3.0</v>
      </c>
      <c r="G2247" s="3">
        <v>7.0</v>
      </c>
      <c r="H2247" s="3" t="s">
        <v>2669</v>
      </c>
      <c r="I2247" s="3" t="s">
        <v>2670</v>
      </c>
      <c r="J2247" s="3" t="s">
        <v>2015</v>
      </c>
      <c r="K2247" s="3" t="s">
        <v>24</v>
      </c>
      <c r="L2247" s="3">
        <v>3.0</v>
      </c>
      <c r="M2247" s="3" t="s">
        <v>30</v>
      </c>
      <c r="N2247" s="3" t="s">
        <v>2797</v>
      </c>
      <c r="O2247" s="3" t="s">
        <v>107</v>
      </c>
      <c r="P2247" s="4">
        <v>19684.0</v>
      </c>
      <c r="Q2247" s="3" t="s">
        <v>169</v>
      </c>
      <c r="S2247" s="3" t="s">
        <v>34</v>
      </c>
    </row>
    <row r="2248">
      <c r="A2248" s="2">
        <v>42318.71488425926</v>
      </c>
      <c r="B2248" s="3">
        <v>75.0</v>
      </c>
      <c r="C2248" s="3" t="s">
        <v>2209</v>
      </c>
      <c r="D2248" s="3">
        <v>47.0</v>
      </c>
      <c r="E2248" s="3" t="s">
        <v>2356</v>
      </c>
      <c r="F2248" s="3">
        <v>3.0</v>
      </c>
      <c r="G2248" s="3">
        <v>7.0</v>
      </c>
      <c r="H2248" s="3" t="s">
        <v>2669</v>
      </c>
      <c r="I2248" s="3" t="s">
        <v>2670</v>
      </c>
      <c r="J2248" s="3" t="s">
        <v>2015</v>
      </c>
      <c r="K2248" s="3" t="s">
        <v>24</v>
      </c>
      <c r="L2248" s="3">
        <v>4.0</v>
      </c>
      <c r="M2248" s="3" t="s">
        <v>25</v>
      </c>
      <c r="N2248" s="3" t="s">
        <v>2798</v>
      </c>
      <c r="O2248" s="3" t="s">
        <v>502</v>
      </c>
      <c r="P2248" s="4">
        <v>19046.0</v>
      </c>
      <c r="Q2248" s="3" t="s">
        <v>145</v>
      </c>
      <c r="S2248" s="3" t="s">
        <v>34</v>
      </c>
    </row>
    <row r="2249">
      <c r="A2249" s="2">
        <v>42318.71488425926</v>
      </c>
      <c r="B2249" s="3">
        <v>75.0</v>
      </c>
      <c r="C2249" s="3" t="s">
        <v>2209</v>
      </c>
      <c r="D2249" s="3">
        <v>47.0</v>
      </c>
      <c r="E2249" s="3" t="s">
        <v>2356</v>
      </c>
      <c r="F2249" s="3">
        <v>3.0</v>
      </c>
      <c r="G2249" s="3">
        <v>7.0</v>
      </c>
      <c r="H2249" s="3" t="s">
        <v>2669</v>
      </c>
      <c r="I2249" s="3" t="s">
        <v>2670</v>
      </c>
      <c r="J2249" s="3" t="s">
        <v>2015</v>
      </c>
      <c r="K2249" s="3" t="s">
        <v>24</v>
      </c>
      <c r="L2249" s="3">
        <v>5.0</v>
      </c>
      <c r="M2249" s="3" t="s">
        <v>30</v>
      </c>
      <c r="N2249" s="3" t="s">
        <v>2799</v>
      </c>
      <c r="O2249" s="3" t="s">
        <v>342</v>
      </c>
      <c r="P2249" s="4">
        <v>24591.0</v>
      </c>
      <c r="Q2249" s="3" t="s">
        <v>712</v>
      </c>
      <c r="S2249" s="3" t="s">
        <v>34</v>
      </c>
    </row>
    <row r="2250">
      <c r="A2250" s="2">
        <v>42318.71488425926</v>
      </c>
      <c r="B2250" s="3">
        <v>75.0</v>
      </c>
      <c r="C2250" s="3" t="s">
        <v>2209</v>
      </c>
      <c r="D2250" s="3">
        <v>47.0</v>
      </c>
      <c r="E2250" s="3" t="s">
        <v>2356</v>
      </c>
      <c r="F2250" s="3">
        <v>3.0</v>
      </c>
      <c r="G2250" s="3">
        <v>7.0</v>
      </c>
      <c r="H2250" s="3" t="s">
        <v>2669</v>
      </c>
      <c r="I2250" s="3" t="s">
        <v>2670</v>
      </c>
      <c r="J2250" s="3" t="s">
        <v>2015</v>
      </c>
      <c r="K2250" s="3" t="s">
        <v>24</v>
      </c>
      <c r="L2250" s="3">
        <v>6.0</v>
      </c>
      <c r="M2250" s="3" t="s">
        <v>25</v>
      </c>
      <c r="N2250" s="3" t="s">
        <v>2800</v>
      </c>
      <c r="O2250" s="3" t="s">
        <v>95</v>
      </c>
      <c r="P2250" s="4">
        <v>18522.0</v>
      </c>
      <c r="Q2250" s="3" t="s">
        <v>33</v>
      </c>
      <c r="S2250" s="3" t="s">
        <v>34</v>
      </c>
    </row>
    <row r="2251">
      <c r="A2251" s="2">
        <v>42318.71488425926</v>
      </c>
      <c r="B2251" s="3">
        <v>75.0</v>
      </c>
      <c r="C2251" s="3" t="s">
        <v>2209</v>
      </c>
      <c r="D2251" s="3">
        <v>47.0</v>
      </c>
      <c r="E2251" s="3" t="s">
        <v>2356</v>
      </c>
      <c r="F2251" s="3">
        <v>3.0</v>
      </c>
      <c r="G2251" s="3">
        <v>7.0</v>
      </c>
      <c r="H2251" s="3" t="s">
        <v>2669</v>
      </c>
      <c r="I2251" s="3" t="s">
        <v>2670</v>
      </c>
      <c r="J2251" s="3" t="s">
        <v>2015</v>
      </c>
      <c r="K2251" s="3" t="s">
        <v>24</v>
      </c>
      <c r="L2251" s="3">
        <v>7.0</v>
      </c>
      <c r="M2251" s="3" t="s">
        <v>30</v>
      </c>
      <c r="N2251" s="3" t="s">
        <v>2801</v>
      </c>
      <c r="O2251" s="3" t="s">
        <v>102</v>
      </c>
      <c r="P2251" s="4">
        <v>22547.0</v>
      </c>
      <c r="Q2251" s="3" t="s">
        <v>132</v>
      </c>
      <c r="S2251" s="3" t="s">
        <v>34</v>
      </c>
    </row>
    <row r="2252">
      <c r="A2252" s="2">
        <v>42318.71488425926</v>
      </c>
      <c r="B2252" s="3">
        <v>75.0</v>
      </c>
      <c r="C2252" s="3" t="s">
        <v>2209</v>
      </c>
      <c r="D2252" s="3">
        <v>47.0</v>
      </c>
      <c r="E2252" s="3" t="s">
        <v>2356</v>
      </c>
      <c r="F2252" s="3">
        <v>3.0</v>
      </c>
      <c r="G2252" s="3">
        <v>7.0</v>
      </c>
      <c r="H2252" s="3" t="s">
        <v>2669</v>
      </c>
      <c r="I2252" s="3" t="s">
        <v>2670</v>
      </c>
      <c r="J2252" s="3" t="s">
        <v>2015</v>
      </c>
      <c r="K2252" s="3" t="s">
        <v>24</v>
      </c>
      <c r="L2252" s="3">
        <v>8.0</v>
      </c>
      <c r="M2252" s="3" t="s">
        <v>25</v>
      </c>
      <c r="N2252" s="3" t="s">
        <v>2802</v>
      </c>
      <c r="O2252" s="3" t="s">
        <v>243</v>
      </c>
      <c r="P2252" s="4">
        <v>22130.0</v>
      </c>
      <c r="Q2252" s="3" t="s">
        <v>1221</v>
      </c>
      <c r="S2252" s="3" t="s">
        <v>34</v>
      </c>
    </row>
    <row r="2253">
      <c r="A2253" s="2">
        <v>42318.71488425926</v>
      </c>
      <c r="B2253" s="3">
        <v>75.0</v>
      </c>
      <c r="C2253" s="3" t="s">
        <v>2209</v>
      </c>
      <c r="D2253" s="3">
        <v>47.0</v>
      </c>
      <c r="E2253" s="3" t="s">
        <v>2356</v>
      </c>
      <c r="F2253" s="3">
        <v>3.0</v>
      </c>
      <c r="G2253" s="3">
        <v>7.0</v>
      </c>
      <c r="H2253" s="3" t="s">
        <v>2669</v>
      </c>
      <c r="I2253" s="3" t="s">
        <v>2670</v>
      </c>
      <c r="J2253" s="3" t="s">
        <v>2015</v>
      </c>
      <c r="K2253" s="3" t="s">
        <v>24</v>
      </c>
      <c r="L2253" s="3">
        <v>9.0</v>
      </c>
      <c r="M2253" s="3" t="s">
        <v>30</v>
      </c>
      <c r="N2253" s="3" t="s">
        <v>2803</v>
      </c>
      <c r="O2253" s="3" t="s">
        <v>299</v>
      </c>
      <c r="P2253" s="4">
        <v>21317.0</v>
      </c>
      <c r="Q2253" s="3" t="s">
        <v>37</v>
      </c>
      <c r="S2253" s="3" t="s">
        <v>34</v>
      </c>
    </row>
    <row r="2254">
      <c r="A2254" s="2">
        <v>42318.71488425926</v>
      </c>
      <c r="B2254" s="3">
        <v>75.0</v>
      </c>
      <c r="C2254" s="3" t="s">
        <v>2209</v>
      </c>
      <c r="D2254" s="3">
        <v>47.0</v>
      </c>
      <c r="E2254" s="3" t="s">
        <v>2356</v>
      </c>
      <c r="F2254" s="3">
        <v>3.0</v>
      </c>
      <c r="G2254" s="3">
        <v>7.0</v>
      </c>
      <c r="H2254" s="3" t="s">
        <v>2669</v>
      </c>
      <c r="I2254" s="3" t="s">
        <v>2670</v>
      </c>
      <c r="J2254" s="3" t="s">
        <v>2015</v>
      </c>
      <c r="K2254" s="3" t="s">
        <v>24</v>
      </c>
      <c r="L2254" s="3">
        <v>10.0</v>
      </c>
      <c r="M2254" s="3" t="s">
        <v>25</v>
      </c>
      <c r="N2254" s="3" t="s">
        <v>2804</v>
      </c>
      <c r="O2254" s="3" t="s">
        <v>91</v>
      </c>
      <c r="P2254" s="4">
        <v>28368.0</v>
      </c>
      <c r="Q2254" s="3" t="s">
        <v>216</v>
      </c>
      <c r="S2254" s="3" t="s">
        <v>34</v>
      </c>
    </row>
    <row r="2255">
      <c r="A2255" s="2">
        <v>42318.71488425926</v>
      </c>
      <c r="B2255" s="3">
        <v>75.0</v>
      </c>
      <c r="C2255" s="3" t="s">
        <v>2209</v>
      </c>
      <c r="D2255" s="3">
        <v>47.0</v>
      </c>
      <c r="E2255" s="3" t="s">
        <v>2356</v>
      </c>
      <c r="F2255" s="3">
        <v>3.0</v>
      </c>
      <c r="G2255" s="3">
        <v>7.0</v>
      </c>
      <c r="H2255" s="3" t="s">
        <v>2669</v>
      </c>
      <c r="I2255" s="3" t="s">
        <v>2670</v>
      </c>
      <c r="J2255" s="3" t="s">
        <v>2015</v>
      </c>
      <c r="K2255" s="3" t="s">
        <v>24</v>
      </c>
      <c r="L2255" s="3">
        <v>11.0</v>
      </c>
      <c r="M2255" s="3" t="s">
        <v>30</v>
      </c>
      <c r="N2255" s="3" t="s">
        <v>2805</v>
      </c>
      <c r="O2255" s="3" t="s">
        <v>329</v>
      </c>
      <c r="P2255" s="4">
        <v>23519.0</v>
      </c>
      <c r="Q2255" s="3" t="s">
        <v>169</v>
      </c>
      <c r="S2255" s="3" t="s">
        <v>34</v>
      </c>
    </row>
    <row r="2256">
      <c r="A2256" s="2">
        <v>42318.71488425926</v>
      </c>
      <c r="B2256" s="3">
        <v>75.0</v>
      </c>
      <c r="C2256" s="3" t="s">
        <v>2209</v>
      </c>
      <c r="D2256" s="3">
        <v>47.0</v>
      </c>
      <c r="E2256" s="3" t="s">
        <v>2356</v>
      </c>
      <c r="F2256" s="3">
        <v>3.0</v>
      </c>
      <c r="G2256" s="3">
        <v>7.0</v>
      </c>
      <c r="H2256" s="3" t="s">
        <v>2669</v>
      </c>
      <c r="I2256" s="3" t="s">
        <v>2670</v>
      </c>
      <c r="J2256" s="3" t="s">
        <v>2015</v>
      </c>
      <c r="K2256" s="3" t="s">
        <v>24</v>
      </c>
      <c r="L2256" s="3">
        <v>12.0</v>
      </c>
      <c r="M2256" s="3" t="s">
        <v>25</v>
      </c>
      <c r="N2256" s="3" t="s">
        <v>2806</v>
      </c>
      <c r="O2256" s="3" t="s">
        <v>458</v>
      </c>
      <c r="P2256" s="4">
        <v>32892.0</v>
      </c>
      <c r="Q2256" s="3" t="s">
        <v>132</v>
      </c>
      <c r="S2256" s="3" t="s">
        <v>34</v>
      </c>
    </row>
    <row r="2257">
      <c r="A2257" s="2">
        <v>42318.71488425926</v>
      </c>
      <c r="B2257" s="3">
        <v>75.0</v>
      </c>
      <c r="C2257" s="3" t="s">
        <v>2209</v>
      </c>
      <c r="D2257" s="3">
        <v>64.0</v>
      </c>
      <c r="E2257" s="3" t="s">
        <v>2369</v>
      </c>
      <c r="F2257" s="3">
        <v>3.0</v>
      </c>
      <c r="G2257" s="3">
        <v>7.0</v>
      </c>
      <c r="H2257" s="3" t="s">
        <v>2669</v>
      </c>
      <c r="I2257" s="3" t="s">
        <v>2670</v>
      </c>
      <c r="J2257" s="3" t="s">
        <v>2015</v>
      </c>
      <c r="K2257" s="3" t="s">
        <v>24</v>
      </c>
      <c r="L2257" s="3">
        <v>1.0</v>
      </c>
      <c r="M2257" s="3" t="s">
        <v>30</v>
      </c>
      <c r="N2257" s="3" t="s">
        <v>2807</v>
      </c>
      <c r="O2257" s="3" t="s">
        <v>93</v>
      </c>
      <c r="P2257" s="4">
        <v>21873.0</v>
      </c>
      <c r="Q2257" s="3" t="s">
        <v>153</v>
      </c>
      <c r="S2257" s="3" t="s">
        <v>34</v>
      </c>
    </row>
    <row r="2258">
      <c r="A2258" s="2">
        <v>42318.71488425926</v>
      </c>
      <c r="B2258" s="3">
        <v>75.0</v>
      </c>
      <c r="C2258" s="3" t="s">
        <v>2209</v>
      </c>
      <c r="D2258" s="3">
        <v>64.0</v>
      </c>
      <c r="E2258" s="3" t="s">
        <v>2369</v>
      </c>
      <c r="F2258" s="3">
        <v>3.0</v>
      </c>
      <c r="G2258" s="3">
        <v>7.0</v>
      </c>
      <c r="H2258" s="3" t="s">
        <v>2669</v>
      </c>
      <c r="I2258" s="3" t="s">
        <v>2670</v>
      </c>
      <c r="J2258" s="3" t="s">
        <v>2015</v>
      </c>
      <c r="K2258" s="3" t="s">
        <v>24</v>
      </c>
      <c r="L2258" s="3">
        <v>2.0</v>
      </c>
      <c r="M2258" s="3" t="s">
        <v>25</v>
      </c>
      <c r="N2258" s="3" t="s">
        <v>2808</v>
      </c>
      <c r="O2258" s="3" t="s">
        <v>427</v>
      </c>
      <c r="P2258" s="4">
        <v>28312.0</v>
      </c>
      <c r="Q2258" s="3" t="s">
        <v>352</v>
      </c>
      <c r="S2258" s="3" t="s">
        <v>34</v>
      </c>
    </row>
    <row r="2259">
      <c r="A2259" s="2">
        <v>42318.71488425926</v>
      </c>
      <c r="B2259" s="3">
        <v>75.0</v>
      </c>
      <c r="C2259" s="3" t="s">
        <v>2209</v>
      </c>
      <c r="D2259" s="3">
        <v>64.0</v>
      </c>
      <c r="E2259" s="3" t="s">
        <v>2369</v>
      </c>
      <c r="F2259" s="3">
        <v>3.0</v>
      </c>
      <c r="G2259" s="3">
        <v>7.0</v>
      </c>
      <c r="H2259" s="3" t="s">
        <v>2669</v>
      </c>
      <c r="I2259" s="3" t="s">
        <v>2670</v>
      </c>
      <c r="J2259" s="3" t="s">
        <v>2015</v>
      </c>
      <c r="K2259" s="3" t="s">
        <v>24</v>
      </c>
      <c r="L2259" s="3">
        <v>3.0</v>
      </c>
      <c r="M2259" s="3" t="s">
        <v>30</v>
      </c>
      <c r="N2259" s="3" t="s">
        <v>2809</v>
      </c>
      <c r="O2259" s="3" t="s">
        <v>329</v>
      </c>
      <c r="P2259" s="4">
        <v>22998.0</v>
      </c>
      <c r="Q2259" s="3" t="s">
        <v>216</v>
      </c>
      <c r="S2259" s="3" t="s">
        <v>29</v>
      </c>
    </row>
    <row r="2260">
      <c r="A2260" s="2">
        <v>42318.71488425926</v>
      </c>
      <c r="B2260" s="3">
        <v>75.0</v>
      </c>
      <c r="C2260" s="3" t="s">
        <v>2209</v>
      </c>
      <c r="D2260" s="3">
        <v>64.0</v>
      </c>
      <c r="E2260" s="3" t="s">
        <v>2369</v>
      </c>
      <c r="F2260" s="3">
        <v>3.0</v>
      </c>
      <c r="G2260" s="3">
        <v>7.0</v>
      </c>
      <c r="H2260" s="3" t="s">
        <v>2669</v>
      </c>
      <c r="I2260" s="3" t="s">
        <v>2670</v>
      </c>
      <c r="J2260" s="3" t="s">
        <v>2015</v>
      </c>
      <c r="K2260" s="3" t="s">
        <v>24</v>
      </c>
      <c r="L2260" s="3">
        <v>4.0</v>
      </c>
      <c r="M2260" s="3" t="s">
        <v>25</v>
      </c>
      <c r="N2260" s="3" t="s">
        <v>2810</v>
      </c>
      <c r="O2260" s="3" t="s">
        <v>95</v>
      </c>
      <c r="P2260" s="4">
        <v>16835.0</v>
      </c>
      <c r="Q2260" s="3" t="s">
        <v>72</v>
      </c>
      <c r="S2260" s="3" t="s">
        <v>29</v>
      </c>
    </row>
    <row r="2261">
      <c r="A2261" s="2">
        <v>42318.71488425926</v>
      </c>
      <c r="B2261" s="3">
        <v>75.0</v>
      </c>
      <c r="C2261" s="3" t="s">
        <v>2209</v>
      </c>
      <c r="D2261" s="3">
        <v>64.0</v>
      </c>
      <c r="E2261" s="3" t="s">
        <v>2369</v>
      </c>
      <c r="F2261" s="3">
        <v>3.0</v>
      </c>
      <c r="G2261" s="3">
        <v>7.0</v>
      </c>
      <c r="H2261" s="3" t="s">
        <v>2669</v>
      </c>
      <c r="I2261" s="3" t="s">
        <v>2670</v>
      </c>
      <c r="J2261" s="3" t="s">
        <v>2015</v>
      </c>
      <c r="K2261" s="3" t="s">
        <v>24</v>
      </c>
      <c r="L2261" s="3">
        <v>5.0</v>
      </c>
      <c r="M2261" s="3" t="s">
        <v>30</v>
      </c>
      <c r="N2261" s="3" t="s">
        <v>2811</v>
      </c>
      <c r="O2261" s="3" t="s">
        <v>769</v>
      </c>
      <c r="P2261" s="4">
        <v>18633.0</v>
      </c>
      <c r="Q2261" s="3" t="s">
        <v>40</v>
      </c>
      <c r="S2261" s="3" t="s">
        <v>29</v>
      </c>
    </row>
    <row r="2262">
      <c r="A2262" s="2">
        <v>42318.71488425926</v>
      </c>
      <c r="B2262" s="3">
        <v>75.0</v>
      </c>
      <c r="C2262" s="3" t="s">
        <v>2209</v>
      </c>
      <c r="D2262" s="3">
        <v>64.0</v>
      </c>
      <c r="E2262" s="3" t="s">
        <v>2369</v>
      </c>
      <c r="F2262" s="3">
        <v>3.0</v>
      </c>
      <c r="G2262" s="3">
        <v>7.0</v>
      </c>
      <c r="H2262" s="3" t="s">
        <v>2669</v>
      </c>
      <c r="I2262" s="3" t="s">
        <v>2670</v>
      </c>
      <c r="J2262" s="3" t="s">
        <v>2015</v>
      </c>
      <c r="K2262" s="3" t="s">
        <v>24</v>
      </c>
      <c r="L2262" s="3">
        <v>6.0</v>
      </c>
      <c r="M2262" s="3" t="s">
        <v>25</v>
      </c>
      <c r="N2262" s="3" t="s">
        <v>2812</v>
      </c>
      <c r="O2262" s="3" t="s">
        <v>2813</v>
      </c>
      <c r="P2262" s="4">
        <v>20226.0</v>
      </c>
      <c r="Q2262" s="3" t="s">
        <v>33</v>
      </c>
      <c r="S2262" s="3" t="s">
        <v>34</v>
      </c>
    </row>
    <row r="2263">
      <c r="A2263" s="2">
        <v>42318.71488425926</v>
      </c>
      <c r="B2263" s="3">
        <v>75.0</v>
      </c>
      <c r="C2263" s="3" t="s">
        <v>2209</v>
      </c>
      <c r="D2263" s="3">
        <v>64.0</v>
      </c>
      <c r="E2263" s="3" t="s">
        <v>2369</v>
      </c>
      <c r="F2263" s="3">
        <v>3.0</v>
      </c>
      <c r="G2263" s="3">
        <v>7.0</v>
      </c>
      <c r="H2263" s="3" t="s">
        <v>2669</v>
      </c>
      <c r="I2263" s="3" t="s">
        <v>2670</v>
      </c>
      <c r="J2263" s="3" t="s">
        <v>2015</v>
      </c>
      <c r="K2263" s="3" t="s">
        <v>24</v>
      </c>
      <c r="L2263" s="3">
        <v>7.0</v>
      </c>
      <c r="M2263" s="3" t="s">
        <v>30</v>
      </c>
      <c r="N2263" s="3" t="s">
        <v>2814</v>
      </c>
      <c r="O2263" s="3" t="s">
        <v>71</v>
      </c>
      <c r="P2263" s="4">
        <v>29357.0</v>
      </c>
      <c r="Q2263" s="3" t="s">
        <v>75</v>
      </c>
      <c r="S2263" s="3" t="s">
        <v>34</v>
      </c>
    </row>
    <row r="2264">
      <c r="A2264" s="2">
        <v>42318.71488425926</v>
      </c>
      <c r="B2264" s="3">
        <v>75.0</v>
      </c>
      <c r="C2264" s="3" t="s">
        <v>2209</v>
      </c>
      <c r="D2264" s="3">
        <v>64.0</v>
      </c>
      <c r="E2264" s="3" t="s">
        <v>2369</v>
      </c>
      <c r="F2264" s="3">
        <v>3.0</v>
      </c>
      <c r="G2264" s="3">
        <v>7.0</v>
      </c>
      <c r="H2264" s="3" t="s">
        <v>2669</v>
      </c>
      <c r="I2264" s="3" t="s">
        <v>2670</v>
      </c>
      <c r="J2264" s="3" t="s">
        <v>2015</v>
      </c>
      <c r="K2264" s="3" t="s">
        <v>24</v>
      </c>
      <c r="L2264" s="3">
        <v>8.0</v>
      </c>
      <c r="M2264" s="3" t="s">
        <v>25</v>
      </c>
      <c r="N2264" s="3" t="s">
        <v>2815</v>
      </c>
      <c r="O2264" s="3" t="s">
        <v>395</v>
      </c>
      <c r="P2264" s="4">
        <v>20887.0</v>
      </c>
      <c r="Q2264" s="3" t="s">
        <v>37</v>
      </c>
      <c r="S2264" s="3" t="s">
        <v>34</v>
      </c>
    </row>
    <row r="2265">
      <c r="A2265" s="2">
        <v>42318.71488425926</v>
      </c>
      <c r="B2265" s="3">
        <v>75.0</v>
      </c>
      <c r="C2265" s="3" t="s">
        <v>2209</v>
      </c>
      <c r="D2265" s="3">
        <v>64.0</v>
      </c>
      <c r="E2265" s="3" t="s">
        <v>2369</v>
      </c>
      <c r="F2265" s="3">
        <v>3.0</v>
      </c>
      <c r="G2265" s="3">
        <v>7.0</v>
      </c>
      <c r="H2265" s="3" t="s">
        <v>2669</v>
      </c>
      <c r="I2265" s="3" t="s">
        <v>2670</v>
      </c>
      <c r="J2265" s="3" t="s">
        <v>2015</v>
      </c>
      <c r="K2265" s="3" t="s">
        <v>24</v>
      </c>
      <c r="L2265" s="3">
        <v>9.0</v>
      </c>
      <c r="M2265" s="3" t="s">
        <v>30</v>
      </c>
      <c r="N2265" s="3" t="s">
        <v>2816</v>
      </c>
      <c r="O2265" s="3" t="s">
        <v>2817</v>
      </c>
      <c r="P2265" s="4">
        <v>26071.0</v>
      </c>
      <c r="Q2265" s="3" t="s">
        <v>1955</v>
      </c>
      <c r="S2265" s="3" t="s">
        <v>34</v>
      </c>
    </row>
    <row r="2266">
      <c r="A2266" s="2">
        <v>42318.71488425926</v>
      </c>
      <c r="B2266" s="3">
        <v>75.0</v>
      </c>
      <c r="C2266" s="3" t="s">
        <v>2209</v>
      </c>
      <c r="D2266" s="3">
        <v>64.0</v>
      </c>
      <c r="E2266" s="3" t="s">
        <v>2369</v>
      </c>
      <c r="F2266" s="3">
        <v>3.0</v>
      </c>
      <c r="G2266" s="3">
        <v>7.0</v>
      </c>
      <c r="H2266" s="3" t="s">
        <v>2669</v>
      </c>
      <c r="I2266" s="3" t="s">
        <v>2670</v>
      </c>
      <c r="J2266" s="3" t="s">
        <v>2015</v>
      </c>
      <c r="K2266" s="3" t="s">
        <v>24</v>
      </c>
      <c r="L2266" s="3">
        <v>10.0</v>
      </c>
      <c r="M2266" s="3" t="s">
        <v>25</v>
      </c>
      <c r="N2266" s="3" t="s">
        <v>2818</v>
      </c>
      <c r="O2266" s="3" t="s">
        <v>297</v>
      </c>
      <c r="P2266" s="4">
        <v>25216.0</v>
      </c>
      <c r="Q2266" s="3" t="s">
        <v>110</v>
      </c>
      <c r="S2266" s="3" t="s">
        <v>29</v>
      </c>
    </row>
    <row r="2267">
      <c r="A2267" s="2">
        <v>42318.71488425926</v>
      </c>
      <c r="B2267" s="3">
        <v>75.0</v>
      </c>
      <c r="C2267" s="3" t="s">
        <v>2209</v>
      </c>
      <c r="D2267" s="3">
        <v>64.0</v>
      </c>
      <c r="E2267" s="3" t="s">
        <v>2369</v>
      </c>
      <c r="F2267" s="3">
        <v>3.0</v>
      </c>
      <c r="G2267" s="3">
        <v>7.0</v>
      </c>
      <c r="H2267" s="3" t="s">
        <v>2669</v>
      </c>
      <c r="I2267" s="3" t="s">
        <v>2670</v>
      </c>
      <c r="J2267" s="3" t="s">
        <v>2015</v>
      </c>
      <c r="K2267" s="3" t="s">
        <v>24</v>
      </c>
      <c r="L2267" s="3">
        <v>11.0</v>
      </c>
      <c r="M2267" s="3" t="s">
        <v>30</v>
      </c>
      <c r="N2267" s="3" t="s">
        <v>2819</v>
      </c>
      <c r="O2267" s="3" t="s">
        <v>299</v>
      </c>
      <c r="P2267" s="4">
        <v>22933.0</v>
      </c>
      <c r="Q2267" s="3" t="s">
        <v>205</v>
      </c>
      <c r="S2267" s="3" t="s">
        <v>34</v>
      </c>
    </row>
    <row r="2268">
      <c r="A2268" s="2">
        <v>42318.71488425926</v>
      </c>
      <c r="B2268" s="3">
        <v>75.0</v>
      </c>
      <c r="C2268" s="3" t="s">
        <v>2209</v>
      </c>
      <c r="D2268" s="3">
        <v>64.0</v>
      </c>
      <c r="E2268" s="3" t="s">
        <v>2369</v>
      </c>
      <c r="F2268" s="3">
        <v>3.0</v>
      </c>
      <c r="G2268" s="3">
        <v>7.0</v>
      </c>
      <c r="H2268" s="3" t="s">
        <v>2669</v>
      </c>
      <c r="I2268" s="3" t="s">
        <v>2670</v>
      </c>
      <c r="J2268" s="3" t="s">
        <v>2015</v>
      </c>
      <c r="K2268" s="3" t="s">
        <v>24</v>
      </c>
      <c r="L2268" s="3">
        <v>12.0</v>
      </c>
      <c r="M2268" s="3" t="s">
        <v>25</v>
      </c>
      <c r="N2268" s="3" t="s">
        <v>2820</v>
      </c>
      <c r="O2268" s="3" t="s">
        <v>1452</v>
      </c>
      <c r="P2268" s="4">
        <v>25947.0</v>
      </c>
      <c r="Q2268" s="3" t="s">
        <v>110</v>
      </c>
      <c r="S2268" s="3" t="s">
        <v>34</v>
      </c>
    </row>
    <row r="2269">
      <c r="A2269" s="2">
        <v>42318.71488425926</v>
      </c>
      <c r="B2269" s="3">
        <v>75.0</v>
      </c>
      <c r="C2269" s="3" t="s">
        <v>2209</v>
      </c>
      <c r="D2269" s="3">
        <v>64.0</v>
      </c>
      <c r="E2269" s="3" t="s">
        <v>2369</v>
      </c>
      <c r="F2269" s="3">
        <v>3.0</v>
      </c>
      <c r="G2269" s="3">
        <v>7.0</v>
      </c>
      <c r="H2269" s="3" t="s">
        <v>2669</v>
      </c>
      <c r="I2269" s="3" t="s">
        <v>2670</v>
      </c>
      <c r="J2269" s="3" t="s">
        <v>2015</v>
      </c>
      <c r="K2269" s="3" t="s">
        <v>24</v>
      </c>
      <c r="L2269" s="3">
        <v>13.0</v>
      </c>
      <c r="M2269" s="3" t="s">
        <v>30</v>
      </c>
      <c r="N2269" s="3" t="s">
        <v>2821</v>
      </c>
      <c r="O2269" s="3" t="s">
        <v>812</v>
      </c>
      <c r="P2269" s="4">
        <v>21606.0</v>
      </c>
      <c r="Q2269" s="3" t="s">
        <v>40</v>
      </c>
      <c r="S2269" s="3" t="s">
        <v>34</v>
      </c>
    </row>
    <row r="2270">
      <c r="A2270" s="2">
        <v>42318.71488425926</v>
      </c>
      <c r="B2270" s="3">
        <v>75.0</v>
      </c>
      <c r="C2270" s="3" t="s">
        <v>2209</v>
      </c>
      <c r="D2270" s="3">
        <v>64.0</v>
      </c>
      <c r="E2270" s="3" t="s">
        <v>2369</v>
      </c>
      <c r="F2270" s="3">
        <v>3.0</v>
      </c>
      <c r="G2270" s="3">
        <v>7.0</v>
      </c>
      <c r="H2270" s="3" t="s">
        <v>2669</v>
      </c>
      <c r="I2270" s="3" t="s">
        <v>2670</v>
      </c>
      <c r="J2270" s="3" t="s">
        <v>2015</v>
      </c>
      <c r="K2270" s="3" t="s">
        <v>24</v>
      </c>
      <c r="L2270" s="3">
        <v>14.0</v>
      </c>
      <c r="M2270" s="3" t="s">
        <v>25</v>
      </c>
      <c r="N2270" s="3" t="s">
        <v>2822</v>
      </c>
      <c r="O2270" s="3" t="s">
        <v>898</v>
      </c>
      <c r="P2270" s="4">
        <v>22882.0</v>
      </c>
      <c r="Q2270" s="3" t="s">
        <v>216</v>
      </c>
      <c r="S2270" s="3" t="s">
        <v>34</v>
      </c>
    </row>
    <row r="2271">
      <c r="A2271" s="2">
        <v>42318.71488425926</v>
      </c>
      <c r="B2271" s="3">
        <v>75.0</v>
      </c>
      <c r="C2271" s="3" t="s">
        <v>2209</v>
      </c>
      <c r="D2271" s="3">
        <v>64.0</v>
      </c>
      <c r="E2271" s="3" t="s">
        <v>2369</v>
      </c>
      <c r="F2271" s="3">
        <v>3.0</v>
      </c>
      <c r="G2271" s="3">
        <v>7.0</v>
      </c>
      <c r="H2271" s="3" t="s">
        <v>2669</v>
      </c>
      <c r="I2271" s="3" t="s">
        <v>2670</v>
      </c>
      <c r="J2271" s="3" t="s">
        <v>2015</v>
      </c>
      <c r="K2271" s="3" t="s">
        <v>24</v>
      </c>
      <c r="L2271" s="3">
        <v>15.0</v>
      </c>
      <c r="M2271" s="3" t="s">
        <v>30</v>
      </c>
      <c r="N2271" s="3" t="s">
        <v>2823</v>
      </c>
      <c r="O2271" s="3" t="s">
        <v>919</v>
      </c>
      <c r="P2271" s="4">
        <v>19968.0</v>
      </c>
      <c r="Q2271" s="3" t="s">
        <v>110</v>
      </c>
      <c r="S2271" s="3" t="s">
        <v>34</v>
      </c>
    </row>
    <row r="2272">
      <c r="A2272" s="2">
        <v>42318.71488425926</v>
      </c>
      <c r="B2272" s="3">
        <v>75.0</v>
      </c>
      <c r="C2272" s="3" t="s">
        <v>2209</v>
      </c>
      <c r="D2272" s="3">
        <v>64.0</v>
      </c>
      <c r="E2272" s="3" t="s">
        <v>2369</v>
      </c>
      <c r="F2272" s="3">
        <v>3.0</v>
      </c>
      <c r="G2272" s="3">
        <v>7.0</v>
      </c>
      <c r="H2272" s="3" t="s">
        <v>2669</v>
      </c>
      <c r="I2272" s="3" t="s">
        <v>2670</v>
      </c>
      <c r="J2272" s="3" t="s">
        <v>2015</v>
      </c>
      <c r="K2272" s="3" t="s">
        <v>24</v>
      </c>
      <c r="L2272" s="3">
        <v>16.0</v>
      </c>
      <c r="M2272" s="3" t="s">
        <v>25</v>
      </c>
      <c r="N2272" s="3" t="s">
        <v>2824</v>
      </c>
      <c r="O2272" s="3" t="s">
        <v>1988</v>
      </c>
      <c r="P2272" s="4">
        <v>24853.0</v>
      </c>
      <c r="Q2272" s="3" t="s">
        <v>110</v>
      </c>
      <c r="S2272" s="3" t="s">
        <v>34</v>
      </c>
    </row>
    <row r="2273">
      <c r="A2273" s="2">
        <v>42318.71488425926</v>
      </c>
      <c r="B2273" s="3">
        <v>75.0</v>
      </c>
      <c r="C2273" s="3" t="s">
        <v>2209</v>
      </c>
      <c r="D2273" s="3">
        <v>64.0</v>
      </c>
      <c r="E2273" s="3" t="s">
        <v>2369</v>
      </c>
      <c r="F2273" s="3">
        <v>3.0</v>
      </c>
      <c r="G2273" s="3">
        <v>7.0</v>
      </c>
      <c r="H2273" s="3" t="s">
        <v>2669</v>
      </c>
      <c r="I2273" s="3" t="s">
        <v>2670</v>
      </c>
      <c r="J2273" s="3" t="s">
        <v>2015</v>
      </c>
      <c r="K2273" s="3" t="s">
        <v>24</v>
      </c>
      <c r="L2273" s="3">
        <v>17.0</v>
      </c>
      <c r="M2273" s="3" t="s">
        <v>30</v>
      </c>
      <c r="N2273" s="3" t="s">
        <v>2825</v>
      </c>
      <c r="O2273" s="3" t="s">
        <v>57</v>
      </c>
      <c r="P2273" s="4">
        <v>27746.0</v>
      </c>
      <c r="Q2273" s="3" t="s">
        <v>216</v>
      </c>
      <c r="S2273" s="3" t="s">
        <v>34</v>
      </c>
    </row>
    <row r="2274">
      <c r="A2274" s="2">
        <v>42318.71488425926</v>
      </c>
      <c r="B2274" s="3">
        <v>75.0</v>
      </c>
      <c r="C2274" s="3" t="s">
        <v>2209</v>
      </c>
      <c r="D2274" s="3">
        <v>64.0</v>
      </c>
      <c r="E2274" s="3" t="s">
        <v>2369</v>
      </c>
      <c r="F2274" s="3">
        <v>3.0</v>
      </c>
      <c r="G2274" s="3">
        <v>7.0</v>
      </c>
      <c r="H2274" s="3" t="s">
        <v>2669</v>
      </c>
      <c r="I2274" s="3" t="s">
        <v>2670</v>
      </c>
      <c r="J2274" s="3" t="s">
        <v>2015</v>
      </c>
      <c r="K2274" s="3" t="s">
        <v>24</v>
      </c>
      <c r="L2274" s="3">
        <v>18.0</v>
      </c>
      <c r="M2274" s="3" t="s">
        <v>25</v>
      </c>
      <c r="N2274" s="3" t="s">
        <v>2826</v>
      </c>
      <c r="O2274" s="3" t="s">
        <v>1068</v>
      </c>
      <c r="P2274" s="4">
        <v>25323.0</v>
      </c>
      <c r="Q2274" s="3" t="s">
        <v>216</v>
      </c>
      <c r="S2274" s="3" t="s">
        <v>34</v>
      </c>
    </row>
    <row r="2275">
      <c r="A2275" s="2">
        <v>42318.71488425926</v>
      </c>
      <c r="B2275" s="3">
        <v>75.0</v>
      </c>
      <c r="C2275" s="3" t="s">
        <v>2209</v>
      </c>
      <c r="D2275" s="3">
        <v>64.0</v>
      </c>
      <c r="E2275" s="3" t="s">
        <v>2369</v>
      </c>
      <c r="F2275" s="3">
        <v>3.0</v>
      </c>
      <c r="G2275" s="3">
        <v>7.0</v>
      </c>
      <c r="H2275" s="3" t="s">
        <v>2669</v>
      </c>
      <c r="I2275" s="3" t="s">
        <v>2670</v>
      </c>
      <c r="J2275" s="3" t="s">
        <v>2015</v>
      </c>
      <c r="K2275" s="3" t="s">
        <v>24</v>
      </c>
      <c r="L2275" s="3">
        <v>19.0</v>
      </c>
      <c r="M2275" s="3" t="s">
        <v>30</v>
      </c>
      <c r="N2275" s="3" t="s">
        <v>2827</v>
      </c>
      <c r="O2275" s="3" t="s">
        <v>67</v>
      </c>
      <c r="P2275" s="4">
        <v>23942.0</v>
      </c>
      <c r="Q2275" s="3" t="s">
        <v>149</v>
      </c>
      <c r="S2275" s="3" t="s">
        <v>34</v>
      </c>
    </row>
    <row r="2276">
      <c r="A2276" s="2">
        <v>42318.71488425926</v>
      </c>
      <c r="B2276" s="3">
        <v>75.0</v>
      </c>
      <c r="C2276" s="3" t="s">
        <v>2209</v>
      </c>
      <c r="D2276" s="3">
        <v>64.0</v>
      </c>
      <c r="E2276" s="3" t="s">
        <v>2369</v>
      </c>
      <c r="F2276" s="3">
        <v>3.0</v>
      </c>
      <c r="G2276" s="3">
        <v>7.0</v>
      </c>
      <c r="H2276" s="3" t="s">
        <v>2669</v>
      </c>
      <c r="I2276" s="3" t="s">
        <v>2670</v>
      </c>
      <c r="J2276" s="3" t="s">
        <v>2015</v>
      </c>
      <c r="K2276" s="3" t="s">
        <v>24</v>
      </c>
      <c r="L2276" s="3">
        <v>20.0</v>
      </c>
      <c r="M2276" s="3" t="s">
        <v>25</v>
      </c>
      <c r="N2276" s="3" t="s">
        <v>2828</v>
      </c>
      <c r="O2276" s="3" t="s">
        <v>218</v>
      </c>
      <c r="P2276" s="4">
        <v>25135.0</v>
      </c>
      <c r="Q2276" s="3" t="s">
        <v>46</v>
      </c>
      <c r="S2276" s="3" t="s">
        <v>34</v>
      </c>
    </row>
    <row r="2277">
      <c r="A2277" s="2">
        <v>42318.71488425926</v>
      </c>
      <c r="B2277" s="3">
        <v>75.0</v>
      </c>
      <c r="C2277" s="3" t="s">
        <v>2209</v>
      </c>
      <c r="D2277" s="3">
        <v>64.0</v>
      </c>
      <c r="E2277" s="3" t="s">
        <v>2369</v>
      </c>
      <c r="F2277" s="3">
        <v>3.0</v>
      </c>
      <c r="G2277" s="3">
        <v>7.0</v>
      </c>
      <c r="H2277" s="3" t="s">
        <v>2669</v>
      </c>
      <c r="I2277" s="3" t="s">
        <v>2670</v>
      </c>
      <c r="J2277" s="3" t="s">
        <v>2015</v>
      </c>
      <c r="K2277" s="3" t="s">
        <v>24</v>
      </c>
      <c r="L2277" s="3">
        <v>21.0</v>
      </c>
      <c r="M2277" s="3" t="s">
        <v>30</v>
      </c>
      <c r="N2277" s="3" t="s">
        <v>2829</v>
      </c>
      <c r="O2277" s="3" t="s">
        <v>63</v>
      </c>
      <c r="P2277" s="4">
        <v>27570.0</v>
      </c>
      <c r="Q2277" s="3" t="s">
        <v>2679</v>
      </c>
      <c r="S2277" s="3" t="s">
        <v>34</v>
      </c>
    </row>
    <row r="2278">
      <c r="A2278" s="2">
        <v>42318.71488425926</v>
      </c>
      <c r="B2278" s="3">
        <v>75.0</v>
      </c>
      <c r="C2278" s="3" t="s">
        <v>2209</v>
      </c>
      <c r="D2278" s="3">
        <v>64.0</v>
      </c>
      <c r="E2278" s="3" t="s">
        <v>2369</v>
      </c>
      <c r="F2278" s="3">
        <v>3.0</v>
      </c>
      <c r="G2278" s="3">
        <v>7.0</v>
      </c>
      <c r="H2278" s="3" t="s">
        <v>2669</v>
      </c>
      <c r="I2278" s="3" t="s">
        <v>2670</v>
      </c>
      <c r="J2278" s="3" t="s">
        <v>2015</v>
      </c>
      <c r="K2278" s="3" t="s">
        <v>24</v>
      </c>
      <c r="L2278" s="3">
        <v>22.0</v>
      </c>
      <c r="M2278" s="3" t="s">
        <v>25</v>
      </c>
      <c r="N2278" s="3" t="s">
        <v>2752</v>
      </c>
      <c r="O2278" s="3" t="s">
        <v>477</v>
      </c>
      <c r="P2278" s="4">
        <v>31029.0</v>
      </c>
      <c r="Q2278" s="3" t="s">
        <v>110</v>
      </c>
      <c r="S2278" s="3" t="s">
        <v>34</v>
      </c>
    </row>
    <row r="2279">
      <c r="A2279" s="2">
        <v>42318.71488425926</v>
      </c>
      <c r="B2279" s="3">
        <v>75.0</v>
      </c>
      <c r="C2279" s="3" t="s">
        <v>2209</v>
      </c>
      <c r="D2279" s="3">
        <v>64.0</v>
      </c>
      <c r="E2279" s="3" t="s">
        <v>2369</v>
      </c>
      <c r="F2279" s="3">
        <v>3.0</v>
      </c>
      <c r="G2279" s="3">
        <v>7.0</v>
      </c>
      <c r="H2279" s="3" t="s">
        <v>2669</v>
      </c>
      <c r="I2279" s="3" t="s">
        <v>2670</v>
      </c>
      <c r="J2279" s="3" t="s">
        <v>2015</v>
      </c>
      <c r="K2279" s="3" t="s">
        <v>24</v>
      </c>
      <c r="L2279" s="3">
        <v>23.0</v>
      </c>
      <c r="M2279" s="3" t="s">
        <v>30</v>
      </c>
      <c r="N2279" s="3" t="s">
        <v>2830</v>
      </c>
      <c r="O2279" s="3" t="s">
        <v>98</v>
      </c>
      <c r="P2279" s="4">
        <v>22059.0</v>
      </c>
      <c r="Q2279" s="3" t="s">
        <v>169</v>
      </c>
      <c r="S2279" s="3" t="s">
        <v>34</v>
      </c>
    </row>
    <row r="2280">
      <c r="A2280" s="2">
        <v>42318.71488425926</v>
      </c>
      <c r="B2280" s="3">
        <v>75.0</v>
      </c>
      <c r="C2280" s="3" t="s">
        <v>2209</v>
      </c>
      <c r="D2280" s="3">
        <v>79.0</v>
      </c>
      <c r="E2280" s="3" t="s">
        <v>2392</v>
      </c>
      <c r="F2280" s="3">
        <v>3.0</v>
      </c>
      <c r="G2280" s="3">
        <v>7.0</v>
      </c>
      <c r="H2280" s="3" t="s">
        <v>2669</v>
      </c>
      <c r="I2280" s="3" t="s">
        <v>2670</v>
      </c>
      <c r="J2280" s="3" t="s">
        <v>2015</v>
      </c>
      <c r="K2280" s="3" t="s">
        <v>24</v>
      </c>
      <c r="L2280" s="3">
        <v>1.0</v>
      </c>
      <c r="M2280" s="3" t="s">
        <v>30</v>
      </c>
      <c r="N2280" s="3" t="s">
        <v>2831</v>
      </c>
      <c r="O2280" s="3" t="s">
        <v>1116</v>
      </c>
      <c r="P2280" s="4">
        <v>26441.0</v>
      </c>
      <c r="Q2280" s="3" t="s">
        <v>72</v>
      </c>
      <c r="S2280" s="3" t="s">
        <v>34</v>
      </c>
    </row>
    <row r="2281">
      <c r="A2281" s="2">
        <v>42318.71488425926</v>
      </c>
      <c r="B2281" s="3">
        <v>75.0</v>
      </c>
      <c r="C2281" s="3" t="s">
        <v>2209</v>
      </c>
      <c r="D2281" s="3">
        <v>79.0</v>
      </c>
      <c r="E2281" s="3" t="s">
        <v>2392</v>
      </c>
      <c r="F2281" s="3">
        <v>3.0</v>
      </c>
      <c r="G2281" s="3">
        <v>7.0</v>
      </c>
      <c r="H2281" s="3" t="s">
        <v>2669</v>
      </c>
      <c r="I2281" s="3" t="s">
        <v>2670</v>
      </c>
      <c r="J2281" s="3" t="s">
        <v>2015</v>
      </c>
      <c r="K2281" s="3" t="s">
        <v>24</v>
      </c>
      <c r="L2281" s="3">
        <v>2.0</v>
      </c>
      <c r="M2281" s="3" t="s">
        <v>25</v>
      </c>
      <c r="N2281" s="3" t="s">
        <v>2832</v>
      </c>
      <c r="O2281" s="3" t="s">
        <v>141</v>
      </c>
      <c r="P2281" s="4">
        <v>22971.0</v>
      </c>
      <c r="Q2281" s="3" t="s">
        <v>1955</v>
      </c>
      <c r="S2281" s="3" t="s">
        <v>29</v>
      </c>
    </row>
    <row r="2282">
      <c r="A2282" s="2">
        <v>42318.71488425926</v>
      </c>
      <c r="B2282" s="3">
        <v>75.0</v>
      </c>
      <c r="C2282" s="3" t="s">
        <v>2209</v>
      </c>
      <c r="D2282" s="3">
        <v>79.0</v>
      </c>
      <c r="E2282" s="3" t="s">
        <v>2392</v>
      </c>
      <c r="F2282" s="3">
        <v>3.0</v>
      </c>
      <c r="G2282" s="3">
        <v>7.0</v>
      </c>
      <c r="H2282" s="3" t="s">
        <v>2669</v>
      </c>
      <c r="I2282" s="3" t="s">
        <v>2670</v>
      </c>
      <c r="J2282" s="3" t="s">
        <v>2015</v>
      </c>
      <c r="K2282" s="3" t="s">
        <v>24</v>
      </c>
      <c r="L2282" s="3">
        <v>3.0</v>
      </c>
      <c r="M2282" s="3" t="s">
        <v>30</v>
      </c>
      <c r="N2282" s="3" t="s">
        <v>2833</v>
      </c>
      <c r="O2282" s="3" t="s">
        <v>1489</v>
      </c>
      <c r="P2282" s="4">
        <v>22366.0</v>
      </c>
      <c r="Q2282" s="3" t="s">
        <v>1454</v>
      </c>
      <c r="S2282" s="3" t="s">
        <v>34</v>
      </c>
    </row>
    <row r="2283">
      <c r="A2283" s="2">
        <v>42318.71488425926</v>
      </c>
      <c r="B2283" s="3">
        <v>75.0</v>
      </c>
      <c r="C2283" s="3" t="s">
        <v>2209</v>
      </c>
      <c r="D2283" s="3">
        <v>79.0</v>
      </c>
      <c r="E2283" s="3" t="s">
        <v>2392</v>
      </c>
      <c r="F2283" s="3">
        <v>3.0</v>
      </c>
      <c r="G2283" s="3">
        <v>7.0</v>
      </c>
      <c r="H2283" s="3" t="s">
        <v>2669</v>
      </c>
      <c r="I2283" s="3" t="s">
        <v>2670</v>
      </c>
      <c r="J2283" s="3" t="s">
        <v>2015</v>
      </c>
      <c r="K2283" s="3" t="s">
        <v>24</v>
      </c>
      <c r="L2283" s="3">
        <v>4.0</v>
      </c>
      <c r="M2283" s="3" t="s">
        <v>25</v>
      </c>
      <c r="N2283" s="3" t="s">
        <v>2834</v>
      </c>
      <c r="O2283" s="3" t="s">
        <v>119</v>
      </c>
      <c r="P2283" s="4">
        <v>21983.0</v>
      </c>
      <c r="Q2283" s="3" t="s">
        <v>33</v>
      </c>
      <c r="S2283" s="3" t="s">
        <v>34</v>
      </c>
    </row>
    <row r="2284">
      <c r="A2284" s="2">
        <v>42318.71488425926</v>
      </c>
      <c r="B2284" s="3">
        <v>75.0</v>
      </c>
      <c r="C2284" s="3" t="s">
        <v>2209</v>
      </c>
      <c r="D2284" s="3">
        <v>79.0</v>
      </c>
      <c r="E2284" s="3" t="s">
        <v>2392</v>
      </c>
      <c r="F2284" s="3">
        <v>3.0</v>
      </c>
      <c r="G2284" s="3">
        <v>7.0</v>
      </c>
      <c r="H2284" s="3" t="s">
        <v>2669</v>
      </c>
      <c r="I2284" s="3" t="s">
        <v>2670</v>
      </c>
      <c r="J2284" s="3" t="s">
        <v>2015</v>
      </c>
      <c r="K2284" s="3" t="s">
        <v>24</v>
      </c>
      <c r="L2284" s="3">
        <v>5.0</v>
      </c>
      <c r="M2284" s="3" t="s">
        <v>30</v>
      </c>
      <c r="N2284" s="3" t="s">
        <v>2835</v>
      </c>
      <c r="O2284" s="3" t="s">
        <v>683</v>
      </c>
      <c r="P2284" s="4">
        <v>19242.0</v>
      </c>
      <c r="Q2284" s="3" t="s">
        <v>228</v>
      </c>
      <c r="S2284" s="3" t="s">
        <v>34</v>
      </c>
    </row>
    <row r="2285">
      <c r="A2285" s="2">
        <v>42318.71488425926</v>
      </c>
      <c r="B2285" s="3">
        <v>75.0</v>
      </c>
      <c r="C2285" s="3" t="s">
        <v>2209</v>
      </c>
      <c r="D2285" s="3">
        <v>79.0</v>
      </c>
      <c r="E2285" s="3" t="s">
        <v>2392</v>
      </c>
      <c r="F2285" s="3">
        <v>3.0</v>
      </c>
      <c r="G2285" s="3">
        <v>7.0</v>
      </c>
      <c r="H2285" s="3" t="s">
        <v>2669</v>
      </c>
      <c r="I2285" s="3" t="s">
        <v>2670</v>
      </c>
      <c r="J2285" s="3" t="s">
        <v>2015</v>
      </c>
      <c r="K2285" s="3" t="s">
        <v>24</v>
      </c>
      <c r="L2285" s="3">
        <v>6.0</v>
      </c>
      <c r="M2285" s="3" t="s">
        <v>25</v>
      </c>
      <c r="N2285" s="3" t="s">
        <v>2836</v>
      </c>
      <c r="O2285" s="3" t="s">
        <v>305</v>
      </c>
      <c r="P2285" s="4">
        <v>18900.0</v>
      </c>
      <c r="Q2285" s="3" t="s">
        <v>105</v>
      </c>
      <c r="S2285" s="3" t="s">
        <v>34</v>
      </c>
    </row>
    <row r="2286">
      <c r="A2286" s="2">
        <v>42318.71488425926</v>
      </c>
      <c r="B2286" s="3">
        <v>75.0</v>
      </c>
      <c r="C2286" s="3" t="s">
        <v>2209</v>
      </c>
      <c r="D2286" s="3">
        <v>79.0</v>
      </c>
      <c r="E2286" s="3" t="s">
        <v>2392</v>
      </c>
      <c r="F2286" s="3">
        <v>3.0</v>
      </c>
      <c r="G2286" s="3">
        <v>7.0</v>
      </c>
      <c r="H2286" s="3" t="s">
        <v>2669</v>
      </c>
      <c r="I2286" s="3" t="s">
        <v>2670</v>
      </c>
      <c r="J2286" s="3" t="s">
        <v>2015</v>
      </c>
      <c r="K2286" s="3" t="s">
        <v>24</v>
      </c>
      <c r="L2286" s="3">
        <v>7.0</v>
      </c>
      <c r="M2286" s="3" t="s">
        <v>30</v>
      </c>
      <c r="N2286" s="3" t="s">
        <v>2837</v>
      </c>
      <c r="O2286" s="3" t="s">
        <v>375</v>
      </c>
      <c r="P2286" s="4">
        <v>23574.0</v>
      </c>
      <c r="Q2286" s="3" t="s">
        <v>1159</v>
      </c>
      <c r="S2286" s="3" t="s">
        <v>34</v>
      </c>
    </row>
    <row r="2287">
      <c r="A2287" s="2">
        <v>42318.71488425926</v>
      </c>
      <c r="B2287" s="3">
        <v>75.0</v>
      </c>
      <c r="C2287" s="3" t="s">
        <v>2209</v>
      </c>
      <c r="D2287" s="3">
        <v>79.0</v>
      </c>
      <c r="E2287" s="3" t="s">
        <v>2392</v>
      </c>
      <c r="F2287" s="3">
        <v>3.0</v>
      </c>
      <c r="G2287" s="3">
        <v>7.0</v>
      </c>
      <c r="H2287" s="3" t="s">
        <v>2669</v>
      </c>
      <c r="I2287" s="3" t="s">
        <v>2670</v>
      </c>
      <c r="J2287" s="3" t="s">
        <v>2015</v>
      </c>
      <c r="K2287" s="3" t="s">
        <v>24</v>
      </c>
      <c r="L2287" s="3">
        <v>8.0</v>
      </c>
      <c r="M2287" s="3" t="s">
        <v>25</v>
      </c>
      <c r="N2287" s="3" t="s">
        <v>2838</v>
      </c>
      <c r="O2287" s="3" t="s">
        <v>200</v>
      </c>
      <c r="P2287" s="4">
        <v>17710.0</v>
      </c>
      <c r="Q2287" s="3" t="s">
        <v>209</v>
      </c>
      <c r="S2287" s="3" t="s">
        <v>34</v>
      </c>
    </row>
    <row r="2288">
      <c r="A2288" s="2">
        <v>42318.71488425926</v>
      </c>
      <c r="B2288" s="3">
        <v>75.0</v>
      </c>
      <c r="C2288" s="3" t="s">
        <v>2209</v>
      </c>
      <c r="D2288" s="3">
        <v>79.0</v>
      </c>
      <c r="E2288" s="3" t="s">
        <v>2392</v>
      </c>
      <c r="F2288" s="3">
        <v>3.0</v>
      </c>
      <c r="G2288" s="3">
        <v>7.0</v>
      </c>
      <c r="H2288" s="3" t="s">
        <v>2669</v>
      </c>
      <c r="I2288" s="3" t="s">
        <v>2670</v>
      </c>
      <c r="J2288" s="3" t="s">
        <v>2015</v>
      </c>
      <c r="K2288" s="3" t="s">
        <v>24</v>
      </c>
      <c r="L2288" s="3">
        <v>9.0</v>
      </c>
      <c r="M2288" s="3" t="s">
        <v>30</v>
      </c>
      <c r="N2288" s="3" t="s">
        <v>2839</v>
      </c>
      <c r="O2288" s="3" t="s">
        <v>2002</v>
      </c>
      <c r="P2288" s="4">
        <v>28860.0</v>
      </c>
      <c r="Q2288" s="3" t="s">
        <v>40</v>
      </c>
      <c r="S2288" s="3" t="s">
        <v>34</v>
      </c>
    </row>
    <row r="2289">
      <c r="A2289" s="2">
        <v>42318.71488425926</v>
      </c>
      <c r="B2289" s="3">
        <v>75.0</v>
      </c>
      <c r="C2289" s="3" t="s">
        <v>2209</v>
      </c>
      <c r="D2289" s="3">
        <v>79.0</v>
      </c>
      <c r="E2289" s="3" t="s">
        <v>2392</v>
      </c>
      <c r="F2289" s="3">
        <v>3.0</v>
      </c>
      <c r="G2289" s="3">
        <v>7.0</v>
      </c>
      <c r="H2289" s="3" t="s">
        <v>2669</v>
      </c>
      <c r="I2289" s="3" t="s">
        <v>2670</v>
      </c>
      <c r="J2289" s="3" t="s">
        <v>2015</v>
      </c>
      <c r="K2289" s="3" t="s">
        <v>24</v>
      </c>
      <c r="L2289" s="3">
        <v>10.0</v>
      </c>
      <c r="M2289" s="3" t="s">
        <v>25</v>
      </c>
      <c r="N2289" s="3" t="s">
        <v>2840</v>
      </c>
      <c r="O2289" s="3" t="s">
        <v>427</v>
      </c>
      <c r="P2289" s="4">
        <v>31259.0</v>
      </c>
      <c r="Q2289" s="3" t="s">
        <v>418</v>
      </c>
      <c r="S2289" s="3" t="s">
        <v>34</v>
      </c>
    </row>
    <row r="2290">
      <c r="A2290" s="2">
        <v>42318.71488425926</v>
      </c>
      <c r="B2290" s="3">
        <v>75.0</v>
      </c>
      <c r="C2290" s="3" t="s">
        <v>2209</v>
      </c>
      <c r="D2290" s="3">
        <v>79.0</v>
      </c>
      <c r="E2290" s="3" t="s">
        <v>2392</v>
      </c>
      <c r="F2290" s="3">
        <v>3.0</v>
      </c>
      <c r="G2290" s="3">
        <v>7.0</v>
      </c>
      <c r="H2290" s="3" t="s">
        <v>2669</v>
      </c>
      <c r="I2290" s="3" t="s">
        <v>2670</v>
      </c>
      <c r="J2290" s="3" t="s">
        <v>2015</v>
      </c>
      <c r="K2290" s="3" t="s">
        <v>24</v>
      </c>
      <c r="L2290" s="3">
        <v>11.0</v>
      </c>
      <c r="M2290" s="3" t="s">
        <v>30</v>
      </c>
      <c r="N2290" s="3" t="s">
        <v>2841</v>
      </c>
      <c r="O2290" s="3" t="s">
        <v>1360</v>
      </c>
      <c r="P2290" s="4">
        <v>27808.0</v>
      </c>
      <c r="Q2290" s="3" t="s">
        <v>216</v>
      </c>
      <c r="S2290" s="3" t="s">
        <v>34</v>
      </c>
    </row>
    <row r="2291">
      <c r="A2291" s="2">
        <v>42318.71488425926</v>
      </c>
      <c r="B2291" s="3">
        <v>75.0</v>
      </c>
      <c r="C2291" s="3" t="s">
        <v>2209</v>
      </c>
      <c r="D2291" s="3">
        <v>79.0</v>
      </c>
      <c r="E2291" s="3" t="s">
        <v>2392</v>
      </c>
      <c r="F2291" s="3">
        <v>3.0</v>
      </c>
      <c r="G2291" s="3">
        <v>7.0</v>
      </c>
      <c r="H2291" s="3" t="s">
        <v>2669</v>
      </c>
      <c r="I2291" s="3" t="s">
        <v>2670</v>
      </c>
      <c r="J2291" s="3" t="s">
        <v>2015</v>
      </c>
      <c r="K2291" s="3" t="s">
        <v>24</v>
      </c>
      <c r="L2291" s="3">
        <v>12.0</v>
      </c>
      <c r="M2291" s="3" t="s">
        <v>25</v>
      </c>
      <c r="N2291" s="3" t="s">
        <v>2842</v>
      </c>
      <c r="O2291" s="3" t="s">
        <v>2843</v>
      </c>
      <c r="P2291" s="4">
        <v>33069.0</v>
      </c>
      <c r="Q2291" s="3" t="s">
        <v>418</v>
      </c>
      <c r="S2291" s="3" t="s">
        <v>34</v>
      </c>
    </row>
    <row r="2292">
      <c r="A2292" s="2">
        <v>42318.71488425926</v>
      </c>
      <c r="B2292" s="3">
        <v>75.0</v>
      </c>
      <c r="C2292" s="3" t="s">
        <v>2209</v>
      </c>
      <c r="D2292" s="3">
        <v>79.0</v>
      </c>
      <c r="E2292" s="3" t="s">
        <v>2392</v>
      </c>
      <c r="F2292" s="3">
        <v>3.0</v>
      </c>
      <c r="G2292" s="3">
        <v>7.0</v>
      </c>
      <c r="H2292" s="3" t="s">
        <v>2669</v>
      </c>
      <c r="I2292" s="3" t="s">
        <v>2670</v>
      </c>
      <c r="J2292" s="3" t="s">
        <v>2015</v>
      </c>
      <c r="K2292" s="3" t="s">
        <v>24</v>
      </c>
      <c r="L2292" s="3">
        <v>13.0</v>
      </c>
      <c r="M2292" s="3" t="s">
        <v>30</v>
      </c>
      <c r="N2292" s="3" t="s">
        <v>2702</v>
      </c>
      <c r="O2292" s="3" t="s">
        <v>121</v>
      </c>
      <c r="P2292" s="4">
        <v>23961.0</v>
      </c>
      <c r="Q2292" s="3" t="s">
        <v>132</v>
      </c>
      <c r="S2292" s="3" t="s">
        <v>34</v>
      </c>
    </row>
    <row r="2293">
      <c r="A2293" s="2">
        <v>42318.71488425926</v>
      </c>
      <c r="B2293" s="3">
        <v>75.0</v>
      </c>
      <c r="C2293" s="3" t="s">
        <v>2209</v>
      </c>
      <c r="D2293" s="3">
        <v>79.0</v>
      </c>
      <c r="E2293" s="3" t="s">
        <v>2392</v>
      </c>
      <c r="F2293" s="3">
        <v>3.0</v>
      </c>
      <c r="G2293" s="3">
        <v>7.0</v>
      </c>
      <c r="H2293" s="3" t="s">
        <v>2669</v>
      </c>
      <c r="I2293" s="3" t="s">
        <v>2670</v>
      </c>
      <c r="J2293" s="3" t="s">
        <v>2015</v>
      </c>
      <c r="K2293" s="3" t="s">
        <v>24</v>
      </c>
      <c r="L2293" s="3">
        <v>14.0</v>
      </c>
      <c r="M2293" s="3" t="s">
        <v>25</v>
      </c>
      <c r="N2293" s="3" t="s">
        <v>2844</v>
      </c>
      <c r="O2293" s="3" t="s">
        <v>1189</v>
      </c>
      <c r="P2293" s="4">
        <v>35498.0</v>
      </c>
      <c r="Q2293" s="3" t="s">
        <v>191</v>
      </c>
      <c r="S2293" s="3" t="s">
        <v>34</v>
      </c>
    </row>
    <row r="2294">
      <c r="A2294" s="2">
        <v>42318.71488425926</v>
      </c>
      <c r="B2294" s="3">
        <v>75.0</v>
      </c>
      <c r="C2294" s="3" t="s">
        <v>2209</v>
      </c>
      <c r="D2294" s="3">
        <v>86.0</v>
      </c>
      <c r="E2294" s="3" t="s">
        <v>2408</v>
      </c>
      <c r="F2294" s="3">
        <v>3.0</v>
      </c>
      <c r="G2294" s="3">
        <v>7.0</v>
      </c>
      <c r="H2294" s="3" t="s">
        <v>2669</v>
      </c>
      <c r="I2294" s="3" t="s">
        <v>2670</v>
      </c>
      <c r="J2294" s="3" t="s">
        <v>2015</v>
      </c>
      <c r="K2294" s="3" t="s">
        <v>24</v>
      </c>
      <c r="L2294" s="3">
        <v>1.0</v>
      </c>
      <c r="M2294" s="3" t="s">
        <v>25</v>
      </c>
      <c r="N2294" s="3" t="s">
        <v>2845</v>
      </c>
      <c r="O2294" s="3" t="s">
        <v>251</v>
      </c>
      <c r="P2294" s="4">
        <v>28640.0</v>
      </c>
      <c r="Q2294" s="3" t="s">
        <v>418</v>
      </c>
      <c r="S2294" s="3" t="s">
        <v>29</v>
      </c>
    </row>
    <row r="2295">
      <c r="A2295" s="2">
        <v>42318.71488425926</v>
      </c>
      <c r="B2295" s="3">
        <v>75.0</v>
      </c>
      <c r="C2295" s="3" t="s">
        <v>2209</v>
      </c>
      <c r="D2295" s="3">
        <v>86.0</v>
      </c>
      <c r="E2295" s="3" t="s">
        <v>2408</v>
      </c>
      <c r="F2295" s="3">
        <v>3.0</v>
      </c>
      <c r="G2295" s="3">
        <v>7.0</v>
      </c>
      <c r="H2295" s="3" t="s">
        <v>2669</v>
      </c>
      <c r="I2295" s="3" t="s">
        <v>2670</v>
      </c>
      <c r="J2295" s="3" t="s">
        <v>2015</v>
      </c>
      <c r="K2295" s="3" t="s">
        <v>24</v>
      </c>
      <c r="L2295" s="3">
        <v>2.0</v>
      </c>
      <c r="M2295" s="3" t="s">
        <v>30</v>
      </c>
      <c r="N2295" s="3" t="s">
        <v>2846</v>
      </c>
      <c r="O2295" s="3" t="s">
        <v>98</v>
      </c>
      <c r="P2295" s="4">
        <v>28791.0</v>
      </c>
      <c r="Q2295" s="3" t="s">
        <v>153</v>
      </c>
      <c r="S2295" s="3" t="s">
        <v>29</v>
      </c>
    </row>
    <row r="2296">
      <c r="A2296" s="2">
        <v>42318.71488425926</v>
      </c>
      <c r="B2296" s="3">
        <v>75.0</v>
      </c>
      <c r="C2296" s="3" t="s">
        <v>2209</v>
      </c>
      <c r="D2296" s="3">
        <v>86.0</v>
      </c>
      <c r="E2296" s="3" t="s">
        <v>2408</v>
      </c>
      <c r="F2296" s="3">
        <v>3.0</v>
      </c>
      <c r="G2296" s="3">
        <v>7.0</v>
      </c>
      <c r="H2296" s="3" t="s">
        <v>2669</v>
      </c>
      <c r="I2296" s="3" t="s">
        <v>2670</v>
      </c>
      <c r="J2296" s="3" t="s">
        <v>2015</v>
      </c>
      <c r="K2296" s="3" t="s">
        <v>24</v>
      </c>
      <c r="L2296" s="3">
        <v>3.0</v>
      </c>
      <c r="M2296" s="3" t="s">
        <v>25</v>
      </c>
      <c r="N2296" s="3" t="s">
        <v>2847</v>
      </c>
      <c r="O2296" s="3" t="s">
        <v>218</v>
      </c>
      <c r="P2296" s="4">
        <v>19748.0</v>
      </c>
      <c r="Q2296" s="3" t="s">
        <v>169</v>
      </c>
      <c r="S2296" s="3" t="s">
        <v>29</v>
      </c>
    </row>
    <row r="2297">
      <c r="A2297" s="2">
        <v>42318.71488425926</v>
      </c>
      <c r="B2297" s="3">
        <v>75.0</v>
      </c>
      <c r="C2297" s="3" t="s">
        <v>2209</v>
      </c>
      <c r="D2297" s="3">
        <v>86.0</v>
      </c>
      <c r="E2297" s="3" t="s">
        <v>2408</v>
      </c>
      <c r="F2297" s="3">
        <v>3.0</v>
      </c>
      <c r="G2297" s="3">
        <v>7.0</v>
      </c>
      <c r="H2297" s="3" t="s">
        <v>2669</v>
      </c>
      <c r="I2297" s="3" t="s">
        <v>2670</v>
      </c>
      <c r="J2297" s="3" t="s">
        <v>2015</v>
      </c>
      <c r="K2297" s="3" t="s">
        <v>24</v>
      </c>
      <c r="L2297" s="3">
        <v>4.0</v>
      </c>
      <c r="M2297" s="3" t="s">
        <v>30</v>
      </c>
      <c r="N2297" s="3" t="s">
        <v>2848</v>
      </c>
      <c r="O2297" s="3" t="s">
        <v>121</v>
      </c>
      <c r="P2297" s="4">
        <v>23142.0</v>
      </c>
      <c r="Q2297" s="3" t="s">
        <v>169</v>
      </c>
      <c r="S2297" s="3" t="s">
        <v>34</v>
      </c>
    </row>
    <row r="2298">
      <c r="A2298" s="2">
        <v>42318.71488425926</v>
      </c>
      <c r="B2298" s="3">
        <v>75.0</v>
      </c>
      <c r="C2298" s="3" t="s">
        <v>2209</v>
      </c>
      <c r="D2298" s="3">
        <v>86.0</v>
      </c>
      <c r="E2298" s="3" t="s">
        <v>2408</v>
      </c>
      <c r="F2298" s="3">
        <v>3.0</v>
      </c>
      <c r="G2298" s="3">
        <v>7.0</v>
      </c>
      <c r="H2298" s="3" t="s">
        <v>2669</v>
      </c>
      <c r="I2298" s="3" t="s">
        <v>2670</v>
      </c>
      <c r="J2298" s="3" t="s">
        <v>2015</v>
      </c>
      <c r="K2298" s="3" t="s">
        <v>24</v>
      </c>
      <c r="L2298" s="3">
        <v>5.0</v>
      </c>
      <c r="M2298" s="3" t="s">
        <v>25</v>
      </c>
      <c r="N2298" s="3" t="s">
        <v>2849</v>
      </c>
      <c r="O2298" s="3" t="s">
        <v>204</v>
      </c>
      <c r="P2298" s="4">
        <v>22158.0</v>
      </c>
      <c r="Q2298" s="3" t="s">
        <v>216</v>
      </c>
      <c r="S2298" s="3" t="s">
        <v>29</v>
      </c>
    </row>
    <row r="2299">
      <c r="A2299" s="2">
        <v>42318.71488425926</v>
      </c>
      <c r="B2299" s="3">
        <v>75.0</v>
      </c>
      <c r="C2299" s="3" t="s">
        <v>2209</v>
      </c>
      <c r="D2299" s="3">
        <v>86.0</v>
      </c>
      <c r="E2299" s="3" t="s">
        <v>2408</v>
      </c>
      <c r="F2299" s="3">
        <v>3.0</v>
      </c>
      <c r="G2299" s="3">
        <v>7.0</v>
      </c>
      <c r="H2299" s="3" t="s">
        <v>2669</v>
      </c>
      <c r="I2299" s="3" t="s">
        <v>2670</v>
      </c>
      <c r="J2299" s="3" t="s">
        <v>2015</v>
      </c>
      <c r="K2299" s="3" t="s">
        <v>24</v>
      </c>
      <c r="L2299" s="3">
        <v>6.0</v>
      </c>
      <c r="M2299" s="3" t="s">
        <v>30</v>
      </c>
      <c r="N2299" s="3" t="s">
        <v>2850</v>
      </c>
      <c r="O2299" s="3" t="s">
        <v>2851</v>
      </c>
      <c r="P2299" s="4">
        <v>22052.0</v>
      </c>
      <c r="Q2299" s="3" t="s">
        <v>228</v>
      </c>
      <c r="S2299" s="3" t="s">
        <v>34</v>
      </c>
    </row>
    <row r="2300">
      <c r="A2300" s="2">
        <v>42318.71488425926</v>
      </c>
      <c r="B2300" s="3">
        <v>75.0</v>
      </c>
      <c r="C2300" s="3" t="s">
        <v>2209</v>
      </c>
      <c r="D2300" s="3">
        <v>86.0</v>
      </c>
      <c r="E2300" s="3" t="s">
        <v>2408</v>
      </c>
      <c r="F2300" s="3">
        <v>3.0</v>
      </c>
      <c r="G2300" s="3">
        <v>7.0</v>
      </c>
      <c r="H2300" s="3" t="s">
        <v>2669</v>
      </c>
      <c r="I2300" s="3" t="s">
        <v>2670</v>
      </c>
      <c r="J2300" s="3" t="s">
        <v>2015</v>
      </c>
      <c r="K2300" s="3" t="s">
        <v>24</v>
      </c>
      <c r="L2300" s="3">
        <v>7.0</v>
      </c>
      <c r="M2300" s="3" t="s">
        <v>25</v>
      </c>
      <c r="N2300" s="3" t="s">
        <v>2070</v>
      </c>
      <c r="O2300" s="3" t="s">
        <v>408</v>
      </c>
      <c r="P2300" s="4">
        <v>21533.0</v>
      </c>
      <c r="Q2300" s="3" t="s">
        <v>132</v>
      </c>
      <c r="S2300" s="3" t="s">
        <v>34</v>
      </c>
    </row>
    <row r="2301">
      <c r="A2301" s="2">
        <v>42318.71488425926</v>
      </c>
      <c r="B2301" s="3">
        <v>75.0</v>
      </c>
      <c r="C2301" s="3" t="s">
        <v>2209</v>
      </c>
      <c r="D2301" s="3">
        <v>86.0</v>
      </c>
      <c r="E2301" s="3" t="s">
        <v>2408</v>
      </c>
      <c r="F2301" s="3">
        <v>3.0</v>
      </c>
      <c r="G2301" s="3">
        <v>7.0</v>
      </c>
      <c r="H2301" s="3" t="s">
        <v>2669</v>
      </c>
      <c r="I2301" s="3" t="s">
        <v>2670</v>
      </c>
      <c r="J2301" s="3" t="s">
        <v>2015</v>
      </c>
      <c r="K2301" s="3" t="s">
        <v>24</v>
      </c>
      <c r="L2301" s="3">
        <v>8.0</v>
      </c>
      <c r="M2301" s="3" t="s">
        <v>30</v>
      </c>
      <c r="N2301" s="3" t="s">
        <v>2852</v>
      </c>
      <c r="O2301" s="3" t="s">
        <v>746</v>
      </c>
      <c r="P2301" s="4">
        <v>26450.0</v>
      </c>
      <c r="Q2301" s="3" t="s">
        <v>1955</v>
      </c>
      <c r="S2301" s="3" t="s">
        <v>34</v>
      </c>
    </row>
    <row r="2302">
      <c r="A2302" s="2">
        <v>42318.71488425926</v>
      </c>
      <c r="B2302" s="3">
        <v>75.0</v>
      </c>
      <c r="C2302" s="3" t="s">
        <v>2209</v>
      </c>
      <c r="D2302" s="3">
        <v>86.0</v>
      </c>
      <c r="E2302" s="3" t="s">
        <v>2408</v>
      </c>
      <c r="F2302" s="3">
        <v>3.0</v>
      </c>
      <c r="G2302" s="3">
        <v>7.0</v>
      </c>
      <c r="H2302" s="3" t="s">
        <v>2669</v>
      </c>
      <c r="I2302" s="3" t="s">
        <v>2670</v>
      </c>
      <c r="J2302" s="3" t="s">
        <v>2015</v>
      </c>
      <c r="K2302" s="3" t="s">
        <v>24</v>
      </c>
      <c r="L2302" s="3">
        <v>9.0</v>
      </c>
      <c r="M2302" s="3" t="s">
        <v>25</v>
      </c>
      <c r="N2302" s="3" t="s">
        <v>2853</v>
      </c>
      <c r="O2302" s="3" t="s">
        <v>1234</v>
      </c>
      <c r="P2302" s="4">
        <v>19575.0</v>
      </c>
      <c r="Q2302" s="3" t="s">
        <v>113</v>
      </c>
      <c r="S2302" s="3" t="s">
        <v>34</v>
      </c>
    </row>
    <row r="2303">
      <c r="A2303" s="2">
        <v>42318.71488425926</v>
      </c>
      <c r="B2303" s="3">
        <v>75.0</v>
      </c>
      <c r="C2303" s="3" t="s">
        <v>2209</v>
      </c>
      <c r="D2303" s="3">
        <v>86.0</v>
      </c>
      <c r="E2303" s="3" t="s">
        <v>2408</v>
      </c>
      <c r="F2303" s="3">
        <v>3.0</v>
      </c>
      <c r="G2303" s="3">
        <v>7.0</v>
      </c>
      <c r="H2303" s="3" t="s">
        <v>2669</v>
      </c>
      <c r="I2303" s="3" t="s">
        <v>2670</v>
      </c>
      <c r="J2303" s="3" t="s">
        <v>2015</v>
      </c>
      <c r="K2303" s="3" t="s">
        <v>24</v>
      </c>
      <c r="L2303" s="3">
        <v>10.0</v>
      </c>
      <c r="M2303" s="3" t="s">
        <v>30</v>
      </c>
      <c r="N2303" s="3" t="s">
        <v>2854</v>
      </c>
      <c r="O2303" s="3" t="s">
        <v>1116</v>
      </c>
      <c r="P2303" s="4">
        <v>24642.0</v>
      </c>
      <c r="Q2303" s="3" t="s">
        <v>37</v>
      </c>
      <c r="S2303" s="3" t="s">
        <v>34</v>
      </c>
    </row>
    <row r="2304">
      <c r="A2304" s="2">
        <v>42318.71488425926</v>
      </c>
      <c r="B2304" s="3">
        <v>75.0</v>
      </c>
      <c r="C2304" s="3" t="s">
        <v>2209</v>
      </c>
      <c r="D2304" s="3">
        <v>86.0</v>
      </c>
      <c r="E2304" s="3" t="s">
        <v>2408</v>
      </c>
      <c r="F2304" s="3">
        <v>3.0</v>
      </c>
      <c r="G2304" s="3">
        <v>7.0</v>
      </c>
      <c r="H2304" s="3" t="s">
        <v>2669</v>
      </c>
      <c r="I2304" s="3" t="s">
        <v>2670</v>
      </c>
      <c r="J2304" s="3" t="s">
        <v>2015</v>
      </c>
      <c r="K2304" s="3" t="s">
        <v>24</v>
      </c>
      <c r="L2304" s="3">
        <v>11.0</v>
      </c>
      <c r="M2304" s="3" t="s">
        <v>25</v>
      </c>
      <c r="N2304" s="3" t="s">
        <v>2855</v>
      </c>
      <c r="O2304" s="3" t="s">
        <v>536</v>
      </c>
      <c r="P2304" s="4">
        <v>18215.0</v>
      </c>
      <c r="Q2304" s="3" t="s">
        <v>105</v>
      </c>
      <c r="S2304" s="3" t="s">
        <v>34</v>
      </c>
    </row>
    <row r="2305">
      <c r="A2305" s="2">
        <v>42318.71488425926</v>
      </c>
      <c r="B2305" s="3">
        <v>75.0</v>
      </c>
      <c r="C2305" s="3" t="s">
        <v>2209</v>
      </c>
      <c r="D2305" s="3">
        <v>86.0</v>
      </c>
      <c r="E2305" s="3" t="s">
        <v>2408</v>
      </c>
      <c r="F2305" s="3">
        <v>3.0</v>
      </c>
      <c r="G2305" s="3">
        <v>7.0</v>
      </c>
      <c r="H2305" s="3" t="s">
        <v>2669</v>
      </c>
      <c r="I2305" s="3" t="s">
        <v>2670</v>
      </c>
      <c r="J2305" s="3" t="s">
        <v>2015</v>
      </c>
      <c r="K2305" s="3" t="s">
        <v>24</v>
      </c>
      <c r="L2305" s="3">
        <v>12.0</v>
      </c>
      <c r="M2305" s="3" t="s">
        <v>30</v>
      </c>
      <c r="N2305" s="3" t="s">
        <v>2856</v>
      </c>
      <c r="O2305" s="3" t="s">
        <v>1879</v>
      </c>
      <c r="P2305" s="4">
        <v>22429.0</v>
      </c>
      <c r="Q2305" s="3" t="s">
        <v>153</v>
      </c>
      <c r="S2305" s="3" t="s">
        <v>34</v>
      </c>
    </row>
    <row r="2306">
      <c r="A2306" s="2">
        <v>42318.71488425926</v>
      </c>
      <c r="B2306" s="3">
        <v>75.0</v>
      </c>
      <c r="C2306" s="3" t="s">
        <v>2209</v>
      </c>
      <c r="D2306" s="3">
        <v>86.0</v>
      </c>
      <c r="E2306" s="3" t="s">
        <v>2408</v>
      </c>
      <c r="F2306" s="3">
        <v>3.0</v>
      </c>
      <c r="G2306" s="3">
        <v>7.0</v>
      </c>
      <c r="H2306" s="3" t="s">
        <v>2669</v>
      </c>
      <c r="I2306" s="3" t="s">
        <v>2670</v>
      </c>
      <c r="J2306" s="3" t="s">
        <v>2015</v>
      </c>
      <c r="K2306" s="3" t="s">
        <v>24</v>
      </c>
      <c r="L2306" s="3">
        <v>13.0</v>
      </c>
      <c r="M2306" s="3" t="s">
        <v>25</v>
      </c>
      <c r="N2306" s="3" t="s">
        <v>2857</v>
      </c>
      <c r="O2306" s="3" t="s">
        <v>893</v>
      </c>
      <c r="P2306" s="4">
        <v>17949.0</v>
      </c>
      <c r="Q2306" s="3" t="s">
        <v>1454</v>
      </c>
      <c r="S2306" s="3" t="s">
        <v>34</v>
      </c>
    </row>
    <row r="2307">
      <c r="A2307" s="2">
        <v>42318.71488425926</v>
      </c>
      <c r="B2307" s="3">
        <v>75.0</v>
      </c>
      <c r="C2307" s="3" t="s">
        <v>2209</v>
      </c>
      <c r="D2307" s="3">
        <v>86.0</v>
      </c>
      <c r="E2307" s="3" t="s">
        <v>2408</v>
      </c>
      <c r="F2307" s="3">
        <v>3.0</v>
      </c>
      <c r="G2307" s="3">
        <v>7.0</v>
      </c>
      <c r="H2307" s="3" t="s">
        <v>2669</v>
      </c>
      <c r="I2307" s="3" t="s">
        <v>2670</v>
      </c>
      <c r="J2307" s="3" t="s">
        <v>2015</v>
      </c>
      <c r="K2307" s="3" t="s">
        <v>24</v>
      </c>
      <c r="L2307" s="3">
        <v>14.0</v>
      </c>
      <c r="M2307" s="3" t="s">
        <v>30</v>
      </c>
      <c r="N2307" s="3" t="s">
        <v>2310</v>
      </c>
      <c r="O2307" s="3" t="s">
        <v>171</v>
      </c>
      <c r="P2307" s="4">
        <v>24067.0</v>
      </c>
      <c r="Q2307" s="3" t="s">
        <v>247</v>
      </c>
      <c r="S2307" s="3" t="s">
        <v>34</v>
      </c>
    </row>
    <row r="2308">
      <c r="A2308" s="2">
        <v>42318.71488425926</v>
      </c>
      <c r="B2308" s="3">
        <v>75.0</v>
      </c>
      <c r="C2308" s="3" t="s">
        <v>2209</v>
      </c>
      <c r="D2308" s="3">
        <v>86.0</v>
      </c>
      <c r="E2308" s="3" t="s">
        <v>2408</v>
      </c>
      <c r="F2308" s="3">
        <v>3.0</v>
      </c>
      <c r="G2308" s="3">
        <v>7.0</v>
      </c>
      <c r="H2308" s="3" t="s">
        <v>2669</v>
      </c>
      <c r="I2308" s="3" t="s">
        <v>2670</v>
      </c>
      <c r="J2308" s="3" t="s">
        <v>2015</v>
      </c>
      <c r="K2308" s="3" t="s">
        <v>24</v>
      </c>
      <c r="L2308" s="3">
        <v>15.0</v>
      </c>
      <c r="M2308" s="3" t="s">
        <v>25</v>
      </c>
      <c r="N2308" s="3" t="s">
        <v>2858</v>
      </c>
      <c r="O2308" s="3" t="s">
        <v>27</v>
      </c>
      <c r="P2308" s="4">
        <v>28306.0</v>
      </c>
      <c r="Q2308" s="3" t="s">
        <v>40</v>
      </c>
      <c r="S2308" s="3" t="s">
        <v>34</v>
      </c>
    </row>
    <row r="2309">
      <c r="A2309" s="2">
        <v>42318.71488425926</v>
      </c>
      <c r="B2309" s="3">
        <v>75.0</v>
      </c>
      <c r="C2309" s="3" t="s">
        <v>2209</v>
      </c>
      <c r="D2309" s="3">
        <v>86.0</v>
      </c>
      <c r="E2309" s="3" t="s">
        <v>2408</v>
      </c>
      <c r="F2309" s="3">
        <v>3.0</v>
      </c>
      <c r="G2309" s="3">
        <v>7.0</v>
      </c>
      <c r="H2309" s="3" t="s">
        <v>2669</v>
      </c>
      <c r="I2309" s="3" t="s">
        <v>2670</v>
      </c>
      <c r="J2309" s="3" t="s">
        <v>2015</v>
      </c>
      <c r="K2309" s="3" t="s">
        <v>24</v>
      </c>
      <c r="L2309" s="3">
        <v>16.0</v>
      </c>
      <c r="M2309" s="3" t="s">
        <v>30</v>
      </c>
      <c r="N2309" s="3" t="s">
        <v>2859</v>
      </c>
      <c r="O2309" s="3" t="s">
        <v>460</v>
      </c>
      <c r="P2309" s="4">
        <v>33675.0</v>
      </c>
      <c r="Q2309" s="3" t="s">
        <v>191</v>
      </c>
      <c r="S2309" s="3" t="s">
        <v>34</v>
      </c>
    </row>
    <row r="2310">
      <c r="A2310" s="2">
        <v>42318.71488425926</v>
      </c>
      <c r="B2310" s="3">
        <v>75.0</v>
      </c>
      <c r="C2310" s="3" t="s">
        <v>2209</v>
      </c>
      <c r="D2310" s="3">
        <v>87.0</v>
      </c>
      <c r="E2310" s="3" t="s">
        <v>2428</v>
      </c>
      <c r="F2310" s="3">
        <v>3.0</v>
      </c>
      <c r="G2310" s="3">
        <v>7.0</v>
      </c>
      <c r="H2310" s="3" t="s">
        <v>2669</v>
      </c>
      <c r="I2310" s="3" t="s">
        <v>2670</v>
      </c>
      <c r="J2310" s="3" t="s">
        <v>2015</v>
      </c>
      <c r="K2310" s="3" t="s">
        <v>24</v>
      </c>
      <c r="L2310" s="3">
        <v>1.0</v>
      </c>
      <c r="M2310" s="3" t="s">
        <v>25</v>
      </c>
      <c r="N2310" s="3" t="s">
        <v>1459</v>
      </c>
      <c r="O2310" s="3" t="s">
        <v>36</v>
      </c>
      <c r="P2310" s="4">
        <v>31901.0</v>
      </c>
      <c r="Q2310" s="3" t="s">
        <v>72</v>
      </c>
      <c r="S2310" s="3" t="s">
        <v>29</v>
      </c>
    </row>
    <row r="2311">
      <c r="A2311" s="2">
        <v>42318.71488425926</v>
      </c>
      <c r="B2311" s="3">
        <v>75.0</v>
      </c>
      <c r="C2311" s="3" t="s">
        <v>2209</v>
      </c>
      <c r="D2311" s="3">
        <v>87.0</v>
      </c>
      <c r="E2311" s="3" t="s">
        <v>2428</v>
      </c>
      <c r="F2311" s="3">
        <v>3.0</v>
      </c>
      <c r="G2311" s="3">
        <v>7.0</v>
      </c>
      <c r="H2311" s="3" t="s">
        <v>2669</v>
      </c>
      <c r="I2311" s="3" t="s">
        <v>2670</v>
      </c>
      <c r="J2311" s="3" t="s">
        <v>2015</v>
      </c>
      <c r="K2311" s="3" t="s">
        <v>24</v>
      </c>
      <c r="L2311" s="3">
        <v>2.0</v>
      </c>
      <c r="M2311" s="3" t="s">
        <v>30</v>
      </c>
      <c r="N2311" s="3" t="s">
        <v>1709</v>
      </c>
      <c r="O2311" s="3" t="s">
        <v>1021</v>
      </c>
      <c r="P2311" s="4">
        <v>19364.0</v>
      </c>
      <c r="Q2311" s="3" t="s">
        <v>1290</v>
      </c>
      <c r="S2311" s="3" t="s">
        <v>34</v>
      </c>
    </row>
    <row r="2312">
      <c r="A2312" s="2">
        <v>42318.71488425926</v>
      </c>
      <c r="B2312" s="3">
        <v>75.0</v>
      </c>
      <c r="C2312" s="3" t="s">
        <v>2209</v>
      </c>
      <c r="D2312" s="3">
        <v>87.0</v>
      </c>
      <c r="E2312" s="3" t="s">
        <v>2428</v>
      </c>
      <c r="F2312" s="3">
        <v>3.0</v>
      </c>
      <c r="G2312" s="3">
        <v>7.0</v>
      </c>
      <c r="H2312" s="3" t="s">
        <v>2669</v>
      </c>
      <c r="I2312" s="3" t="s">
        <v>2670</v>
      </c>
      <c r="J2312" s="3" t="s">
        <v>2015</v>
      </c>
      <c r="K2312" s="3" t="s">
        <v>24</v>
      </c>
      <c r="L2312" s="3">
        <v>3.0</v>
      </c>
      <c r="M2312" s="3" t="s">
        <v>25</v>
      </c>
      <c r="N2312" s="3" t="s">
        <v>2860</v>
      </c>
      <c r="O2312" s="3" t="s">
        <v>243</v>
      </c>
      <c r="P2312" s="4">
        <v>18333.0</v>
      </c>
      <c r="Q2312" s="3" t="s">
        <v>169</v>
      </c>
      <c r="S2312" s="3" t="s">
        <v>34</v>
      </c>
    </row>
    <row r="2313">
      <c r="A2313" s="2">
        <v>42318.71488425926</v>
      </c>
      <c r="B2313" s="3">
        <v>75.0</v>
      </c>
      <c r="C2313" s="3" t="s">
        <v>2209</v>
      </c>
      <c r="D2313" s="3">
        <v>87.0</v>
      </c>
      <c r="E2313" s="3" t="s">
        <v>2428</v>
      </c>
      <c r="F2313" s="3">
        <v>3.0</v>
      </c>
      <c r="G2313" s="3">
        <v>7.0</v>
      </c>
      <c r="H2313" s="3" t="s">
        <v>2669</v>
      </c>
      <c r="I2313" s="3" t="s">
        <v>2670</v>
      </c>
      <c r="J2313" s="3" t="s">
        <v>2015</v>
      </c>
      <c r="K2313" s="3" t="s">
        <v>24</v>
      </c>
      <c r="L2313" s="3">
        <v>4.0</v>
      </c>
      <c r="M2313" s="3" t="s">
        <v>30</v>
      </c>
      <c r="N2313" s="3" t="s">
        <v>2861</v>
      </c>
      <c r="O2313" s="3" t="s">
        <v>283</v>
      </c>
      <c r="P2313" s="4">
        <v>26202.0</v>
      </c>
      <c r="Q2313" s="3" t="s">
        <v>352</v>
      </c>
      <c r="S2313" s="3" t="s">
        <v>29</v>
      </c>
    </row>
    <row r="2314">
      <c r="A2314" s="2">
        <v>42318.71488425926</v>
      </c>
      <c r="B2314" s="3">
        <v>75.0</v>
      </c>
      <c r="C2314" s="3" t="s">
        <v>2209</v>
      </c>
      <c r="D2314" s="3">
        <v>87.0</v>
      </c>
      <c r="E2314" s="3" t="s">
        <v>2428</v>
      </c>
      <c r="F2314" s="3">
        <v>3.0</v>
      </c>
      <c r="G2314" s="3">
        <v>7.0</v>
      </c>
      <c r="H2314" s="3" t="s">
        <v>2669</v>
      </c>
      <c r="I2314" s="3" t="s">
        <v>2670</v>
      </c>
      <c r="J2314" s="3" t="s">
        <v>2015</v>
      </c>
      <c r="K2314" s="3" t="s">
        <v>24</v>
      </c>
      <c r="L2314" s="3">
        <v>5.0</v>
      </c>
      <c r="M2314" s="3" t="s">
        <v>25</v>
      </c>
      <c r="N2314" s="3" t="s">
        <v>2862</v>
      </c>
      <c r="O2314" s="3" t="s">
        <v>980</v>
      </c>
      <c r="P2314" s="4">
        <v>20866.0</v>
      </c>
      <c r="Q2314" s="3" t="s">
        <v>33</v>
      </c>
      <c r="S2314" s="3" t="s">
        <v>34</v>
      </c>
    </row>
    <row r="2315">
      <c r="A2315" s="2">
        <v>42318.71488425926</v>
      </c>
      <c r="B2315" s="3">
        <v>75.0</v>
      </c>
      <c r="C2315" s="3" t="s">
        <v>2209</v>
      </c>
      <c r="D2315" s="3">
        <v>87.0</v>
      </c>
      <c r="E2315" s="3" t="s">
        <v>2428</v>
      </c>
      <c r="F2315" s="3">
        <v>3.0</v>
      </c>
      <c r="G2315" s="3">
        <v>7.0</v>
      </c>
      <c r="H2315" s="3" t="s">
        <v>2669</v>
      </c>
      <c r="I2315" s="3" t="s">
        <v>2670</v>
      </c>
      <c r="J2315" s="3" t="s">
        <v>2015</v>
      </c>
      <c r="K2315" s="3" t="s">
        <v>24</v>
      </c>
      <c r="L2315" s="3">
        <v>6.0</v>
      </c>
      <c r="M2315" s="3" t="s">
        <v>30</v>
      </c>
      <c r="N2315" s="3" t="s">
        <v>2863</v>
      </c>
      <c r="O2315" s="3" t="s">
        <v>225</v>
      </c>
      <c r="P2315" s="4">
        <v>20995.0</v>
      </c>
      <c r="Q2315" s="3" t="s">
        <v>40</v>
      </c>
      <c r="S2315" s="3" t="s">
        <v>34</v>
      </c>
    </row>
    <row r="2316">
      <c r="A2316" s="2">
        <v>42318.71488425926</v>
      </c>
      <c r="B2316" s="3">
        <v>75.0</v>
      </c>
      <c r="C2316" s="3" t="s">
        <v>2209</v>
      </c>
      <c r="D2316" s="3">
        <v>87.0</v>
      </c>
      <c r="E2316" s="3" t="s">
        <v>2428</v>
      </c>
      <c r="F2316" s="3">
        <v>3.0</v>
      </c>
      <c r="G2316" s="3">
        <v>7.0</v>
      </c>
      <c r="H2316" s="3" t="s">
        <v>2669</v>
      </c>
      <c r="I2316" s="3" t="s">
        <v>2670</v>
      </c>
      <c r="J2316" s="3" t="s">
        <v>2015</v>
      </c>
      <c r="K2316" s="3" t="s">
        <v>24</v>
      </c>
      <c r="L2316" s="3">
        <v>7.0</v>
      </c>
      <c r="M2316" s="3" t="s">
        <v>25</v>
      </c>
      <c r="N2316" s="3" t="s">
        <v>2864</v>
      </c>
      <c r="O2316" s="3" t="s">
        <v>530</v>
      </c>
      <c r="P2316" s="4">
        <v>19669.0</v>
      </c>
      <c r="Q2316" s="3" t="s">
        <v>189</v>
      </c>
      <c r="S2316" s="3" t="s">
        <v>34</v>
      </c>
    </row>
    <row r="2317">
      <c r="A2317" s="2">
        <v>42318.71488425926</v>
      </c>
      <c r="B2317" s="3">
        <v>75.0</v>
      </c>
      <c r="C2317" s="3" t="s">
        <v>2209</v>
      </c>
      <c r="D2317" s="3">
        <v>87.0</v>
      </c>
      <c r="E2317" s="3" t="s">
        <v>2428</v>
      </c>
      <c r="F2317" s="3">
        <v>3.0</v>
      </c>
      <c r="G2317" s="3">
        <v>7.0</v>
      </c>
      <c r="H2317" s="3" t="s">
        <v>2669</v>
      </c>
      <c r="I2317" s="3" t="s">
        <v>2670</v>
      </c>
      <c r="J2317" s="3" t="s">
        <v>2015</v>
      </c>
      <c r="K2317" s="3" t="s">
        <v>24</v>
      </c>
      <c r="L2317" s="3">
        <v>8.0</v>
      </c>
      <c r="M2317" s="3" t="s">
        <v>30</v>
      </c>
      <c r="N2317" s="3" t="s">
        <v>1256</v>
      </c>
      <c r="O2317" s="3" t="s">
        <v>102</v>
      </c>
      <c r="P2317" s="4">
        <v>24147.0</v>
      </c>
      <c r="Q2317" s="3" t="s">
        <v>228</v>
      </c>
      <c r="S2317" s="3" t="s">
        <v>34</v>
      </c>
    </row>
    <row r="2318">
      <c r="A2318" s="2">
        <v>42318.71488425926</v>
      </c>
      <c r="B2318" s="3">
        <v>75.0</v>
      </c>
      <c r="C2318" s="3" t="s">
        <v>2209</v>
      </c>
      <c r="D2318" s="3">
        <v>87.0</v>
      </c>
      <c r="E2318" s="3" t="s">
        <v>2428</v>
      </c>
      <c r="F2318" s="3">
        <v>3.0</v>
      </c>
      <c r="G2318" s="3">
        <v>7.0</v>
      </c>
      <c r="H2318" s="3" t="s">
        <v>2669</v>
      </c>
      <c r="I2318" s="3" t="s">
        <v>2670</v>
      </c>
      <c r="J2318" s="3" t="s">
        <v>2015</v>
      </c>
      <c r="K2318" s="3" t="s">
        <v>24</v>
      </c>
      <c r="L2318" s="3">
        <v>9.0</v>
      </c>
      <c r="M2318" s="3" t="s">
        <v>25</v>
      </c>
      <c r="N2318" s="3" t="s">
        <v>2865</v>
      </c>
      <c r="O2318" s="3" t="s">
        <v>305</v>
      </c>
      <c r="P2318" s="4">
        <v>19258.0</v>
      </c>
      <c r="Q2318" s="3" t="s">
        <v>49</v>
      </c>
      <c r="S2318" s="3" t="s">
        <v>34</v>
      </c>
    </row>
    <row r="2319">
      <c r="A2319" s="2">
        <v>42318.71488425926</v>
      </c>
      <c r="B2319" s="3">
        <v>75.0</v>
      </c>
      <c r="C2319" s="3" t="s">
        <v>2209</v>
      </c>
      <c r="D2319" s="3">
        <v>87.0</v>
      </c>
      <c r="E2319" s="3" t="s">
        <v>2428</v>
      </c>
      <c r="F2319" s="3">
        <v>3.0</v>
      </c>
      <c r="G2319" s="3">
        <v>7.0</v>
      </c>
      <c r="H2319" s="3" t="s">
        <v>2669</v>
      </c>
      <c r="I2319" s="3" t="s">
        <v>2670</v>
      </c>
      <c r="J2319" s="3" t="s">
        <v>2015</v>
      </c>
      <c r="K2319" s="3" t="s">
        <v>24</v>
      </c>
      <c r="L2319" s="3">
        <v>10.0</v>
      </c>
      <c r="M2319" s="3" t="s">
        <v>30</v>
      </c>
      <c r="N2319" s="3" t="s">
        <v>2866</v>
      </c>
      <c r="O2319" s="3" t="s">
        <v>850</v>
      </c>
      <c r="P2319" s="4">
        <v>25061.0</v>
      </c>
      <c r="Q2319" s="3" t="s">
        <v>189</v>
      </c>
      <c r="S2319" s="3" t="s">
        <v>34</v>
      </c>
    </row>
    <row r="2320">
      <c r="A2320" s="2">
        <v>42318.71488425926</v>
      </c>
      <c r="B2320" s="3">
        <v>75.0</v>
      </c>
      <c r="C2320" s="3" t="s">
        <v>2209</v>
      </c>
      <c r="D2320" s="3">
        <v>87.0</v>
      </c>
      <c r="E2320" s="3" t="s">
        <v>2428</v>
      </c>
      <c r="F2320" s="3">
        <v>3.0</v>
      </c>
      <c r="G2320" s="3">
        <v>7.0</v>
      </c>
      <c r="H2320" s="3" t="s">
        <v>2669</v>
      </c>
      <c r="I2320" s="3" t="s">
        <v>2670</v>
      </c>
      <c r="J2320" s="3" t="s">
        <v>2015</v>
      </c>
      <c r="K2320" s="3" t="s">
        <v>24</v>
      </c>
      <c r="L2320" s="3">
        <v>11.0</v>
      </c>
      <c r="M2320" s="3" t="s">
        <v>25</v>
      </c>
      <c r="N2320" s="3" t="s">
        <v>2867</v>
      </c>
      <c r="O2320" s="3" t="s">
        <v>2868</v>
      </c>
      <c r="P2320" s="4">
        <v>18973.0</v>
      </c>
      <c r="Q2320" s="3" t="s">
        <v>1159</v>
      </c>
      <c r="S2320" s="3" t="s">
        <v>34</v>
      </c>
    </row>
    <row r="2321">
      <c r="A2321" s="2">
        <v>42318.71488425926</v>
      </c>
      <c r="B2321" s="3">
        <v>75.0</v>
      </c>
      <c r="C2321" s="3" t="s">
        <v>2209</v>
      </c>
      <c r="D2321" s="3">
        <v>87.0</v>
      </c>
      <c r="E2321" s="3" t="s">
        <v>2428</v>
      </c>
      <c r="F2321" s="3">
        <v>3.0</v>
      </c>
      <c r="G2321" s="3">
        <v>7.0</v>
      </c>
      <c r="H2321" s="3" t="s">
        <v>2669</v>
      </c>
      <c r="I2321" s="3" t="s">
        <v>2670</v>
      </c>
      <c r="J2321" s="3" t="s">
        <v>2015</v>
      </c>
      <c r="K2321" s="3" t="s">
        <v>24</v>
      </c>
      <c r="L2321" s="3">
        <v>12.0</v>
      </c>
      <c r="M2321" s="3" t="s">
        <v>30</v>
      </c>
      <c r="N2321" s="3" t="s">
        <v>124</v>
      </c>
      <c r="O2321" s="3" t="s">
        <v>249</v>
      </c>
      <c r="P2321" s="4">
        <v>22290.0</v>
      </c>
      <c r="Q2321" s="3" t="s">
        <v>712</v>
      </c>
      <c r="S2321" s="3" t="s">
        <v>34</v>
      </c>
    </row>
    <row r="2322">
      <c r="A2322" s="2">
        <v>42318.71488425926</v>
      </c>
      <c r="B2322" s="3">
        <v>75.0</v>
      </c>
      <c r="C2322" s="3" t="s">
        <v>2209</v>
      </c>
      <c r="D2322" s="3">
        <v>87.0</v>
      </c>
      <c r="E2322" s="3" t="s">
        <v>2428</v>
      </c>
      <c r="F2322" s="3">
        <v>3.0</v>
      </c>
      <c r="G2322" s="3">
        <v>7.0</v>
      </c>
      <c r="H2322" s="3" t="s">
        <v>2669</v>
      </c>
      <c r="I2322" s="3" t="s">
        <v>2670</v>
      </c>
      <c r="J2322" s="3" t="s">
        <v>2015</v>
      </c>
      <c r="K2322" s="3" t="s">
        <v>24</v>
      </c>
      <c r="L2322" s="3">
        <v>13.0</v>
      </c>
      <c r="M2322" s="3" t="s">
        <v>25</v>
      </c>
      <c r="N2322" s="3" t="s">
        <v>2869</v>
      </c>
      <c r="O2322" s="3" t="s">
        <v>2515</v>
      </c>
      <c r="P2322" s="4">
        <v>23331.0</v>
      </c>
      <c r="Q2322" s="3" t="s">
        <v>46</v>
      </c>
      <c r="S2322" s="3" t="s">
        <v>34</v>
      </c>
    </row>
    <row r="2323">
      <c r="A2323" s="2">
        <v>42318.71488425926</v>
      </c>
      <c r="B2323" s="3">
        <v>75.0</v>
      </c>
      <c r="C2323" s="3" t="s">
        <v>2209</v>
      </c>
      <c r="D2323" s="3">
        <v>87.0</v>
      </c>
      <c r="E2323" s="3" t="s">
        <v>2428</v>
      </c>
      <c r="F2323" s="3">
        <v>3.0</v>
      </c>
      <c r="G2323" s="3">
        <v>7.0</v>
      </c>
      <c r="H2323" s="3" t="s">
        <v>2669</v>
      </c>
      <c r="I2323" s="3" t="s">
        <v>2670</v>
      </c>
      <c r="J2323" s="3" t="s">
        <v>2015</v>
      </c>
      <c r="K2323" s="3" t="s">
        <v>24</v>
      </c>
      <c r="L2323" s="3">
        <v>14.0</v>
      </c>
      <c r="M2323" s="3" t="s">
        <v>30</v>
      </c>
      <c r="N2323" s="3" t="s">
        <v>2870</v>
      </c>
      <c r="O2323" s="3" t="s">
        <v>215</v>
      </c>
      <c r="P2323" s="4">
        <v>24320.0</v>
      </c>
      <c r="Q2323" s="3" t="s">
        <v>75</v>
      </c>
      <c r="S2323" s="3" t="s">
        <v>34</v>
      </c>
    </row>
    <row r="2324">
      <c r="A2324" s="2">
        <v>42318.71488425926</v>
      </c>
      <c r="B2324" s="3">
        <v>75.0</v>
      </c>
      <c r="C2324" s="3" t="s">
        <v>2209</v>
      </c>
      <c r="D2324" s="3">
        <v>16.0</v>
      </c>
      <c r="E2324" s="3" t="s">
        <v>2210</v>
      </c>
      <c r="F2324" s="3">
        <v>4.0</v>
      </c>
      <c r="G2324" s="3">
        <v>9.0</v>
      </c>
      <c r="H2324" s="3" t="s">
        <v>2871</v>
      </c>
      <c r="I2324" s="3" t="s">
        <v>2871</v>
      </c>
      <c r="J2324" s="3" t="s">
        <v>398</v>
      </c>
      <c r="K2324" s="3" t="s">
        <v>24</v>
      </c>
      <c r="L2324" s="3">
        <v>1.0</v>
      </c>
      <c r="M2324" s="3" t="s">
        <v>25</v>
      </c>
      <c r="N2324" s="3" t="s">
        <v>2872</v>
      </c>
      <c r="O2324" s="3" t="s">
        <v>27</v>
      </c>
      <c r="P2324" s="4">
        <v>26056.0</v>
      </c>
      <c r="Q2324" s="3" t="s">
        <v>37</v>
      </c>
      <c r="S2324" s="3" t="s">
        <v>34</v>
      </c>
    </row>
    <row r="2325">
      <c r="A2325" s="2">
        <v>42318.71488425926</v>
      </c>
      <c r="B2325" s="3">
        <v>75.0</v>
      </c>
      <c r="C2325" s="3" t="s">
        <v>2209</v>
      </c>
      <c r="D2325" s="3">
        <v>16.0</v>
      </c>
      <c r="E2325" s="3" t="s">
        <v>2210</v>
      </c>
      <c r="F2325" s="3">
        <v>4.0</v>
      </c>
      <c r="G2325" s="3">
        <v>9.0</v>
      </c>
      <c r="H2325" s="3" t="s">
        <v>2871</v>
      </c>
      <c r="I2325" s="3" t="s">
        <v>2871</v>
      </c>
      <c r="J2325" s="3" t="s">
        <v>398</v>
      </c>
      <c r="K2325" s="3" t="s">
        <v>24</v>
      </c>
      <c r="L2325" s="3">
        <v>2.0</v>
      </c>
      <c r="M2325" s="3" t="s">
        <v>30</v>
      </c>
      <c r="N2325" s="3" t="s">
        <v>2873</v>
      </c>
      <c r="O2325" s="3" t="s">
        <v>809</v>
      </c>
      <c r="P2325" s="4">
        <v>18398.0</v>
      </c>
      <c r="Q2325" s="3" t="s">
        <v>105</v>
      </c>
      <c r="S2325" s="3" t="s">
        <v>34</v>
      </c>
    </row>
    <row r="2326">
      <c r="A2326" s="2">
        <v>42318.71488425926</v>
      </c>
      <c r="B2326" s="3">
        <v>75.0</v>
      </c>
      <c r="C2326" s="3" t="s">
        <v>2209</v>
      </c>
      <c r="D2326" s="3">
        <v>16.0</v>
      </c>
      <c r="E2326" s="3" t="s">
        <v>2210</v>
      </c>
      <c r="F2326" s="3">
        <v>4.0</v>
      </c>
      <c r="G2326" s="3">
        <v>9.0</v>
      </c>
      <c r="H2326" s="3" t="s">
        <v>2871</v>
      </c>
      <c r="I2326" s="3" t="s">
        <v>2871</v>
      </c>
      <c r="J2326" s="3" t="s">
        <v>398</v>
      </c>
      <c r="K2326" s="3" t="s">
        <v>24</v>
      </c>
      <c r="L2326" s="3">
        <v>3.0</v>
      </c>
      <c r="M2326" s="3" t="s">
        <v>25</v>
      </c>
      <c r="N2326" s="3" t="s">
        <v>2874</v>
      </c>
      <c r="O2326" s="3" t="s">
        <v>1506</v>
      </c>
      <c r="P2326" s="4">
        <v>17163.0</v>
      </c>
      <c r="Q2326" s="3" t="s">
        <v>49</v>
      </c>
      <c r="S2326" s="3" t="s">
        <v>34</v>
      </c>
    </row>
    <row r="2327">
      <c r="A2327" s="2">
        <v>42318.71488425926</v>
      </c>
      <c r="B2327" s="3">
        <v>75.0</v>
      </c>
      <c r="C2327" s="3" t="s">
        <v>2209</v>
      </c>
      <c r="D2327" s="3">
        <v>16.0</v>
      </c>
      <c r="E2327" s="3" t="s">
        <v>2210</v>
      </c>
      <c r="F2327" s="3">
        <v>4.0</v>
      </c>
      <c r="G2327" s="3">
        <v>9.0</v>
      </c>
      <c r="H2327" s="3" t="s">
        <v>2871</v>
      </c>
      <c r="I2327" s="3" t="s">
        <v>2871</v>
      </c>
      <c r="J2327" s="3" t="s">
        <v>398</v>
      </c>
      <c r="K2327" s="3" t="s">
        <v>24</v>
      </c>
      <c r="L2327" s="3">
        <v>4.0</v>
      </c>
      <c r="M2327" s="3" t="s">
        <v>30</v>
      </c>
      <c r="N2327" s="3" t="s">
        <v>2875</v>
      </c>
      <c r="O2327" s="3" t="s">
        <v>135</v>
      </c>
      <c r="P2327" s="4">
        <v>24155.0</v>
      </c>
      <c r="Q2327" s="3" t="s">
        <v>132</v>
      </c>
      <c r="S2327" s="3" t="s">
        <v>34</v>
      </c>
    </row>
    <row r="2328">
      <c r="A2328" s="2">
        <v>42318.71488425926</v>
      </c>
      <c r="B2328" s="3">
        <v>75.0</v>
      </c>
      <c r="C2328" s="3" t="s">
        <v>2209</v>
      </c>
      <c r="D2328" s="3">
        <v>16.0</v>
      </c>
      <c r="E2328" s="3" t="s">
        <v>2210</v>
      </c>
      <c r="F2328" s="3">
        <v>4.0</v>
      </c>
      <c r="G2328" s="3">
        <v>9.0</v>
      </c>
      <c r="H2328" s="3" t="s">
        <v>2871</v>
      </c>
      <c r="I2328" s="3" t="s">
        <v>2871</v>
      </c>
      <c r="J2328" s="3" t="s">
        <v>398</v>
      </c>
      <c r="K2328" s="3" t="s">
        <v>24</v>
      </c>
      <c r="L2328" s="3">
        <v>5.0</v>
      </c>
      <c r="M2328" s="3" t="s">
        <v>25</v>
      </c>
      <c r="N2328" s="3" t="s">
        <v>2876</v>
      </c>
      <c r="O2328" s="3" t="s">
        <v>243</v>
      </c>
      <c r="P2328" s="4">
        <v>18721.0</v>
      </c>
      <c r="Q2328" s="3" t="s">
        <v>145</v>
      </c>
      <c r="S2328" s="3" t="s">
        <v>34</v>
      </c>
    </row>
    <row r="2329">
      <c r="A2329" s="2">
        <v>42318.71488425926</v>
      </c>
      <c r="B2329" s="3">
        <v>75.0</v>
      </c>
      <c r="C2329" s="3" t="s">
        <v>2209</v>
      </c>
      <c r="D2329" s="3">
        <v>16.0</v>
      </c>
      <c r="E2329" s="3" t="s">
        <v>2210</v>
      </c>
      <c r="F2329" s="3">
        <v>4.0</v>
      </c>
      <c r="G2329" s="3">
        <v>9.0</v>
      </c>
      <c r="H2329" s="3" t="s">
        <v>2871</v>
      </c>
      <c r="I2329" s="3" t="s">
        <v>2871</v>
      </c>
      <c r="J2329" s="3" t="s">
        <v>398</v>
      </c>
      <c r="K2329" s="3" t="s">
        <v>24</v>
      </c>
      <c r="L2329" s="3">
        <v>6.0</v>
      </c>
      <c r="M2329" s="3" t="s">
        <v>30</v>
      </c>
      <c r="N2329" s="3" t="s">
        <v>706</v>
      </c>
      <c r="O2329" s="3" t="s">
        <v>1611</v>
      </c>
      <c r="P2329" s="4">
        <v>25962.0</v>
      </c>
      <c r="Q2329" s="3" t="s">
        <v>132</v>
      </c>
      <c r="S2329" s="3" t="s">
        <v>34</v>
      </c>
    </row>
    <row r="2330">
      <c r="A2330" s="2">
        <v>42318.71488425926</v>
      </c>
      <c r="B2330" s="3">
        <v>75.0</v>
      </c>
      <c r="C2330" s="3" t="s">
        <v>2209</v>
      </c>
      <c r="D2330" s="3">
        <v>16.0</v>
      </c>
      <c r="E2330" s="3" t="s">
        <v>2210</v>
      </c>
      <c r="F2330" s="3">
        <v>4.0</v>
      </c>
      <c r="G2330" s="3">
        <v>9.0</v>
      </c>
      <c r="H2330" s="3" t="s">
        <v>2871</v>
      </c>
      <c r="I2330" s="3" t="s">
        <v>2871</v>
      </c>
      <c r="J2330" s="3" t="s">
        <v>398</v>
      </c>
      <c r="K2330" s="3" t="s">
        <v>24</v>
      </c>
      <c r="L2330" s="3">
        <v>7.0</v>
      </c>
      <c r="M2330" s="3" t="s">
        <v>25</v>
      </c>
      <c r="N2330" s="3" t="s">
        <v>2877</v>
      </c>
      <c r="O2330" s="3" t="s">
        <v>2026</v>
      </c>
      <c r="P2330" s="4">
        <v>30071.0</v>
      </c>
      <c r="Q2330" s="3" t="s">
        <v>60</v>
      </c>
      <c r="S2330" s="3" t="s">
        <v>34</v>
      </c>
    </row>
    <row r="2331">
      <c r="A2331" s="2">
        <v>42318.71488425926</v>
      </c>
      <c r="B2331" s="3">
        <v>75.0</v>
      </c>
      <c r="C2331" s="3" t="s">
        <v>2209</v>
      </c>
      <c r="D2331" s="3">
        <v>16.0</v>
      </c>
      <c r="E2331" s="3" t="s">
        <v>2210</v>
      </c>
      <c r="F2331" s="3">
        <v>4.0</v>
      </c>
      <c r="G2331" s="3">
        <v>9.0</v>
      </c>
      <c r="H2331" s="3" t="s">
        <v>2871</v>
      </c>
      <c r="I2331" s="3" t="s">
        <v>2871</v>
      </c>
      <c r="J2331" s="3" t="s">
        <v>398</v>
      </c>
      <c r="K2331" s="3" t="s">
        <v>24</v>
      </c>
      <c r="L2331" s="3">
        <v>8.0</v>
      </c>
      <c r="M2331" s="3" t="s">
        <v>30</v>
      </c>
      <c r="N2331" s="3" t="s">
        <v>2878</v>
      </c>
      <c r="O2331" s="3" t="s">
        <v>2879</v>
      </c>
      <c r="P2331" s="4">
        <v>19847.0</v>
      </c>
      <c r="Q2331" s="3" t="s">
        <v>49</v>
      </c>
      <c r="S2331" s="3" t="s">
        <v>34</v>
      </c>
    </row>
    <row r="2332">
      <c r="A2332" s="2">
        <v>42318.71488425926</v>
      </c>
      <c r="B2332" s="3">
        <v>75.0</v>
      </c>
      <c r="C2332" s="3" t="s">
        <v>2209</v>
      </c>
      <c r="D2332" s="3">
        <v>16.0</v>
      </c>
      <c r="E2332" s="3" t="s">
        <v>2210</v>
      </c>
      <c r="F2332" s="3">
        <v>4.0</v>
      </c>
      <c r="G2332" s="3">
        <v>9.0</v>
      </c>
      <c r="H2332" s="3" t="s">
        <v>2871</v>
      </c>
      <c r="I2332" s="3" t="s">
        <v>2871</v>
      </c>
      <c r="J2332" s="3" t="s">
        <v>398</v>
      </c>
      <c r="K2332" s="3" t="s">
        <v>24</v>
      </c>
      <c r="L2332" s="3">
        <v>9.0</v>
      </c>
      <c r="M2332" s="3" t="s">
        <v>25</v>
      </c>
      <c r="N2332" s="3" t="s">
        <v>2880</v>
      </c>
      <c r="O2332" s="3" t="s">
        <v>74</v>
      </c>
      <c r="P2332" s="4">
        <v>25506.0</v>
      </c>
      <c r="Q2332" s="3" t="s">
        <v>372</v>
      </c>
      <c r="S2332" s="3" t="s">
        <v>34</v>
      </c>
    </row>
    <row r="2333">
      <c r="A2333" s="2">
        <v>42318.71488425926</v>
      </c>
      <c r="B2333" s="3">
        <v>75.0</v>
      </c>
      <c r="C2333" s="3" t="s">
        <v>2209</v>
      </c>
      <c r="D2333" s="3">
        <v>16.0</v>
      </c>
      <c r="E2333" s="3" t="s">
        <v>2210</v>
      </c>
      <c r="F2333" s="3">
        <v>4.0</v>
      </c>
      <c r="G2333" s="3">
        <v>9.0</v>
      </c>
      <c r="H2333" s="3" t="s">
        <v>2871</v>
      </c>
      <c r="I2333" s="3" t="s">
        <v>2871</v>
      </c>
      <c r="J2333" s="3" t="s">
        <v>398</v>
      </c>
      <c r="K2333" s="3" t="s">
        <v>24</v>
      </c>
      <c r="L2333" s="3">
        <v>10.0</v>
      </c>
      <c r="M2333" s="3" t="s">
        <v>30</v>
      </c>
      <c r="N2333" s="3" t="s">
        <v>2881</v>
      </c>
      <c r="O2333" s="3" t="s">
        <v>368</v>
      </c>
      <c r="P2333" s="4">
        <v>24369.0</v>
      </c>
      <c r="Q2333" s="3" t="s">
        <v>247</v>
      </c>
      <c r="S2333" s="3" t="s">
        <v>34</v>
      </c>
    </row>
    <row r="2334">
      <c r="A2334" s="2">
        <v>42318.71488425926</v>
      </c>
      <c r="B2334" s="3">
        <v>75.0</v>
      </c>
      <c r="C2334" s="3" t="s">
        <v>2209</v>
      </c>
      <c r="D2334" s="3">
        <v>16.0</v>
      </c>
      <c r="E2334" s="3" t="s">
        <v>2210</v>
      </c>
      <c r="F2334" s="3">
        <v>4.0</v>
      </c>
      <c r="G2334" s="3">
        <v>9.0</v>
      </c>
      <c r="H2334" s="3" t="s">
        <v>2871</v>
      </c>
      <c r="I2334" s="3" t="s">
        <v>2871</v>
      </c>
      <c r="J2334" s="3" t="s">
        <v>398</v>
      </c>
      <c r="K2334" s="3" t="s">
        <v>24</v>
      </c>
      <c r="L2334" s="3">
        <v>11.0</v>
      </c>
      <c r="M2334" s="3" t="s">
        <v>25</v>
      </c>
      <c r="N2334" s="3" t="s">
        <v>572</v>
      </c>
      <c r="O2334" s="3" t="s">
        <v>2518</v>
      </c>
      <c r="P2334" s="4">
        <v>35166.0</v>
      </c>
      <c r="Q2334" s="3" t="s">
        <v>191</v>
      </c>
      <c r="S2334" s="3" t="s">
        <v>34</v>
      </c>
    </row>
    <row r="2335">
      <c r="A2335" s="2">
        <v>42318.71488425926</v>
      </c>
      <c r="B2335" s="3">
        <v>75.0</v>
      </c>
      <c r="C2335" s="3" t="s">
        <v>2209</v>
      </c>
      <c r="D2335" s="3">
        <v>16.0</v>
      </c>
      <c r="E2335" s="3" t="s">
        <v>2210</v>
      </c>
      <c r="F2335" s="3">
        <v>4.0</v>
      </c>
      <c r="G2335" s="3">
        <v>9.0</v>
      </c>
      <c r="H2335" s="3" t="s">
        <v>2871</v>
      </c>
      <c r="I2335" s="3" t="s">
        <v>2871</v>
      </c>
      <c r="J2335" s="3" t="s">
        <v>398</v>
      </c>
      <c r="K2335" s="3" t="s">
        <v>24</v>
      </c>
      <c r="L2335" s="3">
        <v>12.0</v>
      </c>
      <c r="M2335" s="3" t="s">
        <v>30</v>
      </c>
      <c r="N2335" s="3" t="s">
        <v>2882</v>
      </c>
      <c r="O2335" s="3" t="s">
        <v>336</v>
      </c>
      <c r="P2335" s="4">
        <v>19532.0</v>
      </c>
      <c r="Q2335" s="3" t="s">
        <v>49</v>
      </c>
      <c r="S2335" s="3" t="s">
        <v>34</v>
      </c>
    </row>
    <row r="2336">
      <c r="A2336" s="2">
        <v>42318.71488425926</v>
      </c>
      <c r="B2336" s="3">
        <v>75.0</v>
      </c>
      <c r="C2336" s="3" t="s">
        <v>2209</v>
      </c>
      <c r="D2336" s="3">
        <v>16.0</v>
      </c>
      <c r="E2336" s="3" t="s">
        <v>2210</v>
      </c>
      <c r="F2336" s="3">
        <v>4.0</v>
      </c>
      <c r="G2336" s="3">
        <v>9.0</v>
      </c>
      <c r="H2336" s="3" t="s">
        <v>2871</v>
      </c>
      <c r="I2336" s="3" t="s">
        <v>2871</v>
      </c>
      <c r="J2336" s="3" t="s">
        <v>398</v>
      </c>
      <c r="K2336" s="3" t="s">
        <v>24</v>
      </c>
      <c r="L2336" s="3">
        <v>13.0</v>
      </c>
      <c r="M2336" s="3" t="s">
        <v>25</v>
      </c>
      <c r="N2336" s="3" t="s">
        <v>2883</v>
      </c>
      <c r="O2336" s="3" t="s">
        <v>69</v>
      </c>
      <c r="P2336" s="4">
        <v>20973.0</v>
      </c>
      <c r="Q2336" s="3" t="s">
        <v>145</v>
      </c>
      <c r="S2336" s="3" t="s">
        <v>34</v>
      </c>
    </row>
    <row r="2337">
      <c r="A2337" s="2">
        <v>42318.71488425926</v>
      </c>
      <c r="B2337" s="3">
        <v>75.0</v>
      </c>
      <c r="C2337" s="3" t="s">
        <v>2209</v>
      </c>
      <c r="D2337" s="3">
        <v>17.0</v>
      </c>
      <c r="E2337" s="3" t="s">
        <v>2230</v>
      </c>
      <c r="F2337" s="3">
        <v>4.0</v>
      </c>
      <c r="G2337" s="3">
        <v>9.0</v>
      </c>
      <c r="H2337" s="3" t="s">
        <v>2871</v>
      </c>
      <c r="I2337" s="3" t="s">
        <v>2871</v>
      </c>
      <c r="J2337" s="3" t="s">
        <v>398</v>
      </c>
      <c r="K2337" s="3" t="s">
        <v>24</v>
      </c>
      <c r="L2337" s="3">
        <v>1.0</v>
      </c>
      <c r="M2337" s="3" t="s">
        <v>25</v>
      </c>
      <c r="N2337" s="3" t="s">
        <v>2884</v>
      </c>
      <c r="O2337" s="3" t="s">
        <v>2122</v>
      </c>
      <c r="P2337" s="4">
        <v>25868.0</v>
      </c>
      <c r="Q2337" s="3" t="s">
        <v>132</v>
      </c>
      <c r="S2337" s="3" t="s">
        <v>34</v>
      </c>
    </row>
    <row r="2338">
      <c r="A2338" s="2">
        <v>42318.71488425926</v>
      </c>
      <c r="B2338" s="3">
        <v>75.0</v>
      </c>
      <c r="C2338" s="3" t="s">
        <v>2209</v>
      </c>
      <c r="D2338" s="3">
        <v>17.0</v>
      </c>
      <c r="E2338" s="3" t="s">
        <v>2230</v>
      </c>
      <c r="F2338" s="3">
        <v>4.0</v>
      </c>
      <c r="G2338" s="3">
        <v>9.0</v>
      </c>
      <c r="H2338" s="3" t="s">
        <v>2871</v>
      </c>
      <c r="I2338" s="3" t="s">
        <v>2871</v>
      </c>
      <c r="J2338" s="3" t="s">
        <v>398</v>
      </c>
      <c r="K2338" s="3" t="s">
        <v>24</v>
      </c>
      <c r="L2338" s="3">
        <v>2.0</v>
      </c>
      <c r="M2338" s="3" t="s">
        <v>30</v>
      </c>
      <c r="N2338" s="3" t="s">
        <v>2885</v>
      </c>
      <c r="O2338" s="3" t="s">
        <v>702</v>
      </c>
      <c r="P2338" s="4">
        <v>28541.0</v>
      </c>
      <c r="Q2338" s="3" t="s">
        <v>149</v>
      </c>
      <c r="S2338" s="3" t="s">
        <v>34</v>
      </c>
    </row>
    <row r="2339">
      <c r="A2339" s="2">
        <v>42318.71488425926</v>
      </c>
      <c r="B2339" s="3">
        <v>75.0</v>
      </c>
      <c r="C2339" s="3" t="s">
        <v>2209</v>
      </c>
      <c r="D2339" s="3">
        <v>17.0</v>
      </c>
      <c r="E2339" s="3" t="s">
        <v>2230</v>
      </c>
      <c r="F2339" s="3">
        <v>4.0</v>
      </c>
      <c r="G2339" s="3">
        <v>9.0</v>
      </c>
      <c r="H2339" s="3" t="s">
        <v>2871</v>
      </c>
      <c r="I2339" s="3" t="s">
        <v>2871</v>
      </c>
      <c r="J2339" s="3" t="s">
        <v>398</v>
      </c>
      <c r="K2339" s="3" t="s">
        <v>24</v>
      </c>
      <c r="L2339" s="3">
        <v>3.0</v>
      </c>
      <c r="M2339" s="3" t="s">
        <v>25</v>
      </c>
      <c r="N2339" s="3" t="s">
        <v>2886</v>
      </c>
      <c r="O2339" s="3" t="s">
        <v>275</v>
      </c>
      <c r="P2339" s="4">
        <v>18057.0</v>
      </c>
      <c r="Q2339" s="3" t="s">
        <v>86</v>
      </c>
      <c r="S2339" s="3" t="s">
        <v>34</v>
      </c>
    </row>
    <row r="2340">
      <c r="A2340" s="2">
        <v>42318.71488425926</v>
      </c>
      <c r="B2340" s="3">
        <v>75.0</v>
      </c>
      <c r="C2340" s="3" t="s">
        <v>2209</v>
      </c>
      <c r="D2340" s="3">
        <v>17.0</v>
      </c>
      <c r="E2340" s="3" t="s">
        <v>2230</v>
      </c>
      <c r="F2340" s="3">
        <v>4.0</v>
      </c>
      <c r="G2340" s="3">
        <v>9.0</v>
      </c>
      <c r="H2340" s="3" t="s">
        <v>2871</v>
      </c>
      <c r="I2340" s="3" t="s">
        <v>2871</v>
      </c>
      <c r="J2340" s="3" t="s">
        <v>398</v>
      </c>
      <c r="K2340" s="3" t="s">
        <v>24</v>
      </c>
      <c r="L2340" s="3">
        <v>4.0</v>
      </c>
      <c r="M2340" s="3" t="s">
        <v>30</v>
      </c>
      <c r="N2340" s="3" t="s">
        <v>2887</v>
      </c>
      <c r="O2340" s="3" t="s">
        <v>171</v>
      </c>
      <c r="P2340" s="4">
        <v>23500.0</v>
      </c>
      <c r="Q2340" s="3" t="s">
        <v>132</v>
      </c>
      <c r="S2340" s="3" t="s">
        <v>34</v>
      </c>
    </row>
    <row r="2341">
      <c r="A2341" s="2">
        <v>42318.71488425926</v>
      </c>
      <c r="B2341" s="3">
        <v>75.0</v>
      </c>
      <c r="C2341" s="3" t="s">
        <v>2209</v>
      </c>
      <c r="D2341" s="3">
        <v>17.0</v>
      </c>
      <c r="E2341" s="3" t="s">
        <v>2230</v>
      </c>
      <c r="F2341" s="3">
        <v>4.0</v>
      </c>
      <c r="G2341" s="3">
        <v>9.0</v>
      </c>
      <c r="H2341" s="3" t="s">
        <v>2871</v>
      </c>
      <c r="I2341" s="3" t="s">
        <v>2871</v>
      </c>
      <c r="J2341" s="3" t="s">
        <v>398</v>
      </c>
      <c r="K2341" s="3" t="s">
        <v>24</v>
      </c>
      <c r="L2341" s="3">
        <v>5.0</v>
      </c>
      <c r="M2341" s="3" t="s">
        <v>25</v>
      </c>
      <c r="N2341" s="3" t="s">
        <v>763</v>
      </c>
      <c r="O2341" s="3" t="s">
        <v>91</v>
      </c>
      <c r="P2341" s="4">
        <v>17965.0</v>
      </c>
      <c r="Q2341" s="3" t="s">
        <v>113</v>
      </c>
      <c r="S2341" s="3" t="s">
        <v>34</v>
      </c>
    </row>
    <row r="2342">
      <c r="A2342" s="2">
        <v>42318.71488425926</v>
      </c>
      <c r="B2342" s="3">
        <v>75.0</v>
      </c>
      <c r="C2342" s="3" t="s">
        <v>2209</v>
      </c>
      <c r="D2342" s="3">
        <v>17.0</v>
      </c>
      <c r="E2342" s="3" t="s">
        <v>2230</v>
      </c>
      <c r="F2342" s="3">
        <v>4.0</v>
      </c>
      <c r="G2342" s="3">
        <v>9.0</v>
      </c>
      <c r="H2342" s="3" t="s">
        <v>2871</v>
      </c>
      <c r="I2342" s="3" t="s">
        <v>2871</v>
      </c>
      <c r="J2342" s="3" t="s">
        <v>398</v>
      </c>
      <c r="K2342" s="3" t="s">
        <v>24</v>
      </c>
      <c r="L2342" s="3">
        <v>6.0</v>
      </c>
      <c r="M2342" s="3" t="s">
        <v>30</v>
      </c>
      <c r="N2342" s="3" t="s">
        <v>2888</v>
      </c>
      <c r="O2342" s="3" t="s">
        <v>677</v>
      </c>
      <c r="P2342" s="4">
        <v>21738.0</v>
      </c>
      <c r="Q2342" s="3" t="s">
        <v>37</v>
      </c>
      <c r="S2342" s="3" t="s">
        <v>34</v>
      </c>
    </row>
    <row r="2343">
      <c r="A2343" s="2">
        <v>42318.71488425926</v>
      </c>
      <c r="B2343" s="3">
        <v>75.0</v>
      </c>
      <c r="C2343" s="3" t="s">
        <v>2209</v>
      </c>
      <c r="D2343" s="3">
        <v>17.0</v>
      </c>
      <c r="E2343" s="3" t="s">
        <v>2230</v>
      </c>
      <c r="F2343" s="3">
        <v>4.0</v>
      </c>
      <c r="G2343" s="3">
        <v>9.0</v>
      </c>
      <c r="H2343" s="3" t="s">
        <v>2871</v>
      </c>
      <c r="I2343" s="3" t="s">
        <v>2871</v>
      </c>
      <c r="J2343" s="3" t="s">
        <v>398</v>
      </c>
      <c r="K2343" s="3" t="s">
        <v>24</v>
      </c>
      <c r="L2343" s="3">
        <v>7.0</v>
      </c>
      <c r="M2343" s="3" t="s">
        <v>25</v>
      </c>
      <c r="N2343" s="3" t="s">
        <v>2889</v>
      </c>
      <c r="O2343" s="3" t="s">
        <v>78</v>
      </c>
      <c r="P2343" s="4">
        <v>33566.0</v>
      </c>
      <c r="Q2343" s="3" t="s">
        <v>132</v>
      </c>
      <c r="S2343" s="3" t="s">
        <v>34</v>
      </c>
    </row>
    <row r="2344">
      <c r="A2344" s="2">
        <v>42318.71488425926</v>
      </c>
      <c r="B2344" s="3">
        <v>75.0</v>
      </c>
      <c r="C2344" s="3" t="s">
        <v>2209</v>
      </c>
      <c r="D2344" s="3">
        <v>17.0</v>
      </c>
      <c r="E2344" s="3" t="s">
        <v>2230</v>
      </c>
      <c r="F2344" s="3">
        <v>4.0</v>
      </c>
      <c r="G2344" s="3">
        <v>9.0</v>
      </c>
      <c r="H2344" s="3" t="s">
        <v>2871</v>
      </c>
      <c r="I2344" s="3" t="s">
        <v>2871</v>
      </c>
      <c r="J2344" s="3" t="s">
        <v>398</v>
      </c>
      <c r="K2344" s="3" t="s">
        <v>24</v>
      </c>
      <c r="L2344" s="3">
        <v>8.0</v>
      </c>
      <c r="M2344" s="3" t="s">
        <v>30</v>
      </c>
      <c r="N2344" s="3" t="s">
        <v>2890</v>
      </c>
      <c r="O2344" s="3" t="s">
        <v>2891</v>
      </c>
      <c r="P2344" s="4">
        <v>31541.0</v>
      </c>
      <c r="Q2344" s="3" t="s">
        <v>132</v>
      </c>
      <c r="S2344" s="3" t="s">
        <v>34</v>
      </c>
    </row>
    <row r="2345">
      <c r="A2345" s="2">
        <v>42318.71488425926</v>
      </c>
      <c r="B2345" s="3">
        <v>75.0</v>
      </c>
      <c r="C2345" s="3" t="s">
        <v>2209</v>
      </c>
      <c r="D2345" s="3">
        <v>17.0</v>
      </c>
      <c r="E2345" s="3" t="s">
        <v>2230</v>
      </c>
      <c r="F2345" s="3">
        <v>4.0</v>
      </c>
      <c r="G2345" s="3">
        <v>9.0</v>
      </c>
      <c r="H2345" s="3" t="s">
        <v>2871</v>
      </c>
      <c r="I2345" s="3" t="s">
        <v>2871</v>
      </c>
      <c r="J2345" s="3" t="s">
        <v>398</v>
      </c>
      <c r="K2345" s="3" t="s">
        <v>24</v>
      </c>
      <c r="L2345" s="3">
        <v>9.0</v>
      </c>
      <c r="M2345" s="3" t="s">
        <v>25</v>
      </c>
      <c r="N2345" s="3" t="s">
        <v>2892</v>
      </c>
      <c r="O2345" s="3" t="s">
        <v>753</v>
      </c>
      <c r="P2345" s="4">
        <v>22435.0</v>
      </c>
      <c r="Q2345" s="3" t="s">
        <v>145</v>
      </c>
      <c r="S2345" s="3" t="s">
        <v>34</v>
      </c>
    </row>
    <row r="2346">
      <c r="A2346" s="2">
        <v>42318.71488425926</v>
      </c>
      <c r="B2346" s="3">
        <v>75.0</v>
      </c>
      <c r="C2346" s="3" t="s">
        <v>2209</v>
      </c>
      <c r="D2346" s="3">
        <v>17.0</v>
      </c>
      <c r="E2346" s="3" t="s">
        <v>2230</v>
      </c>
      <c r="F2346" s="3">
        <v>4.0</v>
      </c>
      <c r="G2346" s="3">
        <v>9.0</v>
      </c>
      <c r="H2346" s="3" t="s">
        <v>2871</v>
      </c>
      <c r="I2346" s="3" t="s">
        <v>2871</v>
      </c>
      <c r="J2346" s="3" t="s">
        <v>398</v>
      </c>
      <c r="K2346" s="3" t="s">
        <v>24</v>
      </c>
      <c r="L2346" s="3">
        <v>10.0</v>
      </c>
      <c r="M2346" s="3" t="s">
        <v>30</v>
      </c>
      <c r="N2346" s="3" t="s">
        <v>2893</v>
      </c>
      <c r="O2346" s="3" t="s">
        <v>375</v>
      </c>
      <c r="P2346" s="4">
        <v>21080.0</v>
      </c>
      <c r="Q2346" s="3" t="s">
        <v>37</v>
      </c>
      <c r="S2346" s="3" t="s">
        <v>34</v>
      </c>
    </row>
    <row r="2347">
      <c r="A2347" s="2">
        <v>42318.71488425926</v>
      </c>
      <c r="B2347" s="3">
        <v>75.0</v>
      </c>
      <c r="C2347" s="3" t="s">
        <v>2209</v>
      </c>
      <c r="D2347" s="3">
        <v>17.0</v>
      </c>
      <c r="E2347" s="3" t="s">
        <v>2230</v>
      </c>
      <c r="F2347" s="3">
        <v>4.0</v>
      </c>
      <c r="G2347" s="3">
        <v>9.0</v>
      </c>
      <c r="H2347" s="3" t="s">
        <v>2871</v>
      </c>
      <c r="I2347" s="3" t="s">
        <v>2871</v>
      </c>
      <c r="J2347" s="3" t="s">
        <v>398</v>
      </c>
      <c r="K2347" s="3" t="s">
        <v>24</v>
      </c>
      <c r="L2347" s="3">
        <v>11.0</v>
      </c>
      <c r="M2347" s="3" t="s">
        <v>25</v>
      </c>
      <c r="N2347" s="3" t="s">
        <v>2894</v>
      </c>
      <c r="O2347" s="3" t="s">
        <v>796</v>
      </c>
      <c r="P2347" s="4">
        <v>24360.0</v>
      </c>
      <c r="Q2347" s="3" t="s">
        <v>372</v>
      </c>
      <c r="S2347" s="3" t="s">
        <v>34</v>
      </c>
    </row>
    <row r="2348">
      <c r="A2348" s="2">
        <v>42318.71488425926</v>
      </c>
      <c r="B2348" s="3">
        <v>75.0</v>
      </c>
      <c r="C2348" s="3" t="s">
        <v>2209</v>
      </c>
      <c r="D2348" s="3">
        <v>17.0</v>
      </c>
      <c r="E2348" s="3" t="s">
        <v>2230</v>
      </c>
      <c r="F2348" s="3">
        <v>4.0</v>
      </c>
      <c r="G2348" s="3">
        <v>9.0</v>
      </c>
      <c r="H2348" s="3" t="s">
        <v>2871</v>
      </c>
      <c r="I2348" s="3" t="s">
        <v>2871</v>
      </c>
      <c r="J2348" s="3" t="s">
        <v>398</v>
      </c>
      <c r="K2348" s="3" t="s">
        <v>24</v>
      </c>
      <c r="L2348" s="3">
        <v>12.0</v>
      </c>
      <c r="M2348" s="3" t="s">
        <v>30</v>
      </c>
      <c r="N2348" s="3" t="s">
        <v>2393</v>
      </c>
      <c r="O2348" s="3" t="s">
        <v>215</v>
      </c>
      <c r="P2348" s="4">
        <v>31219.0</v>
      </c>
      <c r="Q2348" s="3" t="s">
        <v>132</v>
      </c>
      <c r="S2348" s="3" t="s">
        <v>34</v>
      </c>
    </row>
    <row r="2349">
      <c r="A2349" s="2">
        <v>42318.71488425926</v>
      </c>
      <c r="B2349" s="3">
        <v>75.0</v>
      </c>
      <c r="C2349" s="3" t="s">
        <v>2209</v>
      </c>
      <c r="D2349" s="3">
        <v>17.0</v>
      </c>
      <c r="E2349" s="3" t="s">
        <v>2230</v>
      </c>
      <c r="F2349" s="3">
        <v>4.0</v>
      </c>
      <c r="G2349" s="3">
        <v>9.0</v>
      </c>
      <c r="H2349" s="3" t="s">
        <v>2871</v>
      </c>
      <c r="I2349" s="3" t="s">
        <v>2871</v>
      </c>
      <c r="J2349" s="3" t="s">
        <v>398</v>
      </c>
      <c r="K2349" s="3" t="s">
        <v>24</v>
      </c>
      <c r="L2349" s="3">
        <v>13.0</v>
      </c>
      <c r="M2349" s="3" t="s">
        <v>25</v>
      </c>
      <c r="N2349" s="3" t="s">
        <v>206</v>
      </c>
      <c r="O2349" s="3" t="s">
        <v>570</v>
      </c>
      <c r="P2349" s="4">
        <v>18795.0</v>
      </c>
      <c r="Q2349" s="3" t="s">
        <v>105</v>
      </c>
      <c r="S2349" s="3" t="s">
        <v>34</v>
      </c>
    </row>
    <row r="2350">
      <c r="A2350" s="2">
        <v>42318.71488425926</v>
      </c>
      <c r="B2350" s="3">
        <v>75.0</v>
      </c>
      <c r="C2350" s="3" t="s">
        <v>2209</v>
      </c>
      <c r="D2350" s="3">
        <v>17.0</v>
      </c>
      <c r="E2350" s="3" t="s">
        <v>2230</v>
      </c>
      <c r="F2350" s="3">
        <v>4.0</v>
      </c>
      <c r="G2350" s="3">
        <v>9.0</v>
      </c>
      <c r="H2350" s="3" t="s">
        <v>2871</v>
      </c>
      <c r="I2350" s="3" t="s">
        <v>2871</v>
      </c>
      <c r="J2350" s="3" t="s">
        <v>398</v>
      </c>
      <c r="K2350" s="3" t="s">
        <v>24</v>
      </c>
      <c r="L2350" s="3">
        <v>14.0</v>
      </c>
      <c r="M2350" s="3" t="s">
        <v>30</v>
      </c>
      <c r="N2350" s="3" t="s">
        <v>2895</v>
      </c>
      <c r="O2350" s="3" t="s">
        <v>2896</v>
      </c>
      <c r="P2350" s="4">
        <v>24500.0</v>
      </c>
      <c r="Q2350" s="3" t="s">
        <v>132</v>
      </c>
      <c r="S2350" s="3" t="s">
        <v>34</v>
      </c>
    </row>
    <row r="2351">
      <c r="A2351" s="2">
        <v>42318.71488425926</v>
      </c>
      <c r="B2351" s="3">
        <v>75.0</v>
      </c>
      <c r="C2351" s="3" t="s">
        <v>2209</v>
      </c>
      <c r="D2351" s="3">
        <v>17.0</v>
      </c>
      <c r="E2351" s="3" t="s">
        <v>2230</v>
      </c>
      <c r="F2351" s="3">
        <v>4.0</v>
      </c>
      <c r="G2351" s="3">
        <v>9.0</v>
      </c>
      <c r="H2351" s="3" t="s">
        <v>2871</v>
      </c>
      <c r="I2351" s="3" t="s">
        <v>2871</v>
      </c>
      <c r="J2351" s="3" t="s">
        <v>398</v>
      </c>
      <c r="K2351" s="3" t="s">
        <v>24</v>
      </c>
      <c r="L2351" s="3">
        <v>15.0</v>
      </c>
      <c r="M2351" s="3" t="s">
        <v>25</v>
      </c>
      <c r="N2351" s="3" t="s">
        <v>2897</v>
      </c>
      <c r="O2351" s="3" t="s">
        <v>127</v>
      </c>
      <c r="P2351" s="4">
        <v>18114.0</v>
      </c>
      <c r="Q2351" s="3" t="s">
        <v>113</v>
      </c>
      <c r="S2351" s="3" t="s">
        <v>34</v>
      </c>
    </row>
    <row r="2352">
      <c r="A2352" s="2">
        <v>42318.71488425926</v>
      </c>
      <c r="B2352" s="3">
        <v>75.0</v>
      </c>
      <c r="C2352" s="3" t="s">
        <v>2209</v>
      </c>
      <c r="D2352" s="3">
        <v>17.0</v>
      </c>
      <c r="E2352" s="3" t="s">
        <v>2230</v>
      </c>
      <c r="F2352" s="3">
        <v>4.0</v>
      </c>
      <c r="G2352" s="3">
        <v>9.0</v>
      </c>
      <c r="H2352" s="3" t="s">
        <v>2871</v>
      </c>
      <c r="I2352" s="3" t="s">
        <v>2871</v>
      </c>
      <c r="J2352" s="3" t="s">
        <v>398</v>
      </c>
      <c r="K2352" s="3" t="s">
        <v>24</v>
      </c>
      <c r="L2352" s="3">
        <v>16.0</v>
      </c>
      <c r="M2352" s="3" t="s">
        <v>30</v>
      </c>
      <c r="N2352" s="3" t="s">
        <v>2898</v>
      </c>
      <c r="O2352" s="3" t="s">
        <v>1116</v>
      </c>
      <c r="P2352" s="4">
        <v>23833.0</v>
      </c>
      <c r="Q2352" s="3" t="s">
        <v>132</v>
      </c>
      <c r="S2352" s="3" t="s">
        <v>34</v>
      </c>
    </row>
    <row r="2353">
      <c r="A2353" s="2">
        <v>42318.71488425926</v>
      </c>
      <c r="B2353" s="3">
        <v>75.0</v>
      </c>
      <c r="C2353" s="3" t="s">
        <v>2209</v>
      </c>
      <c r="D2353" s="3">
        <v>17.0</v>
      </c>
      <c r="E2353" s="3" t="s">
        <v>2230</v>
      </c>
      <c r="F2353" s="3">
        <v>4.0</v>
      </c>
      <c r="G2353" s="3">
        <v>9.0</v>
      </c>
      <c r="H2353" s="3" t="s">
        <v>2871</v>
      </c>
      <c r="I2353" s="3" t="s">
        <v>2871</v>
      </c>
      <c r="J2353" s="3" t="s">
        <v>398</v>
      </c>
      <c r="K2353" s="3" t="s">
        <v>24</v>
      </c>
      <c r="L2353" s="3">
        <v>17.0</v>
      </c>
      <c r="M2353" s="3" t="s">
        <v>25</v>
      </c>
      <c r="N2353" s="3" t="s">
        <v>2899</v>
      </c>
      <c r="O2353" s="3" t="s">
        <v>1522</v>
      </c>
      <c r="P2353" s="4">
        <v>26043.0</v>
      </c>
      <c r="Q2353" s="3" t="s">
        <v>110</v>
      </c>
      <c r="S2353" s="3" t="s">
        <v>34</v>
      </c>
    </row>
    <row r="2354">
      <c r="A2354" s="2">
        <v>42318.71488425926</v>
      </c>
      <c r="B2354" s="3">
        <v>75.0</v>
      </c>
      <c r="C2354" s="3" t="s">
        <v>2209</v>
      </c>
      <c r="D2354" s="3">
        <v>17.0</v>
      </c>
      <c r="E2354" s="3" t="s">
        <v>2230</v>
      </c>
      <c r="F2354" s="3">
        <v>4.0</v>
      </c>
      <c r="G2354" s="3">
        <v>9.0</v>
      </c>
      <c r="H2354" s="3" t="s">
        <v>2871</v>
      </c>
      <c r="I2354" s="3" t="s">
        <v>2871</v>
      </c>
      <c r="J2354" s="3" t="s">
        <v>398</v>
      </c>
      <c r="K2354" s="3" t="s">
        <v>24</v>
      </c>
      <c r="L2354" s="3">
        <v>18.0</v>
      </c>
      <c r="M2354" s="3" t="s">
        <v>30</v>
      </c>
      <c r="N2354" s="3" t="s">
        <v>2900</v>
      </c>
      <c r="O2354" s="3" t="s">
        <v>1197</v>
      </c>
      <c r="P2354" s="4">
        <v>22392.0</v>
      </c>
      <c r="Q2354" s="3" t="s">
        <v>115</v>
      </c>
      <c r="S2354" s="3" t="s">
        <v>34</v>
      </c>
    </row>
    <row r="2355">
      <c r="A2355" s="2">
        <v>42318.71488425926</v>
      </c>
      <c r="B2355" s="3">
        <v>75.0</v>
      </c>
      <c r="C2355" s="3" t="s">
        <v>2209</v>
      </c>
      <c r="D2355" s="3">
        <v>17.0</v>
      </c>
      <c r="E2355" s="3" t="s">
        <v>2230</v>
      </c>
      <c r="F2355" s="3">
        <v>4.0</v>
      </c>
      <c r="G2355" s="3">
        <v>9.0</v>
      </c>
      <c r="H2355" s="3" t="s">
        <v>2871</v>
      </c>
      <c r="I2355" s="3" t="s">
        <v>2871</v>
      </c>
      <c r="J2355" s="3" t="s">
        <v>398</v>
      </c>
      <c r="K2355" s="3" t="s">
        <v>24</v>
      </c>
      <c r="L2355" s="3">
        <v>19.0</v>
      </c>
      <c r="M2355" s="3" t="s">
        <v>25</v>
      </c>
      <c r="N2355" s="3" t="s">
        <v>2901</v>
      </c>
      <c r="O2355" s="3" t="s">
        <v>492</v>
      </c>
      <c r="P2355" s="4">
        <v>22292.0</v>
      </c>
      <c r="Q2355" s="3" t="s">
        <v>352</v>
      </c>
      <c r="S2355" s="3" t="s">
        <v>34</v>
      </c>
    </row>
    <row r="2356">
      <c r="A2356" s="2">
        <v>42318.71488425926</v>
      </c>
      <c r="B2356" s="3">
        <v>75.0</v>
      </c>
      <c r="C2356" s="3" t="s">
        <v>2209</v>
      </c>
      <c r="D2356" s="3">
        <v>17.0</v>
      </c>
      <c r="E2356" s="3" t="s">
        <v>2230</v>
      </c>
      <c r="F2356" s="3">
        <v>4.0</v>
      </c>
      <c r="G2356" s="3">
        <v>9.0</v>
      </c>
      <c r="H2356" s="3" t="s">
        <v>2871</v>
      </c>
      <c r="I2356" s="3" t="s">
        <v>2871</v>
      </c>
      <c r="J2356" s="3" t="s">
        <v>398</v>
      </c>
      <c r="K2356" s="3" t="s">
        <v>24</v>
      </c>
      <c r="L2356" s="3">
        <v>20.0</v>
      </c>
      <c r="M2356" s="3" t="s">
        <v>30</v>
      </c>
      <c r="N2356" s="3" t="s">
        <v>2902</v>
      </c>
      <c r="O2356" s="3" t="s">
        <v>89</v>
      </c>
      <c r="P2356" s="4">
        <v>22912.0</v>
      </c>
      <c r="Q2356" s="3" t="s">
        <v>189</v>
      </c>
      <c r="S2356" s="3" t="s">
        <v>34</v>
      </c>
    </row>
    <row r="2357">
      <c r="A2357" s="2">
        <v>42318.71488425926</v>
      </c>
      <c r="B2357" s="3">
        <v>75.0</v>
      </c>
      <c r="C2357" s="3" t="s">
        <v>2209</v>
      </c>
      <c r="D2357" s="3">
        <v>17.0</v>
      </c>
      <c r="E2357" s="3" t="s">
        <v>2230</v>
      </c>
      <c r="F2357" s="3">
        <v>4.0</v>
      </c>
      <c r="G2357" s="3">
        <v>9.0</v>
      </c>
      <c r="H2357" s="3" t="s">
        <v>2871</v>
      </c>
      <c r="I2357" s="3" t="s">
        <v>2871</v>
      </c>
      <c r="J2357" s="3" t="s">
        <v>398</v>
      </c>
      <c r="K2357" s="3" t="s">
        <v>24</v>
      </c>
      <c r="L2357" s="3">
        <v>21.0</v>
      </c>
      <c r="M2357" s="3" t="s">
        <v>25</v>
      </c>
      <c r="N2357" s="3" t="s">
        <v>2903</v>
      </c>
      <c r="O2357" s="3" t="s">
        <v>218</v>
      </c>
      <c r="P2357" s="4">
        <v>32333.0</v>
      </c>
      <c r="Q2357" s="3" t="s">
        <v>40</v>
      </c>
      <c r="S2357" s="3" t="s">
        <v>34</v>
      </c>
    </row>
    <row r="2358">
      <c r="A2358" s="2">
        <v>42318.71488425926</v>
      </c>
      <c r="B2358" s="3">
        <v>75.0</v>
      </c>
      <c r="C2358" s="3" t="s">
        <v>2209</v>
      </c>
      <c r="D2358" s="3">
        <v>17.0</v>
      </c>
      <c r="E2358" s="3" t="s">
        <v>2230</v>
      </c>
      <c r="F2358" s="3">
        <v>4.0</v>
      </c>
      <c r="G2358" s="3">
        <v>9.0</v>
      </c>
      <c r="H2358" s="3" t="s">
        <v>2871</v>
      </c>
      <c r="I2358" s="3" t="s">
        <v>2871</v>
      </c>
      <c r="J2358" s="3" t="s">
        <v>398</v>
      </c>
      <c r="K2358" s="3" t="s">
        <v>24</v>
      </c>
      <c r="L2358" s="3">
        <v>22.0</v>
      </c>
      <c r="M2358" s="3" t="s">
        <v>30</v>
      </c>
      <c r="N2358" s="3" t="s">
        <v>2904</v>
      </c>
      <c r="O2358" s="3" t="s">
        <v>602</v>
      </c>
      <c r="P2358" s="4">
        <v>24491.0</v>
      </c>
      <c r="Q2358" s="3" t="s">
        <v>75</v>
      </c>
      <c r="S2358" s="3" t="s">
        <v>34</v>
      </c>
    </row>
    <row r="2359">
      <c r="A2359" s="2">
        <v>42318.71488425926</v>
      </c>
      <c r="B2359" s="3">
        <v>75.0</v>
      </c>
      <c r="C2359" s="3" t="s">
        <v>2209</v>
      </c>
      <c r="D2359" s="3">
        <v>19.0</v>
      </c>
      <c r="E2359" s="3" t="s">
        <v>2251</v>
      </c>
      <c r="F2359" s="3">
        <v>4.0</v>
      </c>
      <c r="G2359" s="3">
        <v>9.0</v>
      </c>
      <c r="H2359" s="3" t="s">
        <v>2871</v>
      </c>
      <c r="I2359" s="3" t="s">
        <v>2871</v>
      </c>
      <c r="J2359" s="3" t="s">
        <v>398</v>
      </c>
      <c r="K2359" s="3" t="s">
        <v>24</v>
      </c>
      <c r="L2359" s="3">
        <v>1.0</v>
      </c>
      <c r="M2359" s="3" t="s">
        <v>25</v>
      </c>
      <c r="N2359" s="3" t="s">
        <v>2905</v>
      </c>
      <c r="O2359" s="3" t="s">
        <v>281</v>
      </c>
      <c r="P2359" s="4">
        <v>17429.0</v>
      </c>
      <c r="Q2359" s="3" t="s">
        <v>345</v>
      </c>
      <c r="S2359" s="3" t="s">
        <v>29</v>
      </c>
    </row>
    <row r="2360">
      <c r="A2360" s="2">
        <v>42318.71488425926</v>
      </c>
      <c r="B2360" s="3">
        <v>75.0</v>
      </c>
      <c r="C2360" s="3" t="s">
        <v>2209</v>
      </c>
      <c r="D2360" s="3">
        <v>19.0</v>
      </c>
      <c r="E2360" s="3" t="s">
        <v>2251</v>
      </c>
      <c r="F2360" s="3">
        <v>4.0</v>
      </c>
      <c r="G2360" s="3">
        <v>9.0</v>
      </c>
      <c r="H2360" s="3" t="s">
        <v>2871</v>
      </c>
      <c r="I2360" s="3" t="s">
        <v>2871</v>
      </c>
      <c r="J2360" s="3" t="s">
        <v>398</v>
      </c>
      <c r="K2360" s="3" t="s">
        <v>24</v>
      </c>
      <c r="L2360" s="3">
        <v>2.0</v>
      </c>
      <c r="M2360" s="3" t="s">
        <v>30</v>
      </c>
      <c r="N2360" s="3" t="s">
        <v>2906</v>
      </c>
      <c r="O2360" s="3" t="s">
        <v>299</v>
      </c>
      <c r="P2360" s="4">
        <v>23972.0</v>
      </c>
      <c r="Q2360" s="3" t="s">
        <v>132</v>
      </c>
      <c r="S2360" s="3" t="s">
        <v>34</v>
      </c>
    </row>
    <row r="2361">
      <c r="A2361" s="2">
        <v>42318.71488425926</v>
      </c>
      <c r="B2361" s="3">
        <v>75.0</v>
      </c>
      <c r="C2361" s="3" t="s">
        <v>2209</v>
      </c>
      <c r="D2361" s="3">
        <v>19.0</v>
      </c>
      <c r="E2361" s="3" t="s">
        <v>2251</v>
      </c>
      <c r="F2361" s="3">
        <v>4.0</v>
      </c>
      <c r="G2361" s="3">
        <v>9.0</v>
      </c>
      <c r="H2361" s="3" t="s">
        <v>2871</v>
      </c>
      <c r="I2361" s="3" t="s">
        <v>2871</v>
      </c>
      <c r="J2361" s="3" t="s">
        <v>398</v>
      </c>
      <c r="K2361" s="3" t="s">
        <v>24</v>
      </c>
      <c r="L2361" s="3">
        <v>3.0</v>
      </c>
      <c r="M2361" s="3" t="s">
        <v>25</v>
      </c>
      <c r="N2361" s="3" t="s">
        <v>2907</v>
      </c>
      <c r="O2361" s="3" t="s">
        <v>196</v>
      </c>
      <c r="P2361" s="4">
        <v>24733.0</v>
      </c>
      <c r="Q2361" s="3" t="s">
        <v>132</v>
      </c>
      <c r="S2361" s="3" t="s">
        <v>34</v>
      </c>
    </row>
    <row r="2362">
      <c r="A2362" s="2">
        <v>42318.71488425926</v>
      </c>
      <c r="B2362" s="3">
        <v>75.0</v>
      </c>
      <c r="C2362" s="3" t="s">
        <v>2209</v>
      </c>
      <c r="D2362" s="3">
        <v>19.0</v>
      </c>
      <c r="E2362" s="3" t="s">
        <v>2251</v>
      </c>
      <c r="F2362" s="3">
        <v>4.0</v>
      </c>
      <c r="G2362" s="3">
        <v>9.0</v>
      </c>
      <c r="H2362" s="3" t="s">
        <v>2871</v>
      </c>
      <c r="I2362" s="3" t="s">
        <v>2871</v>
      </c>
      <c r="J2362" s="3" t="s">
        <v>398</v>
      </c>
      <c r="K2362" s="3" t="s">
        <v>24</v>
      </c>
      <c r="L2362" s="3">
        <v>4.0</v>
      </c>
      <c r="M2362" s="3" t="s">
        <v>30</v>
      </c>
      <c r="N2362" s="3" t="s">
        <v>2908</v>
      </c>
      <c r="O2362" s="3" t="s">
        <v>746</v>
      </c>
      <c r="P2362" s="4">
        <v>26979.0</v>
      </c>
      <c r="Q2362" s="3" t="s">
        <v>75</v>
      </c>
      <c r="S2362" s="3" t="s">
        <v>34</v>
      </c>
    </row>
    <row r="2363">
      <c r="A2363" s="2">
        <v>42318.71488425926</v>
      </c>
      <c r="B2363" s="3">
        <v>75.0</v>
      </c>
      <c r="C2363" s="3" t="s">
        <v>2209</v>
      </c>
      <c r="D2363" s="3">
        <v>19.0</v>
      </c>
      <c r="E2363" s="3" t="s">
        <v>2251</v>
      </c>
      <c r="F2363" s="3">
        <v>4.0</v>
      </c>
      <c r="G2363" s="3">
        <v>9.0</v>
      </c>
      <c r="H2363" s="3" t="s">
        <v>2871</v>
      </c>
      <c r="I2363" s="3" t="s">
        <v>2871</v>
      </c>
      <c r="J2363" s="3" t="s">
        <v>398</v>
      </c>
      <c r="K2363" s="3" t="s">
        <v>24</v>
      </c>
      <c r="L2363" s="3">
        <v>5.0</v>
      </c>
      <c r="M2363" s="3" t="s">
        <v>25</v>
      </c>
      <c r="N2363" s="3" t="s">
        <v>2909</v>
      </c>
      <c r="O2363" s="3" t="s">
        <v>417</v>
      </c>
      <c r="P2363" s="4">
        <v>19206.0</v>
      </c>
      <c r="Q2363" s="3" t="s">
        <v>49</v>
      </c>
      <c r="S2363" s="3" t="s">
        <v>34</v>
      </c>
    </row>
    <row r="2364">
      <c r="A2364" s="2">
        <v>42318.71488425926</v>
      </c>
      <c r="B2364" s="3">
        <v>75.0</v>
      </c>
      <c r="C2364" s="3" t="s">
        <v>2209</v>
      </c>
      <c r="D2364" s="3">
        <v>19.0</v>
      </c>
      <c r="E2364" s="3" t="s">
        <v>2251</v>
      </c>
      <c r="F2364" s="3">
        <v>4.0</v>
      </c>
      <c r="G2364" s="3">
        <v>9.0</v>
      </c>
      <c r="H2364" s="3" t="s">
        <v>2871</v>
      </c>
      <c r="I2364" s="3" t="s">
        <v>2871</v>
      </c>
      <c r="J2364" s="3" t="s">
        <v>398</v>
      </c>
      <c r="K2364" s="3" t="s">
        <v>24</v>
      </c>
      <c r="L2364" s="3">
        <v>6.0</v>
      </c>
      <c r="M2364" s="3" t="s">
        <v>30</v>
      </c>
      <c r="N2364" s="3" t="s">
        <v>2910</v>
      </c>
      <c r="O2364" s="3" t="s">
        <v>1280</v>
      </c>
      <c r="P2364" s="4">
        <v>20982.0</v>
      </c>
      <c r="Q2364" s="3" t="s">
        <v>110</v>
      </c>
      <c r="S2364" s="3" t="s">
        <v>34</v>
      </c>
    </row>
    <row r="2365">
      <c r="A2365" s="2">
        <v>42318.71488425926</v>
      </c>
      <c r="B2365" s="3">
        <v>75.0</v>
      </c>
      <c r="C2365" s="3" t="s">
        <v>2209</v>
      </c>
      <c r="D2365" s="3">
        <v>19.0</v>
      </c>
      <c r="E2365" s="3" t="s">
        <v>2251</v>
      </c>
      <c r="F2365" s="3">
        <v>4.0</v>
      </c>
      <c r="G2365" s="3">
        <v>9.0</v>
      </c>
      <c r="H2365" s="3" t="s">
        <v>2871</v>
      </c>
      <c r="I2365" s="3" t="s">
        <v>2871</v>
      </c>
      <c r="J2365" s="3" t="s">
        <v>398</v>
      </c>
      <c r="K2365" s="3" t="s">
        <v>24</v>
      </c>
      <c r="L2365" s="3">
        <v>7.0</v>
      </c>
      <c r="M2365" s="3" t="s">
        <v>25</v>
      </c>
      <c r="N2365" s="3" t="s">
        <v>2217</v>
      </c>
      <c r="O2365" s="3" t="s">
        <v>2765</v>
      </c>
      <c r="P2365" s="4">
        <v>33331.0</v>
      </c>
      <c r="Q2365" s="3" t="s">
        <v>2911</v>
      </c>
      <c r="S2365" s="3" t="s">
        <v>34</v>
      </c>
    </row>
    <row r="2366">
      <c r="A2366" s="2">
        <v>42318.71488425926</v>
      </c>
      <c r="B2366" s="3">
        <v>75.0</v>
      </c>
      <c r="C2366" s="3" t="s">
        <v>2209</v>
      </c>
      <c r="D2366" s="3">
        <v>19.0</v>
      </c>
      <c r="E2366" s="3" t="s">
        <v>2251</v>
      </c>
      <c r="F2366" s="3">
        <v>4.0</v>
      </c>
      <c r="G2366" s="3">
        <v>9.0</v>
      </c>
      <c r="H2366" s="3" t="s">
        <v>2871</v>
      </c>
      <c r="I2366" s="3" t="s">
        <v>2871</v>
      </c>
      <c r="J2366" s="3" t="s">
        <v>398</v>
      </c>
      <c r="K2366" s="3" t="s">
        <v>24</v>
      </c>
      <c r="L2366" s="3">
        <v>8.0</v>
      </c>
      <c r="M2366" s="3" t="s">
        <v>30</v>
      </c>
      <c r="N2366" s="3" t="s">
        <v>2912</v>
      </c>
      <c r="O2366" s="3" t="s">
        <v>98</v>
      </c>
      <c r="P2366" s="4">
        <v>21945.0</v>
      </c>
      <c r="Q2366" s="3" t="s">
        <v>110</v>
      </c>
      <c r="S2366" s="3" t="s">
        <v>34</v>
      </c>
    </row>
    <row r="2367">
      <c r="A2367" s="2">
        <v>42318.71488425926</v>
      </c>
      <c r="B2367" s="3">
        <v>75.0</v>
      </c>
      <c r="C2367" s="3" t="s">
        <v>2209</v>
      </c>
      <c r="D2367" s="3">
        <v>19.0</v>
      </c>
      <c r="E2367" s="3" t="s">
        <v>2251</v>
      </c>
      <c r="F2367" s="3">
        <v>4.0</v>
      </c>
      <c r="G2367" s="3">
        <v>9.0</v>
      </c>
      <c r="H2367" s="3" t="s">
        <v>2871</v>
      </c>
      <c r="I2367" s="3" t="s">
        <v>2871</v>
      </c>
      <c r="J2367" s="3" t="s">
        <v>398</v>
      </c>
      <c r="K2367" s="3" t="s">
        <v>24</v>
      </c>
      <c r="L2367" s="3">
        <v>9.0</v>
      </c>
      <c r="M2367" s="3" t="s">
        <v>25</v>
      </c>
      <c r="N2367" s="3" t="s">
        <v>2913</v>
      </c>
      <c r="O2367" s="3" t="s">
        <v>2914</v>
      </c>
      <c r="P2367" s="4">
        <v>20184.0</v>
      </c>
      <c r="Q2367" s="3" t="s">
        <v>33</v>
      </c>
      <c r="S2367" s="3" t="s">
        <v>34</v>
      </c>
    </row>
    <row r="2368">
      <c r="A2368" s="2">
        <v>42318.71488425926</v>
      </c>
      <c r="B2368" s="3">
        <v>75.0</v>
      </c>
      <c r="C2368" s="3" t="s">
        <v>2209</v>
      </c>
      <c r="D2368" s="3">
        <v>19.0</v>
      </c>
      <c r="E2368" s="3" t="s">
        <v>2251</v>
      </c>
      <c r="F2368" s="3">
        <v>4.0</v>
      </c>
      <c r="G2368" s="3">
        <v>9.0</v>
      </c>
      <c r="H2368" s="3" t="s">
        <v>2871</v>
      </c>
      <c r="I2368" s="3" t="s">
        <v>2871</v>
      </c>
      <c r="J2368" s="3" t="s">
        <v>398</v>
      </c>
      <c r="K2368" s="3" t="s">
        <v>24</v>
      </c>
      <c r="L2368" s="3">
        <v>10.0</v>
      </c>
      <c r="M2368" s="3" t="s">
        <v>30</v>
      </c>
      <c r="N2368" s="3" t="s">
        <v>689</v>
      </c>
      <c r="O2368" s="3" t="s">
        <v>746</v>
      </c>
      <c r="P2368" s="4">
        <v>26806.0</v>
      </c>
      <c r="Q2368" s="3" t="s">
        <v>43</v>
      </c>
      <c r="S2368" s="3" t="s">
        <v>34</v>
      </c>
    </row>
    <row r="2369">
      <c r="A2369" s="2">
        <v>42318.71488425926</v>
      </c>
      <c r="B2369" s="3">
        <v>75.0</v>
      </c>
      <c r="C2369" s="3" t="s">
        <v>2209</v>
      </c>
      <c r="D2369" s="3">
        <v>23.0</v>
      </c>
      <c r="E2369" s="3" t="s">
        <v>2266</v>
      </c>
      <c r="F2369" s="3">
        <v>4.0</v>
      </c>
      <c r="G2369" s="3">
        <v>9.0</v>
      </c>
      <c r="H2369" s="3" t="s">
        <v>2871</v>
      </c>
      <c r="I2369" s="3" t="s">
        <v>2871</v>
      </c>
      <c r="J2369" s="3" t="s">
        <v>398</v>
      </c>
      <c r="K2369" s="3" t="s">
        <v>24</v>
      </c>
      <c r="L2369" s="3">
        <v>1.0</v>
      </c>
      <c r="M2369" s="3" t="s">
        <v>30</v>
      </c>
      <c r="N2369" s="3" t="s">
        <v>2915</v>
      </c>
      <c r="O2369" s="3" t="s">
        <v>452</v>
      </c>
      <c r="P2369" s="4">
        <v>27044.0</v>
      </c>
      <c r="Q2369" s="3" t="s">
        <v>37</v>
      </c>
      <c r="S2369" s="3" t="s">
        <v>29</v>
      </c>
    </row>
    <row r="2370">
      <c r="A2370" s="2">
        <v>42318.71488425926</v>
      </c>
      <c r="B2370" s="3">
        <v>75.0</v>
      </c>
      <c r="C2370" s="3" t="s">
        <v>2209</v>
      </c>
      <c r="D2370" s="3">
        <v>23.0</v>
      </c>
      <c r="E2370" s="3" t="s">
        <v>2266</v>
      </c>
      <c r="F2370" s="3">
        <v>4.0</v>
      </c>
      <c r="G2370" s="3">
        <v>9.0</v>
      </c>
      <c r="H2370" s="3" t="s">
        <v>2871</v>
      </c>
      <c r="I2370" s="3" t="s">
        <v>2871</v>
      </c>
      <c r="J2370" s="3" t="s">
        <v>398</v>
      </c>
      <c r="K2370" s="3" t="s">
        <v>24</v>
      </c>
      <c r="L2370" s="3">
        <v>2.0</v>
      </c>
      <c r="M2370" s="3" t="s">
        <v>25</v>
      </c>
      <c r="N2370" s="3" t="s">
        <v>2916</v>
      </c>
      <c r="O2370" s="3" t="s">
        <v>74</v>
      </c>
      <c r="P2370" s="4">
        <v>29179.0</v>
      </c>
      <c r="Q2370" s="3" t="s">
        <v>52</v>
      </c>
      <c r="S2370" s="3" t="s">
        <v>34</v>
      </c>
    </row>
    <row r="2371">
      <c r="A2371" s="2">
        <v>42318.71488425926</v>
      </c>
      <c r="B2371" s="3">
        <v>75.0</v>
      </c>
      <c r="C2371" s="3" t="s">
        <v>2209</v>
      </c>
      <c r="D2371" s="3">
        <v>23.0</v>
      </c>
      <c r="E2371" s="3" t="s">
        <v>2266</v>
      </c>
      <c r="F2371" s="3">
        <v>4.0</v>
      </c>
      <c r="G2371" s="3">
        <v>9.0</v>
      </c>
      <c r="H2371" s="3" t="s">
        <v>2871</v>
      </c>
      <c r="I2371" s="3" t="s">
        <v>2871</v>
      </c>
      <c r="J2371" s="3" t="s">
        <v>398</v>
      </c>
      <c r="K2371" s="3" t="s">
        <v>24</v>
      </c>
      <c r="L2371" s="3">
        <v>3.0</v>
      </c>
      <c r="M2371" s="3" t="s">
        <v>30</v>
      </c>
      <c r="N2371" s="3" t="s">
        <v>2917</v>
      </c>
      <c r="O2371" s="3" t="s">
        <v>107</v>
      </c>
      <c r="P2371" s="4">
        <v>22415.0</v>
      </c>
      <c r="Q2371" s="3" t="s">
        <v>132</v>
      </c>
      <c r="S2371" s="3" t="s">
        <v>34</v>
      </c>
    </row>
    <row r="2372">
      <c r="A2372" s="2">
        <v>42318.71488425926</v>
      </c>
      <c r="B2372" s="3">
        <v>75.0</v>
      </c>
      <c r="C2372" s="3" t="s">
        <v>2209</v>
      </c>
      <c r="D2372" s="3">
        <v>23.0</v>
      </c>
      <c r="E2372" s="3" t="s">
        <v>2266</v>
      </c>
      <c r="F2372" s="3">
        <v>4.0</v>
      </c>
      <c r="G2372" s="3">
        <v>9.0</v>
      </c>
      <c r="H2372" s="3" t="s">
        <v>2871</v>
      </c>
      <c r="I2372" s="3" t="s">
        <v>2871</v>
      </c>
      <c r="J2372" s="3" t="s">
        <v>398</v>
      </c>
      <c r="K2372" s="3" t="s">
        <v>24</v>
      </c>
      <c r="L2372" s="3">
        <v>4.0</v>
      </c>
      <c r="M2372" s="3" t="s">
        <v>25</v>
      </c>
      <c r="N2372" s="3" t="s">
        <v>2918</v>
      </c>
      <c r="O2372" s="3" t="s">
        <v>639</v>
      </c>
      <c r="P2372" s="4">
        <v>20328.0</v>
      </c>
      <c r="Q2372" s="3" t="s">
        <v>86</v>
      </c>
      <c r="S2372" s="3" t="s">
        <v>34</v>
      </c>
    </row>
    <row r="2373">
      <c r="A2373" s="2">
        <v>42318.71488425926</v>
      </c>
      <c r="B2373" s="3">
        <v>75.0</v>
      </c>
      <c r="C2373" s="3" t="s">
        <v>2209</v>
      </c>
      <c r="D2373" s="3">
        <v>23.0</v>
      </c>
      <c r="E2373" s="3" t="s">
        <v>2266</v>
      </c>
      <c r="F2373" s="3">
        <v>4.0</v>
      </c>
      <c r="G2373" s="3">
        <v>9.0</v>
      </c>
      <c r="H2373" s="3" t="s">
        <v>2871</v>
      </c>
      <c r="I2373" s="3" t="s">
        <v>2871</v>
      </c>
      <c r="J2373" s="3" t="s">
        <v>398</v>
      </c>
      <c r="K2373" s="3" t="s">
        <v>24</v>
      </c>
      <c r="L2373" s="3">
        <v>5.0</v>
      </c>
      <c r="M2373" s="3" t="s">
        <v>30</v>
      </c>
      <c r="N2373" s="3" t="s">
        <v>2919</v>
      </c>
      <c r="O2373" s="3" t="s">
        <v>121</v>
      </c>
      <c r="P2373" s="4">
        <v>24612.0</v>
      </c>
      <c r="Q2373" s="3" t="s">
        <v>52</v>
      </c>
      <c r="S2373" s="3" t="s">
        <v>34</v>
      </c>
    </row>
    <row r="2374">
      <c r="A2374" s="2">
        <v>42318.71488425926</v>
      </c>
      <c r="B2374" s="3">
        <v>75.0</v>
      </c>
      <c r="C2374" s="3" t="s">
        <v>2209</v>
      </c>
      <c r="D2374" s="3">
        <v>23.0</v>
      </c>
      <c r="E2374" s="3" t="s">
        <v>2266</v>
      </c>
      <c r="F2374" s="3">
        <v>4.0</v>
      </c>
      <c r="G2374" s="3">
        <v>9.0</v>
      </c>
      <c r="H2374" s="3" t="s">
        <v>2871</v>
      </c>
      <c r="I2374" s="3" t="s">
        <v>2871</v>
      </c>
      <c r="J2374" s="3" t="s">
        <v>398</v>
      </c>
      <c r="K2374" s="3" t="s">
        <v>24</v>
      </c>
      <c r="L2374" s="3">
        <v>6.0</v>
      </c>
      <c r="M2374" s="3" t="s">
        <v>25</v>
      </c>
      <c r="N2374" s="3" t="s">
        <v>2920</v>
      </c>
      <c r="O2374" s="3" t="s">
        <v>1819</v>
      </c>
      <c r="P2374" s="4">
        <v>18392.0</v>
      </c>
      <c r="Q2374" s="3" t="s">
        <v>86</v>
      </c>
      <c r="S2374" s="3" t="s">
        <v>34</v>
      </c>
    </row>
    <row r="2375">
      <c r="A2375" s="2">
        <v>42318.71488425926</v>
      </c>
      <c r="B2375" s="3">
        <v>75.0</v>
      </c>
      <c r="C2375" s="3" t="s">
        <v>2209</v>
      </c>
      <c r="D2375" s="3">
        <v>24.0</v>
      </c>
      <c r="E2375" s="3" t="s">
        <v>2275</v>
      </c>
      <c r="F2375" s="3">
        <v>4.0</v>
      </c>
      <c r="G2375" s="3">
        <v>9.0</v>
      </c>
      <c r="H2375" s="3" t="s">
        <v>2871</v>
      </c>
      <c r="I2375" s="3" t="s">
        <v>2871</v>
      </c>
      <c r="J2375" s="3" t="s">
        <v>398</v>
      </c>
      <c r="K2375" s="3" t="s">
        <v>24</v>
      </c>
      <c r="L2375" s="3">
        <v>1.0</v>
      </c>
      <c r="M2375" s="3" t="s">
        <v>25</v>
      </c>
      <c r="N2375" s="3" t="s">
        <v>2921</v>
      </c>
      <c r="O2375" s="3" t="s">
        <v>359</v>
      </c>
      <c r="P2375" s="4">
        <v>22358.0</v>
      </c>
      <c r="Q2375" s="3" t="s">
        <v>418</v>
      </c>
      <c r="S2375" s="3" t="s">
        <v>34</v>
      </c>
    </row>
    <row r="2376">
      <c r="A2376" s="2">
        <v>42318.71488425926</v>
      </c>
      <c r="B2376" s="3">
        <v>75.0</v>
      </c>
      <c r="C2376" s="3" t="s">
        <v>2209</v>
      </c>
      <c r="D2376" s="3">
        <v>24.0</v>
      </c>
      <c r="E2376" s="3" t="s">
        <v>2275</v>
      </c>
      <c r="F2376" s="3">
        <v>4.0</v>
      </c>
      <c r="G2376" s="3">
        <v>9.0</v>
      </c>
      <c r="H2376" s="3" t="s">
        <v>2871</v>
      </c>
      <c r="I2376" s="3" t="s">
        <v>2871</v>
      </c>
      <c r="J2376" s="3" t="s">
        <v>398</v>
      </c>
      <c r="K2376" s="3" t="s">
        <v>24</v>
      </c>
      <c r="L2376" s="3">
        <v>2.0</v>
      </c>
      <c r="M2376" s="3" t="s">
        <v>30</v>
      </c>
      <c r="N2376" s="3" t="s">
        <v>1046</v>
      </c>
      <c r="O2376" s="3" t="s">
        <v>1547</v>
      </c>
      <c r="P2376" s="4">
        <v>22517.0</v>
      </c>
      <c r="Q2376" s="3" t="s">
        <v>352</v>
      </c>
      <c r="S2376" s="3" t="s">
        <v>34</v>
      </c>
    </row>
    <row r="2377">
      <c r="A2377" s="2">
        <v>42318.71488425926</v>
      </c>
      <c r="B2377" s="3">
        <v>75.0</v>
      </c>
      <c r="C2377" s="3" t="s">
        <v>2209</v>
      </c>
      <c r="D2377" s="3">
        <v>24.0</v>
      </c>
      <c r="E2377" s="3" t="s">
        <v>2275</v>
      </c>
      <c r="F2377" s="3">
        <v>4.0</v>
      </c>
      <c r="G2377" s="3">
        <v>9.0</v>
      </c>
      <c r="H2377" s="3" t="s">
        <v>2871</v>
      </c>
      <c r="I2377" s="3" t="s">
        <v>2871</v>
      </c>
      <c r="J2377" s="3" t="s">
        <v>398</v>
      </c>
      <c r="K2377" s="3" t="s">
        <v>24</v>
      </c>
      <c r="L2377" s="3">
        <v>3.0</v>
      </c>
      <c r="M2377" s="3" t="s">
        <v>25</v>
      </c>
      <c r="N2377" s="3" t="s">
        <v>2922</v>
      </c>
      <c r="O2377" s="3" t="s">
        <v>119</v>
      </c>
      <c r="P2377" s="4">
        <v>20834.0</v>
      </c>
      <c r="Q2377" s="3" t="s">
        <v>105</v>
      </c>
      <c r="S2377" s="3" t="s">
        <v>34</v>
      </c>
    </row>
    <row r="2378">
      <c r="A2378" s="2">
        <v>42318.71488425926</v>
      </c>
      <c r="B2378" s="3">
        <v>75.0</v>
      </c>
      <c r="C2378" s="3" t="s">
        <v>2209</v>
      </c>
      <c r="D2378" s="3">
        <v>24.0</v>
      </c>
      <c r="E2378" s="3" t="s">
        <v>2275</v>
      </c>
      <c r="F2378" s="3">
        <v>4.0</v>
      </c>
      <c r="G2378" s="3">
        <v>9.0</v>
      </c>
      <c r="H2378" s="3" t="s">
        <v>2871</v>
      </c>
      <c r="I2378" s="3" t="s">
        <v>2871</v>
      </c>
      <c r="J2378" s="3" t="s">
        <v>398</v>
      </c>
      <c r="K2378" s="3" t="s">
        <v>24</v>
      </c>
      <c r="L2378" s="3">
        <v>4.0</v>
      </c>
      <c r="M2378" s="3" t="s">
        <v>30</v>
      </c>
      <c r="N2378" s="3" t="s">
        <v>2923</v>
      </c>
      <c r="O2378" s="3" t="s">
        <v>368</v>
      </c>
      <c r="P2378" s="4">
        <v>21275.0</v>
      </c>
      <c r="Q2378" s="3" t="s">
        <v>86</v>
      </c>
      <c r="S2378" s="3" t="s">
        <v>34</v>
      </c>
    </row>
    <row r="2379">
      <c r="A2379" s="2">
        <v>42318.71488425926</v>
      </c>
      <c r="B2379" s="3">
        <v>75.0</v>
      </c>
      <c r="C2379" s="3" t="s">
        <v>2209</v>
      </c>
      <c r="D2379" s="3">
        <v>24.0</v>
      </c>
      <c r="E2379" s="3" t="s">
        <v>2275</v>
      </c>
      <c r="F2379" s="3">
        <v>4.0</v>
      </c>
      <c r="G2379" s="3">
        <v>9.0</v>
      </c>
      <c r="H2379" s="3" t="s">
        <v>2871</v>
      </c>
      <c r="I2379" s="3" t="s">
        <v>2871</v>
      </c>
      <c r="J2379" s="3" t="s">
        <v>398</v>
      </c>
      <c r="K2379" s="3" t="s">
        <v>24</v>
      </c>
      <c r="L2379" s="3">
        <v>5.0</v>
      </c>
      <c r="M2379" s="3" t="s">
        <v>25</v>
      </c>
      <c r="N2379" s="3" t="s">
        <v>2924</v>
      </c>
      <c r="O2379" s="3" t="s">
        <v>95</v>
      </c>
      <c r="P2379" s="4">
        <v>22346.0</v>
      </c>
      <c r="Q2379" s="3" t="s">
        <v>33</v>
      </c>
      <c r="S2379" s="3" t="s">
        <v>34</v>
      </c>
    </row>
    <row r="2380">
      <c r="A2380" s="2">
        <v>42318.71488425926</v>
      </c>
      <c r="B2380" s="3">
        <v>75.0</v>
      </c>
      <c r="C2380" s="3" t="s">
        <v>2209</v>
      </c>
      <c r="D2380" s="3">
        <v>24.0</v>
      </c>
      <c r="E2380" s="3" t="s">
        <v>2275</v>
      </c>
      <c r="F2380" s="3">
        <v>4.0</v>
      </c>
      <c r="G2380" s="3">
        <v>9.0</v>
      </c>
      <c r="H2380" s="3" t="s">
        <v>2871</v>
      </c>
      <c r="I2380" s="3" t="s">
        <v>2871</v>
      </c>
      <c r="J2380" s="3" t="s">
        <v>398</v>
      </c>
      <c r="K2380" s="3" t="s">
        <v>24</v>
      </c>
      <c r="L2380" s="3">
        <v>6.0</v>
      </c>
      <c r="M2380" s="3" t="s">
        <v>30</v>
      </c>
      <c r="N2380" s="3" t="s">
        <v>2925</v>
      </c>
      <c r="O2380" s="3" t="s">
        <v>81</v>
      </c>
      <c r="P2380" s="4">
        <v>21380.0</v>
      </c>
      <c r="Q2380" s="3" t="s">
        <v>75</v>
      </c>
      <c r="S2380" s="3" t="s">
        <v>34</v>
      </c>
    </row>
    <row r="2381">
      <c r="A2381" s="2">
        <v>42318.71488425926</v>
      </c>
      <c r="B2381" s="3">
        <v>75.0</v>
      </c>
      <c r="C2381" s="3" t="s">
        <v>2209</v>
      </c>
      <c r="D2381" s="3">
        <v>24.0</v>
      </c>
      <c r="E2381" s="3" t="s">
        <v>2275</v>
      </c>
      <c r="F2381" s="3">
        <v>4.0</v>
      </c>
      <c r="G2381" s="3">
        <v>9.0</v>
      </c>
      <c r="H2381" s="3" t="s">
        <v>2871</v>
      </c>
      <c r="I2381" s="3" t="s">
        <v>2871</v>
      </c>
      <c r="J2381" s="3" t="s">
        <v>398</v>
      </c>
      <c r="K2381" s="3" t="s">
        <v>24</v>
      </c>
      <c r="L2381" s="3">
        <v>7.0</v>
      </c>
      <c r="M2381" s="3" t="s">
        <v>25</v>
      </c>
      <c r="N2381" s="3" t="s">
        <v>2926</v>
      </c>
      <c r="O2381" s="3" t="s">
        <v>377</v>
      </c>
      <c r="P2381" s="4">
        <v>20324.0</v>
      </c>
      <c r="Q2381" s="3" t="s">
        <v>115</v>
      </c>
      <c r="S2381" s="3" t="s">
        <v>34</v>
      </c>
    </row>
    <row r="2382">
      <c r="A2382" s="2">
        <v>42318.71488425926</v>
      </c>
      <c r="B2382" s="3">
        <v>75.0</v>
      </c>
      <c r="C2382" s="3" t="s">
        <v>2209</v>
      </c>
      <c r="D2382" s="3">
        <v>24.0</v>
      </c>
      <c r="E2382" s="3" t="s">
        <v>2275</v>
      </c>
      <c r="F2382" s="3">
        <v>4.0</v>
      </c>
      <c r="G2382" s="3">
        <v>9.0</v>
      </c>
      <c r="H2382" s="3" t="s">
        <v>2871</v>
      </c>
      <c r="I2382" s="3" t="s">
        <v>2871</v>
      </c>
      <c r="J2382" s="3" t="s">
        <v>398</v>
      </c>
      <c r="K2382" s="3" t="s">
        <v>24</v>
      </c>
      <c r="L2382" s="3">
        <v>8.0</v>
      </c>
      <c r="M2382" s="3" t="s">
        <v>30</v>
      </c>
      <c r="N2382" s="3" t="s">
        <v>2927</v>
      </c>
      <c r="O2382" s="3" t="s">
        <v>742</v>
      </c>
      <c r="P2382" s="4">
        <v>20947.0</v>
      </c>
      <c r="Q2382" s="3" t="s">
        <v>352</v>
      </c>
      <c r="S2382" s="3" t="s">
        <v>34</v>
      </c>
    </row>
    <row r="2383">
      <c r="A2383" s="2">
        <v>42318.71488425926</v>
      </c>
      <c r="B2383" s="3">
        <v>75.0</v>
      </c>
      <c r="C2383" s="3" t="s">
        <v>2209</v>
      </c>
      <c r="D2383" s="3">
        <v>24.0</v>
      </c>
      <c r="E2383" s="3" t="s">
        <v>2275</v>
      </c>
      <c r="F2383" s="3">
        <v>4.0</v>
      </c>
      <c r="G2383" s="3">
        <v>9.0</v>
      </c>
      <c r="H2383" s="3" t="s">
        <v>2871</v>
      </c>
      <c r="I2383" s="3" t="s">
        <v>2871</v>
      </c>
      <c r="J2383" s="3" t="s">
        <v>398</v>
      </c>
      <c r="K2383" s="3" t="s">
        <v>24</v>
      </c>
      <c r="L2383" s="3">
        <v>9.0</v>
      </c>
      <c r="M2383" s="3" t="s">
        <v>25</v>
      </c>
      <c r="N2383" s="3" t="s">
        <v>2928</v>
      </c>
      <c r="O2383" s="3" t="s">
        <v>59</v>
      </c>
      <c r="P2383" s="4">
        <v>19925.0</v>
      </c>
      <c r="Q2383" s="3" t="s">
        <v>105</v>
      </c>
      <c r="S2383" s="3" t="s">
        <v>34</v>
      </c>
    </row>
    <row r="2384">
      <c r="A2384" s="2">
        <v>42318.71488425926</v>
      </c>
      <c r="B2384" s="3">
        <v>75.0</v>
      </c>
      <c r="C2384" s="3" t="s">
        <v>2209</v>
      </c>
      <c r="D2384" s="3">
        <v>24.0</v>
      </c>
      <c r="E2384" s="3" t="s">
        <v>2275</v>
      </c>
      <c r="F2384" s="3">
        <v>4.0</v>
      </c>
      <c r="G2384" s="3">
        <v>9.0</v>
      </c>
      <c r="H2384" s="3" t="s">
        <v>2871</v>
      </c>
      <c r="I2384" s="3" t="s">
        <v>2871</v>
      </c>
      <c r="J2384" s="3" t="s">
        <v>398</v>
      </c>
      <c r="K2384" s="3" t="s">
        <v>24</v>
      </c>
      <c r="L2384" s="3">
        <v>10.0</v>
      </c>
      <c r="M2384" s="3" t="s">
        <v>30</v>
      </c>
      <c r="N2384" s="3" t="s">
        <v>2929</v>
      </c>
      <c r="O2384" s="3" t="s">
        <v>375</v>
      </c>
      <c r="P2384" s="4">
        <v>23098.0</v>
      </c>
      <c r="Q2384" s="3" t="s">
        <v>40</v>
      </c>
      <c r="S2384" s="3" t="s">
        <v>34</v>
      </c>
    </row>
    <row r="2385">
      <c r="A2385" s="2">
        <v>42318.71488425926</v>
      </c>
      <c r="B2385" s="3">
        <v>75.0</v>
      </c>
      <c r="C2385" s="3" t="s">
        <v>2209</v>
      </c>
      <c r="D2385" s="3">
        <v>24.0</v>
      </c>
      <c r="E2385" s="3" t="s">
        <v>2275</v>
      </c>
      <c r="F2385" s="3">
        <v>4.0</v>
      </c>
      <c r="G2385" s="3">
        <v>9.0</v>
      </c>
      <c r="H2385" s="3" t="s">
        <v>2871</v>
      </c>
      <c r="I2385" s="3" t="s">
        <v>2871</v>
      </c>
      <c r="J2385" s="3" t="s">
        <v>398</v>
      </c>
      <c r="K2385" s="3" t="s">
        <v>24</v>
      </c>
      <c r="L2385" s="3">
        <v>11.0</v>
      </c>
      <c r="M2385" s="3" t="s">
        <v>25</v>
      </c>
      <c r="N2385" s="3" t="s">
        <v>2930</v>
      </c>
      <c r="O2385" s="3" t="s">
        <v>767</v>
      </c>
      <c r="P2385" s="4">
        <v>34720.0</v>
      </c>
      <c r="Q2385" s="3" t="s">
        <v>191</v>
      </c>
      <c r="S2385" s="3" t="s">
        <v>34</v>
      </c>
    </row>
    <row r="2386">
      <c r="A2386" s="2">
        <v>42318.71488425926</v>
      </c>
      <c r="B2386" s="3">
        <v>75.0</v>
      </c>
      <c r="C2386" s="3" t="s">
        <v>2209</v>
      </c>
      <c r="D2386" s="3">
        <v>24.0</v>
      </c>
      <c r="E2386" s="3" t="s">
        <v>2275</v>
      </c>
      <c r="F2386" s="3">
        <v>4.0</v>
      </c>
      <c r="G2386" s="3">
        <v>9.0</v>
      </c>
      <c r="H2386" s="3" t="s">
        <v>2871</v>
      </c>
      <c r="I2386" s="3" t="s">
        <v>2871</v>
      </c>
      <c r="J2386" s="3" t="s">
        <v>398</v>
      </c>
      <c r="K2386" s="3" t="s">
        <v>24</v>
      </c>
      <c r="L2386" s="3">
        <v>12.0</v>
      </c>
      <c r="M2386" s="3" t="s">
        <v>30</v>
      </c>
      <c r="N2386" s="3" t="s">
        <v>2931</v>
      </c>
      <c r="O2386" s="3" t="s">
        <v>1694</v>
      </c>
      <c r="P2386" s="4">
        <v>17106.0</v>
      </c>
      <c r="Q2386" s="3" t="s">
        <v>145</v>
      </c>
      <c r="S2386" s="3" t="s">
        <v>34</v>
      </c>
    </row>
    <row r="2387">
      <c r="A2387" s="2">
        <v>42318.71488425926</v>
      </c>
      <c r="B2387" s="3">
        <v>75.0</v>
      </c>
      <c r="C2387" s="3" t="s">
        <v>2209</v>
      </c>
      <c r="D2387" s="3">
        <v>24.0</v>
      </c>
      <c r="E2387" s="3" t="s">
        <v>2275</v>
      </c>
      <c r="F2387" s="3">
        <v>4.0</v>
      </c>
      <c r="G2387" s="3">
        <v>9.0</v>
      </c>
      <c r="H2387" s="3" t="s">
        <v>2871</v>
      </c>
      <c r="I2387" s="3" t="s">
        <v>2871</v>
      </c>
      <c r="J2387" s="3" t="s">
        <v>398</v>
      </c>
      <c r="K2387" s="3" t="s">
        <v>24</v>
      </c>
      <c r="L2387" s="3">
        <v>13.0</v>
      </c>
      <c r="M2387" s="3" t="s">
        <v>25</v>
      </c>
      <c r="N2387" s="3" t="s">
        <v>2932</v>
      </c>
      <c r="O2387" s="3" t="s">
        <v>753</v>
      </c>
      <c r="P2387" s="4">
        <v>20335.0</v>
      </c>
      <c r="Q2387" s="3" t="s">
        <v>43</v>
      </c>
      <c r="S2387" s="3" t="s">
        <v>34</v>
      </c>
    </row>
    <row r="2388">
      <c r="A2388" s="2">
        <v>42318.71488425926</v>
      </c>
      <c r="B2388" s="3">
        <v>75.0</v>
      </c>
      <c r="C2388" s="3" t="s">
        <v>2209</v>
      </c>
      <c r="D2388" s="3">
        <v>24.0</v>
      </c>
      <c r="E2388" s="3" t="s">
        <v>2275</v>
      </c>
      <c r="F2388" s="3">
        <v>4.0</v>
      </c>
      <c r="G2388" s="3">
        <v>9.0</v>
      </c>
      <c r="H2388" s="3" t="s">
        <v>2871</v>
      </c>
      <c r="I2388" s="3" t="s">
        <v>2871</v>
      </c>
      <c r="J2388" s="3" t="s">
        <v>398</v>
      </c>
      <c r="K2388" s="3" t="s">
        <v>24</v>
      </c>
      <c r="L2388" s="3">
        <v>14.0</v>
      </c>
      <c r="M2388" s="3" t="s">
        <v>30</v>
      </c>
      <c r="N2388" s="3" t="s">
        <v>2933</v>
      </c>
      <c r="O2388" s="3" t="s">
        <v>215</v>
      </c>
      <c r="P2388" s="4">
        <v>22670.0</v>
      </c>
      <c r="Q2388" s="3" t="s">
        <v>86</v>
      </c>
      <c r="S2388" s="3" t="s">
        <v>34</v>
      </c>
    </row>
    <row r="2389">
      <c r="A2389" s="2">
        <v>42318.71488425926</v>
      </c>
      <c r="B2389" s="3">
        <v>75.0</v>
      </c>
      <c r="C2389" s="3" t="s">
        <v>2209</v>
      </c>
      <c r="D2389" s="3">
        <v>24.0</v>
      </c>
      <c r="E2389" s="3" t="s">
        <v>2275</v>
      </c>
      <c r="F2389" s="3">
        <v>4.0</v>
      </c>
      <c r="G2389" s="3">
        <v>9.0</v>
      </c>
      <c r="H2389" s="3" t="s">
        <v>2871</v>
      </c>
      <c r="I2389" s="3" t="s">
        <v>2871</v>
      </c>
      <c r="J2389" s="3" t="s">
        <v>398</v>
      </c>
      <c r="K2389" s="3" t="s">
        <v>24</v>
      </c>
      <c r="L2389" s="3">
        <v>15.0</v>
      </c>
      <c r="M2389" s="3" t="s">
        <v>25</v>
      </c>
      <c r="N2389" s="3" t="s">
        <v>2934</v>
      </c>
      <c r="O2389" s="3" t="s">
        <v>123</v>
      </c>
      <c r="P2389" s="4">
        <v>22646.0</v>
      </c>
      <c r="Q2389" s="3" t="s">
        <v>79</v>
      </c>
      <c r="S2389" s="3" t="s">
        <v>34</v>
      </c>
    </row>
    <row r="2390">
      <c r="A2390" s="2">
        <v>42318.71488425926</v>
      </c>
      <c r="B2390" s="3">
        <v>75.0</v>
      </c>
      <c r="C2390" s="3" t="s">
        <v>2209</v>
      </c>
      <c r="D2390" s="3">
        <v>33.0</v>
      </c>
      <c r="E2390" s="3" t="s">
        <v>2290</v>
      </c>
      <c r="F2390" s="3">
        <v>4.0</v>
      </c>
      <c r="G2390" s="3">
        <v>9.0</v>
      </c>
      <c r="H2390" s="3" t="s">
        <v>2871</v>
      </c>
      <c r="I2390" s="3" t="s">
        <v>2871</v>
      </c>
      <c r="J2390" s="3" t="s">
        <v>398</v>
      </c>
      <c r="K2390" s="3" t="s">
        <v>24</v>
      </c>
      <c r="L2390" s="3">
        <v>1.0</v>
      </c>
      <c r="M2390" s="3" t="s">
        <v>25</v>
      </c>
      <c r="N2390" s="3" t="s">
        <v>2935</v>
      </c>
      <c r="O2390" s="3" t="s">
        <v>100</v>
      </c>
      <c r="P2390" s="4">
        <v>21993.0</v>
      </c>
      <c r="Q2390" s="3" t="s">
        <v>52</v>
      </c>
      <c r="S2390" s="3" t="s">
        <v>34</v>
      </c>
    </row>
    <row r="2391">
      <c r="A2391" s="2">
        <v>42318.71488425926</v>
      </c>
      <c r="B2391" s="3">
        <v>75.0</v>
      </c>
      <c r="C2391" s="3" t="s">
        <v>2209</v>
      </c>
      <c r="D2391" s="3">
        <v>33.0</v>
      </c>
      <c r="E2391" s="3" t="s">
        <v>2290</v>
      </c>
      <c r="F2391" s="3">
        <v>4.0</v>
      </c>
      <c r="G2391" s="3">
        <v>9.0</v>
      </c>
      <c r="H2391" s="3" t="s">
        <v>2871</v>
      </c>
      <c r="I2391" s="3" t="s">
        <v>2871</v>
      </c>
      <c r="J2391" s="3" t="s">
        <v>398</v>
      </c>
      <c r="K2391" s="3" t="s">
        <v>24</v>
      </c>
      <c r="L2391" s="3">
        <v>2.0</v>
      </c>
      <c r="M2391" s="3" t="s">
        <v>30</v>
      </c>
      <c r="N2391" s="3" t="s">
        <v>2936</v>
      </c>
      <c r="O2391" s="3" t="s">
        <v>375</v>
      </c>
      <c r="P2391" s="4">
        <v>19858.0</v>
      </c>
      <c r="Q2391" s="3" t="s">
        <v>86</v>
      </c>
      <c r="S2391" s="3" t="s">
        <v>34</v>
      </c>
    </row>
    <row r="2392">
      <c r="A2392" s="2">
        <v>42318.71488425926</v>
      </c>
      <c r="B2392" s="3">
        <v>75.0</v>
      </c>
      <c r="C2392" s="3" t="s">
        <v>2209</v>
      </c>
      <c r="D2392" s="3">
        <v>33.0</v>
      </c>
      <c r="E2392" s="3" t="s">
        <v>2290</v>
      </c>
      <c r="F2392" s="3">
        <v>4.0</v>
      </c>
      <c r="G2392" s="3">
        <v>9.0</v>
      </c>
      <c r="H2392" s="3" t="s">
        <v>2871</v>
      </c>
      <c r="I2392" s="3" t="s">
        <v>2871</v>
      </c>
      <c r="J2392" s="3" t="s">
        <v>398</v>
      </c>
      <c r="K2392" s="3" t="s">
        <v>24</v>
      </c>
      <c r="L2392" s="3">
        <v>3.0</v>
      </c>
      <c r="M2392" s="3" t="s">
        <v>25</v>
      </c>
      <c r="N2392" s="3" t="s">
        <v>2937</v>
      </c>
      <c r="O2392" s="3" t="s">
        <v>2938</v>
      </c>
      <c r="P2392" s="4">
        <v>29345.0</v>
      </c>
      <c r="Q2392" s="3" t="s">
        <v>132</v>
      </c>
      <c r="S2392" s="3" t="s">
        <v>34</v>
      </c>
    </row>
    <row r="2393">
      <c r="A2393" s="2">
        <v>42318.71488425926</v>
      </c>
      <c r="B2393" s="3">
        <v>75.0</v>
      </c>
      <c r="C2393" s="3" t="s">
        <v>2209</v>
      </c>
      <c r="D2393" s="3">
        <v>33.0</v>
      </c>
      <c r="E2393" s="3" t="s">
        <v>2290</v>
      </c>
      <c r="F2393" s="3">
        <v>4.0</v>
      </c>
      <c r="G2393" s="3">
        <v>9.0</v>
      </c>
      <c r="H2393" s="3" t="s">
        <v>2871</v>
      </c>
      <c r="I2393" s="3" t="s">
        <v>2871</v>
      </c>
      <c r="J2393" s="3" t="s">
        <v>398</v>
      </c>
      <c r="K2393" s="3" t="s">
        <v>24</v>
      </c>
      <c r="L2393" s="3">
        <v>4.0</v>
      </c>
      <c r="M2393" s="3" t="s">
        <v>30</v>
      </c>
      <c r="N2393" s="3" t="s">
        <v>2939</v>
      </c>
      <c r="O2393" s="3" t="s">
        <v>225</v>
      </c>
      <c r="P2393" s="4">
        <v>19879.0</v>
      </c>
      <c r="Q2393" s="3" t="s">
        <v>86</v>
      </c>
      <c r="S2393" s="3" t="s">
        <v>34</v>
      </c>
    </row>
    <row r="2394">
      <c r="A2394" s="2">
        <v>42318.71488425926</v>
      </c>
      <c r="B2394" s="3">
        <v>75.0</v>
      </c>
      <c r="C2394" s="3" t="s">
        <v>2209</v>
      </c>
      <c r="D2394" s="3">
        <v>33.0</v>
      </c>
      <c r="E2394" s="3" t="s">
        <v>2290</v>
      </c>
      <c r="F2394" s="3">
        <v>4.0</v>
      </c>
      <c r="G2394" s="3">
        <v>9.0</v>
      </c>
      <c r="H2394" s="3" t="s">
        <v>2871</v>
      </c>
      <c r="I2394" s="3" t="s">
        <v>2871</v>
      </c>
      <c r="J2394" s="3" t="s">
        <v>398</v>
      </c>
      <c r="K2394" s="3" t="s">
        <v>24</v>
      </c>
      <c r="L2394" s="3">
        <v>5.0</v>
      </c>
      <c r="M2394" s="3" t="s">
        <v>25</v>
      </c>
      <c r="N2394" s="3" t="s">
        <v>2940</v>
      </c>
      <c r="O2394" s="3" t="s">
        <v>1275</v>
      </c>
      <c r="P2394" s="4">
        <v>26321.0</v>
      </c>
      <c r="Q2394" s="3" t="s">
        <v>712</v>
      </c>
      <c r="S2394" s="3" t="s">
        <v>34</v>
      </c>
    </row>
    <row r="2395">
      <c r="A2395" s="2">
        <v>42318.71488425926</v>
      </c>
      <c r="B2395" s="3">
        <v>75.0</v>
      </c>
      <c r="C2395" s="3" t="s">
        <v>2209</v>
      </c>
      <c r="D2395" s="3">
        <v>33.0</v>
      </c>
      <c r="E2395" s="3" t="s">
        <v>2290</v>
      </c>
      <c r="F2395" s="3">
        <v>4.0</v>
      </c>
      <c r="G2395" s="3">
        <v>9.0</v>
      </c>
      <c r="H2395" s="3" t="s">
        <v>2871</v>
      </c>
      <c r="I2395" s="3" t="s">
        <v>2871</v>
      </c>
      <c r="J2395" s="3" t="s">
        <v>398</v>
      </c>
      <c r="K2395" s="3" t="s">
        <v>24</v>
      </c>
      <c r="L2395" s="3">
        <v>6.0</v>
      </c>
      <c r="M2395" s="3" t="s">
        <v>30</v>
      </c>
      <c r="N2395" s="3" t="s">
        <v>2941</v>
      </c>
      <c r="O2395" s="3" t="s">
        <v>2942</v>
      </c>
      <c r="P2395" s="4">
        <v>20133.0</v>
      </c>
      <c r="Q2395" s="3" t="s">
        <v>86</v>
      </c>
      <c r="S2395" s="3" t="s">
        <v>34</v>
      </c>
    </row>
    <row r="2396">
      <c r="A2396" s="2">
        <v>42318.71488425926</v>
      </c>
      <c r="B2396" s="3">
        <v>75.0</v>
      </c>
      <c r="C2396" s="3" t="s">
        <v>2209</v>
      </c>
      <c r="D2396" s="3">
        <v>33.0</v>
      </c>
      <c r="E2396" s="3" t="s">
        <v>2290</v>
      </c>
      <c r="F2396" s="3">
        <v>4.0</v>
      </c>
      <c r="G2396" s="3">
        <v>9.0</v>
      </c>
      <c r="H2396" s="3" t="s">
        <v>2871</v>
      </c>
      <c r="I2396" s="3" t="s">
        <v>2871</v>
      </c>
      <c r="J2396" s="3" t="s">
        <v>398</v>
      </c>
      <c r="K2396" s="3" t="s">
        <v>24</v>
      </c>
      <c r="L2396" s="3">
        <v>7.0</v>
      </c>
      <c r="M2396" s="3" t="s">
        <v>25</v>
      </c>
      <c r="N2396" s="3" t="s">
        <v>2943</v>
      </c>
      <c r="O2396" s="3" t="s">
        <v>773</v>
      </c>
      <c r="P2396" s="4">
        <v>23764.0</v>
      </c>
      <c r="Q2396" s="3" t="s">
        <v>1605</v>
      </c>
      <c r="S2396" s="3" t="s">
        <v>34</v>
      </c>
    </row>
    <row r="2397">
      <c r="A2397" s="2">
        <v>42318.71488425926</v>
      </c>
      <c r="B2397" s="3">
        <v>75.0</v>
      </c>
      <c r="C2397" s="3" t="s">
        <v>2209</v>
      </c>
      <c r="D2397" s="3">
        <v>33.0</v>
      </c>
      <c r="E2397" s="3" t="s">
        <v>2290</v>
      </c>
      <c r="F2397" s="3">
        <v>4.0</v>
      </c>
      <c r="G2397" s="3">
        <v>9.0</v>
      </c>
      <c r="H2397" s="3" t="s">
        <v>2871</v>
      </c>
      <c r="I2397" s="3" t="s">
        <v>2871</v>
      </c>
      <c r="J2397" s="3" t="s">
        <v>398</v>
      </c>
      <c r="K2397" s="3" t="s">
        <v>24</v>
      </c>
      <c r="L2397" s="3">
        <v>8.0</v>
      </c>
      <c r="M2397" s="3" t="s">
        <v>30</v>
      </c>
      <c r="N2397" s="3" t="s">
        <v>2944</v>
      </c>
      <c r="O2397" s="3" t="s">
        <v>2945</v>
      </c>
      <c r="P2397" s="4">
        <v>24957.0</v>
      </c>
      <c r="Q2397" s="3" t="s">
        <v>28</v>
      </c>
      <c r="S2397" s="3" t="s">
        <v>34</v>
      </c>
    </row>
    <row r="2398">
      <c r="A2398" s="2">
        <v>42318.71488425926</v>
      </c>
      <c r="B2398" s="3">
        <v>75.0</v>
      </c>
      <c r="C2398" s="3" t="s">
        <v>2209</v>
      </c>
      <c r="D2398" s="3">
        <v>33.0</v>
      </c>
      <c r="E2398" s="3" t="s">
        <v>2290</v>
      </c>
      <c r="F2398" s="3">
        <v>4.0</v>
      </c>
      <c r="G2398" s="3">
        <v>9.0</v>
      </c>
      <c r="H2398" s="3" t="s">
        <v>2871</v>
      </c>
      <c r="I2398" s="3" t="s">
        <v>2871</v>
      </c>
      <c r="J2398" s="3" t="s">
        <v>398</v>
      </c>
      <c r="K2398" s="3" t="s">
        <v>24</v>
      </c>
      <c r="L2398" s="3">
        <v>9.0</v>
      </c>
      <c r="M2398" s="3" t="s">
        <v>25</v>
      </c>
      <c r="N2398" s="3" t="s">
        <v>2946</v>
      </c>
      <c r="O2398" s="3" t="s">
        <v>315</v>
      </c>
      <c r="P2398" s="4">
        <v>20211.0</v>
      </c>
      <c r="Q2398" s="3" t="s">
        <v>1178</v>
      </c>
      <c r="S2398" s="3" t="s">
        <v>34</v>
      </c>
    </row>
    <row r="2399">
      <c r="A2399" s="2">
        <v>42318.71488425926</v>
      </c>
      <c r="B2399" s="3">
        <v>75.0</v>
      </c>
      <c r="C2399" s="3" t="s">
        <v>2209</v>
      </c>
      <c r="D2399" s="3">
        <v>33.0</v>
      </c>
      <c r="E2399" s="3" t="s">
        <v>2290</v>
      </c>
      <c r="F2399" s="3">
        <v>4.0</v>
      </c>
      <c r="G2399" s="3">
        <v>9.0</v>
      </c>
      <c r="H2399" s="3" t="s">
        <v>2871</v>
      </c>
      <c r="I2399" s="3" t="s">
        <v>2871</v>
      </c>
      <c r="J2399" s="3" t="s">
        <v>398</v>
      </c>
      <c r="K2399" s="3" t="s">
        <v>24</v>
      </c>
      <c r="L2399" s="3">
        <v>10.0</v>
      </c>
      <c r="M2399" s="3" t="s">
        <v>30</v>
      </c>
      <c r="N2399" s="3" t="s">
        <v>2947</v>
      </c>
      <c r="O2399" s="3" t="s">
        <v>98</v>
      </c>
      <c r="P2399" s="4">
        <v>24006.0</v>
      </c>
      <c r="Q2399" s="3" t="s">
        <v>79</v>
      </c>
      <c r="S2399" s="3" t="s">
        <v>34</v>
      </c>
    </row>
    <row r="2400">
      <c r="A2400" s="2">
        <v>42318.71488425926</v>
      </c>
      <c r="B2400" s="3">
        <v>75.0</v>
      </c>
      <c r="C2400" s="3" t="s">
        <v>2209</v>
      </c>
      <c r="D2400" s="3">
        <v>33.0</v>
      </c>
      <c r="E2400" s="3" t="s">
        <v>2290</v>
      </c>
      <c r="F2400" s="3">
        <v>4.0</v>
      </c>
      <c r="G2400" s="3">
        <v>9.0</v>
      </c>
      <c r="H2400" s="3" t="s">
        <v>2871</v>
      </c>
      <c r="I2400" s="3" t="s">
        <v>2871</v>
      </c>
      <c r="J2400" s="3" t="s">
        <v>398</v>
      </c>
      <c r="K2400" s="3" t="s">
        <v>24</v>
      </c>
      <c r="L2400" s="3">
        <v>11.0</v>
      </c>
      <c r="M2400" s="3" t="s">
        <v>25</v>
      </c>
      <c r="N2400" s="3" t="s">
        <v>2948</v>
      </c>
      <c r="O2400" s="3" t="s">
        <v>1995</v>
      </c>
      <c r="P2400" s="4">
        <v>19564.0</v>
      </c>
      <c r="Q2400" s="3" t="s">
        <v>86</v>
      </c>
      <c r="S2400" s="3" t="s">
        <v>34</v>
      </c>
    </row>
    <row r="2401">
      <c r="A2401" s="2">
        <v>42318.71488425926</v>
      </c>
      <c r="B2401" s="3">
        <v>75.0</v>
      </c>
      <c r="C2401" s="3" t="s">
        <v>2209</v>
      </c>
      <c r="D2401" s="3">
        <v>33.0</v>
      </c>
      <c r="E2401" s="3" t="s">
        <v>2290</v>
      </c>
      <c r="F2401" s="3">
        <v>4.0</v>
      </c>
      <c r="G2401" s="3">
        <v>9.0</v>
      </c>
      <c r="H2401" s="3" t="s">
        <v>2871</v>
      </c>
      <c r="I2401" s="3" t="s">
        <v>2871</v>
      </c>
      <c r="J2401" s="3" t="s">
        <v>398</v>
      </c>
      <c r="K2401" s="3" t="s">
        <v>24</v>
      </c>
      <c r="L2401" s="3">
        <v>12.0</v>
      </c>
      <c r="M2401" s="3" t="s">
        <v>30</v>
      </c>
      <c r="N2401" s="3" t="s">
        <v>2949</v>
      </c>
      <c r="O2401" s="3" t="s">
        <v>1012</v>
      </c>
      <c r="P2401" s="4">
        <v>20394.0</v>
      </c>
      <c r="Q2401" s="3" t="s">
        <v>610</v>
      </c>
      <c r="S2401" s="3" t="s">
        <v>34</v>
      </c>
    </row>
    <row r="2402">
      <c r="A2402" s="2">
        <v>42318.71488425926</v>
      </c>
      <c r="B2402" s="3">
        <v>75.0</v>
      </c>
      <c r="C2402" s="3" t="s">
        <v>2209</v>
      </c>
      <c r="D2402" s="3">
        <v>33.0</v>
      </c>
      <c r="E2402" s="3" t="s">
        <v>2290</v>
      </c>
      <c r="F2402" s="3">
        <v>4.0</v>
      </c>
      <c r="G2402" s="3">
        <v>9.0</v>
      </c>
      <c r="H2402" s="3" t="s">
        <v>2871</v>
      </c>
      <c r="I2402" s="3" t="s">
        <v>2871</v>
      </c>
      <c r="J2402" s="3" t="s">
        <v>398</v>
      </c>
      <c r="K2402" s="3" t="s">
        <v>24</v>
      </c>
      <c r="L2402" s="3">
        <v>13.0</v>
      </c>
      <c r="M2402" s="3" t="s">
        <v>25</v>
      </c>
      <c r="N2402" s="3" t="s">
        <v>2950</v>
      </c>
      <c r="O2402" s="3" t="s">
        <v>2765</v>
      </c>
      <c r="P2402" s="4">
        <v>34123.0</v>
      </c>
      <c r="Q2402" s="3" t="s">
        <v>191</v>
      </c>
      <c r="S2402" s="3" t="s">
        <v>34</v>
      </c>
    </row>
    <row r="2403">
      <c r="A2403" s="2">
        <v>42318.71488425926</v>
      </c>
      <c r="B2403" s="3">
        <v>75.0</v>
      </c>
      <c r="C2403" s="3" t="s">
        <v>2209</v>
      </c>
      <c r="D2403" s="3">
        <v>33.0</v>
      </c>
      <c r="E2403" s="3" t="s">
        <v>2290</v>
      </c>
      <c r="F2403" s="3">
        <v>4.0</v>
      </c>
      <c r="G2403" s="3">
        <v>9.0</v>
      </c>
      <c r="H2403" s="3" t="s">
        <v>2871</v>
      </c>
      <c r="I2403" s="3" t="s">
        <v>2871</v>
      </c>
      <c r="J2403" s="3" t="s">
        <v>398</v>
      </c>
      <c r="K2403" s="3" t="s">
        <v>24</v>
      </c>
      <c r="L2403" s="3">
        <v>14.0</v>
      </c>
      <c r="M2403" s="3" t="s">
        <v>30</v>
      </c>
      <c r="N2403" s="3" t="s">
        <v>2951</v>
      </c>
      <c r="O2403" s="3" t="s">
        <v>919</v>
      </c>
      <c r="P2403" s="4">
        <v>16015.0</v>
      </c>
      <c r="Q2403" s="3" t="s">
        <v>105</v>
      </c>
      <c r="S2403" s="3" t="s">
        <v>34</v>
      </c>
    </row>
    <row r="2404">
      <c r="A2404" s="2">
        <v>42318.71488425926</v>
      </c>
      <c r="B2404" s="3">
        <v>75.0</v>
      </c>
      <c r="C2404" s="3" t="s">
        <v>2209</v>
      </c>
      <c r="D2404" s="3">
        <v>33.0</v>
      </c>
      <c r="E2404" s="3" t="s">
        <v>2290</v>
      </c>
      <c r="F2404" s="3">
        <v>4.0</v>
      </c>
      <c r="G2404" s="3">
        <v>9.0</v>
      </c>
      <c r="H2404" s="3" t="s">
        <v>2871</v>
      </c>
      <c r="I2404" s="3" t="s">
        <v>2871</v>
      </c>
      <c r="J2404" s="3" t="s">
        <v>398</v>
      </c>
      <c r="K2404" s="3" t="s">
        <v>24</v>
      </c>
      <c r="L2404" s="3">
        <v>15.0</v>
      </c>
      <c r="M2404" s="3" t="s">
        <v>25</v>
      </c>
      <c r="N2404" s="3" t="s">
        <v>2952</v>
      </c>
      <c r="O2404" s="3" t="s">
        <v>251</v>
      </c>
      <c r="P2404" s="4">
        <v>27151.0</v>
      </c>
      <c r="Q2404" s="3" t="s">
        <v>247</v>
      </c>
      <c r="S2404" s="3" t="s">
        <v>34</v>
      </c>
    </row>
    <row r="2405">
      <c r="A2405" s="2">
        <v>42318.71488425926</v>
      </c>
      <c r="B2405" s="3">
        <v>75.0</v>
      </c>
      <c r="C2405" s="3" t="s">
        <v>2209</v>
      </c>
      <c r="D2405" s="3">
        <v>33.0</v>
      </c>
      <c r="E2405" s="3" t="s">
        <v>2290</v>
      </c>
      <c r="F2405" s="3">
        <v>4.0</v>
      </c>
      <c r="G2405" s="3">
        <v>9.0</v>
      </c>
      <c r="H2405" s="3" t="s">
        <v>2871</v>
      </c>
      <c r="I2405" s="3" t="s">
        <v>2871</v>
      </c>
      <c r="J2405" s="3" t="s">
        <v>398</v>
      </c>
      <c r="K2405" s="3" t="s">
        <v>24</v>
      </c>
      <c r="L2405" s="3">
        <v>16.0</v>
      </c>
      <c r="M2405" s="3" t="s">
        <v>30</v>
      </c>
      <c r="N2405" s="3" t="s">
        <v>2953</v>
      </c>
      <c r="O2405" s="3" t="s">
        <v>375</v>
      </c>
      <c r="P2405" s="4">
        <v>21161.0</v>
      </c>
      <c r="Q2405" s="3" t="s">
        <v>345</v>
      </c>
      <c r="S2405" s="3" t="s">
        <v>34</v>
      </c>
    </row>
    <row r="2406">
      <c r="A2406" s="2">
        <v>42318.71488425926</v>
      </c>
      <c r="B2406" s="3">
        <v>75.0</v>
      </c>
      <c r="C2406" s="3" t="s">
        <v>2209</v>
      </c>
      <c r="D2406" s="3">
        <v>33.0</v>
      </c>
      <c r="E2406" s="3" t="s">
        <v>2290</v>
      </c>
      <c r="F2406" s="3">
        <v>4.0</v>
      </c>
      <c r="G2406" s="3">
        <v>9.0</v>
      </c>
      <c r="H2406" s="3" t="s">
        <v>2871</v>
      </c>
      <c r="I2406" s="3" t="s">
        <v>2871</v>
      </c>
      <c r="J2406" s="3" t="s">
        <v>398</v>
      </c>
      <c r="K2406" s="3" t="s">
        <v>24</v>
      </c>
      <c r="L2406" s="3">
        <v>17.0</v>
      </c>
      <c r="M2406" s="3" t="s">
        <v>25</v>
      </c>
      <c r="N2406" s="3" t="s">
        <v>2954</v>
      </c>
      <c r="O2406" s="3" t="s">
        <v>1593</v>
      </c>
      <c r="P2406" s="4">
        <v>20124.0</v>
      </c>
      <c r="Q2406" s="3" t="s">
        <v>149</v>
      </c>
      <c r="S2406" s="3" t="s">
        <v>34</v>
      </c>
    </row>
    <row r="2407">
      <c r="A2407" s="2">
        <v>42318.71488425926</v>
      </c>
      <c r="B2407" s="3">
        <v>75.0</v>
      </c>
      <c r="C2407" s="3" t="s">
        <v>2209</v>
      </c>
      <c r="D2407" s="3">
        <v>33.0</v>
      </c>
      <c r="E2407" s="3" t="s">
        <v>2290</v>
      </c>
      <c r="F2407" s="3">
        <v>4.0</v>
      </c>
      <c r="G2407" s="3">
        <v>9.0</v>
      </c>
      <c r="H2407" s="3" t="s">
        <v>2871</v>
      </c>
      <c r="I2407" s="3" t="s">
        <v>2871</v>
      </c>
      <c r="J2407" s="3" t="s">
        <v>398</v>
      </c>
      <c r="K2407" s="3" t="s">
        <v>24</v>
      </c>
      <c r="L2407" s="3">
        <v>18.0</v>
      </c>
      <c r="M2407" s="3" t="s">
        <v>30</v>
      </c>
      <c r="N2407" s="3" t="s">
        <v>432</v>
      </c>
      <c r="O2407" s="3" t="s">
        <v>702</v>
      </c>
      <c r="P2407" s="4">
        <v>28584.0</v>
      </c>
      <c r="Q2407" s="3" t="s">
        <v>1605</v>
      </c>
      <c r="S2407" s="3" t="s">
        <v>34</v>
      </c>
    </row>
    <row r="2408">
      <c r="A2408" s="2">
        <v>42318.71488425926</v>
      </c>
      <c r="B2408" s="3">
        <v>75.0</v>
      </c>
      <c r="C2408" s="3" t="s">
        <v>2209</v>
      </c>
      <c r="D2408" s="3">
        <v>33.0</v>
      </c>
      <c r="E2408" s="3" t="s">
        <v>2290</v>
      </c>
      <c r="F2408" s="3">
        <v>4.0</v>
      </c>
      <c r="G2408" s="3">
        <v>9.0</v>
      </c>
      <c r="H2408" s="3" t="s">
        <v>2871</v>
      </c>
      <c r="I2408" s="3" t="s">
        <v>2871</v>
      </c>
      <c r="J2408" s="3" t="s">
        <v>398</v>
      </c>
      <c r="K2408" s="3" t="s">
        <v>24</v>
      </c>
      <c r="L2408" s="3">
        <v>19.0</v>
      </c>
      <c r="M2408" s="3" t="s">
        <v>25</v>
      </c>
      <c r="N2408" s="3" t="s">
        <v>2955</v>
      </c>
      <c r="O2408" s="3" t="s">
        <v>1275</v>
      </c>
      <c r="P2408" s="4">
        <v>26864.0</v>
      </c>
      <c r="Q2408" s="3" t="s">
        <v>79</v>
      </c>
      <c r="S2408" s="3" t="s">
        <v>34</v>
      </c>
    </row>
    <row r="2409">
      <c r="A2409" s="2">
        <v>42318.71488425926</v>
      </c>
      <c r="B2409" s="3">
        <v>75.0</v>
      </c>
      <c r="C2409" s="3" t="s">
        <v>2209</v>
      </c>
      <c r="D2409" s="3">
        <v>33.0</v>
      </c>
      <c r="E2409" s="3" t="s">
        <v>2290</v>
      </c>
      <c r="F2409" s="3">
        <v>4.0</v>
      </c>
      <c r="G2409" s="3">
        <v>9.0</v>
      </c>
      <c r="H2409" s="3" t="s">
        <v>2871</v>
      </c>
      <c r="I2409" s="3" t="s">
        <v>2871</v>
      </c>
      <c r="J2409" s="3" t="s">
        <v>398</v>
      </c>
      <c r="K2409" s="3" t="s">
        <v>24</v>
      </c>
      <c r="L2409" s="3">
        <v>20.0</v>
      </c>
      <c r="M2409" s="3" t="s">
        <v>30</v>
      </c>
      <c r="N2409" s="3" t="s">
        <v>2956</v>
      </c>
      <c r="O2409" s="3" t="s">
        <v>2957</v>
      </c>
      <c r="P2409" s="4">
        <v>32581.0</v>
      </c>
      <c r="Q2409" s="3" t="s">
        <v>132</v>
      </c>
      <c r="S2409" s="3" t="s">
        <v>34</v>
      </c>
    </row>
    <row r="2410">
      <c r="A2410" s="2">
        <v>42318.71488425926</v>
      </c>
      <c r="B2410" s="3">
        <v>75.0</v>
      </c>
      <c r="C2410" s="3" t="s">
        <v>2209</v>
      </c>
      <c r="D2410" s="3">
        <v>33.0</v>
      </c>
      <c r="E2410" s="3" t="s">
        <v>2290</v>
      </c>
      <c r="F2410" s="3">
        <v>4.0</v>
      </c>
      <c r="G2410" s="3">
        <v>9.0</v>
      </c>
      <c r="H2410" s="3" t="s">
        <v>2871</v>
      </c>
      <c r="I2410" s="3" t="s">
        <v>2871</v>
      </c>
      <c r="J2410" s="3" t="s">
        <v>398</v>
      </c>
      <c r="K2410" s="3" t="s">
        <v>24</v>
      </c>
      <c r="L2410" s="3">
        <v>21.0</v>
      </c>
      <c r="M2410" s="3" t="s">
        <v>25</v>
      </c>
      <c r="N2410" s="3" t="s">
        <v>2958</v>
      </c>
      <c r="O2410" s="3" t="s">
        <v>218</v>
      </c>
      <c r="P2410" s="4">
        <v>22636.0</v>
      </c>
      <c r="Q2410" s="3" t="s">
        <v>40</v>
      </c>
      <c r="S2410" s="3" t="s">
        <v>34</v>
      </c>
    </row>
    <row r="2411">
      <c r="A2411" s="2">
        <v>42318.71488425926</v>
      </c>
      <c r="B2411" s="3">
        <v>75.0</v>
      </c>
      <c r="C2411" s="3" t="s">
        <v>2209</v>
      </c>
      <c r="D2411" s="3">
        <v>33.0</v>
      </c>
      <c r="E2411" s="3" t="s">
        <v>2290</v>
      </c>
      <c r="F2411" s="3">
        <v>4.0</v>
      </c>
      <c r="G2411" s="3">
        <v>9.0</v>
      </c>
      <c r="H2411" s="3" t="s">
        <v>2871</v>
      </c>
      <c r="I2411" s="3" t="s">
        <v>2871</v>
      </c>
      <c r="J2411" s="3" t="s">
        <v>398</v>
      </c>
      <c r="K2411" s="3" t="s">
        <v>24</v>
      </c>
      <c r="L2411" s="3">
        <v>22.0</v>
      </c>
      <c r="M2411" s="3" t="s">
        <v>30</v>
      </c>
      <c r="N2411" s="3" t="s">
        <v>2959</v>
      </c>
      <c r="O2411" s="3" t="s">
        <v>1694</v>
      </c>
      <c r="P2411" s="4">
        <v>17168.0</v>
      </c>
      <c r="Q2411" s="3" t="s">
        <v>145</v>
      </c>
      <c r="S2411" s="3" t="s">
        <v>34</v>
      </c>
    </row>
    <row r="2412">
      <c r="A2412" s="2">
        <v>42318.71488425926</v>
      </c>
      <c r="B2412" s="3">
        <v>75.0</v>
      </c>
      <c r="C2412" s="3" t="s">
        <v>2209</v>
      </c>
      <c r="D2412" s="3">
        <v>33.0</v>
      </c>
      <c r="E2412" s="3" t="s">
        <v>2290</v>
      </c>
      <c r="F2412" s="3">
        <v>4.0</v>
      </c>
      <c r="G2412" s="3">
        <v>9.0</v>
      </c>
      <c r="H2412" s="3" t="s">
        <v>2871</v>
      </c>
      <c r="I2412" s="3" t="s">
        <v>2871</v>
      </c>
      <c r="J2412" s="3" t="s">
        <v>398</v>
      </c>
      <c r="K2412" s="3" t="s">
        <v>24</v>
      </c>
      <c r="L2412" s="3">
        <v>23.0</v>
      </c>
      <c r="M2412" s="3" t="s">
        <v>25</v>
      </c>
      <c r="N2412" s="3" t="s">
        <v>2960</v>
      </c>
      <c r="O2412" s="3" t="s">
        <v>2961</v>
      </c>
      <c r="P2412" s="4">
        <v>19307.0</v>
      </c>
      <c r="Q2412" s="3" t="s">
        <v>37</v>
      </c>
      <c r="S2412" s="3" t="s">
        <v>34</v>
      </c>
    </row>
    <row r="2413">
      <c r="A2413" s="2">
        <v>42318.71488425926</v>
      </c>
      <c r="B2413" s="3">
        <v>75.0</v>
      </c>
      <c r="C2413" s="3" t="s">
        <v>2209</v>
      </c>
      <c r="D2413" s="3">
        <v>33.0</v>
      </c>
      <c r="E2413" s="3" t="s">
        <v>2290</v>
      </c>
      <c r="F2413" s="3">
        <v>4.0</v>
      </c>
      <c r="G2413" s="3">
        <v>9.0</v>
      </c>
      <c r="H2413" s="3" t="s">
        <v>2871</v>
      </c>
      <c r="I2413" s="3" t="s">
        <v>2871</v>
      </c>
      <c r="J2413" s="3" t="s">
        <v>398</v>
      </c>
      <c r="K2413" s="3" t="s">
        <v>24</v>
      </c>
      <c r="L2413" s="3">
        <v>24.0</v>
      </c>
      <c r="M2413" s="3" t="s">
        <v>30</v>
      </c>
      <c r="N2413" s="3" t="s">
        <v>2962</v>
      </c>
      <c r="O2413" s="3" t="s">
        <v>171</v>
      </c>
      <c r="P2413" s="4">
        <v>18998.0</v>
      </c>
      <c r="Q2413" s="3" t="s">
        <v>86</v>
      </c>
      <c r="S2413" s="3" t="s">
        <v>34</v>
      </c>
    </row>
    <row r="2414">
      <c r="A2414" s="2">
        <v>42318.71488425926</v>
      </c>
      <c r="B2414" s="3">
        <v>75.0</v>
      </c>
      <c r="C2414" s="3" t="s">
        <v>2209</v>
      </c>
      <c r="D2414" s="3">
        <v>33.0</v>
      </c>
      <c r="E2414" s="3" t="s">
        <v>2290</v>
      </c>
      <c r="F2414" s="3">
        <v>4.0</v>
      </c>
      <c r="G2414" s="3">
        <v>9.0</v>
      </c>
      <c r="H2414" s="3" t="s">
        <v>2871</v>
      </c>
      <c r="I2414" s="3" t="s">
        <v>2871</v>
      </c>
      <c r="J2414" s="3" t="s">
        <v>398</v>
      </c>
      <c r="K2414" s="3" t="s">
        <v>24</v>
      </c>
      <c r="L2414" s="3">
        <v>25.0</v>
      </c>
      <c r="M2414" s="3" t="s">
        <v>25</v>
      </c>
      <c r="N2414" s="3" t="s">
        <v>2963</v>
      </c>
      <c r="O2414" s="3" t="s">
        <v>2964</v>
      </c>
      <c r="P2414" s="4">
        <v>33004.0</v>
      </c>
      <c r="Q2414" s="3" t="s">
        <v>191</v>
      </c>
      <c r="S2414" s="3" t="s">
        <v>34</v>
      </c>
    </row>
    <row r="2415">
      <c r="A2415" s="2">
        <v>42318.71488425926</v>
      </c>
      <c r="B2415" s="3">
        <v>75.0</v>
      </c>
      <c r="C2415" s="3" t="s">
        <v>2209</v>
      </c>
      <c r="D2415" s="3">
        <v>33.0</v>
      </c>
      <c r="E2415" s="3" t="s">
        <v>2290</v>
      </c>
      <c r="F2415" s="3">
        <v>4.0</v>
      </c>
      <c r="G2415" s="3">
        <v>9.0</v>
      </c>
      <c r="H2415" s="3" t="s">
        <v>2871</v>
      </c>
      <c r="I2415" s="3" t="s">
        <v>2871</v>
      </c>
      <c r="J2415" s="3" t="s">
        <v>398</v>
      </c>
      <c r="K2415" s="3" t="s">
        <v>24</v>
      </c>
      <c r="L2415" s="3">
        <v>26.0</v>
      </c>
      <c r="M2415" s="3" t="s">
        <v>30</v>
      </c>
      <c r="N2415" s="3" t="s">
        <v>2883</v>
      </c>
      <c r="O2415" s="3" t="s">
        <v>2782</v>
      </c>
      <c r="P2415" s="4">
        <v>34226.0</v>
      </c>
      <c r="Q2415" s="3" t="s">
        <v>40</v>
      </c>
      <c r="S2415" s="3" t="s">
        <v>34</v>
      </c>
    </row>
    <row r="2416">
      <c r="A2416" s="2">
        <v>42318.71488425926</v>
      </c>
      <c r="B2416" s="3">
        <v>75.0</v>
      </c>
      <c r="C2416" s="3" t="s">
        <v>2209</v>
      </c>
      <c r="D2416" s="3">
        <v>33.0</v>
      </c>
      <c r="E2416" s="3" t="s">
        <v>2290</v>
      </c>
      <c r="F2416" s="3">
        <v>4.0</v>
      </c>
      <c r="G2416" s="3">
        <v>9.0</v>
      </c>
      <c r="H2416" s="3" t="s">
        <v>2871</v>
      </c>
      <c r="I2416" s="3" t="s">
        <v>2871</v>
      </c>
      <c r="J2416" s="3" t="s">
        <v>398</v>
      </c>
      <c r="K2416" s="3" t="s">
        <v>24</v>
      </c>
      <c r="L2416" s="3">
        <v>27.0</v>
      </c>
      <c r="M2416" s="3" t="s">
        <v>25</v>
      </c>
      <c r="N2416" s="3" t="s">
        <v>2965</v>
      </c>
      <c r="O2416" s="3" t="s">
        <v>100</v>
      </c>
      <c r="P2416" s="4">
        <v>30783.0</v>
      </c>
      <c r="Q2416" s="3" t="s">
        <v>372</v>
      </c>
      <c r="S2416" s="3" t="s">
        <v>34</v>
      </c>
    </row>
    <row r="2417">
      <c r="A2417" s="2">
        <v>42318.71488425926</v>
      </c>
      <c r="B2417" s="3">
        <v>75.0</v>
      </c>
      <c r="C2417" s="3" t="s">
        <v>2209</v>
      </c>
      <c r="D2417" s="3">
        <v>33.0</v>
      </c>
      <c r="E2417" s="3" t="s">
        <v>2290</v>
      </c>
      <c r="F2417" s="3">
        <v>4.0</v>
      </c>
      <c r="G2417" s="3">
        <v>9.0</v>
      </c>
      <c r="H2417" s="3" t="s">
        <v>2871</v>
      </c>
      <c r="I2417" s="3" t="s">
        <v>2871</v>
      </c>
      <c r="J2417" s="3" t="s">
        <v>398</v>
      </c>
      <c r="K2417" s="3" t="s">
        <v>24</v>
      </c>
      <c r="L2417" s="3">
        <v>28.0</v>
      </c>
      <c r="M2417" s="3" t="s">
        <v>30</v>
      </c>
      <c r="N2417" s="3" t="s">
        <v>2622</v>
      </c>
      <c r="O2417" s="3" t="s">
        <v>452</v>
      </c>
      <c r="P2417" s="4">
        <v>24066.0</v>
      </c>
      <c r="Q2417" s="3" t="s">
        <v>52</v>
      </c>
      <c r="S2417" s="3" t="s">
        <v>34</v>
      </c>
    </row>
    <row r="2418">
      <c r="A2418" s="2">
        <v>42318.71488425926</v>
      </c>
      <c r="B2418" s="3">
        <v>75.0</v>
      </c>
      <c r="C2418" s="3" t="s">
        <v>2209</v>
      </c>
      <c r="D2418" s="3">
        <v>33.0</v>
      </c>
      <c r="E2418" s="3" t="s">
        <v>2290</v>
      </c>
      <c r="F2418" s="3">
        <v>4.0</v>
      </c>
      <c r="G2418" s="3">
        <v>9.0</v>
      </c>
      <c r="H2418" s="3" t="s">
        <v>2871</v>
      </c>
      <c r="I2418" s="3" t="s">
        <v>2871</v>
      </c>
      <c r="J2418" s="3" t="s">
        <v>398</v>
      </c>
      <c r="K2418" s="3" t="s">
        <v>24</v>
      </c>
      <c r="L2418" s="3">
        <v>29.0</v>
      </c>
      <c r="M2418" s="3" t="s">
        <v>25</v>
      </c>
      <c r="N2418" s="3" t="s">
        <v>2966</v>
      </c>
      <c r="O2418" s="3" t="s">
        <v>27</v>
      </c>
      <c r="P2418" s="4">
        <v>26366.0</v>
      </c>
      <c r="Q2418" s="3" t="s">
        <v>132</v>
      </c>
      <c r="S2418" s="3" t="s">
        <v>34</v>
      </c>
    </row>
    <row r="2419">
      <c r="A2419" s="2">
        <v>42318.71488425926</v>
      </c>
      <c r="B2419" s="3">
        <v>75.0</v>
      </c>
      <c r="C2419" s="3" t="s">
        <v>2209</v>
      </c>
      <c r="D2419" s="3">
        <v>33.0</v>
      </c>
      <c r="E2419" s="3" t="s">
        <v>2290</v>
      </c>
      <c r="F2419" s="3">
        <v>4.0</v>
      </c>
      <c r="G2419" s="3">
        <v>9.0</v>
      </c>
      <c r="H2419" s="3" t="s">
        <v>2871</v>
      </c>
      <c r="I2419" s="3" t="s">
        <v>2871</v>
      </c>
      <c r="J2419" s="3" t="s">
        <v>398</v>
      </c>
      <c r="K2419" s="3" t="s">
        <v>24</v>
      </c>
      <c r="L2419" s="3">
        <v>30.0</v>
      </c>
      <c r="M2419" s="3" t="s">
        <v>30</v>
      </c>
      <c r="N2419" s="3" t="s">
        <v>2967</v>
      </c>
      <c r="O2419" s="3" t="s">
        <v>2968</v>
      </c>
      <c r="P2419" s="4">
        <v>18774.0</v>
      </c>
      <c r="Q2419" s="3" t="s">
        <v>105</v>
      </c>
      <c r="S2419" s="3" t="s">
        <v>34</v>
      </c>
    </row>
    <row r="2420">
      <c r="A2420" s="2">
        <v>42318.71488425926</v>
      </c>
      <c r="B2420" s="3">
        <v>75.0</v>
      </c>
      <c r="C2420" s="3" t="s">
        <v>2209</v>
      </c>
      <c r="D2420" s="3">
        <v>33.0</v>
      </c>
      <c r="E2420" s="3" t="s">
        <v>2290</v>
      </c>
      <c r="F2420" s="3">
        <v>4.0</v>
      </c>
      <c r="G2420" s="3">
        <v>9.0</v>
      </c>
      <c r="H2420" s="3" t="s">
        <v>2871</v>
      </c>
      <c r="I2420" s="3" t="s">
        <v>2871</v>
      </c>
      <c r="J2420" s="3" t="s">
        <v>398</v>
      </c>
      <c r="K2420" s="3" t="s">
        <v>24</v>
      </c>
      <c r="L2420" s="3">
        <v>31.0</v>
      </c>
      <c r="M2420" s="3" t="s">
        <v>25</v>
      </c>
      <c r="N2420" s="3" t="s">
        <v>2969</v>
      </c>
      <c r="O2420" s="3" t="s">
        <v>95</v>
      </c>
      <c r="P2420" s="4">
        <v>18817.0</v>
      </c>
      <c r="Q2420" s="3" t="s">
        <v>49</v>
      </c>
      <c r="S2420" s="3" t="s">
        <v>34</v>
      </c>
    </row>
    <row r="2421">
      <c r="A2421" s="2">
        <v>42318.71488425926</v>
      </c>
      <c r="B2421" s="3">
        <v>75.0</v>
      </c>
      <c r="C2421" s="3" t="s">
        <v>2209</v>
      </c>
      <c r="D2421" s="3">
        <v>33.0</v>
      </c>
      <c r="E2421" s="3" t="s">
        <v>2290</v>
      </c>
      <c r="F2421" s="3">
        <v>4.0</v>
      </c>
      <c r="G2421" s="3">
        <v>9.0</v>
      </c>
      <c r="H2421" s="3" t="s">
        <v>2871</v>
      </c>
      <c r="I2421" s="3" t="s">
        <v>2871</v>
      </c>
      <c r="J2421" s="3" t="s">
        <v>398</v>
      </c>
      <c r="K2421" s="3" t="s">
        <v>24</v>
      </c>
      <c r="L2421" s="3">
        <v>32.0</v>
      </c>
      <c r="M2421" s="3" t="s">
        <v>30</v>
      </c>
      <c r="N2421" s="3" t="s">
        <v>2970</v>
      </c>
      <c r="O2421" s="3" t="s">
        <v>125</v>
      </c>
      <c r="P2421" s="4">
        <v>24218.0</v>
      </c>
      <c r="Q2421" s="3" t="s">
        <v>132</v>
      </c>
      <c r="S2421" s="3" t="s">
        <v>34</v>
      </c>
    </row>
    <row r="2422">
      <c r="A2422" s="2">
        <v>42318.71488425926</v>
      </c>
      <c r="B2422" s="3">
        <v>75.0</v>
      </c>
      <c r="C2422" s="3" t="s">
        <v>2209</v>
      </c>
      <c r="D2422" s="3">
        <v>33.0</v>
      </c>
      <c r="E2422" s="3" t="s">
        <v>2290</v>
      </c>
      <c r="F2422" s="3">
        <v>4.0</v>
      </c>
      <c r="G2422" s="3">
        <v>9.0</v>
      </c>
      <c r="H2422" s="3" t="s">
        <v>2871</v>
      </c>
      <c r="I2422" s="3" t="s">
        <v>2871</v>
      </c>
      <c r="J2422" s="3" t="s">
        <v>398</v>
      </c>
      <c r="K2422" s="3" t="s">
        <v>24</v>
      </c>
      <c r="L2422" s="3">
        <v>33.0</v>
      </c>
      <c r="M2422" s="3" t="s">
        <v>25</v>
      </c>
      <c r="N2422" s="3" t="s">
        <v>2790</v>
      </c>
      <c r="O2422" s="3" t="s">
        <v>27</v>
      </c>
      <c r="P2422" s="4">
        <v>28686.0</v>
      </c>
      <c r="Q2422" s="3" t="s">
        <v>79</v>
      </c>
      <c r="S2422" s="3" t="s">
        <v>34</v>
      </c>
    </row>
    <row r="2423">
      <c r="A2423" s="2">
        <v>42318.71488425926</v>
      </c>
      <c r="B2423" s="3">
        <v>75.0</v>
      </c>
      <c r="C2423" s="3" t="s">
        <v>2209</v>
      </c>
      <c r="D2423" s="3">
        <v>33.0</v>
      </c>
      <c r="E2423" s="3" t="s">
        <v>2290</v>
      </c>
      <c r="F2423" s="3">
        <v>4.0</v>
      </c>
      <c r="G2423" s="3">
        <v>9.0</v>
      </c>
      <c r="H2423" s="3" t="s">
        <v>2871</v>
      </c>
      <c r="I2423" s="3" t="s">
        <v>2871</v>
      </c>
      <c r="J2423" s="3" t="s">
        <v>398</v>
      </c>
      <c r="K2423" s="3" t="s">
        <v>24</v>
      </c>
      <c r="L2423" s="3">
        <v>34.0</v>
      </c>
      <c r="M2423" s="3" t="s">
        <v>30</v>
      </c>
      <c r="N2423" s="3" t="s">
        <v>2971</v>
      </c>
      <c r="O2423" s="3" t="s">
        <v>960</v>
      </c>
      <c r="P2423" s="4">
        <v>21051.0</v>
      </c>
      <c r="Q2423" s="3" t="s">
        <v>79</v>
      </c>
      <c r="S2423" s="3" t="s">
        <v>34</v>
      </c>
    </row>
    <row r="2424">
      <c r="A2424" s="2">
        <v>42318.71488425926</v>
      </c>
      <c r="B2424" s="3">
        <v>75.0</v>
      </c>
      <c r="C2424" s="3" t="s">
        <v>2209</v>
      </c>
      <c r="D2424" s="3">
        <v>33.0</v>
      </c>
      <c r="E2424" s="3" t="s">
        <v>2290</v>
      </c>
      <c r="F2424" s="3">
        <v>4.0</v>
      </c>
      <c r="G2424" s="3">
        <v>9.0</v>
      </c>
      <c r="H2424" s="3" t="s">
        <v>2871</v>
      </c>
      <c r="I2424" s="3" t="s">
        <v>2871</v>
      </c>
      <c r="J2424" s="3" t="s">
        <v>398</v>
      </c>
      <c r="K2424" s="3" t="s">
        <v>24</v>
      </c>
      <c r="L2424" s="3">
        <v>35.0</v>
      </c>
      <c r="M2424" s="3" t="s">
        <v>25</v>
      </c>
      <c r="N2424" s="3" t="s">
        <v>2972</v>
      </c>
      <c r="O2424" s="3" t="s">
        <v>458</v>
      </c>
      <c r="P2424" s="4">
        <v>32224.0</v>
      </c>
      <c r="Q2424" s="3" t="s">
        <v>110</v>
      </c>
      <c r="S2424" s="3" t="s">
        <v>34</v>
      </c>
    </row>
    <row r="2425">
      <c r="A2425" s="2">
        <v>42318.71488425926</v>
      </c>
      <c r="B2425" s="3">
        <v>75.0</v>
      </c>
      <c r="C2425" s="3" t="s">
        <v>2209</v>
      </c>
      <c r="D2425" s="3">
        <v>33.0</v>
      </c>
      <c r="E2425" s="3" t="s">
        <v>2290</v>
      </c>
      <c r="F2425" s="3">
        <v>4.0</v>
      </c>
      <c r="G2425" s="3">
        <v>9.0</v>
      </c>
      <c r="H2425" s="3" t="s">
        <v>2871</v>
      </c>
      <c r="I2425" s="3" t="s">
        <v>2871</v>
      </c>
      <c r="J2425" s="3" t="s">
        <v>398</v>
      </c>
      <c r="K2425" s="3" t="s">
        <v>24</v>
      </c>
      <c r="L2425" s="3">
        <v>36.0</v>
      </c>
      <c r="M2425" s="3" t="s">
        <v>30</v>
      </c>
      <c r="N2425" s="3" t="s">
        <v>2556</v>
      </c>
      <c r="O2425" s="3" t="s">
        <v>102</v>
      </c>
      <c r="P2425" s="4">
        <v>20400.0</v>
      </c>
      <c r="Q2425" s="3" t="s">
        <v>49</v>
      </c>
      <c r="S2425" s="3" t="s">
        <v>34</v>
      </c>
    </row>
    <row r="2426">
      <c r="A2426" s="2">
        <v>42318.71488425926</v>
      </c>
      <c r="B2426" s="3">
        <v>75.0</v>
      </c>
      <c r="C2426" s="3" t="s">
        <v>2209</v>
      </c>
      <c r="D2426" s="3">
        <v>33.0</v>
      </c>
      <c r="E2426" s="3" t="s">
        <v>2290</v>
      </c>
      <c r="F2426" s="3">
        <v>4.0</v>
      </c>
      <c r="G2426" s="3">
        <v>9.0</v>
      </c>
      <c r="H2426" s="3" t="s">
        <v>2871</v>
      </c>
      <c r="I2426" s="3" t="s">
        <v>2871</v>
      </c>
      <c r="J2426" s="3" t="s">
        <v>398</v>
      </c>
      <c r="K2426" s="3" t="s">
        <v>24</v>
      </c>
      <c r="L2426" s="3">
        <v>37.0</v>
      </c>
      <c r="M2426" s="3" t="s">
        <v>25</v>
      </c>
      <c r="N2426" s="3" t="s">
        <v>2973</v>
      </c>
      <c r="O2426" s="3" t="s">
        <v>91</v>
      </c>
      <c r="P2426" s="4">
        <v>21825.0</v>
      </c>
      <c r="Q2426" s="3" t="s">
        <v>79</v>
      </c>
      <c r="S2426" s="3" t="s">
        <v>34</v>
      </c>
    </row>
    <row r="2427">
      <c r="A2427" s="2">
        <v>42318.71488425926</v>
      </c>
      <c r="B2427" s="3">
        <v>75.0</v>
      </c>
      <c r="C2427" s="3" t="s">
        <v>2209</v>
      </c>
      <c r="D2427" s="3">
        <v>33.0</v>
      </c>
      <c r="E2427" s="3" t="s">
        <v>2290</v>
      </c>
      <c r="F2427" s="3">
        <v>4.0</v>
      </c>
      <c r="G2427" s="3">
        <v>9.0</v>
      </c>
      <c r="H2427" s="3" t="s">
        <v>2871</v>
      </c>
      <c r="I2427" s="3" t="s">
        <v>2871</v>
      </c>
      <c r="J2427" s="3" t="s">
        <v>398</v>
      </c>
      <c r="K2427" s="3" t="s">
        <v>24</v>
      </c>
      <c r="L2427" s="3">
        <v>38.0</v>
      </c>
      <c r="M2427" s="3" t="s">
        <v>30</v>
      </c>
      <c r="N2427" s="3" t="s">
        <v>2974</v>
      </c>
      <c r="O2427" s="3" t="s">
        <v>497</v>
      </c>
      <c r="P2427" s="4">
        <v>18825.0</v>
      </c>
      <c r="Q2427" s="3" t="s">
        <v>105</v>
      </c>
      <c r="S2427" s="3" t="s">
        <v>34</v>
      </c>
    </row>
    <row r="2428">
      <c r="A2428" s="2">
        <v>42318.71488425926</v>
      </c>
      <c r="B2428" s="3">
        <v>75.0</v>
      </c>
      <c r="C2428" s="3" t="s">
        <v>2209</v>
      </c>
      <c r="D2428" s="3">
        <v>33.0</v>
      </c>
      <c r="E2428" s="3" t="s">
        <v>2290</v>
      </c>
      <c r="F2428" s="3">
        <v>4.0</v>
      </c>
      <c r="G2428" s="3">
        <v>9.0</v>
      </c>
      <c r="H2428" s="3" t="s">
        <v>2871</v>
      </c>
      <c r="I2428" s="3" t="s">
        <v>2871</v>
      </c>
      <c r="J2428" s="3" t="s">
        <v>398</v>
      </c>
      <c r="K2428" s="3" t="s">
        <v>24</v>
      </c>
      <c r="L2428" s="3">
        <v>39.0</v>
      </c>
      <c r="M2428" s="3" t="s">
        <v>25</v>
      </c>
      <c r="N2428" s="3" t="s">
        <v>2975</v>
      </c>
      <c r="O2428" s="3" t="s">
        <v>570</v>
      </c>
      <c r="P2428" s="4">
        <v>21011.0</v>
      </c>
      <c r="Q2428" s="3" t="s">
        <v>145</v>
      </c>
      <c r="S2428" s="3" t="s">
        <v>34</v>
      </c>
    </row>
    <row r="2429">
      <c r="A2429" s="2">
        <v>42318.71488425926</v>
      </c>
      <c r="B2429" s="3">
        <v>75.0</v>
      </c>
      <c r="C2429" s="3" t="s">
        <v>2209</v>
      </c>
      <c r="D2429" s="3">
        <v>33.0</v>
      </c>
      <c r="E2429" s="3" t="s">
        <v>2290</v>
      </c>
      <c r="F2429" s="3">
        <v>4.0</v>
      </c>
      <c r="G2429" s="3">
        <v>9.0</v>
      </c>
      <c r="H2429" s="3" t="s">
        <v>2871</v>
      </c>
      <c r="I2429" s="3" t="s">
        <v>2871</v>
      </c>
      <c r="J2429" s="3" t="s">
        <v>398</v>
      </c>
      <c r="K2429" s="3" t="s">
        <v>24</v>
      </c>
      <c r="L2429" s="3">
        <v>40.0</v>
      </c>
      <c r="M2429" s="3" t="s">
        <v>30</v>
      </c>
      <c r="N2429" s="3" t="s">
        <v>2976</v>
      </c>
      <c r="O2429" s="3" t="s">
        <v>139</v>
      </c>
      <c r="P2429" s="4">
        <v>29588.0</v>
      </c>
      <c r="Q2429" s="3" t="s">
        <v>110</v>
      </c>
      <c r="S2429" s="3" t="s">
        <v>34</v>
      </c>
    </row>
    <row r="2430">
      <c r="A2430" s="2">
        <v>42318.71488425926</v>
      </c>
      <c r="B2430" s="3">
        <v>75.0</v>
      </c>
      <c r="C2430" s="3" t="s">
        <v>2209</v>
      </c>
      <c r="D2430" s="3">
        <v>33.0</v>
      </c>
      <c r="E2430" s="3" t="s">
        <v>2290</v>
      </c>
      <c r="F2430" s="3">
        <v>4.0</v>
      </c>
      <c r="G2430" s="3">
        <v>9.0</v>
      </c>
      <c r="H2430" s="3" t="s">
        <v>2871</v>
      </c>
      <c r="I2430" s="3" t="s">
        <v>2871</v>
      </c>
      <c r="J2430" s="3" t="s">
        <v>398</v>
      </c>
      <c r="K2430" s="3" t="s">
        <v>24</v>
      </c>
      <c r="L2430" s="3">
        <v>41.0</v>
      </c>
      <c r="M2430" s="3" t="s">
        <v>25</v>
      </c>
      <c r="N2430" s="3" t="s">
        <v>2977</v>
      </c>
      <c r="O2430" s="3" t="s">
        <v>109</v>
      </c>
      <c r="P2430" s="4">
        <v>19797.0</v>
      </c>
      <c r="Q2430" s="3" t="s">
        <v>49</v>
      </c>
      <c r="S2430" s="3" t="s">
        <v>34</v>
      </c>
    </row>
    <row r="2431">
      <c r="A2431" s="2">
        <v>42318.71488425926</v>
      </c>
      <c r="B2431" s="3">
        <v>75.0</v>
      </c>
      <c r="C2431" s="3" t="s">
        <v>2209</v>
      </c>
      <c r="D2431" s="3">
        <v>33.0</v>
      </c>
      <c r="E2431" s="3" t="s">
        <v>2290</v>
      </c>
      <c r="F2431" s="3">
        <v>4.0</v>
      </c>
      <c r="G2431" s="3">
        <v>9.0</v>
      </c>
      <c r="H2431" s="3" t="s">
        <v>2871</v>
      </c>
      <c r="I2431" s="3" t="s">
        <v>2871</v>
      </c>
      <c r="J2431" s="3" t="s">
        <v>398</v>
      </c>
      <c r="K2431" s="3" t="s">
        <v>24</v>
      </c>
      <c r="L2431" s="3">
        <v>42.0</v>
      </c>
      <c r="M2431" s="3" t="s">
        <v>30</v>
      </c>
      <c r="N2431" s="3" t="s">
        <v>2978</v>
      </c>
      <c r="O2431" s="3" t="s">
        <v>215</v>
      </c>
      <c r="P2431" s="4">
        <v>21405.0</v>
      </c>
      <c r="Q2431" s="3" t="s">
        <v>60</v>
      </c>
      <c r="S2431" s="3" t="s">
        <v>34</v>
      </c>
    </row>
    <row r="2432">
      <c r="A2432" s="2">
        <v>42318.71488425926</v>
      </c>
      <c r="B2432" s="3">
        <v>75.0</v>
      </c>
      <c r="C2432" s="3" t="s">
        <v>2209</v>
      </c>
      <c r="D2432" s="3">
        <v>33.0</v>
      </c>
      <c r="E2432" s="3" t="s">
        <v>2290</v>
      </c>
      <c r="F2432" s="3">
        <v>4.0</v>
      </c>
      <c r="G2432" s="3">
        <v>9.0</v>
      </c>
      <c r="H2432" s="3" t="s">
        <v>2871</v>
      </c>
      <c r="I2432" s="3" t="s">
        <v>2871</v>
      </c>
      <c r="J2432" s="3" t="s">
        <v>398</v>
      </c>
      <c r="K2432" s="3" t="s">
        <v>24</v>
      </c>
      <c r="L2432" s="3">
        <v>43.0</v>
      </c>
      <c r="M2432" s="3" t="s">
        <v>25</v>
      </c>
      <c r="N2432" s="3" t="s">
        <v>2979</v>
      </c>
      <c r="O2432" s="3" t="s">
        <v>2159</v>
      </c>
      <c r="P2432" s="4">
        <v>17808.0</v>
      </c>
      <c r="Q2432" s="3" t="s">
        <v>145</v>
      </c>
      <c r="S2432" s="3" t="s">
        <v>34</v>
      </c>
    </row>
    <row r="2433">
      <c r="A2433" s="2">
        <v>42318.71488425926</v>
      </c>
      <c r="B2433" s="3">
        <v>75.0</v>
      </c>
      <c r="C2433" s="3" t="s">
        <v>2209</v>
      </c>
      <c r="D2433" s="3">
        <v>33.0</v>
      </c>
      <c r="E2433" s="3" t="s">
        <v>2290</v>
      </c>
      <c r="F2433" s="3">
        <v>4.0</v>
      </c>
      <c r="G2433" s="3">
        <v>9.0</v>
      </c>
      <c r="H2433" s="3" t="s">
        <v>2871</v>
      </c>
      <c r="I2433" s="3" t="s">
        <v>2871</v>
      </c>
      <c r="J2433" s="3" t="s">
        <v>398</v>
      </c>
      <c r="K2433" s="3" t="s">
        <v>24</v>
      </c>
      <c r="L2433" s="3">
        <v>44.0</v>
      </c>
      <c r="M2433" s="3" t="s">
        <v>30</v>
      </c>
      <c r="N2433" s="3" t="s">
        <v>2980</v>
      </c>
      <c r="O2433" s="3" t="s">
        <v>2981</v>
      </c>
      <c r="P2433" s="4">
        <v>18932.0</v>
      </c>
      <c r="Q2433" s="3" t="s">
        <v>105</v>
      </c>
      <c r="S2433" s="3" t="s">
        <v>34</v>
      </c>
    </row>
    <row r="2434">
      <c r="A2434" s="2">
        <v>42318.71488425926</v>
      </c>
      <c r="B2434" s="3">
        <v>75.0</v>
      </c>
      <c r="C2434" s="3" t="s">
        <v>2209</v>
      </c>
      <c r="D2434" s="3">
        <v>33.0</v>
      </c>
      <c r="E2434" s="3" t="s">
        <v>2290</v>
      </c>
      <c r="F2434" s="3">
        <v>4.0</v>
      </c>
      <c r="G2434" s="3">
        <v>9.0</v>
      </c>
      <c r="H2434" s="3" t="s">
        <v>2871</v>
      </c>
      <c r="I2434" s="3" t="s">
        <v>2871</v>
      </c>
      <c r="J2434" s="3" t="s">
        <v>398</v>
      </c>
      <c r="K2434" s="3" t="s">
        <v>24</v>
      </c>
      <c r="L2434" s="3">
        <v>45.0</v>
      </c>
      <c r="M2434" s="3" t="s">
        <v>25</v>
      </c>
      <c r="N2434" s="3" t="s">
        <v>2982</v>
      </c>
      <c r="O2434" s="3" t="s">
        <v>180</v>
      </c>
      <c r="P2434" s="4">
        <v>22062.0</v>
      </c>
      <c r="Q2434" s="3" t="s">
        <v>75</v>
      </c>
      <c r="S2434" s="3" t="s">
        <v>34</v>
      </c>
    </row>
    <row r="2435">
      <c r="A2435" s="2">
        <v>42318.71488425926</v>
      </c>
      <c r="B2435" s="3">
        <v>75.0</v>
      </c>
      <c r="C2435" s="3" t="s">
        <v>2209</v>
      </c>
      <c r="D2435" s="3">
        <v>33.0</v>
      </c>
      <c r="E2435" s="3" t="s">
        <v>2290</v>
      </c>
      <c r="F2435" s="3">
        <v>4.0</v>
      </c>
      <c r="G2435" s="3">
        <v>9.0</v>
      </c>
      <c r="H2435" s="3" t="s">
        <v>2871</v>
      </c>
      <c r="I2435" s="3" t="s">
        <v>2871</v>
      </c>
      <c r="J2435" s="3" t="s">
        <v>398</v>
      </c>
      <c r="K2435" s="3" t="s">
        <v>24</v>
      </c>
      <c r="L2435" s="3">
        <v>46.0</v>
      </c>
      <c r="M2435" s="3" t="s">
        <v>30</v>
      </c>
      <c r="N2435" s="3" t="s">
        <v>2983</v>
      </c>
      <c r="O2435" s="3" t="s">
        <v>1694</v>
      </c>
      <c r="P2435" s="4">
        <v>17696.0</v>
      </c>
      <c r="Q2435" s="3" t="s">
        <v>86</v>
      </c>
      <c r="S2435" s="3" t="s">
        <v>34</v>
      </c>
    </row>
    <row r="2436">
      <c r="A2436" s="2">
        <v>42318.71488425926</v>
      </c>
      <c r="B2436" s="3">
        <v>75.0</v>
      </c>
      <c r="C2436" s="3" t="s">
        <v>2209</v>
      </c>
      <c r="D2436" s="3">
        <v>33.0</v>
      </c>
      <c r="E2436" s="3" t="s">
        <v>2290</v>
      </c>
      <c r="F2436" s="3">
        <v>4.0</v>
      </c>
      <c r="G2436" s="3">
        <v>9.0</v>
      </c>
      <c r="H2436" s="3" t="s">
        <v>2871</v>
      </c>
      <c r="I2436" s="3" t="s">
        <v>2871</v>
      </c>
      <c r="J2436" s="3" t="s">
        <v>398</v>
      </c>
      <c r="K2436" s="3" t="s">
        <v>24</v>
      </c>
      <c r="L2436" s="3">
        <v>47.0</v>
      </c>
      <c r="M2436" s="3" t="s">
        <v>25</v>
      </c>
      <c r="N2436" s="3" t="s">
        <v>2984</v>
      </c>
      <c r="O2436" s="3" t="s">
        <v>119</v>
      </c>
      <c r="P2436" s="4">
        <v>20310.0</v>
      </c>
      <c r="Q2436" s="3" t="s">
        <v>105</v>
      </c>
      <c r="S2436" s="3" t="s">
        <v>34</v>
      </c>
    </row>
    <row r="2437">
      <c r="A2437" s="2">
        <v>42318.71488425926</v>
      </c>
      <c r="B2437" s="3">
        <v>75.0</v>
      </c>
      <c r="C2437" s="3" t="s">
        <v>2209</v>
      </c>
      <c r="D2437" s="3">
        <v>33.0</v>
      </c>
      <c r="E2437" s="3" t="s">
        <v>2290</v>
      </c>
      <c r="F2437" s="3">
        <v>4.0</v>
      </c>
      <c r="G2437" s="3">
        <v>9.0</v>
      </c>
      <c r="H2437" s="3" t="s">
        <v>2871</v>
      </c>
      <c r="I2437" s="3" t="s">
        <v>2871</v>
      </c>
      <c r="J2437" s="3" t="s">
        <v>398</v>
      </c>
      <c r="K2437" s="3" t="s">
        <v>24</v>
      </c>
      <c r="L2437" s="3">
        <v>48.0</v>
      </c>
      <c r="M2437" s="3" t="s">
        <v>30</v>
      </c>
      <c r="N2437" s="3" t="s">
        <v>2985</v>
      </c>
      <c r="O2437" s="3" t="s">
        <v>1116</v>
      </c>
      <c r="P2437" s="4">
        <v>26218.0</v>
      </c>
      <c r="Q2437" s="3" t="s">
        <v>345</v>
      </c>
      <c r="S2437" s="3" t="s">
        <v>34</v>
      </c>
    </row>
    <row r="2438">
      <c r="A2438" s="2">
        <v>42318.71488425926</v>
      </c>
      <c r="B2438" s="3">
        <v>75.0</v>
      </c>
      <c r="C2438" s="3" t="s">
        <v>2209</v>
      </c>
      <c r="D2438" s="3">
        <v>40.0</v>
      </c>
      <c r="E2438" s="3" t="s">
        <v>2340</v>
      </c>
      <c r="F2438" s="3">
        <v>4.0</v>
      </c>
      <c r="G2438" s="3">
        <v>9.0</v>
      </c>
      <c r="H2438" s="3" t="s">
        <v>2871</v>
      </c>
      <c r="I2438" s="3" t="s">
        <v>2871</v>
      </c>
      <c r="J2438" s="3" t="s">
        <v>398</v>
      </c>
      <c r="K2438" s="3" t="s">
        <v>24</v>
      </c>
      <c r="L2438" s="3">
        <v>1.0</v>
      </c>
      <c r="M2438" s="3" t="s">
        <v>25</v>
      </c>
      <c r="N2438" s="3" t="s">
        <v>2986</v>
      </c>
      <c r="O2438" s="3" t="s">
        <v>91</v>
      </c>
      <c r="P2438" s="4">
        <v>22305.0</v>
      </c>
      <c r="Q2438" s="3" t="s">
        <v>132</v>
      </c>
      <c r="S2438" s="3" t="s">
        <v>29</v>
      </c>
    </row>
    <row r="2439">
      <c r="A2439" s="2">
        <v>42318.71488425926</v>
      </c>
      <c r="B2439" s="3">
        <v>75.0</v>
      </c>
      <c r="C2439" s="3" t="s">
        <v>2209</v>
      </c>
      <c r="D2439" s="3">
        <v>40.0</v>
      </c>
      <c r="E2439" s="3" t="s">
        <v>2340</v>
      </c>
      <c r="F2439" s="3">
        <v>4.0</v>
      </c>
      <c r="G2439" s="3">
        <v>9.0</v>
      </c>
      <c r="H2439" s="3" t="s">
        <v>2871</v>
      </c>
      <c r="I2439" s="3" t="s">
        <v>2871</v>
      </c>
      <c r="J2439" s="3" t="s">
        <v>398</v>
      </c>
      <c r="K2439" s="3" t="s">
        <v>24</v>
      </c>
      <c r="L2439" s="3">
        <v>2.0</v>
      </c>
      <c r="M2439" s="3" t="s">
        <v>30</v>
      </c>
      <c r="N2439" s="3" t="s">
        <v>2987</v>
      </c>
      <c r="O2439" s="3" t="s">
        <v>215</v>
      </c>
      <c r="P2439" s="4">
        <v>22483.0</v>
      </c>
      <c r="Q2439" s="3" t="s">
        <v>132</v>
      </c>
      <c r="S2439" s="3" t="s">
        <v>34</v>
      </c>
    </row>
    <row r="2440">
      <c r="A2440" s="2">
        <v>42318.71488425926</v>
      </c>
      <c r="B2440" s="3">
        <v>75.0</v>
      </c>
      <c r="C2440" s="3" t="s">
        <v>2209</v>
      </c>
      <c r="D2440" s="3">
        <v>40.0</v>
      </c>
      <c r="E2440" s="3" t="s">
        <v>2340</v>
      </c>
      <c r="F2440" s="3">
        <v>4.0</v>
      </c>
      <c r="G2440" s="3">
        <v>9.0</v>
      </c>
      <c r="H2440" s="3" t="s">
        <v>2871</v>
      </c>
      <c r="I2440" s="3" t="s">
        <v>2871</v>
      </c>
      <c r="J2440" s="3" t="s">
        <v>398</v>
      </c>
      <c r="K2440" s="3" t="s">
        <v>24</v>
      </c>
      <c r="L2440" s="3">
        <v>3.0</v>
      </c>
      <c r="M2440" s="3" t="s">
        <v>25</v>
      </c>
      <c r="N2440" s="3" t="s">
        <v>2988</v>
      </c>
      <c r="O2440" s="3" t="s">
        <v>257</v>
      </c>
      <c r="P2440" s="4">
        <v>23783.0</v>
      </c>
      <c r="Q2440" s="3" t="s">
        <v>37</v>
      </c>
      <c r="S2440" s="3" t="s">
        <v>34</v>
      </c>
    </row>
    <row r="2441">
      <c r="A2441" s="2">
        <v>42318.71488425926</v>
      </c>
      <c r="B2441" s="3">
        <v>75.0</v>
      </c>
      <c r="C2441" s="3" t="s">
        <v>2209</v>
      </c>
      <c r="D2441" s="3">
        <v>40.0</v>
      </c>
      <c r="E2441" s="3" t="s">
        <v>2340</v>
      </c>
      <c r="F2441" s="3">
        <v>4.0</v>
      </c>
      <c r="G2441" s="3">
        <v>9.0</v>
      </c>
      <c r="H2441" s="3" t="s">
        <v>2871</v>
      </c>
      <c r="I2441" s="3" t="s">
        <v>2871</v>
      </c>
      <c r="J2441" s="3" t="s">
        <v>398</v>
      </c>
      <c r="K2441" s="3" t="s">
        <v>24</v>
      </c>
      <c r="L2441" s="3">
        <v>4.0</v>
      </c>
      <c r="M2441" s="3" t="s">
        <v>30</v>
      </c>
      <c r="N2441" s="3" t="s">
        <v>2989</v>
      </c>
      <c r="O2441" s="3" t="s">
        <v>746</v>
      </c>
      <c r="P2441" s="4">
        <v>30060.0</v>
      </c>
      <c r="Q2441" s="3" t="s">
        <v>75</v>
      </c>
      <c r="S2441" s="3" t="s">
        <v>34</v>
      </c>
    </row>
    <row r="2442">
      <c r="A2442" s="2">
        <v>42318.71488425926</v>
      </c>
      <c r="B2442" s="3">
        <v>75.0</v>
      </c>
      <c r="C2442" s="3" t="s">
        <v>2209</v>
      </c>
      <c r="D2442" s="3">
        <v>40.0</v>
      </c>
      <c r="E2442" s="3" t="s">
        <v>2340</v>
      </c>
      <c r="F2442" s="3">
        <v>4.0</v>
      </c>
      <c r="G2442" s="3">
        <v>9.0</v>
      </c>
      <c r="H2442" s="3" t="s">
        <v>2871</v>
      </c>
      <c r="I2442" s="3" t="s">
        <v>2871</v>
      </c>
      <c r="J2442" s="3" t="s">
        <v>398</v>
      </c>
      <c r="K2442" s="3" t="s">
        <v>24</v>
      </c>
      <c r="L2442" s="3">
        <v>5.0</v>
      </c>
      <c r="M2442" s="3" t="s">
        <v>25</v>
      </c>
      <c r="N2442" s="3" t="s">
        <v>2990</v>
      </c>
      <c r="O2442" s="3" t="s">
        <v>415</v>
      </c>
      <c r="P2442" s="4">
        <v>20379.0</v>
      </c>
      <c r="Q2442" s="3" t="s">
        <v>115</v>
      </c>
      <c r="S2442" s="3" t="s">
        <v>34</v>
      </c>
    </row>
    <row r="2443">
      <c r="A2443" s="2">
        <v>42318.71488425926</v>
      </c>
      <c r="B2443" s="3">
        <v>75.0</v>
      </c>
      <c r="C2443" s="3" t="s">
        <v>2209</v>
      </c>
      <c r="D2443" s="3">
        <v>40.0</v>
      </c>
      <c r="E2443" s="3" t="s">
        <v>2340</v>
      </c>
      <c r="F2443" s="3">
        <v>4.0</v>
      </c>
      <c r="G2443" s="3">
        <v>9.0</v>
      </c>
      <c r="H2443" s="3" t="s">
        <v>2871</v>
      </c>
      <c r="I2443" s="3" t="s">
        <v>2871</v>
      </c>
      <c r="J2443" s="3" t="s">
        <v>398</v>
      </c>
      <c r="K2443" s="3" t="s">
        <v>24</v>
      </c>
      <c r="L2443" s="3">
        <v>6.0</v>
      </c>
      <c r="M2443" s="3" t="s">
        <v>30</v>
      </c>
      <c r="N2443" s="3" t="s">
        <v>2991</v>
      </c>
      <c r="O2443" s="3" t="s">
        <v>2992</v>
      </c>
      <c r="P2443" s="4">
        <v>28761.0</v>
      </c>
      <c r="Q2443" s="3" t="s">
        <v>132</v>
      </c>
      <c r="S2443" s="3" t="s">
        <v>34</v>
      </c>
    </row>
    <row r="2444">
      <c r="A2444" s="2">
        <v>42318.71488425926</v>
      </c>
      <c r="B2444" s="3">
        <v>75.0</v>
      </c>
      <c r="C2444" s="3" t="s">
        <v>2209</v>
      </c>
      <c r="D2444" s="3">
        <v>40.0</v>
      </c>
      <c r="E2444" s="3" t="s">
        <v>2340</v>
      </c>
      <c r="F2444" s="3">
        <v>4.0</v>
      </c>
      <c r="G2444" s="3">
        <v>9.0</v>
      </c>
      <c r="H2444" s="3" t="s">
        <v>2871</v>
      </c>
      <c r="I2444" s="3" t="s">
        <v>2871</v>
      </c>
      <c r="J2444" s="3" t="s">
        <v>398</v>
      </c>
      <c r="K2444" s="3" t="s">
        <v>24</v>
      </c>
      <c r="L2444" s="3">
        <v>7.0</v>
      </c>
      <c r="M2444" s="3" t="s">
        <v>25</v>
      </c>
      <c r="N2444" s="3" t="s">
        <v>2993</v>
      </c>
      <c r="O2444" s="3" t="s">
        <v>613</v>
      </c>
      <c r="P2444" s="4">
        <v>28183.0</v>
      </c>
      <c r="Q2444" s="3" t="s">
        <v>247</v>
      </c>
      <c r="S2444" s="3" t="s">
        <v>34</v>
      </c>
    </row>
    <row r="2445">
      <c r="A2445" s="2">
        <v>42318.71488425926</v>
      </c>
      <c r="B2445" s="3">
        <v>75.0</v>
      </c>
      <c r="C2445" s="3" t="s">
        <v>2209</v>
      </c>
      <c r="D2445" s="3">
        <v>40.0</v>
      </c>
      <c r="E2445" s="3" t="s">
        <v>2340</v>
      </c>
      <c r="F2445" s="3">
        <v>4.0</v>
      </c>
      <c r="G2445" s="3">
        <v>9.0</v>
      </c>
      <c r="H2445" s="3" t="s">
        <v>2871</v>
      </c>
      <c r="I2445" s="3" t="s">
        <v>2871</v>
      </c>
      <c r="J2445" s="3" t="s">
        <v>398</v>
      </c>
      <c r="K2445" s="3" t="s">
        <v>24</v>
      </c>
      <c r="L2445" s="3">
        <v>8.0</v>
      </c>
      <c r="M2445" s="3" t="s">
        <v>30</v>
      </c>
      <c r="N2445" s="3" t="s">
        <v>2994</v>
      </c>
      <c r="O2445" s="3" t="s">
        <v>361</v>
      </c>
      <c r="P2445" s="4">
        <v>19716.0</v>
      </c>
      <c r="Q2445" s="3" t="s">
        <v>1955</v>
      </c>
      <c r="S2445" s="3" t="s">
        <v>34</v>
      </c>
    </row>
    <row r="2446">
      <c r="A2446" s="2">
        <v>42318.71488425926</v>
      </c>
      <c r="B2446" s="3">
        <v>75.0</v>
      </c>
      <c r="C2446" s="3" t="s">
        <v>2209</v>
      </c>
      <c r="D2446" s="3">
        <v>40.0</v>
      </c>
      <c r="E2446" s="3" t="s">
        <v>2340</v>
      </c>
      <c r="F2446" s="3">
        <v>4.0</v>
      </c>
      <c r="G2446" s="3">
        <v>9.0</v>
      </c>
      <c r="H2446" s="3" t="s">
        <v>2871</v>
      </c>
      <c r="I2446" s="3" t="s">
        <v>2871</v>
      </c>
      <c r="J2446" s="3" t="s">
        <v>398</v>
      </c>
      <c r="K2446" s="3" t="s">
        <v>24</v>
      </c>
      <c r="L2446" s="3">
        <v>9.0</v>
      </c>
      <c r="M2446" s="3" t="s">
        <v>25</v>
      </c>
      <c r="N2446" s="3" t="s">
        <v>2995</v>
      </c>
      <c r="O2446" s="3" t="s">
        <v>297</v>
      </c>
      <c r="P2446" s="4">
        <v>22917.0</v>
      </c>
      <c r="Q2446" s="3" t="s">
        <v>372</v>
      </c>
      <c r="S2446" s="3" t="s">
        <v>34</v>
      </c>
    </row>
    <row r="2447">
      <c r="A2447" s="2">
        <v>42318.71488425926</v>
      </c>
      <c r="B2447" s="3">
        <v>75.0</v>
      </c>
      <c r="C2447" s="3" t="s">
        <v>2209</v>
      </c>
      <c r="D2447" s="3">
        <v>40.0</v>
      </c>
      <c r="E2447" s="3" t="s">
        <v>2340</v>
      </c>
      <c r="F2447" s="3">
        <v>4.0</v>
      </c>
      <c r="G2447" s="3">
        <v>9.0</v>
      </c>
      <c r="H2447" s="3" t="s">
        <v>2871</v>
      </c>
      <c r="I2447" s="3" t="s">
        <v>2871</v>
      </c>
      <c r="J2447" s="3" t="s">
        <v>398</v>
      </c>
      <c r="K2447" s="3" t="s">
        <v>24</v>
      </c>
      <c r="L2447" s="3">
        <v>10.0</v>
      </c>
      <c r="M2447" s="3" t="s">
        <v>30</v>
      </c>
      <c r="N2447" s="3" t="s">
        <v>2996</v>
      </c>
      <c r="O2447" s="3" t="s">
        <v>2997</v>
      </c>
      <c r="P2447" s="4">
        <v>27610.0</v>
      </c>
      <c r="Q2447" s="3" t="s">
        <v>247</v>
      </c>
      <c r="S2447" s="3" t="s">
        <v>34</v>
      </c>
    </row>
    <row r="2448">
      <c r="A2448" s="2">
        <v>42318.71488425926</v>
      </c>
      <c r="B2448" s="3">
        <v>75.0</v>
      </c>
      <c r="C2448" s="3" t="s">
        <v>2209</v>
      </c>
      <c r="D2448" s="3">
        <v>40.0</v>
      </c>
      <c r="E2448" s="3" t="s">
        <v>2340</v>
      </c>
      <c r="F2448" s="3">
        <v>4.0</v>
      </c>
      <c r="G2448" s="3">
        <v>9.0</v>
      </c>
      <c r="H2448" s="3" t="s">
        <v>2871</v>
      </c>
      <c r="I2448" s="3" t="s">
        <v>2871</v>
      </c>
      <c r="J2448" s="3" t="s">
        <v>398</v>
      </c>
      <c r="K2448" s="3" t="s">
        <v>24</v>
      </c>
      <c r="L2448" s="3">
        <v>11.0</v>
      </c>
      <c r="M2448" s="3" t="s">
        <v>25</v>
      </c>
      <c r="N2448" s="3" t="s">
        <v>2998</v>
      </c>
      <c r="O2448" s="3" t="s">
        <v>1016</v>
      </c>
      <c r="P2448" s="4">
        <v>29121.0</v>
      </c>
      <c r="Q2448" s="3" t="s">
        <v>37</v>
      </c>
      <c r="S2448" s="3" t="s">
        <v>34</v>
      </c>
    </row>
    <row r="2449">
      <c r="A2449" s="2">
        <v>42318.71488425926</v>
      </c>
      <c r="B2449" s="3">
        <v>75.0</v>
      </c>
      <c r="C2449" s="3" t="s">
        <v>2209</v>
      </c>
      <c r="D2449" s="3">
        <v>40.0</v>
      </c>
      <c r="E2449" s="3" t="s">
        <v>2340</v>
      </c>
      <c r="F2449" s="3">
        <v>4.0</v>
      </c>
      <c r="G2449" s="3">
        <v>9.0</v>
      </c>
      <c r="H2449" s="3" t="s">
        <v>2871</v>
      </c>
      <c r="I2449" s="3" t="s">
        <v>2871</v>
      </c>
      <c r="J2449" s="3" t="s">
        <v>398</v>
      </c>
      <c r="K2449" s="3" t="s">
        <v>24</v>
      </c>
      <c r="L2449" s="3">
        <v>12.0</v>
      </c>
      <c r="M2449" s="3" t="s">
        <v>30</v>
      </c>
      <c r="N2449" s="3" t="s">
        <v>2999</v>
      </c>
      <c r="O2449" s="3" t="s">
        <v>2128</v>
      </c>
      <c r="P2449" s="4">
        <v>17212.0</v>
      </c>
      <c r="Q2449" s="3" t="s">
        <v>86</v>
      </c>
      <c r="S2449" s="3" t="s">
        <v>34</v>
      </c>
    </row>
    <row r="2450">
      <c r="A2450" s="2">
        <v>42318.71488425926</v>
      </c>
      <c r="B2450" s="3">
        <v>75.0</v>
      </c>
      <c r="C2450" s="3" t="s">
        <v>2209</v>
      </c>
      <c r="D2450" s="3">
        <v>40.0</v>
      </c>
      <c r="E2450" s="3" t="s">
        <v>2340</v>
      </c>
      <c r="F2450" s="3">
        <v>4.0</v>
      </c>
      <c r="G2450" s="3">
        <v>9.0</v>
      </c>
      <c r="H2450" s="3" t="s">
        <v>2871</v>
      </c>
      <c r="I2450" s="3" t="s">
        <v>2871</v>
      </c>
      <c r="J2450" s="3" t="s">
        <v>398</v>
      </c>
      <c r="K2450" s="3" t="s">
        <v>24</v>
      </c>
      <c r="L2450" s="3">
        <v>13.0</v>
      </c>
      <c r="M2450" s="3" t="s">
        <v>25</v>
      </c>
      <c r="N2450" s="3" t="s">
        <v>3000</v>
      </c>
      <c r="O2450" s="3" t="s">
        <v>109</v>
      </c>
      <c r="P2450" s="4">
        <v>19847.0</v>
      </c>
      <c r="Q2450" s="3" t="s">
        <v>33</v>
      </c>
      <c r="S2450" s="3" t="s">
        <v>34</v>
      </c>
    </row>
    <row r="2451">
      <c r="A2451" s="2">
        <v>42318.71488425926</v>
      </c>
      <c r="B2451" s="3">
        <v>75.0</v>
      </c>
      <c r="C2451" s="3" t="s">
        <v>2209</v>
      </c>
      <c r="D2451" s="3">
        <v>40.0</v>
      </c>
      <c r="E2451" s="3" t="s">
        <v>2340</v>
      </c>
      <c r="F2451" s="3">
        <v>4.0</v>
      </c>
      <c r="G2451" s="3">
        <v>9.0</v>
      </c>
      <c r="H2451" s="3" t="s">
        <v>2871</v>
      </c>
      <c r="I2451" s="3" t="s">
        <v>2871</v>
      </c>
      <c r="J2451" s="3" t="s">
        <v>398</v>
      </c>
      <c r="K2451" s="3" t="s">
        <v>24</v>
      </c>
      <c r="L2451" s="3">
        <v>14.0</v>
      </c>
      <c r="M2451" s="3" t="s">
        <v>30</v>
      </c>
      <c r="N2451" s="3" t="s">
        <v>3001</v>
      </c>
      <c r="O2451" s="3" t="s">
        <v>452</v>
      </c>
      <c r="P2451" s="4">
        <v>27033.0</v>
      </c>
      <c r="Q2451" s="3" t="s">
        <v>40</v>
      </c>
      <c r="S2451" s="3" t="s">
        <v>34</v>
      </c>
    </row>
    <row r="2452">
      <c r="A2452" s="2">
        <v>42318.71488425926</v>
      </c>
      <c r="B2452" s="3">
        <v>75.0</v>
      </c>
      <c r="C2452" s="3" t="s">
        <v>2209</v>
      </c>
      <c r="D2452" s="3">
        <v>47.0</v>
      </c>
      <c r="E2452" s="3" t="s">
        <v>2356</v>
      </c>
      <c r="F2452" s="3">
        <v>4.0</v>
      </c>
      <c r="G2452" s="3">
        <v>9.0</v>
      </c>
      <c r="H2452" s="3" t="s">
        <v>2871</v>
      </c>
      <c r="I2452" s="3" t="s">
        <v>2871</v>
      </c>
      <c r="J2452" s="3" t="s">
        <v>398</v>
      </c>
      <c r="K2452" s="3" t="s">
        <v>24</v>
      </c>
      <c r="L2452" s="3">
        <v>1.0</v>
      </c>
      <c r="M2452" s="3" t="s">
        <v>25</v>
      </c>
      <c r="N2452" s="3" t="s">
        <v>3002</v>
      </c>
      <c r="O2452" s="3" t="s">
        <v>3003</v>
      </c>
      <c r="P2452" s="4">
        <v>22994.0</v>
      </c>
      <c r="Q2452" s="3" t="s">
        <v>189</v>
      </c>
      <c r="S2452" s="3" t="s">
        <v>34</v>
      </c>
    </row>
    <row r="2453">
      <c r="A2453" s="2">
        <v>42318.71488425926</v>
      </c>
      <c r="B2453" s="3">
        <v>75.0</v>
      </c>
      <c r="C2453" s="3" t="s">
        <v>2209</v>
      </c>
      <c r="D2453" s="3">
        <v>47.0</v>
      </c>
      <c r="E2453" s="3" t="s">
        <v>2356</v>
      </c>
      <c r="F2453" s="3">
        <v>4.0</v>
      </c>
      <c r="G2453" s="3">
        <v>9.0</v>
      </c>
      <c r="H2453" s="3" t="s">
        <v>2871</v>
      </c>
      <c r="I2453" s="3" t="s">
        <v>2871</v>
      </c>
      <c r="J2453" s="3" t="s">
        <v>398</v>
      </c>
      <c r="K2453" s="3" t="s">
        <v>24</v>
      </c>
      <c r="L2453" s="3">
        <v>2.0</v>
      </c>
      <c r="M2453" s="3" t="s">
        <v>30</v>
      </c>
      <c r="N2453" s="3" t="s">
        <v>3004</v>
      </c>
      <c r="O2453" s="3" t="s">
        <v>375</v>
      </c>
      <c r="P2453" s="4">
        <v>18811.0</v>
      </c>
      <c r="Q2453" s="3" t="s">
        <v>105</v>
      </c>
      <c r="S2453" s="3" t="s">
        <v>34</v>
      </c>
    </row>
    <row r="2454">
      <c r="A2454" s="2">
        <v>42318.71488425926</v>
      </c>
      <c r="B2454" s="3">
        <v>75.0</v>
      </c>
      <c r="C2454" s="3" t="s">
        <v>2209</v>
      </c>
      <c r="D2454" s="3">
        <v>47.0</v>
      </c>
      <c r="E2454" s="3" t="s">
        <v>2356</v>
      </c>
      <c r="F2454" s="3">
        <v>4.0</v>
      </c>
      <c r="G2454" s="3">
        <v>9.0</v>
      </c>
      <c r="H2454" s="3" t="s">
        <v>2871</v>
      </c>
      <c r="I2454" s="3" t="s">
        <v>2871</v>
      </c>
      <c r="J2454" s="3" t="s">
        <v>398</v>
      </c>
      <c r="K2454" s="3" t="s">
        <v>24</v>
      </c>
      <c r="L2454" s="3">
        <v>3.0</v>
      </c>
      <c r="M2454" s="3" t="s">
        <v>25</v>
      </c>
      <c r="N2454" s="3" t="s">
        <v>3005</v>
      </c>
      <c r="O2454" s="3" t="s">
        <v>454</v>
      </c>
      <c r="P2454" s="4">
        <v>20163.0</v>
      </c>
      <c r="Q2454" s="3" t="s">
        <v>189</v>
      </c>
      <c r="S2454" s="3" t="s">
        <v>34</v>
      </c>
    </row>
    <row r="2455">
      <c r="A2455" s="2">
        <v>42318.71488425926</v>
      </c>
      <c r="B2455" s="3">
        <v>75.0</v>
      </c>
      <c r="C2455" s="3" t="s">
        <v>2209</v>
      </c>
      <c r="D2455" s="3">
        <v>47.0</v>
      </c>
      <c r="E2455" s="3" t="s">
        <v>2356</v>
      </c>
      <c r="F2455" s="3">
        <v>4.0</v>
      </c>
      <c r="G2455" s="3">
        <v>9.0</v>
      </c>
      <c r="H2455" s="3" t="s">
        <v>2871</v>
      </c>
      <c r="I2455" s="3" t="s">
        <v>2871</v>
      </c>
      <c r="J2455" s="3" t="s">
        <v>398</v>
      </c>
      <c r="K2455" s="3" t="s">
        <v>24</v>
      </c>
      <c r="L2455" s="3">
        <v>4.0</v>
      </c>
      <c r="M2455" s="3" t="s">
        <v>30</v>
      </c>
      <c r="N2455" s="3" t="s">
        <v>3006</v>
      </c>
      <c r="O2455" s="3" t="s">
        <v>3007</v>
      </c>
      <c r="P2455" s="4">
        <v>16965.0</v>
      </c>
      <c r="Q2455" s="3" t="s">
        <v>49</v>
      </c>
      <c r="S2455" s="3" t="s">
        <v>34</v>
      </c>
    </row>
    <row r="2456">
      <c r="A2456" s="2">
        <v>42318.71488425926</v>
      </c>
      <c r="B2456" s="3">
        <v>75.0</v>
      </c>
      <c r="C2456" s="3" t="s">
        <v>2209</v>
      </c>
      <c r="D2456" s="3">
        <v>47.0</v>
      </c>
      <c r="E2456" s="3" t="s">
        <v>2356</v>
      </c>
      <c r="F2456" s="3">
        <v>4.0</v>
      </c>
      <c r="G2456" s="3">
        <v>9.0</v>
      </c>
      <c r="H2456" s="3" t="s">
        <v>2871</v>
      </c>
      <c r="I2456" s="3" t="s">
        <v>2871</v>
      </c>
      <c r="J2456" s="3" t="s">
        <v>398</v>
      </c>
      <c r="K2456" s="3" t="s">
        <v>24</v>
      </c>
      <c r="L2456" s="3">
        <v>5.0</v>
      </c>
      <c r="M2456" s="3" t="s">
        <v>25</v>
      </c>
      <c r="N2456" s="3" t="s">
        <v>3008</v>
      </c>
      <c r="O2456" s="3" t="s">
        <v>95</v>
      </c>
      <c r="P2456" s="4">
        <v>19032.0</v>
      </c>
      <c r="Q2456" s="3" t="s">
        <v>49</v>
      </c>
      <c r="S2456" s="3" t="s">
        <v>34</v>
      </c>
    </row>
    <row r="2457">
      <c r="A2457" s="2">
        <v>42318.71488425926</v>
      </c>
      <c r="B2457" s="3">
        <v>75.0</v>
      </c>
      <c r="C2457" s="3" t="s">
        <v>2209</v>
      </c>
      <c r="D2457" s="3">
        <v>47.0</v>
      </c>
      <c r="E2457" s="3" t="s">
        <v>2356</v>
      </c>
      <c r="F2457" s="3">
        <v>4.0</v>
      </c>
      <c r="G2457" s="3">
        <v>9.0</v>
      </c>
      <c r="H2457" s="3" t="s">
        <v>2871</v>
      </c>
      <c r="I2457" s="3" t="s">
        <v>2871</v>
      </c>
      <c r="J2457" s="3" t="s">
        <v>398</v>
      </c>
      <c r="K2457" s="3" t="s">
        <v>24</v>
      </c>
      <c r="L2457" s="3">
        <v>6.0</v>
      </c>
      <c r="M2457" s="3" t="s">
        <v>30</v>
      </c>
      <c r="N2457" s="3" t="s">
        <v>3009</v>
      </c>
      <c r="O2457" s="3" t="s">
        <v>857</v>
      </c>
      <c r="P2457" s="4">
        <v>19533.0</v>
      </c>
      <c r="Q2457" s="3" t="s">
        <v>86</v>
      </c>
      <c r="S2457" s="3" t="s">
        <v>34</v>
      </c>
    </row>
    <row r="2458">
      <c r="A2458" s="2">
        <v>42318.71488425926</v>
      </c>
      <c r="B2458" s="3">
        <v>75.0</v>
      </c>
      <c r="C2458" s="3" t="s">
        <v>2209</v>
      </c>
      <c r="D2458" s="3">
        <v>47.0</v>
      </c>
      <c r="E2458" s="3" t="s">
        <v>2356</v>
      </c>
      <c r="F2458" s="3">
        <v>4.0</v>
      </c>
      <c r="G2458" s="3">
        <v>9.0</v>
      </c>
      <c r="H2458" s="3" t="s">
        <v>2871</v>
      </c>
      <c r="I2458" s="3" t="s">
        <v>2871</v>
      </c>
      <c r="J2458" s="3" t="s">
        <v>398</v>
      </c>
      <c r="K2458" s="3" t="s">
        <v>24</v>
      </c>
      <c r="L2458" s="3">
        <v>7.0</v>
      </c>
      <c r="M2458" s="3" t="s">
        <v>25</v>
      </c>
      <c r="N2458" s="3" t="s">
        <v>3010</v>
      </c>
      <c r="O2458" s="3" t="s">
        <v>213</v>
      </c>
      <c r="P2458" s="4">
        <v>17895.0</v>
      </c>
      <c r="Q2458" s="3" t="s">
        <v>209</v>
      </c>
      <c r="S2458" s="3" t="s">
        <v>34</v>
      </c>
    </row>
    <row r="2459">
      <c r="A2459" s="2">
        <v>42318.71488425926</v>
      </c>
      <c r="B2459" s="3">
        <v>75.0</v>
      </c>
      <c r="C2459" s="3" t="s">
        <v>2209</v>
      </c>
      <c r="D2459" s="3">
        <v>47.0</v>
      </c>
      <c r="E2459" s="3" t="s">
        <v>2356</v>
      </c>
      <c r="F2459" s="3">
        <v>4.0</v>
      </c>
      <c r="G2459" s="3">
        <v>9.0</v>
      </c>
      <c r="H2459" s="3" t="s">
        <v>2871</v>
      </c>
      <c r="I2459" s="3" t="s">
        <v>2871</v>
      </c>
      <c r="J2459" s="3" t="s">
        <v>398</v>
      </c>
      <c r="K2459" s="3" t="s">
        <v>24</v>
      </c>
      <c r="L2459" s="3">
        <v>8.0</v>
      </c>
      <c r="M2459" s="3" t="s">
        <v>30</v>
      </c>
      <c r="N2459" s="3" t="s">
        <v>3011</v>
      </c>
      <c r="O2459" s="3" t="s">
        <v>329</v>
      </c>
      <c r="P2459" s="4">
        <v>26403.0</v>
      </c>
      <c r="Q2459" s="3" t="s">
        <v>247</v>
      </c>
      <c r="S2459" s="3" t="s">
        <v>34</v>
      </c>
    </row>
    <row r="2460">
      <c r="A2460" s="2">
        <v>42318.71488425926</v>
      </c>
      <c r="B2460" s="3">
        <v>75.0</v>
      </c>
      <c r="C2460" s="3" t="s">
        <v>2209</v>
      </c>
      <c r="D2460" s="3">
        <v>47.0</v>
      </c>
      <c r="E2460" s="3" t="s">
        <v>2356</v>
      </c>
      <c r="F2460" s="3">
        <v>4.0</v>
      </c>
      <c r="G2460" s="3">
        <v>9.0</v>
      </c>
      <c r="H2460" s="3" t="s">
        <v>2871</v>
      </c>
      <c r="I2460" s="3" t="s">
        <v>2871</v>
      </c>
      <c r="J2460" s="3" t="s">
        <v>398</v>
      </c>
      <c r="K2460" s="3" t="s">
        <v>24</v>
      </c>
      <c r="L2460" s="3">
        <v>9.0</v>
      </c>
      <c r="M2460" s="3" t="s">
        <v>25</v>
      </c>
      <c r="N2460" s="3" t="s">
        <v>3012</v>
      </c>
      <c r="O2460" s="3" t="s">
        <v>862</v>
      </c>
      <c r="P2460" s="4">
        <v>31369.0</v>
      </c>
      <c r="Q2460" s="3" t="s">
        <v>115</v>
      </c>
      <c r="S2460" s="3" t="s">
        <v>34</v>
      </c>
    </row>
    <row r="2461">
      <c r="A2461" s="2">
        <v>42318.71488425926</v>
      </c>
      <c r="B2461" s="3">
        <v>75.0</v>
      </c>
      <c r="C2461" s="3" t="s">
        <v>2209</v>
      </c>
      <c r="D2461" s="3">
        <v>47.0</v>
      </c>
      <c r="E2461" s="3" t="s">
        <v>2356</v>
      </c>
      <c r="F2461" s="3">
        <v>4.0</v>
      </c>
      <c r="G2461" s="3">
        <v>9.0</v>
      </c>
      <c r="H2461" s="3" t="s">
        <v>2871</v>
      </c>
      <c r="I2461" s="3" t="s">
        <v>2871</v>
      </c>
      <c r="J2461" s="3" t="s">
        <v>398</v>
      </c>
      <c r="K2461" s="3" t="s">
        <v>24</v>
      </c>
      <c r="L2461" s="3">
        <v>10.0</v>
      </c>
      <c r="M2461" s="3" t="s">
        <v>30</v>
      </c>
      <c r="N2461" s="3" t="s">
        <v>3013</v>
      </c>
      <c r="O2461" s="3" t="s">
        <v>3014</v>
      </c>
      <c r="P2461" s="4">
        <v>24539.0</v>
      </c>
      <c r="Q2461" s="3" t="s">
        <v>40</v>
      </c>
      <c r="S2461" s="3" t="s">
        <v>34</v>
      </c>
    </row>
    <row r="2462">
      <c r="A2462" s="2">
        <v>42318.71488425926</v>
      </c>
      <c r="B2462" s="3">
        <v>75.0</v>
      </c>
      <c r="C2462" s="3" t="s">
        <v>2209</v>
      </c>
      <c r="D2462" s="3">
        <v>47.0</v>
      </c>
      <c r="E2462" s="3" t="s">
        <v>2356</v>
      </c>
      <c r="F2462" s="3">
        <v>4.0</v>
      </c>
      <c r="G2462" s="3">
        <v>9.0</v>
      </c>
      <c r="H2462" s="3" t="s">
        <v>2871</v>
      </c>
      <c r="I2462" s="3" t="s">
        <v>2871</v>
      </c>
      <c r="J2462" s="3" t="s">
        <v>398</v>
      </c>
      <c r="K2462" s="3" t="s">
        <v>24</v>
      </c>
      <c r="L2462" s="3">
        <v>11.0</v>
      </c>
      <c r="M2462" s="3" t="s">
        <v>25</v>
      </c>
      <c r="N2462" s="3" t="s">
        <v>3015</v>
      </c>
      <c r="O2462" s="3" t="s">
        <v>36</v>
      </c>
      <c r="P2462" s="4">
        <v>24797.0</v>
      </c>
      <c r="Q2462" s="3" t="s">
        <v>37</v>
      </c>
      <c r="S2462" s="3" t="s">
        <v>34</v>
      </c>
    </row>
    <row r="2463">
      <c r="A2463" s="2">
        <v>42318.71488425926</v>
      </c>
      <c r="B2463" s="3">
        <v>75.0</v>
      </c>
      <c r="C2463" s="3" t="s">
        <v>2209</v>
      </c>
      <c r="D2463" s="3">
        <v>47.0</v>
      </c>
      <c r="E2463" s="3" t="s">
        <v>2356</v>
      </c>
      <c r="F2463" s="3">
        <v>4.0</v>
      </c>
      <c r="G2463" s="3">
        <v>9.0</v>
      </c>
      <c r="H2463" s="3" t="s">
        <v>2871</v>
      </c>
      <c r="I2463" s="3" t="s">
        <v>2871</v>
      </c>
      <c r="J2463" s="3" t="s">
        <v>398</v>
      </c>
      <c r="K2463" s="3" t="s">
        <v>24</v>
      </c>
      <c r="L2463" s="3">
        <v>12.0</v>
      </c>
      <c r="M2463" s="3" t="s">
        <v>30</v>
      </c>
      <c r="N2463" s="3" t="s">
        <v>3016</v>
      </c>
      <c r="O2463" s="3" t="s">
        <v>1239</v>
      </c>
      <c r="P2463" s="4">
        <v>29863.0</v>
      </c>
      <c r="Q2463" s="3" t="s">
        <v>52</v>
      </c>
      <c r="S2463" s="3" t="s">
        <v>34</v>
      </c>
    </row>
    <row r="2464">
      <c r="A2464" s="2">
        <v>42318.71488425926</v>
      </c>
      <c r="B2464" s="3">
        <v>75.0</v>
      </c>
      <c r="C2464" s="3" t="s">
        <v>2209</v>
      </c>
      <c r="D2464" s="3">
        <v>64.0</v>
      </c>
      <c r="E2464" s="3" t="s">
        <v>2369</v>
      </c>
      <c r="F2464" s="3">
        <v>4.0</v>
      </c>
      <c r="G2464" s="3">
        <v>9.0</v>
      </c>
      <c r="H2464" s="3" t="s">
        <v>2871</v>
      </c>
      <c r="I2464" s="3" t="s">
        <v>2871</v>
      </c>
      <c r="J2464" s="3" t="s">
        <v>398</v>
      </c>
      <c r="K2464" s="3" t="s">
        <v>24</v>
      </c>
      <c r="L2464" s="3">
        <v>1.0</v>
      </c>
      <c r="M2464" s="3" t="s">
        <v>30</v>
      </c>
      <c r="N2464" s="3" t="s">
        <v>3017</v>
      </c>
      <c r="O2464" s="3" t="s">
        <v>215</v>
      </c>
      <c r="P2464" s="4">
        <v>22775.0</v>
      </c>
      <c r="Q2464" s="3" t="s">
        <v>37</v>
      </c>
      <c r="S2464" s="3" t="s">
        <v>29</v>
      </c>
    </row>
    <row r="2465">
      <c r="A2465" s="2">
        <v>42318.71488425926</v>
      </c>
      <c r="B2465" s="3">
        <v>75.0</v>
      </c>
      <c r="C2465" s="3" t="s">
        <v>2209</v>
      </c>
      <c r="D2465" s="3">
        <v>64.0</v>
      </c>
      <c r="E2465" s="3" t="s">
        <v>2369</v>
      </c>
      <c r="F2465" s="3">
        <v>4.0</v>
      </c>
      <c r="G2465" s="3">
        <v>9.0</v>
      </c>
      <c r="H2465" s="3" t="s">
        <v>2871</v>
      </c>
      <c r="I2465" s="3" t="s">
        <v>2871</v>
      </c>
      <c r="J2465" s="3" t="s">
        <v>398</v>
      </c>
      <c r="K2465" s="3" t="s">
        <v>272</v>
      </c>
      <c r="L2465" s="3">
        <v>2.0</v>
      </c>
      <c r="M2465" s="3" t="s">
        <v>25</v>
      </c>
      <c r="N2465" s="3" t="s">
        <v>3018</v>
      </c>
      <c r="O2465" s="3" t="s">
        <v>251</v>
      </c>
      <c r="P2465" s="4">
        <v>25807.0</v>
      </c>
      <c r="Q2465" s="3" t="s">
        <v>418</v>
      </c>
      <c r="S2465" s="3" t="s">
        <v>34</v>
      </c>
    </row>
    <row r="2466">
      <c r="A2466" s="2">
        <v>42318.71488425926</v>
      </c>
      <c r="B2466" s="3">
        <v>75.0</v>
      </c>
      <c r="C2466" s="3" t="s">
        <v>2209</v>
      </c>
      <c r="D2466" s="3">
        <v>64.0</v>
      </c>
      <c r="E2466" s="3" t="s">
        <v>2369</v>
      </c>
      <c r="F2466" s="3">
        <v>4.0</v>
      </c>
      <c r="G2466" s="3">
        <v>9.0</v>
      </c>
      <c r="H2466" s="3" t="s">
        <v>2871</v>
      </c>
      <c r="I2466" s="3" t="s">
        <v>2871</v>
      </c>
      <c r="J2466" s="3" t="s">
        <v>398</v>
      </c>
      <c r="K2466" s="3" t="s">
        <v>24</v>
      </c>
      <c r="L2466" s="3">
        <v>3.0</v>
      </c>
      <c r="M2466" s="3" t="s">
        <v>30</v>
      </c>
      <c r="N2466" s="3" t="s">
        <v>3019</v>
      </c>
      <c r="O2466" s="3" t="s">
        <v>299</v>
      </c>
      <c r="P2466" s="4">
        <v>24792.0</v>
      </c>
      <c r="Q2466" s="3" t="s">
        <v>75</v>
      </c>
      <c r="S2466" s="3" t="s">
        <v>34</v>
      </c>
    </row>
    <row r="2467">
      <c r="A2467" s="2">
        <v>42318.71488425926</v>
      </c>
      <c r="B2467" s="3">
        <v>75.0</v>
      </c>
      <c r="C2467" s="3" t="s">
        <v>2209</v>
      </c>
      <c r="D2467" s="3">
        <v>64.0</v>
      </c>
      <c r="E2467" s="3" t="s">
        <v>2369</v>
      </c>
      <c r="F2467" s="3">
        <v>4.0</v>
      </c>
      <c r="G2467" s="3">
        <v>9.0</v>
      </c>
      <c r="H2467" s="3" t="s">
        <v>2871</v>
      </c>
      <c r="I2467" s="3" t="s">
        <v>2871</v>
      </c>
      <c r="J2467" s="3" t="s">
        <v>398</v>
      </c>
      <c r="K2467" s="3" t="s">
        <v>24</v>
      </c>
      <c r="L2467" s="3">
        <v>4.0</v>
      </c>
      <c r="M2467" s="3" t="s">
        <v>25</v>
      </c>
      <c r="N2467" s="3" t="s">
        <v>3020</v>
      </c>
      <c r="O2467" s="3" t="s">
        <v>796</v>
      </c>
      <c r="P2467" s="4">
        <v>26560.0</v>
      </c>
      <c r="Q2467" s="3" t="s">
        <v>205</v>
      </c>
      <c r="S2467" s="3" t="s">
        <v>34</v>
      </c>
    </row>
    <row r="2468">
      <c r="A2468" s="2">
        <v>42318.71488425926</v>
      </c>
      <c r="B2468" s="3">
        <v>75.0</v>
      </c>
      <c r="C2468" s="3" t="s">
        <v>2209</v>
      </c>
      <c r="D2468" s="3">
        <v>64.0</v>
      </c>
      <c r="E2468" s="3" t="s">
        <v>2369</v>
      </c>
      <c r="F2468" s="3">
        <v>4.0</v>
      </c>
      <c r="G2468" s="3">
        <v>9.0</v>
      </c>
      <c r="H2468" s="3" t="s">
        <v>2871</v>
      </c>
      <c r="I2468" s="3" t="s">
        <v>2871</v>
      </c>
      <c r="J2468" s="3" t="s">
        <v>398</v>
      </c>
      <c r="K2468" s="3" t="s">
        <v>24</v>
      </c>
      <c r="L2468" s="3">
        <v>5.0</v>
      </c>
      <c r="M2468" s="3" t="s">
        <v>30</v>
      </c>
      <c r="N2468" s="3" t="s">
        <v>3021</v>
      </c>
      <c r="O2468" s="3" t="s">
        <v>215</v>
      </c>
      <c r="P2468" s="4">
        <v>20745.0</v>
      </c>
      <c r="Q2468" s="3" t="s">
        <v>86</v>
      </c>
      <c r="S2468" s="3" t="s">
        <v>34</v>
      </c>
    </row>
    <row r="2469">
      <c r="A2469" s="2">
        <v>42318.71488425926</v>
      </c>
      <c r="B2469" s="3">
        <v>75.0</v>
      </c>
      <c r="C2469" s="3" t="s">
        <v>2209</v>
      </c>
      <c r="D2469" s="3">
        <v>64.0</v>
      </c>
      <c r="E2469" s="3" t="s">
        <v>2369</v>
      </c>
      <c r="F2469" s="3">
        <v>4.0</v>
      </c>
      <c r="G2469" s="3">
        <v>9.0</v>
      </c>
      <c r="H2469" s="3" t="s">
        <v>2871</v>
      </c>
      <c r="I2469" s="3" t="s">
        <v>2871</v>
      </c>
      <c r="J2469" s="3" t="s">
        <v>398</v>
      </c>
      <c r="K2469" s="3" t="s">
        <v>24</v>
      </c>
      <c r="L2469" s="3">
        <v>6.0</v>
      </c>
      <c r="M2469" s="3" t="s">
        <v>25</v>
      </c>
      <c r="N2469" s="3" t="s">
        <v>3022</v>
      </c>
      <c r="O2469" s="3" t="s">
        <v>102</v>
      </c>
      <c r="P2469" s="4">
        <v>21916.0</v>
      </c>
      <c r="Q2469" s="3" t="s">
        <v>145</v>
      </c>
      <c r="S2469" s="3" t="s">
        <v>34</v>
      </c>
    </row>
    <row r="2470">
      <c r="A2470" s="2">
        <v>42318.71488425926</v>
      </c>
      <c r="B2470" s="3">
        <v>75.0</v>
      </c>
      <c r="C2470" s="3" t="s">
        <v>2209</v>
      </c>
      <c r="D2470" s="3">
        <v>64.0</v>
      </c>
      <c r="E2470" s="3" t="s">
        <v>2369</v>
      </c>
      <c r="F2470" s="3">
        <v>4.0</v>
      </c>
      <c r="G2470" s="3">
        <v>9.0</v>
      </c>
      <c r="H2470" s="3" t="s">
        <v>2871</v>
      </c>
      <c r="I2470" s="3" t="s">
        <v>2871</v>
      </c>
      <c r="J2470" s="3" t="s">
        <v>398</v>
      </c>
      <c r="K2470" s="3" t="s">
        <v>24</v>
      </c>
      <c r="L2470" s="3">
        <v>7.0</v>
      </c>
      <c r="M2470" s="3" t="s">
        <v>30</v>
      </c>
      <c r="N2470" s="3" t="s">
        <v>3023</v>
      </c>
      <c r="O2470" s="3" t="s">
        <v>1713</v>
      </c>
      <c r="P2470" s="4">
        <v>21290.0</v>
      </c>
      <c r="Q2470" s="3" t="s">
        <v>105</v>
      </c>
      <c r="S2470" s="3" t="s">
        <v>34</v>
      </c>
    </row>
    <row r="2471">
      <c r="A2471" s="2">
        <v>42318.71488425926</v>
      </c>
      <c r="B2471" s="3">
        <v>75.0</v>
      </c>
      <c r="C2471" s="3" t="s">
        <v>2209</v>
      </c>
      <c r="D2471" s="3">
        <v>64.0</v>
      </c>
      <c r="E2471" s="3" t="s">
        <v>2369</v>
      </c>
      <c r="F2471" s="3">
        <v>4.0</v>
      </c>
      <c r="G2471" s="3">
        <v>9.0</v>
      </c>
      <c r="H2471" s="3" t="s">
        <v>2871</v>
      </c>
      <c r="I2471" s="3" t="s">
        <v>2871</v>
      </c>
      <c r="J2471" s="3" t="s">
        <v>398</v>
      </c>
      <c r="K2471" s="3" t="s">
        <v>24</v>
      </c>
      <c r="L2471" s="3">
        <v>8.0</v>
      </c>
      <c r="M2471" s="3" t="s">
        <v>25</v>
      </c>
      <c r="N2471" s="3" t="s">
        <v>3024</v>
      </c>
      <c r="O2471" s="3" t="s">
        <v>200</v>
      </c>
      <c r="P2471" s="4">
        <v>22253.0</v>
      </c>
      <c r="Q2471" s="3" t="s">
        <v>37</v>
      </c>
      <c r="S2471" s="3" t="s">
        <v>34</v>
      </c>
    </row>
    <row r="2472">
      <c r="A2472" s="2">
        <v>42318.71488425926</v>
      </c>
      <c r="B2472" s="3">
        <v>75.0</v>
      </c>
      <c r="C2472" s="3" t="s">
        <v>2209</v>
      </c>
      <c r="D2472" s="3">
        <v>64.0</v>
      </c>
      <c r="E2472" s="3" t="s">
        <v>2369</v>
      </c>
      <c r="F2472" s="3">
        <v>4.0</v>
      </c>
      <c r="G2472" s="3">
        <v>9.0</v>
      </c>
      <c r="H2472" s="3" t="s">
        <v>2871</v>
      </c>
      <c r="I2472" s="3" t="s">
        <v>2871</v>
      </c>
      <c r="J2472" s="3" t="s">
        <v>398</v>
      </c>
      <c r="K2472" s="3" t="s">
        <v>24</v>
      </c>
      <c r="L2472" s="3">
        <v>9.0</v>
      </c>
      <c r="M2472" s="3" t="s">
        <v>30</v>
      </c>
      <c r="N2472" s="3" t="s">
        <v>1641</v>
      </c>
      <c r="O2472" s="3" t="s">
        <v>336</v>
      </c>
      <c r="P2472" s="4">
        <v>17865.0</v>
      </c>
      <c r="Q2472" s="3" t="s">
        <v>209</v>
      </c>
      <c r="S2472" s="3" t="s">
        <v>34</v>
      </c>
    </row>
    <row r="2473">
      <c r="A2473" s="2">
        <v>42318.71488425926</v>
      </c>
      <c r="B2473" s="3">
        <v>75.0</v>
      </c>
      <c r="C2473" s="3" t="s">
        <v>2209</v>
      </c>
      <c r="D2473" s="3">
        <v>64.0</v>
      </c>
      <c r="E2473" s="3" t="s">
        <v>2369</v>
      </c>
      <c r="F2473" s="3">
        <v>4.0</v>
      </c>
      <c r="G2473" s="3">
        <v>9.0</v>
      </c>
      <c r="H2473" s="3" t="s">
        <v>2871</v>
      </c>
      <c r="I2473" s="3" t="s">
        <v>2871</v>
      </c>
      <c r="J2473" s="3" t="s">
        <v>398</v>
      </c>
      <c r="K2473" s="3" t="s">
        <v>24</v>
      </c>
      <c r="L2473" s="3">
        <v>10.0</v>
      </c>
      <c r="M2473" s="3" t="s">
        <v>25</v>
      </c>
      <c r="N2473" s="3" t="s">
        <v>3025</v>
      </c>
      <c r="O2473" s="3" t="s">
        <v>391</v>
      </c>
      <c r="P2473" s="4">
        <v>16372.0</v>
      </c>
      <c r="Q2473" s="3" t="s">
        <v>145</v>
      </c>
      <c r="S2473" s="3" t="s">
        <v>34</v>
      </c>
    </row>
    <row r="2474">
      <c r="A2474" s="2">
        <v>42318.71488425926</v>
      </c>
      <c r="B2474" s="3">
        <v>75.0</v>
      </c>
      <c r="C2474" s="3" t="s">
        <v>2209</v>
      </c>
      <c r="D2474" s="3">
        <v>64.0</v>
      </c>
      <c r="E2474" s="3" t="s">
        <v>2369</v>
      </c>
      <c r="F2474" s="3">
        <v>4.0</v>
      </c>
      <c r="G2474" s="3">
        <v>9.0</v>
      </c>
      <c r="H2474" s="3" t="s">
        <v>2871</v>
      </c>
      <c r="I2474" s="3" t="s">
        <v>2871</v>
      </c>
      <c r="J2474" s="3" t="s">
        <v>398</v>
      </c>
      <c r="K2474" s="3" t="s">
        <v>24</v>
      </c>
      <c r="L2474" s="3">
        <v>11.0</v>
      </c>
      <c r="M2474" s="3" t="s">
        <v>30</v>
      </c>
      <c r="N2474" s="3" t="s">
        <v>3026</v>
      </c>
      <c r="O2474" s="3" t="s">
        <v>342</v>
      </c>
      <c r="P2474" s="4">
        <v>22944.0</v>
      </c>
      <c r="Q2474" s="3" t="s">
        <v>52</v>
      </c>
      <c r="S2474" s="3" t="s">
        <v>34</v>
      </c>
    </row>
    <row r="2475">
      <c r="A2475" s="2">
        <v>42318.71488425926</v>
      </c>
      <c r="B2475" s="3">
        <v>75.0</v>
      </c>
      <c r="C2475" s="3" t="s">
        <v>2209</v>
      </c>
      <c r="D2475" s="3">
        <v>64.0</v>
      </c>
      <c r="E2475" s="3" t="s">
        <v>2369</v>
      </c>
      <c r="F2475" s="3">
        <v>4.0</v>
      </c>
      <c r="G2475" s="3">
        <v>9.0</v>
      </c>
      <c r="H2475" s="3" t="s">
        <v>2871</v>
      </c>
      <c r="I2475" s="3" t="s">
        <v>2871</v>
      </c>
      <c r="J2475" s="3" t="s">
        <v>398</v>
      </c>
      <c r="K2475" s="3" t="s">
        <v>24</v>
      </c>
      <c r="L2475" s="3">
        <v>12.0</v>
      </c>
      <c r="M2475" s="3" t="s">
        <v>25</v>
      </c>
      <c r="N2475" s="3" t="s">
        <v>3027</v>
      </c>
      <c r="O2475" s="3" t="s">
        <v>384</v>
      </c>
      <c r="P2475" s="4">
        <v>29634.0</v>
      </c>
      <c r="Q2475" s="3" t="s">
        <v>1605</v>
      </c>
      <c r="S2475" s="3" t="s">
        <v>34</v>
      </c>
    </row>
    <row r="2476">
      <c r="A2476" s="2">
        <v>42318.71488425926</v>
      </c>
      <c r="B2476" s="3">
        <v>75.0</v>
      </c>
      <c r="C2476" s="3" t="s">
        <v>2209</v>
      </c>
      <c r="D2476" s="3">
        <v>64.0</v>
      </c>
      <c r="E2476" s="3" t="s">
        <v>2369</v>
      </c>
      <c r="F2476" s="3">
        <v>4.0</v>
      </c>
      <c r="G2476" s="3">
        <v>9.0</v>
      </c>
      <c r="H2476" s="3" t="s">
        <v>2871</v>
      </c>
      <c r="I2476" s="3" t="s">
        <v>2871</v>
      </c>
      <c r="J2476" s="3" t="s">
        <v>398</v>
      </c>
      <c r="K2476" s="3" t="s">
        <v>24</v>
      </c>
      <c r="L2476" s="3">
        <v>13.0</v>
      </c>
      <c r="M2476" s="3" t="s">
        <v>30</v>
      </c>
      <c r="N2476" s="3" t="s">
        <v>3028</v>
      </c>
      <c r="O2476" s="3" t="s">
        <v>677</v>
      </c>
      <c r="P2476" s="4">
        <v>25921.0</v>
      </c>
      <c r="Q2476" s="3" t="s">
        <v>75</v>
      </c>
      <c r="S2476" s="3" t="s">
        <v>34</v>
      </c>
    </row>
    <row r="2477">
      <c r="A2477" s="2">
        <v>42318.71488425926</v>
      </c>
      <c r="B2477" s="3">
        <v>75.0</v>
      </c>
      <c r="C2477" s="3" t="s">
        <v>2209</v>
      </c>
      <c r="D2477" s="3">
        <v>64.0</v>
      </c>
      <c r="E2477" s="3" t="s">
        <v>2369</v>
      </c>
      <c r="F2477" s="3">
        <v>4.0</v>
      </c>
      <c r="G2477" s="3">
        <v>9.0</v>
      </c>
      <c r="H2477" s="3" t="s">
        <v>2871</v>
      </c>
      <c r="I2477" s="3" t="s">
        <v>2871</v>
      </c>
      <c r="J2477" s="3" t="s">
        <v>398</v>
      </c>
      <c r="K2477" s="3" t="s">
        <v>24</v>
      </c>
      <c r="L2477" s="3">
        <v>14.0</v>
      </c>
      <c r="M2477" s="3" t="s">
        <v>25</v>
      </c>
      <c r="N2477" s="3" t="s">
        <v>3029</v>
      </c>
      <c r="O2477" s="3" t="s">
        <v>1311</v>
      </c>
      <c r="P2477" s="4">
        <v>15861.0</v>
      </c>
      <c r="Q2477" s="3" t="s">
        <v>86</v>
      </c>
      <c r="S2477" s="3" t="s">
        <v>34</v>
      </c>
    </row>
    <row r="2478">
      <c r="A2478" s="2">
        <v>42318.71488425926</v>
      </c>
      <c r="B2478" s="3">
        <v>75.0</v>
      </c>
      <c r="C2478" s="3" t="s">
        <v>2209</v>
      </c>
      <c r="D2478" s="3">
        <v>64.0</v>
      </c>
      <c r="E2478" s="3" t="s">
        <v>2369</v>
      </c>
      <c r="F2478" s="3">
        <v>4.0</v>
      </c>
      <c r="G2478" s="3">
        <v>9.0</v>
      </c>
      <c r="H2478" s="3" t="s">
        <v>2871</v>
      </c>
      <c r="I2478" s="3" t="s">
        <v>2871</v>
      </c>
      <c r="J2478" s="3" t="s">
        <v>398</v>
      </c>
      <c r="K2478" s="3" t="s">
        <v>24</v>
      </c>
      <c r="L2478" s="3">
        <v>15.0</v>
      </c>
      <c r="M2478" s="3" t="s">
        <v>30</v>
      </c>
      <c r="N2478" s="3" t="s">
        <v>3030</v>
      </c>
      <c r="O2478" s="3" t="s">
        <v>347</v>
      </c>
      <c r="P2478" s="4">
        <v>21488.0</v>
      </c>
      <c r="Q2478" s="3" t="s">
        <v>132</v>
      </c>
      <c r="S2478" s="3" t="s">
        <v>34</v>
      </c>
    </row>
    <row r="2479">
      <c r="A2479" s="2">
        <v>42318.71488425926</v>
      </c>
      <c r="B2479" s="3">
        <v>75.0</v>
      </c>
      <c r="C2479" s="3" t="s">
        <v>2209</v>
      </c>
      <c r="D2479" s="3">
        <v>64.0</v>
      </c>
      <c r="E2479" s="3" t="s">
        <v>2369</v>
      </c>
      <c r="F2479" s="3">
        <v>4.0</v>
      </c>
      <c r="G2479" s="3">
        <v>9.0</v>
      </c>
      <c r="H2479" s="3" t="s">
        <v>2871</v>
      </c>
      <c r="I2479" s="3" t="s">
        <v>2871</v>
      </c>
      <c r="J2479" s="3" t="s">
        <v>398</v>
      </c>
      <c r="K2479" s="3" t="s">
        <v>24</v>
      </c>
      <c r="L2479" s="3">
        <v>16.0</v>
      </c>
      <c r="M2479" s="3" t="s">
        <v>25</v>
      </c>
      <c r="N2479" s="3" t="s">
        <v>3031</v>
      </c>
      <c r="O2479" s="3" t="s">
        <v>580</v>
      </c>
      <c r="P2479" s="4">
        <v>29380.0</v>
      </c>
      <c r="Q2479" s="3" t="s">
        <v>132</v>
      </c>
      <c r="S2479" s="3" t="s">
        <v>34</v>
      </c>
    </row>
    <row r="2480">
      <c r="A2480" s="2">
        <v>42318.71488425926</v>
      </c>
      <c r="B2480" s="3">
        <v>75.0</v>
      </c>
      <c r="C2480" s="3" t="s">
        <v>2209</v>
      </c>
      <c r="D2480" s="3">
        <v>64.0</v>
      </c>
      <c r="E2480" s="3" t="s">
        <v>2369</v>
      </c>
      <c r="F2480" s="3">
        <v>4.0</v>
      </c>
      <c r="G2480" s="3">
        <v>9.0</v>
      </c>
      <c r="H2480" s="3" t="s">
        <v>2871</v>
      </c>
      <c r="I2480" s="3" t="s">
        <v>2871</v>
      </c>
      <c r="J2480" s="3" t="s">
        <v>398</v>
      </c>
      <c r="K2480" s="3" t="s">
        <v>24</v>
      </c>
      <c r="L2480" s="3">
        <v>17.0</v>
      </c>
      <c r="M2480" s="3" t="s">
        <v>30</v>
      </c>
      <c r="N2480" s="3" t="s">
        <v>3032</v>
      </c>
      <c r="O2480" s="3" t="s">
        <v>283</v>
      </c>
      <c r="P2480" s="4">
        <v>26211.0</v>
      </c>
      <c r="Q2480" s="3" t="s">
        <v>75</v>
      </c>
      <c r="S2480" s="3" t="s">
        <v>34</v>
      </c>
    </row>
    <row r="2481">
      <c r="A2481" s="2">
        <v>42318.71488425926</v>
      </c>
      <c r="B2481" s="3">
        <v>75.0</v>
      </c>
      <c r="C2481" s="3" t="s">
        <v>2209</v>
      </c>
      <c r="D2481" s="3">
        <v>64.0</v>
      </c>
      <c r="E2481" s="3" t="s">
        <v>2369</v>
      </c>
      <c r="F2481" s="3">
        <v>4.0</v>
      </c>
      <c r="G2481" s="3">
        <v>9.0</v>
      </c>
      <c r="H2481" s="3" t="s">
        <v>2871</v>
      </c>
      <c r="I2481" s="3" t="s">
        <v>2871</v>
      </c>
      <c r="J2481" s="3" t="s">
        <v>398</v>
      </c>
      <c r="K2481" s="3" t="s">
        <v>24</v>
      </c>
      <c r="L2481" s="3">
        <v>18.0</v>
      </c>
      <c r="M2481" s="3" t="s">
        <v>25</v>
      </c>
      <c r="N2481" s="3" t="s">
        <v>3033</v>
      </c>
      <c r="O2481" s="3" t="s">
        <v>359</v>
      </c>
      <c r="P2481" s="4">
        <v>26180.0</v>
      </c>
      <c r="Q2481" s="3" t="s">
        <v>79</v>
      </c>
      <c r="S2481" s="3" t="s">
        <v>34</v>
      </c>
    </row>
    <row r="2482">
      <c r="A2482" s="2">
        <v>42318.71488425926</v>
      </c>
      <c r="B2482" s="3">
        <v>75.0</v>
      </c>
      <c r="C2482" s="3" t="s">
        <v>2209</v>
      </c>
      <c r="D2482" s="3">
        <v>64.0</v>
      </c>
      <c r="E2482" s="3" t="s">
        <v>2369</v>
      </c>
      <c r="F2482" s="3">
        <v>4.0</v>
      </c>
      <c r="G2482" s="3">
        <v>9.0</v>
      </c>
      <c r="H2482" s="3" t="s">
        <v>2871</v>
      </c>
      <c r="I2482" s="3" t="s">
        <v>2871</v>
      </c>
      <c r="J2482" s="3" t="s">
        <v>398</v>
      </c>
      <c r="K2482" s="3" t="s">
        <v>24</v>
      </c>
      <c r="L2482" s="3">
        <v>19.0</v>
      </c>
      <c r="M2482" s="3" t="s">
        <v>30</v>
      </c>
      <c r="N2482" s="3" t="s">
        <v>3034</v>
      </c>
      <c r="O2482" s="3" t="s">
        <v>71</v>
      </c>
      <c r="P2482" s="4">
        <v>30731.0</v>
      </c>
      <c r="Q2482" s="3" t="s">
        <v>132</v>
      </c>
      <c r="S2482" s="3" t="s">
        <v>34</v>
      </c>
    </row>
    <row r="2483">
      <c r="A2483" s="2">
        <v>42318.71488425926</v>
      </c>
      <c r="B2483" s="3">
        <v>75.0</v>
      </c>
      <c r="C2483" s="3" t="s">
        <v>2209</v>
      </c>
      <c r="D2483" s="3">
        <v>64.0</v>
      </c>
      <c r="E2483" s="3" t="s">
        <v>2369</v>
      </c>
      <c r="F2483" s="3">
        <v>4.0</v>
      </c>
      <c r="G2483" s="3">
        <v>9.0</v>
      </c>
      <c r="H2483" s="3" t="s">
        <v>2871</v>
      </c>
      <c r="I2483" s="3" t="s">
        <v>2871</v>
      </c>
      <c r="J2483" s="3" t="s">
        <v>398</v>
      </c>
      <c r="K2483" s="3" t="s">
        <v>24</v>
      </c>
      <c r="L2483" s="3">
        <v>20.0</v>
      </c>
      <c r="M2483" s="3" t="s">
        <v>25</v>
      </c>
      <c r="N2483" s="3" t="s">
        <v>3035</v>
      </c>
      <c r="O2483" s="3" t="s">
        <v>377</v>
      </c>
      <c r="P2483" s="4">
        <v>19101.0</v>
      </c>
      <c r="Q2483" s="3" t="s">
        <v>345</v>
      </c>
      <c r="S2483" s="3" t="s">
        <v>34</v>
      </c>
    </row>
    <row r="2484">
      <c r="A2484" s="2">
        <v>42318.71488425926</v>
      </c>
      <c r="B2484" s="3">
        <v>75.0</v>
      </c>
      <c r="C2484" s="3" t="s">
        <v>2209</v>
      </c>
      <c r="D2484" s="3">
        <v>64.0</v>
      </c>
      <c r="E2484" s="3" t="s">
        <v>2369</v>
      </c>
      <c r="F2484" s="3">
        <v>4.0</v>
      </c>
      <c r="G2484" s="3">
        <v>9.0</v>
      </c>
      <c r="H2484" s="3" t="s">
        <v>2871</v>
      </c>
      <c r="I2484" s="3" t="s">
        <v>2871</v>
      </c>
      <c r="J2484" s="3" t="s">
        <v>398</v>
      </c>
      <c r="K2484" s="3" t="s">
        <v>24</v>
      </c>
      <c r="L2484" s="3">
        <v>21.0</v>
      </c>
      <c r="M2484" s="3" t="s">
        <v>30</v>
      </c>
      <c r="N2484" s="3" t="s">
        <v>3036</v>
      </c>
      <c r="O2484" s="3" t="s">
        <v>1074</v>
      </c>
      <c r="P2484" s="4">
        <v>18681.0</v>
      </c>
      <c r="Q2484" s="3" t="s">
        <v>115</v>
      </c>
      <c r="S2484" s="3" t="s">
        <v>34</v>
      </c>
    </row>
    <row r="2485">
      <c r="A2485" s="2">
        <v>42318.71488425926</v>
      </c>
      <c r="B2485" s="3">
        <v>75.0</v>
      </c>
      <c r="C2485" s="3" t="s">
        <v>2209</v>
      </c>
      <c r="D2485" s="3">
        <v>64.0</v>
      </c>
      <c r="E2485" s="3" t="s">
        <v>2369</v>
      </c>
      <c r="F2485" s="3">
        <v>4.0</v>
      </c>
      <c r="G2485" s="3">
        <v>9.0</v>
      </c>
      <c r="H2485" s="3" t="s">
        <v>2871</v>
      </c>
      <c r="I2485" s="3" t="s">
        <v>2871</v>
      </c>
      <c r="J2485" s="3" t="s">
        <v>398</v>
      </c>
      <c r="K2485" s="3" t="s">
        <v>24</v>
      </c>
      <c r="L2485" s="3">
        <v>22.0</v>
      </c>
      <c r="M2485" s="3" t="s">
        <v>25</v>
      </c>
      <c r="N2485" s="3" t="s">
        <v>3037</v>
      </c>
      <c r="O2485" s="3" t="s">
        <v>1522</v>
      </c>
      <c r="P2485" s="4">
        <v>29082.0</v>
      </c>
      <c r="Q2485" s="3" t="s">
        <v>372</v>
      </c>
      <c r="S2485" s="3" t="s">
        <v>34</v>
      </c>
    </row>
    <row r="2486">
      <c r="A2486" s="2">
        <v>42318.71488425926</v>
      </c>
      <c r="B2486" s="3">
        <v>75.0</v>
      </c>
      <c r="C2486" s="3" t="s">
        <v>2209</v>
      </c>
      <c r="D2486" s="3">
        <v>64.0</v>
      </c>
      <c r="E2486" s="3" t="s">
        <v>2369</v>
      </c>
      <c r="F2486" s="3">
        <v>4.0</v>
      </c>
      <c r="G2486" s="3">
        <v>9.0</v>
      </c>
      <c r="H2486" s="3" t="s">
        <v>2871</v>
      </c>
      <c r="I2486" s="3" t="s">
        <v>2871</v>
      </c>
      <c r="J2486" s="3" t="s">
        <v>398</v>
      </c>
      <c r="K2486" s="3" t="s">
        <v>24</v>
      </c>
      <c r="L2486" s="3">
        <v>23.0</v>
      </c>
      <c r="M2486" s="3" t="s">
        <v>30</v>
      </c>
      <c r="N2486" s="3" t="s">
        <v>3038</v>
      </c>
      <c r="O2486" s="3" t="s">
        <v>71</v>
      </c>
      <c r="P2486" s="4">
        <v>24268.0</v>
      </c>
      <c r="Q2486" s="3" t="s">
        <v>132</v>
      </c>
      <c r="S2486" s="3" t="s">
        <v>34</v>
      </c>
    </row>
    <row r="2487">
      <c r="A2487" s="2">
        <v>42318.71488425926</v>
      </c>
      <c r="B2487" s="3">
        <v>75.0</v>
      </c>
      <c r="C2487" s="3" t="s">
        <v>2209</v>
      </c>
      <c r="D2487" s="3">
        <v>79.0</v>
      </c>
      <c r="E2487" s="3" t="s">
        <v>2392</v>
      </c>
      <c r="F2487" s="3">
        <v>4.0</v>
      </c>
      <c r="G2487" s="3">
        <v>9.0</v>
      </c>
      <c r="H2487" s="3" t="s">
        <v>2871</v>
      </c>
      <c r="I2487" s="3" t="s">
        <v>2871</v>
      </c>
      <c r="J2487" s="3" t="s">
        <v>398</v>
      </c>
      <c r="K2487" s="3" t="s">
        <v>24</v>
      </c>
      <c r="L2487" s="3">
        <v>1.0</v>
      </c>
      <c r="M2487" s="3" t="s">
        <v>30</v>
      </c>
      <c r="N2487" s="3" t="s">
        <v>3039</v>
      </c>
      <c r="O2487" s="3" t="s">
        <v>215</v>
      </c>
      <c r="P2487" s="4">
        <v>24253.0</v>
      </c>
      <c r="Q2487" s="3" t="s">
        <v>52</v>
      </c>
      <c r="S2487" s="3" t="s">
        <v>34</v>
      </c>
    </row>
    <row r="2488">
      <c r="A2488" s="2">
        <v>42318.71488425926</v>
      </c>
      <c r="B2488" s="3">
        <v>75.0</v>
      </c>
      <c r="C2488" s="3" t="s">
        <v>2209</v>
      </c>
      <c r="D2488" s="3">
        <v>79.0</v>
      </c>
      <c r="E2488" s="3" t="s">
        <v>2392</v>
      </c>
      <c r="F2488" s="3">
        <v>4.0</v>
      </c>
      <c r="G2488" s="3">
        <v>9.0</v>
      </c>
      <c r="H2488" s="3" t="s">
        <v>2871</v>
      </c>
      <c r="I2488" s="3" t="s">
        <v>2871</v>
      </c>
      <c r="J2488" s="3" t="s">
        <v>398</v>
      </c>
      <c r="K2488" s="3" t="s">
        <v>24</v>
      </c>
      <c r="L2488" s="3">
        <v>2.0</v>
      </c>
      <c r="M2488" s="3" t="s">
        <v>25</v>
      </c>
      <c r="N2488" s="3" t="s">
        <v>3040</v>
      </c>
      <c r="O2488" s="3" t="s">
        <v>218</v>
      </c>
      <c r="P2488" s="4">
        <v>22896.0</v>
      </c>
      <c r="Q2488" s="3" t="s">
        <v>189</v>
      </c>
      <c r="S2488" s="3" t="s">
        <v>34</v>
      </c>
    </row>
    <row r="2489">
      <c r="A2489" s="2">
        <v>42318.71488425926</v>
      </c>
      <c r="B2489" s="3">
        <v>75.0</v>
      </c>
      <c r="C2489" s="3" t="s">
        <v>2209</v>
      </c>
      <c r="D2489" s="3">
        <v>79.0</v>
      </c>
      <c r="E2489" s="3" t="s">
        <v>2392</v>
      </c>
      <c r="F2489" s="3">
        <v>4.0</v>
      </c>
      <c r="G2489" s="3">
        <v>9.0</v>
      </c>
      <c r="H2489" s="3" t="s">
        <v>2871</v>
      </c>
      <c r="I2489" s="3" t="s">
        <v>2871</v>
      </c>
      <c r="J2489" s="3" t="s">
        <v>398</v>
      </c>
      <c r="K2489" s="3" t="s">
        <v>24</v>
      </c>
      <c r="L2489" s="3">
        <v>3.0</v>
      </c>
      <c r="M2489" s="3" t="s">
        <v>30</v>
      </c>
      <c r="N2489" s="3" t="s">
        <v>3041</v>
      </c>
      <c r="O2489" s="3" t="s">
        <v>225</v>
      </c>
      <c r="P2489" s="4">
        <v>20797.0</v>
      </c>
      <c r="Q2489" s="3" t="s">
        <v>110</v>
      </c>
      <c r="S2489" s="3" t="s">
        <v>34</v>
      </c>
    </row>
    <row r="2490">
      <c r="A2490" s="2">
        <v>42318.71488425926</v>
      </c>
      <c r="B2490" s="3">
        <v>75.0</v>
      </c>
      <c r="C2490" s="3" t="s">
        <v>2209</v>
      </c>
      <c r="D2490" s="3">
        <v>79.0</v>
      </c>
      <c r="E2490" s="3" t="s">
        <v>2392</v>
      </c>
      <c r="F2490" s="3">
        <v>4.0</v>
      </c>
      <c r="G2490" s="3">
        <v>9.0</v>
      </c>
      <c r="H2490" s="3" t="s">
        <v>2871</v>
      </c>
      <c r="I2490" s="3" t="s">
        <v>2871</v>
      </c>
      <c r="J2490" s="3" t="s">
        <v>398</v>
      </c>
      <c r="K2490" s="3" t="s">
        <v>24</v>
      </c>
      <c r="L2490" s="3">
        <v>4.0</v>
      </c>
      <c r="M2490" s="3" t="s">
        <v>25</v>
      </c>
      <c r="N2490" s="3" t="s">
        <v>3042</v>
      </c>
      <c r="O2490" s="3" t="s">
        <v>180</v>
      </c>
      <c r="P2490" s="4">
        <v>21542.0</v>
      </c>
      <c r="Q2490" s="3" t="s">
        <v>28</v>
      </c>
      <c r="S2490" s="3" t="s">
        <v>34</v>
      </c>
    </row>
    <row r="2491">
      <c r="A2491" s="2">
        <v>42318.71488425926</v>
      </c>
      <c r="B2491" s="3">
        <v>75.0</v>
      </c>
      <c r="C2491" s="3" t="s">
        <v>2209</v>
      </c>
      <c r="D2491" s="3">
        <v>79.0</v>
      </c>
      <c r="E2491" s="3" t="s">
        <v>2392</v>
      </c>
      <c r="F2491" s="3">
        <v>4.0</v>
      </c>
      <c r="G2491" s="3">
        <v>9.0</v>
      </c>
      <c r="H2491" s="3" t="s">
        <v>2871</v>
      </c>
      <c r="I2491" s="3" t="s">
        <v>2871</v>
      </c>
      <c r="J2491" s="3" t="s">
        <v>398</v>
      </c>
      <c r="K2491" s="3" t="s">
        <v>24</v>
      </c>
      <c r="L2491" s="3">
        <v>5.0</v>
      </c>
      <c r="M2491" s="3" t="s">
        <v>30</v>
      </c>
      <c r="N2491" s="3" t="s">
        <v>3043</v>
      </c>
      <c r="O2491" s="3" t="s">
        <v>57</v>
      </c>
      <c r="P2491" s="4">
        <v>25285.0</v>
      </c>
      <c r="Q2491" s="3" t="s">
        <v>52</v>
      </c>
      <c r="S2491" s="3" t="s">
        <v>34</v>
      </c>
    </row>
    <row r="2492">
      <c r="A2492" s="2">
        <v>42318.71488425926</v>
      </c>
      <c r="B2492" s="3">
        <v>75.0</v>
      </c>
      <c r="C2492" s="3" t="s">
        <v>2209</v>
      </c>
      <c r="D2492" s="3">
        <v>79.0</v>
      </c>
      <c r="E2492" s="3" t="s">
        <v>2392</v>
      </c>
      <c r="F2492" s="3">
        <v>4.0</v>
      </c>
      <c r="G2492" s="3">
        <v>9.0</v>
      </c>
      <c r="H2492" s="3" t="s">
        <v>2871</v>
      </c>
      <c r="I2492" s="3" t="s">
        <v>2871</v>
      </c>
      <c r="J2492" s="3" t="s">
        <v>398</v>
      </c>
      <c r="K2492" s="3" t="s">
        <v>24</v>
      </c>
      <c r="L2492" s="3">
        <v>6.0</v>
      </c>
      <c r="M2492" s="3" t="s">
        <v>25</v>
      </c>
      <c r="N2492" s="3" t="s">
        <v>1653</v>
      </c>
      <c r="O2492" s="3" t="s">
        <v>421</v>
      </c>
      <c r="P2492" s="4">
        <v>28962.0</v>
      </c>
      <c r="Q2492" s="3" t="s">
        <v>79</v>
      </c>
      <c r="S2492" s="3" t="s">
        <v>34</v>
      </c>
    </row>
    <row r="2493">
      <c r="A2493" s="2">
        <v>42318.71488425926</v>
      </c>
      <c r="B2493" s="3">
        <v>75.0</v>
      </c>
      <c r="C2493" s="3" t="s">
        <v>2209</v>
      </c>
      <c r="D2493" s="3">
        <v>79.0</v>
      </c>
      <c r="E2493" s="3" t="s">
        <v>2392</v>
      </c>
      <c r="F2493" s="3">
        <v>4.0</v>
      </c>
      <c r="G2493" s="3">
        <v>9.0</v>
      </c>
      <c r="H2493" s="3" t="s">
        <v>2871</v>
      </c>
      <c r="I2493" s="3" t="s">
        <v>2871</v>
      </c>
      <c r="J2493" s="3" t="s">
        <v>398</v>
      </c>
      <c r="K2493" s="3" t="s">
        <v>24</v>
      </c>
      <c r="L2493" s="3">
        <v>7.0</v>
      </c>
      <c r="M2493" s="3" t="s">
        <v>30</v>
      </c>
      <c r="N2493" s="3" t="s">
        <v>3044</v>
      </c>
      <c r="O2493" s="3" t="s">
        <v>490</v>
      </c>
      <c r="P2493" s="4">
        <v>21888.0</v>
      </c>
      <c r="Q2493" s="3" t="s">
        <v>79</v>
      </c>
      <c r="S2493" s="3" t="s">
        <v>34</v>
      </c>
    </row>
    <row r="2494">
      <c r="A2494" s="2">
        <v>42318.71488425926</v>
      </c>
      <c r="B2494" s="3">
        <v>75.0</v>
      </c>
      <c r="C2494" s="3" t="s">
        <v>2209</v>
      </c>
      <c r="D2494" s="3">
        <v>79.0</v>
      </c>
      <c r="E2494" s="3" t="s">
        <v>2392</v>
      </c>
      <c r="F2494" s="3">
        <v>4.0</v>
      </c>
      <c r="G2494" s="3">
        <v>9.0</v>
      </c>
      <c r="H2494" s="3" t="s">
        <v>2871</v>
      </c>
      <c r="I2494" s="3" t="s">
        <v>2871</v>
      </c>
      <c r="J2494" s="3" t="s">
        <v>398</v>
      </c>
      <c r="K2494" s="3" t="s">
        <v>24</v>
      </c>
      <c r="L2494" s="3">
        <v>8.0</v>
      </c>
      <c r="M2494" s="3" t="s">
        <v>25</v>
      </c>
      <c r="N2494" s="3" t="s">
        <v>2310</v>
      </c>
      <c r="O2494" s="3" t="s">
        <v>42</v>
      </c>
      <c r="P2494" s="4">
        <v>24750.0</v>
      </c>
      <c r="Q2494" s="3" t="s">
        <v>37</v>
      </c>
      <c r="S2494" s="3" t="s">
        <v>34</v>
      </c>
    </row>
    <row r="2495">
      <c r="A2495" s="2">
        <v>42318.71488425926</v>
      </c>
      <c r="B2495" s="3">
        <v>75.0</v>
      </c>
      <c r="C2495" s="3" t="s">
        <v>2209</v>
      </c>
      <c r="D2495" s="3">
        <v>79.0</v>
      </c>
      <c r="E2495" s="3" t="s">
        <v>2392</v>
      </c>
      <c r="F2495" s="3">
        <v>4.0</v>
      </c>
      <c r="G2495" s="3">
        <v>9.0</v>
      </c>
      <c r="H2495" s="3" t="s">
        <v>2871</v>
      </c>
      <c r="I2495" s="3" t="s">
        <v>2871</v>
      </c>
      <c r="J2495" s="3" t="s">
        <v>398</v>
      </c>
      <c r="K2495" s="3" t="s">
        <v>24</v>
      </c>
      <c r="L2495" s="3">
        <v>9.0</v>
      </c>
      <c r="M2495" s="3" t="s">
        <v>30</v>
      </c>
      <c r="N2495" s="3" t="s">
        <v>3045</v>
      </c>
      <c r="O2495" s="3" t="s">
        <v>992</v>
      </c>
      <c r="P2495" s="4">
        <v>29321.0</v>
      </c>
      <c r="Q2495" s="3" t="s">
        <v>37</v>
      </c>
      <c r="S2495" s="3" t="s">
        <v>34</v>
      </c>
    </row>
    <row r="2496">
      <c r="A2496" s="2">
        <v>42318.71488425926</v>
      </c>
      <c r="B2496" s="3">
        <v>75.0</v>
      </c>
      <c r="C2496" s="3" t="s">
        <v>2209</v>
      </c>
      <c r="D2496" s="3">
        <v>79.0</v>
      </c>
      <c r="E2496" s="3" t="s">
        <v>2392</v>
      </c>
      <c r="F2496" s="3">
        <v>4.0</v>
      </c>
      <c r="G2496" s="3">
        <v>9.0</v>
      </c>
      <c r="H2496" s="3" t="s">
        <v>2871</v>
      </c>
      <c r="I2496" s="3" t="s">
        <v>2871</v>
      </c>
      <c r="J2496" s="3" t="s">
        <v>398</v>
      </c>
      <c r="K2496" s="3" t="s">
        <v>24</v>
      </c>
      <c r="L2496" s="3">
        <v>10.0</v>
      </c>
      <c r="M2496" s="3" t="s">
        <v>25</v>
      </c>
      <c r="N2496" s="3" t="s">
        <v>3046</v>
      </c>
      <c r="O2496" s="3" t="s">
        <v>492</v>
      </c>
      <c r="P2496" s="4">
        <v>24416.0</v>
      </c>
      <c r="Q2496" s="3" t="s">
        <v>105</v>
      </c>
      <c r="S2496" s="3" t="s">
        <v>34</v>
      </c>
    </row>
    <row r="2497">
      <c r="A2497" s="2">
        <v>42318.71488425926</v>
      </c>
      <c r="B2497" s="3">
        <v>75.0</v>
      </c>
      <c r="C2497" s="3" t="s">
        <v>2209</v>
      </c>
      <c r="D2497" s="3">
        <v>79.0</v>
      </c>
      <c r="E2497" s="3" t="s">
        <v>2392</v>
      </c>
      <c r="F2497" s="3">
        <v>4.0</v>
      </c>
      <c r="G2497" s="3">
        <v>9.0</v>
      </c>
      <c r="H2497" s="3" t="s">
        <v>2871</v>
      </c>
      <c r="I2497" s="3" t="s">
        <v>2871</v>
      </c>
      <c r="J2497" s="3" t="s">
        <v>398</v>
      </c>
      <c r="K2497" s="3" t="s">
        <v>24</v>
      </c>
      <c r="L2497" s="3">
        <v>11.0</v>
      </c>
      <c r="M2497" s="3" t="s">
        <v>30</v>
      </c>
      <c r="N2497" s="3" t="s">
        <v>3047</v>
      </c>
      <c r="O2497" s="3" t="s">
        <v>3048</v>
      </c>
      <c r="P2497" s="4">
        <v>20828.0</v>
      </c>
      <c r="Q2497" s="3" t="s">
        <v>110</v>
      </c>
      <c r="S2497" s="3" t="s">
        <v>34</v>
      </c>
    </row>
    <row r="2498">
      <c r="A2498" s="2">
        <v>42318.71488425926</v>
      </c>
      <c r="B2498" s="3">
        <v>75.0</v>
      </c>
      <c r="C2498" s="3" t="s">
        <v>2209</v>
      </c>
      <c r="D2498" s="3">
        <v>79.0</v>
      </c>
      <c r="E2498" s="3" t="s">
        <v>2392</v>
      </c>
      <c r="F2498" s="3">
        <v>4.0</v>
      </c>
      <c r="G2498" s="3">
        <v>9.0</v>
      </c>
      <c r="H2498" s="3" t="s">
        <v>2871</v>
      </c>
      <c r="I2498" s="3" t="s">
        <v>2871</v>
      </c>
      <c r="J2498" s="3" t="s">
        <v>398</v>
      </c>
      <c r="K2498" s="3" t="s">
        <v>24</v>
      </c>
      <c r="L2498" s="3">
        <v>12.0</v>
      </c>
      <c r="M2498" s="3" t="s">
        <v>25</v>
      </c>
      <c r="N2498" s="3" t="s">
        <v>2953</v>
      </c>
      <c r="O2498" s="3" t="s">
        <v>297</v>
      </c>
      <c r="P2498" s="4">
        <v>25981.0</v>
      </c>
      <c r="Q2498" s="3" t="s">
        <v>372</v>
      </c>
      <c r="S2498" s="3" t="s">
        <v>34</v>
      </c>
    </row>
    <row r="2499">
      <c r="A2499" s="2">
        <v>42318.71488425926</v>
      </c>
      <c r="B2499" s="3">
        <v>75.0</v>
      </c>
      <c r="C2499" s="3" t="s">
        <v>2209</v>
      </c>
      <c r="D2499" s="3">
        <v>79.0</v>
      </c>
      <c r="E2499" s="3" t="s">
        <v>2392</v>
      </c>
      <c r="F2499" s="3">
        <v>4.0</v>
      </c>
      <c r="G2499" s="3">
        <v>9.0</v>
      </c>
      <c r="H2499" s="3" t="s">
        <v>2871</v>
      </c>
      <c r="I2499" s="3" t="s">
        <v>2871</v>
      </c>
      <c r="J2499" s="3" t="s">
        <v>398</v>
      </c>
      <c r="K2499" s="3" t="s">
        <v>24</v>
      </c>
      <c r="L2499" s="3">
        <v>13.0</v>
      </c>
      <c r="M2499" s="3" t="s">
        <v>30</v>
      </c>
      <c r="N2499" s="3" t="s">
        <v>3049</v>
      </c>
      <c r="O2499" s="3" t="s">
        <v>3050</v>
      </c>
      <c r="P2499" s="4">
        <v>35457.0</v>
      </c>
      <c r="Q2499" s="3" t="s">
        <v>191</v>
      </c>
      <c r="S2499" s="3" t="s">
        <v>34</v>
      </c>
    </row>
    <row r="2500">
      <c r="A2500" s="2">
        <v>42318.71488425926</v>
      </c>
      <c r="B2500" s="3">
        <v>75.0</v>
      </c>
      <c r="C2500" s="3" t="s">
        <v>2209</v>
      </c>
      <c r="D2500" s="3">
        <v>79.0</v>
      </c>
      <c r="E2500" s="3" t="s">
        <v>2392</v>
      </c>
      <c r="F2500" s="3">
        <v>4.0</v>
      </c>
      <c r="G2500" s="3">
        <v>9.0</v>
      </c>
      <c r="H2500" s="3" t="s">
        <v>2871</v>
      </c>
      <c r="I2500" s="3" t="s">
        <v>2871</v>
      </c>
      <c r="J2500" s="3" t="s">
        <v>398</v>
      </c>
      <c r="K2500" s="3" t="s">
        <v>24</v>
      </c>
      <c r="L2500" s="3">
        <v>14.0</v>
      </c>
      <c r="M2500" s="3" t="s">
        <v>25</v>
      </c>
      <c r="N2500" s="3" t="s">
        <v>965</v>
      </c>
      <c r="O2500" s="3" t="s">
        <v>3051</v>
      </c>
      <c r="P2500" s="4">
        <v>23074.0</v>
      </c>
      <c r="Q2500" s="3" t="s">
        <v>55</v>
      </c>
      <c r="S2500" s="3" t="s">
        <v>34</v>
      </c>
    </row>
    <row r="2501">
      <c r="A2501" s="2">
        <v>42318.71488425926</v>
      </c>
      <c r="B2501" s="3">
        <v>75.0</v>
      </c>
      <c r="C2501" s="3" t="s">
        <v>2209</v>
      </c>
      <c r="D2501" s="3">
        <v>86.0</v>
      </c>
      <c r="E2501" s="3" t="s">
        <v>2408</v>
      </c>
      <c r="F2501" s="3">
        <v>4.0</v>
      </c>
      <c r="G2501" s="3">
        <v>9.0</v>
      </c>
      <c r="H2501" s="3" t="s">
        <v>2871</v>
      </c>
      <c r="I2501" s="3" t="s">
        <v>2871</v>
      </c>
      <c r="J2501" s="3" t="s">
        <v>398</v>
      </c>
      <c r="K2501" s="3" t="s">
        <v>24</v>
      </c>
      <c r="L2501" s="3">
        <v>1.0</v>
      </c>
      <c r="M2501" s="3" t="s">
        <v>30</v>
      </c>
      <c r="N2501" s="3" t="s">
        <v>3052</v>
      </c>
      <c r="O2501" s="3" t="s">
        <v>1027</v>
      </c>
      <c r="P2501" s="4">
        <v>24019.0</v>
      </c>
      <c r="Q2501" s="3" t="s">
        <v>37</v>
      </c>
      <c r="S2501" s="3" t="s">
        <v>34</v>
      </c>
    </row>
    <row r="2502">
      <c r="A2502" s="2">
        <v>42318.71488425926</v>
      </c>
      <c r="B2502" s="3">
        <v>75.0</v>
      </c>
      <c r="C2502" s="3" t="s">
        <v>2209</v>
      </c>
      <c r="D2502" s="3">
        <v>86.0</v>
      </c>
      <c r="E2502" s="3" t="s">
        <v>2408</v>
      </c>
      <c r="F2502" s="3">
        <v>4.0</v>
      </c>
      <c r="G2502" s="3">
        <v>9.0</v>
      </c>
      <c r="H2502" s="3" t="s">
        <v>2871</v>
      </c>
      <c r="I2502" s="3" t="s">
        <v>2871</v>
      </c>
      <c r="J2502" s="3" t="s">
        <v>398</v>
      </c>
      <c r="K2502" s="3" t="s">
        <v>24</v>
      </c>
      <c r="L2502" s="3">
        <v>2.0</v>
      </c>
      <c r="M2502" s="3" t="s">
        <v>25</v>
      </c>
      <c r="N2502" s="3" t="s">
        <v>2625</v>
      </c>
      <c r="O2502" s="3" t="s">
        <v>1234</v>
      </c>
      <c r="P2502" s="4">
        <v>20457.0</v>
      </c>
      <c r="Q2502" s="3" t="s">
        <v>145</v>
      </c>
      <c r="S2502" s="3" t="s">
        <v>34</v>
      </c>
    </row>
    <row r="2503">
      <c r="A2503" s="2">
        <v>42318.71488425926</v>
      </c>
      <c r="B2503" s="3">
        <v>75.0</v>
      </c>
      <c r="C2503" s="3" t="s">
        <v>2209</v>
      </c>
      <c r="D2503" s="3">
        <v>86.0</v>
      </c>
      <c r="E2503" s="3" t="s">
        <v>2408</v>
      </c>
      <c r="F2503" s="3">
        <v>4.0</v>
      </c>
      <c r="G2503" s="3">
        <v>9.0</v>
      </c>
      <c r="H2503" s="3" t="s">
        <v>2871</v>
      </c>
      <c r="I2503" s="3" t="s">
        <v>2871</v>
      </c>
      <c r="J2503" s="3" t="s">
        <v>398</v>
      </c>
      <c r="K2503" s="3" t="s">
        <v>24</v>
      </c>
      <c r="L2503" s="3">
        <v>3.0</v>
      </c>
      <c r="M2503" s="3" t="s">
        <v>30</v>
      </c>
      <c r="N2503" s="3" t="s">
        <v>732</v>
      </c>
      <c r="O2503" s="3" t="s">
        <v>803</v>
      </c>
      <c r="P2503" s="4">
        <v>18406.0</v>
      </c>
      <c r="Q2503" s="3" t="s">
        <v>86</v>
      </c>
      <c r="S2503" s="3" t="s">
        <v>34</v>
      </c>
    </row>
    <row r="2504">
      <c r="A2504" s="2">
        <v>42318.71488425926</v>
      </c>
      <c r="B2504" s="3">
        <v>75.0</v>
      </c>
      <c r="C2504" s="3" t="s">
        <v>2209</v>
      </c>
      <c r="D2504" s="3">
        <v>86.0</v>
      </c>
      <c r="E2504" s="3" t="s">
        <v>2408</v>
      </c>
      <c r="F2504" s="3">
        <v>4.0</v>
      </c>
      <c r="G2504" s="3">
        <v>9.0</v>
      </c>
      <c r="H2504" s="3" t="s">
        <v>2871</v>
      </c>
      <c r="I2504" s="3" t="s">
        <v>2871</v>
      </c>
      <c r="J2504" s="3" t="s">
        <v>398</v>
      </c>
      <c r="K2504" s="3" t="s">
        <v>24</v>
      </c>
      <c r="L2504" s="3">
        <v>4.0</v>
      </c>
      <c r="M2504" s="3" t="s">
        <v>25</v>
      </c>
      <c r="N2504" s="3" t="s">
        <v>3053</v>
      </c>
      <c r="O2504" s="3" t="s">
        <v>204</v>
      </c>
      <c r="P2504" s="4">
        <v>23561.0</v>
      </c>
      <c r="Q2504" s="3" t="s">
        <v>37</v>
      </c>
      <c r="S2504" s="3" t="s">
        <v>34</v>
      </c>
    </row>
    <row r="2505">
      <c r="A2505" s="2">
        <v>42318.71488425926</v>
      </c>
      <c r="B2505" s="3">
        <v>75.0</v>
      </c>
      <c r="C2505" s="3" t="s">
        <v>2209</v>
      </c>
      <c r="D2505" s="3">
        <v>86.0</v>
      </c>
      <c r="E2505" s="3" t="s">
        <v>2408</v>
      </c>
      <c r="F2505" s="3">
        <v>4.0</v>
      </c>
      <c r="G2505" s="3">
        <v>9.0</v>
      </c>
      <c r="H2505" s="3" t="s">
        <v>2871</v>
      </c>
      <c r="I2505" s="3" t="s">
        <v>2871</v>
      </c>
      <c r="J2505" s="3" t="s">
        <v>398</v>
      </c>
      <c r="K2505" s="3" t="s">
        <v>24</v>
      </c>
      <c r="L2505" s="3">
        <v>5.0</v>
      </c>
      <c r="M2505" s="3" t="s">
        <v>30</v>
      </c>
      <c r="N2505" s="3" t="s">
        <v>3054</v>
      </c>
      <c r="O2505" s="3" t="s">
        <v>2037</v>
      </c>
      <c r="P2505" s="4">
        <v>34161.0</v>
      </c>
      <c r="Q2505" s="3" t="s">
        <v>191</v>
      </c>
      <c r="S2505" s="3" t="s">
        <v>34</v>
      </c>
    </row>
    <row r="2506">
      <c r="A2506" s="2">
        <v>42318.71488425926</v>
      </c>
      <c r="B2506" s="3">
        <v>75.0</v>
      </c>
      <c r="C2506" s="3" t="s">
        <v>2209</v>
      </c>
      <c r="D2506" s="3">
        <v>86.0</v>
      </c>
      <c r="E2506" s="3" t="s">
        <v>2408</v>
      </c>
      <c r="F2506" s="3">
        <v>4.0</v>
      </c>
      <c r="G2506" s="3">
        <v>9.0</v>
      </c>
      <c r="H2506" s="3" t="s">
        <v>2871</v>
      </c>
      <c r="I2506" s="3" t="s">
        <v>2871</v>
      </c>
      <c r="J2506" s="3" t="s">
        <v>398</v>
      </c>
      <c r="K2506" s="3" t="s">
        <v>24</v>
      </c>
      <c r="L2506" s="3">
        <v>6.0</v>
      </c>
      <c r="M2506" s="3" t="s">
        <v>25</v>
      </c>
      <c r="N2506" s="3" t="s">
        <v>3055</v>
      </c>
      <c r="O2506" s="3" t="s">
        <v>1385</v>
      </c>
      <c r="P2506" s="4">
        <v>28345.0</v>
      </c>
      <c r="Q2506" s="3" t="s">
        <v>40</v>
      </c>
      <c r="S2506" s="3" t="s">
        <v>34</v>
      </c>
    </row>
    <row r="2507">
      <c r="A2507" s="2">
        <v>42318.71488425926</v>
      </c>
      <c r="B2507" s="3">
        <v>75.0</v>
      </c>
      <c r="C2507" s="3" t="s">
        <v>2209</v>
      </c>
      <c r="D2507" s="3">
        <v>86.0</v>
      </c>
      <c r="E2507" s="3" t="s">
        <v>2408</v>
      </c>
      <c r="F2507" s="3">
        <v>4.0</v>
      </c>
      <c r="G2507" s="3">
        <v>9.0</v>
      </c>
      <c r="H2507" s="3" t="s">
        <v>2871</v>
      </c>
      <c r="I2507" s="3" t="s">
        <v>2871</v>
      </c>
      <c r="J2507" s="3" t="s">
        <v>398</v>
      </c>
      <c r="K2507" s="3" t="s">
        <v>24</v>
      </c>
      <c r="L2507" s="3">
        <v>7.0</v>
      </c>
      <c r="M2507" s="3" t="s">
        <v>30</v>
      </c>
      <c r="N2507" s="3" t="s">
        <v>3056</v>
      </c>
      <c r="O2507" s="3" t="s">
        <v>81</v>
      </c>
      <c r="P2507" s="4">
        <v>24022.0</v>
      </c>
      <c r="Q2507" s="3" t="s">
        <v>79</v>
      </c>
      <c r="S2507" s="3" t="s">
        <v>34</v>
      </c>
    </row>
    <row r="2508">
      <c r="A2508" s="2">
        <v>42318.71488425926</v>
      </c>
      <c r="B2508" s="3">
        <v>75.0</v>
      </c>
      <c r="C2508" s="3" t="s">
        <v>2209</v>
      </c>
      <c r="D2508" s="3">
        <v>86.0</v>
      </c>
      <c r="E2508" s="3" t="s">
        <v>2408</v>
      </c>
      <c r="F2508" s="3">
        <v>4.0</v>
      </c>
      <c r="G2508" s="3">
        <v>9.0</v>
      </c>
      <c r="H2508" s="3" t="s">
        <v>2871</v>
      </c>
      <c r="I2508" s="3" t="s">
        <v>2871</v>
      </c>
      <c r="J2508" s="3" t="s">
        <v>398</v>
      </c>
      <c r="K2508" s="3" t="s">
        <v>24</v>
      </c>
      <c r="L2508" s="3">
        <v>8.0</v>
      </c>
      <c r="M2508" s="3" t="s">
        <v>25</v>
      </c>
      <c r="N2508" s="3" t="s">
        <v>3057</v>
      </c>
      <c r="O2508" s="3" t="s">
        <v>196</v>
      </c>
      <c r="P2508" s="4">
        <v>22318.0</v>
      </c>
      <c r="Q2508" s="3" t="s">
        <v>221</v>
      </c>
      <c r="S2508" s="3" t="s">
        <v>34</v>
      </c>
    </row>
    <row r="2509">
      <c r="A2509" s="2">
        <v>42318.71488425926</v>
      </c>
      <c r="B2509" s="3">
        <v>75.0</v>
      </c>
      <c r="C2509" s="3" t="s">
        <v>2209</v>
      </c>
      <c r="D2509" s="3">
        <v>86.0</v>
      </c>
      <c r="E2509" s="3" t="s">
        <v>2408</v>
      </c>
      <c r="F2509" s="3">
        <v>4.0</v>
      </c>
      <c r="G2509" s="3">
        <v>9.0</v>
      </c>
      <c r="H2509" s="3" t="s">
        <v>2871</v>
      </c>
      <c r="I2509" s="3" t="s">
        <v>2871</v>
      </c>
      <c r="J2509" s="3" t="s">
        <v>398</v>
      </c>
      <c r="K2509" s="3" t="s">
        <v>24</v>
      </c>
      <c r="L2509" s="3">
        <v>9.0</v>
      </c>
      <c r="M2509" s="3" t="s">
        <v>30</v>
      </c>
      <c r="N2509" s="3" t="s">
        <v>3058</v>
      </c>
      <c r="O2509" s="3" t="s">
        <v>139</v>
      </c>
      <c r="P2509" s="4">
        <v>30634.0</v>
      </c>
      <c r="Q2509" s="3" t="s">
        <v>132</v>
      </c>
      <c r="S2509" s="3" t="s">
        <v>34</v>
      </c>
    </row>
    <row r="2510">
      <c r="A2510" s="2">
        <v>42318.71488425926</v>
      </c>
      <c r="B2510" s="3">
        <v>75.0</v>
      </c>
      <c r="C2510" s="3" t="s">
        <v>2209</v>
      </c>
      <c r="D2510" s="3">
        <v>86.0</v>
      </c>
      <c r="E2510" s="3" t="s">
        <v>2408</v>
      </c>
      <c r="F2510" s="3">
        <v>4.0</v>
      </c>
      <c r="G2510" s="3">
        <v>9.0</v>
      </c>
      <c r="H2510" s="3" t="s">
        <v>2871</v>
      </c>
      <c r="I2510" s="3" t="s">
        <v>2871</v>
      </c>
      <c r="J2510" s="3" t="s">
        <v>398</v>
      </c>
      <c r="K2510" s="3" t="s">
        <v>24</v>
      </c>
      <c r="L2510" s="3">
        <v>10.0</v>
      </c>
      <c r="M2510" s="3" t="s">
        <v>25</v>
      </c>
      <c r="N2510" s="3" t="s">
        <v>3059</v>
      </c>
      <c r="O2510" s="3" t="s">
        <v>384</v>
      </c>
      <c r="P2510" s="4">
        <v>30110.0</v>
      </c>
      <c r="Q2510" s="3" t="s">
        <v>132</v>
      </c>
      <c r="S2510" s="3" t="s">
        <v>34</v>
      </c>
    </row>
    <row r="2511">
      <c r="A2511" s="2">
        <v>42318.71488425926</v>
      </c>
      <c r="B2511" s="3">
        <v>75.0</v>
      </c>
      <c r="C2511" s="3" t="s">
        <v>2209</v>
      </c>
      <c r="D2511" s="3">
        <v>86.0</v>
      </c>
      <c r="E2511" s="3" t="s">
        <v>2408</v>
      </c>
      <c r="F2511" s="3">
        <v>4.0</v>
      </c>
      <c r="G2511" s="3">
        <v>9.0</v>
      </c>
      <c r="H2511" s="3" t="s">
        <v>2871</v>
      </c>
      <c r="I2511" s="3" t="s">
        <v>2871</v>
      </c>
      <c r="J2511" s="3" t="s">
        <v>398</v>
      </c>
      <c r="K2511" s="3" t="s">
        <v>24</v>
      </c>
      <c r="L2511" s="3">
        <v>11.0</v>
      </c>
      <c r="M2511" s="3" t="s">
        <v>30</v>
      </c>
      <c r="N2511" s="3" t="s">
        <v>3060</v>
      </c>
      <c r="O2511" s="3" t="s">
        <v>283</v>
      </c>
      <c r="P2511" s="4">
        <v>23162.0</v>
      </c>
      <c r="Q2511" s="3" t="s">
        <v>37</v>
      </c>
      <c r="S2511" s="3" t="s">
        <v>34</v>
      </c>
    </row>
    <row r="2512">
      <c r="A2512" s="2">
        <v>42318.71488425926</v>
      </c>
      <c r="B2512" s="3">
        <v>75.0</v>
      </c>
      <c r="C2512" s="3" t="s">
        <v>2209</v>
      </c>
      <c r="D2512" s="3">
        <v>86.0</v>
      </c>
      <c r="E2512" s="3" t="s">
        <v>2408</v>
      </c>
      <c r="F2512" s="3">
        <v>4.0</v>
      </c>
      <c r="G2512" s="3">
        <v>9.0</v>
      </c>
      <c r="H2512" s="3" t="s">
        <v>2871</v>
      </c>
      <c r="I2512" s="3" t="s">
        <v>2871</v>
      </c>
      <c r="J2512" s="3" t="s">
        <v>398</v>
      </c>
      <c r="K2512" s="3" t="s">
        <v>24</v>
      </c>
      <c r="L2512" s="3">
        <v>12.0</v>
      </c>
      <c r="M2512" s="3" t="s">
        <v>25</v>
      </c>
      <c r="N2512" s="3" t="s">
        <v>3061</v>
      </c>
      <c r="O2512" s="3" t="s">
        <v>664</v>
      </c>
      <c r="P2512" s="4">
        <v>23110.0</v>
      </c>
      <c r="Q2512" s="3" t="s">
        <v>37</v>
      </c>
      <c r="S2512" s="3" t="s">
        <v>34</v>
      </c>
    </row>
    <row r="2513">
      <c r="A2513" s="2">
        <v>42318.71488425926</v>
      </c>
      <c r="B2513" s="3">
        <v>75.0</v>
      </c>
      <c r="C2513" s="3" t="s">
        <v>2209</v>
      </c>
      <c r="D2513" s="3">
        <v>86.0</v>
      </c>
      <c r="E2513" s="3" t="s">
        <v>2408</v>
      </c>
      <c r="F2513" s="3">
        <v>4.0</v>
      </c>
      <c r="G2513" s="3">
        <v>9.0</v>
      </c>
      <c r="H2513" s="3" t="s">
        <v>2871</v>
      </c>
      <c r="I2513" s="3" t="s">
        <v>2871</v>
      </c>
      <c r="J2513" s="3" t="s">
        <v>398</v>
      </c>
      <c r="K2513" s="3" t="s">
        <v>24</v>
      </c>
      <c r="L2513" s="3">
        <v>13.0</v>
      </c>
      <c r="M2513" s="3" t="s">
        <v>30</v>
      </c>
      <c r="N2513" s="3" t="s">
        <v>1742</v>
      </c>
      <c r="O2513" s="3" t="s">
        <v>1021</v>
      </c>
      <c r="P2513" s="4">
        <v>18827.0</v>
      </c>
      <c r="Q2513" s="3" t="s">
        <v>86</v>
      </c>
      <c r="S2513" s="3" t="s">
        <v>34</v>
      </c>
    </row>
    <row r="2514">
      <c r="A2514" s="2">
        <v>42318.71488425926</v>
      </c>
      <c r="B2514" s="3">
        <v>75.0</v>
      </c>
      <c r="C2514" s="3" t="s">
        <v>2209</v>
      </c>
      <c r="D2514" s="3">
        <v>86.0</v>
      </c>
      <c r="E2514" s="3" t="s">
        <v>2408</v>
      </c>
      <c r="F2514" s="3">
        <v>4.0</v>
      </c>
      <c r="G2514" s="3">
        <v>9.0</v>
      </c>
      <c r="H2514" s="3" t="s">
        <v>2871</v>
      </c>
      <c r="I2514" s="3" t="s">
        <v>2871</v>
      </c>
      <c r="J2514" s="3" t="s">
        <v>398</v>
      </c>
      <c r="K2514" s="3" t="s">
        <v>24</v>
      </c>
      <c r="L2514" s="3">
        <v>14.0</v>
      </c>
      <c r="M2514" s="3" t="s">
        <v>25</v>
      </c>
      <c r="N2514" s="3" t="s">
        <v>3062</v>
      </c>
      <c r="O2514" s="3" t="s">
        <v>492</v>
      </c>
      <c r="P2514" s="4">
        <v>17666.0</v>
      </c>
      <c r="Q2514" s="3" t="s">
        <v>49</v>
      </c>
      <c r="S2514" s="3" t="s">
        <v>34</v>
      </c>
    </row>
    <row r="2515">
      <c r="A2515" s="2">
        <v>42318.71488425926</v>
      </c>
      <c r="B2515" s="3">
        <v>75.0</v>
      </c>
      <c r="C2515" s="3" t="s">
        <v>2209</v>
      </c>
      <c r="D2515" s="3">
        <v>86.0</v>
      </c>
      <c r="E2515" s="3" t="s">
        <v>2408</v>
      </c>
      <c r="F2515" s="3">
        <v>4.0</v>
      </c>
      <c r="G2515" s="3">
        <v>9.0</v>
      </c>
      <c r="H2515" s="3" t="s">
        <v>2871</v>
      </c>
      <c r="I2515" s="3" t="s">
        <v>2871</v>
      </c>
      <c r="J2515" s="3" t="s">
        <v>398</v>
      </c>
      <c r="K2515" s="3" t="s">
        <v>24</v>
      </c>
      <c r="L2515" s="3">
        <v>15.0</v>
      </c>
      <c r="M2515" s="3" t="s">
        <v>30</v>
      </c>
      <c r="N2515" s="3" t="s">
        <v>3063</v>
      </c>
      <c r="O2515" s="3" t="s">
        <v>215</v>
      </c>
      <c r="P2515" s="4">
        <v>22166.0</v>
      </c>
      <c r="Q2515" s="3" t="s">
        <v>79</v>
      </c>
      <c r="S2515" s="3" t="s">
        <v>34</v>
      </c>
    </row>
    <row r="2516">
      <c r="A2516" s="2">
        <v>42318.71488425926</v>
      </c>
      <c r="B2516" s="3">
        <v>75.0</v>
      </c>
      <c r="C2516" s="3" t="s">
        <v>2209</v>
      </c>
      <c r="D2516" s="3">
        <v>86.0</v>
      </c>
      <c r="E2516" s="3" t="s">
        <v>2408</v>
      </c>
      <c r="F2516" s="3">
        <v>4.0</v>
      </c>
      <c r="G2516" s="3">
        <v>9.0</v>
      </c>
      <c r="H2516" s="3" t="s">
        <v>2871</v>
      </c>
      <c r="I2516" s="3" t="s">
        <v>2871</v>
      </c>
      <c r="J2516" s="3" t="s">
        <v>398</v>
      </c>
      <c r="K2516" s="3" t="s">
        <v>24</v>
      </c>
      <c r="L2516" s="3">
        <v>16.0</v>
      </c>
      <c r="M2516" s="3" t="s">
        <v>25</v>
      </c>
      <c r="N2516" s="3" t="s">
        <v>3064</v>
      </c>
      <c r="O2516" s="3" t="s">
        <v>417</v>
      </c>
      <c r="P2516" s="4">
        <v>21529.0</v>
      </c>
      <c r="Q2516" s="3" t="s">
        <v>37</v>
      </c>
      <c r="S2516" s="3" t="s">
        <v>34</v>
      </c>
    </row>
    <row r="2517">
      <c r="A2517" s="2">
        <v>42318.71488425926</v>
      </c>
      <c r="B2517" s="3">
        <v>75.0</v>
      </c>
      <c r="C2517" s="3" t="s">
        <v>2209</v>
      </c>
      <c r="D2517" s="3">
        <v>87.0</v>
      </c>
      <c r="E2517" s="3" t="s">
        <v>2428</v>
      </c>
      <c r="F2517" s="3">
        <v>4.0</v>
      </c>
      <c r="G2517" s="3">
        <v>9.0</v>
      </c>
      <c r="H2517" s="3" t="s">
        <v>2871</v>
      </c>
      <c r="I2517" s="3" t="s">
        <v>2871</v>
      </c>
      <c r="J2517" s="3" t="s">
        <v>398</v>
      </c>
      <c r="K2517" s="3" t="s">
        <v>24</v>
      </c>
      <c r="L2517" s="3">
        <v>1.0</v>
      </c>
      <c r="M2517" s="3" t="s">
        <v>30</v>
      </c>
      <c r="N2517" s="3" t="s">
        <v>3065</v>
      </c>
      <c r="O2517" s="3" t="s">
        <v>1547</v>
      </c>
      <c r="P2517" s="4">
        <v>20627.0</v>
      </c>
      <c r="Q2517" s="3" t="s">
        <v>115</v>
      </c>
      <c r="S2517" s="3" t="s">
        <v>29</v>
      </c>
    </row>
    <row r="2518">
      <c r="A2518" s="2">
        <v>42318.71488425926</v>
      </c>
      <c r="B2518" s="3">
        <v>75.0</v>
      </c>
      <c r="C2518" s="3" t="s">
        <v>2209</v>
      </c>
      <c r="D2518" s="3">
        <v>87.0</v>
      </c>
      <c r="E2518" s="3" t="s">
        <v>2428</v>
      </c>
      <c r="F2518" s="3">
        <v>4.0</v>
      </c>
      <c r="G2518" s="3">
        <v>9.0</v>
      </c>
      <c r="H2518" s="3" t="s">
        <v>2871</v>
      </c>
      <c r="I2518" s="3" t="s">
        <v>2871</v>
      </c>
      <c r="J2518" s="3" t="s">
        <v>398</v>
      </c>
      <c r="K2518" s="3" t="s">
        <v>24</v>
      </c>
      <c r="L2518" s="3">
        <v>2.0</v>
      </c>
      <c r="M2518" s="3" t="s">
        <v>25</v>
      </c>
      <c r="N2518" s="3" t="s">
        <v>3066</v>
      </c>
      <c r="O2518" s="3" t="s">
        <v>1275</v>
      </c>
      <c r="P2518" s="4">
        <v>25907.0</v>
      </c>
      <c r="Q2518" s="3" t="s">
        <v>37</v>
      </c>
      <c r="S2518" s="3" t="s">
        <v>29</v>
      </c>
    </row>
    <row r="2519">
      <c r="A2519" s="2">
        <v>42318.71488425926</v>
      </c>
      <c r="B2519" s="3">
        <v>75.0</v>
      </c>
      <c r="C2519" s="3" t="s">
        <v>2209</v>
      </c>
      <c r="D2519" s="3">
        <v>87.0</v>
      </c>
      <c r="E2519" s="3" t="s">
        <v>2428</v>
      </c>
      <c r="F2519" s="3">
        <v>4.0</v>
      </c>
      <c r="G2519" s="3">
        <v>9.0</v>
      </c>
      <c r="H2519" s="3" t="s">
        <v>2871</v>
      </c>
      <c r="I2519" s="3" t="s">
        <v>2871</v>
      </c>
      <c r="J2519" s="3" t="s">
        <v>398</v>
      </c>
      <c r="K2519" s="3" t="s">
        <v>24</v>
      </c>
      <c r="L2519" s="3">
        <v>3.0</v>
      </c>
      <c r="M2519" s="3" t="s">
        <v>30</v>
      </c>
      <c r="N2519" s="3" t="s">
        <v>3067</v>
      </c>
      <c r="O2519" s="3" t="s">
        <v>919</v>
      </c>
      <c r="P2519" s="4">
        <v>19475.0</v>
      </c>
      <c r="Q2519" s="3" t="s">
        <v>105</v>
      </c>
      <c r="S2519" s="3" t="s">
        <v>34</v>
      </c>
    </row>
    <row r="2520">
      <c r="A2520" s="2">
        <v>42318.71488425926</v>
      </c>
      <c r="B2520" s="3">
        <v>75.0</v>
      </c>
      <c r="C2520" s="3" t="s">
        <v>2209</v>
      </c>
      <c r="D2520" s="3">
        <v>87.0</v>
      </c>
      <c r="E2520" s="3" t="s">
        <v>2428</v>
      </c>
      <c r="F2520" s="3">
        <v>4.0</v>
      </c>
      <c r="G2520" s="3">
        <v>9.0</v>
      </c>
      <c r="H2520" s="3" t="s">
        <v>2871</v>
      </c>
      <c r="I2520" s="3" t="s">
        <v>2871</v>
      </c>
      <c r="J2520" s="3" t="s">
        <v>398</v>
      </c>
      <c r="K2520" s="3" t="s">
        <v>24</v>
      </c>
      <c r="L2520" s="3">
        <v>4.0</v>
      </c>
      <c r="M2520" s="3" t="s">
        <v>25</v>
      </c>
      <c r="N2520" s="3" t="s">
        <v>3068</v>
      </c>
      <c r="O2520" s="3" t="s">
        <v>753</v>
      </c>
      <c r="P2520" s="4">
        <v>20766.0</v>
      </c>
      <c r="Q2520" s="3" t="s">
        <v>132</v>
      </c>
      <c r="S2520" s="3" t="s">
        <v>34</v>
      </c>
    </row>
    <row r="2521">
      <c r="A2521" s="2">
        <v>42318.71488425926</v>
      </c>
      <c r="B2521" s="3">
        <v>75.0</v>
      </c>
      <c r="C2521" s="3" t="s">
        <v>2209</v>
      </c>
      <c r="D2521" s="3">
        <v>87.0</v>
      </c>
      <c r="E2521" s="3" t="s">
        <v>2428</v>
      </c>
      <c r="F2521" s="3">
        <v>4.0</v>
      </c>
      <c r="G2521" s="3">
        <v>9.0</v>
      </c>
      <c r="H2521" s="3" t="s">
        <v>2871</v>
      </c>
      <c r="I2521" s="3" t="s">
        <v>2871</v>
      </c>
      <c r="J2521" s="3" t="s">
        <v>398</v>
      </c>
      <c r="K2521" s="3" t="s">
        <v>24</v>
      </c>
      <c r="L2521" s="3">
        <v>5.0</v>
      </c>
      <c r="M2521" s="3" t="s">
        <v>30</v>
      </c>
      <c r="N2521" s="3" t="s">
        <v>3069</v>
      </c>
      <c r="O2521" s="3" t="s">
        <v>225</v>
      </c>
      <c r="P2521" s="4">
        <v>19504.0</v>
      </c>
      <c r="Q2521" s="3" t="s">
        <v>145</v>
      </c>
      <c r="S2521" s="3" t="s">
        <v>34</v>
      </c>
    </row>
    <row r="2522">
      <c r="A2522" s="2">
        <v>42318.71488425926</v>
      </c>
      <c r="B2522" s="3">
        <v>75.0</v>
      </c>
      <c r="C2522" s="3" t="s">
        <v>2209</v>
      </c>
      <c r="D2522" s="3">
        <v>87.0</v>
      </c>
      <c r="E2522" s="3" t="s">
        <v>2428</v>
      </c>
      <c r="F2522" s="3">
        <v>4.0</v>
      </c>
      <c r="G2522" s="3">
        <v>9.0</v>
      </c>
      <c r="H2522" s="3" t="s">
        <v>2871</v>
      </c>
      <c r="I2522" s="3" t="s">
        <v>2871</v>
      </c>
      <c r="J2522" s="3" t="s">
        <v>398</v>
      </c>
      <c r="K2522" s="3" t="s">
        <v>24</v>
      </c>
      <c r="L2522" s="3">
        <v>6.0</v>
      </c>
      <c r="M2522" s="3" t="s">
        <v>25</v>
      </c>
      <c r="N2522" s="3" t="s">
        <v>3070</v>
      </c>
      <c r="O2522" s="3" t="s">
        <v>1275</v>
      </c>
      <c r="P2522" s="4">
        <v>24663.0</v>
      </c>
      <c r="Q2522" s="3" t="s">
        <v>110</v>
      </c>
      <c r="S2522" s="3" t="s">
        <v>34</v>
      </c>
    </row>
    <row r="2523">
      <c r="A2523" s="2">
        <v>42318.71488425926</v>
      </c>
      <c r="B2523" s="3">
        <v>75.0</v>
      </c>
      <c r="C2523" s="3" t="s">
        <v>2209</v>
      </c>
      <c r="D2523" s="3">
        <v>87.0</v>
      </c>
      <c r="E2523" s="3" t="s">
        <v>2428</v>
      </c>
      <c r="F2523" s="3">
        <v>4.0</v>
      </c>
      <c r="G2523" s="3">
        <v>9.0</v>
      </c>
      <c r="H2523" s="3" t="s">
        <v>2871</v>
      </c>
      <c r="I2523" s="3" t="s">
        <v>2871</v>
      </c>
      <c r="J2523" s="3" t="s">
        <v>398</v>
      </c>
      <c r="K2523" s="3" t="s">
        <v>24</v>
      </c>
      <c r="L2523" s="3">
        <v>7.0</v>
      </c>
      <c r="M2523" s="3" t="s">
        <v>30</v>
      </c>
      <c r="N2523" s="3" t="s">
        <v>3071</v>
      </c>
      <c r="O2523" s="3" t="s">
        <v>560</v>
      </c>
      <c r="P2523" s="4">
        <v>21887.0</v>
      </c>
      <c r="Q2523" s="3" t="s">
        <v>228</v>
      </c>
      <c r="S2523" s="3" t="s">
        <v>34</v>
      </c>
    </row>
    <row r="2524">
      <c r="A2524" s="2">
        <v>42318.71488425926</v>
      </c>
      <c r="B2524" s="3">
        <v>75.0</v>
      </c>
      <c r="C2524" s="3" t="s">
        <v>2209</v>
      </c>
      <c r="D2524" s="3">
        <v>87.0</v>
      </c>
      <c r="E2524" s="3" t="s">
        <v>2428</v>
      </c>
      <c r="F2524" s="3">
        <v>4.0</v>
      </c>
      <c r="G2524" s="3">
        <v>9.0</v>
      </c>
      <c r="H2524" s="3" t="s">
        <v>2871</v>
      </c>
      <c r="I2524" s="3" t="s">
        <v>2871</v>
      </c>
      <c r="J2524" s="3" t="s">
        <v>398</v>
      </c>
      <c r="K2524" s="3" t="s">
        <v>24</v>
      </c>
      <c r="L2524" s="3">
        <v>8.0</v>
      </c>
      <c r="M2524" s="3" t="s">
        <v>25</v>
      </c>
      <c r="N2524" s="3" t="s">
        <v>3072</v>
      </c>
      <c r="O2524" s="3" t="s">
        <v>530</v>
      </c>
      <c r="P2524" s="4">
        <v>25319.0</v>
      </c>
      <c r="Q2524" s="3" t="s">
        <v>115</v>
      </c>
      <c r="S2524" s="3" t="s">
        <v>34</v>
      </c>
    </row>
    <row r="2525">
      <c r="A2525" s="2">
        <v>42318.71488425926</v>
      </c>
      <c r="B2525" s="3">
        <v>75.0</v>
      </c>
      <c r="C2525" s="3" t="s">
        <v>2209</v>
      </c>
      <c r="D2525" s="3">
        <v>87.0</v>
      </c>
      <c r="E2525" s="3" t="s">
        <v>2428</v>
      </c>
      <c r="F2525" s="3">
        <v>4.0</v>
      </c>
      <c r="G2525" s="3">
        <v>9.0</v>
      </c>
      <c r="H2525" s="3" t="s">
        <v>2871</v>
      </c>
      <c r="I2525" s="3" t="s">
        <v>2871</v>
      </c>
      <c r="J2525" s="3" t="s">
        <v>398</v>
      </c>
      <c r="K2525" s="3" t="s">
        <v>24</v>
      </c>
      <c r="L2525" s="3">
        <v>9.0</v>
      </c>
      <c r="M2525" s="3" t="s">
        <v>30</v>
      </c>
      <c r="N2525" s="3" t="s">
        <v>3073</v>
      </c>
      <c r="O2525" s="3" t="s">
        <v>81</v>
      </c>
      <c r="P2525" s="4">
        <v>24486.0</v>
      </c>
      <c r="Q2525" s="3" t="s">
        <v>37</v>
      </c>
      <c r="S2525" s="3" t="s">
        <v>34</v>
      </c>
    </row>
    <row r="2526">
      <c r="A2526" s="2">
        <v>42318.71488425926</v>
      </c>
      <c r="B2526" s="3">
        <v>75.0</v>
      </c>
      <c r="C2526" s="3" t="s">
        <v>2209</v>
      </c>
      <c r="D2526" s="3">
        <v>87.0</v>
      </c>
      <c r="E2526" s="3" t="s">
        <v>2428</v>
      </c>
      <c r="F2526" s="3">
        <v>4.0</v>
      </c>
      <c r="G2526" s="3">
        <v>9.0</v>
      </c>
      <c r="H2526" s="3" t="s">
        <v>2871</v>
      </c>
      <c r="I2526" s="3" t="s">
        <v>2871</v>
      </c>
      <c r="J2526" s="3" t="s">
        <v>398</v>
      </c>
      <c r="K2526" s="3" t="s">
        <v>24</v>
      </c>
      <c r="L2526" s="3">
        <v>10.0</v>
      </c>
      <c r="M2526" s="3" t="s">
        <v>25</v>
      </c>
      <c r="N2526" s="3" t="s">
        <v>3074</v>
      </c>
      <c r="O2526" s="3" t="s">
        <v>218</v>
      </c>
      <c r="P2526" s="4">
        <v>24011.0</v>
      </c>
      <c r="Q2526" s="3" t="s">
        <v>33</v>
      </c>
      <c r="S2526" s="3" t="s">
        <v>34</v>
      </c>
    </row>
    <row r="2527">
      <c r="A2527" s="2">
        <v>42318.71488425926</v>
      </c>
      <c r="B2527" s="3">
        <v>75.0</v>
      </c>
      <c r="C2527" s="3" t="s">
        <v>2209</v>
      </c>
      <c r="D2527" s="3">
        <v>87.0</v>
      </c>
      <c r="E2527" s="3" t="s">
        <v>2428</v>
      </c>
      <c r="F2527" s="3">
        <v>4.0</v>
      </c>
      <c r="G2527" s="3">
        <v>9.0</v>
      </c>
      <c r="H2527" s="3" t="s">
        <v>2871</v>
      </c>
      <c r="I2527" s="3" t="s">
        <v>2871</v>
      </c>
      <c r="J2527" s="3" t="s">
        <v>398</v>
      </c>
      <c r="K2527" s="3" t="s">
        <v>24</v>
      </c>
      <c r="L2527" s="3">
        <v>11.0</v>
      </c>
      <c r="M2527" s="3" t="s">
        <v>30</v>
      </c>
      <c r="N2527" s="3" t="s">
        <v>3075</v>
      </c>
      <c r="O2527" s="3" t="s">
        <v>235</v>
      </c>
      <c r="P2527" s="4">
        <v>18016.0</v>
      </c>
      <c r="Q2527" s="3" t="s">
        <v>145</v>
      </c>
      <c r="S2527" s="3" t="s">
        <v>34</v>
      </c>
    </row>
    <row r="2528">
      <c r="A2528" s="2">
        <v>42318.71488425926</v>
      </c>
      <c r="B2528" s="3">
        <v>75.0</v>
      </c>
      <c r="C2528" s="3" t="s">
        <v>2209</v>
      </c>
      <c r="D2528" s="3">
        <v>87.0</v>
      </c>
      <c r="E2528" s="3" t="s">
        <v>2428</v>
      </c>
      <c r="F2528" s="3">
        <v>4.0</v>
      </c>
      <c r="G2528" s="3">
        <v>9.0</v>
      </c>
      <c r="H2528" s="3" t="s">
        <v>2871</v>
      </c>
      <c r="I2528" s="3" t="s">
        <v>2871</v>
      </c>
      <c r="J2528" s="3" t="s">
        <v>398</v>
      </c>
      <c r="K2528" s="3" t="s">
        <v>24</v>
      </c>
      <c r="L2528" s="3">
        <v>12.0</v>
      </c>
      <c r="M2528" s="3" t="s">
        <v>25</v>
      </c>
      <c r="N2528" s="3" t="s">
        <v>3076</v>
      </c>
      <c r="O2528" s="3" t="s">
        <v>2453</v>
      </c>
      <c r="P2528" s="4">
        <v>20471.0</v>
      </c>
      <c r="Q2528" s="3" t="s">
        <v>60</v>
      </c>
      <c r="S2528" s="3" t="s">
        <v>34</v>
      </c>
    </row>
    <row r="2529">
      <c r="A2529" s="2">
        <v>42318.71488425926</v>
      </c>
      <c r="B2529" s="3">
        <v>75.0</v>
      </c>
      <c r="C2529" s="3" t="s">
        <v>2209</v>
      </c>
      <c r="D2529" s="3">
        <v>87.0</v>
      </c>
      <c r="E2529" s="3" t="s">
        <v>2428</v>
      </c>
      <c r="F2529" s="3">
        <v>4.0</v>
      </c>
      <c r="G2529" s="3">
        <v>9.0</v>
      </c>
      <c r="H2529" s="3" t="s">
        <v>2871</v>
      </c>
      <c r="I2529" s="3" t="s">
        <v>2871</v>
      </c>
      <c r="J2529" s="3" t="s">
        <v>398</v>
      </c>
      <c r="K2529" s="3" t="s">
        <v>24</v>
      </c>
      <c r="L2529" s="3">
        <v>13.0</v>
      </c>
      <c r="M2529" s="3" t="s">
        <v>30</v>
      </c>
      <c r="N2529" s="3" t="s">
        <v>3077</v>
      </c>
      <c r="O2529" s="3" t="s">
        <v>121</v>
      </c>
      <c r="P2529" s="4">
        <v>22648.0</v>
      </c>
      <c r="Q2529" s="3" t="s">
        <v>110</v>
      </c>
      <c r="S2529" s="3" t="s">
        <v>34</v>
      </c>
    </row>
    <row r="2530">
      <c r="A2530" s="2">
        <v>42318.71488425926</v>
      </c>
      <c r="B2530" s="3">
        <v>75.0</v>
      </c>
      <c r="C2530" s="3" t="s">
        <v>2209</v>
      </c>
      <c r="D2530" s="3">
        <v>87.0</v>
      </c>
      <c r="E2530" s="3" t="s">
        <v>2428</v>
      </c>
      <c r="F2530" s="3">
        <v>4.0</v>
      </c>
      <c r="G2530" s="3">
        <v>9.0</v>
      </c>
      <c r="H2530" s="3" t="s">
        <v>2871</v>
      </c>
      <c r="I2530" s="3" t="s">
        <v>2871</v>
      </c>
      <c r="J2530" s="3" t="s">
        <v>398</v>
      </c>
      <c r="K2530" s="3" t="s">
        <v>24</v>
      </c>
      <c r="L2530" s="3">
        <v>14.0</v>
      </c>
      <c r="M2530" s="3" t="s">
        <v>25</v>
      </c>
      <c r="N2530" s="3" t="s">
        <v>3078</v>
      </c>
      <c r="O2530" s="3" t="s">
        <v>862</v>
      </c>
      <c r="P2530" s="4">
        <v>33366.0</v>
      </c>
      <c r="Q2530" s="3" t="s">
        <v>191</v>
      </c>
      <c r="S2530" s="3" t="s">
        <v>34</v>
      </c>
    </row>
    <row r="2531">
      <c r="A2531" s="2">
        <v>42318.71488425926</v>
      </c>
      <c r="B2531" s="3">
        <v>75.0</v>
      </c>
      <c r="C2531" s="3" t="s">
        <v>2209</v>
      </c>
      <c r="D2531" s="3">
        <v>16.0</v>
      </c>
      <c r="E2531" s="3" t="s">
        <v>2210</v>
      </c>
      <c r="F2531" s="3">
        <v>5.0</v>
      </c>
      <c r="G2531" s="3">
        <v>6.0</v>
      </c>
      <c r="H2531" s="3" t="s">
        <v>3079</v>
      </c>
      <c r="I2531" s="3" t="s">
        <v>3080</v>
      </c>
      <c r="J2531" s="3" t="s">
        <v>1412</v>
      </c>
      <c r="K2531" s="3" t="s">
        <v>24</v>
      </c>
      <c r="L2531" s="3">
        <v>1.0</v>
      </c>
      <c r="M2531" s="3" t="s">
        <v>25</v>
      </c>
      <c r="N2531" s="3" t="s">
        <v>3081</v>
      </c>
      <c r="O2531" s="3" t="s">
        <v>36</v>
      </c>
      <c r="P2531" s="4">
        <v>30610.0</v>
      </c>
      <c r="Q2531" s="3" t="s">
        <v>55</v>
      </c>
      <c r="S2531" s="3" t="s">
        <v>34</v>
      </c>
    </row>
    <row r="2532">
      <c r="A2532" s="2">
        <v>42318.71488425926</v>
      </c>
      <c r="B2532" s="3">
        <v>75.0</v>
      </c>
      <c r="C2532" s="3" t="s">
        <v>2209</v>
      </c>
      <c r="D2532" s="3">
        <v>16.0</v>
      </c>
      <c r="E2532" s="3" t="s">
        <v>2210</v>
      </c>
      <c r="F2532" s="3">
        <v>5.0</v>
      </c>
      <c r="G2532" s="3">
        <v>6.0</v>
      </c>
      <c r="H2532" s="3" t="s">
        <v>3079</v>
      </c>
      <c r="I2532" s="3" t="s">
        <v>3080</v>
      </c>
      <c r="J2532" s="3" t="s">
        <v>1412</v>
      </c>
      <c r="K2532" s="3" t="s">
        <v>24</v>
      </c>
      <c r="L2532" s="3">
        <v>2.0</v>
      </c>
      <c r="M2532" s="3" t="s">
        <v>30</v>
      </c>
      <c r="N2532" s="3" t="s">
        <v>3082</v>
      </c>
      <c r="O2532" s="3" t="s">
        <v>375</v>
      </c>
      <c r="P2532" s="4">
        <v>22036.0</v>
      </c>
      <c r="Q2532" s="3" t="s">
        <v>40</v>
      </c>
      <c r="S2532" s="3" t="s">
        <v>34</v>
      </c>
    </row>
    <row r="2533">
      <c r="A2533" s="2">
        <v>42318.71488425926</v>
      </c>
      <c r="B2533" s="3">
        <v>75.0</v>
      </c>
      <c r="C2533" s="3" t="s">
        <v>2209</v>
      </c>
      <c r="D2533" s="3">
        <v>16.0</v>
      </c>
      <c r="E2533" s="3" t="s">
        <v>2210</v>
      </c>
      <c r="F2533" s="3">
        <v>5.0</v>
      </c>
      <c r="G2533" s="3">
        <v>6.0</v>
      </c>
      <c r="H2533" s="3" t="s">
        <v>3079</v>
      </c>
      <c r="I2533" s="3" t="s">
        <v>3080</v>
      </c>
      <c r="J2533" s="3" t="s">
        <v>1412</v>
      </c>
      <c r="K2533" s="3" t="s">
        <v>24</v>
      </c>
      <c r="L2533" s="3">
        <v>3.0</v>
      </c>
      <c r="M2533" s="3" t="s">
        <v>25</v>
      </c>
      <c r="N2533" s="3" t="s">
        <v>3083</v>
      </c>
      <c r="O2533" s="3" t="s">
        <v>42</v>
      </c>
      <c r="P2533" s="4">
        <v>23074.0</v>
      </c>
      <c r="Q2533" s="3" t="s">
        <v>75</v>
      </c>
      <c r="S2533" s="3" t="s">
        <v>34</v>
      </c>
    </row>
    <row r="2534">
      <c r="A2534" s="2">
        <v>42318.71488425926</v>
      </c>
      <c r="B2534" s="3">
        <v>75.0</v>
      </c>
      <c r="C2534" s="3" t="s">
        <v>2209</v>
      </c>
      <c r="D2534" s="3">
        <v>16.0</v>
      </c>
      <c r="E2534" s="3" t="s">
        <v>2210</v>
      </c>
      <c r="F2534" s="3">
        <v>5.0</v>
      </c>
      <c r="G2534" s="3">
        <v>6.0</v>
      </c>
      <c r="H2534" s="3" t="s">
        <v>3079</v>
      </c>
      <c r="I2534" s="3" t="s">
        <v>3080</v>
      </c>
      <c r="J2534" s="3" t="s">
        <v>1412</v>
      </c>
      <c r="K2534" s="3" t="s">
        <v>24</v>
      </c>
      <c r="L2534" s="3">
        <v>4.0</v>
      </c>
      <c r="M2534" s="3" t="s">
        <v>30</v>
      </c>
      <c r="N2534" s="3" t="s">
        <v>3084</v>
      </c>
      <c r="O2534" s="3" t="s">
        <v>121</v>
      </c>
      <c r="P2534" s="4">
        <v>23246.0</v>
      </c>
      <c r="Q2534" s="3" t="s">
        <v>228</v>
      </c>
      <c r="S2534" s="3" t="s">
        <v>34</v>
      </c>
    </row>
    <row r="2535">
      <c r="A2535" s="2">
        <v>42318.71488425926</v>
      </c>
      <c r="B2535" s="3">
        <v>75.0</v>
      </c>
      <c r="C2535" s="3" t="s">
        <v>2209</v>
      </c>
      <c r="D2535" s="3">
        <v>16.0</v>
      </c>
      <c r="E2535" s="3" t="s">
        <v>2210</v>
      </c>
      <c r="F2535" s="3">
        <v>5.0</v>
      </c>
      <c r="G2535" s="3">
        <v>6.0</v>
      </c>
      <c r="H2535" s="3" t="s">
        <v>3079</v>
      </c>
      <c r="I2535" s="3" t="s">
        <v>3080</v>
      </c>
      <c r="J2535" s="3" t="s">
        <v>1412</v>
      </c>
      <c r="K2535" s="3" t="s">
        <v>24</v>
      </c>
      <c r="L2535" s="3">
        <v>5.0</v>
      </c>
      <c r="M2535" s="3" t="s">
        <v>25</v>
      </c>
      <c r="N2535" s="3" t="s">
        <v>2625</v>
      </c>
      <c r="O2535" s="3" t="s">
        <v>580</v>
      </c>
      <c r="P2535" s="4">
        <v>25500.0</v>
      </c>
      <c r="Q2535" s="3" t="s">
        <v>132</v>
      </c>
      <c r="S2535" s="3" t="s">
        <v>34</v>
      </c>
    </row>
    <row r="2536">
      <c r="A2536" s="2">
        <v>42318.71488425926</v>
      </c>
      <c r="B2536" s="3">
        <v>75.0</v>
      </c>
      <c r="C2536" s="3" t="s">
        <v>2209</v>
      </c>
      <c r="D2536" s="3">
        <v>16.0</v>
      </c>
      <c r="E2536" s="3" t="s">
        <v>2210</v>
      </c>
      <c r="F2536" s="3">
        <v>5.0</v>
      </c>
      <c r="G2536" s="3">
        <v>6.0</v>
      </c>
      <c r="H2536" s="3" t="s">
        <v>3079</v>
      </c>
      <c r="I2536" s="3" t="s">
        <v>3080</v>
      </c>
      <c r="J2536" s="3" t="s">
        <v>1412</v>
      </c>
      <c r="K2536" s="3" t="s">
        <v>24</v>
      </c>
      <c r="L2536" s="3">
        <v>6.0</v>
      </c>
      <c r="M2536" s="3" t="s">
        <v>30</v>
      </c>
      <c r="N2536" s="3" t="s">
        <v>3085</v>
      </c>
      <c r="O2536" s="3" t="s">
        <v>3086</v>
      </c>
      <c r="P2536" s="4">
        <v>33198.0</v>
      </c>
      <c r="Q2536" s="3" t="s">
        <v>43</v>
      </c>
      <c r="S2536" s="3" t="s">
        <v>34</v>
      </c>
    </row>
    <row r="2537">
      <c r="A2537" s="2">
        <v>42318.71488425926</v>
      </c>
      <c r="B2537" s="3">
        <v>75.0</v>
      </c>
      <c r="C2537" s="3" t="s">
        <v>2209</v>
      </c>
      <c r="D2537" s="3">
        <v>16.0</v>
      </c>
      <c r="E2537" s="3" t="s">
        <v>2210</v>
      </c>
      <c r="F2537" s="3">
        <v>5.0</v>
      </c>
      <c r="G2537" s="3">
        <v>6.0</v>
      </c>
      <c r="H2537" s="3" t="s">
        <v>3079</v>
      </c>
      <c r="I2537" s="3" t="s">
        <v>3080</v>
      </c>
      <c r="J2537" s="3" t="s">
        <v>1412</v>
      </c>
      <c r="K2537" s="3" t="s">
        <v>24</v>
      </c>
      <c r="L2537" s="3">
        <v>7.0</v>
      </c>
      <c r="M2537" s="3" t="s">
        <v>25</v>
      </c>
      <c r="N2537" s="3" t="s">
        <v>3087</v>
      </c>
      <c r="O2537" s="3" t="s">
        <v>2093</v>
      </c>
      <c r="P2537" s="4">
        <v>29991.0</v>
      </c>
      <c r="Q2537" s="3" t="s">
        <v>228</v>
      </c>
      <c r="S2537" s="3" t="s">
        <v>34</v>
      </c>
    </row>
    <row r="2538">
      <c r="A2538" s="2">
        <v>42318.71488425926</v>
      </c>
      <c r="B2538" s="3">
        <v>75.0</v>
      </c>
      <c r="C2538" s="3" t="s">
        <v>2209</v>
      </c>
      <c r="D2538" s="3">
        <v>16.0</v>
      </c>
      <c r="E2538" s="3" t="s">
        <v>2210</v>
      </c>
      <c r="F2538" s="3">
        <v>5.0</v>
      </c>
      <c r="G2538" s="3">
        <v>6.0</v>
      </c>
      <c r="H2538" s="3" t="s">
        <v>3079</v>
      </c>
      <c r="I2538" s="3" t="s">
        <v>3080</v>
      </c>
      <c r="J2538" s="3" t="s">
        <v>1412</v>
      </c>
      <c r="K2538" s="3" t="s">
        <v>24</v>
      </c>
      <c r="L2538" s="3">
        <v>8.0</v>
      </c>
      <c r="M2538" s="3" t="s">
        <v>30</v>
      </c>
      <c r="N2538" s="3" t="s">
        <v>3088</v>
      </c>
      <c r="O2538" s="3" t="s">
        <v>919</v>
      </c>
      <c r="P2538" s="4">
        <v>18487.0</v>
      </c>
      <c r="Q2538" s="3" t="s">
        <v>49</v>
      </c>
      <c r="S2538" s="3" t="s">
        <v>34</v>
      </c>
    </row>
    <row r="2539">
      <c r="A2539" s="2">
        <v>42318.71488425926</v>
      </c>
      <c r="B2539" s="3">
        <v>75.0</v>
      </c>
      <c r="C2539" s="3" t="s">
        <v>2209</v>
      </c>
      <c r="D2539" s="3">
        <v>16.0</v>
      </c>
      <c r="E2539" s="3" t="s">
        <v>2210</v>
      </c>
      <c r="F2539" s="3">
        <v>5.0</v>
      </c>
      <c r="G2539" s="3">
        <v>6.0</v>
      </c>
      <c r="H2539" s="3" t="s">
        <v>3079</v>
      </c>
      <c r="I2539" s="3" t="s">
        <v>3080</v>
      </c>
      <c r="J2539" s="3" t="s">
        <v>1412</v>
      </c>
      <c r="K2539" s="3" t="s">
        <v>24</v>
      </c>
      <c r="L2539" s="3">
        <v>9.0</v>
      </c>
      <c r="M2539" s="3" t="s">
        <v>25</v>
      </c>
      <c r="N2539" s="3" t="s">
        <v>124</v>
      </c>
      <c r="O2539" s="3" t="s">
        <v>275</v>
      </c>
      <c r="P2539" s="4">
        <v>16893.0</v>
      </c>
      <c r="Q2539" s="3" t="s">
        <v>49</v>
      </c>
      <c r="S2539" s="3" t="s">
        <v>34</v>
      </c>
    </row>
    <row r="2540">
      <c r="A2540" s="2">
        <v>42318.71488425926</v>
      </c>
      <c r="B2540" s="3">
        <v>75.0</v>
      </c>
      <c r="C2540" s="3" t="s">
        <v>2209</v>
      </c>
      <c r="D2540" s="3">
        <v>16.0</v>
      </c>
      <c r="E2540" s="3" t="s">
        <v>2210</v>
      </c>
      <c r="F2540" s="3">
        <v>5.0</v>
      </c>
      <c r="G2540" s="3">
        <v>6.0</v>
      </c>
      <c r="H2540" s="3" t="s">
        <v>3079</v>
      </c>
      <c r="I2540" s="3" t="s">
        <v>3080</v>
      </c>
      <c r="J2540" s="3" t="s">
        <v>1412</v>
      </c>
      <c r="K2540" s="3" t="s">
        <v>24</v>
      </c>
      <c r="L2540" s="3">
        <v>10.0</v>
      </c>
      <c r="M2540" s="3" t="s">
        <v>30</v>
      </c>
      <c r="N2540" s="3" t="s">
        <v>3089</v>
      </c>
      <c r="O2540" s="3" t="s">
        <v>1021</v>
      </c>
      <c r="P2540" s="4">
        <v>17549.0</v>
      </c>
      <c r="Q2540" s="3" t="s">
        <v>49</v>
      </c>
      <c r="S2540" s="3" t="s">
        <v>34</v>
      </c>
    </row>
    <row r="2541">
      <c r="A2541" s="2">
        <v>42318.71488425926</v>
      </c>
      <c r="B2541" s="3">
        <v>75.0</v>
      </c>
      <c r="C2541" s="3" t="s">
        <v>2209</v>
      </c>
      <c r="D2541" s="3">
        <v>16.0</v>
      </c>
      <c r="E2541" s="3" t="s">
        <v>2210</v>
      </c>
      <c r="F2541" s="3">
        <v>5.0</v>
      </c>
      <c r="G2541" s="3">
        <v>6.0</v>
      </c>
      <c r="H2541" s="3" t="s">
        <v>3079</v>
      </c>
      <c r="I2541" s="3" t="s">
        <v>3080</v>
      </c>
      <c r="J2541" s="3" t="s">
        <v>1412</v>
      </c>
      <c r="K2541" s="3" t="s">
        <v>24</v>
      </c>
      <c r="L2541" s="3">
        <v>11.0</v>
      </c>
      <c r="M2541" s="3" t="s">
        <v>25</v>
      </c>
      <c r="N2541" s="3" t="s">
        <v>936</v>
      </c>
      <c r="O2541" s="3" t="s">
        <v>95</v>
      </c>
      <c r="P2541" s="4">
        <v>18812.0</v>
      </c>
      <c r="Q2541" s="3" t="s">
        <v>49</v>
      </c>
      <c r="S2541" s="3" t="s">
        <v>34</v>
      </c>
    </row>
    <row r="2542">
      <c r="A2542" s="2">
        <v>42318.71488425926</v>
      </c>
      <c r="B2542" s="3">
        <v>75.0</v>
      </c>
      <c r="C2542" s="3" t="s">
        <v>2209</v>
      </c>
      <c r="D2542" s="3">
        <v>16.0</v>
      </c>
      <c r="E2542" s="3" t="s">
        <v>2210</v>
      </c>
      <c r="F2542" s="3">
        <v>5.0</v>
      </c>
      <c r="G2542" s="3">
        <v>6.0</v>
      </c>
      <c r="H2542" s="3" t="s">
        <v>3079</v>
      </c>
      <c r="I2542" s="3" t="s">
        <v>3080</v>
      </c>
      <c r="J2542" s="3" t="s">
        <v>1412</v>
      </c>
      <c r="K2542" s="3" t="s">
        <v>24</v>
      </c>
      <c r="L2542" s="3">
        <v>12.0</v>
      </c>
      <c r="M2542" s="3" t="s">
        <v>30</v>
      </c>
      <c r="N2542" s="3" t="s">
        <v>3090</v>
      </c>
      <c r="O2542" s="3" t="s">
        <v>2285</v>
      </c>
      <c r="P2542" s="4">
        <v>16466.0</v>
      </c>
      <c r="Q2542" s="3" t="s">
        <v>49</v>
      </c>
      <c r="S2542" s="3" t="s">
        <v>34</v>
      </c>
    </row>
    <row r="2543">
      <c r="A2543" s="2">
        <v>42318.71488425926</v>
      </c>
      <c r="B2543" s="3">
        <v>75.0</v>
      </c>
      <c r="C2543" s="3" t="s">
        <v>2209</v>
      </c>
      <c r="D2543" s="3">
        <v>16.0</v>
      </c>
      <c r="E2543" s="3" t="s">
        <v>2210</v>
      </c>
      <c r="F2543" s="3">
        <v>5.0</v>
      </c>
      <c r="G2543" s="3">
        <v>6.0</v>
      </c>
      <c r="H2543" s="3" t="s">
        <v>3079</v>
      </c>
      <c r="I2543" s="3" t="s">
        <v>3080</v>
      </c>
      <c r="J2543" s="3" t="s">
        <v>1412</v>
      </c>
      <c r="K2543" s="3" t="s">
        <v>24</v>
      </c>
      <c r="L2543" s="3">
        <v>13.0</v>
      </c>
      <c r="M2543" s="3" t="s">
        <v>25</v>
      </c>
      <c r="N2543" s="3" t="s">
        <v>3091</v>
      </c>
      <c r="O2543" s="3" t="s">
        <v>2518</v>
      </c>
      <c r="P2543" s="4">
        <v>32253.0</v>
      </c>
      <c r="Q2543" s="3" t="s">
        <v>46</v>
      </c>
      <c r="S2543" s="3" t="s">
        <v>34</v>
      </c>
    </row>
    <row r="2544">
      <c r="A2544" s="2">
        <v>42318.71488425926</v>
      </c>
      <c r="B2544" s="3">
        <v>75.0</v>
      </c>
      <c r="C2544" s="3" t="s">
        <v>2209</v>
      </c>
      <c r="D2544" s="3">
        <v>17.0</v>
      </c>
      <c r="E2544" s="3" t="s">
        <v>2230</v>
      </c>
      <c r="F2544" s="3">
        <v>5.0</v>
      </c>
      <c r="G2544" s="3">
        <v>6.0</v>
      </c>
      <c r="H2544" s="3" t="s">
        <v>3079</v>
      </c>
      <c r="I2544" s="3" t="s">
        <v>3080</v>
      </c>
      <c r="J2544" s="3" t="s">
        <v>1412</v>
      </c>
      <c r="K2544" s="3" t="s">
        <v>24</v>
      </c>
      <c r="L2544" s="3">
        <v>1.0</v>
      </c>
      <c r="M2544" s="3" t="s">
        <v>25</v>
      </c>
      <c r="N2544" s="3" t="s">
        <v>3092</v>
      </c>
      <c r="O2544" s="3" t="s">
        <v>109</v>
      </c>
      <c r="P2544" s="4">
        <v>19082.0</v>
      </c>
      <c r="Q2544" s="3" t="s">
        <v>153</v>
      </c>
      <c r="S2544" s="3" t="s">
        <v>34</v>
      </c>
    </row>
    <row r="2545">
      <c r="A2545" s="2">
        <v>42318.71488425926</v>
      </c>
      <c r="B2545" s="3">
        <v>75.0</v>
      </c>
      <c r="C2545" s="3" t="s">
        <v>2209</v>
      </c>
      <c r="D2545" s="3">
        <v>17.0</v>
      </c>
      <c r="E2545" s="3" t="s">
        <v>2230</v>
      </c>
      <c r="F2545" s="3">
        <v>5.0</v>
      </c>
      <c r="G2545" s="3">
        <v>6.0</v>
      </c>
      <c r="H2545" s="3" t="s">
        <v>3079</v>
      </c>
      <c r="I2545" s="3" t="s">
        <v>3080</v>
      </c>
      <c r="J2545" s="3" t="s">
        <v>1412</v>
      </c>
      <c r="K2545" s="3" t="s">
        <v>24</v>
      </c>
      <c r="L2545" s="3">
        <v>2.0</v>
      </c>
      <c r="M2545" s="3" t="s">
        <v>30</v>
      </c>
      <c r="N2545" s="3" t="s">
        <v>3093</v>
      </c>
      <c r="O2545" s="3" t="s">
        <v>215</v>
      </c>
      <c r="P2545" s="4">
        <v>23843.0</v>
      </c>
      <c r="Q2545" s="3" t="s">
        <v>37</v>
      </c>
      <c r="S2545" s="3" t="s">
        <v>34</v>
      </c>
    </row>
    <row r="2546">
      <c r="A2546" s="2">
        <v>42318.71488425926</v>
      </c>
      <c r="B2546" s="3">
        <v>75.0</v>
      </c>
      <c r="C2546" s="3" t="s">
        <v>2209</v>
      </c>
      <c r="D2546" s="3">
        <v>17.0</v>
      </c>
      <c r="E2546" s="3" t="s">
        <v>2230</v>
      </c>
      <c r="F2546" s="3">
        <v>5.0</v>
      </c>
      <c r="G2546" s="3">
        <v>6.0</v>
      </c>
      <c r="H2546" s="3" t="s">
        <v>3079</v>
      </c>
      <c r="I2546" s="3" t="s">
        <v>3080</v>
      </c>
      <c r="J2546" s="3" t="s">
        <v>1412</v>
      </c>
      <c r="K2546" s="3" t="s">
        <v>24</v>
      </c>
      <c r="L2546" s="3">
        <v>3.0</v>
      </c>
      <c r="M2546" s="3" t="s">
        <v>25</v>
      </c>
      <c r="N2546" s="3" t="s">
        <v>3094</v>
      </c>
      <c r="O2546" s="3" t="s">
        <v>822</v>
      </c>
      <c r="P2546" s="4">
        <v>28646.0</v>
      </c>
      <c r="Q2546" s="3" t="s">
        <v>79</v>
      </c>
      <c r="S2546" s="3" t="s">
        <v>34</v>
      </c>
    </row>
    <row r="2547">
      <c r="A2547" s="2">
        <v>42318.71488425926</v>
      </c>
      <c r="B2547" s="3">
        <v>75.0</v>
      </c>
      <c r="C2547" s="3" t="s">
        <v>2209</v>
      </c>
      <c r="D2547" s="3">
        <v>17.0</v>
      </c>
      <c r="E2547" s="3" t="s">
        <v>2230</v>
      </c>
      <c r="F2547" s="3">
        <v>5.0</v>
      </c>
      <c r="G2547" s="3">
        <v>6.0</v>
      </c>
      <c r="H2547" s="3" t="s">
        <v>3079</v>
      </c>
      <c r="I2547" s="3" t="s">
        <v>3080</v>
      </c>
      <c r="J2547" s="3" t="s">
        <v>1412</v>
      </c>
      <c r="K2547" s="3" t="s">
        <v>24</v>
      </c>
      <c r="L2547" s="3">
        <v>4.0</v>
      </c>
      <c r="M2547" s="3" t="s">
        <v>30</v>
      </c>
      <c r="N2547" s="3" t="s">
        <v>3095</v>
      </c>
      <c r="O2547" s="3" t="s">
        <v>1085</v>
      </c>
      <c r="P2547" s="4">
        <v>14739.0</v>
      </c>
      <c r="Q2547" s="3" t="s">
        <v>687</v>
      </c>
      <c r="S2547" s="3" t="s">
        <v>34</v>
      </c>
    </row>
    <row r="2548">
      <c r="A2548" s="2">
        <v>42318.71488425926</v>
      </c>
      <c r="B2548" s="3">
        <v>75.0</v>
      </c>
      <c r="C2548" s="3" t="s">
        <v>2209</v>
      </c>
      <c r="D2548" s="3">
        <v>17.0</v>
      </c>
      <c r="E2548" s="3" t="s">
        <v>2230</v>
      </c>
      <c r="F2548" s="3">
        <v>5.0</v>
      </c>
      <c r="G2548" s="3">
        <v>6.0</v>
      </c>
      <c r="H2548" s="3" t="s">
        <v>3079</v>
      </c>
      <c r="I2548" s="3" t="s">
        <v>3080</v>
      </c>
      <c r="J2548" s="3" t="s">
        <v>1412</v>
      </c>
      <c r="K2548" s="3" t="s">
        <v>24</v>
      </c>
      <c r="L2548" s="3">
        <v>5.0</v>
      </c>
      <c r="M2548" s="3" t="s">
        <v>25</v>
      </c>
      <c r="N2548" s="3" t="s">
        <v>3096</v>
      </c>
      <c r="O2548" s="3" t="s">
        <v>95</v>
      </c>
      <c r="P2548" s="4">
        <v>25734.0</v>
      </c>
      <c r="Q2548" s="3" t="s">
        <v>43</v>
      </c>
      <c r="S2548" s="3" t="s">
        <v>34</v>
      </c>
    </row>
    <row r="2549">
      <c r="A2549" s="2">
        <v>42318.71488425926</v>
      </c>
      <c r="B2549" s="3">
        <v>75.0</v>
      </c>
      <c r="C2549" s="3" t="s">
        <v>2209</v>
      </c>
      <c r="D2549" s="3">
        <v>17.0</v>
      </c>
      <c r="E2549" s="3" t="s">
        <v>2230</v>
      </c>
      <c r="F2549" s="3">
        <v>5.0</v>
      </c>
      <c r="G2549" s="3">
        <v>6.0</v>
      </c>
      <c r="H2549" s="3" t="s">
        <v>3079</v>
      </c>
      <c r="I2549" s="3" t="s">
        <v>3080</v>
      </c>
      <c r="J2549" s="3" t="s">
        <v>1412</v>
      </c>
      <c r="K2549" s="3" t="s">
        <v>24</v>
      </c>
      <c r="L2549" s="3">
        <v>6.0</v>
      </c>
      <c r="M2549" s="3" t="s">
        <v>30</v>
      </c>
      <c r="N2549" s="3" t="s">
        <v>3097</v>
      </c>
      <c r="O2549" s="3" t="s">
        <v>726</v>
      </c>
      <c r="P2549" s="4">
        <v>29141.0</v>
      </c>
      <c r="Q2549" s="3" t="s">
        <v>228</v>
      </c>
      <c r="S2549" s="3" t="s">
        <v>34</v>
      </c>
    </row>
    <row r="2550">
      <c r="A2550" s="2">
        <v>42318.71488425926</v>
      </c>
      <c r="B2550" s="3">
        <v>75.0</v>
      </c>
      <c r="C2550" s="3" t="s">
        <v>2209</v>
      </c>
      <c r="D2550" s="3">
        <v>17.0</v>
      </c>
      <c r="E2550" s="3" t="s">
        <v>2230</v>
      </c>
      <c r="F2550" s="3">
        <v>5.0</v>
      </c>
      <c r="G2550" s="3">
        <v>6.0</v>
      </c>
      <c r="H2550" s="3" t="s">
        <v>3079</v>
      </c>
      <c r="I2550" s="3" t="s">
        <v>3080</v>
      </c>
      <c r="J2550" s="3" t="s">
        <v>1412</v>
      </c>
      <c r="K2550" s="3" t="s">
        <v>24</v>
      </c>
      <c r="L2550" s="3">
        <v>7.0</v>
      </c>
      <c r="M2550" s="3" t="s">
        <v>25</v>
      </c>
      <c r="N2550" s="3" t="s">
        <v>3098</v>
      </c>
      <c r="O2550" s="3" t="s">
        <v>1072</v>
      </c>
      <c r="P2550" s="4">
        <v>33334.0</v>
      </c>
      <c r="Q2550" s="3" t="s">
        <v>40</v>
      </c>
      <c r="S2550" s="3" t="s">
        <v>34</v>
      </c>
    </row>
    <row r="2551">
      <c r="A2551" s="2">
        <v>42318.71488425926</v>
      </c>
      <c r="B2551" s="3">
        <v>75.0</v>
      </c>
      <c r="C2551" s="3" t="s">
        <v>2209</v>
      </c>
      <c r="D2551" s="3">
        <v>17.0</v>
      </c>
      <c r="E2551" s="3" t="s">
        <v>2230</v>
      </c>
      <c r="F2551" s="3">
        <v>5.0</v>
      </c>
      <c r="G2551" s="3">
        <v>6.0</v>
      </c>
      <c r="H2551" s="3" t="s">
        <v>3079</v>
      </c>
      <c r="I2551" s="3" t="s">
        <v>3080</v>
      </c>
      <c r="J2551" s="3" t="s">
        <v>1412</v>
      </c>
      <c r="K2551" s="3" t="s">
        <v>24</v>
      </c>
      <c r="L2551" s="3">
        <v>8.0</v>
      </c>
      <c r="M2551" s="3" t="s">
        <v>30</v>
      </c>
      <c r="N2551" s="3" t="s">
        <v>3099</v>
      </c>
      <c r="O2551" s="3" t="s">
        <v>946</v>
      </c>
      <c r="P2551" s="4">
        <v>29647.0</v>
      </c>
      <c r="Q2551" s="3" t="s">
        <v>132</v>
      </c>
      <c r="S2551" s="3" t="s">
        <v>34</v>
      </c>
    </row>
    <row r="2552">
      <c r="A2552" s="2">
        <v>42318.71488425926</v>
      </c>
      <c r="B2552" s="3">
        <v>75.0</v>
      </c>
      <c r="C2552" s="3" t="s">
        <v>2209</v>
      </c>
      <c r="D2552" s="3">
        <v>17.0</v>
      </c>
      <c r="E2552" s="3" t="s">
        <v>2230</v>
      </c>
      <c r="F2552" s="3">
        <v>5.0</v>
      </c>
      <c r="G2552" s="3">
        <v>6.0</v>
      </c>
      <c r="H2552" s="3" t="s">
        <v>3079</v>
      </c>
      <c r="I2552" s="3" t="s">
        <v>3080</v>
      </c>
      <c r="J2552" s="3" t="s">
        <v>1412</v>
      </c>
      <c r="K2552" s="3" t="s">
        <v>24</v>
      </c>
      <c r="L2552" s="3">
        <v>9.0</v>
      </c>
      <c r="M2552" s="3" t="s">
        <v>25</v>
      </c>
      <c r="N2552" s="3" t="s">
        <v>3100</v>
      </c>
      <c r="O2552" s="3" t="s">
        <v>2150</v>
      </c>
      <c r="P2552" s="4">
        <v>27240.0</v>
      </c>
      <c r="Q2552" s="3" t="s">
        <v>79</v>
      </c>
      <c r="S2552" s="3" t="s">
        <v>34</v>
      </c>
    </row>
    <row r="2553">
      <c r="A2553" s="2">
        <v>42318.71488425926</v>
      </c>
      <c r="B2553" s="3">
        <v>75.0</v>
      </c>
      <c r="C2553" s="3" t="s">
        <v>2209</v>
      </c>
      <c r="D2553" s="3">
        <v>17.0</v>
      </c>
      <c r="E2553" s="3" t="s">
        <v>2230</v>
      </c>
      <c r="F2553" s="3">
        <v>5.0</v>
      </c>
      <c r="G2553" s="3">
        <v>6.0</v>
      </c>
      <c r="H2553" s="3" t="s">
        <v>3079</v>
      </c>
      <c r="I2553" s="3" t="s">
        <v>3080</v>
      </c>
      <c r="J2553" s="3" t="s">
        <v>1412</v>
      </c>
      <c r="K2553" s="3" t="s">
        <v>24</v>
      </c>
      <c r="L2553" s="3">
        <v>10.0</v>
      </c>
      <c r="M2553" s="3" t="s">
        <v>30</v>
      </c>
      <c r="N2553" s="3" t="s">
        <v>3101</v>
      </c>
      <c r="O2553" s="3" t="s">
        <v>1821</v>
      </c>
      <c r="P2553" s="4">
        <v>33726.0</v>
      </c>
      <c r="Q2553" s="3" t="s">
        <v>40</v>
      </c>
      <c r="S2553" s="3" t="s">
        <v>34</v>
      </c>
    </row>
    <row r="2554">
      <c r="A2554" s="2">
        <v>42318.71488425926</v>
      </c>
      <c r="B2554" s="3">
        <v>75.0</v>
      </c>
      <c r="C2554" s="3" t="s">
        <v>2209</v>
      </c>
      <c r="D2554" s="3">
        <v>17.0</v>
      </c>
      <c r="E2554" s="3" t="s">
        <v>2230</v>
      </c>
      <c r="F2554" s="3">
        <v>5.0</v>
      </c>
      <c r="G2554" s="3">
        <v>6.0</v>
      </c>
      <c r="H2554" s="3" t="s">
        <v>3079</v>
      </c>
      <c r="I2554" s="3" t="s">
        <v>3080</v>
      </c>
      <c r="J2554" s="3" t="s">
        <v>1412</v>
      </c>
      <c r="K2554" s="3" t="s">
        <v>24</v>
      </c>
      <c r="L2554" s="3">
        <v>11.0</v>
      </c>
      <c r="M2554" s="3" t="s">
        <v>25</v>
      </c>
      <c r="N2554" s="3" t="s">
        <v>2059</v>
      </c>
      <c r="O2554" s="3" t="s">
        <v>127</v>
      </c>
      <c r="P2554" s="4">
        <v>27234.0</v>
      </c>
      <c r="Q2554" s="3" t="s">
        <v>2342</v>
      </c>
      <c r="S2554" s="3" t="s">
        <v>34</v>
      </c>
    </row>
    <row r="2555">
      <c r="A2555" s="2">
        <v>42318.71488425926</v>
      </c>
      <c r="B2555" s="3">
        <v>75.0</v>
      </c>
      <c r="C2555" s="3" t="s">
        <v>2209</v>
      </c>
      <c r="D2555" s="3">
        <v>17.0</v>
      </c>
      <c r="E2555" s="3" t="s">
        <v>2230</v>
      </c>
      <c r="F2555" s="3">
        <v>5.0</v>
      </c>
      <c r="G2555" s="3">
        <v>6.0</v>
      </c>
      <c r="H2555" s="3" t="s">
        <v>3079</v>
      </c>
      <c r="I2555" s="3" t="s">
        <v>3080</v>
      </c>
      <c r="J2555" s="3" t="s">
        <v>1412</v>
      </c>
      <c r="K2555" s="3" t="s">
        <v>24</v>
      </c>
      <c r="L2555" s="3">
        <v>12.0</v>
      </c>
      <c r="M2555" s="3" t="s">
        <v>30</v>
      </c>
      <c r="N2555" s="3" t="s">
        <v>3102</v>
      </c>
      <c r="O2555" s="3" t="s">
        <v>1109</v>
      </c>
      <c r="P2555" s="4">
        <v>33877.0</v>
      </c>
      <c r="Q2555" s="3" t="s">
        <v>46</v>
      </c>
      <c r="S2555" s="3" t="s">
        <v>34</v>
      </c>
    </row>
    <row r="2556">
      <c r="A2556" s="2">
        <v>42318.71488425926</v>
      </c>
      <c r="B2556" s="3">
        <v>75.0</v>
      </c>
      <c r="C2556" s="3" t="s">
        <v>2209</v>
      </c>
      <c r="D2556" s="3">
        <v>17.0</v>
      </c>
      <c r="E2556" s="3" t="s">
        <v>2230</v>
      </c>
      <c r="F2556" s="3">
        <v>5.0</v>
      </c>
      <c r="G2556" s="3">
        <v>6.0</v>
      </c>
      <c r="H2556" s="3" t="s">
        <v>3079</v>
      </c>
      <c r="I2556" s="3" t="s">
        <v>3080</v>
      </c>
      <c r="J2556" s="3" t="s">
        <v>1412</v>
      </c>
      <c r="K2556" s="3" t="s">
        <v>24</v>
      </c>
      <c r="L2556" s="3">
        <v>13.0</v>
      </c>
      <c r="M2556" s="3" t="s">
        <v>25</v>
      </c>
      <c r="N2556" s="3" t="s">
        <v>735</v>
      </c>
      <c r="O2556" s="3" t="s">
        <v>1468</v>
      </c>
      <c r="P2556" s="4">
        <v>32155.0</v>
      </c>
      <c r="Q2556" s="3" t="s">
        <v>191</v>
      </c>
      <c r="S2556" s="3" t="s">
        <v>34</v>
      </c>
    </row>
    <row r="2557">
      <c r="A2557" s="2">
        <v>42318.71488425926</v>
      </c>
      <c r="B2557" s="3">
        <v>75.0</v>
      </c>
      <c r="C2557" s="3" t="s">
        <v>2209</v>
      </c>
      <c r="D2557" s="3">
        <v>17.0</v>
      </c>
      <c r="E2557" s="3" t="s">
        <v>2230</v>
      </c>
      <c r="F2557" s="3">
        <v>5.0</v>
      </c>
      <c r="G2557" s="3">
        <v>6.0</v>
      </c>
      <c r="H2557" s="3" t="s">
        <v>3079</v>
      </c>
      <c r="I2557" s="3" t="s">
        <v>3080</v>
      </c>
      <c r="J2557" s="3" t="s">
        <v>1412</v>
      </c>
      <c r="K2557" s="3" t="s">
        <v>24</v>
      </c>
      <c r="L2557" s="3">
        <v>14.0</v>
      </c>
      <c r="M2557" s="3" t="s">
        <v>30</v>
      </c>
      <c r="N2557" s="3" t="s">
        <v>3103</v>
      </c>
      <c r="O2557" s="3" t="s">
        <v>992</v>
      </c>
      <c r="P2557" s="4">
        <v>32806.0</v>
      </c>
      <c r="Q2557" s="3" t="s">
        <v>132</v>
      </c>
      <c r="S2557" s="3" t="s">
        <v>34</v>
      </c>
    </row>
    <row r="2558">
      <c r="A2558" s="2">
        <v>42318.71488425926</v>
      </c>
      <c r="B2558" s="3">
        <v>75.0</v>
      </c>
      <c r="C2558" s="3" t="s">
        <v>2209</v>
      </c>
      <c r="D2558" s="3">
        <v>17.0</v>
      </c>
      <c r="E2558" s="3" t="s">
        <v>2230</v>
      </c>
      <c r="F2558" s="3">
        <v>5.0</v>
      </c>
      <c r="G2558" s="3">
        <v>6.0</v>
      </c>
      <c r="H2558" s="3" t="s">
        <v>3079</v>
      </c>
      <c r="I2558" s="3" t="s">
        <v>3080</v>
      </c>
      <c r="J2558" s="3" t="s">
        <v>1412</v>
      </c>
      <c r="K2558" s="3" t="s">
        <v>24</v>
      </c>
      <c r="L2558" s="3">
        <v>15.0</v>
      </c>
      <c r="M2558" s="3" t="s">
        <v>25</v>
      </c>
      <c r="N2558" s="3" t="s">
        <v>3104</v>
      </c>
      <c r="O2558" s="3" t="s">
        <v>91</v>
      </c>
      <c r="P2558" s="4">
        <v>17661.0</v>
      </c>
      <c r="Q2558" s="3" t="s">
        <v>113</v>
      </c>
      <c r="S2558" s="3" t="s">
        <v>34</v>
      </c>
    </row>
    <row r="2559">
      <c r="A2559" s="2">
        <v>42318.71488425926</v>
      </c>
      <c r="B2559" s="3">
        <v>75.0</v>
      </c>
      <c r="C2559" s="3" t="s">
        <v>2209</v>
      </c>
      <c r="D2559" s="3">
        <v>17.0</v>
      </c>
      <c r="E2559" s="3" t="s">
        <v>2230</v>
      </c>
      <c r="F2559" s="3">
        <v>5.0</v>
      </c>
      <c r="G2559" s="3">
        <v>6.0</v>
      </c>
      <c r="H2559" s="3" t="s">
        <v>3079</v>
      </c>
      <c r="I2559" s="3" t="s">
        <v>3080</v>
      </c>
      <c r="J2559" s="3" t="s">
        <v>1412</v>
      </c>
      <c r="K2559" s="3" t="s">
        <v>24</v>
      </c>
      <c r="L2559" s="3">
        <v>16.0</v>
      </c>
      <c r="M2559" s="3" t="s">
        <v>30</v>
      </c>
      <c r="N2559" s="3" t="s">
        <v>3105</v>
      </c>
      <c r="O2559" s="3" t="s">
        <v>89</v>
      </c>
      <c r="P2559" s="4">
        <v>22332.0</v>
      </c>
      <c r="Q2559" s="3" t="s">
        <v>46</v>
      </c>
      <c r="S2559" s="3" t="s">
        <v>34</v>
      </c>
    </row>
    <row r="2560">
      <c r="A2560" s="2">
        <v>42318.71488425926</v>
      </c>
      <c r="B2560" s="3">
        <v>75.0</v>
      </c>
      <c r="C2560" s="3" t="s">
        <v>2209</v>
      </c>
      <c r="D2560" s="3">
        <v>17.0</v>
      </c>
      <c r="E2560" s="3" t="s">
        <v>2230</v>
      </c>
      <c r="F2560" s="3">
        <v>5.0</v>
      </c>
      <c r="G2560" s="3">
        <v>6.0</v>
      </c>
      <c r="H2560" s="3" t="s">
        <v>3079</v>
      </c>
      <c r="I2560" s="3" t="s">
        <v>3080</v>
      </c>
      <c r="J2560" s="3" t="s">
        <v>1412</v>
      </c>
      <c r="K2560" s="3" t="s">
        <v>24</v>
      </c>
      <c r="L2560" s="3">
        <v>17.0</v>
      </c>
      <c r="M2560" s="3" t="s">
        <v>25</v>
      </c>
      <c r="N2560" s="3" t="s">
        <v>3106</v>
      </c>
      <c r="O2560" s="3" t="s">
        <v>3107</v>
      </c>
      <c r="P2560" s="4">
        <v>27485.0</v>
      </c>
      <c r="Q2560" s="3" t="s">
        <v>372</v>
      </c>
      <c r="S2560" s="3" t="s">
        <v>34</v>
      </c>
    </row>
    <row r="2561">
      <c r="A2561" s="2">
        <v>42318.71488425926</v>
      </c>
      <c r="B2561" s="3">
        <v>75.0</v>
      </c>
      <c r="C2561" s="3" t="s">
        <v>2209</v>
      </c>
      <c r="D2561" s="3">
        <v>17.0</v>
      </c>
      <c r="E2561" s="3" t="s">
        <v>2230</v>
      </c>
      <c r="F2561" s="3">
        <v>5.0</v>
      </c>
      <c r="G2561" s="3">
        <v>6.0</v>
      </c>
      <c r="H2561" s="3" t="s">
        <v>3079</v>
      </c>
      <c r="I2561" s="3" t="s">
        <v>3080</v>
      </c>
      <c r="J2561" s="3" t="s">
        <v>1412</v>
      </c>
      <c r="K2561" s="3" t="s">
        <v>24</v>
      </c>
      <c r="L2561" s="3">
        <v>18.0</v>
      </c>
      <c r="M2561" s="3" t="s">
        <v>30</v>
      </c>
      <c r="N2561" s="3" t="s">
        <v>3103</v>
      </c>
      <c r="O2561" s="3" t="s">
        <v>3108</v>
      </c>
      <c r="P2561" s="4">
        <v>33493.0</v>
      </c>
      <c r="Q2561" s="3" t="s">
        <v>46</v>
      </c>
      <c r="S2561" s="3" t="s">
        <v>34</v>
      </c>
    </row>
    <row r="2562">
      <c r="A2562" s="2">
        <v>42318.71488425926</v>
      </c>
      <c r="B2562" s="3">
        <v>75.0</v>
      </c>
      <c r="C2562" s="3" t="s">
        <v>2209</v>
      </c>
      <c r="D2562" s="3">
        <v>17.0</v>
      </c>
      <c r="E2562" s="3" t="s">
        <v>2230</v>
      </c>
      <c r="F2562" s="3">
        <v>5.0</v>
      </c>
      <c r="G2562" s="3">
        <v>6.0</v>
      </c>
      <c r="H2562" s="3" t="s">
        <v>3079</v>
      </c>
      <c r="I2562" s="3" t="s">
        <v>3080</v>
      </c>
      <c r="J2562" s="3" t="s">
        <v>1412</v>
      </c>
      <c r="K2562" s="3" t="s">
        <v>24</v>
      </c>
      <c r="L2562" s="3">
        <v>19.0</v>
      </c>
      <c r="M2562" s="3" t="s">
        <v>25</v>
      </c>
      <c r="N2562" s="3" t="s">
        <v>1945</v>
      </c>
      <c r="O2562" s="3" t="s">
        <v>141</v>
      </c>
      <c r="P2562" s="4">
        <v>21108.0</v>
      </c>
      <c r="Q2562" s="3" t="s">
        <v>205</v>
      </c>
      <c r="S2562" s="3" t="s">
        <v>34</v>
      </c>
    </row>
    <row r="2563">
      <c r="A2563" s="2">
        <v>42318.71488425926</v>
      </c>
      <c r="B2563" s="3">
        <v>75.0</v>
      </c>
      <c r="C2563" s="3" t="s">
        <v>2209</v>
      </c>
      <c r="D2563" s="3">
        <v>17.0</v>
      </c>
      <c r="E2563" s="3" t="s">
        <v>2230</v>
      </c>
      <c r="F2563" s="3">
        <v>5.0</v>
      </c>
      <c r="G2563" s="3">
        <v>6.0</v>
      </c>
      <c r="H2563" s="3" t="s">
        <v>3079</v>
      </c>
      <c r="I2563" s="3" t="s">
        <v>3080</v>
      </c>
      <c r="J2563" s="3" t="s">
        <v>1412</v>
      </c>
      <c r="K2563" s="3" t="s">
        <v>24</v>
      </c>
      <c r="L2563" s="3">
        <v>20.0</v>
      </c>
      <c r="M2563" s="3" t="s">
        <v>30</v>
      </c>
      <c r="N2563" s="3" t="s">
        <v>3109</v>
      </c>
      <c r="O2563" s="3" t="s">
        <v>215</v>
      </c>
      <c r="P2563" s="4">
        <v>22878.0</v>
      </c>
      <c r="Q2563" s="3" t="s">
        <v>528</v>
      </c>
      <c r="S2563" s="3" t="s">
        <v>34</v>
      </c>
    </row>
    <row r="2564">
      <c r="A2564" s="2">
        <v>42318.71488425926</v>
      </c>
      <c r="B2564" s="3">
        <v>75.0</v>
      </c>
      <c r="C2564" s="3" t="s">
        <v>2209</v>
      </c>
      <c r="D2564" s="3">
        <v>17.0</v>
      </c>
      <c r="E2564" s="3" t="s">
        <v>2230</v>
      </c>
      <c r="F2564" s="3">
        <v>5.0</v>
      </c>
      <c r="G2564" s="3">
        <v>6.0</v>
      </c>
      <c r="H2564" s="3" t="s">
        <v>3079</v>
      </c>
      <c r="I2564" s="3" t="s">
        <v>3080</v>
      </c>
      <c r="J2564" s="3" t="s">
        <v>1412</v>
      </c>
      <c r="K2564" s="3" t="s">
        <v>24</v>
      </c>
      <c r="L2564" s="3">
        <v>21.0</v>
      </c>
      <c r="M2564" s="3" t="s">
        <v>25</v>
      </c>
      <c r="N2564" s="3" t="s">
        <v>3110</v>
      </c>
      <c r="O2564" s="3" t="s">
        <v>3111</v>
      </c>
      <c r="P2564" s="4">
        <v>29465.0</v>
      </c>
      <c r="Q2564" s="3" t="s">
        <v>43</v>
      </c>
      <c r="S2564" s="3" t="s">
        <v>34</v>
      </c>
    </row>
    <row r="2565">
      <c r="A2565" s="2">
        <v>42318.71488425926</v>
      </c>
      <c r="B2565" s="3">
        <v>75.0</v>
      </c>
      <c r="C2565" s="3" t="s">
        <v>2209</v>
      </c>
      <c r="D2565" s="3">
        <v>17.0</v>
      </c>
      <c r="E2565" s="3" t="s">
        <v>2230</v>
      </c>
      <c r="F2565" s="3">
        <v>5.0</v>
      </c>
      <c r="G2565" s="3">
        <v>6.0</v>
      </c>
      <c r="H2565" s="3" t="s">
        <v>3079</v>
      </c>
      <c r="I2565" s="3" t="s">
        <v>3080</v>
      </c>
      <c r="J2565" s="3" t="s">
        <v>1412</v>
      </c>
      <c r="K2565" s="3" t="s">
        <v>24</v>
      </c>
      <c r="L2565" s="3">
        <v>22.0</v>
      </c>
      <c r="M2565" s="3" t="s">
        <v>30</v>
      </c>
      <c r="N2565" s="3" t="s">
        <v>3112</v>
      </c>
      <c r="O2565" s="3" t="s">
        <v>215</v>
      </c>
      <c r="P2565" s="4">
        <v>22954.0</v>
      </c>
      <c r="Q2565" s="3" t="s">
        <v>79</v>
      </c>
      <c r="S2565" s="3" t="s">
        <v>34</v>
      </c>
    </row>
    <row r="2566">
      <c r="A2566" s="2">
        <v>42318.71488425926</v>
      </c>
      <c r="B2566" s="3">
        <v>75.0</v>
      </c>
      <c r="C2566" s="3" t="s">
        <v>2209</v>
      </c>
      <c r="D2566" s="3">
        <v>19.0</v>
      </c>
      <c r="E2566" s="3" t="s">
        <v>2251</v>
      </c>
      <c r="F2566" s="3">
        <v>5.0</v>
      </c>
      <c r="G2566" s="3">
        <v>6.0</v>
      </c>
      <c r="H2566" s="3" t="s">
        <v>3079</v>
      </c>
      <c r="I2566" s="3" t="s">
        <v>3080</v>
      </c>
      <c r="J2566" s="3" t="s">
        <v>1412</v>
      </c>
      <c r="K2566" s="3" t="s">
        <v>24</v>
      </c>
      <c r="L2566" s="3">
        <v>1.0</v>
      </c>
      <c r="M2566" s="3" t="s">
        <v>25</v>
      </c>
      <c r="N2566" s="3" t="s">
        <v>944</v>
      </c>
      <c r="O2566" s="3" t="s">
        <v>384</v>
      </c>
      <c r="P2566" s="4">
        <v>28801.0</v>
      </c>
      <c r="Q2566" s="3" t="s">
        <v>43</v>
      </c>
      <c r="S2566" s="3" t="s">
        <v>34</v>
      </c>
    </row>
    <row r="2567">
      <c r="A2567" s="2">
        <v>42318.71488425926</v>
      </c>
      <c r="B2567" s="3">
        <v>75.0</v>
      </c>
      <c r="C2567" s="3" t="s">
        <v>2209</v>
      </c>
      <c r="D2567" s="3">
        <v>19.0</v>
      </c>
      <c r="E2567" s="3" t="s">
        <v>2251</v>
      </c>
      <c r="F2567" s="3">
        <v>5.0</v>
      </c>
      <c r="G2567" s="3">
        <v>6.0</v>
      </c>
      <c r="H2567" s="3" t="s">
        <v>3079</v>
      </c>
      <c r="I2567" s="3" t="s">
        <v>3080</v>
      </c>
      <c r="J2567" s="3" t="s">
        <v>1412</v>
      </c>
      <c r="K2567" s="3" t="s">
        <v>24</v>
      </c>
      <c r="L2567" s="3">
        <v>2.0</v>
      </c>
      <c r="M2567" s="3" t="s">
        <v>30</v>
      </c>
      <c r="N2567" s="3" t="s">
        <v>53</v>
      </c>
      <c r="O2567" s="3" t="s">
        <v>3113</v>
      </c>
      <c r="P2567" s="4">
        <v>19787.0</v>
      </c>
      <c r="Q2567" s="3" t="s">
        <v>40</v>
      </c>
      <c r="S2567" s="3" t="s">
        <v>34</v>
      </c>
    </row>
    <row r="2568">
      <c r="A2568" s="2">
        <v>42318.71488425926</v>
      </c>
      <c r="B2568" s="3">
        <v>75.0</v>
      </c>
      <c r="C2568" s="3" t="s">
        <v>2209</v>
      </c>
      <c r="D2568" s="3">
        <v>19.0</v>
      </c>
      <c r="E2568" s="3" t="s">
        <v>2251</v>
      </c>
      <c r="F2568" s="3">
        <v>5.0</v>
      </c>
      <c r="G2568" s="3">
        <v>6.0</v>
      </c>
      <c r="H2568" s="3" t="s">
        <v>3079</v>
      </c>
      <c r="I2568" s="3" t="s">
        <v>3080</v>
      </c>
      <c r="J2568" s="3" t="s">
        <v>1412</v>
      </c>
      <c r="K2568" s="3" t="s">
        <v>24</v>
      </c>
      <c r="L2568" s="3">
        <v>3.0</v>
      </c>
      <c r="M2568" s="3" t="s">
        <v>25</v>
      </c>
      <c r="N2568" s="3" t="s">
        <v>3114</v>
      </c>
      <c r="O2568" s="3" t="s">
        <v>42</v>
      </c>
      <c r="P2568" s="4">
        <v>34569.0</v>
      </c>
      <c r="Q2568" s="3" t="s">
        <v>40</v>
      </c>
      <c r="S2568" s="3" t="s">
        <v>34</v>
      </c>
    </row>
    <row r="2569">
      <c r="A2569" s="2">
        <v>42318.71488425926</v>
      </c>
      <c r="B2569" s="3">
        <v>75.0</v>
      </c>
      <c r="C2569" s="3" t="s">
        <v>2209</v>
      </c>
      <c r="D2569" s="3">
        <v>19.0</v>
      </c>
      <c r="E2569" s="3" t="s">
        <v>2251</v>
      </c>
      <c r="F2569" s="3">
        <v>5.0</v>
      </c>
      <c r="G2569" s="3">
        <v>6.0</v>
      </c>
      <c r="H2569" s="3" t="s">
        <v>3079</v>
      </c>
      <c r="I2569" s="3" t="s">
        <v>3080</v>
      </c>
      <c r="J2569" s="3" t="s">
        <v>1412</v>
      </c>
      <c r="K2569" s="3" t="s">
        <v>24</v>
      </c>
      <c r="L2569" s="3">
        <v>4.0</v>
      </c>
      <c r="M2569" s="3" t="s">
        <v>30</v>
      </c>
      <c r="N2569" s="3" t="s">
        <v>3115</v>
      </c>
      <c r="O2569" s="3" t="s">
        <v>626</v>
      </c>
      <c r="P2569" s="4">
        <v>17773.0</v>
      </c>
      <c r="Q2569" s="3" t="s">
        <v>49</v>
      </c>
      <c r="S2569" s="3" t="s">
        <v>34</v>
      </c>
    </row>
    <row r="2570">
      <c r="A2570" s="2">
        <v>42318.71488425926</v>
      </c>
      <c r="B2570" s="3">
        <v>75.0</v>
      </c>
      <c r="C2570" s="3" t="s">
        <v>2209</v>
      </c>
      <c r="D2570" s="3">
        <v>19.0</v>
      </c>
      <c r="E2570" s="3" t="s">
        <v>2251</v>
      </c>
      <c r="F2570" s="3">
        <v>5.0</v>
      </c>
      <c r="G2570" s="3">
        <v>6.0</v>
      </c>
      <c r="H2570" s="3" t="s">
        <v>3079</v>
      </c>
      <c r="I2570" s="3" t="s">
        <v>3080</v>
      </c>
      <c r="J2570" s="3" t="s">
        <v>1412</v>
      </c>
      <c r="K2570" s="3" t="s">
        <v>24</v>
      </c>
      <c r="L2570" s="3">
        <v>5.0</v>
      </c>
      <c r="M2570" s="3" t="s">
        <v>25</v>
      </c>
      <c r="N2570" s="3" t="s">
        <v>3116</v>
      </c>
      <c r="O2570" s="3" t="s">
        <v>1068</v>
      </c>
      <c r="P2570" s="4">
        <v>27210.0</v>
      </c>
      <c r="Q2570" s="3" t="s">
        <v>110</v>
      </c>
      <c r="S2570" s="3" t="s">
        <v>34</v>
      </c>
    </row>
    <row r="2571">
      <c r="A2571" s="2">
        <v>42318.71488425926</v>
      </c>
      <c r="B2571" s="3">
        <v>75.0</v>
      </c>
      <c r="C2571" s="3" t="s">
        <v>2209</v>
      </c>
      <c r="D2571" s="3">
        <v>19.0</v>
      </c>
      <c r="E2571" s="3" t="s">
        <v>2251</v>
      </c>
      <c r="F2571" s="3">
        <v>5.0</v>
      </c>
      <c r="G2571" s="3">
        <v>6.0</v>
      </c>
      <c r="H2571" s="3" t="s">
        <v>3079</v>
      </c>
      <c r="I2571" s="3" t="s">
        <v>3080</v>
      </c>
      <c r="J2571" s="3" t="s">
        <v>1412</v>
      </c>
      <c r="K2571" s="3" t="s">
        <v>24</v>
      </c>
      <c r="L2571" s="3">
        <v>6.0</v>
      </c>
      <c r="M2571" s="3" t="s">
        <v>30</v>
      </c>
      <c r="N2571" s="3" t="s">
        <v>3117</v>
      </c>
      <c r="O2571" s="3" t="s">
        <v>2299</v>
      </c>
      <c r="P2571" s="4">
        <v>29878.0</v>
      </c>
      <c r="Q2571" s="3" t="s">
        <v>132</v>
      </c>
      <c r="S2571" s="3" t="s">
        <v>34</v>
      </c>
    </row>
    <row r="2572">
      <c r="A2572" s="2">
        <v>42318.71488425926</v>
      </c>
      <c r="B2572" s="3">
        <v>75.0</v>
      </c>
      <c r="C2572" s="3" t="s">
        <v>2209</v>
      </c>
      <c r="D2572" s="3">
        <v>19.0</v>
      </c>
      <c r="E2572" s="3" t="s">
        <v>2251</v>
      </c>
      <c r="F2572" s="3">
        <v>5.0</v>
      </c>
      <c r="G2572" s="3">
        <v>6.0</v>
      </c>
      <c r="H2572" s="3" t="s">
        <v>3079</v>
      </c>
      <c r="I2572" s="3" t="s">
        <v>3080</v>
      </c>
      <c r="J2572" s="3" t="s">
        <v>1412</v>
      </c>
      <c r="K2572" s="3" t="s">
        <v>24</v>
      </c>
      <c r="L2572" s="3">
        <v>7.0</v>
      </c>
      <c r="M2572" s="3" t="s">
        <v>25</v>
      </c>
      <c r="N2572" s="3" t="s">
        <v>3118</v>
      </c>
      <c r="O2572" s="3" t="s">
        <v>613</v>
      </c>
      <c r="P2572" s="4">
        <v>32067.0</v>
      </c>
      <c r="Q2572" s="3" t="s">
        <v>228</v>
      </c>
      <c r="S2572" s="3" t="s">
        <v>34</v>
      </c>
    </row>
    <row r="2573">
      <c r="A2573" s="2">
        <v>42318.71488425926</v>
      </c>
      <c r="B2573" s="3">
        <v>75.0</v>
      </c>
      <c r="C2573" s="3" t="s">
        <v>2209</v>
      </c>
      <c r="D2573" s="3">
        <v>19.0</v>
      </c>
      <c r="E2573" s="3" t="s">
        <v>2251</v>
      </c>
      <c r="F2573" s="3">
        <v>5.0</v>
      </c>
      <c r="G2573" s="3">
        <v>6.0</v>
      </c>
      <c r="H2573" s="3" t="s">
        <v>3079</v>
      </c>
      <c r="I2573" s="3" t="s">
        <v>3080</v>
      </c>
      <c r="J2573" s="3" t="s">
        <v>1412</v>
      </c>
      <c r="K2573" s="3" t="s">
        <v>24</v>
      </c>
      <c r="L2573" s="3">
        <v>8.0</v>
      </c>
      <c r="M2573" s="3" t="s">
        <v>30</v>
      </c>
      <c r="N2573" s="3" t="s">
        <v>3119</v>
      </c>
      <c r="O2573" s="3" t="s">
        <v>3120</v>
      </c>
      <c r="P2573" s="4">
        <v>25171.0</v>
      </c>
      <c r="Q2573" s="3" t="s">
        <v>40</v>
      </c>
      <c r="S2573" s="3" t="s">
        <v>34</v>
      </c>
    </row>
    <row r="2574">
      <c r="A2574" s="2">
        <v>42318.71488425926</v>
      </c>
      <c r="B2574" s="3">
        <v>75.0</v>
      </c>
      <c r="C2574" s="3" t="s">
        <v>2209</v>
      </c>
      <c r="D2574" s="3">
        <v>19.0</v>
      </c>
      <c r="E2574" s="3" t="s">
        <v>2251</v>
      </c>
      <c r="F2574" s="3">
        <v>5.0</v>
      </c>
      <c r="G2574" s="3">
        <v>6.0</v>
      </c>
      <c r="H2574" s="3" t="s">
        <v>3079</v>
      </c>
      <c r="I2574" s="3" t="s">
        <v>3080</v>
      </c>
      <c r="J2574" s="3" t="s">
        <v>1412</v>
      </c>
      <c r="K2574" s="3" t="s">
        <v>24</v>
      </c>
      <c r="L2574" s="3">
        <v>9.0</v>
      </c>
      <c r="M2574" s="3" t="s">
        <v>25</v>
      </c>
      <c r="N2574" s="3" t="s">
        <v>3121</v>
      </c>
      <c r="O2574" s="3" t="s">
        <v>384</v>
      </c>
      <c r="P2574" s="4">
        <v>29099.0</v>
      </c>
      <c r="Q2574" s="3" t="s">
        <v>79</v>
      </c>
      <c r="S2574" s="3" t="s">
        <v>34</v>
      </c>
    </row>
    <row r="2575">
      <c r="A2575" s="2">
        <v>42318.71488425926</v>
      </c>
      <c r="B2575" s="3">
        <v>75.0</v>
      </c>
      <c r="C2575" s="3" t="s">
        <v>2209</v>
      </c>
      <c r="D2575" s="3">
        <v>19.0</v>
      </c>
      <c r="E2575" s="3" t="s">
        <v>2251</v>
      </c>
      <c r="F2575" s="3">
        <v>5.0</v>
      </c>
      <c r="G2575" s="3">
        <v>6.0</v>
      </c>
      <c r="H2575" s="3" t="s">
        <v>3079</v>
      </c>
      <c r="I2575" s="3" t="s">
        <v>3080</v>
      </c>
      <c r="J2575" s="3" t="s">
        <v>1412</v>
      </c>
      <c r="K2575" s="3" t="s">
        <v>24</v>
      </c>
      <c r="L2575" s="3">
        <v>10.0</v>
      </c>
      <c r="M2575" s="3" t="s">
        <v>30</v>
      </c>
      <c r="N2575" s="3" t="s">
        <v>3118</v>
      </c>
      <c r="O2575" s="3" t="s">
        <v>3122</v>
      </c>
      <c r="P2575" s="4">
        <v>31471.0</v>
      </c>
      <c r="Q2575" s="3" t="s">
        <v>228</v>
      </c>
      <c r="S2575" s="3" t="s">
        <v>34</v>
      </c>
    </row>
    <row r="2576">
      <c r="A2576" s="2">
        <v>42318.71488425926</v>
      </c>
      <c r="B2576" s="3">
        <v>75.0</v>
      </c>
      <c r="C2576" s="3" t="s">
        <v>2209</v>
      </c>
      <c r="D2576" s="3">
        <v>23.0</v>
      </c>
      <c r="E2576" s="3" t="s">
        <v>2266</v>
      </c>
      <c r="F2576" s="3">
        <v>5.0</v>
      </c>
      <c r="G2576" s="3">
        <v>6.0</v>
      </c>
      <c r="H2576" s="3" t="s">
        <v>3079</v>
      </c>
      <c r="I2576" s="3" t="s">
        <v>3080</v>
      </c>
      <c r="J2576" s="3" t="s">
        <v>1412</v>
      </c>
      <c r="K2576" s="3" t="s">
        <v>24</v>
      </c>
      <c r="L2576" s="3">
        <v>1.0</v>
      </c>
      <c r="M2576" s="3" t="s">
        <v>25</v>
      </c>
      <c r="N2576" s="3" t="s">
        <v>3123</v>
      </c>
      <c r="O2576" s="3" t="s">
        <v>218</v>
      </c>
      <c r="P2576" s="4">
        <v>20826.0</v>
      </c>
      <c r="Q2576" s="3" t="s">
        <v>37</v>
      </c>
      <c r="S2576" s="3" t="s">
        <v>34</v>
      </c>
    </row>
    <row r="2577">
      <c r="A2577" s="2">
        <v>42318.71488425926</v>
      </c>
      <c r="B2577" s="3">
        <v>75.0</v>
      </c>
      <c r="C2577" s="3" t="s">
        <v>2209</v>
      </c>
      <c r="D2577" s="3">
        <v>23.0</v>
      </c>
      <c r="E2577" s="3" t="s">
        <v>2266</v>
      </c>
      <c r="F2577" s="3">
        <v>5.0</v>
      </c>
      <c r="G2577" s="3">
        <v>6.0</v>
      </c>
      <c r="H2577" s="3" t="s">
        <v>3079</v>
      </c>
      <c r="I2577" s="3" t="s">
        <v>3080</v>
      </c>
      <c r="J2577" s="3" t="s">
        <v>1412</v>
      </c>
      <c r="K2577" s="3" t="s">
        <v>24</v>
      </c>
      <c r="L2577" s="3">
        <v>2.0</v>
      </c>
      <c r="M2577" s="3" t="s">
        <v>30</v>
      </c>
      <c r="N2577" s="3" t="s">
        <v>3124</v>
      </c>
      <c r="O2577" s="3" t="s">
        <v>361</v>
      </c>
      <c r="P2577" s="4">
        <v>18993.0</v>
      </c>
      <c r="Q2577" s="3" t="s">
        <v>86</v>
      </c>
      <c r="S2577" s="3" t="s">
        <v>34</v>
      </c>
    </row>
    <row r="2578">
      <c r="A2578" s="2">
        <v>42318.71488425926</v>
      </c>
      <c r="B2578" s="3">
        <v>75.0</v>
      </c>
      <c r="C2578" s="3" t="s">
        <v>2209</v>
      </c>
      <c r="D2578" s="3">
        <v>23.0</v>
      </c>
      <c r="E2578" s="3" t="s">
        <v>2266</v>
      </c>
      <c r="F2578" s="3">
        <v>5.0</v>
      </c>
      <c r="G2578" s="3">
        <v>6.0</v>
      </c>
      <c r="H2578" s="3" t="s">
        <v>3079</v>
      </c>
      <c r="I2578" s="3" t="s">
        <v>3080</v>
      </c>
      <c r="J2578" s="3" t="s">
        <v>1412</v>
      </c>
      <c r="K2578" s="3" t="s">
        <v>24</v>
      </c>
      <c r="L2578" s="3">
        <v>3.0</v>
      </c>
      <c r="M2578" s="3" t="s">
        <v>25</v>
      </c>
      <c r="N2578" s="3" t="s">
        <v>3125</v>
      </c>
      <c r="O2578" s="3" t="s">
        <v>1220</v>
      </c>
      <c r="P2578" s="4">
        <v>27222.0</v>
      </c>
      <c r="Q2578" s="3" t="s">
        <v>33</v>
      </c>
      <c r="S2578" s="3" t="s">
        <v>34</v>
      </c>
    </row>
    <row r="2579">
      <c r="A2579" s="2">
        <v>42318.71488425926</v>
      </c>
      <c r="B2579" s="3">
        <v>75.0</v>
      </c>
      <c r="C2579" s="3" t="s">
        <v>2209</v>
      </c>
      <c r="D2579" s="3">
        <v>23.0</v>
      </c>
      <c r="E2579" s="3" t="s">
        <v>2266</v>
      </c>
      <c r="F2579" s="3">
        <v>5.0</v>
      </c>
      <c r="G2579" s="3">
        <v>6.0</v>
      </c>
      <c r="H2579" s="3" t="s">
        <v>3079</v>
      </c>
      <c r="I2579" s="3" t="s">
        <v>3080</v>
      </c>
      <c r="J2579" s="3" t="s">
        <v>1412</v>
      </c>
      <c r="K2579" s="3" t="s">
        <v>24</v>
      </c>
      <c r="L2579" s="3">
        <v>4.0</v>
      </c>
      <c r="M2579" s="3" t="s">
        <v>30</v>
      </c>
      <c r="N2579" s="3" t="s">
        <v>1328</v>
      </c>
      <c r="O2579" s="3" t="s">
        <v>3126</v>
      </c>
      <c r="P2579" s="4">
        <v>34700.0</v>
      </c>
      <c r="Q2579" s="3" t="s">
        <v>191</v>
      </c>
      <c r="S2579" s="3" t="s">
        <v>34</v>
      </c>
    </row>
    <row r="2580">
      <c r="A2580" s="2">
        <v>42318.71488425926</v>
      </c>
      <c r="B2580" s="3">
        <v>75.0</v>
      </c>
      <c r="C2580" s="3" t="s">
        <v>2209</v>
      </c>
      <c r="D2580" s="3">
        <v>23.0</v>
      </c>
      <c r="E2580" s="3" t="s">
        <v>2266</v>
      </c>
      <c r="F2580" s="3">
        <v>5.0</v>
      </c>
      <c r="G2580" s="3">
        <v>6.0</v>
      </c>
      <c r="H2580" s="3" t="s">
        <v>3079</v>
      </c>
      <c r="I2580" s="3" t="s">
        <v>3080</v>
      </c>
      <c r="J2580" s="3" t="s">
        <v>1412</v>
      </c>
      <c r="K2580" s="3" t="s">
        <v>24</v>
      </c>
      <c r="L2580" s="3">
        <v>5.0</v>
      </c>
      <c r="M2580" s="3" t="s">
        <v>25</v>
      </c>
      <c r="N2580" s="3" t="s">
        <v>3127</v>
      </c>
      <c r="O2580" s="3" t="s">
        <v>1385</v>
      </c>
      <c r="P2580" s="4">
        <v>25185.0</v>
      </c>
      <c r="Q2580" s="3" t="s">
        <v>40</v>
      </c>
      <c r="S2580" s="3" t="s">
        <v>34</v>
      </c>
    </row>
    <row r="2581">
      <c r="A2581" s="2">
        <v>42318.71488425926</v>
      </c>
      <c r="B2581" s="3">
        <v>75.0</v>
      </c>
      <c r="C2581" s="3" t="s">
        <v>2209</v>
      </c>
      <c r="D2581" s="3">
        <v>23.0</v>
      </c>
      <c r="E2581" s="3" t="s">
        <v>2266</v>
      </c>
      <c r="F2581" s="3">
        <v>5.0</v>
      </c>
      <c r="G2581" s="3">
        <v>6.0</v>
      </c>
      <c r="H2581" s="3" t="s">
        <v>3079</v>
      </c>
      <c r="I2581" s="3" t="s">
        <v>3080</v>
      </c>
      <c r="J2581" s="3" t="s">
        <v>1412</v>
      </c>
      <c r="K2581" s="3" t="s">
        <v>24</v>
      </c>
      <c r="L2581" s="3">
        <v>6.0</v>
      </c>
      <c r="M2581" s="3" t="s">
        <v>30</v>
      </c>
      <c r="N2581" s="3" t="s">
        <v>1328</v>
      </c>
      <c r="O2581" s="3" t="s">
        <v>869</v>
      </c>
      <c r="P2581" s="4">
        <v>33501.0</v>
      </c>
      <c r="Q2581" s="3" t="s">
        <v>37</v>
      </c>
      <c r="S2581" s="3" t="s">
        <v>34</v>
      </c>
    </row>
    <row r="2582">
      <c r="A2582" s="2">
        <v>42318.71488425926</v>
      </c>
      <c r="B2582" s="3">
        <v>75.0</v>
      </c>
      <c r="C2582" s="3" t="s">
        <v>2209</v>
      </c>
      <c r="D2582" s="3">
        <v>24.0</v>
      </c>
      <c r="E2582" s="3" t="s">
        <v>2275</v>
      </c>
      <c r="F2582" s="3">
        <v>5.0</v>
      </c>
      <c r="G2582" s="3">
        <v>6.0</v>
      </c>
      <c r="H2582" s="3" t="s">
        <v>3079</v>
      </c>
      <c r="I2582" s="3" t="s">
        <v>3080</v>
      </c>
      <c r="J2582" s="3" t="s">
        <v>1412</v>
      </c>
      <c r="K2582" s="3" t="s">
        <v>24</v>
      </c>
      <c r="L2582" s="3">
        <v>1.0</v>
      </c>
      <c r="M2582" s="3" t="s">
        <v>30</v>
      </c>
      <c r="N2582" s="3" t="s">
        <v>3128</v>
      </c>
      <c r="O2582" s="3" t="s">
        <v>93</v>
      </c>
      <c r="P2582" s="4">
        <v>18042.0</v>
      </c>
      <c r="Q2582" s="3" t="s">
        <v>49</v>
      </c>
      <c r="S2582" s="3" t="s">
        <v>34</v>
      </c>
    </row>
    <row r="2583">
      <c r="A2583" s="2">
        <v>42318.71488425926</v>
      </c>
      <c r="B2583" s="3">
        <v>75.0</v>
      </c>
      <c r="C2583" s="3" t="s">
        <v>2209</v>
      </c>
      <c r="D2583" s="3">
        <v>24.0</v>
      </c>
      <c r="E2583" s="3" t="s">
        <v>2275</v>
      </c>
      <c r="F2583" s="3">
        <v>5.0</v>
      </c>
      <c r="G2583" s="3">
        <v>6.0</v>
      </c>
      <c r="H2583" s="3" t="s">
        <v>3079</v>
      </c>
      <c r="I2583" s="3" t="s">
        <v>3080</v>
      </c>
      <c r="J2583" s="3" t="s">
        <v>1412</v>
      </c>
      <c r="K2583" s="3" t="s">
        <v>24</v>
      </c>
      <c r="L2583" s="3">
        <v>2.0</v>
      </c>
      <c r="M2583" s="3" t="s">
        <v>25</v>
      </c>
      <c r="N2583" s="3" t="s">
        <v>3129</v>
      </c>
      <c r="O2583" s="3" t="s">
        <v>2093</v>
      </c>
      <c r="P2583" s="4">
        <v>24626.0</v>
      </c>
      <c r="Q2583" s="3" t="s">
        <v>79</v>
      </c>
      <c r="S2583" s="3" t="s">
        <v>34</v>
      </c>
    </row>
    <row r="2584">
      <c r="A2584" s="2">
        <v>42318.71488425926</v>
      </c>
      <c r="B2584" s="3">
        <v>75.0</v>
      </c>
      <c r="C2584" s="3" t="s">
        <v>2209</v>
      </c>
      <c r="D2584" s="3">
        <v>24.0</v>
      </c>
      <c r="E2584" s="3" t="s">
        <v>2275</v>
      </c>
      <c r="F2584" s="3">
        <v>5.0</v>
      </c>
      <c r="G2584" s="3">
        <v>6.0</v>
      </c>
      <c r="H2584" s="3" t="s">
        <v>3079</v>
      </c>
      <c r="I2584" s="3" t="s">
        <v>3080</v>
      </c>
      <c r="J2584" s="3" t="s">
        <v>1412</v>
      </c>
      <c r="K2584" s="3" t="s">
        <v>24</v>
      </c>
      <c r="L2584" s="3">
        <v>3.0</v>
      </c>
      <c r="M2584" s="3" t="s">
        <v>30</v>
      </c>
      <c r="N2584" s="3" t="s">
        <v>3130</v>
      </c>
      <c r="O2584" s="3" t="s">
        <v>885</v>
      </c>
      <c r="P2584" s="4">
        <v>31581.0</v>
      </c>
      <c r="Q2584" s="3" t="s">
        <v>40</v>
      </c>
      <c r="S2584" s="3" t="s">
        <v>34</v>
      </c>
    </row>
    <row r="2585">
      <c r="A2585" s="2">
        <v>42318.71488425926</v>
      </c>
      <c r="B2585" s="3">
        <v>75.0</v>
      </c>
      <c r="C2585" s="3" t="s">
        <v>2209</v>
      </c>
      <c r="D2585" s="3">
        <v>24.0</v>
      </c>
      <c r="E2585" s="3" t="s">
        <v>2275</v>
      </c>
      <c r="F2585" s="3">
        <v>5.0</v>
      </c>
      <c r="G2585" s="3">
        <v>6.0</v>
      </c>
      <c r="H2585" s="3" t="s">
        <v>3079</v>
      </c>
      <c r="I2585" s="3" t="s">
        <v>3080</v>
      </c>
      <c r="J2585" s="3" t="s">
        <v>1412</v>
      </c>
      <c r="K2585" s="3" t="s">
        <v>24</v>
      </c>
      <c r="L2585" s="3">
        <v>4.0</v>
      </c>
      <c r="M2585" s="3" t="s">
        <v>25</v>
      </c>
      <c r="N2585" s="3" t="s">
        <v>3131</v>
      </c>
      <c r="O2585" s="3" t="s">
        <v>319</v>
      </c>
      <c r="P2585" s="4">
        <v>28151.0</v>
      </c>
      <c r="Q2585" s="3" t="s">
        <v>40</v>
      </c>
      <c r="S2585" s="3" t="s">
        <v>34</v>
      </c>
    </row>
    <row r="2586">
      <c r="A2586" s="2">
        <v>42318.71488425926</v>
      </c>
      <c r="B2586" s="3">
        <v>75.0</v>
      </c>
      <c r="C2586" s="3" t="s">
        <v>2209</v>
      </c>
      <c r="D2586" s="3">
        <v>24.0</v>
      </c>
      <c r="E2586" s="3" t="s">
        <v>2275</v>
      </c>
      <c r="F2586" s="3">
        <v>5.0</v>
      </c>
      <c r="G2586" s="3">
        <v>6.0</v>
      </c>
      <c r="H2586" s="3" t="s">
        <v>3079</v>
      </c>
      <c r="I2586" s="3" t="s">
        <v>3080</v>
      </c>
      <c r="J2586" s="3" t="s">
        <v>1412</v>
      </c>
      <c r="K2586" s="3" t="s">
        <v>24</v>
      </c>
      <c r="L2586" s="3">
        <v>5.0</v>
      </c>
      <c r="M2586" s="3" t="s">
        <v>30</v>
      </c>
      <c r="N2586" s="3" t="s">
        <v>2066</v>
      </c>
      <c r="O2586" s="3" t="s">
        <v>307</v>
      </c>
      <c r="P2586" s="4">
        <v>22899.0</v>
      </c>
      <c r="Q2586" s="3" t="s">
        <v>46</v>
      </c>
      <c r="S2586" s="3" t="s">
        <v>34</v>
      </c>
    </row>
    <row r="2587">
      <c r="A2587" s="2">
        <v>42318.71488425926</v>
      </c>
      <c r="B2587" s="3">
        <v>75.0</v>
      </c>
      <c r="C2587" s="3" t="s">
        <v>2209</v>
      </c>
      <c r="D2587" s="3">
        <v>24.0</v>
      </c>
      <c r="E2587" s="3" t="s">
        <v>2275</v>
      </c>
      <c r="F2587" s="3">
        <v>5.0</v>
      </c>
      <c r="G2587" s="3">
        <v>6.0</v>
      </c>
      <c r="H2587" s="3" t="s">
        <v>3079</v>
      </c>
      <c r="I2587" s="3" t="s">
        <v>3080</v>
      </c>
      <c r="J2587" s="3" t="s">
        <v>1412</v>
      </c>
      <c r="K2587" s="3" t="s">
        <v>24</v>
      </c>
      <c r="L2587" s="3">
        <v>6.0</v>
      </c>
      <c r="M2587" s="3" t="s">
        <v>25</v>
      </c>
      <c r="N2587" s="3" t="s">
        <v>3132</v>
      </c>
      <c r="O2587" s="3" t="s">
        <v>95</v>
      </c>
      <c r="P2587" s="4">
        <v>22325.0</v>
      </c>
      <c r="Q2587" s="3" t="s">
        <v>132</v>
      </c>
      <c r="S2587" s="3" t="s">
        <v>34</v>
      </c>
    </row>
    <row r="2588">
      <c r="A2588" s="2">
        <v>42318.71488425926</v>
      </c>
      <c r="B2588" s="3">
        <v>75.0</v>
      </c>
      <c r="C2588" s="3" t="s">
        <v>2209</v>
      </c>
      <c r="D2588" s="3">
        <v>24.0</v>
      </c>
      <c r="E2588" s="3" t="s">
        <v>2275</v>
      </c>
      <c r="F2588" s="3">
        <v>5.0</v>
      </c>
      <c r="G2588" s="3">
        <v>6.0</v>
      </c>
      <c r="H2588" s="3" t="s">
        <v>3079</v>
      </c>
      <c r="I2588" s="3" t="s">
        <v>3080</v>
      </c>
      <c r="J2588" s="3" t="s">
        <v>1412</v>
      </c>
      <c r="K2588" s="3" t="s">
        <v>24</v>
      </c>
      <c r="L2588" s="3">
        <v>7.0</v>
      </c>
      <c r="M2588" s="3" t="s">
        <v>30</v>
      </c>
      <c r="N2588" s="3" t="s">
        <v>3133</v>
      </c>
      <c r="O2588" s="3" t="s">
        <v>1936</v>
      </c>
      <c r="P2588" s="4">
        <v>17341.0</v>
      </c>
      <c r="Q2588" s="3" t="s">
        <v>49</v>
      </c>
      <c r="S2588" s="3" t="s">
        <v>34</v>
      </c>
    </row>
    <row r="2589">
      <c r="A2589" s="2">
        <v>42318.71488425926</v>
      </c>
      <c r="B2589" s="3">
        <v>75.0</v>
      </c>
      <c r="C2589" s="3" t="s">
        <v>2209</v>
      </c>
      <c r="D2589" s="3">
        <v>24.0</v>
      </c>
      <c r="E2589" s="3" t="s">
        <v>2275</v>
      </c>
      <c r="F2589" s="3">
        <v>5.0</v>
      </c>
      <c r="G2589" s="3">
        <v>6.0</v>
      </c>
      <c r="H2589" s="3" t="s">
        <v>3079</v>
      </c>
      <c r="I2589" s="3" t="s">
        <v>3080</v>
      </c>
      <c r="J2589" s="3" t="s">
        <v>1412</v>
      </c>
      <c r="K2589" s="3" t="s">
        <v>24</v>
      </c>
      <c r="L2589" s="3">
        <v>8.0</v>
      </c>
      <c r="M2589" s="3" t="s">
        <v>25</v>
      </c>
      <c r="N2589" s="3" t="s">
        <v>2276</v>
      </c>
      <c r="O2589" s="3" t="s">
        <v>3134</v>
      </c>
      <c r="P2589" s="4">
        <v>22172.0</v>
      </c>
      <c r="Q2589" s="3" t="s">
        <v>169</v>
      </c>
      <c r="S2589" s="3" t="s">
        <v>34</v>
      </c>
    </row>
    <row r="2590">
      <c r="A2590" s="2">
        <v>42318.71488425926</v>
      </c>
      <c r="B2590" s="3">
        <v>75.0</v>
      </c>
      <c r="C2590" s="3" t="s">
        <v>2209</v>
      </c>
      <c r="D2590" s="3">
        <v>24.0</v>
      </c>
      <c r="E2590" s="3" t="s">
        <v>2275</v>
      </c>
      <c r="F2590" s="3">
        <v>5.0</v>
      </c>
      <c r="G2590" s="3">
        <v>6.0</v>
      </c>
      <c r="H2590" s="3" t="s">
        <v>3079</v>
      </c>
      <c r="I2590" s="3" t="s">
        <v>3080</v>
      </c>
      <c r="J2590" s="3" t="s">
        <v>1412</v>
      </c>
      <c r="K2590" s="3" t="s">
        <v>24</v>
      </c>
      <c r="L2590" s="3">
        <v>9.0</v>
      </c>
      <c r="M2590" s="3" t="s">
        <v>30</v>
      </c>
      <c r="N2590" s="3" t="s">
        <v>3135</v>
      </c>
      <c r="O2590" s="3" t="s">
        <v>3136</v>
      </c>
      <c r="P2590" s="4">
        <v>30012.0</v>
      </c>
      <c r="Q2590" s="3" t="s">
        <v>216</v>
      </c>
      <c r="S2590" s="3" t="s">
        <v>34</v>
      </c>
    </row>
    <row r="2591">
      <c r="A2591" s="2">
        <v>42318.71488425926</v>
      </c>
      <c r="B2591" s="3">
        <v>75.0</v>
      </c>
      <c r="C2591" s="3" t="s">
        <v>2209</v>
      </c>
      <c r="D2591" s="3">
        <v>24.0</v>
      </c>
      <c r="E2591" s="3" t="s">
        <v>2275</v>
      </c>
      <c r="F2591" s="3">
        <v>5.0</v>
      </c>
      <c r="G2591" s="3">
        <v>6.0</v>
      </c>
      <c r="H2591" s="3" t="s">
        <v>3079</v>
      </c>
      <c r="I2591" s="3" t="s">
        <v>3080</v>
      </c>
      <c r="J2591" s="3" t="s">
        <v>1412</v>
      </c>
      <c r="K2591" s="3" t="s">
        <v>24</v>
      </c>
      <c r="L2591" s="3">
        <v>10.0</v>
      </c>
      <c r="M2591" s="3" t="s">
        <v>25</v>
      </c>
      <c r="N2591" s="3" t="s">
        <v>1328</v>
      </c>
      <c r="O2591" s="3" t="s">
        <v>664</v>
      </c>
      <c r="P2591" s="4">
        <v>21058.0</v>
      </c>
      <c r="Q2591" s="3" t="s">
        <v>169</v>
      </c>
      <c r="S2591" s="3" t="s">
        <v>34</v>
      </c>
    </row>
    <row r="2592">
      <c r="A2592" s="2">
        <v>42318.71488425926</v>
      </c>
      <c r="B2592" s="3">
        <v>75.0</v>
      </c>
      <c r="C2592" s="3" t="s">
        <v>2209</v>
      </c>
      <c r="D2592" s="3">
        <v>24.0</v>
      </c>
      <c r="E2592" s="3" t="s">
        <v>2275</v>
      </c>
      <c r="F2592" s="3">
        <v>5.0</v>
      </c>
      <c r="G2592" s="3">
        <v>6.0</v>
      </c>
      <c r="H2592" s="3" t="s">
        <v>3079</v>
      </c>
      <c r="I2592" s="3" t="s">
        <v>3080</v>
      </c>
      <c r="J2592" s="3" t="s">
        <v>1412</v>
      </c>
      <c r="K2592" s="3" t="s">
        <v>24</v>
      </c>
      <c r="L2592" s="3">
        <v>11.0</v>
      </c>
      <c r="M2592" s="3" t="s">
        <v>30</v>
      </c>
      <c r="N2592" s="3" t="s">
        <v>3137</v>
      </c>
      <c r="O2592" s="3" t="s">
        <v>3138</v>
      </c>
      <c r="P2592" s="4">
        <v>28744.0</v>
      </c>
      <c r="Q2592" s="3" t="s">
        <v>153</v>
      </c>
      <c r="S2592" s="3" t="s">
        <v>34</v>
      </c>
    </row>
    <row r="2593">
      <c r="A2593" s="2">
        <v>42318.71488425926</v>
      </c>
      <c r="B2593" s="3">
        <v>75.0</v>
      </c>
      <c r="C2593" s="3" t="s">
        <v>2209</v>
      </c>
      <c r="D2593" s="3">
        <v>24.0</v>
      </c>
      <c r="E2593" s="3" t="s">
        <v>2275</v>
      </c>
      <c r="F2593" s="3">
        <v>5.0</v>
      </c>
      <c r="G2593" s="3">
        <v>6.0</v>
      </c>
      <c r="H2593" s="3" t="s">
        <v>3079</v>
      </c>
      <c r="I2593" s="3" t="s">
        <v>3080</v>
      </c>
      <c r="J2593" s="3" t="s">
        <v>1412</v>
      </c>
      <c r="K2593" s="3" t="s">
        <v>24</v>
      </c>
      <c r="L2593" s="3">
        <v>12.0</v>
      </c>
      <c r="M2593" s="3" t="s">
        <v>25</v>
      </c>
      <c r="N2593" s="3" t="s">
        <v>3139</v>
      </c>
      <c r="O2593" s="3" t="s">
        <v>1447</v>
      </c>
      <c r="P2593" s="4">
        <v>32101.0</v>
      </c>
      <c r="Q2593" s="3" t="s">
        <v>205</v>
      </c>
      <c r="S2593" s="3" t="s">
        <v>34</v>
      </c>
    </row>
    <row r="2594">
      <c r="A2594" s="2">
        <v>42318.71488425926</v>
      </c>
      <c r="B2594" s="3">
        <v>75.0</v>
      </c>
      <c r="C2594" s="3" t="s">
        <v>2209</v>
      </c>
      <c r="D2594" s="3">
        <v>24.0</v>
      </c>
      <c r="E2594" s="3" t="s">
        <v>2275</v>
      </c>
      <c r="F2594" s="3">
        <v>5.0</v>
      </c>
      <c r="G2594" s="3">
        <v>6.0</v>
      </c>
      <c r="H2594" s="3" t="s">
        <v>3079</v>
      </c>
      <c r="I2594" s="3" t="s">
        <v>3080</v>
      </c>
      <c r="J2594" s="3" t="s">
        <v>1412</v>
      </c>
      <c r="K2594" s="3" t="s">
        <v>24</v>
      </c>
      <c r="L2594" s="3">
        <v>13.0</v>
      </c>
      <c r="M2594" s="3" t="s">
        <v>30</v>
      </c>
      <c r="N2594" s="3" t="s">
        <v>3140</v>
      </c>
      <c r="O2594" s="3" t="s">
        <v>368</v>
      </c>
      <c r="P2594" s="4">
        <v>22330.0</v>
      </c>
      <c r="Q2594" s="3" t="s">
        <v>1454</v>
      </c>
      <c r="S2594" s="3" t="s">
        <v>34</v>
      </c>
    </row>
    <row r="2595">
      <c r="A2595" s="2">
        <v>42318.71488425926</v>
      </c>
      <c r="B2595" s="3">
        <v>75.0</v>
      </c>
      <c r="C2595" s="3" t="s">
        <v>2209</v>
      </c>
      <c r="D2595" s="3">
        <v>24.0</v>
      </c>
      <c r="E2595" s="3" t="s">
        <v>2275</v>
      </c>
      <c r="F2595" s="3">
        <v>5.0</v>
      </c>
      <c r="G2595" s="3">
        <v>6.0</v>
      </c>
      <c r="H2595" s="3" t="s">
        <v>3079</v>
      </c>
      <c r="I2595" s="3" t="s">
        <v>3080</v>
      </c>
      <c r="J2595" s="3" t="s">
        <v>1412</v>
      </c>
      <c r="K2595" s="3" t="s">
        <v>24</v>
      </c>
      <c r="L2595" s="3">
        <v>14.0</v>
      </c>
      <c r="M2595" s="3" t="s">
        <v>25</v>
      </c>
      <c r="N2595" s="3" t="s">
        <v>3141</v>
      </c>
      <c r="O2595" s="3" t="s">
        <v>421</v>
      </c>
      <c r="P2595" s="4">
        <v>24921.0</v>
      </c>
      <c r="Q2595" s="3" t="s">
        <v>52</v>
      </c>
      <c r="S2595" s="3" t="s">
        <v>34</v>
      </c>
    </row>
    <row r="2596">
      <c r="A2596" s="2">
        <v>42318.71488425926</v>
      </c>
      <c r="B2596" s="3">
        <v>75.0</v>
      </c>
      <c r="C2596" s="3" t="s">
        <v>2209</v>
      </c>
      <c r="D2596" s="3">
        <v>24.0</v>
      </c>
      <c r="E2596" s="3" t="s">
        <v>2275</v>
      </c>
      <c r="F2596" s="3">
        <v>5.0</v>
      </c>
      <c r="G2596" s="3">
        <v>6.0</v>
      </c>
      <c r="H2596" s="3" t="s">
        <v>3079</v>
      </c>
      <c r="I2596" s="3" t="s">
        <v>3080</v>
      </c>
      <c r="J2596" s="3" t="s">
        <v>1412</v>
      </c>
      <c r="K2596" s="3" t="s">
        <v>24</v>
      </c>
      <c r="L2596" s="3">
        <v>15.0</v>
      </c>
      <c r="M2596" s="3" t="s">
        <v>30</v>
      </c>
      <c r="N2596" s="3" t="s">
        <v>3142</v>
      </c>
      <c r="O2596" s="3" t="s">
        <v>1547</v>
      </c>
      <c r="P2596" s="4">
        <v>22022.0</v>
      </c>
      <c r="Q2596" s="3" t="s">
        <v>72</v>
      </c>
      <c r="S2596" s="3" t="s">
        <v>34</v>
      </c>
    </row>
    <row r="2597">
      <c r="A2597" s="2">
        <v>42318.71488425926</v>
      </c>
      <c r="B2597" s="3">
        <v>75.0</v>
      </c>
      <c r="C2597" s="3" t="s">
        <v>2209</v>
      </c>
      <c r="D2597" s="3">
        <v>33.0</v>
      </c>
      <c r="E2597" s="3" t="s">
        <v>2290</v>
      </c>
      <c r="F2597" s="3">
        <v>5.0</v>
      </c>
      <c r="G2597" s="3">
        <v>6.0</v>
      </c>
      <c r="H2597" s="3" t="s">
        <v>3079</v>
      </c>
      <c r="I2597" s="3" t="s">
        <v>3080</v>
      </c>
      <c r="J2597" s="3" t="s">
        <v>1412</v>
      </c>
      <c r="K2597" s="3" t="s">
        <v>24</v>
      </c>
      <c r="L2597" s="3">
        <v>1.0</v>
      </c>
      <c r="M2597" s="3" t="s">
        <v>25</v>
      </c>
      <c r="N2597" s="3" t="s">
        <v>3143</v>
      </c>
      <c r="O2597" s="3" t="s">
        <v>1815</v>
      </c>
      <c r="P2597" s="4">
        <v>23459.0</v>
      </c>
      <c r="Q2597" s="3" t="s">
        <v>72</v>
      </c>
      <c r="S2597" s="3" t="s">
        <v>34</v>
      </c>
    </row>
    <row r="2598">
      <c r="A2598" s="2">
        <v>42318.71488425926</v>
      </c>
      <c r="B2598" s="3">
        <v>75.0</v>
      </c>
      <c r="C2598" s="3" t="s">
        <v>2209</v>
      </c>
      <c r="D2598" s="3">
        <v>33.0</v>
      </c>
      <c r="E2598" s="3" t="s">
        <v>2290</v>
      </c>
      <c r="F2598" s="3">
        <v>5.0</v>
      </c>
      <c r="G2598" s="3">
        <v>6.0</v>
      </c>
      <c r="H2598" s="3" t="s">
        <v>3079</v>
      </c>
      <c r="I2598" s="3" t="s">
        <v>3080</v>
      </c>
      <c r="J2598" s="3" t="s">
        <v>1412</v>
      </c>
      <c r="K2598" s="3" t="s">
        <v>24</v>
      </c>
      <c r="L2598" s="3">
        <v>2.0</v>
      </c>
      <c r="M2598" s="3" t="s">
        <v>30</v>
      </c>
      <c r="N2598" s="3" t="s">
        <v>3144</v>
      </c>
      <c r="O2598" s="3" t="s">
        <v>605</v>
      </c>
      <c r="P2598" s="4">
        <v>27689.0</v>
      </c>
      <c r="Q2598" s="3" t="s">
        <v>132</v>
      </c>
      <c r="S2598" s="3" t="s">
        <v>34</v>
      </c>
    </row>
    <row r="2599">
      <c r="A2599" s="2">
        <v>42318.71488425926</v>
      </c>
      <c r="B2599" s="3">
        <v>75.0</v>
      </c>
      <c r="C2599" s="3" t="s">
        <v>2209</v>
      </c>
      <c r="D2599" s="3">
        <v>33.0</v>
      </c>
      <c r="E2599" s="3" t="s">
        <v>2290</v>
      </c>
      <c r="F2599" s="3">
        <v>5.0</v>
      </c>
      <c r="G2599" s="3">
        <v>6.0</v>
      </c>
      <c r="H2599" s="3" t="s">
        <v>3079</v>
      </c>
      <c r="I2599" s="3" t="s">
        <v>3080</v>
      </c>
      <c r="J2599" s="3" t="s">
        <v>1412</v>
      </c>
      <c r="K2599" s="3" t="s">
        <v>24</v>
      </c>
      <c r="L2599" s="3">
        <v>3.0</v>
      </c>
      <c r="M2599" s="3" t="s">
        <v>25</v>
      </c>
      <c r="N2599" s="3" t="s">
        <v>3145</v>
      </c>
      <c r="O2599" s="3" t="s">
        <v>796</v>
      </c>
      <c r="P2599" s="4">
        <v>35130.0</v>
      </c>
      <c r="Q2599" s="3" t="s">
        <v>191</v>
      </c>
      <c r="S2599" s="3" t="s">
        <v>34</v>
      </c>
    </row>
    <row r="2600">
      <c r="A2600" s="2">
        <v>42318.71488425926</v>
      </c>
      <c r="B2600" s="3">
        <v>75.0</v>
      </c>
      <c r="C2600" s="3" t="s">
        <v>2209</v>
      </c>
      <c r="D2600" s="3">
        <v>33.0</v>
      </c>
      <c r="E2600" s="3" t="s">
        <v>2290</v>
      </c>
      <c r="F2600" s="3">
        <v>5.0</v>
      </c>
      <c r="G2600" s="3">
        <v>6.0</v>
      </c>
      <c r="H2600" s="3" t="s">
        <v>3079</v>
      </c>
      <c r="I2600" s="3" t="s">
        <v>3080</v>
      </c>
      <c r="J2600" s="3" t="s">
        <v>1412</v>
      </c>
      <c r="K2600" s="3" t="s">
        <v>24</v>
      </c>
      <c r="L2600" s="3">
        <v>4.0</v>
      </c>
      <c r="M2600" s="3" t="s">
        <v>30</v>
      </c>
      <c r="N2600" s="3" t="s">
        <v>3146</v>
      </c>
      <c r="O2600" s="3" t="s">
        <v>602</v>
      </c>
      <c r="P2600" s="4">
        <v>23579.0</v>
      </c>
      <c r="Q2600" s="3" t="s">
        <v>60</v>
      </c>
      <c r="S2600" s="3" t="s">
        <v>34</v>
      </c>
    </row>
    <row r="2601">
      <c r="A2601" s="2">
        <v>42318.71488425926</v>
      </c>
      <c r="B2601" s="3">
        <v>75.0</v>
      </c>
      <c r="C2601" s="3" t="s">
        <v>2209</v>
      </c>
      <c r="D2601" s="3">
        <v>33.0</v>
      </c>
      <c r="E2601" s="3" t="s">
        <v>2290</v>
      </c>
      <c r="F2601" s="3">
        <v>5.0</v>
      </c>
      <c r="G2601" s="3">
        <v>6.0</v>
      </c>
      <c r="H2601" s="3" t="s">
        <v>3079</v>
      </c>
      <c r="I2601" s="3" t="s">
        <v>3080</v>
      </c>
      <c r="J2601" s="3" t="s">
        <v>1412</v>
      </c>
      <c r="K2601" s="3" t="s">
        <v>24</v>
      </c>
      <c r="L2601" s="3">
        <v>5.0</v>
      </c>
      <c r="M2601" s="3" t="s">
        <v>25</v>
      </c>
      <c r="N2601" s="3" t="s">
        <v>3145</v>
      </c>
      <c r="O2601" s="3" t="s">
        <v>109</v>
      </c>
      <c r="P2601" s="4">
        <v>35130.0</v>
      </c>
      <c r="Q2601" s="3" t="s">
        <v>191</v>
      </c>
      <c r="S2601" s="3" t="s">
        <v>34</v>
      </c>
    </row>
    <row r="2602">
      <c r="A2602" s="2">
        <v>42318.71488425926</v>
      </c>
      <c r="B2602" s="3">
        <v>75.0</v>
      </c>
      <c r="C2602" s="3" t="s">
        <v>2209</v>
      </c>
      <c r="D2602" s="3">
        <v>33.0</v>
      </c>
      <c r="E2602" s="3" t="s">
        <v>2290</v>
      </c>
      <c r="F2602" s="3">
        <v>5.0</v>
      </c>
      <c r="G2602" s="3">
        <v>6.0</v>
      </c>
      <c r="H2602" s="3" t="s">
        <v>3079</v>
      </c>
      <c r="I2602" s="3" t="s">
        <v>3080</v>
      </c>
      <c r="J2602" s="3" t="s">
        <v>1412</v>
      </c>
      <c r="K2602" s="3" t="s">
        <v>24</v>
      </c>
      <c r="L2602" s="3">
        <v>6.0</v>
      </c>
      <c r="M2602" s="3" t="s">
        <v>30</v>
      </c>
      <c r="N2602" s="3" t="s">
        <v>420</v>
      </c>
      <c r="O2602" s="3" t="s">
        <v>1781</v>
      </c>
      <c r="P2602" s="4">
        <v>19777.0</v>
      </c>
      <c r="Q2602" s="3" t="s">
        <v>113</v>
      </c>
      <c r="S2602" s="3" t="s">
        <v>34</v>
      </c>
    </row>
    <row r="2603">
      <c r="A2603" s="2">
        <v>42318.71488425926</v>
      </c>
      <c r="B2603" s="3">
        <v>75.0</v>
      </c>
      <c r="C2603" s="3" t="s">
        <v>2209</v>
      </c>
      <c r="D2603" s="3">
        <v>33.0</v>
      </c>
      <c r="E2603" s="3" t="s">
        <v>2290</v>
      </c>
      <c r="F2603" s="3">
        <v>5.0</v>
      </c>
      <c r="G2603" s="3">
        <v>6.0</v>
      </c>
      <c r="H2603" s="3" t="s">
        <v>3079</v>
      </c>
      <c r="I2603" s="3" t="s">
        <v>3080</v>
      </c>
      <c r="J2603" s="3" t="s">
        <v>1412</v>
      </c>
      <c r="K2603" s="3" t="s">
        <v>24</v>
      </c>
      <c r="L2603" s="3">
        <v>7.0</v>
      </c>
      <c r="M2603" s="3" t="s">
        <v>25</v>
      </c>
      <c r="N2603" s="3" t="s">
        <v>1542</v>
      </c>
      <c r="O2603" s="3" t="s">
        <v>237</v>
      </c>
      <c r="P2603" s="4">
        <v>18324.0</v>
      </c>
      <c r="Q2603" s="3" t="s">
        <v>86</v>
      </c>
      <c r="S2603" s="3" t="s">
        <v>34</v>
      </c>
    </row>
    <row r="2604">
      <c r="A2604" s="2">
        <v>42318.71488425926</v>
      </c>
      <c r="B2604" s="3">
        <v>75.0</v>
      </c>
      <c r="C2604" s="3" t="s">
        <v>2209</v>
      </c>
      <c r="D2604" s="3">
        <v>33.0</v>
      </c>
      <c r="E2604" s="3" t="s">
        <v>2290</v>
      </c>
      <c r="F2604" s="3">
        <v>5.0</v>
      </c>
      <c r="G2604" s="3">
        <v>6.0</v>
      </c>
      <c r="H2604" s="3" t="s">
        <v>3079</v>
      </c>
      <c r="I2604" s="3" t="s">
        <v>3080</v>
      </c>
      <c r="J2604" s="3" t="s">
        <v>1412</v>
      </c>
      <c r="K2604" s="3" t="s">
        <v>24</v>
      </c>
      <c r="L2604" s="3">
        <v>8.0</v>
      </c>
      <c r="M2604" s="3" t="s">
        <v>30</v>
      </c>
      <c r="N2604" s="3" t="s">
        <v>3147</v>
      </c>
      <c r="O2604" s="3" t="s">
        <v>1879</v>
      </c>
      <c r="P2604" s="4">
        <v>35480.0</v>
      </c>
      <c r="Q2604" s="3" t="s">
        <v>191</v>
      </c>
      <c r="S2604" s="3" t="s">
        <v>34</v>
      </c>
    </row>
    <row r="2605">
      <c r="A2605" s="2">
        <v>42318.71488425926</v>
      </c>
      <c r="B2605" s="3">
        <v>75.0</v>
      </c>
      <c r="C2605" s="3" t="s">
        <v>2209</v>
      </c>
      <c r="D2605" s="3">
        <v>33.0</v>
      </c>
      <c r="E2605" s="3" t="s">
        <v>2290</v>
      </c>
      <c r="F2605" s="3">
        <v>5.0</v>
      </c>
      <c r="G2605" s="3">
        <v>6.0</v>
      </c>
      <c r="H2605" s="3" t="s">
        <v>3079</v>
      </c>
      <c r="I2605" s="3" t="s">
        <v>3080</v>
      </c>
      <c r="J2605" s="3" t="s">
        <v>1412</v>
      </c>
      <c r="K2605" s="3" t="s">
        <v>24</v>
      </c>
      <c r="L2605" s="3">
        <v>9.0</v>
      </c>
      <c r="M2605" s="3" t="s">
        <v>25</v>
      </c>
      <c r="N2605" s="3" t="s">
        <v>3148</v>
      </c>
      <c r="O2605" s="3" t="s">
        <v>1234</v>
      </c>
      <c r="P2605" s="4">
        <v>30921.0</v>
      </c>
      <c r="Q2605" s="3" t="s">
        <v>132</v>
      </c>
      <c r="S2605" s="3" t="s">
        <v>34</v>
      </c>
    </row>
    <row r="2606">
      <c r="A2606" s="2">
        <v>42318.71488425926</v>
      </c>
      <c r="B2606" s="3">
        <v>75.0</v>
      </c>
      <c r="C2606" s="3" t="s">
        <v>2209</v>
      </c>
      <c r="D2606" s="3">
        <v>33.0</v>
      </c>
      <c r="E2606" s="3" t="s">
        <v>2290</v>
      </c>
      <c r="F2606" s="3">
        <v>5.0</v>
      </c>
      <c r="G2606" s="3">
        <v>6.0</v>
      </c>
      <c r="H2606" s="3" t="s">
        <v>3079</v>
      </c>
      <c r="I2606" s="3" t="s">
        <v>3080</v>
      </c>
      <c r="J2606" s="3" t="s">
        <v>1412</v>
      </c>
      <c r="K2606" s="3" t="s">
        <v>24</v>
      </c>
      <c r="L2606" s="3">
        <v>10.0</v>
      </c>
      <c r="M2606" s="3" t="s">
        <v>30</v>
      </c>
      <c r="N2606" s="3" t="s">
        <v>3020</v>
      </c>
      <c r="O2606" s="3" t="s">
        <v>368</v>
      </c>
      <c r="P2606" s="4">
        <v>23067.0</v>
      </c>
      <c r="Q2606" s="3" t="s">
        <v>72</v>
      </c>
      <c r="S2606" s="3" t="s">
        <v>34</v>
      </c>
    </row>
    <row r="2607">
      <c r="A2607" s="2">
        <v>42318.71488425926</v>
      </c>
      <c r="B2607" s="3">
        <v>75.0</v>
      </c>
      <c r="C2607" s="3" t="s">
        <v>2209</v>
      </c>
      <c r="D2607" s="3">
        <v>33.0</v>
      </c>
      <c r="E2607" s="3" t="s">
        <v>2290</v>
      </c>
      <c r="F2607" s="3">
        <v>5.0</v>
      </c>
      <c r="G2607" s="3">
        <v>6.0</v>
      </c>
      <c r="H2607" s="3" t="s">
        <v>3079</v>
      </c>
      <c r="I2607" s="3" t="s">
        <v>3080</v>
      </c>
      <c r="J2607" s="3" t="s">
        <v>1412</v>
      </c>
      <c r="K2607" s="3" t="s">
        <v>24</v>
      </c>
      <c r="L2607" s="3">
        <v>11.0</v>
      </c>
      <c r="M2607" s="3" t="s">
        <v>25</v>
      </c>
      <c r="N2607" s="3" t="s">
        <v>3149</v>
      </c>
      <c r="O2607" s="3" t="s">
        <v>168</v>
      </c>
      <c r="P2607" s="4">
        <v>21597.0</v>
      </c>
      <c r="Q2607" s="3" t="s">
        <v>247</v>
      </c>
      <c r="S2607" s="3" t="s">
        <v>34</v>
      </c>
    </row>
    <row r="2608">
      <c r="A2608" s="2">
        <v>42318.71488425926</v>
      </c>
      <c r="B2608" s="3">
        <v>75.0</v>
      </c>
      <c r="C2608" s="3" t="s">
        <v>2209</v>
      </c>
      <c r="D2608" s="3">
        <v>33.0</v>
      </c>
      <c r="E2608" s="3" t="s">
        <v>2290</v>
      </c>
      <c r="F2608" s="3">
        <v>5.0</v>
      </c>
      <c r="G2608" s="3">
        <v>6.0</v>
      </c>
      <c r="H2608" s="3" t="s">
        <v>3079</v>
      </c>
      <c r="I2608" s="3" t="s">
        <v>3080</v>
      </c>
      <c r="J2608" s="3" t="s">
        <v>1412</v>
      </c>
      <c r="K2608" s="3" t="s">
        <v>24</v>
      </c>
      <c r="L2608" s="3">
        <v>12.0</v>
      </c>
      <c r="M2608" s="3" t="s">
        <v>30</v>
      </c>
      <c r="N2608" s="3" t="s">
        <v>3150</v>
      </c>
      <c r="O2608" s="3" t="s">
        <v>3151</v>
      </c>
      <c r="P2608" s="4">
        <v>23244.0</v>
      </c>
      <c r="Q2608" s="3" t="s">
        <v>132</v>
      </c>
      <c r="S2608" s="3" t="s">
        <v>34</v>
      </c>
    </row>
    <row r="2609">
      <c r="A2609" s="2">
        <v>42318.71488425926</v>
      </c>
      <c r="B2609" s="3">
        <v>75.0</v>
      </c>
      <c r="C2609" s="3" t="s">
        <v>2209</v>
      </c>
      <c r="D2609" s="3">
        <v>33.0</v>
      </c>
      <c r="E2609" s="3" t="s">
        <v>2290</v>
      </c>
      <c r="F2609" s="3">
        <v>5.0</v>
      </c>
      <c r="G2609" s="3">
        <v>6.0</v>
      </c>
      <c r="H2609" s="3" t="s">
        <v>3079</v>
      </c>
      <c r="I2609" s="3" t="s">
        <v>3080</v>
      </c>
      <c r="J2609" s="3" t="s">
        <v>1412</v>
      </c>
      <c r="K2609" s="3" t="s">
        <v>24</v>
      </c>
      <c r="L2609" s="3">
        <v>13.0</v>
      </c>
      <c r="M2609" s="3" t="s">
        <v>25</v>
      </c>
      <c r="N2609" s="3" t="s">
        <v>3152</v>
      </c>
      <c r="O2609" s="3" t="s">
        <v>54</v>
      </c>
      <c r="P2609" s="4">
        <v>29200.0</v>
      </c>
      <c r="Q2609" s="3" t="s">
        <v>132</v>
      </c>
      <c r="S2609" s="3" t="s">
        <v>34</v>
      </c>
    </row>
    <row r="2610">
      <c r="A2610" s="2">
        <v>42318.71488425926</v>
      </c>
      <c r="B2610" s="3">
        <v>75.0</v>
      </c>
      <c r="C2610" s="3" t="s">
        <v>2209</v>
      </c>
      <c r="D2610" s="3">
        <v>33.0</v>
      </c>
      <c r="E2610" s="3" t="s">
        <v>2290</v>
      </c>
      <c r="F2610" s="3">
        <v>5.0</v>
      </c>
      <c r="G2610" s="3">
        <v>6.0</v>
      </c>
      <c r="H2610" s="3" t="s">
        <v>3079</v>
      </c>
      <c r="I2610" s="3" t="s">
        <v>3080</v>
      </c>
      <c r="J2610" s="3" t="s">
        <v>1412</v>
      </c>
      <c r="K2610" s="3" t="s">
        <v>24</v>
      </c>
      <c r="L2610" s="3">
        <v>14.0</v>
      </c>
      <c r="M2610" s="3" t="s">
        <v>30</v>
      </c>
      <c r="N2610" s="3" t="s">
        <v>3153</v>
      </c>
      <c r="O2610" s="3" t="s">
        <v>3154</v>
      </c>
      <c r="P2610" s="4">
        <v>34094.0</v>
      </c>
      <c r="Q2610" s="3" t="s">
        <v>191</v>
      </c>
      <c r="S2610" s="3" t="s">
        <v>34</v>
      </c>
    </row>
    <row r="2611">
      <c r="A2611" s="2">
        <v>42318.71488425926</v>
      </c>
      <c r="B2611" s="3">
        <v>75.0</v>
      </c>
      <c r="C2611" s="3" t="s">
        <v>2209</v>
      </c>
      <c r="D2611" s="3">
        <v>33.0</v>
      </c>
      <c r="E2611" s="3" t="s">
        <v>2290</v>
      </c>
      <c r="F2611" s="3">
        <v>5.0</v>
      </c>
      <c r="G2611" s="3">
        <v>6.0</v>
      </c>
      <c r="H2611" s="3" t="s">
        <v>3079</v>
      </c>
      <c r="I2611" s="3" t="s">
        <v>3080</v>
      </c>
      <c r="J2611" s="3" t="s">
        <v>1412</v>
      </c>
      <c r="K2611" s="3" t="s">
        <v>24</v>
      </c>
      <c r="L2611" s="3">
        <v>15.0</v>
      </c>
      <c r="M2611" s="3" t="s">
        <v>25</v>
      </c>
      <c r="N2611" s="3" t="s">
        <v>420</v>
      </c>
      <c r="O2611" s="3" t="s">
        <v>401</v>
      </c>
      <c r="P2611" s="4">
        <v>20368.0</v>
      </c>
      <c r="Q2611" s="3" t="s">
        <v>37</v>
      </c>
      <c r="S2611" s="3" t="s">
        <v>34</v>
      </c>
    </row>
    <row r="2612">
      <c r="A2612" s="2">
        <v>42318.71488425926</v>
      </c>
      <c r="B2612" s="3">
        <v>75.0</v>
      </c>
      <c r="C2612" s="3" t="s">
        <v>2209</v>
      </c>
      <c r="D2612" s="3">
        <v>33.0</v>
      </c>
      <c r="E2612" s="3" t="s">
        <v>2290</v>
      </c>
      <c r="F2612" s="3">
        <v>5.0</v>
      </c>
      <c r="G2612" s="3">
        <v>6.0</v>
      </c>
      <c r="H2612" s="3" t="s">
        <v>3079</v>
      </c>
      <c r="I2612" s="3" t="s">
        <v>3080</v>
      </c>
      <c r="J2612" s="3" t="s">
        <v>1412</v>
      </c>
      <c r="K2612" s="3" t="s">
        <v>24</v>
      </c>
      <c r="L2612" s="3">
        <v>16.0</v>
      </c>
      <c r="M2612" s="3" t="s">
        <v>30</v>
      </c>
      <c r="N2612" s="3" t="s">
        <v>3155</v>
      </c>
      <c r="O2612" s="3" t="s">
        <v>121</v>
      </c>
      <c r="P2612" s="4">
        <v>20501.0</v>
      </c>
      <c r="Q2612" s="3" t="s">
        <v>113</v>
      </c>
      <c r="S2612" s="3" t="s">
        <v>34</v>
      </c>
    </row>
    <row r="2613">
      <c r="A2613" s="2">
        <v>42318.71488425926</v>
      </c>
      <c r="B2613" s="3">
        <v>75.0</v>
      </c>
      <c r="C2613" s="3" t="s">
        <v>2209</v>
      </c>
      <c r="D2613" s="3">
        <v>33.0</v>
      </c>
      <c r="E2613" s="3" t="s">
        <v>2290</v>
      </c>
      <c r="F2613" s="3">
        <v>5.0</v>
      </c>
      <c r="G2613" s="3">
        <v>6.0</v>
      </c>
      <c r="H2613" s="3" t="s">
        <v>3079</v>
      </c>
      <c r="I2613" s="3" t="s">
        <v>3080</v>
      </c>
      <c r="J2613" s="3" t="s">
        <v>1412</v>
      </c>
      <c r="K2613" s="3" t="s">
        <v>24</v>
      </c>
      <c r="L2613" s="3">
        <v>17.0</v>
      </c>
      <c r="M2613" s="3" t="s">
        <v>25</v>
      </c>
      <c r="N2613" s="3" t="s">
        <v>958</v>
      </c>
      <c r="O2613" s="3" t="s">
        <v>91</v>
      </c>
      <c r="P2613" s="4">
        <v>20298.0</v>
      </c>
      <c r="Q2613" s="3" t="s">
        <v>113</v>
      </c>
      <c r="S2613" s="3" t="s">
        <v>34</v>
      </c>
    </row>
    <row r="2614">
      <c r="A2614" s="2">
        <v>42318.71488425926</v>
      </c>
      <c r="B2614" s="3">
        <v>75.0</v>
      </c>
      <c r="C2614" s="3" t="s">
        <v>2209</v>
      </c>
      <c r="D2614" s="3">
        <v>33.0</v>
      </c>
      <c r="E2614" s="3" t="s">
        <v>2290</v>
      </c>
      <c r="F2614" s="3">
        <v>5.0</v>
      </c>
      <c r="G2614" s="3">
        <v>6.0</v>
      </c>
      <c r="H2614" s="3" t="s">
        <v>3079</v>
      </c>
      <c r="I2614" s="3" t="s">
        <v>3080</v>
      </c>
      <c r="J2614" s="3" t="s">
        <v>1412</v>
      </c>
      <c r="K2614" s="3" t="s">
        <v>24</v>
      </c>
      <c r="L2614" s="3">
        <v>18.0</v>
      </c>
      <c r="M2614" s="3" t="s">
        <v>30</v>
      </c>
      <c r="N2614" s="3" t="s">
        <v>3156</v>
      </c>
      <c r="O2614" s="3" t="s">
        <v>3157</v>
      </c>
      <c r="P2614" s="4">
        <v>21095.0</v>
      </c>
      <c r="Q2614" s="3" t="s">
        <v>46</v>
      </c>
      <c r="S2614" s="3" t="s">
        <v>34</v>
      </c>
    </row>
    <row r="2615">
      <c r="A2615" s="2">
        <v>42318.71488425926</v>
      </c>
      <c r="B2615" s="3">
        <v>75.0</v>
      </c>
      <c r="C2615" s="3" t="s">
        <v>2209</v>
      </c>
      <c r="D2615" s="3">
        <v>33.0</v>
      </c>
      <c r="E2615" s="3" t="s">
        <v>2290</v>
      </c>
      <c r="F2615" s="3">
        <v>5.0</v>
      </c>
      <c r="G2615" s="3">
        <v>6.0</v>
      </c>
      <c r="H2615" s="3" t="s">
        <v>3079</v>
      </c>
      <c r="I2615" s="3" t="s">
        <v>3080</v>
      </c>
      <c r="J2615" s="3" t="s">
        <v>1412</v>
      </c>
      <c r="K2615" s="3" t="s">
        <v>272</v>
      </c>
      <c r="L2615" s="3">
        <v>19.0</v>
      </c>
      <c r="M2615" s="3" t="s">
        <v>25</v>
      </c>
      <c r="N2615" s="3" t="s">
        <v>3158</v>
      </c>
      <c r="O2615" s="3" t="s">
        <v>2453</v>
      </c>
      <c r="P2615" s="4">
        <v>33754.0</v>
      </c>
      <c r="Q2615" s="3" t="s">
        <v>191</v>
      </c>
      <c r="S2615" s="3" t="s">
        <v>34</v>
      </c>
    </row>
    <row r="2616">
      <c r="A2616" s="2">
        <v>42318.71488425926</v>
      </c>
      <c r="B2616" s="3">
        <v>75.0</v>
      </c>
      <c r="C2616" s="3" t="s">
        <v>2209</v>
      </c>
      <c r="D2616" s="3">
        <v>33.0</v>
      </c>
      <c r="E2616" s="3" t="s">
        <v>2290</v>
      </c>
      <c r="F2616" s="3">
        <v>5.0</v>
      </c>
      <c r="G2616" s="3">
        <v>6.0</v>
      </c>
      <c r="H2616" s="3" t="s">
        <v>3079</v>
      </c>
      <c r="I2616" s="3" t="s">
        <v>3080</v>
      </c>
      <c r="J2616" s="3" t="s">
        <v>1412</v>
      </c>
      <c r="K2616" s="3" t="s">
        <v>24</v>
      </c>
      <c r="L2616" s="3">
        <v>20.0</v>
      </c>
      <c r="M2616" s="3" t="s">
        <v>30</v>
      </c>
      <c r="N2616" s="3" t="s">
        <v>3143</v>
      </c>
      <c r="O2616" s="3" t="s">
        <v>602</v>
      </c>
      <c r="P2616" s="4">
        <v>24323.0</v>
      </c>
      <c r="Q2616" s="3" t="s">
        <v>132</v>
      </c>
      <c r="S2616" s="3" t="s">
        <v>34</v>
      </c>
    </row>
    <row r="2617">
      <c r="A2617" s="2">
        <v>42318.71488425926</v>
      </c>
      <c r="B2617" s="3">
        <v>75.0</v>
      </c>
      <c r="C2617" s="3" t="s">
        <v>2209</v>
      </c>
      <c r="D2617" s="3">
        <v>33.0</v>
      </c>
      <c r="E2617" s="3" t="s">
        <v>2290</v>
      </c>
      <c r="F2617" s="3">
        <v>5.0</v>
      </c>
      <c r="G2617" s="3">
        <v>6.0</v>
      </c>
      <c r="H2617" s="3" t="s">
        <v>3079</v>
      </c>
      <c r="I2617" s="3" t="s">
        <v>3080</v>
      </c>
      <c r="J2617" s="3" t="s">
        <v>1412</v>
      </c>
      <c r="K2617" s="3" t="s">
        <v>24</v>
      </c>
      <c r="L2617" s="3">
        <v>21.0</v>
      </c>
      <c r="M2617" s="3" t="s">
        <v>25</v>
      </c>
      <c r="N2617" s="3" t="s">
        <v>3155</v>
      </c>
      <c r="O2617" s="3" t="s">
        <v>102</v>
      </c>
      <c r="P2617" s="4">
        <v>20471.0</v>
      </c>
      <c r="Q2617" s="3" t="s">
        <v>79</v>
      </c>
      <c r="S2617" s="3" t="s">
        <v>34</v>
      </c>
    </row>
    <row r="2618">
      <c r="A2618" s="2">
        <v>42318.71488425926</v>
      </c>
      <c r="B2618" s="3">
        <v>75.0</v>
      </c>
      <c r="C2618" s="3" t="s">
        <v>2209</v>
      </c>
      <c r="D2618" s="3">
        <v>33.0</v>
      </c>
      <c r="E2618" s="3" t="s">
        <v>2290</v>
      </c>
      <c r="F2618" s="3">
        <v>5.0</v>
      </c>
      <c r="G2618" s="3">
        <v>6.0</v>
      </c>
      <c r="H2618" s="3" t="s">
        <v>3079</v>
      </c>
      <c r="I2618" s="3" t="s">
        <v>3080</v>
      </c>
      <c r="J2618" s="3" t="s">
        <v>1412</v>
      </c>
      <c r="K2618" s="3" t="s">
        <v>24</v>
      </c>
      <c r="L2618" s="3">
        <v>22.0</v>
      </c>
      <c r="M2618" s="3" t="s">
        <v>30</v>
      </c>
      <c r="N2618" s="3" t="s">
        <v>3143</v>
      </c>
      <c r="O2618" s="3" t="s">
        <v>57</v>
      </c>
      <c r="P2618" s="4">
        <v>24169.0</v>
      </c>
      <c r="Q2618" s="3" t="s">
        <v>40</v>
      </c>
      <c r="S2618" s="3" t="s">
        <v>34</v>
      </c>
    </row>
    <row r="2619">
      <c r="A2619" s="2">
        <v>42318.71488425926</v>
      </c>
      <c r="B2619" s="3">
        <v>75.0</v>
      </c>
      <c r="C2619" s="3" t="s">
        <v>2209</v>
      </c>
      <c r="D2619" s="3">
        <v>33.0</v>
      </c>
      <c r="E2619" s="3" t="s">
        <v>2290</v>
      </c>
      <c r="F2619" s="3">
        <v>5.0</v>
      </c>
      <c r="G2619" s="3">
        <v>6.0</v>
      </c>
      <c r="H2619" s="3" t="s">
        <v>3079</v>
      </c>
      <c r="I2619" s="3" t="s">
        <v>3080</v>
      </c>
      <c r="J2619" s="3" t="s">
        <v>1412</v>
      </c>
      <c r="K2619" s="3" t="s">
        <v>24</v>
      </c>
      <c r="L2619" s="3">
        <v>23.0</v>
      </c>
      <c r="M2619" s="3" t="s">
        <v>25</v>
      </c>
      <c r="N2619" s="3" t="s">
        <v>3159</v>
      </c>
      <c r="O2619" s="3" t="s">
        <v>243</v>
      </c>
      <c r="P2619" s="4">
        <v>30752.0</v>
      </c>
      <c r="Q2619" s="3" t="s">
        <v>79</v>
      </c>
      <c r="S2619" s="3" t="s">
        <v>34</v>
      </c>
    </row>
    <row r="2620">
      <c r="A2620" s="2">
        <v>42318.71488425926</v>
      </c>
      <c r="B2620" s="3">
        <v>75.0</v>
      </c>
      <c r="C2620" s="3" t="s">
        <v>2209</v>
      </c>
      <c r="D2620" s="3">
        <v>33.0</v>
      </c>
      <c r="E2620" s="3" t="s">
        <v>2290</v>
      </c>
      <c r="F2620" s="3">
        <v>5.0</v>
      </c>
      <c r="G2620" s="3">
        <v>6.0</v>
      </c>
      <c r="H2620" s="3" t="s">
        <v>3079</v>
      </c>
      <c r="I2620" s="3" t="s">
        <v>3080</v>
      </c>
      <c r="J2620" s="3" t="s">
        <v>1412</v>
      </c>
      <c r="K2620" s="3" t="s">
        <v>24</v>
      </c>
      <c r="L2620" s="3">
        <v>24.0</v>
      </c>
      <c r="M2620" s="3" t="s">
        <v>30</v>
      </c>
      <c r="N2620" s="3" t="s">
        <v>3160</v>
      </c>
      <c r="O2620" s="3" t="s">
        <v>452</v>
      </c>
      <c r="P2620" s="4">
        <v>22964.0</v>
      </c>
      <c r="Q2620" s="3" t="s">
        <v>132</v>
      </c>
      <c r="S2620" s="3" t="s">
        <v>34</v>
      </c>
    </row>
    <row r="2621">
      <c r="A2621" s="2">
        <v>42318.71488425926</v>
      </c>
      <c r="B2621" s="3">
        <v>75.0</v>
      </c>
      <c r="C2621" s="3" t="s">
        <v>2209</v>
      </c>
      <c r="D2621" s="3">
        <v>33.0</v>
      </c>
      <c r="E2621" s="3" t="s">
        <v>2290</v>
      </c>
      <c r="F2621" s="3">
        <v>5.0</v>
      </c>
      <c r="G2621" s="3">
        <v>6.0</v>
      </c>
      <c r="H2621" s="3" t="s">
        <v>3079</v>
      </c>
      <c r="I2621" s="3" t="s">
        <v>3080</v>
      </c>
      <c r="J2621" s="3" t="s">
        <v>1412</v>
      </c>
      <c r="K2621" s="3" t="s">
        <v>24</v>
      </c>
      <c r="L2621" s="3">
        <v>25.0</v>
      </c>
      <c r="M2621" s="3" t="s">
        <v>25</v>
      </c>
      <c r="N2621" s="3" t="s">
        <v>2614</v>
      </c>
      <c r="O2621" s="3" t="s">
        <v>95</v>
      </c>
      <c r="P2621" s="4">
        <v>26559.0</v>
      </c>
      <c r="Q2621" s="3" t="s">
        <v>132</v>
      </c>
      <c r="S2621" s="3" t="s">
        <v>34</v>
      </c>
    </row>
    <row r="2622">
      <c r="A2622" s="2">
        <v>42318.71488425926</v>
      </c>
      <c r="B2622" s="3">
        <v>75.0</v>
      </c>
      <c r="C2622" s="3" t="s">
        <v>2209</v>
      </c>
      <c r="D2622" s="3">
        <v>33.0</v>
      </c>
      <c r="E2622" s="3" t="s">
        <v>2290</v>
      </c>
      <c r="F2622" s="3">
        <v>5.0</v>
      </c>
      <c r="G2622" s="3">
        <v>6.0</v>
      </c>
      <c r="H2622" s="3" t="s">
        <v>3079</v>
      </c>
      <c r="I2622" s="3" t="s">
        <v>3080</v>
      </c>
      <c r="J2622" s="3" t="s">
        <v>1412</v>
      </c>
      <c r="K2622" s="3" t="s">
        <v>24</v>
      </c>
      <c r="L2622" s="3">
        <v>26.0</v>
      </c>
      <c r="M2622" s="3" t="s">
        <v>30</v>
      </c>
      <c r="N2622" s="3" t="s">
        <v>1233</v>
      </c>
      <c r="O2622" s="3" t="s">
        <v>946</v>
      </c>
      <c r="P2622" s="4">
        <v>27516.0</v>
      </c>
      <c r="Q2622" s="3" t="s">
        <v>72</v>
      </c>
      <c r="S2622" s="3" t="s">
        <v>34</v>
      </c>
    </row>
    <row r="2623">
      <c r="A2623" s="2">
        <v>42318.71488425926</v>
      </c>
      <c r="B2623" s="3">
        <v>75.0</v>
      </c>
      <c r="C2623" s="3" t="s">
        <v>2209</v>
      </c>
      <c r="D2623" s="3">
        <v>33.0</v>
      </c>
      <c r="E2623" s="3" t="s">
        <v>2290</v>
      </c>
      <c r="F2623" s="3">
        <v>5.0</v>
      </c>
      <c r="G2623" s="3">
        <v>6.0</v>
      </c>
      <c r="H2623" s="3" t="s">
        <v>3079</v>
      </c>
      <c r="I2623" s="3" t="s">
        <v>3080</v>
      </c>
      <c r="J2623" s="3" t="s">
        <v>1412</v>
      </c>
      <c r="K2623" s="3" t="s">
        <v>24</v>
      </c>
      <c r="L2623" s="3">
        <v>27.0</v>
      </c>
      <c r="M2623" s="3" t="s">
        <v>25</v>
      </c>
      <c r="N2623" s="3" t="s">
        <v>2040</v>
      </c>
      <c r="O2623" s="3" t="s">
        <v>2518</v>
      </c>
      <c r="P2623" s="4">
        <v>35156.0</v>
      </c>
      <c r="Q2623" s="3" t="s">
        <v>191</v>
      </c>
      <c r="S2623" s="3" t="s">
        <v>34</v>
      </c>
    </row>
    <row r="2624">
      <c r="A2624" s="2">
        <v>42318.71488425926</v>
      </c>
      <c r="B2624" s="3">
        <v>75.0</v>
      </c>
      <c r="C2624" s="3" t="s">
        <v>2209</v>
      </c>
      <c r="D2624" s="3">
        <v>33.0</v>
      </c>
      <c r="E2624" s="3" t="s">
        <v>2290</v>
      </c>
      <c r="F2624" s="3">
        <v>5.0</v>
      </c>
      <c r="G2624" s="3">
        <v>6.0</v>
      </c>
      <c r="H2624" s="3" t="s">
        <v>3079</v>
      </c>
      <c r="I2624" s="3" t="s">
        <v>3080</v>
      </c>
      <c r="J2624" s="3" t="s">
        <v>1412</v>
      </c>
      <c r="K2624" s="3" t="s">
        <v>24</v>
      </c>
      <c r="L2624" s="3">
        <v>28.0</v>
      </c>
      <c r="M2624" s="3" t="s">
        <v>30</v>
      </c>
      <c r="N2624" s="3" t="s">
        <v>3081</v>
      </c>
      <c r="O2624" s="3" t="s">
        <v>514</v>
      </c>
      <c r="P2624" s="4">
        <v>31941.0</v>
      </c>
      <c r="Q2624" s="3" t="s">
        <v>169</v>
      </c>
      <c r="S2624" s="3" t="s">
        <v>34</v>
      </c>
    </row>
    <row r="2625">
      <c r="A2625" s="2">
        <v>42318.71488425926</v>
      </c>
      <c r="B2625" s="3">
        <v>75.0</v>
      </c>
      <c r="C2625" s="3" t="s">
        <v>2209</v>
      </c>
      <c r="D2625" s="3">
        <v>33.0</v>
      </c>
      <c r="E2625" s="3" t="s">
        <v>2290</v>
      </c>
      <c r="F2625" s="3">
        <v>5.0</v>
      </c>
      <c r="G2625" s="3">
        <v>6.0</v>
      </c>
      <c r="H2625" s="3" t="s">
        <v>3079</v>
      </c>
      <c r="I2625" s="3" t="s">
        <v>3080</v>
      </c>
      <c r="J2625" s="3" t="s">
        <v>1412</v>
      </c>
      <c r="K2625" s="3" t="s">
        <v>24</v>
      </c>
      <c r="L2625" s="3">
        <v>29.0</v>
      </c>
      <c r="M2625" s="3" t="s">
        <v>25</v>
      </c>
      <c r="N2625" s="3" t="s">
        <v>3161</v>
      </c>
      <c r="O2625" s="3" t="s">
        <v>417</v>
      </c>
      <c r="P2625" s="4">
        <v>16251.0</v>
      </c>
      <c r="Q2625" s="3" t="s">
        <v>205</v>
      </c>
      <c r="S2625" s="3" t="s">
        <v>34</v>
      </c>
    </row>
    <row r="2626">
      <c r="A2626" s="2">
        <v>42318.71488425926</v>
      </c>
      <c r="B2626" s="3">
        <v>75.0</v>
      </c>
      <c r="C2626" s="3" t="s">
        <v>2209</v>
      </c>
      <c r="D2626" s="3">
        <v>33.0</v>
      </c>
      <c r="E2626" s="3" t="s">
        <v>2290</v>
      </c>
      <c r="F2626" s="3">
        <v>5.0</v>
      </c>
      <c r="G2626" s="3">
        <v>6.0</v>
      </c>
      <c r="H2626" s="3" t="s">
        <v>3079</v>
      </c>
      <c r="I2626" s="3" t="s">
        <v>3080</v>
      </c>
      <c r="J2626" s="3" t="s">
        <v>1412</v>
      </c>
      <c r="K2626" s="3" t="s">
        <v>24</v>
      </c>
      <c r="L2626" s="3">
        <v>30.0</v>
      </c>
      <c r="M2626" s="3" t="s">
        <v>30</v>
      </c>
      <c r="N2626" s="3" t="s">
        <v>3020</v>
      </c>
      <c r="O2626" s="3" t="s">
        <v>694</v>
      </c>
      <c r="P2626" s="4">
        <v>32489.0</v>
      </c>
      <c r="Q2626" s="3" t="s">
        <v>60</v>
      </c>
      <c r="S2626" s="3" t="s">
        <v>34</v>
      </c>
    </row>
    <row r="2627">
      <c r="A2627" s="2">
        <v>42318.71488425926</v>
      </c>
      <c r="B2627" s="3">
        <v>75.0</v>
      </c>
      <c r="C2627" s="3" t="s">
        <v>2209</v>
      </c>
      <c r="D2627" s="3">
        <v>33.0</v>
      </c>
      <c r="E2627" s="3" t="s">
        <v>2290</v>
      </c>
      <c r="F2627" s="3">
        <v>5.0</v>
      </c>
      <c r="G2627" s="3">
        <v>6.0</v>
      </c>
      <c r="H2627" s="3" t="s">
        <v>3079</v>
      </c>
      <c r="I2627" s="3" t="s">
        <v>3080</v>
      </c>
      <c r="J2627" s="3" t="s">
        <v>1412</v>
      </c>
      <c r="K2627" s="3" t="s">
        <v>24</v>
      </c>
      <c r="L2627" s="3">
        <v>31.0</v>
      </c>
      <c r="M2627" s="3" t="s">
        <v>25</v>
      </c>
      <c r="N2627" s="3" t="s">
        <v>3162</v>
      </c>
      <c r="O2627" s="3" t="s">
        <v>180</v>
      </c>
      <c r="P2627" s="4">
        <v>19392.0</v>
      </c>
      <c r="Q2627" s="3" t="s">
        <v>72</v>
      </c>
      <c r="S2627" s="3" t="s">
        <v>34</v>
      </c>
    </row>
    <row r="2628">
      <c r="A2628" s="2">
        <v>42318.71488425926</v>
      </c>
      <c r="B2628" s="3">
        <v>75.0</v>
      </c>
      <c r="C2628" s="3" t="s">
        <v>2209</v>
      </c>
      <c r="D2628" s="3">
        <v>33.0</v>
      </c>
      <c r="E2628" s="3" t="s">
        <v>2290</v>
      </c>
      <c r="F2628" s="3">
        <v>5.0</v>
      </c>
      <c r="G2628" s="3">
        <v>6.0</v>
      </c>
      <c r="H2628" s="3" t="s">
        <v>3079</v>
      </c>
      <c r="I2628" s="3" t="s">
        <v>3080</v>
      </c>
      <c r="J2628" s="3" t="s">
        <v>1412</v>
      </c>
      <c r="K2628" s="3" t="s">
        <v>24</v>
      </c>
      <c r="L2628" s="3">
        <v>32.0</v>
      </c>
      <c r="M2628" s="3" t="s">
        <v>30</v>
      </c>
      <c r="N2628" s="3" t="s">
        <v>3163</v>
      </c>
      <c r="O2628" s="3" t="s">
        <v>2652</v>
      </c>
      <c r="P2628" s="4">
        <v>34494.0</v>
      </c>
      <c r="Q2628" s="3" t="s">
        <v>132</v>
      </c>
      <c r="S2628" s="3" t="s">
        <v>34</v>
      </c>
    </row>
    <row r="2629">
      <c r="A2629" s="2">
        <v>42318.71488425926</v>
      </c>
      <c r="B2629" s="3">
        <v>75.0</v>
      </c>
      <c r="C2629" s="3" t="s">
        <v>2209</v>
      </c>
      <c r="D2629" s="3">
        <v>33.0</v>
      </c>
      <c r="E2629" s="3" t="s">
        <v>2290</v>
      </c>
      <c r="F2629" s="3">
        <v>5.0</v>
      </c>
      <c r="G2629" s="3">
        <v>6.0</v>
      </c>
      <c r="H2629" s="3" t="s">
        <v>3079</v>
      </c>
      <c r="I2629" s="3" t="s">
        <v>3080</v>
      </c>
      <c r="J2629" s="3" t="s">
        <v>1412</v>
      </c>
      <c r="K2629" s="3" t="s">
        <v>24</v>
      </c>
      <c r="L2629" s="3">
        <v>33.0</v>
      </c>
      <c r="M2629" s="3" t="s">
        <v>25</v>
      </c>
      <c r="N2629" s="3" t="s">
        <v>3164</v>
      </c>
      <c r="O2629" s="3" t="s">
        <v>3165</v>
      </c>
      <c r="P2629" s="4">
        <v>25157.0</v>
      </c>
      <c r="Q2629" s="3" t="s">
        <v>205</v>
      </c>
      <c r="S2629" s="3" t="s">
        <v>34</v>
      </c>
    </row>
    <row r="2630">
      <c r="A2630" s="2">
        <v>42318.71488425926</v>
      </c>
      <c r="B2630" s="3">
        <v>75.0</v>
      </c>
      <c r="C2630" s="3" t="s">
        <v>2209</v>
      </c>
      <c r="D2630" s="3">
        <v>33.0</v>
      </c>
      <c r="E2630" s="3" t="s">
        <v>2290</v>
      </c>
      <c r="F2630" s="3">
        <v>5.0</v>
      </c>
      <c r="G2630" s="3">
        <v>6.0</v>
      </c>
      <c r="H2630" s="3" t="s">
        <v>3079</v>
      </c>
      <c r="I2630" s="3" t="s">
        <v>3080</v>
      </c>
      <c r="J2630" s="3" t="s">
        <v>1412</v>
      </c>
      <c r="K2630" s="3" t="s">
        <v>24</v>
      </c>
      <c r="L2630" s="3">
        <v>34.0</v>
      </c>
      <c r="M2630" s="3" t="s">
        <v>30</v>
      </c>
      <c r="N2630" s="3" t="s">
        <v>3166</v>
      </c>
      <c r="O2630" s="3" t="s">
        <v>93</v>
      </c>
      <c r="P2630" s="4">
        <v>12676.0</v>
      </c>
      <c r="Q2630" s="3" t="s">
        <v>113</v>
      </c>
      <c r="S2630" s="3" t="s">
        <v>34</v>
      </c>
    </row>
    <row r="2631">
      <c r="A2631" s="2">
        <v>42318.71488425926</v>
      </c>
      <c r="B2631" s="3">
        <v>75.0</v>
      </c>
      <c r="C2631" s="3" t="s">
        <v>2209</v>
      </c>
      <c r="D2631" s="3">
        <v>33.0</v>
      </c>
      <c r="E2631" s="3" t="s">
        <v>2290</v>
      </c>
      <c r="F2631" s="3">
        <v>5.0</v>
      </c>
      <c r="G2631" s="3">
        <v>6.0</v>
      </c>
      <c r="H2631" s="3" t="s">
        <v>3079</v>
      </c>
      <c r="I2631" s="3" t="s">
        <v>3080</v>
      </c>
      <c r="J2631" s="3" t="s">
        <v>1412</v>
      </c>
      <c r="K2631" s="3" t="s">
        <v>24</v>
      </c>
      <c r="L2631" s="3">
        <v>35.0</v>
      </c>
      <c r="M2631" s="3" t="s">
        <v>25</v>
      </c>
      <c r="N2631" s="3" t="s">
        <v>3167</v>
      </c>
      <c r="O2631" s="3" t="s">
        <v>371</v>
      </c>
      <c r="P2631" s="4">
        <v>28896.0</v>
      </c>
      <c r="Q2631" s="3" t="s">
        <v>110</v>
      </c>
      <c r="S2631" s="3" t="s">
        <v>34</v>
      </c>
    </row>
    <row r="2632">
      <c r="A2632" s="2">
        <v>42318.71488425926</v>
      </c>
      <c r="B2632" s="3">
        <v>75.0</v>
      </c>
      <c r="C2632" s="3" t="s">
        <v>2209</v>
      </c>
      <c r="D2632" s="3">
        <v>33.0</v>
      </c>
      <c r="E2632" s="3" t="s">
        <v>2290</v>
      </c>
      <c r="F2632" s="3">
        <v>5.0</v>
      </c>
      <c r="G2632" s="3">
        <v>6.0</v>
      </c>
      <c r="H2632" s="3" t="s">
        <v>3079</v>
      </c>
      <c r="I2632" s="3" t="s">
        <v>3080</v>
      </c>
      <c r="J2632" s="3" t="s">
        <v>1412</v>
      </c>
      <c r="K2632" s="3" t="s">
        <v>24</v>
      </c>
      <c r="L2632" s="3">
        <v>36.0</v>
      </c>
      <c r="M2632" s="3" t="s">
        <v>30</v>
      </c>
      <c r="N2632" s="3" t="s">
        <v>732</v>
      </c>
      <c r="O2632" s="3" t="s">
        <v>342</v>
      </c>
      <c r="P2632" s="4">
        <v>26272.0</v>
      </c>
      <c r="Q2632" s="3" t="s">
        <v>40</v>
      </c>
      <c r="S2632" s="3" t="s">
        <v>34</v>
      </c>
    </row>
    <row r="2633">
      <c r="A2633" s="2">
        <v>42318.71488425926</v>
      </c>
      <c r="B2633" s="3">
        <v>75.0</v>
      </c>
      <c r="C2633" s="3" t="s">
        <v>2209</v>
      </c>
      <c r="D2633" s="3">
        <v>33.0</v>
      </c>
      <c r="E2633" s="3" t="s">
        <v>2290</v>
      </c>
      <c r="F2633" s="3">
        <v>5.0</v>
      </c>
      <c r="G2633" s="3">
        <v>6.0</v>
      </c>
      <c r="H2633" s="3" t="s">
        <v>3079</v>
      </c>
      <c r="I2633" s="3" t="s">
        <v>3080</v>
      </c>
      <c r="J2633" s="3" t="s">
        <v>1412</v>
      </c>
      <c r="K2633" s="3" t="s">
        <v>24</v>
      </c>
      <c r="L2633" s="3">
        <v>37.0</v>
      </c>
      <c r="M2633" s="3" t="s">
        <v>25</v>
      </c>
      <c r="N2633" s="3" t="s">
        <v>835</v>
      </c>
      <c r="O2633" s="3" t="s">
        <v>91</v>
      </c>
      <c r="P2633" s="4">
        <v>17482.0</v>
      </c>
      <c r="Q2633" s="3" t="s">
        <v>105</v>
      </c>
      <c r="S2633" s="3" t="s">
        <v>34</v>
      </c>
    </row>
    <row r="2634">
      <c r="A2634" s="2">
        <v>42318.71488425926</v>
      </c>
      <c r="B2634" s="3">
        <v>75.0</v>
      </c>
      <c r="C2634" s="3" t="s">
        <v>2209</v>
      </c>
      <c r="D2634" s="3">
        <v>33.0</v>
      </c>
      <c r="E2634" s="3" t="s">
        <v>2290</v>
      </c>
      <c r="F2634" s="3">
        <v>5.0</v>
      </c>
      <c r="G2634" s="3">
        <v>6.0</v>
      </c>
      <c r="H2634" s="3" t="s">
        <v>3079</v>
      </c>
      <c r="I2634" s="3" t="s">
        <v>3080</v>
      </c>
      <c r="J2634" s="3" t="s">
        <v>1412</v>
      </c>
      <c r="K2634" s="3" t="s">
        <v>24</v>
      </c>
      <c r="L2634" s="3">
        <v>38.0</v>
      </c>
      <c r="M2634" s="3" t="s">
        <v>30</v>
      </c>
      <c r="N2634" s="3" t="s">
        <v>3168</v>
      </c>
      <c r="O2634" s="3" t="s">
        <v>3169</v>
      </c>
      <c r="P2634" s="4">
        <v>31108.0</v>
      </c>
      <c r="Q2634" s="3" t="s">
        <v>132</v>
      </c>
      <c r="S2634" s="3" t="s">
        <v>34</v>
      </c>
    </row>
    <row r="2635">
      <c r="A2635" s="2">
        <v>42318.71488425926</v>
      </c>
      <c r="B2635" s="3">
        <v>75.0</v>
      </c>
      <c r="C2635" s="3" t="s">
        <v>2209</v>
      </c>
      <c r="D2635" s="3">
        <v>33.0</v>
      </c>
      <c r="E2635" s="3" t="s">
        <v>2290</v>
      </c>
      <c r="F2635" s="3">
        <v>5.0</v>
      </c>
      <c r="G2635" s="3">
        <v>6.0</v>
      </c>
      <c r="H2635" s="3" t="s">
        <v>3079</v>
      </c>
      <c r="I2635" s="3" t="s">
        <v>3080</v>
      </c>
      <c r="J2635" s="3" t="s">
        <v>1412</v>
      </c>
      <c r="K2635" s="3" t="s">
        <v>24</v>
      </c>
      <c r="L2635" s="3">
        <v>39.0</v>
      </c>
      <c r="M2635" s="3" t="s">
        <v>25</v>
      </c>
      <c r="N2635" s="3" t="s">
        <v>1269</v>
      </c>
      <c r="O2635" s="3" t="s">
        <v>371</v>
      </c>
      <c r="P2635" s="4">
        <v>21698.0</v>
      </c>
      <c r="Q2635" s="3" t="s">
        <v>79</v>
      </c>
      <c r="S2635" s="3" t="s">
        <v>34</v>
      </c>
    </row>
    <row r="2636">
      <c r="A2636" s="2">
        <v>42318.71488425926</v>
      </c>
      <c r="B2636" s="3">
        <v>75.0</v>
      </c>
      <c r="C2636" s="3" t="s">
        <v>2209</v>
      </c>
      <c r="D2636" s="3">
        <v>33.0</v>
      </c>
      <c r="E2636" s="3" t="s">
        <v>2290</v>
      </c>
      <c r="F2636" s="3">
        <v>5.0</v>
      </c>
      <c r="G2636" s="3">
        <v>6.0</v>
      </c>
      <c r="H2636" s="3" t="s">
        <v>3079</v>
      </c>
      <c r="I2636" s="3" t="s">
        <v>3080</v>
      </c>
      <c r="J2636" s="3" t="s">
        <v>1412</v>
      </c>
      <c r="K2636" s="3" t="s">
        <v>24</v>
      </c>
      <c r="L2636" s="3">
        <v>40.0</v>
      </c>
      <c r="M2636" s="3" t="s">
        <v>30</v>
      </c>
      <c r="N2636" s="3" t="s">
        <v>3170</v>
      </c>
      <c r="O2636" s="3" t="s">
        <v>163</v>
      </c>
      <c r="P2636" s="4">
        <v>26005.0</v>
      </c>
      <c r="Q2636" s="3" t="s">
        <v>228</v>
      </c>
      <c r="S2636" s="3" t="s">
        <v>34</v>
      </c>
    </row>
    <row r="2637">
      <c r="A2637" s="2">
        <v>42318.71488425926</v>
      </c>
      <c r="B2637" s="3">
        <v>75.0</v>
      </c>
      <c r="C2637" s="3" t="s">
        <v>2209</v>
      </c>
      <c r="D2637" s="3">
        <v>33.0</v>
      </c>
      <c r="E2637" s="3" t="s">
        <v>2290</v>
      </c>
      <c r="F2637" s="3">
        <v>5.0</v>
      </c>
      <c r="G2637" s="3">
        <v>6.0</v>
      </c>
      <c r="H2637" s="3" t="s">
        <v>3079</v>
      </c>
      <c r="I2637" s="3" t="s">
        <v>3080</v>
      </c>
      <c r="J2637" s="3" t="s">
        <v>1412</v>
      </c>
      <c r="K2637" s="3" t="s">
        <v>24</v>
      </c>
      <c r="L2637" s="3">
        <v>41.0</v>
      </c>
      <c r="M2637" s="3" t="s">
        <v>25</v>
      </c>
      <c r="N2637" s="3" t="s">
        <v>2443</v>
      </c>
      <c r="O2637" s="3" t="s">
        <v>95</v>
      </c>
      <c r="P2637" s="4">
        <v>26245.0</v>
      </c>
      <c r="Q2637" s="3" t="s">
        <v>132</v>
      </c>
      <c r="S2637" s="3" t="s">
        <v>34</v>
      </c>
    </row>
    <row r="2638">
      <c r="A2638" s="2">
        <v>42318.71488425926</v>
      </c>
      <c r="B2638" s="3">
        <v>75.0</v>
      </c>
      <c r="C2638" s="3" t="s">
        <v>2209</v>
      </c>
      <c r="D2638" s="3">
        <v>33.0</v>
      </c>
      <c r="E2638" s="3" t="s">
        <v>2290</v>
      </c>
      <c r="F2638" s="3">
        <v>5.0</v>
      </c>
      <c r="G2638" s="3">
        <v>6.0</v>
      </c>
      <c r="H2638" s="3" t="s">
        <v>3079</v>
      </c>
      <c r="I2638" s="3" t="s">
        <v>3080</v>
      </c>
      <c r="J2638" s="3" t="s">
        <v>1412</v>
      </c>
      <c r="K2638" s="3" t="s">
        <v>24</v>
      </c>
      <c r="L2638" s="3">
        <v>42.0</v>
      </c>
      <c r="M2638" s="3" t="s">
        <v>30</v>
      </c>
      <c r="N2638" s="3" t="s">
        <v>3171</v>
      </c>
      <c r="O2638" s="3" t="s">
        <v>3172</v>
      </c>
      <c r="P2638" s="4">
        <v>22722.0</v>
      </c>
      <c r="Q2638" s="3" t="s">
        <v>153</v>
      </c>
      <c r="S2638" s="3" t="s">
        <v>34</v>
      </c>
    </row>
    <row r="2639">
      <c r="A2639" s="2">
        <v>42318.71488425926</v>
      </c>
      <c r="B2639" s="3">
        <v>75.0</v>
      </c>
      <c r="C2639" s="3" t="s">
        <v>2209</v>
      </c>
      <c r="D2639" s="3">
        <v>33.0</v>
      </c>
      <c r="E2639" s="3" t="s">
        <v>2290</v>
      </c>
      <c r="F2639" s="3">
        <v>5.0</v>
      </c>
      <c r="G2639" s="3">
        <v>6.0</v>
      </c>
      <c r="H2639" s="3" t="s">
        <v>3079</v>
      </c>
      <c r="I2639" s="3" t="s">
        <v>3080</v>
      </c>
      <c r="J2639" s="3" t="s">
        <v>1412</v>
      </c>
      <c r="K2639" s="3" t="s">
        <v>24</v>
      </c>
      <c r="L2639" s="3">
        <v>43.0</v>
      </c>
      <c r="M2639" s="3" t="s">
        <v>25</v>
      </c>
      <c r="N2639" s="3" t="s">
        <v>3173</v>
      </c>
      <c r="O2639" s="3" t="s">
        <v>3174</v>
      </c>
      <c r="P2639" s="4">
        <v>18054.0</v>
      </c>
      <c r="Q2639" s="3" t="s">
        <v>113</v>
      </c>
      <c r="S2639" s="3" t="s">
        <v>34</v>
      </c>
    </row>
    <row r="2640">
      <c r="A2640" s="2">
        <v>42318.71488425926</v>
      </c>
      <c r="B2640" s="3">
        <v>75.0</v>
      </c>
      <c r="C2640" s="3" t="s">
        <v>2209</v>
      </c>
      <c r="D2640" s="3">
        <v>33.0</v>
      </c>
      <c r="E2640" s="3" t="s">
        <v>2290</v>
      </c>
      <c r="F2640" s="3">
        <v>5.0</v>
      </c>
      <c r="G2640" s="3">
        <v>6.0</v>
      </c>
      <c r="H2640" s="3" t="s">
        <v>3079</v>
      </c>
      <c r="I2640" s="3" t="s">
        <v>3080</v>
      </c>
      <c r="J2640" s="3" t="s">
        <v>1412</v>
      </c>
      <c r="K2640" s="3" t="s">
        <v>24</v>
      </c>
      <c r="L2640" s="3">
        <v>44.0</v>
      </c>
      <c r="M2640" s="3" t="s">
        <v>30</v>
      </c>
      <c r="N2640" s="3" t="s">
        <v>3158</v>
      </c>
      <c r="O2640" s="3" t="s">
        <v>734</v>
      </c>
      <c r="P2640" s="4">
        <v>23049.0</v>
      </c>
      <c r="Q2640" s="3" t="s">
        <v>132</v>
      </c>
      <c r="S2640" s="3" t="s">
        <v>34</v>
      </c>
    </row>
    <row r="2641">
      <c r="A2641" s="2">
        <v>42318.71488425926</v>
      </c>
      <c r="B2641" s="3">
        <v>75.0</v>
      </c>
      <c r="C2641" s="3" t="s">
        <v>2209</v>
      </c>
      <c r="D2641" s="3">
        <v>33.0</v>
      </c>
      <c r="E2641" s="3" t="s">
        <v>2290</v>
      </c>
      <c r="F2641" s="3">
        <v>5.0</v>
      </c>
      <c r="G2641" s="3">
        <v>6.0</v>
      </c>
      <c r="H2641" s="3" t="s">
        <v>3079</v>
      </c>
      <c r="I2641" s="3" t="s">
        <v>3080</v>
      </c>
      <c r="J2641" s="3" t="s">
        <v>1412</v>
      </c>
      <c r="K2641" s="3" t="s">
        <v>24</v>
      </c>
      <c r="L2641" s="3">
        <v>45.0</v>
      </c>
      <c r="M2641" s="3" t="s">
        <v>25</v>
      </c>
      <c r="N2641" s="3" t="s">
        <v>3175</v>
      </c>
      <c r="O2641" s="3" t="s">
        <v>1275</v>
      </c>
      <c r="P2641" s="4">
        <v>31964.0</v>
      </c>
      <c r="Q2641" s="3" t="s">
        <v>1205</v>
      </c>
      <c r="S2641" s="3" t="s">
        <v>34</v>
      </c>
    </row>
    <row r="2642">
      <c r="A2642" s="2">
        <v>42318.71488425926</v>
      </c>
      <c r="B2642" s="3">
        <v>75.0</v>
      </c>
      <c r="C2642" s="3" t="s">
        <v>2209</v>
      </c>
      <c r="D2642" s="3">
        <v>33.0</v>
      </c>
      <c r="E2642" s="3" t="s">
        <v>2290</v>
      </c>
      <c r="F2642" s="3">
        <v>5.0</v>
      </c>
      <c r="G2642" s="3">
        <v>6.0</v>
      </c>
      <c r="H2642" s="3" t="s">
        <v>3079</v>
      </c>
      <c r="I2642" s="3" t="s">
        <v>3080</v>
      </c>
      <c r="J2642" s="3" t="s">
        <v>1412</v>
      </c>
      <c r="K2642" s="3" t="s">
        <v>24</v>
      </c>
      <c r="L2642" s="3">
        <v>46.0</v>
      </c>
      <c r="M2642" s="3" t="s">
        <v>30</v>
      </c>
      <c r="N2642" s="3" t="s">
        <v>3176</v>
      </c>
      <c r="O2642" s="3" t="s">
        <v>1263</v>
      </c>
      <c r="P2642" s="4">
        <v>24270.0</v>
      </c>
      <c r="Q2642" s="3" t="s">
        <v>132</v>
      </c>
      <c r="S2642" s="3" t="s">
        <v>34</v>
      </c>
    </row>
    <row r="2643">
      <c r="A2643" s="2">
        <v>42318.71488425926</v>
      </c>
      <c r="B2643" s="3">
        <v>75.0</v>
      </c>
      <c r="C2643" s="3" t="s">
        <v>2209</v>
      </c>
      <c r="D2643" s="3">
        <v>33.0</v>
      </c>
      <c r="E2643" s="3" t="s">
        <v>2290</v>
      </c>
      <c r="F2643" s="3">
        <v>5.0</v>
      </c>
      <c r="G2643" s="3">
        <v>6.0</v>
      </c>
      <c r="H2643" s="3" t="s">
        <v>3079</v>
      </c>
      <c r="I2643" s="3" t="s">
        <v>3080</v>
      </c>
      <c r="J2643" s="3" t="s">
        <v>1412</v>
      </c>
      <c r="K2643" s="3" t="s">
        <v>24</v>
      </c>
      <c r="L2643" s="3">
        <v>47.0</v>
      </c>
      <c r="M2643" s="3" t="s">
        <v>25</v>
      </c>
      <c r="N2643" s="3" t="s">
        <v>3177</v>
      </c>
      <c r="O2643" s="3" t="s">
        <v>218</v>
      </c>
      <c r="P2643" s="4">
        <v>20979.0</v>
      </c>
      <c r="Q2643" s="3" t="s">
        <v>46</v>
      </c>
      <c r="S2643" s="3" t="s">
        <v>34</v>
      </c>
    </row>
    <row r="2644">
      <c r="A2644" s="2">
        <v>42318.71488425926</v>
      </c>
      <c r="B2644" s="3">
        <v>75.0</v>
      </c>
      <c r="C2644" s="3" t="s">
        <v>2209</v>
      </c>
      <c r="D2644" s="3">
        <v>33.0</v>
      </c>
      <c r="E2644" s="3" t="s">
        <v>2290</v>
      </c>
      <c r="F2644" s="3">
        <v>5.0</v>
      </c>
      <c r="G2644" s="3">
        <v>6.0</v>
      </c>
      <c r="H2644" s="3" t="s">
        <v>3079</v>
      </c>
      <c r="I2644" s="3" t="s">
        <v>3080</v>
      </c>
      <c r="J2644" s="3" t="s">
        <v>1412</v>
      </c>
      <c r="K2644" s="3" t="s">
        <v>24</v>
      </c>
      <c r="L2644" s="3">
        <v>48.0</v>
      </c>
      <c r="M2644" s="3" t="s">
        <v>30</v>
      </c>
      <c r="N2644" s="3" t="s">
        <v>3178</v>
      </c>
      <c r="O2644" s="3" t="s">
        <v>1658</v>
      </c>
      <c r="P2644" s="4">
        <v>19858.0</v>
      </c>
      <c r="Q2644" s="3" t="s">
        <v>49</v>
      </c>
      <c r="S2644" s="3" t="s">
        <v>34</v>
      </c>
    </row>
    <row r="2645">
      <c r="A2645" s="2">
        <v>42318.71488425926</v>
      </c>
      <c r="B2645" s="3">
        <v>75.0</v>
      </c>
      <c r="C2645" s="3" t="s">
        <v>2209</v>
      </c>
      <c r="D2645" s="3">
        <v>40.0</v>
      </c>
      <c r="E2645" s="3" t="s">
        <v>2340</v>
      </c>
      <c r="F2645" s="3">
        <v>5.0</v>
      </c>
      <c r="G2645" s="3">
        <v>6.0</v>
      </c>
      <c r="H2645" s="3" t="s">
        <v>3079</v>
      </c>
      <c r="I2645" s="3" t="s">
        <v>3080</v>
      </c>
      <c r="J2645" s="3" t="s">
        <v>1412</v>
      </c>
      <c r="K2645" s="3" t="s">
        <v>24</v>
      </c>
      <c r="L2645" s="3">
        <v>1.0</v>
      </c>
      <c r="M2645" s="3" t="s">
        <v>25</v>
      </c>
      <c r="N2645" s="3" t="s">
        <v>2385</v>
      </c>
      <c r="O2645" s="3" t="s">
        <v>246</v>
      </c>
      <c r="P2645" s="4">
        <v>24927.0</v>
      </c>
      <c r="Q2645" s="3" t="s">
        <v>72</v>
      </c>
      <c r="S2645" s="3" t="s">
        <v>34</v>
      </c>
    </row>
    <row r="2646">
      <c r="A2646" s="2">
        <v>42318.71488425926</v>
      </c>
      <c r="B2646" s="3">
        <v>75.0</v>
      </c>
      <c r="C2646" s="3" t="s">
        <v>2209</v>
      </c>
      <c r="D2646" s="3">
        <v>40.0</v>
      </c>
      <c r="E2646" s="3" t="s">
        <v>2340</v>
      </c>
      <c r="F2646" s="3">
        <v>5.0</v>
      </c>
      <c r="G2646" s="3">
        <v>6.0</v>
      </c>
      <c r="H2646" s="3" t="s">
        <v>3079</v>
      </c>
      <c r="I2646" s="3" t="s">
        <v>3080</v>
      </c>
      <c r="J2646" s="3" t="s">
        <v>1412</v>
      </c>
      <c r="K2646" s="3" t="s">
        <v>24</v>
      </c>
      <c r="L2646" s="3">
        <v>2.0</v>
      </c>
      <c r="M2646" s="3" t="s">
        <v>30</v>
      </c>
      <c r="N2646" s="3" t="s">
        <v>3038</v>
      </c>
      <c r="O2646" s="3" t="s">
        <v>1489</v>
      </c>
      <c r="P2646" s="4">
        <v>23519.0</v>
      </c>
      <c r="Q2646" s="3" t="s">
        <v>153</v>
      </c>
      <c r="S2646" s="3" t="s">
        <v>34</v>
      </c>
    </row>
    <row r="2647">
      <c r="A2647" s="2">
        <v>42318.71488425926</v>
      </c>
      <c r="B2647" s="3">
        <v>75.0</v>
      </c>
      <c r="C2647" s="3" t="s">
        <v>2209</v>
      </c>
      <c r="D2647" s="3">
        <v>40.0</v>
      </c>
      <c r="E2647" s="3" t="s">
        <v>2340</v>
      </c>
      <c r="F2647" s="3">
        <v>5.0</v>
      </c>
      <c r="G2647" s="3">
        <v>6.0</v>
      </c>
      <c r="H2647" s="3" t="s">
        <v>3079</v>
      </c>
      <c r="I2647" s="3" t="s">
        <v>3080</v>
      </c>
      <c r="J2647" s="3" t="s">
        <v>1412</v>
      </c>
      <c r="K2647" s="3" t="s">
        <v>24</v>
      </c>
      <c r="L2647" s="3">
        <v>3.0</v>
      </c>
      <c r="M2647" s="3" t="s">
        <v>25</v>
      </c>
      <c r="N2647" s="3" t="s">
        <v>3179</v>
      </c>
      <c r="O2647" s="3" t="s">
        <v>477</v>
      </c>
      <c r="P2647" s="4">
        <v>25471.0</v>
      </c>
      <c r="Q2647" s="3" t="s">
        <v>55</v>
      </c>
      <c r="S2647" s="3" t="s">
        <v>34</v>
      </c>
    </row>
    <row r="2648">
      <c r="A2648" s="2">
        <v>42318.71488425926</v>
      </c>
      <c r="B2648" s="3">
        <v>75.0</v>
      </c>
      <c r="C2648" s="3" t="s">
        <v>2209</v>
      </c>
      <c r="D2648" s="3">
        <v>40.0</v>
      </c>
      <c r="E2648" s="3" t="s">
        <v>2340</v>
      </c>
      <c r="F2648" s="3">
        <v>5.0</v>
      </c>
      <c r="G2648" s="3">
        <v>6.0</v>
      </c>
      <c r="H2648" s="3" t="s">
        <v>3079</v>
      </c>
      <c r="I2648" s="3" t="s">
        <v>3080</v>
      </c>
      <c r="J2648" s="3" t="s">
        <v>1412</v>
      </c>
      <c r="K2648" s="3" t="s">
        <v>24</v>
      </c>
      <c r="L2648" s="3">
        <v>4.0</v>
      </c>
      <c r="M2648" s="3" t="s">
        <v>30</v>
      </c>
      <c r="N2648" s="3" t="s">
        <v>3180</v>
      </c>
      <c r="O2648" s="3" t="s">
        <v>456</v>
      </c>
      <c r="P2648" s="4">
        <v>30830.0</v>
      </c>
      <c r="Q2648" s="3" t="s">
        <v>46</v>
      </c>
      <c r="S2648" s="3" t="s">
        <v>34</v>
      </c>
    </row>
    <row r="2649">
      <c r="A2649" s="2">
        <v>42318.71488425926</v>
      </c>
      <c r="B2649" s="3">
        <v>75.0</v>
      </c>
      <c r="C2649" s="3" t="s">
        <v>2209</v>
      </c>
      <c r="D2649" s="3">
        <v>40.0</v>
      </c>
      <c r="E2649" s="3" t="s">
        <v>2340</v>
      </c>
      <c r="F2649" s="3">
        <v>5.0</v>
      </c>
      <c r="G2649" s="3">
        <v>6.0</v>
      </c>
      <c r="H2649" s="3" t="s">
        <v>3079</v>
      </c>
      <c r="I2649" s="3" t="s">
        <v>3080</v>
      </c>
      <c r="J2649" s="3" t="s">
        <v>1412</v>
      </c>
      <c r="K2649" s="3" t="s">
        <v>24</v>
      </c>
      <c r="L2649" s="3">
        <v>5.0</v>
      </c>
      <c r="M2649" s="3" t="s">
        <v>25</v>
      </c>
      <c r="N2649" s="3" t="s">
        <v>3181</v>
      </c>
      <c r="O2649" s="3" t="s">
        <v>3182</v>
      </c>
      <c r="P2649" s="4">
        <v>23422.0</v>
      </c>
      <c r="Q2649" s="3" t="s">
        <v>712</v>
      </c>
      <c r="S2649" s="3" t="s">
        <v>34</v>
      </c>
    </row>
    <row r="2650">
      <c r="A2650" s="2">
        <v>42318.71488425926</v>
      </c>
      <c r="B2650" s="3">
        <v>75.0</v>
      </c>
      <c r="C2650" s="3" t="s">
        <v>2209</v>
      </c>
      <c r="D2650" s="3">
        <v>40.0</v>
      </c>
      <c r="E2650" s="3" t="s">
        <v>2340</v>
      </c>
      <c r="F2650" s="3">
        <v>5.0</v>
      </c>
      <c r="G2650" s="3">
        <v>6.0</v>
      </c>
      <c r="H2650" s="3" t="s">
        <v>3079</v>
      </c>
      <c r="I2650" s="3" t="s">
        <v>3080</v>
      </c>
      <c r="J2650" s="3" t="s">
        <v>1412</v>
      </c>
      <c r="K2650" s="3" t="s">
        <v>24</v>
      </c>
      <c r="L2650" s="3">
        <v>6.0</v>
      </c>
      <c r="M2650" s="3" t="s">
        <v>30</v>
      </c>
      <c r="N2650" s="3" t="s">
        <v>3183</v>
      </c>
      <c r="O2650" s="3" t="s">
        <v>3184</v>
      </c>
      <c r="P2650" s="4">
        <v>33623.0</v>
      </c>
      <c r="Q2650" s="3" t="s">
        <v>191</v>
      </c>
      <c r="S2650" s="3" t="s">
        <v>34</v>
      </c>
    </row>
    <row r="2651">
      <c r="A2651" s="2">
        <v>42318.71488425926</v>
      </c>
      <c r="B2651" s="3">
        <v>75.0</v>
      </c>
      <c r="C2651" s="3" t="s">
        <v>2209</v>
      </c>
      <c r="D2651" s="3">
        <v>40.0</v>
      </c>
      <c r="E2651" s="3" t="s">
        <v>2340</v>
      </c>
      <c r="F2651" s="3">
        <v>5.0</v>
      </c>
      <c r="G2651" s="3">
        <v>6.0</v>
      </c>
      <c r="H2651" s="3" t="s">
        <v>3079</v>
      </c>
      <c r="I2651" s="3" t="s">
        <v>3080</v>
      </c>
      <c r="J2651" s="3" t="s">
        <v>1412</v>
      </c>
      <c r="K2651" s="3" t="s">
        <v>24</v>
      </c>
      <c r="L2651" s="3">
        <v>7.0</v>
      </c>
      <c r="M2651" s="3" t="s">
        <v>25</v>
      </c>
      <c r="N2651" s="3" t="s">
        <v>3185</v>
      </c>
      <c r="O2651" s="3" t="s">
        <v>95</v>
      </c>
      <c r="P2651" s="4">
        <v>15054.0</v>
      </c>
      <c r="Q2651" s="3" t="s">
        <v>49</v>
      </c>
      <c r="S2651" s="3" t="s">
        <v>34</v>
      </c>
    </row>
    <row r="2652">
      <c r="A2652" s="2">
        <v>42318.71488425926</v>
      </c>
      <c r="B2652" s="3">
        <v>75.0</v>
      </c>
      <c r="C2652" s="3" t="s">
        <v>2209</v>
      </c>
      <c r="D2652" s="3">
        <v>40.0</v>
      </c>
      <c r="E2652" s="3" t="s">
        <v>2340</v>
      </c>
      <c r="F2652" s="3">
        <v>5.0</v>
      </c>
      <c r="G2652" s="3">
        <v>6.0</v>
      </c>
      <c r="H2652" s="3" t="s">
        <v>3079</v>
      </c>
      <c r="I2652" s="3" t="s">
        <v>3080</v>
      </c>
      <c r="J2652" s="3" t="s">
        <v>1412</v>
      </c>
      <c r="K2652" s="3" t="s">
        <v>24</v>
      </c>
      <c r="L2652" s="3">
        <v>8.0</v>
      </c>
      <c r="M2652" s="3" t="s">
        <v>30</v>
      </c>
      <c r="N2652" s="3" t="s">
        <v>2625</v>
      </c>
      <c r="O2652" s="3" t="s">
        <v>2092</v>
      </c>
      <c r="P2652" s="4">
        <v>23093.0</v>
      </c>
      <c r="Q2652" s="3" t="s">
        <v>33</v>
      </c>
      <c r="S2652" s="3" t="s">
        <v>34</v>
      </c>
    </row>
    <row r="2653">
      <c r="A2653" s="2">
        <v>42318.71488425926</v>
      </c>
      <c r="B2653" s="3">
        <v>75.0</v>
      </c>
      <c r="C2653" s="3" t="s">
        <v>2209</v>
      </c>
      <c r="D2653" s="3">
        <v>40.0</v>
      </c>
      <c r="E2653" s="3" t="s">
        <v>2340</v>
      </c>
      <c r="F2653" s="3">
        <v>5.0</v>
      </c>
      <c r="G2653" s="3">
        <v>6.0</v>
      </c>
      <c r="H2653" s="3" t="s">
        <v>3079</v>
      </c>
      <c r="I2653" s="3" t="s">
        <v>3080</v>
      </c>
      <c r="J2653" s="3" t="s">
        <v>1412</v>
      </c>
      <c r="K2653" s="3" t="s">
        <v>24</v>
      </c>
      <c r="L2653" s="3">
        <v>9.0</v>
      </c>
      <c r="M2653" s="3" t="s">
        <v>25</v>
      </c>
      <c r="N2653" s="3" t="s">
        <v>3186</v>
      </c>
      <c r="O2653" s="3" t="s">
        <v>275</v>
      </c>
      <c r="P2653" s="4">
        <v>26116.0</v>
      </c>
      <c r="Q2653" s="3" t="s">
        <v>37</v>
      </c>
      <c r="S2653" s="3" t="s">
        <v>34</v>
      </c>
    </row>
    <row r="2654">
      <c r="A2654" s="2">
        <v>42318.71488425926</v>
      </c>
      <c r="B2654" s="3">
        <v>75.0</v>
      </c>
      <c r="C2654" s="3" t="s">
        <v>2209</v>
      </c>
      <c r="D2654" s="3">
        <v>40.0</v>
      </c>
      <c r="E2654" s="3" t="s">
        <v>2340</v>
      </c>
      <c r="F2654" s="3">
        <v>5.0</v>
      </c>
      <c r="G2654" s="3">
        <v>6.0</v>
      </c>
      <c r="H2654" s="3" t="s">
        <v>3079</v>
      </c>
      <c r="I2654" s="3" t="s">
        <v>3080</v>
      </c>
      <c r="J2654" s="3" t="s">
        <v>1412</v>
      </c>
      <c r="K2654" s="3" t="s">
        <v>24</v>
      </c>
      <c r="L2654" s="3">
        <v>10.0</v>
      </c>
      <c r="M2654" s="3" t="s">
        <v>30</v>
      </c>
      <c r="N2654" s="3" t="s">
        <v>3187</v>
      </c>
      <c r="O2654" s="3" t="s">
        <v>107</v>
      </c>
      <c r="P2654" s="4">
        <v>22665.0</v>
      </c>
      <c r="Q2654" s="3" t="s">
        <v>37</v>
      </c>
      <c r="S2654" s="3" t="s">
        <v>34</v>
      </c>
    </row>
    <row r="2655">
      <c r="A2655" s="2">
        <v>42318.71488425926</v>
      </c>
      <c r="B2655" s="3">
        <v>75.0</v>
      </c>
      <c r="C2655" s="3" t="s">
        <v>2209</v>
      </c>
      <c r="D2655" s="3">
        <v>40.0</v>
      </c>
      <c r="E2655" s="3" t="s">
        <v>2340</v>
      </c>
      <c r="F2655" s="3">
        <v>5.0</v>
      </c>
      <c r="G2655" s="3">
        <v>6.0</v>
      </c>
      <c r="H2655" s="3" t="s">
        <v>3079</v>
      </c>
      <c r="I2655" s="3" t="s">
        <v>3080</v>
      </c>
      <c r="J2655" s="3" t="s">
        <v>1412</v>
      </c>
      <c r="K2655" s="3" t="s">
        <v>24</v>
      </c>
      <c r="L2655" s="3">
        <v>11.0</v>
      </c>
      <c r="M2655" s="3" t="s">
        <v>25</v>
      </c>
      <c r="N2655" s="3" t="s">
        <v>3188</v>
      </c>
      <c r="O2655" s="3" t="s">
        <v>1506</v>
      </c>
      <c r="P2655" s="4">
        <v>20956.0</v>
      </c>
      <c r="Q2655" s="3" t="s">
        <v>37</v>
      </c>
      <c r="S2655" s="3" t="s">
        <v>34</v>
      </c>
    </row>
    <row r="2656">
      <c r="A2656" s="2">
        <v>42318.71488425926</v>
      </c>
      <c r="B2656" s="3">
        <v>75.0</v>
      </c>
      <c r="C2656" s="3" t="s">
        <v>2209</v>
      </c>
      <c r="D2656" s="3">
        <v>40.0</v>
      </c>
      <c r="E2656" s="3" t="s">
        <v>2340</v>
      </c>
      <c r="F2656" s="3">
        <v>5.0</v>
      </c>
      <c r="G2656" s="3">
        <v>6.0</v>
      </c>
      <c r="H2656" s="3" t="s">
        <v>3079</v>
      </c>
      <c r="I2656" s="3" t="s">
        <v>3080</v>
      </c>
      <c r="J2656" s="3" t="s">
        <v>1412</v>
      </c>
      <c r="K2656" s="3" t="s">
        <v>24</v>
      </c>
      <c r="L2656" s="3">
        <v>12.0</v>
      </c>
      <c r="M2656" s="3" t="s">
        <v>30</v>
      </c>
      <c r="N2656" s="3" t="s">
        <v>3189</v>
      </c>
      <c r="O2656" s="3" t="s">
        <v>3190</v>
      </c>
      <c r="P2656" s="4">
        <v>35675.0</v>
      </c>
      <c r="Q2656" s="3" t="s">
        <v>40</v>
      </c>
      <c r="S2656" s="3" t="s">
        <v>34</v>
      </c>
    </row>
    <row r="2657">
      <c r="A2657" s="2">
        <v>42318.71488425926</v>
      </c>
      <c r="B2657" s="3">
        <v>75.0</v>
      </c>
      <c r="C2657" s="3" t="s">
        <v>2209</v>
      </c>
      <c r="D2657" s="3">
        <v>40.0</v>
      </c>
      <c r="E2657" s="3" t="s">
        <v>2340</v>
      </c>
      <c r="F2657" s="3">
        <v>5.0</v>
      </c>
      <c r="G2657" s="3">
        <v>6.0</v>
      </c>
      <c r="H2657" s="3" t="s">
        <v>3079</v>
      </c>
      <c r="I2657" s="3" t="s">
        <v>3080</v>
      </c>
      <c r="J2657" s="3" t="s">
        <v>1412</v>
      </c>
      <c r="K2657" s="3" t="s">
        <v>24</v>
      </c>
      <c r="L2657" s="3">
        <v>13.0</v>
      </c>
      <c r="M2657" s="3" t="s">
        <v>25</v>
      </c>
      <c r="N2657" s="3" t="s">
        <v>3191</v>
      </c>
      <c r="O2657" s="3" t="s">
        <v>664</v>
      </c>
      <c r="P2657" s="4">
        <v>24008.0</v>
      </c>
      <c r="Q2657" s="3" t="s">
        <v>216</v>
      </c>
      <c r="S2657" s="3" t="s">
        <v>34</v>
      </c>
    </row>
    <row r="2658">
      <c r="A2658" s="2">
        <v>42318.71488425926</v>
      </c>
      <c r="B2658" s="3">
        <v>75.0</v>
      </c>
      <c r="C2658" s="3" t="s">
        <v>2209</v>
      </c>
      <c r="D2658" s="3">
        <v>40.0</v>
      </c>
      <c r="E2658" s="3" t="s">
        <v>2340</v>
      </c>
      <c r="F2658" s="3">
        <v>5.0</v>
      </c>
      <c r="G2658" s="3">
        <v>6.0</v>
      </c>
      <c r="H2658" s="3" t="s">
        <v>3079</v>
      </c>
      <c r="I2658" s="3" t="s">
        <v>3080</v>
      </c>
      <c r="J2658" s="3" t="s">
        <v>1412</v>
      </c>
      <c r="K2658" s="3" t="s">
        <v>24</v>
      </c>
      <c r="L2658" s="3">
        <v>14.0</v>
      </c>
      <c r="M2658" s="3" t="s">
        <v>30</v>
      </c>
      <c r="N2658" s="3" t="s">
        <v>3192</v>
      </c>
      <c r="O2658" s="3" t="s">
        <v>734</v>
      </c>
      <c r="P2658" s="4">
        <v>17923.0</v>
      </c>
      <c r="Q2658" s="3" t="s">
        <v>105</v>
      </c>
      <c r="S2658" s="3" t="s">
        <v>34</v>
      </c>
    </row>
    <row r="2659">
      <c r="A2659" s="2">
        <v>42318.71488425926</v>
      </c>
      <c r="B2659" s="3">
        <v>75.0</v>
      </c>
      <c r="C2659" s="3" t="s">
        <v>2209</v>
      </c>
      <c r="D2659" s="3">
        <v>47.0</v>
      </c>
      <c r="E2659" s="3" t="s">
        <v>2356</v>
      </c>
      <c r="F2659" s="3">
        <v>5.0</v>
      </c>
      <c r="G2659" s="3">
        <v>6.0</v>
      </c>
      <c r="H2659" s="3" t="s">
        <v>3079</v>
      </c>
      <c r="I2659" s="3" t="s">
        <v>3080</v>
      </c>
      <c r="J2659" s="3" t="s">
        <v>1412</v>
      </c>
      <c r="K2659" s="3" t="s">
        <v>24</v>
      </c>
      <c r="L2659" s="3">
        <v>1.0</v>
      </c>
      <c r="M2659" s="3" t="s">
        <v>30</v>
      </c>
      <c r="N2659" s="3" t="s">
        <v>3193</v>
      </c>
      <c r="O2659" s="3" t="s">
        <v>107</v>
      </c>
      <c r="P2659" s="4">
        <v>20210.0</v>
      </c>
      <c r="Q2659" s="3" t="s">
        <v>52</v>
      </c>
      <c r="S2659" s="3" t="s">
        <v>34</v>
      </c>
    </row>
    <row r="2660">
      <c r="A2660" s="2">
        <v>42318.71488425926</v>
      </c>
      <c r="B2660" s="3">
        <v>75.0</v>
      </c>
      <c r="C2660" s="3" t="s">
        <v>2209</v>
      </c>
      <c r="D2660" s="3">
        <v>47.0</v>
      </c>
      <c r="E2660" s="3" t="s">
        <v>2356</v>
      </c>
      <c r="F2660" s="3">
        <v>5.0</v>
      </c>
      <c r="G2660" s="3">
        <v>6.0</v>
      </c>
      <c r="H2660" s="3" t="s">
        <v>3079</v>
      </c>
      <c r="I2660" s="3" t="s">
        <v>3080</v>
      </c>
      <c r="J2660" s="3" t="s">
        <v>1412</v>
      </c>
      <c r="K2660" s="3" t="s">
        <v>24</v>
      </c>
      <c r="L2660" s="3">
        <v>2.0</v>
      </c>
      <c r="M2660" s="3" t="s">
        <v>25</v>
      </c>
      <c r="N2660" s="3" t="s">
        <v>3194</v>
      </c>
      <c r="O2660" s="3" t="s">
        <v>281</v>
      </c>
      <c r="P2660" s="4">
        <v>19046.0</v>
      </c>
      <c r="Q2660" s="3" t="s">
        <v>49</v>
      </c>
      <c r="S2660" s="3" t="s">
        <v>34</v>
      </c>
    </row>
    <row r="2661">
      <c r="A2661" s="2">
        <v>42318.71488425926</v>
      </c>
      <c r="B2661" s="3">
        <v>75.0</v>
      </c>
      <c r="C2661" s="3" t="s">
        <v>2209</v>
      </c>
      <c r="D2661" s="3">
        <v>47.0</v>
      </c>
      <c r="E2661" s="3" t="s">
        <v>2356</v>
      </c>
      <c r="F2661" s="3">
        <v>5.0</v>
      </c>
      <c r="G2661" s="3">
        <v>6.0</v>
      </c>
      <c r="H2661" s="3" t="s">
        <v>3079</v>
      </c>
      <c r="I2661" s="3" t="s">
        <v>3080</v>
      </c>
      <c r="J2661" s="3" t="s">
        <v>1412</v>
      </c>
      <c r="K2661" s="3" t="s">
        <v>24</v>
      </c>
      <c r="L2661" s="3">
        <v>3.0</v>
      </c>
      <c r="M2661" s="3" t="s">
        <v>30</v>
      </c>
      <c r="N2661" s="3" t="s">
        <v>3195</v>
      </c>
      <c r="O2661" s="3" t="s">
        <v>215</v>
      </c>
      <c r="P2661" s="4">
        <v>23981.0</v>
      </c>
      <c r="Q2661" s="3" t="s">
        <v>247</v>
      </c>
      <c r="S2661" s="3" t="s">
        <v>34</v>
      </c>
    </row>
    <row r="2662">
      <c r="A2662" s="2">
        <v>42318.71488425926</v>
      </c>
      <c r="B2662" s="3">
        <v>75.0</v>
      </c>
      <c r="C2662" s="3" t="s">
        <v>2209</v>
      </c>
      <c r="D2662" s="3">
        <v>47.0</v>
      </c>
      <c r="E2662" s="3" t="s">
        <v>2356</v>
      </c>
      <c r="F2662" s="3">
        <v>5.0</v>
      </c>
      <c r="G2662" s="3">
        <v>6.0</v>
      </c>
      <c r="H2662" s="3" t="s">
        <v>3079</v>
      </c>
      <c r="I2662" s="3" t="s">
        <v>3080</v>
      </c>
      <c r="J2662" s="3" t="s">
        <v>1412</v>
      </c>
      <c r="K2662" s="3" t="s">
        <v>24</v>
      </c>
      <c r="L2662" s="3">
        <v>4.0</v>
      </c>
      <c r="M2662" s="3" t="s">
        <v>25</v>
      </c>
      <c r="N2662" s="3" t="s">
        <v>3193</v>
      </c>
      <c r="O2662" s="3" t="s">
        <v>218</v>
      </c>
      <c r="P2662" s="4">
        <v>16223.0</v>
      </c>
      <c r="Q2662" s="3" t="s">
        <v>49</v>
      </c>
      <c r="S2662" s="3" t="s">
        <v>34</v>
      </c>
    </row>
    <row r="2663">
      <c r="A2663" s="2">
        <v>42318.71488425926</v>
      </c>
      <c r="B2663" s="3">
        <v>75.0</v>
      </c>
      <c r="C2663" s="3" t="s">
        <v>2209</v>
      </c>
      <c r="D2663" s="3">
        <v>47.0</v>
      </c>
      <c r="E2663" s="3" t="s">
        <v>2356</v>
      </c>
      <c r="F2663" s="3">
        <v>5.0</v>
      </c>
      <c r="G2663" s="3">
        <v>6.0</v>
      </c>
      <c r="H2663" s="3" t="s">
        <v>3079</v>
      </c>
      <c r="I2663" s="3" t="s">
        <v>3080</v>
      </c>
      <c r="J2663" s="3" t="s">
        <v>1412</v>
      </c>
      <c r="K2663" s="3" t="s">
        <v>24</v>
      </c>
      <c r="L2663" s="3">
        <v>5.0</v>
      </c>
      <c r="M2663" s="3" t="s">
        <v>30</v>
      </c>
      <c r="N2663" s="3" t="s">
        <v>3196</v>
      </c>
      <c r="O2663" s="3" t="s">
        <v>102</v>
      </c>
      <c r="P2663" s="4">
        <v>22700.0</v>
      </c>
      <c r="Q2663" s="3" t="s">
        <v>228</v>
      </c>
      <c r="S2663" s="3" t="s">
        <v>34</v>
      </c>
    </row>
    <row r="2664">
      <c r="A2664" s="2">
        <v>42318.71488425926</v>
      </c>
      <c r="B2664" s="3">
        <v>75.0</v>
      </c>
      <c r="C2664" s="3" t="s">
        <v>2209</v>
      </c>
      <c r="D2664" s="3">
        <v>47.0</v>
      </c>
      <c r="E2664" s="3" t="s">
        <v>2356</v>
      </c>
      <c r="F2664" s="3">
        <v>5.0</v>
      </c>
      <c r="G2664" s="3">
        <v>6.0</v>
      </c>
      <c r="H2664" s="3" t="s">
        <v>3079</v>
      </c>
      <c r="I2664" s="3" t="s">
        <v>3080</v>
      </c>
      <c r="J2664" s="3" t="s">
        <v>1412</v>
      </c>
      <c r="K2664" s="3" t="s">
        <v>24</v>
      </c>
      <c r="L2664" s="3">
        <v>6.0</v>
      </c>
      <c r="M2664" s="3" t="s">
        <v>25</v>
      </c>
      <c r="N2664" s="3" t="s">
        <v>3197</v>
      </c>
      <c r="O2664" s="3" t="s">
        <v>69</v>
      </c>
      <c r="P2664" s="4">
        <v>30433.0</v>
      </c>
      <c r="Q2664" s="3" t="s">
        <v>55</v>
      </c>
      <c r="S2664" s="3" t="s">
        <v>34</v>
      </c>
    </row>
    <row r="2665">
      <c r="A2665" s="2">
        <v>42318.71488425926</v>
      </c>
      <c r="B2665" s="3">
        <v>75.0</v>
      </c>
      <c r="C2665" s="3" t="s">
        <v>2209</v>
      </c>
      <c r="D2665" s="3">
        <v>47.0</v>
      </c>
      <c r="E2665" s="3" t="s">
        <v>2356</v>
      </c>
      <c r="F2665" s="3">
        <v>5.0</v>
      </c>
      <c r="G2665" s="3">
        <v>6.0</v>
      </c>
      <c r="H2665" s="3" t="s">
        <v>3079</v>
      </c>
      <c r="I2665" s="3" t="s">
        <v>3080</v>
      </c>
      <c r="J2665" s="3" t="s">
        <v>1412</v>
      </c>
      <c r="K2665" s="3" t="s">
        <v>24</v>
      </c>
      <c r="L2665" s="3">
        <v>7.0</v>
      </c>
      <c r="M2665" s="3" t="s">
        <v>30</v>
      </c>
      <c r="N2665" s="3" t="s">
        <v>3198</v>
      </c>
      <c r="O2665" s="3" t="s">
        <v>3199</v>
      </c>
      <c r="P2665" s="4">
        <v>22629.0</v>
      </c>
      <c r="Q2665" s="3" t="s">
        <v>105</v>
      </c>
      <c r="S2665" s="3" t="s">
        <v>34</v>
      </c>
    </row>
    <row r="2666">
      <c r="A2666" s="2">
        <v>42318.71488425926</v>
      </c>
      <c r="B2666" s="3">
        <v>75.0</v>
      </c>
      <c r="C2666" s="3" t="s">
        <v>2209</v>
      </c>
      <c r="D2666" s="3">
        <v>47.0</v>
      </c>
      <c r="E2666" s="3" t="s">
        <v>2356</v>
      </c>
      <c r="F2666" s="3">
        <v>5.0</v>
      </c>
      <c r="G2666" s="3">
        <v>6.0</v>
      </c>
      <c r="H2666" s="3" t="s">
        <v>3079</v>
      </c>
      <c r="I2666" s="3" t="s">
        <v>3080</v>
      </c>
      <c r="J2666" s="3" t="s">
        <v>1412</v>
      </c>
      <c r="K2666" s="3" t="s">
        <v>24</v>
      </c>
      <c r="L2666" s="3">
        <v>8.0</v>
      </c>
      <c r="M2666" s="3" t="s">
        <v>25</v>
      </c>
      <c r="N2666" s="3" t="s">
        <v>3200</v>
      </c>
      <c r="O2666" s="3" t="s">
        <v>42</v>
      </c>
      <c r="P2666" s="4">
        <v>28845.0</v>
      </c>
      <c r="Q2666" s="3" t="s">
        <v>110</v>
      </c>
      <c r="S2666" s="3" t="s">
        <v>34</v>
      </c>
    </row>
    <row r="2667">
      <c r="A2667" s="2">
        <v>42318.71488425926</v>
      </c>
      <c r="B2667" s="3">
        <v>75.0</v>
      </c>
      <c r="C2667" s="3" t="s">
        <v>2209</v>
      </c>
      <c r="D2667" s="3">
        <v>47.0</v>
      </c>
      <c r="E2667" s="3" t="s">
        <v>2356</v>
      </c>
      <c r="F2667" s="3">
        <v>5.0</v>
      </c>
      <c r="G2667" s="3">
        <v>6.0</v>
      </c>
      <c r="H2667" s="3" t="s">
        <v>3079</v>
      </c>
      <c r="I2667" s="3" t="s">
        <v>3080</v>
      </c>
      <c r="J2667" s="3" t="s">
        <v>1412</v>
      </c>
      <c r="K2667" s="3" t="s">
        <v>24</v>
      </c>
      <c r="L2667" s="3">
        <v>9.0</v>
      </c>
      <c r="M2667" s="3" t="s">
        <v>30</v>
      </c>
      <c r="N2667" s="3" t="s">
        <v>3201</v>
      </c>
      <c r="O2667" s="3" t="s">
        <v>3202</v>
      </c>
      <c r="P2667" s="4">
        <v>29289.0</v>
      </c>
      <c r="Q2667" s="3" t="s">
        <v>132</v>
      </c>
      <c r="S2667" s="3" t="s">
        <v>34</v>
      </c>
    </row>
    <row r="2668">
      <c r="A2668" s="2">
        <v>42318.71488425926</v>
      </c>
      <c r="B2668" s="3">
        <v>75.0</v>
      </c>
      <c r="C2668" s="3" t="s">
        <v>2209</v>
      </c>
      <c r="D2668" s="3">
        <v>47.0</v>
      </c>
      <c r="E2668" s="3" t="s">
        <v>2356</v>
      </c>
      <c r="F2668" s="3">
        <v>5.0</v>
      </c>
      <c r="G2668" s="3">
        <v>6.0</v>
      </c>
      <c r="H2668" s="3" t="s">
        <v>3079</v>
      </c>
      <c r="I2668" s="3" t="s">
        <v>3080</v>
      </c>
      <c r="J2668" s="3" t="s">
        <v>1412</v>
      </c>
      <c r="K2668" s="3" t="s">
        <v>24</v>
      </c>
      <c r="L2668" s="3">
        <v>10.0</v>
      </c>
      <c r="M2668" s="3" t="s">
        <v>25</v>
      </c>
      <c r="N2668" s="3" t="s">
        <v>3203</v>
      </c>
      <c r="O2668" s="3" t="s">
        <v>3204</v>
      </c>
      <c r="P2668" s="4">
        <v>26752.0</v>
      </c>
      <c r="Q2668" s="3" t="s">
        <v>33</v>
      </c>
      <c r="S2668" s="3" t="s">
        <v>34</v>
      </c>
    </row>
    <row r="2669">
      <c r="A2669" s="2">
        <v>42318.71488425926</v>
      </c>
      <c r="B2669" s="3">
        <v>75.0</v>
      </c>
      <c r="C2669" s="3" t="s">
        <v>2209</v>
      </c>
      <c r="D2669" s="3">
        <v>47.0</v>
      </c>
      <c r="E2669" s="3" t="s">
        <v>2356</v>
      </c>
      <c r="F2669" s="3">
        <v>5.0</v>
      </c>
      <c r="G2669" s="3">
        <v>6.0</v>
      </c>
      <c r="H2669" s="3" t="s">
        <v>3079</v>
      </c>
      <c r="I2669" s="3" t="s">
        <v>3080</v>
      </c>
      <c r="J2669" s="3" t="s">
        <v>1412</v>
      </c>
      <c r="K2669" s="3" t="s">
        <v>24</v>
      </c>
      <c r="L2669" s="3">
        <v>11.0</v>
      </c>
      <c r="M2669" s="3" t="s">
        <v>30</v>
      </c>
      <c r="N2669" s="3" t="s">
        <v>3205</v>
      </c>
      <c r="O2669" s="3" t="s">
        <v>215</v>
      </c>
      <c r="P2669" s="4">
        <v>11215.0</v>
      </c>
      <c r="Q2669" s="3" t="s">
        <v>49</v>
      </c>
      <c r="S2669" s="3" t="s">
        <v>34</v>
      </c>
    </row>
    <row r="2670">
      <c r="A2670" s="2">
        <v>42318.71488425926</v>
      </c>
      <c r="B2670" s="3">
        <v>75.0</v>
      </c>
      <c r="C2670" s="3" t="s">
        <v>2209</v>
      </c>
      <c r="D2670" s="3">
        <v>47.0</v>
      </c>
      <c r="E2670" s="3" t="s">
        <v>2356</v>
      </c>
      <c r="F2670" s="3">
        <v>5.0</v>
      </c>
      <c r="G2670" s="3">
        <v>6.0</v>
      </c>
      <c r="H2670" s="3" t="s">
        <v>3079</v>
      </c>
      <c r="I2670" s="3" t="s">
        <v>3080</v>
      </c>
      <c r="J2670" s="3" t="s">
        <v>1412</v>
      </c>
      <c r="K2670" s="3" t="s">
        <v>24</v>
      </c>
      <c r="L2670" s="3">
        <v>12.0</v>
      </c>
      <c r="M2670" s="3" t="s">
        <v>25</v>
      </c>
      <c r="N2670" s="3" t="s">
        <v>3206</v>
      </c>
      <c r="O2670" s="3" t="s">
        <v>95</v>
      </c>
      <c r="P2670" s="4">
        <v>21074.0</v>
      </c>
      <c r="Q2670" s="3" t="s">
        <v>49</v>
      </c>
      <c r="S2670" s="3" t="s">
        <v>34</v>
      </c>
    </row>
    <row r="2671">
      <c r="A2671" s="2">
        <v>42318.71488425926</v>
      </c>
      <c r="B2671" s="3">
        <v>75.0</v>
      </c>
      <c r="C2671" s="3" t="s">
        <v>2209</v>
      </c>
      <c r="D2671" s="3">
        <v>64.0</v>
      </c>
      <c r="E2671" s="3" t="s">
        <v>2369</v>
      </c>
      <c r="F2671" s="3">
        <v>5.0</v>
      </c>
      <c r="G2671" s="3">
        <v>6.0</v>
      </c>
      <c r="H2671" s="3" t="s">
        <v>3079</v>
      </c>
      <c r="I2671" s="3" t="s">
        <v>3080</v>
      </c>
      <c r="J2671" s="3" t="s">
        <v>1412</v>
      </c>
      <c r="K2671" s="3" t="s">
        <v>24</v>
      </c>
      <c r="L2671" s="3">
        <v>1.0</v>
      </c>
      <c r="M2671" s="3" t="s">
        <v>25</v>
      </c>
      <c r="N2671" s="3" t="s">
        <v>3207</v>
      </c>
      <c r="O2671" s="3" t="s">
        <v>1390</v>
      </c>
      <c r="P2671" s="4">
        <v>31771.0</v>
      </c>
      <c r="Q2671" s="3" t="s">
        <v>1159</v>
      </c>
      <c r="S2671" s="3" t="s">
        <v>34</v>
      </c>
    </row>
    <row r="2672">
      <c r="A2672" s="2">
        <v>42318.71488425926</v>
      </c>
      <c r="B2672" s="3">
        <v>75.0</v>
      </c>
      <c r="C2672" s="3" t="s">
        <v>2209</v>
      </c>
      <c r="D2672" s="3">
        <v>64.0</v>
      </c>
      <c r="E2672" s="3" t="s">
        <v>2369</v>
      </c>
      <c r="F2672" s="3">
        <v>5.0</v>
      </c>
      <c r="G2672" s="3">
        <v>6.0</v>
      </c>
      <c r="H2672" s="3" t="s">
        <v>3079</v>
      </c>
      <c r="I2672" s="3" t="s">
        <v>3080</v>
      </c>
      <c r="J2672" s="3" t="s">
        <v>1412</v>
      </c>
      <c r="K2672" s="3" t="s">
        <v>24</v>
      </c>
      <c r="L2672" s="3">
        <v>2.0</v>
      </c>
      <c r="M2672" s="3" t="s">
        <v>30</v>
      </c>
      <c r="N2672" s="3" t="s">
        <v>3208</v>
      </c>
      <c r="O2672" s="3" t="s">
        <v>249</v>
      </c>
      <c r="P2672" s="4">
        <v>20305.0</v>
      </c>
      <c r="Q2672" s="3" t="s">
        <v>37</v>
      </c>
      <c r="S2672" s="3" t="s">
        <v>34</v>
      </c>
    </row>
    <row r="2673">
      <c r="A2673" s="2">
        <v>42318.71488425926</v>
      </c>
      <c r="B2673" s="3">
        <v>75.0</v>
      </c>
      <c r="C2673" s="3" t="s">
        <v>2209</v>
      </c>
      <c r="D2673" s="3">
        <v>64.0</v>
      </c>
      <c r="E2673" s="3" t="s">
        <v>2369</v>
      </c>
      <c r="F2673" s="3">
        <v>5.0</v>
      </c>
      <c r="G2673" s="3">
        <v>6.0</v>
      </c>
      <c r="H2673" s="3" t="s">
        <v>3079</v>
      </c>
      <c r="I2673" s="3" t="s">
        <v>3080</v>
      </c>
      <c r="J2673" s="3" t="s">
        <v>1412</v>
      </c>
      <c r="K2673" s="3" t="s">
        <v>24</v>
      </c>
      <c r="L2673" s="3">
        <v>3.0</v>
      </c>
      <c r="M2673" s="3" t="s">
        <v>25</v>
      </c>
      <c r="N2673" s="3" t="s">
        <v>3183</v>
      </c>
      <c r="O2673" s="3" t="s">
        <v>3209</v>
      </c>
      <c r="P2673" s="4">
        <v>32910.0</v>
      </c>
      <c r="Q2673" s="3" t="s">
        <v>55</v>
      </c>
      <c r="S2673" s="3" t="s">
        <v>34</v>
      </c>
    </row>
    <row r="2674">
      <c r="A2674" s="2">
        <v>42318.71488425926</v>
      </c>
      <c r="B2674" s="3">
        <v>75.0</v>
      </c>
      <c r="C2674" s="3" t="s">
        <v>2209</v>
      </c>
      <c r="D2674" s="3">
        <v>64.0</v>
      </c>
      <c r="E2674" s="3" t="s">
        <v>2369</v>
      </c>
      <c r="F2674" s="3">
        <v>5.0</v>
      </c>
      <c r="G2674" s="3">
        <v>6.0</v>
      </c>
      <c r="H2674" s="3" t="s">
        <v>3079</v>
      </c>
      <c r="I2674" s="3" t="s">
        <v>3080</v>
      </c>
      <c r="J2674" s="3" t="s">
        <v>1412</v>
      </c>
      <c r="K2674" s="3" t="s">
        <v>24</v>
      </c>
      <c r="L2674" s="3">
        <v>4.0</v>
      </c>
      <c r="M2674" s="3" t="s">
        <v>30</v>
      </c>
      <c r="N2674" s="3" t="s">
        <v>3210</v>
      </c>
      <c r="O2674" s="3" t="s">
        <v>3211</v>
      </c>
      <c r="P2674" s="4">
        <v>30852.0</v>
      </c>
      <c r="Q2674" s="3" t="s">
        <v>228</v>
      </c>
      <c r="S2674" s="3" t="s">
        <v>34</v>
      </c>
    </row>
    <row r="2675">
      <c r="A2675" s="2">
        <v>42318.71488425926</v>
      </c>
      <c r="B2675" s="3">
        <v>75.0</v>
      </c>
      <c r="C2675" s="3" t="s">
        <v>2209</v>
      </c>
      <c r="D2675" s="3">
        <v>64.0</v>
      </c>
      <c r="E2675" s="3" t="s">
        <v>2369</v>
      </c>
      <c r="F2675" s="3">
        <v>5.0</v>
      </c>
      <c r="G2675" s="3">
        <v>6.0</v>
      </c>
      <c r="H2675" s="3" t="s">
        <v>3079</v>
      </c>
      <c r="I2675" s="3" t="s">
        <v>3080</v>
      </c>
      <c r="J2675" s="3" t="s">
        <v>1412</v>
      </c>
      <c r="K2675" s="3" t="s">
        <v>24</v>
      </c>
      <c r="L2675" s="3">
        <v>5.0</v>
      </c>
      <c r="M2675" s="3" t="s">
        <v>25</v>
      </c>
      <c r="N2675" s="3" t="s">
        <v>3212</v>
      </c>
      <c r="O2675" s="3" t="s">
        <v>243</v>
      </c>
      <c r="P2675" s="4">
        <v>25200.0</v>
      </c>
      <c r="Q2675" s="3" t="s">
        <v>132</v>
      </c>
      <c r="S2675" s="3" t="s">
        <v>34</v>
      </c>
    </row>
    <row r="2676">
      <c r="A2676" s="2">
        <v>42318.71488425926</v>
      </c>
      <c r="B2676" s="3">
        <v>75.0</v>
      </c>
      <c r="C2676" s="3" t="s">
        <v>2209</v>
      </c>
      <c r="D2676" s="3">
        <v>64.0</v>
      </c>
      <c r="E2676" s="3" t="s">
        <v>2369</v>
      </c>
      <c r="F2676" s="3">
        <v>5.0</v>
      </c>
      <c r="G2676" s="3">
        <v>6.0</v>
      </c>
      <c r="H2676" s="3" t="s">
        <v>3079</v>
      </c>
      <c r="I2676" s="3" t="s">
        <v>3080</v>
      </c>
      <c r="J2676" s="3" t="s">
        <v>1412</v>
      </c>
      <c r="K2676" s="3" t="s">
        <v>24</v>
      </c>
      <c r="L2676" s="3">
        <v>6.0</v>
      </c>
      <c r="M2676" s="3" t="s">
        <v>30</v>
      </c>
      <c r="N2676" s="3" t="s">
        <v>3213</v>
      </c>
      <c r="O2676" s="3" t="s">
        <v>1251</v>
      </c>
      <c r="P2676" s="4">
        <v>31404.0</v>
      </c>
      <c r="Q2676" s="3" t="s">
        <v>132</v>
      </c>
      <c r="S2676" s="3" t="s">
        <v>34</v>
      </c>
    </row>
    <row r="2677">
      <c r="A2677" s="2">
        <v>42318.71488425926</v>
      </c>
      <c r="B2677" s="3">
        <v>75.0</v>
      </c>
      <c r="C2677" s="3" t="s">
        <v>2209</v>
      </c>
      <c r="D2677" s="3">
        <v>64.0</v>
      </c>
      <c r="E2677" s="3" t="s">
        <v>2369</v>
      </c>
      <c r="F2677" s="3">
        <v>5.0</v>
      </c>
      <c r="G2677" s="3">
        <v>6.0</v>
      </c>
      <c r="H2677" s="3" t="s">
        <v>3079</v>
      </c>
      <c r="I2677" s="3" t="s">
        <v>3080</v>
      </c>
      <c r="J2677" s="3" t="s">
        <v>1412</v>
      </c>
      <c r="K2677" s="3" t="s">
        <v>24</v>
      </c>
      <c r="L2677" s="3">
        <v>7.0</v>
      </c>
      <c r="M2677" s="3" t="s">
        <v>25</v>
      </c>
      <c r="N2677" s="3" t="s">
        <v>3214</v>
      </c>
      <c r="O2677" s="3" t="s">
        <v>3134</v>
      </c>
      <c r="P2677" s="4">
        <v>31233.0</v>
      </c>
      <c r="Q2677" s="3" t="s">
        <v>380</v>
      </c>
      <c r="S2677" s="3" t="s">
        <v>34</v>
      </c>
    </row>
    <row r="2678">
      <c r="A2678" s="2">
        <v>42318.71488425926</v>
      </c>
      <c r="B2678" s="3">
        <v>75.0</v>
      </c>
      <c r="C2678" s="3" t="s">
        <v>2209</v>
      </c>
      <c r="D2678" s="3">
        <v>64.0</v>
      </c>
      <c r="E2678" s="3" t="s">
        <v>2369</v>
      </c>
      <c r="F2678" s="3">
        <v>5.0</v>
      </c>
      <c r="G2678" s="3">
        <v>6.0</v>
      </c>
      <c r="H2678" s="3" t="s">
        <v>3079</v>
      </c>
      <c r="I2678" s="3" t="s">
        <v>3080</v>
      </c>
      <c r="J2678" s="3" t="s">
        <v>1412</v>
      </c>
      <c r="K2678" s="3" t="s">
        <v>24</v>
      </c>
      <c r="L2678" s="3">
        <v>8.0</v>
      </c>
      <c r="M2678" s="3" t="s">
        <v>30</v>
      </c>
      <c r="N2678" s="3" t="s">
        <v>3215</v>
      </c>
      <c r="O2678" s="3" t="s">
        <v>1012</v>
      </c>
      <c r="P2678" s="4">
        <v>19833.0</v>
      </c>
      <c r="Q2678" s="3" t="s">
        <v>1159</v>
      </c>
      <c r="S2678" s="3" t="s">
        <v>34</v>
      </c>
    </row>
    <row r="2679">
      <c r="A2679" s="2">
        <v>42318.71488425926</v>
      </c>
      <c r="B2679" s="3">
        <v>75.0</v>
      </c>
      <c r="C2679" s="3" t="s">
        <v>2209</v>
      </c>
      <c r="D2679" s="3">
        <v>64.0</v>
      </c>
      <c r="E2679" s="3" t="s">
        <v>2369</v>
      </c>
      <c r="F2679" s="3">
        <v>5.0</v>
      </c>
      <c r="G2679" s="3">
        <v>6.0</v>
      </c>
      <c r="H2679" s="3" t="s">
        <v>3079</v>
      </c>
      <c r="I2679" s="3" t="s">
        <v>3080</v>
      </c>
      <c r="J2679" s="3" t="s">
        <v>1412</v>
      </c>
      <c r="K2679" s="3" t="s">
        <v>24</v>
      </c>
      <c r="L2679" s="3">
        <v>9.0</v>
      </c>
      <c r="M2679" s="3" t="s">
        <v>25</v>
      </c>
      <c r="N2679" s="3" t="s">
        <v>3216</v>
      </c>
      <c r="O2679" s="3" t="s">
        <v>477</v>
      </c>
      <c r="P2679" s="4">
        <v>26314.0</v>
      </c>
      <c r="Q2679" s="3" t="s">
        <v>169</v>
      </c>
      <c r="S2679" s="3" t="s">
        <v>34</v>
      </c>
    </row>
    <row r="2680">
      <c r="A2680" s="2">
        <v>42318.71488425926</v>
      </c>
      <c r="B2680" s="3">
        <v>75.0</v>
      </c>
      <c r="C2680" s="3" t="s">
        <v>2209</v>
      </c>
      <c r="D2680" s="3">
        <v>64.0</v>
      </c>
      <c r="E2680" s="3" t="s">
        <v>2369</v>
      </c>
      <c r="F2680" s="3">
        <v>5.0</v>
      </c>
      <c r="G2680" s="3">
        <v>6.0</v>
      </c>
      <c r="H2680" s="3" t="s">
        <v>3079</v>
      </c>
      <c r="I2680" s="3" t="s">
        <v>3080</v>
      </c>
      <c r="J2680" s="3" t="s">
        <v>1412</v>
      </c>
      <c r="K2680" s="3" t="s">
        <v>24</v>
      </c>
      <c r="L2680" s="3">
        <v>10.0</v>
      </c>
      <c r="M2680" s="3" t="s">
        <v>30</v>
      </c>
      <c r="N2680" s="3" t="s">
        <v>3217</v>
      </c>
      <c r="O2680" s="3" t="s">
        <v>121</v>
      </c>
      <c r="P2680" s="4">
        <v>25241.0</v>
      </c>
      <c r="Q2680" s="3" t="s">
        <v>40</v>
      </c>
      <c r="S2680" s="3" t="s">
        <v>34</v>
      </c>
    </row>
    <row r="2681">
      <c r="A2681" s="2">
        <v>42318.71488425926</v>
      </c>
      <c r="B2681" s="3">
        <v>75.0</v>
      </c>
      <c r="C2681" s="3" t="s">
        <v>2209</v>
      </c>
      <c r="D2681" s="3">
        <v>64.0</v>
      </c>
      <c r="E2681" s="3" t="s">
        <v>2369</v>
      </c>
      <c r="F2681" s="3">
        <v>5.0</v>
      </c>
      <c r="G2681" s="3">
        <v>6.0</v>
      </c>
      <c r="H2681" s="3" t="s">
        <v>3079</v>
      </c>
      <c r="I2681" s="3" t="s">
        <v>3080</v>
      </c>
      <c r="J2681" s="3" t="s">
        <v>1412</v>
      </c>
      <c r="K2681" s="3" t="s">
        <v>24</v>
      </c>
      <c r="L2681" s="3">
        <v>11.0</v>
      </c>
      <c r="M2681" s="3" t="s">
        <v>25</v>
      </c>
      <c r="N2681" s="3" t="s">
        <v>2697</v>
      </c>
      <c r="O2681" s="3" t="s">
        <v>1089</v>
      </c>
      <c r="P2681" s="4">
        <v>33737.0</v>
      </c>
      <c r="Q2681" s="3" t="s">
        <v>40</v>
      </c>
      <c r="S2681" s="3" t="s">
        <v>34</v>
      </c>
    </row>
    <row r="2682">
      <c r="A2682" s="2">
        <v>42318.71488425926</v>
      </c>
      <c r="B2682" s="3">
        <v>75.0</v>
      </c>
      <c r="C2682" s="3" t="s">
        <v>2209</v>
      </c>
      <c r="D2682" s="3">
        <v>64.0</v>
      </c>
      <c r="E2682" s="3" t="s">
        <v>2369</v>
      </c>
      <c r="F2682" s="3">
        <v>5.0</v>
      </c>
      <c r="G2682" s="3">
        <v>6.0</v>
      </c>
      <c r="H2682" s="3" t="s">
        <v>3079</v>
      </c>
      <c r="I2682" s="3" t="s">
        <v>3080</v>
      </c>
      <c r="J2682" s="3" t="s">
        <v>1412</v>
      </c>
      <c r="K2682" s="3" t="s">
        <v>24</v>
      </c>
      <c r="L2682" s="3">
        <v>12.0</v>
      </c>
      <c r="M2682" s="3" t="s">
        <v>30</v>
      </c>
      <c r="N2682" s="3" t="s">
        <v>3218</v>
      </c>
      <c r="O2682" s="3" t="s">
        <v>89</v>
      </c>
      <c r="P2682" s="4">
        <v>26498.0</v>
      </c>
      <c r="Q2682" s="3" t="s">
        <v>228</v>
      </c>
      <c r="S2682" s="3" t="s">
        <v>34</v>
      </c>
    </row>
    <row r="2683">
      <c r="A2683" s="2">
        <v>42318.71488425926</v>
      </c>
      <c r="B2683" s="3">
        <v>75.0</v>
      </c>
      <c r="C2683" s="3" t="s">
        <v>2209</v>
      </c>
      <c r="D2683" s="3">
        <v>64.0</v>
      </c>
      <c r="E2683" s="3" t="s">
        <v>2369</v>
      </c>
      <c r="F2683" s="3">
        <v>5.0</v>
      </c>
      <c r="G2683" s="3">
        <v>6.0</v>
      </c>
      <c r="H2683" s="3" t="s">
        <v>3079</v>
      </c>
      <c r="I2683" s="3" t="s">
        <v>3080</v>
      </c>
      <c r="J2683" s="3" t="s">
        <v>1412</v>
      </c>
      <c r="K2683" s="3" t="s">
        <v>24</v>
      </c>
      <c r="L2683" s="3">
        <v>13.0</v>
      </c>
      <c r="M2683" s="3" t="s">
        <v>25</v>
      </c>
      <c r="N2683" s="3" t="s">
        <v>3219</v>
      </c>
      <c r="O2683" s="3" t="s">
        <v>427</v>
      </c>
      <c r="P2683" s="4">
        <v>22648.0</v>
      </c>
      <c r="Q2683" s="3" t="s">
        <v>72</v>
      </c>
      <c r="S2683" s="3" t="s">
        <v>34</v>
      </c>
    </row>
    <row r="2684">
      <c r="A2684" s="2">
        <v>42318.71488425926</v>
      </c>
      <c r="B2684" s="3">
        <v>75.0</v>
      </c>
      <c r="C2684" s="3" t="s">
        <v>2209</v>
      </c>
      <c r="D2684" s="3">
        <v>64.0</v>
      </c>
      <c r="E2684" s="3" t="s">
        <v>2369</v>
      </c>
      <c r="F2684" s="3">
        <v>5.0</v>
      </c>
      <c r="G2684" s="3">
        <v>6.0</v>
      </c>
      <c r="H2684" s="3" t="s">
        <v>3079</v>
      </c>
      <c r="I2684" s="3" t="s">
        <v>3080</v>
      </c>
      <c r="J2684" s="3" t="s">
        <v>1412</v>
      </c>
      <c r="K2684" s="3" t="s">
        <v>24</v>
      </c>
      <c r="L2684" s="3">
        <v>14.0</v>
      </c>
      <c r="M2684" s="3" t="s">
        <v>30</v>
      </c>
      <c r="N2684" s="3" t="s">
        <v>3220</v>
      </c>
      <c r="O2684" s="3" t="s">
        <v>67</v>
      </c>
      <c r="P2684" s="4">
        <v>32219.0</v>
      </c>
      <c r="Q2684" s="3" t="s">
        <v>205</v>
      </c>
      <c r="S2684" s="3" t="s">
        <v>34</v>
      </c>
    </row>
    <row r="2685">
      <c r="A2685" s="2">
        <v>42318.71488425926</v>
      </c>
      <c r="B2685" s="3">
        <v>75.0</v>
      </c>
      <c r="C2685" s="3" t="s">
        <v>2209</v>
      </c>
      <c r="D2685" s="3">
        <v>64.0</v>
      </c>
      <c r="E2685" s="3" t="s">
        <v>2369</v>
      </c>
      <c r="F2685" s="3">
        <v>5.0</v>
      </c>
      <c r="G2685" s="3">
        <v>6.0</v>
      </c>
      <c r="H2685" s="3" t="s">
        <v>3079</v>
      </c>
      <c r="I2685" s="3" t="s">
        <v>3080</v>
      </c>
      <c r="J2685" s="3" t="s">
        <v>1412</v>
      </c>
      <c r="K2685" s="3" t="s">
        <v>24</v>
      </c>
      <c r="L2685" s="3">
        <v>15.0</v>
      </c>
      <c r="M2685" s="3" t="s">
        <v>25</v>
      </c>
      <c r="N2685" s="3" t="s">
        <v>3221</v>
      </c>
      <c r="O2685" s="3" t="s">
        <v>305</v>
      </c>
      <c r="P2685" s="4">
        <v>18659.0</v>
      </c>
      <c r="Q2685" s="3" t="s">
        <v>49</v>
      </c>
      <c r="S2685" s="3" t="s">
        <v>34</v>
      </c>
    </row>
    <row r="2686">
      <c r="A2686" s="2">
        <v>42318.71488425926</v>
      </c>
      <c r="B2686" s="3">
        <v>75.0</v>
      </c>
      <c r="C2686" s="3" t="s">
        <v>2209</v>
      </c>
      <c r="D2686" s="3">
        <v>64.0</v>
      </c>
      <c r="E2686" s="3" t="s">
        <v>2369</v>
      </c>
      <c r="F2686" s="3">
        <v>5.0</v>
      </c>
      <c r="G2686" s="3">
        <v>6.0</v>
      </c>
      <c r="H2686" s="3" t="s">
        <v>3079</v>
      </c>
      <c r="I2686" s="3" t="s">
        <v>3080</v>
      </c>
      <c r="J2686" s="3" t="s">
        <v>1412</v>
      </c>
      <c r="K2686" s="3" t="s">
        <v>24</v>
      </c>
      <c r="L2686" s="3">
        <v>16.0</v>
      </c>
      <c r="M2686" s="3" t="s">
        <v>30</v>
      </c>
      <c r="N2686" s="3" t="s">
        <v>3214</v>
      </c>
      <c r="O2686" s="3" t="s">
        <v>368</v>
      </c>
      <c r="P2686" s="4">
        <v>31972.0</v>
      </c>
      <c r="Q2686" s="3" t="s">
        <v>380</v>
      </c>
      <c r="S2686" s="3" t="s">
        <v>34</v>
      </c>
    </row>
    <row r="2687">
      <c r="A2687" s="2">
        <v>42318.71488425926</v>
      </c>
      <c r="B2687" s="3">
        <v>75.0</v>
      </c>
      <c r="C2687" s="3" t="s">
        <v>2209</v>
      </c>
      <c r="D2687" s="3">
        <v>64.0</v>
      </c>
      <c r="E2687" s="3" t="s">
        <v>2369</v>
      </c>
      <c r="F2687" s="3">
        <v>5.0</v>
      </c>
      <c r="G2687" s="3">
        <v>6.0</v>
      </c>
      <c r="H2687" s="3" t="s">
        <v>3079</v>
      </c>
      <c r="I2687" s="3" t="s">
        <v>3080</v>
      </c>
      <c r="J2687" s="3" t="s">
        <v>1412</v>
      </c>
      <c r="K2687" s="3" t="s">
        <v>24</v>
      </c>
      <c r="L2687" s="3">
        <v>17.0</v>
      </c>
      <c r="M2687" s="3" t="s">
        <v>25</v>
      </c>
      <c r="N2687" s="3" t="s">
        <v>3222</v>
      </c>
      <c r="O2687" s="3" t="s">
        <v>377</v>
      </c>
      <c r="P2687" s="4">
        <v>23896.0</v>
      </c>
      <c r="Q2687" s="3" t="s">
        <v>149</v>
      </c>
      <c r="S2687" s="3" t="s">
        <v>34</v>
      </c>
    </row>
    <row r="2688">
      <c r="A2688" s="2">
        <v>42318.71488425926</v>
      </c>
      <c r="B2688" s="3">
        <v>75.0</v>
      </c>
      <c r="C2688" s="3" t="s">
        <v>2209</v>
      </c>
      <c r="D2688" s="3">
        <v>64.0</v>
      </c>
      <c r="E2688" s="3" t="s">
        <v>2369</v>
      </c>
      <c r="F2688" s="3">
        <v>5.0</v>
      </c>
      <c r="G2688" s="3">
        <v>6.0</v>
      </c>
      <c r="H2688" s="3" t="s">
        <v>3079</v>
      </c>
      <c r="I2688" s="3" t="s">
        <v>3080</v>
      </c>
      <c r="J2688" s="3" t="s">
        <v>1412</v>
      </c>
      <c r="K2688" s="3" t="s">
        <v>24</v>
      </c>
      <c r="L2688" s="3">
        <v>18.0</v>
      </c>
      <c r="M2688" s="3" t="s">
        <v>30</v>
      </c>
      <c r="N2688" s="3" t="s">
        <v>3143</v>
      </c>
      <c r="O2688" s="3" t="s">
        <v>364</v>
      </c>
      <c r="P2688" s="4">
        <v>22681.0</v>
      </c>
      <c r="Q2688" s="3" t="s">
        <v>40</v>
      </c>
      <c r="S2688" s="3" t="s">
        <v>34</v>
      </c>
    </row>
    <row r="2689">
      <c r="A2689" s="2">
        <v>42318.71488425926</v>
      </c>
      <c r="B2689" s="3">
        <v>75.0</v>
      </c>
      <c r="C2689" s="3" t="s">
        <v>2209</v>
      </c>
      <c r="D2689" s="3">
        <v>64.0</v>
      </c>
      <c r="E2689" s="3" t="s">
        <v>2369</v>
      </c>
      <c r="F2689" s="3">
        <v>5.0</v>
      </c>
      <c r="G2689" s="3">
        <v>6.0</v>
      </c>
      <c r="H2689" s="3" t="s">
        <v>3079</v>
      </c>
      <c r="I2689" s="3" t="s">
        <v>3080</v>
      </c>
      <c r="J2689" s="3" t="s">
        <v>1412</v>
      </c>
      <c r="K2689" s="3" t="s">
        <v>24</v>
      </c>
      <c r="L2689" s="3">
        <v>19.0</v>
      </c>
      <c r="M2689" s="3" t="s">
        <v>25</v>
      </c>
      <c r="N2689" s="3" t="s">
        <v>3223</v>
      </c>
      <c r="O2689" s="3" t="s">
        <v>42</v>
      </c>
      <c r="P2689" s="4">
        <v>30533.0</v>
      </c>
      <c r="Q2689" s="3" t="s">
        <v>205</v>
      </c>
      <c r="S2689" s="3" t="s">
        <v>34</v>
      </c>
    </row>
    <row r="2690">
      <c r="A2690" s="2">
        <v>42318.71488425926</v>
      </c>
      <c r="B2690" s="3">
        <v>75.0</v>
      </c>
      <c r="C2690" s="3" t="s">
        <v>2209</v>
      </c>
      <c r="D2690" s="3">
        <v>64.0</v>
      </c>
      <c r="E2690" s="3" t="s">
        <v>2369</v>
      </c>
      <c r="F2690" s="3">
        <v>5.0</v>
      </c>
      <c r="G2690" s="3">
        <v>6.0</v>
      </c>
      <c r="H2690" s="3" t="s">
        <v>3079</v>
      </c>
      <c r="I2690" s="3" t="s">
        <v>3080</v>
      </c>
      <c r="J2690" s="3" t="s">
        <v>1412</v>
      </c>
      <c r="K2690" s="3" t="s">
        <v>24</v>
      </c>
      <c r="L2690" s="3">
        <v>20.0</v>
      </c>
      <c r="M2690" s="3" t="s">
        <v>30</v>
      </c>
      <c r="N2690" s="3" t="s">
        <v>3224</v>
      </c>
      <c r="O2690" s="3" t="s">
        <v>3225</v>
      </c>
      <c r="P2690" s="4">
        <v>34576.0</v>
      </c>
      <c r="Q2690" s="3" t="s">
        <v>191</v>
      </c>
      <c r="S2690" s="3" t="s">
        <v>34</v>
      </c>
    </row>
    <row r="2691">
      <c r="A2691" s="2">
        <v>42318.71488425926</v>
      </c>
      <c r="B2691" s="3">
        <v>75.0</v>
      </c>
      <c r="C2691" s="3" t="s">
        <v>2209</v>
      </c>
      <c r="D2691" s="3">
        <v>64.0</v>
      </c>
      <c r="E2691" s="3" t="s">
        <v>2369</v>
      </c>
      <c r="F2691" s="3">
        <v>5.0</v>
      </c>
      <c r="G2691" s="3">
        <v>6.0</v>
      </c>
      <c r="H2691" s="3" t="s">
        <v>3079</v>
      </c>
      <c r="I2691" s="3" t="s">
        <v>3080</v>
      </c>
      <c r="J2691" s="3" t="s">
        <v>1412</v>
      </c>
      <c r="K2691" s="3" t="s">
        <v>24</v>
      </c>
      <c r="L2691" s="3">
        <v>21.0</v>
      </c>
      <c r="M2691" s="3" t="s">
        <v>25</v>
      </c>
      <c r="N2691" s="3" t="s">
        <v>3226</v>
      </c>
      <c r="O2691" s="3" t="s">
        <v>384</v>
      </c>
      <c r="P2691" s="4">
        <v>32619.0</v>
      </c>
      <c r="Q2691" s="3" t="s">
        <v>191</v>
      </c>
      <c r="S2691" s="3" t="s">
        <v>34</v>
      </c>
    </row>
    <row r="2692">
      <c r="A2692" s="2">
        <v>42318.71488425926</v>
      </c>
      <c r="B2692" s="3">
        <v>75.0</v>
      </c>
      <c r="C2692" s="3" t="s">
        <v>2209</v>
      </c>
      <c r="D2692" s="3">
        <v>64.0</v>
      </c>
      <c r="E2692" s="3" t="s">
        <v>2369</v>
      </c>
      <c r="F2692" s="3">
        <v>5.0</v>
      </c>
      <c r="G2692" s="3">
        <v>6.0</v>
      </c>
      <c r="H2692" s="3" t="s">
        <v>3079</v>
      </c>
      <c r="I2692" s="3" t="s">
        <v>3080</v>
      </c>
      <c r="J2692" s="3" t="s">
        <v>1412</v>
      </c>
      <c r="K2692" s="3" t="s">
        <v>24</v>
      </c>
      <c r="L2692" s="3">
        <v>22.0</v>
      </c>
      <c r="M2692" s="3" t="s">
        <v>30</v>
      </c>
      <c r="N2692" s="3" t="s">
        <v>3227</v>
      </c>
      <c r="O2692" s="3" t="s">
        <v>235</v>
      </c>
      <c r="P2692" s="4">
        <v>20746.0</v>
      </c>
      <c r="Q2692" s="3" t="s">
        <v>380</v>
      </c>
      <c r="S2692" s="3" t="s">
        <v>34</v>
      </c>
    </row>
    <row r="2693">
      <c r="A2693" s="2">
        <v>42318.71488425926</v>
      </c>
      <c r="B2693" s="3">
        <v>75.0</v>
      </c>
      <c r="C2693" s="3" t="s">
        <v>2209</v>
      </c>
      <c r="D2693" s="3">
        <v>64.0</v>
      </c>
      <c r="E2693" s="3" t="s">
        <v>2369</v>
      </c>
      <c r="F2693" s="3">
        <v>5.0</v>
      </c>
      <c r="G2693" s="3">
        <v>6.0</v>
      </c>
      <c r="H2693" s="3" t="s">
        <v>3079</v>
      </c>
      <c r="I2693" s="3" t="s">
        <v>3080</v>
      </c>
      <c r="J2693" s="3" t="s">
        <v>1412</v>
      </c>
      <c r="K2693" s="3" t="s">
        <v>24</v>
      </c>
      <c r="L2693" s="3">
        <v>23.0</v>
      </c>
      <c r="M2693" s="3" t="s">
        <v>25</v>
      </c>
      <c r="N2693" s="3" t="s">
        <v>1044</v>
      </c>
      <c r="O2693" s="3" t="s">
        <v>305</v>
      </c>
      <c r="P2693" s="4">
        <v>25402.0</v>
      </c>
      <c r="Q2693" s="3" t="s">
        <v>110</v>
      </c>
      <c r="S2693" s="3" t="s">
        <v>34</v>
      </c>
    </row>
    <row r="2694">
      <c r="A2694" s="2">
        <v>42318.71488425926</v>
      </c>
      <c r="B2694" s="3">
        <v>75.0</v>
      </c>
      <c r="C2694" s="3" t="s">
        <v>2209</v>
      </c>
      <c r="D2694" s="3">
        <v>79.0</v>
      </c>
      <c r="E2694" s="3" t="s">
        <v>2392</v>
      </c>
      <c r="F2694" s="3">
        <v>5.0</v>
      </c>
      <c r="G2694" s="3">
        <v>6.0</v>
      </c>
      <c r="H2694" s="3" t="s">
        <v>3079</v>
      </c>
      <c r="I2694" s="3" t="s">
        <v>3080</v>
      </c>
      <c r="J2694" s="3" t="s">
        <v>1412</v>
      </c>
      <c r="K2694" s="3" t="s">
        <v>24</v>
      </c>
      <c r="L2694" s="3">
        <v>1.0</v>
      </c>
      <c r="M2694" s="3" t="s">
        <v>25</v>
      </c>
      <c r="N2694" s="3" t="s">
        <v>3145</v>
      </c>
      <c r="O2694" s="3" t="s">
        <v>3228</v>
      </c>
      <c r="P2694" s="4">
        <v>22009.0</v>
      </c>
      <c r="Q2694" s="3" t="s">
        <v>205</v>
      </c>
      <c r="S2694" s="3" t="s">
        <v>34</v>
      </c>
    </row>
    <row r="2695">
      <c r="A2695" s="2">
        <v>42318.71488425926</v>
      </c>
      <c r="B2695" s="3">
        <v>75.0</v>
      </c>
      <c r="C2695" s="3" t="s">
        <v>2209</v>
      </c>
      <c r="D2695" s="3">
        <v>79.0</v>
      </c>
      <c r="E2695" s="3" t="s">
        <v>2392</v>
      </c>
      <c r="F2695" s="3">
        <v>5.0</v>
      </c>
      <c r="G2695" s="3">
        <v>6.0</v>
      </c>
      <c r="H2695" s="3" t="s">
        <v>3079</v>
      </c>
      <c r="I2695" s="3" t="s">
        <v>3080</v>
      </c>
      <c r="J2695" s="3" t="s">
        <v>1412</v>
      </c>
      <c r="K2695" s="3" t="s">
        <v>24</v>
      </c>
      <c r="L2695" s="3">
        <v>2.0</v>
      </c>
      <c r="M2695" s="3" t="s">
        <v>30</v>
      </c>
      <c r="N2695" s="3" t="s">
        <v>814</v>
      </c>
      <c r="O2695" s="3" t="s">
        <v>329</v>
      </c>
      <c r="P2695" s="4">
        <v>20744.0</v>
      </c>
      <c r="Q2695" s="3" t="s">
        <v>40</v>
      </c>
      <c r="S2695" s="3" t="s">
        <v>34</v>
      </c>
    </row>
    <row r="2696">
      <c r="A2696" s="2">
        <v>42318.71488425926</v>
      </c>
      <c r="B2696" s="3">
        <v>75.0</v>
      </c>
      <c r="C2696" s="3" t="s">
        <v>2209</v>
      </c>
      <c r="D2696" s="3">
        <v>79.0</v>
      </c>
      <c r="E2696" s="3" t="s">
        <v>2392</v>
      </c>
      <c r="F2696" s="3">
        <v>5.0</v>
      </c>
      <c r="G2696" s="3">
        <v>6.0</v>
      </c>
      <c r="H2696" s="3" t="s">
        <v>3079</v>
      </c>
      <c r="I2696" s="3" t="s">
        <v>3080</v>
      </c>
      <c r="J2696" s="3" t="s">
        <v>1412</v>
      </c>
      <c r="K2696" s="3" t="s">
        <v>24</v>
      </c>
      <c r="L2696" s="3">
        <v>3.0</v>
      </c>
      <c r="M2696" s="3" t="s">
        <v>25</v>
      </c>
      <c r="N2696" s="3" t="s">
        <v>3229</v>
      </c>
      <c r="O2696" s="3" t="s">
        <v>1072</v>
      </c>
      <c r="P2696" s="4">
        <v>34478.0</v>
      </c>
      <c r="Q2696" s="3" t="s">
        <v>191</v>
      </c>
      <c r="S2696" s="3" t="s">
        <v>34</v>
      </c>
    </row>
    <row r="2697">
      <c r="A2697" s="2">
        <v>42318.71488425926</v>
      </c>
      <c r="B2697" s="3">
        <v>75.0</v>
      </c>
      <c r="C2697" s="3" t="s">
        <v>2209</v>
      </c>
      <c r="D2697" s="3">
        <v>79.0</v>
      </c>
      <c r="E2697" s="3" t="s">
        <v>2392</v>
      </c>
      <c r="F2697" s="3">
        <v>5.0</v>
      </c>
      <c r="G2697" s="3">
        <v>6.0</v>
      </c>
      <c r="H2697" s="3" t="s">
        <v>3079</v>
      </c>
      <c r="I2697" s="3" t="s">
        <v>3080</v>
      </c>
      <c r="J2697" s="3" t="s">
        <v>1412</v>
      </c>
      <c r="K2697" s="3" t="s">
        <v>24</v>
      </c>
      <c r="L2697" s="3">
        <v>4.0</v>
      </c>
      <c r="M2697" s="3" t="s">
        <v>30</v>
      </c>
      <c r="N2697" s="3" t="s">
        <v>3098</v>
      </c>
      <c r="O2697" s="3" t="s">
        <v>67</v>
      </c>
      <c r="P2697" s="4">
        <v>23112.0</v>
      </c>
      <c r="Q2697" s="3" t="s">
        <v>40</v>
      </c>
      <c r="S2697" s="3" t="s">
        <v>34</v>
      </c>
    </row>
    <row r="2698">
      <c r="A2698" s="2">
        <v>42318.71488425926</v>
      </c>
      <c r="B2698" s="3">
        <v>75.0</v>
      </c>
      <c r="C2698" s="3" t="s">
        <v>2209</v>
      </c>
      <c r="D2698" s="3">
        <v>79.0</v>
      </c>
      <c r="E2698" s="3" t="s">
        <v>2392</v>
      </c>
      <c r="F2698" s="3">
        <v>5.0</v>
      </c>
      <c r="G2698" s="3">
        <v>6.0</v>
      </c>
      <c r="H2698" s="3" t="s">
        <v>3079</v>
      </c>
      <c r="I2698" s="3" t="s">
        <v>3080</v>
      </c>
      <c r="J2698" s="3" t="s">
        <v>1412</v>
      </c>
      <c r="K2698" s="3" t="s">
        <v>24</v>
      </c>
      <c r="L2698" s="3">
        <v>5.0</v>
      </c>
      <c r="M2698" s="3" t="s">
        <v>25</v>
      </c>
      <c r="N2698" s="3" t="s">
        <v>3230</v>
      </c>
      <c r="O2698" s="3" t="s">
        <v>1275</v>
      </c>
      <c r="P2698" s="4">
        <v>26314.0</v>
      </c>
      <c r="Q2698" s="3" t="s">
        <v>55</v>
      </c>
      <c r="S2698" s="3" t="s">
        <v>34</v>
      </c>
    </row>
    <row r="2699">
      <c r="A2699" s="2">
        <v>42318.71488425926</v>
      </c>
      <c r="B2699" s="3">
        <v>75.0</v>
      </c>
      <c r="C2699" s="3" t="s">
        <v>2209</v>
      </c>
      <c r="D2699" s="3">
        <v>79.0</v>
      </c>
      <c r="E2699" s="3" t="s">
        <v>2392</v>
      </c>
      <c r="F2699" s="3">
        <v>5.0</v>
      </c>
      <c r="G2699" s="3">
        <v>6.0</v>
      </c>
      <c r="H2699" s="3" t="s">
        <v>3079</v>
      </c>
      <c r="I2699" s="3" t="s">
        <v>3080</v>
      </c>
      <c r="J2699" s="3" t="s">
        <v>1412</v>
      </c>
      <c r="K2699" s="3" t="s">
        <v>24</v>
      </c>
      <c r="L2699" s="3">
        <v>6.0</v>
      </c>
      <c r="M2699" s="3" t="s">
        <v>30</v>
      </c>
      <c r="N2699" s="3" t="s">
        <v>3231</v>
      </c>
      <c r="O2699" s="3" t="s">
        <v>3232</v>
      </c>
      <c r="P2699" s="4">
        <v>27368.0</v>
      </c>
      <c r="Q2699" s="3" t="s">
        <v>46</v>
      </c>
      <c r="S2699" s="3" t="s">
        <v>34</v>
      </c>
    </row>
    <row r="2700">
      <c r="A2700" s="2">
        <v>42318.71488425926</v>
      </c>
      <c r="B2700" s="3">
        <v>75.0</v>
      </c>
      <c r="C2700" s="3" t="s">
        <v>2209</v>
      </c>
      <c r="D2700" s="3">
        <v>79.0</v>
      </c>
      <c r="E2700" s="3" t="s">
        <v>2392</v>
      </c>
      <c r="F2700" s="3">
        <v>5.0</v>
      </c>
      <c r="G2700" s="3">
        <v>6.0</v>
      </c>
      <c r="H2700" s="3" t="s">
        <v>3079</v>
      </c>
      <c r="I2700" s="3" t="s">
        <v>3080</v>
      </c>
      <c r="J2700" s="3" t="s">
        <v>1412</v>
      </c>
      <c r="K2700" s="3" t="s">
        <v>24</v>
      </c>
      <c r="L2700" s="3">
        <v>7.0</v>
      </c>
      <c r="M2700" s="3" t="s">
        <v>25</v>
      </c>
      <c r="N2700" s="3" t="s">
        <v>985</v>
      </c>
      <c r="O2700" s="3" t="s">
        <v>359</v>
      </c>
      <c r="P2700" s="4">
        <v>27673.0</v>
      </c>
      <c r="Q2700" s="3" t="s">
        <v>132</v>
      </c>
      <c r="S2700" s="3" t="s">
        <v>34</v>
      </c>
    </row>
    <row r="2701">
      <c r="A2701" s="2">
        <v>42318.71488425926</v>
      </c>
      <c r="B2701" s="3">
        <v>75.0</v>
      </c>
      <c r="C2701" s="3" t="s">
        <v>2209</v>
      </c>
      <c r="D2701" s="3">
        <v>79.0</v>
      </c>
      <c r="E2701" s="3" t="s">
        <v>2392</v>
      </c>
      <c r="F2701" s="3">
        <v>5.0</v>
      </c>
      <c r="G2701" s="3">
        <v>6.0</v>
      </c>
      <c r="H2701" s="3" t="s">
        <v>3079</v>
      </c>
      <c r="I2701" s="3" t="s">
        <v>3080</v>
      </c>
      <c r="J2701" s="3" t="s">
        <v>1412</v>
      </c>
      <c r="K2701" s="3" t="s">
        <v>24</v>
      </c>
      <c r="L2701" s="3">
        <v>8.0</v>
      </c>
      <c r="M2701" s="3" t="s">
        <v>30</v>
      </c>
      <c r="N2701" s="3" t="s">
        <v>3233</v>
      </c>
      <c r="O2701" s="3" t="s">
        <v>283</v>
      </c>
      <c r="P2701" s="4">
        <v>25025.0</v>
      </c>
      <c r="Q2701" s="3" t="s">
        <v>40</v>
      </c>
      <c r="S2701" s="3" t="s">
        <v>34</v>
      </c>
    </row>
    <row r="2702">
      <c r="A2702" s="2">
        <v>42318.71488425926</v>
      </c>
      <c r="B2702" s="3">
        <v>75.0</v>
      </c>
      <c r="C2702" s="3" t="s">
        <v>2209</v>
      </c>
      <c r="D2702" s="3">
        <v>79.0</v>
      </c>
      <c r="E2702" s="3" t="s">
        <v>2392</v>
      </c>
      <c r="F2702" s="3">
        <v>5.0</v>
      </c>
      <c r="G2702" s="3">
        <v>6.0</v>
      </c>
      <c r="H2702" s="3" t="s">
        <v>3079</v>
      </c>
      <c r="I2702" s="3" t="s">
        <v>3080</v>
      </c>
      <c r="J2702" s="3" t="s">
        <v>1412</v>
      </c>
      <c r="K2702" s="3" t="s">
        <v>24</v>
      </c>
      <c r="L2702" s="3">
        <v>9.0</v>
      </c>
      <c r="M2702" s="3" t="s">
        <v>25</v>
      </c>
      <c r="N2702" s="3" t="s">
        <v>3234</v>
      </c>
      <c r="O2702" s="3" t="s">
        <v>119</v>
      </c>
      <c r="P2702" s="4">
        <v>24585.0</v>
      </c>
      <c r="Q2702" s="3" t="s">
        <v>113</v>
      </c>
      <c r="S2702" s="3" t="s">
        <v>34</v>
      </c>
    </row>
    <row r="2703">
      <c r="A2703" s="2">
        <v>42318.71488425926</v>
      </c>
      <c r="B2703" s="3">
        <v>75.0</v>
      </c>
      <c r="C2703" s="3" t="s">
        <v>2209</v>
      </c>
      <c r="D2703" s="3">
        <v>79.0</v>
      </c>
      <c r="E2703" s="3" t="s">
        <v>2392</v>
      </c>
      <c r="F2703" s="3">
        <v>5.0</v>
      </c>
      <c r="G2703" s="3">
        <v>6.0</v>
      </c>
      <c r="H2703" s="3" t="s">
        <v>3079</v>
      </c>
      <c r="I2703" s="3" t="s">
        <v>3080</v>
      </c>
      <c r="J2703" s="3" t="s">
        <v>1412</v>
      </c>
      <c r="K2703" s="3" t="s">
        <v>24</v>
      </c>
      <c r="L2703" s="3">
        <v>10.0</v>
      </c>
      <c r="M2703" s="3" t="s">
        <v>30</v>
      </c>
      <c r="N2703" s="3" t="s">
        <v>3235</v>
      </c>
      <c r="O2703" s="3" t="s">
        <v>311</v>
      </c>
      <c r="P2703" s="4">
        <v>29949.0</v>
      </c>
      <c r="Q2703" s="3" t="s">
        <v>132</v>
      </c>
      <c r="S2703" s="3" t="s">
        <v>34</v>
      </c>
    </row>
    <row r="2704">
      <c r="A2704" s="2">
        <v>42318.71488425926</v>
      </c>
      <c r="B2704" s="3">
        <v>75.0</v>
      </c>
      <c r="C2704" s="3" t="s">
        <v>2209</v>
      </c>
      <c r="D2704" s="3">
        <v>79.0</v>
      </c>
      <c r="E2704" s="3" t="s">
        <v>2392</v>
      </c>
      <c r="F2704" s="3">
        <v>5.0</v>
      </c>
      <c r="G2704" s="3">
        <v>6.0</v>
      </c>
      <c r="H2704" s="3" t="s">
        <v>3079</v>
      </c>
      <c r="I2704" s="3" t="s">
        <v>3080</v>
      </c>
      <c r="J2704" s="3" t="s">
        <v>1412</v>
      </c>
      <c r="K2704" s="3" t="s">
        <v>24</v>
      </c>
      <c r="L2704" s="3">
        <v>11.0</v>
      </c>
      <c r="M2704" s="3" t="s">
        <v>25</v>
      </c>
      <c r="N2704" s="3" t="s">
        <v>3236</v>
      </c>
      <c r="O2704" s="3" t="s">
        <v>530</v>
      </c>
      <c r="P2704" s="4">
        <v>27698.0</v>
      </c>
      <c r="Q2704" s="3" t="s">
        <v>55</v>
      </c>
      <c r="S2704" s="3" t="s">
        <v>34</v>
      </c>
    </row>
    <row r="2705">
      <c r="A2705" s="2">
        <v>42318.71488425926</v>
      </c>
      <c r="B2705" s="3">
        <v>75.0</v>
      </c>
      <c r="C2705" s="3" t="s">
        <v>2209</v>
      </c>
      <c r="D2705" s="3">
        <v>79.0</v>
      </c>
      <c r="E2705" s="3" t="s">
        <v>2392</v>
      </c>
      <c r="F2705" s="3">
        <v>5.0</v>
      </c>
      <c r="G2705" s="3">
        <v>6.0</v>
      </c>
      <c r="H2705" s="3" t="s">
        <v>3079</v>
      </c>
      <c r="I2705" s="3" t="s">
        <v>3080</v>
      </c>
      <c r="J2705" s="3" t="s">
        <v>1412</v>
      </c>
      <c r="K2705" s="3" t="s">
        <v>24</v>
      </c>
      <c r="L2705" s="3">
        <v>12.0</v>
      </c>
      <c r="M2705" s="3" t="s">
        <v>30</v>
      </c>
      <c r="N2705" s="3" t="s">
        <v>3237</v>
      </c>
      <c r="O2705" s="3" t="s">
        <v>193</v>
      </c>
      <c r="P2705" s="4">
        <v>16285.0</v>
      </c>
      <c r="Q2705" s="3" t="s">
        <v>113</v>
      </c>
      <c r="S2705" s="3" t="s">
        <v>34</v>
      </c>
    </row>
    <row r="2706">
      <c r="A2706" s="2">
        <v>42318.71488425926</v>
      </c>
      <c r="B2706" s="3">
        <v>75.0</v>
      </c>
      <c r="C2706" s="3" t="s">
        <v>2209</v>
      </c>
      <c r="D2706" s="3">
        <v>79.0</v>
      </c>
      <c r="E2706" s="3" t="s">
        <v>2392</v>
      </c>
      <c r="F2706" s="3">
        <v>5.0</v>
      </c>
      <c r="G2706" s="3">
        <v>6.0</v>
      </c>
      <c r="H2706" s="3" t="s">
        <v>3079</v>
      </c>
      <c r="I2706" s="3" t="s">
        <v>3080</v>
      </c>
      <c r="J2706" s="3" t="s">
        <v>1412</v>
      </c>
      <c r="K2706" s="3" t="s">
        <v>24</v>
      </c>
      <c r="L2706" s="3">
        <v>13.0</v>
      </c>
      <c r="M2706" s="3" t="s">
        <v>25</v>
      </c>
      <c r="N2706" s="3" t="s">
        <v>813</v>
      </c>
      <c r="O2706" s="3" t="s">
        <v>251</v>
      </c>
      <c r="P2706" s="4">
        <v>25697.0</v>
      </c>
      <c r="Q2706" s="3" t="s">
        <v>153</v>
      </c>
      <c r="S2706" s="3" t="s">
        <v>34</v>
      </c>
    </row>
    <row r="2707">
      <c r="A2707" s="2">
        <v>42318.71488425926</v>
      </c>
      <c r="B2707" s="3">
        <v>75.0</v>
      </c>
      <c r="C2707" s="3" t="s">
        <v>2209</v>
      </c>
      <c r="D2707" s="3">
        <v>79.0</v>
      </c>
      <c r="E2707" s="3" t="s">
        <v>2392</v>
      </c>
      <c r="F2707" s="3">
        <v>5.0</v>
      </c>
      <c r="G2707" s="3">
        <v>6.0</v>
      </c>
      <c r="H2707" s="3" t="s">
        <v>3079</v>
      </c>
      <c r="I2707" s="3" t="s">
        <v>3080</v>
      </c>
      <c r="J2707" s="3" t="s">
        <v>1412</v>
      </c>
      <c r="K2707" s="3" t="s">
        <v>24</v>
      </c>
      <c r="L2707" s="3">
        <v>14.0</v>
      </c>
      <c r="M2707" s="3" t="s">
        <v>30</v>
      </c>
      <c r="N2707" s="3" t="s">
        <v>2614</v>
      </c>
      <c r="O2707" s="3" t="s">
        <v>67</v>
      </c>
      <c r="P2707" s="4">
        <v>25785.0</v>
      </c>
      <c r="Q2707" s="3" t="s">
        <v>132</v>
      </c>
      <c r="S2707" s="3" t="s">
        <v>34</v>
      </c>
    </row>
    <row r="2708">
      <c r="A2708" s="2">
        <v>42318.71488425926</v>
      </c>
      <c r="B2708" s="3">
        <v>75.0</v>
      </c>
      <c r="C2708" s="3" t="s">
        <v>2209</v>
      </c>
      <c r="D2708" s="3">
        <v>86.0</v>
      </c>
      <c r="E2708" s="3" t="s">
        <v>2408</v>
      </c>
      <c r="F2708" s="3">
        <v>5.0</v>
      </c>
      <c r="G2708" s="3">
        <v>6.0</v>
      </c>
      <c r="H2708" s="3" t="s">
        <v>3079</v>
      </c>
      <c r="I2708" s="3" t="s">
        <v>3080</v>
      </c>
      <c r="J2708" s="3" t="s">
        <v>1412</v>
      </c>
      <c r="K2708" s="3" t="s">
        <v>24</v>
      </c>
      <c r="L2708" s="3">
        <v>1.0</v>
      </c>
      <c r="M2708" s="3" t="s">
        <v>30</v>
      </c>
      <c r="N2708" s="3" t="s">
        <v>3238</v>
      </c>
      <c r="O2708" s="3" t="s">
        <v>3239</v>
      </c>
      <c r="P2708" s="4">
        <v>34936.0</v>
      </c>
      <c r="Q2708" s="3" t="s">
        <v>191</v>
      </c>
      <c r="S2708" s="3" t="s">
        <v>34</v>
      </c>
    </row>
    <row r="2709">
      <c r="A2709" s="2">
        <v>42318.71488425926</v>
      </c>
      <c r="B2709" s="3">
        <v>75.0</v>
      </c>
      <c r="C2709" s="3" t="s">
        <v>2209</v>
      </c>
      <c r="D2709" s="3">
        <v>86.0</v>
      </c>
      <c r="E2709" s="3" t="s">
        <v>2408</v>
      </c>
      <c r="F2709" s="3">
        <v>5.0</v>
      </c>
      <c r="G2709" s="3">
        <v>6.0</v>
      </c>
      <c r="H2709" s="3" t="s">
        <v>3079</v>
      </c>
      <c r="I2709" s="3" t="s">
        <v>3080</v>
      </c>
      <c r="J2709" s="3" t="s">
        <v>1412</v>
      </c>
      <c r="K2709" s="3" t="s">
        <v>24</v>
      </c>
      <c r="L2709" s="3">
        <v>2.0</v>
      </c>
      <c r="M2709" s="3" t="s">
        <v>25</v>
      </c>
      <c r="N2709" s="3" t="s">
        <v>3240</v>
      </c>
      <c r="O2709" s="3" t="s">
        <v>1275</v>
      </c>
      <c r="P2709" s="4">
        <v>31231.0</v>
      </c>
      <c r="Q2709" s="3" t="s">
        <v>528</v>
      </c>
      <c r="S2709" s="3" t="s">
        <v>34</v>
      </c>
    </row>
    <row r="2710">
      <c r="A2710" s="2">
        <v>42318.71488425926</v>
      </c>
      <c r="B2710" s="3">
        <v>75.0</v>
      </c>
      <c r="C2710" s="3" t="s">
        <v>2209</v>
      </c>
      <c r="D2710" s="3">
        <v>86.0</v>
      </c>
      <c r="E2710" s="3" t="s">
        <v>2408</v>
      </c>
      <c r="F2710" s="3">
        <v>5.0</v>
      </c>
      <c r="G2710" s="3">
        <v>6.0</v>
      </c>
      <c r="H2710" s="3" t="s">
        <v>3079</v>
      </c>
      <c r="I2710" s="3" t="s">
        <v>3080</v>
      </c>
      <c r="J2710" s="3" t="s">
        <v>1412</v>
      </c>
      <c r="K2710" s="3" t="s">
        <v>24</v>
      </c>
      <c r="L2710" s="3">
        <v>3.0</v>
      </c>
      <c r="M2710" s="3" t="s">
        <v>30</v>
      </c>
      <c r="N2710" s="3" t="s">
        <v>3241</v>
      </c>
      <c r="O2710" s="3" t="s">
        <v>734</v>
      </c>
      <c r="P2710" s="4">
        <v>18881.0</v>
      </c>
      <c r="Q2710" s="3" t="s">
        <v>49</v>
      </c>
      <c r="S2710" s="3" t="s">
        <v>34</v>
      </c>
    </row>
    <row r="2711">
      <c r="A2711" s="2">
        <v>42318.71488425926</v>
      </c>
      <c r="B2711" s="3">
        <v>75.0</v>
      </c>
      <c r="C2711" s="3" t="s">
        <v>2209</v>
      </c>
      <c r="D2711" s="3">
        <v>86.0</v>
      </c>
      <c r="E2711" s="3" t="s">
        <v>2408</v>
      </c>
      <c r="F2711" s="3">
        <v>5.0</v>
      </c>
      <c r="G2711" s="3">
        <v>6.0</v>
      </c>
      <c r="H2711" s="3" t="s">
        <v>3079</v>
      </c>
      <c r="I2711" s="3" t="s">
        <v>3080</v>
      </c>
      <c r="J2711" s="3" t="s">
        <v>1412</v>
      </c>
      <c r="K2711" s="3" t="s">
        <v>24</v>
      </c>
      <c r="L2711" s="3">
        <v>4.0</v>
      </c>
      <c r="M2711" s="3" t="s">
        <v>25</v>
      </c>
      <c r="N2711" s="3" t="s">
        <v>3242</v>
      </c>
      <c r="O2711" s="3" t="s">
        <v>664</v>
      </c>
      <c r="P2711" s="4">
        <v>20975.0</v>
      </c>
      <c r="Q2711" s="3" t="s">
        <v>132</v>
      </c>
      <c r="S2711" s="3" t="s">
        <v>34</v>
      </c>
    </row>
    <row r="2712">
      <c r="A2712" s="2">
        <v>42318.71488425926</v>
      </c>
      <c r="B2712" s="3">
        <v>75.0</v>
      </c>
      <c r="C2712" s="3" t="s">
        <v>2209</v>
      </c>
      <c r="D2712" s="3">
        <v>86.0</v>
      </c>
      <c r="E2712" s="3" t="s">
        <v>2408</v>
      </c>
      <c r="F2712" s="3">
        <v>5.0</v>
      </c>
      <c r="G2712" s="3">
        <v>6.0</v>
      </c>
      <c r="H2712" s="3" t="s">
        <v>3079</v>
      </c>
      <c r="I2712" s="3" t="s">
        <v>3080</v>
      </c>
      <c r="J2712" s="3" t="s">
        <v>1412</v>
      </c>
      <c r="K2712" s="3" t="s">
        <v>24</v>
      </c>
      <c r="L2712" s="3">
        <v>5.0</v>
      </c>
      <c r="M2712" s="3" t="s">
        <v>30</v>
      </c>
      <c r="N2712" s="3" t="s">
        <v>3243</v>
      </c>
      <c r="O2712" s="3" t="s">
        <v>3244</v>
      </c>
      <c r="P2712" s="4">
        <v>33095.0</v>
      </c>
      <c r="Q2712" s="3" t="s">
        <v>132</v>
      </c>
      <c r="S2712" s="3" t="s">
        <v>34</v>
      </c>
    </row>
    <row r="2713">
      <c r="A2713" s="2">
        <v>42318.71488425926</v>
      </c>
      <c r="B2713" s="3">
        <v>75.0</v>
      </c>
      <c r="C2713" s="3" t="s">
        <v>2209</v>
      </c>
      <c r="D2713" s="3">
        <v>86.0</v>
      </c>
      <c r="E2713" s="3" t="s">
        <v>2408</v>
      </c>
      <c r="F2713" s="3">
        <v>5.0</v>
      </c>
      <c r="G2713" s="3">
        <v>6.0</v>
      </c>
      <c r="H2713" s="3" t="s">
        <v>3079</v>
      </c>
      <c r="I2713" s="3" t="s">
        <v>3080</v>
      </c>
      <c r="J2713" s="3" t="s">
        <v>1412</v>
      </c>
      <c r="K2713" s="3" t="s">
        <v>24</v>
      </c>
      <c r="L2713" s="3">
        <v>6.0</v>
      </c>
      <c r="M2713" s="3" t="s">
        <v>25</v>
      </c>
      <c r="N2713" s="3" t="s">
        <v>3241</v>
      </c>
      <c r="O2713" s="3" t="s">
        <v>3245</v>
      </c>
      <c r="P2713" s="4">
        <v>28576.0</v>
      </c>
      <c r="Q2713" s="3" t="s">
        <v>40</v>
      </c>
      <c r="S2713" s="3" t="s">
        <v>34</v>
      </c>
    </row>
    <row r="2714">
      <c r="A2714" s="2">
        <v>42318.71488425926</v>
      </c>
      <c r="B2714" s="3">
        <v>75.0</v>
      </c>
      <c r="C2714" s="3" t="s">
        <v>2209</v>
      </c>
      <c r="D2714" s="3">
        <v>86.0</v>
      </c>
      <c r="E2714" s="3" t="s">
        <v>2408</v>
      </c>
      <c r="F2714" s="3">
        <v>5.0</v>
      </c>
      <c r="G2714" s="3">
        <v>6.0</v>
      </c>
      <c r="H2714" s="3" t="s">
        <v>3079</v>
      </c>
      <c r="I2714" s="3" t="s">
        <v>3080</v>
      </c>
      <c r="J2714" s="3" t="s">
        <v>1412</v>
      </c>
      <c r="K2714" s="3" t="s">
        <v>24</v>
      </c>
      <c r="L2714" s="3">
        <v>7.0</v>
      </c>
      <c r="M2714" s="3" t="s">
        <v>30</v>
      </c>
      <c r="N2714" s="3" t="s">
        <v>3246</v>
      </c>
      <c r="O2714" s="3" t="s">
        <v>307</v>
      </c>
      <c r="P2714" s="4">
        <v>24382.0</v>
      </c>
      <c r="Q2714" s="3" t="s">
        <v>132</v>
      </c>
      <c r="S2714" s="3" t="s">
        <v>34</v>
      </c>
    </row>
    <row r="2715">
      <c r="A2715" s="2">
        <v>42318.71488425926</v>
      </c>
      <c r="B2715" s="3">
        <v>75.0</v>
      </c>
      <c r="C2715" s="3" t="s">
        <v>2209</v>
      </c>
      <c r="D2715" s="3">
        <v>86.0</v>
      </c>
      <c r="E2715" s="3" t="s">
        <v>2408</v>
      </c>
      <c r="F2715" s="3">
        <v>5.0</v>
      </c>
      <c r="G2715" s="3">
        <v>6.0</v>
      </c>
      <c r="H2715" s="3" t="s">
        <v>3079</v>
      </c>
      <c r="I2715" s="3" t="s">
        <v>3080</v>
      </c>
      <c r="J2715" s="3" t="s">
        <v>1412</v>
      </c>
      <c r="K2715" s="3" t="s">
        <v>24</v>
      </c>
      <c r="L2715" s="3">
        <v>8.0</v>
      </c>
      <c r="M2715" s="3" t="s">
        <v>25</v>
      </c>
      <c r="N2715" s="3" t="s">
        <v>3247</v>
      </c>
      <c r="O2715" s="3" t="s">
        <v>3248</v>
      </c>
      <c r="P2715" s="4">
        <v>21539.0</v>
      </c>
      <c r="Q2715" s="3" t="s">
        <v>28</v>
      </c>
      <c r="S2715" s="3" t="s">
        <v>34</v>
      </c>
    </row>
    <row r="2716">
      <c r="A2716" s="2">
        <v>42318.71488425926</v>
      </c>
      <c r="B2716" s="3">
        <v>75.0</v>
      </c>
      <c r="C2716" s="3" t="s">
        <v>2209</v>
      </c>
      <c r="D2716" s="3">
        <v>86.0</v>
      </c>
      <c r="E2716" s="3" t="s">
        <v>2408</v>
      </c>
      <c r="F2716" s="3">
        <v>5.0</v>
      </c>
      <c r="G2716" s="3">
        <v>6.0</v>
      </c>
      <c r="H2716" s="3" t="s">
        <v>3079</v>
      </c>
      <c r="I2716" s="3" t="s">
        <v>3080</v>
      </c>
      <c r="J2716" s="3" t="s">
        <v>1412</v>
      </c>
      <c r="K2716" s="3" t="s">
        <v>24</v>
      </c>
      <c r="L2716" s="3">
        <v>9.0</v>
      </c>
      <c r="M2716" s="3" t="s">
        <v>30</v>
      </c>
      <c r="N2716" s="3" t="s">
        <v>3249</v>
      </c>
      <c r="O2716" s="3" t="s">
        <v>1074</v>
      </c>
      <c r="P2716" s="4">
        <v>14017.0</v>
      </c>
      <c r="Q2716" s="3" t="s">
        <v>49</v>
      </c>
      <c r="S2716" s="3" t="s">
        <v>34</v>
      </c>
    </row>
    <row r="2717">
      <c r="A2717" s="2">
        <v>42318.71488425926</v>
      </c>
      <c r="B2717" s="3">
        <v>75.0</v>
      </c>
      <c r="C2717" s="3" t="s">
        <v>2209</v>
      </c>
      <c r="D2717" s="3">
        <v>86.0</v>
      </c>
      <c r="E2717" s="3" t="s">
        <v>2408</v>
      </c>
      <c r="F2717" s="3">
        <v>5.0</v>
      </c>
      <c r="G2717" s="3">
        <v>6.0</v>
      </c>
      <c r="H2717" s="3" t="s">
        <v>3079</v>
      </c>
      <c r="I2717" s="3" t="s">
        <v>3080</v>
      </c>
      <c r="J2717" s="3" t="s">
        <v>1412</v>
      </c>
      <c r="K2717" s="3" t="s">
        <v>24</v>
      </c>
      <c r="L2717" s="3">
        <v>10.0</v>
      </c>
      <c r="M2717" s="3" t="s">
        <v>25</v>
      </c>
      <c r="N2717" s="3" t="s">
        <v>3176</v>
      </c>
      <c r="O2717" s="3" t="s">
        <v>371</v>
      </c>
      <c r="P2717" s="4">
        <v>24119.0</v>
      </c>
      <c r="Q2717" s="3" t="s">
        <v>169</v>
      </c>
      <c r="S2717" s="3" t="s">
        <v>34</v>
      </c>
    </row>
    <row r="2718">
      <c r="A2718" s="2">
        <v>42318.71488425926</v>
      </c>
      <c r="B2718" s="3">
        <v>75.0</v>
      </c>
      <c r="C2718" s="3" t="s">
        <v>2209</v>
      </c>
      <c r="D2718" s="3">
        <v>86.0</v>
      </c>
      <c r="E2718" s="3" t="s">
        <v>2408</v>
      </c>
      <c r="F2718" s="3">
        <v>5.0</v>
      </c>
      <c r="G2718" s="3">
        <v>6.0</v>
      </c>
      <c r="H2718" s="3" t="s">
        <v>3079</v>
      </c>
      <c r="I2718" s="3" t="s">
        <v>3080</v>
      </c>
      <c r="J2718" s="3" t="s">
        <v>1412</v>
      </c>
      <c r="K2718" s="3" t="s">
        <v>24</v>
      </c>
      <c r="L2718" s="3">
        <v>11.0</v>
      </c>
      <c r="M2718" s="3" t="s">
        <v>30</v>
      </c>
      <c r="N2718" s="3" t="s">
        <v>3250</v>
      </c>
      <c r="O2718" s="3" t="s">
        <v>547</v>
      </c>
      <c r="P2718" s="4">
        <v>11559.0</v>
      </c>
      <c r="Q2718" s="3" t="s">
        <v>209</v>
      </c>
      <c r="S2718" s="3" t="s">
        <v>34</v>
      </c>
    </row>
    <row r="2719">
      <c r="A2719" s="2">
        <v>42318.71488425926</v>
      </c>
      <c r="B2719" s="3">
        <v>75.0</v>
      </c>
      <c r="C2719" s="3" t="s">
        <v>2209</v>
      </c>
      <c r="D2719" s="3">
        <v>86.0</v>
      </c>
      <c r="E2719" s="3" t="s">
        <v>2408</v>
      </c>
      <c r="F2719" s="3">
        <v>5.0</v>
      </c>
      <c r="G2719" s="3">
        <v>6.0</v>
      </c>
      <c r="H2719" s="3" t="s">
        <v>3079</v>
      </c>
      <c r="I2719" s="3" t="s">
        <v>3080</v>
      </c>
      <c r="J2719" s="3" t="s">
        <v>1412</v>
      </c>
      <c r="K2719" s="3" t="s">
        <v>24</v>
      </c>
      <c r="L2719" s="3">
        <v>12.0</v>
      </c>
      <c r="M2719" s="3" t="s">
        <v>25</v>
      </c>
      <c r="N2719" s="3" t="s">
        <v>2925</v>
      </c>
      <c r="O2719" s="3" t="s">
        <v>95</v>
      </c>
      <c r="P2719" s="4">
        <v>17871.0</v>
      </c>
      <c r="Q2719" s="3" t="s">
        <v>49</v>
      </c>
      <c r="S2719" s="3" t="s">
        <v>34</v>
      </c>
    </row>
    <row r="2720">
      <c r="A2720" s="2">
        <v>42318.71488425926</v>
      </c>
      <c r="B2720" s="3">
        <v>75.0</v>
      </c>
      <c r="C2720" s="3" t="s">
        <v>2209</v>
      </c>
      <c r="D2720" s="3">
        <v>86.0</v>
      </c>
      <c r="E2720" s="3" t="s">
        <v>2408</v>
      </c>
      <c r="F2720" s="3">
        <v>5.0</v>
      </c>
      <c r="G2720" s="3">
        <v>6.0</v>
      </c>
      <c r="H2720" s="3" t="s">
        <v>3079</v>
      </c>
      <c r="I2720" s="3" t="s">
        <v>3080</v>
      </c>
      <c r="J2720" s="3" t="s">
        <v>1412</v>
      </c>
      <c r="K2720" s="3" t="s">
        <v>24</v>
      </c>
      <c r="L2720" s="3">
        <v>13.0</v>
      </c>
      <c r="M2720" s="3" t="s">
        <v>30</v>
      </c>
      <c r="N2720" s="3" t="s">
        <v>3242</v>
      </c>
      <c r="O2720" s="3" t="s">
        <v>1547</v>
      </c>
      <c r="P2720" s="4">
        <v>20196.0</v>
      </c>
      <c r="Q2720" s="3" t="s">
        <v>380</v>
      </c>
      <c r="S2720" s="3" t="s">
        <v>34</v>
      </c>
    </row>
    <row r="2721">
      <c r="A2721" s="2">
        <v>42318.71488425926</v>
      </c>
      <c r="B2721" s="3">
        <v>75.0</v>
      </c>
      <c r="C2721" s="3" t="s">
        <v>2209</v>
      </c>
      <c r="D2721" s="3">
        <v>86.0</v>
      </c>
      <c r="E2721" s="3" t="s">
        <v>2408</v>
      </c>
      <c r="F2721" s="3">
        <v>5.0</v>
      </c>
      <c r="G2721" s="3">
        <v>6.0</v>
      </c>
      <c r="H2721" s="3" t="s">
        <v>3079</v>
      </c>
      <c r="I2721" s="3" t="s">
        <v>3080</v>
      </c>
      <c r="J2721" s="3" t="s">
        <v>1412</v>
      </c>
      <c r="K2721" s="3" t="s">
        <v>24</v>
      </c>
      <c r="L2721" s="3">
        <v>14.0</v>
      </c>
      <c r="M2721" s="3" t="s">
        <v>25</v>
      </c>
      <c r="N2721" s="3" t="s">
        <v>3251</v>
      </c>
      <c r="O2721" s="3" t="s">
        <v>3252</v>
      </c>
      <c r="P2721" s="4">
        <v>29704.0</v>
      </c>
      <c r="Q2721" s="3" t="s">
        <v>40</v>
      </c>
      <c r="S2721" s="3" t="s">
        <v>34</v>
      </c>
    </row>
    <row r="2722">
      <c r="A2722" s="2">
        <v>42318.71488425926</v>
      </c>
      <c r="B2722" s="3">
        <v>75.0</v>
      </c>
      <c r="C2722" s="3" t="s">
        <v>2209</v>
      </c>
      <c r="D2722" s="3">
        <v>86.0</v>
      </c>
      <c r="E2722" s="3" t="s">
        <v>2408</v>
      </c>
      <c r="F2722" s="3">
        <v>5.0</v>
      </c>
      <c r="G2722" s="3">
        <v>6.0</v>
      </c>
      <c r="H2722" s="3" t="s">
        <v>3079</v>
      </c>
      <c r="I2722" s="3" t="s">
        <v>3080</v>
      </c>
      <c r="J2722" s="3" t="s">
        <v>1412</v>
      </c>
      <c r="K2722" s="3" t="s">
        <v>24</v>
      </c>
      <c r="L2722" s="3">
        <v>15.0</v>
      </c>
      <c r="M2722" s="3" t="s">
        <v>30</v>
      </c>
      <c r="N2722" s="3" t="s">
        <v>3253</v>
      </c>
      <c r="O2722" s="3" t="s">
        <v>225</v>
      </c>
      <c r="P2722" s="4">
        <v>20241.0</v>
      </c>
      <c r="Q2722" s="3" t="s">
        <v>86</v>
      </c>
      <c r="S2722" s="3" t="s">
        <v>34</v>
      </c>
    </row>
    <row r="2723">
      <c r="A2723" s="2">
        <v>42318.71488425926</v>
      </c>
      <c r="B2723" s="3">
        <v>75.0</v>
      </c>
      <c r="C2723" s="3" t="s">
        <v>2209</v>
      </c>
      <c r="D2723" s="3">
        <v>86.0</v>
      </c>
      <c r="E2723" s="3" t="s">
        <v>2408</v>
      </c>
      <c r="F2723" s="3">
        <v>5.0</v>
      </c>
      <c r="G2723" s="3">
        <v>6.0</v>
      </c>
      <c r="H2723" s="3" t="s">
        <v>3079</v>
      </c>
      <c r="I2723" s="3" t="s">
        <v>3080</v>
      </c>
      <c r="J2723" s="3" t="s">
        <v>1412</v>
      </c>
      <c r="K2723" s="3" t="s">
        <v>24</v>
      </c>
      <c r="L2723" s="3">
        <v>16.0</v>
      </c>
      <c r="M2723" s="3" t="s">
        <v>25</v>
      </c>
      <c r="N2723" s="3" t="s">
        <v>3243</v>
      </c>
      <c r="O2723" s="3" t="s">
        <v>401</v>
      </c>
      <c r="P2723" s="4">
        <v>32473.0</v>
      </c>
      <c r="Q2723" s="3" t="s">
        <v>79</v>
      </c>
      <c r="S2723" s="3" t="s">
        <v>34</v>
      </c>
    </row>
    <row r="2724">
      <c r="A2724" s="2">
        <v>42318.71488425926</v>
      </c>
      <c r="B2724" s="3">
        <v>75.0</v>
      </c>
      <c r="C2724" s="3" t="s">
        <v>2209</v>
      </c>
      <c r="D2724" s="3">
        <v>87.0</v>
      </c>
      <c r="E2724" s="3" t="s">
        <v>2428</v>
      </c>
      <c r="F2724" s="3">
        <v>5.0</v>
      </c>
      <c r="G2724" s="3">
        <v>6.0</v>
      </c>
      <c r="H2724" s="3" t="s">
        <v>3079</v>
      </c>
      <c r="I2724" s="3" t="s">
        <v>3080</v>
      </c>
      <c r="J2724" s="3" t="s">
        <v>1412</v>
      </c>
      <c r="K2724" s="3" t="s">
        <v>24</v>
      </c>
      <c r="L2724" s="3">
        <v>1.0</v>
      </c>
      <c r="M2724" s="3" t="s">
        <v>30</v>
      </c>
      <c r="N2724" s="3" t="s">
        <v>3254</v>
      </c>
      <c r="O2724" s="3" t="s">
        <v>2992</v>
      </c>
      <c r="P2724" s="4">
        <v>27877.0</v>
      </c>
      <c r="Q2724" s="3" t="s">
        <v>228</v>
      </c>
      <c r="S2724" s="3" t="s">
        <v>34</v>
      </c>
    </row>
    <row r="2725">
      <c r="A2725" s="2">
        <v>42318.71488425926</v>
      </c>
      <c r="B2725" s="3">
        <v>75.0</v>
      </c>
      <c r="C2725" s="3" t="s">
        <v>2209</v>
      </c>
      <c r="D2725" s="3">
        <v>87.0</v>
      </c>
      <c r="E2725" s="3" t="s">
        <v>2428</v>
      </c>
      <c r="F2725" s="3">
        <v>5.0</v>
      </c>
      <c r="G2725" s="3">
        <v>6.0</v>
      </c>
      <c r="H2725" s="3" t="s">
        <v>3079</v>
      </c>
      <c r="I2725" s="3" t="s">
        <v>3080</v>
      </c>
      <c r="J2725" s="3" t="s">
        <v>1412</v>
      </c>
      <c r="K2725" s="3" t="s">
        <v>24</v>
      </c>
      <c r="L2725" s="3">
        <v>2.0</v>
      </c>
      <c r="M2725" s="3" t="s">
        <v>25</v>
      </c>
      <c r="N2725" s="3" t="s">
        <v>3255</v>
      </c>
      <c r="O2725" s="3" t="s">
        <v>3256</v>
      </c>
      <c r="P2725" s="4">
        <v>26651.0</v>
      </c>
      <c r="Q2725" s="3" t="s">
        <v>37</v>
      </c>
      <c r="S2725" s="3" t="s">
        <v>34</v>
      </c>
    </row>
    <row r="2726">
      <c r="A2726" s="2">
        <v>42318.71488425926</v>
      </c>
      <c r="B2726" s="3">
        <v>75.0</v>
      </c>
      <c r="C2726" s="3" t="s">
        <v>2209</v>
      </c>
      <c r="D2726" s="3">
        <v>87.0</v>
      </c>
      <c r="E2726" s="3" t="s">
        <v>2428</v>
      </c>
      <c r="F2726" s="3">
        <v>5.0</v>
      </c>
      <c r="G2726" s="3">
        <v>6.0</v>
      </c>
      <c r="H2726" s="3" t="s">
        <v>3079</v>
      </c>
      <c r="I2726" s="3" t="s">
        <v>3080</v>
      </c>
      <c r="J2726" s="3" t="s">
        <v>1412</v>
      </c>
      <c r="K2726" s="3" t="s">
        <v>24</v>
      </c>
      <c r="L2726" s="3">
        <v>3.0</v>
      </c>
      <c r="M2726" s="3" t="s">
        <v>30</v>
      </c>
      <c r="N2726" s="3" t="s">
        <v>3257</v>
      </c>
      <c r="O2726" s="3" t="s">
        <v>812</v>
      </c>
      <c r="P2726" s="4">
        <v>23923.0</v>
      </c>
      <c r="Q2726" s="3" t="s">
        <v>110</v>
      </c>
      <c r="S2726" s="3" t="s">
        <v>34</v>
      </c>
    </row>
    <row r="2727">
      <c r="A2727" s="2">
        <v>42318.71488425926</v>
      </c>
      <c r="B2727" s="3">
        <v>75.0</v>
      </c>
      <c r="C2727" s="3" t="s">
        <v>2209</v>
      </c>
      <c r="D2727" s="3">
        <v>87.0</v>
      </c>
      <c r="E2727" s="3" t="s">
        <v>2428</v>
      </c>
      <c r="F2727" s="3">
        <v>5.0</v>
      </c>
      <c r="G2727" s="3">
        <v>6.0</v>
      </c>
      <c r="H2727" s="3" t="s">
        <v>3079</v>
      </c>
      <c r="I2727" s="3" t="s">
        <v>3080</v>
      </c>
      <c r="J2727" s="3" t="s">
        <v>1412</v>
      </c>
      <c r="K2727" s="3" t="s">
        <v>24</v>
      </c>
      <c r="L2727" s="3">
        <v>4.0</v>
      </c>
      <c r="M2727" s="3" t="s">
        <v>25</v>
      </c>
      <c r="N2727" s="3" t="s">
        <v>3258</v>
      </c>
      <c r="O2727" s="3" t="s">
        <v>371</v>
      </c>
      <c r="P2727" s="4">
        <v>25109.0</v>
      </c>
      <c r="Q2727" s="3" t="s">
        <v>37</v>
      </c>
      <c r="S2727" s="3" t="s">
        <v>34</v>
      </c>
    </row>
    <row r="2728">
      <c r="A2728" s="2">
        <v>42318.71488425926</v>
      </c>
      <c r="B2728" s="3">
        <v>75.0</v>
      </c>
      <c r="C2728" s="3" t="s">
        <v>2209</v>
      </c>
      <c r="D2728" s="3">
        <v>87.0</v>
      </c>
      <c r="E2728" s="3" t="s">
        <v>2428</v>
      </c>
      <c r="F2728" s="3">
        <v>5.0</v>
      </c>
      <c r="G2728" s="3">
        <v>6.0</v>
      </c>
      <c r="H2728" s="3" t="s">
        <v>3079</v>
      </c>
      <c r="I2728" s="3" t="s">
        <v>3080</v>
      </c>
      <c r="J2728" s="3" t="s">
        <v>1412</v>
      </c>
      <c r="K2728" s="3" t="s">
        <v>24</v>
      </c>
      <c r="L2728" s="3">
        <v>5.0</v>
      </c>
      <c r="M2728" s="3" t="s">
        <v>30</v>
      </c>
      <c r="N2728" s="3" t="s">
        <v>543</v>
      </c>
      <c r="O2728" s="3" t="s">
        <v>1280</v>
      </c>
      <c r="P2728" s="4">
        <v>17744.0</v>
      </c>
      <c r="Q2728" s="3" t="s">
        <v>49</v>
      </c>
      <c r="S2728" s="3" t="s">
        <v>34</v>
      </c>
    </row>
    <row r="2729">
      <c r="A2729" s="2">
        <v>42318.71488425926</v>
      </c>
      <c r="B2729" s="3">
        <v>75.0</v>
      </c>
      <c r="C2729" s="3" t="s">
        <v>2209</v>
      </c>
      <c r="D2729" s="3">
        <v>87.0</v>
      </c>
      <c r="E2729" s="3" t="s">
        <v>2428</v>
      </c>
      <c r="F2729" s="3">
        <v>5.0</v>
      </c>
      <c r="G2729" s="3">
        <v>6.0</v>
      </c>
      <c r="H2729" s="3" t="s">
        <v>3079</v>
      </c>
      <c r="I2729" s="3" t="s">
        <v>3080</v>
      </c>
      <c r="J2729" s="3" t="s">
        <v>1412</v>
      </c>
      <c r="K2729" s="3" t="s">
        <v>24</v>
      </c>
      <c r="L2729" s="3">
        <v>6.0</v>
      </c>
      <c r="M2729" s="3" t="s">
        <v>25</v>
      </c>
      <c r="N2729" s="3" t="s">
        <v>1440</v>
      </c>
      <c r="O2729" s="3" t="s">
        <v>27</v>
      </c>
      <c r="P2729" s="4">
        <v>25672.0</v>
      </c>
      <c r="Q2729" s="3" t="s">
        <v>216</v>
      </c>
      <c r="S2729" s="3" t="s">
        <v>34</v>
      </c>
    </row>
    <row r="2730">
      <c r="A2730" s="2">
        <v>42318.71488425926</v>
      </c>
      <c r="B2730" s="3">
        <v>75.0</v>
      </c>
      <c r="C2730" s="3" t="s">
        <v>2209</v>
      </c>
      <c r="D2730" s="3">
        <v>87.0</v>
      </c>
      <c r="E2730" s="3" t="s">
        <v>2428</v>
      </c>
      <c r="F2730" s="3">
        <v>5.0</v>
      </c>
      <c r="G2730" s="3">
        <v>6.0</v>
      </c>
      <c r="H2730" s="3" t="s">
        <v>3079</v>
      </c>
      <c r="I2730" s="3" t="s">
        <v>3080</v>
      </c>
      <c r="J2730" s="3" t="s">
        <v>1412</v>
      </c>
      <c r="K2730" s="3" t="s">
        <v>24</v>
      </c>
      <c r="L2730" s="3">
        <v>7.0</v>
      </c>
      <c r="M2730" s="3" t="s">
        <v>30</v>
      </c>
      <c r="N2730" s="3" t="s">
        <v>3259</v>
      </c>
      <c r="O2730" s="3" t="s">
        <v>3260</v>
      </c>
      <c r="P2730" s="4">
        <v>24107.0</v>
      </c>
      <c r="Q2730" s="3" t="s">
        <v>60</v>
      </c>
      <c r="S2730" s="3" t="s">
        <v>34</v>
      </c>
    </row>
    <row r="2731">
      <c r="A2731" s="2">
        <v>42318.71488425926</v>
      </c>
      <c r="B2731" s="3">
        <v>75.0</v>
      </c>
      <c r="C2731" s="3" t="s">
        <v>2209</v>
      </c>
      <c r="D2731" s="3">
        <v>87.0</v>
      </c>
      <c r="E2731" s="3" t="s">
        <v>2428</v>
      </c>
      <c r="F2731" s="3">
        <v>5.0</v>
      </c>
      <c r="G2731" s="3">
        <v>6.0</v>
      </c>
      <c r="H2731" s="3" t="s">
        <v>3079</v>
      </c>
      <c r="I2731" s="3" t="s">
        <v>3080</v>
      </c>
      <c r="J2731" s="3" t="s">
        <v>1412</v>
      </c>
      <c r="K2731" s="3" t="s">
        <v>24</v>
      </c>
      <c r="L2731" s="3">
        <v>8.0</v>
      </c>
      <c r="M2731" s="3" t="s">
        <v>25</v>
      </c>
      <c r="N2731" s="3" t="s">
        <v>3158</v>
      </c>
      <c r="O2731" s="3" t="s">
        <v>204</v>
      </c>
      <c r="P2731" s="4">
        <v>21708.0</v>
      </c>
      <c r="Q2731" s="3" t="s">
        <v>216</v>
      </c>
      <c r="S2731" s="3" t="s">
        <v>34</v>
      </c>
    </row>
    <row r="2732">
      <c r="A2732" s="2">
        <v>42318.71488425926</v>
      </c>
      <c r="B2732" s="3">
        <v>75.0</v>
      </c>
      <c r="C2732" s="3" t="s">
        <v>2209</v>
      </c>
      <c r="D2732" s="3">
        <v>87.0</v>
      </c>
      <c r="E2732" s="3" t="s">
        <v>2428</v>
      </c>
      <c r="F2732" s="3">
        <v>5.0</v>
      </c>
      <c r="G2732" s="3">
        <v>6.0</v>
      </c>
      <c r="H2732" s="3" t="s">
        <v>3079</v>
      </c>
      <c r="I2732" s="3" t="s">
        <v>3080</v>
      </c>
      <c r="J2732" s="3" t="s">
        <v>1412</v>
      </c>
      <c r="K2732" s="3" t="s">
        <v>24</v>
      </c>
      <c r="L2732" s="3">
        <v>9.0</v>
      </c>
      <c r="M2732" s="3" t="s">
        <v>30</v>
      </c>
      <c r="N2732" s="3" t="s">
        <v>234</v>
      </c>
      <c r="O2732" s="3" t="s">
        <v>81</v>
      </c>
      <c r="P2732" s="4">
        <v>23859.0</v>
      </c>
      <c r="Q2732" s="3" t="s">
        <v>228</v>
      </c>
      <c r="S2732" s="3" t="s">
        <v>34</v>
      </c>
    </row>
    <row r="2733">
      <c r="A2733" s="2">
        <v>42318.71488425926</v>
      </c>
      <c r="B2733" s="3">
        <v>75.0</v>
      </c>
      <c r="C2733" s="3" t="s">
        <v>2209</v>
      </c>
      <c r="D2733" s="3">
        <v>87.0</v>
      </c>
      <c r="E2733" s="3" t="s">
        <v>2428</v>
      </c>
      <c r="F2733" s="3">
        <v>5.0</v>
      </c>
      <c r="G2733" s="3">
        <v>6.0</v>
      </c>
      <c r="H2733" s="3" t="s">
        <v>3079</v>
      </c>
      <c r="I2733" s="3" t="s">
        <v>3080</v>
      </c>
      <c r="J2733" s="3" t="s">
        <v>1412</v>
      </c>
      <c r="K2733" s="3" t="s">
        <v>24</v>
      </c>
      <c r="L2733" s="3">
        <v>10.0</v>
      </c>
      <c r="M2733" s="3" t="s">
        <v>25</v>
      </c>
      <c r="N2733" s="3" t="s">
        <v>3261</v>
      </c>
      <c r="O2733" s="3" t="s">
        <v>408</v>
      </c>
      <c r="P2733" s="4">
        <v>30361.0</v>
      </c>
      <c r="Q2733" s="3" t="s">
        <v>153</v>
      </c>
      <c r="S2733" s="3" t="s">
        <v>34</v>
      </c>
    </row>
    <row r="2734">
      <c r="A2734" s="2">
        <v>42318.71488425926</v>
      </c>
      <c r="B2734" s="3">
        <v>75.0</v>
      </c>
      <c r="C2734" s="3" t="s">
        <v>2209</v>
      </c>
      <c r="D2734" s="3">
        <v>87.0</v>
      </c>
      <c r="E2734" s="3" t="s">
        <v>2428</v>
      </c>
      <c r="F2734" s="3">
        <v>5.0</v>
      </c>
      <c r="G2734" s="3">
        <v>6.0</v>
      </c>
      <c r="H2734" s="3" t="s">
        <v>3079</v>
      </c>
      <c r="I2734" s="3" t="s">
        <v>3080</v>
      </c>
      <c r="J2734" s="3" t="s">
        <v>1412</v>
      </c>
      <c r="K2734" s="3" t="s">
        <v>24</v>
      </c>
      <c r="L2734" s="3">
        <v>11.0</v>
      </c>
      <c r="M2734" s="3" t="s">
        <v>30</v>
      </c>
      <c r="N2734" s="3" t="s">
        <v>3262</v>
      </c>
      <c r="O2734" s="3" t="s">
        <v>1751</v>
      </c>
      <c r="P2734" s="4">
        <v>10735.0</v>
      </c>
      <c r="Q2734" s="3" t="s">
        <v>209</v>
      </c>
      <c r="S2734" s="3" t="s">
        <v>34</v>
      </c>
    </row>
    <row r="2735">
      <c r="A2735" s="2">
        <v>42318.71488425926</v>
      </c>
      <c r="B2735" s="3">
        <v>75.0</v>
      </c>
      <c r="C2735" s="3" t="s">
        <v>2209</v>
      </c>
      <c r="D2735" s="3">
        <v>87.0</v>
      </c>
      <c r="E2735" s="3" t="s">
        <v>2428</v>
      </c>
      <c r="F2735" s="3">
        <v>5.0</v>
      </c>
      <c r="G2735" s="3">
        <v>6.0</v>
      </c>
      <c r="H2735" s="3" t="s">
        <v>3079</v>
      </c>
      <c r="I2735" s="3" t="s">
        <v>3080</v>
      </c>
      <c r="J2735" s="3" t="s">
        <v>1412</v>
      </c>
      <c r="K2735" s="3" t="s">
        <v>24</v>
      </c>
      <c r="L2735" s="3">
        <v>12.0</v>
      </c>
      <c r="M2735" s="3" t="s">
        <v>25</v>
      </c>
      <c r="N2735" s="3" t="s">
        <v>3143</v>
      </c>
      <c r="O2735" s="3" t="s">
        <v>1390</v>
      </c>
      <c r="P2735" s="4">
        <v>35341.0</v>
      </c>
      <c r="Q2735" s="3" t="s">
        <v>191</v>
      </c>
      <c r="S2735" s="3" t="s">
        <v>34</v>
      </c>
    </row>
    <row r="2736">
      <c r="A2736" s="2">
        <v>42318.71488425926</v>
      </c>
      <c r="B2736" s="3">
        <v>75.0</v>
      </c>
      <c r="C2736" s="3" t="s">
        <v>2209</v>
      </c>
      <c r="D2736" s="3">
        <v>87.0</v>
      </c>
      <c r="E2736" s="3" t="s">
        <v>2428</v>
      </c>
      <c r="F2736" s="3">
        <v>5.0</v>
      </c>
      <c r="G2736" s="3">
        <v>6.0</v>
      </c>
      <c r="H2736" s="3" t="s">
        <v>3079</v>
      </c>
      <c r="I2736" s="3" t="s">
        <v>3080</v>
      </c>
      <c r="J2736" s="3" t="s">
        <v>1412</v>
      </c>
      <c r="K2736" s="3" t="s">
        <v>24</v>
      </c>
      <c r="L2736" s="3">
        <v>13.0</v>
      </c>
      <c r="M2736" s="3" t="s">
        <v>30</v>
      </c>
      <c r="N2736" s="3" t="s">
        <v>3177</v>
      </c>
      <c r="O2736" s="3" t="s">
        <v>329</v>
      </c>
      <c r="P2736" s="4">
        <v>21916.0</v>
      </c>
      <c r="Q2736" s="3" t="s">
        <v>528</v>
      </c>
      <c r="S2736" s="3" t="s">
        <v>34</v>
      </c>
    </row>
    <row r="2737">
      <c r="A2737" s="2">
        <v>42318.71488425926</v>
      </c>
      <c r="B2737" s="3">
        <v>75.0</v>
      </c>
      <c r="C2737" s="3" t="s">
        <v>2209</v>
      </c>
      <c r="D2737" s="3">
        <v>87.0</v>
      </c>
      <c r="E2737" s="3" t="s">
        <v>2428</v>
      </c>
      <c r="F2737" s="3">
        <v>5.0</v>
      </c>
      <c r="G2737" s="3">
        <v>6.0</v>
      </c>
      <c r="H2737" s="3" t="s">
        <v>3079</v>
      </c>
      <c r="I2737" s="3" t="s">
        <v>3080</v>
      </c>
      <c r="J2737" s="3" t="s">
        <v>1412</v>
      </c>
      <c r="K2737" s="3" t="s">
        <v>24</v>
      </c>
      <c r="L2737" s="3">
        <v>14.0</v>
      </c>
      <c r="M2737" s="3" t="s">
        <v>25</v>
      </c>
      <c r="N2737" s="3" t="s">
        <v>3263</v>
      </c>
      <c r="O2737" s="3" t="s">
        <v>564</v>
      </c>
      <c r="P2737" s="4">
        <v>26469.0</v>
      </c>
      <c r="Q2737" s="3" t="s">
        <v>970</v>
      </c>
      <c r="S2737" s="3" t="s">
        <v>34</v>
      </c>
    </row>
    <row r="2738">
      <c r="A2738" s="2">
        <v>42318.71488425926</v>
      </c>
      <c r="B2738" s="3">
        <v>75.0</v>
      </c>
      <c r="C2738" s="3" t="s">
        <v>2209</v>
      </c>
      <c r="D2738" s="3">
        <v>16.0</v>
      </c>
      <c r="E2738" s="3" t="s">
        <v>2210</v>
      </c>
      <c r="F2738" s="3">
        <v>6.0</v>
      </c>
      <c r="G2738" s="3">
        <v>11.0</v>
      </c>
      <c r="H2738" s="3" t="s">
        <v>3264</v>
      </c>
      <c r="I2738" s="3" t="s">
        <v>3264</v>
      </c>
      <c r="J2738" s="3" t="s">
        <v>2213</v>
      </c>
      <c r="K2738" s="3" t="s">
        <v>24</v>
      </c>
      <c r="L2738" s="3">
        <v>1.0</v>
      </c>
      <c r="M2738" s="3" t="s">
        <v>30</v>
      </c>
      <c r="N2738" s="3" t="s">
        <v>3265</v>
      </c>
      <c r="O2738" s="3" t="s">
        <v>3266</v>
      </c>
      <c r="P2738" s="4">
        <v>23577.0</v>
      </c>
      <c r="Q2738" s="3" t="s">
        <v>110</v>
      </c>
      <c r="S2738" s="3" t="s">
        <v>34</v>
      </c>
    </row>
    <row r="2739">
      <c r="A2739" s="2">
        <v>42318.71488425926</v>
      </c>
      <c r="B2739" s="3">
        <v>75.0</v>
      </c>
      <c r="C2739" s="3" t="s">
        <v>2209</v>
      </c>
      <c r="D2739" s="3">
        <v>16.0</v>
      </c>
      <c r="E2739" s="3" t="s">
        <v>2210</v>
      </c>
      <c r="F2739" s="3">
        <v>6.0</v>
      </c>
      <c r="G2739" s="3">
        <v>11.0</v>
      </c>
      <c r="H2739" s="3" t="s">
        <v>3264</v>
      </c>
      <c r="I2739" s="3" t="s">
        <v>3264</v>
      </c>
      <c r="J2739" s="3" t="s">
        <v>2213</v>
      </c>
      <c r="K2739" s="3" t="s">
        <v>24</v>
      </c>
      <c r="L2739" s="3">
        <v>2.0</v>
      </c>
      <c r="M2739" s="3" t="s">
        <v>25</v>
      </c>
      <c r="N2739" s="3" t="s">
        <v>3267</v>
      </c>
      <c r="O2739" s="3" t="s">
        <v>218</v>
      </c>
      <c r="P2739" s="4">
        <v>21740.0</v>
      </c>
      <c r="Q2739" s="3" t="s">
        <v>132</v>
      </c>
      <c r="S2739" s="3" t="s">
        <v>34</v>
      </c>
    </row>
    <row r="2740">
      <c r="A2740" s="2">
        <v>42318.71488425926</v>
      </c>
      <c r="B2740" s="3">
        <v>75.0</v>
      </c>
      <c r="C2740" s="3" t="s">
        <v>2209</v>
      </c>
      <c r="D2740" s="3">
        <v>16.0</v>
      </c>
      <c r="E2740" s="3" t="s">
        <v>2210</v>
      </c>
      <c r="F2740" s="3">
        <v>6.0</v>
      </c>
      <c r="G2740" s="3">
        <v>11.0</v>
      </c>
      <c r="H2740" s="3" t="s">
        <v>3264</v>
      </c>
      <c r="I2740" s="3" t="s">
        <v>3264</v>
      </c>
      <c r="J2740" s="3" t="s">
        <v>2213</v>
      </c>
      <c r="K2740" s="3" t="s">
        <v>24</v>
      </c>
      <c r="L2740" s="3">
        <v>3.0</v>
      </c>
      <c r="M2740" s="3" t="s">
        <v>30</v>
      </c>
      <c r="N2740" s="3" t="s">
        <v>3268</v>
      </c>
      <c r="O2740" s="3" t="s">
        <v>3269</v>
      </c>
      <c r="P2740" s="4">
        <v>8522.0</v>
      </c>
      <c r="Q2740" s="3" t="s">
        <v>49</v>
      </c>
      <c r="S2740" s="3" t="s">
        <v>34</v>
      </c>
    </row>
    <row r="2741">
      <c r="A2741" s="2">
        <v>42318.71488425926</v>
      </c>
      <c r="B2741" s="3">
        <v>75.0</v>
      </c>
      <c r="C2741" s="3" t="s">
        <v>2209</v>
      </c>
      <c r="D2741" s="3">
        <v>16.0</v>
      </c>
      <c r="E2741" s="3" t="s">
        <v>2210</v>
      </c>
      <c r="F2741" s="3">
        <v>6.0</v>
      </c>
      <c r="G2741" s="3">
        <v>11.0</v>
      </c>
      <c r="H2741" s="3" t="s">
        <v>3264</v>
      </c>
      <c r="I2741" s="3" t="s">
        <v>3264</v>
      </c>
      <c r="J2741" s="3" t="s">
        <v>2213</v>
      </c>
      <c r="K2741" s="3" t="s">
        <v>24</v>
      </c>
      <c r="L2741" s="3">
        <v>4.0</v>
      </c>
      <c r="M2741" s="3" t="s">
        <v>25</v>
      </c>
      <c r="N2741" s="3" t="s">
        <v>2395</v>
      </c>
      <c r="O2741" s="3" t="s">
        <v>69</v>
      </c>
      <c r="P2741" s="4">
        <v>22208.0</v>
      </c>
      <c r="Q2741" s="3" t="s">
        <v>132</v>
      </c>
      <c r="S2741" s="3" t="s">
        <v>34</v>
      </c>
    </row>
    <row r="2742">
      <c r="A2742" s="2">
        <v>42318.71488425926</v>
      </c>
      <c r="B2742" s="3">
        <v>75.0</v>
      </c>
      <c r="C2742" s="3" t="s">
        <v>2209</v>
      </c>
      <c r="D2742" s="3">
        <v>16.0</v>
      </c>
      <c r="E2742" s="3" t="s">
        <v>2210</v>
      </c>
      <c r="F2742" s="3">
        <v>6.0</v>
      </c>
      <c r="G2742" s="3">
        <v>11.0</v>
      </c>
      <c r="H2742" s="3" t="s">
        <v>3264</v>
      </c>
      <c r="I2742" s="3" t="s">
        <v>3264</v>
      </c>
      <c r="J2742" s="3" t="s">
        <v>2213</v>
      </c>
      <c r="K2742" s="3" t="s">
        <v>24</v>
      </c>
      <c r="L2742" s="3">
        <v>5.0</v>
      </c>
      <c r="M2742" s="3" t="s">
        <v>30</v>
      </c>
      <c r="N2742" s="3" t="s">
        <v>3270</v>
      </c>
      <c r="O2742" s="3" t="s">
        <v>3271</v>
      </c>
      <c r="P2742" s="4">
        <v>28061.0</v>
      </c>
      <c r="Q2742" s="3" t="s">
        <v>37</v>
      </c>
      <c r="S2742" s="3" t="s">
        <v>34</v>
      </c>
    </row>
    <row r="2743">
      <c r="A2743" s="2">
        <v>42318.71488425926</v>
      </c>
      <c r="B2743" s="3">
        <v>75.0</v>
      </c>
      <c r="C2743" s="3" t="s">
        <v>2209</v>
      </c>
      <c r="D2743" s="3">
        <v>16.0</v>
      </c>
      <c r="E2743" s="3" t="s">
        <v>2210</v>
      </c>
      <c r="F2743" s="3">
        <v>6.0</v>
      </c>
      <c r="G2743" s="3">
        <v>11.0</v>
      </c>
      <c r="H2743" s="3" t="s">
        <v>3264</v>
      </c>
      <c r="I2743" s="3" t="s">
        <v>3264</v>
      </c>
      <c r="J2743" s="3" t="s">
        <v>2213</v>
      </c>
      <c r="K2743" s="3" t="s">
        <v>24</v>
      </c>
      <c r="L2743" s="3">
        <v>6.0</v>
      </c>
      <c r="M2743" s="3" t="s">
        <v>25</v>
      </c>
      <c r="N2743" s="3" t="s">
        <v>3272</v>
      </c>
      <c r="O2743" s="3" t="s">
        <v>3003</v>
      </c>
      <c r="P2743" s="4">
        <v>20645.0</v>
      </c>
      <c r="Q2743" s="3" t="s">
        <v>72</v>
      </c>
      <c r="S2743" s="3" t="s">
        <v>34</v>
      </c>
    </row>
    <row r="2744">
      <c r="A2744" s="2">
        <v>42318.71488425926</v>
      </c>
      <c r="B2744" s="3">
        <v>75.0</v>
      </c>
      <c r="C2744" s="3" t="s">
        <v>2209</v>
      </c>
      <c r="D2744" s="3">
        <v>16.0</v>
      </c>
      <c r="E2744" s="3" t="s">
        <v>2210</v>
      </c>
      <c r="F2744" s="3">
        <v>6.0</v>
      </c>
      <c r="G2744" s="3">
        <v>11.0</v>
      </c>
      <c r="H2744" s="3" t="s">
        <v>3264</v>
      </c>
      <c r="I2744" s="3" t="s">
        <v>3264</v>
      </c>
      <c r="J2744" s="3" t="s">
        <v>2213</v>
      </c>
      <c r="K2744" s="3" t="s">
        <v>24</v>
      </c>
      <c r="L2744" s="3">
        <v>7.0</v>
      </c>
      <c r="M2744" s="3" t="s">
        <v>30</v>
      </c>
      <c r="N2744" s="3" t="s">
        <v>3273</v>
      </c>
      <c r="O2744" s="3" t="s">
        <v>2223</v>
      </c>
      <c r="P2744" s="4">
        <v>17951.0</v>
      </c>
      <c r="Q2744" s="3" t="s">
        <v>113</v>
      </c>
      <c r="S2744" s="3" t="s">
        <v>34</v>
      </c>
    </row>
    <row r="2745">
      <c r="A2745" s="2">
        <v>42318.71488425926</v>
      </c>
      <c r="B2745" s="3">
        <v>75.0</v>
      </c>
      <c r="C2745" s="3" t="s">
        <v>2209</v>
      </c>
      <c r="D2745" s="3">
        <v>16.0</v>
      </c>
      <c r="E2745" s="3" t="s">
        <v>2210</v>
      </c>
      <c r="F2745" s="3">
        <v>6.0</v>
      </c>
      <c r="G2745" s="3">
        <v>11.0</v>
      </c>
      <c r="H2745" s="3" t="s">
        <v>3264</v>
      </c>
      <c r="I2745" s="3" t="s">
        <v>3264</v>
      </c>
      <c r="J2745" s="3" t="s">
        <v>2213</v>
      </c>
      <c r="K2745" s="3" t="s">
        <v>24</v>
      </c>
      <c r="L2745" s="3">
        <v>8.0</v>
      </c>
      <c r="M2745" s="3" t="s">
        <v>25</v>
      </c>
      <c r="N2745" s="3" t="s">
        <v>3274</v>
      </c>
      <c r="O2745" s="3" t="s">
        <v>980</v>
      </c>
      <c r="P2745" s="4">
        <v>12445.0</v>
      </c>
      <c r="Q2745" s="3" t="s">
        <v>49</v>
      </c>
      <c r="S2745" s="3" t="s">
        <v>34</v>
      </c>
    </row>
    <row r="2746">
      <c r="A2746" s="2">
        <v>42318.71488425926</v>
      </c>
      <c r="B2746" s="3">
        <v>75.0</v>
      </c>
      <c r="C2746" s="3" t="s">
        <v>2209</v>
      </c>
      <c r="D2746" s="3">
        <v>16.0</v>
      </c>
      <c r="E2746" s="3" t="s">
        <v>2210</v>
      </c>
      <c r="F2746" s="3">
        <v>6.0</v>
      </c>
      <c r="G2746" s="3">
        <v>11.0</v>
      </c>
      <c r="H2746" s="3" t="s">
        <v>3264</v>
      </c>
      <c r="I2746" s="3" t="s">
        <v>3264</v>
      </c>
      <c r="J2746" s="3" t="s">
        <v>2213</v>
      </c>
      <c r="K2746" s="3" t="s">
        <v>24</v>
      </c>
      <c r="L2746" s="3">
        <v>9.0</v>
      </c>
      <c r="M2746" s="3" t="s">
        <v>30</v>
      </c>
      <c r="N2746" s="3" t="s">
        <v>3275</v>
      </c>
      <c r="O2746" s="3" t="s">
        <v>1191</v>
      </c>
      <c r="P2746" s="4">
        <v>29299.0</v>
      </c>
      <c r="Q2746" s="3" t="s">
        <v>132</v>
      </c>
      <c r="S2746" s="3" t="s">
        <v>34</v>
      </c>
    </row>
    <row r="2747">
      <c r="A2747" s="2">
        <v>42318.71488425926</v>
      </c>
      <c r="B2747" s="3">
        <v>75.0</v>
      </c>
      <c r="C2747" s="3" t="s">
        <v>2209</v>
      </c>
      <c r="D2747" s="3">
        <v>16.0</v>
      </c>
      <c r="E2747" s="3" t="s">
        <v>2210</v>
      </c>
      <c r="F2747" s="3">
        <v>6.0</v>
      </c>
      <c r="G2747" s="3">
        <v>11.0</v>
      </c>
      <c r="H2747" s="3" t="s">
        <v>3264</v>
      </c>
      <c r="I2747" s="3" t="s">
        <v>3264</v>
      </c>
      <c r="J2747" s="3" t="s">
        <v>2213</v>
      </c>
      <c r="K2747" s="3" t="s">
        <v>24</v>
      </c>
      <c r="L2747" s="3">
        <v>10.0</v>
      </c>
      <c r="M2747" s="3" t="s">
        <v>25</v>
      </c>
      <c r="N2747" s="3" t="s">
        <v>3276</v>
      </c>
      <c r="O2747" s="3" t="s">
        <v>1275</v>
      </c>
      <c r="P2747" s="4">
        <v>26516.0</v>
      </c>
      <c r="Q2747" s="3" t="s">
        <v>75</v>
      </c>
      <c r="S2747" s="3" t="s">
        <v>34</v>
      </c>
    </row>
    <row r="2748">
      <c r="A2748" s="2">
        <v>42318.71488425926</v>
      </c>
      <c r="B2748" s="3">
        <v>75.0</v>
      </c>
      <c r="C2748" s="3" t="s">
        <v>2209</v>
      </c>
      <c r="D2748" s="3">
        <v>16.0</v>
      </c>
      <c r="E2748" s="3" t="s">
        <v>2210</v>
      </c>
      <c r="F2748" s="3">
        <v>6.0</v>
      </c>
      <c r="G2748" s="3">
        <v>11.0</v>
      </c>
      <c r="H2748" s="3" t="s">
        <v>3264</v>
      </c>
      <c r="I2748" s="3" t="s">
        <v>3264</v>
      </c>
      <c r="J2748" s="3" t="s">
        <v>2213</v>
      </c>
      <c r="K2748" s="3" t="s">
        <v>24</v>
      </c>
      <c r="L2748" s="3">
        <v>11.0</v>
      </c>
      <c r="M2748" s="3" t="s">
        <v>30</v>
      </c>
      <c r="N2748" s="3" t="s">
        <v>3277</v>
      </c>
      <c r="O2748" s="3" t="s">
        <v>757</v>
      </c>
      <c r="P2748" s="4">
        <v>25683.0</v>
      </c>
      <c r="Q2748" s="3" t="s">
        <v>352</v>
      </c>
      <c r="S2748" s="3" t="s">
        <v>34</v>
      </c>
    </row>
    <row r="2749">
      <c r="A2749" s="2">
        <v>42318.71488425926</v>
      </c>
      <c r="B2749" s="3">
        <v>75.0</v>
      </c>
      <c r="C2749" s="3" t="s">
        <v>2209</v>
      </c>
      <c r="D2749" s="3">
        <v>16.0</v>
      </c>
      <c r="E2749" s="3" t="s">
        <v>2210</v>
      </c>
      <c r="F2749" s="3">
        <v>6.0</v>
      </c>
      <c r="G2749" s="3">
        <v>11.0</v>
      </c>
      <c r="H2749" s="3" t="s">
        <v>3264</v>
      </c>
      <c r="I2749" s="3" t="s">
        <v>3264</v>
      </c>
      <c r="J2749" s="3" t="s">
        <v>2213</v>
      </c>
      <c r="K2749" s="3" t="s">
        <v>24</v>
      </c>
      <c r="L2749" s="3">
        <v>12.0</v>
      </c>
      <c r="M2749" s="3" t="s">
        <v>25</v>
      </c>
      <c r="N2749" s="3" t="s">
        <v>3278</v>
      </c>
      <c r="O2749" s="3" t="s">
        <v>218</v>
      </c>
      <c r="P2749" s="4">
        <v>17269.0</v>
      </c>
      <c r="Q2749" s="3" t="s">
        <v>113</v>
      </c>
      <c r="S2749" s="3" t="s">
        <v>34</v>
      </c>
    </row>
    <row r="2750">
      <c r="A2750" s="2">
        <v>42318.71488425926</v>
      </c>
      <c r="B2750" s="3">
        <v>75.0</v>
      </c>
      <c r="C2750" s="3" t="s">
        <v>2209</v>
      </c>
      <c r="D2750" s="3">
        <v>16.0</v>
      </c>
      <c r="E2750" s="3" t="s">
        <v>2210</v>
      </c>
      <c r="F2750" s="3">
        <v>6.0</v>
      </c>
      <c r="G2750" s="3">
        <v>11.0</v>
      </c>
      <c r="H2750" s="3" t="s">
        <v>3264</v>
      </c>
      <c r="I2750" s="3" t="s">
        <v>3264</v>
      </c>
      <c r="J2750" s="3" t="s">
        <v>2213</v>
      </c>
      <c r="K2750" s="3" t="s">
        <v>24</v>
      </c>
      <c r="L2750" s="3">
        <v>13.0</v>
      </c>
      <c r="M2750" s="3" t="s">
        <v>30</v>
      </c>
      <c r="N2750" s="3" t="s">
        <v>3279</v>
      </c>
      <c r="O2750" s="3" t="s">
        <v>3280</v>
      </c>
      <c r="P2750" s="4">
        <v>24950.0</v>
      </c>
      <c r="Q2750" s="3" t="s">
        <v>132</v>
      </c>
      <c r="S2750" s="3" t="s">
        <v>34</v>
      </c>
    </row>
    <row r="2751">
      <c r="A2751" s="2">
        <v>42318.71488425926</v>
      </c>
      <c r="B2751" s="3">
        <v>75.0</v>
      </c>
      <c r="C2751" s="3" t="s">
        <v>2209</v>
      </c>
      <c r="D2751" s="3">
        <v>17.0</v>
      </c>
      <c r="E2751" s="3" t="s">
        <v>2230</v>
      </c>
      <c r="F2751" s="3">
        <v>6.0</v>
      </c>
      <c r="G2751" s="3">
        <v>11.0</v>
      </c>
      <c r="H2751" s="3" t="s">
        <v>3264</v>
      </c>
      <c r="I2751" s="3" t="s">
        <v>3264</v>
      </c>
      <c r="J2751" s="3" t="s">
        <v>2213</v>
      </c>
      <c r="K2751" s="3" t="s">
        <v>24</v>
      </c>
      <c r="L2751" s="3">
        <v>1.0</v>
      </c>
      <c r="M2751" s="3" t="s">
        <v>25</v>
      </c>
      <c r="N2751" s="3" t="s">
        <v>3281</v>
      </c>
      <c r="O2751" s="3" t="s">
        <v>477</v>
      </c>
      <c r="P2751" s="4">
        <v>27024.0</v>
      </c>
      <c r="Q2751" s="3" t="s">
        <v>115</v>
      </c>
      <c r="S2751" s="3" t="s">
        <v>34</v>
      </c>
    </row>
    <row r="2752">
      <c r="A2752" s="2">
        <v>42318.71488425926</v>
      </c>
      <c r="B2752" s="3">
        <v>75.0</v>
      </c>
      <c r="C2752" s="3" t="s">
        <v>2209</v>
      </c>
      <c r="D2752" s="3">
        <v>17.0</v>
      </c>
      <c r="E2752" s="3" t="s">
        <v>2230</v>
      </c>
      <c r="F2752" s="3">
        <v>6.0</v>
      </c>
      <c r="G2752" s="3">
        <v>11.0</v>
      </c>
      <c r="H2752" s="3" t="s">
        <v>3264</v>
      </c>
      <c r="I2752" s="3" t="s">
        <v>3264</v>
      </c>
      <c r="J2752" s="3" t="s">
        <v>2213</v>
      </c>
      <c r="K2752" s="3" t="s">
        <v>24</v>
      </c>
      <c r="L2752" s="3">
        <v>2.0</v>
      </c>
      <c r="M2752" s="3" t="s">
        <v>30</v>
      </c>
      <c r="N2752" s="3" t="s">
        <v>3282</v>
      </c>
      <c r="O2752" s="3" t="s">
        <v>1879</v>
      </c>
      <c r="P2752" s="4">
        <v>20555.0</v>
      </c>
      <c r="Q2752" s="3" t="s">
        <v>205</v>
      </c>
      <c r="S2752" s="3" t="s">
        <v>29</v>
      </c>
    </row>
    <row r="2753">
      <c r="A2753" s="2">
        <v>42318.71488425926</v>
      </c>
      <c r="B2753" s="3">
        <v>75.0</v>
      </c>
      <c r="C2753" s="3" t="s">
        <v>2209</v>
      </c>
      <c r="D2753" s="3">
        <v>17.0</v>
      </c>
      <c r="E2753" s="3" t="s">
        <v>2230</v>
      </c>
      <c r="F2753" s="3">
        <v>6.0</v>
      </c>
      <c r="G2753" s="3">
        <v>11.0</v>
      </c>
      <c r="H2753" s="3" t="s">
        <v>3264</v>
      </c>
      <c r="I2753" s="3" t="s">
        <v>3264</v>
      </c>
      <c r="J2753" s="3" t="s">
        <v>2213</v>
      </c>
      <c r="K2753" s="3" t="s">
        <v>24</v>
      </c>
      <c r="L2753" s="3">
        <v>3.0</v>
      </c>
      <c r="M2753" s="3" t="s">
        <v>25</v>
      </c>
      <c r="N2753" s="3" t="s">
        <v>2840</v>
      </c>
      <c r="O2753" s="3" t="s">
        <v>3283</v>
      </c>
      <c r="P2753" s="4">
        <v>32967.0</v>
      </c>
      <c r="Q2753" s="3" t="s">
        <v>75</v>
      </c>
      <c r="S2753" s="3" t="s">
        <v>34</v>
      </c>
    </row>
    <row r="2754">
      <c r="A2754" s="2">
        <v>42318.71488425926</v>
      </c>
      <c r="B2754" s="3">
        <v>75.0</v>
      </c>
      <c r="C2754" s="3" t="s">
        <v>2209</v>
      </c>
      <c r="D2754" s="3">
        <v>17.0</v>
      </c>
      <c r="E2754" s="3" t="s">
        <v>2230</v>
      </c>
      <c r="F2754" s="3">
        <v>6.0</v>
      </c>
      <c r="G2754" s="3">
        <v>11.0</v>
      </c>
      <c r="H2754" s="3" t="s">
        <v>3264</v>
      </c>
      <c r="I2754" s="3" t="s">
        <v>3264</v>
      </c>
      <c r="J2754" s="3" t="s">
        <v>2213</v>
      </c>
      <c r="K2754" s="3" t="s">
        <v>24</v>
      </c>
      <c r="L2754" s="3">
        <v>4.0</v>
      </c>
      <c r="M2754" s="3" t="s">
        <v>30</v>
      </c>
      <c r="N2754" s="3" t="s">
        <v>3284</v>
      </c>
      <c r="O2754" s="3" t="s">
        <v>452</v>
      </c>
      <c r="P2754" s="4">
        <v>24863.0</v>
      </c>
      <c r="Q2754" s="3" t="s">
        <v>28</v>
      </c>
      <c r="S2754" s="3" t="s">
        <v>34</v>
      </c>
    </row>
    <row r="2755">
      <c r="A2755" s="2">
        <v>42318.71488425926</v>
      </c>
      <c r="B2755" s="3">
        <v>75.0</v>
      </c>
      <c r="C2755" s="3" t="s">
        <v>2209</v>
      </c>
      <c r="D2755" s="3">
        <v>17.0</v>
      </c>
      <c r="E2755" s="3" t="s">
        <v>2230</v>
      </c>
      <c r="F2755" s="3">
        <v>6.0</v>
      </c>
      <c r="G2755" s="3">
        <v>11.0</v>
      </c>
      <c r="H2755" s="3" t="s">
        <v>3264</v>
      </c>
      <c r="I2755" s="3" t="s">
        <v>3264</v>
      </c>
      <c r="J2755" s="3" t="s">
        <v>2213</v>
      </c>
      <c r="K2755" s="3" t="s">
        <v>24</v>
      </c>
      <c r="L2755" s="3">
        <v>5.0</v>
      </c>
      <c r="M2755" s="3" t="s">
        <v>25</v>
      </c>
      <c r="N2755" s="3" t="s">
        <v>3285</v>
      </c>
      <c r="O2755" s="3" t="s">
        <v>168</v>
      </c>
      <c r="P2755" s="4">
        <v>17056.0</v>
      </c>
      <c r="Q2755" s="3" t="s">
        <v>96</v>
      </c>
      <c r="S2755" s="3" t="s">
        <v>34</v>
      </c>
    </row>
    <row r="2756">
      <c r="A2756" s="2">
        <v>42318.71488425926</v>
      </c>
      <c r="B2756" s="3">
        <v>75.0</v>
      </c>
      <c r="C2756" s="3" t="s">
        <v>2209</v>
      </c>
      <c r="D2756" s="3">
        <v>17.0</v>
      </c>
      <c r="E2756" s="3" t="s">
        <v>2230</v>
      </c>
      <c r="F2756" s="3">
        <v>6.0</v>
      </c>
      <c r="G2756" s="3">
        <v>11.0</v>
      </c>
      <c r="H2756" s="3" t="s">
        <v>3264</v>
      </c>
      <c r="I2756" s="3" t="s">
        <v>3264</v>
      </c>
      <c r="J2756" s="3" t="s">
        <v>2213</v>
      </c>
      <c r="K2756" s="3" t="s">
        <v>24</v>
      </c>
      <c r="L2756" s="3">
        <v>6.0</v>
      </c>
      <c r="M2756" s="3" t="s">
        <v>30</v>
      </c>
      <c r="N2756" s="3" t="s">
        <v>3286</v>
      </c>
      <c r="O2756" s="3" t="s">
        <v>329</v>
      </c>
      <c r="P2756" s="4">
        <v>20982.0</v>
      </c>
      <c r="Q2756" s="3" t="s">
        <v>110</v>
      </c>
      <c r="S2756" s="3" t="s">
        <v>34</v>
      </c>
    </row>
    <row r="2757">
      <c r="A2757" s="2">
        <v>42318.71488425926</v>
      </c>
      <c r="B2757" s="3">
        <v>75.0</v>
      </c>
      <c r="C2757" s="3" t="s">
        <v>2209</v>
      </c>
      <c r="D2757" s="3">
        <v>17.0</v>
      </c>
      <c r="E2757" s="3" t="s">
        <v>2230</v>
      </c>
      <c r="F2757" s="3">
        <v>6.0</v>
      </c>
      <c r="G2757" s="3">
        <v>11.0</v>
      </c>
      <c r="H2757" s="3" t="s">
        <v>3264</v>
      </c>
      <c r="I2757" s="3" t="s">
        <v>3264</v>
      </c>
      <c r="J2757" s="3" t="s">
        <v>2213</v>
      </c>
      <c r="K2757" s="3" t="s">
        <v>24</v>
      </c>
      <c r="L2757" s="3">
        <v>7.0</v>
      </c>
      <c r="M2757" s="3" t="s">
        <v>25</v>
      </c>
      <c r="N2757" s="3" t="s">
        <v>3287</v>
      </c>
      <c r="O2757" s="3" t="s">
        <v>243</v>
      </c>
      <c r="P2757" s="4">
        <v>22230.0</v>
      </c>
      <c r="Q2757" s="3" t="s">
        <v>1205</v>
      </c>
      <c r="S2757" s="3" t="s">
        <v>34</v>
      </c>
    </row>
    <row r="2758">
      <c r="A2758" s="2">
        <v>42318.71488425926</v>
      </c>
      <c r="B2758" s="3">
        <v>75.0</v>
      </c>
      <c r="C2758" s="3" t="s">
        <v>2209</v>
      </c>
      <c r="D2758" s="3">
        <v>17.0</v>
      </c>
      <c r="E2758" s="3" t="s">
        <v>2230</v>
      </c>
      <c r="F2758" s="3">
        <v>6.0</v>
      </c>
      <c r="G2758" s="3">
        <v>11.0</v>
      </c>
      <c r="H2758" s="3" t="s">
        <v>3264</v>
      </c>
      <c r="I2758" s="3" t="s">
        <v>3264</v>
      </c>
      <c r="J2758" s="3" t="s">
        <v>2213</v>
      </c>
      <c r="K2758" s="3" t="s">
        <v>24</v>
      </c>
      <c r="L2758" s="3">
        <v>8.0</v>
      </c>
      <c r="M2758" s="3" t="s">
        <v>30</v>
      </c>
      <c r="N2758" s="3" t="s">
        <v>3288</v>
      </c>
      <c r="O2758" s="3" t="s">
        <v>3289</v>
      </c>
      <c r="P2758" s="4">
        <v>33124.0</v>
      </c>
      <c r="Q2758" s="3" t="s">
        <v>191</v>
      </c>
      <c r="S2758" s="3" t="s">
        <v>34</v>
      </c>
    </row>
    <row r="2759">
      <c r="A2759" s="2">
        <v>42318.71488425926</v>
      </c>
      <c r="B2759" s="3">
        <v>75.0</v>
      </c>
      <c r="C2759" s="3" t="s">
        <v>2209</v>
      </c>
      <c r="D2759" s="3">
        <v>17.0</v>
      </c>
      <c r="E2759" s="3" t="s">
        <v>2230</v>
      </c>
      <c r="F2759" s="3">
        <v>6.0</v>
      </c>
      <c r="G2759" s="3">
        <v>11.0</v>
      </c>
      <c r="H2759" s="3" t="s">
        <v>3264</v>
      </c>
      <c r="I2759" s="3" t="s">
        <v>3264</v>
      </c>
      <c r="J2759" s="3" t="s">
        <v>2213</v>
      </c>
      <c r="K2759" s="3" t="s">
        <v>24</v>
      </c>
      <c r="L2759" s="3">
        <v>9.0</v>
      </c>
      <c r="M2759" s="3" t="s">
        <v>25</v>
      </c>
      <c r="N2759" s="3" t="s">
        <v>543</v>
      </c>
      <c r="O2759" s="3" t="s">
        <v>69</v>
      </c>
      <c r="P2759" s="4">
        <v>19031.0</v>
      </c>
      <c r="Q2759" s="3" t="s">
        <v>113</v>
      </c>
      <c r="S2759" s="3" t="s">
        <v>34</v>
      </c>
    </row>
    <row r="2760">
      <c r="A2760" s="2">
        <v>42318.71488425926</v>
      </c>
      <c r="B2760" s="3">
        <v>75.0</v>
      </c>
      <c r="C2760" s="3" t="s">
        <v>2209</v>
      </c>
      <c r="D2760" s="3">
        <v>17.0</v>
      </c>
      <c r="E2760" s="3" t="s">
        <v>2230</v>
      </c>
      <c r="F2760" s="3">
        <v>6.0</v>
      </c>
      <c r="G2760" s="3">
        <v>11.0</v>
      </c>
      <c r="H2760" s="3" t="s">
        <v>3264</v>
      </c>
      <c r="I2760" s="3" t="s">
        <v>3264</v>
      </c>
      <c r="J2760" s="3" t="s">
        <v>2213</v>
      </c>
      <c r="K2760" s="3" t="s">
        <v>24</v>
      </c>
      <c r="L2760" s="3">
        <v>10.0</v>
      </c>
      <c r="M2760" s="3" t="s">
        <v>30</v>
      </c>
      <c r="N2760" s="3" t="s">
        <v>2702</v>
      </c>
      <c r="O2760" s="3" t="s">
        <v>490</v>
      </c>
      <c r="P2760" s="4">
        <v>20474.0</v>
      </c>
      <c r="Q2760" s="3" t="s">
        <v>132</v>
      </c>
      <c r="S2760" s="3" t="s">
        <v>34</v>
      </c>
    </row>
    <row r="2761">
      <c r="A2761" s="2">
        <v>42318.71488425926</v>
      </c>
      <c r="B2761" s="3">
        <v>75.0</v>
      </c>
      <c r="C2761" s="3" t="s">
        <v>2209</v>
      </c>
      <c r="D2761" s="3">
        <v>17.0</v>
      </c>
      <c r="E2761" s="3" t="s">
        <v>2230</v>
      </c>
      <c r="F2761" s="3">
        <v>6.0</v>
      </c>
      <c r="G2761" s="3">
        <v>11.0</v>
      </c>
      <c r="H2761" s="3" t="s">
        <v>3264</v>
      </c>
      <c r="I2761" s="3" t="s">
        <v>3264</v>
      </c>
      <c r="J2761" s="3" t="s">
        <v>2213</v>
      </c>
      <c r="K2761" s="3" t="s">
        <v>24</v>
      </c>
      <c r="L2761" s="3">
        <v>11.0</v>
      </c>
      <c r="M2761" s="3" t="s">
        <v>25</v>
      </c>
      <c r="N2761" s="3" t="s">
        <v>3290</v>
      </c>
      <c r="O2761" s="3" t="s">
        <v>3291</v>
      </c>
      <c r="P2761" s="4">
        <v>18849.0</v>
      </c>
      <c r="Q2761" s="3" t="s">
        <v>105</v>
      </c>
      <c r="S2761" s="3" t="s">
        <v>34</v>
      </c>
    </row>
    <row r="2762">
      <c r="A2762" s="2">
        <v>42318.71488425926</v>
      </c>
      <c r="B2762" s="3">
        <v>75.0</v>
      </c>
      <c r="C2762" s="3" t="s">
        <v>2209</v>
      </c>
      <c r="D2762" s="3">
        <v>17.0</v>
      </c>
      <c r="E2762" s="3" t="s">
        <v>2230</v>
      </c>
      <c r="F2762" s="3">
        <v>6.0</v>
      </c>
      <c r="G2762" s="3">
        <v>11.0</v>
      </c>
      <c r="H2762" s="3" t="s">
        <v>3264</v>
      </c>
      <c r="I2762" s="3" t="s">
        <v>3264</v>
      </c>
      <c r="J2762" s="3" t="s">
        <v>2213</v>
      </c>
      <c r="K2762" s="3" t="s">
        <v>24</v>
      </c>
      <c r="L2762" s="3">
        <v>12.0</v>
      </c>
      <c r="M2762" s="3" t="s">
        <v>30</v>
      </c>
      <c r="N2762" s="3" t="s">
        <v>3292</v>
      </c>
      <c r="O2762" s="3" t="s">
        <v>697</v>
      </c>
      <c r="P2762" s="4">
        <v>23547.0</v>
      </c>
      <c r="Q2762" s="3" t="s">
        <v>40</v>
      </c>
      <c r="S2762" s="3" t="s">
        <v>34</v>
      </c>
    </row>
    <row r="2763">
      <c r="A2763" s="2">
        <v>42318.71488425926</v>
      </c>
      <c r="B2763" s="3">
        <v>75.0</v>
      </c>
      <c r="C2763" s="3" t="s">
        <v>2209</v>
      </c>
      <c r="D2763" s="3">
        <v>17.0</v>
      </c>
      <c r="E2763" s="3" t="s">
        <v>2230</v>
      </c>
      <c r="F2763" s="3">
        <v>6.0</v>
      </c>
      <c r="G2763" s="3">
        <v>11.0</v>
      </c>
      <c r="H2763" s="3" t="s">
        <v>3264</v>
      </c>
      <c r="I2763" s="3" t="s">
        <v>3264</v>
      </c>
      <c r="J2763" s="3" t="s">
        <v>2213</v>
      </c>
      <c r="K2763" s="3" t="s">
        <v>24</v>
      </c>
      <c r="L2763" s="3">
        <v>13.0</v>
      </c>
      <c r="M2763" s="3" t="s">
        <v>25</v>
      </c>
      <c r="N2763" s="3" t="s">
        <v>3293</v>
      </c>
      <c r="O2763" s="3" t="s">
        <v>59</v>
      </c>
      <c r="P2763" s="4">
        <v>18350.0</v>
      </c>
      <c r="Q2763" s="3" t="s">
        <v>209</v>
      </c>
      <c r="S2763" s="3" t="s">
        <v>34</v>
      </c>
    </row>
    <row r="2764">
      <c r="A2764" s="2">
        <v>42318.71488425926</v>
      </c>
      <c r="B2764" s="3">
        <v>75.0</v>
      </c>
      <c r="C2764" s="3" t="s">
        <v>2209</v>
      </c>
      <c r="D2764" s="3">
        <v>17.0</v>
      </c>
      <c r="E2764" s="3" t="s">
        <v>2230</v>
      </c>
      <c r="F2764" s="3">
        <v>6.0</v>
      </c>
      <c r="G2764" s="3">
        <v>11.0</v>
      </c>
      <c r="H2764" s="3" t="s">
        <v>3264</v>
      </c>
      <c r="I2764" s="3" t="s">
        <v>3264</v>
      </c>
      <c r="J2764" s="3" t="s">
        <v>2213</v>
      </c>
      <c r="K2764" s="3" t="s">
        <v>24</v>
      </c>
      <c r="L2764" s="3">
        <v>14.0</v>
      </c>
      <c r="M2764" s="3" t="s">
        <v>30</v>
      </c>
      <c r="N2764" s="3" t="s">
        <v>3294</v>
      </c>
      <c r="O2764" s="3" t="s">
        <v>1239</v>
      </c>
      <c r="P2764" s="4">
        <v>29519.0</v>
      </c>
      <c r="Q2764" s="3" t="s">
        <v>132</v>
      </c>
      <c r="S2764" s="3" t="s">
        <v>34</v>
      </c>
    </row>
    <row r="2765">
      <c r="A2765" s="2">
        <v>42318.71488425926</v>
      </c>
      <c r="B2765" s="3">
        <v>75.0</v>
      </c>
      <c r="C2765" s="3" t="s">
        <v>2209</v>
      </c>
      <c r="D2765" s="3">
        <v>17.0</v>
      </c>
      <c r="E2765" s="3" t="s">
        <v>2230</v>
      </c>
      <c r="F2765" s="3">
        <v>6.0</v>
      </c>
      <c r="G2765" s="3">
        <v>11.0</v>
      </c>
      <c r="H2765" s="3" t="s">
        <v>3264</v>
      </c>
      <c r="I2765" s="3" t="s">
        <v>3264</v>
      </c>
      <c r="J2765" s="3" t="s">
        <v>2213</v>
      </c>
      <c r="K2765" s="3" t="s">
        <v>24</v>
      </c>
      <c r="L2765" s="3">
        <v>15.0</v>
      </c>
      <c r="M2765" s="3" t="s">
        <v>25</v>
      </c>
      <c r="N2765" s="3" t="s">
        <v>3295</v>
      </c>
      <c r="O2765" s="3" t="s">
        <v>36</v>
      </c>
      <c r="P2765" s="4">
        <v>33012.0</v>
      </c>
      <c r="Q2765" s="3" t="s">
        <v>132</v>
      </c>
      <c r="S2765" s="3" t="s">
        <v>34</v>
      </c>
    </row>
    <row r="2766">
      <c r="A2766" s="2">
        <v>42318.71488425926</v>
      </c>
      <c r="B2766" s="3">
        <v>75.0</v>
      </c>
      <c r="C2766" s="3" t="s">
        <v>2209</v>
      </c>
      <c r="D2766" s="3">
        <v>17.0</v>
      </c>
      <c r="E2766" s="3" t="s">
        <v>2230</v>
      </c>
      <c r="F2766" s="3">
        <v>6.0</v>
      </c>
      <c r="G2766" s="3">
        <v>11.0</v>
      </c>
      <c r="H2766" s="3" t="s">
        <v>3264</v>
      </c>
      <c r="I2766" s="3" t="s">
        <v>3264</v>
      </c>
      <c r="J2766" s="3" t="s">
        <v>2213</v>
      </c>
      <c r="K2766" s="3" t="s">
        <v>24</v>
      </c>
      <c r="L2766" s="3">
        <v>16.0</v>
      </c>
      <c r="M2766" s="3" t="s">
        <v>30</v>
      </c>
      <c r="N2766" s="3" t="s">
        <v>3296</v>
      </c>
      <c r="O2766" s="3" t="s">
        <v>93</v>
      </c>
      <c r="P2766" s="4">
        <v>14716.0</v>
      </c>
      <c r="Q2766" s="3" t="s">
        <v>49</v>
      </c>
      <c r="S2766" s="3" t="s">
        <v>34</v>
      </c>
    </row>
    <row r="2767">
      <c r="A2767" s="2">
        <v>42318.71488425926</v>
      </c>
      <c r="B2767" s="3">
        <v>75.0</v>
      </c>
      <c r="C2767" s="3" t="s">
        <v>2209</v>
      </c>
      <c r="D2767" s="3">
        <v>17.0</v>
      </c>
      <c r="E2767" s="3" t="s">
        <v>2230</v>
      </c>
      <c r="F2767" s="3">
        <v>6.0</v>
      </c>
      <c r="G2767" s="3">
        <v>11.0</v>
      </c>
      <c r="H2767" s="3" t="s">
        <v>3264</v>
      </c>
      <c r="I2767" s="3" t="s">
        <v>3264</v>
      </c>
      <c r="J2767" s="3" t="s">
        <v>2213</v>
      </c>
      <c r="K2767" s="3" t="s">
        <v>24</v>
      </c>
      <c r="L2767" s="3">
        <v>17.0</v>
      </c>
      <c r="M2767" s="3" t="s">
        <v>25</v>
      </c>
      <c r="N2767" s="3" t="s">
        <v>3297</v>
      </c>
      <c r="O2767" s="3" t="s">
        <v>95</v>
      </c>
      <c r="P2767" s="4">
        <v>16377.0</v>
      </c>
      <c r="Q2767" s="3" t="s">
        <v>86</v>
      </c>
      <c r="S2767" s="3" t="s">
        <v>34</v>
      </c>
    </row>
    <row r="2768">
      <c r="A2768" s="2">
        <v>42318.71488425926</v>
      </c>
      <c r="B2768" s="3">
        <v>75.0</v>
      </c>
      <c r="C2768" s="3" t="s">
        <v>2209</v>
      </c>
      <c r="D2768" s="3">
        <v>17.0</v>
      </c>
      <c r="E2768" s="3" t="s">
        <v>2230</v>
      </c>
      <c r="F2768" s="3">
        <v>6.0</v>
      </c>
      <c r="G2768" s="3">
        <v>11.0</v>
      </c>
      <c r="H2768" s="3" t="s">
        <v>3264</v>
      </c>
      <c r="I2768" s="3" t="s">
        <v>3264</v>
      </c>
      <c r="J2768" s="3" t="s">
        <v>2213</v>
      </c>
      <c r="K2768" s="3" t="s">
        <v>24</v>
      </c>
      <c r="L2768" s="3">
        <v>18.0</v>
      </c>
      <c r="M2768" s="3" t="s">
        <v>30</v>
      </c>
      <c r="N2768" s="3" t="s">
        <v>3298</v>
      </c>
      <c r="O2768" s="3" t="s">
        <v>3299</v>
      </c>
      <c r="P2768" s="4">
        <v>34608.0</v>
      </c>
      <c r="Q2768" s="3" t="s">
        <v>132</v>
      </c>
      <c r="S2768" s="3" t="s">
        <v>34</v>
      </c>
    </row>
    <row r="2769">
      <c r="A2769" s="2">
        <v>42318.71488425926</v>
      </c>
      <c r="B2769" s="3">
        <v>75.0</v>
      </c>
      <c r="C2769" s="3" t="s">
        <v>2209</v>
      </c>
      <c r="D2769" s="3">
        <v>17.0</v>
      </c>
      <c r="E2769" s="3" t="s">
        <v>2230</v>
      </c>
      <c r="F2769" s="3">
        <v>6.0</v>
      </c>
      <c r="G2769" s="3">
        <v>11.0</v>
      </c>
      <c r="H2769" s="3" t="s">
        <v>3264</v>
      </c>
      <c r="I2769" s="3" t="s">
        <v>3264</v>
      </c>
      <c r="J2769" s="3" t="s">
        <v>2213</v>
      </c>
      <c r="K2769" s="3" t="s">
        <v>24</v>
      </c>
      <c r="L2769" s="3">
        <v>19.0</v>
      </c>
      <c r="M2769" s="3" t="s">
        <v>25</v>
      </c>
      <c r="N2769" s="3" t="s">
        <v>3300</v>
      </c>
      <c r="O2769" s="3" t="s">
        <v>119</v>
      </c>
      <c r="P2769" s="4">
        <v>21302.0</v>
      </c>
      <c r="Q2769" s="3" t="s">
        <v>110</v>
      </c>
      <c r="S2769" s="3" t="s">
        <v>34</v>
      </c>
    </row>
    <row r="2770">
      <c r="A2770" s="2">
        <v>42318.71488425926</v>
      </c>
      <c r="B2770" s="3">
        <v>75.0</v>
      </c>
      <c r="C2770" s="3" t="s">
        <v>2209</v>
      </c>
      <c r="D2770" s="3">
        <v>17.0</v>
      </c>
      <c r="E2770" s="3" t="s">
        <v>2230</v>
      </c>
      <c r="F2770" s="3">
        <v>6.0</v>
      </c>
      <c r="G2770" s="3">
        <v>11.0</v>
      </c>
      <c r="H2770" s="3" t="s">
        <v>3264</v>
      </c>
      <c r="I2770" s="3" t="s">
        <v>3264</v>
      </c>
      <c r="J2770" s="3" t="s">
        <v>2213</v>
      </c>
      <c r="K2770" s="3" t="s">
        <v>24</v>
      </c>
      <c r="L2770" s="3">
        <v>20.0</v>
      </c>
      <c r="M2770" s="3" t="s">
        <v>30</v>
      </c>
      <c r="N2770" s="3" t="s">
        <v>3296</v>
      </c>
      <c r="O2770" s="3" t="s">
        <v>57</v>
      </c>
      <c r="P2770" s="4">
        <v>24006.0</v>
      </c>
      <c r="Q2770" s="3" t="s">
        <v>72</v>
      </c>
      <c r="S2770" s="3" t="s">
        <v>34</v>
      </c>
    </row>
    <row r="2771">
      <c r="A2771" s="2">
        <v>42318.71488425926</v>
      </c>
      <c r="B2771" s="3">
        <v>75.0</v>
      </c>
      <c r="C2771" s="3" t="s">
        <v>2209</v>
      </c>
      <c r="D2771" s="3">
        <v>17.0</v>
      </c>
      <c r="E2771" s="3" t="s">
        <v>2230</v>
      </c>
      <c r="F2771" s="3">
        <v>6.0</v>
      </c>
      <c r="G2771" s="3">
        <v>11.0</v>
      </c>
      <c r="H2771" s="3" t="s">
        <v>3264</v>
      </c>
      <c r="I2771" s="3" t="s">
        <v>3264</v>
      </c>
      <c r="J2771" s="3" t="s">
        <v>2213</v>
      </c>
      <c r="K2771" s="3" t="s">
        <v>24</v>
      </c>
      <c r="L2771" s="3">
        <v>21.0</v>
      </c>
      <c r="M2771" s="3" t="s">
        <v>25</v>
      </c>
      <c r="N2771" s="3" t="s">
        <v>3301</v>
      </c>
      <c r="O2771" s="3" t="s">
        <v>1593</v>
      </c>
      <c r="P2771" s="4">
        <v>18327.0</v>
      </c>
      <c r="Q2771" s="3" t="s">
        <v>145</v>
      </c>
      <c r="S2771" s="3" t="s">
        <v>34</v>
      </c>
    </row>
    <row r="2772">
      <c r="A2772" s="2">
        <v>42318.71488425926</v>
      </c>
      <c r="B2772" s="3">
        <v>75.0</v>
      </c>
      <c r="C2772" s="3" t="s">
        <v>2209</v>
      </c>
      <c r="D2772" s="3">
        <v>17.0</v>
      </c>
      <c r="E2772" s="3" t="s">
        <v>2230</v>
      </c>
      <c r="F2772" s="3">
        <v>6.0</v>
      </c>
      <c r="G2772" s="3">
        <v>11.0</v>
      </c>
      <c r="H2772" s="3" t="s">
        <v>3264</v>
      </c>
      <c r="I2772" s="3" t="s">
        <v>3264</v>
      </c>
      <c r="J2772" s="3" t="s">
        <v>2213</v>
      </c>
      <c r="K2772" s="3" t="s">
        <v>24</v>
      </c>
      <c r="L2772" s="3">
        <v>22.0</v>
      </c>
      <c r="M2772" s="3" t="s">
        <v>30</v>
      </c>
      <c r="N2772" s="3" t="s">
        <v>2840</v>
      </c>
      <c r="O2772" s="3" t="s">
        <v>225</v>
      </c>
      <c r="P2772" s="4">
        <v>21197.0</v>
      </c>
      <c r="Q2772" s="3" t="s">
        <v>105</v>
      </c>
      <c r="S2772" s="3" t="s">
        <v>34</v>
      </c>
    </row>
    <row r="2773">
      <c r="A2773" s="2">
        <v>42318.71488425926</v>
      </c>
      <c r="B2773" s="3">
        <v>75.0</v>
      </c>
      <c r="C2773" s="3" t="s">
        <v>2209</v>
      </c>
      <c r="D2773" s="3">
        <v>19.0</v>
      </c>
      <c r="E2773" s="3" t="s">
        <v>2251</v>
      </c>
      <c r="F2773" s="3">
        <v>6.0</v>
      </c>
      <c r="G2773" s="3">
        <v>11.0</v>
      </c>
      <c r="H2773" s="3" t="s">
        <v>3264</v>
      </c>
      <c r="I2773" s="3" t="s">
        <v>3264</v>
      </c>
      <c r="J2773" s="3" t="s">
        <v>2213</v>
      </c>
      <c r="K2773" s="3" t="s">
        <v>24</v>
      </c>
      <c r="L2773" s="3">
        <v>1.0</v>
      </c>
      <c r="M2773" s="3" t="s">
        <v>25</v>
      </c>
      <c r="N2773" s="3" t="s">
        <v>3302</v>
      </c>
      <c r="O2773" s="3" t="s">
        <v>91</v>
      </c>
      <c r="P2773" s="4">
        <v>18911.0</v>
      </c>
      <c r="Q2773" s="3" t="s">
        <v>117</v>
      </c>
      <c r="S2773" s="3" t="s">
        <v>34</v>
      </c>
    </row>
    <row r="2774">
      <c r="A2774" s="2">
        <v>42318.71488425926</v>
      </c>
      <c r="B2774" s="3">
        <v>75.0</v>
      </c>
      <c r="C2774" s="3" t="s">
        <v>2209</v>
      </c>
      <c r="D2774" s="3">
        <v>19.0</v>
      </c>
      <c r="E2774" s="3" t="s">
        <v>2251</v>
      </c>
      <c r="F2774" s="3">
        <v>6.0</v>
      </c>
      <c r="G2774" s="3">
        <v>11.0</v>
      </c>
      <c r="H2774" s="3" t="s">
        <v>3264</v>
      </c>
      <c r="I2774" s="3" t="s">
        <v>3264</v>
      </c>
      <c r="J2774" s="3" t="s">
        <v>2213</v>
      </c>
      <c r="K2774" s="3" t="s">
        <v>24</v>
      </c>
      <c r="L2774" s="3">
        <v>2.0</v>
      </c>
      <c r="M2774" s="3" t="s">
        <v>30</v>
      </c>
      <c r="N2774" s="3" t="s">
        <v>3303</v>
      </c>
      <c r="O2774" s="3" t="s">
        <v>342</v>
      </c>
      <c r="P2774" s="4">
        <v>23493.0</v>
      </c>
      <c r="Q2774" s="3" t="s">
        <v>132</v>
      </c>
      <c r="S2774" s="3" t="s">
        <v>34</v>
      </c>
    </row>
    <row r="2775">
      <c r="A2775" s="2">
        <v>42318.71488425926</v>
      </c>
      <c r="B2775" s="3">
        <v>75.0</v>
      </c>
      <c r="C2775" s="3" t="s">
        <v>2209</v>
      </c>
      <c r="D2775" s="3">
        <v>19.0</v>
      </c>
      <c r="E2775" s="3" t="s">
        <v>2251</v>
      </c>
      <c r="F2775" s="3">
        <v>6.0</v>
      </c>
      <c r="G2775" s="3">
        <v>11.0</v>
      </c>
      <c r="H2775" s="3" t="s">
        <v>3264</v>
      </c>
      <c r="I2775" s="3" t="s">
        <v>3264</v>
      </c>
      <c r="J2775" s="3" t="s">
        <v>2213</v>
      </c>
      <c r="K2775" s="3" t="s">
        <v>24</v>
      </c>
      <c r="L2775" s="3">
        <v>3.0</v>
      </c>
      <c r="M2775" s="3" t="s">
        <v>25</v>
      </c>
      <c r="N2775" s="3" t="s">
        <v>974</v>
      </c>
      <c r="O2775" s="3" t="s">
        <v>1234</v>
      </c>
      <c r="P2775" s="4">
        <v>18444.0</v>
      </c>
      <c r="Q2775" s="3" t="s">
        <v>113</v>
      </c>
      <c r="S2775" s="3" t="s">
        <v>34</v>
      </c>
    </row>
    <row r="2776">
      <c r="A2776" s="2">
        <v>42318.71488425926</v>
      </c>
      <c r="B2776" s="3">
        <v>75.0</v>
      </c>
      <c r="C2776" s="3" t="s">
        <v>2209</v>
      </c>
      <c r="D2776" s="3">
        <v>19.0</v>
      </c>
      <c r="E2776" s="3" t="s">
        <v>2251</v>
      </c>
      <c r="F2776" s="3">
        <v>6.0</v>
      </c>
      <c r="G2776" s="3">
        <v>11.0</v>
      </c>
      <c r="H2776" s="3" t="s">
        <v>3264</v>
      </c>
      <c r="I2776" s="3" t="s">
        <v>3264</v>
      </c>
      <c r="J2776" s="3" t="s">
        <v>2213</v>
      </c>
      <c r="K2776" s="3" t="s">
        <v>24</v>
      </c>
      <c r="L2776" s="3">
        <v>4.0</v>
      </c>
      <c r="M2776" s="3" t="s">
        <v>30</v>
      </c>
      <c r="N2776" s="3" t="s">
        <v>3304</v>
      </c>
      <c r="O2776" s="3" t="s">
        <v>3305</v>
      </c>
      <c r="P2776" s="4">
        <v>30983.0</v>
      </c>
      <c r="Q2776" s="3" t="s">
        <v>687</v>
      </c>
      <c r="S2776" s="3" t="s">
        <v>34</v>
      </c>
    </row>
    <row r="2777">
      <c r="A2777" s="2">
        <v>42318.71488425926</v>
      </c>
      <c r="B2777" s="3">
        <v>75.0</v>
      </c>
      <c r="C2777" s="3" t="s">
        <v>2209</v>
      </c>
      <c r="D2777" s="3">
        <v>19.0</v>
      </c>
      <c r="E2777" s="3" t="s">
        <v>2251</v>
      </c>
      <c r="F2777" s="3">
        <v>6.0</v>
      </c>
      <c r="G2777" s="3">
        <v>11.0</v>
      </c>
      <c r="H2777" s="3" t="s">
        <v>3264</v>
      </c>
      <c r="I2777" s="3" t="s">
        <v>3264</v>
      </c>
      <c r="J2777" s="3" t="s">
        <v>2213</v>
      </c>
      <c r="K2777" s="3" t="s">
        <v>24</v>
      </c>
      <c r="L2777" s="3">
        <v>5.0</v>
      </c>
      <c r="M2777" s="3" t="s">
        <v>25</v>
      </c>
      <c r="N2777" s="3" t="s">
        <v>3306</v>
      </c>
      <c r="O2777" s="3" t="s">
        <v>168</v>
      </c>
      <c r="P2777" s="4">
        <v>16866.0</v>
      </c>
      <c r="Q2777" s="3" t="s">
        <v>86</v>
      </c>
      <c r="S2777" s="3" t="s">
        <v>34</v>
      </c>
    </row>
    <row r="2778">
      <c r="A2778" s="2">
        <v>42318.71488425926</v>
      </c>
      <c r="B2778" s="3">
        <v>75.0</v>
      </c>
      <c r="C2778" s="3" t="s">
        <v>2209</v>
      </c>
      <c r="D2778" s="3">
        <v>19.0</v>
      </c>
      <c r="E2778" s="3" t="s">
        <v>2251</v>
      </c>
      <c r="F2778" s="3">
        <v>6.0</v>
      </c>
      <c r="G2778" s="3">
        <v>11.0</v>
      </c>
      <c r="H2778" s="3" t="s">
        <v>3264</v>
      </c>
      <c r="I2778" s="3" t="s">
        <v>3264</v>
      </c>
      <c r="J2778" s="3" t="s">
        <v>2213</v>
      </c>
      <c r="K2778" s="3" t="s">
        <v>24</v>
      </c>
      <c r="L2778" s="3">
        <v>6.0</v>
      </c>
      <c r="M2778" s="3" t="s">
        <v>30</v>
      </c>
      <c r="N2778" s="3" t="s">
        <v>3307</v>
      </c>
      <c r="O2778" s="3" t="s">
        <v>361</v>
      </c>
      <c r="P2778" s="4">
        <v>19344.0</v>
      </c>
      <c r="Q2778" s="3" t="s">
        <v>113</v>
      </c>
      <c r="S2778" s="3" t="s">
        <v>34</v>
      </c>
    </row>
    <row r="2779">
      <c r="A2779" s="2">
        <v>42318.71488425926</v>
      </c>
      <c r="B2779" s="3">
        <v>75.0</v>
      </c>
      <c r="C2779" s="3" t="s">
        <v>2209</v>
      </c>
      <c r="D2779" s="3">
        <v>19.0</v>
      </c>
      <c r="E2779" s="3" t="s">
        <v>2251</v>
      </c>
      <c r="F2779" s="3">
        <v>6.0</v>
      </c>
      <c r="G2779" s="3">
        <v>11.0</v>
      </c>
      <c r="H2779" s="3" t="s">
        <v>3264</v>
      </c>
      <c r="I2779" s="3" t="s">
        <v>3264</v>
      </c>
      <c r="J2779" s="3" t="s">
        <v>2213</v>
      </c>
      <c r="K2779" s="3" t="s">
        <v>24</v>
      </c>
      <c r="L2779" s="3">
        <v>7.0</v>
      </c>
      <c r="M2779" s="3" t="s">
        <v>25</v>
      </c>
      <c r="N2779" s="3" t="s">
        <v>3308</v>
      </c>
      <c r="O2779" s="3" t="s">
        <v>377</v>
      </c>
      <c r="P2779" s="4">
        <v>20304.0</v>
      </c>
      <c r="Q2779" s="3" t="s">
        <v>113</v>
      </c>
      <c r="S2779" s="3" t="s">
        <v>34</v>
      </c>
    </row>
    <row r="2780">
      <c r="A2780" s="2">
        <v>42318.71488425926</v>
      </c>
      <c r="B2780" s="3">
        <v>75.0</v>
      </c>
      <c r="C2780" s="3" t="s">
        <v>2209</v>
      </c>
      <c r="D2780" s="3">
        <v>19.0</v>
      </c>
      <c r="E2780" s="3" t="s">
        <v>2251</v>
      </c>
      <c r="F2780" s="3">
        <v>6.0</v>
      </c>
      <c r="G2780" s="3">
        <v>11.0</v>
      </c>
      <c r="H2780" s="3" t="s">
        <v>3264</v>
      </c>
      <c r="I2780" s="3" t="s">
        <v>3264</v>
      </c>
      <c r="J2780" s="3" t="s">
        <v>2213</v>
      </c>
      <c r="K2780" s="3" t="s">
        <v>24</v>
      </c>
      <c r="L2780" s="3">
        <v>8.0</v>
      </c>
      <c r="M2780" s="3" t="s">
        <v>30</v>
      </c>
      <c r="N2780" s="3" t="s">
        <v>3309</v>
      </c>
      <c r="O2780" s="3" t="s">
        <v>329</v>
      </c>
      <c r="P2780" s="4">
        <v>19633.0</v>
      </c>
      <c r="Q2780" s="3" t="s">
        <v>228</v>
      </c>
      <c r="S2780" s="3" t="s">
        <v>34</v>
      </c>
    </row>
    <row r="2781">
      <c r="A2781" s="2">
        <v>42318.71488425926</v>
      </c>
      <c r="B2781" s="3">
        <v>75.0</v>
      </c>
      <c r="C2781" s="3" t="s">
        <v>2209</v>
      </c>
      <c r="D2781" s="3">
        <v>19.0</v>
      </c>
      <c r="E2781" s="3" t="s">
        <v>2251</v>
      </c>
      <c r="F2781" s="3">
        <v>6.0</v>
      </c>
      <c r="G2781" s="3">
        <v>11.0</v>
      </c>
      <c r="H2781" s="3" t="s">
        <v>3264</v>
      </c>
      <c r="I2781" s="3" t="s">
        <v>3264</v>
      </c>
      <c r="J2781" s="3" t="s">
        <v>2213</v>
      </c>
      <c r="K2781" s="3" t="s">
        <v>24</v>
      </c>
      <c r="L2781" s="3">
        <v>9.0</v>
      </c>
      <c r="M2781" s="3" t="s">
        <v>25</v>
      </c>
      <c r="N2781" s="3" t="s">
        <v>3310</v>
      </c>
      <c r="O2781" s="3" t="s">
        <v>218</v>
      </c>
      <c r="P2781" s="4">
        <v>21081.0</v>
      </c>
      <c r="Q2781" s="3" t="s">
        <v>169</v>
      </c>
      <c r="S2781" s="3" t="s">
        <v>34</v>
      </c>
    </row>
    <row r="2782">
      <c r="A2782" s="2">
        <v>42318.71488425926</v>
      </c>
      <c r="B2782" s="3">
        <v>75.0</v>
      </c>
      <c r="C2782" s="3" t="s">
        <v>2209</v>
      </c>
      <c r="D2782" s="3">
        <v>19.0</v>
      </c>
      <c r="E2782" s="3" t="s">
        <v>2251</v>
      </c>
      <c r="F2782" s="3">
        <v>6.0</v>
      </c>
      <c r="G2782" s="3">
        <v>11.0</v>
      </c>
      <c r="H2782" s="3" t="s">
        <v>3264</v>
      </c>
      <c r="I2782" s="3" t="s">
        <v>3264</v>
      </c>
      <c r="J2782" s="3" t="s">
        <v>2213</v>
      </c>
      <c r="K2782" s="3" t="s">
        <v>24</v>
      </c>
      <c r="L2782" s="3">
        <v>10.0</v>
      </c>
      <c r="M2782" s="3" t="s">
        <v>30</v>
      </c>
      <c r="N2782" s="3" t="s">
        <v>3311</v>
      </c>
      <c r="O2782" s="3" t="s">
        <v>171</v>
      </c>
      <c r="P2782" s="4">
        <v>24323.0</v>
      </c>
      <c r="Q2782" s="3" t="s">
        <v>72</v>
      </c>
      <c r="S2782" s="3" t="s">
        <v>34</v>
      </c>
    </row>
    <row r="2783">
      <c r="A2783" s="2">
        <v>42318.71488425926</v>
      </c>
      <c r="B2783" s="3">
        <v>75.0</v>
      </c>
      <c r="C2783" s="3" t="s">
        <v>2209</v>
      </c>
      <c r="D2783" s="3">
        <v>23.0</v>
      </c>
      <c r="E2783" s="3" t="s">
        <v>2266</v>
      </c>
      <c r="F2783" s="3">
        <v>6.0</v>
      </c>
      <c r="G2783" s="3">
        <v>11.0</v>
      </c>
      <c r="H2783" s="3" t="s">
        <v>3264</v>
      </c>
      <c r="I2783" s="3" t="s">
        <v>3264</v>
      </c>
      <c r="J2783" s="3" t="s">
        <v>2213</v>
      </c>
      <c r="K2783" s="3" t="s">
        <v>24</v>
      </c>
      <c r="L2783" s="3">
        <v>1.0</v>
      </c>
      <c r="M2783" s="3" t="s">
        <v>25</v>
      </c>
      <c r="N2783" s="3" t="s">
        <v>3312</v>
      </c>
      <c r="O2783" s="3" t="s">
        <v>3313</v>
      </c>
      <c r="P2783" s="4">
        <v>17714.0</v>
      </c>
      <c r="Q2783" s="3" t="s">
        <v>86</v>
      </c>
      <c r="S2783" s="3" t="s">
        <v>34</v>
      </c>
    </row>
    <row r="2784">
      <c r="A2784" s="2">
        <v>42318.71488425926</v>
      </c>
      <c r="B2784" s="3">
        <v>75.0</v>
      </c>
      <c r="C2784" s="3" t="s">
        <v>2209</v>
      </c>
      <c r="D2784" s="3">
        <v>23.0</v>
      </c>
      <c r="E2784" s="3" t="s">
        <v>2266</v>
      </c>
      <c r="F2784" s="3">
        <v>6.0</v>
      </c>
      <c r="G2784" s="3">
        <v>11.0</v>
      </c>
      <c r="H2784" s="3" t="s">
        <v>3264</v>
      </c>
      <c r="I2784" s="3" t="s">
        <v>3264</v>
      </c>
      <c r="J2784" s="3" t="s">
        <v>2213</v>
      </c>
      <c r="K2784" s="3" t="s">
        <v>24</v>
      </c>
      <c r="L2784" s="3">
        <v>2.0</v>
      </c>
      <c r="M2784" s="3" t="s">
        <v>30</v>
      </c>
      <c r="N2784" s="3" t="s">
        <v>3314</v>
      </c>
      <c r="O2784" s="3" t="s">
        <v>121</v>
      </c>
      <c r="P2784" s="4">
        <v>22563.0</v>
      </c>
      <c r="Q2784" s="3" t="s">
        <v>60</v>
      </c>
      <c r="S2784" s="3" t="s">
        <v>34</v>
      </c>
    </row>
    <row r="2785">
      <c r="A2785" s="2">
        <v>42318.71488425926</v>
      </c>
      <c r="B2785" s="3">
        <v>75.0</v>
      </c>
      <c r="C2785" s="3" t="s">
        <v>2209</v>
      </c>
      <c r="D2785" s="3">
        <v>23.0</v>
      </c>
      <c r="E2785" s="3" t="s">
        <v>2266</v>
      </c>
      <c r="F2785" s="3">
        <v>6.0</v>
      </c>
      <c r="G2785" s="3">
        <v>11.0</v>
      </c>
      <c r="H2785" s="3" t="s">
        <v>3264</v>
      </c>
      <c r="I2785" s="3" t="s">
        <v>3264</v>
      </c>
      <c r="J2785" s="3" t="s">
        <v>2213</v>
      </c>
      <c r="K2785" s="3" t="s">
        <v>24</v>
      </c>
      <c r="L2785" s="3">
        <v>3.0</v>
      </c>
      <c r="M2785" s="3" t="s">
        <v>25</v>
      </c>
      <c r="N2785" s="3" t="s">
        <v>2931</v>
      </c>
      <c r="O2785" s="3" t="s">
        <v>523</v>
      </c>
      <c r="P2785" s="4">
        <v>15887.0</v>
      </c>
      <c r="Q2785" s="3" t="s">
        <v>113</v>
      </c>
      <c r="S2785" s="3" t="s">
        <v>34</v>
      </c>
    </row>
    <row r="2786">
      <c r="A2786" s="2">
        <v>42318.71488425926</v>
      </c>
      <c r="B2786" s="3">
        <v>75.0</v>
      </c>
      <c r="C2786" s="3" t="s">
        <v>2209</v>
      </c>
      <c r="D2786" s="3">
        <v>23.0</v>
      </c>
      <c r="E2786" s="3" t="s">
        <v>2266</v>
      </c>
      <c r="F2786" s="3">
        <v>6.0</v>
      </c>
      <c r="G2786" s="3">
        <v>11.0</v>
      </c>
      <c r="H2786" s="3" t="s">
        <v>3264</v>
      </c>
      <c r="I2786" s="3" t="s">
        <v>3264</v>
      </c>
      <c r="J2786" s="3" t="s">
        <v>2213</v>
      </c>
      <c r="K2786" s="3" t="s">
        <v>24</v>
      </c>
      <c r="L2786" s="3">
        <v>4.0</v>
      </c>
      <c r="M2786" s="3" t="s">
        <v>30</v>
      </c>
      <c r="N2786" s="3" t="s">
        <v>3312</v>
      </c>
      <c r="O2786" s="3" t="s">
        <v>633</v>
      </c>
      <c r="P2786" s="4">
        <v>15765.0</v>
      </c>
      <c r="Q2786" s="3" t="s">
        <v>86</v>
      </c>
      <c r="S2786" s="3" t="s">
        <v>34</v>
      </c>
    </row>
    <row r="2787">
      <c r="A2787" s="2">
        <v>42318.71488425926</v>
      </c>
      <c r="B2787" s="3">
        <v>75.0</v>
      </c>
      <c r="C2787" s="3" t="s">
        <v>2209</v>
      </c>
      <c r="D2787" s="3">
        <v>23.0</v>
      </c>
      <c r="E2787" s="3" t="s">
        <v>2266</v>
      </c>
      <c r="F2787" s="3">
        <v>6.0</v>
      </c>
      <c r="G2787" s="3">
        <v>11.0</v>
      </c>
      <c r="H2787" s="3" t="s">
        <v>3264</v>
      </c>
      <c r="I2787" s="3" t="s">
        <v>3264</v>
      </c>
      <c r="J2787" s="3" t="s">
        <v>2213</v>
      </c>
      <c r="K2787" s="3" t="s">
        <v>24</v>
      </c>
      <c r="L2787" s="3">
        <v>5.0</v>
      </c>
      <c r="M2787" s="3" t="s">
        <v>25</v>
      </c>
      <c r="N2787" s="3" t="s">
        <v>3315</v>
      </c>
      <c r="O2787" s="3" t="s">
        <v>664</v>
      </c>
      <c r="P2787" s="4">
        <v>24586.0</v>
      </c>
      <c r="Q2787" s="3" t="s">
        <v>40</v>
      </c>
      <c r="S2787" s="3" t="s">
        <v>34</v>
      </c>
    </row>
    <row r="2788">
      <c r="A2788" s="2">
        <v>42318.71488425926</v>
      </c>
      <c r="B2788" s="3">
        <v>75.0</v>
      </c>
      <c r="C2788" s="3" t="s">
        <v>2209</v>
      </c>
      <c r="D2788" s="3">
        <v>23.0</v>
      </c>
      <c r="E2788" s="3" t="s">
        <v>2266</v>
      </c>
      <c r="F2788" s="3">
        <v>6.0</v>
      </c>
      <c r="G2788" s="3">
        <v>11.0</v>
      </c>
      <c r="H2788" s="3" t="s">
        <v>3264</v>
      </c>
      <c r="I2788" s="3" t="s">
        <v>3264</v>
      </c>
      <c r="J2788" s="3" t="s">
        <v>2213</v>
      </c>
      <c r="K2788" s="3" t="s">
        <v>24</v>
      </c>
      <c r="L2788" s="3">
        <v>6.0</v>
      </c>
      <c r="M2788" s="3" t="s">
        <v>30</v>
      </c>
      <c r="N2788" s="3" t="s">
        <v>2939</v>
      </c>
      <c r="O2788" s="3" t="s">
        <v>3316</v>
      </c>
      <c r="P2788" s="4">
        <v>34814.0</v>
      </c>
      <c r="Q2788" s="3" t="s">
        <v>191</v>
      </c>
      <c r="S2788" s="3" t="s">
        <v>34</v>
      </c>
    </row>
    <row r="2789">
      <c r="A2789" s="2">
        <v>42318.71488425926</v>
      </c>
      <c r="B2789" s="3">
        <v>75.0</v>
      </c>
      <c r="C2789" s="3" t="s">
        <v>2209</v>
      </c>
      <c r="D2789" s="3">
        <v>24.0</v>
      </c>
      <c r="E2789" s="3" t="s">
        <v>2275</v>
      </c>
      <c r="F2789" s="3">
        <v>6.0</v>
      </c>
      <c r="G2789" s="3">
        <v>11.0</v>
      </c>
      <c r="H2789" s="3" t="s">
        <v>3264</v>
      </c>
      <c r="I2789" s="3" t="s">
        <v>3264</v>
      </c>
      <c r="J2789" s="3" t="s">
        <v>2213</v>
      </c>
      <c r="K2789" s="3" t="s">
        <v>24</v>
      </c>
      <c r="L2789" s="3">
        <v>1.0</v>
      </c>
      <c r="M2789" s="3" t="s">
        <v>30</v>
      </c>
      <c r="N2789" s="3" t="s">
        <v>3317</v>
      </c>
      <c r="O2789" s="3" t="s">
        <v>225</v>
      </c>
      <c r="P2789" s="4">
        <v>21618.0</v>
      </c>
      <c r="Q2789" s="3" t="s">
        <v>96</v>
      </c>
      <c r="S2789" s="3" t="s">
        <v>34</v>
      </c>
    </row>
    <row r="2790">
      <c r="A2790" s="2">
        <v>42318.71488425926</v>
      </c>
      <c r="B2790" s="3">
        <v>75.0</v>
      </c>
      <c r="C2790" s="3" t="s">
        <v>2209</v>
      </c>
      <c r="D2790" s="3">
        <v>24.0</v>
      </c>
      <c r="E2790" s="3" t="s">
        <v>2275</v>
      </c>
      <c r="F2790" s="3">
        <v>6.0</v>
      </c>
      <c r="G2790" s="3">
        <v>11.0</v>
      </c>
      <c r="H2790" s="3" t="s">
        <v>3264</v>
      </c>
      <c r="I2790" s="3" t="s">
        <v>3264</v>
      </c>
      <c r="J2790" s="3" t="s">
        <v>2213</v>
      </c>
      <c r="K2790" s="3" t="s">
        <v>24</v>
      </c>
      <c r="L2790" s="3">
        <v>2.0</v>
      </c>
      <c r="M2790" s="3" t="s">
        <v>25</v>
      </c>
      <c r="N2790" s="3" t="s">
        <v>3318</v>
      </c>
      <c r="O2790" s="3" t="s">
        <v>1275</v>
      </c>
      <c r="P2790" s="4">
        <v>25543.0</v>
      </c>
      <c r="Q2790" s="3" t="s">
        <v>79</v>
      </c>
      <c r="S2790" s="3" t="s">
        <v>34</v>
      </c>
    </row>
    <row r="2791">
      <c r="A2791" s="2">
        <v>42318.71488425926</v>
      </c>
      <c r="B2791" s="3">
        <v>75.0</v>
      </c>
      <c r="C2791" s="3" t="s">
        <v>2209</v>
      </c>
      <c r="D2791" s="3">
        <v>24.0</v>
      </c>
      <c r="E2791" s="3" t="s">
        <v>2275</v>
      </c>
      <c r="F2791" s="3">
        <v>6.0</v>
      </c>
      <c r="G2791" s="3">
        <v>11.0</v>
      </c>
      <c r="H2791" s="3" t="s">
        <v>3264</v>
      </c>
      <c r="I2791" s="3" t="s">
        <v>3264</v>
      </c>
      <c r="J2791" s="3" t="s">
        <v>2213</v>
      </c>
      <c r="K2791" s="3" t="s">
        <v>24</v>
      </c>
      <c r="L2791" s="3">
        <v>3.0</v>
      </c>
      <c r="M2791" s="3" t="s">
        <v>30</v>
      </c>
      <c r="N2791" s="3" t="s">
        <v>3319</v>
      </c>
      <c r="O2791" s="3" t="s">
        <v>1197</v>
      </c>
      <c r="P2791" s="4">
        <v>20139.0</v>
      </c>
      <c r="Q2791" s="3" t="s">
        <v>75</v>
      </c>
      <c r="S2791" s="3" t="s">
        <v>34</v>
      </c>
    </row>
    <row r="2792">
      <c r="A2792" s="2">
        <v>42318.71488425926</v>
      </c>
      <c r="B2792" s="3">
        <v>75.0</v>
      </c>
      <c r="C2792" s="3" t="s">
        <v>2209</v>
      </c>
      <c r="D2792" s="3">
        <v>24.0</v>
      </c>
      <c r="E2792" s="3" t="s">
        <v>2275</v>
      </c>
      <c r="F2792" s="3">
        <v>6.0</v>
      </c>
      <c r="G2792" s="3">
        <v>11.0</v>
      </c>
      <c r="H2792" s="3" t="s">
        <v>3264</v>
      </c>
      <c r="I2792" s="3" t="s">
        <v>3264</v>
      </c>
      <c r="J2792" s="3" t="s">
        <v>2213</v>
      </c>
      <c r="K2792" s="3" t="s">
        <v>24</v>
      </c>
      <c r="L2792" s="3">
        <v>4.0</v>
      </c>
      <c r="M2792" s="3" t="s">
        <v>25</v>
      </c>
      <c r="N2792" s="3" t="s">
        <v>3132</v>
      </c>
      <c r="O2792" s="3" t="s">
        <v>1037</v>
      </c>
      <c r="P2792" s="4">
        <v>19077.0</v>
      </c>
      <c r="Q2792" s="3" t="s">
        <v>345</v>
      </c>
      <c r="S2792" s="3" t="s">
        <v>34</v>
      </c>
    </row>
    <row r="2793">
      <c r="A2793" s="2">
        <v>42318.71488425926</v>
      </c>
      <c r="B2793" s="3">
        <v>75.0</v>
      </c>
      <c r="C2793" s="3" t="s">
        <v>2209</v>
      </c>
      <c r="D2793" s="3">
        <v>24.0</v>
      </c>
      <c r="E2793" s="3" t="s">
        <v>2275</v>
      </c>
      <c r="F2793" s="3">
        <v>6.0</v>
      </c>
      <c r="G2793" s="3">
        <v>11.0</v>
      </c>
      <c r="H2793" s="3" t="s">
        <v>3264</v>
      </c>
      <c r="I2793" s="3" t="s">
        <v>3264</v>
      </c>
      <c r="J2793" s="3" t="s">
        <v>2213</v>
      </c>
      <c r="K2793" s="3" t="s">
        <v>24</v>
      </c>
      <c r="L2793" s="3">
        <v>5.0</v>
      </c>
      <c r="M2793" s="3" t="s">
        <v>30</v>
      </c>
      <c r="N2793" s="3" t="s">
        <v>3320</v>
      </c>
      <c r="O2793" s="3" t="s">
        <v>193</v>
      </c>
      <c r="P2793" s="4">
        <v>17737.0</v>
      </c>
      <c r="Q2793" s="3" t="s">
        <v>86</v>
      </c>
      <c r="S2793" s="3" t="s">
        <v>34</v>
      </c>
    </row>
    <row r="2794">
      <c r="A2794" s="2">
        <v>42318.71488425926</v>
      </c>
      <c r="B2794" s="3">
        <v>75.0</v>
      </c>
      <c r="C2794" s="3" t="s">
        <v>2209</v>
      </c>
      <c r="D2794" s="3">
        <v>24.0</v>
      </c>
      <c r="E2794" s="3" t="s">
        <v>2275</v>
      </c>
      <c r="F2794" s="3">
        <v>6.0</v>
      </c>
      <c r="G2794" s="3">
        <v>11.0</v>
      </c>
      <c r="H2794" s="3" t="s">
        <v>3264</v>
      </c>
      <c r="I2794" s="3" t="s">
        <v>3264</v>
      </c>
      <c r="J2794" s="3" t="s">
        <v>2213</v>
      </c>
      <c r="K2794" s="3" t="s">
        <v>24</v>
      </c>
      <c r="L2794" s="3">
        <v>6.0</v>
      </c>
      <c r="M2794" s="3" t="s">
        <v>25</v>
      </c>
      <c r="N2794" s="3" t="s">
        <v>2235</v>
      </c>
      <c r="O2794" s="3" t="s">
        <v>196</v>
      </c>
      <c r="P2794" s="4">
        <v>27505.0</v>
      </c>
      <c r="Q2794" s="3" t="s">
        <v>28</v>
      </c>
      <c r="S2794" s="3" t="s">
        <v>34</v>
      </c>
    </row>
    <row r="2795">
      <c r="A2795" s="2">
        <v>42318.71488425926</v>
      </c>
      <c r="B2795" s="3">
        <v>75.0</v>
      </c>
      <c r="C2795" s="3" t="s">
        <v>2209</v>
      </c>
      <c r="D2795" s="3">
        <v>24.0</v>
      </c>
      <c r="E2795" s="3" t="s">
        <v>2275</v>
      </c>
      <c r="F2795" s="3">
        <v>6.0</v>
      </c>
      <c r="G2795" s="3">
        <v>11.0</v>
      </c>
      <c r="H2795" s="3" t="s">
        <v>3264</v>
      </c>
      <c r="I2795" s="3" t="s">
        <v>3264</v>
      </c>
      <c r="J2795" s="3" t="s">
        <v>2213</v>
      </c>
      <c r="K2795" s="3" t="s">
        <v>24</v>
      </c>
      <c r="L2795" s="3">
        <v>7.0</v>
      </c>
      <c r="M2795" s="3" t="s">
        <v>30</v>
      </c>
      <c r="N2795" s="3" t="s">
        <v>3321</v>
      </c>
      <c r="O2795" s="3" t="s">
        <v>919</v>
      </c>
      <c r="P2795" s="4">
        <v>17305.0</v>
      </c>
      <c r="Q2795" s="3" t="s">
        <v>113</v>
      </c>
      <c r="S2795" s="3" t="s">
        <v>34</v>
      </c>
    </row>
    <row r="2796">
      <c r="A2796" s="2">
        <v>42318.71488425926</v>
      </c>
      <c r="B2796" s="3">
        <v>75.0</v>
      </c>
      <c r="C2796" s="3" t="s">
        <v>2209</v>
      </c>
      <c r="D2796" s="3">
        <v>24.0</v>
      </c>
      <c r="E2796" s="3" t="s">
        <v>2275</v>
      </c>
      <c r="F2796" s="3">
        <v>6.0</v>
      </c>
      <c r="G2796" s="3">
        <v>11.0</v>
      </c>
      <c r="H2796" s="3" t="s">
        <v>3264</v>
      </c>
      <c r="I2796" s="3" t="s">
        <v>3264</v>
      </c>
      <c r="J2796" s="3" t="s">
        <v>2213</v>
      </c>
      <c r="K2796" s="3" t="s">
        <v>24</v>
      </c>
      <c r="L2796" s="3">
        <v>8.0</v>
      </c>
      <c r="M2796" s="3" t="s">
        <v>25</v>
      </c>
      <c r="N2796" s="3" t="s">
        <v>3322</v>
      </c>
      <c r="O2796" s="3" t="s">
        <v>297</v>
      </c>
      <c r="P2796" s="4">
        <v>17894.0</v>
      </c>
      <c r="Q2796" s="3" t="s">
        <v>105</v>
      </c>
      <c r="S2796" s="3" t="s">
        <v>34</v>
      </c>
    </row>
    <row r="2797">
      <c r="A2797" s="2">
        <v>42318.71488425926</v>
      </c>
      <c r="B2797" s="3">
        <v>75.0</v>
      </c>
      <c r="C2797" s="3" t="s">
        <v>2209</v>
      </c>
      <c r="D2797" s="3">
        <v>24.0</v>
      </c>
      <c r="E2797" s="3" t="s">
        <v>2275</v>
      </c>
      <c r="F2797" s="3">
        <v>6.0</v>
      </c>
      <c r="G2797" s="3">
        <v>11.0</v>
      </c>
      <c r="H2797" s="3" t="s">
        <v>3264</v>
      </c>
      <c r="I2797" s="3" t="s">
        <v>3264</v>
      </c>
      <c r="J2797" s="3" t="s">
        <v>2213</v>
      </c>
      <c r="K2797" s="3" t="s">
        <v>24</v>
      </c>
      <c r="L2797" s="3">
        <v>9.0</v>
      </c>
      <c r="M2797" s="3" t="s">
        <v>30</v>
      </c>
      <c r="N2797" s="3" t="s">
        <v>3323</v>
      </c>
      <c r="O2797" s="3" t="s">
        <v>171</v>
      </c>
      <c r="P2797" s="4">
        <v>17495.0</v>
      </c>
      <c r="Q2797" s="3" t="s">
        <v>113</v>
      </c>
      <c r="S2797" s="3" t="s">
        <v>34</v>
      </c>
    </row>
    <row r="2798">
      <c r="A2798" s="2">
        <v>42318.71488425926</v>
      </c>
      <c r="B2798" s="3">
        <v>75.0</v>
      </c>
      <c r="C2798" s="3" t="s">
        <v>2209</v>
      </c>
      <c r="D2798" s="3">
        <v>24.0</v>
      </c>
      <c r="E2798" s="3" t="s">
        <v>2275</v>
      </c>
      <c r="F2798" s="3">
        <v>6.0</v>
      </c>
      <c r="G2798" s="3">
        <v>11.0</v>
      </c>
      <c r="H2798" s="3" t="s">
        <v>3264</v>
      </c>
      <c r="I2798" s="3" t="s">
        <v>3264</v>
      </c>
      <c r="J2798" s="3" t="s">
        <v>2213</v>
      </c>
      <c r="K2798" s="3" t="s">
        <v>24</v>
      </c>
      <c r="L2798" s="3">
        <v>10.0</v>
      </c>
      <c r="M2798" s="3" t="s">
        <v>25</v>
      </c>
      <c r="N2798" s="3" t="s">
        <v>3324</v>
      </c>
      <c r="O2798" s="3" t="s">
        <v>692</v>
      </c>
      <c r="P2798" s="4">
        <v>30207.0</v>
      </c>
      <c r="Q2798" s="3" t="s">
        <v>55</v>
      </c>
      <c r="S2798" s="3" t="s">
        <v>34</v>
      </c>
    </row>
    <row r="2799">
      <c r="A2799" s="2">
        <v>42318.71488425926</v>
      </c>
      <c r="B2799" s="3">
        <v>75.0</v>
      </c>
      <c r="C2799" s="3" t="s">
        <v>2209</v>
      </c>
      <c r="D2799" s="3">
        <v>24.0</v>
      </c>
      <c r="E2799" s="3" t="s">
        <v>2275</v>
      </c>
      <c r="F2799" s="3">
        <v>6.0</v>
      </c>
      <c r="G2799" s="3">
        <v>11.0</v>
      </c>
      <c r="H2799" s="3" t="s">
        <v>3264</v>
      </c>
      <c r="I2799" s="3" t="s">
        <v>3264</v>
      </c>
      <c r="J2799" s="3" t="s">
        <v>2213</v>
      </c>
      <c r="K2799" s="3" t="s">
        <v>24</v>
      </c>
      <c r="L2799" s="3">
        <v>11.0</v>
      </c>
      <c r="M2799" s="3" t="s">
        <v>30</v>
      </c>
      <c r="N2799" s="3" t="s">
        <v>3325</v>
      </c>
      <c r="O2799" s="3" t="s">
        <v>677</v>
      </c>
      <c r="P2799" s="4">
        <v>28039.0</v>
      </c>
      <c r="Q2799" s="3" t="s">
        <v>40</v>
      </c>
      <c r="S2799" s="3" t="s">
        <v>34</v>
      </c>
    </row>
    <row r="2800">
      <c r="A2800" s="2">
        <v>42318.71488425926</v>
      </c>
      <c r="B2800" s="3">
        <v>75.0</v>
      </c>
      <c r="C2800" s="3" t="s">
        <v>2209</v>
      </c>
      <c r="D2800" s="3">
        <v>24.0</v>
      </c>
      <c r="E2800" s="3" t="s">
        <v>2275</v>
      </c>
      <c r="F2800" s="3">
        <v>6.0</v>
      </c>
      <c r="G2800" s="3">
        <v>11.0</v>
      </c>
      <c r="H2800" s="3" t="s">
        <v>3264</v>
      </c>
      <c r="I2800" s="3" t="s">
        <v>3264</v>
      </c>
      <c r="J2800" s="3" t="s">
        <v>2213</v>
      </c>
      <c r="K2800" s="3" t="s">
        <v>24</v>
      </c>
      <c r="L2800" s="3">
        <v>12.0</v>
      </c>
      <c r="M2800" s="3" t="s">
        <v>25</v>
      </c>
      <c r="N2800" s="3" t="s">
        <v>3326</v>
      </c>
      <c r="O2800" s="3" t="s">
        <v>109</v>
      </c>
      <c r="P2800" s="4">
        <v>23445.0</v>
      </c>
      <c r="Q2800" s="3" t="s">
        <v>115</v>
      </c>
      <c r="S2800" s="3" t="s">
        <v>34</v>
      </c>
    </row>
    <row r="2801">
      <c r="A2801" s="2">
        <v>42318.71488425926</v>
      </c>
      <c r="B2801" s="3">
        <v>75.0</v>
      </c>
      <c r="C2801" s="3" t="s">
        <v>2209</v>
      </c>
      <c r="D2801" s="3">
        <v>24.0</v>
      </c>
      <c r="E2801" s="3" t="s">
        <v>2275</v>
      </c>
      <c r="F2801" s="3">
        <v>6.0</v>
      </c>
      <c r="G2801" s="3">
        <v>11.0</v>
      </c>
      <c r="H2801" s="3" t="s">
        <v>3264</v>
      </c>
      <c r="I2801" s="3" t="s">
        <v>3264</v>
      </c>
      <c r="J2801" s="3" t="s">
        <v>2213</v>
      </c>
      <c r="K2801" s="3" t="s">
        <v>24</v>
      </c>
      <c r="L2801" s="3">
        <v>13.0</v>
      </c>
      <c r="M2801" s="3" t="s">
        <v>30</v>
      </c>
      <c r="N2801" s="3" t="s">
        <v>3327</v>
      </c>
      <c r="O2801" s="3" t="s">
        <v>742</v>
      </c>
      <c r="P2801" s="4">
        <v>19871.0</v>
      </c>
      <c r="Q2801" s="3" t="s">
        <v>228</v>
      </c>
      <c r="S2801" s="3" t="s">
        <v>34</v>
      </c>
    </row>
    <row r="2802">
      <c r="A2802" s="2">
        <v>42318.71488425926</v>
      </c>
      <c r="B2802" s="3">
        <v>75.0</v>
      </c>
      <c r="C2802" s="3" t="s">
        <v>2209</v>
      </c>
      <c r="D2802" s="3">
        <v>24.0</v>
      </c>
      <c r="E2802" s="3" t="s">
        <v>2275</v>
      </c>
      <c r="F2802" s="3">
        <v>6.0</v>
      </c>
      <c r="G2802" s="3">
        <v>11.0</v>
      </c>
      <c r="H2802" s="3" t="s">
        <v>3264</v>
      </c>
      <c r="I2802" s="3" t="s">
        <v>3264</v>
      </c>
      <c r="J2802" s="3" t="s">
        <v>2213</v>
      </c>
      <c r="K2802" s="3" t="s">
        <v>24</v>
      </c>
      <c r="L2802" s="3">
        <v>14.0</v>
      </c>
      <c r="M2802" s="3" t="s">
        <v>25</v>
      </c>
      <c r="N2802" s="3" t="s">
        <v>3328</v>
      </c>
      <c r="O2802" s="3" t="s">
        <v>692</v>
      </c>
      <c r="P2802" s="4">
        <v>15172.0</v>
      </c>
      <c r="Q2802" s="3" t="s">
        <v>33</v>
      </c>
      <c r="S2802" s="3" t="s">
        <v>34</v>
      </c>
    </row>
    <row r="2803">
      <c r="A2803" s="2">
        <v>42318.71488425926</v>
      </c>
      <c r="B2803" s="3">
        <v>75.0</v>
      </c>
      <c r="C2803" s="3" t="s">
        <v>2209</v>
      </c>
      <c r="D2803" s="3">
        <v>24.0</v>
      </c>
      <c r="E2803" s="3" t="s">
        <v>2275</v>
      </c>
      <c r="F2803" s="3">
        <v>6.0</v>
      </c>
      <c r="G2803" s="3">
        <v>11.0</v>
      </c>
      <c r="H2803" s="3" t="s">
        <v>3264</v>
      </c>
      <c r="I2803" s="3" t="s">
        <v>3264</v>
      </c>
      <c r="J2803" s="3" t="s">
        <v>2213</v>
      </c>
      <c r="K2803" s="3" t="s">
        <v>24</v>
      </c>
      <c r="L2803" s="3">
        <v>15.0</v>
      </c>
      <c r="M2803" s="3" t="s">
        <v>30</v>
      </c>
      <c r="N2803" s="3" t="s">
        <v>3329</v>
      </c>
      <c r="O2803" s="3" t="s">
        <v>490</v>
      </c>
      <c r="P2803" s="4">
        <v>20946.0</v>
      </c>
      <c r="Q2803" s="3" t="s">
        <v>145</v>
      </c>
      <c r="S2803" s="3" t="s">
        <v>34</v>
      </c>
    </row>
    <row r="2804">
      <c r="A2804" s="2">
        <v>42318.71488425926</v>
      </c>
      <c r="B2804" s="3">
        <v>75.0</v>
      </c>
      <c r="C2804" s="3" t="s">
        <v>2209</v>
      </c>
      <c r="D2804" s="3">
        <v>33.0</v>
      </c>
      <c r="E2804" s="3" t="s">
        <v>2290</v>
      </c>
      <c r="F2804" s="3">
        <v>6.0</v>
      </c>
      <c r="G2804" s="3">
        <v>11.0</v>
      </c>
      <c r="H2804" s="3" t="s">
        <v>3264</v>
      </c>
      <c r="I2804" s="3" t="s">
        <v>3264</v>
      </c>
      <c r="J2804" s="3" t="s">
        <v>2213</v>
      </c>
      <c r="K2804" s="3" t="s">
        <v>24</v>
      </c>
      <c r="L2804" s="3">
        <v>1.0</v>
      </c>
      <c r="M2804" s="3" t="s">
        <v>30</v>
      </c>
      <c r="N2804" s="3" t="s">
        <v>3330</v>
      </c>
      <c r="O2804" s="3" t="s">
        <v>368</v>
      </c>
      <c r="P2804" s="4">
        <v>27690.0</v>
      </c>
      <c r="Q2804" s="3" t="s">
        <v>40</v>
      </c>
      <c r="S2804" s="3" t="s">
        <v>29</v>
      </c>
    </row>
    <row r="2805">
      <c r="A2805" s="2">
        <v>42318.71488425926</v>
      </c>
      <c r="B2805" s="3">
        <v>75.0</v>
      </c>
      <c r="C2805" s="3" t="s">
        <v>2209</v>
      </c>
      <c r="D2805" s="3">
        <v>33.0</v>
      </c>
      <c r="E2805" s="3" t="s">
        <v>2290</v>
      </c>
      <c r="F2805" s="3">
        <v>6.0</v>
      </c>
      <c r="G2805" s="3">
        <v>11.0</v>
      </c>
      <c r="H2805" s="3" t="s">
        <v>3264</v>
      </c>
      <c r="I2805" s="3" t="s">
        <v>3264</v>
      </c>
      <c r="J2805" s="3" t="s">
        <v>2213</v>
      </c>
      <c r="K2805" s="3" t="s">
        <v>24</v>
      </c>
      <c r="L2805" s="3">
        <v>2.0</v>
      </c>
      <c r="M2805" s="3" t="s">
        <v>25</v>
      </c>
      <c r="N2805" s="3" t="s">
        <v>3331</v>
      </c>
      <c r="O2805" s="3" t="s">
        <v>27</v>
      </c>
      <c r="P2805" s="4">
        <v>28610.0</v>
      </c>
      <c r="Q2805" s="3" t="s">
        <v>149</v>
      </c>
      <c r="S2805" s="3" t="s">
        <v>34</v>
      </c>
    </row>
    <row r="2806">
      <c r="A2806" s="2">
        <v>42318.71488425926</v>
      </c>
      <c r="B2806" s="3">
        <v>75.0</v>
      </c>
      <c r="C2806" s="3" t="s">
        <v>2209</v>
      </c>
      <c r="D2806" s="3">
        <v>33.0</v>
      </c>
      <c r="E2806" s="3" t="s">
        <v>2290</v>
      </c>
      <c r="F2806" s="3">
        <v>6.0</v>
      </c>
      <c r="G2806" s="3">
        <v>11.0</v>
      </c>
      <c r="H2806" s="3" t="s">
        <v>3264</v>
      </c>
      <c r="I2806" s="3" t="s">
        <v>3264</v>
      </c>
      <c r="J2806" s="3" t="s">
        <v>2213</v>
      </c>
      <c r="K2806" s="3" t="s">
        <v>24</v>
      </c>
      <c r="L2806" s="3">
        <v>3.0</v>
      </c>
      <c r="M2806" s="3" t="s">
        <v>30</v>
      </c>
      <c r="N2806" s="3" t="s">
        <v>3332</v>
      </c>
      <c r="O2806" s="3" t="s">
        <v>299</v>
      </c>
      <c r="P2806" s="4">
        <v>21905.0</v>
      </c>
      <c r="Q2806" s="3" t="s">
        <v>40</v>
      </c>
      <c r="S2806" s="3" t="s">
        <v>34</v>
      </c>
    </row>
    <row r="2807">
      <c r="A2807" s="2">
        <v>42318.71488425926</v>
      </c>
      <c r="B2807" s="3">
        <v>75.0</v>
      </c>
      <c r="C2807" s="3" t="s">
        <v>2209</v>
      </c>
      <c r="D2807" s="3">
        <v>33.0</v>
      </c>
      <c r="E2807" s="3" t="s">
        <v>2290</v>
      </c>
      <c r="F2807" s="3">
        <v>6.0</v>
      </c>
      <c r="G2807" s="3">
        <v>11.0</v>
      </c>
      <c r="H2807" s="3" t="s">
        <v>3264</v>
      </c>
      <c r="I2807" s="3" t="s">
        <v>3264</v>
      </c>
      <c r="J2807" s="3" t="s">
        <v>2213</v>
      </c>
      <c r="K2807" s="3" t="s">
        <v>24</v>
      </c>
      <c r="L2807" s="3">
        <v>4.0</v>
      </c>
      <c r="M2807" s="3" t="s">
        <v>25</v>
      </c>
      <c r="N2807" s="3" t="s">
        <v>3333</v>
      </c>
      <c r="O2807" s="3" t="s">
        <v>1506</v>
      </c>
      <c r="P2807" s="4">
        <v>20989.0</v>
      </c>
      <c r="Q2807" s="3" t="s">
        <v>169</v>
      </c>
      <c r="S2807" s="3" t="s">
        <v>34</v>
      </c>
    </row>
    <row r="2808">
      <c r="A2808" s="2">
        <v>42318.71488425926</v>
      </c>
      <c r="B2808" s="3">
        <v>75.0</v>
      </c>
      <c r="C2808" s="3" t="s">
        <v>2209</v>
      </c>
      <c r="D2808" s="3">
        <v>33.0</v>
      </c>
      <c r="E2808" s="3" t="s">
        <v>2290</v>
      </c>
      <c r="F2808" s="3">
        <v>6.0</v>
      </c>
      <c r="G2808" s="3">
        <v>11.0</v>
      </c>
      <c r="H2808" s="3" t="s">
        <v>3264</v>
      </c>
      <c r="I2808" s="3" t="s">
        <v>3264</v>
      </c>
      <c r="J2808" s="3" t="s">
        <v>2213</v>
      </c>
      <c r="K2808" s="3" t="s">
        <v>24</v>
      </c>
      <c r="L2808" s="3">
        <v>5.0</v>
      </c>
      <c r="M2808" s="3" t="s">
        <v>30</v>
      </c>
      <c r="N2808" s="3" t="s">
        <v>3334</v>
      </c>
      <c r="O2808" s="3" t="s">
        <v>1879</v>
      </c>
      <c r="P2808" s="4">
        <v>24576.0</v>
      </c>
      <c r="Q2808" s="3" t="s">
        <v>228</v>
      </c>
      <c r="S2808" s="3" t="s">
        <v>34</v>
      </c>
    </row>
    <row r="2809">
      <c r="A2809" s="2">
        <v>42318.71488425926</v>
      </c>
      <c r="B2809" s="3">
        <v>75.0</v>
      </c>
      <c r="C2809" s="3" t="s">
        <v>2209</v>
      </c>
      <c r="D2809" s="3">
        <v>33.0</v>
      </c>
      <c r="E2809" s="3" t="s">
        <v>2290</v>
      </c>
      <c r="F2809" s="3">
        <v>6.0</v>
      </c>
      <c r="G2809" s="3">
        <v>11.0</v>
      </c>
      <c r="H2809" s="3" t="s">
        <v>3264</v>
      </c>
      <c r="I2809" s="3" t="s">
        <v>3264</v>
      </c>
      <c r="J2809" s="3" t="s">
        <v>2213</v>
      </c>
      <c r="K2809" s="3" t="s">
        <v>24</v>
      </c>
      <c r="L2809" s="3">
        <v>6.0</v>
      </c>
      <c r="M2809" s="3" t="s">
        <v>25</v>
      </c>
      <c r="N2809" s="3" t="s">
        <v>1693</v>
      </c>
      <c r="O2809" s="3" t="s">
        <v>822</v>
      </c>
      <c r="P2809" s="4">
        <v>25433.0</v>
      </c>
      <c r="Q2809" s="3" t="s">
        <v>352</v>
      </c>
      <c r="S2809" s="3" t="s">
        <v>34</v>
      </c>
    </row>
    <row r="2810">
      <c r="A2810" s="2">
        <v>42318.71488425926</v>
      </c>
      <c r="B2810" s="3">
        <v>75.0</v>
      </c>
      <c r="C2810" s="3" t="s">
        <v>2209</v>
      </c>
      <c r="D2810" s="3">
        <v>33.0</v>
      </c>
      <c r="E2810" s="3" t="s">
        <v>2290</v>
      </c>
      <c r="F2810" s="3">
        <v>6.0</v>
      </c>
      <c r="G2810" s="3">
        <v>11.0</v>
      </c>
      <c r="H2810" s="3" t="s">
        <v>3264</v>
      </c>
      <c r="I2810" s="3" t="s">
        <v>3264</v>
      </c>
      <c r="J2810" s="3" t="s">
        <v>2213</v>
      </c>
      <c r="K2810" s="3" t="s">
        <v>24</v>
      </c>
      <c r="L2810" s="3">
        <v>7.0</v>
      </c>
      <c r="M2810" s="3" t="s">
        <v>30</v>
      </c>
      <c r="N2810" s="3" t="s">
        <v>3335</v>
      </c>
      <c r="O2810" s="3" t="s">
        <v>336</v>
      </c>
      <c r="P2810" s="4">
        <v>23853.0</v>
      </c>
      <c r="Q2810" s="3" t="s">
        <v>37</v>
      </c>
      <c r="S2810" s="3" t="s">
        <v>34</v>
      </c>
    </row>
    <row r="2811">
      <c r="A2811" s="2">
        <v>42318.71488425926</v>
      </c>
      <c r="B2811" s="3">
        <v>75.0</v>
      </c>
      <c r="C2811" s="3" t="s">
        <v>2209</v>
      </c>
      <c r="D2811" s="3">
        <v>33.0</v>
      </c>
      <c r="E2811" s="3" t="s">
        <v>2290</v>
      </c>
      <c r="F2811" s="3">
        <v>6.0</v>
      </c>
      <c r="G2811" s="3">
        <v>11.0</v>
      </c>
      <c r="H2811" s="3" t="s">
        <v>3264</v>
      </c>
      <c r="I2811" s="3" t="s">
        <v>3264</v>
      </c>
      <c r="J2811" s="3" t="s">
        <v>2213</v>
      </c>
      <c r="K2811" s="3" t="s">
        <v>24</v>
      </c>
      <c r="L2811" s="3">
        <v>8.0</v>
      </c>
      <c r="M2811" s="3" t="s">
        <v>25</v>
      </c>
      <c r="N2811" s="3" t="s">
        <v>3336</v>
      </c>
      <c r="O2811" s="3" t="s">
        <v>184</v>
      </c>
      <c r="P2811" s="4">
        <v>30177.0</v>
      </c>
      <c r="Q2811" s="3" t="s">
        <v>72</v>
      </c>
      <c r="S2811" s="3" t="s">
        <v>34</v>
      </c>
    </row>
    <row r="2812">
      <c r="A2812" s="2">
        <v>42318.71488425926</v>
      </c>
      <c r="B2812" s="3">
        <v>75.0</v>
      </c>
      <c r="C2812" s="3" t="s">
        <v>2209</v>
      </c>
      <c r="D2812" s="3">
        <v>33.0</v>
      </c>
      <c r="E2812" s="3" t="s">
        <v>2290</v>
      </c>
      <c r="F2812" s="3">
        <v>6.0</v>
      </c>
      <c r="G2812" s="3">
        <v>11.0</v>
      </c>
      <c r="H2812" s="3" t="s">
        <v>3264</v>
      </c>
      <c r="I2812" s="3" t="s">
        <v>3264</v>
      </c>
      <c r="J2812" s="3" t="s">
        <v>2213</v>
      </c>
      <c r="K2812" s="3" t="s">
        <v>24</v>
      </c>
      <c r="L2812" s="3">
        <v>9.0</v>
      </c>
      <c r="M2812" s="3" t="s">
        <v>30</v>
      </c>
      <c r="N2812" s="3" t="s">
        <v>3337</v>
      </c>
      <c r="O2812" s="3" t="s">
        <v>45</v>
      </c>
      <c r="P2812" s="4">
        <v>22037.0</v>
      </c>
      <c r="Q2812" s="3" t="s">
        <v>28</v>
      </c>
      <c r="S2812" s="3" t="s">
        <v>34</v>
      </c>
    </row>
    <row r="2813">
      <c r="A2813" s="2">
        <v>42318.71488425926</v>
      </c>
      <c r="B2813" s="3">
        <v>75.0</v>
      </c>
      <c r="C2813" s="3" t="s">
        <v>2209</v>
      </c>
      <c r="D2813" s="3">
        <v>33.0</v>
      </c>
      <c r="E2813" s="3" t="s">
        <v>2290</v>
      </c>
      <c r="F2813" s="3">
        <v>6.0</v>
      </c>
      <c r="G2813" s="3">
        <v>11.0</v>
      </c>
      <c r="H2813" s="3" t="s">
        <v>3264</v>
      </c>
      <c r="I2813" s="3" t="s">
        <v>3264</v>
      </c>
      <c r="J2813" s="3" t="s">
        <v>2213</v>
      </c>
      <c r="K2813" s="3" t="s">
        <v>24</v>
      </c>
      <c r="L2813" s="3">
        <v>10.0</v>
      </c>
      <c r="M2813" s="3" t="s">
        <v>25</v>
      </c>
      <c r="N2813" s="3" t="s">
        <v>3338</v>
      </c>
      <c r="O2813" s="3" t="s">
        <v>1921</v>
      </c>
      <c r="P2813" s="4">
        <v>31115.0</v>
      </c>
      <c r="Q2813" s="3" t="s">
        <v>247</v>
      </c>
      <c r="S2813" s="3" t="s">
        <v>34</v>
      </c>
    </row>
    <row r="2814">
      <c r="A2814" s="2">
        <v>42318.71488425926</v>
      </c>
      <c r="B2814" s="3">
        <v>75.0</v>
      </c>
      <c r="C2814" s="3" t="s">
        <v>2209</v>
      </c>
      <c r="D2814" s="3">
        <v>33.0</v>
      </c>
      <c r="E2814" s="3" t="s">
        <v>2290</v>
      </c>
      <c r="F2814" s="3">
        <v>6.0</v>
      </c>
      <c r="G2814" s="3">
        <v>11.0</v>
      </c>
      <c r="H2814" s="3" t="s">
        <v>3264</v>
      </c>
      <c r="I2814" s="3" t="s">
        <v>3264</v>
      </c>
      <c r="J2814" s="3" t="s">
        <v>2213</v>
      </c>
      <c r="K2814" s="3" t="s">
        <v>24</v>
      </c>
      <c r="L2814" s="3">
        <v>11.0</v>
      </c>
      <c r="M2814" s="3" t="s">
        <v>30</v>
      </c>
      <c r="N2814" s="3" t="s">
        <v>3339</v>
      </c>
      <c r="O2814" s="3" t="s">
        <v>121</v>
      </c>
      <c r="P2814" s="4">
        <v>23423.0</v>
      </c>
      <c r="Q2814" s="3" t="s">
        <v>132</v>
      </c>
      <c r="S2814" s="3" t="s">
        <v>34</v>
      </c>
    </row>
    <row r="2815">
      <c r="A2815" s="2">
        <v>42318.71488425926</v>
      </c>
      <c r="B2815" s="3">
        <v>75.0</v>
      </c>
      <c r="C2815" s="3" t="s">
        <v>2209</v>
      </c>
      <c r="D2815" s="3">
        <v>33.0</v>
      </c>
      <c r="E2815" s="3" t="s">
        <v>2290</v>
      </c>
      <c r="F2815" s="3">
        <v>6.0</v>
      </c>
      <c r="G2815" s="3">
        <v>11.0</v>
      </c>
      <c r="H2815" s="3" t="s">
        <v>3264</v>
      </c>
      <c r="I2815" s="3" t="s">
        <v>3264</v>
      </c>
      <c r="J2815" s="3" t="s">
        <v>2213</v>
      </c>
      <c r="K2815" s="3" t="s">
        <v>24</v>
      </c>
      <c r="L2815" s="3">
        <v>12.0</v>
      </c>
      <c r="M2815" s="3" t="s">
        <v>25</v>
      </c>
      <c r="N2815" s="3" t="s">
        <v>3340</v>
      </c>
      <c r="O2815" s="3" t="s">
        <v>127</v>
      </c>
      <c r="P2815" s="4">
        <v>19373.0</v>
      </c>
      <c r="Q2815" s="3" t="s">
        <v>83</v>
      </c>
      <c r="S2815" s="3" t="s">
        <v>34</v>
      </c>
    </row>
    <row r="2816">
      <c r="A2816" s="2">
        <v>42318.71488425926</v>
      </c>
      <c r="B2816" s="3">
        <v>75.0</v>
      </c>
      <c r="C2816" s="3" t="s">
        <v>2209</v>
      </c>
      <c r="D2816" s="3">
        <v>33.0</v>
      </c>
      <c r="E2816" s="3" t="s">
        <v>2290</v>
      </c>
      <c r="F2816" s="3">
        <v>6.0</v>
      </c>
      <c r="G2816" s="3">
        <v>11.0</v>
      </c>
      <c r="H2816" s="3" t="s">
        <v>3264</v>
      </c>
      <c r="I2816" s="3" t="s">
        <v>3264</v>
      </c>
      <c r="J2816" s="3" t="s">
        <v>2213</v>
      </c>
      <c r="K2816" s="3" t="s">
        <v>24</v>
      </c>
      <c r="L2816" s="3">
        <v>13.0</v>
      </c>
      <c r="M2816" s="3" t="s">
        <v>30</v>
      </c>
      <c r="N2816" s="3" t="s">
        <v>3341</v>
      </c>
      <c r="O2816" s="3" t="s">
        <v>368</v>
      </c>
      <c r="P2816" s="4">
        <v>21341.0</v>
      </c>
      <c r="Q2816" s="3" t="s">
        <v>110</v>
      </c>
      <c r="S2816" s="3" t="s">
        <v>34</v>
      </c>
    </row>
    <row r="2817">
      <c r="A2817" s="2">
        <v>42318.71488425926</v>
      </c>
      <c r="B2817" s="3">
        <v>75.0</v>
      </c>
      <c r="C2817" s="3" t="s">
        <v>2209</v>
      </c>
      <c r="D2817" s="3">
        <v>33.0</v>
      </c>
      <c r="E2817" s="3" t="s">
        <v>2290</v>
      </c>
      <c r="F2817" s="3">
        <v>6.0</v>
      </c>
      <c r="G2817" s="3">
        <v>11.0</v>
      </c>
      <c r="H2817" s="3" t="s">
        <v>3264</v>
      </c>
      <c r="I2817" s="3" t="s">
        <v>3264</v>
      </c>
      <c r="J2817" s="3" t="s">
        <v>2213</v>
      </c>
      <c r="K2817" s="3" t="s">
        <v>24</v>
      </c>
      <c r="L2817" s="3">
        <v>14.0</v>
      </c>
      <c r="M2817" s="3" t="s">
        <v>25</v>
      </c>
      <c r="N2817" s="3" t="s">
        <v>3342</v>
      </c>
      <c r="O2817" s="3" t="s">
        <v>371</v>
      </c>
      <c r="P2817" s="4">
        <v>22613.0</v>
      </c>
      <c r="Q2817" s="3" t="s">
        <v>72</v>
      </c>
      <c r="S2817" s="3" t="s">
        <v>34</v>
      </c>
    </row>
    <row r="2818">
      <c r="A2818" s="2">
        <v>42318.71488425926</v>
      </c>
      <c r="B2818" s="3">
        <v>75.0</v>
      </c>
      <c r="C2818" s="3" t="s">
        <v>2209</v>
      </c>
      <c r="D2818" s="3">
        <v>33.0</v>
      </c>
      <c r="E2818" s="3" t="s">
        <v>2290</v>
      </c>
      <c r="F2818" s="3">
        <v>6.0</v>
      </c>
      <c r="G2818" s="3">
        <v>11.0</v>
      </c>
      <c r="H2818" s="3" t="s">
        <v>3264</v>
      </c>
      <c r="I2818" s="3" t="s">
        <v>3264</v>
      </c>
      <c r="J2818" s="3" t="s">
        <v>2213</v>
      </c>
      <c r="K2818" s="3" t="s">
        <v>24</v>
      </c>
      <c r="L2818" s="3">
        <v>15.0</v>
      </c>
      <c r="M2818" s="3" t="s">
        <v>30</v>
      </c>
      <c r="N2818" s="3" t="s">
        <v>3343</v>
      </c>
      <c r="O2818" s="3" t="s">
        <v>121</v>
      </c>
      <c r="P2818" s="4">
        <v>20356.0</v>
      </c>
      <c r="Q2818" s="3" t="s">
        <v>52</v>
      </c>
      <c r="S2818" s="3" t="s">
        <v>34</v>
      </c>
    </row>
    <row r="2819">
      <c r="A2819" s="2">
        <v>42318.71488425926</v>
      </c>
      <c r="B2819" s="3">
        <v>75.0</v>
      </c>
      <c r="C2819" s="3" t="s">
        <v>2209</v>
      </c>
      <c r="D2819" s="3">
        <v>33.0</v>
      </c>
      <c r="E2819" s="3" t="s">
        <v>2290</v>
      </c>
      <c r="F2819" s="3">
        <v>6.0</v>
      </c>
      <c r="G2819" s="3">
        <v>11.0</v>
      </c>
      <c r="H2819" s="3" t="s">
        <v>3264</v>
      </c>
      <c r="I2819" s="3" t="s">
        <v>3264</v>
      </c>
      <c r="J2819" s="3" t="s">
        <v>2213</v>
      </c>
      <c r="K2819" s="3" t="s">
        <v>24</v>
      </c>
      <c r="L2819" s="3">
        <v>16.0</v>
      </c>
      <c r="M2819" s="3" t="s">
        <v>25</v>
      </c>
      <c r="N2819" s="3" t="s">
        <v>3344</v>
      </c>
      <c r="O2819" s="3" t="s">
        <v>251</v>
      </c>
      <c r="P2819" s="4">
        <v>19603.0</v>
      </c>
      <c r="Q2819" s="3" t="s">
        <v>145</v>
      </c>
      <c r="S2819" s="3" t="s">
        <v>34</v>
      </c>
    </row>
    <row r="2820">
      <c r="A2820" s="2">
        <v>42318.71488425926</v>
      </c>
      <c r="B2820" s="3">
        <v>75.0</v>
      </c>
      <c r="C2820" s="3" t="s">
        <v>2209</v>
      </c>
      <c r="D2820" s="3">
        <v>33.0</v>
      </c>
      <c r="E2820" s="3" t="s">
        <v>2290</v>
      </c>
      <c r="F2820" s="3">
        <v>6.0</v>
      </c>
      <c r="G2820" s="3">
        <v>11.0</v>
      </c>
      <c r="H2820" s="3" t="s">
        <v>3264</v>
      </c>
      <c r="I2820" s="3" t="s">
        <v>3264</v>
      </c>
      <c r="J2820" s="3" t="s">
        <v>2213</v>
      </c>
      <c r="K2820" s="3" t="s">
        <v>24</v>
      </c>
      <c r="L2820" s="3">
        <v>17.0</v>
      </c>
      <c r="M2820" s="3" t="s">
        <v>30</v>
      </c>
      <c r="N2820" s="3" t="s">
        <v>3345</v>
      </c>
      <c r="O2820" s="3" t="s">
        <v>1893</v>
      </c>
      <c r="P2820" s="4">
        <v>19284.0</v>
      </c>
      <c r="Q2820" s="3" t="s">
        <v>105</v>
      </c>
      <c r="S2820" s="3" t="s">
        <v>34</v>
      </c>
    </row>
    <row r="2821">
      <c r="A2821" s="2">
        <v>42318.71488425926</v>
      </c>
      <c r="B2821" s="3">
        <v>75.0</v>
      </c>
      <c r="C2821" s="3" t="s">
        <v>2209</v>
      </c>
      <c r="D2821" s="3">
        <v>33.0</v>
      </c>
      <c r="E2821" s="3" t="s">
        <v>2290</v>
      </c>
      <c r="F2821" s="3">
        <v>6.0</v>
      </c>
      <c r="G2821" s="3">
        <v>11.0</v>
      </c>
      <c r="H2821" s="3" t="s">
        <v>3264</v>
      </c>
      <c r="I2821" s="3" t="s">
        <v>3264</v>
      </c>
      <c r="J2821" s="3" t="s">
        <v>2213</v>
      </c>
      <c r="K2821" s="3" t="s">
        <v>24</v>
      </c>
      <c r="L2821" s="3">
        <v>18.0</v>
      </c>
      <c r="M2821" s="3" t="s">
        <v>25</v>
      </c>
      <c r="N2821" s="3" t="s">
        <v>3346</v>
      </c>
      <c r="O2821" s="3" t="s">
        <v>371</v>
      </c>
      <c r="P2821" s="4">
        <v>23633.0</v>
      </c>
      <c r="Q2821" s="3" t="s">
        <v>52</v>
      </c>
      <c r="S2821" s="3" t="s">
        <v>34</v>
      </c>
    </row>
    <row r="2822">
      <c r="A2822" s="2">
        <v>42318.71488425926</v>
      </c>
      <c r="B2822" s="3">
        <v>75.0</v>
      </c>
      <c r="C2822" s="3" t="s">
        <v>2209</v>
      </c>
      <c r="D2822" s="3">
        <v>33.0</v>
      </c>
      <c r="E2822" s="3" t="s">
        <v>2290</v>
      </c>
      <c r="F2822" s="3">
        <v>6.0</v>
      </c>
      <c r="G2822" s="3">
        <v>11.0</v>
      </c>
      <c r="H2822" s="3" t="s">
        <v>3264</v>
      </c>
      <c r="I2822" s="3" t="s">
        <v>3264</v>
      </c>
      <c r="J2822" s="3" t="s">
        <v>2213</v>
      </c>
      <c r="K2822" s="3" t="s">
        <v>24</v>
      </c>
      <c r="L2822" s="3">
        <v>19.0</v>
      </c>
      <c r="M2822" s="3" t="s">
        <v>30</v>
      </c>
      <c r="N2822" s="3" t="s">
        <v>3347</v>
      </c>
      <c r="O2822" s="3" t="s">
        <v>3348</v>
      </c>
      <c r="P2822" s="4">
        <v>22927.0</v>
      </c>
      <c r="Q2822" s="3" t="s">
        <v>37</v>
      </c>
      <c r="S2822" s="3" t="s">
        <v>34</v>
      </c>
    </row>
    <row r="2823">
      <c r="A2823" s="2">
        <v>42318.71488425926</v>
      </c>
      <c r="B2823" s="3">
        <v>75.0</v>
      </c>
      <c r="C2823" s="3" t="s">
        <v>2209</v>
      </c>
      <c r="D2823" s="3">
        <v>33.0</v>
      </c>
      <c r="E2823" s="3" t="s">
        <v>2290</v>
      </c>
      <c r="F2823" s="3">
        <v>6.0</v>
      </c>
      <c r="G2823" s="3">
        <v>11.0</v>
      </c>
      <c r="H2823" s="3" t="s">
        <v>3264</v>
      </c>
      <c r="I2823" s="3" t="s">
        <v>3264</v>
      </c>
      <c r="J2823" s="3" t="s">
        <v>2213</v>
      </c>
      <c r="K2823" s="3" t="s">
        <v>24</v>
      </c>
      <c r="L2823" s="3">
        <v>20.0</v>
      </c>
      <c r="M2823" s="3" t="s">
        <v>25</v>
      </c>
      <c r="N2823" s="3" t="s">
        <v>3349</v>
      </c>
      <c r="O2823" s="3" t="s">
        <v>91</v>
      </c>
      <c r="P2823" s="4">
        <v>22396.0</v>
      </c>
      <c r="Q2823" s="3" t="s">
        <v>110</v>
      </c>
      <c r="S2823" s="3" t="s">
        <v>34</v>
      </c>
    </row>
    <row r="2824">
      <c r="A2824" s="2">
        <v>42318.71488425926</v>
      </c>
      <c r="B2824" s="3">
        <v>75.0</v>
      </c>
      <c r="C2824" s="3" t="s">
        <v>2209</v>
      </c>
      <c r="D2824" s="3">
        <v>33.0</v>
      </c>
      <c r="E2824" s="3" t="s">
        <v>2290</v>
      </c>
      <c r="F2824" s="3">
        <v>6.0</v>
      </c>
      <c r="G2824" s="3">
        <v>11.0</v>
      </c>
      <c r="H2824" s="3" t="s">
        <v>3264</v>
      </c>
      <c r="I2824" s="3" t="s">
        <v>3264</v>
      </c>
      <c r="J2824" s="3" t="s">
        <v>2213</v>
      </c>
      <c r="K2824" s="3" t="s">
        <v>24</v>
      </c>
      <c r="L2824" s="3">
        <v>21.0</v>
      </c>
      <c r="M2824" s="3" t="s">
        <v>30</v>
      </c>
      <c r="N2824" s="3" t="s">
        <v>3350</v>
      </c>
      <c r="O2824" s="3" t="s">
        <v>368</v>
      </c>
      <c r="P2824" s="4">
        <v>21507.0</v>
      </c>
      <c r="Q2824" s="3" t="s">
        <v>221</v>
      </c>
      <c r="S2824" s="3" t="s">
        <v>34</v>
      </c>
    </row>
    <row r="2825">
      <c r="A2825" s="2">
        <v>42318.71488425926</v>
      </c>
      <c r="B2825" s="3">
        <v>75.0</v>
      </c>
      <c r="C2825" s="3" t="s">
        <v>2209</v>
      </c>
      <c r="D2825" s="3">
        <v>33.0</v>
      </c>
      <c r="E2825" s="3" t="s">
        <v>2290</v>
      </c>
      <c r="F2825" s="3">
        <v>6.0</v>
      </c>
      <c r="G2825" s="3">
        <v>11.0</v>
      </c>
      <c r="H2825" s="3" t="s">
        <v>3264</v>
      </c>
      <c r="I2825" s="3" t="s">
        <v>3264</v>
      </c>
      <c r="J2825" s="3" t="s">
        <v>2213</v>
      </c>
      <c r="K2825" s="3" t="s">
        <v>24</v>
      </c>
      <c r="L2825" s="3">
        <v>22.0</v>
      </c>
      <c r="M2825" s="3" t="s">
        <v>25</v>
      </c>
      <c r="N2825" s="3" t="s">
        <v>3351</v>
      </c>
      <c r="O2825" s="3" t="s">
        <v>3352</v>
      </c>
      <c r="P2825" s="4">
        <v>29292.0</v>
      </c>
      <c r="Q2825" s="3" t="s">
        <v>55</v>
      </c>
      <c r="S2825" s="3" t="s">
        <v>34</v>
      </c>
    </row>
    <row r="2826">
      <c r="A2826" s="2">
        <v>42318.71488425926</v>
      </c>
      <c r="B2826" s="3">
        <v>75.0</v>
      </c>
      <c r="C2826" s="3" t="s">
        <v>2209</v>
      </c>
      <c r="D2826" s="3">
        <v>33.0</v>
      </c>
      <c r="E2826" s="3" t="s">
        <v>2290</v>
      </c>
      <c r="F2826" s="3">
        <v>6.0</v>
      </c>
      <c r="G2826" s="3">
        <v>11.0</v>
      </c>
      <c r="H2826" s="3" t="s">
        <v>3264</v>
      </c>
      <c r="I2826" s="3" t="s">
        <v>3264</v>
      </c>
      <c r="J2826" s="3" t="s">
        <v>2213</v>
      </c>
      <c r="K2826" s="3" t="s">
        <v>24</v>
      </c>
      <c r="L2826" s="3">
        <v>23.0</v>
      </c>
      <c r="M2826" s="3" t="s">
        <v>30</v>
      </c>
      <c r="N2826" s="3" t="s">
        <v>3353</v>
      </c>
      <c r="O2826" s="3" t="s">
        <v>1871</v>
      </c>
      <c r="P2826" s="4">
        <v>24447.0</v>
      </c>
      <c r="Q2826" s="3" t="s">
        <v>40</v>
      </c>
      <c r="S2826" s="3" t="s">
        <v>34</v>
      </c>
    </row>
    <row r="2827">
      <c r="A2827" s="2">
        <v>42318.71488425926</v>
      </c>
      <c r="B2827" s="3">
        <v>75.0</v>
      </c>
      <c r="C2827" s="3" t="s">
        <v>2209</v>
      </c>
      <c r="D2827" s="3">
        <v>33.0</v>
      </c>
      <c r="E2827" s="3" t="s">
        <v>2290</v>
      </c>
      <c r="F2827" s="3">
        <v>6.0</v>
      </c>
      <c r="G2827" s="3">
        <v>11.0</v>
      </c>
      <c r="H2827" s="3" t="s">
        <v>3264</v>
      </c>
      <c r="I2827" s="3" t="s">
        <v>3264</v>
      </c>
      <c r="J2827" s="3" t="s">
        <v>2213</v>
      </c>
      <c r="K2827" s="3" t="s">
        <v>24</v>
      </c>
      <c r="L2827" s="3">
        <v>24.0</v>
      </c>
      <c r="M2827" s="3" t="s">
        <v>25</v>
      </c>
      <c r="N2827" s="3" t="s">
        <v>3354</v>
      </c>
      <c r="O2827" s="3" t="s">
        <v>1275</v>
      </c>
      <c r="P2827" s="4">
        <v>30003.0</v>
      </c>
      <c r="Q2827" s="3" t="s">
        <v>169</v>
      </c>
      <c r="S2827" s="3" t="s">
        <v>34</v>
      </c>
    </row>
    <row r="2828">
      <c r="A2828" s="2">
        <v>42318.71488425926</v>
      </c>
      <c r="B2828" s="3">
        <v>75.0</v>
      </c>
      <c r="C2828" s="3" t="s">
        <v>2209</v>
      </c>
      <c r="D2828" s="3">
        <v>33.0</v>
      </c>
      <c r="E2828" s="3" t="s">
        <v>2290</v>
      </c>
      <c r="F2828" s="3">
        <v>6.0</v>
      </c>
      <c r="G2828" s="3">
        <v>11.0</v>
      </c>
      <c r="H2828" s="3" t="s">
        <v>3264</v>
      </c>
      <c r="I2828" s="3" t="s">
        <v>3264</v>
      </c>
      <c r="J2828" s="3" t="s">
        <v>2213</v>
      </c>
      <c r="K2828" s="3" t="s">
        <v>24</v>
      </c>
      <c r="L2828" s="3">
        <v>25.0</v>
      </c>
      <c r="M2828" s="3" t="s">
        <v>30</v>
      </c>
      <c r="N2828" s="3" t="s">
        <v>3355</v>
      </c>
      <c r="O2828" s="3" t="s">
        <v>850</v>
      </c>
      <c r="P2828" s="4">
        <v>26662.0</v>
      </c>
      <c r="Q2828" s="3" t="s">
        <v>153</v>
      </c>
      <c r="S2828" s="3" t="s">
        <v>34</v>
      </c>
    </row>
    <row r="2829">
      <c r="A2829" s="2">
        <v>42318.71488425926</v>
      </c>
      <c r="B2829" s="3">
        <v>75.0</v>
      </c>
      <c r="C2829" s="3" t="s">
        <v>2209</v>
      </c>
      <c r="D2829" s="3">
        <v>33.0</v>
      </c>
      <c r="E2829" s="3" t="s">
        <v>2290</v>
      </c>
      <c r="F2829" s="3">
        <v>6.0</v>
      </c>
      <c r="G2829" s="3">
        <v>11.0</v>
      </c>
      <c r="H2829" s="3" t="s">
        <v>3264</v>
      </c>
      <c r="I2829" s="3" t="s">
        <v>3264</v>
      </c>
      <c r="J2829" s="3" t="s">
        <v>2213</v>
      </c>
      <c r="K2829" s="3" t="s">
        <v>24</v>
      </c>
      <c r="L2829" s="3">
        <v>26.0</v>
      </c>
      <c r="M2829" s="3" t="s">
        <v>25</v>
      </c>
      <c r="N2829" s="3" t="s">
        <v>3356</v>
      </c>
      <c r="O2829" s="3" t="s">
        <v>492</v>
      </c>
      <c r="P2829" s="4">
        <v>21415.0</v>
      </c>
      <c r="Q2829" s="3" t="s">
        <v>115</v>
      </c>
      <c r="S2829" s="3" t="s">
        <v>34</v>
      </c>
    </row>
    <row r="2830">
      <c r="A2830" s="2">
        <v>42318.71488425926</v>
      </c>
      <c r="B2830" s="3">
        <v>75.0</v>
      </c>
      <c r="C2830" s="3" t="s">
        <v>2209</v>
      </c>
      <c r="D2830" s="3">
        <v>33.0</v>
      </c>
      <c r="E2830" s="3" t="s">
        <v>2290</v>
      </c>
      <c r="F2830" s="3">
        <v>6.0</v>
      </c>
      <c r="G2830" s="3">
        <v>11.0</v>
      </c>
      <c r="H2830" s="3" t="s">
        <v>3264</v>
      </c>
      <c r="I2830" s="3" t="s">
        <v>3264</v>
      </c>
      <c r="J2830" s="3" t="s">
        <v>2213</v>
      </c>
      <c r="K2830" s="3" t="s">
        <v>24</v>
      </c>
      <c r="L2830" s="3">
        <v>27.0</v>
      </c>
      <c r="M2830" s="3" t="s">
        <v>30</v>
      </c>
      <c r="N2830" s="3" t="s">
        <v>3357</v>
      </c>
      <c r="O2830" s="3" t="s">
        <v>329</v>
      </c>
      <c r="P2830" s="4">
        <v>23596.0</v>
      </c>
      <c r="Q2830" s="3" t="s">
        <v>37</v>
      </c>
      <c r="S2830" s="3" t="s">
        <v>34</v>
      </c>
    </row>
    <row r="2831">
      <c r="A2831" s="2">
        <v>42318.71488425926</v>
      </c>
      <c r="B2831" s="3">
        <v>75.0</v>
      </c>
      <c r="C2831" s="3" t="s">
        <v>2209</v>
      </c>
      <c r="D2831" s="3">
        <v>33.0</v>
      </c>
      <c r="E2831" s="3" t="s">
        <v>2290</v>
      </c>
      <c r="F2831" s="3">
        <v>6.0</v>
      </c>
      <c r="G2831" s="3">
        <v>11.0</v>
      </c>
      <c r="H2831" s="3" t="s">
        <v>3264</v>
      </c>
      <c r="I2831" s="3" t="s">
        <v>3264</v>
      </c>
      <c r="J2831" s="3" t="s">
        <v>2213</v>
      </c>
      <c r="K2831" s="3" t="s">
        <v>24</v>
      </c>
      <c r="L2831" s="3">
        <v>28.0</v>
      </c>
      <c r="M2831" s="3" t="s">
        <v>25</v>
      </c>
      <c r="N2831" s="3" t="s">
        <v>2596</v>
      </c>
      <c r="O2831" s="3" t="s">
        <v>377</v>
      </c>
      <c r="P2831" s="4">
        <v>23279.0</v>
      </c>
      <c r="Q2831" s="3" t="s">
        <v>55</v>
      </c>
      <c r="S2831" s="3" t="s">
        <v>34</v>
      </c>
    </row>
    <row r="2832">
      <c r="A2832" s="2">
        <v>42318.71488425926</v>
      </c>
      <c r="B2832" s="3">
        <v>75.0</v>
      </c>
      <c r="C2832" s="3" t="s">
        <v>2209</v>
      </c>
      <c r="D2832" s="3">
        <v>33.0</v>
      </c>
      <c r="E2832" s="3" t="s">
        <v>2290</v>
      </c>
      <c r="F2832" s="3">
        <v>6.0</v>
      </c>
      <c r="G2832" s="3">
        <v>11.0</v>
      </c>
      <c r="H2832" s="3" t="s">
        <v>3264</v>
      </c>
      <c r="I2832" s="3" t="s">
        <v>3264</v>
      </c>
      <c r="J2832" s="3" t="s">
        <v>2213</v>
      </c>
      <c r="K2832" s="3" t="s">
        <v>24</v>
      </c>
      <c r="L2832" s="3">
        <v>29.0</v>
      </c>
      <c r="M2832" s="3" t="s">
        <v>30</v>
      </c>
      <c r="N2832" s="3" t="s">
        <v>3358</v>
      </c>
      <c r="O2832" s="3" t="s">
        <v>193</v>
      </c>
      <c r="P2832" s="4">
        <v>17173.0</v>
      </c>
      <c r="Q2832" s="3" t="s">
        <v>105</v>
      </c>
      <c r="S2832" s="3" t="s">
        <v>34</v>
      </c>
    </row>
    <row r="2833">
      <c r="A2833" s="2">
        <v>42318.71488425926</v>
      </c>
      <c r="B2833" s="3">
        <v>75.0</v>
      </c>
      <c r="C2833" s="3" t="s">
        <v>2209</v>
      </c>
      <c r="D2833" s="3">
        <v>33.0</v>
      </c>
      <c r="E2833" s="3" t="s">
        <v>2290</v>
      </c>
      <c r="F2833" s="3">
        <v>6.0</v>
      </c>
      <c r="G2833" s="3">
        <v>11.0</v>
      </c>
      <c r="H2833" s="3" t="s">
        <v>3264</v>
      </c>
      <c r="I2833" s="3" t="s">
        <v>3264</v>
      </c>
      <c r="J2833" s="3" t="s">
        <v>2213</v>
      </c>
      <c r="K2833" s="3" t="s">
        <v>24</v>
      </c>
      <c r="L2833" s="3">
        <v>30.0</v>
      </c>
      <c r="M2833" s="3" t="s">
        <v>25</v>
      </c>
      <c r="N2833" s="3" t="s">
        <v>3359</v>
      </c>
      <c r="O2833" s="3" t="s">
        <v>281</v>
      </c>
      <c r="P2833" s="4">
        <v>19626.0</v>
      </c>
      <c r="Q2833" s="3" t="s">
        <v>49</v>
      </c>
      <c r="S2833" s="3" t="s">
        <v>34</v>
      </c>
    </row>
    <row r="2834">
      <c r="A2834" s="2">
        <v>42318.71488425926</v>
      </c>
      <c r="B2834" s="3">
        <v>75.0</v>
      </c>
      <c r="C2834" s="3" t="s">
        <v>2209</v>
      </c>
      <c r="D2834" s="3">
        <v>33.0</v>
      </c>
      <c r="E2834" s="3" t="s">
        <v>2290</v>
      </c>
      <c r="F2834" s="3">
        <v>6.0</v>
      </c>
      <c r="G2834" s="3">
        <v>11.0</v>
      </c>
      <c r="H2834" s="3" t="s">
        <v>3264</v>
      </c>
      <c r="I2834" s="3" t="s">
        <v>3264</v>
      </c>
      <c r="J2834" s="3" t="s">
        <v>2213</v>
      </c>
      <c r="K2834" s="3" t="s">
        <v>24</v>
      </c>
      <c r="L2834" s="3">
        <v>31.0</v>
      </c>
      <c r="M2834" s="3" t="s">
        <v>30</v>
      </c>
      <c r="N2834" s="3" t="s">
        <v>831</v>
      </c>
      <c r="O2834" s="3" t="s">
        <v>329</v>
      </c>
      <c r="P2834" s="4">
        <v>23048.0</v>
      </c>
      <c r="Q2834" s="3" t="s">
        <v>149</v>
      </c>
      <c r="S2834" s="3" t="s">
        <v>34</v>
      </c>
    </row>
    <row r="2835">
      <c r="A2835" s="2">
        <v>42318.71488425926</v>
      </c>
      <c r="B2835" s="3">
        <v>75.0</v>
      </c>
      <c r="C2835" s="3" t="s">
        <v>2209</v>
      </c>
      <c r="D2835" s="3">
        <v>33.0</v>
      </c>
      <c r="E2835" s="3" t="s">
        <v>2290</v>
      </c>
      <c r="F2835" s="3">
        <v>6.0</v>
      </c>
      <c r="G2835" s="3">
        <v>11.0</v>
      </c>
      <c r="H2835" s="3" t="s">
        <v>3264</v>
      </c>
      <c r="I2835" s="3" t="s">
        <v>3264</v>
      </c>
      <c r="J2835" s="3" t="s">
        <v>2213</v>
      </c>
      <c r="K2835" s="3" t="s">
        <v>24</v>
      </c>
      <c r="L2835" s="3">
        <v>32.0</v>
      </c>
      <c r="M2835" s="3" t="s">
        <v>25</v>
      </c>
      <c r="N2835" s="3" t="s">
        <v>3360</v>
      </c>
      <c r="O2835" s="3" t="s">
        <v>95</v>
      </c>
      <c r="P2835" s="4">
        <v>19852.0</v>
      </c>
      <c r="Q2835" s="3" t="s">
        <v>113</v>
      </c>
      <c r="S2835" s="3" t="s">
        <v>34</v>
      </c>
    </row>
    <row r="2836">
      <c r="A2836" s="2">
        <v>42318.71488425926</v>
      </c>
      <c r="B2836" s="3">
        <v>75.0</v>
      </c>
      <c r="C2836" s="3" t="s">
        <v>2209</v>
      </c>
      <c r="D2836" s="3">
        <v>33.0</v>
      </c>
      <c r="E2836" s="3" t="s">
        <v>2290</v>
      </c>
      <c r="F2836" s="3">
        <v>6.0</v>
      </c>
      <c r="G2836" s="3">
        <v>11.0</v>
      </c>
      <c r="H2836" s="3" t="s">
        <v>3264</v>
      </c>
      <c r="I2836" s="3" t="s">
        <v>3264</v>
      </c>
      <c r="J2836" s="3" t="s">
        <v>2213</v>
      </c>
      <c r="K2836" s="3" t="s">
        <v>24</v>
      </c>
      <c r="L2836" s="3">
        <v>33.0</v>
      </c>
      <c r="M2836" s="3" t="s">
        <v>30</v>
      </c>
      <c r="N2836" s="3" t="s">
        <v>3361</v>
      </c>
      <c r="O2836" s="3" t="s">
        <v>329</v>
      </c>
      <c r="P2836" s="4">
        <v>22546.0</v>
      </c>
      <c r="Q2836" s="3" t="s">
        <v>40</v>
      </c>
      <c r="S2836" s="3" t="s">
        <v>34</v>
      </c>
    </row>
    <row r="2837">
      <c r="A2837" s="2">
        <v>42318.71488425926</v>
      </c>
      <c r="B2837" s="3">
        <v>75.0</v>
      </c>
      <c r="C2837" s="3" t="s">
        <v>2209</v>
      </c>
      <c r="D2837" s="3">
        <v>33.0</v>
      </c>
      <c r="E2837" s="3" t="s">
        <v>2290</v>
      </c>
      <c r="F2837" s="3">
        <v>6.0</v>
      </c>
      <c r="G2837" s="3">
        <v>11.0</v>
      </c>
      <c r="H2837" s="3" t="s">
        <v>3264</v>
      </c>
      <c r="I2837" s="3" t="s">
        <v>3264</v>
      </c>
      <c r="J2837" s="3" t="s">
        <v>2213</v>
      </c>
      <c r="K2837" s="3" t="s">
        <v>24</v>
      </c>
      <c r="L2837" s="3">
        <v>34.0</v>
      </c>
      <c r="M2837" s="3" t="s">
        <v>25</v>
      </c>
      <c r="N2837" s="3" t="s">
        <v>3362</v>
      </c>
      <c r="O2837" s="3" t="s">
        <v>36</v>
      </c>
      <c r="P2837" s="4">
        <v>34884.0</v>
      </c>
      <c r="Q2837" s="3" t="s">
        <v>191</v>
      </c>
      <c r="S2837" s="3" t="s">
        <v>34</v>
      </c>
    </row>
    <row r="2838">
      <c r="A2838" s="2">
        <v>42318.71488425926</v>
      </c>
      <c r="B2838" s="3">
        <v>75.0</v>
      </c>
      <c r="C2838" s="3" t="s">
        <v>2209</v>
      </c>
      <c r="D2838" s="3">
        <v>33.0</v>
      </c>
      <c r="E2838" s="3" t="s">
        <v>2290</v>
      </c>
      <c r="F2838" s="3">
        <v>6.0</v>
      </c>
      <c r="G2838" s="3">
        <v>11.0</v>
      </c>
      <c r="H2838" s="3" t="s">
        <v>3264</v>
      </c>
      <c r="I2838" s="3" t="s">
        <v>3264</v>
      </c>
      <c r="J2838" s="3" t="s">
        <v>2213</v>
      </c>
      <c r="K2838" s="3" t="s">
        <v>24</v>
      </c>
      <c r="L2838" s="3">
        <v>35.0</v>
      </c>
      <c r="M2838" s="3" t="s">
        <v>30</v>
      </c>
      <c r="N2838" s="3" t="s">
        <v>3363</v>
      </c>
      <c r="O2838" s="3" t="s">
        <v>694</v>
      </c>
      <c r="P2838" s="4">
        <v>32034.0</v>
      </c>
      <c r="Q2838" s="3" t="s">
        <v>132</v>
      </c>
      <c r="S2838" s="3" t="s">
        <v>34</v>
      </c>
    </row>
    <row r="2839">
      <c r="A2839" s="2">
        <v>42318.71488425926</v>
      </c>
      <c r="B2839" s="3">
        <v>75.0</v>
      </c>
      <c r="C2839" s="3" t="s">
        <v>2209</v>
      </c>
      <c r="D2839" s="3">
        <v>33.0</v>
      </c>
      <c r="E2839" s="3" t="s">
        <v>2290</v>
      </c>
      <c r="F2839" s="3">
        <v>6.0</v>
      </c>
      <c r="G2839" s="3">
        <v>11.0</v>
      </c>
      <c r="H2839" s="3" t="s">
        <v>3264</v>
      </c>
      <c r="I2839" s="3" t="s">
        <v>3264</v>
      </c>
      <c r="J2839" s="3" t="s">
        <v>2213</v>
      </c>
      <c r="K2839" s="3" t="s">
        <v>24</v>
      </c>
      <c r="L2839" s="3">
        <v>36.0</v>
      </c>
      <c r="M2839" s="3" t="s">
        <v>25</v>
      </c>
      <c r="N2839" s="3" t="s">
        <v>3364</v>
      </c>
      <c r="O2839" s="3" t="s">
        <v>371</v>
      </c>
      <c r="P2839" s="4">
        <v>20216.0</v>
      </c>
      <c r="Q2839" s="3" t="s">
        <v>86</v>
      </c>
      <c r="S2839" s="3" t="s">
        <v>34</v>
      </c>
    </row>
    <row r="2840">
      <c r="A2840" s="2">
        <v>42318.71488425926</v>
      </c>
      <c r="B2840" s="3">
        <v>75.0</v>
      </c>
      <c r="C2840" s="3" t="s">
        <v>2209</v>
      </c>
      <c r="D2840" s="3">
        <v>33.0</v>
      </c>
      <c r="E2840" s="3" t="s">
        <v>2290</v>
      </c>
      <c r="F2840" s="3">
        <v>6.0</v>
      </c>
      <c r="G2840" s="3">
        <v>11.0</v>
      </c>
      <c r="H2840" s="3" t="s">
        <v>3264</v>
      </c>
      <c r="I2840" s="3" t="s">
        <v>3264</v>
      </c>
      <c r="J2840" s="3" t="s">
        <v>2213</v>
      </c>
      <c r="K2840" s="3" t="s">
        <v>24</v>
      </c>
      <c r="L2840" s="3">
        <v>37.0</v>
      </c>
      <c r="M2840" s="3" t="s">
        <v>30</v>
      </c>
      <c r="N2840" s="3" t="s">
        <v>3365</v>
      </c>
      <c r="O2840" s="3" t="s">
        <v>1802</v>
      </c>
      <c r="P2840" s="4">
        <v>28033.0</v>
      </c>
      <c r="Q2840" s="3" t="s">
        <v>1955</v>
      </c>
      <c r="S2840" s="3" t="s">
        <v>34</v>
      </c>
    </row>
    <row r="2841">
      <c r="A2841" s="2">
        <v>42318.71488425926</v>
      </c>
      <c r="B2841" s="3">
        <v>75.0</v>
      </c>
      <c r="C2841" s="3" t="s">
        <v>2209</v>
      </c>
      <c r="D2841" s="3">
        <v>33.0</v>
      </c>
      <c r="E2841" s="3" t="s">
        <v>2290</v>
      </c>
      <c r="F2841" s="3">
        <v>6.0</v>
      </c>
      <c r="G2841" s="3">
        <v>11.0</v>
      </c>
      <c r="H2841" s="3" t="s">
        <v>3264</v>
      </c>
      <c r="I2841" s="3" t="s">
        <v>3264</v>
      </c>
      <c r="J2841" s="3" t="s">
        <v>2213</v>
      </c>
      <c r="K2841" s="3" t="s">
        <v>24</v>
      </c>
      <c r="L2841" s="3">
        <v>38.0</v>
      </c>
      <c r="M2841" s="3" t="s">
        <v>25</v>
      </c>
      <c r="N2841" s="3" t="s">
        <v>3366</v>
      </c>
      <c r="O2841" s="3" t="s">
        <v>3367</v>
      </c>
      <c r="P2841" s="4">
        <v>29864.0</v>
      </c>
      <c r="Q2841" s="3" t="s">
        <v>55</v>
      </c>
      <c r="S2841" s="3" t="s">
        <v>34</v>
      </c>
    </row>
    <row r="2842">
      <c r="A2842" s="2">
        <v>42318.71488425926</v>
      </c>
      <c r="B2842" s="3">
        <v>75.0</v>
      </c>
      <c r="C2842" s="3" t="s">
        <v>2209</v>
      </c>
      <c r="D2842" s="3">
        <v>33.0</v>
      </c>
      <c r="E2842" s="3" t="s">
        <v>2290</v>
      </c>
      <c r="F2842" s="3">
        <v>6.0</v>
      </c>
      <c r="G2842" s="3">
        <v>11.0</v>
      </c>
      <c r="H2842" s="3" t="s">
        <v>3264</v>
      </c>
      <c r="I2842" s="3" t="s">
        <v>3264</v>
      </c>
      <c r="J2842" s="3" t="s">
        <v>2213</v>
      </c>
      <c r="K2842" s="3" t="s">
        <v>24</v>
      </c>
      <c r="L2842" s="3">
        <v>39.0</v>
      </c>
      <c r="M2842" s="3" t="s">
        <v>30</v>
      </c>
      <c r="N2842" s="3" t="s">
        <v>3368</v>
      </c>
      <c r="O2842" s="3" t="s">
        <v>803</v>
      </c>
      <c r="P2842" s="4">
        <v>14384.0</v>
      </c>
      <c r="Q2842" s="3" t="s">
        <v>113</v>
      </c>
      <c r="S2842" s="3" t="s">
        <v>34</v>
      </c>
    </row>
    <row r="2843">
      <c r="A2843" s="2">
        <v>42318.71488425926</v>
      </c>
      <c r="B2843" s="3">
        <v>75.0</v>
      </c>
      <c r="C2843" s="3" t="s">
        <v>2209</v>
      </c>
      <c r="D2843" s="3">
        <v>33.0</v>
      </c>
      <c r="E2843" s="3" t="s">
        <v>2290</v>
      </c>
      <c r="F2843" s="3">
        <v>6.0</v>
      </c>
      <c r="G2843" s="3">
        <v>11.0</v>
      </c>
      <c r="H2843" s="3" t="s">
        <v>3264</v>
      </c>
      <c r="I2843" s="3" t="s">
        <v>3264</v>
      </c>
      <c r="J2843" s="3" t="s">
        <v>2213</v>
      </c>
      <c r="K2843" s="3" t="s">
        <v>24</v>
      </c>
      <c r="L2843" s="3">
        <v>40.0</v>
      </c>
      <c r="M2843" s="3" t="s">
        <v>25</v>
      </c>
      <c r="N2843" s="3" t="s">
        <v>3369</v>
      </c>
      <c r="O2843" s="3" t="s">
        <v>119</v>
      </c>
      <c r="P2843" s="4">
        <v>26621.0</v>
      </c>
      <c r="Q2843" s="3" t="s">
        <v>132</v>
      </c>
      <c r="S2843" s="3" t="s">
        <v>34</v>
      </c>
    </row>
    <row r="2844">
      <c r="A2844" s="2">
        <v>42318.71488425926</v>
      </c>
      <c r="B2844" s="3">
        <v>75.0</v>
      </c>
      <c r="C2844" s="3" t="s">
        <v>2209</v>
      </c>
      <c r="D2844" s="3">
        <v>33.0</v>
      </c>
      <c r="E2844" s="3" t="s">
        <v>2290</v>
      </c>
      <c r="F2844" s="3">
        <v>6.0</v>
      </c>
      <c r="G2844" s="3">
        <v>11.0</v>
      </c>
      <c r="H2844" s="3" t="s">
        <v>3264</v>
      </c>
      <c r="I2844" s="3" t="s">
        <v>3264</v>
      </c>
      <c r="J2844" s="3" t="s">
        <v>2213</v>
      </c>
      <c r="K2844" s="3" t="s">
        <v>24</v>
      </c>
      <c r="L2844" s="3">
        <v>41.0</v>
      </c>
      <c r="M2844" s="3" t="s">
        <v>30</v>
      </c>
      <c r="N2844" s="3" t="s">
        <v>1701</v>
      </c>
      <c r="O2844" s="3" t="s">
        <v>1936</v>
      </c>
      <c r="P2844" s="4">
        <v>19727.0</v>
      </c>
      <c r="Q2844" s="3" t="s">
        <v>49</v>
      </c>
      <c r="S2844" s="3" t="s">
        <v>34</v>
      </c>
    </row>
    <row r="2845">
      <c r="A2845" s="2">
        <v>42318.71488425926</v>
      </c>
      <c r="B2845" s="3">
        <v>75.0</v>
      </c>
      <c r="C2845" s="3" t="s">
        <v>2209</v>
      </c>
      <c r="D2845" s="3">
        <v>33.0</v>
      </c>
      <c r="E2845" s="3" t="s">
        <v>2290</v>
      </c>
      <c r="F2845" s="3">
        <v>6.0</v>
      </c>
      <c r="G2845" s="3">
        <v>11.0</v>
      </c>
      <c r="H2845" s="3" t="s">
        <v>3264</v>
      </c>
      <c r="I2845" s="3" t="s">
        <v>3264</v>
      </c>
      <c r="J2845" s="3" t="s">
        <v>2213</v>
      </c>
      <c r="K2845" s="3" t="s">
        <v>24</v>
      </c>
      <c r="L2845" s="3">
        <v>42.0</v>
      </c>
      <c r="M2845" s="3" t="s">
        <v>25</v>
      </c>
      <c r="N2845" s="3" t="s">
        <v>3370</v>
      </c>
      <c r="O2845" s="3" t="s">
        <v>477</v>
      </c>
      <c r="P2845" s="4">
        <v>35326.0</v>
      </c>
      <c r="Q2845" s="3" t="s">
        <v>191</v>
      </c>
      <c r="S2845" s="3" t="s">
        <v>34</v>
      </c>
    </row>
    <row r="2846">
      <c r="A2846" s="2">
        <v>42318.71488425926</v>
      </c>
      <c r="B2846" s="3">
        <v>75.0</v>
      </c>
      <c r="C2846" s="3" t="s">
        <v>2209</v>
      </c>
      <c r="D2846" s="3">
        <v>33.0</v>
      </c>
      <c r="E2846" s="3" t="s">
        <v>2290</v>
      </c>
      <c r="F2846" s="3">
        <v>6.0</v>
      </c>
      <c r="G2846" s="3">
        <v>11.0</v>
      </c>
      <c r="H2846" s="3" t="s">
        <v>3264</v>
      </c>
      <c r="I2846" s="3" t="s">
        <v>3264</v>
      </c>
      <c r="J2846" s="3" t="s">
        <v>2213</v>
      </c>
      <c r="K2846" s="3" t="s">
        <v>24</v>
      </c>
      <c r="L2846" s="3">
        <v>43.0</v>
      </c>
      <c r="M2846" s="3" t="s">
        <v>30</v>
      </c>
      <c r="N2846" s="3" t="s">
        <v>3371</v>
      </c>
      <c r="O2846" s="3" t="s">
        <v>1012</v>
      </c>
      <c r="P2846" s="4">
        <v>20657.0</v>
      </c>
      <c r="Q2846" s="3" t="s">
        <v>40</v>
      </c>
      <c r="S2846" s="3" t="s">
        <v>34</v>
      </c>
    </row>
    <row r="2847">
      <c r="A2847" s="2">
        <v>42318.71488425926</v>
      </c>
      <c r="B2847" s="3">
        <v>75.0</v>
      </c>
      <c r="C2847" s="3" t="s">
        <v>2209</v>
      </c>
      <c r="D2847" s="3">
        <v>33.0</v>
      </c>
      <c r="E2847" s="3" t="s">
        <v>2290</v>
      </c>
      <c r="F2847" s="3">
        <v>6.0</v>
      </c>
      <c r="G2847" s="3">
        <v>11.0</v>
      </c>
      <c r="H2847" s="3" t="s">
        <v>3264</v>
      </c>
      <c r="I2847" s="3" t="s">
        <v>3264</v>
      </c>
      <c r="J2847" s="3" t="s">
        <v>2213</v>
      </c>
      <c r="K2847" s="3" t="s">
        <v>24</v>
      </c>
      <c r="L2847" s="3">
        <v>44.0</v>
      </c>
      <c r="M2847" s="3" t="s">
        <v>25</v>
      </c>
      <c r="N2847" s="3" t="s">
        <v>3372</v>
      </c>
      <c r="O2847" s="3" t="s">
        <v>204</v>
      </c>
      <c r="P2847" s="4">
        <v>17886.0</v>
      </c>
      <c r="Q2847" s="3" t="s">
        <v>209</v>
      </c>
      <c r="S2847" s="3" t="s">
        <v>34</v>
      </c>
    </row>
    <row r="2848">
      <c r="A2848" s="2">
        <v>42318.71488425926</v>
      </c>
      <c r="B2848" s="3">
        <v>75.0</v>
      </c>
      <c r="C2848" s="3" t="s">
        <v>2209</v>
      </c>
      <c r="D2848" s="3">
        <v>33.0</v>
      </c>
      <c r="E2848" s="3" t="s">
        <v>2290</v>
      </c>
      <c r="F2848" s="3">
        <v>6.0</v>
      </c>
      <c r="G2848" s="3">
        <v>11.0</v>
      </c>
      <c r="H2848" s="3" t="s">
        <v>3264</v>
      </c>
      <c r="I2848" s="3" t="s">
        <v>3264</v>
      </c>
      <c r="J2848" s="3" t="s">
        <v>2213</v>
      </c>
      <c r="K2848" s="3" t="s">
        <v>24</v>
      </c>
      <c r="L2848" s="3">
        <v>45.0</v>
      </c>
      <c r="M2848" s="3" t="s">
        <v>30</v>
      </c>
      <c r="N2848" s="3" t="s">
        <v>3373</v>
      </c>
      <c r="O2848" s="3" t="s">
        <v>249</v>
      </c>
      <c r="P2848" s="4">
        <v>20602.0</v>
      </c>
      <c r="Q2848" s="3" t="s">
        <v>72</v>
      </c>
      <c r="S2848" s="3" t="s">
        <v>34</v>
      </c>
    </row>
    <row r="2849">
      <c r="A2849" s="2">
        <v>42318.71488425926</v>
      </c>
      <c r="B2849" s="3">
        <v>75.0</v>
      </c>
      <c r="C2849" s="3" t="s">
        <v>2209</v>
      </c>
      <c r="D2849" s="3">
        <v>33.0</v>
      </c>
      <c r="E2849" s="3" t="s">
        <v>2290</v>
      </c>
      <c r="F2849" s="3">
        <v>6.0</v>
      </c>
      <c r="G2849" s="3">
        <v>11.0</v>
      </c>
      <c r="H2849" s="3" t="s">
        <v>3264</v>
      </c>
      <c r="I2849" s="3" t="s">
        <v>3264</v>
      </c>
      <c r="J2849" s="3" t="s">
        <v>2213</v>
      </c>
      <c r="K2849" s="3" t="s">
        <v>24</v>
      </c>
      <c r="L2849" s="3">
        <v>46.0</v>
      </c>
      <c r="M2849" s="3" t="s">
        <v>25</v>
      </c>
      <c r="N2849" s="3" t="s">
        <v>3374</v>
      </c>
      <c r="O2849" s="3" t="s">
        <v>309</v>
      </c>
      <c r="P2849" s="4">
        <v>20173.0</v>
      </c>
      <c r="Q2849" s="3" t="s">
        <v>49</v>
      </c>
      <c r="S2849" s="3" t="s">
        <v>34</v>
      </c>
    </row>
    <row r="2850">
      <c r="A2850" s="2">
        <v>42318.71488425926</v>
      </c>
      <c r="B2850" s="3">
        <v>75.0</v>
      </c>
      <c r="C2850" s="3" t="s">
        <v>2209</v>
      </c>
      <c r="D2850" s="3">
        <v>33.0</v>
      </c>
      <c r="E2850" s="3" t="s">
        <v>2290</v>
      </c>
      <c r="F2850" s="3">
        <v>6.0</v>
      </c>
      <c r="G2850" s="3">
        <v>11.0</v>
      </c>
      <c r="H2850" s="3" t="s">
        <v>3264</v>
      </c>
      <c r="I2850" s="3" t="s">
        <v>3264</v>
      </c>
      <c r="J2850" s="3" t="s">
        <v>2213</v>
      </c>
      <c r="K2850" s="3" t="s">
        <v>24</v>
      </c>
      <c r="L2850" s="3">
        <v>47.0</v>
      </c>
      <c r="M2850" s="3" t="s">
        <v>30</v>
      </c>
      <c r="N2850" s="3" t="s">
        <v>3375</v>
      </c>
      <c r="O2850" s="3" t="s">
        <v>283</v>
      </c>
      <c r="P2850" s="4">
        <v>23129.0</v>
      </c>
      <c r="Q2850" s="3" t="s">
        <v>153</v>
      </c>
      <c r="S2850" s="3" t="s">
        <v>34</v>
      </c>
    </row>
    <row r="2851">
      <c r="A2851" s="2">
        <v>42318.71488425926</v>
      </c>
      <c r="B2851" s="3">
        <v>75.0</v>
      </c>
      <c r="C2851" s="3" t="s">
        <v>2209</v>
      </c>
      <c r="D2851" s="3">
        <v>33.0</v>
      </c>
      <c r="E2851" s="3" t="s">
        <v>2290</v>
      </c>
      <c r="F2851" s="3">
        <v>6.0</v>
      </c>
      <c r="G2851" s="3">
        <v>11.0</v>
      </c>
      <c r="H2851" s="3" t="s">
        <v>3264</v>
      </c>
      <c r="I2851" s="3" t="s">
        <v>3264</v>
      </c>
      <c r="J2851" s="3" t="s">
        <v>2213</v>
      </c>
      <c r="K2851" s="3" t="s">
        <v>24</v>
      </c>
      <c r="L2851" s="3">
        <v>48.0</v>
      </c>
      <c r="M2851" s="3" t="s">
        <v>25</v>
      </c>
      <c r="N2851" s="3" t="s">
        <v>3376</v>
      </c>
      <c r="O2851" s="3" t="s">
        <v>119</v>
      </c>
      <c r="P2851" s="4">
        <v>20213.0</v>
      </c>
      <c r="Q2851" s="3" t="s">
        <v>49</v>
      </c>
      <c r="S2851" s="3" t="s">
        <v>34</v>
      </c>
    </row>
    <row r="2852">
      <c r="A2852" s="2">
        <v>42318.71488425926</v>
      </c>
      <c r="B2852" s="3">
        <v>75.0</v>
      </c>
      <c r="C2852" s="3" t="s">
        <v>2209</v>
      </c>
      <c r="D2852" s="3">
        <v>40.0</v>
      </c>
      <c r="E2852" s="3" t="s">
        <v>2340</v>
      </c>
      <c r="F2852" s="3">
        <v>6.0</v>
      </c>
      <c r="G2852" s="3">
        <v>11.0</v>
      </c>
      <c r="H2852" s="3" t="s">
        <v>3264</v>
      </c>
      <c r="I2852" s="3" t="s">
        <v>3264</v>
      </c>
      <c r="J2852" s="3" t="s">
        <v>2213</v>
      </c>
      <c r="K2852" s="3" t="s">
        <v>24</v>
      </c>
      <c r="L2852" s="3">
        <v>1.0</v>
      </c>
      <c r="M2852" s="3" t="s">
        <v>30</v>
      </c>
      <c r="N2852" s="3" t="s">
        <v>3377</v>
      </c>
      <c r="O2852" s="3" t="s">
        <v>3378</v>
      </c>
      <c r="P2852" s="4">
        <v>28749.0</v>
      </c>
      <c r="Q2852" s="3" t="s">
        <v>132</v>
      </c>
      <c r="S2852" s="3" t="s">
        <v>34</v>
      </c>
    </row>
    <row r="2853">
      <c r="A2853" s="2">
        <v>42318.71488425926</v>
      </c>
      <c r="B2853" s="3">
        <v>75.0</v>
      </c>
      <c r="C2853" s="3" t="s">
        <v>2209</v>
      </c>
      <c r="D2853" s="3">
        <v>40.0</v>
      </c>
      <c r="E2853" s="3" t="s">
        <v>2340</v>
      </c>
      <c r="F2853" s="3">
        <v>6.0</v>
      </c>
      <c r="G2853" s="3">
        <v>11.0</v>
      </c>
      <c r="H2853" s="3" t="s">
        <v>3264</v>
      </c>
      <c r="I2853" s="3" t="s">
        <v>3264</v>
      </c>
      <c r="J2853" s="3" t="s">
        <v>2213</v>
      </c>
      <c r="K2853" s="3" t="s">
        <v>24</v>
      </c>
      <c r="L2853" s="3">
        <v>2.0</v>
      </c>
      <c r="M2853" s="3" t="s">
        <v>25</v>
      </c>
      <c r="N2853" s="3" t="s">
        <v>3379</v>
      </c>
      <c r="O2853" s="3" t="s">
        <v>1063</v>
      </c>
      <c r="P2853" s="4">
        <v>26170.0</v>
      </c>
      <c r="Q2853" s="3" t="s">
        <v>75</v>
      </c>
      <c r="S2853" s="3" t="s">
        <v>34</v>
      </c>
    </row>
    <row r="2854">
      <c r="A2854" s="2">
        <v>42318.71488425926</v>
      </c>
      <c r="B2854" s="3">
        <v>75.0</v>
      </c>
      <c r="C2854" s="3" t="s">
        <v>2209</v>
      </c>
      <c r="D2854" s="3">
        <v>40.0</v>
      </c>
      <c r="E2854" s="3" t="s">
        <v>2340</v>
      </c>
      <c r="F2854" s="3">
        <v>6.0</v>
      </c>
      <c r="G2854" s="3">
        <v>11.0</v>
      </c>
      <c r="H2854" s="3" t="s">
        <v>3264</v>
      </c>
      <c r="I2854" s="3" t="s">
        <v>3264</v>
      </c>
      <c r="J2854" s="3" t="s">
        <v>2213</v>
      </c>
      <c r="K2854" s="3" t="s">
        <v>24</v>
      </c>
      <c r="L2854" s="3">
        <v>3.0</v>
      </c>
      <c r="M2854" s="3" t="s">
        <v>30</v>
      </c>
      <c r="N2854" s="3" t="s">
        <v>735</v>
      </c>
      <c r="O2854" s="3" t="s">
        <v>1239</v>
      </c>
      <c r="P2854" s="4">
        <v>28258.0</v>
      </c>
      <c r="Q2854" s="3" t="s">
        <v>132</v>
      </c>
      <c r="S2854" s="3" t="s">
        <v>34</v>
      </c>
    </row>
    <row r="2855">
      <c r="A2855" s="2">
        <v>42318.71488425926</v>
      </c>
      <c r="B2855" s="3">
        <v>75.0</v>
      </c>
      <c r="C2855" s="3" t="s">
        <v>2209</v>
      </c>
      <c r="D2855" s="3">
        <v>40.0</v>
      </c>
      <c r="E2855" s="3" t="s">
        <v>2340</v>
      </c>
      <c r="F2855" s="3">
        <v>6.0</v>
      </c>
      <c r="G2855" s="3">
        <v>11.0</v>
      </c>
      <c r="H2855" s="3" t="s">
        <v>3264</v>
      </c>
      <c r="I2855" s="3" t="s">
        <v>3264</v>
      </c>
      <c r="J2855" s="3" t="s">
        <v>2213</v>
      </c>
      <c r="K2855" s="3" t="s">
        <v>24</v>
      </c>
      <c r="L2855" s="3">
        <v>4.0</v>
      </c>
      <c r="M2855" s="3" t="s">
        <v>25</v>
      </c>
      <c r="N2855" s="3" t="s">
        <v>3380</v>
      </c>
      <c r="O2855" s="3" t="s">
        <v>3381</v>
      </c>
      <c r="P2855" s="4">
        <v>30126.0</v>
      </c>
      <c r="Q2855" s="3" t="s">
        <v>40</v>
      </c>
      <c r="S2855" s="3" t="s">
        <v>34</v>
      </c>
    </row>
    <row r="2856">
      <c r="A2856" s="2">
        <v>42318.71488425926</v>
      </c>
      <c r="B2856" s="3">
        <v>75.0</v>
      </c>
      <c r="C2856" s="3" t="s">
        <v>2209</v>
      </c>
      <c r="D2856" s="3">
        <v>40.0</v>
      </c>
      <c r="E2856" s="3" t="s">
        <v>2340</v>
      </c>
      <c r="F2856" s="3">
        <v>6.0</v>
      </c>
      <c r="G2856" s="3">
        <v>11.0</v>
      </c>
      <c r="H2856" s="3" t="s">
        <v>3264</v>
      </c>
      <c r="I2856" s="3" t="s">
        <v>3264</v>
      </c>
      <c r="J2856" s="3" t="s">
        <v>2213</v>
      </c>
      <c r="K2856" s="3" t="s">
        <v>24</v>
      </c>
      <c r="L2856" s="3">
        <v>5.0</v>
      </c>
      <c r="M2856" s="3" t="s">
        <v>30</v>
      </c>
      <c r="N2856" s="3" t="s">
        <v>3382</v>
      </c>
      <c r="O2856" s="3" t="s">
        <v>3120</v>
      </c>
      <c r="P2856" s="4">
        <v>18455.0</v>
      </c>
      <c r="Q2856" s="3" t="s">
        <v>96</v>
      </c>
      <c r="S2856" s="3" t="s">
        <v>34</v>
      </c>
    </row>
    <row r="2857">
      <c r="A2857" s="2">
        <v>42318.71488425926</v>
      </c>
      <c r="B2857" s="3">
        <v>75.0</v>
      </c>
      <c r="C2857" s="3" t="s">
        <v>2209</v>
      </c>
      <c r="D2857" s="3">
        <v>40.0</v>
      </c>
      <c r="E2857" s="3" t="s">
        <v>2340</v>
      </c>
      <c r="F2857" s="3">
        <v>6.0</v>
      </c>
      <c r="G2857" s="3">
        <v>11.0</v>
      </c>
      <c r="H2857" s="3" t="s">
        <v>3264</v>
      </c>
      <c r="I2857" s="3" t="s">
        <v>3264</v>
      </c>
      <c r="J2857" s="3" t="s">
        <v>2213</v>
      </c>
      <c r="K2857" s="3" t="s">
        <v>24</v>
      </c>
      <c r="L2857" s="3">
        <v>6.0</v>
      </c>
      <c r="M2857" s="3" t="s">
        <v>25</v>
      </c>
      <c r="N2857" s="3" t="s">
        <v>3383</v>
      </c>
      <c r="O2857" s="3" t="s">
        <v>109</v>
      </c>
      <c r="P2857" s="4">
        <v>18952.0</v>
      </c>
      <c r="Q2857" s="3" t="s">
        <v>49</v>
      </c>
      <c r="S2857" s="3" t="s">
        <v>34</v>
      </c>
    </row>
    <row r="2858">
      <c r="A2858" s="2">
        <v>42318.71488425926</v>
      </c>
      <c r="B2858" s="3">
        <v>75.0</v>
      </c>
      <c r="C2858" s="3" t="s">
        <v>2209</v>
      </c>
      <c r="D2858" s="3">
        <v>40.0</v>
      </c>
      <c r="E2858" s="3" t="s">
        <v>2340</v>
      </c>
      <c r="F2858" s="3">
        <v>6.0</v>
      </c>
      <c r="G2858" s="3">
        <v>11.0</v>
      </c>
      <c r="H2858" s="3" t="s">
        <v>3264</v>
      </c>
      <c r="I2858" s="3" t="s">
        <v>3264</v>
      </c>
      <c r="J2858" s="3" t="s">
        <v>2213</v>
      </c>
      <c r="K2858" s="3" t="s">
        <v>24</v>
      </c>
      <c r="L2858" s="3">
        <v>7.0</v>
      </c>
      <c r="M2858" s="3" t="s">
        <v>30</v>
      </c>
      <c r="N2858" s="3" t="s">
        <v>3384</v>
      </c>
      <c r="O2858" s="3" t="s">
        <v>361</v>
      </c>
      <c r="P2858" s="4">
        <v>28923.0</v>
      </c>
      <c r="Q2858" s="3" t="s">
        <v>40</v>
      </c>
      <c r="S2858" s="3" t="s">
        <v>34</v>
      </c>
    </row>
    <row r="2859">
      <c r="A2859" s="2">
        <v>42318.71488425926</v>
      </c>
      <c r="B2859" s="3">
        <v>75.0</v>
      </c>
      <c r="C2859" s="3" t="s">
        <v>2209</v>
      </c>
      <c r="D2859" s="3">
        <v>40.0</v>
      </c>
      <c r="E2859" s="3" t="s">
        <v>2340</v>
      </c>
      <c r="F2859" s="3">
        <v>6.0</v>
      </c>
      <c r="G2859" s="3">
        <v>11.0</v>
      </c>
      <c r="H2859" s="3" t="s">
        <v>3264</v>
      </c>
      <c r="I2859" s="3" t="s">
        <v>3264</v>
      </c>
      <c r="J2859" s="3" t="s">
        <v>2213</v>
      </c>
      <c r="K2859" s="3" t="s">
        <v>24</v>
      </c>
      <c r="L2859" s="3">
        <v>8.0</v>
      </c>
      <c r="M2859" s="3" t="s">
        <v>25</v>
      </c>
      <c r="N2859" s="3" t="s">
        <v>3385</v>
      </c>
      <c r="O2859" s="3" t="s">
        <v>251</v>
      </c>
      <c r="P2859" s="4">
        <v>17853.0</v>
      </c>
      <c r="Q2859" s="3" t="s">
        <v>113</v>
      </c>
      <c r="S2859" s="3" t="s">
        <v>34</v>
      </c>
    </row>
    <row r="2860">
      <c r="A2860" s="2">
        <v>42318.71488425926</v>
      </c>
      <c r="B2860" s="3">
        <v>75.0</v>
      </c>
      <c r="C2860" s="3" t="s">
        <v>2209</v>
      </c>
      <c r="D2860" s="3">
        <v>40.0</v>
      </c>
      <c r="E2860" s="3" t="s">
        <v>2340</v>
      </c>
      <c r="F2860" s="3">
        <v>6.0</v>
      </c>
      <c r="G2860" s="3">
        <v>11.0</v>
      </c>
      <c r="H2860" s="3" t="s">
        <v>3264</v>
      </c>
      <c r="I2860" s="3" t="s">
        <v>3264</v>
      </c>
      <c r="J2860" s="3" t="s">
        <v>2213</v>
      </c>
      <c r="K2860" s="3" t="s">
        <v>24</v>
      </c>
      <c r="L2860" s="3">
        <v>9.0</v>
      </c>
      <c r="M2860" s="3" t="s">
        <v>30</v>
      </c>
      <c r="N2860" s="3" t="s">
        <v>3386</v>
      </c>
      <c r="O2860" s="3" t="s">
        <v>556</v>
      </c>
      <c r="P2860" s="4">
        <v>30401.0</v>
      </c>
      <c r="Q2860" s="3" t="s">
        <v>72</v>
      </c>
      <c r="S2860" s="3" t="s">
        <v>34</v>
      </c>
    </row>
    <row r="2861">
      <c r="A2861" s="2">
        <v>42318.71488425926</v>
      </c>
      <c r="B2861" s="3">
        <v>75.0</v>
      </c>
      <c r="C2861" s="3" t="s">
        <v>2209</v>
      </c>
      <c r="D2861" s="3">
        <v>40.0</v>
      </c>
      <c r="E2861" s="3" t="s">
        <v>2340</v>
      </c>
      <c r="F2861" s="3">
        <v>6.0</v>
      </c>
      <c r="G2861" s="3">
        <v>11.0</v>
      </c>
      <c r="H2861" s="3" t="s">
        <v>3264</v>
      </c>
      <c r="I2861" s="3" t="s">
        <v>3264</v>
      </c>
      <c r="J2861" s="3" t="s">
        <v>2213</v>
      </c>
      <c r="K2861" s="3" t="s">
        <v>24</v>
      </c>
      <c r="L2861" s="3">
        <v>10.0</v>
      </c>
      <c r="M2861" s="3" t="s">
        <v>25</v>
      </c>
      <c r="N2861" s="3" t="s">
        <v>3387</v>
      </c>
      <c r="O2861" s="3" t="s">
        <v>417</v>
      </c>
      <c r="P2861" s="4">
        <v>20287.0</v>
      </c>
      <c r="Q2861" s="3" t="s">
        <v>43</v>
      </c>
      <c r="S2861" s="3" t="s">
        <v>34</v>
      </c>
    </row>
    <row r="2862">
      <c r="A2862" s="2">
        <v>42318.71488425926</v>
      </c>
      <c r="B2862" s="3">
        <v>75.0</v>
      </c>
      <c r="C2862" s="3" t="s">
        <v>2209</v>
      </c>
      <c r="D2862" s="3">
        <v>40.0</v>
      </c>
      <c r="E2862" s="3" t="s">
        <v>2340</v>
      </c>
      <c r="F2862" s="3">
        <v>6.0</v>
      </c>
      <c r="G2862" s="3">
        <v>11.0</v>
      </c>
      <c r="H2862" s="3" t="s">
        <v>3264</v>
      </c>
      <c r="I2862" s="3" t="s">
        <v>3264</v>
      </c>
      <c r="J2862" s="3" t="s">
        <v>2213</v>
      </c>
      <c r="K2862" s="3" t="s">
        <v>24</v>
      </c>
      <c r="L2862" s="3">
        <v>11.0</v>
      </c>
      <c r="M2862" s="3" t="s">
        <v>30</v>
      </c>
      <c r="N2862" s="3" t="s">
        <v>3388</v>
      </c>
      <c r="O2862" s="3" t="s">
        <v>112</v>
      </c>
      <c r="P2862" s="4">
        <v>17377.0</v>
      </c>
      <c r="Q2862" s="3" t="s">
        <v>49</v>
      </c>
      <c r="S2862" s="3" t="s">
        <v>34</v>
      </c>
    </row>
    <row r="2863">
      <c r="A2863" s="2">
        <v>42318.71488425926</v>
      </c>
      <c r="B2863" s="3">
        <v>75.0</v>
      </c>
      <c r="C2863" s="3" t="s">
        <v>2209</v>
      </c>
      <c r="D2863" s="3">
        <v>40.0</v>
      </c>
      <c r="E2863" s="3" t="s">
        <v>2340</v>
      </c>
      <c r="F2863" s="3">
        <v>6.0</v>
      </c>
      <c r="G2863" s="3">
        <v>11.0</v>
      </c>
      <c r="H2863" s="3" t="s">
        <v>3264</v>
      </c>
      <c r="I2863" s="3" t="s">
        <v>3264</v>
      </c>
      <c r="J2863" s="3" t="s">
        <v>2213</v>
      </c>
      <c r="K2863" s="3" t="s">
        <v>24</v>
      </c>
      <c r="L2863" s="3">
        <v>12.0</v>
      </c>
      <c r="M2863" s="3" t="s">
        <v>25</v>
      </c>
      <c r="N2863" s="3" t="s">
        <v>3389</v>
      </c>
      <c r="O2863" s="3" t="s">
        <v>243</v>
      </c>
      <c r="P2863" s="4">
        <v>21869.0</v>
      </c>
      <c r="Q2863" s="3" t="s">
        <v>110</v>
      </c>
      <c r="S2863" s="3" t="s">
        <v>34</v>
      </c>
    </row>
    <row r="2864">
      <c r="A2864" s="2">
        <v>42318.71488425926</v>
      </c>
      <c r="B2864" s="3">
        <v>75.0</v>
      </c>
      <c r="C2864" s="3" t="s">
        <v>2209</v>
      </c>
      <c r="D2864" s="3">
        <v>40.0</v>
      </c>
      <c r="E2864" s="3" t="s">
        <v>2340</v>
      </c>
      <c r="F2864" s="3">
        <v>6.0</v>
      </c>
      <c r="G2864" s="3">
        <v>11.0</v>
      </c>
      <c r="H2864" s="3" t="s">
        <v>3264</v>
      </c>
      <c r="I2864" s="3" t="s">
        <v>3264</v>
      </c>
      <c r="J2864" s="3" t="s">
        <v>2213</v>
      </c>
      <c r="K2864" s="3" t="s">
        <v>24</v>
      </c>
      <c r="L2864" s="3">
        <v>13.0</v>
      </c>
      <c r="M2864" s="3" t="s">
        <v>30</v>
      </c>
      <c r="N2864" s="3" t="s">
        <v>3390</v>
      </c>
      <c r="O2864" s="3" t="s">
        <v>3391</v>
      </c>
      <c r="P2864" s="4">
        <v>28290.0</v>
      </c>
      <c r="Q2864" s="3" t="s">
        <v>52</v>
      </c>
      <c r="S2864" s="3" t="s">
        <v>34</v>
      </c>
    </row>
    <row r="2865">
      <c r="A2865" s="2">
        <v>42318.71488425926</v>
      </c>
      <c r="B2865" s="3">
        <v>75.0</v>
      </c>
      <c r="C2865" s="3" t="s">
        <v>2209</v>
      </c>
      <c r="D2865" s="3">
        <v>40.0</v>
      </c>
      <c r="E2865" s="3" t="s">
        <v>2340</v>
      </c>
      <c r="F2865" s="3">
        <v>6.0</v>
      </c>
      <c r="G2865" s="3">
        <v>11.0</v>
      </c>
      <c r="H2865" s="3" t="s">
        <v>3264</v>
      </c>
      <c r="I2865" s="3" t="s">
        <v>3264</v>
      </c>
      <c r="J2865" s="3" t="s">
        <v>2213</v>
      </c>
      <c r="K2865" s="3" t="s">
        <v>24</v>
      </c>
      <c r="L2865" s="3">
        <v>14.0</v>
      </c>
      <c r="M2865" s="3" t="s">
        <v>25</v>
      </c>
      <c r="N2865" s="3" t="s">
        <v>3384</v>
      </c>
      <c r="O2865" s="3" t="s">
        <v>246</v>
      </c>
      <c r="P2865" s="4">
        <v>30883.0</v>
      </c>
      <c r="Q2865" s="3" t="s">
        <v>40</v>
      </c>
      <c r="S2865" s="3" t="s">
        <v>34</v>
      </c>
    </row>
    <row r="2866">
      <c r="A2866" s="2">
        <v>42318.71488425926</v>
      </c>
      <c r="B2866" s="3">
        <v>75.0</v>
      </c>
      <c r="C2866" s="3" t="s">
        <v>2209</v>
      </c>
      <c r="D2866" s="3">
        <v>47.0</v>
      </c>
      <c r="E2866" s="3" t="s">
        <v>2356</v>
      </c>
      <c r="F2866" s="3">
        <v>6.0</v>
      </c>
      <c r="G2866" s="3">
        <v>11.0</v>
      </c>
      <c r="H2866" s="3" t="s">
        <v>3264</v>
      </c>
      <c r="I2866" s="3" t="s">
        <v>3264</v>
      </c>
      <c r="J2866" s="3" t="s">
        <v>2213</v>
      </c>
      <c r="K2866" s="3" t="s">
        <v>24</v>
      </c>
      <c r="L2866" s="3">
        <v>1.0</v>
      </c>
      <c r="M2866" s="3" t="s">
        <v>25</v>
      </c>
      <c r="N2866" s="3" t="s">
        <v>3370</v>
      </c>
      <c r="O2866" s="3" t="s">
        <v>377</v>
      </c>
      <c r="P2866" s="4">
        <v>25776.0</v>
      </c>
      <c r="Q2866" s="3" t="s">
        <v>132</v>
      </c>
      <c r="S2866" s="3" t="s">
        <v>34</v>
      </c>
    </row>
    <row r="2867">
      <c r="A2867" s="2">
        <v>42318.71488425926</v>
      </c>
      <c r="B2867" s="3">
        <v>75.0</v>
      </c>
      <c r="C2867" s="3" t="s">
        <v>2209</v>
      </c>
      <c r="D2867" s="3">
        <v>47.0</v>
      </c>
      <c r="E2867" s="3" t="s">
        <v>2356</v>
      </c>
      <c r="F2867" s="3">
        <v>6.0</v>
      </c>
      <c r="G2867" s="3">
        <v>11.0</v>
      </c>
      <c r="H2867" s="3" t="s">
        <v>3264</v>
      </c>
      <c r="I2867" s="3" t="s">
        <v>3264</v>
      </c>
      <c r="J2867" s="3" t="s">
        <v>2213</v>
      </c>
      <c r="K2867" s="3" t="s">
        <v>24</v>
      </c>
      <c r="L2867" s="3">
        <v>2.0</v>
      </c>
      <c r="M2867" s="3" t="s">
        <v>30</v>
      </c>
      <c r="N2867" s="3" t="s">
        <v>3392</v>
      </c>
      <c r="O2867" s="3" t="s">
        <v>3393</v>
      </c>
      <c r="P2867" s="4">
        <v>28194.0</v>
      </c>
      <c r="Q2867" s="3" t="s">
        <v>132</v>
      </c>
      <c r="S2867" s="3" t="s">
        <v>34</v>
      </c>
    </row>
    <row r="2868">
      <c r="A2868" s="2">
        <v>42318.71488425926</v>
      </c>
      <c r="B2868" s="3">
        <v>75.0</v>
      </c>
      <c r="C2868" s="3" t="s">
        <v>2209</v>
      </c>
      <c r="D2868" s="3">
        <v>47.0</v>
      </c>
      <c r="E2868" s="3" t="s">
        <v>2356</v>
      </c>
      <c r="F2868" s="3">
        <v>6.0</v>
      </c>
      <c r="G2868" s="3">
        <v>11.0</v>
      </c>
      <c r="H2868" s="3" t="s">
        <v>3264</v>
      </c>
      <c r="I2868" s="3" t="s">
        <v>3264</v>
      </c>
      <c r="J2868" s="3" t="s">
        <v>2213</v>
      </c>
      <c r="K2868" s="3" t="s">
        <v>24</v>
      </c>
      <c r="L2868" s="3">
        <v>3.0</v>
      </c>
      <c r="M2868" s="3" t="s">
        <v>25</v>
      </c>
      <c r="N2868" s="3" t="s">
        <v>3394</v>
      </c>
      <c r="O2868" s="3" t="s">
        <v>613</v>
      </c>
      <c r="P2868" s="4">
        <v>25487.0</v>
      </c>
      <c r="Q2868" s="3" t="s">
        <v>132</v>
      </c>
      <c r="S2868" s="3" t="s">
        <v>34</v>
      </c>
    </row>
    <row r="2869">
      <c r="A2869" s="2">
        <v>42318.71488425926</v>
      </c>
      <c r="B2869" s="3">
        <v>75.0</v>
      </c>
      <c r="C2869" s="3" t="s">
        <v>2209</v>
      </c>
      <c r="D2869" s="3">
        <v>47.0</v>
      </c>
      <c r="E2869" s="3" t="s">
        <v>2356</v>
      </c>
      <c r="F2869" s="3">
        <v>6.0</v>
      </c>
      <c r="G2869" s="3">
        <v>11.0</v>
      </c>
      <c r="H2869" s="3" t="s">
        <v>3264</v>
      </c>
      <c r="I2869" s="3" t="s">
        <v>3264</v>
      </c>
      <c r="J2869" s="3" t="s">
        <v>2213</v>
      </c>
      <c r="K2869" s="3" t="s">
        <v>24</v>
      </c>
      <c r="L2869" s="3">
        <v>4.0</v>
      </c>
      <c r="M2869" s="3" t="s">
        <v>30</v>
      </c>
      <c r="N2869" s="3" t="s">
        <v>3395</v>
      </c>
      <c r="O2869" s="3" t="s">
        <v>440</v>
      </c>
      <c r="P2869" s="4">
        <v>25792.0</v>
      </c>
      <c r="Q2869" s="3" t="s">
        <v>75</v>
      </c>
      <c r="S2869" s="3" t="s">
        <v>34</v>
      </c>
    </row>
    <row r="2870">
      <c r="A2870" s="2">
        <v>42318.71488425926</v>
      </c>
      <c r="B2870" s="3">
        <v>75.0</v>
      </c>
      <c r="C2870" s="3" t="s">
        <v>2209</v>
      </c>
      <c r="D2870" s="3">
        <v>47.0</v>
      </c>
      <c r="E2870" s="3" t="s">
        <v>2356</v>
      </c>
      <c r="F2870" s="3">
        <v>6.0</v>
      </c>
      <c r="G2870" s="3">
        <v>11.0</v>
      </c>
      <c r="H2870" s="3" t="s">
        <v>3264</v>
      </c>
      <c r="I2870" s="3" t="s">
        <v>3264</v>
      </c>
      <c r="J2870" s="3" t="s">
        <v>2213</v>
      </c>
      <c r="K2870" s="3" t="s">
        <v>24</v>
      </c>
      <c r="L2870" s="3">
        <v>5.0</v>
      </c>
      <c r="M2870" s="3" t="s">
        <v>25</v>
      </c>
      <c r="N2870" s="3" t="s">
        <v>3396</v>
      </c>
      <c r="O2870" s="3" t="s">
        <v>427</v>
      </c>
      <c r="P2870" s="4">
        <v>18481.0</v>
      </c>
      <c r="Q2870" s="3" t="s">
        <v>49</v>
      </c>
      <c r="S2870" s="3" t="s">
        <v>34</v>
      </c>
    </row>
    <row r="2871">
      <c r="A2871" s="2">
        <v>42318.71488425926</v>
      </c>
      <c r="B2871" s="3">
        <v>75.0</v>
      </c>
      <c r="C2871" s="3" t="s">
        <v>2209</v>
      </c>
      <c r="D2871" s="3">
        <v>47.0</v>
      </c>
      <c r="E2871" s="3" t="s">
        <v>2356</v>
      </c>
      <c r="F2871" s="3">
        <v>6.0</v>
      </c>
      <c r="G2871" s="3">
        <v>11.0</v>
      </c>
      <c r="H2871" s="3" t="s">
        <v>3264</v>
      </c>
      <c r="I2871" s="3" t="s">
        <v>3264</v>
      </c>
      <c r="J2871" s="3" t="s">
        <v>2213</v>
      </c>
      <c r="K2871" s="3" t="s">
        <v>24</v>
      </c>
      <c r="L2871" s="3">
        <v>6.0</v>
      </c>
      <c r="M2871" s="3" t="s">
        <v>30</v>
      </c>
      <c r="N2871" s="3" t="s">
        <v>3397</v>
      </c>
      <c r="O2871" s="3" t="s">
        <v>235</v>
      </c>
      <c r="P2871" s="4">
        <v>18492.0</v>
      </c>
      <c r="Q2871" s="3" t="s">
        <v>49</v>
      </c>
      <c r="S2871" s="3" t="s">
        <v>34</v>
      </c>
    </row>
    <row r="2872">
      <c r="A2872" s="2">
        <v>42318.71488425926</v>
      </c>
      <c r="B2872" s="3">
        <v>75.0</v>
      </c>
      <c r="C2872" s="3" t="s">
        <v>2209</v>
      </c>
      <c r="D2872" s="3">
        <v>47.0</v>
      </c>
      <c r="E2872" s="3" t="s">
        <v>2356</v>
      </c>
      <c r="F2872" s="3">
        <v>6.0</v>
      </c>
      <c r="G2872" s="3">
        <v>11.0</v>
      </c>
      <c r="H2872" s="3" t="s">
        <v>3264</v>
      </c>
      <c r="I2872" s="3" t="s">
        <v>3264</v>
      </c>
      <c r="J2872" s="3" t="s">
        <v>2213</v>
      </c>
      <c r="K2872" s="3" t="s">
        <v>24</v>
      </c>
      <c r="L2872" s="3">
        <v>7.0</v>
      </c>
      <c r="M2872" s="3" t="s">
        <v>25</v>
      </c>
      <c r="N2872" s="3" t="s">
        <v>3398</v>
      </c>
      <c r="O2872" s="3" t="s">
        <v>91</v>
      </c>
      <c r="P2872" s="4">
        <v>22040.0</v>
      </c>
      <c r="Q2872" s="3" t="s">
        <v>72</v>
      </c>
      <c r="S2872" s="3" t="s">
        <v>34</v>
      </c>
    </row>
    <row r="2873">
      <c r="A2873" s="2">
        <v>42318.71488425926</v>
      </c>
      <c r="B2873" s="3">
        <v>75.0</v>
      </c>
      <c r="C2873" s="3" t="s">
        <v>2209</v>
      </c>
      <c r="D2873" s="3">
        <v>47.0</v>
      </c>
      <c r="E2873" s="3" t="s">
        <v>2356</v>
      </c>
      <c r="F2873" s="3">
        <v>6.0</v>
      </c>
      <c r="G2873" s="3">
        <v>11.0</v>
      </c>
      <c r="H2873" s="3" t="s">
        <v>3264</v>
      </c>
      <c r="I2873" s="3" t="s">
        <v>3264</v>
      </c>
      <c r="J2873" s="3" t="s">
        <v>2213</v>
      </c>
      <c r="K2873" s="3" t="s">
        <v>24</v>
      </c>
      <c r="L2873" s="3">
        <v>8.0</v>
      </c>
      <c r="M2873" s="3" t="s">
        <v>30</v>
      </c>
      <c r="N2873" s="3" t="s">
        <v>3399</v>
      </c>
      <c r="O2873" s="3" t="s">
        <v>1180</v>
      </c>
      <c r="P2873" s="4">
        <v>23710.0</v>
      </c>
      <c r="Q2873" s="3" t="s">
        <v>216</v>
      </c>
      <c r="S2873" s="3" t="s">
        <v>34</v>
      </c>
    </row>
    <row r="2874">
      <c r="A2874" s="2">
        <v>42318.71488425926</v>
      </c>
      <c r="B2874" s="3">
        <v>75.0</v>
      </c>
      <c r="C2874" s="3" t="s">
        <v>2209</v>
      </c>
      <c r="D2874" s="3">
        <v>47.0</v>
      </c>
      <c r="E2874" s="3" t="s">
        <v>2356</v>
      </c>
      <c r="F2874" s="3">
        <v>6.0</v>
      </c>
      <c r="G2874" s="3">
        <v>11.0</v>
      </c>
      <c r="H2874" s="3" t="s">
        <v>3264</v>
      </c>
      <c r="I2874" s="3" t="s">
        <v>3264</v>
      </c>
      <c r="J2874" s="3" t="s">
        <v>2213</v>
      </c>
      <c r="K2874" s="3" t="s">
        <v>24</v>
      </c>
      <c r="L2874" s="3">
        <v>9.0</v>
      </c>
      <c r="M2874" s="3" t="s">
        <v>25</v>
      </c>
      <c r="N2874" s="3" t="s">
        <v>3400</v>
      </c>
      <c r="O2874" s="3" t="s">
        <v>69</v>
      </c>
      <c r="P2874" s="4">
        <v>21532.0</v>
      </c>
      <c r="Q2874" s="3" t="s">
        <v>79</v>
      </c>
      <c r="S2874" s="3" t="s">
        <v>34</v>
      </c>
    </row>
    <row r="2875">
      <c r="A2875" s="2">
        <v>42318.71488425926</v>
      </c>
      <c r="B2875" s="3">
        <v>75.0</v>
      </c>
      <c r="C2875" s="3" t="s">
        <v>2209</v>
      </c>
      <c r="D2875" s="3">
        <v>47.0</v>
      </c>
      <c r="E2875" s="3" t="s">
        <v>2356</v>
      </c>
      <c r="F2875" s="3">
        <v>6.0</v>
      </c>
      <c r="G2875" s="3">
        <v>11.0</v>
      </c>
      <c r="H2875" s="3" t="s">
        <v>3264</v>
      </c>
      <c r="I2875" s="3" t="s">
        <v>3264</v>
      </c>
      <c r="J2875" s="3" t="s">
        <v>2213</v>
      </c>
      <c r="K2875" s="3" t="s">
        <v>24</v>
      </c>
      <c r="L2875" s="3">
        <v>10.0</v>
      </c>
      <c r="M2875" s="3" t="s">
        <v>30</v>
      </c>
      <c r="N2875" s="3" t="s">
        <v>2494</v>
      </c>
      <c r="O2875" s="3" t="s">
        <v>3401</v>
      </c>
      <c r="P2875" s="4">
        <v>17354.0</v>
      </c>
      <c r="Q2875" s="3" t="s">
        <v>49</v>
      </c>
      <c r="S2875" s="3" t="s">
        <v>34</v>
      </c>
    </row>
    <row r="2876">
      <c r="A2876" s="2">
        <v>42318.71488425926</v>
      </c>
      <c r="B2876" s="3">
        <v>75.0</v>
      </c>
      <c r="C2876" s="3" t="s">
        <v>2209</v>
      </c>
      <c r="D2876" s="3">
        <v>47.0</v>
      </c>
      <c r="E2876" s="3" t="s">
        <v>2356</v>
      </c>
      <c r="F2876" s="3">
        <v>6.0</v>
      </c>
      <c r="G2876" s="3">
        <v>11.0</v>
      </c>
      <c r="H2876" s="3" t="s">
        <v>3264</v>
      </c>
      <c r="I2876" s="3" t="s">
        <v>3264</v>
      </c>
      <c r="J2876" s="3" t="s">
        <v>2213</v>
      </c>
      <c r="K2876" s="3" t="s">
        <v>24</v>
      </c>
      <c r="L2876" s="3">
        <v>11.0</v>
      </c>
      <c r="M2876" s="3" t="s">
        <v>25</v>
      </c>
      <c r="N2876" s="3" t="s">
        <v>3402</v>
      </c>
      <c r="O2876" s="3" t="s">
        <v>204</v>
      </c>
      <c r="P2876" s="4">
        <v>20024.0</v>
      </c>
      <c r="Q2876" s="3" t="s">
        <v>33</v>
      </c>
      <c r="S2876" s="3" t="s">
        <v>34</v>
      </c>
    </row>
    <row r="2877">
      <c r="A2877" s="2">
        <v>42318.71488425926</v>
      </c>
      <c r="B2877" s="3">
        <v>75.0</v>
      </c>
      <c r="C2877" s="3" t="s">
        <v>2209</v>
      </c>
      <c r="D2877" s="3">
        <v>47.0</v>
      </c>
      <c r="E2877" s="3" t="s">
        <v>2356</v>
      </c>
      <c r="F2877" s="3">
        <v>6.0</v>
      </c>
      <c r="G2877" s="3">
        <v>11.0</v>
      </c>
      <c r="H2877" s="3" t="s">
        <v>3264</v>
      </c>
      <c r="I2877" s="3" t="s">
        <v>3264</v>
      </c>
      <c r="J2877" s="3" t="s">
        <v>2213</v>
      </c>
      <c r="K2877" s="3" t="s">
        <v>24</v>
      </c>
      <c r="L2877" s="3">
        <v>12.0</v>
      </c>
      <c r="M2877" s="3" t="s">
        <v>30</v>
      </c>
      <c r="N2877" s="3" t="s">
        <v>3403</v>
      </c>
      <c r="O2877" s="3" t="s">
        <v>1879</v>
      </c>
      <c r="P2877" s="4">
        <v>19210.0</v>
      </c>
      <c r="Q2877" s="3" t="s">
        <v>49</v>
      </c>
      <c r="S2877" s="3" t="s">
        <v>34</v>
      </c>
    </row>
    <row r="2878">
      <c r="A2878" s="2">
        <v>42318.71488425926</v>
      </c>
      <c r="B2878" s="3">
        <v>75.0</v>
      </c>
      <c r="C2878" s="3" t="s">
        <v>2209</v>
      </c>
      <c r="D2878" s="3">
        <v>64.0</v>
      </c>
      <c r="E2878" s="3" t="s">
        <v>2369</v>
      </c>
      <c r="F2878" s="3">
        <v>6.0</v>
      </c>
      <c r="G2878" s="3">
        <v>11.0</v>
      </c>
      <c r="H2878" s="3" t="s">
        <v>3264</v>
      </c>
      <c r="I2878" s="3" t="s">
        <v>3264</v>
      </c>
      <c r="J2878" s="3" t="s">
        <v>2213</v>
      </c>
      <c r="K2878" s="3" t="s">
        <v>24</v>
      </c>
      <c r="L2878" s="3">
        <v>1.0</v>
      </c>
      <c r="M2878" s="3" t="s">
        <v>25</v>
      </c>
      <c r="N2878" s="3" t="s">
        <v>3404</v>
      </c>
      <c r="O2878" s="3" t="s">
        <v>613</v>
      </c>
      <c r="P2878" s="4">
        <v>21289.0</v>
      </c>
      <c r="Q2878" s="3" t="s">
        <v>345</v>
      </c>
      <c r="S2878" s="3" t="s">
        <v>29</v>
      </c>
    </row>
    <row r="2879">
      <c r="A2879" s="2">
        <v>42318.71488425926</v>
      </c>
      <c r="B2879" s="3">
        <v>75.0</v>
      </c>
      <c r="C2879" s="3" t="s">
        <v>2209</v>
      </c>
      <c r="D2879" s="3">
        <v>64.0</v>
      </c>
      <c r="E2879" s="3" t="s">
        <v>2369</v>
      </c>
      <c r="F2879" s="3">
        <v>6.0</v>
      </c>
      <c r="G2879" s="3">
        <v>11.0</v>
      </c>
      <c r="H2879" s="3" t="s">
        <v>3264</v>
      </c>
      <c r="I2879" s="3" t="s">
        <v>3264</v>
      </c>
      <c r="J2879" s="3" t="s">
        <v>2213</v>
      </c>
      <c r="K2879" s="3" t="s">
        <v>24</v>
      </c>
      <c r="L2879" s="3">
        <v>2.0</v>
      </c>
      <c r="M2879" s="3" t="s">
        <v>30</v>
      </c>
      <c r="N2879" s="3" t="s">
        <v>3405</v>
      </c>
      <c r="O2879" s="3" t="s">
        <v>2020</v>
      </c>
      <c r="P2879" s="4">
        <v>22942.0</v>
      </c>
      <c r="Q2879" s="3" t="s">
        <v>221</v>
      </c>
      <c r="S2879" s="3" t="s">
        <v>34</v>
      </c>
    </row>
    <row r="2880">
      <c r="A2880" s="2">
        <v>42318.71488425926</v>
      </c>
      <c r="B2880" s="3">
        <v>75.0</v>
      </c>
      <c r="C2880" s="3" t="s">
        <v>2209</v>
      </c>
      <c r="D2880" s="3">
        <v>64.0</v>
      </c>
      <c r="E2880" s="3" t="s">
        <v>2369</v>
      </c>
      <c r="F2880" s="3">
        <v>6.0</v>
      </c>
      <c r="G2880" s="3">
        <v>11.0</v>
      </c>
      <c r="H2880" s="3" t="s">
        <v>3264</v>
      </c>
      <c r="I2880" s="3" t="s">
        <v>3264</v>
      </c>
      <c r="J2880" s="3" t="s">
        <v>2213</v>
      </c>
      <c r="K2880" s="3" t="s">
        <v>272</v>
      </c>
      <c r="L2880" s="3">
        <v>3.0</v>
      </c>
      <c r="M2880" s="3" t="s">
        <v>25</v>
      </c>
      <c r="N2880" s="3" t="s">
        <v>3406</v>
      </c>
      <c r="O2880" s="3" t="s">
        <v>628</v>
      </c>
      <c r="P2880" s="4">
        <v>31058.0</v>
      </c>
      <c r="Q2880" s="3" t="s">
        <v>40</v>
      </c>
      <c r="S2880" s="3" t="s">
        <v>34</v>
      </c>
    </row>
    <row r="2881">
      <c r="A2881" s="2">
        <v>42318.71488425926</v>
      </c>
      <c r="B2881" s="3">
        <v>75.0</v>
      </c>
      <c r="C2881" s="3" t="s">
        <v>2209</v>
      </c>
      <c r="D2881" s="3">
        <v>64.0</v>
      </c>
      <c r="E2881" s="3" t="s">
        <v>2369</v>
      </c>
      <c r="F2881" s="3">
        <v>6.0</v>
      </c>
      <c r="G2881" s="3">
        <v>11.0</v>
      </c>
      <c r="H2881" s="3" t="s">
        <v>3264</v>
      </c>
      <c r="I2881" s="3" t="s">
        <v>3264</v>
      </c>
      <c r="J2881" s="3" t="s">
        <v>2213</v>
      </c>
      <c r="K2881" s="3" t="s">
        <v>24</v>
      </c>
      <c r="L2881" s="3">
        <v>4.0</v>
      </c>
      <c r="M2881" s="3" t="s">
        <v>30</v>
      </c>
      <c r="N2881" s="3" t="s">
        <v>3407</v>
      </c>
      <c r="O2881" s="3" t="s">
        <v>456</v>
      </c>
      <c r="P2881" s="4">
        <v>23994.0</v>
      </c>
      <c r="Q2881" s="3" t="s">
        <v>228</v>
      </c>
      <c r="S2881" s="3" t="s">
        <v>34</v>
      </c>
    </row>
    <row r="2882">
      <c r="A2882" s="2">
        <v>42318.71488425926</v>
      </c>
      <c r="B2882" s="3">
        <v>75.0</v>
      </c>
      <c r="C2882" s="3" t="s">
        <v>2209</v>
      </c>
      <c r="D2882" s="3">
        <v>64.0</v>
      </c>
      <c r="E2882" s="3" t="s">
        <v>2369</v>
      </c>
      <c r="F2882" s="3">
        <v>6.0</v>
      </c>
      <c r="G2882" s="3">
        <v>11.0</v>
      </c>
      <c r="H2882" s="3" t="s">
        <v>3264</v>
      </c>
      <c r="I2882" s="3" t="s">
        <v>3264</v>
      </c>
      <c r="J2882" s="3" t="s">
        <v>2213</v>
      </c>
      <c r="K2882" s="3" t="s">
        <v>24</v>
      </c>
      <c r="L2882" s="3">
        <v>5.0</v>
      </c>
      <c r="M2882" s="3" t="s">
        <v>25</v>
      </c>
      <c r="N2882" s="3" t="s">
        <v>3408</v>
      </c>
      <c r="O2882" s="3" t="s">
        <v>1016</v>
      </c>
      <c r="P2882" s="4">
        <v>26370.0</v>
      </c>
      <c r="Q2882" s="3" t="s">
        <v>37</v>
      </c>
      <c r="S2882" s="3" t="s">
        <v>34</v>
      </c>
    </row>
    <row r="2883">
      <c r="A2883" s="2">
        <v>42318.71488425926</v>
      </c>
      <c r="B2883" s="3">
        <v>75.0</v>
      </c>
      <c r="C2883" s="3" t="s">
        <v>2209</v>
      </c>
      <c r="D2883" s="3">
        <v>64.0</v>
      </c>
      <c r="E2883" s="3" t="s">
        <v>2369</v>
      </c>
      <c r="F2883" s="3">
        <v>6.0</v>
      </c>
      <c r="G2883" s="3">
        <v>11.0</v>
      </c>
      <c r="H2883" s="3" t="s">
        <v>3264</v>
      </c>
      <c r="I2883" s="3" t="s">
        <v>3264</v>
      </c>
      <c r="J2883" s="3" t="s">
        <v>2213</v>
      </c>
      <c r="K2883" s="3" t="s">
        <v>24</v>
      </c>
      <c r="L2883" s="3">
        <v>6.0</v>
      </c>
      <c r="M2883" s="3" t="s">
        <v>30</v>
      </c>
      <c r="N2883" s="3" t="s">
        <v>3409</v>
      </c>
      <c r="O2883" s="3" t="s">
        <v>3410</v>
      </c>
      <c r="P2883" s="4">
        <v>34563.0</v>
      </c>
      <c r="Q2883" s="3" t="s">
        <v>191</v>
      </c>
      <c r="S2883" s="3" t="s">
        <v>34</v>
      </c>
    </row>
    <row r="2884">
      <c r="A2884" s="2">
        <v>42318.71488425926</v>
      </c>
      <c r="B2884" s="3">
        <v>75.0</v>
      </c>
      <c r="C2884" s="3" t="s">
        <v>2209</v>
      </c>
      <c r="D2884" s="3">
        <v>64.0</v>
      </c>
      <c r="E2884" s="3" t="s">
        <v>2369</v>
      </c>
      <c r="F2884" s="3">
        <v>6.0</v>
      </c>
      <c r="G2884" s="3">
        <v>11.0</v>
      </c>
      <c r="H2884" s="3" t="s">
        <v>3264</v>
      </c>
      <c r="I2884" s="3" t="s">
        <v>3264</v>
      </c>
      <c r="J2884" s="3" t="s">
        <v>2213</v>
      </c>
      <c r="K2884" s="3" t="s">
        <v>24</v>
      </c>
      <c r="L2884" s="3">
        <v>7.0</v>
      </c>
      <c r="M2884" s="3" t="s">
        <v>25</v>
      </c>
      <c r="N2884" s="3" t="s">
        <v>3411</v>
      </c>
      <c r="O2884" s="3" t="s">
        <v>200</v>
      </c>
      <c r="P2884" s="4">
        <v>22628.0</v>
      </c>
      <c r="Q2884" s="3" t="s">
        <v>110</v>
      </c>
      <c r="S2884" s="3" t="s">
        <v>34</v>
      </c>
    </row>
    <row r="2885">
      <c r="A2885" s="2">
        <v>42318.71488425926</v>
      </c>
      <c r="B2885" s="3">
        <v>75.0</v>
      </c>
      <c r="C2885" s="3" t="s">
        <v>2209</v>
      </c>
      <c r="D2885" s="3">
        <v>64.0</v>
      </c>
      <c r="E2885" s="3" t="s">
        <v>2369</v>
      </c>
      <c r="F2885" s="3">
        <v>6.0</v>
      </c>
      <c r="G2885" s="3">
        <v>11.0</v>
      </c>
      <c r="H2885" s="3" t="s">
        <v>3264</v>
      </c>
      <c r="I2885" s="3" t="s">
        <v>3264</v>
      </c>
      <c r="J2885" s="3" t="s">
        <v>2213</v>
      </c>
      <c r="K2885" s="3" t="s">
        <v>24</v>
      </c>
      <c r="L2885" s="3">
        <v>8.0</v>
      </c>
      <c r="M2885" s="3" t="s">
        <v>30</v>
      </c>
      <c r="N2885" s="3" t="s">
        <v>3412</v>
      </c>
      <c r="O2885" s="3" t="s">
        <v>3413</v>
      </c>
      <c r="P2885" s="4">
        <v>24818.0</v>
      </c>
      <c r="Q2885" s="3" t="s">
        <v>37</v>
      </c>
      <c r="S2885" s="3" t="s">
        <v>34</v>
      </c>
    </row>
    <row r="2886">
      <c r="A2886" s="2">
        <v>42318.71488425926</v>
      </c>
      <c r="B2886" s="3">
        <v>75.0</v>
      </c>
      <c r="C2886" s="3" t="s">
        <v>2209</v>
      </c>
      <c r="D2886" s="3">
        <v>64.0</v>
      </c>
      <c r="E2886" s="3" t="s">
        <v>2369</v>
      </c>
      <c r="F2886" s="3">
        <v>6.0</v>
      </c>
      <c r="G2886" s="3">
        <v>11.0</v>
      </c>
      <c r="H2886" s="3" t="s">
        <v>3264</v>
      </c>
      <c r="I2886" s="3" t="s">
        <v>3264</v>
      </c>
      <c r="J2886" s="3" t="s">
        <v>2213</v>
      </c>
      <c r="K2886" s="3" t="s">
        <v>24</v>
      </c>
      <c r="L2886" s="3">
        <v>9.0</v>
      </c>
      <c r="M2886" s="3" t="s">
        <v>25</v>
      </c>
      <c r="N2886" s="3" t="s">
        <v>3414</v>
      </c>
      <c r="O2886" s="3" t="s">
        <v>1395</v>
      </c>
      <c r="P2886" s="4">
        <v>27126.0</v>
      </c>
      <c r="Q2886" s="3" t="s">
        <v>72</v>
      </c>
      <c r="S2886" s="3" t="s">
        <v>34</v>
      </c>
    </row>
    <row r="2887">
      <c r="A2887" s="2">
        <v>42318.71488425926</v>
      </c>
      <c r="B2887" s="3">
        <v>75.0</v>
      </c>
      <c r="C2887" s="3" t="s">
        <v>2209</v>
      </c>
      <c r="D2887" s="3">
        <v>64.0</v>
      </c>
      <c r="E2887" s="3" t="s">
        <v>2369</v>
      </c>
      <c r="F2887" s="3">
        <v>6.0</v>
      </c>
      <c r="G2887" s="3">
        <v>11.0</v>
      </c>
      <c r="H2887" s="3" t="s">
        <v>3264</v>
      </c>
      <c r="I2887" s="3" t="s">
        <v>3264</v>
      </c>
      <c r="J2887" s="3" t="s">
        <v>2213</v>
      </c>
      <c r="K2887" s="3" t="s">
        <v>24</v>
      </c>
      <c r="L2887" s="3">
        <v>10.0</v>
      </c>
      <c r="M2887" s="3" t="s">
        <v>30</v>
      </c>
      <c r="N2887" s="3" t="s">
        <v>3415</v>
      </c>
      <c r="O2887" s="3" t="s">
        <v>283</v>
      </c>
      <c r="P2887" s="4">
        <v>28981.0</v>
      </c>
      <c r="Q2887" s="3" t="s">
        <v>60</v>
      </c>
      <c r="S2887" s="3" t="s">
        <v>34</v>
      </c>
    </row>
    <row r="2888">
      <c r="A2888" s="2">
        <v>42318.71488425926</v>
      </c>
      <c r="B2888" s="3">
        <v>75.0</v>
      </c>
      <c r="C2888" s="3" t="s">
        <v>2209</v>
      </c>
      <c r="D2888" s="3">
        <v>64.0</v>
      </c>
      <c r="E2888" s="3" t="s">
        <v>2369</v>
      </c>
      <c r="F2888" s="3">
        <v>6.0</v>
      </c>
      <c r="G2888" s="3">
        <v>11.0</v>
      </c>
      <c r="H2888" s="3" t="s">
        <v>3264</v>
      </c>
      <c r="I2888" s="3" t="s">
        <v>3264</v>
      </c>
      <c r="J2888" s="3" t="s">
        <v>2213</v>
      </c>
      <c r="K2888" s="3" t="s">
        <v>24</v>
      </c>
      <c r="L2888" s="3">
        <v>11.0</v>
      </c>
      <c r="M2888" s="3" t="s">
        <v>25</v>
      </c>
      <c r="N2888" s="3" t="s">
        <v>3416</v>
      </c>
      <c r="O2888" s="3" t="s">
        <v>384</v>
      </c>
      <c r="P2888" s="4">
        <v>32506.0</v>
      </c>
      <c r="Q2888" s="3" t="s">
        <v>191</v>
      </c>
      <c r="S2888" s="3" t="s">
        <v>34</v>
      </c>
    </row>
    <row r="2889">
      <c r="A2889" s="2">
        <v>42318.71488425926</v>
      </c>
      <c r="B2889" s="3">
        <v>75.0</v>
      </c>
      <c r="C2889" s="3" t="s">
        <v>2209</v>
      </c>
      <c r="D2889" s="3">
        <v>64.0</v>
      </c>
      <c r="E2889" s="3" t="s">
        <v>2369</v>
      </c>
      <c r="F2889" s="3">
        <v>6.0</v>
      </c>
      <c r="G2889" s="3">
        <v>11.0</v>
      </c>
      <c r="H2889" s="3" t="s">
        <v>3264</v>
      </c>
      <c r="I2889" s="3" t="s">
        <v>3264</v>
      </c>
      <c r="J2889" s="3" t="s">
        <v>2213</v>
      </c>
      <c r="K2889" s="3" t="s">
        <v>24</v>
      </c>
      <c r="L2889" s="3">
        <v>12.0</v>
      </c>
      <c r="M2889" s="3" t="s">
        <v>30</v>
      </c>
      <c r="N2889" s="3" t="s">
        <v>3417</v>
      </c>
      <c r="O2889" s="3" t="s">
        <v>299</v>
      </c>
      <c r="P2889" s="4">
        <v>23053.0</v>
      </c>
      <c r="Q2889" s="3" t="s">
        <v>40</v>
      </c>
      <c r="S2889" s="3" t="s">
        <v>34</v>
      </c>
    </row>
    <row r="2890">
      <c r="A2890" s="2">
        <v>42318.71488425926</v>
      </c>
      <c r="B2890" s="3">
        <v>75.0</v>
      </c>
      <c r="C2890" s="3" t="s">
        <v>2209</v>
      </c>
      <c r="D2890" s="3">
        <v>64.0</v>
      </c>
      <c r="E2890" s="3" t="s">
        <v>2369</v>
      </c>
      <c r="F2890" s="3">
        <v>6.0</v>
      </c>
      <c r="G2890" s="3">
        <v>11.0</v>
      </c>
      <c r="H2890" s="3" t="s">
        <v>3264</v>
      </c>
      <c r="I2890" s="3" t="s">
        <v>3264</v>
      </c>
      <c r="J2890" s="3" t="s">
        <v>2213</v>
      </c>
      <c r="K2890" s="3" t="s">
        <v>24</v>
      </c>
      <c r="L2890" s="3">
        <v>13.0</v>
      </c>
      <c r="M2890" s="3" t="s">
        <v>25</v>
      </c>
      <c r="N2890" s="3" t="s">
        <v>3418</v>
      </c>
      <c r="O2890" s="3" t="s">
        <v>421</v>
      </c>
      <c r="P2890" s="4">
        <v>31456.0</v>
      </c>
      <c r="Q2890" s="3" t="s">
        <v>352</v>
      </c>
      <c r="S2890" s="3" t="s">
        <v>34</v>
      </c>
    </row>
    <row r="2891">
      <c r="A2891" s="2">
        <v>42318.71488425926</v>
      </c>
      <c r="B2891" s="3">
        <v>75.0</v>
      </c>
      <c r="C2891" s="3" t="s">
        <v>2209</v>
      </c>
      <c r="D2891" s="3">
        <v>64.0</v>
      </c>
      <c r="E2891" s="3" t="s">
        <v>2369</v>
      </c>
      <c r="F2891" s="3">
        <v>6.0</v>
      </c>
      <c r="G2891" s="3">
        <v>11.0</v>
      </c>
      <c r="H2891" s="3" t="s">
        <v>3264</v>
      </c>
      <c r="I2891" s="3" t="s">
        <v>3264</v>
      </c>
      <c r="J2891" s="3" t="s">
        <v>2213</v>
      </c>
      <c r="K2891" s="3" t="s">
        <v>24</v>
      </c>
      <c r="L2891" s="3">
        <v>14.0</v>
      </c>
      <c r="M2891" s="3" t="s">
        <v>30</v>
      </c>
      <c r="N2891" s="3" t="s">
        <v>3419</v>
      </c>
      <c r="O2891" s="3" t="s">
        <v>857</v>
      </c>
      <c r="P2891" s="4">
        <v>20984.0</v>
      </c>
      <c r="Q2891" s="3" t="s">
        <v>228</v>
      </c>
      <c r="S2891" s="3" t="s">
        <v>34</v>
      </c>
    </row>
    <row r="2892">
      <c r="A2892" s="2">
        <v>42318.71488425926</v>
      </c>
      <c r="B2892" s="3">
        <v>75.0</v>
      </c>
      <c r="C2892" s="3" t="s">
        <v>2209</v>
      </c>
      <c r="D2892" s="3">
        <v>64.0</v>
      </c>
      <c r="E2892" s="3" t="s">
        <v>2369</v>
      </c>
      <c r="F2892" s="3">
        <v>6.0</v>
      </c>
      <c r="G2892" s="3">
        <v>11.0</v>
      </c>
      <c r="H2892" s="3" t="s">
        <v>3264</v>
      </c>
      <c r="I2892" s="3" t="s">
        <v>3264</v>
      </c>
      <c r="J2892" s="3" t="s">
        <v>2213</v>
      </c>
      <c r="K2892" s="3" t="s">
        <v>24</v>
      </c>
      <c r="L2892" s="3">
        <v>15.0</v>
      </c>
      <c r="M2892" s="3" t="s">
        <v>25</v>
      </c>
      <c r="N2892" s="3" t="s">
        <v>3420</v>
      </c>
      <c r="O2892" s="3" t="s">
        <v>69</v>
      </c>
      <c r="P2892" s="4">
        <v>20745.0</v>
      </c>
      <c r="Q2892" s="3" t="s">
        <v>79</v>
      </c>
      <c r="S2892" s="3" t="s">
        <v>34</v>
      </c>
    </row>
    <row r="2893">
      <c r="A2893" s="2">
        <v>42318.71488425926</v>
      </c>
      <c r="B2893" s="3">
        <v>75.0</v>
      </c>
      <c r="C2893" s="3" t="s">
        <v>2209</v>
      </c>
      <c r="D2893" s="3">
        <v>64.0</v>
      </c>
      <c r="E2893" s="3" t="s">
        <v>2369</v>
      </c>
      <c r="F2893" s="3">
        <v>6.0</v>
      </c>
      <c r="G2893" s="3">
        <v>11.0</v>
      </c>
      <c r="H2893" s="3" t="s">
        <v>3264</v>
      </c>
      <c r="I2893" s="3" t="s">
        <v>3264</v>
      </c>
      <c r="J2893" s="3" t="s">
        <v>2213</v>
      </c>
      <c r="K2893" s="3" t="s">
        <v>24</v>
      </c>
      <c r="L2893" s="3">
        <v>16.0</v>
      </c>
      <c r="M2893" s="3" t="s">
        <v>30</v>
      </c>
      <c r="N2893" s="3" t="s">
        <v>2622</v>
      </c>
      <c r="O2893" s="3" t="s">
        <v>3421</v>
      </c>
      <c r="P2893" s="4">
        <v>30731.0</v>
      </c>
      <c r="Q2893" s="3" t="s">
        <v>221</v>
      </c>
      <c r="S2893" s="3" t="s">
        <v>34</v>
      </c>
    </row>
    <row r="2894">
      <c r="A2894" s="2">
        <v>42318.71488425926</v>
      </c>
      <c r="B2894" s="3">
        <v>75.0</v>
      </c>
      <c r="C2894" s="3" t="s">
        <v>2209</v>
      </c>
      <c r="D2894" s="3">
        <v>64.0</v>
      </c>
      <c r="E2894" s="3" t="s">
        <v>2369</v>
      </c>
      <c r="F2894" s="3">
        <v>6.0</v>
      </c>
      <c r="G2894" s="3">
        <v>11.0</v>
      </c>
      <c r="H2894" s="3" t="s">
        <v>3264</v>
      </c>
      <c r="I2894" s="3" t="s">
        <v>3264</v>
      </c>
      <c r="J2894" s="3" t="s">
        <v>2213</v>
      </c>
      <c r="K2894" s="3" t="s">
        <v>24</v>
      </c>
      <c r="L2894" s="3">
        <v>17.0</v>
      </c>
      <c r="M2894" s="3" t="s">
        <v>25</v>
      </c>
      <c r="N2894" s="3" t="s">
        <v>2695</v>
      </c>
      <c r="O2894" s="3" t="s">
        <v>359</v>
      </c>
      <c r="P2894" s="4">
        <v>25352.0</v>
      </c>
      <c r="Q2894" s="3" t="s">
        <v>37</v>
      </c>
      <c r="S2894" s="3" t="s">
        <v>34</v>
      </c>
    </row>
    <row r="2895">
      <c r="A2895" s="2">
        <v>42318.71488425926</v>
      </c>
      <c r="B2895" s="3">
        <v>75.0</v>
      </c>
      <c r="C2895" s="3" t="s">
        <v>2209</v>
      </c>
      <c r="D2895" s="3">
        <v>64.0</v>
      </c>
      <c r="E2895" s="3" t="s">
        <v>2369</v>
      </c>
      <c r="F2895" s="3">
        <v>6.0</v>
      </c>
      <c r="G2895" s="3">
        <v>11.0</v>
      </c>
      <c r="H2895" s="3" t="s">
        <v>3264</v>
      </c>
      <c r="I2895" s="3" t="s">
        <v>3264</v>
      </c>
      <c r="J2895" s="3" t="s">
        <v>2213</v>
      </c>
      <c r="K2895" s="3" t="s">
        <v>24</v>
      </c>
      <c r="L2895" s="3">
        <v>18.0</v>
      </c>
      <c r="M2895" s="3" t="s">
        <v>30</v>
      </c>
      <c r="N2895" s="3" t="s">
        <v>3422</v>
      </c>
      <c r="O2895" s="3" t="s">
        <v>803</v>
      </c>
      <c r="P2895" s="4">
        <v>19323.0</v>
      </c>
      <c r="Q2895" s="3" t="s">
        <v>86</v>
      </c>
      <c r="S2895" s="3" t="s">
        <v>34</v>
      </c>
    </row>
    <row r="2896">
      <c r="A2896" s="2">
        <v>42318.71488425926</v>
      </c>
      <c r="B2896" s="3">
        <v>75.0</v>
      </c>
      <c r="C2896" s="3" t="s">
        <v>2209</v>
      </c>
      <c r="D2896" s="3">
        <v>64.0</v>
      </c>
      <c r="E2896" s="3" t="s">
        <v>2369</v>
      </c>
      <c r="F2896" s="3">
        <v>6.0</v>
      </c>
      <c r="G2896" s="3">
        <v>11.0</v>
      </c>
      <c r="H2896" s="3" t="s">
        <v>3264</v>
      </c>
      <c r="I2896" s="3" t="s">
        <v>3264</v>
      </c>
      <c r="J2896" s="3" t="s">
        <v>2213</v>
      </c>
      <c r="K2896" s="3" t="s">
        <v>24</v>
      </c>
      <c r="L2896" s="3">
        <v>19.0</v>
      </c>
      <c r="M2896" s="3" t="s">
        <v>25</v>
      </c>
      <c r="N2896" s="3" t="s">
        <v>3423</v>
      </c>
      <c r="O2896" s="3" t="s">
        <v>275</v>
      </c>
      <c r="P2896" s="4">
        <v>20977.0</v>
      </c>
      <c r="Q2896" s="3" t="s">
        <v>37</v>
      </c>
      <c r="S2896" s="3" t="s">
        <v>34</v>
      </c>
    </row>
    <row r="2897">
      <c r="A2897" s="2">
        <v>42318.71488425926</v>
      </c>
      <c r="B2897" s="3">
        <v>75.0</v>
      </c>
      <c r="C2897" s="3" t="s">
        <v>2209</v>
      </c>
      <c r="D2897" s="3">
        <v>64.0</v>
      </c>
      <c r="E2897" s="3" t="s">
        <v>2369</v>
      </c>
      <c r="F2897" s="3">
        <v>6.0</v>
      </c>
      <c r="G2897" s="3">
        <v>11.0</v>
      </c>
      <c r="H2897" s="3" t="s">
        <v>3264</v>
      </c>
      <c r="I2897" s="3" t="s">
        <v>3264</v>
      </c>
      <c r="J2897" s="3" t="s">
        <v>2213</v>
      </c>
      <c r="K2897" s="3" t="s">
        <v>24</v>
      </c>
      <c r="L2897" s="3">
        <v>20.0</v>
      </c>
      <c r="M2897" s="3" t="s">
        <v>30</v>
      </c>
      <c r="N2897" s="3" t="s">
        <v>3424</v>
      </c>
      <c r="O2897" s="3" t="s">
        <v>121</v>
      </c>
      <c r="P2897" s="4">
        <v>22072.0</v>
      </c>
      <c r="Q2897" s="3" t="s">
        <v>132</v>
      </c>
      <c r="S2897" s="3" t="s">
        <v>34</v>
      </c>
    </row>
    <row r="2898">
      <c r="A2898" s="2">
        <v>42318.71488425926</v>
      </c>
      <c r="B2898" s="3">
        <v>75.0</v>
      </c>
      <c r="C2898" s="3" t="s">
        <v>2209</v>
      </c>
      <c r="D2898" s="3">
        <v>64.0</v>
      </c>
      <c r="E2898" s="3" t="s">
        <v>2369</v>
      </c>
      <c r="F2898" s="3">
        <v>6.0</v>
      </c>
      <c r="G2898" s="3">
        <v>11.0</v>
      </c>
      <c r="H2898" s="3" t="s">
        <v>3264</v>
      </c>
      <c r="I2898" s="3" t="s">
        <v>3264</v>
      </c>
      <c r="J2898" s="3" t="s">
        <v>2213</v>
      </c>
      <c r="K2898" s="3" t="s">
        <v>24</v>
      </c>
      <c r="L2898" s="3">
        <v>21.0</v>
      </c>
      <c r="M2898" s="3" t="s">
        <v>25</v>
      </c>
      <c r="N2898" s="3" t="s">
        <v>3425</v>
      </c>
      <c r="O2898" s="3" t="s">
        <v>384</v>
      </c>
      <c r="P2898" s="4">
        <v>31212.0</v>
      </c>
      <c r="Q2898" s="3" t="s">
        <v>37</v>
      </c>
      <c r="S2898" s="3" t="s">
        <v>34</v>
      </c>
    </row>
    <row r="2899">
      <c r="A2899" s="2">
        <v>42318.71488425926</v>
      </c>
      <c r="B2899" s="3">
        <v>75.0</v>
      </c>
      <c r="C2899" s="3" t="s">
        <v>2209</v>
      </c>
      <c r="D2899" s="3">
        <v>64.0</v>
      </c>
      <c r="E2899" s="3" t="s">
        <v>2369</v>
      </c>
      <c r="F2899" s="3">
        <v>6.0</v>
      </c>
      <c r="G2899" s="3">
        <v>11.0</v>
      </c>
      <c r="H2899" s="3" t="s">
        <v>3264</v>
      </c>
      <c r="I2899" s="3" t="s">
        <v>3264</v>
      </c>
      <c r="J2899" s="3" t="s">
        <v>2213</v>
      </c>
      <c r="K2899" s="3" t="s">
        <v>24</v>
      </c>
      <c r="L2899" s="3">
        <v>22.0</v>
      </c>
      <c r="M2899" s="3" t="s">
        <v>30</v>
      </c>
      <c r="N2899" s="3" t="s">
        <v>3416</v>
      </c>
      <c r="O2899" s="3" t="s">
        <v>1739</v>
      </c>
      <c r="P2899" s="4">
        <v>14304.0</v>
      </c>
      <c r="Q2899" s="3" t="s">
        <v>86</v>
      </c>
      <c r="S2899" s="3" t="s">
        <v>34</v>
      </c>
    </row>
    <row r="2900">
      <c r="A2900" s="2">
        <v>42318.71488425926</v>
      </c>
      <c r="B2900" s="3">
        <v>75.0</v>
      </c>
      <c r="C2900" s="3" t="s">
        <v>2209</v>
      </c>
      <c r="D2900" s="3">
        <v>64.0</v>
      </c>
      <c r="E2900" s="3" t="s">
        <v>2369</v>
      </c>
      <c r="F2900" s="3">
        <v>6.0</v>
      </c>
      <c r="G2900" s="3">
        <v>11.0</v>
      </c>
      <c r="H2900" s="3" t="s">
        <v>3264</v>
      </c>
      <c r="I2900" s="3" t="s">
        <v>3264</v>
      </c>
      <c r="J2900" s="3" t="s">
        <v>2213</v>
      </c>
      <c r="K2900" s="3" t="s">
        <v>24</v>
      </c>
      <c r="L2900" s="3">
        <v>23.0</v>
      </c>
      <c r="M2900" s="3" t="s">
        <v>25</v>
      </c>
      <c r="N2900" s="3" t="s">
        <v>3426</v>
      </c>
      <c r="O2900" s="3" t="s">
        <v>275</v>
      </c>
      <c r="P2900" s="4">
        <v>23722.0</v>
      </c>
      <c r="Q2900" s="3" t="s">
        <v>228</v>
      </c>
      <c r="S2900" s="3" t="s">
        <v>34</v>
      </c>
    </row>
    <row r="2901">
      <c r="A2901" s="2">
        <v>42318.71488425926</v>
      </c>
      <c r="B2901" s="3">
        <v>75.0</v>
      </c>
      <c r="C2901" s="3" t="s">
        <v>2209</v>
      </c>
      <c r="D2901" s="3">
        <v>79.0</v>
      </c>
      <c r="E2901" s="3" t="s">
        <v>2392</v>
      </c>
      <c r="F2901" s="3">
        <v>6.0</v>
      </c>
      <c r="G2901" s="3">
        <v>11.0</v>
      </c>
      <c r="H2901" s="3" t="s">
        <v>3264</v>
      </c>
      <c r="I2901" s="3" t="s">
        <v>3264</v>
      </c>
      <c r="J2901" s="3" t="s">
        <v>2213</v>
      </c>
      <c r="K2901" s="3" t="s">
        <v>24</v>
      </c>
      <c r="L2901" s="3">
        <v>1.0</v>
      </c>
      <c r="M2901" s="3" t="s">
        <v>25</v>
      </c>
      <c r="N2901" s="3" t="s">
        <v>3427</v>
      </c>
      <c r="O2901" s="3" t="s">
        <v>95</v>
      </c>
      <c r="P2901" s="4">
        <v>16549.0</v>
      </c>
      <c r="Q2901" s="3" t="s">
        <v>113</v>
      </c>
      <c r="S2901" s="3" t="s">
        <v>34</v>
      </c>
    </row>
    <row r="2902">
      <c r="A2902" s="2">
        <v>42318.71488425926</v>
      </c>
      <c r="B2902" s="3">
        <v>75.0</v>
      </c>
      <c r="C2902" s="3" t="s">
        <v>2209</v>
      </c>
      <c r="D2902" s="3">
        <v>79.0</v>
      </c>
      <c r="E2902" s="3" t="s">
        <v>2392</v>
      </c>
      <c r="F2902" s="3">
        <v>6.0</v>
      </c>
      <c r="G2902" s="3">
        <v>11.0</v>
      </c>
      <c r="H2902" s="3" t="s">
        <v>3264</v>
      </c>
      <c r="I2902" s="3" t="s">
        <v>3264</v>
      </c>
      <c r="J2902" s="3" t="s">
        <v>2213</v>
      </c>
      <c r="K2902" s="3" t="s">
        <v>24</v>
      </c>
      <c r="L2902" s="3">
        <v>2.0</v>
      </c>
      <c r="M2902" s="3" t="s">
        <v>30</v>
      </c>
      <c r="N2902" s="3" t="s">
        <v>3428</v>
      </c>
      <c r="O2902" s="3" t="s">
        <v>249</v>
      </c>
      <c r="P2902" s="4">
        <v>18177.0</v>
      </c>
      <c r="Q2902" s="3" t="s">
        <v>86</v>
      </c>
      <c r="S2902" s="3" t="s">
        <v>34</v>
      </c>
    </row>
    <row r="2903">
      <c r="A2903" s="2">
        <v>42318.71488425926</v>
      </c>
      <c r="B2903" s="3">
        <v>75.0</v>
      </c>
      <c r="C2903" s="3" t="s">
        <v>2209</v>
      </c>
      <c r="D2903" s="3">
        <v>79.0</v>
      </c>
      <c r="E2903" s="3" t="s">
        <v>2392</v>
      </c>
      <c r="F2903" s="3">
        <v>6.0</v>
      </c>
      <c r="G2903" s="3">
        <v>11.0</v>
      </c>
      <c r="H2903" s="3" t="s">
        <v>3264</v>
      </c>
      <c r="I2903" s="3" t="s">
        <v>3264</v>
      </c>
      <c r="J2903" s="3" t="s">
        <v>2213</v>
      </c>
      <c r="K2903" s="3" t="s">
        <v>24</v>
      </c>
      <c r="L2903" s="3">
        <v>3.0</v>
      </c>
      <c r="M2903" s="3" t="s">
        <v>25</v>
      </c>
      <c r="N2903" s="3" t="s">
        <v>3429</v>
      </c>
      <c r="O2903" s="3" t="s">
        <v>91</v>
      </c>
      <c r="P2903" s="4">
        <v>21586.0</v>
      </c>
      <c r="Q2903" s="3" t="s">
        <v>132</v>
      </c>
      <c r="S2903" s="3" t="s">
        <v>34</v>
      </c>
    </row>
    <row r="2904">
      <c r="A2904" s="2">
        <v>42318.71488425926</v>
      </c>
      <c r="B2904" s="3">
        <v>75.0</v>
      </c>
      <c r="C2904" s="3" t="s">
        <v>2209</v>
      </c>
      <c r="D2904" s="3">
        <v>79.0</v>
      </c>
      <c r="E2904" s="3" t="s">
        <v>2392</v>
      </c>
      <c r="F2904" s="3">
        <v>6.0</v>
      </c>
      <c r="G2904" s="3">
        <v>11.0</v>
      </c>
      <c r="H2904" s="3" t="s">
        <v>3264</v>
      </c>
      <c r="I2904" s="3" t="s">
        <v>3264</v>
      </c>
      <c r="J2904" s="3" t="s">
        <v>2213</v>
      </c>
      <c r="K2904" s="3" t="s">
        <v>24</v>
      </c>
      <c r="L2904" s="3">
        <v>4.0</v>
      </c>
      <c r="M2904" s="3" t="s">
        <v>30</v>
      </c>
      <c r="N2904" s="3" t="s">
        <v>3430</v>
      </c>
      <c r="O2904" s="3" t="s">
        <v>102</v>
      </c>
      <c r="P2904" s="4">
        <v>16418.0</v>
      </c>
      <c r="Q2904" s="3" t="s">
        <v>113</v>
      </c>
      <c r="S2904" s="3" t="s">
        <v>34</v>
      </c>
    </row>
    <row r="2905">
      <c r="A2905" s="2">
        <v>42318.71488425926</v>
      </c>
      <c r="B2905" s="3">
        <v>75.0</v>
      </c>
      <c r="C2905" s="3" t="s">
        <v>2209</v>
      </c>
      <c r="D2905" s="3">
        <v>79.0</v>
      </c>
      <c r="E2905" s="3" t="s">
        <v>2392</v>
      </c>
      <c r="F2905" s="3">
        <v>6.0</v>
      </c>
      <c r="G2905" s="3">
        <v>11.0</v>
      </c>
      <c r="H2905" s="3" t="s">
        <v>3264</v>
      </c>
      <c r="I2905" s="3" t="s">
        <v>3264</v>
      </c>
      <c r="J2905" s="3" t="s">
        <v>2213</v>
      </c>
      <c r="K2905" s="3" t="s">
        <v>24</v>
      </c>
      <c r="L2905" s="3">
        <v>5.0</v>
      </c>
      <c r="M2905" s="3" t="s">
        <v>25</v>
      </c>
      <c r="N2905" s="3" t="s">
        <v>3288</v>
      </c>
      <c r="O2905" s="3" t="s">
        <v>3431</v>
      </c>
      <c r="P2905" s="4">
        <v>33768.0</v>
      </c>
      <c r="Q2905" s="3" t="s">
        <v>191</v>
      </c>
      <c r="S2905" s="3" t="s">
        <v>34</v>
      </c>
    </row>
    <row r="2906">
      <c r="A2906" s="2">
        <v>42318.71488425926</v>
      </c>
      <c r="B2906" s="3">
        <v>75.0</v>
      </c>
      <c r="C2906" s="3" t="s">
        <v>2209</v>
      </c>
      <c r="D2906" s="3">
        <v>79.0</v>
      </c>
      <c r="E2906" s="3" t="s">
        <v>2392</v>
      </c>
      <c r="F2906" s="3">
        <v>6.0</v>
      </c>
      <c r="G2906" s="3">
        <v>11.0</v>
      </c>
      <c r="H2906" s="3" t="s">
        <v>3264</v>
      </c>
      <c r="I2906" s="3" t="s">
        <v>3264</v>
      </c>
      <c r="J2906" s="3" t="s">
        <v>2213</v>
      </c>
      <c r="K2906" s="3" t="s">
        <v>24</v>
      </c>
      <c r="L2906" s="3">
        <v>6.0</v>
      </c>
      <c r="M2906" s="3" t="s">
        <v>30</v>
      </c>
      <c r="N2906" s="3" t="s">
        <v>3432</v>
      </c>
      <c r="O2906" s="3" t="s">
        <v>440</v>
      </c>
      <c r="P2906" s="4">
        <v>25518.0</v>
      </c>
      <c r="Q2906" s="3" t="s">
        <v>40</v>
      </c>
      <c r="S2906" s="3" t="s">
        <v>34</v>
      </c>
    </row>
    <row r="2907">
      <c r="A2907" s="2">
        <v>42318.71488425926</v>
      </c>
      <c r="B2907" s="3">
        <v>75.0</v>
      </c>
      <c r="C2907" s="3" t="s">
        <v>2209</v>
      </c>
      <c r="D2907" s="3">
        <v>79.0</v>
      </c>
      <c r="E2907" s="3" t="s">
        <v>2392</v>
      </c>
      <c r="F2907" s="3">
        <v>6.0</v>
      </c>
      <c r="G2907" s="3">
        <v>11.0</v>
      </c>
      <c r="H2907" s="3" t="s">
        <v>3264</v>
      </c>
      <c r="I2907" s="3" t="s">
        <v>3264</v>
      </c>
      <c r="J2907" s="3" t="s">
        <v>2213</v>
      </c>
      <c r="K2907" s="3" t="s">
        <v>24</v>
      </c>
      <c r="L2907" s="3">
        <v>7.0</v>
      </c>
      <c r="M2907" s="3" t="s">
        <v>25</v>
      </c>
      <c r="N2907" s="3" t="s">
        <v>3433</v>
      </c>
      <c r="O2907" s="3" t="s">
        <v>427</v>
      </c>
      <c r="P2907" s="4">
        <v>25696.0</v>
      </c>
      <c r="Q2907" s="3" t="s">
        <v>37</v>
      </c>
      <c r="S2907" s="3" t="s">
        <v>34</v>
      </c>
    </row>
    <row r="2908">
      <c r="A2908" s="2">
        <v>42318.71488425926</v>
      </c>
      <c r="B2908" s="3">
        <v>75.0</v>
      </c>
      <c r="C2908" s="3" t="s">
        <v>2209</v>
      </c>
      <c r="D2908" s="3">
        <v>79.0</v>
      </c>
      <c r="E2908" s="3" t="s">
        <v>2392</v>
      </c>
      <c r="F2908" s="3">
        <v>6.0</v>
      </c>
      <c r="G2908" s="3">
        <v>11.0</v>
      </c>
      <c r="H2908" s="3" t="s">
        <v>3264</v>
      </c>
      <c r="I2908" s="3" t="s">
        <v>3264</v>
      </c>
      <c r="J2908" s="3" t="s">
        <v>2213</v>
      </c>
      <c r="K2908" s="3" t="s">
        <v>24</v>
      </c>
      <c r="L2908" s="3">
        <v>8.0</v>
      </c>
      <c r="M2908" s="3" t="s">
        <v>30</v>
      </c>
      <c r="N2908" s="3" t="s">
        <v>3434</v>
      </c>
      <c r="O2908" s="3" t="s">
        <v>746</v>
      </c>
      <c r="P2908" s="4">
        <v>26109.0</v>
      </c>
      <c r="Q2908" s="3" t="s">
        <v>40</v>
      </c>
      <c r="S2908" s="3" t="s">
        <v>34</v>
      </c>
    </row>
    <row r="2909">
      <c r="A2909" s="2">
        <v>42318.71488425926</v>
      </c>
      <c r="B2909" s="3">
        <v>75.0</v>
      </c>
      <c r="C2909" s="3" t="s">
        <v>2209</v>
      </c>
      <c r="D2909" s="3">
        <v>79.0</v>
      </c>
      <c r="E2909" s="3" t="s">
        <v>2392</v>
      </c>
      <c r="F2909" s="3">
        <v>6.0</v>
      </c>
      <c r="G2909" s="3">
        <v>11.0</v>
      </c>
      <c r="H2909" s="3" t="s">
        <v>3264</v>
      </c>
      <c r="I2909" s="3" t="s">
        <v>3264</v>
      </c>
      <c r="J2909" s="3" t="s">
        <v>2213</v>
      </c>
      <c r="K2909" s="3" t="s">
        <v>24</v>
      </c>
      <c r="L2909" s="3">
        <v>9.0</v>
      </c>
      <c r="M2909" s="3" t="s">
        <v>25</v>
      </c>
      <c r="N2909" s="3" t="s">
        <v>3435</v>
      </c>
      <c r="O2909" s="3" t="s">
        <v>401</v>
      </c>
      <c r="P2909" s="4">
        <v>23556.0</v>
      </c>
      <c r="Q2909" s="3" t="s">
        <v>37</v>
      </c>
      <c r="S2909" s="3" t="s">
        <v>34</v>
      </c>
    </row>
    <row r="2910">
      <c r="A2910" s="2">
        <v>42318.71488425926</v>
      </c>
      <c r="B2910" s="3">
        <v>75.0</v>
      </c>
      <c r="C2910" s="3" t="s">
        <v>2209</v>
      </c>
      <c r="D2910" s="3">
        <v>79.0</v>
      </c>
      <c r="E2910" s="3" t="s">
        <v>2392</v>
      </c>
      <c r="F2910" s="3">
        <v>6.0</v>
      </c>
      <c r="G2910" s="3">
        <v>11.0</v>
      </c>
      <c r="H2910" s="3" t="s">
        <v>3264</v>
      </c>
      <c r="I2910" s="3" t="s">
        <v>3264</v>
      </c>
      <c r="J2910" s="3" t="s">
        <v>2213</v>
      </c>
      <c r="K2910" s="3" t="s">
        <v>24</v>
      </c>
      <c r="L2910" s="3">
        <v>10.0</v>
      </c>
      <c r="M2910" s="3" t="s">
        <v>30</v>
      </c>
      <c r="N2910" s="3" t="s">
        <v>3436</v>
      </c>
      <c r="O2910" s="3" t="s">
        <v>3437</v>
      </c>
      <c r="P2910" s="4">
        <v>23866.0</v>
      </c>
      <c r="Q2910" s="3" t="s">
        <v>189</v>
      </c>
      <c r="S2910" s="3" t="s">
        <v>34</v>
      </c>
    </row>
    <row r="2911">
      <c r="A2911" s="2">
        <v>42318.71488425926</v>
      </c>
      <c r="B2911" s="3">
        <v>75.0</v>
      </c>
      <c r="C2911" s="3" t="s">
        <v>2209</v>
      </c>
      <c r="D2911" s="3">
        <v>79.0</v>
      </c>
      <c r="E2911" s="3" t="s">
        <v>2392</v>
      </c>
      <c r="F2911" s="3">
        <v>6.0</v>
      </c>
      <c r="G2911" s="3">
        <v>11.0</v>
      </c>
      <c r="H2911" s="3" t="s">
        <v>3264</v>
      </c>
      <c r="I2911" s="3" t="s">
        <v>3264</v>
      </c>
      <c r="J2911" s="3" t="s">
        <v>2213</v>
      </c>
      <c r="K2911" s="3" t="s">
        <v>24</v>
      </c>
      <c r="L2911" s="3">
        <v>11.0</v>
      </c>
      <c r="M2911" s="3" t="s">
        <v>25</v>
      </c>
      <c r="N2911" s="3" t="s">
        <v>795</v>
      </c>
      <c r="O2911" s="3" t="s">
        <v>359</v>
      </c>
      <c r="P2911" s="4">
        <v>24364.0</v>
      </c>
      <c r="Q2911" s="3" t="s">
        <v>132</v>
      </c>
      <c r="S2911" s="3" t="s">
        <v>34</v>
      </c>
    </row>
    <row r="2912">
      <c r="A2912" s="2">
        <v>42318.71488425926</v>
      </c>
      <c r="B2912" s="3">
        <v>75.0</v>
      </c>
      <c r="C2912" s="3" t="s">
        <v>2209</v>
      </c>
      <c r="D2912" s="3">
        <v>79.0</v>
      </c>
      <c r="E2912" s="3" t="s">
        <v>2392</v>
      </c>
      <c r="F2912" s="3">
        <v>6.0</v>
      </c>
      <c r="G2912" s="3">
        <v>11.0</v>
      </c>
      <c r="H2912" s="3" t="s">
        <v>3264</v>
      </c>
      <c r="I2912" s="3" t="s">
        <v>3264</v>
      </c>
      <c r="J2912" s="3" t="s">
        <v>2213</v>
      </c>
      <c r="K2912" s="3" t="s">
        <v>24</v>
      </c>
      <c r="L2912" s="3">
        <v>12.0</v>
      </c>
      <c r="M2912" s="3" t="s">
        <v>30</v>
      </c>
      <c r="N2912" s="3" t="s">
        <v>3438</v>
      </c>
      <c r="O2912" s="3" t="s">
        <v>283</v>
      </c>
      <c r="P2912" s="4">
        <v>26010.0</v>
      </c>
      <c r="Q2912" s="3" t="s">
        <v>132</v>
      </c>
      <c r="S2912" s="3" t="s">
        <v>34</v>
      </c>
    </row>
    <row r="2913">
      <c r="A2913" s="2">
        <v>42318.71488425926</v>
      </c>
      <c r="B2913" s="3">
        <v>75.0</v>
      </c>
      <c r="C2913" s="3" t="s">
        <v>2209</v>
      </c>
      <c r="D2913" s="3">
        <v>79.0</v>
      </c>
      <c r="E2913" s="3" t="s">
        <v>2392</v>
      </c>
      <c r="F2913" s="3">
        <v>6.0</v>
      </c>
      <c r="G2913" s="3">
        <v>11.0</v>
      </c>
      <c r="H2913" s="3" t="s">
        <v>3264</v>
      </c>
      <c r="I2913" s="3" t="s">
        <v>3264</v>
      </c>
      <c r="J2913" s="3" t="s">
        <v>2213</v>
      </c>
      <c r="K2913" s="3" t="s">
        <v>24</v>
      </c>
      <c r="L2913" s="3">
        <v>13.0</v>
      </c>
      <c r="M2913" s="3" t="s">
        <v>25</v>
      </c>
      <c r="N2913" s="3" t="s">
        <v>3382</v>
      </c>
      <c r="O2913" s="3" t="s">
        <v>3003</v>
      </c>
      <c r="P2913" s="4">
        <v>19066.0</v>
      </c>
      <c r="Q2913" s="3" t="s">
        <v>105</v>
      </c>
      <c r="S2913" s="3" t="s">
        <v>34</v>
      </c>
    </row>
    <row r="2914">
      <c r="A2914" s="2">
        <v>42318.71488425926</v>
      </c>
      <c r="B2914" s="3">
        <v>75.0</v>
      </c>
      <c r="C2914" s="3" t="s">
        <v>2209</v>
      </c>
      <c r="D2914" s="3">
        <v>79.0</v>
      </c>
      <c r="E2914" s="3" t="s">
        <v>2392</v>
      </c>
      <c r="F2914" s="3">
        <v>6.0</v>
      </c>
      <c r="G2914" s="3">
        <v>11.0</v>
      </c>
      <c r="H2914" s="3" t="s">
        <v>3264</v>
      </c>
      <c r="I2914" s="3" t="s">
        <v>3264</v>
      </c>
      <c r="J2914" s="3" t="s">
        <v>2213</v>
      </c>
      <c r="K2914" s="3" t="s">
        <v>24</v>
      </c>
      <c r="L2914" s="3">
        <v>14.0</v>
      </c>
      <c r="M2914" s="3" t="s">
        <v>30</v>
      </c>
      <c r="N2914" s="3" t="s">
        <v>3370</v>
      </c>
      <c r="O2914" s="3" t="s">
        <v>249</v>
      </c>
      <c r="P2914" s="4">
        <v>26307.0</v>
      </c>
      <c r="Q2914" s="3" t="s">
        <v>228</v>
      </c>
      <c r="S2914" s="3" t="s">
        <v>34</v>
      </c>
    </row>
    <row r="2915">
      <c r="A2915" s="2">
        <v>42318.71488425926</v>
      </c>
      <c r="B2915" s="3">
        <v>75.0</v>
      </c>
      <c r="C2915" s="3" t="s">
        <v>2209</v>
      </c>
      <c r="D2915" s="3">
        <v>86.0</v>
      </c>
      <c r="E2915" s="3" t="s">
        <v>2408</v>
      </c>
      <c r="F2915" s="3">
        <v>6.0</v>
      </c>
      <c r="G2915" s="3">
        <v>11.0</v>
      </c>
      <c r="H2915" s="3" t="s">
        <v>3264</v>
      </c>
      <c r="I2915" s="3" t="s">
        <v>3264</v>
      </c>
      <c r="J2915" s="3" t="s">
        <v>2213</v>
      </c>
      <c r="K2915" s="3" t="s">
        <v>24</v>
      </c>
      <c r="L2915" s="3">
        <v>1.0</v>
      </c>
      <c r="M2915" s="3" t="s">
        <v>25</v>
      </c>
      <c r="N2915" s="3" t="s">
        <v>3439</v>
      </c>
      <c r="O2915" s="3" t="s">
        <v>213</v>
      </c>
      <c r="P2915" s="4">
        <v>21701.0</v>
      </c>
      <c r="Q2915" s="3" t="s">
        <v>46</v>
      </c>
      <c r="S2915" s="3" t="s">
        <v>29</v>
      </c>
    </row>
    <row r="2916">
      <c r="A2916" s="2">
        <v>42318.71488425926</v>
      </c>
      <c r="B2916" s="3">
        <v>75.0</v>
      </c>
      <c r="C2916" s="3" t="s">
        <v>2209</v>
      </c>
      <c r="D2916" s="3">
        <v>86.0</v>
      </c>
      <c r="E2916" s="3" t="s">
        <v>2408</v>
      </c>
      <c r="F2916" s="3">
        <v>6.0</v>
      </c>
      <c r="G2916" s="3">
        <v>11.0</v>
      </c>
      <c r="H2916" s="3" t="s">
        <v>3264</v>
      </c>
      <c r="I2916" s="3" t="s">
        <v>3264</v>
      </c>
      <c r="J2916" s="3" t="s">
        <v>2213</v>
      </c>
      <c r="K2916" s="3" t="s">
        <v>24</v>
      </c>
      <c r="L2916" s="3">
        <v>2.0</v>
      </c>
      <c r="M2916" s="3" t="s">
        <v>30</v>
      </c>
      <c r="N2916" s="3" t="s">
        <v>3440</v>
      </c>
      <c r="O2916" s="3" t="s">
        <v>81</v>
      </c>
      <c r="P2916" s="4">
        <v>21223.0</v>
      </c>
      <c r="Q2916" s="3" t="s">
        <v>115</v>
      </c>
      <c r="S2916" s="3" t="s">
        <v>34</v>
      </c>
    </row>
    <row r="2917">
      <c r="A2917" s="2">
        <v>42318.71488425926</v>
      </c>
      <c r="B2917" s="3">
        <v>75.0</v>
      </c>
      <c r="C2917" s="3" t="s">
        <v>2209</v>
      </c>
      <c r="D2917" s="3">
        <v>86.0</v>
      </c>
      <c r="E2917" s="3" t="s">
        <v>2408</v>
      </c>
      <c r="F2917" s="3">
        <v>6.0</v>
      </c>
      <c r="G2917" s="3">
        <v>11.0</v>
      </c>
      <c r="H2917" s="3" t="s">
        <v>3264</v>
      </c>
      <c r="I2917" s="3" t="s">
        <v>3264</v>
      </c>
      <c r="J2917" s="3" t="s">
        <v>2213</v>
      </c>
      <c r="K2917" s="3" t="s">
        <v>24</v>
      </c>
      <c r="L2917" s="3">
        <v>3.0</v>
      </c>
      <c r="M2917" s="3" t="s">
        <v>25</v>
      </c>
      <c r="N2917" s="3" t="s">
        <v>3441</v>
      </c>
      <c r="O2917" s="3" t="s">
        <v>204</v>
      </c>
      <c r="P2917" s="4">
        <v>13824.0</v>
      </c>
      <c r="Q2917" s="3" t="s">
        <v>49</v>
      </c>
      <c r="S2917" s="3" t="s">
        <v>34</v>
      </c>
    </row>
    <row r="2918">
      <c r="A2918" s="2">
        <v>42318.71488425926</v>
      </c>
      <c r="B2918" s="3">
        <v>75.0</v>
      </c>
      <c r="C2918" s="3" t="s">
        <v>2209</v>
      </c>
      <c r="D2918" s="3">
        <v>86.0</v>
      </c>
      <c r="E2918" s="3" t="s">
        <v>2408</v>
      </c>
      <c r="F2918" s="3">
        <v>6.0</v>
      </c>
      <c r="G2918" s="3">
        <v>11.0</v>
      </c>
      <c r="H2918" s="3" t="s">
        <v>3264</v>
      </c>
      <c r="I2918" s="3" t="s">
        <v>3264</v>
      </c>
      <c r="J2918" s="3" t="s">
        <v>2213</v>
      </c>
      <c r="K2918" s="3" t="s">
        <v>24</v>
      </c>
      <c r="L2918" s="3">
        <v>4.0</v>
      </c>
      <c r="M2918" s="3" t="s">
        <v>30</v>
      </c>
      <c r="N2918" s="3" t="s">
        <v>2791</v>
      </c>
      <c r="O2918" s="3" t="s">
        <v>98</v>
      </c>
      <c r="P2918" s="4">
        <v>20840.0</v>
      </c>
      <c r="Q2918" s="3" t="s">
        <v>52</v>
      </c>
      <c r="S2918" s="3" t="s">
        <v>34</v>
      </c>
    </row>
    <row r="2919">
      <c r="A2919" s="2">
        <v>42318.71488425926</v>
      </c>
      <c r="B2919" s="3">
        <v>75.0</v>
      </c>
      <c r="C2919" s="3" t="s">
        <v>2209</v>
      </c>
      <c r="D2919" s="3">
        <v>86.0</v>
      </c>
      <c r="E2919" s="3" t="s">
        <v>2408</v>
      </c>
      <c r="F2919" s="3">
        <v>6.0</v>
      </c>
      <c r="G2919" s="3">
        <v>11.0</v>
      </c>
      <c r="H2919" s="3" t="s">
        <v>3264</v>
      </c>
      <c r="I2919" s="3" t="s">
        <v>3264</v>
      </c>
      <c r="J2919" s="3" t="s">
        <v>2213</v>
      </c>
      <c r="K2919" s="3" t="s">
        <v>24</v>
      </c>
      <c r="L2919" s="3">
        <v>5.0</v>
      </c>
      <c r="M2919" s="3" t="s">
        <v>25</v>
      </c>
      <c r="N2919" s="3" t="s">
        <v>2840</v>
      </c>
      <c r="O2919" s="3" t="s">
        <v>119</v>
      </c>
      <c r="P2919" s="4">
        <v>20982.0</v>
      </c>
      <c r="Q2919" s="3" t="s">
        <v>115</v>
      </c>
      <c r="S2919" s="3" t="s">
        <v>34</v>
      </c>
    </row>
    <row r="2920">
      <c r="A2920" s="2">
        <v>42318.71488425926</v>
      </c>
      <c r="B2920" s="3">
        <v>75.0</v>
      </c>
      <c r="C2920" s="3" t="s">
        <v>2209</v>
      </c>
      <c r="D2920" s="3">
        <v>86.0</v>
      </c>
      <c r="E2920" s="3" t="s">
        <v>2408</v>
      </c>
      <c r="F2920" s="3">
        <v>6.0</v>
      </c>
      <c r="G2920" s="3">
        <v>11.0</v>
      </c>
      <c r="H2920" s="3" t="s">
        <v>3264</v>
      </c>
      <c r="I2920" s="3" t="s">
        <v>3264</v>
      </c>
      <c r="J2920" s="3" t="s">
        <v>2213</v>
      </c>
      <c r="K2920" s="3" t="s">
        <v>24</v>
      </c>
      <c r="L2920" s="3">
        <v>6.0</v>
      </c>
      <c r="M2920" s="3" t="s">
        <v>30</v>
      </c>
      <c r="N2920" s="3" t="s">
        <v>3442</v>
      </c>
      <c r="O2920" s="3" t="s">
        <v>746</v>
      </c>
      <c r="P2920" s="4">
        <v>26067.0</v>
      </c>
      <c r="Q2920" s="3" t="s">
        <v>40</v>
      </c>
      <c r="S2920" s="3" t="s">
        <v>34</v>
      </c>
    </row>
    <row r="2921">
      <c r="A2921" s="2">
        <v>42318.71488425926</v>
      </c>
      <c r="B2921" s="3">
        <v>75.0</v>
      </c>
      <c r="C2921" s="3" t="s">
        <v>2209</v>
      </c>
      <c r="D2921" s="3">
        <v>86.0</v>
      </c>
      <c r="E2921" s="3" t="s">
        <v>2408</v>
      </c>
      <c r="F2921" s="3">
        <v>6.0</v>
      </c>
      <c r="G2921" s="3">
        <v>11.0</v>
      </c>
      <c r="H2921" s="3" t="s">
        <v>3264</v>
      </c>
      <c r="I2921" s="3" t="s">
        <v>3264</v>
      </c>
      <c r="J2921" s="3" t="s">
        <v>2213</v>
      </c>
      <c r="K2921" s="3" t="s">
        <v>24</v>
      </c>
      <c r="L2921" s="3">
        <v>7.0</v>
      </c>
      <c r="M2921" s="3" t="s">
        <v>25</v>
      </c>
      <c r="N2921" s="3" t="s">
        <v>3443</v>
      </c>
      <c r="O2921" s="3" t="s">
        <v>639</v>
      </c>
      <c r="P2921" s="4">
        <v>21291.0</v>
      </c>
      <c r="Q2921" s="3" t="s">
        <v>52</v>
      </c>
      <c r="S2921" s="3" t="s">
        <v>34</v>
      </c>
    </row>
    <row r="2922">
      <c r="A2922" s="2">
        <v>42318.71488425926</v>
      </c>
      <c r="B2922" s="3">
        <v>75.0</v>
      </c>
      <c r="C2922" s="3" t="s">
        <v>2209</v>
      </c>
      <c r="D2922" s="3">
        <v>86.0</v>
      </c>
      <c r="E2922" s="3" t="s">
        <v>2408</v>
      </c>
      <c r="F2922" s="3">
        <v>6.0</v>
      </c>
      <c r="G2922" s="3">
        <v>11.0</v>
      </c>
      <c r="H2922" s="3" t="s">
        <v>3264</v>
      </c>
      <c r="I2922" s="3" t="s">
        <v>3264</v>
      </c>
      <c r="J2922" s="3" t="s">
        <v>2213</v>
      </c>
      <c r="K2922" s="3" t="s">
        <v>24</v>
      </c>
      <c r="L2922" s="3">
        <v>8.0</v>
      </c>
      <c r="M2922" s="3" t="s">
        <v>30</v>
      </c>
      <c r="N2922" s="3" t="s">
        <v>3444</v>
      </c>
      <c r="O2922" s="3" t="s">
        <v>885</v>
      </c>
      <c r="P2922" s="4">
        <v>28438.0</v>
      </c>
      <c r="Q2922" s="3" t="s">
        <v>352</v>
      </c>
      <c r="S2922" s="3" t="s">
        <v>34</v>
      </c>
    </row>
    <row r="2923">
      <c r="A2923" s="2">
        <v>42318.71488425926</v>
      </c>
      <c r="B2923" s="3">
        <v>75.0</v>
      </c>
      <c r="C2923" s="3" t="s">
        <v>2209</v>
      </c>
      <c r="D2923" s="3">
        <v>86.0</v>
      </c>
      <c r="E2923" s="3" t="s">
        <v>2408</v>
      </c>
      <c r="F2923" s="3">
        <v>6.0</v>
      </c>
      <c r="G2923" s="3">
        <v>11.0</v>
      </c>
      <c r="H2923" s="3" t="s">
        <v>3264</v>
      </c>
      <c r="I2923" s="3" t="s">
        <v>3264</v>
      </c>
      <c r="J2923" s="3" t="s">
        <v>2213</v>
      </c>
      <c r="K2923" s="3" t="s">
        <v>24</v>
      </c>
      <c r="L2923" s="3">
        <v>9.0</v>
      </c>
      <c r="M2923" s="3" t="s">
        <v>25</v>
      </c>
      <c r="N2923" s="3" t="s">
        <v>3435</v>
      </c>
      <c r="O2923" s="3" t="s">
        <v>246</v>
      </c>
      <c r="P2923" s="4">
        <v>34247.0</v>
      </c>
      <c r="Q2923" s="3" t="s">
        <v>191</v>
      </c>
      <c r="S2923" s="3" t="s">
        <v>34</v>
      </c>
    </row>
    <row r="2924">
      <c r="A2924" s="2">
        <v>42318.71488425926</v>
      </c>
      <c r="B2924" s="3">
        <v>75.0</v>
      </c>
      <c r="C2924" s="3" t="s">
        <v>2209</v>
      </c>
      <c r="D2924" s="3">
        <v>86.0</v>
      </c>
      <c r="E2924" s="3" t="s">
        <v>2408</v>
      </c>
      <c r="F2924" s="3">
        <v>6.0</v>
      </c>
      <c r="G2924" s="3">
        <v>11.0</v>
      </c>
      <c r="H2924" s="3" t="s">
        <v>3264</v>
      </c>
      <c r="I2924" s="3" t="s">
        <v>3264</v>
      </c>
      <c r="J2924" s="3" t="s">
        <v>2213</v>
      </c>
      <c r="K2924" s="3" t="s">
        <v>24</v>
      </c>
      <c r="L2924" s="3">
        <v>10.0</v>
      </c>
      <c r="M2924" s="3" t="s">
        <v>30</v>
      </c>
      <c r="N2924" s="3" t="s">
        <v>3445</v>
      </c>
      <c r="O2924" s="3" t="s">
        <v>3446</v>
      </c>
      <c r="P2924" s="4">
        <v>22697.0</v>
      </c>
      <c r="Q2924" s="3" t="s">
        <v>132</v>
      </c>
      <c r="S2924" s="3" t="s">
        <v>34</v>
      </c>
    </row>
    <row r="2925">
      <c r="A2925" s="2">
        <v>42318.71488425926</v>
      </c>
      <c r="B2925" s="3">
        <v>75.0</v>
      </c>
      <c r="C2925" s="3" t="s">
        <v>2209</v>
      </c>
      <c r="D2925" s="3">
        <v>86.0</v>
      </c>
      <c r="E2925" s="3" t="s">
        <v>2408</v>
      </c>
      <c r="F2925" s="3">
        <v>6.0</v>
      </c>
      <c r="G2925" s="3">
        <v>11.0</v>
      </c>
      <c r="H2925" s="3" t="s">
        <v>3264</v>
      </c>
      <c r="I2925" s="3" t="s">
        <v>3264</v>
      </c>
      <c r="J2925" s="3" t="s">
        <v>2213</v>
      </c>
      <c r="K2925" s="3" t="s">
        <v>24</v>
      </c>
      <c r="L2925" s="3">
        <v>11.0</v>
      </c>
      <c r="M2925" s="3" t="s">
        <v>25</v>
      </c>
      <c r="N2925" s="3" t="s">
        <v>3447</v>
      </c>
      <c r="O2925" s="3" t="s">
        <v>3448</v>
      </c>
      <c r="P2925" s="4">
        <v>18026.0</v>
      </c>
      <c r="Q2925" s="3" t="s">
        <v>33</v>
      </c>
      <c r="S2925" s="3" t="s">
        <v>34</v>
      </c>
    </row>
    <row r="2926">
      <c r="A2926" s="2">
        <v>42318.71488425926</v>
      </c>
      <c r="B2926" s="3">
        <v>75.0</v>
      </c>
      <c r="C2926" s="3" t="s">
        <v>2209</v>
      </c>
      <c r="D2926" s="3">
        <v>86.0</v>
      </c>
      <c r="E2926" s="3" t="s">
        <v>2408</v>
      </c>
      <c r="F2926" s="3">
        <v>6.0</v>
      </c>
      <c r="G2926" s="3">
        <v>11.0</v>
      </c>
      <c r="H2926" s="3" t="s">
        <v>3264</v>
      </c>
      <c r="I2926" s="3" t="s">
        <v>3264</v>
      </c>
      <c r="J2926" s="3" t="s">
        <v>2213</v>
      </c>
      <c r="K2926" s="3" t="s">
        <v>24</v>
      </c>
      <c r="L2926" s="3">
        <v>12.0</v>
      </c>
      <c r="M2926" s="3" t="s">
        <v>30</v>
      </c>
      <c r="N2926" s="3" t="s">
        <v>3449</v>
      </c>
      <c r="O2926" s="3" t="s">
        <v>440</v>
      </c>
      <c r="P2926" s="4">
        <v>23220.0</v>
      </c>
      <c r="Q2926" s="3" t="s">
        <v>40</v>
      </c>
      <c r="S2926" s="3" t="s">
        <v>34</v>
      </c>
    </row>
    <row r="2927">
      <c r="A2927" s="2">
        <v>42318.71488425926</v>
      </c>
      <c r="B2927" s="3">
        <v>75.0</v>
      </c>
      <c r="C2927" s="3" t="s">
        <v>2209</v>
      </c>
      <c r="D2927" s="3">
        <v>86.0</v>
      </c>
      <c r="E2927" s="3" t="s">
        <v>2408</v>
      </c>
      <c r="F2927" s="3">
        <v>6.0</v>
      </c>
      <c r="G2927" s="3">
        <v>11.0</v>
      </c>
      <c r="H2927" s="3" t="s">
        <v>3264</v>
      </c>
      <c r="I2927" s="3" t="s">
        <v>3264</v>
      </c>
      <c r="J2927" s="3" t="s">
        <v>2213</v>
      </c>
      <c r="K2927" s="3" t="s">
        <v>24</v>
      </c>
      <c r="L2927" s="3">
        <v>13.0</v>
      </c>
      <c r="M2927" s="3" t="s">
        <v>25</v>
      </c>
      <c r="N2927" s="3" t="s">
        <v>3450</v>
      </c>
      <c r="O2927" s="3" t="s">
        <v>309</v>
      </c>
      <c r="P2927" s="4">
        <v>28856.0</v>
      </c>
      <c r="Q2927" s="3" t="s">
        <v>191</v>
      </c>
      <c r="S2927" s="3" t="s">
        <v>34</v>
      </c>
    </row>
    <row r="2928">
      <c r="A2928" s="2">
        <v>42318.71488425926</v>
      </c>
      <c r="B2928" s="3">
        <v>75.0</v>
      </c>
      <c r="C2928" s="3" t="s">
        <v>2209</v>
      </c>
      <c r="D2928" s="3">
        <v>86.0</v>
      </c>
      <c r="E2928" s="3" t="s">
        <v>2408</v>
      </c>
      <c r="F2928" s="3">
        <v>6.0</v>
      </c>
      <c r="G2928" s="3">
        <v>11.0</v>
      </c>
      <c r="H2928" s="3" t="s">
        <v>3264</v>
      </c>
      <c r="I2928" s="3" t="s">
        <v>3264</v>
      </c>
      <c r="J2928" s="3" t="s">
        <v>2213</v>
      </c>
      <c r="K2928" s="3" t="s">
        <v>24</v>
      </c>
      <c r="L2928" s="3">
        <v>14.0</v>
      </c>
      <c r="M2928" s="3" t="s">
        <v>30</v>
      </c>
      <c r="N2928" s="3" t="s">
        <v>3451</v>
      </c>
      <c r="O2928" s="3" t="s">
        <v>2896</v>
      </c>
      <c r="P2928" s="4">
        <v>13888.0</v>
      </c>
      <c r="Q2928" s="3" t="s">
        <v>113</v>
      </c>
      <c r="S2928" s="3" t="s">
        <v>34</v>
      </c>
    </row>
    <row r="2929">
      <c r="A2929" s="2">
        <v>42318.71488425926</v>
      </c>
      <c r="B2929" s="3">
        <v>75.0</v>
      </c>
      <c r="C2929" s="3" t="s">
        <v>2209</v>
      </c>
      <c r="D2929" s="3">
        <v>86.0</v>
      </c>
      <c r="E2929" s="3" t="s">
        <v>2408</v>
      </c>
      <c r="F2929" s="3">
        <v>6.0</v>
      </c>
      <c r="G2929" s="3">
        <v>11.0</v>
      </c>
      <c r="H2929" s="3" t="s">
        <v>3264</v>
      </c>
      <c r="I2929" s="3" t="s">
        <v>3264</v>
      </c>
      <c r="J2929" s="3" t="s">
        <v>2213</v>
      </c>
      <c r="K2929" s="3" t="s">
        <v>24</v>
      </c>
      <c r="L2929" s="3">
        <v>15.0</v>
      </c>
      <c r="M2929" s="3" t="s">
        <v>25</v>
      </c>
      <c r="N2929" s="3" t="s">
        <v>3288</v>
      </c>
      <c r="O2929" s="3" t="s">
        <v>27</v>
      </c>
      <c r="P2929" s="4">
        <v>21904.0</v>
      </c>
      <c r="Q2929" s="3" t="s">
        <v>205</v>
      </c>
      <c r="S2929" s="3" t="s">
        <v>34</v>
      </c>
    </row>
    <row r="2930">
      <c r="A2930" s="2">
        <v>42318.71488425926</v>
      </c>
      <c r="B2930" s="3">
        <v>75.0</v>
      </c>
      <c r="C2930" s="3" t="s">
        <v>2209</v>
      </c>
      <c r="D2930" s="3">
        <v>86.0</v>
      </c>
      <c r="E2930" s="3" t="s">
        <v>2408</v>
      </c>
      <c r="F2930" s="3">
        <v>6.0</v>
      </c>
      <c r="G2930" s="3">
        <v>11.0</v>
      </c>
      <c r="H2930" s="3" t="s">
        <v>3264</v>
      </c>
      <c r="I2930" s="3" t="s">
        <v>3264</v>
      </c>
      <c r="J2930" s="3" t="s">
        <v>2213</v>
      </c>
      <c r="K2930" s="3" t="s">
        <v>24</v>
      </c>
      <c r="L2930" s="3">
        <v>16.0</v>
      </c>
      <c r="M2930" s="3" t="s">
        <v>30</v>
      </c>
      <c r="N2930" s="3" t="s">
        <v>2834</v>
      </c>
      <c r="O2930" s="3" t="s">
        <v>560</v>
      </c>
      <c r="P2930" s="4">
        <v>14758.0</v>
      </c>
      <c r="Q2930" s="3" t="s">
        <v>49</v>
      </c>
      <c r="S2930" s="3" t="s">
        <v>34</v>
      </c>
    </row>
    <row r="2931">
      <c r="A2931" s="2">
        <v>42318.71488425926</v>
      </c>
      <c r="B2931" s="3">
        <v>75.0</v>
      </c>
      <c r="C2931" s="3" t="s">
        <v>2209</v>
      </c>
      <c r="D2931" s="3">
        <v>87.0</v>
      </c>
      <c r="E2931" s="3" t="s">
        <v>2428</v>
      </c>
      <c r="F2931" s="3">
        <v>6.0</v>
      </c>
      <c r="G2931" s="3">
        <v>11.0</v>
      </c>
      <c r="H2931" s="3" t="s">
        <v>3264</v>
      </c>
      <c r="I2931" s="3" t="s">
        <v>3264</v>
      </c>
      <c r="J2931" s="3" t="s">
        <v>2213</v>
      </c>
      <c r="K2931" s="3" t="s">
        <v>24</v>
      </c>
      <c r="L2931" s="3">
        <v>1.0</v>
      </c>
      <c r="M2931" s="3" t="s">
        <v>25</v>
      </c>
      <c r="N2931" s="3" t="s">
        <v>3452</v>
      </c>
      <c r="O2931" s="3" t="s">
        <v>95</v>
      </c>
      <c r="P2931" s="4">
        <v>19484.0</v>
      </c>
      <c r="Q2931" s="3" t="s">
        <v>117</v>
      </c>
      <c r="S2931" s="3" t="s">
        <v>34</v>
      </c>
    </row>
    <row r="2932">
      <c r="A2932" s="2">
        <v>42318.71488425926</v>
      </c>
      <c r="B2932" s="3">
        <v>75.0</v>
      </c>
      <c r="C2932" s="3" t="s">
        <v>2209</v>
      </c>
      <c r="D2932" s="3">
        <v>87.0</v>
      </c>
      <c r="E2932" s="3" t="s">
        <v>2428</v>
      </c>
      <c r="F2932" s="3">
        <v>6.0</v>
      </c>
      <c r="G2932" s="3">
        <v>11.0</v>
      </c>
      <c r="H2932" s="3" t="s">
        <v>3264</v>
      </c>
      <c r="I2932" s="3" t="s">
        <v>3264</v>
      </c>
      <c r="J2932" s="3" t="s">
        <v>2213</v>
      </c>
      <c r="K2932" s="3" t="s">
        <v>24</v>
      </c>
      <c r="L2932" s="3">
        <v>2.0</v>
      </c>
      <c r="M2932" s="3" t="s">
        <v>30</v>
      </c>
      <c r="N2932" s="3" t="s">
        <v>3453</v>
      </c>
      <c r="O2932" s="3" t="s">
        <v>869</v>
      </c>
      <c r="P2932" s="4">
        <v>22597.0</v>
      </c>
      <c r="Q2932" s="3" t="s">
        <v>352</v>
      </c>
      <c r="S2932" s="3" t="s">
        <v>34</v>
      </c>
    </row>
    <row r="2933">
      <c r="A2933" s="2">
        <v>42318.71488425926</v>
      </c>
      <c r="B2933" s="3">
        <v>75.0</v>
      </c>
      <c r="C2933" s="3" t="s">
        <v>2209</v>
      </c>
      <c r="D2933" s="3">
        <v>87.0</v>
      </c>
      <c r="E2933" s="3" t="s">
        <v>2428</v>
      </c>
      <c r="F2933" s="3">
        <v>6.0</v>
      </c>
      <c r="G2933" s="3">
        <v>11.0</v>
      </c>
      <c r="H2933" s="3" t="s">
        <v>3264</v>
      </c>
      <c r="I2933" s="3" t="s">
        <v>3264</v>
      </c>
      <c r="J2933" s="3" t="s">
        <v>2213</v>
      </c>
      <c r="K2933" s="3" t="s">
        <v>24</v>
      </c>
      <c r="L2933" s="3">
        <v>3.0</v>
      </c>
      <c r="M2933" s="3" t="s">
        <v>25</v>
      </c>
      <c r="N2933" s="3" t="s">
        <v>3454</v>
      </c>
      <c r="O2933" s="3" t="s">
        <v>218</v>
      </c>
      <c r="P2933" s="4">
        <v>24056.0</v>
      </c>
      <c r="Q2933" s="3" t="s">
        <v>132</v>
      </c>
      <c r="S2933" s="3" t="s">
        <v>34</v>
      </c>
    </row>
    <row r="2934">
      <c r="A2934" s="2">
        <v>42318.71488425926</v>
      </c>
      <c r="B2934" s="3">
        <v>75.0</v>
      </c>
      <c r="C2934" s="3" t="s">
        <v>2209</v>
      </c>
      <c r="D2934" s="3">
        <v>87.0</v>
      </c>
      <c r="E2934" s="3" t="s">
        <v>2428</v>
      </c>
      <c r="F2934" s="3">
        <v>6.0</v>
      </c>
      <c r="G2934" s="3">
        <v>11.0</v>
      </c>
      <c r="H2934" s="3" t="s">
        <v>3264</v>
      </c>
      <c r="I2934" s="3" t="s">
        <v>3264</v>
      </c>
      <c r="J2934" s="3" t="s">
        <v>2213</v>
      </c>
      <c r="K2934" s="3" t="s">
        <v>24</v>
      </c>
      <c r="L2934" s="3">
        <v>4.0</v>
      </c>
      <c r="M2934" s="3" t="s">
        <v>30</v>
      </c>
      <c r="N2934" s="3" t="s">
        <v>2596</v>
      </c>
      <c r="O2934" s="3" t="s">
        <v>456</v>
      </c>
      <c r="P2934" s="4">
        <v>25109.0</v>
      </c>
      <c r="Q2934" s="3" t="s">
        <v>52</v>
      </c>
      <c r="S2934" s="3" t="s">
        <v>34</v>
      </c>
    </row>
    <row r="2935">
      <c r="A2935" s="2">
        <v>42318.71488425926</v>
      </c>
      <c r="B2935" s="3">
        <v>75.0</v>
      </c>
      <c r="C2935" s="3" t="s">
        <v>2209</v>
      </c>
      <c r="D2935" s="3">
        <v>87.0</v>
      </c>
      <c r="E2935" s="3" t="s">
        <v>2428</v>
      </c>
      <c r="F2935" s="3">
        <v>6.0</v>
      </c>
      <c r="G2935" s="3">
        <v>11.0</v>
      </c>
      <c r="H2935" s="3" t="s">
        <v>3264</v>
      </c>
      <c r="I2935" s="3" t="s">
        <v>3264</v>
      </c>
      <c r="J2935" s="3" t="s">
        <v>2213</v>
      </c>
      <c r="K2935" s="3" t="s">
        <v>24</v>
      </c>
      <c r="L2935" s="3">
        <v>5.0</v>
      </c>
      <c r="M2935" s="3" t="s">
        <v>25</v>
      </c>
      <c r="N2935" s="3" t="s">
        <v>3043</v>
      </c>
      <c r="O2935" s="3" t="s">
        <v>91</v>
      </c>
      <c r="P2935" s="4">
        <v>15335.0</v>
      </c>
      <c r="Q2935" s="3" t="s">
        <v>132</v>
      </c>
      <c r="S2935" s="3" t="s">
        <v>34</v>
      </c>
    </row>
    <row r="2936">
      <c r="A2936" s="2">
        <v>42318.71488425926</v>
      </c>
      <c r="B2936" s="3">
        <v>75.0</v>
      </c>
      <c r="C2936" s="3" t="s">
        <v>2209</v>
      </c>
      <c r="D2936" s="3">
        <v>87.0</v>
      </c>
      <c r="E2936" s="3" t="s">
        <v>2428</v>
      </c>
      <c r="F2936" s="3">
        <v>6.0</v>
      </c>
      <c r="G2936" s="3">
        <v>11.0</v>
      </c>
      <c r="H2936" s="3" t="s">
        <v>3264</v>
      </c>
      <c r="I2936" s="3" t="s">
        <v>3264</v>
      </c>
      <c r="J2936" s="3" t="s">
        <v>2213</v>
      </c>
      <c r="K2936" s="3" t="s">
        <v>24</v>
      </c>
      <c r="L2936" s="3">
        <v>6.0</v>
      </c>
      <c r="M2936" s="3" t="s">
        <v>30</v>
      </c>
      <c r="N2936" s="3" t="s">
        <v>2070</v>
      </c>
      <c r="O2936" s="3" t="s">
        <v>178</v>
      </c>
      <c r="P2936" s="4">
        <v>17591.0</v>
      </c>
      <c r="Q2936" s="3" t="s">
        <v>49</v>
      </c>
      <c r="S2936" s="3" t="s">
        <v>34</v>
      </c>
    </row>
    <row r="2937">
      <c r="A2937" s="2">
        <v>42318.71488425926</v>
      </c>
      <c r="B2937" s="3">
        <v>75.0</v>
      </c>
      <c r="C2937" s="3" t="s">
        <v>2209</v>
      </c>
      <c r="D2937" s="3">
        <v>87.0</v>
      </c>
      <c r="E2937" s="3" t="s">
        <v>2428</v>
      </c>
      <c r="F2937" s="3">
        <v>6.0</v>
      </c>
      <c r="G2937" s="3">
        <v>11.0</v>
      </c>
      <c r="H2937" s="3" t="s">
        <v>3264</v>
      </c>
      <c r="I2937" s="3" t="s">
        <v>3264</v>
      </c>
      <c r="J2937" s="3" t="s">
        <v>2213</v>
      </c>
      <c r="K2937" s="3" t="s">
        <v>24</v>
      </c>
      <c r="L2937" s="3">
        <v>7.0</v>
      </c>
      <c r="M2937" s="3" t="s">
        <v>25</v>
      </c>
      <c r="N2937" s="3" t="s">
        <v>3455</v>
      </c>
      <c r="O2937" s="3" t="s">
        <v>281</v>
      </c>
      <c r="P2937" s="4">
        <v>19712.0</v>
      </c>
      <c r="Q2937" s="3" t="s">
        <v>49</v>
      </c>
      <c r="S2937" s="3" t="s">
        <v>34</v>
      </c>
    </row>
    <row r="2938">
      <c r="A2938" s="2">
        <v>42318.71488425926</v>
      </c>
      <c r="B2938" s="3">
        <v>75.0</v>
      </c>
      <c r="C2938" s="3" t="s">
        <v>2209</v>
      </c>
      <c r="D2938" s="3">
        <v>87.0</v>
      </c>
      <c r="E2938" s="3" t="s">
        <v>2428</v>
      </c>
      <c r="F2938" s="3">
        <v>6.0</v>
      </c>
      <c r="G2938" s="3">
        <v>11.0</v>
      </c>
      <c r="H2938" s="3" t="s">
        <v>3264</v>
      </c>
      <c r="I2938" s="3" t="s">
        <v>3264</v>
      </c>
      <c r="J2938" s="3" t="s">
        <v>2213</v>
      </c>
      <c r="K2938" s="3" t="s">
        <v>24</v>
      </c>
      <c r="L2938" s="3">
        <v>8.0</v>
      </c>
      <c r="M2938" s="3" t="s">
        <v>30</v>
      </c>
      <c r="N2938" s="3" t="s">
        <v>3456</v>
      </c>
      <c r="O2938" s="3" t="s">
        <v>1547</v>
      </c>
      <c r="P2938" s="4">
        <v>24234.0</v>
      </c>
      <c r="Q2938" s="3" t="s">
        <v>40</v>
      </c>
      <c r="S2938" s="3" t="s">
        <v>34</v>
      </c>
    </row>
    <row r="2939">
      <c r="A2939" s="2">
        <v>42318.71488425926</v>
      </c>
      <c r="B2939" s="3">
        <v>75.0</v>
      </c>
      <c r="C2939" s="3" t="s">
        <v>2209</v>
      </c>
      <c r="D2939" s="3">
        <v>87.0</v>
      </c>
      <c r="E2939" s="3" t="s">
        <v>2428</v>
      </c>
      <c r="F2939" s="3">
        <v>6.0</v>
      </c>
      <c r="G2939" s="3">
        <v>11.0</v>
      </c>
      <c r="H2939" s="3" t="s">
        <v>3264</v>
      </c>
      <c r="I2939" s="3" t="s">
        <v>3264</v>
      </c>
      <c r="J2939" s="3" t="s">
        <v>2213</v>
      </c>
      <c r="K2939" s="3" t="s">
        <v>24</v>
      </c>
      <c r="L2939" s="3">
        <v>9.0</v>
      </c>
      <c r="M2939" s="3" t="s">
        <v>25</v>
      </c>
      <c r="N2939" s="3" t="s">
        <v>3457</v>
      </c>
      <c r="O2939" s="3" t="s">
        <v>91</v>
      </c>
      <c r="P2939" s="4">
        <v>22998.0</v>
      </c>
      <c r="Q2939" s="3" t="s">
        <v>75</v>
      </c>
      <c r="S2939" s="3" t="s">
        <v>34</v>
      </c>
    </row>
    <row r="2940">
      <c r="A2940" s="2">
        <v>42318.71488425926</v>
      </c>
      <c r="B2940" s="3">
        <v>75.0</v>
      </c>
      <c r="C2940" s="3" t="s">
        <v>2209</v>
      </c>
      <c r="D2940" s="3">
        <v>87.0</v>
      </c>
      <c r="E2940" s="3" t="s">
        <v>2428</v>
      </c>
      <c r="F2940" s="3">
        <v>6.0</v>
      </c>
      <c r="G2940" s="3">
        <v>11.0</v>
      </c>
      <c r="H2940" s="3" t="s">
        <v>3264</v>
      </c>
      <c r="I2940" s="3" t="s">
        <v>3264</v>
      </c>
      <c r="J2940" s="3" t="s">
        <v>2213</v>
      </c>
      <c r="K2940" s="3" t="s">
        <v>24</v>
      </c>
      <c r="L2940" s="3">
        <v>10.0</v>
      </c>
      <c r="M2940" s="3" t="s">
        <v>30</v>
      </c>
      <c r="N2940" s="3" t="s">
        <v>3458</v>
      </c>
      <c r="O2940" s="3" t="s">
        <v>850</v>
      </c>
      <c r="P2940" s="4">
        <v>25957.0</v>
      </c>
      <c r="Q2940" s="3" t="s">
        <v>72</v>
      </c>
      <c r="S2940" s="3" t="s">
        <v>34</v>
      </c>
    </row>
    <row r="2941">
      <c r="A2941" s="2">
        <v>42318.71488425926</v>
      </c>
      <c r="B2941" s="3">
        <v>75.0</v>
      </c>
      <c r="C2941" s="3" t="s">
        <v>2209</v>
      </c>
      <c r="D2941" s="3">
        <v>87.0</v>
      </c>
      <c r="E2941" s="3" t="s">
        <v>2428</v>
      </c>
      <c r="F2941" s="3">
        <v>6.0</v>
      </c>
      <c r="G2941" s="3">
        <v>11.0</v>
      </c>
      <c r="H2941" s="3" t="s">
        <v>3264</v>
      </c>
      <c r="I2941" s="3" t="s">
        <v>3264</v>
      </c>
      <c r="J2941" s="3" t="s">
        <v>2213</v>
      </c>
      <c r="K2941" s="3" t="s">
        <v>24</v>
      </c>
      <c r="L2941" s="3">
        <v>11.0</v>
      </c>
      <c r="M2941" s="3" t="s">
        <v>25</v>
      </c>
      <c r="N2941" s="3" t="s">
        <v>3459</v>
      </c>
      <c r="O2941" s="3" t="s">
        <v>65</v>
      </c>
      <c r="P2941" s="4">
        <v>28404.0</v>
      </c>
      <c r="Q2941" s="3" t="s">
        <v>115</v>
      </c>
      <c r="S2941" s="3" t="s">
        <v>34</v>
      </c>
    </row>
    <row r="2942">
      <c r="A2942" s="2">
        <v>42318.71488425926</v>
      </c>
      <c r="B2942" s="3">
        <v>75.0</v>
      </c>
      <c r="C2942" s="3" t="s">
        <v>2209</v>
      </c>
      <c r="D2942" s="3">
        <v>87.0</v>
      </c>
      <c r="E2942" s="3" t="s">
        <v>2428</v>
      </c>
      <c r="F2942" s="3">
        <v>6.0</v>
      </c>
      <c r="G2942" s="3">
        <v>11.0</v>
      </c>
      <c r="H2942" s="3" t="s">
        <v>3264</v>
      </c>
      <c r="I2942" s="3" t="s">
        <v>3264</v>
      </c>
      <c r="J2942" s="3" t="s">
        <v>2213</v>
      </c>
      <c r="K2942" s="3" t="s">
        <v>24</v>
      </c>
      <c r="L2942" s="3">
        <v>12.0</v>
      </c>
      <c r="M2942" s="3" t="s">
        <v>30</v>
      </c>
      <c r="N2942" s="3" t="s">
        <v>3460</v>
      </c>
      <c r="O2942" s="3" t="s">
        <v>1759</v>
      </c>
      <c r="P2942" s="4">
        <v>32954.0</v>
      </c>
      <c r="Q2942" s="3" t="s">
        <v>191</v>
      </c>
      <c r="S2942" s="3" t="s">
        <v>34</v>
      </c>
    </row>
    <row r="2943">
      <c r="A2943" s="2">
        <v>42318.71488425926</v>
      </c>
      <c r="B2943" s="3">
        <v>75.0</v>
      </c>
      <c r="C2943" s="3" t="s">
        <v>2209</v>
      </c>
      <c r="D2943" s="3">
        <v>87.0</v>
      </c>
      <c r="E2943" s="3" t="s">
        <v>2428</v>
      </c>
      <c r="F2943" s="3">
        <v>6.0</v>
      </c>
      <c r="G2943" s="3">
        <v>11.0</v>
      </c>
      <c r="H2943" s="3" t="s">
        <v>3264</v>
      </c>
      <c r="I2943" s="3" t="s">
        <v>3264</v>
      </c>
      <c r="J2943" s="3" t="s">
        <v>2213</v>
      </c>
      <c r="K2943" s="3" t="s">
        <v>24</v>
      </c>
      <c r="L2943" s="3">
        <v>13.0</v>
      </c>
      <c r="M2943" s="3" t="s">
        <v>25</v>
      </c>
      <c r="N2943" s="3" t="s">
        <v>3461</v>
      </c>
      <c r="O2943" s="3" t="s">
        <v>100</v>
      </c>
      <c r="P2943" s="4">
        <v>33182.0</v>
      </c>
      <c r="Q2943" s="3" t="s">
        <v>191</v>
      </c>
      <c r="S2943" s="3" t="s">
        <v>34</v>
      </c>
    </row>
    <row r="2944">
      <c r="A2944" s="2">
        <v>42318.71488425926</v>
      </c>
      <c r="B2944" s="3">
        <v>75.0</v>
      </c>
      <c r="C2944" s="3" t="s">
        <v>2209</v>
      </c>
      <c r="D2944" s="3">
        <v>87.0</v>
      </c>
      <c r="E2944" s="3" t="s">
        <v>2428</v>
      </c>
      <c r="F2944" s="3">
        <v>6.0</v>
      </c>
      <c r="G2944" s="3">
        <v>11.0</v>
      </c>
      <c r="H2944" s="3" t="s">
        <v>3264</v>
      </c>
      <c r="I2944" s="3" t="s">
        <v>3264</v>
      </c>
      <c r="J2944" s="3" t="s">
        <v>2213</v>
      </c>
      <c r="K2944" s="3" t="s">
        <v>24</v>
      </c>
      <c r="L2944" s="3">
        <v>14.0</v>
      </c>
      <c r="M2944" s="3" t="s">
        <v>30</v>
      </c>
      <c r="N2944" s="3" t="s">
        <v>2366</v>
      </c>
      <c r="O2944" s="3" t="s">
        <v>368</v>
      </c>
      <c r="P2944" s="4">
        <v>18444.0</v>
      </c>
      <c r="Q2944" s="3" t="s">
        <v>49</v>
      </c>
      <c r="S2944" s="3" t="s">
        <v>34</v>
      </c>
    </row>
    <row r="2945">
      <c r="A2945" s="2">
        <v>42318.71488425926</v>
      </c>
      <c r="B2945" s="3">
        <v>75.0</v>
      </c>
      <c r="C2945" s="3" t="s">
        <v>2209</v>
      </c>
      <c r="D2945" s="3">
        <v>16.0</v>
      </c>
      <c r="E2945" s="3" t="s">
        <v>2210</v>
      </c>
      <c r="F2945" s="3">
        <v>7.0</v>
      </c>
      <c r="G2945" s="3">
        <v>8.0</v>
      </c>
      <c r="H2945" s="3" t="s">
        <v>3462</v>
      </c>
      <c r="I2945" s="3" t="s">
        <v>3463</v>
      </c>
      <c r="J2945" s="3" t="s">
        <v>3464</v>
      </c>
      <c r="K2945" s="3" t="s">
        <v>272</v>
      </c>
      <c r="L2945" s="3">
        <v>1.0</v>
      </c>
      <c r="M2945" s="3" t="s">
        <v>30</v>
      </c>
      <c r="N2945" s="3" t="s">
        <v>3465</v>
      </c>
      <c r="O2945" s="3" t="s">
        <v>307</v>
      </c>
      <c r="P2945" s="4">
        <v>24262.0</v>
      </c>
      <c r="Q2945" s="3" t="s">
        <v>37</v>
      </c>
      <c r="S2945" s="3" t="s">
        <v>29</v>
      </c>
    </row>
    <row r="2946">
      <c r="A2946" s="2">
        <v>42318.71488425926</v>
      </c>
      <c r="B2946" s="3">
        <v>75.0</v>
      </c>
      <c r="C2946" s="3" t="s">
        <v>2209</v>
      </c>
      <c r="D2946" s="3">
        <v>16.0</v>
      </c>
      <c r="E2946" s="3" t="s">
        <v>2210</v>
      </c>
      <c r="F2946" s="3">
        <v>7.0</v>
      </c>
      <c r="G2946" s="3">
        <v>8.0</v>
      </c>
      <c r="H2946" s="3" t="s">
        <v>3462</v>
      </c>
      <c r="I2946" s="3" t="s">
        <v>3463</v>
      </c>
      <c r="J2946" s="3" t="s">
        <v>3464</v>
      </c>
      <c r="K2946" s="3" t="s">
        <v>24</v>
      </c>
      <c r="L2946" s="3">
        <v>2.0</v>
      </c>
      <c r="M2946" s="3" t="s">
        <v>25</v>
      </c>
      <c r="N2946" s="3" t="s">
        <v>3466</v>
      </c>
      <c r="O2946" s="3" t="s">
        <v>3448</v>
      </c>
      <c r="P2946" s="4">
        <v>19063.0</v>
      </c>
      <c r="Q2946" s="3" t="s">
        <v>49</v>
      </c>
      <c r="S2946" s="3" t="s">
        <v>34</v>
      </c>
    </row>
    <row r="2947">
      <c r="A2947" s="2">
        <v>42318.71488425926</v>
      </c>
      <c r="B2947" s="3">
        <v>75.0</v>
      </c>
      <c r="C2947" s="3" t="s">
        <v>2209</v>
      </c>
      <c r="D2947" s="3">
        <v>16.0</v>
      </c>
      <c r="E2947" s="3" t="s">
        <v>2210</v>
      </c>
      <c r="F2947" s="3">
        <v>7.0</v>
      </c>
      <c r="G2947" s="3">
        <v>8.0</v>
      </c>
      <c r="H2947" s="3" t="s">
        <v>3462</v>
      </c>
      <c r="I2947" s="3" t="s">
        <v>3463</v>
      </c>
      <c r="J2947" s="3" t="s">
        <v>3464</v>
      </c>
      <c r="K2947" s="3" t="s">
        <v>24</v>
      </c>
      <c r="L2947" s="3">
        <v>3.0</v>
      </c>
      <c r="M2947" s="3" t="s">
        <v>30</v>
      </c>
      <c r="N2947" s="3" t="s">
        <v>3467</v>
      </c>
      <c r="O2947" s="3" t="s">
        <v>677</v>
      </c>
      <c r="P2947" s="4">
        <v>24226.0</v>
      </c>
      <c r="Q2947" s="3" t="s">
        <v>132</v>
      </c>
      <c r="S2947" s="3" t="s">
        <v>34</v>
      </c>
    </row>
    <row r="2948">
      <c r="A2948" s="2">
        <v>42318.71488425926</v>
      </c>
      <c r="B2948" s="3">
        <v>75.0</v>
      </c>
      <c r="C2948" s="3" t="s">
        <v>2209</v>
      </c>
      <c r="D2948" s="3">
        <v>16.0</v>
      </c>
      <c r="E2948" s="3" t="s">
        <v>2210</v>
      </c>
      <c r="F2948" s="3">
        <v>7.0</v>
      </c>
      <c r="G2948" s="3">
        <v>8.0</v>
      </c>
      <c r="H2948" s="3" t="s">
        <v>3462</v>
      </c>
      <c r="I2948" s="3" t="s">
        <v>3463</v>
      </c>
      <c r="J2948" s="3" t="s">
        <v>3464</v>
      </c>
      <c r="K2948" s="3" t="s">
        <v>24</v>
      </c>
      <c r="L2948" s="3">
        <v>4.0</v>
      </c>
      <c r="M2948" s="3" t="s">
        <v>25</v>
      </c>
      <c r="N2948" s="3" t="s">
        <v>3468</v>
      </c>
      <c r="O2948" s="3" t="s">
        <v>91</v>
      </c>
      <c r="P2948" s="4">
        <v>14443.0</v>
      </c>
      <c r="Q2948" s="3" t="s">
        <v>86</v>
      </c>
      <c r="S2948" s="3" t="s">
        <v>34</v>
      </c>
    </row>
    <row r="2949">
      <c r="A2949" s="2">
        <v>42318.71488425926</v>
      </c>
      <c r="B2949" s="3">
        <v>75.0</v>
      </c>
      <c r="C2949" s="3" t="s">
        <v>2209</v>
      </c>
      <c r="D2949" s="3">
        <v>16.0</v>
      </c>
      <c r="E2949" s="3" t="s">
        <v>2210</v>
      </c>
      <c r="F2949" s="3">
        <v>7.0</v>
      </c>
      <c r="G2949" s="3">
        <v>8.0</v>
      </c>
      <c r="H2949" s="3" t="s">
        <v>3462</v>
      </c>
      <c r="I2949" s="3" t="s">
        <v>3463</v>
      </c>
      <c r="J2949" s="3" t="s">
        <v>3464</v>
      </c>
      <c r="K2949" s="3" t="s">
        <v>24</v>
      </c>
      <c r="L2949" s="3">
        <v>5.0</v>
      </c>
      <c r="M2949" s="3" t="s">
        <v>30</v>
      </c>
      <c r="N2949" s="3" t="s">
        <v>3469</v>
      </c>
      <c r="O2949" s="3" t="s">
        <v>960</v>
      </c>
      <c r="P2949" s="4">
        <v>19414.0</v>
      </c>
      <c r="Q2949" s="3" t="s">
        <v>49</v>
      </c>
      <c r="S2949" s="3" t="s">
        <v>34</v>
      </c>
    </row>
    <row r="2950">
      <c r="A2950" s="2">
        <v>42318.71488425926</v>
      </c>
      <c r="B2950" s="3">
        <v>75.0</v>
      </c>
      <c r="C2950" s="3" t="s">
        <v>2209</v>
      </c>
      <c r="D2950" s="3">
        <v>16.0</v>
      </c>
      <c r="E2950" s="3" t="s">
        <v>2210</v>
      </c>
      <c r="F2950" s="3">
        <v>7.0</v>
      </c>
      <c r="G2950" s="3">
        <v>8.0</v>
      </c>
      <c r="H2950" s="3" t="s">
        <v>3462</v>
      </c>
      <c r="I2950" s="3" t="s">
        <v>3463</v>
      </c>
      <c r="J2950" s="3" t="s">
        <v>3464</v>
      </c>
      <c r="K2950" s="3" t="s">
        <v>24</v>
      </c>
      <c r="L2950" s="3">
        <v>6.0</v>
      </c>
      <c r="M2950" s="3" t="s">
        <v>25</v>
      </c>
      <c r="N2950" s="3" t="s">
        <v>3470</v>
      </c>
      <c r="O2950" s="3" t="s">
        <v>251</v>
      </c>
      <c r="P2950" s="4">
        <v>25687.0</v>
      </c>
      <c r="Q2950" s="3" t="s">
        <v>132</v>
      </c>
      <c r="S2950" s="3" t="s">
        <v>34</v>
      </c>
    </row>
    <row r="2951">
      <c r="A2951" s="2">
        <v>42318.71488425926</v>
      </c>
      <c r="B2951" s="3">
        <v>75.0</v>
      </c>
      <c r="C2951" s="3" t="s">
        <v>2209</v>
      </c>
      <c r="D2951" s="3">
        <v>16.0</v>
      </c>
      <c r="E2951" s="3" t="s">
        <v>2210</v>
      </c>
      <c r="F2951" s="3">
        <v>7.0</v>
      </c>
      <c r="G2951" s="3">
        <v>8.0</v>
      </c>
      <c r="H2951" s="3" t="s">
        <v>3462</v>
      </c>
      <c r="I2951" s="3" t="s">
        <v>3463</v>
      </c>
      <c r="J2951" s="3" t="s">
        <v>3464</v>
      </c>
      <c r="K2951" s="3" t="s">
        <v>24</v>
      </c>
      <c r="L2951" s="3">
        <v>7.0</v>
      </c>
      <c r="M2951" s="3" t="s">
        <v>30</v>
      </c>
      <c r="N2951" s="3" t="s">
        <v>3471</v>
      </c>
      <c r="O2951" s="3" t="s">
        <v>1547</v>
      </c>
      <c r="P2951" s="4">
        <v>23717.0</v>
      </c>
      <c r="Q2951" s="3" t="s">
        <v>132</v>
      </c>
      <c r="S2951" s="3" t="s">
        <v>34</v>
      </c>
    </row>
    <row r="2952">
      <c r="A2952" s="2">
        <v>42318.71488425926</v>
      </c>
      <c r="B2952" s="3">
        <v>75.0</v>
      </c>
      <c r="C2952" s="3" t="s">
        <v>2209</v>
      </c>
      <c r="D2952" s="3">
        <v>16.0</v>
      </c>
      <c r="E2952" s="3" t="s">
        <v>2210</v>
      </c>
      <c r="F2952" s="3">
        <v>7.0</v>
      </c>
      <c r="G2952" s="3">
        <v>8.0</v>
      </c>
      <c r="H2952" s="3" t="s">
        <v>3462</v>
      </c>
      <c r="I2952" s="3" t="s">
        <v>3463</v>
      </c>
      <c r="J2952" s="3" t="s">
        <v>3464</v>
      </c>
      <c r="K2952" s="3" t="s">
        <v>24</v>
      </c>
      <c r="L2952" s="3">
        <v>8.0</v>
      </c>
      <c r="M2952" s="3" t="s">
        <v>25</v>
      </c>
      <c r="N2952" s="3" t="s">
        <v>3472</v>
      </c>
      <c r="O2952" s="3" t="s">
        <v>69</v>
      </c>
      <c r="P2952" s="4">
        <v>19581.0</v>
      </c>
      <c r="Q2952" s="3" t="s">
        <v>205</v>
      </c>
      <c r="S2952" s="3" t="s">
        <v>34</v>
      </c>
    </row>
    <row r="2953">
      <c r="A2953" s="2">
        <v>42318.71488425926</v>
      </c>
      <c r="B2953" s="3">
        <v>75.0</v>
      </c>
      <c r="C2953" s="3" t="s">
        <v>2209</v>
      </c>
      <c r="D2953" s="3">
        <v>16.0</v>
      </c>
      <c r="E2953" s="3" t="s">
        <v>2210</v>
      </c>
      <c r="F2953" s="3">
        <v>7.0</v>
      </c>
      <c r="G2953" s="3">
        <v>8.0</v>
      </c>
      <c r="H2953" s="3" t="s">
        <v>3462</v>
      </c>
      <c r="I2953" s="3" t="s">
        <v>3463</v>
      </c>
      <c r="J2953" s="3" t="s">
        <v>3464</v>
      </c>
      <c r="K2953" s="3" t="s">
        <v>24</v>
      </c>
      <c r="L2953" s="3">
        <v>9.0</v>
      </c>
      <c r="M2953" s="3" t="s">
        <v>30</v>
      </c>
      <c r="N2953" s="3" t="s">
        <v>3473</v>
      </c>
      <c r="O2953" s="3" t="s">
        <v>81</v>
      </c>
      <c r="P2953" s="4">
        <v>19596.0</v>
      </c>
      <c r="Q2953" s="3" t="s">
        <v>33</v>
      </c>
      <c r="S2953" s="3" t="s">
        <v>34</v>
      </c>
    </row>
    <row r="2954">
      <c r="A2954" s="2">
        <v>42318.71488425926</v>
      </c>
      <c r="B2954" s="3">
        <v>75.0</v>
      </c>
      <c r="C2954" s="3" t="s">
        <v>2209</v>
      </c>
      <c r="D2954" s="3">
        <v>16.0</v>
      </c>
      <c r="E2954" s="3" t="s">
        <v>2210</v>
      </c>
      <c r="F2954" s="3">
        <v>7.0</v>
      </c>
      <c r="G2954" s="3">
        <v>8.0</v>
      </c>
      <c r="H2954" s="3" t="s">
        <v>3462</v>
      </c>
      <c r="I2954" s="3" t="s">
        <v>3463</v>
      </c>
      <c r="J2954" s="3" t="s">
        <v>3464</v>
      </c>
      <c r="K2954" s="3" t="s">
        <v>24</v>
      </c>
      <c r="L2954" s="3">
        <v>10.0</v>
      </c>
      <c r="M2954" s="3" t="s">
        <v>25</v>
      </c>
      <c r="N2954" s="3" t="s">
        <v>3474</v>
      </c>
      <c r="O2954" s="3" t="s">
        <v>281</v>
      </c>
      <c r="P2954" s="4">
        <v>16220.0</v>
      </c>
      <c r="Q2954" s="3" t="s">
        <v>113</v>
      </c>
      <c r="S2954" s="3" t="s">
        <v>34</v>
      </c>
    </row>
    <row r="2955">
      <c r="A2955" s="2">
        <v>42318.71488425926</v>
      </c>
      <c r="B2955" s="3">
        <v>75.0</v>
      </c>
      <c r="C2955" s="3" t="s">
        <v>2209</v>
      </c>
      <c r="D2955" s="3">
        <v>16.0</v>
      </c>
      <c r="E2955" s="3" t="s">
        <v>2210</v>
      </c>
      <c r="F2955" s="3">
        <v>7.0</v>
      </c>
      <c r="G2955" s="3">
        <v>8.0</v>
      </c>
      <c r="H2955" s="3" t="s">
        <v>3462</v>
      </c>
      <c r="I2955" s="3" t="s">
        <v>3463</v>
      </c>
      <c r="J2955" s="3" t="s">
        <v>3464</v>
      </c>
      <c r="K2955" s="3" t="s">
        <v>24</v>
      </c>
      <c r="L2955" s="3">
        <v>11.0</v>
      </c>
      <c r="M2955" s="3" t="s">
        <v>30</v>
      </c>
      <c r="N2955" s="3" t="s">
        <v>3475</v>
      </c>
      <c r="O2955" s="3" t="s">
        <v>1120</v>
      </c>
      <c r="P2955" s="4">
        <v>32431.0</v>
      </c>
      <c r="Q2955" s="3" t="s">
        <v>247</v>
      </c>
      <c r="S2955" s="3" t="s">
        <v>34</v>
      </c>
    </row>
    <row r="2956">
      <c r="A2956" s="2">
        <v>42318.71488425926</v>
      </c>
      <c r="B2956" s="3">
        <v>75.0</v>
      </c>
      <c r="C2956" s="3" t="s">
        <v>2209</v>
      </c>
      <c r="D2956" s="3">
        <v>16.0</v>
      </c>
      <c r="E2956" s="3" t="s">
        <v>2210</v>
      </c>
      <c r="F2956" s="3">
        <v>7.0</v>
      </c>
      <c r="G2956" s="3">
        <v>8.0</v>
      </c>
      <c r="H2956" s="3" t="s">
        <v>3462</v>
      </c>
      <c r="I2956" s="3" t="s">
        <v>3463</v>
      </c>
      <c r="J2956" s="3" t="s">
        <v>3464</v>
      </c>
      <c r="K2956" s="3" t="s">
        <v>24</v>
      </c>
      <c r="L2956" s="3">
        <v>12.0</v>
      </c>
      <c r="M2956" s="3" t="s">
        <v>25</v>
      </c>
      <c r="N2956" s="3" t="s">
        <v>362</v>
      </c>
      <c r="O2956" s="3" t="s">
        <v>871</v>
      </c>
      <c r="P2956" s="4">
        <v>29375.0</v>
      </c>
      <c r="Q2956" s="3" t="s">
        <v>153</v>
      </c>
      <c r="S2956" s="3" t="s">
        <v>34</v>
      </c>
    </row>
    <row r="2957">
      <c r="A2957" s="2">
        <v>42318.71488425926</v>
      </c>
      <c r="B2957" s="3">
        <v>75.0</v>
      </c>
      <c r="C2957" s="3" t="s">
        <v>2209</v>
      </c>
      <c r="D2957" s="3">
        <v>16.0</v>
      </c>
      <c r="E2957" s="3" t="s">
        <v>2210</v>
      </c>
      <c r="F2957" s="3">
        <v>7.0</v>
      </c>
      <c r="G2957" s="3">
        <v>8.0</v>
      </c>
      <c r="H2957" s="3" t="s">
        <v>3462</v>
      </c>
      <c r="I2957" s="3" t="s">
        <v>3463</v>
      </c>
      <c r="J2957" s="3" t="s">
        <v>3464</v>
      </c>
      <c r="K2957" s="3" t="s">
        <v>24</v>
      </c>
      <c r="L2957" s="3">
        <v>13.0</v>
      </c>
      <c r="M2957" s="3" t="s">
        <v>30</v>
      </c>
      <c r="N2957" s="3" t="s">
        <v>3476</v>
      </c>
      <c r="O2957" s="3" t="s">
        <v>440</v>
      </c>
      <c r="P2957" s="4">
        <v>25563.0</v>
      </c>
      <c r="Q2957" s="3" t="s">
        <v>132</v>
      </c>
      <c r="S2957" s="3" t="s">
        <v>34</v>
      </c>
    </row>
    <row r="2958">
      <c r="A2958" s="2">
        <v>42318.71488425926</v>
      </c>
      <c r="B2958" s="3">
        <v>75.0</v>
      </c>
      <c r="C2958" s="3" t="s">
        <v>2209</v>
      </c>
      <c r="D2958" s="3">
        <v>17.0</v>
      </c>
      <c r="E2958" s="3" t="s">
        <v>2230</v>
      </c>
      <c r="F2958" s="3">
        <v>7.0</v>
      </c>
      <c r="G2958" s="3">
        <v>8.0</v>
      </c>
      <c r="H2958" s="3" t="s">
        <v>3462</v>
      </c>
      <c r="I2958" s="3" t="s">
        <v>3463</v>
      </c>
      <c r="J2958" s="3" t="s">
        <v>3464</v>
      </c>
      <c r="K2958" s="3" t="s">
        <v>24</v>
      </c>
      <c r="L2958" s="3">
        <v>1.0</v>
      </c>
      <c r="M2958" s="3" t="s">
        <v>25</v>
      </c>
      <c r="N2958" s="3" t="s">
        <v>3477</v>
      </c>
      <c r="O2958" s="3" t="s">
        <v>1275</v>
      </c>
      <c r="P2958" s="4">
        <v>26427.0</v>
      </c>
      <c r="Q2958" s="3" t="s">
        <v>37</v>
      </c>
      <c r="S2958" s="3" t="s">
        <v>34</v>
      </c>
    </row>
    <row r="2959">
      <c r="A2959" s="2">
        <v>42318.71488425926</v>
      </c>
      <c r="B2959" s="3">
        <v>75.0</v>
      </c>
      <c r="C2959" s="3" t="s">
        <v>2209</v>
      </c>
      <c r="D2959" s="3">
        <v>17.0</v>
      </c>
      <c r="E2959" s="3" t="s">
        <v>2230</v>
      </c>
      <c r="F2959" s="3">
        <v>7.0</v>
      </c>
      <c r="G2959" s="3">
        <v>8.0</v>
      </c>
      <c r="H2959" s="3" t="s">
        <v>3462</v>
      </c>
      <c r="I2959" s="3" t="s">
        <v>3463</v>
      </c>
      <c r="J2959" s="3" t="s">
        <v>3464</v>
      </c>
      <c r="K2959" s="3" t="s">
        <v>24</v>
      </c>
      <c r="L2959" s="3">
        <v>2.0</v>
      </c>
      <c r="M2959" s="3" t="s">
        <v>30</v>
      </c>
      <c r="N2959" s="3" t="s">
        <v>3478</v>
      </c>
      <c r="O2959" s="3" t="s">
        <v>1318</v>
      </c>
      <c r="P2959" s="4">
        <v>26046.0</v>
      </c>
      <c r="Q2959" s="3" t="s">
        <v>37</v>
      </c>
      <c r="S2959" s="3" t="s">
        <v>34</v>
      </c>
    </row>
    <row r="2960">
      <c r="A2960" s="2">
        <v>42318.71488425926</v>
      </c>
      <c r="B2960" s="3">
        <v>75.0</v>
      </c>
      <c r="C2960" s="3" t="s">
        <v>2209</v>
      </c>
      <c r="D2960" s="3">
        <v>17.0</v>
      </c>
      <c r="E2960" s="3" t="s">
        <v>2230</v>
      </c>
      <c r="F2960" s="3">
        <v>7.0</v>
      </c>
      <c r="G2960" s="3">
        <v>8.0</v>
      </c>
      <c r="H2960" s="3" t="s">
        <v>3462</v>
      </c>
      <c r="I2960" s="3" t="s">
        <v>3463</v>
      </c>
      <c r="J2960" s="3" t="s">
        <v>3464</v>
      </c>
      <c r="K2960" s="3" t="s">
        <v>24</v>
      </c>
      <c r="L2960" s="3">
        <v>3.0</v>
      </c>
      <c r="M2960" s="3" t="s">
        <v>25</v>
      </c>
      <c r="N2960" s="3" t="s">
        <v>3479</v>
      </c>
      <c r="O2960" s="3" t="s">
        <v>69</v>
      </c>
      <c r="P2960" s="4">
        <v>23742.0</v>
      </c>
      <c r="Q2960" s="3" t="s">
        <v>149</v>
      </c>
      <c r="S2960" s="3" t="s">
        <v>34</v>
      </c>
    </row>
    <row r="2961">
      <c r="A2961" s="2">
        <v>42318.71488425926</v>
      </c>
      <c r="B2961" s="3">
        <v>75.0</v>
      </c>
      <c r="C2961" s="3" t="s">
        <v>2209</v>
      </c>
      <c r="D2961" s="3">
        <v>17.0</v>
      </c>
      <c r="E2961" s="3" t="s">
        <v>2230</v>
      </c>
      <c r="F2961" s="3">
        <v>7.0</v>
      </c>
      <c r="G2961" s="3">
        <v>8.0</v>
      </c>
      <c r="H2961" s="3" t="s">
        <v>3462</v>
      </c>
      <c r="I2961" s="3" t="s">
        <v>3463</v>
      </c>
      <c r="J2961" s="3" t="s">
        <v>3464</v>
      </c>
      <c r="K2961" s="3" t="s">
        <v>24</v>
      </c>
      <c r="L2961" s="3">
        <v>4.0</v>
      </c>
      <c r="M2961" s="3" t="s">
        <v>30</v>
      </c>
      <c r="N2961" s="3" t="s">
        <v>3480</v>
      </c>
      <c r="O2961" s="3" t="s">
        <v>694</v>
      </c>
      <c r="P2961" s="4">
        <v>29858.0</v>
      </c>
      <c r="Q2961" s="3" t="s">
        <v>40</v>
      </c>
      <c r="S2961" s="3" t="s">
        <v>34</v>
      </c>
    </row>
    <row r="2962">
      <c r="A2962" s="2">
        <v>42318.71488425926</v>
      </c>
      <c r="B2962" s="3">
        <v>75.0</v>
      </c>
      <c r="C2962" s="3" t="s">
        <v>2209</v>
      </c>
      <c r="D2962" s="3">
        <v>17.0</v>
      </c>
      <c r="E2962" s="3" t="s">
        <v>2230</v>
      </c>
      <c r="F2962" s="3">
        <v>7.0</v>
      </c>
      <c r="G2962" s="3">
        <v>8.0</v>
      </c>
      <c r="H2962" s="3" t="s">
        <v>3462</v>
      </c>
      <c r="I2962" s="3" t="s">
        <v>3463</v>
      </c>
      <c r="J2962" s="3" t="s">
        <v>3464</v>
      </c>
      <c r="K2962" s="3" t="s">
        <v>24</v>
      </c>
      <c r="L2962" s="3">
        <v>5.0</v>
      </c>
      <c r="M2962" s="3" t="s">
        <v>25</v>
      </c>
      <c r="N2962" s="3" t="s">
        <v>3481</v>
      </c>
      <c r="O2962" s="3" t="s">
        <v>168</v>
      </c>
      <c r="P2962" s="4">
        <v>17442.0</v>
      </c>
      <c r="Q2962" s="3" t="s">
        <v>49</v>
      </c>
      <c r="S2962" s="3" t="s">
        <v>34</v>
      </c>
    </row>
    <row r="2963">
      <c r="A2963" s="2">
        <v>42318.71488425926</v>
      </c>
      <c r="B2963" s="3">
        <v>75.0</v>
      </c>
      <c r="C2963" s="3" t="s">
        <v>2209</v>
      </c>
      <c r="D2963" s="3">
        <v>17.0</v>
      </c>
      <c r="E2963" s="3" t="s">
        <v>2230</v>
      </c>
      <c r="F2963" s="3">
        <v>7.0</v>
      </c>
      <c r="G2963" s="3">
        <v>8.0</v>
      </c>
      <c r="H2963" s="3" t="s">
        <v>3462</v>
      </c>
      <c r="I2963" s="3" t="s">
        <v>3463</v>
      </c>
      <c r="J2963" s="3" t="s">
        <v>3464</v>
      </c>
      <c r="K2963" s="3" t="s">
        <v>24</v>
      </c>
      <c r="L2963" s="3">
        <v>6.0</v>
      </c>
      <c r="M2963" s="3" t="s">
        <v>30</v>
      </c>
      <c r="N2963" s="3" t="s">
        <v>3482</v>
      </c>
      <c r="O2963" s="3" t="s">
        <v>98</v>
      </c>
      <c r="P2963" s="4">
        <v>22772.0</v>
      </c>
      <c r="Q2963" s="3" t="s">
        <v>189</v>
      </c>
      <c r="S2963" s="3" t="s">
        <v>34</v>
      </c>
    </row>
    <row r="2964">
      <c r="A2964" s="2">
        <v>42318.71488425926</v>
      </c>
      <c r="B2964" s="3">
        <v>75.0</v>
      </c>
      <c r="C2964" s="3" t="s">
        <v>2209</v>
      </c>
      <c r="D2964" s="3">
        <v>17.0</v>
      </c>
      <c r="E2964" s="3" t="s">
        <v>2230</v>
      </c>
      <c r="F2964" s="3">
        <v>7.0</v>
      </c>
      <c r="G2964" s="3">
        <v>8.0</v>
      </c>
      <c r="H2964" s="3" t="s">
        <v>3462</v>
      </c>
      <c r="I2964" s="3" t="s">
        <v>3463</v>
      </c>
      <c r="J2964" s="3" t="s">
        <v>3464</v>
      </c>
      <c r="K2964" s="3" t="s">
        <v>24</v>
      </c>
      <c r="L2964" s="3">
        <v>7.0</v>
      </c>
      <c r="M2964" s="3" t="s">
        <v>25</v>
      </c>
      <c r="N2964" s="3" t="s">
        <v>3483</v>
      </c>
      <c r="O2964" s="3" t="s">
        <v>1275</v>
      </c>
      <c r="P2964" s="4">
        <v>25074.0</v>
      </c>
      <c r="Q2964" s="3" t="s">
        <v>79</v>
      </c>
      <c r="S2964" s="3" t="s">
        <v>34</v>
      </c>
    </row>
    <row r="2965">
      <c r="A2965" s="2">
        <v>42318.71488425926</v>
      </c>
      <c r="B2965" s="3">
        <v>75.0</v>
      </c>
      <c r="C2965" s="3" t="s">
        <v>2209</v>
      </c>
      <c r="D2965" s="3">
        <v>17.0</v>
      </c>
      <c r="E2965" s="3" t="s">
        <v>2230</v>
      </c>
      <c r="F2965" s="3">
        <v>7.0</v>
      </c>
      <c r="G2965" s="3">
        <v>8.0</v>
      </c>
      <c r="H2965" s="3" t="s">
        <v>3462</v>
      </c>
      <c r="I2965" s="3" t="s">
        <v>3463</v>
      </c>
      <c r="J2965" s="3" t="s">
        <v>3464</v>
      </c>
      <c r="K2965" s="3" t="s">
        <v>24</v>
      </c>
      <c r="L2965" s="3">
        <v>8.0</v>
      </c>
      <c r="M2965" s="3" t="s">
        <v>30</v>
      </c>
      <c r="N2965" s="3" t="s">
        <v>3484</v>
      </c>
      <c r="O2965" s="3" t="s">
        <v>1547</v>
      </c>
      <c r="P2965" s="4">
        <v>23461.0</v>
      </c>
      <c r="Q2965" s="3" t="s">
        <v>1205</v>
      </c>
      <c r="S2965" s="3" t="s">
        <v>34</v>
      </c>
    </row>
    <row r="2966">
      <c r="A2966" s="2">
        <v>42318.71488425926</v>
      </c>
      <c r="B2966" s="3">
        <v>75.0</v>
      </c>
      <c r="C2966" s="3" t="s">
        <v>2209</v>
      </c>
      <c r="D2966" s="3">
        <v>17.0</v>
      </c>
      <c r="E2966" s="3" t="s">
        <v>2230</v>
      </c>
      <c r="F2966" s="3">
        <v>7.0</v>
      </c>
      <c r="G2966" s="3">
        <v>8.0</v>
      </c>
      <c r="H2966" s="3" t="s">
        <v>3462</v>
      </c>
      <c r="I2966" s="3" t="s">
        <v>3463</v>
      </c>
      <c r="J2966" s="3" t="s">
        <v>3464</v>
      </c>
      <c r="K2966" s="3" t="s">
        <v>24</v>
      </c>
      <c r="L2966" s="3">
        <v>9.0</v>
      </c>
      <c r="M2966" s="3" t="s">
        <v>25</v>
      </c>
      <c r="N2966" s="3" t="s">
        <v>3485</v>
      </c>
      <c r="O2966" s="3" t="s">
        <v>243</v>
      </c>
      <c r="P2966" s="4">
        <v>19005.0</v>
      </c>
      <c r="Q2966" s="3" t="s">
        <v>49</v>
      </c>
      <c r="S2966" s="3" t="s">
        <v>34</v>
      </c>
    </row>
    <row r="2967">
      <c r="A2967" s="2">
        <v>42318.71488425926</v>
      </c>
      <c r="B2967" s="3">
        <v>75.0</v>
      </c>
      <c r="C2967" s="3" t="s">
        <v>2209</v>
      </c>
      <c r="D2967" s="3">
        <v>17.0</v>
      </c>
      <c r="E2967" s="3" t="s">
        <v>2230</v>
      </c>
      <c r="F2967" s="3">
        <v>7.0</v>
      </c>
      <c r="G2967" s="3">
        <v>8.0</v>
      </c>
      <c r="H2967" s="3" t="s">
        <v>3462</v>
      </c>
      <c r="I2967" s="3" t="s">
        <v>3463</v>
      </c>
      <c r="J2967" s="3" t="s">
        <v>3464</v>
      </c>
      <c r="K2967" s="3" t="s">
        <v>24</v>
      </c>
      <c r="L2967" s="3">
        <v>10.0</v>
      </c>
      <c r="M2967" s="3" t="s">
        <v>30</v>
      </c>
      <c r="N2967" s="3" t="s">
        <v>3486</v>
      </c>
      <c r="O2967" s="3" t="s">
        <v>323</v>
      </c>
      <c r="P2967" s="4">
        <v>20474.0</v>
      </c>
      <c r="Q2967" s="3" t="s">
        <v>115</v>
      </c>
      <c r="S2967" s="3" t="s">
        <v>34</v>
      </c>
    </row>
    <row r="2968">
      <c r="A2968" s="2">
        <v>42318.71488425926</v>
      </c>
      <c r="B2968" s="3">
        <v>75.0</v>
      </c>
      <c r="C2968" s="3" t="s">
        <v>2209</v>
      </c>
      <c r="D2968" s="3">
        <v>17.0</v>
      </c>
      <c r="E2968" s="3" t="s">
        <v>2230</v>
      </c>
      <c r="F2968" s="3">
        <v>7.0</v>
      </c>
      <c r="G2968" s="3">
        <v>8.0</v>
      </c>
      <c r="H2968" s="3" t="s">
        <v>3462</v>
      </c>
      <c r="I2968" s="3" t="s">
        <v>3463</v>
      </c>
      <c r="J2968" s="3" t="s">
        <v>3464</v>
      </c>
      <c r="K2968" s="3" t="s">
        <v>24</v>
      </c>
      <c r="L2968" s="3">
        <v>11.0</v>
      </c>
      <c r="M2968" s="3" t="s">
        <v>25</v>
      </c>
      <c r="N2968" s="3" t="s">
        <v>3487</v>
      </c>
      <c r="O2968" s="3" t="s">
        <v>338</v>
      </c>
      <c r="P2968" s="4">
        <v>16261.0</v>
      </c>
      <c r="Q2968" s="3" t="s">
        <v>96</v>
      </c>
      <c r="S2968" s="3" t="s">
        <v>34</v>
      </c>
    </row>
    <row r="2969">
      <c r="A2969" s="2">
        <v>42318.71488425926</v>
      </c>
      <c r="B2969" s="3">
        <v>75.0</v>
      </c>
      <c r="C2969" s="3" t="s">
        <v>2209</v>
      </c>
      <c r="D2969" s="3">
        <v>17.0</v>
      </c>
      <c r="E2969" s="3" t="s">
        <v>2230</v>
      </c>
      <c r="F2969" s="3">
        <v>7.0</v>
      </c>
      <c r="G2969" s="3">
        <v>8.0</v>
      </c>
      <c r="H2969" s="3" t="s">
        <v>3462</v>
      </c>
      <c r="I2969" s="3" t="s">
        <v>3463</v>
      </c>
      <c r="J2969" s="3" t="s">
        <v>3464</v>
      </c>
      <c r="K2969" s="3" t="s">
        <v>24</v>
      </c>
      <c r="L2969" s="3">
        <v>12.0</v>
      </c>
      <c r="M2969" s="3" t="s">
        <v>30</v>
      </c>
      <c r="N2969" s="3" t="s">
        <v>3488</v>
      </c>
      <c r="O2969" s="3" t="s">
        <v>121</v>
      </c>
      <c r="P2969" s="4">
        <v>22660.0</v>
      </c>
      <c r="Q2969" s="3" t="s">
        <v>189</v>
      </c>
      <c r="S2969" s="3" t="s">
        <v>34</v>
      </c>
    </row>
    <row r="2970">
      <c r="A2970" s="2">
        <v>42318.71488425926</v>
      </c>
      <c r="B2970" s="3">
        <v>75.0</v>
      </c>
      <c r="C2970" s="3" t="s">
        <v>2209</v>
      </c>
      <c r="D2970" s="3">
        <v>17.0</v>
      </c>
      <c r="E2970" s="3" t="s">
        <v>2230</v>
      </c>
      <c r="F2970" s="3">
        <v>7.0</v>
      </c>
      <c r="G2970" s="3">
        <v>8.0</v>
      </c>
      <c r="H2970" s="3" t="s">
        <v>3462</v>
      </c>
      <c r="I2970" s="3" t="s">
        <v>3463</v>
      </c>
      <c r="J2970" s="3" t="s">
        <v>3464</v>
      </c>
      <c r="K2970" s="3" t="s">
        <v>24</v>
      </c>
      <c r="L2970" s="3">
        <v>13.0</v>
      </c>
      <c r="M2970" s="3" t="s">
        <v>25</v>
      </c>
      <c r="N2970" s="3" t="s">
        <v>3489</v>
      </c>
      <c r="O2970" s="3" t="s">
        <v>246</v>
      </c>
      <c r="P2970" s="4">
        <v>35410.0</v>
      </c>
      <c r="Q2970" s="3" t="s">
        <v>191</v>
      </c>
      <c r="S2970" s="3" t="s">
        <v>34</v>
      </c>
    </row>
    <row r="2971">
      <c r="A2971" s="2">
        <v>42318.71488425926</v>
      </c>
      <c r="B2971" s="3">
        <v>75.0</v>
      </c>
      <c r="C2971" s="3" t="s">
        <v>2209</v>
      </c>
      <c r="D2971" s="3">
        <v>17.0</v>
      </c>
      <c r="E2971" s="3" t="s">
        <v>2230</v>
      </c>
      <c r="F2971" s="3">
        <v>7.0</v>
      </c>
      <c r="G2971" s="3">
        <v>8.0</v>
      </c>
      <c r="H2971" s="3" t="s">
        <v>3462</v>
      </c>
      <c r="I2971" s="3" t="s">
        <v>3463</v>
      </c>
      <c r="J2971" s="3" t="s">
        <v>3464</v>
      </c>
      <c r="K2971" s="3" t="s">
        <v>24</v>
      </c>
      <c r="L2971" s="3">
        <v>14.0</v>
      </c>
      <c r="M2971" s="3" t="s">
        <v>30</v>
      </c>
      <c r="N2971" s="3" t="s">
        <v>3490</v>
      </c>
      <c r="O2971" s="3" t="s">
        <v>3491</v>
      </c>
      <c r="P2971" s="4">
        <v>18879.0</v>
      </c>
      <c r="Q2971" s="3" t="s">
        <v>117</v>
      </c>
      <c r="S2971" s="3" t="s">
        <v>34</v>
      </c>
    </row>
    <row r="2972">
      <c r="A2972" s="2">
        <v>42318.71488425926</v>
      </c>
      <c r="B2972" s="3">
        <v>75.0</v>
      </c>
      <c r="C2972" s="3" t="s">
        <v>2209</v>
      </c>
      <c r="D2972" s="3">
        <v>17.0</v>
      </c>
      <c r="E2972" s="3" t="s">
        <v>2230</v>
      </c>
      <c r="F2972" s="3">
        <v>7.0</v>
      </c>
      <c r="G2972" s="3">
        <v>8.0</v>
      </c>
      <c r="H2972" s="3" t="s">
        <v>3462</v>
      </c>
      <c r="I2972" s="3" t="s">
        <v>3463</v>
      </c>
      <c r="J2972" s="3" t="s">
        <v>3464</v>
      </c>
      <c r="K2972" s="3" t="s">
        <v>24</v>
      </c>
      <c r="L2972" s="3">
        <v>15.0</v>
      </c>
      <c r="M2972" s="3" t="s">
        <v>25</v>
      </c>
      <c r="N2972" s="3" t="s">
        <v>3492</v>
      </c>
      <c r="O2972" s="3" t="s">
        <v>200</v>
      </c>
      <c r="P2972" s="4">
        <v>17627.0</v>
      </c>
      <c r="Q2972" s="3" t="s">
        <v>86</v>
      </c>
      <c r="S2972" s="3" t="s">
        <v>34</v>
      </c>
    </row>
    <row r="2973">
      <c r="A2973" s="2">
        <v>42318.71488425926</v>
      </c>
      <c r="B2973" s="3">
        <v>75.0</v>
      </c>
      <c r="C2973" s="3" t="s">
        <v>2209</v>
      </c>
      <c r="D2973" s="3">
        <v>17.0</v>
      </c>
      <c r="E2973" s="3" t="s">
        <v>2230</v>
      </c>
      <c r="F2973" s="3">
        <v>7.0</v>
      </c>
      <c r="G2973" s="3">
        <v>8.0</v>
      </c>
      <c r="H2973" s="3" t="s">
        <v>3462</v>
      </c>
      <c r="I2973" s="3" t="s">
        <v>3463</v>
      </c>
      <c r="J2973" s="3" t="s">
        <v>3464</v>
      </c>
      <c r="K2973" s="3" t="s">
        <v>24</v>
      </c>
      <c r="L2973" s="3">
        <v>16.0</v>
      </c>
      <c r="M2973" s="3" t="s">
        <v>30</v>
      </c>
      <c r="N2973" s="3" t="s">
        <v>3493</v>
      </c>
      <c r="O2973" s="3" t="s">
        <v>452</v>
      </c>
      <c r="P2973" s="4">
        <v>24621.0</v>
      </c>
      <c r="Q2973" s="3" t="s">
        <v>37</v>
      </c>
      <c r="S2973" s="3" t="s">
        <v>29</v>
      </c>
    </row>
    <row r="2974">
      <c r="A2974" s="2">
        <v>42318.71488425926</v>
      </c>
      <c r="B2974" s="3">
        <v>75.0</v>
      </c>
      <c r="C2974" s="3" t="s">
        <v>2209</v>
      </c>
      <c r="D2974" s="3">
        <v>17.0</v>
      </c>
      <c r="E2974" s="3" t="s">
        <v>2230</v>
      </c>
      <c r="F2974" s="3">
        <v>7.0</v>
      </c>
      <c r="G2974" s="3">
        <v>8.0</v>
      </c>
      <c r="H2974" s="3" t="s">
        <v>3462</v>
      </c>
      <c r="I2974" s="3" t="s">
        <v>3463</v>
      </c>
      <c r="J2974" s="3" t="s">
        <v>3464</v>
      </c>
      <c r="K2974" s="3" t="s">
        <v>24</v>
      </c>
      <c r="L2974" s="3">
        <v>17.0</v>
      </c>
      <c r="M2974" s="3" t="s">
        <v>25</v>
      </c>
      <c r="N2974" s="3" t="s">
        <v>1271</v>
      </c>
      <c r="O2974" s="3" t="s">
        <v>371</v>
      </c>
      <c r="P2974" s="4">
        <v>24141.0</v>
      </c>
      <c r="Q2974" s="3" t="s">
        <v>55</v>
      </c>
      <c r="S2974" s="3" t="s">
        <v>34</v>
      </c>
    </row>
    <row r="2975">
      <c r="A2975" s="2">
        <v>42318.71488425926</v>
      </c>
      <c r="B2975" s="3">
        <v>75.0</v>
      </c>
      <c r="C2975" s="3" t="s">
        <v>2209</v>
      </c>
      <c r="D2975" s="3">
        <v>17.0</v>
      </c>
      <c r="E2975" s="3" t="s">
        <v>2230</v>
      </c>
      <c r="F2975" s="3">
        <v>7.0</v>
      </c>
      <c r="G2975" s="3">
        <v>8.0</v>
      </c>
      <c r="H2975" s="3" t="s">
        <v>3462</v>
      </c>
      <c r="I2975" s="3" t="s">
        <v>3463</v>
      </c>
      <c r="J2975" s="3" t="s">
        <v>3464</v>
      </c>
      <c r="K2975" s="3" t="s">
        <v>24</v>
      </c>
      <c r="L2975" s="3">
        <v>18.0</v>
      </c>
      <c r="M2975" s="3" t="s">
        <v>30</v>
      </c>
      <c r="N2975" s="3" t="s">
        <v>3494</v>
      </c>
      <c r="O2975" s="3" t="s">
        <v>1387</v>
      </c>
      <c r="P2975" s="4">
        <v>25895.0</v>
      </c>
      <c r="Q2975" s="3" t="s">
        <v>132</v>
      </c>
      <c r="S2975" s="3" t="s">
        <v>34</v>
      </c>
    </row>
    <row r="2976">
      <c r="A2976" s="2">
        <v>42318.71488425926</v>
      </c>
      <c r="B2976" s="3">
        <v>75.0</v>
      </c>
      <c r="C2976" s="3" t="s">
        <v>2209</v>
      </c>
      <c r="D2976" s="3">
        <v>17.0</v>
      </c>
      <c r="E2976" s="3" t="s">
        <v>2230</v>
      </c>
      <c r="F2976" s="3">
        <v>7.0</v>
      </c>
      <c r="G2976" s="3">
        <v>8.0</v>
      </c>
      <c r="H2976" s="3" t="s">
        <v>3462</v>
      </c>
      <c r="I2976" s="3" t="s">
        <v>3463</v>
      </c>
      <c r="J2976" s="3" t="s">
        <v>3464</v>
      </c>
      <c r="K2976" s="3" t="s">
        <v>24</v>
      </c>
      <c r="L2976" s="3">
        <v>19.0</v>
      </c>
      <c r="M2976" s="3" t="s">
        <v>25</v>
      </c>
      <c r="N2976" s="3" t="s">
        <v>3495</v>
      </c>
      <c r="O2976" s="3" t="s">
        <v>119</v>
      </c>
      <c r="P2976" s="4">
        <v>18444.0</v>
      </c>
      <c r="Q2976" s="3" t="s">
        <v>205</v>
      </c>
      <c r="S2976" s="3" t="s">
        <v>34</v>
      </c>
    </row>
    <row r="2977">
      <c r="A2977" s="2">
        <v>42318.71488425926</v>
      </c>
      <c r="B2977" s="3">
        <v>75.0</v>
      </c>
      <c r="C2977" s="3" t="s">
        <v>2209</v>
      </c>
      <c r="D2977" s="3">
        <v>17.0</v>
      </c>
      <c r="E2977" s="3" t="s">
        <v>2230</v>
      </c>
      <c r="F2977" s="3">
        <v>7.0</v>
      </c>
      <c r="G2977" s="3">
        <v>8.0</v>
      </c>
      <c r="H2977" s="3" t="s">
        <v>3462</v>
      </c>
      <c r="I2977" s="3" t="s">
        <v>3463</v>
      </c>
      <c r="J2977" s="3" t="s">
        <v>3464</v>
      </c>
      <c r="K2977" s="3" t="s">
        <v>24</v>
      </c>
      <c r="L2977" s="3">
        <v>20.0</v>
      </c>
      <c r="M2977" s="3" t="s">
        <v>30</v>
      </c>
      <c r="N2977" s="3" t="s">
        <v>3496</v>
      </c>
      <c r="O2977" s="3" t="s">
        <v>225</v>
      </c>
      <c r="P2977" s="4">
        <v>19938.0</v>
      </c>
      <c r="Q2977" s="3" t="s">
        <v>189</v>
      </c>
      <c r="S2977" s="3" t="s">
        <v>34</v>
      </c>
    </row>
    <row r="2978">
      <c r="A2978" s="2">
        <v>42318.71488425926</v>
      </c>
      <c r="B2978" s="3">
        <v>75.0</v>
      </c>
      <c r="C2978" s="3" t="s">
        <v>2209</v>
      </c>
      <c r="D2978" s="3">
        <v>17.0</v>
      </c>
      <c r="E2978" s="3" t="s">
        <v>2230</v>
      </c>
      <c r="F2978" s="3">
        <v>7.0</v>
      </c>
      <c r="G2978" s="3">
        <v>8.0</v>
      </c>
      <c r="H2978" s="3" t="s">
        <v>3462</v>
      </c>
      <c r="I2978" s="3" t="s">
        <v>3463</v>
      </c>
      <c r="J2978" s="3" t="s">
        <v>3464</v>
      </c>
      <c r="K2978" s="3" t="s">
        <v>24</v>
      </c>
      <c r="L2978" s="3">
        <v>21.0</v>
      </c>
      <c r="M2978" s="3" t="s">
        <v>25</v>
      </c>
      <c r="N2978" s="3" t="s">
        <v>3497</v>
      </c>
      <c r="O2978" s="3" t="s">
        <v>196</v>
      </c>
      <c r="P2978" s="4">
        <v>23701.0</v>
      </c>
      <c r="Q2978" s="3" t="s">
        <v>37</v>
      </c>
      <c r="S2978" s="3" t="s">
        <v>34</v>
      </c>
    </row>
    <row r="2979">
      <c r="A2979" s="2">
        <v>42318.71488425926</v>
      </c>
      <c r="B2979" s="3">
        <v>75.0</v>
      </c>
      <c r="C2979" s="3" t="s">
        <v>2209</v>
      </c>
      <c r="D2979" s="3">
        <v>17.0</v>
      </c>
      <c r="E2979" s="3" t="s">
        <v>2230</v>
      </c>
      <c r="F2979" s="3">
        <v>7.0</v>
      </c>
      <c r="G2979" s="3">
        <v>8.0</v>
      </c>
      <c r="H2979" s="3" t="s">
        <v>3462</v>
      </c>
      <c r="I2979" s="3" t="s">
        <v>3463</v>
      </c>
      <c r="J2979" s="3" t="s">
        <v>3464</v>
      </c>
      <c r="K2979" s="3" t="s">
        <v>24</v>
      </c>
      <c r="L2979" s="3">
        <v>22.0</v>
      </c>
      <c r="M2979" s="3" t="s">
        <v>30</v>
      </c>
      <c r="N2979" s="3" t="s">
        <v>3498</v>
      </c>
      <c r="O2979" s="3" t="s">
        <v>3499</v>
      </c>
      <c r="P2979" s="4">
        <v>20995.0</v>
      </c>
      <c r="Q2979" s="3" t="s">
        <v>105</v>
      </c>
      <c r="S2979" s="3" t="s">
        <v>34</v>
      </c>
    </row>
    <row r="2980">
      <c r="A2980" s="2">
        <v>42318.71488425926</v>
      </c>
      <c r="B2980" s="3">
        <v>75.0</v>
      </c>
      <c r="C2980" s="3" t="s">
        <v>2209</v>
      </c>
      <c r="D2980" s="3">
        <v>19.0</v>
      </c>
      <c r="E2980" s="3" t="s">
        <v>2251</v>
      </c>
      <c r="F2980" s="3">
        <v>7.0</v>
      </c>
      <c r="G2980" s="3">
        <v>8.0</v>
      </c>
      <c r="H2980" s="3" t="s">
        <v>3462</v>
      </c>
      <c r="I2980" s="3" t="s">
        <v>3463</v>
      </c>
      <c r="J2980" s="3" t="s">
        <v>3464</v>
      </c>
      <c r="K2980" s="3" t="s">
        <v>24</v>
      </c>
      <c r="L2980" s="3">
        <v>1.0</v>
      </c>
      <c r="M2980" s="3" t="s">
        <v>30</v>
      </c>
      <c r="N2980" s="3" t="s">
        <v>3500</v>
      </c>
      <c r="O2980" s="3" t="s">
        <v>3501</v>
      </c>
      <c r="P2980" s="4">
        <v>26531.0</v>
      </c>
      <c r="Q2980" s="3" t="s">
        <v>687</v>
      </c>
      <c r="S2980" s="3" t="s">
        <v>34</v>
      </c>
    </row>
    <row r="2981">
      <c r="A2981" s="2">
        <v>42318.71488425926</v>
      </c>
      <c r="B2981" s="3">
        <v>75.0</v>
      </c>
      <c r="C2981" s="3" t="s">
        <v>2209</v>
      </c>
      <c r="D2981" s="3">
        <v>19.0</v>
      </c>
      <c r="E2981" s="3" t="s">
        <v>2251</v>
      </c>
      <c r="F2981" s="3">
        <v>7.0</v>
      </c>
      <c r="G2981" s="3">
        <v>8.0</v>
      </c>
      <c r="H2981" s="3" t="s">
        <v>3462</v>
      </c>
      <c r="I2981" s="3" t="s">
        <v>3463</v>
      </c>
      <c r="J2981" s="3" t="s">
        <v>3464</v>
      </c>
      <c r="K2981" s="3" t="s">
        <v>24</v>
      </c>
      <c r="L2981" s="3">
        <v>2.0</v>
      </c>
      <c r="M2981" s="3" t="s">
        <v>25</v>
      </c>
      <c r="N2981" s="3" t="s">
        <v>3502</v>
      </c>
      <c r="O2981" s="3" t="s">
        <v>200</v>
      </c>
      <c r="P2981" s="4">
        <v>19458.0</v>
      </c>
      <c r="Q2981" s="3" t="s">
        <v>132</v>
      </c>
      <c r="S2981" s="3" t="s">
        <v>34</v>
      </c>
    </row>
    <row r="2982">
      <c r="A2982" s="2">
        <v>42318.71488425926</v>
      </c>
      <c r="B2982" s="3">
        <v>75.0</v>
      </c>
      <c r="C2982" s="3" t="s">
        <v>2209</v>
      </c>
      <c r="D2982" s="3">
        <v>19.0</v>
      </c>
      <c r="E2982" s="3" t="s">
        <v>2251</v>
      </c>
      <c r="F2982" s="3">
        <v>7.0</v>
      </c>
      <c r="G2982" s="3">
        <v>8.0</v>
      </c>
      <c r="H2982" s="3" t="s">
        <v>3462</v>
      </c>
      <c r="I2982" s="3" t="s">
        <v>3463</v>
      </c>
      <c r="J2982" s="3" t="s">
        <v>3464</v>
      </c>
      <c r="K2982" s="3" t="s">
        <v>24</v>
      </c>
      <c r="L2982" s="3">
        <v>3.0</v>
      </c>
      <c r="M2982" s="3" t="s">
        <v>30</v>
      </c>
      <c r="N2982" s="3" t="s">
        <v>3503</v>
      </c>
      <c r="O2982" s="3" t="s">
        <v>1191</v>
      </c>
      <c r="P2982" s="4">
        <v>22119.0</v>
      </c>
      <c r="Q2982" s="3" t="s">
        <v>153</v>
      </c>
      <c r="S2982" s="3" t="s">
        <v>34</v>
      </c>
    </row>
    <row r="2983">
      <c r="A2983" s="2">
        <v>42318.71488425926</v>
      </c>
      <c r="B2983" s="3">
        <v>75.0</v>
      </c>
      <c r="C2983" s="3" t="s">
        <v>2209</v>
      </c>
      <c r="D2983" s="3">
        <v>19.0</v>
      </c>
      <c r="E2983" s="3" t="s">
        <v>2251</v>
      </c>
      <c r="F2983" s="3">
        <v>7.0</v>
      </c>
      <c r="G2983" s="3">
        <v>8.0</v>
      </c>
      <c r="H2983" s="3" t="s">
        <v>3462</v>
      </c>
      <c r="I2983" s="3" t="s">
        <v>3463</v>
      </c>
      <c r="J2983" s="3" t="s">
        <v>3464</v>
      </c>
      <c r="K2983" s="3" t="s">
        <v>24</v>
      </c>
      <c r="L2983" s="3">
        <v>4.0</v>
      </c>
      <c r="M2983" s="3" t="s">
        <v>25</v>
      </c>
      <c r="N2983" s="3" t="s">
        <v>3504</v>
      </c>
      <c r="O2983" s="3" t="s">
        <v>3505</v>
      </c>
      <c r="P2983" s="4">
        <v>31057.0</v>
      </c>
      <c r="Q2983" s="3" t="s">
        <v>60</v>
      </c>
      <c r="S2983" s="3" t="s">
        <v>34</v>
      </c>
    </row>
    <row r="2984">
      <c r="A2984" s="2">
        <v>42318.71488425926</v>
      </c>
      <c r="B2984" s="3">
        <v>75.0</v>
      </c>
      <c r="C2984" s="3" t="s">
        <v>2209</v>
      </c>
      <c r="D2984" s="3">
        <v>19.0</v>
      </c>
      <c r="E2984" s="3" t="s">
        <v>2251</v>
      </c>
      <c r="F2984" s="3">
        <v>7.0</v>
      </c>
      <c r="G2984" s="3">
        <v>8.0</v>
      </c>
      <c r="H2984" s="3" t="s">
        <v>3462</v>
      </c>
      <c r="I2984" s="3" t="s">
        <v>3463</v>
      </c>
      <c r="J2984" s="3" t="s">
        <v>3464</v>
      </c>
      <c r="K2984" s="3" t="s">
        <v>24</v>
      </c>
      <c r="L2984" s="3">
        <v>5.0</v>
      </c>
      <c r="M2984" s="3" t="s">
        <v>30</v>
      </c>
      <c r="N2984" s="3" t="s">
        <v>3506</v>
      </c>
      <c r="O2984" s="3" t="s">
        <v>3507</v>
      </c>
      <c r="P2984" s="4">
        <v>34429.0</v>
      </c>
      <c r="Q2984" s="3" t="s">
        <v>40</v>
      </c>
      <c r="S2984" s="3" t="s">
        <v>34</v>
      </c>
    </row>
    <row r="2985">
      <c r="A2985" s="2">
        <v>42318.71488425926</v>
      </c>
      <c r="B2985" s="3">
        <v>75.0</v>
      </c>
      <c r="C2985" s="3" t="s">
        <v>2209</v>
      </c>
      <c r="D2985" s="3">
        <v>19.0</v>
      </c>
      <c r="E2985" s="3" t="s">
        <v>2251</v>
      </c>
      <c r="F2985" s="3">
        <v>7.0</v>
      </c>
      <c r="G2985" s="3">
        <v>8.0</v>
      </c>
      <c r="H2985" s="3" t="s">
        <v>3462</v>
      </c>
      <c r="I2985" s="3" t="s">
        <v>3463</v>
      </c>
      <c r="J2985" s="3" t="s">
        <v>3464</v>
      </c>
      <c r="K2985" s="3" t="s">
        <v>24</v>
      </c>
      <c r="L2985" s="3">
        <v>6.0</v>
      </c>
      <c r="M2985" s="3" t="s">
        <v>25</v>
      </c>
      <c r="N2985" s="3" t="s">
        <v>3508</v>
      </c>
      <c r="O2985" s="3" t="s">
        <v>359</v>
      </c>
      <c r="P2985" s="4">
        <v>22607.0</v>
      </c>
      <c r="Q2985" s="3" t="s">
        <v>33</v>
      </c>
      <c r="S2985" s="3" t="s">
        <v>34</v>
      </c>
    </row>
    <row r="2986">
      <c r="A2986" s="2">
        <v>42318.71488425926</v>
      </c>
      <c r="B2986" s="3">
        <v>75.0</v>
      </c>
      <c r="C2986" s="3" t="s">
        <v>2209</v>
      </c>
      <c r="D2986" s="3">
        <v>19.0</v>
      </c>
      <c r="E2986" s="3" t="s">
        <v>2251</v>
      </c>
      <c r="F2986" s="3">
        <v>7.0</v>
      </c>
      <c r="G2986" s="3">
        <v>8.0</v>
      </c>
      <c r="H2986" s="3" t="s">
        <v>3462</v>
      </c>
      <c r="I2986" s="3" t="s">
        <v>3463</v>
      </c>
      <c r="J2986" s="3" t="s">
        <v>3464</v>
      </c>
      <c r="K2986" s="3" t="s">
        <v>24</v>
      </c>
      <c r="L2986" s="3">
        <v>7.0</v>
      </c>
      <c r="M2986" s="3" t="s">
        <v>30</v>
      </c>
      <c r="N2986" s="3" t="s">
        <v>3509</v>
      </c>
      <c r="O2986" s="3" t="s">
        <v>3510</v>
      </c>
      <c r="P2986" s="4">
        <v>18590.0</v>
      </c>
      <c r="Q2986" s="3" t="s">
        <v>145</v>
      </c>
      <c r="S2986" s="3" t="s">
        <v>34</v>
      </c>
    </row>
    <row r="2987">
      <c r="A2987" s="2">
        <v>42318.71488425926</v>
      </c>
      <c r="B2987" s="3">
        <v>75.0</v>
      </c>
      <c r="C2987" s="3" t="s">
        <v>2209</v>
      </c>
      <c r="D2987" s="3">
        <v>19.0</v>
      </c>
      <c r="E2987" s="3" t="s">
        <v>2251</v>
      </c>
      <c r="F2987" s="3">
        <v>7.0</v>
      </c>
      <c r="G2987" s="3">
        <v>8.0</v>
      </c>
      <c r="H2987" s="3" t="s">
        <v>3462</v>
      </c>
      <c r="I2987" s="3" t="s">
        <v>3463</v>
      </c>
      <c r="J2987" s="3" t="s">
        <v>3464</v>
      </c>
      <c r="K2987" s="3" t="s">
        <v>24</v>
      </c>
      <c r="L2987" s="3">
        <v>8.0</v>
      </c>
      <c r="M2987" s="3" t="s">
        <v>25</v>
      </c>
      <c r="N2987" s="3" t="s">
        <v>3511</v>
      </c>
      <c r="O2987" s="3" t="s">
        <v>377</v>
      </c>
      <c r="P2987" s="4">
        <v>22330.0</v>
      </c>
      <c r="Q2987" s="3" t="s">
        <v>110</v>
      </c>
      <c r="S2987" s="3" t="s">
        <v>34</v>
      </c>
    </row>
    <row r="2988">
      <c r="A2988" s="2">
        <v>42318.71488425926</v>
      </c>
      <c r="B2988" s="3">
        <v>75.0</v>
      </c>
      <c r="C2988" s="3" t="s">
        <v>2209</v>
      </c>
      <c r="D2988" s="3">
        <v>19.0</v>
      </c>
      <c r="E2988" s="3" t="s">
        <v>2251</v>
      </c>
      <c r="F2988" s="3">
        <v>7.0</v>
      </c>
      <c r="G2988" s="3">
        <v>8.0</v>
      </c>
      <c r="H2988" s="3" t="s">
        <v>3462</v>
      </c>
      <c r="I2988" s="3" t="s">
        <v>3463</v>
      </c>
      <c r="J2988" s="3" t="s">
        <v>3464</v>
      </c>
      <c r="K2988" s="3" t="s">
        <v>24</v>
      </c>
      <c r="L2988" s="3">
        <v>9.0</v>
      </c>
      <c r="M2988" s="3" t="s">
        <v>30</v>
      </c>
      <c r="N2988" s="3" t="s">
        <v>3512</v>
      </c>
      <c r="O2988" s="3" t="s">
        <v>803</v>
      </c>
      <c r="P2988" s="4">
        <v>16167.0</v>
      </c>
      <c r="Q2988" s="3" t="s">
        <v>86</v>
      </c>
      <c r="S2988" s="3" t="s">
        <v>34</v>
      </c>
    </row>
    <row r="2989">
      <c r="A2989" s="2">
        <v>42318.71488425926</v>
      </c>
      <c r="B2989" s="3">
        <v>75.0</v>
      </c>
      <c r="C2989" s="3" t="s">
        <v>2209</v>
      </c>
      <c r="D2989" s="3">
        <v>19.0</v>
      </c>
      <c r="E2989" s="3" t="s">
        <v>2251</v>
      </c>
      <c r="F2989" s="3">
        <v>7.0</v>
      </c>
      <c r="G2989" s="3">
        <v>8.0</v>
      </c>
      <c r="H2989" s="3" t="s">
        <v>3462</v>
      </c>
      <c r="I2989" s="3" t="s">
        <v>3463</v>
      </c>
      <c r="J2989" s="3" t="s">
        <v>3464</v>
      </c>
      <c r="K2989" s="3" t="s">
        <v>24</v>
      </c>
      <c r="L2989" s="3">
        <v>10.0</v>
      </c>
      <c r="M2989" s="3" t="s">
        <v>25</v>
      </c>
      <c r="N2989" s="3" t="s">
        <v>2753</v>
      </c>
      <c r="O2989" s="3" t="s">
        <v>200</v>
      </c>
      <c r="P2989" s="4">
        <v>18977.0</v>
      </c>
      <c r="Q2989" s="3" t="s">
        <v>40</v>
      </c>
      <c r="S2989" s="3" t="s">
        <v>34</v>
      </c>
    </row>
    <row r="2990">
      <c r="A2990" s="2">
        <v>42318.71488425926</v>
      </c>
      <c r="B2990" s="3">
        <v>75.0</v>
      </c>
      <c r="C2990" s="3" t="s">
        <v>2209</v>
      </c>
      <c r="D2990" s="3">
        <v>23.0</v>
      </c>
      <c r="E2990" s="3" t="s">
        <v>2266</v>
      </c>
      <c r="F2990" s="3">
        <v>7.0</v>
      </c>
      <c r="G2990" s="3">
        <v>8.0</v>
      </c>
      <c r="H2990" s="3" t="s">
        <v>3462</v>
      </c>
      <c r="I2990" s="3" t="s">
        <v>3463</v>
      </c>
      <c r="J2990" s="3" t="s">
        <v>3464</v>
      </c>
      <c r="K2990" s="3" t="s">
        <v>24</v>
      </c>
      <c r="L2990" s="3">
        <v>1.0</v>
      </c>
      <c r="M2990" s="3" t="s">
        <v>25</v>
      </c>
      <c r="N2990" s="3" t="s">
        <v>3513</v>
      </c>
      <c r="O2990" s="3" t="s">
        <v>2093</v>
      </c>
      <c r="P2990" s="4">
        <v>25447.0</v>
      </c>
      <c r="Q2990" s="3" t="s">
        <v>33</v>
      </c>
      <c r="S2990" s="3" t="s">
        <v>34</v>
      </c>
    </row>
    <row r="2991">
      <c r="A2991" s="2">
        <v>42318.71488425926</v>
      </c>
      <c r="B2991" s="3">
        <v>75.0</v>
      </c>
      <c r="C2991" s="3" t="s">
        <v>2209</v>
      </c>
      <c r="D2991" s="3">
        <v>23.0</v>
      </c>
      <c r="E2991" s="3" t="s">
        <v>2266</v>
      </c>
      <c r="F2991" s="3">
        <v>7.0</v>
      </c>
      <c r="G2991" s="3">
        <v>8.0</v>
      </c>
      <c r="H2991" s="3" t="s">
        <v>3462</v>
      </c>
      <c r="I2991" s="3" t="s">
        <v>3463</v>
      </c>
      <c r="J2991" s="3" t="s">
        <v>3464</v>
      </c>
      <c r="K2991" s="3" t="s">
        <v>24</v>
      </c>
      <c r="L2991" s="3">
        <v>2.0</v>
      </c>
      <c r="M2991" s="3" t="s">
        <v>30</v>
      </c>
      <c r="N2991" s="3" t="s">
        <v>3514</v>
      </c>
      <c r="O2991" s="3" t="s">
        <v>89</v>
      </c>
      <c r="P2991" s="4">
        <v>20854.0</v>
      </c>
      <c r="Q2991" s="3" t="s">
        <v>33</v>
      </c>
      <c r="S2991" s="3" t="s">
        <v>34</v>
      </c>
    </row>
    <row r="2992">
      <c r="A2992" s="2">
        <v>42318.71488425926</v>
      </c>
      <c r="B2992" s="3">
        <v>75.0</v>
      </c>
      <c r="C2992" s="3" t="s">
        <v>2209</v>
      </c>
      <c r="D2992" s="3">
        <v>23.0</v>
      </c>
      <c r="E2992" s="3" t="s">
        <v>2266</v>
      </c>
      <c r="F2992" s="3">
        <v>7.0</v>
      </c>
      <c r="G2992" s="3">
        <v>8.0</v>
      </c>
      <c r="H2992" s="3" t="s">
        <v>3462</v>
      </c>
      <c r="I2992" s="3" t="s">
        <v>3463</v>
      </c>
      <c r="J2992" s="3" t="s">
        <v>3464</v>
      </c>
      <c r="K2992" s="3" t="s">
        <v>24</v>
      </c>
      <c r="L2992" s="3">
        <v>3.0</v>
      </c>
      <c r="M2992" s="3" t="s">
        <v>25</v>
      </c>
      <c r="N2992" s="3" t="s">
        <v>3515</v>
      </c>
      <c r="O2992" s="3" t="s">
        <v>297</v>
      </c>
      <c r="P2992" s="4">
        <v>23453.0</v>
      </c>
      <c r="Q2992" s="3" t="s">
        <v>33</v>
      </c>
      <c r="S2992" s="3" t="s">
        <v>34</v>
      </c>
    </row>
    <row r="2993">
      <c r="A2993" s="2">
        <v>42318.71488425926</v>
      </c>
      <c r="B2993" s="3">
        <v>75.0</v>
      </c>
      <c r="C2993" s="3" t="s">
        <v>2209</v>
      </c>
      <c r="D2993" s="3">
        <v>23.0</v>
      </c>
      <c r="E2993" s="3" t="s">
        <v>2266</v>
      </c>
      <c r="F2993" s="3">
        <v>7.0</v>
      </c>
      <c r="G2993" s="3">
        <v>8.0</v>
      </c>
      <c r="H2993" s="3" t="s">
        <v>3462</v>
      </c>
      <c r="I2993" s="3" t="s">
        <v>3463</v>
      </c>
      <c r="J2993" s="3" t="s">
        <v>3464</v>
      </c>
      <c r="K2993" s="3" t="s">
        <v>24</v>
      </c>
      <c r="L2993" s="3">
        <v>4.0</v>
      </c>
      <c r="M2993" s="3" t="s">
        <v>30</v>
      </c>
      <c r="N2993" s="3" t="s">
        <v>3516</v>
      </c>
      <c r="O2993" s="3" t="s">
        <v>626</v>
      </c>
      <c r="P2993" s="4">
        <v>18995.0</v>
      </c>
      <c r="Q2993" s="3" t="s">
        <v>105</v>
      </c>
      <c r="S2993" s="3" t="s">
        <v>34</v>
      </c>
    </row>
    <row r="2994">
      <c r="A2994" s="2">
        <v>42318.71488425926</v>
      </c>
      <c r="B2994" s="3">
        <v>75.0</v>
      </c>
      <c r="C2994" s="3" t="s">
        <v>2209</v>
      </c>
      <c r="D2994" s="3">
        <v>23.0</v>
      </c>
      <c r="E2994" s="3" t="s">
        <v>2266</v>
      </c>
      <c r="F2994" s="3">
        <v>7.0</v>
      </c>
      <c r="G2994" s="3">
        <v>8.0</v>
      </c>
      <c r="H2994" s="3" t="s">
        <v>3462</v>
      </c>
      <c r="I2994" s="3" t="s">
        <v>3463</v>
      </c>
      <c r="J2994" s="3" t="s">
        <v>3464</v>
      </c>
      <c r="K2994" s="3" t="s">
        <v>24</v>
      </c>
      <c r="L2994" s="3">
        <v>5.0</v>
      </c>
      <c r="M2994" s="3" t="s">
        <v>25</v>
      </c>
      <c r="N2994" s="3" t="s">
        <v>3517</v>
      </c>
      <c r="O2994" s="3" t="s">
        <v>477</v>
      </c>
      <c r="P2994" s="4">
        <v>30421.0</v>
      </c>
      <c r="Q2994" s="3" t="s">
        <v>28</v>
      </c>
      <c r="S2994" s="3" t="s">
        <v>34</v>
      </c>
    </row>
    <row r="2995">
      <c r="A2995" s="2">
        <v>42318.71488425926</v>
      </c>
      <c r="B2995" s="3">
        <v>75.0</v>
      </c>
      <c r="C2995" s="3" t="s">
        <v>2209</v>
      </c>
      <c r="D2995" s="3">
        <v>23.0</v>
      </c>
      <c r="E2995" s="3" t="s">
        <v>2266</v>
      </c>
      <c r="F2995" s="3">
        <v>7.0</v>
      </c>
      <c r="G2995" s="3">
        <v>8.0</v>
      </c>
      <c r="H2995" s="3" t="s">
        <v>3462</v>
      </c>
      <c r="I2995" s="3" t="s">
        <v>3463</v>
      </c>
      <c r="J2995" s="3" t="s">
        <v>3464</v>
      </c>
      <c r="K2995" s="3" t="s">
        <v>24</v>
      </c>
      <c r="L2995" s="3">
        <v>6.0</v>
      </c>
      <c r="M2995" s="3" t="s">
        <v>30</v>
      </c>
      <c r="N2995" s="3" t="s">
        <v>3518</v>
      </c>
      <c r="O2995" s="3" t="s">
        <v>605</v>
      </c>
      <c r="P2995" s="4">
        <v>29789.0</v>
      </c>
      <c r="Q2995" s="3" t="s">
        <v>40</v>
      </c>
      <c r="S2995" s="3" t="s">
        <v>34</v>
      </c>
    </row>
    <row r="2996">
      <c r="A2996" s="2">
        <v>42318.71488425926</v>
      </c>
      <c r="B2996" s="3">
        <v>75.0</v>
      </c>
      <c r="C2996" s="3" t="s">
        <v>2209</v>
      </c>
      <c r="D2996" s="3">
        <v>24.0</v>
      </c>
      <c r="E2996" s="3" t="s">
        <v>2275</v>
      </c>
      <c r="F2996" s="3">
        <v>7.0</v>
      </c>
      <c r="G2996" s="3">
        <v>8.0</v>
      </c>
      <c r="H2996" s="3" t="s">
        <v>3462</v>
      </c>
      <c r="I2996" s="3" t="s">
        <v>3463</v>
      </c>
      <c r="J2996" s="3" t="s">
        <v>3464</v>
      </c>
      <c r="K2996" s="3" t="s">
        <v>24</v>
      </c>
      <c r="L2996" s="3">
        <v>1.0</v>
      </c>
      <c r="M2996" s="3" t="s">
        <v>25</v>
      </c>
      <c r="N2996" s="3" t="s">
        <v>3519</v>
      </c>
      <c r="O2996" s="3" t="s">
        <v>1637</v>
      </c>
      <c r="P2996" s="4">
        <v>24313.0</v>
      </c>
      <c r="Q2996" s="3" t="s">
        <v>37</v>
      </c>
      <c r="S2996" s="3" t="s">
        <v>34</v>
      </c>
    </row>
    <row r="2997">
      <c r="A2997" s="2">
        <v>42318.71488425926</v>
      </c>
      <c r="B2997" s="3">
        <v>75.0</v>
      </c>
      <c r="C2997" s="3" t="s">
        <v>2209</v>
      </c>
      <c r="D2997" s="3">
        <v>24.0</v>
      </c>
      <c r="E2997" s="3" t="s">
        <v>2275</v>
      </c>
      <c r="F2997" s="3">
        <v>7.0</v>
      </c>
      <c r="G2997" s="3">
        <v>8.0</v>
      </c>
      <c r="H2997" s="3" t="s">
        <v>3462</v>
      </c>
      <c r="I2997" s="3" t="s">
        <v>3463</v>
      </c>
      <c r="J2997" s="3" t="s">
        <v>3464</v>
      </c>
      <c r="K2997" s="3" t="s">
        <v>24</v>
      </c>
      <c r="L2997" s="3">
        <v>2.0</v>
      </c>
      <c r="M2997" s="3" t="s">
        <v>30</v>
      </c>
      <c r="N2997" s="3" t="s">
        <v>3520</v>
      </c>
      <c r="O2997" s="3" t="s">
        <v>202</v>
      </c>
      <c r="P2997" s="4">
        <v>26585.0</v>
      </c>
      <c r="Q2997" s="3" t="s">
        <v>115</v>
      </c>
      <c r="S2997" s="3" t="s">
        <v>34</v>
      </c>
    </row>
    <row r="2998">
      <c r="A2998" s="2">
        <v>42318.71488425926</v>
      </c>
      <c r="B2998" s="3">
        <v>75.0</v>
      </c>
      <c r="C2998" s="3" t="s">
        <v>2209</v>
      </c>
      <c r="D2998" s="3">
        <v>24.0</v>
      </c>
      <c r="E2998" s="3" t="s">
        <v>2275</v>
      </c>
      <c r="F2998" s="3">
        <v>7.0</v>
      </c>
      <c r="G2998" s="3">
        <v>8.0</v>
      </c>
      <c r="H2998" s="3" t="s">
        <v>3462</v>
      </c>
      <c r="I2998" s="3" t="s">
        <v>3463</v>
      </c>
      <c r="J2998" s="3" t="s">
        <v>3464</v>
      </c>
      <c r="K2998" s="3" t="s">
        <v>24</v>
      </c>
      <c r="L2998" s="3">
        <v>3.0</v>
      </c>
      <c r="M2998" s="3" t="s">
        <v>25</v>
      </c>
      <c r="N2998" s="3" t="s">
        <v>3521</v>
      </c>
      <c r="O2998" s="3" t="s">
        <v>462</v>
      </c>
      <c r="P2998" s="4">
        <v>24039.0</v>
      </c>
      <c r="Q2998" s="3" t="s">
        <v>110</v>
      </c>
      <c r="S2998" s="3" t="s">
        <v>34</v>
      </c>
    </row>
    <row r="2999">
      <c r="A2999" s="2">
        <v>42318.71488425926</v>
      </c>
      <c r="B2999" s="3">
        <v>75.0</v>
      </c>
      <c r="C2999" s="3" t="s">
        <v>2209</v>
      </c>
      <c r="D2999" s="3">
        <v>24.0</v>
      </c>
      <c r="E2999" s="3" t="s">
        <v>2275</v>
      </c>
      <c r="F2999" s="3">
        <v>7.0</v>
      </c>
      <c r="G2999" s="3">
        <v>8.0</v>
      </c>
      <c r="H2999" s="3" t="s">
        <v>3462</v>
      </c>
      <c r="I2999" s="3" t="s">
        <v>3463</v>
      </c>
      <c r="J2999" s="3" t="s">
        <v>3464</v>
      </c>
      <c r="K2999" s="3" t="s">
        <v>24</v>
      </c>
      <c r="L2999" s="3">
        <v>4.0</v>
      </c>
      <c r="M2999" s="3" t="s">
        <v>30</v>
      </c>
      <c r="N2999" s="3" t="s">
        <v>3522</v>
      </c>
      <c r="O2999" s="3" t="s">
        <v>1759</v>
      </c>
      <c r="P2999" s="4">
        <v>23656.0</v>
      </c>
      <c r="Q2999" s="3" t="s">
        <v>46</v>
      </c>
      <c r="S2999" s="3" t="s">
        <v>34</v>
      </c>
    </row>
    <row r="3000">
      <c r="A3000" s="2">
        <v>42318.71488425926</v>
      </c>
      <c r="B3000" s="3">
        <v>75.0</v>
      </c>
      <c r="C3000" s="3" t="s">
        <v>2209</v>
      </c>
      <c r="D3000" s="3">
        <v>24.0</v>
      </c>
      <c r="E3000" s="3" t="s">
        <v>2275</v>
      </c>
      <c r="F3000" s="3">
        <v>7.0</v>
      </c>
      <c r="G3000" s="3">
        <v>8.0</v>
      </c>
      <c r="H3000" s="3" t="s">
        <v>3462</v>
      </c>
      <c r="I3000" s="3" t="s">
        <v>3463</v>
      </c>
      <c r="J3000" s="3" t="s">
        <v>3464</v>
      </c>
      <c r="K3000" s="3" t="s">
        <v>24</v>
      </c>
      <c r="L3000" s="3">
        <v>5.0</v>
      </c>
      <c r="M3000" s="3" t="s">
        <v>25</v>
      </c>
      <c r="N3000" s="3" t="s">
        <v>3523</v>
      </c>
      <c r="O3000" s="3" t="s">
        <v>753</v>
      </c>
      <c r="P3000" s="4">
        <v>16986.0</v>
      </c>
      <c r="Q3000" s="3" t="s">
        <v>209</v>
      </c>
      <c r="S3000" s="3" t="s">
        <v>34</v>
      </c>
    </row>
    <row r="3001">
      <c r="A3001" s="2">
        <v>42318.71488425926</v>
      </c>
      <c r="B3001" s="3">
        <v>75.0</v>
      </c>
      <c r="C3001" s="3" t="s">
        <v>2209</v>
      </c>
      <c r="D3001" s="3">
        <v>24.0</v>
      </c>
      <c r="E3001" s="3" t="s">
        <v>2275</v>
      </c>
      <c r="F3001" s="3">
        <v>7.0</v>
      </c>
      <c r="G3001" s="3">
        <v>8.0</v>
      </c>
      <c r="H3001" s="3" t="s">
        <v>3462</v>
      </c>
      <c r="I3001" s="3" t="s">
        <v>3463</v>
      </c>
      <c r="J3001" s="3" t="s">
        <v>3464</v>
      </c>
      <c r="K3001" s="3" t="s">
        <v>24</v>
      </c>
      <c r="L3001" s="3">
        <v>6.0</v>
      </c>
      <c r="M3001" s="3" t="s">
        <v>30</v>
      </c>
      <c r="N3001" s="3" t="s">
        <v>3524</v>
      </c>
      <c r="O3001" s="3" t="s">
        <v>139</v>
      </c>
      <c r="P3001" s="4">
        <v>22834.0</v>
      </c>
      <c r="Q3001" s="3" t="s">
        <v>153</v>
      </c>
      <c r="S3001" s="3" t="s">
        <v>34</v>
      </c>
    </row>
    <row r="3002">
      <c r="A3002" s="2">
        <v>42318.71488425926</v>
      </c>
      <c r="B3002" s="3">
        <v>75.0</v>
      </c>
      <c r="C3002" s="3" t="s">
        <v>2209</v>
      </c>
      <c r="D3002" s="3">
        <v>24.0</v>
      </c>
      <c r="E3002" s="3" t="s">
        <v>2275</v>
      </c>
      <c r="F3002" s="3">
        <v>7.0</v>
      </c>
      <c r="G3002" s="3">
        <v>8.0</v>
      </c>
      <c r="H3002" s="3" t="s">
        <v>3462</v>
      </c>
      <c r="I3002" s="3" t="s">
        <v>3463</v>
      </c>
      <c r="J3002" s="3" t="s">
        <v>3464</v>
      </c>
      <c r="K3002" s="3" t="s">
        <v>24</v>
      </c>
      <c r="L3002" s="3">
        <v>7.0</v>
      </c>
      <c r="M3002" s="3" t="s">
        <v>25</v>
      </c>
      <c r="N3002" s="3" t="s">
        <v>3525</v>
      </c>
      <c r="O3002" s="3" t="s">
        <v>102</v>
      </c>
      <c r="P3002" s="4">
        <v>26654.0</v>
      </c>
      <c r="Q3002" s="3" t="s">
        <v>33</v>
      </c>
      <c r="S3002" s="3" t="s">
        <v>34</v>
      </c>
    </row>
    <row r="3003">
      <c r="A3003" s="2">
        <v>42318.71488425926</v>
      </c>
      <c r="B3003" s="3">
        <v>75.0</v>
      </c>
      <c r="C3003" s="3" t="s">
        <v>2209</v>
      </c>
      <c r="D3003" s="3">
        <v>24.0</v>
      </c>
      <c r="E3003" s="3" t="s">
        <v>2275</v>
      </c>
      <c r="F3003" s="3">
        <v>7.0</v>
      </c>
      <c r="G3003" s="3">
        <v>8.0</v>
      </c>
      <c r="H3003" s="3" t="s">
        <v>3462</v>
      </c>
      <c r="I3003" s="3" t="s">
        <v>3463</v>
      </c>
      <c r="J3003" s="3" t="s">
        <v>3464</v>
      </c>
      <c r="K3003" s="3" t="s">
        <v>24</v>
      </c>
      <c r="L3003" s="3">
        <v>8.0</v>
      </c>
      <c r="M3003" s="3" t="s">
        <v>30</v>
      </c>
      <c r="N3003" s="3" t="s">
        <v>3526</v>
      </c>
      <c r="O3003" s="3" t="s">
        <v>107</v>
      </c>
      <c r="P3003" s="4">
        <v>25103.0</v>
      </c>
      <c r="Q3003" s="3" t="s">
        <v>33</v>
      </c>
      <c r="S3003" s="3" t="s">
        <v>34</v>
      </c>
    </row>
    <row r="3004">
      <c r="A3004" s="2">
        <v>42318.71488425926</v>
      </c>
      <c r="B3004" s="3">
        <v>75.0</v>
      </c>
      <c r="C3004" s="3" t="s">
        <v>2209</v>
      </c>
      <c r="D3004" s="3">
        <v>24.0</v>
      </c>
      <c r="E3004" s="3" t="s">
        <v>2275</v>
      </c>
      <c r="F3004" s="3">
        <v>7.0</v>
      </c>
      <c r="G3004" s="3">
        <v>8.0</v>
      </c>
      <c r="H3004" s="3" t="s">
        <v>3462</v>
      </c>
      <c r="I3004" s="3" t="s">
        <v>3463</v>
      </c>
      <c r="J3004" s="3" t="s">
        <v>3464</v>
      </c>
      <c r="K3004" s="3" t="s">
        <v>24</v>
      </c>
      <c r="L3004" s="3">
        <v>9.0</v>
      </c>
      <c r="M3004" s="3" t="s">
        <v>25</v>
      </c>
      <c r="N3004" s="3" t="s">
        <v>3527</v>
      </c>
      <c r="O3004" s="3" t="s">
        <v>59</v>
      </c>
      <c r="P3004" s="4">
        <v>23071.0</v>
      </c>
      <c r="Q3004" s="3" t="s">
        <v>132</v>
      </c>
      <c r="S3004" s="3" t="s">
        <v>34</v>
      </c>
    </row>
    <row r="3005">
      <c r="A3005" s="2">
        <v>42318.71488425926</v>
      </c>
      <c r="B3005" s="3">
        <v>75.0</v>
      </c>
      <c r="C3005" s="3" t="s">
        <v>2209</v>
      </c>
      <c r="D3005" s="3">
        <v>24.0</v>
      </c>
      <c r="E3005" s="3" t="s">
        <v>2275</v>
      </c>
      <c r="F3005" s="3">
        <v>7.0</v>
      </c>
      <c r="G3005" s="3">
        <v>8.0</v>
      </c>
      <c r="H3005" s="3" t="s">
        <v>3462</v>
      </c>
      <c r="I3005" s="3" t="s">
        <v>3463</v>
      </c>
      <c r="J3005" s="3" t="s">
        <v>3464</v>
      </c>
      <c r="K3005" s="3" t="s">
        <v>24</v>
      </c>
      <c r="L3005" s="3">
        <v>10.0</v>
      </c>
      <c r="M3005" s="3" t="s">
        <v>30</v>
      </c>
      <c r="N3005" s="3" t="s">
        <v>3528</v>
      </c>
      <c r="O3005" s="3" t="s">
        <v>361</v>
      </c>
      <c r="P3005" s="4">
        <v>29588.0</v>
      </c>
      <c r="Q3005" s="3" t="s">
        <v>228</v>
      </c>
      <c r="S3005" s="3" t="s">
        <v>34</v>
      </c>
    </row>
    <row r="3006">
      <c r="A3006" s="2">
        <v>42318.71488425926</v>
      </c>
      <c r="B3006" s="3">
        <v>75.0</v>
      </c>
      <c r="C3006" s="3" t="s">
        <v>2209</v>
      </c>
      <c r="D3006" s="3">
        <v>24.0</v>
      </c>
      <c r="E3006" s="3" t="s">
        <v>2275</v>
      </c>
      <c r="F3006" s="3">
        <v>7.0</v>
      </c>
      <c r="G3006" s="3">
        <v>8.0</v>
      </c>
      <c r="H3006" s="3" t="s">
        <v>3462</v>
      </c>
      <c r="I3006" s="3" t="s">
        <v>3463</v>
      </c>
      <c r="J3006" s="3" t="s">
        <v>3464</v>
      </c>
      <c r="K3006" s="3" t="s">
        <v>24</v>
      </c>
      <c r="L3006" s="3">
        <v>11.0</v>
      </c>
      <c r="M3006" s="3" t="s">
        <v>25</v>
      </c>
      <c r="N3006" s="3" t="s">
        <v>3529</v>
      </c>
      <c r="O3006" s="3" t="s">
        <v>391</v>
      </c>
      <c r="P3006" s="4">
        <v>18715.0</v>
      </c>
      <c r="Q3006" s="3" t="s">
        <v>145</v>
      </c>
      <c r="S3006" s="3" t="s">
        <v>34</v>
      </c>
    </row>
    <row r="3007">
      <c r="A3007" s="2">
        <v>42318.71488425926</v>
      </c>
      <c r="B3007" s="3">
        <v>75.0</v>
      </c>
      <c r="C3007" s="3" t="s">
        <v>2209</v>
      </c>
      <c r="D3007" s="3">
        <v>24.0</v>
      </c>
      <c r="E3007" s="3" t="s">
        <v>2275</v>
      </c>
      <c r="F3007" s="3">
        <v>7.0</v>
      </c>
      <c r="G3007" s="3">
        <v>8.0</v>
      </c>
      <c r="H3007" s="3" t="s">
        <v>3462</v>
      </c>
      <c r="I3007" s="3" t="s">
        <v>3463</v>
      </c>
      <c r="J3007" s="3" t="s">
        <v>3464</v>
      </c>
      <c r="K3007" s="3" t="s">
        <v>24</v>
      </c>
      <c r="L3007" s="3">
        <v>12.0</v>
      </c>
      <c r="M3007" s="3" t="s">
        <v>30</v>
      </c>
      <c r="N3007" s="3" t="s">
        <v>3530</v>
      </c>
      <c r="O3007" s="3" t="s">
        <v>283</v>
      </c>
      <c r="P3007" s="4">
        <v>25094.0</v>
      </c>
      <c r="Q3007" s="3" t="s">
        <v>43</v>
      </c>
      <c r="S3007" s="3" t="s">
        <v>34</v>
      </c>
    </row>
    <row r="3008">
      <c r="A3008" s="2">
        <v>42318.71488425926</v>
      </c>
      <c r="B3008" s="3">
        <v>75.0</v>
      </c>
      <c r="C3008" s="3" t="s">
        <v>2209</v>
      </c>
      <c r="D3008" s="3">
        <v>24.0</v>
      </c>
      <c r="E3008" s="3" t="s">
        <v>2275</v>
      </c>
      <c r="F3008" s="3">
        <v>7.0</v>
      </c>
      <c r="G3008" s="3">
        <v>8.0</v>
      </c>
      <c r="H3008" s="3" t="s">
        <v>3462</v>
      </c>
      <c r="I3008" s="3" t="s">
        <v>3463</v>
      </c>
      <c r="J3008" s="3" t="s">
        <v>3464</v>
      </c>
      <c r="K3008" s="3" t="s">
        <v>24</v>
      </c>
      <c r="L3008" s="3">
        <v>13.0</v>
      </c>
      <c r="M3008" s="3" t="s">
        <v>25</v>
      </c>
      <c r="N3008" s="3" t="s">
        <v>3531</v>
      </c>
      <c r="O3008" s="3" t="s">
        <v>1014</v>
      </c>
      <c r="P3008" s="4">
        <v>29825.0</v>
      </c>
      <c r="Q3008" s="3" t="s">
        <v>1605</v>
      </c>
      <c r="S3008" s="3" t="s">
        <v>34</v>
      </c>
    </row>
    <row r="3009">
      <c r="A3009" s="2">
        <v>42318.71488425926</v>
      </c>
      <c r="B3009" s="3">
        <v>75.0</v>
      </c>
      <c r="C3009" s="3" t="s">
        <v>2209</v>
      </c>
      <c r="D3009" s="3">
        <v>24.0</v>
      </c>
      <c r="E3009" s="3" t="s">
        <v>2275</v>
      </c>
      <c r="F3009" s="3">
        <v>7.0</v>
      </c>
      <c r="G3009" s="3">
        <v>8.0</v>
      </c>
      <c r="H3009" s="3" t="s">
        <v>3462</v>
      </c>
      <c r="I3009" s="3" t="s">
        <v>3463</v>
      </c>
      <c r="J3009" s="3" t="s">
        <v>3464</v>
      </c>
      <c r="K3009" s="3" t="s">
        <v>24</v>
      </c>
      <c r="L3009" s="3">
        <v>14.0</v>
      </c>
      <c r="M3009" s="3" t="s">
        <v>30</v>
      </c>
      <c r="N3009" s="3" t="s">
        <v>3532</v>
      </c>
      <c r="O3009" s="3" t="s">
        <v>3533</v>
      </c>
      <c r="P3009" s="4">
        <v>16410.0</v>
      </c>
      <c r="Q3009" s="3" t="s">
        <v>49</v>
      </c>
      <c r="S3009" s="3" t="s">
        <v>34</v>
      </c>
    </row>
    <row r="3010">
      <c r="A3010" s="2">
        <v>42318.71488425926</v>
      </c>
      <c r="B3010" s="3">
        <v>75.0</v>
      </c>
      <c r="C3010" s="3" t="s">
        <v>2209</v>
      </c>
      <c r="D3010" s="3">
        <v>24.0</v>
      </c>
      <c r="E3010" s="3" t="s">
        <v>2275</v>
      </c>
      <c r="F3010" s="3">
        <v>7.0</v>
      </c>
      <c r="G3010" s="3">
        <v>8.0</v>
      </c>
      <c r="H3010" s="3" t="s">
        <v>3462</v>
      </c>
      <c r="I3010" s="3" t="s">
        <v>3463</v>
      </c>
      <c r="J3010" s="3" t="s">
        <v>3464</v>
      </c>
      <c r="K3010" s="3" t="s">
        <v>24</v>
      </c>
      <c r="L3010" s="3">
        <v>15.0</v>
      </c>
      <c r="M3010" s="3" t="s">
        <v>25</v>
      </c>
      <c r="N3010" s="3" t="s">
        <v>1046</v>
      </c>
      <c r="O3010" s="3" t="s">
        <v>664</v>
      </c>
      <c r="P3010" s="4">
        <v>27869.0</v>
      </c>
      <c r="Q3010" s="3" t="s">
        <v>132</v>
      </c>
      <c r="S3010" s="3" t="s">
        <v>34</v>
      </c>
    </row>
    <row r="3011">
      <c r="A3011" s="2">
        <v>42318.71488425926</v>
      </c>
      <c r="B3011" s="3">
        <v>75.0</v>
      </c>
      <c r="C3011" s="3" t="s">
        <v>2209</v>
      </c>
      <c r="D3011" s="3">
        <v>33.0</v>
      </c>
      <c r="E3011" s="3" t="s">
        <v>2290</v>
      </c>
      <c r="F3011" s="3">
        <v>7.0</v>
      </c>
      <c r="G3011" s="3">
        <v>8.0</v>
      </c>
      <c r="H3011" s="3" t="s">
        <v>3462</v>
      </c>
      <c r="I3011" s="3" t="s">
        <v>3463</v>
      </c>
      <c r="J3011" s="3" t="s">
        <v>3464</v>
      </c>
      <c r="K3011" s="3" t="s">
        <v>24</v>
      </c>
      <c r="L3011" s="3">
        <v>1.0</v>
      </c>
      <c r="M3011" s="3" t="s">
        <v>25</v>
      </c>
      <c r="N3011" s="3" t="s">
        <v>1704</v>
      </c>
      <c r="O3011" s="3" t="s">
        <v>477</v>
      </c>
      <c r="P3011" s="4">
        <v>27736.0</v>
      </c>
      <c r="Q3011" s="3" t="s">
        <v>153</v>
      </c>
      <c r="S3011" s="3" t="s">
        <v>34</v>
      </c>
    </row>
    <row r="3012">
      <c r="A3012" s="2">
        <v>42318.71488425926</v>
      </c>
      <c r="B3012" s="3">
        <v>75.0</v>
      </c>
      <c r="C3012" s="3" t="s">
        <v>2209</v>
      </c>
      <c r="D3012" s="3">
        <v>33.0</v>
      </c>
      <c r="E3012" s="3" t="s">
        <v>2290</v>
      </c>
      <c r="F3012" s="3">
        <v>7.0</v>
      </c>
      <c r="G3012" s="3">
        <v>8.0</v>
      </c>
      <c r="H3012" s="3" t="s">
        <v>3462</v>
      </c>
      <c r="I3012" s="3" t="s">
        <v>3463</v>
      </c>
      <c r="J3012" s="3" t="s">
        <v>3464</v>
      </c>
      <c r="K3012" s="3" t="s">
        <v>24</v>
      </c>
      <c r="L3012" s="3">
        <v>2.0</v>
      </c>
      <c r="M3012" s="3" t="s">
        <v>30</v>
      </c>
      <c r="N3012" s="3" t="s">
        <v>3534</v>
      </c>
      <c r="O3012" s="3" t="s">
        <v>171</v>
      </c>
      <c r="P3012" s="4">
        <v>21223.0</v>
      </c>
      <c r="Q3012" s="3" t="s">
        <v>149</v>
      </c>
      <c r="S3012" s="3" t="s">
        <v>29</v>
      </c>
    </row>
    <row r="3013">
      <c r="A3013" s="2">
        <v>42318.71488425926</v>
      </c>
      <c r="B3013" s="3">
        <v>75.0</v>
      </c>
      <c r="C3013" s="3" t="s">
        <v>2209</v>
      </c>
      <c r="D3013" s="3">
        <v>33.0</v>
      </c>
      <c r="E3013" s="3" t="s">
        <v>2290</v>
      </c>
      <c r="F3013" s="3">
        <v>7.0</v>
      </c>
      <c r="G3013" s="3">
        <v>8.0</v>
      </c>
      <c r="H3013" s="3" t="s">
        <v>3462</v>
      </c>
      <c r="I3013" s="3" t="s">
        <v>3463</v>
      </c>
      <c r="J3013" s="3" t="s">
        <v>3464</v>
      </c>
      <c r="K3013" s="3" t="s">
        <v>24</v>
      </c>
      <c r="L3013" s="3">
        <v>3.0</v>
      </c>
      <c r="M3013" s="3" t="s">
        <v>25</v>
      </c>
      <c r="N3013" s="3" t="s">
        <v>3535</v>
      </c>
      <c r="O3013" s="3" t="s">
        <v>3536</v>
      </c>
      <c r="P3013" s="4">
        <v>27718.0</v>
      </c>
      <c r="Q3013" s="3" t="s">
        <v>37</v>
      </c>
      <c r="S3013" s="3" t="s">
        <v>34</v>
      </c>
    </row>
    <row r="3014">
      <c r="A3014" s="2">
        <v>42318.71488425926</v>
      </c>
      <c r="B3014" s="3">
        <v>75.0</v>
      </c>
      <c r="C3014" s="3" t="s">
        <v>2209</v>
      </c>
      <c r="D3014" s="3">
        <v>33.0</v>
      </c>
      <c r="E3014" s="3" t="s">
        <v>2290</v>
      </c>
      <c r="F3014" s="3">
        <v>7.0</v>
      </c>
      <c r="G3014" s="3">
        <v>8.0</v>
      </c>
      <c r="H3014" s="3" t="s">
        <v>3462</v>
      </c>
      <c r="I3014" s="3" t="s">
        <v>3463</v>
      </c>
      <c r="J3014" s="3" t="s">
        <v>3464</v>
      </c>
      <c r="K3014" s="3" t="s">
        <v>24</v>
      </c>
      <c r="L3014" s="3">
        <v>4.0</v>
      </c>
      <c r="M3014" s="3" t="s">
        <v>30</v>
      </c>
      <c r="N3014" s="3" t="s">
        <v>3537</v>
      </c>
      <c r="O3014" s="3" t="s">
        <v>375</v>
      </c>
      <c r="P3014" s="4">
        <v>24407.0</v>
      </c>
      <c r="Q3014" s="3" t="s">
        <v>55</v>
      </c>
      <c r="S3014" s="3" t="s">
        <v>34</v>
      </c>
    </row>
    <row r="3015">
      <c r="A3015" s="2">
        <v>42318.71488425926</v>
      </c>
      <c r="B3015" s="3">
        <v>75.0</v>
      </c>
      <c r="C3015" s="3" t="s">
        <v>2209</v>
      </c>
      <c r="D3015" s="3">
        <v>33.0</v>
      </c>
      <c r="E3015" s="3" t="s">
        <v>2290</v>
      </c>
      <c r="F3015" s="3">
        <v>7.0</v>
      </c>
      <c r="G3015" s="3">
        <v>8.0</v>
      </c>
      <c r="H3015" s="3" t="s">
        <v>3462</v>
      </c>
      <c r="I3015" s="3" t="s">
        <v>3463</v>
      </c>
      <c r="J3015" s="3" t="s">
        <v>3464</v>
      </c>
      <c r="K3015" s="3" t="s">
        <v>24</v>
      </c>
      <c r="L3015" s="3">
        <v>5.0</v>
      </c>
      <c r="M3015" s="3" t="s">
        <v>25</v>
      </c>
      <c r="N3015" s="3" t="s">
        <v>3538</v>
      </c>
      <c r="O3015" s="3" t="s">
        <v>664</v>
      </c>
      <c r="P3015" s="4">
        <v>20660.0</v>
      </c>
      <c r="Q3015" s="3" t="s">
        <v>55</v>
      </c>
      <c r="S3015" s="3" t="s">
        <v>34</v>
      </c>
    </row>
    <row r="3016">
      <c r="A3016" s="2">
        <v>42318.71488425926</v>
      </c>
      <c r="B3016" s="3">
        <v>75.0</v>
      </c>
      <c r="C3016" s="3" t="s">
        <v>2209</v>
      </c>
      <c r="D3016" s="3">
        <v>33.0</v>
      </c>
      <c r="E3016" s="3" t="s">
        <v>2290</v>
      </c>
      <c r="F3016" s="3">
        <v>7.0</v>
      </c>
      <c r="G3016" s="3">
        <v>8.0</v>
      </c>
      <c r="H3016" s="3" t="s">
        <v>3462</v>
      </c>
      <c r="I3016" s="3" t="s">
        <v>3463</v>
      </c>
      <c r="J3016" s="3" t="s">
        <v>3464</v>
      </c>
      <c r="K3016" s="3" t="s">
        <v>24</v>
      </c>
      <c r="L3016" s="3">
        <v>6.0</v>
      </c>
      <c r="M3016" s="3" t="s">
        <v>30</v>
      </c>
      <c r="N3016" s="3" t="s">
        <v>3539</v>
      </c>
      <c r="O3016" s="3" t="s">
        <v>186</v>
      </c>
      <c r="P3016" s="4">
        <v>16604.0</v>
      </c>
      <c r="Q3016" s="3" t="s">
        <v>49</v>
      </c>
      <c r="S3016" s="3" t="s">
        <v>34</v>
      </c>
    </row>
    <row r="3017">
      <c r="A3017" s="2">
        <v>42318.71488425926</v>
      </c>
      <c r="B3017" s="3">
        <v>75.0</v>
      </c>
      <c r="C3017" s="3" t="s">
        <v>2209</v>
      </c>
      <c r="D3017" s="3">
        <v>33.0</v>
      </c>
      <c r="E3017" s="3" t="s">
        <v>2290</v>
      </c>
      <c r="F3017" s="3">
        <v>7.0</v>
      </c>
      <c r="G3017" s="3">
        <v>8.0</v>
      </c>
      <c r="H3017" s="3" t="s">
        <v>3462</v>
      </c>
      <c r="I3017" s="3" t="s">
        <v>3463</v>
      </c>
      <c r="J3017" s="3" t="s">
        <v>3464</v>
      </c>
      <c r="K3017" s="3" t="s">
        <v>24</v>
      </c>
      <c r="L3017" s="3">
        <v>7.0</v>
      </c>
      <c r="M3017" s="3" t="s">
        <v>25</v>
      </c>
      <c r="N3017" s="3" t="s">
        <v>3540</v>
      </c>
      <c r="O3017" s="3" t="s">
        <v>251</v>
      </c>
      <c r="P3017" s="4">
        <v>22004.0</v>
      </c>
      <c r="Q3017" s="3" t="s">
        <v>37</v>
      </c>
      <c r="S3017" s="3" t="s">
        <v>34</v>
      </c>
    </row>
    <row r="3018">
      <c r="A3018" s="2">
        <v>42318.71488425926</v>
      </c>
      <c r="B3018" s="3">
        <v>75.0</v>
      </c>
      <c r="C3018" s="3" t="s">
        <v>2209</v>
      </c>
      <c r="D3018" s="3">
        <v>33.0</v>
      </c>
      <c r="E3018" s="3" t="s">
        <v>2290</v>
      </c>
      <c r="F3018" s="3">
        <v>7.0</v>
      </c>
      <c r="G3018" s="3">
        <v>8.0</v>
      </c>
      <c r="H3018" s="3" t="s">
        <v>3462</v>
      </c>
      <c r="I3018" s="3" t="s">
        <v>3463</v>
      </c>
      <c r="J3018" s="3" t="s">
        <v>3464</v>
      </c>
      <c r="K3018" s="3" t="s">
        <v>24</v>
      </c>
      <c r="L3018" s="3">
        <v>8.0</v>
      </c>
      <c r="M3018" s="3" t="s">
        <v>30</v>
      </c>
      <c r="N3018" s="3" t="s">
        <v>3541</v>
      </c>
      <c r="O3018" s="3" t="s">
        <v>440</v>
      </c>
      <c r="P3018" s="4">
        <v>29087.0</v>
      </c>
      <c r="Q3018" s="3" t="s">
        <v>55</v>
      </c>
      <c r="S3018" s="3" t="s">
        <v>34</v>
      </c>
    </row>
    <row r="3019">
      <c r="A3019" s="2">
        <v>42318.71488425926</v>
      </c>
      <c r="B3019" s="3">
        <v>75.0</v>
      </c>
      <c r="C3019" s="3" t="s">
        <v>2209</v>
      </c>
      <c r="D3019" s="3">
        <v>33.0</v>
      </c>
      <c r="E3019" s="3" t="s">
        <v>2290</v>
      </c>
      <c r="F3019" s="3">
        <v>7.0</v>
      </c>
      <c r="G3019" s="3">
        <v>8.0</v>
      </c>
      <c r="H3019" s="3" t="s">
        <v>3462</v>
      </c>
      <c r="I3019" s="3" t="s">
        <v>3463</v>
      </c>
      <c r="J3019" s="3" t="s">
        <v>3464</v>
      </c>
      <c r="K3019" s="3" t="s">
        <v>24</v>
      </c>
      <c r="L3019" s="3">
        <v>9.0</v>
      </c>
      <c r="M3019" s="3" t="s">
        <v>25</v>
      </c>
      <c r="N3019" s="3" t="s">
        <v>1516</v>
      </c>
      <c r="O3019" s="3" t="s">
        <v>1456</v>
      </c>
      <c r="P3019" s="4">
        <v>26674.0</v>
      </c>
      <c r="Q3019" s="3" t="s">
        <v>352</v>
      </c>
      <c r="S3019" s="3" t="s">
        <v>34</v>
      </c>
    </row>
    <row r="3020">
      <c r="A3020" s="2">
        <v>42318.71488425926</v>
      </c>
      <c r="B3020" s="3">
        <v>75.0</v>
      </c>
      <c r="C3020" s="3" t="s">
        <v>2209</v>
      </c>
      <c r="D3020" s="3">
        <v>33.0</v>
      </c>
      <c r="E3020" s="3" t="s">
        <v>2290</v>
      </c>
      <c r="F3020" s="3">
        <v>7.0</v>
      </c>
      <c r="G3020" s="3">
        <v>8.0</v>
      </c>
      <c r="H3020" s="3" t="s">
        <v>3462</v>
      </c>
      <c r="I3020" s="3" t="s">
        <v>3463</v>
      </c>
      <c r="J3020" s="3" t="s">
        <v>3464</v>
      </c>
      <c r="K3020" s="3" t="s">
        <v>24</v>
      </c>
      <c r="L3020" s="3">
        <v>10.0</v>
      </c>
      <c r="M3020" s="3" t="s">
        <v>30</v>
      </c>
      <c r="N3020" s="3" t="s">
        <v>3542</v>
      </c>
      <c r="O3020" s="3" t="s">
        <v>215</v>
      </c>
      <c r="P3020" s="4">
        <v>25306.0</v>
      </c>
      <c r="Q3020" s="3" t="s">
        <v>55</v>
      </c>
      <c r="S3020" s="3" t="s">
        <v>34</v>
      </c>
    </row>
    <row r="3021">
      <c r="A3021" s="2">
        <v>42318.71488425926</v>
      </c>
      <c r="B3021" s="3">
        <v>75.0</v>
      </c>
      <c r="C3021" s="3" t="s">
        <v>2209</v>
      </c>
      <c r="D3021" s="3">
        <v>33.0</v>
      </c>
      <c r="E3021" s="3" t="s">
        <v>2290</v>
      </c>
      <c r="F3021" s="3">
        <v>7.0</v>
      </c>
      <c r="G3021" s="3">
        <v>8.0</v>
      </c>
      <c r="H3021" s="3" t="s">
        <v>3462</v>
      </c>
      <c r="I3021" s="3" t="s">
        <v>3463</v>
      </c>
      <c r="J3021" s="3" t="s">
        <v>3464</v>
      </c>
      <c r="K3021" s="3" t="s">
        <v>24</v>
      </c>
      <c r="L3021" s="3">
        <v>11.0</v>
      </c>
      <c r="M3021" s="3" t="s">
        <v>25</v>
      </c>
      <c r="N3021" s="3" t="s">
        <v>3543</v>
      </c>
      <c r="O3021" s="3" t="s">
        <v>3544</v>
      </c>
      <c r="P3021" s="4">
        <v>21519.0</v>
      </c>
      <c r="Q3021" s="3" t="s">
        <v>55</v>
      </c>
      <c r="S3021" s="3" t="s">
        <v>34</v>
      </c>
    </row>
    <row r="3022">
      <c r="A3022" s="2">
        <v>42318.71488425926</v>
      </c>
      <c r="B3022" s="3">
        <v>75.0</v>
      </c>
      <c r="C3022" s="3" t="s">
        <v>2209</v>
      </c>
      <c r="D3022" s="3">
        <v>33.0</v>
      </c>
      <c r="E3022" s="3" t="s">
        <v>2290</v>
      </c>
      <c r="F3022" s="3">
        <v>7.0</v>
      </c>
      <c r="G3022" s="3">
        <v>8.0</v>
      </c>
      <c r="H3022" s="3" t="s">
        <v>3462</v>
      </c>
      <c r="I3022" s="3" t="s">
        <v>3463</v>
      </c>
      <c r="J3022" s="3" t="s">
        <v>3464</v>
      </c>
      <c r="K3022" s="3" t="s">
        <v>24</v>
      </c>
      <c r="L3022" s="3">
        <v>12.0</v>
      </c>
      <c r="M3022" s="3" t="s">
        <v>30</v>
      </c>
      <c r="N3022" s="3" t="s">
        <v>3545</v>
      </c>
      <c r="O3022" s="3" t="s">
        <v>51</v>
      </c>
      <c r="P3022" s="4">
        <v>31180.0</v>
      </c>
      <c r="Q3022" s="3" t="s">
        <v>132</v>
      </c>
      <c r="S3022" s="3" t="s">
        <v>34</v>
      </c>
    </row>
    <row r="3023">
      <c r="A3023" s="2">
        <v>42318.71488425926</v>
      </c>
      <c r="B3023" s="3">
        <v>75.0</v>
      </c>
      <c r="C3023" s="3" t="s">
        <v>2209</v>
      </c>
      <c r="D3023" s="3">
        <v>33.0</v>
      </c>
      <c r="E3023" s="3" t="s">
        <v>2290</v>
      </c>
      <c r="F3023" s="3">
        <v>7.0</v>
      </c>
      <c r="G3023" s="3">
        <v>8.0</v>
      </c>
      <c r="H3023" s="3" t="s">
        <v>3462</v>
      </c>
      <c r="I3023" s="3" t="s">
        <v>3463</v>
      </c>
      <c r="J3023" s="3" t="s">
        <v>3464</v>
      </c>
      <c r="K3023" s="3" t="s">
        <v>24</v>
      </c>
      <c r="L3023" s="3">
        <v>13.0</v>
      </c>
      <c r="M3023" s="3" t="s">
        <v>25</v>
      </c>
      <c r="N3023" s="3" t="s">
        <v>3546</v>
      </c>
      <c r="O3023" s="3" t="s">
        <v>218</v>
      </c>
      <c r="P3023" s="4">
        <v>17480.0</v>
      </c>
      <c r="Q3023" s="3" t="s">
        <v>86</v>
      </c>
      <c r="S3023" s="3" t="s">
        <v>34</v>
      </c>
    </row>
    <row r="3024">
      <c r="A3024" s="2">
        <v>42318.71488425926</v>
      </c>
      <c r="B3024" s="3">
        <v>75.0</v>
      </c>
      <c r="C3024" s="3" t="s">
        <v>2209</v>
      </c>
      <c r="D3024" s="3">
        <v>33.0</v>
      </c>
      <c r="E3024" s="3" t="s">
        <v>2290</v>
      </c>
      <c r="F3024" s="3">
        <v>7.0</v>
      </c>
      <c r="G3024" s="3">
        <v>8.0</v>
      </c>
      <c r="H3024" s="3" t="s">
        <v>3462</v>
      </c>
      <c r="I3024" s="3" t="s">
        <v>3463</v>
      </c>
      <c r="J3024" s="3" t="s">
        <v>3464</v>
      </c>
      <c r="K3024" s="3" t="s">
        <v>24</v>
      </c>
      <c r="L3024" s="3">
        <v>14.0</v>
      </c>
      <c r="M3024" s="3" t="s">
        <v>30</v>
      </c>
      <c r="N3024" s="3" t="s">
        <v>3547</v>
      </c>
      <c r="O3024" s="3" t="s">
        <v>215</v>
      </c>
      <c r="P3024" s="4">
        <v>26397.0</v>
      </c>
      <c r="Q3024" s="3" t="s">
        <v>110</v>
      </c>
      <c r="S3024" s="3" t="s">
        <v>34</v>
      </c>
    </row>
    <row r="3025">
      <c r="A3025" s="2">
        <v>42318.71488425926</v>
      </c>
      <c r="B3025" s="3">
        <v>75.0</v>
      </c>
      <c r="C3025" s="3" t="s">
        <v>2209</v>
      </c>
      <c r="D3025" s="3">
        <v>33.0</v>
      </c>
      <c r="E3025" s="3" t="s">
        <v>2290</v>
      </c>
      <c r="F3025" s="3">
        <v>7.0</v>
      </c>
      <c r="G3025" s="3">
        <v>8.0</v>
      </c>
      <c r="H3025" s="3" t="s">
        <v>3462</v>
      </c>
      <c r="I3025" s="3" t="s">
        <v>3463</v>
      </c>
      <c r="J3025" s="3" t="s">
        <v>3464</v>
      </c>
      <c r="K3025" s="3" t="s">
        <v>24</v>
      </c>
      <c r="L3025" s="3">
        <v>15.0</v>
      </c>
      <c r="M3025" s="3" t="s">
        <v>25</v>
      </c>
      <c r="N3025" s="3" t="s">
        <v>3548</v>
      </c>
      <c r="O3025" s="3" t="s">
        <v>664</v>
      </c>
      <c r="P3025" s="4">
        <v>27330.0</v>
      </c>
      <c r="Q3025" s="3" t="s">
        <v>189</v>
      </c>
      <c r="S3025" s="3" t="s">
        <v>34</v>
      </c>
    </row>
    <row r="3026">
      <c r="A3026" s="2">
        <v>42318.71488425926</v>
      </c>
      <c r="B3026" s="3">
        <v>75.0</v>
      </c>
      <c r="C3026" s="3" t="s">
        <v>2209</v>
      </c>
      <c r="D3026" s="3">
        <v>33.0</v>
      </c>
      <c r="E3026" s="3" t="s">
        <v>2290</v>
      </c>
      <c r="F3026" s="3">
        <v>7.0</v>
      </c>
      <c r="G3026" s="3">
        <v>8.0</v>
      </c>
      <c r="H3026" s="3" t="s">
        <v>3462</v>
      </c>
      <c r="I3026" s="3" t="s">
        <v>3463</v>
      </c>
      <c r="J3026" s="3" t="s">
        <v>3464</v>
      </c>
      <c r="K3026" s="3" t="s">
        <v>24</v>
      </c>
      <c r="L3026" s="3">
        <v>16.0</v>
      </c>
      <c r="M3026" s="3" t="s">
        <v>30</v>
      </c>
      <c r="N3026" s="3" t="s">
        <v>3549</v>
      </c>
      <c r="O3026" s="3" t="s">
        <v>1890</v>
      </c>
      <c r="P3026" s="4">
        <v>28641.0</v>
      </c>
      <c r="Q3026" s="3" t="s">
        <v>110</v>
      </c>
      <c r="S3026" s="3" t="s">
        <v>34</v>
      </c>
    </row>
    <row r="3027">
      <c r="A3027" s="2">
        <v>42318.71488425926</v>
      </c>
      <c r="B3027" s="3">
        <v>75.0</v>
      </c>
      <c r="C3027" s="3" t="s">
        <v>2209</v>
      </c>
      <c r="D3027" s="3">
        <v>33.0</v>
      </c>
      <c r="E3027" s="3" t="s">
        <v>2290</v>
      </c>
      <c r="F3027" s="3">
        <v>7.0</v>
      </c>
      <c r="G3027" s="3">
        <v>8.0</v>
      </c>
      <c r="H3027" s="3" t="s">
        <v>3462</v>
      </c>
      <c r="I3027" s="3" t="s">
        <v>3463</v>
      </c>
      <c r="J3027" s="3" t="s">
        <v>3464</v>
      </c>
      <c r="K3027" s="3" t="s">
        <v>24</v>
      </c>
      <c r="L3027" s="3">
        <v>17.0</v>
      </c>
      <c r="M3027" s="3" t="s">
        <v>25</v>
      </c>
      <c r="N3027" s="3" t="s">
        <v>3550</v>
      </c>
      <c r="O3027" s="3" t="s">
        <v>1275</v>
      </c>
      <c r="P3027" s="4">
        <v>24898.0</v>
      </c>
      <c r="Q3027" s="3" t="s">
        <v>132</v>
      </c>
      <c r="S3027" s="3" t="s">
        <v>34</v>
      </c>
    </row>
    <row r="3028">
      <c r="A3028" s="2">
        <v>42318.71488425926</v>
      </c>
      <c r="B3028" s="3">
        <v>75.0</v>
      </c>
      <c r="C3028" s="3" t="s">
        <v>2209</v>
      </c>
      <c r="D3028" s="3">
        <v>33.0</v>
      </c>
      <c r="E3028" s="3" t="s">
        <v>2290</v>
      </c>
      <c r="F3028" s="3">
        <v>7.0</v>
      </c>
      <c r="G3028" s="3">
        <v>8.0</v>
      </c>
      <c r="H3028" s="3" t="s">
        <v>3462</v>
      </c>
      <c r="I3028" s="3" t="s">
        <v>3463</v>
      </c>
      <c r="J3028" s="3" t="s">
        <v>3464</v>
      </c>
      <c r="K3028" s="3" t="s">
        <v>24</v>
      </c>
      <c r="L3028" s="3">
        <v>18.0</v>
      </c>
      <c r="M3028" s="3" t="s">
        <v>30</v>
      </c>
      <c r="N3028" s="3" t="s">
        <v>3551</v>
      </c>
      <c r="O3028" s="3" t="s">
        <v>3552</v>
      </c>
      <c r="P3028" s="4">
        <v>25980.0</v>
      </c>
      <c r="Q3028" s="3" t="s">
        <v>37</v>
      </c>
      <c r="S3028" s="3" t="s">
        <v>34</v>
      </c>
    </row>
    <row r="3029">
      <c r="A3029" s="2">
        <v>42318.71488425926</v>
      </c>
      <c r="B3029" s="3">
        <v>75.0</v>
      </c>
      <c r="C3029" s="3" t="s">
        <v>2209</v>
      </c>
      <c r="D3029" s="3">
        <v>33.0</v>
      </c>
      <c r="E3029" s="3" t="s">
        <v>2290</v>
      </c>
      <c r="F3029" s="3">
        <v>7.0</v>
      </c>
      <c r="G3029" s="3">
        <v>8.0</v>
      </c>
      <c r="H3029" s="3" t="s">
        <v>3462</v>
      </c>
      <c r="I3029" s="3" t="s">
        <v>3463</v>
      </c>
      <c r="J3029" s="3" t="s">
        <v>3464</v>
      </c>
      <c r="K3029" s="3" t="s">
        <v>24</v>
      </c>
      <c r="L3029" s="3">
        <v>19.0</v>
      </c>
      <c r="M3029" s="3" t="s">
        <v>25</v>
      </c>
      <c r="N3029" s="3" t="s">
        <v>3553</v>
      </c>
      <c r="O3029" s="3" t="s">
        <v>91</v>
      </c>
      <c r="P3029" s="4">
        <v>19715.0</v>
      </c>
      <c r="Q3029" s="3" t="s">
        <v>96</v>
      </c>
      <c r="S3029" s="3" t="s">
        <v>34</v>
      </c>
    </row>
    <row r="3030">
      <c r="A3030" s="2">
        <v>42318.71488425926</v>
      </c>
      <c r="B3030" s="3">
        <v>75.0</v>
      </c>
      <c r="C3030" s="3" t="s">
        <v>2209</v>
      </c>
      <c r="D3030" s="3">
        <v>33.0</v>
      </c>
      <c r="E3030" s="3" t="s">
        <v>2290</v>
      </c>
      <c r="F3030" s="3">
        <v>7.0</v>
      </c>
      <c r="G3030" s="3">
        <v>8.0</v>
      </c>
      <c r="H3030" s="3" t="s">
        <v>3462</v>
      </c>
      <c r="I3030" s="3" t="s">
        <v>3463</v>
      </c>
      <c r="J3030" s="3" t="s">
        <v>3464</v>
      </c>
      <c r="K3030" s="3" t="s">
        <v>24</v>
      </c>
      <c r="L3030" s="3">
        <v>20.0</v>
      </c>
      <c r="M3030" s="3" t="s">
        <v>30</v>
      </c>
      <c r="N3030" s="3" t="s">
        <v>3554</v>
      </c>
      <c r="O3030" s="3" t="s">
        <v>943</v>
      </c>
      <c r="P3030" s="4">
        <v>17635.0</v>
      </c>
      <c r="Q3030" s="3" t="s">
        <v>49</v>
      </c>
      <c r="S3030" s="3" t="s">
        <v>34</v>
      </c>
    </row>
    <row r="3031">
      <c r="A3031" s="2">
        <v>42318.71488425926</v>
      </c>
      <c r="B3031" s="3">
        <v>75.0</v>
      </c>
      <c r="C3031" s="3" t="s">
        <v>2209</v>
      </c>
      <c r="D3031" s="3">
        <v>33.0</v>
      </c>
      <c r="E3031" s="3" t="s">
        <v>2290</v>
      </c>
      <c r="F3031" s="3">
        <v>7.0</v>
      </c>
      <c r="G3031" s="3">
        <v>8.0</v>
      </c>
      <c r="H3031" s="3" t="s">
        <v>3462</v>
      </c>
      <c r="I3031" s="3" t="s">
        <v>3463</v>
      </c>
      <c r="J3031" s="3" t="s">
        <v>3464</v>
      </c>
      <c r="K3031" s="3" t="s">
        <v>24</v>
      </c>
      <c r="L3031" s="3">
        <v>21.0</v>
      </c>
      <c r="M3031" s="3" t="s">
        <v>25</v>
      </c>
      <c r="N3031" s="3" t="s">
        <v>3555</v>
      </c>
      <c r="O3031" s="3" t="s">
        <v>2365</v>
      </c>
      <c r="P3031" s="4">
        <v>23643.0</v>
      </c>
      <c r="Q3031" s="3" t="s">
        <v>33</v>
      </c>
      <c r="S3031" s="3" t="s">
        <v>34</v>
      </c>
    </row>
    <row r="3032">
      <c r="A3032" s="2">
        <v>42318.71488425926</v>
      </c>
      <c r="B3032" s="3">
        <v>75.0</v>
      </c>
      <c r="C3032" s="3" t="s">
        <v>2209</v>
      </c>
      <c r="D3032" s="3">
        <v>33.0</v>
      </c>
      <c r="E3032" s="3" t="s">
        <v>2290</v>
      </c>
      <c r="F3032" s="3">
        <v>7.0</v>
      </c>
      <c r="G3032" s="3">
        <v>8.0</v>
      </c>
      <c r="H3032" s="3" t="s">
        <v>3462</v>
      </c>
      <c r="I3032" s="3" t="s">
        <v>3463</v>
      </c>
      <c r="J3032" s="3" t="s">
        <v>3464</v>
      </c>
      <c r="K3032" s="3" t="s">
        <v>24</v>
      </c>
      <c r="L3032" s="3">
        <v>22.0</v>
      </c>
      <c r="M3032" s="3" t="s">
        <v>30</v>
      </c>
      <c r="N3032" s="3" t="s">
        <v>3556</v>
      </c>
      <c r="O3032" s="3" t="s">
        <v>32</v>
      </c>
      <c r="P3032" s="4">
        <v>27085.0</v>
      </c>
      <c r="Q3032" s="3" t="s">
        <v>169</v>
      </c>
      <c r="S3032" s="3" t="s">
        <v>34</v>
      </c>
    </row>
    <row r="3033">
      <c r="A3033" s="2">
        <v>42318.71488425926</v>
      </c>
      <c r="B3033" s="3">
        <v>75.0</v>
      </c>
      <c r="C3033" s="3" t="s">
        <v>2209</v>
      </c>
      <c r="D3033" s="3">
        <v>33.0</v>
      </c>
      <c r="E3033" s="3" t="s">
        <v>2290</v>
      </c>
      <c r="F3033" s="3">
        <v>7.0</v>
      </c>
      <c r="G3033" s="3">
        <v>8.0</v>
      </c>
      <c r="H3033" s="3" t="s">
        <v>3462</v>
      </c>
      <c r="I3033" s="3" t="s">
        <v>3463</v>
      </c>
      <c r="J3033" s="3" t="s">
        <v>3464</v>
      </c>
      <c r="K3033" s="3" t="s">
        <v>24</v>
      </c>
      <c r="L3033" s="3">
        <v>23.0</v>
      </c>
      <c r="M3033" s="3" t="s">
        <v>25</v>
      </c>
      <c r="N3033" s="3" t="s">
        <v>3557</v>
      </c>
      <c r="O3033" s="3" t="s">
        <v>1047</v>
      </c>
      <c r="P3033" s="4">
        <v>19405.0</v>
      </c>
      <c r="Q3033" s="3" t="s">
        <v>105</v>
      </c>
      <c r="S3033" s="3" t="s">
        <v>34</v>
      </c>
    </row>
    <row r="3034">
      <c r="A3034" s="2">
        <v>42318.71488425926</v>
      </c>
      <c r="B3034" s="3">
        <v>75.0</v>
      </c>
      <c r="C3034" s="3" t="s">
        <v>2209</v>
      </c>
      <c r="D3034" s="3">
        <v>33.0</v>
      </c>
      <c r="E3034" s="3" t="s">
        <v>2290</v>
      </c>
      <c r="F3034" s="3">
        <v>7.0</v>
      </c>
      <c r="G3034" s="3">
        <v>8.0</v>
      </c>
      <c r="H3034" s="3" t="s">
        <v>3462</v>
      </c>
      <c r="I3034" s="3" t="s">
        <v>3463</v>
      </c>
      <c r="J3034" s="3" t="s">
        <v>3464</v>
      </c>
      <c r="K3034" s="3" t="s">
        <v>24</v>
      </c>
      <c r="L3034" s="3">
        <v>24.0</v>
      </c>
      <c r="M3034" s="3" t="s">
        <v>30</v>
      </c>
      <c r="N3034" s="3" t="s">
        <v>3558</v>
      </c>
      <c r="O3034" s="3" t="s">
        <v>3559</v>
      </c>
      <c r="P3034" s="4">
        <v>26613.0</v>
      </c>
      <c r="Q3034" s="3" t="s">
        <v>46</v>
      </c>
      <c r="S3034" s="3" t="s">
        <v>34</v>
      </c>
    </row>
    <row r="3035">
      <c r="A3035" s="2">
        <v>42318.71488425926</v>
      </c>
      <c r="B3035" s="3">
        <v>75.0</v>
      </c>
      <c r="C3035" s="3" t="s">
        <v>2209</v>
      </c>
      <c r="D3035" s="3">
        <v>33.0</v>
      </c>
      <c r="E3035" s="3" t="s">
        <v>2290</v>
      </c>
      <c r="F3035" s="3">
        <v>7.0</v>
      </c>
      <c r="G3035" s="3">
        <v>8.0</v>
      </c>
      <c r="H3035" s="3" t="s">
        <v>3462</v>
      </c>
      <c r="I3035" s="3" t="s">
        <v>3463</v>
      </c>
      <c r="J3035" s="3" t="s">
        <v>3464</v>
      </c>
      <c r="K3035" s="3" t="s">
        <v>24</v>
      </c>
      <c r="L3035" s="3">
        <v>25.0</v>
      </c>
      <c r="M3035" s="3" t="s">
        <v>25</v>
      </c>
      <c r="N3035" s="3" t="s">
        <v>2781</v>
      </c>
      <c r="O3035" s="3" t="s">
        <v>3560</v>
      </c>
      <c r="P3035" s="4">
        <v>17420.0</v>
      </c>
      <c r="Q3035" s="3" t="s">
        <v>117</v>
      </c>
      <c r="S3035" s="3" t="s">
        <v>34</v>
      </c>
    </row>
    <row r="3036">
      <c r="A3036" s="2">
        <v>42318.71488425926</v>
      </c>
      <c r="B3036" s="3">
        <v>75.0</v>
      </c>
      <c r="C3036" s="3" t="s">
        <v>2209</v>
      </c>
      <c r="D3036" s="3">
        <v>33.0</v>
      </c>
      <c r="E3036" s="3" t="s">
        <v>2290</v>
      </c>
      <c r="F3036" s="3">
        <v>7.0</v>
      </c>
      <c r="G3036" s="3">
        <v>8.0</v>
      </c>
      <c r="H3036" s="3" t="s">
        <v>3462</v>
      </c>
      <c r="I3036" s="3" t="s">
        <v>3463</v>
      </c>
      <c r="J3036" s="3" t="s">
        <v>3464</v>
      </c>
      <c r="K3036" s="3" t="s">
        <v>24</v>
      </c>
      <c r="L3036" s="3">
        <v>26.0</v>
      </c>
      <c r="M3036" s="3" t="s">
        <v>30</v>
      </c>
      <c r="N3036" s="3" t="s">
        <v>3561</v>
      </c>
      <c r="O3036" s="3" t="s">
        <v>329</v>
      </c>
      <c r="P3036" s="4">
        <v>20787.0</v>
      </c>
      <c r="Q3036" s="3" t="s">
        <v>60</v>
      </c>
      <c r="S3036" s="3" t="s">
        <v>34</v>
      </c>
    </row>
    <row r="3037">
      <c r="A3037" s="2">
        <v>42318.71488425926</v>
      </c>
      <c r="B3037" s="3">
        <v>75.0</v>
      </c>
      <c r="C3037" s="3" t="s">
        <v>2209</v>
      </c>
      <c r="D3037" s="3">
        <v>33.0</v>
      </c>
      <c r="E3037" s="3" t="s">
        <v>2290</v>
      </c>
      <c r="F3037" s="3">
        <v>7.0</v>
      </c>
      <c r="G3037" s="3">
        <v>8.0</v>
      </c>
      <c r="H3037" s="3" t="s">
        <v>3462</v>
      </c>
      <c r="I3037" s="3" t="s">
        <v>3463</v>
      </c>
      <c r="J3037" s="3" t="s">
        <v>3464</v>
      </c>
      <c r="K3037" s="3" t="s">
        <v>24</v>
      </c>
      <c r="L3037" s="3">
        <v>27.0</v>
      </c>
      <c r="M3037" s="3" t="s">
        <v>25</v>
      </c>
      <c r="N3037" s="3" t="s">
        <v>3562</v>
      </c>
      <c r="O3037" s="3" t="s">
        <v>3563</v>
      </c>
      <c r="P3037" s="4">
        <v>34362.0</v>
      </c>
      <c r="Q3037" s="3" t="s">
        <v>191</v>
      </c>
      <c r="S3037" s="3" t="s">
        <v>34</v>
      </c>
    </row>
    <row r="3038">
      <c r="A3038" s="2">
        <v>42318.71488425926</v>
      </c>
      <c r="B3038" s="3">
        <v>75.0</v>
      </c>
      <c r="C3038" s="3" t="s">
        <v>2209</v>
      </c>
      <c r="D3038" s="3">
        <v>33.0</v>
      </c>
      <c r="E3038" s="3" t="s">
        <v>2290</v>
      </c>
      <c r="F3038" s="3">
        <v>7.0</v>
      </c>
      <c r="G3038" s="3">
        <v>8.0</v>
      </c>
      <c r="H3038" s="3" t="s">
        <v>3462</v>
      </c>
      <c r="I3038" s="3" t="s">
        <v>3463</v>
      </c>
      <c r="J3038" s="3" t="s">
        <v>3464</v>
      </c>
      <c r="K3038" s="3" t="s">
        <v>24</v>
      </c>
      <c r="L3038" s="3">
        <v>28.0</v>
      </c>
      <c r="M3038" s="3" t="s">
        <v>30</v>
      </c>
      <c r="N3038" s="3" t="s">
        <v>3564</v>
      </c>
      <c r="O3038" s="3" t="s">
        <v>1890</v>
      </c>
      <c r="P3038" s="4">
        <v>26747.0</v>
      </c>
      <c r="Q3038" s="3" t="s">
        <v>33</v>
      </c>
      <c r="S3038" s="3" t="s">
        <v>34</v>
      </c>
    </row>
    <row r="3039">
      <c r="A3039" s="2">
        <v>42318.71488425926</v>
      </c>
      <c r="B3039" s="3">
        <v>75.0</v>
      </c>
      <c r="C3039" s="3" t="s">
        <v>2209</v>
      </c>
      <c r="D3039" s="3">
        <v>33.0</v>
      </c>
      <c r="E3039" s="3" t="s">
        <v>2290</v>
      </c>
      <c r="F3039" s="3">
        <v>7.0</v>
      </c>
      <c r="G3039" s="3">
        <v>8.0</v>
      </c>
      <c r="H3039" s="3" t="s">
        <v>3462</v>
      </c>
      <c r="I3039" s="3" t="s">
        <v>3463</v>
      </c>
      <c r="J3039" s="3" t="s">
        <v>3464</v>
      </c>
      <c r="K3039" s="3" t="s">
        <v>24</v>
      </c>
      <c r="L3039" s="3">
        <v>29.0</v>
      </c>
      <c r="M3039" s="3" t="s">
        <v>25</v>
      </c>
      <c r="N3039" s="3" t="s">
        <v>3565</v>
      </c>
      <c r="O3039" s="3" t="s">
        <v>377</v>
      </c>
      <c r="P3039" s="4">
        <v>19097.0</v>
      </c>
      <c r="Q3039" s="3" t="s">
        <v>169</v>
      </c>
      <c r="S3039" s="3" t="s">
        <v>34</v>
      </c>
    </row>
    <row r="3040">
      <c r="A3040" s="2">
        <v>42318.71488425926</v>
      </c>
      <c r="B3040" s="3">
        <v>75.0</v>
      </c>
      <c r="C3040" s="3" t="s">
        <v>2209</v>
      </c>
      <c r="D3040" s="3">
        <v>33.0</v>
      </c>
      <c r="E3040" s="3" t="s">
        <v>2290</v>
      </c>
      <c r="F3040" s="3">
        <v>7.0</v>
      </c>
      <c r="G3040" s="3">
        <v>8.0</v>
      </c>
      <c r="H3040" s="3" t="s">
        <v>3462</v>
      </c>
      <c r="I3040" s="3" t="s">
        <v>3463</v>
      </c>
      <c r="J3040" s="3" t="s">
        <v>3464</v>
      </c>
      <c r="K3040" s="3" t="s">
        <v>24</v>
      </c>
      <c r="L3040" s="3">
        <v>30.0</v>
      </c>
      <c r="M3040" s="3" t="s">
        <v>30</v>
      </c>
      <c r="N3040" s="3" t="s">
        <v>3566</v>
      </c>
      <c r="O3040" s="3" t="s">
        <v>307</v>
      </c>
      <c r="P3040" s="4">
        <v>21759.0</v>
      </c>
      <c r="Q3040" s="3" t="s">
        <v>52</v>
      </c>
      <c r="S3040" s="3" t="s">
        <v>34</v>
      </c>
    </row>
    <row r="3041">
      <c r="A3041" s="2">
        <v>42318.71488425926</v>
      </c>
      <c r="B3041" s="3">
        <v>75.0</v>
      </c>
      <c r="C3041" s="3" t="s">
        <v>2209</v>
      </c>
      <c r="D3041" s="3">
        <v>33.0</v>
      </c>
      <c r="E3041" s="3" t="s">
        <v>2290</v>
      </c>
      <c r="F3041" s="3">
        <v>7.0</v>
      </c>
      <c r="G3041" s="3">
        <v>8.0</v>
      </c>
      <c r="H3041" s="3" t="s">
        <v>3462</v>
      </c>
      <c r="I3041" s="3" t="s">
        <v>3463</v>
      </c>
      <c r="J3041" s="3" t="s">
        <v>3464</v>
      </c>
      <c r="K3041" s="3" t="s">
        <v>24</v>
      </c>
      <c r="L3041" s="3">
        <v>31.0</v>
      </c>
      <c r="M3041" s="3" t="s">
        <v>25</v>
      </c>
      <c r="N3041" s="3" t="s">
        <v>3062</v>
      </c>
      <c r="O3041" s="3" t="s">
        <v>427</v>
      </c>
      <c r="P3041" s="4">
        <v>24649.0</v>
      </c>
      <c r="Q3041" s="3" t="s">
        <v>79</v>
      </c>
      <c r="S3041" s="3" t="s">
        <v>34</v>
      </c>
    </row>
    <row r="3042">
      <c r="A3042" s="2">
        <v>42318.71488425926</v>
      </c>
      <c r="B3042" s="3">
        <v>75.0</v>
      </c>
      <c r="C3042" s="3" t="s">
        <v>2209</v>
      </c>
      <c r="D3042" s="3">
        <v>33.0</v>
      </c>
      <c r="E3042" s="3" t="s">
        <v>2290</v>
      </c>
      <c r="F3042" s="3">
        <v>7.0</v>
      </c>
      <c r="G3042" s="3">
        <v>8.0</v>
      </c>
      <c r="H3042" s="3" t="s">
        <v>3462</v>
      </c>
      <c r="I3042" s="3" t="s">
        <v>3463</v>
      </c>
      <c r="J3042" s="3" t="s">
        <v>3464</v>
      </c>
      <c r="K3042" s="3" t="s">
        <v>24</v>
      </c>
      <c r="L3042" s="3">
        <v>32.0</v>
      </c>
      <c r="M3042" s="3" t="s">
        <v>30</v>
      </c>
      <c r="N3042" s="3" t="s">
        <v>3567</v>
      </c>
      <c r="O3042" s="3" t="s">
        <v>329</v>
      </c>
      <c r="P3042" s="4">
        <v>21609.0</v>
      </c>
      <c r="Q3042" s="3" t="s">
        <v>132</v>
      </c>
      <c r="S3042" s="3" t="s">
        <v>34</v>
      </c>
    </row>
    <row r="3043">
      <c r="A3043" s="2">
        <v>42318.71488425926</v>
      </c>
      <c r="B3043" s="3">
        <v>75.0</v>
      </c>
      <c r="C3043" s="3" t="s">
        <v>2209</v>
      </c>
      <c r="D3043" s="3">
        <v>33.0</v>
      </c>
      <c r="E3043" s="3" t="s">
        <v>2290</v>
      </c>
      <c r="F3043" s="3">
        <v>7.0</v>
      </c>
      <c r="G3043" s="3">
        <v>8.0</v>
      </c>
      <c r="H3043" s="3" t="s">
        <v>3462</v>
      </c>
      <c r="I3043" s="3" t="s">
        <v>3463</v>
      </c>
      <c r="J3043" s="3" t="s">
        <v>3464</v>
      </c>
      <c r="K3043" s="3" t="s">
        <v>24</v>
      </c>
      <c r="L3043" s="3">
        <v>33.0</v>
      </c>
      <c r="M3043" s="3" t="s">
        <v>25</v>
      </c>
      <c r="N3043" s="3" t="s">
        <v>2045</v>
      </c>
      <c r="O3043" s="3" t="s">
        <v>2518</v>
      </c>
      <c r="P3043" s="4">
        <v>28028.0</v>
      </c>
      <c r="Q3043" s="3" t="s">
        <v>352</v>
      </c>
      <c r="S3043" s="3" t="s">
        <v>34</v>
      </c>
    </row>
    <row r="3044">
      <c r="A3044" s="2">
        <v>42318.71488425926</v>
      </c>
      <c r="B3044" s="3">
        <v>75.0</v>
      </c>
      <c r="C3044" s="3" t="s">
        <v>2209</v>
      </c>
      <c r="D3044" s="3">
        <v>33.0</v>
      </c>
      <c r="E3044" s="3" t="s">
        <v>2290</v>
      </c>
      <c r="F3044" s="3">
        <v>7.0</v>
      </c>
      <c r="G3044" s="3">
        <v>8.0</v>
      </c>
      <c r="H3044" s="3" t="s">
        <v>3462</v>
      </c>
      <c r="I3044" s="3" t="s">
        <v>3463</v>
      </c>
      <c r="J3044" s="3" t="s">
        <v>3464</v>
      </c>
      <c r="K3044" s="3" t="s">
        <v>24</v>
      </c>
      <c r="L3044" s="3">
        <v>34.0</v>
      </c>
      <c r="M3044" s="3" t="s">
        <v>30</v>
      </c>
      <c r="N3044" s="3" t="s">
        <v>3568</v>
      </c>
      <c r="O3044" s="3" t="s">
        <v>2757</v>
      </c>
      <c r="P3044" s="4">
        <v>33330.0</v>
      </c>
      <c r="Q3044" s="3" t="s">
        <v>83</v>
      </c>
      <c r="S3044" s="3" t="s">
        <v>34</v>
      </c>
    </row>
    <row r="3045">
      <c r="A3045" s="2">
        <v>42318.71488425926</v>
      </c>
      <c r="B3045" s="3">
        <v>75.0</v>
      </c>
      <c r="C3045" s="3" t="s">
        <v>2209</v>
      </c>
      <c r="D3045" s="3">
        <v>33.0</v>
      </c>
      <c r="E3045" s="3" t="s">
        <v>2290</v>
      </c>
      <c r="F3045" s="3">
        <v>7.0</v>
      </c>
      <c r="G3045" s="3">
        <v>8.0</v>
      </c>
      <c r="H3045" s="3" t="s">
        <v>3462</v>
      </c>
      <c r="I3045" s="3" t="s">
        <v>3463</v>
      </c>
      <c r="J3045" s="3" t="s">
        <v>3464</v>
      </c>
      <c r="K3045" s="3" t="s">
        <v>24</v>
      </c>
      <c r="L3045" s="3">
        <v>35.0</v>
      </c>
      <c r="M3045" s="3" t="s">
        <v>25</v>
      </c>
      <c r="N3045" s="3" t="s">
        <v>3569</v>
      </c>
      <c r="O3045" s="3" t="s">
        <v>100</v>
      </c>
      <c r="P3045" s="4">
        <v>24814.0</v>
      </c>
      <c r="Q3045" s="3" t="s">
        <v>189</v>
      </c>
      <c r="S3045" s="3" t="s">
        <v>34</v>
      </c>
    </row>
    <row r="3046">
      <c r="A3046" s="2">
        <v>42318.71488425926</v>
      </c>
      <c r="B3046" s="3">
        <v>75.0</v>
      </c>
      <c r="C3046" s="3" t="s">
        <v>2209</v>
      </c>
      <c r="D3046" s="3">
        <v>33.0</v>
      </c>
      <c r="E3046" s="3" t="s">
        <v>2290</v>
      </c>
      <c r="F3046" s="3">
        <v>7.0</v>
      </c>
      <c r="G3046" s="3">
        <v>8.0</v>
      </c>
      <c r="H3046" s="3" t="s">
        <v>3462</v>
      </c>
      <c r="I3046" s="3" t="s">
        <v>3463</v>
      </c>
      <c r="J3046" s="3" t="s">
        <v>3464</v>
      </c>
      <c r="K3046" s="3" t="s">
        <v>24</v>
      </c>
      <c r="L3046" s="3">
        <v>36.0</v>
      </c>
      <c r="M3046" s="3" t="s">
        <v>30</v>
      </c>
      <c r="N3046" s="3" t="s">
        <v>3570</v>
      </c>
      <c r="O3046" s="3" t="s">
        <v>171</v>
      </c>
      <c r="P3046" s="4">
        <v>21798.0</v>
      </c>
      <c r="Q3046" s="3" t="s">
        <v>75</v>
      </c>
      <c r="S3046" s="3" t="s">
        <v>34</v>
      </c>
    </row>
    <row r="3047">
      <c r="A3047" s="2">
        <v>42318.71488425926</v>
      </c>
      <c r="B3047" s="3">
        <v>75.0</v>
      </c>
      <c r="C3047" s="3" t="s">
        <v>2209</v>
      </c>
      <c r="D3047" s="3">
        <v>33.0</v>
      </c>
      <c r="E3047" s="3" t="s">
        <v>2290</v>
      </c>
      <c r="F3047" s="3">
        <v>7.0</v>
      </c>
      <c r="G3047" s="3">
        <v>8.0</v>
      </c>
      <c r="H3047" s="3" t="s">
        <v>3462</v>
      </c>
      <c r="I3047" s="3" t="s">
        <v>3463</v>
      </c>
      <c r="J3047" s="3" t="s">
        <v>3464</v>
      </c>
      <c r="K3047" s="3" t="s">
        <v>24</v>
      </c>
      <c r="L3047" s="3">
        <v>37.0</v>
      </c>
      <c r="M3047" s="3" t="s">
        <v>25</v>
      </c>
      <c r="N3047" s="3" t="s">
        <v>3571</v>
      </c>
      <c r="O3047" s="3" t="s">
        <v>417</v>
      </c>
      <c r="P3047" s="4">
        <v>21559.0</v>
      </c>
      <c r="Q3047" s="3" t="s">
        <v>169</v>
      </c>
      <c r="S3047" s="3" t="s">
        <v>34</v>
      </c>
    </row>
    <row r="3048">
      <c r="A3048" s="2">
        <v>42318.71488425926</v>
      </c>
      <c r="B3048" s="3">
        <v>75.0</v>
      </c>
      <c r="C3048" s="3" t="s">
        <v>2209</v>
      </c>
      <c r="D3048" s="3">
        <v>33.0</v>
      </c>
      <c r="E3048" s="3" t="s">
        <v>2290</v>
      </c>
      <c r="F3048" s="3">
        <v>7.0</v>
      </c>
      <c r="G3048" s="3">
        <v>8.0</v>
      </c>
      <c r="H3048" s="3" t="s">
        <v>3462</v>
      </c>
      <c r="I3048" s="3" t="s">
        <v>3463</v>
      </c>
      <c r="J3048" s="3" t="s">
        <v>3464</v>
      </c>
      <c r="K3048" s="3" t="s">
        <v>24</v>
      </c>
      <c r="L3048" s="3">
        <v>38.0</v>
      </c>
      <c r="M3048" s="3" t="s">
        <v>30</v>
      </c>
      <c r="N3048" s="3" t="s">
        <v>3572</v>
      </c>
      <c r="O3048" s="3" t="s">
        <v>497</v>
      </c>
      <c r="P3048" s="4">
        <v>21681.0</v>
      </c>
      <c r="Q3048" s="3" t="s">
        <v>247</v>
      </c>
      <c r="S3048" s="3" t="s">
        <v>34</v>
      </c>
    </row>
    <row r="3049">
      <c r="A3049" s="2">
        <v>42318.71488425926</v>
      </c>
      <c r="B3049" s="3">
        <v>75.0</v>
      </c>
      <c r="C3049" s="3" t="s">
        <v>2209</v>
      </c>
      <c r="D3049" s="3">
        <v>33.0</v>
      </c>
      <c r="E3049" s="3" t="s">
        <v>2290</v>
      </c>
      <c r="F3049" s="3">
        <v>7.0</v>
      </c>
      <c r="G3049" s="3">
        <v>8.0</v>
      </c>
      <c r="H3049" s="3" t="s">
        <v>3462</v>
      </c>
      <c r="I3049" s="3" t="s">
        <v>3463</v>
      </c>
      <c r="J3049" s="3" t="s">
        <v>3464</v>
      </c>
      <c r="K3049" s="3" t="s">
        <v>24</v>
      </c>
      <c r="L3049" s="3">
        <v>39.0</v>
      </c>
      <c r="M3049" s="3" t="s">
        <v>25</v>
      </c>
      <c r="N3049" s="3" t="s">
        <v>3573</v>
      </c>
      <c r="O3049" s="3" t="s">
        <v>3574</v>
      </c>
      <c r="P3049" s="4">
        <v>25420.0</v>
      </c>
      <c r="Q3049" s="3" t="s">
        <v>110</v>
      </c>
      <c r="S3049" s="3" t="s">
        <v>34</v>
      </c>
    </row>
    <row r="3050">
      <c r="A3050" s="2">
        <v>42318.71488425926</v>
      </c>
      <c r="B3050" s="3">
        <v>75.0</v>
      </c>
      <c r="C3050" s="3" t="s">
        <v>2209</v>
      </c>
      <c r="D3050" s="3">
        <v>33.0</v>
      </c>
      <c r="E3050" s="3" t="s">
        <v>2290</v>
      </c>
      <c r="F3050" s="3">
        <v>7.0</v>
      </c>
      <c r="G3050" s="3">
        <v>8.0</v>
      </c>
      <c r="H3050" s="3" t="s">
        <v>3462</v>
      </c>
      <c r="I3050" s="3" t="s">
        <v>3463</v>
      </c>
      <c r="J3050" s="3" t="s">
        <v>3464</v>
      </c>
      <c r="K3050" s="3" t="s">
        <v>24</v>
      </c>
      <c r="L3050" s="3">
        <v>40.0</v>
      </c>
      <c r="M3050" s="3" t="s">
        <v>30</v>
      </c>
      <c r="N3050" s="3" t="s">
        <v>3575</v>
      </c>
      <c r="O3050" s="3" t="s">
        <v>364</v>
      </c>
      <c r="P3050" s="4">
        <v>21685.0</v>
      </c>
      <c r="Q3050" s="3" t="s">
        <v>46</v>
      </c>
      <c r="S3050" s="3" t="s">
        <v>34</v>
      </c>
    </row>
    <row r="3051">
      <c r="A3051" s="2">
        <v>42318.71488425926</v>
      </c>
      <c r="B3051" s="3">
        <v>75.0</v>
      </c>
      <c r="C3051" s="3" t="s">
        <v>2209</v>
      </c>
      <c r="D3051" s="3">
        <v>33.0</v>
      </c>
      <c r="E3051" s="3" t="s">
        <v>2290</v>
      </c>
      <c r="F3051" s="3">
        <v>7.0</v>
      </c>
      <c r="G3051" s="3">
        <v>8.0</v>
      </c>
      <c r="H3051" s="3" t="s">
        <v>3462</v>
      </c>
      <c r="I3051" s="3" t="s">
        <v>3463</v>
      </c>
      <c r="J3051" s="3" t="s">
        <v>3464</v>
      </c>
      <c r="K3051" s="3" t="s">
        <v>24</v>
      </c>
      <c r="L3051" s="3">
        <v>41.0</v>
      </c>
      <c r="M3051" s="3" t="s">
        <v>25</v>
      </c>
      <c r="N3051" s="3" t="s">
        <v>3576</v>
      </c>
      <c r="O3051" s="3" t="s">
        <v>3577</v>
      </c>
      <c r="P3051" s="4">
        <v>28457.0</v>
      </c>
      <c r="Q3051" s="3" t="s">
        <v>169</v>
      </c>
      <c r="S3051" s="3" t="s">
        <v>34</v>
      </c>
    </row>
    <row r="3052">
      <c r="A3052" s="2">
        <v>42318.71488425926</v>
      </c>
      <c r="B3052" s="3">
        <v>75.0</v>
      </c>
      <c r="C3052" s="3" t="s">
        <v>2209</v>
      </c>
      <c r="D3052" s="3">
        <v>33.0</v>
      </c>
      <c r="E3052" s="3" t="s">
        <v>2290</v>
      </c>
      <c r="F3052" s="3">
        <v>7.0</v>
      </c>
      <c r="G3052" s="3">
        <v>8.0</v>
      </c>
      <c r="H3052" s="3" t="s">
        <v>3462</v>
      </c>
      <c r="I3052" s="3" t="s">
        <v>3463</v>
      </c>
      <c r="J3052" s="3" t="s">
        <v>3464</v>
      </c>
      <c r="K3052" s="3" t="s">
        <v>24</v>
      </c>
      <c r="L3052" s="3">
        <v>42.0</v>
      </c>
      <c r="M3052" s="3" t="s">
        <v>30</v>
      </c>
      <c r="N3052" s="3" t="s">
        <v>3578</v>
      </c>
      <c r="O3052" s="3" t="s">
        <v>368</v>
      </c>
      <c r="P3052" s="4">
        <v>32266.0</v>
      </c>
      <c r="Q3052" s="3" t="s">
        <v>52</v>
      </c>
      <c r="S3052" s="3" t="s">
        <v>34</v>
      </c>
    </row>
    <row r="3053">
      <c r="A3053" s="2">
        <v>42318.71488425926</v>
      </c>
      <c r="B3053" s="3">
        <v>75.0</v>
      </c>
      <c r="C3053" s="3" t="s">
        <v>2209</v>
      </c>
      <c r="D3053" s="3">
        <v>33.0</v>
      </c>
      <c r="E3053" s="3" t="s">
        <v>2290</v>
      </c>
      <c r="F3053" s="3">
        <v>7.0</v>
      </c>
      <c r="G3053" s="3">
        <v>8.0</v>
      </c>
      <c r="H3053" s="3" t="s">
        <v>3462</v>
      </c>
      <c r="I3053" s="3" t="s">
        <v>3463</v>
      </c>
      <c r="J3053" s="3" t="s">
        <v>3464</v>
      </c>
      <c r="K3053" s="3" t="s">
        <v>24</v>
      </c>
      <c r="L3053" s="3">
        <v>43.0</v>
      </c>
      <c r="M3053" s="3" t="s">
        <v>25</v>
      </c>
      <c r="N3053" s="3" t="s">
        <v>3579</v>
      </c>
      <c r="O3053" s="3" t="s">
        <v>384</v>
      </c>
      <c r="P3053" s="4">
        <v>30272.0</v>
      </c>
      <c r="Q3053" s="3" t="s">
        <v>40</v>
      </c>
      <c r="S3053" s="3" t="s">
        <v>34</v>
      </c>
    </row>
    <row r="3054">
      <c r="A3054" s="2">
        <v>42318.71488425926</v>
      </c>
      <c r="B3054" s="3">
        <v>75.0</v>
      </c>
      <c r="C3054" s="3" t="s">
        <v>2209</v>
      </c>
      <c r="D3054" s="3">
        <v>33.0</v>
      </c>
      <c r="E3054" s="3" t="s">
        <v>2290</v>
      </c>
      <c r="F3054" s="3">
        <v>7.0</v>
      </c>
      <c r="G3054" s="3">
        <v>8.0</v>
      </c>
      <c r="H3054" s="3" t="s">
        <v>3462</v>
      </c>
      <c r="I3054" s="3" t="s">
        <v>3463</v>
      </c>
      <c r="J3054" s="3" t="s">
        <v>3464</v>
      </c>
      <c r="K3054" s="3" t="s">
        <v>24</v>
      </c>
      <c r="L3054" s="3">
        <v>44.0</v>
      </c>
      <c r="M3054" s="3" t="s">
        <v>30</v>
      </c>
      <c r="N3054" s="3" t="s">
        <v>3580</v>
      </c>
      <c r="O3054" s="3" t="s">
        <v>440</v>
      </c>
      <c r="P3054" s="4">
        <v>22100.0</v>
      </c>
      <c r="Q3054" s="3" t="s">
        <v>37</v>
      </c>
      <c r="S3054" s="3" t="s">
        <v>34</v>
      </c>
    </row>
    <row r="3055">
      <c r="A3055" s="2">
        <v>42318.71488425926</v>
      </c>
      <c r="B3055" s="3">
        <v>75.0</v>
      </c>
      <c r="C3055" s="3" t="s">
        <v>2209</v>
      </c>
      <c r="D3055" s="3">
        <v>33.0</v>
      </c>
      <c r="E3055" s="3" t="s">
        <v>2290</v>
      </c>
      <c r="F3055" s="3">
        <v>7.0</v>
      </c>
      <c r="G3055" s="3">
        <v>8.0</v>
      </c>
      <c r="H3055" s="3" t="s">
        <v>3462</v>
      </c>
      <c r="I3055" s="3" t="s">
        <v>3463</v>
      </c>
      <c r="J3055" s="3" t="s">
        <v>3464</v>
      </c>
      <c r="K3055" s="3" t="s">
        <v>24</v>
      </c>
      <c r="L3055" s="3">
        <v>45.0</v>
      </c>
      <c r="M3055" s="3" t="s">
        <v>25</v>
      </c>
      <c r="N3055" s="3" t="s">
        <v>3581</v>
      </c>
      <c r="O3055" s="3" t="s">
        <v>1275</v>
      </c>
      <c r="P3055" s="4">
        <v>25195.0</v>
      </c>
      <c r="Q3055" s="3" t="s">
        <v>60</v>
      </c>
      <c r="S3055" s="3" t="s">
        <v>34</v>
      </c>
    </row>
    <row r="3056">
      <c r="A3056" s="2">
        <v>42318.71488425926</v>
      </c>
      <c r="B3056" s="3">
        <v>75.0</v>
      </c>
      <c r="C3056" s="3" t="s">
        <v>2209</v>
      </c>
      <c r="D3056" s="3">
        <v>33.0</v>
      </c>
      <c r="E3056" s="3" t="s">
        <v>2290</v>
      </c>
      <c r="F3056" s="3">
        <v>7.0</v>
      </c>
      <c r="G3056" s="3">
        <v>8.0</v>
      </c>
      <c r="H3056" s="3" t="s">
        <v>3462</v>
      </c>
      <c r="I3056" s="3" t="s">
        <v>3463</v>
      </c>
      <c r="J3056" s="3" t="s">
        <v>3464</v>
      </c>
      <c r="K3056" s="3" t="s">
        <v>24</v>
      </c>
      <c r="L3056" s="3">
        <v>46.0</v>
      </c>
      <c r="M3056" s="3" t="s">
        <v>30</v>
      </c>
      <c r="N3056" s="3" t="s">
        <v>3582</v>
      </c>
      <c r="O3056" s="3" t="s">
        <v>1887</v>
      </c>
      <c r="P3056" s="4">
        <v>29814.0</v>
      </c>
      <c r="Q3056" s="3" t="s">
        <v>110</v>
      </c>
      <c r="S3056" s="3" t="s">
        <v>34</v>
      </c>
    </row>
    <row r="3057">
      <c r="A3057" s="2">
        <v>42318.71488425926</v>
      </c>
      <c r="B3057" s="3">
        <v>75.0</v>
      </c>
      <c r="C3057" s="3" t="s">
        <v>2209</v>
      </c>
      <c r="D3057" s="3">
        <v>33.0</v>
      </c>
      <c r="E3057" s="3" t="s">
        <v>2290</v>
      </c>
      <c r="F3057" s="3">
        <v>7.0</v>
      </c>
      <c r="G3057" s="3">
        <v>8.0</v>
      </c>
      <c r="H3057" s="3" t="s">
        <v>3462</v>
      </c>
      <c r="I3057" s="3" t="s">
        <v>3463</v>
      </c>
      <c r="J3057" s="3" t="s">
        <v>3464</v>
      </c>
      <c r="K3057" s="3" t="s">
        <v>24</v>
      </c>
      <c r="L3057" s="3">
        <v>47.0</v>
      </c>
      <c r="M3057" s="3" t="s">
        <v>25</v>
      </c>
      <c r="N3057" s="3" t="s">
        <v>3583</v>
      </c>
      <c r="O3057" s="3" t="s">
        <v>95</v>
      </c>
      <c r="P3057" s="4">
        <v>16581.0</v>
      </c>
      <c r="Q3057" s="3" t="s">
        <v>86</v>
      </c>
      <c r="S3057" s="3" t="s">
        <v>29</v>
      </c>
    </row>
    <row r="3058">
      <c r="A3058" s="2">
        <v>42318.71488425926</v>
      </c>
      <c r="B3058" s="3">
        <v>75.0</v>
      </c>
      <c r="C3058" s="3" t="s">
        <v>2209</v>
      </c>
      <c r="D3058" s="3">
        <v>33.0</v>
      </c>
      <c r="E3058" s="3" t="s">
        <v>2290</v>
      </c>
      <c r="F3058" s="3">
        <v>7.0</v>
      </c>
      <c r="G3058" s="3">
        <v>8.0</v>
      </c>
      <c r="H3058" s="3" t="s">
        <v>3462</v>
      </c>
      <c r="I3058" s="3" t="s">
        <v>3463</v>
      </c>
      <c r="J3058" s="3" t="s">
        <v>3464</v>
      </c>
      <c r="K3058" s="3" t="s">
        <v>24</v>
      </c>
      <c r="L3058" s="3">
        <v>48.0</v>
      </c>
      <c r="M3058" s="3" t="s">
        <v>30</v>
      </c>
      <c r="N3058" s="3" t="s">
        <v>3584</v>
      </c>
      <c r="O3058" s="3" t="s">
        <v>93</v>
      </c>
      <c r="P3058" s="4">
        <v>19675.0</v>
      </c>
      <c r="Q3058" s="3" t="s">
        <v>37</v>
      </c>
      <c r="S3058" s="3" t="s">
        <v>29</v>
      </c>
    </row>
    <row r="3059">
      <c r="A3059" s="2">
        <v>42318.71488425926</v>
      </c>
      <c r="B3059" s="3">
        <v>75.0</v>
      </c>
      <c r="C3059" s="3" t="s">
        <v>2209</v>
      </c>
      <c r="D3059" s="3">
        <v>40.0</v>
      </c>
      <c r="E3059" s="3" t="s">
        <v>2340</v>
      </c>
      <c r="F3059" s="3">
        <v>7.0</v>
      </c>
      <c r="G3059" s="3">
        <v>8.0</v>
      </c>
      <c r="H3059" s="3" t="s">
        <v>3462</v>
      </c>
      <c r="I3059" s="3" t="s">
        <v>3463</v>
      </c>
      <c r="J3059" s="3" t="s">
        <v>3464</v>
      </c>
      <c r="K3059" s="3" t="s">
        <v>24</v>
      </c>
      <c r="L3059" s="3">
        <v>1.0</v>
      </c>
      <c r="M3059" s="3" t="s">
        <v>30</v>
      </c>
      <c r="N3059" s="3" t="s">
        <v>3585</v>
      </c>
      <c r="O3059" s="3" t="s">
        <v>452</v>
      </c>
      <c r="P3059" s="4">
        <v>24767.0</v>
      </c>
      <c r="Q3059" s="3" t="s">
        <v>40</v>
      </c>
      <c r="S3059" s="3" t="s">
        <v>34</v>
      </c>
    </row>
    <row r="3060">
      <c r="A3060" s="2">
        <v>42318.71488425926</v>
      </c>
      <c r="B3060" s="3">
        <v>75.0</v>
      </c>
      <c r="C3060" s="3" t="s">
        <v>2209</v>
      </c>
      <c r="D3060" s="3">
        <v>40.0</v>
      </c>
      <c r="E3060" s="3" t="s">
        <v>2340</v>
      </c>
      <c r="F3060" s="3">
        <v>7.0</v>
      </c>
      <c r="G3060" s="3">
        <v>8.0</v>
      </c>
      <c r="H3060" s="3" t="s">
        <v>3462</v>
      </c>
      <c r="I3060" s="3" t="s">
        <v>3463</v>
      </c>
      <c r="J3060" s="3" t="s">
        <v>3464</v>
      </c>
      <c r="K3060" s="3" t="s">
        <v>24</v>
      </c>
      <c r="L3060" s="3">
        <v>2.0</v>
      </c>
      <c r="M3060" s="3" t="s">
        <v>25</v>
      </c>
      <c r="N3060" s="3" t="s">
        <v>3586</v>
      </c>
      <c r="O3060" s="3" t="s">
        <v>91</v>
      </c>
      <c r="P3060" s="4">
        <v>23199.0</v>
      </c>
      <c r="Q3060" s="3" t="s">
        <v>37</v>
      </c>
      <c r="S3060" s="3" t="s">
        <v>34</v>
      </c>
    </row>
    <row r="3061">
      <c r="A3061" s="2">
        <v>42318.71488425926</v>
      </c>
      <c r="B3061" s="3">
        <v>75.0</v>
      </c>
      <c r="C3061" s="3" t="s">
        <v>2209</v>
      </c>
      <c r="D3061" s="3">
        <v>40.0</v>
      </c>
      <c r="E3061" s="3" t="s">
        <v>2340</v>
      </c>
      <c r="F3061" s="3">
        <v>7.0</v>
      </c>
      <c r="G3061" s="3">
        <v>8.0</v>
      </c>
      <c r="H3061" s="3" t="s">
        <v>3462</v>
      </c>
      <c r="I3061" s="3" t="s">
        <v>3463</v>
      </c>
      <c r="J3061" s="3" t="s">
        <v>3464</v>
      </c>
      <c r="K3061" s="3" t="s">
        <v>24</v>
      </c>
      <c r="L3061" s="3">
        <v>3.0</v>
      </c>
      <c r="M3061" s="3" t="s">
        <v>30</v>
      </c>
      <c r="N3061" s="3" t="s">
        <v>3587</v>
      </c>
      <c r="O3061" s="3" t="s">
        <v>562</v>
      </c>
      <c r="P3061" s="4">
        <v>18806.0</v>
      </c>
      <c r="Q3061" s="3" t="s">
        <v>1454</v>
      </c>
      <c r="S3061" s="3" t="s">
        <v>34</v>
      </c>
    </row>
    <row r="3062">
      <c r="A3062" s="2">
        <v>42318.71488425926</v>
      </c>
      <c r="B3062" s="3">
        <v>75.0</v>
      </c>
      <c r="C3062" s="3" t="s">
        <v>2209</v>
      </c>
      <c r="D3062" s="3">
        <v>40.0</v>
      </c>
      <c r="E3062" s="3" t="s">
        <v>2340</v>
      </c>
      <c r="F3062" s="3">
        <v>7.0</v>
      </c>
      <c r="G3062" s="3">
        <v>8.0</v>
      </c>
      <c r="H3062" s="3" t="s">
        <v>3462</v>
      </c>
      <c r="I3062" s="3" t="s">
        <v>3463</v>
      </c>
      <c r="J3062" s="3" t="s">
        <v>3464</v>
      </c>
      <c r="K3062" s="3" t="s">
        <v>24</v>
      </c>
      <c r="L3062" s="3">
        <v>4.0</v>
      </c>
      <c r="M3062" s="3" t="s">
        <v>25</v>
      </c>
      <c r="N3062" s="3" t="s">
        <v>3588</v>
      </c>
      <c r="O3062" s="3" t="s">
        <v>3589</v>
      </c>
      <c r="P3062" s="4">
        <v>22269.0</v>
      </c>
      <c r="Q3062" s="3" t="s">
        <v>132</v>
      </c>
      <c r="S3062" s="3" t="s">
        <v>34</v>
      </c>
    </row>
    <row r="3063">
      <c r="A3063" s="2">
        <v>42318.71488425926</v>
      </c>
      <c r="B3063" s="3">
        <v>75.0</v>
      </c>
      <c r="C3063" s="3" t="s">
        <v>2209</v>
      </c>
      <c r="D3063" s="3">
        <v>40.0</v>
      </c>
      <c r="E3063" s="3" t="s">
        <v>2340</v>
      </c>
      <c r="F3063" s="3">
        <v>7.0</v>
      </c>
      <c r="G3063" s="3">
        <v>8.0</v>
      </c>
      <c r="H3063" s="3" t="s">
        <v>3462</v>
      </c>
      <c r="I3063" s="3" t="s">
        <v>3463</v>
      </c>
      <c r="J3063" s="3" t="s">
        <v>3464</v>
      </c>
      <c r="K3063" s="3" t="s">
        <v>24</v>
      </c>
      <c r="L3063" s="3">
        <v>5.0</v>
      </c>
      <c r="M3063" s="3" t="s">
        <v>30</v>
      </c>
      <c r="N3063" s="3" t="s">
        <v>3590</v>
      </c>
      <c r="O3063" s="3" t="s">
        <v>125</v>
      </c>
      <c r="P3063" s="4">
        <v>21816.0</v>
      </c>
      <c r="Q3063" s="3" t="s">
        <v>132</v>
      </c>
      <c r="S3063" s="3" t="s">
        <v>34</v>
      </c>
    </row>
    <row r="3064">
      <c r="A3064" s="2">
        <v>42318.71488425926</v>
      </c>
      <c r="B3064" s="3">
        <v>75.0</v>
      </c>
      <c r="C3064" s="3" t="s">
        <v>2209</v>
      </c>
      <c r="D3064" s="3">
        <v>40.0</v>
      </c>
      <c r="E3064" s="3" t="s">
        <v>2340</v>
      </c>
      <c r="F3064" s="3">
        <v>7.0</v>
      </c>
      <c r="G3064" s="3">
        <v>8.0</v>
      </c>
      <c r="H3064" s="3" t="s">
        <v>3462</v>
      </c>
      <c r="I3064" s="3" t="s">
        <v>3463</v>
      </c>
      <c r="J3064" s="3" t="s">
        <v>3464</v>
      </c>
      <c r="K3064" s="3" t="s">
        <v>24</v>
      </c>
      <c r="L3064" s="3">
        <v>6.0</v>
      </c>
      <c r="M3064" s="3" t="s">
        <v>25</v>
      </c>
      <c r="N3064" s="3" t="s">
        <v>3591</v>
      </c>
      <c r="O3064" s="3" t="s">
        <v>102</v>
      </c>
      <c r="P3064" s="4">
        <v>19268.0</v>
      </c>
      <c r="Q3064" s="3" t="s">
        <v>33</v>
      </c>
      <c r="S3064" s="3" t="s">
        <v>34</v>
      </c>
    </row>
    <row r="3065">
      <c r="A3065" s="2">
        <v>42318.71488425926</v>
      </c>
      <c r="B3065" s="3">
        <v>75.0</v>
      </c>
      <c r="C3065" s="3" t="s">
        <v>2209</v>
      </c>
      <c r="D3065" s="3">
        <v>40.0</v>
      </c>
      <c r="E3065" s="3" t="s">
        <v>2340</v>
      </c>
      <c r="F3065" s="3">
        <v>7.0</v>
      </c>
      <c r="G3065" s="3">
        <v>8.0</v>
      </c>
      <c r="H3065" s="3" t="s">
        <v>3462</v>
      </c>
      <c r="I3065" s="3" t="s">
        <v>3463</v>
      </c>
      <c r="J3065" s="3" t="s">
        <v>3464</v>
      </c>
      <c r="K3065" s="3" t="s">
        <v>24</v>
      </c>
      <c r="L3065" s="3">
        <v>7.0</v>
      </c>
      <c r="M3065" s="3" t="s">
        <v>30</v>
      </c>
      <c r="N3065" s="3" t="s">
        <v>3592</v>
      </c>
      <c r="O3065" s="3" t="s">
        <v>368</v>
      </c>
      <c r="P3065" s="4">
        <v>19818.0</v>
      </c>
      <c r="Q3065" s="3" t="s">
        <v>110</v>
      </c>
      <c r="S3065" s="3" t="s">
        <v>34</v>
      </c>
    </row>
    <row r="3066">
      <c r="A3066" s="2">
        <v>42318.71488425926</v>
      </c>
      <c r="B3066" s="3">
        <v>75.0</v>
      </c>
      <c r="C3066" s="3" t="s">
        <v>2209</v>
      </c>
      <c r="D3066" s="3">
        <v>40.0</v>
      </c>
      <c r="E3066" s="3" t="s">
        <v>2340</v>
      </c>
      <c r="F3066" s="3">
        <v>7.0</v>
      </c>
      <c r="G3066" s="3">
        <v>8.0</v>
      </c>
      <c r="H3066" s="3" t="s">
        <v>3462</v>
      </c>
      <c r="I3066" s="3" t="s">
        <v>3463</v>
      </c>
      <c r="J3066" s="3" t="s">
        <v>3464</v>
      </c>
      <c r="K3066" s="3" t="s">
        <v>24</v>
      </c>
      <c r="L3066" s="3">
        <v>8.0</v>
      </c>
      <c r="M3066" s="3" t="s">
        <v>25</v>
      </c>
      <c r="N3066" s="3" t="s">
        <v>3593</v>
      </c>
      <c r="O3066" s="3" t="s">
        <v>685</v>
      </c>
      <c r="P3066" s="4">
        <v>32503.0</v>
      </c>
      <c r="Q3066" s="3" t="s">
        <v>132</v>
      </c>
      <c r="S3066" s="3" t="s">
        <v>34</v>
      </c>
    </row>
    <row r="3067">
      <c r="A3067" s="2">
        <v>42318.71488425926</v>
      </c>
      <c r="B3067" s="3">
        <v>75.0</v>
      </c>
      <c r="C3067" s="3" t="s">
        <v>2209</v>
      </c>
      <c r="D3067" s="3">
        <v>40.0</v>
      </c>
      <c r="E3067" s="3" t="s">
        <v>2340</v>
      </c>
      <c r="F3067" s="3">
        <v>7.0</v>
      </c>
      <c r="G3067" s="3">
        <v>8.0</v>
      </c>
      <c r="H3067" s="3" t="s">
        <v>3462</v>
      </c>
      <c r="I3067" s="3" t="s">
        <v>3463</v>
      </c>
      <c r="J3067" s="3" t="s">
        <v>3464</v>
      </c>
      <c r="K3067" s="3" t="s">
        <v>24</v>
      </c>
      <c r="L3067" s="3">
        <v>9.0</v>
      </c>
      <c r="M3067" s="3" t="s">
        <v>30</v>
      </c>
      <c r="N3067" s="3" t="s">
        <v>3594</v>
      </c>
      <c r="O3067" s="3" t="s">
        <v>497</v>
      </c>
      <c r="P3067" s="4">
        <v>24035.0</v>
      </c>
      <c r="Q3067" s="3" t="s">
        <v>37</v>
      </c>
      <c r="S3067" s="3" t="s">
        <v>34</v>
      </c>
    </row>
    <row r="3068">
      <c r="A3068" s="2">
        <v>42318.71488425926</v>
      </c>
      <c r="B3068" s="3">
        <v>75.0</v>
      </c>
      <c r="C3068" s="3" t="s">
        <v>2209</v>
      </c>
      <c r="D3068" s="3">
        <v>40.0</v>
      </c>
      <c r="E3068" s="3" t="s">
        <v>2340</v>
      </c>
      <c r="F3068" s="3">
        <v>7.0</v>
      </c>
      <c r="G3068" s="3">
        <v>8.0</v>
      </c>
      <c r="H3068" s="3" t="s">
        <v>3462</v>
      </c>
      <c r="I3068" s="3" t="s">
        <v>3463</v>
      </c>
      <c r="J3068" s="3" t="s">
        <v>3464</v>
      </c>
      <c r="K3068" s="3" t="s">
        <v>24</v>
      </c>
      <c r="L3068" s="3">
        <v>10.0</v>
      </c>
      <c r="M3068" s="3" t="s">
        <v>25</v>
      </c>
      <c r="N3068" s="3" t="s">
        <v>3595</v>
      </c>
      <c r="O3068" s="3" t="s">
        <v>1234</v>
      </c>
      <c r="P3068" s="4">
        <v>22916.0</v>
      </c>
      <c r="Q3068" s="3" t="s">
        <v>52</v>
      </c>
      <c r="S3068" s="3" t="s">
        <v>34</v>
      </c>
    </row>
    <row r="3069">
      <c r="A3069" s="2">
        <v>42318.71488425926</v>
      </c>
      <c r="B3069" s="3">
        <v>75.0</v>
      </c>
      <c r="C3069" s="3" t="s">
        <v>2209</v>
      </c>
      <c r="D3069" s="3">
        <v>40.0</v>
      </c>
      <c r="E3069" s="3" t="s">
        <v>2340</v>
      </c>
      <c r="F3069" s="3">
        <v>7.0</v>
      </c>
      <c r="G3069" s="3">
        <v>8.0</v>
      </c>
      <c r="H3069" s="3" t="s">
        <v>3462</v>
      </c>
      <c r="I3069" s="3" t="s">
        <v>3463</v>
      </c>
      <c r="J3069" s="3" t="s">
        <v>3464</v>
      </c>
      <c r="K3069" s="3" t="s">
        <v>24</v>
      </c>
      <c r="L3069" s="3">
        <v>11.0</v>
      </c>
      <c r="M3069" s="3" t="s">
        <v>30</v>
      </c>
      <c r="N3069" s="3" t="s">
        <v>3596</v>
      </c>
      <c r="O3069" s="3" t="s">
        <v>487</v>
      </c>
      <c r="P3069" s="4">
        <v>21749.0</v>
      </c>
      <c r="Q3069" s="3" t="s">
        <v>132</v>
      </c>
      <c r="S3069" s="3" t="s">
        <v>34</v>
      </c>
    </row>
    <row r="3070">
      <c r="A3070" s="2">
        <v>42318.71488425926</v>
      </c>
      <c r="B3070" s="3">
        <v>75.0</v>
      </c>
      <c r="C3070" s="3" t="s">
        <v>2209</v>
      </c>
      <c r="D3070" s="3">
        <v>40.0</v>
      </c>
      <c r="E3070" s="3" t="s">
        <v>2340</v>
      </c>
      <c r="F3070" s="3">
        <v>7.0</v>
      </c>
      <c r="G3070" s="3">
        <v>8.0</v>
      </c>
      <c r="H3070" s="3" t="s">
        <v>3462</v>
      </c>
      <c r="I3070" s="3" t="s">
        <v>3463</v>
      </c>
      <c r="J3070" s="3" t="s">
        <v>3464</v>
      </c>
      <c r="K3070" s="3" t="s">
        <v>24</v>
      </c>
      <c r="L3070" s="3">
        <v>12.0</v>
      </c>
      <c r="M3070" s="3" t="s">
        <v>25</v>
      </c>
      <c r="N3070" s="3" t="s">
        <v>2320</v>
      </c>
      <c r="O3070" s="3" t="s">
        <v>3597</v>
      </c>
      <c r="P3070" s="4">
        <v>22842.0</v>
      </c>
      <c r="Q3070" s="3" t="s">
        <v>372</v>
      </c>
      <c r="S3070" s="3" t="s">
        <v>34</v>
      </c>
    </row>
    <row r="3071">
      <c r="A3071" s="2">
        <v>42318.71488425926</v>
      </c>
      <c r="B3071" s="3">
        <v>75.0</v>
      </c>
      <c r="C3071" s="3" t="s">
        <v>2209</v>
      </c>
      <c r="D3071" s="3">
        <v>40.0</v>
      </c>
      <c r="E3071" s="3" t="s">
        <v>2340</v>
      </c>
      <c r="F3071" s="3">
        <v>7.0</v>
      </c>
      <c r="G3071" s="3">
        <v>8.0</v>
      </c>
      <c r="H3071" s="3" t="s">
        <v>3462</v>
      </c>
      <c r="I3071" s="3" t="s">
        <v>3463</v>
      </c>
      <c r="J3071" s="3" t="s">
        <v>3464</v>
      </c>
      <c r="K3071" s="3" t="s">
        <v>24</v>
      </c>
      <c r="L3071" s="3">
        <v>13.0</v>
      </c>
      <c r="M3071" s="3" t="s">
        <v>30</v>
      </c>
      <c r="N3071" s="3" t="s">
        <v>3598</v>
      </c>
      <c r="O3071" s="3" t="s">
        <v>448</v>
      </c>
      <c r="P3071" s="4">
        <v>29431.0</v>
      </c>
      <c r="Q3071" s="3" t="s">
        <v>72</v>
      </c>
      <c r="S3071" s="3" t="s">
        <v>34</v>
      </c>
    </row>
    <row r="3072">
      <c r="A3072" s="2">
        <v>42318.71488425926</v>
      </c>
      <c r="B3072" s="3">
        <v>75.0</v>
      </c>
      <c r="C3072" s="3" t="s">
        <v>2209</v>
      </c>
      <c r="D3072" s="3">
        <v>40.0</v>
      </c>
      <c r="E3072" s="3" t="s">
        <v>2340</v>
      </c>
      <c r="F3072" s="3">
        <v>7.0</v>
      </c>
      <c r="G3072" s="3">
        <v>8.0</v>
      </c>
      <c r="H3072" s="3" t="s">
        <v>3462</v>
      </c>
      <c r="I3072" s="3" t="s">
        <v>3463</v>
      </c>
      <c r="J3072" s="3" t="s">
        <v>3464</v>
      </c>
      <c r="K3072" s="3" t="s">
        <v>24</v>
      </c>
      <c r="L3072" s="3">
        <v>14.0</v>
      </c>
      <c r="M3072" s="3" t="s">
        <v>25</v>
      </c>
      <c r="N3072" s="3" t="s">
        <v>3599</v>
      </c>
      <c r="O3072" s="3" t="s">
        <v>1275</v>
      </c>
      <c r="P3072" s="4">
        <v>21394.0</v>
      </c>
      <c r="Q3072" s="3" t="s">
        <v>247</v>
      </c>
      <c r="S3072" s="3" t="s">
        <v>34</v>
      </c>
    </row>
    <row r="3073">
      <c r="A3073" s="2">
        <v>42318.71488425926</v>
      </c>
      <c r="B3073" s="3">
        <v>75.0</v>
      </c>
      <c r="C3073" s="3" t="s">
        <v>2209</v>
      </c>
      <c r="D3073" s="3">
        <v>47.0</v>
      </c>
      <c r="E3073" s="3" t="s">
        <v>2356</v>
      </c>
      <c r="F3073" s="3">
        <v>7.0</v>
      </c>
      <c r="G3073" s="3">
        <v>8.0</v>
      </c>
      <c r="H3073" s="3" t="s">
        <v>3462</v>
      </c>
      <c r="I3073" s="3" t="s">
        <v>3463</v>
      </c>
      <c r="J3073" s="3" t="s">
        <v>3464</v>
      </c>
      <c r="K3073" s="3" t="s">
        <v>24</v>
      </c>
      <c r="L3073" s="3">
        <v>1.0</v>
      </c>
      <c r="M3073" s="3" t="s">
        <v>30</v>
      </c>
      <c r="N3073" s="3" t="s">
        <v>3600</v>
      </c>
      <c r="O3073" s="3" t="s">
        <v>960</v>
      </c>
      <c r="P3073" s="4">
        <v>21482.0</v>
      </c>
      <c r="Q3073" s="3" t="s">
        <v>52</v>
      </c>
      <c r="S3073" s="3" t="s">
        <v>34</v>
      </c>
    </row>
    <row r="3074">
      <c r="A3074" s="2">
        <v>42318.71488425926</v>
      </c>
      <c r="B3074" s="3">
        <v>75.0</v>
      </c>
      <c r="C3074" s="3" t="s">
        <v>2209</v>
      </c>
      <c r="D3074" s="3">
        <v>47.0</v>
      </c>
      <c r="E3074" s="3" t="s">
        <v>2356</v>
      </c>
      <c r="F3074" s="3">
        <v>7.0</v>
      </c>
      <c r="G3074" s="3">
        <v>8.0</v>
      </c>
      <c r="H3074" s="3" t="s">
        <v>3462</v>
      </c>
      <c r="I3074" s="3" t="s">
        <v>3463</v>
      </c>
      <c r="J3074" s="3" t="s">
        <v>3464</v>
      </c>
      <c r="K3074" s="3" t="s">
        <v>24</v>
      </c>
      <c r="L3074" s="3">
        <v>2.0</v>
      </c>
      <c r="M3074" s="3" t="s">
        <v>25</v>
      </c>
      <c r="N3074" s="3" t="s">
        <v>3601</v>
      </c>
      <c r="O3074" s="3" t="s">
        <v>91</v>
      </c>
      <c r="P3074" s="4">
        <v>25196.0</v>
      </c>
      <c r="Q3074" s="3" t="s">
        <v>352</v>
      </c>
      <c r="S3074" s="3" t="s">
        <v>34</v>
      </c>
    </row>
    <row r="3075">
      <c r="A3075" s="2">
        <v>42318.71488425926</v>
      </c>
      <c r="B3075" s="3">
        <v>75.0</v>
      </c>
      <c r="C3075" s="3" t="s">
        <v>2209</v>
      </c>
      <c r="D3075" s="3">
        <v>47.0</v>
      </c>
      <c r="E3075" s="3" t="s">
        <v>2356</v>
      </c>
      <c r="F3075" s="3">
        <v>7.0</v>
      </c>
      <c r="G3075" s="3">
        <v>8.0</v>
      </c>
      <c r="H3075" s="3" t="s">
        <v>3462</v>
      </c>
      <c r="I3075" s="3" t="s">
        <v>3463</v>
      </c>
      <c r="J3075" s="3" t="s">
        <v>3464</v>
      </c>
      <c r="K3075" s="3" t="s">
        <v>24</v>
      </c>
      <c r="L3075" s="3">
        <v>3.0</v>
      </c>
      <c r="M3075" s="3" t="s">
        <v>30</v>
      </c>
      <c r="N3075" s="3" t="s">
        <v>3602</v>
      </c>
      <c r="O3075" s="3" t="s">
        <v>946</v>
      </c>
      <c r="P3075" s="4">
        <v>31740.0</v>
      </c>
      <c r="Q3075" s="3" t="s">
        <v>132</v>
      </c>
      <c r="S3075" s="3" t="s">
        <v>34</v>
      </c>
    </row>
    <row r="3076">
      <c r="A3076" s="2">
        <v>42318.71488425926</v>
      </c>
      <c r="B3076" s="3">
        <v>75.0</v>
      </c>
      <c r="C3076" s="3" t="s">
        <v>2209</v>
      </c>
      <c r="D3076" s="3">
        <v>47.0</v>
      </c>
      <c r="E3076" s="3" t="s">
        <v>2356</v>
      </c>
      <c r="F3076" s="3">
        <v>7.0</v>
      </c>
      <c r="G3076" s="3">
        <v>8.0</v>
      </c>
      <c r="H3076" s="3" t="s">
        <v>3462</v>
      </c>
      <c r="I3076" s="3" t="s">
        <v>3463</v>
      </c>
      <c r="J3076" s="3" t="s">
        <v>3464</v>
      </c>
      <c r="K3076" s="3" t="s">
        <v>24</v>
      </c>
      <c r="L3076" s="3">
        <v>4.0</v>
      </c>
      <c r="M3076" s="3" t="s">
        <v>25</v>
      </c>
      <c r="N3076" s="3" t="s">
        <v>3603</v>
      </c>
      <c r="O3076" s="3" t="s">
        <v>91</v>
      </c>
      <c r="P3076" s="4">
        <v>18831.0</v>
      </c>
      <c r="Q3076" s="3" t="s">
        <v>86</v>
      </c>
      <c r="S3076" s="3" t="s">
        <v>34</v>
      </c>
    </row>
    <row r="3077">
      <c r="A3077" s="2">
        <v>42318.71488425926</v>
      </c>
      <c r="B3077" s="3">
        <v>75.0</v>
      </c>
      <c r="C3077" s="3" t="s">
        <v>2209</v>
      </c>
      <c r="D3077" s="3">
        <v>47.0</v>
      </c>
      <c r="E3077" s="3" t="s">
        <v>2356</v>
      </c>
      <c r="F3077" s="3">
        <v>7.0</v>
      </c>
      <c r="G3077" s="3">
        <v>8.0</v>
      </c>
      <c r="H3077" s="3" t="s">
        <v>3462</v>
      </c>
      <c r="I3077" s="3" t="s">
        <v>3463</v>
      </c>
      <c r="J3077" s="3" t="s">
        <v>3464</v>
      </c>
      <c r="K3077" s="3" t="s">
        <v>24</v>
      </c>
      <c r="L3077" s="3">
        <v>5.0</v>
      </c>
      <c r="M3077" s="3" t="s">
        <v>30</v>
      </c>
      <c r="N3077" s="3" t="s">
        <v>3604</v>
      </c>
      <c r="O3077" s="3" t="s">
        <v>1759</v>
      </c>
      <c r="P3077" s="4">
        <v>22473.0</v>
      </c>
      <c r="Q3077" s="3" t="s">
        <v>418</v>
      </c>
      <c r="S3077" s="3" t="s">
        <v>34</v>
      </c>
    </row>
    <row r="3078">
      <c r="A3078" s="2">
        <v>42318.71488425926</v>
      </c>
      <c r="B3078" s="3">
        <v>75.0</v>
      </c>
      <c r="C3078" s="3" t="s">
        <v>2209</v>
      </c>
      <c r="D3078" s="3">
        <v>47.0</v>
      </c>
      <c r="E3078" s="3" t="s">
        <v>2356</v>
      </c>
      <c r="F3078" s="3">
        <v>7.0</v>
      </c>
      <c r="G3078" s="3">
        <v>8.0</v>
      </c>
      <c r="H3078" s="3" t="s">
        <v>3462</v>
      </c>
      <c r="I3078" s="3" t="s">
        <v>3463</v>
      </c>
      <c r="J3078" s="3" t="s">
        <v>3464</v>
      </c>
      <c r="K3078" s="3" t="s">
        <v>24</v>
      </c>
      <c r="L3078" s="3">
        <v>6.0</v>
      </c>
      <c r="M3078" s="3" t="s">
        <v>25</v>
      </c>
      <c r="N3078" s="3" t="s">
        <v>3605</v>
      </c>
      <c r="O3078" s="3" t="s">
        <v>427</v>
      </c>
      <c r="P3078" s="4">
        <v>22801.0</v>
      </c>
      <c r="Q3078" s="3" t="s">
        <v>110</v>
      </c>
      <c r="S3078" s="3" t="s">
        <v>34</v>
      </c>
    </row>
    <row r="3079">
      <c r="A3079" s="2">
        <v>42318.71488425926</v>
      </c>
      <c r="B3079" s="3">
        <v>75.0</v>
      </c>
      <c r="C3079" s="3" t="s">
        <v>2209</v>
      </c>
      <c r="D3079" s="3">
        <v>47.0</v>
      </c>
      <c r="E3079" s="3" t="s">
        <v>2356</v>
      </c>
      <c r="F3079" s="3">
        <v>7.0</v>
      </c>
      <c r="G3079" s="3">
        <v>8.0</v>
      </c>
      <c r="H3079" s="3" t="s">
        <v>3462</v>
      </c>
      <c r="I3079" s="3" t="s">
        <v>3463</v>
      </c>
      <c r="J3079" s="3" t="s">
        <v>3464</v>
      </c>
      <c r="K3079" s="3" t="s">
        <v>24</v>
      </c>
      <c r="L3079" s="3">
        <v>7.0</v>
      </c>
      <c r="M3079" s="3" t="s">
        <v>30</v>
      </c>
      <c r="N3079" s="3" t="s">
        <v>3606</v>
      </c>
      <c r="O3079" s="3" t="s">
        <v>850</v>
      </c>
      <c r="P3079" s="4">
        <v>28180.0</v>
      </c>
      <c r="Q3079" s="3" t="s">
        <v>132</v>
      </c>
      <c r="S3079" s="3" t="s">
        <v>34</v>
      </c>
    </row>
    <row r="3080">
      <c r="A3080" s="2">
        <v>42318.71488425926</v>
      </c>
      <c r="B3080" s="3">
        <v>75.0</v>
      </c>
      <c r="C3080" s="3" t="s">
        <v>2209</v>
      </c>
      <c r="D3080" s="3">
        <v>47.0</v>
      </c>
      <c r="E3080" s="3" t="s">
        <v>2356</v>
      </c>
      <c r="F3080" s="3">
        <v>7.0</v>
      </c>
      <c r="G3080" s="3">
        <v>8.0</v>
      </c>
      <c r="H3080" s="3" t="s">
        <v>3462</v>
      </c>
      <c r="I3080" s="3" t="s">
        <v>3463</v>
      </c>
      <c r="J3080" s="3" t="s">
        <v>3464</v>
      </c>
      <c r="K3080" s="3" t="s">
        <v>24</v>
      </c>
      <c r="L3080" s="3">
        <v>8.0</v>
      </c>
      <c r="M3080" s="3" t="s">
        <v>25</v>
      </c>
      <c r="N3080" s="3" t="s">
        <v>3607</v>
      </c>
      <c r="O3080" s="3" t="s">
        <v>91</v>
      </c>
      <c r="P3080" s="4">
        <v>19469.0</v>
      </c>
      <c r="Q3080" s="3" t="s">
        <v>247</v>
      </c>
      <c r="S3080" s="3" t="s">
        <v>34</v>
      </c>
    </row>
    <row r="3081">
      <c r="A3081" s="2">
        <v>42318.71488425926</v>
      </c>
      <c r="B3081" s="3">
        <v>75.0</v>
      </c>
      <c r="C3081" s="3" t="s">
        <v>2209</v>
      </c>
      <c r="D3081" s="3">
        <v>47.0</v>
      </c>
      <c r="E3081" s="3" t="s">
        <v>2356</v>
      </c>
      <c r="F3081" s="3">
        <v>7.0</v>
      </c>
      <c r="G3081" s="3">
        <v>8.0</v>
      </c>
      <c r="H3081" s="3" t="s">
        <v>3462</v>
      </c>
      <c r="I3081" s="3" t="s">
        <v>3463</v>
      </c>
      <c r="J3081" s="3" t="s">
        <v>3464</v>
      </c>
      <c r="K3081" s="3" t="s">
        <v>24</v>
      </c>
      <c r="L3081" s="3">
        <v>9.0</v>
      </c>
      <c r="M3081" s="3" t="s">
        <v>30</v>
      </c>
      <c r="N3081" s="3" t="s">
        <v>3608</v>
      </c>
      <c r="O3081" s="3" t="s">
        <v>85</v>
      </c>
      <c r="P3081" s="4">
        <v>21455.0</v>
      </c>
      <c r="Q3081" s="3" t="s">
        <v>75</v>
      </c>
      <c r="S3081" s="3" t="s">
        <v>34</v>
      </c>
    </row>
    <row r="3082">
      <c r="A3082" s="2">
        <v>42318.71488425926</v>
      </c>
      <c r="B3082" s="3">
        <v>75.0</v>
      </c>
      <c r="C3082" s="3" t="s">
        <v>2209</v>
      </c>
      <c r="D3082" s="3">
        <v>47.0</v>
      </c>
      <c r="E3082" s="3" t="s">
        <v>2356</v>
      </c>
      <c r="F3082" s="3">
        <v>7.0</v>
      </c>
      <c r="G3082" s="3">
        <v>8.0</v>
      </c>
      <c r="H3082" s="3" t="s">
        <v>3462</v>
      </c>
      <c r="I3082" s="3" t="s">
        <v>3463</v>
      </c>
      <c r="J3082" s="3" t="s">
        <v>3464</v>
      </c>
      <c r="K3082" s="3" t="s">
        <v>24</v>
      </c>
      <c r="L3082" s="3">
        <v>10.0</v>
      </c>
      <c r="M3082" s="3" t="s">
        <v>25</v>
      </c>
      <c r="N3082" s="3" t="s">
        <v>3609</v>
      </c>
      <c r="O3082" s="3" t="s">
        <v>3610</v>
      </c>
      <c r="P3082" s="4">
        <v>22842.0</v>
      </c>
      <c r="Q3082" s="3" t="s">
        <v>352</v>
      </c>
      <c r="S3082" s="3" t="s">
        <v>34</v>
      </c>
    </row>
    <row r="3083">
      <c r="A3083" s="2">
        <v>42318.71488425926</v>
      </c>
      <c r="B3083" s="3">
        <v>75.0</v>
      </c>
      <c r="C3083" s="3" t="s">
        <v>2209</v>
      </c>
      <c r="D3083" s="3">
        <v>47.0</v>
      </c>
      <c r="E3083" s="3" t="s">
        <v>2356</v>
      </c>
      <c r="F3083" s="3">
        <v>7.0</v>
      </c>
      <c r="G3083" s="3">
        <v>8.0</v>
      </c>
      <c r="H3083" s="3" t="s">
        <v>3462</v>
      </c>
      <c r="I3083" s="3" t="s">
        <v>3463</v>
      </c>
      <c r="J3083" s="3" t="s">
        <v>3464</v>
      </c>
      <c r="K3083" s="3" t="s">
        <v>24</v>
      </c>
      <c r="L3083" s="3">
        <v>11.0</v>
      </c>
      <c r="M3083" s="3" t="s">
        <v>30</v>
      </c>
      <c r="N3083" s="3" t="s">
        <v>3611</v>
      </c>
      <c r="O3083" s="3" t="s">
        <v>342</v>
      </c>
      <c r="P3083" s="4">
        <v>21074.0</v>
      </c>
      <c r="Q3083" s="3" t="s">
        <v>110</v>
      </c>
      <c r="S3083" s="3" t="s">
        <v>34</v>
      </c>
    </row>
    <row r="3084">
      <c r="A3084" s="2">
        <v>42318.71488425926</v>
      </c>
      <c r="B3084" s="3">
        <v>75.0</v>
      </c>
      <c r="C3084" s="3" t="s">
        <v>2209</v>
      </c>
      <c r="D3084" s="3">
        <v>47.0</v>
      </c>
      <c r="E3084" s="3" t="s">
        <v>2356</v>
      </c>
      <c r="F3084" s="3">
        <v>7.0</v>
      </c>
      <c r="G3084" s="3">
        <v>8.0</v>
      </c>
      <c r="H3084" s="3" t="s">
        <v>3462</v>
      </c>
      <c r="I3084" s="3" t="s">
        <v>3463</v>
      </c>
      <c r="J3084" s="3" t="s">
        <v>3464</v>
      </c>
      <c r="K3084" s="3" t="s">
        <v>24</v>
      </c>
      <c r="L3084" s="3">
        <v>12.0</v>
      </c>
      <c r="M3084" s="3" t="s">
        <v>25</v>
      </c>
      <c r="N3084" s="3" t="s">
        <v>3612</v>
      </c>
      <c r="O3084" s="3" t="s">
        <v>168</v>
      </c>
      <c r="P3084" s="4">
        <v>16213.0</v>
      </c>
      <c r="Q3084" s="3" t="s">
        <v>209</v>
      </c>
      <c r="S3084" s="3" t="s">
        <v>29</v>
      </c>
    </row>
    <row r="3085">
      <c r="A3085" s="2">
        <v>42318.71488425926</v>
      </c>
      <c r="B3085" s="3">
        <v>75.0</v>
      </c>
      <c r="C3085" s="3" t="s">
        <v>2209</v>
      </c>
      <c r="D3085" s="3">
        <v>64.0</v>
      </c>
      <c r="E3085" s="3" t="s">
        <v>2369</v>
      </c>
      <c r="F3085" s="3">
        <v>7.0</v>
      </c>
      <c r="G3085" s="3">
        <v>8.0</v>
      </c>
      <c r="H3085" s="3" t="s">
        <v>3462</v>
      </c>
      <c r="I3085" s="3" t="s">
        <v>3463</v>
      </c>
      <c r="J3085" s="3" t="s">
        <v>3464</v>
      </c>
      <c r="K3085" s="3" t="s">
        <v>24</v>
      </c>
      <c r="L3085" s="3">
        <v>1.0</v>
      </c>
      <c r="M3085" s="3" t="s">
        <v>30</v>
      </c>
      <c r="N3085" s="3" t="s">
        <v>3613</v>
      </c>
      <c r="O3085" s="3" t="s">
        <v>1936</v>
      </c>
      <c r="P3085" s="4">
        <v>20723.0</v>
      </c>
      <c r="Q3085" s="3" t="s">
        <v>52</v>
      </c>
      <c r="S3085" s="3" t="s">
        <v>29</v>
      </c>
    </row>
    <row r="3086">
      <c r="A3086" s="2">
        <v>42318.71488425926</v>
      </c>
      <c r="B3086" s="3">
        <v>75.0</v>
      </c>
      <c r="C3086" s="3" t="s">
        <v>2209</v>
      </c>
      <c r="D3086" s="3">
        <v>64.0</v>
      </c>
      <c r="E3086" s="3" t="s">
        <v>2369</v>
      </c>
      <c r="F3086" s="3">
        <v>7.0</v>
      </c>
      <c r="G3086" s="3">
        <v>8.0</v>
      </c>
      <c r="H3086" s="3" t="s">
        <v>3462</v>
      </c>
      <c r="I3086" s="3" t="s">
        <v>3463</v>
      </c>
      <c r="J3086" s="3" t="s">
        <v>3464</v>
      </c>
      <c r="K3086" s="3" t="s">
        <v>24</v>
      </c>
      <c r="L3086" s="3">
        <v>2.0</v>
      </c>
      <c r="M3086" s="3" t="s">
        <v>25</v>
      </c>
      <c r="N3086" s="3" t="s">
        <v>3614</v>
      </c>
      <c r="O3086" s="3" t="s">
        <v>257</v>
      </c>
      <c r="P3086" s="4">
        <v>21108.0</v>
      </c>
      <c r="Q3086" s="3" t="s">
        <v>1955</v>
      </c>
      <c r="S3086" s="3" t="s">
        <v>34</v>
      </c>
    </row>
    <row r="3087">
      <c r="A3087" s="2">
        <v>42318.71488425926</v>
      </c>
      <c r="B3087" s="3">
        <v>75.0</v>
      </c>
      <c r="C3087" s="3" t="s">
        <v>2209</v>
      </c>
      <c r="D3087" s="3">
        <v>64.0</v>
      </c>
      <c r="E3087" s="3" t="s">
        <v>2369</v>
      </c>
      <c r="F3087" s="3">
        <v>7.0</v>
      </c>
      <c r="G3087" s="3">
        <v>8.0</v>
      </c>
      <c r="H3087" s="3" t="s">
        <v>3462</v>
      </c>
      <c r="I3087" s="3" t="s">
        <v>3463</v>
      </c>
      <c r="J3087" s="3" t="s">
        <v>3464</v>
      </c>
      <c r="K3087" s="3" t="s">
        <v>24</v>
      </c>
      <c r="L3087" s="3">
        <v>3.0</v>
      </c>
      <c r="M3087" s="3" t="s">
        <v>30</v>
      </c>
      <c r="N3087" s="3" t="s">
        <v>3615</v>
      </c>
      <c r="O3087" s="3" t="s">
        <v>2285</v>
      </c>
      <c r="P3087" s="4">
        <v>18377.0</v>
      </c>
      <c r="Q3087" s="3" t="s">
        <v>49</v>
      </c>
      <c r="S3087" s="3" t="s">
        <v>34</v>
      </c>
    </row>
    <row r="3088">
      <c r="A3088" s="2">
        <v>42318.71488425926</v>
      </c>
      <c r="B3088" s="3">
        <v>75.0</v>
      </c>
      <c r="C3088" s="3" t="s">
        <v>2209</v>
      </c>
      <c r="D3088" s="3">
        <v>64.0</v>
      </c>
      <c r="E3088" s="3" t="s">
        <v>2369</v>
      </c>
      <c r="F3088" s="3">
        <v>7.0</v>
      </c>
      <c r="G3088" s="3">
        <v>8.0</v>
      </c>
      <c r="H3088" s="3" t="s">
        <v>3462</v>
      </c>
      <c r="I3088" s="3" t="s">
        <v>3463</v>
      </c>
      <c r="J3088" s="3" t="s">
        <v>3464</v>
      </c>
      <c r="K3088" s="3" t="s">
        <v>24</v>
      </c>
      <c r="L3088" s="3">
        <v>4.0</v>
      </c>
      <c r="M3088" s="3" t="s">
        <v>25</v>
      </c>
      <c r="N3088" s="3" t="s">
        <v>3616</v>
      </c>
      <c r="O3088" s="3" t="s">
        <v>539</v>
      </c>
      <c r="P3088" s="4">
        <v>34029.0</v>
      </c>
      <c r="Q3088" s="3" t="s">
        <v>132</v>
      </c>
      <c r="S3088" s="3" t="s">
        <v>34</v>
      </c>
    </row>
    <row r="3089">
      <c r="A3089" s="2">
        <v>42318.71488425926</v>
      </c>
      <c r="B3089" s="3">
        <v>75.0</v>
      </c>
      <c r="C3089" s="3" t="s">
        <v>2209</v>
      </c>
      <c r="D3089" s="3">
        <v>64.0</v>
      </c>
      <c r="E3089" s="3" t="s">
        <v>2369</v>
      </c>
      <c r="F3089" s="3">
        <v>7.0</v>
      </c>
      <c r="G3089" s="3">
        <v>8.0</v>
      </c>
      <c r="H3089" s="3" t="s">
        <v>3462</v>
      </c>
      <c r="I3089" s="3" t="s">
        <v>3463</v>
      </c>
      <c r="J3089" s="3" t="s">
        <v>3464</v>
      </c>
      <c r="K3089" s="3" t="s">
        <v>24</v>
      </c>
      <c r="L3089" s="3">
        <v>5.0</v>
      </c>
      <c r="M3089" s="3" t="s">
        <v>30</v>
      </c>
      <c r="N3089" s="3" t="s">
        <v>2435</v>
      </c>
      <c r="O3089" s="3" t="s">
        <v>139</v>
      </c>
      <c r="P3089" s="4">
        <v>28074.0</v>
      </c>
      <c r="Q3089" s="3" t="s">
        <v>1955</v>
      </c>
      <c r="S3089" s="3" t="s">
        <v>34</v>
      </c>
    </row>
    <row r="3090">
      <c r="A3090" s="2">
        <v>42318.71488425926</v>
      </c>
      <c r="B3090" s="3">
        <v>75.0</v>
      </c>
      <c r="C3090" s="3" t="s">
        <v>2209</v>
      </c>
      <c r="D3090" s="3">
        <v>64.0</v>
      </c>
      <c r="E3090" s="3" t="s">
        <v>2369</v>
      </c>
      <c r="F3090" s="3">
        <v>7.0</v>
      </c>
      <c r="G3090" s="3">
        <v>8.0</v>
      </c>
      <c r="H3090" s="3" t="s">
        <v>3462</v>
      </c>
      <c r="I3090" s="3" t="s">
        <v>3463</v>
      </c>
      <c r="J3090" s="3" t="s">
        <v>3464</v>
      </c>
      <c r="K3090" s="3" t="s">
        <v>24</v>
      </c>
      <c r="L3090" s="3">
        <v>6.0</v>
      </c>
      <c r="M3090" s="3" t="s">
        <v>25</v>
      </c>
      <c r="N3090" s="3" t="s">
        <v>3617</v>
      </c>
      <c r="O3090" s="3" t="s">
        <v>956</v>
      </c>
      <c r="P3090" s="4">
        <v>34360.0</v>
      </c>
      <c r="Q3090" s="3" t="s">
        <v>191</v>
      </c>
      <c r="S3090" s="3" t="s">
        <v>34</v>
      </c>
    </row>
    <row r="3091">
      <c r="A3091" s="2">
        <v>42318.71488425926</v>
      </c>
      <c r="B3091" s="3">
        <v>75.0</v>
      </c>
      <c r="C3091" s="3" t="s">
        <v>2209</v>
      </c>
      <c r="D3091" s="3">
        <v>64.0</v>
      </c>
      <c r="E3091" s="3" t="s">
        <v>2369</v>
      </c>
      <c r="F3091" s="3">
        <v>7.0</v>
      </c>
      <c r="G3091" s="3">
        <v>8.0</v>
      </c>
      <c r="H3091" s="3" t="s">
        <v>3462</v>
      </c>
      <c r="I3091" s="3" t="s">
        <v>3463</v>
      </c>
      <c r="J3091" s="3" t="s">
        <v>3464</v>
      </c>
      <c r="K3091" s="3" t="s">
        <v>24</v>
      </c>
      <c r="L3091" s="3">
        <v>7.0</v>
      </c>
      <c r="M3091" s="3" t="s">
        <v>30</v>
      </c>
      <c r="N3091" s="3" t="s">
        <v>3618</v>
      </c>
      <c r="O3091" s="3" t="s">
        <v>818</v>
      </c>
      <c r="P3091" s="4">
        <v>32574.0</v>
      </c>
      <c r="Q3091" s="3" t="s">
        <v>132</v>
      </c>
      <c r="S3091" s="3" t="s">
        <v>34</v>
      </c>
    </row>
    <row r="3092">
      <c r="A3092" s="2">
        <v>42318.71488425926</v>
      </c>
      <c r="B3092" s="3">
        <v>75.0</v>
      </c>
      <c r="C3092" s="3" t="s">
        <v>2209</v>
      </c>
      <c r="D3092" s="3">
        <v>64.0</v>
      </c>
      <c r="E3092" s="3" t="s">
        <v>2369</v>
      </c>
      <c r="F3092" s="3">
        <v>7.0</v>
      </c>
      <c r="G3092" s="3">
        <v>8.0</v>
      </c>
      <c r="H3092" s="3" t="s">
        <v>3462</v>
      </c>
      <c r="I3092" s="3" t="s">
        <v>3463</v>
      </c>
      <c r="J3092" s="3" t="s">
        <v>3464</v>
      </c>
      <c r="K3092" s="3" t="s">
        <v>24</v>
      </c>
      <c r="L3092" s="3">
        <v>8.0</v>
      </c>
      <c r="M3092" s="3" t="s">
        <v>25</v>
      </c>
      <c r="N3092" s="3" t="s">
        <v>3619</v>
      </c>
      <c r="O3092" s="3" t="s">
        <v>613</v>
      </c>
      <c r="P3092" s="4">
        <v>31344.0</v>
      </c>
      <c r="Q3092" s="3" t="s">
        <v>191</v>
      </c>
      <c r="S3092" s="3" t="s">
        <v>34</v>
      </c>
    </row>
    <row r="3093">
      <c r="A3093" s="2">
        <v>42318.71488425926</v>
      </c>
      <c r="B3093" s="3">
        <v>75.0</v>
      </c>
      <c r="C3093" s="3" t="s">
        <v>2209</v>
      </c>
      <c r="D3093" s="3">
        <v>64.0</v>
      </c>
      <c r="E3093" s="3" t="s">
        <v>2369</v>
      </c>
      <c r="F3093" s="3">
        <v>7.0</v>
      </c>
      <c r="G3093" s="3">
        <v>8.0</v>
      </c>
      <c r="H3093" s="3" t="s">
        <v>3462</v>
      </c>
      <c r="I3093" s="3" t="s">
        <v>3463</v>
      </c>
      <c r="J3093" s="3" t="s">
        <v>3464</v>
      </c>
      <c r="K3093" s="3" t="s">
        <v>24</v>
      </c>
      <c r="L3093" s="3">
        <v>9.0</v>
      </c>
      <c r="M3093" s="3" t="s">
        <v>30</v>
      </c>
      <c r="N3093" s="3" t="s">
        <v>3620</v>
      </c>
      <c r="O3093" s="3" t="s">
        <v>98</v>
      </c>
      <c r="P3093" s="4">
        <v>26655.0</v>
      </c>
      <c r="Q3093" s="3" t="s">
        <v>1171</v>
      </c>
      <c r="S3093" s="3" t="s">
        <v>34</v>
      </c>
    </row>
    <row r="3094">
      <c r="A3094" s="2">
        <v>42318.71488425926</v>
      </c>
      <c r="B3094" s="3">
        <v>75.0</v>
      </c>
      <c r="C3094" s="3" t="s">
        <v>2209</v>
      </c>
      <c r="D3094" s="3">
        <v>64.0</v>
      </c>
      <c r="E3094" s="3" t="s">
        <v>2369</v>
      </c>
      <c r="F3094" s="3">
        <v>7.0</v>
      </c>
      <c r="G3094" s="3">
        <v>8.0</v>
      </c>
      <c r="H3094" s="3" t="s">
        <v>3462</v>
      </c>
      <c r="I3094" s="3" t="s">
        <v>3463</v>
      </c>
      <c r="J3094" s="3" t="s">
        <v>3464</v>
      </c>
      <c r="K3094" s="3" t="s">
        <v>24</v>
      </c>
      <c r="L3094" s="3">
        <v>10.0</v>
      </c>
      <c r="M3094" s="3" t="s">
        <v>25</v>
      </c>
      <c r="N3094" s="3" t="s">
        <v>3621</v>
      </c>
      <c r="O3094" s="3" t="s">
        <v>477</v>
      </c>
      <c r="P3094" s="4">
        <v>29289.0</v>
      </c>
      <c r="Q3094" s="3" t="s">
        <v>72</v>
      </c>
      <c r="S3094" s="3" t="s">
        <v>34</v>
      </c>
    </row>
    <row r="3095">
      <c r="A3095" s="2">
        <v>42318.71488425926</v>
      </c>
      <c r="B3095" s="3">
        <v>75.0</v>
      </c>
      <c r="C3095" s="3" t="s">
        <v>2209</v>
      </c>
      <c r="D3095" s="3">
        <v>64.0</v>
      </c>
      <c r="E3095" s="3" t="s">
        <v>2369</v>
      </c>
      <c r="F3095" s="3">
        <v>7.0</v>
      </c>
      <c r="G3095" s="3">
        <v>8.0</v>
      </c>
      <c r="H3095" s="3" t="s">
        <v>3462</v>
      </c>
      <c r="I3095" s="3" t="s">
        <v>3463</v>
      </c>
      <c r="J3095" s="3" t="s">
        <v>3464</v>
      </c>
      <c r="K3095" s="3" t="s">
        <v>24</v>
      </c>
      <c r="L3095" s="3">
        <v>11.0</v>
      </c>
      <c r="M3095" s="3" t="s">
        <v>30</v>
      </c>
      <c r="N3095" s="3" t="s">
        <v>3622</v>
      </c>
      <c r="O3095" s="3" t="s">
        <v>3623</v>
      </c>
      <c r="P3095" s="4">
        <v>32201.0</v>
      </c>
      <c r="Q3095" s="3" t="s">
        <v>60</v>
      </c>
      <c r="S3095" s="3" t="s">
        <v>34</v>
      </c>
    </row>
    <row r="3096">
      <c r="A3096" s="2">
        <v>42318.71488425926</v>
      </c>
      <c r="B3096" s="3">
        <v>75.0</v>
      </c>
      <c r="C3096" s="3" t="s">
        <v>2209</v>
      </c>
      <c r="D3096" s="3">
        <v>64.0</v>
      </c>
      <c r="E3096" s="3" t="s">
        <v>2369</v>
      </c>
      <c r="F3096" s="3">
        <v>7.0</v>
      </c>
      <c r="G3096" s="3">
        <v>8.0</v>
      </c>
      <c r="H3096" s="3" t="s">
        <v>3462</v>
      </c>
      <c r="I3096" s="3" t="s">
        <v>3463</v>
      </c>
      <c r="J3096" s="3" t="s">
        <v>3464</v>
      </c>
      <c r="K3096" s="3" t="s">
        <v>24</v>
      </c>
      <c r="L3096" s="3">
        <v>12.0</v>
      </c>
      <c r="M3096" s="3" t="s">
        <v>25</v>
      </c>
      <c r="N3096" s="3" t="s">
        <v>3624</v>
      </c>
      <c r="O3096" s="3" t="s">
        <v>257</v>
      </c>
      <c r="P3096" s="4">
        <v>23363.0</v>
      </c>
      <c r="Q3096" s="3" t="s">
        <v>60</v>
      </c>
      <c r="S3096" s="3" t="s">
        <v>34</v>
      </c>
    </row>
    <row r="3097">
      <c r="A3097" s="2">
        <v>42318.71488425926</v>
      </c>
      <c r="B3097" s="3">
        <v>75.0</v>
      </c>
      <c r="C3097" s="3" t="s">
        <v>2209</v>
      </c>
      <c r="D3097" s="3">
        <v>64.0</v>
      </c>
      <c r="E3097" s="3" t="s">
        <v>2369</v>
      </c>
      <c r="F3097" s="3">
        <v>7.0</v>
      </c>
      <c r="G3097" s="3">
        <v>8.0</v>
      </c>
      <c r="H3097" s="3" t="s">
        <v>3462</v>
      </c>
      <c r="I3097" s="3" t="s">
        <v>3463</v>
      </c>
      <c r="J3097" s="3" t="s">
        <v>3464</v>
      </c>
      <c r="K3097" s="3" t="s">
        <v>24</v>
      </c>
      <c r="L3097" s="3">
        <v>13.0</v>
      </c>
      <c r="M3097" s="3" t="s">
        <v>30</v>
      </c>
      <c r="N3097" s="3" t="s">
        <v>3625</v>
      </c>
      <c r="O3097" s="3" t="s">
        <v>1547</v>
      </c>
      <c r="P3097" s="4">
        <v>21861.0</v>
      </c>
      <c r="Q3097" s="3" t="s">
        <v>1205</v>
      </c>
      <c r="S3097" s="3" t="s">
        <v>34</v>
      </c>
    </row>
    <row r="3098">
      <c r="A3098" s="2">
        <v>42318.71488425926</v>
      </c>
      <c r="B3098" s="3">
        <v>75.0</v>
      </c>
      <c r="C3098" s="3" t="s">
        <v>2209</v>
      </c>
      <c r="D3098" s="3">
        <v>64.0</v>
      </c>
      <c r="E3098" s="3" t="s">
        <v>2369</v>
      </c>
      <c r="F3098" s="3">
        <v>7.0</v>
      </c>
      <c r="G3098" s="3">
        <v>8.0</v>
      </c>
      <c r="H3098" s="3" t="s">
        <v>3462</v>
      </c>
      <c r="I3098" s="3" t="s">
        <v>3463</v>
      </c>
      <c r="J3098" s="3" t="s">
        <v>3464</v>
      </c>
      <c r="K3098" s="3" t="s">
        <v>24</v>
      </c>
      <c r="L3098" s="3">
        <v>14.0</v>
      </c>
      <c r="M3098" s="3" t="s">
        <v>25</v>
      </c>
      <c r="N3098" s="3" t="s">
        <v>3626</v>
      </c>
      <c r="O3098" s="3" t="s">
        <v>204</v>
      </c>
      <c r="P3098" s="4">
        <v>23347.0</v>
      </c>
      <c r="Q3098" s="3" t="s">
        <v>55</v>
      </c>
      <c r="S3098" s="3" t="s">
        <v>34</v>
      </c>
    </row>
    <row r="3099">
      <c r="A3099" s="2">
        <v>42318.71488425926</v>
      </c>
      <c r="B3099" s="3">
        <v>75.0</v>
      </c>
      <c r="C3099" s="3" t="s">
        <v>2209</v>
      </c>
      <c r="D3099" s="3">
        <v>64.0</v>
      </c>
      <c r="E3099" s="3" t="s">
        <v>2369</v>
      </c>
      <c r="F3099" s="3">
        <v>7.0</v>
      </c>
      <c r="G3099" s="3">
        <v>8.0</v>
      </c>
      <c r="H3099" s="3" t="s">
        <v>3462</v>
      </c>
      <c r="I3099" s="3" t="s">
        <v>3463</v>
      </c>
      <c r="J3099" s="3" t="s">
        <v>3464</v>
      </c>
      <c r="K3099" s="3" t="s">
        <v>24</v>
      </c>
      <c r="L3099" s="3">
        <v>15.0</v>
      </c>
      <c r="M3099" s="3" t="s">
        <v>30</v>
      </c>
      <c r="N3099" s="3" t="s">
        <v>3627</v>
      </c>
      <c r="O3099" s="3" t="s">
        <v>121</v>
      </c>
      <c r="P3099" s="4">
        <v>25663.0</v>
      </c>
      <c r="Q3099" s="3" t="s">
        <v>28</v>
      </c>
      <c r="S3099" s="3" t="s">
        <v>34</v>
      </c>
    </row>
    <row r="3100">
      <c r="A3100" s="2">
        <v>42318.71488425926</v>
      </c>
      <c r="B3100" s="3">
        <v>75.0</v>
      </c>
      <c r="C3100" s="3" t="s">
        <v>2209</v>
      </c>
      <c r="D3100" s="3">
        <v>64.0</v>
      </c>
      <c r="E3100" s="3" t="s">
        <v>2369</v>
      </c>
      <c r="F3100" s="3">
        <v>7.0</v>
      </c>
      <c r="G3100" s="3">
        <v>8.0</v>
      </c>
      <c r="H3100" s="3" t="s">
        <v>3462</v>
      </c>
      <c r="I3100" s="3" t="s">
        <v>3463</v>
      </c>
      <c r="J3100" s="3" t="s">
        <v>3464</v>
      </c>
      <c r="K3100" s="3" t="s">
        <v>24</v>
      </c>
      <c r="L3100" s="3">
        <v>16.0</v>
      </c>
      <c r="M3100" s="3" t="s">
        <v>25</v>
      </c>
      <c r="N3100" s="3" t="s">
        <v>3628</v>
      </c>
      <c r="O3100" s="3" t="s">
        <v>36</v>
      </c>
      <c r="P3100" s="4">
        <v>32143.0</v>
      </c>
      <c r="Q3100" s="3" t="s">
        <v>55</v>
      </c>
      <c r="S3100" s="3" t="s">
        <v>34</v>
      </c>
    </row>
    <row r="3101">
      <c r="A3101" s="2">
        <v>42318.71488425926</v>
      </c>
      <c r="B3101" s="3">
        <v>75.0</v>
      </c>
      <c r="C3101" s="3" t="s">
        <v>2209</v>
      </c>
      <c r="D3101" s="3">
        <v>64.0</v>
      </c>
      <c r="E3101" s="3" t="s">
        <v>2369</v>
      </c>
      <c r="F3101" s="3">
        <v>7.0</v>
      </c>
      <c r="G3101" s="3">
        <v>8.0</v>
      </c>
      <c r="H3101" s="3" t="s">
        <v>3462</v>
      </c>
      <c r="I3101" s="3" t="s">
        <v>3463</v>
      </c>
      <c r="J3101" s="3" t="s">
        <v>3464</v>
      </c>
      <c r="K3101" s="3" t="s">
        <v>24</v>
      </c>
      <c r="L3101" s="3">
        <v>17.0</v>
      </c>
      <c r="M3101" s="3" t="s">
        <v>30</v>
      </c>
      <c r="N3101" s="3" t="s">
        <v>3629</v>
      </c>
      <c r="O3101" s="3" t="s">
        <v>329</v>
      </c>
      <c r="P3101" s="4">
        <v>22279.0</v>
      </c>
      <c r="Q3101" s="3" t="s">
        <v>228</v>
      </c>
      <c r="S3101" s="3" t="s">
        <v>34</v>
      </c>
    </row>
    <row r="3102">
      <c r="A3102" s="2">
        <v>42318.71488425926</v>
      </c>
      <c r="B3102" s="3">
        <v>75.0</v>
      </c>
      <c r="C3102" s="3" t="s">
        <v>2209</v>
      </c>
      <c r="D3102" s="3">
        <v>64.0</v>
      </c>
      <c r="E3102" s="3" t="s">
        <v>2369</v>
      </c>
      <c r="F3102" s="3">
        <v>7.0</v>
      </c>
      <c r="G3102" s="3">
        <v>8.0</v>
      </c>
      <c r="H3102" s="3" t="s">
        <v>3462</v>
      </c>
      <c r="I3102" s="3" t="s">
        <v>3463</v>
      </c>
      <c r="J3102" s="3" t="s">
        <v>3464</v>
      </c>
      <c r="K3102" s="3" t="s">
        <v>24</v>
      </c>
      <c r="L3102" s="3">
        <v>18.0</v>
      </c>
      <c r="M3102" s="3" t="s">
        <v>25</v>
      </c>
      <c r="N3102" s="3" t="s">
        <v>3630</v>
      </c>
      <c r="O3102" s="3" t="s">
        <v>1037</v>
      </c>
      <c r="P3102" s="4">
        <v>20223.0</v>
      </c>
      <c r="Q3102" s="3" t="s">
        <v>189</v>
      </c>
      <c r="S3102" s="3" t="s">
        <v>34</v>
      </c>
    </row>
    <row r="3103">
      <c r="A3103" s="2">
        <v>42318.71488425926</v>
      </c>
      <c r="B3103" s="3">
        <v>75.0</v>
      </c>
      <c r="C3103" s="3" t="s">
        <v>2209</v>
      </c>
      <c r="D3103" s="3">
        <v>64.0</v>
      </c>
      <c r="E3103" s="3" t="s">
        <v>2369</v>
      </c>
      <c r="F3103" s="3">
        <v>7.0</v>
      </c>
      <c r="G3103" s="3">
        <v>8.0</v>
      </c>
      <c r="H3103" s="3" t="s">
        <v>3462</v>
      </c>
      <c r="I3103" s="3" t="s">
        <v>3463</v>
      </c>
      <c r="J3103" s="3" t="s">
        <v>3464</v>
      </c>
      <c r="K3103" s="3" t="s">
        <v>24</v>
      </c>
      <c r="L3103" s="3">
        <v>19.0</v>
      </c>
      <c r="M3103" s="3" t="s">
        <v>30</v>
      </c>
      <c r="N3103" s="3" t="s">
        <v>3631</v>
      </c>
      <c r="O3103" s="3" t="s">
        <v>3632</v>
      </c>
      <c r="P3103" s="4">
        <v>32848.0</v>
      </c>
      <c r="Q3103" s="3" t="s">
        <v>40</v>
      </c>
      <c r="S3103" s="3" t="s">
        <v>34</v>
      </c>
    </row>
    <row r="3104">
      <c r="A3104" s="2">
        <v>42318.71488425926</v>
      </c>
      <c r="B3104" s="3">
        <v>75.0</v>
      </c>
      <c r="C3104" s="3" t="s">
        <v>2209</v>
      </c>
      <c r="D3104" s="3">
        <v>64.0</v>
      </c>
      <c r="E3104" s="3" t="s">
        <v>2369</v>
      </c>
      <c r="F3104" s="3">
        <v>7.0</v>
      </c>
      <c r="G3104" s="3">
        <v>8.0</v>
      </c>
      <c r="H3104" s="3" t="s">
        <v>3462</v>
      </c>
      <c r="I3104" s="3" t="s">
        <v>3463</v>
      </c>
      <c r="J3104" s="3" t="s">
        <v>3464</v>
      </c>
      <c r="K3104" s="3" t="s">
        <v>24</v>
      </c>
      <c r="L3104" s="3">
        <v>20.0</v>
      </c>
      <c r="M3104" s="3" t="s">
        <v>25</v>
      </c>
      <c r="N3104" s="3" t="s">
        <v>2840</v>
      </c>
      <c r="O3104" s="3" t="s">
        <v>95</v>
      </c>
      <c r="P3104" s="4">
        <v>15667.0</v>
      </c>
      <c r="Q3104" s="3" t="s">
        <v>49</v>
      </c>
      <c r="S3104" s="3" t="s">
        <v>34</v>
      </c>
    </row>
    <row r="3105">
      <c r="A3105" s="2">
        <v>42318.71488425926</v>
      </c>
      <c r="B3105" s="3">
        <v>75.0</v>
      </c>
      <c r="C3105" s="3" t="s">
        <v>2209</v>
      </c>
      <c r="D3105" s="3">
        <v>64.0</v>
      </c>
      <c r="E3105" s="3" t="s">
        <v>2369</v>
      </c>
      <c r="F3105" s="3">
        <v>7.0</v>
      </c>
      <c r="G3105" s="3">
        <v>8.0</v>
      </c>
      <c r="H3105" s="3" t="s">
        <v>3462</v>
      </c>
      <c r="I3105" s="3" t="s">
        <v>3463</v>
      </c>
      <c r="J3105" s="3" t="s">
        <v>3464</v>
      </c>
      <c r="K3105" s="3" t="s">
        <v>24</v>
      </c>
      <c r="L3105" s="3">
        <v>21.0</v>
      </c>
      <c r="M3105" s="3" t="s">
        <v>30</v>
      </c>
      <c r="N3105" s="3" t="s">
        <v>3633</v>
      </c>
      <c r="O3105" s="3" t="s">
        <v>3634</v>
      </c>
      <c r="P3105" s="4">
        <v>32462.0</v>
      </c>
      <c r="Q3105" s="3" t="s">
        <v>191</v>
      </c>
      <c r="S3105" s="3" t="s">
        <v>34</v>
      </c>
    </row>
    <row r="3106">
      <c r="A3106" s="2">
        <v>42318.71488425926</v>
      </c>
      <c r="B3106" s="3">
        <v>75.0</v>
      </c>
      <c r="C3106" s="3" t="s">
        <v>2209</v>
      </c>
      <c r="D3106" s="3">
        <v>64.0</v>
      </c>
      <c r="E3106" s="3" t="s">
        <v>2369</v>
      </c>
      <c r="F3106" s="3">
        <v>7.0</v>
      </c>
      <c r="G3106" s="3">
        <v>8.0</v>
      </c>
      <c r="H3106" s="3" t="s">
        <v>3462</v>
      </c>
      <c r="I3106" s="3" t="s">
        <v>3463</v>
      </c>
      <c r="J3106" s="3" t="s">
        <v>3464</v>
      </c>
      <c r="K3106" s="3" t="s">
        <v>24</v>
      </c>
      <c r="L3106" s="3">
        <v>22.0</v>
      </c>
      <c r="M3106" s="3" t="s">
        <v>25</v>
      </c>
      <c r="N3106" s="3" t="s">
        <v>934</v>
      </c>
      <c r="O3106" s="3" t="s">
        <v>141</v>
      </c>
      <c r="P3106" s="4">
        <v>23135.0</v>
      </c>
      <c r="Q3106" s="3" t="s">
        <v>72</v>
      </c>
      <c r="S3106" s="3" t="s">
        <v>34</v>
      </c>
    </row>
    <row r="3107">
      <c r="A3107" s="2">
        <v>42318.71488425926</v>
      </c>
      <c r="B3107" s="3">
        <v>75.0</v>
      </c>
      <c r="C3107" s="3" t="s">
        <v>2209</v>
      </c>
      <c r="D3107" s="3">
        <v>64.0</v>
      </c>
      <c r="E3107" s="3" t="s">
        <v>2369</v>
      </c>
      <c r="F3107" s="3">
        <v>7.0</v>
      </c>
      <c r="G3107" s="3">
        <v>8.0</v>
      </c>
      <c r="H3107" s="3" t="s">
        <v>3462</v>
      </c>
      <c r="I3107" s="3" t="s">
        <v>3463</v>
      </c>
      <c r="J3107" s="3" t="s">
        <v>3464</v>
      </c>
      <c r="K3107" s="3" t="s">
        <v>24</v>
      </c>
      <c r="L3107" s="3">
        <v>23.0</v>
      </c>
      <c r="M3107" s="3" t="s">
        <v>30</v>
      </c>
      <c r="N3107" s="3" t="s">
        <v>3635</v>
      </c>
      <c r="O3107" s="3" t="s">
        <v>125</v>
      </c>
      <c r="P3107" s="4">
        <v>21258.0</v>
      </c>
      <c r="Q3107" s="3" t="s">
        <v>40</v>
      </c>
      <c r="S3107" s="3" t="s">
        <v>34</v>
      </c>
    </row>
    <row r="3108">
      <c r="A3108" s="2">
        <v>42318.71488425926</v>
      </c>
      <c r="B3108" s="3">
        <v>75.0</v>
      </c>
      <c r="C3108" s="3" t="s">
        <v>2209</v>
      </c>
      <c r="D3108" s="3">
        <v>79.0</v>
      </c>
      <c r="E3108" s="3" t="s">
        <v>2392</v>
      </c>
      <c r="F3108" s="3">
        <v>7.0</v>
      </c>
      <c r="G3108" s="3">
        <v>8.0</v>
      </c>
      <c r="H3108" s="3" t="s">
        <v>3462</v>
      </c>
      <c r="I3108" s="3" t="s">
        <v>3463</v>
      </c>
      <c r="J3108" s="3" t="s">
        <v>3464</v>
      </c>
      <c r="K3108" s="3" t="s">
        <v>24</v>
      </c>
      <c r="L3108" s="3">
        <v>1.0</v>
      </c>
      <c r="M3108" s="3" t="s">
        <v>25</v>
      </c>
      <c r="N3108" s="3" t="s">
        <v>3636</v>
      </c>
      <c r="O3108" s="3" t="s">
        <v>477</v>
      </c>
      <c r="P3108" s="4">
        <v>27099.0</v>
      </c>
      <c r="Q3108" s="3" t="s">
        <v>37</v>
      </c>
      <c r="S3108" s="3" t="s">
        <v>34</v>
      </c>
    </row>
    <row r="3109">
      <c r="A3109" s="2">
        <v>42318.71488425926</v>
      </c>
      <c r="B3109" s="3">
        <v>75.0</v>
      </c>
      <c r="C3109" s="3" t="s">
        <v>2209</v>
      </c>
      <c r="D3109" s="3">
        <v>79.0</v>
      </c>
      <c r="E3109" s="3" t="s">
        <v>2392</v>
      </c>
      <c r="F3109" s="3">
        <v>7.0</v>
      </c>
      <c r="G3109" s="3">
        <v>8.0</v>
      </c>
      <c r="H3109" s="3" t="s">
        <v>3462</v>
      </c>
      <c r="I3109" s="3" t="s">
        <v>3463</v>
      </c>
      <c r="J3109" s="3" t="s">
        <v>3464</v>
      </c>
      <c r="K3109" s="3" t="s">
        <v>24</v>
      </c>
      <c r="L3109" s="3">
        <v>2.0</v>
      </c>
      <c r="M3109" s="3" t="s">
        <v>30</v>
      </c>
      <c r="N3109" s="3" t="s">
        <v>3637</v>
      </c>
      <c r="O3109" s="3" t="s">
        <v>93</v>
      </c>
      <c r="P3109" s="4">
        <v>23078.0</v>
      </c>
      <c r="Q3109" s="3" t="s">
        <v>149</v>
      </c>
      <c r="S3109" s="3" t="s">
        <v>34</v>
      </c>
    </row>
    <row r="3110">
      <c r="A3110" s="2">
        <v>42318.71488425926</v>
      </c>
      <c r="B3110" s="3">
        <v>75.0</v>
      </c>
      <c r="C3110" s="3" t="s">
        <v>2209</v>
      </c>
      <c r="D3110" s="3">
        <v>79.0</v>
      </c>
      <c r="E3110" s="3" t="s">
        <v>2392</v>
      </c>
      <c r="F3110" s="3">
        <v>7.0</v>
      </c>
      <c r="G3110" s="3">
        <v>8.0</v>
      </c>
      <c r="H3110" s="3" t="s">
        <v>3462</v>
      </c>
      <c r="I3110" s="3" t="s">
        <v>3463</v>
      </c>
      <c r="J3110" s="3" t="s">
        <v>3464</v>
      </c>
      <c r="K3110" s="3" t="s">
        <v>24</v>
      </c>
      <c r="L3110" s="3">
        <v>3.0</v>
      </c>
      <c r="M3110" s="3" t="s">
        <v>25</v>
      </c>
      <c r="N3110" s="3" t="s">
        <v>3638</v>
      </c>
      <c r="O3110" s="3" t="s">
        <v>36</v>
      </c>
      <c r="P3110" s="4">
        <v>25583.0</v>
      </c>
      <c r="Q3110" s="3" t="s">
        <v>33</v>
      </c>
      <c r="S3110" s="3" t="s">
        <v>34</v>
      </c>
    </row>
    <row r="3111">
      <c r="A3111" s="2">
        <v>42318.71488425926</v>
      </c>
      <c r="B3111" s="3">
        <v>75.0</v>
      </c>
      <c r="C3111" s="3" t="s">
        <v>2209</v>
      </c>
      <c r="D3111" s="3">
        <v>79.0</v>
      </c>
      <c r="E3111" s="3" t="s">
        <v>2392</v>
      </c>
      <c r="F3111" s="3">
        <v>7.0</v>
      </c>
      <c r="G3111" s="3">
        <v>8.0</v>
      </c>
      <c r="H3111" s="3" t="s">
        <v>3462</v>
      </c>
      <c r="I3111" s="3" t="s">
        <v>3463</v>
      </c>
      <c r="J3111" s="3" t="s">
        <v>3464</v>
      </c>
      <c r="K3111" s="3" t="s">
        <v>24</v>
      </c>
      <c r="L3111" s="3">
        <v>4.0</v>
      </c>
      <c r="M3111" s="3" t="s">
        <v>30</v>
      </c>
      <c r="N3111" s="3" t="s">
        <v>3639</v>
      </c>
      <c r="O3111" s="3" t="s">
        <v>553</v>
      </c>
      <c r="P3111" s="4">
        <v>33434.0</v>
      </c>
      <c r="Q3111" s="3" t="s">
        <v>72</v>
      </c>
      <c r="S3111" s="3" t="s">
        <v>34</v>
      </c>
    </row>
    <row r="3112">
      <c r="A3112" s="2">
        <v>42318.71488425926</v>
      </c>
      <c r="B3112" s="3">
        <v>75.0</v>
      </c>
      <c r="C3112" s="3" t="s">
        <v>2209</v>
      </c>
      <c r="D3112" s="3">
        <v>79.0</v>
      </c>
      <c r="E3112" s="3" t="s">
        <v>2392</v>
      </c>
      <c r="F3112" s="3">
        <v>7.0</v>
      </c>
      <c r="G3112" s="3">
        <v>8.0</v>
      </c>
      <c r="H3112" s="3" t="s">
        <v>3462</v>
      </c>
      <c r="I3112" s="3" t="s">
        <v>3463</v>
      </c>
      <c r="J3112" s="3" t="s">
        <v>3464</v>
      </c>
      <c r="K3112" s="3" t="s">
        <v>24</v>
      </c>
      <c r="L3112" s="3">
        <v>5.0</v>
      </c>
      <c r="M3112" s="3" t="s">
        <v>25</v>
      </c>
      <c r="N3112" s="3" t="s">
        <v>3640</v>
      </c>
      <c r="O3112" s="3" t="s">
        <v>102</v>
      </c>
      <c r="P3112" s="4">
        <v>20262.0</v>
      </c>
      <c r="Q3112" s="3" t="s">
        <v>33</v>
      </c>
      <c r="S3112" s="3" t="s">
        <v>34</v>
      </c>
    </row>
    <row r="3113">
      <c r="A3113" s="2">
        <v>42318.71488425926</v>
      </c>
      <c r="B3113" s="3">
        <v>75.0</v>
      </c>
      <c r="C3113" s="3" t="s">
        <v>2209</v>
      </c>
      <c r="D3113" s="3">
        <v>79.0</v>
      </c>
      <c r="E3113" s="3" t="s">
        <v>2392</v>
      </c>
      <c r="F3113" s="3">
        <v>7.0</v>
      </c>
      <c r="G3113" s="3">
        <v>8.0</v>
      </c>
      <c r="H3113" s="3" t="s">
        <v>3462</v>
      </c>
      <c r="I3113" s="3" t="s">
        <v>3463</v>
      </c>
      <c r="J3113" s="3" t="s">
        <v>3464</v>
      </c>
      <c r="K3113" s="3" t="s">
        <v>24</v>
      </c>
      <c r="L3113" s="3">
        <v>6.0</v>
      </c>
      <c r="M3113" s="3" t="s">
        <v>30</v>
      </c>
      <c r="N3113" s="3" t="s">
        <v>3628</v>
      </c>
      <c r="O3113" s="3" t="s">
        <v>697</v>
      </c>
      <c r="P3113" s="4">
        <v>23104.0</v>
      </c>
      <c r="Q3113" s="3" t="s">
        <v>86</v>
      </c>
      <c r="S3113" s="3" t="s">
        <v>34</v>
      </c>
    </row>
    <row r="3114">
      <c r="A3114" s="2">
        <v>42318.71488425926</v>
      </c>
      <c r="B3114" s="3">
        <v>75.0</v>
      </c>
      <c r="C3114" s="3" t="s">
        <v>2209</v>
      </c>
      <c r="D3114" s="3">
        <v>79.0</v>
      </c>
      <c r="E3114" s="3" t="s">
        <v>2392</v>
      </c>
      <c r="F3114" s="3">
        <v>7.0</v>
      </c>
      <c r="G3114" s="3">
        <v>8.0</v>
      </c>
      <c r="H3114" s="3" t="s">
        <v>3462</v>
      </c>
      <c r="I3114" s="3" t="s">
        <v>3463</v>
      </c>
      <c r="J3114" s="3" t="s">
        <v>3464</v>
      </c>
      <c r="K3114" s="3" t="s">
        <v>24</v>
      </c>
      <c r="L3114" s="3">
        <v>7.0</v>
      </c>
      <c r="M3114" s="3" t="s">
        <v>25</v>
      </c>
      <c r="N3114" s="3" t="s">
        <v>94</v>
      </c>
      <c r="O3114" s="3" t="s">
        <v>102</v>
      </c>
      <c r="P3114" s="4">
        <v>26561.0</v>
      </c>
      <c r="Q3114" s="3" t="s">
        <v>372</v>
      </c>
      <c r="S3114" s="3" t="s">
        <v>34</v>
      </c>
    </row>
    <row r="3115">
      <c r="A3115" s="2">
        <v>42318.71488425926</v>
      </c>
      <c r="B3115" s="3">
        <v>75.0</v>
      </c>
      <c r="C3115" s="3" t="s">
        <v>2209</v>
      </c>
      <c r="D3115" s="3">
        <v>79.0</v>
      </c>
      <c r="E3115" s="3" t="s">
        <v>2392</v>
      </c>
      <c r="F3115" s="3">
        <v>7.0</v>
      </c>
      <c r="G3115" s="3">
        <v>8.0</v>
      </c>
      <c r="H3115" s="3" t="s">
        <v>3462</v>
      </c>
      <c r="I3115" s="3" t="s">
        <v>3463</v>
      </c>
      <c r="J3115" s="3" t="s">
        <v>3464</v>
      </c>
      <c r="K3115" s="3" t="s">
        <v>24</v>
      </c>
      <c r="L3115" s="3">
        <v>8.0</v>
      </c>
      <c r="M3115" s="3" t="s">
        <v>30</v>
      </c>
      <c r="N3115" s="3" t="s">
        <v>3641</v>
      </c>
      <c r="O3115" s="3" t="s">
        <v>1489</v>
      </c>
      <c r="P3115" s="4">
        <v>23332.0</v>
      </c>
      <c r="Q3115" s="3" t="s">
        <v>115</v>
      </c>
      <c r="S3115" s="3" t="s">
        <v>34</v>
      </c>
    </row>
    <row r="3116">
      <c r="A3116" s="2">
        <v>42318.71488425926</v>
      </c>
      <c r="B3116" s="3">
        <v>75.0</v>
      </c>
      <c r="C3116" s="3" t="s">
        <v>2209</v>
      </c>
      <c r="D3116" s="3">
        <v>79.0</v>
      </c>
      <c r="E3116" s="3" t="s">
        <v>2392</v>
      </c>
      <c r="F3116" s="3">
        <v>7.0</v>
      </c>
      <c r="G3116" s="3">
        <v>8.0</v>
      </c>
      <c r="H3116" s="3" t="s">
        <v>3462</v>
      </c>
      <c r="I3116" s="3" t="s">
        <v>3463</v>
      </c>
      <c r="J3116" s="3" t="s">
        <v>3464</v>
      </c>
      <c r="K3116" s="3" t="s">
        <v>24</v>
      </c>
      <c r="L3116" s="3">
        <v>9.0</v>
      </c>
      <c r="M3116" s="3" t="s">
        <v>25</v>
      </c>
      <c r="N3116" s="3" t="s">
        <v>3642</v>
      </c>
      <c r="O3116" s="3" t="s">
        <v>685</v>
      </c>
      <c r="P3116" s="4">
        <v>20568.0</v>
      </c>
      <c r="Q3116" s="3" t="s">
        <v>380</v>
      </c>
      <c r="S3116" s="3" t="s">
        <v>34</v>
      </c>
    </row>
    <row r="3117">
      <c r="A3117" s="2">
        <v>42318.71488425926</v>
      </c>
      <c r="B3117" s="3">
        <v>75.0</v>
      </c>
      <c r="C3117" s="3" t="s">
        <v>2209</v>
      </c>
      <c r="D3117" s="3">
        <v>79.0</v>
      </c>
      <c r="E3117" s="3" t="s">
        <v>2392</v>
      </c>
      <c r="F3117" s="3">
        <v>7.0</v>
      </c>
      <c r="G3117" s="3">
        <v>8.0</v>
      </c>
      <c r="H3117" s="3" t="s">
        <v>3462</v>
      </c>
      <c r="I3117" s="3" t="s">
        <v>3463</v>
      </c>
      <c r="J3117" s="3" t="s">
        <v>3464</v>
      </c>
      <c r="K3117" s="3" t="s">
        <v>24</v>
      </c>
      <c r="L3117" s="3">
        <v>10.0</v>
      </c>
      <c r="M3117" s="3" t="s">
        <v>30</v>
      </c>
      <c r="N3117" s="3" t="s">
        <v>3643</v>
      </c>
      <c r="O3117" s="3" t="s">
        <v>490</v>
      </c>
      <c r="P3117" s="4">
        <v>20473.0</v>
      </c>
      <c r="Q3117" s="3" t="s">
        <v>86</v>
      </c>
      <c r="S3117" s="3" t="s">
        <v>34</v>
      </c>
    </row>
    <row r="3118">
      <c r="A3118" s="2">
        <v>42318.71488425926</v>
      </c>
      <c r="B3118" s="3">
        <v>75.0</v>
      </c>
      <c r="C3118" s="3" t="s">
        <v>2209</v>
      </c>
      <c r="D3118" s="3">
        <v>79.0</v>
      </c>
      <c r="E3118" s="3" t="s">
        <v>2392</v>
      </c>
      <c r="F3118" s="3">
        <v>7.0</v>
      </c>
      <c r="G3118" s="3">
        <v>8.0</v>
      </c>
      <c r="H3118" s="3" t="s">
        <v>3462</v>
      </c>
      <c r="I3118" s="3" t="s">
        <v>3463</v>
      </c>
      <c r="J3118" s="3" t="s">
        <v>3464</v>
      </c>
      <c r="K3118" s="3" t="s">
        <v>24</v>
      </c>
      <c r="L3118" s="3">
        <v>11.0</v>
      </c>
      <c r="M3118" s="3" t="s">
        <v>25</v>
      </c>
      <c r="N3118" s="3" t="s">
        <v>3644</v>
      </c>
      <c r="O3118" s="3" t="s">
        <v>796</v>
      </c>
      <c r="P3118" s="4">
        <v>24136.0</v>
      </c>
      <c r="Q3118" s="3" t="s">
        <v>110</v>
      </c>
      <c r="S3118" s="3" t="s">
        <v>34</v>
      </c>
    </row>
    <row r="3119">
      <c r="A3119" s="2">
        <v>42318.71488425926</v>
      </c>
      <c r="B3119" s="3">
        <v>75.0</v>
      </c>
      <c r="C3119" s="3" t="s">
        <v>2209</v>
      </c>
      <c r="D3119" s="3">
        <v>79.0</v>
      </c>
      <c r="E3119" s="3" t="s">
        <v>2392</v>
      </c>
      <c r="F3119" s="3">
        <v>7.0</v>
      </c>
      <c r="G3119" s="3">
        <v>8.0</v>
      </c>
      <c r="H3119" s="3" t="s">
        <v>3462</v>
      </c>
      <c r="I3119" s="3" t="s">
        <v>3463</v>
      </c>
      <c r="J3119" s="3" t="s">
        <v>3464</v>
      </c>
      <c r="K3119" s="3" t="s">
        <v>24</v>
      </c>
      <c r="L3119" s="3">
        <v>12.0</v>
      </c>
      <c r="M3119" s="3" t="s">
        <v>30</v>
      </c>
      <c r="N3119" s="3" t="s">
        <v>3645</v>
      </c>
      <c r="O3119" s="3" t="s">
        <v>605</v>
      </c>
      <c r="P3119" s="4">
        <v>26768.0</v>
      </c>
      <c r="Q3119" s="3" t="s">
        <v>40</v>
      </c>
      <c r="S3119" s="3" t="s">
        <v>34</v>
      </c>
    </row>
    <row r="3120">
      <c r="A3120" s="2">
        <v>42318.71488425926</v>
      </c>
      <c r="B3120" s="3">
        <v>75.0</v>
      </c>
      <c r="C3120" s="3" t="s">
        <v>2209</v>
      </c>
      <c r="D3120" s="3">
        <v>79.0</v>
      </c>
      <c r="E3120" s="3" t="s">
        <v>2392</v>
      </c>
      <c r="F3120" s="3">
        <v>7.0</v>
      </c>
      <c r="G3120" s="3">
        <v>8.0</v>
      </c>
      <c r="H3120" s="3" t="s">
        <v>3462</v>
      </c>
      <c r="I3120" s="3" t="s">
        <v>3463</v>
      </c>
      <c r="J3120" s="3" t="s">
        <v>3464</v>
      </c>
      <c r="K3120" s="3" t="s">
        <v>24</v>
      </c>
      <c r="L3120" s="3">
        <v>13.0</v>
      </c>
      <c r="M3120" s="3" t="s">
        <v>25</v>
      </c>
      <c r="N3120" s="3" t="s">
        <v>2840</v>
      </c>
      <c r="O3120" s="3" t="s">
        <v>123</v>
      </c>
      <c r="P3120" s="4">
        <v>19969.0</v>
      </c>
      <c r="Q3120" s="3" t="s">
        <v>33</v>
      </c>
      <c r="S3120" s="3" t="s">
        <v>29</v>
      </c>
    </row>
    <row r="3121">
      <c r="A3121" s="2">
        <v>42318.71488425926</v>
      </c>
      <c r="B3121" s="3">
        <v>75.0</v>
      </c>
      <c r="C3121" s="3" t="s">
        <v>2209</v>
      </c>
      <c r="D3121" s="3">
        <v>79.0</v>
      </c>
      <c r="E3121" s="3" t="s">
        <v>2392</v>
      </c>
      <c r="F3121" s="3">
        <v>7.0</v>
      </c>
      <c r="G3121" s="3">
        <v>8.0</v>
      </c>
      <c r="H3121" s="3" t="s">
        <v>3462</v>
      </c>
      <c r="I3121" s="3" t="s">
        <v>3463</v>
      </c>
      <c r="J3121" s="3" t="s">
        <v>3464</v>
      </c>
      <c r="K3121" s="3" t="s">
        <v>24</v>
      </c>
      <c r="L3121" s="3">
        <v>14.0</v>
      </c>
      <c r="M3121" s="3" t="s">
        <v>30</v>
      </c>
      <c r="N3121" s="3" t="s">
        <v>3300</v>
      </c>
      <c r="O3121" s="3" t="s">
        <v>626</v>
      </c>
      <c r="P3121" s="4">
        <v>19754.0</v>
      </c>
      <c r="Q3121" s="3" t="s">
        <v>49</v>
      </c>
      <c r="S3121" s="3" t="s">
        <v>29</v>
      </c>
    </row>
    <row r="3122">
      <c r="A3122" s="2">
        <v>42318.71488425926</v>
      </c>
      <c r="B3122" s="3">
        <v>75.0</v>
      </c>
      <c r="C3122" s="3" t="s">
        <v>2209</v>
      </c>
      <c r="D3122" s="3">
        <v>86.0</v>
      </c>
      <c r="E3122" s="3" t="s">
        <v>2408</v>
      </c>
      <c r="F3122" s="3">
        <v>7.0</v>
      </c>
      <c r="G3122" s="3">
        <v>8.0</v>
      </c>
      <c r="H3122" s="3" t="s">
        <v>3462</v>
      </c>
      <c r="I3122" s="3" t="s">
        <v>3463</v>
      </c>
      <c r="J3122" s="3" t="s">
        <v>3464</v>
      </c>
      <c r="K3122" s="3" t="s">
        <v>24</v>
      </c>
      <c r="L3122" s="3">
        <v>1.0</v>
      </c>
      <c r="M3122" s="3" t="s">
        <v>30</v>
      </c>
      <c r="N3122" s="3" t="s">
        <v>3646</v>
      </c>
      <c r="O3122" s="3" t="s">
        <v>3647</v>
      </c>
      <c r="P3122" s="4">
        <v>32966.0</v>
      </c>
      <c r="Q3122" s="3" t="s">
        <v>40</v>
      </c>
      <c r="S3122" s="3" t="s">
        <v>34</v>
      </c>
    </row>
    <row r="3123">
      <c r="A3123" s="2">
        <v>42318.71488425926</v>
      </c>
      <c r="B3123" s="3">
        <v>75.0</v>
      </c>
      <c r="C3123" s="3" t="s">
        <v>2209</v>
      </c>
      <c r="D3123" s="3">
        <v>86.0</v>
      </c>
      <c r="E3123" s="3" t="s">
        <v>2408</v>
      </c>
      <c r="F3123" s="3">
        <v>7.0</v>
      </c>
      <c r="G3123" s="3">
        <v>8.0</v>
      </c>
      <c r="H3123" s="3" t="s">
        <v>3462</v>
      </c>
      <c r="I3123" s="3" t="s">
        <v>3463</v>
      </c>
      <c r="J3123" s="3" t="s">
        <v>3464</v>
      </c>
      <c r="K3123" s="3" t="s">
        <v>24</v>
      </c>
      <c r="L3123" s="3">
        <v>2.0</v>
      </c>
      <c r="M3123" s="3" t="s">
        <v>25</v>
      </c>
      <c r="N3123" s="3" t="s">
        <v>3648</v>
      </c>
      <c r="O3123" s="3" t="s">
        <v>297</v>
      </c>
      <c r="P3123" s="4">
        <v>21932.0</v>
      </c>
      <c r="Q3123" s="3" t="s">
        <v>60</v>
      </c>
      <c r="S3123" s="3" t="s">
        <v>34</v>
      </c>
    </row>
    <row r="3124">
      <c r="A3124" s="2">
        <v>42318.71488425926</v>
      </c>
      <c r="B3124" s="3">
        <v>75.0</v>
      </c>
      <c r="C3124" s="3" t="s">
        <v>2209</v>
      </c>
      <c r="D3124" s="3">
        <v>86.0</v>
      </c>
      <c r="E3124" s="3" t="s">
        <v>2408</v>
      </c>
      <c r="F3124" s="3">
        <v>7.0</v>
      </c>
      <c r="G3124" s="3">
        <v>8.0</v>
      </c>
      <c r="H3124" s="3" t="s">
        <v>3462</v>
      </c>
      <c r="I3124" s="3" t="s">
        <v>3463</v>
      </c>
      <c r="J3124" s="3" t="s">
        <v>3464</v>
      </c>
      <c r="K3124" s="3" t="s">
        <v>24</v>
      </c>
      <c r="L3124" s="3">
        <v>3.0</v>
      </c>
      <c r="M3124" s="3" t="s">
        <v>30</v>
      </c>
      <c r="N3124" s="3" t="s">
        <v>3649</v>
      </c>
      <c r="O3124" s="3" t="s">
        <v>3650</v>
      </c>
      <c r="P3124" s="4">
        <v>29076.0</v>
      </c>
      <c r="Q3124" s="3" t="s">
        <v>40</v>
      </c>
      <c r="S3124" s="3" t="s">
        <v>34</v>
      </c>
    </row>
    <row r="3125">
      <c r="A3125" s="2">
        <v>42318.71488425926</v>
      </c>
      <c r="B3125" s="3">
        <v>75.0</v>
      </c>
      <c r="C3125" s="3" t="s">
        <v>2209</v>
      </c>
      <c r="D3125" s="3">
        <v>86.0</v>
      </c>
      <c r="E3125" s="3" t="s">
        <v>2408</v>
      </c>
      <c r="F3125" s="3">
        <v>7.0</v>
      </c>
      <c r="G3125" s="3">
        <v>8.0</v>
      </c>
      <c r="H3125" s="3" t="s">
        <v>3462</v>
      </c>
      <c r="I3125" s="3" t="s">
        <v>3463</v>
      </c>
      <c r="J3125" s="3" t="s">
        <v>3464</v>
      </c>
      <c r="K3125" s="3" t="s">
        <v>24</v>
      </c>
      <c r="L3125" s="3">
        <v>4.0</v>
      </c>
      <c r="M3125" s="3" t="s">
        <v>25</v>
      </c>
      <c r="N3125" s="3" t="s">
        <v>3651</v>
      </c>
      <c r="O3125" s="3" t="s">
        <v>477</v>
      </c>
      <c r="P3125" s="4">
        <v>22338.0</v>
      </c>
      <c r="Q3125" s="3" t="s">
        <v>149</v>
      </c>
      <c r="S3125" s="3" t="s">
        <v>34</v>
      </c>
    </row>
    <row r="3126">
      <c r="A3126" s="2">
        <v>42318.71488425926</v>
      </c>
      <c r="B3126" s="3">
        <v>75.0</v>
      </c>
      <c r="C3126" s="3" t="s">
        <v>2209</v>
      </c>
      <c r="D3126" s="3">
        <v>86.0</v>
      </c>
      <c r="E3126" s="3" t="s">
        <v>2408</v>
      </c>
      <c r="F3126" s="3">
        <v>7.0</v>
      </c>
      <c r="G3126" s="3">
        <v>8.0</v>
      </c>
      <c r="H3126" s="3" t="s">
        <v>3462</v>
      </c>
      <c r="I3126" s="3" t="s">
        <v>3463</v>
      </c>
      <c r="J3126" s="3" t="s">
        <v>3464</v>
      </c>
      <c r="K3126" s="3" t="s">
        <v>24</v>
      </c>
      <c r="L3126" s="3">
        <v>5.0</v>
      </c>
      <c r="M3126" s="3" t="s">
        <v>30</v>
      </c>
      <c r="N3126" s="3" t="s">
        <v>3652</v>
      </c>
      <c r="O3126" s="3" t="s">
        <v>702</v>
      </c>
      <c r="P3126" s="4">
        <v>28090.0</v>
      </c>
      <c r="Q3126" s="3" t="s">
        <v>79</v>
      </c>
      <c r="S3126" s="3" t="s">
        <v>34</v>
      </c>
    </row>
    <row r="3127">
      <c r="A3127" s="2">
        <v>42318.71488425926</v>
      </c>
      <c r="B3127" s="3">
        <v>75.0</v>
      </c>
      <c r="C3127" s="3" t="s">
        <v>2209</v>
      </c>
      <c r="D3127" s="3">
        <v>86.0</v>
      </c>
      <c r="E3127" s="3" t="s">
        <v>2408</v>
      </c>
      <c r="F3127" s="3">
        <v>7.0</v>
      </c>
      <c r="G3127" s="3">
        <v>8.0</v>
      </c>
      <c r="H3127" s="3" t="s">
        <v>3462</v>
      </c>
      <c r="I3127" s="3" t="s">
        <v>3463</v>
      </c>
      <c r="J3127" s="3" t="s">
        <v>3464</v>
      </c>
      <c r="K3127" s="3" t="s">
        <v>24</v>
      </c>
      <c r="L3127" s="3">
        <v>6.0</v>
      </c>
      <c r="M3127" s="3" t="s">
        <v>25</v>
      </c>
      <c r="N3127" s="3" t="s">
        <v>3518</v>
      </c>
      <c r="O3127" s="3" t="s">
        <v>102</v>
      </c>
      <c r="P3127" s="4">
        <v>19629.0</v>
      </c>
      <c r="Q3127" s="3" t="s">
        <v>33</v>
      </c>
      <c r="S3127" s="3" t="s">
        <v>34</v>
      </c>
    </row>
    <row r="3128">
      <c r="A3128" s="2">
        <v>42318.71488425926</v>
      </c>
      <c r="B3128" s="3">
        <v>75.0</v>
      </c>
      <c r="C3128" s="3" t="s">
        <v>2209</v>
      </c>
      <c r="D3128" s="3">
        <v>86.0</v>
      </c>
      <c r="E3128" s="3" t="s">
        <v>2408</v>
      </c>
      <c r="F3128" s="3">
        <v>7.0</v>
      </c>
      <c r="G3128" s="3">
        <v>8.0</v>
      </c>
      <c r="H3128" s="3" t="s">
        <v>3462</v>
      </c>
      <c r="I3128" s="3" t="s">
        <v>3463</v>
      </c>
      <c r="J3128" s="3" t="s">
        <v>3464</v>
      </c>
      <c r="K3128" s="3" t="s">
        <v>24</v>
      </c>
      <c r="L3128" s="3">
        <v>7.0</v>
      </c>
      <c r="M3128" s="3" t="s">
        <v>30</v>
      </c>
      <c r="N3128" s="3" t="s">
        <v>3653</v>
      </c>
      <c r="O3128" s="3" t="s">
        <v>3169</v>
      </c>
      <c r="P3128" s="4">
        <v>28335.0</v>
      </c>
      <c r="Q3128" s="3" t="s">
        <v>132</v>
      </c>
      <c r="S3128" s="3" t="s">
        <v>34</v>
      </c>
    </row>
    <row r="3129">
      <c r="A3129" s="2">
        <v>42318.71488425926</v>
      </c>
      <c r="B3129" s="3">
        <v>75.0</v>
      </c>
      <c r="C3129" s="3" t="s">
        <v>2209</v>
      </c>
      <c r="D3129" s="3">
        <v>86.0</v>
      </c>
      <c r="E3129" s="3" t="s">
        <v>2408</v>
      </c>
      <c r="F3129" s="3">
        <v>7.0</v>
      </c>
      <c r="G3129" s="3">
        <v>8.0</v>
      </c>
      <c r="H3129" s="3" t="s">
        <v>3462</v>
      </c>
      <c r="I3129" s="3" t="s">
        <v>3463</v>
      </c>
      <c r="J3129" s="3" t="s">
        <v>3464</v>
      </c>
      <c r="K3129" s="3" t="s">
        <v>24</v>
      </c>
      <c r="L3129" s="3">
        <v>8.0</v>
      </c>
      <c r="M3129" s="3" t="s">
        <v>25</v>
      </c>
      <c r="N3129" s="3" t="s">
        <v>3654</v>
      </c>
      <c r="O3129" s="3" t="s">
        <v>417</v>
      </c>
      <c r="P3129" s="4">
        <v>18364.0</v>
      </c>
      <c r="Q3129" s="3" t="s">
        <v>96</v>
      </c>
      <c r="S3129" s="3" t="s">
        <v>34</v>
      </c>
    </row>
    <row r="3130">
      <c r="A3130" s="2">
        <v>42318.71488425926</v>
      </c>
      <c r="B3130" s="3">
        <v>75.0</v>
      </c>
      <c r="C3130" s="3" t="s">
        <v>2209</v>
      </c>
      <c r="D3130" s="3">
        <v>86.0</v>
      </c>
      <c r="E3130" s="3" t="s">
        <v>2408</v>
      </c>
      <c r="F3130" s="3">
        <v>7.0</v>
      </c>
      <c r="G3130" s="3">
        <v>8.0</v>
      </c>
      <c r="H3130" s="3" t="s">
        <v>3462</v>
      </c>
      <c r="I3130" s="3" t="s">
        <v>3463</v>
      </c>
      <c r="J3130" s="3" t="s">
        <v>3464</v>
      </c>
      <c r="K3130" s="3" t="s">
        <v>24</v>
      </c>
      <c r="L3130" s="3">
        <v>9.0</v>
      </c>
      <c r="M3130" s="3" t="s">
        <v>30</v>
      </c>
      <c r="N3130" s="3" t="s">
        <v>3655</v>
      </c>
      <c r="O3130" s="3" t="s">
        <v>677</v>
      </c>
      <c r="P3130" s="4">
        <v>22887.0</v>
      </c>
      <c r="Q3130" s="3" t="s">
        <v>132</v>
      </c>
      <c r="S3130" s="3" t="s">
        <v>34</v>
      </c>
    </row>
    <row r="3131">
      <c r="A3131" s="2">
        <v>42318.71488425926</v>
      </c>
      <c r="B3131" s="3">
        <v>75.0</v>
      </c>
      <c r="C3131" s="3" t="s">
        <v>2209</v>
      </c>
      <c r="D3131" s="3">
        <v>86.0</v>
      </c>
      <c r="E3131" s="3" t="s">
        <v>2408</v>
      </c>
      <c r="F3131" s="3">
        <v>7.0</v>
      </c>
      <c r="G3131" s="3">
        <v>8.0</v>
      </c>
      <c r="H3131" s="3" t="s">
        <v>3462</v>
      </c>
      <c r="I3131" s="3" t="s">
        <v>3463</v>
      </c>
      <c r="J3131" s="3" t="s">
        <v>3464</v>
      </c>
      <c r="K3131" s="3" t="s">
        <v>24</v>
      </c>
      <c r="L3131" s="3">
        <v>10.0</v>
      </c>
      <c r="M3131" s="3" t="s">
        <v>25</v>
      </c>
      <c r="N3131" s="3" t="s">
        <v>3656</v>
      </c>
      <c r="O3131" s="3" t="s">
        <v>384</v>
      </c>
      <c r="P3131" s="4">
        <v>28641.0</v>
      </c>
      <c r="Q3131" s="3" t="s">
        <v>132</v>
      </c>
      <c r="S3131" s="3" t="s">
        <v>34</v>
      </c>
    </row>
    <row r="3132">
      <c r="A3132" s="2">
        <v>42318.71488425926</v>
      </c>
      <c r="B3132" s="3">
        <v>75.0</v>
      </c>
      <c r="C3132" s="3" t="s">
        <v>2209</v>
      </c>
      <c r="D3132" s="3">
        <v>86.0</v>
      </c>
      <c r="E3132" s="3" t="s">
        <v>2408</v>
      </c>
      <c r="F3132" s="3">
        <v>7.0</v>
      </c>
      <c r="G3132" s="3">
        <v>8.0</v>
      </c>
      <c r="H3132" s="3" t="s">
        <v>3462</v>
      </c>
      <c r="I3132" s="3" t="s">
        <v>3463</v>
      </c>
      <c r="J3132" s="3" t="s">
        <v>3464</v>
      </c>
      <c r="K3132" s="3" t="s">
        <v>24</v>
      </c>
      <c r="L3132" s="3">
        <v>11.0</v>
      </c>
      <c r="M3132" s="3" t="s">
        <v>30</v>
      </c>
      <c r="N3132" s="3" t="s">
        <v>3657</v>
      </c>
      <c r="O3132" s="3" t="s">
        <v>249</v>
      </c>
      <c r="P3132" s="4">
        <v>22431.0</v>
      </c>
      <c r="Q3132" s="3" t="s">
        <v>37</v>
      </c>
      <c r="S3132" s="3" t="s">
        <v>34</v>
      </c>
    </row>
    <row r="3133">
      <c r="A3133" s="2">
        <v>42318.71488425926</v>
      </c>
      <c r="B3133" s="3">
        <v>75.0</v>
      </c>
      <c r="C3133" s="3" t="s">
        <v>2209</v>
      </c>
      <c r="D3133" s="3">
        <v>86.0</v>
      </c>
      <c r="E3133" s="3" t="s">
        <v>2408</v>
      </c>
      <c r="F3133" s="3">
        <v>7.0</v>
      </c>
      <c r="G3133" s="3">
        <v>8.0</v>
      </c>
      <c r="H3133" s="3" t="s">
        <v>3462</v>
      </c>
      <c r="I3133" s="3" t="s">
        <v>3463</v>
      </c>
      <c r="J3133" s="3" t="s">
        <v>3464</v>
      </c>
      <c r="K3133" s="3" t="s">
        <v>24</v>
      </c>
      <c r="L3133" s="3">
        <v>12.0</v>
      </c>
      <c r="M3133" s="3" t="s">
        <v>25</v>
      </c>
      <c r="N3133" s="3" t="s">
        <v>3658</v>
      </c>
      <c r="O3133" s="3" t="s">
        <v>246</v>
      </c>
      <c r="P3133" s="4">
        <v>20942.0</v>
      </c>
      <c r="Q3133" s="3" t="s">
        <v>216</v>
      </c>
      <c r="S3133" s="3" t="s">
        <v>34</v>
      </c>
    </row>
    <row r="3134">
      <c r="A3134" s="2">
        <v>42318.71488425926</v>
      </c>
      <c r="B3134" s="3">
        <v>75.0</v>
      </c>
      <c r="C3134" s="3" t="s">
        <v>2209</v>
      </c>
      <c r="D3134" s="3">
        <v>86.0</v>
      </c>
      <c r="E3134" s="3" t="s">
        <v>2408</v>
      </c>
      <c r="F3134" s="3">
        <v>7.0</v>
      </c>
      <c r="G3134" s="3">
        <v>8.0</v>
      </c>
      <c r="H3134" s="3" t="s">
        <v>3462</v>
      </c>
      <c r="I3134" s="3" t="s">
        <v>3463</v>
      </c>
      <c r="J3134" s="3" t="s">
        <v>3464</v>
      </c>
      <c r="K3134" s="3" t="s">
        <v>24</v>
      </c>
      <c r="L3134" s="3">
        <v>13.0</v>
      </c>
      <c r="M3134" s="3" t="s">
        <v>30</v>
      </c>
      <c r="N3134" s="3" t="s">
        <v>3659</v>
      </c>
      <c r="O3134" s="3" t="s">
        <v>361</v>
      </c>
      <c r="P3134" s="4">
        <v>18505.0</v>
      </c>
      <c r="Q3134" s="3" t="s">
        <v>86</v>
      </c>
      <c r="S3134" s="3" t="s">
        <v>34</v>
      </c>
    </row>
    <row r="3135">
      <c r="A3135" s="2">
        <v>42318.71488425926</v>
      </c>
      <c r="B3135" s="3">
        <v>75.0</v>
      </c>
      <c r="C3135" s="3" t="s">
        <v>2209</v>
      </c>
      <c r="D3135" s="3">
        <v>86.0</v>
      </c>
      <c r="E3135" s="3" t="s">
        <v>2408</v>
      </c>
      <c r="F3135" s="3">
        <v>7.0</v>
      </c>
      <c r="G3135" s="3">
        <v>8.0</v>
      </c>
      <c r="H3135" s="3" t="s">
        <v>3462</v>
      </c>
      <c r="I3135" s="3" t="s">
        <v>3463</v>
      </c>
      <c r="J3135" s="3" t="s">
        <v>3464</v>
      </c>
      <c r="K3135" s="3" t="s">
        <v>24</v>
      </c>
      <c r="L3135" s="3">
        <v>14.0</v>
      </c>
      <c r="M3135" s="3" t="s">
        <v>25</v>
      </c>
      <c r="N3135" s="3" t="s">
        <v>2687</v>
      </c>
      <c r="O3135" s="3" t="s">
        <v>297</v>
      </c>
      <c r="P3135" s="4">
        <v>25121.0</v>
      </c>
      <c r="Q3135" s="3" t="s">
        <v>149</v>
      </c>
      <c r="S3135" s="3" t="s">
        <v>34</v>
      </c>
    </row>
    <row r="3136">
      <c r="A3136" s="2">
        <v>42318.71488425926</v>
      </c>
      <c r="B3136" s="3">
        <v>75.0</v>
      </c>
      <c r="C3136" s="3" t="s">
        <v>2209</v>
      </c>
      <c r="D3136" s="3">
        <v>86.0</v>
      </c>
      <c r="E3136" s="3" t="s">
        <v>2408</v>
      </c>
      <c r="F3136" s="3">
        <v>7.0</v>
      </c>
      <c r="G3136" s="3">
        <v>8.0</v>
      </c>
      <c r="H3136" s="3" t="s">
        <v>3462</v>
      </c>
      <c r="I3136" s="3" t="s">
        <v>3463</v>
      </c>
      <c r="J3136" s="3" t="s">
        <v>3464</v>
      </c>
      <c r="K3136" s="3" t="s">
        <v>24</v>
      </c>
      <c r="L3136" s="3">
        <v>15.0</v>
      </c>
      <c r="M3136" s="3" t="s">
        <v>30</v>
      </c>
      <c r="N3136" s="3" t="s">
        <v>3660</v>
      </c>
      <c r="O3136" s="3" t="s">
        <v>639</v>
      </c>
      <c r="P3136" s="4">
        <v>18140.0</v>
      </c>
      <c r="Q3136" s="3" t="s">
        <v>86</v>
      </c>
      <c r="S3136" s="3" t="s">
        <v>34</v>
      </c>
    </row>
    <row r="3137">
      <c r="A3137" s="2">
        <v>42318.71488425926</v>
      </c>
      <c r="B3137" s="3">
        <v>75.0</v>
      </c>
      <c r="C3137" s="3" t="s">
        <v>2209</v>
      </c>
      <c r="D3137" s="3">
        <v>86.0</v>
      </c>
      <c r="E3137" s="3" t="s">
        <v>2408</v>
      </c>
      <c r="F3137" s="3">
        <v>7.0</v>
      </c>
      <c r="G3137" s="3">
        <v>8.0</v>
      </c>
      <c r="H3137" s="3" t="s">
        <v>3462</v>
      </c>
      <c r="I3137" s="3" t="s">
        <v>3463</v>
      </c>
      <c r="J3137" s="3" t="s">
        <v>3464</v>
      </c>
      <c r="K3137" s="3" t="s">
        <v>24</v>
      </c>
      <c r="L3137" s="3">
        <v>16.0</v>
      </c>
      <c r="M3137" s="3" t="s">
        <v>25</v>
      </c>
      <c r="N3137" s="3" t="s">
        <v>3661</v>
      </c>
      <c r="O3137" s="3" t="s">
        <v>371</v>
      </c>
      <c r="P3137" s="4">
        <v>19162.0</v>
      </c>
      <c r="Q3137" s="3" t="s">
        <v>352</v>
      </c>
      <c r="S3137" s="3" t="s">
        <v>29</v>
      </c>
    </row>
    <row r="3138">
      <c r="A3138" s="2">
        <v>42318.71488425926</v>
      </c>
      <c r="B3138" s="3">
        <v>75.0</v>
      </c>
      <c r="C3138" s="3" t="s">
        <v>2209</v>
      </c>
      <c r="D3138" s="3">
        <v>87.0</v>
      </c>
      <c r="E3138" s="3" t="s">
        <v>2428</v>
      </c>
      <c r="F3138" s="3">
        <v>7.0</v>
      </c>
      <c r="G3138" s="3">
        <v>8.0</v>
      </c>
      <c r="H3138" s="3" t="s">
        <v>3462</v>
      </c>
      <c r="I3138" s="3" t="s">
        <v>3463</v>
      </c>
      <c r="J3138" s="3" t="s">
        <v>3464</v>
      </c>
      <c r="K3138" s="3" t="s">
        <v>24</v>
      </c>
      <c r="L3138" s="3">
        <v>1.0</v>
      </c>
      <c r="M3138" s="3" t="s">
        <v>25</v>
      </c>
      <c r="N3138" s="3" t="s">
        <v>3662</v>
      </c>
      <c r="O3138" s="3" t="s">
        <v>1234</v>
      </c>
      <c r="P3138" s="4">
        <v>20261.0</v>
      </c>
      <c r="Q3138" s="3" t="s">
        <v>3663</v>
      </c>
      <c r="S3138" s="3" t="s">
        <v>34</v>
      </c>
    </row>
    <row r="3139">
      <c r="A3139" s="2">
        <v>42318.71488425926</v>
      </c>
      <c r="B3139" s="3">
        <v>75.0</v>
      </c>
      <c r="C3139" s="3" t="s">
        <v>2209</v>
      </c>
      <c r="D3139" s="3">
        <v>87.0</v>
      </c>
      <c r="E3139" s="3" t="s">
        <v>2428</v>
      </c>
      <c r="F3139" s="3">
        <v>7.0</v>
      </c>
      <c r="G3139" s="3">
        <v>8.0</v>
      </c>
      <c r="H3139" s="3" t="s">
        <v>3462</v>
      </c>
      <c r="I3139" s="3" t="s">
        <v>3463</v>
      </c>
      <c r="J3139" s="3" t="s">
        <v>3464</v>
      </c>
      <c r="K3139" s="3" t="s">
        <v>24</v>
      </c>
      <c r="L3139" s="3">
        <v>2.0</v>
      </c>
      <c r="M3139" s="3" t="s">
        <v>30</v>
      </c>
      <c r="N3139" s="3" t="s">
        <v>3664</v>
      </c>
      <c r="O3139" s="3" t="s">
        <v>1879</v>
      </c>
      <c r="P3139" s="4">
        <v>17922.0</v>
      </c>
      <c r="Q3139" s="3" t="s">
        <v>49</v>
      </c>
      <c r="S3139" s="3" t="s">
        <v>34</v>
      </c>
    </row>
    <row r="3140">
      <c r="A3140" s="2">
        <v>42318.71488425926</v>
      </c>
      <c r="B3140" s="3">
        <v>75.0</v>
      </c>
      <c r="C3140" s="3" t="s">
        <v>2209</v>
      </c>
      <c r="D3140" s="3">
        <v>87.0</v>
      </c>
      <c r="E3140" s="3" t="s">
        <v>2428</v>
      </c>
      <c r="F3140" s="3">
        <v>7.0</v>
      </c>
      <c r="G3140" s="3">
        <v>8.0</v>
      </c>
      <c r="H3140" s="3" t="s">
        <v>3462</v>
      </c>
      <c r="I3140" s="3" t="s">
        <v>3463</v>
      </c>
      <c r="J3140" s="3" t="s">
        <v>3464</v>
      </c>
      <c r="K3140" s="3" t="s">
        <v>24</v>
      </c>
      <c r="L3140" s="3">
        <v>3.0</v>
      </c>
      <c r="M3140" s="3" t="s">
        <v>25</v>
      </c>
      <c r="N3140" s="3" t="s">
        <v>2720</v>
      </c>
      <c r="O3140" s="3" t="s">
        <v>462</v>
      </c>
      <c r="P3140" s="4">
        <v>18677.0</v>
      </c>
      <c r="Q3140" s="3" t="s">
        <v>149</v>
      </c>
      <c r="S3140" s="3" t="s">
        <v>34</v>
      </c>
    </row>
    <row r="3141">
      <c r="A3141" s="2">
        <v>42318.71488425926</v>
      </c>
      <c r="B3141" s="3">
        <v>75.0</v>
      </c>
      <c r="C3141" s="3" t="s">
        <v>2209</v>
      </c>
      <c r="D3141" s="3">
        <v>87.0</v>
      </c>
      <c r="E3141" s="3" t="s">
        <v>2428</v>
      </c>
      <c r="F3141" s="3">
        <v>7.0</v>
      </c>
      <c r="G3141" s="3">
        <v>8.0</v>
      </c>
      <c r="H3141" s="3" t="s">
        <v>3462</v>
      </c>
      <c r="I3141" s="3" t="s">
        <v>3463</v>
      </c>
      <c r="J3141" s="3" t="s">
        <v>3464</v>
      </c>
      <c r="K3141" s="3" t="s">
        <v>24</v>
      </c>
      <c r="L3141" s="3">
        <v>4.0</v>
      </c>
      <c r="M3141" s="3" t="s">
        <v>30</v>
      </c>
      <c r="N3141" s="3" t="s">
        <v>3665</v>
      </c>
      <c r="O3141" s="3" t="s">
        <v>3666</v>
      </c>
      <c r="P3141" s="4">
        <v>27110.0</v>
      </c>
      <c r="Q3141" s="3" t="s">
        <v>43</v>
      </c>
      <c r="S3141" s="3" t="s">
        <v>29</v>
      </c>
    </row>
    <row r="3142">
      <c r="A3142" s="2">
        <v>42318.71488425926</v>
      </c>
      <c r="B3142" s="3">
        <v>75.0</v>
      </c>
      <c r="C3142" s="3" t="s">
        <v>2209</v>
      </c>
      <c r="D3142" s="3">
        <v>87.0</v>
      </c>
      <c r="E3142" s="3" t="s">
        <v>2428</v>
      </c>
      <c r="F3142" s="3">
        <v>7.0</v>
      </c>
      <c r="G3142" s="3">
        <v>8.0</v>
      </c>
      <c r="H3142" s="3" t="s">
        <v>3462</v>
      </c>
      <c r="I3142" s="3" t="s">
        <v>3463</v>
      </c>
      <c r="J3142" s="3" t="s">
        <v>3464</v>
      </c>
      <c r="K3142" s="3" t="s">
        <v>24</v>
      </c>
      <c r="L3142" s="3">
        <v>5.0</v>
      </c>
      <c r="M3142" s="3" t="s">
        <v>25</v>
      </c>
      <c r="N3142" s="3" t="s">
        <v>2214</v>
      </c>
      <c r="O3142" s="3" t="s">
        <v>359</v>
      </c>
      <c r="P3142" s="4">
        <v>26408.0</v>
      </c>
      <c r="Q3142" s="3" t="s">
        <v>55</v>
      </c>
      <c r="S3142" s="3" t="s">
        <v>34</v>
      </c>
    </row>
    <row r="3143">
      <c r="A3143" s="2">
        <v>42318.71488425926</v>
      </c>
      <c r="B3143" s="3">
        <v>75.0</v>
      </c>
      <c r="C3143" s="3" t="s">
        <v>2209</v>
      </c>
      <c r="D3143" s="3">
        <v>87.0</v>
      </c>
      <c r="E3143" s="3" t="s">
        <v>2428</v>
      </c>
      <c r="F3143" s="3">
        <v>7.0</v>
      </c>
      <c r="G3143" s="3">
        <v>8.0</v>
      </c>
      <c r="H3143" s="3" t="s">
        <v>3462</v>
      </c>
      <c r="I3143" s="3" t="s">
        <v>3463</v>
      </c>
      <c r="J3143" s="3" t="s">
        <v>3464</v>
      </c>
      <c r="K3143" s="3" t="s">
        <v>24</v>
      </c>
      <c r="L3143" s="3">
        <v>6.0</v>
      </c>
      <c r="M3143" s="3" t="s">
        <v>30</v>
      </c>
      <c r="N3143" s="3" t="s">
        <v>3667</v>
      </c>
      <c r="O3143" s="3" t="s">
        <v>497</v>
      </c>
      <c r="P3143" s="4">
        <v>19153.0</v>
      </c>
      <c r="Q3143" s="3" t="s">
        <v>105</v>
      </c>
      <c r="S3143" s="3" t="s">
        <v>34</v>
      </c>
    </row>
    <row r="3144">
      <c r="A3144" s="2">
        <v>42318.71488425926</v>
      </c>
      <c r="B3144" s="3">
        <v>75.0</v>
      </c>
      <c r="C3144" s="3" t="s">
        <v>2209</v>
      </c>
      <c r="D3144" s="3">
        <v>87.0</v>
      </c>
      <c r="E3144" s="3" t="s">
        <v>2428</v>
      </c>
      <c r="F3144" s="3">
        <v>7.0</v>
      </c>
      <c r="G3144" s="3">
        <v>8.0</v>
      </c>
      <c r="H3144" s="3" t="s">
        <v>3462</v>
      </c>
      <c r="I3144" s="3" t="s">
        <v>3463</v>
      </c>
      <c r="J3144" s="3" t="s">
        <v>3464</v>
      </c>
      <c r="K3144" s="3" t="s">
        <v>24</v>
      </c>
      <c r="L3144" s="3">
        <v>7.0</v>
      </c>
      <c r="M3144" s="3" t="s">
        <v>25</v>
      </c>
      <c r="N3144" s="3" t="s">
        <v>3668</v>
      </c>
      <c r="O3144" s="3" t="s">
        <v>893</v>
      </c>
      <c r="P3144" s="4">
        <v>17804.0</v>
      </c>
      <c r="Q3144" s="3" t="s">
        <v>49</v>
      </c>
      <c r="S3144" s="3" t="s">
        <v>34</v>
      </c>
    </row>
    <row r="3145">
      <c r="A3145" s="2">
        <v>42318.71488425926</v>
      </c>
      <c r="B3145" s="3">
        <v>75.0</v>
      </c>
      <c r="C3145" s="3" t="s">
        <v>2209</v>
      </c>
      <c r="D3145" s="3">
        <v>87.0</v>
      </c>
      <c r="E3145" s="3" t="s">
        <v>2428</v>
      </c>
      <c r="F3145" s="3">
        <v>7.0</v>
      </c>
      <c r="G3145" s="3">
        <v>8.0</v>
      </c>
      <c r="H3145" s="3" t="s">
        <v>3462</v>
      </c>
      <c r="I3145" s="3" t="s">
        <v>3463</v>
      </c>
      <c r="J3145" s="3" t="s">
        <v>3464</v>
      </c>
      <c r="K3145" s="3" t="s">
        <v>24</v>
      </c>
      <c r="L3145" s="3">
        <v>8.0</v>
      </c>
      <c r="M3145" s="3" t="s">
        <v>30</v>
      </c>
      <c r="N3145" s="3" t="s">
        <v>3669</v>
      </c>
      <c r="O3145" s="3" t="s">
        <v>734</v>
      </c>
      <c r="P3145" s="4">
        <v>20639.0</v>
      </c>
      <c r="Q3145" s="3" t="s">
        <v>228</v>
      </c>
      <c r="S3145" s="3" t="s">
        <v>34</v>
      </c>
    </row>
    <row r="3146">
      <c r="A3146" s="2">
        <v>42318.71488425926</v>
      </c>
      <c r="B3146" s="3">
        <v>75.0</v>
      </c>
      <c r="C3146" s="3" t="s">
        <v>2209</v>
      </c>
      <c r="D3146" s="3">
        <v>87.0</v>
      </c>
      <c r="E3146" s="3" t="s">
        <v>2428</v>
      </c>
      <c r="F3146" s="3">
        <v>7.0</v>
      </c>
      <c r="G3146" s="3">
        <v>8.0</v>
      </c>
      <c r="H3146" s="3" t="s">
        <v>3462</v>
      </c>
      <c r="I3146" s="3" t="s">
        <v>3463</v>
      </c>
      <c r="J3146" s="3" t="s">
        <v>3464</v>
      </c>
      <c r="K3146" s="3" t="s">
        <v>24</v>
      </c>
      <c r="L3146" s="3">
        <v>9.0</v>
      </c>
      <c r="M3146" s="3" t="s">
        <v>25</v>
      </c>
      <c r="N3146" s="3" t="s">
        <v>3670</v>
      </c>
      <c r="O3146" s="3" t="s">
        <v>237</v>
      </c>
      <c r="P3146" s="4">
        <v>15399.0</v>
      </c>
      <c r="Q3146" s="3" t="s">
        <v>96</v>
      </c>
      <c r="S3146" s="3" t="s">
        <v>34</v>
      </c>
    </row>
    <row r="3147">
      <c r="A3147" s="2">
        <v>42318.71488425926</v>
      </c>
      <c r="B3147" s="3">
        <v>75.0</v>
      </c>
      <c r="C3147" s="3" t="s">
        <v>2209</v>
      </c>
      <c r="D3147" s="3">
        <v>87.0</v>
      </c>
      <c r="E3147" s="3" t="s">
        <v>2428</v>
      </c>
      <c r="F3147" s="3">
        <v>7.0</v>
      </c>
      <c r="G3147" s="3">
        <v>8.0</v>
      </c>
      <c r="H3147" s="3" t="s">
        <v>3462</v>
      </c>
      <c r="I3147" s="3" t="s">
        <v>3463</v>
      </c>
      <c r="J3147" s="3" t="s">
        <v>3464</v>
      </c>
      <c r="K3147" s="3" t="s">
        <v>24</v>
      </c>
      <c r="L3147" s="3">
        <v>10.0</v>
      </c>
      <c r="M3147" s="3" t="s">
        <v>30</v>
      </c>
      <c r="N3147" s="3" t="s">
        <v>3671</v>
      </c>
      <c r="O3147" s="3" t="s">
        <v>102</v>
      </c>
      <c r="P3147" s="4">
        <v>19026.0</v>
      </c>
      <c r="Q3147" s="3" t="s">
        <v>86</v>
      </c>
      <c r="S3147" s="3" t="s">
        <v>29</v>
      </c>
    </row>
    <row r="3148">
      <c r="A3148" s="2">
        <v>42318.71488425926</v>
      </c>
      <c r="B3148" s="3">
        <v>75.0</v>
      </c>
      <c r="C3148" s="3" t="s">
        <v>2209</v>
      </c>
      <c r="D3148" s="3">
        <v>87.0</v>
      </c>
      <c r="E3148" s="3" t="s">
        <v>2428</v>
      </c>
      <c r="F3148" s="3">
        <v>7.0</v>
      </c>
      <c r="G3148" s="3">
        <v>8.0</v>
      </c>
      <c r="H3148" s="3" t="s">
        <v>3462</v>
      </c>
      <c r="I3148" s="3" t="s">
        <v>3463</v>
      </c>
      <c r="J3148" s="3" t="s">
        <v>3464</v>
      </c>
      <c r="K3148" s="3" t="s">
        <v>24</v>
      </c>
      <c r="L3148" s="3">
        <v>11.0</v>
      </c>
      <c r="M3148" s="3" t="s">
        <v>25</v>
      </c>
      <c r="N3148" s="3" t="s">
        <v>3672</v>
      </c>
      <c r="O3148" s="3" t="s">
        <v>1988</v>
      </c>
      <c r="P3148" s="4">
        <v>18972.0</v>
      </c>
      <c r="Q3148" s="3" t="s">
        <v>86</v>
      </c>
      <c r="S3148" s="3" t="s">
        <v>34</v>
      </c>
    </row>
    <row r="3149">
      <c r="A3149" s="2">
        <v>42318.71488425926</v>
      </c>
      <c r="B3149" s="3">
        <v>75.0</v>
      </c>
      <c r="C3149" s="3" t="s">
        <v>2209</v>
      </c>
      <c r="D3149" s="3">
        <v>87.0</v>
      </c>
      <c r="E3149" s="3" t="s">
        <v>2428</v>
      </c>
      <c r="F3149" s="3">
        <v>7.0</v>
      </c>
      <c r="G3149" s="3">
        <v>8.0</v>
      </c>
      <c r="H3149" s="3" t="s">
        <v>3462</v>
      </c>
      <c r="I3149" s="3" t="s">
        <v>3463</v>
      </c>
      <c r="J3149" s="3" t="s">
        <v>3464</v>
      </c>
      <c r="K3149" s="3" t="s">
        <v>24</v>
      </c>
      <c r="L3149" s="3">
        <v>12.0</v>
      </c>
      <c r="M3149" s="3" t="s">
        <v>30</v>
      </c>
      <c r="N3149" s="3" t="s">
        <v>3673</v>
      </c>
      <c r="O3149" s="3" t="s">
        <v>1280</v>
      </c>
      <c r="P3149" s="4">
        <v>20538.0</v>
      </c>
      <c r="Q3149" s="3" t="s">
        <v>149</v>
      </c>
      <c r="S3149" s="3" t="s">
        <v>29</v>
      </c>
    </row>
    <row r="3150">
      <c r="A3150" s="2">
        <v>42318.71488425926</v>
      </c>
      <c r="B3150" s="3">
        <v>75.0</v>
      </c>
      <c r="C3150" s="3" t="s">
        <v>2209</v>
      </c>
      <c r="D3150" s="3">
        <v>87.0</v>
      </c>
      <c r="E3150" s="3" t="s">
        <v>2428</v>
      </c>
      <c r="F3150" s="3">
        <v>7.0</v>
      </c>
      <c r="G3150" s="3">
        <v>8.0</v>
      </c>
      <c r="H3150" s="3" t="s">
        <v>3462</v>
      </c>
      <c r="I3150" s="3" t="s">
        <v>3463</v>
      </c>
      <c r="J3150" s="3" t="s">
        <v>3464</v>
      </c>
      <c r="K3150" s="3" t="s">
        <v>24</v>
      </c>
      <c r="L3150" s="3">
        <v>13.0</v>
      </c>
      <c r="M3150" s="3" t="s">
        <v>25</v>
      </c>
      <c r="N3150" s="3" t="s">
        <v>3674</v>
      </c>
      <c r="O3150" s="3" t="s">
        <v>119</v>
      </c>
      <c r="P3150" s="4">
        <v>23309.0</v>
      </c>
      <c r="Q3150" s="3" t="s">
        <v>40</v>
      </c>
      <c r="S3150" s="3" t="s">
        <v>34</v>
      </c>
    </row>
    <row r="3151">
      <c r="A3151" s="2">
        <v>42318.71488425926</v>
      </c>
      <c r="B3151" s="3">
        <v>75.0</v>
      </c>
      <c r="C3151" s="3" t="s">
        <v>2209</v>
      </c>
      <c r="D3151" s="3">
        <v>87.0</v>
      </c>
      <c r="E3151" s="3" t="s">
        <v>2428</v>
      </c>
      <c r="F3151" s="3">
        <v>7.0</v>
      </c>
      <c r="G3151" s="3">
        <v>8.0</v>
      </c>
      <c r="H3151" s="3" t="s">
        <v>3462</v>
      </c>
      <c r="I3151" s="3" t="s">
        <v>3463</v>
      </c>
      <c r="J3151" s="3" t="s">
        <v>3464</v>
      </c>
      <c r="K3151" s="3" t="s">
        <v>24</v>
      </c>
      <c r="L3151" s="3">
        <v>14.0</v>
      </c>
      <c r="M3151" s="3" t="s">
        <v>30</v>
      </c>
      <c r="N3151" s="3" t="s">
        <v>3675</v>
      </c>
      <c r="O3151" s="3" t="s">
        <v>734</v>
      </c>
      <c r="P3151" s="4">
        <v>17675.0</v>
      </c>
      <c r="Q3151" s="3" t="s">
        <v>209</v>
      </c>
      <c r="S3151" s="3" t="s">
        <v>34</v>
      </c>
    </row>
    <row r="3152">
      <c r="A3152" s="2">
        <v>42318.71488425926</v>
      </c>
      <c r="B3152" s="3">
        <v>75.0</v>
      </c>
      <c r="C3152" s="3" t="s">
        <v>2209</v>
      </c>
      <c r="D3152" s="3">
        <v>16.0</v>
      </c>
      <c r="E3152" s="3" t="s">
        <v>2210</v>
      </c>
      <c r="F3152" s="3">
        <v>8.0</v>
      </c>
      <c r="G3152" s="3">
        <v>3.0</v>
      </c>
      <c r="H3152" s="3" t="s">
        <v>3676</v>
      </c>
      <c r="I3152" s="3" t="s">
        <v>1184</v>
      </c>
      <c r="J3152" s="3" t="s">
        <v>1185</v>
      </c>
      <c r="K3152" s="3" t="s">
        <v>24</v>
      </c>
      <c r="L3152" s="3">
        <v>1.0</v>
      </c>
      <c r="M3152" s="3" t="s">
        <v>25</v>
      </c>
      <c r="N3152" s="3" t="s">
        <v>3677</v>
      </c>
      <c r="O3152" s="3" t="s">
        <v>59</v>
      </c>
      <c r="P3152" s="4">
        <v>20520.0</v>
      </c>
      <c r="Q3152" s="3" t="s">
        <v>49</v>
      </c>
      <c r="S3152" s="3" t="s">
        <v>34</v>
      </c>
    </row>
    <row r="3153">
      <c r="A3153" s="2">
        <v>42318.71488425926</v>
      </c>
      <c r="B3153" s="3">
        <v>75.0</v>
      </c>
      <c r="C3153" s="3" t="s">
        <v>2209</v>
      </c>
      <c r="D3153" s="3">
        <v>16.0</v>
      </c>
      <c r="E3153" s="3" t="s">
        <v>2210</v>
      </c>
      <c r="F3153" s="3">
        <v>8.0</v>
      </c>
      <c r="G3153" s="3">
        <v>3.0</v>
      </c>
      <c r="H3153" s="3" t="s">
        <v>3676</v>
      </c>
      <c r="I3153" s="3" t="s">
        <v>1184</v>
      </c>
      <c r="J3153" s="3" t="s">
        <v>1185</v>
      </c>
      <c r="K3153" s="3" t="s">
        <v>24</v>
      </c>
      <c r="L3153" s="3">
        <v>2.0</v>
      </c>
      <c r="M3153" s="3" t="s">
        <v>30</v>
      </c>
      <c r="N3153" s="3" t="s">
        <v>3678</v>
      </c>
      <c r="O3153" s="3" t="s">
        <v>2299</v>
      </c>
      <c r="P3153" s="4">
        <v>28189.0</v>
      </c>
      <c r="Q3153" s="3" t="s">
        <v>132</v>
      </c>
      <c r="S3153" s="3" t="s">
        <v>34</v>
      </c>
    </row>
    <row r="3154">
      <c r="A3154" s="2">
        <v>42318.71488425926</v>
      </c>
      <c r="B3154" s="3">
        <v>75.0</v>
      </c>
      <c r="C3154" s="3" t="s">
        <v>2209</v>
      </c>
      <c r="D3154" s="3">
        <v>16.0</v>
      </c>
      <c r="E3154" s="3" t="s">
        <v>2210</v>
      </c>
      <c r="F3154" s="3">
        <v>8.0</v>
      </c>
      <c r="G3154" s="3">
        <v>3.0</v>
      </c>
      <c r="H3154" s="3" t="s">
        <v>3676</v>
      </c>
      <c r="I3154" s="3" t="s">
        <v>1184</v>
      </c>
      <c r="J3154" s="3" t="s">
        <v>1185</v>
      </c>
      <c r="K3154" s="3" t="s">
        <v>24</v>
      </c>
      <c r="L3154" s="3">
        <v>3.0</v>
      </c>
      <c r="M3154" s="3" t="s">
        <v>25</v>
      </c>
      <c r="N3154" s="3" t="s">
        <v>3679</v>
      </c>
      <c r="O3154" s="3" t="s">
        <v>664</v>
      </c>
      <c r="P3154" s="4">
        <v>23101.0</v>
      </c>
      <c r="Q3154" s="3" t="s">
        <v>43</v>
      </c>
      <c r="S3154" s="3" t="s">
        <v>34</v>
      </c>
    </row>
    <row r="3155">
      <c r="A3155" s="2">
        <v>42318.71488425926</v>
      </c>
      <c r="B3155" s="3">
        <v>75.0</v>
      </c>
      <c r="C3155" s="3" t="s">
        <v>2209</v>
      </c>
      <c r="D3155" s="3">
        <v>16.0</v>
      </c>
      <c r="E3155" s="3" t="s">
        <v>2210</v>
      </c>
      <c r="F3155" s="3">
        <v>8.0</v>
      </c>
      <c r="G3155" s="3">
        <v>3.0</v>
      </c>
      <c r="H3155" s="3" t="s">
        <v>3676</v>
      </c>
      <c r="I3155" s="3" t="s">
        <v>1184</v>
      </c>
      <c r="J3155" s="3" t="s">
        <v>1185</v>
      </c>
      <c r="K3155" s="3" t="s">
        <v>24</v>
      </c>
      <c r="L3155" s="3">
        <v>4.0</v>
      </c>
      <c r="M3155" s="3" t="s">
        <v>30</v>
      </c>
      <c r="N3155" s="3" t="s">
        <v>3680</v>
      </c>
      <c r="O3155" s="3" t="s">
        <v>2285</v>
      </c>
      <c r="P3155" s="4">
        <v>16689.0</v>
      </c>
      <c r="Q3155" s="3" t="s">
        <v>105</v>
      </c>
      <c r="S3155" s="3" t="s">
        <v>34</v>
      </c>
    </row>
    <row r="3156">
      <c r="A3156" s="2">
        <v>42318.71488425926</v>
      </c>
      <c r="B3156" s="3">
        <v>75.0</v>
      </c>
      <c r="C3156" s="3" t="s">
        <v>2209</v>
      </c>
      <c r="D3156" s="3">
        <v>16.0</v>
      </c>
      <c r="E3156" s="3" t="s">
        <v>2210</v>
      </c>
      <c r="F3156" s="3">
        <v>8.0</v>
      </c>
      <c r="G3156" s="3">
        <v>3.0</v>
      </c>
      <c r="H3156" s="3" t="s">
        <v>3676</v>
      </c>
      <c r="I3156" s="3" t="s">
        <v>1184</v>
      </c>
      <c r="J3156" s="3" t="s">
        <v>1185</v>
      </c>
      <c r="K3156" s="3" t="s">
        <v>24</v>
      </c>
      <c r="L3156" s="3">
        <v>5.0</v>
      </c>
      <c r="M3156" s="3" t="s">
        <v>25</v>
      </c>
      <c r="N3156" s="3" t="s">
        <v>3681</v>
      </c>
      <c r="O3156" s="3" t="s">
        <v>251</v>
      </c>
      <c r="P3156" s="4">
        <v>20641.0</v>
      </c>
      <c r="Q3156" s="3" t="s">
        <v>266</v>
      </c>
      <c r="S3156" s="3" t="s">
        <v>34</v>
      </c>
    </row>
    <row r="3157">
      <c r="A3157" s="2">
        <v>42318.71488425926</v>
      </c>
      <c r="B3157" s="3">
        <v>75.0</v>
      </c>
      <c r="C3157" s="3" t="s">
        <v>2209</v>
      </c>
      <c r="D3157" s="3">
        <v>16.0</v>
      </c>
      <c r="E3157" s="3" t="s">
        <v>2210</v>
      </c>
      <c r="F3157" s="3">
        <v>8.0</v>
      </c>
      <c r="G3157" s="3">
        <v>3.0</v>
      </c>
      <c r="H3157" s="3" t="s">
        <v>3676</v>
      </c>
      <c r="I3157" s="3" t="s">
        <v>1184</v>
      </c>
      <c r="J3157" s="3" t="s">
        <v>1185</v>
      </c>
      <c r="K3157" s="3" t="s">
        <v>24</v>
      </c>
      <c r="L3157" s="3">
        <v>6.0</v>
      </c>
      <c r="M3157" s="3" t="s">
        <v>30</v>
      </c>
      <c r="N3157" s="3" t="s">
        <v>2948</v>
      </c>
      <c r="O3157" s="3" t="s">
        <v>553</v>
      </c>
      <c r="P3157" s="4">
        <v>27177.0</v>
      </c>
      <c r="Q3157" s="3" t="s">
        <v>40</v>
      </c>
      <c r="S3157" s="3" t="s">
        <v>34</v>
      </c>
    </row>
    <row r="3158">
      <c r="A3158" s="2">
        <v>42318.71488425926</v>
      </c>
      <c r="B3158" s="3">
        <v>75.0</v>
      </c>
      <c r="C3158" s="3" t="s">
        <v>2209</v>
      </c>
      <c r="D3158" s="3">
        <v>16.0</v>
      </c>
      <c r="E3158" s="3" t="s">
        <v>2210</v>
      </c>
      <c r="F3158" s="3">
        <v>8.0</v>
      </c>
      <c r="G3158" s="3">
        <v>3.0</v>
      </c>
      <c r="H3158" s="3" t="s">
        <v>3676</v>
      </c>
      <c r="I3158" s="3" t="s">
        <v>1184</v>
      </c>
      <c r="J3158" s="3" t="s">
        <v>1185</v>
      </c>
      <c r="K3158" s="3" t="s">
        <v>24</v>
      </c>
      <c r="L3158" s="3">
        <v>7.0</v>
      </c>
      <c r="M3158" s="3" t="s">
        <v>25</v>
      </c>
      <c r="N3158" s="3" t="s">
        <v>3682</v>
      </c>
      <c r="O3158" s="3" t="s">
        <v>3683</v>
      </c>
      <c r="P3158" s="4">
        <v>33179.0</v>
      </c>
      <c r="Q3158" s="3" t="s">
        <v>79</v>
      </c>
      <c r="S3158" s="3" t="s">
        <v>34</v>
      </c>
    </row>
    <row r="3159">
      <c r="A3159" s="2">
        <v>42318.71488425926</v>
      </c>
      <c r="B3159" s="3">
        <v>75.0</v>
      </c>
      <c r="C3159" s="3" t="s">
        <v>2209</v>
      </c>
      <c r="D3159" s="3">
        <v>16.0</v>
      </c>
      <c r="E3159" s="3" t="s">
        <v>2210</v>
      </c>
      <c r="F3159" s="3">
        <v>8.0</v>
      </c>
      <c r="G3159" s="3">
        <v>3.0</v>
      </c>
      <c r="H3159" s="3" t="s">
        <v>3676</v>
      </c>
      <c r="I3159" s="3" t="s">
        <v>1184</v>
      </c>
      <c r="J3159" s="3" t="s">
        <v>1185</v>
      </c>
      <c r="K3159" s="3" t="s">
        <v>24</v>
      </c>
      <c r="L3159" s="3">
        <v>8.0</v>
      </c>
      <c r="M3159" s="3" t="s">
        <v>30</v>
      </c>
      <c r="N3159" s="3" t="s">
        <v>924</v>
      </c>
      <c r="O3159" s="3" t="s">
        <v>121</v>
      </c>
      <c r="P3159" s="4">
        <v>21611.0</v>
      </c>
      <c r="Q3159" s="3" t="s">
        <v>43</v>
      </c>
      <c r="S3159" s="3" t="s">
        <v>34</v>
      </c>
    </row>
    <row r="3160">
      <c r="A3160" s="2">
        <v>42318.71488425926</v>
      </c>
      <c r="B3160" s="3">
        <v>75.0</v>
      </c>
      <c r="C3160" s="3" t="s">
        <v>2209</v>
      </c>
      <c r="D3160" s="3">
        <v>16.0</v>
      </c>
      <c r="E3160" s="3" t="s">
        <v>2210</v>
      </c>
      <c r="F3160" s="3">
        <v>8.0</v>
      </c>
      <c r="G3160" s="3">
        <v>3.0</v>
      </c>
      <c r="H3160" s="3" t="s">
        <v>3676</v>
      </c>
      <c r="I3160" s="3" t="s">
        <v>1184</v>
      </c>
      <c r="J3160" s="3" t="s">
        <v>1185</v>
      </c>
      <c r="K3160" s="3" t="s">
        <v>24</v>
      </c>
      <c r="L3160" s="3">
        <v>9.0</v>
      </c>
      <c r="M3160" s="3" t="s">
        <v>25</v>
      </c>
      <c r="N3160" s="3" t="s">
        <v>3684</v>
      </c>
      <c r="O3160" s="3" t="s">
        <v>401</v>
      </c>
      <c r="P3160" s="4">
        <v>29583.0</v>
      </c>
      <c r="Q3160" s="3" t="s">
        <v>132</v>
      </c>
      <c r="S3160" s="3" t="s">
        <v>34</v>
      </c>
    </row>
    <row r="3161">
      <c r="A3161" s="2">
        <v>42318.71488425926</v>
      </c>
      <c r="B3161" s="3">
        <v>75.0</v>
      </c>
      <c r="C3161" s="3" t="s">
        <v>2209</v>
      </c>
      <c r="D3161" s="3">
        <v>16.0</v>
      </c>
      <c r="E3161" s="3" t="s">
        <v>2210</v>
      </c>
      <c r="F3161" s="3">
        <v>8.0</v>
      </c>
      <c r="G3161" s="3">
        <v>3.0</v>
      </c>
      <c r="H3161" s="3" t="s">
        <v>3676</v>
      </c>
      <c r="I3161" s="3" t="s">
        <v>1184</v>
      </c>
      <c r="J3161" s="3" t="s">
        <v>1185</v>
      </c>
      <c r="K3161" s="3" t="s">
        <v>24</v>
      </c>
      <c r="L3161" s="3">
        <v>10.0</v>
      </c>
      <c r="M3161" s="3" t="s">
        <v>30</v>
      </c>
      <c r="N3161" s="3" t="s">
        <v>3685</v>
      </c>
      <c r="O3161" s="3" t="s">
        <v>431</v>
      </c>
      <c r="P3161" s="4">
        <v>26780.0</v>
      </c>
      <c r="Q3161" s="3" t="s">
        <v>169</v>
      </c>
      <c r="S3161" s="3" t="s">
        <v>34</v>
      </c>
    </row>
    <row r="3162">
      <c r="A3162" s="2">
        <v>42318.71488425926</v>
      </c>
      <c r="B3162" s="3">
        <v>75.0</v>
      </c>
      <c r="C3162" s="3" t="s">
        <v>2209</v>
      </c>
      <c r="D3162" s="3">
        <v>16.0</v>
      </c>
      <c r="E3162" s="3" t="s">
        <v>2210</v>
      </c>
      <c r="F3162" s="3">
        <v>8.0</v>
      </c>
      <c r="G3162" s="3">
        <v>3.0</v>
      </c>
      <c r="H3162" s="3" t="s">
        <v>3676</v>
      </c>
      <c r="I3162" s="3" t="s">
        <v>1184</v>
      </c>
      <c r="J3162" s="3" t="s">
        <v>1185</v>
      </c>
      <c r="K3162" s="3" t="s">
        <v>24</v>
      </c>
      <c r="L3162" s="3">
        <v>11.0</v>
      </c>
      <c r="M3162" s="3" t="s">
        <v>25</v>
      </c>
      <c r="N3162" s="3" t="s">
        <v>2625</v>
      </c>
      <c r="O3162" s="3" t="s">
        <v>127</v>
      </c>
      <c r="P3162" s="4">
        <v>20099.0</v>
      </c>
      <c r="Q3162" s="3" t="s">
        <v>43</v>
      </c>
      <c r="S3162" s="3" t="s">
        <v>34</v>
      </c>
    </row>
    <row r="3163">
      <c r="A3163" s="2">
        <v>42318.71488425926</v>
      </c>
      <c r="B3163" s="3">
        <v>75.0</v>
      </c>
      <c r="C3163" s="3" t="s">
        <v>2209</v>
      </c>
      <c r="D3163" s="3">
        <v>16.0</v>
      </c>
      <c r="E3163" s="3" t="s">
        <v>2210</v>
      </c>
      <c r="F3163" s="3">
        <v>8.0</v>
      </c>
      <c r="G3163" s="3">
        <v>3.0</v>
      </c>
      <c r="H3163" s="3" t="s">
        <v>3676</v>
      </c>
      <c r="I3163" s="3" t="s">
        <v>1184</v>
      </c>
      <c r="J3163" s="3" t="s">
        <v>1185</v>
      </c>
      <c r="K3163" s="3" t="s">
        <v>24</v>
      </c>
      <c r="L3163" s="3">
        <v>12.0</v>
      </c>
      <c r="M3163" s="3" t="s">
        <v>30</v>
      </c>
      <c r="N3163" s="3" t="s">
        <v>1271</v>
      </c>
      <c r="O3163" s="3" t="s">
        <v>1263</v>
      </c>
      <c r="P3163" s="4">
        <v>25806.0</v>
      </c>
      <c r="Q3163" s="3" t="s">
        <v>132</v>
      </c>
      <c r="S3163" s="3" t="s">
        <v>34</v>
      </c>
    </row>
    <row r="3164">
      <c r="A3164" s="2">
        <v>42318.71488425926</v>
      </c>
      <c r="B3164" s="3">
        <v>75.0</v>
      </c>
      <c r="C3164" s="3" t="s">
        <v>2209</v>
      </c>
      <c r="D3164" s="3">
        <v>16.0</v>
      </c>
      <c r="E3164" s="3" t="s">
        <v>2210</v>
      </c>
      <c r="F3164" s="3">
        <v>8.0</v>
      </c>
      <c r="G3164" s="3">
        <v>3.0</v>
      </c>
      <c r="H3164" s="3" t="s">
        <v>3676</v>
      </c>
      <c r="I3164" s="3" t="s">
        <v>1184</v>
      </c>
      <c r="J3164" s="3" t="s">
        <v>1185</v>
      </c>
      <c r="K3164" s="3" t="s">
        <v>24</v>
      </c>
      <c r="L3164" s="3">
        <v>13.0</v>
      </c>
      <c r="M3164" s="3" t="s">
        <v>25</v>
      </c>
      <c r="N3164" s="3" t="s">
        <v>3686</v>
      </c>
      <c r="O3164" s="3" t="s">
        <v>1593</v>
      </c>
      <c r="P3164" s="4">
        <v>30695.0</v>
      </c>
      <c r="Q3164" s="3" t="s">
        <v>132</v>
      </c>
      <c r="S3164" s="3" t="s">
        <v>34</v>
      </c>
    </row>
    <row r="3165">
      <c r="A3165" s="2">
        <v>42318.71488425926</v>
      </c>
      <c r="B3165" s="3">
        <v>75.0</v>
      </c>
      <c r="C3165" s="3" t="s">
        <v>2209</v>
      </c>
      <c r="D3165" s="3">
        <v>17.0</v>
      </c>
      <c r="E3165" s="3" t="s">
        <v>2230</v>
      </c>
      <c r="F3165" s="3">
        <v>8.0</v>
      </c>
      <c r="G3165" s="3">
        <v>3.0</v>
      </c>
      <c r="H3165" s="3" t="s">
        <v>3676</v>
      </c>
      <c r="I3165" s="3" t="s">
        <v>1184</v>
      </c>
      <c r="J3165" s="3" t="s">
        <v>1185</v>
      </c>
      <c r="K3165" s="3" t="s">
        <v>24</v>
      </c>
      <c r="L3165" s="3">
        <v>1.0</v>
      </c>
      <c r="M3165" s="3" t="s">
        <v>25</v>
      </c>
      <c r="N3165" s="3" t="s">
        <v>1368</v>
      </c>
      <c r="O3165" s="3" t="s">
        <v>196</v>
      </c>
      <c r="P3165" s="4">
        <v>17336.0</v>
      </c>
      <c r="Q3165" s="3" t="s">
        <v>49</v>
      </c>
      <c r="S3165" s="3" t="s">
        <v>34</v>
      </c>
    </row>
    <row r="3166">
      <c r="A3166" s="2">
        <v>42318.71488425926</v>
      </c>
      <c r="B3166" s="3">
        <v>75.0</v>
      </c>
      <c r="C3166" s="3" t="s">
        <v>2209</v>
      </c>
      <c r="D3166" s="3">
        <v>17.0</v>
      </c>
      <c r="E3166" s="3" t="s">
        <v>2230</v>
      </c>
      <c r="F3166" s="3">
        <v>8.0</v>
      </c>
      <c r="G3166" s="3">
        <v>3.0</v>
      </c>
      <c r="H3166" s="3" t="s">
        <v>3676</v>
      </c>
      <c r="I3166" s="3" t="s">
        <v>1184</v>
      </c>
      <c r="J3166" s="3" t="s">
        <v>1185</v>
      </c>
      <c r="K3166" s="3" t="s">
        <v>24</v>
      </c>
      <c r="L3166" s="3">
        <v>2.0</v>
      </c>
      <c r="M3166" s="3" t="s">
        <v>30</v>
      </c>
      <c r="N3166" s="3" t="s">
        <v>3687</v>
      </c>
      <c r="O3166" s="3" t="s">
        <v>726</v>
      </c>
      <c r="P3166" s="4">
        <v>25872.0</v>
      </c>
      <c r="Q3166" s="3" t="s">
        <v>169</v>
      </c>
      <c r="S3166" s="3" t="s">
        <v>34</v>
      </c>
    </row>
    <row r="3167">
      <c r="A3167" s="2">
        <v>42318.71488425926</v>
      </c>
      <c r="B3167" s="3">
        <v>75.0</v>
      </c>
      <c r="C3167" s="3" t="s">
        <v>2209</v>
      </c>
      <c r="D3167" s="3">
        <v>17.0</v>
      </c>
      <c r="E3167" s="3" t="s">
        <v>2230</v>
      </c>
      <c r="F3167" s="3">
        <v>8.0</v>
      </c>
      <c r="G3167" s="3">
        <v>3.0</v>
      </c>
      <c r="H3167" s="3" t="s">
        <v>3676</v>
      </c>
      <c r="I3167" s="3" t="s">
        <v>1184</v>
      </c>
      <c r="J3167" s="3" t="s">
        <v>1185</v>
      </c>
      <c r="K3167" s="3" t="s">
        <v>24</v>
      </c>
      <c r="L3167" s="3">
        <v>3.0</v>
      </c>
      <c r="M3167" s="3" t="s">
        <v>25</v>
      </c>
      <c r="N3167" s="3" t="s">
        <v>3688</v>
      </c>
      <c r="O3167" s="3" t="s">
        <v>297</v>
      </c>
      <c r="P3167" s="4">
        <v>17946.0</v>
      </c>
      <c r="Q3167" s="3" t="s">
        <v>96</v>
      </c>
      <c r="S3167" s="3" t="s">
        <v>34</v>
      </c>
    </row>
    <row r="3168">
      <c r="A3168" s="2">
        <v>42318.71488425926</v>
      </c>
      <c r="B3168" s="3">
        <v>75.0</v>
      </c>
      <c r="C3168" s="3" t="s">
        <v>2209</v>
      </c>
      <c r="D3168" s="3">
        <v>17.0</v>
      </c>
      <c r="E3168" s="3" t="s">
        <v>2230</v>
      </c>
      <c r="F3168" s="3">
        <v>8.0</v>
      </c>
      <c r="G3168" s="3">
        <v>3.0</v>
      </c>
      <c r="H3168" s="3" t="s">
        <v>3676</v>
      </c>
      <c r="I3168" s="3" t="s">
        <v>1184</v>
      </c>
      <c r="J3168" s="3" t="s">
        <v>1185</v>
      </c>
      <c r="K3168" s="3" t="s">
        <v>24</v>
      </c>
      <c r="L3168" s="3">
        <v>4.0</v>
      </c>
      <c r="M3168" s="3" t="s">
        <v>30</v>
      </c>
      <c r="N3168" s="3" t="s">
        <v>3689</v>
      </c>
      <c r="O3168" s="3" t="s">
        <v>1116</v>
      </c>
      <c r="P3168" s="4">
        <v>26499.0</v>
      </c>
      <c r="Q3168" s="3" t="s">
        <v>46</v>
      </c>
      <c r="S3168" s="3" t="s">
        <v>34</v>
      </c>
    </row>
    <row r="3169">
      <c r="A3169" s="2">
        <v>42318.71488425926</v>
      </c>
      <c r="B3169" s="3">
        <v>75.0</v>
      </c>
      <c r="C3169" s="3" t="s">
        <v>2209</v>
      </c>
      <c r="D3169" s="3">
        <v>17.0</v>
      </c>
      <c r="E3169" s="3" t="s">
        <v>2230</v>
      </c>
      <c r="F3169" s="3">
        <v>8.0</v>
      </c>
      <c r="G3169" s="3">
        <v>3.0</v>
      </c>
      <c r="H3169" s="3" t="s">
        <v>3676</v>
      </c>
      <c r="I3169" s="3" t="s">
        <v>1184</v>
      </c>
      <c r="J3169" s="3" t="s">
        <v>1185</v>
      </c>
      <c r="K3169" s="3" t="s">
        <v>24</v>
      </c>
      <c r="L3169" s="3">
        <v>5.0</v>
      </c>
      <c r="M3169" s="3" t="s">
        <v>25</v>
      </c>
      <c r="N3169" s="3" t="s">
        <v>3690</v>
      </c>
      <c r="O3169" s="3" t="s">
        <v>3691</v>
      </c>
      <c r="P3169" s="4">
        <v>17504.0</v>
      </c>
      <c r="Q3169" s="3" t="s">
        <v>49</v>
      </c>
      <c r="S3169" s="3" t="s">
        <v>34</v>
      </c>
    </row>
    <row r="3170">
      <c r="A3170" s="2">
        <v>42318.71488425926</v>
      </c>
      <c r="B3170" s="3">
        <v>75.0</v>
      </c>
      <c r="C3170" s="3" t="s">
        <v>2209</v>
      </c>
      <c r="D3170" s="3">
        <v>17.0</v>
      </c>
      <c r="E3170" s="3" t="s">
        <v>2230</v>
      </c>
      <c r="F3170" s="3">
        <v>8.0</v>
      </c>
      <c r="G3170" s="3">
        <v>3.0</v>
      </c>
      <c r="H3170" s="3" t="s">
        <v>3676</v>
      </c>
      <c r="I3170" s="3" t="s">
        <v>1184</v>
      </c>
      <c r="J3170" s="3" t="s">
        <v>1185</v>
      </c>
      <c r="K3170" s="3" t="s">
        <v>24</v>
      </c>
      <c r="L3170" s="3">
        <v>6.0</v>
      </c>
      <c r="M3170" s="3" t="s">
        <v>30</v>
      </c>
      <c r="N3170" s="3" t="s">
        <v>3692</v>
      </c>
      <c r="O3170" s="3" t="s">
        <v>112</v>
      </c>
      <c r="P3170" s="4">
        <v>21417.0</v>
      </c>
      <c r="Q3170" s="3" t="s">
        <v>145</v>
      </c>
      <c r="S3170" s="3" t="s">
        <v>34</v>
      </c>
    </row>
    <row r="3171">
      <c r="A3171" s="2">
        <v>42318.71488425926</v>
      </c>
      <c r="B3171" s="3">
        <v>75.0</v>
      </c>
      <c r="C3171" s="3" t="s">
        <v>2209</v>
      </c>
      <c r="D3171" s="3">
        <v>17.0</v>
      </c>
      <c r="E3171" s="3" t="s">
        <v>2230</v>
      </c>
      <c r="F3171" s="3">
        <v>8.0</v>
      </c>
      <c r="G3171" s="3">
        <v>3.0</v>
      </c>
      <c r="H3171" s="3" t="s">
        <v>3676</v>
      </c>
      <c r="I3171" s="3" t="s">
        <v>1184</v>
      </c>
      <c r="J3171" s="3" t="s">
        <v>1185</v>
      </c>
      <c r="K3171" s="3" t="s">
        <v>24</v>
      </c>
      <c r="L3171" s="3">
        <v>7.0</v>
      </c>
      <c r="M3171" s="3" t="s">
        <v>25</v>
      </c>
      <c r="N3171" s="3" t="s">
        <v>3693</v>
      </c>
      <c r="O3171" s="3" t="s">
        <v>664</v>
      </c>
      <c r="P3171" s="4">
        <v>19927.0</v>
      </c>
      <c r="Q3171" s="3" t="s">
        <v>169</v>
      </c>
      <c r="S3171" s="3" t="s">
        <v>34</v>
      </c>
    </row>
    <row r="3172">
      <c r="A3172" s="2">
        <v>42318.71488425926</v>
      </c>
      <c r="B3172" s="3">
        <v>75.0</v>
      </c>
      <c r="C3172" s="3" t="s">
        <v>2209</v>
      </c>
      <c r="D3172" s="3">
        <v>17.0</v>
      </c>
      <c r="E3172" s="3" t="s">
        <v>2230</v>
      </c>
      <c r="F3172" s="3">
        <v>8.0</v>
      </c>
      <c r="G3172" s="3">
        <v>3.0</v>
      </c>
      <c r="H3172" s="3" t="s">
        <v>3676</v>
      </c>
      <c r="I3172" s="3" t="s">
        <v>1184</v>
      </c>
      <c r="J3172" s="3" t="s">
        <v>1185</v>
      </c>
      <c r="K3172" s="3" t="s">
        <v>24</v>
      </c>
      <c r="L3172" s="3">
        <v>8.0</v>
      </c>
      <c r="M3172" s="3" t="s">
        <v>30</v>
      </c>
      <c r="N3172" s="3" t="s">
        <v>2953</v>
      </c>
      <c r="O3172" s="3" t="s">
        <v>215</v>
      </c>
      <c r="P3172" s="4">
        <v>25347.0</v>
      </c>
      <c r="Q3172" s="3" t="s">
        <v>72</v>
      </c>
      <c r="S3172" s="3" t="s">
        <v>34</v>
      </c>
    </row>
    <row r="3173">
      <c r="A3173" s="2">
        <v>42318.71488425926</v>
      </c>
      <c r="B3173" s="3">
        <v>75.0</v>
      </c>
      <c r="C3173" s="3" t="s">
        <v>2209</v>
      </c>
      <c r="D3173" s="3">
        <v>17.0</v>
      </c>
      <c r="E3173" s="3" t="s">
        <v>2230</v>
      </c>
      <c r="F3173" s="3">
        <v>8.0</v>
      </c>
      <c r="G3173" s="3">
        <v>3.0</v>
      </c>
      <c r="H3173" s="3" t="s">
        <v>3676</v>
      </c>
      <c r="I3173" s="3" t="s">
        <v>1184</v>
      </c>
      <c r="J3173" s="3" t="s">
        <v>1185</v>
      </c>
      <c r="K3173" s="3" t="s">
        <v>24</v>
      </c>
      <c r="L3173" s="3">
        <v>9.0</v>
      </c>
      <c r="M3173" s="3" t="s">
        <v>25</v>
      </c>
      <c r="N3173" s="3" t="s">
        <v>3694</v>
      </c>
      <c r="O3173" s="3" t="s">
        <v>127</v>
      </c>
      <c r="P3173" s="4">
        <v>18140.0</v>
      </c>
      <c r="Q3173" s="3" t="s">
        <v>105</v>
      </c>
      <c r="S3173" s="3" t="s">
        <v>34</v>
      </c>
    </row>
    <row r="3174">
      <c r="A3174" s="2">
        <v>42318.71488425926</v>
      </c>
      <c r="B3174" s="3">
        <v>75.0</v>
      </c>
      <c r="C3174" s="3" t="s">
        <v>2209</v>
      </c>
      <c r="D3174" s="3">
        <v>17.0</v>
      </c>
      <c r="E3174" s="3" t="s">
        <v>2230</v>
      </c>
      <c r="F3174" s="3">
        <v>8.0</v>
      </c>
      <c r="G3174" s="3">
        <v>3.0</v>
      </c>
      <c r="H3174" s="3" t="s">
        <v>3676</v>
      </c>
      <c r="I3174" s="3" t="s">
        <v>1184</v>
      </c>
      <c r="J3174" s="3" t="s">
        <v>1185</v>
      </c>
      <c r="K3174" s="3" t="s">
        <v>24</v>
      </c>
      <c r="L3174" s="3">
        <v>10.0</v>
      </c>
      <c r="M3174" s="3" t="s">
        <v>30</v>
      </c>
      <c r="N3174" s="3" t="s">
        <v>3695</v>
      </c>
      <c r="O3174" s="3" t="s">
        <v>45</v>
      </c>
      <c r="P3174" s="4">
        <v>24873.0</v>
      </c>
      <c r="Q3174" s="3" t="s">
        <v>712</v>
      </c>
      <c r="S3174" s="3" t="s">
        <v>34</v>
      </c>
    </row>
    <row r="3175">
      <c r="A3175" s="2">
        <v>42318.71488425926</v>
      </c>
      <c r="B3175" s="3">
        <v>75.0</v>
      </c>
      <c r="C3175" s="3" t="s">
        <v>2209</v>
      </c>
      <c r="D3175" s="3">
        <v>17.0</v>
      </c>
      <c r="E3175" s="3" t="s">
        <v>2230</v>
      </c>
      <c r="F3175" s="3">
        <v>8.0</v>
      </c>
      <c r="G3175" s="3">
        <v>3.0</v>
      </c>
      <c r="H3175" s="3" t="s">
        <v>3676</v>
      </c>
      <c r="I3175" s="3" t="s">
        <v>1184</v>
      </c>
      <c r="J3175" s="3" t="s">
        <v>1185</v>
      </c>
      <c r="K3175" s="3" t="s">
        <v>24</v>
      </c>
      <c r="L3175" s="3">
        <v>11.0</v>
      </c>
      <c r="M3175" s="3" t="s">
        <v>25</v>
      </c>
      <c r="N3175" s="3" t="s">
        <v>362</v>
      </c>
      <c r="O3175" s="3" t="s">
        <v>168</v>
      </c>
      <c r="P3175" s="4">
        <v>17514.0</v>
      </c>
      <c r="Q3175" s="3" t="s">
        <v>209</v>
      </c>
      <c r="S3175" s="3" t="s">
        <v>34</v>
      </c>
    </row>
    <row r="3176">
      <c r="A3176" s="2">
        <v>42318.71488425926</v>
      </c>
      <c r="B3176" s="3">
        <v>75.0</v>
      </c>
      <c r="C3176" s="3" t="s">
        <v>2209</v>
      </c>
      <c r="D3176" s="3">
        <v>17.0</v>
      </c>
      <c r="E3176" s="3" t="s">
        <v>2230</v>
      </c>
      <c r="F3176" s="3">
        <v>8.0</v>
      </c>
      <c r="G3176" s="3">
        <v>3.0</v>
      </c>
      <c r="H3176" s="3" t="s">
        <v>3676</v>
      </c>
      <c r="I3176" s="3" t="s">
        <v>1184</v>
      </c>
      <c r="J3176" s="3" t="s">
        <v>1185</v>
      </c>
      <c r="K3176" s="3" t="s">
        <v>24</v>
      </c>
      <c r="L3176" s="3">
        <v>12.0</v>
      </c>
      <c r="M3176" s="3" t="s">
        <v>30</v>
      </c>
      <c r="N3176" s="3" t="s">
        <v>1368</v>
      </c>
      <c r="O3176" s="3" t="s">
        <v>129</v>
      </c>
      <c r="P3176" s="4">
        <v>17618.0</v>
      </c>
      <c r="Q3176" s="3" t="s">
        <v>40</v>
      </c>
      <c r="S3176" s="3" t="s">
        <v>34</v>
      </c>
    </row>
    <row r="3177">
      <c r="A3177" s="2">
        <v>42318.71488425926</v>
      </c>
      <c r="B3177" s="3">
        <v>75.0</v>
      </c>
      <c r="C3177" s="3" t="s">
        <v>2209</v>
      </c>
      <c r="D3177" s="3">
        <v>17.0</v>
      </c>
      <c r="E3177" s="3" t="s">
        <v>2230</v>
      </c>
      <c r="F3177" s="3">
        <v>8.0</v>
      </c>
      <c r="G3177" s="3">
        <v>3.0</v>
      </c>
      <c r="H3177" s="3" t="s">
        <v>3676</v>
      </c>
      <c r="I3177" s="3" t="s">
        <v>1184</v>
      </c>
      <c r="J3177" s="3" t="s">
        <v>1185</v>
      </c>
      <c r="K3177" s="3" t="s">
        <v>24</v>
      </c>
      <c r="L3177" s="3">
        <v>13.0</v>
      </c>
      <c r="M3177" s="3" t="s">
        <v>25</v>
      </c>
      <c r="N3177" s="3" t="s">
        <v>3696</v>
      </c>
      <c r="O3177" s="3" t="s">
        <v>1234</v>
      </c>
      <c r="P3177" s="4">
        <v>20042.0</v>
      </c>
      <c r="Q3177" s="3" t="s">
        <v>105</v>
      </c>
      <c r="S3177" s="3" t="s">
        <v>34</v>
      </c>
    </row>
    <row r="3178">
      <c r="A3178" s="2">
        <v>42318.71488425926</v>
      </c>
      <c r="B3178" s="3">
        <v>75.0</v>
      </c>
      <c r="C3178" s="3" t="s">
        <v>2209</v>
      </c>
      <c r="D3178" s="3">
        <v>17.0</v>
      </c>
      <c r="E3178" s="3" t="s">
        <v>2230</v>
      </c>
      <c r="F3178" s="3">
        <v>8.0</v>
      </c>
      <c r="G3178" s="3">
        <v>3.0</v>
      </c>
      <c r="H3178" s="3" t="s">
        <v>3676</v>
      </c>
      <c r="I3178" s="3" t="s">
        <v>1184</v>
      </c>
      <c r="J3178" s="3" t="s">
        <v>1185</v>
      </c>
      <c r="K3178" s="3" t="s">
        <v>24</v>
      </c>
      <c r="L3178" s="3">
        <v>14.0</v>
      </c>
      <c r="M3178" s="3" t="s">
        <v>30</v>
      </c>
      <c r="N3178" s="3" t="s">
        <v>3697</v>
      </c>
      <c r="O3178" s="3" t="s">
        <v>307</v>
      </c>
      <c r="P3178" s="4">
        <v>14072.0</v>
      </c>
      <c r="Q3178" s="3" t="s">
        <v>96</v>
      </c>
      <c r="S3178" s="3" t="s">
        <v>34</v>
      </c>
    </row>
    <row r="3179">
      <c r="A3179" s="2">
        <v>42318.71488425926</v>
      </c>
      <c r="B3179" s="3">
        <v>75.0</v>
      </c>
      <c r="C3179" s="3" t="s">
        <v>2209</v>
      </c>
      <c r="D3179" s="3">
        <v>17.0</v>
      </c>
      <c r="E3179" s="3" t="s">
        <v>2230</v>
      </c>
      <c r="F3179" s="3">
        <v>8.0</v>
      </c>
      <c r="G3179" s="3">
        <v>3.0</v>
      </c>
      <c r="H3179" s="3" t="s">
        <v>3676</v>
      </c>
      <c r="I3179" s="3" t="s">
        <v>1184</v>
      </c>
      <c r="J3179" s="3" t="s">
        <v>1185</v>
      </c>
      <c r="K3179" s="3" t="s">
        <v>24</v>
      </c>
      <c r="L3179" s="3">
        <v>15.0</v>
      </c>
      <c r="M3179" s="3" t="s">
        <v>25</v>
      </c>
      <c r="N3179" s="3" t="s">
        <v>910</v>
      </c>
      <c r="O3179" s="3" t="s">
        <v>871</v>
      </c>
      <c r="P3179" s="4">
        <v>26084.0</v>
      </c>
      <c r="Q3179" s="3" t="s">
        <v>46</v>
      </c>
      <c r="S3179" s="3" t="s">
        <v>34</v>
      </c>
    </row>
    <row r="3180">
      <c r="A3180" s="2">
        <v>42318.71488425926</v>
      </c>
      <c r="B3180" s="3">
        <v>75.0</v>
      </c>
      <c r="C3180" s="3" t="s">
        <v>2209</v>
      </c>
      <c r="D3180" s="3">
        <v>17.0</v>
      </c>
      <c r="E3180" s="3" t="s">
        <v>2230</v>
      </c>
      <c r="F3180" s="3">
        <v>8.0</v>
      </c>
      <c r="G3180" s="3">
        <v>3.0</v>
      </c>
      <c r="H3180" s="3" t="s">
        <v>3676</v>
      </c>
      <c r="I3180" s="3" t="s">
        <v>1184</v>
      </c>
      <c r="J3180" s="3" t="s">
        <v>1185</v>
      </c>
      <c r="K3180" s="3" t="s">
        <v>24</v>
      </c>
      <c r="L3180" s="3">
        <v>16.0</v>
      </c>
      <c r="M3180" s="3" t="s">
        <v>30</v>
      </c>
      <c r="N3180" s="3" t="s">
        <v>3698</v>
      </c>
      <c r="O3180" s="3" t="s">
        <v>1611</v>
      </c>
      <c r="P3180" s="4">
        <v>18468.0</v>
      </c>
      <c r="Q3180" s="3" t="s">
        <v>49</v>
      </c>
      <c r="S3180" s="3" t="s">
        <v>34</v>
      </c>
    </row>
    <row r="3181">
      <c r="A3181" s="2">
        <v>42318.71488425926</v>
      </c>
      <c r="B3181" s="3">
        <v>75.0</v>
      </c>
      <c r="C3181" s="3" t="s">
        <v>2209</v>
      </c>
      <c r="D3181" s="3">
        <v>17.0</v>
      </c>
      <c r="E3181" s="3" t="s">
        <v>2230</v>
      </c>
      <c r="F3181" s="3">
        <v>8.0</v>
      </c>
      <c r="G3181" s="3">
        <v>3.0</v>
      </c>
      <c r="H3181" s="3" t="s">
        <v>3676</v>
      </c>
      <c r="I3181" s="3" t="s">
        <v>1184</v>
      </c>
      <c r="J3181" s="3" t="s">
        <v>1185</v>
      </c>
      <c r="K3181" s="3" t="s">
        <v>24</v>
      </c>
      <c r="L3181" s="3">
        <v>17.0</v>
      </c>
      <c r="M3181" s="3" t="s">
        <v>25</v>
      </c>
      <c r="N3181" s="3" t="s">
        <v>3699</v>
      </c>
      <c r="O3181" s="3" t="s">
        <v>141</v>
      </c>
      <c r="P3181" s="4">
        <v>26525.0</v>
      </c>
      <c r="Q3181" s="3" t="s">
        <v>132</v>
      </c>
      <c r="S3181" s="3" t="s">
        <v>34</v>
      </c>
    </row>
    <row r="3182">
      <c r="A3182" s="2">
        <v>42318.71488425926</v>
      </c>
      <c r="B3182" s="3">
        <v>75.0</v>
      </c>
      <c r="C3182" s="3" t="s">
        <v>2209</v>
      </c>
      <c r="D3182" s="3">
        <v>17.0</v>
      </c>
      <c r="E3182" s="3" t="s">
        <v>2230</v>
      </c>
      <c r="F3182" s="3">
        <v>8.0</v>
      </c>
      <c r="G3182" s="3">
        <v>3.0</v>
      </c>
      <c r="H3182" s="3" t="s">
        <v>3676</v>
      </c>
      <c r="I3182" s="3" t="s">
        <v>1184</v>
      </c>
      <c r="J3182" s="3" t="s">
        <v>1185</v>
      </c>
      <c r="K3182" s="3" t="s">
        <v>24</v>
      </c>
      <c r="L3182" s="3">
        <v>18.0</v>
      </c>
      <c r="M3182" s="3" t="s">
        <v>30</v>
      </c>
      <c r="N3182" s="3" t="s">
        <v>3700</v>
      </c>
      <c r="O3182" s="3" t="s">
        <v>347</v>
      </c>
      <c r="P3182" s="4">
        <v>17874.0</v>
      </c>
      <c r="Q3182" s="3" t="s">
        <v>49</v>
      </c>
      <c r="S3182" s="3" t="s">
        <v>34</v>
      </c>
    </row>
    <row r="3183">
      <c r="A3183" s="2">
        <v>42318.71488425926</v>
      </c>
      <c r="B3183" s="3">
        <v>75.0</v>
      </c>
      <c r="C3183" s="3" t="s">
        <v>2209</v>
      </c>
      <c r="D3183" s="3">
        <v>17.0</v>
      </c>
      <c r="E3183" s="3" t="s">
        <v>2230</v>
      </c>
      <c r="F3183" s="3">
        <v>8.0</v>
      </c>
      <c r="G3183" s="3">
        <v>3.0</v>
      </c>
      <c r="H3183" s="3" t="s">
        <v>3676</v>
      </c>
      <c r="I3183" s="3" t="s">
        <v>1184</v>
      </c>
      <c r="J3183" s="3" t="s">
        <v>1185</v>
      </c>
      <c r="K3183" s="3" t="s">
        <v>24</v>
      </c>
      <c r="L3183" s="3">
        <v>19.0</v>
      </c>
      <c r="M3183" s="3" t="s">
        <v>25</v>
      </c>
      <c r="N3183" s="3" t="s">
        <v>3701</v>
      </c>
      <c r="O3183" s="3" t="s">
        <v>3702</v>
      </c>
      <c r="P3183" s="4">
        <v>21021.0</v>
      </c>
      <c r="Q3183" s="3" t="s">
        <v>96</v>
      </c>
      <c r="S3183" s="3" t="s">
        <v>34</v>
      </c>
    </row>
    <row r="3184">
      <c r="A3184" s="2">
        <v>42318.71488425926</v>
      </c>
      <c r="B3184" s="3">
        <v>75.0</v>
      </c>
      <c r="C3184" s="3" t="s">
        <v>2209</v>
      </c>
      <c r="D3184" s="3">
        <v>17.0</v>
      </c>
      <c r="E3184" s="3" t="s">
        <v>2230</v>
      </c>
      <c r="F3184" s="3">
        <v>8.0</v>
      </c>
      <c r="G3184" s="3">
        <v>3.0</v>
      </c>
      <c r="H3184" s="3" t="s">
        <v>3676</v>
      </c>
      <c r="I3184" s="3" t="s">
        <v>1184</v>
      </c>
      <c r="J3184" s="3" t="s">
        <v>1185</v>
      </c>
      <c r="K3184" s="3" t="s">
        <v>24</v>
      </c>
      <c r="L3184" s="3">
        <v>20.0</v>
      </c>
      <c r="M3184" s="3" t="s">
        <v>30</v>
      </c>
      <c r="N3184" s="3" t="s">
        <v>3703</v>
      </c>
      <c r="O3184" s="3" t="s">
        <v>368</v>
      </c>
      <c r="P3184" s="4">
        <v>35338.0</v>
      </c>
      <c r="Q3184" s="3" t="s">
        <v>191</v>
      </c>
      <c r="S3184" s="3" t="s">
        <v>34</v>
      </c>
    </row>
    <row r="3185">
      <c r="A3185" s="2">
        <v>42318.71488425926</v>
      </c>
      <c r="B3185" s="3">
        <v>75.0</v>
      </c>
      <c r="C3185" s="3" t="s">
        <v>2209</v>
      </c>
      <c r="D3185" s="3">
        <v>17.0</v>
      </c>
      <c r="E3185" s="3" t="s">
        <v>2230</v>
      </c>
      <c r="F3185" s="3">
        <v>8.0</v>
      </c>
      <c r="G3185" s="3">
        <v>3.0</v>
      </c>
      <c r="H3185" s="3" t="s">
        <v>3676</v>
      </c>
      <c r="I3185" s="3" t="s">
        <v>1184</v>
      </c>
      <c r="J3185" s="3" t="s">
        <v>1185</v>
      </c>
      <c r="K3185" s="3" t="s">
        <v>24</v>
      </c>
      <c r="L3185" s="3">
        <v>21.0</v>
      </c>
      <c r="M3185" s="3" t="s">
        <v>25</v>
      </c>
      <c r="N3185" s="3" t="s">
        <v>3704</v>
      </c>
      <c r="O3185" s="3" t="s">
        <v>119</v>
      </c>
      <c r="P3185" s="4">
        <v>17021.0</v>
      </c>
      <c r="Q3185" s="3" t="s">
        <v>105</v>
      </c>
      <c r="S3185" s="3" t="s">
        <v>34</v>
      </c>
    </row>
    <row r="3186">
      <c r="A3186" s="2">
        <v>42318.71488425926</v>
      </c>
      <c r="B3186" s="3">
        <v>75.0</v>
      </c>
      <c r="C3186" s="3" t="s">
        <v>2209</v>
      </c>
      <c r="D3186" s="3">
        <v>17.0</v>
      </c>
      <c r="E3186" s="3" t="s">
        <v>2230</v>
      </c>
      <c r="F3186" s="3">
        <v>8.0</v>
      </c>
      <c r="G3186" s="3">
        <v>3.0</v>
      </c>
      <c r="H3186" s="3" t="s">
        <v>3676</v>
      </c>
      <c r="I3186" s="3" t="s">
        <v>1184</v>
      </c>
      <c r="J3186" s="3" t="s">
        <v>1185</v>
      </c>
      <c r="K3186" s="3" t="s">
        <v>24</v>
      </c>
      <c r="L3186" s="3">
        <v>22.0</v>
      </c>
      <c r="M3186" s="3" t="s">
        <v>30</v>
      </c>
      <c r="N3186" s="3" t="s">
        <v>3705</v>
      </c>
      <c r="O3186" s="3" t="s">
        <v>3706</v>
      </c>
      <c r="P3186" s="4">
        <v>26369.0</v>
      </c>
      <c r="Q3186" s="3" t="s">
        <v>189</v>
      </c>
      <c r="S3186" s="3" t="s">
        <v>34</v>
      </c>
    </row>
    <row r="3187">
      <c r="A3187" s="2">
        <v>42318.71488425926</v>
      </c>
      <c r="B3187" s="3">
        <v>75.0</v>
      </c>
      <c r="C3187" s="3" t="s">
        <v>2209</v>
      </c>
      <c r="D3187" s="3">
        <v>19.0</v>
      </c>
      <c r="E3187" s="3" t="s">
        <v>2251</v>
      </c>
      <c r="F3187" s="3">
        <v>8.0</v>
      </c>
      <c r="G3187" s="3">
        <v>3.0</v>
      </c>
      <c r="H3187" s="3" t="s">
        <v>3676</v>
      </c>
      <c r="I3187" s="3" t="s">
        <v>1184</v>
      </c>
      <c r="J3187" s="3" t="s">
        <v>1185</v>
      </c>
      <c r="K3187" s="3" t="s">
        <v>24</v>
      </c>
      <c r="L3187" s="3">
        <v>1.0</v>
      </c>
      <c r="M3187" s="3" t="s">
        <v>30</v>
      </c>
      <c r="N3187" s="3" t="s">
        <v>3707</v>
      </c>
      <c r="O3187" s="3" t="s">
        <v>355</v>
      </c>
      <c r="P3187" s="4">
        <v>24271.0</v>
      </c>
      <c r="Q3187" s="3" t="s">
        <v>153</v>
      </c>
      <c r="S3187" s="3" t="s">
        <v>34</v>
      </c>
    </row>
    <row r="3188">
      <c r="A3188" s="2">
        <v>42318.71488425926</v>
      </c>
      <c r="B3188" s="3">
        <v>75.0</v>
      </c>
      <c r="C3188" s="3" t="s">
        <v>2209</v>
      </c>
      <c r="D3188" s="3">
        <v>19.0</v>
      </c>
      <c r="E3188" s="3" t="s">
        <v>2251</v>
      </c>
      <c r="F3188" s="3">
        <v>8.0</v>
      </c>
      <c r="G3188" s="3">
        <v>3.0</v>
      </c>
      <c r="H3188" s="3" t="s">
        <v>3676</v>
      </c>
      <c r="I3188" s="3" t="s">
        <v>1184</v>
      </c>
      <c r="J3188" s="3" t="s">
        <v>1185</v>
      </c>
      <c r="K3188" s="3" t="s">
        <v>24</v>
      </c>
      <c r="L3188" s="3">
        <v>2.0</v>
      </c>
      <c r="M3188" s="3" t="s">
        <v>25</v>
      </c>
      <c r="N3188" s="3" t="s">
        <v>3708</v>
      </c>
      <c r="O3188" s="3" t="s">
        <v>3003</v>
      </c>
      <c r="P3188" s="4">
        <v>30023.0</v>
      </c>
      <c r="Q3188" s="3" t="s">
        <v>40</v>
      </c>
      <c r="S3188" s="3" t="s">
        <v>34</v>
      </c>
    </row>
    <row r="3189">
      <c r="A3189" s="2">
        <v>42318.71488425926</v>
      </c>
      <c r="B3189" s="3">
        <v>75.0</v>
      </c>
      <c r="C3189" s="3" t="s">
        <v>2209</v>
      </c>
      <c r="D3189" s="3">
        <v>19.0</v>
      </c>
      <c r="E3189" s="3" t="s">
        <v>2251</v>
      </c>
      <c r="F3189" s="3">
        <v>8.0</v>
      </c>
      <c r="G3189" s="3">
        <v>3.0</v>
      </c>
      <c r="H3189" s="3" t="s">
        <v>3676</v>
      </c>
      <c r="I3189" s="3" t="s">
        <v>1184</v>
      </c>
      <c r="J3189" s="3" t="s">
        <v>1185</v>
      </c>
      <c r="K3189" s="3" t="s">
        <v>24</v>
      </c>
      <c r="L3189" s="3">
        <v>3.0</v>
      </c>
      <c r="M3189" s="3" t="s">
        <v>30</v>
      </c>
      <c r="N3189" s="3" t="s">
        <v>3709</v>
      </c>
      <c r="O3189" s="3" t="s">
        <v>746</v>
      </c>
      <c r="P3189" s="4">
        <v>27352.0</v>
      </c>
      <c r="Q3189" s="3" t="s">
        <v>40</v>
      </c>
      <c r="S3189" s="3" t="s">
        <v>34</v>
      </c>
    </row>
    <row r="3190">
      <c r="A3190" s="2">
        <v>42318.71488425926</v>
      </c>
      <c r="B3190" s="3">
        <v>75.0</v>
      </c>
      <c r="C3190" s="3" t="s">
        <v>2209</v>
      </c>
      <c r="D3190" s="3">
        <v>19.0</v>
      </c>
      <c r="E3190" s="3" t="s">
        <v>2251</v>
      </c>
      <c r="F3190" s="3">
        <v>8.0</v>
      </c>
      <c r="G3190" s="3">
        <v>3.0</v>
      </c>
      <c r="H3190" s="3" t="s">
        <v>3676</v>
      </c>
      <c r="I3190" s="3" t="s">
        <v>1184</v>
      </c>
      <c r="J3190" s="3" t="s">
        <v>1185</v>
      </c>
      <c r="K3190" s="3" t="s">
        <v>24</v>
      </c>
      <c r="L3190" s="3">
        <v>4.0</v>
      </c>
      <c r="M3190" s="3" t="s">
        <v>25</v>
      </c>
      <c r="N3190" s="3" t="s">
        <v>3710</v>
      </c>
      <c r="O3190" s="3" t="s">
        <v>200</v>
      </c>
      <c r="P3190" s="4">
        <v>18356.0</v>
      </c>
      <c r="Q3190" s="3" t="s">
        <v>49</v>
      </c>
      <c r="S3190" s="3" t="s">
        <v>34</v>
      </c>
    </row>
    <row r="3191">
      <c r="A3191" s="2">
        <v>42318.71488425926</v>
      </c>
      <c r="B3191" s="3">
        <v>75.0</v>
      </c>
      <c r="C3191" s="3" t="s">
        <v>2209</v>
      </c>
      <c r="D3191" s="3">
        <v>19.0</v>
      </c>
      <c r="E3191" s="3" t="s">
        <v>2251</v>
      </c>
      <c r="F3191" s="3">
        <v>8.0</v>
      </c>
      <c r="G3191" s="3">
        <v>3.0</v>
      </c>
      <c r="H3191" s="3" t="s">
        <v>3676</v>
      </c>
      <c r="I3191" s="3" t="s">
        <v>1184</v>
      </c>
      <c r="J3191" s="3" t="s">
        <v>1185</v>
      </c>
      <c r="K3191" s="3" t="s">
        <v>24</v>
      </c>
      <c r="L3191" s="3">
        <v>5.0</v>
      </c>
      <c r="M3191" s="3" t="s">
        <v>30</v>
      </c>
      <c r="N3191" s="3" t="s">
        <v>3711</v>
      </c>
      <c r="O3191" s="3" t="s">
        <v>3712</v>
      </c>
      <c r="P3191" s="4">
        <v>20038.0</v>
      </c>
      <c r="Q3191" s="3" t="s">
        <v>49</v>
      </c>
      <c r="S3191" s="3" t="s">
        <v>34</v>
      </c>
    </row>
    <row r="3192">
      <c r="A3192" s="2">
        <v>42318.71488425926</v>
      </c>
      <c r="B3192" s="3">
        <v>75.0</v>
      </c>
      <c r="C3192" s="3" t="s">
        <v>2209</v>
      </c>
      <c r="D3192" s="3">
        <v>19.0</v>
      </c>
      <c r="E3192" s="3" t="s">
        <v>2251</v>
      </c>
      <c r="F3192" s="3">
        <v>8.0</v>
      </c>
      <c r="G3192" s="3">
        <v>3.0</v>
      </c>
      <c r="H3192" s="3" t="s">
        <v>3676</v>
      </c>
      <c r="I3192" s="3" t="s">
        <v>1184</v>
      </c>
      <c r="J3192" s="3" t="s">
        <v>1185</v>
      </c>
      <c r="K3192" s="3" t="s">
        <v>24</v>
      </c>
      <c r="L3192" s="3">
        <v>6.0</v>
      </c>
      <c r="M3192" s="3" t="s">
        <v>25</v>
      </c>
      <c r="N3192" s="3" t="s">
        <v>3713</v>
      </c>
      <c r="O3192" s="3" t="s">
        <v>523</v>
      </c>
      <c r="P3192" s="4">
        <v>24339.0</v>
      </c>
      <c r="Q3192" s="3" t="s">
        <v>79</v>
      </c>
      <c r="S3192" s="3" t="s">
        <v>34</v>
      </c>
    </row>
    <row r="3193">
      <c r="A3193" s="2">
        <v>42318.71488425926</v>
      </c>
      <c r="B3193" s="3">
        <v>75.0</v>
      </c>
      <c r="C3193" s="3" t="s">
        <v>2209</v>
      </c>
      <c r="D3193" s="3">
        <v>19.0</v>
      </c>
      <c r="E3193" s="3" t="s">
        <v>2251</v>
      </c>
      <c r="F3193" s="3">
        <v>8.0</v>
      </c>
      <c r="G3193" s="3">
        <v>3.0</v>
      </c>
      <c r="H3193" s="3" t="s">
        <v>3676</v>
      </c>
      <c r="I3193" s="3" t="s">
        <v>1184</v>
      </c>
      <c r="J3193" s="3" t="s">
        <v>1185</v>
      </c>
      <c r="K3193" s="3" t="s">
        <v>24</v>
      </c>
      <c r="L3193" s="3">
        <v>7.0</v>
      </c>
      <c r="M3193" s="3" t="s">
        <v>30</v>
      </c>
      <c r="N3193" s="3" t="s">
        <v>3714</v>
      </c>
      <c r="O3193" s="3" t="s">
        <v>355</v>
      </c>
      <c r="P3193" s="4">
        <v>22400.0</v>
      </c>
      <c r="Q3193" s="3" t="s">
        <v>75</v>
      </c>
      <c r="S3193" s="3" t="s">
        <v>34</v>
      </c>
    </row>
    <row r="3194">
      <c r="A3194" s="2">
        <v>42318.71488425926</v>
      </c>
      <c r="B3194" s="3">
        <v>75.0</v>
      </c>
      <c r="C3194" s="3" t="s">
        <v>2209</v>
      </c>
      <c r="D3194" s="3">
        <v>19.0</v>
      </c>
      <c r="E3194" s="3" t="s">
        <v>2251</v>
      </c>
      <c r="F3194" s="3">
        <v>8.0</v>
      </c>
      <c r="G3194" s="3">
        <v>3.0</v>
      </c>
      <c r="H3194" s="3" t="s">
        <v>3676</v>
      </c>
      <c r="I3194" s="3" t="s">
        <v>1184</v>
      </c>
      <c r="J3194" s="3" t="s">
        <v>1185</v>
      </c>
      <c r="K3194" s="3" t="s">
        <v>24</v>
      </c>
      <c r="L3194" s="3">
        <v>8.0</v>
      </c>
      <c r="M3194" s="3" t="s">
        <v>25</v>
      </c>
      <c r="N3194" s="3" t="s">
        <v>3715</v>
      </c>
      <c r="O3194" s="3" t="s">
        <v>42</v>
      </c>
      <c r="P3194" s="4">
        <v>33652.0</v>
      </c>
      <c r="Q3194" s="3" t="s">
        <v>132</v>
      </c>
      <c r="S3194" s="3" t="s">
        <v>34</v>
      </c>
    </row>
    <row r="3195">
      <c r="A3195" s="2">
        <v>42318.71488425926</v>
      </c>
      <c r="B3195" s="3">
        <v>75.0</v>
      </c>
      <c r="C3195" s="3" t="s">
        <v>2209</v>
      </c>
      <c r="D3195" s="3">
        <v>19.0</v>
      </c>
      <c r="E3195" s="3" t="s">
        <v>2251</v>
      </c>
      <c r="F3195" s="3">
        <v>8.0</v>
      </c>
      <c r="G3195" s="3">
        <v>3.0</v>
      </c>
      <c r="H3195" s="3" t="s">
        <v>3676</v>
      </c>
      <c r="I3195" s="3" t="s">
        <v>1184</v>
      </c>
      <c r="J3195" s="3" t="s">
        <v>1185</v>
      </c>
      <c r="K3195" s="3" t="s">
        <v>24</v>
      </c>
      <c r="L3195" s="3">
        <v>9.0</v>
      </c>
      <c r="M3195" s="3" t="s">
        <v>30</v>
      </c>
      <c r="N3195" s="3" t="s">
        <v>3716</v>
      </c>
      <c r="O3195" s="3" t="s">
        <v>225</v>
      </c>
      <c r="P3195" s="4">
        <v>25534.0</v>
      </c>
      <c r="Q3195" s="3" t="s">
        <v>169</v>
      </c>
      <c r="S3195" s="3" t="s">
        <v>34</v>
      </c>
    </row>
    <row r="3196">
      <c r="A3196" s="2">
        <v>42318.71488425926</v>
      </c>
      <c r="B3196" s="3">
        <v>75.0</v>
      </c>
      <c r="C3196" s="3" t="s">
        <v>2209</v>
      </c>
      <c r="D3196" s="3">
        <v>19.0</v>
      </c>
      <c r="E3196" s="3" t="s">
        <v>2251</v>
      </c>
      <c r="F3196" s="3">
        <v>8.0</v>
      </c>
      <c r="G3196" s="3">
        <v>3.0</v>
      </c>
      <c r="H3196" s="3" t="s">
        <v>3676</v>
      </c>
      <c r="I3196" s="3" t="s">
        <v>1184</v>
      </c>
      <c r="J3196" s="3" t="s">
        <v>1185</v>
      </c>
      <c r="K3196" s="3" t="s">
        <v>24</v>
      </c>
      <c r="L3196" s="3">
        <v>10.0</v>
      </c>
      <c r="M3196" s="3" t="s">
        <v>25</v>
      </c>
      <c r="N3196" s="3" t="s">
        <v>3717</v>
      </c>
      <c r="O3196" s="3" t="s">
        <v>246</v>
      </c>
      <c r="P3196" s="4">
        <v>16925.0</v>
      </c>
      <c r="Q3196" s="3" t="s">
        <v>46</v>
      </c>
      <c r="S3196" s="3" t="s">
        <v>34</v>
      </c>
    </row>
    <row r="3197">
      <c r="A3197" s="2">
        <v>42318.71488425926</v>
      </c>
      <c r="B3197" s="3">
        <v>75.0</v>
      </c>
      <c r="C3197" s="3" t="s">
        <v>2209</v>
      </c>
      <c r="D3197" s="3">
        <v>23.0</v>
      </c>
      <c r="E3197" s="3" t="s">
        <v>2266</v>
      </c>
      <c r="F3197" s="3">
        <v>8.0</v>
      </c>
      <c r="G3197" s="3">
        <v>3.0</v>
      </c>
      <c r="H3197" s="3" t="s">
        <v>3676</v>
      </c>
      <c r="I3197" s="3" t="s">
        <v>1184</v>
      </c>
      <c r="J3197" s="3" t="s">
        <v>1185</v>
      </c>
      <c r="K3197" s="3" t="s">
        <v>24</v>
      </c>
      <c r="L3197" s="3">
        <v>1.0</v>
      </c>
      <c r="M3197" s="3" t="s">
        <v>25</v>
      </c>
      <c r="N3197" s="3" t="s">
        <v>3718</v>
      </c>
      <c r="O3197" s="3" t="s">
        <v>692</v>
      </c>
      <c r="P3197" s="4">
        <v>25689.0</v>
      </c>
      <c r="Q3197" s="3" t="s">
        <v>132</v>
      </c>
      <c r="S3197" s="3" t="s">
        <v>34</v>
      </c>
    </row>
    <row r="3198">
      <c r="A3198" s="2">
        <v>42318.71488425926</v>
      </c>
      <c r="B3198" s="3">
        <v>75.0</v>
      </c>
      <c r="C3198" s="3" t="s">
        <v>2209</v>
      </c>
      <c r="D3198" s="3">
        <v>23.0</v>
      </c>
      <c r="E3198" s="3" t="s">
        <v>2266</v>
      </c>
      <c r="F3198" s="3">
        <v>8.0</v>
      </c>
      <c r="G3198" s="3">
        <v>3.0</v>
      </c>
      <c r="H3198" s="3" t="s">
        <v>3676</v>
      </c>
      <c r="I3198" s="3" t="s">
        <v>1184</v>
      </c>
      <c r="J3198" s="3" t="s">
        <v>1185</v>
      </c>
      <c r="K3198" s="3" t="s">
        <v>24</v>
      </c>
      <c r="L3198" s="3">
        <v>2.0</v>
      </c>
      <c r="M3198" s="3" t="s">
        <v>30</v>
      </c>
      <c r="N3198" s="3" t="s">
        <v>3719</v>
      </c>
      <c r="O3198" s="3" t="s">
        <v>3720</v>
      </c>
      <c r="P3198" s="4">
        <v>22606.0</v>
      </c>
      <c r="Q3198" s="3" t="s">
        <v>712</v>
      </c>
      <c r="S3198" s="3" t="s">
        <v>34</v>
      </c>
    </row>
    <row r="3199">
      <c r="A3199" s="2">
        <v>42318.71488425926</v>
      </c>
      <c r="B3199" s="3">
        <v>75.0</v>
      </c>
      <c r="C3199" s="3" t="s">
        <v>2209</v>
      </c>
      <c r="D3199" s="3">
        <v>23.0</v>
      </c>
      <c r="E3199" s="3" t="s">
        <v>2266</v>
      </c>
      <c r="F3199" s="3">
        <v>8.0</v>
      </c>
      <c r="G3199" s="3">
        <v>3.0</v>
      </c>
      <c r="H3199" s="3" t="s">
        <v>3676</v>
      </c>
      <c r="I3199" s="3" t="s">
        <v>1184</v>
      </c>
      <c r="J3199" s="3" t="s">
        <v>1185</v>
      </c>
      <c r="K3199" s="3" t="s">
        <v>24</v>
      </c>
      <c r="L3199" s="3">
        <v>3.0</v>
      </c>
      <c r="M3199" s="3" t="s">
        <v>25</v>
      </c>
      <c r="N3199" s="3" t="s">
        <v>3721</v>
      </c>
      <c r="O3199" s="3" t="s">
        <v>319</v>
      </c>
      <c r="P3199" s="4">
        <v>26820.0</v>
      </c>
      <c r="Q3199" s="3" t="s">
        <v>72</v>
      </c>
      <c r="S3199" s="3" t="s">
        <v>34</v>
      </c>
    </row>
    <row r="3200">
      <c r="A3200" s="2">
        <v>42318.71488425926</v>
      </c>
      <c r="B3200" s="3">
        <v>75.0</v>
      </c>
      <c r="C3200" s="3" t="s">
        <v>2209</v>
      </c>
      <c r="D3200" s="3">
        <v>23.0</v>
      </c>
      <c r="E3200" s="3" t="s">
        <v>2266</v>
      </c>
      <c r="F3200" s="3">
        <v>8.0</v>
      </c>
      <c r="G3200" s="3">
        <v>3.0</v>
      </c>
      <c r="H3200" s="3" t="s">
        <v>3676</v>
      </c>
      <c r="I3200" s="3" t="s">
        <v>1184</v>
      </c>
      <c r="J3200" s="3" t="s">
        <v>1185</v>
      </c>
      <c r="K3200" s="3" t="s">
        <v>24</v>
      </c>
      <c r="L3200" s="3">
        <v>4.0</v>
      </c>
      <c r="M3200" s="3" t="s">
        <v>30</v>
      </c>
      <c r="N3200" s="3" t="s">
        <v>3722</v>
      </c>
      <c r="O3200" s="3" t="s">
        <v>487</v>
      </c>
      <c r="P3200" s="4">
        <v>22936.0</v>
      </c>
      <c r="Q3200" s="3" t="s">
        <v>72</v>
      </c>
      <c r="S3200" s="3" t="s">
        <v>34</v>
      </c>
    </row>
    <row r="3201">
      <c r="A3201" s="2">
        <v>42318.71488425926</v>
      </c>
      <c r="B3201" s="3">
        <v>75.0</v>
      </c>
      <c r="C3201" s="3" t="s">
        <v>2209</v>
      </c>
      <c r="D3201" s="3">
        <v>23.0</v>
      </c>
      <c r="E3201" s="3" t="s">
        <v>2266</v>
      </c>
      <c r="F3201" s="3">
        <v>8.0</v>
      </c>
      <c r="G3201" s="3">
        <v>3.0</v>
      </c>
      <c r="H3201" s="3" t="s">
        <v>3676</v>
      </c>
      <c r="I3201" s="3" t="s">
        <v>1184</v>
      </c>
      <c r="J3201" s="3" t="s">
        <v>1185</v>
      </c>
      <c r="K3201" s="3" t="s">
        <v>24</v>
      </c>
      <c r="L3201" s="3">
        <v>5.0</v>
      </c>
      <c r="M3201" s="3" t="s">
        <v>25</v>
      </c>
      <c r="N3201" s="3" t="s">
        <v>3723</v>
      </c>
      <c r="O3201" s="3" t="s">
        <v>1452</v>
      </c>
      <c r="P3201" s="4">
        <v>22898.0</v>
      </c>
      <c r="Q3201" s="3" t="s">
        <v>40</v>
      </c>
      <c r="S3201" s="3" t="s">
        <v>34</v>
      </c>
    </row>
    <row r="3202">
      <c r="A3202" s="2">
        <v>42318.71488425926</v>
      </c>
      <c r="B3202" s="3">
        <v>75.0</v>
      </c>
      <c r="C3202" s="3" t="s">
        <v>2209</v>
      </c>
      <c r="D3202" s="3">
        <v>23.0</v>
      </c>
      <c r="E3202" s="3" t="s">
        <v>2266</v>
      </c>
      <c r="F3202" s="3">
        <v>8.0</v>
      </c>
      <c r="G3202" s="3">
        <v>3.0</v>
      </c>
      <c r="H3202" s="3" t="s">
        <v>3676</v>
      </c>
      <c r="I3202" s="3" t="s">
        <v>1184</v>
      </c>
      <c r="J3202" s="3" t="s">
        <v>1185</v>
      </c>
      <c r="K3202" s="3" t="s">
        <v>24</v>
      </c>
      <c r="L3202" s="3">
        <v>6.0</v>
      </c>
      <c r="M3202" s="3" t="s">
        <v>30</v>
      </c>
      <c r="N3202" s="3" t="s">
        <v>1046</v>
      </c>
      <c r="O3202" s="3" t="s">
        <v>45</v>
      </c>
      <c r="P3202" s="4">
        <v>23419.0</v>
      </c>
      <c r="Q3202" s="3" t="s">
        <v>40</v>
      </c>
      <c r="S3202" s="3" t="s">
        <v>34</v>
      </c>
    </row>
    <row r="3203">
      <c r="A3203" s="2">
        <v>42318.71488425926</v>
      </c>
      <c r="B3203" s="3">
        <v>75.0</v>
      </c>
      <c r="C3203" s="3" t="s">
        <v>2209</v>
      </c>
      <c r="D3203" s="3">
        <v>24.0</v>
      </c>
      <c r="E3203" s="3" t="s">
        <v>2275</v>
      </c>
      <c r="F3203" s="3">
        <v>8.0</v>
      </c>
      <c r="G3203" s="3">
        <v>3.0</v>
      </c>
      <c r="H3203" s="3" t="s">
        <v>3676</v>
      </c>
      <c r="I3203" s="3" t="s">
        <v>1184</v>
      </c>
      <c r="J3203" s="3" t="s">
        <v>1185</v>
      </c>
      <c r="K3203" s="3" t="s">
        <v>24</v>
      </c>
      <c r="L3203" s="3">
        <v>1.0</v>
      </c>
      <c r="M3203" s="3" t="s">
        <v>25</v>
      </c>
      <c r="N3203" s="3" t="s">
        <v>835</v>
      </c>
      <c r="O3203" s="3" t="s">
        <v>391</v>
      </c>
      <c r="P3203" s="4">
        <v>18665.0</v>
      </c>
      <c r="Q3203" s="3" t="s">
        <v>113</v>
      </c>
      <c r="S3203" s="3" t="s">
        <v>34</v>
      </c>
    </row>
    <row r="3204">
      <c r="A3204" s="2">
        <v>42318.71488425926</v>
      </c>
      <c r="B3204" s="3">
        <v>75.0</v>
      </c>
      <c r="C3204" s="3" t="s">
        <v>2209</v>
      </c>
      <c r="D3204" s="3">
        <v>24.0</v>
      </c>
      <c r="E3204" s="3" t="s">
        <v>2275</v>
      </c>
      <c r="F3204" s="3">
        <v>8.0</v>
      </c>
      <c r="G3204" s="3">
        <v>3.0</v>
      </c>
      <c r="H3204" s="3" t="s">
        <v>3676</v>
      </c>
      <c r="I3204" s="3" t="s">
        <v>1184</v>
      </c>
      <c r="J3204" s="3" t="s">
        <v>1185</v>
      </c>
      <c r="K3204" s="3" t="s">
        <v>24</v>
      </c>
      <c r="L3204" s="3">
        <v>2.0</v>
      </c>
      <c r="M3204" s="3" t="s">
        <v>30</v>
      </c>
      <c r="N3204" s="3" t="s">
        <v>2932</v>
      </c>
      <c r="O3204" s="3" t="s">
        <v>364</v>
      </c>
      <c r="P3204" s="4">
        <v>23923.0</v>
      </c>
      <c r="Q3204" s="3" t="s">
        <v>228</v>
      </c>
      <c r="S3204" s="3" t="s">
        <v>34</v>
      </c>
    </row>
    <row r="3205">
      <c r="A3205" s="2">
        <v>42318.71488425926</v>
      </c>
      <c r="B3205" s="3">
        <v>75.0</v>
      </c>
      <c r="C3205" s="3" t="s">
        <v>2209</v>
      </c>
      <c r="D3205" s="3">
        <v>24.0</v>
      </c>
      <c r="E3205" s="3" t="s">
        <v>2275</v>
      </c>
      <c r="F3205" s="3">
        <v>8.0</v>
      </c>
      <c r="G3205" s="3">
        <v>3.0</v>
      </c>
      <c r="H3205" s="3" t="s">
        <v>3676</v>
      </c>
      <c r="I3205" s="3" t="s">
        <v>1184</v>
      </c>
      <c r="J3205" s="3" t="s">
        <v>1185</v>
      </c>
      <c r="K3205" s="3" t="s">
        <v>24</v>
      </c>
      <c r="L3205" s="3">
        <v>3.0</v>
      </c>
      <c r="M3205" s="3" t="s">
        <v>25</v>
      </c>
      <c r="N3205" s="3" t="s">
        <v>3724</v>
      </c>
      <c r="O3205" s="3" t="s">
        <v>3725</v>
      </c>
      <c r="P3205" s="4">
        <v>26912.0</v>
      </c>
      <c r="Q3205" s="3" t="s">
        <v>132</v>
      </c>
      <c r="S3205" s="3" t="s">
        <v>34</v>
      </c>
    </row>
    <row r="3206">
      <c r="A3206" s="2">
        <v>42318.71488425926</v>
      </c>
      <c r="B3206" s="3">
        <v>75.0</v>
      </c>
      <c r="C3206" s="3" t="s">
        <v>2209</v>
      </c>
      <c r="D3206" s="3">
        <v>24.0</v>
      </c>
      <c r="E3206" s="3" t="s">
        <v>2275</v>
      </c>
      <c r="F3206" s="3">
        <v>8.0</v>
      </c>
      <c r="G3206" s="3">
        <v>3.0</v>
      </c>
      <c r="H3206" s="3" t="s">
        <v>3676</v>
      </c>
      <c r="I3206" s="3" t="s">
        <v>1184</v>
      </c>
      <c r="J3206" s="3" t="s">
        <v>1185</v>
      </c>
      <c r="K3206" s="3" t="s">
        <v>24</v>
      </c>
      <c r="L3206" s="3">
        <v>4.0</v>
      </c>
      <c r="M3206" s="3" t="s">
        <v>30</v>
      </c>
      <c r="N3206" s="3" t="s">
        <v>3726</v>
      </c>
      <c r="O3206" s="3" t="s">
        <v>1360</v>
      </c>
      <c r="P3206" s="4">
        <v>23849.0</v>
      </c>
      <c r="Q3206" s="3" t="s">
        <v>228</v>
      </c>
      <c r="S3206" s="3" t="s">
        <v>34</v>
      </c>
    </row>
    <row r="3207">
      <c r="A3207" s="2">
        <v>42318.71488425926</v>
      </c>
      <c r="B3207" s="3">
        <v>75.0</v>
      </c>
      <c r="C3207" s="3" t="s">
        <v>2209</v>
      </c>
      <c r="D3207" s="3">
        <v>24.0</v>
      </c>
      <c r="E3207" s="3" t="s">
        <v>2275</v>
      </c>
      <c r="F3207" s="3">
        <v>8.0</v>
      </c>
      <c r="G3207" s="3">
        <v>3.0</v>
      </c>
      <c r="H3207" s="3" t="s">
        <v>3676</v>
      </c>
      <c r="I3207" s="3" t="s">
        <v>1184</v>
      </c>
      <c r="J3207" s="3" t="s">
        <v>1185</v>
      </c>
      <c r="K3207" s="3" t="s">
        <v>24</v>
      </c>
      <c r="L3207" s="3">
        <v>5.0</v>
      </c>
      <c r="M3207" s="3" t="s">
        <v>25</v>
      </c>
      <c r="N3207" s="3" t="s">
        <v>3727</v>
      </c>
      <c r="O3207" s="3" t="s">
        <v>3051</v>
      </c>
      <c r="P3207" s="4">
        <v>22399.0</v>
      </c>
      <c r="Q3207" s="3" t="s">
        <v>115</v>
      </c>
      <c r="S3207" s="3" t="s">
        <v>34</v>
      </c>
    </row>
    <row r="3208">
      <c r="A3208" s="2">
        <v>42318.71488425926</v>
      </c>
      <c r="B3208" s="3">
        <v>75.0</v>
      </c>
      <c r="C3208" s="3" t="s">
        <v>2209</v>
      </c>
      <c r="D3208" s="3">
        <v>24.0</v>
      </c>
      <c r="E3208" s="3" t="s">
        <v>2275</v>
      </c>
      <c r="F3208" s="3">
        <v>8.0</v>
      </c>
      <c r="G3208" s="3">
        <v>3.0</v>
      </c>
      <c r="H3208" s="3" t="s">
        <v>3676</v>
      </c>
      <c r="I3208" s="3" t="s">
        <v>1184</v>
      </c>
      <c r="J3208" s="3" t="s">
        <v>1185</v>
      </c>
      <c r="K3208" s="3" t="s">
        <v>24</v>
      </c>
      <c r="L3208" s="3">
        <v>6.0</v>
      </c>
      <c r="M3208" s="3" t="s">
        <v>30</v>
      </c>
      <c r="N3208" s="3" t="s">
        <v>3728</v>
      </c>
      <c r="O3208" s="3" t="s">
        <v>2782</v>
      </c>
      <c r="P3208" s="4">
        <v>21007.0</v>
      </c>
      <c r="Q3208" s="3" t="s">
        <v>1454</v>
      </c>
      <c r="S3208" s="3" t="s">
        <v>34</v>
      </c>
    </row>
    <row r="3209">
      <c r="A3209" s="2">
        <v>42318.71488425926</v>
      </c>
      <c r="B3209" s="3">
        <v>75.0</v>
      </c>
      <c r="C3209" s="3" t="s">
        <v>2209</v>
      </c>
      <c r="D3209" s="3">
        <v>24.0</v>
      </c>
      <c r="E3209" s="3" t="s">
        <v>2275</v>
      </c>
      <c r="F3209" s="3">
        <v>8.0</v>
      </c>
      <c r="G3209" s="3">
        <v>3.0</v>
      </c>
      <c r="H3209" s="3" t="s">
        <v>3676</v>
      </c>
      <c r="I3209" s="3" t="s">
        <v>1184</v>
      </c>
      <c r="J3209" s="3" t="s">
        <v>1185</v>
      </c>
      <c r="K3209" s="3" t="s">
        <v>24</v>
      </c>
      <c r="L3209" s="3">
        <v>7.0</v>
      </c>
      <c r="M3209" s="3" t="s">
        <v>25</v>
      </c>
      <c r="N3209" s="3" t="s">
        <v>3729</v>
      </c>
      <c r="O3209" s="3" t="s">
        <v>454</v>
      </c>
      <c r="P3209" s="4">
        <v>18901.0</v>
      </c>
      <c r="Q3209" s="3" t="s">
        <v>110</v>
      </c>
      <c r="S3209" s="3" t="s">
        <v>34</v>
      </c>
    </row>
    <row r="3210">
      <c r="A3210" s="2">
        <v>42318.71488425926</v>
      </c>
      <c r="B3210" s="3">
        <v>75.0</v>
      </c>
      <c r="C3210" s="3" t="s">
        <v>2209</v>
      </c>
      <c r="D3210" s="3">
        <v>24.0</v>
      </c>
      <c r="E3210" s="3" t="s">
        <v>2275</v>
      </c>
      <c r="F3210" s="3">
        <v>8.0</v>
      </c>
      <c r="G3210" s="3">
        <v>3.0</v>
      </c>
      <c r="H3210" s="3" t="s">
        <v>3676</v>
      </c>
      <c r="I3210" s="3" t="s">
        <v>1184</v>
      </c>
      <c r="J3210" s="3" t="s">
        <v>1185</v>
      </c>
      <c r="K3210" s="3" t="s">
        <v>24</v>
      </c>
      <c r="L3210" s="3">
        <v>8.0</v>
      </c>
      <c r="M3210" s="3" t="s">
        <v>30</v>
      </c>
      <c r="N3210" s="3" t="s">
        <v>3730</v>
      </c>
      <c r="O3210" s="3" t="s">
        <v>3731</v>
      </c>
      <c r="P3210" s="4">
        <v>32970.0</v>
      </c>
      <c r="Q3210" s="3" t="s">
        <v>46</v>
      </c>
      <c r="S3210" s="3" t="s">
        <v>34</v>
      </c>
    </row>
    <row r="3211">
      <c r="A3211" s="2">
        <v>42318.71488425926</v>
      </c>
      <c r="B3211" s="3">
        <v>75.0</v>
      </c>
      <c r="C3211" s="3" t="s">
        <v>2209</v>
      </c>
      <c r="D3211" s="3">
        <v>24.0</v>
      </c>
      <c r="E3211" s="3" t="s">
        <v>2275</v>
      </c>
      <c r="F3211" s="3">
        <v>8.0</v>
      </c>
      <c r="G3211" s="3">
        <v>3.0</v>
      </c>
      <c r="H3211" s="3" t="s">
        <v>3676</v>
      </c>
      <c r="I3211" s="3" t="s">
        <v>1184</v>
      </c>
      <c r="J3211" s="3" t="s">
        <v>1185</v>
      </c>
      <c r="K3211" s="3" t="s">
        <v>24</v>
      </c>
      <c r="L3211" s="3">
        <v>9.0</v>
      </c>
      <c r="M3211" s="3" t="s">
        <v>25</v>
      </c>
      <c r="N3211" s="3" t="s">
        <v>3732</v>
      </c>
      <c r="O3211" s="3" t="s">
        <v>95</v>
      </c>
      <c r="P3211" s="4">
        <v>19012.0</v>
      </c>
      <c r="Q3211" s="3" t="s">
        <v>1205</v>
      </c>
      <c r="S3211" s="3" t="s">
        <v>34</v>
      </c>
    </row>
    <row r="3212">
      <c r="A3212" s="2">
        <v>42318.71488425926</v>
      </c>
      <c r="B3212" s="3">
        <v>75.0</v>
      </c>
      <c r="C3212" s="3" t="s">
        <v>2209</v>
      </c>
      <c r="D3212" s="3">
        <v>24.0</v>
      </c>
      <c r="E3212" s="3" t="s">
        <v>2275</v>
      </c>
      <c r="F3212" s="3">
        <v>8.0</v>
      </c>
      <c r="G3212" s="3">
        <v>3.0</v>
      </c>
      <c r="H3212" s="3" t="s">
        <v>3676</v>
      </c>
      <c r="I3212" s="3" t="s">
        <v>1184</v>
      </c>
      <c r="J3212" s="3" t="s">
        <v>1185</v>
      </c>
      <c r="K3212" s="3" t="s">
        <v>24</v>
      </c>
      <c r="L3212" s="3">
        <v>10.0</v>
      </c>
      <c r="M3212" s="3" t="s">
        <v>30</v>
      </c>
      <c r="N3212" s="3" t="s">
        <v>3733</v>
      </c>
      <c r="O3212" s="3" t="s">
        <v>81</v>
      </c>
      <c r="P3212" s="4">
        <v>24761.0</v>
      </c>
      <c r="Q3212" s="3" t="s">
        <v>132</v>
      </c>
      <c r="S3212" s="3" t="s">
        <v>34</v>
      </c>
    </row>
    <row r="3213">
      <c r="A3213" s="2">
        <v>42318.71488425926</v>
      </c>
      <c r="B3213" s="3">
        <v>75.0</v>
      </c>
      <c r="C3213" s="3" t="s">
        <v>2209</v>
      </c>
      <c r="D3213" s="3">
        <v>24.0</v>
      </c>
      <c r="E3213" s="3" t="s">
        <v>2275</v>
      </c>
      <c r="F3213" s="3">
        <v>8.0</v>
      </c>
      <c r="G3213" s="3">
        <v>3.0</v>
      </c>
      <c r="H3213" s="3" t="s">
        <v>3676</v>
      </c>
      <c r="I3213" s="3" t="s">
        <v>1184</v>
      </c>
      <c r="J3213" s="3" t="s">
        <v>1185</v>
      </c>
      <c r="K3213" s="3" t="s">
        <v>24</v>
      </c>
      <c r="L3213" s="3">
        <v>11.0</v>
      </c>
      <c r="M3213" s="3" t="s">
        <v>25</v>
      </c>
      <c r="N3213" s="3" t="s">
        <v>3734</v>
      </c>
      <c r="O3213" s="3" t="s">
        <v>69</v>
      </c>
      <c r="P3213" s="4">
        <v>19554.0</v>
      </c>
      <c r="Q3213" s="3" t="s">
        <v>72</v>
      </c>
      <c r="S3213" s="3" t="s">
        <v>34</v>
      </c>
    </row>
    <row r="3214">
      <c r="A3214" s="2">
        <v>42318.71488425926</v>
      </c>
      <c r="B3214" s="3">
        <v>75.0</v>
      </c>
      <c r="C3214" s="3" t="s">
        <v>2209</v>
      </c>
      <c r="D3214" s="3">
        <v>24.0</v>
      </c>
      <c r="E3214" s="3" t="s">
        <v>2275</v>
      </c>
      <c r="F3214" s="3">
        <v>8.0</v>
      </c>
      <c r="G3214" s="3">
        <v>3.0</v>
      </c>
      <c r="H3214" s="3" t="s">
        <v>3676</v>
      </c>
      <c r="I3214" s="3" t="s">
        <v>1184</v>
      </c>
      <c r="J3214" s="3" t="s">
        <v>1185</v>
      </c>
      <c r="K3214" s="3" t="s">
        <v>24</v>
      </c>
      <c r="L3214" s="3">
        <v>12.0</v>
      </c>
      <c r="M3214" s="3" t="s">
        <v>30</v>
      </c>
      <c r="N3214" s="3" t="s">
        <v>3735</v>
      </c>
      <c r="O3214" s="3" t="s">
        <v>326</v>
      </c>
      <c r="P3214" s="4">
        <v>17201.0</v>
      </c>
      <c r="Q3214" s="3" t="s">
        <v>113</v>
      </c>
      <c r="S3214" s="3" t="s">
        <v>34</v>
      </c>
    </row>
    <row r="3215">
      <c r="A3215" s="2">
        <v>42318.71488425926</v>
      </c>
      <c r="B3215" s="3">
        <v>75.0</v>
      </c>
      <c r="C3215" s="3" t="s">
        <v>2209</v>
      </c>
      <c r="D3215" s="3">
        <v>24.0</v>
      </c>
      <c r="E3215" s="3" t="s">
        <v>2275</v>
      </c>
      <c r="F3215" s="3">
        <v>8.0</v>
      </c>
      <c r="G3215" s="3">
        <v>3.0</v>
      </c>
      <c r="H3215" s="3" t="s">
        <v>3676</v>
      </c>
      <c r="I3215" s="3" t="s">
        <v>1184</v>
      </c>
      <c r="J3215" s="3" t="s">
        <v>1185</v>
      </c>
      <c r="K3215" s="3" t="s">
        <v>24</v>
      </c>
      <c r="L3215" s="3">
        <v>13.0</v>
      </c>
      <c r="M3215" s="3" t="s">
        <v>25</v>
      </c>
      <c r="N3215" s="3" t="s">
        <v>3736</v>
      </c>
      <c r="O3215" s="3" t="s">
        <v>371</v>
      </c>
      <c r="P3215" s="4">
        <v>22318.0</v>
      </c>
      <c r="Q3215" s="3" t="s">
        <v>169</v>
      </c>
      <c r="S3215" s="3" t="s">
        <v>34</v>
      </c>
    </row>
    <row r="3216">
      <c r="A3216" s="2">
        <v>42318.71488425926</v>
      </c>
      <c r="B3216" s="3">
        <v>75.0</v>
      </c>
      <c r="C3216" s="3" t="s">
        <v>2209</v>
      </c>
      <c r="D3216" s="3">
        <v>24.0</v>
      </c>
      <c r="E3216" s="3" t="s">
        <v>2275</v>
      </c>
      <c r="F3216" s="3">
        <v>8.0</v>
      </c>
      <c r="G3216" s="3">
        <v>3.0</v>
      </c>
      <c r="H3216" s="3" t="s">
        <v>3676</v>
      </c>
      <c r="I3216" s="3" t="s">
        <v>1184</v>
      </c>
      <c r="J3216" s="3" t="s">
        <v>1185</v>
      </c>
      <c r="K3216" s="3" t="s">
        <v>24</v>
      </c>
      <c r="L3216" s="3">
        <v>14.0</v>
      </c>
      <c r="M3216" s="3" t="s">
        <v>30</v>
      </c>
      <c r="N3216" s="3" t="s">
        <v>3737</v>
      </c>
      <c r="O3216" s="3" t="s">
        <v>943</v>
      </c>
      <c r="P3216" s="4">
        <v>18139.0</v>
      </c>
      <c r="Q3216" s="3" t="s">
        <v>46</v>
      </c>
      <c r="S3216" s="3" t="s">
        <v>34</v>
      </c>
    </row>
    <row r="3217">
      <c r="A3217" s="2">
        <v>42318.71488425926</v>
      </c>
      <c r="B3217" s="3">
        <v>75.0</v>
      </c>
      <c r="C3217" s="3" t="s">
        <v>2209</v>
      </c>
      <c r="D3217" s="3">
        <v>24.0</v>
      </c>
      <c r="E3217" s="3" t="s">
        <v>2275</v>
      </c>
      <c r="F3217" s="3">
        <v>8.0</v>
      </c>
      <c r="G3217" s="3">
        <v>3.0</v>
      </c>
      <c r="H3217" s="3" t="s">
        <v>3676</v>
      </c>
      <c r="I3217" s="3" t="s">
        <v>1184</v>
      </c>
      <c r="J3217" s="3" t="s">
        <v>1185</v>
      </c>
      <c r="K3217" s="3" t="s">
        <v>24</v>
      </c>
      <c r="L3217" s="3">
        <v>15.0</v>
      </c>
      <c r="M3217" s="3" t="s">
        <v>25</v>
      </c>
      <c r="N3217" s="3" t="s">
        <v>3738</v>
      </c>
      <c r="O3217" s="3" t="s">
        <v>1016</v>
      </c>
      <c r="P3217" s="4">
        <v>35315.0</v>
      </c>
      <c r="Q3217" s="3" t="s">
        <v>191</v>
      </c>
      <c r="S3217" s="3" t="s">
        <v>34</v>
      </c>
    </row>
    <row r="3218">
      <c r="A3218" s="2">
        <v>42318.71488425926</v>
      </c>
      <c r="B3218" s="3">
        <v>75.0</v>
      </c>
      <c r="C3218" s="3" t="s">
        <v>2209</v>
      </c>
      <c r="D3218" s="3">
        <v>33.0</v>
      </c>
      <c r="E3218" s="3" t="s">
        <v>2290</v>
      </c>
      <c r="F3218" s="3">
        <v>8.0</v>
      </c>
      <c r="G3218" s="3">
        <v>3.0</v>
      </c>
      <c r="H3218" s="3" t="s">
        <v>3676</v>
      </c>
      <c r="I3218" s="3" t="s">
        <v>1184</v>
      </c>
      <c r="J3218" s="3" t="s">
        <v>1185</v>
      </c>
      <c r="K3218" s="3" t="s">
        <v>272</v>
      </c>
      <c r="L3218" s="3">
        <v>1.0</v>
      </c>
      <c r="M3218" s="3" t="s">
        <v>25</v>
      </c>
      <c r="N3218" s="3" t="s">
        <v>3739</v>
      </c>
      <c r="O3218" s="3" t="s">
        <v>275</v>
      </c>
      <c r="P3218" s="4">
        <v>19041.0</v>
      </c>
      <c r="Q3218" s="3" t="s">
        <v>117</v>
      </c>
      <c r="S3218" s="3" t="s">
        <v>34</v>
      </c>
    </row>
    <row r="3219">
      <c r="A3219" s="2">
        <v>42318.71488425926</v>
      </c>
      <c r="B3219" s="3">
        <v>75.0</v>
      </c>
      <c r="C3219" s="3" t="s">
        <v>2209</v>
      </c>
      <c r="D3219" s="3">
        <v>33.0</v>
      </c>
      <c r="E3219" s="3" t="s">
        <v>2290</v>
      </c>
      <c r="F3219" s="3">
        <v>8.0</v>
      </c>
      <c r="G3219" s="3">
        <v>3.0</v>
      </c>
      <c r="H3219" s="3" t="s">
        <v>3676</v>
      </c>
      <c r="I3219" s="3" t="s">
        <v>1184</v>
      </c>
      <c r="J3219" s="3" t="s">
        <v>1185</v>
      </c>
      <c r="K3219" s="3" t="s">
        <v>24</v>
      </c>
      <c r="L3219" s="3">
        <v>2.0</v>
      </c>
      <c r="M3219" s="3" t="s">
        <v>30</v>
      </c>
      <c r="N3219" s="3" t="s">
        <v>3740</v>
      </c>
      <c r="O3219" s="3" t="s">
        <v>757</v>
      </c>
      <c r="P3219" s="4">
        <v>32065.0</v>
      </c>
      <c r="Q3219" s="3" t="s">
        <v>169</v>
      </c>
      <c r="S3219" s="3" t="s">
        <v>34</v>
      </c>
    </row>
    <row r="3220">
      <c r="A3220" s="2">
        <v>42318.71488425926</v>
      </c>
      <c r="B3220" s="3">
        <v>75.0</v>
      </c>
      <c r="C3220" s="3" t="s">
        <v>2209</v>
      </c>
      <c r="D3220" s="3">
        <v>33.0</v>
      </c>
      <c r="E3220" s="3" t="s">
        <v>2290</v>
      </c>
      <c r="F3220" s="3">
        <v>8.0</v>
      </c>
      <c r="G3220" s="3">
        <v>3.0</v>
      </c>
      <c r="H3220" s="3" t="s">
        <v>3676</v>
      </c>
      <c r="I3220" s="3" t="s">
        <v>1184</v>
      </c>
      <c r="J3220" s="3" t="s">
        <v>1185</v>
      </c>
      <c r="K3220" s="3" t="s">
        <v>24</v>
      </c>
      <c r="L3220" s="3">
        <v>3.0</v>
      </c>
      <c r="M3220" s="3" t="s">
        <v>25</v>
      </c>
      <c r="N3220" s="3" t="s">
        <v>3741</v>
      </c>
      <c r="O3220" s="3" t="s">
        <v>421</v>
      </c>
      <c r="P3220" s="4">
        <v>22732.0</v>
      </c>
      <c r="Q3220" s="3" t="s">
        <v>970</v>
      </c>
      <c r="S3220" s="3" t="s">
        <v>34</v>
      </c>
    </row>
    <row r="3221">
      <c r="A3221" s="2">
        <v>42318.71488425926</v>
      </c>
      <c r="B3221" s="3">
        <v>75.0</v>
      </c>
      <c r="C3221" s="3" t="s">
        <v>2209</v>
      </c>
      <c r="D3221" s="3">
        <v>33.0</v>
      </c>
      <c r="E3221" s="3" t="s">
        <v>2290</v>
      </c>
      <c r="F3221" s="3">
        <v>8.0</v>
      </c>
      <c r="G3221" s="3">
        <v>3.0</v>
      </c>
      <c r="H3221" s="3" t="s">
        <v>3676</v>
      </c>
      <c r="I3221" s="3" t="s">
        <v>1184</v>
      </c>
      <c r="J3221" s="3" t="s">
        <v>1185</v>
      </c>
      <c r="K3221" s="3" t="s">
        <v>24</v>
      </c>
      <c r="L3221" s="3">
        <v>4.0</v>
      </c>
      <c r="M3221" s="3" t="s">
        <v>30</v>
      </c>
      <c r="N3221" s="3" t="s">
        <v>3742</v>
      </c>
      <c r="O3221" s="3" t="s">
        <v>163</v>
      </c>
      <c r="P3221" s="4">
        <v>25914.0</v>
      </c>
      <c r="Q3221" s="3" t="s">
        <v>75</v>
      </c>
      <c r="S3221" s="3" t="s">
        <v>34</v>
      </c>
    </row>
    <row r="3222">
      <c r="A3222" s="2">
        <v>42318.71488425926</v>
      </c>
      <c r="B3222" s="3">
        <v>75.0</v>
      </c>
      <c r="C3222" s="3" t="s">
        <v>2209</v>
      </c>
      <c r="D3222" s="3">
        <v>33.0</v>
      </c>
      <c r="E3222" s="3" t="s">
        <v>2290</v>
      </c>
      <c r="F3222" s="3">
        <v>8.0</v>
      </c>
      <c r="G3222" s="3">
        <v>3.0</v>
      </c>
      <c r="H3222" s="3" t="s">
        <v>3676</v>
      </c>
      <c r="I3222" s="3" t="s">
        <v>1184</v>
      </c>
      <c r="J3222" s="3" t="s">
        <v>1185</v>
      </c>
      <c r="K3222" s="3" t="s">
        <v>24</v>
      </c>
      <c r="L3222" s="3">
        <v>5.0</v>
      </c>
      <c r="M3222" s="3" t="s">
        <v>25</v>
      </c>
      <c r="N3222" s="3" t="s">
        <v>3743</v>
      </c>
      <c r="O3222" s="3" t="s">
        <v>359</v>
      </c>
      <c r="P3222" s="4">
        <v>32155.0</v>
      </c>
      <c r="Q3222" s="3" t="s">
        <v>712</v>
      </c>
      <c r="S3222" s="3" t="s">
        <v>34</v>
      </c>
    </row>
    <row r="3223">
      <c r="A3223" s="2">
        <v>42318.71488425926</v>
      </c>
      <c r="B3223" s="3">
        <v>75.0</v>
      </c>
      <c r="C3223" s="3" t="s">
        <v>2209</v>
      </c>
      <c r="D3223" s="3">
        <v>33.0</v>
      </c>
      <c r="E3223" s="3" t="s">
        <v>2290</v>
      </c>
      <c r="F3223" s="3">
        <v>8.0</v>
      </c>
      <c r="G3223" s="3">
        <v>3.0</v>
      </c>
      <c r="H3223" s="3" t="s">
        <v>3676</v>
      </c>
      <c r="I3223" s="3" t="s">
        <v>1184</v>
      </c>
      <c r="J3223" s="3" t="s">
        <v>1185</v>
      </c>
      <c r="K3223" s="3" t="s">
        <v>24</v>
      </c>
      <c r="L3223" s="3">
        <v>6.0</v>
      </c>
      <c r="M3223" s="3" t="s">
        <v>30</v>
      </c>
      <c r="N3223" s="3" t="s">
        <v>3744</v>
      </c>
      <c r="O3223" s="3" t="s">
        <v>283</v>
      </c>
      <c r="P3223" s="4">
        <v>27397.0</v>
      </c>
      <c r="Q3223" s="3" t="s">
        <v>37</v>
      </c>
      <c r="S3223" s="3" t="s">
        <v>34</v>
      </c>
    </row>
    <row r="3224">
      <c r="A3224" s="2">
        <v>42318.71488425926</v>
      </c>
      <c r="B3224" s="3">
        <v>75.0</v>
      </c>
      <c r="C3224" s="3" t="s">
        <v>2209</v>
      </c>
      <c r="D3224" s="3">
        <v>33.0</v>
      </c>
      <c r="E3224" s="3" t="s">
        <v>2290</v>
      </c>
      <c r="F3224" s="3">
        <v>8.0</v>
      </c>
      <c r="G3224" s="3">
        <v>3.0</v>
      </c>
      <c r="H3224" s="3" t="s">
        <v>3676</v>
      </c>
      <c r="I3224" s="3" t="s">
        <v>1184</v>
      </c>
      <c r="J3224" s="3" t="s">
        <v>1185</v>
      </c>
      <c r="K3224" s="3" t="s">
        <v>24</v>
      </c>
      <c r="L3224" s="3">
        <v>7.0</v>
      </c>
      <c r="M3224" s="3" t="s">
        <v>25</v>
      </c>
      <c r="N3224" s="3" t="s">
        <v>1848</v>
      </c>
      <c r="O3224" s="3" t="s">
        <v>3745</v>
      </c>
      <c r="P3224" s="4">
        <v>32598.0</v>
      </c>
      <c r="Q3224" s="3" t="s">
        <v>55</v>
      </c>
      <c r="S3224" s="3" t="s">
        <v>34</v>
      </c>
    </row>
    <row r="3225">
      <c r="A3225" s="2">
        <v>42318.71488425926</v>
      </c>
      <c r="B3225" s="3">
        <v>75.0</v>
      </c>
      <c r="C3225" s="3" t="s">
        <v>2209</v>
      </c>
      <c r="D3225" s="3">
        <v>33.0</v>
      </c>
      <c r="E3225" s="3" t="s">
        <v>2290</v>
      </c>
      <c r="F3225" s="3">
        <v>8.0</v>
      </c>
      <c r="G3225" s="3">
        <v>3.0</v>
      </c>
      <c r="H3225" s="3" t="s">
        <v>3676</v>
      </c>
      <c r="I3225" s="3" t="s">
        <v>1184</v>
      </c>
      <c r="J3225" s="3" t="s">
        <v>1185</v>
      </c>
      <c r="K3225" s="3" t="s">
        <v>24</v>
      </c>
      <c r="L3225" s="3">
        <v>8.0</v>
      </c>
      <c r="M3225" s="3" t="s">
        <v>30</v>
      </c>
      <c r="N3225" s="3" t="s">
        <v>3746</v>
      </c>
      <c r="O3225" s="3" t="s">
        <v>1027</v>
      </c>
      <c r="P3225" s="4">
        <v>20614.0</v>
      </c>
      <c r="Q3225" s="3" t="s">
        <v>40</v>
      </c>
      <c r="S3225" s="3" t="s">
        <v>34</v>
      </c>
    </row>
    <row r="3226">
      <c r="A3226" s="2">
        <v>42318.71488425926</v>
      </c>
      <c r="B3226" s="3">
        <v>75.0</v>
      </c>
      <c r="C3226" s="3" t="s">
        <v>2209</v>
      </c>
      <c r="D3226" s="3">
        <v>33.0</v>
      </c>
      <c r="E3226" s="3" t="s">
        <v>2290</v>
      </c>
      <c r="F3226" s="3">
        <v>8.0</v>
      </c>
      <c r="G3226" s="3">
        <v>3.0</v>
      </c>
      <c r="H3226" s="3" t="s">
        <v>3676</v>
      </c>
      <c r="I3226" s="3" t="s">
        <v>1184</v>
      </c>
      <c r="J3226" s="3" t="s">
        <v>1185</v>
      </c>
      <c r="K3226" s="3" t="s">
        <v>24</v>
      </c>
      <c r="L3226" s="3">
        <v>9.0</v>
      </c>
      <c r="M3226" s="3" t="s">
        <v>25</v>
      </c>
      <c r="N3226" s="3" t="s">
        <v>3747</v>
      </c>
      <c r="O3226" s="3" t="s">
        <v>243</v>
      </c>
      <c r="P3226" s="4">
        <v>20427.0</v>
      </c>
      <c r="Q3226" s="3" t="s">
        <v>110</v>
      </c>
      <c r="S3226" s="3" t="s">
        <v>34</v>
      </c>
    </row>
    <row r="3227">
      <c r="A3227" s="2">
        <v>42318.71488425926</v>
      </c>
      <c r="B3227" s="3">
        <v>75.0</v>
      </c>
      <c r="C3227" s="3" t="s">
        <v>2209</v>
      </c>
      <c r="D3227" s="3">
        <v>33.0</v>
      </c>
      <c r="E3227" s="3" t="s">
        <v>2290</v>
      </c>
      <c r="F3227" s="3">
        <v>8.0</v>
      </c>
      <c r="G3227" s="3">
        <v>3.0</v>
      </c>
      <c r="H3227" s="3" t="s">
        <v>3676</v>
      </c>
      <c r="I3227" s="3" t="s">
        <v>1184</v>
      </c>
      <c r="J3227" s="3" t="s">
        <v>1185</v>
      </c>
      <c r="K3227" s="3" t="s">
        <v>24</v>
      </c>
      <c r="L3227" s="3">
        <v>10.0</v>
      </c>
      <c r="M3227" s="3" t="s">
        <v>30</v>
      </c>
      <c r="N3227" s="3" t="s">
        <v>3748</v>
      </c>
      <c r="O3227" s="3" t="s">
        <v>992</v>
      </c>
      <c r="P3227" s="4">
        <v>35088.0</v>
      </c>
      <c r="Q3227" s="3" t="s">
        <v>191</v>
      </c>
      <c r="S3227" s="3" t="s">
        <v>34</v>
      </c>
    </row>
    <row r="3228">
      <c r="A3228" s="2">
        <v>42318.71488425926</v>
      </c>
      <c r="B3228" s="3">
        <v>75.0</v>
      </c>
      <c r="C3228" s="3" t="s">
        <v>2209</v>
      </c>
      <c r="D3228" s="3">
        <v>33.0</v>
      </c>
      <c r="E3228" s="3" t="s">
        <v>2290</v>
      </c>
      <c r="F3228" s="3">
        <v>8.0</v>
      </c>
      <c r="G3228" s="3">
        <v>3.0</v>
      </c>
      <c r="H3228" s="3" t="s">
        <v>3676</v>
      </c>
      <c r="I3228" s="3" t="s">
        <v>1184</v>
      </c>
      <c r="J3228" s="3" t="s">
        <v>1185</v>
      </c>
      <c r="K3228" s="3" t="s">
        <v>24</v>
      </c>
      <c r="L3228" s="3">
        <v>11.0</v>
      </c>
      <c r="M3228" s="3" t="s">
        <v>25</v>
      </c>
      <c r="N3228" s="3" t="s">
        <v>3749</v>
      </c>
      <c r="O3228" s="3" t="s">
        <v>492</v>
      </c>
      <c r="P3228" s="4">
        <v>21675.0</v>
      </c>
      <c r="Q3228" s="3" t="s">
        <v>105</v>
      </c>
      <c r="S3228" s="3" t="s">
        <v>34</v>
      </c>
    </row>
    <row r="3229">
      <c r="A3229" s="2">
        <v>42318.71488425926</v>
      </c>
      <c r="B3229" s="3">
        <v>75.0</v>
      </c>
      <c r="C3229" s="3" t="s">
        <v>2209</v>
      </c>
      <c r="D3229" s="3">
        <v>33.0</v>
      </c>
      <c r="E3229" s="3" t="s">
        <v>2290</v>
      </c>
      <c r="F3229" s="3">
        <v>8.0</v>
      </c>
      <c r="G3229" s="3">
        <v>3.0</v>
      </c>
      <c r="H3229" s="3" t="s">
        <v>3676</v>
      </c>
      <c r="I3229" s="3" t="s">
        <v>1184</v>
      </c>
      <c r="J3229" s="3" t="s">
        <v>1185</v>
      </c>
      <c r="K3229" s="3" t="s">
        <v>24</v>
      </c>
      <c r="L3229" s="3">
        <v>12.0</v>
      </c>
      <c r="M3229" s="3" t="s">
        <v>30</v>
      </c>
      <c r="N3229" s="3" t="s">
        <v>3750</v>
      </c>
      <c r="O3229" s="3" t="s">
        <v>717</v>
      </c>
      <c r="P3229" s="4">
        <v>23375.0</v>
      </c>
      <c r="Q3229" s="3" t="s">
        <v>132</v>
      </c>
      <c r="S3229" s="3" t="s">
        <v>34</v>
      </c>
    </row>
    <row r="3230">
      <c r="A3230" s="2">
        <v>42318.71488425926</v>
      </c>
      <c r="B3230" s="3">
        <v>75.0</v>
      </c>
      <c r="C3230" s="3" t="s">
        <v>2209</v>
      </c>
      <c r="D3230" s="3">
        <v>33.0</v>
      </c>
      <c r="E3230" s="3" t="s">
        <v>2290</v>
      </c>
      <c r="F3230" s="3">
        <v>8.0</v>
      </c>
      <c r="G3230" s="3">
        <v>3.0</v>
      </c>
      <c r="H3230" s="3" t="s">
        <v>3676</v>
      </c>
      <c r="I3230" s="3" t="s">
        <v>1184</v>
      </c>
      <c r="J3230" s="3" t="s">
        <v>1185</v>
      </c>
      <c r="K3230" s="3" t="s">
        <v>24</v>
      </c>
      <c r="L3230" s="3">
        <v>13.0</v>
      </c>
      <c r="M3230" s="3" t="s">
        <v>25</v>
      </c>
      <c r="N3230" s="3" t="s">
        <v>3751</v>
      </c>
      <c r="O3230" s="3" t="s">
        <v>251</v>
      </c>
      <c r="P3230" s="4">
        <v>24677.0</v>
      </c>
      <c r="Q3230" s="3" t="s">
        <v>46</v>
      </c>
      <c r="S3230" s="3" t="s">
        <v>34</v>
      </c>
    </row>
    <row r="3231">
      <c r="A3231" s="2">
        <v>42318.71488425926</v>
      </c>
      <c r="B3231" s="3">
        <v>75.0</v>
      </c>
      <c r="C3231" s="3" t="s">
        <v>2209</v>
      </c>
      <c r="D3231" s="3">
        <v>33.0</v>
      </c>
      <c r="E3231" s="3" t="s">
        <v>2290</v>
      </c>
      <c r="F3231" s="3">
        <v>8.0</v>
      </c>
      <c r="G3231" s="3">
        <v>3.0</v>
      </c>
      <c r="H3231" s="3" t="s">
        <v>3676</v>
      </c>
      <c r="I3231" s="3" t="s">
        <v>1184</v>
      </c>
      <c r="J3231" s="3" t="s">
        <v>1185</v>
      </c>
      <c r="K3231" s="3" t="s">
        <v>24</v>
      </c>
      <c r="L3231" s="3">
        <v>14.0</v>
      </c>
      <c r="M3231" s="3" t="s">
        <v>30</v>
      </c>
      <c r="N3231" s="3" t="s">
        <v>3752</v>
      </c>
      <c r="O3231" s="3" t="s">
        <v>355</v>
      </c>
      <c r="P3231" s="4">
        <v>22129.0</v>
      </c>
      <c r="Q3231" s="3" t="s">
        <v>37</v>
      </c>
      <c r="S3231" s="3" t="s">
        <v>34</v>
      </c>
    </row>
    <row r="3232">
      <c r="A3232" s="2">
        <v>42318.71488425926</v>
      </c>
      <c r="B3232" s="3">
        <v>75.0</v>
      </c>
      <c r="C3232" s="3" t="s">
        <v>2209</v>
      </c>
      <c r="D3232" s="3">
        <v>33.0</v>
      </c>
      <c r="E3232" s="3" t="s">
        <v>2290</v>
      </c>
      <c r="F3232" s="3">
        <v>8.0</v>
      </c>
      <c r="G3232" s="3">
        <v>3.0</v>
      </c>
      <c r="H3232" s="3" t="s">
        <v>3676</v>
      </c>
      <c r="I3232" s="3" t="s">
        <v>1184</v>
      </c>
      <c r="J3232" s="3" t="s">
        <v>1185</v>
      </c>
      <c r="K3232" s="3" t="s">
        <v>24</v>
      </c>
      <c r="L3232" s="3">
        <v>15.0</v>
      </c>
      <c r="M3232" s="3" t="s">
        <v>25</v>
      </c>
      <c r="N3232" s="3" t="s">
        <v>3753</v>
      </c>
      <c r="O3232" s="3" t="s">
        <v>3754</v>
      </c>
      <c r="P3232" s="4">
        <v>27778.0</v>
      </c>
      <c r="Q3232" s="3" t="s">
        <v>75</v>
      </c>
      <c r="S3232" s="3" t="s">
        <v>34</v>
      </c>
    </row>
    <row r="3233">
      <c r="A3233" s="2">
        <v>42318.71488425926</v>
      </c>
      <c r="B3233" s="3">
        <v>75.0</v>
      </c>
      <c r="C3233" s="3" t="s">
        <v>2209</v>
      </c>
      <c r="D3233" s="3">
        <v>33.0</v>
      </c>
      <c r="E3233" s="3" t="s">
        <v>2290</v>
      </c>
      <c r="F3233" s="3">
        <v>8.0</v>
      </c>
      <c r="G3233" s="3">
        <v>3.0</v>
      </c>
      <c r="H3233" s="3" t="s">
        <v>3676</v>
      </c>
      <c r="I3233" s="3" t="s">
        <v>1184</v>
      </c>
      <c r="J3233" s="3" t="s">
        <v>1185</v>
      </c>
      <c r="K3233" s="3" t="s">
        <v>24</v>
      </c>
      <c r="L3233" s="3">
        <v>16.0</v>
      </c>
      <c r="M3233" s="3" t="s">
        <v>30</v>
      </c>
      <c r="N3233" s="3" t="s">
        <v>3755</v>
      </c>
      <c r="O3233" s="3" t="s">
        <v>307</v>
      </c>
      <c r="P3233" s="4">
        <v>19890.0</v>
      </c>
      <c r="Q3233" s="3" t="s">
        <v>49</v>
      </c>
      <c r="S3233" s="3" t="s">
        <v>34</v>
      </c>
    </row>
    <row r="3234">
      <c r="A3234" s="2">
        <v>42318.71488425926</v>
      </c>
      <c r="B3234" s="3">
        <v>75.0</v>
      </c>
      <c r="C3234" s="3" t="s">
        <v>2209</v>
      </c>
      <c r="D3234" s="3">
        <v>33.0</v>
      </c>
      <c r="E3234" s="3" t="s">
        <v>2290</v>
      </c>
      <c r="F3234" s="3">
        <v>8.0</v>
      </c>
      <c r="G3234" s="3">
        <v>3.0</v>
      </c>
      <c r="H3234" s="3" t="s">
        <v>3676</v>
      </c>
      <c r="I3234" s="3" t="s">
        <v>1184</v>
      </c>
      <c r="J3234" s="3" t="s">
        <v>1185</v>
      </c>
      <c r="K3234" s="3" t="s">
        <v>24</v>
      </c>
      <c r="L3234" s="3">
        <v>17.0</v>
      </c>
      <c r="M3234" s="3" t="s">
        <v>25</v>
      </c>
      <c r="N3234" s="3" t="s">
        <v>835</v>
      </c>
      <c r="O3234" s="3" t="s">
        <v>218</v>
      </c>
      <c r="P3234" s="4">
        <v>22500.0</v>
      </c>
      <c r="Q3234" s="3" t="s">
        <v>1171</v>
      </c>
      <c r="S3234" s="3" t="s">
        <v>34</v>
      </c>
    </row>
    <row r="3235">
      <c r="A3235" s="2">
        <v>42318.71488425926</v>
      </c>
      <c r="B3235" s="3">
        <v>75.0</v>
      </c>
      <c r="C3235" s="3" t="s">
        <v>2209</v>
      </c>
      <c r="D3235" s="3">
        <v>33.0</v>
      </c>
      <c r="E3235" s="3" t="s">
        <v>2290</v>
      </c>
      <c r="F3235" s="3">
        <v>8.0</v>
      </c>
      <c r="G3235" s="3">
        <v>3.0</v>
      </c>
      <c r="H3235" s="3" t="s">
        <v>3676</v>
      </c>
      <c r="I3235" s="3" t="s">
        <v>1184</v>
      </c>
      <c r="J3235" s="3" t="s">
        <v>1185</v>
      </c>
      <c r="K3235" s="3" t="s">
        <v>24</v>
      </c>
      <c r="L3235" s="3">
        <v>18.0</v>
      </c>
      <c r="M3235" s="3" t="s">
        <v>30</v>
      </c>
      <c r="N3235" s="3" t="s">
        <v>3756</v>
      </c>
      <c r="O3235" s="3" t="s">
        <v>235</v>
      </c>
      <c r="P3235" s="4">
        <v>17139.0</v>
      </c>
      <c r="Q3235" s="3" t="s">
        <v>96</v>
      </c>
      <c r="S3235" s="3" t="s">
        <v>34</v>
      </c>
    </row>
    <row r="3236">
      <c r="A3236" s="2">
        <v>42318.71488425926</v>
      </c>
      <c r="B3236" s="3">
        <v>75.0</v>
      </c>
      <c r="C3236" s="3" t="s">
        <v>2209</v>
      </c>
      <c r="D3236" s="3">
        <v>33.0</v>
      </c>
      <c r="E3236" s="3" t="s">
        <v>2290</v>
      </c>
      <c r="F3236" s="3">
        <v>8.0</v>
      </c>
      <c r="G3236" s="3">
        <v>3.0</v>
      </c>
      <c r="H3236" s="3" t="s">
        <v>3676</v>
      </c>
      <c r="I3236" s="3" t="s">
        <v>1184</v>
      </c>
      <c r="J3236" s="3" t="s">
        <v>1185</v>
      </c>
      <c r="K3236" s="3" t="s">
        <v>24</v>
      </c>
      <c r="L3236" s="3">
        <v>19.0</v>
      </c>
      <c r="M3236" s="3" t="s">
        <v>25</v>
      </c>
      <c r="N3236" s="3" t="s">
        <v>3757</v>
      </c>
      <c r="O3236" s="3" t="s">
        <v>200</v>
      </c>
      <c r="P3236" s="4">
        <v>17805.0</v>
      </c>
      <c r="Q3236" s="3" t="s">
        <v>96</v>
      </c>
      <c r="S3236" s="3" t="s">
        <v>34</v>
      </c>
    </row>
    <row r="3237">
      <c r="A3237" s="2">
        <v>42318.71488425926</v>
      </c>
      <c r="B3237" s="3">
        <v>75.0</v>
      </c>
      <c r="C3237" s="3" t="s">
        <v>2209</v>
      </c>
      <c r="D3237" s="3">
        <v>33.0</v>
      </c>
      <c r="E3237" s="3" t="s">
        <v>2290</v>
      </c>
      <c r="F3237" s="3">
        <v>8.0</v>
      </c>
      <c r="G3237" s="3">
        <v>3.0</v>
      </c>
      <c r="H3237" s="3" t="s">
        <v>3676</v>
      </c>
      <c r="I3237" s="3" t="s">
        <v>1184</v>
      </c>
      <c r="J3237" s="3" t="s">
        <v>1185</v>
      </c>
      <c r="K3237" s="3" t="s">
        <v>24</v>
      </c>
      <c r="L3237" s="3">
        <v>20.0</v>
      </c>
      <c r="M3237" s="3" t="s">
        <v>30</v>
      </c>
      <c r="N3237" s="3" t="s">
        <v>3758</v>
      </c>
      <c r="O3237" s="3" t="s">
        <v>3759</v>
      </c>
      <c r="P3237" s="4">
        <v>20384.0</v>
      </c>
      <c r="Q3237" s="3" t="s">
        <v>40</v>
      </c>
      <c r="S3237" s="3" t="s">
        <v>34</v>
      </c>
    </row>
    <row r="3238">
      <c r="A3238" s="2">
        <v>42318.71488425926</v>
      </c>
      <c r="B3238" s="3">
        <v>75.0</v>
      </c>
      <c r="C3238" s="3" t="s">
        <v>2209</v>
      </c>
      <c r="D3238" s="3">
        <v>33.0</v>
      </c>
      <c r="E3238" s="3" t="s">
        <v>2290</v>
      </c>
      <c r="F3238" s="3">
        <v>8.0</v>
      </c>
      <c r="G3238" s="3">
        <v>3.0</v>
      </c>
      <c r="H3238" s="3" t="s">
        <v>3676</v>
      </c>
      <c r="I3238" s="3" t="s">
        <v>1184</v>
      </c>
      <c r="J3238" s="3" t="s">
        <v>1185</v>
      </c>
      <c r="K3238" s="3" t="s">
        <v>24</v>
      </c>
      <c r="L3238" s="3">
        <v>21.0</v>
      </c>
      <c r="M3238" s="3" t="s">
        <v>25</v>
      </c>
      <c r="N3238" s="3" t="s">
        <v>3760</v>
      </c>
      <c r="O3238" s="3" t="s">
        <v>1593</v>
      </c>
      <c r="P3238" s="4">
        <v>26434.0</v>
      </c>
      <c r="Q3238" s="3" t="s">
        <v>110</v>
      </c>
      <c r="S3238" s="3" t="s">
        <v>34</v>
      </c>
    </row>
    <row r="3239">
      <c r="A3239" s="2">
        <v>42318.71488425926</v>
      </c>
      <c r="B3239" s="3">
        <v>75.0</v>
      </c>
      <c r="C3239" s="3" t="s">
        <v>2209</v>
      </c>
      <c r="D3239" s="3">
        <v>33.0</v>
      </c>
      <c r="E3239" s="3" t="s">
        <v>2290</v>
      </c>
      <c r="F3239" s="3">
        <v>8.0</v>
      </c>
      <c r="G3239" s="3">
        <v>3.0</v>
      </c>
      <c r="H3239" s="3" t="s">
        <v>3676</v>
      </c>
      <c r="I3239" s="3" t="s">
        <v>1184</v>
      </c>
      <c r="J3239" s="3" t="s">
        <v>1185</v>
      </c>
      <c r="K3239" s="3" t="s">
        <v>24</v>
      </c>
      <c r="L3239" s="3">
        <v>22.0</v>
      </c>
      <c r="M3239" s="3" t="s">
        <v>30</v>
      </c>
      <c r="N3239" s="3" t="s">
        <v>3761</v>
      </c>
      <c r="O3239" s="3" t="s">
        <v>171</v>
      </c>
      <c r="P3239" s="4">
        <v>20679.0</v>
      </c>
      <c r="Q3239" s="3" t="s">
        <v>132</v>
      </c>
      <c r="S3239" s="3" t="s">
        <v>34</v>
      </c>
    </row>
    <row r="3240">
      <c r="A3240" s="2">
        <v>42318.71488425926</v>
      </c>
      <c r="B3240" s="3">
        <v>75.0</v>
      </c>
      <c r="C3240" s="3" t="s">
        <v>2209</v>
      </c>
      <c r="D3240" s="3">
        <v>33.0</v>
      </c>
      <c r="E3240" s="3" t="s">
        <v>2290</v>
      </c>
      <c r="F3240" s="3">
        <v>8.0</v>
      </c>
      <c r="G3240" s="3">
        <v>3.0</v>
      </c>
      <c r="H3240" s="3" t="s">
        <v>3676</v>
      </c>
      <c r="I3240" s="3" t="s">
        <v>1184</v>
      </c>
      <c r="J3240" s="3" t="s">
        <v>1185</v>
      </c>
      <c r="K3240" s="3" t="s">
        <v>24</v>
      </c>
      <c r="L3240" s="3">
        <v>23.0</v>
      </c>
      <c r="M3240" s="3" t="s">
        <v>25</v>
      </c>
      <c r="N3240" s="3" t="s">
        <v>3762</v>
      </c>
      <c r="O3240" s="3" t="s">
        <v>196</v>
      </c>
      <c r="P3240" s="4">
        <v>20398.0</v>
      </c>
      <c r="Q3240" s="3" t="s">
        <v>132</v>
      </c>
      <c r="S3240" s="3" t="s">
        <v>34</v>
      </c>
    </row>
    <row r="3241">
      <c r="A3241" s="2">
        <v>42318.71488425926</v>
      </c>
      <c r="B3241" s="3">
        <v>75.0</v>
      </c>
      <c r="C3241" s="3" t="s">
        <v>2209</v>
      </c>
      <c r="D3241" s="3">
        <v>33.0</v>
      </c>
      <c r="E3241" s="3" t="s">
        <v>2290</v>
      </c>
      <c r="F3241" s="3">
        <v>8.0</v>
      </c>
      <c r="G3241" s="3">
        <v>3.0</v>
      </c>
      <c r="H3241" s="3" t="s">
        <v>3676</v>
      </c>
      <c r="I3241" s="3" t="s">
        <v>1184</v>
      </c>
      <c r="J3241" s="3" t="s">
        <v>1185</v>
      </c>
      <c r="K3241" s="3" t="s">
        <v>24</v>
      </c>
      <c r="L3241" s="3">
        <v>24.0</v>
      </c>
      <c r="M3241" s="3" t="s">
        <v>30</v>
      </c>
      <c r="N3241" s="3" t="s">
        <v>3763</v>
      </c>
      <c r="O3241" s="3" t="s">
        <v>336</v>
      </c>
      <c r="P3241" s="4">
        <v>15764.0</v>
      </c>
      <c r="Q3241" s="3" t="s">
        <v>49</v>
      </c>
      <c r="S3241" s="3" t="s">
        <v>34</v>
      </c>
    </row>
    <row r="3242">
      <c r="A3242" s="2">
        <v>42318.71488425926</v>
      </c>
      <c r="B3242" s="3">
        <v>75.0</v>
      </c>
      <c r="C3242" s="3" t="s">
        <v>2209</v>
      </c>
      <c r="D3242" s="3">
        <v>33.0</v>
      </c>
      <c r="E3242" s="3" t="s">
        <v>2290</v>
      </c>
      <c r="F3242" s="3">
        <v>8.0</v>
      </c>
      <c r="G3242" s="3">
        <v>3.0</v>
      </c>
      <c r="H3242" s="3" t="s">
        <v>3676</v>
      </c>
      <c r="I3242" s="3" t="s">
        <v>1184</v>
      </c>
      <c r="J3242" s="3" t="s">
        <v>1185</v>
      </c>
      <c r="K3242" s="3" t="s">
        <v>24</v>
      </c>
      <c r="L3242" s="3">
        <v>25.0</v>
      </c>
      <c r="M3242" s="3" t="s">
        <v>25</v>
      </c>
      <c r="N3242" s="3" t="s">
        <v>3764</v>
      </c>
      <c r="O3242" s="3" t="s">
        <v>753</v>
      </c>
      <c r="P3242" s="4">
        <v>15412.0</v>
      </c>
      <c r="Q3242" s="3" t="s">
        <v>49</v>
      </c>
      <c r="S3242" s="3" t="s">
        <v>34</v>
      </c>
    </row>
    <row r="3243">
      <c r="A3243" s="2">
        <v>42318.71488425926</v>
      </c>
      <c r="B3243" s="3">
        <v>75.0</v>
      </c>
      <c r="C3243" s="3" t="s">
        <v>2209</v>
      </c>
      <c r="D3243" s="3">
        <v>33.0</v>
      </c>
      <c r="E3243" s="3" t="s">
        <v>2290</v>
      </c>
      <c r="F3243" s="3">
        <v>8.0</v>
      </c>
      <c r="G3243" s="3">
        <v>3.0</v>
      </c>
      <c r="H3243" s="3" t="s">
        <v>3676</v>
      </c>
      <c r="I3243" s="3" t="s">
        <v>1184</v>
      </c>
      <c r="J3243" s="3" t="s">
        <v>1185</v>
      </c>
      <c r="K3243" s="3" t="s">
        <v>24</v>
      </c>
      <c r="L3243" s="3">
        <v>26.0</v>
      </c>
      <c r="M3243" s="3" t="s">
        <v>30</v>
      </c>
      <c r="N3243" s="3" t="s">
        <v>3765</v>
      </c>
      <c r="O3243" s="3" t="s">
        <v>336</v>
      </c>
      <c r="P3243" s="4">
        <v>22329.0</v>
      </c>
      <c r="Q3243" s="3" t="s">
        <v>105</v>
      </c>
      <c r="S3243" s="3" t="s">
        <v>34</v>
      </c>
    </row>
    <row r="3244">
      <c r="A3244" s="2">
        <v>42318.71488425926</v>
      </c>
      <c r="B3244" s="3">
        <v>75.0</v>
      </c>
      <c r="C3244" s="3" t="s">
        <v>2209</v>
      </c>
      <c r="D3244" s="3">
        <v>33.0</v>
      </c>
      <c r="E3244" s="3" t="s">
        <v>2290</v>
      </c>
      <c r="F3244" s="3">
        <v>8.0</v>
      </c>
      <c r="G3244" s="3">
        <v>3.0</v>
      </c>
      <c r="H3244" s="3" t="s">
        <v>3676</v>
      </c>
      <c r="I3244" s="3" t="s">
        <v>1184</v>
      </c>
      <c r="J3244" s="3" t="s">
        <v>1185</v>
      </c>
      <c r="K3244" s="3" t="s">
        <v>24</v>
      </c>
      <c r="L3244" s="3">
        <v>27.0</v>
      </c>
      <c r="M3244" s="3" t="s">
        <v>25</v>
      </c>
      <c r="N3244" s="3" t="s">
        <v>3766</v>
      </c>
      <c r="O3244" s="3" t="s">
        <v>391</v>
      </c>
      <c r="P3244" s="4">
        <v>19177.0</v>
      </c>
      <c r="Q3244" s="3" t="s">
        <v>105</v>
      </c>
      <c r="S3244" s="3" t="s">
        <v>34</v>
      </c>
    </row>
    <row r="3245">
      <c r="A3245" s="2">
        <v>42318.71488425926</v>
      </c>
      <c r="B3245" s="3">
        <v>75.0</v>
      </c>
      <c r="C3245" s="3" t="s">
        <v>2209</v>
      </c>
      <c r="D3245" s="3">
        <v>33.0</v>
      </c>
      <c r="E3245" s="3" t="s">
        <v>2290</v>
      </c>
      <c r="F3245" s="3">
        <v>8.0</v>
      </c>
      <c r="G3245" s="3">
        <v>3.0</v>
      </c>
      <c r="H3245" s="3" t="s">
        <v>3676</v>
      </c>
      <c r="I3245" s="3" t="s">
        <v>1184</v>
      </c>
      <c r="J3245" s="3" t="s">
        <v>1185</v>
      </c>
      <c r="K3245" s="3" t="s">
        <v>24</v>
      </c>
      <c r="L3245" s="3">
        <v>28.0</v>
      </c>
      <c r="M3245" s="3" t="s">
        <v>30</v>
      </c>
      <c r="N3245" s="3" t="s">
        <v>3767</v>
      </c>
      <c r="O3245" s="3" t="s">
        <v>57</v>
      </c>
      <c r="P3245" s="4">
        <v>22040.0</v>
      </c>
      <c r="Q3245" s="3" t="s">
        <v>169</v>
      </c>
      <c r="S3245" s="3" t="s">
        <v>34</v>
      </c>
    </row>
    <row r="3246">
      <c r="A3246" s="2">
        <v>42318.71488425926</v>
      </c>
      <c r="B3246" s="3">
        <v>75.0</v>
      </c>
      <c r="C3246" s="3" t="s">
        <v>2209</v>
      </c>
      <c r="D3246" s="3">
        <v>33.0</v>
      </c>
      <c r="E3246" s="3" t="s">
        <v>2290</v>
      </c>
      <c r="F3246" s="3">
        <v>8.0</v>
      </c>
      <c r="G3246" s="3">
        <v>3.0</v>
      </c>
      <c r="H3246" s="3" t="s">
        <v>3676</v>
      </c>
      <c r="I3246" s="3" t="s">
        <v>1184</v>
      </c>
      <c r="J3246" s="3" t="s">
        <v>1185</v>
      </c>
      <c r="K3246" s="3" t="s">
        <v>24</v>
      </c>
      <c r="L3246" s="3">
        <v>29.0</v>
      </c>
      <c r="M3246" s="3" t="s">
        <v>25</v>
      </c>
      <c r="N3246" s="3" t="s">
        <v>3768</v>
      </c>
      <c r="O3246" s="3" t="s">
        <v>3702</v>
      </c>
      <c r="P3246" s="4">
        <v>10953.0</v>
      </c>
      <c r="Q3246" s="3" t="s">
        <v>49</v>
      </c>
      <c r="S3246" s="3" t="s">
        <v>34</v>
      </c>
    </row>
    <row r="3247">
      <c r="A3247" s="2">
        <v>42318.71488425926</v>
      </c>
      <c r="B3247" s="3">
        <v>75.0</v>
      </c>
      <c r="C3247" s="3" t="s">
        <v>2209</v>
      </c>
      <c r="D3247" s="3">
        <v>33.0</v>
      </c>
      <c r="E3247" s="3" t="s">
        <v>2290</v>
      </c>
      <c r="F3247" s="3">
        <v>8.0</v>
      </c>
      <c r="G3247" s="3">
        <v>3.0</v>
      </c>
      <c r="H3247" s="3" t="s">
        <v>3676</v>
      </c>
      <c r="I3247" s="3" t="s">
        <v>1184</v>
      </c>
      <c r="J3247" s="3" t="s">
        <v>1185</v>
      </c>
      <c r="K3247" s="3" t="s">
        <v>24</v>
      </c>
      <c r="L3247" s="3">
        <v>30.0</v>
      </c>
      <c r="M3247" s="3" t="s">
        <v>30</v>
      </c>
      <c r="N3247" s="3" t="s">
        <v>3769</v>
      </c>
      <c r="O3247" s="3" t="s">
        <v>1699</v>
      </c>
      <c r="P3247" s="4">
        <v>23945.0</v>
      </c>
      <c r="Q3247" s="3" t="s">
        <v>153</v>
      </c>
      <c r="S3247" s="3" t="s">
        <v>34</v>
      </c>
    </row>
    <row r="3248">
      <c r="A3248" s="2">
        <v>42318.71488425926</v>
      </c>
      <c r="B3248" s="3">
        <v>75.0</v>
      </c>
      <c r="C3248" s="3" t="s">
        <v>2209</v>
      </c>
      <c r="D3248" s="3">
        <v>33.0</v>
      </c>
      <c r="E3248" s="3" t="s">
        <v>2290</v>
      </c>
      <c r="F3248" s="3">
        <v>8.0</v>
      </c>
      <c r="G3248" s="3">
        <v>3.0</v>
      </c>
      <c r="H3248" s="3" t="s">
        <v>3676</v>
      </c>
      <c r="I3248" s="3" t="s">
        <v>1184</v>
      </c>
      <c r="J3248" s="3" t="s">
        <v>1185</v>
      </c>
      <c r="K3248" s="3" t="s">
        <v>24</v>
      </c>
      <c r="L3248" s="3">
        <v>31.0</v>
      </c>
      <c r="M3248" s="3" t="s">
        <v>25</v>
      </c>
      <c r="N3248" s="3" t="s">
        <v>3770</v>
      </c>
      <c r="O3248" s="3" t="s">
        <v>91</v>
      </c>
      <c r="P3248" s="4">
        <v>21738.0</v>
      </c>
      <c r="Q3248" s="3" t="s">
        <v>40</v>
      </c>
      <c r="S3248" s="3" t="s">
        <v>34</v>
      </c>
    </row>
    <row r="3249">
      <c r="A3249" s="2">
        <v>42318.71488425926</v>
      </c>
      <c r="B3249" s="3">
        <v>75.0</v>
      </c>
      <c r="C3249" s="3" t="s">
        <v>2209</v>
      </c>
      <c r="D3249" s="3">
        <v>33.0</v>
      </c>
      <c r="E3249" s="3" t="s">
        <v>2290</v>
      </c>
      <c r="F3249" s="3">
        <v>8.0</v>
      </c>
      <c r="G3249" s="3">
        <v>3.0</v>
      </c>
      <c r="H3249" s="3" t="s">
        <v>3676</v>
      </c>
      <c r="I3249" s="3" t="s">
        <v>1184</v>
      </c>
      <c r="J3249" s="3" t="s">
        <v>1185</v>
      </c>
      <c r="K3249" s="3" t="s">
        <v>24</v>
      </c>
      <c r="L3249" s="3">
        <v>32.0</v>
      </c>
      <c r="M3249" s="3" t="s">
        <v>30</v>
      </c>
      <c r="N3249" s="3" t="s">
        <v>3771</v>
      </c>
      <c r="O3249" s="3" t="s">
        <v>225</v>
      </c>
      <c r="P3249" s="4">
        <v>20247.0</v>
      </c>
      <c r="Q3249" s="3" t="s">
        <v>712</v>
      </c>
      <c r="S3249" s="3" t="s">
        <v>34</v>
      </c>
    </row>
    <row r="3250">
      <c r="A3250" s="2">
        <v>42318.71488425926</v>
      </c>
      <c r="B3250" s="3">
        <v>75.0</v>
      </c>
      <c r="C3250" s="3" t="s">
        <v>2209</v>
      </c>
      <c r="D3250" s="3">
        <v>33.0</v>
      </c>
      <c r="E3250" s="3" t="s">
        <v>2290</v>
      </c>
      <c r="F3250" s="3">
        <v>8.0</v>
      </c>
      <c r="G3250" s="3">
        <v>3.0</v>
      </c>
      <c r="H3250" s="3" t="s">
        <v>3676</v>
      </c>
      <c r="I3250" s="3" t="s">
        <v>1184</v>
      </c>
      <c r="J3250" s="3" t="s">
        <v>1185</v>
      </c>
      <c r="K3250" s="3" t="s">
        <v>24</v>
      </c>
      <c r="L3250" s="3">
        <v>33.0</v>
      </c>
      <c r="M3250" s="3" t="s">
        <v>25</v>
      </c>
      <c r="N3250" s="3" t="s">
        <v>3772</v>
      </c>
      <c r="O3250" s="3" t="s">
        <v>1311</v>
      </c>
      <c r="P3250" s="4">
        <v>22776.0</v>
      </c>
      <c r="Q3250" s="3" t="s">
        <v>372</v>
      </c>
      <c r="S3250" s="3" t="s">
        <v>34</v>
      </c>
    </row>
    <row r="3251">
      <c r="A3251" s="2">
        <v>42318.71488425926</v>
      </c>
      <c r="B3251" s="3">
        <v>75.0</v>
      </c>
      <c r="C3251" s="3" t="s">
        <v>2209</v>
      </c>
      <c r="D3251" s="3">
        <v>33.0</v>
      </c>
      <c r="E3251" s="3" t="s">
        <v>2290</v>
      </c>
      <c r="F3251" s="3">
        <v>8.0</v>
      </c>
      <c r="G3251" s="3">
        <v>3.0</v>
      </c>
      <c r="H3251" s="3" t="s">
        <v>3676</v>
      </c>
      <c r="I3251" s="3" t="s">
        <v>1184</v>
      </c>
      <c r="J3251" s="3" t="s">
        <v>1185</v>
      </c>
      <c r="K3251" s="3" t="s">
        <v>24</v>
      </c>
      <c r="L3251" s="3">
        <v>34.0</v>
      </c>
      <c r="M3251" s="3" t="s">
        <v>30</v>
      </c>
      <c r="N3251" s="3" t="s">
        <v>3773</v>
      </c>
      <c r="O3251" s="3" t="s">
        <v>919</v>
      </c>
      <c r="P3251" s="4">
        <v>19804.0</v>
      </c>
      <c r="Q3251" s="3" t="s">
        <v>49</v>
      </c>
      <c r="S3251" s="3" t="s">
        <v>34</v>
      </c>
    </row>
    <row r="3252">
      <c r="A3252" s="2">
        <v>42318.71488425926</v>
      </c>
      <c r="B3252" s="3">
        <v>75.0</v>
      </c>
      <c r="C3252" s="3" t="s">
        <v>2209</v>
      </c>
      <c r="D3252" s="3">
        <v>33.0</v>
      </c>
      <c r="E3252" s="3" t="s">
        <v>2290</v>
      </c>
      <c r="F3252" s="3">
        <v>8.0</v>
      </c>
      <c r="G3252" s="3">
        <v>3.0</v>
      </c>
      <c r="H3252" s="3" t="s">
        <v>3676</v>
      </c>
      <c r="I3252" s="3" t="s">
        <v>1184</v>
      </c>
      <c r="J3252" s="3" t="s">
        <v>1185</v>
      </c>
      <c r="K3252" s="3" t="s">
        <v>24</v>
      </c>
      <c r="L3252" s="3">
        <v>35.0</v>
      </c>
      <c r="M3252" s="3" t="s">
        <v>25</v>
      </c>
      <c r="N3252" s="3" t="s">
        <v>3774</v>
      </c>
      <c r="O3252" s="3" t="s">
        <v>257</v>
      </c>
      <c r="P3252" s="4">
        <v>16657.0</v>
      </c>
      <c r="Q3252" s="3" t="s">
        <v>117</v>
      </c>
      <c r="S3252" s="3" t="s">
        <v>34</v>
      </c>
    </row>
    <row r="3253">
      <c r="A3253" s="2">
        <v>42318.71488425926</v>
      </c>
      <c r="B3253" s="3">
        <v>75.0</v>
      </c>
      <c r="C3253" s="3" t="s">
        <v>2209</v>
      </c>
      <c r="D3253" s="3">
        <v>33.0</v>
      </c>
      <c r="E3253" s="3" t="s">
        <v>2290</v>
      </c>
      <c r="F3253" s="3">
        <v>8.0</v>
      </c>
      <c r="G3253" s="3">
        <v>3.0</v>
      </c>
      <c r="H3253" s="3" t="s">
        <v>3676</v>
      </c>
      <c r="I3253" s="3" t="s">
        <v>1184</v>
      </c>
      <c r="J3253" s="3" t="s">
        <v>1185</v>
      </c>
      <c r="K3253" s="3" t="s">
        <v>24</v>
      </c>
      <c r="L3253" s="3">
        <v>36.0</v>
      </c>
      <c r="M3253" s="3" t="s">
        <v>30</v>
      </c>
      <c r="N3253" s="3" t="s">
        <v>1046</v>
      </c>
      <c r="O3253" s="3" t="s">
        <v>742</v>
      </c>
      <c r="P3253" s="4">
        <v>17198.0</v>
      </c>
      <c r="Q3253" s="3" t="s">
        <v>49</v>
      </c>
      <c r="S3253" s="3" t="s">
        <v>34</v>
      </c>
    </row>
    <row r="3254">
      <c r="A3254" s="2">
        <v>42318.71488425926</v>
      </c>
      <c r="B3254" s="3">
        <v>75.0</v>
      </c>
      <c r="C3254" s="3" t="s">
        <v>2209</v>
      </c>
      <c r="D3254" s="3">
        <v>33.0</v>
      </c>
      <c r="E3254" s="3" t="s">
        <v>2290</v>
      </c>
      <c r="F3254" s="3">
        <v>8.0</v>
      </c>
      <c r="G3254" s="3">
        <v>3.0</v>
      </c>
      <c r="H3254" s="3" t="s">
        <v>3676</v>
      </c>
      <c r="I3254" s="3" t="s">
        <v>1184</v>
      </c>
      <c r="J3254" s="3" t="s">
        <v>1185</v>
      </c>
      <c r="K3254" s="3" t="s">
        <v>24</v>
      </c>
      <c r="L3254" s="3">
        <v>37.0</v>
      </c>
      <c r="M3254" s="3" t="s">
        <v>25</v>
      </c>
      <c r="N3254" s="3" t="s">
        <v>3775</v>
      </c>
      <c r="O3254" s="3" t="s">
        <v>3776</v>
      </c>
      <c r="P3254" s="4">
        <v>29253.0</v>
      </c>
      <c r="Q3254" s="3" t="s">
        <v>132</v>
      </c>
      <c r="S3254" s="3" t="s">
        <v>34</v>
      </c>
    </row>
    <row r="3255">
      <c r="A3255" s="2">
        <v>42318.71488425926</v>
      </c>
      <c r="B3255" s="3">
        <v>75.0</v>
      </c>
      <c r="C3255" s="3" t="s">
        <v>2209</v>
      </c>
      <c r="D3255" s="3">
        <v>33.0</v>
      </c>
      <c r="E3255" s="3" t="s">
        <v>2290</v>
      </c>
      <c r="F3255" s="3">
        <v>8.0</v>
      </c>
      <c r="G3255" s="3">
        <v>3.0</v>
      </c>
      <c r="H3255" s="3" t="s">
        <v>3676</v>
      </c>
      <c r="I3255" s="3" t="s">
        <v>1184</v>
      </c>
      <c r="J3255" s="3" t="s">
        <v>1185</v>
      </c>
      <c r="K3255" s="3" t="s">
        <v>24</v>
      </c>
      <c r="L3255" s="3">
        <v>38.0</v>
      </c>
      <c r="M3255" s="3" t="s">
        <v>30</v>
      </c>
      <c r="N3255" s="3" t="s">
        <v>3777</v>
      </c>
      <c r="O3255" s="3" t="s">
        <v>734</v>
      </c>
      <c r="P3255" s="4">
        <v>14139.0</v>
      </c>
      <c r="Q3255" s="3" t="s">
        <v>49</v>
      </c>
      <c r="S3255" s="3" t="s">
        <v>34</v>
      </c>
    </row>
    <row r="3256">
      <c r="A3256" s="2">
        <v>42318.71488425926</v>
      </c>
      <c r="B3256" s="3">
        <v>75.0</v>
      </c>
      <c r="C3256" s="3" t="s">
        <v>2209</v>
      </c>
      <c r="D3256" s="3">
        <v>33.0</v>
      </c>
      <c r="E3256" s="3" t="s">
        <v>2290</v>
      </c>
      <c r="F3256" s="3">
        <v>8.0</v>
      </c>
      <c r="G3256" s="3">
        <v>3.0</v>
      </c>
      <c r="H3256" s="3" t="s">
        <v>3676</v>
      </c>
      <c r="I3256" s="3" t="s">
        <v>1184</v>
      </c>
      <c r="J3256" s="3" t="s">
        <v>1185</v>
      </c>
      <c r="K3256" s="3" t="s">
        <v>24</v>
      </c>
      <c r="L3256" s="3">
        <v>39.0</v>
      </c>
      <c r="M3256" s="3" t="s">
        <v>25</v>
      </c>
      <c r="N3256" s="3" t="s">
        <v>3778</v>
      </c>
      <c r="O3256" s="3" t="s">
        <v>1921</v>
      </c>
      <c r="P3256" s="4">
        <v>30308.0</v>
      </c>
      <c r="Q3256" s="3" t="s">
        <v>418</v>
      </c>
      <c r="S3256" s="3" t="s">
        <v>34</v>
      </c>
    </row>
    <row r="3257">
      <c r="A3257" s="2">
        <v>42318.71488425926</v>
      </c>
      <c r="B3257" s="3">
        <v>75.0</v>
      </c>
      <c r="C3257" s="3" t="s">
        <v>2209</v>
      </c>
      <c r="D3257" s="3">
        <v>33.0</v>
      </c>
      <c r="E3257" s="3" t="s">
        <v>2290</v>
      </c>
      <c r="F3257" s="3">
        <v>8.0</v>
      </c>
      <c r="G3257" s="3">
        <v>3.0</v>
      </c>
      <c r="H3257" s="3" t="s">
        <v>3676</v>
      </c>
      <c r="I3257" s="3" t="s">
        <v>1184</v>
      </c>
      <c r="J3257" s="3" t="s">
        <v>1185</v>
      </c>
      <c r="K3257" s="3" t="s">
        <v>24</v>
      </c>
      <c r="L3257" s="3">
        <v>40.0</v>
      </c>
      <c r="M3257" s="3" t="s">
        <v>30</v>
      </c>
      <c r="N3257" s="3" t="s">
        <v>3779</v>
      </c>
      <c r="O3257" s="3" t="s">
        <v>1012</v>
      </c>
      <c r="P3257" s="4">
        <v>17419.0</v>
      </c>
      <c r="Q3257" s="3" t="s">
        <v>49</v>
      </c>
      <c r="S3257" s="3" t="s">
        <v>34</v>
      </c>
    </row>
    <row r="3258">
      <c r="A3258" s="2">
        <v>42318.71488425926</v>
      </c>
      <c r="B3258" s="3">
        <v>75.0</v>
      </c>
      <c r="C3258" s="3" t="s">
        <v>2209</v>
      </c>
      <c r="D3258" s="3">
        <v>33.0</v>
      </c>
      <c r="E3258" s="3" t="s">
        <v>2290</v>
      </c>
      <c r="F3258" s="3">
        <v>8.0</v>
      </c>
      <c r="G3258" s="3">
        <v>3.0</v>
      </c>
      <c r="H3258" s="3" t="s">
        <v>3676</v>
      </c>
      <c r="I3258" s="3" t="s">
        <v>1184</v>
      </c>
      <c r="J3258" s="3" t="s">
        <v>1185</v>
      </c>
      <c r="K3258" s="3" t="s">
        <v>24</v>
      </c>
      <c r="L3258" s="3">
        <v>41.0</v>
      </c>
      <c r="M3258" s="3" t="s">
        <v>25</v>
      </c>
      <c r="N3258" s="3" t="s">
        <v>3780</v>
      </c>
      <c r="O3258" s="3" t="s">
        <v>213</v>
      </c>
      <c r="P3258" s="4">
        <v>19289.0</v>
      </c>
      <c r="Q3258" s="3" t="s">
        <v>79</v>
      </c>
      <c r="S3258" s="3" t="s">
        <v>34</v>
      </c>
    </row>
    <row r="3259">
      <c r="A3259" s="2">
        <v>42318.71488425926</v>
      </c>
      <c r="B3259" s="3">
        <v>75.0</v>
      </c>
      <c r="C3259" s="3" t="s">
        <v>2209</v>
      </c>
      <c r="D3259" s="3">
        <v>33.0</v>
      </c>
      <c r="E3259" s="3" t="s">
        <v>2290</v>
      </c>
      <c r="F3259" s="3">
        <v>8.0</v>
      </c>
      <c r="G3259" s="3">
        <v>3.0</v>
      </c>
      <c r="H3259" s="3" t="s">
        <v>3676</v>
      </c>
      <c r="I3259" s="3" t="s">
        <v>1184</v>
      </c>
      <c r="J3259" s="3" t="s">
        <v>1185</v>
      </c>
      <c r="K3259" s="3" t="s">
        <v>24</v>
      </c>
      <c r="L3259" s="3">
        <v>42.0</v>
      </c>
      <c r="M3259" s="3" t="s">
        <v>30</v>
      </c>
      <c r="N3259" s="3" t="s">
        <v>3781</v>
      </c>
      <c r="O3259" s="3" t="s">
        <v>497</v>
      </c>
      <c r="P3259" s="4">
        <v>18920.0</v>
      </c>
      <c r="Q3259" s="3" t="s">
        <v>105</v>
      </c>
      <c r="S3259" s="3" t="s">
        <v>34</v>
      </c>
    </row>
    <row r="3260">
      <c r="A3260" s="2">
        <v>42318.71488425926</v>
      </c>
      <c r="B3260" s="3">
        <v>75.0</v>
      </c>
      <c r="C3260" s="3" t="s">
        <v>2209</v>
      </c>
      <c r="D3260" s="3">
        <v>33.0</v>
      </c>
      <c r="E3260" s="3" t="s">
        <v>2290</v>
      </c>
      <c r="F3260" s="3">
        <v>8.0</v>
      </c>
      <c r="G3260" s="3">
        <v>3.0</v>
      </c>
      <c r="H3260" s="3" t="s">
        <v>3676</v>
      </c>
      <c r="I3260" s="3" t="s">
        <v>1184</v>
      </c>
      <c r="J3260" s="3" t="s">
        <v>1185</v>
      </c>
      <c r="K3260" s="3" t="s">
        <v>24</v>
      </c>
      <c r="L3260" s="3">
        <v>43.0</v>
      </c>
      <c r="M3260" s="3" t="s">
        <v>25</v>
      </c>
      <c r="N3260" s="3" t="s">
        <v>2755</v>
      </c>
      <c r="O3260" s="3" t="s">
        <v>3782</v>
      </c>
      <c r="P3260" s="4">
        <v>22788.0</v>
      </c>
      <c r="Q3260" s="3" t="s">
        <v>1159</v>
      </c>
      <c r="S3260" s="3" t="s">
        <v>34</v>
      </c>
    </row>
    <row r="3261">
      <c r="A3261" s="2">
        <v>42318.71488425926</v>
      </c>
      <c r="B3261" s="3">
        <v>75.0</v>
      </c>
      <c r="C3261" s="3" t="s">
        <v>2209</v>
      </c>
      <c r="D3261" s="3">
        <v>33.0</v>
      </c>
      <c r="E3261" s="3" t="s">
        <v>2290</v>
      </c>
      <c r="F3261" s="3">
        <v>8.0</v>
      </c>
      <c r="G3261" s="3">
        <v>3.0</v>
      </c>
      <c r="H3261" s="3" t="s">
        <v>3676</v>
      </c>
      <c r="I3261" s="3" t="s">
        <v>1184</v>
      </c>
      <c r="J3261" s="3" t="s">
        <v>1185</v>
      </c>
      <c r="K3261" s="3" t="s">
        <v>24</v>
      </c>
      <c r="L3261" s="3">
        <v>44.0</v>
      </c>
      <c r="M3261" s="3" t="s">
        <v>30</v>
      </c>
      <c r="N3261" s="3" t="s">
        <v>3783</v>
      </c>
      <c r="O3261" s="3" t="s">
        <v>121</v>
      </c>
      <c r="P3261" s="4">
        <v>22768.0</v>
      </c>
      <c r="Q3261" s="3" t="s">
        <v>132</v>
      </c>
      <c r="S3261" s="3" t="s">
        <v>34</v>
      </c>
    </row>
    <row r="3262">
      <c r="A3262" s="2">
        <v>42318.71488425926</v>
      </c>
      <c r="B3262" s="3">
        <v>75.0</v>
      </c>
      <c r="C3262" s="3" t="s">
        <v>2209</v>
      </c>
      <c r="D3262" s="3">
        <v>33.0</v>
      </c>
      <c r="E3262" s="3" t="s">
        <v>2290</v>
      </c>
      <c r="F3262" s="3">
        <v>8.0</v>
      </c>
      <c r="G3262" s="3">
        <v>3.0</v>
      </c>
      <c r="H3262" s="3" t="s">
        <v>3676</v>
      </c>
      <c r="I3262" s="3" t="s">
        <v>1184</v>
      </c>
      <c r="J3262" s="3" t="s">
        <v>1185</v>
      </c>
      <c r="K3262" s="3" t="s">
        <v>24</v>
      </c>
      <c r="L3262" s="3">
        <v>45.0</v>
      </c>
      <c r="M3262" s="3" t="s">
        <v>25</v>
      </c>
      <c r="N3262" s="3" t="s">
        <v>3784</v>
      </c>
      <c r="O3262" s="3" t="s">
        <v>391</v>
      </c>
      <c r="P3262" s="4">
        <v>20769.0</v>
      </c>
      <c r="Q3262" s="3" t="s">
        <v>132</v>
      </c>
      <c r="S3262" s="3" t="s">
        <v>34</v>
      </c>
    </row>
    <row r="3263">
      <c r="A3263" s="2">
        <v>42318.71488425926</v>
      </c>
      <c r="B3263" s="3">
        <v>75.0</v>
      </c>
      <c r="C3263" s="3" t="s">
        <v>2209</v>
      </c>
      <c r="D3263" s="3">
        <v>33.0</v>
      </c>
      <c r="E3263" s="3" t="s">
        <v>2290</v>
      </c>
      <c r="F3263" s="3">
        <v>8.0</v>
      </c>
      <c r="G3263" s="3">
        <v>3.0</v>
      </c>
      <c r="H3263" s="3" t="s">
        <v>3676</v>
      </c>
      <c r="I3263" s="3" t="s">
        <v>1184</v>
      </c>
      <c r="J3263" s="3" t="s">
        <v>1185</v>
      </c>
      <c r="K3263" s="3" t="s">
        <v>24</v>
      </c>
      <c r="L3263" s="3">
        <v>46.0</v>
      </c>
      <c r="M3263" s="3" t="s">
        <v>30</v>
      </c>
      <c r="N3263" s="3" t="s">
        <v>3785</v>
      </c>
      <c r="O3263" s="3" t="s">
        <v>283</v>
      </c>
      <c r="P3263" s="4">
        <v>22333.0</v>
      </c>
      <c r="Q3263" s="3" t="s">
        <v>132</v>
      </c>
      <c r="S3263" s="3" t="s">
        <v>34</v>
      </c>
    </row>
    <row r="3264">
      <c r="A3264" s="2">
        <v>42318.71488425926</v>
      </c>
      <c r="B3264" s="3">
        <v>75.0</v>
      </c>
      <c r="C3264" s="3" t="s">
        <v>2209</v>
      </c>
      <c r="D3264" s="3">
        <v>33.0</v>
      </c>
      <c r="E3264" s="3" t="s">
        <v>2290</v>
      </c>
      <c r="F3264" s="3">
        <v>8.0</v>
      </c>
      <c r="G3264" s="3">
        <v>3.0</v>
      </c>
      <c r="H3264" s="3" t="s">
        <v>3676</v>
      </c>
      <c r="I3264" s="3" t="s">
        <v>1184</v>
      </c>
      <c r="J3264" s="3" t="s">
        <v>1185</v>
      </c>
      <c r="K3264" s="3" t="s">
        <v>24</v>
      </c>
      <c r="L3264" s="3">
        <v>47.0</v>
      </c>
      <c r="M3264" s="3" t="s">
        <v>25</v>
      </c>
      <c r="N3264" s="3" t="s">
        <v>3786</v>
      </c>
      <c r="O3264" s="3" t="s">
        <v>2026</v>
      </c>
      <c r="P3264" s="4">
        <v>31125.0</v>
      </c>
      <c r="Q3264" s="3" t="s">
        <v>33</v>
      </c>
      <c r="S3264" s="3" t="s">
        <v>34</v>
      </c>
    </row>
    <row r="3265">
      <c r="A3265" s="2">
        <v>42318.71488425926</v>
      </c>
      <c r="B3265" s="3">
        <v>75.0</v>
      </c>
      <c r="C3265" s="3" t="s">
        <v>2209</v>
      </c>
      <c r="D3265" s="3">
        <v>33.0</v>
      </c>
      <c r="E3265" s="3" t="s">
        <v>2290</v>
      </c>
      <c r="F3265" s="3">
        <v>8.0</v>
      </c>
      <c r="G3265" s="3">
        <v>3.0</v>
      </c>
      <c r="H3265" s="3" t="s">
        <v>3676</v>
      </c>
      <c r="I3265" s="3" t="s">
        <v>1184</v>
      </c>
      <c r="J3265" s="3" t="s">
        <v>1185</v>
      </c>
      <c r="K3265" s="3" t="s">
        <v>24</v>
      </c>
      <c r="L3265" s="3">
        <v>48.0</v>
      </c>
      <c r="M3265" s="3" t="s">
        <v>30</v>
      </c>
      <c r="N3265" s="3" t="s">
        <v>3787</v>
      </c>
      <c r="O3265" s="3" t="s">
        <v>3788</v>
      </c>
      <c r="P3265" s="4">
        <v>16560.0</v>
      </c>
      <c r="Q3265" s="3" t="s">
        <v>49</v>
      </c>
      <c r="S3265" s="3" t="s">
        <v>34</v>
      </c>
    </row>
    <row r="3266">
      <c r="A3266" s="2">
        <v>42318.71488425926</v>
      </c>
      <c r="B3266" s="3">
        <v>75.0</v>
      </c>
      <c r="C3266" s="3" t="s">
        <v>2209</v>
      </c>
      <c r="D3266" s="3">
        <v>40.0</v>
      </c>
      <c r="E3266" s="3" t="s">
        <v>2340</v>
      </c>
      <c r="F3266" s="3">
        <v>8.0</v>
      </c>
      <c r="G3266" s="3">
        <v>3.0</v>
      </c>
      <c r="H3266" s="3" t="s">
        <v>3676</v>
      </c>
      <c r="I3266" s="3" t="s">
        <v>1184</v>
      </c>
      <c r="J3266" s="3" t="s">
        <v>1185</v>
      </c>
      <c r="K3266" s="3" t="s">
        <v>24</v>
      </c>
      <c r="L3266" s="3">
        <v>1.0</v>
      </c>
      <c r="M3266" s="3" t="s">
        <v>25</v>
      </c>
      <c r="N3266" s="3" t="s">
        <v>3789</v>
      </c>
      <c r="O3266" s="3" t="s">
        <v>281</v>
      </c>
      <c r="P3266" s="4">
        <v>19466.0</v>
      </c>
      <c r="Q3266" s="3" t="s">
        <v>216</v>
      </c>
      <c r="S3266" s="3" t="s">
        <v>34</v>
      </c>
    </row>
    <row r="3267">
      <c r="A3267" s="2">
        <v>42318.71488425926</v>
      </c>
      <c r="B3267" s="3">
        <v>75.0</v>
      </c>
      <c r="C3267" s="3" t="s">
        <v>2209</v>
      </c>
      <c r="D3267" s="3">
        <v>40.0</v>
      </c>
      <c r="E3267" s="3" t="s">
        <v>2340</v>
      </c>
      <c r="F3267" s="3">
        <v>8.0</v>
      </c>
      <c r="G3267" s="3">
        <v>3.0</v>
      </c>
      <c r="H3267" s="3" t="s">
        <v>3676</v>
      </c>
      <c r="I3267" s="3" t="s">
        <v>1184</v>
      </c>
      <c r="J3267" s="3" t="s">
        <v>1185</v>
      </c>
      <c r="K3267" s="3" t="s">
        <v>24</v>
      </c>
      <c r="L3267" s="3">
        <v>2.0</v>
      </c>
      <c r="M3267" s="3" t="s">
        <v>30</v>
      </c>
      <c r="N3267" s="3" t="s">
        <v>3144</v>
      </c>
      <c r="O3267" s="3" t="s">
        <v>3790</v>
      </c>
      <c r="P3267" s="4">
        <v>22843.0</v>
      </c>
      <c r="Q3267" s="3" t="s">
        <v>216</v>
      </c>
      <c r="S3267" s="3" t="s">
        <v>34</v>
      </c>
    </row>
    <row r="3268">
      <c r="A3268" s="2">
        <v>42318.71488425926</v>
      </c>
      <c r="B3268" s="3">
        <v>75.0</v>
      </c>
      <c r="C3268" s="3" t="s">
        <v>2209</v>
      </c>
      <c r="D3268" s="3">
        <v>40.0</v>
      </c>
      <c r="E3268" s="3" t="s">
        <v>2340</v>
      </c>
      <c r="F3268" s="3">
        <v>8.0</v>
      </c>
      <c r="G3268" s="3">
        <v>3.0</v>
      </c>
      <c r="H3268" s="3" t="s">
        <v>3676</v>
      </c>
      <c r="I3268" s="3" t="s">
        <v>1184</v>
      </c>
      <c r="J3268" s="3" t="s">
        <v>1185</v>
      </c>
      <c r="K3268" s="3" t="s">
        <v>24</v>
      </c>
      <c r="L3268" s="3">
        <v>3.0</v>
      </c>
      <c r="M3268" s="3" t="s">
        <v>25</v>
      </c>
      <c r="N3268" s="3" t="s">
        <v>3791</v>
      </c>
      <c r="O3268" s="3" t="s">
        <v>27</v>
      </c>
      <c r="P3268" s="4">
        <v>24038.0</v>
      </c>
      <c r="Q3268" s="3" t="s">
        <v>216</v>
      </c>
      <c r="S3268" s="3" t="s">
        <v>34</v>
      </c>
    </row>
    <row r="3269">
      <c r="A3269" s="2">
        <v>42318.71488425926</v>
      </c>
      <c r="B3269" s="3">
        <v>75.0</v>
      </c>
      <c r="C3269" s="3" t="s">
        <v>2209</v>
      </c>
      <c r="D3269" s="3">
        <v>40.0</v>
      </c>
      <c r="E3269" s="3" t="s">
        <v>2340</v>
      </c>
      <c r="F3269" s="3">
        <v>8.0</v>
      </c>
      <c r="G3269" s="3">
        <v>3.0</v>
      </c>
      <c r="H3269" s="3" t="s">
        <v>3676</v>
      </c>
      <c r="I3269" s="3" t="s">
        <v>1184</v>
      </c>
      <c r="J3269" s="3" t="s">
        <v>1185</v>
      </c>
      <c r="K3269" s="3" t="s">
        <v>24</v>
      </c>
      <c r="L3269" s="3">
        <v>4.0</v>
      </c>
      <c r="M3269" s="3" t="s">
        <v>30</v>
      </c>
      <c r="N3269" s="3" t="s">
        <v>3760</v>
      </c>
      <c r="O3269" s="3" t="s">
        <v>215</v>
      </c>
      <c r="P3269" s="4">
        <v>28959.0</v>
      </c>
      <c r="Q3269" s="3" t="s">
        <v>132</v>
      </c>
      <c r="S3269" s="3" t="s">
        <v>34</v>
      </c>
    </row>
    <row r="3270">
      <c r="A3270" s="2">
        <v>42318.71488425926</v>
      </c>
      <c r="B3270" s="3">
        <v>75.0</v>
      </c>
      <c r="C3270" s="3" t="s">
        <v>2209</v>
      </c>
      <c r="D3270" s="3">
        <v>40.0</v>
      </c>
      <c r="E3270" s="3" t="s">
        <v>2340</v>
      </c>
      <c r="F3270" s="3">
        <v>8.0</v>
      </c>
      <c r="G3270" s="3">
        <v>3.0</v>
      </c>
      <c r="H3270" s="3" t="s">
        <v>3676</v>
      </c>
      <c r="I3270" s="3" t="s">
        <v>1184</v>
      </c>
      <c r="J3270" s="3" t="s">
        <v>1185</v>
      </c>
      <c r="K3270" s="3" t="s">
        <v>24</v>
      </c>
      <c r="L3270" s="3">
        <v>5.0</v>
      </c>
      <c r="M3270" s="3" t="s">
        <v>25</v>
      </c>
      <c r="N3270" s="3" t="s">
        <v>3792</v>
      </c>
      <c r="O3270" s="3" t="s">
        <v>104</v>
      </c>
      <c r="P3270" s="4">
        <v>18528.0</v>
      </c>
      <c r="Q3270" s="3" t="s">
        <v>105</v>
      </c>
      <c r="S3270" s="3" t="s">
        <v>34</v>
      </c>
    </row>
    <row r="3271">
      <c r="A3271" s="2">
        <v>42318.71488425926</v>
      </c>
      <c r="B3271" s="3">
        <v>75.0</v>
      </c>
      <c r="C3271" s="3" t="s">
        <v>2209</v>
      </c>
      <c r="D3271" s="3">
        <v>40.0</v>
      </c>
      <c r="E3271" s="3" t="s">
        <v>2340</v>
      </c>
      <c r="F3271" s="3">
        <v>8.0</v>
      </c>
      <c r="G3271" s="3">
        <v>3.0</v>
      </c>
      <c r="H3271" s="3" t="s">
        <v>3676</v>
      </c>
      <c r="I3271" s="3" t="s">
        <v>1184</v>
      </c>
      <c r="J3271" s="3" t="s">
        <v>1185</v>
      </c>
      <c r="K3271" s="3" t="s">
        <v>24</v>
      </c>
      <c r="L3271" s="3">
        <v>6.0</v>
      </c>
      <c r="M3271" s="3" t="s">
        <v>30</v>
      </c>
      <c r="N3271" s="3" t="s">
        <v>3793</v>
      </c>
      <c r="O3271" s="3" t="s">
        <v>45</v>
      </c>
      <c r="P3271" s="4">
        <v>23167.0</v>
      </c>
      <c r="Q3271" s="3" t="s">
        <v>105</v>
      </c>
      <c r="S3271" s="3" t="s">
        <v>34</v>
      </c>
    </row>
    <row r="3272">
      <c r="A3272" s="2">
        <v>42318.71488425926</v>
      </c>
      <c r="B3272" s="3">
        <v>75.0</v>
      </c>
      <c r="C3272" s="3" t="s">
        <v>2209</v>
      </c>
      <c r="D3272" s="3">
        <v>40.0</v>
      </c>
      <c r="E3272" s="3" t="s">
        <v>2340</v>
      </c>
      <c r="F3272" s="3">
        <v>8.0</v>
      </c>
      <c r="G3272" s="3">
        <v>3.0</v>
      </c>
      <c r="H3272" s="3" t="s">
        <v>3676</v>
      </c>
      <c r="I3272" s="3" t="s">
        <v>1184</v>
      </c>
      <c r="J3272" s="3" t="s">
        <v>1185</v>
      </c>
      <c r="K3272" s="3" t="s">
        <v>24</v>
      </c>
      <c r="L3272" s="3">
        <v>7.0</v>
      </c>
      <c r="M3272" s="3" t="s">
        <v>25</v>
      </c>
      <c r="N3272" s="3" t="s">
        <v>3794</v>
      </c>
      <c r="O3272" s="3" t="s">
        <v>200</v>
      </c>
      <c r="P3272" s="4">
        <v>21735.0</v>
      </c>
      <c r="Q3272" s="3" t="s">
        <v>43</v>
      </c>
      <c r="S3272" s="3" t="s">
        <v>34</v>
      </c>
    </row>
    <row r="3273">
      <c r="A3273" s="2">
        <v>42318.71488425926</v>
      </c>
      <c r="B3273" s="3">
        <v>75.0</v>
      </c>
      <c r="C3273" s="3" t="s">
        <v>2209</v>
      </c>
      <c r="D3273" s="3">
        <v>40.0</v>
      </c>
      <c r="E3273" s="3" t="s">
        <v>2340</v>
      </c>
      <c r="F3273" s="3">
        <v>8.0</v>
      </c>
      <c r="G3273" s="3">
        <v>3.0</v>
      </c>
      <c r="H3273" s="3" t="s">
        <v>3676</v>
      </c>
      <c r="I3273" s="3" t="s">
        <v>1184</v>
      </c>
      <c r="J3273" s="3" t="s">
        <v>1185</v>
      </c>
      <c r="K3273" s="3" t="s">
        <v>24</v>
      </c>
      <c r="L3273" s="3">
        <v>8.0</v>
      </c>
      <c r="M3273" s="3" t="s">
        <v>30</v>
      </c>
      <c r="N3273" s="3" t="s">
        <v>3795</v>
      </c>
      <c r="O3273" s="3" t="s">
        <v>163</v>
      </c>
      <c r="P3273" s="4">
        <v>27899.0</v>
      </c>
      <c r="Q3273" s="3" t="s">
        <v>75</v>
      </c>
      <c r="S3273" s="3" t="s">
        <v>34</v>
      </c>
    </row>
    <row r="3274">
      <c r="A3274" s="2">
        <v>42318.71488425926</v>
      </c>
      <c r="B3274" s="3">
        <v>75.0</v>
      </c>
      <c r="C3274" s="3" t="s">
        <v>2209</v>
      </c>
      <c r="D3274" s="3">
        <v>40.0</v>
      </c>
      <c r="E3274" s="3" t="s">
        <v>2340</v>
      </c>
      <c r="F3274" s="3">
        <v>8.0</v>
      </c>
      <c r="G3274" s="3">
        <v>3.0</v>
      </c>
      <c r="H3274" s="3" t="s">
        <v>3676</v>
      </c>
      <c r="I3274" s="3" t="s">
        <v>1184</v>
      </c>
      <c r="J3274" s="3" t="s">
        <v>1185</v>
      </c>
      <c r="K3274" s="3" t="s">
        <v>24</v>
      </c>
      <c r="L3274" s="3">
        <v>9.0</v>
      </c>
      <c r="M3274" s="3" t="s">
        <v>25</v>
      </c>
      <c r="N3274" s="3" t="s">
        <v>2570</v>
      </c>
      <c r="O3274" s="3" t="s">
        <v>871</v>
      </c>
      <c r="P3274" s="4">
        <v>28584.0</v>
      </c>
      <c r="Q3274" s="3" t="s">
        <v>216</v>
      </c>
      <c r="S3274" s="3" t="s">
        <v>34</v>
      </c>
    </row>
    <row r="3275">
      <c r="A3275" s="2">
        <v>42318.71488425926</v>
      </c>
      <c r="B3275" s="3">
        <v>75.0</v>
      </c>
      <c r="C3275" s="3" t="s">
        <v>2209</v>
      </c>
      <c r="D3275" s="3">
        <v>40.0</v>
      </c>
      <c r="E3275" s="3" t="s">
        <v>2340</v>
      </c>
      <c r="F3275" s="3">
        <v>8.0</v>
      </c>
      <c r="G3275" s="3">
        <v>3.0</v>
      </c>
      <c r="H3275" s="3" t="s">
        <v>3676</v>
      </c>
      <c r="I3275" s="3" t="s">
        <v>1184</v>
      </c>
      <c r="J3275" s="3" t="s">
        <v>1185</v>
      </c>
      <c r="K3275" s="3" t="s">
        <v>24</v>
      </c>
      <c r="L3275" s="3">
        <v>10.0</v>
      </c>
      <c r="M3275" s="3" t="s">
        <v>30</v>
      </c>
      <c r="N3275" s="3" t="s">
        <v>3796</v>
      </c>
      <c r="O3275" s="3" t="s">
        <v>1074</v>
      </c>
      <c r="P3275" s="4">
        <v>17198.0</v>
      </c>
      <c r="Q3275" s="3" t="s">
        <v>49</v>
      </c>
      <c r="S3275" s="3" t="s">
        <v>34</v>
      </c>
    </row>
    <row r="3276">
      <c r="A3276" s="2">
        <v>42318.71488425926</v>
      </c>
      <c r="B3276" s="3">
        <v>75.0</v>
      </c>
      <c r="C3276" s="3" t="s">
        <v>2209</v>
      </c>
      <c r="D3276" s="3">
        <v>40.0</v>
      </c>
      <c r="E3276" s="3" t="s">
        <v>2340</v>
      </c>
      <c r="F3276" s="3">
        <v>8.0</v>
      </c>
      <c r="G3276" s="3">
        <v>3.0</v>
      </c>
      <c r="H3276" s="3" t="s">
        <v>3676</v>
      </c>
      <c r="I3276" s="3" t="s">
        <v>1184</v>
      </c>
      <c r="J3276" s="3" t="s">
        <v>1185</v>
      </c>
      <c r="K3276" s="3" t="s">
        <v>24</v>
      </c>
      <c r="L3276" s="3">
        <v>11.0</v>
      </c>
      <c r="M3276" s="3" t="s">
        <v>25</v>
      </c>
      <c r="N3276" s="3" t="s">
        <v>3797</v>
      </c>
      <c r="O3276" s="3" t="s">
        <v>3798</v>
      </c>
      <c r="P3276" s="4">
        <v>34786.0</v>
      </c>
      <c r="Q3276" s="3" t="s">
        <v>191</v>
      </c>
      <c r="S3276" s="3" t="s">
        <v>34</v>
      </c>
    </row>
    <row r="3277">
      <c r="A3277" s="2">
        <v>42318.71488425926</v>
      </c>
      <c r="B3277" s="3">
        <v>75.0</v>
      </c>
      <c r="C3277" s="3" t="s">
        <v>2209</v>
      </c>
      <c r="D3277" s="3">
        <v>40.0</v>
      </c>
      <c r="E3277" s="3" t="s">
        <v>2340</v>
      </c>
      <c r="F3277" s="3">
        <v>8.0</v>
      </c>
      <c r="G3277" s="3">
        <v>3.0</v>
      </c>
      <c r="H3277" s="3" t="s">
        <v>3676</v>
      </c>
      <c r="I3277" s="3" t="s">
        <v>1184</v>
      </c>
      <c r="J3277" s="3" t="s">
        <v>1185</v>
      </c>
      <c r="K3277" s="3" t="s">
        <v>24</v>
      </c>
      <c r="L3277" s="3">
        <v>12.0</v>
      </c>
      <c r="M3277" s="3" t="s">
        <v>30</v>
      </c>
      <c r="N3277" s="3" t="s">
        <v>3799</v>
      </c>
      <c r="O3277" s="3" t="s">
        <v>1821</v>
      </c>
      <c r="P3277" s="4">
        <v>29531.0</v>
      </c>
      <c r="Q3277" s="3" t="s">
        <v>153</v>
      </c>
      <c r="S3277" s="3" t="s">
        <v>34</v>
      </c>
    </row>
    <row r="3278">
      <c r="A3278" s="2">
        <v>42318.71488425926</v>
      </c>
      <c r="B3278" s="3">
        <v>75.0</v>
      </c>
      <c r="C3278" s="3" t="s">
        <v>2209</v>
      </c>
      <c r="D3278" s="3">
        <v>40.0</v>
      </c>
      <c r="E3278" s="3" t="s">
        <v>2340</v>
      </c>
      <c r="F3278" s="3">
        <v>8.0</v>
      </c>
      <c r="G3278" s="3">
        <v>3.0</v>
      </c>
      <c r="H3278" s="3" t="s">
        <v>3676</v>
      </c>
      <c r="I3278" s="3" t="s">
        <v>1184</v>
      </c>
      <c r="J3278" s="3" t="s">
        <v>1185</v>
      </c>
      <c r="K3278" s="3" t="s">
        <v>24</v>
      </c>
      <c r="L3278" s="3">
        <v>13.0</v>
      </c>
      <c r="M3278" s="3" t="s">
        <v>25</v>
      </c>
      <c r="N3278" s="3" t="s">
        <v>3800</v>
      </c>
      <c r="O3278" s="3" t="s">
        <v>1385</v>
      </c>
      <c r="P3278" s="4">
        <v>28111.0</v>
      </c>
      <c r="Q3278" s="3" t="s">
        <v>115</v>
      </c>
      <c r="S3278" s="3" t="s">
        <v>34</v>
      </c>
    </row>
    <row r="3279">
      <c r="A3279" s="2">
        <v>42318.71488425926</v>
      </c>
      <c r="B3279" s="3">
        <v>75.0</v>
      </c>
      <c r="C3279" s="3" t="s">
        <v>2209</v>
      </c>
      <c r="D3279" s="3">
        <v>40.0</v>
      </c>
      <c r="E3279" s="3" t="s">
        <v>2340</v>
      </c>
      <c r="F3279" s="3">
        <v>8.0</v>
      </c>
      <c r="G3279" s="3">
        <v>3.0</v>
      </c>
      <c r="H3279" s="3" t="s">
        <v>3676</v>
      </c>
      <c r="I3279" s="3" t="s">
        <v>1184</v>
      </c>
      <c r="J3279" s="3" t="s">
        <v>1185</v>
      </c>
      <c r="K3279" s="3" t="s">
        <v>24</v>
      </c>
      <c r="L3279" s="3">
        <v>14.0</v>
      </c>
      <c r="M3279" s="3" t="s">
        <v>30</v>
      </c>
      <c r="N3279" s="3" t="s">
        <v>3801</v>
      </c>
      <c r="O3279" s="3" t="s">
        <v>193</v>
      </c>
      <c r="P3279" s="4">
        <v>17475.0</v>
      </c>
      <c r="Q3279" s="3" t="s">
        <v>96</v>
      </c>
      <c r="S3279" s="3" t="s">
        <v>34</v>
      </c>
    </row>
    <row r="3280">
      <c r="A3280" s="2">
        <v>42318.71488425926</v>
      </c>
      <c r="B3280" s="3">
        <v>75.0</v>
      </c>
      <c r="C3280" s="3" t="s">
        <v>2209</v>
      </c>
      <c r="D3280" s="3">
        <v>47.0</v>
      </c>
      <c r="E3280" s="3" t="s">
        <v>2356</v>
      </c>
      <c r="F3280" s="3">
        <v>8.0</v>
      </c>
      <c r="G3280" s="3">
        <v>3.0</v>
      </c>
      <c r="H3280" s="3" t="s">
        <v>3676</v>
      </c>
      <c r="I3280" s="3" t="s">
        <v>1184</v>
      </c>
      <c r="J3280" s="3" t="s">
        <v>1185</v>
      </c>
      <c r="K3280" s="3" t="s">
        <v>24</v>
      </c>
      <c r="L3280" s="3">
        <v>1.0</v>
      </c>
      <c r="M3280" s="3" t="s">
        <v>25</v>
      </c>
      <c r="N3280" s="3" t="s">
        <v>3802</v>
      </c>
      <c r="O3280" s="3" t="s">
        <v>137</v>
      </c>
      <c r="P3280" s="4">
        <v>32773.0</v>
      </c>
      <c r="Q3280" s="3" t="s">
        <v>110</v>
      </c>
      <c r="S3280" s="3" t="s">
        <v>34</v>
      </c>
    </row>
    <row r="3281">
      <c r="A3281" s="2">
        <v>42318.71488425926</v>
      </c>
      <c r="B3281" s="3">
        <v>75.0</v>
      </c>
      <c r="C3281" s="3" t="s">
        <v>2209</v>
      </c>
      <c r="D3281" s="3">
        <v>47.0</v>
      </c>
      <c r="E3281" s="3" t="s">
        <v>2356</v>
      </c>
      <c r="F3281" s="3">
        <v>8.0</v>
      </c>
      <c r="G3281" s="3">
        <v>3.0</v>
      </c>
      <c r="H3281" s="3" t="s">
        <v>3676</v>
      </c>
      <c r="I3281" s="3" t="s">
        <v>1184</v>
      </c>
      <c r="J3281" s="3" t="s">
        <v>1185</v>
      </c>
      <c r="K3281" s="3" t="s">
        <v>24</v>
      </c>
      <c r="L3281" s="3">
        <v>2.0</v>
      </c>
      <c r="M3281" s="3" t="s">
        <v>30</v>
      </c>
      <c r="N3281" s="3" t="s">
        <v>3803</v>
      </c>
      <c r="O3281" s="3" t="s">
        <v>361</v>
      </c>
      <c r="P3281" s="4">
        <v>28853.0</v>
      </c>
      <c r="Q3281" s="3" t="s">
        <v>352</v>
      </c>
      <c r="S3281" s="3" t="s">
        <v>34</v>
      </c>
    </row>
    <row r="3282">
      <c r="A3282" s="2">
        <v>42318.71488425926</v>
      </c>
      <c r="B3282" s="3">
        <v>75.0</v>
      </c>
      <c r="C3282" s="3" t="s">
        <v>2209</v>
      </c>
      <c r="D3282" s="3">
        <v>47.0</v>
      </c>
      <c r="E3282" s="3" t="s">
        <v>2356</v>
      </c>
      <c r="F3282" s="3">
        <v>8.0</v>
      </c>
      <c r="G3282" s="3">
        <v>3.0</v>
      </c>
      <c r="H3282" s="3" t="s">
        <v>3676</v>
      </c>
      <c r="I3282" s="3" t="s">
        <v>1184</v>
      </c>
      <c r="J3282" s="3" t="s">
        <v>1185</v>
      </c>
      <c r="K3282" s="3" t="s">
        <v>24</v>
      </c>
      <c r="L3282" s="3">
        <v>3.0</v>
      </c>
      <c r="M3282" s="3" t="s">
        <v>25</v>
      </c>
      <c r="N3282" s="3" t="s">
        <v>3804</v>
      </c>
      <c r="O3282" s="3" t="s">
        <v>319</v>
      </c>
      <c r="P3282" s="4">
        <v>31538.0</v>
      </c>
      <c r="Q3282" s="3" t="s">
        <v>712</v>
      </c>
      <c r="S3282" s="3" t="s">
        <v>34</v>
      </c>
    </row>
    <row r="3283">
      <c r="A3283" s="2">
        <v>42318.71488425926</v>
      </c>
      <c r="B3283" s="3">
        <v>75.0</v>
      </c>
      <c r="C3283" s="3" t="s">
        <v>2209</v>
      </c>
      <c r="D3283" s="3">
        <v>47.0</v>
      </c>
      <c r="E3283" s="3" t="s">
        <v>2356</v>
      </c>
      <c r="F3283" s="3">
        <v>8.0</v>
      </c>
      <c r="G3283" s="3">
        <v>3.0</v>
      </c>
      <c r="H3283" s="3" t="s">
        <v>3676</v>
      </c>
      <c r="I3283" s="3" t="s">
        <v>1184</v>
      </c>
      <c r="J3283" s="3" t="s">
        <v>1185</v>
      </c>
      <c r="K3283" s="3" t="s">
        <v>24</v>
      </c>
      <c r="L3283" s="3">
        <v>4.0</v>
      </c>
      <c r="M3283" s="3" t="s">
        <v>30</v>
      </c>
      <c r="N3283" s="3" t="s">
        <v>1674</v>
      </c>
      <c r="O3283" s="3" t="s">
        <v>960</v>
      </c>
      <c r="P3283" s="4">
        <v>18274.0</v>
      </c>
      <c r="Q3283" s="3" t="s">
        <v>49</v>
      </c>
      <c r="S3283" s="3" t="s">
        <v>34</v>
      </c>
    </row>
    <row r="3284">
      <c r="A3284" s="2">
        <v>42318.71488425926</v>
      </c>
      <c r="B3284" s="3">
        <v>75.0</v>
      </c>
      <c r="C3284" s="3" t="s">
        <v>2209</v>
      </c>
      <c r="D3284" s="3">
        <v>47.0</v>
      </c>
      <c r="E3284" s="3" t="s">
        <v>2356</v>
      </c>
      <c r="F3284" s="3">
        <v>8.0</v>
      </c>
      <c r="G3284" s="3">
        <v>3.0</v>
      </c>
      <c r="H3284" s="3" t="s">
        <v>3676</v>
      </c>
      <c r="I3284" s="3" t="s">
        <v>1184</v>
      </c>
      <c r="J3284" s="3" t="s">
        <v>1185</v>
      </c>
      <c r="K3284" s="3" t="s">
        <v>24</v>
      </c>
      <c r="L3284" s="3">
        <v>5.0</v>
      </c>
      <c r="M3284" s="3" t="s">
        <v>25</v>
      </c>
      <c r="N3284" s="3" t="s">
        <v>3518</v>
      </c>
      <c r="O3284" s="3" t="s">
        <v>898</v>
      </c>
      <c r="P3284" s="4">
        <v>20690.0</v>
      </c>
      <c r="Q3284" s="3" t="s">
        <v>105</v>
      </c>
      <c r="S3284" s="3" t="s">
        <v>34</v>
      </c>
    </row>
    <row r="3285">
      <c r="A3285" s="2">
        <v>42318.71488425926</v>
      </c>
      <c r="B3285" s="3">
        <v>75.0</v>
      </c>
      <c r="C3285" s="3" t="s">
        <v>2209</v>
      </c>
      <c r="D3285" s="3">
        <v>47.0</v>
      </c>
      <c r="E3285" s="3" t="s">
        <v>2356</v>
      </c>
      <c r="F3285" s="3">
        <v>8.0</v>
      </c>
      <c r="G3285" s="3">
        <v>3.0</v>
      </c>
      <c r="H3285" s="3" t="s">
        <v>3676</v>
      </c>
      <c r="I3285" s="3" t="s">
        <v>1184</v>
      </c>
      <c r="J3285" s="3" t="s">
        <v>1185</v>
      </c>
      <c r="K3285" s="3" t="s">
        <v>24</v>
      </c>
      <c r="L3285" s="3">
        <v>6.0</v>
      </c>
      <c r="M3285" s="3" t="s">
        <v>30</v>
      </c>
      <c r="N3285" s="3" t="s">
        <v>3805</v>
      </c>
      <c r="O3285" s="3" t="s">
        <v>1116</v>
      </c>
      <c r="P3285" s="4">
        <v>23795.0</v>
      </c>
      <c r="Q3285" s="3" t="s">
        <v>1159</v>
      </c>
      <c r="S3285" s="3" t="s">
        <v>34</v>
      </c>
    </row>
    <row r="3286">
      <c r="A3286" s="2">
        <v>42318.71488425926</v>
      </c>
      <c r="B3286" s="3">
        <v>75.0</v>
      </c>
      <c r="C3286" s="3" t="s">
        <v>2209</v>
      </c>
      <c r="D3286" s="3">
        <v>47.0</v>
      </c>
      <c r="E3286" s="3" t="s">
        <v>2356</v>
      </c>
      <c r="F3286" s="3">
        <v>8.0</v>
      </c>
      <c r="G3286" s="3">
        <v>3.0</v>
      </c>
      <c r="H3286" s="3" t="s">
        <v>3676</v>
      </c>
      <c r="I3286" s="3" t="s">
        <v>1184</v>
      </c>
      <c r="J3286" s="3" t="s">
        <v>1185</v>
      </c>
      <c r="K3286" s="3" t="s">
        <v>24</v>
      </c>
      <c r="L3286" s="3">
        <v>7.0</v>
      </c>
      <c r="M3286" s="3" t="s">
        <v>25</v>
      </c>
      <c r="N3286" s="3" t="s">
        <v>3806</v>
      </c>
      <c r="O3286" s="3" t="s">
        <v>305</v>
      </c>
      <c r="P3286" s="4">
        <v>19003.0</v>
      </c>
      <c r="Q3286" s="3" t="s">
        <v>105</v>
      </c>
      <c r="S3286" s="3" t="s">
        <v>34</v>
      </c>
    </row>
    <row r="3287">
      <c r="A3287" s="2">
        <v>42318.71488425926</v>
      </c>
      <c r="B3287" s="3">
        <v>75.0</v>
      </c>
      <c r="C3287" s="3" t="s">
        <v>2209</v>
      </c>
      <c r="D3287" s="3">
        <v>47.0</v>
      </c>
      <c r="E3287" s="3" t="s">
        <v>2356</v>
      </c>
      <c r="F3287" s="3">
        <v>8.0</v>
      </c>
      <c r="G3287" s="3">
        <v>3.0</v>
      </c>
      <c r="H3287" s="3" t="s">
        <v>3676</v>
      </c>
      <c r="I3287" s="3" t="s">
        <v>1184</v>
      </c>
      <c r="J3287" s="3" t="s">
        <v>1185</v>
      </c>
      <c r="K3287" s="3" t="s">
        <v>24</v>
      </c>
      <c r="L3287" s="3">
        <v>8.0</v>
      </c>
      <c r="M3287" s="3" t="s">
        <v>30</v>
      </c>
      <c r="N3287" s="3" t="s">
        <v>3807</v>
      </c>
      <c r="O3287" s="3" t="s">
        <v>1356</v>
      </c>
      <c r="P3287" s="4">
        <v>17770.0</v>
      </c>
      <c r="Q3287" s="3" t="s">
        <v>145</v>
      </c>
      <c r="S3287" s="3" t="s">
        <v>34</v>
      </c>
    </row>
    <row r="3288">
      <c r="A3288" s="2">
        <v>42318.71488425926</v>
      </c>
      <c r="B3288" s="3">
        <v>75.0</v>
      </c>
      <c r="C3288" s="3" t="s">
        <v>2209</v>
      </c>
      <c r="D3288" s="3">
        <v>47.0</v>
      </c>
      <c r="E3288" s="3" t="s">
        <v>2356</v>
      </c>
      <c r="F3288" s="3">
        <v>8.0</v>
      </c>
      <c r="G3288" s="3">
        <v>3.0</v>
      </c>
      <c r="H3288" s="3" t="s">
        <v>3676</v>
      </c>
      <c r="I3288" s="3" t="s">
        <v>1184</v>
      </c>
      <c r="J3288" s="3" t="s">
        <v>1185</v>
      </c>
      <c r="K3288" s="3" t="s">
        <v>24</v>
      </c>
      <c r="L3288" s="3">
        <v>9.0</v>
      </c>
      <c r="M3288" s="3" t="s">
        <v>25</v>
      </c>
      <c r="N3288" s="3" t="s">
        <v>3808</v>
      </c>
      <c r="O3288" s="3" t="s">
        <v>74</v>
      </c>
      <c r="P3288" s="4">
        <v>24089.0</v>
      </c>
      <c r="Q3288" s="3" t="s">
        <v>79</v>
      </c>
      <c r="S3288" s="3" t="s">
        <v>34</v>
      </c>
    </row>
    <row r="3289">
      <c r="A3289" s="2">
        <v>42318.71488425926</v>
      </c>
      <c r="B3289" s="3">
        <v>75.0</v>
      </c>
      <c r="C3289" s="3" t="s">
        <v>2209</v>
      </c>
      <c r="D3289" s="3">
        <v>47.0</v>
      </c>
      <c r="E3289" s="3" t="s">
        <v>2356</v>
      </c>
      <c r="F3289" s="3">
        <v>8.0</v>
      </c>
      <c r="G3289" s="3">
        <v>3.0</v>
      </c>
      <c r="H3289" s="3" t="s">
        <v>3676</v>
      </c>
      <c r="I3289" s="3" t="s">
        <v>1184</v>
      </c>
      <c r="J3289" s="3" t="s">
        <v>1185</v>
      </c>
      <c r="K3289" s="3" t="s">
        <v>24</v>
      </c>
      <c r="L3289" s="3">
        <v>10.0</v>
      </c>
      <c r="M3289" s="3" t="s">
        <v>30</v>
      </c>
      <c r="N3289" s="3" t="s">
        <v>3809</v>
      </c>
      <c r="O3289" s="3" t="s">
        <v>85</v>
      </c>
      <c r="P3289" s="4">
        <v>26883.0</v>
      </c>
      <c r="Q3289" s="3" t="s">
        <v>115</v>
      </c>
      <c r="S3289" s="3" t="s">
        <v>34</v>
      </c>
    </row>
    <row r="3290">
      <c r="A3290" s="2">
        <v>42318.71488425926</v>
      </c>
      <c r="B3290" s="3">
        <v>75.0</v>
      </c>
      <c r="C3290" s="3" t="s">
        <v>2209</v>
      </c>
      <c r="D3290" s="3">
        <v>47.0</v>
      </c>
      <c r="E3290" s="3" t="s">
        <v>2356</v>
      </c>
      <c r="F3290" s="3">
        <v>8.0</v>
      </c>
      <c r="G3290" s="3">
        <v>3.0</v>
      </c>
      <c r="H3290" s="3" t="s">
        <v>3676</v>
      </c>
      <c r="I3290" s="3" t="s">
        <v>1184</v>
      </c>
      <c r="J3290" s="3" t="s">
        <v>1185</v>
      </c>
      <c r="K3290" s="3" t="s">
        <v>24</v>
      </c>
      <c r="L3290" s="3">
        <v>11.0</v>
      </c>
      <c r="M3290" s="3" t="s">
        <v>25</v>
      </c>
      <c r="N3290" s="3" t="s">
        <v>3810</v>
      </c>
      <c r="O3290" s="3" t="s">
        <v>1037</v>
      </c>
      <c r="P3290" s="4">
        <v>17903.0</v>
      </c>
      <c r="Q3290" s="3" t="s">
        <v>105</v>
      </c>
      <c r="S3290" s="3" t="s">
        <v>34</v>
      </c>
    </row>
    <row r="3291">
      <c r="A3291" s="2">
        <v>42318.71488425926</v>
      </c>
      <c r="B3291" s="3">
        <v>75.0</v>
      </c>
      <c r="C3291" s="3" t="s">
        <v>2209</v>
      </c>
      <c r="D3291" s="3">
        <v>47.0</v>
      </c>
      <c r="E3291" s="3" t="s">
        <v>2356</v>
      </c>
      <c r="F3291" s="3">
        <v>8.0</v>
      </c>
      <c r="G3291" s="3">
        <v>3.0</v>
      </c>
      <c r="H3291" s="3" t="s">
        <v>3676</v>
      </c>
      <c r="I3291" s="3" t="s">
        <v>1184</v>
      </c>
      <c r="J3291" s="3" t="s">
        <v>1185</v>
      </c>
      <c r="K3291" s="3" t="s">
        <v>24</v>
      </c>
      <c r="L3291" s="3">
        <v>12.0</v>
      </c>
      <c r="M3291" s="3" t="s">
        <v>30</v>
      </c>
      <c r="N3291" s="3" t="s">
        <v>3811</v>
      </c>
      <c r="O3291" s="3" t="s">
        <v>89</v>
      </c>
      <c r="P3291" s="4">
        <v>21210.0</v>
      </c>
      <c r="Q3291" s="3" t="s">
        <v>46</v>
      </c>
      <c r="S3291" s="3" t="s">
        <v>34</v>
      </c>
    </row>
    <row r="3292">
      <c r="A3292" s="2">
        <v>42318.71488425926</v>
      </c>
      <c r="B3292" s="3">
        <v>75.0</v>
      </c>
      <c r="C3292" s="3" t="s">
        <v>2209</v>
      </c>
      <c r="D3292" s="3">
        <v>64.0</v>
      </c>
      <c r="E3292" s="3" t="s">
        <v>2369</v>
      </c>
      <c r="F3292" s="3">
        <v>8.0</v>
      </c>
      <c r="G3292" s="3">
        <v>3.0</v>
      </c>
      <c r="H3292" s="3" t="s">
        <v>3676</v>
      </c>
      <c r="I3292" s="3" t="s">
        <v>1184</v>
      </c>
      <c r="J3292" s="3" t="s">
        <v>1185</v>
      </c>
      <c r="K3292" s="3" t="s">
        <v>24</v>
      </c>
      <c r="L3292" s="3">
        <v>1.0</v>
      </c>
      <c r="M3292" s="3" t="s">
        <v>25</v>
      </c>
      <c r="N3292" s="3" t="s">
        <v>3812</v>
      </c>
      <c r="O3292" s="3" t="s">
        <v>305</v>
      </c>
      <c r="P3292" s="4">
        <v>17533.0</v>
      </c>
      <c r="Q3292" s="3" t="s">
        <v>49</v>
      </c>
      <c r="S3292" s="3" t="s">
        <v>34</v>
      </c>
    </row>
    <row r="3293">
      <c r="A3293" s="2">
        <v>42318.71488425926</v>
      </c>
      <c r="B3293" s="3">
        <v>75.0</v>
      </c>
      <c r="C3293" s="3" t="s">
        <v>2209</v>
      </c>
      <c r="D3293" s="3">
        <v>64.0</v>
      </c>
      <c r="E3293" s="3" t="s">
        <v>2369</v>
      </c>
      <c r="F3293" s="3">
        <v>8.0</v>
      </c>
      <c r="G3293" s="3">
        <v>3.0</v>
      </c>
      <c r="H3293" s="3" t="s">
        <v>3676</v>
      </c>
      <c r="I3293" s="3" t="s">
        <v>1184</v>
      </c>
      <c r="J3293" s="3" t="s">
        <v>1185</v>
      </c>
      <c r="K3293" s="3" t="s">
        <v>24</v>
      </c>
      <c r="L3293" s="3">
        <v>2.0</v>
      </c>
      <c r="M3293" s="3" t="s">
        <v>30</v>
      </c>
      <c r="N3293" s="3" t="s">
        <v>3813</v>
      </c>
      <c r="O3293" s="3" t="s">
        <v>166</v>
      </c>
      <c r="P3293" s="4">
        <v>20608.0</v>
      </c>
      <c r="Q3293" s="3" t="s">
        <v>110</v>
      </c>
      <c r="S3293" s="3" t="s">
        <v>34</v>
      </c>
    </row>
    <row r="3294">
      <c r="A3294" s="2">
        <v>42318.71488425926</v>
      </c>
      <c r="B3294" s="3">
        <v>75.0</v>
      </c>
      <c r="C3294" s="3" t="s">
        <v>2209</v>
      </c>
      <c r="D3294" s="3">
        <v>64.0</v>
      </c>
      <c r="E3294" s="3" t="s">
        <v>2369</v>
      </c>
      <c r="F3294" s="3">
        <v>8.0</v>
      </c>
      <c r="G3294" s="3">
        <v>3.0</v>
      </c>
      <c r="H3294" s="3" t="s">
        <v>3676</v>
      </c>
      <c r="I3294" s="3" t="s">
        <v>1184</v>
      </c>
      <c r="J3294" s="3" t="s">
        <v>1185</v>
      </c>
      <c r="K3294" s="3" t="s">
        <v>24</v>
      </c>
      <c r="L3294" s="3">
        <v>3.0</v>
      </c>
      <c r="M3294" s="3" t="s">
        <v>25</v>
      </c>
      <c r="N3294" s="3" t="s">
        <v>3814</v>
      </c>
      <c r="O3294" s="3" t="s">
        <v>523</v>
      </c>
      <c r="P3294" s="4">
        <v>20667.0</v>
      </c>
      <c r="Q3294" s="3" t="s">
        <v>169</v>
      </c>
      <c r="S3294" s="3" t="s">
        <v>34</v>
      </c>
    </row>
    <row r="3295">
      <c r="A3295" s="2">
        <v>42318.71488425926</v>
      </c>
      <c r="B3295" s="3">
        <v>75.0</v>
      </c>
      <c r="C3295" s="3" t="s">
        <v>2209</v>
      </c>
      <c r="D3295" s="3">
        <v>64.0</v>
      </c>
      <c r="E3295" s="3" t="s">
        <v>2369</v>
      </c>
      <c r="F3295" s="3">
        <v>8.0</v>
      </c>
      <c r="G3295" s="3">
        <v>3.0</v>
      </c>
      <c r="H3295" s="3" t="s">
        <v>3676</v>
      </c>
      <c r="I3295" s="3" t="s">
        <v>1184</v>
      </c>
      <c r="J3295" s="3" t="s">
        <v>1185</v>
      </c>
      <c r="K3295" s="3" t="s">
        <v>24</v>
      </c>
      <c r="L3295" s="3">
        <v>4.0</v>
      </c>
      <c r="M3295" s="3" t="s">
        <v>30</v>
      </c>
      <c r="N3295" s="3" t="s">
        <v>3815</v>
      </c>
      <c r="O3295" s="3" t="s">
        <v>2092</v>
      </c>
      <c r="P3295" s="4">
        <v>25017.0</v>
      </c>
      <c r="Q3295" s="3" t="s">
        <v>132</v>
      </c>
      <c r="S3295" s="3" t="s">
        <v>34</v>
      </c>
    </row>
    <row r="3296">
      <c r="A3296" s="2">
        <v>42318.71488425926</v>
      </c>
      <c r="B3296" s="3">
        <v>75.0</v>
      </c>
      <c r="C3296" s="3" t="s">
        <v>2209</v>
      </c>
      <c r="D3296" s="3">
        <v>64.0</v>
      </c>
      <c r="E3296" s="3" t="s">
        <v>2369</v>
      </c>
      <c r="F3296" s="3">
        <v>8.0</v>
      </c>
      <c r="G3296" s="3">
        <v>3.0</v>
      </c>
      <c r="H3296" s="3" t="s">
        <v>3676</v>
      </c>
      <c r="I3296" s="3" t="s">
        <v>1184</v>
      </c>
      <c r="J3296" s="3" t="s">
        <v>1185</v>
      </c>
      <c r="K3296" s="3" t="s">
        <v>24</v>
      </c>
      <c r="L3296" s="3">
        <v>5.0</v>
      </c>
      <c r="M3296" s="3" t="s">
        <v>25</v>
      </c>
      <c r="N3296" s="3" t="s">
        <v>3816</v>
      </c>
      <c r="O3296" s="3" t="s">
        <v>639</v>
      </c>
      <c r="P3296" s="4">
        <v>19059.0</v>
      </c>
      <c r="Q3296" s="3" t="s">
        <v>49</v>
      </c>
      <c r="S3296" s="3" t="s">
        <v>34</v>
      </c>
    </row>
    <row r="3297">
      <c r="A3297" s="2">
        <v>42318.71488425926</v>
      </c>
      <c r="B3297" s="3">
        <v>75.0</v>
      </c>
      <c r="C3297" s="3" t="s">
        <v>2209</v>
      </c>
      <c r="D3297" s="3">
        <v>64.0</v>
      </c>
      <c r="E3297" s="3" t="s">
        <v>2369</v>
      </c>
      <c r="F3297" s="3">
        <v>8.0</v>
      </c>
      <c r="G3297" s="3">
        <v>3.0</v>
      </c>
      <c r="H3297" s="3" t="s">
        <v>3676</v>
      </c>
      <c r="I3297" s="3" t="s">
        <v>1184</v>
      </c>
      <c r="J3297" s="3" t="s">
        <v>1185</v>
      </c>
      <c r="K3297" s="3" t="s">
        <v>24</v>
      </c>
      <c r="L3297" s="3">
        <v>6.0</v>
      </c>
      <c r="M3297" s="3" t="s">
        <v>30</v>
      </c>
      <c r="N3297" s="3" t="s">
        <v>3817</v>
      </c>
      <c r="O3297" s="3" t="s">
        <v>121</v>
      </c>
      <c r="P3297" s="4">
        <v>18588.0</v>
      </c>
      <c r="Q3297" s="3" t="s">
        <v>113</v>
      </c>
      <c r="S3297" s="3" t="s">
        <v>34</v>
      </c>
    </row>
    <row r="3298">
      <c r="A3298" s="2">
        <v>42318.71488425926</v>
      </c>
      <c r="B3298" s="3">
        <v>75.0</v>
      </c>
      <c r="C3298" s="3" t="s">
        <v>2209</v>
      </c>
      <c r="D3298" s="3">
        <v>64.0</v>
      </c>
      <c r="E3298" s="3" t="s">
        <v>2369</v>
      </c>
      <c r="F3298" s="3">
        <v>8.0</v>
      </c>
      <c r="G3298" s="3">
        <v>3.0</v>
      </c>
      <c r="H3298" s="3" t="s">
        <v>3676</v>
      </c>
      <c r="I3298" s="3" t="s">
        <v>1184</v>
      </c>
      <c r="J3298" s="3" t="s">
        <v>1185</v>
      </c>
      <c r="K3298" s="3" t="s">
        <v>24</v>
      </c>
      <c r="L3298" s="3">
        <v>7.0</v>
      </c>
      <c r="M3298" s="3" t="s">
        <v>25</v>
      </c>
      <c r="N3298" s="3" t="s">
        <v>3818</v>
      </c>
      <c r="O3298" s="3" t="s">
        <v>168</v>
      </c>
      <c r="P3298" s="4">
        <v>19072.0</v>
      </c>
      <c r="Q3298" s="3" t="s">
        <v>169</v>
      </c>
      <c r="S3298" s="3" t="s">
        <v>34</v>
      </c>
    </row>
    <row r="3299">
      <c r="A3299" s="2">
        <v>42318.71488425926</v>
      </c>
      <c r="B3299" s="3">
        <v>75.0</v>
      </c>
      <c r="C3299" s="3" t="s">
        <v>2209</v>
      </c>
      <c r="D3299" s="3">
        <v>64.0</v>
      </c>
      <c r="E3299" s="3" t="s">
        <v>2369</v>
      </c>
      <c r="F3299" s="3">
        <v>8.0</v>
      </c>
      <c r="G3299" s="3">
        <v>3.0</v>
      </c>
      <c r="H3299" s="3" t="s">
        <v>3676</v>
      </c>
      <c r="I3299" s="3" t="s">
        <v>1184</v>
      </c>
      <c r="J3299" s="3" t="s">
        <v>1185</v>
      </c>
      <c r="K3299" s="3" t="s">
        <v>24</v>
      </c>
      <c r="L3299" s="3">
        <v>8.0</v>
      </c>
      <c r="M3299" s="3" t="s">
        <v>30</v>
      </c>
      <c r="N3299" s="3" t="s">
        <v>3819</v>
      </c>
      <c r="O3299" s="3" t="s">
        <v>3122</v>
      </c>
      <c r="P3299" s="4">
        <v>30727.0</v>
      </c>
      <c r="Q3299" s="3" t="s">
        <v>132</v>
      </c>
      <c r="S3299" s="3" t="s">
        <v>34</v>
      </c>
    </row>
    <row r="3300">
      <c r="A3300" s="2">
        <v>42318.71488425926</v>
      </c>
      <c r="B3300" s="3">
        <v>75.0</v>
      </c>
      <c r="C3300" s="3" t="s">
        <v>2209</v>
      </c>
      <c r="D3300" s="3">
        <v>64.0</v>
      </c>
      <c r="E3300" s="3" t="s">
        <v>2369</v>
      </c>
      <c r="F3300" s="3">
        <v>8.0</v>
      </c>
      <c r="G3300" s="3">
        <v>3.0</v>
      </c>
      <c r="H3300" s="3" t="s">
        <v>3676</v>
      </c>
      <c r="I3300" s="3" t="s">
        <v>1184</v>
      </c>
      <c r="J3300" s="3" t="s">
        <v>1185</v>
      </c>
      <c r="K3300" s="3" t="s">
        <v>24</v>
      </c>
      <c r="L3300" s="3">
        <v>9.0</v>
      </c>
      <c r="M3300" s="3" t="s">
        <v>25</v>
      </c>
      <c r="N3300" s="3" t="s">
        <v>2277</v>
      </c>
      <c r="O3300" s="3" t="s">
        <v>664</v>
      </c>
      <c r="P3300" s="4">
        <v>23119.0</v>
      </c>
      <c r="Q3300" s="3" t="s">
        <v>105</v>
      </c>
      <c r="S3300" s="3" t="s">
        <v>34</v>
      </c>
    </row>
    <row r="3301">
      <c r="A3301" s="2">
        <v>42318.71488425926</v>
      </c>
      <c r="B3301" s="3">
        <v>75.0</v>
      </c>
      <c r="C3301" s="3" t="s">
        <v>2209</v>
      </c>
      <c r="D3301" s="3">
        <v>64.0</v>
      </c>
      <c r="E3301" s="3" t="s">
        <v>2369</v>
      </c>
      <c r="F3301" s="3">
        <v>8.0</v>
      </c>
      <c r="G3301" s="3">
        <v>3.0</v>
      </c>
      <c r="H3301" s="3" t="s">
        <v>3676</v>
      </c>
      <c r="I3301" s="3" t="s">
        <v>1184</v>
      </c>
      <c r="J3301" s="3" t="s">
        <v>1185</v>
      </c>
      <c r="K3301" s="3" t="s">
        <v>24</v>
      </c>
      <c r="L3301" s="3">
        <v>10.0</v>
      </c>
      <c r="M3301" s="3" t="s">
        <v>30</v>
      </c>
      <c r="N3301" s="3" t="s">
        <v>2622</v>
      </c>
      <c r="O3301" s="3" t="s">
        <v>98</v>
      </c>
      <c r="P3301" s="4">
        <v>25677.0</v>
      </c>
      <c r="Q3301" s="3" t="s">
        <v>46</v>
      </c>
      <c r="S3301" s="3" t="s">
        <v>34</v>
      </c>
    </row>
    <row r="3302">
      <c r="A3302" s="2">
        <v>42318.71488425926</v>
      </c>
      <c r="B3302" s="3">
        <v>75.0</v>
      </c>
      <c r="C3302" s="3" t="s">
        <v>2209</v>
      </c>
      <c r="D3302" s="3">
        <v>64.0</v>
      </c>
      <c r="E3302" s="3" t="s">
        <v>2369</v>
      </c>
      <c r="F3302" s="3">
        <v>8.0</v>
      </c>
      <c r="G3302" s="3">
        <v>3.0</v>
      </c>
      <c r="H3302" s="3" t="s">
        <v>3676</v>
      </c>
      <c r="I3302" s="3" t="s">
        <v>1184</v>
      </c>
      <c r="J3302" s="3" t="s">
        <v>1185</v>
      </c>
      <c r="K3302" s="3" t="s">
        <v>24</v>
      </c>
      <c r="L3302" s="3">
        <v>11.0</v>
      </c>
      <c r="M3302" s="3" t="s">
        <v>25</v>
      </c>
      <c r="N3302" s="3" t="s">
        <v>3820</v>
      </c>
      <c r="O3302" s="3" t="s">
        <v>127</v>
      </c>
      <c r="P3302" s="4">
        <v>17731.0</v>
      </c>
      <c r="Q3302" s="3" t="s">
        <v>49</v>
      </c>
      <c r="S3302" s="3" t="s">
        <v>34</v>
      </c>
    </row>
    <row r="3303">
      <c r="A3303" s="2">
        <v>42318.71488425926</v>
      </c>
      <c r="B3303" s="3">
        <v>75.0</v>
      </c>
      <c r="C3303" s="3" t="s">
        <v>2209</v>
      </c>
      <c r="D3303" s="3">
        <v>64.0</v>
      </c>
      <c r="E3303" s="3" t="s">
        <v>2369</v>
      </c>
      <c r="F3303" s="3">
        <v>8.0</v>
      </c>
      <c r="G3303" s="3">
        <v>3.0</v>
      </c>
      <c r="H3303" s="3" t="s">
        <v>3676</v>
      </c>
      <c r="I3303" s="3" t="s">
        <v>1184</v>
      </c>
      <c r="J3303" s="3" t="s">
        <v>1185</v>
      </c>
      <c r="K3303" s="3" t="s">
        <v>24</v>
      </c>
      <c r="L3303" s="3">
        <v>12.0</v>
      </c>
      <c r="M3303" s="3" t="s">
        <v>30</v>
      </c>
      <c r="N3303" s="3" t="s">
        <v>3821</v>
      </c>
      <c r="O3303" s="3" t="s">
        <v>2585</v>
      </c>
      <c r="P3303" s="4">
        <v>19210.0</v>
      </c>
      <c r="Q3303" s="3" t="s">
        <v>132</v>
      </c>
      <c r="S3303" s="3" t="s">
        <v>34</v>
      </c>
    </row>
    <row r="3304">
      <c r="A3304" s="2">
        <v>42318.71488425926</v>
      </c>
      <c r="B3304" s="3">
        <v>75.0</v>
      </c>
      <c r="C3304" s="3" t="s">
        <v>2209</v>
      </c>
      <c r="D3304" s="3">
        <v>64.0</v>
      </c>
      <c r="E3304" s="3" t="s">
        <v>2369</v>
      </c>
      <c r="F3304" s="3">
        <v>8.0</v>
      </c>
      <c r="G3304" s="3">
        <v>3.0</v>
      </c>
      <c r="H3304" s="3" t="s">
        <v>3676</v>
      </c>
      <c r="I3304" s="3" t="s">
        <v>1184</v>
      </c>
      <c r="J3304" s="3" t="s">
        <v>1185</v>
      </c>
      <c r="K3304" s="3" t="s">
        <v>24</v>
      </c>
      <c r="L3304" s="3">
        <v>13.0</v>
      </c>
      <c r="M3304" s="3" t="s">
        <v>25</v>
      </c>
      <c r="N3304" s="3" t="s">
        <v>3822</v>
      </c>
      <c r="O3304" s="3" t="s">
        <v>246</v>
      </c>
      <c r="P3304" s="4">
        <v>35113.0</v>
      </c>
      <c r="Q3304" s="3" t="s">
        <v>132</v>
      </c>
      <c r="S3304" s="3" t="s">
        <v>34</v>
      </c>
    </row>
    <row r="3305">
      <c r="A3305" s="2">
        <v>42318.71488425926</v>
      </c>
      <c r="B3305" s="3">
        <v>75.0</v>
      </c>
      <c r="C3305" s="3" t="s">
        <v>2209</v>
      </c>
      <c r="D3305" s="3">
        <v>64.0</v>
      </c>
      <c r="E3305" s="3" t="s">
        <v>2369</v>
      </c>
      <c r="F3305" s="3">
        <v>8.0</v>
      </c>
      <c r="G3305" s="3">
        <v>3.0</v>
      </c>
      <c r="H3305" s="3" t="s">
        <v>3676</v>
      </c>
      <c r="I3305" s="3" t="s">
        <v>1184</v>
      </c>
      <c r="J3305" s="3" t="s">
        <v>1185</v>
      </c>
      <c r="K3305" s="3" t="s">
        <v>24</v>
      </c>
      <c r="L3305" s="3">
        <v>14.0</v>
      </c>
      <c r="M3305" s="3" t="s">
        <v>30</v>
      </c>
      <c r="N3305" s="3" t="s">
        <v>3823</v>
      </c>
      <c r="O3305" s="3" t="s">
        <v>225</v>
      </c>
      <c r="P3305" s="4">
        <v>24658.0</v>
      </c>
      <c r="Q3305" s="3" t="s">
        <v>132</v>
      </c>
      <c r="S3305" s="3" t="s">
        <v>34</v>
      </c>
    </row>
    <row r="3306">
      <c r="A3306" s="2">
        <v>42318.71488425926</v>
      </c>
      <c r="B3306" s="3">
        <v>75.0</v>
      </c>
      <c r="C3306" s="3" t="s">
        <v>2209</v>
      </c>
      <c r="D3306" s="3">
        <v>64.0</v>
      </c>
      <c r="E3306" s="3" t="s">
        <v>2369</v>
      </c>
      <c r="F3306" s="3">
        <v>8.0</v>
      </c>
      <c r="G3306" s="3">
        <v>3.0</v>
      </c>
      <c r="H3306" s="3" t="s">
        <v>3676</v>
      </c>
      <c r="I3306" s="3" t="s">
        <v>1184</v>
      </c>
      <c r="J3306" s="3" t="s">
        <v>1185</v>
      </c>
      <c r="K3306" s="3" t="s">
        <v>24</v>
      </c>
      <c r="L3306" s="3">
        <v>15.0</v>
      </c>
      <c r="M3306" s="3" t="s">
        <v>25</v>
      </c>
      <c r="N3306" s="3" t="s">
        <v>3824</v>
      </c>
      <c r="O3306" s="3" t="s">
        <v>305</v>
      </c>
      <c r="P3306" s="4">
        <v>21356.0</v>
      </c>
      <c r="Q3306" s="3" t="s">
        <v>105</v>
      </c>
      <c r="S3306" s="3" t="s">
        <v>34</v>
      </c>
    </row>
    <row r="3307">
      <c r="A3307" s="2">
        <v>42318.71488425926</v>
      </c>
      <c r="B3307" s="3">
        <v>75.0</v>
      </c>
      <c r="C3307" s="3" t="s">
        <v>2209</v>
      </c>
      <c r="D3307" s="3">
        <v>64.0</v>
      </c>
      <c r="E3307" s="3" t="s">
        <v>2369</v>
      </c>
      <c r="F3307" s="3">
        <v>8.0</v>
      </c>
      <c r="G3307" s="3">
        <v>3.0</v>
      </c>
      <c r="H3307" s="3" t="s">
        <v>3676</v>
      </c>
      <c r="I3307" s="3" t="s">
        <v>1184</v>
      </c>
      <c r="J3307" s="3" t="s">
        <v>1185</v>
      </c>
      <c r="K3307" s="3" t="s">
        <v>24</v>
      </c>
      <c r="L3307" s="3">
        <v>16.0</v>
      </c>
      <c r="M3307" s="3" t="s">
        <v>30</v>
      </c>
      <c r="N3307" s="3" t="s">
        <v>3825</v>
      </c>
      <c r="O3307" s="3" t="s">
        <v>633</v>
      </c>
      <c r="P3307" s="4">
        <v>15966.0</v>
      </c>
      <c r="Q3307" s="3" t="s">
        <v>49</v>
      </c>
      <c r="S3307" s="3" t="s">
        <v>34</v>
      </c>
    </row>
    <row r="3308">
      <c r="A3308" s="2">
        <v>42318.71488425926</v>
      </c>
      <c r="B3308" s="3">
        <v>75.0</v>
      </c>
      <c r="C3308" s="3" t="s">
        <v>2209</v>
      </c>
      <c r="D3308" s="3">
        <v>64.0</v>
      </c>
      <c r="E3308" s="3" t="s">
        <v>2369</v>
      </c>
      <c r="F3308" s="3">
        <v>8.0</v>
      </c>
      <c r="G3308" s="3">
        <v>3.0</v>
      </c>
      <c r="H3308" s="3" t="s">
        <v>3676</v>
      </c>
      <c r="I3308" s="3" t="s">
        <v>1184</v>
      </c>
      <c r="J3308" s="3" t="s">
        <v>1185</v>
      </c>
      <c r="K3308" s="3" t="s">
        <v>24</v>
      </c>
      <c r="L3308" s="3">
        <v>17.0</v>
      </c>
      <c r="M3308" s="3" t="s">
        <v>25</v>
      </c>
      <c r="N3308" s="3" t="s">
        <v>2887</v>
      </c>
      <c r="O3308" s="3" t="s">
        <v>319</v>
      </c>
      <c r="P3308" s="4">
        <v>26805.0</v>
      </c>
      <c r="Q3308" s="3" t="s">
        <v>79</v>
      </c>
      <c r="S3308" s="3" t="s">
        <v>34</v>
      </c>
    </row>
    <row r="3309">
      <c r="A3309" s="2">
        <v>42318.71488425926</v>
      </c>
      <c r="B3309" s="3">
        <v>75.0</v>
      </c>
      <c r="C3309" s="3" t="s">
        <v>2209</v>
      </c>
      <c r="D3309" s="3">
        <v>64.0</v>
      </c>
      <c r="E3309" s="3" t="s">
        <v>2369</v>
      </c>
      <c r="F3309" s="3">
        <v>8.0</v>
      </c>
      <c r="G3309" s="3">
        <v>3.0</v>
      </c>
      <c r="H3309" s="3" t="s">
        <v>3676</v>
      </c>
      <c r="I3309" s="3" t="s">
        <v>1184</v>
      </c>
      <c r="J3309" s="3" t="s">
        <v>1185</v>
      </c>
      <c r="K3309" s="3" t="s">
        <v>24</v>
      </c>
      <c r="L3309" s="3">
        <v>18.0</v>
      </c>
      <c r="M3309" s="3" t="s">
        <v>30</v>
      </c>
      <c r="N3309" s="3" t="s">
        <v>3826</v>
      </c>
      <c r="O3309" s="3" t="s">
        <v>1890</v>
      </c>
      <c r="P3309" s="4">
        <v>32910.0</v>
      </c>
      <c r="Q3309" s="3" t="s">
        <v>132</v>
      </c>
      <c r="S3309" s="3" t="s">
        <v>34</v>
      </c>
    </row>
    <row r="3310">
      <c r="A3310" s="2">
        <v>42318.71488425926</v>
      </c>
      <c r="B3310" s="3">
        <v>75.0</v>
      </c>
      <c r="C3310" s="3" t="s">
        <v>2209</v>
      </c>
      <c r="D3310" s="3">
        <v>64.0</v>
      </c>
      <c r="E3310" s="3" t="s">
        <v>2369</v>
      </c>
      <c r="F3310" s="3">
        <v>8.0</v>
      </c>
      <c r="G3310" s="3">
        <v>3.0</v>
      </c>
      <c r="H3310" s="3" t="s">
        <v>3676</v>
      </c>
      <c r="I3310" s="3" t="s">
        <v>1184</v>
      </c>
      <c r="J3310" s="3" t="s">
        <v>1185</v>
      </c>
      <c r="K3310" s="3" t="s">
        <v>24</v>
      </c>
      <c r="L3310" s="3">
        <v>19.0</v>
      </c>
      <c r="M3310" s="3" t="s">
        <v>25</v>
      </c>
      <c r="N3310" s="3" t="s">
        <v>3827</v>
      </c>
      <c r="O3310" s="3" t="s">
        <v>613</v>
      </c>
      <c r="P3310" s="4">
        <v>28819.0</v>
      </c>
      <c r="Q3310" s="3" t="s">
        <v>132</v>
      </c>
      <c r="S3310" s="3" t="s">
        <v>34</v>
      </c>
    </row>
    <row r="3311">
      <c r="A3311" s="2">
        <v>42318.71488425926</v>
      </c>
      <c r="B3311" s="3">
        <v>75.0</v>
      </c>
      <c r="C3311" s="3" t="s">
        <v>2209</v>
      </c>
      <c r="D3311" s="3">
        <v>64.0</v>
      </c>
      <c r="E3311" s="3" t="s">
        <v>2369</v>
      </c>
      <c r="F3311" s="3">
        <v>8.0</v>
      </c>
      <c r="G3311" s="3">
        <v>3.0</v>
      </c>
      <c r="H3311" s="3" t="s">
        <v>3676</v>
      </c>
      <c r="I3311" s="3" t="s">
        <v>1184</v>
      </c>
      <c r="J3311" s="3" t="s">
        <v>1185</v>
      </c>
      <c r="K3311" s="3" t="s">
        <v>24</v>
      </c>
      <c r="L3311" s="3">
        <v>20.0</v>
      </c>
      <c r="M3311" s="3" t="s">
        <v>30</v>
      </c>
      <c r="N3311" s="3" t="s">
        <v>3828</v>
      </c>
      <c r="O3311" s="3" t="s">
        <v>1330</v>
      </c>
      <c r="P3311" s="4">
        <v>21122.0</v>
      </c>
      <c r="Q3311" s="3" t="s">
        <v>132</v>
      </c>
      <c r="S3311" s="3" t="s">
        <v>34</v>
      </c>
    </row>
    <row r="3312">
      <c r="A3312" s="2">
        <v>42318.71488425926</v>
      </c>
      <c r="B3312" s="3">
        <v>75.0</v>
      </c>
      <c r="C3312" s="3" t="s">
        <v>2209</v>
      </c>
      <c r="D3312" s="3">
        <v>64.0</v>
      </c>
      <c r="E3312" s="3" t="s">
        <v>2369</v>
      </c>
      <c r="F3312" s="3">
        <v>8.0</v>
      </c>
      <c r="G3312" s="3">
        <v>3.0</v>
      </c>
      <c r="H3312" s="3" t="s">
        <v>3676</v>
      </c>
      <c r="I3312" s="3" t="s">
        <v>1184</v>
      </c>
      <c r="J3312" s="3" t="s">
        <v>1185</v>
      </c>
      <c r="K3312" s="3" t="s">
        <v>24</v>
      </c>
      <c r="L3312" s="3">
        <v>21.0</v>
      </c>
      <c r="M3312" s="3" t="s">
        <v>25</v>
      </c>
      <c r="N3312" s="3" t="s">
        <v>3829</v>
      </c>
      <c r="O3312" s="3" t="s">
        <v>275</v>
      </c>
      <c r="P3312" s="4">
        <v>14970.0</v>
      </c>
      <c r="Q3312" s="3" t="s">
        <v>49</v>
      </c>
      <c r="S3312" s="3" t="s">
        <v>34</v>
      </c>
    </row>
    <row r="3313">
      <c r="A3313" s="2">
        <v>42318.71488425926</v>
      </c>
      <c r="B3313" s="3">
        <v>75.0</v>
      </c>
      <c r="C3313" s="3" t="s">
        <v>2209</v>
      </c>
      <c r="D3313" s="3">
        <v>64.0</v>
      </c>
      <c r="E3313" s="3" t="s">
        <v>2369</v>
      </c>
      <c r="F3313" s="3">
        <v>8.0</v>
      </c>
      <c r="G3313" s="3">
        <v>3.0</v>
      </c>
      <c r="H3313" s="3" t="s">
        <v>3676</v>
      </c>
      <c r="I3313" s="3" t="s">
        <v>1184</v>
      </c>
      <c r="J3313" s="3" t="s">
        <v>1185</v>
      </c>
      <c r="K3313" s="3" t="s">
        <v>24</v>
      </c>
      <c r="L3313" s="3">
        <v>22.0</v>
      </c>
      <c r="M3313" s="3" t="s">
        <v>30</v>
      </c>
      <c r="N3313" s="3" t="s">
        <v>383</v>
      </c>
      <c r="O3313" s="3" t="s">
        <v>633</v>
      </c>
      <c r="P3313" s="4">
        <v>18581.0</v>
      </c>
      <c r="Q3313" s="3" t="s">
        <v>105</v>
      </c>
      <c r="S3313" s="3" t="s">
        <v>34</v>
      </c>
    </row>
    <row r="3314">
      <c r="A3314" s="2">
        <v>42318.71488425926</v>
      </c>
      <c r="B3314" s="3">
        <v>75.0</v>
      </c>
      <c r="C3314" s="3" t="s">
        <v>2209</v>
      </c>
      <c r="D3314" s="3">
        <v>64.0</v>
      </c>
      <c r="E3314" s="3" t="s">
        <v>2369</v>
      </c>
      <c r="F3314" s="3">
        <v>8.0</v>
      </c>
      <c r="G3314" s="3">
        <v>3.0</v>
      </c>
      <c r="H3314" s="3" t="s">
        <v>3676</v>
      </c>
      <c r="I3314" s="3" t="s">
        <v>1184</v>
      </c>
      <c r="J3314" s="3" t="s">
        <v>1185</v>
      </c>
      <c r="K3314" s="3" t="s">
        <v>24</v>
      </c>
      <c r="L3314" s="3">
        <v>23.0</v>
      </c>
      <c r="M3314" s="3" t="s">
        <v>25</v>
      </c>
      <c r="N3314" s="3" t="s">
        <v>3830</v>
      </c>
      <c r="O3314" s="3" t="s">
        <v>377</v>
      </c>
      <c r="P3314" s="4">
        <v>25429.0</v>
      </c>
      <c r="Q3314" s="3" t="s">
        <v>75</v>
      </c>
      <c r="S3314" s="3" t="s">
        <v>34</v>
      </c>
    </row>
    <row r="3315">
      <c r="A3315" s="2">
        <v>42318.71488425926</v>
      </c>
      <c r="B3315" s="3">
        <v>75.0</v>
      </c>
      <c r="C3315" s="3" t="s">
        <v>2209</v>
      </c>
      <c r="D3315" s="3">
        <v>79.0</v>
      </c>
      <c r="E3315" s="3" t="s">
        <v>2392</v>
      </c>
      <c r="F3315" s="3">
        <v>8.0</v>
      </c>
      <c r="G3315" s="3">
        <v>3.0</v>
      </c>
      <c r="H3315" s="3" t="s">
        <v>3676</v>
      </c>
      <c r="I3315" s="3" t="s">
        <v>1184</v>
      </c>
      <c r="J3315" s="3" t="s">
        <v>1185</v>
      </c>
      <c r="K3315" s="3" t="s">
        <v>24</v>
      </c>
      <c r="L3315" s="3">
        <v>1.0</v>
      </c>
      <c r="M3315" s="3" t="s">
        <v>25</v>
      </c>
      <c r="N3315" s="3" t="s">
        <v>3831</v>
      </c>
      <c r="O3315" s="3" t="s">
        <v>3832</v>
      </c>
      <c r="P3315" s="4">
        <v>19053.0</v>
      </c>
      <c r="Q3315" s="3" t="s">
        <v>49</v>
      </c>
      <c r="S3315" s="3" t="s">
        <v>34</v>
      </c>
    </row>
    <row r="3316">
      <c r="A3316" s="2">
        <v>42318.71488425926</v>
      </c>
      <c r="B3316" s="3">
        <v>75.0</v>
      </c>
      <c r="C3316" s="3" t="s">
        <v>2209</v>
      </c>
      <c r="D3316" s="3">
        <v>79.0</v>
      </c>
      <c r="E3316" s="3" t="s">
        <v>2392</v>
      </c>
      <c r="F3316" s="3">
        <v>8.0</v>
      </c>
      <c r="G3316" s="3">
        <v>3.0</v>
      </c>
      <c r="H3316" s="3" t="s">
        <v>3676</v>
      </c>
      <c r="I3316" s="3" t="s">
        <v>1184</v>
      </c>
      <c r="J3316" s="3" t="s">
        <v>1185</v>
      </c>
      <c r="K3316" s="3" t="s">
        <v>24</v>
      </c>
      <c r="L3316" s="3">
        <v>2.0</v>
      </c>
      <c r="M3316" s="3" t="s">
        <v>30</v>
      </c>
      <c r="N3316" s="3" t="s">
        <v>3833</v>
      </c>
      <c r="O3316" s="3" t="s">
        <v>591</v>
      </c>
      <c r="P3316" s="4">
        <v>19222.0</v>
      </c>
      <c r="Q3316" s="3" t="s">
        <v>43</v>
      </c>
      <c r="S3316" s="3" t="s">
        <v>34</v>
      </c>
    </row>
    <row r="3317">
      <c r="A3317" s="2">
        <v>42318.71488425926</v>
      </c>
      <c r="B3317" s="3">
        <v>75.0</v>
      </c>
      <c r="C3317" s="3" t="s">
        <v>2209</v>
      </c>
      <c r="D3317" s="3">
        <v>79.0</v>
      </c>
      <c r="E3317" s="3" t="s">
        <v>2392</v>
      </c>
      <c r="F3317" s="3">
        <v>8.0</v>
      </c>
      <c r="G3317" s="3">
        <v>3.0</v>
      </c>
      <c r="H3317" s="3" t="s">
        <v>3676</v>
      </c>
      <c r="I3317" s="3" t="s">
        <v>1184</v>
      </c>
      <c r="J3317" s="3" t="s">
        <v>1185</v>
      </c>
      <c r="K3317" s="3" t="s">
        <v>24</v>
      </c>
      <c r="L3317" s="3">
        <v>3.0</v>
      </c>
      <c r="M3317" s="3" t="s">
        <v>25</v>
      </c>
      <c r="N3317" s="3" t="s">
        <v>3834</v>
      </c>
      <c r="O3317" s="3" t="s">
        <v>95</v>
      </c>
      <c r="P3317" s="4">
        <v>18336.0</v>
      </c>
      <c r="Q3317" s="3" t="s">
        <v>96</v>
      </c>
      <c r="S3317" s="3" t="s">
        <v>34</v>
      </c>
    </row>
    <row r="3318">
      <c r="A3318" s="2">
        <v>42318.71488425926</v>
      </c>
      <c r="B3318" s="3">
        <v>75.0</v>
      </c>
      <c r="C3318" s="3" t="s">
        <v>2209</v>
      </c>
      <c r="D3318" s="3">
        <v>79.0</v>
      </c>
      <c r="E3318" s="3" t="s">
        <v>2392</v>
      </c>
      <c r="F3318" s="3">
        <v>8.0</v>
      </c>
      <c r="G3318" s="3">
        <v>3.0</v>
      </c>
      <c r="H3318" s="3" t="s">
        <v>3676</v>
      </c>
      <c r="I3318" s="3" t="s">
        <v>1184</v>
      </c>
      <c r="J3318" s="3" t="s">
        <v>1185</v>
      </c>
      <c r="K3318" s="3" t="s">
        <v>24</v>
      </c>
      <c r="L3318" s="3">
        <v>4.0</v>
      </c>
      <c r="M3318" s="3" t="s">
        <v>30</v>
      </c>
      <c r="N3318" s="3" t="s">
        <v>3835</v>
      </c>
      <c r="O3318" s="3" t="s">
        <v>361</v>
      </c>
      <c r="P3318" s="4">
        <v>28987.0</v>
      </c>
      <c r="Q3318" s="3" t="s">
        <v>40</v>
      </c>
      <c r="S3318" s="3" t="s">
        <v>34</v>
      </c>
    </row>
    <row r="3319">
      <c r="A3319" s="2">
        <v>42318.71488425926</v>
      </c>
      <c r="B3319" s="3">
        <v>75.0</v>
      </c>
      <c r="C3319" s="3" t="s">
        <v>2209</v>
      </c>
      <c r="D3319" s="3">
        <v>79.0</v>
      </c>
      <c r="E3319" s="3" t="s">
        <v>2392</v>
      </c>
      <c r="F3319" s="3">
        <v>8.0</v>
      </c>
      <c r="G3319" s="3">
        <v>3.0</v>
      </c>
      <c r="H3319" s="3" t="s">
        <v>3676</v>
      </c>
      <c r="I3319" s="3" t="s">
        <v>1184</v>
      </c>
      <c r="J3319" s="3" t="s">
        <v>1185</v>
      </c>
      <c r="K3319" s="3" t="s">
        <v>24</v>
      </c>
      <c r="L3319" s="3">
        <v>5.0</v>
      </c>
      <c r="M3319" s="3" t="s">
        <v>25</v>
      </c>
      <c r="N3319" s="3" t="s">
        <v>3836</v>
      </c>
      <c r="O3319" s="3" t="s">
        <v>613</v>
      </c>
      <c r="P3319" s="4">
        <v>25413.0</v>
      </c>
      <c r="Q3319" s="3" t="s">
        <v>372</v>
      </c>
      <c r="S3319" s="3" t="s">
        <v>34</v>
      </c>
    </row>
    <row r="3320">
      <c r="A3320" s="2">
        <v>42318.71488425926</v>
      </c>
      <c r="B3320" s="3">
        <v>75.0</v>
      </c>
      <c r="C3320" s="3" t="s">
        <v>2209</v>
      </c>
      <c r="D3320" s="3">
        <v>79.0</v>
      </c>
      <c r="E3320" s="3" t="s">
        <v>2392</v>
      </c>
      <c r="F3320" s="3">
        <v>8.0</v>
      </c>
      <c r="G3320" s="3">
        <v>3.0</v>
      </c>
      <c r="H3320" s="3" t="s">
        <v>3676</v>
      </c>
      <c r="I3320" s="3" t="s">
        <v>1184</v>
      </c>
      <c r="J3320" s="3" t="s">
        <v>1185</v>
      </c>
      <c r="K3320" s="3" t="s">
        <v>24</v>
      </c>
      <c r="L3320" s="3">
        <v>6.0</v>
      </c>
      <c r="M3320" s="3" t="s">
        <v>30</v>
      </c>
      <c r="N3320" s="3" t="s">
        <v>3837</v>
      </c>
      <c r="O3320" s="3" t="s">
        <v>3838</v>
      </c>
      <c r="P3320" s="4">
        <v>35177.0</v>
      </c>
      <c r="Q3320" s="3" t="s">
        <v>191</v>
      </c>
      <c r="S3320" s="3" t="s">
        <v>34</v>
      </c>
    </row>
    <row r="3321">
      <c r="A3321" s="2">
        <v>42318.71488425926</v>
      </c>
      <c r="B3321" s="3">
        <v>75.0</v>
      </c>
      <c r="C3321" s="3" t="s">
        <v>2209</v>
      </c>
      <c r="D3321" s="3">
        <v>79.0</v>
      </c>
      <c r="E3321" s="3" t="s">
        <v>2392</v>
      </c>
      <c r="F3321" s="3">
        <v>8.0</v>
      </c>
      <c r="G3321" s="3">
        <v>3.0</v>
      </c>
      <c r="H3321" s="3" t="s">
        <v>3676</v>
      </c>
      <c r="I3321" s="3" t="s">
        <v>1184</v>
      </c>
      <c r="J3321" s="3" t="s">
        <v>1185</v>
      </c>
      <c r="K3321" s="3" t="s">
        <v>24</v>
      </c>
      <c r="L3321" s="3">
        <v>7.0</v>
      </c>
      <c r="M3321" s="3" t="s">
        <v>25</v>
      </c>
      <c r="N3321" s="3" t="s">
        <v>3839</v>
      </c>
      <c r="O3321" s="3" t="s">
        <v>95</v>
      </c>
      <c r="P3321" s="4">
        <v>17495.0</v>
      </c>
      <c r="Q3321" s="3" t="s">
        <v>132</v>
      </c>
      <c r="S3321" s="3" t="s">
        <v>34</v>
      </c>
    </row>
    <row r="3322">
      <c r="A3322" s="2">
        <v>42318.71488425926</v>
      </c>
      <c r="B3322" s="3">
        <v>75.0</v>
      </c>
      <c r="C3322" s="3" t="s">
        <v>2209</v>
      </c>
      <c r="D3322" s="3">
        <v>79.0</v>
      </c>
      <c r="E3322" s="3" t="s">
        <v>2392</v>
      </c>
      <c r="F3322" s="3">
        <v>8.0</v>
      </c>
      <c r="G3322" s="3">
        <v>3.0</v>
      </c>
      <c r="H3322" s="3" t="s">
        <v>3676</v>
      </c>
      <c r="I3322" s="3" t="s">
        <v>1184</v>
      </c>
      <c r="J3322" s="3" t="s">
        <v>1185</v>
      </c>
      <c r="K3322" s="3" t="s">
        <v>24</v>
      </c>
      <c r="L3322" s="3">
        <v>8.0</v>
      </c>
      <c r="M3322" s="3" t="s">
        <v>30</v>
      </c>
      <c r="N3322" s="3" t="s">
        <v>3840</v>
      </c>
      <c r="O3322" s="3" t="s">
        <v>163</v>
      </c>
      <c r="P3322" s="4">
        <v>32014.0</v>
      </c>
      <c r="Q3322" s="3" t="s">
        <v>132</v>
      </c>
      <c r="S3322" s="3" t="s">
        <v>34</v>
      </c>
    </row>
    <row r="3323">
      <c r="A3323" s="2">
        <v>42318.71488425926</v>
      </c>
      <c r="B3323" s="3">
        <v>75.0</v>
      </c>
      <c r="C3323" s="3" t="s">
        <v>2209</v>
      </c>
      <c r="D3323" s="3">
        <v>79.0</v>
      </c>
      <c r="E3323" s="3" t="s">
        <v>2392</v>
      </c>
      <c r="F3323" s="3">
        <v>8.0</v>
      </c>
      <c r="G3323" s="3">
        <v>3.0</v>
      </c>
      <c r="H3323" s="3" t="s">
        <v>3676</v>
      </c>
      <c r="I3323" s="3" t="s">
        <v>1184</v>
      </c>
      <c r="J3323" s="3" t="s">
        <v>1185</v>
      </c>
      <c r="K3323" s="3" t="s">
        <v>24</v>
      </c>
      <c r="L3323" s="3">
        <v>9.0</v>
      </c>
      <c r="M3323" s="3" t="s">
        <v>25</v>
      </c>
      <c r="N3323" s="3" t="s">
        <v>3841</v>
      </c>
      <c r="O3323" s="3" t="s">
        <v>119</v>
      </c>
      <c r="P3323" s="4">
        <v>24799.0</v>
      </c>
      <c r="Q3323" s="3" t="s">
        <v>740</v>
      </c>
      <c r="S3323" s="3" t="s">
        <v>34</v>
      </c>
    </row>
    <row r="3324">
      <c r="A3324" s="2">
        <v>42318.71488425926</v>
      </c>
      <c r="B3324" s="3">
        <v>75.0</v>
      </c>
      <c r="C3324" s="3" t="s">
        <v>2209</v>
      </c>
      <c r="D3324" s="3">
        <v>79.0</v>
      </c>
      <c r="E3324" s="3" t="s">
        <v>2392</v>
      </c>
      <c r="F3324" s="3">
        <v>8.0</v>
      </c>
      <c r="G3324" s="3">
        <v>3.0</v>
      </c>
      <c r="H3324" s="3" t="s">
        <v>3676</v>
      </c>
      <c r="I3324" s="3" t="s">
        <v>1184</v>
      </c>
      <c r="J3324" s="3" t="s">
        <v>1185</v>
      </c>
      <c r="K3324" s="3" t="s">
        <v>24</v>
      </c>
      <c r="L3324" s="3">
        <v>10.0</v>
      </c>
      <c r="M3324" s="3" t="s">
        <v>30</v>
      </c>
      <c r="N3324" s="3" t="s">
        <v>965</v>
      </c>
      <c r="O3324" s="3" t="s">
        <v>249</v>
      </c>
      <c r="P3324" s="4">
        <v>22498.0</v>
      </c>
      <c r="Q3324" s="3" t="s">
        <v>247</v>
      </c>
      <c r="S3324" s="3" t="s">
        <v>34</v>
      </c>
    </row>
    <row r="3325">
      <c r="A3325" s="2">
        <v>42318.71488425926</v>
      </c>
      <c r="B3325" s="3">
        <v>75.0</v>
      </c>
      <c r="C3325" s="3" t="s">
        <v>2209</v>
      </c>
      <c r="D3325" s="3">
        <v>79.0</v>
      </c>
      <c r="E3325" s="3" t="s">
        <v>2392</v>
      </c>
      <c r="F3325" s="3">
        <v>8.0</v>
      </c>
      <c r="G3325" s="3">
        <v>3.0</v>
      </c>
      <c r="H3325" s="3" t="s">
        <v>3676</v>
      </c>
      <c r="I3325" s="3" t="s">
        <v>1184</v>
      </c>
      <c r="J3325" s="3" t="s">
        <v>1185</v>
      </c>
      <c r="K3325" s="3" t="s">
        <v>24</v>
      </c>
      <c r="L3325" s="3">
        <v>11.0</v>
      </c>
      <c r="M3325" s="3" t="s">
        <v>25</v>
      </c>
      <c r="N3325" s="3" t="s">
        <v>3842</v>
      </c>
      <c r="O3325" s="3" t="s">
        <v>421</v>
      </c>
      <c r="P3325" s="4">
        <v>21398.0</v>
      </c>
      <c r="Q3325" s="3" t="s">
        <v>110</v>
      </c>
      <c r="S3325" s="3" t="s">
        <v>34</v>
      </c>
    </row>
    <row r="3326">
      <c r="A3326" s="2">
        <v>42318.71488425926</v>
      </c>
      <c r="B3326" s="3">
        <v>75.0</v>
      </c>
      <c r="C3326" s="3" t="s">
        <v>2209</v>
      </c>
      <c r="D3326" s="3">
        <v>79.0</v>
      </c>
      <c r="E3326" s="3" t="s">
        <v>2392</v>
      </c>
      <c r="F3326" s="3">
        <v>8.0</v>
      </c>
      <c r="G3326" s="3">
        <v>3.0</v>
      </c>
      <c r="H3326" s="3" t="s">
        <v>3676</v>
      </c>
      <c r="I3326" s="3" t="s">
        <v>1184</v>
      </c>
      <c r="J3326" s="3" t="s">
        <v>1185</v>
      </c>
      <c r="K3326" s="3" t="s">
        <v>24</v>
      </c>
      <c r="L3326" s="3">
        <v>12.0</v>
      </c>
      <c r="M3326" s="3" t="s">
        <v>30</v>
      </c>
      <c r="N3326" s="3" t="s">
        <v>2641</v>
      </c>
      <c r="O3326" s="3" t="s">
        <v>1074</v>
      </c>
      <c r="P3326" s="4">
        <v>19792.0</v>
      </c>
      <c r="Q3326" s="3" t="s">
        <v>110</v>
      </c>
      <c r="S3326" s="3" t="s">
        <v>34</v>
      </c>
    </row>
    <row r="3327">
      <c r="A3327" s="2">
        <v>42318.71488425926</v>
      </c>
      <c r="B3327" s="3">
        <v>75.0</v>
      </c>
      <c r="C3327" s="3" t="s">
        <v>2209</v>
      </c>
      <c r="D3327" s="3">
        <v>79.0</v>
      </c>
      <c r="E3327" s="3" t="s">
        <v>2392</v>
      </c>
      <c r="F3327" s="3">
        <v>8.0</v>
      </c>
      <c r="G3327" s="3">
        <v>3.0</v>
      </c>
      <c r="H3327" s="3" t="s">
        <v>3676</v>
      </c>
      <c r="I3327" s="3" t="s">
        <v>1184</v>
      </c>
      <c r="J3327" s="3" t="s">
        <v>1185</v>
      </c>
      <c r="K3327" s="3" t="s">
        <v>24</v>
      </c>
      <c r="L3327" s="3">
        <v>13.0</v>
      </c>
      <c r="M3327" s="3" t="s">
        <v>25</v>
      </c>
      <c r="N3327" s="3" t="s">
        <v>2948</v>
      </c>
      <c r="O3327" s="3" t="s">
        <v>42</v>
      </c>
      <c r="P3327" s="4">
        <v>19424.0</v>
      </c>
      <c r="Q3327" s="3" t="s">
        <v>49</v>
      </c>
      <c r="S3327" s="3" t="s">
        <v>34</v>
      </c>
    </row>
    <row r="3328">
      <c r="A3328" s="2">
        <v>42318.71488425926</v>
      </c>
      <c r="B3328" s="3">
        <v>75.0</v>
      </c>
      <c r="C3328" s="3" t="s">
        <v>2209</v>
      </c>
      <c r="D3328" s="3">
        <v>79.0</v>
      </c>
      <c r="E3328" s="3" t="s">
        <v>2392</v>
      </c>
      <c r="F3328" s="3">
        <v>8.0</v>
      </c>
      <c r="G3328" s="3">
        <v>3.0</v>
      </c>
      <c r="H3328" s="3" t="s">
        <v>3676</v>
      </c>
      <c r="I3328" s="3" t="s">
        <v>1184</v>
      </c>
      <c r="J3328" s="3" t="s">
        <v>1185</v>
      </c>
      <c r="K3328" s="3" t="s">
        <v>24</v>
      </c>
      <c r="L3328" s="3">
        <v>14.0</v>
      </c>
      <c r="M3328" s="3" t="s">
        <v>30</v>
      </c>
      <c r="N3328" s="3" t="s">
        <v>1825</v>
      </c>
      <c r="O3328" s="3" t="s">
        <v>3843</v>
      </c>
      <c r="P3328" s="4">
        <v>26001.0</v>
      </c>
      <c r="Q3328" s="3" t="s">
        <v>132</v>
      </c>
      <c r="S3328" s="3" t="s">
        <v>34</v>
      </c>
    </row>
    <row r="3329">
      <c r="A3329" s="2">
        <v>42318.71488425926</v>
      </c>
      <c r="B3329" s="3">
        <v>75.0</v>
      </c>
      <c r="C3329" s="3" t="s">
        <v>2209</v>
      </c>
      <c r="D3329" s="3">
        <v>86.0</v>
      </c>
      <c r="E3329" s="3" t="s">
        <v>2408</v>
      </c>
      <c r="F3329" s="3">
        <v>8.0</v>
      </c>
      <c r="G3329" s="3">
        <v>3.0</v>
      </c>
      <c r="H3329" s="3" t="s">
        <v>3676</v>
      </c>
      <c r="I3329" s="3" t="s">
        <v>1184</v>
      </c>
      <c r="J3329" s="3" t="s">
        <v>1185</v>
      </c>
      <c r="K3329" s="3" t="s">
        <v>24</v>
      </c>
      <c r="L3329" s="3">
        <v>1.0</v>
      </c>
      <c r="M3329" s="3" t="s">
        <v>25</v>
      </c>
      <c r="N3329" s="3" t="s">
        <v>3844</v>
      </c>
      <c r="O3329" s="3" t="s">
        <v>91</v>
      </c>
      <c r="P3329" s="4">
        <v>19438.0</v>
      </c>
      <c r="Q3329" s="3" t="s">
        <v>105</v>
      </c>
      <c r="S3329" s="3" t="s">
        <v>34</v>
      </c>
    </row>
    <row r="3330">
      <c r="A3330" s="2">
        <v>42318.71488425926</v>
      </c>
      <c r="B3330" s="3">
        <v>75.0</v>
      </c>
      <c r="C3330" s="3" t="s">
        <v>2209</v>
      </c>
      <c r="D3330" s="3">
        <v>86.0</v>
      </c>
      <c r="E3330" s="3" t="s">
        <v>2408</v>
      </c>
      <c r="F3330" s="3">
        <v>8.0</v>
      </c>
      <c r="G3330" s="3">
        <v>3.0</v>
      </c>
      <c r="H3330" s="3" t="s">
        <v>3676</v>
      </c>
      <c r="I3330" s="3" t="s">
        <v>1184</v>
      </c>
      <c r="J3330" s="3" t="s">
        <v>1185</v>
      </c>
      <c r="K3330" s="3" t="s">
        <v>24</v>
      </c>
      <c r="L3330" s="3">
        <v>2.0</v>
      </c>
      <c r="M3330" s="3" t="s">
        <v>30</v>
      </c>
      <c r="N3330" s="3" t="s">
        <v>3845</v>
      </c>
      <c r="O3330" s="3" t="s">
        <v>1263</v>
      </c>
      <c r="P3330" s="4">
        <v>26099.0</v>
      </c>
      <c r="Q3330" s="3" t="s">
        <v>75</v>
      </c>
      <c r="S3330" s="3" t="s">
        <v>34</v>
      </c>
    </row>
    <row r="3331">
      <c r="A3331" s="2">
        <v>42318.71488425926</v>
      </c>
      <c r="B3331" s="3">
        <v>75.0</v>
      </c>
      <c r="C3331" s="3" t="s">
        <v>2209</v>
      </c>
      <c r="D3331" s="3">
        <v>86.0</v>
      </c>
      <c r="E3331" s="3" t="s">
        <v>2408</v>
      </c>
      <c r="F3331" s="3">
        <v>8.0</v>
      </c>
      <c r="G3331" s="3">
        <v>3.0</v>
      </c>
      <c r="H3331" s="3" t="s">
        <v>3676</v>
      </c>
      <c r="I3331" s="3" t="s">
        <v>1184</v>
      </c>
      <c r="J3331" s="3" t="s">
        <v>1185</v>
      </c>
      <c r="K3331" s="3" t="s">
        <v>24</v>
      </c>
      <c r="L3331" s="3">
        <v>3.0</v>
      </c>
      <c r="M3331" s="3" t="s">
        <v>25</v>
      </c>
      <c r="N3331" s="3" t="s">
        <v>3846</v>
      </c>
      <c r="O3331" s="3" t="s">
        <v>871</v>
      </c>
      <c r="P3331" s="4">
        <v>32394.0</v>
      </c>
      <c r="Q3331" s="3" t="s">
        <v>228</v>
      </c>
      <c r="S3331" s="3" t="s">
        <v>34</v>
      </c>
    </row>
    <row r="3332">
      <c r="A3332" s="2">
        <v>42318.71488425926</v>
      </c>
      <c r="B3332" s="3">
        <v>75.0</v>
      </c>
      <c r="C3332" s="3" t="s">
        <v>2209</v>
      </c>
      <c r="D3332" s="3">
        <v>86.0</v>
      </c>
      <c r="E3332" s="3" t="s">
        <v>2408</v>
      </c>
      <c r="F3332" s="3">
        <v>8.0</v>
      </c>
      <c r="G3332" s="3">
        <v>3.0</v>
      </c>
      <c r="H3332" s="3" t="s">
        <v>3676</v>
      </c>
      <c r="I3332" s="3" t="s">
        <v>1184</v>
      </c>
      <c r="J3332" s="3" t="s">
        <v>1185</v>
      </c>
      <c r="K3332" s="3" t="s">
        <v>24</v>
      </c>
      <c r="L3332" s="3">
        <v>4.0</v>
      </c>
      <c r="M3332" s="3" t="s">
        <v>30</v>
      </c>
      <c r="N3332" s="3" t="s">
        <v>3847</v>
      </c>
      <c r="O3332" s="3" t="s">
        <v>448</v>
      </c>
      <c r="P3332" s="4">
        <v>28943.0</v>
      </c>
      <c r="Q3332" s="3" t="s">
        <v>132</v>
      </c>
      <c r="S3332" s="3" t="s">
        <v>34</v>
      </c>
    </row>
    <row r="3333">
      <c r="A3333" s="2">
        <v>42318.71488425926</v>
      </c>
      <c r="B3333" s="3">
        <v>75.0</v>
      </c>
      <c r="C3333" s="3" t="s">
        <v>2209</v>
      </c>
      <c r="D3333" s="3">
        <v>86.0</v>
      </c>
      <c r="E3333" s="3" t="s">
        <v>2408</v>
      </c>
      <c r="F3333" s="3">
        <v>8.0</v>
      </c>
      <c r="G3333" s="3">
        <v>3.0</v>
      </c>
      <c r="H3333" s="3" t="s">
        <v>3676</v>
      </c>
      <c r="I3333" s="3" t="s">
        <v>1184</v>
      </c>
      <c r="J3333" s="3" t="s">
        <v>1185</v>
      </c>
      <c r="K3333" s="3" t="s">
        <v>24</v>
      </c>
      <c r="L3333" s="3">
        <v>5.0</v>
      </c>
      <c r="M3333" s="3" t="s">
        <v>25</v>
      </c>
      <c r="N3333" s="3" t="s">
        <v>3848</v>
      </c>
      <c r="O3333" s="3" t="s">
        <v>862</v>
      </c>
      <c r="P3333" s="4">
        <v>32191.0</v>
      </c>
      <c r="Q3333" s="3" t="s">
        <v>132</v>
      </c>
      <c r="S3333" s="3" t="s">
        <v>34</v>
      </c>
    </row>
    <row r="3334">
      <c r="A3334" s="2">
        <v>42318.71488425926</v>
      </c>
      <c r="B3334" s="3">
        <v>75.0</v>
      </c>
      <c r="C3334" s="3" t="s">
        <v>2209</v>
      </c>
      <c r="D3334" s="3">
        <v>86.0</v>
      </c>
      <c r="E3334" s="3" t="s">
        <v>2408</v>
      </c>
      <c r="F3334" s="3">
        <v>8.0</v>
      </c>
      <c r="G3334" s="3">
        <v>3.0</v>
      </c>
      <c r="H3334" s="3" t="s">
        <v>3676</v>
      </c>
      <c r="I3334" s="3" t="s">
        <v>1184</v>
      </c>
      <c r="J3334" s="3" t="s">
        <v>1185</v>
      </c>
      <c r="K3334" s="3" t="s">
        <v>24</v>
      </c>
      <c r="L3334" s="3">
        <v>6.0</v>
      </c>
      <c r="M3334" s="3" t="s">
        <v>30</v>
      </c>
      <c r="N3334" s="3" t="s">
        <v>3849</v>
      </c>
      <c r="O3334" s="3" t="s">
        <v>235</v>
      </c>
      <c r="P3334" s="4">
        <v>16297.0</v>
      </c>
      <c r="Q3334" s="3" t="s">
        <v>49</v>
      </c>
      <c r="S3334" s="3" t="s">
        <v>34</v>
      </c>
    </row>
    <row r="3335">
      <c r="A3335" s="2">
        <v>42318.71488425926</v>
      </c>
      <c r="B3335" s="3">
        <v>75.0</v>
      </c>
      <c r="C3335" s="3" t="s">
        <v>2209</v>
      </c>
      <c r="D3335" s="3">
        <v>86.0</v>
      </c>
      <c r="E3335" s="3" t="s">
        <v>2408</v>
      </c>
      <c r="F3335" s="3">
        <v>8.0</v>
      </c>
      <c r="G3335" s="3">
        <v>3.0</v>
      </c>
      <c r="H3335" s="3" t="s">
        <v>3676</v>
      </c>
      <c r="I3335" s="3" t="s">
        <v>1184</v>
      </c>
      <c r="J3335" s="3" t="s">
        <v>1185</v>
      </c>
      <c r="K3335" s="3" t="s">
        <v>24</v>
      </c>
      <c r="L3335" s="3">
        <v>7.0</v>
      </c>
      <c r="M3335" s="3" t="s">
        <v>25</v>
      </c>
      <c r="N3335" s="3" t="s">
        <v>3850</v>
      </c>
      <c r="O3335" s="3" t="s">
        <v>3851</v>
      </c>
      <c r="P3335" s="4">
        <v>27244.0</v>
      </c>
      <c r="Q3335" s="3" t="s">
        <v>228</v>
      </c>
      <c r="S3335" s="3" t="s">
        <v>34</v>
      </c>
    </row>
    <row r="3336">
      <c r="A3336" s="2">
        <v>42318.71488425926</v>
      </c>
      <c r="B3336" s="3">
        <v>75.0</v>
      </c>
      <c r="C3336" s="3" t="s">
        <v>2209</v>
      </c>
      <c r="D3336" s="3">
        <v>86.0</v>
      </c>
      <c r="E3336" s="3" t="s">
        <v>2408</v>
      </c>
      <c r="F3336" s="3">
        <v>8.0</v>
      </c>
      <c r="G3336" s="3">
        <v>3.0</v>
      </c>
      <c r="H3336" s="3" t="s">
        <v>3676</v>
      </c>
      <c r="I3336" s="3" t="s">
        <v>1184</v>
      </c>
      <c r="J3336" s="3" t="s">
        <v>1185</v>
      </c>
      <c r="K3336" s="3" t="s">
        <v>24</v>
      </c>
      <c r="L3336" s="3">
        <v>8.0</v>
      </c>
      <c r="M3336" s="3" t="s">
        <v>30</v>
      </c>
      <c r="N3336" s="3" t="s">
        <v>3852</v>
      </c>
      <c r="O3336" s="3" t="s">
        <v>186</v>
      </c>
      <c r="P3336" s="4">
        <v>15367.0</v>
      </c>
      <c r="Q3336" s="3" t="s">
        <v>86</v>
      </c>
      <c r="S3336" s="3" t="s">
        <v>34</v>
      </c>
    </row>
    <row r="3337">
      <c r="A3337" s="2">
        <v>42318.71488425926</v>
      </c>
      <c r="B3337" s="3">
        <v>75.0</v>
      </c>
      <c r="C3337" s="3" t="s">
        <v>2209</v>
      </c>
      <c r="D3337" s="3">
        <v>86.0</v>
      </c>
      <c r="E3337" s="3" t="s">
        <v>2408</v>
      </c>
      <c r="F3337" s="3">
        <v>8.0</v>
      </c>
      <c r="G3337" s="3">
        <v>3.0</v>
      </c>
      <c r="H3337" s="3" t="s">
        <v>3676</v>
      </c>
      <c r="I3337" s="3" t="s">
        <v>1184</v>
      </c>
      <c r="J3337" s="3" t="s">
        <v>1185</v>
      </c>
      <c r="K3337" s="3" t="s">
        <v>24</v>
      </c>
      <c r="L3337" s="3">
        <v>9.0</v>
      </c>
      <c r="M3337" s="3" t="s">
        <v>25</v>
      </c>
      <c r="N3337" s="3" t="s">
        <v>3853</v>
      </c>
      <c r="O3337" s="3" t="s">
        <v>371</v>
      </c>
      <c r="P3337" s="4">
        <v>19914.0</v>
      </c>
      <c r="Q3337" s="3" t="s">
        <v>43</v>
      </c>
      <c r="S3337" s="3" t="s">
        <v>34</v>
      </c>
    </row>
    <row r="3338">
      <c r="A3338" s="2">
        <v>42318.71488425926</v>
      </c>
      <c r="B3338" s="3">
        <v>75.0</v>
      </c>
      <c r="C3338" s="3" t="s">
        <v>2209</v>
      </c>
      <c r="D3338" s="3">
        <v>86.0</v>
      </c>
      <c r="E3338" s="3" t="s">
        <v>2408</v>
      </c>
      <c r="F3338" s="3">
        <v>8.0</v>
      </c>
      <c r="G3338" s="3">
        <v>3.0</v>
      </c>
      <c r="H3338" s="3" t="s">
        <v>3676</v>
      </c>
      <c r="I3338" s="3" t="s">
        <v>1184</v>
      </c>
      <c r="J3338" s="3" t="s">
        <v>1185</v>
      </c>
      <c r="K3338" s="3" t="s">
        <v>24</v>
      </c>
      <c r="L3338" s="3">
        <v>10.0</v>
      </c>
      <c r="M3338" s="3" t="s">
        <v>30</v>
      </c>
      <c r="N3338" s="3" t="s">
        <v>3854</v>
      </c>
      <c r="O3338" s="3" t="s">
        <v>919</v>
      </c>
      <c r="P3338" s="4">
        <v>17245.0</v>
      </c>
      <c r="Q3338" s="3" t="s">
        <v>49</v>
      </c>
      <c r="S3338" s="3" t="s">
        <v>34</v>
      </c>
    </row>
    <row r="3339">
      <c r="A3339" s="2">
        <v>42318.71488425926</v>
      </c>
      <c r="B3339" s="3">
        <v>75.0</v>
      </c>
      <c r="C3339" s="3" t="s">
        <v>2209</v>
      </c>
      <c r="D3339" s="3">
        <v>86.0</v>
      </c>
      <c r="E3339" s="3" t="s">
        <v>2408</v>
      </c>
      <c r="F3339" s="3">
        <v>8.0</v>
      </c>
      <c r="G3339" s="3">
        <v>3.0</v>
      </c>
      <c r="H3339" s="3" t="s">
        <v>3676</v>
      </c>
      <c r="I3339" s="3" t="s">
        <v>1184</v>
      </c>
      <c r="J3339" s="3" t="s">
        <v>1185</v>
      </c>
      <c r="K3339" s="3" t="s">
        <v>24</v>
      </c>
      <c r="L3339" s="3">
        <v>11.0</v>
      </c>
      <c r="M3339" s="3" t="s">
        <v>25</v>
      </c>
      <c r="N3339" s="3" t="s">
        <v>3855</v>
      </c>
      <c r="O3339" s="3" t="s">
        <v>371</v>
      </c>
      <c r="P3339" s="4">
        <v>23595.0</v>
      </c>
      <c r="Q3339" s="3" t="s">
        <v>79</v>
      </c>
      <c r="S3339" s="3" t="s">
        <v>34</v>
      </c>
    </row>
    <row r="3340">
      <c r="A3340" s="2">
        <v>42318.71488425926</v>
      </c>
      <c r="B3340" s="3">
        <v>75.0</v>
      </c>
      <c r="C3340" s="3" t="s">
        <v>2209</v>
      </c>
      <c r="D3340" s="3">
        <v>86.0</v>
      </c>
      <c r="E3340" s="3" t="s">
        <v>2408</v>
      </c>
      <c r="F3340" s="3">
        <v>8.0</v>
      </c>
      <c r="G3340" s="3">
        <v>3.0</v>
      </c>
      <c r="H3340" s="3" t="s">
        <v>3676</v>
      </c>
      <c r="I3340" s="3" t="s">
        <v>1184</v>
      </c>
      <c r="J3340" s="3" t="s">
        <v>1185</v>
      </c>
      <c r="K3340" s="3" t="s">
        <v>24</v>
      </c>
      <c r="L3340" s="3">
        <v>12.0</v>
      </c>
      <c r="M3340" s="3" t="s">
        <v>30</v>
      </c>
      <c r="N3340" s="3" t="s">
        <v>3856</v>
      </c>
      <c r="O3340" s="3" t="s">
        <v>329</v>
      </c>
      <c r="P3340" s="4">
        <v>21464.0</v>
      </c>
      <c r="Q3340" s="3" t="s">
        <v>72</v>
      </c>
      <c r="S3340" s="3" t="s">
        <v>34</v>
      </c>
    </row>
    <row r="3341">
      <c r="A3341" s="2">
        <v>42318.71488425926</v>
      </c>
      <c r="B3341" s="3">
        <v>75.0</v>
      </c>
      <c r="C3341" s="3" t="s">
        <v>2209</v>
      </c>
      <c r="D3341" s="3">
        <v>86.0</v>
      </c>
      <c r="E3341" s="3" t="s">
        <v>2408</v>
      </c>
      <c r="F3341" s="3">
        <v>8.0</v>
      </c>
      <c r="G3341" s="3">
        <v>3.0</v>
      </c>
      <c r="H3341" s="3" t="s">
        <v>3676</v>
      </c>
      <c r="I3341" s="3" t="s">
        <v>1184</v>
      </c>
      <c r="J3341" s="3" t="s">
        <v>1185</v>
      </c>
      <c r="K3341" s="3" t="s">
        <v>24</v>
      </c>
      <c r="L3341" s="3">
        <v>13.0</v>
      </c>
      <c r="M3341" s="3" t="s">
        <v>25</v>
      </c>
      <c r="N3341" s="3" t="s">
        <v>425</v>
      </c>
      <c r="O3341" s="3" t="s">
        <v>492</v>
      </c>
      <c r="P3341" s="4">
        <v>18251.0</v>
      </c>
      <c r="Q3341" s="3" t="s">
        <v>105</v>
      </c>
      <c r="S3341" s="3" t="s">
        <v>34</v>
      </c>
    </row>
    <row r="3342">
      <c r="A3342" s="2">
        <v>42318.71488425926</v>
      </c>
      <c r="B3342" s="3">
        <v>75.0</v>
      </c>
      <c r="C3342" s="3" t="s">
        <v>2209</v>
      </c>
      <c r="D3342" s="3">
        <v>86.0</v>
      </c>
      <c r="E3342" s="3" t="s">
        <v>2408</v>
      </c>
      <c r="F3342" s="3">
        <v>8.0</v>
      </c>
      <c r="G3342" s="3">
        <v>3.0</v>
      </c>
      <c r="H3342" s="3" t="s">
        <v>3676</v>
      </c>
      <c r="I3342" s="3" t="s">
        <v>1184</v>
      </c>
      <c r="J3342" s="3" t="s">
        <v>1185</v>
      </c>
      <c r="K3342" s="3" t="s">
        <v>24</v>
      </c>
      <c r="L3342" s="3">
        <v>14.0</v>
      </c>
      <c r="M3342" s="3" t="s">
        <v>30</v>
      </c>
      <c r="N3342" s="3" t="s">
        <v>3857</v>
      </c>
      <c r="O3342" s="3" t="s">
        <v>960</v>
      </c>
      <c r="P3342" s="4">
        <v>17655.0</v>
      </c>
      <c r="Q3342" s="3" t="s">
        <v>49</v>
      </c>
      <c r="S3342" s="3" t="s">
        <v>34</v>
      </c>
    </row>
    <row r="3343">
      <c r="A3343" s="2">
        <v>42318.71488425926</v>
      </c>
      <c r="B3343" s="3">
        <v>75.0</v>
      </c>
      <c r="C3343" s="3" t="s">
        <v>2209</v>
      </c>
      <c r="D3343" s="3">
        <v>86.0</v>
      </c>
      <c r="E3343" s="3" t="s">
        <v>2408</v>
      </c>
      <c r="F3343" s="3">
        <v>8.0</v>
      </c>
      <c r="G3343" s="3">
        <v>3.0</v>
      </c>
      <c r="H3343" s="3" t="s">
        <v>3676</v>
      </c>
      <c r="I3343" s="3" t="s">
        <v>1184</v>
      </c>
      <c r="J3343" s="3" t="s">
        <v>1185</v>
      </c>
      <c r="K3343" s="3" t="s">
        <v>24</v>
      </c>
      <c r="L3343" s="3">
        <v>15.0</v>
      </c>
      <c r="M3343" s="3" t="s">
        <v>25</v>
      </c>
      <c r="N3343" s="3" t="s">
        <v>3858</v>
      </c>
      <c r="O3343" s="3" t="s">
        <v>753</v>
      </c>
      <c r="P3343" s="4">
        <v>16973.0</v>
      </c>
      <c r="Q3343" s="3" t="s">
        <v>96</v>
      </c>
      <c r="S3343" s="3" t="s">
        <v>34</v>
      </c>
    </row>
    <row r="3344">
      <c r="A3344" s="2">
        <v>42318.71488425926</v>
      </c>
      <c r="B3344" s="3">
        <v>75.0</v>
      </c>
      <c r="C3344" s="3" t="s">
        <v>2209</v>
      </c>
      <c r="D3344" s="3">
        <v>86.0</v>
      </c>
      <c r="E3344" s="3" t="s">
        <v>2408</v>
      </c>
      <c r="F3344" s="3">
        <v>8.0</v>
      </c>
      <c r="G3344" s="3">
        <v>3.0</v>
      </c>
      <c r="H3344" s="3" t="s">
        <v>3676</v>
      </c>
      <c r="I3344" s="3" t="s">
        <v>1184</v>
      </c>
      <c r="J3344" s="3" t="s">
        <v>1185</v>
      </c>
      <c r="K3344" s="3" t="s">
        <v>24</v>
      </c>
      <c r="L3344" s="3">
        <v>16.0</v>
      </c>
      <c r="M3344" s="3" t="s">
        <v>30</v>
      </c>
      <c r="N3344" s="3" t="s">
        <v>807</v>
      </c>
      <c r="O3344" s="3" t="s">
        <v>158</v>
      </c>
      <c r="P3344" s="4">
        <v>17443.0</v>
      </c>
      <c r="Q3344" s="3" t="s">
        <v>49</v>
      </c>
      <c r="S3344" s="3" t="s">
        <v>34</v>
      </c>
    </row>
    <row r="3345">
      <c r="A3345" s="2">
        <v>42318.71488425926</v>
      </c>
      <c r="B3345" s="3">
        <v>75.0</v>
      </c>
      <c r="C3345" s="3" t="s">
        <v>2209</v>
      </c>
      <c r="D3345" s="3">
        <v>87.0</v>
      </c>
      <c r="E3345" s="3" t="s">
        <v>2428</v>
      </c>
      <c r="F3345" s="3">
        <v>8.0</v>
      </c>
      <c r="G3345" s="3">
        <v>3.0</v>
      </c>
      <c r="H3345" s="3" t="s">
        <v>3676</v>
      </c>
      <c r="I3345" s="3" t="s">
        <v>1184</v>
      </c>
      <c r="J3345" s="3" t="s">
        <v>1185</v>
      </c>
      <c r="K3345" s="3" t="s">
        <v>24</v>
      </c>
      <c r="L3345" s="3">
        <v>1.0</v>
      </c>
      <c r="M3345" s="3" t="s">
        <v>25</v>
      </c>
      <c r="N3345" s="3" t="s">
        <v>3859</v>
      </c>
      <c r="O3345" s="3" t="s">
        <v>100</v>
      </c>
      <c r="P3345" s="4">
        <v>24128.0</v>
      </c>
      <c r="Q3345" s="3" t="s">
        <v>43</v>
      </c>
      <c r="S3345" s="3" t="s">
        <v>34</v>
      </c>
    </row>
    <row r="3346">
      <c r="A3346" s="2">
        <v>42318.71488425926</v>
      </c>
      <c r="B3346" s="3">
        <v>75.0</v>
      </c>
      <c r="C3346" s="3" t="s">
        <v>2209</v>
      </c>
      <c r="D3346" s="3">
        <v>87.0</v>
      </c>
      <c r="E3346" s="3" t="s">
        <v>2428</v>
      </c>
      <c r="F3346" s="3">
        <v>8.0</v>
      </c>
      <c r="G3346" s="3">
        <v>3.0</v>
      </c>
      <c r="H3346" s="3" t="s">
        <v>3676</v>
      </c>
      <c r="I3346" s="3" t="s">
        <v>1184</v>
      </c>
      <c r="J3346" s="3" t="s">
        <v>1185</v>
      </c>
      <c r="K3346" s="3" t="s">
        <v>24</v>
      </c>
      <c r="L3346" s="3">
        <v>2.0</v>
      </c>
      <c r="M3346" s="3" t="s">
        <v>30</v>
      </c>
      <c r="N3346" s="3" t="s">
        <v>2725</v>
      </c>
      <c r="O3346" s="3" t="s">
        <v>375</v>
      </c>
      <c r="P3346" s="4">
        <v>21331.0</v>
      </c>
      <c r="Q3346" s="3" t="s">
        <v>105</v>
      </c>
      <c r="S3346" s="3" t="s">
        <v>34</v>
      </c>
    </row>
    <row r="3347">
      <c r="A3347" s="2">
        <v>42318.71488425926</v>
      </c>
      <c r="B3347" s="3">
        <v>75.0</v>
      </c>
      <c r="C3347" s="3" t="s">
        <v>2209</v>
      </c>
      <c r="D3347" s="3">
        <v>87.0</v>
      </c>
      <c r="E3347" s="3" t="s">
        <v>2428</v>
      </c>
      <c r="F3347" s="3">
        <v>8.0</v>
      </c>
      <c r="G3347" s="3">
        <v>3.0</v>
      </c>
      <c r="H3347" s="3" t="s">
        <v>3676</v>
      </c>
      <c r="I3347" s="3" t="s">
        <v>1184</v>
      </c>
      <c r="J3347" s="3" t="s">
        <v>1185</v>
      </c>
      <c r="K3347" s="3" t="s">
        <v>24</v>
      </c>
      <c r="L3347" s="3">
        <v>3.0</v>
      </c>
      <c r="M3347" s="3" t="s">
        <v>25</v>
      </c>
      <c r="N3347" s="3" t="s">
        <v>3860</v>
      </c>
      <c r="O3347" s="3" t="s">
        <v>3861</v>
      </c>
      <c r="P3347" s="4">
        <v>33613.0</v>
      </c>
      <c r="Q3347" s="3" t="s">
        <v>83</v>
      </c>
      <c r="S3347" s="3" t="s">
        <v>34</v>
      </c>
    </row>
    <row r="3348">
      <c r="A3348" s="2">
        <v>42318.71488425926</v>
      </c>
      <c r="B3348" s="3">
        <v>75.0</v>
      </c>
      <c r="C3348" s="3" t="s">
        <v>2209</v>
      </c>
      <c r="D3348" s="3">
        <v>87.0</v>
      </c>
      <c r="E3348" s="3" t="s">
        <v>2428</v>
      </c>
      <c r="F3348" s="3">
        <v>8.0</v>
      </c>
      <c r="G3348" s="3">
        <v>3.0</v>
      </c>
      <c r="H3348" s="3" t="s">
        <v>3676</v>
      </c>
      <c r="I3348" s="3" t="s">
        <v>1184</v>
      </c>
      <c r="J3348" s="3" t="s">
        <v>1185</v>
      </c>
      <c r="K3348" s="3" t="s">
        <v>24</v>
      </c>
      <c r="L3348" s="3">
        <v>4.0</v>
      </c>
      <c r="M3348" s="3" t="s">
        <v>30</v>
      </c>
      <c r="N3348" s="3" t="s">
        <v>3862</v>
      </c>
      <c r="O3348" s="3" t="s">
        <v>171</v>
      </c>
      <c r="P3348" s="4">
        <v>19664.0</v>
      </c>
      <c r="Q3348" s="3" t="s">
        <v>49</v>
      </c>
      <c r="S3348" s="3" t="s">
        <v>34</v>
      </c>
    </row>
    <row r="3349">
      <c r="A3349" s="2">
        <v>42318.71488425926</v>
      </c>
      <c r="B3349" s="3">
        <v>75.0</v>
      </c>
      <c r="C3349" s="3" t="s">
        <v>2209</v>
      </c>
      <c r="D3349" s="3">
        <v>87.0</v>
      </c>
      <c r="E3349" s="3" t="s">
        <v>2428</v>
      </c>
      <c r="F3349" s="3">
        <v>8.0</v>
      </c>
      <c r="G3349" s="3">
        <v>3.0</v>
      </c>
      <c r="H3349" s="3" t="s">
        <v>3676</v>
      </c>
      <c r="I3349" s="3" t="s">
        <v>1184</v>
      </c>
      <c r="J3349" s="3" t="s">
        <v>1185</v>
      </c>
      <c r="K3349" s="3" t="s">
        <v>24</v>
      </c>
      <c r="L3349" s="3">
        <v>5.0</v>
      </c>
      <c r="M3349" s="3" t="s">
        <v>25</v>
      </c>
      <c r="N3349" s="3" t="s">
        <v>3863</v>
      </c>
      <c r="O3349" s="3" t="s">
        <v>91</v>
      </c>
      <c r="P3349" s="4">
        <v>19554.0</v>
      </c>
      <c r="Q3349" s="3" t="s">
        <v>105</v>
      </c>
      <c r="S3349" s="3" t="s">
        <v>34</v>
      </c>
    </row>
    <row r="3350">
      <c r="A3350" s="2">
        <v>42318.71488425926</v>
      </c>
      <c r="B3350" s="3">
        <v>75.0</v>
      </c>
      <c r="C3350" s="3" t="s">
        <v>2209</v>
      </c>
      <c r="D3350" s="3">
        <v>87.0</v>
      </c>
      <c r="E3350" s="3" t="s">
        <v>2428</v>
      </c>
      <c r="F3350" s="3">
        <v>8.0</v>
      </c>
      <c r="G3350" s="3">
        <v>3.0</v>
      </c>
      <c r="H3350" s="3" t="s">
        <v>3676</v>
      </c>
      <c r="I3350" s="3" t="s">
        <v>1184</v>
      </c>
      <c r="J3350" s="3" t="s">
        <v>1185</v>
      </c>
      <c r="K3350" s="3" t="s">
        <v>24</v>
      </c>
      <c r="L3350" s="3">
        <v>6.0</v>
      </c>
      <c r="M3350" s="3" t="s">
        <v>30</v>
      </c>
      <c r="N3350" s="3" t="s">
        <v>3864</v>
      </c>
      <c r="O3350" s="3" t="s">
        <v>342</v>
      </c>
      <c r="P3350" s="4">
        <v>17774.0</v>
      </c>
      <c r="Q3350" s="3" t="s">
        <v>132</v>
      </c>
      <c r="S3350" s="3" t="s">
        <v>34</v>
      </c>
    </row>
    <row r="3351">
      <c r="A3351" s="2">
        <v>42318.71488425926</v>
      </c>
      <c r="B3351" s="3">
        <v>75.0</v>
      </c>
      <c r="C3351" s="3" t="s">
        <v>2209</v>
      </c>
      <c r="D3351" s="3">
        <v>87.0</v>
      </c>
      <c r="E3351" s="3" t="s">
        <v>2428</v>
      </c>
      <c r="F3351" s="3">
        <v>8.0</v>
      </c>
      <c r="G3351" s="3">
        <v>3.0</v>
      </c>
      <c r="H3351" s="3" t="s">
        <v>3676</v>
      </c>
      <c r="I3351" s="3" t="s">
        <v>1184</v>
      </c>
      <c r="J3351" s="3" t="s">
        <v>1185</v>
      </c>
      <c r="K3351" s="3" t="s">
        <v>24</v>
      </c>
      <c r="L3351" s="3">
        <v>7.0</v>
      </c>
      <c r="M3351" s="3" t="s">
        <v>25</v>
      </c>
      <c r="N3351" s="3" t="s">
        <v>3865</v>
      </c>
      <c r="O3351" s="3" t="s">
        <v>123</v>
      </c>
      <c r="P3351" s="4">
        <v>22240.0</v>
      </c>
      <c r="Q3351" s="3" t="s">
        <v>132</v>
      </c>
      <c r="S3351" s="3" t="s">
        <v>34</v>
      </c>
    </row>
    <row r="3352">
      <c r="A3352" s="2">
        <v>42318.71488425926</v>
      </c>
      <c r="B3352" s="3">
        <v>75.0</v>
      </c>
      <c r="C3352" s="3" t="s">
        <v>2209</v>
      </c>
      <c r="D3352" s="3">
        <v>87.0</v>
      </c>
      <c r="E3352" s="3" t="s">
        <v>2428</v>
      </c>
      <c r="F3352" s="3">
        <v>8.0</v>
      </c>
      <c r="G3352" s="3">
        <v>3.0</v>
      </c>
      <c r="H3352" s="3" t="s">
        <v>3676</v>
      </c>
      <c r="I3352" s="3" t="s">
        <v>1184</v>
      </c>
      <c r="J3352" s="3" t="s">
        <v>1185</v>
      </c>
      <c r="K3352" s="3" t="s">
        <v>24</v>
      </c>
      <c r="L3352" s="3">
        <v>8.0</v>
      </c>
      <c r="M3352" s="3" t="s">
        <v>30</v>
      </c>
      <c r="N3352" s="3" t="s">
        <v>3853</v>
      </c>
      <c r="O3352" s="3" t="s">
        <v>487</v>
      </c>
      <c r="P3352" s="4">
        <v>20572.0</v>
      </c>
      <c r="Q3352" s="3" t="s">
        <v>132</v>
      </c>
      <c r="S3352" s="3" t="s">
        <v>34</v>
      </c>
    </row>
    <row r="3353">
      <c r="A3353" s="2">
        <v>42318.71488425926</v>
      </c>
      <c r="B3353" s="3">
        <v>75.0</v>
      </c>
      <c r="C3353" s="3" t="s">
        <v>2209</v>
      </c>
      <c r="D3353" s="3">
        <v>87.0</v>
      </c>
      <c r="E3353" s="3" t="s">
        <v>2428</v>
      </c>
      <c r="F3353" s="3">
        <v>8.0</v>
      </c>
      <c r="G3353" s="3">
        <v>3.0</v>
      </c>
      <c r="H3353" s="3" t="s">
        <v>3676</v>
      </c>
      <c r="I3353" s="3" t="s">
        <v>1184</v>
      </c>
      <c r="J3353" s="3" t="s">
        <v>1185</v>
      </c>
      <c r="K3353" s="3" t="s">
        <v>24</v>
      </c>
      <c r="L3353" s="3">
        <v>9.0</v>
      </c>
      <c r="M3353" s="3" t="s">
        <v>25</v>
      </c>
      <c r="N3353" s="3" t="s">
        <v>3866</v>
      </c>
      <c r="O3353" s="3" t="s">
        <v>1275</v>
      </c>
      <c r="P3353" s="4">
        <v>27912.0</v>
      </c>
      <c r="Q3353" s="3" t="s">
        <v>79</v>
      </c>
      <c r="S3353" s="3" t="s">
        <v>34</v>
      </c>
    </row>
    <row r="3354">
      <c r="A3354" s="2">
        <v>42318.71488425926</v>
      </c>
      <c r="B3354" s="3">
        <v>75.0</v>
      </c>
      <c r="C3354" s="3" t="s">
        <v>2209</v>
      </c>
      <c r="D3354" s="3">
        <v>87.0</v>
      </c>
      <c r="E3354" s="3" t="s">
        <v>2428</v>
      </c>
      <c r="F3354" s="3">
        <v>8.0</v>
      </c>
      <c r="G3354" s="3">
        <v>3.0</v>
      </c>
      <c r="H3354" s="3" t="s">
        <v>3676</v>
      </c>
      <c r="I3354" s="3" t="s">
        <v>1184</v>
      </c>
      <c r="J3354" s="3" t="s">
        <v>1185</v>
      </c>
      <c r="K3354" s="3" t="s">
        <v>24</v>
      </c>
      <c r="L3354" s="3">
        <v>10.0</v>
      </c>
      <c r="M3354" s="3" t="s">
        <v>30</v>
      </c>
      <c r="N3354" s="3" t="s">
        <v>3867</v>
      </c>
      <c r="O3354" s="3" t="s">
        <v>235</v>
      </c>
      <c r="P3354" s="4">
        <v>18572.0</v>
      </c>
      <c r="Q3354" s="3" t="s">
        <v>105</v>
      </c>
      <c r="S3354" s="3" t="s">
        <v>34</v>
      </c>
    </row>
    <row r="3355">
      <c r="A3355" s="2">
        <v>42318.71488425926</v>
      </c>
      <c r="B3355" s="3">
        <v>75.0</v>
      </c>
      <c r="C3355" s="3" t="s">
        <v>2209</v>
      </c>
      <c r="D3355" s="3">
        <v>87.0</v>
      </c>
      <c r="E3355" s="3" t="s">
        <v>2428</v>
      </c>
      <c r="F3355" s="3">
        <v>8.0</v>
      </c>
      <c r="G3355" s="3">
        <v>3.0</v>
      </c>
      <c r="H3355" s="3" t="s">
        <v>3676</v>
      </c>
      <c r="I3355" s="3" t="s">
        <v>1184</v>
      </c>
      <c r="J3355" s="3" t="s">
        <v>1185</v>
      </c>
      <c r="K3355" s="3" t="s">
        <v>24</v>
      </c>
      <c r="L3355" s="3">
        <v>11.0</v>
      </c>
      <c r="M3355" s="3" t="s">
        <v>25</v>
      </c>
      <c r="N3355" s="3" t="s">
        <v>3868</v>
      </c>
      <c r="O3355" s="3" t="s">
        <v>685</v>
      </c>
      <c r="P3355" s="4">
        <v>26517.0</v>
      </c>
      <c r="Q3355" s="3" t="s">
        <v>247</v>
      </c>
      <c r="S3355" s="3" t="s">
        <v>34</v>
      </c>
    </row>
    <row r="3356">
      <c r="A3356" s="2">
        <v>42318.71488425926</v>
      </c>
      <c r="B3356" s="3">
        <v>75.0</v>
      </c>
      <c r="C3356" s="3" t="s">
        <v>2209</v>
      </c>
      <c r="D3356" s="3">
        <v>87.0</v>
      </c>
      <c r="E3356" s="3" t="s">
        <v>2428</v>
      </c>
      <c r="F3356" s="3">
        <v>8.0</v>
      </c>
      <c r="G3356" s="3">
        <v>3.0</v>
      </c>
      <c r="H3356" s="3" t="s">
        <v>3676</v>
      </c>
      <c r="I3356" s="3" t="s">
        <v>1184</v>
      </c>
      <c r="J3356" s="3" t="s">
        <v>1185</v>
      </c>
      <c r="K3356" s="3" t="s">
        <v>24</v>
      </c>
      <c r="L3356" s="3">
        <v>12.0</v>
      </c>
      <c r="M3356" s="3" t="s">
        <v>30</v>
      </c>
      <c r="N3356" s="3" t="s">
        <v>447</v>
      </c>
      <c r="O3356" s="3" t="s">
        <v>946</v>
      </c>
      <c r="P3356" s="4">
        <v>28900.0</v>
      </c>
      <c r="Q3356" s="3" t="s">
        <v>75</v>
      </c>
      <c r="S3356" s="3" t="s">
        <v>34</v>
      </c>
    </row>
    <row r="3357">
      <c r="A3357" s="2">
        <v>42318.71488425926</v>
      </c>
      <c r="B3357" s="3">
        <v>75.0</v>
      </c>
      <c r="C3357" s="3" t="s">
        <v>2209</v>
      </c>
      <c r="D3357" s="3">
        <v>87.0</v>
      </c>
      <c r="E3357" s="3" t="s">
        <v>2428</v>
      </c>
      <c r="F3357" s="3">
        <v>8.0</v>
      </c>
      <c r="G3357" s="3">
        <v>3.0</v>
      </c>
      <c r="H3357" s="3" t="s">
        <v>3676</v>
      </c>
      <c r="I3357" s="3" t="s">
        <v>1184</v>
      </c>
      <c r="J3357" s="3" t="s">
        <v>1185</v>
      </c>
      <c r="K3357" s="3" t="s">
        <v>24</v>
      </c>
      <c r="L3357" s="3">
        <v>13.0</v>
      </c>
      <c r="M3357" s="3" t="s">
        <v>25</v>
      </c>
      <c r="N3357" s="3" t="s">
        <v>3869</v>
      </c>
      <c r="O3357" s="3" t="s">
        <v>218</v>
      </c>
      <c r="P3357" s="4">
        <v>17838.0</v>
      </c>
      <c r="Q3357" s="3" t="s">
        <v>49</v>
      </c>
      <c r="S3357" s="3" t="s">
        <v>34</v>
      </c>
    </row>
    <row r="3358">
      <c r="A3358" s="2">
        <v>42318.71488425926</v>
      </c>
      <c r="B3358" s="3">
        <v>75.0</v>
      </c>
      <c r="C3358" s="3" t="s">
        <v>2209</v>
      </c>
      <c r="D3358" s="3">
        <v>87.0</v>
      </c>
      <c r="E3358" s="3" t="s">
        <v>2428</v>
      </c>
      <c r="F3358" s="3">
        <v>8.0</v>
      </c>
      <c r="G3358" s="3">
        <v>3.0</v>
      </c>
      <c r="H3358" s="3" t="s">
        <v>3676</v>
      </c>
      <c r="I3358" s="3" t="s">
        <v>1184</v>
      </c>
      <c r="J3358" s="3" t="s">
        <v>1185</v>
      </c>
      <c r="K3358" s="3" t="s">
        <v>24</v>
      </c>
      <c r="L3358" s="3">
        <v>14.0</v>
      </c>
      <c r="M3358" s="3" t="s">
        <v>30</v>
      </c>
      <c r="N3358" s="3" t="s">
        <v>3870</v>
      </c>
      <c r="O3358" s="3" t="s">
        <v>3843</v>
      </c>
      <c r="P3358" s="4">
        <v>27391.0</v>
      </c>
      <c r="Q3358" s="3" t="s">
        <v>40</v>
      </c>
      <c r="S3358" s="3" t="s">
        <v>34</v>
      </c>
    </row>
    <row r="3359">
      <c r="A3359" s="2">
        <v>42318.71488425926</v>
      </c>
      <c r="B3359" s="3">
        <v>75.0</v>
      </c>
      <c r="C3359" s="3" t="s">
        <v>2209</v>
      </c>
      <c r="D3359" s="3">
        <v>16.0</v>
      </c>
      <c r="E3359" s="3" t="s">
        <v>2210</v>
      </c>
      <c r="F3359" s="3">
        <v>9.0</v>
      </c>
      <c r="G3359" s="3">
        <v>4.0</v>
      </c>
      <c r="H3359" s="3" t="s">
        <v>672</v>
      </c>
      <c r="I3359" s="3" t="s">
        <v>3871</v>
      </c>
      <c r="J3359" s="3" t="s">
        <v>674</v>
      </c>
      <c r="K3359" s="3" t="s">
        <v>24</v>
      </c>
      <c r="L3359" s="3">
        <v>1.0</v>
      </c>
      <c r="M3359" s="3" t="s">
        <v>25</v>
      </c>
      <c r="N3359" s="3" t="s">
        <v>3872</v>
      </c>
      <c r="O3359" s="3" t="s">
        <v>102</v>
      </c>
      <c r="P3359" s="4">
        <v>22749.0</v>
      </c>
      <c r="Q3359" s="3" t="s">
        <v>189</v>
      </c>
      <c r="S3359" s="3" t="s">
        <v>34</v>
      </c>
    </row>
    <row r="3360">
      <c r="A3360" s="2">
        <v>42318.71488425926</v>
      </c>
      <c r="B3360" s="3">
        <v>75.0</v>
      </c>
      <c r="C3360" s="3" t="s">
        <v>2209</v>
      </c>
      <c r="D3360" s="3">
        <v>16.0</v>
      </c>
      <c r="E3360" s="3" t="s">
        <v>2210</v>
      </c>
      <c r="F3360" s="3">
        <v>9.0</v>
      </c>
      <c r="G3360" s="3">
        <v>4.0</v>
      </c>
      <c r="H3360" s="3" t="s">
        <v>672</v>
      </c>
      <c r="I3360" s="3" t="s">
        <v>3871</v>
      </c>
      <c r="J3360" s="3" t="s">
        <v>674</v>
      </c>
      <c r="K3360" s="3" t="s">
        <v>24</v>
      </c>
      <c r="L3360" s="3">
        <v>2.0</v>
      </c>
      <c r="M3360" s="3" t="s">
        <v>30</v>
      </c>
      <c r="N3360" s="3" t="s">
        <v>3873</v>
      </c>
      <c r="O3360" s="3" t="s">
        <v>63</v>
      </c>
      <c r="P3360" s="4">
        <v>18335.0</v>
      </c>
      <c r="Q3360" s="3" t="s">
        <v>132</v>
      </c>
      <c r="S3360" s="3" t="s">
        <v>34</v>
      </c>
    </row>
    <row r="3361">
      <c r="A3361" s="2">
        <v>42318.71488425926</v>
      </c>
      <c r="B3361" s="3">
        <v>75.0</v>
      </c>
      <c r="C3361" s="3" t="s">
        <v>2209</v>
      </c>
      <c r="D3361" s="3">
        <v>16.0</v>
      </c>
      <c r="E3361" s="3" t="s">
        <v>2210</v>
      </c>
      <c r="F3361" s="3">
        <v>9.0</v>
      </c>
      <c r="G3361" s="3">
        <v>4.0</v>
      </c>
      <c r="H3361" s="3" t="s">
        <v>672</v>
      </c>
      <c r="I3361" s="3" t="s">
        <v>3871</v>
      </c>
      <c r="J3361" s="3" t="s">
        <v>674</v>
      </c>
      <c r="K3361" s="3" t="s">
        <v>24</v>
      </c>
      <c r="L3361" s="3">
        <v>3.0</v>
      </c>
      <c r="M3361" s="3" t="s">
        <v>25</v>
      </c>
      <c r="N3361" s="3" t="s">
        <v>3087</v>
      </c>
      <c r="O3361" s="3" t="s">
        <v>69</v>
      </c>
      <c r="P3361" s="4">
        <v>26053.0</v>
      </c>
      <c r="Q3361" s="3" t="s">
        <v>33</v>
      </c>
      <c r="S3361" s="3" t="s">
        <v>34</v>
      </c>
    </row>
    <row r="3362">
      <c r="A3362" s="2">
        <v>42318.71488425926</v>
      </c>
      <c r="B3362" s="3">
        <v>75.0</v>
      </c>
      <c r="C3362" s="3" t="s">
        <v>2209</v>
      </c>
      <c r="D3362" s="3">
        <v>16.0</v>
      </c>
      <c r="E3362" s="3" t="s">
        <v>2210</v>
      </c>
      <c r="F3362" s="3">
        <v>9.0</v>
      </c>
      <c r="G3362" s="3">
        <v>4.0</v>
      </c>
      <c r="H3362" s="3" t="s">
        <v>672</v>
      </c>
      <c r="I3362" s="3" t="s">
        <v>3871</v>
      </c>
      <c r="J3362" s="3" t="s">
        <v>674</v>
      </c>
      <c r="K3362" s="3" t="s">
        <v>24</v>
      </c>
      <c r="L3362" s="3">
        <v>4.0</v>
      </c>
      <c r="M3362" s="3" t="s">
        <v>30</v>
      </c>
      <c r="N3362" s="3" t="s">
        <v>3874</v>
      </c>
      <c r="O3362" s="3" t="s">
        <v>857</v>
      </c>
      <c r="P3362" s="4">
        <v>17581.0</v>
      </c>
      <c r="Q3362" s="3" t="s">
        <v>46</v>
      </c>
      <c r="S3362" s="3" t="s">
        <v>34</v>
      </c>
    </row>
    <row r="3363">
      <c r="A3363" s="2">
        <v>42318.71488425926</v>
      </c>
      <c r="B3363" s="3">
        <v>75.0</v>
      </c>
      <c r="C3363" s="3" t="s">
        <v>2209</v>
      </c>
      <c r="D3363" s="3">
        <v>16.0</v>
      </c>
      <c r="E3363" s="3" t="s">
        <v>2210</v>
      </c>
      <c r="F3363" s="3">
        <v>9.0</v>
      </c>
      <c r="G3363" s="3">
        <v>4.0</v>
      </c>
      <c r="H3363" s="3" t="s">
        <v>672</v>
      </c>
      <c r="I3363" s="3" t="s">
        <v>3871</v>
      </c>
      <c r="J3363" s="3" t="s">
        <v>674</v>
      </c>
      <c r="K3363" s="3" t="s">
        <v>24</v>
      </c>
      <c r="L3363" s="3">
        <v>5.0</v>
      </c>
      <c r="M3363" s="3" t="s">
        <v>25</v>
      </c>
      <c r="N3363" s="3" t="s">
        <v>3875</v>
      </c>
      <c r="O3363" s="3" t="s">
        <v>246</v>
      </c>
      <c r="P3363" s="4">
        <v>19775.0</v>
      </c>
      <c r="Q3363" s="3" t="s">
        <v>205</v>
      </c>
      <c r="S3363" s="3" t="s">
        <v>34</v>
      </c>
    </row>
    <row r="3364">
      <c r="A3364" s="2">
        <v>42318.71488425926</v>
      </c>
      <c r="B3364" s="3">
        <v>75.0</v>
      </c>
      <c r="C3364" s="3" t="s">
        <v>2209</v>
      </c>
      <c r="D3364" s="3">
        <v>16.0</v>
      </c>
      <c r="E3364" s="3" t="s">
        <v>2210</v>
      </c>
      <c r="F3364" s="3">
        <v>9.0</v>
      </c>
      <c r="G3364" s="3">
        <v>4.0</v>
      </c>
      <c r="H3364" s="3" t="s">
        <v>672</v>
      </c>
      <c r="I3364" s="3" t="s">
        <v>3871</v>
      </c>
      <c r="J3364" s="3" t="s">
        <v>674</v>
      </c>
      <c r="K3364" s="3" t="s">
        <v>24</v>
      </c>
      <c r="L3364" s="3">
        <v>6.0</v>
      </c>
      <c r="M3364" s="3" t="s">
        <v>30</v>
      </c>
      <c r="N3364" s="3" t="s">
        <v>3876</v>
      </c>
      <c r="O3364" s="3" t="s">
        <v>102</v>
      </c>
      <c r="P3364" s="4">
        <v>19597.0</v>
      </c>
      <c r="Q3364" s="3" t="s">
        <v>113</v>
      </c>
      <c r="S3364" s="3" t="s">
        <v>34</v>
      </c>
    </row>
    <row r="3365">
      <c r="A3365" s="2">
        <v>42318.71488425926</v>
      </c>
      <c r="B3365" s="3">
        <v>75.0</v>
      </c>
      <c r="C3365" s="3" t="s">
        <v>2209</v>
      </c>
      <c r="D3365" s="3">
        <v>16.0</v>
      </c>
      <c r="E3365" s="3" t="s">
        <v>2210</v>
      </c>
      <c r="F3365" s="3">
        <v>9.0</v>
      </c>
      <c r="G3365" s="3">
        <v>4.0</v>
      </c>
      <c r="H3365" s="3" t="s">
        <v>672</v>
      </c>
      <c r="I3365" s="3" t="s">
        <v>3871</v>
      </c>
      <c r="J3365" s="3" t="s">
        <v>674</v>
      </c>
      <c r="K3365" s="3" t="s">
        <v>24</v>
      </c>
      <c r="L3365" s="3">
        <v>7.0</v>
      </c>
      <c r="M3365" s="3" t="s">
        <v>25</v>
      </c>
      <c r="N3365" s="3" t="s">
        <v>3877</v>
      </c>
      <c r="O3365" s="3" t="s">
        <v>499</v>
      </c>
      <c r="P3365" s="4">
        <v>19313.0</v>
      </c>
      <c r="Q3365" s="3" t="s">
        <v>1178</v>
      </c>
      <c r="S3365" s="3" t="s">
        <v>34</v>
      </c>
    </row>
    <row r="3366">
      <c r="A3366" s="2">
        <v>42318.71488425926</v>
      </c>
      <c r="B3366" s="3">
        <v>75.0</v>
      </c>
      <c r="C3366" s="3" t="s">
        <v>2209</v>
      </c>
      <c r="D3366" s="3">
        <v>16.0</v>
      </c>
      <c r="E3366" s="3" t="s">
        <v>2210</v>
      </c>
      <c r="F3366" s="3">
        <v>9.0</v>
      </c>
      <c r="G3366" s="3">
        <v>4.0</v>
      </c>
      <c r="H3366" s="3" t="s">
        <v>672</v>
      </c>
      <c r="I3366" s="3" t="s">
        <v>3871</v>
      </c>
      <c r="J3366" s="3" t="s">
        <v>674</v>
      </c>
      <c r="K3366" s="3" t="s">
        <v>24</v>
      </c>
      <c r="L3366" s="3">
        <v>8.0</v>
      </c>
      <c r="M3366" s="3" t="s">
        <v>30</v>
      </c>
      <c r="N3366" s="3" t="s">
        <v>3878</v>
      </c>
      <c r="O3366" s="3" t="s">
        <v>3879</v>
      </c>
      <c r="P3366" s="4">
        <v>23053.0</v>
      </c>
      <c r="Q3366" s="3" t="s">
        <v>60</v>
      </c>
      <c r="S3366" s="3" t="s">
        <v>34</v>
      </c>
    </row>
    <row r="3367">
      <c r="A3367" s="2">
        <v>42318.71488425926</v>
      </c>
      <c r="B3367" s="3">
        <v>75.0</v>
      </c>
      <c r="C3367" s="3" t="s">
        <v>2209</v>
      </c>
      <c r="D3367" s="3">
        <v>16.0</v>
      </c>
      <c r="E3367" s="3" t="s">
        <v>2210</v>
      </c>
      <c r="F3367" s="3">
        <v>9.0</v>
      </c>
      <c r="G3367" s="3">
        <v>4.0</v>
      </c>
      <c r="H3367" s="3" t="s">
        <v>672</v>
      </c>
      <c r="I3367" s="3" t="s">
        <v>3871</v>
      </c>
      <c r="J3367" s="3" t="s">
        <v>674</v>
      </c>
      <c r="K3367" s="3" t="s">
        <v>24</v>
      </c>
      <c r="L3367" s="3">
        <v>9.0</v>
      </c>
      <c r="M3367" s="3" t="s">
        <v>25</v>
      </c>
      <c r="N3367" s="3" t="s">
        <v>3880</v>
      </c>
      <c r="O3367" s="3" t="s">
        <v>95</v>
      </c>
      <c r="P3367" s="4">
        <v>20608.0</v>
      </c>
      <c r="Q3367" s="3" t="s">
        <v>105</v>
      </c>
      <c r="S3367" s="3" t="s">
        <v>34</v>
      </c>
    </row>
    <row r="3368">
      <c r="A3368" s="2">
        <v>42318.71488425926</v>
      </c>
      <c r="B3368" s="3">
        <v>75.0</v>
      </c>
      <c r="C3368" s="3" t="s">
        <v>2209</v>
      </c>
      <c r="D3368" s="3">
        <v>16.0</v>
      </c>
      <c r="E3368" s="3" t="s">
        <v>2210</v>
      </c>
      <c r="F3368" s="3">
        <v>9.0</v>
      </c>
      <c r="G3368" s="3">
        <v>4.0</v>
      </c>
      <c r="H3368" s="3" t="s">
        <v>672</v>
      </c>
      <c r="I3368" s="3" t="s">
        <v>3871</v>
      </c>
      <c r="J3368" s="3" t="s">
        <v>674</v>
      </c>
      <c r="K3368" s="3" t="s">
        <v>24</v>
      </c>
      <c r="L3368" s="3">
        <v>10.0</v>
      </c>
      <c r="M3368" s="3" t="s">
        <v>30</v>
      </c>
      <c r="N3368" s="3" t="s">
        <v>3881</v>
      </c>
      <c r="O3368" s="3" t="s">
        <v>186</v>
      </c>
      <c r="P3368" s="4">
        <v>18684.0</v>
      </c>
      <c r="Q3368" s="3" t="s">
        <v>105</v>
      </c>
      <c r="S3368" s="3" t="s">
        <v>34</v>
      </c>
    </row>
    <row r="3369">
      <c r="A3369" s="2">
        <v>42318.71488425926</v>
      </c>
      <c r="B3369" s="3">
        <v>75.0</v>
      </c>
      <c r="C3369" s="3" t="s">
        <v>2209</v>
      </c>
      <c r="D3369" s="3">
        <v>16.0</v>
      </c>
      <c r="E3369" s="3" t="s">
        <v>2210</v>
      </c>
      <c r="F3369" s="3">
        <v>9.0</v>
      </c>
      <c r="G3369" s="3">
        <v>4.0</v>
      </c>
      <c r="H3369" s="3" t="s">
        <v>672</v>
      </c>
      <c r="I3369" s="3" t="s">
        <v>3871</v>
      </c>
      <c r="J3369" s="3" t="s">
        <v>674</v>
      </c>
      <c r="K3369" s="3" t="s">
        <v>24</v>
      </c>
      <c r="L3369" s="3">
        <v>11.0</v>
      </c>
      <c r="M3369" s="3" t="s">
        <v>25</v>
      </c>
      <c r="N3369" s="3" t="s">
        <v>3882</v>
      </c>
      <c r="O3369" s="3" t="s">
        <v>1047</v>
      </c>
      <c r="P3369" s="4">
        <v>19660.0</v>
      </c>
      <c r="Q3369" s="3" t="s">
        <v>1205</v>
      </c>
      <c r="S3369" s="3" t="s">
        <v>34</v>
      </c>
    </row>
    <row r="3370">
      <c r="A3370" s="2">
        <v>42318.71488425926</v>
      </c>
      <c r="B3370" s="3">
        <v>75.0</v>
      </c>
      <c r="C3370" s="3" t="s">
        <v>2209</v>
      </c>
      <c r="D3370" s="3">
        <v>16.0</v>
      </c>
      <c r="E3370" s="3" t="s">
        <v>2210</v>
      </c>
      <c r="F3370" s="3">
        <v>9.0</v>
      </c>
      <c r="G3370" s="3">
        <v>4.0</v>
      </c>
      <c r="H3370" s="3" t="s">
        <v>672</v>
      </c>
      <c r="I3370" s="3" t="s">
        <v>3871</v>
      </c>
      <c r="J3370" s="3" t="s">
        <v>674</v>
      </c>
      <c r="K3370" s="3" t="s">
        <v>24</v>
      </c>
      <c r="L3370" s="3">
        <v>12.0</v>
      </c>
      <c r="M3370" s="3" t="s">
        <v>30</v>
      </c>
      <c r="N3370" s="3" t="s">
        <v>3883</v>
      </c>
      <c r="O3370" s="3" t="s">
        <v>1356</v>
      </c>
      <c r="P3370" s="4">
        <v>22955.0</v>
      </c>
      <c r="Q3370" s="3" t="s">
        <v>33</v>
      </c>
      <c r="S3370" s="3" t="s">
        <v>34</v>
      </c>
    </row>
    <row r="3371">
      <c r="A3371" s="2">
        <v>42318.71488425926</v>
      </c>
      <c r="B3371" s="3">
        <v>75.0</v>
      </c>
      <c r="C3371" s="3" t="s">
        <v>2209</v>
      </c>
      <c r="D3371" s="3">
        <v>16.0</v>
      </c>
      <c r="E3371" s="3" t="s">
        <v>2210</v>
      </c>
      <c r="F3371" s="3">
        <v>9.0</v>
      </c>
      <c r="G3371" s="3">
        <v>4.0</v>
      </c>
      <c r="H3371" s="3" t="s">
        <v>672</v>
      </c>
      <c r="I3371" s="3" t="s">
        <v>3871</v>
      </c>
      <c r="J3371" s="3" t="s">
        <v>674</v>
      </c>
      <c r="K3371" s="3" t="s">
        <v>24</v>
      </c>
      <c r="L3371" s="3">
        <v>13.0</v>
      </c>
      <c r="M3371" s="3" t="s">
        <v>25</v>
      </c>
      <c r="N3371" s="3" t="s">
        <v>3884</v>
      </c>
      <c r="O3371" s="3" t="s">
        <v>1506</v>
      </c>
      <c r="P3371" s="4">
        <v>17846.0</v>
      </c>
      <c r="Q3371" s="3" t="s">
        <v>110</v>
      </c>
      <c r="S3371" s="3" t="s">
        <v>34</v>
      </c>
    </row>
    <row r="3372">
      <c r="A3372" s="2">
        <v>42318.71488425926</v>
      </c>
      <c r="B3372" s="3">
        <v>75.0</v>
      </c>
      <c r="C3372" s="3" t="s">
        <v>2209</v>
      </c>
      <c r="D3372" s="3">
        <v>17.0</v>
      </c>
      <c r="E3372" s="3" t="s">
        <v>2230</v>
      </c>
      <c r="F3372" s="3">
        <v>9.0</v>
      </c>
      <c r="G3372" s="3">
        <v>4.0</v>
      </c>
      <c r="H3372" s="3" t="s">
        <v>672</v>
      </c>
      <c r="I3372" s="3" t="s">
        <v>3871</v>
      </c>
      <c r="J3372" s="3" t="s">
        <v>674</v>
      </c>
      <c r="K3372" s="3" t="s">
        <v>24</v>
      </c>
      <c r="L3372" s="3">
        <v>1.0</v>
      </c>
      <c r="M3372" s="3" t="s">
        <v>25</v>
      </c>
      <c r="N3372" s="3" t="s">
        <v>3885</v>
      </c>
      <c r="O3372" s="3" t="s">
        <v>1275</v>
      </c>
      <c r="P3372" s="4">
        <v>26730.0</v>
      </c>
      <c r="Q3372" s="3" t="s">
        <v>43</v>
      </c>
      <c r="S3372" s="3" t="s">
        <v>34</v>
      </c>
    </row>
    <row r="3373">
      <c r="A3373" s="2">
        <v>42318.71488425926</v>
      </c>
      <c r="B3373" s="3">
        <v>75.0</v>
      </c>
      <c r="C3373" s="3" t="s">
        <v>2209</v>
      </c>
      <c r="D3373" s="3">
        <v>17.0</v>
      </c>
      <c r="E3373" s="3" t="s">
        <v>2230</v>
      </c>
      <c r="F3373" s="3">
        <v>9.0</v>
      </c>
      <c r="G3373" s="3">
        <v>4.0</v>
      </c>
      <c r="H3373" s="3" t="s">
        <v>672</v>
      </c>
      <c r="I3373" s="3" t="s">
        <v>3871</v>
      </c>
      <c r="J3373" s="3" t="s">
        <v>674</v>
      </c>
      <c r="K3373" s="3" t="s">
        <v>24</v>
      </c>
      <c r="L3373" s="3">
        <v>2.0</v>
      </c>
      <c r="M3373" s="3" t="s">
        <v>30</v>
      </c>
      <c r="N3373" s="3" t="s">
        <v>3886</v>
      </c>
      <c r="O3373" s="3" t="s">
        <v>1890</v>
      </c>
      <c r="P3373" s="4">
        <v>29254.0</v>
      </c>
      <c r="Q3373" s="3" t="s">
        <v>352</v>
      </c>
      <c r="S3373" s="3" t="s">
        <v>34</v>
      </c>
    </row>
    <row r="3374">
      <c r="A3374" s="2">
        <v>42318.71488425926</v>
      </c>
      <c r="B3374" s="3">
        <v>75.0</v>
      </c>
      <c r="C3374" s="3" t="s">
        <v>2209</v>
      </c>
      <c r="D3374" s="3">
        <v>17.0</v>
      </c>
      <c r="E3374" s="3" t="s">
        <v>2230</v>
      </c>
      <c r="F3374" s="3">
        <v>9.0</v>
      </c>
      <c r="G3374" s="3">
        <v>4.0</v>
      </c>
      <c r="H3374" s="3" t="s">
        <v>672</v>
      </c>
      <c r="I3374" s="3" t="s">
        <v>3871</v>
      </c>
      <c r="J3374" s="3" t="s">
        <v>674</v>
      </c>
      <c r="K3374" s="3" t="s">
        <v>24</v>
      </c>
      <c r="L3374" s="3">
        <v>3.0</v>
      </c>
      <c r="M3374" s="3" t="s">
        <v>25</v>
      </c>
      <c r="N3374" s="3" t="s">
        <v>3887</v>
      </c>
      <c r="O3374" s="3" t="s">
        <v>1047</v>
      </c>
      <c r="P3374" s="4">
        <v>18036.0</v>
      </c>
      <c r="Q3374" s="3" t="s">
        <v>49</v>
      </c>
      <c r="S3374" s="3" t="s">
        <v>34</v>
      </c>
    </row>
    <row r="3375">
      <c r="A3375" s="2">
        <v>42318.71488425926</v>
      </c>
      <c r="B3375" s="3">
        <v>75.0</v>
      </c>
      <c r="C3375" s="3" t="s">
        <v>2209</v>
      </c>
      <c r="D3375" s="3">
        <v>17.0</v>
      </c>
      <c r="E3375" s="3" t="s">
        <v>2230</v>
      </c>
      <c r="F3375" s="3">
        <v>9.0</v>
      </c>
      <c r="G3375" s="3">
        <v>4.0</v>
      </c>
      <c r="H3375" s="3" t="s">
        <v>672</v>
      </c>
      <c r="I3375" s="3" t="s">
        <v>3871</v>
      </c>
      <c r="J3375" s="3" t="s">
        <v>674</v>
      </c>
      <c r="K3375" s="3" t="s">
        <v>24</v>
      </c>
      <c r="L3375" s="3">
        <v>4.0</v>
      </c>
      <c r="M3375" s="3" t="s">
        <v>30</v>
      </c>
      <c r="N3375" s="3" t="s">
        <v>3888</v>
      </c>
      <c r="O3375" s="3" t="s">
        <v>283</v>
      </c>
      <c r="P3375" s="4">
        <v>23391.0</v>
      </c>
      <c r="Q3375" s="3" t="s">
        <v>52</v>
      </c>
      <c r="S3375" s="3" t="s">
        <v>34</v>
      </c>
    </row>
    <row r="3376">
      <c r="A3376" s="2">
        <v>42318.71488425926</v>
      </c>
      <c r="B3376" s="3">
        <v>75.0</v>
      </c>
      <c r="C3376" s="3" t="s">
        <v>2209</v>
      </c>
      <c r="D3376" s="3">
        <v>17.0</v>
      </c>
      <c r="E3376" s="3" t="s">
        <v>2230</v>
      </c>
      <c r="F3376" s="3">
        <v>9.0</v>
      </c>
      <c r="G3376" s="3">
        <v>4.0</v>
      </c>
      <c r="H3376" s="3" t="s">
        <v>672</v>
      </c>
      <c r="I3376" s="3" t="s">
        <v>3871</v>
      </c>
      <c r="J3376" s="3" t="s">
        <v>674</v>
      </c>
      <c r="K3376" s="3" t="s">
        <v>24</v>
      </c>
      <c r="L3376" s="3">
        <v>5.0</v>
      </c>
      <c r="M3376" s="3" t="s">
        <v>25</v>
      </c>
      <c r="N3376" s="3" t="s">
        <v>3888</v>
      </c>
      <c r="O3376" s="3" t="s">
        <v>91</v>
      </c>
      <c r="P3376" s="4">
        <v>20315.0</v>
      </c>
      <c r="Q3376" s="3" t="s">
        <v>105</v>
      </c>
      <c r="S3376" s="3" t="s">
        <v>34</v>
      </c>
    </row>
    <row r="3377">
      <c r="A3377" s="2">
        <v>42318.71488425926</v>
      </c>
      <c r="B3377" s="3">
        <v>75.0</v>
      </c>
      <c r="C3377" s="3" t="s">
        <v>2209</v>
      </c>
      <c r="D3377" s="3">
        <v>17.0</v>
      </c>
      <c r="E3377" s="3" t="s">
        <v>2230</v>
      </c>
      <c r="F3377" s="3">
        <v>9.0</v>
      </c>
      <c r="G3377" s="3">
        <v>4.0</v>
      </c>
      <c r="H3377" s="3" t="s">
        <v>672</v>
      </c>
      <c r="I3377" s="3" t="s">
        <v>3871</v>
      </c>
      <c r="J3377" s="3" t="s">
        <v>674</v>
      </c>
      <c r="K3377" s="3" t="s">
        <v>24</v>
      </c>
      <c r="L3377" s="3">
        <v>6.0</v>
      </c>
      <c r="M3377" s="3" t="s">
        <v>30</v>
      </c>
      <c r="N3377" s="3" t="s">
        <v>3889</v>
      </c>
      <c r="O3377" s="3" t="s">
        <v>1356</v>
      </c>
      <c r="P3377" s="4">
        <v>17414.0</v>
      </c>
      <c r="Q3377" s="3" t="s">
        <v>105</v>
      </c>
      <c r="S3377" s="3" t="s">
        <v>34</v>
      </c>
    </row>
    <row r="3378">
      <c r="A3378" s="2">
        <v>42318.71488425926</v>
      </c>
      <c r="B3378" s="3">
        <v>75.0</v>
      </c>
      <c r="C3378" s="3" t="s">
        <v>2209</v>
      </c>
      <c r="D3378" s="3">
        <v>17.0</v>
      </c>
      <c r="E3378" s="3" t="s">
        <v>2230</v>
      </c>
      <c r="F3378" s="3">
        <v>9.0</v>
      </c>
      <c r="G3378" s="3">
        <v>4.0</v>
      </c>
      <c r="H3378" s="3" t="s">
        <v>672</v>
      </c>
      <c r="I3378" s="3" t="s">
        <v>3871</v>
      </c>
      <c r="J3378" s="3" t="s">
        <v>674</v>
      </c>
      <c r="K3378" s="3" t="s">
        <v>24</v>
      </c>
      <c r="L3378" s="3">
        <v>7.0</v>
      </c>
      <c r="M3378" s="3" t="s">
        <v>25</v>
      </c>
      <c r="N3378" s="3" t="s">
        <v>3890</v>
      </c>
      <c r="O3378" s="3" t="s">
        <v>297</v>
      </c>
      <c r="P3378" s="4">
        <v>24701.0</v>
      </c>
      <c r="Q3378" s="3" t="s">
        <v>132</v>
      </c>
      <c r="S3378" s="3" t="s">
        <v>34</v>
      </c>
    </row>
    <row r="3379">
      <c r="A3379" s="2">
        <v>42318.71488425926</v>
      </c>
      <c r="B3379" s="3">
        <v>75.0</v>
      </c>
      <c r="C3379" s="3" t="s">
        <v>2209</v>
      </c>
      <c r="D3379" s="3">
        <v>17.0</v>
      </c>
      <c r="E3379" s="3" t="s">
        <v>2230</v>
      </c>
      <c r="F3379" s="3">
        <v>9.0</v>
      </c>
      <c r="G3379" s="3">
        <v>4.0</v>
      </c>
      <c r="H3379" s="3" t="s">
        <v>672</v>
      </c>
      <c r="I3379" s="3" t="s">
        <v>3871</v>
      </c>
      <c r="J3379" s="3" t="s">
        <v>674</v>
      </c>
      <c r="K3379" s="3" t="s">
        <v>24</v>
      </c>
      <c r="L3379" s="3">
        <v>8.0</v>
      </c>
      <c r="M3379" s="3" t="s">
        <v>30</v>
      </c>
      <c r="N3379" s="3" t="s">
        <v>3891</v>
      </c>
      <c r="O3379" s="3" t="s">
        <v>2092</v>
      </c>
      <c r="P3379" s="4">
        <v>21001.0</v>
      </c>
      <c r="Q3379" s="3" t="s">
        <v>247</v>
      </c>
      <c r="S3379" s="3" t="s">
        <v>34</v>
      </c>
    </row>
    <row r="3380">
      <c r="A3380" s="2">
        <v>42318.71488425926</v>
      </c>
      <c r="B3380" s="3">
        <v>75.0</v>
      </c>
      <c r="C3380" s="3" t="s">
        <v>2209</v>
      </c>
      <c r="D3380" s="3">
        <v>17.0</v>
      </c>
      <c r="E3380" s="3" t="s">
        <v>2230</v>
      </c>
      <c r="F3380" s="3">
        <v>9.0</v>
      </c>
      <c r="G3380" s="3">
        <v>4.0</v>
      </c>
      <c r="H3380" s="3" t="s">
        <v>672</v>
      </c>
      <c r="I3380" s="3" t="s">
        <v>3871</v>
      </c>
      <c r="J3380" s="3" t="s">
        <v>674</v>
      </c>
      <c r="K3380" s="3" t="s">
        <v>24</v>
      </c>
      <c r="L3380" s="3">
        <v>9.0</v>
      </c>
      <c r="M3380" s="3" t="s">
        <v>25</v>
      </c>
      <c r="N3380" s="3" t="s">
        <v>3892</v>
      </c>
      <c r="O3380" s="3" t="s">
        <v>104</v>
      </c>
      <c r="P3380" s="4">
        <v>19653.0</v>
      </c>
      <c r="Q3380" s="3" t="s">
        <v>105</v>
      </c>
      <c r="S3380" s="3" t="s">
        <v>34</v>
      </c>
    </row>
    <row r="3381">
      <c r="A3381" s="2">
        <v>42318.71488425926</v>
      </c>
      <c r="B3381" s="3">
        <v>75.0</v>
      </c>
      <c r="C3381" s="3" t="s">
        <v>2209</v>
      </c>
      <c r="D3381" s="3">
        <v>17.0</v>
      </c>
      <c r="E3381" s="3" t="s">
        <v>2230</v>
      </c>
      <c r="F3381" s="3">
        <v>9.0</v>
      </c>
      <c r="G3381" s="3">
        <v>4.0</v>
      </c>
      <c r="H3381" s="3" t="s">
        <v>672</v>
      </c>
      <c r="I3381" s="3" t="s">
        <v>3871</v>
      </c>
      <c r="J3381" s="3" t="s">
        <v>674</v>
      </c>
      <c r="K3381" s="3" t="s">
        <v>24</v>
      </c>
      <c r="L3381" s="3">
        <v>10.0</v>
      </c>
      <c r="M3381" s="3" t="s">
        <v>30</v>
      </c>
      <c r="N3381" s="3" t="s">
        <v>3893</v>
      </c>
      <c r="O3381" s="3" t="s">
        <v>235</v>
      </c>
      <c r="P3381" s="4">
        <v>19770.0</v>
      </c>
      <c r="Q3381" s="3" t="s">
        <v>189</v>
      </c>
      <c r="S3381" s="3" t="s">
        <v>34</v>
      </c>
    </row>
    <row r="3382">
      <c r="A3382" s="2">
        <v>42318.71488425926</v>
      </c>
      <c r="B3382" s="3">
        <v>75.0</v>
      </c>
      <c r="C3382" s="3" t="s">
        <v>2209</v>
      </c>
      <c r="D3382" s="3">
        <v>17.0</v>
      </c>
      <c r="E3382" s="3" t="s">
        <v>2230</v>
      </c>
      <c r="F3382" s="3">
        <v>9.0</v>
      </c>
      <c r="G3382" s="3">
        <v>4.0</v>
      </c>
      <c r="H3382" s="3" t="s">
        <v>672</v>
      </c>
      <c r="I3382" s="3" t="s">
        <v>3871</v>
      </c>
      <c r="J3382" s="3" t="s">
        <v>674</v>
      </c>
      <c r="K3382" s="3" t="s">
        <v>24</v>
      </c>
      <c r="L3382" s="3">
        <v>11.0</v>
      </c>
      <c r="M3382" s="3" t="s">
        <v>25</v>
      </c>
      <c r="N3382" s="3" t="s">
        <v>3894</v>
      </c>
      <c r="O3382" s="3" t="s">
        <v>91</v>
      </c>
      <c r="P3382" s="4">
        <v>19971.0</v>
      </c>
      <c r="Q3382" s="3" t="s">
        <v>55</v>
      </c>
      <c r="S3382" s="3" t="s">
        <v>34</v>
      </c>
    </row>
    <row r="3383">
      <c r="A3383" s="2">
        <v>42318.71488425926</v>
      </c>
      <c r="B3383" s="3">
        <v>75.0</v>
      </c>
      <c r="C3383" s="3" t="s">
        <v>2209</v>
      </c>
      <c r="D3383" s="3">
        <v>17.0</v>
      </c>
      <c r="E3383" s="3" t="s">
        <v>2230</v>
      </c>
      <c r="F3383" s="3">
        <v>9.0</v>
      </c>
      <c r="G3383" s="3">
        <v>4.0</v>
      </c>
      <c r="H3383" s="3" t="s">
        <v>672</v>
      </c>
      <c r="I3383" s="3" t="s">
        <v>3871</v>
      </c>
      <c r="J3383" s="3" t="s">
        <v>674</v>
      </c>
      <c r="K3383" s="3" t="s">
        <v>24</v>
      </c>
      <c r="L3383" s="3">
        <v>12.0</v>
      </c>
      <c r="M3383" s="3" t="s">
        <v>30</v>
      </c>
      <c r="N3383" s="3" t="s">
        <v>3895</v>
      </c>
      <c r="O3383" s="3" t="s">
        <v>1116</v>
      </c>
      <c r="P3383" s="4">
        <v>27069.0</v>
      </c>
      <c r="Q3383" s="3" t="s">
        <v>132</v>
      </c>
      <c r="S3383" s="3" t="s">
        <v>34</v>
      </c>
    </row>
    <row r="3384">
      <c r="A3384" s="2">
        <v>42318.71488425926</v>
      </c>
      <c r="B3384" s="3">
        <v>75.0</v>
      </c>
      <c r="C3384" s="3" t="s">
        <v>2209</v>
      </c>
      <c r="D3384" s="3">
        <v>17.0</v>
      </c>
      <c r="E3384" s="3" t="s">
        <v>2230</v>
      </c>
      <c r="F3384" s="3">
        <v>9.0</v>
      </c>
      <c r="G3384" s="3">
        <v>4.0</v>
      </c>
      <c r="H3384" s="3" t="s">
        <v>672</v>
      </c>
      <c r="I3384" s="3" t="s">
        <v>3871</v>
      </c>
      <c r="J3384" s="3" t="s">
        <v>674</v>
      </c>
      <c r="K3384" s="3" t="s">
        <v>24</v>
      </c>
      <c r="L3384" s="3">
        <v>13.0</v>
      </c>
      <c r="M3384" s="3" t="s">
        <v>25</v>
      </c>
      <c r="N3384" s="3" t="s">
        <v>2971</v>
      </c>
      <c r="O3384" s="3" t="s">
        <v>1643</v>
      </c>
      <c r="P3384" s="4">
        <v>24374.0</v>
      </c>
      <c r="Q3384" s="3" t="s">
        <v>72</v>
      </c>
      <c r="S3384" s="3" t="s">
        <v>34</v>
      </c>
    </row>
    <row r="3385">
      <c r="A3385" s="2">
        <v>42318.71488425926</v>
      </c>
      <c r="B3385" s="3">
        <v>75.0</v>
      </c>
      <c r="C3385" s="3" t="s">
        <v>2209</v>
      </c>
      <c r="D3385" s="3">
        <v>17.0</v>
      </c>
      <c r="E3385" s="3" t="s">
        <v>2230</v>
      </c>
      <c r="F3385" s="3">
        <v>9.0</v>
      </c>
      <c r="G3385" s="3">
        <v>4.0</v>
      </c>
      <c r="H3385" s="3" t="s">
        <v>672</v>
      </c>
      <c r="I3385" s="3" t="s">
        <v>3871</v>
      </c>
      <c r="J3385" s="3" t="s">
        <v>674</v>
      </c>
      <c r="K3385" s="3" t="s">
        <v>24</v>
      </c>
      <c r="L3385" s="3">
        <v>14.0</v>
      </c>
      <c r="M3385" s="3" t="s">
        <v>30</v>
      </c>
      <c r="N3385" s="3" t="s">
        <v>3896</v>
      </c>
      <c r="O3385" s="3" t="s">
        <v>375</v>
      </c>
      <c r="P3385" s="4">
        <v>18409.0</v>
      </c>
      <c r="Q3385" s="3" t="s">
        <v>49</v>
      </c>
      <c r="S3385" s="3" t="s">
        <v>34</v>
      </c>
    </row>
    <row r="3386">
      <c r="A3386" s="2">
        <v>42318.71488425926</v>
      </c>
      <c r="B3386" s="3">
        <v>75.0</v>
      </c>
      <c r="C3386" s="3" t="s">
        <v>2209</v>
      </c>
      <c r="D3386" s="3">
        <v>17.0</v>
      </c>
      <c r="E3386" s="3" t="s">
        <v>2230</v>
      </c>
      <c r="F3386" s="3">
        <v>9.0</v>
      </c>
      <c r="G3386" s="3">
        <v>4.0</v>
      </c>
      <c r="H3386" s="3" t="s">
        <v>672</v>
      </c>
      <c r="I3386" s="3" t="s">
        <v>3871</v>
      </c>
      <c r="J3386" s="3" t="s">
        <v>674</v>
      </c>
      <c r="K3386" s="3" t="s">
        <v>24</v>
      </c>
      <c r="L3386" s="3">
        <v>15.0</v>
      </c>
      <c r="M3386" s="3" t="s">
        <v>25</v>
      </c>
      <c r="N3386" s="3" t="s">
        <v>3897</v>
      </c>
      <c r="O3386" s="3" t="s">
        <v>639</v>
      </c>
      <c r="P3386" s="4">
        <v>18354.0</v>
      </c>
      <c r="Q3386" s="3" t="s">
        <v>86</v>
      </c>
      <c r="S3386" s="3" t="s">
        <v>34</v>
      </c>
    </row>
    <row r="3387">
      <c r="A3387" s="2">
        <v>42318.71488425926</v>
      </c>
      <c r="B3387" s="3">
        <v>75.0</v>
      </c>
      <c r="C3387" s="3" t="s">
        <v>2209</v>
      </c>
      <c r="D3387" s="3">
        <v>17.0</v>
      </c>
      <c r="E3387" s="3" t="s">
        <v>2230</v>
      </c>
      <c r="F3387" s="3">
        <v>9.0</v>
      </c>
      <c r="G3387" s="3">
        <v>4.0</v>
      </c>
      <c r="H3387" s="3" t="s">
        <v>672</v>
      </c>
      <c r="I3387" s="3" t="s">
        <v>3871</v>
      </c>
      <c r="J3387" s="3" t="s">
        <v>674</v>
      </c>
      <c r="K3387" s="3" t="s">
        <v>24</v>
      </c>
      <c r="L3387" s="3">
        <v>16.0</v>
      </c>
      <c r="M3387" s="3" t="s">
        <v>30</v>
      </c>
      <c r="N3387" s="3" t="s">
        <v>3898</v>
      </c>
      <c r="O3387" s="3" t="s">
        <v>734</v>
      </c>
      <c r="P3387" s="4">
        <v>20004.0</v>
      </c>
      <c r="Q3387" s="3" t="s">
        <v>40</v>
      </c>
      <c r="S3387" s="3" t="s">
        <v>34</v>
      </c>
    </row>
    <row r="3388">
      <c r="A3388" s="2">
        <v>42318.71488425926</v>
      </c>
      <c r="B3388" s="3">
        <v>75.0</v>
      </c>
      <c r="C3388" s="3" t="s">
        <v>2209</v>
      </c>
      <c r="D3388" s="3">
        <v>17.0</v>
      </c>
      <c r="E3388" s="3" t="s">
        <v>2230</v>
      </c>
      <c r="F3388" s="3">
        <v>9.0</v>
      </c>
      <c r="G3388" s="3">
        <v>4.0</v>
      </c>
      <c r="H3388" s="3" t="s">
        <v>672</v>
      </c>
      <c r="I3388" s="3" t="s">
        <v>3871</v>
      </c>
      <c r="J3388" s="3" t="s">
        <v>674</v>
      </c>
      <c r="K3388" s="3" t="s">
        <v>24</v>
      </c>
      <c r="L3388" s="3">
        <v>17.0</v>
      </c>
      <c r="M3388" s="3" t="s">
        <v>25</v>
      </c>
      <c r="N3388" s="3" t="s">
        <v>3899</v>
      </c>
      <c r="O3388" s="3" t="s">
        <v>391</v>
      </c>
      <c r="P3388" s="4">
        <v>14483.0</v>
      </c>
      <c r="Q3388" s="3" t="s">
        <v>117</v>
      </c>
      <c r="S3388" s="3" t="s">
        <v>34</v>
      </c>
    </row>
    <row r="3389">
      <c r="A3389" s="2">
        <v>42318.71488425926</v>
      </c>
      <c r="B3389" s="3">
        <v>75.0</v>
      </c>
      <c r="C3389" s="3" t="s">
        <v>2209</v>
      </c>
      <c r="D3389" s="3">
        <v>17.0</v>
      </c>
      <c r="E3389" s="3" t="s">
        <v>2230</v>
      </c>
      <c r="F3389" s="3">
        <v>9.0</v>
      </c>
      <c r="G3389" s="3">
        <v>4.0</v>
      </c>
      <c r="H3389" s="3" t="s">
        <v>672</v>
      </c>
      <c r="I3389" s="3" t="s">
        <v>3871</v>
      </c>
      <c r="J3389" s="3" t="s">
        <v>674</v>
      </c>
      <c r="K3389" s="3" t="s">
        <v>24</v>
      </c>
      <c r="L3389" s="3">
        <v>18.0</v>
      </c>
      <c r="M3389" s="3" t="s">
        <v>30</v>
      </c>
      <c r="N3389" s="3" t="s">
        <v>3900</v>
      </c>
      <c r="O3389" s="3" t="s">
        <v>336</v>
      </c>
      <c r="P3389" s="4">
        <v>13847.0</v>
      </c>
      <c r="Q3389" s="3" t="s">
        <v>40</v>
      </c>
      <c r="S3389" s="3" t="s">
        <v>34</v>
      </c>
    </row>
    <row r="3390">
      <c r="A3390" s="2">
        <v>42318.71488425926</v>
      </c>
      <c r="B3390" s="3">
        <v>75.0</v>
      </c>
      <c r="C3390" s="3" t="s">
        <v>2209</v>
      </c>
      <c r="D3390" s="3">
        <v>17.0</v>
      </c>
      <c r="E3390" s="3" t="s">
        <v>2230</v>
      </c>
      <c r="F3390" s="3">
        <v>9.0</v>
      </c>
      <c r="G3390" s="3">
        <v>4.0</v>
      </c>
      <c r="H3390" s="3" t="s">
        <v>672</v>
      </c>
      <c r="I3390" s="3" t="s">
        <v>3871</v>
      </c>
      <c r="J3390" s="3" t="s">
        <v>674</v>
      </c>
      <c r="K3390" s="3" t="s">
        <v>24</v>
      </c>
      <c r="L3390" s="3">
        <v>19.0</v>
      </c>
      <c r="M3390" s="3" t="s">
        <v>25</v>
      </c>
      <c r="N3390" s="3" t="s">
        <v>3901</v>
      </c>
      <c r="O3390" s="3" t="s">
        <v>251</v>
      </c>
      <c r="P3390" s="4">
        <v>28512.0</v>
      </c>
      <c r="Q3390" s="3" t="s">
        <v>266</v>
      </c>
      <c r="S3390" s="3" t="s">
        <v>34</v>
      </c>
    </row>
    <row r="3391">
      <c r="A3391" s="2">
        <v>42318.71488425926</v>
      </c>
      <c r="B3391" s="3">
        <v>75.0</v>
      </c>
      <c r="C3391" s="3" t="s">
        <v>2209</v>
      </c>
      <c r="D3391" s="3">
        <v>17.0</v>
      </c>
      <c r="E3391" s="3" t="s">
        <v>2230</v>
      </c>
      <c r="F3391" s="3">
        <v>9.0</v>
      </c>
      <c r="G3391" s="3">
        <v>4.0</v>
      </c>
      <c r="H3391" s="3" t="s">
        <v>672</v>
      </c>
      <c r="I3391" s="3" t="s">
        <v>3871</v>
      </c>
      <c r="J3391" s="3" t="s">
        <v>674</v>
      </c>
      <c r="K3391" s="3" t="s">
        <v>24</v>
      </c>
      <c r="L3391" s="3">
        <v>20.0</v>
      </c>
      <c r="M3391" s="3" t="s">
        <v>30</v>
      </c>
      <c r="N3391" s="3" t="s">
        <v>3900</v>
      </c>
      <c r="O3391" s="3" t="s">
        <v>3902</v>
      </c>
      <c r="P3391" s="4">
        <v>17291.0</v>
      </c>
      <c r="Q3391" s="3" t="s">
        <v>49</v>
      </c>
      <c r="S3391" s="3" t="s">
        <v>34</v>
      </c>
    </row>
    <row r="3392">
      <c r="A3392" s="2">
        <v>42318.71488425926</v>
      </c>
      <c r="B3392" s="3">
        <v>75.0</v>
      </c>
      <c r="C3392" s="3" t="s">
        <v>2209</v>
      </c>
      <c r="D3392" s="3">
        <v>17.0</v>
      </c>
      <c r="E3392" s="3" t="s">
        <v>2230</v>
      </c>
      <c r="F3392" s="3">
        <v>9.0</v>
      </c>
      <c r="G3392" s="3">
        <v>4.0</v>
      </c>
      <c r="H3392" s="3" t="s">
        <v>672</v>
      </c>
      <c r="I3392" s="3" t="s">
        <v>3871</v>
      </c>
      <c r="J3392" s="3" t="s">
        <v>674</v>
      </c>
      <c r="K3392" s="3" t="s">
        <v>24</v>
      </c>
      <c r="L3392" s="3">
        <v>21.0</v>
      </c>
      <c r="M3392" s="3" t="s">
        <v>25</v>
      </c>
      <c r="N3392" s="3" t="s">
        <v>2078</v>
      </c>
      <c r="O3392" s="3" t="s">
        <v>1593</v>
      </c>
      <c r="P3392" s="4">
        <v>15582.0</v>
      </c>
      <c r="Q3392" s="3" t="s">
        <v>49</v>
      </c>
      <c r="S3392" s="3" t="s">
        <v>34</v>
      </c>
    </row>
    <row r="3393">
      <c r="A3393" s="2">
        <v>42318.71488425926</v>
      </c>
      <c r="B3393" s="3">
        <v>75.0</v>
      </c>
      <c r="C3393" s="3" t="s">
        <v>2209</v>
      </c>
      <c r="D3393" s="3">
        <v>17.0</v>
      </c>
      <c r="E3393" s="3" t="s">
        <v>2230</v>
      </c>
      <c r="F3393" s="3">
        <v>9.0</v>
      </c>
      <c r="G3393" s="3">
        <v>4.0</v>
      </c>
      <c r="H3393" s="3" t="s">
        <v>672</v>
      </c>
      <c r="I3393" s="3" t="s">
        <v>3871</v>
      </c>
      <c r="J3393" s="3" t="s">
        <v>674</v>
      </c>
      <c r="K3393" s="3" t="s">
        <v>24</v>
      </c>
      <c r="L3393" s="3">
        <v>22.0</v>
      </c>
      <c r="M3393" s="3" t="s">
        <v>30</v>
      </c>
      <c r="N3393" s="3" t="s">
        <v>3903</v>
      </c>
      <c r="O3393" s="3" t="s">
        <v>235</v>
      </c>
      <c r="P3393" s="4">
        <v>16631.0</v>
      </c>
      <c r="Q3393" s="3" t="s">
        <v>86</v>
      </c>
      <c r="S3393" s="3" t="s">
        <v>34</v>
      </c>
    </row>
    <row r="3394">
      <c r="A3394" s="2">
        <v>42318.71488425926</v>
      </c>
      <c r="B3394" s="3">
        <v>75.0</v>
      </c>
      <c r="C3394" s="3" t="s">
        <v>2209</v>
      </c>
      <c r="D3394" s="3">
        <v>19.0</v>
      </c>
      <c r="E3394" s="3" t="s">
        <v>2251</v>
      </c>
      <c r="F3394" s="3">
        <v>9.0</v>
      </c>
      <c r="G3394" s="3">
        <v>4.0</v>
      </c>
      <c r="H3394" s="3" t="s">
        <v>672</v>
      </c>
      <c r="I3394" s="3" t="s">
        <v>3871</v>
      </c>
      <c r="J3394" s="3" t="s">
        <v>674</v>
      </c>
      <c r="K3394" s="3" t="s">
        <v>24</v>
      </c>
      <c r="L3394" s="3">
        <v>1.0</v>
      </c>
      <c r="M3394" s="3" t="s">
        <v>25</v>
      </c>
      <c r="N3394" s="3" t="s">
        <v>3904</v>
      </c>
      <c r="O3394" s="3" t="s">
        <v>417</v>
      </c>
      <c r="P3394" s="4">
        <v>20531.0</v>
      </c>
      <c r="Q3394" s="3" t="s">
        <v>1159</v>
      </c>
      <c r="S3394" s="3" t="s">
        <v>34</v>
      </c>
    </row>
    <row r="3395">
      <c r="A3395" s="2">
        <v>42318.71488425926</v>
      </c>
      <c r="B3395" s="3">
        <v>75.0</v>
      </c>
      <c r="C3395" s="3" t="s">
        <v>2209</v>
      </c>
      <c r="D3395" s="3">
        <v>19.0</v>
      </c>
      <c r="E3395" s="3" t="s">
        <v>2251</v>
      </c>
      <c r="F3395" s="3">
        <v>9.0</v>
      </c>
      <c r="G3395" s="3">
        <v>4.0</v>
      </c>
      <c r="H3395" s="3" t="s">
        <v>672</v>
      </c>
      <c r="I3395" s="3" t="s">
        <v>3871</v>
      </c>
      <c r="J3395" s="3" t="s">
        <v>674</v>
      </c>
      <c r="K3395" s="3" t="s">
        <v>24</v>
      </c>
      <c r="L3395" s="3">
        <v>2.0</v>
      </c>
      <c r="M3395" s="3" t="s">
        <v>30</v>
      </c>
      <c r="N3395" s="3" t="s">
        <v>3905</v>
      </c>
      <c r="O3395" s="3" t="s">
        <v>511</v>
      </c>
      <c r="P3395" s="4">
        <v>19035.0</v>
      </c>
      <c r="Q3395" s="3" t="s">
        <v>40</v>
      </c>
      <c r="S3395" s="3" t="s">
        <v>34</v>
      </c>
    </row>
    <row r="3396">
      <c r="A3396" s="2">
        <v>42318.71488425926</v>
      </c>
      <c r="B3396" s="3">
        <v>75.0</v>
      </c>
      <c r="C3396" s="3" t="s">
        <v>2209</v>
      </c>
      <c r="D3396" s="3">
        <v>19.0</v>
      </c>
      <c r="E3396" s="3" t="s">
        <v>2251</v>
      </c>
      <c r="F3396" s="3">
        <v>9.0</v>
      </c>
      <c r="G3396" s="3">
        <v>4.0</v>
      </c>
      <c r="H3396" s="3" t="s">
        <v>672</v>
      </c>
      <c r="I3396" s="3" t="s">
        <v>3871</v>
      </c>
      <c r="J3396" s="3" t="s">
        <v>674</v>
      </c>
      <c r="K3396" s="3" t="s">
        <v>24</v>
      </c>
      <c r="L3396" s="3">
        <v>3.0</v>
      </c>
      <c r="M3396" s="3" t="s">
        <v>25</v>
      </c>
      <c r="N3396" s="3" t="s">
        <v>3906</v>
      </c>
      <c r="O3396" s="3" t="s">
        <v>213</v>
      </c>
      <c r="P3396" s="4">
        <v>19966.0</v>
      </c>
      <c r="Q3396" s="3" t="s">
        <v>153</v>
      </c>
      <c r="S3396" s="3" t="s">
        <v>34</v>
      </c>
    </row>
    <row r="3397">
      <c r="A3397" s="2">
        <v>42318.71488425926</v>
      </c>
      <c r="B3397" s="3">
        <v>75.0</v>
      </c>
      <c r="C3397" s="3" t="s">
        <v>2209</v>
      </c>
      <c r="D3397" s="3">
        <v>19.0</v>
      </c>
      <c r="E3397" s="3" t="s">
        <v>2251</v>
      </c>
      <c r="F3397" s="3">
        <v>9.0</v>
      </c>
      <c r="G3397" s="3">
        <v>4.0</v>
      </c>
      <c r="H3397" s="3" t="s">
        <v>672</v>
      </c>
      <c r="I3397" s="3" t="s">
        <v>3871</v>
      </c>
      <c r="J3397" s="3" t="s">
        <v>674</v>
      </c>
      <c r="K3397" s="3" t="s">
        <v>24</v>
      </c>
      <c r="L3397" s="3">
        <v>4.0</v>
      </c>
      <c r="M3397" s="3" t="s">
        <v>30</v>
      </c>
      <c r="N3397" s="3" t="s">
        <v>3907</v>
      </c>
      <c r="O3397" s="3" t="s">
        <v>329</v>
      </c>
      <c r="P3397" s="4">
        <v>24909.0</v>
      </c>
      <c r="Q3397" s="3" t="s">
        <v>33</v>
      </c>
      <c r="S3397" s="3" t="s">
        <v>34</v>
      </c>
    </row>
    <row r="3398">
      <c r="A3398" s="2">
        <v>42318.71488425926</v>
      </c>
      <c r="B3398" s="3">
        <v>75.0</v>
      </c>
      <c r="C3398" s="3" t="s">
        <v>2209</v>
      </c>
      <c r="D3398" s="3">
        <v>19.0</v>
      </c>
      <c r="E3398" s="3" t="s">
        <v>2251</v>
      </c>
      <c r="F3398" s="3">
        <v>9.0</v>
      </c>
      <c r="G3398" s="3">
        <v>4.0</v>
      </c>
      <c r="H3398" s="3" t="s">
        <v>672</v>
      </c>
      <c r="I3398" s="3" t="s">
        <v>3871</v>
      </c>
      <c r="J3398" s="3" t="s">
        <v>674</v>
      </c>
      <c r="K3398" s="3" t="s">
        <v>24</v>
      </c>
      <c r="L3398" s="3">
        <v>5.0</v>
      </c>
      <c r="M3398" s="3" t="s">
        <v>25</v>
      </c>
      <c r="N3398" s="3" t="s">
        <v>735</v>
      </c>
      <c r="O3398" s="3" t="s">
        <v>102</v>
      </c>
      <c r="P3398" s="4">
        <v>24868.0</v>
      </c>
      <c r="Q3398" s="3" t="s">
        <v>132</v>
      </c>
      <c r="S3398" s="3" t="s">
        <v>34</v>
      </c>
    </row>
    <row r="3399">
      <c r="A3399" s="2">
        <v>42318.71488425926</v>
      </c>
      <c r="B3399" s="3">
        <v>75.0</v>
      </c>
      <c r="C3399" s="3" t="s">
        <v>2209</v>
      </c>
      <c r="D3399" s="3">
        <v>19.0</v>
      </c>
      <c r="E3399" s="3" t="s">
        <v>2251</v>
      </c>
      <c r="F3399" s="3">
        <v>9.0</v>
      </c>
      <c r="G3399" s="3">
        <v>4.0</v>
      </c>
      <c r="H3399" s="3" t="s">
        <v>672</v>
      </c>
      <c r="I3399" s="3" t="s">
        <v>3871</v>
      </c>
      <c r="J3399" s="3" t="s">
        <v>674</v>
      </c>
      <c r="K3399" s="3" t="s">
        <v>24</v>
      </c>
      <c r="L3399" s="3">
        <v>6.0</v>
      </c>
      <c r="M3399" s="3" t="s">
        <v>30</v>
      </c>
      <c r="N3399" s="3" t="s">
        <v>3908</v>
      </c>
      <c r="O3399" s="3" t="s">
        <v>423</v>
      </c>
      <c r="P3399" s="4">
        <v>19240.0</v>
      </c>
      <c r="Q3399" s="3" t="s">
        <v>105</v>
      </c>
      <c r="S3399" s="3" t="s">
        <v>34</v>
      </c>
    </row>
    <row r="3400">
      <c r="A3400" s="2">
        <v>42318.71488425926</v>
      </c>
      <c r="B3400" s="3">
        <v>75.0</v>
      </c>
      <c r="C3400" s="3" t="s">
        <v>2209</v>
      </c>
      <c r="D3400" s="3">
        <v>19.0</v>
      </c>
      <c r="E3400" s="3" t="s">
        <v>2251</v>
      </c>
      <c r="F3400" s="3">
        <v>9.0</v>
      </c>
      <c r="G3400" s="3">
        <v>4.0</v>
      </c>
      <c r="H3400" s="3" t="s">
        <v>672</v>
      </c>
      <c r="I3400" s="3" t="s">
        <v>3871</v>
      </c>
      <c r="J3400" s="3" t="s">
        <v>674</v>
      </c>
      <c r="K3400" s="3" t="s">
        <v>24</v>
      </c>
      <c r="L3400" s="3">
        <v>7.0</v>
      </c>
      <c r="M3400" s="3" t="s">
        <v>25</v>
      </c>
      <c r="N3400" s="3" t="s">
        <v>3907</v>
      </c>
      <c r="O3400" s="3" t="s">
        <v>3702</v>
      </c>
      <c r="P3400" s="4">
        <v>19131.0</v>
      </c>
      <c r="Q3400" s="3" t="s">
        <v>209</v>
      </c>
      <c r="S3400" s="3" t="s">
        <v>34</v>
      </c>
    </row>
    <row r="3401">
      <c r="A3401" s="2">
        <v>42318.71488425926</v>
      </c>
      <c r="B3401" s="3">
        <v>75.0</v>
      </c>
      <c r="C3401" s="3" t="s">
        <v>2209</v>
      </c>
      <c r="D3401" s="3">
        <v>19.0</v>
      </c>
      <c r="E3401" s="3" t="s">
        <v>2251</v>
      </c>
      <c r="F3401" s="3">
        <v>9.0</v>
      </c>
      <c r="G3401" s="3">
        <v>4.0</v>
      </c>
      <c r="H3401" s="3" t="s">
        <v>672</v>
      </c>
      <c r="I3401" s="3" t="s">
        <v>3871</v>
      </c>
      <c r="J3401" s="3" t="s">
        <v>674</v>
      </c>
      <c r="K3401" s="3" t="s">
        <v>24</v>
      </c>
      <c r="L3401" s="3">
        <v>8.0</v>
      </c>
      <c r="M3401" s="3" t="s">
        <v>30</v>
      </c>
      <c r="N3401" s="3" t="s">
        <v>3909</v>
      </c>
      <c r="O3401" s="3" t="s">
        <v>102</v>
      </c>
      <c r="P3401" s="4">
        <v>19651.0</v>
      </c>
      <c r="Q3401" s="3" t="s">
        <v>105</v>
      </c>
      <c r="S3401" s="3" t="s">
        <v>34</v>
      </c>
    </row>
    <row r="3402">
      <c r="A3402" s="2">
        <v>42318.71488425926</v>
      </c>
      <c r="B3402" s="3">
        <v>75.0</v>
      </c>
      <c r="C3402" s="3" t="s">
        <v>2209</v>
      </c>
      <c r="D3402" s="3">
        <v>19.0</v>
      </c>
      <c r="E3402" s="3" t="s">
        <v>2251</v>
      </c>
      <c r="F3402" s="3">
        <v>9.0</v>
      </c>
      <c r="G3402" s="3">
        <v>4.0</v>
      </c>
      <c r="H3402" s="3" t="s">
        <v>672</v>
      </c>
      <c r="I3402" s="3" t="s">
        <v>3871</v>
      </c>
      <c r="J3402" s="3" t="s">
        <v>674</v>
      </c>
      <c r="K3402" s="3" t="s">
        <v>24</v>
      </c>
      <c r="L3402" s="3">
        <v>9.0</v>
      </c>
      <c r="M3402" s="3" t="s">
        <v>25</v>
      </c>
      <c r="N3402" s="3" t="s">
        <v>3910</v>
      </c>
      <c r="O3402" s="3" t="s">
        <v>91</v>
      </c>
      <c r="P3402" s="4">
        <v>17290.0</v>
      </c>
      <c r="Q3402" s="3" t="s">
        <v>86</v>
      </c>
      <c r="S3402" s="3" t="s">
        <v>34</v>
      </c>
    </row>
    <row r="3403">
      <c r="A3403" s="2">
        <v>42318.71488425926</v>
      </c>
      <c r="B3403" s="3">
        <v>75.0</v>
      </c>
      <c r="C3403" s="3" t="s">
        <v>2209</v>
      </c>
      <c r="D3403" s="3">
        <v>19.0</v>
      </c>
      <c r="E3403" s="3" t="s">
        <v>2251</v>
      </c>
      <c r="F3403" s="3">
        <v>9.0</v>
      </c>
      <c r="G3403" s="3">
        <v>4.0</v>
      </c>
      <c r="H3403" s="3" t="s">
        <v>672</v>
      </c>
      <c r="I3403" s="3" t="s">
        <v>3871</v>
      </c>
      <c r="J3403" s="3" t="s">
        <v>674</v>
      </c>
      <c r="K3403" s="3" t="s">
        <v>24</v>
      </c>
      <c r="L3403" s="3">
        <v>10.0</v>
      </c>
      <c r="M3403" s="3" t="s">
        <v>30</v>
      </c>
      <c r="N3403" s="3" t="s">
        <v>3911</v>
      </c>
      <c r="O3403" s="3" t="s">
        <v>769</v>
      </c>
      <c r="P3403" s="4">
        <v>11969.0</v>
      </c>
      <c r="Q3403" s="3" t="s">
        <v>49</v>
      </c>
      <c r="S3403" s="3" t="s">
        <v>34</v>
      </c>
    </row>
    <row r="3404">
      <c r="A3404" s="2">
        <v>42318.71488425926</v>
      </c>
      <c r="B3404" s="3">
        <v>75.0</v>
      </c>
      <c r="C3404" s="3" t="s">
        <v>2209</v>
      </c>
      <c r="D3404" s="3">
        <v>23.0</v>
      </c>
      <c r="E3404" s="3" t="s">
        <v>2266</v>
      </c>
      <c r="F3404" s="3">
        <v>9.0</v>
      </c>
      <c r="G3404" s="3">
        <v>4.0</v>
      </c>
      <c r="H3404" s="3" t="s">
        <v>672</v>
      </c>
      <c r="I3404" s="3" t="s">
        <v>3871</v>
      </c>
      <c r="J3404" s="3" t="s">
        <v>674</v>
      </c>
      <c r="K3404" s="3" t="s">
        <v>24</v>
      </c>
      <c r="L3404" s="3">
        <v>1.0</v>
      </c>
      <c r="M3404" s="3" t="s">
        <v>25</v>
      </c>
      <c r="N3404" s="3" t="s">
        <v>3912</v>
      </c>
      <c r="O3404" s="3" t="s">
        <v>184</v>
      </c>
      <c r="P3404" s="4">
        <v>30883.0</v>
      </c>
      <c r="Q3404" s="3" t="s">
        <v>132</v>
      </c>
      <c r="S3404" s="3" t="s">
        <v>34</v>
      </c>
    </row>
    <row r="3405">
      <c r="A3405" s="2">
        <v>42318.71488425926</v>
      </c>
      <c r="B3405" s="3">
        <v>75.0</v>
      </c>
      <c r="C3405" s="3" t="s">
        <v>2209</v>
      </c>
      <c r="D3405" s="3">
        <v>23.0</v>
      </c>
      <c r="E3405" s="3" t="s">
        <v>2266</v>
      </c>
      <c r="F3405" s="3">
        <v>9.0</v>
      </c>
      <c r="G3405" s="3">
        <v>4.0</v>
      </c>
      <c r="H3405" s="3" t="s">
        <v>672</v>
      </c>
      <c r="I3405" s="3" t="s">
        <v>3871</v>
      </c>
      <c r="J3405" s="3" t="s">
        <v>674</v>
      </c>
      <c r="K3405" s="3" t="s">
        <v>24</v>
      </c>
      <c r="L3405" s="3">
        <v>2.0</v>
      </c>
      <c r="M3405" s="3" t="s">
        <v>30</v>
      </c>
      <c r="N3405" s="3" t="s">
        <v>3913</v>
      </c>
      <c r="O3405" s="3" t="s">
        <v>3914</v>
      </c>
      <c r="P3405" s="4">
        <v>31344.0</v>
      </c>
      <c r="Q3405" s="3" t="s">
        <v>132</v>
      </c>
      <c r="S3405" s="3" t="s">
        <v>34</v>
      </c>
    </row>
    <row r="3406">
      <c r="A3406" s="2">
        <v>42318.71488425926</v>
      </c>
      <c r="B3406" s="3">
        <v>75.0</v>
      </c>
      <c r="C3406" s="3" t="s">
        <v>2209</v>
      </c>
      <c r="D3406" s="3">
        <v>23.0</v>
      </c>
      <c r="E3406" s="3" t="s">
        <v>2266</v>
      </c>
      <c r="F3406" s="3">
        <v>9.0</v>
      </c>
      <c r="G3406" s="3">
        <v>4.0</v>
      </c>
      <c r="H3406" s="3" t="s">
        <v>672</v>
      </c>
      <c r="I3406" s="3" t="s">
        <v>3871</v>
      </c>
      <c r="J3406" s="3" t="s">
        <v>674</v>
      </c>
      <c r="K3406" s="3" t="s">
        <v>24</v>
      </c>
      <c r="L3406" s="3">
        <v>3.0</v>
      </c>
      <c r="M3406" s="3" t="s">
        <v>25</v>
      </c>
      <c r="N3406" s="3" t="s">
        <v>3915</v>
      </c>
      <c r="O3406" s="3" t="s">
        <v>297</v>
      </c>
      <c r="P3406" s="4">
        <v>23020.0</v>
      </c>
      <c r="Q3406" s="3" t="s">
        <v>110</v>
      </c>
      <c r="S3406" s="3" t="s">
        <v>34</v>
      </c>
    </row>
    <row r="3407">
      <c r="A3407" s="2">
        <v>42318.71488425926</v>
      </c>
      <c r="B3407" s="3">
        <v>75.0</v>
      </c>
      <c r="C3407" s="3" t="s">
        <v>2209</v>
      </c>
      <c r="D3407" s="3">
        <v>23.0</v>
      </c>
      <c r="E3407" s="3" t="s">
        <v>2266</v>
      </c>
      <c r="F3407" s="3">
        <v>9.0</v>
      </c>
      <c r="G3407" s="3">
        <v>4.0</v>
      </c>
      <c r="H3407" s="3" t="s">
        <v>672</v>
      </c>
      <c r="I3407" s="3" t="s">
        <v>3871</v>
      </c>
      <c r="J3407" s="3" t="s">
        <v>674</v>
      </c>
      <c r="K3407" s="3" t="s">
        <v>24</v>
      </c>
      <c r="L3407" s="3">
        <v>4.0</v>
      </c>
      <c r="M3407" s="3" t="s">
        <v>30</v>
      </c>
      <c r="N3407" s="3" t="s">
        <v>3916</v>
      </c>
      <c r="O3407" s="3" t="s">
        <v>3917</v>
      </c>
      <c r="P3407" s="4">
        <v>21671.0</v>
      </c>
      <c r="Q3407" s="3" t="s">
        <v>132</v>
      </c>
      <c r="S3407" s="3" t="s">
        <v>34</v>
      </c>
    </row>
    <row r="3408">
      <c r="A3408" s="2">
        <v>42318.71488425926</v>
      </c>
      <c r="B3408" s="3">
        <v>75.0</v>
      </c>
      <c r="C3408" s="3" t="s">
        <v>2209</v>
      </c>
      <c r="D3408" s="3">
        <v>23.0</v>
      </c>
      <c r="E3408" s="3" t="s">
        <v>2266</v>
      </c>
      <c r="F3408" s="3">
        <v>9.0</v>
      </c>
      <c r="G3408" s="3">
        <v>4.0</v>
      </c>
      <c r="H3408" s="3" t="s">
        <v>672</v>
      </c>
      <c r="I3408" s="3" t="s">
        <v>3871</v>
      </c>
      <c r="J3408" s="3" t="s">
        <v>674</v>
      </c>
      <c r="K3408" s="3" t="s">
        <v>24</v>
      </c>
      <c r="L3408" s="3">
        <v>5.0</v>
      </c>
      <c r="M3408" s="3" t="s">
        <v>25</v>
      </c>
      <c r="N3408" s="3" t="s">
        <v>126</v>
      </c>
      <c r="O3408" s="3" t="s">
        <v>184</v>
      </c>
      <c r="P3408" s="4">
        <v>28390.0</v>
      </c>
      <c r="Q3408" s="3" t="s">
        <v>83</v>
      </c>
      <c r="S3408" s="3" t="s">
        <v>34</v>
      </c>
    </row>
    <row r="3409">
      <c r="A3409" s="2">
        <v>42318.71488425926</v>
      </c>
      <c r="B3409" s="3">
        <v>75.0</v>
      </c>
      <c r="C3409" s="3" t="s">
        <v>2209</v>
      </c>
      <c r="D3409" s="3">
        <v>23.0</v>
      </c>
      <c r="E3409" s="3" t="s">
        <v>2266</v>
      </c>
      <c r="F3409" s="3">
        <v>9.0</v>
      </c>
      <c r="G3409" s="3">
        <v>4.0</v>
      </c>
      <c r="H3409" s="3" t="s">
        <v>672</v>
      </c>
      <c r="I3409" s="3" t="s">
        <v>3871</v>
      </c>
      <c r="J3409" s="3" t="s">
        <v>674</v>
      </c>
      <c r="K3409" s="3" t="s">
        <v>24</v>
      </c>
      <c r="L3409" s="3">
        <v>6.0</v>
      </c>
      <c r="M3409" s="3" t="s">
        <v>30</v>
      </c>
      <c r="N3409" s="3" t="s">
        <v>3918</v>
      </c>
      <c r="O3409" s="3" t="s">
        <v>888</v>
      </c>
      <c r="P3409" s="4">
        <v>20870.0</v>
      </c>
      <c r="Q3409" s="3" t="s">
        <v>153</v>
      </c>
      <c r="S3409" s="3" t="s">
        <v>34</v>
      </c>
    </row>
    <row r="3410">
      <c r="A3410" s="2">
        <v>42318.71488425926</v>
      </c>
      <c r="B3410" s="3">
        <v>75.0</v>
      </c>
      <c r="C3410" s="3" t="s">
        <v>2209</v>
      </c>
      <c r="D3410" s="3">
        <v>24.0</v>
      </c>
      <c r="E3410" s="3" t="s">
        <v>2275</v>
      </c>
      <c r="F3410" s="3">
        <v>9.0</v>
      </c>
      <c r="G3410" s="3">
        <v>4.0</v>
      </c>
      <c r="H3410" s="3" t="s">
        <v>672</v>
      </c>
      <c r="I3410" s="3" t="s">
        <v>3871</v>
      </c>
      <c r="J3410" s="3" t="s">
        <v>674</v>
      </c>
      <c r="K3410" s="3" t="s">
        <v>24</v>
      </c>
      <c r="L3410" s="3">
        <v>1.0</v>
      </c>
      <c r="M3410" s="3" t="s">
        <v>25</v>
      </c>
      <c r="N3410" s="3" t="s">
        <v>3919</v>
      </c>
      <c r="O3410" s="3" t="s">
        <v>664</v>
      </c>
      <c r="P3410" s="4">
        <v>24832.0</v>
      </c>
      <c r="Q3410" s="3" t="s">
        <v>110</v>
      </c>
      <c r="S3410" s="3" t="s">
        <v>34</v>
      </c>
    </row>
    <row r="3411">
      <c r="A3411" s="2">
        <v>42318.71488425926</v>
      </c>
      <c r="B3411" s="3">
        <v>75.0</v>
      </c>
      <c r="C3411" s="3" t="s">
        <v>2209</v>
      </c>
      <c r="D3411" s="3">
        <v>24.0</v>
      </c>
      <c r="E3411" s="3" t="s">
        <v>2275</v>
      </c>
      <c r="F3411" s="3">
        <v>9.0</v>
      </c>
      <c r="G3411" s="3">
        <v>4.0</v>
      </c>
      <c r="H3411" s="3" t="s">
        <v>672</v>
      </c>
      <c r="I3411" s="3" t="s">
        <v>3871</v>
      </c>
      <c r="J3411" s="3" t="s">
        <v>674</v>
      </c>
      <c r="K3411" s="3" t="s">
        <v>24</v>
      </c>
      <c r="L3411" s="3">
        <v>2.0</v>
      </c>
      <c r="M3411" s="3" t="s">
        <v>30</v>
      </c>
      <c r="N3411" s="3" t="s">
        <v>3920</v>
      </c>
      <c r="O3411" s="3" t="s">
        <v>3921</v>
      </c>
      <c r="P3411" s="4">
        <v>17162.0</v>
      </c>
      <c r="Q3411" s="3" t="s">
        <v>96</v>
      </c>
      <c r="S3411" s="3" t="s">
        <v>34</v>
      </c>
    </row>
    <row r="3412">
      <c r="A3412" s="2">
        <v>42318.71488425926</v>
      </c>
      <c r="B3412" s="3">
        <v>75.0</v>
      </c>
      <c r="C3412" s="3" t="s">
        <v>2209</v>
      </c>
      <c r="D3412" s="3">
        <v>24.0</v>
      </c>
      <c r="E3412" s="3" t="s">
        <v>2275</v>
      </c>
      <c r="F3412" s="3">
        <v>9.0</v>
      </c>
      <c r="G3412" s="3">
        <v>4.0</v>
      </c>
      <c r="H3412" s="3" t="s">
        <v>672</v>
      </c>
      <c r="I3412" s="3" t="s">
        <v>3871</v>
      </c>
      <c r="J3412" s="3" t="s">
        <v>674</v>
      </c>
      <c r="K3412" s="3" t="s">
        <v>24</v>
      </c>
      <c r="L3412" s="3">
        <v>3.0</v>
      </c>
      <c r="M3412" s="3" t="s">
        <v>25</v>
      </c>
      <c r="N3412" s="3" t="s">
        <v>3922</v>
      </c>
      <c r="O3412" s="3" t="s">
        <v>243</v>
      </c>
      <c r="P3412" s="4">
        <v>18774.0</v>
      </c>
      <c r="Q3412" s="3" t="s">
        <v>105</v>
      </c>
      <c r="S3412" s="3" t="s">
        <v>34</v>
      </c>
    </row>
    <row r="3413">
      <c r="A3413" s="2">
        <v>42318.71488425926</v>
      </c>
      <c r="B3413" s="3">
        <v>75.0</v>
      </c>
      <c r="C3413" s="3" t="s">
        <v>2209</v>
      </c>
      <c r="D3413" s="3">
        <v>24.0</v>
      </c>
      <c r="E3413" s="3" t="s">
        <v>2275</v>
      </c>
      <c r="F3413" s="3">
        <v>9.0</v>
      </c>
      <c r="G3413" s="3">
        <v>4.0</v>
      </c>
      <c r="H3413" s="3" t="s">
        <v>672</v>
      </c>
      <c r="I3413" s="3" t="s">
        <v>3871</v>
      </c>
      <c r="J3413" s="3" t="s">
        <v>674</v>
      </c>
      <c r="K3413" s="3" t="s">
        <v>24</v>
      </c>
      <c r="L3413" s="3">
        <v>4.0</v>
      </c>
      <c r="M3413" s="3" t="s">
        <v>30</v>
      </c>
      <c r="N3413" s="3" t="s">
        <v>2919</v>
      </c>
      <c r="O3413" s="3" t="s">
        <v>178</v>
      </c>
      <c r="P3413" s="4">
        <v>17014.0</v>
      </c>
      <c r="Q3413" s="3" t="s">
        <v>49</v>
      </c>
      <c r="S3413" s="3" t="s">
        <v>34</v>
      </c>
    </row>
    <row r="3414">
      <c r="A3414" s="2">
        <v>42318.71488425926</v>
      </c>
      <c r="B3414" s="3">
        <v>75.0</v>
      </c>
      <c r="C3414" s="3" t="s">
        <v>2209</v>
      </c>
      <c r="D3414" s="3">
        <v>24.0</v>
      </c>
      <c r="E3414" s="3" t="s">
        <v>2275</v>
      </c>
      <c r="F3414" s="3">
        <v>9.0</v>
      </c>
      <c r="G3414" s="3">
        <v>4.0</v>
      </c>
      <c r="H3414" s="3" t="s">
        <v>672</v>
      </c>
      <c r="I3414" s="3" t="s">
        <v>3871</v>
      </c>
      <c r="J3414" s="3" t="s">
        <v>674</v>
      </c>
      <c r="K3414" s="3" t="s">
        <v>24</v>
      </c>
      <c r="L3414" s="3">
        <v>5.0</v>
      </c>
      <c r="M3414" s="3" t="s">
        <v>25</v>
      </c>
      <c r="N3414" s="3" t="s">
        <v>3923</v>
      </c>
      <c r="O3414" s="3" t="s">
        <v>91</v>
      </c>
      <c r="P3414" s="4">
        <v>18248.0</v>
      </c>
      <c r="Q3414" s="3" t="s">
        <v>96</v>
      </c>
      <c r="S3414" s="3" t="s">
        <v>34</v>
      </c>
    </row>
    <row r="3415">
      <c r="A3415" s="2">
        <v>42318.71488425926</v>
      </c>
      <c r="B3415" s="3">
        <v>75.0</v>
      </c>
      <c r="C3415" s="3" t="s">
        <v>2209</v>
      </c>
      <c r="D3415" s="3">
        <v>24.0</v>
      </c>
      <c r="E3415" s="3" t="s">
        <v>2275</v>
      </c>
      <c r="F3415" s="3">
        <v>9.0</v>
      </c>
      <c r="G3415" s="3">
        <v>4.0</v>
      </c>
      <c r="H3415" s="3" t="s">
        <v>672</v>
      </c>
      <c r="I3415" s="3" t="s">
        <v>3871</v>
      </c>
      <c r="J3415" s="3" t="s">
        <v>674</v>
      </c>
      <c r="K3415" s="3" t="s">
        <v>24</v>
      </c>
      <c r="L3415" s="3">
        <v>6.0</v>
      </c>
      <c r="M3415" s="3" t="s">
        <v>30</v>
      </c>
      <c r="N3415" s="3" t="s">
        <v>2649</v>
      </c>
      <c r="O3415" s="3" t="s">
        <v>89</v>
      </c>
      <c r="P3415" s="4">
        <v>18696.0</v>
      </c>
      <c r="Q3415" s="3" t="s">
        <v>75</v>
      </c>
      <c r="S3415" s="3" t="s">
        <v>34</v>
      </c>
    </row>
    <row r="3416">
      <c r="A3416" s="2">
        <v>42318.71488425926</v>
      </c>
      <c r="B3416" s="3">
        <v>75.0</v>
      </c>
      <c r="C3416" s="3" t="s">
        <v>2209</v>
      </c>
      <c r="D3416" s="3">
        <v>24.0</v>
      </c>
      <c r="E3416" s="3" t="s">
        <v>2275</v>
      </c>
      <c r="F3416" s="3">
        <v>9.0</v>
      </c>
      <c r="G3416" s="3">
        <v>4.0</v>
      </c>
      <c r="H3416" s="3" t="s">
        <v>672</v>
      </c>
      <c r="I3416" s="3" t="s">
        <v>3871</v>
      </c>
      <c r="J3416" s="3" t="s">
        <v>674</v>
      </c>
      <c r="K3416" s="3" t="s">
        <v>24</v>
      </c>
      <c r="L3416" s="3">
        <v>7.0</v>
      </c>
      <c r="M3416" s="3" t="s">
        <v>25</v>
      </c>
      <c r="N3416" s="3" t="s">
        <v>3924</v>
      </c>
      <c r="O3416" s="3" t="s">
        <v>119</v>
      </c>
      <c r="P3416" s="4">
        <v>18517.0</v>
      </c>
      <c r="Q3416" s="3" t="s">
        <v>49</v>
      </c>
      <c r="S3416" s="3" t="s">
        <v>34</v>
      </c>
    </row>
    <row r="3417">
      <c r="A3417" s="2">
        <v>42318.71488425926</v>
      </c>
      <c r="B3417" s="3">
        <v>75.0</v>
      </c>
      <c r="C3417" s="3" t="s">
        <v>2209</v>
      </c>
      <c r="D3417" s="3">
        <v>24.0</v>
      </c>
      <c r="E3417" s="3" t="s">
        <v>2275</v>
      </c>
      <c r="F3417" s="3">
        <v>9.0</v>
      </c>
      <c r="G3417" s="3">
        <v>4.0</v>
      </c>
      <c r="H3417" s="3" t="s">
        <v>672</v>
      </c>
      <c r="I3417" s="3" t="s">
        <v>3871</v>
      </c>
      <c r="J3417" s="3" t="s">
        <v>674</v>
      </c>
      <c r="K3417" s="3" t="s">
        <v>24</v>
      </c>
      <c r="L3417" s="3">
        <v>8.0</v>
      </c>
      <c r="M3417" s="3" t="s">
        <v>30</v>
      </c>
      <c r="N3417" s="3" t="s">
        <v>3925</v>
      </c>
      <c r="O3417" s="3" t="s">
        <v>1879</v>
      </c>
      <c r="P3417" s="4">
        <v>27933.0</v>
      </c>
      <c r="Q3417" s="3" t="s">
        <v>75</v>
      </c>
      <c r="S3417" s="3" t="s">
        <v>34</v>
      </c>
    </row>
    <row r="3418">
      <c r="A3418" s="2">
        <v>42318.71488425926</v>
      </c>
      <c r="B3418" s="3">
        <v>75.0</v>
      </c>
      <c r="C3418" s="3" t="s">
        <v>2209</v>
      </c>
      <c r="D3418" s="3">
        <v>24.0</v>
      </c>
      <c r="E3418" s="3" t="s">
        <v>2275</v>
      </c>
      <c r="F3418" s="3">
        <v>9.0</v>
      </c>
      <c r="G3418" s="3">
        <v>4.0</v>
      </c>
      <c r="H3418" s="3" t="s">
        <v>672</v>
      </c>
      <c r="I3418" s="3" t="s">
        <v>3871</v>
      </c>
      <c r="J3418" s="3" t="s">
        <v>674</v>
      </c>
      <c r="K3418" s="3" t="s">
        <v>24</v>
      </c>
      <c r="L3418" s="3">
        <v>9.0</v>
      </c>
      <c r="M3418" s="3" t="s">
        <v>25</v>
      </c>
      <c r="N3418" s="3" t="s">
        <v>3926</v>
      </c>
      <c r="O3418" s="3" t="s">
        <v>297</v>
      </c>
      <c r="P3418" s="4">
        <v>28732.0</v>
      </c>
      <c r="Q3418" s="3" t="s">
        <v>169</v>
      </c>
      <c r="S3418" s="3" t="s">
        <v>34</v>
      </c>
    </row>
    <row r="3419">
      <c r="A3419" s="2">
        <v>42318.71488425926</v>
      </c>
      <c r="B3419" s="3">
        <v>75.0</v>
      </c>
      <c r="C3419" s="3" t="s">
        <v>2209</v>
      </c>
      <c r="D3419" s="3">
        <v>24.0</v>
      </c>
      <c r="E3419" s="3" t="s">
        <v>2275</v>
      </c>
      <c r="F3419" s="3">
        <v>9.0</v>
      </c>
      <c r="G3419" s="3">
        <v>4.0</v>
      </c>
      <c r="H3419" s="3" t="s">
        <v>672</v>
      </c>
      <c r="I3419" s="3" t="s">
        <v>3871</v>
      </c>
      <c r="J3419" s="3" t="s">
        <v>674</v>
      </c>
      <c r="K3419" s="3" t="s">
        <v>24</v>
      </c>
      <c r="L3419" s="3">
        <v>10.0</v>
      </c>
      <c r="M3419" s="3" t="s">
        <v>30</v>
      </c>
      <c r="N3419" s="3" t="s">
        <v>3927</v>
      </c>
      <c r="O3419" s="3" t="s">
        <v>2002</v>
      </c>
      <c r="P3419" s="4">
        <v>23251.0</v>
      </c>
      <c r="Q3419" s="3" t="s">
        <v>247</v>
      </c>
      <c r="S3419" s="3" t="s">
        <v>34</v>
      </c>
    </row>
    <row r="3420">
      <c r="A3420" s="2">
        <v>42318.71488425926</v>
      </c>
      <c r="B3420" s="3">
        <v>75.0</v>
      </c>
      <c r="C3420" s="3" t="s">
        <v>2209</v>
      </c>
      <c r="D3420" s="3">
        <v>24.0</v>
      </c>
      <c r="E3420" s="3" t="s">
        <v>2275</v>
      </c>
      <c r="F3420" s="3">
        <v>9.0</v>
      </c>
      <c r="G3420" s="3">
        <v>4.0</v>
      </c>
      <c r="H3420" s="3" t="s">
        <v>672</v>
      </c>
      <c r="I3420" s="3" t="s">
        <v>3871</v>
      </c>
      <c r="J3420" s="3" t="s">
        <v>674</v>
      </c>
      <c r="K3420" s="3" t="s">
        <v>24</v>
      </c>
      <c r="L3420" s="3">
        <v>11.0</v>
      </c>
      <c r="M3420" s="3" t="s">
        <v>25</v>
      </c>
      <c r="N3420" s="3" t="s">
        <v>3928</v>
      </c>
      <c r="O3420" s="3" t="s">
        <v>366</v>
      </c>
      <c r="P3420" s="4">
        <v>31848.0</v>
      </c>
      <c r="Q3420" s="3" t="s">
        <v>132</v>
      </c>
      <c r="S3420" s="3" t="s">
        <v>34</v>
      </c>
    </row>
    <row r="3421">
      <c r="A3421" s="2">
        <v>42318.71488425926</v>
      </c>
      <c r="B3421" s="3">
        <v>75.0</v>
      </c>
      <c r="C3421" s="3" t="s">
        <v>2209</v>
      </c>
      <c r="D3421" s="3">
        <v>24.0</v>
      </c>
      <c r="E3421" s="3" t="s">
        <v>2275</v>
      </c>
      <c r="F3421" s="3">
        <v>9.0</v>
      </c>
      <c r="G3421" s="3">
        <v>4.0</v>
      </c>
      <c r="H3421" s="3" t="s">
        <v>672</v>
      </c>
      <c r="I3421" s="3" t="s">
        <v>3871</v>
      </c>
      <c r="J3421" s="3" t="s">
        <v>674</v>
      </c>
      <c r="K3421" s="3" t="s">
        <v>24</v>
      </c>
      <c r="L3421" s="3">
        <v>12.0</v>
      </c>
      <c r="M3421" s="3" t="s">
        <v>30</v>
      </c>
      <c r="N3421" s="3" t="s">
        <v>3929</v>
      </c>
      <c r="O3421" s="3" t="s">
        <v>3930</v>
      </c>
      <c r="P3421" s="4">
        <v>22652.0</v>
      </c>
      <c r="Q3421" s="3" t="s">
        <v>132</v>
      </c>
      <c r="S3421" s="3" t="s">
        <v>34</v>
      </c>
    </row>
    <row r="3422">
      <c r="A3422" s="2">
        <v>42318.71488425926</v>
      </c>
      <c r="B3422" s="3">
        <v>75.0</v>
      </c>
      <c r="C3422" s="3" t="s">
        <v>2209</v>
      </c>
      <c r="D3422" s="3">
        <v>24.0</v>
      </c>
      <c r="E3422" s="3" t="s">
        <v>2275</v>
      </c>
      <c r="F3422" s="3">
        <v>9.0</v>
      </c>
      <c r="G3422" s="3">
        <v>4.0</v>
      </c>
      <c r="H3422" s="3" t="s">
        <v>672</v>
      </c>
      <c r="I3422" s="3" t="s">
        <v>3871</v>
      </c>
      <c r="J3422" s="3" t="s">
        <v>674</v>
      </c>
      <c r="K3422" s="3" t="s">
        <v>24</v>
      </c>
      <c r="L3422" s="3">
        <v>13.0</v>
      </c>
      <c r="M3422" s="3" t="s">
        <v>25</v>
      </c>
      <c r="N3422" s="3" t="s">
        <v>3931</v>
      </c>
      <c r="O3422" s="3" t="s">
        <v>281</v>
      </c>
      <c r="P3422" s="4">
        <v>17078.0</v>
      </c>
      <c r="Q3422" s="3" t="s">
        <v>96</v>
      </c>
      <c r="S3422" s="3" t="s">
        <v>34</v>
      </c>
    </row>
    <row r="3423">
      <c r="A3423" s="2">
        <v>42318.71488425926</v>
      </c>
      <c r="B3423" s="3">
        <v>75.0</v>
      </c>
      <c r="C3423" s="3" t="s">
        <v>2209</v>
      </c>
      <c r="D3423" s="3">
        <v>24.0</v>
      </c>
      <c r="E3423" s="3" t="s">
        <v>2275</v>
      </c>
      <c r="F3423" s="3">
        <v>9.0</v>
      </c>
      <c r="G3423" s="3">
        <v>4.0</v>
      </c>
      <c r="H3423" s="3" t="s">
        <v>672</v>
      </c>
      <c r="I3423" s="3" t="s">
        <v>3871</v>
      </c>
      <c r="J3423" s="3" t="s">
        <v>674</v>
      </c>
      <c r="K3423" s="3" t="s">
        <v>24</v>
      </c>
      <c r="L3423" s="3">
        <v>14.0</v>
      </c>
      <c r="M3423" s="3" t="s">
        <v>30</v>
      </c>
      <c r="N3423" s="3" t="s">
        <v>3932</v>
      </c>
      <c r="O3423" s="3" t="s">
        <v>1227</v>
      </c>
      <c r="P3423" s="4">
        <v>31420.0</v>
      </c>
      <c r="Q3423" s="3" t="s">
        <v>40</v>
      </c>
      <c r="S3423" s="3" t="s">
        <v>34</v>
      </c>
    </row>
    <row r="3424">
      <c r="A3424" s="2">
        <v>42318.71488425926</v>
      </c>
      <c r="B3424" s="3">
        <v>75.0</v>
      </c>
      <c r="C3424" s="3" t="s">
        <v>2209</v>
      </c>
      <c r="D3424" s="3">
        <v>24.0</v>
      </c>
      <c r="E3424" s="3" t="s">
        <v>2275</v>
      </c>
      <c r="F3424" s="3">
        <v>9.0</v>
      </c>
      <c r="G3424" s="3">
        <v>4.0</v>
      </c>
      <c r="H3424" s="3" t="s">
        <v>672</v>
      </c>
      <c r="I3424" s="3" t="s">
        <v>3871</v>
      </c>
      <c r="J3424" s="3" t="s">
        <v>674</v>
      </c>
      <c r="K3424" s="3" t="s">
        <v>24</v>
      </c>
      <c r="L3424" s="3">
        <v>15.0</v>
      </c>
      <c r="M3424" s="3" t="s">
        <v>25</v>
      </c>
      <c r="N3424" s="3" t="s">
        <v>2302</v>
      </c>
      <c r="O3424" s="3" t="s">
        <v>168</v>
      </c>
      <c r="P3424" s="4">
        <v>21331.0</v>
      </c>
      <c r="Q3424" s="3" t="s">
        <v>228</v>
      </c>
      <c r="S3424" s="3" t="s">
        <v>34</v>
      </c>
    </row>
    <row r="3425">
      <c r="A3425" s="2">
        <v>42318.71488425926</v>
      </c>
      <c r="B3425" s="3">
        <v>75.0</v>
      </c>
      <c r="C3425" s="3" t="s">
        <v>2209</v>
      </c>
      <c r="D3425" s="3">
        <v>33.0</v>
      </c>
      <c r="E3425" s="3" t="s">
        <v>2290</v>
      </c>
      <c r="F3425" s="3">
        <v>9.0</v>
      </c>
      <c r="G3425" s="3">
        <v>4.0</v>
      </c>
      <c r="H3425" s="3" t="s">
        <v>672</v>
      </c>
      <c r="I3425" s="3" t="s">
        <v>3871</v>
      </c>
      <c r="J3425" s="3" t="s">
        <v>674</v>
      </c>
      <c r="K3425" s="3" t="s">
        <v>24</v>
      </c>
      <c r="L3425" s="3">
        <v>1.0</v>
      </c>
      <c r="M3425" s="3" t="s">
        <v>25</v>
      </c>
      <c r="N3425" s="3" t="s">
        <v>2925</v>
      </c>
      <c r="O3425" s="3" t="s">
        <v>1522</v>
      </c>
      <c r="P3425" s="4">
        <v>30199.0</v>
      </c>
      <c r="Q3425" s="3" t="s">
        <v>132</v>
      </c>
      <c r="S3425" s="3" t="s">
        <v>34</v>
      </c>
    </row>
    <row r="3426">
      <c r="A3426" s="2">
        <v>42318.71488425926</v>
      </c>
      <c r="B3426" s="3">
        <v>75.0</v>
      </c>
      <c r="C3426" s="3" t="s">
        <v>2209</v>
      </c>
      <c r="D3426" s="3">
        <v>33.0</v>
      </c>
      <c r="E3426" s="3" t="s">
        <v>2290</v>
      </c>
      <c r="F3426" s="3">
        <v>9.0</v>
      </c>
      <c r="G3426" s="3">
        <v>4.0</v>
      </c>
      <c r="H3426" s="3" t="s">
        <v>672</v>
      </c>
      <c r="I3426" s="3" t="s">
        <v>3871</v>
      </c>
      <c r="J3426" s="3" t="s">
        <v>674</v>
      </c>
      <c r="K3426" s="3" t="s">
        <v>24</v>
      </c>
      <c r="L3426" s="3">
        <v>2.0</v>
      </c>
      <c r="M3426" s="3" t="s">
        <v>30</v>
      </c>
      <c r="N3426" s="3" t="s">
        <v>3933</v>
      </c>
      <c r="O3426" s="3" t="s">
        <v>171</v>
      </c>
      <c r="P3426" s="4">
        <v>17315.0</v>
      </c>
      <c r="Q3426" s="3" t="s">
        <v>169</v>
      </c>
      <c r="S3426" s="3" t="s">
        <v>34</v>
      </c>
    </row>
    <row r="3427">
      <c r="A3427" s="2">
        <v>42318.71488425926</v>
      </c>
      <c r="B3427" s="3">
        <v>75.0</v>
      </c>
      <c r="C3427" s="3" t="s">
        <v>2209</v>
      </c>
      <c r="D3427" s="3">
        <v>33.0</v>
      </c>
      <c r="E3427" s="3" t="s">
        <v>2290</v>
      </c>
      <c r="F3427" s="3">
        <v>9.0</v>
      </c>
      <c r="G3427" s="3">
        <v>4.0</v>
      </c>
      <c r="H3427" s="3" t="s">
        <v>672</v>
      </c>
      <c r="I3427" s="3" t="s">
        <v>3871</v>
      </c>
      <c r="J3427" s="3" t="s">
        <v>674</v>
      </c>
      <c r="K3427" s="3" t="s">
        <v>24</v>
      </c>
      <c r="L3427" s="3">
        <v>3.0</v>
      </c>
      <c r="M3427" s="3" t="s">
        <v>25</v>
      </c>
      <c r="N3427" s="3" t="s">
        <v>3934</v>
      </c>
      <c r="O3427" s="3" t="s">
        <v>59</v>
      </c>
      <c r="P3427" s="4">
        <v>19756.0</v>
      </c>
      <c r="Q3427" s="3" t="s">
        <v>205</v>
      </c>
      <c r="S3427" s="3" t="s">
        <v>34</v>
      </c>
    </row>
    <row r="3428">
      <c r="A3428" s="2">
        <v>42318.71488425926</v>
      </c>
      <c r="B3428" s="3">
        <v>75.0</v>
      </c>
      <c r="C3428" s="3" t="s">
        <v>2209</v>
      </c>
      <c r="D3428" s="3">
        <v>33.0</v>
      </c>
      <c r="E3428" s="3" t="s">
        <v>2290</v>
      </c>
      <c r="F3428" s="3">
        <v>9.0</v>
      </c>
      <c r="G3428" s="3">
        <v>4.0</v>
      </c>
      <c r="H3428" s="3" t="s">
        <v>672</v>
      </c>
      <c r="I3428" s="3" t="s">
        <v>3871</v>
      </c>
      <c r="J3428" s="3" t="s">
        <v>674</v>
      </c>
      <c r="K3428" s="3" t="s">
        <v>24</v>
      </c>
      <c r="L3428" s="3">
        <v>4.0</v>
      </c>
      <c r="M3428" s="3" t="s">
        <v>30</v>
      </c>
      <c r="N3428" s="3" t="s">
        <v>3935</v>
      </c>
      <c r="O3428" s="3" t="s">
        <v>1387</v>
      </c>
      <c r="P3428" s="4">
        <v>33068.0</v>
      </c>
      <c r="Q3428" s="3" t="s">
        <v>1221</v>
      </c>
      <c r="S3428" s="3" t="s">
        <v>34</v>
      </c>
    </row>
    <row r="3429">
      <c r="A3429" s="2">
        <v>42318.71488425926</v>
      </c>
      <c r="B3429" s="3">
        <v>75.0</v>
      </c>
      <c r="C3429" s="3" t="s">
        <v>2209</v>
      </c>
      <c r="D3429" s="3">
        <v>33.0</v>
      </c>
      <c r="E3429" s="3" t="s">
        <v>2290</v>
      </c>
      <c r="F3429" s="3">
        <v>9.0</v>
      </c>
      <c r="G3429" s="3">
        <v>4.0</v>
      </c>
      <c r="H3429" s="3" t="s">
        <v>672</v>
      </c>
      <c r="I3429" s="3" t="s">
        <v>3871</v>
      </c>
      <c r="J3429" s="3" t="s">
        <v>674</v>
      </c>
      <c r="K3429" s="3" t="s">
        <v>24</v>
      </c>
      <c r="L3429" s="3">
        <v>5.0</v>
      </c>
      <c r="M3429" s="3" t="s">
        <v>25</v>
      </c>
      <c r="N3429" s="3" t="s">
        <v>3936</v>
      </c>
      <c r="O3429" s="3" t="s">
        <v>371</v>
      </c>
      <c r="P3429" s="4">
        <v>22902.0</v>
      </c>
      <c r="Q3429" s="3" t="s">
        <v>189</v>
      </c>
      <c r="S3429" s="3" t="s">
        <v>34</v>
      </c>
    </row>
    <row r="3430">
      <c r="A3430" s="2">
        <v>42318.71488425926</v>
      </c>
      <c r="B3430" s="3">
        <v>75.0</v>
      </c>
      <c r="C3430" s="3" t="s">
        <v>2209</v>
      </c>
      <c r="D3430" s="3">
        <v>33.0</v>
      </c>
      <c r="E3430" s="3" t="s">
        <v>2290</v>
      </c>
      <c r="F3430" s="3">
        <v>9.0</v>
      </c>
      <c r="G3430" s="3">
        <v>4.0</v>
      </c>
      <c r="H3430" s="3" t="s">
        <v>672</v>
      </c>
      <c r="I3430" s="3" t="s">
        <v>3871</v>
      </c>
      <c r="J3430" s="3" t="s">
        <v>674</v>
      </c>
      <c r="K3430" s="3" t="s">
        <v>24</v>
      </c>
      <c r="L3430" s="3">
        <v>6.0</v>
      </c>
      <c r="M3430" s="3" t="s">
        <v>30</v>
      </c>
      <c r="N3430" s="3" t="s">
        <v>3937</v>
      </c>
      <c r="O3430" s="3" t="s">
        <v>1646</v>
      </c>
      <c r="P3430" s="4">
        <v>16398.0</v>
      </c>
      <c r="Q3430" s="3" t="s">
        <v>216</v>
      </c>
      <c r="S3430" s="3" t="s">
        <v>34</v>
      </c>
    </row>
    <row r="3431">
      <c r="A3431" s="2">
        <v>42318.71488425926</v>
      </c>
      <c r="B3431" s="3">
        <v>75.0</v>
      </c>
      <c r="C3431" s="3" t="s">
        <v>2209</v>
      </c>
      <c r="D3431" s="3">
        <v>33.0</v>
      </c>
      <c r="E3431" s="3" t="s">
        <v>2290</v>
      </c>
      <c r="F3431" s="3">
        <v>9.0</v>
      </c>
      <c r="G3431" s="3">
        <v>4.0</v>
      </c>
      <c r="H3431" s="3" t="s">
        <v>672</v>
      </c>
      <c r="I3431" s="3" t="s">
        <v>3871</v>
      </c>
      <c r="J3431" s="3" t="s">
        <v>674</v>
      </c>
      <c r="K3431" s="3" t="s">
        <v>24</v>
      </c>
      <c r="L3431" s="3">
        <v>7.0</v>
      </c>
      <c r="M3431" s="3" t="s">
        <v>25</v>
      </c>
      <c r="N3431" s="3" t="s">
        <v>420</v>
      </c>
      <c r="O3431" s="3" t="s">
        <v>168</v>
      </c>
      <c r="P3431" s="4">
        <v>17982.0</v>
      </c>
      <c r="Q3431" s="3" t="s">
        <v>105</v>
      </c>
      <c r="S3431" s="3" t="s">
        <v>34</v>
      </c>
    </row>
    <row r="3432">
      <c r="A3432" s="2">
        <v>42318.71488425926</v>
      </c>
      <c r="B3432" s="3">
        <v>75.0</v>
      </c>
      <c r="C3432" s="3" t="s">
        <v>2209</v>
      </c>
      <c r="D3432" s="3">
        <v>33.0</v>
      </c>
      <c r="E3432" s="3" t="s">
        <v>2290</v>
      </c>
      <c r="F3432" s="3">
        <v>9.0</v>
      </c>
      <c r="G3432" s="3">
        <v>4.0</v>
      </c>
      <c r="H3432" s="3" t="s">
        <v>672</v>
      </c>
      <c r="I3432" s="3" t="s">
        <v>3871</v>
      </c>
      <c r="J3432" s="3" t="s">
        <v>674</v>
      </c>
      <c r="K3432" s="3" t="s">
        <v>24</v>
      </c>
      <c r="L3432" s="3">
        <v>8.0</v>
      </c>
      <c r="M3432" s="3" t="s">
        <v>30</v>
      </c>
      <c r="N3432" s="3" t="s">
        <v>3938</v>
      </c>
      <c r="O3432" s="3" t="s">
        <v>697</v>
      </c>
      <c r="P3432" s="4">
        <v>23624.0</v>
      </c>
      <c r="Q3432" s="3" t="s">
        <v>132</v>
      </c>
      <c r="S3432" s="3" t="s">
        <v>34</v>
      </c>
    </row>
    <row r="3433">
      <c r="A3433" s="2">
        <v>42318.71488425926</v>
      </c>
      <c r="B3433" s="3">
        <v>75.0</v>
      </c>
      <c r="C3433" s="3" t="s">
        <v>2209</v>
      </c>
      <c r="D3433" s="3">
        <v>33.0</v>
      </c>
      <c r="E3433" s="3" t="s">
        <v>2290</v>
      </c>
      <c r="F3433" s="3">
        <v>9.0</v>
      </c>
      <c r="G3433" s="3">
        <v>4.0</v>
      </c>
      <c r="H3433" s="3" t="s">
        <v>672</v>
      </c>
      <c r="I3433" s="3" t="s">
        <v>3871</v>
      </c>
      <c r="J3433" s="3" t="s">
        <v>674</v>
      </c>
      <c r="K3433" s="3" t="s">
        <v>24</v>
      </c>
      <c r="L3433" s="3">
        <v>9.0</v>
      </c>
      <c r="M3433" s="3" t="s">
        <v>25</v>
      </c>
      <c r="N3433" s="3" t="s">
        <v>3939</v>
      </c>
      <c r="O3433" s="3" t="s">
        <v>3940</v>
      </c>
      <c r="P3433" s="4">
        <v>33869.0</v>
      </c>
      <c r="Q3433" s="3" t="s">
        <v>33</v>
      </c>
      <c r="S3433" s="3" t="s">
        <v>34</v>
      </c>
    </row>
    <row r="3434">
      <c r="A3434" s="2">
        <v>42318.71488425926</v>
      </c>
      <c r="B3434" s="3">
        <v>75.0</v>
      </c>
      <c r="C3434" s="3" t="s">
        <v>2209</v>
      </c>
      <c r="D3434" s="3">
        <v>33.0</v>
      </c>
      <c r="E3434" s="3" t="s">
        <v>2290</v>
      </c>
      <c r="F3434" s="3">
        <v>9.0</v>
      </c>
      <c r="G3434" s="3">
        <v>4.0</v>
      </c>
      <c r="H3434" s="3" t="s">
        <v>672</v>
      </c>
      <c r="I3434" s="3" t="s">
        <v>3871</v>
      </c>
      <c r="J3434" s="3" t="s">
        <v>674</v>
      </c>
      <c r="K3434" s="3" t="s">
        <v>24</v>
      </c>
      <c r="L3434" s="3">
        <v>10.0</v>
      </c>
      <c r="M3434" s="3" t="s">
        <v>30</v>
      </c>
      <c r="N3434" s="3" t="s">
        <v>3941</v>
      </c>
      <c r="O3434" s="3" t="s">
        <v>139</v>
      </c>
      <c r="P3434" s="4">
        <v>23406.0</v>
      </c>
      <c r="Q3434" s="3" t="s">
        <v>153</v>
      </c>
      <c r="S3434" s="3" t="s">
        <v>34</v>
      </c>
    </row>
    <row r="3435">
      <c r="A3435" s="2">
        <v>42318.71488425926</v>
      </c>
      <c r="B3435" s="3">
        <v>75.0</v>
      </c>
      <c r="C3435" s="3" t="s">
        <v>2209</v>
      </c>
      <c r="D3435" s="3">
        <v>33.0</v>
      </c>
      <c r="E3435" s="3" t="s">
        <v>2290</v>
      </c>
      <c r="F3435" s="3">
        <v>9.0</v>
      </c>
      <c r="G3435" s="3">
        <v>4.0</v>
      </c>
      <c r="H3435" s="3" t="s">
        <v>672</v>
      </c>
      <c r="I3435" s="3" t="s">
        <v>3871</v>
      </c>
      <c r="J3435" s="3" t="s">
        <v>674</v>
      </c>
      <c r="K3435" s="3" t="s">
        <v>24</v>
      </c>
      <c r="L3435" s="3">
        <v>11.0</v>
      </c>
      <c r="M3435" s="3" t="s">
        <v>25</v>
      </c>
      <c r="N3435" s="3" t="s">
        <v>3942</v>
      </c>
      <c r="O3435" s="3" t="s">
        <v>309</v>
      </c>
      <c r="P3435" s="4">
        <v>32662.0</v>
      </c>
      <c r="Q3435" s="3" t="s">
        <v>153</v>
      </c>
      <c r="S3435" s="3" t="s">
        <v>34</v>
      </c>
    </row>
    <row r="3436">
      <c r="A3436" s="2">
        <v>42318.71488425926</v>
      </c>
      <c r="B3436" s="3">
        <v>75.0</v>
      </c>
      <c r="C3436" s="3" t="s">
        <v>2209</v>
      </c>
      <c r="D3436" s="3">
        <v>33.0</v>
      </c>
      <c r="E3436" s="3" t="s">
        <v>2290</v>
      </c>
      <c r="F3436" s="3">
        <v>9.0</v>
      </c>
      <c r="G3436" s="3">
        <v>4.0</v>
      </c>
      <c r="H3436" s="3" t="s">
        <v>672</v>
      </c>
      <c r="I3436" s="3" t="s">
        <v>3871</v>
      </c>
      <c r="J3436" s="3" t="s">
        <v>674</v>
      </c>
      <c r="K3436" s="3" t="s">
        <v>24</v>
      </c>
      <c r="L3436" s="3">
        <v>12.0</v>
      </c>
      <c r="M3436" s="3" t="s">
        <v>30</v>
      </c>
      <c r="N3436" s="3" t="s">
        <v>3943</v>
      </c>
      <c r="O3436" s="3" t="s">
        <v>163</v>
      </c>
      <c r="P3436" s="4">
        <v>25792.0</v>
      </c>
      <c r="Q3436" s="3" t="s">
        <v>132</v>
      </c>
      <c r="S3436" s="3" t="s">
        <v>34</v>
      </c>
    </row>
    <row r="3437">
      <c r="A3437" s="2">
        <v>42318.71488425926</v>
      </c>
      <c r="B3437" s="3">
        <v>75.0</v>
      </c>
      <c r="C3437" s="3" t="s">
        <v>2209</v>
      </c>
      <c r="D3437" s="3">
        <v>33.0</v>
      </c>
      <c r="E3437" s="3" t="s">
        <v>2290</v>
      </c>
      <c r="F3437" s="3">
        <v>9.0</v>
      </c>
      <c r="G3437" s="3">
        <v>4.0</v>
      </c>
      <c r="H3437" s="3" t="s">
        <v>672</v>
      </c>
      <c r="I3437" s="3" t="s">
        <v>3871</v>
      </c>
      <c r="J3437" s="3" t="s">
        <v>674</v>
      </c>
      <c r="K3437" s="3" t="s">
        <v>24</v>
      </c>
      <c r="L3437" s="3">
        <v>13.0</v>
      </c>
      <c r="M3437" s="3" t="s">
        <v>25</v>
      </c>
      <c r="N3437" s="3" t="s">
        <v>3933</v>
      </c>
      <c r="O3437" s="3" t="s">
        <v>415</v>
      </c>
      <c r="P3437" s="4">
        <v>16127.0</v>
      </c>
      <c r="Q3437" s="3" t="s">
        <v>86</v>
      </c>
      <c r="S3437" s="3" t="s">
        <v>34</v>
      </c>
    </row>
    <row r="3438">
      <c r="A3438" s="2">
        <v>42318.71488425926</v>
      </c>
      <c r="B3438" s="3">
        <v>75.0</v>
      </c>
      <c r="C3438" s="3" t="s">
        <v>2209</v>
      </c>
      <c r="D3438" s="3">
        <v>33.0</v>
      </c>
      <c r="E3438" s="3" t="s">
        <v>2290</v>
      </c>
      <c r="F3438" s="3">
        <v>9.0</v>
      </c>
      <c r="G3438" s="3">
        <v>4.0</v>
      </c>
      <c r="H3438" s="3" t="s">
        <v>672</v>
      </c>
      <c r="I3438" s="3" t="s">
        <v>3871</v>
      </c>
      <c r="J3438" s="3" t="s">
        <v>674</v>
      </c>
      <c r="K3438" s="3" t="s">
        <v>24</v>
      </c>
      <c r="L3438" s="3">
        <v>14.0</v>
      </c>
      <c r="M3438" s="3" t="s">
        <v>30</v>
      </c>
      <c r="N3438" s="3" t="s">
        <v>3944</v>
      </c>
      <c r="O3438" s="3" t="s">
        <v>85</v>
      </c>
      <c r="P3438" s="4">
        <v>17898.0</v>
      </c>
      <c r="Q3438" s="3" t="s">
        <v>86</v>
      </c>
      <c r="S3438" s="3" t="s">
        <v>34</v>
      </c>
    </row>
    <row r="3439">
      <c r="A3439" s="2">
        <v>42318.71488425926</v>
      </c>
      <c r="B3439" s="3">
        <v>75.0</v>
      </c>
      <c r="C3439" s="3" t="s">
        <v>2209</v>
      </c>
      <c r="D3439" s="3">
        <v>33.0</v>
      </c>
      <c r="E3439" s="3" t="s">
        <v>2290</v>
      </c>
      <c r="F3439" s="3">
        <v>9.0</v>
      </c>
      <c r="G3439" s="3">
        <v>4.0</v>
      </c>
      <c r="H3439" s="3" t="s">
        <v>672</v>
      </c>
      <c r="I3439" s="3" t="s">
        <v>3871</v>
      </c>
      <c r="J3439" s="3" t="s">
        <v>674</v>
      </c>
      <c r="K3439" s="3" t="s">
        <v>24</v>
      </c>
      <c r="L3439" s="3">
        <v>15.0</v>
      </c>
      <c r="M3439" s="3" t="s">
        <v>25</v>
      </c>
      <c r="N3439" s="3" t="s">
        <v>3002</v>
      </c>
      <c r="O3439" s="3" t="s">
        <v>168</v>
      </c>
      <c r="P3439" s="4">
        <v>16983.0</v>
      </c>
      <c r="Q3439" s="3" t="s">
        <v>169</v>
      </c>
      <c r="S3439" s="3" t="s">
        <v>34</v>
      </c>
    </row>
    <row r="3440">
      <c r="A3440" s="2">
        <v>42318.71488425926</v>
      </c>
      <c r="B3440" s="3">
        <v>75.0</v>
      </c>
      <c r="C3440" s="3" t="s">
        <v>2209</v>
      </c>
      <c r="D3440" s="3">
        <v>33.0</v>
      </c>
      <c r="E3440" s="3" t="s">
        <v>2290</v>
      </c>
      <c r="F3440" s="3">
        <v>9.0</v>
      </c>
      <c r="G3440" s="3">
        <v>4.0</v>
      </c>
      <c r="H3440" s="3" t="s">
        <v>672</v>
      </c>
      <c r="I3440" s="3" t="s">
        <v>3871</v>
      </c>
      <c r="J3440" s="3" t="s">
        <v>674</v>
      </c>
      <c r="K3440" s="3" t="s">
        <v>24</v>
      </c>
      <c r="L3440" s="3">
        <v>16.0</v>
      </c>
      <c r="M3440" s="3" t="s">
        <v>30</v>
      </c>
      <c r="N3440" s="3" t="s">
        <v>3945</v>
      </c>
      <c r="O3440" s="3" t="s">
        <v>307</v>
      </c>
      <c r="P3440" s="4">
        <v>15826.0</v>
      </c>
      <c r="Q3440" s="3" t="s">
        <v>49</v>
      </c>
      <c r="S3440" s="3" t="s">
        <v>34</v>
      </c>
    </row>
    <row r="3441">
      <c r="A3441" s="2">
        <v>42318.71488425926</v>
      </c>
      <c r="B3441" s="3">
        <v>75.0</v>
      </c>
      <c r="C3441" s="3" t="s">
        <v>2209</v>
      </c>
      <c r="D3441" s="3">
        <v>33.0</v>
      </c>
      <c r="E3441" s="3" t="s">
        <v>2290</v>
      </c>
      <c r="F3441" s="3">
        <v>9.0</v>
      </c>
      <c r="G3441" s="3">
        <v>4.0</v>
      </c>
      <c r="H3441" s="3" t="s">
        <v>672</v>
      </c>
      <c r="I3441" s="3" t="s">
        <v>3871</v>
      </c>
      <c r="J3441" s="3" t="s">
        <v>674</v>
      </c>
      <c r="K3441" s="3" t="s">
        <v>24</v>
      </c>
      <c r="L3441" s="3">
        <v>17.0</v>
      </c>
      <c r="M3441" s="3" t="s">
        <v>25</v>
      </c>
      <c r="N3441" s="3" t="s">
        <v>3946</v>
      </c>
      <c r="O3441" s="3" t="s">
        <v>275</v>
      </c>
      <c r="P3441" s="4">
        <v>16923.0</v>
      </c>
      <c r="Q3441" s="3" t="s">
        <v>105</v>
      </c>
      <c r="S3441" s="3" t="s">
        <v>34</v>
      </c>
    </row>
    <row r="3442">
      <c r="A3442" s="2">
        <v>42318.71488425926</v>
      </c>
      <c r="B3442" s="3">
        <v>75.0</v>
      </c>
      <c r="C3442" s="3" t="s">
        <v>2209</v>
      </c>
      <c r="D3442" s="3">
        <v>33.0</v>
      </c>
      <c r="E3442" s="3" t="s">
        <v>2290</v>
      </c>
      <c r="F3442" s="3">
        <v>9.0</v>
      </c>
      <c r="G3442" s="3">
        <v>4.0</v>
      </c>
      <c r="H3442" s="3" t="s">
        <v>672</v>
      </c>
      <c r="I3442" s="3" t="s">
        <v>3871</v>
      </c>
      <c r="J3442" s="3" t="s">
        <v>674</v>
      </c>
      <c r="K3442" s="3" t="s">
        <v>24</v>
      </c>
      <c r="L3442" s="3">
        <v>18.0</v>
      </c>
      <c r="M3442" s="3" t="s">
        <v>30</v>
      </c>
      <c r="N3442" s="3" t="s">
        <v>3947</v>
      </c>
      <c r="O3442" s="3" t="s">
        <v>560</v>
      </c>
      <c r="P3442" s="4">
        <v>17688.0</v>
      </c>
      <c r="Q3442" s="3" t="s">
        <v>153</v>
      </c>
      <c r="S3442" s="3" t="s">
        <v>34</v>
      </c>
    </row>
    <row r="3443">
      <c r="A3443" s="2">
        <v>42318.71488425926</v>
      </c>
      <c r="B3443" s="3">
        <v>75.0</v>
      </c>
      <c r="C3443" s="3" t="s">
        <v>2209</v>
      </c>
      <c r="D3443" s="3">
        <v>33.0</v>
      </c>
      <c r="E3443" s="3" t="s">
        <v>2290</v>
      </c>
      <c r="F3443" s="3">
        <v>9.0</v>
      </c>
      <c r="G3443" s="3">
        <v>4.0</v>
      </c>
      <c r="H3443" s="3" t="s">
        <v>672</v>
      </c>
      <c r="I3443" s="3" t="s">
        <v>3871</v>
      </c>
      <c r="J3443" s="3" t="s">
        <v>674</v>
      </c>
      <c r="K3443" s="3" t="s">
        <v>24</v>
      </c>
      <c r="L3443" s="3">
        <v>19.0</v>
      </c>
      <c r="M3443" s="3" t="s">
        <v>25</v>
      </c>
      <c r="N3443" s="3" t="s">
        <v>3948</v>
      </c>
      <c r="O3443" s="3" t="s">
        <v>95</v>
      </c>
      <c r="P3443" s="4">
        <v>15689.0</v>
      </c>
      <c r="Q3443" s="3" t="s">
        <v>49</v>
      </c>
      <c r="S3443" s="3" t="s">
        <v>34</v>
      </c>
    </row>
    <row r="3444">
      <c r="A3444" s="2">
        <v>42318.71488425926</v>
      </c>
      <c r="B3444" s="3">
        <v>75.0</v>
      </c>
      <c r="C3444" s="3" t="s">
        <v>2209</v>
      </c>
      <c r="D3444" s="3">
        <v>33.0</v>
      </c>
      <c r="E3444" s="3" t="s">
        <v>2290</v>
      </c>
      <c r="F3444" s="3">
        <v>9.0</v>
      </c>
      <c r="G3444" s="3">
        <v>4.0</v>
      </c>
      <c r="H3444" s="3" t="s">
        <v>672</v>
      </c>
      <c r="I3444" s="3" t="s">
        <v>3871</v>
      </c>
      <c r="J3444" s="3" t="s">
        <v>674</v>
      </c>
      <c r="K3444" s="3" t="s">
        <v>24</v>
      </c>
      <c r="L3444" s="3">
        <v>20.0</v>
      </c>
      <c r="M3444" s="3" t="s">
        <v>30</v>
      </c>
      <c r="N3444" s="3" t="s">
        <v>3949</v>
      </c>
      <c r="O3444" s="3" t="s">
        <v>3950</v>
      </c>
      <c r="P3444" s="4">
        <v>15702.0</v>
      </c>
      <c r="Q3444" s="3" t="s">
        <v>96</v>
      </c>
      <c r="S3444" s="3" t="s">
        <v>34</v>
      </c>
    </row>
    <row r="3445">
      <c r="A3445" s="2">
        <v>42318.71488425926</v>
      </c>
      <c r="B3445" s="3">
        <v>75.0</v>
      </c>
      <c r="C3445" s="3" t="s">
        <v>2209</v>
      </c>
      <c r="D3445" s="3">
        <v>33.0</v>
      </c>
      <c r="E3445" s="3" t="s">
        <v>2290</v>
      </c>
      <c r="F3445" s="3">
        <v>9.0</v>
      </c>
      <c r="G3445" s="3">
        <v>4.0</v>
      </c>
      <c r="H3445" s="3" t="s">
        <v>672</v>
      </c>
      <c r="I3445" s="3" t="s">
        <v>3871</v>
      </c>
      <c r="J3445" s="3" t="s">
        <v>674</v>
      </c>
      <c r="K3445" s="3" t="s">
        <v>24</v>
      </c>
      <c r="L3445" s="3">
        <v>21.0</v>
      </c>
      <c r="M3445" s="3" t="s">
        <v>25</v>
      </c>
      <c r="N3445" s="3" t="s">
        <v>3951</v>
      </c>
      <c r="O3445" s="3" t="s">
        <v>3952</v>
      </c>
      <c r="P3445" s="4">
        <v>17249.0</v>
      </c>
      <c r="Q3445" s="3" t="s">
        <v>205</v>
      </c>
      <c r="S3445" s="3" t="s">
        <v>34</v>
      </c>
    </row>
    <row r="3446">
      <c r="A3446" s="2">
        <v>42318.71488425926</v>
      </c>
      <c r="B3446" s="3">
        <v>75.0</v>
      </c>
      <c r="C3446" s="3" t="s">
        <v>2209</v>
      </c>
      <c r="D3446" s="3">
        <v>33.0</v>
      </c>
      <c r="E3446" s="3" t="s">
        <v>2290</v>
      </c>
      <c r="F3446" s="3">
        <v>9.0</v>
      </c>
      <c r="G3446" s="3">
        <v>4.0</v>
      </c>
      <c r="H3446" s="3" t="s">
        <v>672</v>
      </c>
      <c r="I3446" s="3" t="s">
        <v>3871</v>
      </c>
      <c r="J3446" s="3" t="s">
        <v>674</v>
      </c>
      <c r="K3446" s="3" t="s">
        <v>24</v>
      </c>
      <c r="L3446" s="3">
        <v>22.0</v>
      </c>
      <c r="M3446" s="3" t="s">
        <v>30</v>
      </c>
      <c r="N3446" s="3" t="s">
        <v>3953</v>
      </c>
      <c r="O3446" s="3" t="s">
        <v>329</v>
      </c>
      <c r="P3446" s="4">
        <v>22881.0</v>
      </c>
      <c r="Q3446" s="3" t="s">
        <v>132</v>
      </c>
      <c r="S3446" s="3" t="s">
        <v>34</v>
      </c>
    </row>
    <row r="3447">
      <c r="A3447" s="2">
        <v>42318.71488425926</v>
      </c>
      <c r="B3447" s="3">
        <v>75.0</v>
      </c>
      <c r="C3447" s="3" t="s">
        <v>2209</v>
      </c>
      <c r="D3447" s="3">
        <v>33.0</v>
      </c>
      <c r="E3447" s="3" t="s">
        <v>2290</v>
      </c>
      <c r="F3447" s="3">
        <v>9.0</v>
      </c>
      <c r="G3447" s="3">
        <v>4.0</v>
      </c>
      <c r="H3447" s="3" t="s">
        <v>672</v>
      </c>
      <c r="I3447" s="3" t="s">
        <v>3871</v>
      </c>
      <c r="J3447" s="3" t="s">
        <v>674</v>
      </c>
      <c r="K3447" s="3" t="s">
        <v>24</v>
      </c>
      <c r="L3447" s="3">
        <v>23.0</v>
      </c>
      <c r="M3447" s="3" t="s">
        <v>25</v>
      </c>
      <c r="N3447" s="3" t="s">
        <v>3954</v>
      </c>
      <c r="O3447" s="3" t="s">
        <v>2192</v>
      </c>
      <c r="P3447" s="4">
        <v>20593.0</v>
      </c>
      <c r="Q3447" s="3" t="s">
        <v>110</v>
      </c>
      <c r="S3447" s="3" t="s">
        <v>34</v>
      </c>
    </row>
    <row r="3448">
      <c r="A3448" s="2">
        <v>42318.71488425926</v>
      </c>
      <c r="B3448" s="3">
        <v>75.0</v>
      </c>
      <c r="C3448" s="3" t="s">
        <v>2209</v>
      </c>
      <c r="D3448" s="3">
        <v>33.0</v>
      </c>
      <c r="E3448" s="3" t="s">
        <v>2290</v>
      </c>
      <c r="F3448" s="3">
        <v>9.0</v>
      </c>
      <c r="G3448" s="3">
        <v>4.0</v>
      </c>
      <c r="H3448" s="3" t="s">
        <v>672</v>
      </c>
      <c r="I3448" s="3" t="s">
        <v>3871</v>
      </c>
      <c r="J3448" s="3" t="s">
        <v>674</v>
      </c>
      <c r="K3448" s="3" t="s">
        <v>24</v>
      </c>
      <c r="L3448" s="3">
        <v>24.0</v>
      </c>
      <c r="M3448" s="3" t="s">
        <v>30</v>
      </c>
      <c r="N3448" s="3" t="s">
        <v>1366</v>
      </c>
      <c r="O3448" s="3" t="s">
        <v>1713</v>
      </c>
      <c r="P3448" s="4">
        <v>21666.0</v>
      </c>
      <c r="Q3448" s="3" t="s">
        <v>40</v>
      </c>
      <c r="S3448" s="3" t="s">
        <v>34</v>
      </c>
    </row>
    <row r="3449">
      <c r="A3449" s="2">
        <v>42318.71488425926</v>
      </c>
      <c r="B3449" s="3">
        <v>75.0</v>
      </c>
      <c r="C3449" s="3" t="s">
        <v>2209</v>
      </c>
      <c r="D3449" s="3">
        <v>33.0</v>
      </c>
      <c r="E3449" s="3" t="s">
        <v>2290</v>
      </c>
      <c r="F3449" s="3">
        <v>9.0</v>
      </c>
      <c r="G3449" s="3">
        <v>4.0</v>
      </c>
      <c r="H3449" s="3" t="s">
        <v>672</v>
      </c>
      <c r="I3449" s="3" t="s">
        <v>3871</v>
      </c>
      <c r="J3449" s="3" t="s">
        <v>674</v>
      </c>
      <c r="K3449" s="3" t="s">
        <v>24</v>
      </c>
      <c r="L3449" s="3">
        <v>25.0</v>
      </c>
      <c r="M3449" s="3" t="s">
        <v>25</v>
      </c>
      <c r="N3449" s="3" t="s">
        <v>3955</v>
      </c>
      <c r="O3449" s="3" t="s">
        <v>391</v>
      </c>
      <c r="P3449" s="4">
        <v>17838.0</v>
      </c>
      <c r="Q3449" s="3" t="s">
        <v>113</v>
      </c>
      <c r="S3449" s="3" t="s">
        <v>34</v>
      </c>
    </row>
    <row r="3450">
      <c r="A3450" s="2">
        <v>42318.71488425926</v>
      </c>
      <c r="B3450" s="3">
        <v>75.0</v>
      </c>
      <c r="C3450" s="3" t="s">
        <v>2209</v>
      </c>
      <c r="D3450" s="3">
        <v>33.0</v>
      </c>
      <c r="E3450" s="3" t="s">
        <v>2290</v>
      </c>
      <c r="F3450" s="3">
        <v>9.0</v>
      </c>
      <c r="G3450" s="3">
        <v>4.0</v>
      </c>
      <c r="H3450" s="3" t="s">
        <v>672</v>
      </c>
      <c r="I3450" s="3" t="s">
        <v>3871</v>
      </c>
      <c r="J3450" s="3" t="s">
        <v>674</v>
      </c>
      <c r="K3450" s="3" t="s">
        <v>24</v>
      </c>
      <c r="L3450" s="3">
        <v>26.0</v>
      </c>
      <c r="M3450" s="3" t="s">
        <v>30</v>
      </c>
      <c r="N3450" s="3" t="s">
        <v>763</v>
      </c>
      <c r="O3450" s="3" t="s">
        <v>368</v>
      </c>
      <c r="P3450" s="4">
        <v>11644.0</v>
      </c>
      <c r="Q3450" s="3" t="s">
        <v>113</v>
      </c>
      <c r="S3450" s="3" t="s">
        <v>34</v>
      </c>
    </row>
    <row r="3451">
      <c r="A3451" s="2">
        <v>42318.71488425926</v>
      </c>
      <c r="B3451" s="3">
        <v>75.0</v>
      </c>
      <c r="C3451" s="3" t="s">
        <v>2209</v>
      </c>
      <c r="D3451" s="3">
        <v>33.0</v>
      </c>
      <c r="E3451" s="3" t="s">
        <v>2290</v>
      </c>
      <c r="F3451" s="3">
        <v>9.0</v>
      </c>
      <c r="G3451" s="3">
        <v>4.0</v>
      </c>
      <c r="H3451" s="3" t="s">
        <v>672</v>
      </c>
      <c r="I3451" s="3" t="s">
        <v>3871</v>
      </c>
      <c r="J3451" s="3" t="s">
        <v>674</v>
      </c>
      <c r="K3451" s="3" t="s">
        <v>24</v>
      </c>
      <c r="L3451" s="3">
        <v>27.0</v>
      </c>
      <c r="M3451" s="3" t="s">
        <v>25</v>
      </c>
      <c r="N3451" s="3" t="s">
        <v>2065</v>
      </c>
      <c r="O3451" s="3" t="s">
        <v>1456</v>
      </c>
      <c r="P3451" s="4">
        <v>23374.0</v>
      </c>
      <c r="Q3451" s="3" t="s">
        <v>247</v>
      </c>
      <c r="S3451" s="3" t="s">
        <v>34</v>
      </c>
    </row>
    <row r="3452">
      <c r="A3452" s="2">
        <v>42318.71488425926</v>
      </c>
      <c r="B3452" s="3">
        <v>75.0</v>
      </c>
      <c r="C3452" s="3" t="s">
        <v>2209</v>
      </c>
      <c r="D3452" s="3">
        <v>33.0</v>
      </c>
      <c r="E3452" s="3" t="s">
        <v>2290</v>
      </c>
      <c r="F3452" s="3">
        <v>9.0</v>
      </c>
      <c r="G3452" s="3">
        <v>4.0</v>
      </c>
      <c r="H3452" s="3" t="s">
        <v>672</v>
      </c>
      <c r="I3452" s="3" t="s">
        <v>3871</v>
      </c>
      <c r="J3452" s="3" t="s">
        <v>674</v>
      </c>
      <c r="K3452" s="3" t="s">
        <v>24</v>
      </c>
      <c r="L3452" s="3">
        <v>28.0</v>
      </c>
      <c r="M3452" s="3" t="s">
        <v>30</v>
      </c>
      <c r="N3452" s="3" t="s">
        <v>3956</v>
      </c>
      <c r="O3452" s="3" t="s">
        <v>857</v>
      </c>
      <c r="P3452" s="4">
        <v>17607.0</v>
      </c>
      <c r="Q3452" s="3" t="s">
        <v>113</v>
      </c>
      <c r="S3452" s="3" t="s">
        <v>34</v>
      </c>
    </row>
    <row r="3453">
      <c r="A3453" s="2">
        <v>42318.71488425926</v>
      </c>
      <c r="B3453" s="3">
        <v>75.0</v>
      </c>
      <c r="C3453" s="3" t="s">
        <v>2209</v>
      </c>
      <c r="D3453" s="3">
        <v>33.0</v>
      </c>
      <c r="E3453" s="3" t="s">
        <v>2290</v>
      </c>
      <c r="F3453" s="3">
        <v>9.0</v>
      </c>
      <c r="G3453" s="3">
        <v>4.0</v>
      </c>
      <c r="H3453" s="3" t="s">
        <v>672</v>
      </c>
      <c r="I3453" s="3" t="s">
        <v>3871</v>
      </c>
      <c r="J3453" s="3" t="s">
        <v>674</v>
      </c>
      <c r="K3453" s="3" t="s">
        <v>24</v>
      </c>
      <c r="L3453" s="3">
        <v>29.0</v>
      </c>
      <c r="M3453" s="3" t="s">
        <v>25</v>
      </c>
      <c r="N3453" s="3" t="s">
        <v>3153</v>
      </c>
      <c r="O3453" s="3" t="s">
        <v>499</v>
      </c>
      <c r="P3453" s="4">
        <v>31797.0</v>
      </c>
      <c r="Q3453" s="3" t="s">
        <v>191</v>
      </c>
      <c r="S3453" s="3" t="s">
        <v>34</v>
      </c>
    </row>
    <row r="3454">
      <c r="A3454" s="2">
        <v>42318.71488425926</v>
      </c>
      <c r="B3454" s="3">
        <v>75.0</v>
      </c>
      <c r="C3454" s="3" t="s">
        <v>2209</v>
      </c>
      <c r="D3454" s="3">
        <v>33.0</v>
      </c>
      <c r="E3454" s="3" t="s">
        <v>2290</v>
      </c>
      <c r="F3454" s="3">
        <v>9.0</v>
      </c>
      <c r="G3454" s="3">
        <v>4.0</v>
      </c>
      <c r="H3454" s="3" t="s">
        <v>672</v>
      </c>
      <c r="I3454" s="3" t="s">
        <v>3871</v>
      </c>
      <c r="J3454" s="3" t="s">
        <v>674</v>
      </c>
      <c r="K3454" s="3" t="s">
        <v>24</v>
      </c>
      <c r="L3454" s="3">
        <v>30.0</v>
      </c>
      <c r="M3454" s="3" t="s">
        <v>30</v>
      </c>
      <c r="N3454" s="3" t="s">
        <v>3957</v>
      </c>
      <c r="O3454" s="3" t="s">
        <v>235</v>
      </c>
      <c r="P3454" s="4">
        <v>28306.0</v>
      </c>
      <c r="Q3454" s="3" t="s">
        <v>43</v>
      </c>
      <c r="S3454" s="3" t="s">
        <v>34</v>
      </c>
    </row>
    <row r="3455">
      <c r="A3455" s="2">
        <v>42318.71488425926</v>
      </c>
      <c r="B3455" s="3">
        <v>75.0</v>
      </c>
      <c r="C3455" s="3" t="s">
        <v>2209</v>
      </c>
      <c r="D3455" s="3">
        <v>33.0</v>
      </c>
      <c r="E3455" s="3" t="s">
        <v>2290</v>
      </c>
      <c r="F3455" s="3">
        <v>9.0</v>
      </c>
      <c r="G3455" s="3">
        <v>4.0</v>
      </c>
      <c r="H3455" s="3" t="s">
        <v>672</v>
      </c>
      <c r="I3455" s="3" t="s">
        <v>3871</v>
      </c>
      <c r="J3455" s="3" t="s">
        <v>674</v>
      </c>
      <c r="K3455" s="3" t="s">
        <v>24</v>
      </c>
      <c r="L3455" s="3">
        <v>31.0</v>
      </c>
      <c r="M3455" s="3" t="s">
        <v>25</v>
      </c>
      <c r="N3455" s="3" t="s">
        <v>924</v>
      </c>
      <c r="O3455" s="3" t="s">
        <v>1475</v>
      </c>
      <c r="P3455" s="4">
        <v>35208.0</v>
      </c>
      <c r="Q3455" s="3" t="s">
        <v>191</v>
      </c>
      <c r="S3455" s="3" t="s">
        <v>34</v>
      </c>
    </row>
    <row r="3456">
      <c r="A3456" s="2">
        <v>42318.71488425926</v>
      </c>
      <c r="B3456" s="3">
        <v>75.0</v>
      </c>
      <c r="C3456" s="3" t="s">
        <v>2209</v>
      </c>
      <c r="D3456" s="3">
        <v>33.0</v>
      </c>
      <c r="E3456" s="3" t="s">
        <v>2290</v>
      </c>
      <c r="F3456" s="3">
        <v>9.0</v>
      </c>
      <c r="G3456" s="3">
        <v>4.0</v>
      </c>
      <c r="H3456" s="3" t="s">
        <v>672</v>
      </c>
      <c r="I3456" s="3" t="s">
        <v>3871</v>
      </c>
      <c r="J3456" s="3" t="s">
        <v>674</v>
      </c>
      <c r="K3456" s="3" t="s">
        <v>24</v>
      </c>
      <c r="L3456" s="3">
        <v>32.0</v>
      </c>
      <c r="M3456" s="3" t="s">
        <v>30</v>
      </c>
      <c r="N3456" s="3" t="s">
        <v>937</v>
      </c>
      <c r="O3456" s="3" t="s">
        <v>171</v>
      </c>
      <c r="P3456" s="4">
        <v>19343.0</v>
      </c>
      <c r="Q3456" s="3" t="s">
        <v>113</v>
      </c>
      <c r="S3456" s="3" t="s">
        <v>34</v>
      </c>
    </row>
    <row r="3457">
      <c r="A3457" s="2">
        <v>42318.71488425926</v>
      </c>
      <c r="B3457" s="3">
        <v>75.0</v>
      </c>
      <c r="C3457" s="3" t="s">
        <v>2209</v>
      </c>
      <c r="D3457" s="3">
        <v>33.0</v>
      </c>
      <c r="E3457" s="3" t="s">
        <v>2290</v>
      </c>
      <c r="F3457" s="3">
        <v>9.0</v>
      </c>
      <c r="G3457" s="3">
        <v>4.0</v>
      </c>
      <c r="H3457" s="3" t="s">
        <v>672</v>
      </c>
      <c r="I3457" s="3" t="s">
        <v>3871</v>
      </c>
      <c r="J3457" s="3" t="s">
        <v>674</v>
      </c>
      <c r="K3457" s="3" t="s">
        <v>24</v>
      </c>
      <c r="L3457" s="3">
        <v>33.0</v>
      </c>
      <c r="M3457" s="3" t="s">
        <v>25</v>
      </c>
      <c r="N3457" s="3" t="s">
        <v>2948</v>
      </c>
      <c r="O3457" s="3" t="s">
        <v>3958</v>
      </c>
      <c r="P3457" s="4">
        <v>17864.0</v>
      </c>
      <c r="Q3457" s="3" t="s">
        <v>49</v>
      </c>
      <c r="S3457" s="3" t="s">
        <v>34</v>
      </c>
    </row>
    <row r="3458">
      <c r="A3458" s="2">
        <v>42318.71488425926</v>
      </c>
      <c r="B3458" s="3">
        <v>75.0</v>
      </c>
      <c r="C3458" s="3" t="s">
        <v>2209</v>
      </c>
      <c r="D3458" s="3">
        <v>33.0</v>
      </c>
      <c r="E3458" s="3" t="s">
        <v>2290</v>
      </c>
      <c r="F3458" s="3">
        <v>9.0</v>
      </c>
      <c r="G3458" s="3">
        <v>4.0</v>
      </c>
      <c r="H3458" s="3" t="s">
        <v>672</v>
      </c>
      <c r="I3458" s="3" t="s">
        <v>3871</v>
      </c>
      <c r="J3458" s="3" t="s">
        <v>674</v>
      </c>
      <c r="K3458" s="3" t="s">
        <v>24</v>
      </c>
      <c r="L3458" s="3">
        <v>34.0</v>
      </c>
      <c r="M3458" s="3" t="s">
        <v>30</v>
      </c>
      <c r="N3458" s="3" t="s">
        <v>3959</v>
      </c>
      <c r="O3458" s="3" t="s">
        <v>633</v>
      </c>
      <c r="P3458" s="4">
        <v>18501.0</v>
      </c>
      <c r="Q3458" s="3" t="s">
        <v>49</v>
      </c>
      <c r="S3458" s="3" t="s">
        <v>34</v>
      </c>
    </row>
    <row r="3459">
      <c r="A3459" s="2">
        <v>42318.71488425926</v>
      </c>
      <c r="B3459" s="3">
        <v>75.0</v>
      </c>
      <c r="C3459" s="3" t="s">
        <v>2209</v>
      </c>
      <c r="D3459" s="3">
        <v>33.0</v>
      </c>
      <c r="E3459" s="3" t="s">
        <v>2290</v>
      </c>
      <c r="F3459" s="3">
        <v>9.0</v>
      </c>
      <c r="G3459" s="3">
        <v>4.0</v>
      </c>
      <c r="H3459" s="3" t="s">
        <v>672</v>
      </c>
      <c r="I3459" s="3" t="s">
        <v>3871</v>
      </c>
      <c r="J3459" s="3" t="s">
        <v>674</v>
      </c>
      <c r="K3459" s="3" t="s">
        <v>24</v>
      </c>
      <c r="L3459" s="3">
        <v>35.0</v>
      </c>
      <c r="M3459" s="3" t="s">
        <v>25</v>
      </c>
      <c r="N3459" s="3" t="s">
        <v>3960</v>
      </c>
      <c r="O3459" s="3" t="s">
        <v>141</v>
      </c>
      <c r="P3459" s="4">
        <v>26644.0</v>
      </c>
      <c r="Q3459" s="3" t="s">
        <v>37</v>
      </c>
      <c r="S3459" s="3" t="s">
        <v>34</v>
      </c>
    </row>
    <row r="3460">
      <c r="A3460" s="2">
        <v>42318.71488425926</v>
      </c>
      <c r="B3460" s="3">
        <v>75.0</v>
      </c>
      <c r="C3460" s="3" t="s">
        <v>2209</v>
      </c>
      <c r="D3460" s="3">
        <v>33.0</v>
      </c>
      <c r="E3460" s="3" t="s">
        <v>2290</v>
      </c>
      <c r="F3460" s="3">
        <v>9.0</v>
      </c>
      <c r="G3460" s="3">
        <v>4.0</v>
      </c>
      <c r="H3460" s="3" t="s">
        <v>672</v>
      </c>
      <c r="I3460" s="3" t="s">
        <v>3871</v>
      </c>
      <c r="J3460" s="3" t="s">
        <v>674</v>
      </c>
      <c r="K3460" s="3" t="s">
        <v>24</v>
      </c>
      <c r="L3460" s="3">
        <v>36.0</v>
      </c>
      <c r="M3460" s="3" t="s">
        <v>30</v>
      </c>
      <c r="N3460" s="3" t="s">
        <v>3961</v>
      </c>
      <c r="O3460" s="3" t="s">
        <v>1330</v>
      </c>
      <c r="P3460" s="4">
        <v>16600.0</v>
      </c>
      <c r="Q3460" s="3" t="s">
        <v>113</v>
      </c>
      <c r="S3460" s="3" t="s">
        <v>34</v>
      </c>
    </row>
    <row r="3461">
      <c r="A3461" s="2">
        <v>42318.71488425926</v>
      </c>
      <c r="B3461" s="3">
        <v>75.0</v>
      </c>
      <c r="C3461" s="3" t="s">
        <v>2209</v>
      </c>
      <c r="D3461" s="3">
        <v>33.0</v>
      </c>
      <c r="E3461" s="3" t="s">
        <v>2290</v>
      </c>
      <c r="F3461" s="3">
        <v>9.0</v>
      </c>
      <c r="G3461" s="3">
        <v>4.0</v>
      </c>
      <c r="H3461" s="3" t="s">
        <v>672</v>
      </c>
      <c r="I3461" s="3" t="s">
        <v>3871</v>
      </c>
      <c r="J3461" s="3" t="s">
        <v>674</v>
      </c>
      <c r="K3461" s="3" t="s">
        <v>24</v>
      </c>
      <c r="L3461" s="3">
        <v>37.0</v>
      </c>
      <c r="M3461" s="3" t="s">
        <v>25</v>
      </c>
      <c r="N3461" s="3" t="s">
        <v>3962</v>
      </c>
      <c r="O3461" s="3" t="s">
        <v>3963</v>
      </c>
      <c r="P3461" s="4">
        <v>30257.0</v>
      </c>
      <c r="Q3461" s="3" t="s">
        <v>132</v>
      </c>
      <c r="S3461" s="3" t="s">
        <v>34</v>
      </c>
    </row>
    <row r="3462">
      <c r="A3462" s="2">
        <v>42318.71488425926</v>
      </c>
      <c r="B3462" s="3">
        <v>75.0</v>
      </c>
      <c r="C3462" s="3" t="s">
        <v>2209</v>
      </c>
      <c r="D3462" s="3">
        <v>33.0</v>
      </c>
      <c r="E3462" s="3" t="s">
        <v>2290</v>
      </c>
      <c r="F3462" s="3">
        <v>9.0</v>
      </c>
      <c r="G3462" s="3">
        <v>4.0</v>
      </c>
      <c r="H3462" s="3" t="s">
        <v>672</v>
      </c>
      <c r="I3462" s="3" t="s">
        <v>3871</v>
      </c>
      <c r="J3462" s="3" t="s">
        <v>674</v>
      </c>
      <c r="K3462" s="3" t="s">
        <v>24</v>
      </c>
      <c r="L3462" s="3">
        <v>38.0</v>
      </c>
      <c r="M3462" s="3" t="s">
        <v>30</v>
      </c>
      <c r="N3462" s="3" t="s">
        <v>3964</v>
      </c>
      <c r="O3462" s="3" t="s">
        <v>1085</v>
      </c>
      <c r="P3462" s="4">
        <v>17914.0</v>
      </c>
      <c r="Q3462" s="3" t="s">
        <v>105</v>
      </c>
      <c r="S3462" s="3" t="s">
        <v>34</v>
      </c>
    </row>
    <row r="3463">
      <c r="A3463" s="2">
        <v>42318.71488425926</v>
      </c>
      <c r="B3463" s="3">
        <v>75.0</v>
      </c>
      <c r="C3463" s="3" t="s">
        <v>2209</v>
      </c>
      <c r="D3463" s="3">
        <v>33.0</v>
      </c>
      <c r="E3463" s="3" t="s">
        <v>2290</v>
      </c>
      <c r="F3463" s="3">
        <v>9.0</v>
      </c>
      <c r="G3463" s="3">
        <v>4.0</v>
      </c>
      <c r="H3463" s="3" t="s">
        <v>672</v>
      </c>
      <c r="I3463" s="3" t="s">
        <v>3871</v>
      </c>
      <c r="J3463" s="3" t="s">
        <v>674</v>
      </c>
      <c r="K3463" s="3" t="s">
        <v>24</v>
      </c>
      <c r="L3463" s="3">
        <v>39.0</v>
      </c>
      <c r="M3463" s="3" t="s">
        <v>25</v>
      </c>
      <c r="N3463" s="3" t="s">
        <v>3965</v>
      </c>
      <c r="O3463" s="3" t="s">
        <v>3966</v>
      </c>
      <c r="P3463" s="4">
        <v>17499.0</v>
      </c>
      <c r="Q3463" s="3" t="s">
        <v>49</v>
      </c>
      <c r="S3463" s="3" t="s">
        <v>34</v>
      </c>
    </row>
    <row r="3464">
      <c r="A3464" s="2">
        <v>42318.71488425926</v>
      </c>
      <c r="B3464" s="3">
        <v>75.0</v>
      </c>
      <c r="C3464" s="3" t="s">
        <v>2209</v>
      </c>
      <c r="D3464" s="3">
        <v>33.0</v>
      </c>
      <c r="E3464" s="3" t="s">
        <v>2290</v>
      </c>
      <c r="F3464" s="3">
        <v>9.0</v>
      </c>
      <c r="G3464" s="3">
        <v>4.0</v>
      </c>
      <c r="H3464" s="3" t="s">
        <v>672</v>
      </c>
      <c r="I3464" s="3" t="s">
        <v>3871</v>
      </c>
      <c r="J3464" s="3" t="s">
        <v>674</v>
      </c>
      <c r="K3464" s="3" t="s">
        <v>24</v>
      </c>
      <c r="L3464" s="3">
        <v>40.0</v>
      </c>
      <c r="M3464" s="3" t="s">
        <v>30</v>
      </c>
      <c r="N3464" s="3" t="s">
        <v>3967</v>
      </c>
      <c r="O3464" s="3" t="s">
        <v>1739</v>
      </c>
      <c r="P3464" s="4">
        <v>14052.0</v>
      </c>
      <c r="Q3464" s="3" t="s">
        <v>105</v>
      </c>
      <c r="S3464" s="3" t="s">
        <v>34</v>
      </c>
    </row>
    <row r="3465">
      <c r="A3465" s="2">
        <v>42318.71488425926</v>
      </c>
      <c r="B3465" s="3">
        <v>75.0</v>
      </c>
      <c r="C3465" s="3" t="s">
        <v>2209</v>
      </c>
      <c r="D3465" s="3">
        <v>33.0</v>
      </c>
      <c r="E3465" s="3" t="s">
        <v>2290</v>
      </c>
      <c r="F3465" s="3">
        <v>9.0</v>
      </c>
      <c r="G3465" s="3">
        <v>4.0</v>
      </c>
      <c r="H3465" s="3" t="s">
        <v>672</v>
      </c>
      <c r="I3465" s="3" t="s">
        <v>3871</v>
      </c>
      <c r="J3465" s="3" t="s">
        <v>674</v>
      </c>
      <c r="K3465" s="3" t="s">
        <v>24</v>
      </c>
      <c r="L3465" s="3">
        <v>41.0</v>
      </c>
      <c r="M3465" s="3" t="s">
        <v>25</v>
      </c>
      <c r="N3465" s="3" t="s">
        <v>3968</v>
      </c>
      <c r="O3465" s="3" t="s">
        <v>639</v>
      </c>
      <c r="P3465" s="4">
        <v>16172.0</v>
      </c>
      <c r="Q3465" s="3" t="s">
        <v>49</v>
      </c>
      <c r="S3465" s="3" t="s">
        <v>34</v>
      </c>
    </row>
    <row r="3466">
      <c r="A3466" s="2">
        <v>42318.71488425926</v>
      </c>
      <c r="B3466" s="3">
        <v>75.0</v>
      </c>
      <c r="C3466" s="3" t="s">
        <v>2209</v>
      </c>
      <c r="D3466" s="3">
        <v>33.0</v>
      </c>
      <c r="E3466" s="3" t="s">
        <v>2290</v>
      </c>
      <c r="F3466" s="3">
        <v>9.0</v>
      </c>
      <c r="G3466" s="3">
        <v>4.0</v>
      </c>
      <c r="H3466" s="3" t="s">
        <v>672</v>
      </c>
      <c r="I3466" s="3" t="s">
        <v>3871</v>
      </c>
      <c r="J3466" s="3" t="s">
        <v>674</v>
      </c>
      <c r="K3466" s="3" t="s">
        <v>24</v>
      </c>
      <c r="L3466" s="3">
        <v>42.0</v>
      </c>
      <c r="M3466" s="3" t="s">
        <v>30</v>
      </c>
      <c r="N3466" s="3" t="s">
        <v>3969</v>
      </c>
      <c r="O3466" s="3" t="s">
        <v>326</v>
      </c>
      <c r="P3466" s="4">
        <v>11468.0</v>
      </c>
      <c r="Q3466" s="3" t="s">
        <v>96</v>
      </c>
      <c r="S3466" s="3" t="s">
        <v>34</v>
      </c>
    </row>
    <row r="3467">
      <c r="A3467" s="2">
        <v>42318.71488425926</v>
      </c>
      <c r="B3467" s="3">
        <v>75.0</v>
      </c>
      <c r="C3467" s="3" t="s">
        <v>2209</v>
      </c>
      <c r="D3467" s="3">
        <v>33.0</v>
      </c>
      <c r="E3467" s="3" t="s">
        <v>2290</v>
      </c>
      <c r="F3467" s="3">
        <v>9.0</v>
      </c>
      <c r="G3467" s="3">
        <v>4.0</v>
      </c>
      <c r="H3467" s="3" t="s">
        <v>672</v>
      </c>
      <c r="I3467" s="3" t="s">
        <v>3871</v>
      </c>
      <c r="J3467" s="3" t="s">
        <v>674</v>
      </c>
      <c r="K3467" s="3" t="s">
        <v>24</v>
      </c>
      <c r="L3467" s="3">
        <v>43.0</v>
      </c>
      <c r="M3467" s="3" t="s">
        <v>25</v>
      </c>
      <c r="N3467" s="3" t="s">
        <v>3970</v>
      </c>
      <c r="O3467" s="3" t="s">
        <v>95</v>
      </c>
      <c r="P3467" s="4">
        <v>15897.0</v>
      </c>
      <c r="Q3467" s="3" t="s">
        <v>49</v>
      </c>
      <c r="S3467" s="3" t="s">
        <v>34</v>
      </c>
    </row>
    <row r="3468">
      <c r="A3468" s="2">
        <v>42318.71488425926</v>
      </c>
      <c r="B3468" s="3">
        <v>75.0</v>
      </c>
      <c r="C3468" s="3" t="s">
        <v>2209</v>
      </c>
      <c r="D3468" s="3">
        <v>33.0</v>
      </c>
      <c r="E3468" s="3" t="s">
        <v>2290</v>
      </c>
      <c r="F3468" s="3">
        <v>9.0</v>
      </c>
      <c r="G3468" s="3">
        <v>4.0</v>
      </c>
      <c r="H3468" s="3" t="s">
        <v>672</v>
      </c>
      <c r="I3468" s="3" t="s">
        <v>3871</v>
      </c>
      <c r="J3468" s="3" t="s">
        <v>674</v>
      </c>
      <c r="K3468" s="3" t="s">
        <v>24</v>
      </c>
      <c r="L3468" s="3">
        <v>44.0</v>
      </c>
      <c r="M3468" s="3" t="s">
        <v>30</v>
      </c>
      <c r="N3468" s="3" t="s">
        <v>3971</v>
      </c>
      <c r="O3468" s="3" t="s">
        <v>93</v>
      </c>
      <c r="P3468" s="4">
        <v>15563.0</v>
      </c>
      <c r="Q3468" s="3" t="s">
        <v>96</v>
      </c>
      <c r="S3468" s="3" t="s">
        <v>34</v>
      </c>
    </row>
    <row r="3469">
      <c r="A3469" s="2">
        <v>42318.71488425926</v>
      </c>
      <c r="B3469" s="3">
        <v>75.0</v>
      </c>
      <c r="C3469" s="3" t="s">
        <v>2209</v>
      </c>
      <c r="D3469" s="3">
        <v>33.0</v>
      </c>
      <c r="E3469" s="3" t="s">
        <v>2290</v>
      </c>
      <c r="F3469" s="3">
        <v>9.0</v>
      </c>
      <c r="G3469" s="3">
        <v>4.0</v>
      </c>
      <c r="H3469" s="3" t="s">
        <v>672</v>
      </c>
      <c r="I3469" s="3" t="s">
        <v>3871</v>
      </c>
      <c r="J3469" s="3" t="s">
        <v>674</v>
      </c>
      <c r="K3469" s="3" t="s">
        <v>24</v>
      </c>
      <c r="L3469" s="3">
        <v>45.0</v>
      </c>
      <c r="M3469" s="3" t="s">
        <v>25</v>
      </c>
      <c r="N3469" s="3" t="s">
        <v>3972</v>
      </c>
      <c r="O3469" s="3" t="s">
        <v>91</v>
      </c>
      <c r="P3469" s="4">
        <v>15148.0</v>
      </c>
      <c r="Q3469" s="3" t="s">
        <v>49</v>
      </c>
      <c r="S3469" s="3" t="s">
        <v>34</v>
      </c>
    </row>
    <row r="3470">
      <c r="A3470" s="2">
        <v>42318.71488425926</v>
      </c>
      <c r="B3470" s="3">
        <v>75.0</v>
      </c>
      <c r="C3470" s="3" t="s">
        <v>2209</v>
      </c>
      <c r="D3470" s="3">
        <v>33.0</v>
      </c>
      <c r="E3470" s="3" t="s">
        <v>2290</v>
      </c>
      <c r="F3470" s="3">
        <v>9.0</v>
      </c>
      <c r="G3470" s="3">
        <v>4.0</v>
      </c>
      <c r="H3470" s="3" t="s">
        <v>672</v>
      </c>
      <c r="I3470" s="3" t="s">
        <v>3871</v>
      </c>
      <c r="J3470" s="3" t="s">
        <v>674</v>
      </c>
      <c r="K3470" s="3" t="s">
        <v>24</v>
      </c>
      <c r="L3470" s="3">
        <v>46.0</v>
      </c>
      <c r="M3470" s="3" t="s">
        <v>30</v>
      </c>
      <c r="N3470" s="3" t="s">
        <v>3973</v>
      </c>
      <c r="O3470" s="3" t="s">
        <v>3401</v>
      </c>
      <c r="P3470" s="4">
        <v>11371.0</v>
      </c>
      <c r="Q3470" s="3" t="s">
        <v>113</v>
      </c>
      <c r="S3470" s="3" t="s">
        <v>34</v>
      </c>
    </row>
    <row r="3471">
      <c r="A3471" s="2">
        <v>42318.71488425926</v>
      </c>
      <c r="B3471" s="3">
        <v>75.0</v>
      </c>
      <c r="C3471" s="3" t="s">
        <v>2209</v>
      </c>
      <c r="D3471" s="3">
        <v>33.0</v>
      </c>
      <c r="E3471" s="3" t="s">
        <v>2290</v>
      </c>
      <c r="F3471" s="3">
        <v>9.0</v>
      </c>
      <c r="G3471" s="3">
        <v>4.0</v>
      </c>
      <c r="H3471" s="3" t="s">
        <v>672</v>
      </c>
      <c r="I3471" s="3" t="s">
        <v>3871</v>
      </c>
      <c r="J3471" s="3" t="s">
        <v>674</v>
      </c>
      <c r="K3471" s="3" t="s">
        <v>24</v>
      </c>
      <c r="L3471" s="3">
        <v>47.0</v>
      </c>
      <c r="M3471" s="3" t="s">
        <v>25</v>
      </c>
      <c r="N3471" s="3" t="s">
        <v>3974</v>
      </c>
      <c r="O3471" s="3" t="s">
        <v>530</v>
      </c>
      <c r="P3471" s="4">
        <v>22327.0</v>
      </c>
      <c r="Q3471" s="3" t="s">
        <v>49</v>
      </c>
      <c r="S3471" s="3" t="s">
        <v>34</v>
      </c>
    </row>
    <row r="3472">
      <c r="A3472" s="2">
        <v>42318.71488425926</v>
      </c>
      <c r="B3472" s="3">
        <v>75.0</v>
      </c>
      <c r="C3472" s="3" t="s">
        <v>2209</v>
      </c>
      <c r="D3472" s="3">
        <v>33.0</v>
      </c>
      <c r="E3472" s="3" t="s">
        <v>2290</v>
      </c>
      <c r="F3472" s="3">
        <v>9.0</v>
      </c>
      <c r="G3472" s="3">
        <v>4.0</v>
      </c>
      <c r="H3472" s="3" t="s">
        <v>672</v>
      </c>
      <c r="I3472" s="3" t="s">
        <v>3871</v>
      </c>
      <c r="J3472" s="3" t="s">
        <v>674</v>
      </c>
      <c r="K3472" s="3" t="s">
        <v>24</v>
      </c>
      <c r="L3472" s="3">
        <v>48.0</v>
      </c>
      <c r="M3472" s="3" t="s">
        <v>30</v>
      </c>
      <c r="N3472" s="3" t="s">
        <v>3975</v>
      </c>
      <c r="O3472" s="3" t="s">
        <v>547</v>
      </c>
      <c r="P3472" s="4">
        <v>13991.0</v>
      </c>
      <c r="Q3472" s="3" t="s">
        <v>209</v>
      </c>
      <c r="S3472" s="3" t="s">
        <v>34</v>
      </c>
    </row>
    <row r="3473">
      <c r="A3473" s="2">
        <v>42318.71488425926</v>
      </c>
      <c r="B3473" s="3">
        <v>75.0</v>
      </c>
      <c r="C3473" s="3" t="s">
        <v>2209</v>
      </c>
      <c r="D3473" s="3">
        <v>40.0</v>
      </c>
      <c r="E3473" s="3" t="s">
        <v>2340</v>
      </c>
      <c r="F3473" s="3">
        <v>9.0</v>
      </c>
      <c r="G3473" s="3">
        <v>4.0</v>
      </c>
      <c r="H3473" s="3" t="s">
        <v>672</v>
      </c>
      <c r="I3473" s="3" t="s">
        <v>3871</v>
      </c>
      <c r="J3473" s="3" t="s">
        <v>674</v>
      </c>
      <c r="K3473" s="3" t="s">
        <v>24</v>
      </c>
      <c r="L3473" s="3">
        <v>1.0</v>
      </c>
      <c r="M3473" s="3" t="s">
        <v>30</v>
      </c>
      <c r="N3473" s="3" t="s">
        <v>3976</v>
      </c>
      <c r="O3473" s="3" t="s">
        <v>3977</v>
      </c>
      <c r="P3473" s="4">
        <v>21091.0</v>
      </c>
      <c r="Q3473" s="3" t="s">
        <v>132</v>
      </c>
      <c r="S3473" s="3" t="s">
        <v>34</v>
      </c>
    </row>
    <row r="3474">
      <c r="A3474" s="2">
        <v>42318.71488425926</v>
      </c>
      <c r="B3474" s="3">
        <v>75.0</v>
      </c>
      <c r="C3474" s="3" t="s">
        <v>2209</v>
      </c>
      <c r="D3474" s="3">
        <v>40.0</v>
      </c>
      <c r="E3474" s="3" t="s">
        <v>2340</v>
      </c>
      <c r="F3474" s="3">
        <v>9.0</v>
      </c>
      <c r="G3474" s="3">
        <v>4.0</v>
      </c>
      <c r="H3474" s="3" t="s">
        <v>672</v>
      </c>
      <c r="I3474" s="3" t="s">
        <v>3871</v>
      </c>
      <c r="J3474" s="3" t="s">
        <v>674</v>
      </c>
      <c r="K3474" s="3" t="s">
        <v>24</v>
      </c>
      <c r="L3474" s="3">
        <v>2.0</v>
      </c>
      <c r="M3474" s="3" t="s">
        <v>25</v>
      </c>
      <c r="N3474" s="3" t="s">
        <v>3978</v>
      </c>
      <c r="O3474" s="3" t="s">
        <v>536</v>
      </c>
      <c r="P3474" s="4">
        <v>17203.0</v>
      </c>
      <c r="Q3474" s="3" t="s">
        <v>49</v>
      </c>
      <c r="S3474" s="3" t="s">
        <v>34</v>
      </c>
    </row>
    <row r="3475">
      <c r="A3475" s="2">
        <v>42318.71488425926</v>
      </c>
      <c r="B3475" s="3">
        <v>75.0</v>
      </c>
      <c r="C3475" s="3" t="s">
        <v>2209</v>
      </c>
      <c r="D3475" s="3">
        <v>40.0</v>
      </c>
      <c r="E3475" s="3" t="s">
        <v>2340</v>
      </c>
      <c r="F3475" s="3">
        <v>9.0</v>
      </c>
      <c r="G3475" s="3">
        <v>4.0</v>
      </c>
      <c r="H3475" s="3" t="s">
        <v>672</v>
      </c>
      <c r="I3475" s="3" t="s">
        <v>3871</v>
      </c>
      <c r="J3475" s="3" t="s">
        <v>674</v>
      </c>
      <c r="K3475" s="3" t="s">
        <v>24</v>
      </c>
      <c r="L3475" s="3">
        <v>3.0</v>
      </c>
      <c r="M3475" s="3" t="s">
        <v>30</v>
      </c>
      <c r="N3475" s="3" t="s">
        <v>3979</v>
      </c>
      <c r="O3475" s="3" t="s">
        <v>456</v>
      </c>
      <c r="P3475" s="4">
        <v>16370.0</v>
      </c>
      <c r="Q3475" s="3" t="s">
        <v>105</v>
      </c>
      <c r="S3475" s="3" t="s">
        <v>34</v>
      </c>
    </row>
    <row r="3476">
      <c r="A3476" s="2">
        <v>42318.71488425926</v>
      </c>
      <c r="B3476" s="3">
        <v>75.0</v>
      </c>
      <c r="C3476" s="3" t="s">
        <v>2209</v>
      </c>
      <c r="D3476" s="3">
        <v>40.0</v>
      </c>
      <c r="E3476" s="3" t="s">
        <v>2340</v>
      </c>
      <c r="F3476" s="3">
        <v>9.0</v>
      </c>
      <c r="G3476" s="3">
        <v>4.0</v>
      </c>
      <c r="H3476" s="3" t="s">
        <v>672</v>
      </c>
      <c r="I3476" s="3" t="s">
        <v>3871</v>
      </c>
      <c r="J3476" s="3" t="s">
        <v>674</v>
      </c>
      <c r="K3476" s="3" t="s">
        <v>24</v>
      </c>
      <c r="L3476" s="3">
        <v>4.0</v>
      </c>
      <c r="M3476" s="3" t="s">
        <v>25</v>
      </c>
      <c r="N3476" s="3" t="s">
        <v>3980</v>
      </c>
      <c r="O3476" s="3" t="s">
        <v>1452</v>
      </c>
      <c r="P3476" s="4">
        <v>23797.0</v>
      </c>
      <c r="Q3476" s="3" t="s">
        <v>79</v>
      </c>
      <c r="S3476" s="3" t="s">
        <v>34</v>
      </c>
    </row>
    <row r="3477">
      <c r="A3477" s="2">
        <v>42318.71488425926</v>
      </c>
      <c r="B3477" s="3">
        <v>75.0</v>
      </c>
      <c r="C3477" s="3" t="s">
        <v>2209</v>
      </c>
      <c r="D3477" s="3">
        <v>40.0</v>
      </c>
      <c r="E3477" s="3" t="s">
        <v>2340</v>
      </c>
      <c r="F3477" s="3">
        <v>9.0</v>
      </c>
      <c r="G3477" s="3">
        <v>4.0</v>
      </c>
      <c r="H3477" s="3" t="s">
        <v>672</v>
      </c>
      <c r="I3477" s="3" t="s">
        <v>3871</v>
      </c>
      <c r="J3477" s="3" t="s">
        <v>674</v>
      </c>
      <c r="K3477" s="3" t="s">
        <v>24</v>
      </c>
      <c r="L3477" s="3">
        <v>5.0</v>
      </c>
      <c r="M3477" s="3" t="s">
        <v>30</v>
      </c>
      <c r="N3477" s="3" t="s">
        <v>3981</v>
      </c>
      <c r="O3477" s="3" t="s">
        <v>803</v>
      </c>
      <c r="P3477" s="4">
        <v>16284.0</v>
      </c>
      <c r="Q3477" s="3" t="s">
        <v>117</v>
      </c>
      <c r="S3477" s="3" t="s">
        <v>34</v>
      </c>
    </row>
    <row r="3478">
      <c r="A3478" s="2">
        <v>42318.71488425926</v>
      </c>
      <c r="B3478" s="3">
        <v>75.0</v>
      </c>
      <c r="C3478" s="3" t="s">
        <v>2209</v>
      </c>
      <c r="D3478" s="3">
        <v>40.0</v>
      </c>
      <c r="E3478" s="3" t="s">
        <v>2340</v>
      </c>
      <c r="F3478" s="3">
        <v>9.0</v>
      </c>
      <c r="G3478" s="3">
        <v>4.0</v>
      </c>
      <c r="H3478" s="3" t="s">
        <v>672</v>
      </c>
      <c r="I3478" s="3" t="s">
        <v>3871</v>
      </c>
      <c r="J3478" s="3" t="s">
        <v>674</v>
      </c>
      <c r="K3478" s="3" t="s">
        <v>24</v>
      </c>
      <c r="L3478" s="3">
        <v>6.0</v>
      </c>
      <c r="M3478" s="3" t="s">
        <v>25</v>
      </c>
      <c r="N3478" s="3" t="s">
        <v>3982</v>
      </c>
      <c r="O3478" s="3" t="s">
        <v>1016</v>
      </c>
      <c r="P3478" s="4">
        <v>27230.0</v>
      </c>
      <c r="Q3478" s="3" t="s">
        <v>1955</v>
      </c>
      <c r="S3478" s="3" t="s">
        <v>34</v>
      </c>
    </row>
    <row r="3479">
      <c r="A3479" s="2">
        <v>42318.71488425926</v>
      </c>
      <c r="B3479" s="3">
        <v>75.0</v>
      </c>
      <c r="C3479" s="3" t="s">
        <v>2209</v>
      </c>
      <c r="D3479" s="3">
        <v>40.0</v>
      </c>
      <c r="E3479" s="3" t="s">
        <v>2340</v>
      </c>
      <c r="F3479" s="3">
        <v>9.0</v>
      </c>
      <c r="G3479" s="3">
        <v>4.0</v>
      </c>
      <c r="H3479" s="3" t="s">
        <v>672</v>
      </c>
      <c r="I3479" s="3" t="s">
        <v>3871</v>
      </c>
      <c r="J3479" s="3" t="s">
        <v>674</v>
      </c>
      <c r="K3479" s="3" t="s">
        <v>24</v>
      </c>
      <c r="L3479" s="3">
        <v>7.0</v>
      </c>
      <c r="M3479" s="3" t="s">
        <v>30</v>
      </c>
      <c r="N3479" s="3" t="s">
        <v>3983</v>
      </c>
      <c r="O3479" s="3" t="s">
        <v>1547</v>
      </c>
      <c r="P3479" s="4">
        <v>22001.0</v>
      </c>
      <c r="Q3479" s="3" t="s">
        <v>72</v>
      </c>
      <c r="S3479" s="3" t="s">
        <v>34</v>
      </c>
    </row>
    <row r="3480">
      <c r="A3480" s="2">
        <v>42318.71488425926</v>
      </c>
      <c r="B3480" s="3">
        <v>75.0</v>
      </c>
      <c r="C3480" s="3" t="s">
        <v>2209</v>
      </c>
      <c r="D3480" s="3">
        <v>40.0</v>
      </c>
      <c r="E3480" s="3" t="s">
        <v>2340</v>
      </c>
      <c r="F3480" s="3">
        <v>9.0</v>
      </c>
      <c r="G3480" s="3">
        <v>4.0</v>
      </c>
      <c r="H3480" s="3" t="s">
        <v>672</v>
      </c>
      <c r="I3480" s="3" t="s">
        <v>3871</v>
      </c>
      <c r="J3480" s="3" t="s">
        <v>674</v>
      </c>
      <c r="K3480" s="3" t="s">
        <v>24</v>
      </c>
      <c r="L3480" s="3">
        <v>8.0</v>
      </c>
      <c r="M3480" s="3" t="s">
        <v>25</v>
      </c>
      <c r="N3480" s="3" t="s">
        <v>3984</v>
      </c>
      <c r="O3480" s="3" t="s">
        <v>69</v>
      </c>
      <c r="P3480" s="4">
        <v>20042.0</v>
      </c>
      <c r="Q3480" s="3" t="s">
        <v>132</v>
      </c>
      <c r="S3480" s="3" t="s">
        <v>34</v>
      </c>
    </row>
    <row r="3481">
      <c r="A3481" s="2">
        <v>42318.71488425926</v>
      </c>
      <c r="B3481" s="3">
        <v>75.0</v>
      </c>
      <c r="C3481" s="3" t="s">
        <v>2209</v>
      </c>
      <c r="D3481" s="3">
        <v>40.0</v>
      </c>
      <c r="E3481" s="3" t="s">
        <v>2340</v>
      </c>
      <c r="F3481" s="3">
        <v>9.0</v>
      </c>
      <c r="G3481" s="3">
        <v>4.0</v>
      </c>
      <c r="H3481" s="3" t="s">
        <v>672</v>
      </c>
      <c r="I3481" s="3" t="s">
        <v>3871</v>
      </c>
      <c r="J3481" s="3" t="s">
        <v>674</v>
      </c>
      <c r="K3481" s="3" t="s">
        <v>24</v>
      </c>
      <c r="L3481" s="3">
        <v>9.0</v>
      </c>
      <c r="M3481" s="3" t="s">
        <v>30</v>
      </c>
      <c r="N3481" s="3" t="s">
        <v>3985</v>
      </c>
      <c r="O3481" s="3" t="s">
        <v>283</v>
      </c>
      <c r="P3481" s="4">
        <v>25249.0</v>
      </c>
      <c r="Q3481" s="3" t="s">
        <v>72</v>
      </c>
      <c r="S3481" s="3" t="s">
        <v>34</v>
      </c>
    </row>
    <row r="3482">
      <c r="A3482" s="2">
        <v>42318.71488425926</v>
      </c>
      <c r="B3482" s="3">
        <v>75.0</v>
      </c>
      <c r="C3482" s="3" t="s">
        <v>2209</v>
      </c>
      <c r="D3482" s="3">
        <v>40.0</v>
      </c>
      <c r="E3482" s="3" t="s">
        <v>2340</v>
      </c>
      <c r="F3482" s="3">
        <v>9.0</v>
      </c>
      <c r="G3482" s="3">
        <v>4.0</v>
      </c>
      <c r="H3482" s="3" t="s">
        <v>672</v>
      </c>
      <c r="I3482" s="3" t="s">
        <v>3871</v>
      </c>
      <c r="J3482" s="3" t="s">
        <v>674</v>
      </c>
      <c r="K3482" s="3" t="s">
        <v>24</v>
      </c>
      <c r="L3482" s="3">
        <v>10.0</v>
      </c>
      <c r="M3482" s="3" t="s">
        <v>25</v>
      </c>
      <c r="N3482" s="3" t="s">
        <v>3986</v>
      </c>
      <c r="O3482" s="3" t="s">
        <v>123</v>
      </c>
      <c r="P3482" s="4">
        <v>17705.0</v>
      </c>
      <c r="Q3482" s="3" t="s">
        <v>96</v>
      </c>
      <c r="S3482" s="3" t="s">
        <v>34</v>
      </c>
    </row>
    <row r="3483">
      <c r="A3483" s="2">
        <v>42318.71488425926</v>
      </c>
      <c r="B3483" s="3">
        <v>75.0</v>
      </c>
      <c r="C3483" s="3" t="s">
        <v>2209</v>
      </c>
      <c r="D3483" s="3">
        <v>40.0</v>
      </c>
      <c r="E3483" s="3" t="s">
        <v>2340</v>
      </c>
      <c r="F3483" s="3">
        <v>9.0</v>
      </c>
      <c r="G3483" s="3">
        <v>4.0</v>
      </c>
      <c r="H3483" s="3" t="s">
        <v>672</v>
      </c>
      <c r="I3483" s="3" t="s">
        <v>3871</v>
      </c>
      <c r="J3483" s="3" t="s">
        <v>674</v>
      </c>
      <c r="K3483" s="3" t="s">
        <v>24</v>
      </c>
      <c r="L3483" s="3">
        <v>11.0</v>
      </c>
      <c r="M3483" s="3" t="s">
        <v>30</v>
      </c>
      <c r="N3483" s="3" t="s">
        <v>3987</v>
      </c>
      <c r="O3483" s="3" t="s">
        <v>347</v>
      </c>
      <c r="P3483" s="4">
        <v>19857.0</v>
      </c>
      <c r="Q3483" s="3" t="s">
        <v>60</v>
      </c>
      <c r="S3483" s="3" t="s">
        <v>34</v>
      </c>
    </row>
    <row r="3484">
      <c r="A3484" s="2">
        <v>42318.71488425926</v>
      </c>
      <c r="B3484" s="3">
        <v>75.0</v>
      </c>
      <c r="C3484" s="3" t="s">
        <v>2209</v>
      </c>
      <c r="D3484" s="3">
        <v>40.0</v>
      </c>
      <c r="E3484" s="3" t="s">
        <v>2340</v>
      </c>
      <c r="F3484" s="3">
        <v>9.0</v>
      </c>
      <c r="G3484" s="3">
        <v>4.0</v>
      </c>
      <c r="H3484" s="3" t="s">
        <v>672</v>
      </c>
      <c r="I3484" s="3" t="s">
        <v>3871</v>
      </c>
      <c r="J3484" s="3" t="s">
        <v>674</v>
      </c>
      <c r="K3484" s="3" t="s">
        <v>24</v>
      </c>
      <c r="L3484" s="3">
        <v>12.0</v>
      </c>
      <c r="M3484" s="3" t="s">
        <v>25</v>
      </c>
      <c r="N3484" s="3" t="s">
        <v>3988</v>
      </c>
      <c r="O3484" s="3" t="s">
        <v>102</v>
      </c>
      <c r="P3484" s="4">
        <v>20948.0</v>
      </c>
      <c r="Q3484" s="3" t="s">
        <v>86</v>
      </c>
      <c r="S3484" s="3" t="s">
        <v>34</v>
      </c>
    </row>
    <row r="3485">
      <c r="A3485" s="2">
        <v>42318.71488425926</v>
      </c>
      <c r="B3485" s="3">
        <v>75.0</v>
      </c>
      <c r="C3485" s="3" t="s">
        <v>2209</v>
      </c>
      <c r="D3485" s="3">
        <v>40.0</v>
      </c>
      <c r="E3485" s="3" t="s">
        <v>2340</v>
      </c>
      <c r="F3485" s="3">
        <v>9.0</v>
      </c>
      <c r="G3485" s="3">
        <v>4.0</v>
      </c>
      <c r="H3485" s="3" t="s">
        <v>672</v>
      </c>
      <c r="I3485" s="3" t="s">
        <v>3871</v>
      </c>
      <c r="J3485" s="3" t="s">
        <v>674</v>
      </c>
      <c r="K3485" s="3" t="s">
        <v>24</v>
      </c>
      <c r="L3485" s="3">
        <v>13.0</v>
      </c>
      <c r="M3485" s="3" t="s">
        <v>30</v>
      </c>
      <c r="N3485" s="3" t="s">
        <v>3989</v>
      </c>
      <c r="O3485" s="3" t="s">
        <v>2092</v>
      </c>
      <c r="P3485" s="4">
        <v>26425.0</v>
      </c>
      <c r="Q3485" s="3" t="s">
        <v>40</v>
      </c>
      <c r="S3485" s="3" t="s">
        <v>34</v>
      </c>
    </row>
    <row r="3486">
      <c r="A3486" s="2">
        <v>42318.71488425926</v>
      </c>
      <c r="B3486" s="3">
        <v>75.0</v>
      </c>
      <c r="C3486" s="3" t="s">
        <v>2209</v>
      </c>
      <c r="D3486" s="3">
        <v>40.0</v>
      </c>
      <c r="E3486" s="3" t="s">
        <v>2340</v>
      </c>
      <c r="F3486" s="3">
        <v>9.0</v>
      </c>
      <c r="G3486" s="3">
        <v>4.0</v>
      </c>
      <c r="H3486" s="3" t="s">
        <v>672</v>
      </c>
      <c r="I3486" s="3" t="s">
        <v>3871</v>
      </c>
      <c r="J3486" s="3" t="s">
        <v>674</v>
      </c>
      <c r="K3486" s="3" t="s">
        <v>24</v>
      </c>
      <c r="L3486" s="3">
        <v>14.0</v>
      </c>
      <c r="M3486" s="3" t="s">
        <v>25</v>
      </c>
      <c r="N3486" s="3" t="s">
        <v>3990</v>
      </c>
      <c r="O3486" s="3" t="s">
        <v>1819</v>
      </c>
      <c r="P3486" s="4">
        <v>20501.0</v>
      </c>
      <c r="Q3486" s="3" t="s">
        <v>105</v>
      </c>
      <c r="S3486" s="3" t="s">
        <v>34</v>
      </c>
    </row>
    <row r="3487">
      <c r="A3487" s="2">
        <v>42318.71488425926</v>
      </c>
      <c r="B3487" s="3">
        <v>75.0</v>
      </c>
      <c r="C3487" s="3" t="s">
        <v>2209</v>
      </c>
      <c r="D3487" s="3">
        <v>47.0</v>
      </c>
      <c r="E3487" s="3" t="s">
        <v>2356</v>
      </c>
      <c r="F3487" s="3">
        <v>9.0</v>
      </c>
      <c r="G3487" s="3">
        <v>4.0</v>
      </c>
      <c r="H3487" s="3" t="s">
        <v>672</v>
      </c>
      <c r="I3487" s="3" t="s">
        <v>3871</v>
      </c>
      <c r="J3487" s="3" t="s">
        <v>674</v>
      </c>
      <c r="K3487" s="3" t="s">
        <v>272</v>
      </c>
      <c r="L3487" s="3">
        <v>1.0</v>
      </c>
      <c r="M3487" s="3" t="s">
        <v>25</v>
      </c>
      <c r="N3487" s="3" t="s">
        <v>3991</v>
      </c>
      <c r="O3487" s="3" t="s">
        <v>3610</v>
      </c>
      <c r="P3487" s="4">
        <v>19116.0</v>
      </c>
      <c r="Q3487" s="3" t="s">
        <v>96</v>
      </c>
      <c r="S3487" s="3" t="s">
        <v>34</v>
      </c>
    </row>
    <row r="3488">
      <c r="A3488" s="2">
        <v>42318.71488425926</v>
      </c>
      <c r="B3488" s="3">
        <v>75.0</v>
      </c>
      <c r="C3488" s="3" t="s">
        <v>2209</v>
      </c>
      <c r="D3488" s="3">
        <v>47.0</v>
      </c>
      <c r="E3488" s="3" t="s">
        <v>2356</v>
      </c>
      <c r="F3488" s="3">
        <v>9.0</v>
      </c>
      <c r="G3488" s="3">
        <v>4.0</v>
      </c>
      <c r="H3488" s="3" t="s">
        <v>672</v>
      </c>
      <c r="I3488" s="3" t="s">
        <v>3871</v>
      </c>
      <c r="J3488" s="3" t="s">
        <v>674</v>
      </c>
      <c r="K3488" s="3" t="s">
        <v>24</v>
      </c>
      <c r="L3488" s="3">
        <v>2.0</v>
      </c>
      <c r="M3488" s="3" t="s">
        <v>30</v>
      </c>
      <c r="N3488" s="3" t="s">
        <v>2898</v>
      </c>
      <c r="O3488" s="3" t="s">
        <v>602</v>
      </c>
      <c r="P3488" s="4">
        <v>19356.0</v>
      </c>
      <c r="Q3488" s="3" t="s">
        <v>49</v>
      </c>
      <c r="S3488" s="3" t="s">
        <v>34</v>
      </c>
    </row>
    <row r="3489">
      <c r="A3489" s="2">
        <v>42318.71488425926</v>
      </c>
      <c r="B3489" s="3">
        <v>75.0</v>
      </c>
      <c r="C3489" s="3" t="s">
        <v>2209</v>
      </c>
      <c r="D3489" s="3">
        <v>47.0</v>
      </c>
      <c r="E3489" s="3" t="s">
        <v>2356</v>
      </c>
      <c r="F3489" s="3">
        <v>9.0</v>
      </c>
      <c r="G3489" s="3">
        <v>4.0</v>
      </c>
      <c r="H3489" s="3" t="s">
        <v>672</v>
      </c>
      <c r="I3489" s="3" t="s">
        <v>3871</v>
      </c>
      <c r="J3489" s="3" t="s">
        <v>674</v>
      </c>
      <c r="K3489" s="3" t="s">
        <v>24</v>
      </c>
      <c r="L3489" s="3">
        <v>3.0</v>
      </c>
      <c r="M3489" s="3" t="s">
        <v>25</v>
      </c>
      <c r="N3489" s="3" t="s">
        <v>3992</v>
      </c>
      <c r="O3489" s="3" t="s">
        <v>3993</v>
      </c>
      <c r="P3489" s="4">
        <v>21640.0</v>
      </c>
      <c r="Q3489" s="3" t="s">
        <v>72</v>
      </c>
      <c r="S3489" s="3" t="s">
        <v>34</v>
      </c>
    </row>
    <row r="3490">
      <c r="A3490" s="2">
        <v>42318.71488425926</v>
      </c>
      <c r="B3490" s="3">
        <v>75.0</v>
      </c>
      <c r="C3490" s="3" t="s">
        <v>2209</v>
      </c>
      <c r="D3490" s="3">
        <v>47.0</v>
      </c>
      <c r="E3490" s="3" t="s">
        <v>2356</v>
      </c>
      <c r="F3490" s="3">
        <v>9.0</v>
      </c>
      <c r="G3490" s="3">
        <v>4.0</v>
      </c>
      <c r="H3490" s="3" t="s">
        <v>672</v>
      </c>
      <c r="I3490" s="3" t="s">
        <v>3871</v>
      </c>
      <c r="J3490" s="3" t="s">
        <v>674</v>
      </c>
      <c r="K3490" s="3" t="s">
        <v>24</v>
      </c>
      <c r="L3490" s="3">
        <v>4.0</v>
      </c>
      <c r="M3490" s="3" t="s">
        <v>30</v>
      </c>
      <c r="N3490" s="3" t="s">
        <v>3994</v>
      </c>
      <c r="O3490" s="3" t="s">
        <v>2092</v>
      </c>
      <c r="P3490" s="4">
        <v>25022.0</v>
      </c>
      <c r="Q3490" s="3" t="s">
        <v>110</v>
      </c>
      <c r="S3490" s="3" t="s">
        <v>34</v>
      </c>
    </row>
    <row r="3491">
      <c r="A3491" s="2">
        <v>42318.71488425926</v>
      </c>
      <c r="B3491" s="3">
        <v>75.0</v>
      </c>
      <c r="C3491" s="3" t="s">
        <v>2209</v>
      </c>
      <c r="D3491" s="3">
        <v>47.0</v>
      </c>
      <c r="E3491" s="3" t="s">
        <v>2356</v>
      </c>
      <c r="F3491" s="3">
        <v>9.0</v>
      </c>
      <c r="G3491" s="3">
        <v>4.0</v>
      </c>
      <c r="H3491" s="3" t="s">
        <v>672</v>
      </c>
      <c r="I3491" s="3" t="s">
        <v>3871</v>
      </c>
      <c r="J3491" s="3" t="s">
        <v>674</v>
      </c>
      <c r="K3491" s="3" t="s">
        <v>24</v>
      </c>
      <c r="L3491" s="3">
        <v>5.0</v>
      </c>
      <c r="M3491" s="3" t="s">
        <v>25</v>
      </c>
      <c r="N3491" s="3" t="s">
        <v>3995</v>
      </c>
      <c r="O3491" s="3" t="s">
        <v>168</v>
      </c>
      <c r="P3491" s="4">
        <v>17382.0</v>
      </c>
      <c r="Q3491" s="3" t="s">
        <v>49</v>
      </c>
      <c r="S3491" s="3" t="s">
        <v>34</v>
      </c>
    </row>
    <row r="3492">
      <c r="A3492" s="2">
        <v>42318.71488425926</v>
      </c>
      <c r="B3492" s="3">
        <v>75.0</v>
      </c>
      <c r="C3492" s="3" t="s">
        <v>2209</v>
      </c>
      <c r="D3492" s="3">
        <v>47.0</v>
      </c>
      <c r="E3492" s="3" t="s">
        <v>2356</v>
      </c>
      <c r="F3492" s="3">
        <v>9.0</v>
      </c>
      <c r="G3492" s="3">
        <v>4.0</v>
      </c>
      <c r="H3492" s="3" t="s">
        <v>672</v>
      </c>
      <c r="I3492" s="3" t="s">
        <v>3871</v>
      </c>
      <c r="J3492" s="3" t="s">
        <v>674</v>
      </c>
      <c r="K3492" s="3" t="s">
        <v>24</v>
      </c>
      <c r="L3492" s="3">
        <v>6.0</v>
      </c>
      <c r="M3492" s="3" t="s">
        <v>30</v>
      </c>
      <c r="N3492" s="3" t="s">
        <v>3996</v>
      </c>
      <c r="O3492" s="3" t="s">
        <v>560</v>
      </c>
      <c r="P3492" s="4">
        <v>16703.0</v>
      </c>
      <c r="Q3492" s="3" t="s">
        <v>49</v>
      </c>
      <c r="S3492" s="3" t="s">
        <v>34</v>
      </c>
    </row>
    <row r="3493">
      <c r="A3493" s="2">
        <v>42318.71488425926</v>
      </c>
      <c r="B3493" s="3">
        <v>75.0</v>
      </c>
      <c r="C3493" s="3" t="s">
        <v>2209</v>
      </c>
      <c r="D3493" s="3">
        <v>47.0</v>
      </c>
      <c r="E3493" s="3" t="s">
        <v>2356</v>
      </c>
      <c r="F3493" s="3">
        <v>9.0</v>
      </c>
      <c r="G3493" s="3">
        <v>4.0</v>
      </c>
      <c r="H3493" s="3" t="s">
        <v>672</v>
      </c>
      <c r="I3493" s="3" t="s">
        <v>3871</v>
      </c>
      <c r="J3493" s="3" t="s">
        <v>674</v>
      </c>
      <c r="K3493" s="3" t="s">
        <v>24</v>
      </c>
      <c r="L3493" s="3">
        <v>7.0</v>
      </c>
      <c r="M3493" s="3" t="s">
        <v>25</v>
      </c>
      <c r="N3493" s="3" t="s">
        <v>2240</v>
      </c>
      <c r="O3493" s="3" t="s">
        <v>1089</v>
      </c>
      <c r="P3493" s="4">
        <v>22923.0</v>
      </c>
      <c r="Q3493" s="3" t="s">
        <v>132</v>
      </c>
      <c r="S3493" s="3" t="s">
        <v>34</v>
      </c>
    </row>
    <row r="3494">
      <c r="A3494" s="2">
        <v>42318.71488425926</v>
      </c>
      <c r="B3494" s="3">
        <v>75.0</v>
      </c>
      <c r="C3494" s="3" t="s">
        <v>2209</v>
      </c>
      <c r="D3494" s="3">
        <v>47.0</v>
      </c>
      <c r="E3494" s="3" t="s">
        <v>2356</v>
      </c>
      <c r="F3494" s="3">
        <v>9.0</v>
      </c>
      <c r="G3494" s="3">
        <v>4.0</v>
      </c>
      <c r="H3494" s="3" t="s">
        <v>672</v>
      </c>
      <c r="I3494" s="3" t="s">
        <v>3871</v>
      </c>
      <c r="J3494" s="3" t="s">
        <v>674</v>
      </c>
      <c r="K3494" s="3" t="s">
        <v>24</v>
      </c>
      <c r="L3494" s="3">
        <v>8.0</v>
      </c>
      <c r="M3494" s="3" t="s">
        <v>30</v>
      </c>
      <c r="N3494" s="3" t="s">
        <v>3997</v>
      </c>
      <c r="O3494" s="3" t="s">
        <v>705</v>
      </c>
      <c r="P3494" s="4">
        <v>23457.0</v>
      </c>
      <c r="Q3494" s="3" t="s">
        <v>46</v>
      </c>
      <c r="S3494" s="3" t="s">
        <v>34</v>
      </c>
    </row>
    <row r="3495">
      <c r="A3495" s="2">
        <v>42318.71488425926</v>
      </c>
      <c r="B3495" s="3">
        <v>75.0</v>
      </c>
      <c r="C3495" s="3" t="s">
        <v>2209</v>
      </c>
      <c r="D3495" s="3">
        <v>47.0</v>
      </c>
      <c r="E3495" s="3" t="s">
        <v>2356</v>
      </c>
      <c r="F3495" s="3">
        <v>9.0</v>
      </c>
      <c r="G3495" s="3">
        <v>4.0</v>
      </c>
      <c r="H3495" s="3" t="s">
        <v>672</v>
      </c>
      <c r="I3495" s="3" t="s">
        <v>3871</v>
      </c>
      <c r="J3495" s="3" t="s">
        <v>674</v>
      </c>
      <c r="K3495" s="3" t="s">
        <v>24</v>
      </c>
      <c r="L3495" s="3">
        <v>9.0</v>
      </c>
      <c r="M3495" s="3" t="s">
        <v>25</v>
      </c>
      <c r="N3495" s="3" t="s">
        <v>3998</v>
      </c>
      <c r="O3495" s="3" t="s">
        <v>1815</v>
      </c>
      <c r="P3495" s="4">
        <v>32325.0</v>
      </c>
      <c r="Q3495" s="3" t="s">
        <v>60</v>
      </c>
      <c r="S3495" s="3" t="s">
        <v>34</v>
      </c>
    </row>
    <row r="3496">
      <c r="A3496" s="2">
        <v>42318.71488425926</v>
      </c>
      <c r="B3496" s="3">
        <v>75.0</v>
      </c>
      <c r="C3496" s="3" t="s">
        <v>2209</v>
      </c>
      <c r="D3496" s="3">
        <v>47.0</v>
      </c>
      <c r="E3496" s="3" t="s">
        <v>2356</v>
      </c>
      <c r="F3496" s="3">
        <v>9.0</v>
      </c>
      <c r="G3496" s="3">
        <v>4.0</v>
      </c>
      <c r="H3496" s="3" t="s">
        <v>672</v>
      </c>
      <c r="I3496" s="3" t="s">
        <v>3871</v>
      </c>
      <c r="J3496" s="3" t="s">
        <v>674</v>
      </c>
      <c r="K3496" s="3" t="s">
        <v>24</v>
      </c>
      <c r="L3496" s="3">
        <v>10.0</v>
      </c>
      <c r="M3496" s="3" t="s">
        <v>30</v>
      </c>
      <c r="N3496" s="3" t="s">
        <v>3999</v>
      </c>
      <c r="O3496" s="3" t="s">
        <v>375</v>
      </c>
      <c r="P3496" s="4">
        <v>24910.0</v>
      </c>
      <c r="Q3496" s="3" t="s">
        <v>33</v>
      </c>
      <c r="S3496" s="3" t="s">
        <v>34</v>
      </c>
    </row>
    <row r="3497">
      <c r="A3497" s="2">
        <v>42318.71488425926</v>
      </c>
      <c r="B3497" s="3">
        <v>75.0</v>
      </c>
      <c r="C3497" s="3" t="s">
        <v>2209</v>
      </c>
      <c r="D3497" s="3">
        <v>47.0</v>
      </c>
      <c r="E3497" s="3" t="s">
        <v>2356</v>
      </c>
      <c r="F3497" s="3">
        <v>9.0</v>
      </c>
      <c r="G3497" s="3">
        <v>4.0</v>
      </c>
      <c r="H3497" s="3" t="s">
        <v>672</v>
      </c>
      <c r="I3497" s="3" t="s">
        <v>3871</v>
      </c>
      <c r="J3497" s="3" t="s">
        <v>674</v>
      </c>
      <c r="K3497" s="3" t="s">
        <v>24</v>
      </c>
      <c r="L3497" s="3">
        <v>11.0</v>
      </c>
      <c r="M3497" s="3" t="s">
        <v>25</v>
      </c>
      <c r="N3497" s="3" t="s">
        <v>4000</v>
      </c>
      <c r="O3497" s="3" t="s">
        <v>251</v>
      </c>
      <c r="P3497" s="4">
        <v>22634.0</v>
      </c>
      <c r="Q3497" s="3" t="s">
        <v>169</v>
      </c>
      <c r="S3497" s="3" t="s">
        <v>34</v>
      </c>
    </row>
    <row r="3498">
      <c r="A3498" s="2">
        <v>42318.71488425926</v>
      </c>
      <c r="B3498" s="3">
        <v>75.0</v>
      </c>
      <c r="C3498" s="3" t="s">
        <v>2209</v>
      </c>
      <c r="D3498" s="3">
        <v>47.0</v>
      </c>
      <c r="E3498" s="3" t="s">
        <v>2356</v>
      </c>
      <c r="F3498" s="3">
        <v>9.0</v>
      </c>
      <c r="G3498" s="3">
        <v>4.0</v>
      </c>
      <c r="H3498" s="3" t="s">
        <v>672</v>
      </c>
      <c r="I3498" s="3" t="s">
        <v>3871</v>
      </c>
      <c r="J3498" s="3" t="s">
        <v>674</v>
      </c>
      <c r="K3498" s="3" t="s">
        <v>24</v>
      </c>
      <c r="L3498" s="3">
        <v>12.0</v>
      </c>
      <c r="M3498" s="3" t="s">
        <v>30</v>
      </c>
      <c r="N3498" s="3" t="s">
        <v>3049</v>
      </c>
      <c r="O3498" s="3" t="s">
        <v>57</v>
      </c>
      <c r="P3498" s="4">
        <v>25446.0</v>
      </c>
      <c r="Q3498" s="3" t="s">
        <v>132</v>
      </c>
      <c r="S3498" s="3" t="s">
        <v>34</v>
      </c>
    </row>
    <row r="3499">
      <c r="A3499" s="2">
        <v>42318.71488425926</v>
      </c>
      <c r="B3499" s="3">
        <v>75.0</v>
      </c>
      <c r="C3499" s="3" t="s">
        <v>2209</v>
      </c>
      <c r="D3499" s="3">
        <v>64.0</v>
      </c>
      <c r="E3499" s="3" t="s">
        <v>2369</v>
      </c>
      <c r="F3499" s="3">
        <v>9.0</v>
      </c>
      <c r="G3499" s="3">
        <v>4.0</v>
      </c>
      <c r="H3499" s="3" t="s">
        <v>672</v>
      </c>
      <c r="I3499" s="3" t="s">
        <v>3871</v>
      </c>
      <c r="J3499" s="3" t="s">
        <v>674</v>
      </c>
      <c r="K3499" s="3" t="s">
        <v>24</v>
      </c>
      <c r="L3499" s="3">
        <v>1.0</v>
      </c>
      <c r="M3499" s="3" t="s">
        <v>25</v>
      </c>
      <c r="N3499" s="3" t="s">
        <v>4001</v>
      </c>
      <c r="O3499" s="3" t="s">
        <v>664</v>
      </c>
      <c r="P3499" s="4">
        <v>22285.0</v>
      </c>
      <c r="Q3499" s="3" t="s">
        <v>79</v>
      </c>
      <c r="S3499" s="3" t="s">
        <v>34</v>
      </c>
    </row>
    <row r="3500">
      <c r="A3500" s="2">
        <v>42318.71488425926</v>
      </c>
      <c r="B3500" s="3">
        <v>75.0</v>
      </c>
      <c r="C3500" s="3" t="s">
        <v>2209</v>
      </c>
      <c r="D3500" s="3">
        <v>64.0</v>
      </c>
      <c r="E3500" s="3" t="s">
        <v>2369</v>
      </c>
      <c r="F3500" s="3">
        <v>9.0</v>
      </c>
      <c r="G3500" s="3">
        <v>4.0</v>
      </c>
      <c r="H3500" s="3" t="s">
        <v>672</v>
      </c>
      <c r="I3500" s="3" t="s">
        <v>3871</v>
      </c>
      <c r="J3500" s="3" t="s">
        <v>674</v>
      </c>
      <c r="K3500" s="3" t="s">
        <v>24</v>
      </c>
      <c r="L3500" s="3">
        <v>2.0</v>
      </c>
      <c r="M3500" s="3" t="s">
        <v>30</v>
      </c>
      <c r="N3500" s="3" t="s">
        <v>4002</v>
      </c>
      <c r="O3500" s="3" t="s">
        <v>1024</v>
      </c>
      <c r="P3500" s="4">
        <v>34827.0</v>
      </c>
      <c r="Q3500" s="3" t="s">
        <v>191</v>
      </c>
      <c r="S3500" s="3" t="s">
        <v>34</v>
      </c>
    </row>
    <row r="3501">
      <c r="A3501" s="2">
        <v>42318.71488425926</v>
      </c>
      <c r="B3501" s="3">
        <v>75.0</v>
      </c>
      <c r="C3501" s="3" t="s">
        <v>2209</v>
      </c>
      <c r="D3501" s="3">
        <v>64.0</v>
      </c>
      <c r="E3501" s="3" t="s">
        <v>2369</v>
      </c>
      <c r="F3501" s="3">
        <v>9.0</v>
      </c>
      <c r="G3501" s="3">
        <v>4.0</v>
      </c>
      <c r="H3501" s="3" t="s">
        <v>672</v>
      </c>
      <c r="I3501" s="3" t="s">
        <v>3871</v>
      </c>
      <c r="J3501" s="3" t="s">
        <v>674</v>
      </c>
      <c r="K3501" s="3" t="s">
        <v>24</v>
      </c>
      <c r="L3501" s="3">
        <v>3.0</v>
      </c>
      <c r="M3501" s="3" t="s">
        <v>25</v>
      </c>
      <c r="N3501" s="3" t="s">
        <v>4003</v>
      </c>
      <c r="O3501" s="3" t="s">
        <v>2765</v>
      </c>
      <c r="P3501" s="4">
        <v>32711.0</v>
      </c>
      <c r="Q3501" s="3" t="s">
        <v>132</v>
      </c>
      <c r="S3501" s="3" t="s">
        <v>34</v>
      </c>
    </row>
    <row r="3502">
      <c r="A3502" s="2">
        <v>42318.71488425926</v>
      </c>
      <c r="B3502" s="3">
        <v>75.0</v>
      </c>
      <c r="C3502" s="3" t="s">
        <v>2209</v>
      </c>
      <c r="D3502" s="3">
        <v>64.0</v>
      </c>
      <c r="E3502" s="3" t="s">
        <v>2369</v>
      </c>
      <c r="F3502" s="3">
        <v>9.0</v>
      </c>
      <c r="G3502" s="3">
        <v>4.0</v>
      </c>
      <c r="H3502" s="3" t="s">
        <v>672</v>
      </c>
      <c r="I3502" s="3" t="s">
        <v>3871</v>
      </c>
      <c r="J3502" s="3" t="s">
        <v>674</v>
      </c>
      <c r="K3502" s="3" t="s">
        <v>24</v>
      </c>
      <c r="L3502" s="3">
        <v>4.0</v>
      </c>
      <c r="M3502" s="3" t="s">
        <v>30</v>
      </c>
      <c r="N3502" s="3" t="s">
        <v>4004</v>
      </c>
      <c r="O3502" s="3" t="s">
        <v>98</v>
      </c>
      <c r="P3502" s="4">
        <v>20115.0</v>
      </c>
      <c r="Q3502" s="3" t="s">
        <v>132</v>
      </c>
      <c r="S3502" s="3" t="s">
        <v>34</v>
      </c>
    </row>
    <row r="3503">
      <c r="A3503" s="2">
        <v>42318.71488425926</v>
      </c>
      <c r="B3503" s="3">
        <v>75.0</v>
      </c>
      <c r="C3503" s="3" t="s">
        <v>2209</v>
      </c>
      <c r="D3503" s="3">
        <v>64.0</v>
      </c>
      <c r="E3503" s="3" t="s">
        <v>2369</v>
      </c>
      <c r="F3503" s="3">
        <v>9.0</v>
      </c>
      <c r="G3503" s="3">
        <v>4.0</v>
      </c>
      <c r="H3503" s="3" t="s">
        <v>672</v>
      </c>
      <c r="I3503" s="3" t="s">
        <v>3871</v>
      </c>
      <c r="J3503" s="3" t="s">
        <v>674</v>
      </c>
      <c r="K3503" s="3" t="s">
        <v>24</v>
      </c>
      <c r="L3503" s="3">
        <v>5.0</v>
      </c>
      <c r="M3503" s="3" t="s">
        <v>25</v>
      </c>
      <c r="N3503" s="3" t="s">
        <v>4005</v>
      </c>
      <c r="O3503" s="3" t="s">
        <v>1398</v>
      </c>
      <c r="P3503" s="4">
        <v>30827.0</v>
      </c>
      <c r="Q3503" s="3" t="s">
        <v>46</v>
      </c>
      <c r="S3503" s="3" t="s">
        <v>34</v>
      </c>
    </row>
    <row r="3504">
      <c r="A3504" s="2">
        <v>42318.71488425926</v>
      </c>
      <c r="B3504" s="3">
        <v>75.0</v>
      </c>
      <c r="C3504" s="3" t="s">
        <v>2209</v>
      </c>
      <c r="D3504" s="3">
        <v>64.0</v>
      </c>
      <c r="E3504" s="3" t="s">
        <v>2369</v>
      </c>
      <c r="F3504" s="3">
        <v>9.0</v>
      </c>
      <c r="G3504" s="3">
        <v>4.0</v>
      </c>
      <c r="H3504" s="3" t="s">
        <v>672</v>
      </c>
      <c r="I3504" s="3" t="s">
        <v>3871</v>
      </c>
      <c r="J3504" s="3" t="s">
        <v>674</v>
      </c>
      <c r="K3504" s="3" t="s">
        <v>24</v>
      </c>
      <c r="L3504" s="3">
        <v>6.0</v>
      </c>
      <c r="M3504" s="3" t="s">
        <v>30</v>
      </c>
      <c r="N3504" s="3" t="s">
        <v>4006</v>
      </c>
      <c r="O3504" s="3" t="s">
        <v>1519</v>
      </c>
      <c r="P3504" s="4">
        <v>32778.0</v>
      </c>
      <c r="Q3504" s="3" t="s">
        <v>191</v>
      </c>
      <c r="S3504" s="3" t="s">
        <v>34</v>
      </c>
    </row>
    <row r="3505">
      <c r="A3505" s="2">
        <v>42318.71488425926</v>
      </c>
      <c r="B3505" s="3">
        <v>75.0</v>
      </c>
      <c r="C3505" s="3" t="s">
        <v>2209</v>
      </c>
      <c r="D3505" s="3">
        <v>64.0</v>
      </c>
      <c r="E3505" s="3" t="s">
        <v>2369</v>
      </c>
      <c r="F3505" s="3">
        <v>9.0</v>
      </c>
      <c r="G3505" s="3">
        <v>4.0</v>
      </c>
      <c r="H3505" s="3" t="s">
        <v>672</v>
      </c>
      <c r="I3505" s="3" t="s">
        <v>3871</v>
      </c>
      <c r="J3505" s="3" t="s">
        <v>674</v>
      </c>
      <c r="K3505" s="3" t="s">
        <v>24</v>
      </c>
      <c r="L3505" s="3">
        <v>7.0</v>
      </c>
      <c r="M3505" s="3" t="s">
        <v>25</v>
      </c>
      <c r="N3505" s="3" t="s">
        <v>4007</v>
      </c>
      <c r="O3505" s="3" t="s">
        <v>2405</v>
      </c>
      <c r="P3505" s="4">
        <v>35666.0</v>
      </c>
      <c r="Q3505" s="3" t="s">
        <v>191</v>
      </c>
      <c r="S3505" s="3" t="s">
        <v>34</v>
      </c>
    </row>
    <row r="3506">
      <c r="A3506" s="2">
        <v>42318.71488425926</v>
      </c>
      <c r="B3506" s="3">
        <v>75.0</v>
      </c>
      <c r="C3506" s="3" t="s">
        <v>2209</v>
      </c>
      <c r="D3506" s="3">
        <v>64.0</v>
      </c>
      <c r="E3506" s="3" t="s">
        <v>2369</v>
      </c>
      <c r="F3506" s="3">
        <v>9.0</v>
      </c>
      <c r="G3506" s="3">
        <v>4.0</v>
      </c>
      <c r="H3506" s="3" t="s">
        <v>672</v>
      </c>
      <c r="I3506" s="3" t="s">
        <v>3871</v>
      </c>
      <c r="J3506" s="3" t="s">
        <v>674</v>
      </c>
      <c r="K3506" s="3" t="s">
        <v>24</v>
      </c>
      <c r="L3506" s="3">
        <v>8.0</v>
      </c>
      <c r="M3506" s="3" t="s">
        <v>30</v>
      </c>
      <c r="N3506" s="3" t="s">
        <v>4008</v>
      </c>
      <c r="O3506" s="3" t="s">
        <v>4009</v>
      </c>
      <c r="P3506" s="4">
        <v>25172.0</v>
      </c>
      <c r="Q3506" s="3" t="s">
        <v>40</v>
      </c>
      <c r="S3506" s="3" t="s">
        <v>34</v>
      </c>
    </row>
    <row r="3507">
      <c r="A3507" s="2">
        <v>42318.71488425926</v>
      </c>
      <c r="B3507" s="3">
        <v>75.0</v>
      </c>
      <c r="C3507" s="3" t="s">
        <v>2209</v>
      </c>
      <c r="D3507" s="3">
        <v>64.0</v>
      </c>
      <c r="E3507" s="3" t="s">
        <v>2369</v>
      </c>
      <c r="F3507" s="3">
        <v>9.0</v>
      </c>
      <c r="G3507" s="3">
        <v>4.0</v>
      </c>
      <c r="H3507" s="3" t="s">
        <v>672</v>
      </c>
      <c r="I3507" s="3" t="s">
        <v>3871</v>
      </c>
      <c r="J3507" s="3" t="s">
        <v>674</v>
      </c>
      <c r="K3507" s="3" t="s">
        <v>24</v>
      </c>
      <c r="L3507" s="3">
        <v>9.0</v>
      </c>
      <c r="M3507" s="3" t="s">
        <v>25</v>
      </c>
      <c r="N3507" s="3" t="s">
        <v>4010</v>
      </c>
      <c r="O3507" s="3" t="s">
        <v>141</v>
      </c>
      <c r="P3507" s="4">
        <v>16052.0</v>
      </c>
      <c r="Q3507" s="3" t="s">
        <v>49</v>
      </c>
      <c r="S3507" s="3" t="s">
        <v>34</v>
      </c>
    </row>
    <row r="3508">
      <c r="A3508" s="2">
        <v>42318.71488425926</v>
      </c>
      <c r="B3508" s="3">
        <v>75.0</v>
      </c>
      <c r="C3508" s="3" t="s">
        <v>2209</v>
      </c>
      <c r="D3508" s="3">
        <v>64.0</v>
      </c>
      <c r="E3508" s="3" t="s">
        <v>2369</v>
      </c>
      <c r="F3508" s="3">
        <v>9.0</v>
      </c>
      <c r="G3508" s="3">
        <v>4.0</v>
      </c>
      <c r="H3508" s="3" t="s">
        <v>672</v>
      </c>
      <c r="I3508" s="3" t="s">
        <v>3871</v>
      </c>
      <c r="J3508" s="3" t="s">
        <v>674</v>
      </c>
      <c r="K3508" s="3" t="s">
        <v>24</v>
      </c>
      <c r="L3508" s="3">
        <v>10.0</v>
      </c>
      <c r="M3508" s="3" t="s">
        <v>30</v>
      </c>
      <c r="N3508" s="3" t="s">
        <v>4011</v>
      </c>
      <c r="O3508" s="3" t="s">
        <v>171</v>
      </c>
      <c r="P3508" s="4">
        <v>21258.0</v>
      </c>
      <c r="Q3508" s="3" t="s">
        <v>153</v>
      </c>
      <c r="S3508" s="3" t="s">
        <v>34</v>
      </c>
    </row>
    <row r="3509">
      <c r="A3509" s="2">
        <v>42318.71488425926</v>
      </c>
      <c r="B3509" s="3">
        <v>75.0</v>
      </c>
      <c r="C3509" s="3" t="s">
        <v>2209</v>
      </c>
      <c r="D3509" s="3">
        <v>64.0</v>
      </c>
      <c r="E3509" s="3" t="s">
        <v>2369</v>
      </c>
      <c r="F3509" s="3">
        <v>9.0</v>
      </c>
      <c r="G3509" s="3">
        <v>4.0</v>
      </c>
      <c r="H3509" s="3" t="s">
        <v>672</v>
      </c>
      <c r="I3509" s="3" t="s">
        <v>3871</v>
      </c>
      <c r="J3509" s="3" t="s">
        <v>674</v>
      </c>
      <c r="K3509" s="3" t="s">
        <v>24</v>
      </c>
      <c r="L3509" s="3">
        <v>11.0</v>
      </c>
      <c r="M3509" s="3" t="s">
        <v>25</v>
      </c>
      <c r="N3509" s="3" t="s">
        <v>4012</v>
      </c>
      <c r="O3509" s="3" t="s">
        <v>796</v>
      </c>
      <c r="P3509" s="4">
        <v>26188.0</v>
      </c>
      <c r="Q3509" s="3" t="s">
        <v>169</v>
      </c>
      <c r="S3509" s="3" t="s">
        <v>34</v>
      </c>
    </row>
    <row r="3510">
      <c r="A3510" s="2">
        <v>42318.71488425926</v>
      </c>
      <c r="B3510" s="3">
        <v>75.0</v>
      </c>
      <c r="C3510" s="3" t="s">
        <v>2209</v>
      </c>
      <c r="D3510" s="3">
        <v>64.0</v>
      </c>
      <c r="E3510" s="3" t="s">
        <v>2369</v>
      </c>
      <c r="F3510" s="3">
        <v>9.0</v>
      </c>
      <c r="G3510" s="3">
        <v>4.0</v>
      </c>
      <c r="H3510" s="3" t="s">
        <v>672</v>
      </c>
      <c r="I3510" s="3" t="s">
        <v>3871</v>
      </c>
      <c r="J3510" s="3" t="s">
        <v>674</v>
      </c>
      <c r="K3510" s="3" t="s">
        <v>24</v>
      </c>
      <c r="L3510" s="3">
        <v>12.0</v>
      </c>
      <c r="M3510" s="3" t="s">
        <v>30</v>
      </c>
      <c r="N3510" s="3" t="s">
        <v>4013</v>
      </c>
      <c r="O3510" s="3" t="s">
        <v>89</v>
      </c>
      <c r="P3510" s="4">
        <v>22968.0</v>
      </c>
      <c r="Q3510" s="3" t="s">
        <v>189</v>
      </c>
      <c r="S3510" s="3" t="s">
        <v>34</v>
      </c>
    </row>
    <row r="3511">
      <c r="A3511" s="2">
        <v>42318.71488425926</v>
      </c>
      <c r="B3511" s="3">
        <v>75.0</v>
      </c>
      <c r="C3511" s="3" t="s">
        <v>2209</v>
      </c>
      <c r="D3511" s="3">
        <v>64.0</v>
      </c>
      <c r="E3511" s="3" t="s">
        <v>2369</v>
      </c>
      <c r="F3511" s="3">
        <v>9.0</v>
      </c>
      <c r="G3511" s="3">
        <v>4.0</v>
      </c>
      <c r="H3511" s="3" t="s">
        <v>672</v>
      </c>
      <c r="I3511" s="3" t="s">
        <v>3871</v>
      </c>
      <c r="J3511" s="3" t="s">
        <v>674</v>
      </c>
      <c r="K3511" s="3" t="s">
        <v>24</v>
      </c>
      <c r="L3511" s="3">
        <v>13.0</v>
      </c>
      <c r="M3511" s="3" t="s">
        <v>25</v>
      </c>
      <c r="N3511" s="3" t="s">
        <v>4014</v>
      </c>
      <c r="O3511" s="3" t="s">
        <v>681</v>
      </c>
      <c r="P3511" s="4">
        <v>30815.0</v>
      </c>
      <c r="Q3511" s="3" t="s">
        <v>55</v>
      </c>
      <c r="S3511" s="3" t="s">
        <v>34</v>
      </c>
    </row>
    <row r="3512">
      <c r="A3512" s="2">
        <v>42318.71488425926</v>
      </c>
      <c r="B3512" s="3">
        <v>75.0</v>
      </c>
      <c r="C3512" s="3" t="s">
        <v>2209</v>
      </c>
      <c r="D3512" s="3">
        <v>64.0</v>
      </c>
      <c r="E3512" s="3" t="s">
        <v>2369</v>
      </c>
      <c r="F3512" s="3">
        <v>9.0</v>
      </c>
      <c r="G3512" s="3">
        <v>4.0</v>
      </c>
      <c r="H3512" s="3" t="s">
        <v>672</v>
      </c>
      <c r="I3512" s="3" t="s">
        <v>3871</v>
      </c>
      <c r="J3512" s="3" t="s">
        <v>674</v>
      </c>
      <c r="K3512" s="3" t="s">
        <v>24</v>
      </c>
      <c r="L3512" s="3">
        <v>14.0</v>
      </c>
      <c r="M3512" s="3" t="s">
        <v>30</v>
      </c>
      <c r="N3512" s="3" t="s">
        <v>4015</v>
      </c>
      <c r="O3512" s="3" t="s">
        <v>677</v>
      </c>
      <c r="P3512" s="4">
        <v>18603.0</v>
      </c>
      <c r="Q3512" s="3" t="s">
        <v>49</v>
      </c>
      <c r="S3512" s="3" t="s">
        <v>34</v>
      </c>
    </row>
    <row r="3513">
      <c r="A3513" s="2">
        <v>42318.71488425926</v>
      </c>
      <c r="B3513" s="3">
        <v>75.0</v>
      </c>
      <c r="C3513" s="3" t="s">
        <v>2209</v>
      </c>
      <c r="D3513" s="3">
        <v>64.0</v>
      </c>
      <c r="E3513" s="3" t="s">
        <v>2369</v>
      </c>
      <c r="F3513" s="3">
        <v>9.0</v>
      </c>
      <c r="G3513" s="3">
        <v>4.0</v>
      </c>
      <c r="H3513" s="3" t="s">
        <v>672</v>
      </c>
      <c r="I3513" s="3" t="s">
        <v>3871</v>
      </c>
      <c r="J3513" s="3" t="s">
        <v>674</v>
      </c>
      <c r="K3513" s="3" t="s">
        <v>24</v>
      </c>
      <c r="L3513" s="3">
        <v>15.0</v>
      </c>
      <c r="M3513" s="3" t="s">
        <v>25</v>
      </c>
      <c r="N3513" s="3" t="s">
        <v>4016</v>
      </c>
      <c r="O3513" s="3" t="s">
        <v>613</v>
      </c>
      <c r="P3513" s="4">
        <v>24312.0</v>
      </c>
      <c r="Q3513" s="3" t="s">
        <v>372</v>
      </c>
      <c r="S3513" s="3" t="s">
        <v>34</v>
      </c>
    </row>
    <row r="3514">
      <c r="A3514" s="2">
        <v>42318.71488425926</v>
      </c>
      <c r="B3514" s="3">
        <v>75.0</v>
      </c>
      <c r="C3514" s="3" t="s">
        <v>2209</v>
      </c>
      <c r="D3514" s="3">
        <v>64.0</v>
      </c>
      <c r="E3514" s="3" t="s">
        <v>2369</v>
      </c>
      <c r="F3514" s="3">
        <v>9.0</v>
      </c>
      <c r="G3514" s="3">
        <v>4.0</v>
      </c>
      <c r="H3514" s="3" t="s">
        <v>672</v>
      </c>
      <c r="I3514" s="3" t="s">
        <v>3871</v>
      </c>
      <c r="J3514" s="3" t="s">
        <v>674</v>
      </c>
      <c r="K3514" s="3" t="s">
        <v>24</v>
      </c>
      <c r="L3514" s="3">
        <v>16.0</v>
      </c>
      <c r="M3514" s="3" t="s">
        <v>30</v>
      </c>
      <c r="N3514" s="3" t="s">
        <v>4017</v>
      </c>
      <c r="O3514" s="3" t="s">
        <v>326</v>
      </c>
      <c r="P3514" s="4">
        <v>16133.0</v>
      </c>
      <c r="Q3514" s="3" t="s">
        <v>49</v>
      </c>
      <c r="S3514" s="3" t="s">
        <v>34</v>
      </c>
    </row>
    <row r="3515">
      <c r="A3515" s="2">
        <v>42318.71488425926</v>
      </c>
      <c r="B3515" s="3">
        <v>75.0</v>
      </c>
      <c r="C3515" s="3" t="s">
        <v>2209</v>
      </c>
      <c r="D3515" s="3">
        <v>64.0</v>
      </c>
      <c r="E3515" s="3" t="s">
        <v>2369</v>
      </c>
      <c r="F3515" s="3">
        <v>9.0</v>
      </c>
      <c r="G3515" s="3">
        <v>4.0</v>
      </c>
      <c r="H3515" s="3" t="s">
        <v>672</v>
      </c>
      <c r="I3515" s="3" t="s">
        <v>3871</v>
      </c>
      <c r="J3515" s="3" t="s">
        <v>674</v>
      </c>
      <c r="K3515" s="3" t="s">
        <v>24</v>
      </c>
      <c r="L3515" s="3">
        <v>17.0</v>
      </c>
      <c r="M3515" s="3" t="s">
        <v>25</v>
      </c>
      <c r="N3515" s="3" t="s">
        <v>4018</v>
      </c>
      <c r="O3515" s="3" t="s">
        <v>243</v>
      </c>
      <c r="P3515" s="4">
        <v>14520.0</v>
      </c>
      <c r="Q3515" s="3" t="s">
        <v>1955</v>
      </c>
      <c r="S3515" s="3" t="s">
        <v>34</v>
      </c>
    </row>
    <row r="3516">
      <c r="A3516" s="2">
        <v>42318.71488425926</v>
      </c>
      <c r="B3516" s="3">
        <v>75.0</v>
      </c>
      <c r="C3516" s="3" t="s">
        <v>2209</v>
      </c>
      <c r="D3516" s="3">
        <v>64.0</v>
      </c>
      <c r="E3516" s="3" t="s">
        <v>2369</v>
      </c>
      <c r="F3516" s="3">
        <v>9.0</v>
      </c>
      <c r="G3516" s="3">
        <v>4.0</v>
      </c>
      <c r="H3516" s="3" t="s">
        <v>672</v>
      </c>
      <c r="I3516" s="3" t="s">
        <v>3871</v>
      </c>
      <c r="J3516" s="3" t="s">
        <v>674</v>
      </c>
      <c r="K3516" s="3" t="s">
        <v>24</v>
      </c>
      <c r="L3516" s="3">
        <v>18.0</v>
      </c>
      <c r="M3516" s="3" t="s">
        <v>30</v>
      </c>
      <c r="N3516" s="3" t="s">
        <v>4019</v>
      </c>
      <c r="O3516" s="3" t="s">
        <v>139</v>
      </c>
      <c r="P3516" s="4">
        <v>25912.0</v>
      </c>
      <c r="Q3516" s="3" t="s">
        <v>132</v>
      </c>
      <c r="S3516" s="3" t="s">
        <v>34</v>
      </c>
    </row>
    <row r="3517">
      <c r="A3517" s="2">
        <v>42318.71488425926</v>
      </c>
      <c r="B3517" s="3">
        <v>75.0</v>
      </c>
      <c r="C3517" s="3" t="s">
        <v>2209</v>
      </c>
      <c r="D3517" s="3">
        <v>64.0</v>
      </c>
      <c r="E3517" s="3" t="s">
        <v>2369</v>
      </c>
      <c r="F3517" s="3">
        <v>9.0</v>
      </c>
      <c r="G3517" s="3">
        <v>4.0</v>
      </c>
      <c r="H3517" s="3" t="s">
        <v>672</v>
      </c>
      <c r="I3517" s="3" t="s">
        <v>3871</v>
      </c>
      <c r="J3517" s="3" t="s">
        <v>674</v>
      </c>
      <c r="K3517" s="3" t="s">
        <v>24</v>
      </c>
      <c r="L3517" s="3">
        <v>19.0</v>
      </c>
      <c r="M3517" s="3" t="s">
        <v>25</v>
      </c>
      <c r="N3517" s="3" t="s">
        <v>4020</v>
      </c>
      <c r="O3517" s="3" t="s">
        <v>454</v>
      </c>
      <c r="P3517" s="4">
        <v>11898.0</v>
      </c>
      <c r="Q3517" s="3" t="s">
        <v>49</v>
      </c>
      <c r="S3517" s="3" t="s">
        <v>34</v>
      </c>
    </row>
    <row r="3518">
      <c r="A3518" s="2">
        <v>42318.71488425926</v>
      </c>
      <c r="B3518" s="3">
        <v>75.0</v>
      </c>
      <c r="C3518" s="3" t="s">
        <v>2209</v>
      </c>
      <c r="D3518" s="3">
        <v>64.0</v>
      </c>
      <c r="E3518" s="3" t="s">
        <v>2369</v>
      </c>
      <c r="F3518" s="3">
        <v>9.0</v>
      </c>
      <c r="G3518" s="3">
        <v>4.0</v>
      </c>
      <c r="H3518" s="3" t="s">
        <v>672</v>
      </c>
      <c r="I3518" s="3" t="s">
        <v>3871</v>
      </c>
      <c r="J3518" s="3" t="s">
        <v>674</v>
      </c>
      <c r="K3518" s="3" t="s">
        <v>24</v>
      </c>
      <c r="L3518" s="3">
        <v>20.0</v>
      </c>
      <c r="M3518" s="3" t="s">
        <v>30</v>
      </c>
      <c r="N3518" s="3" t="s">
        <v>4008</v>
      </c>
      <c r="O3518" s="3" t="s">
        <v>803</v>
      </c>
      <c r="P3518" s="4">
        <v>16043.0</v>
      </c>
      <c r="Q3518" s="3" t="s">
        <v>96</v>
      </c>
      <c r="S3518" s="3" t="s">
        <v>34</v>
      </c>
    </row>
    <row r="3519">
      <c r="A3519" s="2">
        <v>42318.71488425926</v>
      </c>
      <c r="B3519" s="3">
        <v>75.0</v>
      </c>
      <c r="C3519" s="3" t="s">
        <v>2209</v>
      </c>
      <c r="D3519" s="3">
        <v>64.0</v>
      </c>
      <c r="E3519" s="3" t="s">
        <v>2369</v>
      </c>
      <c r="F3519" s="3">
        <v>9.0</v>
      </c>
      <c r="G3519" s="3">
        <v>4.0</v>
      </c>
      <c r="H3519" s="3" t="s">
        <v>672</v>
      </c>
      <c r="I3519" s="3" t="s">
        <v>3871</v>
      </c>
      <c r="J3519" s="3" t="s">
        <v>674</v>
      </c>
      <c r="K3519" s="3" t="s">
        <v>24</v>
      </c>
      <c r="L3519" s="3">
        <v>21.0</v>
      </c>
      <c r="M3519" s="3" t="s">
        <v>25</v>
      </c>
      <c r="N3519" s="3" t="s">
        <v>4021</v>
      </c>
      <c r="O3519" s="3" t="s">
        <v>1506</v>
      </c>
      <c r="P3519" s="4">
        <v>21270.0</v>
      </c>
      <c r="Q3519" s="3" t="s">
        <v>40</v>
      </c>
      <c r="S3519" s="3" t="s">
        <v>34</v>
      </c>
    </row>
    <row r="3520">
      <c r="A3520" s="2">
        <v>42318.71488425926</v>
      </c>
      <c r="B3520" s="3">
        <v>75.0</v>
      </c>
      <c r="C3520" s="3" t="s">
        <v>2209</v>
      </c>
      <c r="D3520" s="3">
        <v>64.0</v>
      </c>
      <c r="E3520" s="3" t="s">
        <v>2369</v>
      </c>
      <c r="F3520" s="3">
        <v>9.0</v>
      </c>
      <c r="G3520" s="3">
        <v>4.0</v>
      </c>
      <c r="H3520" s="3" t="s">
        <v>672</v>
      </c>
      <c r="I3520" s="3" t="s">
        <v>3871</v>
      </c>
      <c r="J3520" s="3" t="s">
        <v>674</v>
      </c>
      <c r="K3520" s="3" t="s">
        <v>24</v>
      </c>
      <c r="L3520" s="3">
        <v>22.0</v>
      </c>
      <c r="M3520" s="3" t="s">
        <v>30</v>
      </c>
      <c r="N3520" s="3" t="s">
        <v>4022</v>
      </c>
      <c r="O3520" s="3" t="s">
        <v>139</v>
      </c>
      <c r="P3520" s="4">
        <v>14286.0</v>
      </c>
      <c r="Q3520" s="3" t="s">
        <v>49</v>
      </c>
      <c r="S3520" s="3" t="s">
        <v>34</v>
      </c>
    </row>
    <row r="3521">
      <c r="A3521" s="2">
        <v>42318.71488425926</v>
      </c>
      <c r="B3521" s="3">
        <v>75.0</v>
      </c>
      <c r="C3521" s="3" t="s">
        <v>2209</v>
      </c>
      <c r="D3521" s="3">
        <v>64.0</v>
      </c>
      <c r="E3521" s="3" t="s">
        <v>2369</v>
      </c>
      <c r="F3521" s="3">
        <v>9.0</v>
      </c>
      <c r="G3521" s="3">
        <v>4.0</v>
      </c>
      <c r="H3521" s="3" t="s">
        <v>672</v>
      </c>
      <c r="I3521" s="3" t="s">
        <v>3871</v>
      </c>
      <c r="J3521" s="3" t="s">
        <v>674</v>
      </c>
      <c r="K3521" s="3" t="s">
        <v>24</v>
      </c>
      <c r="L3521" s="3">
        <v>23.0</v>
      </c>
      <c r="M3521" s="3" t="s">
        <v>25</v>
      </c>
      <c r="N3521" s="3" t="s">
        <v>4023</v>
      </c>
      <c r="O3521" s="3" t="s">
        <v>119</v>
      </c>
      <c r="P3521" s="4">
        <v>22747.0</v>
      </c>
      <c r="Q3521" s="3" t="s">
        <v>1159</v>
      </c>
      <c r="S3521" s="3" t="s">
        <v>34</v>
      </c>
    </row>
    <row r="3522">
      <c r="A3522" s="2">
        <v>42318.71488425926</v>
      </c>
      <c r="B3522" s="3">
        <v>75.0</v>
      </c>
      <c r="C3522" s="3" t="s">
        <v>2209</v>
      </c>
      <c r="D3522" s="3">
        <v>79.0</v>
      </c>
      <c r="E3522" s="3" t="s">
        <v>2392</v>
      </c>
      <c r="F3522" s="3">
        <v>9.0</v>
      </c>
      <c r="G3522" s="3">
        <v>4.0</v>
      </c>
      <c r="H3522" s="3" t="s">
        <v>672</v>
      </c>
      <c r="I3522" s="3" t="s">
        <v>3871</v>
      </c>
      <c r="J3522" s="3" t="s">
        <v>674</v>
      </c>
      <c r="K3522" s="3" t="s">
        <v>24</v>
      </c>
      <c r="L3522" s="3">
        <v>1.0</v>
      </c>
      <c r="M3522" s="3" t="s">
        <v>25</v>
      </c>
      <c r="N3522" s="3" t="s">
        <v>2503</v>
      </c>
      <c r="O3522" s="3" t="s">
        <v>4024</v>
      </c>
      <c r="P3522" s="4">
        <v>23804.0</v>
      </c>
      <c r="Q3522" s="3" t="s">
        <v>1955</v>
      </c>
      <c r="S3522" s="3" t="s">
        <v>34</v>
      </c>
    </row>
    <row r="3523">
      <c r="A3523" s="2">
        <v>42318.71488425926</v>
      </c>
      <c r="B3523" s="3">
        <v>75.0</v>
      </c>
      <c r="C3523" s="3" t="s">
        <v>2209</v>
      </c>
      <c r="D3523" s="3">
        <v>79.0</v>
      </c>
      <c r="E3523" s="3" t="s">
        <v>2392</v>
      </c>
      <c r="F3523" s="3">
        <v>9.0</v>
      </c>
      <c r="G3523" s="3">
        <v>4.0</v>
      </c>
      <c r="H3523" s="3" t="s">
        <v>672</v>
      </c>
      <c r="I3523" s="3" t="s">
        <v>3871</v>
      </c>
      <c r="J3523" s="3" t="s">
        <v>674</v>
      </c>
      <c r="K3523" s="3" t="s">
        <v>24</v>
      </c>
      <c r="L3523" s="3">
        <v>2.0</v>
      </c>
      <c r="M3523" s="3" t="s">
        <v>30</v>
      </c>
      <c r="N3523" s="3" t="s">
        <v>2219</v>
      </c>
      <c r="O3523" s="3" t="s">
        <v>112</v>
      </c>
      <c r="P3523" s="4">
        <v>19868.0</v>
      </c>
      <c r="Q3523" s="3" t="s">
        <v>49</v>
      </c>
      <c r="S3523" s="3" t="s">
        <v>34</v>
      </c>
    </row>
    <row r="3524">
      <c r="A3524" s="2">
        <v>42318.71488425926</v>
      </c>
      <c r="B3524" s="3">
        <v>75.0</v>
      </c>
      <c r="C3524" s="3" t="s">
        <v>2209</v>
      </c>
      <c r="D3524" s="3">
        <v>79.0</v>
      </c>
      <c r="E3524" s="3" t="s">
        <v>2392</v>
      </c>
      <c r="F3524" s="3">
        <v>9.0</v>
      </c>
      <c r="G3524" s="3">
        <v>4.0</v>
      </c>
      <c r="H3524" s="3" t="s">
        <v>672</v>
      </c>
      <c r="I3524" s="3" t="s">
        <v>3871</v>
      </c>
      <c r="J3524" s="3" t="s">
        <v>674</v>
      </c>
      <c r="K3524" s="3" t="s">
        <v>24</v>
      </c>
      <c r="L3524" s="3">
        <v>3.0</v>
      </c>
      <c r="M3524" s="3" t="s">
        <v>25</v>
      </c>
      <c r="N3524" s="3" t="s">
        <v>4025</v>
      </c>
      <c r="O3524" s="3" t="s">
        <v>973</v>
      </c>
      <c r="P3524" s="4">
        <v>33661.0</v>
      </c>
      <c r="Q3524" s="3" t="s">
        <v>191</v>
      </c>
      <c r="S3524" s="3" t="s">
        <v>34</v>
      </c>
    </row>
    <row r="3525">
      <c r="A3525" s="2">
        <v>42318.71488425926</v>
      </c>
      <c r="B3525" s="3">
        <v>75.0</v>
      </c>
      <c r="C3525" s="3" t="s">
        <v>2209</v>
      </c>
      <c r="D3525" s="3">
        <v>79.0</v>
      </c>
      <c r="E3525" s="3" t="s">
        <v>2392</v>
      </c>
      <c r="F3525" s="3">
        <v>9.0</v>
      </c>
      <c r="G3525" s="3">
        <v>4.0</v>
      </c>
      <c r="H3525" s="3" t="s">
        <v>672</v>
      </c>
      <c r="I3525" s="3" t="s">
        <v>3871</v>
      </c>
      <c r="J3525" s="3" t="s">
        <v>674</v>
      </c>
      <c r="K3525" s="3" t="s">
        <v>24</v>
      </c>
      <c r="L3525" s="3">
        <v>4.0</v>
      </c>
      <c r="M3525" s="3" t="s">
        <v>30</v>
      </c>
      <c r="N3525" s="3" t="s">
        <v>4026</v>
      </c>
      <c r="O3525" s="3" t="s">
        <v>803</v>
      </c>
      <c r="P3525" s="4">
        <v>21351.0</v>
      </c>
      <c r="Q3525" s="3" t="s">
        <v>228</v>
      </c>
      <c r="S3525" s="3" t="s">
        <v>34</v>
      </c>
    </row>
    <row r="3526">
      <c r="A3526" s="2">
        <v>42318.71488425926</v>
      </c>
      <c r="B3526" s="3">
        <v>75.0</v>
      </c>
      <c r="C3526" s="3" t="s">
        <v>2209</v>
      </c>
      <c r="D3526" s="3">
        <v>79.0</v>
      </c>
      <c r="E3526" s="3" t="s">
        <v>2392</v>
      </c>
      <c r="F3526" s="3">
        <v>9.0</v>
      </c>
      <c r="G3526" s="3">
        <v>4.0</v>
      </c>
      <c r="H3526" s="3" t="s">
        <v>672</v>
      </c>
      <c r="I3526" s="3" t="s">
        <v>3871</v>
      </c>
      <c r="J3526" s="3" t="s">
        <v>674</v>
      </c>
      <c r="K3526" s="3" t="s">
        <v>24</v>
      </c>
      <c r="L3526" s="3">
        <v>5.0</v>
      </c>
      <c r="M3526" s="3" t="s">
        <v>25</v>
      </c>
      <c r="N3526" s="3" t="s">
        <v>2310</v>
      </c>
      <c r="O3526" s="3" t="s">
        <v>168</v>
      </c>
      <c r="P3526" s="4">
        <v>19234.0</v>
      </c>
      <c r="Q3526" s="3" t="s">
        <v>49</v>
      </c>
      <c r="S3526" s="3" t="s">
        <v>34</v>
      </c>
    </row>
    <row r="3527">
      <c r="A3527" s="2">
        <v>42318.71488425926</v>
      </c>
      <c r="B3527" s="3">
        <v>75.0</v>
      </c>
      <c r="C3527" s="3" t="s">
        <v>2209</v>
      </c>
      <c r="D3527" s="3">
        <v>79.0</v>
      </c>
      <c r="E3527" s="3" t="s">
        <v>2392</v>
      </c>
      <c r="F3527" s="3">
        <v>9.0</v>
      </c>
      <c r="G3527" s="3">
        <v>4.0</v>
      </c>
      <c r="H3527" s="3" t="s">
        <v>672</v>
      </c>
      <c r="I3527" s="3" t="s">
        <v>3871</v>
      </c>
      <c r="J3527" s="3" t="s">
        <v>674</v>
      </c>
      <c r="K3527" s="3" t="s">
        <v>24</v>
      </c>
      <c r="L3527" s="3">
        <v>6.0</v>
      </c>
      <c r="M3527" s="3" t="s">
        <v>30</v>
      </c>
      <c r="N3527" s="3" t="s">
        <v>4027</v>
      </c>
      <c r="O3527" s="3" t="s">
        <v>560</v>
      </c>
      <c r="P3527" s="4">
        <v>19471.0</v>
      </c>
      <c r="Q3527" s="3" t="s">
        <v>113</v>
      </c>
      <c r="S3527" s="3" t="s">
        <v>34</v>
      </c>
    </row>
    <row r="3528">
      <c r="A3528" s="2">
        <v>42318.71488425926</v>
      </c>
      <c r="B3528" s="3">
        <v>75.0</v>
      </c>
      <c r="C3528" s="3" t="s">
        <v>2209</v>
      </c>
      <c r="D3528" s="3">
        <v>79.0</v>
      </c>
      <c r="E3528" s="3" t="s">
        <v>2392</v>
      </c>
      <c r="F3528" s="3">
        <v>9.0</v>
      </c>
      <c r="G3528" s="3">
        <v>4.0</v>
      </c>
      <c r="H3528" s="3" t="s">
        <v>672</v>
      </c>
      <c r="I3528" s="3" t="s">
        <v>3871</v>
      </c>
      <c r="J3528" s="3" t="s">
        <v>674</v>
      </c>
      <c r="K3528" s="3" t="s">
        <v>24</v>
      </c>
      <c r="L3528" s="3">
        <v>7.0</v>
      </c>
      <c r="M3528" s="3" t="s">
        <v>25</v>
      </c>
      <c r="N3528" s="3" t="s">
        <v>4028</v>
      </c>
      <c r="O3528" s="3" t="s">
        <v>141</v>
      </c>
      <c r="P3528" s="4">
        <v>23611.0</v>
      </c>
      <c r="Q3528" s="3" t="s">
        <v>105</v>
      </c>
      <c r="S3528" s="3" t="s">
        <v>34</v>
      </c>
    </row>
    <row r="3529">
      <c r="A3529" s="2">
        <v>42318.71488425926</v>
      </c>
      <c r="B3529" s="3">
        <v>75.0</v>
      </c>
      <c r="C3529" s="3" t="s">
        <v>2209</v>
      </c>
      <c r="D3529" s="3">
        <v>79.0</v>
      </c>
      <c r="E3529" s="3" t="s">
        <v>2392</v>
      </c>
      <c r="F3529" s="3">
        <v>9.0</v>
      </c>
      <c r="G3529" s="3">
        <v>4.0</v>
      </c>
      <c r="H3529" s="3" t="s">
        <v>672</v>
      </c>
      <c r="I3529" s="3" t="s">
        <v>3871</v>
      </c>
      <c r="J3529" s="3" t="s">
        <v>674</v>
      </c>
      <c r="K3529" s="3" t="s">
        <v>24</v>
      </c>
      <c r="L3529" s="3">
        <v>8.0</v>
      </c>
      <c r="M3529" s="3" t="s">
        <v>30</v>
      </c>
      <c r="N3529" s="3" t="s">
        <v>4029</v>
      </c>
      <c r="O3529" s="3" t="s">
        <v>850</v>
      </c>
      <c r="P3529" s="4">
        <v>29741.0</v>
      </c>
      <c r="Q3529" s="3" t="s">
        <v>132</v>
      </c>
      <c r="S3529" s="3" t="s">
        <v>34</v>
      </c>
    </row>
    <row r="3530">
      <c r="A3530" s="2">
        <v>42318.71488425926</v>
      </c>
      <c r="B3530" s="3">
        <v>75.0</v>
      </c>
      <c r="C3530" s="3" t="s">
        <v>2209</v>
      </c>
      <c r="D3530" s="3">
        <v>79.0</v>
      </c>
      <c r="E3530" s="3" t="s">
        <v>2392</v>
      </c>
      <c r="F3530" s="3">
        <v>9.0</v>
      </c>
      <c r="G3530" s="3">
        <v>4.0</v>
      </c>
      <c r="H3530" s="3" t="s">
        <v>672</v>
      </c>
      <c r="I3530" s="3" t="s">
        <v>3871</v>
      </c>
      <c r="J3530" s="3" t="s">
        <v>674</v>
      </c>
      <c r="K3530" s="3" t="s">
        <v>24</v>
      </c>
      <c r="L3530" s="3">
        <v>9.0</v>
      </c>
      <c r="M3530" s="3" t="s">
        <v>25</v>
      </c>
      <c r="N3530" s="3" t="s">
        <v>4030</v>
      </c>
      <c r="O3530" s="3" t="s">
        <v>4031</v>
      </c>
      <c r="P3530" s="4">
        <v>24183.0</v>
      </c>
      <c r="Q3530" s="3" t="s">
        <v>33</v>
      </c>
      <c r="S3530" s="3" t="s">
        <v>34</v>
      </c>
    </row>
    <row r="3531">
      <c r="A3531" s="2">
        <v>42318.71488425926</v>
      </c>
      <c r="B3531" s="3">
        <v>75.0</v>
      </c>
      <c r="C3531" s="3" t="s">
        <v>2209</v>
      </c>
      <c r="D3531" s="3">
        <v>79.0</v>
      </c>
      <c r="E3531" s="3" t="s">
        <v>2392</v>
      </c>
      <c r="F3531" s="3">
        <v>9.0</v>
      </c>
      <c r="G3531" s="3">
        <v>4.0</v>
      </c>
      <c r="H3531" s="3" t="s">
        <v>672</v>
      </c>
      <c r="I3531" s="3" t="s">
        <v>3871</v>
      </c>
      <c r="J3531" s="3" t="s">
        <v>674</v>
      </c>
      <c r="K3531" s="3" t="s">
        <v>24</v>
      </c>
      <c r="L3531" s="3">
        <v>10.0</v>
      </c>
      <c r="M3531" s="3" t="s">
        <v>30</v>
      </c>
      <c r="N3531" s="3" t="s">
        <v>289</v>
      </c>
      <c r="O3531" s="3" t="s">
        <v>4032</v>
      </c>
      <c r="P3531" s="4">
        <v>12312.0</v>
      </c>
      <c r="Q3531" s="3" t="s">
        <v>105</v>
      </c>
      <c r="S3531" s="3" t="s">
        <v>34</v>
      </c>
    </row>
    <row r="3532">
      <c r="A3532" s="2">
        <v>42318.71488425926</v>
      </c>
      <c r="B3532" s="3">
        <v>75.0</v>
      </c>
      <c r="C3532" s="3" t="s">
        <v>2209</v>
      </c>
      <c r="D3532" s="3">
        <v>79.0</v>
      </c>
      <c r="E3532" s="3" t="s">
        <v>2392</v>
      </c>
      <c r="F3532" s="3">
        <v>9.0</v>
      </c>
      <c r="G3532" s="3">
        <v>4.0</v>
      </c>
      <c r="H3532" s="3" t="s">
        <v>672</v>
      </c>
      <c r="I3532" s="3" t="s">
        <v>3871</v>
      </c>
      <c r="J3532" s="3" t="s">
        <v>674</v>
      </c>
      <c r="K3532" s="3" t="s">
        <v>24</v>
      </c>
      <c r="L3532" s="3">
        <v>11.0</v>
      </c>
      <c r="M3532" s="3" t="s">
        <v>25</v>
      </c>
      <c r="N3532" s="3" t="s">
        <v>4033</v>
      </c>
      <c r="O3532" s="3" t="s">
        <v>1063</v>
      </c>
      <c r="P3532" s="4">
        <v>19117.0</v>
      </c>
      <c r="Q3532" s="3" t="s">
        <v>105</v>
      </c>
      <c r="S3532" s="3" t="s">
        <v>34</v>
      </c>
    </row>
    <row r="3533">
      <c r="A3533" s="2">
        <v>42318.71488425926</v>
      </c>
      <c r="B3533" s="3">
        <v>75.0</v>
      </c>
      <c r="C3533" s="3" t="s">
        <v>2209</v>
      </c>
      <c r="D3533" s="3">
        <v>79.0</v>
      </c>
      <c r="E3533" s="3" t="s">
        <v>2392</v>
      </c>
      <c r="F3533" s="3">
        <v>9.0</v>
      </c>
      <c r="G3533" s="3">
        <v>4.0</v>
      </c>
      <c r="H3533" s="3" t="s">
        <v>672</v>
      </c>
      <c r="I3533" s="3" t="s">
        <v>3871</v>
      </c>
      <c r="J3533" s="3" t="s">
        <v>674</v>
      </c>
      <c r="K3533" s="3" t="s">
        <v>24</v>
      </c>
      <c r="L3533" s="3">
        <v>12.0</v>
      </c>
      <c r="M3533" s="3" t="s">
        <v>30</v>
      </c>
      <c r="N3533" s="3" t="s">
        <v>4034</v>
      </c>
      <c r="O3533" s="3" t="s">
        <v>193</v>
      </c>
      <c r="P3533" s="4">
        <v>16907.0</v>
      </c>
      <c r="Q3533" s="3" t="s">
        <v>209</v>
      </c>
      <c r="S3533" s="3" t="s">
        <v>34</v>
      </c>
    </row>
    <row r="3534">
      <c r="A3534" s="2">
        <v>42318.71488425926</v>
      </c>
      <c r="B3534" s="3">
        <v>75.0</v>
      </c>
      <c r="C3534" s="3" t="s">
        <v>2209</v>
      </c>
      <c r="D3534" s="3">
        <v>79.0</v>
      </c>
      <c r="E3534" s="3" t="s">
        <v>2392</v>
      </c>
      <c r="F3534" s="3">
        <v>9.0</v>
      </c>
      <c r="G3534" s="3">
        <v>4.0</v>
      </c>
      <c r="H3534" s="3" t="s">
        <v>672</v>
      </c>
      <c r="I3534" s="3" t="s">
        <v>3871</v>
      </c>
      <c r="J3534" s="3" t="s">
        <v>674</v>
      </c>
      <c r="K3534" s="3" t="s">
        <v>24</v>
      </c>
      <c r="L3534" s="3">
        <v>13.0</v>
      </c>
      <c r="M3534" s="3" t="s">
        <v>25</v>
      </c>
      <c r="N3534" s="3" t="s">
        <v>4035</v>
      </c>
      <c r="O3534" s="3" t="s">
        <v>281</v>
      </c>
      <c r="P3534" s="4">
        <v>23352.0</v>
      </c>
      <c r="Q3534" s="3" t="s">
        <v>75</v>
      </c>
      <c r="S3534" s="3" t="s">
        <v>34</v>
      </c>
    </row>
    <row r="3535">
      <c r="A3535" s="2">
        <v>42318.71488425926</v>
      </c>
      <c r="B3535" s="3">
        <v>75.0</v>
      </c>
      <c r="C3535" s="3" t="s">
        <v>2209</v>
      </c>
      <c r="D3535" s="3">
        <v>79.0</v>
      </c>
      <c r="E3535" s="3" t="s">
        <v>2392</v>
      </c>
      <c r="F3535" s="3">
        <v>9.0</v>
      </c>
      <c r="G3535" s="3">
        <v>4.0</v>
      </c>
      <c r="H3535" s="3" t="s">
        <v>672</v>
      </c>
      <c r="I3535" s="3" t="s">
        <v>3871</v>
      </c>
      <c r="J3535" s="3" t="s">
        <v>674</v>
      </c>
      <c r="K3535" s="3" t="s">
        <v>24</v>
      </c>
      <c r="L3535" s="3">
        <v>14.0</v>
      </c>
      <c r="M3535" s="3" t="s">
        <v>30</v>
      </c>
      <c r="N3535" s="3" t="s">
        <v>4036</v>
      </c>
      <c r="O3535" s="3" t="s">
        <v>1876</v>
      </c>
      <c r="P3535" s="4">
        <v>9768.0</v>
      </c>
      <c r="Q3535" s="3" t="s">
        <v>86</v>
      </c>
      <c r="S3535" s="3" t="s">
        <v>34</v>
      </c>
    </row>
    <row r="3536">
      <c r="A3536" s="2">
        <v>42318.71488425926</v>
      </c>
      <c r="B3536" s="3">
        <v>75.0</v>
      </c>
      <c r="C3536" s="3" t="s">
        <v>2209</v>
      </c>
      <c r="D3536" s="3">
        <v>86.0</v>
      </c>
      <c r="E3536" s="3" t="s">
        <v>2408</v>
      </c>
      <c r="F3536" s="3">
        <v>9.0</v>
      </c>
      <c r="G3536" s="3">
        <v>4.0</v>
      </c>
      <c r="H3536" s="3" t="s">
        <v>672</v>
      </c>
      <c r="I3536" s="3" t="s">
        <v>3871</v>
      </c>
      <c r="J3536" s="3" t="s">
        <v>674</v>
      </c>
      <c r="K3536" s="3" t="s">
        <v>24</v>
      </c>
      <c r="L3536" s="3">
        <v>1.0</v>
      </c>
      <c r="M3536" s="3" t="s">
        <v>25</v>
      </c>
      <c r="N3536" s="3" t="s">
        <v>4037</v>
      </c>
      <c r="O3536" s="3" t="s">
        <v>36</v>
      </c>
      <c r="P3536" s="4">
        <v>26380.0</v>
      </c>
      <c r="Q3536" s="3" t="s">
        <v>55</v>
      </c>
      <c r="S3536" s="3" t="s">
        <v>34</v>
      </c>
    </row>
    <row r="3537">
      <c r="A3537" s="2">
        <v>42318.71488425926</v>
      </c>
      <c r="B3537" s="3">
        <v>75.0</v>
      </c>
      <c r="C3537" s="3" t="s">
        <v>2209</v>
      </c>
      <c r="D3537" s="3">
        <v>86.0</v>
      </c>
      <c r="E3537" s="3" t="s">
        <v>2408</v>
      </c>
      <c r="F3537" s="3">
        <v>9.0</v>
      </c>
      <c r="G3537" s="3">
        <v>4.0</v>
      </c>
      <c r="H3537" s="3" t="s">
        <v>672</v>
      </c>
      <c r="I3537" s="3" t="s">
        <v>3871</v>
      </c>
      <c r="J3537" s="3" t="s">
        <v>674</v>
      </c>
      <c r="K3537" s="3" t="s">
        <v>24</v>
      </c>
      <c r="L3537" s="3">
        <v>2.0</v>
      </c>
      <c r="M3537" s="3" t="s">
        <v>30</v>
      </c>
      <c r="N3537" s="3" t="s">
        <v>4038</v>
      </c>
      <c r="O3537" s="3" t="s">
        <v>783</v>
      </c>
      <c r="P3537" s="4">
        <v>17407.0</v>
      </c>
      <c r="Q3537" s="3" t="s">
        <v>49</v>
      </c>
      <c r="S3537" s="3" t="s">
        <v>34</v>
      </c>
    </row>
    <row r="3538">
      <c r="A3538" s="2">
        <v>42318.71488425926</v>
      </c>
      <c r="B3538" s="3">
        <v>75.0</v>
      </c>
      <c r="C3538" s="3" t="s">
        <v>2209</v>
      </c>
      <c r="D3538" s="3">
        <v>86.0</v>
      </c>
      <c r="E3538" s="3" t="s">
        <v>2408</v>
      </c>
      <c r="F3538" s="3">
        <v>9.0</v>
      </c>
      <c r="G3538" s="3">
        <v>4.0</v>
      </c>
      <c r="H3538" s="3" t="s">
        <v>672</v>
      </c>
      <c r="I3538" s="3" t="s">
        <v>3871</v>
      </c>
      <c r="J3538" s="3" t="s">
        <v>674</v>
      </c>
      <c r="K3538" s="3" t="s">
        <v>24</v>
      </c>
      <c r="L3538" s="3">
        <v>3.0</v>
      </c>
      <c r="M3538" s="3" t="s">
        <v>25</v>
      </c>
      <c r="N3538" s="3" t="s">
        <v>4039</v>
      </c>
      <c r="O3538" s="3" t="s">
        <v>664</v>
      </c>
      <c r="P3538" s="4">
        <v>25651.0</v>
      </c>
      <c r="Q3538" s="3" t="s">
        <v>115</v>
      </c>
      <c r="S3538" s="3" t="s">
        <v>34</v>
      </c>
    </row>
    <row r="3539">
      <c r="A3539" s="2">
        <v>42318.71488425926</v>
      </c>
      <c r="B3539" s="3">
        <v>75.0</v>
      </c>
      <c r="C3539" s="3" t="s">
        <v>2209</v>
      </c>
      <c r="D3539" s="3">
        <v>86.0</v>
      </c>
      <c r="E3539" s="3" t="s">
        <v>2408</v>
      </c>
      <c r="F3539" s="3">
        <v>9.0</v>
      </c>
      <c r="G3539" s="3">
        <v>4.0</v>
      </c>
      <c r="H3539" s="3" t="s">
        <v>672</v>
      </c>
      <c r="I3539" s="3" t="s">
        <v>3871</v>
      </c>
      <c r="J3539" s="3" t="s">
        <v>674</v>
      </c>
      <c r="K3539" s="3" t="s">
        <v>24</v>
      </c>
      <c r="L3539" s="3">
        <v>4.0</v>
      </c>
      <c r="M3539" s="3" t="s">
        <v>30</v>
      </c>
      <c r="N3539" s="3" t="s">
        <v>4040</v>
      </c>
      <c r="O3539" s="3" t="s">
        <v>368</v>
      </c>
      <c r="P3539" s="4">
        <v>14219.0</v>
      </c>
      <c r="Q3539" s="3" t="s">
        <v>40</v>
      </c>
      <c r="S3539" s="3" t="s">
        <v>34</v>
      </c>
    </row>
    <row r="3540">
      <c r="A3540" s="2">
        <v>42318.71488425926</v>
      </c>
      <c r="B3540" s="3">
        <v>75.0</v>
      </c>
      <c r="C3540" s="3" t="s">
        <v>2209</v>
      </c>
      <c r="D3540" s="3">
        <v>86.0</v>
      </c>
      <c r="E3540" s="3" t="s">
        <v>2408</v>
      </c>
      <c r="F3540" s="3">
        <v>9.0</v>
      </c>
      <c r="G3540" s="3">
        <v>4.0</v>
      </c>
      <c r="H3540" s="3" t="s">
        <v>672</v>
      </c>
      <c r="I3540" s="3" t="s">
        <v>3871</v>
      </c>
      <c r="J3540" s="3" t="s">
        <v>674</v>
      </c>
      <c r="K3540" s="3" t="s">
        <v>24</v>
      </c>
      <c r="L3540" s="3">
        <v>5.0</v>
      </c>
      <c r="M3540" s="3" t="s">
        <v>25</v>
      </c>
      <c r="N3540" s="3" t="s">
        <v>4041</v>
      </c>
      <c r="O3540" s="3" t="s">
        <v>417</v>
      </c>
      <c r="P3540" s="4">
        <v>15267.0</v>
      </c>
      <c r="Q3540" s="3" t="s">
        <v>96</v>
      </c>
      <c r="S3540" s="3" t="s">
        <v>34</v>
      </c>
    </row>
    <row r="3541">
      <c r="A3541" s="2">
        <v>42318.71488425926</v>
      </c>
      <c r="B3541" s="3">
        <v>75.0</v>
      </c>
      <c r="C3541" s="3" t="s">
        <v>2209</v>
      </c>
      <c r="D3541" s="3">
        <v>86.0</v>
      </c>
      <c r="E3541" s="3" t="s">
        <v>2408</v>
      </c>
      <c r="F3541" s="3">
        <v>9.0</v>
      </c>
      <c r="G3541" s="3">
        <v>4.0</v>
      </c>
      <c r="H3541" s="3" t="s">
        <v>672</v>
      </c>
      <c r="I3541" s="3" t="s">
        <v>3871</v>
      </c>
      <c r="J3541" s="3" t="s">
        <v>674</v>
      </c>
      <c r="K3541" s="3" t="s">
        <v>24</v>
      </c>
      <c r="L3541" s="3">
        <v>6.0</v>
      </c>
      <c r="M3541" s="3" t="s">
        <v>30</v>
      </c>
      <c r="N3541" s="3" t="s">
        <v>4042</v>
      </c>
      <c r="O3541" s="3" t="s">
        <v>225</v>
      </c>
      <c r="P3541" s="4">
        <v>21312.0</v>
      </c>
      <c r="Q3541" s="3" t="s">
        <v>115</v>
      </c>
      <c r="S3541" s="3" t="s">
        <v>34</v>
      </c>
    </row>
    <row r="3542">
      <c r="A3542" s="2">
        <v>42318.71488425926</v>
      </c>
      <c r="B3542" s="3">
        <v>75.0</v>
      </c>
      <c r="C3542" s="3" t="s">
        <v>2209</v>
      </c>
      <c r="D3542" s="3">
        <v>86.0</v>
      </c>
      <c r="E3542" s="3" t="s">
        <v>2408</v>
      </c>
      <c r="F3542" s="3">
        <v>9.0</v>
      </c>
      <c r="G3542" s="3">
        <v>4.0</v>
      </c>
      <c r="H3542" s="3" t="s">
        <v>672</v>
      </c>
      <c r="I3542" s="3" t="s">
        <v>3871</v>
      </c>
      <c r="J3542" s="3" t="s">
        <v>674</v>
      </c>
      <c r="K3542" s="3" t="s">
        <v>24</v>
      </c>
      <c r="L3542" s="3">
        <v>7.0</v>
      </c>
      <c r="M3542" s="3" t="s">
        <v>25</v>
      </c>
      <c r="N3542" s="3" t="s">
        <v>4043</v>
      </c>
      <c r="O3542" s="3" t="s">
        <v>639</v>
      </c>
      <c r="P3542" s="4">
        <v>18536.0</v>
      </c>
      <c r="Q3542" s="3" t="s">
        <v>83</v>
      </c>
      <c r="S3542" s="3" t="s">
        <v>34</v>
      </c>
    </row>
    <row r="3543">
      <c r="A3543" s="2">
        <v>42318.71488425926</v>
      </c>
      <c r="B3543" s="3">
        <v>75.0</v>
      </c>
      <c r="C3543" s="3" t="s">
        <v>2209</v>
      </c>
      <c r="D3543" s="3">
        <v>86.0</v>
      </c>
      <c r="E3543" s="3" t="s">
        <v>2408</v>
      </c>
      <c r="F3543" s="3">
        <v>9.0</v>
      </c>
      <c r="G3543" s="3">
        <v>4.0</v>
      </c>
      <c r="H3543" s="3" t="s">
        <v>672</v>
      </c>
      <c r="I3543" s="3" t="s">
        <v>3871</v>
      </c>
      <c r="J3543" s="3" t="s">
        <v>674</v>
      </c>
      <c r="K3543" s="3" t="s">
        <v>24</v>
      </c>
      <c r="L3543" s="3">
        <v>8.0</v>
      </c>
      <c r="M3543" s="3" t="s">
        <v>30</v>
      </c>
      <c r="N3543" s="3" t="s">
        <v>4044</v>
      </c>
      <c r="O3543" s="3" t="s">
        <v>4045</v>
      </c>
      <c r="P3543" s="4">
        <v>14943.0</v>
      </c>
      <c r="Q3543" s="3" t="s">
        <v>117</v>
      </c>
      <c r="S3543" s="3" t="s">
        <v>34</v>
      </c>
    </row>
    <row r="3544">
      <c r="A3544" s="2">
        <v>42318.71488425926</v>
      </c>
      <c r="B3544" s="3">
        <v>75.0</v>
      </c>
      <c r="C3544" s="3" t="s">
        <v>2209</v>
      </c>
      <c r="D3544" s="3">
        <v>86.0</v>
      </c>
      <c r="E3544" s="3" t="s">
        <v>2408</v>
      </c>
      <c r="F3544" s="3">
        <v>9.0</v>
      </c>
      <c r="G3544" s="3">
        <v>4.0</v>
      </c>
      <c r="H3544" s="3" t="s">
        <v>672</v>
      </c>
      <c r="I3544" s="3" t="s">
        <v>3871</v>
      </c>
      <c r="J3544" s="3" t="s">
        <v>674</v>
      </c>
      <c r="K3544" s="3" t="s">
        <v>24</v>
      </c>
      <c r="L3544" s="3">
        <v>9.0</v>
      </c>
      <c r="M3544" s="3" t="s">
        <v>25</v>
      </c>
      <c r="N3544" s="3" t="s">
        <v>4046</v>
      </c>
      <c r="O3544" s="3" t="s">
        <v>530</v>
      </c>
      <c r="P3544" s="4">
        <v>27088.0</v>
      </c>
      <c r="Q3544" s="3" t="s">
        <v>115</v>
      </c>
      <c r="S3544" s="3" t="s">
        <v>34</v>
      </c>
    </row>
    <row r="3545">
      <c r="A3545" s="2">
        <v>42318.71488425926</v>
      </c>
      <c r="B3545" s="3">
        <v>75.0</v>
      </c>
      <c r="C3545" s="3" t="s">
        <v>2209</v>
      </c>
      <c r="D3545" s="3">
        <v>86.0</v>
      </c>
      <c r="E3545" s="3" t="s">
        <v>2408</v>
      </c>
      <c r="F3545" s="3">
        <v>9.0</v>
      </c>
      <c r="G3545" s="3">
        <v>4.0</v>
      </c>
      <c r="H3545" s="3" t="s">
        <v>672</v>
      </c>
      <c r="I3545" s="3" t="s">
        <v>3871</v>
      </c>
      <c r="J3545" s="3" t="s">
        <v>674</v>
      </c>
      <c r="K3545" s="3" t="s">
        <v>24</v>
      </c>
      <c r="L3545" s="3">
        <v>10.0</v>
      </c>
      <c r="M3545" s="3" t="s">
        <v>30</v>
      </c>
      <c r="N3545" s="3" t="s">
        <v>2240</v>
      </c>
      <c r="O3545" s="3" t="s">
        <v>215</v>
      </c>
      <c r="P3545" s="4">
        <v>23904.0</v>
      </c>
      <c r="Q3545" s="3" t="s">
        <v>28</v>
      </c>
      <c r="S3545" s="3" t="s">
        <v>34</v>
      </c>
    </row>
    <row r="3546">
      <c r="A3546" s="2">
        <v>42318.71488425926</v>
      </c>
      <c r="B3546" s="3">
        <v>75.0</v>
      </c>
      <c r="C3546" s="3" t="s">
        <v>2209</v>
      </c>
      <c r="D3546" s="3">
        <v>86.0</v>
      </c>
      <c r="E3546" s="3" t="s">
        <v>2408</v>
      </c>
      <c r="F3546" s="3">
        <v>9.0</v>
      </c>
      <c r="G3546" s="3">
        <v>4.0</v>
      </c>
      <c r="H3546" s="3" t="s">
        <v>672</v>
      </c>
      <c r="I3546" s="3" t="s">
        <v>3871</v>
      </c>
      <c r="J3546" s="3" t="s">
        <v>674</v>
      </c>
      <c r="K3546" s="3" t="s">
        <v>24</v>
      </c>
      <c r="L3546" s="3">
        <v>11.0</v>
      </c>
      <c r="M3546" s="3" t="s">
        <v>25</v>
      </c>
      <c r="N3546" s="3" t="s">
        <v>4047</v>
      </c>
      <c r="O3546" s="3" t="s">
        <v>1385</v>
      </c>
      <c r="P3546" s="4">
        <v>27502.0</v>
      </c>
      <c r="Q3546" s="3" t="s">
        <v>115</v>
      </c>
      <c r="S3546" s="3" t="s">
        <v>34</v>
      </c>
    </row>
    <row r="3547">
      <c r="A3547" s="2">
        <v>42318.71488425926</v>
      </c>
      <c r="B3547" s="3">
        <v>75.0</v>
      </c>
      <c r="C3547" s="3" t="s">
        <v>2209</v>
      </c>
      <c r="D3547" s="3">
        <v>86.0</v>
      </c>
      <c r="E3547" s="3" t="s">
        <v>2408</v>
      </c>
      <c r="F3547" s="3">
        <v>9.0</v>
      </c>
      <c r="G3547" s="3">
        <v>4.0</v>
      </c>
      <c r="H3547" s="3" t="s">
        <v>672</v>
      </c>
      <c r="I3547" s="3" t="s">
        <v>3871</v>
      </c>
      <c r="J3547" s="3" t="s">
        <v>674</v>
      </c>
      <c r="K3547" s="3" t="s">
        <v>24</v>
      </c>
      <c r="L3547" s="3">
        <v>12.0</v>
      </c>
      <c r="M3547" s="3" t="s">
        <v>30</v>
      </c>
      <c r="N3547" s="3" t="s">
        <v>4048</v>
      </c>
      <c r="O3547" s="3" t="s">
        <v>497</v>
      </c>
      <c r="P3547" s="4">
        <v>22081.0</v>
      </c>
      <c r="Q3547" s="3" t="s">
        <v>105</v>
      </c>
      <c r="S3547" s="3" t="s">
        <v>34</v>
      </c>
    </row>
    <row r="3548">
      <c r="A3548" s="2">
        <v>42318.71488425926</v>
      </c>
      <c r="B3548" s="3">
        <v>75.0</v>
      </c>
      <c r="C3548" s="3" t="s">
        <v>2209</v>
      </c>
      <c r="D3548" s="3">
        <v>86.0</v>
      </c>
      <c r="E3548" s="3" t="s">
        <v>2408</v>
      </c>
      <c r="F3548" s="3">
        <v>9.0</v>
      </c>
      <c r="G3548" s="3">
        <v>4.0</v>
      </c>
      <c r="H3548" s="3" t="s">
        <v>672</v>
      </c>
      <c r="I3548" s="3" t="s">
        <v>3871</v>
      </c>
      <c r="J3548" s="3" t="s">
        <v>674</v>
      </c>
      <c r="K3548" s="3" t="s">
        <v>24</v>
      </c>
      <c r="L3548" s="3">
        <v>13.0</v>
      </c>
      <c r="M3548" s="3" t="s">
        <v>25</v>
      </c>
      <c r="N3548" s="3" t="s">
        <v>4049</v>
      </c>
      <c r="O3548" s="3" t="s">
        <v>200</v>
      </c>
      <c r="P3548" s="4">
        <v>17212.0</v>
      </c>
      <c r="Q3548" s="3" t="s">
        <v>105</v>
      </c>
      <c r="S3548" s="3" t="s">
        <v>34</v>
      </c>
    </row>
    <row r="3549">
      <c r="A3549" s="2">
        <v>42318.71488425926</v>
      </c>
      <c r="B3549" s="3">
        <v>75.0</v>
      </c>
      <c r="C3549" s="3" t="s">
        <v>2209</v>
      </c>
      <c r="D3549" s="3">
        <v>86.0</v>
      </c>
      <c r="E3549" s="3" t="s">
        <v>2408</v>
      </c>
      <c r="F3549" s="3">
        <v>9.0</v>
      </c>
      <c r="G3549" s="3">
        <v>4.0</v>
      </c>
      <c r="H3549" s="3" t="s">
        <v>672</v>
      </c>
      <c r="I3549" s="3" t="s">
        <v>3871</v>
      </c>
      <c r="J3549" s="3" t="s">
        <v>674</v>
      </c>
      <c r="K3549" s="3" t="s">
        <v>24</v>
      </c>
      <c r="L3549" s="3">
        <v>14.0</v>
      </c>
      <c r="M3549" s="3" t="s">
        <v>30</v>
      </c>
      <c r="N3549" s="3" t="s">
        <v>1485</v>
      </c>
      <c r="O3549" s="3" t="s">
        <v>342</v>
      </c>
      <c r="P3549" s="4">
        <v>20705.0</v>
      </c>
      <c r="Q3549" s="3" t="s">
        <v>40</v>
      </c>
      <c r="S3549" s="3" t="s">
        <v>34</v>
      </c>
    </row>
    <row r="3550">
      <c r="A3550" s="2">
        <v>42318.71488425926</v>
      </c>
      <c r="B3550" s="3">
        <v>75.0</v>
      </c>
      <c r="C3550" s="3" t="s">
        <v>2209</v>
      </c>
      <c r="D3550" s="3">
        <v>86.0</v>
      </c>
      <c r="E3550" s="3" t="s">
        <v>2408</v>
      </c>
      <c r="F3550" s="3">
        <v>9.0</v>
      </c>
      <c r="G3550" s="3">
        <v>4.0</v>
      </c>
      <c r="H3550" s="3" t="s">
        <v>672</v>
      </c>
      <c r="I3550" s="3" t="s">
        <v>3871</v>
      </c>
      <c r="J3550" s="3" t="s">
        <v>674</v>
      </c>
      <c r="K3550" s="3" t="s">
        <v>24</v>
      </c>
      <c r="L3550" s="3">
        <v>15.0</v>
      </c>
      <c r="M3550" s="3" t="s">
        <v>25</v>
      </c>
      <c r="N3550" s="3" t="s">
        <v>4050</v>
      </c>
      <c r="O3550" s="3" t="s">
        <v>218</v>
      </c>
      <c r="P3550" s="4">
        <v>21940.0</v>
      </c>
      <c r="Q3550" s="3" t="s">
        <v>132</v>
      </c>
      <c r="S3550" s="3" t="s">
        <v>34</v>
      </c>
    </row>
    <row r="3551">
      <c r="A3551" s="2">
        <v>42318.71488425926</v>
      </c>
      <c r="B3551" s="3">
        <v>75.0</v>
      </c>
      <c r="C3551" s="3" t="s">
        <v>2209</v>
      </c>
      <c r="D3551" s="3">
        <v>86.0</v>
      </c>
      <c r="E3551" s="3" t="s">
        <v>2408</v>
      </c>
      <c r="F3551" s="3">
        <v>9.0</v>
      </c>
      <c r="G3551" s="3">
        <v>4.0</v>
      </c>
      <c r="H3551" s="3" t="s">
        <v>672</v>
      </c>
      <c r="I3551" s="3" t="s">
        <v>3871</v>
      </c>
      <c r="J3551" s="3" t="s">
        <v>674</v>
      </c>
      <c r="K3551" s="3" t="s">
        <v>24</v>
      </c>
      <c r="L3551" s="3">
        <v>16.0</v>
      </c>
      <c r="M3551" s="3" t="s">
        <v>30</v>
      </c>
      <c r="N3551" s="3" t="s">
        <v>4051</v>
      </c>
      <c r="O3551" s="3" t="s">
        <v>4052</v>
      </c>
      <c r="P3551" s="4">
        <v>24845.0</v>
      </c>
      <c r="Q3551" s="3" t="s">
        <v>72</v>
      </c>
      <c r="S3551" s="3" t="s">
        <v>34</v>
      </c>
    </row>
    <row r="3552">
      <c r="A3552" s="2">
        <v>42318.71488425926</v>
      </c>
      <c r="B3552" s="3">
        <v>75.0</v>
      </c>
      <c r="C3552" s="3" t="s">
        <v>2209</v>
      </c>
      <c r="D3552" s="3">
        <v>87.0</v>
      </c>
      <c r="E3552" s="3" t="s">
        <v>2428</v>
      </c>
      <c r="F3552" s="3">
        <v>9.0</v>
      </c>
      <c r="G3552" s="3">
        <v>4.0</v>
      </c>
      <c r="H3552" s="3" t="s">
        <v>672</v>
      </c>
      <c r="I3552" s="3" t="s">
        <v>3871</v>
      </c>
      <c r="J3552" s="3" t="s">
        <v>674</v>
      </c>
      <c r="K3552" s="3" t="s">
        <v>24</v>
      </c>
      <c r="L3552" s="3">
        <v>1.0</v>
      </c>
      <c r="M3552" s="3" t="s">
        <v>25</v>
      </c>
      <c r="N3552" s="3" t="s">
        <v>3089</v>
      </c>
      <c r="O3552" s="3" t="s">
        <v>218</v>
      </c>
      <c r="P3552" s="4">
        <v>23846.0</v>
      </c>
      <c r="Q3552" s="3" t="s">
        <v>43</v>
      </c>
      <c r="S3552" s="3" t="s">
        <v>34</v>
      </c>
    </row>
    <row r="3553">
      <c r="A3553" s="2">
        <v>42318.71488425926</v>
      </c>
      <c r="B3553" s="3">
        <v>75.0</v>
      </c>
      <c r="C3553" s="3" t="s">
        <v>2209</v>
      </c>
      <c r="D3553" s="3">
        <v>87.0</v>
      </c>
      <c r="E3553" s="3" t="s">
        <v>2428</v>
      </c>
      <c r="F3553" s="3">
        <v>9.0</v>
      </c>
      <c r="G3553" s="3">
        <v>4.0</v>
      </c>
      <c r="H3553" s="3" t="s">
        <v>672</v>
      </c>
      <c r="I3553" s="3" t="s">
        <v>3871</v>
      </c>
      <c r="J3553" s="3" t="s">
        <v>674</v>
      </c>
      <c r="K3553" s="3" t="s">
        <v>24</v>
      </c>
      <c r="L3553" s="3">
        <v>2.0</v>
      </c>
      <c r="M3553" s="3" t="s">
        <v>30</v>
      </c>
      <c r="N3553" s="3" t="s">
        <v>4053</v>
      </c>
      <c r="O3553" s="3" t="s">
        <v>596</v>
      </c>
      <c r="P3553" s="4">
        <v>15157.0</v>
      </c>
      <c r="Q3553" s="3" t="s">
        <v>86</v>
      </c>
      <c r="S3553" s="3" t="s">
        <v>34</v>
      </c>
    </row>
    <row r="3554">
      <c r="A3554" s="2">
        <v>42318.71488425926</v>
      </c>
      <c r="B3554" s="3">
        <v>75.0</v>
      </c>
      <c r="C3554" s="3" t="s">
        <v>2209</v>
      </c>
      <c r="D3554" s="3">
        <v>87.0</v>
      </c>
      <c r="E3554" s="3" t="s">
        <v>2428</v>
      </c>
      <c r="F3554" s="3">
        <v>9.0</v>
      </c>
      <c r="G3554" s="3">
        <v>4.0</v>
      </c>
      <c r="H3554" s="3" t="s">
        <v>672</v>
      </c>
      <c r="I3554" s="3" t="s">
        <v>3871</v>
      </c>
      <c r="J3554" s="3" t="s">
        <v>674</v>
      </c>
      <c r="K3554" s="3" t="s">
        <v>24</v>
      </c>
      <c r="L3554" s="3">
        <v>3.0</v>
      </c>
      <c r="M3554" s="3" t="s">
        <v>25</v>
      </c>
      <c r="N3554" s="3" t="s">
        <v>4054</v>
      </c>
      <c r="O3554" s="3" t="s">
        <v>59</v>
      </c>
      <c r="P3554" s="4">
        <v>21654.0</v>
      </c>
      <c r="Q3554" s="3" t="s">
        <v>2342</v>
      </c>
      <c r="S3554" s="3" t="s">
        <v>34</v>
      </c>
    </row>
    <row r="3555">
      <c r="A3555" s="2">
        <v>42318.71488425926</v>
      </c>
      <c r="B3555" s="3">
        <v>75.0</v>
      </c>
      <c r="C3555" s="3" t="s">
        <v>2209</v>
      </c>
      <c r="D3555" s="3">
        <v>87.0</v>
      </c>
      <c r="E3555" s="3" t="s">
        <v>2428</v>
      </c>
      <c r="F3555" s="3">
        <v>9.0</v>
      </c>
      <c r="G3555" s="3">
        <v>4.0</v>
      </c>
      <c r="H3555" s="3" t="s">
        <v>672</v>
      </c>
      <c r="I3555" s="3" t="s">
        <v>3871</v>
      </c>
      <c r="J3555" s="3" t="s">
        <v>674</v>
      </c>
      <c r="K3555" s="3" t="s">
        <v>24</v>
      </c>
      <c r="L3555" s="3">
        <v>4.0</v>
      </c>
      <c r="M3555" s="3" t="s">
        <v>30</v>
      </c>
      <c r="N3555" s="3" t="s">
        <v>4055</v>
      </c>
      <c r="O3555" s="3" t="s">
        <v>1263</v>
      </c>
      <c r="P3555" s="4">
        <v>23760.0</v>
      </c>
      <c r="Q3555" s="3" t="s">
        <v>228</v>
      </c>
      <c r="S3555" s="3" t="s">
        <v>34</v>
      </c>
    </row>
    <row r="3556">
      <c r="A3556" s="2">
        <v>42318.71488425926</v>
      </c>
      <c r="B3556" s="3">
        <v>75.0</v>
      </c>
      <c r="C3556" s="3" t="s">
        <v>2209</v>
      </c>
      <c r="D3556" s="3">
        <v>87.0</v>
      </c>
      <c r="E3556" s="3" t="s">
        <v>2428</v>
      </c>
      <c r="F3556" s="3">
        <v>9.0</v>
      </c>
      <c r="G3556" s="3">
        <v>4.0</v>
      </c>
      <c r="H3556" s="3" t="s">
        <v>672</v>
      </c>
      <c r="I3556" s="3" t="s">
        <v>3871</v>
      </c>
      <c r="J3556" s="3" t="s">
        <v>674</v>
      </c>
      <c r="K3556" s="3" t="s">
        <v>24</v>
      </c>
      <c r="L3556" s="3">
        <v>5.0</v>
      </c>
      <c r="M3556" s="3" t="s">
        <v>25</v>
      </c>
      <c r="N3556" s="3" t="s">
        <v>4056</v>
      </c>
      <c r="O3556" s="3" t="s">
        <v>27</v>
      </c>
      <c r="P3556" s="4">
        <v>19738.0</v>
      </c>
      <c r="Q3556" s="3" t="s">
        <v>40</v>
      </c>
      <c r="S3556" s="3" t="s">
        <v>34</v>
      </c>
    </row>
    <row r="3557">
      <c r="A3557" s="2">
        <v>42318.71488425926</v>
      </c>
      <c r="B3557" s="3">
        <v>75.0</v>
      </c>
      <c r="C3557" s="3" t="s">
        <v>2209</v>
      </c>
      <c r="D3557" s="3">
        <v>87.0</v>
      </c>
      <c r="E3557" s="3" t="s">
        <v>2428</v>
      </c>
      <c r="F3557" s="3">
        <v>9.0</v>
      </c>
      <c r="G3557" s="3">
        <v>4.0</v>
      </c>
      <c r="H3557" s="3" t="s">
        <v>672</v>
      </c>
      <c r="I3557" s="3" t="s">
        <v>3871</v>
      </c>
      <c r="J3557" s="3" t="s">
        <v>674</v>
      </c>
      <c r="K3557" s="3" t="s">
        <v>24</v>
      </c>
      <c r="L3557" s="3">
        <v>6.0</v>
      </c>
      <c r="M3557" s="3" t="s">
        <v>30</v>
      </c>
      <c r="N3557" s="3" t="s">
        <v>4057</v>
      </c>
      <c r="O3557" s="3" t="s">
        <v>268</v>
      </c>
      <c r="P3557" s="4">
        <v>34751.0</v>
      </c>
      <c r="Q3557" s="3" t="s">
        <v>191</v>
      </c>
      <c r="S3557" s="3" t="s">
        <v>34</v>
      </c>
    </row>
    <row r="3558">
      <c r="A3558" s="2">
        <v>42318.71488425926</v>
      </c>
      <c r="B3558" s="3">
        <v>75.0</v>
      </c>
      <c r="C3558" s="3" t="s">
        <v>2209</v>
      </c>
      <c r="D3558" s="3">
        <v>87.0</v>
      </c>
      <c r="E3558" s="3" t="s">
        <v>2428</v>
      </c>
      <c r="F3558" s="3">
        <v>9.0</v>
      </c>
      <c r="G3558" s="3">
        <v>4.0</v>
      </c>
      <c r="H3558" s="3" t="s">
        <v>672</v>
      </c>
      <c r="I3558" s="3" t="s">
        <v>3871</v>
      </c>
      <c r="J3558" s="3" t="s">
        <v>674</v>
      </c>
      <c r="K3558" s="3" t="s">
        <v>24</v>
      </c>
      <c r="L3558" s="3">
        <v>7.0</v>
      </c>
      <c r="M3558" s="3" t="s">
        <v>25</v>
      </c>
      <c r="N3558" s="3" t="s">
        <v>4058</v>
      </c>
      <c r="O3558" s="3" t="s">
        <v>196</v>
      </c>
      <c r="P3558" s="4">
        <v>18231.0</v>
      </c>
      <c r="Q3558" s="3" t="s">
        <v>145</v>
      </c>
      <c r="S3558" s="3" t="s">
        <v>34</v>
      </c>
    </row>
    <row r="3559">
      <c r="A3559" s="2">
        <v>42318.71488425926</v>
      </c>
      <c r="B3559" s="3">
        <v>75.0</v>
      </c>
      <c r="C3559" s="3" t="s">
        <v>2209</v>
      </c>
      <c r="D3559" s="3">
        <v>87.0</v>
      </c>
      <c r="E3559" s="3" t="s">
        <v>2428</v>
      </c>
      <c r="F3559" s="3">
        <v>9.0</v>
      </c>
      <c r="G3559" s="3">
        <v>4.0</v>
      </c>
      <c r="H3559" s="3" t="s">
        <v>672</v>
      </c>
      <c r="I3559" s="3" t="s">
        <v>3871</v>
      </c>
      <c r="J3559" s="3" t="s">
        <v>674</v>
      </c>
      <c r="K3559" s="3" t="s">
        <v>24</v>
      </c>
      <c r="L3559" s="3">
        <v>8.0</v>
      </c>
      <c r="M3559" s="3" t="s">
        <v>30</v>
      </c>
      <c r="N3559" s="3" t="s">
        <v>4059</v>
      </c>
      <c r="O3559" s="3" t="s">
        <v>32</v>
      </c>
      <c r="P3559" s="4">
        <v>31178.0</v>
      </c>
      <c r="Q3559" s="3" t="s">
        <v>75</v>
      </c>
      <c r="S3559" s="3" t="s">
        <v>34</v>
      </c>
    </row>
    <row r="3560">
      <c r="A3560" s="2">
        <v>42318.71488425926</v>
      </c>
      <c r="B3560" s="3">
        <v>75.0</v>
      </c>
      <c r="C3560" s="3" t="s">
        <v>2209</v>
      </c>
      <c r="D3560" s="3">
        <v>87.0</v>
      </c>
      <c r="E3560" s="3" t="s">
        <v>2428</v>
      </c>
      <c r="F3560" s="3">
        <v>9.0</v>
      </c>
      <c r="G3560" s="3">
        <v>4.0</v>
      </c>
      <c r="H3560" s="3" t="s">
        <v>672</v>
      </c>
      <c r="I3560" s="3" t="s">
        <v>3871</v>
      </c>
      <c r="J3560" s="3" t="s">
        <v>674</v>
      </c>
      <c r="K3560" s="3" t="s">
        <v>24</v>
      </c>
      <c r="L3560" s="3">
        <v>9.0</v>
      </c>
      <c r="M3560" s="3" t="s">
        <v>25</v>
      </c>
      <c r="N3560" s="3" t="s">
        <v>4060</v>
      </c>
      <c r="O3560" s="3" t="s">
        <v>1819</v>
      </c>
      <c r="P3560" s="4">
        <v>22738.0</v>
      </c>
      <c r="Q3560" s="3" t="s">
        <v>115</v>
      </c>
      <c r="S3560" s="3" t="s">
        <v>34</v>
      </c>
    </row>
    <row r="3561">
      <c r="A3561" s="2">
        <v>42318.71488425926</v>
      </c>
      <c r="B3561" s="3">
        <v>75.0</v>
      </c>
      <c r="C3561" s="3" t="s">
        <v>2209</v>
      </c>
      <c r="D3561" s="3">
        <v>87.0</v>
      </c>
      <c r="E3561" s="3" t="s">
        <v>2428</v>
      </c>
      <c r="F3561" s="3">
        <v>9.0</v>
      </c>
      <c r="G3561" s="3">
        <v>4.0</v>
      </c>
      <c r="H3561" s="3" t="s">
        <v>672</v>
      </c>
      <c r="I3561" s="3" t="s">
        <v>3871</v>
      </c>
      <c r="J3561" s="3" t="s">
        <v>674</v>
      </c>
      <c r="K3561" s="3" t="s">
        <v>24</v>
      </c>
      <c r="L3561" s="3">
        <v>10.0</v>
      </c>
      <c r="M3561" s="3" t="s">
        <v>30</v>
      </c>
      <c r="N3561" s="3" t="s">
        <v>4061</v>
      </c>
      <c r="O3561" s="3" t="s">
        <v>705</v>
      </c>
      <c r="P3561" s="4">
        <v>24790.0</v>
      </c>
      <c r="Q3561" s="3" t="s">
        <v>228</v>
      </c>
      <c r="S3561" s="3" t="s">
        <v>34</v>
      </c>
    </row>
    <row r="3562">
      <c r="A3562" s="2">
        <v>42318.71488425926</v>
      </c>
      <c r="B3562" s="3">
        <v>75.0</v>
      </c>
      <c r="C3562" s="3" t="s">
        <v>2209</v>
      </c>
      <c r="D3562" s="3">
        <v>87.0</v>
      </c>
      <c r="E3562" s="3" t="s">
        <v>2428</v>
      </c>
      <c r="F3562" s="3">
        <v>9.0</v>
      </c>
      <c r="G3562" s="3">
        <v>4.0</v>
      </c>
      <c r="H3562" s="3" t="s">
        <v>672</v>
      </c>
      <c r="I3562" s="3" t="s">
        <v>3871</v>
      </c>
      <c r="J3562" s="3" t="s">
        <v>674</v>
      </c>
      <c r="K3562" s="3" t="s">
        <v>24</v>
      </c>
      <c r="L3562" s="3">
        <v>11.0</v>
      </c>
      <c r="M3562" s="3" t="s">
        <v>25</v>
      </c>
      <c r="N3562" s="3" t="s">
        <v>4062</v>
      </c>
      <c r="O3562" s="3" t="s">
        <v>218</v>
      </c>
      <c r="P3562" s="4">
        <v>23890.0</v>
      </c>
      <c r="Q3562" s="3" t="s">
        <v>740</v>
      </c>
      <c r="S3562" s="3" t="s">
        <v>34</v>
      </c>
    </row>
    <row r="3563">
      <c r="A3563" s="2">
        <v>42318.71488425926</v>
      </c>
      <c r="B3563" s="3">
        <v>75.0</v>
      </c>
      <c r="C3563" s="3" t="s">
        <v>2209</v>
      </c>
      <c r="D3563" s="3">
        <v>87.0</v>
      </c>
      <c r="E3563" s="3" t="s">
        <v>2428</v>
      </c>
      <c r="F3563" s="3">
        <v>9.0</v>
      </c>
      <c r="G3563" s="3">
        <v>4.0</v>
      </c>
      <c r="H3563" s="3" t="s">
        <v>672</v>
      </c>
      <c r="I3563" s="3" t="s">
        <v>3871</v>
      </c>
      <c r="J3563" s="3" t="s">
        <v>674</v>
      </c>
      <c r="K3563" s="3" t="s">
        <v>24</v>
      </c>
      <c r="L3563" s="3">
        <v>12.0</v>
      </c>
      <c r="M3563" s="3" t="s">
        <v>30</v>
      </c>
      <c r="N3563" s="3" t="s">
        <v>4063</v>
      </c>
      <c r="O3563" s="3" t="s">
        <v>746</v>
      </c>
      <c r="P3563" s="4">
        <v>27962.0</v>
      </c>
      <c r="Q3563" s="3" t="s">
        <v>40</v>
      </c>
      <c r="S3563" s="3" t="s">
        <v>34</v>
      </c>
    </row>
    <row r="3564">
      <c r="A3564" s="2">
        <v>42318.71488425926</v>
      </c>
      <c r="B3564" s="3">
        <v>75.0</v>
      </c>
      <c r="C3564" s="3" t="s">
        <v>2209</v>
      </c>
      <c r="D3564" s="3">
        <v>87.0</v>
      </c>
      <c r="E3564" s="3" t="s">
        <v>2428</v>
      </c>
      <c r="F3564" s="3">
        <v>9.0</v>
      </c>
      <c r="G3564" s="3">
        <v>4.0</v>
      </c>
      <c r="H3564" s="3" t="s">
        <v>672</v>
      </c>
      <c r="I3564" s="3" t="s">
        <v>3871</v>
      </c>
      <c r="J3564" s="3" t="s">
        <v>674</v>
      </c>
      <c r="K3564" s="3" t="s">
        <v>24</v>
      </c>
      <c r="L3564" s="3">
        <v>13.0</v>
      </c>
      <c r="M3564" s="3" t="s">
        <v>25</v>
      </c>
      <c r="N3564" s="3" t="s">
        <v>4064</v>
      </c>
      <c r="O3564" s="3" t="s">
        <v>69</v>
      </c>
      <c r="P3564" s="4">
        <v>24565.0</v>
      </c>
      <c r="Q3564" s="3" t="s">
        <v>1454</v>
      </c>
      <c r="S3564" s="3" t="s">
        <v>34</v>
      </c>
    </row>
    <row r="3565">
      <c r="A3565" s="2">
        <v>42318.71488425926</v>
      </c>
      <c r="B3565" s="3">
        <v>75.0</v>
      </c>
      <c r="C3565" s="3" t="s">
        <v>2209</v>
      </c>
      <c r="D3565" s="3">
        <v>87.0</v>
      </c>
      <c r="E3565" s="3" t="s">
        <v>2428</v>
      </c>
      <c r="F3565" s="3">
        <v>9.0</v>
      </c>
      <c r="G3565" s="3">
        <v>4.0</v>
      </c>
      <c r="H3565" s="3" t="s">
        <v>672</v>
      </c>
      <c r="I3565" s="3" t="s">
        <v>3871</v>
      </c>
      <c r="J3565" s="3" t="s">
        <v>674</v>
      </c>
      <c r="K3565" s="3" t="s">
        <v>24</v>
      </c>
      <c r="L3565" s="3">
        <v>14.0</v>
      </c>
      <c r="M3565" s="3" t="s">
        <v>30</v>
      </c>
      <c r="N3565" s="3" t="s">
        <v>3893</v>
      </c>
      <c r="O3565" s="3" t="s">
        <v>1893</v>
      </c>
      <c r="P3565" s="4">
        <v>11482.0</v>
      </c>
      <c r="Q3565" s="3" t="s">
        <v>117</v>
      </c>
      <c r="S3565" s="3" t="s">
        <v>34</v>
      </c>
    </row>
    <row r="3566">
      <c r="A3566" s="2">
        <v>42318.71488425926</v>
      </c>
      <c r="B3566" s="3">
        <v>75.0</v>
      </c>
      <c r="C3566" s="3" t="s">
        <v>2209</v>
      </c>
      <c r="D3566" s="3">
        <v>16.0</v>
      </c>
      <c r="E3566" s="3" t="s">
        <v>2210</v>
      </c>
      <c r="F3566" s="3">
        <v>10.0</v>
      </c>
      <c r="G3566" s="3">
        <v>2.0</v>
      </c>
      <c r="H3566" s="3" t="s">
        <v>1615</v>
      </c>
      <c r="I3566" s="3" t="s">
        <v>4065</v>
      </c>
      <c r="J3566" s="3" t="s">
        <v>1617</v>
      </c>
      <c r="K3566" s="3" t="s">
        <v>24</v>
      </c>
      <c r="L3566" s="3">
        <v>1.0</v>
      </c>
      <c r="M3566" s="3" t="s">
        <v>25</v>
      </c>
      <c r="N3566" s="3" t="s">
        <v>1442</v>
      </c>
      <c r="O3566" s="3" t="s">
        <v>251</v>
      </c>
      <c r="P3566" s="4">
        <v>29904.0</v>
      </c>
      <c r="Q3566" s="3" t="s">
        <v>55</v>
      </c>
      <c r="S3566" s="3" t="s">
        <v>34</v>
      </c>
    </row>
    <row r="3567">
      <c r="A3567" s="2">
        <v>42318.71488425926</v>
      </c>
      <c r="B3567" s="3">
        <v>75.0</v>
      </c>
      <c r="C3567" s="3" t="s">
        <v>2209</v>
      </c>
      <c r="D3567" s="3">
        <v>16.0</v>
      </c>
      <c r="E3567" s="3" t="s">
        <v>2210</v>
      </c>
      <c r="F3567" s="3">
        <v>10.0</v>
      </c>
      <c r="G3567" s="3">
        <v>2.0</v>
      </c>
      <c r="H3567" s="3" t="s">
        <v>1615</v>
      </c>
      <c r="I3567" s="3" t="s">
        <v>4065</v>
      </c>
      <c r="J3567" s="3" t="s">
        <v>1617</v>
      </c>
      <c r="K3567" s="3" t="s">
        <v>24</v>
      </c>
      <c r="L3567" s="3">
        <v>2.0</v>
      </c>
      <c r="M3567" s="3" t="s">
        <v>30</v>
      </c>
      <c r="N3567" s="3" t="s">
        <v>4066</v>
      </c>
      <c r="O3567" s="3" t="s">
        <v>342</v>
      </c>
      <c r="P3567" s="4">
        <v>24425.0</v>
      </c>
      <c r="Q3567" s="3" t="s">
        <v>132</v>
      </c>
      <c r="S3567" s="3" t="s">
        <v>34</v>
      </c>
    </row>
    <row r="3568">
      <c r="A3568" s="2">
        <v>42318.71488425926</v>
      </c>
      <c r="B3568" s="3">
        <v>75.0</v>
      </c>
      <c r="C3568" s="3" t="s">
        <v>2209</v>
      </c>
      <c r="D3568" s="3">
        <v>16.0</v>
      </c>
      <c r="E3568" s="3" t="s">
        <v>2210</v>
      </c>
      <c r="F3568" s="3">
        <v>10.0</v>
      </c>
      <c r="G3568" s="3">
        <v>2.0</v>
      </c>
      <c r="H3568" s="3" t="s">
        <v>1615</v>
      </c>
      <c r="I3568" s="3" t="s">
        <v>4065</v>
      </c>
      <c r="J3568" s="3" t="s">
        <v>1617</v>
      </c>
      <c r="K3568" s="3" t="s">
        <v>24</v>
      </c>
      <c r="L3568" s="3">
        <v>3.0</v>
      </c>
      <c r="M3568" s="3" t="s">
        <v>25</v>
      </c>
      <c r="N3568" s="3" t="s">
        <v>3315</v>
      </c>
      <c r="O3568" s="3" t="s">
        <v>417</v>
      </c>
      <c r="P3568" s="4">
        <v>17484.0</v>
      </c>
      <c r="Q3568" s="3" t="s">
        <v>86</v>
      </c>
      <c r="S3568" s="3" t="s">
        <v>34</v>
      </c>
    </row>
    <row r="3569">
      <c r="A3569" s="2">
        <v>42318.71488425926</v>
      </c>
      <c r="B3569" s="3">
        <v>75.0</v>
      </c>
      <c r="C3569" s="3" t="s">
        <v>2209</v>
      </c>
      <c r="D3569" s="3">
        <v>16.0</v>
      </c>
      <c r="E3569" s="3" t="s">
        <v>2210</v>
      </c>
      <c r="F3569" s="3">
        <v>10.0</v>
      </c>
      <c r="G3569" s="3">
        <v>2.0</v>
      </c>
      <c r="H3569" s="3" t="s">
        <v>1615</v>
      </c>
      <c r="I3569" s="3" t="s">
        <v>4065</v>
      </c>
      <c r="J3569" s="3" t="s">
        <v>1617</v>
      </c>
      <c r="K3569" s="3" t="s">
        <v>24</v>
      </c>
      <c r="L3569" s="3">
        <v>4.0</v>
      </c>
      <c r="M3569" s="3" t="s">
        <v>30</v>
      </c>
      <c r="N3569" s="3" t="s">
        <v>94</v>
      </c>
      <c r="O3569" s="3" t="s">
        <v>45</v>
      </c>
      <c r="P3569" s="4">
        <v>24685.0</v>
      </c>
      <c r="Q3569" s="3" t="s">
        <v>132</v>
      </c>
      <c r="S3569" s="3" t="s">
        <v>34</v>
      </c>
    </row>
    <row r="3570">
      <c r="A3570" s="2">
        <v>42318.71488425926</v>
      </c>
      <c r="B3570" s="3">
        <v>75.0</v>
      </c>
      <c r="C3570" s="3" t="s">
        <v>2209</v>
      </c>
      <c r="D3570" s="3">
        <v>16.0</v>
      </c>
      <c r="E3570" s="3" t="s">
        <v>2210</v>
      </c>
      <c r="F3570" s="3">
        <v>10.0</v>
      </c>
      <c r="G3570" s="3">
        <v>2.0</v>
      </c>
      <c r="H3570" s="3" t="s">
        <v>1615</v>
      </c>
      <c r="I3570" s="3" t="s">
        <v>4065</v>
      </c>
      <c r="J3570" s="3" t="s">
        <v>1617</v>
      </c>
      <c r="K3570" s="3" t="s">
        <v>24</v>
      </c>
      <c r="L3570" s="3">
        <v>5.0</v>
      </c>
      <c r="M3570" s="3" t="s">
        <v>25</v>
      </c>
      <c r="N3570" s="3" t="s">
        <v>4067</v>
      </c>
      <c r="O3570" s="3" t="s">
        <v>69</v>
      </c>
      <c r="P3570" s="4">
        <v>19498.0</v>
      </c>
      <c r="Q3570" s="3" t="s">
        <v>49</v>
      </c>
      <c r="S3570" s="3" t="s">
        <v>34</v>
      </c>
    </row>
    <row r="3571">
      <c r="A3571" s="2">
        <v>42318.71488425926</v>
      </c>
      <c r="B3571" s="3">
        <v>75.0</v>
      </c>
      <c r="C3571" s="3" t="s">
        <v>2209</v>
      </c>
      <c r="D3571" s="3">
        <v>16.0</v>
      </c>
      <c r="E3571" s="3" t="s">
        <v>2210</v>
      </c>
      <c r="F3571" s="3">
        <v>10.0</v>
      </c>
      <c r="G3571" s="3">
        <v>2.0</v>
      </c>
      <c r="H3571" s="3" t="s">
        <v>1615</v>
      </c>
      <c r="I3571" s="3" t="s">
        <v>4065</v>
      </c>
      <c r="J3571" s="3" t="s">
        <v>1617</v>
      </c>
      <c r="K3571" s="3" t="s">
        <v>24</v>
      </c>
      <c r="L3571" s="3">
        <v>6.0</v>
      </c>
      <c r="M3571" s="3" t="s">
        <v>30</v>
      </c>
      <c r="N3571" s="3" t="s">
        <v>4068</v>
      </c>
      <c r="O3571" s="3" t="s">
        <v>121</v>
      </c>
      <c r="P3571" s="4">
        <v>17465.0</v>
      </c>
      <c r="Q3571" s="3" t="s">
        <v>49</v>
      </c>
      <c r="S3571" s="3" t="s">
        <v>34</v>
      </c>
    </row>
    <row r="3572">
      <c r="A3572" s="2">
        <v>42318.71488425926</v>
      </c>
      <c r="B3572" s="3">
        <v>75.0</v>
      </c>
      <c r="C3572" s="3" t="s">
        <v>2209</v>
      </c>
      <c r="D3572" s="3">
        <v>16.0</v>
      </c>
      <c r="E3572" s="3" t="s">
        <v>2210</v>
      </c>
      <c r="F3572" s="3">
        <v>10.0</v>
      </c>
      <c r="G3572" s="3">
        <v>2.0</v>
      </c>
      <c r="H3572" s="3" t="s">
        <v>1615</v>
      </c>
      <c r="I3572" s="3" t="s">
        <v>4065</v>
      </c>
      <c r="J3572" s="3" t="s">
        <v>1617</v>
      </c>
      <c r="K3572" s="3" t="s">
        <v>24</v>
      </c>
      <c r="L3572" s="3">
        <v>7.0</v>
      </c>
      <c r="M3572" s="3" t="s">
        <v>25</v>
      </c>
      <c r="N3572" s="3" t="s">
        <v>4069</v>
      </c>
      <c r="O3572" s="3" t="s">
        <v>42</v>
      </c>
      <c r="P3572" s="4">
        <v>24087.0</v>
      </c>
      <c r="Q3572" s="3" t="s">
        <v>372</v>
      </c>
      <c r="S3572" s="3" t="s">
        <v>34</v>
      </c>
    </row>
    <row r="3573">
      <c r="A3573" s="2">
        <v>42318.71488425926</v>
      </c>
      <c r="B3573" s="3">
        <v>75.0</v>
      </c>
      <c r="C3573" s="3" t="s">
        <v>2209</v>
      </c>
      <c r="D3573" s="3">
        <v>16.0</v>
      </c>
      <c r="E3573" s="3" t="s">
        <v>2210</v>
      </c>
      <c r="F3573" s="3">
        <v>10.0</v>
      </c>
      <c r="G3573" s="3">
        <v>2.0</v>
      </c>
      <c r="H3573" s="3" t="s">
        <v>1615</v>
      </c>
      <c r="I3573" s="3" t="s">
        <v>4065</v>
      </c>
      <c r="J3573" s="3" t="s">
        <v>1617</v>
      </c>
      <c r="K3573" s="3" t="s">
        <v>24</v>
      </c>
      <c r="L3573" s="3">
        <v>8.0</v>
      </c>
      <c r="M3573" s="3" t="s">
        <v>30</v>
      </c>
      <c r="N3573" s="3" t="s">
        <v>4070</v>
      </c>
      <c r="O3573" s="3" t="s">
        <v>321</v>
      </c>
      <c r="P3573" s="4">
        <v>20719.0</v>
      </c>
      <c r="Q3573" s="3" t="s">
        <v>132</v>
      </c>
      <c r="S3573" s="3" t="s">
        <v>34</v>
      </c>
    </row>
    <row r="3574">
      <c r="A3574" s="2">
        <v>42318.71488425926</v>
      </c>
      <c r="B3574" s="3">
        <v>75.0</v>
      </c>
      <c r="C3574" s="3" t="s">
        <v>2209</v>
      </c>
      <c r="D3574" s="3">
        <v>16.0</v>
      </c>
      <c r="E3574" s="3" t="s">
        <v>2210</v>
      </c>
      <c r="F3574" s="3">
        <v>10.0</v>
      </c>
      <c r="G3574" s="3">
        <v>2.0</v>
      </c>
      <c r="H3574" s="3" t="s">
        <v>1615</v>
      </c>
      <c r="I3574" s="3" t="s">
        <v>4065</v>
      </c>
      <c r="J3574" s="3" t="s">
        <v>1617</v>
      </c>
      <c r="K3574" s="3" t="s">
        <v>24</v>
      </c>
      <c r="L3574" s="3">
        <v>9.0</v>
      </c>
      <c r="M3574" s="3" t="s">
        <v>25</v>
      </c>
      <c r="N3574" s="3" t="s">
        <v>4071</v>
      </c>
      <c r="O3574" s="3" t="s">
        <v>69</v>
      </c>
      <c r="P3574" s="4">
        <v>25084.0</v>
      </c>
      <c r="Q3574" s="3" t="s">
        <v>372</v>
      </c>
      <c r="S3574" s="3" t="s">
        <v>34</v>
      </c>
    </row>
    <row r="3575">
      <c r="A3575" s="2">
        <v>42318.71488425926</v>
      </c>
      <c r="B3575" s="3">
        <v>75.0</v>
      </c>
      <c r="C3575" s="3" t="s">
        <v>2209</v>
      </c>
      <c r="D3575" s="3">
        <v>16.0</v>
      </c>
      <c r="E3575" s="3" t="s">
        <v>2210</v>
      </c>
      <c r="F3575" s="3">
        <v>10.0</v>
      </c>
      <c r="G3575" s="3">
        <v>2.0</v>
      </c>
      <c r="H3575" s="3" t="s">
        <v>1615</v>
      </c>
      <c r="I3575" s="3" t="s">
        <v>4065</v>
      </c>
      <c r="J3575" s="3" t="s">
        <v>1617</v>
      </c>
      <c r="K3575" s="3" t="s">
        <v>24</v>
      </c>
      <c r="L3575" s="3">
        <v>10.0</v>
      </c>
      <c r="M3575" s="3" t="s">
        <v>30</v>
      </c>
      <c r="N3575" s="3" t="s">
        <v>4072</v>
      </c>
      <c r="O3575" s="3" t="s">
        <v>1876</v>
      </c>
      <c r="P3575" s="4">
        <v>15797.0</v>
      </c>
      <c r="Q3575" s="3" t="s">
        <v>49</v>
      </c>
      <c r="S3575" s="3" t="s">
        <v>34</v>
      </c>
    </row>
    <row r="3576">
      <c r="A3576" s="2">
        <v>42318.71488425926</v>
      </c>
      <c r="B3576" s="3">
        <v>75.0</v>
      </c>
      <c r="C3576" s="3" t="s">
        <v>2209</v>
      </c>
      <c r="D3576" s="3">
        <v>16.0</v>
      </c>
      <c r="E3576" s="3" t="s">
        <v>2210</v>
      </c>
      <c r="F3576" s="3">
        <v>10.0</v>
      </c>
      <c r="G3576" s="3">
        <v>2.0</v>
      </c>
      <c r="H3576" s="3" t="s">
        <v>1615</v>
      </c>
      <c r="I3576" s="3" t="s">
        <v>4065</v>
      </c>
      <c r="J3576" s="3" t="s">
        <v>1617</v>
      </c>
      <c r="K3576" s="3" t="s">
        <v>24</v>
      </c>
      <c r="L3576" s="3">
        <v>11.0</v>
      </c>
      <c r="M3576" s="3" t="s">
        <v>25</v>
      </c>
      <c r="N3576" s="3" t="s">
        <v>4073</v>
      </c>
      <c r="O3576" s="3" t="s">
        <v>359</v>
      </c>
      <c r="P3576" s="4">
        <v>24601.0</v>
      </c>
      <c r="Q3576" s="3" t="s">
        <v>1605</v>
      </c>
      <c r="S3576" s="3" t="s">
        <v>34</v>
      </c>
    </row>
    <row r="3577">
      <c r="A3577" s="2">
        <v>42318.71488425926</v>
      </c>
      <c r="B3577" s="3">
        <v>75.0</v>
      </c>
      <c r="C3577" s="3" t="s">
        <v>2209</v>
      </c>
      <c r="D3577" s="3">
        <v>16.0</v>
      </c>
      <c r="E3577" s="3" t="s">
        <v>2210</v>
      </c>
      <c r="F3577" s="3">
        <v>10.0</v>
      </c>
      <c r="G3577" s="3">
        <v>2.0</v>
      </c>
      <c r="H3577" s="3" t="s">
        <v>1615</v>
      </c>
      <c r="I3577" s="3" t="s">
        <v>4065</v>
      </c>
      <c r="J3577" s="3" t="s">
        <v>1617</v>
      </c>
      <c r="K3577" s="3" t="s">
        <v>24</v>
      </c>
      <c r="L3577" s="3">
        <v>12.0</v>
      </c>
      <c r="M3577" s="3" t="s">
        <v>30</v>
      </c>
      <c r="N3577" s="3" t="s">
        <v>4074</v>
      </c>
      <c r="O3577" s="3" t="s">
        <v>783</v>
      </c>
      <c r="P3577" s="4">
        <v>15580.0</v>
      </c>
      <c r="Q3577" s="3" t="s">
        <v>113</v>
      </c>
      <c r="S3577" s="3" t="s">
        <v>34</v>
      </c>
    </row>
    <row r="3578">
      <c r="A3578" s="2">
        <v>42318.71488425926</v>
      </c>
      <c r="B3578" s="3">
        <v>75.0</v>
      </c>
      <c r="C3578" s="3" t="s">
        <v>2209</v>
      </c>
      <c r="D3578" s="3">
        <v>16.0</v>
      </c>
      <c r="E3578" s="3" t="s">
        <v>2210</v>
      </c>
      <c r="F3578" s="3">
        <v>10.0</v>
      </c>
      <c r="G3578" s="3">
        <v>2.0</v>
      </c>
      <c r="H3578" s="3" t="s">
        <v>1615</v>
      </c>
      <c r="I3578" s="3" t="s">
        <v>4065</v>
      </c>
      <c r="J3578" s="3" t="s">
        <v>1617</v>
      </c>
      <c r="K3578" s="3" t="s">
        <v>24</v>
      </c>
      <c r="L3578" s="3">
        <v>13.0</v>
      </c>
      <c r="M3578" s="3" t="s">
        <v>25</v>
      </c>
      <c r="N3578" s="3" t="s">
        <v>3915</v>
      </c>
      <c r="O3578" s="3" t="s">
        <v>297</v>
      </c>
      <c r="P3578" s="4">
        <v>22242.0</v>
      </c>
      <c r="Q3578" s="3" t="s">
        <v>37</v>
      </c>
      <c r="S3578" s="3" t="s">
        <v>34</v>
      </c>
    </row>
    <row r="3579">
      <c r="A3579" s="2">
        <v>42318.71488425926</v>
      </c>
      <c r="B3579" s="3">
        <v>75.0</v>
      </c>
      <c r="C3579" s="3" t="s">
        <v>2209</v>
      </c>
      <c r="D3579" s="3">
        <v>17.0</v>
      </c>
      <c r="E3579" s="3" t="s">
        <v>2230</v>
      </c>
      <c r="F3579" s="3">
        <v>10.0</v>
      </c>
      <c r="G3579" s="3">
        <v>2.0</v>
      </c>
      <c r="H3579" s="3" t="s">
        <v>1615</v>
      </c>
      <c r="I3579" s="3" t="s">
        <v>4065</v>
      </c>
      <c r="J3579" s="3" t="s">
        <v>1617</v>
      </c>
      <c r="K3579" s="3" t="s">
        <v>24</v>
      </c>
      <c r="L3579" s="3">
        <v>1.0</v>
      </c>
      <c r="M3579" s="3" t="s">
        <v>25</v>
      </c>
      <c r="N3579" s="3" t="s">
        <v>1164</v>
      </c>
      <c r="O3579" s="3" t="s">
        <v>246</v>
      </c>
      <c r="P3579" s="4">
        <v>26082.0</v>
      </c>
      <c r="Q3579" s="3" t="s">
        <v>149</v>
      </c>
      <c r="S3579" s="3" t="s">
        <v>34</v>
      </c>
    </row>
    <row r="3580">
      <c r="A3580" s="2">
        <v>42318.71488425926</v>
      </c>
      <c r="B3580" s="3">
        <v>75.0</v>
      </c>
      <c r="C3580" s="3" t="s">
        <v>2209</v>
      </c>
      <c r="D3580" s="3">
        <v>17.0</v>
      </c>
      <c r="E3580" s="3" t="s">
        <v>2230</v>
      </c>
      <c r="F3580" s="3">
        <v>10.0</v>
      </c>
      <c r="G3580" s="3">
        <v>2.0</v>
      </c>
      <c r="H3580" s="3" t="s">
        <v>1615</v>
      </c>
      <c r="I3580" s="3" t="s">
        <v>4065</v>
      </c>
      <c r="J3580" s="3" t="s">
        <v>1617</v>
      </c>
      <c r="K3580" s="3" t="s">
        <v>24</v>
      </c>
      <c r="L3580" s="3">
        <v>2.0</v>
      </c>
      <c r="M3580" s="3" t="s">
        <v>30</v>
      </c>
      <c r="N3580" s="3" t="s">
        <v>4075</v>
      </c>
      <c r="O3580" s="3" t="s">
        <v>102</v>
      </c>
      <c r="P3580" s="4">
        <v>19710.0</v>
      </c>
      <c r="Q3580" s="3" t="s">
        <v>49</v>
      </c>
      <c r="S3580" s="3" t="s">
        <v>34</v>
      </c>
    </row>
    <row r="3581">
      <c r="A3581" s="2">
        <v>42318.71488425926</v>
      </c>
      <c r="B3581" s="3">
        <v>75.0</v>
      </c>
      <c r="C3581" s="3" t="s">
        <v>2209</v>
      </c>
      <c r="D3581" s="3">
        <v>17.0</v>
      </c>
      <c r="E3581" s="3" t="s">
        <v>2230</v>
      </c>
      <c r="F3581" s="3">
        <v>10.0</v>
      </c>
      <c r="G3581" s="3">
        <v>2.0</v>
      </c>
      <c r="H3581" s="3" t="s">
        <v>1615</v>
      </c>
      <c r="I3581" s="3" t="s">
        <v>4065</v>
      </c>
      <c r="J3581" s="3" t="s">
        <v>1617</v>
      </c>
      <c r="K3581" s="3" t="s">
        <v>24</v>
      </c>
      <c r="L3581" s="3">
        <v>3.0</v>
      </c>
      <c r="M3581" s="3" t="s">
        <v>25</v>
      </c>
      <c r="N3581" s="3" t="s">
        <v>4076</v>
      </c>
      <c r="O3581" s="3" t="s">
        <v>42</v>
      </c>
      <c r="P3581" s="4">
        <v>18025.0</v>
      </c>
      <c r="Q3581" s="3" t="s">
        <v>49</v>
      </c>
      <c r="S3581" s="3" t="s">
        <v>34</v>
      </c>
    </row>
    <row r="3582">
      <c r="A3582" s="2">
        <v>42318.71488425926</v>
      </c>
      <c r="B3582" s="3">
        <v>75.0</v>
      </c>
      <c r="C3582" s="3" t="s">
        <v>2209</v>
      </c>
      <c r="D3582" s="3">
        <v>17.0</v>
      </c>
      <c r="E3582" s="3" t="s">
        <v>2230</v>
      </c>
      <c r="F3582" s="3">
        <v>10.0</v>
      </c>
      <c r="G3582" s="3">
        <v>2.0</v>
      </c>
      <c r="H3582" s="3" t="s">
        <v>1615</v>
      </c>
      <c r="I3582" s="3" t="s">
        <v>4065</v>
      </c>
      <c r="J3582" s="3" t="s">
        <v>1617</v>
      </c>
      <c r="K3582" s="3" t="s">
        <v>24</v>
      </c>
      <c r="L3582" s="3">
        <v>4.0</v>
      </c>
      <c r="M3582" s="3" t="s">
        <v>30</v>
      </c>
      <c r="N3582" s="3" t="s">
        <v>1344</v>
      </c>
      <c r="O3582" s="3" t="s">
        <v>697</v>
      </c>
      <c r="P3582" s="4">
        <v>28946.0</v>
      </c>
      <c r="Q3582" s="3" t="s">
        <v>75</v>
      </c>
      <c r="S3582" s="3" t="s">
        <v>34</v>
      </c>
    </row>
    <row r="3583">
      <c r="A3583" s="2">
        <v>42318.71488425926</v>
      </c>
      <c r="B3583" s="3">
        <v>75.0</v>
      </c>
      <c r="C3583" s="3" t="s">
        <v>2209</v>
      </c>
      <c r="D3583" s="3">
        <v>17.0</v>
      </c>
      <c r="E3583" s="3" t="s">
        <v>2230</v>
      </c>
      <c r="F3583" s="3">
        <v>10.0</v>
      </c>
      <c r="G3583" s="3">
        <v>2.0</v>
      </c>
      <c r="H3583" s="3" t="s">
        <v>1615</v>
      </c>
      <c r="I3583" s="3" t="s">
        <v>4065</v>
      </c>
      <c r="J3583" s="3" t="s">
        <v>1617</v>
      </c>
      <c r="K3583" s="3" t="s">
        <v>24</v>
      </c>
      <c r="L3583" s="3">
        <v>5.0</v>
      </c>
      <c r="M3583" s="3" t="s">
        <v>25</v>
      </c>
      <c r="N3583" s="3" t="s">
        <v>4077</v>
      </c>
      <c r="O3583" s="3" t="s">
        <v>1234</v>
      </c>
      <c r="P3583" s="4">
        <v>26454.0</v>
      </c>
      <c r="Q3583" s="3" t="s">
        <v>37</v>
      </c>
      <c r="S3583" s="3" t="s">
        <v>34</v>
      </c>
    </row>
    <row r="3584">
      <c r="A3584" s="2">
        <v>42318.71488425926</v>
      </c>
      <c r="B3584" s="3">
        <v>75.0</v>
      </c>
      <c r="C3584" s="3" t="s">
        <v>2209</v>
      </c>
      <c r="D3584" s="3">
        <v>17.0</v>
      </c>
      <c r="E3584" s="3" t="s">
        <v>2230</v>
      </c>
      <c r="F3584" s="3">
        <v>10.0</v>
      </c>
      <c r="G3584" s="3">
        <v>2.0</v>
      </c>
      <c r="H3584" s="3" t="s">
        <v>1615</v>
      </c>
      <c r="I3584" s="3" t="s">
        <v>4065</v>
      </c>
      <c r="J3584" s="3" t="s">
        <v>1617</v>
      </c>
      <c r="K3584" s="3" t="s">
        <v>24</v>
      </c>
      <c r="L3584" s="3">
        <v>6.0</v>
      </c>
      <c r="M3584" s="3" t="s">
        <v>30</v>
      </c>
      <c r="N3584" s="3" t="s">
        <v>4078</v>
      </c>
      <c r="O3584" s="3" t="s">
        <v>452</v>
      </c>
      <c r="P3584" s="4">
        <v>29608.0</v>
      </c>
      <c r="Q3584" s="3" t="s">
        <v>159</v>
      </c>
      <c r="S3584" s="3" t="s">
        <v>34</v>
      </c>
    </row>
    <row r="3585">
      <c r="A3585" s="2">
        <v>42318.71488425926</v>
      </c>
      <c r="B3585" s="3">
        <v>75.0</v>
      </c>
      <c r="C3585" s="3" t="s">
        <v>2209</v>
      </c>
      <c r="D3585" s="3">
        <v>17.0</v>
      </c>
      <c r="E3585" s="3" t="s">
        <v>2230</v>
      </c>
      <c r="F3585" s="3">
        <v>10.0</v>
      </c>
      <c r="G3585" s="3">
        <v>2.0</v>
      </c>
      <c r="H3585" s="3" t="s">
        <v>1615</v>
      </c>
      <c r="I3585" s="3" t="s">
        <v>4065</v>
      </c>
      <c r="J3585" s="3" t="s">
        <v>1617</v>
      </c>
      <c r="K3585" s="3" t="s">
        <v>24</v>
      </c>
      <c r="L3585" s="3">
        <v>7.0</v>
      </c>
      <c r="M3585" s="3" t="s">
        <v>25</v>
      </c>
      <c r="N3585" s="3" t="s">
        <v>4079</v>
      </c>
      <c r="O3585" s="3" t="s">
        <v>251</v>
      </c>
      <c r="P3585" s="4">
        <v>27388.0</v>
      </c>
      <c r="Q3585" s="3" t="s">
        <v>247</v>
      </c>
      <c r="S3585" s="3" t="s">
        <v>34</v>
      </c>
    </row>
    <row r="3586">
      <c r="A3586" s="2">
        <v>42318.71488425926</v>
      </c>
      <c r="B3586" s="3">
        <v>75.0</v>
      </c>
      <c r="C3586" s="3" t="s">
        <v>2209</v>
      </c>
      <c r="D3586" s="3">
        <v>17.0</v>
      </c>
      <c r="E3586" s="3" t="s">
        <v>2230</v>
      </c>
      <c r="F3586" s="3">
        <v>10.0</v>
      </c>
      <c r="G3586" s="3">
        <v>2.0</v>
      </c>
      <c r="H3586" s="3" t="s">
        <v>1615</v>
      </c>
      <c r="I3586" s="3" t="s">
        <v>4065</v>
      </c>
      <c r="J3586" s="3" t="s">
        <v>1617</v>
      </c>
      <c r="K3586" s="3" t="s">
        <v>24</v>
      </c>
      <c r="L3586" s="3">
        <v>8.0</v>
      </c>
      <c r="M3586" s="3" t="s">
        <v>30</v>
      </c>
      <c r="N3586" s="3" t="s">
        <v>4080</v>
      </c>
      <c r="O3586" s="3" t="s">
        <v>283</v>
      </c>
      <c r="P3586" s="4">
        <v>23865.0</v>
      </c>
      <c r="Q3586" s="3" t="s">
        <v>37</v>
      </c>
      <c r="S3586" s="3" t="s">
        <v>34</v>
      </c>
    </row>
    <row r="3587">
      <c r="A3587" s="2">
        <v>42318.71488425926</v>
      </c>
      <c r="B3587" s="3">
        <v>75.0</v>
      </c>
      <c r="C3587" s="3" t="s">
        <v>2209</v>
      </c>
      <c r="D3587" s="3">
        <v>17.0</v>
      </c>
      <c r="E3587" s="3" t="s">
        <v>2230</v>
      </c>
      <c r="F3587" s="3">
        <v>10.0</v>
      </c>
      <c r="G3587" s="3">
        <v>2.0</v>
      </c>
      <c r="H3587" s="3" t="s">
        <v>1615</v>
      </c>
      <c r="I3587" s="3" t="s">
        <v>4065</v>
      </c>
      <c r="J3587" s="3" t="s">
        <v>1617</v>
      </c>
      <c r="K3587" s="3" t="s">
        <v>24</v>
      </c>
      <c r="L3587" s="3">
        <v>9.0</v>
      </c>
      <c r="M3587" s="3" t="s">
        <v>25</v>
      </c>
      <c r="N3587" s="3" t="s">
        <v>4081</v>
      </c>
      <c r="O3587" s="3" t="s">
        <v>251</v>
      </c>
      <c r="P3587" s="4">
        <v>25331.0</v>
      </c>
      <c r="Q3587" s="3" t="s">
        <v>372</v>
      </c>
      <c r="S3587" s="3" t="s">
        <v>34</v>
      </c>
    </row>
    <row r="3588">
      <c r="A3588" s="2">
        <v>42318.71488425926</v>
      </c>
      <c r="B3588" s="3">
        <v>75.0</v>
      </c>
      <c r="C3588" s="3" t="s">
        <v>2209</v>
      </c>
      <c r="D3588" s="3">
        <v>17.0</v>
      </c>
      <c r="E3588" s="3" t="s">
        <v>2230</v>
      </c>
      <c r="F3588" s="3">
        <v>10.0</v>
      </c>
      <c r="G3588" s="3">
        <v>2.0</v>
      </c>
      <c r="H3588" s="3" t="s">
        <v>1615</v>
      </c>
      <c r="I3588" s="3" t="s">
        <v>4065</v>
      </c>
      <c r="J3588" s="3" t="s">
        <v>1617</v>
      </c>
      <c r="K3588" s="3" t="s">
        <v>24</v>
      </c>
      <c r="L3588" s="3">
        <v>10.0</v>
      </c>
      <c r="M3588" s="3" t="s">
        <v>30</v>
      </c>
      <c r="N3588" s="3" t="s">
        <v>4082</v>
      </c>
      <c r="O3588" s="3" t="s">
        <v>4083</v>
      </c>
      <c r="P3588" s="4">
        <v>32143.0</v>
      </c>
      <c r="Q3588" s="3" t="s">
        <v>43</v>
      </c>
      <c r="S3588" s="3" t="s">
        <v>34</v>
      </c>
    </row>
    <row r="3589">
      <c r="A3589" s="2">
        <v>42318.71488425926</v>
      </c>
      <c r="B3589" s="3">
        <v>75.0</v>
      </c>
      <c r="C3589" s="3" t="s">
        <v>2209</v>
      </c>
      <c r="D3589" s="3">
        <v>17.0</v>
      </c>
      <c r="E3589" s="3" t="s">
        <v>2230</v>
      </c>
      <c r="F3589" s="3">
        <v>10.0</v>
      </c>
      <c r="G3589" s="3">
        <v>2.0</v>
      </c>
      <c r="H3589" s="3" t="s">
        <v>1615</v>
      </c>
      <c r="I3589" s="3" t="s">
        <v>4065</v>
      </c>
      <c r="J3589" s="3" t="s">
        <v>1617</v>
      </c>
      <c r="K3589" s="3" t="s">
        <v>24</v>
      </c>
      <c r="L3589" s="3">
        <v>11.0</v>
      </c>
      <c r="M3589" s="3" t="s">
        <v>25</v>
      </c>
      <c r="N3589" s="3" t="s">
        <v>2904</v>
      </c>
      <c r="O3589" s="3" t="s">
        <v>1452</v>
      </c>
      <c r="P3589" s="4">
        <v>20868.0</v>
      </c>
      <c r="Q3589" s="3" t="s">
        <v>247</v>
      </c>
      <c r="S3589" s="3" t="s">
        <v>34</v>
      </c>
    </row>
    <row r="3590">
      <c r="A3590" s="2">
        <v>42318.71488425926</v>
      </c>
      <c r="B3590" s="3">
        <v>75.0</v>
      </c>
      <c r="C3590" s="3" t="s">
        <v>2209</v>
      </c>
      <c r="D3590" s="3">
        <v>17.0</v>
      </c>
      <c r="E3590" s="3" t="s">
        <v>2230</v>
      </c>
      <c r="F3590" s="3">
        <v>10.0</v>
      </c>
      <c r="G3590" s="3">
        <v>2.0</v>
      </c>
      <c r="H3590" s="3" t="s">
        <v>1615</v>
      </c>
      <c r="I3590" s="3" t="s">
        <v>4065</v>
      </c>
      <c r="J3590" s="3" t="s">
        <v>1617</v>
      </c>
      <c r="K3590" s="3" t="s">
        <v>24</v>
      </c>
      <c r="L3590" s="3">
        <v>12.0</v>
      </c>
      <c r="M3590" s="3" t="s">
        <v>30</v>
      </c>
      <c r="N3590" s="3" t="s">
        <v>4084</v>
      </c>
      <c r="O3590" s="3" t="s">
        <v>121</v>
      </c>
      <c r="P3590" s="4">
        <v>21125.0</v>
      </c>
      <c r="Q3590" s="3" t="s">
        <v>132</v>
      </c>
      <c r="S3590" s="3" t="s">
        <v>34</v>
      </c>
    </row>
    <row r="3591">
      <c r="A3591" s="2">
        <v>42318.71488425926</v>
      </c>
      <c r="B3591" s="3">
        <v>75.0</v>
      </c>
      <c r="C3591" s="3" t="s">
        <v>2209</v>
      </c>
      <c r="D3591" s="3">
        <v>17.0</v>
      </c>
      <c r="E3591" s="3" t="s">
        <v>2230</v>
      </c>
      <c r="F3591" s="3">
        <v>10.0</v>
      </c>
      <c r="G3591" s="3">
        <v>2.0</v>
      </c>
      <c r="H3591" s="3" t="s">
        <v>1615</v>
      </c>
      <c r="I3591" s="3" t="s">
        <v>4065</v>
      </c>
      <c r="J3591" s="3" t="s">
        <v>1617</v>
      </c>
      <c r="K3591" s="3" t="s">
        <v>24</v>
      </c>
      <c r="L3591" s="3">
        <v>13.0</v>
      </c>
      <c r="M3591" s="3" t="s">
        <v>25</v>
      </c>
      <c r="N3591" s="3" t="s">
        <v>4085</v>
      </c>
      <c r="O3591" s="3" t="s">
        <v>3683</v>
      </c>
      <c r="P3591" s="4">
        <v>29672.0</v>
      </c>
      <c r="Q3591" s="3" t="s">
        <v>43</v>
      </c>
      <c r="S3591" s="3" t="s">
        <v>34</v>
      </c>
    </row>
    <row r="3592">
      <c r="A3592" s="2">
        <v>42318.71488425926</v>
      </c>
      <c r="B3592" s="3">
        <v>75.0</v>
      </c>
      <c r="C3592" s="3" t="s">
        <v>2209</v>
      </c>
      <c r="D3592" s="3">
        <v>17.0</v>
      </c>
      <c r="E3592" s="3" t="s">
        <v>2230</v>
      </c>
      <c r="F3592" s="3">
        <v>10.0</v>
      </c>
      <c r="G3592" s="3">
        <v>2.0</v>
      </c>
      <c r="H3592" s="3" t="s">
        <v>1615</v>
      </c>
      <c r="I3592" s="3" t="s">
        <v>4065</v>
      </c>
      <c r="J3592" s="3" t="s">
        <v>1617</v>
      </c>
      <c r="K3592" s="3" t="s">
        <v>24</v>
      </c>
      <c r="L3592" s="3">
        <v>14.0</v>
      </c>
      <c r="M3592" s="3" t="s">
        <v>30</v>
      </c>
      <c r="N3592" s="3" t="s">
        <v>4086</v>
      </c>
      <c r="O3592" s="3" t="s">
        <v>1547</v>
      </c>
      <c r="P3592" s="4">
        <v>21740.0</v>
      </c>
      <c r="Q3592" s="3" t="s">
        <v>132</v>
      </c>
      <c r="S3592" s="3" t="s">
        <v>34</v>
      </c>
    </row>
    <row r="3593">
      <c r="A3593" s="2">
        <v>42318.71488425926</v>
      </c>
      <c r="B3593" s="3">
        <v>75.0</v>
      </c>
      <c r="C3593" s="3" t="s">
        <v>2209</v>
      </c>
      <c r="D3593" s="3">
        <v>17.0</v>
      </c>
      <c r="E3593" s="3" t="s">
        <v>2230</v>
      </c>
      <c r="F3593" s="3">
        <v>10.0</v>
      </c>
      <c r="G3593" s="3">
        <v>2.0</v>
      </c>
      <c r="H3593" s="3" t="s">
        <v>1615</v>
      </c>
      <c r="I3593" s="3" t="s">
        <v>4065</v>
      </c>
      <c r="J3593" s="3" t="s">
        <v>1617</v>
      </c>
      <c r="K3593" s="3" t="s">
        <v>24</v>
      </c>
      <c r="L3593" s="3">
        <v>15.0</v>
      </c>
      <c r="M3593" s="3" t="s">
        <v>25</v>
      </c>
      <c r="N3593" s="3" t="s">
        <v>4087</v>
      </c>
      <c r="O3593" s="3" t="s">
        <v>1063</v>
      </c>
      <c r="P3593" s="4">
        <v>23036.0</v>
      </c>
      <c r="Q3593" s="3" t="s">
        <v>372</v>
      </c>
      <c r="S3593" s="3" t="s">
        <v>34</v>
      </c>
    </row>
    <row r="3594">
      <c r="A3594" s="2">
        <v>42318.71488425926</v>
      </c>
      <c r="B3594" s="3">
        <v>75.0</v>
      </c>
      <c r="C3594" s="3" t="s">
        <v>2209</v>
      </c>
      <c r="D3594" s="3">
        <v>17.0</v>
      </c>
      <c r="E3594" s="3" t="s">
        <v>2230</v>
      </c>
      <c r="F3594" s="3">
        <v>10.0</v>
      </c>
      <c r="G3594" s="3">
        <v>2.0</v>
      </c>
      <c r="H3594" s="3" t="s">
        <v>1615</v>
      </c>
      <c r="I3594" s="3" t="s">
        <v>4065</v>
      </c>
      <c r="J3594" s="3" t="s">
        <v>1617</v>
      </c>
      <c r="K3594" s="3" t="s">
        <v>24</v>
      </c>
      <c r="L3594" s="3">
        <v>16.0</v>
      </c>
      <c r="M3594" s="3" t="s">
        <v>30</v>
      </c>
      <c r="N3594" s="3" t="s">
        <v>4088</v>
      </c>
      <c r="O3594" s="3" t="s">
        <v>368</v>
      </c>
      <c r="P3594" s="4">
        <v>26530.0</v>
      </c>
      <c r="Q3594" s="3" t="s">
        <v>37</v>
      </c>
      <c r="S3594" s="3" t="s">
        <v>34</v>
      </c>
    </row>
    <row r="3595">
      <c r="A3595" s="2">
        <v>42318.71488425926</v>
      </c>
      <c r="B3595" s="3">
        <v>75.0</v>
      </c>
      <c r="C3595" s="3" t="s">
        <v>2209</v>
      </c>
      <c r="D3595" s="3">
        <v>17.0</v>
      </c>
      <c r="E3595" s="3" t="s">
        <v>2230</v>
      </c>
      <c r="F3595" s="3">
        <v>10.0</v>
      </c>
      <c r="G3595" s="3">
        <v>2.0</v>
      </c>
      <c r="H3595" s="3" t="s">
        <v>1615</v>
      </c>
      <c r="I3595" s="3" t="s">
        <v>4065</v>
      </c>
      <c r="J3595" s="3" t="s">
        <v>1617</v>
      </c>
      <c r="K3595" s="3" t="s">
        <v>24</v>
      </c>
      <c r="L3595" s="3">
        <v>17.0</v>
      </c>
      <c r="M3595" s="3" t="s">
        <v>25</v>
      </c>
      <c r="N3595" s="3" t="s">
        <v>4089</v>
      </c>
      <c r="O3595" s="3" t="s">
        <v>27</v>
      </c>
      <c r="P3595" s="4">
        <v>24213.0</v>
      </c>
      <c r="Q3595" s="3" t="s">
        <v>372</v>
      </c>
      <c r="S3595" s="3" t="s">
        <v>34</v>
      </c>
    </row>
    <row r="3596">
      <c r="A3596" s="2">
        <v>42318.71488425926</v>
      </c>
      <c r="B3596" s="3">
        <v>75.0</v>
      </c>
      <c r="C3596" s="3" t="s">
        <v>2209</v>
      </c>
      <c r="D3596" s="3">
        <v>17.0</v>
      </c>
      <c r="E3596" s="3" t="s">
        <v>2230</v>
      </c>
      <c r="F3596" s="3">
        <v>10.0</v>
      </c>
      <c r="G3596" s="3">
        <v>2.0</v>
      </c>
      <c r="H3596" s="3" t="s">
        <v>1615</v>
      </c>
      <c r="I3596" s="3" t="s">
        <v>4065</v>
      </c>
      <c r="J3596" s="3" t="s">
        <v>1617</v>
      </c>
      <c r="K3596" s="3" t="s">
        <v>24</v>
      </c>
      <c r="L3596" s="3">
        <v>18.0</v>
      </c>
      <c r="M3596" s="3" t="s">
        <v>30</v>
      </c>
      <c r="N3596" s="3" t="s">
        <v>4090</v>
      </c>
      <c r="O3596" s="3" t="s">
        <v>1197</v>
      </c>
      <c r="P3596" s="4">
        <v>17658.0</v>
      </c>
      <c r="Q3596" s="3" t="s">
        <v>49</v>
      </c>
      <c r="S3596" s="3" t="s">
        <v>34</v>
      </c>
    </row>
    <row r="3597">
      <c r="A3597" s="2">
        <v>42318.71488425926</v>
      </c>
      <c r="B3597" s="3">
        <v>75.0</v>
      </c>
      <c r="C3597" s="3" t="s">
        <v>2209</v>
      </c>
      <c r="D3597" s="3">
        <v>17.0</v>
      </c>
      <c r="E3597" s="3" t="s">
        <v>2230</v>
      </c>
      <c r="F3597" s="3">
        <v>10.0</v>
      </c>
      <c r="G3597" s="3">
        <v>2.0</v>
      </c>
      <c r="H3597" s="3" t="s">
        <v>1615</v>
      </c>
      <c r="I3597" s="3" t="s">
        <v>4065</v>
      </c>
      <c r="J3597" s="3" t="s">
        <v>1617</v>
      </c>
      <c r="K3597" s="3" t="s">
        <v>24</v>
      </c>
      <c r="L3597" s="3">
        <v>19.0</v>
      </c>
      <c r="M3597" s="3" t="s">
        <v>25</v>
      </c>
      <c r="N3597" s="3" t="s">
        <v>4091</v>
      </c>
      <c r="O3597" s="3" t="s">
        <v>54</v>
      </c>
      <c r="P3597" s="4">
        <v>28330.0</v>
      </c>
      <c r="Q3597" s="3" t="s">
        <v>75</v>
      </c>
      <c r="S3597" s="3" t="s">
        <v>34</v>
      </c>
    </row>
    <row r="3598">
      <c r="A3598" s="2">
        <v>42318.71488425926</v>
      </c>
      <c r="B3598" s="3">
        <v>75.0</v>
      </c>
      <c r="C3598" s="3" t="s">
        <v>2209</v>
      </c>
      <c r="D3598" s="3">
        <v>17.0</v>
      </c>
      <c r="E3598" s="3" t="s">
        <v>2230</v>
      </c>
      <c r="F3598" s="3">
        <v>10.0</v>
      </c>
      <c r="G3598" s="3">
        <v>2.0</v>
      </c>
      <c r="H3598" s="3" t="s">
        <v>1615</v>
      </c>
      <c r="I3598" s="3" t="s">
        <v>4065</v>
      </c>
      <c r="J3598" s="3" t="s">
        <v>1617</v>
      </c>
      <c r="K3598" s="3" t="s">
        <v>24</v>
      </c>
      <c r="L3598" s="3">
        <v>20.0</v>
      </c>
      <c r="M3598" s="3" t="s">
        <v>30</v>
      </c>
      <c r="N3598" s="3" t="s">
        <v>4092</v>
      </c>
      <c r="O3598" s="3" t="s">
        <v>2141</v>
      </c>
      <c r="P3598" s="4">
        <v>22653.0</v>
      </c>
      <c r="Q3598" s="3" t="s">
        <v>159</v>
      </c>
      <c r="S3598" s="3" t="s">
        <v>34</v>
      </c>
    </row>
    <row r="3599">
      <c r="A3599" s="2">
        <v>42318.71488425926</v>
      </c>
      <c r="B3599" s="3">
        <v>75.0</v>
      </c>
      <c r="C3599" s="3" t="s">
        <v>2209</v>
      </c>
      <c r="D3599" s="3">
        <v>17.0</v>
      </c>
      <c r="E3599" s="3" t="s">
        <v>2230</v>
      </c>
      <c r="F3599" s="3">
        <v>10.0</v>
      </c>
      <c r="G3599" s="3">
        <v>2.0</v>
      </c>
      <c r="H3599" s="3" t="s">
        <v>1615</v>
      </c>
      <c r="I3599" s="3" t="s">
        <v>4065</v>
      </c>
      <c r="J3599" s="3" t="s">
        <v>1617</v>
      </c>
      <c r="K3599" s="3" t="s">
        <v>24</v>
      </c>
      <c r="L3599" s="3">
        <v>21.0</v>
      </c>
      <c r="M3599" s="3" t="s">
        <v>25</v>
      </c>
      <c r="N3599" s="3" t="s">
        <v>4093</v>
      </c>
      <c r="O3599" s="3" t="s">
        <v>4094</v>
      </c>
      <c r="P3599" s="4">
        <v>21743.0</v>
      </c>
      <c r="Q3599" s="3" t="s">
        <v>75</v>
      </c>
      <c r="S3599" s="3" t="s">
        <v>34</v>
      </c>
    </row>
    <row r="3600">
      <c r="A3600" s="2">
        <v>42318.71488425926</v>
      </c>
      <c r="B3600" s="3">
        <v>75.0</v>
      </c>
      <c r="C3600" s="3" t="s">
        <v>2209</v>
      </c>
      <c r="D3600" s="3">
        <v>17.0</v>
      </c>
      <c r="E3600" s="3" t="s">
        <v>2230</v>
      </c>
      <c r="F3600" s="3">
        <v>10.0</v>
      </c>
      <c r="G3600" s="3">
        <v>2.0</v>
      </c>
      <c r="H3600" s="3" t="s">
        <v>1615</v>
      </c>
      <c r="I3600" s="3" t="s">
        <v>4065</v>
      </c>
      <c r="J3600" s="3" t="s">
        <v>1617</v>
      </c>
      <c r="K3600" s="3" t="s">
        <v>24</v>
      </c>
      <c r="L3600" s="3">
        <v>22.0</v>
      </c>
      <c r="M3600" s="3" t="s">
        <v>30</v>
      </c>
      <c r="N3600" s="3" t="s">
        <v>4095</v>
      </c>
      <c r="O3600" s="3" t="s">
        <v>1191</v>
      </c>
      <c r="P3600" s="4">
        <v>29481.0</v>
      </c>
      <c r="Q3600" s="3" t="s">
        <v>132</v>
      </c>
      <c r="S3600" s="3" t="s">
        <v>34</v>
      </c>
    </row>
    <row r="3601">
      <c r="A3601" s="2">
        <v>42318.71488425926</v>
      </c>
      <c r="B3601" s="3">
        <v>75.0</v>
      </c>
      <c r="C3601" s="3" t="s">
        <v>2209</v>
      </c>
      <c r="D3601" s="3">
        <v>19.0</v>
      </c>
      <c r="E3601" s="3" t="s">
        <v>2251</v>
      </c>
      <c r="F3601" s="3">
        <v>10.0</v>
      </c>
      <c r="G3601" s="3">
        <v>2.0</v>
      </c>
      <c r="H3601" s="3" t="s">
        <v>1615</v>
      </c>
      <c r="I3601" s="3" t="s">
        <v>4065</v>
      </c>
      <c r="J3601" s="3" t="s">
        <v>1617</v>
      </c>
      <c r="K3601" s="3" t="s">
        <v>24</v>
      </c>
      <c r="L3601" s="3">
        <v>1.0</v>
      </c>
      <c r="M3601" s="3" t="s">
        <v>30</v>
      </c>
      <c r="N3601" s="3" t="s">
        <v>2860</v>
      </c>
      <c r="O3601" s="3" t="s">
        <v>321</v>
      </c>
      <c r="P3601" s="4">
        <v>18657.0</v>
      </c>
      <c r="Q3601" s="3" t="s">
        <v>105</v>
      </c>
      <c r="S3601" s="3" t="s">
        <v>34</v>
      </c>
    </row>
    <row r="3602">
      <c r="A3602" s="2">
        <v>42318.71488425926</v>
      </c>
      <c r="B3602" s="3">
        <v>75.0</v>
      </c>
      <c r="C3602" s="3" t="s">
        <v>2209</v>
      </c>
      <c r="D3602" s="3">
        <v>19.0</v>
      </c>
      <c r="E3602" s="3" t="s">
        <v>2251</v>
      </c>
      <c r="F3602" s="3">
        <v>10.0</v>
      </c>
      <c r="G3602" s="3">
        <v>2.0</v>
      </c>
      <c r="H3602" s="3" t="s">
        <v>1615</v>
      </c>
      <c r="I3602" s="3" t="s">
        <v>4065</v>
      </c>
      <c r="J3602" s="3" t="s">
        <v>1617</v>
      </c>
      <c r="K3602" s="3" t="s">
        <v>24</v>
      </c>
      <c r="L3602" s="3">
        <v>2.0</v>
      </c>
      <c r="M3602" s="3" t="s">
        <v>25</v>
      </c>
      <c r="N3602" s="3" t="s">
        <v>4096</v>
      </c>
      <c r="O3602" s="3" t="s">
        <v>200</v>
      </c>
      <c r="P3602" s="4">
        <v>20009.0</v>
      </c>
      <c r="Q3602" s="3" t="s">
        <v>145</v>
      </c>
      <c r="S3602" s="3" t="s">
        <v>34</v>
      </c>
    </row>
    <row r="3603">
      <c r="A3603" s="2">
        <v>42318.71488425926</v>
      </c>
      <c r="B3603" s="3">
        <v>75.0</v>
      </c>
      <c r="C3603" s="3" t="s">
        <v>2209</v>
      </c>
      <c r="D3603" s="3">
        <v>19.0</v>
      </c>
      <c r="E3603" s="3" t="s">
        <v>2251</v>
      </c>
      <c r="F3603" s="3">
        <v>10.0</v>
      </c>
      <c r="G3603" s="3">
        <v>2.0</v>
      </c>
      <c r="H3603" s="3" t="s">
        <v>1615</v>
      </c>
      <c r="I3603" s="3" t="s">
        <v>4065</v>
      </c>
      <c r="J3603" s="3" t="s">
        <v>1617</v>
      </c>
      <c r="K3603" s="3" t="s">
        <v>24</v>
      </c>
      <c r="L3603" s="3">
        <v>3.0</v>
      </c>
      <c r="M3603" s="3" t="s">
        <v>30</v>
      </c>
      <c r="N3603" s="3" t="s">
        <v>4097</v>
      </c>
      <c r="O3603" s="3" t="s">
        <v>329</v>
      </c>
      <c r="P3603" s="4">
        <v>23122.0</v>
      </c>
      <c r="Q3603" s="3" t="s">
        <v>115</v>
      </c>
      <c r="S3603" s="3" t="s">
        <v>34</v>
      </c>
    </row>
    <row r="3604">
      <c r="A3604" s="2">
        <v>42318.71488425926</v>
      </c>
      <c r="B3604" s="3">
        <v>75.0</v>
      </c>
      <c r="C3604" s="3" t="s">
        <v>2209</v>
      </c>
      <c r="D3604" s="3">
        <v>19.0</v>
      </c>
      <c r="E3604" s="3" t="s">
        <v>2251</v>
      </c>
      <c r="F3604" s="3">
        <v>10.0</v>
      </c>
      <c r="G3604" s="3">
        <v>2.0</v>
      </c>
      <c r="H3604" s="3" t="s">
        <v>1615</v>
      </c>
      <c r="I3604" s="3" t="s">
        <v>4065</v>
      </c>
      <c r="J3604" s="3" t="s">
        <v>1617</v>
      </c>
      <c r="K3604" s="3" t="s">
        <v>24</v>
      </c>
      <c r="L3604" s="3">
        <v>4.0</v>
      </c>
      <c r="M3604" s="3" t="s">
        <v>25</v>
      </c>
      <c r="N3604" s="3" t="s">
        <v>4098</v>
      </c>
      <c r="O3604" s="3" t="s">
        <v>639</v>
      </c>
      <c r="P3604" s="4">
        <v>21993.0</v>
      </c>
      <c r="Q3604" s="3" t="s">
        <v>247</v>
      </c>
      <c r="S3604" s="3" t="s">
        <v>34</v>
      </c>
    </row>
    <row r="3605">
      <c r="A3605" s="2">
        <v>42318.71488425926</v>
      </c>
      <c r="B3605" s="3">
        <v>75.0</v>
      </c>
      <c r="C3605" s="3" t="s">
        <v>2209</v>
      </c>
      <c r="D3605" s="3">
        <v>19.0</v>
      </c>
      <c r="E3605" s="3" t="s">
        <v>2251</v>
      </c>
      <c r="F3605" s="3">
        <v>10.0</v>
      </c>
      <c r="G3605" s="3">
        <v>2.0</v>
      </c>
      <c r="H3605" s="3" t="s">
        <v>1615</v>
      </c>
      <c r="I3605" s="3" t="s">
        <v>4065</v>
      </c>
      <c r="J3605" s="3" t="s">
        <v>1617</v>
      </c>
      <c r="K3605" s="3" t="s">
        <v>24</v>
      </c>
      <c r="L3605" s="3">
        <v>5.0</v>
      </c>
      <c r="M3605" s="3" t="s">
        <v>30</v>
      </c>
      <c r="N3605" s="3" t="s">
        <v>4099</v>
      </c>
      <c r="O3605" s="3" t="s">
        <v>3720</v>
      </c>
      <c r="P3605" s="4">
        <v>19958.0</v>
      </c>
      <c r="Q3605" s="3" t="s">
        <v>105</v>
      </c>
      <c r="S3605" s="3" t="s">
        <v>34</v>
      </c>
    </row>
    <row r="3606">
      <c r="A3606" s="2">
        <v>42318.71488425926</v>
      </c>
      <c r="B3606" s="3">
        <v>75.0</v>
      </c>
      <c r="C3606" s="3" t="s">
        <v>2209</v>
      </c>
      <c r="D3606" s="3">
        <v>19.0</v>
      </c>
      <c r="E3606" s="3" t="s">
        <v>2251</v>
      </c>
      <c r="F3606" s="3">
        <v>10.0</v>
      </c>
      <c r="G3606" s="3">
        <v>2.0</v>
      </c>
      <c r="H3606" s="3" t="s">
        <v>1615</v>
      </c>
      <c r="I3606" s="3" t="s">
        <v>4065</v>
      </c>
      <c r="J3606" s="3" t="s">
        <v>1617</v>
      </c>
      <c r="K3606" s="3" t="s">
        <v>24</v>
      </c>
      <c r="L3606" s="3">
        <v>6.0</v>
      </c>
      <c r="M3606" s="3" t="s">
        <v>25</v>
      </c>
      <c r="N3606" s="3" t="s">
        <v>4100</v>
      </c>
      <c r="O3606" s="3" t="s">
        <v>251</v>
      </c>
      <c r="P3606" s="4">
        <v>26134.0</v>
      </c>
      <c r="Q3606" s="3" t="s">
        <v>40</v>
      </c>
      <c r="S3606" s="3" t="s">
        <v>34</v>
      </c>
    </row>
    <row r="3607">
      <c r="A3607" s="2">
        <v>42318.71488425926</v>
      </c>
      <c r="B3607" s="3">
        <v>75.0</v>
      </c>
      <c r="C3607" s="3" t="s">
        <v>2209</v>
      </c>
      <c r="D3607" s="3">
        <v>19.0</v>
      </c>
      <c r="E3607" s="3" t="s">
        <v>2251</v>
      </c>
      <c r="F3607" s="3">
        <v>10.0</v>
      </c>
      <c r="G3607" s="3">
        <v>2.0</v>
      </c>
      <c r="H3607" s="3" t="s">
        <v>1615</v>
      </c>
      <c r="I3607" s="3" t="s">
        <v>4065</v>
      </c>
      <c r="J3607" s="3" t="s">
        <v>1617</v>
      </c>
      <c r="K3607" s="3" t="s">
        <v>24</v>
      </c>
      <c r="L3607" s="3">
        <v>7.0</v>
      </c>
      <c r="M3607" s="3" t="s">
        <v>30</v>
      </c>
      <c r="N3607" s="3" t="s">
        <v>4101</v>
      </c>
      <c r="O3607" s="3" t="s">
        <v>1356</v>
      </c>
      <c r="P3607" s="4">
        <v>17072.0</v>
      </c>
      <c r="Q3607" s="3" t="s">
        <v>49</v>
      </c>
      <c r="S3607" s="3" t="s">
        <v>34</v>
      </c>
    </row>
    <row r="3608">
      <c r="A3608" s="2">
        <v>42318.71488425926</v>
      </c>
      <c r="B3608" s="3">
        <v>75.0</v>
      </c>
      <c r="C3608" s="3" t="s">
        <v>2209</v>
      </c>
      <c r="D3608" s="3">
        <v>19.0</v>
      </c>
      <c r="E3608" s="3" t="s">
        <v>2251</v>
      </c>
      <c r="F3608" s="3">
        <v>10.0</v>
      </c>
      <c r="G3608" s="3">
        <v>2.0</v>
      </c>
      <c r="H3608" s="3" t="s">
        <v>1615</v>
      </c>
      <c r="I3608" s="3" t="s">
        <v>4065</v>
      </c>
      <c r="J3608" s="3" t="s">
        <v>1617</v>
      </c>
      <c r="K3608" s="3" t="s">
        <v>24</v>
      </c>
      <c r="L3608" s="3">
        <v>8.0</v>
      </c>
      <c r="M3608" s="3" t="s">
        <v>25</v>
      </c>
      <c r="N3608" s="3" t="s">
        <v>4102</v>
      </c>
      <c r="O3608" s="3" t="s">
        <v>95</v>
      </c>
      <c r="P3608" s="4">
        <v>20361.0</v>
      </c>
      <c r="Q3608" s="3" t="s">
        <v>86</v>
      </c>
      <c r="S3608" s="3" t="s">
        <v>34</v>
      </c>
    </row>
    <row r="3609">
      <c r="A3609" s="2">
        <v>42318.71488425926</v>
      </c>
      <c r="B3609" s="3">
        <v>75.0</v>
      </c>
      <c r="C3609" s="3" t="s">
        <v>2209</v>
      </c>
      <c r="D3609" s="3">
        <v>19.0</v>
      </c>
      <c r="E3609" s="3" t="s">
        <v>2251</v>
      </c>
      <c r="F3609" s="3">
        <v>10.0</v>
      </c>
      <c r="G3609" s="3">
        <v>2.0</v>
      </c>
      <c r="H3609" s="3" t="s">
        <v>1615</v>
      </c>
      <c r="I3609" s="3" t="s">
        <v>4065</v>
      </c>
      <c r="J3609" s="3" t="s">
        <v>1617</v>
      </c>
      <c r="K3609" s="3" t="s">
        <v>24</v>
      </c>
      <c r="L3609" s="3">
        <v>9.0</v>
      </c>
      <c r="M3609" s="3" t="s">
        <v>30</v>
      </c>
      <c r="N3609" s="3" t="s">
        <v>4103</v>
      </c>
      <c r="O3609" s="3" t="s">
        <v>235</v>
      </c>
      <c r="P3609" s="4">
        <v>20445.0</v>
      </c>
      <c r="Q3609" s="3" t="s">
        <v>86</v>
      </c>
      <c r="S3609" s="3" t="s">
        <v>34</v>
      </c>
    </row>
    <row r="3610">
      <c r="A3610" s="2">
        <v>42318.71488425926</v>
      </c>
      <c r="B3610" s="3">
        <v>75.0</v>
      </c>
      <c r="C3610" s="3" t="s">
        <v>2209</v>
      </c>
      <c r="D3610" s="3">
        <v>19.0</v>
      </c>
      <c r="E3610" s="3" t="s">
        <v>2251</v>
      </c>
      <c r="F3610" s="3">
        <v>10.0</v>
      </c>
      <c r="G3610" s="3">
        <v>2.0</v>
      </c>
      <c r="H3610" s="3" t="s">
        <v>1615</v>
      </c>
      <c r="I3610" s="3" t="s">
        <v>4065</v>
      </c>
      <c r="J3610" s="3" t="s">
        <v>1617</v>
      </c>
      <c r="K3610" s="3" t="s">
        <v>24</v>
      </c>
      <c r="L3610" s="3">
        <v>10.0</v>
      </c>
      <c r="M3610" s="3" t="s">
        <v>25</v>
      </c>
      <c r="N3610" s="3" t="s">
        <v>4104</v>
      </c>
      <c r="O3610" s="3" t="s">
        <v>4105</v>
      </c>
      <c r="P3610" s="4">
        <v>30765.0</v>
      </c>
      <c r="Q3610" s="3" t="s">
        <v>153</v>
      </c>
      <c r="S3610" s="3" t="s">
        <v>34</v>
      </c>
    </row>
    <row r="3611">
      <c r="A3611" s="2">
        <v>42318.71488425926</v>
      </c>
      <c r="B3611" s="3">
        <v>75.0</v>
      </c>
      <c r="C3611" s="3" t="s">
        <v>2209</v>
      </c>
      <c r="D3611" s="3">
        <v>23.0</v>
      </c>
      <c r="E3611" s="3" t="s">
        <v>2266</v>
      </c>
      <c r="F3611" s="3">
        <v>10.0</v>
      </c>
      <c r="G3611" s="3">
        <v>2.0</v>
      </c>
      <c r="H3611" s="3" t="s">
        <v>1615</v>
      </c>
      <c r="I3611" s="3" t="s">
        <v>4065</v>
      </c>
      <c r="J3611" s="3" t="s">
        <v>1617</v>
      </c>
      <c r="K3611" s="3" t="s">
        <v>24</v>
      </c>
      <c r="L3611" s="3">
        <v>1.0</v>
      </c>
      <c r="M3611" s="3" t="s">
        <v>25</v>
      </c>
      <c r="N3611" s="3" t="s">
        <v>4106</v>
      </c>
      <c r="O3611" s="3" t="s">
        <v>454</v>
      </c>
      <c r="P3611" s="4">
        <v>17056.0</v>
      </c>
      <c r="Q3611" s="3" t="s">
        <v>145</v>
      </c>
      <c r="S3611" s="3" t="s">
        <v>34</v>
      </c>
    </row>
    <row r="3612">
      <c r="A3612" s="2">
        <v>42318.71488425926</v>
      </c>
      <c r="B3612" s="3">
        <v>75.0</v>
      </c>
      <c r="C3612" s="3" t="s">
        <v>2209</v>
      </c>
      <c r="D3612" s="3">
        <v>23.0</v>
      </c>
      <c r="E3612" s="3" t="s">
        <v>2266</v>
      </c>
      <c r="F3612" s="3">
        <v>10.0</v>
      </c>
      <c r="G3612" s="3">
        <v>2.0</v>
      </c>
      <c r="H3612" s="3" t="s">
        <v>1615</v>
      </c>
      <c r="I3612" s="3" t="s">
        <v>4065</v>
      </c>
      <c r="J3612" s="3" t="s">
        <v>1617</v>
      </c>
      <c r="K3612" s="3" t="s">
        <v>24</v>
      </c>
      <c r="L3612" s="3">
        <v>2.0</v>
      </c>
      <c r="M3612" s="3" t="s">
        <v>30</v>
      </c>
      <c r="N3612" s="3" t="s">
        <v>4107</v>
      </c>
      <c r="O3612" s="3" t="s">
        <v>560</v>
      </c>
      <c r="P3612" s="4">
        <v>20235.0</v>
      </c>
      <c r="Q3612" s="3" t="s">
        <v>105</v>
      </c>
      <c r="S3612" s="3" t="s">
        <v>34</v>
      </c>
    </row>
    <row r="3613">
      <c r="A3613" s="2">
        <v>42318.71488425926</v>
      </c>
      <c r="B3613" s="3">
        <v>75.0</v>
      </c>
      <c r="C3613" s="3" t="s">
        <v>2209</v>
      </c>
      <c r="D3613" s="3">
        <v>23.0</v>
      </c>
      <c r="E3613" s="3" t="s">
        <v>2266</v>
      </c>
      <c r="F3613" s="3">
        <v>10.0</v>
      </c>
      <c r="G3613" s="3">
        <v>2.0</v>
      </c>
      <c r="H3613" s="3" t="s">
        <v>1615</v>
      </c>
      <c r="I3613" s="3" t="s">
        <v>4065</v>
      </c>
      <c r="J3613" s="3" t="s">
        <v>1617</v>
      </c>
      <c r="K3613" s="3" t="s">
        <v>24</v>
      </c>
      <c r="L3613" s="3">
        <v>3.0</v>
      </c>
      <c r="M3613" s="3" t="s">
        <v>25</v>
      </c>
      <c r="N3613" s="3" t="s">
        <v>4108</v>
      </c>
      <c r="O3613" s="3" t="s">
        <v>2150</v>
      </c>
      <c r="P3613" s="4">
        <v>16535.0</v>
      </c>
      <c r="Q3613" s="3" t="s">
        <v>49</v>
      </c>
      <c r="S3613" s="3" t="s">
        <v>34</v>
      </c>
    </row>
    <row r="3614">
      <c r="A3614" s="2">
        <v>42318.71488425926</v>
      </c>
      <c r="B3614" s="3">
        <v>75.0</v>
      </c>
      <c r="C3614" s="3" t="s">
        <v>2209</v>
      </c>
      <c r="D3614" s="3">
        <v>23.0</v>
      </c>
      <c r="E3614" s="3" t="s">
        <v>2266</v>
      </c>
      <c r="F3614" s="3">
        <v>10.0</v>
      </c>
      <c r="G3614" s="3">
        <v>2.0</v>
      </c>
      <c r="H3614" s="3" t="s">
        <v>1615</v>
      </c>
      <c r="I3614" s="3" t="s">
        <v>4065</v>
      </c>
      <c r="J3614" s="3" t="s">
        <v>1617</v>
      </c>
      <c r="K3614" s="3" t="s">
        <v>24</v>
      </c>
      <c r="L3614" s="3">
        <v>4.0</v>
      </c>
      <c r="M3614" s="3" t="s">
        <v>30</v>
      </c>
      <c r="N3614" s="3" t="s">
        <v>4109</v>
      </c>
      <c r="O3614" s="3" t="s">
        <v>562</v>
      </c>
      <c r="P3614" s="4">
        <v>22499.0</v>
      </c>
      <c r="Q3614" s="3" t="s">
        <v>247</v>
      </c>
      <c r="S3614" s="3" t="s">
        <v>34</v>
      </c>
    </row>
    <row r="3615">
      <c r="A3615" s="2">
        <v>42318.71488425926</v>
      </c>
      <c r="B3615" s="3">
        <v>75.0</v>
      </c>
      <c r="C3615" s="3" t="s">
        <v>2209</v>
      </c>
      <c r="D3615" s="3">
        <v>23.0</v>
      </c>
      <c r="E3615" s="3" t="s">
        <v>2266</v>
      </c>
      <c r="F3615" s="3">
        <v>10.0</v>
      </c>
      <c r="G3615" s="3">
        <v>2.0</v>
      </c>
      <c r="H3615" s="3" t="s">
        <v>1615</v>
      </c>
      <c r="I3615" s="3" t="s">
        <v>4065</v>
      </c>
      <c r="J3615" s="3" t="s">
        <v>1617</v>
      </c>
      <c r="K3615" s="3" t="s">
        <v>24</v>
      </c>
      <c r="L3615" s="3">
        <v>5.0</v>
      </c>
      <c r="M3615" s="3" t="s">
        <v>25</v>
      </c>
      <c r="N3615" s="3" t="s">
        <v>4110</v>
      </c>
      <c r="O3615" s="3" t="s">
        <v>1234</v>
      </c>
      <c r="P3615" s="4">
        <v>19370.0</v>
      </c>
      <c r="Q3615" s="3" t="s">
        <v>145</v>
      </c>
      <c r="S3615" s="3" t="s">
        <v>34</v>
      </c>
    </row>
    <row r="3616">
      <c r="A3616" s="2">
        <v>42318.71488425926</v>
      </c>
      <c r="B3616" s="3">
        <v>75.0</v>
      </c>
      <c r="C3616" s="3" t="s">
        <v>2209</v>
      </c>
      <c r="D3616" s="3">
        <v>23.0</v>
      </c>
      <c r="E3616" s="3" t="s">
        <v>2266</v>
      </c>
      <c r="F3616" s="3">
        <v>10.0</v>
      </c>
      <c r="G3616" s="3">
        <v>2.0</v>
      </c>
      <c r="H3616" s="3" t="s">
        <v>1615</v>
      </c>
      <c r="I3616" s="3" t="s">
        <v>4065</v>
      </c>
      <c r="J3616" s="3" t="s">
        <v>1617</v>
      </c>
      <c r="K3616" s="3" t="s">
        <v>24</v>
      </c>
      <c r="L3616" s="3">
        <v>6.0</v>
      </c>
      <c r="M3616" s="3" t="s">
        <v>30</v>
      </c>
      <c r="N3616" s="3" t="s">
        <v>4102</v>
      </c>
      <c r="O3616" s="3" t="s">
        <v>321</v>
      </c>
      <c r="P3616" s="4">
        <v>22340.0</v>
      </c>
      <c r="Q3616" s="3" t="s">
        <v>52</v>
      </c>
      <c r="S3616" s="3" t="s">
        <v>34</v>
      </c>
    </row>
    <row r="3617">
      <c r="A3617" s="2">
        <v>42318.71488425926</v>
      </c>
      <c r="B3617" s="3">
        <v>75.0</v>
      </c>
      <c r="C3617" s="3" t="s">
        <v>2209</v>
      </c>
      <c r="D3617" s="3">
        <v>24.0</v>
      </c>
      <c r="E3617" s="3" t="s">
        <v>2275</v>
      </c>
      <c r="F3617" s="3">
        <v>10.0</v>
      </c>
      <c r="G3617" s="3">
        <v>2.0</v>
      </c>
      <c r="H3617" s="3" t="s">
        <v>1615</v>
      </c>
      <c r="I3617" s="3" t="s">
        <v>4065</v>
      </c>
      <c r="J3617" s="3" t="s">
        <v>1617</v>
      </c>
      <c r="K3617" s="3" t="s">
        <v>24</v>
      </c>
      <c r="L3617" s="3">
        <v>1.0</v>
      </c>
      <c r="M3617" s="3" t="s">
        <v>30</v>
      </c>
      <c r="N3617" s="3" t="s">
        <v>4111</v>
      </c>
      <c r="O3617" s="3" t="s">
        <v>4112</v>
      </c>
      <c r="P3617" s="4">
        <v>23599.0</v>
      </c>
      <c r="Q3617" s="3" t="s">
        <v>115</v>
      </c>
      <c r="S3617" s="3" t="s">
        <v>34</v>
      </c>
    </row>
    <row r="3618">
      <c r="A3618" s="2">
        <v>42318.71488425926</v>
      </c>
      <c r="B3618" s="3">
        <v>75.0</v>
      </c>
      <c r="C3618" s="3" t="s">
        <v>2209</v>
      </c>
      <c r="D3618" s="3">
        <v>24.0</v>
      </c>
      <c r="E3618" s="3" t="s">
        <v>2275</v>
      </c>
      <c r="F3618" s="3">
        <v>10.0</v>
      </c>
      <c r="G3618" s="3">
        <v>2.0</v>
      </c>
      <c r="H3618" s="3" t="s">
        <v>1615</v>
      </c>
      <c r="I3618" s="3" t="s">
        <v>4065</v>
      </c>
      <c r="J3618" s="3" t="s">
        <v>1617</v>
      </c>
      <c r="K3618" s="3" t="s">
        <v>24</v>
      </c>
      <c r="L3618" s="3">
        <v>2.0</v>
      </c>
      <c r="M3618" s="3" t="s">
        <v>25</v>
      </c>
      <c r="N3618" s="3" t="s">
        <v>4113</v>
      </c>
      <c r="O3618" s="3" t="s">
        <v>168</v>
      </c>
      <c r="P3618" s="4">
        <v>19496.0</v>
      </c>
      <c r="Q3618" s="3" t="s">
        <v>145</v>
      </c>
      <c r="S3618" s="3" t="s">
        <v>34</v>
      </c>
    </row>
    <row r="3619">
      <c r="A3619" s="2">
        <v>42318.71488425926</v>
      </c>
      <c r="B3619" s="3">
        <v>75.0</v>
      </c>
      <c r="C3619" s="3" t="s">
        <v>2209</v>
      </c>
      <c r="D3619" s="3">
        <v>24.0</v>
      </c>
      <c r="E3619" s="3" t="s">
        <v>2275</v>
      </c>
      <c r="F3619" s="3">
        <v>10.0</v>
      </c>
      <c r="G3619" s="3">
        <v>2.0</v>
      </c>
      <c r="H3619" s="3" t="s">
        <v>1615</v>
      </c>
      <c r="I3619" s="3" t="s">
        <v>4065</v>
      </c>
      <c r="J3619" s="3" t="s">
        <v>1617</v>
      </c>
      <c r="K3619" s="3" t="s">
        <v>24</v>
      </c>
      <c r="L3619" s="3">
        <v>3.0</v>
      </c>
      <c r="M3619" s="3" t="s">
        <v>30</v>
      </c>
      <c r="N3619" s="3" t="s">
        <v>4114</v>
      </c>
      <c r="O3619" s="3" t="s">
        <v>602</v>
      </c>
      <c r="P3619" s="4">
        <v>24221.0</v>
      </c>
      <c r="Q3619" s="3" t="s">
        <v>115</v>
      </c>
      <c r="S3619" s="3" t="s">
        <v>34</v>
      </c>
    </row>
    <row r="3620">
      <c r="A3620" s="2">
        <v>42318.71488425926</v>
      </c>
      <c r="B3620" s="3">
        <v>75.0</v>
      </c>
      <c r="C3620" s="3" t="s">
        <v>2209</v>
      </c>
      <c r="D3620" s="3">
        <v>24.0</v>
      </c>
      <c r="E3620" s="3" t="s">
        <v>2275</v>
      </c>
      <c r="F3620" s="3">
        <v>10.0</v>
      </c>
      <c r="G3620" s="3">
        <v>2.0</v>
      </c>
      <c r="H3620" s="3" t="s">
        <v>1615</v>
      </c>
      <c r="I3620" s="3" t="s">
        <v>4065</v>
      </c>
      <c r="J3620" s="3" t="s">
        <v>1617</v>
      </c>
      <c r="K3620" s="3" t="s">
        <v>24</v>
      </c>
      <c r="L3620" s="3">
        <v>4.0</v>
      </c>
      <c r="M3620" s="3" t="s">
        <v>25</v>
      </c>
      <c r="N3620" s="3" t="s">
        <v>4115</v>
      </c>
      <c r="O3620" s="3" t="s">
        <v>3228</v>
      </c>
      <c r="P3620" s="4">
        <v>23897.0</v>
      </c>
      <c r="Q3620" s="3" t="s">
        <v>37</v>
      </c>
      <c r="S3620" s="3" t="s">
        <v>34</v>
      </c>
    </row>
    <row r="3621">
      <c r="A3621" s="2">
        <v>42318.71488425926</v>
      </c>
      <c r="B3621" s="3">
        <v>75.0</v>
      </c>
      <c r="C3621" s="3" t="s">
        <v>2209</v>
      </c>
      <c r="D3621" s="3">
        <v>24.0</v>
      </c>
      <c r="E3621" s="3" t="s">
        <v>2275</v>
      </c>
      <c r="F3621" s="3">
        <v>10.0</v>
      </c>
      <c r="G3621" s="3">
        <v>2.0</v>
      </c>
      <c r="H3621" s="3" t="s">
        <v>1615</v>
      </c>
      <c r="I3621" s="3" t="s">
        <v>4065</v>
      </c>
      <c r="J3621" s="3" t="s">
        <v>1617</v>
      </c>
      <c r="K3621" s="3" t="s">
        <v>24</v>
      </c>
      <c r="L3621" s="3">
        <v>5.0</v>
      </c>
      <c r="M3621" s="3" t="s">
        <v>30</v>
      </c>
      <c r="N3621" s="3" t="s">
        <v>2329</v>
      </c>
      <c r="O3621" s="3" t="s">
        <v>283</v>
      </c>
      <c r="P3621" s="4">
        <v>25257.0</v>
      </c>
      <c r="Q3621" s="3" t="s">
        <v>132</v>
      </c>
      <c r="S3621" s="3" t="s">
        <v>34</v>
      </c>
    </row>
    <row r="3622">
      <c r="A3622" s="2">
        <v>42318.71488425926</v>
      </c>
      <c r="B3622" s="3">
        <v>75.0</v>
      </c>
      <c r="C3622" s="3" t="s">
        <v>2209</v>
      </c>
      <c r="D3622" s="3">
        <v>24.0</v>
      </c>
      <c r="E3622" s="3" t="s">
        <v>2275</v>
      </c>
      <c r="F3622" s="3">
        <v>10.0</v>
      </c>
      <c r="G3622" s="3">
        <v>2.0</v>
      </c>
      <c r="H3622" s="3" t="s">
        <v>1615</v>
      </c>
      <c r="I3622" s="3" t="s">
        <v>4065</v>
      </c>
      <c r="J3622" s="3" t="s">
        <v>1617</v>
      </c>
      <c r="K3622" s="3" t="s">
        <v>24</v>
      </c>
      <c r="L3622" s="3">
        <v>6.0</v>
      </c>
      <c r="M3622" s="3" t="s">
        <v>25</v>
      </c>
      <c r="N3622" s="3" t="s">
        <v>3427</v>
      </c>
      <c r="O3622" s="3" t="s">
        <v>2093</v>
      </c>
      <c r="P3622" s="4">
        <v>25940.0</v>
      </c>
      <c r="Q3622" s="3" t="s">
        <v>372</v>
      </c>
      <c r="S3622" s="3" t="s">
        <v>34</v>
      </c>
    </row>
    <row r="3623">
      <c r="A3623" s="2">
        <v>42318.71488425926</v>
      </c>
      <c r="B3623" s="3">
        <v>75.0</v>
      </c>
      <c r="C3623" s="3" t="s">
        <v>2209</v>
      </c>
      <c r="D3623" s="3">
        <v>24.0</v>
      </c>
      <c r="E3623" s="3" t="s">
        <v>2275</v>
      </c>
      <c r="F3623" s="3">
        <v>10.0</v>
      </c>
      <c r="G3623" s="3">
        <v>2.0</v>
      </c>
      <c r="H3623" s="3" t="s">
        <v>1615</v>
      </c>
      <c r="I3623" s="3" t="s">
        <v>4065</v>
      </c>
      <c r="J3623" s="3" t="s">
        <v>1617</v>
      </c>
      <c r="K3623" s="3" t="s">
        <v>24</v>
      </c>
      <c r="L3623" s="3">
        <v>7.0</v>
      </c>
      <c r="M3623" s="3" t="s">
        <v>30</v>
      </c>
      <c r="N3623" s="3" t="s">
        <v>2310</v>
      </c>
      <c r="O3623" s="3" t="s">
        <v>1356</v>
      </c>
      <c r="P3623" s="4">
        <v>19430.0</v>
      </c>
      <c r="Q3623" s="3" t="s">
        <v>86</v>
      </c>
      <c r="S3623" s="3" t="s">
        <v>34</v>
      </c>
    </row>
    <row r="3624">
      <c r="A3624" s="2">
        <v>42318.71488425926</v>
      </c>
      <c r="B3624" s="3">
        <v>75.0</v>
      </c>
      <c r="C3624" s="3" t="s">
        <v>2209</v>
      </c>
      <c r="D3624" s="3">
        <v>24.0</v>
      </c>
      <c r="E3624" s="3" t="s">
        <v>2275</v>
      </c>
      <c r="F3624" s="3">
        <v>10.0</v>
      </c>
      <c r="G3624" s="3">
        <v>2.0</v>
      </c>
      <c r="H3624" s="3" t="s">
        <v>1615</v>
      </c>
      <c r="I3624" s="3" t="s">
        <v>4065</v>
      </c>
      <c r="J3624" s="3" t="s">
        <v>1617</v>
      </c>
      <c r="K3624" s="3" t="s">
        <v>24</v>
      </c>
      <c r="L3624" s="3">
        <v>8.0</v>
      </c>
      <c r="M3624" s="3" t="s">
        <v>25</v>
      </c>
      <c r="N3624" s="3" t="s">
        <v>4116</v>
      </c>
      <c r="O3624" s="3" t="s">
        <v>297</v>
      </c>
      <c r="P3624" s="4">
        <v>24189.0</v>
      </c>
      <c r="Q3624" s="3" t="s">
        <v>372</v>
      </c>
      <c r="S3624" s="3" t="s">
        <v>34</v>
      </c>
    </row>
    <row r="3625">
      <c r="A3625" s="2">
        <v>42318.71488425926</v>
      </c>
      <c r="B3625" s="3">
        <v>75.0</v>
      </c>
      <c r="C3625" s="3" t="s">
        <v>2209</v>
      </c>
      <c r="D3625" s="3">
        <v>24.0</v>
      </c>
      <c r="E3625" s="3" t="s">
        <v>2275</v>
      </c>
      <c r="F3625" s="3">
        <v>10.0</v>
      </c>
      <c r="G3625" s="3">
        <v>2.0</v>
      </c>
      <c r="H3625" s="3" t="s">
        <v>1615</v>
      </c>
      <c r="I3625" s="3" t="s">
        <v>4065</v>
      </c>
      <c r="J3625" s="3" t="s">
        <v>1617</v>
      </c>
      <c r="K3625" s="3" t="s">
        <v>24</v>
      </c>
      <c r="L3625" s="3">
        <v>9.0</v>
      </c>
      <c r="M3625" s="3" t="s">
        <v>30</v>
      </c>
      <c r="N3625" s="3" t="s">
        <v>4117</v>
      </c>
      <c r="O3625" s="3" t="s">
        <v>364</v>
      </c>
      <c r="P3625" s="4">
        <v>26645.0</v>
      </c>
      <c r="Q3625" s="3" t="s">
        <v>115</v>
      </c>
      <c r="S3625" s="3" t="s">
        <v>34</v>
      </c>
    </row>
    <row r="3626">
      <c r="A3626" s="2">
        <v>42318.71488425926</v>
      </c>
      <c r="B3626" s="3">
        <v>75.0</v>
      </c>
      <c r="C3626" s="3" t="s">
        <v>2209</v>
      </c>
      <c r="D3626" s="3">
        <v>24.0</v>
      </c>
      <c r="E3626" s="3" t="s">
        <v>2275</v>
      </c>
      <c r="F3626" s="3">
        <v>10.0</v>
      </c>
      <c r="G3626" s="3">
        <v>2.0</v>
      </c>
      <c r="H3626" s="3" t="s">
        <v>1615</v>
      </c>
      <c r="I3626" s="3" t="s">
        <v>4065</v>
      </c>
      <c r="J3626" s="3" t="s">
        <v>1617</v>
      </c>
      <c r="K3626" s="3" t="s">
        <v>24</v>
      </c>
      <c r="L3626" s="3">
        <v>10.0</v>
      </c>
      <c r="M3626" s="3" t="s">
        <v>25</v>
      </c>
      <c r="N3626" s="3" t="s">
        <v>4118</v>
      </c>
      <c r="O3626" s="3" t="s">
        <v>4119</v>
      </c>
      <c r="P3626" s="4">
        <v>20442.0</v>
      </c>
      <c r="Q3626" s="3" t="s">
        <v>372</v>
      </c>
      <c r="S3626" s="3" t="s">
        <v>34</v>
      </c>
    </row>
    <row r="3627">
      <c r="A3627" s="2">
        <v>42318.71488425926</v>
      </c>
      <c r="B3627" s="3">
        <v>75.0</v>
      </c>
      <c r="C3627" s="3" t="s">
        <v>2209</v>
      </c>
      <c r="D3627" s="3">
        <v>24.0</v>
      </c>
      <c r="E3627" s="3" t="s">
        <v>2275</v>
      </c>
      <c r="F3627" s="3">
        <v>10.0</v>
      </c>
      <c r="G3627" s="3">
        <v>2.0</v>
      </c>
      <c r="H3627" s="3" t="s">
        <v>1615</v>
      </c>
      <c r="I3627" s="3" t="s">
        <v>4065</v>
      </c>
      <c r="J3627" s="3" t="s">
        <v>1617</v>
      </c>
      <c r="K3627" s="3" t="s">
        <v>24</v>
      </c>
      <c r="L3627" s="3">
        <v>11.0</v>
      </c>
      <c r="M3627" s="3" t="s">
        <v>30</v>
      </c>
      <c r="N3627" s="3" t="s">
        <v>4120</v>
      </c>
      <c r="O3627" s="3" t="s">
        <v>456</v>
      </c>
      <c r="P3627" s="4">
        <v>16790.0</v>
      </c>
      <c r="Q3627" s="3" t="s">
        <v>105</v>
      </c>
      <c r="S3627" s="3" t="s">
        <v>34</v>
      </c>
    </row>
    <row r="3628">
      <c r="A3628" s="2">
        <v>42318.71488425926</v>
      </c>
      <c r="B3628" s="3">
        <v>75.0</v>
      </c>
      <c r="C3628" s="3" t="s">
        <v>2209</v>
      </c>
      <c r="D3628" s="3">
        <v>24.0</v>
      </c>
      <c r="E3628" s="3" t="s">
        <v>2275</v>
      </c>
      <c r="F3628" s="3">
        <v>10.0</v>
      </c>
      <c r="G3628" s="3">
        <v>2.0</v>
      </c>
      <c r="H3628" s="3" t="s">
        <v>1615</v>
      </c>
      <c r="I3628" s="3" t="s">
        <v>4065</v>
      </c>
      <c r="J3628" s="3" t="s">
        <v>1617</v>
      </c>
      <c r="K3628" s="3" t="s">
        <v>24</v>
      </c>
      <c r="L3628" s="3">
        <v>12.0</v>
      </c>
      <c r="M3628" s="3" t="s">
        <v>25</v>
      </c>
      <c r="N3628" s="3" t="s">
        <v>4121</v>
      </c>
      <c r="O3628" s="3" t="s">
        <v>109</v>
      </c>
      <c r="P3628" s="4">
        <v>19252.0</v>
      </c>
      <c r="Q3628" s="3" t="s">
        <v>49</v>
      </c>
      <c r="S3628" s="3" t="s">
        <v>34</v>
      </c>
    </row>
    <row r="3629">
      <c r="A3629" s="2">
        <v>42318.71488425926</v>
      </c>
      <c r="B3629" s="3">
        <v>75.0</v>
      </c>
      <c r="C3629" s="3" t="s">
        <v>2209</v>
      </c>
      <c r="D3629" s="3">
        <v>24.0</v>
      </c>
      <c r="E3629" s="3" t="s">
        <v>2275</v>
      </c>
      <c r="F3629" s="3">
        <v>10.0</v>
      </c>
      <c r="G3629" s="3">
        <v>2.0</v>
      </c>
      <c r="H3629" s="3" t="s">
        <v>1615</v>
      </c>
      <c r="I3629" s="3" t="s">
        <v>4065</v>
      </c>
      <c r="J3629" s="3" t="s">
        <v>1617</v>
      </c>
      <c r="K3629" s="3" t="s">
        <v>24</v>
      </c>
      <c r="L3629" s="3">
        <v>13.0</v>
      </c>
      <c r="M3629" s="3" t="s">
        <v>30</v>
      </c>
      <c r="N3629" s="3" t="s">
        <v>4122</v>
      </c>
      <c r="O3629" s="3" t="s">
        <v>186</v>
      </c>
      <c r="P3629" s="4">
        <v>18330.0</v>
      </c>
      <c r="Q3629" s="3" t="s">
        <v>49</v>
      </c>
      <c r="S3629" s="3" t="s">
        <v>34</v>
      </c>
    </row>
    <row r="3630">
      <c r="A3630" s="2">
        <v>42318.71488425926</v>
      </c>
      <c r="B3630" s="3">
        <v>75.0</v>
      </c>
      <c r="C3630" s="3" t="s">
        <v>2209</v>
      </c>
      <c r="D3630" s="3">
        <v>24.0</v>
      </c>
      <c r="E3630" s="3" t="s">
        <v>2275</v>
      </c>
      <c r="F3630" s="3">
        <v>10.0</v>
      </c>
      <c r="G3630" s="3">
        <v>2.0</v>
      </c>
      <c r="H3630" s="3" t="s">
        <v>1615</v>
      </c>
      <c r="I3630" s="3" t="s">
        <v>4065</v>
      </c>
      <c r="J3630" s="3" t="s">
        <v>1617</v>
      </c>
      <c r="K3630" s="3" t="s">
        <v>24</v>
      </c>
      <c r="L3630" s="3">
        <v>14.0</v>
      </c>
      <c r="M3630" s="3" t="s">
        <v>25</v>
      </c>
      <c r="N3630" s="3" t="s">
        <v>4123</v>
      </c>
      <c r="O3630" s="3" t="s">
        <v>102</v>
      </c>
      <c r="P3630" s="4">
        <v>19297.0</v>
      </c>
      <c r="Q3630" s="3" t="s">
        <v>40</v>
      </c>
      <c r="S3630" s="3" t="s">
        <v>34</v>
      </c>
    </row>
    <row r="3631">
      <c r="A3631" s="2">
        <v>42318.71488425926</v>
      </c>
      <c r="B3631" s="3">
        <v>75.0</v>
      </c>
      <c r="C3631" s="3" t="s">
        <v>2209</v>
      </c>
      <c r="D3631" s="3">
        <v>24.0</v>
      </c>
      <c r="E3631" s="3" t="s">
        <v>2275</v>
      </c>
      <c r="F3631" s="3">
        <v>10.0</v>
      </c>
      <c r="G3631" s="3">
        <v>2.0</v>
      </c>
      <c r="H3631" s="3" t="s">
        <v>1615</v>
      </c>
      <c r="I3631" s="3" t="s">
        <v>4065</v>
      </c>
      <c r="J3631" s="3" t="s">
        <v>1617</v>
      </c>
      <c r="K3631" s="3" t="s">
        <v>24</v>
      </c>
      <c r="L3631" s="3">
        <v>15.0</v>
      </c>
      <c r="M3631" s="3" t="s">
        <v>30</v>
      </c>
      <c r="N3631" s="3" t="s">
        <v>3716</v>
      </c>
      <c r="O3631" s="3" t="s">
        <v>1751</v>
      </c>
      <c r="P3631" s="4">
        <v>17590.0</v>
      </c>
      <c r="Q3631" s="3" t="s">
        <v>49</v>
      </c>
      <c r="S3631" s="3" t="s">
        <v>34</v>
      </c>
    </row>
    <row r="3632">
      <c r="A3632" s="2">
        <v>42318.71488425926</v>
      </c>
      <c r="B3632" s="3">
        <v>75.0</v>
      </c>
      <c r="C3632" s="3" t="s">
        <v>2209</v>
      </c>
      <c r="D3632" s="3">
        <v>33.0</v>
      </c>
      <c r="E3632" s="3" t="s">
        <v>2290</v>
      </c>
      <c r="F3632" s="3">
        <v>10.0</v>
      </c>
      <c r="G3632" s="3">
        <v>2.0</v>
      </c>
      <c r="H3632" s="3" t="s">
        <v>1615</v>
      </c>
      <c r="I3632" s="3" t="s">
        <v>4065</v>
      </c>
      <c r="J3632" s="3" t="s">
        <v>1617</v>
      </c>
      <c r="K3632" s="3" t="s">
        <v>24</v>
      </c>
      <c r="L3632" s="3">
        <v>1.0</v>
      </c>
      <c r="M3632" s="3" t="s">
        <v>30</v>
      </c>
      <c r="N3632" s="3" t="s">
        <v>4124</v>
      </c>
      <c r="O3632" s="3" t="s">
        <v>1180</v>
      </c>
      <c r="P3632" s="4">
        <v>26649.0</v>
      </c>
      <c r="Q3632" s="3" t="s">
        <v>189</v>
      </c>
      <c r="S3632" s="3" t="s">
        <v>34</v>
      </c>
    </row>
    <row r="3633">
      <c r="A3633" s="2">
        <v>42318.71488425926</v>
      </c>
      <c r="B3633" s="3">
        <v>75.0</v>
      </c>
      <c r="C3633" s="3" t="s">
        <v>2209</v>
      </c>
      <c r="D3633" s="3">
        <v>33.0</v>
      </c>
      <c r="E3633" s="3" t="s">
        <v>2290</v>
      </c>
      <c r="F3633" s="3">
        <v>10.0</v>
      </c>
      <c r="G3633" s="3">
        <v>2.0</v>
      </c>
      <c r="H3633" s="3" t="s">
        <v>1615</v>
      </c>
      <c r="I3633" s="3" t="s">
        <v>4065</v>
      </c>
      <c r="J3633" s="3" t="s">
        <v>1617</v>
      </c>
      <c r="K3633" s="3" t="s">
        <v>272</v>
      </c>
      <c r="L3633" s="3">
        <v>2.0</v>
      </c>
      <c r="M3633" s="3" t="s">
        <v>25</v>
      </c>
      <c r="N3633" s="3" t="s">
        <v>4125</v>
      </c>
      <c r="O3633" s="3" t="s">
        <v>36</v>
      </c>
      <c r="P3633" s="4">
        <v>25877.0</v>
      </c>
      <c r="Q3633" s="3" t="s">
        <v>110</v>
      </c>
      <c r="S3633" s="3" t="s">
        <v>34</v>
      </c>
    </row>
    <row r="3634">
      <c r="A3634" s="2">
        <v>42318.71488425926</v>
      </c>
      <c r="B3634" s="3">
        <v>75.0</v>
      </c>
      <c r="C3634" s="3" t="s">
        <v>2209</v>
      </c>
      <c r="D3634" s="3">
        <v>33.0</v>
      </c>
      <c r="E3634" s="3" t="s">
        <v>2290</v>
      </c>
      <c r="F3634" s="3">
        <v>10.0</v>
      </c>
      <c r="G3634" s="3">
        <v>2.0</v>
      </c>
      <c r="H3634" s="3" t="s">
        <v>1615</v>
      </c>
      <c r="I3634" s="3" t="s">
        <v>4065</v>
      </c>
      <c r="J3634" s="3" t="s">
        <v>1617</v>
      </c>
      <c r="K3634" s="3" t="s">
        <v>24</v>
      </c>
      <c r="L3634" s="3">
        <v>3.0</v>
      </c>
      <c r="M3634" s="3" t="s">
        <v>30</v>
      </c>
      <c r="N3634" s="3" t="s">
        <v>4126</v>
      </c>
      <c r="O3634" s="3" t="s">
        <v>3712</v>
      </c>
      <c r="P3634" s="4">
        <v>18066.0</v>
      </c>
      <c r="Q3634" s="3" t="s">
        <v>49</v>
      </c>
      <c r="S3634" s="3" t="s">
        <v>34</v>
      </c>
    </row>
    <row r="3635">
      <c r="A3635" s="2">
        <v>42318.71488425926</v>
      </c>
      <c r="B3635" s="3">
        <v>75.0</v>
      </c>
      <c r="C3635" s="3" t="s">
        <v>2209</v>
      </c>
      <c r="D3635" s="3">
        <v>33.0</v>
      </c>
      <c r="E3635" s="3" t="s">
        <v>2290</v>
      </c>
      <c r="F3635" s="3">
        <v>10.0</v>
      </c>
      <c r="G3635" s="3">
        <v>2.0</v>
      </c>
      <c r="H3635" s="3" t="s">
        <v>1615</v>
      </c>
      <c r="I3635" s="3" t="s">
        <v>4065</v>
      </c>
      <c r="J3635" s="3" t="s">
        <v>1617</v>
      </c>
      <c r="K3635" s="3" t="s">
        <v>24</v>
      </c>
      <c r="L3635" s="3">
        <v>4.0</v>
      </c>
      <c r="M3635" s="3" t="s">
        <v>25</v>
      </c>
      <c r="N3635" s="3" t="s">
        <v>4127</v>
      </c>
      <c r="O3635" s="3" t="s">
        <v>371</v>
      </c>
      <c r="P3635" s="4">
        <v>26318.0</v>
      </c>
      <c r="Q3635" s="3" t="s">
        <v>132</v>
      </c>
      <c r="S3635" s="3" t="s">
        <v>34</v>
      </c>
    </row>
    <row r="3636">
      <c r="A3636" s="2">
        <v>42318.71488425926</v>
      </c>
      <c r="B3636" s="3">
        <v>75.0</v>
      </c>
      <c r="C3636" s="3" t="s">
        <v>2209</v>
      </c>
      <c r="D3636" s="3">
        <v>33.0</v>
      </c>
      <c r="E3636" s="3" t="s">
        <v>2290</v>
      </c>
      <c r="F3636" s="3">
        <v>10.0</v>
      </c>
      <c r="G3636" s="3">
        <v>2.0</v>
      </c>
      <c r="H3636" s="3" t="s">
        <v>1615</v>
      </c>
      <c r="I3636" s="3" t="s">
        <v>4065</v>
      </c>
      <c r="J3636" s="3" t="s">
        <v>1617</v>
      </c>
      <c r="K3636" s="3" t="s">
        <v>24</v>
      </c>
      <c r="L3636" s="3">
        <v>5.0</v>
      </c>
      <c r="M3636" s="3" t="s">
        <v>30</v>
      </c>
      <c r="N3636" s="3" t="s">
        <v>2953</v>
      </c>
      <c r="O3636" s="3" t="s">
        <v>178</v>
      </c>
      <c r="P3636" s="4">
        <v>18904.0</v>
      </c>
      <c r="Q3636" s="3" t="s">
        <v>49</v>
      </c>
      <c r="S3636" s="3" t="s">
        <v>34</v>
      </c>
    </row>
    <row r="3637">
      <c r="A3637" s="2">
        <v>42318.71488425926</v>
      </c>
      <c r="B3637" s="3">
        <v>75.0</v>
      </c>
      <c r="C3637" s="3" t="s">
        <v>2209</v>
      </c>
      <c r="D3637" s="3">
        <v>33.0</v>
      </c>
      <c r="E3637" s="3" t="s">
        <v>2290</v>
      </c>
      <c r="F3637" s="3">
        <v>10.0</v>
      </c>
      <c r="G3637" s="3">
        <v>2.0</v>
      </c>
      <c r="H3637" s="3" t="s">
        <v>1615</v>
      </c>
      <c r="I3637" s="3" t="s">
        <v>4065</v>
      </c>
      <c r="J3637" s="3" t="s">
        <v>1617</v>
      </c>
      <c r="K3637" s="3" t="s">
        <v>24</v>
      </c>
      <c r="L3637" s="3">
        <v>6.0</v>
      </c>
      <c r="M3637" s="3" t="s">
        <v>25</v>
      </c>
      <c r="N3637" s="3" t="s">
        <v>4128</v>
      </c>
      <c r="O3637" s="3" t="s">
        <v>69</v>
      </c>
      <c r="P3637" s="4">
        <v>22769.0</v>
      </c>
      <c r="Q3637" s="3" t="s">
        <v>75</v>
      </c>
      <c r="S3637" s="3" t="s">
        <v>34</v>
      </c>
    </row>
    <row r="3638">
      <c r="A3638" s="2">
        <v>42318.71488425926</v>
      </c>
      <c r="B3638" s="3">
        <v>75.0</v>
      </c>
      <c r="C3638" s="3" t="s">
        <v>2209</v>
      </c>
      <c r="D3638" s="3">
        <v>33.0</v>
      </c>
      <c r="E3638" s="3" t="s">
        <v>2290</v>
      </c>
      <c r="F3638" s="3">
        <v>10.0</v>
      </c>
      <c r="G3638" s="3">
        <v>2.0</v>
      </c>
      <c r="H3638" s="3" t="s">
        <v>1615</v>
      </c>
      <c r="I3638" s="3" t="s">
        <v>4065</v>
      </c>
      <c r="J3638" s="3" t="s">
        <v>1617</v>
      </c>
      <c r="K3638" s="3" t="s">
        <v>24</v>
      </c>
      <c r="L3638" s="3">
        <v>7.0</v>
      </c>
      <c r="M3638" s="3" t="s">
        <v>30</v>
      </c>
      <c r="N3638" s="3" t="s">
        <v>4129</v>
      </c>
      <c r="O3638" s="3" t="s">
        <v>4130</v>
      </c>
      <c r="P3638" s="4">
        <v>26524.0</v>
      </c>
      <c r="Q3638" s="3" t="s">
        <v>149</v>
      </c>
      <c r="S3638" s="3" t="s">
        <v>34</v>
      </c>
    </row>
    <row r="3639">
      <c r="A3639" s="2">
        <v>42318.71488425926</v>
      </c>
      <c r="B3639" s="3">
        <v>75.0</v>
      </c>
      <c r="C3639" s="3" t="s">
        <v>2209</v>
      </c>
      <c r="D3639" s="3">
        <v>33.0</v>
      </c>
      <c r="E3639" s="3" t="s">
        <v>2290</v>
      </c>
      <c r="F3639" s="3">
        <v>10.0</v>
      </c>
      <c r="G3639" s="3">
        <v>2.0</v>
      </c>
      <c r="H3639" s="3" t="s">
        <v>1615</v>
      </c>
      <c r="I3639" s="3" t="s">
        <v>4065</v>
      </c>
      <c r="J3639" s="3" t="s">
        <v>1617</v>
      </c>
      <c r="K3639" s="3" t="s">
        <v>24</v>
      </c>
      <c r="L3639" s="3">
        <v>8.0</v>
      </c>
      <c r="M3639" s="3" t="s">
        <v>25</v>
      </c>
      <c r="N3639" s="3" t="s">
        <v>4131</v>
      </c>
      <c r="O3639" s="3" t="s">
        <v>4132</v>
      </c>
      <c r="P3639" s="4">
        <v>25995.0</v>
      </c>
      <c r="Q3639" s="3" t="s">
        <v>372</v>
      </c>
      <c r="S3639" s="3" t="s">
        <v>34</v>
      </c>
    </row>
    <row r="3640">
      <c r="A3640" s="2">
        <v>42318.71488425926</v>
      </c>
      <c r="B3640" s="3">
        <v>75.0</v>
      </c>
      <c r="C3640" s="3" t="s">
        <v>2209</v>
      </c>
      <c r="D3640" s="3">
        <v>33.0</v>
      </c>
      <c r="E3640" s="3" t="s">
        <v>2290</v>
      </c>
      <c r="F3640" s="3">
        <v>10.0</v>
      </c>
      <c r="G3640" s="3">
        <v>2.0</v>
      </c>
      <c r="H3640" s="3" t="s">
        <v>1615</v>
      </c>
      <c r="I3640" s="3" t="s">
        <v>4065</v>
      </c>
      <c r="J3640" s="3" t="s">
        <v>1617</v>
      </c>
      <c r="K3640" s="3" t="s">
        <v>24</v>
      </c>
      <c r="L3640" s="3">
        <v>9.0</v>
      </c>
      <c r="M3640" s="3" t="s">
        <v>30</v>
      </c>
      <c r="N3640" s="3" t="s">
        <v>4133</v>
      </c>
      <c r="O3640" s="3" t="s">
        <v>51</v>
      </c>
      <c r="P3640" s="4">
        <v>27142.0</v>
      </c>
      <c r="Q3640" s="3" t="s">
        <v>115</v>
      </c>
      <c r="S3640" s="3" t="s">
        <v>34</v>
      </c>
    </row>
    <row r="3641">
      <c r="A3641" s="2">
        <v>42318.71488425926</v>
      </c>
      <c r="B3641" s="3">
        <v>75.0</v>
      </c>
      <c r="C3641" s="3" t="s">
        <v>2209</v>
      </c>
      <c r="D3641" s="3">
        <v>33.0</v>
      </c>
      <c r="E3641" s="3" t="s">
        <v>2290</v>
      </c>
      <c r="F3641" s="3">
        <v>10.0</v>
      </c>
      <c r="G3641" s="3">
        <v>2.0</v>
      </c>
      <c r="H3641" s="3" t="s">
        <v>1615</v>
      </c>
      <c r="I3641" s="3" t="s">
        <v>4065</v>
      </c>
      <c r="J3641" s="3" t="s">
        <v>1617</v>
      </c>
      <c r="K3641" s="3" t="s">
        <v>24</v>
      </c>
      <c r="L3641" s="3">
        <v>10.0</v>
      </c>
      <c r="M3641" s="3" t="s">
        <v>25</v>
      </c>
      <c r="N3641" s="3" t="s">
        <v>4134</v>
      </c>
      <c r="O3641" s="3" t="s">
        <v>95</v>
      </c>
      <c r="P3641" s="4">
        <v>19000.0</v>
      </c>
      <c r="Q3641" s="3" t="s">
        <v>49</v>
      </c>
      <c r="S3641" s="3" t="s">
        <v>34</v>
      </c>
    </row>
    <row r="3642">
      <c r="A3642" s="2">
        <v>42318.71488425926</v>
      </c>
      <c r="B3642" s="3">
        <v>75.0</v>
      </c>
      <c r="C3642" s="3" t="s">
        <v>2209</v>
      </c>
      <c r="D3642" s="3">
        <v>33.0</v>
      </c>
      <c r="E3642" s="3" t="s">
        <v>2290</v>
      </c>
      <c r="F3642" s="3">
        <v>10.0</v>
      </c>
      <c r="G3642" s="3">
        <v>2.0</v>
      </c>
      <c r="H3642" s="3" t="s">
        <v>1615</v>
      </c>
      <c r="I3642" s="3" t="s">
        <v>4065</v>
      </c>
      <c r="J3642" s="3" t="s">
        <v>1617</v>
      </c>
      <c r="K3642" s="3" t="s">
        <v>24</v>
      </c>
      <c r="L3642" s="3">
        <v>11.0</v>
      </c>
      <c r="M3642" s="3" t="s">
        <v>30</v>
      </c>
      <c r="N3642" s="3" t="s">
        <v>2622</v>
      </c>
      <c r="O3642" s="3" t="s">
        <v>283</v>
      </c>
      <c r="P3642" s="4">
        <v>24212.0</v>
      </c>
      <c r="Q3642" s="3" t="s">
        <v>37</v>
      </c>
      <c r="S3642" s="3" t="s">
        <v>34</v>
      </c>
    </row>
    <row r="3643">
      <c r="A3643" s="2">
        <v>42318.71488425926</v>
      </c>
      <c r="B3643" s="3">
        <v>75.0</v>
      </c>
      <c r="C3643" s="3" t="s">
        <v>2209</v>
      </c>
      <c r="D3643" s="3">
        <v>33.0</v>
      </c>
      <c r="E3643" s="3" t="s">
        <v>2290</v>
      </c>
      <c r="F3643" s="3">
        <v>10.0</v>
      </c>
      <c r="G3643" s="3">
        <v>2.0</v>
      </c>
      <c r="H3643" s="3" t="s">
        <v>1615</v>
      </c>
      <c r="I3643" s="3" t="s">
        <v>4065</v>
      </c>
      <c r="J3643" s="3" t="s">
        <v>1617</v>
      </c>
      <c r="K3643" s="3" t="s">
        <v>24</v>
      </c>
      <c r="L3643" s="3">
        <v>12.0</v>
      </c>
      <c r="M3643" s="3" t="s">
        <v>25</v>
      </c>
      <c r="N3643" s="3" t="s">
        <v>4135</v>
      </c>
      <c r="O3643" s="3" t="s">
        <v>69</v>
      </c>
      <c r="P3643" s="4">
        <v>21079.0</v>
      </c>
      <c r="Q3643" s="3" t="s">
        <v>105</v>
      </c>
      <c r="S3643" s="3" t="s">
        <v>34</v>
      </c>
    </row>
    <row r="3644">
      <c r="A3644" s="2">
        <v>42318.71488425926</v>
      </c>
      <c r="B3644" s="3">
        <v>75.0</v>
      </c>
      <c r="C3644" s="3" t="s">
        <v>2209</v>
      </c>
      <c r="D3644" s="3">
        <v>33.0</v>
      </c>
      <c r="E3644" s="3" t="s">
        <v>2290</v>
      </c>
      <c r="F3644" s="3">
        <v>10.0</v>
      </c>
      <c r="G3644" s="3">
        <v>2.0</v>
      </c>
      <c r="H3644" s="3" t="s">
        <v>1615</v>
      </c>
      <c r="I3644" s="3" t="s">
        <v>4065</v>
      </c>
      <c r="J3644" s="3" t="s">
        <v>1617</v>
      </c>
      <c r="K3644" s="3" t="s">
        <v>24</v>
      </c>
      <c r="L3644" s="3">
        <v>13.0</v>
      </c>
      <c r="M3644" s="3" t="s">
        <v>30</v>
      </c>
      <c r="N3644" s="3" t="s">
        <v>4136</v>
      </c>
      <c r="O3644" s="3" t="s">
        <v>215</v>
      </c>
      <c r="P3644" s="4">
        <v>24449.0</v>
      </c>
      <c r="Q3644" s="3" t="s">
        <v>115</v>
      </c>
      <c r="S3644" s="3" t="s">
        <v>34</v>
      </c>
    </row>
    <row r="3645">
      <c r="A3645" s="2">
        <v>42318.71488425926</v>
      </c>
      <c r="B3645" s="3">
        <v>75.0</v>
      </c>
      <c r="C3645" s="3" t="s">
        <v>2209</v>
      </c>
      <c r="D3645" s="3">
        <v>33.0</v>
      </c>
      <c r="E3645" s="3" t="s">
        <v>2290</v>
      </c>
      <c r="F3645" s="3">
        <v>10.0</v>
      </c>
      <c r="G3645" s="3">
        <v>2.0</v>
      </c>
      <c r="H3645" s="3" t="s">
        <v>1615</v>
      </c>
      <c r="I3645" s="3" t="s">
        <v>4065</v>
      </c>
      <c r="J3645" s="3" t="s">
        <v>1617</v>
      </c>
      <c r="K3645" s="3" t="s">
        <v>24</v>
      </c>
      <c r="L3645" s="3">
        <v>14.0</v>
      </c>
      <c r="M3645" s="3" t="s">
        <v>25</v>
      </c>
      <c r="N3645" s="3" t="s">
        <v>4137</v>
      </c>
      <c r="O3645" s="3" t="s">
        <v>1037</v>
      </c>
      <c r="P3645" s="4">
        <v>18595.0</v>
      </c>
      <c r="Q3645" s="3" t="s">
        <v>43</v>
      </c>
      <c r="S3645" s="3" t="s">
        <v>34</v>
      </c>
    </row>
    <row r="3646">
      <c r="A3646" s="2">
        <v>42318.71488425926</v>
      </c>
      <c r="B3646" s="3">
        <v>75.0</v>
      </c>
      <c r="C3646" s="3" t="s">
        <v>2209</v>
      </c>
      <c r="D3646" s="3">
        <v>33.0</v>
      </c>
      <c r="E3646" s="3" t="s">
        <v>2290</v>
      </c>
      <c r="F3646" s="3">
        <v>10.0</v>
      </c>
      <c r="G3646" s="3">
        <v>2.0</v>
      </c>
      <c r="H3646" s="3" t="s">
        <v>1615</v>
      </c>
      <c r="I3646" s="3" t="s">
        <v>4065</v>
      </c>
      <c r="J3646" s="3" t="s">
        <v>1617</v>
      </c>
      <c r="K3646" s="3" t="s">
        <v>24</v>
      </c>
      <c r="L3646" s="3">
        <v>15.0</v>
      </c>
      <c r="M3646" s="3" t="s">
        <v>30</v>
      </c>
      <c r="N3646" s="3" t="s">
        <v>4138</v>
      </c>
      <c r="O3646" s="3" t="s">
        <v>81</v>
      </c>
      <c r="P3646" s="4">
        <v>21903.0</v>
      </c>
      <c r="Q3646" s="3" t="s">
        <v>49</v>
      </c>
      <c r="S3646" s="3" t="s">
        <v>34</v>
      </c>
    </row>
    <row r="3647">
      <c r="A3647" s="2">
        <v>42318.71488425926</v>
      </c>
      <c r="B3647" s="3">
        <v>75.0</v>
      </c>
      <c r="C3647" s="3" t="s">
        <v>2209</v>
      </c>
      <c r="D3647" s="3">
        <v>33.0</v>
      </c>
      <c r="E3647" s="3" t="s">
        <v>2290</v>
      </c>
      <c r="F3647" s="3">
        <v>10.0</v>
      </c>
      <c r="G3647" s="3">
        <v>2.0</v>
      </c>
      <c r="H3647" s="3" t="s">
        <v>1615</v>
      </c>
      <c r="I3647" s="3" t="s">
        <v>4065</v>
      </c>
      <c r="J3647" s="3" t="s">
        <v>1617</v>
      </c>
      <c r="K3647" s="3" t="s">
        <v>24</v>
      </c>
      <c r="L3647" s="3">
        <v>16.0</v>
      </c>
      <c r="M3647" s="3" t="s">
        <v>25</v>
      </c>
      <c r="N3647" s="3" t="s">
        <v>2734</v>
      </c>
      <c r="O3647" s="3" t="s">
        <v>417</v>
      </c>
      <c r="P3647" s="4">
        <v>18050.0</v>
      </c>
      <c r="Q3647" s="3" t="s">
        <v>49</v>
      </c>
      <c r="S3647" s="3" t="s">
        <v>34</v>
      </c>
    </row>
    <row r="3648">
      <c r="A3648" s="2">
        <v>42318.71488425926</v>
      </c>
      <c r="B3648" s="3">
        <v>75.0</v>
      </c>
      <c r="C3648" s="3" t="s">
        <v>2209</v>
      </c>
      <c r="D3648" s="3">
        <v>33.0</v>
      </c>
      <c r="E3648" s="3" t="s">
        <v>2290</v>
      </c>
      <c r="F3648" s="3">
        <v>10.0</v>
      </c>
      <c r="G3648" s="3">
        <v>2.0</v>
      </c>
      <c r="H3648" s="3" t="s">
        <v>1615</v>
      </c>
      <c r="I3648" s="3" t="s">
        <v>4065</v>
      </c>
      <c r="J3648" s="3" t="s">
        <v>1617</v>
      </c>
      <c r="K3648" s="3" t="s">
        <v>24</v>
      </c>
      <c r="L3648" s="3">
        <v>17.0</v>
      </c>
      <c r="M3648" s="3" t="s">
        <v>30</v>
      </c>
      <c r="N3648" s="3" t="s">
        <v>4139</v>
      </c>
      <c r="O3648" s="3" t="s">
        <v>885</v>
      </c>
      <c r="P3648" s="4">
        <v>30547.0</v>
      </c>
      <c r="Q3648" s="3" t="s">
        <v>247</v>
      </c>
      <c r="S3648" s="3" t="s">
        <v>34</v>
      </c>
    </row>
    <row r="3649">
      <c r="A3649" s="2">
        <v>42318.71488425926</v>
      </c>
      <c r="B3649" s="3">
        <v>75.0</v>
      </c>
      <c r="C3649" s="3" t="s">
        <v>2209</v>
      </c>
      <c r="D3649" s="3">
        <v>33.0</v>
      </c>
      <c r="E3649" s="3" t="s">
        <v>2290</v>
      </c>
      <c r="F3649" s="3">
        <v>10.0</v>
      </c>
      <c r="G3649" s="3">
        <v>2.0</v>
      </c>
      <c r="H3649" s="3" t="s">
        <v>1615</v>
      </c>
      <c r="I3649" s="3" t="s">
        <v>4065</v>
      </c>
      <c r="J3649" s="3" t="s">
        <v>1617</v>
      </c>
      <c r="K3649" s="3" t="s">
        <v>24</v>
      </c>
      <c r="L3649" s="3">
        <v>18.0</v>
      </c>
      <c r="M3649" s="3" t="s">
        <v>25</v>
      </c>
      <c r="N3649" s="3" t="s">
        <v>4140</v>
      </c>
      <c r="O3649" s="3" t="s">
        <v>102</v>
      </c>
      <c r="P3649" s="4">
        <v>23034.0</v>
      </c>
      <c r="Q3649" s="3" t="s">
        <v>115</v>
      </c>
      <c r="S3649" s="3" t="s">
        <v>34</v>
      </c>
    </row>
    <row r="3650">
      <c r="A3650" s="2">
        <v>42318.71488425926</v>
      </c>
      <c r="B3650" s="3">
        <v>75.0</v>
      </c>
      <c r="C3650" s="3" t="s">
        <v>2209</v>
      </c>
      <c r="D3650" s="3">
        <v>33.0</v>
      </c>
      <c r="E3650" s="3" t="s">
        <v>2290</v>
      </c>
      <c r="F3650" s="3">
        <v>10.0</v>
      </c>
      <c r="G3650" s="3">
        <v>2.0</v>
      </c>
      <c r="H3650" s="3" t="s">
        <v>1615</v>
      </c>
      <c r="I3650" s="3" t="s">
        <v>4065</v>
      </c>
      <c r="J3650" s="3" t="s">
        <v>1617</v>
      </c>
      <c r="K3650" s="3" t="s">
        <v>24</v>
      </c>
      <c r="L3650" s="3">
        <v>19.0</v>
      </c>
      <c r="M3650" s="3" t="s">
        <v>30</v>
      </c>
      <c r="N3650" s="3" t="s">
        <v>124</v>
      </c>
      <c r="O3650" s="3" t="s">
        <v>729</v>
      </c>
      <c r="P3650" s="4">
        <v>19426.0</v>
      </c>
      <c r="Q3650" s="3" t="s">
        <v>49</v>
      </c>
      <c r="S3650" s="3" t="s">
        <v>34</v>
      </c>
    </row>
    <row r="3651">
      <c r="A3651" s="2">
        <v>42318.71488425926</v>
      </c>
      <c r="B3651" s="3">
        <v>75.0</v>
      </c>
      <c r="C3651" s="3" t="s">
        <v>2209</v>
      </c>
      <c r="D3651" s="3">
        <v>33.0</v>
      </c>
      <c r="E3651" s="3" t="s">
        <v>2290</v>
      </c>
      <c r="F3651" s="3">
        <v>10.0</v>
      </c>
      <c r="G3651" s="3">
        <v>2.0</v>
      </c>
      <c r="H3651" s="3" t="s">
        <v>1615</v>
      </c>
      <c r="I3651" s="3" t="s">
        <v>4065</v>
      </c>
      <c r="J3651" s="3" t="s">
        <v>1617</v>
      </c>
      <c r="K3651" s="3" t="s">
        <v>24</v>
      </c>
      <c r="L3651" s="3">
        <v>20.0</v>
      </c>
      <c r="M3651" s="3" t="s">
        <v>25</v>
      </c>
      <c r="N3651" s="3" t="s">
        <v>3857</v>
      </c>
      <c r="O3651" s="3" t="s">
        <v>42</v>
      </c>
      <c r="P3651" s="4">
        <v>25776.0</v>
      </c>
      <c r="Q3651" s="3" t="s">
        <v>372</v>
      </c>
      <c r="S3651" s="3" t="s">
        <v>34</v>
      </c>
    </row>
    <row r="3652">
      <c r="A3652" s="2">
        <v>42318.71488425926</v>
      </c>
      <c r="B3652" s="3">
        <v>75.0</v>
      </c>
      <c r="C3652" s="3" t="s">
        <v>2209</v>
      </c>
      <c r="D3652" s="3">
        <v>33.0</v>
      </c>
      <c r="E3652" s="3" t="s">
        <v>2290</v>
      </c>
      <c r="F3652" s="3">
        <v>10.0</v>
      </c>
      <c r="G3652" s="3">
        <v>2.0</v>
      </c>
      <c r="H3652" s="3" t="s">
        <v>1615</v>
      </c>
      <c r="I3652" s="3" t="s">
        <v>4065</v>
      </c>
      <c r="J3652" s="3" t="s">
        <v>1617</v>
      </c>
      <c r="K3652" s="3" t="s">
        <v>24</v>
      </c>
      <c r="L3652" s="3">
        <v>21.0</v>
      </c>
      <c r="M3652" s="3" t="s">
        <v>30</v>
      </c>
      <c r="N3652" s="3" t="s">
        <v>4141</v>
      </c>
      <c r="O3652" s="3" t="s">
        <v>368</v>
      </c>
      <c r="P3652" s="4">
        <v>21893.0</v>
      </c>
      <c r="Q3652" s="3" t="s">
        <v>132</v>
      </c>
      <c r="S3652" s="3" t="s">
        <v>34</v>
      </c>
    </row>
    <row r="3653">
      <c r="A3653" s="2">
        <v>42318.71488425926</v>
      </c>
      <c r="B3653" s="3">
        <v>75.0</v>
      </c>
      <c r="C3653" s="3" t="s">
        <v>2209</v>
      </c>
      <c r="D3653" s="3">
        <v>33.0</v>
      </c>
      <c r="E3653" s="3" t="s">
        <v>2290</v>
      </c>
      <c r="F3653" s="3">
        <v>10.0</v>
      </c>
      <c r="G3653" s="3">
        <v>2.0</v>
      </c>
      <c r="H3653" s="3" t="s">
        <v>1615</v>
      </c>
      <c r="I3653" s="3" t="s">
        <v>4065</v>
      </c>
      <c r="J3653" s="3" t="s">
        <v>1617</v>
      </c>
      <c r="K3653" s="3" t="s">
        <v>24</v>
      </c>
      <c r="L3653" s="3">
        <v>22.0</v>
      </c>
      <c r="M3653" s="3" t="s">
        <v>25</v>
      </c>
      <c r="N3653" s="3" t="s">
        <v>4142</v>
      </c>
      <c r="O3653" s="3" t="s">
        <v>4143</v>
      </c>
      <c r="P3653" s="4">
        <v>26544.0</v>
      </c>
      <c r="Q3653" s="3" t="s">
        <v>37</v>
      </c>
      <c r="S3653" s="3" t="s">
        <v>34</v>
      </c>
    </row>
    <row r="3654">
      <c r="A3654" s="2">
        <v>42318.71488425926</v>
      </c>
      <c r="B3654" s="3">
        <v>75.0</v>
      </c>
      <c r="C3654" s="3" t="s">
        <v>2209</v>
      </c>
      <c r="D3654" s="3">
        <v>33.0</v>
      </c>
      <c r="E3654" s="3" t="s">
        <v>2290</v>
      </c>
      <c r="F3654" s="3">
        <v>10.0</v>
      </c>
      <c r="G3654" s="3">
        <v>2.0</v>
      </c>
      <c r="H3654" s="3" t="s">
        <v>1615</v>
      </c>
      <c r="I3654" s="3" t="s">
        <v>4065</v>
      </c>
      <c r="J3654" s="3" t="s">
        <v>1617</v>
      </c>
      <c r="K3654" s="3" t="s">
        <v>24</v>
      </c>
      <c r="L3654" s="3">
        <v>23.0</v>
      </c>
      <c r="M3654" s="3" t="s">
        <v>30</v>
      </c>
      <c r="N3654" s="3" t="s">
        <v>4144</v>
      </c>
      <c r="O3654" s="3" t="s">
        <v>71</v>
      </c>
      <c r="P3654" s="4">
        <v>18545.0</v>
      </c>
      <c r="Q3654" s="3" t="s">
        <v>49</v>
      </c>
      <c r="S3654" s="3" t="s">
        <v>34</v>
      </c>
    </row>
    <row r="3655">
      <c r="A3655" s="2">
        <v>42318.71488425926</v>
      </c>
      <c r="B3655" s="3">
        <v>75.0</v>
      </c>
      <c r="C3655" s="3" t="s">
        <v>2209</v>
      </c>
      <c r="D3655" s="3">
        <v>33.0</v>
      </c>
      <c r="E3655" s="3" t="s">
        <v>2290</v>
      </c>
      <c r="F3655" s="3">
        <v>10.0</v>
      </c>
      <c r="G3655" s="3">
        <v>2.0</v>
      </c>
      <c r="H3655" s="3" t="s">
        <v>1615</v>
      </c>
      <c r="I3655" s="3" t="s">
        <v>4065</v>
      </c>
      <c r="J3655" s="3" t="s">
        <v>1617</v>
      </c>
      <c r="K3655" s="3" t="s">
        <v>24</v>
      </c>
      <c r="L3655" s="3">
        <v>24.0</v>
      </c>
      <c r="M3655" s="3" t="s">
        <v>25</v>
      </c>
      <c r="N3655" s="3" t="s">
        <v>3518</v>
      </c>
      <c r="O3655" s="3" t="s">
        <v>862</v>
      </c>
      <c r="P3655" s="4">
        <v>29481.0</v>
      </c>
      <c r="Q3655" s="3" t="s">
        <v>132</v>
      </c>
      <c r="S3655" s="3" t="s">
        <v>34</v>
      </c>
    </row>
    <row r="3656">
      <c r="A3656" s="2">
        <v>42318.71488425926</v>
      </c>
      <c r="B3656" s="3">
        <v>75.0</v>
      </c>
      <c r="C3656" s="3" t="s">
        <v>2209</v>
      </c>
      <c r="D3656" s="3">
        <v>33.0</v>
      </c>
      <c r="E3656" s="3" t="s">
        <v>2290</v>
      </c>
      <c r="F3656" s="3">
        <v>10.0</v>
      </c>
      <c r="G3656" s="3">
        <v>2.0</v>
      </c>
      <c r="H3656" s="3" t="s">
        <v>1615</v>
      </c>
      <c r="I3656" s="3" t="s">
        <v>4065</v>
      </c>
      <c r="J3656" s="3" t="s">
        <v>1617</v>
      </c>
      <c r="K3656" s="3" t="s">
        <v>24</v>
      </c>
      <c r="L3656" s="3">
        <v>25.0</v>
      </c>
      <c r="M3656" s="3" t="s">
        <v>30</v>
      </c>
      <c r="N3656" s="3" t="s">
        <v>4145</v>
      </c>
      <c r="O3656" s="3" t="s">
        <v>4146</v>
      </c>
      <c r="P3656" s="4">
        <v>24097.0</v>
      </c>
      <c r="Q3656" s="3" t="s">
        <v>228</v>
      </c>
      <c r="S3656" s="3" t="s">
        <v>34</v>
      </c>
    </row>
    <row r="3657">
      <c r="A3657" s="2">
        <v>42318.71488425926</v>
      </c>
      <c r="B3657" s="3">
        <v>75.0</v>
      </c>
      <c r="C3657" s="3" t="s">
        <v>2209</v>
      </c>
      <c r="D3657" s="3">
        <v>33.0</v>
      </c>
      <c r="E3657" s="3" t="s">
        <v>2290</v>
      </c>
      <c r="F3657" s="3">
        <v>10.0</v>
      </c>
      <c r="G3657" s="3">
        <v>2.0</v>
      </c>
      <c r="H3657" s="3" t="s">
        <v>1615</v>
      </c>
      <c r="I3657" s="3" t="s">
        <v>4065</v>
      </c>
      <c r="J3657" s="3" t="s">
        <v>1617</v>
      </c>
      <c r="K3657" s="3" t="s">
        <v>24</v>
      </c>
      <c r="L3657" s="3">
        <v>26.0</v>
      </c>
      <c r="M3657" s="3" t="s">
        <v>25</v>
      </c>
      <c r="N3657" s="3" t="s">
        <v>4147</v>
      </c>
      <c r="O3657" s="3" t="s">
        <v>415</v>
      </c>
      <c r="P3657" s="4">
        <v>17060.0</v>
      </c>
      <c r="Q3657" s="3" t="s">
        <v>49</v>
      </c>
      <c r="S3657" s="3" t="s">
        <v>34</v>
      </c>
    </row>
    <row r="3658">
      <c r="A3658" s="2">
        <v>42318.71488425926</v>
      </c>
      <c r="B3658" s="3">
        <v>75.0</v>
      </c>
      <c r="C3658" s="3" t="s">
        <v>2209</v>
      </c>
      <c r="D3658" s="3">
        <v>33.0</v>
      </c>
      <c r="E3658" s="3" t="s">
        <v>2290</v>
      </c>
      <c r="F3658" s="3">
        <v>10.0</v>
      </c>
      <c r="G3658" s="3">
        <v>2.0</v>
      </c>
      <c r="H3658" s="3" t="s">
        <v>1615</v>
      </c>
      <c r="I3658" s="3" t="s">
        <v>4065</v>
      </c>
      <c r="J3658" s="3" t="s">
        <v>1617</v>
      </c>
      <c r="K3658" s="3" t="s">
        <v>24</v>
      </c>
      <c r="L3658" s="3">
        <v>27.0</v>
      </c>
      <c r="M3658" s="3" t="s">
        <v>30</v>
      </c>
      <c r="N3658" s="3" t="s">
        <v>4148</v>
      </c>
      <c r="O3658" s="3" t="s">
        <v>389</v>
      </c>
      <c r="P3658" s="4">
        <v>29679.0</v>
      </c>
      <c r="Q3658" s="3" t="s">
        <v>132</v>
      </c>
      <c r="S3658" s="3" t="s">
        <v>34</v>
      </c>
    </row>
    <row r="3659">
      <c r="A3659" s="2">
        <v>42318.71488425926</v>
      </c>
      <c r="B3659" s="3">
        <v>75.0</v>
      </c>
      <c r="C3659" s="3" t="s">
        <v>2209</v>
      </c>
      <c r="D3659" s="3">
        <v>33.0</v>
      </c>
      <c r="E3659" s="3" t="s">
        <v>2290</v>
      </c>
      <c r="F3659" s="3">
        <v>10.0</v>
      </c>
      <c r="G3659" s="3">
        <v>2.0</v>
      </c>
      <c r="H3659" s="3" t="s">
        <v>1615</v>
      </c>
      <c r="I3659" s="3" t="s">
        <v>4065</v>
      </c>
      <c r="J3659" s="3" t="s">
        <v>1617</v>
      </c>
      <c r="K3659" s="3" t="s">
        <v>24</v>
      </c>
      <c r="L3659" s="3">
        <v>28.0</v>
      </c>
      <c r="M3659" s="3" t="s">
        <v>25</v>
      </c>
      <c r="N3659" s="3" t="s">
        <v>4149</v>
      </c>
      <c r="O3659" s="3" t="s">
        <v>123</v>
      </c>
      <c r="P3659" s="4">
        <v>19916.0</v>
      </c>
      <c r="Q3659" s="3" t="s">
        <v>105</v>
      </c>
      <c r="S3659" s="3" t="s">
        <v>34</v>
      </c>
    </row>
    <row r="3660">
      <c r="A3660" s="2">
        <v>42318.71488425926</v>
      </c>
      <c r="B3660" s="3">
        <v>75.0</v>
      </c>
      <c r="C3660" s="3" t="s">
        <v>2209</v>
      </c>
      <c r="D3660" s="3">
        <v>33.0</v>
      </c>
      <c r="E3660" s="3" t="s">
        <v>2290</v>
      </c>
      <c r="F3660" s="3">
        <v>10.0</v>
      </c>
      <c r="G3660" s="3">
        <v>2.0</v>
      </c>
      <c r="H3660" s="3" t="s">
        <v>1615</v>
      </c>
      <c r="I3660" s="3" t="s">
        <v>4065</v>
      </c>
      <c r="J3660" s="3" t="s">
        <v>1617</v>
      </c>
      <c r="K3660" s="3" t="s">
        <v>24</v>
      </c>
      <c r="L3660" s="3">
        <v>29.0</v>
      </c>
      <c r="M3660" s="3" t="s">
        <v>30</v>
      </c>
      <c r="N3660" s="3" t="s">
        <v>4150</v>
      </c>
      <c r="O3660" s="3" t="s">
        <v>460</v>
      </c>
      <c r="P3660" s="4">
        <v>18429.0</v>
      </c>
      <c r="Q3660" s="3" t="s">
        <v>105</v>
      </c>
      <c r="S3660" s="3" t="s">
        <v>34</v>
      </c>
    </row>
    <row r="3661">
      <c r="A3661" s="2">
        <v>42318.71488425926</v>
      </c>
      <c r="B3661" s="3">
        <v>75.0</v>
      </c>
      <c r="C3661" s="3" t="s">
        <v>2209</v>
      </c>
      <c r="D3661" s="3">
        <v>33.0</v>
      </c>
      <c r="E3661" s="3" t="s">
        <v>2290</v>
      </c>
      <c r="F3661" s="3">
        <v>10.0</v>
      </c>
      <c r="G3661" s="3">
        <v>2.0</v>
      </c>
      <c r="H3661" s="3" t="s">
        <v>1615</v>
      </c>
      <c r="I3661" s="3" t="s">
        <v>4065</v>
      </c>
      <c r="J3661" s="3" t="s">
        <v>1617</v>
      </c>
      <c r="K3661" s="3" t="s">
        <v>24</v>
      </c>
      <c r="L3661" s="3">
        <v>30.0</v>
      </c>
      <c r="M3661" s="3" t="s">
        <v>25</v>
      </c>
      <c r="N3661" s="3" t="s">
        <v>4151</v>
      </c>
      <c r="O3661" s="3" t="s">
        <v>4152</v>
      </c>
      <c r="P3661" s="4">
        <v>18841.0</v>
      </c>
      <c r="Q3661" s="3" t="s">
        <v>372</v>
      </c>
      <c r="S3661" s="3" t="s">
        <v>34</v>
      </c>
    </row>
    <row r="3662">
      <c r="A3662" s="2">
        <v>42318.71488425926</v>
      </c>
      <c r="B3662" s="3">
        <v>75.0</v>
      </c>
      <c r="C3662" s="3" t="s">
        <v>2209</v>
      </c>
      <c r="D3662" s="3">
        <v>33.0</v>
      </c>
      <c r="E3662" s="3" t="s">
        <v>2290</v>
      </c>
      <c r="F3662" s="3">
        <v>10.0</v>
      </c>
      <c r="G3662" s="3">
        <v>2.0</v>
      </c>
      <c r="H3662" s="3" t="s">
        <v>1615</v>
      </c>
      <c r="I3662" s="3" t="s">
        <v>4065</v>
      </c>
      <c r="J3662" s="3" t="s">
        <v>1617</v>
      </c>
      <c r="K3662" s="3" t="s">
        <v>24</v>
      </c>
      <c r="L3662" s="3">
        <v>31.0</v>
      </c>
      <c r="M3662" s="3" t="s">
        <v>30</v>
      </c>
      <c r="N3662" s="3" t="s">
        <v>4153</v>
      </c>
      <c r="O3662" s="3" t="s">
        <v>139</v>
      </c>
      <c r="P3662" s="4">
        <v>26589.0</v>
      </c>
      <c r="Q3662" s="3" t="s">
        <v>372</v>
      </c>
      <c r="S3662" s="3" t="s">
        <v>34</v>
      </c>
    </row>
    <row r="3663">
      <c r="A3663" s="2">
        <v>42318.71488425926</v>
      </c>
      <c r="B3663" s="3">
        <v>75.0</v>
      </c>
      <c r="C3663" s="3" t="s">
        <v>2209</v>
      </c>
      <c r="D3663" s="3">
        <v>33.0</v>
      </c>
      <c r="E3663" s="3" t="s">
        <v>2290</v>
      </c>
      <c r="F3663" s="3">
        <v>10.0</v>
      </c>
      <c r="G3663" s="3">
        <v>2.0</v>
      </c>
      <c r="H3663" s="3" t="s">
        <v>1615</v>
      </c>
      <c r="I3663" s="3" t="s">
        <v>4065</v>
      </c>
      <c r="J3663" s="3" t="s">
        <v>1617</v>
      </c>
      <c r="K3663" s="3" t="s">
        <v>24</v>
      </c>
      <c r="L3663" s="3">
        <v>32.0</v>
      </c>
      <c r="M3663" s="3" t="s">
        <v>25</v>
      </c>
      <c r="N3663" s="3" t="s">
        <v>4154</v>
      </c>
      <c r="O3663" s="3" t="s">
        <v>613</v>
      </c>
      <c r="P3663" s="4">
        <v>23429.0</v>
      </c>
      <c r="Q3663" s="3" t="s">
        <v>75</v>
      </c>
      <c r="S3663" s="3" t="s">
        <v>34</v>
      </c>
    </row>
    <row r="3664">
      <c r="A3664" s="2">
        <v>42318.71488425926</v>
      </c>
      <c r="B3664" s="3">
        <v>75.0</v>
      </c>
      <c r="C3664" s="3" t="s">
        <v>2209</v>
      </c>
      <c r="D3664" s="3">
        <v>33.0</v>
      </c>
      <c r="E3664" s="3" t="s">
        <v>2290</v>
      </c>
      <c r="F3664" s="3">
        <v>10.0</v>
      </c>
      <c r="G3664" s="3">
        <v>2.0</v>
      </c>
      <c r="H3664" s="3" t="s">
        <v>1615</v>
      </c>
      <c r="I3664" s="3" t="s">
        <v>4065</v>
      </c>
      <c r="J3664" s="3" t="s">
        <v>1617</v>
      </c>
      <c r="K3664" s="3" t="s">
        <v>24</v>
      </c>
      <c r="L3664" s="3">
        <v>33.0</v>
      </c>
      <c r="M3664" s="3" t="s">
        <v>30</v>
      </c>
      <c r="N3664" s="3" t="s">
        <v>4155</v>
      </c>
      <c r="O3664" s="3" t="s">
        <v>1802</v>
      </c>
      <c r="P3664" s="4">
        <v>29594.0</v>
      </c>
      <c r="Q3664" s="3" t="s">
        <v>247</v>
      </c>
      <c r="S3664" s="3" t="s">
        <v>34</v>
      </c>
    </row>
    <row r="3665">
      <c r="A3665" s="2">
        <v>42318.71488425926</v>
      </c>
      <c r="B3665" s="3">
        <v>75.0</v>
      </c>
      <c r="C3665" s="3" t="s">
        <v>2209</v>
      </c>
      <c r="D3665" s="3">
        <v>33.0</v>
      </c>
      <c r="E3665" s="3" t="s">
        <v>2290</v>
      </c>
      <c r="F3665" s="3">
        <v>10.0</v>
      </c>
      <c r="G3665" s="3">
        <v>2.0</v>
      </c>
      <c r="H3665" s="3" t="s">
        <v>1615</v>
      </c>
      <c r="I3665" s="3" t="s">
        <v>4065</v>
      </c>
      <c r="J3665" s="3" t="s">
        <v>1617</v>
      </c>
      <c r="K3665" s="3" t="s">
        <v>24</v>
      </c>
      <c r="L3665" s="3">
        <v>34.0</v>
      </c>
      <c r="M3665" s="3" t="s">
        <v>25</v>
      </c>
      <c r="N3665" s="3" t="s">
        <v>4156</v>
      </c>
      <c r="O3665" s="3" t="s">
        <v>2760</v>
      </c>
      <c r="P3665" s="4">
        <v>21602.0</v>
      </c>
      <c r="Q3665" s="3" t="s">
        <v>372</v>
      </c>
      <c r="S3665" s="3" t="s">
        <v>34</v>
      </c>
    </row>
    <row r="3666">
      <c r="A3666" s="2">
        <v>42318.71488425926</v>
      </c>
      <c r="B3666" s="3">
        <v>75.0</v>
      </c>
      <c r="C3666" s="3" t="s">
        <v>2209</v>
      </c>
      <c r="D3666" s="3">
        <v>33.0</v>
      </c>
      <c r="E3666" s="3" t="s">
        <v>2290</v>
      </c>
      <c r="F3666" s="3">
        <v>10.0</v>
      </c>
      <c r="G3666" s="3">
        <v>2.0</v>
      </c>
      <c r="H3666" s="3" t="s">
        <v>1615</v>
      </c>
      <c r="I3666" s="3" t="s">
        <v>4065</v>
      </c>
      <c r="J3666" s="3" t="s">
        <v>1617</v>
      </c>
      <c r="K3666" s="3" t="s">
        <v>24</v>
      </c>
      <c r="L3666" s="3">
        <v>35.0</v>
      </c>
      <c r="M3666" s="3" t="s">
        <v>30</v>
      </c>
      <c r="N3666" s="3" t="s">
        <v>4157</v>
      </c>
      <c r="O3666" s="3" t="s">
        <v>919</v>
      </c>
      <c r="P3666" s="4">
        <v>16453.0</v>
      </c>
      <c r="Q3666" s="3" t="s">
        <v>49</v>
      </c>
      <c r="S3666" s="3" t="s">
        <v>34</v>
      </c>
    </row>
    <row r="3667">
      <c r="A3667" s="2">
        <v>42318.71488425926</v>
      </c>
      <c r="B3667" s="3">
        <v>75.0</v>
      </c>
      <c r="C3667" s="3" t="s">
        <v>2209</v>
      </c>
      <c r="D3667" s="3">
        <v>33.0</v>
      </c>
      <c r="E3667" s="3" t="s">
        <v>2290</v>
      </c>
      <c r="F3667" s="3">
        <v>10.0</v>
      </c>
      <c r="G3667" s="3">
        <v>2.0</v>
      </c>
      <c r="H3667" s="3" t="s">
        <v>1615</v>
      </c>
      <c r="I3667" s="3" t="s">
        <v>4065</v>
      </c>
      <c r="J3667" s="3" t="s">
        <v>1617</v>
      </c>
      <c r="K3667" s="3" t="s">
        <v>24</v>
      </c>
      <c r="L3667" s="3">
        <v>36.0</v>
      </c>
      <c r="M3667" s="3" t="s">
        <v>25</v>
      </c>
      <c r="N3667" s="3" t="s">
        <v>4158</v>
      </c>
      <c r="O3667" s="3" t="s">
        <v>1571</v>
      </c>
      <c r="P3667" s="4">
        <v>27756.0</v>
      </c>
      <c r="Q3667" s="3" t="s">
        <v>247</v>
      </c>
      <c r="S3667" s="3" t="s">
        <v>34</v>
      </c>
    </row>
    <row r="3668">
      <c r="A3668" s="2">
        <v>42318.71488425926</v>
      </c>
      <c r="B3668" s="3">
        <v>75.0</v>
      </c>
      <c r="C3668" s="3" t="s">
        <v>2209</v>
      </c>
      <c r="D3668" s="3">
        <v>33.0</v>
      </c>
      <c r="E3668" s="3" t="s">
        <v>2290</v>
      </c>
      <c r="F3668" s="3">
        <v>10.0</v>
      </c>
      <c r="G3668" s="3">
        <v>2.0</v>
      </c>
      <c r="H3668" s="3" t="s">
        <v>1615</v>
      </c>
      <c r="I3668" s="3" t="s">
        <v>4065</v>
      </c>
      <c r="J3668" s="3" t="s">
        <v>1617</v>
      </c>
      <c r="K3668" s="3" t="s">
        <v>24</v>
      </c>
      <c r="L3668" s="3">
        <v>37.0</v>
      </c>
      <c r="M3668" s="3" t="s">
        <v>30</v>
      </c>
      <c r="N3668" s="3" t="s">
        <v>4159</v>
      </c>
      <c r="O3668" s="3" t="s">
        <v>98</v>
      </c>
      <c r="P3668" s="4">
        <v>22657.0</v>
      </c>
      <c r="Q3668" s="3" t="s">
        <v>132</v>
      </c>
      <c r="S3668" s="3" t="s">
        <v>34</v>
      </c>
    </row>
    <row r="3669">
      <c r="A3669" s="2">
        <v>42318.71488425926</v>
      </c>
      <c r="B3669" s="3">
        <v>75.0</v>
      </c>
      <c r="C3669" s="3" t="s">
        <v>2209</v>
      </c>
      <c r="D3669" s="3">
        <v>33.0</v>
      </c>
      <c r="E3669" s="3" t="s">
        <v>2290</v>
      </c>
      <c r="F3669" s="3">
        <v>10.0</v>
      </c>
      <c r="G3669" s="3">
        <v>2.0</v>
      </c>
      <c r="H3669" s="3" t="s">
        <v>1615</v>
      </c>
      <c r="I3669" s="3" t="s">
        <v>4065</v>
      </c>
      <c r="J3669" s="3" t="s">
        <v>1617</v>
      </c>
      <c r="K3669" s="3" t="s">
        <v>24</v>
      </c>
      <c r="L3669" s="3">
        <v>38.0</v>
      </c>
      <c r="M3669" s="3" t="s">
        <v>25</v>
      </c>
      <c r="N3669" s="3" t="s">
        <v>4160</v>
      </c>
      <c r="O3669" s="3" t="s">
        <v>281</v>
      </c>
      <c r="P3669" s="4">
        <v>22074.0</v>
      </c>
      <c r="Q3669" s="3" t="s">
        <v>75</v>
      </c>
      <c r="S3669" s="3" t="s">
        <v>34</v>
      </c>
    </row>
    <row r="3670">
      <c r="A3670" s="2">
        <v>42318.71488425926</v>
      </c>
      <c r="B3670" s="3">
        <v>75.0</v>
      </c>
      <c r="C3670" s="3" t="s">
        <v>2209</v>
      </c>
      <c r="D3670" s="3">
        <v>33.0</v>
      </c>
      <c r="E3670" s="3" t="s">
        <v>2290</v>
      </c>
      <c r="F3670" s="3">
        <v>10.0</v>
      </c>
      <c r="G3670" s="3">
        <v>2.0</v>
      </c>
      <c r="H3670" s="3" t="s">
        <v>1615</v>
      </c>
      <c r="I3670" s="3" t="s">
        <v>4065</v>
      </c>
      <c r="J3670" s="3" t="s">
        <v>1617</v>
      </c>
      <c r="K3670" s="3" t="s">
        <v>24</v>
      </c>
      <c r="L3670" s="3">
        <v>39.0</v>
      </c>
      <c r="M3670" s="3" t="s">
        <v>30</v>
      </c>
      <c r="N3670" s="3" t="s">
        <v>4161</v>
      </c>
      <c r="O3670" s="3" t="s">
        <v>4162</v>
      </c>
      <c r="P3670" s="4">
        <v>21183.0</v>
      </c>
      <c r="Q3670" s="3" t="s">
        <v>132</v>
      </c>
      <c r="S3670" s="3" t="s">
        <v>34</v>
      </c>
    </row>
    <row r="3671">
      <c r="A3671" s="2">
        <v>42318.71488425926</v>
      </c>
      <c r="B3671" s="3">
        <v>75.0</v>
      </c>
      <c r="C3671" s="3" t="s">
        <v>2209</v>
      </c>
      <c r="D3671" s="3">
        <v>33.0</v>
      </c>
      <c r="E3671" s="3" t="s">
        <v>2290</v>
      </c>
      <c r="F3671" s="3">
        <v>10.0</v>
      </c>
      <c r="G3671" s="3">
        <v>2.0</v>
      </c>
      <c r="H3671" s="3" t="s">
        <v>1615</v>
      </c>
      <c r="I3671" s="3" t="s">
        <v>4065</v>
      </c>
      <c r="J3671" s="3" t="s">
        <v>1617</v>
      </c>
      <c r="K3671" s="3" t="s">
        <v>24</v>
      </c>
      <c r="L3671" s="3">
        <v>40.0</v>
      </c>
      <c r="M3671" s="3" t="s">
        <v>25</v>
      </c>
      <c r="N3671" s="3" t="s">
        <v>4163</v>
      </c>
      <c r="O3671" s="3" t="s">
        <v>401</v>
      </c>
      <c r="P3671" s="4">
        <v>23038.0</v>
      </c>
      <c r="Q3671" s="3" t="s">
        <v>115</v>
      </c>
      <c r="S3671" s="3" t="s">
        <v>34</v>
      </c>
    </row>
    <row r="3672">
      <c r="A3672" s="2">
        <v>42318.71488425926</v>
      </c>
      <c r="B3672" s="3">
        <v>75.0</v>
      </c>
      <c r="C3672" s="3" t="s">
        <v>2209</v>
      </c>
      <c r="D3672" s="3">
        <v>33.0</v>
      </c>
      <c r="E3672" s="3" t="s">
        <v>2290</v>
      </c>
      <c r="F3672" s="3">
        <v>10.0</v>
      </c>
      <c r="G3672" s="3">
        <v>2.0</v>
      </c>
      <c r="H3672" s="3" t="s">
        <v>1615</v>
      </c>
      <c r="I3672" s="3" t="s">
        <v>4065</v>
      </c>
      <c r="J3672" s="3" t="s">
        <v>1617</v>
      </c>
      <c r="K3672" s="3" t="s">
        <v>24</v>
      </c>
      <c r="L3672" s="3">
        <v>41.0</v>
      </c>
      <c r="M3672" s="3" t="s">
        <v>30</v>
      </c>
      <c r="N3672" s="3" t="s">
        <v>4147</v>
      </c>
      <c r="O3672" s="3" t="s">
        <v>336</v>
      </c>
      <c r="P3672" s="4">
        <v>17203.0</v>
      </c>
      <c r="Q3672" s="3" t="s">
        <v>49</v>
      </c>
      <c r="S3672" s="3" t="s">
        <v>34</v>
      </c>
    </row>
    <row r="3673">
      <c r="A3673" s="2">
        <v>42318.71488425926</v>
      </c>
      <c r="B3673" s="3">
        <v>75.0</v>
      </c>
      <c r="C3673" s="3" t="s">
        <v>2209</v>
      </c>
      <c r="D3673" s="3">
        <v>33.0</v>
      </c>
      <c r="E3673" s="3" t="s">
        <v>2290</v>
      </c>
      <c r="F3673" s="3">
        <v>10.0</v>
      </c>
      <c r="G3673" s="3">
        <v>2.0</v>
      </c>
      <c r="H3673" s="3" t="s">
        <v>1615</v>
      </c>
      <c r="I3673" s="3" t="s">
        <v>4065</v>
      </c>
      <c r="J3673" s="3" t="s">
        <v>1617</v>
      </c>
      <c r="K3673" s="3" t="s">
        <v>24</v>
      </c>
      <c r="L3673" s="3">
        <v>42.0</v>
      </c>
      <c r="M3673" s="3" t="s">
        <v>25</v>
      </c>
      <c r="N3673" s="3" t="s">
        <v>1459</v>
      </c>
      <c r="O3673" s="3" t="s">
        <v>384</v>
      </c>
      <c r="P3673" s="4">
        <v>29326.0</v>
      </c>
      <c r="Q3673" s="3" t="s">
        <v>52</v>
      </c>
      <c r="S3673" s="3" t="s">
        <v>34</v>
      </c>
    </row>
    <row r="3674">
      <c r="A3674" s="2">
        <v>42318.71488425926</v>
      </c>
      <c r="B3674" s="3">
        <v>75.0</v>
      </c>
      <c r="C3674" s="3" t="s">
        <v>2209</v>
      </c>
      <c r="D3674" s="3">
        <v>33.0</v>
      </c>
      <c r="E3674" s="3" t="s">
        <v>2290</v>
      </c>
      <c r="F3674" s="3">
        <v>10.0</v>
      </c>
      <c r="G3674" s="3">
        <v>2.0</v>
      </c>
      <c r="H3674" s="3" t="s">
        <v>1615</v>
      </c>
      <c r="I3674" s="3" t="s">
        <v>4065</v>
      </c>
      <c r="J3674" s="3" t="s">
        <v>1617</v>
      </c>
      <c r="K3674" s="3" t="s">
        <v>24</v>
      </c>
      <c r="L3674" s="3">
        <v>43.0</v>
      </c>
      <c r="M3674" s="3" t="s">
        <v>30</v>
      </c>
      <c r="N3674" s="3" t="s">
        <v>4164</v>
      </c>
      <c r="O3674" s="3" t="s">
        <v>456</v>
      </c>
      <c r="P3674" s="4">
        <v>13645.0</v>
      </c>
      <c r="Q3674" s="3" t="s">
        <v>145</v>
      </c>
      <c r="S3674" s="3" t="s">
        <v>34</v>
      </c>
    </row>
    <row r="3675">
      <c r="A3675" s="2">
        <v>42318.71488425926</v>
      </c>
      <c r="B3675" s="3">
        <v>75.0</v>
      </c>
      <c r="C3675" s="3" t="s">
        <v>2209</v>
      </c>
      <c r="D3675" s="3">
        <v>33.0</v>
      </c>
      <c r="E3675" s="3" t="s">
        <v>2290</v>
      </c>
      <c r="F3675" s="3">
        <v>10.0</v>
      </c>
      <c r="G3675" s="3">
        <v>2.0</v>
      </c>
      <c r="H3675" s="3" t="s">
        <v>1615</v>
      </c>
      <c r="I3675" s="3" t="s">
        <v>4065</v>
      </c>
      <c r="J3675" s="3" t="s">
        <v>1617</v>
      </c>
      <c r="K3675" s="3" t="s">
        <v>24</v>
      </c>
      <c r="L3675" s="3">
        <v>44.0</v>
      </c>
      <c r="M3675" s="3" t="s">
        <v>25</v>
      </c>
      <c r="N3675" s="3" t="s">
        <v>4129</v>
      </c>
      <c r="O3675" s="3" t="s">
        <v>1177</v>
      </c>
      <c r="P3675" s="4">
        <v>27926.0</v>
      </c>
      <c r="Q3675" s="3" t="s">
        <v>247</v>
      </c>
      <c r="S3675" s="3" t="s">
        <v>34</v>
      </c>
    </row>
    <row r="3676">
      <c r="A3676" s="2">
        <v>42318.71488425926</v>
      </c>
      <c r="B3676" s="3">
        <v>75.0</v>
      </c>
      <c r="C3676" s="3" t="s">
        <v>2209</v>
      </c>
      <c r="D3676" s="3">
        <v>33.0</v>
      </c>
      <c r="E3676" s="3" t="s">
        <v>2290</v>
      </c>
      <c r="F3676" s="3">
        <v>10.0</v>
      </c>
      <c r="G3676" s="3">
        <v>2.0</v>
      </c>
      <c r="H3676" s="3" t="s">
        <v>1615</v>
      </c>
      <c r="I3676" s="3" t="s">
        <v>4065</v>
      </c>
      <c r="J3676" s="3" t="s">
        <v>1617</v>
      </c>
      <c r="K3676" s="3" t="s">
        <v>24</v>
      </c>
      <c r="L3676" s="3">
        <v>45.0</v>
      </c>
      <c r="M3676" s="3" t="s">
        <v>30</v>
      </c>
      <c r="N3676" s="3" t="s">
        <v>4165</v>
      </c>
      <c r="O3676" s="3" t="s">
        <v>279</v>
      </c>
      <c r="P3676" s="4">
        <v>20908.0</v>
      </c>
      <c r="Q3676" s="3" t="s">
        <v>132</v>
      </c>
      <c r="S3676" s="3" t="s">
        <v>34</v>
      </c>
    </row>
    <row r="3677">
      <c r="A3677" s="2">
        <v>42318.71488425926</v>
      </c>
      <c r="B3677" s="3">
        <v>75.0</v>
      </c>
      <c r="C3677" s="3" t="s">
        <v>2209</v>
      </c>
      <c r="D3677" s="3">
        <v>33.0</v>
      </c>
      <c r="E3677" s="3" t="s">
        <v>2290</v>
      </c>
      <c r="F3677" s="3">
        <v>10.0</v>
      </c>
      <c r="G3677" s="3">
        <v>2.0</v>
      </c>
      <c r="H3677" s="3" t="s">
        <v>1615</v>
      </c>
      <c r="I3677" s="3" t="s">
        <v>4065</v>
      </c>
      <c r="J3677" s="3" t="s">
        <v>1617</v>
      </c>
      <c r="K3677" s="3" t="s">
        <v>24</v>
      </c>
      <c r="L3677" s="3">
        <v>46.0</v>
      </c>
      <c r="M3677" s="3" t="s">
        <v>25</v>
      </c>
      <c r="N3677" s="3" t="s">
        <v>3941</v>
      </c>
      <c r="O3677" s="3" t="s">
        <v>196</v>
      </c>
      <c r="P3677" s="4">
        <v>20192.0</v>
      </c>
      <c r="Q3677" s="3" t="s">
        <v>372</v>
      </c>
      <c r="S3677" s="3" t="s">
        <v>34</v>
      </c>
    </row>
    <row r="3678">
      <c r="A3678" s="2">
        <v>42318.71488425926</v>
      </c>
      <c r="B3678" s="3">
        <v>75.0</v>
      </c>
      <c r="C3678" s="3" t="s">
        <v>2209</v>
      </c>
      <c r="D3678" s="3">
        <v>33.0</v>
      </c>
      <c r="E3678" s="3" t="s">
        <v>2290</v>
      </c>
      <c r="F3678" s="3">
        <v>10.0</v>
      </c>
      <c r="G3678" s="3">
        <v>2.0</v>
      </c>
      <c r="H3678" s="3" t="s">
        <v>1615</v>
      </c>
      <c r="I3678" s="3" t="s">
        <v>4065</v>
      </c>
      <c r="J3678" s="3" t="s">
        <v>1617</v>
      </c>
      <c r="K3678" s="3" t="s">
        <v>24</v>
      </c>
      <c r="L3678" s="3">
        <v>47.0</v>
      </c>
      <c r="M3678" s="3" t="s">
        <v>30</v>
      </c>
      <c r="N3678" s="3" t="s">
        <v>4166</v>
      </c>
      <c r="O3678" s="3" t="s">
        <v>3007</v>
      </c>
      <c r="P3678" s="4">
        <v>11424.0</v>
      </c>
      <c r="Q3678" s="3" t="s">
        <v>105</v>
      </c>
      <c r="S3678" s="3" t="s">
        <v>34</v>
      </c>
    </row>
    <row r="3679">
      <c r="A3679" s="2">
        <v>42318.71488425926</v>
      </c>
      <c r="B3679" s="3">
        <v>75.0</v>
      </c>
      <c r="C3679" s="3" t="s">
        <v>2209</v>
      </c>
      <c r="D3679" s="3">
        <v>33.0</v>
      </c>
      <c r="E3679" s="3" t="s">
        <v>2290</v>
      </c>
      <c r="F3679" s="3">
        <v>10.0</v>
      </c>
      <c r="G3679" s="3">
        <v>2.0</v>
      </c>
      <c r="H3679" s="3" t="s">
        <v>1615</v>
      </c>
      <c r="I3679" s="3" t="s">
        <v>4065</v>
      </c>
      <c r="J3679" s="3" t="s">
        <v>1617</v>
      </c>
      <c r="K3679" s="3" t="s">
        <v>24</v>
      </c>
      <c r="L3679" s="3">
        <v>48.0</v>
      </c>
      <c r="M3679" s="3" t="s">
        <v>25</v>
      </c>
      <c r="N3679" s="3" t="s">
        <v>4167</v>
      </c>
      <c r="O3679" s="3" t="s">
        <v>2150</v>
      </c>
      <c r="P3679" s="4">
        <v>9319.0</v>
      </c>
      <c r="Q3679" s="3" t="s">
        <v>145</v>
      </c>
      <c r="S3679" s="3" t="s">
        <v>34</v>
      </c>
    </row>
    <row r="3680">
      <c r="A3680" s="2">
        <v>42318.71488425926</v>
      </c>
      <c r="B3680" s="3">
        <v>75.0</v>
      </c>
      <c r="C3680" s="3" t="s">
        <v>2209</v>
      </c>
      <c r="D3680" s="3">
        <v>40.0</v>
      </c>
      <c r="E3680" s="3" t="s">
        <v>2340</v>
      </c>
      <c r="F3680" s="3">
        <v>10.0</v>
      </c>
      <c r="G3680" s="3">
        <v>2.0</v>
      </c>
      <c r="H3680" s="3" t="s">
        <v>1615</v>
      </c>
      <c r="I3680" s="3" t="s">
        <v>4065</v>
      </c>
      <c r="J3680" s="3" t="s">
        <v>1617</v>
      </c>
      <c r="K3680" s="3" t="s">
        <v>24</v>
      </c>
      <c r="L3680" s="3">
        <v>1.0</v>
      </c>
      <c r="M3680" s="3" t="s">
        <v>25</v>
      </c>
      <c r="N3680" s="3" t="s">
        <v>2596</v>
      </c>
      <c r="O3680" s="3" t="s">
        <v>213</v>
      </c>
      <c r="P3680" s="4">
        <v>21285.0</v>
      </c>
      <c r="Q3680" s="3" t="s">
        <v>115</v>
      </c>
      <c r="S3680" s="3" t="s">
        <v>34</v>
      </c>
    </row>
    <row r="3681">
      <c r="A3681" s="2">
        <v>42318.71488425926</v>
      </c>
      <c r="B3681" s="3">
        <v>75.0</v>
      </c>
      <c r="C3681" s="3" t="s">
        <v>2209</v>
      </c>
      <c r="D3681" s="3">
        <v>40.0</v>
      </c>
      <c r="E3681" s="3" t="s">
        <v>2340</v>
      </c>
      <c r="F3681" s="3">
        <v>10.0</v>
      </c>
      <c r="G3681" s="3">
        <v>2.0</v>
      </c>
      <c r="H3681" s="3" t="s">
        <v>1615</v>
      </c>
      <c r="I3681" s="3" t="s">
        <v>4065</v>
      </c>
      <c r="J3681" s="3" t="s">
        <v>1617</v>
      </c>
      <c r="K3681" s="3" t="s">
        <v>24</v>
      </c>
      <c r="L3681" s="3">
        <v>2.0</v>
      </c>
      <c r="M3681" s="3" t="s">
        <v>30</v>
      </c>
      <c r="N3681" s="3" t="s">
        <v>4168</v>
      </c>
      <c r="O3681" s="3" t="s">
        <v>93</v>
      </c>
      <c r="P3681" s="4">
        <v>19872.0</v>
      </c>
      <c r="Q3681" s="3" t="s">
        <v>132</v>
      </c>
      <c r="S3681" s="3" t="s">
        <v>34</v>
      </c>
    </row>
    <row r="3682">
      <c r="A3682" s="2">
        <v>42318.71488425926</v>
      </c>
      <c r="B3682" s="3">
        <v>75.0</v>
      </c>
      <c r="C3682" s="3" t="s">
        <v>2209</v>
      </c>
      <c r="D3682" s="3">
        <v>40.0</v>
      </c>
      <c r="E3682" s="3" t="s">
        <v>2340</v>
      </c>
      <c r="F3682" s="3">
        <v>10.0</v>
      </c>
      <c r="G3682" s="3">
        <v>2.0</v>
      </c>
      <c r="H3682" s="3" t="s">
        <v>1615</v>
      </c>
      <c r="I3682" s="3" t="s">
        <v>4065</v>
      </c>
      <c r="J3682" s="3" t="s">
        <v>1617</v>
      </c>
      <c r="K3682" s="3" t="s">
        <v>24</v>
      </c>
      <c r="L3682" s="3">
        <v>3.0</v>
      </c>
      <c r="M3682" s="3" t="s">
        <v>25</v>
      </c>
      <c r="N3682" s="3" t="s">
        <v>4169</v>
      </c>
      <c r="O3682" s="3" t="s">
        <v>243</v>
      </c>
      <c r="P3682" s="4">
        <v>15855.0</v>
      </c>
      <c r="Q3682" s="3" t="s">
        <v>49</v>
      </c>
      <c r="S3682" s="3" t="s">
        <v>34</v>
      </c>
    </row>
    <row r="3683">
      <c r="A3683" s="2">
        <v>42318.71488425926</v>
      </c>
      <c r="B3683" s="3">
        <v>75.0</v>
      </c>
      <c r="C3683" s="3" t="s">
        <v>2209</v>
      </c>
      <c r="D3683" s="3">
        <v>40.0</v>
      </c>
      <c r="E3683" s="3" t="s">
        <v>2340</v>
      </c>
      <c r="F3683" s="3">
        <v>10.0</v>
      </c>
      <c r="G3683" s="3">
        <v>2.0</v>
      </c>
      <c r="H3683" s="3" t="s">
        <v>1615</v>
      </c>
      <c r="I3683" s="3" t="s">
        <v>4065</v>
      </c>
      <c r="J3683" s="3" t="s">
        <v>1617</v>
      </c>
      <c r="K3683" s="3" t="s">
        <v>24</v>
      </c>
      <c r="L3683" s="3">
        <v>4.0</v>
      </c>
      <c r="M3683" s="3" t="s">
        <v>30</v>
      </c>
      <c r="N3683" s="3" t="s">
        <v>4170</v>
      </c>
      <c r="O3683" s="3" t="s">
        <v>960</v>
      </c>
      <c r="P3683" s="4">
        <v>19967.0</v>
      </c>
      <c r="Q3683" s="3" t="s">
        <v>132</v>
      </c>
      <c r="S3683" s="3" t="s">
        <v>34</v>
      </c>
    </row>
    <row r="3684">
      <c r="A3684" s="2">
        <v>42318.71488425926</v>
      </c>
      <c r="B3684" s="3">
        <v>75.0</v>
      </c>
      <c r="C3684" s="3" t="s">
        <v>2209</v>
      </c>
      <c r="D3684" s="3">
        <v>40.0</v>
      </c>
      <c r="E3684" s="3" t="s">
        <v>2340</v>
      </c>
      <c r="F3684" s="3">
        <v>10.0</v>
      </c>
      <c r="G3684" s="3">
        <v>2.0</v>
      </c>
      <c r="H3684" s="3" t="s">
        <v>1615</v>
      </c>
      <c r="I3684" s="3" t="s">
        <v>4065</v>
      </c>
      <c r="J3684" s="3" t="s">
        <v>1617</v>
      </c>
      <c r="K3684" s="3" t="s">
        <v>24</v>
      </c>
      <c r="L3684" s="3">
        <v>5.0</v>
      </c>
      <c r="M3684" s="3" t="s">
        <v>25</v>
      </c>
      <c r="N3684" s="3" t="s">
        <v>4171</v>
      </c>
      <c r="O3684" s="3" t="s">
        <v>1089</v>
      </c>
      <c r="P3684" s="4">
        <v>30212.0</v>
      </c>
      <c r="Q3684" s="3" t="s">
        <v>132</v>
      </c>
      <c r="S3684" s="3" t="s">
        <v>34</v>
      </c>
    </row>
    <row r="3685">
      <c r="A3685" s="2">
        <v>42318.71488425926</v>
      </c>
      <c r="B3685" s="3">
        <v>75.0</v>
      </c>
      <c r="C3685" s="3" t="s">
        <v>2209</v>
      </c>
      <c r="D3685" s="3">
        <v>40.0</v>
      </c>
      <c r="E3685" s="3" t="s">
        <v>2340</v>
      </c>
      <c r="F3685" s="3">
        <v>10.0</v>
      </c>
      <c r="G3685" s="3">
        <v>2.0</v>
      </c>
      <c r="H3685" s="3" t="s">
        <v>1615</v>
      </c>
      <c r="I3685" s="3" t="s">
        <v>4065</v>
      </c>
      <c r="J3685" s="3" t="s">
        <v>1617</v>
      </c>
      <c r="K3685" s="3" t="s">
        <v>24</v>
      </c>
      <c r="L3685" s="3">
        <v>6.0</v>
      </c>
      <c r="M3685" s="3" t="s">
        <v>30</v>
      </c>
      <c r="N3685" s="3" t="s">
        <v>4172</v>
      </c>
      <c r="O3685" s="3" t="s">
        <v>998</v>
      </c>
      <c r="P3685" s="4">
        <v>25393.0</v>
      </c>
      <c r="Q3685" s="3" t="s">
        <v>132</v>
      </c>
      <c r="S3685" s="3" t="s">
        <v>34</v>
      </c>
    </row>
    <row r="3686">
      <c r="A3686" s="2">
        <v>42318.71488425926</v>
      </c>
      <c r="B3686" s="3">
        <v>75.0</v>
      </c>
      <c r="C3686" s="3" t="s">
        <v>2209</v>
      </c>
      <c r="D3686" s="3">
        <v>40.0</v>
      </c>
      <c r="E3686" s="3" t="s">
        <v>2340</v>
      </c>
      <c r="F3686" s="3">
        <v>10.0</v>
      </c>
      <c r="G3686" s="3">
        <v>2.0</v>
      </c>
      <c r="H3686" s="3" t="s">
        <v>1615</v>
      </c>
      <c r="I3686" s="3" t="s">
        <v>4065</v>
      </c>
      <c r="J3686" s="3" t="s">
        <v>1617</v>
      </c>
      <c r="K3686" s="3" t="s">
        <v>24</v>
      </c>
      <c r="L3686" s="3">
        <v>7.0</v>
      </c>
      <c r="M3686" s="3" t="s">
        <v>25</v>
      </c>
      <c r="N3686" s="3" t="s">
        <v>4173</v>
      </c>
      <c r="O3686" s="3" t="s">
        <v>502</v>
      </c>
      <c r="P3686" s="4">
        <v>14427.0</v>
      </c>
      <c r="Q3686" s="3" t="s">
        <v>145</v>
      </c>
      <c r="S3686" s="3" t="s">
        <v>34</v>
      </c>
    </row>
    <row r="3687">
      <c r="A3687" s="2">
        <v>42318.71488425926</v>
      </c>
      <c r="B3687" s="3">
        <v>75.0</v>
      </c>
      <c r="C3687" s="3" t="s">
        <v>2209</v>
      </c>
      <c r="D3687" s="3">
        <v>40.0</v>
      </c>
      <c r="E3687" s="3" t="s">
        <v>2340</v>
      </c>
      <c r="F3687" s="3">
        <v>10.0</v>
      </c>
      <c r="G3687" s="3">
        <v>2.0</v>
      </c>
      <c r="H3687" s="3" t="s">
        <v>1615</v>
      </c>
      <c r="I3687" s="3" t="s">
        <v>4065</v>
      </c>
      <c r="J3687" s="3" t="s">
        <v>1617</v>
      </c>
      <c r="K3687" s="3" t="s">
        <v>24</v>
      </c>
      <c r="L3687" s="3">
        <v>8.0</v>
      </c>
      <c r="M3687" s="3" t="s">
        <v>30</v>
      </c>
      <c r="N3687" s="3" t="s">
        <v>4174</v>
      </c>
      <c r="O3687" s="3" t="s">
        <v>4175</v>
      </c>
      <c r="P3687" s="4">
        <v>14142.0</v>
      </c>
      <c r="Q3687" s="3" t="s">
        <v>105</v>
      </c>
      <c r="S3687" s="3" t="s">
        <v>34</v>
      </c>
    </row>
    <row r="3688">
      <c r="A3688" s="2">
        <v>42318.71488425926</v>
      </c>
      <c r="B3688" s="3">
        <v>75.0</v>
      </c>
      <c r="C3688" s="3" t="s">
        <v>2209</v>
      </c>
      <c r="D3688" s="3">
        <v>40.0</v>
      </c>
      <c r="E3688" s="3" t="s">
        <v>2340</v>
      </c>
      <c r="F3688" s="3">
        <v>10.0</v>
      </c>
      <c r="G3688" s="3">
        <v>2.0</v>
      </c>
      <c r="H3688" s="3" t="s">
        <v>1615</v>
      </c>
      <c r="I3688" s="3" t="s">
        <v>4065</v>
      </c>
      <c r="J3688" s="3" t="s">
        <v>1617</v>
      </c>
      <c r="K3688" s="3" t="s">
        <v>24</v>
      </c>
      <c r="L3688" s="3">
        <v>9.0</v>
      </c>
      <c r="M3688" s="3" t="s">
        <v>25</v>
      </c>
      <c r="N3688" s="3" t="s">
        <v>543</v>
      </c>
      <c r="O3688" s="3" t="s">
        <v>417</v>
      </c>
      <c r="P3688" s="4">
        <v>22649.0</v>
      </c>
      <c r="Q3688" s="3" t="s">
        <v>132</v>
      </c>
      <c r="S3688" s="3" t="s">
        <v>34</v>
      </c>
    </row>
    <row r="3689">
      <c r="A3689" s="2">
        <v>42318.71488425926</v>
      </c>
      <c r="B3689" s="3">
        <v>75.0</v>
      </c>
      <c r="C3689" s="3" t="s">
        <v>2209</v>
      </c>
      <c r="D3689" s="3">
        <v>40.0</v>
      </c>
      <c r="E3689" s="3" t="s">
        <v>2340</v>
      </c>
      <c r="F3689" s="3">
        <v>10.0</v>
      </c>
      <c r="G3689" s="3">
        <v>2.0</v>
      </c>
      <c r="H3689" s="3" t="s">
        <v>1615</v>
      </c>
      <c r="I3689" s="3" t="s">
        <v>4065</v>
      </c>
      <c r="J3689" s="3" t="s">
        <v>1617</v>
      </c>
      <c r="K3689" s="3" t="s">
        <v>24</v>
      </c>
      <c r="L3689" s="3">
        <v>10.0</v>
      </c>
      <c r="M3689" s="3" t="s">
        <v>30</v>
      </c>
      <c r="N3689" s="3" t="s">
        <v>4176</v>
      </c>
      <c r="O3689" s="3" t="s">
        <v>497</v>
      </c>
      <c r="P3689" s="4">
        <v>21510.0</v>
      </c>
      <c r="Q3689" s="3" t="s">
        <v>105</v>
      </c>
      <c r="S3689" s="3" t="s">
        <v>34</v>
      </c>
    </row>
    <row r="3690">
      <c r="A3690" s="2">
        <v>42318.71488425926</v>
      </c>
      <c r="B3690" s="3">
        <v>75.0</v>
      </c>
      <c r="C3690" s="3" t="s">
        <v>2209</v>
      </c>
      <c r="D3690" s="3">
        <v>40.0</v>
      </c>
      <c r="E3690" s="3" t="s">
        <v>2340</v>
      </c>
      <c r="F3690" s="3">
        <v>10.0</v>
      </c>
      <c r="G3690" s="3">
        <v>2.0</v>
      </c>
      <c r="H3690" s="3" t="s">
        <v>1615</v>
      </c>
      <c r="I3690" s="3" t="s">
        <v>4065</v>
      </c>
      <c r="J3690" s="3" t="s">
        <v>1617</v>
      </c>
      <c r="K3690" s="3" t="s">
        <v>24</v>
      </c>
      <c r="L3690" s="3">
        <v>11.0</v>
      </c>
      <c r="M3690" s="3" t="s">
        <v>25</v>
      </c>
      <c r="N3690" s="3" t="s">
        <v>4177</v>
      </c>
      <c r="O3690" s="3" t="s">
        <v>275</v>
      </c>
      <c r="P3690" s="4">
        <v>19907.0</v>
      </c>
      <c r="Q3690" s="3" t="s">
        <v>132</v>
      </c>
      <c r="S3690" s="3" t="s">
        <v>34</v>
      </c>
    </row>
    <row r="3691">
      <c r="A3691" s="2">
        <v>42318.71488425926</v>
      </c>
      <c r="B3691" s="3">
        <v>75.0</v>
      </c>
      <c r="C3691" s="3" t="s">
        <v>2209</v>
      </c>
      <c r="D3691" s="3">
        <v>40.0</v>
      </c>
      <c r="E3691" s="3" t="s">
        <v>2340</v>
      </c>
      <c r="F3691" s="3">
        <v>10.0</v>
      </c>
      <c r="G3691" s="3">
        <v>2.0</v>
      </c>
      <c r="H3691" s="3" t="s">
        <v>1615</v>
      </c>
      <c r="I3691" s="3" t="s">
        <v>4065</v>
      </c>
      <c r="J3691" s="3" t="s">
        <v>1617</v>
      </c>
      <c r="K3691" s="3" t="s">
        <v>24</v>
      </c>
      <c r="L3691" s="3">
        <v>12.0</v>
      </c>
      <c r="M3691" s="3" t="s">
        <v>30</v>
      </c>
      <c r="N3691" s="3" t="s">
        <v>4178</v>
      </c>
      <c r="O3691" s="3" t="s">
        <v>329</v>
      </c>
      <c r="P3691" s="4">
        <v>23653.0</v>
      </c>
      <c r="Q3691" s="3" t="s">
        <v>115</v>
      </c>
      <c r="S3691" s="3" t="s">
        <v>34</v>
      </c>
    </row>
    <row r="3692">
      <c r="A3692" s="2">
        <v>42318.71488425926</v>
      </c>
      <c r="B3692" s="3">
        <v>75.0</v>
      </c>
      <c r="C3692" s="3" t="s">
        <v>2209</v>
      </c>
      <c r="D3692" s="3">
        <v>40.0</v>
      </c>
      <c r="E3692" s="3" t="s">
        <v>2340</v>
      </c>
      <c r="F3692" s="3">
        <v>10.0</v>
      </c>
      <c r="G3692" s="3">
        <v>2.0</v>
      </c>
      <c r="H3692" s="3" t="s">
        <v>1615</v>
      </c>
      <c r="I3692" s="3" t="s">
        <v>4065</v>
      </c>
      <c r="J3692" s="3" t="s">
        <v>1617</v>
      </c>
      <c r="K3692" s="3" t="s">
        <v>24</v>
      </c>
      <c r="L3692" s="3">
        <v>13.0</v>
      </c>
      <c r="M3692" s="3" t="s">
        <v>25</v>
      </c>
      <c r="N3692" s="3" t="s">
        <v>4179</v>
      </c>
      <c r="O3692" s="3" t="s">
        <v>1016</v>
      </c>
      <c r="P3692" s="4">
        <v>32629.0</v>
      </c>
      <c r="Q3692" s="3" t="s">
        <v>37</v>
      </c>
      <c r="S3692" s="3" t="s">
        <v>34</v>
      </c>
    </row>
    <row r="3693">
      <c r="A3693" s="2">
        <v>42318.71488425926</v>
      </c>
      <c r="B3693" s="3">
        <v>75.0</v>
      </c>
      <c r="C3693" s="3" t="s">
        <v>2209</v>
      </c>
      <c r="D3693" s="3">
        <v>40.0</v>
      </c>
      <c r="E3693" s="3" t="s">
        <v>2340</v>
      </c>
      <c r="F3693" s="3">
        <v>10.0</v>
      </c>
      <c r="G3693" s="3">
        <v>2.0</v>
      </c>
      <c r="H3693" s="3" t="s">
        <v>1615</v>
      </c>
      <c r="I3693" s="3" t="s">
        <v>4065</v>
      </c>
      <c r="J3693" s="3" t="s">
        <v>1617</v>
      </c>
      <c r="K3693" s="3" t="s">
        <v>24</v>
      </c>
      <c r="L3693" s="3">
        <v>14.0</v>
      </c>
      <c r="M3693" s="3" t="s">
        <v>30</v>
      </c>
      <c r="N3693" s="3" t="s">
        <v>4167</v>
      </c>
      <c r="O3693" s="3" t="s">
        <v>1443</v>
      </c>
      <c r="P3693" s="4">
        <v>10192.0</v>
      </c>
      <c r="Q3693" s="3" t="s">
        <v>86</v>
      </c>
      <c r="S3693" s="3" t="s">
        <v>34</v>
      </c>
    </row>
    <row r="3694">
      <c r="A3694" s="2">
        <v>42318.71488425926</v>
      </c>
      <c r="B3694" s="3">
        <v>75.0</v>
      </c>
      <c r="C3694" s="3" t="s">
        <v>2209</v>
      </c>
      <c r="D3694" s="3">
        <v>47.0</v>
      </c>
      <c r="E3694" s="3" t="s">
        <v>2356</v>
      </c>
      <c r="F3694" s="3">
        <v>10.0</v>
      </c>
      <c r="G3694" s="3">
        <v>2.0</v>
      </c>
      <c r="H3694" s="3" t="s">
        <v>1615</v>
      </c>
      <c r="I3694" s="3" t="s">
        <v>4065</v>
      </c>
      <c r="J3694" s="3" t="s">
        <v>1617</v>
      </c>
      <c r="K3694" s="3" t="s">
        <v>24</v>
      </c>
      <c r="L3694" s="3">
        <v>1.0</v>
      </c>
      <c r="M3694" s="3" t="s">
        <v>25</v>
      </c>
      <c r="N3694" s="3" t="s">
        <v>4180</v>
      </c>
      <c r="O3694" s="3" t="s">
        <v>3993</v>
      </c>
      <c r="P3694" s="4">
        <v>20664.0</v>
      </c>
      <c r="Q3694" s="3" t="s">
        <v>52</v>
      </c>
      <c r="S3694" s="3" t="s">
        <v>34</v>
      </c>
    </row>
    <row r="3695">
      <c r="A3695" s="2">
        <v>42318.71488425926</v>
      </c>
      <c r="B3695" s="3">
        <v>75.0</v>
      </c>
      <c r="C3695" s="3" t="s">
        <v>2209</v>
      </c>
      <c r="D3695" s="3">
        <v>47.0</v>
      </c>
      <c r="E3695" s="3" t="s">
        <v>2356</v>
      </c>
      <c r="F3695" s="3">
        <v>10.0</v>
      </c>
      <c r="G3695" s="3">
        <v>2.0</v>
      </c>
      <c r="H3695" s="3" t="s">
        <v>1615</v>
      </c>
      <c r="I3695" s="3" t="s">
        <v>4065</v>
      </c>
      <c r="J3695" s="3" t="s">
        <v>1617</v>
      </c>
      <c r="K3695" s="3" t="s">
        <v>24</v>
      </c>
      <c r="L3695" s="3">
        <v>2.0</v>
      </c>
      <c r="M3695" s="3" t="s">
        <v>30</v>
      </c>
      <c r="N3695" s="3" t="s">
        <v>4181</v>
      </c>
      <c r="O3695" s="3" t="s">
        <v>93</v>
      </c>
      <c r="P3695" s="4">
        <v>19619.0</v>
      </c>
      <c r="Q3695" s="3" t="s">
        <v>37</v>
      </c>
      <c r="S3695" s="3" t="s">
        <v>34</v>
      </c>
    </row>
    <row r="3696">
      <c r="A3696" s="2">
        <v>42318.71488425926</v>
      </c>
      <c r="B3696" s="3">
        <v>75.0</v>
      </c>
      <c r="C3696" s="3" t="s">
        <v>2209</v>
      </c>
      <c r="D3696" s="3">
        <v>47.0</v>
      </c>
      <c r="E3696" s="3" t="s">
        <v>2356</v>
      </c>
      <c r="F3696" s="3">
        <v>10.0</v>
      </c>
      <c r="G3696" s="3">
        <v>2.0</v>
      </c>
      <c r="H3696" s="3" t="s">
        <v>1615</v>
      </c>
      <c r="I3696" s="3" t="s">
        <v>4065</v>
      </c>
      <c r="J3696" s="3" t="s">
        <v>1617</v>
      </c>
      <c r="K3696" s="3" t="s">
        <v>24</v>
      </c>
      <c r="L3696" s="3">
        <v>3.0</v>
      </c>
      <c r="M3696" s="3" t="s">
        <v>25</v>
      </c>
      <c r="N3696" s="3" t="s">
        <v>4182</v>
      </c>
      <c r="O3696" s="3" t="s">
        <v>200</v>
      </c>
      <c r="P3696" s="4">
        <v>18920.0</v>
      </c>
      <c r="Q3696" s="3" t="s">
        <v>96</v>
      </c>
      <c r="S3696" s="3" t="s">
        <v>34</v>
      </c>
    </row>
    <row r="3697">
      <c r="A3697" s="2">
        <v>42318.71488425926</v>
      </c>
      <c r="B3697" s="3">
        <v>75.0</v>
      </c>
      <c r="C3697" s="3" t="s">
        <v>2209</v>
      </c>
      <c r="D3697" s="3">
        <v>47.0</v>
      </c>
      <c r="E3697" s="3" t="s">
        <v>2356</v>
      </c>
      <c r="F3697" s="3">
        <v>10.0</v>
      </c>
      <c r="G3697" s="3">
        <v>2.0</v>
      </c>
      <c r="H3697" s="3" t="s">
        <v>1615</v>
      </c>
      <c r="I3697" s="3" t="s">
        <v>4065</v>
      </c>
      <c r="J3697" s="3" t="s">
        <v>1617</v>
      </c>
      <c r="K3697" s="3" t="s">
        <v>24</v>
      </c>
      <c r="L3697" s="3">
        <v>4.0</v>
      </c>
      <c r="M3697" s="3" t="s">
        <v>30</v>
      </c>
      <c r="N3697" s="3" t="s">
        <v>4183</v>
      </c>
      <c r="O3697" s="3" t="s">
        <v>1557</v>
      </c>
      <c r="P3697" s="4">
        <v>30143.0</v>
      </c>
      <c r="Q3697" s="3" t="s">
        <v>132</v>
      </c>
      <c r="S3697" s="3" t="s">
        <v>34</v>
      </c>
    </row>
    <row r="3698">
      <c r="A3698" s="2">
        <v>42318.71488425926</v>
      </c>
      <c r="B3698" s="3">
        <v>75.0</v>
      </c>
      <c r="C3698" s="3" t="s">
        <v>2209</v>
      </c>
      <c r="D3698" s="3">
        <v>47.0</v>
      </c>
      <c r="E3698" s="3" t="s">
        <v>2356</v>
      </c>
      <c r="F3698" s="3">
        <v>10.0</v>
      </c>
      <c r="G3698" s="3">
        <v>2.0</v>
      </c>
      <c r="H3698" s="3" t="s">
        <v>1615</v>
      </c>
      <c r="I3698" s="3" t="s">
        <v>4065</v>
      </c>
      <c r="J3698" s="3" t="s">
        <v>1617</v>
      </c>
      <c r="K3698" s="3" t="s">
        <v>24</v>
      </c>
      <c r="L3698" s="3">
        <v>5.0</v>
      </c>
      <c r="M3698" s="3" t="s">
        <v>25</v>
      </c>
      <c r="N3698" s="3" t="s">
        <v>4167</v>
      </c>
      <c r="O3698" s="3" t="s">
        <v>2093</v>
      </c>
      <c r="P3698" s="4">
        <v>19432.0</v>
      </c>
      <c r="Q3698" s="3" t="s">
        <v>132</v>
      </c>
      <c r="S3698" s="3" t="s">
        <v>34</v>
      </c>
    </row>
    <row r="3699">
      <c r="A3699" s="2">
        <v>42318.71488425926</v>
      </c>
      <c r="B3699" s="3">
        <v>75.0</v>
      </c>
      <c r="C3699" s="3" t="s">
        <v>2209</v>
      </c>
      <c r="D3699" s="3">
        <v>47.0</v>
      </c>
      <c r="E3699" s="3" t="s">
        <v>2356</v>
      </c>
      <c r="F3699" s="3">
        <v>10.0</v>
      </c>
      <c r="G3699" s="3">
        <v>2.0</v>
      </c>
      <c r="H3699" s="3" t="s">
        <v>1615</v>
      </c>
      <c r="I3699" s="3" t="s">
        <v>4065</v>
      </c>
      <c r="J3699" s="3" t="s">
        <v>1617</v>
      </c>
      <c r="K3699" s="3" t="s">
        <v>24</v>
      </c>
      <c r="L3699" s="3">
        <v>6.0</v>
      </c>
      <c r="M3699" s="3" t="s">
        <v>30</v>
      </c>
      <c r="N3699" s="3" t="s">
        <v>4184</v>
      </c>
      <c r="O3699" s="3" t="s">
        <v>121</v>
      </c>
      <c r="P3699" s="4">
        <v>24346.0</v>
      </c>
      <c r="Q3699" s="3" t="s">
        <v>115</v>
      </c>
      <c r="S3699" s="3" t="s">
        <v>34</v>
      </c>
    </row>
    <row r="3700">
      <c r="A3700" s="2">
        <v>42318.71488425926</v>
      </c>
      <c r="B3700" s="3">
        <v>75.0</v>
      </c>
      <c r="C3700" s="3" t="s">
        <v>2209</v>
      </c>
      <c r="D3700" s="3">
        <v>47.0</v>
      </c>
      <c r="E3700" s="3" t="s">
        <v>2356</v>
      </c>
      <c r="F3700" s="3">
        <v>10.0</v>
      </c>
      <c r="G3700" s="3">
        <v>2.0</v>
      </c>
      <c r="H3700" s="3" t="s">
        <v>1615</v>
      </c>
      <c r="I3700" s="3" t="s">
        <v>4065</v>
      </c>
      <c r="J3700" s="3" t="s">
        <v>1617</v>
      </c>
      <c r="K3700" s="3" t="s">
        <v>24</v>
      </c>
      <c r="L3700" s="3">
        <v>7.0</v>
      </c>
      <c r="M3700" s="3" t="s">
        <v>25</v>
      </c>
      <c r="N3700" s="3" t="s">
        <v>4185</v>
      </c>
      <c r="O3700" s="3" t="s">
        <v>95</v>
      </c>
      <c r="P3700" s="4">
        <v>21053.0</v>
      </c>
      <c r="Q3700" s="3" t="s">
        <v>105</v>
      </c>
      <c r="S3700" s="3" t="s">
        <v>34</v>
      </c>
    </row>
    <row r="3701">
      <c r="A3701" s="2">
        <v>42318.71488425926</v>
      </c>
      <c r="B3701" s="3">
        <v>75.0</v>
      </c>
      <c r="C3701" s="3" t="s">
        <v>2209</v>
      </c>
      <c r="D3701" s="3">
        <v>47.0</v>
      </c>
      <c r="E3701" s="3" t="s">
        <v>2356</v>
      </c>
      <c r="F3701" s="3">
        <v>10.0</v>
      </c>
      <c r="G3701" s="3">
        <v>2.0</v>
      </c>
      <c r="H3701" s="3" t="s">
        <v>1615</v>
      </c>
      <c r="I3701" s="3" t="s">
        <v>4065</v>
      </c>
      <c r="J3701" s="3" t="s">
        <v>1617</v>
      </c>
      <c r="K3701" s="3" t="s">
        <v>24</v>
      </c>
      <c r="L3701" s="3">
        <v>8.0</v>
      </c>
      <c r="M3701" s="3" t="s">
        <v>30</v>
      </c>
      <c r="N3701" s="3" t="s">
        <v>4186</v>
      </c>
      <c r="O3701" s="3" t="s">
        <v>3378</v>
      </c>
      <c r="P3701" s="4">
        <v>30193.0</v>
      </c>
      <c r="Q3701" s="3" t="s">
        <v>132</v>
      </c>
      <c r="S3701" s="3" t="s">
        <v>34</v>
      </c>
    </row>
    <row r="3702">
      <c r="A3702" s="2">
        <v>42318.71488425926</v>
      </c>
      <c r="B3702" s="3">
        <v>75.0</v>
      </c>
      <c r="C3702" s="3" t="s">
        <v>2209</v>
      </c>
      <c r="D3702" s="3">
        <v>47.0</v>
      </c>
      <c r="E3702" s="3" t="s">
        <v>2356</v>
      </c>
      <c r="F3702" s="3">
        <v>10.0</v>
      </c>
      <c r="G3702" s="3">
        <v>2.0</v>
      </c>
      <c r="H3702" s="3" t="s">
        <v>1615</v>
      </c>
      <c r="I3702" s="3" t="s">
        <v>4065</v>
      </c>
      <c r="J3702" s="3" t="s">
        <v>1617</v>
      </c>
      <c r="K3702" s="3" t="s">
        <v>24</v>
      </c>
      <c r="L3702" s="3">
        <v>9.0</v>
      </c>
      <c r="M3702" s="3" t="s">
        <v>25</v>
      </c>
      <c r="N3702" s="3" t="s">
        <v>4187</v>
      </c>
      <c r="O3702" s="3" t="s">
        <v>417</v>
      </c>
      <c r="P3702" s="4">
        <v>21894.0</v>
      </c>
      <c r="Q3702" s="3" t="s">
        <v>115</v>
      </c>
      <c r="S3702" s="3" t="s">
        <v>34</v>
      </c>
    </row>
    <row r="3703">
      <c r="A3703" s="2">
        <v>42318.71488425926</v>
      </c>
      <c r="B3703" s="3">
        <v>75.0</v>
      </c>
      <c r="C3703" s="3" t="s">
        <v>2209</v>
      </c>
      <c r="D3703" s="3">
        <v>47.0</v>
      </c>
      <c r="E3703" s="3" t="s">
        <v>2356</v>
      </c>
      <c r="F3703" s="3">
        <v>10.0</v>
      </c>
      <c r="G3703" s="3">
        <v>2.0</v>
      </c>
      <c r="H3703" s="3" t="s">
        <v>1615</v>
      </c>
      <c r="I3703" s="3" t="s">
        <v>4065</v>
      </c>
      <c r="J3703" s="3" t="s">
        <v>1617</v>
      </c>
      <c r="K3703" s="3" t="s">
        <v>24</v>
      </c>
      <c r="L3703" s="3">
        <v>10.0</v>
      </c>
      <c r="M3703" s="3" t="s">
        <v>30</v>
      </c>
      <c r="N3703" s="3" t="s">
        <v>4188</v>
      </c>
      <c r="O3703" s="3" t="s">
        <v>307</v>
      </c>
      <c r="P3703" s="4">
        <v>20014.0</v>
      </c>
      <c r="Q3703" s="3" t="s">
        <v>132</v>
      </c>
      <c r="S3703" s="3" t="s">
        <v>34</v>
      </c>
    </row>
    <row r="3704">
      <c r="A3704" s="2">
        <v>42318.71488425926</v>
      </c>
      <c r="B3704" s="3">
        <v>75.0</v>
      </c>
      <c r="C3704" s="3" t="s">
        <v>2209</v>
      </c>
      <c r="D3704" s="3">
        <v>47.0</v>
      </c>
      <c r="E3704" s="3" t="s">
        <v>2356</v>
      </c>
      <c r="F3704" s="3">
        <v>10.0</v>
      </c>
      <c r="G3704" s="3">
        <v>2.0</v>
      </c>
      <c r="H3704" s="3" t="s">
        <v>1615</v>
      </c>
      <c r="I3704" s="3" t="s">
        <v>4065</v>
      </c>
      <c r="J3704" s="3" t="s">
        <v>1617</v>
      </c>
      <c r="K3704" s="3" t="s">
        <v>24</v>
      </c>
      <c r="L3704" s="3">
        <v>11.0</v>
      </c>
      <c r="M3704" s="3" t="s">
        <v>25</v>
      </c>
      <c r="N3704" s="3" t="s">
        <v>4189</v>
      </c>
      <c r="O3704" s="3" t="s">
        <v>664</v>
      </c>
      <c r="P3704" s="4">
        <v>32945.0</v>
      </c>
      <c r="Q3704" s="3" t="s">
        <v>191</v>
      </c>
      <c r="S3704" s="3" t="s">
        <v>34</v>
      </c>
    </row>
    <row r="3705">
      <c r="A3705" s="2">
        <v>42318.71488425926</v>
      </c>
      <c r="B3705" s="3">
        <v>75.0</v>
      </c>
      <c r="C3705" s="3" t="s">
        <v>2209</v>
      </c>
      <c r="D3705" s="3">
        <v>47.0</v>
      </c>
      <c r="E3705" s="3" t="s">
        <v>2356</v>
      </c>
      <c r="F3705" s="3">
        <v>10.0</v>
      </c>
      <c r="G3705" s="3">
        <v>2.0</v>
      </c>
      <c r="H3705" s="3" t="s">
        <v>1615</v>
      </c>
      <c r="I3705" s="3" t="s">
        <v>4065</v>
      </c>
      <c r="J3705" s="3" t="s">
        <v>1617</v>
      </c>
      <c r="K3705" s="3" t="s">
        <v>24</v>
      </c>
      <c r="L3705" s="3">
        <v>12.0</v>
      </c>
      <c r="M3705" s="3" t="s">
        <v>30</v>
      </c>
      <c r="N3705" s="3" t="s">
        <v>4127</v>
      </c>
      <c r="O3705" s="3" t="s">
        <v>361</v>
      </c>
      <c r="P3705" s="4">
        <v>23684.0</v>
      </c>
      <c r="Q3705" s="3" t="s">
        <v>228</v>
      </c>
      <c r="S3705" s="3" t="s">
        <v>34</v>
      </c>
    </row>
    <row r="3706">
      <c r="A3706" s="2">
        <v>42318.71488425926</v>
      </c>
      <c r="B3706" s="3">
        <v>75.0</v>
      </c>
      <c r="C3706" s="3" t="s">
        <v>2209</v>
      </c>
      <c r="D3706" s="3">
        <v>64.0</v>
      </c>
      <c r="E3706" s="3" t="s">
        <v>2369</v>
      </c>
      <c r="F3706" s="3">
        <v>10.0</v>
      </c>
      <c r="G3706" s="3">
        <v>2.0</v>
      </c>
      <c r="H3706" s="3" t="s">
        <v>1615</v>
      </c>
      <c r="I3706" s="3" t="s">
        <v>4065</v>
      </c>
      <c r="J3706" s="3" t="s">
        <v>1617</v>
      </c>
      <c r="K3706" s="3" t="s">
        <v>24</v>
      </c>
      <c r="L3706" s="3">
        <v>1.0</v>
      </c>
      <c r="M3706" s="3" t="s">
        <v>25</v>
      </c>
      <c r="N3706" s="3" t="s">
        <v>4190</v>
      </c>
      <c r="O3706" s="3" t="s">
        <v>2751</v>
      </c>
      <c r="P3706" s="4">
        <v>21250.0</v>
      </c>
      <c r="Q3706" s="3" t="s">
        <v>372</v>
      </c>
      <c r="S3706" s="3" t="s">
        <v>34</v>
      </c>
    </row>
    <row r="3707">
      <c r="A3707" s="2">
        <v>42318.71488425926</v>
      </c>
      <c r="B3707" s="3">
        <v>75.0</v>
      </c>
      <c r="C3707" s="3" t="s">
        <v>2209</v>
      </c>
      <c r="D3707" s="3">
        <v>64.0</v>
      </c>
      <c r="E3707" s="3" t="s">
        <v>2369</v>
      </c>
      <c r="F3707" s="3">
        <v>10.0</v>
      </c>
      <c r="G3707" s="3">
        <v>2.0</v>
      </c>
      <c r="H3707" s="3" t="s">
        <v>1615</v>
      </c>
      <c r="I3707" s="3" t="s">
        <v>4065</v>
      </c>
      <c r="J3707" s="3" t="s">
        <v>1617</v>
      </c>
      <c r="K3707" s="3" t="s">
        <v>24</v>
      </c>
      <c r="L3707" s="3">
        <v>2.0</v>
      </c>
      <c r="M3707" s="3" t="s">
        <v>30</v>
      </c>
      <c r="N3707" s="3" t="s">
        <v>4191</v>
      </c>
      <c r="O3707" s="3" t="s">
        <v>193</v>
      </c>
      <c r="P3707" s="4">
        <v>24242.0</v>
      </c>
      <c r="Q3707" s="3" t="s">
        <v>37</v>
      </c>
      <c r="S3707" s="3" t="s">
        <v>34</v>
      </c>
    </row>
    <row r="3708">
      <c r="A3708" s="2">
        <v>42318.71488425926</v>
      </c>
      <c r="B3708" s="3">
        <v>75.0</v>
      </c>
      <c r="C3708" s="3" t="s">
        <v>2209</v>
      </c>
      <c r="D3708" s="3">
        <v>64.0</v>
      </c>
      <c r="E3708" s="3" t="s">
        <v>2369</v>
      </c>
      <c r="F3708" s="3">
        <v>10.0</v>
      </c>
      <c r="G3708" s="3">
        <v>2.0</v>
      </c>
      <c r="H3708" s="3" t="s">
        <v>1615</v>
      </c>
      <c r="I3708" s="3" t="s">
        <v>4065</v>
      </c>
      <c r="J3708" s="3" t="s">
        <v>1617</v>
      </c>
      <c r="K3708" s="3" t="s">
        <v>24</v>
      </c>
      <c r="L3708" s="3">
        <v>3.0</v>
      </c>
      <c r="M3708" s="3" t="s">
        <v>25</v>
      </c>
      <c r="N3708" s="3" t="s">
        <v>4192</v>
      </c>
      <c r="O3708" s="3" t="s">
        <v>218</v>
      </c>
      <c r="P3708" s="4">
        <v>18522.0</v>
      </c>
      <c r="Q3708" s="3" t="s">
        <v>49</v>
      </c>
      <c r="S3708" s="3" t="s">
        <v>34</v>
      </c>
    </row>
    <row r="3709">
      <c r="A3709" s="2">
        <v>42318.71488425926</v>
      </c>
      <c r="B3709" s="3">
        <v>75.0</v>
      </c>
      <c r="C3709" s="3" t="s">
        <v>2209</v>
      </c>
      <c r="D3709" s="3">
        <v>64.0</v>
      </c>
      <c r="E3709" s="3" t="s">
        <v>2369</v>
      </c>
      <c r="F3709" s="3">
        <v>10.0</v>
      </c>
      <c r="G3709" s="3">
        <v>2.0</v>
      </c>
      <c r="H3709" s="3" t="s">
        <v>1615</v>
      </c>
      <c r="I3709" s="3" t="s">
        <v>4065</v>
      </c>
      <c r="J3709" s="3" t="s">
        <v>1617</v>
      </c>
      <c r="K3709" s="3" t="s">
        <v>24</v>
      </c>
      <c r="L3709" s="3">
        <v>4.0</v>
      </c>
      <c r="M3709" s="3" t="s">
        <v>30</v>
      </c>
      <c r="N3709" s="3" t="s">
        <v>4193</v>
      </c>
      <c r="O3709" s="3" t="s">
        <v>361</v>
      </c>
      <c r="P3709" s="4">
        <v>23086.0</v>
      </c>
      <c r="Q3709" s="3" t="s">
        <v>132</v>
      </c>
      <c r="S3709" s="3" t="s">
        <v>34</v>
      </c>
    </row>
    <row r="3710">
      <c r="A3710" s="2">
        <v>42318.71488425926</v>
      </c>
      <c r="B3710" s="3">
        <v>75.0</v>
      </c>
      <c r="C3710" s="3" t="s">
        <v>2209</v>
      </c>
      <c r="D3710" s="3">
        <v>64.0</v>
      </c>
      <c r="E3710" s="3" t="s">
        <v>2369</v>
      </c>
      <c r="F3710" s="3">
        <v>10.0</v>
      </c>
      <c r="G3710" s="3">
        <v>2.0</v>
      </c>
      <c r="H3710" s="3" t="s">
        <v>1615</v>
      </c>
      <c r="I3710" s="3" t="s">
        <v>4065</v>
      </c>
      <c r="J3710" s="3" t="s">
        <v>1617</v>
      </c>
      <c r="K3710" s="3" t="s">
        <v>24</v>
      </c>
      <c r="L3710" s="3">
        <v>5.0</v>
      </c>
      <c r="M3710" s="3" t="s">
        <v>25</v>
      </c>
      <c r="N3710" s="3" t="s">
        <v>4194</v>
      </c>
      <c r="O3710" s="3" t="s">
        <v>639</v>
      </c>
      <c r="P3710" s="4">
        <v>19339.0</v>
      </c>
      <c r="Q3710" s="3" t="s">
        <v>115</v>
      </c>
      <c r="S3710" s="3" t="s">
        <v>34</v>
      </c>
    </row>
    <row r="3711">
      <c r="A3711" s="2">
        <v>42318.71488425926</v>
      </c>
      <c r="B3711" s="3">
        <v>75.0</v>
      </c>
      <c r="C3711" s="3" t="s">
        <v>2209</v>
      </c>
      <c r="D3711" s="3">
        <v>64.0</v>
      </c>
      <c r="E3711" s="3" t="s">
        <v>2369</v>
      </c>
      <c r="F3711" s="3">
        <v>10.0</v>
      </c>
      <c r="G3711" s="3">
        <v>2.0</v>
      </c>
      <c r="H3711" s="3" t="s">
        <v>1615</v>
      </c>
      <c r="I3711" s="3" t="s">
        <v>4065</v>
      </c>
      <c r="J3711" s="3" t="s">
        <v>1617</v>
      </c>
      <c r="K3711" s="3" t="s">
        <v>24</v>
      </c>
      <c r="L3711" s="3">
        <v>6.0</v>
      </c>
      <c r="M3711" s="3" t="s">
        <v>30</v>
      </c>
      <c r="N3711" s="3" t="s">
        <v>1498</v>
      </c>
      <c r="O3711" s="3" t="s">
        <v>4195</v>
      </c>
      <c r="P3711" s="4">
        <v>28606.0</v>
      </c>
      <c r="Q3711" s="3" t="s">
        <v>247</v>
      </c>
      <c r="S3711" s="3" t="s">
        <v>34</v>
      </c>
    </row>
    <row r="3712">
      <c r="A3712" s="2">
        <v>42318.71488425926</v>
      </c>
      <c r="B3712" s="3">
        <v>75.0</v>
      </c>
      <c r="C3712" s="3" t="s">
        <v>2209</v>
      </c>
      <c r="D3712" s="3">
        <v>64.0</v>
      </c>
      <c r="E3712" s="3" t="s">
        <v>2369</v>
      </c>
      <c r="F3712" s="3">
        <v>10.0</v>
      </c>
      <c r="G3712" s="3">
        <v>2.0</v>
      </c>
      <c r="H3712" s="3" t="s">
        <v>1615</v>
      </c>
      <c r="I3712" s="3" t="s">
        <v>4065</v>
      </c>
      <c r="J3712" s="3" t="s">
        <v>1617</v>
      </c>
      <c r="K3712" s="3" t="s">
        <v>24</v>
      </c>
      <c r="L3712" s="3">
        <v>7.0</v>
      </c>
      <c r="M3712" s="3" t="s">
        <v>25</v>
      </c>
      <c r="N3712" s="3" t="s">
        <v>4196</v>
      </c>
      <c r="O3712" s="3" t="s">
        <v>1873</v>
      </c>
      <c r="P3712" s="4">
        <v>21468.0</v>
      </c>
      <c r="Q3712" s="3" t="s">
        <v>132</v>
      </c>
      <c r="S3712" s="3" t="s">
        <v>34</v>
      </c>
    </row>
    <row r="3713">
      <c r="A3713" s="2">
        <v>42318.71488425926</v>
      </c>
      <c r="B3713" s="3">
        <v>75.0</v>
      </c>
      <c r="C3713" s="3" t="s">
        <v>2209</v>
      </c>
      <c r="D3713" s="3">
        <v>64.0</v>
      </c>
      <c r="E3713" s="3" t="s">
        <v>2369</v>
      </c>
      <c r="F3713" s="3">
        <v>10.0</v>
      </c>
      <c r="G3713" s="3">
        <v>2.0</v>
      </c>
      <c r="H3713" s="3" t="s">
        <v>1615</v>
      </c>
      <c r="I3713" s="3" t="s">
        <v>4065</v>
      </c>
      <c r="J3713" s="3" t="s">
        <v>1617</v>
      </c>
      <c r="K3713" s="3" t="s">
        <v>24</v>
      </c>
      <c r="L3713" s="3">
        <v>8.0</v>
      </c>
      <c r="M3713" s="3" t="s">
        <v>30</v>
      </c>
      <c r="N3713" s="3" t="s">
        <v>4197</v>
      </c>
      <c r="O3713" s="3" t="s">
        <v>4198</v>
      </c>
      <c r="P3713" s="4">
        <v>35591.0</v>
      </c>
      <c r="Q3713" s="3" t="s">
        <v>191</v>
      </c>
      <c r="S3713" s="3" t="s">
        <v>34</v>
      </c>
    </row>
    <row r="3714">
      <c r="A3714" s="2">
        <v>42318.71488425926</v>
      </c>
      <c r="B3714" s="3">
        <v>75.0</v>
      </c>
      <c r="C3714" s="3" t="s">
        <v>2209</v>
      </c>
      <c r="D3714" s="3">
        <v>64.0</v>
      </c>
      <c r="E3714" s="3" t="s">
        <v>2369</v>
      </c>
      <c r="F3714" s="3">
        <v>10.0</v>
      </c>
      <c r="G3714" s="3">
        <v>2.0</v>
      </c>
      <c r="H3714" s="3" t="s">
        <v>1615</v>
      </c>
      <c r="I3714" s="3" t="s">
        <v>4065</v>
      </c>
      <c r="J3714" s="3" t="s">
        <v>1617</v>
      </c>
      <c r="K3714" s="3" t="s">
        <v>24</v>
      </c>
      <c r="L3714" s="3">
        <v>9.0</v>
      </c>
      <c r="M3714" s="3" t="s">
        <v>25</v>
      </c>
      <c r="N3714" s="3" t="s">
        <v>2423</v>
      </c>
      <c r="O3714" s="3" t="s">
        <v>309</v>
      </c>
      <c r="P3714" s="4">
        <v>22998.0</v>
      </c>
      <c r="Q3714" s="3" t="s">
        <v>115</v>
      </c>
      <c r="S3714" s="3" t="s">
        <v>34</v>
      </c>
    </row>
    <row r="3715">
      <c r="A3715" s="2">
        <v>42318.71488425926</v>
      </c>
      <c r="B3715" s="3">
        <v>75.0</v>
      </c>
      <c r="C3715" s="3" t="s">
        <v>2209</v>
      </c>
      <c r="D3715" s="3">
        <v>64.0</v>
      </c>
      <c r="E3715" s="3" t="s">
        <v>2369</v>
      </c>
      <c r="F3715" s="3">
        <v>10.0</v>
      </c>
      <c r="G3715" s="3">
        <v>2.0</v>
      </c>
      <c r="H3715" s="3" t="s">
        <v>1615</v>
      </c>
      <c r="I3715" s="3" t="s">
        <v>4065</v>
      </c>
      <c r="J3715" s="3" t="s">
        <v>1617</v>
      </c>
      <c r="K3715" s="3" t="s">
        <v>24</v>
      </c>
      <c r="L3715" s="3">
        <v>10.0</v>
      </c>
      <c r="M3715" s="3" t="s">
        <v>30</v>
      </c>
      <c r="N3715" s="3" t="s">
        <v>4199</v>
      </c>
      <c r="O3715" s="3" t="s">
        <v>975</v>
      </c>
      <c r="P3715" s="4">
        <v>16956.0</v>
      </c>
      <c r="Q3715" s="3" t="s">
        <v>86</v>
      </c>
      <c r="S3715" s="3" t="s">
        <v>34</v>
      </c>
    </row>
    <row r="3716">
      <c r="A3716" s="2">
        <v>42318.71488425926</v>
      </c>
      <c r="B3716" s="3">
        <v>75.0</v>
      </c>
      <c r="C3716" s="3" t="s">
        <v>2209</v>
      </c>
      <c r="D3716" s="3">
        <v>64.0</v>
      </c>
      <c r="E3716" s="3" t="s">
        <v>2369</v>
      </c>
      <c r="F3716" s="3">
        <v>10.0</v>
      </c>
      <c r="G3716" s="3">
        <v>2.0</v>
      </c>
      <c r="H3716" s="3" t="s">
        <v>1615</v>
      </c>
      <c r="I3716" s="3" t="s">
        <v>4065</v>
      </c>
      <c r="J3716" s="3" t="s">
        <v>1617</v>
      </c>
      <c r="K3716" s="3" t="s">
        <v>24</v>
      </c>
      <c r="L3716" s="3">
        <v>11.0</v>
      </c>
      <c r="M3716" s="3" t="s">
        <v>25</v>
      </c>
      <c r="N3716" s="3" t="s">
        <v>4093</v>
      </c>
      <c r="O3716" s="3" t="s">
        <v>1621</v>
      </c>
      <c r="P3716" s="4">
        <v>28388.0</v>
      </c>
      <c r="Q3716" s="3" t="s">
        <v>132</v>
      </c>
      <c r="S3716" s="3" t="s">
        <v>34</v>
      </c>
    </row>
    <row r="3717">
      <c r="A3717" s="2">
        <v>42318.71488425926</v>
      </c>
      <c r="B3717" s="3">
        <v>75.0</v>
      </c>
      <c r="C3717" s="3" t="s">
        <v>2209</v>
      </c>
      <c r="D3717" s="3">
        <v>64.0</v>
      </c>
      <c r="E3717" s="3" t="s">
        <v>2369</v>
      </c>
      <c r="F3717" s="3">
        <v>10.0</v>
      </c>
      <c r="G3717" s="3">
        <v>2.0</v>
      </c>
      <c r="H3717" s="3" t="s">
        <v>1615</v>
      </c>
      <c r="I3717" s="3" t="s">
        <v>4065</v>
      </c>
      <c r="J3717" s="3" t="s">
        <v>1617</v>
      </c>
      <c r="K3717" s="3" t="s">
        <v>24</v>
      </c>
      <c r="L3717" s="3">
        <v>12.0</v>
      </c>
      <c r="M3717" s="3" t="s">
        <v>30</v>
      </c>
      <c r="N3717" s="3" t="s">
        <v>3941</v>
      </c>
      <c r="O3717" s="3" t="s">
        <v>2285</v>
      </c>
      <c r="P3717" s="4">
        <v>19017.0</v>
      </c>
      <c r="Q3717" s="3" t="s">
        <v>105</v>
      </c>
      <c r="S3717" s="3" t="s">
        <v>34</v>
      </c>
    </row>
    <row r="3718">
      <c r="A3718" s="2">
        <v>42318.71488425926</v>
      </c>
      <c r="B3718" s="3">
        <v>75.0</v>
      </c>
      <c r="C3718" s="3" t="s">
        <v>2209</v>
      </c>
      <c r="D3718" s="3">
        <v>64.0</v>
      </c>
      <c r="E3718" s="3" t="s">
        <v>2369</v>
      </c>
      <c r="F3718" s="3">
        <v>10.0</v>
      </c>
      <c r="G3718" s="3">
        <v>2.0</v>
      </c>
      <c r="H3718" s="3" t="s">
        <v>1615</v>
      </c>
      <c r="I3718" s="3" t="s">
        <v>4065</v>
      </c>
      <c r="J3718" s="3" t="s">
        <v>1617</v>
      </c>
      <c r="K3718" s="3" t="s">
        <v>24</v>
      </c>
      <c r="L3718" s="3">
        <v>13.0</v>
      </c>
      <c r="M3718" s="3" t="s">
        <v>25</v>
      </c>
      <c r="N3718" s="3" t="s">
        <v>4126</v>
      </c>
      <c r="O3718" s="3" t="s">
        <v>753</v>
      </c>
      <c r="P3718" s="4">
        <v>21119.0</v>
      </c>
      <c r="Q3718" s="3" t="s">
        <v>105</v>
      </c>
      <c r="S3718" s="3" t="s">
        <v>34</v>
      </c>
    </row>
    <row r="3719">
      <c r="A3719" s="2">
        <v>42318.71488425926</v>
      </c>
      <c r="B3719" s="3">
        <v>75.0</v>
      </c>
      <c r="C3719" s="3" t="s">
        <v>2209</v>
      </c>
      <c r="D3719" s="3">
        <v>64.0</v>
      </c>
      <c r="E3719" s="3" t="s">
        <v>2369</v>
      </c>
      <c r="F3719" s="3">
        <v>10.0</v>
      </c>
      <c r="G3719" s="3">
        <v>2.0</v>
      </c>
      <c r="H3719" s="3" t="s">
        <v>1615</v>
      </c>
      <c r="I3719" s="3" t="s">
        <v>4065</v>
      </c>
      <c r="J3719" s="3" t="s">
        <v>1617</v>
      </c>
      <c r="K3719" s="3" t="s">
        <v>24</v>
      </c>
      <c r="L3719" s="3">
        <v>14.0</v>
      </c>
      <c r="M3719" s="3" t="s">
        <v>30</v>
      </c>
      <c r="N3719" s="3" t="s">
        <v>4200</v>
      </c>
      <c r="O3719" s="3" t="s">
        <v>4201</v>
      </c>
      <c r="P3719" s="4">
        <v>27381.0</v>
      </c>
      <c r="Q3719" s="3" t="s">
        <v>132</v>
      </c>
      <c r="S3719" s="3" t="s">
        <v>34</v>
      </c>
    </row>
    <row r="3720">
      <c r="A3720" s="2">
        <v>42318.71488425926</v>
      </c>
      <c r="B3720" s="3">
        <v>75.0</v>
      </c>
      <c r="C3720" s="3" t="s">
        <v>2209</v>
      </c>
      <c r="D3720" s="3">
        <v>64.0</v>
      </c>
      <c r="E3720" s="3" t="s">
        <v>2369</v>
      </c>
      <c r="F3720" s="3">
        <v>10.0</v>
      </c>
      <c r="G3720" s="3">
        <v>2.0</v>
      </c>
      <c r="H3720" s="3" t="s">
        <v>1615</v>
      </c>
      <c r="I3720" s="3" t="s">
        <v>4065</v>
      </c>
      <c r="J3720" s="3" t="s">
        <v>1617</v>
      </c>
      <c r="K3720" s="3" t="s">
        <v>24</v>
      </c>
      <c r="L3720" s="3">
        <v>15.0</v>
      </c>
      <c r="M3720" s="3" t="s">
        <v>25</v>
      </c>
      <c r="N3720" s="3" t="s">
        <v>4202</v>
      </c>
      <c r="O3720" s="3" t="s">
        <v>218</v>
      </c>
      <c r="P3720" s="4">
        <v>21786.0</v>
      </c>
      <c r="Q3720" s="3" t="s">
        <v>132</v>
      </c>
      <c r="S3720" s="3" t="s">
        <v>34</v>
      </c>
    </row>
    <row r="3721">
      <c r="A3721" s="2">
        <v>42318.71488425926</v>
      </c>
      <c r="B3721" s="3">
        <v>75.0</v>
      </c>
      <c r="C3721" s="3" t="s">
        <v>2209</v>
      </c>
      <c r="D3721" s="3">
        <v>64.0</v>
      </c>
      <c r="E3721" s="3" t="s">
        <v>2369</v>
      </c>
      <c r="F3721" s="3">
        <v>10.0</v>
      </c>
      <c r="G3721" s="3">
        <v>2.0</v>
      </c>
      <c r="H3721" s="3" t="s">
        <v>1615</v>
      </c>
      <c r="I3721" s="3" t="s">
        <v>4065</v>
      </c>
      <c r="J3721" s="3" t="s">
        <v>1617</v>
      </c>
      <c r="K3721" s="3" t="s">
        <v>24</v>
      </c>
      <c r="L3721" s="3">
        <v>16.0</v>
      </c>
      <c r="M3721" s="3" t="s">
        <v>30</v>
      </c>
      <c r="N3721" s="3" t="s">
        <v>4203</v>
      </c>
      <c r="O3721" s="3" t="s">
        <v>1027</v>
      </c>
      <c r="P3721" s="4">
        <v>25389.0</v>
      </c>
      <c r="Q3721" s="3" t="s">
        <v>132</v>
      </c>
      <c r="S3721" s="3" t="s">
        <v>34</v>
      </c>
    </row>
    <row r="3722">
      <c r="A3722" s="2">
        <v>42318.71488425926</v>
      </c>
      <c r="B3722" s="3">
        <v>75.0</v>
      </c>
      <c r="C3722" s="3" t="s">
        <v>2209</v>
      </c>
      <c r="D3722" s="3">
        <v>64.0</v>
      </c>
      <c r="E3722" s="3" t="s">
        <v>2369</v>
      </c>
      <c r="F3722" s="3">
        <v>10.0</v>
      </c>
      <c r="G3722" s="3">
        <v>2.0</v>
      </c>
      <c r="H3722" s="3" t="s">
        <v>1615</v>
      </c>
      <c r="I3722" s="3" t="s">
        <v>4065</v>
      </c>
      <c r="J3722" s="3" t="s">
        <v>1617</v>
      </c>
      <c r="K3722" s="3" t="s">
        <v>24</v>
      </c>
      <c r="L3722" s="3">
        <v>17.0</v>
      </c>
      <c r="M3722" s="3" t="s">
        <v>25</v>
      </c>
      <c r="N3722" s="3" t="s">
        <v>4204</v>
      </c>
      <c r="O3722" s="3" t="s">
        <v>218</v>
      </c>
      <c r="P3722" s="4">
        <v>23296.0</v>
      </c>
      <c r="Q3722" s="3" t="s">
        <v>75</v>
      </c>
      <c r="S3722" s="3" t="s">
        <v>34</v>
      </c>
    </row>
    <row r="3723">
      <c r="A3723" s="2">
        <v>42318.71488425926</v>
      </c>
      <c r="B3723" s="3">
        <v>75.0</v>
      </c>
      <c r="C3723" s="3" t="s">
        <v>2209</v>
      </c>
      <c r="D3723" s="3">
        <v>64.0</v>
      </c>
      <c r="E3723" s="3" t="s">
        <v>2369</v>
      </c>
      <c r="F3723" s="3">
        <v>10.0</v>
      </c>
      <c r="G3723" s="3">
        <v>2.0</v>
      </c>
      <c r="H3723" s="3" t="s">
        <v>1615</v>
      </c>
      <c r="I3723" s="3" t="s">
        <v>4065</v>
      </c>
      <c r="J3723" s="3" t="s">
        <v>1617</v>
      </c>
      <c r="K3723" s="3" t="s">
        <v>24</v>
      </c>
      <c r="L3723" s="3">
        <v>18.0</v>
      </c>
      <c r="M3723" s="3" t="s">
        <v>30</v>
      </c>
      <c r="N3723" s="3" t="s">
        <v>2596</v>
      </c>
      <c r="O3723" s="3" t="s">
        <v>2092</v>
      </c>
      <c r="P3723" s="4">
        <v>23184.0</v>
      </c>
      <c r="Q3723" s="3" t="s">
        <v>115</v>
      </c>
      <c r="S3723" s="3" t="s">
        <v>34</v>
      </c>
    </row>
    <row r="3724">
      <c r="A3724" s="2">
        <v>42318.71488425926</v>
      </c>
      <c r="B3724" s="3">
        <v>75.0</v>
      </c>
      <c r="C3724" s="3" t="s">
        <v>2209</v>
      </c>
      <c r="D3724" s="3">
        <v>64.0</v>
      </c>
      <c r="E3724" s="3" t="s">
        <v>2369</v>
      </c>
      <c r="F3724" s="3">
        <v>10.0</v>
      </c>
      <c r="G3724" s="3">
        <v>2.0</v>
      </c>
      <c r="H3724" s="3" t="s">
        <v>1615</v>
      </c>
      <c r="I3724" s="3" t="s">
        <v>4065</v>
      </c>
      <c r="J3724" s="3" t="s">
        <v>1617</v>
      </c>
      <c r="K3724" s="3" t="s">
        <v>24</v>
      </c>
      <c r="L3724" s="3">
        <v>19.0</v>
      </c>
      <c r="M3724" s="3" t="s">
        <v>25</v>
      </c>
      <c r="N3724" s="3" t="s">
        <v>4205</v>
      </c>
      <c r="O3724" s="3" t="s">
        <v>753</v>
      </c>
      <c r="P3724" s="4">
        <v>20491.0</v>
      </c>
      <c r="Q3724" s="3" t="s">
        <v>115</v>
      </c>
      <c r="S3724" s="3" t="s">
        <v>34</v>
      </c>
    </row>
    <row r="3725">
      <c r="A3725" s="2">
        <v>42318.71488425926</v>
      </c>
      <c r="B3725" s="3">
        <v>75.0</v>
      </c>
      <c r="C3725" s="3" t="s">
        <v>2209</v>
      </c>
      <c r="D3725" s="3">
        <v>64.0</v>
      </c>
      <c r="E3725" s="3" t="s">
        <v>2369</v>
      </c>
      <c r="F3725" s="3">
        <v>10.0</v>
      </c>
      <c r="G3725" s="3">
        <v>2.0</v>
      </c>
      <c r="H3725" s="3" t="s">
        <v>1615</v>
      </c>
      <c r="I3725" s="3" t="s">
        <v>4065</v>
      </c>
      <c r="J3725" s="3" t="s">
        <v>1617</v>
      </c>
      <c r="K3725" s="3" t="s">
        <v>24</v>
      </c>
      <c r="L3725" s="3">
        <v>20.0</v>
      </c>
      <c r="M3725" s="3" t="s">
        <v>30</v>
      </c>
      <c r="N3725" s="3" t="s">
        <v>124</v>
      </c>
      <c r="O3725" s="3" t="s">
        <v>235</v>
      </c>
      <c r="P3725" s="4">
        <v>22780.0</v>
      </c>
      <c r="Q3725" s="3" t="s">
        <v>372</v>
      </c>
      <c r="S3725" s="3" t="s">
        <v>34</v>
      </c>
    </row>
    <row r="3726">
      <c r="A3726" s="2">
        <v>42318.71488425926</v>
      </c>
      <c r="B3726" s="3">
        <v>75.0</v>
      </c>
      <c r="C3726" s="3" t="s">
        <v>2209</v>
      </c>
      <c r="D3726" s="3">
        <v>64.0</v>
      </c>
      <c r="E3726" s="3" t="s">
        <v>2369</v>
      </c>
      <c r="F3726" s="3">
        <v>10.0</v>
      </c>
      <c r="G3726" s="3">
        <v>2.0</v>
      </c>
      <c r="H3726" s="3" t="s">
        <v>1615</v>
      </c>
      <c r="I3726" s="3" t="s">
        <v>4065</v>
      </c>
      <c r="J3726" s="3" t="s">
        <v>1617</v>
      </c>
      <c r="K3726" s="3" t="s">
        <v>24</v>
      </c>
      <c r="L3726" s="3">
        <v>21.0</v>
      </c>
      <c r="M3726" s="3" t="s">
        <v>25</v>
      </c>
      <c r="N3726" s="3" t="s">
        <v>4206</v>
      </c>
      <c r="O3726" s="3" t="s">
        <v>281</v>
      </c>
      <c r="P3726" s="4">
        <v>15905.0</v>
      </c>
      <c r="Q3726" s="3" t="s">
        <v>49</v>
      </c>
      <c r="S3726" s="3" t="s">
        <v>34</v>
      </c>
    </row>
    <row r="3727">
      <c r="A3727" s="2">
        <v>42318.71488425926</v>
      </c>
      <c r="B3727" s="3">
        <v>75.0</v>
      </c>
      <c r="C3727" s="3" t="s">
        <v>2209</v>
      </c>
      <c r="D3727" s="3">
        <v>64.0</v>
      </c>
      <c r="E3727" s="3" t="s">
        <v>2369</v>
      </c>
      <c r="F3727" s="3">
        <v>10.0</v>
      </c>
      <c r="G3727" s="3">
        <v>2.0</v>
      </c>
      <c r="H3727" s="3" t="s">
        <v>1615</v>
      </c>
      <c r="I3727" s="3" t="s">
        <v>4065</v>
      </c>
      <c r="J3727" s="3" t="s">
        <v>1617</v>
      </c>
      <c r="K3727" s="3" t="s">
        <v>24</v>
      </c>
      <c r="L3727" s="3">
        <v>22.0</v>
      </c>
      <c r="M3727" s="3" t="s">
        <v>30</v>
      </c>
      <c r="N3727" s="3" t="s">
        <v>4207</v>
      </c>
      <c r="O3727" s="3" t="s">
        <v>1360</v>
      </c>
      <c r="P3727" s="4">
        <v>26407.0</v>
      </c>
      <c r="Q3727" s="3" t="s">
        <v>37</v>
      </c>
      <c r="S3727" s="3" t="s">
        <v>34</v>
      </c>
    </row>
    <row r="3728">
      <c r="A3728" s="2">
        <v>42318.71488425926</v>
      </c>
      <c r="B3728" s="3">
        <v>75.0</v>
      </c>
      <c r="C3728" s="3" t="s">
        <v>2209</v>
      </c>
      <c r="D3728" s="3">
        <v>64.0</v>
      </c>
      <c r="E3728" s="3" t="s">
        <v>2369</v>
      </c>
      <c r="F3728" s="3">
        <v>10.0</v>
      </c>
      <c r="G3728" s="3">
        <v>2.0</v>
      </c>
      <c r="H3728" s="3" t="s">
        <v>1615</v>
      </c>
      <c r="I3728" s="3" t="s">
        <v>4065</v>
      </c>
      <c r="J3728" s="3" t="s">
        <v>1617</v>
      </c>
      <c r="K3728" s="3" t="s">
        <v>24</v>
      </c>
      <c r="L3728" s="3">
        <v>23.0</v>
      </c>
      <c r="M3728" s="3" t="s">
        <v>25</v>
      </c>
      <c r="N3728" s="3" t="s">
        <v>4167</v>
      </c>
      <c r="O3728" s="3" t="s">
        <v>580</v>
      </c>
      <c r="P3728" s="4">
        <v>17277.0</v>
      </c>
      <c r="Q3728" s="3" t="s">
        <v>49</v>
      </c>
      <c r="S3728" s="3" t="s">
        <v>34</v>
      </c>
    </row>
    <row r="3729">
      <c r="A3729" s="2">
        <v>42318.71488425926</v>
      </c>
      <c r="B3729" s="3">
        <v>75.0</v>
      </c>
      <c r="C3729" s="3" t="s">
        <v>2209</v>
      </c>
      <c r="D3729" s="3">
        <v>79.0</v>
      </c>
      <c r="E3729" s="3" t="s">
        <v>2392</v>
      </c>
      <c r="F3729" s="3">
        <v>10.0</v>
      </c>
      <c r="G3729" s="3">
        <v>2.0</v>
      </c>
      <c r="H3729" s="3" t="s">
        <v>1615</v>
      </c>
      <c r="I3729" s="3" t="s">
        <v>4065</v>
      </c>
      <c r="J3729" s="3" t="s">
        <v>1617</v>
      </c>
      <c r="K3729" s="3" t="s">
        <v>24</v>
      </c>
      <c r="L3729" s="3">
        <v>1.0</v>
      </c>
      <c r="M3729" s="3" t="s">
        <v>25</v>
      </c>
      <c r="N3729" s="3" t="s">
        <v>4208</v>
      </c>
      <c r="O3729" s="3" t="s">
        <v>4209</v>
      </c>
      <c r="P3729" s="4">
        <v>19170.0</v>
      </c>
      <c r="Q3729" s="3" t="s">
        <v>132</v>
      </c>
      <c r="S3729" s="3" t="s">
        <v>34</v>
      </c>
    </row>
    <row r="3730">
      <c r="A3730" s="2">
        <v>42318.71488425926</v>
      </c>
      <c r="B3730" s="3">
        <v>75.0</v>
      </c>
      <c r="C3730" s="3" t="s">
        <v>2209</v>
      </c>
      <c r="D3730" s="3">
        <v>79.0</v>
      </c>
      <c r="E3730" s="3" t="s">
        <v>2392</v>
      </c>
      <c r="F3730" s="3">
        <v>10.0</v>
      </c>
      <c r="G3730" s="3">
        <v>2.0</v>
      </c>
      <c r="H3730" s="3" t="s">
        <v>1615</v>
      </c>
      <c r="I3730" s="3" t="s">
        <v>4065</v>
      </c>
      <c r="J3730" s="3" t="s">
        <v>1617</v>
      </c>
      <c r="K3730" s="3" t="s">
        <v>24</v>
      </c>
      <c r="L3730" s="3">
        <v>2.0</v>
      </c>
      <c r="M3730" s="3" t="s">
        <v>30</v>
      </c>
      <c r="N3730" s="3" t="s">
        <v>1737</v>
      </c>
      <c r="O3730" s="3" t="s">
        <v>375</v>
      </c>
      <c r="P3730" s="4">
        <v>20144.0</v>
      </c>
      <c r="Q3730" s="3" t="s">
        <v>37</v>
      </c>
      <c r="S3730" s="3" t="s">
        <v>34</v>
      </c>
    </row>
    <row r="3731">
      <c r="A3731" s="2">
        <v>42318.71488425926</v>
      </c>
      <c r="B3731" s="3">
        <v>75.0</v>
      </c>
      <c r="C3731" s="3" t="s">
        <v>2209</v>
      </c>
      <c r="D3731" s="3">
        <v>79.0</v>
      </c>
      <c r="E3731" s="3" t="s">
        <v>2392</v>
      </c>
      <c r="F3731" s="3">
        <v>10.0</v>
      </c>
      <c r="G3731" s="3">
        <v>2.0</v>
      </c>
      <c r="H3731" s="3" t="s">
        <v>1615</v>
      </c>
      <c r="I3731" s="3" t="s">
        <v>4065</v>
      </c>
      <c r="J3731" s="3" t="s">
        <v>1617</v>
      </c>
      <c r="K3731" s="3" t="s">
        <v>24</v>
      </c>
      <c r="L3731" s="3">
        <v>3.0</v>
      </c>
      <c r="M3731" s="3" t="s">
        <v>25</v>
      </c>
      <c r="N3731" s="3" t="s">
        <v>4210</v>
      </c>
      <c r="O3731" s="3" t="s">
        <v>377</v>
      </c>
      <c r="P3731" s="4">
        <v>24698.0</v>
      </c>
      <c r="Q3731" s="3" t="s">
        <v>75</v>
      </c>
      <c r="S3731" s="3" t="s">
        <v>34</v>
      </c>
    </row>
    <row r="3732">
      <c r="A3732" s="2">
        <v>42318.71488425926</v>
      </c>
      <c r="B3732" s="3">
        <v>75.0</v>
      </c>
      <c r="C3732" s="3" t="s">
        <v>2209</v>
      </c>
      <c r="D3732" s="3">
        <v>79.0</v>
      </c>
      <c r="E3732" s="3" t="s">
        <v>2392</v>
      </c>
      <c r="F3732" s="3">
        <v>10.0</v>
      </c>
      <c r="G3732" s="3">
        <v>2.0</v>
      </c>
      <c r="H3732" s="3" t="s">
        <v>1615</v>
      </c>
      <c r="I3732" s="3" t="s">
        <v>4065</v>
      </c>
      <c r="J3732" s="3" t="s">
        <v>1617</v>
      </c>
      <c r="K3732" s="3" t="s">
        <v>24</v>
      </c>
      <c r="L3732" s="3">
        <v>4.0</v>
      </c>
      <c r="M3732" s="3" t="s">
        <v>30</v>
      </c>
      <c r="N3732" s="3" t="s">
        <v>94</v>
      </c>
      <c r="O3732" s="3" t="s">
        <v>3122</v>
      </c>
      <c r="P3732" s="4">
        <v>29050.0</v>
      </c>
      <c r="Q3732" s="3" t="s">
        <v>132</v>
      </c>
      <c r="S3732" s="3" t="s">
        <v>34</v>
      </c>
    </row>
    <row r="3733">
      <c r="A3733" s="2">
        <v>42318.71488425926</v>
      </c>
      <c r="B3733" s="3">
        <v>75.0</v>
      </c>
      <c r="C3733" s="3" t="s">
        <v>2209</v>
      </c>
      <c r="D3733" s="3">
        <v>79.0</v>
      </c>
      <c r="E3733" s="3" t="s">
        <v>2392</v>
      </c>
      <c r="F3733" s="3">
        <v>10.0</v>
      </c>
      <c r="G3733" s="3">
        <v>2.0</v>
      </c>
      <c r="H3733" s="3" t="s">
        <v>1615</v>
      </c>
      <c r="I3733" s="3" t="s">
        <v>4065</v>
      </c>
      <c r="J3733" s="3" t="s">
        <v>1617</v>
      </c>
      <c r="K3733" s="3" t="s">
        <v>24</v>
      </c>
      <c r="L3733" s="3">
        <v>5.0</v>
      </c>
      <c r="M3733" s="3" t="s">
        <v>25</v>
      </c>
      <c r="N3733" s="3" t="s">
        <v>4211</v>
      </c>
      <c r="O3733" s="3" t="s">
        <v>27</v>
      </c>
      <c r="P3733" s="4">
        <v>23552.0</v>
      </c>
      <c r="Q3733" s="3" t="s">
        <v>372</v>
      </c>
      <c r="S3733" s="3" t="s">
        <v>34</v>
      </c>
    </row>
    <row r="3734">
      <c r="A3734" s="2">
        <v>42318.71488425926</v>
      </c>
      <c r="B3734" s="3">
        <v>75.0</v>
      </c>
      <c r="C3734" s="3" t="s">
        <v>2209</v>
      </c>
      <c r="D3734" s="3">
        <v>79.0</v>
      </c>
      <c r="E3734" s="3" t="s">
        <v>2392</v>
      </c>
      <c r="F3734" s="3">
        <v>10.0</v>
      </c>
      <c r="G3734" s="3">
        <v>2.0</v>
      </c>
      <c r="H3734" s="3" t="s">
        <v>1615</v>
      </c>
      <c r="I3734" s="3" t="s">
        <v>4065</v>
      </c>
      <c r="J3734" s="3" t="s">
        <v>1617</v>
      </c>
      <c r="K3734" s="3" t="s">
        <v>24</v>
      </c>
      <c r="L3734" s="3">
        <v>6.0</v>
      </c>
      <c r="M3734" s="3" t="s">
        <v>30</v>
      </c>
      <c r="N3734" s="3" t="s">
        <v>3474</v>
      </c>
      <c r="O3734" s="3" t="s">
        <v>57</v>
      </c>
      <c r="P3734" s="4">
        <v>23718.0</v>
      </c>
      <c r="Q3734" s="3" t="s">
        <v>132</v>
      </c>
      <c r="S3734" s="3" t="s">
        <v>34</v>
      </c>
    </row>
    <row r="3735">
      <c r="A3735" s="2">
        <v>42318.71488425926</v>
      </c>
      <c r="B3735" s="3">
        <v>75.0</v>
      </c>
      <c r="C3735" s="3" t="s">
        <v>2209</v>
      </c>
      <c r="D3735" s="3">
        <v>79.0</v>
      </c>
      <c r="E3735" s="3" t="s">
        <v>2392</v>
      </c>
      <c r="F3735" s="3">
        <v>10.0</v>
      </c>
      <c r="G3735" s="3">
        <v>2.0</v>
      </c>
      <c r="H3735" s="3" t="s">
        <v>1615</v>
      </c>
      <c r="I3735" s="3" t="s">
        <v>4065</v>
      </c>
      <c r="J3735" s="3" t="s">
        <v>1617</v>
      </c>
      <c r="K3735" s="3" t="s">
        <v>24</v>
      </c>
      <c r="L3735" s="3">
        <v>7.0</v>
      </c>
      <c r="M3735" s="3" t="s">
        <v>25</v>
      </c>
      <c r="N3735" s="3" t="s">
        <v>4212</v>
      </c>
      <c r="O3735" s="3" t="s">
        <v>1311</v>
      </c>
      <c r="P3735" s="4">
        <v>34435.0</v>
      </c>
      <c r="Q3735" s="3" t="s">
        <v>191</v>
      </c>
      <c r="S3735" s="3" t="s">
        <v>34</v>
      </c>
    </row>
    <row r="3736">
      <c r="A3736" s="2">
        <v>42318.71488425926</v>
      </c>
      <c r="B3736" s="3">
        <v>75.0</v>
      </c>
      <c r="C3736" s="3" t="s">
        <v>2209</v>
      </c>
      <c r="D3736" s="3">
        <v>79.0</v>
      </c>
      <c r="E3736" s="3" t="s">
        <v>2392</v>
      </c>
      <c r="F3736" s="3">
        <v>10.0</v>
      </c>
      <c r="G3736" s="3">
        <v>2.0</v>
      </c>
      <c r="H3736" s="3" t="s">
        <v>1615</v>
      </c>
      <c r="I3736" s="3" t="s">
        <v>4065</v>
      </c>
      <c r="J3736" s="3" t="s">
        <v>1617</v>
      </c>
      <c r="K3736" s="3" t="s">
        <v>24</v>
      </c>
      <c r="L3736" s="3">
        <v>8.0</v>
      </c>
      <c r="M3736" s="3" t="s">
        <v>30</v>
      </c>
      <c r="N3736" s="3" t="s">
        <v>4213</v>
      </c>
      <c r="O3736" s="3" t="s">
        <v>299</v>
      </c>
      <c r="P3736" s="4">
        <v>21991.0</v>
      </c>
      <c r="Q3736" s="3" t="s">
        <v>228</v>
      </c>
      <c r="S3736" s="3" t="s">
        <v>34</v>
      </c>
    </row>
    <row r="3737">
      <c r="A3737" s="2">
        <v>42318.71488425926</v>
      </c>
      <c r="B3737" s="3">
        <v>75.0</v>
      </c>
      <c r="C3737" s="3" t="s">
        <v>2209</v>
      </c>
      <c r="D3737" s="3">
        <v>79.0</v>
      </c>
      <c r="E3737" s="3" t="s">
        <v>2392</v>
      </c>
      <c r="F3737" s="3">
        <v>10.0</v>
      </c>
      <c r="G3737" s="3">
        <v>2.0</v>
      </c>
      <c r="H3737" s="3" t="s">
        <v>1615</v>
      </c>
      <c r="I3737" s="3" t="s">
        <v>4065</v>
      </c>
      <c r="J3737" s="3" t="s">
        <v>1617</v>
      </c>
      <c r="K3737" s="3" t="s">
        <v>24</v>
      </c>
      <c r="L3737" s="3">
        <v>9.0</v>
      </c>
      <c r="M3737" s="3" t="s">
        <v>25</v>
      </c>
      <c r="N3737" s="3" t="s">
        <v>4066</v>
      </c>
      <c r="O3737" s="3" t="s">
        <v>639</v>
      </c>
      <c r="P3737" s="4">
        <v>15008.0</v>
      </c>
      <c r="Q3737" s="3" t="s">
        <v>209</v>
      </c>
      <c r="S3737" s="3" t="s">
        <v>34</v>
      </c>
    </row>
    <row r="3738">
      <c r="A3738" s="2">
        <v>42318.71488425926</v>
      </c>
      <c r="B3738" s="3">
        <v>75.0</v>
      </c>
      <c r="C3738" s="3" t="s">
        <v>2209</v>
      </c>
      <c r="D3738" s="3">
        <v>79.0</v>
      </c>
      <c r="E3738" s="3" t="s">
        <v>2392</v>
      </c>
      <c r="F3738" s="3">
        <v>10.0</v>
      </c>
      <c r="G3738" s="3">
        <v>2.0</v>
      </c>
      <c r="H3738" s="3" t="s">
        <v>1615</v>
      </c>
      <c r="I3738" s="3" t="s">
        <v>4065</v>
      </c>
      <c r="J3738" s="3" t="s">
        <v>1617</v>
      </c>
      <c r="K3738" s="3" t="s">
        <v>24</v>
      </c>
      <c r="L3738" s="3">
        <v>10.0</v>
      </c>
      <c r="M3738" s="3" t="s">
        <v>30</v>
      </c>
      <c r="N3738" s="3" t="s">
        <v>4214</v>
      </c>
      <c r="O3738" s="3" t="s">
        <v>121</v>
      </c>
      <c r="P3738" s="4">
        <v>22024.0</v>
      </c>
      <c r="Q3738" s="3" t="s">
        <v>1605</v>
      </c>
      <c r="S3738" s="3" t="s">
        <v>34</v>
      </c>
    </row>
    <row r="3739">
      <c r="A3739" s="2">
        <v>42318.71488425926</v>
      </c>
      <c r="B3739" s="3">
        <v>75.0</v>
      </c>
      <c r="C3739" s="3" t="s">
        <v>2209</v>
      </c>
      <c r="D3739" s="3">
        <v>79.0</v>
      </c>
      <c r="E3739" s="3" t="s">
        <v>2392</v>
      </c>
      <c r="F3739" s="3">
        <v>10.0</v>
      </c>
      <c r="G3739" s="3">
        <v>2.0</v>
      </c>
      <c r="H3739" s="3" t="s">
        <v>1615</v>
      </c>
      <c r="I3739" s="3" t="s">
        <v>4065</v>
      </c>
      <c r="J3739" s="3" t="s">
        <v>1617</v>
      </c>
      <c r="K3739" s="3" t="s">
        <v>24</v>
      </c>
      <c r="L3739" s="3">
        <v>11.0</v>
      </c>
      <c r="M3739" s="3" t="s">
        <v>25</v>
      </c>
      <c r="N3739" s="3" t="s">
        <v>4215</v>
      </c>
      <c r="O3739" s="3" t="s">
        <v>415</v>
      </c>
      <c r="P3739" s="4">
        <v>20503.0</v>
      </c>
      <c r="Q3739" s="3" t="s">
        <v>86</v>
      </c>
      <c r="S3739" s="3" t="s">
        <v>34</v>
      </c>
    </row>
    <row r="3740">
      <c r="A3740" s="2">
        <v>42318.71488425926</v>
      </c>
      <c r="B3740" s="3">
        <v>75.0</v>
      </c>
      <c r="C3740" s="3" t="s">
        <v>2209</v>
      </c>
      <c r="D3740" s="3">
        <v>79.0</v>
      </c>
      <c r="E3740" s="3" t="s">
        <v>2392</v>
      </c>
      <c r="F3740" s="3">
        <v>10.0</v>
      </c>
      <c r="G3740" s="3">
        <v>2.0</v>
      </c>
      <c r="H3740" s="3" t="s">
        <v>1615</v>
      </c>
      <c r="I3740" s="3" t="s">
        <v>4065</v>
      </c>
      <c r="J3740" s="3" t="s">
        <v>1617</v>
      </c>
      <c r="K3740" s="3" t="s">
        <v>24</v>
      </c>
      <c r="L3740" s="3">
        <v>12.0</v>
      </c>
      <c r="M3740" s="3" t="s">
        <v>30</v>
      </c>
      <c r="N3740" s="3" t="s">
        <v>3293</v>
      </c>
      <c r="O3740" s="3" t="s">
        <v>4216</v>
      </c>
      <c r="P3740" s="4">
        <v>34366.0</v>
      </c>
      <c r="Q3740" s="3" t="s">
        <v>372</v>
      </c>
      <c r="S3740" s="3" t="s">
        <v>34</v>
      </c>
    </row>
    <row r="3741">
      <c r="A3741" s="2">
        <v>42318.71488425926</v>
      </c>
      <c r="B3741" s="3">
        <v>75.0</v>
      </c>
      <c r="C3741" s="3" t="s">
        <v>2209</v>
      </c>
      <c r="D3741" s="3">
        <v>79.0</v>
      </c>
      <c r="E3741" s="3" t="s">
        <v>2392</v>
      </c>
      <c r="F3741" s="3">
        <v>10.0</v>
      </c>
      <c r="G3741" s="3">
        <v>2.0</v>
      </c>
      <c r="H3741" s="3" t="s">
        <v>1615</v>
      </c>
      <c r="I3741" s="3" t="s">
        <v>4065</v>
      </c>
      <c r="J3741" s="3" t="s">
        <v>1617</v>
      </c>
      <c r="K3741" s="3" t="s">
        <v>24</v>
      </c>
      <c r="L3741" s="3">
        <v>13.0</v>
      </c>
      <c r="M3741" s="3" t="s">
        <v>25</v>
      </c>
      <c r="N3741" s="3" t="s">
        <v>4217</v>
      </c>
      <c r="O3741" s="3" t="s">
        <v>421</v>
      </c>
      <c r="P3741" s="4">
        <v>26592.0</v>
      </c>
      <c r="Q3741" s="3" t="s">
        <v>372</v>
      </c>
      <c r="S3741" s="3" t="s">
        <v>34</v>
      </c>
    </row>
    <row r="3742">
      <c r="A3742" s="2">
        <v>42318.71488425926</v>
      </c>
      <c r="B3742" s="3">
        <v>75.0</v>
      </c>
      <c r="C3742" s="3" t="s">
        <v>2209</v>
      </c>
      <c r="D3742" s="3">
        <v>79.0</v>
      </c>
      <c r="E3742" s="3" t="s">
        <v>2392</v>
      </c>
      <c r="F3742" s="3">
        <v>10.0</v>
      </c>
      <c r="G3742" s="3">
        <v>2.0</v>
      </c>
      <c r="H3742" s="3" t="s">
        <v>1615</v>
      </c>
      <c r="I3742" s="3" t="s">
        <v>4065</v>
      </c>
      <c r="J3742" s="3" t="s">
        <v>1617</v>
      </c>
      <c r="K3742" s="3" t="s">
        <v>24</v>
      </c>
      <c r="L3742" s="3">
        <v>14.0</v>
      </c>
      <c r="M3742" s="3" t="s">
        <v>30</v>
      </c>
      <c r="N3742" s="3" t="s">
        <v>4218</v>
      </c>
      <c r="O3742" s="3" t="s">
        <v>815</v>
      </c>
      <c r="P3742" s="4">
        <v>19998.0</v>
      </c>
      <c r="Q3742" s="3" t="s">
        <v>75</v>
      </c>
      <c r="S3742" s="3" t="s">
        <v>34</v>
      </c>
    </row>
    <row r="3743">
      <c r="A3743" s="2">
        <v>42318.71488425926</v>
      </c>
      <c r="B3743" s="3">
        <v>75.0</v>
      </c>
      <c r="C3743" s="3" t="s">
        <v>2209</v>
      </c>
      <c r="D3743" s="3">
        <v>86.0</v>
      </c>
      <c r="E3743" s="3" t="s">
        <v>2408</v>
      </c>
      <c r="F3743" s="3">
        <v>10.0</v>
      </c>
      <c r="G3743" s="3">
        <v>2.0</v>
      </c>
      <c r="H3743" s="3" t="s">
        <v>1615</v>
      </c>
      <c r="I3743" s="3" t="s">
        <v>4065</v>
      </c>
      <c r="J3743" s="3" t="s">
        <v>1617</v>
      </c>
      <c r="K3743" s="3" t="s">
        <v>24</v>
      </c>
      <c r="L3743" s="3">
        <v>1.0</v>
      </c>
      <c r="M3743" s="3" t="s">
        <v>25</v>
      </c>
      <c r="N3743" s="3" t="s">
        <v>2834</v>
      </c>
      <c r="O3743" s="3" t="s">
        <v>1385</v>
      </c>
      <c r="P3743" s="4">
        <v>23873.0</v>
      </c>
      <c r="Q3743" s="3" t="s">
        <v>149</v>
      </c>
      <c r="S3743" s="3" t="s">
        <v>34</v>
      </c>
    </row>
    <row r="3744">
      <c r="A3744" s="2">
        <v>42318.71488425926</v>
      </c>
      <c r="B3744" s="3">
        <v>75.0</v>
      </c>
      <c r="C3744" s="3" t="s">
        <v>2209</v>
      </c>
      <c r="D3744" s="3">
        <v>86.0</v>
      </c>
      <c r="E3744" s="3" t="s">
        <v>2408</v>
      </c>
      <c r="F3744" s="3">
        <v>10.0</v>
      </c>
      <c r="G3744" s="3">
        <v>2.0</v>
      </c>
      <c r="H3744" s="3" t="s">
        <v>1615</v>
      </c>
      <c r="I3744" s="3" t="s">
        <v>4065</v>
      </c>
      <c r="J3744" s="3" t="s">
        <v>1617</v>
      </c>
      <c r="K3744" s="3" t="s">
        <v>24</v>
      </c>
      <c r="L3744" s="3">
        <v>2.0</v>
      </c>
      <c r="M3744" s="3" t="s">
        <v>30</v>
      </c>
      <c r="N3744" s="3" t="s">
        <v>4219</v>
      </c>
      <c r="O3744" s="3" t="s">
        <v>375</v>
      </c>
      <c r="P3744" s="4">
        <v>23189.0</v>
      </c>
      <c r="Q3744" s="3" t="s">
        <v>132</v>
      </c>
      <c r="S3744" s="3" t="s">
        <v>34</v>
      </c>
    </row>
    <row r="3745">
      <c r="A3745" s="2">
        <v>42318.71488425926</v>
      </c>
      <c r="B3745" s="3">
        <v>75.0</v>
      </c>
      <c r="C3745" s="3" t="s">
        <v>2209</v>
      </c>
      <c r="D3745" s="3">
        <v>86.0</v>
      </c>
      <c r="E3745" s="3" t="s">
        <v>2408</v>
      </c>
      <c r="F3745" s="3">
        <v>10.0</v>
      </c>
      <c r="G3745" s="3">
        <v>2.0</v>
      </c>
      <c r="H3745" s="3" t="s">
        <v>1615</v>
      </c>
      <c r="I3745" s="3" t="s">
        <v>4065</v>
      </c>
      <c r="J3745" s="3" t="s">
        <v>1617</v>
      </c>
      <c r="K3745" s="3" t="s">
        <v>24</v>
      </c>
      <c r="L3745" s="3">
        <v>3.0</v>
      </c>
      <c r="M3745" s="3" t="s">
        <v>25</v>
      </c>
      <c r="N3745" s="3" t="s">
        <v>4220</v>
      </c>
      <c r="O3745" s="3" t="s">
        <v>180</v>
      </c>
      <c r="P3745" s="4">
        <v>22821.0</v>
      </c>
      <c r="Q3745" s="3" t="s">
        <v>372</v>
      </c>
      <c r="S3745" s="3" t="s">
        <v>34</v>
      </c>
    </row>
    <row r="3746">
      <c r="A3746" s="2">
        <v>42318.71488425926</v>
      </c>
      <c r="B3746" s="3">
        <v>75.0</v>
      </c>
      <c r="C3746" s="3" t="s">
        <v>2209</v>
      </c>
      <c r="D3746" s="3">
        <v>86.0</v>
      </c>
      <c r="E3746" s="3" t="s">
        <v>2408</v>
      </c>
      <c r="F3746" s="3">
        <v>10.0</v>
      </c>
      <c r="G3746" s="3">
        <v>2.0</v>
      </c>
      <c r="H3746" s="3" t="s">
        <v>1615</v>
      </c>
      <c r="I3746" s="3" t="s">
        <v>4065</v>
      </c>
      <c r="J3746" s="3" t="s">
        <v>1617</v>
      </c>
      <c r="K3746" s="3" t="s">
        <v>24</v>
      </c>
      <c r="L3746" s="3">
        <v>4.0</v>
      </c>
      <c r="M3746" s="3" t="s">
        <v>30</v>
      </c>
      <c r="N3746" s="3" t="s">
        <v>4221</v>
      </c>
      <c r="O3746" s="3" t="s">
        <v>329</v>
      </c>
      <c r="P3746" s="4">
        <v>26564.0</v>
      </c>
      <c r="Q3746" s="3" t="s">
        <v>372</v>
      </c>
      <c r="S3746" s="3" t="s">
        <v>34</v>
      </c>
    </row>
    <row r="3747">
      <c r="A3747" s="2">
        <v>42318.71488425926</v>
      </c>
      <c r="B3747" s="3">
        <v>75.0</v>
      </c>
      <c r="C3747" s="3" t="s">
        <v>2209</v>
      </c>
      <c r="D3747" s="3">
        <v>86.0</v>
      </c>
      <c r="E3747" s="3" t="s">
        <v>2408</v>
      </c>
      <c r="F3747" s="3">
        <v>10.0</v>
      </c>
      <c r="G3747" s="3">
        <v>2.0</v>
      </c>
      <c r="H3747" s="3" t="s">
        <v>1615</v>
      </c>
      <c r="I3747" s="3" t="s">
        <v>4065</v>
      </c>
      <c r="J3747" s="3" t="s">
        <v>1617</v>
      </c>
      <c r="K3747" s="3" t="s">
        <v>24</v>
      </c>
      <c r="L3747" s="3">
        <v>5.0</v>
      </c>
      <c r="M3747" s="3" t="s">
        <v>25</v>
      </c>
      <c r="N3747" s="3" t="s">
        <v>4222</v>
      </c>
      <c r="O3747" s="3" t="s">
        <v>4223</v>
      </c>
      <c r="P3747" s="4">
        <v>20366.0</v>
      </c>
      <c r="Q3747" s="3" t="s">
        <v>115</v>
      </c>
      <c r="S3747" s="3" t="s">
        <v>34</v>
      </c>
    </row>
    <row r="3748">
      <c r="A3748" s="2">
        <v>42318.71488425926</v>
      </c>
      <c r="B3748" s="3">
        <v>75.0</v>
      </c>
      <c r="C3748" s="3" t="s">
        <v>2209</v>
      </c>
      <c r="D3748" s="3">
        <v>86.0</v>
      </c>
      <c r="E3748" s="3" t="s">
        <v>2408</v>
      </c>
      <c r="F3748" s="3">
        <v>10.0</v>
      </c>
      <c r="G3748" s="3">
        <v>2.0</v>
      </c>
      <c r="H3748" s="3" t="s">
        <v>1615</v>
      </c>
      <c r="I3748" s="3" t="s">
        <v>4065</v>
      </c>
      <c r="J3748" s="3" t="s">
        <v>1617</v>
      </c>
      <c r="K3748" s="3" t="s">
        <v>24</v>
      </c>
      <c r="L3748" s="3">
        <v>6.0</v>
      </c>
      <c r="M3748" s="3" t="s">
        <v>30</v>
      </c>
      <c r="N3748" s="3" t="s">
        <v>4224</v>
      </c>
      <c r="O3748" s="3" t="s">
        <v>225</v>
      </c>
      <c r="P3748" s="4">
        <v>21373.0</v>
      </c>
      <c r="Q3748" s="3" t="s">
        <v>247</v>
      </c>
      <c r="S3748" s="3" t="s">
        <v>34</v>
      </c>
    </row>
    <row r="3749">
      <c r="A3749" s="2">
        <v>42318.71488425926</v>
      </c>
      <c r="B3749" s="3">
        <v>75.0</v>
      </c>
      <c r="C3749" s="3" t="s">
        <v>2209</v>
      </c>
      <c r="D3749" s="3">
        <v>86.0</v>
      </c>
      <c r="E3749" s="3" t="s">
        <v>2408</v>
      </c>
      <c r="F3749" s="3">
        <v>10.0</v>
      </c>
      <c r="G3749" s="3">
        <v>2.0</v>
      </c>
      <c r="H3749" s="3" t="s">
        <v>1615</v>
      </c>
      <c r="I3749" s="3" t="s">
        <v>4065</v>
      </c>
      <c r="J3749" s="3" t="s">
        <v>1617</v>
      </c>
      <c r="K3749" s="3" t="s">
        <v>24</v>
      </c>
      <c r="L3749" s="3">
        <v>7.0</v>
      </c>
      <c r="M3749" s="3" t="s">
        <v>25</v>
      </c>
      <c r="N3749" s="3" t="s">
        <v>4225</v>
      </c>
      <c r="O3749" s="3" t="s">
        <v>319</v>
      </c>
      <c r="P3749" s="4">
        <v>25504.0</v>
      </c>
      <c r="Q3749" s="3" t="s">
        <v>372</v>
      </c>
      <c r="S3749" s="3" t="s">
        <v>34</v>
      </c>
    </row>
    <row r="3750">
      <c r="A3750" s="2">
        <v>42318.71488425926</v>
      </c>
      <c r="B3750" s="3">
        <v>75.0</v>
      </c>
      <c r="C3750" s="3" t="s">
        <v>2209</v>
      </c>
      <c r="D3750" s="3">
        <v>86.0</v>
      </c>
      <c r="E3750" s="3" t="s">
        <v>2408</v>
      </c>
      <c r="F3750" s="3">
        <v>10.0</v>
      </c>
      <c r="G3750" s="3">
        <v>2.0</v>
      </c>
      <c r="H3750" s="3" t="s">
        <v>1615</v>
      </c>
      <c r="I3750" s="3" t="s">
        <v>4065</v>
      </c>
      <c r="J3750" s="3" t="s">
        <v>1617</v>
      </c>
      <c r="K3750" s="3" t="s">
        <v>24</v>
      </c>
      <c r="L3750" s="3">
        <v>8.0</v>
      </c>
      <c r="M3750" s="3" t="s">
        <v>30</v>
      </c>
      <c r="N3750" s="3" t="s">
        <v>4226</v>
      </c>
      <c r="O3750" s="3" t="s">
        <v>729</v>
      </c>
      <c r="P3750" s="4">
        <v>15170.0</v>
      </c>
      <c r="Q3750" s="3" t="s">
        <v>105</v>
      </c>
      <c r="S3750" s="3" t="s">
        <v>34</v>
      </c>
    </row>
    <row r="3751">
      <c r="A3751" s="2">
        <v>42318.71488425926</v>
      </c>
      <c r="B3751" s="3">
        <v>75.0</v>
      </c>
      <c r="C3751" s="3" t="s">
        <v>2209</v>
      </c>
      <c r="D3751" s="3">
        <v>86.0</v>
      </c>
      <c r="E3751" s="3" t="s">
        <v>2408</v>
      </c>
      <c r="F3751" s="3">
        <v>10.0</v>
      </c>
      <c r="G3751" s="3">
        <v>2.0</v>
      </c>
      <c r="H3751" s="3" t="s">
        <v>1615</v>
      </c>
      <c r="I3751" s="3" t="s">
        <v>4065</v>
      </c>
      <c r="J3751" s="3" t="s">
        <v>1617</v>
      </c>
      <c r="K3751" s="3" t="s">
        <v>24</v>
      </c>
      <c r="L3751" s="3">
        <v>9.0</v>
      </c>
      <c r="M3751" s="3" t="s">
        <v>25</v>
      </c>
      <c r="N3751" s="3" t="s">
        <v>4227</v>
      </c>
      <c r="O3751" s="3" t="s">
        <v>243</v>
      </c>
      <c r="P3751" s="4">
        <v>18724.0</v>
      </c>
      <c r="Q3751" s="3" t="s">
        <v>105</v>
      </c>
      <c r="S3751" s="3" t="s">
        <v>34</v>
      </c>
    </row>
    <row r="3752">
      <c r="A3752" s="2">
        <v>42318.71488425926</v>
      </c>
      <c r="B3752" s="3">
        <v>75.0</v>
      </c>
      <c r="C3752" s="3" t="s">
        <v>2209</v>
      </c>
      <c r="D3752" s="3">
        <v>86.0</v>
      </c>
      <c r="E3752" s="3" t="s">
        <v>2408</v>
      </c>
      <c r="F3752" s="3">
        <v>10.0</v>
      </c>
      <c r="G3752" s="3">
        <v>2.0</v>
      </c>
      <c r="H3752" s="3" t="s">
        <v>1615</v>
      </c>
      <c r="I3752" s="3" t="s">
        <v>4065</v>
      </c>
      <c r="J3752" s="3" t="s">
        <v>1617</v>
      </c>
      <c r="K3752" s="3" t="s">
        <v>24</v>
      </c>
      <c r="L3752" s="3">
        <v>10.0</v>
      </c>
      <c r="M3752" s="3" t="s">
        <v>30</v>
      </c>
      <c r="N3752" s="3" t="s">
        <v>4228</v>
      </c>
      <c r="O3752" s="3" t="s">
        <v>2020</v>
      </c>
      <c r="P3752" s="4">
        <v>21657.0</v>
      </c>
      <c r="Q3752" s="3" t="s">
        <v>132</v>
      </c>
      <c r="S3752" s="3" t="s">
        <v>34</v>
      </c>
    </row>
    <row r="3753">
      <c r="A3753" s="2">
        <v>42318.71488425926</v>
      </c>
      <c r="B3753" s="3">
        <v>75.0</v>
      </c>
      <c r="C3753" s="3" t="s">
        <v>2209</v>
      </c>
      <c r="D3753" s="3">
        <v>86.0</v>
      </c>
      <c r="E3753" s="3" t="s">
        <v>2408</v>
      </c>
      <c r="F3753" s="3">
        <v>10.0</v>
      </c>
      <c r="G3753" s="3">
        <v>2.0</v>
      </c>
      <c r="H3753" s="3" t="s">
        <v>1615</v>
      </c>
      <c r="I3753" s="3" t="s">
        <v>4065</v>
      </c>
      <c r="J3753" s="3" t="s">
        <v>1617</v>
      </c>
      <c r="K3753" s="3" t="s">
        <v>24</v>
      </c>
      <c r="L3753" s="3">
        <v>11.0</v>
      </c>
      <c r="M3753" s="3" t="s">
        <v>25</v>
      </c>
      <c r="N3753" s="3" t="s">
        <v>2802</v>
      </c>
      <c r="O3753" s="3" t="s">
        <v>1527</v>
      </c>
      <c r="P3753" s="4">
        <v>27816.0</v>
      </c>
      <c r="Q3753" s="3" t="s">
        <v>37</v>
      </c>
      <c r="S3753" s="3" t="s">
        <v>34</v>
      </c>
    </row>
    <row r="3754">
      <c r="A3754" s="2">
        <v>42318.71488425926</v>
      </c>
      <c r="B3754" s="3">
        <v>75.0</v>
      </c>
      <c r="C3754" s="3" t="s">
        <v>2209</v>
      </c>
      <c r="D3754" s="3">
        <v>86.0</v>
      </c>
      <c r="E3754" s="3" t="s">
        <v>2408</v>
      </c>
      <c r="F3754" s="3">
        <v>10.0</v>
      </c>
      <c r="G3754" s="3">
        <v>2.0</v>
      </c>
      <c r="H3754" s="3" t="s">
        <v>1615</v>
      </c>
      <c r="I3754" s="3" t="s">
        <v>4065</v>
      </c>
      <c r="J3754" s="3" t="s">
        <v>1617</v>
      </c>
      <c r="K3754" s="3" t="s">
        <v>24</v>
      </c>
      <c r="L3754" s="3">
        <v>12.0</v>
      </c>
      <c r="M3754" s="3" t="s">
        <v>30</v>
      </c>
      <c r="N3754" s="3" t="s">
        <v>4229</v>
      </c>
      <c r="O3754" s="3" t="s">
        <v>553</v>
      </c>
      <c r="P3754" s="4">
        <v>31561.0</v>
      </c>
      <c r="Q3754" s="3" t="s">
        <v>40</v>
      </c>
      <c r="S3754" s="3" t="s">
        <v>34</v>
      </c>
    </row>
    <row r="3755">
      <c r="A3755" s="2">
        <v>42318.71488425926</v>
      </c>
      <c r="B3755" s="3">
        <v>75.0</v>
      </c>
      <c r="C3755" s="3" t="s">
        <v>2209</v>
      </c>
      <c r="D3755" s="3">
        <v>86.0</v>
      </c>
      <c r="E3755" s="3" t="s">
        <v>2408</v>
      </c>
      <c r="F3755" s="3">
        <v>10.0</v>
      </c>
      <c r="G3755" s="3">
        <v>2.0</v>
      </c>
      <c r="H3755" s="3" t="s">
        <v>1615</v>
      </c>
      <c r="I3755" s="3" t="s">
        <v>4065</v>
      </c>
      <c r="J3755" s="3" t="s">
        <v>1617</v>
      </c>
      <c r="K3755" s="3" t="s">
        <v>24</v>
      </c>
      <c r="L3755" s="3">
        <v>13.0</v>
      </c>
      <c r="M3755" s="3" t="s">
        <v>25</v>
      </c>
      <c r="N3755" s="3" t="s">
        <v>4230</v>
      </c>
      <c r="O3755" s="3" t="s">
        <v>297</v>
      </c>
      <c r="P3755" s="4">
        <v>24319.0</v>
      </c>
      <c r="Q3755" s="3" t="s">
        <v>372</v>
      </c>
      <c r="S3755" s="3" t="s">
        <v>34</v>
      </c>
    </row>
    <row r="3756">
      <c r="A3756" s="2">
        <v>42318.71488425926</v>
      </c>
      <c r="B3756" s="3">
        <v>75.0</v>
      </c>
      <c r="C3756" s="3" t="s">
        <v>2209</v>
      </c>
      <c r="D3756" s="3">
        <v>86.0</v>
      </c>
      <c r="E3756" s="3" t="s">
        <v>2408</v>
      </c>
      <c r="F3756" s="3">
        <v>10.0</v>
      </c>
      <c r="G3756" s="3">
        <v>2.0</v>
      </c>
      <c r="H3756" s="3" t="s">
        <v>1615</v>
      </c>
      <c r="I3756" s="3" t="s">
        <v>4065</v>
      </c>
      <c r="J3756" s="3" t="s">
        <v>1617</v>
      </c>
      <c r="K3756" s="3" t="s">
        <v>24</v>
      </c>
      <c r="L3756" s="3">
        <v>14.0</v>
      </c>
      <c r="M3756" s="3" t="s">
        <v>30</v>
      </c>
      <c r="N3756" s="3" t="s">
        <v>4231</v>
      </c>
      <c r="O3756" s="3" t="s">
        <v>89</v>
      </c>
      <c r="P3756" s="4">
        <v>20526.0</v>
      </c>
      <c r="Q3756" s="3" t="s">
        <v>75</v>
      </c>
      <c r="S3756" s="3" t="s">
        <v>34</v>
      </c>
    </row>
    <row r="3757">
      <c r="A3757" s="2">
        <v>42318.71488425926</v>
      </c>
      <c r="B3757" s="3">
        <v>75.0</v>
      </c>
      <c r="C3757" s="3" t="s">
        <v>2209</v>
      </c>
      <c r="D3757" s="3">
        <v>86.0</v>
      </c>
      <c r="E3757" s="3" t="s">
        <v>2408</v>
      </c>
      <c r="F3757" s="3">
        <v>10.0</v>
      </c>
      <c r="G3757" s="3">
        <v>2.0</v>
      </c>
      <c r="H3757" s="3" t="s">
        <v>1615</v>
      </c>
      <c r="I3757" s="3" t="s">
        <v>4065</v>
      </c>
      <c r="J3757" s="3" t="s">
        <v>1617</v>
      </c>
      <c r="K3757" s="3" t="s">
        <v>24</v>
      </c>
      <c r="L3757" s="3">
        <v>15.0</v>
      </c>
      <c r="M3757" s="3" t="s">
        <v>25</v>
      </c>
      <c r="N3757" s="3" t="s">
        <v>4214</v>
      </c>
      <c r="O3757" s="3" t="s">
        <v>2390</v>
      </c>
      <c r="P3757" s="4">
        <v>17554.0</v>
      </c>
      <c r="Q3757" s="3" t="s">
        <v>49</v>
      </c>
      <c r="S3757" s="3" t="s">
        <v>34</v>
      </c>
    </row>
    <row r="3758">
      <c r="A3758" s="2">
        <v>42318.71488425926</v>
      </c>
      <c r="B3758" s="3">
        <v>75.0</v>
      </c>
      <c r="C3758" s="3" t="s">
        <v>2209</v>
      </c>
      <c r="D3758" s="3">
        <v>86.0</v>
      </c>
      <c r="E3758" s="3" t="s">
        <v>2408</v>
      </c>
      <c r="F3758" s="3">
        <v>10.0</v>
      </c>
      <c r="G3758" s="3">
        <v>2.0</v>
      </c>
      <c r="H3758" s="3" t="s">
        <v>1615</v>
      </c>
      <c r="I3758" s="3" t="s">
        <v>4065</v>
      </c>
      <c r="J3758" s="3" t="s">
        <v>1617</v>
      </c>
      <c r="K3758" s="3" t="s">
        <v>24</v>
      </c>
      <c r="L3758" s="3">
        <v>16.0</v>
      </c>
      <c r="M3758" s="3" t="s">
        <v>30</v>
      </c>
      <c r="N3758" s="3" t="s">
        <v>814</v>
      </c>
      <c r="O3758" s="3" t="s">
        <v>329</v>
      </c>
      <c r="P3758" s="4">
        <v>25268.0</v>
      </c>
      <c r="Q3758" s="3" t="s">
        <v>75</v>
      </c>
      <c r="S3758" s="3" t="s">
        <v>34</v>
      </c>
    </row>
    <row r="3759">
      <c r="A3759" s="2">
        <v>42318.71488425926</v>
      </c>
      <c r="B3759" s="3">
        <v>75.0</v>
      </c>
      <c r="C3759" s="3" t="s">
        <v>2209</v>
      </c>
      <c r="D3759" s="3">
        <v>87.0</v>
      </c>
      <c r="E3759" s="3" t="s">
        <v>2428</v>
      </c>
      <c r="F3759" s="3">
        <v>10.0</v>
      </c>
      <c r="G3759" s="3">
        <v>2.0</v>
      </c>
      <c r="H3759" s="3" t="s">
        <v>1615</v>
      </c>
      <c r="I3759" s="3" t="s">
        <v>4065</v>
      </c>
      <c r="J3759" s="3" t="s">
        <v>1617</v>
      </c>
      <c r="K3759" s="3" t="s">
        <v>24</v>
      </c>
      <c r="L3759" s="3">
        <v>1.0</v>
      </c>
      <c r="M3759" s="3" t="s">
        <v>30</v>
      </c>
      <c r="N3759" s="3" t="s">
        <v>3573</v>
      </c>
      <c r="O3759" s="3" t="s">
        <v>249</v>
      </c>
      <c r="P3759" s="4">
        <v>24068.0</v>
      </c>
      <c r="Q3759" s="3" t="s">
        <v>37</v>
      </c>
      <c r="S3759" s="3" t="s">
        <v>34</v>
      </c>
    </row>
    <row r="3760">
      <c r="A3760" s="2">
        <v>42318.71488425926</v>
      </c>
      <c r="B3760" s="3">
        <v>75.0</v>
      </c>
      <c r="C3760" s="3" t="s">
        <v>2209</v>
      </c>
      <c r="D3760" s="3">
        <v>87.0</v>
      </c>
      <c r="E3760" s="3" t="s">
        <v>2428</v>
      </c>
      <c r="F3760" s="3">
        <v>10.0</v>
      </c>
      <c r="G3760" s="3">
        <v>2.0</v>
      </c>
      <c r="H3760" s="3" t="s">
        <v>1615</v>
      </c>
      <c r="I3760" s="3" t="s">
        <v>4065</v>
      </c>
      <c r="J3760" s="3" t="s">
        <v>1617</v>
      </c>
      <c r="K3760" s="3" t="s">
        <v>24</v>
      </c>
      <c r="L3760" s="3">
        <v>2.0</v>
      </c>
      <c r="M3760" s="3" t="s">
        <v>25</v>
      </c>
      <c r="N3760" s="3" t="s">
        <v>4232</v>
      </c>
      <c r="O3760" s="3" t="s">
        <v>871</v>
      </c>
      <c r="P3760" s="4">
        <v>28951.0</v>
      </c>
      <c r="Q3760" s="3" t="s">
        <v>247</v>
      </c>
      <c r="S3760" s="3" t="s">
        <v>34</v>
      </c>
    </row>
    <row r="3761">
      <c r="A3761" s="2">
        <v>42318.71488425926</v>
      </c>
      <c r="B3761" s="3">
        <v>75.0</v>
      </c>
      <c r="C3761" s="3" t="s">
        <v>2209</v>
      </c>
      <c r="D3761" s="3">
        <v>87.0</v>
      </c>
      <c r="E3761" s="3" t="s">
        <v>2428</v>
      </c>
      <c r="F3761" s="3">
        <v>10.0</v>
      </c>
      <c r="G3761" s="3">
        <v>2.0</v>
      </c>
      <c r="H3761" s="3" t="s">
        <v>1615</v>
      </c>
      <c r="I3761" s="3" t="s">
        <v>4065</v>
      </c>
      <c r="J3761" s="3" t="s">
        <v>1617</v>
      </c>
      <c r="K3761" s="3" t="s">
        <v>24</v>
      </c>
      <c r="L3761" s="3">
        <v>3.0</v>
      </c>
      <c r="M3761" s="3" t="s">
        <v>30</v>
      </c>
      <c r="N3761" s="3" t="s">
        <v>4233</v>
      </c>
      <c r="O3761" s="3" t="s">
        <v>336</v>
      </c>
      <c r="P3761" s="4">
        <v>18610.0</v>
      </c>
      <c r="Q3761" s="3" t="s">
        <v>105</v>
      </c>
      <c r="S3761" s="3" t="s">
        <v>34</v>
      </c>
    </row>
    <row r="3762">
      <c r="A3762" s="2">
        <v>42318.71488425926</v>
      </c>
      <c r="B3762" s="3">
        <v>75.0</v>
      </c>
      <c r="C3762" s="3" t="s">
        <v>2209</v>
      </c>
      <c r="D3762" s="3">
        <v>87.0</v>
      </c>
      <c r="E3762" s="3" t="s">
        <v>2428</v>
      </c>
      <c r="F3762" s="3">
        <v>10.0</v>
      </c>
      <c r="G3762" s="3">
        <v>2.0</v>
      </c>
      <c r="H3762" s="3" t="s">
        <v>1615</v>
      </c>
      <c r="I3762" s="3" t="s">
        <v>4065</v>
      </c>
      <c r="J3762" s="3" t="s">
        <v>1617</v>
      </c>
      <c r="K3762" s="3" t="s">
        <v>24</v>
      </c>
      <c r="L3762" s="3">
        <v>4.0</v>
      </c>
      <c r="M3762" s="3" t="s">
        <v>25</v>
      </c>
      <c r="N3762" s="3" t="s">
        <v>2052</v>
      </c>
      <c r="O3762" s="3" t="s">
        <v>168</v>
      </c>
      <c r="P3762" s="4">
        <v>22889.0</v>
      </c>
      <c r="Q3762" s="3" t="s">
        <v>37</v>
      </c>
      <c r="S3762" s="3" t="s">
        <v>34</v>
      </c>
    </row>
    <row r="3763">
      <c r="A3763" s="2">
        <v>42318.71488425926</v>
      </c>
      <c r="B3763" s="3">
        <v>75.0</v>
      </c>
      <c r="C3763" s="3" t="s">
        <v>2209</v>
      </c>
      <c r="D3763" s="3">
        <v>87.0</v>
      </c>
      <c r="E3763" s="3" t="s">
        <v>2428</v>
      </c>
      <c r="F3763" s="3">
        <v>10.0</v>
      </c>
      <c r="G3763" s="3">
        <v>2.0</v>
      </c>
      <c r="H3763" s="3" t="s">
        <v>1615</v>
      </c>
      <c r="I3763" s="3" t="s">
        <v>4065</v>
      </c>
      <c r="J3763" s="3" t="s">
        <v>1617</v>
      </c>
      <c r="K3763" s="3" t="s">
        <v>24</v>
      </c>
      <c r="L3763" s="3">
        <v>5.0</v>
      </c>
      <c r="M3763" s="3" t="s">
        <v>30</v>
      </c>
      <c r="N3763" s="3" t="s">
        <v>4234</v>
      </c>
      <c r="O3763" s="3" t="s">
        <v>121</v>
      </c>
      <c r="P3763" s="4">
        <v>18605.0</v>
      </c>
      <c r="Q3763" s="3" t="s">
        <v>145</v>
      </c>
      <c r="S3763" s="3" t="s">
        <v>34</v>
      </c>
    </row>
    <row r="3764">
      <c r="A3764" s="2">
        <v>42318.71488425926</v>
      </c>
      <c r="B3764" s="3">
        <v>75.0</v>
      </c>
      <c r="C3764" s="3" t="s">
        <v>2209</v>
      </c>
      <c r="D3764" s="3">
        <v>87.0</v>
      </c>
      <c r="E3764" s="3" t="s">
        <v>2428</v>
      </c>
      <c r="F3764" s="3">
        <v>10.0</v>
      </c>
      <c r="G3764" s="3">
        <v>2.0</v>
      </c>
      <c r="H3764" s="3" t="s">
        <v>1615</v>
      </c>
      <c r="I3764" s="3" t="s">
        <v>4065</v>
      </c>
      <c r="J3764" s="3" t="s">
        <v>1617</v>
      </c>
      <c r="K3764" s="3" t="s">
        <v>24</v>
      </c>
      <c r="L3764" s="3">
        <v>6.0</v>
      </c>
      <c r="M3764" s="3" t="s">
        <v>25</v>
      </c>
      <c r="N3764" s="3" t="s">
        <v>4235</v>
      </c>
      <c r="O3764" s="3" t="s">
        <v>4236</v>
      </c>
      <c r="P3764" s="4">
        <v>19150.0</v>
      </c>
      <c r="Q3764" s="3" t="s">
        <v>132</v>
      </c>
      <c r="S3764" s="3" t="s">
        <v>34</v>
      </c>
    </row>
    <row r="3765">
      <c r="A3765" s="2">
        <v>42318.71488425926</v>
      </c>
      <c r="B3765" s="3">
        <v>75.0</v>
      </c>
      <c r="C3765" s="3" t="s">
        <v>2209</v>
      </c>
      <c r="D3765" s="3">
        <v>87.0</v>
      </c>
      <c r="E3765" s="3" t="s">
        <v>2428</v>
      </c>
      <c r="F3765" s="3">
        <v>10.0</v>
      </c>
      <c r="G3765" s="3">
        <v>2.0</v>
      </c>
      <c r="H3765" s="3" t="s">
        <v>1615</v>
      </c>
      <c r="I3765" s="3" t="s">
        <v>4065</v>
      </c>
      <c r="J3765" s="3" t="s">
        <v>1617</v>
      </c>
      <c r="K3765" s="3" t="s">
        <v>24</v>
      </c>
      <c r="L3765" s="3">
        <v>7.0</v>
      </c>
      <c r="M3765" s="3" t="s">
        <v>30</v>
      </c>
      <c r="N3765" s="3" t="s">
        <v>4237</v>
      </c>
      <c r="O3765" s="3" t="s">
        <v>1694</v>
      </c>
      <c r="P3765" s="4">
        <v>20809.0</v>
      </c>
      <c r="Q3765" s="3" t="s">
        <v>132</v>
      </c>
      <c r="S3765" s="3" t="s">
        <v>34</v>
      </c>
    </row>
    <row r="3766">
      <c r="A3766" s="2">
        <v>42318.71488425926</v>
      </c>
      <c r="B3766" s="3">
        <v>75.0</v>
      </c>
      <c r="C3766" s="3" t="s">
        <v>2209</v>
      </c>
      <c r="D3766" s="3">
        <v>87.0</v>
      </c>
      <c r="E3766" s="3" t="s">
        <v>2428</v>
      </c>
      <c r="F3766" s="3">
        <v>10.0</v>
      </c>
      <c r="G3766" s="3">
        <v>2.0</v>
      </c>
      <c r="H3766" s="3" t="s">
        <v>1615</v>
      </c>
      <c r="I3766" s="3" t="s">
        <v>4065</v>
      </c>
      <c r="J3766" s="3" t="s">
        <v>1617</v>
      </c>
      <c r="K3766" s="3" t="s">
        <v>24</v>
      </c>
      <c r="L3766" s="3">
        <v>8.0</v>
      </c>
      <c r="M3766" s="3" t="s">
        <v>25</v>
      </c>
      <c r="N3766" s="3" t="s">
        <v>4238</v>
      </c>
      <c r="O3766" s="3" t="s">
        <v>91</v>
      </c>
      <c r="P3766" s="4">
        <v>23139.0</v>
      </c>
      <c r="Q3766" s="3" t="s">
        <v>132</v>
      </c>
      <c r="S3766" s="3" t="s">
        <v>34</v>
      </c>
    </row>
    <row r="3767">
      <c r="A3767" s="2">
        <v>42318.71488425926</v>
      </c>
      <c r="B3767" s="3">
        <v>75.0</v>
      </c>
      <c r="C3767" s="3" t="s">
        <v>2209</v>
      </c>
      <c r="D3767" s="3">
        <v>87.0</v>
      </c>
      <c r="E3767" s="3" t="s">
        <v>2428</v>
      </c>
      <c r="F3767" s="3">
        <v>10.0</v>
      </c>
      <c r="G3767" s="3">
        <v>2.0</v>
      </c>
      <c r="H3767" s="3" t="s">
        <v>1615</v>
      </c>
      <c r="I3767" s="3" t="s">
        <v>4065</v>
      </c>
      <c r="J3767" s="3" t="s">
        <v>1617</v>
      </c>
      <c r="K3767" s="3" t="s">
        <v>24</v>
      </c>
      <c r="L3767" s="3">
        <v>9.0</v>
      </c>
      <c r="M3767" s="3" t="s">
        <v>30</v>
      </c>
      <c r="N3767" s="3" t="s">
        <v>4239</v>
      </c>
      <c r="O3767" s="3" t="s">
        <v>93</v>
      </c>
      <c r="P3767" s="4">
        <v>20463.0</v>
      </c>
      <c r="Q3767" s="3" t="s">
        <v>132</v>
      </c>
      <c r="S3767" s="3" t="s">
        <v>34</v>
      </c>
    </row>
    <row r="3768">
      <c r="A3768" s="2">
        <v>42318.71488425926</v>
      </c>
      <c r="B3768" s="3">
        <v>75.0</v>
      </c>
      <c r="C3768" s="3" t="s">
        <v>2209</v>
      </c>
      <c r="D3768" s="3">
        <v>87.0</v>
      </c>
      <c r="E3768" s="3" t="s">
        <v>2428</v>
      </c>
      <c r="F3768" s="3">
        <v>10.0</v>
      </c>
      <c r="G3768" s="3">
        <v>2.0</v>
      </c>
      <c r="H3768" s="3" t="s">
        <v>1615</v>
      </c>
      <c r="I3768" s="3" t="s">
        <v>4065</v>
      </c>
      <c r="J3768" s="3" t="s">
        <v>1617</v>
      </c>
      <c r="K3768" s="3" t="s">
        <v>24</v>
      </c>
      <c r="L3768" s="3">
        <v>10.0</v>
      </c>
      <c r="M3768" s="3" t="s">
        <v>25</v>
      </c>
      <c r="N3768" s="3" t="s">
        <v>4240</v>
      </c>
      <c r="O3768" s="3" t="s">
        <v>421</v>
      </c>
      <c r="P3768" s="4">
        <v>21207.0</v>
      </c>
      <c r="Q3768" s="3" t="s">
        <v>145</v>
      </c>
      <c r="S3768" s="3" t="s">
        <v>34</v>
      </c>
    </row>
    <row r="3769">
      <c r="A3769" s="2">
        <v>42318.71488425926</v>
      </c>
      <c r="B3769" s="3">
        <v>75.0</v>
      </c>
      <c r="C3769" s="3" t="s">
        <v>2209</v>
      </c>
      <c r="D3769" s="3">
        <v>87.0</v>
      </c>
      <c r="E3769" s="3" t="s">
        <v>2428</v>
      </c>
      <c r="F3769" s="3">
        <v>10.0</v>
      </c>
      <c r="G3769" s="3">
        <v>2.0</v>
      </c>
      <c r="H3769" s="3" t="s">
        <v>1615</v>
      </c>
      <c r="I3769" s="3" t="s">
        <v>4065</v>
      </c>
      <c r="J3769" s="3" t="s">
        <v>1617</v>
      </c>
      <c r="K3769" s="3" t="s">
        <v>24</v>
      </c>
      <c r="L3769" s="3">
        <v>11.0</v>
      </c>
      <c r="M3769" s="3" t="s">
        <v>30</v>
      </c>
      <c r="N3769" s="3" t="s">
        <v>4241</v>
      </c>
      <c r="O3769" s="3" t="s">
        <v>171</v>
      </c>
      <c r="P3769" s="4">
        <v>22266.0</v>
      </c>
      <c r="Q3769" s="3" t="s">
        <v>132</v>
      </c>
      <c r="S3769" s="3" t="s">
        <v>34</v>
      </c>
    </row>
    <row r="3770">
      <c r="A3770" s="2">
        <v>42318.71488425926</v>
      </c>
      <c r="B3770" s="3">
        <v>75.0</v>
      </c>
      <c r="C3770" s="3" t="s">
        <v>2209</v>
      </c>
      <c r="D3770" s="3">
        <v>87.0</v>
      </c>
      <c r="E3770" s="3" t="s">
        <v>2428</v>
      </c>
      <c r="F3770" s="3">
        <v>10.0</v>
      </c>
      <c r="G3770" s="3">
        <v>2.0</v>
      </c>
      <c r="H3770" s="3" t="s">
        <v>1615</v>
      </c>
      <c r="I3770" s="3" t="s">
        <v>4065</v>
      </c>
      <c r="J3770" s="3" t="s">
        <v>1617</v>
      </c>
      <c r="K3770" s="3" t="s">
        <v>24</v>
      </c>
      <c r="L3770" s="3">
        <v>12.0</v>
      </c>
      <c r="M3770" s="3" t="s">
        <v>25</v>
      </c>
      <c r="N3770" s="3" t="s">
        <v>735</v>
      </c>
      <c r="O3770" s="3" t="s">
        <v>297</v>
      </c>
      <c r="P3770" s="4">
        <v>22287.0</v>
      </c>
      <c r="Q3770" s="3" t="s">
        <v>247</v>
      </c>
      <c r="S3770" s="3" t="s">
        <v>34</v>
      </c>
    </row>
    <row r="3771">
      <c r="A3771" s="2">
        <v>42318.71488425926</v>
      </c>
      <c r="B3771" s="3">
        <v>75.0</v>
      </c>
      <c r="C3771" s="3" t="s">
        <v>2209</v>
      </c>
      <c r="D3771" s="3">
        <v>87.0</v>
      </c>
      <c r="E3771" s="3" t="s">
        <v>2428</v>
      </c>
      <c r="F3771" s="3">
        <v>10.0</v>
      </c>
      <c r="G3771" s="3">
        <v>2.0</v>
      </c>
      <c r="H3771" s="3" t="s">
        <v>1615</v>
      </c>
      <c r="I3771" s="3" t="s">
        <v>4065</v>
      </c>
      <c r="J3771" s="3" t="s">
        <v>1617</v>
      </c>
      <c r="K3771" s="3" t="s">
        <v>24</v>
      </c>
      <c r="L3771" s="3">
        <v>13.0</v>
      </c>
      <c r="M3771" s="3" t="s">
        <v>30</v>
      </c>
      <c r="N3771" s="3" t="s">
        <v>4242</v>
      </c>
      <c r="O3771" s="3" t="s">
        <v>215</v>
      </c>
      <c r="P3771" s="4">
        <v>20070.0</v>
      </c>
      <c r="Q3771" s="3" t="s">
        <v>105</v>
      </c>
      <c r="S3771" s="3" t="s">
        <v>34</v>
      </c>
    </row>
    <row r="3772">
      <c r="A3772" s="2">
        <v>42318.71488425926</v>
      </c>
      <c r="B3772" s="3">
        <v>75.0</v>
      </c>
      <c r="C3772" s="3" t="s">
        <v>2209</v>
      </c>
      <c r="D3772" s="3">
        <v>87.0</v>
      </c>
      <c r="E3772" s="3" t="s">
        <v>2428</v>
      </c>
      <c r="F3772" s="3">
        <v>10.0</v>
      </c>
      <c r="G3772" s="3">
        <v>2.0</v>
      </c>
      <c r="H3772" s="3" t="s">
        <v>1615</v>
      </c>
      <c r="I3772" s="3" t="s">
        <v>4065</v>
      </c>
      <c r="J3772" s="3" t="s">
        <v>1617</v>
      </c>
      <c r="K3772" s="3" t="s">
        <v>24</v>
      </c>
      <c r="L3772" s="3">
        <v>14.0</v>
      </c>
      <c r="M3772" s="3" t="s">
        <v>25</v>
      </c>
      <c r="N3772" s="3" t="s">
        <v>4243</v>
      </c>
      <c r="O3772" s="3" t="s">
        <v>102</v>
      </c>
      <c r="P3772" s="4">
        <v>20789.0</v>
      </c>
      <c r="Q3772" s="3" t="s">
        <v>247</v>
      </c>
      <c r="S3772" s="3" t="s">
        <v>34</v>
      </c>
    </row>
    <row r="3773">
      <c r="A3773" s="2">
        <v>42318.71488425926</v>
      </c>
      <c r="B3773" s="3">
        <v>84.0</v>
      </c>
      <c r="C3773" s="3" t="s">
        <v>4244</v>
      </c>
      <c r="D3773" s="3">
        <v>1.0</v>
      </c>
      <c r="E3773" s="3" t="s">
        <v>4245</v>
      </c>
      <c r="F3773" s="3">
        <v>1.0</v>
      </c>
      <c r="G3773" s="3">
        <v>3.0</v>
      </c>
      <c r="H3773" s="3" t="s">
        <v>4246</v>
      </c>
      <c r="I3773" s="3" t="s">
        <v>4247</v>
      </c>
      <c r="J3773" s="3" t="s">
        <v>1412</v>
      </c>
      <c r="K3773" s="3" t="s">
        <v>24</v>
      </c>
      <c r="L3773" s="3">
        <v>1.0</v>
      </c>
      <c r="M3773" s="3" t="s">
        <v>25</v>
      </c>
      <c r="N3773" s="3" t="s">
        <v>4248</v>
      </c>
      <c r="O3773" s="3" t="s">
        <v>3993</v>
      </c>
      <c r="P3773" s="4">
        <v>23414.0</v>
      </c>
      <c r="Q3773" s="3" t="s">
        <v>37</v>
      </c>
      <c r="S3773" s="3" t="s">
        <v>34</v>
      </c>
    </row>
    <row r="3774">
      <c r="A3774" s="2">
        <v>42318.71488425926</v>
      </c>
      <c r="B3774" s="3">
        <v>84.0</v>
      </c>
      <c r="C3774" s="3" t="s">
        <v>4244</v>
      </c>
      <c r="D3774" s="3">
        <v>1.0</v>
      </c>
      <c r="E3774" s="3" t="s">
        <v>4245</v>
      </c>
      <c r="F3774" s="3">
        <v>1.0</v>
      </c>
      <c r="G3774" s="3">
        <v>3.0</v>
      </c>
      <c r="H3774" s="3" t="s">
        <v>4246</v>
      </c>
      <c r="I3774" s="3" t="s">
        <v>4247</v>
      </c>
      <c r="J3774" s="3" t="s">
        <v>1412</v>
      </c>
      <c r="K3774" s="3" t="s">
        <v>24</v>
      </c>
      <c r="L3774" s="3">
        <v>2.0</v>
      </c>
      <c r="M3774" s="3" t="s">
        <v>30</v>
      </c>
      <c r="N3774" s="3" t="s">
        <v>4249</v>
      </c>
      <c r="O3774" s="3" t="s">
        <v>4250</v>
      </c>
      <c r="P3774" s="4">
        <v>29923.0</v>
      </c>
      <c r="Q3774" s="3" t="s">
        <v>40</v>
      </c>
      <c r="S3774" s="3" t="s">
        <v>34</v>
      </c>
    </row>
    <row r="3775">
      <c r="A3775" s="2">
        <v>42318.71488425926</v>
      </c>
      <c r="B3775" s="3">
        <v>84.0</v>
      </c>
      <c r="C3775" s="3" t="s">
        <v>4244</v>
      </c>
      <c r="D3775" s="3">
        <v>1.0</v>
      </c>
      <c r="E3775" s="3" t="s">
        <v>4245</v>
      </c>
      <c r="F3775" s="3">
        <v>1.0</v>
      </c>
      <c r="G3775" s="3">
        <v>3.0</v>
      </c>
      <c r="H3775" s="3" t="s">
        <v>4246</v>
      </c>
      <c r="I3775" s="3" t="s">
        <v>4247</v>
      </c>
      <c r="J3775" s="3" t="s">
        <v>1412</v>
      </c>
      <c r="K3775" s="3" t="s">
        <v>24</v>
      </c>
      <c r="L3775" s="3">
        <v>3.0</v>
      </c>
      <c r="M3775" s="3" t="s">
        <v>25</v>
      </c>
      <c r="N3775" s="3" t="s">
        <v>4251</v>
      </c>
      <c r="O3775" s="3" t="s">
        <v>1924</v>
      </c>
      <c r="P3775" s="4">
        <v>31057.0</v>
      </c>
      <c r="Q3775" s="3" t="s">
        <v>247</v>
      </c>
      <c r="S3775" s="3" t="s">
        <v>34</v>
      </c>
    </row>
    <row r="3776">
      <c r="A3776" s="2">
        <v>42318.71488425926</v>
      </c>
      <c r="B3776" s="3">
        <v>84.0</v>
      </c>
      <c r="C3776" s="3" t="s">
        <v>4244</v>
      </c>
      <c r="D3776" s="3">
        <v>1.0</v>
      </c>
      <c r="E3776" s="3" t="s">
        <v>4245</v>
      </c>
      <c r="F3776" s="3">
        <v>1.0</v>
      </c>
      <c r="G3776" s="3">
        <v>3.0</v>
      </c>
      <c r="H3776" s="3" t="s">
        <v>4246</v>
      </c>
      <c r="I3776" s="3" t="s">
        <v>4247</v>
      </c>
      <c r="J3776" s="3" t="s">
        <v>1412</v>
      </c>
      <c r="K3776" s="3" t="s">
        <v>24</v>
      </c>
      <c r="L3776" s="3">
        <v>4.0</v>
      </c>
      <c r="M3776" s="3" t="s">
        <v>30</v>
      </c>
      <c r="N3776" s="3" t="s">
        <v>4252</v>
      </c>
      <c r="O3776" s="3" t="s">
        <v>51</v>
      </c>
      <c r="P3776" s="4">
        <v>30758.0</v>
      </c>
      <c r="Q3776" s="3" t="s">
        <v>132</v>
      </c>
      <c r="S3776" s="3" t="s">
        <v>34</v>
      </c>
    </row>
    <row r="3777">
      <c r="A3777" s="2">
        <v>42318.71488425926</v>
      </c>
      <c r="B3777" s="3">
        <v>84.0</v>
      </c>
      <c r="C3777" s="3" t="s">
        <v>4244</v>
      </c>
      <c r="D3777" s="3">
        <v>1.0</v>
      </c>
      <c r="E3777" s="3" t="s">
        <v>4245</v>
      </c>
      <c r="F3777" s="3">
        <v>1.0</v>
      </c>
      <c r="G3777" s="3">
        <v>3.0</v>
      </c>
      <c r="H3777" s="3" t="s">
        <v>4246</v>
      </c>
      <c r="I3777" s="3" t="s">
        <v>4247</v>
      </c>
      <c r="J3777" s="3" t="s">
        <v>1412</v>
      </c>
      <c r="K3777" s="3" t="s">
        <v>24</v>
      </c>
      <c r="L3777" s="3">
        <v>5.0</v>
      </c>
      <c r="M3777" s="3" t="s">
        <v>25</v>
      </c>
      <c r="N3777" s="3" t="s">
        <v>4253</v>
      </c>
      <c r="O3777" s="3" t="s">
        <v>359</v>
      </c>
      <c r="P3777" s="4">
        <v>18339.0</v>
      </c>
      <c r="Q3777" s="3" t="s">
        <v>49</v>
      </c>
      <c r="S3777" s="3" t="s">
        <v>34</v>
      </c>
    </row>
    <row r="3778">
      <c r="A3778" s="2">
        <v>42318.71488425926</v>
      </c>
      <c r="B3778" s="3">
        <v>84.0</v>
      </c>
      <c r="C3778" s="3" t="s">
        <v>4244</v>
      </c>
      <c r="D3778" s="3">
        <v>1.0</v>
      </c>
      <c r="E3778" s="3" t="s">
        <v>4245</v>
      </c>
      <c r="F3778" s="3">
        <v>1.0</v>
      </c>
      <c r="G3778" s="3">
        <v>3.0</v>
      </c>
      <c r="H3778" s="3" t="s">
        <v>4246</v>
      </c>
      <c r="I3778" s="3" t="s">
        <v>4247</v>
      </c>
      <c r="J3778" s="3" t="s">
        <v>1412</v>
      </c>
      <c r="K3778" s="3" t="s">
        <v>24</v>
      </c>
      <c r="L3778" s="3">
        <v>6.0</v>
      </c>
      <c r="M3778" s="3" t="s">
        <v>30</v>
      </c>
      <c r="N3778" s="3" t="s">
        <v>631</v>
      </c>
      <c r="O3778" s="3" t="s">
        <v>329</v>
      </c>
      <c r="P3778" s="4">
        <v>25900.0</v>
      </c>
      <c r="Q3778" s="3" t="s">
        <v>132</v>
      </c>
      <c r="S3778" s="3" t="s">
        <v>34</v>
      </c>
    </row>
    <row r="3779">
      <c r="A3779" s="2">
        <v>42318.71488425926</v>
      </c>
      <c r="B3779" s="3">
        <v>84.0</v>
      </c>
      <c r="C3779" s="3" t="s">
        <v>4244</v>
      </c>
      <c r="D3779" s="3">
        <v>1.0</v>
      </c>
      <c r="E3779" s="3" t="s">
        <v>4245</v>
      </c>
      <c r="F3779" s="3">
        <v>1.0</v>
      </c>
      <c r="G3779" s="3">
        <v>3.0</v>
      </c>
      <c r="H3779" s="3" t="s">
        <v>4246</v>
      </c>
      <c r="I3779" s="3" t="s">
        <v>4247</v>
      </c>
      <c r="J3779" s="3" t="s">
        <v>1412</v>
      </c>
      <c r="K3779" s="3" t="s">
        <v>24</v>
      </c>
      <c r="L3779" s="3">
        <v>7.0</v>
      </c>
      <c r="M3779" s="3" t="s">
        <v>25</v>
      </c>
      <c r="N3779" s="3" t="s">
        <v>4254</v>
      </c>
      <c r="O3779" s="3" t="s">
        <v>377</v>
      </c>
      <c r="P3779" s="4">
        <v>27722.0</v>
      </c>
      <c r="Q3779" s="3" t="s">
        <v>75</v>
      </c>
      <c r="S3779" s="3" t="s">
        <v>34</v>
      </c>
    </row>
    <row r="3780">
      <c r="A3780" s="2">
        <v>42318.71488425926</v>
      </c>
      <c r="B3780" s="3">
        <v>84.0</v>
      </c>
      <c r="C3780" s="3" t="s">
        <v>4244</v>
      </c>
      <c r="D3780" s="3">
        <v>1.0</v>
      </c>
      <c r="E3780" s="3" t="s">
        <v>4245</v>
      </c>
      <c r="F3780" s="3">
        <v>1.0</v>
      </c>
      <c r="G3780" s="3">
        <v>3.0</v>
      </c>
      <c r="H3780" s="3" t="s">
        <v>4246</v>
      </c>
      <c r="I3780" s="3" t="s">
        <v>4247</v>
      </c>
      <c r="J3780" s="3" t="s">
        <v>1412</v>
      </c>
      <c r="K3780" s="3" t="s">
        <v>24</v>
      </c>
      <c r="L3780" s="3">
        <v>8.0</v>
      </c>
      <c r="M3780" s="3" t="s">
        <v>30</v>
      </c>
      <c r="N3780" s="3" t="s">
        <v>4255</v>
      </c>
      <c r="O3780" s="3" t="s">
        <v>4256</v>
      </c>
      <c r="P3780" s="4">
        <v>25570.0</v>
      </c>
      <c r="Q3780" s="3" t="s">
        <v>132</v>
      </c>
      <c r="S3780" s="3" t="s">
        <v>34</v>
      </c>
    </row>
    <row r="3781">
      <c r="A3781" s="2">
        <v>42318.71488425926</v>
      </c>
      <c r="B3781" s="3">
        <v>84.0</v>
      </c>
      <c r="C3781" s="3" t="s">
        <v>4244</v>
      </c>
      <c r="D3781" s="3">
        <v>1.0</v>
      </c>
      <c r="E3781" s="3" t="s">
        <v>4245</v>
      </c>
      <c r="F3781" s="3">
        <v>1.0</v>
      </c>
      <c r="G3781" s="3">
        <v>3.0</v>
      </c>
      <c r="H3781" s="3" t="s">
        <v>4246</v>
      </c>
      <c r="I3781" s="3" t="s">
        <v>4247</v>
      </c>
      <c r="J3781" s="3" t="s">
        <v>1412</v>
      </c>
      <c r="K3781" s="3" t="s">
        <v>24</v>
      </c>
      <c r="L3781" s="3">
        <v>9.0</v>
      </c>
      <c r="M3781" s="3" t="s">
        <v>25</v>
      </c>
      <c r="N3781" s="3" t="s">
        <v>4257</v>
      </c>
      <c r="O3781" s="3" t="s">
        <v>862</v>
      </c>
      <c r="P3781" s="4">
        <v>28703.0</v>
      </c>
      <c r="Q3781" s="3" t="s">
        <v>153</v>
      </c>
      <c r="S3781" s="3" t="s">
        <v>34</v>
      </c>
    </row>
    <row r="3782">
      <c r="A3782" s="2">
        <v>42318.71488425926</v>
      </c>
      <c r="B3782" s="3">
        <v>84.0</v>
      </c>
      <c r="C3782" s="3" t="s">
        <v>4244</v>
      </c>
      <c r="D3782" s="3">
        <v>1.0</v>
      </c>
      <c r="E3782" s="3" t="s">
        <v>4245</v>
      </c>
      <c r="F3782" s="3">
        <v>1.0</v>
      </c>
      <c r="G3782" s="3">
        <v>3.0</v>
      </c>
      <c r="H3782" s="3" t="s">
        <v>4246</v>
      </c>
      <c r="I3782" s="3" t="s">
        <v>4247</v>
      </c>
      <c r="J3782" s="3" t="s">
        <v>1412</v>
      </c>
      <c r="K3782" s="3" t="s">
        <v>24</v>
      </c>
      <c r="L3782" s="3">
        <v>10.0</v>
      </c>
      <c r="M3782" s="3" t="s">
        <v>30</v>
      </c>
      <c r="N3782" s="3" t="s">
        <v>1271</v>
      </c>
      <c r="O3782" s="3" t="s">
        <v>605</v>
      </c>
      <c r="P3782" s="4">
        <v>30531.0</v>
      </c>
      <c r="Q3782" s="3" t="s">
        <v>40</v>
      </c>
      <c r="S3782" s="3" t="s">
        <v>34</v>
      </c>
    </row>
    <row r="3783">
      <c r="A3783" s="2">
        <v>42318.71488425926</v>
      </c>
      <c r="B3783" s="3">
        <v>84.0</v>
      </c>
      <c r="C3783" s="3" t="s">
        <v>4244</v>
      </c>
      <c r="D3783" s="3">
        <v>1.0</v>
      </c>
      <c r="E3783" s="3" t="s">
        <v>4245</v>
      </c>
      <c r="F3783" s="3">
        <v>1.0</v>
      </c>
      <c r="G3783" s="3">
        <v>3.0</v>
      </c>
      <c r="H3783" s="3" t="s">
        <v>4246</v>
      </c>
      <c r="I3783" s="3" t="s">
        <v>4247</v>
      </c>
      <c r="J3783" s="3" t="s">
        <v>1412</v>
      </c>
      <c r="K3783" s="3" t="s">
        <v>24</v>
      </c>
      <c r="L3783" s="3">
        <v>11.0</v>
      </c>
      <c r="M3783" s="3" t="s">
        <v>25</v>
      </c>
      <c r="N3783" s="3" t="s">
        <v>4258</v>
      </c>
      <c r="O3783" s="3" t="s">
        <v>580</v>
      </c>
      <c r="P3783" s="4">
        <v>19077.0</v>
      </c>
      <c r="Q3783" s="3" t="s">
        <v>49</v>
      </c>
      <c r="S3783" s="3" t="s">
        <v>34</v>
      </c>
    </row>
    <row r="3784">
      <c r="A3784" s="2">
        <v>42318.71488425926</v>
      </c>
      <c r="B3784" s="3">
        <v>84.0</v>
      </c>
      <c r="C3784" s="3" t="s">
        <v>4244</v>
      </c>
      <c r="D3784" s="3">
        <v>1.0</v>
      </c>
      <c r="E3784" s="3" t="s">
        <v>4245</v>
      </c>
      <c r="F3784" s="3">
        <v>1.0</v>
      </c>
      <c r="G3784" s="3">
        <v>3.0</v>
      </c>
      <c r="H3784" s="3" t="s">
        <v>4246</v>
      </c>
      <c r="I3784" s="3" t="s">
        <v>4247</v>
      </c>
      <c r="J3784" s="3" t="s">
        <v>1412</v>
      </c>
      <c r="K3784" s="3" t="s">
        <v>24</v>
      </c>
      <c r="L3784" s="3">
        <v>12.0</v>
      </c>
      <c r="M3784" s="3" t="s">
        <v>30</v>
      </c>
      <c r="N3784" s="3" t="s">
        <v>3629</v>
      </c>
      <c r="O3784" s="3" t="s">
        <v>389</v>
      </c>
      <c r="P3784" s="4">
        <v>29587.0</v>
      </c>
      <c r="Q3784" s="3" t="s">
        <v>132</v>
      </c>
      <c r="S3784" s="3" t="s">
        <v>34</v>
      </c>
    </row>
    <row r="3785">
      <c r="A3785" s="2">
        <v>42318.71488425926</v>
      </c>
      <c r="B3785" s="3">
        <v>84.0</v>
      </c>
      <c r="C3785" s="3" t="s">
        <v>4244</v>
      </c>
      <c r="D3785" s="3">
        <v>1.0</v>
      </c>
      <c r="E3785" s="3" t="s">
        <v>4245</v>
      </c>
      <c r="F3785" s="3">
        <v>1.0</v>
      </c>
      <c r="G3785" s="3">
        <v>3.0</v>
      </c>
      <c r="H3785" s="3" t="s">
        <v>4246</v>
      </c>
      <c r="I3785" s="3" t="s">
        <v>4247</v>
      </c>
      <c r="J3785" s="3" t="s">
        <v>1412</v>
      </c>
      <c r="K3785" s="3" t="s">
        <v>24</v>
      </c>
      <c r="L3785" s="3">
        <v>13.0</v>
      </c>
      <c r="M3785" s="3" t="s">
        <v>25</v>
      </c>
      <c r="N3785" s="3" t="s">
        <v>4259</v>
      </c>
      <c r="O3785" s="3" t="s">
        <v>104</v>
      </c>
      <c r="P3785" s="4">
        <v>18469.0</v>
      </c>
      <c r="Q3785" s="3" t="s">
        <v>49</v>
      </c>
      <c r="S3785" s="3" t="s">
        <v>34</v>
      </c>
    </row>
    <row r="3786">
      <c r="A3786" s="2">
        <v>42318.71488425926</v>
      </c>
      <c r="B3786" s="3">
        <v>84.0</v>
      </c>
      <c r="C3786" s="3" t="s">
        <v>4244</v>
      </c>
      <c r="D3786" s="3">
        <v>1.0</v>
      </c>
      <c r="E3786" s="3" t="s">
        <v>4245</v>
      </c>
      <c r="F3786" s="3">
        <v>1.0</v>
      </c>
      <c r="G3786" s="3">
        <v>3.0</v>
      </c>
      <c r="H3786" s="3" t="s">
        <v>4246</v>
      </c>
      <c r="I3786" s="3" t="s">
        <v>4247</v>
      </c>
      <c r="J3786" s="3" t="s">
        <v>1412</v>
      </c>
      <c r="K3786" s="3" t="s">
        <v>24</v>
      </c>
      <c r="L3786" s="3">
        <v>14.0</v>
      </c>
      <c r="M3786" s="3" t="s">
        <v>30</v>
      </c>
      <c r="N3786" s="3" t="s">
        <v>4260</v>
      </c>
      <c r="O3786" s="3" t="s">
        <v>4261</v>
      </c>
      <c r="P3786" s="4">
        <v>23242.0</v>
      </c>
      <c r="Q3786" s="3" t="s">
        <v>75</v>
      </c>
      <c r="S3786" s="3" t="s">
        <v>34</v>
      </c>
    </row>
    <row r="3787">
      <c r="A3787" s="2">
        <v>42318.71488425926</v>
      </c>
      <c r="B3787" s="3">
        <v>84.0</v>
      </c>
      <c r="C3787" s="3" t="s">
        <v>4244</v>
      </c>
      <c r="D3787" s="3">
        <v>1.0</v>
      </c>
      <c r="E3787" s="3" t="s">
        <v>4245</v>
      </c>
      <c r="F3787" s="3">
        <v>1.0</v>
      </c>
      <c r="G3787" s="3">
        <v>3.0</v>
      </c>
      <c r="H3787" s="3" t="s">
        <v>4246</v>
      </c>
      <c r="I3787" s="3" t="s">
        <v>4247</v>
      </c>
      <c r="J3787" s="3" t="s">
        <v>1412</v>
      </c>
      <c r="K3787" s="3" t="s">
        <v>24</v>
      </c>
      <c r="L3787" s="3">
        <v>15.0</v>
      </c>
      <c r="M3787" s="3" t="s">
        <v>25</v>
      </c>
      <c r="N3787" s="3" t="s">
        <v>3571</v>
      </c>
      <c r="O3787" s="3" t="s">
        <v>1468</v>
      </c>
      <c r="P3787" s="4">
        <v>22766.0</v>
      </c>
      <c r="Q3787" s="3" t="s">
        <v>28</v>
      </c>
      <c r="S3787" s="3" t="s">
        <v>34</v>
      </c>
    </row>
    <row r="3788">
      <c r="A3788" s="2">
        <v>42318.71488425926</v>
      </c>
      <c r="B3788" s="3">
        <v>84.0</v>
      </c>
      <c r="C3788" s="3" t="s">
        <v>4244</v>
      </c>
      <c r="D3788" s="3">
        <v>1.0</v>
      </c>
      <c r="E3788" s="3" t="s">
        <v>4245</v>
      </c>
      <c r="F3788" s="3">
        <v>1.0</v>
      </c>
      <c r="G3788" s="3">
        <v>3.0</v>
      </c>
      <c r="H3788" s="3" t="s">
        <v>4246</v>
      </c>
      <c r="I3788" s="3" t="s">
        <v>4247</v>
      </c>
      <c r="J3788" s="3" t="s">
        <v>1412</v>
      </c>
      <c r="K3788" s="3" t="s">
        <v>24</v>
      </c>
      <c r="L3788" s="3">
        <v>16.0</v>
      </c>
      <c r="M3788" s="3" t="s">
        <v>30</v>
      </c>
      <c r="N3788" s="3" t="s">
        <v>2323</v>
      </c>
      <c r="O3788" s="3" t="s">
        <v>633</v>
      </c>
      <c r="P3788" s="4">
        <v>15790.0</v>
      </c>
      <c r="Q3788" s="3" t="s">
        <v>205</v>
      </c>
      <c r="S3788" s="3" t="s">
        <v>34</v>
      </c>
    </row>
    <row r="3789">
      <c r="A3789" s="2">
        <v>42318.71488425926</v>
      </c>
      <c r="B3789" s="3">
        <v>84.0</v>
      </c>
      <c r="C3789" s="3" t="s">
        <v>4244</v>
      </c>
      <c r="D3789" s="3">
        <v>1.0</v>
      </c>
      <c r="E3789" s="3" t="s">
        <v>4245</v>
      </c>
      <c r="F3789" s="3">
        <v>1.0</v>
      </c>
      <c r="G3789" s="3">
        <v>3.0</v>
      </c>
      <c r="H3789" s="3" t="s">
        <v>4246</v>
      </c>
      <c r="I3789" s="3" t="s">
        <v>4247</v>
      </c>
      <c r="J3789" s="3" t="s">
        <v>1412</v>
      </c>
      <c r="K3789" s="3" t="s">
        <v>24</v>
      </c>
      <c r="L3789" s="3">
        <v>17.0</v>
      </c>
      <c r="M3789" s="3" t="s">
        <v>25</v>
      </c>
      <c r="N3789" s="3" t="s">
        <v>4262</v>
      </c>
      <c r="O3789" s="3" t="s">
        <v>4263</v>
      </c>
      <c r="P3789" s="4">
        <v>27697.0</v>
      </c>
      <c r="Q3789" s="3" t="s">
        <v>216</v>
      </c>
      <c r="S3789" s="3" t="s">
        <v>34</v>
      </c>
    </row>
    <row r="3790">
      <c r="A3790" s="2">
        <v>42318.71488425926</v>
      </c>
      <c r="B3790" s="3">
        <v>84.0</v>
      </c>
      <c r="C3790" s="3" t="s">
        <v>4244</v>
      </c>
      <c r="D3790" s="3">
        <v>1.0</v>
      </c>
      <c r="E3790" s="3" t="s">
        <v>4245</v>
      </c>
      <c r="F3790" s="3">
        <v>1.0</v>
      </c>
      <c r="G3790" s="3">
        <v>3.0</v>
      </c>
      <c r="H3790" s="3" t="s">
        <v>4246</v>
      </c>
      <c r="I3790" s="3" t="s">
        <v>4247</v>
      </c>
      <c r="J3790" s="3" t="s">
        <v>1412</v>
      </c>
      <c r="K3790" s="3" t="s">
        <v>24</v>
      </c>
      <c r="L3790" s="3">
        <v>18.0</v>
      </c>
      <c r="M3790" s="3" t="s">
        <v>30</v>
      </c>
      <c r="N3790" s="3" t="s">
        <v>2840</v>
      </c>
      <c r="O3790" s="3" t="s">
        <v>323</v>
      </c>
      <c r="P3790" s="4">
        <v>19606.0</v>
      </c>
      <c r="Q3790" s="3" t="s">
        <v>72</v>
      </c>
      <c r="S3790" s="3" t="s">
        <v>34</v>
      </c>
    </row>
    <row r="3791">
      <c r="A3791" s="2">
        <v>42318.71488425926</v>
      </c>
      <c r="B3791" s="3">
        <v>84.0</v>
      </c>
      <c r="C3791" s="3" t="s">
        <v>4244</v>
      </c>
      <c r="D3791" s="3">
        <v>3.0</v>
      </c>
      <c r="E3791" s="3" t="s">
        <v>4264</v>
      </c>
      <c r="F3791" s="3">
        <v>1.0</v>
      </c>
      <c r="G3791" s="3">
        <v>3.0</v>
      </c>
      <c r="H3791" s="3" t="s">
        <v>4246</v>
      </c>
      <c r="I3791" s="3" t="s">
        <v>4247</v>
      </c>
      <c r="J3791" s="3" t="s">
        <v>1412</v>
      </c>
      <c r="K3791" s="3" t="s">
        <v>24</v>
      </c>
      <c r="L3791" s="3">
        <v>1.0</v>
      </c>
      <c r="M3791" s="3" t="s">
        <v>25</v>
      </c>
      <c r="N3791" s="3" t="s">
        <v>4265</v>
      </c>
      <c r="O3791" s="3" t="s">
        <v>967</v>
      </c>
      <c r="P3791" s="4">
        <v>17919.0</v>
      </c>
      <c r="Q3791" s="3" t="s">
        <v>113</v>
      </c>
      <c r="S3791" s="3" t="s">
        <v>34</v>
      </c>
    </row>
    <row r="3792">
      <c r="A3792" s="2">
        <v>42318.71488425926</v>
      </c>
      <c r="B3792" s="3">
        <v>84.0</v>
      </c>
      <c r="C3792" s="3" t="s">
        <v>4244</v>
      </c>
      <c r="D3792" s="3">
        <v>3.0</v>
      </c>
      <c r="E3792" s="3" t="s">
        <v>4264</v>
      </c>
      <c r="F3792" s="3">
        <v>1.0</v>
      </c>
      <c r="G3792" s="3">
        <v>3.0</v>
      </c>
      <c r="H3792" s="3" t="s">
        <v>4246</v>
      </c>
      <c r="I3792" s="3" t="s">
        <v>4247</v>
      </c>
      <c r="J3792" s="3" t="s">
        <v>1412</v>
      </c>
      <c r="K3792" s="3" t="s">
        <v>24</v>
      </c>
      <c r="L3792" s="3">
        <v>2.0</v>
      </c>
      <c r="M3792" s="3" t="s">
        <v>30</v>
      </c>
      <c r="N3792" s="3" t="s">
        <v>4266</v>
      </c>
      <c r="O3792" s="3" t="s">
        <v>307</v>
      </c>
      <c r="P3792" s="4">
        <v>21526.0</v>
      </c>
      <c r="Q3792" s="3" t="s">
        <v>105</v>
      </c>
      <c r="S3792" s="3" t="s">
        <v>34</v>
      </c>
    </row>
    <row r="3793">
      <c r="A3793" s="2">
        <v>42318.71488425926</v>
      </c>
      <c r="B3793" s="3">
        <v>84.0</v>
      </c>
      <c r="C3793" s="3" t="s">
        <v>4244</v>
      </c>
      <c r="D3793" s="3">
        <v>3.0</v>
      </c>
      <c r="E3793" s="3" t="s">
        <v>4264</v>
      </c>
      <c r="F3793" s="3">
        <v>1.0</v>
      </c>
      <c r="G3793" s="3">
        <v>3.0</v>
      </c>
      <c r="H3793" s="3" t="s">
        <v>4246</v>
      </c>
      <c r="I3793" s="3" t="s">
        <v>4247</v>
      </c>
      <c r="J3793" s="3" t="s">
        <v>1412</v>
      </c>
      <c r="K3793" s="3" t="s">
        <v>24</v>
      </c>
      <c r="L3793" s="3">
        <v>3.0</v>
      </c>
      <c r="M3793" s="3" t="s">
        <v>25</v>
      </c>
      <c r="N3793" s="3" t="s">
        <v>4267</v>
      </c>
      <c r="O3793" s="3" t="s">
        <v>69</v>
      </c>
      <c r="P3793" s="4">
        <v>22652.0</v>
      </c>
      <c r="Q3793" s="3" t="s">
        <v>72</v>
      </c>
      <c r="S3793" s="3" t="s">
        <v>34</v>
      </c>
    </row>
    <row r="3794">
      <c r="A3794" s="2">
        <v>42318.71488425926</v>
      </c>
      <c r="B3794" s="3">
        <v>84.0</v>
      </c>
      <c r="C3794" s="3" t="s">
        <v>4244</v>
      </c>
      <c r="D3794" s="3">
        <v>3.0</v>
      </c>
      <c r="E3794" s="3" t="s">
        <v>4264</v>
      </c>
      <c r="F3794" s="3">
        <v>1.0</v>
      </c>
      <c r="G3794" s="3">
        <v>3.0</v>
      </c>
      <c r="H3794" s="3" t="s">
        <v>4246</v>
      </c>
      <c r="I3794" s="3" t="s">
        <v>4247</v>
      </c>
      <c r="J3794" s="3" t="s">
        <v>1412</v>
      </c>
      <c r="K3794" s="3" t="s">
        <v>24</v>
      </c>
      <c r="L3794" s="3">
        <v>4.0</v>
      </c>
      <c r="M3794" s="3" t="s">
        <v>30</v>
      </c>
      <c r="N3794" s="3" t="s">
        <v>4268</v>
      </c>
      <c r="O3794" s="3" t="s">
        <v>1197</v>
      </c>
      <c r="P3794" s="4">
        <v>15958.0</v>
      </c>
      <c r="Q3794" s="3" t="s">
        <v>113</v>
      </c>
      <c r="S3794" s="3" t="s">
        <v>34</v>
      </c>
    </row>
    <row r="3795">
      <c r="A3795" s="2">
        <v>42318.71488425926</v>
      </c>
      <c r="B3795" s="3">
        <v>84.0</v>
      </c>
      <c r="C3795" s="3" t="s">
        <v>4244</v>
      </c>
      <c r="D3795" s="3">
        <v>3.0</v>
      </c>
      <c r="E3795" s="3" t="s">
        <v>4264</v>
      </c>
      <c r="F3795" s="3">
        <v>1.0</v>
      </c>
      <c r="G3795" s="3">
        <v>3.0</v>
      </c>
      <c r="H3795" s="3" t="s">
        <v>4246</v>
      </c>
      <c r="I3795" s="3" t="s">
        <v>4247</v>
      </c>
      <c r="J3795" s="3" t="s">
        <v>1412</v>
      </c>
      <c r="K3795" s="3" t="s">
        <v>24</v>
      </c>
      <c r="L3795" s="3">
        <v>5.0</v>
      </c>
      <c r="M3795" s="3" t="s">
        <v>25</v>
      </c>
      <c r="N3795" s="3" t="s">
        <v>4269</v>
      </c>
      <c r="O3795" s="3" t="s">
        <v>109</v>
      </c>
      <c r="P3795" s="4">
        <v>17366.0</v>
      </c>
      <c r="Q3795" s="3" t="s">
        <v>49</v>
      </c>
      <c r="S3795" s="3" t="s">
        <v>34</v>
      </c>
    </row>
    <row r="3796">
      <c r="A3796" s="2">
        <v>42318.71488425926</v>
      </c>
      <c r="B3796" s="3">
        <v>84.0</v>
      </c>
      <c r="C3796" s="3" t="s">
        <v>4244</v>
      </c>
      <c r="D3796" s="3">
        <v>3.0</v>
      </c>
      <c r="E3796" s="3" t="s">
        <v>4264</v>
      </c>
      <c r="F3796" s="3">
        <v>1.0</v>
      </c>
      <c r="G3796" s="3">
        <v>3.0</v>
      </c>
      <c r="H3796" s="3" t="s">
        <v>4246</v>
      </c>
      <c r="I3796" s="3" t="s">
        <v>4247</v>
      </c>
      <c r="J3796" s="3" t="s">
        <v>1412</v>
      </c>
      <c r="K3796" s="3" t="s">
        <v>24</v>
      </c>
      <c r="L3796" s="3">
        <v>6.0</v>
      </c>
      <c r="M3796" s="3" t="s">
        <v>30</v>
      </c>
      <c r="N3796" s="3" t="s">
        <v>1217</v>
      </c>
      <c r="O3796" s="3" t="s">
        <v>215</v>
      </c>
      <c r="P3796" s="4">
        <v>21090.0</v>
      </c>
      <c r="Q3796" s="3" t="s">
        <v>40</v>
      </c>
      <c r="S3796" s="3" t="s">
        <v>34</v>
      </c>
    </row>
    <row r="3797">
      <c r="A3797" s="2">
        <v>42318.71488425926</v>
      </c>
      <c r="B3797" s="3">
        <v>84.0</v>
      </c>
      <c r="C3797" s="3" t="s">
        <v>4244</v>
      </c>
      <c r="D3797" s="3">
        <v>3.0</v>
      </c>
      <c r="E3797" s="3" t="s">
        <v>4264</v>
      </c>
      <c r="F3797" s="3">
        <v>1.0</v>
      </c>
      <c r="G3797" s="3">
        <v>3.0</v>
      </c>
      <c r="H3797" s="3" t="s">
        <v>4246</v>
      </c>
      <c r="I3797" s="3" t="s">
        <v>4247</v>
      </c>
      <c r="J3797" s="3" t="s">
        <v>1412</v>
      </c>
      <c r="K3797" s="3" t="s">
        <v>24</v>
      </c>
      <c r="L3797" s="3">
        <v>7.0</v>
      </c>
      <c r="M3797" s="3" t="s">
        <v>25</v>
      </c>
      <c r="N3797" s="3" t="s">
        <v>4270</v>
      </c>
      <c r="O3797" s="3" t="s">
        <v>1568</v>
      </c>
      <c r="P3797" s="4">
        <v>31184.0</v>
      </c>
      <c r="Q3797" s="3" t="s">
        <v>79</v>
      </c>
      <c r="S3797" s="3" t="s">
        <v>34</v>
      </c>
    </row>
    <row r="3798">
      <c r="A3798" s="2">
        <v>42318.71488425926</v>
      </c>
      <c r="B3798" s="3">
        <v>84.0</v>
      </c>
      <c r="C3798" s="3" t="s">
        <v>4244</v>
      </c>
      <c r="D3798" s="3">
        <v>3.0</v>
      </c>
      <c r="E3798" s="3" t="s">
        <v>4264</v>
      </c>
      <c r="F3798" s="3">
        <v>1.0</v>
      </c>
      <c r="G3798" s="3">
        <v>3.0</v>
      </c>
      <c r="H3798" s="3" t="s">
        <v>4246</v>
      </c>
      <c r="I3798" s="3" t="s">
        <v>4247</v>
      </c>
      <c r="J3798" s="3" t="s">
        <v>1412</v>
      </c>
      <c r="K3798" s="3" t="s">
        <v>24</v>
      </c>
      <c r="L3798" s="3">
        <v>8.0</v>
      </c>
      <c r="M3798" s="3" t="s">
        <v>30</v>
      </c>
      <c r="N3798" s="3" t="s">
        <v>4271</v>
      </c>
      <c r="O3798" s="3" t="s">
        <v>121</v>
      </c>
      <c r="P3798" s="4">
        <v>23049.0</v>
      </c>
      <c r="Q3798" s="3" t="s">
        <v>110</v>
      </c>
      <c r="S3798" s="3" t="s">
        <v>34</v>
      </c>
    </row>
    <row r="3799">
      <c r="A3799" s="2">
        <v>42318.71488425926</v>
      </c>
      <c r="B3799" s="3">
        <v>84.0</v>
      </c>
      <c r="C3799" s="3" t="s">
        <v>4244</v>
      </c>
      <c r="D3799" s="3">
        <v>3.0</v>
      </c>
      <c r="E3799" s="3" t="s">
        <v>4264</v>
      </c>
      <c r="F3799" s="3">
        <v>1.0</v>
      </c>
      <c r="G3799" s="3">
        <v>3.0</v>
      </c>
      <c r="H3799" s="3" t="s">
        <v>4246</v>
      </c>
      <c r="I3799" s="3" t="s">
        <v>4247</v>
      </c>
      <c r="J3799" s="3" t="s">
        <v>1412</v>
      </c>
      <c r="K3799" s="3" t="s">
        <v>24</v>
      </c>
      <c r="L3799" s="3">
        <v>9.0</v>
      </c>
      <c r="M3799" s="3" t="s">
        <v>25</v>
      </c>
      <c r="N3799" s="3" t="s">
        <v>1253</v>
      </c>
      <c r="O3799" s="3" t="s">
        <v>69</v>
      </c>
      <c r="P3799" s="4">
        <v>27961.0</v>
      </c>
      <c r="Q3799" s="3" t="s">
        <v>55</v>
      </c>
      <c r="S3799" s="3" t="s">
        <v>34</v>
      </c>
    </row>
    <row r="3800">
      <c r="A3800" s="2">
        <v>42318.71488425926</v>
      </c>
      <c r="B3800" s="3">
        <v>84.0</v>
      </c>
      <c r="C3800" s="3" t="s">
        <v>4244</v>
      </c>
      <c r="D3800" s="3">
        <v>3.0</v>
      </c>
      <c r="E3800" s="3" t="s">
        <v>4264</v>
      </c>
      <c r="F3800" s="3">
        <v>1.0</v>
      </c>
      <c r="G3800" s="3">
        <v>3.0</v>
      </c>
      <c r="H3800" s="3" t="s">
        <v>4246</v>
      </c>
      <c r="I3800" s="3" t="s">
        <v>4247</v>
      </c>
      <c r="J3800" s="3" t="s">
        <v>1412</v>
      </c>
      <c r="K3800" s="3" t="s">
        <v>24</v>
      </c>
      <c r="L3800" s="3">
        <v>10.0</v>
      </c>
      <c r="M3800" s="3" t="s">
        <v>30</v>
      </c>
      <c r="N3800" s="3" t="s">
        <v>4272</v>
      </c>
      <c r="O3800" s="3" t="s">
        <v>995</v>
      </c>
      <c r="P3800" s="4">
        <v>22885.0</v>
      </c>
      <c r="Q3800" s="3" t="s">
        <v>37</v>
      </c>
      <c r="S3800" s="3" t="s">
        <v>34</v>
      </c>
    </row>
    <row r="3801">
      <c r="A3801" s="2">
        <v>42318.71488425926</v>
      </c>
      <c r="B3801" s="3">
        <v>84.0</v>
      </c>
      <c r="C3801" s="3" t="s">
        <v>4244</v>
      </c>
      <c r="D3801" s="3">
        <v>3.0</v>
      </c>
      <c r="E3801" s="3" t="s">
        <v>4264</v>
      </c>
      <c r="F3801" s="3">
        <v>1.0</v>
      </c>
      <c r="G3801" s="3">
        <v>3.0</v>
      </c>
      <c r="H3801" s="3" t="s">
        <v>4246</v>
      </c>
      <c r="I3801" s="3" t="s">
        <v>4247</v>
      </c>
      <c r="J3801" s="3" t="s">
        <v>1412</v>
      </c>
      <c r="K3801" s="3" t="s">
        <v>24</v>
      </c>
      <c r="L3801" s="3">
        <v>11.0</v>
      </c>
      <c r="M3801" s="3" t="s">
        <v>25</v>
      </c>
      <c r="N3801" s="3" t="s">
        <v>4273</v>
      </c>
      <c r="O3801" s="3" t="s">
        <v>366</v>
      </c>
      <c r="P3801" s="4">
        <v>26928.0</v>
      </c>
      <c r="Q3801" s="3" t="s">
        <v>132</v>
      </c>
      <c r="S3801" s="3" t="s">
        <v>34</v>
      </c>
    </row>
    <row r="3802">
      <c r="A3802" s="2">
        <v>42318.71488425926</v>
      </c>
      <c r="B3802" s="3">
        <v>84.0</v>
      </c>
      <c r="C3802" s="3" t="s">
        <v>4244</v>
      </c>
      <c r="D3802" s="3">
        <v>7.0</v>
      </c>
      <c r="E3802" s="3" t="s">
        <v>4274</v>
      </c>
      <c r="F3802" s="3">
        <v>1.0</v>
      </c>
      <c r="G3802" s="3">
        <v>3.0</v>
      </c>
      <c r="H3802" s="3" t="s">
        <v>4246</v>
      </c>
      <c r="I3802" s="3" t="s">
        <v>4247</v>
      </c>
      <c r="J3802" s="3" t="s">
        <v>1412</v>
      </c>
      <c r="K3802" s="3" t="s">
        <v>24</v>
      </c>
      <c r="L3802" s="3">
        <v>1.0</v>
      </c>
      <c r="M3802" s="3" t="s">
        <v>25</v>
      </c>
      <c r="N3802" s="3" t="s">
        <v>4275</v>
      </c>
      <c r="O3802" s="3" t="s">
        <v>4276</v>
      </c>
      <c r="P3802" s="4">
        <v>31012.0</v>
      </c>
      <c r="Q3802" s="3" t="s">
        <v>33</v>
      </c>
      <c r="S3802" s="3" t="s">
        <v>34</v>
      </c>
    </row>
    <row r="3803">
      <c r="A3803" s="2">
        <v>42318.71488425926</v>
      </c>
      <c r="B3803" s="3">
        <v>84.0</v>
      </c>
      <c r="C3803" s="3" t="s">
        <v>4244</v>
      </c>
      <c r="D3803" s="3">
        <v>7.0</v>
      </c>
      <c r="E3803" s="3" t="s">
        <v>4274</v>
      </c>
      <c r="F3803" s="3">
        <v>1.0</v>
      </c>
      <c r="G3803" s="3">
        <v>3.0</v>
      </c>
      <c r="H3803" s="3" t="s">
        <v>4246</v>
      </c>
      <c r="I3803" s="3" t="s">
        <v>4247</v>
      </c>
      <c r="J3803" s="3" t="s">
        <v>1412</v>
      </c>
      <c r="K3803" s="3" t="s">
        <v>24</v>
      </c>
      <c r="L3803" s="3">
        <v>2.0</v>
      </c>
      <c r="M3803" s="3" t="s">
        <v>30</v>
      </c>
      <c r="N3803" s="3" t="s">
        <v>2734</v>
      </c>
      <c r="O3803" s="3" t="s">
        <v>2591</v>
      </c>
      <c r="P3803" s="4">
        <v>32498.0</v>
      </c>
      <c r="Q3803" s="3" t="s">
        <v>132</v>
      </c>
      <c r="S3803" s="3" t="s">
        <v>34</v>
      </c>
    </row>
    <row r="3804">
      <c r="A3804" s="2">
        <v>42318.71488425926</v>
      </c>
      <c r="B3804" s="3">
        <v>84.0</v>
      </c>
      <c r="C3804" s="3" t="s">
        <v>4244</v>
      </c>
      <c r="D3804" s="3">
        <v>7.0</v>
      </c>
      <c r="E3804" s="3" t="s">
        <v>4274</v>
      </c>
      <c r="F3804" s="3">
        <v>1.0</v>
      </c>
      <c r="G3804" s="3">
        <v>3.0</v>
      </c>
      <c r="H3804" s="3" t="s">
        <v>4246</v>
      </c>
      <c r="I3804" s="3" t="s">
        <v>4247</v>
      </c>
      <c r="J3804" s="3" t="s">
        <v>1412</v>
      </c>
      <c r="K3804" s="3" t="s">
        <v>24</v>
      </c>
      <c r="L3804" s="3">
        <v>3.0</v>
      </c>
      <c r="M3804" s="3" t="s">
        <v>25</v>
      </c>
      <c r="N3804" s="3" t="s">
        <v>4277</v>
      </c>
      <c r="O3804" s="3" t="s">
        <v>1447</v>
      </c>
      <c r="P3804" s="4">
        <v>30994.0</v>
      </c>
      <c r="Q3804" s="3" t="s">
        <v>60</v>
      </c>
      <c r="S3804" s="3" t="s">
        <v>34</v>
      </c>
    </row>
    <row r="3805">
      <c r="A3805" s="2">
        <v>42318.71488425926</v>
      </c>
      <c r="B3805" s="3">
        <v>84.0</v>
      </c>
      <c r="C3805" s="3" t="s">
        <v>4244</v>
      </c>
      <c r="D3805" s="3">
        <v>7.0</v>
      </c>
      <c r="E3805" s="3" t="s">
        <v>4274</v>
      </c>
      <c r="F3805" s="3">
        <v>1.0</v>
      </c>
      <c r="G3805" s="3">
        <v>3.0</v>
      </c>
      <c r="H3805" s="3" t="s">
        <v>4246</v>
      </c>
      <c r="I3805" s="3" t="s">
        <v>4247</v>
      </c>
      <c r="J3805" s="3" t="s">
        <v>1412</v>
      </c>
      <c r="K3805" s="3" t="s">
        <v>24</v>
      </c>
      <c r="L3805" s="3">
        <v>4.0</v>
      </c>
      <c r="M3805" s="3" t="s">
        <v>30</v>
      </c>
      <c r="N3805" s="3" t="s">
        <v>4278</v>
      </c>
      <c r="O3805" s="3" t="s">
        <v>4279</v>
      </c>
      <c r="P3805" s="4">
        <v>29874.0</v>
      </c>
      <c r="Q3805" s="3" t="s">
        <v>46</v>
      </c>
      <c r="S3805" s="3" t="s">
        <v>34</v>
      </c>
    </row>
    <row r="3806">
      <c r="A3806" s="2">
        <v>42318.71488425926</v>
      </c>
      <c r="B3806" s="3">
        <v>84.0</v>
      </c>
      <c r="C3806" s="3" t="s">
        <v>4244</v>
      </c>
      <c r="D3806" s="3">
        <v>7.0</v>
      </c>
      <c r="E3806" s="3" t="s">
        <v>4274</v>
      </c>
      <c r="F3806" s="3">
        <v>1.0</v>
      </c>
      <c r="G3806" s="3">
        <v>3.0</v>
      </c>
      <c r="H3806" s="3" t="s">
        <v>4246</v>
      </c>
      <c r="I3806" s="3" t="s">
        <v>4247</v>
      </c>
      <c r="J3806" s="3" t="s">
        <v>1412</v>
      </c>
      <c r="K3806" s="3" t="s">
        <v>24</v>
      </c>
      <c r="L3806" s="3">
        <v>5.0</v>
      </c>
      <c r="M3806" s="3" t="s">
        <v>25</v>
      </c>
      <c r="N3806" s="3" t="s">
        <v>4280</v>
      </c>
      <c r="O3806" s="3" t="s">
        <v>1063</v>
      </c>
      <c r="P3806" s="4">
        <v>19471.0</v>
      </c>
      <c r="Q3806" s="3" t="s">
        <v>49</v>
      </c>
      <c r="S3806" s="3" t="s">
        <v>34</v>
      </c>
    </row>
    <row r="3807">
      <c r="A3807" s="2">
        <v>42318.71488425926</v>
      </c>
      <c r="B3807" s="3">
        <v>84.0</v>
      </c>
      <c r="C3807" s="3" t="s">
        <v>4244</v>
      </c>
      <c r="D3807" s="3">
        <v>7.0</v>
      </c>
      <c r="E3807" s="3" t="s">
        <v>4274</v>
      </c>
      <c r="F3807" s="3">
        <v>1.0</v>
      </c>
      <c r="G3807" s="3">
        <v>3.0</v>
      </c>
      <c r="H3807" s="3" t="s">
        <v>4246</v>
      </c>
      <c r="I3807" s="3" t="s">
        <v>4247</v>
      </c>
      <c r="J3807" s="3" t="s">
        <v>1412</v>
      </c>
      <c r="K3807" s="3" t="s">
        <v>24</v>
      </c>
      <c r="L3807" s="3">
        <v>6.0</v>
      </c>
      <c r="M3807" s="3" t="s">
        <v>30</v>
      </c>
      <c r="N3807" s="3" t="s">
        <v>1554</v>
      </c>
      <c r="O3807" s="3" t="s">
        <v>98</v>
      </c>
      <c r="P3807" s="4">
        <v>29330.0</v>
      </c>
      <c r="Q3807" s="3" t="s">
        <v>46</v>
      </c>
      <c r="S3807" s="3" t="s">
        <v>34</v>
      </c>
    </row>
    <row r="3808">
      <c r="A3808" s="2">
        <v>42318.71488425926</v>
      </c>
      <c r="B3808" s="3">
        <v>84.0</v>
      </c>
      <c r="C3808" s="3" t="s">
        <v>4244</v>
      </c>
      <c r="D3808" s="3">
        <v>7.0</v>
      </c>
      <c r="E3808" s="3" t="s">
        <v>4274</v>
      </c>
      <c r="F3808" s="3">
        <v>1.0</v>
      </c>
      <c r="G3808" s="3">
        <v>3.0</v>
      </c>
      <c r="H3808" s="3" t="s">
        <v>4246</v>
      </c>
      <c r="I3808" s="3" t="s">
        <v>4247</v>
      </c>
      <c r="J3808" s="3" t="s">
        <v>1412</v>
      </c>
      <c r="K3808" s="3" t="s">
        <v>24</v>
      </c>
      <c r="L3808" s="3">
        <v>7.0</v>
      </c>
      <c r="M3808" s="3" t="s">
        <v>25</v>
      </c>
      <c r="N3808" s="3" t="s">
        <v>4281</v>
      </c>
      <c r="O3808" s="3" t="s">
        <v>523</v>
      </c>
      <c r="P3808" s="4">
        <v>28380.0</v>
      </c>
      <c r="Q3808" s="3" t="s">
        <v>221</v>
      </c>
      <c r="S3808" s="3" t="s">
        <v>34</v>
      </c>
    </row>
    <row r="3809">
      <c r="A3809" s="2">
        <v>42318.71488425926</v>
      </c>
      <c r="B3809" s="3">
        <v>84.0</v>
      </c>
      <c r="C3809" s="3" t="s">
        <v>4244</v>
      </c>
      <c r="D3809" s="3">
        <v>7.0</v>
      </c>
      <c r="E3809" s="3" t="s">
        <v>4274</v>
      </c>
      <c r="F3809" s="3">
        <v>1.0</v>
      </c>
      <c r="G3809" s="3">
        <v>3.0</v>
      </c>
      <c r="H3809" s="3" t="s">
        <v>4246</v>
      </c>
      <c r="I3809" s="3" t="s">
        <v>4247</v>
      </c>
      <c r="J3809" s="3" t="s">
        <v>1412</v>
      </c>
      <c r="K3809" s="3" t="s">
        <v>24</v>
      </c>
      <c r="L3809" s="3">
        <v>8.0</v>
      </c>
      <c r="M3809" s="3" t="s">
        <v>30</v>
      </c>
      <c r="N3809" s="3" t="s">
        <v>4282</v>
      </c>
      <c r="O3809" s="3" t="s">
        <v>207</v>
      </c>
      <c r="P3809" s="4">
        <v>25993.0</v>
      </c>
      <c r="Q3809" s="3" t="s">
        <v>132</v>
      </c>
      <c r="S3809" s="3" t="s">
        <v>34</v>
      </c>
    </row>
    <row r="3810">
      <c r="A3810" s="2">
        <v>42318.71488425926</v>
      </c>
      <c r="B3810" s="3">
        <v>84.0</v>
      </c>
      <c r="C3810" s="3" t="s">
        <v>4244</v>
      </c>
      <c r="D3810" s="3">
        <v>7.0</v>
      </c>
      <c r="E3810" s="3" t="s">
        <v>4274</v>
      </c>
      <c r="F3810" s="3">
        <v>1.0</v>
      </c>
      <c r="G3810" s="3">
        <v>3.0</v>
      </c>
      <c r="H3810" s="3" t="s">
        <v>4246</v>
      </c>
      <c r="I3810" s="3" t="s">
        <v>4247</v>
      </c>
      <c r="J3810" s="3" t="s">
        <v>1412</v>
      </c>
      <c r="K3810" s="3" t="s">
        <v>24</v>
      </c>
      <c r="L3810" s="3">
        <v>9.0</v>
      </c>
      <c r="M3810" s="3" t="s">
        <v>25</v>
      </c>
      <c r="N3810" s="3" t="s">
        <v>4283</v>
      </c>
      <c r="O3810" s="3" t="s">
        <v>184</v>
      </c>
      <c r="P3810" s="4">
        <v>28658.0</v>
      </c>
      <c r="Q3810" s="3" t="s">
        <v>110</v>
      </c>
      <c r="S3810" s="3" t="s">
        <v>34</v>
      </c>
    </row>
    <row r="3811">
      <c r="A3811" s="2">
        <v>42318.71488425926</v>
      </c>
      <c r="B3811" s="3">
        <v>84.0</v>
      </c>
      <c r="C3811" s="3" t="s">
        <v>4244</v>
      </c>
      <c r="D3811" s="3">
        <v>7.0</v>
      </c>
      <c r="E3811" s="3" t="s">
        <v>4274</v>
      </c>
      <c r="F3811" s="3">
        <v>1.0</v>
      </c>
      <c r="G3811" s="3">
        <v>3.0</v>
      </c>
      <c r="H3811" s="3" t="s">
        <v>4246</v>
      </c>
      <c r="I3811" s="3" t="s">
        <v>4247</v>
      </c>
      <c r="J3811" s="3" t="s">
        <v>1412</v>
      </c>
      <c r="K3811" s="3" t="s">
        <v>24</v>
      </c>
      <c r="L3811" s="3">
        <v>10.0</v>
      </c>
      <c r="M3811" s="3" t="s">
        <v>30</v>
      </c>
      <c r="N3811" s="3" t="s">
        <v>4284</v>
      </c>
      <c r="O3811" s="3" t="s">
        <v>4285</v>
      </c>
      <c r="P3811" s="4">
        <v>29692.0</v>
      </c>
      <c r="Q3811" s="3" t="s">
        <v>40</v>
      </c>
      <c r="S3811" s="3" t="s">
        <v>34</v>
      </c>
    </row>
    <row r="3812">
      <c r="A3812" s="2">
        <v>42318.71488425926</v>
      </c>
      <c r="B3812" s="3">
        <v>84.0</v>
      </c>
      <c r="C3812" s="3" t="s">
        <v>4244</v>
      </c>
      <c r="D3812" s="3">
        <v>7.0</v>
      </c>
      <c r="E3812" s="3" t="s">
        <v>4274</v>
      </c>
      <c r="F3812" s="3">
        <v>1.0</v>
      </c>
      <c r="G3812" s="3">
        <v>3.0</v>
      </c>
      <c r="H3812" s="3" t="s">
        <v>4246</v>
      </c>
      <c r="I3812" s="3" t="s">
        <v>4247</v>
      </c>
      <c r="J3812" s="3" t="s">
        <v>1412</v>
      </c>
      <c r="K3812" s="3" t="s">
        <v>24</v>
      </c>
      <c r="L3812" s="3">
        <v>11.0</v>
      </c>
      <c r="M3812" s="3" t="s">
        <v>25</v>
      </c>
      <c r="N3812" s="3" t="s">
        <v>4286</v>
      </c>
      <c r="O3812" s="3" t="s">
        <v>371</v>
      </c>
      <c r="P3812" s="4">
        <v>24692.0</v>
      </c>
      <c r="Q3812" s="3" t="s">
        <v>169</v>
      </c>
      <c r="S3812" s="3" t="s">
        <v>34</v>
      </c>
    </row>
    <row r="3813">
      <c r="A3813" s="2">
        <v>42318.71488425926</v>
      </c>
      <c r="B3813" s="3">
        <v>84.0</v>
      </c>
      <c r="C3813" s="3" t="s">
        <v>4244</v>
      </c>
      <c r="D3813" s="3">
        <v>15.0</v>
      </c>
      <c r="E3813" s="3" t="s">
        <v>4287</v>
      </c>
      <c r="F3813" s="3">
        <v>1.0</v>
      </c>
      <c r="G3813" s="3">
        <v>3.0</v>
      </c>
      <c r="H3813" s="3" t="s">
        <v>4246</v>
      </c>
      <c r="I3813" s="3" t="s">
        <v>4247</v>
      </c>
      <c r="J3813" s="3" t="s">
        <v>1412</v>
      </c>
      <c r="K3813" s="3" t="s">
        <v>24</v>
      </c>
      <c r="L3813" s="3">
        <v>1.0</v>
      </c>
      <c r="M3813" s="3" t="s">
        <v>25</v>
      </c>
      <c r="N3813" s="3" t="s">
        <v>4288</v>
      </c>
      <c r="O3813" s="3" t="s">
        <v>1527</v>
      </c>
      <c r="P3813" s="4">
        <v>27222.0</v>
      </c>
      <c r="Q3813" s="3" t="s">
        <v>75</v>
      </c>
      <c r="S3813" s="3" t="s">
        <v>34</v>
      </c>
    </row>
    <row r="3814">
      <c r="A3814" s="2">
        <v>42318.71488425926</v>
      </c>
      <c r="B3814" s="3">
        <v>84.0</v>
      </c>
      <c r="C3814" s="3" t="s">
        <v>4244</v>
      </c>
      <c r="D3814" s="3">
        <v>15.0</v>
      </c>
      <c r="E3814" s="3" t="s">
        <v>4287</v>
      </c>
      <c r="F3814" s="3">
        <v>1.0</v>
      </c>
      <c r="G3814" s="3">
        <v>3.0</v>
      </c>
      <c r="H3814" s="3" t="s">
        <v>4246</v>
      </c>
      <c r="I3814" s="3" t="s">
        <v>4247</v>
      </c>
      <c r="J3814" s="3" t="s">
        <v>1412</v>
      </c>
      <c r="K3814" s="3" t="s">
        <v>24</v>
      </c>
      <c r="L3814" s="3">
        <v>2.0</v>
      </c>
      <c r="M3814" s="3" t="s">
        <v>30</v>
      </c>
      <c r="N3814" s="3" t="s">
        <v>4289</v>
      </c>
      <c r="O3814" s="3" t="s">
        <v>562</v>
      </c>
      <c r="P3814" s="4">
        <v>19434.0</v>
      </c>
      <c r="Q3814" s="3" t="s">
        <v>105</v>
      </c>
      <c r="S3814" s="3" t="s">
        <v>34</v>
      </c>
    </row>
    <row r="3815">
      <c r="A3815" s="2">
        <v>42318.71488425926</v>
      </c>
      <c r="B3815" s="3">
        <v>84.0</v>
      </c>
      <c r="C3815" s="3" t="s">
        <v>4244</v>
      </c>
      <c r="D3815" s="3">
        <v>15.0</v>
      </c>
      <c r="E3815" s="3" t="s">
        <v>4287</v>
      </c>
      <c r="F3815" s="3">
        <v>1.0</v>
      </c>
      <c r="G3815" s="3">
        <v>3.0</v>
      </c>
      <c r="H3815" s="3" t="s">
        <v>4246</v>
      </c>
      <c r="I3815" s="3" t="s">
        <v>4247</v>
      </c>
      <c r="J3815" s="3" t="s">
        <v>1412</v>
      </c>
      <c r="K3815" s="3" t="s">
        <v>24</v>
      </c>
      <c r="L3815" s="3">
        <v>3.0</v>
      </c>
      <c r="M3815" s="3" t="s">
        <v>25</v>
      </c>
      <c r="N3815" s="3" t="s">
        <v>4290</v>
      </c>
      <c r="O3815" s="3" t="s">
        <v>123</v>
      </c>
      <c r="P3815" s="4">
        <v>20079.0</v>
      </c>
      <c r="Q3815" s="3" t="s">
        <v>96</v>
      </c>
      <c r="S3815" s="3" t="s">
        <v>34</v>
      </c>
    </row>
    <row r="3816">
      <c r="A3816" s="2">
        <v>42318.71488425926</v>
      </c>
      <c r="B3816" s="3">
        <v>84.0</v>
      </c>
      <c r="C3816" s="3" t="s">
        <v>4244</v>
      </c>
      <c r="D3816" s="3">
        <v>15.0</v>
      </c>
      <c r="E3816" s="3" t="s">
        <v>4287</v>
      </c>
      <c r="F3816" s="3">
        <v>1.0</v>
      </c>
      <c r="G3816" s="3">
        <v>3.0</v>
      </c>
      <c r="H3816" s="3" t="s">
        <v>4246</v>
      </c>
      <c r="I3816" s="3" t="s">
        <v>4247</v>
      </c>
      <c r="J3816" s="3" t="s">
        <v>1412</v>
      </c>
      <c r="K3816" s="3" t="s">
        <v>24</v>
      </c>
      <c r="L3816" s="3">
        <v>4.0</v>
      </c>
      <c r="M3816" s="3" t="s">
        <v>30</v>
      </c>
      <c r="N3816" s="3" t="s">
        <v>4291</v>
      </c>
      <c r="O3816" s="3" t="s">
        <v>71</v>
      </c>
      <c r="P3816" s="4">
        <v>24189.0</v>
      </c>
      <c r="Q3816" s="3" t="s">
        <v>72</v>
      </c>
      <c r="S3816" s="3" t="s">
        <v>34</v>
      </c>
    </row>
    <row r="3817">
      <c r="A3817" s="2">
        <v>42318.71488425926</v>
      </c>
      <c r="B3817" s="3">
        <v>84.0</v>
      </c>
      <c r="C3817" s="3" t="s">
        <v>4244</v>
      </c>
      <c r="D3817" s="3">
        <v>15.0</v>
      </c>
      <c r="E3817" s="3" t="s">
        <v>4287</v>
      </c>
      <c r="F3817" s="3">
        <v>1.0</v>
      </c>
      <c r="G3817" s="3">
        <v>3.0</v>
      </c>
      <c r="H3817" s="3" t="s">
        <v>4246</v>
      </c>
      <c r="I3817" s="3" t="s">
        <v>4247</v>
      </c>
      <c r="J3817" s="3" t="s">
        <v>1412</v>
      </c>
      <c r="K3817" s="3" t="s">
        <v>24</v>
      </c>
      <c r="L3817" s="3">
        <v>5.0</v>
      </c>
      <c r="M3817" s="3" t="s">
        <v>25</v>
      </c>
      <c r="N3817" s="3" t="s">
        <v>4292</v>
      </c>
      <c r="O3817" s="3" t="s">
        <v>1390</v>
      </c>
      <c r="P3817" s="4">
        <v>31367.0</v>
      </c>
      <c r="Q3817" s="3" t="s">
        <v>72</v>
      </c>
      <c r="S3817" s="3" t="s">
        <v>34</v>
      </c>
    </row>
    <row r="3818">
      <c r="A3818" s="2">
        <v>42318.71488425926</v>
      </c>
      <c r="B3818" s="3">
        <v>84.0</v>
      </c>
      <c r="C3818" s="3" t="s">
        <v>4244</v>
      </c>
      <c r="D3818" s="3">
        <v>15.0</v>
      </c>
      <c r="E3818" s="3" t="s">
        <v>4287</v>
      </c>
      <c r="F3818" s="3">
        <v>1.0</v>
      </c>
      <c r="G3818" s="3">
        <v>3.0</v>
      </c>
      <c r="H3818" s="3" t="s">
        <v>4246</v>
      </c>
      <c r="I3818" s="3" t="s">
        <v>4247</v>
      </c>
      <c r="J3818" s="3" t="s">
        <v>1412</v>
      </c>
      <c r="K3818" s="3" t="s">
        <v>24</v>
      </c>
      <c r="L3818" s="3">
        <v>6.0</v>
      </c>
      <c r="M3818" s="3" t="s">
        <v>30</v>
      </c>
      <c r="N3818" s="3" t="s">
        <v>4293</v>
      </c>
      <c r="O3818" s="3" t="s">
        <v>215</v>
      </c>
      <c r="P3818" s="4">
        <v>26219.0</v>
      </c>
      <c r="Q3818" s="3" t="s">
        <v>40</v>
      </c>
      <c r="S3818" s="3" t="s">
        <v>34</v>
      </c>
    </row>
    <row r="3819">
      <c r="A3819" s="2">
        <v>42318.71488425926</v>
      </c>
      <c r="B3819" s="3">
        <v>84.0</v>
      </c>
      <c r="C3819" s="3" t="s">
        <v>4244</v>
      </c>
      <c r="D3819" s="3">
        <v>26.0</v>
      </c>
      <c r="E3819" s="3" t="s">
        <v>4294</v>
      </c>
      <c r="F3819" s="3">
        <v>1.0</v>
      </c>
      <c r="G3819" s="3">
        <v>3.0</v>
      </c>
      <c r="H3819" s="3" t="s">
        <v>4246</v>
      </c>
      <c r="I3819" s="3" t="s">
        <v>4247</v>
      </c>
      <c r="J3819" s="3" t="s">
        <v>1412</v>
      </c>
      <c r="K3819" s="3" t="s">
        <v>272</v>
      </c>
      <c r="L3819" s="3">
        <v>1.0</v>
      </c>
      <c r="M3819" s="3" t="s">
        <v>25</v>
      </c>
      <c r="N3819" s="3" t="s">
        <v>4295</v>
      </c>
      <c r="O3819" s="3" t="s">
        <v>91</v>
      </c>
      <c r="P3819" s="4">
        <v>23420.0</v>
      </c>
      <c r="Q3819" s="3" t="s">
        <v>28</v>
      </c>
      <c r="S3819" s="3" t="s">
        <v>34</v>
      </c>
    </row>
    <row r="3820">
      <c r="A3820" s="2">
        <v>42318.71488425926</v>
      </c>
      <c r="B3820" s="3">
        <v>84.0</v>
      </c>
      <c r="C3820" s="3" t="s">
        <v>4244</v>
      </c>
      <c r="D3820" s="3">
        <v>26.0</v>
      </c>
      <c r="E3820" s="3" t="s">
        <v>4294</v>
      </c>
      <c r="F3820" s="3">
        <v>1.0</v>
      </c>
      <c r="G3820" s="3">
        <v>3.0</v>
      </c>
      <c r="H3820" s="3" t="s">
        <v>4246</v>
      </c>
      <c r="I3820" s="3" t="s">
        <v>4247</v>
      </c>
      <c r="J3820" s="3" t="s">
        <v>1412</v>
      </c>
      <c r="K3820" s="3" t="s">
        <v>24</v>
      </c>
      <c r="L3820" s="3">
        <v>2.0</v>
      </c>
      <c r="M3820" s="3" t="s">
        <v>30</v>
      </c>
      <c r="N3820" s="3" t="s">
        <v>4296</v>
      </c>
      <c r="O3820" s="3" t="s">
        <v>342</v>
      </c>
      <c r="P3820" s="4">
        <v>23177.0</v>
      </c>
      <c r="Q3820" s="3" t="s">
        <v>75</v>
      </c>
      <c r="S3820" s="3" t="s">
        <v>34</v>
      </c>
    </row>
    <row r="3821">
      <c r="A3821" s="2">
        <v>42318.71488425926</v>
      </c>
      <c r="B3821" s="3">
        <v>84.0</v>
      </c>
      <c r="C3821" s="3" t="s">
        <v>4244</v>
      </c>
      <c r="D3821" s="3">
        <v>26.0</v>
      </c>
      <c r="E3821" s="3" t="s">
        <v>4294</v>
      </c>
      <c r="F3821" s="3">
        <v>1.0</v>
      </c>
      <c r="G3821" s="3">
        <v>3.0</v>
      </c>
      <c r="H3821" s="3" t="s">
        <v>4246</v>
      </c>
      <c r="I3821" s="3" t="s">
        <v>4247</v>
      </c>
      <c r="J3821" s="3" t="s">
        <v>1412</v>
      </c>
      <c r="K3821" s="3" t="s">
        <v>24</v>
      </c>
      <c r="L3821" s="3">
        <v>3.0</v>
      </c>
      <c r="M3821" s="3" t="s">
        <v>25</v>
      </c>
      <c r="N3821" s="3" t="s">
        <v>4297</v>
      </c>
      <c r="O3821" s="3" t="s">
        <v>4298</v>
      </c>
      <c r="P3821" s="4">
        <v>19124.0</v>
      </c>
      <c r="Q3821" s="3" t="s">
        <v>169</v>
      </c>
      <c r="S3821" s="3" t="s">
        <v>34</v>
      </c>
    </row>
    <row r="3822">
      <c r="A3822" s="2">
        <v>42318.71488425926</v>
      </c>
      <c r="B3822" s="3">
        <v>84.0</v>
      </c>
      <c r="C3822" s="3" t="s">
        <v>4244</v>
      </c>
      <c r="D3822" s="3">
        <v>26.0</v>
      </c>
      <c r="E3822" s="3" t="s">
        <v>4294</v>
      </c>
      <c r="F3822" s="3">
        <v>1.0</v>
      </c>
      <c r="G3822" s="3">
        <v>3.0</v>
      </c>
      <c r="H3822" s="3" t="s">
        <v>4246</v>
      </c>
      <c r="I3822" s="3" t="s">
        <v>4247</v>
      </c>
      <c r="J3822" s="3" t="s">
        <v>1412</v>
      </c>
      <c r="K3822" s="3" t="s">
        <v>24</v>
      </c>
      <c r="L3822" s="3">
        <v>4.0</v>
      </c>
      <c r="M3822" s="3" t="s">
        <v>30</v>
      </c>
      <c r="N3822" s="3" t="s">
        <v>4299</v>
      </c>
      <c r="O3822" s="3" t="s">
        <v>626</v>
      </c>
      <c r="P3822" s="4">
        <v>14755.0</v>
      </c>
      <c r="Q3822" s="3" t="s">
        <v>86</v>
      </c>
      <c r="S3822" s="3" t="s">
        <v>34</v>
      </c>
    </row>
    <row r="3823">
      <c r="A3823" s="2">
        <v>42318.71488425926</v>
      </c>
      <c r="B3823" s="3">
        <v>84.0</v>
      </c>
      <c r="C3823" s="3" t="s">
        <v>4244</v>
      </c>
      <c r="D3823" s="3">
        <v>26.0</v>
      </c>
      <c r="E3823" s="3" t="s">
        <v>4294</v>
      </c>
      <c r="F3823" s="3">
        <v>1.0</v>
      </c>
      <c r="G3823" s="3">
        <v>3.0</v>
      </c>
      <c r="H3823" s="3" t="s">
        <v>4246</v>
      </c>
      <c r="I3823" s="3" t="s">
        <v>4247</v>
      </c>
      <c r="J3823" s="3" t="s">
        <v>1412</v>
      </c>
      <c r="K3823" s="3" t="s">
        <v>24</v>
      </c>
      <c r="L3823" s="3">
        <v>5.0</v>
      </c>
      <c r="M3823" s="3" t="s">
        <v>25</v>
      </c>
      <c r="N3823" s="3" t="s">
        <v>4300</v>
      </c>
      <c r="O3823" s="3" t="s">
        <v>4301</v>
      </c>
      <c r="P3823" s="4">
        <v>27184.0</v>
      </c>
      <c r="Q3823" s="3" t="s">
        <v>79</v>
      </c>
      <c r="S3823" s="3" t="s">
        <v>34</v>
      </c>
    </row>
    <row r="3824">
      <c r="A3824" s="2">
        <v>42318.71488425926</v>
      </c>
      <c r="B3824" s="3">
        <v>84.0</v>
      </c>
      <c r="C3824" s="3" t="s">
        <v>4244</v>
      </c>
      <c r="D3824" s="3">
        <v>26.0</v>
      </c>
      <c r="E3824" s="3" t="s">
        <v>4294</v>
      </c>
      <c r="F3824" s="3">
        <v>1.0</v>
      </c>
      <c r="G3824" s="3">
        <v>3.0</v>
      </c>
      <c r="H3824" s="3" t="s">
        <v>4246</v>
      </c>
      <c r="I3824" s="3" t="s">
        <v>4247</v>
      </c>
      <c r="J3824" s="3" t="s">
        <v>1412</v>
      </c>
      <c r="K3824" s="3" t="s">
        <v>24</v>
      </c>
      <c r="L3824" s="3">
        <v>6.0</v>
      </c>
      <c r="M3824" s="3" t="s">
        <v>30</v>
      </c>
      <c r="N3824" s="3" t="s">
        <v>4302</v>
      </c>
      <c r="O3824" s="3" t="s">
        <v>1453</v>
      </c>
      <c r="P3824" s="4">
        <v>31520.0</v>
      </c>
      <c r="Q3824" s="3" t="s">
        <v>221</v>
      </c>
      <c r="S3824" s="3" t="s">
        <v>34</v>
      </c>
    </row>
    <row r="3825">
      <c r="A3825" s="2">
        <v>42318.71488425926</v>
      </c>
      <c r="B3825" s="3">
        <v>84.0</v>
      </c>
      <c r="C3825" s="3" t="s">
        <v>4244</v>
      </c>
      <c r="D3825" s="3">
        <v>26.0</v>
      </c>
      <c r="E3825" s="3" t="s">
        <v>4294</v>
      </c>
      <c r="F3825" s="3">
        <v>1.0</v>
      </c>
      <c r="G3825" s="3">
        <v>3.0</v>
      </c>
      <c r="H3825" s="3" t="s">
        <v>4246</v>
      </c>
      <c r="I3825" s="3" t="s">
        <v>4247</v>
      </c>
      <c r="J3825" s="3" t="s">
        <v>1412</v>
      </c>
      <c r="K3825" s="3" t="s">
        <v>24</v>
      </c>
      <c r="L3825" s="3">
        <v>7.0</v>
      </c>
      <c r="M3825" s="3" t="s">
        <v>25</v>
      </c>
      <c r="N3825" s="3" t="s">
        <v>1271</v>
      </c>
      <c r="O3825" s="3" t="s">
        <v>395</v>
      </c>
      <c r="P3825" s="4">
        <v>22450.0</v>
      </c>
      <c r="Q3825" s="3" t="s">
        <v>110</v>
      </c>
      <c r="S3825" s="3" t="s">
        <v>34</v>
      </c>
    </row>
    <row r="3826">
      <c r="A3826" s="2">
        <v>42318.71488425926</v>
      </c>
      <c r="B3826" s="3">
        <v>84.0</v>
      </c>
      <c r="C3826" s="3" t="s">
        <v>4244</v>
      </c>
      <c r="D3826" s="3">
        <v>26.0</v>
      </c>
      <c r="E3826" s="3" t="s">
        <v>4294</v>
      </c>
      <c r="F3826" s="3">
        <v>1.0</v>
      </c>
      <c r="G3826" s="3">
        <v>3.0</v>
      </c>
      <c r="H3826" s="3" t="s">
        <v>4246</v>
      </c>
      <c r="I3826" s="3" t="s">
        <v>4247</v>
      </c>
      <c r="J3826" s="3" t="s">
        <v>1412</v>
      </c>
      <c r="K3826" s="3" t="s">
        <v>24</v>
      </c>
      <c r="L3826" s="3">
        <v>8.0</v>
      </c>
      <c r="M3826" s="3" t="s">
        <v>30</v>
      </c>
      <c r="N3826" s="3" t="s">
        <v>4303</v>
      </c>
      <c r="O3826" s="3" t="s">
        <v>1012</v>
      </c>
      <c r="P3826" s="4">
        <v>21470.0</v>
      </c>
      <c r="Q3826" s="3" t="s">
        <v>132</v>
      </c>
      <c r="S3826" s="3" t="s">
        <v>34</v>
      </c>
    </row>
    <row r="3827">
      <c r="A3827" s="2">
        <v>42318.71488425926</v>
      </c>
      <c r="B3827" s="3">
        <v>84.0</v>
      </c>
      <c r="C3827" s="3" t="s">
        <v>4244</v>
      </c>
      <c r="D3827" s="3">
        <v>26.0</v>
      </c>
      <c r="E3827" s="3" t="s">
        <v>4294</v>
      </c>
      <c r="F3827" s="3">
        <v>1.0</v>
      </c>
      <c r="G3827" s="3">
        <v>3.0</v>
      </c>
      <c r="H3827" s="3" t="s">
        <v>4246</v>
      </c>
      <c r="I3827" s="3" t="s">
        <v>4247</v>
      </c>
      <c r="J3827" s="3" t="s">
        <v>1412</v>
      </c>
      <c r="K3827" s="3" t="s">
        <v>24</v>
      </c>
      <c r="L3827" s="3">
        <v>9.0</v>
      </c>
      <c r="M3827" s="3" t="s">
        <v>25</v>
      </c>
      <c r="N3827" s="3" t="s">
        <v>4304</v>
      </c>
      <c r="O3827" s="3" t="s">
        <v>4305</v>
      </c>
      <c r="P3827" s="4">
        <v>34112.0</v>
      </c>
      <c r="Q3827" s="3" t="s">
        <v>191</v>
      </c>
      <c r="S3827" s="3" t="s">
        <v>34</v>
      </c>
    </row>
    <row r="3828">
      <c r="A3828" s="2">
        <v>42318.71488425926</v>
      </c>
      <c r="B3828" s="3">
        <v>84.0</v>
      </c>
      <c r="C3828" s="3" t="s">
        <v>4244</v>
      </c>
      <c r="D3828" s="3">
        <v>26.0</v>
      </c>
      <c r="E3828" s="3" t="s">
        <v>4294</v>
      </c>
      <c r="F3828" s="3">
        <v>1.0</v>
      </c>
      <c r="G3828" s="3">
        <v>3.0</v>
      </c>
      <c r="H3828" s="3" t="s">
        <v>4246</v>
      </c>
      <c r="I3828" s="3" t="s">
        <v>4247</v>
      </c>
      <c r="J3828" s="3" t="s">
        <v>1412</v>
      </c>
      <c r="K3828" s="3" t="s">
        <v>24</v>
      </c>
      <c r="L3828" s="3">
        <v>10.0</v>
      </c>
      <c r="M3828" s="3" t="s">
        <v>30</v>
      </c>
      <c r="N3828" s="3" t="s">
        <v>4306</v>
      </c>
      <c r="O3828" s="3" t="s">
        <v>1890</v>
      </c>
      <c r="P3828" s="4">
        <v>26128.0</v>
      </c>
      <c r="Q3828" s="3" t="s">
        <v>60</v>
      </c>
      <c r="S3828" s="3" t="s">
        <v>34</v>
      </c>
    </row>
    <row r="3829">
      <c r="A3829" s="2">
        <v>42318.71488425926</v>
      </c>
      <c r="B3829" s="3">
        <v>84.0</v>
      </c>
      <c r="C3829" s="3" t="s">
        <v>4244</v>
      </c>
      <c r="D3829" s="3">
        <v>26.0</v>
      </c>
      <c r="E3829" s="3" t="s">
        <v>4294</v>
      </c>
      <c r="F3829" s="3">
        <v>1.0</v>
      </c>
      <c r="G3829" s="3">
        <v>3.0</v>
      </c>
      <c r="H3829" s="3" t="s">
        <v>4246</v>
      </c>
      <c r="I3829" s="3" t="s">
        <v>4247</v>
      </c>
      <c r="J3829" s="3" t="s">
        <v>1412</v>
      </c>
      <c r="K3829" s="3" t="s">
        <v>24</v>
      </c>
      <c r="L3829" s="3">
        <v>11.0</v>
      </c>
      <c r="M3829" s="3" t="s">
        <v>25</v>
      </c>
      <c r="N3829" s="3" t="s">
        <v>4307</v>
      </c>
      <c r="O3829" s="3" t="s">
        <v>1988</v>
      </c>
      <c r="P3829" s="4">
        <v>24928.0</v>
      </c>
      <c r="Q3829" s="3" t="s">
        <v>72</v>
      </c>
      <c r="S3829" s="3" t="s">
        <v>34</v>
      </c>
    </row>
    <row r="3830">
      <c r="A3830" s="2">
        <v>42318.71488425926</v>
      </c>
      <c r="B3830" s="3">
        <v>84.0</v>
      </c>
      <c r="C3830" s="3" t="s">
        <v>4244</v>
      </c>
      <c r="D3830" s="3">
        <v>26.0</v>
      </c>
      <c r="E3830" s="3" t="s">
        <v>4294</v>
      </c>
      <c r="F3830" s="3">
        <v>1.0</v>
      </c>
      <c r="G3830" s="3">
        <v>3.0</v>
      </c>
      <c r="H3830" s="3" t="s">
        <v>4246</v>
      </c>
      <c r="I3830" s="3" t="s">
        <v>4247</v>
      </c>
      <c r="J3830" s="3" t="s">
        <v>1412</v>
      </c>
      <c r="K3830" s="3" t="s">
        <v>24</v>
      </c>
      <c r="L3830" s="3">
        <v>12.0</v>
      </c>
      <c r="M3830" s="3" t="s">
        <v>30</v>
      </c>
      <c r="N3830" s="3" t="s">
        <v>3427</v>
      </c>
      <c r="O3830" s="3" t="s">
        <v>779</v>
      </c>
      <c r="P3830" s="4">
        <v>18052.0</v>
      </c>
      <c r="Q3830" s="3" t="s">
        <v>49</v>
      </c>
      <c r="S3830" s="3" t="s">
        <v>34</v>
      </c>
    </row>
    <row r="3831">
      <c r="A3831" s="2">
        <v>42318.71488425926</v>
      </c>
      <c r="B3831" s="3">
        <v>84.0</v>
      </c>
      <c r="C3831" s="3" t="s">
        <v>4244</v>
      </c>
      <c r="D3831" s="3">
        <v>26.0</v>
      </c>
      <c r="E3831" s="3" t="s">
        <v>4294</v>
      </c>
      <c r="F3831" s="3">
        <v>1.0</v>
      </c>
      <c r="G3831" s="3">
        <v>3.0</v>
      </c>
      <c r="H3831" s="3" t="s">
        <v>4246</v>
      </c>
      <c r="I3831" s="3" t="s">
        <v>4247</v>
      </c>
      <c r="J3831" s="3" t="s">
        <v>1412</v>
      </c>
      <c r="K3831" s="3" t="s">
        <v>24</v>
      </c>
      <c r="L3831" s="3">
        <v>13.0</v>
      </c>
      <c r="M3831" s="3" t="s">
        <v>25</v>
      </c>
      <c r="N3831" s="3" t="s">
        <v>4308</v>
      </c>
      <c r="O3831" s="3" t="s">
        <v>384</v>
      </c>
      <c r="P3831" s="4">
        <v>28950.0</v>
      </c>
      <c r="Q3831" s="3" t="s">
        <v>132</v>
      </c>
      <c r="S3831" s="3" t="s">
        <v>34</v>
      </c>
    </row>
    <row r="3832">
      <c r="A3832" s="2">
        <v>42318.71488425926</v>
      </c>
      <c r="B3832" s="3">
        <v>84.0</v>
      </c>
      <c r="C3832" s="3" t="s">
        <v>4244</v>
      </c>
      <c r="D3832" s="3">
        <v>26.0</v>
      </c>
      <c r="E3832" s="3" t="s">
        <v>4294</v>
      </c>
      <c r="F3832" s="3">
        <v>1.0</v>
      </c>
      <c r="G3832" s="3">
        <v>3.0</v>
      </c>
      <c r="H3832" s="3" t="s">
        <v>4246</v>
      </c>
      <c r="I3832" s="3" t="s">
        <v>4247</v>
      </c>
      <c r="J3832" s="3" t="s">
        <v>1412</v>
      </c>
      <c r="K3832" s="3" t="s">
        <v>24</v>
      </c>
      <c r="L3832" s="3">
        <v>14.0</v>
      </c>
      <c r="M3832" s="3" t="s">
        <v>30</v>
      </c>
      <c r="N3832" s="3" t="s">
        <v>4309</v>
      </c>
      <c r="O3832" s="3" t="s">
        <v>329</v>
      </c>
      <c r="P3832" s="4">
        <v>24691.0</v>
      </c>
      <c r="Q3832" s="3" t="s">
        <v>153</v>
      </c>
      <c r="S3832" s="3" t="s">
        <v>34</v>
      </c>
    </row>
    <row r="3833">
      <c r="A3833" s="2">
        <v>42318.71488425926</v>
      </c>
      <c r="B3833" s="3">
        <v>84.0</v>
      </c>
      <c r="C3833" s="3" t="s">
        <v>4244</v>
      </c>
      <c r="D3833" s="3">
        <v>26.0</v>
      </c>
      <c r="E3833" s="3" t="s">
        <v>4294</v>
      </c>
      <c r="F3833" s="3">
        <v>1.0</v>
      </c>
      <c r="G3833" s="3">
        <v>3.0</v>
      </c>
      <c r="H3833" s="3" t="s">
        <v>4246</v>
      </c>
      <c r="I3833" s="3" t="s">
        <v>4247</v>
      </c>
      <c r="J3833" s="3" t="s">
        <v>1412</v>
      </c>
      <c r="K3833" s="3" t="s">
        <v>24</v>
      </c>
      <c r="L3833" s="3">
        <v>15.0</v>
      </c>
      <c r="M3833" s="3" t="s">
        <v>25</v>
      </c>
      <c r="N3833" s="3" t="s">
        <v>2919</v>
      </c>
      <c r="O3833" s="3" t="s">
        <v>1275</v>
      </c>
      <c r="P3833" s="4">
        <v>24533.0</v>
      </c>
      <c r="Q3833" s="3" t="s">
        <v>115</v>
      </c>
      <c r="S3833" s="3" t="s">
        <v>34</v>
      </c>
    </row>
    <row r="3834">
      <c r="A3834" s="2">
        <v>42318.71488425926</v>
      </c>
      <c r="B3834" s="3">
        <v>84.0</v>
      </c>
      <c r="C3834" s="3" t="s">
        <v>4244</v>
      </c>
      <c r="D3834" s="3">
        <v>38.0</v>
      </c>
      <c r="E3834" s="3" t="s">
        <v>4310</v>
      </c>
      <c r="F3834" s="3">
        <v>1.0</v>
      </c>
      <c r="G3834" s="3">
        <v>3.0</v>
      </c>
      <c r="H3834" s="3" t="s">
        <v>4246</v>
      </c>
      <c r="I3834" s="3" t="s">
        <v>4247</v>
      </c>
      <c r="J3834" s="3" t="s">
        <v>1412</v>
      </c>
      <c r="K3834" s="3" t="s">
        <v>24</v>
      </c>
      <c r="L3834" s="3">
        <v>1.0</v>
      </c>
      <c r="M3834" s="3" t="s">
        <v>25</v>
      </c>
      <c r="N3834" s="3" t="s">
        <v>4311</v>
      </c>
      <c r="O3834" s="3" t="s">
        <v>1873</v>
      </c>
      <c r="P3834" s="4">
        <v>33991.0</v>
      </c>
      <c r="Q3834" s="3" t="s">
        <v>40</v>
      </c>
      <c r="S3834" s="3" t="s">
        <v>34</v>
      </c>
    </row>
    <row r="3835">
      <c r="A3835" s="2">
        <v>42318.71488425926</v>
      </c>
      <c r="B3835" s="3">
        <v>84.0</v>
      </c>
      <c r="C3835" s="3" t="s">
        <v>4244</v>
      </c>
      <c r="D3835" s="3">
        <v>38.0</v>
      </c>
      <c r="E3835" s="3" t="s">
        <v>4310</v>
      </c>
      <c r="F3835" s="3">
        <v>1.0</v>
      </c>
      <c r="G3835" s="3">
        <v>3.0</v>
      </c>
      <c r="H3835" s="3" t="s">
        <v>4246</v>
      </c>
      <c r="I3835" s="3" t="s">
        <v>4247</v>
      </c>
      <c r="J3835" s="3" t="s">
        <v>1412</v>
      </c>
      <c r="K3835" s="3" t="s">
        <v>24</v>
      </c>
      <c r="L3835" s="3">
        <v>2.0</v>
      </c>
      <c r="M3835" s="3" t="s">
        <v>30</v>
      </c>
      <c r="N3835" s="3" t="s">
        <v>383</v>
      </c>
      <c r="O3835" s="3" t="s">
        <v>361</v>
      </c>
      <c r="P3835" s="4">
        <v>18921.0</v>
      </c>
      <c r="Q3835" s="3" t="s">
        <v>49</v>
      </c>
      <c r="S3835" s="3" t="s">
        <v>34</v>
      </c>
    </row>
    <row r="3836">
      <c r="A3836" s="2">
        <v>42318.71488425926</v>
      </c>
      <c r="B3836" s="3">
        <v>84.0</v>
      </c>
      <c r="C3836" s="3" t="s">
        <v>4244</v>
      </c>
      <c r="D3836" s="3">
        <v>38.0</v>
      </c>
      <c r="E3836" s="3" t="s">
        <v>4310</v>
      </c>
      <c r="F3836" s="3">
        <v>1.0</v>
      </c>
      <c r="G3836" s="3">
        <v>3.0</v>
      </c>
      <c r="H3836" s="3" t="s">
        <v>4246</v>
      </c>
      <c r="I3836" s="3" t="s">
        <v>4247</v>
      </c>
      <c r="J3836" s="3" t="s">
        <v>1412</v>
      </c>
      <c r="K3836" s="3" t="s">
        <v>24</v>
      </c>
      <c r="L3836" s="3">
        <v>3.0</v>
      </c>
      <c r="M3836" s="3" t="s">
        <v>25</v>
      </c>
      <c r="N3836" s="3" t="s">
        <v>4312</v>
      </c>
      <c r="O3836" s="3" t="s">
        <v>1456</v>
      </c>
      <c r="P3836" s="4">
        <v>31338.0</v>
      </c>
      <c r="Q3836" s="3" t="s">
        <v>191</v>
      </c>
      <c r="S3836" s="3" t="s">
        <v>34</v>
      </c>
    </row>
    <row r="3837">
      <c r="A3837" s="2">
        <v>42318.71488425926</v>
      </c>
      <c r="B3837" s="3">
        <v>84.0</v>
      </c>
      <c r="C3837" s="3" t="s">
        <v>4244</v>
      </c>
      <c r="D3837" s="3">
        <v>38.0</v>
      </c>
      <c r="E3837" s="3" t="s">
        <v>4310</v>
      </c>
      <c r="F3837" s="3">
        <v>1.0</v>
      </c>
      <c r="G3837" s="3">
        <v>3.0</v>
      </c>
      <c r="H3837" s="3" t="s">
        <v>4246</v>
      </c>
      <c r="I3837" s="3" t="s">
        <v>4247</v>
      </c>
      <c r="J3837" s="3" t="s">
        <v>1412</v>
      </c>
      <c r="K3837" s="3" t="s">
        <v>24</v>
      </c>
      <c r="L3837" s="3">
        <v>4.0</v>
      </c>
      <c r="M3837" s="3" t="s">
        <v>30</v>
      </c>
      <c r="N3837" s="3" t="s">
        <v>4313</v>
      </c>
      <c r="O3837" s="3" t="s">
        <v>1893</v>
      </c>
      <c r="P3837" s="4">
        <v>16493.0</v>
      </c>
      <c r="Q3837" s="3" t="s">
        <v>49</v>
      </c>
      <c r="S3837" s="3" t="s">
        <v>34</v>
      </c>
    </row>
    <row r="3838">
      <c r="A3838" s="2">
        <v>42318.71488425926</v>
      </c>
      <c r="B3838" s="3">
        <v>84.0</v>
      </c>
      <c r="C3838" s="3" t="s">
        <v>4244</v>
      </c>
      <c r="D3838" s="3">
        <v>38.0</v>
      </c>
      <c r="E3838" s="3" t="s">
        <v>4310</v>
      </c>
      <c r="F3838" s="3">
        <v>1.0</v>
      </c>
      <c r="G3838" s="3">
        <v>3.0</v>
      </c>
      <c r="H3838" s="3" t="s">
        <v>4246</v>
      </c>
      <c r="I3838" s="3" t="s">
        <v>4247</v>
      </c>
      <c r="J3838" s="3" t="s">
        <v>1412</v>
      </c>
      <c r="K3838" s="3" t="s">
        <v>24</v>
      </c>
      <c r="L3838" s="3">
        <v>5.0</v>
      </c>
      <c r="M3838" s="3" t="s">
        <v>25</v>
      </c>
      <c r="N3838" s="3" t="s">
        <v>4314</v>
      </c>
      <c r="O3838" s="3" t="s">
        <v>218</v>
      </c>
      <c r="P3838" s="4">
        <v>22444.0</v>
      </c>
      <c r="Q3838" s="3" t="s">
        <v>72</v>
      </c>
      <c r="S3838" s="3" t="s">
        <v>34</v>
      </c>
    </row>
    <row r="3839">
      <c r="A3839" s="2">
        <v>42318.71488425926</v>
      </c>
      <c r="B3839" s="3">
        <v>84.0</v>
      </c>
      <c r="C3839" s="3" t="s">
        <v>4244</v>
      </c>
      <c r="D3839" s="3">
        <v>38.0</v>
      </c>
      <c r="E3839" s="3" t="s">
        <v>4310</v>
      </c>
      <c r="F3839" s="3">
        <v>1.0</v>
      </c>
      <c r="G3839" s="3">
        <v>3.0</v>
      </c>
      <c r="H3839" s="3" t="s">
        <v>4246</v>
      </c>
      <c r="I3839" s="3" t="s">
        <v>4247</v>
      </c>
      <c r="J3839" s="3" t="s">
        <v>1412</v>
      </c>
      <c r="K3839" s="3" t="s">
        <v>24</v>
      </c>
      <c r="L3839" s="3">
        <v>6.0</v>
      </c>
      <c r="M3839" s="3" t="s">
        <v>30</v>
      </c>
      <c r="N3839" s="3" t="s">
        <v>2473</v>
      </c>
      <c r="O3839" s="3" t="s">
        <v>32</v>
      </c>
      <c r="P3839" s="4">
        <v>26818.0</v>
      </c>
      <c r="Q3839" s="3" t="s">
        <v>189</v>
      </c>
      <c r="S3839" s="3" t="s">
        <v>34</v>
      </c>
    </row>
    <row r="3840">
      <c r="A3840" s="2">
        <v>42318.71488425926</v>
      </c>
      <c r="B3840" s="3">
        <v>84.0</v>
      </c>
      <c r="C3840" s="3" t="s">
        <v>4244</v>
      </c>
      <c r="D3840" s="3">
        <v>38.0</v>
      </c>
      <c r="E3840" s="3" t="s">
        <v>4310</v>
      </c>
      <c r="F3840" s="3">
        <v>1.0</v>
      </c>
      <c r="G3840" s="3">
        <v>3.0</v>
      </c>
      <c r="H3840" s="3" t="s">
        <v>4246</v>
      </c>
      <c r="I3840" s="3" t="s">
        <v>4247</v>
      </c>
      <c r="J3840" s="3" t="s">
        <v>1412</v>
      </c>
      <c r="K3840" s="3" t="s">
        <v>24</v>
      </c>
      <c r="L3840" s="3">
        <v>7.0</v>
      </c>
      <c r="M3840" s="3" t="s">
        <v>25</v>
      </c>
      <c r="N3840" s="3" t="s">
        <v>4315</v>
      </c>
      <c r="O3840" s="3" t="s">
        <v>4316</v>
      </c>
      <c r="P3840" s="4">
        <v>22599.0</v>
      </c>
      <c r="Q3840" s="3" t="s">
        <v>372</v>
      </c>
      <c r="S3840" s="3" t="s">
        <v>34</v>
      </c>
    </row>
    <row r="3841">
      <c r="A3841" s="2">
        <v>42318.71488425926</v>
      </c>
      <c r="B3841" s="3">
        <v>84.0</v>
      </c>
      <c r="C3841" s="3" t="s">
        <v>4244</v>
      </c>
      <c r="D3841" s="3">
        <v>38.0</v>
      </c>
      <c r="E3841" s="3" t="s">
        <v>4310</v>
      </c>
      <c r="F3841" s="3">
        <v>1.0</v>
      </c>
      <c r="G3841" s="3">
        <v>3.0</v>
      </c>
      <c r="H3841" s="3" t="s">
        <v>4246</v>
      </c>
      <c r="I3841" s="3" t="s">
        <v>4247</v>
      </c>
      <c r="J3841" s="3" t="s">
        <v>1412</v>
      </c>
      <c r="K3841" s="3" t="s">
        <v>24</v>
      </c>
      <c r="L3841" s="3">
        <v>8.0</v>
      </c>
      <c r="M3841" s="3" t="s">
        <v>30</v>
      </c>
      <c r="N3841" s="3" t="s">
        <v>4317</v>
      </c>
      <c r="O3841" s="3" t="s">
        <v>1280</v>
      </c>
      <c r="P3841" s="4">
        <v>20780.0</v>
      </c>
      <c r="Q3841" s="3" t="s">
        <v>132</v>
      </c>
      <c r="S3841" s="3" t="s">
        <v>34</v>
      </c>
    </row>
    <row r="3842">
      <c r="A3842" s="2">
        <v>42318.71488425926</v>
      </c>
      <c r="B3842" s="3">
        <v>84.0</v>
      </c>
      <c r="C3842" s="3" t="s">
        <v>4244</v>
      </c>
      <c r="D3842" s="3">
        <v>38.0</v>
      </c>
      <c r="E3842" s="3" t="s">
        <v>4310</v>
      </c>
      <c r="F3842" s="3">
        <v>1.0</v>
      </c>
      <c r="G3842" s="3">
        <v>3.0</v>
      </c>
      <c r="H3842" s="3" t="s">
        <v>4246</v>
      </c>
      <c r="I3842" s="3" t="s">
        <v>4247</v>
      </c>
      <c r="J3842" s="3" t="s">
        <v>1412</v>
      </c>
      <c r="K3842" s="3" t="s">
        <v>24</v>
      </c>
      <c r="L3842" s="3">
        <v>9.0</v>
      </c>
      <c r="M3842" s="3" t="s">
        <v>25</v>
      </c>
      <c r="N3842" s="3" t="s">
        <v>1923</v>
      </c>
      <c r="O3842" s="3" t="s">
        <v>1072</v>
      </c>
      <c r="P3842" s="4">
        <v>31950.0</v>
      </c>
      <c r="Q3842" s="3" t="s">
        <v>52</v>
      </c>
      <c r="S3842" s="3" t="s">
        <v>34</v>
      </c>
    </row>
    <row r="3843">
      <c r="A3843" s="2">
        <v>42318.71488425926</v>
      </c>
      <c r="B3843" s="3">
        <v>84.0</v>
      </c>
      <c r="C3843" s="3" t="s">
        <v>4244</v>
      </c>
      <c r="D3843" s="3">
        <v>38.0</v>
      </c>
      <c r="E3843" s="3" t="s">
        <v>4310</v>
      </c>
      <c r="F3843" s="3">
        <v>1.0</v>
      </c>
      <c r="G3843" s="3">
        <v>3.0</v>
      </c>
      <c r="H3843" s="3" t="s">
        <v>4246</v>
      </c>
      <c r="I3843" s="3" t="s">
        <v>4247</v>
      </c>
      <c r="J3843" s="3" t="s">
        <v>1412</v>
      </c>
      <c r="K3843" s="3" t="s">
        <v>24</v>
      </c>
      <c r="L3843" s="3">
        <v>10.0</v>
      </c>
      <c r="M3843" s="3" t="s">
        <v>30</v>
      </c>
      <c r="N3843" s="3" t="s">
        <v>4318</v>
      </c>
      <c r="O3843" s="3" t="s">
        <v>57</v>
      </c>
      <c r="P3843" s="4">
        <v>25864.0</v>
      </c>
      <c r="Q3843" s="3" t="s">
        <v>72</v>
      </c>
      <c r="S3843" s="3" t="s">
        <v>34</v>
      </c>
    </row>
    <row r="3844">
      <c r="A3844" s="2">
        <v>42318.71488425926</v>
      </c>
      <c r="B3844" s="3">
        <v>84.0</v>
      </c>
      <c r="C3844" s="3" t="s">
        <v>4244</v>
      </c>
      <c r="D3844" s="3">
        <v>38.0</v>
      </c>
      <c r="E3844" s="3" t="s">
        <v>4310</v>
      </c>
      <c r="F3844" s="3">
        <v>1.0</v>
      </c>
      <c r="G3844" s="3">
        <v>3.0</v>
      </c>
      <c r="H3844" s="3" t="s">
        <v>4246</v>
      </c>
      <c r="I3844" s="3" t="s">
        <v>4247</v>
      </c>
      <c r="J3844" s="3" t="s">
        <v>1412</v>
      </c>
      <c r="K3844" s="3" t="s">
        <v>24</v>
      </c>
      <c r="L3844" s="3">
        <v>11.0</v>
      </c>
      <c r="M3844" s="3" t="s">
        <v>25</v>
      </c>
      <c r="N3844" s="3" t="s">
        <v>4319</v>
      </c>
      <c r="O3844" s="3" t="s">
        <v>371</v>
      </c>
      <c r="P3844" s="4">
        <v>25616.0</v>
      </c>
      <c r="Q3844" s="3" t="s">
        <v>72</v>
      </c>
      <c r="S3844" s="3" t="s">
        <v>34</v>
      </c>
    </row>
    <row r="3845">
      <c r="A3845" s="2">
        <v>42318.71488425926</v>
      </c>
      <c r="B3845" s="3">
        <v>84.0</v>
      </c>
      <c r="C3845" s="3" t="s">
        <v>4244</v>
      </c>
      <c r="D3845" s="3">
        <v>38.0</v>
      </c>
      <c r="E3845" s="3" t="s">
        <v>4310</v>
      </c>
      <c r="F3845" s="3">
        <v>1.0</v>
      </c>
      <c r="G3845" s="3">
        <v>3.0</v>
      </c>
      <c r="H3845" s="3" t="s">
        <v>4246</v>
      </c>
      <c r="I3845" s="3" t="s">
        <v>4247</v>
      </c>
      <c r="J3845" s="3" t="s">
        <v>1412</v>
      </c>
      <c r="K3845" s="3" t="s">
        <v>24</v>
      </c>
      <c r="L3845" s="3">
        <v>12.0</v>
      </c>
      <c r="M3845" s="3" t="s">
        <v>30</v>
      </c>
      <c r="N3845" s="3" t="s">
        <v>4320</v>
      </c>
      <c r="O3845" s="3" t="s">
        <v>1879</v>
      </c>
      <c r="P3845" s="4">
        <v>19861.0</v>
      </c>
      <c r="Q3845" s="3" t="s">
        <v>37</v>
      </c>
      <c r="S3845" s="3" t="s">
        <v>34</v>
      </c>
    </row>
    <row r="3846">
      <c r="A3846" s="2">
        <v>42318.71488425926</v>
      </c>
      <c r="B3846" s="3">
        <v>84.0</v>
      </c>
      <c r="C3846" s="3" t="s">
        <v>4244</v>
      </c>
      <c r="D3846" s="3">
        <v>38.0</v>
      </c>
      <c r="E3846" s="3" t="s">
        <v>4310</v>
      </c>
      <c r="F3846" s="3">
        <v>1.0</v>
      </c>
      <c r="G3846" s="3">
        <v>3.0</v>
      </c>
      <c r="H3846" s="3" t="s">
        <v>4246</v>
      </c>
      <c r="I3846" s="3" t="s">
        <v>4247</v>
      </c>
      <c r="J3846" s="3" t="s">
        <v>1412</v>
      </c>
      <c r="K3846" s="3" t="s">
        <v>24</v>
      </c>
      <c r="L3846" s="3">
        <v>13.0</v>
      </c>
      <c r="M3846" s="3" t="s">
        <v>25</v>
      </c>
      <c r="N3846" s="3" t="s">
        <v>4321</v>
      </c>
      <c r="O3846" s="3" t="s">
        <v>495</v>
      </c>
      <c r="P3846" s="4">
        <v>34901.0</v>
      </c>
      <c r="Q3846" s="3" t="s">
        <v>40</v>
      </c>
      <c r="S3846" s="3" t="s">
        <v>34</v>
      </c>
    </row>
    <row r="3847">
      <c r="A3847" s="2">
        <v>42318.71488425926</v>
      </c>
      <c r="B3847" s="3">
        <v>84.0</v>
      </c>
      <c r="C3847" s="3" t="s">
        <v>4244</v>
      </c>
      <c r="D3847" s="3">
        <v>38.0</v>
      </c>
      <c r="E3847" s="3" t="s">
        <v>4310</v>
      </c>
      <c r="F3847" s="3">
        <v>1.0</v>
      </c>
      <c r="G3847" s="3">
        <v>3.0</v>
      </c>
      <c r="H3847" s="3" t="s">
        <v>4246</v>
      </c>
      <c r="I3847" s="3" t="s">
        <v>4247</v>
      </c>
      <c r="J3847" s="3" t="s">
        <v>1412</v>
      </c>
      <c r="K3847" s="3" t="s">
        <v>24</v>
      </c>
      <c r="L3847" s="3">
        <v>14.0</v>
      </c>
      <c r="M3847" s="3" t="s">
        <v>30</v>
      </c>
      <c r="N3847" s="3" t="s">
        <v>4322</v>
      </c>
      <c r="O3847" s="3" t="s">
        <v>121</v>
      </c>
      <c r="P3847" s="4">
        <v>22642.0</v>
      </c>
      <c r="Q3847" s="3" t="s">
        <v>75</v>
      </c>
      <c r="S3847" s="3" t="s">
        <v>34</v>
      </c>
    </row>
    <row r="3848">
      <c r="A3848" s="2">
        <v>42318.71488425926</v>
      </c>
      <c r="B3848" s="3">
        <v>84.0</v>
      </c>
      <c r="C3848" s="3" t="s">
        <v>4244</v>
      </c>
      <c r="D3848" s="3">
        <v>38.0</v>
      </c>
      <c r="E3848" s="3" t="s">
        <v>4310</v>
      </c>
      <c r="F3848" s="3">
        <v>1.0</v>
      </c>
      <c r="G3848" s="3">
        <v>3.0</v>
      </c>
      <c r="H3848" s="3" t="s">
        <v>4246</v>
      </c>
      <c r="I3848" s="3" t="s">
        <v>4247</v>
      </c>
      <c r="J3848" s="3" t="s">
        <v>1412</v>
      </c>
      <c r="K3848" s="3" t="s">
        <v>24</v>
      </c>
      <c r="L3848" s="3">
        <v>15.0</v>
      </c>
      <c r="M3848" s="3" t="s">
        <v>25</v>
      </c>
      <c r="N3848" s="3" t="s">
        <v>4323</v>
      </c>
      <c r="O3848" s="3" t="s">
        <v>251</v>
      </c>
      <c r="P3848" s="4">
        <v>27846.0</v>
      </c>
      <c r="Q3848" s="3" t="s">
        <v>132</v>
      </c>
      <c r="S3848" s="3" t="s">
        <v>34</v>
      </c>
    </row>
    <row r="3849">
      <c r="A3849" s="2">
        <v>42318.71488425926</v>
      </c>
      <c r="B3849" s="3">
        <v>84.0</v>
      </c>
      <c r="C3849" s="3" t="s">
        <v>4244</v>
      </c>
      <c r="D3849" s="3">
        <v>38.0</v>
      </c>
      <c r="E3849" s="3" t="s">
        <v>4310</v>
      </c>
      <c r="F3849" s="3">
        <v>1.0</v>
      </c>
      <c r="G3849" s="3">
        <v>3.0</v>
      </c>
      <c r="H3849" s="3" t="s">
        <v>4246</v>
      </c>
      <c r="I3849" s="3" t="s">
        <v>4247</v>
      </c>
      <c r="J3849" s="3" t="s">
        <v>1412</v>
      </c>
      <c r="K3849" s="3" t="s">
        <v>24</v>
      </c>
      <c r="L3849" s="3">
        <v>16.0</v>
      </c>
      <c r="M3849" s="3" t="s">
        <v>30</v>
      </c>
      <c r="N3849" s="3" t="s">
        <v>4324</v>
      </c>
      <c r="O3849" s="3" t="s">
        <v>1116</v>
      </c>
      <c r="P3849" s="4">
        <v>30384.0</v>
      </c>
      <c r="Q3849" s="3" t="s">
        <v>132</v>
      </c>
      <c r="S3849" s="3" t="s">
        <v>34</v>
      </c>
    </row>
    <row r="3850">
      <c r="A3850" s="2">
        <v>42318.71488425926</v>
      </c>
      <c r="B3850" s="3">
        <v>84.0</v>
      </c>
      <c r="C3850" s="3" t="s">
        <v>4244</v>
      </c>
      <c r="D3850" s="3">
        <v>38.0</v>
      </c>
      <c r="E3850" s="3" t="s">
        <v>4310</v>
      </c>
      <c r="F3850" s="3">
        <v>1.0</v>
      </c>
      <c r="G3850" s="3">
        <v>3.0</v>
      </c>
      <c r="H3850" s="3" t="s">
        <v>4246</v>
      </c>
      <c r="I3850" s="3" t="s">
        <v>4247</v>
      </c>
      <c r="J3850" s="3" t="s">
        <v>1412</v>
      </c>
      <c r="K3850" s="3" t="s">
        <v>24</v>
      </c>
      <c r="L3850" s="3">
        <v>17.0</v>
      </c>
      <c r="M3850" s="3" t="s">
        <v>25</v>
      </c>
      <c r="N3850" s="3" t="s">
        <v>1917</v>
      </c>
      <c r="O3850" s="3" t="s">
        <v>1016</v>
      </c>
      <c r="P3850" s="4">
        <v>30091.0</v>
      </c>
      <c r="Q3850" s="3" t="s">
        <v>79</v>
      </c>
      <c r="S3850" s="3" t="s">
        <v>34</v>
      </c>
    </row>
    <row r="3851">
      <c r="A3851" s="2">
        <v>42318.71488425926</v>
      </c>
      <c r="B3851" s="3">
        <v>84.0</v>
      </c>
      <c r="C3851" s="3" t="s">
        <v>4244</v>
      </c>
      <c r="D3851" s="3">
        <v>38.0</v>
      </c>
      <c r="E3851" s="3" t="s">
        <v>4310</v>
      </c>
      <c r="F3851" s="3">
        <v>1.0</v>
      </c>
      <c r="G3851" s="3">
        <v>3.0</v>
      </c>
      <c r="H3851" s="3" t="s">
        <v>4246</v>
      </c>
      <c r="I3851" s="3" t="s">
        <v>4247</v>
      </c>
      <c r="J3851" s="3" t="s">
        <v>1412</v>
      </c>
      <c r="K3851" s="3" t="s">
        <v>24</v>
      </c>
      <c r="L3851" s="3">
        <v>18.0</v>
      </c>
      <c r="M3851" s="3" t="s">
        <v>30</v>
      </c>
      <c r="N3851" s="3" t="s">
        <v>4277</v>
      </c>
      <c r="O3851" s="3" t="s">
        <v>375</v>
      </c>
      <c r="P3851" s="4">
        <v>22523.0</v>
      </c>
      <c r="Q3851" s="3" t="s">
        <v>79</v>
      </c>
      <c r="S3851" s="3" t="s">
        <v>34</v>
      </c>
    </row>
    <row r="3852">
      <c r="A3852" s="2">
        <v>42318.71488425926</v>
      </c>
      <c r="B3852" s="3">
        <v>84.0</v>
      </c>
      <c r="C3852" s="3" t="s">
        <v>4244</v>
      </c>
      <c r="D3852" s="3">
        <v>38.0</v>
      </c>
      <c r="E3852" s="3" t="s">
        <v>4310</v>
      </c>
      <c r="F3852" s="3">
        <v>1.0</v>
      </c>
      <c r="G3852" s="3">
        <v>3.0</v>
      </c>
      <c r="H3852" s="3" t="s">
        <v>4246</v>
      </c>
      <c r="I3852" s="3" t="s">
        <v>4247</v>
      </c>
      <c r="J3852" s="3" t="s">
        <v>1412</v>
      </c>
      <c r="K3852" s="3" t="s">
        <v>24</v>
      </c>
      <c r="L3852" s="3">
        <v>19.0</v>
      </c>
      <c r="M3852" s="3" t="s">
        <v>25</v>
      </c>
      <c r="N3852" s="3" t="s">
        <v>4325</v>
      </c>
      <c r="O3852" s="3" t="s">
        <v>141</v>
      </c>
      <c r="P3852" s="4">
        <v>31359.0</v>
      </c>
      <c r="Q3852" s="3" t="s">
        <v>40</v>
      </c>
      <c r="S3852" s="3" t="s">
        <v>34</v>
      </c>
    </row>
    <row r="3853">
      <c r="A3853" s="2">
        <v>42318.71488425926</v>
      </c>
      <c r="B3853" s="3">
        <v>84.0</v>
      </c>
      <c r="C3853" s="3" t="s">
        <v>4244</v>
      </c>
      <c r="D3853" s="3">
        <v>38.0</v>
      </c>
      <c r="E3853" s="3" t="s">
        <v>4310</v>
      </c>
      <c r="F3853" s="3">
        <v>1.0</v>
      </c>
      <c r="G3853" s="3">
        <v>3.0</v>
      </c>
      <c r="H3853" s="3" t="s">
        <v>4246</v>
      </c>
      <c r="I3853" s="3" t="s">
        <v>4247</v>
      </c>
      <c r="J3853" s="3" t="s">
        <v>1412</v>
      </c>
      <c r="K3853" s="3" t="s">
        <v>24</v>
      </c>
      <c r="L3853" s="3">
        <v>20.0</v>
      </c>
      <c r="M3853" s="3" t="s">
        <v>30</v>
      </c>
      <c r="N3853" s="3" t="s">
        <v>2721</v>
      </c>
      <c r="O3853" s="3" t="s">
        <v>1224</v>
      </c>
      <c r="P3853" s="4">
        <v>20241.0</v>
      </c>
      <c r="Q3853" s="3" t="s">
        <v>40</v>
      </c>
      <c r="S3853" s="3" t="s">
        <v>34</v>
      </c>
    </row>
    <row r="3854">
      <c r="A3854" s="2">
        <v>42318.71488425926</v>
      </c>
      <c r="B3854" s="3">
        <v>84.0</v>
      </c>
      <c r="C3854" s="3" t="s">
        <v>4244</v>
      </c>
      <c r="D3854" s="3">
        <v>38.0</v>
      </c>
      <c r="E3854" s="3" t="s">
        <v>4310</v>
      </c>
      <c r="F3854" s="3">
        <v>1.0</v>
      </c>
      <c r="G3854" s="3">
        <v>3.0</v>
      </c>
      <c r="H3854" s="3" t="s">
        <v>4246</v>
      </c>
      <c r="I3854" s="3" t="s">
        <v>4247</v>
      </c>
      <c r="J3854" s="3" t="s">
        <v>1412</v>
      </c>
      <c r="K3854" s="3" t="s">
        <v>24</v>
      </c>
      <c r="L3854" s="3">
        <v>21.0</v>
      </c>
      <c r="M3854" s="3" t="s">
        <v>25</v>
      </c>
      <c r="N3854" s="3" t="s">
        <v>4326</v>
      </c>
      <c r="O3854" s="3" t="s">
        <v>218</v>
      </c>
      <c r="P3854" s="4">
        <v>22519.0</v>
      </c>
      <c r="Q3854" s="3" t="s">
        <v>132</v>
      </c>
      <c r="S3854" s="3" t="s">
        <v>34</v>
      </c>
    </row>
    <row r="3855">
      <c r="A3855" s="2">
        <v>42318.71488425926</v>
      </c>
      <c r="B3855" s="3">
        <v>84.0</v>
      </c>
      <c r="C3855" s="3" t="s">
        <v>4244</v>
      </c>
      <c r="D3855" s="3">
        <v>38.0</v>
      </c>
      <c r="E3855" s="3" t="s">
        <v>4310</v>
      </c>
      <c r="F3855" s="3">
        <v>1.0</v>
      </c>
      <c r="G3855" s="3">
        <v>3.0</v>
      </c>
      <c r="H3855" s="3" t="s">
        <v>4246</v>
      </c>
      <c r="I3855" s="3" t="s">
        <v>4247</v>
      </c>
      <c r="J3855" s="3" t="s">
        <v>1412</v>
      </c>
      <c r="K3855" s="3" t="s">
        <v>24</v>
      </c>
      <c r="L3855" s="3">
        <v>22.0</v>
      </c>
      <c r="M3855" s="3" t="s">
        <v>30</v>
      </c>
      <c r="N3855" s="3" t="s">
        <v>4327</v>
      </c>
      <c r="O3855" s="3" t="s">
        <v>1263</v>
      </c>
      <c r="P3855" s="4">
        <v>26091.0</v>
      </c>
      <c r="Q3855" s="3" t="s">
        <v>189</v>
      </c>
      <c r="S3855" s="3" t="s">
        <v>34</v>
      </c>
    </row>
    <row r="3856">
      <c r="A3856" s="2">
        <v>42318.71488425926</v>
      </c>
      <c r="B3856" s="3">
        <v>84.0</v>
      </c>
      <c r="C3856" s="3" t="s">
        <v>4244</v>
      </c>
      <c r="D3856" s="3">
        <v>38.0</v>
      </c>
      <c r="E3856" s="3" t="s">
        <v>4310</v>
      </c>
      <c r="F3856" s="3">
        <v>1.0</v>
      </c>
      <c r="G3856" s="3">
        <v>3.0</v>
      </c>
      <c r="H3856" s="3" t="s">
        <v>4246</v>
      </c>
      <c r="I3856" s="3" t="s">
        <v>4247</v>
      </c>
      <c r="J3856" s="3" t="s">
        <v>1412</v>
      </c>
      <c r="K3856" s="3" t="s">
        <v>24</v>
      </c>
      <c r="L3856" s="3">
        <v>23.0</v>
      </c>
      <c r="M3856" s="3" t="s">
        <v>25</v>
      </c>
      <c r="N3856" s="3" t="s">
        <v>4328</v>
      </c>
      <c r="O3856" s="3" t="s">
        <v>27</v>
      </c>
      <c r="P3856" s="4">
        <v>26144.0</v>
      </c>
      <c r="Q3856" s="3" t="s">
        <v>372</v>
      </c>
      <c r="S3856" s="3" t="s">
        <v>34</v>
      </c>
    </row>
    <row r="3857">
      <c r="A3857" s="2">
        <v>42318.71488425926</v>
      </c>
      <c r="B3857" s="3">
        <v>84.0</v>
      </c>
      <c r="C3857" s="3" t="s">
        <v>4244</v>
      </c>
      <c r="D3857" s="3">
        <v>38.0</v>
      </c>
      <c r="E3857" s="3" t="s">
        <v>4310</v>
      </c>
      <c r="F3857" s="3">
        <v>1.0</v>
      </c>
      <c r="G3857" s="3">
        <v>3.0</v>
      </c>
      <c r="H3857" s="3" t="s">
        <v>4246</v>
      </c>
      <c r="I3857" s="3" t="s">
        <v>4247</v>
      </c>
      <c r="J3857" s="3" t="s">
        <v>1412</v>
      </c>
      <c r="K3857" s="3" t="s">
        <v>24</v>
      </c>
      <c r="L3857" s="3">
        <v>24.0</v>
      </c>
      <c r="M3857" s="3" t="s">
        <v>30</v>
      </c>
      <c r="N3857" s="3" t="s">
        <v>4329</v>
      </c>
      <c r="O3857" s="3" t="s">
        <v>4330</v>
      </c>
      <c r="P3857" s="4">
        <v>23707.0</v>
      </c>
      <c r="Q3857" s="3" t="s">
        <v>75</v>
      </c>
      <c r="S3857" s="3" t="s">
        <v>34</v>
      </c>
    </row>
    <row r="3858">
      <c r="A3858" s="2">
        <v>42318.71488425926</v>
      </c>
      <c r="B3858" s="3">
        <v>84.0</v>
      </c>
      <c r="C3858" s="3" t="s">
        <v>4244</v>
      </c>
      <c r="D3858" s="3">
        <v>38.0</v>
      </c>
      <c r="E3858" s="3" t="s">
        <v>4310</v>
      </c>
      <c r="F3858" s="3">
        <v>1.0</v>
      </c>
      <c r="G3858" s="3">
        <v>3.0</v>
      </c>
      <c r="H3858" s="3" t="s">
        <v>4246</v>
      </c>
      <c r="I3858" s="3" t="s">
        <v>4247</v>
      </c>
      <c r="J3858" s="3" t="s">
        <v>1412</v>
      </c>
      <c r="K3858" s="3" t="s">
        <v>24</v>
      </c>
      <c r="L3858" s="3">
        <v>25.0</v>
      </c>
      <c r="M3858" s="3" t="s">
        <v>25</v>
      </c>
      <c r="N3858" s="3" t="s">
        <v>4331</v>
      </c>
      <c r="O3858" s="3" t="s">
        <v>243</v>
      </c>
      <c r="P3858" s="4">
        <v>26129.0</v>
      </c>
      <c r="Q3858" s="3" t="s">
        <v>189</v>
      </c>
      <c r="S3858" s="3" t="s">
        <v>34</v>
      </c>
    </row>
    <row r="3859">
      <c r="A3859" s="2">
        <v>42318.71488425926</v>
      </c>
      <c r="B3859" s="3">
        <v>84.0</v>
      </c>
      <c r="C3859" s="3" t="s">
        <v>4244</v>
      </c>
      <c r="D3859" s="3">
        <v>38.0</v>
      </c>
      <c r="E3859" s="3" t="s">
        <v>4310</v>
      </c>
      <c r="F3859" s="3">
        <v>1.0</v>
      </c>
      <c r="G3859" s="3">
        <v>3.0</v>
      </c>
      <c r="H3859" s="3" t="s">
        <v>4246</v>
      </c>
      <c r="I3859" s="3" t="s">
        <v>4247</v>
      </c>
      <c r="J3859" s="3" t="s">
        <v>1412</v>
      </c>
      <c r="K3859" s="3" t="s">
        <v>24</v>
      </c>
      <c r="L3859" s="3">
        <v>26.0</v>
      </c>
      <c r="M3859" s="3" t="s">
        <v>30</v>
      </c>
      <c r="N3859" s="3" t="s">
        <v>4332</v>
      </c>
      <c r="O3859" s="3" t="s">
        <v>1936</v>
      </c>
      <c r="P3859" s="4">
        <v>23470.0</v>
      </c>
      <c r="Q3859" s="3" t="s">
        <v>189</v>
      </c>
      <c r="S3859" s="3" t="s">
        <v>34</v>
      </c>
    </row>
    <row r="3860">
      <c r="A3860" s="2">
        <v>42318.71488425926</v>
      </c>
      <c r="B3860" s="3">
        <v>84.0</v>
      </c>
      <c r="C3860" s="3" t="s">
        <v>4244</v>
      </c>
      <c r="D3860" s="3">
        <v>38.0</v>
      </c>
      <c r="E3860" s="3" t="s">
        <v>4310</v>
      </c>
      <c r="F3860" s="3">
        <v>1.0</v>
      </c>
      <c r="G3860" s="3">
        <v>3.0</v>
      </c>
      <c r="H3860" s="3" t="s">
        <v>4246</v>
      </c>
      <c r="I3860" s="3" t="s">
        <v>4247</v>
      </c>
      <c r="J3860" s="3" t="s">
        <v>1412</v>
      </c>
      <c r="K3860" s="3" t="s">
        <v>24</v>
      </c>
      <c r="L3860" s="3">
        <v>27.0</v>
      </c>
      <c r="M3860" s="3" t="s">
        <v>25</v>
      </c>
      <c r="N3860" s="3" t="s">
        <v>4333</v>
      </c>
      <c r="O3860" s="3" t="s">
        <v>377</v>
      </c>
      <c r="P3860" s="4">
        <v>21309.0</v>
      </c>
      <c r="Q3860" s="3" t="s">
        <v>55</v>
      </c>
      <c r="S3860" s="3" t="s">
        <v>34</v>
      </c>
    </row>
    <row r="3861">
      <c r="A3861" s="2">
        <v>42318.71488425926</v>
      </c>
      <c r="B3861" s="3">
        <v>84.0</v>
      </c>
      <c r="C3861" s="3" t="s">
        <v>4244</v>
      </c>
      <c r="D3861" s="3">
        <v>38.0</v>
      </c>
      <c r="E3861" s="3" t="s">
        <v>4310</v>
      </c>
      <c r="F3861" s="3">
        <v>1.0</v>
      </c>
      <c r="G3861" s="3">
        <v>3.0</v>
      </c>
      <c r="H3861" s="3" t="s">
        <v>4246</v>
      </c>
      <c r="I3861" s="3" t="s">
        <v>4247</v>
      </c>
      <c r="J3861" s="3" t="s">
        <v>1412</v>
      </c>
      <c r="K3861" s="3" t="s">
        <v>24</v>
      </c>
      <c r="L3861" s="3">
        <v>28.0</v>
      </c>
      <c r="M3861" s="3" t="s">
        <v>30</v>
      </c>
      <c r="N3861" s="3" t="s">
        <v>4334</v>
      </c>
      <c r="O3861" s="3" t="s">
        <v>850</v>
      </c>
      <c r="P3861" s="4">
        <v>25529.0</v>
      </c>
      <c r="Q3861" s="3" t="s">
        <v>110</v>
      </c>
      <c r="S3861" s="3" t="s">
        <v>34</v>
      </c>
    </row>
    <row r="3862">
      <c r="A3862" s="2">
        <v>42318.71488425926</v>
      </c>
      <c r="B3862" s="3">
        <v>84.0</v>
      </c>
      <c r="C3862" s="3" t="s">
        <v>4244</v>
      </c>
      <c r="D3862" s="3">
        <v>38.0</v>
      </c>
      <c r="E3862" s="3" t="s">
        <v>4310</v>
      </c>
      <c r="F3862" s="3">
        <v>1.0</v>
      </c>
      <c r="G3862" s="3">
        <v>3.0</v>
      </c>
      <c r="H3862" s="3" t="s">
        <v>4246</v>
      </c>
      <c r="I3862" s="3" t="s">
        <v>4247</v>
      </c>
      <c r="J3862" s="3" t="s">
        <v>1412</v>
      </c>
      <c r="K3862" s="3" t="s">
        <v>24</v>
      </c>
      <c r="L3862" s="3">
        <v>29.0</v>
      </c>
      <c r="M3862" s="3" t="s">
        <v>25</v>
      </c>
      <c r="N3862" s="3" t="s">
        <v>2721</v>
      </c>
      <c r="O3862" s="3" t="s">
        <v>4335</v>
      </c>
      <c r="P3862" s="4">
        <v>19358.0</v>
      </c>
      <c r="Q3862" s="3" t="s">
        <v>49</v>
      </c>
      <c r="S3862" s="3" t="s">
        <v>34</v>
      </c>
    </row>
    <row r="3863">
      <c r="A3863" s="2">
        <v>42318.71488425926</v>
      </c>
      <c r="B3863" s="3">
        <v>84.0</v>
      </c>
      <c r="C3863" s="3" t="s">
        <v>4244</v>
      </c>
      <c r="D3863" s="3">
        <v>38.0</v>
      </c>
      <c r="E3863" s="3" t="s">
        <v>4310</v>
      </c>
      <c r="F3863" s="3">
        <v>1.0</v>
      </c>
      <c r="G3863" s="3">
        <v>3.0</v>
      </c>
      <c r="H3863" s="3" t="s">
        <v>4246</v>
      </c>
      <c r="I3863" s="3" t="s">
        <v>4247</v>
      </c>
      <c r="J3863" s="3" t="s">
        <v>1412</v>
      </c>
      <c r="K3863" s="3" t="s">
        <v>24</v>
      </c>
      <c r="L3863" s="3">
        <v>30.0</v>
      </c>
      <c r="M3863" s="3" t="s">
        <v>30</v>
      </c>
      <c r="N3863" s="3" t="s">
        <v>4336</v>
      </c>
      <c r="O3863" s="3" t="s">
        <v>705</v>
      </c>
      <c r="P3863" s="4">
        <v>22977.0</v>
      </c>
      <c r="Q3863" s="3" t="s">
        <v>228</v>
      </c>
      <c r="S3863" s="3" t="s">
        <v>34</v>
      </c>
    </row>
    <row r="3864">
      <c r="A3864" s="2">
        <v>42318.71488425926</v>
      </c>
      <c r="B3864" s="3">
        <v>84.0</v>
      </c>
      <c r="C3864" s="3" t="s">
        <v>4244</v>
      </c>
      <c r="D3864" s="3">
        <v>38.0</v>
      </c>
      <c r="E3864" s="3" t="s">
        <v>4310</v>
      </c>
      <c r="F3864" s="3">
        <v>1.0</v>
      </c>
      <c r="G3864" s="3">
        <v>3.0</v>
      </c>
      <c r="H3864" s="3" t="s">
        <v>4246</v>
      </c>
      <c r="I3864" s="3" t="s">
        <v>4247</v>
      </c>
      <c r="J3864" s="3" t="s">
        <v>1412</v>
      </c>
      <c r="K3864" s="3" t="s">
        <v>24</v>
      </c>
      <c r="L3864" s="3">
        <v>31.0</v>
      </c>
      <c r="M3864" s="3" t="s">
        <v>25</v>
      </c>
      <c r="N3864" s="3" t="s">
        <v>1641</v>
      </c>
      <c r="O3864" s="3" t="s">
        <v>1390</v>
      </c>
      <c r="P3864" s="4">
        <v>27217.0</v>
      </c>
      <c r="Q3864" s="3" t="s">
        <v>43</v>
      </c>
      <c r="S3864" s="3" t="s">
        <v>34</v>
      </c>
    </row>
    <row r="3865">
      <c r="A3865" s="2">
        <v>42318.71488425926</v>
      </c>
      <c r="B3865" s="3">
        <v>84.0</v>
      </c>
      <c r="C3865" s="3" t="s">
        <v>4244</v>
      </c>
      <c r="D3865" s="3">
        <v>38.0</v>
      </c>
      <c r="E3865" s="3" t="s">
        <v>4310</v>
      </c>
      <c r="F3865" s="3">
        <v>1.0</v>
      </c>
      <c r="G3865" s="3">
        <v>3.0</v>
      </c>
      <c r="H3865" s="3" t="s">
        <v>4246</v>
      </c>
      <c r="I3865" s="3" t="s">
        <v>4247</v>
      </c>
      <c r="J3865" s="3" t="s">
        <v>1412</v>
      </c>
      <c r="K3865" s="3" t="s">
        <v>24</v>
      </c>
      <c r="L3865" s="3">
        <v>32.0</v>
      </c>
      <c r="M3865" s="3" t="s">
        <v>30</v>
      </c>
      <c r="N3865" s="3" t="s">
        <v>4337</v>
      </c>
      <c r="O3865" s="3" t="s">
        <v>1012</v>
      </c>
      <c r="P3865" s="4">
        <v>23497.0</v>
      </c>
      <c r="Q3865" s="3" t="s">
        <v>228</v>
      </c>
      <c r="S3865" s="3" t="s">
        <v>34</v>
      </c>
    </row>
    <row r="3866">
      <c r="A3866" s="2">
        <v>42318.71488425926</v>
      </c>
      <c r="B3866" s="3">
        <v>84.0</v>
      </c>
      <c r="C3866" s="3" t="s">
        <v>4244</v>
      </c>
      <c r="D3866" s="3">
        <v>38.0</v>
      </c>
      <c r="E3866" s="3" t="s">
        <v>4310</v>
      </c>
      <c r="F3866" s="3">
        <v>1.0</v>
      </c>
      <c r="G3866" s="3">
        <v>3.0</v>
      </c>
      <c r="H3866" s="3" t="s">
        <v>4246</v>
      </c>
      <c r="I3866" s="3" t="s">
        <v>4247</v>
      </c>
      <c r="J3866" s="3" t="s">
        <v>1412</v>
      </c>
      <c r="K3866" s="3" t="s">
        <v>24</v>
      </c>
      <c r="L3866" s="3">
        <v>33.0</v>
      </c>
      <c r="M3866" s="3" t="s">
        <v>25</v>
      </c>
      <c r="N3866" s="3" t="s">
        <v>4338</v>
      </c>
      <c r="O3866" s="3" t="s">
        <v>4339</v>
      </c>
      <c r="P3866" s="4">
        <v>33647.0</v>
      </c>
      <c r="Q3866" s="3" t="s">
        <v>79</v>
      </c>
      <c r="S3866" s="3" t="s">
        <v>34</v>
      </c>
    </row>
    <row r="3867">
      <c r="A3867" s="2">
        <v>42318.71488425926</v>
      </c>
      <c r="B3867" s="3">
        <v>84.0</v>
      </c>
      <c r="C3867" s="3" t="s">
        <v>4244</v>
      </c>
      <c r="D3867" s="3">
        <v>38.0</v>
      </c>
      <c r="E3867" s="3" t="s">
        <v>4310</v>
      </c>
      <c r="F3867" s="3">
        <v>1.0</v>
      </c>
      <c r="G3867" s="3">
        <v>3.0</v>
      </c>
      <c r="H3867" s="3" t="s">
        <v>4246</v>
      </c>
      <c r="I3867" s="3" t="s">
        <v>4247</v>
      </c>
      <c r="J3867" s="3" t="s">
        <v>1412</v>
      </c>
      <c r="K3867" s="3" t="s">
        <v>24</v>
      </c>
      <c r="L3867" s="3">
        <v>34.0</v>
      </c>
      <c r="M3867" s="3" t="s">
        <v>30</v>
      </c>
      <c r="N3867" s="3" t="s">
        <v>4340</v>
      </c>
      <c r="O3867" s="3" t="s">
        <v>452</v>
      </c>
      <c r="P3867" s="4">
        <v>25236.0</v>
      </c>
      <c r="Q3867" s="3" t="s">
        <v>33</v>
      </c>
      <c r="S3867" s="3" t="s">
        <v>34</v>
      </c>
    </row>
    <row r="3868">
      <c r="A3868" s="2">
        <v>42318.71488425926</v>
      </c>
      <c r="B3868" s="3">
        <v>84.0</v>
      </c>
      <c r="C3868" s="3" t="s">
        <v>4244</v>
      </c>
      <c r="D3868" s="3">
        <v>42.0</v>
      </c>
      <c r="E3868" s="3" t="s">
        <v>4341</v>
      </c>
      <c r="F3868" s="3">
        <v>1.0</v>
      </c>
      <c r="G3868" s="3">
        <v>3.0</v>
      </c>
      <c r="H3868" s="3" t="s">
        <v>4246</v>
      </c>
      <c r="I3868" s="3" t="s">
        <v>4247</v>
      </c>
      <c r="J3868" s="3" t="s">
        <v>1412</v>
      </c>
      <c r="K3868" s="3" t="s">
        <v>24</v>
      </c>
      <c r="L3868" s="3">
        <v>1.0</v>
      </c>
      <c r="M3868" s="3" t="s">
        <v>25</v>
      </c>
      <c r="N3868" s="3" t="s">
        <v>4342</v>
      </c>
      <c r="O3868" s="3" t="s">
        <v>417</v>
      </c>
      <c r="P3868" s="4">
        <v>14275.0</v>
      </c>
      <c r="Q3868" s="3" t="s">
        <v>49</v>
      </c>
      <c r="S3868" s="3" t="s">
        <v>34</v>
      </c>
    </row>
    <row r="3869">
      <c r="A3869" s="2">
        <v>42318.71488425926</v>
      </c>
      <c r="B3869" s="3">
        <v>84.0</v>
      </c>
      <c r="C3869" s="3" t="s">
        <v>4244</v>
      </c>
      <c r="D3869" s="3">
        <v>42.0</v>
      </c>
      <c r="E3869" s="3" t="s">
        <v>4341</v>
      </c>
      <c r="F3869" s="3">
        <v>1.0</v>
      </c>
      <c r="G3869" s="3">
        <v>3.0</v>
      </c>
      <c r="H3869" s="3" t="s">
        <v>4246</v>
      </c>
      <c r="I3869" s="3" t="s">
        <v>4247</v>
      </c>
      <c r="J3869" s="3" t="s">
        <v>1412</v>
      </c>
      <c r="K3869" s="3" t="s">
        <v>24</v>
      </c>
      <c r="L3869" s="3">
        <v>2.0</v>
      </c>
      <c r="M3869" s="3" t="s">
        <v>30</v>
      </c>
      <c r="N3869" s="3" t="s">
        <v>4343</v>
      </c>
      <c r="O3869" s="3" t="s">
        <v>3731</v>
      </c>
      <c r="P3869" s="4">
        <v>25718.0</v>
      </c>
      <c r="Q3869" s="3" t="s">
        <v>75</v>
      </c>
      <c r="S3869" s="3" t="s">
        <v>34</v>
      </c>
    </row>
    <row r="3870">
      <c r="A3870" s="2">
        <v>42318.71488425926</v>
      </c>
      <c r="B3870" s="3">
        <v>84.0</v>
      </c>
      <c r="C3870" s="3" t="s">
        <v>4244</v>
      </c>
      <c r="D3870" s="3">
        <v>42.0</v>
      </c>
      <c r="E3870" s="3" t="s">
        <v>4341</v>
      </c>
      <c r="F3870" s="3">
        <v>1.0</v>
      </c>
      <c r="G3870" s="3">
        <v>3.0</v>
      </c>
      <c r="H3870" s="3" t="s">
        <v>4246</v>
      </c>
      <c r="I3870" s="3" t="s">
        <v>4247</v>
      </c>
      <c r="J3870" s="3" t="s">
        <v>1412</v>
      </c>
      <c r="K3870" s="3" t="s">
        <v>24</v>
      </c>
      <c r="L3870" s="3">
        <v>3.0</v>
      </c>
      <c r="M3870" s="3" t="s">
        <v>25</v>
      </c>
      <c r="N3870" s="3" t="s">
        <v>4344</v>
      </c>
      <c r="O3870" s="3" t="s">
        <v>95</v>
      </c>
      <c r="P3870" s="4">
        <v>17682.0</v>
      </c>
      <c r="Q3870" s="3" t="s">
        <v>49</v>
      </c>
      <c r="S3870" s="3" t="s">
        <v>34</v>
      </c>
    </row>
    <row r="3871">
      <c r="A3871" s="2">
        <v>42318.71488425926</v>
      </c>
      <c r="B3871" s="3">
        <v>84.0</v>
      </c>
      <c r="C3871" s="3" t="s">
        <v>4244</v>
      </c>
      <c r="D3871" s="3">
        <v>42.0</v>
      </c>
      <c r="E3871" s="3" t="s">
        <v>4341</v>
      </c>
      <c r="F3871" s="3">
        <v>1.0</v>
      </c>
      <c r="G3871" s="3">
        <v>3.0</v>
      </c>
      <c r="H3871" s="3" t="s">
        <v>4246</v>
      </c>
      <c r="I3871" s="3" t="s">
        <v>4247</v>
      </c>
      <c r="J3871" s="3" t="s">
        <v>1412</v>
      </c>
      <c r="K3871" s="3" t="s">
        <v>24</v>
      </c>
      <c r="L3871" s="3">
        <v>4.0</v>
      </c>
      <c r="M3871" s="3" t="s">
        <v>30</v>
      </c>
      <c r="N3871" s="3" t="s">
        <v>4345</v>
      </c>
      <c r="O3871" s="3" t="s">
        <v>347</v>
      </c>
      <c r="P3871" s="4">
        <v>20475.0</v>
      </c>
      <c r="Q3871" s="3" t="s">
        <v>40</v>
      </c>
      <c r="S3871" s="3" t="s">
        <v>34</v>
      </c>
    </row>
    <row r="3872">
      <c r="A3872" s="2">
        <v>42318.71488425926</v>
      </c>
      <c r="B3872" s="3">
        <v>84.0</v>
      </c>
      <c r="C3872" s="3" t="s">
        <v>4244</v>
      </c>
      <c r="D3872" s="3">
        <v>42.0</v>
      </c>
      <c r="E3872" s="3" t="s">
        <v>4341</v>
      </c>
      <c r="F3872" s="3">
        <v>1.0</v>
      </c>
      <c r="G3872" s="3">
        <v>3.0</v>
      </c>
      <c r="H3872" s="3" t="s">
        <v>4246</v>
      </c>
      <c r="I3872" s="3" t="s">
        <v>4247</v>
      </c>
      <c r="J3872" s="3" t="s">
        <v>1412</v>
      </c>
      <c r="K3872" s="3" t="s">
        <v>24</v>
      </c>
      <c r="L3872" s="3">
        <v>5.0</v>
      </c>
      <c r="M3872" s="3" t="s">
        <v>25</v>
      </c>
      <c r="N3872" s="3" t="s">
        <v>4346</v>
      </c>
      <c r="O3872" s="3" t="s">
        <v>69</v>
      </c>
      <c r="P3872" s="4">
        <v>19033.0</v>
      </c>
      <c r="Q3872" s="3" t="s">
        <v>49</v>
      </c>
      <c r="S3872" s="3" t="s">
        <v>34</v>
      </c>
    </row>
    <row r="3873">
      <c r="A3873" s="2">
        <v>42318.71488425926</v>
      </c>
      <c r="B3873" s="3">
        <v>84.0</v>
      </c>
      <c r="C3873" s="3" t="s">
        <v>4244</v>
      </c>
      <c r="D3873" s="3">
        <v>42.0</v>
      </c>
      <c r="E3873" s="3" t="s">
        <v>4341</v>
      </c>
      <c r="F3873" s="3">
        <v>1.0</v>
      </c>
      <c r="G3873" s="3">
        <v>3.0</v>
      </c>
      <c r="H3873" s="3" t="s">
        <v>4246</v>
      </c>
      <c r="I3873" s="3" t="s">
        <v>4247</v>
      </c>
      <c r="J3873" s="3" t="s">
        <v>1412</v>
      </c>
      <c r="K3873" s="3" t="s">
        <v>24</v>
      </c>
      <c r="L3873" s="3">
        <v>6.0</v>
      </c>
      <c r="M3873" s="3" t="s">
        <v>30</v>
      </c>
      <c r="N3873" s="3" t="s">
        <v>4347</v>
      </c>
      <c r="O3873" s="3" t="s">
        <v>626</v>
      </c>
      <c r="P3873" s="4">
        <v>20409.0</v>
      </c>
      <c r="Q3873" s="3" t="s">
        <v>40</v>
      </c>
      <c r="S3873" s="3" t="s">
        <v>34</v>
      </c>
    </row>
    <row r="3874">
      <c r="A3874" s="2">
        <v>42318.71488425926</v>
      </c>
      <c r="B3874" s="3">
        <v>84.0</v>
      </c>
      <c r="C3874" s="3" t="s">
        <v>4244</v>
      </c>
      <c r="D3874" s="3">
        <v>42.0</v>
      </c>
      <c r="E3874" s="3" t="s">
        <v>4341</v>
      </c>
      <c r="F3874" s="3">
        <v>1.0</v>
      </c>
      <c r="G3874" s="3">
        <v>3.0</v>
      </c>
      <c r="H3874" s="3" t="s">
        <v>4246</v>
      </c>
      <c r="I3874" s="3" t="s">
        <v>4247</v>
      </c>
      <c r="J3874" s="3" t="s">
        <v>1412</v>
      </c>
      <c r="K3874" s="3" t="s">
        <v>24</v>
      </c>
      <c r="L3874" s="3">
        <v>7.0</v>
      </c>
      <c r="M3874" s="3" t="s">
        <v>25</v>
      </c>
      <c r="N3874" s="3" t="s">
        <v>1803</v>
      </c>
      <c r="O3874" s="3" t="s">
        <v>477</v>
      </c>
      <c r="P3874" s="4">
        <v>29340.0</v>
      </c>
      <c r="Q3874" s="3" t="s">
        <v>79</v>
      </c>
      <c r="S3874" s="3" t="s">
        <v>34</v>
      </c>
    </row>
    <row r="3875">
      <c r="A3875" s="2">
        <v>42318.71488425926</v>
      </c>
      <c r="B3875" s="3">
        <v>84.0</v>
      </c>
      <c r="C3875" s="3" t="s">
        <v>4244</v>
      </c>
      <c r="D3875" s="3">
        <v>42.0</v>
      </c>
      <c r="E3875" s="3" t="s">
        <v>4341</v>
      </c>
      <c r="F3875" s="3">
        <v>1.0</v>
      </c>
      <c r="G3875" s="3">
        <v>3.0</v>
      </c>
      <c r="H3875" s="3" t="s">
        <v>4246</v>
      </c>
      <c r="I3875" s="3" t="s">
        <v>4247</v>
      </c>
      <c r="J3875" s="3" t="s">
        <v>1412</v>
      </c>
      <c r="K3875" s="3" t="s">
        <v>24</v>
      </c>
      <c r="L3875" s="3">
        <v>8.0</v>
      </c>
      <c r="M3875" s="3" t="s">
        <v>30</v>
      </c>
      <c r="N3875" s="3" t="s">
        <v>2219</v>
      </c>
      <c r="O3875" s="3" t="s">
        <v>249</v>
      </c>
      <c r="P3875" s="4">
        <v>21416.0</v>
      </c>
      <c r="Q3875" s="3" t="s">
        <v>40</v>
      </c>
      <c r="S3875" s="3" t="s">
        <v>34</v>
      </c>
    </row>
    <row r="3876">
      <c r="A3876" s="2">
        <v>42318.71488425926</v>
      </c>
      <c r="B3876" s="3">
        <v>84.0</v>
      </c>
      <c r="C3876" s="3" t="s">
        <v>4244</v>
      </c>
      <c r="D3876" s="3">
        <v>42.0</v>
      </c>
      <c r="E3876" s="3" t="s">
        <v>4341</v>
      </c>
      <c r="F3876" s="3">
        <v>1.0</v>
      </c>
      <c r="G3876" s="3">
        <v>3.0</v>
      </c>
      <c r="H3876" s="3" t="s">
        <v>4246</v>
      </c>
      <c r="I3876" s="3" t="s">
        <v>4247</v>
      </c>
      <c r="J3876" s="3" t="s">
        <v>1412</v>
      </c>
      <c r="K3876" s="3" t="s">
        <v>24</v>
      </c>
      <c r="L3876" s="3">
        <v>9.0</v>
      </c>
      <c r="M3876" s="3" t="s">
        <v>25</v>
      </c>
      <c r="N3876" s="3" t="s">
        <v>4257</v>
      </c>
      <c r="O3876" s="3" t="s">
        <v>377</v>
      </c>
      <c r="P3876" s="4">
        <v>20691.0</v>
      </c>
      <c r="Q3876" s="3" t="s">
        <v>43</v>
      </c>
      <c r="S3876" s="3" t="s">
        <v>34</v>
      </c>
    </row>
    <row r="3877">
      <c r="A3877" s="2">
        <v>42318.71488425926</v>
      </c>
      <c r="B3877" s="3">
        <v>84.0</v>
      </c>
      <c r="C3877" s="3" t="s">
        <v>4244</v>
      </c>
      <c r="D3877" s="3">
        <v>42.0</v>
      </c>
      <c r="E3877" s="3" t="s">
        <v>4341</v>
      </c>
      <c r="F3877" s="3">
        <v>1.0</v>
      </c>
      <c r="G3877" s="3">
        <v>3.0</v>
      </c>
      <c r="H3877" s="3" t="s">
        <v>4246</v>
      </c>
      <c r="I3877" s="3" t="s">
        <v>4247</v>
      </c>
      <c r="J3877" s="3" t="s">
        <v>1412</v>
      </c>
      <c r="K3877" s="3" t="s">
        <v>24</v>
      </c>
      <c r="L3877" s="3">
        <v>10.0</v>
      </c>
      <c r="M3877" s="3" t="s">
        <v>30</v>
      </c>
      <c r="N3877" s="3" t="s">
        <v>4348</v>
      </c>
      <c r="O3877" s="3" t="s">
        <v>4349</v>
      </c>
      <c r="P3877" s="4">
        <v>18407.0</v>
      </c>
      <c r="Q3877" s="3" t="s">
        <v>113</v>
      </c>
      <c r="S3877" s="3" t="s">
        <v>34</v>
      </c>
    </row>
    <row r="3878">
      <c r="A3878" s="2">
        <v>42318.71488425926</v>
      </c>
      <c r="B3878" s="3">
        <v>84.0</v>
      </c>
      <c r="C3878" s="3" t="s">
        <v>4244</v>
      </c>
      <c r="D3878" s="3">
        <v>42.0</v>
      </c>
      <c r="E3878" s="3" t="s">
        <v>4341</v>
      </c>
      <c r="F3878" s="3">
        <v>1.0</v>
      </c>
      <c r="G3878" s="3">
        <v>3.0</v>
      </c>
      <c r="H3878" s="3" t="s">
        <v>4246</v>
      </c>
      <c r="I3878" s="3" t="s">
        <v>4247</v>
      </c>
      <c r="J3878" s="3" t="s">
        <v>1412</v>
      </c>
      <c r="K3878" s="3" t="s">
        <v>24</v>
      </c>
      <c r="L3878" s="3">
        <v>11.0</v>
      </c>
      <c r="M3878" s="3" t="s">
        <v>25</v>
      </c>
      <c r="N3878" s="3" t="s">
        <v>4350</v>
      </c>
      <c r="O3878" s="3" t="s">
        <v>1014</v>
      </c>
      <c r="P3878" s="4">
        <v>26366.0</v>
      </c>
      <c r="Q3878" s="3" t="s">
        <v>372</v>
      </c>
      <c r="S3878" s="3" t="s">
        <v>34</v>
      </c>
    </row>
    <row r="3879">
      <c r="A3879" s="2">
        <v>42318.71488425926</v>
      </c>
      <c r="B3879" s="3">
        <v>84.0</v>
      </c>
      <c r="C3879" s="3" t="s">
        <v>4244</v>
      </c>
      <c r="D3879" s="3">
        <v>42.0</v>
      </c>
      <c r="E3879" s="3" t="s">
        <v>4341</v>
      </c>
      <c r="F3879" s="3">
        <v>1.0</v>
      </c>
      <c r="G3879" s="3">
        <v>3.0</v>
      </c>
      <c r="H3879" s="3" t="s">
        <v>4246</v>
      </c>
      <c r="I3879" s="3" t="s">
        <v>4247</v>
      </c>
      <c r="J3879" s="3" t="s">
        <v>1412</v>
      </c>
      <c r="K3879" s="3" t="s">
        <v>24</v>
      </c>
      <c r="L3879" s="3">
        <v>12.0</v>
      </c>
      <c r="M3879" s="3" t="s">
        <v>30</v>
      </c>
      <c r="N3879" s="3" t="s">
        <v>4351</v>
      </c>
      <c r="O3879" s="3" t="s">
        <v>121</v>
      </c>
      <c r="P3879" s="4">
        <v>25304.0</v>
      </c>
      <c r="Q3879" s="3" t="s">
        <v>153</v>
      </c>
      <c r="S3879" s="3" t="s">
        <v>34</v>
      </c>
    </row>
    <row r="3880">
      <c r="A3880" s="2">
        <v>42318.71488425926</v>
      </c>
      <c r="B3880" s="3">
        <v>84.0</v>
      </c>
      <c r="C3880" s="3" t="s">
        <v>4244</v>
      </c>
      <c r="D3880" s="3">
        <v>42.0</v>
      </c>
      <c r="E3880" s="3" t="s">
        <v>4341</v>
      </c>
      <c r="F3880" s="3">
        <v>1.0</v>
      </c>
      <c r="G3880" s="3">
        <v>3.0</v>
      </c>
      <c r="H3880" s="3" t="s">
        <v>4246</v>
      </c>
      <c r="I3880" s="3" t="s">
        <v>4247</v>
      </c>
      <c r="J3880" s="3" t="s">
        <v>1412</v>
      </c>
      <c r="K3880" s="3" t="s">
        <v>24</v>
      </c>
      <c r="L3880" s="3">
        <v>13.0</v>
      </c>
      <c r="M3880" s="3" t="s">
        <v>25</v>
      </c>
      <c r="N3880" s="3" t="s">
        <v>4352</v>
      </c>
      <c r="O3880" s="3" t="s">
        <v>4353</v>
      </c>
      <c r="P3880" s="4">
        <v>25161.0</v>
      </c>
      <c r="Q3880" s="3" t="s">
        <v>153</v>
      </c>
      <c r="S3880" s="3" t="s">
        <v>34</v>
      </c>
    </row>
    <row r="3881">
      <c r="A3881" s="2">
        <v>42318.71488425926</v>
      </c>
      <c r="B3881" s="3">
        <v>84.0</v>
      </c>
      <c r="C3881" s="3" t="s">
        <v>4244</v>
      </c>
      <c r="D3881" s="3">
        <v>42.0</v>
      </c>
      <c r="E3881" s="3" t="s">
        <v>4341</v>
      </c>
      <c r="F3881" s="3">
        <v>1.0</v>
      </c>
      <c r="G3881" s="3">
        <v>3.0</v>
      </c>
      <c r="H3881" s="3" t="s">
        <v>4246</v>
      </c>
      <c r="I3881" s="3" t="s">
        <v>4247</v>
      </c>
      <c r="J3881" s="3" t="s">
        <v>1412</v>
      </c>
      <c r="K3881" s="3" t="s">
        <v>24</v>
      </c>
      <c r="L3881" s="3">
        <v>14.0</v>
      </c>
      <c r="M3881" s="3" t="s">
        <v>30</v>
      </c>
      <c r="N3881" s="3" t="s">
        <v>4354</v>
      </c>
      <c r="O3881" s="3" t="s">
        <v>562</v>
      </c>
      <c r="P3881" s="4">
        <v>14382.0</v>
      </c>
      <c r="Q3881" s="3" t="s">
        <v>40</v>
      </c>
      <c r="S3881" s="3" t="s">
        <v>34</v>
      </c>
    </row>
    <row r="3882">
      <c r="A3882" s="2">
        <v>42318.71488425926</v>
      </c>
      <c r="B3882" s="3">
        <v>84.0</v>
      </c>
      <c r="C3882" s="3" t="s">
        <v>4244</v>
      </c>
      <c r="D3882" s="3">
        <v>42.0</v>
      </c>
      <c r="E3882" s="3" t="s">
        <v>4341</v>
      </c>
      <c r="F3882" s="3">
        <v>1.0</v>
      </c>
      <c r="G3882" s="3">
        <v>3.0</v>
      </c>
      <c r="H3882" s="3" t="s">
        <v>4246</v>
      </c>
      <c r="I3882" s="3" t="s">
        <v>4247</v>
      </c>
      <c r="J3882" s="3" t="s">
        <v>1412</v>
      </c>
      <c r="K3882" s="3" t="s">
        <v>24</v>
      </c>
      <c r="L3882" s="3">
        <v>15.0</v>
      </c>
      <c r="M3882" s="3" t="s">
        <v>25</v>
      </c>
      <c r="N3882" s="3" t="s">
        <v>4355</v>
      </c>
      <c r="O3882" s="3" t="s">
        <v>4356</v>
      </c>
      <c r="P3882" s="4">
        <v>28766.0</v>
      </c>
      <c r="Q3882" s="3" t="s">
        <v>115</v>
      </c>
      <c r="S3882" s="3" t="s">
        <v>34</v>
      </c>
    </row>
    <row r="3883">
      <c r="A3883" s="2">
        <v>42318.71488425926</v>
      </c>
      <c r="B3883" s="3">
        <v>84.0</v>
      </c>
      <c r="C3883" s="3" t="s">
        <v>4244</v>
      </c>
      <c r="D3883" s="3">
        <v>42.0</v>
      </c>
      <c r="E3883" s="3" t="s">
        <v>4341</v>
      </c>
      <c r="F3883" s="3">
        <v>1.0</v>
      </c>
      <c r="G3883" s="3">
        <v>3.0</v>
      </c>
      <c r="H3883" s="3" t="s">
        <v>4246</v>
      </c>
      <c r="I3883" s="3" t="s">
        <v>4247</v>
      </c>
      <c r="J3883" s="3" t="s">
        <v>1412</v>
      </c>
      <c r="K3883" s="3" t="s">
        <v>24</v>
      </c>
      <c r="L3883" s="3">
        <v>16.0</v>
      </c>
      <c r="M3883" s="3" t="s">
        <v>30</v>
      </c>
      <c r="N3883" s="3" t="s">
        <v>4357</v>
      </c>
      <c r="O3883" s="3" t="s">
        <v>1012</v>
      </c>
      <c r="P3883" s="4">
        <v>24948.0</v>
      </c>
      <c r="Q3883" s="3" t="s">
        <v>228</v>
      </c>
      <c r="S3883" s="3" t="s">
        <v>34</v>
      </c>
    </row>
    <row r="3884">
      <c r="A3884" s="2">
        <v>42318.71488425926</v>
      </c>
      <c r="B3884" s="3">
        <v>84.0</v>
      </c>
      <c r="C3884" s="3" t="s">
        <v>4244</v>
      </c>
      <c r="D3884" s="3">
        <v>42.0</v>
      </c>
      <c r="E3884" s="3" t="s">
        <v>4341</v>
      </c>
      <c r="F3884" s="3">
        <v>1.0</v>
      </c>
      <c r="G3884" s="3">
        <v>3.0</v>
      </c>
      <c r="H3884" s="3" t="s">
        <v>4246</v>
      </c>
      <c r="I3884" s="3" t="s">
        <v>4247</v>
      </c>
      <c r="J3884" s="3" t="s">
        <v>1412</v>
      </c>
      <c r="K3884" s="3" t="s">
        <v>24</v>
      </c>
      <c r="L3884" s="3">
        <v>17.0</v>
      </c>
      <c r="M3884" s="3" t="s">
        <v>25</v>
      </c>
      <c r="N3884" s="3" t="s">
        <v>4358</v>
      </c>
      <c r="O3884" s="3" t="s">
        <v>54</v>
      </c>
      <c r="P3884" s="4">
        <v>29859.0</v>
      </c>
      <c r="Q3884" s="3" t="s">
        <v>372</v>
      </c>
      <c r="S3884" s="3" t="s">
        <v>34</v>
      </c>
    </row>
    <row r="3885">
      <c r="A3885" s="2">
        <v>42318.71488425926</v>
      </c>
      <c r="B3885" s="3">
        <v>84.0</v>
      </c>
      <c r="C3885" s="3" t="s">
        <v>4244</v>
      </c>
      <c r="D3885" s="3">
        <v>42.0</v>
      </c>
      <c r="E3885" s="3" t="s">
        <v>4341</v>
      </c>
      <c r="F3885" s="3">
        <v>1.0</v>
      </c>
      <c r="G3885" s="3">
        <v>3.0</v>
      </c>
      <c r="H3885" s="3" t="s">
        <v>4246</v>
      </c>
      <c r="I3885" s="3" t="s">
        <v>4247</v>
      </c>
      <c r="J3885" s="3" t="s">
        <v>1412</v>
      </c>
      <c r="K3885" s="3" t="s">
        <v>24</v>
      </c>
      <c r="L3885" s="3">
        <v>18.0</v>
      </c>
      <c r="M3885" s="3" t="s">
        <v>30</v>
      </c>
      <c r="N3885" s="3" t="s">
        <v>4359</v>
      </c>
      <c r="O3885" s="3" t="s">
        <v>2092</v>
      </c>
      <c r="P3885" s="4">
        <v>28825.0</v>
      </c>
      <c r="Q3885" s="3" t="s">
        <v>52</v>
      </c>
      <c r="S3885" s="3" t="s">
        <v>34</v>
      </c>
    </row>
    <row r="3886">
      <c r="A3886" s="2">
        <v>42318.71488425926</v>
      </c>
      <c r="B3886" s="3">
        <v>84.0</v>
      </c>
      <c r="C3886" s="3" t="s">
        <v>4244</v>
      </c>
      <c r="D3886" s="3">
        <v>42.0</v>
      </c>
      <c r="E3886" s="3" t="s">
        <v>4341</v>
      </c>
      <c r="F3886" s="3">
        <v>1.0</v>
      </c>
      <c r="G3886" s="3">
        <v>3.0</v>
      </c>
      <c r="H3886" s="3" t="s">
        <v>4246</v>
      </c>
      <c r="I3886" s="3" t="s">
        <v>4247</v>
      </c>
      <c r="J3886" s="3" t="s">
        <v>1412</v>
      </c>
      <c r="K3886" s="3" t="s">
        <v>24</v>
      </c>
      <c r="L3886" s="3">
        <v>19.0</v>
      </c>
      <c r="M3886" s="3" t="s">
        <v>25</v>
      </c>
      <c r="N3886" s="3" t="s">
        <v>4360</v>
      </c>
      <c r="O3886" s="3" t="s">
        <v>281</v>
      </c>
      <c r="P3886" s="4">
        <v>19383.0</v>
      </c>
      <c r="Q3886" s="3" t="s">
        <v>49</v>
      </c>
      <c r="S3886" s="3" t="s">
        <v>34</v>
      </c>
    </row>
    <row r="3887">
      <c r="A3887" s="2">
        <v>42318.71488425926</v>
      </c>
      <c r="B3887" s="3">
        <v>84.0</v>
      </c>
      <c r="C3887" s="3" t="s">
        <v>4244</v>
      </c>
      <c r="D3887" s="3">
        <v>42.0</v>
      </c>
      <c r="E3887" s="3" t="s">
        <v>4341</v>
      </c>
      <c r="F3887" s="3">
        <v>1.0</v>
      </c>
      <c r="G3887" s="3">
        <v>3.0</v>
      </c>
      <c r="H3887" s="3" t="s">
        <v>4246</v>
      </c>
      <c r="I3887" s="3" t="s">
        <v>4247</v>
      </c>
      <c r="J3887" s="3" t="s">
        <v>1412</v>
      </c>
      <c r="K3887" s="3" t="s">
        <v>24</v>
      </c>
      <c r="L3887" s="3">
        <v>20.0</v>
      </c>
      <c r="M3887" s="3" t="s">
        <v>30</v>
      </c>
      <c r="N3887" s="3" t="s">
        <v>4361</v>
      </c>
      <c r="O3887" s="3" t="s">
        <v>746</v>
      </c>
      <c r="P3887" s="4">
        <v>27852.0</v>
      </c>
      <c r="Q3887" s="3" t="s">
        <v>52</v>
      </c>
      <c r="S3887" s="3" t="s">
        <v>34</v>
      </c>
    </row>
    <row r="3888">
      <c r="A3888" s="2">
        <v>42318.71488425926</v>
      </c>
      <c r="B3888" s="3">
        <v>84.0</v>
      </c>
      <c r="C3888" s="3" t="s">
        <v>4244</v>
      </c>
      <c r="D3888" s="3">
        <v>42.0</v>
      </c>
      <c r="E3888" s="3" t="s">
        <v>4341</v>
      </c>
      <c r="F3888" s="3">
        <v>1.0</v>
      </c>
      <c r="G3888" s="3">
        <v>3.0</v>
      </c>
      <c r="H3888" s="3" t="s">
        <v>4246</v>
      </c>
      <c r="I3888" s="3" t="s">
        <v>4247</v>
      </c>
      <c r="J3888" s="3" t="s">
        <v>1412</v>
      </c>
      <c r="K3888" s="3" t="s">
        <v>24</v>
      </c>
      <c r="L3888" s="3">
        <v>21.0</v>
      </c>
      <c r="M3888" s="3" t="s">
        <v>25</v>
      </c>
      <c r="N3888" s="3" t="s">
        <v>2276</v>
      </c>
      <c r="O3888" s="3" t="s">
        <v>502</v>
      </c>
      <c r="P3888" s="4">
        <v>14504.0</v>
      </c>
      <c r="Q3888" s="3" t="s">
        <v>49</v>
      </c>
      <c r="S3888" s="3" t="s">
        <v>34</v>
      </c>
    </row>
    <row r="3889">
      <c r="A3889" s="2">
        <v>42318.71488425926</v>
      </c>
      <c r="B3889" s="3">
        <v>84.0</v>
      </c>
      <c r="C3889" s="3" t="s">
        <v>4244</v>
      </c>
      <c r="D3889" s="3">
        <v>42.0</v>
      </c>
      <c r="E3889" s="3" t="s">
        <v>4341</v>
      </c>
      <c r="F3889" s="3">
        <v>1.0</v>
      </c>
      <c r="G3889" s="3">
        <v>3.0</v>
      </c>
      <c r="H3889" s="3" t="s">
        <v>4246</v>
      </c>
      <c r="I3889" s="3" t="s">
        <v>4247</v>
      </c>
      <c r="J3889" s="3" t="s">
        <v>1412</v>
      </c>
      <c r="K3889" s="3" t="s">
        <v>24</v>
      </c>
      <c r="L3889" s="3">
        <v>22.0</v>
      </c>
      <c r="M3889" s="3" t="s">
        <v>30</v>
      </c>
      <c r="N3889" s="3" t="s">
        <v>4362</v>
      </c>
      <c r="O3889" s="3" t="s">
        <v>355</v>
      </c>
      <c r="P3889" s="4">
        <v>21334.0</v>
      </c>
      <c r="Q3889" s="3" t="s">
        <v>40</v>
      </c>
      <c r="S3889" s="3" t="s">
        <v>34</v>
      </c>
    </row>
    <row r="3890">
      <c r="A3890" s="2">
        <v>42318.71488425926</v>
      </c>
      <c r="B3890" s="3">
        <v>84.0</v>
      </c>
      <c r="C3890" s="3" t="s">
        <v>4244</v>
      </c>
      <c r="D3890" s="3">
        <v>43.0</v>
      </c>
      <c r="E3890" s="3" t="s">
        <v>4363</v>
      </c>
      <c r="F3890" s="3">
        <v>1.0</v>
      </c>
      <c r="G3890" s="3">
        <v>3.0</v>
      </c>
      <c r="H3890" s="3" t="s">
        <v>4246</v>
      </c>
      <c r="I3890" s="3" t="s">
        <v>4247</v>
      </c>
      <c r="J3890" s="3" t="s">
        <v>1412</v>
      </c>
      <c r="K3890" s="3" t="s">
        <v>24</v>
      </c>
      <c r="L3890" s="3">
        <v>1.0</v>
      </c>
      <c r="M3890" s="3" t="s">
        <v>25</v>
      </c>
      <c r="N3890" s="3" t="s">
        <v>4364</v>
      </c>
      <c r="O3890" s="3" t="s">
        <v>1050</v>
      </c>
      <c r="P3890" s="4">
        <v>31074.0</v>
      </c>
      <c r="Q3890" s="3" t="s">
        <v>169</v>
      </c>
      <c r="S3890" s="3" t="s">
        <v>34</v>
      </c>
    </row>
    <row r="3891">
      <c r="A3891" s="2">
        <v>42318.71488425926</v>
      </c>
      <c r="B3891" s="3">
        <v>84.0</v>
      </c>
      <c r="C3891" s="3" t="s">
        <v>4244</v>
      </c>
      <c r="D3891" s="3">
        <v>43.0</v>
      </c>
      <c r="E3891" s="3" t="s">
        <v>4363</v>
      </c>
      <c r="F3891" s="3">
        <v>1.0</v>
      </c>
      <c r="G3891" s="3">
        <v>3.0</v>
      </c>
      <c r="H3891" s="3" t="s">
        <v>4246</v>
      </c>
      <c r="I3891" s="3" t="s">
        <v>4247</v>
      </c>
      <c r="J3891" s="3" t="s">
        <v>1412</v>
      </c>
      <c r="K3891" s="3" t="s">
        <v>24</v>
      </c>
      <c r="L3891" s="3">
        <v>2.0</v>
      </c>
      <c r="M3891" s="3" t="s">
        <v>30</v>
      </c>
      <c r="N3891" s="3" t="s">
        <v>4365</v>
      </c>
      <c r="O3891" s="3" t="s">
        <v>71</v>
      </c>
      <c r="P3891" s="4">
        <v>19732.0</v>
      </c>
      <c r="Q3891" s="3" t="s">
        <v>113</v>
      </c>
      <c r="S3891" s="3" t="s">
        <v>34</v>
      </c>
    </row>
    <row r="3892">
      <c r="A3892" s="2">
        <v>42318.71488425926</v>
      </c>
      <c r="B3892" s="3">
        <v>84.0</v>
      </c>
      <c r="C3892" s="3" t="s">
        <v>4244</v>
      </c>
      <c r="D3892" s="3">
        <v>43.0</v>
      </c>
      <c r="E3892" s="3" t="s">
        <v>4363</v>
      </c>
      <c r="F3892" s="3">
        <v>1.0</v>
      </c>
      <c r="G3892" s="3">
        <v>3.0</v>
      </c>
      <c r="H3892" s="3" t="s">
        <v>4246</v>
      </c>
      <c r="I3892" s="3" t="s">
        <v>4247</v>
      </c>
      <c r="J3892" s="3" t="s">
        <v>1412</v>
      </c>
      <c r="K3892" s="3" t="s">
        <v>24</v>
      </c>
      <c r="L3892" s="3">
        <v>3.0</v>
      </c>
      <c r="M3892" s="3" t="s">
        <v>25</v>
      </c>
      <c r="N3892" s="3" t="s">
        <v>1612</v>
      </c>
      <c r="O3892" s="3" t="s">
        <v>3283</v>
      </c>
      <c r="P3892" s="4">
        <v>33061.0</v>
      </c>
      <c r="Q3892" s="3" t="s">
        <v>132</v>
      </c>
      <c r="S3892" s="3" t="s">
        <v>34</v>
      </c>
    </row>
    <row r="3893">
      <c r="A3893" s="2">
        <v>42318.71488425926</v>
      </c>
      <c r="B3893" s="3">
        <v>84.0</v>
      </c>
      <c r="C3893" s="3" t="s">
        <v>4244</v>
      </c>
      <c r="D3893" s="3">
        <v>43.0</v>
      </c>
      <c r="E3893" s="3" t="s">
        <v>4363</v>
      </c>
      <c r="F3893" s="3">
        <v>1.0</v>
      </c>
      <c r="G3893" s="3">
        <v>3.0</v>
      </c>
      <c r="H3893" s="3" t="s">
        <v>4246</v>
      </c>
      <c r="I3893" s="3" t="s">
        <v>4247</v>
      </c>
      <c r="J3893" s="3" t="s">
        <v>1412</v>
      </c>
      <c r="K3893" s="3" t="s">
        <v>24</v>
      </c>
      <c r="L3893" s="3">
        <v>4.0</v>
      </c>
      <c r="M3893" s="3" t="s">
        <v>30</v>
      </c>
      <c r="N3893" s="3" t="s">
        <v>3011</v>
      </c>
      <c r="O3893" s="3" t="s">
        <v>93</v>
      </c>
      <c r="P3893" s="4">
        <v>19394.0</v>
      </c>
      <c r="Q3893" s="3" t="s">
        <v>40</v>
      </c>
      <c r="S3893" s="3" t="s">
        <v>34</v>
      </c>
    </row>
    <row r="3894">
      <c r="A3894" s="2">
        <v>42318.71488425926</v>
      </c>
      <c r="B3894" s="3">
        <v>84.0</v>
      </c>
      <c r="C3894" s="3" t="s">
        <v>4244</v>
      </c>
      <c r="D3894" s="3">
        <v>43.0</v>
      </c>
      <c r="E3894" s="3" t="s">
        <v>4363</v>
      </c>
      <c r="F3894" s="3">
        <v>1.0</v>
      </c>
      <c r="G3894" s="3">
        <v>3.0</v>
      </c>
      <c r="H3894" s="3" t="s">
        <v>4246</v>
      </c>
      <c r="I3894" s="3" t="s">
        <v>4247</v>
      </c>
      <c r="J3894" s="3" t="s">
        <v>1412</v>
      </c>
      <c r="K3894" s="3" t="s">
        <v>24</v>
      </c>
      <c r="L3894" s="3">
        <v>5.0</v>
      </c>
      <c r="M3894" s="3" t="s">
        <v>25</v>
      </c>
      <c r="N3894" s="3" t="s">
        <v>4366</v>
      </c>
      <c r="O3894" s="3" t="s">
        <v>1089</v>
      </c>
      <c r="P3894" s="4">
        <v>31882.0</v>
      </c>
      <c r="Q3894" s="3" t="s">
        <v>132</v>
      </c>
      <c r="S3894" s="3" t="s">
        <v>34</v>
      </c>
    </row>
    <row r="3895">
      <c r="A3895" s="2">
        <v>42318.71488425926</v>
      </c>
      <c r="B3895" s="3">
        <v>84.0</v>
      </c>
      <c r="C3895" s="3" t="s">
        <v>4244</v>
      </c>
      <c r="D3895" s="3">
        <v>43.0</v>
      </c>
      <c r="E3895" s="3" t="s">
        <v>4363</v>
      </c>
      <c r="F3895" s="3">
        <v>1.0</v>
      </c>
      <c r="G3895" s="3">
        <v>3.0</v>
      </c>
      <c r="H3895" s="3" t="s">
        <v>4246</v>
      </c>
      <c r="I3895" s="3" t="s">
        <v>4247</v>
      </c>
      <c r="J3895" s="3" t="s">
        <v>1412</v>
      </c>
      <c r="K3895" s="3" t="s">
        <v>24</v>
      </c>
      <c r="L3895" s="3">
        <v>6.0</v>
      </c>
      <c r="M3895" s="3" t="s">
        <v>30</v>
      </c>
      <c r="N3895" s="3" t="s">
        <v>4367</v>
      </c>
      <c r="O3895" s="3" t="s">
        <v>57</v>
      </c>
      <c r="P3895" s="4">
        <v>25618.0</v>
      </c>
      <c r="Q3895" s="3" t="s">
        <v>40</v>
      </c>
      <c r="S3895" s="3" t="s">
        <v>34</v>
      </c>
    </row>
    <row r="3896">
      <c r="A3896" s="2">
        <v>42318.71488425926</v>
      </c>
      <c r="B3896" s="3">
        <v>84.0</v>
      </c>
      <c r="C3896" s="3" t="s">
        <v>4244</v>
      </c>
      <c r="D3896" s="3">
        <v>43.0</v>
      </c>
      <c r="E3896" s="3" t="s">
        <v>4363</v>
      </c>
      <c r="F3896" s="3">
        <v>1.0</v>
      </c>
      <c r="G3896" s="3">
        <v>3.0</v>
      </c>
      <c r="H3896" s="3" t="s">
        <v>4246</v>
      </c>
      <c r="I3896" s="3" t="s">
        <v>4247</v>
      </c>
      <c r="J3896" s="3" t="s">
        <v>1412</v>
      </c>
      <c r="K3896" s="3" t="s">
        <v>24</v>
      </c>
      <c r="L3896" s="3">
        <v>7.0</v>
      </c>
      <c r="M3896" s="3" t="s">
        <v>25</v>
      </c>
      <c r="N3896" s="3" t="s">
        <v>1486</v>
      </c>
      <c r="O3896" s="3" t="s">
        <v>1849</v>
      </c>
      <c r="P3896" s="4">
        <v>29978.0</v>
      </c>
      <c r="Q3896" s="3" t="s">
        <v>132</v>
      </c>
      <c r="S3896" s="3" t="s">
        <v>34</v>
      </c>
    </row>
    <row r="3897">
      <c r="A3897" s="2">
        <v>42318.71488425926</v>
      </c>
      <c r="B3897" s="3">
        <v>84.0</v>
      </c>
      <c r="C3897" s="3" t="s">
        <v>4244</v>
      </c>
      <c r="D3897" s="3">
        <v>43.0</v>
      </c>
      <c r="E3897" s="3" t="s">
        <v>4363</v>
      </c>
      <c r="F3897" s="3">
        <v>1.0</v>
      </c>
      <c r="G3897" s="3">
        <v>3.0</v>
      </c>
      <c r="H3897" s="3" t="s">
        <v>4246</v>
      </c>
      <c r="I3897" s="3" t="s">
        <v>4247</v>
      </c>
      <c r="J3897" s="3" t="s">
        <v>1412</v>
      </c>
      <c r="K3897" s="3" t="s">
        <v>24</v>
      </c>
      <c r="L3897" s="3">
        <v>8.0</v>
      </c>
      <c r="M3897" s="3" t="s">
        <v>30</v>
      </c>
      <c r="N3897" s="3" t="s">
        <v>4368</v>
      </c>
      <c r="O3897" s="3" t="s">
        <v>364</v>
      </c>
      <c r="P3897" s="4">
        <v>31535.0</v>
      </c>
      <c r="Q3897" s="3" t="s">
        <v>110</v>
      </c>
      <c r="S3897" s="3" t="s">
        <v>34</v>
      </c>
    </row>
    <row r="3898">
      <c r="A3898" s="2">
        <v>42318.71488425926</v>
      </c>
      <c r="B3898" s="3">
        <v>84.0</v>
      </c>
      <c r="C3898" s="3" t="s">
        <v>4244</v>
      </c>
      <c r="D3898" s="3">
        <v>63.0</v>
      </c>
      <c r="E3898" s="3" t="s">
        <v>4369</v>
      </c>
      <c r="F3898" s="3">
        <v>1.0</v>
      </c>
      <c r="G3898" s="3">
        <v>3.0</v>
      </c>
      <c r="H3898" s="3" t="s">
        <v>4246</v>
      </c>
      <c r="I3898" s="3" t="s">
        <v>4247</v>
      </c>
      <c r="J3898" s="3" t="s">
        <v>1412</v>
      </c>
      <c r="K3898" s="3" t="s">
        <v>24</v>
      </c>
      <c r="L3898" s="3">
        <v>1.0</v>
      </c>
      <c r="M3898" s="3" t="s">
        <v>25</v>
      </c>
      <c r="N3898" s="3" t="s">
        <v>4364</v>
      </c>
      <c r="O3898" s="3" t="s">
        <v>260</v>
      </c>
      <c r="P3898" s="4">
        <v>31743.0</v>
      </c>
      <c r="Q3898" s="3" t="s">
        <v>37</v>
      </c>
      <c r="S3898" s="3" t="s">
        <v>34</v>
      </c>
    </row>
    <row r="3899">
      <c r="A3899" s="2">
        <v>42318.71488425926</v>
      </c>
      <c r="B3899" s="3">
        <v>84.0</v>
      </c>
      <c r="C3899" s="3" t="s">
        <v>4244</v>
      </c>
      <c r="D3899" s="3">
        <v>63.0</v>
      </c>
      <c r="E3899" s="3" t="s">
        <v>4369</v>
      </c>
      <c r="F3899" s="3">
        <v>1.0</v>
      </c>
      <c r="G3899" s="3">
        <v>3.0</v>
      </c>
      <c r="H3899" s="3" t="s">
        <v>4246</v>
      </c>
      <c r="I3899" s="3" t="s">
        <v>4247</v>
      </c>
      <c r="J3899" s="3" t="s">
        <v>1412</v>
      </c>
      <c r="K3899" s="3" t="s">
        <v>24</v>
      </c>
      <c r="L3899" s="3">
        <v>2.0</v>
      </c>
      <c r="M3899" s="3" t="s">
        <v>30</v>
      </c>
      <c r="N3899" s="3" t="s">
        <v>4370</v>
      </c>
      <c r="O3899" s="3" t="s">
        <v>102</v>
      </c>
      <c r="P3899" s="4">
        <v>19619.0</v>
      </c>
      <c r="Q3899" s="3" t="s">
        <v>145</v>
      </c>
      <c r="S3899" s="3" t="s">
        <v>34</v>
      </c>
    </row>
    <row r="3900">
      <c r="A3900" s="2">
        <v>42318.71488425926</v>
      </c>
      <c r="B3900" s="3">
        <v>84.0</v>
      </c>
      <c r="C3900" s="3" t="s">
        <v>4244</v>
      </c>
      <c r="D3900" s="3">
        <v>63.0</v>
      </c>
      <c r="E3900" s="3" t="s">
        <v>4369</v>
      </c>
      <c r="F3900" s="3">
        <v>1.0</v>
      </c>
      <c r="G3900" s="3">
        <v>3.0</v>
      </c>
      <c r="H3900" s="3" t="s">
        <v>4246</v>
      </c>
      <c r="I3900" s="3" t="s">
        <v>4247</v>
      </c>
      <c r="J3900" s="3" t="s">
        <v>1412</v>
      </c>
      <c r="K3900" s="3" t="s">
        <v>24</v>
      </c>
      <c r="L3900" s="3">
        <v>3.0</v>
      </c>
      <c r="M3900" s="3" t="s">
        <v>25</v>
      </c>
      <c r="N3900" s="3" t="s">
        <v>4371</v>
      </c>
      <c r="O3900" s="3" t="s">
        <v>384</v>
      </c>
      <c r="P3900" s="4">
        <v>30410.0</v>
      </c>
      <c r="Q3900" s="3" t="s">
        <v>132</v>
      </c>
      <c r="S3900" s="3" t="s">
        <v>34</v>
      </c>
    </row>
    <row r="3901">
      <c r="A3901" s="2">
        <v>42318.71488425926</v>
      </c>
      <c r="B3901" s="3">
        <v>84.0</v>
      </c>
      <c r="C3901" s="3" t="s">
        <v>4244</v>
      </c>
      <c r="D3901" s="3">
        <v>63.0</v>
      </c>
      <c r="E3901" s="3" t="s">
        <v>4369</v>
      </c>
      <c r="F3901" s="3">
        <v>1.0</v>
      </c>
      <c r="G3901" s="3">
        <v>3.0</v>
      </c>
      <c r="H3901" s="3" t="s">
        <v>4246</v>
      </c>
      <c r="I3901" s="3" t="s">
        <v>4247</v>
      </c>
      <c r="J3901" s="3" t="s">
        <v>1412</v>
      </c>
      <c r="K3901" s="3" t="s">
        <v>24</v>
      </c>
      <c r="L3901" s="3">
        <v>4.0</v>
      </c>
      <c r="M3901" s="3" t="s">
        <v>30</v>
      </c>
      <c r="N3901" s="3" t="s">
        <v>4372</v>
      </c>
      <c r="O3901" s="3" t="s">
        <v>1942</v>
      </c>
      <c r="P3901" s="4">
        <v>26630.0</v>
      </c>
      <c r="Q3901" s="3" t="s">
        <v>1178</v>
      </c>
      <c r="S3901" s="3" t="s">
        <v>34</v>
      </c>
    </row>
    <row r="3902">
      <c r="A3902" s="2">
        <v>42318.71488425926</v>
      </c>
      <c r="B3902" s="3">
        <v>84.0</v>
      </c>
      <c r="C3902" s="3" t="s">
        <v>4244</v>
      </c>
      <c r="D3902" s="3">
        <v>63.0</v>
      </c>
      <c r="E3902" s="3" t="s">
        <v>4369</v>
      </c>
      <c r="F3902" s="3">
        <v>1.0</v>
      </c>
      <c r="G3902" s="3">
        <v>3.0</v>
      </c>
      <c r="H3902" s="3" t="s">
        <v>4246</v>
      </c>
      <c r="I3902" s="3" t="s">
        <v>4247</v>
      </c>
      <c r="J3902" s="3" t="s">
        <v>1412</v>
      </c>
      <c r="K3902" s="3" t="s">
        <v>24</v>
      </c>
      <c r="L3902" s="3">
        <v>5.0</v>
      </c>
      <c r="M3902" s="3" t="s">
        <v>25</v>
      </c>
      <c r="N3902" s="3" t="s">
        <v>4373</v>
      </c>
      <c r="O3902" s="3" t="s">
        <v>580</v>
      </c>
      <c r="P3902" s="4">
        <v>24329.0</v>
      </c>
      <c r="Q3902" s="3" t="s">
        <v>372</v>
      </c>
      <c r="S3902" s="3" t="s">
        <v>34</v>
      </c>
    </row>
    <row r="3903">
      <c r="A3903" s="2">
        <v>42318.71488425926</v>
      </c>
      <c r="B3903" s="3">
        <v>84.0</v>
      </c>
      <c r="C3903" s="3" t="s">
        <v>4244</v>
      </c>
      <c r="D3903" s="3">
        <v>63.0</v>
      </c>
      <c r="E3903" s="3" t="s">
        <v>4369</v>
      </c>
      <c r="F3903" s="3">
        <v>1.0</v>
      </c>
      <c r="G3903" s="3">
        <v>3.0</v>
      </c>
      <c r="H3903" s="3" t="s">
        <v>4246</v>
      </c>
      <c r="I3903" s="3" t="s">
        <v>4247</v>
      </c>
      <c r="J3903" s="3" t="s">
        <v>1412</v>
      </c>
      <c r="K3903" s="3" t="s">
        <v>24</v>
      </c>
      <c r="L3903" s="3">
        <v>6.0</v>
      </c>
      <c r="M3903" s="3" t="s">
        <v>30</v>
      </c>
      <c r="N3903" s="3" t="s">
        <v>4374</v>
      </c>
      <c r="O3903" s="3" t="s">
        <v>1920</v>
      </c>
      <c r="P3903" s="4">
        <v>31764.0</v>
      </c>
      <c r="Q3903" s="3" t="s">
        <v>72</v>
      </c>
      <c r="S3903" s="3" t="s">
        <v>34</v>
      </c>
    </row>
    <row r="3904">
      <c r="A3904" s="2">
        <v>42318.71488425926</v>
      </c>
      <c r="B3904" s="3">
        <v>84.0</v>
      </c>
      <c r="C3904" s="3" t="s">
        <v>4244</v>
      </c>
      <c r="D3904" s="3">
        <v>63.0</v>
      </c>
      <c r="E3904" s="3" t="s">
        <v>4369</v>
      </c>
      <c r="F3904" s="3">
        <v>1.0</v>
      </c>
      <c r="G3904" s="3">
        <v>3.0</v>
      </c>
      <c r="H3904" s="3" t="s">
        <v>4246</v>
      </c>
      <c r="I3904" s="3" t="s">
        <v>4247</v>
      </c>
      <c r="J3904" s="3" t="s">
        <v>1412</v>
      </c>
      <c r="K3904" s="3" t="s">
        <v>24</v>
      </c>
      <c r="L3904" s="3">
        <v>7.0</v>
      </c>
      <c r="M3904" s="3" t="s">
        <v>25</v>
      </c>
      <c r="N3904" s="3" t="s">
        <v>4375</v>
      </c>
      <c r="O3904" s="3" t="s">
        <v>796</v>
      </c>
      <c r="P3904" s="4">
        <v>24089.0</v>
      </c>
      <c r="Q3904" s="3" t="s">
        <v>28</v>
      </c>
      <c r="S3904" s="3" t="s">
        <v>34</v>
      </c>
    </row>
    <row r="3905">
      <c r="A3905" s="2">
        <v>42318.71488425926</v>
      </c>
      <c r="B3905" s="3">
        <v>84.0</v>
      </c>
      <c r="C3905" s="3" t="s">
        <v>4244</v>
      </c>
      <c r="D3905" s="3">
        <v>63.0</v>
      </c>
      <c r="E3905" s="3" t="s">
        <v>4369</v>
      </c>
      <c r="F3905" s="3">
        <v>1.0</v>
      </c>
      <c r="G3905" s="3">
        <v>3.0</v>
      </c>
      <c r="H3905" s="3" t="s">
        <v>4246</v>
      </c>
      <c r="I3905" s="3" t="s">
        <v>4247</v>
      </c>
      <c r="J3905" s="3" t="s">
        <v>1412</v>
      </c>
      <c r="K3905" s="3" t="s">
        <v>24</v>
      </c>
      <c r="L3905" s="3">
        <v>8.0</v>
      </c>
      <c r="M3905" s="3" t="s">
        <v>30</v>
      </c>
      <c r="N3905" s="3" t="s">
        <v>4376</v>
      </c>
      <c r="O3905" s="3" t="s">
        <v>249</v>
      </c>
      <c r="P3905" s="4">
        <v>23784.0</v>
      </c>
      <c r="Q3905" s="3" t="s">
        <v>132</v>
      </c>
      <c r="S3905" s="3" t="s">
        <v>34</v>
      </c>
    </row>
    <row r="3906">
      <c r="A3906" s="2">
        <v>42318.71488425926</v>
      </c>
      <c r="B3906" s="3">
        <v>84.0</v>
      </c>
      <c r="C3906" s="3" t="s">
        <v>4244</v>
      </c>
      <c r="D3906" s="3">
        <v>63.0</v>
      </c>
      <c r="E3906" s="3" t="s">
        <v>4369</v>
      </c>
      <c r="F3906" s="3">
        <v>1.0</v>
      </c>
      <c r="G3906" s="3">
        <v>3.0</v>
      </c>
      <c r="H3906" s="3" t="s">
        <v>4246</v>
      </c>
      <c r="I3906" s="3" t="s">
        <v>4247</v>
      </c>
      <c r="J3906" s="3" t="s">
        <v>1412</v>
      </c>
      <c r="K3906" s="3" t="s">
        <v>24</v>
      </c>
      <c r="L3906" s="3">
        <v>9.0</v>
      </c>
      <c r="M3906" s="3" t="s">
        <v>25</v>
      </c>
      <c r="N3906" s="3" t="s">
        <v>4377</v>
      </c>
      <c r="O3906" s="3" t="s">
        <v>898</v>
      </c>
      <c r="P3906" s="4">
        <v>26973.0</v>
      </c>
      <c r="Q3906" s="3" t="s">
        <v>40</v>
      </c>
      <c r="S3906" s="3" t="s">
        <v>34</v>
      </c>
    </row>
    <row r="3907">
      <c r="A3907" s="2">
        <v>42318.71488425926</v>
      </c>
      <c r="B3907" s="3">
        <v>84.0</v>
      </c>
      <c r="C3907" s="3" t="s">
        <v>4244</v>
      </c>
      <c r="D3907" s="3">
        <v>63.0</v>
      </c>
      <c r="E3907" s="3" t="s">
        <v>4369</v>
      </c>
      <c r="F3907" s="3">
        <v>1.0</v>
      </c>
      <c r="G3907" s="3">
        <v>3.0</v>
      </c>
      <c r="H3907" s="3" t="s">
        <v>4246</v>
      </c>
      <c r="I3907" s="3" t="s">
        <v>4247</v>
      </c>
      <c r="J3907" s="3" t="s">
        <v>1412</v>
      </c>
      <c r="K3907" s="3" t="s">
        <v>24</v>
      </c>
      <c r="L3907" s="3">
        <v>10.0</v>
      </c>
      <c r="M3907" s="3" t="s">
        <v>30</v>
      </c>
      <c r="N3907" s="3" t="s">
        <v>1641</v>
      </c>
      <c r="O3907" s="3" t="s">
        <v>235</v>
      </c>
      <c r="P3907" s="4">
        <v>19450.0</v>
      </c>
      <c r="Q3907" s="3" t="s">
        <v>145</v>
      </c>
      <c r="S3907" s="3" t="s">
        <v>34</v>
      </c>
    </row>
    <row r="3908">
      <c r="A3908" s="2">
        <v>42318.71488425926</v>
      </c>
      <c r="B3908" s="3">
        <v>84.0</v>
      </c>
      <c r="C3908" s="3" t="s">
        <v>4244</v>
      </c>
      <c r="D3908" s="3">
        <v>63.0</v>
      </c>
      <c r="E3908" s="3" t="s">
        <v>4369</v>
      </c>
      <c r="F3908" s="3">
        <v>1.0</v>
      </c>
      <c r="G3908" s="3">
        <v>3.0</v>
      </c>
      <c r="H3908" s="3" t="s">
        <v>4246</v>
      </c>
      <c r="I3908" s="3" t="s">
        <v>4247</v>
      </c>
      <c r="J3908" s="3" t="s">
        <v>1412</v>
      </c>
      <c r="K3908" s="3" t="s">
        <v>24</v>
      </c>
      <c r="L3908" s="3">
        <v>11.0</v>
      </c>
      <c r="M3908" s="3" t="s">
        <v>25</v>
      </c>
      <c r="N3908" s="3" t="s">
        <v>94</v>
      </c>
      <c r="O3908" s="3" t="s">
        <v>251</v>
      </c>
      <c r="P3908" s="4">
        <v>20361.0</v>
      </c>
      <c r="Q3908" s="3" t="s">
        <v>55</v>
      </c>
      <c r="S3908" s="3" t="s">
        <v>34</v>
      </c>
    </row>
    <row r="3909">
      <c r="A3909" s="2">
        <v>42318.71488425926</v>
      </c>
      <c r="B3909" s="3">
        <v>84.0</v>
      </c>
      <c r="C3909" s="3" t="s">
        <v>4244</v>
      </c>
      <c r="D3909" s="3">
        <v>63.0</v>
      </c>
      <c r="E3909" s="3" t="s">
        <v>4369</v>
      </c>
      <c r="F3909" s="3">
        <v>1.0</v>
      </c>
      <c r="G3909" s="3">
        <v>3.0</v>
      </c>
      <c r="H3909" s="3" t="s">
        <v>4246</v>
      </c>
      <c r="I3909" s="3" t="s">
        <v>4247</v>
      </c>
      <c r="J3909" s="3" t="s">
        <v>1412</v>
      </c>
      <c r="K3909" s="3" t="s">
        <v>24</v>
      </c>
      <c r="L3909" s="3">
        <v>12.0</v>
      </c>
      <c r="M3909" s="3" t="s">
        <v>30</v>
      </c>
      <c r="N3909" s="3" t="s">
        <v>4378</v>
      </c>
      <c r="O3909" s="3" t="s">
        <v>4379</v>
      </c>
      <c r="P3909" s="4">
        <v>31421.0</v>
      </c>
      <c r="Q3909" s="3" t="s">
        <v>37</v>
      </c>
      <c r="S3909" s="3" t="s">
        <v>34</v>
      </c>
    </row>
    <row r="3910">
      <c r="A3910" s="2">
        <v>42318.71488425926</v>
      </c>
      <c r="B3910" s="3">
        <v>84.0</v>
      </c>
      <c r="C3910" s="3" t="s">
        <v>4244</v>
      </c>
      <c r="D3910" s="3">
        <v>63.0</v>
      </c>
      <c r="E3910" s="3" t="s">
        <v>4369</v>
      </c>
      <c r="F3910" s="3">
        <v>1.0</v>
      </c>
      <c r="G3910" s="3">
        <v>3.0</v>
      </c>
      <c r="H3910" s="3" t="s">
        <v>4246</v>
      </c>
      <c r="I3910" s="3" t="s">
        <v>4247</v>
      </c>
      <c r="J3910" s="3" t="s">
        <v>1412</v>
      </c>
      <c r="K3910" s="3" t="s">
        <v>24</v>
      </c>
      <c r="L3910" s="3">
        <v>13.0</v>
      </c>
      <c r="M3910" s="3" t="s">
        <v>25</v>
      </c>
      <c r="N3910" s="3" t="s">
        <v>4380</v>
      </c>
      <c r="O3910" s="3" t="s">
        <v>109</v>
      </c>
      <c r="P3910" s="4">
        <v>29906.0</v>
      </c>
      <c r="Q3910" s="3" t="s">
        <v>132</v>
      </c>
      <c r="S3910" s="3" t="s">
        <v>34</v>
      </c>
    </row>
    <row r="3911">
      <c r="A3911" s="2">
        <v>42318.71488425926</v>
      </c>
      <c r="B3911" s="3">
        <v>84.0</v>
      </c>
      <c r="C3911" s="3" t="s">
        <v>4244</v>
      </c>
      <c r="D3911" s="3">
        <v>63.0</v>
      </c>
      <c r="E3911" s="3" t="s">
        <v>4369</v>
      </c>
      <c r="F3911" s="3">
        <v>1.0</v>
      </c>
      <c r="G3911" s="3">
        <v>3.0</v>
      </c>
      <c r="H3911" s="3" t="s">
        <v>4246</v>
      </c>
      <c r="I3911" s="3" t="s">
        <v>4247</v>
      </c>
      <c r="J3911" s="3" t="s">
        <v>1412</v>
      </c>
      <c r="K3911" s="3" t="s">
        <v>24</v>
      </c>
      <c r="L3911" s="3">
        <v>14.0</v>
      </c>
      <c r="M3911" s="3" t="s">
        <v>30</v>
      </c>
      <c r="N3911" s="3" t="s">
        <v>4381</v>
      </c>
      <c r="O3911" s="3" t="s">
        <v>307</v>
      </c>
      <c r="P3911" s="4">
        <v>18262.0</v>
      </c>
      <c r="Q3911" s="3" t="s">
        <v>49</v>
      </c>
      <c r="S3911" s="3" t="s">
        <v>34</v>
      </c>
    </row>
    <row r="3912">
      <c r="A3912" s="2">
        <v>42318.71488425926</v>
      </c>
      <c r="B3912" s="3">
        <v>84.0</v>
      </c>
      <c r="C3912" s="3" t="s">
        <v>4244</v>
      </c>
      <c r="D3912" s="3">
        <v>63.0</v>
      </c>
      <c r="E3912" s="3" t="s">
        <v>4369</v>
      </c>
      <c r="F3912" s="3">
        <v>1.0</v>
      </c>
      <c r="G3912" s="3">
        <v>3.0</v>
      </c>
      <c r="H3912" s="3" t="s">
        <v>4246</v>
      </c>
      <c r="I3912" s="3" t="s">
        <v>4247</v>
      </c>
      <c r="J3912" s="3" t="s">
        <v>1412</v>
      </c>
      <c r="K3912" s="3" t="s">
        <v>24</v>
      </c>
      <c r="L3912" s="3">
        <v>15.0</v>
      </c>
      <c r="M3912" s="3" t="s">
        <v>25</v>
      </c>
      <c r="N3912" s="3" t="s">
        <v>4382</v>
      </c>
      <c r="O3912" s="3" t="s">
        <v>4383</v>
      </c>
      <c r="P3912" s="4">
        <v>32303.0</v>
      </c>
      <c r="Q3912" s="3" t="s">
        <v>46</v>
      </c>
      <c r="S3912" s="3" t="s">
        <v>34</v>
      </c>
    </row>
    <row r="3913">
      <c r="A3913" s="2">
        <v>42318.71488425926</v>
      </c>
      <c r="B3913" s="3">
        <v>84.0</v>
      </c>
      <c r="C3913" s="3" t="s">
        <v>4244</v>
      </c>
      <c r="D3913" s="3">
        <v>63.0</v>
      </c>
      <c r="E3913" s="3" t="s">
        <v>4369</v>
      </c>
      <c r="F3913" s="3">
        <v>1.0</v>
      </c>
      <c r="G3913" s="3">
        <v>3.0</v>
      </c>
      <c r="H3913" s="3" t="s">
        <v>4246</v>
      </c>
      <c r="I3913" s="3" t="s">
        <v>4247</v>
      </c>
      <c r="J3913" s="3" t="s">
        <v>1412</v>
      </c>
      <c r="K3913" s="3" t="s">
        <v>24</v>
      </c>
      <c r="L3913" s="3">
        <v>16.0</v>
      </c>
      <c r="M3913" s="3" t="s">
        <v>30</v>
      </c>
      <c r="N3913" s="3" t="s">
        <v>2940</v>
      </c>
      <c r="O3913" s="3" t="s">
        <v>67</v>
      </c>
      <c r="P3913" s="4">
        <v>21723.0</v>
      </c>
      <c r="Q3913" s="3" t="s">
        <v>1178</v>
      </c>
      <c r="S3913" s="3" t="s">
        <v>34</v>
      </c>
    </row>
    <row r="3914">
      <c r="A3914" s="2">
        <v>42318.71488425926</v>
      </c>
      <c r="B3914" s="3">
        <v>84.0</v>
      </c>
      <c r="C3914" s="3" t="s">
        <v>4244</v>
      </c>
      <c r="D3914" s="3">
        <v>63.0</v>
      </c>
      <c r="E3914" s="3" t="s">
        <v>4369</v>
      </c>
      <c r="F3914" s="3">
        <v>1.0</v>
      </c>
      <c r="G3914" s="3">
        <v>3.0</v>
      </c>
      <c r="H3914" s="3" t="s">
        <v>4246</v>
      </c>
      <c r="I3914" s="3" t="s">
        <v>4247</v>
      </c>
      <c r="J3914" s="3" t="s">
        <v>1412</v>
      </c>
      <c r="K3914" s="3" t="s">
        <v>24</v>
      </c>
      <c r="L3914" s="3">
        <v>17.0</v>
      </c>
      <c r="M3914" s="3" t="s">
        <v>25</v>
      </c>
      <c r="N3914" s="3" t="s">
        <v>4384</v>
      </c>
      <c r="O3914" s="3" t="s">
        <v>551</v>
      </c>
      <c r="P3914" s="4">
        <v>31043.0</v>
      </c>
      <c r="Q3914" s="3" t="s">
        <v>191</v>
      </c>
      <c r="S3914" s="3" t="s">
        <v>34</v>
      </c>
    </row>
    <row r="3915">
      <c r="A3915" s="2">
        <v>42318.71488425926</v>
      </c>
      <c r="B3915" s="3">
        <v>84.0</v>
      </c>
      <c r="C3915" s="3" t="s">
        <v>4244</v>
      </c>
      <c r="D3915" s="3">
        <v>63.0</v>
      </c>
      <c r="E3915" s="3" t="s">
        <v>4369</v>
      </c>
      <c r="F3915" s="3">
        <v>1.0</v>
      </c>
      <c r="G3915" s="3">
        <v>3.0</v>
      </c>
      <c r="H3915" s="3" t="s">
        <v>4246</v>
      </c>
      <c r="I3915" s="3" t="s">
        <v>4247</v>
      </c>
      <c r="J3915" s="3" t="s">
        <v>1412</v>
      </c>
      <c r="K3915" s="3" t="s">
        <v>24</v>
      </c>
      <c r="L3915" s="3">
        <v>18.0</v>
      </c>
      <c r="M3915" s="3" t="s">
        <v>30</v>
      </c>
      <c r="N3915" s="3" t="s">
        <v>4385</v>
      </c>
      <c r="O3915" s="3" t="s">
        <v>81</v>
      </c>
      <c r="P3915" s="4">
        <v>20268.0</v>
      </c>
      <c r="Q3915" s="3" t="s">
        <v>28</v>
      </c>
      <c r="S3915" s="3" t="s">
        <v>34</v>
      </c>
    </row>
    <row r="3916">
      <c r="A3916" s="2">
        <v>42318.71488425926</v>
      </c>
      <c r="B3916" s="3">
        <v>84.0</v>
      </c>
      <c r="C3916" s="3" t="s">
        <v>4244</v>
      </c>
      <c r="D3916" s="3">
        <v>63.0</v>
      </c>
      <c r="E3916" s="3" t="s">
        <v>4369</v>
      </c>
      <c r="F3916" s="3">
        <v>1.0</v>
      </c>
      <c r="G3916" s="3">
        <v>3.0</v>
      </c>
      <c r="H3916" s="3" t="s">
        <v>4246</v>
      </c>
      <c r="I3916" s="3" t="s">
        <v>4247</v>
      </c>
      <c r="J3916" s="3" t="s">
        <v>1412</v>
      </c>
      <c r="K3916" s="3" t="s">
        <v>24</v>
      </c>
      <c r="L3916" s="3">
        <v>19.0</v>
      </c>
      <c r="M3916" s="3" t="s">
        <v>25</v>
      </c>
      <c r="N3916" s="3" t="s">
        <v>4107</v>
      </c>
      <c r="O3916" s="3" t="s">
        <v>4386</v>
      </c>
      <c r="P3916" s="4">
        <v>33995.0</v>
      </c>
      <c r="Q3916" s="3" t="s">
        <v>40</v>
      </c>
      <c r="S3916" s="3" t="s">
        <v>34</v>
      </c>
    </row>
    <row r="3917">
      <c r="A3917" s="2">
        <v>42318.71488425926</v>
      </c>
      <c r="B3917" s="3">
        <v>84.0</v>
      </c>
      <c r="C3917" s="3" t="s">
        <v>4244</v>
      </c>
      <c r="D3917" s="3" t="s">
        <v>4387</v>
      </c>
      <c r="E3917" s="3" t="s">
        <v>4388</v>
      </c>
      <c r="F3917" s="3">
        <v>1.0</v>
      </c>
      <c r="G3917" s="3">
        <v>3.0</v>
      </c>
      <c r="H3917" s="3" t="s">
        <v>4246</v>
      </c>
      <c r="I3917" s="3" t="s">
        <v>4247</v>
      </c>
      <c r="J3917" s="3" t="s">
        <v>1412</v>
      </c>
      <c r="K3917" s="3" t="s">
        <v>24</v>
      </c>
      <c r="L3917" s="3">
        <v>1.0</v>
      </c>
      <c r="M3917" s="3" t="s">
        <v>25</v>
      </c>
      <c r="N3917" s="3" t="s">
        <v>4389</v>
      </c>
      <c r="O3917" s="3" t="s">
        <v>27</v>
      </c>
      <c r="P3917" s="4">
        <v>29312.0</v>
      </c>
      <c r="Q3917" s="3" t="s">
        <v>33</v>
      </c>
      <c r="S3917" s="3" t="s">
        <v>34</v>
      </c>
    </row>
    <row r="3918">
      <c r="A3918" s="2">
        <v>42318.71488425926</v>
      </c>
      <c r="B3918" s="3">
        <v>84.0</v>
      </c>
      <c r="C3918" s="3" t="s">
        <v>4244</v>
      </c>
      <c r="D3918" s="3" t="s">
        <v>4387</v>
      </c>
      <c r="E3918" s="3" t="s">
        <v>4388</v>
      </c>
      <c r="F3918" s="3">
        <v>1.0</v>
      </c>
      <c r="G3918" s="3">
        <v>3.0</v>
      </c>
      <c r="H3918" s="3" t="s">
        <v>4246</v>
      </c>
      <c r="I3918" s="3" t="s">
        <v>4247</v>
      </c>
      <c r="J3918" s="3" t="s">
        <v>1412</v>
      </c>
      <c r="K3918" s="3" t="s">
        <v>24</v>
      </c>
      <c r="L3918" s="3">
        <v>2.0</v>
      </c>
      <c r="M3918" s="3" t="s">
        <v>30</v>
      </c>
      <c r="N3918" s="3" t="s">
        <v>206</v>
      </c>
      <c r="O3918" s="3" t="s">
        <v>639</v>
      </c>
      <c r="P3918" s="4">
        <v>27822.0</v>
      </c>
      <c r="Q3918" s="3" t="s">
        <v>60</v>
      </c>
      <c r="S3918" s="3" t="s">
        <v>34</v>
      </c>
    </row>
    <row r="3919">
      <c r="A3919" s="2">
        <v>42318.71488425926</v>
      </c>
      <c r="B3919" s="3">
        <v>84.0</v>
      </c>
      <c r="C3919" s="3" t="s">
        <v>4244</v>
      </c>
      <c r="D3919" s="3" t="s">
        <v>4387</v>
      </c>
      <c r="E3919" s="3" t="s">
        <v>4388</v>
      </c>
      <c r="F3919" s="3">
        <v>1.0</v>
      </c>
      <c r="G3919" s="3">
        <v>3.0</v>
      </c>
      <c r="H3919" s="3" t="s">
        <v>4246</v>
      </c>
      <c r="I3919" s="3" t="s">
        <v>4247</v>
      </c>
      <c r="J3919" s="3" t="s">
        <v>1412</v>
      </c>
      <c r="K3919" s="3" t="s">
        <v>24</v>
      </c>
      <c r="L3919" s="3">
        <v>3.0</v>
      </c>
      <c r="M3919" s="3" t="s">
        <v>25</v>
      </c>
      <c r="N3919" s="3" t="s">
        <v>4390</v>
      </c>
      <c r="O3919" s="3" t="s">
        <v>243</v>
      </c>
      <c r="P3919" s="4">
        <v>22525.0</v>
      </c>
      <c r="Q3919" s="3" t="s">
        <v>169</v>
      </c>
      <c r="S3919" s="3" t="s">
        <v>34</v>
      </c>
    </row>
    <row r="3920">
      <c r="A3920" s="2">
        <v>42318.71488425926</v>
      </c>
      <c r="B3920" s="3">
        <v>84.0</v>
      </c>
      <c r="C3920" s="3" t="s">
        <v>4244</v>
      </c>
      <c r="D3920" s="3" t="s">
        <v>4387</v>
      </c>
      <c r="E3920" s="3" t="s">
        <v>4388</v>
      </c>
      <c r="F3920" s="3">
        <v>1.0</v>
      </c>
      <c r="G3920" s="3">
        <v>3.0</v>
      </c>
      <c r="H3920" s="3" t="s">
        <v>4246</v>
      </c>
      <c r="I3920" s="3" t="s">
        <v>4247</v>
      </c>
      <c r="J3920" s="3" t="s">
        <v>1412</v>
      </c>
      <c r="K3920" s="3" t="s">
        <v>24</v>
      </c>
      <c r="L3920" s="3">
        <v>4.0</v>
      </c>
      <c r="M3920" s="3" t="s">
        <v>30</v>
      </c>
      <c r="N3920" s="3" t="s">
        <v>4297</v>
      </c>
      <c r="O3920" s="3" t="s">
        <v>905</v>
      </c>
      <c r="P3920" s="4">
        <v>35525.0</v>
      </c>
      <c r="Q3920" s="3" t="s">
        <v>191</v>
      </c>
      <c r="S3920" s="3" t="s">
        <v>34</v>
      </c>
    </row>
    <row r="3921">
      <c r="A3921" s="2">
        <v>42318.71488425926</v>
      </c>
      <c r="B3921" s="3">
        <v>84.0</v>
      </c>
      <c r="C3921" s="3" t="s">
        <v>4244</v>
      </c>
      <c r="D3921" s="3" t="s">
        <v>4387</v>
      </c>
      <c r="E3921" s="3" t="s">
        <v>4388</v>
      </c>
      <c r="F3921" s="3">
        <v>1.0</v>
      </c>
      <c r="G3921" s="3">
        <v>3.0</v>
      </c>
      <c r="H3921" s="3" t="s">
        <v>4246</v>
      </c>
      <c r="I3921" s="3" t="s">
        <v>4247</v>
      </c>
      <c r="J3921" s="3" t="s">
        <v>1412</v>
      </c>
      <c r="K3921" s="3" t="s">
        <v>24</v>
      </c>
      <c r="L3921" s="3">
        <v>5.0</v>
      </c>
      <c r="M3921" s="3" t="s">
        <v>25</v>
      </c>
      <c r="N3921" s="3" t="s">
        <v>4391</v>
      </c>
      <c r="O3921" s="3" t="s">
        <v>1823</v>
      </c>
      <c r="P3921" s="4">
        <v>33371.0</v>
      </c>
      <c r="Q3921" s="3" t="s">
        <v>153</v>
      </c>
      <c r="S3921" s="3" t="s">
        <v>34</v>
      </c>
    </row>
    <row r="3922">
      <c r="A3922" s="2">
        <v>42318.71488425926</v>
      </c>
      <c r="B3922" s="3">
        <v>84.0</v>
      </c>
      <c r="C3922" s="3" t="s">
        <v>4244</v>
      </c>
      <c r="D3922" s="3" t="s">
        <v>4387</v>
      </c>
      <c r="E3922" s="3" t="s">
        <v>4388</v>
      </c>
      <c r="F3922" s="3">
        <v>1.0</v>
      </c>
      <c r="G3922" s="3">
        <v>3.0</v>
      </c>
      <c r="H3922" s="3" t="s">
        <v>4246</v>
      </c>
      <c r="I3922" s="3" t="s">
        <v>4247</v>
      </c>
      <c r="J3922" s="3" t="s">
        <v>1412</v>
      </c>
      <c r="K3922" s="3" t="s">
        <v>24</v>
      </c>
      <c r="L3922" s="3">
        <v>6.0</v>
      </c>
      <c r="M3922" s="3" t="s">
        <v>30</v>
      </c>
      <c r="N3922" s="3" t="s">
        <v>1847</v>
      </c>
      <c r="O3922" s="3" t="s">
        <v>368</v>
      </c>
      <c r="P3922" s="4">
        <v>24219.0</v>
      </c>
      <c r="Q3922" s="3" t="s">
        <v>55</v>
      </c>
      <c r="S3922" s="3" t="s">
        <v>34</v>
      </c>
    </row>
    <row r="3923">
      <c r="A3923" s="2">
        <v>42318.71488425926</v>
      </c>
      <c r="B3923" s="3">
        <v>84.0</v>
      </c>
      <c r="C3923" s="3" t="s">
        <v>4244</v>
      </c>
      <c r="D3923" s="3" t="s">
        <v>4387</v>
      </c>
      <c r="E3923" s="3" t="s">
        <v>4388</v>
      </c>
      <c r="F3923" s="3">
        <v>1.0</v>
      </c>
      <c r="G3923" s="3">
        <v>3.0</v>
      </c>
      <c r="H3923" s="3" t="s">
        <v>4246</v>
      </c>
      <c r="I3923" s="3" t="s">
        <v>4247</v>
      </c>
      <c r="J3923" s="3" t="s">
        <v>1412</v>
      </c>
      <c r="K3923" s="3" t="s">
        <v>24</v>
      </c>
      <c r="L3923" s="3">
        <v>7.0</v>
      </c>
      <c r="M3923" s="3" t="s">
        <v>25</v>
      </c>
      <c r="N3923" s="3" t="s">
        <v>3011</v>
      </c>
      <c r="O3923" s="3" t="s">
        <v>417</v>
      </c>
      <c r="P3923" s="4">
        <v>22266.0</v>
      </c>
      <c r="Q3923" s="3" t="s">
        <v>105</v>
      </c>
      <c r="S3923" s="3" t="s">
        <v>34</v>
      </c>
    </row>
    <row r="3924">
      <c r="A3924" s="2">
        <v>42318.71488425926</v>
      </c>
      <c r="B3924" s="3">
        <v>84.0</v>
      </c>
      <c r="C3924" s="3" t="s">
        <v>4244</v>
      </c>
      <c r="D3924" s="3" t="s">
        <v>4387</v>
      </c>
      <c r="E3924" s="3" t="s">
        <v>4388</v>
      </c>
      <c r="F3924" s="3">
        <v>1.0</v>
      </c>
      <c r="G3924" s="3">
        <v>3.0</v>
      </c>
      <c r="H3924" s="3" t="s">
        <v>4246</v>
      </c>
      <c r="I3924" s="3" t="s">
        <v>4247</v>
      </c>
      <c r="J3924" s="3" t="s">
        <v>1412</v>
      </c>
      <c r="K3924" s="3" t="s">
        <v>24</v>
      </c>
      <c r="L3924" s="3">
        <v>8.0</v>
      </c>
      <c r="M3924" s="3" t="s">
        <v>30</v>
      </c>
      <c r="N3924" s="3" t="s">
        <v>4392</v>
      </c>
      <c r="O3924" s="3" t="s">
        <v>4393</v>
      </c>
      <c r="P3924" s="4">
        <v>30436.0</v>
      </c>
      <c r="Q3924" s="3" t="s">
        <v>189</v>
      </c>
      <c r="S3924" s="3" t="s">
        <v>34</v>
      </c>
    </row>
    <row r="3925">
      <c r="A3925" s="2">
        <v>42318.71488425926</v>
      </c>
      <c r="B3925" s="3">
        <v>84.0</v>
      </c>
      <c r="C3925" s="3" t="s">
        <v>4244</v>
      </c>
      <c r="D3925" s="3" t="s">
        <v>4387</v>
      </c>
      <c r="E3925" s="3" t="s">
        <v>4388</v>
      </c>
      <c r="F3925" s="3">
        <v>1.0</v>
      </c>
      <c r="G3925" s="3">
        <v>3.0</v>
      </c>
      <c r="H3925" s="3" t="s">
        <v>4246</v>
      </c>
      <c r="I3925" s="3" t="s">
        <v>4247</v>
      </c>
      <c r="J3925" s="3" t="s">
        <v>1412</v>
      </c>
      <c r="K3925" s="3" t="s">
        <v>24</v>
      </c>
      <c r="L3925" s="3">
        <v>9.0</v>
      </c>
      <c r="M3925" s="3" t="s">
        <v>25</v>
      </c>
      <c r="N3925" s="3" t="s">
        <v>4394</v>
      </c>
      <c r="O3925" s="3" t="s">
        <v>1390</v>
      </c>
      <c r="P3925" s="4">
        <v>35194.0</v>
      </c>
      <c r="Q3925" s="3" t="s">
        <v>191</v>
      </c>
      <c r="S3925" s="3" t="s">
        <v>34</v>
      </c>
    </row>
    <row r="3926">
      <c r="A3926" s="2">
        <v>42318.71488425926</v>
      </c>
      <c r="B3926" s="3">
        <v>84.0</v>
      </c>
      <c r="C3926" s="3" t="s">
        <v>4244</v>
      </c>
      <c r="D3926" s="3" t="s">
        <v>4387</v>
      </c>
      <c r="E3926" s="3" t="s">
        <v>4388</v>
      </c>
      <c r="F3926" s="3">
        <v>1.0</v>
      </c>
      <c r="G3926" s="3">
        <v>3.0</v>
      </c>
      <c r="H3926" s="3" t="s">
        <v>4246</v>
      </c>
      <c r="I3926" s="3" t="s">
        <v>4247</v>
      </c>
      <c r="J3926" s="3" t="s">
        <v>1412</v>
      </c>
      <c r="K3926" s="3" t="s">
        <v>24</v>
      </c>
      <c r="L3926" s="3">
        <v>10.0</v>
      </c>
      <c r="M3926" s="3" t="s">
        <v>30</v>
      </c>
      <c r="N3926" s="3" t="s">
        <v>4395</v>
      </c>
      <c r="O3926" s="3" t="s">
        <v>4396</v>
      </c>
      <c r="P3926" s="4">
        <v>26888.0</v>
      </c>
      <c r="Q3926" s="3" t="s">
        <v>132</v>
      </c>
      <c r="S3926" s="3" t="s">
        <v>34</v>
      </c>
    </row>
    <row r="3927">
      <c r="A3927" s="2">
        <v>42318.71488425926</v>
      </c>
      <c r="B3927" s="3">
        <v>84.0</v>
      </c>
      <c r="C3927" s="3" t="s">
        <v>4244</v>
      </c>
      <c r="D3927" s="3" t="s">
        <v>4387</v>
      </c>
      <c r="E3927" s="3" t="s">
        <v>4388</v>
      </c>
      <c r="F3927" s="3">
        <v>1.0</v>
      </c>
      <c r="G3927" s="3">
        <v>3.0</v>
      </c>
      <c r="H3927" s="3" t="s">
        <v>4246</v>
      </c>
      <c r="I3927" s="3" t="s">
        <v>4247</v>
      </c>
      <c r="J3927" s="3" t="s">
        <v>1412</v>
      </c>
      <c r="K3927" s="3" t="s">
        <v>24</v>
      </c>
      <c r="L3927" s="3">
        <v>11.0</v>
      </c>
      <c r="M3927" s="3" t="s">
        <v>25</v>
      </c>
      <c r="N3927" s="3" t="s">
        <v>763</v>
      </c>
      <c r="O3927" s="3" t="s">
        <v>4397</v>
      </c>
      <c r="P3927" s="4">
        <v>27434.0</v>
      </c>
      <c r="Q3927" s="3" t="s">
        <v>79</v>
      </c>
      <c r="S3927" s="3" t="s">
        <v>34</v>
      </c>
    </row>
    <row r="3928">
      <c r="A3928" s="2">
        <v>42318.71488425926</v>
      </c>
      <c r="B3928" s="3">
        <v>84.0</v>
      </c>
      <c r="C3928" s="3" t="s">
        <v>4244</v>
      </c>
      <c r="D3928" s="3" t="s">
        <v>4387</v>
      </c>
      <c r="E3928" s="3" t="s">
        <v>4388</v>
      </c>
      <c r="F3928" s="3">
        <v>1.0</v>
      </c>
      <c r="G3928" s="3">
        <v>3.0</v>
      </c>
      <c r="H3928" s="3" t="s">
        <v>4246</v>
      </c>
      <c r="I3928" s="3" t="s">
        <v>4247</v>
      </c>
      <c r="J3928" s="3" t="s">
        <v>1412</v>
      </c>
      <c r="K3928" s="3" t="s">
        <v>24</v>
      </c>
      <c r="L3928" s="3">
        <v>12.0</v>
      </c>
      <c r="M3928" s="3" t="s">
        <v>30</v>
      </c>
      <c r="N3928" s="3" t="s">
        <v>4398</v>
      </c>
      <c r="O3928" s="3" t="s">
        <v>71</v>
      </c>
      <c r="P3928" s="4">
        <v>27765.0</v>
      </c>
      <c r="Q3928" s="3" t="s">
        <v>132</v>
      </c>
      <c r="S3928" s="3" t="s">
        <v>34</v>
      </c>
    </row>
    <row r="3929">
      <c r="A3929" s="2">
        <v>42318.71488425926</v>
      </c>
      <c r="B3929" s="3">
        <v>84.0</v>
      </c>
      <c r="C3929" s="3" t="s">
        <v>4244</v>
      </c>
      <c r="D3929" s="3" t="s">
        <v>4387</v>
      </c>
      <c r="E3929" s="3" t="s">
        <v>4388</v>
      </c>
      <c r="F3929" s="3">
        <v>1.0</v>
      </c>
      <c r="G3929" s="3">
        <v>3.0</v>
      </c>
      <c r="H3929" s="3" t="s">
        <v>4246</v>
      </c>
      <c r="I3929" s="3" t="s">
        <v>4247</v>
      </c>
      <c r="J3929" s="3" t="s">
        <v>1412</v>
      </c>
      <c r="K3929" s="3" t="s">
        <v>24</v>
      </c>
      <c r="L3929" s="3">
        <v>13.0</v>
      </c>
      <c r="M3929" s="3" t="s">
        <v>25</v>
      </c>
      <c r="N3929" s="3" t="s">
        <v>1046</v>
      </c>
      <c r="O3929" s="3" t="s">
        <v>898</v>
      </c>
      <c r="P3929" s="4">
        <v>23952.0</v>
      </c>
      <c r="Q3929" s="3" t="s">
        <v>79</v>
      </c>
      <c r="S3929" s="3" t="s">
        <v>34</v>
      </c>
    </row>
    <row r="3930">
      <c r="A3930" s="2">
        <v>42318.71488425926</v>
      </c>
      <c r="B3930" s="3">
        <v>84.0</v>
      </c>
      <c r="C3930" s="3" t="s">
        <v>4244</v>
      </c>
      <c r="D3930" s="3" t="s">
        <v>4387</v>
      </c>
      <c r="E3930" s="3" t="s">
        <v>4388</v>
      </c>
      <c r="F3930" s="3">
        <v>1.0</v>
      </c>
      <c r="G3930" s="3">
        <v>3.0</v>
      </c>
      <c r="H3930" s="3" t="s">
        <v>4246</v>
      </c>
      <c r="I3930" s="3" t="s">
        <v>4247</v>
      </c>
      <c r="J3930" s="3" t="s">
        <v>1412</v>
      </c>
      <c r="K3930" s="3" t="s">
        <v>24</v>
      </c>
      <c r="L3930" s="3">
        <v>14.0</v>
      </c>
      <c r="M3930" s="3" t="s">
        <v>30</v>
      </c>
      <c r="N3930" s="3" t="s">
        <v>4399</v>
      </c>
      <c r="O3930" s="3" t="s">
        <v>4400</v>
      </c>
      <c r="P3930" s="4">
        <v>27475.0</v>
      </c>
      <c r="Q3930" s="3" t="s">
        <v>110</v>
      </c>
      <c r="S3930" s="3" t="s">
        <v>34</v>
      </c>
    </row>
    <row r="3931">
      <c r="A3931" s="2">
        <v>42318.71488425926</v>
      </c>
      <c r="B3931" s="3">
        <v>84.0</v>
      </c>
      <c r="C3931" s="3" t="s">
        <v>4244</v>
      </c>
      <c r="D3931" s="3" t="s">
        <v>4401</v>
      </c>
      <c r="E3931" s="3" t="s">
        <v>4402</v>
      </c>
      <c r="F3931" s="3">
        <v>1.0</v>
      </c>
      <c r="G3931" s="3">
        <v>3.0</v>
      </c>
      <c r="H3931" s="3" t="s">
        <v>4246</v>
      </c>
      <c r="I3931" s="3" t="s">
        <v>4247</v>
      </c>
      <c r="J3931" s="3" t="s">
        <v>1412</v>
      </c>
      <c r="K3931" s="3" t="s">
        <v>24</v>
      </c>
      <c r="L3931" s="3">
        <v>1.0</v>
      </c>
      <c r="M3931" s="3" t="s">
        <v>25</v>
      </c>
      <c r="N3931" s="3" t="s">
        <v>4403</v>
      </c>
      <c r="O3931" s="3" t="s">
        <v>421</v>
      </c>
      <c r="P3931" s="4">
        <v>25858.0</v>
      </c>
      <c r="Q3931" s="3" t="s">
        <v>72</v>
      </c>
      <c r="S3931" s="3" t="s">
        <v>34</v>
      </c>
    </row>
    <row r="3932">
      <c r="A3932" s="2">
        <v>42318.71488425926</v>
      </c>
      <c r="B3932" s="3">
        <v>84.0</v>
      </c>
      <c r="C3932" s="3" t="s">
        <v>4244</v>
      </c>
      <c r="D3932" s="3" t="s">
        <v>4401</v>
      </c>
      <c r="E3932" s="3" t="s">
        <v>4402</v>
      </c>
      <c r="F3932" s="3">
        <v>1.0</v>
      </c>
      <c r="G3932" s="3">
        <v>3.0</v>
      </c>
      <c r="H3932" s="3" t="s">
        <v>4246</v>
      </c>
      <c r="I3932" s="3" t="s">
        <v>4247</v>
      </c>
      <c r="J3932" s="3" t="s">
        <v>1412</v>
      </c>
      <c r="K3932" s="3" t="s">
        <v>24</v>
      </c>
      <c r="L3932" s="3">
        <v>2.0</v>
      </c>
      <c r="M3932" s="3" t="s">
        <v>30</v>
      </c>
      <c r="N3932" s="3" t="s">
        <v>4404</v>
      </c>
      <c r="O3932" s="3" t="s">
        <v>307</v>
      </c>
      <c r="P3932" s="4">
        <v>24033.0</v>
      </c>
      <c r="Q3932" s="3" t="s">
        <v>79</v>
      </c>
      <c r="S3932" s="3" t="s">
        <v>34</v>
      </c>
    </row>
    <row r="3933">
      <c r="A3933" s="2">
        <v>42318.71488425926</v>
      </c>
      <c r="B3933" s="3">
        <v>84.0</v>
      </c>
      <c r="C3933" s="3" t="s">
        <v>4244</v>
      </c>
      <c r="D3933" s="3" t="s">
        <v>4401</v>
      </c>
      <c r="E3933" s="3" t="s">
        <v>4402</v>
      </c>
      <c r="F3933" s="3">
        <v>1.0</v>
      </c>
      <c r="G3933" s="3">
        <v>3.0</v>
      </c>
      <c r="H3933" s="3" t="s">
        <v>4246</v>
      </c>
      <c r="I3933" s="3" t="s">
        <v>4247</v>
      </c>
      <c r="J3933" s="3" t="s">
        <v>1412</v>
      </c>
      <c r="K3933" s="3" t="s">
        <v>24</v>
      </c>
      <c r="L3933" s="3">
        <v>3.0</v>
      </c>
      <c r="M3933" s="3" t="s">
        <v>25</v>
      </c>
      <c r="N3933" s="3" t="s">
        <v>1046</v>
      </c>
      <c r="O3933" s="3" t="s">
        <v>477</v>
      </c>
      <c r="P3933" s="4">
        <v>27121.0</v>
      </c>
      <c r="Q3933" s="3" t="s">
        <v>60</v>
      </c>
      <c r="S3933" s="3" t="s">
        <v>34</v>
      </c>
    </row>
    <row r="3934">
      <c r="A3934" s="2">
        <v>42318.71488425926</v>
      </c>
      <c r="B3934" s="3">
        <v>84.0</v>
      </c>
      <c r="C3934" s="3" t="s">
        <v>4244</v>
      </c>
      <c r="D3934" s="3" t="s">
        <v>4401</v>
      </c>
      <c r="E3934" s="3" t="s">
        <v>4402</v>
      </c>
      <c r="F3934" s="3">
        <v>1.0</v>
      </c>
      <c r="G3934" s="3">
        <v>3.0</v>
      </c>
      <c r="H3934" s="3" t="s">
        <v>4246</v>
      </c>
      <c r="I3934" s="3" t="s">
        <v>4247</v>
      </c>
      <c r="J3934" s="3" t="s">
        <v>1412</v>
      </c>
      <c r="K3934" s="3" t="s">
        <v>24</v>
      </c>
      <c r="L3934" s="3">
        <v>4.0</v>
      </c>
      <c r="M3934" s="3" t="s">
        <v>30</v>
      </c>
      <c r="N3934" s="3" t="s">
        <v>4405</v>
      </c>
      <c r="O3934" s="3" t="s">
        <v>4406</v>
      </c>
      <c r="P3934" s="4">
        <v>24427.0</v>
      </c>
      <c r="Q3934" s="3" t="s">
        <v>115</v>
      </c>
      <c r="S3934" s="3" t="s">
        <v>34</v>
      </c>
    </row>
    <row r="3935">
      <c r="A3935" s="2">
        <v>42318.71488425926</v>
      </c>
      <c r="B3935" s="3">
        <v>84.0</v>
      </c>
      <c r="C3935" s="3" t="s">
        <v>4244</v>
      </c>
      <c r="D3935" s="3" t="s">
        <v>4401</v>
      </c>
      <c r="E3935" s="3" t="s">
        <v>4402</v>
      </c>
      <c r="F3935" s="3">
        <v>1.0</v>
      </c>
      <c r="G3935" s="3">
        <v>3.0</v>
      </c>
      <c r="H3935" s="3" t="s">
        <v>4246</v>
      </c>
      <c r="I3935" s="3" t="s">
        <v>4247</v>
      </c>
      <c r="J3935" s="3" t="s">
        <v>1412</v>
      </c>
      <c r="K3935" s="3" t="s">
        <v>24</v>
      </c>
      <c r="L3935" s="3">
        <v>5.0</v>
      </c>
      <c r="M3935" s="3" t="s">
        <v>25</v>
      </c>
      <c r="N3935" s="3" t="s">
        <v>4407</v>
      </c>
      <c r="O3935" s="3" t="s">
        <v>297</v>
      </c>
      <c r="P3935" s="4">
        <v>30057.0</v>
      </c>
      <c r="Q3935" s="3" t="s">
        <v>132</v>
      </c>
      <c r="S3935" s="3" t="s">
        <v>34</v>
      </c>
    </row>
    <row r="3936">
      <c r="A3936" s="2">
        <v>42318.71488425926</v>
      </c>
      <c r="B3936" s="3">
        <v>84.0</v>
      </c>
      <c r="C3936" s="3" t="s">
        <v>4244</v>
      </c>
      <c r="D3936" s="3" t="s">
        <v>4401</v>
      </c>
      <c r="E3936" s="3" t="s">
        <v>4402</v>
      </c>
      <c r="F3936" s="3">
        <v>1.0</v>
      </c>
      <c r="G3936" s="3">
        <v>3.0</v>
      </c>
      <c r="H3936" s="3" t="s">
        <v>4246</v>
      </c>
      <c r="I3936" s="3" t="s">
        <v>4247</v>
      </c>
      <c r="J3936" s="3" t="s">
        <v>1412</v>
      </c>
      <c r="K3936" s="3" t="s">
        <v>24</v>
      </c>
      <c r="L3936" s="3">
        <v>6.0</v>
      </c>
      <c r="M3936" s="3" t="s">
        <v>30</v>
      </c>
      <c r="N3936" s="3" t="s">
        <v>4408</v>
      </c>
      <c r="O3936" s="3" t="s">
        <v>355</v>
      </c>
      <c r="P3936" s="4">
        <v>25053.0</v>
      </c>
      <c r="Q3936" s="3" t="s">
        <v>28</v>
      </c>
      <c r="S3936" s="3" t="s">
        <v>34</v>
      </c>
    </row>
    <row r="3937">
      <c r="A3937" s="2">
        <v>42318.71488425926</v>
      </c>
      <c r="B3937" s="3">
        <v>84.0</v>
      </c>
      <c r="C3937" s="3" t="s">
        <v>4244</v>
      </c>
      <c r="D3937" s="3" t="s">
        <v>4401</v>
      </c>
      <c r="E3937" s="3" t="s">
        <v>4402</v>
      </c>
      <c r="F3937" s="3">
        <v>1.0</v>
      </c>
      <c r="G3937" s="3">
        <v>3.0</v>
      </c>
      <c r="H3937" s="3" t="s">
        <v>4246</v>
      </c>
      <c r="I3937" s="3" t="s">
        <v>4247</v>
      </c>
      <c r="J3937" s="3" t="s">
        <v>1412</v>
      </c>
      <c r="K3937" s="3" t="s">
        <v>24</v>
      </c>
      <c r="L3937" s="3">
        <v>7.0</v>
      </c>
      <c r="M3937" s="3" t="s">
        <v>25</v>
      </c>
      <c r="N3937" s="3" t="s">
        <v>2045</v>
      </c>
      <c r="O3937" s="3" t="s">
        <v>427</v>
      </c>
      <c r="P3937" s="4">
        <v>31398.0</v>
      </c>
      <c r="Q3937" s="3" t="s">
        <v>55</v>
      </c>
      <c r="S3937" s="3" t="s">
        <v>34</v>
      </c>
    </row>
    <row r="3938">
      <c r="A3938" s="2">
        <v>42318.71488425926</v>
      </c>
      <c r="B3938" s="3">
        <v>84.0</v>
      </c>
      <c r="C3938" s="3" t="s">
        <v>4244</v>
      </c>
      <c r="D3938" s="3" t="s">
        <v>4401</v>
      </c>
      <c r="E3938" s="3" t="s">
        <v>4402</v>
      </c>
      <c r="F3938" s="3">
        <v>1.0</v>
      </c>
      <c r="G3938" s="3">
        <v>3.0</v>
      </c>
      <c r="H3938" s="3" t="s">
        <v>4246</v>
      </c>
      <c r="I3938" s="3" t="s">
        <v>4247</v>
      </c>
      <c r="J3938" s="3" t="s">
        <v>1412</v>
      </c>
      <c r="K3938" s="3" t="s">
        <v>24</v>
      </c>
      <c r="L3938" s="3">
        <v>8.0</v>
      </c>
      <c r="M3938" s="3" t="s">
        <v>30</v>
      </c>
      <c r="N3938" s="3" t="s">
        <v>2329</v>
      </c>
      <c r="O3938" s="3" t="s">
        <v>307</v>
      </c>
      <c r="P3938" s="4">
        <v>20257.0</v>
      </c>
      <c r="Q3938" s="3" t="s">
        <v>153</v>
      </c>
      <c r="S3938" s="3" t="s">
        <v>34</v>
      </c>
    </row>
    <row r="3939">
      <c r="A3939" s="2">
        <v>42318.71488425926</v>
      </c>
      <c r="B3939" s="3">
        <v>84.0</v>
      </c>
      <c r="C3939" s="3" t="s">
        <v>4244</v>
      </c>
      <c r="D3939" s="3" t="s">
        <v>4401</v>
      </c>
      <c r="E3939" s="3" t="s">
        <v>4402</v>
      </c>
      <c r="F3939" s="3">
        <v>1.0</v>
      </c>
      <c r="G3939" s="3">
        <v>3.0</v>
      </c>
      <c r="H3939" s="3" t="s">
        <v>4246</v>
      </c>
      <c r="I3939" s="3" t="s">
        <v>4247</v>
      </c>
      <c r="J3939" s="3" t="s">
        <v>1412</v>
      </c>
      <c r="K3939" s="3" t="s">
        <v>24</v>
      </c>
      <c r="L3939" s="3">
        <v>9.0</v>
      </c>
      <c r="M3939" s="3" t="s">
        <v>25</v>
      </c>
      <c r="N3939" s="3" t="s">
        <v>4409</v>
      </c>
      <c r="O3939" s="3" t="s">
        <v>281</v>
      </c>
      <c r="P3939" s="4">
        <v>20388.0</v>
      </c>
      <c r="Q3939" s="3" t="s">
        <v>352</v>
      </c>
      <c r="S3939" s="3" t="s">
        <v>34</v>
      </c>
    </row>
    <row r="3940">
      <c r="A3940" s="2">
        <v>42318.71488425926</v>
      </c>
      <c r="B3940" s="3">
        <v>84.0</v>
      </c>
      <c r="C3940" s="3" t="s">
        <v>4244</v>
      </c>
      <c r="D3940" s="3" t="s">
        <v>4401</v>
      </c>
      <c r="E3940" s="3" t="s">
        <v>4402</v>
      </c>
      <c r="F3940" s="3">
        <v>1.0</v>
      </c>
      <c r="G3940" s="3">
        <v>3.0</v>
      </c>
      <c r="H3940" s="3" t="s">
        <v>4246</v>
      </c>
      <c r="I3940" s="3" t="s">
        <v>4247</v>
      </c>
      <c r="J3940" s="3" t="s">
        <v>1412</v>
      </c>
      <c r="K3940" s="3" t="s">
        <v>24</v>
      </c>
      <c r="L3940" s="3">
        <v>10.0</v>
      </c>
      <c r="M3940" s="3" t="s">
        <v>30</v>
      </c>
      <c r="N3940" s="3" t="s">
        <v>1046</v>
      </c>
      <c r="O3940" s="3" t="s">
        <v>562</v>
      </c>
      <c r="P3940" s="4">
        <v>16252.0</v>
      </c>
      <c r="Q3940" s="3" t="s">
        <v>105</v>
      </c>
      <c r="S3940" s="3" t="s">
        <v>34</v>
      </c>
    </row>
    <row r="3941">
      <c r="A3941" s="2">
        <v>42318.71488425926</v>
      </c>
      <c r="B3941" s="3">
        <v>84.0</v>
      </c>
      <c r="C3941" s="3" t="s">
        <v>4244</v>
      </c>
      <c r="D3941" s="3" t="s">
        <v>4401</v>
      </c>
      <c r="E3941" s="3" t="s">
        <v>4402</v>
      </c>
      <c r="F3941" s="3">
        <v>1.0</v>
      </c>
      <c r="G3941" s="3">
        <v>3.0</v>
      </c>
      <c r="H3941" s="3" t="s">
        <v>4246</v>
      </c>
      <c r="I3941" s="3" t="s">
        <v>4247</v>
      </c>
      <c r="J3941" s="3" t="s">
        <v>1412</v>
      </c>
      <c r="K3941" s="3" t="s">
        <v>24</v>
      </c>
      <c r="L3941" s="3">
        <v>11.0</v>
      </c>
      <c r="M3941" s="3" t="s">
        <v>25</v>
      </c>
      <c r="N3941" s="3" t="s">
        <v>4410</v>
      </c>
      <c r="O3941" s="3" t="s">
        <v>613</v>
      </c>
      <c r="P3941" s="4">
        <v>28554.0</v>
      </c>
      <c r="Q3941" s="3" t="s">
        <v>75</v>
      </c>
      <c r="S3941" s="3" t="s">
        <v>34</v>
      </c>
    </row>
    <row r="3942">
      <c r="A3942" s="2">
        <v>42318.71488425926</v>
      </c>
      <c r="B3942" s="3">
        <v>84.0</v>
      </c>
      <c r="C3942" s="3" t="s">
        <v>4244</v>
      </c>
      <c r="D3942" s="3" t="s">
        <v>4401</v>
      </c>
      <c r="E3942" s="3" t="s">
        <v>4402</v>
      </c>
      <c r="F3942" s="3">
        <v>1.0</v>
      </c>
      <c r="G3942" s="3">
        <v>3.0</v>
      </c>
      <c r="H3942" s="3" t="s">
        <v>4246</v>
      </c>
      <c r="I3942" s="3" t="s">
        <v>4247</v>
      </c>
      <c r="J3942" s="3" t="s">
        <v>1412</v>
      </c>
      <c r="K3942" s="3" t="s">
        <v>24</v>
      </c>
      <c r="L3942" s="3">
        <v>12.0</v>
      </c>
      <c r="M3942" s="3" t="s">
        <v>30</v>
      </c>
      <c r="N3942" s="3" t="s">
        <v>4411</v>
      </c>
      <c r="O3942" s="3" t="s">
        <v>307</v>
      </c>
      <c r="P3942" s="4">
        <v>18068.0</v>
      </c>
      <c r="Q3942" s="3" t="s">
        <v>49</v>
      </c>
      <c r="S3942" s="3" t="s">
        <v>34</v>
      </c>
    </row>
    <row r="3943">
      <c r="A3943" s="2">
        <v>42318.71488425926</v>
      </c>
      <c r="B3943" s="3">
        <v>84.0</v>
      </c>
      <c r="C3943" s="3" t="s">
        <v>4244</v>
      </c>
      <c r="D3943" s="3" t="s">
        <v>4401</v>
      </c>
      <c r="E3943" s="3" t="s">
        <v>4402</v>
      </c>
      <c r="F3943" s="3">
        <v>1.0</v>
      </c>
      <c r="G3943" s="3">
        <v>3.0</v>
      </c>
      <c r="H3943" s="3" t="s">
        <v>4246</v>
      </c>
      <c r="I3943" s="3" t="s">
        <v>4247</v>
      </c>
      <c r="J3943" s="3" t="s">
        <v>1412</v>
      </c>
      <c r="K3943" s="3" t="s">
        <v>24</v>
      </c>
      <c r="L3943" s="3">
        <v>13.0</v>
      </c>
      <c r="M3943" s="3" t="s">
        <v>25</v>
      </c>
      <c r="N3943" s="3" t="s">
        <v>4412</v>
      </c>
      <c r="O3943" s="3" t="s">
        <v>1220</v>
      </c>
      <c r="P3943" s="4">
        <v>30728.0</v>
      </c>
      <c r="Q3943" s="3" t="s">
        <v>55</v>
      </c>
      <c r="S3943" s="3" t="s">
        <v>34</v>
      </c>
    </row>
    <row r="3944">
      <c r="A3944" s="2">
        <v>42318.71488425926</v>
      </c>
      <c r="B3944" s="3">
        <v>84.0</v>
      </c>
      <c r="C3944" s="3" t="s">
        <v>4244</v>
      </c>
      <c r="D3944" s="3" t="s">
        <v>4401</v>
      </c>
      <c r="E3944" s="3" t="s">
        <v>4402</v>
      </c>
      <c r="F3944" s="3">
        <v>1.0</v>
      </c>
      <c r="G3944" s="3">
        <v>3.0</v>
      </c>
      <c r="H3944" s="3" t="s">
        <v>4246</v>
      </c>
      <c r="I3944" s="3" t="s">
        <v>4247</v>
      </c>
      <c r="J3944" s="3" t="s">
        <v>1412</v>
      </c>
      <c r="K3944" s="3" t="s">
        <v>24</v>
      </c>
      <c r="L3944" s="3">
        <v>14.0</v>
      </c>
      <c r="M3944" s="3" t="s">
        <v>30</v>
      </c>
      <c r="N3944" s="3" t="s">
        <v>4413</v>
      </c>
      <c r="O3944" s="3" t="s">
        <v>323</v>
      </c>
      <c r="P3944" s="4">
        <v>19355.0</v>
      </c>
      <c r="Q3944" s="3" t="s">
        <v>110</v>
      </c>
      <c r="S3944" s="3" t="s">
        <v>34</v>
      </c>
    </row>
    <row r="3945">
      <c r="A3945" s="2">
        <v>42318.71488425926</v>
      </c>
      <c r="B3945" s="3">
        <v>84.0</v>
      </c>
      <c r="C3945" s="3" t="s">
        <v>4244</v>
      </c>
      <c r="D3945" s="3" t="s">
        <v>4401</v>
      </c>
      <c r="E3945" s="3" t="s">
        <v>4402</v>
      </c>
      <c r="F3945" s="3">
        <v>1.0</v>
      </c>
      <c r="G3945" s="3">
        <v>3.0</v>
      </c>
      <c r="H3945" s="3" t="s">
        <v>4246</v>
      </c>
      <c r="I3945" s="3" t="s">
        <v>4247</v>
      </c>
      <c r="J3945" s="3" t="s">
        <v>1412</v>
      </c>
      <c r="K3945" s="3" t="s">
        <v>24</v>
      </c>
      <c r="L3945" s="3">
        <v>15.0</v>
      </c>
      <c r="M3945" s="3" t="s">
        <v>25</v>
      </c>
      <c r="N3945" s="3" t="s">
        <v>4414</v>
      </c>
      <c r="O3945" s="3" t="s">
        <v>257</v>
      </c>
      <c r="P3945" s="4">
        <v>25042.0</v>
      </c>
      <c r="Q3945" s="3" t="s">
        <v>132</v>
      </c>
      <c r="S3945" s="3" t="s">
        <v>34</v>
      </c>
    </row>
    <row r="3946">
      <c r="A3946" s="2">
        <v>42318.71488425926</v>
      </c>
      <c r="B3946" s="3">
        <v>84.0</v>
      </c>
      <c r="C3946" s="3" t="s">
        <v>4244</v>
      </c>
      <c r="D3946" s="3" t="s">
        <v>4401</v>
      </c>
      <c r="E3946" s="3" t="s">
        <v>4402</v>
      </c>
      <c r="F3946" s="3">
        <v>1.0</v>
      </c>
      <c r="G3946" s="3">
        <v>3.0</v>
      </c>
      <c r="H3946" s="3" t="s">
        <v>4246</v>
      </c>
      <c r="I3946" s="3" t="s">
        <v>4247</v>
      </c>
      <c r="J3946" s="3" t="s">
        <v>1412</v>
      </c>
      <c r="K3946" s="3" t="s">
        <v>24</v>
      </c>
      <c r="L3946" s="3">
        <v>16.0</v>
      </c>
      <c r="M3946" s="3" t="s">
        <v>30</v>
      </c>
      <c r="N3946" s="3" t="s">
        <v>4415</v>
      </c>
      <c r="O3946" s="3" t="s">
        <v>4416</v>
      </c>
      <c r="P3946" s="4">
        <v>29269.0</v>
      </c>
      <c r="Q3946" s="3" t="s">
        <v>110</v>
      </c>
      <c r="S3946" s="3" t="s">
        <v>34</v>
      </c>
    </row>
    <row r="3947">
      <c r="A3947" s="2">
        <v>42318.71488425926</v>
      </c>
      <c r="B3947" s="3">
        <v>84.0</v>
      </c>
      <c r="C3947" s="3" t="s">
        <v>4244</v>
      </c>
      <c r="D3947" s="3" t="s">
        <v>4401</v>
      </c>
      <c r="E3947" s="3" t="s">
        <v>4402</v>
      </c>
      <c r="F3947" s="3">
        <v>1.0</v>
      </c>
      <c r="G3947" s="3">
        <v>3.0</v>
      </c>
      <c r="H3947" s="3" t="s">
        <v>4246</v>
      </c>
      <c r="I3947" s="3" t="s">
        <v>4247</v>
      </c>
      <c r="J3947" s="3" t="s">
        <v>1412</v>
      </c>
      <c r="K3947" s="3" t="s">
        <v>24</v>
      </c>
      <c r="L3947" s="3">
        <v>17.0</v>
      </c>
      <c r="M3947" s="3" t="s">
        <v>25</v>
      </c>
      <c r="N3947" s="3" t="s">
        <v>4417</v>
      </c>
      <c r="O3947" s="3" t="s">
        <v>109</v>
      </c>
      <c r="P3947" s="4">
        <v>31112.0</v>
      </c>
      <c r="Q3947" s="3" t="s">
        <v>37</v>
      </c>
      <c r="S3947" s="3" t="s">
        <v>34</v>
      </c>
    </row>
    <row r="3948">
      <c r="A3948" s="2">
        <v>42318.71488425926</v>
      </c>
      <c r="B3948" s="3">
        <v>84.0</v>
      </c>
      <c r="C3948" s="3" t="s">
        <v>4244</v>
      </c>
      <c r="D3948" s="3" t="s">
        <v>4401</v>
      </c>
      <c r="E3948" s="3" t="s">
        <v>4402</v>
      </c>
      <c r="F3948" s="3">
        <v>1.0</v>
      </c>
      <c r="G3948" s="3">
        <v>3.0</v>
      </c>
      <c r="H3948" s="3" t="s">
        <v>4246</v>
      </c>
      <c r="I3948" s="3" t="s">
        <v>4247</v>
      </c>
      <c r="J3948" s="3" t="s">
        <v>1412</v>
      </c>
      <c r="K3948" s="3" t="s">
        <v>24</v>
      </c>
      <c r="L3948" s="3">
        <v>18.0</v>
      </c>
      <c r="M3948" s="3" t="s">
        <v>30</v>
      </c>
      <c r="N3948" s="3" t="s">
        <v>4418</v>
      </c>
      <c r="O3948" s="3" t="s">
        <v>4419</v>
      </c>
      <c r="P3948" s="4">
        <v>35192.0</v>
      </c>
      <c r="Q3948" s="3" t="s">
        <v>191</v>
      </c>
      <c r="S3948" s="3" t="s">
        <v>34</v>
      </c>
    </row>
    <row r="3949">
      <c r="A3949" s="2">
        <v>42318.71488425926</v>
      </c>
      <c r="B3949" s="3">
        <v>84.0</v>
      </c>
      <c r="C3949" s="3" t="s">
        <v>4244</v>
      </c>
      <c r="D3949" s="3" t="s">
        <v>4401</v>
      </c>
      <c r="E3949" s="3" t="s">
        <v>4402</v>
      </c>
      <c r="F3949" s="3">
        <v>1.0</v>
      </c>
      <c r="G3949" s="3">
        <v>3.0</v>
      </c>
      <c r="H3949" s="3" t="s">
        <v>4246</v>
      </c>
      <c r="I3949" s="3" t="s">
        <v>4247</v>
      </c>
      <c r="J3949" s="3" t="s">
        <v>1412</v>
      </c>
      <c r="K3949" s="3" t="s">
        <v>24</v>
      </c>
      <c r="L3949" s="3">
        <v>19.0</v>
      </c>
      <c r="M3949" s="3" t="s">
        <v>25</v>
      </c>
      <c r="N3949" s="3" t="s">
        <v>4420</v>
      </c>
      <c r="O3949" s="3" t="s">
        <v>297</v>
      </c>
      <c r="P3949" s="4">
        <v>25633.0</v>
      </c>
      <c r="Q3949" s="3" t="s">
        <v>55</v>
      </c>
      <c r="S3949" s="3" t="s">
        <v>34</v>
      </c>
    </row>
    <row r="3950">
      <c r="A3950" s="2">
        <v>42318.71488425926</v>
      </c>
      <c r="B3950" s="3">
        <v>84.0</v>
      </c>
      <c r="C3950" s="3" t="s">
        <v>4244</v>
      </c>
      <c r="D3950" s="3" t="s">
        <v>4401</v>
      </c>
      <c r="E3950" s="3" t="s">
        <v>4402</v>
      </c>
      <c r="F3950" s="3">
        <v>1.0</v>
      </c>
      <c r="G3950" s="3">
        <v>3.0</v>
      </c>
      <c r="H3950" s="3" t="s">
        <v>4246</v>
      </c>
      <c r="I3950" s="3" t="s">
        <v>4247</v>
      </c>
      <c r="J3950" s="3" t="s">
        <v>1412</v>
      </c>
      <c r="K3950" s="3" t="s">
        <v>24</v>
      </c>
      <c r="L3950" s="3">
        <v>20.0</v>
      </c>
      <c r="M3950" s="3" t="s">
        <v>30</v>
      </c>
      <c r="N3950" s="3" t="s">
        <v>4421</v>
      </c>
      <c r="O3950" s="3" t="s">
        <v>4422</v>
      </c>
      <c r="P3950" s="4">
        <v>29791.0</v>
      </c>
      <c r="Q3950" s="3" t="s">
        <v>79</v>
      </c>
      <c r="S3950" s="3" t="s">
        <v>34</v>
      </c>
    </row>
    <row r="3951">
      <c r="A3951" s="2">
        <v>42318.71488425926</v>
      </c>
      <c r="B3951" s="3">
        <v>84.0</v>
      </c>
      <c r="C3951" s="3" t="s">
        <v>4244</v>
      </c>
      <c r="D3951" s="3" t="s">
        <v>4401</v>
      </c>
      <c r="E3951" s="3" t="s">
        <v>4402</v>
      </c>
      <c r="F3951" s="3">
        <v>1.0</v>
      </c>
      <c r="G3951" s="3">
        <v>3.0</v>
      </c>
      <c r="H3951" s="3" t="s">
        <v>4246</v>
      </c>
      <c r="I3951" s="3" t="s">
        <v>4247</v>
      </c>
      <c r="J3951" s="3" t="s">
        <v>1412</v>
      </c>
      <c r="K3951" s="3" t="s">
        <v>24</v>
      </c>
      <c r="L3951" s="3">
        <v>21.0</v>
      </c>
      <c r="M3951" s="3" t="s">
        <v>25</v>
      </c>
      <c r="N3951" s="3" t="s">
        <v>4423</v>
      </c>
      <c r="O3951" s="3" t="s">
        <v>3993</v>
      </c>
      <c r="P3951" s="4">
        <v>21815.0</v>
      </c>
      <c r="Q3951" s="3" t="s">
        <v>1178</v>
      </c>
      <c r="S3951" s="3" t="s">
        <v>34</v>
      </c>
    </row>
    <row r="3952">
      <c r="A3952" s="2">
        <v>42318.71488425926</v>
      </c>
      <c r="B3952" s="3">
        <v>84.0</v>
      </c>
      <c r="C3952" s="3" t="s">
        <v>4244</v>
      </c>
      <c r="D3952" s="3" t="s">
        <v>4401</v>
      </c>
      <c r="E3952" s="3" t="s">
        <v>4402</v>
      </c>
      <c r="F3952" s="3">
        <v>1.0</v>
      </c>
      <c r="G3952" s="3">
        <v>3.0</v>
      </c>
      <c r="H3952" s="3" t="s">
        <v>4246</v>
      </c>
      <c r="I3952" s="3" t="s">
        <v>4247</v>
      </c>
      <c r="J3952" s="3" t="s">
        <v>1412</v>
      </c>
      <c r="K3952" s="3" t="s">
        <v>24</v>
      </c>
      <c r="L3952" s="3">
        <v>22.0</v>
      </c>
      <c r="M3952" s="3" t="s">
        <v>30</v>
      </c>
      <c r="N3952" s="3" t="s">
        <v>4392</v>
      </c>
      <c r="O3952" s="3" t="s">
        <v>717</v>
      </c>
      <c r="P3952" s="4">
        <v>28683.0</v>
      </c>
      <c r="Q3952" s="3" t="s">
        <v>110</v>
      </c>
      <c r="S3952" s="3" t="s">
        <v>34</v>
      </c>
    </row>
    <row r="3953">
      <c r="A3953" s="2">
        <v>42318.71488425926</v>
      </c>
      <c r="B3953" s="3">
        <v>84.0</v>
      </c>
      <c r="C3953" s="3" t="s">
        <v>4244</v>
      </c>
      <c r="D3953" s="3" t="s">
        <v>4401</v>
      </c>
      <c r="E3953" s="3" t="s">
        <v>4402</v>
      </c>
      <c r="F3953" s="3">
        <v>1.0</v>
      </c>
      <c r="G3953" s="3">
        <v>3.0</v>
      </c>
      <c r="H3953" s="3" t="s">
        <v>4246</v>
      </c>
      <c r="I3953" s="3" t="s">
        <v>4247</v>
      </c>
      <c r="J3953" s="3" t="s">
        <v>1412</v>
      </c>
      <c r="K3953" s="3" t="s">
        <v>24</v>
      </c>
      <c r="L3953" s="3">
        <v>23.0</v>
      </c>
      <c r="M3953" s="3" t="s">
        <v>25</v>
      </c>
      <c r="N3953" s="3" t="s">
        <v>4424</v>
      </c>
      <c r="O3953" s="3" t="s">
        <v>1424</v>
      </c>
      <c r="P3953" s="4">
        <v>30093.0</v>
      </c>
      <c r="Q3953" s="3" t="s">
        <v>72</v>
      </c>
      <c r="S3953" s="3" t="s">
        <v>34</v>
      </c>
    </row>
    <row r="3954">
      <c r="A3954" s="2">
        <v>42318.71488425926</v>
      </c>
      <c r="B3954" s="3">
        <v>84.0</v>
      </c>
      <c r="C3954" s="3" t="s">
        <v>4244</v>
      </c>
      <c r="D3954" s="3" t="s">
        <v>4401</v>
      </c>
      <c r="E3954" s="3" t="s">
        <v>4402</v>
      </c>
      <c r="F3954" s="3">
        <v>1.0</v>
      </c>
      <c r="G3954" s="3">
        <v>3.0</v>
      </c>
      <c r="H3954" s="3" t="s">
        <v>4246</v>
      </c>
      <c r="I3954" s="3" t="s">
        <v>4247</v>
      </c>
      <c r="J3954" s="3" t="s">
        <v>1412</v>
      </c>
      <c r="K3954" s="3" t="s">
        <v>24</v>
      </c>
      <c r="L3954" s="3">
        <v>24.0</v>
      </c>
      <c r="M3954" s="3" t="s">
        <v>30</v>
      </c>
      <c r="N3954" s="3" t="s">
        <v>4425</v>
      </c>
      <c r="O3954" s="3" t="s">
        <v>2631</v>
      </c>
      <c r="P3954" s="4">
        <v>31034.0</v>
      </c>
      <c r="Q3954" s="3" t="s">
        <v>228</v>
      </c>
      <c r="S3954" s="3" t="s">
        <v>34</v>
      </c>
    </row>
    <row r="3955">
      <c r="A3955" s="2">
        <v>42318.71488425926</v>
      </c>
      <c r="B3955" s="3">
        <v>84.0</v>
      </c>
      <c r="C3955" s="3" t="s">
        <v>4244</v>
      </c>
      <c r="D3955" s="3" t="s">
        <v>4401</v>
      </c>
      <c r="E3955" s="3" t="s">
        <v>4402</v>
      </c>
      <c r="F3955" s="3">
        <v>1.0</v>
      </c>
      <c r="G3955" s="3">
        <v>3.0</v>
      </c>
      <c r="H3955" s="3" t="s">
        <v>4246</v>
      </c>
      <c r="I3955" s="3" t="s">
        <v>4247</v>
      </c>
      <c r="J3955" s="3" t="s">
        <v>1412</v>
      </c>
      <c r="K3955" s="3" t="s">
        <v>24</v>
      </c>
      <c r="L3955" s="3">
        <v>25.0</v>
      </c>
      <c r="M3955" s="3" t="s">
        <v>25</v>
      </c>
      <c r="N3955" s="3" t="s">
        <v>4426</v>
      </c>
      <c r="O3955" s="3" t="s">
        <v>1456</v>
      </c>
      <c r="P3955" s="4">
        <v>29554.0</v>
      </c>
      <c r="Q3955" s="3" t="s">
        <v>266</v>
      </c>
      <c r="S3955" s="3" t="s">
        <v>34</v>
      </c>
    </row>
    <row r="3956">
      <c r="A3956" s="2">
        <v>42318.71488425926</v>
      </c>
      <c r="B3956" s="3">
        <v>84.0</v>
      </c>
      <c r="C3956" s="3" t="s">
        <v>4244</v>
      </c>
      <c r="D3956" s="3" t="s">
        <v>4401</v>
      </c>
      <c r="E3956" s="3" t="s">
        <v>4402</v>
      </c>
      <c r="F3956" s="3">
        <v>1.0</v>
      </c>
      <c r="G3956" s="3">
        <v>3.0</v>
      </c>
      <c r="H3956" s="3" t="s">
        <v>4246</v>
      </c>
      <c r="I3956" s="3" t="s">
        <v>4247</v>
      </c>
      <c r="J3956" s="3" t="s">
        <v>1412</v>
      </c>
      <c r="K3956" s="3" t="s">
        <v>24</v>
      </c>
      <c r="L3956" s="3">
        <v>26.0</v>
      </c>
      <c r="M3956" s="3" t="s">
        <v>30</v>
      </c>
      <c r="N3956" s="3" t="s">
        <v>4427</v>
      </c>
      <c r="O3956" s="3" t="s">
        <v>487</v>
      </c>
      <c r="P3956" s="4">
        <v>18030.0</v>
      </c>
      <c r="Q3956" s="3" t="s">
        <v>49</v>
      </c>
      <c r="S3956" s="3" t="s">
        <v>34</v>
      </c>
    </row>
    <row r="3957">
      <c r="A3957" s="2">
        <v>42318.71488425926</v>
      </c>
      <c r="B3957" s="3">
        <v>84.0</v>
      </c>
      <c r="C3957" s="3" t="s">
        <v>4244</v>
      </c>
      <c r="D3957" s="3" t="s">
        <v>4401</v>
      </c>
      <c r="E3957" s="3" t="s">
        <v>4402</v>
      </c>
      <c r="F3957" s="3">
        <v>1.0</v>
      </c>
      <c r="G3957" s="3">
        <v>3.0</v>
      </c>
      <c r="H3957" s="3" t="s">
        <v>4246</v>
      </c>
      <c r="I3957" s="3" t="s">
        <v>4247</v>
      </c>
      <c r="J3957" s="3" t="s">
        <v>1412</v>
      </c>
      <c r="K3957" s="3" t="s">
        <v>24</v>
      </c>
      <c r="L3957" s="3">
        <v>27.0</v>
      </c>
      <c r="M3957" s="3" t="s">
        <v>25</v>
      </c>
      <c r="N3957" s="3" t="s">
        <v>4428</v>
      </c>
      <c r="O3957" s="3" t="s">
        <v>48</v>
      </c>
      <c r="P3957" s="4">
        <v>31417.0</v>
      </c>
      <c r="Q3957" s="3" t="s">
        <v>40</v>
      </c>
      <c r="S3957" s="3" t="s">
        <v>34</v>
      </c>
    </row>
    <row r="3958">
      <c r="A3958" s="2">
        <v>42318.71488425926</v>
      </c>
      <c r="B3958" s="3">
        <v>84.0</v>
      </c>
      <c r="C3958" s="3" t="s">
        <v>4244</v>
      </c>
      <c r="D3958" s="3" t="s">
        <v>4401</v>
      </c>
      <c r="E3958" s="3" t="s">
        <v>4402</v>
      </c>
      <c r="F3958" s="3">
        <v>1.0</v>
      </c>
      <c r="G3958" s="3">
        <v>3.0</v>
      </c>
      <c r="H3958" s="3" t="s">
        <v>4246</v>
      </c>
      <c r="I3958" s="3" t="s">
        <v>4247</v>
      </c>
      <c r="J3958" s="3" t="s">
        <v>1412</v>
      </c>
      <c r="K3958" s="3" t="s">
        <v>24</v>
      </c>
      <c r="L3958" s="3">
        <v>28.0</v>
      </c>
      <c r="M3958" s="3" t="s">
        <v>30</v>
      </c>
      <c r="N3958" s="3" t="s">
        <v>4429</v>
      </c>
      <c r="O3958" s="3" t="s">
        <v>1890</v>
      </c>
      <c r="P3958" s="4">
        <v>32015.0</v>
      </c>
      <c r="Q3958" s="3" t="s">
        <v>189</v>
      </c>
      <c r="S3958" s="3" t="s">
        <v>34</v>
      </c>
    </row>
    <row r="3959">
      <c r="A3959" s="2">
        <v>42318.71488425926</v>
      </c>
      <c r="B3959" s="3">
        <v>84.0</v>
      </c>
      <c r="C3959" s="3" t="s">
        <v>4244</v>
      </c>
      <c r="D3959" s="3" t="s">
        <v>4401</v>
      </c>
      <c r="E3959" s="3" t="s">
        <v>4402</v>
      </c>
      <c r="F3959" s="3">
        <v>1.0</v>
      </c>
      <c r="G3959" s="3">
        <v>3.0</v>
      </c>
      <c r="H3959" s="3" t="s">
        <v>4246</v>
      </c>
      <c r="I3959" s="3" t="s">
        <v>4247</v>
      </c>
      <c r="J3959" s="3" t="s">
        <v>1412</v>
      </c>
      <c r="K3959" s="3" t="s">
        <v>24</v>
      </c>
      <c r="L3959" s="3">
        <v>29.0</v>
      </c>
      <c r="M3959" s="3" t="s">
        <v>25</v>
      </c>
      <c r="N3959" s="3" t="s">
        <v>4430</v>
      </c>
      <c r="O3959" s="3" t="s">
        <v>184</v>
      </c>
      <c r="P3959" s="4">
        <v>28584.0</v>
      </c>
      <c r="Q3959" s="3" t="s">
        <v>55</v>
      </c>
      <c r="S3959" s="3" t="s">
        <v>34</v>
      </c>
    </row>
    <row r="3960">
      <c r="A3960" s="2">
        <v>42318.71488425926</v>
      </c>
      <c r="B3960" s="3">
        <v>84.0</v>
      </c>
      <c r="C3960" s="3" t="s">
        <v>4244</v>
      </c>
      <c r="D3960" s="3" t="s">
        <v>4401</v>
      </c>
      <c r="E3960" s="3" t="s">
        <v>4402</v>
      </c>
      <c r="F3960" s="3">
        <v>1.0</v>
      </c>
      <c r="G3960" s="3">
        <v>3.0</v>
      </c>
      <c r="H3960" s="3" t="s">
        <v>4246</v>
      </c>
      <c r="I3960" s="3" t="s">
        <v>4247</v>
      </c>
      <c r="J3960" s="3" t="s">
        <v>1412</v>
      </c>
      <c r="K3960" s="3" t="s">
        <v>24</v>
      </c>
      <c r="L3960" s="3">
        <v>30.0</v>
      </c>
      <c r="M3960" s="3" t="s">
        <v>30</v>
      </c>
      <c r="N3960" s="3" t="s">
        <v>4431</v>
      </c>
      <c r="O3960" s="3" t="s">
        <v>139</v>
      </c>
      <c r="P3960" s="4">
        <v>31491.0</v>
      </c>
      <c r="Q3960" s="3" t="s">
        <v>110</v>
      </c>
      <c r="S3960" s="3" t="s">
        <v>34</v>
      </c>
    </row>
    <row r="3961">
      <c r="A3961" s="2">
        <v>42318.71488425926</v>
      </c>
      <c r="B3961" s="3">
        <v>84.0</v>
      </c>
      <c r="C3961" s="3" t="s">
        <v>4244</v>
      </c>
      <c r="D3961" s="3" t="s">
        <v>4401</v>
      </c>
      <c r="E3961" s="3" t="s">
        <v>4402</v>
      </c>
      <c r="F3961" s="3">
        <v>1.0</v>
      </c>
      <c r="G3961" s="3">
        <v>3.0</v>
      </c>
      <c r="H3961" s="3" t="s">
        <v>4246</v>
      </c>
      <c r="I3961" s="3" t="s">
        <v>4247</v>
      </c>
      <c r="J3961" s="3" t="s">
        <v>1412</v>
      </c>
      <c r="K3961" s="3" t="s">
        <v>24</v>
      </c>
      <c r="L3961" s="3">
        <v>31.0</v>
      </c>
      <c r="M3961" s="3" t="s">
        <v>25</v>
      </c>
      <c r="N3961" s="3" t="s">
        <v>4432</v>
      </c>
      <c r="O3961" s="3" t="s">
        <v>530</v>
      </c>
      <c r="P3961" s="4">
        <v>23470.0</v>
      </c>
      <c r="Q3961" s="3" t="s">
        <v>153</v>
      </c>
      <c r="S3961" s="3" t="s">
        <v>34</v>
      </c>
    </row>
    <row r="3962">
      <c r="A3962" s="2">
        <v>42318.71488425926</v>
      </c>
      <c r="B3962" s="3">
        <v>84.0</v>
      </c>
      <c r="C3962" s="3" t="s">
        <v>4244</v>
      </c>
      <c r="D3962" s="3" t="s">
        <v>4401</v>
      </c>
      <c r="E3962" s="3" t="s">
        <v>4402</v>
      </c>
      <c r="F3962" s="3">
        <v>1.0</v>
      </c>
      <c r="G3962" s="3">
        <v>3.0</v>
      </c>
      <c r="H3962" s="3" t="s">
        <v>4246</v>
      </c>
      <c r="I3962" s="3" t="s">
        <v>4247</v>
      </c>
      <c r="J3962" s="3" t="s">
        <v>1412</v>
      </c>
      <c r="K3962" s="3" t="s">
        <v>24</v>
      </c>
      <c r="L3962" s="3">
        <v>32.0</v>
      </c>
      <c r="M3962" s="3" t="s">
        <v>30</v>
      </c>
      <c r="N3962" s="3" t="s">
        <v>4433</v>
      </c>
      <c r="O3962" s="3" t="s">
        <v>4434</v>
      </c>
      <c r="P3962" s="4">
        <v>26838.0</v>
      </c>
      <c r="Q3962" s="3" t="s">
        <v>153</v>
      </c>
      <c r="S3962" s="3" t="s">
        <v>34</v>
      </c>
    </row>
    <row r="3963">
      <c r="A3963" s="2">
        <v>42318.71488425926</v>
      </c>
      <c r="B3963" s="3">
        <v>84.0</v>
      </c>
      <c r="C3963" s="3" t="s">
        <v>4244</v>
      </c>
      <c r="D3963" s="3" t="s">
        <v>4401</v>
      </c>
      <c r="E3963" s="3" t="s">
        <v>4402</v>
      </c>
      <c r="F3963" s="3">
        <v>1.0</v>
      </c>
      <c r="G3963" s="3">
        <v>3.0</v>
      </c>
      <c r="H3963" s="3" t="s">
        <v>4246</v>
      </c>
      <c r="I3963" s="3" t="s">
        <v>4247</v>
      </c>
      <c r="J3963" s="3" t="s">
        <v>1412</v>
      </c>
      <c r="K3963" s="3" t="s">
        <v>24</v>
      </c>
      <c r="L3963" s="3">
        <v>33.0</v>
      </c>
      <c r="M3963" s="3" t="s">
        <v>25</v>
      </c>
      <c r="N3963" s="3" t="s">
        <v>974</v>
      </c>
      <c r="O3963" s="3" t="s">
        <v>4435</v>
      </c>
      <c r="P3963" s="4">
        <v>33402.0</v>
      </c>
      <c r="Q3963" s="3" t="s">
        <v>191</v>
      </c>
      <c r="S3963" s="3" t="s">
        <v>34</v>
      </c>
    </row>
    <row r="3964">
      <c r="A3964" s="2">
        <v>42318.71488425926</v>
      </c>
      <c r="B3964" s="3">
        <v>84.0</v>
      </c>
      <c r="C3964" s="3" t="s">
        <v>4244</v>
      </c>
      <c r="D3964" s="3" t="s">
        <v>4401</v>
      </c>
      <c r="E3964" s="3" t="s">
        <v>4402</v>
      </c>
      <c r="F3964" s="3">
        <v>1.0</v>
      </c>
      <c r="G3964" s="3">
        <v>3.0</v>
      </c>
      <c r="H3964" s="3" t="s">
        <v>4246</v>
      </c>
      <c r="I3964" s="3" t="s">
        <v>4247</v>
      </c>
      <c r="J3964" s="3" t="s">
        <v>1412</v>
      </c>
      <c r="K3964" s="3" t="s">
        <v>24</v>
      </c>
      <c r="L3964" s="3">
        <v>34.0</v>
      </c>
      <c r="M3964" s="3" t="s">
        <v>30</v>
      </c>
      <c r="N3964" s="3" t="s">
        <v>4436</v>
      </c>
      <c r="O3964" s="3" t="s">
        <v>364</v>
      </c>
      <c r="P3964" s="4">
        <v>28982.0</v>
      </c>
      <c r="Q3964" s="3" t="s">
        <v>75</v>
      </c>
      <c r="S3964" s="3" t="s">
        <v>34</v>
      </c>
    </row>
    <row r="3965">
      <c r="A3965" s="2">
        <v>42318.71488425926</v>
      </c>
      <c r="B3965" s="3">
        <v>84.0</v>
      </c>
      <c r="C3965" s="3" t="s">
        <v>4244</v>
      </c>
      <c r="D3965" s="3" t="s">
        <v>4401</v>
      </c>
      <c r="E3965" s="3" t="s">
        <v>4402</v>
      </c>
      <c r="F3965" s="3">
        <v>1.0</v>
      </c>
      <c r="G3965" s="3">
        <v>3.0</v>
      </c>
      <c r="H3965" s="3" t="s">
        <v>4246</v>
      </c>
      <c r="I3965" s="3" t="s">
        <v>4247</v>
      </c>
      <c r="J3965" s="3" t="s">
        <v>1412</v>
      </c>
      <c r="K3965" s="3" t="s">
        <v>24</v>
      </c>
      <c r="L3965" s="3">
        <v>35.0</v>
      </c>
      <c r="M3965" s="3" t="s">
        <v>25</v>
      </c>
      <c r="N3965" s="3" t="s">
        <v>4437</v>
      </c>
      <c r="O3965" s="3" t="s">
        <v>4438</v>
      </c>
      <c r="P3965" s="4">
        <v>32763.0</v>
      </c>
      <c r="Q3965" s="3" t="s">
        <v>191</v>
      </c>
      <c r="S3965" s="3" t="s">
        <v>34</v>
      </c>
    </row>
    <row r="3966">
      <c r="A3966" s="2">
        <v>42318.71488425926</v>
      </c>
      <c r="B3966" s="3">
        <v>84.0</v>
      </c>
      <c r="C3966" s="3" t="s">
        <v>4244</v>
      </c>
      <c r="D3966" s="3" t="s">
        <v>4401</v>
      </c>
      <c r="E3966" s="3" t="s">
        <v>4402</v>
      </c>
      <c r="F3966" s="3">
        <v>1.0</v>
      </c>
      <c r="G3966" s="3">
        <v>3.0</v>
      </c>
      <c r="H3966" s="3" t="s">
        <v>4246</v>
      </c>
      <c r="I3966" s="3" t="s">
        <v>4247</v>
      </c>
      <c r="J3966" s="3" t="s">
        <v>1412</v>
      </c>
      <c r="K3966" s="3" t="s">
        <v>24</v>
      </c>
      <c r="L3966" s="3">
        <v>36.0</v>
      </c>
      <c r="M3966" s="3" t="s">
        <v>30</v>
      </c>
      <c r="N3966" s="3" t="s">
        <v>4439</v>
      </c>
      <c r="O3966" s="3" t="s">
        <v>4440</v>
      </c>
      <c r="P3966" s="4">
        <v>24136.0</v>
      </c>
      <c r="Q3966" s="3" t="s">
        <v>75</v>
      </c>
      <c r="S3966" s="3" t="s">
        <v>34</v>
      </c>
    </row>
    <row r="3967">
      <c r="A3967" s="2">
        <v>42318.71488425926</v>
      </c>
      <c r="B3967" s="3">
        <v>84.0</v>
      </c>
      <c r="C3967" s="3" t="s">
        <v>4244</v>
      </c>
      <c r="D3967" s="3" t="s">
        <v>4401</v>
      </c>
      <c r="E3967" s="3" t="s">
        <v>4402</v>
      </c>
      <c r="F3967" s="3">
        <v>1.0</v>
      </c>
      <c r="G3967" s="3">
        <v>3.0</v>
      </c>
      <c r="H3967" s="3" t="s">
        <v>4246</v>
      </c>
      <c r="I3967" s="3" t="s">
        <v>4247</v>
      </c>
      <c r="J3967" s="3" t="s">
        <v>1412</v>
      </c>
      <c r="K3967" s="3" t="s">
        <v>24</v>
      </c>
      <c r="L3967" s="3">
        <v>37.0</v>
      </c>
      <c r="M3967" s="3" t="s">
        <v>25</v>
      </c>
      <c r="N3967" s="3" t="s">
        <v>1208</v>
      </c>
      <c r="O3967" s="3" t="s">
        <v>359</v>
      </c>
      <c r="P3967" s="4">
        <v>33085.0</v>
      </c>
      <c r="Q3967" s="3" t="s">
        <v>191</v>
      </c>
      <c r="S3967" s="3" t="s">
        <v>34</v>
      </c>
    </row>
    <row r="3968">
      <c r="A3968" s="2">
        <v>42318.71488425926</v>
      </c>
      <c r="B3968" s="3">
        <v>84.0</v>
      </c>
      <c r="C3968" s="3" t="s">
        <v>4244</v>
      </c>
      <c r="D3968" s="3">
        <v>73.0</v>
      </c>
      <c r="E3968" s="3" t="s">
        <v>4441</v>
      </c>
      <c r="F3968" s="3">
        <v>1.0</v>
      </c>
      <c r="G3968" s="3">
        <v>3.0</v>
      </c>
      <c r="H3968" s="3" t="s">
        <v>4246</v>
      </c>
      <c r="I3968" s="3" t="s">
        <v>4247</v>
      </c>
      <c r="J3968" s="3" t="s">
        <v>1412</v>
      </c>
      <c r="K3968" s="3" t="s">
        <v>24</v>
      </c>
      <c r="L3968" s="3">
        <v>1.0</v>
      </c>
      <c r="M3968" s="3" t="s">
        <v>25</v>
      </c>
      <c r="N3968" s="3" t="s">
        <v>4442</v>
      </c>
      <c r="O3968" s="3" t="s">
        <v>2765</v>
      </c>
      <c r="P3968" s="4">
        <v>32204.0</v>
      </c>
      <c r="Q3968" s="3" t="s">
        <v>55</v>
      </c>
      <c r="S3968" s="3" t="s">
        <v>34</v>
      </c>
    </row>
    <row r="3969">
      <c r="A3969" s="2">
        <v>42318.71488425926</v>
      </c>
      <c r="B3969" s="3">
        <v>84.0</v>
      </c>
      <c r="C3969" s="3" t="s">
        <v>4244</v>
      </c>
      <c r="D3969" s="3">
        <v>73.0</v>
      </c>
      <c r="E3969" s="3" t="s">
        <v>4441</v>
      </c>
      <c r="F3969" s="3">
        <v>1.0</v>
      </c>
      <c r="G3969" s="3">
        <v>3.0</v>
      </c>
      <c r="H3969" s="3" t="s">
        <v>4246</v>
      </c>
      <c r="I3969" s="3" t="s">
        <v>4247</v>
      </c>
      <c r="J3969" s="3" t="s">
        <v>1412</v>
      </c>
      <c r="K3969" s="3" t="s">
        <v>24</v>
      </c>
      <c r="L3969" s="3">
        <v>2.0</v>
      </c>
      <c r="M3969" s="3" t="s">
        <v>30</v>
      </c>
      <c r="N3969" s="3" t="s">
        <v>4443</v>
      </c>
      <c r="O3969" s="3" t="s">
        <v>4444</v>
      </c>
      <c r="P3969" s="4">
        <v>34185.0</v>
      </c>
      <c r="Q3969" s="3" t="s">
        <v>191</v>
      </c>
      <c r="S3969" s="3" t="s">
        <v>34</v>
      </c>
    </row>
    <row r="3970">
      <c r="A3970" s="2">
        <v>42318.71488425926</v>
      </c>
      <c r="B3970" s="3">
        <v>84.0</v>
      </c>
      <c r="C3970" s="3" t="s">
        <v>4244</v>
      </c>
      <c r="D3970" s="3">
        <v>73.0</v>
      </c>
      <c r="E3970" s="3" t="s">
        <v>4441</v>
      </c>
      <c r="F3970" s="3">
        <v>1.0</v>
      </c>
      <c r="G3970" s="3">
        <v>3.0</v>
      </c>
      <c r="H3970" s="3" t="s">
        <v>4246</v>
      </c>
      <c r="I3970" s="3" t="s">
        <v>4247</v>
      </c>
      <c r="J3970" s="3" t="s">
        <v>1412</v>
      </c>
      <c r="K3970" s="3" t="s">
        <v>24</v>
      </c>
      <c r="L3970" s="3">
        <v>3.0</v>
      </c>
      <c r="M3970" s="3" t="s">
        <v>25</v>
      </c>
      <c r="N3970" s="3" t="s">
        <v>849</v>
      </c>
      <c r="O3970" s="3" t="s">
        <v>275</v>
      </c>
      <c r="P3970" s="4">
        <v>24919.0</v>
      </c>
      <c r="Q3970" s="3" t="s">
        <v>33</v>
      </c>
      <c r="S3970" s="3" t="s">
        <v>34</v>
      </c>
    </row>
    <row r="3971">
      <c r="A3971" s="2">
        <v>42318.71488425926</v>
      </c>
      <c r="B3971" s="3">
        <v>84.0</v>
      </c>
      <c r="C3971" s="3" t="s">
        <v>4244</v>
      </c>
      <c r="D3971" s="3">
        <v>73.0</v>
      </c>
      <c r="E3971" s="3" t="s">
        <v>4441</v>
      </c>
      <c r="F3971" s="3">
        <v>1.0</v>
      </c>
      <c r="G3971" s="3">
        <v>3.0</v>
      </c>
      <c r="H3971" s="3" t="s">
        <v>4246</v>
      </c>
      <c r="I3971" s="3" t="s">
        <v>4247</v>
      </c>
      <c r="J3971" s="3" t="s">
        <v>1412</v>
      </c>
      <c r="K3971" s="3" t="s">
        <v>24</v>
      </c>
      <c r="L3971" s="3">
        <v>4.0</v>
      </c>
      <c r="M3971" s="3" t="s">
        <v>30</v>
      </c>
      <c r="N3971" s="3" t="s">
        <v>4445</v>
      </c>
      <c r="O3971" s="3" t="s">
        <v>215</v>
      </c>
      <c r="P3971" s="4">
        <v>22913.0</v>
      </c>
      <c r="Q3971" s="3" t="s">
        <v>79</v>
      </c>
      <c r="S3971" s="3" t="s">
        <v>34</v>
      </c>
    </row>
    <row r="3972">
      <c r="A3972" s="2">
        <v>42318.71488425926</v>
      </c>
      <c r="B3972" s="3">
        <v>84.0</v>
      </c>
      <c r="C3972" s="3" t="s">
        <v>4244</v>
      </c>
      <c r="D3972" s="3">
        <v>73.0</v>
      </c>
      <c r="E3972" s="3" t="s">
        <v>4441</v>
      </c>
      <c r="F3972" s="3">
        <v>1.0</v>
      </c>
      <c r="G3972" s="3">
        <v>3.0</v>
      </c>
      <c r="H3972" s="3" t="s">
        <v>4246</v>
      </c>
      <c r="I3972" s="3" t="s">
        <v>4247</v>
      </c>
      <c r="J3972" s="3" t="s">
        <v>1412</v>
      </c>
      <c r="K3972" s="3" t="s">
        <v>24</v>
      </c>
      <c r="L3972" s="3">
        <v>5.0</v>
      </c>
      <c r="M3972" s="3" t="s">
        <v>25</v>
      </c>
      <c r="N3972" s="3" t="s">
        <v>1554</v>
      </c>
      <c r="O3972" s="3" t="s">
        <v>36</v>
      </c>
      <c r="P3972" s="4">
        <v>29206.0</v>
      </c>
      <c r="Q3972" s="3" t="s">
        <v>110</v>
      </c>
      <c r="S3972" s="3" t="s">
        <v>34</v>
      </c>
    </row>
    <row r="3973">
      <c r="A3973" s="2">
        <v>42318.71488425926</v>
      </c>
      <c r="B3973" s="3">
        <v>84.0</v>
      </c>
      <c r="C3973" s="3" t="s">
        <v>4244</v>
      </c>
      <c r="D3973" s="3">
        <v>73.0</v>
      </c>
      <c r="E3973" s="3" t="s">
        <v>4441</v>
      </c>
      <c r="F3973" s="3">
        <v>1.0</v>
      </c>
      <c r="G3973" s="3">
        <v>3.0</v>
      </c>
      <c r="H3973" s="3" t="s">
        <v>4246</v>
      </c>
      <c r="I3973" s="3" t="s">
        <v>4247</v>
      </c>
      <c r="J3973" s="3" t="s">
        <v>1412</v>
      </c>
      <c r="K3973" s="3" t="s">
        <v>24</v>
      </c>
      <c r="L3973" s="3">
        <v>6.0</v>
      </c>
      <c r="M3973" s="3" t="s">
        <v>30</v>
      </c>
      <c r="N3973" s="3" t="s">
        <v>4257</v>
      </c>
      <c r="O3973" s="3" t="s">
        <v>857</v>
      </c>
      <c r="P3973" s="4">
        <v>20758.0</v>
      </c>
      <c r="Q3973" s="3" t="s">
        <v>105</v>
      </c>
      <c r="S3973" s="3" t="s">
        <v>34</v>
      </c>
    </row>
    <row r="3974">
      <c r="A3974" s="2">
        <v>42318.71488425926</v>
      </c>
      <c r="B3974" s="3">
        <v>84.0</v>
      </c>
      <c r="C3974" s="3" t="s">
        <v>4244</v>
      </c>
      <c r="D3974" s="3">
        <v>73.0</v>
      </c>
      <c r="E3974" s="3" t="s">
        <v>4441</v>
      </c>
      <c r="F3974" s="3">
        <v>1.0</v>
      </c>
      <c r="G3974" s="3">
        <v>3.0</v>
      </c>
      <c r="H3974" s="3" t="s">
        <v>4246</v>
      </c>
      <c r="I3974" s="3" t="s">
        <v>4247</v>
      </c>
      <c r="J3974" s="3" t="s">
        <v>1412</v>
      </c>
      <c r="K3974" s="3" t="s">
        <v>24</v>
      </c>
      <c r="L3974" s="3">
        <v>7.0</v>
      </c>
      <c r="M3974" s="3" t="s">
        <v>25</v>
      </c>
      <c r="N3974" s="3" t="s">
        <v>4446</v>
      </c>
      <c r="O3974" s="3" t="s">
        <v>685</v>
      </c>
      <c r="P3974" s="4">
        <v>31087.0</v>
      </c>
      <c r="Q3974" s="3" t="s">
        <v>75</v>
      </c>
      <c r="S3974" s="3" t="s">
        <v>34</v>
      </c>
    </row>
    <row r="3975">
      <c r="A3975" s="2">
        <v>42318.71488425926</v>
      </c>
      <c r="B3975" s="3">
        <v>84.0</v>
      </c>
      <c r="C3975" s="3" t="s">
        <v>4244</v>
      </c>
      <c r="D3975" s="3">
        <v>73.0</v>
      </c>
      <c r="E3975" s="3" t="s">
        <v>4441</v>
      </c>
      <c r="F3975" s="3">
        <v>1.0</v>
      </c>
      <c r="G3975" s="3">
        <v>3.0</v>
      </c>
      <c r="H3975" s="3" t="s">
        <v>4246</v>
      </c>
      <c r="I3975" s="3" t="s">
        <v>4247</v>
      </c>
      <c r="J3975" s="3" t="s">
        <v>1412</v>
      </c>
      <c r="K3975" s="3" t="s">
        <v>24</v>
      </c>
      <c r="L3975" s="3">
        <v>8.0</v>
      </c>
      <c r="M3975" s="3" t="s">
        <v>30</v>
      </c>
      <c r="N3975" s="3" t="s">
        <v>94</v>
      </c>
      <c r="O3975" s="3" t="s">
        <v>562</v>
      </c>
      <c r="P3975" s="4">
        <v>19951.0</v>
      </c>
      <c r="Q3975" s="3" t="s">
        <v>205</v>
      </c>
      <c r="S3975" s="3" t="s">
        <v>34</v>
      </c>
    </row>
    <row r="3976">
      <c r="A3976" s="2">
        <v>42318.71488425926</v>
      </c>
      <c r="B3976" s="3">
        <v>84.0</v>
      </c>
      <c r="C3976" s="3" t="s">
        <v>4244</v>
      </c>
      <c r="D3976" s="3">
        <v>73.0</v>
      </c>
      <c r="E3976" s="3" t="s">
        <v>4441</v>
      </c>
      <c r="F3976" s="3">
        <v>1.0</v>
      </c>
      <c r="G3976" s="3">
        <v>3.0</v>
      </c>
      <c r="H3976" s="3" t="s">
        <v>4246</v>
      </c>
      <c r="I3976" s="3" t="s">
        <v>4247</v>
      </c>
      <c r="J3976" s="3" t="s">
        <v>1412</v>
      </c>
      <c r="K3976" s="3" t="s">
        <v>24</v>
      </c>
      <c r="L3976" s="3">
        <v>9.0</v>
      </c>
      <c r="M3976" s="3" t="s">
        <v>25</v>
      </c>
      <c r="N3976" s="3" t="s">
        <v>4447</v>
      </c>
      <c r="O3976" s="3" t="s">
        <v>4448</v>
      </c>
      <c r="P3976" s="4">
        <v>25313.0</v>
      </c>
      <c r="Q3976" s="3" t="s">
        <v>43</v>
      </c>
      <c r="S3976" s="3" t="s">
        <v>34</v>
      </c>
    </row>
    <row r="3977">
      <c r="A3977" s="2">
        <v>42318.71488425926</v>
      </c>
      <c r="B3977" s="3">
        <v>84.0</v>
      </c>
      <c r="C3977" s="3" t="s">
        <v>4244</v>
      </c>
      <c r="D3977" s="3">
        <v>73.0</v>
      </c>
      <c r="E3977" s="3" t="s">
        <v>4441</v>
      </c>
      <c r="F3977" s="3">
        <v>1.0</v>
      </c>
      <c r="G3977" s="3">
        <v>3.0</v>
      </c>
      <c r="H3977" s="3" t="s">
        <v>4246</v>
      </c>
      <c r="I3977" s="3" t="s">
        <v>4247</v>
      </c>
      <c r="J3977" s="3" t="s">
        <v>1412</v>
      </c>
      <c r="K3977" s="3" t="s">
        <v>24</v>
      </c>
      <c r="L3977" s="3">
        <v>10.0</v>
      </c>
      <c r="M3977" s="3" t="s">
        <v>30</v>
      </c>
      <c r="N3977" s="3" t="s">
        <v>4449</v>
      </c>
      <c r="O3977" s="3" t="s">
        <v>215</v>
      </c>
      <c r="P3977" s="4">
        <v>22204.0</v>
      </c>
      <c r="Q3977" s="3" t="s">
        <v>46</v>
      </c>
      <c r="S3977" s="3" t="s">
        <v>34</v>
      </c>
    </row>
    <row r="3978">
      <c r="A3978" s="2">
        <v>42318.71488425926</v>
      </c>
      <c r="B3978" s="3">
        <v>84.0</v>
      </c>
      <c r="C3978" s="3" t="s">
        <v>4244</v>
      </c>
      <c r="D3978" s="3">
        <v>73.0</v>
      </c>
      <c r="E3978" s="3" t="s">
        <v>4441</v>
      </c>
      <c r="F3978" s="3">
        <v>1.0</v>
      </c>
      <c r="G3978" s="3">
        <v>3.0</v>
      </c>
      <c r="H3978" s="3" t="s">
        <v>4246</v>
      </c>
      <c r="I3978" s="3" t="s">
        <v>4247</v>
      </c>
      <c r="J3978" s="3" t="s">
        <v>1412</v>
      </c>
      <c r="K3978" s="3" t="s">
        <v>24</v>
      </c>
      <c r="L3978" s="3">
        <v>11.0</v>
      </c>
      <c r="M3978" s="3" t="s">
        <v>25</v>
      </c>
      <c r="N3978" s="3" t="s">
        <v>4450</v>
      </c>
      <c r="O3978" s="3" t="s">
        <v>184</v>
      </c>
      <c r="P3978" s="4">
        <v>26431.0</v>
      </c>
      <c r="Q3978" s="3" t="s">
        <v>55</v>
      </c>
      <c r="S3978" s="3" t="s">
        <v>34</v>
      </c>
    </row>
    <row r="3979">
      <c r="A3979" s="2">
        <v>42318.71488425926</v>
      </c>
      <c r="B3979" s="3">
        <v>84.0</v>
      </c>
      <c r="C3979" s="3" t="s">
        <v>4244</v>
      </c>
      <c r="D3979" s="3">
        <v>73.0</v>
      </c>
      <c r="E3979" s="3" t="s">
        <v>4441</v>
      </c>
      <c r="F3979" s="3">
        <v>1.0</v>
      </c>
      <c r="G3979" s="3">
        <v>3.0</v>
      </c>
      <c r="H3979" s="3" t="s">
        <v>4246</v>
      </c>
      <c r="I3979" s="3" t="s">
        <v>4247</v>
      </c>
      <c r="J3979" s="3" t="s">
        <v>1412</v>
      </c>
      <c r="K3979" s="3" t="s">
        <v>24</v>
      </c>
      <c r="L3979" s="3">
        <v>12.0</v>
      </c>
      <c r="M3979" s="3" t="s">
        <v>30</v>
      </c>
      <c r="N3979" s="3" t="s">
        <v>4451</v>
      </c>
      <c r="O3979" s="3" t="s">
        <v>998</v>
      </c>
      <c r="P3979" s="4">
        <v>23213.0</v>
      </c>
      <c r="Q3979" s="3" t="s">
        <v>72</v>
      </c>
      <c r="S3979" s="3" t="s">
        <v>34</v>
      </c>
    </row>
    <row r="3980">
      <c r="A3980" s="2">
        <v>42318.71488425926</v>
      </c>
      <c r="B3980" s="3">
        <v>84.0</v>
      </c>
      <c r="C3980" s="3" t="s">
        <v>4244</v>
      </c>
      <c r="D3980" s="3">
        <v>73.0</v>
      </c>
      <c r="E3980" s="3" t="s">
        <v>4441</v>
      </c>
      <c r="F3980" s="3">
        <v>1.0</v>
      </c>
      <c r="G3980" s="3">
        <v>3.0</v>
      </c>
      <c r="H3980" s="3" t="s">
        <v>4246</v>
      </c>
      <c r="I3980" s="3" t="s">
        <v>4247</v>
      </c>
      <c r="J3980" s="3" t="s">
        <v>1412</v>
      </c>
      <c r="K3980" s="3" t="s">
        <v>24</v>
      </c>
      <c r="L3980" s="3">
        <v>13.0</v>
      </c>
      <c r="M3980" s="3" t="s">
        <v>25</v>
      </c>
      <c r="N3980" s="3" t="s">
        <v>4452</v>
      </c>
      <c r="O3980" s="3" t="s">
        <v>4453</v>
      </c>
      <c r="P3980" s="4">
        <v>30381.0</v>
      </c>
      <c r="Q3980" s="3" t="s">
        <v>72</v>
      </c>
      <c r="S3980" s="3" t="s">
        <v>34</v>
      </c>
    </row>
    <row r="3981">
      <c r="A3981" s="2">
        <v>42318.71488425926</v>
      </c>
      <c r="B3981" s="3">
        <v>84.0</v>
      </c>
      <c r="C3981" s="3" t="s">
        <v>4244</v>
      </c>
      <c r="D3981" s="3">
        <v>74.0</v>
      </c>
      <c r="E3981" s="3" t="s">
        <v>4454</v>
      </c>
      <c r="F3981" s="3">
        <v>1.0</v>
      </c>
      <c r="G3981" s="3">
        <v>3.0</v>
      </c>
      <c r="H3981" s="3" t="s">
        <v>4246</v>
      </c>
      <c r="I3981" s="3" t="s">
        <v>4247</v>
      </c>
      <c r="J3981" s="3" t="s">
        <v>1412</v>
      </c>
      <c r="K3981" s="3" t="s">
        <v>24</v>
      </c>
      <c r="L3981" s="3">
        <v>1.0</v>
      </c>
      <c r="M3981" s="3" t="s">
        <v>25</v>
      </c>
      <c r="N3981" s="3" t="s">
        <v>4455</v>
      </c>
      <c r="O3981" s="3" t="s">
        <v>240</v>
      </c>
      <c r="P3981" s="4">
        <v>23154.0</v>
      </c>
      <c r="Q3981" s="3" t="s">
        <v>110</v>
      </c>
      <c r="S3981" s="3" t="s">
        <v>34</v>
      </c>
    </row>
    <row r="3982">
      <c r="A3982" s="2">
        <v>42318.71488425926</v>
      </c>
      <c r="B3982" s="3">
        <v>84.0</v>
      </c>
      <c r="C3982" s="3" t="s">
        <v>4244</v>
      </c>
      <c r="D3982" s="3">
        <v>74.0</v>
      </c>
      <c r="E3982" s="3" t="s">
        <v>4454</v>
      </c>
      <c r="F3982" s="3">
        <v>1.0</v>
      </c>
      <c r="G3982" s="3">
        <v>3.0</v>
      </c>
      <c r="H3982" s="3" t="s">
        <v>4246</v>
      </c>
      <c r="I3982" s="3" t="s">
        <v>4247</v>
      </c>
      <c r="J3982" s="3" t="s">
        <v>1412</v>
      </c>
      <c r="K3982" s="3" t="s">
        <v>24</v>
      </c>
      <c r="L3982" s="3">
        <v>2.0</v>
      </c>
      <c r="M3982" s="3" t="s">
        <v>30</v>
      </c>
      <c r="N3982" s="3" t="s">
        <v>4456</v>
      </c>
      <c r="O3982" s="3" t="s">
        <v>4457</v>
      </c>
      <c r="P3982" s="4">
        <v>21567.0</v>
      </c>
      <c r="Q3982" s="3" t="s">
        <v>72</v>
      </c>
      <c r="S3982" s="3" t="s">
        <v>34</v>
      </c>
    </row>
    <row r="3983">
      <c r="A3983" s="2">
        <v>42318.71488425926</v>
      </c>
      <c r="B3983" s="3">
        <v>84.0</v>
      </c>
      <c r="C3983" s="3" t="s">
        <v>4244</v>
      </c>
      <c r="D3983" s="3">
        <v>74.0</v>
      </c>
      <c r="E3983" s="3" t="s">
        <v>4454</v>
      </c>
      <c r="F3983" s="3">
        <v>1.0</v>
      </c>
      <c r="G3983" s="3">
        <v>3.0</v>
      </c>
      <c r="H3983" s="3" t="s">
        <v>4246</v>
      </c>
      <c r="I3983" s="3" t="s">
        <v>4247</v>
      </c>
      <c r="J3983" s="3" t="s">
        <v>1412</v>
      </c>
      <c r="K3983" s="3" t="s">
        <v>24</v>
      </c>
      <c r="L3983" s="3">
        <v>3.0</v>
      </c>
      <c r="M3983" s="3" t="s">
        <v>25</v>
      </c>
      <c r="N3983" s="3" t="s">
        <v>4266</v>
      </c>
      <c r="O3983" s="3" t="s">
        <v>2093</v>
      </c>
      <c r="P3983" s="4">
        <v>33948.0</v>
      </c>
      <c r="Q3983" s="3" t="s">
        <v>40</v>
      </c>
      <c r="S3983" s="3" t="s">
        <v>34</v>
      </c>
    </row>
    <row r="3984">
      <c r="A3984" s="2">
        <v>42318.71488425926</v>
      </c>
      <c r="B3984" s="3">
        <v>84.0</v>
      </c>
      <c r="C3984" s="3" t="s">
        <v>4244</v>
      </c>
      <c r="D3984" s="3">
        <v>74.0</v>
      </c>
      <c r="E3984" s="3" t="s">
        <v>4454</v>
      </c>
      <c r="F3984" s="3">
        <v>1.0</v>
      </c>
      <c r="G3984" s="3">
        <v>3.0</v>
      </c>
      <c r="H3984" s="3" t="s">
        <v>4246</v>
      </c>
      <c r="I3984" s="3" t="s">
        <v>4247</v>
      </c>
      <c r="J3984" s="3" t="s">
        <v>1412</v>
      </c>
      <c r="K3984" s="3" t="s">
        <v>24</v>
      </c>
      <c r="L3984" s="3">
        <v>4.0</v>
      </c>
      <c r="M3984" s="3" t="s">
        <v>30</v>
      </c>
      <c r="N3984" s="3" t="s">
        <v>4458</v>
      </c>
      <c r="O3984" s="3" t="s">
        <v>1449</v>
      </c>
      <c r="P3984" s="4">
        <v>28282.0</v>
      </c>
      <c r="Q3984" s="3" t="s">
        <v>72</v>
      </c>
      <c r="S3984" s="3" t="s">
        <v>34</v>
      </c>
    </row>
    <row r="3985">
      <c r="A3985" s="2">
        <v>42318.71488425926</v>
      </c>
      <c r="B3985" s="3">
        <v>84.0</v>
      </c>
      <c r="C3985" s="3" t="s">
        <v>4244</v>
      </c>
      <c r="D3985" s="3">
        <v>74.0</v>
      </c>
      <c r="E3985" s="3" t="s">
        <v>4454</v>
      </c>
      <c r="F3985" s="3">
        <v>1.0</v>
      </c>
      <c r="G3985" s="3">
        <v>3.0</v>
      </c>
      <c r="H3985" s="3" t="s">
        <v>4246</v>
      </c>
      <c r="I3985" s="3" t="s">
        <v>4247</v>
      </c>
      <c r="J3985" s="3" t="s">
        <v>1412</v>
      </c>
      <c r="K3985" s="3" t="s">
        <v>24</v>
      </c>
      <c r="L3985" s="3">
        <v>5.0</v>
      </c>
      <c r="M3985" s="3" t="s">
        <v>25</v>
      </c>
      <c r="N3985" s="3" t="s">
        <v>4443</v>
      </c>
      <c r="O3985" s="3" t="s">
        <v>243</v>
      </c>
      <c r="P3985" s="4">
        <v>23099.0</v>
      </c>
      <c r="Q3985" s="3" t="s">
        <v>37</v>
      </c>
      <c r="S3985" s="3" t="s">
        <v>34</v>
      </c>
    </row>
    <row r="3986">
      <c r="A3986" s="2">
        <v>42318.71488425926</v>
      </c>
      <c r="B3986" s="3">
        <v>84.0</v>
      </c>
      <c r="C3986" s="3" t="s">
        <v>4244</v>
      </c>
      <c r="D3986" s="3">
        <v>74.0</v>
      </c>
      <c r="E3986" s="3" t="s">
        <v>4454</v>
      </c>
      <c r="F3986" s="3">
        <v>1.0</v>
      </c>
      <c r="G3986" s="3">
        <v>3.0</v>
      </c>
      <c r="H3986" s="3" t="s">
        <v>4246</v>
      </c>
      <c r="I3986" s="3" t="s">
        <v>4247</v>
      </c>
      <c r="J3986" s="3" t="s">
        <v>1412</v>
      </c>
      <c r="K3986" s="3" t="s">
        <v>24</v>
      </c>
      <c r="L3986" s="3">
        <v>6.0</v>
      </c>
      <c r="M3986" s="3" t="s">
        <v>30</v>
      </c>
      <c r="N3986" s="3" t="s">
        <v>4459</v>
      </c>
      <c r="O3986" s="3" t="s">
        <v>1012</v>
      </c>
      <c r="P3986" s="4">
        <v>21267.0</v>
      </c>
      <c r="Q3986" s="3" t="s">
        <v>132</v>
      </c>
      <c r="S3986" s="3" t="s">
        <v>34</v>
      </c>
    </row>
    <row r="3987">
      <c r="A3987" s="2">
        <v>42318.71488425926</v>
      </c>
      <c r="B3987" s="3">
        <v>84.0</v>
      </c>
      <c r="C3987" s="3" t="s">
        <v>4244</v>
      </c>
      <c r="D3987" s="3">
        <v>74.0</v>
      </c>
      <c r="E3987" s="3" t="s">
        <v>4454</v>
      </c>
      <c r="F3987" s="3">
        <v>1.0</v>
      </c>
      <c r="G3987" s="3">
        <v>3.0</v>
      </c>
      <c r="H3987" s="3" t="s">
        <v>4246</v>
      </c>
      <c r="I3987" s="3" t="s">
        <v>4247</v>
      </c>
      <c r="J3987" s="3" t="s">
        <v>1412</v>
      </c>
      <c r="K3987" s="3" t="s">
        <v>24</v>
      </c>
      <c r="L3987" s="3">
        <v>7.0</v>
      </c>
      <c r="M3987" s="3" t="s">
        <v>25</v>
      </c>
      <c r="N3987" s="3" t="s">
        <v>4460</v>
      </c>
      <c r="O3987" s="3" t="s">
        <v>613</v>
      </c>
      <c r="P3987" s="4">
        <v>33858.0</v>
      </c>
      <c r="Q3987" s="3" t="s">
        <v>191</v>
      </c>
      <c r="S3987" s="3" t="s">
        <v>34</v>
      </c>
    </row>
    <row r="3988">
      <c r="A3988" s="2">
        <v>42318.71488425926</v>
      </c>
      <c r="B3988" s="3">
        <v>84.0</v>
      </c>
      <c r="C3988" s="3" t="s">
        <v>4244</v>
      </c>
      <c r="D3988" s="3">
        <v>74.0</v>
      </c>
      <c r="E3988" s="3" t="s">
        <v>4454</v>
      </c>
      <c r="F3988" s="3">
        <v>1.0</v>
      </c>
      <c r="G3988" s="3">
        <v>3.0</v>
      </c>
      <c r="H3988" s="3" t="s">
        <v>4246</v>
      </c>
      <c r="I3988" s="3" t="s">
        <v>4247</v>
      </c>
      <c r="J3988" s="3" t="s">
        <v>1412</v>
      </c>
      <c r="K3988" s="3" t="s">
        <v>24</v>
      </c>
      <c r="L3988" s="3">
        <v>8.0</v>
      </c>
      <c r="M3988" s="3" t="s">
        <v>30</v>
      </c>
      <c r="N3988" s="3" t="s">
        <v>4461</v>
      </c>
      <c r="O3988" s="3" t="s">
        <v>1465</v>
      </c>
      <c r="P3988" s="4">
        <v>28898.0</v>
      </c>
      <c r="Q3988" s="3" t="s">
        <v>132</v>
      </c>
      <c r="S3988" s="3" t="s">
        <v>34</v>
      </c>
    </row>
    <row r="3989">
      <c r="A3989" s="2">
        <v>42318.71488425926</v>
      </c>
      <c r="B3989" s="3">
        <v>84.0</v>
      </c>
      <c r="C3989" s="3" t="s">
        <v>4244</v>
      </c>
      <c r="D3989" s="3">
        <v>74.0</v>
      </c>
      <c r="E3989" s="3" t="s">
        <v>4454</v>
      </c>
      <c r="F3989" s="3">
        <v>1.0</v>
      </c>
      <c r="G3989" s="3">
        <v>3.0</v>
      </c>
      <c r="H3989" s="3" t="s">
        <v>4246</v>
      </c>
      <c r="I3989" s="3" t="s">
        <v>4247</v>
      </c>
      <c r="J3989" s="3" t="s">
        <v>1412</v>
      </c>
      <c r="K3989" s="3" t="s">
        <v>24</v>
      </c>
      <c r="L3989" s="3">
        <v>9.0</v>
      </c>
      <c r="M3989" s="3" t="s">
        <v>25</v>
      </c>
      <c r="N3989" s="3" t="s">
        <v>4462</v>
      </c>
      <c r="O3989" s="3" t="s">
        <v>69</v>
      </c>
      <c r="P3989" s="4">
        <v>24530.0</v>
      </c>
      <c r="Q3989" s="3" t="s">
        <v>189</v>
      </c>
      <c r="S3989" s="3" t="s">
        <v>34</v>
      </c>
    </row>
    <row r="3990">
      <c r="A3990" s="2">
        <v>42318.71488425926</v>
      </c>
      <c r="B3990" s="3">
        <v>84.0</v>
      </c>
      <c r="C3990" s="3" t="s">
        <v>4244</v>
      </c>
      <c r="D3990" s="3">
        <v>74.0</v>
      </c>
      <c r="E3990" s="3" t="s">
        <v>4454</v>
      </c>
      <c r="F3990" s="3">
        <v>1.0</v>
      </c>
      <c r="G3990" s="3">
        <v>3.0</v>
      </c>
      <c r="H3990" s="3" t="s">
        <v>4246</v>
      </c>
      <c r="I3990" s="3" t="s">
        <v>4247</v>
      </c>
      <c r="J3990" s="3" t="s">
        <v>1412</v>
      </c>
      <c r="K3990" s="3" t="s">
        <v>24</v>
      </c>
      <c r="L3990" s="3">
        <v>10.0</v>
      </c>
      <c r="M3990" s="3" t="s">
        <v>30</v>
      </c>
      <c r="N3990" s="3" t="s">
        <v>4463</v>
      </c>
      <c r="O3990" s="3" t="s">
        <v>342</v>
      </c>
      <c r="P3990" s="4">
        <v>20555.0</v>
      </c>
      <c r="Q3990" s="3" t="s">
        <v>43</v>
      </c>
      <c r="S3990" s="3" t="s">
        <v>34</v>
      </c>
    </row>
    <row r="3991">
      <c r="A3991" s="2">
        <v>42318.71488425926</v>
      </c>
      <c r="B3991" s="3">
        <v>84.0</v>
      </c>
      <c r="C3991" s="3" t="s">
        <v>4244</v>
      </c>
      <c r="D3991" s="3">
        <v>74.0</v>
      </c>
      <c r="E3991" s="3" t="s">
        <v>4454</v>
      </c>
      <c r="F3991" s="3">
        <v>1.0</v>
      </c>
      <c r="G3991" s="3">
        <v>3.0</v>
      </c>
      <c r="H3991" s="3" t="s">
        <v>4246</v>
      </c>
      <c r="I3991" s="3" t="s">
        <v>4247</v>
      </c>
      <c r="J3991" s="3" t="s">
        <v>1412</v>
      </c>
      <c r="K3991" s="3" t="s">
        <v>24</v>
      </c>
      <c r="L3991" s="3">
        <v>11.0</v>
      </c>
      <c r="M3991" s="3" t="s">
        <v>25</v>
      </c>
      <c r="N3991" s="3" t="s">
        <v>4464</v>
      </c>
      <c r="O3991" s="3" t="s">
        <v>1193</v>
      </c>
      <c r="P3991" s="4">
        <v>31868.0</v>
      </c>
      <c r="Q3991" s="3" t="s">
        <v>228</v>
      </c>
      <c r="S3991" s="3" t="s">
        <v>34</v>
      </c>
    </row>
    <row r="3992">
      <c r="A3992" s="2">
        <v>42318.71488425926</v>
      </c>
      <c r="B3992" s="3">
        <v>84.0</v>
      </c>
      <c r="C3992" s="3" t="s">
        <v>4244</v>
      </c>
      <c r="D3992" s="3">
        <v>74.0</v>
      </c>
      <c r="E3992" s="3" t="s">
        <v>4454</v>
      </c>
      <c r="F3992" s="3">
        <v>1.0</v>
      </c>
      <c r="G3992" s="3">
        <v>3.0</v>
      </c>
      <c r="H3992" s="3" t="s">
        <v>4246</v>
      </c>
      <c r="I3992" s="3" t="s">
        <v>4247</v>
      </c>
      <c r="J3992" s="3" t="s">
        <v>1412</v>
      </c>
      <c r="K3992" s="3" t="s">
        <v>24</v>
      </c>
      <c r="L3992" s="3">
        <v>12.0</v>
      </c>
      <c r="M3992" s="3" t="s">
        <v>30</v>
      </c>
      <c r="N3992" s="3" t="s">
        <v>4465</v>
      </c>
      <c r="O3992" s="3" t="s">
        <v>321</v>
      </c>
      <c r="P3992" s="4">
        <v>17880.0</v>
      </c>
      <c r="Q3992" s="3" t="s">
        <v>113</v>
      </c>
      <c r="S3992" s="3" t="s">
        <v>34</v>
      </c>
    </row>
    <row r="3993">
      <c r="A3993" s="2">
        <v>42318.71488425926</v>
      </c>
      <c r="B3993" s="3">
        <v>84.0</v>
      </c>
      <c r="C3993" s="3" t="s">
        <v>4244</v>
      </c>
      <c r="D3993" s="3">
        <v>74.0</v>
      </c>
      <c r="E3993" s="3" t="s">
        <v>4454</v>
      </c>
      <c r="F3993" s="3">
        <v>1.0</v>
      </c>
      <c r="G3993" s="3">
        <v>3.0</v>
      </c>
      <c r="H3993" s="3" t="s">
        <v>4246</v>
      </c>
      <c r="I3993" s="3" t="s">
        <v>4247</v>
      </c>
      <c r="J3993" s="3" t="s">
        <v>1412</v>
      </c>
      <c r="K3993" s="3" t="s">
        <v>24</v>
      </c>
      <c r="L3993" s="3">
        <v>13.0</v>
      </c>
      <c r="M3993" s="3" t="s">
        <v>25</v>
      </c>
      <c r="N3993" s="3" t="s">
        <v>3183</v>
      </c>
      <c r="O3993" s="3" t="s">
        <v>1275</v>
      </c>
      <c r="P3993" s="4">
        <v>28774.0</v>
      </c>
      <c r="Q3993" s="3" t="s">
        <v>75</v>
      </c>
      <c r="S3993" s="3" t="s">
        <v>34</v>
      </c>
    </row>
    <row r="3994">
      <c r="A3994" s="2">
        <v>42318.71488425926</v>
      </c>
      <c r="B3994" s="3">
        <v>84.0</v>
      </c>
      <c r="C3994" s="3" t="s">
        <v>4244</v>
      </c>
      <c r="D3994" s="3">
        <v>74.0</v>
      </c>
      <c r="E3994" s="3" t="s">
        <v>4454</v>
      </c>
      <c r="F3994" s="3">
        <v>1.0</v>
      </c>
      <c r="G3994" s="3">
        <v>3.0</v>
      </c>
      <c r="H3994" s="3" t="s">
        <v>4246</v>
      </c>
      <c r="I3994" s="3" t="s">
        <v>4247</v>
      </c>
      <c r="J3994" s="3" t="s">
        <v>1412</v>
      </c>
      <c r="K3994" s="3" t="s">
        <v>24</v>
      </c>
      <c r="L3994" s="3">
        <v>14.0</v>
      </c>
      <c r="M3994" s="3" t="s">
        <v>30</v>
      </c>
      <c r="N3994" s="3" t="s">
        <v>4466</v>
      </c>
      <c r="O3994" s="3" t="s">
        <v>677</v>
      </c>
      <c r="P3994" s="4">
        <v>21052.0</v>
      </c>
      <c r="Q3994" s="3" t="s">
        <v>132</v>
      </c>
      <c r="S3994" s="3" t="s">
        <v>34</v>
      </c>
    </row>
    <row r="3995">
      <c r="A3995" s="2">
        <v>42318.71488425926</v>
      </c>
      <c r="B3995" s="3">
        <v>84.0</v>
      </c>
      <c r="C3995" s="3" t="s">
        <v>4244</v>
      </c>
      <c r="D3995" s="3">
        <v>74.0</v>
      </c>
      <c r="E3995" s="3" t="s">
        <v>4454</v>
      </c>
      <c r="F3995" s="3">
        <v>1.0</v>
      </c>
      <c r="G3995" s="3">
        <v>3.0</v>
      </c>
      <c r="H3995" s="3" t="s">
        <v>4246</v>
      </c>
      <c r="I3995" s="3" t="s">
        <v>4247</v>
      </c>
      <c r="J3995" s="3" t="s">
        <v>1412</v>
      </c>
      <c r="K3995" s="3" t="s">
        <v>24</v>
      </c>
      <c r="L3995" s="3">
        <v>15.0</v>
      </c>
      <c r="M3995" s="3" t="s">
        <v>25</v>
      </c>
      <c r="N3995" s="3" t="s">
        <v>3195</v>
      </c>
      <c r="O3995" s="3" t="s">
        <v>862</v>
      </c>
      <c r="P3995" s="4">
        <v>30978.0</v>
      </c>
      <c r="Q3995" s="3" t="s">
        <v>40</v>
      </c>
      <c r="S3995" s="3" t="s">
        <v>34</v>
      </c>
    </row>
    <row r="3996">
      <c r="A3996" s="2">
        <v>42318.71488425926</v>
      </c>
      <c r="B3996" s="3">
        <v>84.0</v>
      </c>
      <c r="C3996" s="3" t="s">
        <v>4244</v>
      </c>
      <c r="D3996" s="3">
        <v>74.0</v>
      </c>
      <c r="E3996" s="3" t="s">
        <v>4454</v>
      </c>
      <c r="F3996" s="3">
        <v>1.0</v>
      </c>
      <c r="G3996" s="3">
        <v>3.0</v>
      </c>
      <c r="H3996" s="3" t="s">
        <v>4246</v>
      </c>
      <c r="I3996" s="3" t="s">
        <v>4247</v>
      </c>
      <c r="J3996" s="3" t="s">
        <v>1412</v>
      </c>
      <c r="K3996" s="3" t="s">
        <v>24</v>
      </c>
      <c r="L3996" s="3">
        <v>16.0</v>
      </c>
      <c r="M3996" s="3" t="s">
        <v>30</v>
      </c>
      <c r="N3996" s="3" t="s">
        <v>4467</v>
      </c>
      <c r="O3996" s="3" t="s">
        <v>487</v>
      </c>
      <c r="P3996" s="4">
        <v>20345.0</v>
      </c>
      <c r="Q3996" s="3" t="s">
        <v>132</v>
      </c>
      <c r="S3996" s="3" t="s">
        <v>34</v>
      </c>
    </row>
    <row r="3997">
      <c r="A3997" s="2">
        <v>42318.71488425926</v>
      </c>
      <c r="B3997" s="3">
        <v>84.0</v>
      </c>
      <c r="C3997" s="3" t="s">
        <v>4244</v>
      </c>
      <c r="D3997" s="3">
        <v>74.0</v>
      </c>
      <c r="E3997" s="3" t="s">
        <v>4454</v>
      </c>
      <c r="F3997" s="3">
        <v>1.0</v>
      </c>
      <c r="G3997" s="3">
        <v>3.0</v>
      </c>
      <c r="H3997" s="3" t="s">
        <v>4246</v>
      </c>
      <c r="I3997" s="3" t="s">
        <v>4247</v>
      </c>
      <c r="J3997" s="3" t="s">
        <v>1412</v>
      </c>
      <c r="K3997" s="3" t="s">
        <v>24</v>
      </c>
      <c r="L3997" s="3">
        <v>17.0</v>
      </c>
      <c r="M3997" s="3" t="s">
        <v>25</v>
      </c>
      <c r="N3997" s="3" t="s">
        <v>4468</v>
      </c>
      <c r="O3997" s="3" t="s">
        <v>127</v>
      </c>
      <c r="P3997" s="4">
        <v>22819.0</v>
      </c>
      <c r="Q3997" s="3" t="s">
        <v>37</v>
      </c>
      <c r="S3997" s="3" t="s">
        <v>34</v>
      </c>
    </row>
    <row r="3998">
      <c r="A3998" s="2">
        <v>42318.71488425926</v>
      </c>
      <c r="B3998" s="3">
        <v>84.0</v>
      </c>
      <c r="C3998" s="3" t="s">
        <v>4244</v>
      </c>
      <c r="D3998" s="3">
        <v>74.0</v>
      </c>
      <c r="E3998" s="3" t="s">
        <v>4454</v>
      </c>
      <c r="F3998" s="3">
        <v>1.0</v>
      </c>
      <c r="G3998" s="3">
        <v>3.0</v>
      </c>
      <c r="H3998" s="3" t="s">
        <v>4246</v>
      </c>
      <c r="I3998" s="3" t="s">
        <v>4247</v>
      </c>
      <c r="J3998" s="3" t="s">
        <v>1412</v>
      </c>
      <c r="K3998" s="3" t="s">
        <v>24</v>
      </c>
      <c r="L3998" s="3">
        <v>18.0</v>
      </c>
      <c r="M3998" s="3" t="s">
        <v>30</v>
      </c>
      <c r="N3998" s="3" t="s">
        <v>4469</v>
      </c>
      <c r="O3998" s="3" t="s">
        <v>283</v>
      </c>
      <c r="P3998" s="4">
        <v>30590.0</v>
      </c>
      <c r="Q3998" s="3" t="s">
        <v>40</v>
      </c>
      <c r="S3998" s="3" t="s">
        <v>34</v>
      </c>
    </row>
    <row r="3999">
      <c r="A3999" s="2">
        <v>42318.71488425926</v>
      </c>
      <c r="B3999" s="3">
        <v>84.0</v>
      </c>
      <c r="C3999" s="3" t="s">
        <v>4244</v>
      </c>
      <c r="D3999" s="3">
        <v>74.0</v>
      </c>
      <c r="E3999" s="3" t="s">
        <v>4454</v>
      </c>
      <c r="F3999" s="3">
        <v>1.0</v>
      </c>
      <c r="G3999" s="3">
        <v>3.0</v>
      </c>
      <c r="H3999" s="3" t="s">
        <v>4246</v>
      </c>
      <c r="I3999" s="3" t="s">
        <v>4247</v>
      </c>
      <c r="J3999" s="3" t="s">
        <v>1412</v>
      </c>
      <c r="K3999" s="3" t="s">
        <v>24</v>
      </c>
      <c r="L3999" s="3">
        <v>19.0</v>
      </c>
      <c r="M3999" s="3" t="s">
        <v>25</v>
      </c>
      <c r="N3999" s="3" t="s">
        <v>4470</v>
      </c>
      <c r="O3999" s="3" t="s">
        <v>200</v>
      </c>
      <c r="P3999" s="4">
        <v>15375.0</v>
      </c>
      <c r="Q3999" s="3" t="s">
        <v>49</v>
      </c>
      <c r="S3999" s="3" t="s">
        <v>34</v>
      </c>
    </row>
    <row r="4000">
      <c r="A4000" s="2">
        <v>42318.71488425926</v>
      </c>
      <c r="B4000" s="3">
        <v>84.0</v>
      </c>
      <c r="C4000" s="3" t="s">
        <v>4244</v>
      </c>
      <c r="D4000" s="3">
        <v>74.0</v>
      </c>
      <c r="E4000" s="3" t="s">
        <v>4454</v>
      </c>
      <c r="F4000" s="3">
        <v>1.0</v>
      </c>
      <c r="G4000" s="3">
        <v>3.0</v>
      </c>
      <c r="H4000" s="3" t="s">
        <v>4246</v>
      </c>
      <c r="I4000" s="3" t="s">
        <v>4247</v>
      </c>
      <c r="J4000" s="3" t="s">
        <v>1412</v>
      </c>
      <c r="K4000" s="3" t="s">
        <v>24</v>
      </c>
      <c r="L4000" s="3">
        <v>20.0</v>
      </c>
      <c r="M4000" s="3" t="s">
        <v>30</v>
      </c>
      <c r="N4000" s="3" t="s">
        <v>4471</v>
      </c>
      <c r="O4000" s="3" t="s">
        <v>677</v>
      </c>
      <c r="P4000" s="4">
        <v>22865.0</v>
      </c>
      <c r="Q4000" s="3" t="s">
        <v>132</v>
      </c>
      <c r="S4000" s="3" t="s">
        <v>34</v>
      </c>
    </row>
    <row r="4001">
      <c r="A4001" s="2">
        <v>42318.71488425926</v>
      </c>
      <c r="B4001" s="3">
        <v>84.0</v>
      </c>
      <c r="C4001" s="3" t="s">
        <v>4244</v>
      </c>
      <c r="D4001" s="3">
        <v>74.0</v>
      </c>
      <c r="E4001" s="3" t="s">
        <v>4454</v>
      </c>
      <c r="F4001" s="3">
        <v>1.0</v>
      </c>
      <c r="G4001" s="3">
        <v>3.0</v>
      </c>
      <c r="H4001" s="3" t="s">
        <v>4246</v>
      </c>
      <c r="I4001" s="3" t="s">
        <v>4247</v>
      </c>
      <c r="J4001" s="3" t="s">
        <v>1412</v>
      </c>
      <c r="K4001" s="3" t="s">
        <v>24</v>
      </c>
      <c r="L4001" s="3">
        <v>21.0</v>
      </c>
      <c r="M4001" s="3" t="s">
        <v>25</v>
      </c>
      <c r="N4001" s="3" t="s">
        <v>4472</v>
      </c>
      <c r="O4001" s="3" t="s">
        <v>91</v>
      </c>
      <c r="P4001" s="4">
        <v>18311.0</v>
      </c>
      <c r="Q4001" s="3" t="s">
        <v>228</v>
      </c>
      <c r="S4001" s="3" t="s">
        <v>34</v>
      </c>
    </row>
    <row r="4002">
      <c r="A4002" s="2">
        <v>42318.71488425926</v>
      </c>
      <c r="B4002" s="3">
        <v>84.0</v>
      </c>
      <c r="C4002" s="3" t="s">
        <v>4244</v>
      </c>
      <c r="D4002" s="3">
        <v>74.0</v>
      </c>
      <c r="E4002" s="3" t="s">
        <v>4454</v>
      </c>
      <c r="F4002" s="3">
        <v>1.0</v>
      </c>
      <c r="G4002" s="3">
        <v>3.0</v>
      </c>
      <c r="H4002" s="3" t="s">
        <v>4246</v>
      </c>
      <c r="I4002" s="3" t="s">
        <v>4247</v>
      </c>
      <c r="J4002" s="3" t="s">
        <v>1412</v>
      </c>
      <c r="K4002" s="3" t="s">
        <v>24</v>
      </c>
      <c r="L4002" s="3">
        <v>22.0</v>
      </c>
      <c r="M4002" s="3" t="s">
        <v>30</v>
      </c>
      <c r="N4002" s="3" t="s">
        <v>4473</v>
      </c>
      <c r="O4002" s="3" t="s">
        <v>1027</v>
      </c>
      <c r="P4002" s="4">
        <v>25495.0</v>
      </c>
      <c r="Q4002" s="3" t="s">
        <v>247</v>
      </c>
      <c r="S4002" s="3" t="s">
        <v>34</v>
      </c>
    </row>
    <row r="4003">
      <c r="A4003" s="2">
        <v>42318.71488425926</v>
      </c>
      <c r="B4003" s="3">
        <v>84.0</v>
      </c>
      <c r="C4003" s="3" t="s">
        <v>4244</v>
      </c>
      <c r="D4003" s="3">
        <v>1.0</v>
      </c>
      <c r="E4003" s="3" t="s">
        <v>4245</v>
      </c>
      <c r="F4003" s="3">
        <v>2.0</v>
      </c>
      <c r="G4003" s="3">
        <v>10.0</v>
      </c>
      <c r="H4003" s="3" t="s">
        <v>4474</v>
      </c>
      <c r="I4003" s="3" t="s">
        <v>4474</v>
      </c>
      <c r="J4003" s="3" t="s">
        <v>4475</v>
      </c>
      <c r="K4003" s="3" t="s">
        <v>24</v>
      </c>
      <c r="L4003" s="3">
        <v>1.0</v>
      </c>
      <c r="M4003" s="3" t="s">
        <v>25</v>
      </c>
      <c r="N4003" s="3" t="s">
        <v>4476</v>
      </c>
      <c r="O4003" s="3" t="s">
        <v>196</v>
      </c>
      <c r="P4003" s="4">
        <v>25419.0</v>
      </c>
      <c r="Q4003" s="3" t="s">
        <v>132</v>
      </c>
      <c r="S4003" s="3" t="s">
        <v>34</v>
      </c>
    </row>
    <row r="4004">
      <c r="A4004" s="2">
        <v>42318.71488425926</v>
      </c>
      <c r="B4004" s="3">
        <v>84.0</v>
      </c>
      <c r="C4004" s="3" t="s">
        <v>4244</v>
      </c>
      <c r="D4004" s="3">
        <v>1.0</v>
      </c>
      <c r="E4004" s="3" t="s">
        <v>4245</v>
      </c>
      <c r="F4004" s="3">
        <v>2.0</v>
      </c>
      <c r="G4004" s="3">
        <v>10.0</v>
      </c>
      <c r="H4004" s="3" t="s">
        <v>4474</v>
      </c>
      <c r="I4004" s="3" t="s">
        <v>4474</v>
      </c>
      <c r="J4004" s="3" t="s">
        <v>4475</v>
      </c>
      <c r="K4004" s="3" t="s">
        <v>24</v>
      </c>
      <c r="L4004" s="3">
        <v>2.0</v>
      </c>
      <c r="M4004" s="3" t="s">
        <v>30</v>
      </c>
      <c r="N4004" s="3" t="s">
        <v>383</v>
      </c>
      <c r="O4004" s="3" t="s">
        <v>1489</v>
      </c>
      <c r="P4004" s="4">
        <v>25561.0</v>
      </c>
      <c r="Q4004" s="3" t="s">
        <v>132</v>
      </c>
      <c r="S4004" s="3" t="s">
        <v>34</v>
      </c>
    </row>
    <row r="4005">
      <c r="A4005" s="2">
        <v>42318.71488425926</v>
      </c>
      <c r="B4005" s="3">
        <v>84.0</v>
      </c>
      <c r="C4005" s="3" t="s">
        <v>4244</v>
      </c>
      <c r="D4005" s="3">
        <v>1.0</v>
      </c>
      <c r="E4005" s="3" t="s">
        <v>4245</v>
      </c>
      <c r="F4005" s="3">
        <v>2.0</v>
      </c>
      <c r="G4005" s="3">
        <v>10.0</v>
      </c>
      <c r="H4005" s="3" t="s">
        <v>4474</v>
      </c>
      <c r="I4005" s="3" t="s">
        <v>4474</v>
      </c>
      <c r="J4005" s="3" t="s">
        <v>4475</v>
      </c>
      <c r="K4005" s="3" t="s">
        <v>24</v>
      </c>
      <c r="L4005" s="3">
        <v>3.0</v>
      </c>
      <c r="M4005" s="3" t="s">
        <v>25</v>
      </c>
      <c r="N4005" s="3" t="s">
        <v>4477</v>
      </c>
      <c r="O4005" s="3" t="s">
        <v>218</v>
      </c>
      <c r="P4005" s="4">
        <v>25646.0</v>
      </c>
      <c r="Q4005" s="3" t="s">
        <v>55</v>
      </c>
      <c r="S4005" s="3" t="s">
        <v>34</v>
      </c>
    </row>
    <row r="4006">
      <c r="A4006" s="2">
        <v>42318.71488425926</v>
      </c>
      <c r="B4006" s="3">
        <v>84.0</v>
      </c>
      <c r="C4006" s="3" t="s">
        <v>4244</v>
      </c>
      <c r="D4006" s="3">
        <v>1.0</v>
      </c>
      <c r="E4006" s="3" t="s">
        <v>4245</v>
      </c>
      <c r="F4006" s="3">
        <v>2.0</v>
      </c>
      <c r="G4006" s="3">
        <v>10.0</v>
      </c>
      <c r="H4006" s="3" t="s">
        <v>4474</v>
      </c>
      <c r="I4006" s="3" t="s">
        <v>4474</v>
      </c>
      <c r="J4006" s="3" t="s">
        <v>4475</v>
      </c>
      <c r="K4006" s="3" t="s">
        <v>24</v>
      </c>
      <c r="L4006" s="3">
        <v>4.0</v>
      </c>
      <c r="M4006" s="3" t="s">
        <v>30</v>
      </c>
      <c r="N4006" s="3" t="s">
        <v>4478</v>
      </c>
      <c r="O4006" s="3" t="s">
        <v>905</v>
      </c>
      <c r="P4006" s="4">
        <v>34180.0</v>
      </c>
      <c r="Q4006" s="3" t="s">
        <v>191</v>
      </c>
      <c r="S4006" s="3" t="s">
        <v>34</v>
      </c>
    </row>
    <row r="4007">
      <c r="A4007" s="2">
        <v>42318.71488425926</v>
      </c>
      <c r="B4007" s="3">
        <v>84.0</v>
      </c>
      <c r="C4007" s="3" t="s">
        <v>4244</v>
      </c>
      <c r="D4007" s="3">
        <v>1.0</v>
      </c>
      <c r="E4007" s="3" t="s">
        <v>4245</v>
      </c>
      <c r="F4007" s="3">
        <v>2.0</v>
      </c>
      <c r="G4007" s="3">
        <v>10.0</v>
      </c>
      <c r="H4007" s="3" t="s">
        <v>4474</v>
      </c>
      <c r="I4007" s="3" t="s">
        <v>4474</v>
      </c>
      <c r="J4007" s="3" t="s">
        <v>4475</v>
      </c>
      <c r="K4007" s="3" t="s">
        <v>24</v>
      </c>
      <c r="L4007" s="3">
        <v>5.0</v>
      </c>
      <c r="M4007" s="3" t="s">
        <v>25</v>
      </c>
      <c r="N4007" s="3" t="s">
        <v>4479</v>
      </c>
      <c r="O4007" s="3" t="s">
        <v>246</v>
      </c>
      <c r="P4007" s="4">
        <v>31115.0</v>
      </c>
      <c r="Q4007" s="3" t="s">
        <v>55</v>
      </c>
      <c r="S4007" s="3" t="s">
        <v>34</v>
      </c>
    </row>
    <row r="4008">
      <c r="A4008" s="2">
        <v>42318.71488425926</v>
      </c>
      <c r="B4008" s="3">
        <v>84.0</v>
      </c>
      <c r="C4008" s="3" t="s">
        <v>4244</v>
      </c>
      <c r="D4008" s="3">
        <v>1.0</v>
      </c>
      <c r="E4008" s="3" t="s">
        <v>4245</v>
      </c>
      <c r="F4008" s="3">
        <v>2.0</v>
      </c>
      <c r="G4008" s="3">
        <v>10.0</v>
      </c>
      <c r="H4008" s="3" t="s">
        <v>4474</v>
      </c>
      <c r="I4008" s="3" t="s">
        <v>4474</v>
      </c>
      <c r="J4008" s="3" t="s">
        <v>4475</v>
      </c>
      <c r="K4008" s="3" t="s">
        <v>24</v>
      </c>
      <c r="L4008" s="3">
        <v>6.0</v>
      </c>
      <c r="M4008" s="3" t="s">
        <v>30</v>
      </c>
      <c r="N4008" s="3" t="s">
        <v>4480</v>
      </c>
      <c r="O4008" s="3" t="s">
        <v>375</v>
      </c>
      <c r="P4008" s="4">
        <v>26181.0</v>
      </c>
      <c r="Q4008" s="3" t="s">
        <v>132</v>
      </c>
      <c r="S4008" s="3" t="s">
        <v>34</v>
      </c>
    </row>
    <row r="4009">
      <c r="A4009" s="2">
        <v>42318.71488425926</v>
      </c>
      <c r="B4009" s="3">
        <v>84.0</v>
      </c>
      <c r="C4009" s="3" t="s">
        <v>4244</v>
      </c>
      <c r="D4009" s="3">
        <v>1.0</v>
      </c>
      <c r="E4009" s="3" t="s">
        <v>4245</v>
      </c>
      <c r="F4009" s="3">
        <v>2.0</v>
      </c>
      <c r="G4009" s="3">
        <v>10.0</v>
      </c>
      <c r="H4009" s="3" t="s">
        <v>4474</v>
      </c>
      <c r="I4009" s="3" t="s">
        <v>4474</v>
      </c>
      <c r="J4009" s="3" t="s">
        <v>4475</v>
      </c>
      <c r="K4009" s="3" t="s">
        <v>24</v>
      </c>
      <c r="L4009" s="3">
        <v>7.0</v>
      </c>
      <c r="M4009" s="3" t="s">
        <v>25</v>
      </c>
      <c r="N4009" s="3" t="s">
        <v>4481</v>
      </c>
      <c r="O4009" s="3" t="s">
        <v>4143</v>
      </c>
      <c r="P4009" s="4">
        <v>22390.0</v>
      </c>
      <c r="Q4009" s="3" t="s">
        <v>43</v>
      </c>
      <c r="S4009" s="3" t="s">
        <v>34</v>
      </c>
    </row>
    <row r="4010">
      <c r="A4010" s="2">
        <v>42318.71488425926</v>
      </c>
      <c r="B4010" s="3">
        <v>84.0</v>
      </c>
      <c r="C4010" s="3" t="s">
        <v>4244</v>
      </c>
      <c r="D4010" s="3">
        <v>1.0</v>
      </c>
      <c r="E4010" s="3" t="s">
        <v>4245</v>
      </c>
      <c r="F4010" s="3">
        <v>2.0</v>
      </c>
      <c r="G4010" s="3">
        <v>10.0</v>
      </c>
      <c r="H4010" s="3" t="s">
        <v>4474</v>
      </c>
      <c r="I4010" s="3" t="s">
        <v>4474</v>
      </c>
      <c r="J4010" s="3" t="s">
        <v>4475</v>
      </c>
      <c r="K4010" s="3" t="s">
        <v>24</v>
      </c>
      <c r="L4010" s="3">
        <v>8.0</v>
      </c>
      <c r="M4010" s="3" t="s">
        <v>30</v>
      </c>
      <c r="N4010" s="3" t="s">
        <v>4482</v>
      </c>
      <c r="O4010" s="3" t="s">
        <v>4483</v>
      </c>
      <c r="P4010" s="4">
        <v>34119.0</v>
      </c>
      <c r="Q4010" s="3" t="s">
        <v>132</v>
      </c>
      <c r="S4010" s="3" t="s">
        <v>34</v>
      </c>
    </row>
    <row r="4011">
      <c r="A4011" s="2">
        <v>42318.71488425926</v>
      </c>
      <c r="B4011" s="3">
        <v>84.0</v>
      </c>
      <c r="C4011" s="3" t="s">
        <v>4244</v>
      </c>
      <c r="D4011" s="3">
        <v>1.0</v>
      </c>
      <c r="E4011" s="3" t="s">
        <v>4245</v>
      </c>
      <c r="F4011" s="3">
        <v>2.0</v>
      </c>
      <c r="G4011" s="3">
        <v>10.0</v>
      </c>
      <c r="H4011" s="3" t="s">
        <v>4474</v>
      </c>
      <c r="I4011" s="3" t="s">
        <v>4474</v>
      </c>
      <c r="J4011" s="3" t="s">
        <v>4475</v>
      </c>
      <c r="K4011" s="3" t="s">
        <v>24</v>
      </c>
      <c r="L4011" s="3">
        <v>9.0</v>
      </c>
      <c r="M4011" s="3" t="s">
        <v>25</v>
      </c>
      <c r="N4011" s="3" t="s">
        <v>4484</v>
      </c>
      <c r="O4011" s="3" t="s">
        <v>1447</v>
      </c>
      <c r="P4011" s="4">
        <v>29181.0</v>
      </c>
      <c r="Q4011" s="3" t="s">
        <v>132</v>
      </c>
      <c r="S4011" s="3" t="s">
        <v>34</v>
      </c>
    </row>
    <row r="4012">
      <c r="A4012" s="2">
        <v>42318.71488425926</v>
      </c>
      <c r="B4012" s="3">
        <v>84.0</v>
      </c>
      <c r="C4012" s="3" t="s">
        <v>4244</v>
      </c>
      <c r="D4012" s="3">
        <v>1.0</v>
      </c>
      <c r="E4012" s="3" t="s">
        <v>4245</v>
      </c>
      <c r="F4012" s="3">
        <v>2.0</v>
      </c>
      <c r="G4012" s="3">
        <v>10.0</v>
      </c>
      <c r="H4012" s="3" t="s">
        <v>4474</v>
      </c>
      <c r="I4012" s="3" t="s">
        <v>4474</v>
      </c>
      <c r="J4012" s="3" t="s">
        <v>4475</v>
      </c>
      <c r="K4012" s="3" t="s">
        <v>24</v>
      </c>
      <c r="L4012" s="3">
        <v>10.0</v>
      </c>
      <c r="M4012" s="3" t="s">
        <v>30</v>
      </c>
      <c r="N4012" s="3" t="s">
        <v>4485</v>
      </c>
      <c r="O4012" s="3" t="s">
        <v>4486</v>
      </c>
      <c r="P4012" s="4">
        <v>16872.0</v>
      </c>
      <c r="Q4012" s="3" t="s">
        <v>132</v>
      </c>
      <c r="S4012" s="3" t="s">
        <v>34</v>
      </c>
    </row>
    <row r="4013">
      <c r="A4013" s="2">
        <v>42318.71488425926</v>
      </c>
      <c r="B4013" s="3">
        <v>84.0</v>
      </c>
      <c r="C4013" s="3" t="s">
        <v>4244</v>
      </c>
      <c r="D4013" s="3">
        <v>1.0</v>
      </c>
      <c r="E4013" s="3" t="s">
        <v>4245</v>
      </c>
      <c r="F4013" s="3">
        <v>2.0</v>
      </c>
      <c r="G4013" s="3">
        <v>10.0</v>
      </c>
      <c r="H4013" s="3" t="s">
        <v>4474</v>
      </c>
      <c r="I4013" s="3" t="s">
        <v>4474</v>
      </c>
      <c r="J4013" s="3" t="s">
        <v>4475</v>
      </c>
      <c r="K4013" s="3" t="s">
        <v>24</v>
      </c>
      <c r="L4013" s="3">
        <v>11.0</v>
      </c>
      <c r="M4013" s="3" t="s">
        <v>25</v>
      </c>
      <c r="N4013" s="3" t="s">
        <v>4487</v>
      </c>
      <c r="O4013" s="3" t="s">
        <v>297</v>
      </c>
      <c r="P4013" s="4">
        <v>22302.0</v>
      </c>
      <c r="Q4013" s="3" t="s">
        <v>169</v>
      </c>
      <c r="S4013" s="3" t="s">
        <v>34</v>
      </c>
    </row>
    <row r="4014">
      <c r="A4014" s="2">
        <v>42318.71488425926</v>
      </c>
      <c r="B4014" s="3">
        <v>84.0</v>
      </c>
      <c r="C4014" s="3" t="s">
        <v>4244</v>
      </c>
      <c r="D4014" s="3">
        <v>1.0</v>
      </c>
      <c r="E4014" s="3" t="s">
        <v>4245</v>
      </c>
      <c r="F4014" s="3">
        <v>2.0</v>
      </c>
      <c r="G4014" s="3">
        <v>10.0</v>
      </c>
      <c r="H4014" s="3" t="s">
        <v>4474</v>
      </c>
      <c r="I4014" s="3" t="s">
        <v>4474</v>
      </c>
      <c r="J4014" s="3" t="s">
        <v>4475</v>
      </c>
      <c r="K4014" s="3" t="s">
        <v>24</v>
      </c>
      <c r="L4014" s="3">
        <v>12.0</v>
      </c>
      <c r="M4014" s="3" t="s">
        <v>30</v>
      </c>
      <c r="N4014" s="3" t="s">
        <v>4488</v>
      </c>
      <c r="O4014" s="3" t="s">
        <v>174</v>
      </c>
      <c r="P4014" s="4">
        <v>21817.0</v>
      </c>
      <c r="Q4014" s="3" t="s">
        <v>132</v>
      </c>
      <c r="S4014" s="3" t="s">
        <v>34</v>
      </c>
    </row>
    <row r="4015">
      <c r="A4015" s="2">
        <v>42318.71488425926</v>
      </c>
      <c r="B4015" s="3">
        <v>84.0</v>
      </c>
      <c r="C4015" s="3" t="s">
        <v>4244</v>
      </c>
      <c r="D4015" s="3">
        <v>1.0</v>
      </c>
      <c r="E4015" s="3" t="s">
        <v>4245</v>
      </c>
      <c r="F4015" s="3">
        <v>2.0</v>
      </c>
      <c r="G4015" s="3">
        <v>10.0</v>
      </c>
      <c r="H4015" s="3" t="s">
        <v>4474</v>
      </c>
      <c r="I4015" s="3" t="s">
        <v>4474</v>
      </c>
      <c r="J4015" s="3" t="s">
        <v>4475</v>
      </c>
      <c r="K4015" s="3" t="s">
        <v>24</v>
      </c>
      <c r="L4015" s="3">
        <v>13.0</v>
      </c>
      <c r="M4015" s="3" t="s">
        <v>25</v>
      </c>
      <c r="N4015" s="3" t="s">
        <v>4489</v>
      </c>
      <c r="O4015" s="3" t="s">
        <v>4490</v>
      </c>
      <c r="P4015" s="4">
        <v>24810.0</v>
      </c>
      <c r="Q4015" s="3" t="s">
        <v>40</v>
      </c>
      <c r="S4015" s="3" t="s">
        <v>34</v>
      </c>
    </row>
    <row r="4016">
      <c r="A4016" s="2">
        <v>42318.71488425926</v>
      </c>
      <c r="B4016" s="3">
        <v>84.0</v>
      </c>
      <c r="C4016" s="3" t="s">
        <v>4244</v>
      </c>
      <c r="D4016" s="3">
        <v>1.0</v>
      </c>
      <c r="E4016" s="3" t="s">
        <v>4245</v>
      </c>
      <c r="F4016" s="3">
        <v>2.0</v>
      </c>
      <c r="G4016" s="3">
        <v>10.0</v>
      </c>
      <c r="H4016" s="3" t="s">
        <v>4474</v>
      </c>
      <c r="I4016" s="3" t="s">
        <v>4474</v>
      </c>
      <c r="J4016" s="3" t="s">
        <v>4475</v>
      </c>
      <c r="K4016" s="3" t="s">
        <v>24</v>
      </c>
      <c r="L4016" s="3">
        <v>14.0</v>
      </c>
      <c r="M4016" s="3" t="s">
        <v>30</v>
      </c>
      <c r="N4016" s="3" t="s">
        <v>4491</v>
      </c>
      <c r="O4016" s="3" t="s">
        <v>342</v>
      </c>
      <c r="P4016" s="4">
        <v>23719.0</v>
      </c>
      <c r="Q4016" s="3" t="s">
        <v>46</v>
      </c>
      <c r="S4016" s="3" t="s">
        <v>34</v>
      </c>
    </row>
    <row r="4017">
      <c r="A4017" s="2">
        <v>42318.71488425926</v>
      </c>
      <c r="B4017" s="3">
        <v>84.0</v>
      </c>
      <c r="C4017" s="3" t="s">
        <v>4244</v>
      </c>
      <c r="D4017" s="3">
        <v>1.0</v>
      </c>
      <c r="E4017" s="3" t="s">
        <v>4245</v>
      </c>
      <c r="F4017" s="3">
        <v>2.0</v>
      </c>
      <c r="G4017" s="3">
        <v>10.0</v>
      </c>
      <c r="H4017" s="3" t="s">
        <v>4474</v>
      </c>
      <c r="I4017" s="3" t="s">
        <v>4474</v>
      </c>
      <c r="J4017" s="3" t="s">
        <v>4475</v>
      </c>
      <c r="K4017" s="3" t="s">
        <v>24</v>
      </c>
      <c r="L4017" s="3">
        <v>15.0</v>
      </c>
      <c r="M4017" s="3" t="s">
        <v>25</v>
      </c>
      <c r="N4017" s="3" t="s">
        <v>4492</v>
      </c>
      <c r="O4017" s="3" t="s">
        <v>251</v>
      </c>
      <c r="P4017" s="4">
        <v>29782.0</v>
      </c>
      <c r="Q4017" s="3" t="s">
        <v>110</v>
      </c>
      <c r="S4017" s="3" t="s">
        <v>34</v>
      </c>
    </row>
    <row r="4018">
      <c r="A4018" s="2">
        <v>42318.71488425926</v>
      </c>
      <c r="B4018" s="3">
        <v>84.0</v>
      </c>
      <c r="C4018" s="3" t="s">
        <v>4244</v>
      </c>
      <c r="D4018" s="3">
        <v>1.0</v>
      </c>
      <c r="E4018" s="3" t="s">
        <v>4245</v>
      </c>
      <c r="F4018" s="3">
        <v>2.0</v>
      </c>
      <c r="G4018" s="3">
        <v>10.0</v>
      </c>
      <c r="H4018" s="3" t="s">
        <v>4474</v>
      </c>
      <c r="I4018" s="3" t="s">
        <v>4474</v>
      </c>
      <c r="J4018" s="3" t="s">
        <v>4475</v>
      </c>
      <c r="K4018" s="3" t="s">
        <v>24</v>
      </c>
      <c r="L4018" s="3">
        <v>16.0</v>
      </c>
      <c r="M4018" s="3" t="s">
        <v>30</v>
      </c>
      <c r="N4018" s="3" t="s">
        <v>4493</v>
      </c>
      <c r="O4018" s="3" t="s">
        <v>4494</v>
      </c>
      <c r="P4018" s="4">
        <v>26228.0</v>
      </c>
      <c r="Q4018" s="3" t="s">
        <v>40</v>
      </c>
      <c r="S4018" s="3" t="s">
        <v>34</v>
      </c>
    </row>
    <row r="4019">
      <c r="A4019" s="2">
        <v>42318.71488425926</v>
      </c>
      <c r="B4019" s="3">
        <v>84.0</v>
      </c>
      <c r="C4019" s="3" t="s">
        <v>4244</v>
      </c>
      <c r="D4019" s="3">
        <v>1.0</v>
      </c>
      <c r="E4019" s="3" t="s">
        <v>4245</v>
      </c>
      <c r="F4019" s="3">
        <v>2.0</v>
      </c>
      <c r="G4019" s="3">
        <v>10.0</v>
      </c>
      <c r="H4019" s="3" t="s">
        <v>4474</v>
      </c>
      <c r="I4019" s="3" t="s">
        <v>4474</v>
      </c>
      <c r="J4019" s="3" t="s">
        <v>4475</v>
      </c>
      <c r="K4019" s="3" t="s">
        <v>24</v>
      </c>
      <c r="L4019" s="3">
        <v>17.0</v>
      </c>
      <c r="M4019" s="3" t="s">
        <v>25</v>
      </c>
      <c r="N4019" s="3" t="s">
        <v>4495</v>
      </c>
      <c r="O4019" s="3" t="s">
        <v>613</v>
      </c>
      <c r="P4019" s="4">
        <v>28839.0</v>
      </c>
      <c r="Q4019" s="3" t="s">
        <v>1955</v>
      </c>
      <c r="S4019" s="3" t="s">
        <v>34</v>
      </c>
    </row>
    <row r="4020">
      <c r="A4020" s="2">
        <v>42318.71488425926</v>
      </c>
      <c r="B4020" s="3">
        <v>84.0</v>
      </c>
      <c r="C4020" s="3" t="s">
        <v>4244</v>
      </c>
      <c r="D4020" s="3">
        <v>1.0</v>
      </c>
      <c r="E4020" s="3" t="s">
        <v>4245</v>
      </c>
      <c r="F4020" s="3">
        <v>2.0</v>
      </c>
      <c r="G4020" s="3">
        <v>10.0</v>
      </c>
      <c r="H4020" s="3" t="s">
        <v>4474</v>
      </c>
      <c r="I4020" s="3" t="s">
        <v>4474</v>
      </c>
      <c r="J4020" s="3" t="s">
        <v>4475</v>
      </c>
      <c r="K4020" s="3" t="s">
        <v>24</v>
      </c>
      <c r="L4020" s="3">
        <v>18.0</v>
      </c>
      <c r="M4020" s="3" t="s">
        <v>30</v>
      </c>
      <c r="N4020" s="3" t="s">
        <v>4496</v>
      </c>
      <c r="O4020" s="3" t="s">
        <v>57</v>
      </c>
      <c r="P4020" s="4">
        <v>25968.0</v>
      </c>
      <c r="Q4020" s="3" t="s">
        <v>153</v>
      </c>
      <c r="S4020" s="3" t="s">
        <v>34</v>
      </c>
    </row>
    <row r="4021">
      <c r="A4021" s="2">
        <v>42318.71488425926</v>
      </c>
      <c r="B4021" s="3">
        <v>84.0</v>
      </c>
      <c r="C4021" s="3" t="s">
        <v>4244</v>
      </c>
      <c r="D4021" s="3">
        <v>3.0</v>
      </c>
      <c r="E4021" s="3" t="s">
        <v>4264</v>
      </c>
      <c r="F4021" s="3">
        <v>2.0</v>
      </c>
      <c r="G4021" s="3">
        <v>10.0</v>
      </c>
      <c r="H4021" s="3" t="s">
        <v>4474</v>
      </c>
      <c r="I4021" s="3" t="s">
        <v>4474</v>
      </c>
      <c r="J4021" s="3" t="s">
        <v>4475</v>
      </c>
      <c r="K4021" s="3" t="s">
        <v>24</v>
      </c>
      <c r="L4021" s="3">
        <v>1.0</v>
      </c>
      <c r="M4021" s="3" t="s">
        <v>25</v>
      </c>
      <c r="N4021" s="3" t="s">
        <v>4497</v>
      </c>
      <c r="O4021" s="3" t="s">
        <v>100</v>
      </c>
      <c r="P4021" s="4">
        <v>24351.0</v>
      </c>
      <c r="Q4021" s="3" t="s">
        <v>169</v>
      </c>
      <c r="S4021" s="3" t="s">
        <v>34</v>
      </c>
    </row>
    <row r="4022">
      <c r="A4022" s="2">
        <v>42318.71488425926</v>
      </c>
      <c r="B4022" s="3">
        <v>84.0</v>
      </c>
      <c r="C4022" s="3" t="s">
        <v>4244</v>
      </c>
      <c r="D4022" s="3">
        <v>3.0</v>
      </c>
      <c r="E4022" s="3" t="s">
        <v>4264</v>
      </c>
      <c r="F4022" s="3">
        <v>2.0</v>
      </c>
      <c r="G4022" s="3">
        <v>10.0</v>
      </c>
      <c r="H4022" s="3" t="s">
        <v>4474</v>
      </c>
      <c r="I4022" s="3" t="s">
        <v>4474</v>
      </c>
      <c r="J4022" s="3" t="s">
        <v>4475</v>
      </c>
      <c r="K4022" s="3" t="s">
        <v>24</v>
      </c>
      <c r="L4022" s="3">
        <v>2.0</v>
      </c>
      <c r="M4022" s="3" t="s">
        <v>30</v>
      </c>
      <c r="N4022" s="3" t="s">
        <v>4498</v>
      </c>
      <c r="O4022" s="3" t="s">
        <v>1085</v>
      </c>
      <c r="P4022" s="4">
        <v>12260.0</v>
      </c>
      <c r="Q4022" s="3" t="s">
        <v>113</v>
      </c>
      <c r="S4022" s="3" t="s">
        <v>34</v>
      </c>
    </row>
    <row r="4023">
      <c r="A4023" s="2">
        <v>42318.71488425926</v>
      </c>
      <c r="B4023" s="3">
        <v>84.0</v>
      </c>
      <c r="C4023" s="3" t="s">
        <v>4244</v>
      </c>
      <c r="D4023" s="3">
        <v>3.0</v>
      </c>
      <c r="E4023" s="3" t="s">
        <v>4264</v>
      </c>
      <c r="F4023" s="3">
        <v>2.0</v>
      </c>
      <c r="G4023" s="3">
        <v>10.0</v>
      </c>
      <c r="H4023" s="3" t="s">
        <v>4474</v>
      </c>
      <c r="I4023" s="3" t="s">
        <v>4474</v>
      </c>
      <c r="J4023" s="3" t="s">
        <v>4475</v>
      </c>
      <c r="K4023" s="3" t="s">
        <v>24</v>
      </c>
      <c r="L4023" s="3">
        <v>3.0</v>
      </c>
      <c r="M4023" s="3" t="s">
        <v>25</v>
      </c>
      <c r="N4023" s="3" t="s">
        <v>4499</v>
      </c>
      <c r="O4023" s="3" t="s">
        <v>458</v>
      </c>
      <c r="P4023" s="4">
        <v>33883.0</v>
      </c>
      <c r="Q4023" s="3" t="s">
        <v>1159</v>
      </c>
      <c r="S4023" s="3" t="s">
        <v>34</v>
      </c>
    </row>
    <row r="4024">
      <c r="A4024" s="2">
        <v>42318.71488425926</v>
      </c>
      <c r="B4024" s="3">
        <v>84.0</v>
      </c>
      <c r="C4024" s="3" t="s">
        <v>4244</v>
      </c>
      <c r="D4024" s="3">
        <v>3.0</v>
      </c>
      <c r="E4024" s="3" t="s">
        <v>4264</v>
      </c>
      <c r="F4024" s="3">
        <v>2.0</v>
      </c>
      <c r="G4024" s="3">
        <v>10.0</v>
      </c>
      <c r="H4024" s="3" t="s">
        <v>4474</v>
      </c>
      <c r="I4024" s="3" t="s">
        <v>4474</v>
      </c>
      <c r="J4024" s="3" t="s">
        <v>4475</v>
      </c>
      <c r="K4024" s="3" t="s">
        <v>24</v>
      </c>
      <c r="L4024" s="3">
        <v>4.0</v>
      </c>
      <c r="M4024" s="3" t="s">
        <v>30</v>
      </c>
      <c r="N4024" s="3" t="s">
        <v>4500</v>
      </c>
      <c r="O4024" s="3" t="s">
        <v>4501</v>
      </c>
      <c r="P4024" s="4">
        <v>26503.0</v>
      </c>
      <c r="Q4024" s="3" t="s">
        <v>1955</v>
      </c>
      <c r="S4024" s="3" t="s">
        <v>34</v>
      </c>
    </row>
    <row r="4025">
      <c r="A4025" s="2">
        <v>42318.71488425926</v>
      </c>
      <c r="B4025" s="3">
        <v>84.0</v>
      </c>
      <c r="C4025" s="3" t="s">
        <v>4244</v>
      </c>
      <c r="D4025" s="3">
        <v>3.0</v>
      </c>
      <c r="E4025" s="3" t="s">
        <v>4264</v>
      </c>
      <c r="F4025" s="3">
        <v>2.0</v>
      </c>
      <c r="G4025" s="3">
        <v>10.0</v>
      </c>
      <c r="H4025" s="3" t="s">
        <v>4474</v>
      </c>
      <c r="I4025" s="3" t="s">
        <v>4474</v>
      </c>
      <c r="J4025" s="3" t="s">
        <v>4475</v>
      </c>
      <c r="K4025" s="3" t="s">
        <v>24</v>
      </c>
      <c r="L4025" s="3">
        <v>5.0</v>
      </c>
      <c r="M4025" s="3" t="s">
        <v>25</v>
      </c>
      <c r="N4025" s="3" t="s">
        <v>4502</v>
      </c>
      <c r="O4025" s="3" t="s">
        <v>4094</v>
      </c>
      <c r="P4025" s="4">
        <v>19805.0</v>
      </c>
      <c r="Q4025" s="3" t="s">
        <v>169</v>
      </c>
      <c r="S4025" s="3" t="s">
        <v>34</v>
      </c>
    </row>
    <row r="4026">
      <c r="A4026" s="2">
        <v>42318.71488425926</v>
      </c>
      <c r="B4026" s="3">
        <v>84.0</v>
      </c>
      <c r="C4026" s="3" t="s">
        <v>4244</v>
      </c>
      <c r="D4026" s="3">
        <v>3.0</v>
      </c>
      <c r="E4026" s="3" t="s">
        <v>4264</v>
      </c>
      <c r="F4026" s="3">
        <v>2.0</v>
      </c>
      <c r="G4026" s="3">
        <v>10.0</v>
      </c>
      <c r="H4026" s="3" t="s">
        <v>4474</v>
      </c>
      <c r="I4026" s="3" t="s">
        <v>4474</v>
      </c>
      <c r="J4026" s="3" t="s">
        <v>4475</v>
      </c>
      <c r="K4026" s="3" t="s">
        <v>24</v>
      </c>
      <c r="L4026" s="3">
        <v>6.0</v>
      </c>
      <c r="M4026" s="3" t="s">
        <v>30</v>
      </c>
      <c r="N4026" s="3" t="s">
        <v>4503</v>
      </c>
      <c r="O4026" s="3" t="s">
        <v>186</v>
      </c>
      <c r="P4026" s="4">
        <v>13509.0</v>
      </c>
      <c r="Q4026" s="3" t="s">
        <v>113</v>
      </c>
      <c r="S4026" s="3" t="s">
        <v>34</v>
      </c>
    </row>
    <row r="4027">
      <c r="A4027" s="2">
        <v>42318.71488425926</v>
      </c>
      <c r="B4027" s="3">
        <v>84.0</v>
      </c>
      <c r="C4027" s="3" t="s">
        <v>4244</v>
      </c>
      <c r="D4027" s="3">
        <v>3.0</v>
      </c>
      <c r="E4027" s="3" t="s">
        <v>4264</v>
      </c>
      <c r="F4027" s="3">
        <v>2.0</v>
      </c>
      <c r="G4027" s="3">
        <v>10.0</v>
      </c>
      <c r="H4027" s="3" t="s">
        <v>4474</v>
      </c>
      <c r="I4027" s="3" t="s">
        <v>4474</v>
      </c>
      <c r="J4027" s="3" t="s">
        <v>4475</v>
      </c>
      <c r="K4027" s="3" t="s">
        <v>24</v>
      </c>
      <c r="L4027" s="3">
        <v>7.0</v>
      </c>
      <c r="M4027" s="3" t="s">
        <v>25</v>
      </c>
      <c r="N4027" s="3" t="s">
        <v>4504</v>
      </c>
      <c r="O4027" s="3" t="s">
        <v>36</v>
      </c>
      <c r="P4027" s="4">
        <v>23138.0</v>
      </c>
      <c r="Q4027" s="3" t="s">
        <v>216</v>
      </c>
      <c r="S4027" s="3" t="s">
        <v>34</v>
      </c>
    </row>
    <row r="4028">
      <c r="A4028" s="2">
        <v>42318.71488425926</v>
      </c>
      <c r="B4028" s="3">
        <v>84.0</v>
      </c>
      <c r="C4028" s="3" t="s">
        <v>4244</v>
      </c>
      <c r="D4028" s="3">
        <v>3.0</v>
      </c>
      <c r="E4028" s="3" t="s">
        <v>4264</v>
      </c>
      <c r="F4028" s="3">
        <v>2.0</v>
      </c>
      <c r="G4028" s="3">
        <v>10.0</v>
      </c>
      <c r="H4028" s="3" t="s">
        <v>4474</v>
      </c>
      <c r="I4028" s="3" t="s">
        <v>4474</v>
      </c>
      <c r="J4028" s="3" t="s">
        <v>4475</v>
      </c>
      <c r="K4028" s="3" t="s">
        <v>24</v>
      </c>
      <c r="L4028" s="3">
        <v>8.0</v>
      </c>
      <c r="M4028" s="3" t="s">
        <v>30</v>
      </c>
      <c r="N4028" s="3" t="s">
        <v>2235</v>
      </c>
      <c r="O4028" s="3" t="s">
        <v>215</v>
      </c>
      <c r="P4028" s="4">
        <v>21339.0</v>
      </c>
      <c r="Q4028" s="3" t="s">
        <v>132</v>
      </c>
      <c r="S4028" s="3" t="s">
        <v>34</v>
      </c>
    </row>
    <row r="4029">
      <c r="A4029" s="2">
        <v>42318.71488425926</v>
      </c>
      <c r="B4029" s="3">
        <v>84.0</v>
      </c>
      <c r="C4029" s="3" t="s">
        <v>4244</v>
      </c>
      <c r="D4029" s="3">
        <v>3.0</v>
      </c>
      <c r="E4029" s="3" t="s">
        <v>4264</v>
      </c>
      <c r="F4029" s="3">
        <v>2.0</v>
      </c>
      <c r="G4029" s="3">
        <v>10.0</v>
      </c>
      <c r="H4029" s="3" t="s">
        <v>4474</v>
      </c>
      <c r="I4029" s="3" t="s">
        <v>4474</v>
      </c>
      <c r="J4029" s="3" t="s">
        <v>4475</v>
      </c>
      <c r="K4029" s="3" t="s">
        <v>24</v>
      </c>
      <c r="L4029" s="3">
        <v>9.0</v>
      </c>
      <c r="M4029" s="3" t="s">
        <v>25</v>
      </c>
      <c r="N4029" s="3" t="s">
        <v>4505</v>
      </c>
      <c r="O4029" s="3" t="s">
        <v>4506</v>
      </c>
      <c r="P4029" s="4">
        <v>30795.0</v>
      </c>
      <c r="Q4029" s="3" t="s">
        <v>132</v>
      </c>
      <c r="S4029" s="3" t="s">
        <v>34</v>
      </c>
    </row>
    <row r="4030">
      <c r="A4030" s="2">
        <v>42318.71488425926</v>
      </c>
      <c r="B4030" s="3">
        <v>84.0</v>
      </c>
      <c r="C4030" s="3" t="s">
        <v>4244</v>
      </c>
      <c r="D4030" s="3">
        <v>3.0</v>
      </c>
      <c r="E4030" s="3" t="s">
        <v>4264</v>
      </c>
      <c r="F4030" s="3">
        <v>2.0</v>
      </c>
      <c r="G4030" s="3">
        <v>10.0</v>
      </c>
      <c r="H4030" s="3" t="s">
        <v>4474</v>
      </c>
      <c r="I4030" s="3" t="s">
        <v>4474</v>
      </c>
      <c r="J4030" s="3" t="s">
        <v>4475</v>
      </c>
      <c r="K4030" s="3" t="s">
        <v>24</v>
      </c>
      <c r="L4030" s="3">
        <v>10.0</v>
      </c>
      <c r="M4030" s="3" t="s">
        <v>30</v>
      </c>
      <c r="N4030" s="3" t="s">
        <v>4507</v>
      </c>
      <c r="O4030" s="3" t="s">
        <v>121</v>
      </c>
      <c r="P4030" s="4">
        <v>26282.0</v>
      </c>
      <c r="Q4030" s="3" t="s">
        <v>970</v>
      </c>
      <c r="S4030" s="3" t="s">
        <v>34</v>
      </c>
    </row>
    <row r="4031">
      <c r="A4031" s="2">
        <v>42318.71488425926</v>
      </c>
      <c r="B4031" s="3">
        <v>84.0</v>
      </c>
      <c r="C4031" s="3" t="s">
        <v>4244</v>
      </c>
      <c r="D4031" s="3">
        <v>3.0</v>
      </c>
      <c r="E4031" s="3" t="s">
        <v>4264</v>
      </c>
      <c r="F4031" s="3">
        <v>2.0</v>
      </c>
      <c r="G4031" s="3">
        <v>10.0</v>
      </c>
      <c r="H4031" s="3" t="s">
        <v>4474</v>
      </c>
      <c r="I4031" s="3" t="s">
        <v>4474</v>
      </c>
      <c r="J4031" s="3" t="s">
        <v>4475</v>
      </c>
      <c r="K4031" s="3" t="s">
        <v>24</v>
      </c>
      <c r="L4031" s="3">
        <v>11.0</v>
      </c>
      <c r="M4031" s="3" t="s">
        <v>25</v>
      </c>
      <c r="N4031" s="3" t="s">
        <v>4306</v>
      </c>
      <c r="O4031" s="3" t="s">
        <v>119</v>
      </c>
      <c r="P4031" s="4">
        <v>24076.0</v>
      </c>
      <c r="Q4031" s="3" t="s">
        <v>970</v>
      </c>
      <c r="S4031" s="3" t="s">
        <v>34</v>
      </c>
    </row>
    <row r="4032">
      <c r="A4032" s="2">
        <v>42318.71488425926</v>
      </c>
      <c r="B4032" s="3">
        <v>84.0</v>
      </c>
      <c r="C4032" s="3" t="s">
        <v>4244</v>
      </c>
      <c r="D4032" s="3">
        <v>7.0</v>
      </c>
      <c r="E4032" s="3" t="s">
        <v>4274</v>
      </c>
      <c r="F4032" s="3">
        <v>2.0</v>
      </c>
      <c r="G4032" s="3">
        <v>10.0</v>
      </c>
      <c r="H4032" s="3" t="s">
        <v>4474</v>
      </c>
      <c r="I4032" s="3" t="s">
        <v>4474</v>
      </c>
      <c r="J4032" s="3" t="s">
        <v>4475</v>
      </c>
      <c r="K4032" s="3" t="s">
        <v>24</v>
      </c>
      <c r="L4032" s="3">
        <v>1.0</v>
      </c>
      <c r="M4032" s="3" t="s">
        <v>25</v>
      </c>
      <c r="N4032" s="3" t="s">
        <v>4508</v>
      </c>
      <c r="O4032" s="3" t="s">
        <v>1988</v>
      </c>
      <c r="P4032" s="4">
        <v>27893.0</v>
      </c>
      <c r="Q4032" s="3" t="s">
        <v>55</v>
      </c>
      <c r="S4032" s="3" t="s">
        <v>34</v>
      </c>
    </row>
    <row r="4033">
      <c r="A4033" s="2">
        <v>42318.71488425926</v>
      </c>
      <c r="B4033" s="3">
        <v>84.0</v>
      </c>
      <c r="C4033" s="3" t="s">
        <v>4244</v>
      </c>
      <c r="D4033" s="3">
        <v>7.0</v>
      </c>
      <c r="E4033" s="3" t="s">
        <v>4274</v>
      </c>
      <c r="F4033" s="3">
        <v>2.0</v>
      </c>
      <c r="G4033" s="3">
        <v>10.0</v>
      </c>
      <c r="H4033" s="3" t="s">
        <v>4474</v>
      </c>
      <c r="I4033" s="3" t="s">
        <v>4474</v>
      </c>
      <c r="J4033" s="3" t="s">
        <v>4475</v>
      </c>
      <c r="K4033" s="3" t="s">
        <v>24</v>
      </c>
      <c r="L4033" s="3">
        <v>2.0</v>
      </c>
      <c r="M4033" s="3" t="s">
        <v>30</v>
      </c>
      <c r="N4033" s="3" t="s">
        <v>4509</v>
      </c>
      <c r="O4033" s="3" t="s">
        <v>1239</v>
      </c>
      <c r="P4033" s="4">
        <v>25574.0</v>
      </c>
      <c r="Q4033" s="3" t="s">
        <v>169</v>
      </c>
      <c r="S4033" s="3" t="s">
        <v>34</v>
      </c>
    </row>
    <row r="4034">
      <c r="A4034" s="2">
        <v>42318.71488425926</v>
      </c>
      <c r="B4034" s="3">
        <v>84.0</v>
      </c>
      <c r="C4034" s="3" t="s">
        <v>4244</v>
      </c>
      <c r="D4034" s="3">
        <v>7.0</v>
      </c>
      <c r="E4034" s="3" t="s">
        <v>4274</v>
      </c>
      <c r="F4034" s="3">
        <v>2.0</v>
      </c>
      <c r="G4034" s="3">
        <v>10.0</v>
      </c>
      <c r="H4034" s="3" t="s">
        <v>4474</v>
      </c>
      <c r="I4034" s="3" t="s">
        <v>4474</v>
      </c>
      <c r="J4034" s="3" t="s">
        <v>4475</v>
      </c>
      <c r="K4034" s="3" t="s">
        <v>24</v>
      </c>
      <c r="L4034" s="3">
        <v>3.0</v>
      </c>
      <c r="M4034" s="3" t="s">
        <v>25</v>
      </c>
      <c r="N4034" s="3" t="s">
        <v>4510</v>
      </c>
      <c r="O4034" s="3" t="s">
        <v>1053</v>
      </c>
      <c r="P4034" s="4">
        <v>26140.0</v>
      </c>
      <c r="Q4034" s="3" t="s">
        <v>110</v>
      </c>
      <c r="S4034" s="3" t="s">
        <v>34</v>
      </c>
    </row>
    <row r="4035">
      <c r="A4035" s="2">
        <v>42318.71488425926</v>
      </c>
      <c r="B4035" s="3">
        <v>84.0</v>
      </c>
      <c r="C4035" s="3" t="s">
        <v>4244</v>
      </c>
      <c r="D4035" s="3">
        <v>7.0</v>
      </c>
      <c r="E4035" s="3" t="s">
        <v>4274</v>
      </c>
      <c r="F4035" s="3">
        <v>2.0</v>
      </c>
      <c r="G4035" s="3">
        <v>10.0</v>
      </c>
      <c r="H4035" s="3" t="s">
        <v>4474</v>
      </c>
      <c r="I4035" s="3" t="s">
        <v>4474</v>
      </c>
      <c r="J4035" s="3" t="s">
        <v>4475</v>
      </c>
      <c r="K4035" s="3" t="s">
        <v>24</v>
      </c>
      <c r="L4035" s="3">
        <v>4.0</v>
      </c>
      <c r="M4035" s="3" t="s">
        <v>30</v>
      </c>
      <c r="N4035" s="3" t="s">
        <v>1046</v>
      </c>
      <c r="O4035" s="3" t="s">
        <v>307</v>
      </c>
      <c r="P4035" s="4">
        <v>23575.0</v>
      </c>
      <c r="Q4035" s="3" t="s">
        <v>40</v>
      </c>
      <c r="S4035" s="3" t="s">
        <v>34</v>
      </c>
    </row>
    <row r="4036">
      <c r="A4036" s="2">
        <v>42318.71488425926</v>
      </c>
      <c r="B4036" s="3">
        <v>84.0</v>
      </c>
      <c r="C4036" s="3" t="s">
        <v>4244</v>
      </c>
      <c r="D4036" s="3">
        <v>7.0</v>
      </c>
      <c r="E4036" s="3" t="s">
        <v>4274</v>
      </c>
      <c r="F4036" s="3">
        <v>2.0</v>
      </c>
      <c r="G4036" s="3">
        <v>10.0</v>
      </c>
      <c r="H4036" s="3" t="s">
        <v>4474</v>
      </c>
      <c r="I4036" s="3" t="s">
        <v>4474</v>
      </c>
      <c r="J4036" s="3" t="s">
        <v>4475</v>
      </c>
      <c r="K4036" s="3" t="s">
        <v>24</v>
      </c>
      <c r="L4036" s="3">
        <v>5.0</v>
      </c>
      <c r="M4036" s="3" t="s">
        <v>25</v>
      </c>
      <c r="N4036" s="3" t="s">
        <v>4511</v>
      </c>
      <c r="O4036" s="3" t="s">
        <v>1593</v>
      </c>
      <c r="P4036" s="4">
        <v>26617.0</v>
      </c>
      <c r="Q4036" s="3" t="s">
        <v>40</v>
      </c>
      <c r="S4036" s="3" t="s">
        <v>34</v>
      </c>
    </row>
    <row r="4037">
      <c r="A4037" s="2">
        <v>42318.71488425926</v>
      </c>
      <c r="B4037" s="3">
        <v>84.0</v>
      </c>
      <c r="C4037" s="3" t="s">
        <v>4244</v>
      </c>
      <c r="D4037" s="3">
        <v>7.0</v>
      </c>
      <c r="E4037" s="3" t="s">
        <v>4274</v>
      </c>
      <c r="F4037" s="3">
        <v>2.0</v>
      </c>
      <c r="G4037" s="3">
        <v>10.0</v>
      </c>
      <c r="H4037" s="3" t="s">
        <v>4474</v>
      </c>
      <c r="I4037" s="3" t="s">
        <v>4474</v>
      </c>
      <c r="J4037" s="3" t="s">
        <v>4475</v>
      </c>
      <c r="K4037" s="3" t="s">
        <v>24</v>
      </c>
      <c r="L4037" s="3">
        <v>6.0</v>
      </c>
      <c r="M4037" s="3" t="s">
        <v>30</v>
      </c>
      <c r="N4037" s="3" t="s">
        <v>2323</v>
      </c>
      <c r="O4037" s="3" t="s">
        <v>1694</v>
      </c>
      <c r="P4037" s="4">
        <v>21570.0</v>
      </c>
      <c r="Q4037" s="3" t="s">
        <v>189</v>
      </c>
      <c r="S4037" s="3" t="s">
        <v>34</v>
      </c>
    </row>
    <row r="4038">
      <c r="A4038" s="2">
        <v>42318.71488425926</v>
      </c>
      <c r="B4038" s="3">
        <v>84.0</v>
      </c>
      <c r="C4038" s="3" t="s">
        <v>4244</v>
      </c>
      <c r="D4038" s="3">
        <v>7.0</v>
      </c>
      <c r="E4038" s="3" t="s">
        <v>4274</v>
      </c>
      <c r="F4038" s="3">
        <v>2.0</v>
      </c>
      <c r="G4038" s="3">
        <v>10.0</v>
      </c>
      <c r="H4038" s="3" t="s">
        <v>4474</v>
      </c>
      <c r="I4038" s="3" t="s">
        <v>4474</v>
      </c>
      <c r="J4038" s="3" t="s">
        <v>4475</v>
      </c>
      <c r="K4038" s="3" t="s">
        <v>24</v>
      </c>
      <c r="L4038" s="3">
        <v>7.0</v>
      </c>
      <c r="M4038" s="3" t="s">
        <v>25</v>
      </c>
      <c r="N4038" s="3" t="s">
        <v>4512</v>
      </c>
      <c r="O4038" s="3" t="s">
        <v>366</v>
      </c>
      <c r="P4038" s="4">
        <v>30380.0</v>
      </c>
      <c r="Q4038" s="3" t="s">
        <v>55</v>
      </c>
      <c r="S4038" s="3" t="s">
        <v>34</v>
      </c>
    </row>
    <row r="4039">
      <c r="A4039" s="2">
        <v>42318.71488425926</v>
      </c>
      <c r="B4039" s="3">
        <v>84.0</v>
      </c>
      <c r="C4039" s="3" t="s">
        <v>4244</v>
      </c>
      <c r="D4039" s="3">
        <v>7.0</v>
      </c>
      <c r="E4039" s="3" t="s">
        <v>4274</v>
      </c>
      <c r="F4039" s="3">
        <v>2.0</v>
      </c>
      <c r="G4039" s="3">
        <v>10.0</v>
      </c>
      <c r="H4039" s="3" t="s">
        <v>4474</v>
      </c>
      <c r="I4039" s="3" t="s">
        <v>4474</v>
      </c>
      <c r="J4039" s="3" t="s">
        <v>4475</v>
      </c>
      <c r="K4039" s="3" t="s">
        <v>24</v>
      </c>
      <c r="L4039" s="3">
        <v>8.0</v>
      </c>
      <c r="M4039" s="3" t="s">
        <v>30</v>
      </c>
      <c r="N4039" s="3" t="s">
        <v>4513</v>
      </c>
      <c r="O4039" s="3" t="s">
        <v>4514</v>
      </c>
      <c r="P4039" s="4">
        <v>34216.0</v>
      </c>
      <c r="Q4039" s="3" t="s">
        <v>191</v>
      </c>
      <c r="S4039" s="3" t="s">
        <v>34</v>
      </c>
    </row>
    <row r="4040">
      <c r="A4040" s="2">
        <v>42318.71488425926</v>
      </c>
      <c r="B4040" s="3">
        <v>84.0</v>
      </c>
      <c r="C4040" s="3" t="s">
        <v>4244</v>
      </c>
      <c r="D4040" s="3">
        <v>7.0</v>
      </c>
      <c r="E4040" s="3" t="s">
        <v>4274</v>
      </c>
      <c r="F4040" s="3">
        <v>2.0</v>
      </c>
      <c r="G4040" s="3">
        <v>10.0</v>
      </c>
      <c r="H4040" s="3" t="s">
        <v>4474</v>
      </c>
      <c r="I4040" s="3" t="s">
        <v>4474</v>
      </c>
      <c r="J4040" s="3" t="s">
        <v>4475</v>
      </c>
      <c r="K4040" s="3" t="s">
        <v>24</v>
      </c>
      <c r="L4040" s="3">
        <v>9.0</v>
      </c>
      <c r="M4040" s="3" t="s">
        <v>25</v>
      </c>
      <c r="N4040" s="3" t="s">
        <v>4515</v>
      </c>
      <c r="O4040" s="3" t="s">
        <v>315</v>
      </c>
      <c r="P4040" s="4">
        <v>27976.0</v>
      </c>
      <c r="Q4040" s="3" t="s">
        <v>216</v>
      </c>
      <c r="S4040" s="3" t="s">
        <v>34</v>
      </c>
    </row>
    <row r="4041">
      <c r="A4041" s="2">
        <v>42318.71488425926</v>
      </c>
      <c r="B4041" s="3">
        <v>84.0</v>
      </c>
      <c r="C4041" s="3" t="s">
        <v>4244</v>
      </c>
      <c r="D4041" s="3">
        <v>7.0</v>
      </c>
      <c r="E4041" s="3" t="s">
        <v>4274</v>
      </c>
      <c r="F4041" s="3">
        <v>2.0</v>
      </c>
      <c r="G4041" s="3">
        <v>10.0</v>
      </c>
      <c r="H4041" s="3" t="s">
        <v>4474</v>
      </c>
      <c r="I4041" s="3" t="s">
        <v>4474</v>
      </c>
      <c r="J4041" s="3" t="s">
        <v>4475</v>
      </c>
      <c r="K4041" s="3" t="s">
        <v>24</v>
      </c>
      <c r="L4041" s="3">
        <v>10.0</v>
      </c>
      <c r="M4041" s="3" t="s">
        <v>30</v>
      </c>
      <c r="N4041" s="3" t="s">
        <v>4286</v>
      </c>
      <c r="O4041" s="3" t="s">
        <v>326</v>
      </c>
      <c r="P4041" s="4">
        <v>13769.0</v>
      </c>
      <c r="Q4041" s="3" t="s">
        <v>113</v>
      </c>
      <c r="S4041" s="3" t="s">
        <v>34</v>
      </c>
    </row>
    <row r="4042">
      <c r="A4042" s="2">
        <v>42318.71488425926</v>
      </c>
      <c r="B4042" s="3">
        <v>84.0</v>
      </c>
      <c r="C4042" s="3" t="s">
        <v>4244</v>
      </c>
      <c r="D4042" s="3">
        <v>7.0</v>
      </c>
      <c r="E4042" s="3" t="s">
        <v>4274</v>
      </c>
      <c r="F4042" s="3">
        <v>2.0</v>
      </c>
      <c r="G4042" s="3">
        <v>10.0</v>
      </c>
      <c r="H4042" s="3" t="s">
        <v>4474</v>
      </c>
      <c r="I4042" s="3" t="s">
        <v>4474</v>
      </c>
      <c r="J4042" s="3" t="s">
        <v>4475</v>
      </c>
      <c r="K4042" s="3" t="s">
        <v>24</v>
      </c>
      <c r="L4042" s="3">
        <v>11.0</v>
      </c>
      <c r="M4042" s="3" t="s">
        <v>25</v>
      </c>
      <c r="N4042" s="3" t="s">
        <v>4516</v>
      </c>
      <c r="O4042" s="3" t="s">
        <v>27</v>
      </c>
      <c r="P4042" s="4">
        <v>24436.0</v>
      </c>
      <c r="Q4042" s="3" t="s">
        <v>169</v>
      </c>
      <c r="S4042" s="3" t="s">
        <v>34</v>
      </c>
    </row>
    <row r="4043">
      <c r="A4043" s="2">
        <v>42318.71488425926</v>
      </c>
      <c r="B4043" s="3">
        <v>84.0</v>
      </c>
      <c r="C4043" s="3" t="s">
        <v>4244</v>
      </c>
      <c r="D4043" s="3">
        <v>15.0</v>
      </c>
      <c r="E4043" s="3" t="s">
        <v>4287</v>
      </c>
      <c r="F4043" s="3">
        <v>2.0</v>
      </c>
      <c r="G4043" s="3">
        <v>10.0</v>
      </c>
      <c r="H4043" s="3" t="s">
        <v>4474</v>
      </c>
      <c r="I4043" s="3" t="s">
        <v>4474</v>
      </c>
      <c r="J4043" s="3" t="s">
        <v>4475</v>
      </c>
      <c r="K4043" s="3" t="s">
        <v>24</v>
      </c>
      <c r="L4043" s="3">
        <v>1.0</v>
      </c>
      <c r="M4043" s="3" t="s">
        <v>30</v>
      </c>
      <c r="N4043" s="3" t="s">
        <v>4517</v>
      </c>
      <c r="O4043" s="3" t="s">
        <v>803</v>
      </c>
      <c r="P4043" s="4">
        <v>21655.0</v>
      </c>
      <c r="Q4043" s="3" t="s">
        <v>72</v>
      </c>
      <c r="S4043" s="3" t="s">
        <v>34</v>
      </c>
    </row>
    <row r="4044">
      <c r="A4044" s="2">
        <v>42318.71488425926</v>
      </c>
      <c r="B4044" s="3">
        <v>84.0</v>
      </c>
      <c r="C4044" s="3" t="s">
        <v>4244</v>
      </c>
      <c r="D4044" s="3">
        <v>15.0</v>
      </c>
      <c r="E4044" s="3" t="s">
        <v>4287</v>
      </c>
      <c r="F4044" s="3">
        <v>2.0</v>
      </c>
      <c r="G4044" s="3">
        <v>10.0</v>
      </c>
      <c r="H4044" s="3" t="s">
        <v>4474</v>
      </c>
      <c r="I4044" s="3" t="s">
        <v>4474</v>
      </c>
      <c r="J4044" s="3" t="s">
        <v>4475</v>
      </c>
      <c r="K4044" s="3" t="s">
        <v>24</v>
      </c>
      <c r="L4044" s="3">
        <v>2.0</v>
      </c>
      <c r="M4044" s="3" t="s">
        <v>25</v>
      </c>
      <c r="N4044" s="3" t="s">
        <v>1235</v>
      </c>
      <c r="O4044" s="3" t="s">
        <v>95</v>
      </c>
      <c r="P4044" s="4">
        <v>20289.0</v>
      </c>
      <c r="Q4044" s="3" t="s">
        <v>205</v>
      </c>
      <c r="S4044" s="3" t="s">
        <v>34</v>
      </c>
    </row>
    <row r="4045">
      <c r="A4045" s="2">
        <v>42318.71488425926</v>
      </c>
      <c r="B4045" s="3">
        <v>84.0</v>
      </c>
      <c r="C4045" s="3" t="s">
        <v>4244</v>
      </c>
      <c r="D4045" s="3">
        <v>15.0</v>
      </c>
      <c r="E4045" s="3" t="s">
        <v>4287</v>
      </c>
      <c r="F4045" s="3">
        <v>2.0</v>
      </c>
      <c r="G4045" s="3">
        <v>10.0</v>
      </c>
      <c r="H4045" s="3" t="s">
        <v>4474</v>
      </c>
      <c r="I4045" s="3" t="s">
        <v>4474</v>
      </c>
      <c r="J4045" s="3" t="s">
        <v>4475</v>
      </c>
      <c r="K4045" s="3" t="s">
        <v>24</v>
      </c>
      <c r="L4045" s="3">
        <v>3.0</v>
      </c>
      <c r="M4045" s="3" t="s">
        <v>30</v>
      </c>
      <c r="N4045" s="3" t="s">
        <v>4518</v>
      </c>
      <c r="O4045" s="3" t="s">
        <v>186</v>
      </c>
      <c r="P4045" s="4">
        <v>19554.0</v>
      </c>
      <c r="Q4045" s="3" t="s">
        <v>49</v>
      </c>
      <c r="S4045" s="3" t="s">
        <v>34</v>
      </c>
    </row>
    <row r="4046">
      <c r="A4046" s="2">
        <v>42318.71488425926</v>
      </c>
      <c r="B4046" s="3">
        <v>84.0</v>
      </c>
      <c r="C4046" s="3" t="s">
        <v>4244</v>
      </c>
      <c r="D4046" s="3">
        <v>15.0</v>
      </c>
      <c r="E4046" s="3" t="s">
        <v>4287</v>
      </c>
      <c r="F4046" s="3">
        <v>2.0</v>
      </c>
      <c r="G4046" s="3">
        <v>10.0</v>
      </c>
      <c r="H4046" s="3" t="s">
        <v>4474</v>
      </c>
      <c r="I4046" s="3" t="s">
        <v>4474</v>
      </c>
      <c r="J4046" s="3" t="s">
        <v>4475</v>
      </c>
      <c r="K4046" s="3" t="s">
        <v>24</v>
      </c>
      <c r="L4046" s="3">
        <v>4.0</v>
      </c>
      <c r="M4046" s="3" t="s">
        <v>25</v>
      </c>
      <c r="N4046" s="3" t="s">
        <v>4519</v>
      </c>
      <c r="O4046" s="3" t="s">
        <v>95</v>
      </c>
      <c r="P4046" s="4">
        <v>23042.0</v>
      </c>
      <c r="Q4046" s="3" t="s">
        <v>33</v>
      </c>
      <c r="S4046" s="3" t="s">
        <v>34</v>
      </c>
    </row>
    <row r="4047">
      <c r="A4047" s="2">
        <v>42318.71488425926</v>
      </c>
      <c r="B4047" s="3">
        <v>84.0</v>
      </c>
      <c r="C4047" s="3" t="s">
        <v>4244</v>
      </c>
      <c r="D4047" s="3">
        <v>15.0</v>
      </c>
      <c r="E4047" s="3" t="s">
        <v>4287</v>
      </c>
      <c r="F4047" s="3">
        <v>2.0</v>
      </c>
      <c r="G4047" s="3">
        <v>10.0</v>
      </c>
      <c r="H4047" s="3" t="s">
        <v>4474</v>
      </c>
      <c r="I4047" s="3" t="s">
        <v>4474</v>
      </c>
      <c r="J4047" s="3" t="s">
        <v>4475</v>
      </c>
      <c r="K4047" s="3" t="s">
        <v>24</v>
      </c>
      <c r="L4047" s="3">
        <v>5.0</v>
      </c>
      <c r="M4047" s="3" t="s">
        <v>30</v>
      </c>
      <c r="N4047" s="3" t="s">
        <v>4520</v>
      </c>
      <c r="O4047" s="3" t="s">
        <v>508</v>
      </c>
      <c r="P4047" s="4">
        <v>34259.0</v>
      </c>
      <c r="Q4047" s="3" t="s">
        <v>132</v>
      </c>
      <c r="S4047" s="3" t="s">
        <v>34</v>
      </c>
    </row>
    <row r="4048">
      <c r="A4048" s="2">
        <v>42318.71488425926</v>
      </c>
      <c r="B4048" s="3">
        <v>84.0</v>
      </c>
      <c r="C4048" s="3" t="s">
        <v>4244</v>
      </c>
      <c r="D4048" s="3">
        <v>15.0</v>
      </c>
      <c r="E4048" s="3" t="s">
        <v>4287</v>
      </c>
      <c r="F4048" s="3">
        <v>2.0</v>
      </c>
      <c r="G4048" s="3">
        <v>10.0</v>
      </c>
      <c r="H4048" s="3" t="s">
        <v>4474</v>
      </c>
      <c r="I4048" s="3" t="s">
        <v>4474</v>
      </c>
      <c r="J4048" s="3" t="s">
        <v>4475</v>
      </c>
      <c r="K4048" s="3" t="s">
        <v>24</v>
      </c>
      <c r="L4048" s="3">
        <v>6.0</v>
      </c>
      <c r="M4048" s="3" t="s">
        <v>25</v>
      </c>
      <c r="N4048" s="3" t="s">
        <v>4521</v>
      </c>
      <c r="O4048" s="3" t="s">
        <v>1193</v>
      </c>
      <c r="P4048" s="4">
        <v>35455.0</v>
      </c>
      <c r="Q4048" s="3" t="s">
        <v>191</v>
      </c>
      <c r="S4048" s="3" t="s">
        <v>34</v>
      </c>
    </row>
    <row r="4049">
      <c r="A4049" s="2">
        <v>42318.71488425926</v>
      </c>
      <c r="B4049" s="3">
        <v>84.0</v>
      </c>
      <c r="C4049" s="3" t="s">
        <v>4244</v>
      </c>
      <c r="D4049" s="3">
        <v>26.0</v>
      </c>
      <c r="E4049" s="3" t="s">
        <v>4294</v>
      </c>
      <c r="F4049" s="3">
        <v>2.0</v>
      </c>
      <c r="G4049" s="3">
        <v>10.0</v>
      </c>
      <c r="H4049" s="3" t="s">
        <v>4474</v>
      </c>
      <c r="I4049" s="3" t="s">
        <v>4474</v>
      </c>
      <c r="J4049" s="3" t="s">
        <v>4475</v>
      </c>
      <c r="K4049" s="3" t="s">
        <v>24</v>
      </c>
      <c r="L4049" s="3">
        <v>1.0</v>
      </c>
      <c r="M4049" s="3" t="s">
        <v>25</v>
      </c>
      <c r="N4049" s="3" t="s">
        <v>4522</v>
      </c>
      <c r="O4049" s="3" t="s">
        <v>1053</v>
      </c>
      <c r="P4049" s="4">
        <v>18515.0</v>
      </c>
      <c r="Q4049" s="3" t="s">
        <v>169</v>
      </c>
      <c r="S4049" s="3" t="s">
        <v>34</v>
      </c>
    </row>
    <row r="4050">
      <c r="A4050" s="2">
        <v>42318.71488425926</v>
      </c>
      <c r="B4050" s="3">
        <v>84.0</v>
      </c>
      <c r="C4050" s="3" t="s">
        <v>4244</v>
      </c>
      <c r="D4050" s="3">
        <v>26.0</v>
      </c>
      <c r="E4050" s="3" t="s">
        <v>4294</v>
      </c>
      <c r="F4050" s="3">
        <v>2.0</v>
      </c>
      <c r="G4050" s="3">
        <v>10.0</v>
      </c>
      <c r="H4050" s="3" t="s">
        <v>4474</v>
      </c>
      <c r="I4050" s="3" t="s">
        <v>4474</v>
      </c>
      <c r="J4050" s="3" t="s">
        <v>4475</v>
      </c>
      <c r="K4050" s="3" t="s">
        <v>24</v>
      </c>
      <c r="L4050" s="3">
        <v>2.0</v>
      </c>
      <c r="M4050" s="3" t="s">
        <v>30</v>
      </c>
      <c r="N4050" s="3" t="s">
        <v>4523</v>
      </c>
      <c r="O4050" s="3" t="s">
        <v>98</v>
      </c>
      <c r="P4050" s="4">
        <v>26059.0</v>
      </c>
      <c r="Q4050" s="3" t="s">
        <v>72</v>
      </c>
      <c r="S4050" s="3" t="s">
        <v>34</v>
      </c>
    </row>
    <row r="4051">
      <c r="A4051" s="2">
        <v>42318.71488425926</v>
      </c>
      <c r="B4051" s="3">
        <v>84.0</v>
      </c>
      <c r="C4051" s="3" t="s">
        <v>4244</v>
      </c>
      <c r="D4051" s="3">
        <v>26.0</v>
      </c>
      <c r="E4051" s="3" t="s">
        <v>4294</v>
      </c>
      <c r="F4051" s="3">
        <v>2.0</v>
      </c>
      <c r="G4051" s="3">
        <v>10.0</v>
      </c>
      <c r="H4051" s="3" t="s">
        <v>4474</v>
      </c>
      <c r="I4051" s="3" t="s">
        <v>4474</v>
      </c>
      <c r="J4051" s="3" t="s">
        <v>4475</v>
      </c>
      <c r="K4051" s="3" t="s">
        <v>24</v>
      </c>
      <c r="L4051" s="3">
        <v>3.0</v>
      </c>
      <c r="M4051" s="3" t="s">
        <v>25</v>
      </c>
      <c r="N4051" s="3" t="s">
        <v>4524</v>
      </c>
      <c r="O4051" s="3" t="s">
        <v>213</v>
      </c>
      <c r="P4051" s="4">
        <v>18262.0</v>
      </c>
      <c r="Q4051" s="3" t="s">
        <v>113</v>
      </c>
      <c r="S4051" s="3" t="s">
        <v>34</v>
      </c>
    </row>
    <row r="4052">
      <c r="A4052" s="2">
        <v>42318.71488425926</v>
      </c>
      <c r="B4052" s="3">
        <v>84.0</v>
      </c>
      <c r="C4052" s="3" t="s">
        <v>4244</v>
      </c>
      <c r="D4052" s="3">
        <v>26.0</v>
      </c>
      <c r="E4052" s="3" t="s">
        <v>4294</v>
      </c>
      <c r="F4052" s="3">
        <v>2.0</v>
      </c>
      <c r="G4052" s="3">
        <v>10.0</v>
      </c>
      <c r="H4052" s="3" t="s">
        <v>4474</v>
      </c>
      <c r="I4052" s="3" t="s">
        <v>4474</v>
      </c>
      <c r="J4052" s="3" t="s">
        <v>4475</v>
      </c>
      <c r="K4052" s="3" t="s">
        <v>24</v>
      </c>
      <c r="L4052" s="3">
        <v>4.0</v>
      </c>
      <c r="M4052" s="3" t="s">
        <v>30</v>
      </c>
      <c r="N4052" s="3" t="s">
        <v>4525</v>
      </c>
      <c r="O4052" s="3" t="s">
        <v>4526</v>
      </c>
      <c r="P4052" s="4">
        <v>20514.0</v>
      </c>
      <c r="Q4052" s="3" t="s">
        <v>110</v>
      </c>
      <c r="S4052" s="3" t="s">
        <v>34</v>
      </c>
    </row>
    <row r="4053">
      <c r="A4053" s="2">
        <v>42318.71488425926</v>
      </c>
      <c r="B4053" s="3">
        <v>84.0</v>
      </c>
      <c r="C4053" s="3" t="s">
        <v>4244</v>
      </c>
      <c r="D4053" s="3">
        <v>26.0</v>
      </c>
      <c r="E4053" s="3" t="s">
        <v>4294</v>
      </c>
      <c r="F4053" s="3">
        <v>2.0</v>
      </c>
      <c r="G4053" s="3">
        <v>10.0</v>
      </c>
      <c r="H4053" s="3" t="s">
        <v>4474</v>
      </c>
      <c r="I4053" s="3" t="s">
        <v>4474</v>
      </c>
      <c r="J4053" s="3" t="s">
        <v>4475</v>
      </c>
      <c r="K4053" s="3" t="s">
        <v>24</v>
      </c>
      <c r="L4053" s="3">
        <v>5.0</v>
      </c>
      <c r="M4053" s="3" t="s">
        <v>25</v>
      </c>
      <c r="N4053" s="3" t="s">
        <v>4527</v>
      </c>
      <c r="O4053" s="3" t="s">
        <v>664</v>
      </c>
      <c r="P4053" s="4">
        <v>19450.0</v>
      </c>
      <c r="Q4053" s="3" t="s">
        <v>40</v>
      </c>
      <c r="S4053" s="3" t="s">
        <v>34</v>
      </c>
    </row>
    <row r="4054">
      <c r="A4054" s="2">
        <v>42318.71488425926</v>
      </c>
      <c r="B4054" s="3">
        <v>84.0</v>
      </c>
      <c r="C4054" s="3" t="s">
        <v>4244</v>
      </c>
      <c r="D4054" s="3">
        <v>26.0</v>
      </c>
      <c r="E4054" s="3" t="s">
        <v>4294</v>
      </c>
      <c r="F4054" s="3">
        <v>2.0</v>
      </c>
      <c r="G4054" s="3">
        <v>10.0</v>
      </c>
      <c r="H4054" s="3" t="s">
        <v>4474</v>
      </c>
      <c r="I4054" s="3" t="s">
        <v>4474</v>
      </c>
      <c r="J4054" s="3" t="s">
        <v>4475</v>
      </c>
      <c r="K4054" s="3" t="s">
        <v>24</v>
      </c>
      <c r="L4054" s="3">
        <v>6.0</v>
      </c>
      <c r="M4054" s="3" t="s">
        <v>30</v>
      </c>
      <c r="N4054" s="3" t="s">
        <v>4528</v>
      </c>
      <c r="O4054" s="3" t="s">
        <v>4529</v>
      </c>
      <c r="P4054" s="4">
        <v>27451.0</v>
      </c>
      <c r="Q4054" s="3" t="s">
        <v>40</v>
      </c>
      <c r="S4054" s="3" t="s">
        <v>34</v>
      </c>
    </row>
    <row r="4055">
      <c r="A4055" s="2">
        <v>42318.71488425926</v>
      </c>
      <c r="B4055" s="3">
        <v>84.0</v>
      </c>
      <c r="C4055" s="3" t="s">
        <v>4244</v>
      </c>
      <c r="D4055" s="3">
        <v>26.0</v>
      </c>
      <c r="E4055" s="3" t="s">
        <v>4294</v>
      </c>
      <c r="F4055" s="3">
        <v>2.0</v>
      </c>
      <c r="G4055" s="3">
        <v>10.0</v>
      </c>
      <c r="H4055" s="3" t="s">
        <v>4474</v>
      </c>
      <c r="I4055" s="3" t="s">
        <v>4474</v>
      </c>
      <c r="J4055" s="3" t="s">
        <v>4475</v>
      </c>
      <c r="K4055" s="3" t="s">
        <v>24</v>
      </c>
      <c r="L4055" s="3">
        <v>7.0</v>
      </c>
      <c r="M4055" s="3" t="s">
        <v>25</v>
      </c>
      <c r="N4055" s="3" t="s">
        <v>3478</v>
      </c>
      <c r="O4055" s="3" t="s">
        <v>4530</v>
      </c>
      <c r="P4055" s="4">
        <v>28191.0</v>
      </c>
      <c r="Q4055" s="3" t="s">
        <v>228</v>
      </c>
      <c r="S4055" s="3" t="s">
        <v>34</v>
      </c>
    </row>
    <row r="4056">
      <c r="A4056" s="2">
        <v>42318.71488425926</v>
      </c>
      <c r="B4056" s="3">
        <v>84.0</v>
      </c>
      <c r="C4056" s="3" t="s">
        <v>4244</v>
      </c>
      <c r="D4056" s="3">
        <v>26.0</v>
      </c>
      <c r="E4056" s="3" t="s">
        <v>4294</v>
      </c>
      <c r="F4056" s="3">
        <v>2.0</v>
      </c>
      <c r="G4056" s="3">
        <v>10.0</v>
      </c>
      <c r="H4056" s="3" t="s">
        <v>4474</v>
      </c>
      <c r="I4056" s="3" t="s">
        <v>4474</v>
      </c>
      <c r="J4056" s="3" t="s">
        <v>4475</v>
      </c>
      <c r="K4056" s="3" t="s">
        <v>24</v>
      </c>
      <c r="L4056" s="3">
        <v>8.0</v>
      </c>
      <c r="M4056" s="3" t="s">
        <v>30</v>
      </c>
      <c r="N4056" s="3" t="s">
        <v>236</v>
      </c>
      <c r="O4056" s="3" t="s">
        <v>171</v>
      </c>
      <c r="P4056" s="4">
        <v>16426.0</v>
      </c>
      <c r="Q4056" s="3" t="s">
        <v>113</v>
      </c>
      <c r="S4056" s="3" t="s">
        <v>34</v>
      </c>
    </row>
    <row r="4057">
      <c r="A4057" s="2">
        <v>42318.71488425926</v>
      </c>
      <c r="B4057" s="3">
        <v>84.0</v>
      </c>
      <c r="C4057" s="3" t="s">
        <v>4244</v>
      </c>
      <c r="D4057" s="3">
        <v>26.0</v>
      </c>
      <c r="E4057" s="3" t="s">
        <v>4294</v>
      </c>
      <c r="F4057" s="3">
        <v>2.0</v>
      </c>
      <c r="G4057" s="3">
        <v>10.0</v>
      </c>
      <c r="H4057" s="3" t="s">
        <v>4474</v>
      </c>
      <c r="I4057" s="3" t="s">
        <v>4474</v>
      </c>
      <c r="J4057" s="3" t="s">
        <v>4475</v>
      </c>
      <c r="K4057" s="3" t="s">
        <v>24</v>
      </c>
      <c r="L4057" s="3">
        <v>9.0</v>
      </c>
      <c r="M4057" s="3" t="s">
        <v>25</v>
      </c>
      <c r="N4057" s="3" t="s">
        <v>4531</v>
      </c>
      <c r="O4057" s="3" t="s">
        <v>371</v>
      </c>
      <c r="P4057" s="4">
        <v>24926.0</v>
      </c>
      <c r="Q4057" s="3" t="s">
        <v>216</v>
      </c>
      <c r="S4057" s="3" t="s">
        <v>34</v>
      </c>
    </row>
    <row r="4058">
      <c r="A4058" s="2">
        <v>42318.71488425926</v>
      </c>
      <c r="B4058" s="3">
        <v>84.0</v>
      </c>
      <c r="C4058" s="3" t="s">
        <v>4244</v>
      </c>
      <c r="D4058" s="3">
        <v>26.0</v>
      </c>
      <c r="E4058" s="3" t="s">
        <v>4294</v>
      </c>
      <c r="F4058" s="3">
        <v>2.0</v>
      </c>
      <c r="G4058" s="3">
        <v>10.0</v>
      </c>
      <c r="H4058" s="3" t="s">
        <v>4474</v>
      </c>
      <c r="I4058" s="3" t="s">
        <v>4474</v>
      </c>
      <c r="J4058" s="3" t="s">
        <v>4475</v>
      </c>
      <c r="K4058" s="3" t="s">
        <v>24</v>
      </c>
      <c r="L4058" s="3">
        <v>10.0</v>
      </c>
      <c r="M4058" s="3" t="s">
        <v>30</v>
      </c>
      <c r="N4058" s="3" t="s">
        <v>4532</v>
      </c>
      <c r="O4058" s="3" t="s">
        <v>303</v>
      </c>
      <c r="P4058" s="4">
        <v>15430.0</v>
      </c>
      <c r="Q4058" s="3" t="s">
        <v>1178</v>
      </c>
      <c r="S4058" s="3" t="s">
        <v>34</v>
      </c>
    </row>
    <row r="4059">
      <c r="A4059" s="2">
        <v>42318.71488425926</v>
      </c>
      <c r="B4059" s="3">
        <v>84.0</v>
      </c>
      <c r="C4059" s="3" t="s">
        <v>4244</v>
      </c>
      <c r="D4059" s="3">
        <v>26.0</v>
      </c>
      <c r="E4059" s="3" t="s">
        <v>4294</v>
      </c>
      <c r="F4059" s="3">
        <v>2.0</v>
      </c>
      <c r="G4059" s="3">
        <v>10.0</v>
      </c>
      <c r="H4059" s="3" t="s">
        <v>4474</v>
      </c>
      <c r="I4059" s="3" t="s">
        <v>4474</v>
      </c>
      <c r="J4059" s="3" t="s">
        <v>4475</v>
      </c>
      <c r="K4059" s="3" t="s">
        <v>24</v>
      </c>
      <c r="L4059" s="3">
        <v>11.0</v>
      </c>
      <c r="M4059" s="3" t="s">
        <v>25</v>
      </c>
      <c r="N4059" s="3" t="s">
        <v>4533</v>
      </c>
      <c r="O4059" s="3" t="s">
        <v>1053</v>
      </c>
      <c r="P4059" s="4">
        <v>29350.0</v>
      </c>
      <c r="Q4059" s="3" t="s">
        <v>37</v>
      </c>
      <c r="S4059" s="3" t="s">
        <v>34</v>
      </c>
    </row>
    <row r="4060">
      <c r="A4060" s="2">
        <v>42318.71488425926</v>
      </c>
      <c r="B4060" s="3">
        <v>84.0</v>
      </c>
      <c r="C4060" s="3" t="s">
        <v>4244</v>
      </c>
      <c r="D4060" s="3">
        <v>26.0</v>
      </c>
      <c r="E4060" s="3" t="s">
        <v>4294</v>
      </c>
      <c r="F4060" s="3">
        <v>2.0</v>
      </c>
      <c r="G4060" s="3">
        <v>10.0</v>
      </c>
      <c r="H4060" s="3" t="s">
        <v>4474</v>
      </c>
      <c r="I4060" s="3" t="s">
        <v>4474</v>
      </c>
      <c r="J4060" s="3" t="s">
        <v>4475</v>
      </c>
      <c r="K4060" s="3" t="s">
        <v>24</v>
      </c>
      <c r="L4060" s="3">
        <v>12.0</v>
      </c>
      <c r="M4060" s="3" t="s">
        <v>30</v>
      </c>
      <c r="N4060" s="3" t="s">
        <v>4534</v>
      </c>
      <c r="O4060" s="3" t="s">
        <v>342</v>
      </c>
      <c r="P4060" s="4">
        <v>26446.0</v>
      </c>
      <c r="Q4060" s="3" t="s">
        <v>132</v>
      </c>
      <c r="S4060" s="3" t="s">
        <v>34</v>
      </c>
    </row>
    <row r="4061">
      <c r="A4061" s="2">
        <v>42318.71488425926</v>
      </c>
      <c r="B4061" s="3">
        <v>84.0</v>
      </c>
      <c r="C4061" s="3" t="s">
        <v>4244</v>
      </c>
      <c r="D4061" s="3">
        <v>26.0</v>
      </c>
      <c r="E4061" s="3" t="s">
        <v>4294</v>
      </c>
      <c r="F4061" s="3">
        <v>2.0</v>
      </c>
      <c r="G4061" s="3">
        <v>10.0</v>
      </c>
      <c r="H4061" s="3" t="s">
        <v>4474</v>
      </c>
      <c r="I4061" s="3" t="s">
        <v>4474</v>
      </c>
      <c r="J4061" s="3" t="s">
        <v>4475</v>
      </c>
      <c r="K4061" s="3" t="s">
        <v>24</v>
      </c>
      <c r="L4061" s="3">
        <v>13.0</v>
      </c>
      <c r="M4061" s="3" t="s">
        <v>25</v>
      </c>
      <c r="N4061" s="3" t="s">
        <v>4535</v>
      </c>
      <c r="O4061" s="3" t="s">
        <v>391</v>
      </c>
      <c r="P4061" s="4">
        <v>19071.0</v>
      </c>
      <c r="Q4061" s="3" t="s">
        <v>132</v>
      </c>
      <c r="S4061" s="3" t="s">
        <v>34</v>
      </c>
    </row>
    <row r="4062">
      <c r="A4062" s="2">
        <v>42318.71488425926</v>
      </c>
      <c r="B4062" s="3">
        <v>84.0</v>
      </c>
      <c r="C4062" s="3" t="s">
        <v>4244</v>
      </c>
      <c r="D4062" s="3">
        <v>26.0</v>
      </c>
      <c r="E4062" s="3" t="s">
        <v>4294</v>
      </c>
      <c r="F4062" s="3">
        <v>2.0</v>
      </c>
      <c r="G4062" s="3">
        <v>10.0</v>
      </c>
      <c r="H4062" s="3" t="s">
        <v>4474</v>
      </c>
      <c r="I4062" s="3" t="s">
        <v>4474</v>
      </c>
      <c r="J4062" s="3" t="s">
        <v>4475</v>
      </c>
      <c r="K4062" s="3" t="s">
        <v>24</v>
      </c>
      <c r="L4062" s="3">
        <v>14.0</v>
      </c>
      <c r="M4062" s="3" t="s">
        <v>30</v>
      </c>
      <c r="N4062" s="3" t="s">
        <v>989</v>
      </c>
      <c r="O4062" s="3" t="s">
        <v>283</v>
      </c>
      <c r="P4062" s="4">
        <v>28276.0</v>
      </c>
      <c r="Q4062" s="3" t="s">
        <v>228</v>
      </c>
      <c r="S4062" s="3" t="s">
        <v>34</v>
      </c>
    </row>
    <row r="4063">
      <c r="A4063" s="2">
        <v>42318.71488425926</v>
      </c>
      <c r="B4063" s="3">
        <v>84.0</v>
      </c>
      <c r="C4063" s="3" t="s">
        <v>4244</v>
      </c>
      <c r="D4063" s="3">
        <v>26.0</v>
      </c>
      <c r="E4063" s="3" t="s">
        <v>4294</v>
      </c>
      <c r="F4063" s="3">
        <v>2.0</v>
      </c>
      <c r="G4063" s="3">
        <v>10.0</v>
      </c>
      <c r="H4063" s="3" t="s">
        <v>4474</v>
      </c>
      <c r="I4063" s="3" t="s">
        <v>4474</v>
      </c>
      <c r="J4063" s="3" t="s">
        <v>4475</v>
      </c>
      <c r="K4063" s="3" t="s">
        <v>24</v>
      </c>
      <c r="L4063" s="3">
        <v>15.0</v>
      </c>
      <c r="M4063" s="3" t="s">
        <v>25</v>
      </c>
      <c r="N4063" s="3" t="s">
        <v>4536</v>
      </c>
      <c r="O4063" s="3" t="s">
        <v>48</v>
      </c>
      <c r="P4063" s="4">
        <v>27572.0</v>
      </c>
      <c r="Q4063" s="3" t="s">
        <v>169</v>
      </c>
      <c r="S4063" s="3" t="s">
        <v>34</v>
      </c>
    </row>
    <row r="4064">
      <c r="A4064" s="2">
        <v>42318.71488425926</v>
      </c>
      <c r="B4064" s="3">
        <v>84.0</v>
      </c>
      <c r="C4064" s="3" t="s">
        <v>4244</v>
      </c>
      <c r="D4064" s="3">
        <v>38.0</v>
      </c>
      <c r="E4064" s="3" t="s">
        <v>4310</v>
      </c>
      <c r="F4064" s="3">
        <v>2.0</v>
      </c>
      <c r="G4064" s="3">
        <v>10.0</v>
      </c>
      <c r="H4064" s="3" t="s">
        <v>4474</v>
      </c>
      <c r="I4064" s="3" t="s">
        <v>4474</v>
      </c>
      <c r="J4064" s="3" t="s">
        <v>4475</v>
      </c>
      <c r="K4064" s="3" t="s">
        <v>24</v>
      </c>
      <c r="L4064" s="3">
        <v>1.0</v>
      </c>
      <c r="M4064" s="3" t="s">
        <v>25</v>
      </c>
      <c r="N4064" s="3" t="s">
        <v>4537</v>
      </c>
      <c r="O4064" s="3" t="s">
        <v>344</v>
      </c>
      <c r="P4064" s="4">
        <v>29525.0</v>
      </c>
      <c r="Q4064" s="3" t="s">
        <v>169</v>
      </c>
      <c r="S4064" s="3" t="s">
        <v>34</v>
      </c>
    </row>
    <row r="4065">
      <c r="A4065" s="2">
        <v>42318.71488425926</v>
      </c>
      <c r="B4065" s="3">
        <v>84.0</v>
      </c>
      <c r="C4065" s="3" t="s">
        <v>4244</v>
      </c>
      <c r="D4065" s="3">
        <v>38.0</v>
      </c>
      <c r="E4065" s="3" t="s">
        <v>4310</v>
      </c>
      <c r="F4065" s="3">
        <v>2.0</v>
      </c>
      <c r="G4065" s="3">
        <v>10.0</v>
      </c>
      <c r="H4065" s="3" t="s">
        <v>4474</v>
      </c>
      <c r="I4065" s="3" t="s">
        <v>4474</v>
      </c>
      <c r="J4065" s="3" t="s">
        <v>4475</v>
      </c>
      <c r="K4065" s="3" t="s">
        <v>24</v>
      </c>
      <c r="L4065" s="3">
        <v>2.0</v>
      </c>
      <c r="M4065" s="3" t="s">
        <v>30</v>
      </c>
      <c r="N4065" s="3" t="s">
        <v>4538</v>
      </c>
      <c r="O4065" s="3" t="s">
        <v>32</v>
      </c>
      <c r="P4065" s="4">
        <v>31940.0</v>
      </c>
      <c r="Q4065" s="3" t="s">
        <v>970</v>
      </c>
      <c r="S4065" s="3" t="s">
        <v>34</v>
      </c>
    </row>
    <row r="4066">
      <c r="A4066" s="2">
        <v>42318.71488425926</v>
      </c>
      <c r="B4066" s="3">
        <v>84.0</v>
      </c>
      <c r="C4066" s="3" t="s">
        <v>4244</v>
      </c>
      <c r="D4066" s="3">
        <v>38.0</v>
      </c>
      <c r="E4066" s="3" t="s">
        <v>4310</v>
      </c>
      <c r="F4066" s="3">
        <v>2.0</v>
      </c>
      <c r="G4066" s="3">
        <v>10.0</v>
      </c>
      <c r="H4066" s="3" t="s">
        <v>4474</v>
      </c>
      <c r="I4066" s="3" t="s">
        <v>4474</v>
      </c>
      <c r="J4066" s="3" t="s">
        <v>4475</v>
      </c>
      <c r="K4066" s="3" t="s">
        <v>24</v>
      </c>
      <c r="L4066" s="3">
        <v>3.0</v>
      </c>
      <c r="M4066" s="3" t="s">
        <v>25</v>
      </c>
      <c r="N4066" s="3" t="s">
        <v>4539</v>
      </c>
      <c r="O4066" s="3" t="s">
        <v>297</v>
      </c>
      <c r="P4066" s="4">
        <v>20361.0</v>
      </c>
      <c r="Q4066" s="3" t="s">
        <v>345</v>
      </c>
      <c r="S4066" s="3" t="s">
        <v>34</v>
      </c>
    </row>
    <row r="4067">
      <c r="A4067" s="2">
        <v>42318.71488425926</v>
      </c>
      <c r="B4067" s="3">
        <v>84.0</v>
      </c>
      <c r="C4067" s="3" t="s">
        <v>4244</v>
      </c>
      <c r="D4067" s="3">
        <v>38.0</v>
      </c>
      <c r="E4067" s="3" t="s">
        <v>4310</v>
      </c>
      <c r="F4067" s="3">
        <v>2.0</v>
      </c>
      <c r="G4067" s="3">
        <v>10.0</v>
      </c>
      <c r="H4067" s="3" t="s">
        <v>4474</v>
      </c>
      <c r="I4067" s="3" t="s">
        <v>4474</v>
      </c>
      <c r="J4067" s="3" t="s">
        <v>4475</v>
      </c>
      <c r="K4067" s="3" t="s">
        <v>24</v>
      </c>
      <c r="L4067" s="3">
        <v>4.0</v>
      </c>
      <c r="M4067" s="3" t="s">
        <v>30</v>
      </c>
      <c r="N4067" s="3" t="s">
        <v>4540</v>
      </c>
      <c r="O4067" s="3" t="s">
        <v>139</v>
      </c>
      <c r="P4067" s="4">
        <v>28540.0</v>
      </c>
      <c r="Q4067" s="3" t="s">
        <v>1159</v>
      </c>
      <c r="S4067" s="3" t="s">
        <v>34</v>
      </c>
    </row>
    <row r="4068">
      <c r="A4068" s="2">
        <v>42318.71488425926</v>
      </c>
      <c r="B4068" s="3">
        <v>84.0</v>
      </c>
      <c r="C4068" s="3" t="s">
        <v>4244</v>
      </c>
      <c r="D4068" s="3">
        <v>38.0</v>
      </c>
      <c r="E4068" s="3" t="s">
        <v>4310</v>
      </c>
      <c r="F4068" s="3">
        <v>2.0</v>
      </c>
      <c r="G4068" s="3">
        <v>10.0</v>
      </c>
      <c r="H4068" s="3" t="s">
        <v>4474</v>
      </c>
      <c r="I4068" s="3" t="s">
        <v>4474</v>
      </c>
      <c r="J4068" s="3" t="s">
        <v>4475</v>
      </c>
      <c r="K4068" s="3" t="s">
        <v>24</v>
      </c>
      <c r="L4068" s="3">
        <v>5.0</v>
      </c>
      <c r="M4068" s="3" t="s">
        <v>25</v>
      </c>
      <c r="N4068" s="3" t="s">
        <v>4541</v>
      </c>
      <c r="O4068" s="3" t="s">
        <v>168</v>
      </c>
      <c r="P4068" s="4">
        <v>20181.0</v>
      </c>
      <c r="Q4068" s="3" t="s">
        <v>79</v>
      </c>
      <c r="S4068" s="3" t="s">
        <v>34</v>
      </c>
    </row>
    <row r="4069">
      <c r="A4069" s="2">
        <v>42318.71488425926</v>
      </c>
      <c r="B4069" s="3">
        <v>84.0</v>
      </c>
      <c r="C4069" s="3" t="s">
        <v>4244</v>
      </c>
      <c r="D4069" s="3">
        <v>38.0</v>
      </c>
      <c r="E4069" s="3" t="s">
        <v>4310</v>
      </c>
      <c r="F4069" s="3">
        <v>2.0</v>
      </c>
      <c r="G4069" s="3">
        <v>10.0</v>
      </c>
      <c r="H4069" s="3" t="s">
        <v>4474</v>
      </c>
      <c r="I4069" s="3" t="s">
        <v>4474</v>
      </c>
      <c r="J4069" s="3" t="s">
        <v>4475</v>
      </c>
      <c r="K4069" s="3" t="s">
        <v>24</v>
      </c>
      <c r="L4069" s="3">
        <v>6.0</v>
      </c>
      <c r="M4069" s="3" t="s">
        <v>30</v>
      </c>
      <c r="N4069" s="3" t="s">
        <v>4542</v>
      </c>
      <c r="O4069" s="3" t="s">
        <v>456</v>
      </c>
      <c r="P4069" s="4">
        <v>29918.0</v>
      </c>
      <c r="Q4069" s="3" t="s">
        <v>110</v>
      </c>
      <c r="S4069" s="3" t="s">
        <v>34</v>
      </c>
    </row>
    <row r="4070">
      <c r="A4070" s="2">
        <v>42318.71488425926</v>
      </c>
      <c r="B4070" s="3">
        <v>84.0</v>
      </c>
      <c r="C4070" s="3" t="s">
        <v>4244</v>
      </c>
      <c r="D4070" s="3">
        <v>38.0</v>
      </c>
      <c r="E4070" s="3" t="s">
        <v>4310</v>
      </c>
      <c r="F4070" s="3">
        <v>2.0</v>
      </c>
      <c r="G4070" s="3">
        <v>10.0</v>
      </c>
      <c r="H4070" s="3" t="s">
        <v>4474</v>
      </c>
      <c r="I4070" s="3" t="s">
        <v>4474</v>
      </c>
      <c r="J4070" s="3" t="s">
        <v>4475</v>
      </c>
      <c r="K4070" s="3" t="s">
        <v>24</v>
      </c>
      <c r="L4070" s="3">
        <v>7.0</v>
      </c>
      <c r="M4070" s="3" t="s">
        <v>25</v>
      </c>
      <c r="N4070" s="3" t="s">
        <v>4543</v>
      </c>
      <c r="O4070" s="3" t="s">
        <v>251</v>
      </c>
      <c r="P4070" s="4">
        <v>22169.0</v>
      </c>
      <c r="Q4070" s="3" t="s">
        <v>205</v>
      </c>
      <c r="S4070" s="3" t="s">
        <v>34</v>
      </c>
    </row>
    <row r="4071">
      <c r="A4071" s="2">
        <v>42318.71488425926</v>
      </c>
      <c r="B4071" s="3">
        <v>84.0</v>
      </c>
      <c r="C4071" s="3" t="s">
        <v>4244</v>
      </c>
      <c r="D4071" s="3">
        <v>38.0</v>
      </c>
      <c r="E4071" s="3" t="s">
        <v>4310</v>
      </c>
      <c r="F4071" s="3">
        <v>2.0</v>
      </c>
      <c r="G4071" s="3">
        <v>10.0</v>
      </c>
      <c r="H4071" s="3" t="s">
        <v>4474</v>
      </c>
      <c r="I4071" s="3" t="s">
        <v>4474</v>
      </c>
      <c r="J4071" s="3" t="s">
        <v>4475</v>
      </c>
      <c r="K4071" s="3" t="s">
        <v>24</v>
      </c>
      <c r="L4071" s="3">
        <v>8.0</v>
      </c>
      <c r="M4071" s="3" t="s">
        <v>30</v>
      </c>
      <c r="N4071" s="3" t="s">
        <v>4544</v>
      </c>
      <c r="O4071" s="3" t="s">
        <v>677</v>
      </c>
      <c r="P4071" s="4">
        <v>23903.0</v>
      </c>
      <c r="Q4071" s="3" t="s">
        <v>169</v>
      </c>
      <c r="S4071" s="3" t="s">
        <v>34</v>
      </c>
    </row>
    <row r="4072">
      <c r="A4072" s="2">
        <v>42318.71488425926</v>
      </c>
      <c r="B4072" s="3">
        <v>84.0</v>
      </c>
      <c r="C4072" s="3" t="s">
        <v>4244</v>
      </c>
      <c r="D4072" s="3">
        <v>38.0</v>
      </c>
      <c r="E4072" s="3" t="s">
        <v>4310</v>
      </c>
      <c r="F4072" s="3">
        <v>2.0</v>
      </c>
      <c r="G4072" s="3">
        <v>10.0</v>
      </c>
      <c r="H4072" s="3" t="s">
        <v>4474</v>
      </c>
      <c r="I4072" s="3" t="s">
        <v>4474</v>
      </c>
      <c r="J4072" s="3" t="s">
        <v>4475</v>
      </c>
      <c r="K4072" s="3" t="s">
        <v>24</v>
      </c>
      <c r="L4072" s="3">
        <v>9.0</v>
      </c>
      <c r="M4072" s="3" t="s">
        <v>25</v>
      </c>
      <c r="N4072" s="3" t="s">
        <v>4545</v>
      </c>
      <c r="O4072" s="3" t="s">
        <v>168</v>
      </c>
      <c r="P4072" s="4">
        <v>16374.0</v>
      </c>
      <c r="Q4072" s="3" t="s">
        <v>113</v>
      </c>
      <c r="S4072" s="3" t="s">
        <v>34</v>
      </c>
    </row>
    <row r="4073">
      <c r="A4073" s="2">
        <v>42318.71488425926</v>
      </c>
      <c r="B4073" s="3">
        <v>84.0</v>
      </c>
      <c r="C4073" s="3" t="s">
        <v>4244</v>
      </c>
      <c r="D4073" s="3">
        <v>38.0</v>
      </c>
      <c r="E4073" s="3" t="s">
        <v>4310</v>
      </c>
      <c r="F4073" s="3">
        <v>2.0</v>
      </c>
      <c r="G4073" s="3">
        <v>10.0</v>
      </c>
      <c r="H4073" s="3" t="s">
        <v>4474</v>
      </c>
      <c r="I4073" s="3" t="s">
        <v>4474</v>
      </c>
      <c r="J4073" s="3" t="s">
        <v>4475</v>
      </c>
      <c r="K4073" s="3" t="s">
        <v>24</v>
      </c>
      <c r="L4073" s="3">
        <v>10.0</v>
      </c>
      <c r="M4073" s="3" t="s">
        <v>30</v>
      </c>
      <c r="N4073" s="3" t="s">
        <v>4546</v>
      </c>
      <c r="O4073" s="3" t="s">
        <v>1547</v>
      </c>
      <c r="P4073" s="4">
        <v>21881.0</v>
      </c>
      <c r="Q4073" s="3" t="s">
        <v>1955</v>
      </c>
      <c r="S4073" s="3" t="s">
        <v>34</v>
      </c>
    </row>
    <row r="4074">
      <c r="A4074" s="2">
        <v>42318.71488425926</v>
      </c>
      <c r="B4074" s="3">
        <v>84.0</v>
      </c>
      <c r="C4074" s="3" t="s">
        <v>4244</v>
      </c>
      <c r="D4074" s="3">
        <v>38.0</v>
      </c>
      <c r="E4074" s="3" t="s">
        <v>4310</v>
      </c>
      <c r="F4074" s="3">
        <v>2.0</v>
      </c>
      <c r="G4074" s="3">
        <v>10.0</v>
      </c>
      <c r="H4074" s="3" t="s">
        <v>4474</v>
      </c>
      <c r="I4074" s="3" t="s">
        <v>4474</v>
      </c>
      <c r="J4074" s="3" t="s">
        <v>4475</v>
      </c>
      <c r="K4074" s="3" t="s">
        <v>24</v>
      </c>
      <c r="L4074" s="3">
        <v>11.0</v>
      </c>
      <c r="M4074" s="3" t="s">
        <v>25</v>
      </c>
      <c r="N4074" s="3" t="s">
        <v>4547</v>
      </c>
      <c r="O4074" s="3" t="s">
        <v>796</v>
      </c>
      <c r="P4074" s="4">
        <v>22158.0</v>
      </c>
      <c r="Q4074" s="3" t="s">
        <v>55</v>
      </c>
      <c r="S4074" s="3" t="s">
        <v>34</v>
      </c>
    </row>
    <row r="4075">
      <c r="A4075" s="2">
        <v>42318.71488425926</v>
      </c>
      <c r="B4075" s="3">
        <v>84.0</v>
      </c>
      <c r="C4075" s="3" t="s">
        <v>4244</v>
      </c>
      <c r="D4075" s="3">
        <v>38.0</v>
      </c>
      <c r="E4075" s="3" t="s">
        <v>4310</v>
      </c>
      <c r="F4075" s="3">
        <v>2.0</v>
      </c>
      <c r="G4075" s="3">
        <v>10.0</v>
      </c>
      <c r="H4075" s="3" t="s">
        <v>4474</v>
      </c>
      <c r="I4075" s="3" t="s">
        <v>4474</v>
      </c>
      <c r="J4075" s="3" t="s">
        <v>4475</v>
      </c>
      <c r="K4075" s="3" t="s">
        <v>24</v>
      </c>
      <c r="L4075" s="3">
        <v>12.0</v>
      </c>
      <c r="M4075" s="3" t="s">
        <v>30</v>
      </c>
      <c r="N4075" s="3" t="s">
        <v>4482</v>
      </c>
      <c r="O4075" s="3" t="s">
        <v>4548</v>
      </c>
      <c r="P4075" s="4">
        <v>27565.0</v>
      </c>
      <c r="Q4075" s="3" t="s">
        <v>132</v>
      </c>
      <c r="S4075" s="3" t="s">
        <v>34</v>
      </c>
    </row>
    <row r="4076">
      <c r="A4076" s="2">
        <v>42318.71488425926</v>
      </c>
      <c r="B4076" s="3">
        <v>84.0</v>
      </c>
      <c r="C4076" s="3" t="s">
        <v>4244</v>
      </c>
      <c r="D4076" s="3">
        <v>38.0</v>
      </c>
      <c r="E4076" s="3" t="s">
        <v>4310</v>
      </c>
      <c r="F4076" s="3">
        <v>2.0</v>
      </c>
      <c r="G4076" s="3">
        <v>10.0</v>
      </c>
      <c r="H4076" s="3" t="s">
        <v>4474</v>
      </c>
      <c r="I4076" s="3" t="s">
        <v>4474</v>
      </c>
      <c r="J4076" s="3" t="s">
        <v>4475</v>
      </c>
      <c r="K4076" s="3" t="s">
        <v>24</v>
      </c>
      <c r="L4076" s="3">
        <v>13.0</v>
      </c>
      <c r="M4076" s="3" t="s">
        <v>25</v>
      </c>
      <c r="N4076" s="3" t="s">
        <v>4549</v>
      </c>
      <c r="O4076" s="3" t="s">
        <v>1475</v>
      </c>
      <c r="P4076" s="4">
        <v>28541.0</v>
      </c>
      <c r="Q4076" s="3" t="s">
        <v>72</v>
      </c>
      <c r="S4076" s="3" t="s">
        <v>34</v>
      </c>
    </row>
    <row r="4077">
      <c r="A4077" s="2">
        <v>42318.71488425926</v>
      </c>
      <c r="B4077" s="3">
        <v>84.0</v>
      </c>
      <c r="C4077" s="3" t="s">
        <v>4244</v>
      </c>
      <c r="D4077" s="3">
        <v>38.0</v>
      </c>
      <c r="E4077" s="3" t="s">
        <v>4310</v>
      </c>
      <c r="F4077" s="3">
        <v>2.0</v>
      </c>
      <c r="G4077" s="3">
        <v>10.0</v>
      </c>
      <c r="H4077" s="3" t="s">
        <v>4474</v>
      </c>
      <c r="I4077" s="3" t="s">
        <v>4474</v>
      </c>
      <c r="J4077" s="3" t="s">
        <v>4475</v>
      </c>
      <c r="K4077" s="3" t="s">
        <v>24</v>
      </c>
      <c r="L4077" s="3">
        <v>14.0</v>
      </c>
      <c r="M4077" s="3" t="s">
        <v>30</v>
      </c>
      <c r="N4077" s="3" t="s">
        <v>4550</v>
      </c>
      <c r="O4077" s="3" t="s">
        <v>121</v>
      </c>
      <c r="P4077" s="4">
        <v>18897.0</v>
      </c>
      <c r="Q4077" s="3" t="s">
        <v>49</v>
      </c>
      <c r="S4077" s="3" t="s">
        <v>34</v>
      </c>
    </row>
    <row r="4078">
      <c r="A4078" s="2">
        <v>42318.71488425926</v>
      </c>
      <c r="B4078" s="3">
        <v>84.0</v>
      </c>
      <c r="C4078" s="3" t="s">
        <v>4244</v>
      </c>
      <c r="D4078" s="3">
        <v>38.0</v>
      </c>
      <c r="E4078" s="3" t="s">
        <v>4310</v>
      </c>
      <c r="F4078" s="3">
        <v>2.0</v>
      </c>
      <c r="G4078" s="3">
        <v>10.0</v>
      </c>
      <c r="H4078" s="3" t="s">
        <v>4474</v>
      </c>
      <c r="I4078" s="3" t="s">
        <v>4474</v>
      </c>
      <c r="J4078" s="3" t="s">
        <v>4475</v>
      </c>
      <c r="K4078" s="3" t="s">
        <v>24</v>
      </c>
      <c r="L4078" s="3">
        <v>15.0</v>
      </c>
      <c r="M4078" s="3" t="s">
        <v>25</v>
      </c>
      <c r="N4078" s="3" t="s">
        <v>4551</v>
      </c>
      <c r="O4078" s="3" t="s">
        <v>1089</v>
      </c>
      <c r="P4078" s="4">
        <v>28530.0</v>
      </c>
      <c r="Q4078" s="3" t="s">
        <v>4552</v>
      </c>
      <c r="S4078" s="3" t="s">
        <v>34</v>
      </c>
    </row>
    <row r="4079">
      <c r="A4079" s="2">
        <v>42318.71488425926</v>
      </c>
      <c r="B4079" s="3">
        <v>84.0</v>
      </c>
      <c r="C4079" s="3" t="s">
        <v>4244</v>
      </c>
      <c r="D4079" s="3">
        <v>38.0</v>
      </c>
      <c r="E4079" s="3" t="s">
        <v>4310</v>
      </c>
      <c r="F4079" s="3">
        <v>2.0</v>
      </c>
      <c r="G4079" s="3">
        <v>10.0</v>
      </c>
      <c r="H4079" s="3" t="s">
        <v>4474</v>
      </c>
      <c r="I4079" s="3" t="s">
        <v>4474</v>
      </c>
      <c r="J4079" s="3" t="s">
        <v>4475</v>
      </c>
      <c r="K4079" s="3" t="s">
        <v>24</v>
      </c>
      <c r="L4079" s="3">
        <v>16.0</v>
      </c>
      <c r="M4079" s="3" t="s">
        <v>30</v>
      </c>
      <c r="N4079" s="3" t="s">
        <v>3012</v>
      </c>
      <c r="O4079" s="3" t="s">
        <v>45</v>
      </c>
      <c r="P4079" s="4">
        <v>22738.0</v>
      </c>
      <c r="Q4079" s="3" t="s">
        <v>75</v>
      </c>
      <c r="S4079" s="3" t="s">
        <v>34</v>
      </c>
    </row>
    <row r="4080">
      <c r="A4080" s="2">
        <v>42318.71488425926</v>
      </c>
      <c r="B4080" s="3">
        <v>84.0</v>
      </c>
      <c r="C4080" s="3" t="s">
        <v>4244</v>
      </c>
      <c r="D4080" s="3">
        <v>38.0</v>
      </c>
      <c r="E4080" s="3" t="s">
        <v>4310</v>
      </c>
      <c r="F4080" s="3">
        <v>2.0</v>
      </c>
      <c r="G4080" s="3">
        <v>10.0</v>
      </c>
      <c r="H4080" s="3" t="s">
        <v>4474</v>
      </c>
      <c r="I4080" s="3" t="s">
        <v>4474</v>
      </c>
      <c r="J4080" s="3" t="s">
        <v>4475</v>
      </c>
      <c r="K4080" s="3" t="s">
        <v>24</v>
      </c>
      <c r="L4080" s="3">
        <v>17.0</v>
      </c>
      <c r="M4080" s="3" t="s">
        <v>25</v>
      </c>
      <c r="N4080" s="3" t="s">
        <v>4553</v>
      </c>
      <c r="O4080" s="3" t="s">
        <v>477</v>
      </c>
      <c r="P4080" s="4">
        <v>27864.0</v>
      </c>
      <c r="Q4080" s="3" t="s">
        <v>216</v>
      </c>
      <c r="S4080" s="3" t="s">
        <v>34</v>
      </c>
    </row>
    <row r="4081">
      <c r="A4081" s="2">
        <v>42318.71488425926</v>
      </c>
      <c r="B4081" s="3">
        <v>84.0</v>
      </c>
      <c r="C4081" s="3" t="s">
        <v>4244</v>
      </c>
      <c r="D4081" s="3">
        <v>38.0</v>
      </c>
      <c r="E4081" s="3" t="s">
        <v>4310</v>
      </c>
      <c r="F4081" s="3">
        <v>2.0</v>
      </c>
      <c r="G4081" s="3">
        <v>10.0</v>
      </c>
      <c r="H4081" s="3" t="s">
        <v>4474</v>
      </c>
      <c r="I4081" s="3" t="s">
        <v>4474</v>
      </c>
      <c r="J4081" s="3" t="s">
        <v>4475</v>
      </c>
      <c r="K4081" s="3" t="s">
        <v>24</v>
      </c>
      <c r="L4081" s="3">
        <v>18.0</v>
      </c>
      <c r="M4081" s="3" t="s">
        <v>30</v>
      </c>
      <c r="N4081" s="3" t="s">
        <v>4554</v>
      </c>
      <c r="O4081" s="3" t="s">
        <v>4555</v>
      </c>
      <c r="P4081" s="4">
        <v>32989.0</v>
      </c>
      <c r="Q4081" s="3" t="s">
        <v>1205</v>
      </c>
      <c r="S4081" s="3" t="s">
        <v>34</v>
      </c>
    </row>
    <row r="4082">
      <c r="A4082" s="2">
        <v>42318.71488425926</v>
      </c>
      <c r="B4082" s="3">
        <v>84.0</v>
      </c>
      <c r="C4082" s="3" t="s">
        <v>4244</v>
      </c>
      <c r="D4082" s="3">
        <v>38.0</v>
      </c>
      <c r="E4082" s="3" t="s">
        <v>4310</v>
      </c>
      <c r="F4082" s="3">
        <v>2.0</v>
      </c>
      <c r="G4082" s="3">
        <v>10.0</v>
      </c>
      <c r="H4082" s="3" t="s">
        <v>4474</v>
      </c>
      <c r="I4082" s="3" t="s">
        <v>4474</v>
      </c>
      <c r="J4082" s="3" t="s">
        <v>4475</v>
      </c>
      <c r="K4082" s="3" t="s">
        <v>24</v>
      </c>
      <c r="L4082" s="3">
        <v>19.0</v>
      </c>
      <c r="M4082" s="3" t="s">
        <v>25</v>
      </c>
      <c r="N4082" s="3" t="s">
        <v>2351</v>
      </c>
      <c r="O4082" s="3" t="s">
        <v>4556</v>
      </c>
      <c r="P4082" s="4">
        <v>33426.0</v>
      </c>
      <c r="Q4082" s="3" t="s">
        <v>191</v>
      </c>
      <c r="S4082" s="3" t="s">
        <v>34</v>
      </c>
    </row>
    <row r="4083">
      <c r="A4083" s="2">
        <v>42318.71488425926</v>
      </c>
      <c r="B4083" s="3">
        <v>84.0</v>
      </c>
      <c r="C4083" s="3" t="s">
        <v>4244</v>
      </c>
      <c r="D4083" s="3">
        <v>38.0</v>
      </c>
      <c r="E4083" s="3" t="s">
        <v>4310</v>
      </c>
      <c r="F4083" s="3">
        <v>2.0</v>
      </c>
      <c r="G4083" s="3">
        <v>10.0</v>
      </c>
      <c r="H4083" s="3" t="s">
        <v>4474</v>
      </c>
      <c r="I4083" s="3" t="s">
        <v>4474</v>
      </c>
      <c r="J4083" s="3" t="s">
        <v>4475</v>
      </c>
      <c r="K4083" s="3" t="s">
        <v>24</v>
      </c>
      <c r="L4083" s="3">
        <v>20.0</v>
      </c>
      <c r="M4083" s="3" t="s">
        <v>30</v>
      </c>
      <c r="N4083" s="3" t="s">
        <v>4557</v>
      </c>
      <c r="O4083" s="3" t="s">
        <v>368</v>
      </c>
      <c r="P4083" s="4">
        <v>22748.0</v>
      </c>
      <c r="Q4083" s="3" t="s">
        <v>169</v>
      </c>
      <c r="S4083" s="3" t="s">
        <v>34</v>
      </c>
    </row>
    <row r="4084">
      <c r="A4084" s="2">
        <v>42318.71488425926</v>
      </c>
      <c r="B4084" s="3">
        <v>84.0</v>
      </c>
      <c r="C4084" s="3" t="s">
        <v>4244</v>
      </c>
      <c r="D4084" s="3">
        <v>38.0</v>
      </c>
      <c r="E4084" s="3" t="s">
        <v>4310</v>
      </c>
      <c r="F4084" s="3">
        <v>2.0</v>
      </c>
      <c r="G4084" s="3">
        <v>10.0</v>
      </c>
      <c r="H4084" s="3" t="s">
        <v>4474</v>
      </c>
      <c r="I4084" s="3" t="s">
        <v>4474</v>
      </c>
      <c r="J4084" s="3" t="s">
        <v>4475</v>
      </c>
      <c r="K4084" s="3" t="s">
        <v>24</v>
      </c>
      <c r="L4084" s="3">
        <v>21.0</v>
      </c>
      <c r="M4084" s="3" t="s">
        <v>25</v>
      </c>
      <c r="N4084" s="3" t="s">
        <v>4558</v>
      </c>
      <c r="O4084" s="3" t="s">
        <v>218</v>
      </c>
      <c r="P4084" s="4">
        <v>23159.0</v>
      </c>
      <c r="Q4084" s="3" t="s">
        <v>169</v>
      </c>
      <c r="S4084" s="3" t="s">
        <v>34</v>
      </c>
    </row>
    <row r="4085">
      <c r="A4085" s="2">
        <v>42318.71488425926</v>
      </c>
      <c r="B4085" s="3">
        <v>84.0</v>
      </c>
      <c r="C4085" s="3" t="s">
        <v>4244</v>
      </c>
      <c r="D4085" s="3">
        <v>38.0</v>
      </c>
      <c r="E4085" s="3" t="s">
        <v>4310</v>
      </c>
      <c r="F4085" s="3">
        <v>2.0</v>
      </c>
      <c r="G4085" s="3">
        <v>10.0</v>
      </c>
      <c r="H4085" s="3" t="s">
        <v>4474</v>
      </c>
      <c r="I4085" s="3" t="s">
        <v>4474</v>
      </c>
      <c r="J4085" s="3" t="s">
        <v>4475</v>
      </c>
      <c r="K4085" s="3" t="s">
        <v>24</v>
      </c>
      <c r="L4085" s="3">
        <v>22.0</v>
      </c>
      <c r="M4085" s="3" t="s">
        <v>30</v>
      </c>
      <c r="N4085" s="3" t="s">
        <v>1923</v>
      </c>
      <c r="O4085" s="3" t="s">
        <v>4559</v>
      </c>
      <c r="P4085" s="4">
        <v>27717.0</v>
      </c>
      <c r="Q4085" s="3" t="s">
        <v>132</v>
      </c>
      <c r="S4085" s="3" t="s">
        <v>34</v>
      </c>
    </row>
    <row r="4086">
      <c r="A4086" s="2">
        <v>42318.71488425926</v>
      </c>
      <c r="B4086" s="3">
        <v>84.0</v>
      </c>
      <c r="C4086" s="3" t="s">
        <v>4244</v>
      </c>
      <c r="D4086" s="3">
        <v>38.0</v>
      </c>
      <c r="E4086" s="3" t="s">
        <v>4310</v>
      </c>
      <c r="F4086" s="3">
        <v>2.0</v>
      </c>
      <c r="G4086" s="3">
        <v>10.0</v>
      </c>
      <c r="H4086" s="3" t="s">
        <v>4474</v>
      </c>
      <c r="I4086" s="3" t="s">
        <v>4474</v>
      </c>
      <c r="J4086" s="3" t="s">
        <v>4475</v>
      </c>
      <c r="K4086" s="3" t="s">
        <v>24</v>
      </c>
      <c r="L4086" s="3">
        <v>23.0</v>
      </c>
      <c r="M4086" s="3" t="s">
        <v>25</v>
      </c>
      <c r="N4086" s="3" t="s">
        <v>4560</v>
      </c>
      <c r="O4086" s="3" t="s">
        <v>281</v>
      </c>
      <c r="P4086" s="4">
        <v>24712.0</v>
      </c>
      <c r="Q4086" s="3" t="s">
        <v>72</v>
      </c>
      <c r="S4086" s="3" t="s">
        <v>34</v>
      </c>
    </row>
    <row r="4087">
      <c r="A4087" s="2">
        <v>42318.71488425926</v>
      </c>
      <c r="B4087" s="3">
        <v>84.0</v>
      </c>
      <c r="C4087" s="3" t="s">
        <v>4244</v>
      </c>
      <c r="D4087" s="3">
        <v>38.0</v>
      </c>
      <c r="E4087" s="3" t="s">
        <v>4310</v>
      </c>
      <c r="F4087" s="3">
        <v>2.0</v>
      </c>
      <c r="G4087" s="3">
        <v>10.0</v>
      </c>
      <c r="H4087" s="3" t="s">
        <v>4474</v>
      </c>
      <c r="I4087" s="3" t="s">
        <v>4474</v>
      </c>
      <c r="J4087" s="3" t="s">
        <v>4475</v>
      </c>
      <c r="K4087" s="3" t="s">
        <v>24</v>
      </c>
      <c r="L4087" s="3">
        <v>24.0</v>
      </c>
      <c r="M4087" s="3" t="s">
        <v>30</v>
      </c>
      <c r="N4087" s="3" t="s">
        <v>4561</v>
      </c>
      <c r="O4087" s="3" t="s">
        <v>697</v>
      </c>
      <c r="P4087" s="4">
        <v>30567.0</v>
      </c>
      <c r="Q4087" s="3" t="s">
        <v>216</v>
      </c>
      <c r="S4087" s="3" t="s">
        <v>34</v>
      </c>
    </row>
    <row r="4088">
      <c r="A4088" s="2">
        <v>42318.71488425926</v>
      </c>
      <c r="B4088" s="3">
        <v>84.0</v>
      </c>
      <c r="C4088" s="3" t="s">
        <v>4244</v>
      </c>
      <c r="D4088" s="3">
        <v>38.0</v>
      </c>
      <c r="E4088" s="3" t="s">
        <v>4310</v>
      </c>
      <c r="F4088" s="3">
        <v>2.0</v>
      </c>
      <c r="G4088" s="3">
        <v>10.0</v>
      </c>
      <c r="H4088" s="3" t="s">
        <v>4474</v>
      </c>
      <c r="I4088" s="3" t="s">
        <v>4474</v>
      </c>
      <c r="J4088" s="3" t="s">
        <v>4475</v>
      </c>
      <c r="K4088" s="3" t="s">
        <v>24</v>
      </c>
      <c r="L4088" s="3">
        <v>25.0</v>
      </c>
      <c r="M4088" s="3" t="s">
        <v>25</v>
      </c>
      <c r="N4088" s="3" t="s">
        <v>4562</v>
      </c>
      <c r="O4088" s="3" t="s">
        <v>4530</v>
      </c>
      <c r="P4088" s="4">
        <v>32525.0</v>
      </c>
      <c r="Q4088" s="3" t="s">
        <v>40</v>
      </c>
      <c r="S4088" s="3" t="s">
        <v>34</v>
      </c>
    </row>
    <row r="4089">
      <c r="A4089" s="2">
        <v>42318.71488425926</v>
      </c>
      <c r="B4089" s="3">
        <v>84.0</v>
      </c>
      <c r="C4089" s="3" t="s">
        <v>4244</v>
      </c>
      <c r="D4089" s="3">
        <v>38.0</v>
      </c>
      <c r="E4089" s="3" t="s">
        <v>4310</v>
      </c>
      <c r="F4089" s="3">
        <v>2.0</v>
      </c>
      <c r="G4089" s="3">
        <v>10.0</v>
      </c>
      <c r="H4089" s="3" t="s">
        <v>4474</v>
      </c>
      <c r="I4089" s="3" t="s">
        <v>4474</v>
      </c>
      <c r="J4089" s="3" t="s">
        <v>4475</v>
      </c>
      <c r="K4089" s="3" t="s">
        <v>24</v>
      </c>
      <c r="L4089" s="3">
        <v>26.0</v>
      </c>
      <c r="M4089" s="3" t="s">
        <v>30</v>
      </c>
      <c r="N4089" s="3" t="s">
        <v>4563</v>
      </c>
      <c r="O4089" s="3" t="s">
        <v>4564</v>
      </c>
      <c r="P4089" s="4">
        <v>29216.0</v>
      </c>
      <c r="Q4089" s="3" t="s">
        <v>110</v>
      </c>
      <c r="S4089" s="3" t="s">
        <v>34</v>
      </c>
    </row>
    <row r="4090">
      <c r="A4090" s="2">
        <v>42318.71488425926</v>
      </c>
      <c r="B4090" s="3">
        <v>84.0</v>
      </c>
      <c r="C4090" s="3" t="s">
        <v>4244</v>
      </c>
      <c r="D4090" s="3">
        <v>38.0</v>
      </c>
      <c r="E4090" s="3" t="s">
        <v>4310</v>
      </c>
      <c r="F4090" s="3">
        <v>2.0</v>
      </c>
      <c r="G4090" s="3">
        <v>10.0</v>
      </c>
      <c r="H4090" s="3" t="s">
        <v>4474</v>
      </c>
      <c r="I4090" s="3" t="s">
        <v>4474</v>
      </c>
      <c r="J4090" s="3" t="s">
        <v>4475</v>
      </c>
      <c r="K4090" s="3" t="s">
        <v>24</v>
      </c>
      <c r="L4090" s="3">
        <v>27.0</v>
      </c>
      <c r="M4090" s="3" t="s">
        <v>25</v>
      </c>
      <c r="N4090" s="3" t="s">
        <v>4565</v>
      </c>
      <c r="O4090" s="3" t="s">
        <v>91</v>
      </c>
      <c r="P4090" s="4">
        <v>24041.0</v>
      </c>
      <c r="Q4090" s="3" t="s">
        <v>740</v>
      </c>
      <c r="S4090" s="3" t="s">
        <v>34</v>
      </c>
    </row>
    <row r="4091">
      <c r="A4091" s="2">
        <v>42318.71488425926</v>
      </c>
      <c r="B4091" s="3">
        <v>84.0</v>
      </c>
      <c r="C4091" s="3" t="s">
        <v>4244</v>
      </c>
      <c r="D4091" s="3">
        <v>38.0</v>
      </c>
      <c r="E4091" s="3" t="s">
        <v>4310</v>
      </c>
      <c r="F4091" s="3">
        <v>2.0</v>
      </c>
      <c r="G4091" s="3">
        <v>10.0</v>
      </c>
      <c r="H4091" s="3" t="s">
        <v>4474</v>
      </c>
      <c r="I4091" s="3" t="s">
        <v>4474</v>
      </c>
      <c r="J4091" s="3" t="s">
        <v>4475</v>
      </c>
      <c r="K4091" s="3" t="s">
        <v>24</v>
      </c>
      <c r="L4091" s="3">
        <v>28.0</v>
      </c>
      <c r="M4091" s="3" t="s">
        <v>30</v>
      </c>
      <c r="N4091" s="3" t="s">
        <v>4482</v>
      </c>
      <c r="O4091" s="3" t="s">
        <v>1372</v>
      </c>
      <c r="P4091" s="4">
        <v>34460.0</v>
      </c>
      <c r="Q4091" s="3" t="s">
        <v>72</v>
      </c>
      <c r="S4091" s="3" t="s">
        <v>34</v>
      </c>
    </row>
    <row r="4092">
      <c r="A4092" s="2">
        <v>42318.71488425926</v>
      </c>
      <c r="B4092" s="3">
        <v>84.0</v>
      </c>
      <c r="C4092" s="3" t="s">
        <v>4244</v>
      </c>
      <c r="D4092" s="3">
        <v>38.0</v>
      </c>
      <c r="E4092" s="3" t="s">
        <v>4310</v>
      </c>
      <c r="F4092" s="3">
        <v>2.0</v>
      </c>
      <c r="G4092" s="3">
        <v>10.0</v>
      </c>
      <c r="H4092" s="3" t="s">
        <v>4474</v>
      </c>
      <c r="I4092" s="3" t="s">
        <v>4474</v>
      </c>
      <c r="J4092" s="3" t="s">
        <v>4475</v>
      </c>
      <c r="K4092" s="3" t="s">
        <v>24</v>
      </c>
      <c r="L4092" s="3">
        <v>29.0</v>
      </c>
      <c r="M4092" s="3" t="s">
        <v>25</v>
      </c>
      <c r="N4092" s="3" t="s">
        <v>4566</v>
      </c>
      <c r="O4092" s="3" t="s">
        <v>492</v>
      </c>
      <c r="P4092" s="4">
        <v>25305.0</v>
      </c>
      <c r="Q4092" s="3" t="s">
        <v>169</v>
      </c>
      <c r="S4092" s="3" t="s">
        <v>34</v>
      </c>
    </row>
    <row r="4093">
      <c r="A4093" s="2">
        <v>42318.71488425926</v>
      </c>
      <c r="B4093" s="3">
        <v>84.0</v>
      </c>
      <c r="C4093" s="3" t="s">
        <v>4244</v>
      </c>
      <c r="D4093" s="3">
        <v>38.0</v>
      </c>
      <c r="E4093" s="3" t="s">
        <v>4310</v>
      </c>
      <c r="F4093" s="3">
        <v>2.0</v>
      </c>
      <c r="G4093" s="3">
        <v>10.0</v>
      </c>
      <c r="H4093" s="3" t="s">
        <v>4474</v>
      </c>
      <c r="I4093" s="3" t="s">
        <v>4474</v>
      </c>
      <c r="J4093" s="3" t="s">
        <v>4475</v>
      </c>
      <c r="K4093" s="3" t="s">
        <v>24</v>
      </c>
      <c r="L4093" s="3">
        <v>30.0</v>
      </c>
      <c r="M4093" s="3" t="s">
        <v>30</v>
      </c>
      <c r="N4093" s="3" t="s">
        <v>4567</v>
      </c>
      <c r="O4093" s="3" t="s">
        <v>769</v>
      </c>
      <c r="P4093" s="4">
        <v>18308.0</v>
      </c>
      <c r="Q4093" s="3" t="s">
        <v>49</v>
      </c>
      <c r="S4093" s="3" t="s">
        <v>34</v>
      </c>
    </row>
    <row r="4094">
      <c r="A4094" s="2">
        <v>42318.71488425926</v>
      </c>
      <c r="B4094" s="3">
        <v>84.0</v>
      </c>
      <c r="C4094" s="3" t="s">
        <v>4244</v>
      </c>
      <c r="D4094" s="3">
        <v>38.0</v>
      </c>
      <c r="E4094" s="3" t="s">
        <v>4310</v>
      </c>
      <c r="F4094" s="3">
        <v>2.0</v>
      </c>
      <c r="G4094" s="3">
        <v>10.0</v>
      </c>
      <c r="H4094" s="3" t="s">
        <v>4474</v>
      </c>
      <c r="I4094" s="3" t="s">
        <v>4474</v>
      </c>
      <c r="J4094" s="3" t="s">
        <v>4475</v>
      </c>
      <c r="K4094" s="3" t="s">
        <v>24</v>
      </c>
      <c r="L4094" s="3">
        <v>31.0</v>
      </c>
      <c r="M4094" s="3" t="s">
        <v>25</v>
      </c>
      <c r="N4094" s="3" t="s">
        <v>4568</v>
      </c>
      <c r="O4094" s="3" t="s">
        <v>1050</v>
      </c>
      <c r="P4094" s="4">
        <v>27828.0</v>
      </c>
      <c r="Q4094" s="3" t="s">
        <v>110</v>
      </c>
      <c r="S4094" s="3" t="s">
        <v>34</v>
      </c>
    </row>
    <row r="4095">
      <c r="A4095" s="2">
        <v>42318.71488425926</v>
      </c>
      <c r="B4095" s="3">
        <v>84.0</v>
      </c>
      <c r="C4095" s="3" t="s">
        <v>4244</v>
      </c>
      <c r="D4095" s="3">
        <v>38.0</v>
      </c>
      <c r="E4095" s="3" t="s">
        <v>4310</v>
      </c>
      <c r="F4095" s="3">
        <v>2.0</v>
      </c>
      <c r="G4095" s="3">
        <v>10.0</v>
      </c>
      <c r="H4095" s="3" t="s">
        <v>4474</v>
      </c>
      <c r="I4095" s="3" t="s">
        <v>4474</v>
      </c>
      <c r="J4095" s="3" t="s">
        <v>4475</v>
      </c>
      <c r="K4095" s="3" t="s">
        <v>24</v>
      </c>
      <c r="L4095" s="3">
        <v>32.0</v>
      </c>
      <c r="M4095" s="3" t="s">
        <v>30</v>
      </c>
      <c r="N4095" s="3" t="s">
        <v>4569</v>
      </c>
      <c r="O4095" s="3" t="s">
        <v>3788</v>
      </c>
      <c r="P4095" s="4">
        <v>18135.0</v>
      </c>
      <c r="Q4095" s="3" t="s">
        <v>49</v>
      </c>
      <c r="S4095" s="3" t="s">
        <v>34</v>
      </c>
    </row>
    <row r="4096">
      <c r="A4096" s="2">
        <v>42318.71488425926</v>
      </c>
      <c r="B4096" s="3">
        <v>84.0</v>
      </c>
      <c r="C4096" s="3" t="s">
        <v>4244</v>
      </c>
      <c r="D4096" s="3">
        <v>38.0</v>
      </c>
      <c r="E4096" s="3" t="s">
        <v>4310</v>
      </c>
      <c r="F4096" s="3">
        <v>2.0</v>
      </c>
      <c r="G4096" s="3">
        <v>10.0</v>
      </c>
      <c r="H4096" s="3" t="s">
        <v>4474</v>
      </c>
      <c r="I4096" s="3" t="s">
        <v>4474</v>
      </c>
      <c r="J4096" s="3" t="s">
        <v>4475</v>
      </c>
      <c r="K4096" s="3" t="s">
        <v>24</v>
      </c>
      <c r="L4096" s="3">
        <v>33.0</v>
      </c>
      <c r="M4096" s="3" t="s">
        <v>25</v>
      </c>
      <c r="N4096" s="3" t="s">
        <v>4570</v>
      </c>
      <c r="O4096" s="3" t="s">
        <v>319</v>
      </c>
      <c r="P4096" s="4">
        <v>25892.0</v>
      </c>
      <c r="Q4096" s="3" t="s">
        <v>40</v>
      </c>
      <c r="S4096" s="3" t="s">
        <v>34</v>
      </c>
    </row>
    <row r="4097">
      <c r="A4097" s="2">
        <v>42318.71488425926</v>
      </c>
      <c r="B4097" s="3">
        <v>84.0</v>
      </c>
      <c r="C4097" s="3" t="s">
        <v>4244</v>
      </c>
      <c r="D4097" s="3">
        <v>38.0</v>
      </c>
      <c r="E4097" s="3" t="s">
        <v>4310</v>
      </c>
      <c r="F4097" s="3">
        <v>2.0</v>
      </c>
      <c r="G4097" s="3">
        <v>10.0</v>
      </c>
      <c r="H4097" s="3" t="s">
        <v>4474</v>
      </c>
      <c r="I4097" s="3" t="s">
        <v>4474</v>
      </c>
      <c r="J4097" s="3" t="s">
        <v>4475</v>
      </c>
      <c r="K4097" s="3" t="s">
        <v>24</v>
      </c>
      <c r="L4097" s="3">
        <v>34.0</v>
      </c>
      <c r="M4097" s="3" t="s">
        <v>30</v>
      </c>
      <c r="N4097" s="3" t="s">
        <v>4571</v>
      </c>
      <c r="O4097" s="3" t="s">
        <v>4572</v>
      </c>
      <c r="P4097" s="4">
        <v>19698.0</v>
      </c>
      <c r="Q4097" s="3" t="s">
        <v>86</v>
      </c>
      <c r="S4097" s="3" t="s">
        <v>34</v>
      </c>
    </row>
    <row r="4098">
      <c r="A4098" s="2">
        <v>42318.71488425926</v>
      </c>
      <c r="B4098" s="3">
        <v>84.0</v>
      </c>
      <c r="C4098" s="3" t="s">
        <v>4244</v>
      </c>
      <c r="D4098" s="3">
        <v>42.0</v>
      </c>
      <c r="E4098" s="3" t="s">
        <v>4341</v>
      </c>
      <c r="F4098" s="3">
        <v>2.0</v>
      </c>
      <c r="G4098" s="3">
        <v>10.0</v>
      </c>
      <c r="H4098" s="3" t="s">
        <v>4474</v>
      </c>
      <c r="I4098" s="3" t="s">
        <v>4474</v>
      </c>
      <c r="J4098" s="3" t="s">
        <v>4475</v>
      </c>
      <c r="K4098" s="3" t="s">
        <v>24</v>
      </c>
      <c r="L4098" s="3">
        <v>1.0</v>
      </c>
      <c r="M4098" s="3" t="s">
        <v>25</v>
      </c>
      <c r="N4098" s="3" t="s">
        <v>4573</v>
      </c>
      <c r="O4098" s="3" t="s">
        <v>237</v>
      </c>
      <c r="P4098" s="4">
        <v>16094.0</v>
      </c>
      <c r="Q4098" s="3" t="s">
        <v>113</v>
      </c>
      <c r="S4098" s="3" t="s">
        <v>34</v>
      </c>
    </row>
    <row r="4099">
      <c r="A4099" s="2">
        <v>42318.71488425926</v>
      </c>
      <c r="B4099" s="3">
        <v>84.0</v>
      </c>
      <c r="C4099" s="3" t="s">
        <v>4244</v>
      </c>
      <c r="D4099" s="3">
        <v>42.0</v>
      </c>
      <c r="E4099" s="3" t="s">
        <v>4341</v>
      </c>
      <c r="F4099" s="3">
        <v>2.0</v>
      </c>
      <c r="G4099" s="3">
        <v>10.0</v>
      </c>
      <c r="H4099" s="3" t="s">
        <v>4474</v>
      </c>
      <c r="I4099" s="3" t="s">
        <v>4474</v>
      </c>
      <c r="J4099" s="3" t="s">
        <v>4475</v>
      </c>
      <c r="K4099" s="3" t="s">
        <v>24</v>
      </c>
      <c r="L4099" s="3">
        <v>2.0</v>
      </c>
      <c r="M4099" s="3" t="s">
        <v>30</v>
      </c>
      <c r="N4099" s="3" t="s">
        <v>4574</v>
      </c>
      <c r="O4099" s="3" t="s">
        <v>355</v>
      </c>
      <c r="P4099" s="4">
        <v>22906.0</v>
      </c>
      <c r="Q4099" s="3" t="s">
        <v>189</v>
      </c>
      <c r="S4099" s="3" t="s">
        <v>34</v>
      </c>
    </row>
    <row r="4100">
      <c r="A4100" s="2">
        <v>42318.71488425926</v>
      </c>
      <c r="B4100" s="3">
        <v>84.0</v>
      </c>
      <c r="C4100" s="3" t="s">
        <v>4244</v>
      </c>
      <c r="D4100" s="3">
        <v>42.0</v>
      </c>
      <c r="E4100" s="3" t="s">
        <v>4341</v>
      </c>
      <c r="F4100" s="3">
        <v>2.0</v>
      </c>
      <c r="G4100" s="3">
        <v>10.0</v>
      </c>
      <c r="H4100" s="3" t="s">
        <v>4474</v>
      </c>
      <c r="I4100" s="3" t="s">
        <v>4474</v>
      </c>
      <c r="J4100" s="3" t="s">
        <v>4475</v>
      </c>
      <c r="K4100" s="3" t="s">
        <v>24</v>
      </c>
      <c r="L4100" s="3">
        <v>3.0</v>
      </c>
      <c r="M4100" s="3" t="s">
        <v>25</v>
      </c>
      <c r="N4100" s="3" t="s">
        <v>4575</v>
      </c>
      <c r="O4100" s="3" t="s">
        <v>523</v>
      </c>
      <c r="P4100" s="4">
        <v>22590.0</v>
      </c>
      <c r="Q4100" s="3" t="s">
        <v>1205</v>
      </c>
      <c r="S4100" s="3" t="s">
        <v>34</v>
      </c>
    </row>
    <row r="4101">
      <c r="A4101" s="2">
        <v>42318.71488425926</v>
      </c>
      <c r="B4101" s="3">
        <v>84.0</v>
      </c>
      <c r="C4101" s="3" t="s">
        <v>4244</v>
      </c>
      <c r="D4101" s="3">
        <v>42.0</v>
      </c>
      <c r="E4101" s="3" t="s">
        <v>4341</v>
      </c>
      <c r="F4101" s="3">
        <v>2.0</v>
      </c>
      <c r="G4101" s="3">
        <v>10.0</v>
      </c>
      <c r="H4101" s="3" t="s">
        <v>4474</v>
      </c>
      <c r="I4101" s="3" t="s">
        <v>4474</v>
      </c>
      <c r="J4101" s="3" t="s">
        <v>4475</v>
      </c>
      <c r="K4101" s="3" t="s">
        <v>24</v>
      </c>
      <c r="L4101" s="3">
        <v>4.0</v>
      </c>
      <c r="M4101" s="3" t="s">
        <v>30</v>
      </c>
      <c r="N4101" s="3" t="s">
        <v>4576</v>
      </c>
      <c r="O4101" s="3" t="s">
        <v>389</v>
      </c>
      <c r="P4101" s="4">
        <v>34246.0</v>
      </c>
      <c r="Q4101" s="3" t="s">
        <v>191</v>
      </c>
      <c r="S4101" s="3" t="s">
        <v>34</v>
      </c>
    </row>
    <row r="4102">
      <c r="A4102" s="2">
        <v>42318.71488425926</v>
      </c>
      <c r="B4102" s="3">
        <v>84.0</v>
      </c>
      <c r="C4102" s="3" t="s">
        <v>4244</v>
      </c>
      <c r="D4102" s="3">
        <v>42.0</v>
      </c>
      <c r="E4102" s="3" t="s">
        <v>4341</v>
      </c>
      <c r="F4102" s="3">
        <v>2.0</v>
      </c>
      <c r="G4102" s="3">
        <v>10.0</v>
      </c>
      <c r="H4102" s="3" t="s">
        <v>4474</v>
      </c>
      <c r="I4102" s="3" t="s">
        <v>4474</v>
      </c>
      <c r="J4102" s="3" t="s">
        <v>4475</v>
      </c>
      <c r="K4102" s="3" t="s">
        <v>24</v>
      </c>
      <c r="L4102" s="3">
        <v>5.0</v>
      </c>
      <c r="M4102" s="3" t="s">
        <v>25</v>
      </c>
      <c r="N4102" s="3" t="s">
        <v>2625</v>
      </c>
      <c r="O4102" s="3" t="s">
        <v>251</v>
      </c>
      <c r="P4102" s="4">
        <v>22932.0</v>
      </c>
      <c r="Q4102" s="3" t="s">
        <v>110</v>
      </c>
      <c r="S4102" s="3" t="s">
        <v>34</v>
      </c>
    </row>
    <row r="4103">
      <c r="A4103" s="2">
        <v>42318.71488425926</v>
      </c>
      <c r="B4103" s="3">
        <v>84.0</v>
      </c>
      <c r="C4103" s="3" t="s">
        <v>4244</v>
      </c>
      <c r="D4103" s="3">
        <v>42.0</v>
      </c>
      <c r="E4103" s="3" t="s">
        <v>4341</v>
      </c>
      <c r="F4103" s="3">
        <v>2.0</v>
      </c>
      <c r="G4103" s="3">
        <v>10.0</v>
      </c>
      <c r="H4103" s="3" t="s">
        <v>4474</v>
      </c>
      <c r="I4103" s="3" t="s">
        <v>4474</v>
      </c>
      <c r="J4103" s="3" t="s">
        <v>4475</v>
      </c>
      <c r="K4103" s="3" t="s">
        <v>24</v>
      </c>
      <c r="L4103" s="3">
        <v>6.0</v>
      </c>
      <c r="M4103" s="3" t="s">
        <v>30</v>
      </c>
      <c r="N4103" s="3" t="s">
        <v>4577</v>
      </c>
      <c r="O4103" s="3" t="s">
        <v>1074</v>
      </c>
      <c r="P4103" s="4">
        <v>15942.0</v>
      </c>
      <c r="Q4103" s="3" t="s">
        <v>46</v>
      </c>
      <c r="S4103" s="3" t="s">
        <v>34</v>
      </c>
    </row>
    <row r="4104">
      <c r="A4104" s="2">
        <v>42318.71488425926</v>
      </c>
      <c r="B4104" s="3">
        <v>84.0</v>
      </c>
      <c r="C4104" s="3" t="s">
        <v>4244</v>
      </c>
      <c r="D4104" s="3">
        <v>42.0</v>
      </c>
      <c r="E4104" s="3" t="s">
        <v>4341</v>
      </c>
      <c r="F4104" s="3">
        <v>2.0</v>
      </c>
      <c r="G4104" s="3">
        <v>10.0</v>
      </c>
      <c r="H4104" s="3" t="s">
        <v>4474</v>
      </c>
      <c r="I4104" s="3" t="s">
        <v>4474</v>
      </c>
      <c r="J4104" s="3" t="s">
        <v>4475</v>
      </c>
      <c r="K4104" s="3" t="s">
        <v>24</v>
      </c>
      <c r="L4104" s="3">
        <v>7.0</v>
      </c>
      <c r="M4104" s="3" t="s">
        <v>25</v>
      </c>
      <c r="N4104" s="3" t="s">
        <v>4578</v>
      </c>
      <c r="O4104" s="3" t="s">
        <v>639</v>
      </c>
      <c r="P4104" s="4">
        <v>19386.0</v>
      </c>
      <c r="Q4104" s="3" t="s">
        <v>528</v>
      </c>
      <c r="S4104" s="3" t="s">
        <v>34</v>
      </c>
    </row>
    <row r="4105">
      <c r="A4105" s="2">
        <v>42318.71488425926</v>
      </c>
      <c r="B4105" s="3">
        <v>84.0</v>
      </c>
      <c r="C4105" s="3" t="s">
        <v>4244</v>
      </c>
      <c r="D4105" s="3">
        <v>42.0</v>
      </c>
      <c r="E4105" s="3" t="s">
        <v>4341</v>
      </c>
      <c r="F4105" s="3">
        <v>2.0</v>
      </c>
      <c r="G4105" s="3">
        <v>10.0</v>
      </c>
      <c r="H4105" s="3" t="s">
        <v>4474</v>
      </c>
      <c r="I4105" s="3" t="s">
        <v>4474</v>
      </c>
      <c r="J4105" s="3" t="s">
        <v>4475</v>
      </c>
      <c r="K4105" s="3" t="s">
        <v>24</v>
      </c>
      <c r="L4105" s="3">
        <v>8.0</v>
      </c>
      <c r="M4105" s="3" t="s">
        <v>30</v>
      </c>
      <c r="N4105" s="3" t="s">
        <v>4047</v>
      </c>
      <c r="O4105" s="3" t="s">
        <v>1879</v>
      </c>
      <c r="P4105" s="4">
        <v>24723.0</v>
      </c>
      <c r="Q4105" s="3" t="s">
        <v>205</v>
      </c>
      <c r="S4105" s="3" t="s">
        <v>34</v>
      </c>
    </row>
    <row r="4106">
      <c r="A4106" s="2">
        <v>42318.71488425926</v>
      </c>
      <c r="B4106" s="3">
        <v>84.0</v>
      </c>
      <c r="C4106" s="3" t="s">
        <v>4244</v>
      </c>
      <c r="D4106" s="3">
        <v>42.0</v>
      </c>
      <c r="E4106" s="3" t="s">
        <v>4341</v>
      </c>
      <c r="F4106" s="3">
        <v>2.0</v>
      </c>
      <c r="G4106" s="3">
        <v>10.0</v>
      </c>
      <c r="H4106" s="3" t="s">
        <v>4474</v>
      </c>
      <c r="I4106" s="3" t="s">
        <v>4474</v>
      </c>
      <c r="J4106" s="3" t="s">
        <v>4475</v>
      </c>
      <c r="K4106" s="3" t="s">
        <v>24</v>
      </c>
      <c r="L4106" s="3">
        <v>9.0</v>
      </c>
      <c r="M4106" s="3" t="s">
        <v>25</v>
      </c>
      <c r="N4106" s="3" t="s">
        <v>4579</v>
      </c>
      <c r="O4106" s="3" t="s">
        <v>257</v>
      </c>
      <c r="P4106" s="4">
        <v>33377.0</v>
      </c>
      <c r="Q4106" s="3" t="s">
        <v>79</v>
      </c>
      <c r="S4106" s="3" t="s">
        <v>34</v>
      </c>
    </row>
    <row r="4107">
      <c r="A4107" s="2">
        <v>42318.71488425926</v>
      </c>
      <c r="B4107" s="3">
        <v>84.0</v>
      </c>
      <c r="C4107" s="3" t="s">
        <v>4244</v>
      </c>
      <c r="D4107" s="3">
        <v>42.0</v>
      </c>
      <c r="E4107" s="3" t="s">
        <v>4341</v>
      </c>
      <c r="F4107" s="3">
        <v>2.0</v>
      </c>
      <c r="G4107" s="3">
        <v>10.0</v>
      </c>
      <c r="H4107" s="3" t="s">
        <v>4474</v>
      </c>
      <c r="I4107" s="3" t="s">
        <v>4474</v>
      </c>
      <c r="J4107" s="3" t="s">
        <v>4475</v>
      </c>
      <c r="K4107" s="3" t="s">
        <v>24</v>
      </c>
      <c r="L4107" s="3">
        <v>10.0</v>
      </c>
      <c r="M4107" s="3" t="s">
        <v>30</v>
      </c>
      <c r="N4107" s="3" t="s">
        <v>4580</v>
      </c>
      <c r="O4107" s="3" t="s">
        <v>67</v>
      </c>
      <c r="P4107" s="4">
        <v>27238.0</v>
      </c>
      <c r="Q4107" s="3" t="s">
        <v>110</v>
      </c>
      <c r="S4107" s="3" t="s">
        <v>34</v>
      </c>
    </row>
    <row r="4108">
      <c r="A4108" s="2">
        <v>42318.71488425926</v>
      </c>
      <c r="B4108" s="3">
        <v>84.0</v>
      </c>
      <c r="C4108" s="3" t="s">
        <v>4244</v>
      </c>
      <c r="D4108" s="3">
        <v>42.0</v>
      </c>
      <c r="E4108" s="3" t="s">
        <v>4341</v>
      </c>
      <c r="F4108" s="3">
        <v>2.0</v>
      </c>
      <c r="G4108" s="3">
        <v>10.0</v>
      </c>
      <c r="H4108" s="3" t="s">
        <v>4474</v>
      </c>
      <c r="I4108" s="3" t="s">
        <v>4474</v>
      </c>
      <c r="J4108" s="3" t="s">
        <v>4475</v>
      </c>
      <c r="K4108" s="3" t="s">
        <v>24</v>
      </c>
      <c r="L4108" s="3">
        <v>11.0</v>
      </c>
      <c r="M4108" s="3" t="s">
        <v>25</v>
      </c>
      <c r="N4108" s="3" t="s">
        <v>4581</v>
      </c>
      <c r="O4108" s="3" t="s">
        <v>297</v>
      </c>
      <c r="P4108" s="4">
        <v>24438.0</v>
      </c>
      <c r="Q4108" s="3" t="s">
        <v>110</v>
      </c>
      <c r="S4108" s="3" t="s">
        <v>34</v>
      </c>
    </row>
    <row r="4109">
      <c r="A4109" s="2">
        <v>42318.71488425926</v>
      </c>
      <c r="B4109" s="3">
        <v>84.0</v>
      </c>
      <c r="C4109" s="3" t="s">
        <v>4244</v>
      </c>
      <c r="D4109" s="3">
        <v>42.0</v>
      </c>
      <c r="E4109" s="3" t="s">
        <v>4341</v>
      </c>
      <c r="F4109" s="3">
        <v>2.0</v>
      </c>
      <c r="G4109" s="3">
        <v>10.0</v>
      </c>
      <c r="H4109" s="3" t="s">
        <v>4474</v>
      </c>
      <c r="I4109" s="3" t="s">
        <v>4474</v>
      </c>
      <c r="J4109" s="3" t="s">
        <v>4475</v>
      </c>
      <c r="K4109" s="3" t="s">
        <v>24</v>
      </c>
      <c r="L4109" s="3">
        <v>12.0</v>
      </c>
      <c r="M4109" s="3" t="s">
        <v>30</v>
      </c>
      <c r="N4109" s="3" t="s">
        <v>4582</v>
      </c>
      <c r="O4109" s="3" t="s">
        <v>235</v>
      </c>
      <c r="P4109" s="4">
        <v>16944.0</v>
      </c>
      <c r="Q4109" s="3" t="s">
        <v>113</v>
      </c>
      <c r="S4109" s="3" t="s">
        <v>34</v>
      </c>
    </row>
    <row r="4110">
      <c r="A4110" s="2">
        <v>42318.71488425926</v>
      </c>
      <c r="B4110" s="3">
        <v>84.0</v>
      </c>
      <c r="C4110" s="3" t="s">
        <v>4244</v>
      </c>
      <c r="D4110" s="3">
        <v>42.0</v>
      </c>
      <c r="E4110" s="3" t="s">
        <v>4341</v>
      </c>
      <c r="F4110" s="3">
        <v>2.0</v>
      </c>
      <c r="G4110" s="3">
        <v>10.0</v>
      </c>
      <c r="H4110" s="3" t="s">
        <v>4474</v>
      </c>
      <c r="I4110" s="3" t="s">
        <v>4474</v>
      </c>
      <c r="J4110" s="3" t="s">
        <v>4475</v>
      </c>
      <c r="K4110" s="3" t="s">
        <v>24</v>
      </c>
      <c r="L4110" s="3">
        <v>13.0</v>
      </c>
      <c r="M4110" s="3" t="s">
        <v>25</v>
      </c>
      <c r="N4110" s="3" t="s">
        <v>4583</v>
      </c>
      <c r="O4110" s="3" t="s">
        <v>664</v>
      </c>
      <c r="P4110" s="4">
        <v>22103.0</v>
      </c>
      <c r="Q4110" s="3" t="s">
        <v>37</v>
      </c>
      <c r="S4110" s="3" t="s">
        <v>34</v>
      </c>
    </row>
    <row r="4111">
      <c r="A4111" s="2">
        <v>42318.71488425926</v>
      </c>
      <c r="B4111" s="3">
        <v>84.0</v>
      </c>
      <c r="C4111" s="3" t="s">
        <v>4244</v>
      </c>
      <c r="D4111" s="3">
        <v>42.0</v>
      </c>
      <c r="E4111" s="3" t="s">
        <v>4341</v>
      </c>
      <c r="F4111" s="3">
        <v>2.0</v>
      </c>
      <c r="G4111" s="3">
        <v>10.0</v>
      </c>
      <c r="H4111" s="3" t="s">
        <v>4474</v>
      </c>
      <c r="I4111" s="3" t="s">
        <v>4474</v>
      </c>
      <c r="J4111" s="3" t="s">
        <v>4475</v>
      </c>
      <c r="K4111" s="3" t="s">
        <v>24</v>
      </c>
      <c r="L4111" s="3">
        <v>14.0</v>
      </c>
      <c r="M4111" s="3" t="s">
        <v>30</v>
      </c>
      <c r="N4111" s="3" t="s">
        <v>3951</v>
      </c>
      <c r="O4111" s="3" t="s">
        <v>112</v>
      </c>
      <c r="P4111" s="4">
        <v>19558.0</v>
      </c>
      <c r="Q4111" s="3" t="s">
        <v>113</v>
      </c>
      <c r="S4111" s="3" t="s">
        <v>34</v>
      </c>
    </row>
    <row r="4112">
      <c r="A4112" s="2">
        <v>42318.71488425926</v>
      </c>
      <c r="B4112" s="3">
        <v>84.0</v>
      </c>
      <c r="C4112" s="3" t="s">
        <v>4244</v>
      </c>
      <c r="D4112" s="3">
        <v>42.0</v>
      </c>
      <c r="E4112" s="3" t="s">
        <v>4341</v>
      </c>
      <c r="F4112" s="3">
        <v>2.0</v>
      </c>
      <c r="G4112" s="3">
        <v>10.0</v>
      </c>
      <c r="H4112" s="3" t="s">
        <v>4474</v>
      </c>
      <c r="I4112" s="3" t="s">
        <v>4474</v>
      </c>
      <c r="J4112" s="3" t="s">
        <v>4475</v>
      </c>
      <c r="K4112" s="3" t="s">
        <v>24</v>
      </c>
      <c r="L4112" s="3">
        <v>15.0</v>
      </c>
      <c r="M4112" s="3" t="s">
        <v>25</v>
      </c>
      <c r="N4112" s="3" t="s">
        <v>2419</v>
      </c>
      <c r="O4112" s="3" t="s">
        <v>1637</v>
      </c>
      <c r="P4112" s="4">
        <v>20305.0</v>
      </c>
      <c r="Q4112" s="3" t="s">
        <v>40</v>
      </c>
      <c r="S4112" s="3" t="s">
        <v>34</v>
      </c>
    </row>
    <row r="4113">
      <c r="A4113" s="2">
        <v>42318.71488425926</v>
      </c>
      <c r="B4113" s="3">
        <v>84.0</v>
      </c>
      <c r="C4113" s="3" t="s">
        <v>4244</v>
      </c>
      <c r="D4113" s="3">
        <v>42.0</v>
      </c>
      <c r="E4113" s="3" t="s">
        <v>4341</v>
      </c>
      <c r="F4113" s="3">
        <v>2.0</v>
      </c>
      <c r="G4113" s="3">
        <v>10.0</v>
      </c>
      <c r="H4113" s="3" t="s">
        <v>4474</v>
      </c>
      <c r="I4113" s="3" t="s">
        <v>4474</v>
      </c>
      <c r="J4113" s="3" t="s">
        <v>4475</v>
      </c>
      <c r="K4113" s="3" t="s">
        <v>24</v>
      </c>
      <c r="L4113" s="3">
        <v>16.0</v>
      </c>
      <c r="M4113" s="3" t="s">
        <v>30</v>
      </c>
      <c r="N4113" s="3" t="s">
        <v>4584</v>
      </c>
      <c r="O4113" s="3" t="s">
        <v>45</v>
      </c>
      <c r="P4113" s="4">
        <v>22308.0</v>
      </c>
      <c r="Q4113" s="3" t="s">
        <v>40</v>
      </c>
      <c r="S4113" s="3" t="s">
        <v>34</v>
      </c>
    </row>
    <row r="4114">
      <c r="A4114" s="2">
        <v>42318.71488425926</v>
      </c>
      <c r="B4114" s="3">
        <v>84.0</v>
      </c>
      <c r="C4114" s="3" t="s">
        <v>4244</v>
      </c>
      <c r="D4114" s="3">
        <v>42.0</v>
      </c>
      <c r="E4114" s="3" t="s">
        <v>4341</v>
      </c>
      <c r="F4114" s="3">
        <v>2.0</v>
      </c>
      <c r="G4114" s="3">
        <v>10.0</v>
      </c>
      <c r="H4114" s="3" t="s">
        <v>4474</v>
      </c>
      <c r="I4114" s="3" t="s">
        <v>4474</v>
      </c>
      <c r="J4114" s="3" t="s">
        <v>4475</v>
      </c>
      <c r="K4114" s="3" t="s">
        <v>24</v>
      </c>
      <c r="L4114" s="3">
        <v>17.0</v>
      </c>
      <c r="M4114" s="3" t="s">
        <v>25</v>
      </c>
      <c r="N4114" s="3" t="s">
        <v>1176</v>
      </c>
      <c r="O4114" s="3" t="s">
        <v>536</v>
      </c>
      <c r="P4114" s="4">
        <v>18800.0</v>
      </c>
      <c r="Q4114" s="3" t="s">
        <v>46</v>
      </c>
      <c r="S4114" s="3" t="s">
        <v>34</v>
      </c>
    </row>
    <row r="4115">
      <c r="A4115" s="2">
        <v>42318.71488425926</v>
      </c>
      <c r="B4115" s="3">
        <v>84.0</v>
      </c>
      <c r="C4115" s="3" t="s">
        <v>4244</v>
      </c>
      <c r="D4115" s="3">
        <v>42.0</v>
      </c>
      <c r="E4115" s="3" t="s">
        <v>4341</v>
      </c>
      <c r="F4115" s="3">
        <v>2.0</v>
      </c>
      <c r="G4115" s="3">
        <v>10.0</v>
      </c>
      <c r="H4115" s="3" t="s">
        <v>4474</v>
      </c>
      <c r="I4115" s="3" t="s">
        <v>4474</v>
      </c>
      <c r="J4115" s="3" t="s">
        <v>4475</v>
      </c>
      <c r="K4115" s="3" t="s">
        <v>24</v>
      </c>
      <c r="L4115" s="3">
        <v>18.0</v>
      </c>
      <c r="M4115" s="3" t="s">
        <v>30</v>
      </c>
      <c r="N4115" s="3" t="s">
        <v>4585</v>
      </c>
      <c r="O4115" s="3" t="s">
        <v>307</v>
      </c>
      <c r="P4115" s="4">
        <v>23134.0</v>
      </c>
      <c r="Q4115" s="3" t="s">
        <v>40</v>
      </c>
      <c r="S4115" s="3" t="s">
        <v>34</v>
      </c>
    </row>
    <row r="4116">
      <c r="A4116" s="2">
        <v>42318.71488425926</v>
      </c>
      <c r="B4116" s="3">
        <v>84.0</v>
      </c>
      <c r="C4116" s="3" t="s">
        <v>4244</v>
      </c>
      <c r="D4116" s="3">
        <v>42.0</v>
      </c>
      <c r="E4116" s="3" t="s">
        <v>4341</v>
      </c>
      <c r="F4116" s="3">
        <v>2.0</v>
      </c>
      <c r="G4116" s="3">
        <v>10.0</v>
      </c>
      <c r="H4116" s="3" t="s">
        <v>4474</v>
      </c>
      <c r="I4116" s="3" t="s">
        <v>4474</v>
      </c>
      <c r="J4116" s="3" t="s">
        <v>4475</v>
      </c>
      <c r="K4116" s="3" t="s">
        <v>24</v>
      </c>
      <c r="L4116" s="3">
        <v>19.0</v>
      </c>
      <c r="M4116" s="3" t="s">
        <v>25</v>
      </c>
      <c r="N4116" s="3" t="s">
        <v>4586</v>
      </c>
      <c r="O4116" s="3" t="s">
        <v>564</v>
      </c>
      <c r="P4116" s="4">
        <v>20715.0</v>
      </c>
      <c r="Q4116" s="3" t="s">
        <v>55</v>
      </c>
      <c r="S4116" s="3" t="s">
        <v>34</v>
      </c>
    </row>
    <row r="4117">
      <c r="A4117" s="2">
        <v>42318.71488425926</v>
      </c>
      <c r="B4117" s="3">
        <v>84.0</v>
      </c>
      <c r="C4117" s="3" t="s">
        <v>4244</v>
      </c>
      <c r="D4117" s="3">
        <v>42.0</v>
      </c>
      <c r="E4117" s="3" t="s">
        <v>4341</v>
      </c>
      <c r="F4117" s="3">
        <v>2.0</v>
      </c>
      <c r="G4117" s="3">
        <v>10.0</v>
      </c>
      <c r="H4117" s="3" t="s">
        <v>4474</v>
      </c>
      <c r="I4117" s="3" t="s">
        <v>4474</v>
      </c>
      <c r="J4117" s="3" t="s">
        <v>4475</v>
      </c>
      <c r="K4117" s="3" t="s">
        <v>24</v>
      </c>
      <c r="L4117" s="3">
        <v>20.0</v>
      </c>
      <c r="M4117" s="3" t="s">
        <v>30</v>
      </c>
      <c r="N4117" s="3" t="s">
        <v>835</v>
      </c>
      <c r="O4117" s="3" t="s">
        <v>342</v>
      </c>
      <c r="P4117" s="4">
        <v>27384.0</v>
      </c>
      <c r="Q4117" s="3" t="s">
        <v>110</v>
      </c>
      <c r="S4117" s="3" t="s">
        <v>34</v>
      </c>
    </row>
    <row r="4118">
      <c r="A4118" s="2">
        <v>42318.71488425926</v>
      </c>
      <c r="B4118" s="3">
        <v>84.0</v>
      </c>
      <c r="C4118" s="3" t="s">
        <v>4244</v>
      </c>
      <c r="D4118" s="3">
        <v>42.0</v>
      </c>
      <c r="E4118" s="3" t="s">
        <v>4341</v>
      </c>
      <c r="F4118" s="3">
        <v>2.0</v>
      </c>
      <c r="G4118" s="3">
        <v>10.0</v>
      </c>
      <c r="H4118" s="3" t="s">
        <v>4474</v>
      </c>
      <c r="I4118" s="3" t="s">
        <v>4474</v>
      </c>
      <c r="J4118" s="3" t="s">
        <v>4475</v>
      </c>
      <c r="K4118" s="3" t="s">
        <v>24</v>
      </c>
      <c r="L4118" s="3">
        <v>21.0</v>
      </c>
      <c r="M4118" s="3" t="s">
        <v>25</v>
      </c>
      <c r="N4118" s="3" t="s">
        <v>4587</v>
      </c>
      <c r="O4118" s="3" t="s">
        <v>127</v>
      </c>
      <c r="P4118" s="4">
        <v>16848.0</v>
      </c>
      <c r="Q4118" s="3" t="s">
        <v>96</v>
      </c>
      <c r="S4118" s="3" t="s">
        <v>34</v>
      </c>
    </row>
    <row r="4119">
      <c r="A4119" s="2">
        <v>42318.71488425926</v>
      </c>
      <c r="B4119" s="3">
        <v>84.0</v>
      </c>
      <c r="C4119" s="3" t="s">
        <v>4244</v>
      </c>
      <c r="D4119" s="3">
        <v>42.0</v>
      </c>
      <c r="E4119" s="3" t="s">
        <v>4341</v>
      </c>
      <c r="F4119" s="3">
        <v>2.0</v>
      </c>
      <c r="G4119" s="3">
        <v>10.0</v>
      </c>
      <c r="H4119" s="3" t="s">
        <v>4474</v>
      </c>
      <c r="I4119" s="3" t="s">
        <v>4474</v>
      </c>
      <c r="J4119" s="3" t="s">
        <v>4475</v>
      </c>
      <c r="K4119" s="3" t="s">
        <v>24</v>
      </c>
      <c r="L4119" s="3">
        <v>22.0</v>
      </c>
      <c r="M4119" s="3" t="s">
        <v>30</v>
      </c>
      <c r="N4119" s="3" t="s">
        <v>4588</v>
      </c>
      <c r="O4119" s="3" t="s">
        <v>487</v>
      </c>
      <c r="P4119" s="4">
        <v>16596.0</v>
      </c>
      <c r="Q4119" s="3" t="s">
        <v>49</v>
      </c>
      <c r="S4119" s="3" t="s">
        <v>34</v>
      </c>
    </row>
    <row r="4120">
      <c r="A4120" s="2">
        <v>42318.71488425926</v>
      </c>
      <c r="B4120" s="3">
        <v>84.0</v>
      </c>
      <c r="C4120" s="3" t="s">
        <v>4244</v>
      </c>
      <c r="D4120" s="3">
        <v>43.0</v>
      </c>
      <c r="E4120" s="3" t="s">
        <v>4363</v>
      </c>
      <c r="F4120" s="3">
        <v>2.0</v>
      </c>
      <c r="G4120" s="3">
        <v>10.0</v>
      </c>
      <c r="H4120" s="3" t="s">
        <v>4474</v>
      </c>
      <c r="I4120" s="3" t="s">
        <v>4474</v>
      </c>
      <c r="J4120" s="3" t="s">
        <v>4475</v>
      </c>
      <c r="K4120" s="3" t="s">
        <v>24</v>
      </c>
      <c r="L4120" s="3">
        <v>1.0</v>
      </c>
      <c r="M4120" s="3" t="s">
        <v>25</v>
      </c>
      <c r="N4120" s="3" t="s">
        <v>4589</v>
      </c>
      <c r="O4120" s="3" t="s">
        <v>1468</v>
      </c>
      <c r="P4120" s="4">
        <v>31999.0</v>
      </c>
      <c r="Q4120" s="3" t="s">
        <v>55</v>
      </c>
      <c r="S4120" s="3" t="s">
        <v>34</v>
      </c>
    </row>
    <row r="4121">
      <c r="A4121" s="2">
        <v>42318.71488425926</v>
      </c>
      <c r="B4121" s="3">
        <v>84.0</v>
      </c>
      <c r="C4121" s="3" t="s">
        <v>4244</v>
      </c>
      <c r="D4121" s="3">
        <v>43.0</v>
      </c>
      <c r="E4121" s="3" t="s">
        <v>4363</v>
      </c>
      <c r="F4121" s="3">
        <v>2.0</v>
      </c>
      <c r="G4121" s="3">
        <v>10.0</v>
      </c>
      <c r="H4121" s="3" t="s">
        <v>4474</v>
      </c>
      <c r="I4121" s="3" t="s">
        <v>4474</v>
      </c>
      <c r="J4121" s="3" t="s">
        <v>4475</v>
      </c>
      <c r="K4121" s="3" t="s">
        <v>24</v>
      </c>
      <c r="L4121" s="3">
        <v>2.0</v>
      </c>
      <c r="M4121" s="3" t="s">
        <v>30</v>
      </c>
      <c r="N4121" s="3" t="s">
        <v>4590</v>
      </c>
      <c r="O4121" s="3" t="s">
        <v>717</v>
      </c>
      <c r="P4121" s="4">
        <v>28986.0</v>
      </c>
      <c r="Q4121" s="3" t="s">
        <v>40</v>
      </c>
      <c r="S4121" s="3" t="s">
        <v>34</v>
      </c>
    </row>
    <row r="4122">
      <c r="A4122" s="2">
        <v>42318.71488425926</v>
      </c>
      <c r="B4122" s="3">
        <v>84.0</v>
      </c>
      <c r="C4122" s="3" t="s">
        <v>4244</v>
      </c>
      <c r="D4122" s="3">
        <v>43.0</v>
      </c>
      <c r="E4122" s="3" t="s">
        <v>4363</v>
      </c>
      <c r="F4122" s="3">
        <v>2.0</v>
      </c>
      <c r="G4122" s="3">
        <v>10.0</v>
      </c>
      <c r="H4122" s="3" t="s">
        <v>4474</v>
      </c>
      <c r="I4122" s="3" t="s">
        <v>4474</v>
      </c>
      <c r="J4122" s="3" t="s">
        <v>4475</v>
      </c>
      <c r="K4122" s="3" t="s">
        <v>24</v>
      </c>
      <c r="L4122" s="3">
        <v>3.0</v>
      </c>
      <c r="M4122" s="3" t="s">
        <v>25</v>
      </c>
      <c r="N4122" s="3" t="s">
        <v>4591</v>
      </c>
      <c r="O4122" s="3" t="s">
        <v>119</v>
      </c>
      <c r="P4122" s="4">
        <v>21403.0</v>
      </c>
      <c r="Q4122" s="3" t="s">
        <v>610</v>
      </c>
      <c r="S4122" s="3" t="s">
        <v>34</v>
      </c>
    </row>
    <row r="4123">
      <c r="A4123" s="2">
        <v>42318.71488425926</v>
      </c>
      <c r="B4123" s="3">
        <v>84.0</v>
      </c>
      <c r="C4123" s="3" t="s">
        <v>4244</v>
      </c>
      <c r="D4123" s="3">
        <v>43.0</v>
      </c>
      <c r="E4123" s="3" t="s">
        <v>4363</v>
      </c>
      <c r="F4123" s="3">
        <v>2.0</v>
      </c>
      <c r="G4123" s="3">
        <v>10.0</v>
      </c>
      <c r="H4123" s="3" t="s">
        <v>4474</v>
      </c>
      <c r="I4123" s="3" t="s">
        <v>4474</v>
      </c>
      <c r="J4123" s="3" t="s">
        <v>4475</v>
      </c>
      <c r="K4123" s="3" t="s">
        <v>24</v>
      </c>
      <c r="L4123" s="3">
        <v>4.0</v>
      </c>
      <c r="M4123" s="3" t="s">
        <v>30</v>
      </c>
      <c r="N4123" s="3" t="s">
        <v>4592</v>
      </c>
      <c r="O4123" s="3" t="s">
        <v>89</v>
      </c>
      <c r="P4123" s="4">
        <v>23860.0</v>
      </c>
      <c r="Q4123" s="3" t="s">
        <v>132</v>
      </c>
      <c r="S4123" s="3" t="s">
        <v>34</v>
      </c>
    </row>
    <row r="4124">
      <c r="A4124" s="2">
        <v>42318.71488425926</v>
      </c>
      <c r="B4124" s="3">
        <v>84.0</v>
      </c>
      <c r="C4124" s="3" t="s">
        <v>4244</v>
      </c>
      <c r="D4124" s="3">
        <v>43.0</v>
      </c>
      <c r="E4124" s="3" t="s">
        <v>4363</v>
      </c>
      <c r="F4124" s="3">
        <v>2.0</v>
      </c>
      <c r="G4124" s="3">
        <v>10.0</v>
      </c>
      <c r="H4124" s="3" t="s">
        <v>4474</v>
      </c>
      <c r="I4124" s="3" t="s">
        <v>4474</v>
      </c>
      <c r="J4124" s="3" t="s">
        <v>4475</v>
      </c>
      <c r="K4124" s="3" t="s">
        <v>24</v>
      </c>
      <c r="L4124" s="3">
        <v>5.0</v>
      </c>
      <c r="M4124" s="3" t="s">
        <v>25</v>
      </c>
      <c r="N4124" s="3" t="s">
        <v>4593</v>
      </c>
      <c r="O4124" s="3" t="s">
        <v>2301</v>
      </c>
      <c r="P4124" s="4">
        <v>34222.0</v>
      </c>
      <c r="Q4124" s="3" t="s">
        <v>191</v>
      </c>
      <c r="S4124" s="3" t="s">
        <v>34</v>
      </c>
    </row>
    <row r="4125">
      <c r="A4125" s="2">
        <v>42318.71488425926</v>
      </c>
      <c r="B4125" s="3">
        <v>84.0</v>
      </c>
      <c r="C4125" s="3" t="s">
        <v>4244</v>
      </c>
      <c r="D4125" s="3">
        <v>43.0</v>
      </c>
      <c r="E4125" s="3" t="s">
        <v>4363</v>
      </c>
      <c r="F4125" s="3">
        <v>2.0</v>
      </c>
      <c r="G4125" s="3">
        <v>10.0</v>
      </c>
      <c r="H4125" s="3" t="s">
        <v>4474</v>
      </c>
      <c r="I4125" s="3" t="s">
        <v>4474</v>
      </c>
      <c r="J4125" s="3" t="s">
        <v>4475</v>
      </c>
      <c r="K4125" s="3" t="s">
        <v>24</v>
      </c>
      <c r="L4125" s="3">
        <v>6.0</v>
      </c>
      <c r="M4125" s="3" t="s">
        <v>30</v>
      </c>
      <c r="N4125" s="3" t="s">
        <v>2939</v>
      </c>
      <c r="O4125" s="3" t="s">
        <v>1313</v>
      </c>
      <c r="P4125" s="4">
        <v>20765.0</v>
      </c>
      <c r="Q4125" s="3" t="s">
        <v>37</v>
      </c>
      <c r="S4125" s="3" t="s">
        <v>34</v>
      </c>
    </row>
    <row r="4126">
      <c r="A4126" s="2">
        <v>42318.71488425926</v>
      </c>
      <c r="B4126" s="3">
        <v>84.0</v>
      </c>
      <c r="C4126" s="3" t="s">
        <v>4244</v>
      </c>
      <c r="D4126" s="3">
        <v>43.0</v>
      </c>
      <c r="E4126" s="3" t="s">
        <v>4363</v>
      </c>
      <c r="F4126" s="3">
        <v>2.0</v>
      </c>
      <c r="G4126" s="3">
        <v>10.0</v>
      </c>
      <c r="H4126" s="3" t="s">
        <v>4474</v>
      </c>
      <c r="I4126" s="3" t="s">
        <v>4474</v>
      </c>
      <c r="J4126" s="3" t="s">
        <v>4475</v>
      </c>
      <c r="K4126" s="3" t="s">
        <v>24</v>
      </c>
      <c r="L4126" s="3">
        <v>7.0</v>
      </c>
      <c r="M4126" s="3" t="s">
        <v>25</v>
      </c>
      <c r="N4126" s="3" t="s">
        <v>4594</v>
      </c>
      <c r="O4126" s="3" t="s">
        <v>69</v>
      </c>
      <c r="P4126" s="4">
        <v>23865.0</v>
      </c>
      <c r="Q4126" s="3" t="s">
        <v>132</v>
      </c>
      <c r="S4126" s="3" t="s">
        <v>34</v>
      </c>
    </row>
    <row r="4127">
      <c r="A4127" s="2">
        <v>42318.71488425926</v>
      </c>
      <c r="B4127" s="3">
        <v>84.0</v>
      </c>
      <c r="C4127" s="3" t="s">
        <v>4244</v>
      </c>
      <c r="D4127" s="3">
        <v>43.0</v>
      </c>
      <c r="E4127" s="3" t="s">
        <v>4363</v>
      </c>
      <c r="F4127" s="3">
        <v>2.0</v>
      </c>
      <c r="G4127" s="3">
        <v>10.0</v>
      </c>
      <c r="H4127" s="3" t="s">
        <v>4474</v>
      </c>
      <c r="I4127" s="3" t="s">
        <v>4474</v>
      </c>
      <c r="J4127" s="3" t="s">
        <v>4475</v>
      </c>
      <c r="K4127" s="3" t="s">
        <v>24</v>
      </c>
      <c r="L4127" s="3">
        <v>8.0</v>
      </c>
      <c r="M4127" s="3" t="s">
        <v>30</v>
      </c>
      <c r="N4127" s="3" t="s">
        <v>3096</v>
      </c>
      <c r="O4127" s="3" t="s">
        <v>4595</v>
      </c>
      <c r="P4127" s="4">
        <v>35154.0</v>
      </c>
      <c r="Q4127" s="3" t="s">
        <v>191</v>
      </c>
      <c r="S4127" s="3" t="s">
        <v>34</v>
      </c>
    </row>
    <row r="4128">
      <c r="A4128" s="2">
        <v>42318.71488425926</v>
      </c>
      <c r="B4128" s="3">
        <v>84.0</v>
      </c>
      <c r="C4128" s="3" t="s">
        <v>4244</v>
      </c>
      <c r="D4128" s="3">
        <v>63.0</v>
      </c>
      <c r="E4128" s="3" t="s">
        <v>4369</v>
      </c>
      <c r="F4128" s="3">
        <v>2.0</v>
      </c>
      <c r="G4128" s="3">
        <v>10.0</v>
      </c>
      <c r="H4128" s="3" t="s">
        <v>4474</v>
      </c>
      <c r="I4128" s="3" t="s">
        <v>4474</v>
      </c>
      <c r="J4128" s="3" t="s">
        <v>4475</v>
      </c>
      <c r="K4128" s="3" t="s">
        <v>24</v>
      </c>
      <c r="L4128" s="3">
        <v>1.0</v>
      </c>
      <c r="M4128" s="3" t="s">
        <v>25</v>
      </c>
      <c r="N4128" s="3" t="s">
        <v>4596</v>
      </c>
      <c r="O4128" s="3" t="s">
        <v>141</v>
      </c>
      <c r="P4128" s="4">
        <v>21830.0</v>
      </c>
      <c r="Q4128" s="3" t="s">
        <v>115</v>
      </c>
      <c r="S4128" s="3" t="s">
        <v>34</v>
      </c>
    </row>
    <row r="4129">
      <c r="A4129" s="2">
        <v>42318.71488425926</v>
      </c>
      <c r="B4129" s="3">
        <v>84.0</v>
      </c>
      <c r="C4129" s="3" t="s">
        <v>4244</v>
      </c>
      <c r="D4129" s="3">
        <v>63.0</v>
      </c>
      <c r="E4129" s="3" t="s">
        <v>4369</v>
      </c>
      <c r="F4129" s="3">
        <v>2.0</v>
      </c>
      <c r="G4129" s="3">
        <v>10.0</v>
      </c>
      <c r="H4129" s="3" t="s">
        <v>4474</v>
      </c>
      <c r="I4129" s="3" t="s">
        <v>4474</v>
      </c>
      <c r="J4129" s="3" t="s">
        <v>4475</v>
      </c>
      <c r="K4129" s="3" t="s">
        <v>24</v>
      </c>
      <c r="L4129" s="3">
        <v>2.0</v>
      </c>
      <c r="M4129" s="3" t="s">
        <v>30</v>
      </c>
      <c r="N4129" s="3" t="s">
        <v>4597</v>
      </c>
      <c r="O4129" s="3" t="s">
        <v>307</v>
      </c>
      <c r="P4129" s="4">
        <v>19405.0</v>
      </c>
      <c r="Q4129" s="3" t="s">
        <v>1955</v>
      </c>
      <c r="S4129" s="3" t="s">
        <v>34</v>
      </c>
    </row>
    <row r="4130">
      <c r="A4130" s="2">
        <v>42318.71488425926</v>
      </c>
      <c r="B4130" s="3">
        <v>84.0</v>
      </c>
      <c r="C4130" s="3" t="s">
        <v>4244</v>
      </c>
      <c r="D4130" s="3">
        <v>63.0</v>
      </c>
      <c r="E4130" s="3" t="s">
        <v>4369</v>
      </c>
      <c r="F4130" s="3">
        <v>2.0</v>
      </c>
      <c r="G4130" s="3">
        <v>10.0</v>
      </c>
      <c r="H4130" s="3" t="s">
        <v>4474</v>
      </c>
      <c r="I4130" s="3" t="s">
        <v>4474</v>
      </c>
      <c r="J4130" s="3" t="s">
        <v>4475</v>
      </c>
      <c r="K4130" s="3" t="s">
        <v>24</v>
      </c>
      <c r="L4130" s="3">
        <v>3.0</v>
      </c>
      <c r="M4130" s="3" t="s">
        <v>25</v>
      </c>
      <c r="N4130" s="3" t="s">
        <v>4598</v>
      </c>
      <c r="O4130" s="3" t="s">
        <v>2415</v>
      </c>
      <c r="P4130" s="4">
        <v>29741.0</v>
      </c>
      <c r="Q4130" s="3" t="s">
        <v>110</v>
      </c>
      <c r="S4130" s="3" t="s">
        <v>34</v>
      </c>
    </row>
    <row r="4131">
      <c r="A4131" s="2">
        <v>42318.71488425926</v>
      </c>
      <c r="B4131" s="3">
        <v>84.0</v>
      </c>
      <c r="C4131" s="3" t="s">
        <v>4244</v>
      </c>
      <c r="D4131" s="3">
        <v>63.0</v>
      </c>
      <c r="E4131" s="3" t="s">
        <v>4369</v>
      </c>
      <c r="F4131" s="3">
        <v>2.0</v>
      </c>
      <c r="G4131" s="3">
        <v>10.0</v>
      </c>
      <c r="H4131" s="3" t="s">
        <v>4474</v>
      </c>
      <c r="I4131" s="3" t="s">
        <v>4474</v>
      </c>
      <c r="J4131" s="3" t="s">
        <v>4475</v>
      </c>
      <c r="K4131" s="3" t="s">
        <v>24</v>
      </c>
      <c r="L4131" s="3">
        <v>4.0</v>
      </c>
      <c r="M4131" s="3" t="s">
        <v>30</v>
      </c>
      <c r="N4131" s="3" t="s">
        <v>4599</v>
      </c>
      <c r="O4131" s="3" t="s">
        <v>4600</v>
      </c>
      <c r="P4131" s="4">
        <v>20345.0</v>
      </c>
      <c r="Q4131" s="3" t="s">
        <v>40</v>
      </c>
      <c r="S4131" s="3" t="s">
        <v>34</v>
      </c>
    </row>
    <row r="4132">
      <c r="A4132" s="2">
        <v>42318.71488425926</v>
      </c>
      <c r="B4132" s="3">
        <v>84.0</v>
      </c>
      <c r="C4132" s="3" t="s">
        <v>4244</v>
      </c>
      <c r="D4132" s="3">
        <v>63.0</v>
      </c>
      <c r="E4132" s="3" t="s">
        <v>4369</v>
      </c>
      <c r="F4132" s="3">
        <v>2.0</v>
      </c>
      <c r="G4132" s="3">
        <v>10.0</v>
      </c>
      <c r="H4132" s="3" t="s">
        <v>4474</v>
      </c>
      <c r="I4132" s="3" t="s">
        <v>4474</v>
      </c>
      <c r="J4132" s="3" t="s">
        <v>4475</v>
      </c>
      <c r="K4132" s="3" t="s">
        <v>24</v>
      </c>
      <c r="L4132" s="3">
        <v>5.0</v>
      </c>
      <c r="M4132" s="3" t="s">
        <v>25</v>
      </c>
      <c r="N4132" s="3" t="s">
        <v>2671</v>
      </c>
      <c r="O4132" s="3" t="s">
        <v>218</v>
      </c>
      <c r="P4132" s="4">
        <v>20812.0</v>
      </c>
      <c r="Q4132" s="3" t="s">
        <v>110</v>
      </c>
      <c r="S4132" s="3" t="s">
        <v>34</v>
      </c>
    </row>
    <row r="4133">
      <c r="A4133" s="2">
        <v>42318.71488425926</v>
      </c>
      <c r="B4133" s="3">
        <v>84.0</v>
      </c>
      <c r="C4133" s="3" t="s">
        <v>4244</v>
      </c>
      <c r="D4133" s="3">
        <v>63.0</v>
      </c>
      <c r="E4133" s="3" t="s">
        <v>4369</v>
      </c>
      <c r="F4133" s="3">
        <v>2.0</v>
      </c>
      <c r="G4133" s="3">
        <v>10.0</v>
      </c>
      <c r="H4133" s="3" t="s">
        <v>4474</v>
      </c>
      <c r="I4133" s="3" t="s">
        <v>4474</v>
      </c>
      <c r="J4133" s="3" t="s">
        <v>4475</v>
      </c>
      <c r="K4133" s="3" t="s">
        <v>24</v>
      </c>
      <c r="L4133" s="3">
        <v>6.0</v>
      </c>
      <c r="M4133" s="3" t="s">
        <v>30</v>
      </c>
      <c r="N4133" s="3" t="s">
        <v>447</v>
      </c>
      <c r="O4133" s="3" t="s">
        <v>321</v>
      </c>
      <c r="P4133" s="4">
        <v>19564.0</v>
      </c>
      <c r="Q4133" s="3" t="s">
        <v>113</v>
      </c>
      <c r="S4133" s="3" t="s">
        <v>34</v>
      </c>
    </row>
    <row r="4134">
      <c r="A4134" s="2">
        <v>42318.71488425926</v>
      </c>
      <c r="B4134" s="3">
        <v>84.0</v>
      </c>
      <c r="C4134" s="3" t="s">
        <v>4244</v>
      </c>
      <c r="D4134" s="3">
        <v>63.0</v>
      </c>
      <c r="E4134" s="3" t="s">
        <v>4369</v>
      </c>
      <c r="F4134" s="3">
        <v>2.0</v>
      </c>
      <c r="G4134" s="3">
        <v>10.0</v>
      </c>
      <c r="H4134" s="3" t="s">
        <v>4474</v>
      </c>
      <c r="I4134" s="3" t="s">
        <v>4474</v>
      </c>
      <c r="J4134" s="3" t="s">
        <v>4475</v>
      </c>
      <c r="K4134" s="3" t="s">
        <v>24</v>
      </c>
      <c r="L4134" s="3">
        <v>7.0</v>
      </c>
      <c r="M4134" s="3" t="s">
        <v>25</v>
      </c>
      <c r="N4134" s="3" t="s">
        <v>4601</v>
      </c>
      <c r="O4134" s="3" t="s">
        <v>639</v>
      </c>
      <c r="P4134" s="4">
        <v>20402.0</v>
      </c>
      <c r="Q4134" s="3" t="s">
        <v>528</v>
      </c>
      <c r="S4134" s="3" t="s">
        <v>34</v>
      </c>
    </row>
    <row r="4135">
      <c r="A4135" s="2">
        <v>42318.71488425926</v>
      </c>
      <c r="B4135" s="3">
        <v>84.0</v>
      </c>
      <c r="C4135" s="3" t="s">
        <v>4244</v>
      </c>
      <c r="D4135" s="3">
        <v>63.0</v>
      </c>
      <c r="E4135" s="3" t="s">
        <v>4369</v>
      </c>
      <c r="F4135" s="3">
        <v>2.0</v>
      </c>
      <c r="G4135" s="3">
        <v>10.0</v>
      </c>
      <c r="H4135" s="3" t="s">
        <v>4474</v>
      </c>
      <c r="I4135" s="3" t="s">
        <v>4474</v>
      </c>
      <c r="J4135" s="3" t="s">
        <v>4475</v>
      </c>
      <c r="K4135" s="3" t="s">
        <v>24</v>
      </c>
      <c r="L4135" s="3">
        <v>8.0</v>
      </c>
      <c r="M4135" s="3" t="s">
        <v>30</v>
      </c>
      <c r="N4135" s="3" t="s">
        <v>4602</v>
      </c>
      <c r="O4135" s="3" t="s">
        <v>4603</v>
      </c>
      <c r="P4135" s="4">
        <v>28713.0</v>
      </c>
      <c r="Q4135" s="3" t="s">
        <v>132</v>
      </c>
      <c r="S4135" s="3" t="s">
        <v>34</v>
      </c>
    </row>
    <row r="4136">
      <c r="A4136" s="2">
        <v>42318.71488425926</v>
      </c>
      <c r="B4136" s="3">
        <v>84.0</v>
      </c>
      <c r="C4136" s="3" t="s">
        <v>4244</v>
      </c>
      <c r="D4136" s="3">
        <v>63.0</v>
      </c>
      <c r="E4136" s="3" t="s">
        <v>4369</v>
      </c>
      <c r="F4136" s="3">
        <v>2.0</v>
      </c>
      <c r="G4136" s="3">
        <v>10.0</v>
      </c>
      <c r="H4136" s="3" t="s">
        <v>4474</v>
      </c>
      <c r="I4136" s="3" t="s">
        <v>4474</v>
      </c>
      <c r="J4136" s="3" t="s">
        <v>4475</v>
      </c>
      <c r="K4136" s="3" t="s">
        <v>24</v>
      </c>
      <c r="L4136" s="3">
        <v>9.0</v>
      </c>
      <c r="M4136" s="3" t="s">
        <v>25</v>
      </c>
      <c r="N4136" s="3" t="s">
        <v>4604</v>
      </c>
      <c r="O4136" s="3" t="s">
        <v>91</v>
      </c>
      <c r="P4136" s="4">
        <v>15140.0</v>
      </c>
      <c r="Q4136" s="3" t="s">
        <v>113</v>
      </c>
      <c r="S4136" s="3" t="s">
        <v>34</v>
      </c>
    </row>
    <row r="4137">
      <c r="A4137" s="2">
        <v>42318.71488425926</v>
      </c>
      <c r="B4137" s="3">
        <v>84.0</v>
      </c>
      <c r="C4137" s="3" t="s">
        <v>4244</v>
      </c>
      <c r="D4137" s="3">
        <v>63.0</v>
      </c>
      <c r="E4137" s="3" t="s">
        <v>4369</v>
      </c>
      <c r="F4137" s="3">
        <v>2.0</v>
      </c>
      <c r="G4137" s="3">
        <v>10.0</v>
      </c>
      <c r="H4137" s="3" t="s">
        <v>4474</v>
      </c>
      <c r="I4137" s="3" t="s">
        <v>4474</v>
      </c>
      <c r="J4137" s="3" t="s">
        <v>4475</v>
      </c>
      <c r="K4137" s="3" t="s">
        <v>24</v>
      </c>
      <c r="L4137" s="3">
        <v>10.0</v>
      </c>
      <c r="M4137" s="3" t="s">
        <v>30</v>
      </c>
      <c r="N4137" s="3" t="s">
        <v>4605</v>
      </c>
      <c r="O4137" s="3" t="s">
        <v>98</v>
      </c>
      <c r="P4137" s="4">
        <v>23153.0</v>
      </c>
      <c r="Q4137" s="3" t="s">
        <v>72</v>
      </c>
      <c r="S4137" s="3" t="s">
        <v>34</v>
      </c>
    </row>
    <row r="4138">
      <c r="A4138" s="2">
        <v>42318.71488425926</v>
      </c>
      <c r="B4138" s="3">
        <v>84.0</v>
      </c>
      <c r="C4138" s="3" t="s">
        <v>4244</v>
      </c>
      <c r="D4138" s="3">
        <v>63.0</v>
      </c>
      <c r="E4138" s="3" t="s">
        <v>4369</v>
      </c>
      <c r="F4138" s="3">
        <v>2.0</v>
      </c>
      <c r="G4138" s="3">
        <v>10.0</v>
      </c>
      <c r="H4138" s="3" t="s">
        <v>4474</v>
      </c>
      <c r="I4138" s="3" t="s">
        <v>4474</v>
      </c>
      <c r="J4138" s="3" t="s">
        <v>4475</v>
      </c>
      <c r="K4138" s="3" t="s">
        <v>24</v>
      </c>
      <c r="L4138" s="3">
        <v>11.0</v>
      </c>
      <c r="M4138" s="3" t="s">
        <v>25</v>
      </c>
      <c r="N4138" s="3" t="s">
        <v>4606</v>
      </c>
      <c r="O4138" s="3" t="s">
        <v>4607</v>
      </c>
      <c r="P4138" s="4">
        <v>26001.0</v>
      </c>
      <c r="Q4138" s="3" t="s">
        <v>528</v>
      </c>
      <c r="S4138" s="3" t="s">
        <v>34</v>
      </c>
    </row>
    <row r="4139">
      <c r="A4139" s="2">
        <v>42318.71488425926</v>
      </c>
      <c r="B4139" s="3">
        <v>84.0</v>
      </c>
      <c r="C4139" s="3" t="s">
        <v>4244</v>
      </c>
      <c r="D4139" s="3">
        <v>63.0</v>
      </c>
      <c r="E4139" s="3" t="s">
        <v>4369</v>
      </c>
      <c r="F4139" s="3">
        <v>2.0</v>
      </c>
      <c r="G4139" s="3">
        <v>10.0</v>
      </c>
      <c r="H4139" s="3" t="s">
        <v>4474</v>
      </c>
      <c r="I4139" s="3" t="s">
        <v>4474</v>
      </c>
      <c r="J4139" s="3" t="s">
        <v>4475</v>
      </c>
      <c r="K4139" s="3" t="s">
        <v>24</v>
      </c>
      <c r="L4139" s="3">
        <v>12.0</v>
      </c>
      <c r="M4139" s="3" t="s">
        <v>30</v>
      </c>
      <c r="N4139" s="3" t="s">
        <v>4608</v>
      </c>
      <c r="O4139" s="3" t="s">
        <v>1304</v>
      </c>
      <c r="P4139" s="4">
        <v>24081.0</v>
      </c>
      <c r="Q4139" s="3" t="s">
        <v>132</v>
      </c>
      <c r="S4139" s="3" t="s">
        <v>34</v>
      </c>
    </row>
    <row r="4140">
      <c r="A4140" s="2">
        <v>42318.71488425926</v>
      </c>
      <c r="B4140" s="3">
        <v>84.0</v>
      </c>
      <c r="C4140" s="3" t="s">
        <v>4244</v>
      </c>
      <c r="D4140" s="3">
        <v>63.0</v>
      </c>
      <c r="E4140" s="3" t="s">
        <v>4369</v>
      </c>
      <c r="F4140" s="3">
        <v>2.0</v>
      </c>
      <c r="G4140" s="3">
        <v>10.0</v>
      </c>
      <c r="H4140" s="3" t="s">
        <v>4474</v>
      </c>
      <c r="I4140" s="3" t="s">
        <v>4474</v>
      </c>
      <c r="J4140" s="3" t="s">
        <v>4475</v>
      </c>
      <c r="K4140" s="3" t="s">
        <v>24</v>
      </c>
      <c r="L4140" s="3">
        <v>13.0</v>
      </c>
      <c r="M4140" s="3" t="s">
        <v>25</v>
      </c>
      <c r="N4140" s="3" t="s">
        <v>4609</v>
      </c>
      <c r="O4140" s="3" t="s">
        <v>4610</v>
      </c>
      <c r="P4140" s="4">
        <v>25037.0</v>
      </c>
      <c r="Q4140" s="3" t="s">
        <v>43</v>
      </c>
      <c r="S4140" s="3" t="s">
        <v>34</v>
      </c>
    </row>
    <row r="4141">
      <c r="A4141" s="2">
        <v>42318.71488425926</v>
      </c>
      <c r="B4141" s="3">
        <v>84.0</v>
      </c>
      <c r="C4141" s="3" t="s">
        <v>4244</v>
      </c>
      <c r="D4141" s="3">
        <v>63.0</v>
      </c>
      <c r="E4141" s="3" t="s">
        <v>4369</v>
      </c>
      <c r="F4141" s="3">
        <v>2.0</v>
      </c>
      <c r="G4141" s="3">
        <v>10.0</v>
      </c>
      <c r="H4141" s="3" t="s">
        <v>4474</v>
      </c>
      <c r="I4141" s="3" t="s">
        <v>4474</v>
      </c>
      <c r="J4141" s="3" t="s">
        <v>4475</v>
      </c>
      <c r="K4141" s="3" t="s">
        <v>24</v>
      </c>
      <c r="L4141" s="3">
        <v>14.0</v>
      </c>
      <c r="M4141" s="3" t="s">
        <v>30</v>
      </c>
      <c r="N4141" s="3" t="s">
        <v>4611</v>
      </c>
      <c r="O4141" s="3" t="s">
        <v>1694</v>
      </c>
      <c r="P4141" s="4">
        <v>19473.0</v>
      </c>
      <c r="Q4141" s="3" t="s">
        <v>60</v>
      </c>
      <c r="S4141" s="3" t="s">
        <v>34</v>
      </c>
    </row>
    <row r="4142">
      <c r="A4142" s="2">
        <v>42318.71488425926</v>
      </c>
      <c r="B4142" s="3">
        <v>84.0</v>
      </c>
      <c r="C4142" s="3" t="s">
        <v>4244</v>
      </c>
      <c r="D4142" s="3">
        <v>63.0</v>
      </c>
      <c r="E4142" s="3" t="s">
        <v>4369</v>
      </c>
      <c r="F4142" s="3">
        <v>2.0</v>
      </c>
      <c r="G4142" s="3">
        <v>10.0</v>
      </c>
      <c r="H4142" s="3" t="s">
        <v>4474</v>
      </c>
      <c r="I4142" s="3" t="s">
        <v>4474</v>
      </c>
      <c r="J4142" s="3" t="s">
        <v>4475</v>
      </c>
      <c r="K4142" s="3" t="s">
        <v>24</v>
      </c>
      <c r="L4142" s="3">
        <v>15.0</v>
      </c>
      <c r="M4142" s="3" t="s">
        <v>25</v>
      </c>
      <c r="N4142" s="3" t="s">
        <v>1217</v>
      </c>
      <c r="O4142" s="3" t="s">
        <v>359</v>
      </c>
      <c r="P4142" s="4">
        <v>24917.0</v>
      </c>
      <c r="Q4142" s="3" t="s">
        <v>52</v>
      </c>
      <c r="S4142" s="3" t="s">
        <v>34</v>
      </c>
    </row>
    <row r="4143">
      <c r="A4143" s="2">
        <v>42318.71488425926</v>
      </c>
      <c r="B4143" s="3">
        <v>84.0</v>
      </c>
      <c r="C4143" s="3" t="s">
        <v>4244</v>
      </c>
      <c r="D4143" s="3">
        <v>63.0</v>
      </c>
      <c r="E4143" s="3" t="s">
        <v>4369</v>
      </c>
      <c r="F4143" s="3">
        <v>2.0</v>
      </c>
      <c r="G4143" s="3">
        <v>10.0</v>
      </c>
      <c r="H4143" s="3" t="s">
        <v>4474</v>
      </c>
      <c r="I4143" s="3" t="s">
        <v>4474</v>
      </c>
      <c r="J4143" s="3" t="s">
        <v>4475</v>
      </c>
      <c r="K4143" s="3" t="s">
        <v>24</v>
      </c>
      <c r="L4143" s="3">
        <v>16.0</v>
      </c>
      <c r="M4143" s="3" t="s">
        <v>30</v>
      </c>
      <c r="N4143" s="3" t="s">
        <v>1737</v>
      </c>
      <c r="O4143" s="3" t="s">
        <v>1360</v>
      </c>
      <c r="P4143" s="4">
        <v>32174.0</v>
      </c>
      <c r="Q4143" s="3" t="s">
        <v>169</v>
      </c>
      <c r="S4143" s="3" t="s">
        <v>34</v>
      </c>
    </row>
    <row r="4144">
      <c r="A4144" s="2">
        <v>42318.71488425926</v>
      </c>
      <c r="B4144" s="3">
        <v>84.0</v>
      </c>
      <c r="C4144" s="3" t="s">
        <v>4244</v>
      </c>
      <c r="D4144" s="3">
        <v>63.0</v>
      </c>
      <c r="E4144" s="3" t="s">
        <v>4369</v>
      </c>
      <c r="F4144" s="3">
        <v>2.0</v>
      </c>
      <c r="G4144" s="3">
        <v>10.0</v>
      </c>
      <c r="H4144" s="3" t="s">
        <v>4474</v>
      </c>
      <c r="I4144" s="3" t="s">
        <v>4474</v>
      </c>
      <c r="J4144" s="3" t="s">
        <v>4475</v>
      </c>
      <c r="K4144" s="3" t="s">
        <v>24</v>
      </c>
      <c r="L4144" s="3">
        <v>17.0</v>
      </c>
      <c r="M4144" s="3" t="s">
        <v>25</v>
      </c>
      <c r="N4144" s="3" t="s">
        <v>4612</v>
      </c>
      <c r="O4144" s="3" t="s">
        <v>243</v>
      </c>
      <c r="P4144" s="4">
        <v>19527.0</v>
      </c>
      <c r="Q4144" s="3" t="s">
        <v>72</v>
      </c>
      <c r="S4144" s="3" t="s">
        <v>34</v>
      </c>
    </row>
    <row r="4145">
      <c r="A4145" s="2">
        <v>42318.71488425926</v>
      </c>
      <c r="B4145" s="3">
        <v>84.0</v>
      </c>
      <c r="C4145" s="3" t="s">
        <v>4244</v>
      </c>
      <c r="D4145" s="3">
        <v>63.0</v>
      </c>
      <c r="E4145" s="3" t="s">
        <v>4369</v>
      </c>
      <c r="F4145" s="3">
        <v>2.0</v>
      </c>
      <c r="G4145" s="3">
        <v>10.0</v>
      </c>
      <c r="H4145" s="3" t="s">
        <v>4474</v>
      </c>
      <c r="I4145" s="3" t="s">
        <v>4474</v>
      </c>
      <c r="J4145" s="3" t="s">
        <v>4475</v>
      </c>
      <c r="K4145" s="3" t="s">
        <v>24</v>
      </c>
      <c r="L4145" s="3">
        <v>18.0</v>
      </c>
      <c r="M4145" s="3" t="s">
        <v>30</v>
      </c>
      <c r="N4145" s="3" t="s">
        <v>459</v>
      </c>
      <c r="O4145" s="3" t="s">
        <v>3122</v>
      </c>
      <c r="P4145" s="4">
        <v>30241.0</v>
      </c>
      <c r="Q4145" s="3" t="s">
        <v>60</v>
      </c>
      <c r="S4145" s="3" t="s">
        <v>34</v>
      </c>
    </row>
    <row r="4146">
      <c r="A4146" s="2">
        <v>42318.71488425926</v>
      </c>
      <c r="B4146" s="3">
        <v>84.0</v>
      </c>
      <c r="C4146" s="3" t="s">
        <v>4244</v>
      </c>
      <c r="D4146" s="3">
        <v>63.0</v>
      </c>
      <c r="E4146" s="3" t="s">
        <v>4369</v>
      </c>
      <c r="F4146" s="3">
        <v>2.0</v>
      </c>
      <c r="G4146" s="3">
        <v>10.0</v>
      </c>
      <c r="H4146" s="3" t="s">
        <v>4474</v>
      </c>
      <c r="I4146" s="3" t="s">
        <v>4474</v>
      </c>
      <c r="J4146" s="3" t="s">
        <v>4475</v>
      </c>
      <c r="K4146" s="3" t="s">
        <v>24</v>
      </c>
      <c r="L4146" s="3">
        <v>19.0</v>
      </c>
      <c r="M4146" s="3" t="s">
        <v>25</v>
      </c>
      <c r="N4146" s="3" t="s">
        <v>4613</v>
      </c>
      <c r="O4146" s="3" t="s">
        <v>1102</v>
      </c>
      <c r="P4146" s="4">
        <v>21290.0</v>
      </c>
      <c r="Q4146" s="3" t="s">
        <v>75</v>
      </c>
      <c r="S4146" s="3" t="s">
        <v>34</v>
      </c>
    </row>
    <row r="4147">
      <c r="A4147" s="2">
        <v>42318.71488425926</v>
      </c>
      <c r="B4147" s="3">
        <v>84.0</v>
      </c>
      <c r="C4147" s="3" t="s">
        <v>4244</v>
      </c>
      <c r="D4147" s="3" t="s">
        <v>4387</v>
      </c>
      <c r="E4147" s="3" t="s">
        <v>4388</v>
      </c>
      <c r="F4147" s="3">
        <v>2.0</v>
      </c>
      <c r="G4147" s="3">
        <v>10.0</v>
      </c>
      <c r="H4147" s="3" t="s">
        <v>4474</v>
      </c>
      <c r="I4147" s="3" t="s">
        <v>4474</v>
      </c>
      <c r="J4147" s="3" t="s">
        <v>4475</v>
      </c>
      <c r="K4147" s="3" t="s">
        <v>24</v>
      </c>
      <c r="L4147" s="3">
        <v>1.0</v>
      </c>
      <c r="M4147" s="3" t="s">
        <v>30</v>
      </c>
      <c r="N4147" s="3" t="s">
        <v>4614</v>
      </c>
      <c r="O4147" s="3" t="s">
        <v>2002</v>
      </c>
      <c r="P4147" s="4">
        <v>23270.0</v>
      </c>
      <c r="Q4147" s="3" t="s">
        <v>60</v>
      </c>
      <c r="S4147" s="3" t="s">
        <v>34</v>
      </c>
    </row>
    <row r="4148">
      <c r="A4148" s="2">
        <v>42318.71488425926</v>
      </c>
      <c r="B4148" s="3">
        <v>84.0</v>
      </c>
      <c r="C4148" s="3" t="s">
        <v>4244</v>
      </c>
      <c r="D4148" s="3" t="s">
        <v>4387</v>
      </c>
      <c r="E4148" s="3" t="s">
        <v>4388</v>
      </c>
      <c r="F4148" s="3">
        <v>2.0</v>
      </c>
      <c r="G4148" s="3">
        <v>10.0</v>
      </c>
      <c r="H4148" s="3" t="s">
        <v>4474</v>
      </c>
      <c r="I4148" s="3" t="s">
        <v>4474</v>
      </c>
      <c r="J4148" s="3" t="s">
        <v>4475</v>
      </c>
      <c r="K4148" s="3" t="s">
        <v>24</v>
      </c>
      <c r="L4148" s="3">
        <v>2.0</v>
      </c>
      <c r="M4148" s="3" t="s">
        <v>25</v>
      </c>
      <c r="N4148" s="3" t="s">
        <v>4615</v>
      </c>
      <c r="O4148" s="3" t="s">
        <v>1072</v>
      </c>
      <c r="P4148" s="4">
        <v>28021.0</v>
      </c>
      <c r="Q4148" s="3" t="s">
        <v>110</v>
      </c>
      <c r="S4148" s="3" t="s">
        <v>34</v>
      </c>
    </row>
    <row r="4149">
      <c r="A4149" s="2">
        <v>42318.71488425926</v>
      </c>
      <c r="B4149" s="3">
        <v>84.0</v>
      </c>
      <c r="C4149" s="3" t="s">
        <v>4244</v>
      </c>
      <c r="D4149" s="3" t="s">
        <v>4387</v>
      </c>
      <c r="E4149" s="3" t="s">
        <v>4388</v>
      </c>
      <c r="F4149" s="3">
        <v>2.0</v>
      </c>
      <c r="G4149" s="3">
        <v>10.0</v>
      </c>
      <c r="H4149" s="3" t="s">
        <v>4474</v>
      </c>
      <c r="I4149" s="3" t="s">
        <v>4474</v>
      </c>
      <c r="J4149" s="3" t="s">
        <v>4475</v>
      </c>
      <c r="K4149" s="3" t="s">
        <v>24</v>
      </c>
      <c r="L4149" s="3">
        <v>3.0</v>
      </c>
      <c r="M4149" s="3" t="s">
        <v>30</v>
      </c>
      <c r="N4149" s="3" t="s">
        <v>4616</v>
      </c>
      <c r="O4149" s="3" t="s">
        <v>121</v>
      </c>
      <c r="P4149" s="4">
        <v>22416.0</v>
      </c>
      <c r="Q4149" s="3" t="s">
        <v>60</v>
      </c>
      <c r="S4149" s="3" t="s">
        <v>34</v>
      </c>
    </row>
    <row r="4150">
      <c r="A4150" s="2">
        <v>42318.71488425926</v>
      </c>
      <c r="B4150" s="3">
        <v>84.0</v>
      </c>
      <c r="C4150" s="3" t="s">
        <v>4244</v>
      </c>
      <c r="D4150" s="3" t="s">
        <v>4387</v>
      </c>
      <c r="E4150" s="3" t="s">
        <v>4388</v>
      </c>
      <c r="F4150" s="3">
        <v>2.0</v>
      </c>
      <c r="G4150" s="3">
        <v>10.0</v>
      </c>
      <c r="H4150" s="3" t="s">
        <v>4474</v>
      </c>
      <c r="I4150" s="3" t="s">
        <v>4474</v>
      </c>
      <c r="J4150" s="3" t="s">
        <v>4475</v>
      </c>
      <c r="K4150" s="3" t="s">
        <v>24</v>
      </c>
      <c r="L4150" s="3">
        <v>4.0</v>
      </c>
      <c r="M4150" s="3" t="s">
        <v>25</v>
      </c>
      <c r="N4150" s="3" t="s">
        <v>3324</v>
      </c>
      <c r="O4150" s="3" t="s">
        <v>822</v>
      </c>
      <c r="P4150" s="4">
        <v>29402.0</v>
      </c>
      <c r="Q4150" s="3" t="s">
        <v>712</v>
      </c>
      <c r="S4150" s="3" t="s">
        <v>34</v>
      </c>
    </row>
    <row r="4151">
      <c r="A4151" s="2">
        <v>42318.71488425926</v>
      </c>
      <c r="B4151" s="3">
        <v>84.0</v>
      </c>
      <c r="C4151" s="3" t="s">
        <v>4244</v>
      </c>
      <c r="D4151" s="3" t="s">
        <v>4387</v>
      </c>
      <c r="E4151" s="3" t="s">
        <v>4388</v>
      </c>
      <c r="F4151" s="3">
        <v>2.0</v>
      </c>
      <c r="G4151" s="3">
        <v>10.0</v>
      </c>
      <c r="H4151" s="3" t="s">
        <v>4474</v>
      </c>
      <c r="I4151" s="3" t="s">
        <v>4474</v>
      </c>
      <c r="J4151" s="3" t="s">
        <v>4475</v>
      </c>
      <c r="K4151" s="3" t="s">
        <v>24</v>
      </c>
      <c r="L4151" s="3">
        <v>5.0</v>
      </c>
      <c r="M4151" s="3" t="s">
        <v>30</v>
      </c>
      <c r="N4151" s="3" t="s">
        <v>3870</v>
      </c>
      <c r="O4151" s="3" t="s">
        <v>1403</v>
      </c>
      <c r="P4151" s="4">
        <v>25421.0</v>
      </c>
      <c r="Q4151" s="3" t="s">
        <v>110</v>
      </c>
      <c r="S4151" s="3" t="s">
        <v>34</v>
      </c>
    </row>
    <row r="4152">
      <c r="A4152" s="2">
        <v>42318.71488425926</v>
      </c>
      <c r="B4152" s="3">
        <v>84.0</v>
      </c>
      <c r="C4152" s="3" t="s">
        <v>4244</v>
      </c>
      <c r="D4152" s="3" t="s">
        <v>4387</v>
      </c>
      <c r="E4152" s="3" t="s">
        <v>4388</v>
      </c>
      <c r="F4152" s="3">
        <v>2.0</v>
      </c>
      <c r="G4152" s="3">
        <v>10.0</v>
      </c>
      <c r="H4152" s="3" t="s">
        <v>4474</v>
      </c>
      <c r="I4152" s="3" t="s">
        <v>4474</v>
      </c>
      <c r="J4152" s="3" t="s">
        <v>4475</v>
      </c>
      <c r="K4152" s="3" t="s">
        <v>24</v>
      </c>
      <c r="L4152" s="3">
        <v>6.0</v>
      </c>
      <c r="M4152" s="3" t="s">
        <v>25</v>
      </c>
      <c r="N4152" s="3" t="s">
        <v>4617</v>
      </c>
      <c r="O4152" s="3" t="s">
        <v>218</v>
      </c>
      <c r="P4152" s="4">
        <v>21007.0</v>
      </c>
      <c r="Q4152" s="3" t="s">
        <v>132</v>
      </c>
      <c r="S4152" s="3" t="s">
        <v>34</v>
      </c>
    </row>
    <row r="4153">
      <c r="A4153" s="2">
        <v>42318.71488425926</v>
      </c>
      <c r="B4153" s="3">
        <v>84.0</v>
      </c>
      <c r="C4153" s="3" t="s">
        <v>4244</v>
      </c>
      <c r="D4153" s="3" t="s">
        <v>4387</v>
      </c>
      <c r="E4153" s="3" t="s">
        <v>4388</v>
      </c>
      <c r="F4153" s="3">
        <v>2.0</v>
      </c>
      <c r="G4153" s="3">
        <v>10.0</v>
      </c>
      <c r="H4153" s="3" t="s">
        <v>4474</v>
      </c>
      <c r="I4153" s="3" t="s">
        <v>4474</v>
      </c>
      <c r="J4153" s="3" t="s">
        <v>4475</v>
      </c>
      <c r="K4153" s="3" t="s">
        <v>24</v>
      </c>
      <c r="L4153" s="3">
        <v>7.0</v>
      </c>
      <c r="M4153" s="3" t="s">
        <v>30</v>
      </c>
      <c r="N4153" s="3" t="s">
        <v>4618</v>
      </c>
      <c r="O4153" s="3" t="s">
        <v>779</v>
      </c>
      <c r="P4153" s="4">
        <v>13060.0</v>
      </c>
      <c r="Q4153" s="3" t="s">
        <v>113</v>
      </c>
      <c r="S4153" s="3" t="s">
        <v>34</v>
      </c>
    </row>
    <row r="4154">
      <c r="A4154" s="2">
        <v>42318.71488425926</v>
      </c>
      <c r="B4154" s="3">
        <v>84.0</v>
      </c>
      <c r="C4154" s="3" t="s">
        <v>4244</v>
      </c>
      <c r="D4154" s="3" t="s">
        <v>4387</v>
      </c>
      <c r="E4154" s="3" t="s">
        <v>4388</v>
      </c>
      <c r="F4154" s="3">
        <v>2.0</v>
      </c>
      <c r="G4154" s="3">
        <v>10.0</v>
      </c>
      <c r="H4154" s="3" t="s">
        <v>4474</v>
      </c>
      <c r="I4154" s="3" t="s">
        <v>4474</v>
      </c>
      <c r="J4154" s="3" t="s">
        <v>4475</v>
      </c>
      <c r="K4154" s="3" t="s">
        <v>24</v>
      </c>
      <c r="L4154" s="3">
        <v>8.0</v>
      </c>
      <c r="M4154" s="3" t="s">
        <v>25</v>
      </c>
      <c r="N4154" s="3" t="s">
        <v>4619</v>
      </c>
      <c r="O4154" s="3" t="s">
        <v>315</v>
      </c>
      <c r="P4154" s="4">
        <v>25468.0</v>
      </c>
      <c r="Q4154" s="3" t="s">
        <v>40</v>
      </c>
      <c r="S4154" s="3" t="s">
        <v>34</v>
      </c>
    </row>
    <row r="4155">
      <c r="A4155" s="2">
        <v>42318.71488425926</v>
      </c>
      <c r="B4155" s="3">
        <v>84.0</v>
      </c>
      <c r="C4155" s="3" t="s">
        <v>4244</v>
      </c>
      <c r="D4155" s="3" t="s">
        <v>4387</v>
      </c>
      <c r="E4155" s="3" t="s">
        <v>4388</v>
      </c>
      <c r="F4155" s="3">
        <v>2.0</v>
      </c>
      <c r="G4155" s="3">
        <v>10.0</v>
      </c>
      <c r="H4155" s="3" t="s">
        <v>4474</v>
      </c>
      <c r="I4155" s="3" t="s">
        <v>4474</v>
      </c>
      <c r="J4155" s="3" t="s">
        <v>4475</v>
      </c>
      <c r="K4155" s="3" t="s">
        <v>24</v>
      </c>
      <c r="L4155" s="3">
        <v>9.0</v>
      </c>
      <c r="M4155" s="3" t="s">
        <v>30</v>
      </c>
      <c r="N4155" s="3" t="s">
        <v>4620</v>
      </c>
      <c r="O4155" s="3" t="s">
        <v>4621</v>
      </c>
      <c r="P4155" s="4">
        <v>24879.0</v>
      </c>
      <c r="Q4155" s="3" t="s">
        <v>110</v>
      </c>
      <c r="S4155" s="3" t="s">
        <v>34</v>
      </c>
    </row>
    <row r="4156">
      <c r="A4156" s="2">
        <v>42318.71488425926</v>
      </c>
      <c r="B4156" s="3">
        <v>84.0</v>
      </c>
      <c r="C4156" s="3" t="s">
        <v>4244</v>
      </c>
      <c r="D4156" s="3" t="s">
        <v>4387</v>
      </c>
      <c r="E4156" s="3" t="s">
        <v>4388</v>
      </c>
      <c r="F4156" s="3">
        <v>2.0</v>
      </c>
      <c r="G4156" s="3">
        <v>10.0</v>
      </c>
      <c r="H4156" s="3" t="s">
        <v>4474</v>
      </c>
      <c r="I4156" s="3" t="s">
        <v>4474</v>
      </c>
      <c r="J4156" s="3" t="s">
        <v>4475</v>
      </c>
      <c r="K4156" s="3" t="s">
        <v>24</v>
      </c>
      <c r="L4156" s="3">
        <v>10.0</v>
      </c>
      <c r="M4156" s="3" t="s">
        <v>25</v>
      </c>
      <c r="N4156" s="3" t="s">
        <v>4622</v>
      </c>
      <c r="O4156" s="3" t="s">
        <v>4623</v>
      </c>
      <c r="P4156" s="4">
        <v>21127.0</v>
      </c>
      <c r="Q4156" s="3" t="s">
        <v>169</v>
      </c>
      <c r="S4156" s="3" t="s">
        <v>34</v>
      </c>
    </row>
    <row r="4157">
      <c r="A4157" s="2">
        <v>42318.71488425926</v>
      </c>
      <c r="B4157" s="3">
        <v>84.0</v>
      </c>
      <c r="C4157" s="3" t="s">
        <v>4244</v>
      </c>
      <c r="D4157" s="3" t="s">
        <v>4387</v>
      </c>
      <c r="E4157" s="3" t="s">
        <v>4388</v>
      </c>
      <c r="F4157" s="3">
        <v>2.0</v>
      </c>
      <c r="G4157" s="3">
        <v>10.0</v>
      </c>
      <c r="H4157" s="3" t="s">
        <v>4474</v>
      </c>
      <c r="I4157" s="3" t="s">
        <v>4474</v>
      </c>
      <c r="J4157" s="3" t="s">
        <v>4475</v>
      </c>
      <c r="K4157" s="3" t="s">
        <v>24</v>
      </c>
      <c r="L4157" s="3">
        <v>11.0</v>
      </c>
      <c r="M4157" s="3" t="s">
        <v>30</v>
      </c>
      <c r="N4157" s="3" t="s">
        <v>4624</v>
      </c>
      <c r="O4157" s="3" t="s">
        <v>57</v>
      </c>
      <c r="P4157" s="4">
        <v>22628.0</v>
      </c>
      <c r="Q4157" s="3" t="s">
        <v>60</v>
      </c>
      <c r="S4157" s="3" t="s">
        <v>34</v>
      </c>
    </row>
    <row r="4158">
      <c r="A4158" s="2">
        <v>42318.71488425926</v>
      </c>
      <c r="B4158" s="3">
        <v>84.0</v>
      </c>
      <c r="C4158" s="3" t="s">
        <v>4244</v>
      </c>
      <c r="D4158" s="3" t="s">
        <v>4387</v>
      </c>
      <c r="E4158" s="3" t="s">
        <v>4388</v>
      </c>
      <c r="F4158" s="3">
        <v>2.0</v>
      </c>
      <c r="G4158" s="3">
        <v>10.0</v>
      </c>
      <c r="H4158" s="3" t="s">
        <v>4474</v>
      </c>
      <c r="I4158" s="3" t="s">
        <v>4474</v>
      </c>
      <c r="J4158" s="3" t="s">
        <v>4475</v>
      </c>
      <c r="K4158" s="3" t="s">
        <v>24</v>
      </c>
      <c r="L4158" s="3">
        <v>12.0</v>
      </c>
      <c r="M4158" s="3" t="s">
        <v>25</v>
      </c>
      <c r="N4158" s="3" t="s">
        <v>4625</v>
      </c>
      <c r="O4158" s="3" t="s">
        <v>417</v>
      </c>
      <c r="P4158" s="4">
        <v>17008.0</v>
      </c>
      <c r="Q4158" s="3" t="s">
        <v>113</v>
      </c>
      <c r="S4158" s="3" t="s">
        <v>34</v>
      </c>
    </row>
    <row r="4159">
      <c r="A4159" s="2">
        <v>42318.71488425926</v>
      </c>
      <c r="B4159" s="3">
        <v>84.0</v>
      </c>
      <c r="C4159" s="3" t="s">
        <v>4244</v>
      </c>
      <c r="D4159" s="3" t="s">
        <v>4387</v>
      </c>
      <c r="E4159" s="3" t="s">
        <v>4388</v>
      </c>
      <c r="F4159" s="3">
        <v>2.0</v>
      </c>
      <c r="G4159" s="3">
        <v>10.0</v>
      </c>
      <c r="H4159" s="3" t="s">
        <v>4474</v>
      </c>
      <c r="I4159" s="3" t="s">
        <v>4474</v>
      </c>
      <c r="J4159" s="3" t="s">
        <v>4475</v>
      </c>
      <c r="K4159" s="3" t="s">
        <v>24</v>
      </c>
      <c r="L4159" s="3">
        <v>13.0</v>
      </c>
      <c r="M4159" s="3" t="s">
        <v>30</v>
      </c>
      <c r="N4159" s="3" t="s">
        <v>4626</v>
      </c>
      <c r="O4159" s="3" t="s">
        <v>4444</v>
      </c>
      <c r="P4159" s="4">
        <v>33548.0</v>
      </c>
      <c r="Q4159" s="3" t="s">
        <v>191</v>
      </c>
      <c r="S4159" s="3" t="s">
        <v>34</v>
      </c>
    </row>
    <row r="4160">
      <c r="A4160" s="2">
        <v>42318.71488425926</v>
      </c>
      <c r="B4160" s="3">
        <v>84.0</v>
      </c>
      <c r="C4160" s="3" t="s">
        <v>4244</v>
      </c>
      <c r="D4160" s="3" t="s">
        <v>4387</v>
      </c>
      <c r="E4160" s="3" t="s">
        <v>4388</v>
      </c>
      <c r="F4160" s="3">
        <v>2.0</v>
      </c>
      <c r="G4160" s="3">
        <v>10.0</v>
      </c>
      <c r="H4160" s="3" t="s">
        <v>4474</v>
      </c>
      <c r="I4160" s="3" t="s">
        <v>4474</v>
      </c>
      <c r="J4160" s="3" t="s">
        <v>4475</v>
      </c>
      <c r="K4160" s="3" t="s">
        <v>24</v>
      </c>
      <c r="L4160" s="3">
        <v>14.0</v>
      </c>
      <c r="M4160" s="3" t="s">
        <v>25</v>
      </c>
      <c r="N4160" s="3" t="s">
        <v>4627</v>
      </c>
      <c r="O4160" s="3" t="s">
        <v>564</v>
      </c>
      <c r="P4160" s="4">
        <v>29483.0</v>
      </c>
      <c r="Q4160" s="3" t="s">
        <v>132</v>
      </c>
      <c r="S4160" s="3" t="s">
        <v>34</v>
      </c>
    </row>
    <row r="4161">
      <c r="A4161" s="2">
        <v>42318.71488425926</v>
      </c>
      <c r="B4161" s="3">
        <v>84.0</v>
      </c>
      <c r="C4161" s="3" t="s">
        <v>4244</v>
      </c>
      <c r="D4161" s="3" t="s">
        <v>4401</v>
      </c>
      <c r="E4161" s="3" t="s">
        <v>4402</v>
      </c>
      <c r="F4161" s="3">
        <v>2.0</v>
      </c>
      <c r="G4161" s="3">
        <v>10.0</v>
      </c>
      <c r="H4161" s="3" t="s">
        <v>4474</v>
      </c>
      <c r="I4161" s="3" t="s">
        <v>4474</v>
      </c>
      <c r="J4161" s="3" t="s">
        <v>4475</v>
      </c>
      <c r="K4161" s="3" t="s">
        <v>272</v>
      </c>
      <c r="L4161" s="3">
        <v>1.0</v>
      </c>
      <c r="M4161" s="3" t="s">
        <v>25</v>
      </c>
      <c r="N4161" s="3" t="s">
        <v>4567</v>
      </c>
      <c r="O4161" s="3" t="s">
        <v>371</v>
      </c>
      <c r="P4161" s="4">
        <v>26541.0</v>
      </c>
      <c r="Q4161" s="3" t="s">
        <v>110</v>
      </c>
      <c r="S4161" s="3" t="s">
        <v>34</v>
      </c>
    </row>
    <row r="4162">
      <c r="A4162" s="2">
        <v>42318.71488425926</v>
      </c>
      <c r="B4162" s="3">
        <v>84.0</v>
      </c>
      <c r="C4162" s="3" t="s">
        <v>4244</v>
      </c>
      <c r="D4162" s="3" t="s">
        <v>4401</v>
      </c>
      <c r="E4162" s="3" t="s">
        <v>4402</v>
      </c>
      <c r="F4162" s="3">
        <v>2.0</v>
      </c>
      <c r="G4162" s="3">
        <v>10.0</v>
      </c>
      <c r="H4162" s="3" t="s">
        <v>4474</v>
      </c>
      <c r="I4162" s="3" t="s">
        <v>4474</v>
      </c>
      <c r="J4162" s="3" t="s">
        <v>4475</v>
      </c>
      <c r="K4162" s="3" t="s">
        <v>24</v>
      </c>
      <c r="L4162" s="3">
        <v>2.0</v>
      </c>
      <c r="M4162" s="3" t="s">
        <v>30</v>
      </c>
      <c r="N4162" s="3" t="s">
        <v>383</v>
      </c>
      <c r="O4162" s="3" t="s">
        <v>850</v>
      </c>
      <c r="P4162" s="4">
        <v>24615.0</v>
      </c>
      <c r="Q4162" s="3" t="s">
        <v>110</v>
      </c>
      <c r="S4162" s="3" t="s">
        <v>34</v>
      </c>
    </row>
    <row r="4163">
      <c r="A4163" s="2">
        <v>42318.71488425926</v>
      </c>
      <c r="B4163" s="3">
        <v>84.0</v>
      </c>
      <c r="C4163" s="3" t="s">
        <v>4244</v>
      </c>
      <c r="D4163" s="3" t="s">
        <v>4401</v>
      </c>
      <c r="E4163" s="3" t="s">
        <v>4402</v>
      </c>
      <c r="F4163" s="3">
        <v>2.0</v>
      </c>
      <c r="G4163" s="3">
        <v>10.0</v>
      </c>
      <c r="H4163" s="3" t="s">
        <v>4474</v>
      </c>
      <c r="I4163" s="3" t="s">
        <v>4474</v>
      </c>
      <c r="J4163" s="3" t="s">
        <v>4475</v>
      </c>
      <c r="K4163" s="3" t="s">
        <v>24</v>
      </c>
      <c r="L4163" s="3">
        <v>3.0</v>
      </c>
      <c r="M4163" s="3" t="s">
        <v>25</v>
      </c>
      <c r="N4163" s="3" t="s">
        <v>4628</v>
      </c>
      <c r="O4163" s="3" t="s">
        <v>297</v>
      </c>
      <c r="P4163" s="4">
        <v>26878.0</v>
      </c>
      <c r="Q4163" s="3" t="s">
        <v>110</v>
      </c>
      <c r="S4163" s="3" t="s">
        <v>34</v>
      </c>
    </row>
    <row r="4164">
      <c r="A4164" s="2">
        <v>42318.71488425926</v>
      </c>
      <c r="B4164" s="3">
        <v>84.0</v>
      </c>
      <c r="C4164" s="3" t="s">
        <v>4244</v>
      </c>
      <c r="D4164" s="3" t="s">
        <v>4401</v>
      </c>
      <c r="E4164" s="3" t="s">
        <v>4402</v>
      </c>
      <c r="F4164" s="3">
        <v>2.0</v>
      </c>
      <c r="G4164" s="3">
        <v>10.0</v>
      </c>
      <c r="H4164" s="3" t="s">
        <v>4474</v>
      </c>
      <c r="I4164" s="3" t="s">
        <v>4474</v>
      </c>
      <c r="J4164" s="3" t="s">
        <v>4475</v>
      </c>
      <c r="K4164" s="3" t="s">
        <v>24</v>
      </c>
      <c r="L4164" s="3">
        <v>4.0</v>
      </c>
      <c r="M4164" s="3" t="s">
        <v>30</v>
      </c>
      <c r="N4164" s="3" t="s">
        <v>4629</v>
      </c>
      <c r="O4164" s="3" t="s">
        <v>605</v>
      </c>
      <c r="P4164" s="4">
        <v>26432.0</v>
      </c>
      <c r="Q4164" s="3" t="s">
        <v>72</v>
      </c>
      <c r="S4164" s="3" t="s">
        <v>34</v>
      </c>
    </row>
    <row r="4165">
      <c r="A4165" s="2">
        <v>42318.71488425926</v>
      </c>
      <c r="B4165" s="3">
        <v>84.0</v>
      </c>
      <c r="C4165" s="3" t="s">
        <v>4244</v>
      </c>
      <c r="D4165" s="3" t="s">
        <v>4401</v>
      </c>
      <c r="E4165" s="3" t="s">
        <v>4402</v>
      </c>
      <c r="F4165" s="3">
        <v>2.0</v>
      </c>
      <c r="G4165" s="3">
        <v>10.0</v>
      </c>
      <c r="H4165" s="3" t="s">
        <v>4474</v>
      </c>
      <c r="I4165" s="3" t="s">
        <v>4474</v>
      </c>
      <c r="J4165" s="3" t="s">
        <v>4475</v>
      </c>
      <c r="K4165" s="3" t="s">
        <v>24</v>
      </c>
      <c r="L4165" s="3">
        <v>5.0</v>
      </c>
      <c r="M4165" s="3" t="s">
        <v>25</v>
      </c>
      <c r="N4165" s="3" t="s">
        <v>3658</v>
      </c>
      <c r="O4165" s="3" t="s">
        <v>408</v>
      </c>
      <c r="P4165" s="4">
        <v>25682.0</v>
      </c>
      <c r="Q4165" s="3" t="s">
        <v>169</v>
      </c>
      <c r="S4165" s="3" t="s">
        <v>34</v>
      </c>
    </row>
    <row r="4166">
      <c r="A4166" s="2">
        <v>42318.71488425926</v>
      </c>
      <c r="B4166" s="3">
        <v>84.0</v>
      </c>
      <c r="C4166" s="3" t="s">
        <v>4244</v>
      </c>
      <c r="D4166" s="3" t="s">
        <v>4401</v>
      </c>
      <c r="E4166" s="3" t="s">
        <v>4402</v>
      </c>
      <c r="F4166" s="3">
        <v>2.0</v>
      </c>
      <c r="G4166" s="3">
        <v>10.0</v>
      </c>
      <c r="H4166" s="3" t="s">
        <v>4474</v>
      </c>
      <c r="I4166" s="3" t="s">
        <v>4474</v>
      </c>
      <c r="J4166" s="3" t="s">
        <v>4475</v>
      </c>
      <c r="K4166" s="3" t="s">
        <v>24</v>
      </c>
      <c r="L4166" s="3">
        <v>6.0</v>
      </c>
      <c r="M4166" s="3" t="s">
        <v>30</v>
      </c>
      <c r="N4166" s="3" t="s">
        <v>4630</v>
      </c>
      <c r="O4166" s="3" t="s">
        <v>1683</v>
      </c>
      <c r="P4166" s="4">
        <v>29893.0</v>
      </c>
      <c r="Q4166" s="3" t="s">
        <v>132</v>
      </c>
      <c r="S4166" s="3" t="s">
        <v>34</v>
      </c>
    </row>
    <row r="4167">
      <c r="A4167" s="2">
        <v>42318.71488425926</v>
      </c>
      <c r="B4167" s="3">
        <v>84.0</v>
      </c>
      <c r="C4167" s="3" t="s">
        <v>4244</v>
      </c>
      <c r="D4167" s="3" t="s">
        <v>4401</v>
      </c>
      <c r="E4167" s="3" t="s">
        <v>4402</v>
      </c>
      <c r="F4167" s="3">
        <v>2.0</v>
      </c>
      <c r="G4167" s="3">
        <v>10.0</v>
      </c>
      <c r="H4167" s="3" t="s">
        <v>4474</v>
      </c>
      <c r="I4167" s="3" t="s">
        <v>4474</v>
      </c>
      <c r="J4167" s="3" t="s">
        <v>4475</v>
      </c>
      <c r="K4167" s="3" t="s">
        <v>24</v>
      </c>
      <c r="L4167" s="3">
        <v>7.0</v>
      </c>
      <c r="M4167" s="3" t="s">
        <v>25</v>
      </c>
      <c r="N4167" s="3" t="s">
        <v>4631</v>
      </c>
      <c r="O4167" s="3" t="s">
        <v>95</v>
      </c>
      <c r="P4167" s="4">
        <v>17589.0</v>
      </c>
      <c r="Q4167" s="3" t="s">
        <v>49</v>
      </c>
      <c r="S4167" s="3" t="s">
        <v>34</v>
      </c>
    </row>
    <row r="4168">
      <c r="A4168" s="2">
        <v>42318.71488425926</v>
      </c>
      <c r="B4168" s="3">
        <v>84.0</v>
      </c>
      <c r="C4168" s="3" t="s">
        <v>4244</v>
      </c>
      <c r="D4168" s="3" t="s">
        <v>4401</v>
      </c>
      <c r="E4168" s="3" t="s">
        <v>4402</v>
      </c>
      <c r="F4168" s="3">
        <v>2.0</v>
      </c>
      <c r="G4168" s="3">
        <v>10.0</v>
      </c>
      <c r="H4168" s="3" t="s">
        <v>4474</v>
      </c>
      <c r="I4168" s="3" t="s">
        <v>4474</v>
      </c>
      <c r="J4168" s="3" t="s">
        <v>4475</v>
      </c>
      <c r="K4168" s="3" t="s">
        <v>24</v>
      </c>
      <c r="L4168" s="3">
        <v>8.0</v>
      </c>
      <c r="M4168" s="3" t="s">
        <v>30</v>
      </c>
      <c r="N4168" s="3" t="s">
        <v>1442</v>
      </c>
      <c r="O4168" s="3" t="s">
        <v>591</v>
      </c>
      <c r="P4168" s="4">
        <v>25511.0</v>
      </c>
      <c r="Q4168" s="3" t="s">
        <v>55</v>
      </c>
      <c r="S4168" s="3" t="s">
        <v>34</v>
      </c>
    </row>
    <row r="4169">
      <c r="A4169" s="2">
        <v>42318.71488425926</v>
      </c>
      <c r="B4169" s="3">
        <v>84.0</v>
      </c>
      <c r="C4169" s="3" t="s">
        <v>4244</v>
      </c>
      <c r="D4169" s="3" t="s">
        <v>4401</v>
      </c>
      <c r="E4169" s="3" t="s">
        <v>4402</v>
      </c>
      <c r="F4169" s="3">
        <v>2.0</v>
      </c>
      <c r="G4169" s="3">
        <v>10.0</v>
      </c>
      <c r="H4169" s="3" t="s">
        <v>4474</v>
      </c>
      <c r="I4169" s="3" t="s">
        <v>4474</v>
      </c>
      <c r="J4169" s="3" t="s">
        <v>4475</v>
      </c>
      <c r="K4169" s="3" t="s">
        <v>24</v>
      </c>
      <c r="L4169" s="3">
        <v>9.0</v>
      </c>
      <c r="M4169" s="3" t="s">
        <v>25</v>
      </c>
      <c r="N4169" s="3" t="s">
        <v>4632</v>
      </c>
      <c r="O4169" s="3" t="s">
        <v>523</v>
      </c>
      <c r="P4169" s="4">
        <v>22855.0</v>
      </c>
      <c r="Q4169" s="3" t="s">
        <v>149</v>
      </c>
      <c r="S4169" s="3" t="s">
        <v>34</v>
      </c>
    </row>
    <row r="4170">
      <c r="A4170" s="2">
        <v>42318.71488425926</v>
      </c>
      <c r="B4170" s="3">
        <v>84.0</v>
      </c>
      <c r="C4170" s="3" t="s">
        <v>4244</v>
      </c>
      <c r="D4170" s="3" t="s">
        <v>4401</v>
      </c>
      <c r="E4170" s="3" t="s">
        <v>4402</v>
      </c>
      <c r="F4170" s="3">
        <v>2.0</v>
      </c>
      <c r="G4170" s="3">
        <v>10.0</v>
      </c>
      <c r="H4170" s="3" t="s">
        <v>4474</v>
      </c>
      <c r="I4170" s="3" t="s">
        <v>4474</v>
      </c>
      <c r="J4170" s="3" t="s">
        <v>4475</v>
      </c>
      <c r="K4170" s="3" t="s">
        <v>24</v>
      </c>
      <c r="L4170" s="3">
        <v>10.0</v>
      </c>
      <c r="M4170" s="3" t="s">
        <v>30</v>
      </c>
      <c r="N4170" s="3" t="s">
        <v>4633</v>
      </c>
      <c r="O4170" s="3" t="s">
        <v>215</v>
      </c>
      <c r="P4170" s="4">
        <v>23948.0</v>
      </c>
      <c r="Q4170" s="3" t="s">
        <v>132</v>
      </c>
      <c r="S4170" s="3" t="s">
        <v>34</v>
      </c>
    </row>
    <row r="4171">
      <c r="A4171" s="2">
        <v>42318.71488425926</v>
      </c>
      <c r="B4171" s="3">
        <v>84.0</v>
      </c>
      <c r="C4171" s="3" t="s">
        <v>4244</v>
      </c>
      <c r="D4171" s="3" t="s">
        <v>4401</v>
      </c>
      <c r="E4171" s="3" t="s">
        <v>4402</v>
      </c>
      <c r="F4171" s="3">
        <v>2.0</v>
      </c>
      <c r="G4171" s="3">
        <v>10.0</v>
      </c>
      <c r="H4171" s="3" t="s">
        <v>4474</v>
      </c>
      <c r="I4171" s="3" t="s">
        <v>4474</v>
      </c>
      <c r="J4171" s="3" t="s">
        <v>4475</v>
      </c>
      <c r="K4171" s="3" t="s">
        <v>24</v>
      </c>
      <c r="L4171" s="3">
        <v>11.0</v>
      </c>
      <c r="M4171" s="3" t="s">
        <v>25</v>
      </c>
      <c r="N4171" s="3" t="s">
        <v>4634</v>
      </c>
      <c r="O4171" s="3" t="s">
        <v>69</v>
      </c>
      <c r="P4171" s="4">
        <v>25557.0</v>
      </c>
      <c r="Q4171" s="3" t="s">
        <v>1205</v>
      </c>
      <c r="S4171" s="3" t="s">
        <v>34</v>
      </c>
    </row>
    <row r="4172">
      <c r="A4172" s="2">
        <v>42318.71488425926</v>
      </c>
      <c r="B4172" s="3">
        <v>84.0</v>
      </c>
      <c r="C4172" s="3" t="s">
        <v>4244</v>
      </c>
      <c r="D4172" s="3" t="s">
        <v>4401</v>
      </c>
      <c r="E4172" s="3" t="s">
        <v>4402</v>
      </c>
      <c r="F4172" s="3">
        <v>2.0</v>
      </c>
      <c r="G4172" s="3">
        <v>10.0</v>
      </c>
      <c r="H4172" s="3" t="s">
        <v>4474</v>
      </c>
      <c r="I4172" s="3" t="s">
        <v>4474</v>
      </c>
      <c r="J4172" s="3" t="s">
        <v>4475</v>
      </c>
      <c r="K4172" s="3" t="s">
        <v>24</v>
      </c>
      <c r="L4172" s="3">
        <v>12.0</v>
      </c>
      <c r="M4172" s="3" t="s">
        <v>30</v>
      </c>
      <c r="N4172" s="3" t="s">
        <v>4635</v>
      </c>
      <c r="O4172" s="3" t="s">
        <v>4636</v>
      </c>
      <c r="P4172" s="4">
        <v>25108.0</v>
      </c>
      <c r="Q4172" s="3" t="s">
        <v>43</v>
      </c>
      <c r="S4172" s="3" t="s">
        <v>34</v>
      </c>
    </row>
    <row r="4173">
      <c r="A4173" s="2">
        <v>42318.71488425926</v>
      </c>
      <c r="B4173" s="3">
        <v>84.0</v>
      </c>
      <c r="C4173" s="3" t="s">
        <v>4244</v>
      </c>
      <c r="D4173" s="3" t="s">
        <v>4401</v>
      </c>
      <c r="E4173" s="3" t="s">
        <v>4402</v>
      </c>
      <c r="F4173" s="3">
        <v>2.0</v>
      </c>
      <c r="G4173" s="3">
        <v>10.0</v>
      </c>
      <c r="H4173" s="3" t="s">
        <v>4474</v>
      </c>
      <c r="I4173" s="3" t="s">
        <v>4474</v>
      </c>
      <c r="J4173" s="3" t="s">
        <v>4475</v>
      </c>
      <c r="K4173" s="3" t="s">
        <v>24</v>
      </c>
      <c r="L4173" s="3">
        <v>13.0</v>
      </c>
      <c r="M4173" s="3" t="s">
        <v>25</v>
      </c>
      <c r="N4173" s="3" t="s">
        <v>436</v>
      </c>
      <c r="O4173" s="3" t="s">
        <v>446</v>
      </c>
      <c r="P4173" s="4">
        <v>25578.0</v>
      </c>
      <c r="Q4173" s="3" t="s">
        <v>37</v>
      </c>
      <c r="S4173" s="3" t="s">
        <v>34</v>
      </c>
    </row>
    <row r="4174">
      <c r="A4174" s="2">
        <v>42318.71488425926</v>
      </c>
      <c r="B4174" s="3">
        <v>84.0</v>
      </c>
      <c r="C4174" s="3" t="s">
        <v>4244</v>
      </c>
      <c r="D4174" s="3" t="s">
        <v>4401</v>
      </c>
      <c r="E4174" s="3" t="s">
        <v>4402</v>
      </c>
      <c r="F4174" s="3">
        <v>2.0</v>
      </c>
      <c r="G4174" s="3">
        <v>10.0</v>
      </c>
      <c r="H4174" s="3" t="s">
        <v>4474</v>
      </c>
      <c r="I4174" s="3" t="s">
        <v>4474</v>
      </c>
      <c r="J4174" s="3" t="s">
        <v>4475</v>
      </c>
      <c r="K4174" s="3" t="s">
        <v>24</v>
      </c>
      <c r="L4174" s="3">
        <v>14.0</v>
      </c>
      <c r="M4174" s="3" t="s">
        <v>30</v>
      </c>
      <c r="N4174" s="3" t="s">
        <v>3700</v>
      </c>
      <c r="O4174" s="3" t="s">
        <v>235</v>
      </c>
      <c r="P4174" s="4">
        <v>19335.0</v>
      </c>
      <c r="Q4174" s="3" t="s">
        <v>72</v>
      </c>
      <c r="S4174" s="3" t="s">
        <v>34</v>
      </c>
    </row>
    <row r="4175">
      <c r="A4175" s="2">
        <v>42318.71488425926</v>
      </c>
      <c r="B4175" s="3">
        <v>84.0</v>
      </c>
      <c r="C4175" s="3" t="s">
        <v>4244</v>
      </c>
      <c r="D4175" s="3" t="s">
        <v>4401</v>
      </c>
      <c r="E4175" s="3" t="s">
        <v>4402</v>
      </c>
      <c r="F4175" s="3">
        <v>2.0</v>
      </c>
      <c r="G4175" s="3">
        <v>10.0</v>
      </c>
      <c r="H4175" s="3" t="s">
        <v>4474</v>
      </c>
      <c r="I4175" s="3" t="s">
        <v>4474</v>
      </c>
      <c r="J4175" s="3" t="s">
        <v>4475</v>
      </c>
      <c r="K4175" s="3" t="s">
        <v>24</v>
      </c>
      <c r="L4175" s="3">
        <v>15.0</v>
      </c>
      <c r="M4175" s="3" t="s">
        <v>25</v>
      </c>
      <c r="N4175" s="3" t="s">
        <v>4637</v>
      </c>
      <c r="O4175" s="3" t="s">
        <v>227</v>
      </c>
      <c r="P4175" s="4">
        <v>25367.0</v>
      </c>
      <c r="Q4175" s="3" t="s">
        <v>55</v>
      </c>
      <c r="S4175" s="3" t="s">
        <v>34</v>
      </c>
    </row>
    <row r="4176">
      <c r="A4176" s="2">
        <v>42318.71488425926</v>
      </c>
      <c r="B4176" s="3">
        <v>84.0</v>
      </c>
      <c r="C4176" s="3" t="s">
        <v>4244</v>
      </c>
      <c r="D4176" s="3" t="s">
        <v>4401</v>
      </c>
      <c r="E4176" s="3" t="s">
        <v>4402</v>
      </c>
      <c r="F4176" s="3">
        <v>2.0</v>
      </c>
      <c r="G4176" s="3">
        <v>10.0</v>
      </c>
      <c r="H4176" s="3" t="s">
        <v>4474</v>
      </c>
      <c r="I4176" s="3" t="s">
        <v>4474</v>
      </c>
      <c r="J4176" s="3" t="s">
        <v>4475</v>
      </c>
      <c r="K4176" s="3" t="s">
        <v>24</v>
      </c>
      <c r="L4176" s="3">
        <v>16.0</v>
      </c>
      <c r="M4176" s="3" t="s">
        <v>30</v>
      </c>
      <c r="N4176" s="3" t="s">
        <v>2263</v>
      </c>
      <c r="O4176" s="3" t="s">
        <v>364</v>
      </c>
      <c r="P4176" s="4">
        <v>22362.0</v>
      </c>
      <c r="Q4176" s="3" t="s">
        <v>115</v>
      </c>
      <c r="S4176" s="3" t="s">
        <v>34</v>
      </c>
    </row>
    <row r="4177">
      <c r="A4177" s="2">
        <v>42318.71488425926</v>
      </c>
      <c r="B4177" s="3">
        <v>84.0</v>
      </c>
      <c r="C4177" s="3" t="s">
        <v>4244</v>
      </c>
      <c r="D4177" s="3" t="s">
        <v>4401</v>
      </c>
      <c r="E4177" s="3" t="s">
        <v>4402</v>
      </c>
      <c r="F4177" s="3">
        <v>2.0</v>
      </c>
      <c r="G4177" s="3">
        <v>10.0</v>
      </c>
      <c r="H4177" s="3" t="s">
        <v>4474</v>
      </c>
      <c r="I4177" s="3" t="s">
        <v>4474</v>
      </c>
      <c r="J4177" s="3" t="s">
        <v>4475</v>
      </c>
      <c r="K4177" s="3" t="s">
        <v>24</v>
      </c>
      <c r="L4177" s="3">
        <v>17.0</v>
      </c>
      <c r="M4177" s="3" t="s">
        <v>25</v>
      </c>
      <c r="N4177" s="3" t="s">
        <v>4638</v>
      </c>
      <c r="O4177" s="3" t="s">
        <v>973</v>
      </c>
      <c r="P4177" s="4">
        <v>29796.0</v>
      </c>
      <c r="Q4177" s="3" t="s">
        <v>28</v>
      </c>
      <c r="S4177" s="3" t="s">
        <v>34</v>
      </c>
    </row>
    <row r="4178">
      <c r="A4178" s="2">
        <v>42318.71488425926</v>
      </c>
      <c r="B4178" s="3">
        <v>84.0</v>
      </c>
      <c r="C4178" s="3" t="s">
        <v>4244</v>
      </c>
      <c r="D4178" s="3" t="s">
        <v>4401</v>
      </c>
      <c r="E4178" s="3" t="s">
        <v>4402</v>
      </c>
      <c r="F4178" s="3">
        <v>2.0</v>
      </c>
      <c r="G4178" s="3">
        <v>10.0</v>
      </c>
      <c r="H4178" s="3" t="s">
        <v>4474</v>
      </c>
      <c r="I4178" s="3" t="s">
        <v>4474</v>
      </c>
      <c r="J4178" s="3" t="s">
        <v>4475</v>
      </c>
      <c r="K4178" s="3" t="s">
        <v>24</v>
      </c>
      <c r="L4178" s="3">
        <v>18.0</v>
      </c>
      <c r="M4178" s="3" t="s">
        <v>30</v>
      </c>
      <c r="N4178" s="3" t="s">
        <v>4639</v>
      </c>
      <c r="O4178" s="3" t="s">
        <v>633</v>
      </c>
      <c r="P4178" s="4">
        <v>17439.0</v>
      </c>
      <c r="Q4178" s="3" t="s">
        <v>105</v>
      </c>
      <c r="S4178" s="3" t="s">
        <v>34</v>
      </c>
    </row>
    <row r="4179">
      <c r="A4179" s="2">
        <v>42318.71488425926</v>
      </c>
      <c r="B4179" s="3">
        <v>84.0</v>
      </c>
      <c r="C4179" s="3" t="s">
        <v>4244</v>
      </c>
      <c r="D4179" s="3" t="s">
        <v>4401</v>
      </c>
      <c r="E4179" s="3" t="s">
        <v>4402</v>
      </c>
      <c r="F4179" s="3">
        <v>2.0</v>
      </c>
      <c r="G4179" s="3">
        <v>10.0</v>
      </c>
      <c r="H4179" s="3" t="s">
        <v>4474</v>
      </c>
      <c r="I4179" s="3" t="s">
        <v>4474</v>
      </c>
      <c r="J4179" s="3" t="s">
        <v>4475</v>
      </c>
      <c r="K4179" s="3" t="s">
        <v>24</v>
      </c>
      <c r="L4179" s="3">
        <v>19.0</v>
      </c>
      <c r="M4179" s="3" t="s">
        <v>25</v>
      </c>
      <c r="N4179" s="3" t="s">
        <v>3859</v>
      </c>
      <c r="O4179" s="3" t="s">
        <v>218</v>
      </c>
      <c r="P4179" s="4">
        <v>17939.0</v>
      </c>
      <c r="Q4179" s="3" t="s">
        <v>49</v>
      </c>
      <c r="S4179" s="3" t="s">
        <v>34</v>
      </c>
    </row>
    <row r="4180">
      <c r="A4180" s="2">
        <v>42318.71488425926</v>
      </c>
      <c r="B4180" s="3">
        <v>84.0</v>
      </c>
      <c r="C4180" s="3" t="s">
        <v>4244</v>
      </c>
      <c r="D4180" s="3" t="s">
        <v>4401</v>
      </c>
      <c r="E4180" s="3" t="s">
        <v>4402</v>
      </c>
      <c r="F4180" s="3">
        <v>2.0</v>
      </c>
      <c r="G4180" s="3">
        <v>10.0</v>
      </c>
      <c r="H4180" s="3" t="s">
        <v>4474</v>
      </c>
      <c r="I4180" s="3" t="s">
        <v>4474</v>
      </c>
      <c r="J4180" s="3" t="s">
        <v>4475</v>
      </c>
      <c r="K4180" s="3" t="s">
        <v>24</v>
      </c>
      <c r="L4180" s="3">
        <v>20.0</v>
      </c>
      <c r="M4180" s="3" t="s">
        <v>30</v>
      </c>
      <c r="N4180" s="3" t="s">
        <v>4640</v>
      </c>
      <c r="O4180" s="3" t="s">
        <v>4641</v>
      </c>
      <c r="P4180" s="4">
        <v>22138.0</v>
      </c>
      <c r="Q4180" s="3" t="s">
        <v>60</v>
      </c>
      <c r="S4180" s="3" t="s">
        <v>34</v>
      </c>
    </row>
    <row r="4181">
      <c r="A4181" s="2">
        <v>42318.71488425926</v>
      </c>
      <c r="B4181" s="3">
        <v>84.0</v>
      </c>
      <c r="C4181" s="3" t="s">
        <v>4244</v>
      </c>
      <c r="D4181" s="3" t="s">
        <v>4401</v>
      </c>
      <c r="E4181" s="3" t="s">
        <v>4402</v>
      </c>
      <c r="F4181" s="3">
        <v>2.0</v>
      </c>
      <c r="G4181" s="3">
        <v>10.0</v>
      </c>
      <c r="H4181" s="3" t="s">
        <v>4474</v>
      </c>
      <c r="I4181" s="3" t="s">
        <v>4474</v>
      </c>
      <c r="J4181" s="3" t="s">
        <v>4475</v>
      </c>
      <c r="K4181" s="3" t="s">
        <v>24</v>
      </c>
      <c r="L4181" s="3">
        <v>21.0</v>
      </c>
      <c r="M4181" s="3" t="s">
        <v>25</v>
      </c>
      <c r="N4181" s="3" t="s">
        <v>4642</v>
      </c>
      <c r="O4181" s="3" t="s">
        <v>359</v>
      </c>
      <c r="P4181" s="4">
        <v>25487.0</v>
      </c>
      <c r="Q4181" s="3" t="s">
        <v>169</v>
      </c>
      <c r="S4181" s="3" t="s">
        <v>34</v>
      </c>
    </row>
    <row r="4182">
      <c r="A4182" s="2">
        <v>42318.71488425926</v>
      </c>
      <c r="B4182" s="3">
        <v>84.0</v>
      </c>
      <c r="C4182" s="3" t="s">
        <v>4244</v>
      </c>
      <c r="D4182" s="3" t="s">
        <v>4401</v>
      </c>
      <c r="E4182" s="3" t="s">
        <v>4402</v>
      </c>
      <c r="F4182" s="3">
        <v>2.0</v>
      </c>
      <c r="G4182" s="3">
        <v>10.0</v>
      </c>
      <c r="H4182" s="3" t="s">
        <v>4474</v>
      </c>
      <c r="I4182" s="3" t="s">
        <v>4474</v>
      </c>
      <c r="J4182" s="3" t="s">
        <v>4475</v>
      </c>
      <c r="K4182" s="3" t="s">
        <v>24</v>
      </c>
      <c r="L4182" s="3">
        <v>22.0</v>
      </c>
      <c r="M4182" s="3" t="s">
        <v>30</v>
      </c>
      <c r="N4182" s="3" t="s">
        <v>4643</v>
      </c>
      <c r="O4182" s="3" t="s">
        <v>919</v>
      </c>
      <c r="P4182" s="4">
        <v>15759.0</v>
      </c>
      <c r="Q4182" s="3" t="s">
        <v>49</v>
      </c>
      <c r="S4182" s="3" t="s">
        <v>34</v>
      </c>
    </row>
    <row r="4183">
      <c r="A4183" s="2">
        <v>42318.71488425926</v>
      </c>
      <c r="B4183" s="3">
        <v>84.0</v>
      </c>
      <c r="C4183" s="3" t="s">
        <v>4244</v>
      </c>
      <c r="D4183" s="3" t="s">
        <v>4401</v>
      </c>
      <c r="E4183" s="3" t="s">
        <v>4402</v>
      </c>
      <c r="F4183" s="3">
        <v>2.0</v>
      </c>
      <c r="G4183" s="3">
        <v>10.0</v>
      </c>
      <c r="H4183" s="3" t="s">
        <v>4474</v>
      </c>
      <c r="I4183" s="3" t="s">
        <v>4474</v>
      </c>
      <c r="J4183" s="3" t="s">
        <v>4475</v>
      </c>
      <c r="K4183" s="3" t="s">
        <v>24</v>
      </c>
      <c r="L4183" s="3">
        <v>23.0</v>
      </c>
      <c r="M4183" s="3" t="s">
        <v>25</v>
      </c>
      <c r="N4183" s="3" t="s">
        <v>4644</v>
      </c>
      <c r="O4183" s="3" t="s">
        <v>91</v>
      </c>
      <c r="P4183" s="4">
        <v>17423.0</v>
      </c>
      <c r="Q4183" s="3" t="s">
        <v>49</v>
      </c>
      <c r="S4183" s="3" t="s">
        <v>34</v>
      </c>
    </row>
    <row r="4184">
      <c r="A4184" s="2">
        <v>42318.71488425926</v>
      </c>
      <c r="B4184" s="3">
        <v>84.0</v>
      </c>
      <c r="C4184" s="3" t="s">
        <v>4244</v>
      </c>
      <c r="D4184" s="3" t="s">
        <v>4401</v>
      </c>
      <c r="E4184" s="3" t="s">
        <v>4402</v>
      </c>
      <c r="F4184" s="3">
        <v>2.0</v>
      </c>
      <c r="G4184" s="3">
        <v>10.0</v>
      </c>
      <c r="H4184" s="3" t="s">
        <v>4474</v>
      </c>
      <c r="I4184" s="3" t="s">
        <v>4474</v>
      </c>
      <c r="J4184" s="3" t="s">
        <v>4475</v>
      </c>
      <c r="K4184" s="3" t="s">
        <v>24</v>
      </c>
      <c r="L4184" s="3">
        <v>24.0</v>
      </c>
      <c r="M4184" s="3" t="s">
        <v>30</v>
      </c>
      <c r="N4184" s="3" t="s">
        <v>4614</v>
      </c>
      <c r="O4184" s="3" t="s">
        <v>726</v>
      </c>
      <c r="P4184" s="4">
        <v>34191.0</v>
      </c>
      <c r="Q4184" s="3" t="s">
        <v>191</v>
      </c>
      <c r="S4184" s="3" t="s">
        <v>34</v>
      </c>
    </row>
    <row r="4185">
      <c r="A4185" s="2">
        <v>42318.71488425926</v>
      </c>
      <c r="B4185" s="3">
        <v>84.0</v>
      </c>
      <c r="C4185" s="3" t="s">
        <v>4244</v>
      </c>
      <c r="D4185" s="3" t="s">
        <v>4401</v>
      </c>
      <c r="E4185" s="3" t="s">
        <v>4402</v>
      </c>
      <c r="F4185" s="3">
        <v>2.0</v>
      </c>
      <c r="G4185" s="3">
        <v>10.0</v>
      </c>
      <c r="H4185" s="3" t="s">
        <v>4474</v>
      </c>
      <c r="I4185" s="3" t="s">
        <v>4474</v>
      </c>
      <c r="J4185" s="3" t="s">
        <v>4475</v>
      </c>
      <c r="K4185" s="3" t="s">
        <v>24</v>
      </c>
      <c r="L4185" s="3">
        <v>25.0</v>
      </c>
      <c r="M4185" s="3" t="s">
        <v>25</v>
      </c>
      <c r="N4185" s="3" t="s">
        <v>4645</v>
      </c>
      <c r="O4185" s="3" t="s">
        <v>218</v>
      </c>
      <c r="P4185" s="4">
        <v>23359.0</v>
      </c>
      <c r="Q4185" s="3" t="s">
        <v>169</v>
      </c>
      <c r="S4185" s="3" t="s">
        <v>34</v>
      </c>
    </row>
    <row r="4186">
      <c r="A4186" s="2">
        <v>42318.71488425926</v>
      </c>
      <c r="B4186" s="3">
        <v>84.0</v>
      </c>
      <c r="C4186" s="3" t="s">
        <v>4244</v>
      </c>
      <c r="D4186" s="3" t="s">
        <v>4401</v>
      </c>
      <c r="E4186" s="3" t="s">
        <v>4402</v>
      </c>
      <c r="F4186" s="3">
        <v>2.0</v>
      </c>
      <c r="G4186" s="3">
        <v>10.0</v>
      </c>
      <c r="H4186" s="3" t="s">
        <v>4474</v>
      </c>
      <c r="I4186" s="3" t="s">
        <v>4474</v>
      </c>
      <c r="J4186" s="3" t="s">
        <v>4475</v>
      </c>
      <c r="K4186" s="3" t="s">
        <v>24</v>
      </c>
      <c r="L4186" s="3">
        <v>26.0</v>
      </c>
      <c r="M4186" s="3" t="s">
        <v>30</v>
      </c>
      <c r="N4186" s="3" t="s">
        <v>4515</v>
      </c>
      <c r="O4186" s="3" t="s">
        <v>368</v>
      </c>
      <c r="P4186" s="4">
        <v>27966.0</v>
      </c>
      <c r="Q4186" s="3" t="s">
        <v>216</v>
      </c>
      <c r="S4186" s="3" t="s">
        <v>34</v>
      </c>
    </row>
    <row r="4187">
      <c r="A4187" s="2">
        <v>42318.71488425926</v>
      </c>
      <c r="B4187" s="3">
        <v>84.0</v>
      </c>
      <c r="C4187" s="3" t="s">
        <v>4244</v>
      </c>
      <c r="D4187" s="3" t="s">
        <v>4401</v>
      </c>
      <c r="E4187" s="3" t="s">
        <v>4402</v>
      </c>
      <c r="F4187" s="3">
        <v>2.0</v>
      </c>
      <c r="G4187" s="3">
        <v>10.0</v>
      </c>
      <c r="H4187" s="3" t="s">
        <v>4474</v>
      </c>
      <c r="I4187" s="3" t="s">
        <v>4474</v>
      </c>
      <c r="J4187" s="3" t="s">
        <v>4475</v>
      </c>
      <c r="K4187" s="3" t="s">
        <v>24</v>
      </c>
      <c r="L4187" s="3">
        <v>27.0</v>
      </c>
      <c r="M4187" s="3" t="s">
        <v>25</v>
      </c>
      <c r="N4187" s="3" t="s">
        <v>4646</v>
      </c>
      <c r="O4187" s="3" t="s">
        <v>4647</v>
      </c>
      <c r="P4187" s="4">
        <v>23567.0</v>
      </c>
      <c r="Q4187" s="3" t="s">
        <v>169</v>
      </c>
      <c r="S4187" s="3" t="s">
        <v>34</v>
      </c>
    </row>
    <row r="4188">
      <c r="A4188" s="2">
        <v>42318.71488425926</v>
      </c>
      <c r="B4188" s="3">
        <v>84.0</v>
      </c>
      <c r="C4188" s="3" t="s">
        <v>4244</v>
      </c>
      <c r="D4188" s="3" t="s">
        <v>4401</v>
      </c>
      <c r="E4188" s="3" t="s">
        <v>4402</v>
      </c>
      <c r="F4188" s="3">
        <v>2.0</v>
      </c>
      <c r="G4188" s="3">
        <v>10.0</v>
      </c>
      <c r="H4188" s="3" t="s">
        <v>4474</v>
      </c>
      <c r="I4188" s="3" t="s">
        <v>4474</v>
      </c>
      <c r="J4188" s="3" t="s">
        <v>4475</v>
      </c>
      <c r="K4188" s="3" t="s">
        <v>24</v>
      </c>
      <c r="L4188" s="3">
        <v>28.0</v>
      </c>
      <c r="M4188" s="3" t="s">
        <v>30</v>
      </c>
      <c r="N4188" s="3" t="s">
        <v>4648</v>
      </c>
      <c r="O4188" s="3" t="s">
        <v>885</v>
      </c>
      <c r="P4188" s="4">
        <v>29917.0</v>
      </c>
      <c r="Q4188" s="3" t="s">
        <v>1955</v>
      </c>
      <c r="S4188" s="3" t="s">
        <v>34</v>
      </c>
    </row>
    <row r="4189">
      <c r="A4189" s="2">
        <v>42318.71488425926</v>
      </c>
      <c r="B4189" s="3">
        <v>84.0</v>
      </c>
      <c r="C4189" s="3" t="s">
        <v>4244</v>
      </c>
      <c r="D4189" s="3" t="s">
        <v>4401</v>
      </c>
      <c r="E4189" s="3" t="s">
        <v>4402</v>
      </c>
      <c r="F4189" s="3">
        <v>2.0</v>
      </c>
      <c r="G4189" s="3">
        <v>10.0</v>
      </c>
      <c r="H4189" s="3" t="s">
        <v>4474</v>
      </c>
      <c r="I4189" s="3" t="s">
        <v>4474</v>
      </c>
      <c r="J4189" s="3" t="s">
        <v>4475</v>
      </c>
      <c r="K4189" s="3" t="s">
        <v>24</v>
      </c>
      <c r="L4189" s="3">
        <v>29.0</v>
      </c>
      <c r="M4189" s="3" t="s">
        <v>25</v>
      </c>
      <c r="N4189" s="3" t="s">
        <v>4649</v>
      </c>
      <c r="O4189" s="3" t="s">
        <v>377</v>
      </c>
      <c r="P4189" s="4">
        <v>24541.0</v>
      </c>
      <c r="Q4189" s="3" t="s">
        <v>110</v>
      </c>
      <c r="S4189" s="3" t="s">
        <v>34</v>
      </c>
    </row>
    <row r="4190">
      <c r="A4190" s="2">
        <v>42318.71488425926</v>
      </c>
      <c r="B4190" s="3">
        <v>84.0</v>
      </c>
      <c r="C4190" s="3" t="s">
        <v>4244</v>
      </c>
      <c r="D4190" s="3" t="s">
        <v>4401</v>
      </c>
      <c r="E4190" s="3" t="s">
        <v>4402</v>
      </c>
      <c r="F4190" s="3">
        <v>2.0</v>
      </c>
      <c r="G4190" s="3">
        <v>10.0</v>
      </c>
      <c r="H4190" s="3" t="s">
        <v>4474</v>
      </c>
      <c r="I4190" s="3" t="s">
        <v>4474</v>
      </c>
      <c r="J4190" s="3" t="s">
        <v>4475</v>
      </c>
      <c r="K4190" s="3" t="s">
        <v>24</v>
      </c>
      <c r="L4190" s="3">
        <v>30.0</v>
      </c>
      <c r="M4190" s="3" t="s">
        <v>30</v>
      </c>
      <c r="N4190" s="3" t="s">
        <v>4650</v>
      </c>
      <c r="O4190" s="3" t="s">
        <v>57</v>
      </c>
      <c r="P4190" s="4">
        <v>24598.0</v>
      </c>
      <c r="Q4190" s="3" t="s">
        <v>55</v>
      </c>
      <c r="S4190" s="3" t="s">
        <v>34</v>
      </c>
    </row>
    <row r="4191">
      <c r="A4191" s="2">
        <v>42318.71488425926</v>
      </c>
      <c r="B4191" s="3">
        <v>84.0</v>
      </c>
      <c r="C4191" s="3" t="s">
        <v>4244</v>
      </c>
      <c r="D4191" s="3" t="s">
        <v>4401</v>
      </c>
      <c r="E4191" s="3" t="s">
        <v>4402</v>
      </c>
      <c r="F4191" s="3">
        <v>2.0</v>
      </c>
      <c r="G4191" s="3">
        <v>10.0</v>
      </c>
      <c r="H4191" s="3" t="s">
        <v>4474</v>
      </c>
      <c r="I4191" s="3" t="s">
        <v>4474</v>
      </c>
      <c r="J4191" s="3" t="s">
        <v>4475</v>
      </c>
      <c r="K4191" s="3" t="s">
        <v>24</v>
      </c>
      <c r="L4191" s="3">
        <v>31.0</v>
      </c>
      <c r="M4191" s="3" t="s">
        <v>25</v>
      </c>
      <c r="N4191" s="3" t="s">
        <v>4651</v>
      </c>
      <c r="O4191" s="3" t="s">
        <v>4652</v>
      </c>
      <c r="P4191" s="4">
        <v>33220.0</v>
      </c>
      <c r="Q4191" s="3" t="s">
        <v>776</v>
      </c>
      <c r="S4191" s="3" t="s">
        <v>34</v>
      </c>
    </row>
    <row r="4192">
      <c r="A4192" s="2">
        <v>42318.71488425926</v>
      </c>
      <c r="B4192" s="3">
        <v>84.0</v>
      </c>
      <c r="C4192" s="3" t="s">
        <v>4244</v>
      </c>
      <c r="D4192" s="3" t="s">
        <v>4401</v>
      </c>
      <c r="E4192" s="3" t="s">
        <v>4402</v>
      </c>
      <c r="F4192" s="3">
        <v>2.0</v>
      </c>
      <c r="G4192" s="3">
        <v>10.0</v>
      </c>
      <c r="H4192" s="3" t="s">
        <v>4474</v>
      </c>
      <c r="I4192" s="3" t="s">
        <v>4474</v>
      </c>
      <c r="J4192" s="3" t="s">
        <v>4475</v>
      </c>
      <c r="K4192" s="3" t="s">
        <v>24</v>
      </c>
      <c r="L4192" s="3">
        <v>32.0</v>
      </c>
      <c r="M4192" s="3" t="s">
        <v>30</v>
      </c>
      <c r="N4192" s="3" t="s">
        <v>4653</v>
      </c>
      <c r="O4192" s="3" t="s">
        <v>2363</v>
      </c>
      <c r="P4192" s="4">
        <v>29776.0</v>
      </c>
      <c r="Q4192" s="3" t="s">
        <v>216</v>
      </c>
      <c r="S4192" s="3" t="s">
        <v>34</v>
      </c>
    </row>
    <row r="4193">
      <c r="A4193" s="2">
        <v>42318.71488425926</v>
      </c>
      <c r="B4193" s="3">
        <v>84.0</v>
      </c>
      <c r="C4193" s="3" t="s">
        <v>4244</v>
      </c>
      <c r="D4193" s="3" t="s">
        <v>4401</v>
      </c>
      <c r="E4193" s="3" t="s">
        <v>4402</v>
      </c>
      <c r="F4193" s="3">
        <v>2.0</v>
      </c>
      <c r="G4193" s="3">
        <v>10.0</v>
      </c>
      <c r="H4193" s="3" t="s">
        <v>4474</v>
      </c>
      <c r="I4193" s="3" t="s">
        <v>4474</v>
      </c>
      <c r="J4193" s="3" t="s">
        <v>4475</v>
      </c>
      <c r="K4193" s="3" t="s">
        <v>24</v>
      </c>
      <c r="L4193" s="3">
        <v>33.0</v>
      </c>
      <c r="M4193" s="3" t="s">
        <v>25</v>
      </c>
      <c r="N4193" s="3" t="s">
        <v>3758</v>
      </c>
      <c r="O4193" s="3" t="s">
        <v>570</v>
      </c>
      <c r="P4193" s="4">
        <v>18924.0</v>
      </c>
      <c r="Q4193" s="3" t="s">
        <v>970</v>
      </c>
      <c r="S4193" s="3" t="s">
        <v>34</v>
      </c>
    </row>
    <row r="4194">
      <c r="A4194" s="2">
        <v>42318.71488425926</v>
      </c>
      <c r="B4194" s="3">
        <v>84.0</v>
      </c>
      <c r="C4194" s="3" t="s">
        <v>4244</v>
      </c>
      <c r="D4194" s="3" t="s">
        <v>4401</v>
      </c>
      <c r="E4194" s="3" t="s">
        <v>4402</v>
      </c>
      <c r="F4194" s="3">
        <v>2.0</v>
      </c>
      <c r="G4194" s="3">
        <v>10.0</v>
      </c>
      <c r="H4194" s="3" t="s">
        <v>4474</v>
      </c>
      <c r="I4194" s="3" t="s">
        <v>4474</v>
      </c>
      <c r="J4194" s="3" t="s">
        <v>4475</v>
      </c>
      <c r="K4194" s="3" t="s">
        <v>24</v>
      </c>
      <c r="L4194" s="3">
        <v>34.0</v>
      </c>
      <c r="M4194" s="3" t="s">
        <v>30</v>
      </c>
      <c r="N4194" s="3" t="s">
        <v>965</v>
      </c>
      <c r="O4194" s="3" t="s">
        <v>45</v>
      </c>
      <c r="P4194" s="4">
        <v>21434.0</v>
      </c>
      <c r="Q4194" s="3" t="s">
        <v>132</v>
      </c>
      <c r="S4194" s="3" t="s">
        <v>34</v>
      </c>
    </row>
    <row r="4195">
      <c r="A4195" s="2">
        <v>42318.71488425926</v>
      </c>
      <c r="B4195" s="3">
        <v>84.0</v>
      </c>
      <c r="C4195" s="3" t="s">
        <v>4244</v>
      </c>
      <c r="D4195" s="3" t="s">
        <v>4401</v>
      </c>
      <c r="E4195" s="3" t="s">
        <v>4402</v>
      </c>
      <c r="F4195" s="3">
        <v>2.0</v>
      </c>
      <c r="G4195" s="3">
        <v>10.0</v>
      </c>
      <c r="H4195" s="3" t="s">
        <v>4474</v>
      </c>
      <c r="I4195" s="3" t="s">
        <v>4474</v>
      </c>
      <c r="J4195" s="3" t="s">
        <v>4475</v>
      </c>
      <c r="K4195" s="3" t="s">
        <v>24</v>
      </c>
      <c r="L4195" s="3">
        <v>35.0</v>
      </c>
      <c r="M4195" s="3" t="s">
        <v>25</v>
      </c>
      <c r="N4195" s="3" t="s">
        <v>3274</v>
      </c>
      <c r="O4195" s="3" t="s">
        <v>100</v>
      </c>
      <c r="P4195" s="4">
        <v>25092.0</v>
      </c>
      <c r="Q4195" s="3" t="s">
        <v>205</v>
      </c>
      <c r="S4195" s="3" t="s">
        <v>34</v>
      </c>
    </row>
    <row r="4196">
      <c r="A4196" s="2">
        <v>42318.71488425926</v>
      </c>
      <c r="B4196" s="3">
        <v>84.0</v>
      </c>
      <c r="C4196" s="3" t="s">
        <v>4244</v>
      </c>
      <c r="D4196" s="3" t="s">
        <v>4401</v>
      </c>
      <c r="E4196" s="3" t="s">
        <v>4402</v>
      </c>
      <c r="F4196" s="3">
        <v>2.0</v>
      </c>
      <c r="G4196" s="3">
        <v>10.0</v>
      </c>
      <c r="H4196" s="3" t="s">
        <v>4474</v>
      </c>
      <c r="I4196" s="3" t="s">
        <v>4474</v>
      </c>
      <c r="J4196" s="3" t="s">
        <v>4475</v>
      </c>
      <c r="K4196" s="3" t="s">
        <v>24</v>
      </c>
      <c r="L4196" s="3">
        <v>36.0</v>
      </c>
      <c r="M4196" s="3" t="s">
        <v>30</v>
      </c>
      <c r="N4196" s="3" t="s">
        <v>4654</v>
      </c>
      <c r="O4196" s="3" t="s">
        <v>249</v>
      </c>
      <c r="P4196" s="4">
        <v>18537.0</v>
      </c>
      <c r="Q4196" s="3" t="s">
        <v>49</v>
      </c>
      <c r="S4196" s="3" t="s">
        <v>34</v>
      </c>
    </row>
    <row r="4197">
      <c r="A4197" s="2">
        <v>42318.71488425926</v>
      </c>
      <c r="B4197" s="3">
        <v>84.0</v>
      </c>
      <c r="C4197" s="3" t="s">
        <v>4244</v>
      </c>
      <c r="D4197" s="3" t="s">
        <v>4401</v>
      </c>
      <c r="E4197" s="3" t="s">
        <v>4402</v>
      </c>
      <c r="F4197" s="3">
        <v>2.0</v>
      </c>
      <c r="G4197" s="3">
        <v>10.0</v>
      </c>
      <c r="H4197" s="3" t="s">
        <v>4474</v>
      </c>
      <c r="I4197" s="3" t="s">
        <v>4474</v>
      </c>
      <c r="J4197" s="3" t="s">
        <v>4475</v>
      </c>
      <c r="K4197" s="3" t="s">
        <v>24</v>
      </c>
      <c r="L4197" s="3">
        <v>37.0</v>
      </c>
      <c r="M4197" s="3" t="s">
        <v>25</v>
      </c>
      <c r="N4197" s="3" t="s">
        <v>3978</v>
      </c>
      <c r="O4197" s="3" t="s">
        <v>2093</v>
      </c>
      <c r="P4197" s="4">
        <v>26133.0</v>
      </c>
      <c r="Q4197" s="3" t="s">
        <v>1205</v>
      </c>
      <c r="S4197" s="3" t="s">
        <v>34</v>
      </c>
    </row>
    <row r="4198">
      <c r="A4198" s="2">
        <v>42318.71488425926</v>
      </c>
      <c r="B4198" s="3">
        <v>84.0</v>
      </c>
      <c r="C4198" s="3" t="s">
        <v>4244</v>
      </c>
      <c r="D4198" s="3">
        <v>73.0</v>
      </c>
      <c r="E4198" s="3" t="s">
        <v>4441</v>
      </c>
      <c r="F4198" s="3">
        <v>2.0</v>
      </c>
      <c r="G4198" s="3">
        <v>10.0</v>
      </c>
      <c r="H4198" s="3" t="s">
        <v>4474</v>
      </c>
      <c r="I4198" s="3" t="s">
        <v>4474</v>
      </c>
      <c r="J4198" s="3" t="s">
        <v>4475</v>
      </c>
      <c r="K4198" s="3" t="s">
        <v>24</v>
      </c>
      <c r="L4198" s="3">
        <v>1.0</v>
      </c>
      <c r="M4198" s="3" t="s">
        <v>25</v>
      </c>
      <c r="N4198" s="3" t="s">
        <v>4655</v>
      </c>
      <c r="O4198" s="3" t="s">
        <v>1109</v>
      </c>
      <c r="P4198" s="4">
        <v>19858.0</v>
      </c>
      <c r="Q4198" s="3" t="s">
        <v>970</v>
      </c>
      <c r="S4198" s="3" t="s">
        <v>34</v>
      </c>
    </row>
    <row r="4199">
      <c r="A4199" s="2">
        <v>42318.71488425926</v>
      </c>
      <c r="B4199" s="3">
        <v>84.0</v>
      </c>
      <c r="C4199" s="3" t="s">
        <v>4244</v>
      </c>
      <c r="D4199" s="3">
        <v>73.0</v>
      </c>
      <c r="E4199" s="3" t="s">
        <v>4441</v>
      </c>
      <c r="F4199" s="3">
        <v>2.0</v>
      </c>
      <c r="G4199" s="3">
        <v>10.0</v>
      </c>
      <c r="H4199" s="3" t="s">
        <v>4474</v>
      </c>
      <c r="I4199" s="3" t="s">
        <v>4474</v>
      </c>
      <c r="J4199" s="3" t="s">
        <v>4475</v>
      </c>
      <c r="K4199" s="3" t="s">
        <v>24</v>
      </c>
      <c r="L4199" s="3">
        <v>2.0</v>
      </c>
      <c r="M4199" s="3" t="s">
        <v>30</v>
      </c>
      <c r="N4199" s="3" t="s">
        <v>4656</v>
      </c>
      <c r="O4199" s="3" t="s">
        <v>697</v>
      </c>
      <c r="P4199" s="4">
        <v>26644.0</v>
      </c>
      <c r="Q4199" s="3" t="s">
        <v>266</v>
      </c>
      <c r="S4199" s="3" t="s">
        <v>34</v>
      </c>
    </row>
    <row r="4200">
      <c r="A4200" s="2">
        <v>42318.71488425926</v>
      </c>
      <c r="B4200" s="3">
        <v>84.0</v>
      </c>
      <c r="C4200" s="3" t="s">
        <v>4244</v>
      </c>
      <c r="D4200" s="3">
        <v>73.0</v>
      </c>
      <c r="E4200" s="3" t="s">
        <v>4441</v>
      </c>
      <c r="F4200" s="3">
        <v>2.0</v>
      </c>
      <c r="G4200" s="3">
        <v>10.0</v>
      </c>
      <c r="H4200" s="3" t="s">
        <v>4474</v>
      </c>
      <c r="I4200" s="3" t="s">
        <v>4474</v>
      </c>
      <c r="J4200" s="3" t="s">
        <v>4475</v>
      </c>
      <c r="K4200" s="3" t="s">
        <v>24</v>
      </c>
      <c r="L4200" s="3">
        <v>3.0</v>
      </c>
      <c r="M4200" s="3" t="s">
        <v>25</v>
      </c>
      <c r="N4200" s="3" t="s">
        <v>4657</v>
      </c>
      <c r="O4200" s="3" t="s">
        <v>1037</v>
      </c>
      <c r="P4200" s="4">
        <v>23110.0</v>
      </c>
      <c r="Q4200" s="3" t="s">
        <v>169</v>
      </c>
      <c r="S4200" s="3" t="s">
        <v>34</v>
      </c>
    </row>
    <row r="4201">
      <c r="A4201" s="2">
        <v>42318.71488425926</v>
      </c>
      <c r="B4201" s="3">
        <v>84.0</v>
      </c>
      <c r="C4201" s="3" t="s">
        <v>4244</v>
      </c>
      <c r="D4201" s="3">
        <v>73.0</v>
      </c>
      <c r="E4201" s="3" t="s">
        <v>4441</v>
      </c>
      <c r="F4201" s="3">
        <v>2.0</v>
      </c>
      <c r="G4201" s="3">
        <v>10.0</v>
      </c>
      <c r="H4201" s="3" t="s">
        <v>4474</v>
      </c>
      <c r="I4201" s="3" t="s">
        <v>4474</v>
      </c>
      <c r="J4201" s="3" t="s">
        <v>4475</v>
      </c>
      <c r="K4201" s="3" t="s">
        <v>24</v>
      </c>
      <c r="L4201" s="3">
        <v>4.0</v>
      </c>
      <c r="M4201" s="3" t="s">
        <v>30</v>
      </c>
      <c r="N4201" s="3" t="s">
        <v>4658</v>
      </c>
      <c r="O4201" s="3" t="s">
        <v>364</v>
      </c>
      <c r="P4201" s="4">
        <v>27256.0</v>
      </c>
      <c r="Q4201" s="3" t="s">
        <v>37</v>
      </c>
      <c r="S4201" s="3" t="s">
        <v>34</v>
      </c>
    </row>
    <row r="4202">
      <c r="A4202" s="2">
        <v>42318.71488425926</v>
      </c>
      <c r="B4202" s="3">
        <v>84.0</v>
      </c>
      <c r="C4202" s="3" t="s">
        <v>4244</v>
      </c>
      <c r="D4202" s="3">
        <v>73.0</v>
      </c>
      <c r="E4202" s="3" t="s">
        <v>4441</v>
      </c>
      <c r="F4202" s="3">
        <v>2.0</v>
      </c>
      <c r="G4202" s="3">
        <v>10.0</v>
      </c>
      <c r="H4202" s="3" t="s">
        <v>4474</v>
      </c>
      <c r="I4202" s="3" t="s">
        <v>4474</v>
      </c>
      <c r="J4202" s="3" t="s">
        <v>4475</v>
      </c>
      <c r="K4202" s="3" t="s">
        <v>24</v>
      </c>
      <c r="L4202" s="3">
        <v>5.0</v>
      </c>
      <c r="M4202" s="3" t="s">
        <v>25</v>
      </c>
      <c r="N4202" s="3" t="s">
        <v>4659</v>
      </c>
      <c r="O4202" s="3" t="s">
        <v>2150</v>
      </c>
      <c r="P4202" s="4">
        <v>22019.0</v>
      </c>
      <c r="Q4202" s="3" t="s">
        <v>72</v>
      </c>
      <c r="S4202" s="3" t="s">
        <v>34</v>
      </c>
    </row>
    <row r="4203">
      <c r="A4203" s="2">
        <v>42318.71488425926</v>
      </c>
      <c r="B4203" s="3">
        <v>84.0</v>
      </c>
      <c r="C4203" s="3" t="s">
        <v>4244</v>
      </c>
      <c r="D4203" s="3">
        <v>73.0</v>
      </c>
      <c r="E4203" s="3" t="s">
        <v>4441</v>
      </c>
      <c r="F4203" s="3">
        <v>2.0</v>
      </c>
      <c r="G4203" s="3">
        <v>10.0</v>
      </c>
      <c r="H4203" s="3" t="s">
        <v>4474</v>
      </c>
      <c r="I4203" s="3" t="s">
        <v>4474</v>
      </c>
      <c r="J4203" s="3" t="s">
        <v>4475</v>
      </c>
      <c r="K4203" s="3" t="s">
        <v>24</v>
      </c>
      <c r="L4203" s="3">
        <v>6.0</v>
      </c>
      <c r="M4203" s="3" t="s">
        <v>30</v>
      </c>
      <c r="N4203" s="3" t="s">
        <v>924</v>
      </c>
      <c r="O4203" s="3" t="s">
        <v>626</v>
      </c>
      <c r="P4203" s="4">
        <v>23119.0</v>
      </c>
      <c r="Q4203" s="3" t="s">
        <v>216</v>
      </c>
      <c r="S4203" s="3" t="s">
        <v>34</v>
      </c>
    </row>
    <row r="4204">
      <c r="A4204" s="2">
        <v>42318.71488425926</v>
      </c>
      <c r="B4204" s="3">
        <v>84.0</v>
      </c>
      <c r="C4204" s="3" t="s">
        <v>4244</v>
      </c>
      <c r="D4204" s="3">
        <v>73.0</v>
      </c>
      <c r="E4204" s="3" t="s">
        <v>4441</v>
      </c>
      <c r="F4204" s="3">
        <v>2.0</v>
      </c>
      <c r="G4204" s="3">
        <v>10.0</v>
      </c>
      <c r="H4204" s="3" t="s">
        <v>4474</v>
      </c>
      <c r="I4204" s="3" t="s">
        <v>4474</v>
      </c>
      <c r="J4204" s="3" t="s">
        <v>4475</v>
      </c>
      <c r="K4204" s="3" t="s">
        <v>24</v>
      </c>
      <c r="L4204" s="3">
        <v>7.0</v>
      </c>
      <c r="M4204" s="3" t="s">
        <v>25</v>
      </c>
      <c r="N4204" s="3" t="s">
        <v>4660</v>
      </c>
      <c r="O4204" s="3" t="s">
        <v>281</v>
      </c>
      <c r="P4204" s="4">
        <v>23113.0</v>
      </c>
      <c r="Q4204" s="3" t="s">
        <v>72</v>
      </c>
      <c r="S4204" s="3" t="s">
        <v>34</v>
      </c>
    </row>
    <row r="4205">
      <c r="A4205" s="2">
        <v>42318.71488425926</v>
      </c>
      <c r="B4205" s="3">
        <v>84.0</v>
      </c>
      <c r="C4205" s="3" t="s">
        <v>4244</v>
      </c>
      <c r="D4205" s="3">
        <v>73.0</v>
      </c>
      <c r="E4205" s="3" t="s">
        <v>4441</v>
      </c>
      <c r="F4205" s="3">
        <v>2.0</v>
      </c>
      <c r="G4205" s="3">
        <v>10.0</v>
      </c>
      <c r="H4205" s="3" t="s">
        <v>4474</v>
      </c>
      <c r="I4205" s="3" t="s">
        <v>4474</v>
      </c>
      <c r="J4205" s="3" t="s">
        <v>4475</v>
      </c>
      <c r="K4205" s="3" t="s">
        <v>24</v>
      </c>
      <c r="L4205" s="3">
        <v>8.0</v>
      </c>
      <c r="M4205" s="3" t="s">
        <v>30</v>
      </c>
      <c r="N4205" s="3" t="s">
        <v>4661</v>
      </c>
      <c r="O4205" s="3" t="s">
        <v>355</v>
      </c>
      <c r="P4205" s="4">
        <v>24835.0</v>
      </c>
      <c r="Q4205" s="3" t="s">
        <v>132</v>
      </c>
      <c r="S4205" s="3" t="s">
        <v>34</v>
      </c>
    </row>
    <row r="4206">
      <c r="A4206" s="2">
        <v>42318.71488425926</v>
      </c>
      <c r="B4206" s="3">
        <v>84.0</v>
      </c>
      <c r="C4206" s="3" t="s">
        <v>4244</v>
      </c>
      <c r="D4206" s="3">
        <v>73.0</v>
      </c>
      <c r="E4206" s="3" t="s">
        <v>4441</v>
      </c>
      <c r="F4206" s="3">
        <v>2.0</v>
      </c>
      <c r="G4206" s="3">
        <v>10.0</v>
      </c>
      <c r="H4206" s="3" t="s">
        <v>4474</v>
      </c>
      <c r="I4206" s="3" t="s">
        <v>4474</v>
      </c>
      <c r="J4206" s="3" t="s">
        <v>4475</v>
      </c>
      <c r="K4206" s="3" t="s">
        <v>24</v>
      </c>
      <c r="L4206" s="3">
        <v>9.0</v>
      </c>
      <c r="M4206" s="3" t="s">
        <v>25</v>
      </c>
      <c r="N4206" s="3" t="s">
        <v>4662</v>
      </c>
      <c r="O4206" s="3" t="s">
        <v>42</v>
      </c>
      <c r="P4206" s="4">
        <v>20567.0</v>
      </c>
      <c r="Q4206" s="3" t="s">
        <v>1178</v>
      </c>
      <c r="S4206" s="3" t="s">
        <v>34</v>
      </c>
    </row>
    <row r="4207">
      <c r="A4207" s="2">
        <v>42318.71488425926</v>
      </c>
      <c r="B4207" s="3">
        <v>84.0</v>
      </c>
      <c r="C4207" s="3" t="s">
        <v>4244</v>
      </c>
      <c r="D4207" s="3">
        <v>73.0</v>
      </c>
      <c r="E4207" s="3" t="s">
        <v>4441</v>
      </c>
      <c r="F4207" s="3">
        <v>2.0</v>
      </c>
      <c r="G4207" s="3">
        <v>10.0</v>
      </c>
      <c r="H4207" s="3" t="s">
        <v>4474</v>
      </c>
      <c r="I4207" s="3" t="s">
        <v>4474</v>
      </c>
      <c r="J4207" s="3" t="s">
        <v>4475</v>
      </c>
      <c r="K4207" s="3" t="s">
        <v>24</v>
      </c>
      <c r="L4207" s="3">
        <v>10.0</v>
      </c>
      <c r="M4207" s="3" t="s">
        <v>30</v>
      </c>
      <c r="N4207" s="3" t="s">
        <v>4663</v>
      </c>
      <c r="O4207" s="3" t="s">
        <v>283</v>
      </c>
      <c r="P4207" s="4">
        <v>25374.0</v>
      </c>
      <c r="Q4207" s="3" t="s">
        <v>132</v>
      </c>
      <c r="S4207" s="3" t="s">
        <v>34</v>
      </c>
    </row>
    <row r="4208">
      <c r="A4208" s="2">
        <v>42318.71488425926</v>
      </c>
      <c r="B4208" s="3">
        <v>84.0</v>
      </c>
      <c r="C4208" s="3" t="s">
        <v>4244</v>
      </c>
      <c r="D4208" s="3">
        <v>73.0</v>
      </c>
      <c r="E4208" s="3" t="s">
        <v>4441</v>
      </c>
      <c r="F4208" s="3">
        <v>2.0</v>
      </c>
      <c r="G4208" s="3">
        <v>10.0</v>
      </c>
      <c r="H4208" s="3" t="s">
        <v>4474</v>
      </c>
      <c r="I4208" s="3" t="s">
        <v>4474</v>
      </c>
      <c r="J4208" s="3" t="s">
        <v>4475</v>
      </c>
      <c r="K4208" s="3" t="s">
        <v>24</v>
      </c>
      <c r="L4208" s="3">
        <v>11.0</v>
      </c>
      <c r="M4208" s="3" t="s">
        <v>25</v>
      </c>
      <c r="N4208" s="3" t="s">
        <v>4664</v>
      </c>
      <c r="O4208" s="3" t="s">
        <v>315</v>
      </c>
      <c r="P4208" s="4">
        <v>27780.0</v>
      </c>
      <c r="Q4208" s="3" t="s">
        <v>169</v>
      </c>
      <c r="S4208" s="3" t="s">
        <v>34</v>
      </c>
    </row>
    <row r="4209">
      <c r="A4209" s="2">
        <v>42318.71488425926</v>
      </c>
      <c r="B4209" s="3">
        <v>84.0</v>
      </c>
      <c r="C4209" s="3" t="s">
        <v>4244</v>
      </c>
      <c r="D4209" s="3">
        <v>73.0</v>
      </c>
      <c r="E4209" s="3" t="s">
        <v>4441</v>
      </c>
      <c r="F4209" s="3">
        <v>2.0</v>
      </c>
      <c r="G4209" s="3">
        <v>10.0</v>
      </c>
      <c r="H4209" s="3" t="s">
        <v>4474</v>
      </c>
      <c r="I4209" s="3" t="s">
        <v>4474</v>
      </c>
      <c r="J4209" s="3" t="s">
        <v>4475</v>
      </c>
      <c r="K4209" s="3" t="s">
        <v>24</v>
      </c>
      <c r="L4209" s="3">
        <v>12.0</v>
      </c>
      <c r="M4209" s="3" t="s">
        <v>30</v>
      </c>
      <c r="N4209" s="3" t="s">
        <v>4665</v>
      </c>
      <c r="O4209" s="3" t="s">
        <v>4666</v>
      </c>
      <c r="P4209" s="4">
        <v>25114.0</v>
      </c>
      <c r="Q4209" s="3" t="s">
        <v>52</v>
      </c>
      <c r="S4209" s="3" t="s">
        <v>34</v>
      </c>
    </row>
    <row r="4210">
      <c r="A4210" s="2">
        <v>42318.71488425926</v>
      </c>
      <c r="B4210" s="3">
        <v>84.0</v>
      </c>
      <c r="C4210" s="3" t="s">
        <v>4244</v>
      </c>
      <c r="D4210" s="3">
        <v>73.0</v>
      </c>
      <c r="E4210" s="3" t="s">
        <v>4441</v>
      </c>
      <c r="F4210" s="3">
        <v>2.0</v>
      </c>
      <c r="G4210" s="3">
        <v>10.0</v>
      </c>
      <c r="H4210" s="3" t="s">
        <v>4474</v>
      </c>
      <c r="I4210" s="3" t="s">
        <v>4474</v>
      </c>
      <c r="J4210" s="3" t="s">
        <v>4475</v>
      </c>
      <c r="K4210" s="3" t="s">
        <v>24</v>
      </c>
      <c r="L4210" s="3">
        <v>13.0</v>
      </c>
      <c r="M4210" s="3" t="s">
        <v>25</v>
      </c>
      <c r="N4210" s="3" t="s">
        <v>4667</v>
      </c>
      <c r="O4210" s="3" t="s">
        <v>141</v>
      </c>
      <c r="P4210" s="4">
        <v>26221.0</v>
      </c>
      <c r="Q4210" s="3" t="s">
        <v>55</v>
      </c>
      <c r="S4210" s="3" t="s">
        <v>34</v>
      </c>
    </row>
    <row r="4211">
      <c r="A4211" s="2">
        <v>42318.71488425926</v>
      </c>
      <c r="B4211" s="3">
        <v>84.0</v>
      </c>
      <c r="C4211" s="3" t="s">
        <v>4244</v>
      </c>
      <c r="D4211" s="3">
        <v>74.0</v>
      </c>
      <c r="E4211" s="3" t="s">
        <v>4454</v>
      </c>
      <c r="F4211" s="3">
        <v>2.0</v>
      </c>
      <c r="G4211" s="3">
        <v>10.0</v>
      </c>
      <c r="H4211" s="3" t="s">
        <v>4474</v>
      </c>
      <c r="I4211" s="3" t="s">
        <v>4474</v>
      </c>
      <c r="J4211" s="3" t="s">
        <v>4475</v>
      </c>
      <c r="K4211" s="3" t="s">
        <v>24</v>
      </c>
      <c r="L4211" s="3">
        <v>1.0</v>
      </c>
      <c r="M4211" s="3" t="s">
        <v>25</v>
      </c>
      <c r="N4211" s="3" t="s">
        <v>4668</v>
      </c>
      <c r="O4211" s="3" t="s">
        <v>54</v>
      </c>
      <c r="P4211" s="4">
        <v>26920.0</v>
      </c>
      <c r="Q4211" s="3" t="s">
        <v>110</v>
      </c>
      <c r="S4211" s="3" t="s">
        <v>34</v>
      </c>
    </row>
    <row r="4212">
      <c r="A4212" s="2">
        <v>42318.71488425926</v>
      </c>
      <c r="B4212" s="3">
        <v>84.0</v>
      </c>
      <c r="C4212" s="3" t="s">
        <v>4244</v>
      </c>
      <c r="D4212" s="3">
        <v>74.0</v>
      </c>
      <c r="E4212" s="3" t="s">
        <v>4454</v>
      </c>
      <c r="F4212" s="3">
        <v>2.0</v>
      </c>
      <c r="G4212" s="3">
        <v>10.0</v>
      </c>
      <c r="H4212" s="3" t="s">
        <v>4474</v>
      </c>
      <c r="I4212" s="3" t="s">
        <v>4474</v>
      </c>
      <c r="J4212" s="3" t="s">
        <v>4475</v>
      </c>
      <c r="K4212" s="3" t="s">
        <v>24</v>
      </c>
      <c r="L4212" s="3">
        <v>2.0</v>
      </c>
      <c r="M4212" s="3" t="s">
        <v>30</v>
      </c>
      <c r="N4212" s="3" t="s">
        <v>4484</v>
      </c>
      <c r="O4212" s="3" t="s">
        <v>602</v>
      </c>
      <c r="P4212" s="4">
        <v>28599.0</v>
      </c>
      <c r="Q4212" s="3" t="s">
        <v>110</v>
      </c>
      <c r="S4212" s="3" t="s">
        <v>34</v>
      </c>
    </row>
    <row r="4213">
      <c r="A4213" s="2">
        <v>42318.71488425926</v>
      </c>
      <c r="B4213" s="3">
        <v>84.0</v>
      </c>
      <c r="C4213" s="3" t="s">
        <v>4244</v>
      </c>
      <c r="D4213" s="3">
        <v>74.0</v>
      </c>
      <c r="E4213" s="3" t="s">
        <v>4454</v>
      </c>
      <c r="F4213" s="3">
        <v>2.0</v>
      </c>
      <c r="G4213" s="3">
        <v>10.0</v>
      </c>
      <c r="H4213" s="3" t="s">
        <v>4474</v>
      </c>
      <c r="I4213" s="3" t="s">
        <v>4474</v>
      </c>
      <c r="J4213" s="3" t="s">
        <v>4475</v>
      </c>
      <c r="K4213" s="3" t="s">
        <v>24</v>
      </c>
      <c r="L4213" s="3">
        <v>3.0</v>
      </c>
      <c r="M4213" s="3" t="s">
        <v>25</v>
      </c>
      <c r="N4213" s="3" t="s">
        <v>4669</v>
      </c>
      <c r="O4213" s="3" t="s">
        <v>1456</v>
      </c>
      <c r="P4213" s="4">
        <v>26748.0</v>
      </c>
      <c r="Q4213" s="3" t="s">
        <v>216</v>
      </c>
      <c r="S4213" s="3" t="s">
        <v>34</v>
      </c>
    </row>
    <row r="4214">
      <c r="A4214" s="2">
        <v>42318.71488425926</v>
      </c>
      <c r="B4214" s="3">
        <v>84.0</v>
      </c>
      <c r="C4214" s="3" t="s">
        <v>4244</v>
      </c>
      <c r="D4214" s="3">
        <v>74.0</v>
      </c>
      <c r="E4214" s="3" t="s">
        <v>4454</v>
      </c>
      <c r="F4214" s="3">
        <v>2.0</v>
      </c>
      <c r="G4214" s="3">
        <v>10.0</v>
      </c>
      <c r="H4214" s="3" t="s">
        <v>4474</v>
      </c>
      <c r="I4214" s="3" t="s">
        <v>4474</v>
      </c>
      <c r="J4214" s="3" t="s">
        <v>4475</v>
      </c>
      <c r="K4214" s="3" t="s">
        <v>24</v>
      </c>
      <c r="L4214" s="3">
        <v>4.0</v>
      </c>
      <c r="M4214" s="3" t="s">
        <v>30</v>
      </c>
      <c r="N4214" s="3" t="s">
        <v>4670</v>
      </c>
      <c r="O4214" s="3" t="s">
        <v>51</v>
      </c>
      <c r="P4214" s="4">
        <v>28313.0</v>
      </c>
      <c r="Q4214" s="3" t="s">
        <v>55</v>
      </c>
      <c r="S4214" s="3" t="s">
        <v>34</v>
      </c>
    </row>
    <row r="4215">
      <c r="A4215" s="2">
        <v>42318.71488425926</v>
      </c>
      <c r="B4215" s="3">
        <v>84.0</v>
      </c>
      <c r="C4215" s="3" t="s">
        <v>4244</v>
      </c>
      <c r="D4215" s="3">
        <v>74.0</v>
      </c>
      <c r="E4215" s="3" t="s">
        <v>4454</v>
      </c>
      <c r="F4215" s="3">
        <v>2.0</v>
      </c>
      <c r="G4215" s="3">
        <v>10.0</v>
      </c>
      <c r="H4215" s="3" t="s">
        <v>4474</v>
      </c>
      <c r="I4215" s="3" t="s">
        <v>4474</v>
      </c>
      <c r="J4215" s="3" t="s">
        <v>4475</v>
      </c>
      <c r="K4215" s="3" t="s">
        <v>24</v>
      </c>
      <c r="L4215" s="3">
        <v>5.0</v>
      </c>
      <c r="M4215" s="3" t="s">
        <v>25</v>
      </c>
      <c r="N4215" s="3" t="s">
        <v>4625</v>
      </c>
      <c r="O4215" s="3" t="s">
        <v>822</v>
      </c>
      <c r="P4215" s="4">
        <v>29267.0</v>
      </c>
      <c r="Q4215" s="3" t="s">
        <v>1955</v>
      </c>
      <c r="S4215" s="3" t="s">
        <v>34</v>
      </c>
    </row>
    <row r="4216">
      <c r="A4216" s="2">
        <v>42318.71488425926</v>
      </c>
      <c r="B4216" s="3">
        <v>84.0</v>
      </c>
      <c r="C4216" s="3" t="s">
        <v>4244</v>
      </c>
      <c r="D4216" s="3">
        <v>74.0</v>
      </c>
      <c r="E4216" s="3" t="s">
        <v>4454</v>
      </c>
      <c r="F4216" s="3">
        <v>2.0</v>
      </c>
      <c r="G4216" s="3">
        <v>10.0</v>
      </c>
      <c r="H4216" s="3" t="s">
        <v>4474</v>
      </c>
      <c r="I4216" s="3" t="s">
        <v>4474</v>
      </c>
      <c r="J4216" s="3" t="s">
        <v>4475</v>
      </c>
      <c r="K4216" s="3" t="s">
        <v>24</v>
      </c>
      <c r="L4216" s="3">
        <v>6.0</v>
      </c>
      <c r="M4216" s="3" t="s">
        <v>30</v>
      </c>
      <c r="N4216" s="3" t="s">
        <v>4671</v>
      </c>
      <c r="O4216" s="3" t="s">
        <v>3533</v>
      </c>
      <c r="P4216" s="4">
        <v>16044.0</v>
      </c>
      <c r="Q4216" s="3" t="s">
        <v>96</v>
      </c>
      <c r="S4216" s="3" t="s">
        <v>34</v>
      </c>
    </row>
    <row r="4217">
      <c r="A4217" s="2">
        <v>42318.71488425926</v>
      </c>
      <c r="B4217" s="3">
        <v>84.0</v>
      </c>
      <c r="C4217" s="3" t="s">
        <v>4244</v>
      </c>
      <c r="D4217" s="3">
        <v>74.0</v>
      </c>
      <c r="E4217" s="3" t="s">
        <v>4454</v>
      </c>
      <c r="F4217" s="3">
        <v>2.0</v>
      </c>
      <c r="G4217" s="3">
        <v>10.0</v>
      </c>
      <c r="H4217" s="3" t="s">
        <v>4474</v>
      </c>
      <c r="I4217" s="3" t="s">
        <v>4474</v>
      </c>
      <c r="J4217" s="3" t="s">
        <v>4475</v>
      </c>
      <c r="K4217" s="3" t="s">
        <v>24</v>
      </c>
      <c r="L4217" s="3">
        <v>7.0</v>
      </c>
      <c r="M4217" s="3" t="s">
        <v>25</v>
      </c>
      <c r="N4217" s="3" t="s">
        <v>4672</v>
      </c>
      <c r="O4217" s="3" t="s">
        <v>1873</v>
      </c>
      <c r="P4217" s="4">
        <v>31862.0</v>
      </c>
      <c r="Q4217" s="3" t="s">
        <v>132</v>
      </c>
      <c r="S4217" s="3" t="s">
        <v>34</v>
      </c>
    </row>
    <row r="4218">
      <c r="A4218" s="2">
        <v>42318.71488425926</v>
      </c>
      <c r="B4218" s="3">
        <v>84.0</v>
      </c>
      <c r="C4218" s="3" t="s">
        <v>4244</v>
      </c>
      <c r="D4218" s="3">
        <v>74.0</v>
      </c>
      <c r="E4218" s="3" t="s">
        <v>4454</v>
      </c>
      <c r="F4218" s="3">
        <v>2.0</v>
      </c>
      <c r="G4218" s="3">
        <v>10.0</v>
      </c>
      <c r="H4218" s="3" t="s">
        <v>4474</v>
      </c>
      <c r="I4218" s="3" t="s">
        <v>4474</v>
      </c>
      <c r="J4218" s="3" t="s">
        <v>4475</v>
      </c>
      <c r="K4218" s="3" t="s">
        <v>24</v>
      </c>
      <c r="L4218" s="3">
        <v>8.0</v>
      </c>
      <c r="M4218" s="3" t="s">
        <v>30</v>
      </c>
      <c r="N4218" s="3" t="s">
        <v>4673</v>
      </c>
      <c r="O4218" s="3" t="s">
        <v>850</v>
      </c>
      <c r="P4218" s="4">
        <v>26323.0</v>
      </c>
      <c r="Q4218" s="3" t="s">
        <v>132</v>
      </c>
      <c r="S4218" s="3" t="s">
        <v>34</v>
      </c>
    </row>
    <row r="4219">
      <c r="A4219" s="2">
        <v>42318.71488425926</v>
      </c>
      <c r="B4219" s="3">
        <v>84.0</v>
      </c>
      <c r="C4219" s="3" t="s">
        <v>4244</v>
      </c>
      <c r="D4219" s="3">
        <v>74.0</v>
      </c>
      <c r="E4219" s="3" t="s">
        <v>4454</v>
      </c>
      <c r="F4219" s="3">
        <v>2.0</v>
      </c>
      <c r="G4219" s="3">
        <v>10.0</v>
      </c>
      <c r="H4219" s="3" t="s">
        <v>4474</v>
      </c>
      <c r="I4219" s="3" t="s">
        <v>4474</v>
      </c>
      <c r="J4219" s="3" t="s">
        <v>4475</v>
      </c>
      <c r="K4219" s="3" t="s">
        <v>24</v>
      </c>
      <c r="L4219" s="3">
        <v>9.0</v>
      </c>
      <c r="M4219" s="3" t="s">
        <v>25</v>
      </c>
      <c r="N4219" s="3" t="s">
        <v>4674</v>
      </c>
      <c r="O4219" s="3" t="s">
        <v>580</v>
      </c>
      <c r="P4219" s="4">
        <v>19852.0</v>
      </c>
      <c r="Q4219" s="3" t="s">
        <v>55</v>
      </c>
      <c r="S4219" s="3" t="s">
        <v>34</v>
      </c>
    </row>
    <row r="4220">
      <c r="A4220" s="2">
        <v>42318.71488425926</v>
      </c>
      <c r="B4220" s="3">
        <v>84.0</v>
      </c>
      <c r="C4220" s="3" t="s">
        <v>4244</v>
      </c>
      <c r="D4220" s="3">
        <v>74.0</v>
      </c>
      <c r="E4220" s="3" t="s">
        <v>4454</v>
      </c>
      <c r="F4220" s="3">
        <v>2.0</v>
      </c>
      <c r="G4220" s="3">
        <v>10.0</v>
      </c>
      <c r="H4220" s="3" t="s">
        <v>4474</v>
      </c>
      <c r="I4220" s="3" t="s">
        <v>4474</v>
      </c>
      <c r="J4220" s="3" t="s">
        <v>4475</v>
      </c>
      <c r="K4220" s="3" t="s">
        <v>24</v>
      </c>
      <c r="L4220" s="3">
        <v>10.0</v>
      </c>
      <c r="M4220" s="3" t="s">
        <v>30</v>
      </c>
      <c r="N4220" s="3" t="s">
        <v>4675</v>
      </c>
      <c r="O4220" s="3" t="s">
        <v>139</v>
      </c>
      <c r="P4220" s="4">
        <v>34501.0</v>
      </c>
      <c r="Q4220" s="3" t="s">
        <v>191</v>
      </c>
      <c r="S4220" s="3" t="s">
        <v>34</v>
      </c>
    </row>
    <row r="4221">
      <c r="A4221" s="2">
        <v>42318.71488425926</v>
      </c>
      <c r="B4221" s="3">
        <v>84.0</v>
      </c>
      <c r="C4221" s="3" t="s">
        <v>4244</v>
      </c>
      <c r="D4221" s="3">
        <v>74.0</v>
      </c>
      <c r="E4221" s="3" t="s">
        <v>4454</v>
      </c>
      <c r="F4221" s="3">
        <v>2.0</v>
      </c>
      <c r="G4221" s="3">
        <v>10.0</v>
      </c>
      <c r="H4221" s="3" t="s">
        <v>4474</v>
      </c>
      <c r="I4221" s="3" t="s">
        <v>4474</v>
      </c>
      <c r="J4221" s="3" t="s">
        <v>4475</v>
      </c>
      <c r="K4221" s="3" t="s">
        <v>24</v>
      </c>
      <c r="L4221" s="3">
        <v>11.0</v>
      </c>
      <c r="M4221" s="3" t="s">
        <v>25</v>
      </c>
      <c r="N4221" s="3" t="s">
        <v>4676</v>
      </c>
      <c r="O4221" s="3" t="s">
        <v>141</v>
      </c>
      <c r="P4221" s="4">
        <v>27991.0</v>
      </c>
      <c r="Q4221" s="3" t="s">
        <v>110</v>
      </c>
      <c r="S4221" s="3" t="s">
        <v>34</v>
      </c>
    </row>
    <row r="4222">
      <c r="A4222" s="2">
        <v>42318.71488425926</v>
      </c>
      <c r="B4222" s="3">
        <v>84.0</v>
      </c>
      <c r="C4222" s="3" t="s">
        <v>4244</v>
      </c>
      <c r="D4222" s="3">
        <v>74.0</v>
      </c>
      <c r="E4222" s="3" t="s">
        <v>4454</v>
      </c>
      <c r="F4222" s="3">
        <v>2.0</v>
      </c>
      <c r="G4222" s="3">
        <v>10.0</v>
      </c>
      <c r="H4222" s="3" t="s">
        <v>4474</v>
      </c>
      <c r="I4222" s="3" t="s">
        <v>4474</v>
      </c>
      <c r="J4222" s="3" t="s">
        <v>4475</v>
      </c>
      <c r="K4222" s="3" t="s">
        <v>24</v>
      </c>
      <c r="L4222" s="3">
        <v>12.0</v>
      </c>
      <c r="M4222" s="3" t="s">
        <v>30</v>
      </c>
      <c r="N4222" s="3" t="s">
        <v>4677</v>
      </c>
      <c r="O4222" s="3" t="s">
        <v>1109</v>
      </c>
      <c r="P4222" s="4">
        <v>30256.0</v>
      </c>
      <c r="Q4222" s="3" t="s">
        <v>75</v>
      </c>
      <c r="S4222" s="3" t="s">
        <v>34</v>
      </c>
    </row>
    <row r="4223">
      <c r="A4223" s="2">
        <v>42318.71488425926</v>
      </c>
      <c r="B4223" s="3">
        <v>84.0</v>
      </c>
      <c r="C4223" s="3" t="s">
        <v>4244</v>
      </c>
      <c r="D4223" s="3">
        <v>74.0</v>
      </c>
      <c r="E4223" s="3" t="s">
        <v>4454</v>
      </c>
      <c r="F4223" s="3">
        <v>2.0</v>
      </c>
      <c r="G4223" s="3">
        <v>10.0</v>
      </c>
      <c r="H4223" s="3" t="s">
        <v>4474</v>
      </c>
      <c r="I4223" s="3" t="s">
        <v>4474</v>
      </c>
      <c r="J4223" s="3" t="s">
        <v>4475</v>
      </c>
      <c r="K4223" s="3" t="s">
        <v>24</v>
      </c>
      <c r="L4223" s="3">
        <v>13.0</v>
      </c>
      <c r="M4223" s="3" t="s">
        <v>25</v>
      </c>
      <c r="N4223" s="3" t="s">
        <v>4678</v>
      </c>
      <c r="O4223" s="3" t="s">
        <v>69</v>
      </c>
      <c r="P4223" s="4">
        <v>19369.0</v>
      </c>
      <c r="Q4223" s="3" t="s">
        <v>49</v>
      </c>
      <c r="S4223" s="3" t="s">
        <v>34</v>
      </c>
    </row>
    <row r="4224">
      <c r="A4224" s="2">
        <v>42318.71488425926</v>
      </c>
      <c r="B4224" s="3">
        <v>84.0</v>
      </c>
      <c r="C4224" s="3" t="s">
        <v>4244</v>
      </c>
      <c r="D4224" s="3">
        <v>74.0</v>
      </c>
      <c r="E4224" s="3" t="s">
        <v>4454</v>
      </c>
      <c r="F4224" s="3">
        <v>2.0</v>
      </c>
      <c r="G4224" s="3">
        <v>10.0</v>
      </c>
      <c r="H4224" s="3" t="s">
        <v>4474</v>
      </c>
      <c r="I4224" s="3" t="s">
        <v>4474</v>
      </c>
      <c r="J4224" s="3" t="s">
        <v>4475</v>
      </c>
      <c r="K4224" s="3" t="s">
        <v>24</v>
      </c>
      <c r="L4224" s="3">
        <v>14.0</v>
      </c>
      <c r="M4224" s="3" t="s">
        <v>30</v>
      </c>
      <c r="N4224" s="3" t="s">
        <v>4679</v>
      </c>
      <c r="O4224" s="3" t="s">
        <v>4680</v>
      </c>
      <c r="P4224" s="4">
        <v>29917.0</v>
      </c>
      <c r="Q4224" s="3" t="s">
        <v>132</v>
      </c>
      <c r="S4224" s="3" t="s">
        <v>34</v>
      </c>
    </row>
    <row r="4225">
      <c r="A4225" s="2">
        <v>42318.71488425926</v>
      </c>
      <c r="B4225" s="3">
        <v>84.0</v>
      </c>
      <c r="C4225" s="3" t="s">
        <v>4244</v>
      </c>
      <c r="D4225" s="3">
        <v>74.0</v>
      </c>
      <c r="E4225" s="3" t="s">
        <v>4454</v>
      </c>
      <c r="F4225" s="3">
        <v>2.0</v>
      </c>
      <c r="G4225" s="3">
        <v>10.0</v>
      </c>
      <c r="H4225" s="3" t="s">
        <v>4474</v>
      </c>
      <c r="I4225" s="3" t="s">
        <v>4474</v>
      </c>
      <c r="J4225" s="3" t="s">
        <v>4475</v>
      </c>
      <c r="K4225" s="3" t="s">
        <v>24</v>
      </c>
      <c r="L4225" s="3">
        <v>15.0</v>
      </c>
      <c r="M4225" s="3" t="s">
        <v>25</v>
      </c>
      <c r="N4225" s="3" t="s">
        <v>4508</v>
      </c>
      <c r="O4225" s="3" t="s">
        <v>427</v>
      </c>
      <c r="P4225" s="4">
        <v>28852.0</v>
      </c>
      <c r="Q4225" s="3" t="s">
        <v>110</v>
      </c>
      <c r="S4225" s="3" t="s">
        <v>34</v>
      </c>
    </row>
    <row r="4226">
      <c r="A4226" s="2">
        <v>42318.71488425926</v>
      </c>
      <c r="B4226" s="3">
        <v>84.0</v>
      </c>
      <c r="C4226" s="3" t="s">
        <v>4244</v>
      </c>
      <c r="D4226" s="3">
        <v>74.0</v>
      </c>
      <c r="E4226" s="3" t="s">
        <v>4454</v>
      </c>
      <c r="F4226" s="3">
        <v>2.0</v>
      </c>
      <c r="G4226" s="3">
        <v>10.0</v>
      </c>
      <c r="H4226" s="3" t="s">
        <v>4474</v>
      </c>
      <c r="I4226" s="3" t="s">
        <v>4474</v>
      </c>
      <c r="J4226" s="3" t="s">
        <v>4475</v>
      </c>
      <c r="K4226" s="3" t="s">
        <v>24</v>
      </c>
      <c r="L4226" s="3">
        <v>16.0</v>
      </c>
      <c r="M4226" s="3" t="s">
        <v>30</v>
      </c>
      <c r="N4226" s="3" t="s">
        <v>4681</v>
      </c>
      <c r="O4226" s="3" t="s">
        <v>4393</v>
      </c>
      <c r="P4226" s="4">
        <v>22390.0</v>
      </c>
      <c r="Q4226" s="3" t="s">
        <v>37</v>
      </c>
      <c r="S4226" s="3" t="s">
        <v>34</v>
      </c>
    </row>
    <row r="4227">
      <c r="A4227" s="2">
        <v>42318.71488425926</v>
      </c>
      <c r="B4227" s="3">
        <v>84.0</v>
      </c>
      <c r="C4227" s="3" t="s">
        <v>4244</v>
      </c>
      <c r="D4227" s="3">
        <v>74.0</v>
      </c>
      <c r="E4227" s="3" t="s">
        <v>4454</v>
      </c>
      <c r="F4227" s="3">
        <v>2.0</v>
      </c>
      <c r="G4227" s="3">
        <v>10.0</v>
      </c>
      <c r="H4227" s="3" t="s">
        <v>4474</v>
      </c>
      <c r="I4227" s="3" t="s">
        <v>4474</v>
      </c>
      <c r="J4227" s="3" t="s">
        <v>4475</v>
      </c>
      <c r="K4227" s="3" t="s">
        <v>24</v>
      </c>
      <c r="L4227" s="3">
        <v>17.0</v>
      </c>
      <c r="M4227" s="3" t="s">
        <v>25</v>
      </c>
      <c r="N4227" s="3" t="s">
        <v>4682</v>
      </c>
      <c r="O4227" s="3" t="s">
        <v>1037</v>
      </c>
      <c r="P4227" s="4">
        <v>26630.0</v>
      </c>
      <c r="Q4227" s="3" t="s">
        <v>169</v>
      </c>
      <c r="S4227" s="3" t="s">
        <v>34</v>
      </c>
    </row>
    <row r="4228">
      <c r="A4228" s="2">
        <v>42318.71488425926</v>
      </c>
      <c r="B4228" s="3">
        <v>84.0</v>
      </c>
      <c r="C4228" s="3" t="s">
        <v>4244</v>
      </c>
      <c r="D4228" s="3">
        <v>74.0</v>
      </c>
      <c r="E4228" s="3" t="s">
        <v>4454</v>
      </c>
      <c r="F4228" s="3">
        <v>2.0</v>
      </c>
      <c r="G4228" s="3">
        <v>10.0</v>
      </c>
      <c r="H4228" s="3" t="s">
        <v>4474</v>
      </c>
      <c r="I4228" s="3" t="s">
        <v>4474</v>
      </c>
      <c r="J4228" s="3" t="s">
        <v>4475</v>
      </c>
      <c r="K4228" s="3" t="s">
        <v>24</v>
      </c>
      <c r="L4228" s="3">
        <v>18.0</v>
      </c>
      <c r="M4228" s="3" t="s">
        <v>30</v>
      </c>
      <c r="N4228" s="3" t="s">
        <v>4683</v>
      </c>
      <c r="O4228" s="3" t="s">
        <v>57</v>
      </c>
      <c r="P4228" s="4">
        <v>24535.0</v>
      </c>
      <c r="Q4228" s="3" t="s">
        <v>1159</v>
      </c>
      <c r="S4228" s="3" t="s">
        <v>34</v>
      </c>
    </row>
    <row r="4229">
      <c r="A4229" s="2">
        <v>42318.71488425926</v>
      </c>
      <c r="B4229" s="3">
        <v>84.0</v>
      </c>
      <c r="C4229" s="3" t="s">
        <v>4244</v>
      </c>
      <c r="D4229" s="3">
        <v>74.0</v>
      </c>
      <c r="E4229" s="3" t="s">
        <v>4454</v>
      </c>
      <c r="F4229" s="3">
        <v>2.0</v>
      </c>
      <c r="G4229" s="3">
        <v>10.0</v>
      </c>
      <c r="H4229" s="3" t="s">
        <v>4474</v>
      </c>
      <c r="I4229" s="3" t="s">
        <v>4474</v>
      </c>
      <c r="J4229" s="3" t="s">
        <v>4475</v>
      </c>
      <c r="K4229" s="3" t="s">
        <v>24</v>
      </c>
      <c r="L4229" s="3">
        <v>19.0</v>
      </c>
      <c r="M4229" s="3" t="s">
        <v>25</v>
      </c>
      <c r="N4229" s="3" t="s">
        <v>4684</v>
      </c>
      <c r="O4229" s="3" t="s">
        <v>1016</v>
      </c>
      <c r="P4229" s="4">
        <v>32262.0</v>
      </c>
      <c r="Q4229" s="3" t="s">
        <v>132</v>
      </c>
      <c r="S4229" s="3" t="s">
        <v>34</v>
      </c>
    </row>
    <row r="4230">
      <c r="A4230" s="2">
        <v>42318.71488425926</v>
      </c>
      <c r="B4230" s="3">
        <v>84.0</v>
      </c>
      <c r="C4230" s="3" t="s">
        <v>4244</v>
      </c>
      <c r="D4230" s="3">
        <v>74.0</v>
      </c>
      <c r="E4230" s="3" t="s">
        <v>4454</v>
      </c>
      <c r="F4230" s="3">
        <v>2.0</v>
      </c>
      <c r="G4230" s="3">
        <v>10.0</v>
      </c>
      <c r="H4230" s="3" t="s">
        <v>4474</v>
      </c>
      <c r="I4230" s="3" t="s">
        <v>4474</v>
      </c>
      <c r="J4230" s="3" t="s">
        <v>4475</v>
      </c>
      <c r="K4230" s="3" t="s">
        <v>24</v>
      </c>
      <c r="L4230" s="3">
        <v>20.0</v>
      </c>
      <c r="M4230" s="3" t="s">
        <v>30</v>
      </c>
      <c r="N4230" s="3" t="s">
        <v>4685</v>
      </c>
      <c r="O4230" s="3" t="s">
        <v>506</v>
      </c>
      <c r="P4230" s="4">
        <v>31656.0</v>
      </c>
      <c r="Q4230" s="3" t="s">
        <v>132</v>
      </c>
      <c r="S4230" s="3" t="s">
        <v>34</v>
      </c>
    </row>
    <row r="4231">
      <c r="A4231" s="2">
        <v>42318.71488425926</v>
      </c>
      <c r="B4231" s="3">
        <v>84.0</v>
      </c>
      <c r="C4231" s="3" t="s">
        <v>4244</v>
      </c>
      <c r="D4231" s="3">
        <v>74.0</v>
      </c>
      <c r="E4231" s="3" t="s">
        <v>4454</v>
      </c>
      <c r="F4231" s="3">
        <v>2.0</v>
      </c>
      <c r="G4231" s="3">
        <v>10.0</v>
      </c>
      <c r="H4231" s="3" t="s">
        <v>4474</v>
      </c>
      <c r="I4231" s="3" t="s">
        <v>4474</v>
      </c>
      <c r="J4231" s="3" t="s">
        <v>4475</v>
      </c>
      <c r="K4231" s="3" t="s">
        <v>24</v>
      </c>
      <c r="L4231" s="3">
        <v>21.0</v>
      </c>
      <c r="M4231" s="3" t="s">
        <v>25</v>
      </c>
      <c r="N4231" s="3" t="s">
        <v>4686</v>
      </c>
      <c r="O4231" s="3" t="s">
        <v>4687</v>
      </c>
      <c r="P4231" s="4">
        <v>22524.0</v>
      </c>
      <c r="Q4231" s="3" t="s">
        <v>132</v>
      </c>
      <c r="S4231" s="3" t="s">
        <v>34</v>
      </c>
    </row>
    <row r="4232">
      <c r="A4232" s="2">
        <v>42318.71488425926</v>
      </c>
      <c r="B4232" s="3">
        <v>84.0</v>
      </c>
      <c r="C4232" s="3" t="s">
        <v>4244</v>
      </c>
      <c r="D4232" s="3">
        <v>74.0</v>
      </c>
      <c r="E4232" s="3" t="s">
        <v>4454</v>
      </c>
      <c r="F4232" s="3">
        <v>2.0</v>
      </c>
      <c r="G4232" s="3">
        <v>10.0</v>
      </c>
      <c r="H4232" s="3" t="s">
        <v>4474</v>
      </c>
      <c r="I4232" s="3" t="s">
        <v>4474</v>
      </c>
      <c r="J4232" s="3" t="s">
        <v>4475</v>
      </c>
      <c r="K4232" s="3" t="s">
        <v>24</v>
      </c>
      <c r="L4232" s="3">
        <v>22.0</v>
      </c>
      <c r="M4232" s="3" t="s">
        <v>30</v>
      </c>
      <c r="N4232" s="3" t="s">
        <v>2649</v>
      </c>
      <c r="O4232" s="3" t="s">
        <v>102</v>
      </c>
      <c r="P4232" s="4">
        <v>25551.0</v>
      </c>
      <c r="Q4232" s="3" t="s">
        <v>132</v>
      </c>
      <c r="S4232" s="3" t="s">
        <v>34</v>
      </c>
    </row>
    <row r="4233">
      <c r="A4233" s="2">
        <v>42318.71488425926</v>
      </c>
      <c r="B4233" s="3">
        <v>84.0</v>
      </c>
      <c r="C4233" s="3" t="s">
        <v>4244</v>
      </c>
      <c r="D4233" s="3">
        <v>1.0</v>
      </c>
      <c r="E4233" s="3" t="s">
        <v>4245</v>
      </c>
      <c r="F4233" s="3">
        <v>3.0</v>
      </c>
      <c r="G4233" s="3">
        <v>7.0</v>
      </c>
      <c r="H4233" s="3" t="s">
        <v>4688</v>
      </c>
      <c r="I4233" s="3" t="s">
        <v>4689</v>
      </c>
      <c r="J4233" s="3" t="s">
        <v>1185</v>
      </c>
      <c r="K4233" s="3" t="s">
        <v>24</v>
      </c>
      <c r="L4233" s="3">
        <v>1.0</v>
      </c>
      <c r="M4233" s="3" t="s">
        <v>25</v>
      </c>
      <c r="N4233" s="3" t="s">
        <v>4690</v>
      </c>
      <c r="O4233" s="3" t="s">
        <v>65</v>
      </c>
      <c r="P4233" s="4">
        <v>31666.0</v>
      </c>
      <c r="Q4233" s="3" t="s">
        <v>55</v>
      </c>
      <c r="S4233" s="3" t="s">
        <v>34</v>
      </c>
    </row>
    <row r="4234">
      <c r="A4234" s="2">
        <v>42318.71488425926</v>
      </c>
      <c r="B4234" s="3">
        <v>84.0</v>
      </c>
      <c r="C4234" s="3" t="s">
        <v>4244</v>
      </c>
      <c r="D4234" s="3">
        <v>1.0</v>
      </c>
      <c r="E4234" s="3" t="s">
        <v>4245</v>
      </c>
      <c r="F4234" s="3">
        <v>3.0</v>
      </c>
      <c r="G4234" s="3">
        <v>7.0</v>
      </c>
      <c r="H4234" s="3" t="s">
        <v>4688</v>
      </c>
      <c r="I4234" s="3" t="s">
        <v>4689</v>
      </c>
      <c r="J4234" s="3" t="s">
        <v>1185</v>
      </c>
      <c r="K4234" s="3" t="s">
        <v>24</v>
      </c>
      <c r="L4234" s="3">
        <v>2.0</v>
      </c>
      <c r="M4234" s="3" t="s">
        <v>30</v>
      </c>
      <c r="N4234" s="3" t="s">
        <v>4691</v>
      </c>
      <c r="O4234" s="3" t="s">
        <v>3289</v>
      </c>
      <c r="P4234" s="4">
        <v>31523.0</v>
      </c>
      <c r="Q4234" s="3" t="s">
        <v>247</v>
      </c>
      <c r="S4234" s="3" t="s">
        <v>34</v>
      </c>
    </row>
    <row r="4235">
      <c r="A4235" s="2">
        <v>42318.71488425926</v>
      </c>
      <c r="B4235" s="3">
        <v>84.0</v>
      </c>
      <c r="C4235" s="3" t="s">
        <v>4244</v>
      </c>
      <c r="D4235" s="3">
        <v>1.0</v>
      </c>
      <c r="E4235" s="3" t="s">
        <v>4245</v>
      </c>
      <c r="F4235" s="3">
        <v>3.0</v>
      </c>
      <c r="G4235" s="3">
        <v>7.0</v>
      </c>
      <c r="H4235" s="3" t="s">
        <v>4688</v>
      </c>
      <c r="I4235" s="3" t="s">
        <v>4689</v>
      </c>
      <c r="J4235" s="3" t="s">
        <v>1185</v>
      </c>
      <c r="K4235" s="3" t="s">
        <v>24</v>
      </c>
      <c r="L4235" s="3">
        <v>3.0</v>
      </c>
      <c r="M4235" s="3" t="s">
        <v>25</v>
      </c>
      <c r="N4235" s="3" t="s">
        <v>4569</v>
      </c>
      <c r="O4235" s="3" t="s">
        <v>95</v>
      </c>
      <c r="P4235" s="4">
        <v>15610.0</v>
      </c>
      <c r="Q4235" s="3" t="s">
        <v>169</v>
      </c>
      <c r="S4235" s="3" t="s">
        <v>34</v>
      </c>
    </row>
    <row r="4236">
      <c r="A4236" s="2">
        <v>42318.71488425926</v>
      </c>
      <c r="B4236" s="3">
        <v>84.0</v>
      </c>
      <c r="C4236" s="3" t="s">
        <v>4244</v>
      </c>
      <c r="D4236" s="3">
        <v>1.0</v>
      </c>
      <c r="E4236" s="3" t="s">
        <v>4245</v>
      </c>
      <c r="F4236" s="3">
        <v>3.0</v>
      </c>
      <c r="G4236" s="3">
        <v>7.0</v>
      </c>
      <c r="H4236" s="3" t="s">
        <v>4688</v>
      </c>
      <c r="I4236" s="3" t="s">
        <v>4689</v>
      </c>
      <c r="J4236" s="3" t="s">
        <v>1185</v>
      </c>
      <c r="K4236" s="3" t="s">
        <v>24</v>
      </c>
      <c r="L4236" s="3">
        <v>4.0</v>
      </c>
      <c r="M4236" s="3" t="s">
        <v>30</v>
      </c>
      <c r="N4236" s="3" t="s">
        <v>4692</v>
      </c>
      <c r="O4236" s="3" t="s">
        <v>1180</v>
      </c>
      <c r="P4236" s="4">
        <v>32762.0</v>
      </c>
      <c r="Q4236" s="3" t="s">
        <v>132</v>
      </c>
      <c r="S4236" s="3" t="s">
        <v>34</v>
      </c>
    </row>
    <row r="4237">
      <c r="A4237" s="2">
        <v>42318.71488425926</v>
      </c>
      <c r="B4237" s="3">
        <v>84.0</v>
      </c>
      <c r="C4237" s="3" t="s">
        <v>4244</v>
      </c>
      <c r="D4237" s="3">
        <v>1.0</v>
      </c>
      <c r="E4237" s="3" t="s">
        <v>4245</v>
      </c>
      <c r="F4237" s="3">
        <v>3.0</v>
      </c>
      <c r="G4237" s="3">
        <v>7.0</v>
      </c>
      <c r="H4237" s="3" t="s">
        <v>4688</v>
      </c>
      <c r="I4237" s="3" t="s">
        <v>4689</v>
      </c>
      <c r="J4237" s="3" t="s">
        <v>1185</v>
      </c>
      <c r="K4237" s="3" t="s">
        <v>24</v>
      </c>
      <c r="L4237" s="3">
        <v>5.0</v>
      </c>
      <c r="M4237" s="3" t="s">
        <v>25</v>
      </c>
      <c r="N4237" s="3" t="s">
        <v>4693</v>
      </c>
      <c r="O4237" s="3" t="s">
        <v>4383</v>
      </c>
      <c r="P4237" s="4">
        <v>31264.0</v>
      </c>
      <c r="Q4237" s="3" t="s">
        <v>132</v>
      </c>
      <c r="S4237" s="3" t="s">
        <v>34</v>
      </c>
    </row>
    <row r="4238">
      <c r="A4238" s="2">
        <v>42318.71488425926</v>
      </c>
      <c r="B4238" s="3">
        <v>84.0</v>
      </c>
      <c r="C4238" s="3" t="s">
        <v>4244</v>
      </c>
      <c r="D4238" s="3">
        <v>1.0</v>
      </c>
      <c r="E4238" s="3" t="s">
        <v>4245</v>
      </c>
      <c r="F4238" s="3">
        <v>3.0</v>
      </c>
      <c r="G4238" s="3">
        <v>7.0</v>
      </c>
      <c r="H4238" s="3" t="s">
        <v>4688</v>
      </c>
      <c r="I4238" s="3" t="s">
        <v>4689</v>
      </c>
      <c r="J4238" s="3" t="s">
        <v>1185</v>
      </c>
      <c r="K4238" s="3" t="s">
        <v>24</v>
      </c>
      <c r="L4238" s="3">
        <v>6.0</v>
      </c>
      <c r="M4238" s="3" t="s">
        <v>30</v>
      </c>
      <c r="N4238" s="3" t="s">
        <v>4694</v>
      </c>
      <c r="O4238" s="3" t="s">
        <v>342</v>
      </c>
      <c r="P4238" s="4">
        <v>18458.0</v>
      </c>
      <c r="Q4238" s="3" t="s">
        <v>132</v>
      </c>
      <c r="S4238" s="3" t="s">
        <v>34</v>
      </c>
    </row>
    <row r="4239">
      <c r="A4239" s="2">
        <v>42318.71488425926</v>
      </c>
      <c r="B4239" s="3">
        <v>84.0</v>
      </c>
      <c r="C4239" s="3" t="s">
        <v>4244</v>
      </c>
      <c r="D4239" s="3">
        <v>1.0</v>
      </c>
      <c r="E4239" s="3" t="s">
        <v>4245</v>
      </c>
      <c r="F4239" s="3">
        <v>3.0</v>
      </c>
      <c r="G4239" s="3">
        <v>7.0</v>
      </c>
      <c r="H4239" s="3" t="s">
        <v>4688</v>
      </c>
      <c r="I4239" s="3" t="s">
        <v>4689</v>
      </c>
      <c r="J4239" s="3" t="s">
        <v>1185</v>
      </c>
      <c r="K4239" s="3" t="s">
        <v>24</v>
      </c>
      <c r="L4239" s="3">
        <v>7.0</v>
      </c>
      <c r="M4239" s="3" t="s">
        <v>25</v>
      </c>
      <c r="N4239" s="3" t="s">
        <v>4695</v>
      </c>
      <c r="O4239" s="3" t="s">
        <v>359</v>
      </c>
      <c r="P4239" s="4">
        <v>26125.0</v>
      </c>
      <c r="Q4239" s="3" t="s">
        <v>1221</v>
      </c>
      <c r="S4239" s="3" t="s">
        <v>34</v>
      </c>
    </row>
    <row r="4240">
      <c r="A4240" s="2">
        <v>42318.71488425926</v>
      </c>
      <c r="B4240" s="3">
        <v>84.0</v>
      </c>
      <c r="C4240" s="3" t="s">
        <v>4244</v>
      </c>
      <c r="D4240" s="3">
        <v>1.0</v>
      </c>
      <c r="E4240" s="3" t="s">
        <v>4245</v>
      </c>
      <c r="F4240" s="3">
        <v>3.0</v>
      </c>
      <c r="G4240" s="3">
        <v>7.0</v>
      </c>
      <c r="H4240" s="3" t="s">
        <v>4688</v>
      </c>
      <c r="I4240" s="3" t="s">
        <v>4689</v>
      </c>
      <c r="J4240" s="3" t="s">
        <v>1185</v>
      </c>
      <c r="K4240" s="3" t="s">
        <v>24</v>
      </c>
      <c r="L4240" s="3">
        <v>8.0</v>
      </c>
      <c r="M4240" s="3" t="s">
        <v>30</v>
      </c>
      <c r="N4240" s="3" t="s">
        <v>4696</v>
      </c>
      <c r="O4240" s="3" t="s">
        <v>3260</v>
      </c>
      <c r="P4240" s="4">
        <v>30883.0</v>
      </c>
      <c r="Q4240" s="3" t="s">
        <v>132</v>
      </c>
      <c r="S4240" s="3" t="s">
        <v>29</v>
      </c>
    </row>
    <row r="4241">
      <c r="A4241" s="2">
        <v>42318.71488425926</v>
      </c>
      <c r="B4241" s="3">
        <v>84.0</v>
      </c>
      <c r="C4241" s="3" t="s">
        <v>4244</v>
      </c>
      <c r="D4241" s="3">
        <v>1.0</v>
      </c>
      <c r="E4241" s="3" t="s">
        <v>4245</v>
      </c>
      <c r="F4241" s="3">
        <v>3.0</v>
      </c>
      <c r="G4241" s="3">
        <v>7.0</v>
      </c>
      <c r="H4241" s="3" t="s">
        <v>4688</v>
      </c>
      <c r="I4241" s="3" t="s">
        <v>4689</v>
      </c>
      <c r="J4241" s="3" t="s">
        <v>1185</v>
      </c>
      <c r="K4241" s="3" t="s">
        <v>24</v>
      </c>
      <c r="L4241" s="3">
        <v>9.0</v>
      </c>
      <c r="M4241" s="3" t="s">
        <v>25</v>
      </c>
      <c r="N4241" s="3" t="s">
        <v>3700</v>
      </c>
      <c r="O4241" s="3" t="s">
        <v>2093</v>
      </c>
      <c r="P4241" s="4">
        <v>26679.0</v>
      </c>
      <c r="Q4241" s="3" t="s">
        <v>60</v>
      </c>
      <c r="S4241" s="3" t="s">
        <v>34</v>
      </c>
    </row>
    <row r="4242">
      <c r="A4242" s="2">
        <v>42318.71488425926</v>
      </c>
      <c r="B4242" s="3">
        <v>84.0</v>
      </c>
      <c r="C4242" s="3" t="s">
        <v>4244</v>
      </c>
      <c r="D4242" s="3">
        <v>1.0</v>
      </c>
      <c r="E4242" s="3" t="s">
        <v>4245</v>
      </c>
      <c r="F4242" s="3">
        <v>3.0</v>
      </c>
      <c r="G4242" s="3">
        <v>7.0</v>
      </c>
      <c r="H4242" s="3" t="s">
        <v>4688</v>
      </c>
      <c r="I4242" s="3" t="s">
        <v>4689</v>
      </c>
      <c r="J4242" s="3" t="s">
        <v>1185</v>
      </c>
      <c r="K4242" s="3" t="s">
        <v>24</v>
      </c>
      <c r="L4242" s="3">
        <v>10.0</v>
      </c>
      <c r="M4242" s="3" t="s">
        <v>30</v>
      </c>
      <c r="N4242" s="3" t="s">
        <v>4697</v>
      </c>
      <c r="O4242" s="3" t="s">
        <v>1748</v>
      </c>
      <c r="P4242" s="4">
        <v>32765.0</v>
      </c>
      <c r="Q4242" s="3" t="s">
        <v>132</v>
      </c>
      <c r="S4242" s="3" t="s">
        <v>34</v>
      </c>
    </row>
    <row r="4243">
      <c r="A4243" s="2">
        <v>42318.71488425926</v>
      </c>
      <c r="B4243" s="3">
        <v>84.0</v>
      </c>
      <c r="C4243" s="3" t="s">
        <v>4244</v>
      </c>
      <c r="D4243" s="3">
        <v>1.0</v>
      </c>
      <c r="E4243" s="3" t="s">
        <v>4245</v>
      </c>
      <c r="F4243" s="3">
        <v>3.0</v>
      </c>
      <c r="G4243" s="3">
        <v>7.0</v>
      </c>
      <c r="H4243" s="3" t="s">
        <v>4688</v>
      </c>
      <c r="I4243" s="3" t="s">
        <v>4689</v>
      </c>
      <c r="J4243" s="3" t="s">
        <v>1185</v>
      </c>
      <c r="K4243" s="3" t="s">
        <v>24</v>
      </c>
      <c r="L4243" s="3">
        <v>11.0</v>
      </c>
      <c r="M4243" s="3" t="s">
        <v>25</v>
      </c>
      <c r="N4243" s="3" t="s">
        <v>4698</v>
      </c>
      <c r="O4243" s="3" t="s">
        <v>639</v>
      </c>
      <c r="P4243" s="4">
        <v>21690.0</v>
      </c>
      <c r="Q4243" s="3" t="s">
        <v>79</v>
      </c>
      <c r="S4243" s="3" t="s">
        <v>34</v>
      </c>
    </row>
    <row r="4244">
      <c r="A4244" s="2">
        <v>42318.71488425926</v>
      </c>
      <c r="B4244" s="3">
        <v>84.0</v>
      </c>
      <c r="C4244" s="3" t="s">
        <v>4244</v>
      </c>
      <c r="D4244" s="3">
        <v>1.0</v>
      </c>
      <c r="E4244" s="3" t="s">
        <v>4245</v>
      </c>
      <c r="F4244" s="3">
        <v>3.0</v>
      </c>
      <c r="G4244" s="3">
        <v>7.0</v>
      </c>
      <c r="H4244" s="3" t="s">
        <v>4688</v>
      </c>
      <c r="I4244" s="3" t="s">
        <v>4689</v>
      </c>
      <c r="J4244" s="3" t="s">
        <v>1185</v>
      </c>
      <c r="K4244" s="3" t="s">
        <v>24</v>
      </c>
      <c r="L4244" s="3">
        <v>12.0</v>
      </c>
      <c r="M4244" s="3" t="s">
        <v>30</v>
      </c>
      <c r="N4244" s="3" t="s">
        <v>4699</v>
      </c>
      <c r="O4244" s="3" t="s">
        <v>2097</v>
      </c>
      <c r="P4244" s="4">
        <v>17469.0</v>
      </c>
      <c r="Q4244" s="3" t="s">
        <v>60</v>
      </c>
      <c r="S4244" s="3" t="s">
        <v>34</v>
      </c>
    </row>
    <row r="4245">
      <c r="A4245" s="2">
        <v>42318.71488425926</v>
      </c>
      <c r="B4245" s="3">
        <v>84.0</v>
      </c>
      <c r="C4245" s="3" t="s">
        <v>4244</v>
      </c>
      <c r="D4245" s="3">
        <v>1.0</v>
      </c>
      <c r="E4245" s="3" t="s">
        <v>4245</v>
      </c>
      <c r="F4245" s="3">
        <v>3.0</v>
      </c>
      <c r="G4245" s="3">
        <v>7.0</v>
      </c>
      <c r="H4245" s="3" t="s">
        <v>4688</v>
      </c>
      <c r="I4245" s="3" t="s">
        <v>4689</v>
      </c>
      <c r="J4245" s="3" t="s">
        <v>1185</v>
      </c>
      <c r="K4245" s="3" t="s">
        <v>24</v>
      </c>
      <c r="L4245" s="3">
        <v>13.0</v>
      </c>
      <c r="M4245" s="3" t="s">
        <v>25</v>
      </c>
      <c r="N4245" s="3" t="s">
        <v>4700</v>
      </c>
      <c r="O4245" s="3" t="s">
        <v>69</v>
      </c>
      <c r="P4245" s="4">
        <v>22723.0</v>
      </c>
      <c r="Q4245" s="3" t="s">
        <v>46</v>
      </c>
      <c r="S4245" s="3" t="s">
        <v>34</v>
      </c>
    </row>
    <row r="4246">
      <c r="A4246" s="2">
        <v>42318.71488425926</v>
      </c>
      <c r="B4246" s="3">
        <v>84.0</v>
      </c>
      <c r="C4246" s="3" t="s">
        <v>4244</v>
      </c>
      <c r="D4246" s="3">
        <v>1.0</v>
      </c>
      <c r="E4246" s="3" t="s">
        <v>4245</v>
      </c>
      <c r="F4246" s="3">
        <v>3.0</v>
      </c>
      <c r="G4246" s="3">
        <v>7.0</v>
      </c>
      <c r="H4246" s="3" t="s">
        <v>4688</v>
      </c>
      <c r="I4246" s="3" t="s">
        <v>4689</v>
      </c>
      <c r="J4246" s="3" t="s">
        <v>1185</v>
      </c>
      <c r="K4246" s="3" t="s">
        <v>24</v>
      </c>
      <c r="L4246" s="3">
        <v>14.0</v>
      </c>
      <c r="M4246" s="3" t="s">
        <v>30</v>
      </c>
      <c r="N4246" s="3" t="s">
        <v>4701</v>
      </c>
      <c r="O4246" s="3" t="s">
        <v>1197</v>
      </c>
      <c r="P4246" s="4">
        <v>17428.0</v>
      </c>
      <c r="Q4246" s="3" t="s">
        <v>96</v>
      </c>
      <c r="S4246" s="3" t="s">
        <v>34</v>
      </c>
    </row>
    <row r="4247">
      <c r="A4247" s="2">
        <v>42318.71488425926</v>
      </c>
      <c r="B4247" s="3">
        <v>84.0</v>
      </c>
      <c r="C4247" s="3" t="s">
        <v>4244</v>
      </c>
      <c r="D4247" s="3">
        <v>1.0</v>
      </c>
      <c r="E4247" s="3" t="s">
        <v>4245</v>
      </c>
      <c r="F4247" s="3">
        <v>3.0</v>
      </c>
      <c r="G4247" s="3">
        <v>7.0</v>
      </c>
      <c r="H4247" s="3" t="s">
        <v>4688</v>
      </c>
      <c r="I4247" s="3" t="s">
        <v>4689</v>
      </c>
      <c r="J4247" s="3" t="s">
        <v>1185</v>
      </c>
      <c r="K4247" s="3" t="s">
        <v>24</v>
      </c>
      <c r="L4247" s="3">
        <v>15.0</v>
      </c>
      <c r="M4247" s="3" t="s">
        <v>25</v>
      </c>
      <c r="N4247" s="3" t="s">
        <v>4702</v>
      </c>
      <c r="O4247" s="3" t="s">
        <v>417</v>
      </c>
      <c r="P4247" s="4">
        <v>18847.0</v>
      </c>
      <c r="Q4247" s="3" t="s">
        <v>216</v>
      </c>
      <c r="S4247" s="3" t="s">
        <v>34</v>
      </c>
    </row>
    <row r="4248">
      <c r="A4248" s="2">
        <v>42318.71488425926</v>
      </c>
      <c r="B4248" s="3">
        <v>84.0</v>
      </c>
      <c r="C4248" s="3" t="s">
        <v>4244</v>
      </c>
      <c r="D4248" s="3">
        <v>1.0</v>
      </c>
      <c r="E4248" s="3" t="s">
        <v>4245</v>
      </c>
      <c r="F4248" s="3">
        <v>3.0</v>
      </c>
      <c r="G4248" s="3">
        <v>7.0</v>
      </c>
      <c r="H4248" s="3" t="s">
        <v>4688</v>
      </c>
      <c r="I4248" s="3" t="s">
        <v>4689</v>
      </c>
      <c r="J4248" s="3" t="s">
        <v>1185</v>
      </c>
      <c r="K4248" s="3" t="s">
        <v>24</v>
      </c>
      <c r="L4248" s="3">
        <v>16.0</v>
      </c>
      <c r="M4248" s="3" t="s">
        <v>30</v>
      </c>
      <c r="N4248" s="3" t="s">
        <v>4703</v>
      </c>
      <c r="O4248" s="3" t="s">
        <v>81</v>
      </c>
      <c r="P4248" s="4">
        <v>20925.0</v>
      </c>
      <c r="Q4248" s="3" t="s">
        <v>43</v>
      </c>
      <c r="S4248" s="3" t="s">
        <v>34</v>
      </c>
    </row>
    <row r="4249">
      <c r="A4249" s="2">
        <v>42318.71488425926</v>
      </c>
      <c r="B4249" s="3">
        <v>84.0</v>
      </c>
      <c r="C4249" s="3" t="s">
        <v>4244</v>
      </c>
      <c r="D4249" s="3">
        <v>1.0</v>
      </c>
      <c r="E4249" s="3" t="s">
        <v>4245</v>
      </c>
      <c r="F4249" s="3">
        <v>3.0</v>
      </c>
      <c r="G4249" s="3">
        <v>7.0</v>
      </c>
      <c r="H4249" s="3" t="s">
        <v>4688</v>
      </c>
      <c r="I4249" s="3" t="s">
        <v>4689</v>
      </c>
      <c r="J4249" s="3" t="s">
        <v>1185</v>
      </c>
      <c r="K4249" s="3" t="s">
        <v>24</v>
      </c>
      <c r="L4249" s="3">
        <v>17.0</v>
      </c>
      <c r="M4249" s="3" t="s">
        <v>25</v>
      </c>
      <c r="N4249" s="3" t="s">
        <v>4704</v>
      </c>
      <c r="O4249" s="3" t="s">
        <v>767</v>
      </c>
      <c r="P4249" s="4">
        <v>30859.0</v>
      </c>
      <c r="Q4249" s="3" t="s">
        <v>132</v>
      </c>
      <c r="S4249" s="3" t="s">
        <v>34</v>
      </c>
    </row>
    <row r="4250">
      <c r="A4250" s="2">
        <v>42318.71488425926</v>
      </c>
      <c r="B4250" s="3">
        <v>84.0</v>
      </c>
      <c r="C4250" s="3" t="s">
        <v>4244</v>
      </c>
      <c r="D4250" s="3">
        <v>1.0</v>
      </c>
      <c r="E4250" s="3" t="s">
        <v>4245</v>
      </c>
      <c r="F4250" s="3">
        <v>3.0</v>
      </c>
      <c r="G4250" s="3">
        <v>7.0</v>
      </c>
      <c r="H4250" s="3" t="s">
        <v>4688</v>
      </c>
      <c r="I4250" s="3" t="s">
        <v>4689</v>
      </c>
      <c r="J4250" s="3" t="s">
        <v>1185</v>
      </c>
      <c r="K4250" s="3" t="s">
        <v>24</v>
      </c>
      <c r="L4250" s="3">
        <v>18.0</v>
      </c>
      <c r="M4250" s="3" t="s">
        <v>30</v>
      </c>
      <c r="N4250" s="3" t="s">
        <v>4705</v>
      </c>
      <c r="O4250" s="3" t="s">
        <v>803</v>
      </c>
      <c r="P4250" s="4">
        <v>15148.0</v>
      </c>
      <c r="Q4250" s="3" t="s">
        <v>72</v>
      </c>
      <c r="S4250" s="3" t="s">
        <v>34</v>
      </c>
    </row>
    <row r="4251">
      <c r="A4251" s="2">
        <v>42318.71488425926</v>
      </c>
      <c r="B4251" s="3">
        <v>84.0</v>
      </c>
      <c r="C4251" s="3" t="s">
        <v>4244</v>
      </c>
      <c r="D4251" s="3">
        <v>3.0</v>
      </c>
      <c r="E4251" s="3" t="s">
        <v>4264</v>
      </c>
      <c r="F4251" s="3">
        <v>3.0</v>
      </c>
      <c r="G4251" s="3">
        <v>7.0</v>
      </c>
      <c r="H4251" s="3" t="s">
        <v>4688</v>
      </c>
      <c r="I4251" s="3" t="s">
        <v>4689</v>
      </c>
      <c r="J4251" s="3" t="s">
        <v>1185</v>
      </c>
      <c r="K4251" s="3" t="s">
        <v>24</v>
      </c>
      <c r="L4251" s="3">
        <v>1.0</v>
      </c>
      <c r="M4251" s="3" t="s">
        <v>25</v>
      </c>
      <c r="N4251" s="3" t="s">
        <v>4706</v>
      </c>
      <c r="O4251" s="3" t="s">
        <v>973</v>
      </c>
      <c r="P4251" s="4">
        <v>31832.0</v>
      </c>
      <c r="Q4251" s="3" t="s">
        <v>216</v>
      </c>
      <c r="S4251" s="3" t="s">
        <v>34</v>
      </c>
    </row>
    <row r="4252">
      <c r="A4252" s="2">
        <v>42318.71488425926</v>
      </c>
      <c r="B4252" s="3">
        <v>84.0</v>
      </c>
      <c r="C4252" s="3" t="s">
        <v>4244</v>
      </c>
      <c r="D4252" s="3">
        <v>3.0</v>
      </c>
      <c r="E4252" s="3" t="s">
        <v>4264</v>
      </c>
      <c r="F4252" s="3">
        <v>3.0</v>
      </c>
      <c r="G4252" s="3">
        <v>7.0</v>
      </c>
      <c r="H4252" s="3" t="s">
        <v>4688</v>
      </c>
      <c r="I4252" s="3" t="s">
        <v>4689</v>
      </c>
      <c r="J4252" s="3" t="s">
        <v>1185</v>
      </c>
      <c r="K4252" s="3" t="s">
        <v>24</v>
      </c>
      <c r="L4252" s="3">
        <v>2.0</v>
      </c>
      <c r="M4252" s="3" t="s">
        <v>30</v>
      </c>
      <c r="N4252" s="3" t="s">
        <v>4707</v>
      </c>
      <c r="O4252" s="3" t="s">
        <v>4708</v>
      </c>
      <c r="P4252" s="4">
        <v>32269.0</v>
      </c>
      <c r="Q4252" s="3" t="s">
        <v>132</v>
      </c>
      <c r="S4252" s="3" t="s">
        <v>34</v>
      </c>
    </row>
    <row r="4253">
      <c r="A4253" s="2">
        <v>42318.71488425926</v>
      </c>
      <c r="B4253" s="3">
        <v>84.0</v>
      </c>
      <c r="C4253" s="3" t="s">
        <v>4244</v>
      </c>
      <c r="D4253" s="3">
        <v>3.0</v>
      </c>
      <c r="E4253" s="3" t="s">
        <v>4264</v>
      </c>
      <c r="F4253" s="3">
        <v>3.0</v>
      </c>
      <c r="G4253" s="3">
        <v>7.0</v>
      </c>
      <c r="H4253" s="3" t="s">
        <v>4688</v>
      </c>
      <c r="I4253" s="3" t="s">
        <v>4689</v>
      </c>
      <c r="J4253" s="3" t="s">
        <v>1185</v>
      </c>
      <c r="K4253" s="3" t="s">
        <v>24</v>
      </c>
      <c r="L4253" s="3">
        <v>3.0</v>
      </c>
      <c r="M4253" s="3" t="s">
        <v>25</v>
      </c>
      <c r="N4253" s="3" t="s">
        <v>1554</v>
      </c>
      <c r="O4253" s="3" t="s">
        <v>59</v>
      </c>
      <c r="P4253" s="4">
        <v>20488.0</v>
      </c>
      <c r="Q4253" s="3" t="s">
        <v>43</v>
      </c>
      <c r="S4253" s="3" t="s">
        <v>34</v>
      </c>
    </row>
    <row r="4254">
      <c r="A4254" s="2">
        <v>42318.71488425926</v>
      </c>
      <c r="B4254" s="3">
        <v>84.0</v>
      </c>
      <c r="C4254" s="3" t="s">
        <v>4244</v>
      </c>
      <c r="D4254" s="3">
        <v>3.0</v>
      </c>
      <c r="E4254" s="3" t="s">
        <v>4264</v>
      </c>
      <c r="F4254" s="3">
        <v>3.0</v>
      </c>
      <c r="G4254" s="3">
        <v>7.0</v>
      </c>
      <c r="H4254" s="3" t="s">
        <v>4688</v>
      </c>
      <c r="I4254" s="3" t="s">
        <v>4689</v>
      </c>
      <c r="J4254" s="3" t="s">
        <v>1185</v>
      </c>
      <c r="K4254" s="3" t="s">
        <v>24</v>
      </c>
      <c r="L4254" s="3">
        <v>4.0</v>
      </c>
      <c r="M4254" s="3" t="s">
        <v>30</v>
      </c>
      <c r="N4254" s="3" t="s">
        <v>1737</v>
      </c>
      <c r="O4254" s="3" t="s">
        <v>1759</v>
      </c>
      <c r="P4254" s="4">
        <v>35040.0</v>
      </c>
      <c r="Q4254" s="3" t="s">
        <v>132</v>
      </c>
      <c r="S4254" s="3" t="s">
        <v>34</v>
      </c>
    </row>
    <row r="4255">
      <c r="A4255" s="2">
        <v>42318.71488425926</v>
      </c>
      <c r="B4255" s="3">
        <v>84.0</v>
      </c>
      <c r="C4255" s="3" t="s">
        <v>4244</v>
      </c>
      <c r="D4255" s="3">
        <v>3.0</v>
      </c>
      <c r="E4255" s="3" t="s">
        <v>4264</v>
      </c>
      <c r="F4255" s="3">
        <v>3.0</v>
      </c>
      <c r="G4255" s="3">
        <v>7.0</v>
      </c>
      <c r="H4255" s="3" t="s">
        <v>4688</v>
      </c>
      <c r="I4255" s="3" t="s">
        <v>4689</v>
      </c>
      <c r="J4255" s="3" t="s">
        <v>1185</v>
      </c>
      <c r="K4255" s="3" t="s">
        <v>24</v>
      </c>
      <c r="L4255" s="3">
        <v>5.0</v>
      </c>
      <c r="M4255" s="3" t="s">
        <v>25</v>
      </c>
      <c r="N4255" s="3" t="s">
        <v>4709</v>
      </c>
      <c r="O4255" s="3" t="s">
        <v>315</v>
      </c>
      <c r="P4255" s="4">
        <v>27868.0</v>
      </c>
      <c r="Q4255" s="3" t="s">
        <v>169</v>
      </c>
      <c r="S4255" s="3" t="s">
        <v>34</v>
      </c>
    </row>
    <row r="4256">
      <c r="A4256" s="2">
        <v>42318.71488425926</v>
      </c>
      <c r="B4256" s="3">
        <v>84.0</v>
      </c>
      <c r="C4256" s="3" t="s">
        <v>4244</v>
      </c>
      <c r="D4256" s="3">
        <v>3.0</v>
      </c>
      <c r="E4256" s="3" t="s">
        <v>4264</v>
      </c>
      <c r="F4256" s="3">
        <v>3.0</v>
      </c>
      <c r="G4256" s="3">
        <v>7.0</v>
      </c>
      <c r="H4256" s="3" t="s">
        <v>4688</v>
      </c>
      <c r="I4256" s="3" t="s">
        <v>4689</v>
      </c>
      <c r="J4256" s="3" t="s">
        <v>1185</v>
      </c>
      <c r="K4256" s="3" t="s">
        <v>24</v>
      </c>
      <c r="L4256" s="3">
        <v>6.0</v>
      </c>
      <c r="M4256" s="3" t="s">
        <v>30</v>
      </c>
      <c r="N4256" s="3" t="s">
        <v>4710</v>
      </c>
      <c r="O4256" s="3" t="s">
        <v>919</v>
      </c>
      <c r="P4256" s="4">
        <v>23357.0</v>
      </c>
      <c r="Q4256" s="3" t="s">
        <v>132</v>
      </c>
      <c r="S4256" s="3" t="s">
        <v>34</v>
      </c>
    </row>
    <row r="4257">
      <c r="A4257" s="2">
        <v>42318.71488425926</v>
      </c>
      <c r="B4257" s="3">
        <v>84.0</v>
      </c>
      <c r="C4257" s="3" t="s">
        <v>4244</v>
      </c>
      <c r="D4257" s="3">
        <v>3.0</v>
      </c>
      <c r="E4257" s="3" t="s">
        <v>4264</v>
      </c>
      <c r="F4257" s="3">
        <v>3.0</v>
      </c>
      <c r="G4257" s="3">
        <v>7.0</v>
      </c>
      <c r="H4257" s="3" t="s">
        <v>4688</v>
      </c>
      <c r="I4257" s="3" t="s">
        <v>4689</v>
      </c>
      <c r="J4257" s="3" t="s">
        <v>1185</v>
      </c>
      <c r="K4257" s="3" t="s">
        <v>24</v>
      </c>
      <c r="L4257" s="3">
        <v>7.0</v>
      </c>
      <c r="M4257" s="3" t="s">
        <v>25</v>
      </c>
      <c r="N4257" s="3" t="s">
        <v>763</v>
      </c>
      <c r="O4257" s="3" t="s">
        <v>119</v>
      </c>
      <c r="P4257" s="4">
        <v>26663.0</v>
      </c>
      <c r="Q4257" s="3" t="s">
        <v>132</v>
      </c>
      <c r="S4257" s="3" t="s">
        <v>34</v>
      </c>
    </row>
    <row r="4258">
      <c r="A4258" s="2">
        <v>42318.71488425926</v>
      </c>
      <c r="B4258" s="3">
        <v>84.0</v>
      </c>
      <c r="C4258" s="3" t="s">
        <v>4244</v>
      </c>
      <c r="D4258" s="3">
        <v>3.0</v>
      </c>
      <c r="E4258" s="3" t="s">
        <v>4264</v>
      </c>
      <c r="F4258" s="3">
        <v>3.0</v>
      </c>
      <c r="G4258" s="3">
        <v>7.0</v>
      </c>
      <c r="H4258" s="3" t="s">
        <v>4688</v>
      </c>
      <c r="I4258" s="3" t="s">
        <v>4689</v>
      </c>
      <c r="J4258" s="3" t="s">
        <v>1185</v>
      </c>
      <c r="K4258" s="3" t="s">
        <v>24</v>
      </c>
      <c r="L4258" s="3">
        <v>8.0</v>
      </c>
      <c r="M4258" s="3" t="s">
        <v>30</v>
      </c>
      <c r="N4258" s="3" t="s">
        <v>4711</v>
      </c>
      <c r="O4258" s="3" t="s">
        <v>1204</v>
      </c>
      <c r="P4258" s="4">
        <v>27119.0</v>
      </c>
      <c r="Q4258" s="3" t="s">
        <v>40</v>
      </c>
      <c r="S4258" s="3" t="s">
        <v>34</v>
      </c>
    </row>
    <row r="4259">
      <c r="A4259" s="2">
        <v>42318.71488425926</v>
      </c>
      <c r="B4259" s="3">
        <v>84.0</v>
      </c>
      <c r="C4259" s="3" t="s">
        <v>4244</v>
      </c>
      <c r="D4259" s="3">
        <v>3.0</v>
      </c>
      <c r="E4259" s="3" t="s">
        <v>4264</v>
      </c>
      <c r="F4259" s="3">
        <v>3.0</v>
      </c>
      <c r="G4259" s="3">
        <v>7.0</v>
      </c>
      <c r="H4259" s="3" t="s">
        <v>4688</v>
      </c>
      <c r="I4259" s="3" t="s">
        <v>4689</v>
      </c>
      <c r="J4259" s="3" t="s">
        <v>1185</v>
      </c>
      <c r="K4259" s="3" t="s">
        <v>24</v>
      </c>
      <c r="L4259" s="3">
        <v>9.0</v>
      </c>
      <c r="M4259" s="3" t="s">
        <v>25</v>
      </c>
      <c r="N4259" s="3" t="s">
        <v>447</v>
      </c>
      <c r="O4259" s="3" t="s">
        <v>536</v>
      </c>
      <c r="P4259" s="4">
        <v>16893.0</v>
      </c>
      <c r="Q4259" s="3" t="s">
        <v>113</v>
      </c>
      <c r="S4259" s="3" t="s">
        <v>34</v>
      </c>
    </row>
    <row r="4260">
      <c r="A4260" s="2">
        <v>42318.71488425926</v>
      </c>
      <c r="B4260" s="3">
        <v>84.0</v>
      </c>
      <c r="C4260" s="3" t="s">
        <v>4244</v>
      </c>
      <c r="D4260" s="3">
        <v>3.0</v>
      </c>
      <c r="E4260" s="3" t="s">
        <v>4264</v>
      </c>
      <c r="F4260" s="3">
        <v>3.0</v>
      </c>
      <c r="G4260" s="3">
        <v>7.0</v>
      </c>
      <c r="H4260" s="3" t="s">
        <v>4688</v>
      </c>
      <c r="I4260" s="3" t="s">
        <v>4689</v>
      </c>
      <c r="J4260" s="3" t="s">
        <v>1185</v>
      </c>
      <c r="K4260" s="3" t="s">
        <v>24</v>
      </c>
      <c r="L4260" s="3">
        <v>10.0</v>
      </c>
      <c r="M4260" s="3" t="s">
        <v>30</v>
      </c>
      <c r="N4260" s="3" t="s">
        <v>2419</v>
      </c>
      <c r="O4260" s="3" t="s">
        <v>235</v>
      </c>
      <c r="P4260" s="4">
        <v>18330.0</v>
      </c>
      <c r="Q4260" s="3" t="s">
        <v>49</v>
      </c>
      <c r="S4260" s="3" t="s">
        <v>34</v>
      </c>
    </row>
    <row r="4261">
      <c r="A4261" s="2">
        <v>42318.71488425926</v>
      </c>
      <c r="B4261" s="3">
        <v>84.0</v>
      </c>
      <c r="C4261" s="3" t="s">
        <v>4244</v>
      </c>
      <c r="D4261" s="3">
        <v>3.0</v>
      </c>
      <c r="E4261" s="3" t="s">
        <v>4264</v>
      </c>
      <c r="F4261" s="3">
        <v>3.0</v>
      </c>
      <c r="G4261" s="3">
        <v>7.0</v>
      </c>
      <c r="H4261" s="3" t="s">
        <v>4688</v>
      </c>
      <c r="I4261" s="3" t="s">
        <v>4689</v>
      </c>
      <c r="J4261" s="3" t="s">
        <v>1185</v>
      </c>
      <c r="K4261" s="3" t="s">
        <v>24</v>
      </c>
      <c r="L4261" s="3">
        <v>11.0</v>
      </c>
      <c r="M4261" s="3" t="s">
        <v>25</v>
      </c>
      <c r="N4261" s="3" t="s">
        <v>4712</v>
      </c>
      <c r="O4261" s="3" t="s">
        <v>168</v>
      </c>
      <c r="P4261" s="4">
        <v>21100.0</v>
      </c>
      <c r="Q4261" s="3" t="s">
        <v>132</v>
      </c>
      <c r="S4261" s="3" t="s">
        <v>34</v>
      </c>
    </row>
    <row r="4262">
      <c r="A4262" s="2">
        <v>42318.71488425926</v>
      </c>
      <c r="B4262" s="3">
        <v>84.0</v>
      </c>
      <c r="C4262" s="3" t="s">
        <v>4244</v>
      </c>
      <c r="D4262" s="3">
        <v>7.0</v>
      </c>
      <c r="E4262" s="3" t="s">
        <v>4274</v>
      </c>
      <c r="F4262" s="3">
        <v>3.0</v>
      </c>
      <c r="G4262" s="3">
        <v>7.0</v>
      </c>
      <c r="H4262" s="3" t="s">
        <v>4688</v>
      </c>
      <c r="I4262" s="3" t="s">
        <v>4689</v>
      </c>
      <c r="J4262" s="3" t="s">
        <v>1185</v>
      </c>
      <c r="K4262" s="3" t="s">
        <v>24</v>
      </c>
      <c r="L4262" s="3">
        <v>1.0</v>
      </c>
      <c r="M4262" s="3" t="s">
        <v>25</v>
      </c>
      <c r="N4262" s="3" t="s">
        <v>4713</v>
      </c>
      <c r="O4262" s="3" t="s">
        <v>246</v>
      </c>
      <c r="P4262" s="4">
        <v>32521.0</v>
      </c>
      <c r="Q4262" s="3" t="s">
        <v>418</v>
      </c>
      <c r="S4262" s="3" t="s">
        <v>34</v>
      </c>
    </row>
    <row r="4263">
      <c r="A4263" s="2">
        <v>42318.71488425926</v>
      </c>
      <c r="B4263" s="3">
        <v>84.0</v>
      </c>
      <c r="C4263" s="3" t="s">
        <v>4244</v>
      </c>
      <c r="D4263" s="3">
        <v>7.0</v>
      </c>
      <c r="E4263" s="3" t="s">
        <v>4274</v>
      </c>
      <c r="F4263" s="3">
        <v>3.0</v>
      </c>
      <c r="G4263" s="3">
        <v>7.0</v>
      </c>
      <c r="H4263" s="3" t="s">
        <v>4688</v>
      </c>
      <c r="I4263" s="3" t="s">
        <v>4689</v>
      </c>
      <c r="J4263" s="3" t="s">
        <v>1185</v>
      </c>
      <c r="K4263" s="3" t="s">
        <v>24</v>
      </c>
      <c r="L4263" s="3">
        <v>2.0</v>
      </c>
      <c r="M4263" s="3" t="s">
        <v>30</v>
      </c>
      <c r="N4263" s="3" t="s">
        <v>4714</v>
      </c>
      <c r="O4263" s="3" t="s">
        <v>32</v>
      </c>
      <c r="P4263" s="4">
        <v>28404.0</v>
      </c>
      <c r="Q4263" s="3" t="s">
        <v>169</v>
      </c>
      <c r="S4263" s="3" t="s">
        <v>34</v>
      </c>
    </row>
    <row r="4264">
      <c r="A4264" s="2">
        <v>42318.71488425926</v>
      </c>
      <c r="B4264" s="3">
        <v>84.0</v>
      </c>
      <c r="C4264" s="3" t="s">
        <v>4244</v>
      </c>
      <c r="D4264" s="3">
        <v>7.0</v>
      </c>
      <c r="E4264" s="3" t="s">
        <v>4274</v>
      </c>
      <c r="F4264" s="3">
        <v>3.0</v>
      </c>
      <c r="G4264" s="3">
        <v>7.0</v>
      </c>
      <c r="H4264" s="3" t="s">
        <v>4688</v>
      </c>
      <c r="I4264" s="3" t="s">
        <v>4689</v>
      </c>
      <c r="J4264" s="3" t="s">
        <v>1185</v>
      </c>
      <c r="K4264" s="3" t="s">
        <v>24</v>
      </c>
      <c r="L4264" s="3">
        <v>3.0</v>
      </c>
      <c r="M4264" s="3" t="s">
        <v>25</v>
      </c>
      <c r="N4264" s="3" t="s">
        <v>4715</v>
      </c>
      <c r="O4264" s="3" t="s">
        <v>281</v>
      </c>
      <c r="P4264" s="4">
        <v>20348.0</v>
      </c>
      <c r="Q4264" s="3" t="s">
        <v>169</v>
      </c>
      <c r="S4264" s="3" t="s">
        <v>29</v>
      </c>
    </row>
    <row r="4265">
      <c r="A4265" s="2">
        <v>42318.71488425926</v>
      </c>
      <c r="B4265" s="3">
        <v>84.0</v>
      </c>
      <c r="C4265" s="3" t="s">
        <v>4244</v>
      </c>
      <c r="D4265" s="3">
        <v>7.0</v>
      </c>
      <c r="E4265" s="3" t="s">
        <v>4274</v>
      </c>
      <c r="F4265" s="3">
        <v>3.0</v>
      </c>
      <c r="G4265" s="3">
        <v>7.0</v>
      </c>
      <c r="H4265" s="3" t="s">
        <v>4688</v>
      </c>
      <c r="I4265" s="3" t="s">
        <v>4689</v>
      </c>
      <c r="J4265" s="3" t="s">
        <v>1185</v>
      </c>
      <c r="K4265" s="3" t="s">
        <v>24</v>
      </c>
      <c r="L4265" s="3">
        <v>4.0</v>
      </c>
      <c r="M4265" s="3" t="s">
        <v>30</v>
      </c>
      <c r="N4265" s="3" t="s">
        <v>4716</v>
      </c>
      <c r="O4265" s="3" t="s">
        <v>158</v>
      </c>
      <c r="P4265" s="4">
        <v>17295.0</v>
      </c>
      <c r="Q4265" s="3" t="s">
        <v>49</v>
      </c>
      <c r="S4265" s="3" t="s">
        <v>34</v>
      </c>
    </row>
    <row r="4266">
      <c r="A4266" s="2">
        <v>42318.71488425926</v>
      </c>
      <c r="B4266" s="3">
        <v>84.0</v>
      </c>
      <c r="C4266" s="3" t="s">
        <v>4244</v>
      </c>
      <c r="D4266" s="3">
        <v>7.0</v>
      </c>
      <c r="E4266" s="3" t="s">
        <v>4274</v>
      </c>
      <c r="F4266" s="3">
        <v>3.0</v>
      </c>
      <c r="G4266" s="3">
        <v>7.0</v>
      </c>
      <c r="H4266" s="3" t="s">
        <v>4688</v>
      </c>
      <c r="I4266" s="3" t="s">
        <v>4689</v>
      </c>
      <c r="J4266" s="3" t="s">
        <v>1185</v>
      </c>
      <c r="K4266" s="3" t="s">
        <v>24</v>
      </c>
      <c r="L4266" s="3">
        <v>5.0</v>
      </c>
      <c r="M4266" s="3" t="s">
        <v>25</v>
      </c>
      <c r="N4266" s="3" t="s">
        <v>4717</v>
      </c>
      <c r="O4266" s="3" t="s">
        <v>319</v>
      </c>
      <c r="P4266" s="4">
        <v>26351.0</v>
      </c>
      <c r="Q4266" s="3" t="s">
        <v>169</v>
      </c>
      <c r="S4266" s="3" t="s">
        <v>34</v>
      </c>
    </row>
    <row r="4267">
      <c r="A4267" s="2">
        <v>42318.71488425926</v>
      </c>
      <c r="B4267" s="3">
        <v>84.0</v>
      </c>
      <c r="C4267" s="3" t="s">
        <v>4244</v>
      </c>
      <c r="D4267" s="3">
        <v>7.0</v>
      </c>
      <c r="E4267" s="3" t="s">
        <v>4274</v>
      </c>
      <c r="F4267" s="3">
        <v>3.0</v>
      </c>
      <c r="G4267" s="3">
        <v>7.0</v>
      </c>
      <c r="H4267" s="3" t="s">
        <v>4688</v>
      </c>
      <c r="I4267" s="3" t="s">
        <v>4689</v>
      </c>
      <c r="J4267" s="3" t="s">
        <v>1185</v>
      </c>
      <c r="K4267" s="3" t="s">
        <v>24</v>
      </c>
      <c r="L4267" s="3">
        <v>6.0</v>
      </c>
      <c r="M4267" s="3" t="s">
        <v>30</v>
      </c>
      <c r="N4267" s="3" t="s">
        <v>4718</v>
      </c>
      <c r="O4267" s="3" t="s">
        <v>1304</v>
      </c>
      <c r="P4267" s="4">
        <v>24666.0</v>
      </c>
      <c r="Q4267" s="3" t="s">
        <v>75</v>
      </c>
      <c r="S4267" s="3" t="s">
        <v>34</v>
      </c>
    </row>
    <row r="4268">
      <c r="A4268" s="2">
        <v>42318.71488425926</v>
      </c>
      <c r="B4268" s="3">
        <v>84.0</v>
      </c>
      <c r="C4268" s="3" t="s">
        <v>4244</v>
      </c>
      <c r="D4268" s="3">
        <v>7.0</v>
      </c>
      <c r="E4268" s="3" t="s">
        <v>4274</v>
      </c>
      <c r="F4268" s="3">
        <v>3.0</v>
      </c>
      <c r="G4268" s="3">
        <v>7.0</v>
      </c>
      <c r="H4268" s="3" t="s">
        <v>4688</v>
      </c>
      <c r="I4268" s="3" t="s">
        <v>4689</v>
      </c>
      <c r="J4268" s="3" t="s">
        <v>1185</v>
      </c>
      <c r="K4268" s="3" t="s">
        <v>24</v>
      </c>
      <c r="L4268" s="3">
        <v>7.0</v>
      </c>
      <c r="M4268" s="3" t="s">
        <v>25</v>
      </c>
      <c r="N4268" s="3" t="s">
        <v>3415</v>
      </c>
      <c r="O4268" s="3" t="s">
        <v>898</v>
      </c>
      <c r="P4268" s="4">
        <v>19969.0</v>
      </c>
      <c r="Q4268" s="3" t="s">
        <v>105</v>
      </c>
      <c r="S4268" s="3" t="s">
        <v>34</v>
      </c>
    </row>
    <row r="4269">
      <c r="A4269" s="2">
        <v>42318.71488425926</v>
      </c>
      <c r="B4269" s="3">
        <v>84.0</v>
      </c>
      <c r="C4269" s="3" t="s">
        <v>4244</v>
      </c>
      <c r="D4269" s="3">
        <v>7.0</v>
      </c>
      <c r="E4269" s="3" t="s">
        <v>4274</v>
      </c>
      <c r="F4269" s="3">
        <v>3.0</v>
      </c>
      <c r="G4269" s="3">
        <v>7.0</v>
      </c>
      <c r="H4269" s="3" t="s">
        <v>4688</v>
      </c>
      <c r="I4269" s="3" t="s">
        <v>4689</v>
      </c>
      <c r="J4269" s="3" t="s">
        <v>1185</v>
      </c>
      <c r="K4269" s="3" t="s">
        <v>24</v>
      </c>
      <c r="L4269" s="3">
        <v>8.0</v>
      </c>
      <c r="M4269" s="3" t="s">
        <v>30</v>
      </c>
      <c r="N4269" s="3" t="s">
        <v>1716</v>
      </c>
      <c r="O4269" s="3" t="s">
        <v>3499</v>
      </c>
      <c r="P4269" s="4">
        <v>21510.0</v>
      </c>
      <c r="Q4269" s="3" t="s">
        <v>1159</v>
      </c>
      <c r="S4269" s="3" t="s">
        <v>34</v>
      </c>
    </row>
    <row r="4270">
      <c r="A4270" s="2">
        <v>42318.71488425926</v>
      </c>
      <c r="B4270" s="3">
        <v>84.0</v>
      </c>
      <c r="C4270" s="3" t="s">
        <v>4244</v>
      </c>
      <c r="D4270" s="3">
        <v>7.0</v>
      </c>
      <c r="E4270" s="3" t="s">
        <v>4274</v>
      </c>
      <c r="F4270" s="3">
        <v>3.0</v>
      </c>
      <c r="G4270" s="3">
        <v>7.0</v>
      </c>
      <c r="H4270" s="3" t="s">
        <v>4688</v>
      </c>
      <c r="I4270" s="3" t="s">
        <v>4689</v>
      </c>
      <c r="J4270" s="3" t="s">
        <v>1185</v>
      </c>
      <c r="K4270" s="3" t="s">
        <v>24</v>
      </c>
      <c r="L4270" s="3">
        <v>9.0</v>
      </c>
      <c r="M4270" s="3" t="s">
        <v>25</v>
      </c>
      <c r="N4270" s="3" t="s">
        <v>4306</v>
      </c>
      <c r="O4270" s="3" t="s">
        <v>59</v>
      </c>
      <c r="P4270" s="4">
        <v>20800.0</v>
      </c>
      <c r="Q4270" s="3" t="s">
        <v>132</v>
      </c>
      <c r="S4270" s="3" t="s">
        <v>34</v>
      </c>
    </row>
    <row r="4271">
      <c r="A4271" s="2">
        <v>42318.71488425926</v>
      </c>
      <c r="B4271" s="3">
        <v>84.0</v>
      </c>
      <c r="C4271" s="3" t="s">
        <v>4244</v>
      </c>
      <c r="D4271" s="3">
        <v>7.0</v>
      </c>
      <c r="E4271" s="3" t="s">
        <v>4274</v>
      </c>
      <c r="F4271" s="3">
        <v>3.0</v>
      </c>
      <c r="G4271" s="3">
        <v>7.0</v>
      </c>
      <c r="H4271" s="3" t="s">
        <v>4688</v>
      </c>
      <c r="I4271" s="3" t="s">
        <v>4689</v>
      </c>
      <c r="J4271" s="3" t="s">
        <v>1185</v>
      </c>
      <c r="K4271" s="3" t="s">
        <v>24</v>
      </c>
      <c r="L4271" s="3">
        <v>10.0</v>
      </c>
      <c r="M4271" s="3" t="s">
        <v>30</v>
      </c>
      <c r="N4271" s="3" t="s">
        <v>4495</v>
      </c>
      <c r="O4271" s="3" t="s">
        <v>1387</v>
      </c>
      <c r="P4271" s="4">
        <v>28961.0</v>
      </c>
      <c r="Q4271" s="3" t="s">
        <v>132</v>
      </c>
      <c r="S4271" s="3" t="s">
        <v>34</v>
      </c>
    </row>
    <row r="4272">
      <c r="A4272" s="2">
        <v>42318.71488425926</v>
      </c>
      <c r="B4272" s="3">
        <v>84.0</v>
      </c>
      <c r="C4272" s="3" t="s">
        <v>4244</v>
      </c>
      <c r="D4272" s="3">
        <v>7.0</v>
      </c>
      <c r="E4272" s="3" t="s">
        <v>4274</v>
      </c>
      <c r="F4272" s="3">
        <v>3.0</v>
      </c>
      <c r="G4272" s="3">
        <v>7.0</v>
      </c>
      <c r="H4272" s="3" t="s">
        <v>4688</v>
      </c>
      <c r="I4272" s="3" t="s">
        <v>4689</v>
      </c>
      <c r="J4272" s="3" t="s">
        <v>1185</v>
      </c>
      <c r="K4272" s="3" t="s">
        <v>24</v>
      </c>
      <c r="L4272" s="3">
        <v>11.0</v>
      </c>
      <c r="M4272" s="3" t="s">
        <v>25</v>
      </c>
      <c r="N4272" s="3" t="s">
        <v>2235</v>
      </c>
      <c r="O4272" s="3" t="s">
        <v>275</v>
      </c>
      <c r="P4272" s="4">
        <v>18570.0</v>
      </c>
      <c r="Q4272" s="3" t="s">
        <v>86</v>
      </c>
      <c r="S4272" s="3" t="s">
        <v>34</v>
      </c>
    </row>
    <row r="4273">
      <c r="A4273" s="2">
        <v>42318.71488425926</v>
      </c>
      <c r="B4273" s="3">
        <v>84.0</v>
      </c>
      <c r="C4273" s="3" t="s">
        <v>4244</v>
      </c>
      <c r="D4273" s="3">
        <v>15.0</v>
      </c>
      <c r="E4273" s="3" t="s">
        <v>4287</v>
      </c>
      <c r="F4273" s="3">
        <v>3.0</v>
      </c>
      <c r="G4273" s="3">
        <v>7.0</v>
      </c>
      <c r="H4273" s="3" t="s">
        <v>4688</v>
      </c>
      <c r="I4273" s="3" t="s">
        <v>4689</v>
      </c>
      <c r="J4273" s="3" t="s">
        <v>1185</v>
      </c>
      <c r="K4273" s="3" t="s">
        <v>24</v>
      </c>
      <c r="L4273" s="3">
        <v>1.0</v>
      </c>
      <c r="M4273" s="3" t="s">
        <v>25</v>
      </c>
      <c r="N4273" s="3" t="s">
        <v>2678</v>
      </c>
      <c r="O4273" s="3" t="s">
        <v>417</v>
      </c>
      <c r="P4273" s="4">
        <v>19729.0</v>
      </c>
      <c r="Q4273" s="3" t="s">
        <v>49</v>
      </c>
      <c r="S4273" s="3" t="s">
        <v>34</v>
      </c>
    </row>
    <row r="4274">
      <c r="A4274" s="2">
        <v>42318.71488425926</v>
      </c>
      <c r="B4274" s="3">
        <v>84.0</v>
      </c>
      <c r="C4274" s="3" t="s">
        <v>4244</v>
      </c>
      <c r="D4274" s="3">
        <v>15.0</v>
      </c>
      <c r="E4274" s="3" t="s">
        <v>4287</v>
      </c>
      <c r="F4274" s="3">
        <v>3.0</v>
      </c>
      <c r="G4274" s="3">
        <v>7.0</v>
      </c>
      <c r="H4274" s="3" t="s">
        <v>4688</v>
      </c>
      <c r="I4274" s="3" t="s">
        <v>4689</v>
      </c>
      <c r="J4274" s="3" t="s">
        <v>1185</v>
      </c>
      <c r="K4274" s="3" t="s">
        <v>24</v>
      </c>
      <c r="L4274" s="3">
        <v>2.0</v>
      </c>
      <c r="M4274" s="3" t="s">
        <v>30</v>
      </c>
      <c r="N4274" s="3" t="s">
        <v>4719</v>
      </c>
      <c r="O4274" s="3" t="s">
        <v>171</v>
      </c>
      <c r="P4274" s="4">
        <v>19544.0</v>
      </c>
      <c r="Q4274" s="3" t="s">
        <v>96</v>
      </c>
      <c r="S4274" s="3" t="s">
        <v>34</v>
      </c>
    </row>
    <row r="4275">
      <c r="A4275" s="2">
        <v>42318.71488425926</v>
      </c>
      <c r="B4275" s="3">
        <v>84.0</v>
      </c>
      <c r="C4275" s="3" t="s">
        <v>4244</v>
      </c>
      <c r="D4275" s="3">
        <v>15.0</v>
      </c>
      <c r="E4275" s="3" t="s">
        <v>4287</v>
      </c>
      <c r="F4275" s="3">
        <v>3.0</v>
      </c>
      <c r="G4275" s="3">
        <v>7.0</v>
      </c>
      <c r="H4275" s="3" t="s">
        <v>4688</v>
      </c>
      <c r="I4275" s="3" t="s">
        <v>4689</v>
      </c>
      <c r="J4275" s="3" t="s">
        <v>1185</v>
      </c>
      <c r="K4275" s="3" t="s">
        <v>24</v>
      </c>
      <c r="L4275" s="3">
        <v>3.0</v>
      </c>
      <c r="M4275" s="3" t="s">
        <v>25</v>
      </c>
      <c r="N4275" s="3" t="s">
        <v>4720</v>
      </c>
      <c r="O4275" s="3" t="s">
        <v>4721</v>
      </c>
      <c r="P4275" s="4">
        <v>23243.0</v>
      </c>
      <c r="Q4275" s="3" t="s">
        <v>33</v>
      </c>
      <c r="S4275" s="3" t="s">
        <v>34</v>
      </c>
    </row>
    <row r="4276">
      <c r="A4276" s="2">
        <v>42318.71488425926</v>
      </c>
      <c r="B4276" s="3">
        <v>84.0</v>
      </c>
      <c r="C4276" s="3" t="s">
        <v>4244</v>
      </c>
      <c r="D4276" s="3">
        <v>15.0</v>
      </c>
      <c r="E4276" s="3" t="s">
        <v>4287</v>
      </c>
      <c r="F4276" s="3">
        <v>3.0</v>
      </c>
      <c r="G4276" s="3">
        <v>7.0</v>
      </c>
      <c r="H4276" s="3" t="s">
        <v>4688</v>
      </c>
      <c r="I4276" s="3" t="s">
        <v>4689</v>
      </c>
      <c r="J4276" s="3" t="s">
        <v>1185</v>
      </c>
      <c r="K4276" s="3" t="s">
        <v>24</v>
      </c>
      <c r="L4276" s="3">
        <v>4.0</v>
      </c>
      <c r="M4276" s="3" t="s">
        <v>30</v>
      </c>
      <c r="N4276" s="3" t="s">
        <v>4722</v>
      </c>
      <c r="O4276" s="3" t="s">
        <v>4723</v>
      </c>
      <c r="P4276" s="4">
        <v>21069.0</v>
      </c>
      <c r="Q4276" s="3" t="s">
        <v>33</v>
      </c>
      <c r="S4276" s="3" t="s">
        <v>34</v>
      </c>
    </row>
    <row r="4277">
      <c r="A4277" s="2">
        <v>42318.71488425926</v>
      </c>
      <c r="B4277" s="3">
        <v>84.0</v>
      </c>
      <c r="C4277" s="3" t="s">
        <v>4244</v>
      </c>
      <c r="D4277" s="3">
        <v>15.0</v>
      </c>
      <c r="E4277" s="3" t="s">
        <v>4287</v>
      </c>
      <c r="F4277" s="3">
        <v>3.0</v>
      </c>
      <c r="G4277" s="3">
        <v>7.0</v>
      </c>
      <c r="H4277" s="3" t="s">
        <v>4688</v>
      </c>
      <c r="I4277" s="3" t="s">
        <v>4689</v>
      </c>
      <c r="J4277" s="3" t="s">
        <v>1185</v>
      </c>
      <c r="K4277" s="3" t="s">
        <v>24</v>
      </c>
      <c r="L4277" s="3">
        <v>5.0</v>
      </c>
      <c r="M4277" s="3" t="s">
        <v>25</v>
      </c>
      <c r="N4277" s="3" t="s">
        <v>4724</v>
      </c>
      <c r="O4277" s="3" t="s">
        <v>59</v>
      </c>
      <c r="P4277" s="4">
        <v>17614.0</v>
      </c>
      <c r="Q4277" s="3" t="s">
        <v>209</v>
      </c>
      <c r="S4277" s="3" t="s">
        <v>34</v>
      </c>
    </row>
    <row r="4278">
      <c r="A4278" s="2">
        <v>42318.71488425926</v>
      </c>
      <c r="B4278" s="3">
        <v>84.0</v>
      </c>
      <c r="C4278" s="3" t="s">
        <v>4244</v>
      </c>
      <c r="D4278" s="3">
        <v>15.0</v>
      </c>
      <c r="E4278" s="3" t="s">
        <v>4287</v>
      </c>
      <c r="F4278" s="3">
        <v>3.0</v>
      </c>
      <c r="G4278" s="3">
        <v>7.0</v>
      </c>
      <c r="H4278" s="3" t="s">
        <v>4688</v>
      </c>
      <c r="I4278" s="3" t="s">
        <v>4689</v>
      </c>
      <c r="J4278" s="3" t="s">
        <v>1185</v>
      </c>
      <c r="K4278" s="3" t="s">
        <v>24</v>
      </c>
      <c r="L4278" s="3">
        <v>6.0</v>
      </c>
      <c r="M4278" s="3" t="s">
        <v>30</v>
      </c>
      <c r="N4278" s="3" t="s">
        <v>3951</v>
      </c>
      <c r="O4278" s="3" t="s">
        <v>4725</v>
      </c>
      <c r="P4278" s="4">
        <v>25834.0</v>
      </c>
      <c r="Q4278" s="3" t="s">
        <v>46</v>
      </c>
      <c r="S4278" s="3" t="s">
        <v>34</v>
      </c>
    </row>
    <row r="4279">
      <c r="A4279" s="2">
        <v>42318.71488425926</v>
      </c>
      <c r="B4279" s="3">
        <v>84.0</v>
      </c>
      <c r="C4279" s="3" t="s">
        <v>4244</v>
      </c>
      <c r="D4279" s="3">
        <v>26.0</v>
      </c>
      <c r="E4279" s="3" t="s">
        <v>4294</v>
      </c>
      <c r="F4279" s="3">
        <v>3.0</v>
      </c>
      <c r="G4279" s="3">
        <v>7.0</v>
      </c>
      <c r="H4279" s="3" t="s">
        <v>4688</v>
      </c>
      <c r="I4279" s="3" t="s">
        <v>4689</v>
      </c>
      <c r="J4279" s="3" t="s">
        <v>1185</v>
      </c>
      <c r="K4279" s="3" t="s">
        <v>24</v>
      </c>
      <c r="L4279" s="3">
        <v>1.0</v>
      </c>
      <c r="M4279" s="3" t="s">
        <v>25</v>
      </c>
      <c r="N4279" s="3" t="s">
        <v>4726</v>
      </c>
      <c r="O4279" s="3" t="s">
        <v>297</v>
      </c>
      <c r="P4279" s="4">
        <v>23370.0</v>
      </c>
      <c r="Q4279" s="3" t="s">
        <v>33</v>
      </c>
      <c r="S4279" s="3" t="s">
        <v>34</v>
      </c>
    </row>
    <row r="4280">
      <c r="A4280" s="2">
        <v>42318.71488425926</v>
      </c>
      <c r="B4280" s="3">
        <v>84.0</v>
      </c>
      <c r="C4280" s="3" t="s">
        <v>4244</v>
      </c>
      <c r="D4280" s="3">
        <v>26.0</v>
      </c>
      <c r="E4280" s="3" t="s">
        <v>4294</v>
      </c>
      <c r="F4280" s="3">
        <v>3.0</v>
      </c>
      <c r="G4280" s="3">
        <v>7.0</v>
      </c>
      <c r="H4280" s="3" t="s">
        <v>4688</v>
      </c>
      <c r="I4280" s="3" t="s">
        <v>4689</v>
      </c>
      <c r="J4280" s="3" t="s">
        <v>1185</v>
      </c>
      <c r="K4280" s="3" t="s">
        <v>24</v>
      </c>
      <c r="L4280" s="3">
        <v>2.0</v>
      </c>
      <c r="M4280" s="3" t="s">
        <v>30</v>
      </c>
      <c r="N4280" s="3" t="s">
        <v>4727</v>
      </c>
      <c r="O4280" s="3" t="s">
        <v>440</v>
      </c>
      <c r="P4280" s="4">
        <v>24790.0</v>
      </c>
      <c r="Q4280" s="3" t="s">
        <v>132</v>
      </c>
      <c r="S4280" s="3" t="s">
        <v>34</v>
      </c>
    </row>
    <row r="4281">
      <c r="A4281" s="2">
        <v>42318.71488425926</v>
      </c>
      <c r="B4281" s="3">
        <v>84.0</v>
      </c>
      <c r="C4281" s="3" t="s">
        <v>4244</v>
      </c>
      <c r="D4281" s="3">
        <v>26.0</v>
      </c>
      <c r="E4281" s="3" t="s">
        <v>4294</v>
      </c>
      <c r="F4281" s="3">
        <v>3.0</v>
      </c>
      <c r="G4281" s="3">
        <v>7.0</v>
      </c>
      <c r="H4281" s="3" t="s">
        <v>4688</v>
      </c>
      <c r="I4281" s="3" t="s">
        <v>4689</v>
      </c>
      <c r="J4281" s="3" t="s">
        <v>1185</v>
      </c>
      <c r="K4281" s="3" t="s">
        <v>24</v>
      </c>
      <c r="L4281" s="3">
        <v>3.0</v>
      </c>
      <c r="M4281" s="3" t="s">
        <v>25</v>
      </c>
      <c r="N4281" s="3" t="s">
        <v>4728</v>
      </c>
      <c r="O4281" s="3" t="s">
        <v>1037</v>
      </c>
      <c r="P4281" s="4">
        <v>17551.0</v>
      </c>
      <c r="Q4281" s="3" t="s">
        <v>132</v>
      </c>
      <c r="S4281" s="3" t="s">
        <v>34</v>
      </c>
    </row>
    <row r="4282">
      <c r="A4282" s="2">
        <v>42318.71488425926</v>
      </c>
      <c r="B4282" s="3">
        <v>84.0</v>
      </c>
      <c r="C4282" s="3" t="s">
        <v>4244</v>
      </c>
      <c r="D4282" s="3">
        <v>26.0</v>
      </c>
      <c r="E4282" s="3" t="s">
        <v>4294</v>
      </c>
      <c r="F4282" s="3">
        <v>3.0</v>
      </c>
      <c r="G4282" s="3">
        <v>7.0</v>
      </c>
      <c r="H4282" s="3" t="s">
        <v>4688</v>
      </c>
      <c r="I4282" s="3" t="s">
        <v>4689</v>
      </c>
      <c r="J4282" s="3" t="s">
        <v>1185</v>
      </c>
      <c r="K4282" s="3" t="s">
        <v>24</v>
      </c>
      <c r="L4282" s="3">
        <v>4.0</v>
      </c>
      <c r="M4282" s="3" t="s">
        <v>30</v>
      </c>
      <c r="N4282" s="3" t="s">
        <v>2931</v>
      </c>
      <c r="O4282" s="3" t="s">
        <v>215</v>
      </c>
      <c r="P4282" s="4">
        <v>24234.0</v>
      </c>
      <c r="Q4282" s="3" t="s">
        <v>169</v>
      </c>
      <c r="S4282" s="3" t="s">
        <v>34</v>
      </c>
    </row>
    <row r="4283">
      <c r="A4283" s="2">
        <v>42318.71488425926</v>
      </c>
      <c r="B4283" s="3">
        <v>84.0</v>
      </c>
      <c r="C4283" s="3" t="s">
        <v>4244</v>
      </c>
      <c r="D4283" s="3">
        <v>26.0</v>
      </c>
      <c r="E4283" s="3" t="s">
        <v>4294</v>
      </c>
      <c r="F4283" s="3">
        <v>3.0</v>
      </c>
      <c r="G4283" s="3">
        <v>7.0</v>
      </c>
      <c r="H4283" s="3" t="s">
        <v>4688</v>
      </c>
      <c r="I4283" s="3" t="s">
        <v>4689</v>
      </c>
      <c r="J4283" s="3" t="s">
        <v>1185</v>
      </c>
      <c r="K4283" s="3" t="s">
        <v>24</v>
      </c>
      <c r="L4283" s="3">
        <v>5.0</v>
      </c>
      <c r="M4283" s="3" t="s">
        <v>25</v>
      </c>
      <c r="N4283" s="3" t="s">
        <v>4729</v>
      </c>
      <c r="O4283" s="3" t="s">
        <v>27</v>
      </c>
      <c r="P4283" s="4">
        <v>23964.0</v>
      </c>
      <c r="Q4283" s="3" t="s">
        <v>132</v>
      </c>
      <c r="S4283" s="3" t="s">
        <v>34</v>
      </c>
    </row>
    <row r="4284">
      <c r="A4284" s="2">
        <v>42318.71488425926</v>
      </c>
      <c r="B4284" s="3">
        <v>84.0</v>
      </c>
      <c r="C4284" s="3" t="s">
        <v>4244</v>
      </c>
      <c r="D4284" s="3">
        <v>26.0</v>
      </c>
      <c r="E4284" s="3" t="s">
        <v>4294</v>
      </c>
      <c r="F4284" s="3">
        <v>3.0</v>
      </c>
      <c r="G4284" s="3">
        <v>7.0</v>
      </c>
      <c r="H4284" s="3" t="s">
        <v>4688</v>
      </c>
      <c r="I4284" s="3" t="s">
        <v>4689</v>
      </c>
      <c r="J4284" s="3" t="s">
        <v>1185</v>
      </c>
      <c r="K4284" s="3" t="s">
        <v>24</v>
      </c>
      <c r="L4284" s="3">
        <v>6.0</v>
      </c>
      <c r="M4284" s="3" t="s">
        <v>30</v>
      </c>
      <c r="N4284" s="3" t="s">
        <v>4730</v>
      </c>
      <c r="O4284" s="3" t="s">
        <v>171</v>
      </c>
      <c r="P4284" s="4">
        <v>19642.0</v>
      </c>
      <c r="Q4284" s="3" t="s">
        <v>33</v>
      </c>
      <c r="S4284" s="3" t="s">
        <v>34</v>
      </c>
    </row>
    <row r="4285">
      <c r="A4285" s="2">
        <v>42318.71488425926</v>
      </c>
      <c r="B4285" s="3">
        <v>84.0</v>
      </c>
      <c r="C4285" s="3" t="s">
        <v>4244</v>
      </c>
      <c r="D4285" s="3">
        <v>26.0</v>
      </c>
      <c r="E4285" s="3" t="s">
        <v>4294</v>
      </c>
      <c r="F4285" s="3">
        <v>3.0</v>
      </c>
      <c r="G4285" s="3">
        <v>7.0</v>
      </c>
      <c r="H4285" s="3" t="s">
        <v>4688</v>
      </c>
      <c r="I4285" s="3" t="s">
        <v>4689</v>
      </c>
      <c r="J4285" s="3" t="s">
        <v>1185</v>
      </c>
      <c r="K4285" s="3" t="s">
        <v>24</v>
      </c>
      <c r="L4285" s="3">
        <v>7.0</v>
      </c>
      <c r="M4285" s="3" t="s">
        <v>25</v>
      </c>
      <c r="N4285" s="3" t="s">
        <v>4731</v>
      </c>
      <c r="O4285" s="3" t="s">
        <v>91</v>
      </c>
      <c r="P4285" s="4">
        <v>19747.0</v>
      </c>
      <c r="Q4285" s="3" t="s">
        <v>55</v>
      </c>
      <c r="S4285" s="3" t="s">
        <v>34</v>
      </c>
    </row>
    <row r="4286">
      <c r="A4286" s="2">
        <v>42318.71488425926</v>
      </c>
      <c r="B4286" s="3">
        <v>84.0</v>
      </c>
      <c r="C4286" s="3" t="s">
        <v>4244</v>
      </c>
      <c r="D4286" s="3">
        <v>26.0</v>
      </c>
      <c r="E4286" s="3" t="s">
        <v>4294</v>
      </c>
      <c r="F4286" s="3">
        <v>3.0</v>
      </c>
      <c r="G4286" s="3">
        <v>7.0</v>
      </c>
      <c r="H4286" s="3" t="s">
        <v>4688</v>
      </c>
      <c r="I4286" s="3" t="s">
        <v>4689</v>
      </c>
      <c r="J4286" s="3" t="s">
        <v>1185</v>
      </c>
      <c r="K4286" s="3" t="s">
        <v>24</v>
      </c>
      <c r="L4286" s="3">
        <v>8.0</v>
      </c>
      <c r="M4286" s="3" t="s">
        <v>30</v>
      </c>
      <c r="N4286" s="3" t="s">
        <v>4732</v>
      </c>
      <c r="O4286" s="3" t="s">
        <v>998</v>
      </c>
      <c r="P4286" s="4">
        <v>23504.0</v>
      </c>
      <c r="Q4286" s="3" t="s">
        <v>132</v>
      </c>
      <c r="S4286" s="3" t="s">
        <v>34</v>
      </c>
    </row>
    <row r="4287">
      <c r="A4287" s="2">
        <v>42318.71488425926</v>
      </c>
      <c r="B4287" s="3">
        <v>84.0</v>
      </c>
      <c r="C4287" s="3" t="s">
        <v>4244</v>
      </c>
      <c r="D4287" s="3">
        <v>26.0</v>
      </c>
      <c r="E4287" s="3" t="s">
        <v>4294</v>
      </c>
      <c r="F4287" s="3">
        <v>3.0</v>
      </c>
      <c r="G4287" s="3">
        <v>7.0</v>
      </c>
      <c r="H4287" s="3" t="s">
        <v>4688</v>
      </c>
      <c r="I4287" s="3" t="s">
        <v>4689</v>
      </c>
      <c r="J4287" s="3" t="s">
        <v>1185</v>
      </c>
      <c r="K4287" s="3" t="s">
        <v>24</v>
      </c>
      <c r="L4287" s="3">
        <v>9.0</v>
      </c>
      <c r="M4287" s="3" t="s">
        <v>25</v>
      </c>
      <c r="N4287" s="3" t="s">
        <v>4733</v>
      </c>
      <c r="O4287" s="3" t="s">
        <v>42</v>
      </c>
      <c r="P4287" s="4">
        <v>22985.0</v>
      </c>
      <c r="Q4287" s="3" t="s">
        <v>55</v>
      </c>
      <c r="S4287" s="3" t="s">
        <v>34</v>
      </c>
    </row>
    <row r="4288">
      <c r="A4288" s="2">
        <v>42318.71488425926</v>
      </c>
      <c r="B4288" s="3">
        <v>84.0</v>
      </c>
      <c r="C4288" s="3" t="s">
        <v>4244</v>
      </c>
      <c r="D4288" s="3">
        <v>26.0</v>
      </c>
      <c r="E4288" s="3" t="s">
        <v>4294</v>
      </c>
      <c r="F4288" s="3">
        <v>3.0</v>
      </c>
      <c r="G4288" s="3">
        <v>7.0</v>
      </c>
      <c r="H4288" s="3" t="s">
        <v>4688</v>
      </c>
      <c r="I4288" s="3" t="s">
        <v>4689</v>
      </c>
      <c r="J4288" s="3" t="s">
        <v>1185</v>
      </c>
      <c r="K4288" s="3" t="s">
        <v>24</v>
      </c>
      <c r="L4288" s="3">
        <v>10.0</v>
      </c>
      <c r="M4288" s="3" t="s">
        <v>30</v>
      </c>
      <c r="N4288" s="3" t="s">
        <v>4734</v>
      </c>
      <c r="O4288" s="3" t="s">
        <v>431</v>
      </c>
      <c r="P4288" s="4">
        <v>25373.0</v>
      </c>
      <c r="Q4288" s="3" t="s">
        <v>372</v>
      </c>
      <c r="S4288" s="3" t="s">
        <v>34</v>
      </c>
    </row>
    <row r="4289">
      <c r="A4289" s="2">
        <v>42318.71488425926</v>
      </c>
      <c r="B4289" s="3">
        <v>84.0</v>
      </c>
      <c r="C4289" s="3" t="s">
        <v>4244</v>
      </c>
      <c r="D4289" s="3">
        <v>26.0</v>
      </c>
      <c r="E4289" s="3" t="s">
        <v>4294</v>
      </c>
      <c r="F4289" s="3">
        <v>3.0</v>
      </c>
      <c r="G4289" s="3">
        <v>7.0</v>
      </c>
      <c r="H4289" s="3" t="s">
        <v>4688</v>
      </c>
      <c r="I4289" s="3" t="s">
        <v>4689</v>
      </c>
      <c r="J4289" s="3" t="s">
        <v>1185</v>
      </c>
      <c r="K4289" s="3" t="s">
        <v>24</v>
      </c>
      <c r="L4289" s="3">
        <v>11.0</v>
      </c>
      <c r="M4289" s="3" t="s">
        <v>25</v>
      </c>
      <c r="N4289" s="3" t="s">
        <v>94</v>
      </c>
      <c r="O4289" s="3" t="s">
        <v>3431</v>
      </c>
      <c r="P4289" s="4">
        <v>33631.0</v>
      </c>
      <c r="Q4289" s="3" t="s">
        <v>132</v>
      </c>
      <c r="S4289" s="3" t="s">
        <v>34</v>
      </c>
    </row>
    <row r="4290">
      <c r="A4290" s="2">
        <v>42318.71488425926</v>
      </c>
      <c r="B4290" s="3">
        <v>84.0</v>
      </c>
      <c r="C4290" s="3" t="s">
        <v>4244</v>
      </c>
      <c r="D4290" s="3">
        <v>26.0</v>
      </c>
      <c r="E4290" s="3" t="s">
        <v>4294</v>
      </c>
      <c r="F4290" s="3">
        <v>3.0</v>
      </c>
      <c r="G4290" s="3">
        <v>7.0</v>
      </c>
      <c r="H4290" s="3" t="s">
        <v>4688</v>
      </c>
      <c r="I4290" s="3" t="s">
        <v>4689</v>
      </c>
      <c r="J4290" s="3" t="s">
        <v>1185</v>
      </c>
      <c r="K4290" s="3" t="s">
        <v>24</v>
      </c>
      <c r="L4290" s="3">
        <v>12.0</v>
      </c>
      <c r="M4290" s="3" t="s">
        <v>30</v>
      </c>
      <c r="N4290" s="3" t="s">
        <v>3484</v>
      </c>
      <c r="O4290" s="3" t="s">
        <v>919</v>
      </c>
      <c r="P4290" s="4">
        <v>21843.0</v>
      </c>
      <c r="Q4290" s="3" t="s">
        <v>132</v>
      </c>
      <c r="S4290" s="3" t="s">
        <v>34</v>
      </c>
    </row>
    <row r="4291">
      <c r="A4291" s="2">
        <v>42318.71488425926</v>
      </c>
      <c r="B4291" s="3">
        <v>84.0</v>
      </c>
      <c r="C4291" s="3" t="s">
        <v>4244</v>
      </c>
      <c r="D4291" s="3">
        <v>26.0</v>
      </c>
      <c r="E4291" s="3" t="s">
        <v>4294</v>
      </c>
      <c r="F4291" s="3">
        <v>3.0</v>
      </c>
      <c r="G4291" s="3">
        <v>7.0</v>
      </c>
      <c r="H4291" s="3" t="s">
        <v>4688</v>
      </c>
      <c r="I4291" s="3" t="s">
        <v>4689</v>
      </c>
      <c r="J4291" s="3" t="s">
        <v>1185</v>
      </c>
      <c r="K4291" s="3" t="s">
        <v>24</v>
      </c>
      <c r="L4291" s="3">
        <v>13.0</v>
      </c>
      <c r="M4291" s="3" t="s">
        <v>25</v>
      </c>
      <c r="N4291" s="3" t="s">
        <v>4735</v>
      </c>
      <c r="O4291" s="3" t="s">
        <v>237</v>
      </c>
      <c r="P4291" s="4">
        <v>18005.0</v>
      </c>
      <c r="Q4291" s="3" t="s">
        <v>86</v>
      </c>
      <c r="S4291" s="3" t="s">
        <v>34</v>
      </c>
    </row>
    <row r="4292">
      <c r="A4292" s="2">
        <v>42318.71488425926</v>
      </c>
      <c r="B4292" s="3">
        <v>84.0</v>
      </c>
      <c r="C4292" s="3" t="s">
        <v>4244</v>
      </c>
      <c r="D4292" s="3">
        <v>26.0</v>
      </c>
      <c r="E4292" s="3" t="s">
        <v>4294</v>
      </c>
      <c r="F4292" s="3">
        <v>3.0</v>
      </c>
      <c r="G4292" s="3">
        <v>7.0</v>
      </c>
      <c r="H4292" s="3" t="s">
        <v>4688</v>
      </c>
      <c r="I4292" s="3" t="s">
        <v>4689</v>
      </c>
      <c r="J4292" s="3" t="s">
        <v>1185</v>
      </c>
      <c r="K4292" s="3" t="s">
        <v>24</v>
      </c>
      <c r="L4292" s="3">
        <v>14.0</v>
      </c>
      <c r="M4292" s="3" t="s">
        <v>30</v>
      </c>
      <c r="N4292" s="3" t="s">
        <v>4736</v>
      </c>
      <c r="O4292" s="3" t="s">
        <v>4737</v>
      </c>
      <c r="P4292" s="4">
        <v>24841.0</v>
      </c>
      <c r="Q4292" s="3" t="s">
        <v>132</v>
      </c>
      <c r="S4292" s="3" t="s">
        <v>34</v>
      </c>
    </row>
    <row r="4293">
      <c r="A4293" s="2">
        <v>42318.71488425926</v>
      </c>
      <c r="B4293" s="3">
        <v>84.0</v>
      </c>
      <c r="C4293" s="3" t="s">
        <v>4244</v>
      </c>
      <c r="D4293" s="3">
        <v>26.0</v>
      </c>
      <c r="E4293" s="3" t="s">
        <v>4294</v>
      </c>
      <c r="F4293" s="3">
        <v>3.0</v>
      </c>
      <c r="G4293" s="3">
        <v>7.0</v>
      </c>
      <c r="H4293" s="3" t="s">
        <v>4688</v>
      </c>
      <c r="I4293" s="3" t="s">
        <v>4689</v>
      </c>
      <c r="J4293" s="3" t="s">
        <v>1185</v>
      </c>
      <c r="K4293" s="3" t="s">
        <v>24</v>
      </c>
      <c r="L4293" s="3">
        <v>15.0</v>
      </c>
      <c r="M4293" s="3" t="s">
        <v>25</v>
      </c>
      <c r="N4293" s="3" t="s">
        <v>4738</v>
      </c>
      <c r="O4293" s="3" t="s">
        <v>95</v>
      </c>
      <c r="P4293" s="4">
        <v>20713.0</v>
      </c>
      <c r="Q4293" s="3" t="s">
        <v>113</v>
      </c>
      <c r="S4293" s="3" t="s">
        <v>34</v>
      </c>
    </row>
    <row r="4294">
      <c r="A4294" s="2">
        <v>42318.71488425926</v>
      </c>
      <c r="B4294" s="3">
        <v>84.0</v>
      </c>
      <c r="C4294" s="3" t="s">
        <v>4244</v>
      </c>
      <c r="D4294" s="3">
        <v>38.0</v>
      </c>
      <c r="E4294" s="3" t="s">
        <v>4310</v>
      </c>
      <c r="F4294" s="3">
        <v>3.0</v>
      </c>
      <c r="G4294" s="3">
        <v>7.0</v>
      </c>
      <c r="H4294" s="3" t="s">
        <v>4688</v>
      </c>
      <c r="I4294" s="3" t="s">
        <v>4689</v>
      </c>
      <c r="J4294" s="3" t="s">
        <v>1185</v>
      </c>
      <c r="K4294" s="3" t="s">
        <v>24</v>
      </c>
      <c r="L4294" s="3">
        <v>1.0</v>
      </c>
      <c r="M4294" s="3" t="s">
        <v>25</v>
      </c>
      <c r="N4294" s="3" t="s">
        <v>4739</v>
      </c>
      <c r="O4294" s="3" t="s">
        <v>421</v>
      </c>
      <c r="P4294" s="4">
        <v>19644.0</v>
      </c>
      <c r="Q4294" s="3" t="s">
        <v>169</v>
      </c>
      <c r="S4294" s="3" t="s">
        <v>34</v>
      </c>
    </row>
    <row r="4295">
      <c r="A4295" s="2">
        <v>42318.71488425926</v>
      </c>
      <c r="B4295" s="3">
        <v>84.0</v>
      </c>
      <c r="C4295" s="3" t="s">
        <v>4244</v>
      </c>
      <c r="D4295" s="3">
        <v>38.0</v>
      </c>
      <c r="E4295" s="3" t="s">
        <v>4310</v>
      </c>
      <c r="F4295" s="3">
        <v>3.0</v>
      </c>
      <c r="G4295" s="3">
        <v>7.0</v>
      </c>
      <c r="H4295" s="3" t="s">
        <v>4688</v>
      </c>
      <c r="I4295" s="3" t="s">
        <v>4689</v>
      </c>
      <c r="J4295" s="3" t="s">
        <v>1185</v>
      </c>
      <c r="K4295" s="3" t="s">
        <v>24</v>
      </c>
      <c r="L4295" s="3">
        <v>2.0</v>
      </c>
      <c r="M4295" s="3" t="s">
        <v>30</v>
      </c>
      <c r="N4295" s="3" t="s">
        <v>4740</v>
      </c>
      <c r="O4295" s="3" t="s">
        <v>107</v>
      </c>
      <c r="P4295" s="4">
        <v>22594.0</v>
      </c>
      <c r="Q4295" s="3" t="s">
        <v>46</v>
      </c>
      <c r="S4295" s="3" t="s">
        <v>34</v>
      </c>
    </row>
    <row r="4296">
      <c r="A4296" s="2">
        <v>42318.71488425926</v>
      </c>
      <c r="B4296" s="3">
        <v>84.0</v>
      </c>
      <c r="C4296" s="3" t="s">
        <v>4244</v>
      </c>
      <c r="D4296" s="3">
        <v>38.0</v>
      </c>
      <c r="E4296" s="3" t="s">
        <v>4310</v>
      </c>
      <c r="F4296" s="3">
        <v>3.0</v>
      </c>
      <c r="G4296" s="3">
        <v>7.0</v>
      </c>
      <c r="H4296" s="3" t="s">
        <v>4688</v>
      </c>
      <c r="I4296" s="3" t="s">
        <v>4689</v>
      </c>
      <c r="J4296" s="3" t="s">
        <v>1185</v>
      </c>
      <c r="K4296" s="3" t="s">
        <v>24</v>
      </c>
      <c r="L4296" s="3">
        <v>3.0</v>
      </c>
      <c r="M4296" s="3" t="s">
        <v>25</v>
      </c>
      <c r="N4296" s="3" t="s">
        <v>4741</v>
      </c>
      <c r="O4296" s="3" t="s">
        <v>2301</v>
      </c>
      <c r="P4296" s="4">
        <v>33229.0</v>
      </c>
      <c r="Q4296" s="3" t="s">
        <v>132</v>
      </c>
      <c r="S4296" s="3" t="s">
        <v>34</v>
      </c>
    </row>
    <row r="4297">
      <c r="A4297" s="2">
        <v>42318.71488425926</v>
      </c>
      <c r="B4297" s="3">
        <v>84.0</v>
      </c>
      <c r="C4297" s="3" t="s">
        <v>4244</v>
      </c>
      <c r="D4297" s="3">
        <v>38.0</v>
      </c>
      <c r="E4297" s="3" t="s">
        <v>4310</v>
      </c>
      <c r="F4297" s="3">
        <v>3.0</v>
      </c>
      <c r="G4297" s="3">
        <v>7.0</v>
      </c>
      <c r="H4297" s="3" t="s">
        <v>4688</v>
      </c>
      <c r="I4297" s="3" t="s">
        <v>4689</v>
      </c>
      <c r="J4297" s="3" t="s">
        <v>1185</v>
      </c>
      <c r="K4297" s="3" t="s">
        <v>24</v>
      </c>
      <c r="L4297" s="3">
        <v>4.0</v>
      </c>
      <c r="M4297" s="3" t="s">
        <v>30</v>
      </c>
      <c r="N4297" s="3" t="s">
        <v>4742</v>
      </c>
      <c r="O4297" s="3" t="s">
        <v>368</v>
      </c>
      <c r="P4297" s="4">
        <v>29885.0</v>
      </c>
      <c r="Q4297" s="3" t="s">
        <v>1178</v>
      </c>
      <c r="S4297" s="3" t="s">
        <v>34</v>
      </c>
    </row>
    <row r="4298">
      <c r="A4298" s="2">
        <v>42318.71488425926</v>
      </c>
      <c r="B4298" s="3">
        <v>84.0</v>
      </c>
      <c r="C4298" s="3" t="s">
        <v>4244</v>
      </c>
      <c r="D4298" s="3">
        <v>38.0</v>
      </c>
      <c r="E4298" s="3" t="s">
        <v>4310</v>
      </c>
      <c r="F4298" s="3">
        <v>3.0</v>
      </c>
      <c r="G4298" s="3">
        <v>7.0</v>
      </c>
      <c r="H4298" s="3" t="s">
        <v>4688</v>
      </c>
      <c r="I4298" s="3" t="s">
        <v>4689</v>
      </c>
      <c r="J4298" s="3" t="s">
        <v>1185</v>
      </c>
      <c r="K4298" s="3" t="s">
        <v>24</v>
      </c>
      <c r="L4298" s="3">
        <v>5.0</v>
      </c>
      <c r="M4298" s="3" t="s">
        <v>25</v>
      </c>
      <c r="N4298" s="3" t="s">
        <v>4743</v>
      </c>
      <c r="O4298" s="3" t="s">
        <v>91</v>
      </c>
      <c r="P4298" s="4">
        <v>21444.0</v>
      </c>
      <c r="Q4298" s="3" t="s">
        <v>55</v>
      </c>
      <c r="S4298" s="3" t="s">
        <v>34</v>
      </c>
    </row>
    <row r="4299">
      <c r="A4299" s="2">
        <v>42318.71488425926</v>
      </c>
      <c r="B4299" s="3">
        <v>84.0</v>
      </c>
      <c r="C4299" s="3" t="s">
        <v>4244</v>
      </c>
      <c r="D4299" s="3">
        <v>38.0</v>
      </c>
      <c r="E4299" s="3" t="s">
        <v>4310</v>
      </c>
      <c r="F4299" s="3">
        <v>3.0</v>
      </c>
      <c r="G4299" s="3">
        <v>7.0</v>
      </c>
      <c r="H4299" s="3" t="s">
        <v>4688</v>
      </c>
      <c r="I4299" s="3" t="s">
        <v>4689</v>
      </c>
      <c r="J4299" s="3" t="s">
        <v>1185</v>
      </c>
      <c r="K4299" s="3" t="s">
        <v>24</v>
      </c>
      <c r="L4299" s="3">
        <v>6.0</v>
      </c>
      <c r="M4299" s="3" t="s">
        <v>30</v>
      </c>
      <c r="N4299" s="3" t="s">
        <v>4744</v>
      </c>
      <c r="O4299" s="3" t="s">
        <v>4745</v>
      </c>
      <c r="P4299" s="4">
        <v>20138.0</v>
      </c>
      <c r="Q4299" s="3" t="s">
        <v>216</v>
      </c>
      <c r="S4299" s="3" t="s">
        <v>34</v>
      </c>
    </row>
    <row r="4300">
      <c r="A4300" s="2">
        <v>42318.71488425926</v>
      </c>
      <c r="B4300" s="3">
        <v>84.0</v>
      </c>
      <c r="C4300" s="3" t="s">
        <v>4244</v>
      </c>
      <c r="D4300" s="3">
        <v>38.0</v>
      </c>
      <c r="E4300" s="3" t="s">
        <v>4310</v>
      </c>
      <c r="F4300" s="3">
        <v>3.0</v>
      </c>
      <c r="G4300" s="3">
        <v>7.0</v>
      </c>
      <c r="H4300" s="3" t="s">
        <v>4688</v>
      </c>
      <c r="I4300" s="3" t="s">
        <v>4689</v>
      </c>
      <c r="J4300" s="3" t="s">
        <v>1185</v>
      </c>
      <c r="K4300" s="3" t="s">
        <v>24</v>
      </c>
      <c r="L4300" s="3">
        <v>7.0</v>
      </c>
      <c r="M4300" s="3" t="s">
        <v>25</v>
      </c>
      <c r="N4300" s="3" t="s">
        <v>4746</v>
      </c>
      <c r="O4300" s="3" t="s">
        <v>251</v>
      </c>
      <c r="P4300" s="4">
        <v>28165.0</v>
      </c>
      <c r="Q4300" s="3" t="s">
        <v>169</v>
      </c>
      <c r="S4300" s="3" t="s">
        <v>34</v>
      </c>
    </row>
    <row r="4301">
      <c r="A4301" s="2">
        <v>42318.71488425926</v>
      </c>
      <c r="B4301" s="3">
        <v>84.0</v>
      </c>
      <c r="C4301" s="3" t="s">
        <v>4244</v>
      </c>
      <c r="D4301" s="3">
        <v>38.0</v>
      </c>
      <c r="E4301" s="3" t="s">
        <v>4310</v>
      </c>
      <c r="F4301" s="3">
        <v>3.0</v>
      </c>
      <c r="G4301" s="3">
        <v>7.0</v>
      </c>
      <c r="H4301" s="3" t="s">
        <v>4688</v>
      </c>
      <c r="I4301" s="3" t="s">
        <v>4689</v>
      </c>
      <c r="J4301" s="3" t="s">
        <v>1185</v>
      </c>
      <c r="K4301" s="3" t="s">
        <v>24</v>
      </c>
      <c r="L4301" s="3">
        <v>8.0</v>
      </c>
      <c r="M4301" s="3" t="s">
        <v>30</v>
      </c>
      <c r="N4301" s="3" t="s">
        <v>4665</v>
      </c>
      <c r="O4301" s="3" t="s">
        <v>596</v>
      </c>
      <c r="P4301" s="4">
        <v>13962.0</v>
      </c>
      <c r="Q4301" s="3" t="s">
        <v>132</v>
      </c>
      <c r="S4301" s="3" t="s">
        <v>34</v>
      </c>
    </row>
    <row r="4302">
      <c r="A4302" s="2">
        <v>42318.71488425926</v>
      </c>
      <c r="B4302" s="3">
        <v>84.0</v>
      </c>
      <c r="C4302" s="3" t="s">
        <v>4244</v>
      </c>
      <c r="D4302" s="3">
        <v>38.0</v>
      </c>
      <c r="E4302" s="3" t="s">
        <v>4310</v>
      </c>
      <c r="F4302" s="3">
        <v>3.0</v>
      </c>
      <c r="G4302" s="3">
        <v>7.0</v>
      </c>
      <c r="H4302" s="3" t="s">
        <v>4688</v>
      </c>
      <c r="I4302" s="3" t="s">
        <v>4689</v>
      </c>
      <c r="J4302" s="3" t="s">
        <v>1185</v>
      </c>
      <c r="K4302" s="3" t="s">
        <v>24</v>
      </c>
      <c r="L4302" s="3">
        <v>9.0</v>
      </c>
      <c r="M4302" s="3" t="s">
        <v>25</v>
      </c>
      <c r="N4302" s="3" t="s">
        <v>4747</v>
      </c>
      <c r="O4302" s="3" t="s">
        <v>4748</v>
      </c>
      <c r="P4302" s="4">
        <v>28863.0</v>
      </c>
      <c r="Q4302" s="3" t="s">
        <v>132</v>
      </c>
      <c r="S4302" s="3" t="s">
        <v>34</v>
      </c>
    </row>
    <row r="4303">
      <c r="A4303" s="2">
        <v>42318.71488425926</v>
      </c>
      <c r="B4303" s="3">
        <v>84.0</v>
      </c>
      <c r="C4303" s="3" t="s">
        <v>4244</v>
      </c>
      <c r="D4303" s="3">
        <v>38.0</v>
      </c>
      <c r="E4303" s="3" t="s">
        <v>4310</v>
      </c>
      <c r="F4303" s="3">
        <v>3.0</v>
      </c>
      <c r="G4303" s="3">
        <v>7.0</v>
      </c>
      <c r="H4303" s="3" t="s">
        <v>4688</v>
      </c>
      <c r="I4303" s="3" t="s">
        <v>4689</v>
      </c>
      <c r="J4303" s="3" t="s">
        <v>1185</v>
      </c>
      <c r="K4303" s="3" t="s">
        <v>24</v>
      </c>
      <c r="L4303" s="3">
        <v>10.0</v>
      </c>
      <c r="M4303" s="3" t="s">
        <v>30</v>
      </c>
      <c r="N4303" s="3" t="s">
        <v>4749</v>
      </c>
      <c r="O4303" s="3" t="s">
        <v>215</v>
      </c>
      <c r="P4303" s="4">
        <v>25987.0</v>
      </c>
      <c r="Q4303" s="3" t="s">
        <v>132</v>
      </c>
      <c r="S4303" s="3" t="s">
        <v>34</v>
      </c>
    </row>
    <row r="4304">
      <c r="A4304" s="2">
        <v>42318.71488425926</v>
      </c>
      <c r="B4304" s="3">
        <v>84.0</v>
      </c>
      <c r="C4304" s="3" t="s">
        <v>4244</v>
      </c>
      <c r="D4304" s="3">
        <v>38.0</v>
      </c>
      <c r="E4304" s="3" t="s">
        <v>4310</v>
      </c>
      <c r="F4304" s="3">
        <v>3.0</v>
      </c>
      <c r="G4304" s="3">
        <v>7.0</v>
      </c>
      <c r="H4304" s="3" t="s">
        <v>4688</v>
      </c>
      <c r="I4304" s="3" t="s">
        <v>4689</v>
      </c>
      <c r="J4304" s="3" t="s">
        <v>1185</v>
      </c>
      <c r="K4304" s="3" t="s">
        <v>24</v>
      </c>
      <c r="L4304" s="3">
        <v>11.0</v>
      </c>
      <c r="M4304" s="3" t="s">
        <v>25</v>
      </c>
      <c r="N4304" s="3" t="s">
        <v>2710</v>
      </c>
      <c r="O4304" s="3" t="s">
        <v>767</v>
      </c>
      <c r="P4304" s="4">
        <v>32858.0</v>
      </c>
      <c r="Q4304" s="3" t="s">
        <v>132</v>
      </c>
      <c r="S4304" s="3" t="s">
        <v>34</v>
      </c>
    </row>
    <row r="4305">
      <c r="A4305" s="2">
        <v>42318.71488425926</v>
      </c>
      <c r="B4305" s="3">
        <v>84.0</v>
      </c>
      <c r="C4305" s="3" t="s">
        <v>4244</v>
      </c>
      <c r="D4305" s="3">
        <v>38.0</v>
      </c>
      <c r="E4305" s="3" t="s">
        <v>4310</v>
      </c>
      <c r="F4305" s="3">
        <v>3.0</v>
      </c>
      <c r="G4305" s="3">
        <v>7.0</v>
      </c>
      <c r="H4305" s="3" t="s">
        <v>4688</v>
      </c>
      <c r="I4305" s="3" t="s">
        <v>4689</v>
      </c>
      <c r="J4305" s="3" t="s">
        <v>1185</v>
      </c>
      <c r="K4305" s="3" t="s">
        <v>24</v>
      </c>
      <c r="L4305" s="3">
        <v>12.0</v>
      </c>
      <c r="M4305" s="3" t="s">
        <v>30</v>
      </c>
      <c r="N4305" s="3" t="s">
        <v>3089</v>
      </c>
      <c r="O4305" s="3" t="s">
        <v>283</v>
      </c>
      <c r="P4305" s="4">
        <v>24316.0</v>
      </c>
      <c r="Q4305" s="3" t="s">
        <v>43</v>
      </c>
      <c r="S4305" s="3" t="s">
        <v>34</v>
      </c>
    </row>
    <row r="4306">
      <c r="A4306" s="2">
        <v>42318.71488425926</v>
      </c>
      <c r="B4306" s="3">
        <v>84.0</v>
      </c>
      <c r="C4306" s="3" t="s">
        <v>4244</v>
      </c>
      <c r="D4306" s="3">
        <v>38.0</v>
      </c>
      <c r="E4306" s="3" t="s">
        <v>4310</v>
      </c>
      <c r="F4306" s="3">
        <v>3.0</v>
      </c>
      <c r="G4306" s="3">
        <v>7.0</v>
      </c>
      <c r="H4306" s="3" t="s">
        <v>4688</v>
      </c>
      <c r="I4306" s="3" t="s">
        <v>4689</v>
      </c>
      <c r="J4306" s="3" t="s">
        <v>1185</v>
      </c>
      <c r="K4306" s="3" t="s">
        <v>24</v>
      </c>
      <c r="L4306" s="3">
        <v>13.0</v>
      </c>
      <c r="M4306" s="3" t="s">
        <v>25</v>
      </c>
      <c r="N4306" s="3" t="s">
        <v>4750</v>
      </c>
      <c r="O4306" s="3" t="s">
        <v>4751</v>
      </c>
      <c r="P4306" s="4">
        <v>22555.0</v>
      </c>
      <c r="Q4306" s="3" t="s">
        <v>169</v>
      </c>
      <c r="S4306" s="3" t="s">
        <v>34</v>
      </c>
    </row>
    <row r="4307">
      <c r="A4307" s="2">
        <v>42318.71488425926</v>
      </c>
      <c r="B4307" s="3">
        <v>84.0</v>
      </c>
      <c r="C4307" s="3" t="s">
        <v>4244</v>
      </c>
      <c r="D4307" s="3">
        <v>38.0</v>
      </c>
      <c r="E4307" s="3" t="s">
        <v>4310</v>
      </c>
      <c r="F4307" s="3">
        <v>3.0</v>
      </c>
      <c r="G4307" s="3">
        <v>7.0</v>
      </c>
      <c r="H4307" s="3" t="s">
        <v>4688</v>
      </c>
      <c r="I4307" s="3" t="s">
        <v>4689</v>
      </c>
      <c r="J4307" s="3" t="s">
        <v>1185</v>
      </c>
      <c r="K4307" s="3" t="s">
        <v>24</v>
      </c>
      <c r="L4307" s="3">
        <v>14.0</v>
      </c>
      <c r="M4307" s="3" t="s">
        <v>30</v>
      </c>
      <c r="N4307" s="3" t="s">
        <v>4752</v>
      </c>
      <c r="O4307" s="3" t="s">
        <v>2247</v>
      </c>
      <c r="P4307" s="4">
        <v>20214.0</v>
      </c>
      <c r="Q4307" s="3" t="s">
        <v>372</v>
      </c>
      <c r="S4307" s="3" t="s">
        <v>34</v>
      </c>
    </row>
    <row r="4308">
      <c r="A4308" s="2">
        <v>42318.71488425926</v>
      </c>
      <c r="B4308" s="3">
        <v>84.0</v>
      </c>
      <c r="C4308" s="3" t="s">
        <v>4244</v>
      </c>
      <c r="D4308" s="3">
        <v>38.0</v>
      </c>
      <c r="E4308" s="3" t="s">
        <v>4310</v>
      </c>
      <c r="F4308" s="3">
        <v>3.0</v>
      </c>
      <c r="G4308" s="3">
        <v>7.0</v>
      </c>
      <c r="H4308" s="3" t="s">
        <v>4688</v>
      </c>
      <c r="I4308" s="3" t="s">
        <v>4689</v>
      </c>
      <c r="J4308" s="3" t="s">
        <v>1185</v>
      </c>
      <c r="K4308" s="3" t="s">
        <v>24</v>
      </c>
      <c r="L4308" s="3">
        <v>15.0</v>
      </c>
      <c r="M4308" s="3" t="s">
        <v>25</v>
      </c>
      <c r="N4308" s="3" t="s">
        <v>4753</v>
      </c>
      <c r="O4308" s="3" t="s">
        <v>104</v>
      </c>
      <c r="P4308" s="4">
        <v>17920.0</v>
      </c>
      <c r="Q4308" s="3" t="s">
        <v>149</v>
      </c>
      <c r="S4308" s="3" t="s">
        <v>34</v>
      </c>
    </row>
    <row r="4309">
      <c r="A4309" s="2">
        <v>42318.71488425926</v>
      </c>
      <c r="B4309" s="3">
        <v>84.0</v>
      </c>
      <c r="C4309" s="3" t="s">
        <v>4244</v>
      </c>
      <c r="D4309" s="3">
        <v>38.0</v>
      </c>
      <c r="E4309" s="3" t="s">
        <v>4310</v>
      </c>
      <c r="F4309" s="3">
        <v>3.0</v>
      </c>
      <c r="G4309" s="3">
        <v>7.0</v>
      </c>
      <c r="H4309" s="3" t="s">
        <v>4688</v>
      </c>
      <c r="I4309" s="3" t="s">
        <v>4689</v>
      </c>
      <c r="J4309" s="3" t="s">
        <v>1185</v>
      </c>
      <c r="K4309" s="3" t="s">
        <v>24</v>
      </c>
      <c r="L4309" s="3">
        <v>16.0</v>
      </c>
      <c r="M4309" s="3" t="s">
        <v>30</v>
      </c>
      <c r="N4309" s="3" t="s">
        <v>4754</v>
      </c>
      <c r="O4309" s="3" t="s">
        <v>3154</v>
      </c>
      <c r="P4309" s="4">
        <v>31332.0</v>
      </c>
      <c r="Q4309" s="3" t="s">
        <v>132</v>
      </c>
      <c r="S4309" s="3" t="s">
        <v>34</v>
      </c>
    </row>
    <row r="4310">
      <c r="A4310" s="2">
        <v>42318.71488425926</v>
      </c>
      <c r="B4310" s="3">
        <v>84.0</v>
      </c>
      <c r="C4310" s="3" t="s">
        <v>4244</v>
      </c>
      <c r="D4310" s="3">
        <v>38.0</v>
      </c>
      <c r="E4310" s="3" t="s">
        <v>4310</v>
      </c>
      <c r="F4310" s="3">
        <v>3.0</v>
      </c>
      <c r="G4310" s="3">
        <v>7.0</v>
      </c>
      <c r="H4310" s="3" t="s">
        <v>4688</v>
      </c>
      <c r="I4310" s="3" t="s">
        <v>4689</v>
      </c>
      <c r="J4310" s="3" t="s">
        <v>1185</v>
      </c>
      <c r="K4310" s="3" t="s">
        <v>24</v>
      </c>
      <c r="L4310" s="3">
        <v>17.0</v>
      </c>
      <c r="M4310" s="3" t="s">
        <v>25</v>
      </c>
      <c r="N4310" s="3" t="s">
        <v>4755</v>
      </c>
      <c r="O4310" s="3" t="s">
        <v>4448</v>
      </c>
      <c r="P4310" s="4">
        <v>31408.0</v>
      </c>
      <c r="Q4310" s="3" t="s">
        <v>132</v>
      </c>
      <c r="S4310" s="3" t="s">
        <v>34</v>
      </c>
    </row>
    <row r="4311">
      <c r="A4311" s="2">
        <v>42318.71488425926</v>
      </c>
      <c r="B4311" s="3">
        <v>84.0</v>
      </c>
      <c r="C4311" s="3" t="s">
        <v>4244</v>
      </c>
      <c r="D4311" s="3">
        <v>38.0</v>
      </c>
      <c r="E4311" s="3" t="s">
        <v>4310</v>
      </c>
      <c r="F4311" s="3">
        <v>3.0</v>
      </c>
      <c r="G4311" s="3">
        <v>7.0</v>
      </c>
      <c r="H4311" s="3" t="s">
        <v>4688</v>
      </c>
      <c r="I4311" s="3" t="s">
        <v>4689</v>
      </c>
      <c r="J4311" s="3" t="s">
        <v>1185</v>
      </c>
      <c r="K4311" s="3" t="s">
        <v>24</v>
      </c>
      <c r="L4311" s="3">
        <v>18.0</v>
      </c>
      <c r="M4311" s="3" t="s">
        <v>30</v>
      </c>
      <c r="N4311" s="3" t="s">
        <v>4756</v>
      </c>
      <c r="O4311" s="3" t="s">
        <v>677</v>
      </c>
      <c r="P4311" s="4">
        <v>25228.0</v>
      </c>
      <c r="Q4311" s="3" t="s">
        <v>216</v>
      </c>
      <c r="S4311" s="3" t="s">
        <v>34</v>
      </c>
    </row>
    <row r="4312">
      <c r="A4312" s="2">
        <v>42318.71488425926</v>
      </c>
      <c r="B4312" s="3">
        <v>84.0</v>
      </c>
      <c r="C4312" s="3" t="s">
        <v>4244</v>
      </c>
      <c r="D4312" s="3">
        <v>38.0</v>
      </c>
      <c r="E4312" s="3" t="s">
        <v>4310</v>
      </c>
      <c r="F4312" s="3">
        <v>3.0</v>
      </c>
      <c r="G4312" s="3">
        <v>7.0</v>
      </c>
      <c r="H4312" s="3" t="s">
        <v>4688</v>
      </c>
      <c r="I4312" s="3" t="s">
        <v>4689</v>
      </c>
      <c r="J4312" s="3" t="s">
        <v>1185</v>
      </c>
      <c r="K4312" s="3" t="s">
        <v>24</v>
      </c>
      <c r="L4312" s="3">
        <v>19.0</v>
      </c>
      <c r="M4312" s="3" t="s">
        <v>25</v>
      </c>
      <c r="N4312" s="3" t="s">
        <v>4757</v>
      </c>
      <c r="O4312" s="3" t="s">
        <v>184</v>
      </c>
      <c r="P4312" s="4">
        <v>25984.0</v>
      </c>
      <c r="Q4312" s="3" t="s">
        <v>52</v>
      </c>
      <c r="S4312" s="3" t="s">
        <v>34</v>
      </c>
    </row>
    <row r="4313">
      <c r="A4313" s="2">
        <v>42318.71488425926</v>
      </c>
      <c r="B4313" s="3">
        <v>84.0</v>
      </c>
      <c r="C4313" s="3" t="s">
        <v>4244</v>
      </c>
      <c r="D4313" s="3">
        <v>38.0</v>
      </c>
      <c r="E4313" s="3" t="s">
        <v>4310</v>
      </c>
      <c r="F4313" s="3">
        <v>3.0</v>
      </c>
      <c r="G4313" s="3">
        <v>7.0</v>
      </c>
      <c r="H4313" s="3" t="s">
        <v>4688</v>
      </c>
      <c r="I4313" s="3" t="s">
        <v>4689</v>
      </c>
      <c r="J4313" s="3" t="s">
        <v>1185</v>
      </c>
      <c r="K4313" s="3" t="s">
        <v>24</v>
      </c>
      <c r="L4313" s="3">
        <v>20.0</v>
      </c>
      <c r="M4313" s="3" t="s">
        <v>30</v>
      </c>
      <c r="N4313" s="3" t="s">
        <v>4758</v>
      </c>
      <c r="O4313" s="3" t="s">
        <v>3720</v>
      </c>
      <c r="P4313" s="4">
        <v>22868.0</v>
      </c>
      <c r="Q4313" s="3" t="s">
        <v>46</v>
      </c>
      <c r="S4313" s="3" t="s">
        <v>34</v>
      </c>
    </row>
    <row r="4314">
      <c r="A4314" s="2">
        <v>42318.71488425926</v>
      </c>
      <c r="B4314" s="3">
        <v>84.0</v>
      </c>
      <c r="C4314" s="3" t="s">
        <v>4244</v>
      </c>
      <c r="D4314" s="3">
        <v>38.0</v>
      </c>
      <c r="E4314" s="3" t="s">
        <v>4310</v>
      </c>
      <c r="F4314" s="3">
        <v>3.0</v>
      </c>
      <c r="G4314" s="3">
        <v>7.0</v>
      </c>
      <c r="H4314" s="3" t="s">
        <v>4688</v>
      </c>
      <c r="I4314" s="3" t="s">
        <v>4689</v>
      </c>
      <c r="J4314" s="3" t="s">
        <v>1185</v>
      </c>
      <c r="K4314" s="3" t="s">
        <v>24</v>
      </c>
      <c r="L4314" s="3">
        <v>21.0</v>
      </c>
      <c r="M4314" s="3" t="s">
        <v>25</v>
      </c>
      <c r="N4314" s="3" t="s">
        <v>2939</v>
      </c>
      <c r="O4314" s="3" t="s">
        <v>442</v>
      </c>
      <c r="P4314" s="4">
        <v>33669.0</v>
      </c>
      <c r="Q4314" s="3" t="s">
        <v>132</v>
      </c>
      <c r="S4314" s="3" t="s">
        <v>34</v>
      </c>
    </row>
    <row r="4315">
      <c r="A4315" s="2">
        <v>42318.71488425926</v>
      </c>
      <c r="B4315" s="3">
        <v>84.0</v>
      </c>
      <c r="C4315" s="3" t="s">
        <v>4244</v>
      </c>
      <c r="D4315" s="3">
        <v>38.0</v>
      </c>
      <c r="E4315" s="3" t="s">
        <v>4310</v>
      </c>
      <c r="F4315" s="3">
        <v>3.0</v>
      </c>
      <c r="G4315" s="3">
        <v>7.0</v>
      </c>
      <c r="H4315" s="3" t="s">
        <v>4688</v>
      </c>
      <c r="I4315" s="3" t="s">
        <v>4689</v>
      </c>
      <c r="J4315" s="3" t="s">
        <v>1185</v>
      </c>
      <c r="K4315" s="3" t="s">
        <v>24</v>
      </c>
      <c r="L4315" s="3">
        <v>22.0</v>
      </c>
      <c r="M4315" s="3" t="s">
        <v>30</v>
      </c>
      <c r="N4315" s="3" t="s">
        <v>4759</v>
      </c>
      <c r="O4315" s="3" t="s">
        <v>1699</v>
      </c>
      <c r="P4315" s="4">
        <v>17967.0</v>
      </c>
      <c r="Q4315" s="3" t="s">
        <v>132</v>
      </c>
      <c r="S4315" s="3" t="s">
        <v>34</v>
      </c>
    </row>
    <row r="4316">
      <c r="A4316" s="2">
        <v>42318.71488425926</v>
      </c>
      <c r="B4316" s="3">
        <v>84.0</v>
      </c>
      <c r="C4316" s="3" t="s">
        <v>4244</v>
      </c>
      <c r="D4316" s="3">
        <v>38.0</v>
      </c>
      <c r="E4316" s="3" t="s">
        <v>4310</v>
      </c>
      <c r="F4316" s="3">
        <v>3.0</v>
      </c>
      <c r="G4316" s="3">
        <v>7.0</v>
      </c>
      <c r="H4316" s="3" t="s">
        <v>4688</v>
      </c>
      <c r="I4316" s="3" t="s">
        <v>4689</v>
      </c>
      <c r="J4316" s="3" t="s">
        <v>1185</v>
      </c>
      <c r="K4316" s="3" t="s">
        <v>24</v>
      </c>
      <c r="L4316" s="3">
        <v>23.0</v>
      </c>
      <c r="M4316" s="3" t="s">
        <v>25</v>
      </c>
      <c r="N4316" s="3" t="s">
        <v>813</v>
      </c>
      <c r="O4316" s="3" t="s">
        <v>956</v>
      </c>
      <c r="P4316" s="4">
        <v>28858.0</v>
      </c>
      <c r="Q4316" s="3" t="s">
        <v>79</v>
      </c>
      <c r="S4316" s="3" t="s">
        <v>34</v>
      </c>
    </row>
    <row r="4317">
      <c r="A4317" s="2">
        <v>42318.71488425926</v>
      </c>
      <c r="B4317" s="3">
        <v>84.0</v>
      </c>
      <c r="C4317" s="3" t="s">
        <v>4244</v>
      </c>
      <c r="D4317" s="3">
        <v>38.0</v>
      </c>
      <c r="E4317" s="3" t="s">
        <v>4310</v>
      </c>
      <c r="F4317" s="3">
        <v>3.0</v>
      </c>
      <c r="G4317" s="3">
        <v>7.0</v>
      </c>
      <c r="H4317" s="3" t="s">
        <v>4688</v>
      </c>
      <c r="I4317" s="3" t="s">
        <v>4689</v>
      </c>
      <c r="J4317" s="3" t="s">
        <v>1185</v>
      </c>
      <c r="K4317" s="3" t="s">
        <v>24</v>
      </c>
      <c r="L4317" s="3">
        <v>24.0</v>
      </c>
      <c r="M4317" s="3" t="s">
        <v>30</v>
      </c>
      <c r="N4317" s="3" t="s">
        <v>4760</v>
      </c>
      <c r="O4317" s="3" t="s">
        <v>803</v>
      </c>
      <c r="P4317" s="4">
        <v>19603.0</v>
      </c>
      <c r="Q4317" s="3" t="s">
        <v>49</v>
      </c>
      <c r="S4317" s="3" t="s">
        <v>34</v>
      </c>
    </row>
    <row r="4318">
      <c r="A4318" s="2">
        <v>42318.71488425926</v>
      </c>
      <c r="B4318" s="3">
        <v>84.0</v>
      </c>
      <c r="C4318" s="3" t="s">
        <v>4244</v>
      </c>
      <c r="D4318" s="3">
        <v>38.0</v>
      </c>
      <c r="E4318" s="3" t="s">
        <v>4310</v>
      </c>
      <c r="F4318" s="3">
        <v>3.0</v>
      </c>
      <c r="G4318" s="3">
        <v>7.0</v>
      </c>
      <c r="H4318" s="3" t="s">
        <v>4688</v>
      </c>
      <c r="I4318" s="3" t="s">
        <v>4689</v>
      </c>
      <c r="J4318" s="3" t="s">
        <v>1185</v>
      </c>
      <c r="K4318" s="3" t="s">
        <v>24</v>
      </c>
      <c r="L4318" s="3">
        <v>25.0</v>
      </c>
      <c r="M4318" s="3" t="s">
        <v>25</v>
      </c>
      <c r="N4318" s="3" t="s">
        <v>4761</v>
      </c>
      <c r="O4318" s="3" t="s">
        <v>2150</v>
      </c>
      <c r="P4318" s="4">
        <v>19687.0</v>
      </c>
      <c r="Q4318" s="3" t="s">
        <v>132</v>
      </c>
      <c r="S4318" s="3" t="s">
        <v>34</v>
      </c>
    </row>
    <row r="4319">
      <c r="A4319" s="2">
        <v>42318.71488425926</v>
      </c>
      <c r="B4319" s="3">
        <v>84.0</v>
      </c>
      <c r="C4319" s="3" t="s">
        <v>4244</v>
      </c>
      <c r="D4319" s="3">
        <v>38.0</v>
      </c>
      <c r="E4319" s="3" t="s">
        <v>4310</v>
      </c>
      <c r="F4319" s="3">
        <v>3.0</v>
      </c>
      <c r="G4319" s="3">
        <v>7.0</v>
      </c>
      <c r="H4319" s="3" t="s">
        <v>4688</v>
      </c>
      <c r="I4319" s="3" t="s">
        <v>4689</v>
      </c>
      <c r="J4319" s="3" t="s">
        <v>1185</v>
      </c>
      <c r="K4319" s="3" t="s">
        <v>24</v>
      </c>
      <c r="L4319" s="3">
        <v>26.0</v>
      </c>
      <c r="M4319" s="3" t="s">
        <v>30</v>
      </c>
      <c r="N4319" s="3" t="s">
        <v>4762</v>
      </c>
      <c r="O4319" s="3" t="s">
        <v>235</v>
      </c>
      <c r="P4319" s="4">
        <v>17322.0</v>
      </c>
      <c r="Q4319" s="3" t="s">
        <v>49</v>
      </c>
      <c r="S4319" s="3" t="s">
        <v>34</v>
      </c>
    </row>
    <row r="4320">
      <c r="A4320" s="2">
        <v>42318.71488425926</v>
      </c>
      <c r="B4320" s="3">
        <v>84.0</v>
      </c>
      <c r="C4320" s="3" t="s">
        <v>4244</v>
      </c>
      <c r="D4320" s="3">
        <v>38.0</v>
      </c>
      <c r="E4320" s="3" t="s">
        <v>4310</v>
      </c>
      <c r="F4320" s="3">
        <v>3.0</v>
      </c>
      <c r="G4320" s="3">
        <v>7.0</v>
      </c>
      <c r="H4320" s="3" t="s">
        <v>4688</v>
      </c>
      <c r="I4320" s="3" t="s">
        <v>4689</v>
      </c>
      <c r="J4320" s="3" t="s">
        <v>1185</v>
      </c>
      <c r="K4320" s="3" t="s">
        <v>24</v>
      </c>
      <c r="L4320" s="3">
        <v>27.0</v>
      </c>
      <c r="M4320" s="3" t="s">
        <v>25</v>
      </c>
      <c r="N4320" s="3" t="s">
        <v>4763</v>
      </c>
      <c r="O4320" s="3" t="s">
        <v>69</v>
      </c>
      <c r="P4320" s="4">
        <v>20065.0</v>
      </c>
      <c r="Q4320" s="3" t="s">
        <v>49</v>
      </c>
      <c r="S4320" s="3" t="s">
        <v>34</v>
      </c>
    </row>
    <row r="4321">
      <c r="A4321" s="2">
        <v>42318.71488425926</v>
      </c>
      <c r="B4321" s="3">
        <v>84.0</v>
      </c>
      <c r="C4321" s="3" t="s">
        <v>4244</v>
      </c>
      <c r="D4321" s="3">
        <v>38.0</v>
      </c>
      <c r="E4321" s="3" t="s">
        <v>4310</v>
      </c>
      <c r="F4321" s="3">
        <v>3.0</v>
      </c>
      <c r="G4321" s="3">
        <v>7.0</v>
      </c>
      <c r="H4321" s="3" t="s">
        <v>4688</v>
      </c>
      <c r="I4321" s="3" t="s">
        <v>4689</v>
      </c>
      <c r="J4321" s="3" t="s">
        <v>1185</v>
      </c>
      <c r="K4321" s="3" t="s">
        <v>24</v>
      </c>
      <c r="L4321" s="3">
        <v>28.0</v>
      </c>
      <c r="M4321" s="3" t="s">
        <v>30</v>
      </c>
      <c r="N4321" s="3" t="s">
        <v>640</v>
      </c>
      <c r="O4321" s="3" t="s">
        <v>4764</v>
      </c>
      <c r="P4321" s="4">
        <v>14320.0</v>
      </c>
      <c r="Q4321" s="3" t="s">
        <v>72</v>
      </c>
      <c r="S4321" s="3" t="s">
        <v>34</v>
      </c>
    </row>
    <row r="4322">
      <c r="A4322" s="2">
        <v>42318.71488425926</v>
      </c>
      <c r="B4322" s="3">
        <v>84.0</v>
      </c>
      <c r="C4322" s="3" t="s">
        <v>4244</v>
      </c>
      <c r="D4322" s="3">
        <v>38.0</v>
      </c>
      <c r="E4322" s="3" t="s">
        <v>4310</v>
      </c>
      <c r="F4322" s="3">
        <v>3.0</v>
      </c>
      <c r="G4322" s="3">
        <v>7.0</v>
      </c>
      <c r="H4322" s="3" t="s">
        <v>4688</v>
      </c>
      <c r="I4322" s="3" t="s">
        <v>4689</v>
      </c>
      <c r="J4322" s="3" t="s">
        <v>1185</v>
      </c>
      <c r="K4322" s="3" t="s">
        <v>24</v>
      </c>
      <c r="L4322" s="3">
        <v>29.0</v>
      </c>
      <c r="M4322" s="3" t="s">
        <v>25</v>
      </c>
      <c r="N4322" s="3" t="s">
        <v>4765</v>
      </c>
      <c r="O4322" s="3" t="s">
        <v>2765</v>
      </c>
      <c r="P4322" s="4">
        <v>32546.0</v>
      </c>
      <c r="Q4322" s="3" t="s">
        <v>372</v>
      </c>
      <c r="S4322" s="3" t="s">
        <v>34</v>
      </c>
    </row>
    <row r="4323">
      <c r="A4323" s="2">
        <v>42318.71488425926</v>
      </c>
      <c r="B4323" s="3">
        <v>84.0</v>
      </c>
      <c r="C4323" s="3" t="s">
        <v>4244</v>
      </c>
      <c r="D4323" s="3">
        <v>38.0</v>
      </c>
      <c r="E4323" s="3" t="s">
        <v>4310</v>
      </c>
      <c r="F4323" s="3">
        <v>3.0</v>
      </c>
      <c r="G4323" s="3">
        <v>7.0</v>
      </c>
      <c r="H4323" s="3" t="s">
        <v>4688</v>
      </c>
      <c r="I4323" s="3" t="s">
        <v>4689</v>
      </c>
      <c r="J4323" s="3" t="s">
        <v>1185</v>
      </c>
      <c r="K4323" s="3" t="s">
        <v>24</v>
      </c>
      <c r="L4323" s="3">
        <v>30.0</v>
      </c>
      <c r="M4323" s="3" t="s">
        <v>30</v>
      </c>
      <c r="N4323" s="3" t="s">
        <v>4766</v>
      </c>
      <c r="O4323" s="3" t="s">
        <v>193</v>
      </c>
      <c r="P4323" s="4">
        <v>14524.0</v>
      </c>
      <c r="Q4323" s="3" t="s">
        <v>105</v>
      </c>
      <c r="S4323" s="3" t="s">
        <v>34</v>
      </c>
    </row>
    <row r="4324">
      <c r="A4324" s="2">
        <v>42318.71488425926</v>
      </c>
      <c r="B4324" s="3">
        <v>84.0</v>
      </c>
      <c r="C4324" s="3" t="s">
        <v>4244</v>
      </c>
      <c r="D4324" s="3">
        <v>38.0</v>
      </c>
      <c r="E4324" s="3" t="s">
        <v>4310</v>
      </c>
      <c r="F4324" s="3">
        <v>3.0</v>
      </c>
      <c r="G4324" s="3">
        <v>7.0</v>
      </c>
      <c r="H4324" s="3" t="s">
        <v>4688</v>
      </c>
      <c r="I4324" s="3" t="s">
        <v>4689</v>
      </c>
      <c r="J4324" s="3" t="s">
        <v>1185</v>
      </c>
      <c r="K4324" s="3" t="s">
        <v>24</v>
      </c>
      <c r="L4324" s="3">
        <v>31.0</v>
      </c>
      <c r="M4324" s="3" t="s">
        <v>25</v>
      </c>
      <c r="N4324" s="3" t="s">
        <v>459</v>
      </c>
      <c r="O4324" s="3" t="s">
        <v>3993</v>
      </c>
      <c r="P4324" s="4">
        <v>22707.0</v>
      </c>
      <c r="Q4324" s="3" t="s">
        <v>216</v>
      </c>
      <c r="S4324" s="3" t="s">
        <v>34</v>
      </c>
    </row>
    <row r="4325">
      <c r="A4325" s="2">
        <v>42318.71488425926</v>
      </c>
      <c r="B4325" s="3">
        <v>84.0</v>
      </c>
      <c r="C4325" s="3" t="s">
        <v>4244</v>
      </c>
      <c r="D4325" s="3">
        <v>38.0</v>
      </c>
      <c r="E4325" s="3" t="s">
        <v>4310</v>
      </c>
      <c r="F4325" s="3">
        <v>3.0</v>
      </c>
      <c r="G4325" s="3">
        <v>7.0</v>
      </c>
      <c r="H4325" s="3" t="s">
        <v>4688</v>
      </c>
      <c r="I4325" s="3" t="s">
        <v>4689</v>
      </c>
      <c r="J4325" s="3" t="s">
        <v>1185</v>
      </c>
      <c r="K4325" s="3" t="s">
        <v>24</v>
      </c>
      <c r="L4325" s="3">
        <v>32.0</v>
      </c>
      <c r="M4325" s="3" t="s">
        <v>30</v>
      </c>
      <c r="N4325" s="3" t="s">
        <v>4767</v>
      </c>
      <c r="O4325" s="3" t="s">
        <v>4768</v>
      </c>
      <c r="P4325" s="4">
        <v>31155.0</v>
      </c>
      <c r="Q4325" s="3" t="s">
        <v>132</v>
      </c>
      <c r="S4325" s="3" t="s">
        <v>34</v>
      </c>
    </row>
    <row r="4326">
      <c r="A4326" s="2">
        <v>42318.71488425926</v>
      </c>
      <c r="B4326" s="3">
        <v>84.0</v>
      </c>
      <c r="C4326" s="3" t="s">
        <v>4244</v>
      </c>
      <c r="D4326" s="3">
        <v>38.0</v>
      </c>
      <c r="E4326" s="3" t="s">
        <v>4310</v>
      </c>
      <c r="F4326" s="3">
        <v>3.0</v>
      </c>
      <c r="G4326" s="3">
        <v>7.0</v>
      </c>
      <c r="H4326" s="3" t="s">
        <v>4688</v>
      </c>
      <c r="I4326" s="3" t="s">
        <v>4689</v>
      </c>
      <c r="J4326" s="3" t="s">
        <v>1185</v>
      </c>
      <c r="K4326" s="3" t="s">
        <v>24</v>
      </c>
      <c r="L4326" s="3">
        <v>33.0</v>
      </c>
      <c r="M4326" s="3" t="s">
        <v>25</v>
      </c>
      <c r="N4326" s="3" t="s">
        <v>1217</v>
      </c>
      <c r="O4326" s="3" t="s">
        <v>91</v>
      </c>
      <c r="P4326" s="4">
        <v>20289.0</v>
      </c>
      <c r="Q4326" s="3" t="s">
        <v>132</v>
      </c>
      <c r="S4326" s="3" t="s">
        <v>34</v>
      </c>
    </row>
    <row r="4327">
      <c r="A4327" s="2">
        <v>42318.71488425926</v>
      </c>
      <c r="B4327" s="3">
        <v>84.0</v>
      </c>
      <c r="C4327" s="3" t="s">
        <v>4244</v>
      </c>
      <c r="D4327" s="3">
        <v>38.0</v>
      </c>
      <c r="E4327" s="3" t="s">
        <v>4310</v>
      </c>
      <c r="F4327" s="3">
        <v>3.0</v>
      </c>
      <c r="G4327" s="3">
        <v>7.0</v>
      </c>
      <c r="H4327" s="3" t="s">
        <v>4688</v>
      </c>
      <c r="I4327" s="3" t="s">
        <v>4689</v>
      </c>
      <c r="J4327" s="3" t="s">
        <v>1185</v>
      </c>
      <c r="K4327" s="3" t="s">
        <v>24</v>
      </c>
      <c r="L4327" s="3">
        <v>34.0</v>
      </c>
      <c r="M4327" s="3" t="s">
        <v>30</v>
      </c>
      <c r="N4327" s="3" t="s">
        <v>4769</v>
      </c>
      <c r="O4327" s="3" t="s">
        <v>705</v>
      </c>
      <c r="P4327" s="4">
        <v>18808.0</v>
      </c>
      <c r="Q4327" s="3" t="s">
        <v>49</v>
      </c>
      <c r="R4327" s="3" t="s">
        <v>1125</v>
      </c>
      <c r="S4327" s="3" t="s">
        <v>34</v>
      </c>
    </row>
    <row r="4328">
      <c r="A4328" s="2">
        <v>42318.71488425926</v>
      </c>
      <c r="B4328" s="3">
        <v>84.0</v>
      </c>
      <c r="C4328" s="3" t="s">
        <v>4244</v>
      </c>
      <c r="D4328" s="3">
        <v>42.0</v>
      </c>
      <c r="E4328" s="3" t="s">
        <v>4341</v>
      </c>
      <c r="F4328" s="3">
        <v>3.0</v>
      </c>
      <c r="G4328" s="3">
        <v>7.0</v>
      </c>
      <c r="H4328" s="3" t="s">
        <v>4688</v>
      </c>
      <c r="I4328" s="3" t="s">
        <v>4689</v>
      </c>
      <c r="J4328" s="3" t="s">
        <v>1185</v>
      </c>
      <c r="K4328" s="3" t="s">
        <v>24</v>
      </c>
      <c r="L4328" s="3">
        <v>1.0</v>
      </c>
      <c r="M4328" s="3" t="s">
        <v>30</v>
      </c>
      <c r="N4328" s="3" t="s">
        <v>1737</v>
      </c>
      <c r="O4328" s="3" t="s">
        <v>139</v>
      </c>
      <c r="P4328" s="4">
        <v>26406.0</v>
      </c>
      <c r="Q4328" s="3" t="s">
        <v>40</v>
      </c>
      <c r="S4328" s="3" t="s">
        <v>29</v>
      </c>
    </row>
    <row r="4329">
      <c r="A4329" s="2">
        <v>42318.71488425926</v>
      </c>
      <c r="B4329" s="3">
        <v>84.0</v>
      </c>
      <c r="C4329" s="3" t="s">
        <v>4244</v>
      </c>
      <c r="D4329" s="3">
        <v>42.0</v>
      </c>
      <c r="E4329" s="3" t="s">
        <v>4341</v>
      </c>
      <c r="F4329" s="3">
        <v>3.0</v>
      </c>
      <c r="G4329" s="3">
        <v>7.0</v>
      </c>
      <c r="H4329" s="3" t="s">
        <v>4688</v>
      </c>
      <c r="I4329" s="3" t="s">
        <v>4689</v>
      </c>
      <c r="J4329" s="3" t="s">
        <v>1185</v>
      </c>
      <c r="K4329" s="3" t="s">
        <v>24</v>
      </c>
      <c r="L4329" s="3">
        <v>2.0</v>
      </c>
      <c r="M4329" s="3" t="s">
        <v>25</v>
      </c>
      <c r="N4329" s="3" t="s">
        <v>2032</v>
      </c>
      <c r="O4329" s="3" t="s">
        <v>1053</v>
      </c>
      <c r="P4329" s="4">
        <v>21866.0</v>
      </c>
      <c r="Q4329" s="3" t="s">
        <v>169</v>
      </c>
      <c r="S4329" s="3" t="s">
        <v>29</v>
      </c>
    </row>
    <row r="4330">
      <c r="A4330" s="2">
        <v>42318.71488425926</v>
      </c>
      <c r="B4330" s="3">
        <v>84.0</v>
      </c>
      <c r="C4330" s="3" t="s">
        <v>4244</v>
      </c>
      <c r="D4330" s="3">
        <v>42.0</v>
      </c>
      <c r="E4330" s="3" t="s">
        <v>4341</v>
      </c>
      <c r="F4330" s="3">
        <v>3.0</v>
      </c>
      <c r="G4330" s="3">
        <v>7.0</v>
      </c>
      <c r="H4330" s="3" t="s">
        <v>4688</v>
      </c>
      <c r="I4330" s="3" t="s">
        <v>4689</v>
      </c>
      <c r="J4330" s="3" t="s">
        <v>1185</v>
      </c>
      <c r="K4330" s="3" t="s">
        <v>24</v>
      </c>
      <c r="L4330" s="3">
        <v>3.0</v>
      </c>
      <c r="M4330" s="3" t="s">
        <v>30</v>
      </c>
      <c r="N4330" s="3" t="s">
        <v>4770</v>
      </c>
      <c r="O4330" s="3" t="s">
        <v>215</v>
      </c>
      <c r="P4330" s="4">
        <v>30980.0</v>
      </c>
      <c r="Q4330" s="3" t="s">
        <v>153</v>
      </c>
      <c r="S4330" s="3" t="s">
        <v>34</v>
      </c>
    </row>
    <row r="4331">
      <c r="A4331" s="2">
        <v>42318.71488425926</v>
      </c>
      <c r="B4331" s="3">
        <v>84.0</v>
      </c>
      <c r="C4331" s="3" t="s">
        <v>4244</v>
      </c>
      <c r="D4331" s="3">
        <v>42.0</v>
      </c>
      <c r="E4331" s="3" t="s">
        <v>4341</v>
      </c>
      <c r="F4331" s="3">
        <v>3.0</v>
      </c>
      <c r="G4331" s="3">
        <v>7.0</v>
      </c>
      <c r="H4331" s="3" t="s">
        <v>4688</v>
      </c>
      <c r="I4331" s="3" t="s">
        <v>4689</v>
      </c>
      <c r="J4331" s="3" t="s">
        <v>1185</v>
      </c>
      <c r="K4331" s="3" t="s">
        <v>24</v>
      </c>
      <c r="L4331" s="3">
        <v>4.0</v>
      </c>
      <c r="M4331" s="3" t="s">
        <v>25</v>
      </c>
      <c r="N4331" s="3" t="s">
        <v>4771</v>
      </c>
      <c r="O4331" s="3" t="s">
        <v>338</v>
      </c>
      <c r="P4331" s="4">
        <v>28286.0</v>
      </c>
      <c r="Q4331" s="3" t="s">
        <v>132</v>
      </c>
      <c r="S4331" s="3" t="s">
        <v>29</v>
      </c>
    </row>
    <row r="4332">
      <c r="A4332" s="2">
        <v>42318.71488425926</v>
      </c>
      <c r="B4332" s="3">
        <v>84.0</v>
      </c>
      <c r="C4332" s="3" t="s">
        <v>4244</v>
      </c>
      <c r="D4332" s="3">
        <v>42.0</v>
      </c>
      <c r="E4332" s="3" t="s">
        <v>4341</v>
      </c>
      <c r="F4332" s="3">
        <v>3.0</v>
      </c>
      <c r="G4332" s="3">
        <v>7.0</v>
      </c>
      <c r="H4332" s="3" t="s">
        <v>4688</v>
      </c>
      <c r="I4332" s="3" t="s">
        <v>4689</v>
      </c>
      <c r="J4332" s="3" t="s">
        <v>1185</v>
      </c>
      <c r="K4332" s="3" t="s">
        <v>24</v>
      </c>
      <c r="L4332" s="3">
        <v>5.0</v>
      </c>
      <c r="M4332" s="3" t="s">
        <v>30</v>
      </c>
      <c r="N4332" s="3" t="s">
        <v>578</v>
      </c>
      <c r="O4332" s="3" t="s">
        <v>633</v>
      </c>
      <c r="P4332" s="4">
        <v>17210.0</v>
      </c>
      <c r="Q4332" s="3" t="s">
        <v>113</v>
      </c>
      <c r="S4332" s="3" t="s">
        <v>34</v>
      </c>
    </row>
    <row r="4333">
      <c r="A4333" s="2">
        <v>42318.71488425926</v>
      </c>
      <c r="B4333" s="3">
        <v>84.0</v>
      </c>
      <c r="C4333" s="3" t="s">
        <v>4244</v>
      </c>
      <c r="D4333" s="3">
        <v>42.0</v>
      </c>
      <c r="E4333" s="3" t="s">
        <v>4341</v>
      </c>
      <c r="F4333" s="3">
        <v>3.0</v>
      </c>
      <c r="G4333" s="3">
        <v>7.0</v>
      </c>
      <c r="H4333" s="3" t="s">
        <v>4688</v>
      </c>
      <c r="I4333" s="3" t="s">
        <v>4689</v>
      </c>
      <c r="J4333" s="3" t="s">
        <v>1185</v>
      </c>
      <c r="K4333" s="3" t="s">
        <v>24</v>
      </c>
      <c r="L4333" s="3">
        <v>6.0</v>
      </c>
      <c r="M4333" s="3" t="s">
        <v>25</v>
      </c>
      <c r="N4333" s="3" t="s">
        <v>4772</v>
      </c>
      <c r="O4333" s="3" t="s">
        <v>123</v>
      </c>
      <c r="P4333" s="4">
        <v>22159.0</v>
      </c>
      <c r="Q4333" s="3" t="s">
        <v>37</v>
      </c>
      <c r="S4333" s="3" t="s">
        <v>34</v>
      </c>
    </row>
    <row r="4334">
      <c r="A4334" s="2">
        <v>42318.71488425926</v>
      </c>
      <c r="B4334" s="3">
        <v>84.0</v>
      </c>
      <c r="C4334" s="3" t="s">
        <v>4244</v>
      </c>
      <c r="D4334" s="3">
        <v>42.0</v>
      </c>
      <c r="E4334" s="3" t="s">
        <v>4341</v>
      </c>
      <c r="F4334" s="3">
        <v>3.0</v>
      </c>
      <c r="G4334" s="3">
        <v>7.0</v>
      </c>
      <c r="H4334" s="3" t="s">
        <v>4688</v>
      </c>
      <c r="I4334" s="3" t="s">
        <v>4689</v>
      </c>
      <c r="J4334" s="3" t="s">
        <v>1185</v>
      </c>
      <c r="K4334" s="3" t="s">
        <v>24</v>
      </c>
      <c r="L4334" s="3">
        <v>7.0</v>
      </c>
      <c r="M4334" s="3" t="s">
        <v>30</v>
      </c>
      <c r="N4334" s="3" t="s">
        <v>4773</v>
      </c>
      <c r="O4334" s="3" t="s">
        <v>456</v>
      </c>
      <c r="P4334" s="4">
        <v>20094.0</v>
      </c>
      <c r="Q4334" s="3" t="s">
        <v>105</v>
      </c>
      <c r="S4334" s="3" t="s">
        <v>34</v>
      </c>
    </row>
    <row r="4335">
      <c r="A4335" s="2">
        <v>42318.71488425926</v>
      </c>
      <c r="B4335" s="3">
        <v>84.0</v>
      </c>
      <c r="C4335" s="3" t="s">
        <v>4244</v>
      </c>
      <c r="D4335" s="3">
        <v>42.0</v>
      </c>
      <c r="E4335" s="3" t="s">
        <v>4341</v>
      </c>
      <c r="F4335" s="3">
        <v>3.0</v>
      </c>
      <c r="G4335" s="3">
        <v>7.0</v>
      </c>
      <c r="H4335" s="3" t="s">
        <v>4688</v>
      </c>
      <c r="I4335" s="3" t="s">
        <v>4689</v>
      </c>
      <c r="J4335" s="3" t="s">
        <v>1185</v>
      </c>
      <c r="K4335" s="3" t="s">
        <v>24</v>
      </c>
      <c r="L4335" s="3">
        <v>8.0</v>
      </c>
      <c r="M4335" s="3" t="s">
        <v>25</v>
      </c>
      <c r="N4335" s="3" t="s">
        <v>4774</v>
      </c>
      <c r="O4335" s="3" t="s">
        <v>42</v>
      </c>
      <c r="P4335" s="4">
        <v>24395.0</v>
      </c>
      <c r="Q4335" s="3" t="s">
        <v>132</v>
      </c>
      <c r="S4335" s="3" t="s">
        <v>34</v>
      </c>
    </row>
    <row r="4336">
      <c r="A4336" s="2">
        <v>42318.71488425926</v>
      </c>
      <c r="B4336" s="3">
        <v>84.0</v>
      </c>
      <c r="C4336" s="3" t="s">
        <v>4244</v>
      </c>
      <c r="D4336" s="3">
        <v>42.0</v>
      </c>
      <c r="E4336" s="3" t="s">
        <v>4341</v>
      </c>
      <c r="F4336" s="3">
        <v>3.0</v>
      </c>
      <c r="G4336" s="3">
        <v>7.0</v>
      </c>
      <c r="H4336" s="3" t="s">
        <v>4688</v>
      </c>
      <c r="I4336" s="3" t="s">
        <v>4689</v>
      </c>
      <c r="J4336" s="3" t="s">
        <v>1185</v>
      </c>
      <c r="K4336" s="3" t="s">
        <v>24</v>
      </c>
      <c r="L4336" s="3">
        <v>9.0</v>
      </c>
      <c r="M4336" s="3" t="s">
        <v>30</v>
      </c>
      <c r="N4336" s="3" t="s">
        <v>4775</v>
      </c>
      <c r="O4336" s="3" t="s">
        <v>102</v>
      </c>
      <c r="P4336" s="4">
        <v>19210.0</v>
      </c>
      <c r="Q4336" s="3" t="s">
        <v>105</v>
      </c>
      <c r="S4336" s="3" t="s">
        <v>34</v>
      </c>
    </row>
    <row r="4337">
      <c r="A4337" s="2">
        <v>42318.71488425926</v>
      </c>
      <c r="B4337" s="3">
        <v>84.0</v>
      </c>
      <c r="C4337" s="3" t="s">
        <v>4244</v>
      </c>
      <c r="D4337" s="3">
        <v>42.0</v>
      </c>
      <c r="E4337" s="3" t="s">
        <v>4341</v>
      </c>
      <c r="F4337" s="3">
        <v>3.0</v>
      </c>
      <c r="G4337" s="3">
        <v>7.0</v>
      </c>
      <c r="H4337" s="3" t="s">
        <v>4688</v>
      </c>
      <c r="I4337" s="3" t="s">
        <v>4689</v>
      </c>
      <c r="J4337" s="3" t="s">
        <v>1185</v>
      </c>
      <c r="K4337" s="3" t="s">
        <v>24</v>
      </c>
      <c r="L4337" s="3">
        <v>10.0</v>
      </c>
      <c r="M4337" s="3" t="s">
        <v>25</v>
      </c>
      <c r="N4337" s="3" t="s">
        <v>4776</v>
      </c>
      <c r="O4337" s="3" t="s">
        <v>401</v>
      </c>
      <c r="P4337" s="4">
        <v>33448.0</v>
      </c>
      <c r="Q4337" s="3" t="s">
        <v>372</v>
      </c>
      <c r="S4337" s="3" t="s">
        <v>34</v>
      </c>
    </row>
    <row r="4338">
      <c r="A4338" s="2">
        <v>42318.71488425926</v>
      </c>
      <c r="B4338" s="3">
        <v>84.0</v>
      </c>
      <c r="C4338" s="3" t="s">
        <v>4244</v>
      </c>
      <c r="D4338" s="3">
        <v>42.0</v>
      </c>
      <c r="E4338" s="3" t="s">
        <v>4341</v>
      </c>
      <c r="F4338" s="3">
        <v>3.0</v>
      </c>
      <c r="G4338" s="3">
        <v>7.0</v>
      </c>
      <c r="H4338" s="3" t="s">
        <v>4688</v>
      </c>
      <c r="I4338" s="3" t="s">
        <v>4689</v>
      </c>
      <c r="J4338" s="3" t="s">
        <v>1185</v>
      </c>
      <c r="K4338" s="3" t="s">
        <v>24</v>
      </c>
      <c r="L4338" s="3">
        <v>11.0</v>
      </c>
      <c r="M4338" s="3" t="s">
        <v>30</v>
      </c>
      <c r="N4338" s="3" t="s">
        <v>2523</v>
      </c>
      <c r="O4338" s="3" t="s">
        <v>4777</v>
      </c>
      <c r="P4338" s="4">
        <v>29555.0</v>
      </c>
      <c r="Q4338" s="3" t="s">
        <v>40</v>
      </c>
      <c r="S4338" s="3" t="s">
        <v>34</v>
      </c>
    </row>
    <row r="4339">
      <c r="A4339" s="2">
        <v>42318.71488425926</v>
      </c>
      <c r="B4339" s="3">
        <v>84.0</v>
      </c>
      <c r="C4339" s="3" t="s">
        <v>4244</v>
      </c>
      <c r="D4339" s="3">
        <v>42.0</v>
      </c>
      <c r="E4339" s="3" t="s">
        <v>4341</v>
      </c>
      <c r="F4339" s="3">
        <v>3.0</v>
      </c>
      <c r="G4339" s="3">
        <v>7.0</v>
      </c>
      <c r="H4339" s="3" t="s">
        <v>4688</v>
      </c>
      <c r="I4339" s="3" t="s">
        <v>4689</v>
      </c>
      <c r="J4339" s="3" t="s">
        <v>1185</v>
      </c>
      <c r="K4339" s="3" t="s">
        <v>24</v>
      </c>
      <c r="L4339" s="3">
        <v>12.0</v>
      </c>
      <c r="M4339" s="3" t="s">
        <v>25</v>
      </c>
      <c r="N4339" s="3" t="s">
        <v>4778</v>
      </c>
      <c r="O4339" s="3" t="s">
        <v>127</v>
      </c>
      <c r="P4339" s="4">
        <v>18943.0</v>
      </c>
      <c r="Q4339" s="3" t="s">
        <v>105</v>
      </c>
      <c r="S4339" s="3" t="s">
        <v>34</v>
      </c>
    </row>
    <row r="4340">
      <c r="A4340" s="2">
        <v>42318.71488425926</v>
      </c>
      <c r="B4340" s="3">
        <v>84.0</v>
      </c>
      <c r="C4340" s="3" t="s">
        <v>4244</v>
      </c>
      <c r="D4340" s="3">
        <v>42.0</v>
      </c>
      <c r="E4340" s="3" t="s">
        <v>4341</v>
      </c>
      <c r="F4340" s="3">
        <v>3.0</v>
      </c>
      <c r="G4340" s="3">
        <v>7.0</v>
      </c>
      <c r="H4340" s="3" t="s">
        <v>4688</v>
      </c>
      <c r="I4340" s="3" t="s">
        <v>4689</v>
      </c>
      <c r="J4340" s="3" t="s">
        <v>1185</v>
      </c>
      <c r="K4340" s="3" t="s">
        <v>24</v>
      </c>
      <c r="L4340" s="3">
        <v>13.0</v>
      </c>
      <c r="M4340" s="3" t="s">
        <v>30</v>
      </c>
      <c r="N4340" s="3" t="s">
        <v>924</v>
      </c>
      <c r="O4340" s="3" t="s">
        <v>364</v>
      </c>
      <c r="P4340" s="4">
        <v>27218.0</v>
      </c>
      <c r="Q4340" s="3" t="s">
        <v>46</v>
      </c>
      <c r="S4340" s="3" t="s">
        <v>34</v>
      </c>
    </row>
    <row r="4341">
      <c r="A4341" s="2">
        <v>42318.71488425926</v>
      </c>
      <c r="B4341" s="3">
        <v>84.0</v>
      </c>
      <c r="C4341" s="3" t="s">
        <v>4244</v>
      </c>
      <c r="D4341" s="3">
        <v>42.0</v>
      </c>
      <c r="E4341" s="3" t="s">
        <v>4341</v>
      </c>
      <c r="F4341" s="3">
        <v>3.0</v>
      </c>
      <c r="G4341" s="3">
        <v>7.0</v>
      </c>
      <c r="H4341" s="3" t="s">
        <v>4688</v>
      </c>
      <c r="I4341" s="3" t="s">
        <v>4689</v>
      </c>
      <c r="J4341" s="3" t="s">
        <v>1185</v>
      </c>
      <c r="K4341" s="3" t="s">
        <v>24</v>
      </c>
      <c r="L4341" s="3">
        <v>14.0</v>
      </c>
      <c r="M4341" s="3" t="s">
        <v>25</v>
      </c>
      <c r="N4341" s="3" t="s">
        <v>4779</v>
      </c>
      <c r="O4341" s="3" t="s">
        <v>3431</v>
      </c>
      <c r="P4341" s="4">
        <v>31618.0</v>
      </c>
      <c r="Q4341" s="3" t="s">
        <v>132</v>
      </c>
      <c r="S4341" s="3" t="s">
        <v>34</v>
      </c>
    </row>
    <row r="4342">
      <c r="A4342" s="2">
        <v>42318.71488425926</v>
      </c>
      <c r="B4342" s="3">
        <v>84.0</v>
      </c>
      <c r="C4342" s="3" t="s">
        <v>4244</v>
      </c>
      <c r="D4342" s="3">
        <v>42.0</v>
      </c>
      <c r="E4342" s="3" t="s">
        <v>4341</v>
      </c>
      <c r="F4342" s="3">
        <v>3.0</v>
      </c>
      <c r="G4342" s="3">
        <v>7.0</v>
      </c>
      <c r="H4342" s="3" t="s">
        <v>4688</v>
      </c>
      <c r="I4342" s="3" t="s">
        <v>4689</v>
      </c>
      <c r="J4342" s="3" t="s">
        <v>1185</v>
      </c>
      <c r="K4342" s="3" t="s">
        <v>24</v>
      </c>
      <c r="L4342" s="3">
        <v>15.0</v>
      </c>
      <c r="M4342" s="3" t="s">
        <v>30</v>
      </c>
      <c r="N4342" s="3" t="s">
        <v>2347</v>
      </c>
      <c r="O4342" s="3" t="s">
        <v>71</v>
      </c>
      <c r="P4342" s="4">
        <v>28329.0</v>
      </c>
      <c r="Q4342" s="3" t="s">
        <v>247</v>
      </c>
      <c r="S4342" s="3" t="s">
        <v>34</v>
      </c>
    </row>
    <row r="4343">
      <c r="A4343" s="2">
        <v>42318.71488425926</v>
      </c>
      <c r="B4343" s="3">
        <v>84.0</v>
      </c>
      <c r="C4343" s="3" t="s">
        <v>4244</v>
      </c>
      <c r="D4343" s="3">
        <v>42.0</v>
      </c>
      <c r="E4343" s="3" t="s">
        <v>4341</v>
      </c>
      <c r="F4343" s="3">
        <v>3.0</v>
      </c>
      <c r="G4343" s="3">
        <v>7.0</v>
      </c>
      <c r="H4343" s="3" t="s">
        <v>4688</v>
      </c>
      <c r="I4343" s="3" t="s">
        <v>4689</v>
      </c>
      <c r="J4343" s="3" t="s">
        <v>1185</v>
      </c>
      <c r="K4343" s="3" t="s">
        <v>24</v>
      </c>
      <c r="L4343" s="3">
        <v>16.0</v>
      </c>
      <c r="M4343" s="3" t="s">
        <v>25</v>
      </c>
      <c r="N4343" s="3" t="s">
        <v>4780</v>
      </c>
      <c r="O4343" s="3" t="s">
        <v>2365</v>
      </c>
      <c r="P4343" s="4">
        <v>24040.0</v>
      </c>
      <c r="Q4343" s="3" t="s">
        <v>40</v>
      </c>
      <c r="S4343" s="3" t="s">
        <v>34</v>
      </c>
    </row>
    <row r="4344">
      <c r="A4344" s="2">
        <v>42318.71488425926</v>
      </c>
      <c r="B4344" s="3">
        <v>84.0</v>
      </c>
      <c r="C4344" s="3" t="s">
        <v>4244</v>
      </c>
      <c r="D4344" s="3">
        <v>42.0</v>
      </c>
      <c r="E4344" s="3" t="s">
        <v>4341</v>
      </c>
      <c r="F4344" s="3">
        <v>3.0</v>
      </c>
      <c r="G4344" s="3">
        <v>7.0</v>
      </c>
      <c r="H4344" s="3" t="s">
        <v>4688</v>
      </c>
      <c r="I4344" s="3" t="s">
        <v>4689</v>
      </c>
      <c r="J4344" s="3" t="s">
        <v>1185</v>
      </c>
      <c r="K4344" s="3" t="s">
        <v>24</v>
      </c>
      <c r="L4344" s="3">
        <v>17.0</v>
      </c>
      <c r="M4344" s="3" t="s">
        <v>30</v>
      </c>
      <c r="N4344" s="3" t="s">
        <v>4781</v>
      </c>
      <c r="O4344" s="3" t="s">
        <v>207</v>
      </c>
      <c r="P4344" s="4">
        <v>21785.0</v>
      </c>
      <c r="Q4344" s="3" t="s">
        <v>247</v>
      </c>
      <c r="S4344" s="3" t="s">
        <v>34</v>
      </c>
    </row>
    <row r="4345">
      <c r="A4345" s="2">
        <v>42318.71488425926</v>
      </c>
      <c r="B4345" s="3">
        <v>84.0</v>
      </c>
      <c r="C4345" s="3" t="s">
        <v>4244</v>
      </c>
      <c r="D4345" s="3">
        <v>42.0</v>
      </c>
      <c r="E4345" s="3" t="s">
        <v>4341</v>
      </c>
      <c r="F4345" s="3">
        <v>3.0</v>
      </c>
      <c r="G4345" s="3">
        <v>7.0</v>
      </c>
      <c r="H4345" s="3" t="s">
        <v>4688</v>
      </c>
      <c r="I4345" s="3" t="s">
        <v>4689</v>
      </c>
      <c r="J4345" s="3" t="s">
        <v>1185</v>
      </c>
      <c r="K4345" s="3" t="s">
        <v>24</v>
      </c>
      <c r="L4345" s="3">
        <v>18.0</v>
      </c>
      <c r="M4345" s="3" t="s">
        <v>25</v>
      </c>
      <c r="N4345" s="3" t="s">
        <v>4782</v>
      </c>
      <c r="O4345" s="3" t="s">
        <v>4783</v>
      </c>
      <c r="P4345" s="4">
        <v>21157.0</v>
      </c>
      <c r="Q4345" s="3" t="s">
        <v>37</v>
      </c>
      <c r="S4345" s="3" t="s">
        <v>34</v>
      </c>
    </row>
    <row r="4346">
      <c r="A4346" s="2">
        <v>42318.71488425926</v>
      </c>
      <c r="B4346" s="3">
        <v>84.0</v>
      </c>
      <c r="C4346" s="3" t="s">
        <v>4244</v>
      </c>
      <c r="D4346" s="3">
        <v>42.0</v>
      </c>
      <c r="E4346" s="3" t="s">
        <v>4341</v>
      </c>
      <c r="F4346" s="3">
        <v>3.0</v>
      </c>
      <c r="G4346" s="3">
        <v>7.0</v>
      </c>
      <c r="H4346" s="3" t="s">
        <v>4688</v>
      </c>
      <c r="I4346" s="3" t="s">
        <v>4689</v>
      </c>
      <c r="J4346" s="3" t="s">
        <v>1185</v>
      </c>
      <c r="K4346" s="3" t="s">
        <v>24</v>
      </c>
      <c r="L4346" s="3">
        <v>19.0</v>
      </c>
      <c r="M4346" s="3" t="s">
        <v>30</v>
      </c>
      <c r="N4346" s="3" t="s">
        <v>4784</v>
      </c>
      <c r="O4346" s="3" t="s">
        <v>329</v>
      </c>
      <c r="P4346" s="4">
        <v>25222.0</v>
      </c>
      <c r="Q4346" s="3" t="s">
        <v>216</v>
      </c>
      <c r="S4346" s="3" t="s">
        <v>34</v>
      </c>
    </row>
    <row r="4347">
      <c r="A4347" s="2">
        <v>42318.71488425926</v>
      </c>
      <c r="B4347" s="3">
        <v>84.0</v>
      </c>
      <c r="C4347" s="3" t="s">
        <v>4244</v>
      </c>
      <c r="D4347" s="3">
        <v>42.0</v>
      </c>
      <c r="E4347" s="3" t="s">
        <v>4341</v>
      </c>
      <c r="F4347" s="3">
        <v>3.0</v>
      </c>
      <c r="G4347" s="3">
        <v>7.0</v>
      </c>
      <c r="H4347" s="3" t="s">
        <v>4688</v>
      </c>
      <c r="I4347" s="3" t="s">
        <v>4689</v>
      </c>
      <c r="J4347" s="3" t="s">
        <v>1185</v>
      </c>
      <c r="K4347" s="3" t="s">
        <v>24</v>
      </c>
      <c r="L4347" s="3">
        <v>20.0</v>
      </c>
      <c r="M4347" s="3" t="s">
        <v>25</v>
      </c>
      <c r="N4347" s="3" t="s">
        <v>4785</v>
      </c>
      <c r="O4347" s="3" t="s">
        <v>168</v>
      </c>
      <c r="P4347" s="4">
        <v>19931.0</v>
      </c>
      <c r="Q4347" s="3" t="s">
        <v>216</v>
      </c>
      <c r="S4347" s="3" t="s">
        <v>34</v>
      </c>
    </row>
    <row r="4348">
      <c r="A4348" s="2">
        <v>42318.71488425926</v>
      </c>
      <c r="B4348" s="3">
        <v>84.0</v>
      </c>
      <c r="C4348" s="3" t="s">
        <v>4244</v>
      </c>
      <c r="D4348" s="3">
        <v>42.0</v>
      </c>
      <c r="E4348" s="3" t="s">
        <v>4341</v>
      </c>
      <c r="F4348" s="3">
        <v>3.0</v>
      </c>
      <c r="G4348" s="3">
        <v>7.0</v>
      </c>
      <c r="H4348" s="3" t="s">
        <v>4688</v>
      </c>
      <c r="I4348" s="3" t="s">
        <v>4689</v>
      </c>
      <c r="J4348" s="3" t="s">
        <v>1185</v>
      </c>
      <c r="K4348" s="3" t="s">
        <v>24</v>
      </c>
      <c r="L4348" s="3">
        <v>21.0</v>
      </c>
      <c r="M4348" s="3" t="s">
        <v>30</v>
      </c>
      <c r="N4348" s="3" t="s">
        <v>4786</v>
      </c>
      <c r="O4348" s="3" t="s">
        <v>81</v>
      </c>
      <c r="P4348" s="4">
        <v>28124.0</v>
      </c>
      <c r="Q4348" s="3" t="s">
        <v>247</v>
      </c>
      <c r="S4348" s="3" t="s">
        <v>34</v>
      </c>
    </row>
    <row r="4349">
      <c r="A4349" s="2">
        <v>42318.71488425926</v>
      </c>
      <c r="B4349" s="3">
        <v>84.0</v>
      </c>
      <c r="C4349" s="3" t="s">
        <v>4244</v>
      </c>
      <c r="D4349" s="3">
        <v>42.0</v>
      </c>
      <c r="E4349" s="3" t="s">
        <v>4341</v>
      </c>
      <c r="F4349" s="3">
        <v>3.0</v>
      </c>
      <c r="G4349" s="3">
        <v>7.0</v>
      </c>
      <c r="H4349" s="3" t="s">
        <v>4688</v>
      </c>
      <c r="I4349" s="3" t="s">
        <v>4689</v>
      </c>
      <c r="J4349" s="3" t="s">
        <v>1185</v>
      </c>
      <c r="K4349" s="3" t="s">
        <v>24</v>
      </c>
      <c r="L4349" s="3">
        <v>22.0</v>
      </c>
      <c r="M4349" s="3" t="s">
        <v>25</v>
      </c>
      <c r="N4349" s="3" t="s">
        <v>2830</v>
      </c>
      <c r="O4349" s="3" t="s">
        <v>54</v>
      </c>
      <c r="P4349" s="4">
        <v>28088.0</v>
      </c>
      <c r="Q4349" s="3" t="s">
        <v>115</v>
      </c>
      <c r="S4349" s="3" t="s">
        <v>34</v>
      </c>
    </row>
    <row r="4350">
      <c r="A4350" s="2">
        <v>42318.71488425926</v>
      </c>
      <c r="B4350" s="3">
        <v>84.0</v>
      </c>
      <c r="C4350" s="3" t="s">
        <v>4244</v>
      </c>
      <c r="D4350" s="3">
        <v>43.0</v>
      </c>
      <c r="E4350" s="3" t="s">
        <v>4363</v>
      </c>
      <c r="F4350" s="3">
        <v>3.0</v>
      </c>
      <c r="G4350" s="3">
        <v>7.0</v>
      </c>
      <c r="H4350" s="3" t="s">
        <v>4688</v>
      </c>
      <c r="I4350" s="3" t="s">
        <v>4689</v>
      </c>
      <c r="J4350" s="3" t="s">
        <v>1185</v>
      </c>
      <c r="K4350" s="3" t="s">
        <v>24</v>
      </c>
      <c r="L4350" s="3">
        <v>1.0</v>
      </c>
      <c r="M4350" s="3" t="s">
        <v>25</v>
      </c>
      <c r="N4350" s="3" t="s">
        <v>3951</v>
      </c>
      <c r="O4350" s="3" t="s">
        <v>523</v>
      </c>
      <c r="P4350" s="4">
        <v>23900.0</v>
      </c>
      <c r="Q4350" s="3" t="s">
        <v>46</v>
      </c>
      <c r="S4350" s="3" t="s">
        <v>34</v>
      </c>
    </row>
    <row r="4351">
      <c r="A4351" s="2">
        <v>42318.71488425926</v>
      </c>
      <c r="B4351" s="3">
        <v>84.0</v>
      </c>
      <c r="C4351" s="3" t="s">
        <v>4244</v>
      </c>
      <c r="D4351" s="3">
        <v>43.0</v>
      </c>
      <c r="E4351" s="3" t="s">
        <v>4363</v>
      </c>
      <c r="F4351" s="3">
        <v>3.0</v>
      </c>
      <c r="G4351" s="3">
        <v>7.0</v>
      </c>
      <c r="H4351" s="3" t="s">
        <v>4688</v>
      </c>
      <c r="I4351" s="3" t="s">
        <v>4689</v>
      </c>
      <c r="J4351" s="3" t="s">
        <v>1185</v>
      </c>
      <c r="K4351" s="3" t="s">
        <v>24</v>
      </c>
      <c r="L4351" s="3">
        <v>2.0</v>
      </c>
      <c r="M4351" s="3" t="s">
        <v>30</v>
      </c>
      <c r="N4351" s="3" t="s">
        <v>4787</v>
      </c>
      <c r="O4351" s="3" t="s">
        <v>1313</v>
      </c>
      <c r="P4351" s="4">
        <v>22123.0</v>
      </c>
      <c r="Q4351" s="3" t="s">
        <v>132</v>
      </c>
      <c r="S4351" s="3" t="s">
        <v>34</v>
      </c>
    </row>
    <row r="4352">
      <c r="A4352" s="2">
        <v>42318.71488425926</v>
      </c>
      <c r="B4352" s="3">
        <v>84.0</v>
      </c>
      <c r="C4352" s="3" t="s">
        <v>4244</v>
      </c>
      <c r="D4352" s="3">
        <v>43.0</v>
      </c>
      <c r="E4352" s="3" t="s">
        <v>4363</v>
      </c>
      <c r="F4352" s="3">
        <v>3.0</v>
      </c>
      <c r="G4352" s="3">
        <v>7.0</v>
      </c>
      <c r="H4352" s="3" t="s">
        <v>4688</v>
      </c>
      <c r="I4352" s="3" t="s">
        <v>4689</v>
      </c>
      <c r="J4352" s="3" t="s">
        <v>1185</v>
      </c>
      <c r="K4352" s="3" t="s">
        <v>24</v>
      </c>
      <c r="L4352" s="3">
        <v>3.0</v>
      </c>
      <c r="M4352" s="3" t="s">
        <v>25</v>
      </c>
      <c r="N4352" s="3" t="s">
        <v>4788</v>
      </c>
      <c r="O4352" s="3" t="s">
        <v>123</v>
      </c>
      <c r="P4352" s="4">
        <v>20129.0</v>
      </c>
      <c r="Q4352" s="3" t="s">
        <v>169</v>
      </c>
      <c r="S4352" s="3" t="s">
        <v>34</v>
      </c>
    </row>
    <row r="4353">
      <c r="A4353" s="2">
        <v>42318.71488425926</v>
      </c>
      <c r="B4353" s="3">
        <v>84.0</v>
      </c>
      <c r="C4353" s="3" t="s">
        <v>4244</v>
      </c>
      <c r="D4353" s="3">
        <v>43.0</v>
      </c>
      <c r="E4353" s="3" t="s">
        <v>4363</v>
      </c>
      <c r="F4353" s="3">
        <v>3.0</v>
      </c>
      <c r="G4353" s="3">
        <v>7.0</v>
      </c>
      <c r="H4353" s="3" t="s">
        <v>4688</v>
      </c>
      <c r="I4353" s="3" t="s">
        <v>4689</v>
      </c>
      <c r="J4353" s="3" t="s">
        <v>1185</v>
      </c>
      <c r="K4353" s="3" t="s">
        <v>24</v>
      </c>
      <c r="L4353" s="3">
        <v>4.0</v>
      </c>
      <c r="M4353" s="3" t="s">
        <v>30</v>
      </c>
      <c r="N4353" s="3" t="s">
        <v>4789</v>
      </c>
      <c r="O4353" s="3" t="s">
        <v>3007</v>
      </c>
      <c r="P4353" s="4">
        <v>18481.0</v>
      </c>
      <c r="Q4353" s="3" t="s">
        <v>96</v>
      </c>
      <c r="S4353" s="3" t="s">
        <v>34</v>
      </c>
    </row>
    <row r="4354">
      <c r="A4354" s="2">
        <v>42318.71488425926</v>
      </c>
      <c r="B4354" s="3">
        <v>84.0</v>
      </c>
      <c r="C4354" s="3" t="s">
        <v>4244</v>
      </c>
      <c r="D4354" s="3">
        <v>43.0</v>
      </c>
      <c r="E4354" s="3" t="s">
        <v>4363</v>
      </c>
      <c r="F4354" s="3">
        <v>3.0</v>
      </c>
      <c r="G4354" s="3">
        <v>7.0</v>
      </c>
      <c r="H4354" s="3" t="s">
        <v>4688</v>
      </c>
      <c r="I4354" s="3" t="s">
        <v>4689</v>
      </c>
      <c r="J4354" s="3" t="s">
        <v>1185</v>
      </c>
      <c r="K4354" s="3" t="s">
        <v>24</v>
      </c>
      <c r="L4354" s="3">
        <v>5.0</v>
      </c>
      <c r="M4354" s="3" t="s">
        <v>25</v>
      </c>
      <c r="N4354" s="3" t="s">
        <v>2953</v>
      </c>
      <c r="O4354" s="3" t="s">
        <v>275</v>
      </c>
      <c r="P4354" s="4">
        <v>20860.0</v>
      </c>
      <c r="Q4354" s="3" t="s">
        <v>110</v>
      </c>
      <c r="S4354" s="3" t="s">
        <v>34</v>
      </c>
    </row>
    <row r="4355">
      <c r="A4355" s="2">
        <v>42318.71488425926</v>
      </c>
      <c r="B4355" s="3">
        <v>84.0</v>
      </c>
      <c r="C4355" s="3" t="s">
        <v>4244</v>
      </c>
      <c r="D4355" s="3">
        <v>43.0</v>
      </c>
      <c r="E4355" s="3" t="s">
        <v>4363</v>
      </c>
      <c r="F4355" s="3">
        <v>3.0</v>
      </c>
      <c r="G4355" s="3">
        <v>7.0</v>
      </c>
      <c r="H4355" s="3" t="s">
        <v>4688</v>
      </c>
      <c r="I4355" s="3" t="s">
        <v>4689</v>
      </c>
      <c r="J4355" s="3" t="s">
        <v>1185</v>
      </c>
      <c r="K4355" s="3" t="s">
        <v>24</v>
      </c>
      <c r="L4355" s="3">
        <v>6.0</v>
      </c>
      <c r="M4355" s="3" t="s">
        <v>30</v>
      </c>
      <c r="N4355" s="3" t="s">
        <v>4790</v>
      </c>
      <c r="O4355" s="3" t="s">
        <v>946</v>
      </c>
      <c r="P4355" s="4">
        <v>31230.0</v>
      </c>
      <c r="Q4355" s="3" t="s">
        <v>132</v>
      </c>
      <c r="S4355" s="3" t="s">
        <v>34</v>
      </c>
    </row>
    <row r="4356">
      <c r="A4356" s="2">
        <v>42318.71488425926</v>
      </c>
      <c r="B4356" s="3">
        <v>84.0</v>
      </c>
      <c r="C4356" s="3" t="s">
        <v>4244</v>
      </c>
      <c r="D4356" s="3">
        <v>43.0</v>
      </c>
      <c r="E4356" s="3" t="s">
        <v>4363</v>
      </c>
      <c r="F4356" s="3">
        <v>3.0</v>
      </c>
      <c r="G4356" s="3">
        <v>7.0</v>
      </c>
      <c r="H4356" s="3" t="s">
        <v>4688</v>
      </c>
      <c r="I4356" s="3" t="s">
        <v>4689</v>
      </c>
      <c r="J4356" s="3" t="s">
        <v>1185</v>
      </c>
      <c r="K4356" s="3" t="s">
        <v>24</v>
      </c>
      <c r="L4356" s="3">
        <v>7.0</v>
      </c>
      <c r="M4356" s="3" t="s">
        <v>25</v>
      </c>
      <c r="N4356" s="3" t="s">
        <v>4791</v>
      </c>
      <c r="O4356" s="3" t="s">
        <v>408</v>
      </c>
      <c r="P4356" s="4">
        <v>32946.0</v>
      </c>
      <c r="Q4356" s="3" t="s">
        <v>132</v>
      </c>
      <c r="S4356" s="3" t="s">
        <v>34</v>
      </c>
    </row>
    <row r="4357">
      <c r="A4357" s="2">
        <v>42318.71488425926</v>
      </c>
      <c r="B4357" s="3">
        <v>84.0</v>
      </c>
      <c r="C4357" s="3" t="s">
        <v>4244</v>
      </c>
      <c r="D4357" s="3">
        <v>43.0</v>
      </c>
      <c r="E4357" s="3" t="s">
        <v>4363</v>
      </c>
      <c r="F4357" s="3">
        <v>3.0</v>
      </c>
      <c r="G4357" s="3">
        <v>7.0</v>
      </c>
      <c r="H4357" s="3" t="s">
        <v>4688</v>
      </c>
      <c r="I4357" s="3" t="s">
        <v>4689</v>
      </c>
      <c r="J4357" s="3" t="s">
        <v>1185</v>
      </c>
      <c r="K4357" s="3" t="s">
        <v>24</v>
      </c>
      <c r="L4357" s="3">
        <v>8.0</v>
      </c>
      <c r="M4357" s="3" t="s">
        <v>30</v>
      </c>
      <c r="N4357" s="3" t="s">
        <v>4792</v>
      </c>
      <c r="O4357" s="3" t="s">
        <v>562</v>
      </c>
      <c r="P4357" s="4">
        <v>21229.0</v>
      </c>
      <c r="Q4357" s="3" t="s">
        <v>216</v>
      </c>
      <c r="S4357" s="3" t="s">
        <v>34</v>
      </c>
    </row>
    <row r="4358">
      <c r="A4358" s="2">
        <v>42318.71488425926</v>
      </c>
      <c r="B4358" s="3">
        <v>84.0</v>
      </c>
      <c r="C4358" s="3" t="s">
        <v>4244</v>
      </c>
      <c r="D4358" s="3">
        <v>63.0</v>
      </c>
      <c r="E4358" s="3" t="s">
        <v>4369</v>
      </c>
      <c r="F4358" s="3">
        <v>3.0</v>
      </c>
      <c r="G4358" s="3">
        <v>7.0</v>
      </c>
      <c r="H4358" s="3" t="s">
        <v>4688</v>
      </c>
      <c r="I4358" s="3" t="s">
        <v>4689</v>
      </c>
      <c r="J4358" s="3" t="s">
        <v>1185</v>
      </c>
      <c r="K4358" s="3" t="s">
        <v>24</v>
      </c>
      <c r="L4358" s="3">
        <v>1.0</v>
      </c>
      <c r="M4358" s="3" t="s">
        <v>25</v>
      </c>
      <c r="N4358" s="3" t="s">
        <v>4793</v>
      </c>
      <c r="O4358" s="3" t="s">
        <v>911</v>
      </c>
      <c r="P4358" s="4">
        <v>25696.0</v>
      </c>
      <c r="Q4358" s="3" t="s">
        <v>46</v>
      </c>
      <c r="S4358" s="3" t="s">
        <v>34</v>
      </c>
    </row>
    <row r="4359">
      <c r="A4359" s="2">
        <v>42318.71488425926</v>
      </c>
      <c r="B4359" s="3">
        <v>84.0</v>
      </c>
      <c r="C4359" s="3" t="s">
        <v>4244</v>
      </c>
      <c r="D4359" s="3">
        <v>63.0</v>
      </c>
      <c r="E4359" s="3" t="s">
        <v>4369</v>
      </c>
      <c r="F4359" s="3">
        <v>3.0</v>
      </c>
      <c r="G4359" s="3">
        <v>7.0</v>
      </c>
      <c r="H4359" s="3" t="s">
        <v>4688</v>
      </c>
      <c r="I4359" s="3" t="s">
        <v>4689</v>
      </c>
      <c r="J4359" s="3" t="s">
        <v>1185</v>
      </c>
      <c r="K4359" s="3" t="s">
        <v>24</v>
      </c>
      <c r="L4359" s="3">
        <v>2.0</v>
      </c>
      <c r="M4359" s="3" t="s">
        <v>30</v>
      </c>
      <c r="N4359" s="3" t="s">
        <v>4794</v>
      </c>
      <c r="O4359" s="3" t="s">
        <v>368</v>
      </c>
      <c r="P4359" s="4">
        <v>21528.0</v>
      </c>
      <c r="Q4359" s="3" t="s">
        <v>52</v>
      </c>
      <c r="S4359" s="3" t="s">
        <v>34</v>
      </c>
    </row>
    <row r="4360">
      <c r="A4360" s="2">
        <v>42318.71488425926</v>
      </c>
      <c r="B4360" s="3">
        <v>84.0</v>
      </c>
      <c r="C4360" s="3" t="s">
        <v>4244</v>
      </c>
      <c r="D4360" s="3">
        <v>63.0</v>
      </c>
      <c r="E4360" s="3" t="s">
        <v>4369</v>
      </c>
      <c r="F4360" s="3">
        <v>3.0</v>
      </c>
      <c r="G4360" s="3">
        <v>7.0</v>
      </c>
      <c r="H4360" s="3" t="s">
        <v>4688</v>
      </c>
      <c r="I4360" s="3" t="s">
        <v>4689</v>
      </c>
      <c r="J4360" s="3" t="s">
        <v>1185</v>
      </c>
      <c r="K4360" s="3" t="s">
        <v>24</v>
      </c>
      <c r="L4360" s="3">
        <v>3.0</v>
      </c>
      <c r="M4360" s="3" t="s">
        <v>25</v>
      </c>
      <c r="N4360" s="3" t="s">
        <v>4795</v>
      </c>
      <c r="O4360" s="3" t="s">
        <v>371</v>
      </c>
      <c r="P4360" s="4">
        <v>24433.0</v>
      </c>
      <c r="Q4360" s="3" t="s">
        <v>216</v>
      </c>
      <c r="S4360" s="3" t="s">
        <v>34</v>
      </c>
    </row>
    <row r="4361">
      <c r="A4361" s="2">
        <v>42318.71488425926</v>
      </c>
      <c r="B4361" s="3">
        <v>84.0</v>
      </c>
      <c r="C4361" s="3" t="s">
        <v>4244</v>
      </c>
      <c r="D4361" s="3">
        <v>63.0</v>
      </c>
      <c r="E4361" s="3" t="s">
        <v>4369</v>
      </c>
      <c r="F4361" s="3">
        <v>3.0</v>
      </c>
      <c r="G4361" s="3">
        <v>7.0</v>
      </c>
      <c r="H4361" s="3" t="s">
        <v>4688</v>
      </c>
      <c r="I4361" s="3" t="s">
        <v>4689</v>
      </c>
      <c r="J4361" s="3" t="s">
        <v>1185</v>
      </c>
      <c r="K4361" s="3" t="s">
        <v>24</v>
      </c>
      <c r="L4361" s="3">
        <v>4.0</v>
      </c>
      <c r="M4361" s="3" t="s">
        <v>30</v>
      </c>
      <c r="N4361" s="3" t="s">
        <v>4796</v>
      </c>
      <c r="O4361" s="3" t="s">
        <v>605</v>
      </c>
      <c r="P4361" s="4">
        <v>26581.0</v>
      </c>
      <c r="Q4361" s="3" t="s">
        <v>75</v>
      </c>
      <c r="S4361" s="3" t="s">
        <v>34</v>
      </c>
    </row>
    <row r="4362">
      <c r="A4362" s="2">
        <v>42318.71488425926</v>
      </c>
      <c r="B4362" s="3">
        <v>84.0</v>
      </c>
      <c r="C4362" s="3" t="s">
        <v>4244</v>
      </c>
      <c r="D4362" s="3">
        <v>63.0</v>
      </c>
      <c r="E4362" s="3" t="s">
        <v>4369</v>
      </c>
      <c r="F4362" s="3">
        <v>3.0</v>
      </c>
      <c r="G4362" s="3">
        <v>7.0</v>
      </c>
      <c r="H4362" s="3" t="s">
        <v>4688</v>
      </c>
      <c r="I4362" s="3" t="s">
        <v>4689</v>
      </c>
      <c r="J4362" s="3" t="s">
        <v>1185</v>
      </c>
      <c r="K4362" s="3" t="s">
        <v>24</v>
      </c>
      <c r="L4362" s="3">
        <v>5.0</v>
      </c>
      <c r="M4362" s="3" t="s">
        <v>25</v>
      </c>
      <c r="N4362" s="3" t="s">
        <v>4797</v>
      </c>
      <c r="O4362" s="3" t="s">
        <v>2093</v>
      </c>
      <c r="P4362" s="4">
        <v>29150.0</v>
      </c>
      <c r="Q4362" s="3" t="s">
        <v>75</v>
      </c>
      <c r="S4362" s="3" t="s">
        <v>34</v>
      </c>
    </row>
    <row r="4363">
      <c r="A4363" s="2">
        <v>42318.71488425926</v>
      </c>
      <c r="B4363" s="3">
        <v>84.0</v>
      </c>
      <c r="C4363" s="3" t="s">
        <v>4244</v>
      </c>
      <c r="D4363" s="3">
        <v>63.0</v>
      </c>
      <c r="E4363" s="3" t="s">
        <v>4369</v>
      </c>
      <c r="F4363" s="3">
        <v>3.0</v>
      </c>
      <c r="G4363" s="3">
        <v>7.0</v>
      </c>
      <c r="H4363" s="3" t="s">
        <v>4688</v>
      </c>
      <c r="I4363" s="3" t="s">
        <v>4689</v>
      </c>
      <c r="J4363" s="3" t="s">
        <v>1185</v>
      </c>
      <c r="K4363" s="3" t="s">
        <v>24</v>
      </c>
      <c r="L4363" s="3">
        <v>6.0</v>
      </c>
      <c r="M4363" s="3" t="s">
        <v>30</v>
      </c>
      <c r="N4363" s="3" t="s">
        <v>4798</v>
      </c>
      <c r="O4363" s="3" t="s">
        <v>960</v>
      </c>
      <c r="P4363" s="4">
        <v>23544.0</v>
      </c>
      <c r="Q4363" s="3" t="s">
        <v>216</v>
      </c>
      <c r="S4363" s="3" t="s">
        <v>34</v>
      </c>
    </row>
    <row r="4364">
      <c r="A4364" s="2">
        <v>42318.71488425926</v>
      </c>
      <c r="B4364" s="3">
        <v>84.0</v>
      </c>
      <c r="C4364" s="3" t="s">
        <v>4244</v>
      </c>
      <c r="D4364" s="3">
        <v>63.0</v>
      </c>
      <c r="E4364" s="3" t="s">
        <v>4369</v>
      </c>
      <c r="F4364" s="3">
        <v>3.0</v>
      </c>
      <c r="G4364" s="3">
        <v>7.0</v>
      </c>
      <c r="H4364" s="3" t="s">
        <v>4688</v>
      </c>
      <c r="I4364" s="3" t="s">
        <v>4689</v>
      </c>
      <c r="J4364" s="3" t="s">
        <v>1185</v>
      </c>
      <c r="K4364" s="3" t="s">
        <v>24</v>
      </c>
      <c r="L4364" s="3">
        <v>7.0</v>
      </c>
      <c r="M4364" s="3" t="s">
        <v>25</v>
      </c>
      <c r="N4364" s="3" t="s">
        <v>4799</v>
      </c>
      <c r="O4364" s="3" t="s">
        <v>213</v>
      </c>
      <c r="P4364" s="4">
        <v>17132.0</v>
      </c>
      <c r="Q4364" s="3" t="s">
        <v>96</v>
      </c>
      <c r="S4364" s="3" t="s">
        <v>34</v>
      </c>
    </row>
    <row r="4365">
      <c r="A4365" s="2">
        <v>42318.71488425926</v>
      </c>
      <c r="B4365" s="3">
        <v>84.0</v>
      </c>
      <c r="C4365" s="3" t="s">
        <v>4244</v>
      </c>
      <c r="D4365" s="3">
        <v>63.0</v>
      </c>
      <c r="E4365" s="3" t="s">
        <v>4369</v>
      </c>
      <c r="F4365" s="3">
        <v>3.0</v>
      </c>
      <c r="G4365" s="3">
        <v>7.0</v>
      </c>
      <c r="H4365" s="3" t="s">
        <v>4688</v>
      </c>
      <c r="I4365" s="3" t="s">
        <v>4689</v>
      </c>
      <c r="J4365" s="3" t="s">
        <v>1185</v>
      </c>
      <c r="K4365" s="3" t="s">
        <v>24</v>
      </c>
      <c r="L4365" s="3">
        <v>8.0</v>
      </c>
      <c r="M4365" s="3" t="s">
        <v>30</v>
      </c>
      <c r="N4365" s="3" t="s">
        <v>4800</v>
      </c>
      <c r="O4365" s="3" t="s">
        <v>4801</v>
      </c>
      <c r="P4365" s="4">
        <v>25611.0</v>
      </c>
      <c r="Q4365" s="3" t="s">
        <v>40</v>
      </c>
      <c r="S4365" s="3" t="s">
        <v>34</v>
      </c>
    </row>
    <row r="4366">
      <c r="A4366" s="2">
        <v>42318.71488425926</v>
      </c>
      <c r="B4366" s="3">
        <v>84.0</v>
      </c>
      <c r="C4366" s="3" t="s">
        <v>4244</v>
      </c>
      <c r="D4366" s="3">
        <v>63.0</v>
      </c>
      <c r="E4366" s="3" t="s">
        <v>4369</v>
      </c>
      <c r="F4366" s="3">
        <v>3.0</v>
      </c>
      <c r="G4366" s="3">
        <v>7.0</v>
      </c>
      <c r="H4366" s="3" t="s">
        <v>4688</v>
      </c>
      <c r="I4366" s="3" t="s">
        <v>4689</v>
      </c>
      <c r="J4366" s="3" t="s">
        <v>1185</v>
      </c>
      <c r="K4366" s="3" t="s">
        <v>24</v>
      </c>
      <c r="L4366" s="3">
        <v>9.0</v>
      </c>
      <c r="M4366" s="3" t="s">
        <v>25</v>
      </c>
      <c r="N4366" s="3" t="s">
        <v>4802</v>
      </c>
      <c r="O4366" s="3" t="s">
        <v>523</v>
      </c>
      <c r="P4366" s="4">
        <v>19974.0</v>
      </c>
      <c r="Q4366" s="3" t="s">
        <v>105</v>
      </c>
      <c r="S4366" s="3" t="s">
        <v>34</v>
      </c>
    </row>
    <row r="4367">
      <c r="A4367" s="2">
        <v>42318.71488425926</v>
      </c>
      <c r="B4367" s="3">
        <v>84.0</v>
      </c>
      <c r="C4367" s="3" t="s">
        <v>4244</v>
      </c>
      <c r="D4367" s="3">
        <v>63.0</v>
      </c>
      <c r="E4367" s="3" t="s">
        <v>4369</v>
      </c>
      <c r="F4367" s="3">
        <v>3.0</v>
      </c>
      <c r="G4367" s="3">
        <v>7.0</v>
      </c>
      <c r="H4367" s="3" t="s">
        <v>4688</v>
      </c>
      <c r="I4367" s="3" t="s">
        <v>4689</v>
      </c>
      <c r="J4367" s="3" t="s">
        <v>1185</v>
      </c>
      <c r="K4367" s="3" t="s">
        <v>24</v>
      </c>
      <c r="L4367" s="3">
        <v>10.0</v>
      </c>
      <c r="M4367" s="3" t="s">
        <v>30</v>
      </c>
      <c r="N4367" s="3" t="s">
        <v>4793</v>
      </c>
      <c r="O4367" s="3" t="s">
        <v>323</v>
      </c>
      <c r="P4367" s="4">
        <v>27074.0</v>
      </c>
      <c r="Q4367" s="3" t="s">
        <v>40</v>
      </c>
      <c r="S4367" s="3" t="s">
        <v>34</v>
      </c>
    </row>
    <row r="4368">
      <c r="A4368" s="2">
        <v>42318.71488425926</v>
      </c>
      <c r="B4368" s="3">
        <v>84.0</v>
      </c>
      <c r="C4368" s="3" t="s">
        <v>4244</v>
      </c>
      <c r="D4368" s="3">
        <v>63.0</v>
      </c>
      <c r="E4368" s="3" t="s">
        <v>4369</v>
      </c>
      <c r="F4368" s="3">
        <v>3.0</v>
      </c>
      <c r="G4368" s="3">
        <v>7.0</v>
      </c>
      <c r="H4368" s="3" t="s">
        <v>4688</v>
      </c>
      <c r="I4368" s="3" t="s">
        <v>4689</v>
      </c>
      <c r="J4368" s="3" t="s">
        <v>1185</v>
      </c>
      <c r="K4368" s="3" t="s">
        <v>24</v>
      </c>
      <c r="L4368" s="3">
        <v>11.0</v>
      </c>
      <c r="M4368" s="3" t="s">
        <v>25</v>
      </c>
      <c r="N4368" s="3" t="s">
        <v>4803</v>
      </c>
      <c r="O4368" s="3" t="s">
        <v>2150</v>
      </c>
      <c r="P4368" s="4">
        <v>17726.0</v>
      </c>
      <c r="Q4368" s="3" t="s">
        <v>105</v>
      </c>
      <c r="S4368" s="3" t="s">
        <v>34</v>
      </c>
    </row>
    <row r="4369">
      <c r="A4369" s="2">
        <v>42318.71488425926</v>
      </c>
      <c r="B4369" s="3">
        <v>84.0</v>
      </c>
      <c r="C4369" s="3" t="s">
        <v>4244</v>
      </c>
      <c r="D4369" s="3">
        <v>63.0</v>
      </c>
      <c r="E4369" s="3" t="s">
        <v>4369</v>
      </c>
      <c r="F4369" s="3">
        <v>3.0</v>
      </c>
      <c r="G4369" s="3">
        <v>7.0</v>
      </c>
      <c r="H4369" s="3" t="s">
        <v>4688</v>
      </c>
      <c r="I4369" s="3" t="s">
        <v>4689</v>
      </c>
      <c r="J4369" s="3" t="s">
        <v>1185</v>
      </c>
      <c r="K4369" s="3" t="s">
        <v>24</v>
      </c>
      <c r="L4369" s="3">
        <v>12.0</v>
      </c>
      <c r="M4369" s="3" t="s">
        <v>30</v>
      </c>
      <c r="N4369" s="3" t="s">
        <v>4477</v>
      </c>
      <c r="O4369" s="3" t="s">
        <v>182</v>
      </c>
      <c r="P4369" s="4">
        <v>29565.0</v>
      </c>
      <c r="Q4369" s="3" t="s">
        <v>46</v>
      </c>
      <c r="S4369" s="3" t="s">
        <v>34</v>
      </c>
    </row>
    <row r="4370">
      <c r="A4370" s="2">
        <v>42318.71488425926</v>
      </c>
      <c r="B4370" s="3">
        <v>84.0</v>
      </c>
      <c r="C4370" s="3" t="s">
        <v>4244</v>
      </c>
      <c r="D4370" s="3">
        <v>63.0</v>
      </c>
      <c r="E4370" s="3" t="s">
        <v>4369</v>
      </c>
      <c r="F4370" s="3">
        <v>3.0</v>
      </c>
      <c r="G4370" s="3">
        <v>7.0</v>
      </c>
      <c r="H4370" s="3" t="s">
        <v>4688</v>
      </c>
      <c r="I4370" s="3" t="s">
        <v>4689</v>
      </c>
      <c r="J4370" s="3" t="s">
        <v>1185</v>
      </c>
      <c r="K4370" s="3" t="s">
        <v>24</v>
      </c>
      <c r="L4370" s="3">
        <v>13.0</v>
      </c>
      <c r="M4370" s="3" t="s">
        <v>25</v>
      </c>
      <c r="N4370" s="3" t="s">
        <v>3758</v>
      </c>
      <c r="O4370" s="3" t="s">
        <v>251</v>
      </c>
      <c r="P4370" s="4">
        <v>30320.0</v>
      </c>
      <c r="Q4370" s="3" t="s">
        <v>169</v>
      </c>
      <c r="S4370" s="3" t="s">
        <v>34</v>
      </c>
    </row>
    <row r="4371">
      <c r="A4371" s="2">
        <v>42318.71488425926</v>
      </c>
      <c r="B4371" s="3">
        <v>84.0</v>
      </c>
      <c r="C4371" s="3" t="s">
        <v>4244</v>
      </c>
      <c r="D4371" s="3">
        <v>63.0</v>
      </c>
      <c r="E4371" s="3" t="s">
        <v>4369</v>
      </c>
      <c r="F4371" s="3">
        <v>3.0</v>
      </c>
      <c r="G4371" s="3">
        <v>7.0</v>
      </c>
      <c r="H4371" s="3" t="s">
        <v>4688</v>
      </c>
      <c r="I4371" s="3" t="s">
        <v>4689</v>
      </c>
      <c r="J4371" s="3" t="s">
        <v>1185</v>
      </c>
      <c r="K4371" s="3" t="s">
        <v>24</v>
      </c>
      <c r="L4371" s="3">
        <v>14.0</v>
      </c>
      <c r="M4371" s="3" t="s">
        <v>30</v>
      </c>
      <c r="N4371" s="3" t="s">
        <v>4804</v>
      </c>
      <c r="O4371" s="3" t="s">
        <v>329</v>
      </c>
      <c r="P4371" s="4">
        <v>18514.0</v>
      </c>
      <c r="Q4371" s="3" t="s">
        <v>49</v>
      </c>
      <c r="S4371" s="3" t="s">
        <v>34</v>
      </c>
    </row>
    <row r="4372">
      <c r="A4372" s="2">
        <v>42318.71488425926</v>
      </c>
      <c r="B4372" s="3">
        <v>84.0</v>
      </c>
      <c r="C4372" s="3" t="s">
        <v>4244</v>
      </c>
      <c r="D4372" s="3">
        <v>63.0</v>
      </c>
      <c r="E4372" s="3" t="s">
        <v>4369</v>
      </c>
      <c r="F4372" s="3">
        <v>3.0</v>
      </c>
      <c r="G4372" s="3">
        <v>7.0</v>
      </c>
      <c r="H4372" s="3" t="s">
        <v>4688</v>
      </c>
      <c r="I4372" s="3" t="s">
        <v>4689</v>
      </c>
      <c r="J4372" s="3" t="s">
        <v>1185</v>
      </c>
      <c r="K4372" s="3" t="s">
        <v>24</v>
      </c>
      <c r="L4372" s="3">
        <v>15.0</v>
      </c>
      <c r="M4372" s="3" t="s">
        <v>25</v>
      </c>
      <c r="N4372" s="3" t="s">
        <v>4805</v>
      </c>
      <c r="O4372" s="3" t="s">
        <v>127</v>
      </c>
      <c r="P4372" s="4">
        <v>19297.0</v>
      </c>
      <c r="Q4372" s="3" t="s">
        <v>86</v>
      </c>
      <c r="S4372" s="3" t="s">
        <v>34</v>
      </c>
    </row>
    <row r="4373">
      <c r="A4373" s="2">
        <v>42318.71488425926</v>
      </c>
      <c r="B4373" s="3">
        <v>84.0</v>
      </c>
      <c r="C4373" s="3" t="s">
        <v>4244</v>
      </c>
      <c r="D4373" s="3">
        <v>63.0</v>
      </c>
      <c r="E4373" s="3" t="s">
        <v>4369</v>
      </c>
      <c r="F4373" s="3">
        <v>3.0</v>
      </c>
      <c r="G4373" s="3">
        <v>7.0</v>
      </c>
      <c r="H4373" s="3" t="s">
        <v>4688</v>
      </c>
      <c r="I4373" s="3" t="s">
        <v>4689</v>
      </c>
      <c r="J4373" s="3" t="s">
        <v>1185</v>
      </c>
      <c r="K4373" s="3" t="s">
        <v>24</v>
      </c>
      <c r="L4373" s="3">
        <v>16.0</v>
      </c>
      <c r="M4373" s="3" t="s">
        <v>30</v>
      </c>
      <c r="N4373" s="3" t="s">
        <v>4806</v>
      </c>
      <c r="O4373" s="3" t="s">
        <v>2221</v>
      </c>
      <c r="P4373" s="4">
        <v>32290.0</v>
      </c>
      <c r="Q4373" s="3" t="s">
        <v>132</v>
      </c>
      <c r="S4373" s="3" t="s">
        <v>34</v>
      </c>
    </row>
    <row r="4374">
      <c r="A4374" s="2">
        <v>42318.71488425926</v>
      </c>
      <c r="B4374" s="3">
        <v>84.0</v>
      </c>
      <c r="C4374" s="3" t="s">
        <v>4244</v>
      </c>
      <c r="D4374" s="3">
        <v>63.0</v>
      </c>
      <c r="E4374" s="3" t="s">
        <v>4369</v>
      </c>
      <c r="F4374" s="3">
        <v>3.0</v>
      </c>
      <c r="G4374" s="3">
        <v>7.0</v>
      </c>
      <c r="H4374" s="3" t="s">
        <v>4688</v>
      </c>
      <c r="I4374" s="3" t="s">
        <v>4689</v>
      </c>
      <c r="J4374" s="3" t="s">
        <v>1185</v>
      </c>
      <c r="K4374" s="3" t="s">
        <v>24</v>
      </c>
      <c r="L4374" s="3">
        <v>17.0</v>
      </c>
      <c r="M4374" s="3" t="s">
        <v>25</v>
      </c>
      <c r="N4374" s="3" t="s">
        <v>4807</v>
      </c>
      <c r="O4374" s="3" t="s">
        <v>4808</v>
      </c>
      <c r="P4374" s="4">
        <v>32748.0</v>
      </c>
      <c r="Q4374" s="3" t="s">
        <v>132</v>
      </c>
      <c r="S4374" s="3" t="s">
        <v>34</v>
      </c>
    </row>
    <row r="4375">
      <c r="A4375" s="2">
        <v>42318.71488425926</v>
      </c>
      <c r="B4375" s="3">
        <v>84.0</v>
      </c>
      <c r="C4375" s="3" t="s">
        <v>4244</v>
      </c>
      <c r="D4375" s="3">
        <v>63.0</v>
      </c>
      <c r="E4375" s="3" t="s">
        <v>4369</v>
      </c>
      <c r="F4375" s="3">
        <v>3.0</v>
      </c>
      <c r="G4375" s="3">
        <v>7.0</v>
      </c>
      <c r="H4375" s="3" t="s">
        <v>4688</v>
      </c>
      <c r="I4375" s="3" t="s">
        <v>4689</v>
      </c>
      <c r="J4375" s="3" t="s">
        <v>1185</v>
      </c>
      <c r="K4375" s="3" t="s">
        <v>24</v>
      </c>
      <c r="L4375" s="3">
        <v>18.0</v>
      </c>
      <c r="M4375" s="3" t="s">
        <v>30</v>
      </c>
      <c r="N4375" s="3" t="s">
        <v>4809</v>
      </c>
      <c r="O4375" s="3" t="s">
        <v>283</v>
      </c>
      <c r="P4375" s="4">
        <v>26445.0</v>
      </c>
      <c r="Q4375" s="3" t="s">
        <v>132</v>
      </c>
      <c r="S4375" s="3" t="s">
        <v>34</v>
      </c>
    </row>
    <row r="4376">
      <c r="A4376" s="2">
        <v>42318.71488425926</v>
      </c>
      <c r="B4376" s="3">
        <v>84.0</v>
      </c>
      <c r="C4376" s="3" t="s">
        <v>4244</v>
      </c>
      <c r="D4376" s="3">
        <v>63.0</v>
      </c>
      <c r="E4376" s="3" t="s">
        <v>4369</v>
      </c>
      <c r="F4376" s="3">
        <v>3.0</v>
      </c>
      <c r="G4376" s="3">
        <v>7.0</v>
      </c>
      <c r="H4376" s="3" t="s">
        <v>4688</v>
      </c>
      <c r="I4376" s="3" t="s">
        <v>4689</v>
      </c>
      <c r="J4376" s="3" t="s">
        <v>1185</v>
      </c>
      <c r="K4376" s="3" t="s">
        <v>24</v>
      </c>
      <c r="L4376" s="3">
        <v>19.0</v>
      </c>
      <c r="M4376" s="3" t="s">
        <v>25</v>
      </c>
      <c r="N4376" s="3" t="s">
        <v>4794</v>
      </c>
      <c r="O4376" s="3" t="s">
        <v>371</v>
      </c>
      <c r="P4376" s="4">
        <v>22001.0</v>
      </c>
      <c r="Q4376" s="3" t="s">
        <v>132</v>
      </c>
      <c r="S4376" s="3" t="s">
        <v>34</v>
      </c>
    </row>
    <row r="4377">
      <c r="A4377" s="2">
        <v>42318.71488425926</v>
      </c>
      <c r="B4377" s="3">
        <v>84.0</v>
      </c>
      <c r="C4377" s="3" t="s">
        <v>4244</v>
      </c>
      <c r="D4377" s="3" t="s">
        <v>4387</v>
      </c>
      <c r="E4377" s="3" t="s">
        <v>4388</v>
      </c>
      <c r="F4377" s="3">
        <v>3.0</v>
      </c>
      <c r="G4377" s="3">
        <v>7.0</v>
      </c>
      <c r="H4377" s="3" t="s">
        <v>4688</v>
      </c>
      <c r="I4377" s="3" t="s">
        <v>4689</v>
      </c>
      <c r="J4377" s="3" t="s">
        <v>1185</v>
      </c>
      <c r="K4377" s="3" t="s">
        <v>24</v>
      </c>
      <c r="L4377" s="3">
        <v>1.0</v>
      </c>
      <c r="M4377" s="3" t="s">
        <v>25</v>
      </c>
      <c r="N4377" s="3" t="s">
        <v>277</v>
      </c>
      <c r="O4377" s="3" t="s">
        <v>4810</v>
      </c>
      <c r="P4377" s="4">
        <v>16593.0</v>
      </c>
      <c r="Q4377" s="3" t="s">
        <v>169</v>
      </c>
      <c r="S4377" s="3" t="s">
        <v>34</v>
      </c>
    </row>
    <row r="4378">
      <c r="A4378" s="2">
        <v>42318.71488425926</v>
      </c>
      <c r="B4378" s="3">
        <v>84.0</v>
      </c>
      <c r="C4378" s="3" t="s">
        <v>4244</v>
      </c>
      <c r="D4378" s="3" t="s">
        <v>4387</v>
      </c>
      <c r="E4378" s="3" t="s">
        <v>4388</v>
      </c>
      <c r="F4378" s="3">
        <v>3.0</v>
      </c>
      <c r="G4378" s="3">
        <v>7.0</v>
      </c>
      <c r="H4378" s="3" t="s">
        <v>4688</v>
      </c>
      <c r="I4378" s="3" t="s">
        <v>4689</v>
      </c>
      <c r="J4378" s="3" t="s">
        <v>1185</v>
      </c>
      <c r="K4378" s="3" t="s">
        <v>24</v>
      </c>
      <c r="L4378" s="3">
        <v>2.0</v>
      </c>
      <c r="M4378" s="3" t="s">
        <v>30</v>
      </c>
      <c r="N4378" s="3" t="s">
        <v>4709</v>
      </c>
      <c r="O4378" s="3" t="s">
        <v>355</v>
      </c>
      <c r="P4378" s="4">
        <v>28283.0</v>
      </c>
      <c r="Q4378" s="3" t="s">
        <v>72</v>
      </c>
      <c r="S4378" s="3" t="s">
        <v>34</v>
      </c>
    </row>
    <row r="4379">
      <c r="A4379" s="2">
        <v>42318.71488425926</v>
      </c>
      <c r="B4379" s="3">
        <v>84.0</v>
      </c>
      <c r="C4379" s="3" t="s">
        <v>4244</v>
      </c>
      <c r="D4379" s="3" t="s">
        <v>4387</v>
      </c>
      <c r="E4379" s="3" t="s">
        <v>4388</v>
      </c>
      <c r="F4379" s="3">
        <v>3.0</v>
      </c>
      <c r="G4379" s="3">
        <v>7.0</v>
      </c>
      <c r="H4379" s="3" t="s">
        <v>4688</v>
      </c>
      <c r="I4379" s="3" t="s">
        <v>4689</v>
      </c>
      <c r="J4379" s="3" t="s">
        <v>1185</v>
      </c>
      <c r="K4379" s="3" t="s">
        <v>24</v>
      </c>
      <c r="L4379" s="3">
        <v>3.0</v>
      </c>
      <c r="M4379" s="3" t="s">
        <v>25</v>
      </c>
      <c r="N4379" s="3" t="s">
        <v>4811</v>
      </c>
      <c r="O4379" s="3" t="s">
        <v>767</v>
      </c>
      <c r="P4379" s="4">
        <v>29711.0</v>
      </c>
      <c r="Q4379" s="3" t="s">
        <v>132</v>
      </c>
      <c r="S4379" s="3" t="s">
        <v>34</v>
      </c>
    </row>
    <row r="4380">
      <c r="A4380" s="2">
        <v>42318.71488425926</v>
      </c>
      <c r="B4380" s="3">
        <v>84.0</v>
      </c>
      <c r="C4380" s="3" t="s">
        <v>4244</v>
      </c>
      <c r="D4380" s="3" t="s">
        <v>4387</v>
      </c>
      <c r="E4380" s="3" t="s">
        <v>4388</v>
      </c>
      <c r="F4380" s="3">
        <v>3.0</v>
      </c>
      <c r="G4380" s="3">
        <v>7.0</v>
      </c>
      <c r="H4380" s="3" t="s">
        <v>4688</v>
      </c>
      <c r="I4380" s="3" t="s">
        <v>4689</v>
      </c>
      <c r="J4380" s="3" t="s">
        <v>1185</v>
      </c>
      <c r="K4380" s="3" t="s">
        <v>24</v>
      </c>
      <c r="L4380" s="3">
        <v>4.0</v>
      </c>
      <c r="M4380" s="3" t="s">
        <v>30</v>
      </c>
      <c r="N4380" s="3" t="s">
        <v>1797</v>
      </c>
      <c r="O4380" s="3" t="s">
        <v>742</v>
      </c>
      <c r="P4380" s="4">
        <v>18816.0</v>
      </c>
      <c r="Q4380" s="3" t="s">
        <v>86</v>
      </c>
      <c r="S4380" s="3" t="s">
        <v>29</v>
      </c>
    </row>
    <row r="4381">
      <c r="A4381" s="2">
        <v>42318.71488425926</v>
      </c>
      <c r="B4381" s="3">
        <v>84.0</v>
      </c>
      <c r="C4381" s="3" t="s">
        <v>4244</v>
      </c>
      <c r="D4381" s="3" t="s">
        <v>4387</v>
      </c>
      <c r="E4381" s="3" t="s">
        <v>4388</v>
      </c>
      <c r="F4381" s="3">
        <v>3.0</v>
      </c>
      <c r="G4381" s="3">
        <v>7.0</v>
      </c>
      <c r="H4381" s="3" t="s">
        <v>4688</v>
      </c>
      <c r="I4381" s="3" t="s">
        <v>4689</v>
      </c>
      <c r="J4381" s="3" t="s">
        <v>1185</v>
      </c>
      <c r="K4381" s="3" t="s">
        <v>24</v>
      </c>
      <c r="L4381" s="3">
        <v>5.0</v>
      </c>
      <c r="M4381" s="3" t="s">
        <v>25</v>
      </c>
      <c r="N4381" s="3" t="s">
        <v>4812</v>
      </c>
      <c r="O4381" s="3" t="s">
        <v>123</v>
      </c>
      <c r="P4381" s="4">
        <v>19458.0</v>
      </c>
      <c r="Q4381" s="3" t="s">
        <v>169</v>
      </c>
      <c r="S4381" s="3" t="s">
        <v>34</v>
      </c>
    </row>
    <row r="4382">
      <c r="A4382" s="2">
        <v>42318.71488425926</v>
      </c>
      <c r="B4382" s="3">
        <v>84.0</v>
      </c>
      <c r="C4382" s="3" t="s">
        <v>4244</v>
      </c>
      <c r="D4382" s="3" t="s">
        <v>4387</v>
      </c>
      <c r="E4382" s="3" t="s">
        <v>4388</v>
      </c>
      <c r="F4382" s="3">
        <v>3.0</v>
      </c>
      <c r="G4382" s="3">
        <v>7.0</v>
      </c>
      <c r="H4382" s="3" t="s">
        <v>4688</v>
      </c>
      <c r="I4382" s="3" t="s">
        <v>4689</v>
      </c>
      <c r="J4382" s="3" t="s">
        <v>1185</v>
      </c>
      <c r="K4382" s="3" t="s">
        <v>24</v>
      </c>
      <c r="L4382" s="3">
        <v>6.0</v>
      </c>
      <c r="M4382" s="3" t="s">
        <v>30</v>
      </c>
      <c r="N4382" s="3" t="s">
        <v>4813</v>
      </c>
      <c r="O4382" s="3" t="s">
        <v>803</v>
      </c>
      <c r="P4382" s="4">
        <v>21215.0</v>
      </c>
      <c r="Q4382" s="3" t="s">
        <v>72</v>
      </c>
      <c r="S4382" s="3" t="s">
        <v>34</v>
      </c>
    </row>
    <row r="4383">
      <c r="A4383" s="2">
        <v>42318.71488425926</v>
      </c>
      <c r="B4383" s="3">
        <v>84.0</v>
      </c>
      <c r="C4383" s="3" t="s">
        <v>4244</v>
      </c>
      <c r="D4383" s="3" t="s">
        <v>4387</v>
      </c>
      <c r="E4383" s="3" t="s">
        <v>4388</v>
      </c>
      <c r="F4383" s="3">
        <v>3.0</v>
      </c>
      <c r="G4383" s="3">
        <v>7.0</v>
      </c>
      <c r="H4383" s="3" t="s">
        <v>4688</v>
      </c>
      <c r="I4383" s="3" t="s">
        <v>4689</v>
      </c>
      <c r="J4383" s="3" t="s">
        <v>1185</v>
      </c>
      <c r="K4383" s="3" t="s">
        <v>24</v>
      </c>
      <c r="L4383" s="3">
        <v>7.0</v>
      </c>
      <c r="M4383" s="3" t="s">
        <v>25</v>
      </c>
      <c r="N4383" s="3" t="s">
        <v>4814</v>
      </c>
      <c r="O4383" s="3" t="s">
        <v>275</v>
      </c>
      <c r="P4383" s="4">
        <v>26776.0</v>
      </c>
      <c r="Q4383" s="3" t="s">
        <v>712</v>
      </c>
      <c r="S4383" s="3" t="s">
        <v>34</v>
      </c>
    </row>
    <row r="4384">
      <c r="A4384" s="2">
        <v>42318.71488425926</v>
      </c>
      <c r="B4384" s="3">
        <v>84.0</v>
      </c>
      <c r="C4384" s="3" t="s">
        <v>4244</v>
      </c>
      <c r="D4384" s="3" t="s">
        <v>4387</v>
      </c>
      <c r="E4384" s="3" t="s">
        <v>4388</v>
      </c>
      <c r="F4384" s="3">
        <v>3.0</v>
      </c>
      <c r="G4384" s="3">
        <v>7.0</v>
      </c>
      <c r="H4384" s="3" t="s">
        <v>4688</v>
      </c>
      <c r="I4384" s="3" t="s">
        <v>4689</v>
      </c>
      <c r="J4384" s="3" t="s">
        <v>1185</v>
      </c>
      <c r="K4384" s="3" t="s">
        <v>24</v>
      </c>
      <c r="L4384" s="3">
        <v>8.0</v>
      </c>
      <c r="M4384" s="3" t="s">
        <v>30</v>
      </c>
      <c r="N4384" s="3" t="s">
        <v>4815</v>
      </c>
      <c r="O4384" s="3" t="s">
        <v>368</v>
      </c>
      <c r="P4384" s="4">
        <v>18034.0</v>
      </c>
      <c r="Q4384" s="3" t="s">
        <v>105</v>
      </c>
      <c r="S4384" s="3" t="s">
        <v>34</v>
      </c>
    </row>
    <row r="4385">
      <c r="A4385" s="2">
        <v>42318.71488425926</v>
      </c>
      <c r="B4385" s="3">
        <v>84.0</v>
      </c>
      <c r="C4385" s="3" t="s">
        <v>4244</v>
      </c>
      <c r="D4385" s="3" t="s">
        <v>4387</v>
      </c>
      <c r="E4385" s="3" t="s">
        <v>4388</v>
      </c>
      <c r="F4385" s="3">
        <v>3.0</v>
      </c>
      <c r="G4385" s="3">
        <v>7.0</v>
      </c>
      <c r="H4385" s="3" t="s">
        <v>4688</v>
      </c>
      <c r="I4385" s="3" t="s">
        <v>4689</v>
      </c>
      <c r="J4385" s="3" t="s">
        <v>1185</v>
      </c>
      <c r="K4385" s="3" t="s">
        <v>24</v>
      </c>
      <c r="L4385" s="3">
        <v>9.0</v>
      </c>
      <c r="M4385" s="3" t="s">
        <v>25</v>
      </c>
      <c r="N4385" s="3" t="s">
        <v>4816</v>
      </c>
      <c r="O4385" s="3" t="s">
        <v>200</v>
      </c>
      <c r="P4385" s="4">
        <v>19607.0</v>
      </c>
      <c r="Q4385" s="3" t="s">
        <v>96</v>
      </c>
      <c r="S4385" s="3" t="s">
        <v>34</v>
      </c>
    </row>
    <row r="4386">
      <c r="A4386" s="2">
        <v>42318.71488425926</v>
      </c>
      <c r="B4386" s="3">
        <v>84.0</v>
      </c>
      <c r="C4386" s="3" t="s">
        <v>4244</v>
      </c>
      <c r="D4386" s="3" t="s">
        <v>4387</v>
      </c>
      <c r="E4386" s="3" t="s">
        <v>4388</v>
      </c>
      <c r="F4386" s="3">
        <v>3.0</v>
      </c>
      <c r="G4386" s="3">
        <v>7.0</v>
      </c>
      <c r="H4386" s="3" t="s">
        <v>4688</v>
      </c>
      <c r="I4386" s="3" t="s">
        <v>4689</v>
      </c>
      <c r="J4386" s="3" t="s">
        <v>1185</v>
      </c>
      <c r="K4386" s="3" t="s">
        <v>24</v>
      </c>
      <c r="L4386" s="3">
        <v>10.0</v>
      </c>
      <c r="M4386" s="3" t="s">
        <v>30</v>
      </c>
      <c r="N4386" s="3" t="s">
        <v>524</v>
      </c>
      <c r="O4386" s="3" t="s">
        <v>283</v>
      </c>
      <c r="P4386" s="4">
        <v>25402.0</v>
      </c>
      <c r="Q4386" s="3" t="s">
        <v>247</v>
      </c>
      <c r="S4386" s="3" t="s">
        <v>34</v>
      </c>
    </row>
    <row r="4387">
      <c r="A4387" s="2">
        <v>42318.71488425926</v>
      </c>
      <c r="B4387" s="3">
        <v>84.0</v>
      </c>
      <c r="C4387" s="3" t="s">
        <v>4244</v>
      </c>
      <c r="D4387" s="3" t="s">
        <v>4387</v>
      </c>
      <c r="E4387" s="3" t="s">
        <v>4388</v>
      </c>
      <c r="F4387" s="3">
        <v>3.0</v>
      </c>
      <c r="G4387" s="3">
        <v>7.0</v>
      </c>
      <c r="H4387" s="3" t="s">
        <v>4688</v>
      </c>
      <c r="I4387" s="3" t="s">
        <v>4689</v>
      </c>
      <c r="J4387" s="3" t="s">
        <v>1185</v>
      </c>
      <c r="K4387" s="3" t="s">
        <v>24</v>
      </c>
      <c r="L4387" s="3">
        <v>11.0</v>
      </c>
      <c r="M4387" s="3" t="s">
        <v>25</v>
      </c>
      <c r="N4387" s="3" t="s">
        <v>4817</v>
      </c>
      <c r="O4387" s="3" t="s">
        <v>319</v>
      </c>
      <c r="P4387" s="4">
        <v>32745.0</v>
      </c>
      <c r="Q4387" s="3" t="s">
        <v>132</v>
      </c>
      <c r="S4387" s="3" t="s">
        <v>34</v>
      </c>
    </row>
    <row r="4388">
      <c r="A4388" s="2">
        <v>42318.71488425926</v>
      </c>
      <c r="B4388" s="3">
        <v>84.0</v>
      </c>
      <c r="C4388" s="3" t="s">
        <v>4244</v>
      </c>
      <c r="D4388" s="3" t="s">
        <v>4387</v>
      </c>
      <c r="E4388" s="3" t="s">
        <v>4388</v>
      </c>
      <c r="F4388" s="3">
        <v>3.0</v>
      </c>
      <c r="G4388" s="3">
        <v>7.0</v>
      </c>
      <c r="H4388" s="3" t="s">
        <v>4688</v>
      </c>
      <c r="I4388" s="3" t="s">
        <v>4689</v>
      </c>
      <c r="J4388" s="3" t="s">
        <v>1185</v>
      </c>
      <c r="K4388" s="3" t="s">
        <v>24</v>
      </c>
      <c r="L4388" s="3">
        <v>12.0</v>
      </c>
      <c r="M4388" s="3" t="s">
        <v>30</v>
      </c>
      <c r="N4388" s="3" t="s">
        <v>4818</v>
      </c>
      <c r="O4388" s="3" t="s">
        <v>3401</v>
      </c>
      <c r="P4388" s="4">
        <v>28887.0</v>
      </c>
      <c r="Q4388" s="3" t="s">
        <v>132</v>
      </c>
      <c r="S4388" s="3" t="s">
        <v>34</v>
      </c>
    </row>
    <row r="4389">
      <c r="A4389" s="2">
        <v>42318.71488425926</v>
      </c>
      <c r="B4389" s="3">
        <v>84.0</v>
      </c>
      <c r="C4389" s="3" t="s">
        <v>4244</v>
      </c>
      <c r="D4389" s="3" t="s">
        <v>4387</v>
      </c>
      <c r="E4389" s="3" t="s">
        <v>4388</v>
      </c>
      <c r="F4389" s="3">
        <v>3.0</v>
      </c>
      <c r="G4389" s="3">
        <v>7.0</v>
      </c>
      <c r="H4389" s="3" t="s">
        <v>4688</v>
      </c>
      <c r="I4389" s="3" t="s">
        <v>4689</v>
      </c>
      <c r="J4389" s="3" t="s">
        <v>1185</v>
      </c>
      <c r="K4389" s="3" t="s">
        <v>24</v>
      </c>
      <c r="L4389" s="3">
        <v>13.0</v>
      </c>
      <c r="M4389" s="3" t="s">
        <v>25</v>
      </c>
      <c r="N4389" s="3" t="s">
        <v>4819</v>
      </c>
      <c r="O4389" s="3" t="s">
        <v>315</v>
      </c>
      <c r="P4389" s="4">
        <v>32851.0</v>
      </c>
      <c r="Q4389" s="3" t="s">
        <v>72</v>
      </c>
      <c r="S4389" s="3" t="s">
        <v>34</v>
      </c>
    </row>
    <row r="4390">
      <c r="A4390" s="2">
        <v>42318.71488425926</v>
      </c>
      <c r="B4390" s="3">
        <v>84.0</v>
      </c>
      <c r="C4390" s="3" t="s">
        <v>4244</v>
      </c>
      <c r="D4390" s="3" t="s">
        <v>4387</v>
      </c>
      <c r="E4390" s="3" t="s">
        <v>4388</v>
      </c>
      <c r="F4390" s="3">
        <v>3.0</v>
      </c>
      <c r="G4390" s="3">
        <v>7.0</v>
      </c>
      <c r="H4390" s="3" t="s">
        <v>4688</v>
      </c>
      <c r="I4390" s="3" t="s">
        <v>4689</v>
      </c>
      <c r="J4390" s="3" t="s">
        <v>1185</v>
      </c>
      <c r="K4390" s="3" t="s">
        <v>24</v>
      </c>
      <c r="L4390" s="3">
        <v>14.0</v>
      </c>
      <c r="M4390" s="3" t="s">
        <v>30</v>
      </c>
      <c r="N4390" s="3" t="s">
        <v>4820</v>
      </c>
      <c r="O4390" s="3" t="s">
        <v>235</v>
      </c>
      <c r="P4390" s="4">
        <v>18427.0</v>
      </c>
      <c r="Q4390" s="3" t="s">
        <v>113</v>
      </c>
      <c r="S4390" s="3" t="s">
        <v>34</v>
      </c>
    </row>
    <row r="4391">
      <c r="A4391" s="2">
        <v>42318.71488425926</v>
      </c>
      <c r="B4391" s="3">
        <v>84.0</v>
      </c>
      <c r="C4391" s="3" t="s">
        <v>4244</v>
      </c>
      <c r="D4391" s="3" t="s">
        <v>4401</v>
      </c>
      <c r="E4391" s="3" t="s">
        <v>4402</v>
      </c>
      <c r="F4391" s="3">
        <v>3.0</v>
      </c>
      <c r="G4391" s="3">
        <v>7.0</v>
      </c>
      <c r="H4391" s="3" t="s">
        <v>4688</v>
      </c>
      <c r="I4391" s="3" t="s">
        <v>4689</v>
      </c>
      <c r="J4391" s="3" t="s">
        <v>1185</v>
      </c>
      <c r="K4391" s="3" t="s">
        <v>272</v>
      </c>
      <c r="L4391" s="3">
        <v>1.0</v>
      </c>
      <c r="M4391" s="3" t="s">
        <v>25</v>
      </c>
      <c r="N4391" s="3" t="s">
        <v>4821</v>
      </c>
      <c r="O4391" s="3" t="s">
        <v>27</v>
      </c>
      <c r="P4391" s="4">
        <v>25422.0</v>
      </c>
      <c r="Q4391" s="3" t="s">
        <v>169</v>
      </c>
      <c r="S4391" s="3" t="s">
        <v>29</v>
      </c>
    </row>
    <row r="4392">
      <c r="A4392" s="2">
        <v>42318.71488425926</v>
      </c>
      <c r="B4392" s="3">
        <v>84.0</v>
      </c>
      <c r="C4392" s="3" t="s">
        <v>4244</v>
      </c>
      <c r="D4392" s="3" t="s">
        <v>4401</v>
      </c>
      <c r="E4392" s="3" t="s">
        <v>4402</v>
      </c>
      <c r="F4392" s="3">
        <v>3.0</v>
      </c>
      <c r="G4392" s="3">
        <v>7.0</v>
      </c>
      <c r="H4392" s="3" t="s">
        <v>4688</v>
      </c>
      <c r="I4392" s="3" t="s">
        <v>4689</v>
      </c>
      <c r="J4392" s="3" t="s">
        <v>1185</v>
      </c>
      <c r="K4392" s="3" t="s">
        <v>24</v>
      </c>
      <c r="L4392" s="3">
        <v>2.0</v>
      </c>
      <c r="M4392" s="3" t="s">
        <v>30</v>
      </c>
      <c r="N4392" s="3" t="s">
        <v>4822</v>
      </c>
      <c r="O4392" s="3" t="s">
        <v>107</v>
      </c>
      <c r="P4392" s="4">
        <v>24165.0</v>
      </c>
      <c r="Q4392" s="3" t="s">
        <v>1955</v>
      </c>
      <c r="S4392" s="3" t="s">
        <v>34</v>
      </c>
    </row>
    <row r="4393">
      <c r="A4393" s="2">
        <v>42318.71488425926</v>
      </c>
      <c r="B4393" s="3">
        <v>84.0</v>
      </c>
      <c r="C4393" s="3" t="s">
        <v>4244</v>
      </c>
      <c r="D4393" s="3" t="s">
        <v>4401</v>
      </c>
      <c r="E4393" s="3" t="s">
        <v>4402</v>
      </c>
      <c r="F4393" s="3">
        <v>3.0</v>
      </c>
      <c r="G4393" s="3">
        <v>7.0</v>
      </c>
      <c r="H4393" s="3" t="s">
        <v>4688</v>
      </c>
      <c r="I4393" s="3" t="s">
        <v>4689</v>
      </c>
      <c r="J4393" s="3" t="s">
        <v>1185</v>
      </c>
      <c r="K4393" s="3" t="s">
        <v>24</v>
      </c>
      <c r="L4393" s="3">
        <v>3.0</v>
      </c>
      <c r="M4393" s="3" t="s">
        <v>25</v>
      </c>
      <c r="N4393" s="3" t="s">
        <v>4823</v>
      </c>
      <c r="O4393" s="3" t="s">
        <v>243</v>
      </c>
      <c r="P4393" s="4">
        <v>17780.0</v>
      </c>
      <c r="Q4393" s="3" t="s">
        <v>205</v>
      </c>
      <c r="S4393" s="3" t="s">
        <v>34</v>
      </c>
    </row>
    <row r="4394">
      <c r="A4394" s="2">
        <v>42318.71488425926</v>
      </c>
      <c r="B4394" s="3">
        <v>84.0</v>
      </c>
      <c r="C4394" s="3" t="s">
        <v>4244</v>
      </c>
      <c r="D4394" s="3" t="s">
        <v>4401</v>
      </c>
      <c r="E4394" s="3" t="s">
        <v>4402</v>
      </c>
      <c r="F4394" s="3">
        <v>3.0</v>
      </c>
      <c r="G4394" s="3">
        <v>7.0</v>
      </c>
      <c r="H4394" s="3" t="s">
        <v>4688</v>
      </c>
      <c r="I4394" s="3" t="s">
        <v>4689</v>
      </c>
      <c r="J4394" s="3" t="s">
        <v>1185</v>
      </c>
      <c r="K4394" s="3" t="s">
        <v>24</v>
      </c>
      <c r="L4394" s="3">
        <v>4.0</v>
      </c>
      <c r="M4394" s="3" t="s">
        <v>30</v>
      </c>
      <c r="N4394" s="3" t="s">
        <v>4824</v>
      </c>
      <c r="O4394" s="3" t="s">
        <v>163</v>
      </c>
      <c r="P4394" s="4">
        <v>25239.0</v>
      </c>
      <c r="Q4394" s="3" t="s">
        <v>169</v>
      </c>
      <c r="S4394" s="3" t="s">
        <v>34</v>
      </c>
    </row>
    <row r="4395">
      <c r="A4395" s="2">
        <v>42318.71488425926</v>
      </c>
      <c r="B4395" s="3">
        <v>84.0</v>
      </c>
      <c r="C4395" s="3" t="s">
        <v>4244</v>
      </c>
      <c r="D4395" s="3" t="s">
        <v>4401</v>
      </c>
      <c r="E4395" s="3" t="s">
        <v>4402</v>
      </c>
      <c r="F4395" s="3">
        <v>3.0</v>
      </c>
      <c r="G4395" s="3">
        <v>7.0</v>
      </c>
      <c r="H4395" s="3" t="s">
        <v>4688</v>
      </c>
      <c r="I4395" s="3" t="s">
        <v>4689</v>
      </c>
      <c r="J4395" s="3" t="s">
        <v>1185</v>
      </c>
      <c r="K4395" s="3" t="s">
        <v>24</v>
      </c>
      <c r="L4395" s="3">
        <v>5.0</v>
      </c>
      <c r="M4395" s="3" t="s">
        <v>25</v>
      </c>
      <c r="N4395" s="3" t="s">
        <v>4825</v>
      </c>
      <c r="O4395" s="3" t="s">
        <v>1275</v>
      </c>
      <c r="P4395" s="4">
        <v>24602.0</v>
      </c>
      <c r="Q4395" s="3" t="s">
        <v>189</v>
      </c>
      <c r="S4395" s="3" t="s">
        <v>34</v>
      </c>
    </row>
    <row r="4396">
      <c r="A4396" s="2">
        <v>42318.71488425926</v>
      </c>
      <c r="B4396" s="3">
        <v>84.0</v>
      </c>
      <c r="C4396" s="3" t="s">
        <v>4244</v>
      </c>
      <c r="D4396" s="3" t="s">
        <v>4401</v>
      </c>
      <c r="E4396" s="3" t="s">
        <v>4402</v>
      </c>
      <c r="F4396" s="3">
        <v>3.0</v>
      </c>
      <c r="G4396" s="3">
        <v>7.0</v>
      </c>
      <c r="H4396" s="3" t="s">
        <v>4688</v>
      </c>
      <c r="I4396" s="3" t="s">
        <v>4689</v>
      </c>
      <c r="J4396" s="3" t="s">
        <v>1185</v>
      </c>
      <c r="K4396" s="3" t="s">
        <v>24</v>
      </c>
      <c r="L4396" s="3">
        <v>6.0</v>
      </c>
      <c r="M4396" s="3" t="s">
        <v>30</v>
      </c>
      <c r="N4396" s="3" t="s">
        <v>1260</v>
      </c>
      <c r="O4396" s="3" t="s">
        <v>4826</v>
      </c>
      <c r="P4396" s="4">
        <v>32972.0</v>
      </c>
      <c r="Q4396" s="3" t="s">
        <v>132</v>
      </c>
      <c r="S4396" s="3" t="s">
        <v>34</v>
      </c>
    </row>
    <row r="4397">
      <c r="A4397" s="2">
        <v>42318.71488425926</v>
      </c>
      <c r="B4397" s="3">
        <v>84.0</v>
      </c>
      <c r="C4397" s="3" t="s">
        <v>4244</v>
      </c>
      <c r="D4397" s="3" t="s">
        <v>4401</v>
      </c>
      <c r="E4397" s="3" t="s">
        <v>4402</v>
      </c>
      <c r="F4397" s="3">
        <v>3.0</v>
      </c>
      <c r="G4397" s="3">
        <v>7.0</v>
      </c>
      <c r="H4397" s="3" t="s">
        <v>4688</v>
      </c>
      <c r="I4397" s="3" t="s">
        <v>4689</v>
      </c>
      <c r="J4397" s="3" t="s">
        <v>1185</v>
      </c>
      <c r="K4397" s="3" t="s">
        <v>24</v>
      </c>
      <c r="L4397" s="3">
        <v>7.0</v>
      </c>
      <c r="M4397" s="3" t="s">
        <v>25</v>
      </c>
      <c r="N4397" s="3" t="s">
        <v>4827</v>
      </c>
      <c r="O4397" s="3" t="s">
        <v>2365</v>
      </c>
      <c r="P4397" s="4">
        <v>22266.0</v>
      </c>
      <c r="Q4397" s="3" t="s">
        <v>528</v>
      </c>
      <c r="S4397" s="3" t="s">
        <v>34</v>
      </c>
    </row>
    <row r="4398">
      <c r="A4398" s="2">
        <v>42318.71488425926</v>
      </c>
      <c r="B4398" s="3">
        <v>84.0</v>
      </c>
      <c r="C4398" s="3" t="s">
        <v>4244</v>
      </c>
      <c r="D4398" s="3" t="s">
        <v>4401</v>
      </c>
      <c r="E4398" s="3" t="s">
        <v>4402</v>
      </c>
      <c r="F4398" s="3">
        <v>3.0</v>
      </c>
      <c r="G4398" s="3">
        <v>7.0</v>
      </c>
      <c r="H4398" s="3" t="s">
        <v>4688</v>
      </c>
      <c r="I4398" s="3" t="s">
        <v>4689</v>
      </c>
      <c r="J4398" s="3" t="s">
        <v>1185</v>
      </c>
      <c r="K4398" s="3" t="s">
        <v>24</v>
      </c>
      <c r="L4398" s="3">
        <v>8.0</v>
      </c>
      <c r="M4398" s="3" t="s">
        <v>30</v>
      </c>
      <c r="N4398" s="3" t="s">
        <v>1935</v>
      </c>
      <c r="O4398" s="3" t="s">
        <v>633</v>
      </c>
      <c r="P4398" s="4">
        <v>17252.0</v>
      </c>
      <c r="Q4398" s="3" t="s">
        <v>153</v>
      </c>
      <c r="S4398" s="3" t="s">
        <v>34</v>
      </c>
    </row>
    <row r="4399">
      <c r="A4399" s="2">
        <v>42318.71488425926</v>
      </c>
      <c r="B4399" s="3">
        <v>84.0</v>
      </c>
      <c r="C4399" s="3" t="s">
        <v>4244</v>
      </c>
      <c r="D4399" s="3" t="s">
        <v>4401</v>
      </c>
      <c r="E4399" s="3" t="s">
        <v>4402</v>
      </c>
      <c r="F4399" s="3">
        <v>3.0</v>
      </c>
      <c r="G4399" s="3">
        <v>7.0</v>
      </c>
      <c r="H4399" s="3" t="s">
        <v>4688</v>
      </c>
      <c r="I4399" s="3" t="s">
        <v>4689</v>
      </c>
      <c r="J4399" s="3" t="s">
        <v>1185</v>
      </c>
      <c r="K4399" s="3" t="s">
        <v>24</v>
      </c>
      <c r="L4399" s="3">
        <v>9.0</v>
      </c>
      <c r="M4399" s="3" t="s">
        <v>25</v>
      </c>
      <c r="N4399" s="3" t="s">
        <v>4709</v>
      </c>
      <c r="O4399" s="3" t="s">
        <v>91</v>
      </c>
      <c r="P4399" s="4">
        <v>18287.0</v>
      </c>
      <c r="Q4399" s="3" t="s">
        <v>149</v>
      </c>
      <c r="S4399" s="3" t="s">
        <v>34</v>
      </c>
    </row>
    <row r="4400">
      <c r="A4400" s="2">
        <v>42318.71488425926</v>
      </c>
      <c r="B4400" s="3">
        <v>84.0</v>
      </c>
      <c r="C4400" s="3" t="s">
        <v>4244</v>
      </c>
      <c r="D4400" s="3" t="s">
        <v>4401</v>
      </c>
      <c r="E4400" s="3" t="s">
        <v>4402</v>
      </c>
      <c r="F4400" s="3">
        <v>3.0</v>
      </c>
      <c r="G4400" s="3">
        <v>7.0</v>
      </c>
      <c r="H4400" s="3" t="s">
        <v>4688</v>
      </c>
      <c r="I4400" s="3" t="s">
        <v>4689</v>
      </c>
      <c r="J4400" s="3" t="s">
        <v>1185</v>
      </c>
      <c r="K4400" s="3" t="s">
        <v>24</v>
      </c>
      <c r="L4400" s="3">
        <v>10.0</v>
      </c>
      <c r="M4400" s="3" t="s">
        <v>30</v>
      </c>
      <c r="N4400" s="3" t="s">
        <v>4828</v>
      </c>
      <c r="O4400" s="3" t="s">
        <v>67</v>
      </c>
      <c r="P4400" s="4">
        <v>29014.0</v>
      </c>
      <c r="Q4400" s="3" t="s">
        <v>132</v>
      </c>
      <c r="S4400" s="3" t="s">
        <v>34</v>
      </c>
    </row>
    <row r="4401">
      <c r="A4401" s="2">
        <v>42318.71488425926</v>
      </c>
      <c r="B4401" s="3">
        <v>84.0</v>
      </c>
      <c r="C4401" s="3" t="s">
        <v>4244</v>
      </c>
      <c r="D4401" s="3" t="s">
        <v>4401</v>
      </c>
      <c r="E4401" s="3" t="s">
        <v>4402</v>
      </c>
      <c r="F4401" s="3">
        <v>3.0</v>
      </c>
      <c r="G4401" s="3">
        <v>7.0</v>
      </c>
      <c r="H4401" s="3" t="s">
        <v>4688</v>
      </c>
      <c r="I4401" s="3" t="s">
        <v>4689</v>
      </c>
      <c r="J4401" s="3" t="s">
        <v>1185</v>
      </c>
      <c r="K4401" s="3" t="s">
        <v>24</v>
      </c>
      <c r="L4401" s="3">
        <v>11.0</v>
      </c>
      <c r="M4401" s="3" t="s">
        <v>25</v>
      </c>
      <c r="N4401" s="3" t="s">
        <v>4829</v>
      </c>
      <c r="O4401" s="3" t="s">
        <v>91</v>
      </c>
      <c r="P4401" s="4">
        <v>20331.0</v>
      </c>
      <c r="Q4401" s="3" t="s">
        <v>105</v>
      </c>
      <c r="S4401" s="3" t="s">
        <v>34</v>
      </c>
    </row>
    <row r="4402">
      <c r="A4402" s="2">
        <v>42318.71488425926</v>
      </c>
      <c r="B4402" s="3">
        <v>84.0</v>
      </c>
      <c r="C4402" s="3" t="s">
        <v>4244</v>
      </c>
      <c r="D4402" s="3" t="s">
        <v>4401</v>
      </c>
      <c r="E4402" s="3" t="s">
        <v>4402</v>
      </c>
      <c r="F4402" s="3">
        <v>3.0</v>
      </c>
      <c r="G4402" s="3">
        <v>7.0</v>
      </c>
      <c r="H4402" s="3" t="s">
        <v>4688</v>
      </c>
      <c r="I4402" s="3" t="s">
        <v>4689</v>
      </c>
      <c r="J4402" s="3" t="s">
        <v>1185</v>
      </c>
      <c r="K4402" s="3" t="s">
        <v>24</v>
      </c>
      <c r="L4402" s="3">
        <v>12.0</v>
      </c>
      <c r="M4402" s="3" t="s">
        <v>30</v>
      </c>
      <c r="N4402" s="3" t="s">
        <v>4830</v>
      </c>
      <c r="O4402" s="3" t="s">
        <v>946</v>
      </c>
      <c r="P4402" s="4">
        <v>31244.0</v>
      </c>
      <c r="Q4402" s="3" t="s">
        <v>132</v>
      </c>
      <c r="S4402" s="3" t="s">
        <v>34</v>
      </c>
    </row>
    <row r="4403">
      <c r="A4403" s="2">
        <v>42318.71488425926</v>
      </c>
      <c r="B4403" s="3">
        <v>84.0</v>
      </c>
      <c r="C4403" s="3" t="s">
        <v>4244</v>
      </c>
      <c r="D4403" s="3" t="s">
        <v>4401</v>
      </c>
      <c r="E4403" s="3" t="s">
        <v>4402</v>
      </c>
      <c r="F4403" s="3">
        <v>3.0</v>
      </c>
      <c r="G4403" s="3">
        <v>7.0</v>
      </c>
      <c r="H4403" s="3" t="s">
        <v>4688</v>
      </c>
      <c r="I4403" s="3" t="s">
        <v>4689</v>
      </c>
      <c r="J4403" s="3" t="s">
        <v>1185</v>
      </c>
      <c r="K4403" s="3" t="s">
        <v>24</v>
      </c>
      <c r="L4403" s="3">
        <v>13.0</v>
      </c>
      <c r="M4403" s="3" t="s">
        <v>25</v>
      </c>
      <c r="N4403" s="3" t="s">
        <v>4831</v>
      </c>
      <c r="O4403" s="3" t="s">
        <v>184</v>
      </c>
      <c r="P4403" s="4">
        <v>31672.0</v>
      </c>
      <c r="Q4403" s="3" t="s">
        <v>115</v>
      </c>
      <c r="S4403" s="3" t="s">
        <v>34</v>
      </c>
    </row>
    <row r="4404">
      <c r="A4404" s="2">
        <v>42318.71488425926</v>
      </c>
      <c r="B4404" s="3">
        <v>84.0</v>
      </c>
      <c r="C4404" s="3" t="s">
        <v>4244</v>
      </c>
      <c r="D4404" s="3" t="s">
        <v>4401</v>
      </c>
      <c r="E4404" s="3" t="s">
        <v>4402</v>
      </c>
      <c r="F4404" s="3">
        <v>3.0</v>
      </c>
      <c r="G4404" s="3">
        <v>7.0</v>
      </c>
      <c r="H4404" s="3" t="s">
        <v>4688</v>
      </c>
      <c r="I4404" s="3" t="s">
        <v>4689</v>
      </c>
      <c r="J4404" s="3" t="s">
        <v>1185</v>
      </c>
      <c r="K4404" s="3" t="s">
        <v>24</v>
      </c>
      <c r="L4404" s="3">
        <v>14.0</v>
      </c>
      <c r="M4404" s="3" t="s">
        <v>30</v>
      </c>
      <c r="N4404" s="3" t="s">
        <v>4832</v>
      </c>
      <c r="O4404" s="3" t="s">
        <v>4833</v>
      </c>
      <c r="P4404" s="4">
        <v>17119.0</v>
      </c>
      <c r="Q4404" s="3" t="s">
        <v>49</v>
      </c>
      <c r="S4404" s="3" t="s">
        <v>34</v>
      </c>
    </row>
    <row r="4405">
      <c r="A4405" s="2">
        <v>42318.71488425926</v>
      </c>
      <c r="B4405" s="3">
        <v>84.0</v>
      </c>
      <c r="C4405" s="3" t="s">
        <v>4244</v>
      </c>
      <c r="D4405" s="3" t="s">
        <v>4401</v>
      </c>
      <c r="E4405" s="3" t="s">
        <v>4402</v>
      </c>
      <c r="F4405" s="3">
        <v>3.0</v>
      </c>
      <c r="G4405" s="3">
        <v>7.0</v>
      </c>
      <c r="H4405" s="3" t="s">
        <v>4688</v>
      </c>
      <c r="I4405" s="3" t="s">
        <v>4689</v>
      </c>
      <c r="J4405" s="3" t="s">
        <v>1185</v>
      </c>
      <c r="K4405" s="3" t="s">
        <v>24</v>
      </c>
      <c r="L4405" s="3">
        <v>15.0</v>
      </c>
      <c r="M4405" s="3" t="s">
        <v>25</v>
      </c>
      <c r="N4405" s="3" t="s">
        <v>4834</v>
      </c>
      <c r="O4405" s="3" t="s">
        <v>1385</v>
      </c>
      <c r="P4405" s="4">
        <v>29128.0</v>
      </c>
      <c r="Q4405" s="3" t="s">
        <v>153</v>
      </c>
      <c r="S4405" s="3" t="s">
        <v>34</v>
      </c>
    </row>
    <row r="4406">
      <c r="A4406" s="2">
        <v>42318.71488425926</v>
      </c>
      <c r="B4406" s="3">
        <v>84.0</v>
      </c>
      <c r="C4406" s="3" t="s">
        <v>4244</v>
      </c>
      <c r="D4406" s="3" t="s">
        <v>4401</v>
      </c>
      <c r="E4406" s="3" t="s">
        <v>4402</v>
      </c>
      <c r="F4406" s="3">
        <v>3.0</v>
      </c>
      <c r="G4406" s="3">
        <v>7.0</v>
      </c>
      <c r="H4406" s="3" t="s">
        <v>4688</v>
      </c>
      <c r="I4406" s="3" t="s">
        <v>4689</v>
      </c>
      <c r="J4406" s="3" t="s">
        <v>1185</v>
      </c>
      <c r="K4406" s="3" t="s">
        <v>24</v>
      </c>
      <c r="L4406" s="3">
        <v>16.0</v>
      </c>
      <c r="M4406" s="3" t="s">
        <v>30</v>
      </c>
      <c r="N4406" s="3" t="s">
        <v>4835</v>
      </c>
      <c r="O4406" s="3" t="s">
        <v>139</v>
      </c>
      <c r="P4406" s="4">
        <v>24404.0</v>
      </c>
      <c r="Q4406" s="3" t="s">
        <v>153</v>
      </c>
      <c r="S4406" s="3" t="s">
        <v>34</v>
      </c>
    </row>
    <row r="4407">
      <c r="A4407" s="2">
        <v>42318.71488425926</v>
      </c>
      <c r="B4407" s="3">
        <v>84.0</v>
      </c>
      <c r="C4407" s="3" t="s">
        <v>4244</v>
      </c>
      <c r="D4407" s="3" t="s">
        <v>4401</v>
      </c>
      <c r="E4407" s="3" t="s">
        <v>4402</v>
      </c>
      <c r="F4407" s="3">
        <v>3.0</v>
      </c>
      <c r="G4407" s="3">
        <v>7.0</v>
      </c>
      <c r="H4407" s="3" t="s">
        <v>4688</v>
      </c>
      <c r="I4407" s="3" t="s">
        <v>4689</v>
      </c>
      <c r="J4407" s="3" t="s">
        <v>1185</v>
      </c>
      <c r="K4407" s="3" t="s">
        <v>24</v>
      </c>
      <c r="L4407" s="3">
        <v>17.0</v>
      </c>
      <c r="M4407" s="3" t="s">
        <v>25</v>
      </c>
      <c r="N4407" s="3" t="s">
        <v>4836</v>
      </c>
      <c r="O4407" s="3" t="s">
        <v>1475</v>
      </c>
      <c r="P4407" s="4">
        <v>27533.0</v>
      </c>
      <c r="Q4407" s="3" t="s">
        <v>115</v>
      </c>
      <c r="S4407" s="3" t="s">
        <v>34</v>
      </c>
    </row>
    <row r="4408">
      <c r="A4408" s="2">
        <v>42318.71488425926</v>
      </c>
      <c r="B4408" s="3">
        <v>84.0</v>
      </c>
      <c r="C4408" s="3" t="s">
        <v>4244</v>
      </c>
      <c r="D4408" s="3" t="s">
        <v>4401</v>
      </c>
      <c r="E4408" s="3" t="s">
        <v>4402</v>
      </c>
      <c r="F4408" s="3">
        <v>3.0</v>
      </c>
      <c r="G4408" s="3">
        <v>7.0</v>
      </c>
      <c r="H4408" s="3" t="s">
        <v>4688</v>
      </c>
      <c r="I4408" s="3" t="s">
        <v>4689</v>
      </c>
      <c r="J4408" s="3" t="s">
        <v>1185</v>
      </c>
      <c r="K4408" s="3" t="s">
        <v>24</v>
      </c>
      <c r="L4408" s="3">
        <v>18.0</v>
      </c>
      <c r="M4408" s="3" t="s">
        <v>30</v>
      </c>
      <c r="N4408" s="3" t="s">
        <v>4837</v>
      </c>
      <c r="O4408" s="3" t="s">
        <v>355</v>
      </c>
      <c r="P4408" s="4">
        <v>22632.0</v>
      </c>
      <c r="Q4408" s="3" t="s">
        <v>132</v>
      </c>
      <c r="S4408" s="3" t="s">
        <v>34</v>
      </c>
    </row>
    <row r="4409">
      <c r="A4409" s="2">
        <v>42318.71488425926</v>
      </c>
      <c r="B4409" s="3">
        <v>84.0</v>
      </c>
      <c r="C4409" s="3" t="s">
        <v>4244</v>
      </c>
      <c r="D4409" s="3" t="s">
        <v>4401</v>
      </c>
      <c r="E4409" s="3" t="s">
        <v>4402</v>
      </c>
      <c r="F4409" s="3">
        <v>3.0</v>
      </c>
      <c r="G4409" s="3">
        <v>7.0</v>
      </c>
      <c r="H4409" s="3" t="s">
        <v>4688</v>
      </c>
      <c r="I4409" s="3" t="s">
        <v>4689</v>
      </c>
      <c r="J4409" s="3" t="s">
        <v>1185</v>
      </c>
      <c r="K4409" s="3" t="s">
        <v>24</v>
      </c>
      <c r="L4409" s="3">
        <v>19.0</v>
      </c>
      <c r="M4409" s="3" t="s">
        <v>25</v>
      </c>
      <c r="N4409" s="3" t="s">
        <v>4838</v>
      </c>
      <c r="O4409" s="3" t="s">
        <v>421</v>
      </c>
      <c r="P4409" s="4">
        <v>24323.0</v>
      </c>
      <c r="Q4409" s="3" t="s">
        <v>132</v>
      </c>
      <c r="S4409" s="3" t="s">
        <v>34</v>
      </c>
    </row>
    <row r="4410">
      <c r="A4410" s="2">
        <v>42318.71488425926</v>
      </c>
      <c r="B4410" s="3">
        <v>84.0</v>
      </c>
      <c r="C4410" s="3" t="s">
        <v>4244</v>
      </c>
      <c r="D4410" s="3" t="s">
        <v>4401</v>
      </c>
      <c r="E4410" s="3" t="s">
        <v>4402</v>
      </c>
      <c r="F4410" s="3">
        <v>3.0</v>
      </c>
      <c r="G4410" s="3">
        <v>7.0</v>
      </c>
      <c r="H4410" s="3" t="s">
        <v>4688</v>
      </c>
      <c r="I4410" s="3" t="s">
        <v>4689</v>
      </c>
      <c r="J4410" s="3" t="s">
        <v>1185</v>
      </c>
      <c r="K4410" s="3" t="s">
        <v>24</v>
      </c>
      <c r="L4410" s="3">
        <v>20.0</v>
      </c>
      <c r="M4410" s="3" t="s">
        <v>30</v>
      </c>
      <c r="N4410" s="3" t="s">
        <v>3960</v>
      </c>
      <c r="O4410" s="3" t="s">
        <v>186</v>
      </c>
      <c r="P4410" s="4">
        <v>15949.0</v>
      </c>
      <c r="Q4410" s="3" t="s">
        <v>49</v>
      </c>
      <c r="S4410" s="3" t="s">
        <v>34</v>
      </c>
    </row>
    <row r="4411">
      <c r="A4411" s="2">
        <v>42318.71488425926</v>
      </c>
      <c r="B4411" s="3">
        <v>84.0</v>
      </c>
      <c r="C4411" s="3" t="s">
        <v>4244</v>
      </c>
      <c r="D4411" s="3" t="s">
        <v>4401</v>
      </c>
      <c r="E4411" s="3" t="s">
        <v>4402</v>
      </c>
      <c r="F4411" s="3">
        <v>3.0</v>
      </c>
      <c r="G4411" s="3">
        <v>7.0</v>
      </c>
      <c r="H4411" s="3" t="s">
        <v>4688</v>
      </c>
      <c r="I4411" s="3" t="s">
        <v>4689</v>
      </c>
      <c r="J4411" s="3" t="s">
        <v>1185</v>
      </c>
      <c r="K4411" s="3" t="s">
        <v>24</v>
      </c>
      <c r="L4411" s="3">
        <v>21.0</v>
      </c>
      <c r="M4411" s="3" t="s">
        <v>25</v>
      </c>
      <c r="N4411" s="3" t="s">
        <v>4839</v>
      </c>
      <c r="O4411" s="3" t="s">
        <v>42</v>
      </c>
      <c r="P4411" s="4">
        <v>28943.0</v>
      </c>
      <c r="Q4411" s="3" t="s">
        <v>247</v>
      </c>
      <c r="S4411" s="3" t="s">
        <v>34</v>
      </c>
    </row>
    <row r="4412">
      <c r="A4412" s="2">
        <v>42318.71488425926</v>
      </c>
      <c r="B4412" s="3">
        <v>84.0</v>
      </c>
      <c r="C4412" s="3" t="s">
        <v>4244</v>
      </c>
      <c r="D4412" s="3" t="s">
        <v>4401</v>
      </c>
      <c r="E4412" s="3" t="s">
        <v>4402</v>
      </c>
      <c r="F4412" s="3">
        <v>3.0</v>
      </c>
      <c r="G4412" s="3">
        <v>7.0</v>
      </c>
      <c r="H4412" s="3" t="s">
        <v>4688</v>
      </c>
      <c r="I4412" s="3" t="s">
        <v>4689</v>
      </c>
      <c r="J4412" s="3" t="s">
        <v>1185</v>
      </c>
      <c r="K4412" s="3" t="s">
        <v>24</v>
      </c>
      <c r="L4412" s="3">
        <v>22.0</v>
      </c>
      <c r="M4412" s="3" t="s">
        <v>30</v>
      </c>
      <c r="N4412" s="3" t="s">
        <v>4840</v>
      </c>
      <c r="O4412" s="3" t="s">
        <v>2000</v>
      </c>
      <c r="P4412" s="4">
        <v>33734.0</v>
      </c>
      <c r="Q4412" s="3" t="s">
        <v>132</v>
      </c>
      <c r="S4412" s="3" t="s">
        <v>34</v>
      </c>
    </row>
    <row r="4413">
      <c r="A4413" s="2">
        <v>42318.71488425926</v>
      </c>
      <c r="B4413" s="3">
        <v>84.0</v>
      </c>
      <c r="C4413" s="3" t="s">
        <v>4244</v>
      </c>
      <c r="D4413" s="3" t="s">
        <v>4401</v>
      </c>
      <c r="E4413" s="3" t="s">
        <v>4402</v>
      </c>
      <c r="F4413" s="3">
        <v>3.0</v>
      </c>
      <c r="G4413" s="3">
        <v>7.0</v>
      </c>
      <c r="H4413" s="3" t="s">
        <v>4688</v>
      </c>
      <c r="I4413" s="3" t="s">
        <v>4689</v>
      </c>
      <c r="J4413" s="3" t="s">
        <v>1185</v>
      </c>
      <c r="K4413" s="3" t="s">
        <v>24</v>
      </c>
      <c r="L4413" s="3">
        <v>23.0</v>
      </c>
      <c r="M4413" s="3" t="s">
        <v>25</v>
      </c>
      <c r="N4413" s="3" t="s">
        <v>4841</v>
      </c>
      <c r="O4413" s="3" t="s">
        <v>218</v>
      </c>
      <c r="P4413" s="4">
        <v>20123.0</v>
      </c>
      <c r="Q4413" s="3" t="s">
        <v>169</v>
      </c>
      <c r="S4413" s="3" t="s">
        <v>34</v>
      </c>
    </row>
    <row r="4414">
      <c r="A4414" s="2">
        <v>42318.71488425926</v>
      </c>
      <c r="B4414" s="3">
        <v>84.0</v>
      </c>
      <c r="C4414" s="3" t="s">
        <v>4244</v>
      </c>
      <c r="D4414" s="3" t="s">
        <v>4401</v>
      </c>
      <c r="E4414" s="3" t="s">
        <v>4402</v>
      </c>
      <c r="F4414" s="3">
        <v>3.0</v>
      </c>
      <c r="G4414" s="3">
        <v>7.0</v>
      </c>
      <c r="H4414" s="3" t="s">
        <v>4688</v>
      </c>
      <c r="I4414" s="3" t="s">
        <v>4689</v>
      </c>
      <c r="J4414" s="3" t="s">
        <v>1185</v>
      </c>
      <c r="K4414" s="3" t="s">
        <v>24</v>
      </c>
      <c r="L4414" s="3">
        <v>24.0</v>
      </c>
      <c r="M4414" s="3" t="s">
        <v>30</v>
      </c>
      <c r="N4414" s="3" t="s">
        <v>4842</v>
      </c>
      <c r="O4414" s="3" t="s">
        <v>93</v>
      </c>
      <c r="P4414" s="4">
        <v>17171.0</v>
      </c>
      <c r="Q4414" s="3" t="s">
        <v>49</v>
      </c>
      <c r="S4414" s="3" t="s">
        <v>34</v>
      </c>
    </row>
    <row r="4415">
      <c r="A4415" s="2">
        <v>42318.71488425926</v>
      </c>
      <c r="B4415" s="3">
        <v>84.0</v>
      </c>
      <c r="C4415" s="3" t="s">
        <v>4244</v>
      </c>
      <c r="D4415" s="3" t="s">
        <v>4401</v>
      </c>
      <c r="E4415" s="3" t="s">
        <v>4402</v>
      </c>
      <c r="F4415" s="3">
        <v>3.0</v>
      </c>
      <c r="G4415" s="3">
        <v>7.0</v>
      </c>
      <c r="H4415" s="3" t="s">
        <v>4688</v>
      </c>
      <c r="I4415" s="3" t="s">
        <v>4689</v>
      </c>
      <c r="J4415" s="3" t="s">
        <v>1185</v>
      </c>
      <c r="K4415" s="3" t="s">
        <v>24</v>
      </c>
      <c r="L4415" s="3">
        <v>25.0</v>
      </c>
      <c r="M4415" s="3" t="s">
        <v>25</v>
      </c>
      <c r="N4415" s="3" t="s">
        <v>4843</v>
      </c>
      <c r="O4415" s="3" t="s">
        <v>2150</v>
      </c>
      <c r="P4415" s="4">
        <v>15298.0</v>
      </c>
      <c r="Q4415" s="3" t="s">
        <v>49</v>
      </c>
      <c r="S4415" s="3" t="s">
        <v>34</v>
      </c>
    </row>
    <row r="4416">
      <c r="A4416" s="2">
        <v>42318.71488425926</v>
      </c>
      <c r="B4416" s="3">
        <v>84.0</v>
      </c>
      <c r="C4416" s="3" t="s">
        <v>4244</v>
      </c>
      <c r="D4416" s="3" t="s">
        <v>4401</v>
      </c>
      <c r="E4416" s="3" t="s">
        <v>4402</v>
      </c>
      <c r="F4416" s="3">
        <v>3.0</v>
      </c>
      <c r="G4416" s="3">
        <v>7.0</v>
      </c>
      <c r="H4416" s="3" t="s">
        <v>4688</v>
      </c>
      <c r="I4416" s="3" t="s">
        <v>4689</v>
      </c>
      <c r="J4416" s="3" t="s">
        <v>1185</v>
      </c>
      <c r="K4416" s="3" t="s">
        <v>24</v>
      </c>
      <c r="L4416" s="3">
        <v>26.0</v>
      </c>
      <c r="M4416" s="3" t="s">
        <v>30</v>
      </c>
      <c r="N4416" s="3" t="s">
        <v>4844</v>
      </c>
      <c r="O4416" s="3" t="s">
        <v>677</v>
      </c>
      <c r="P4416" s="4">
        <v>25273.0</v>
      </c>
      <c r="Q4416" s="3" t="s">
        <v>132</v>
      </c>
      <c r="S4416" s="3" t="s">
        <v>34</v>
      </c>
    </row>
    <row r="4417">
      <c r="A4417" s="2">
        <v>42318.71488425926</v>
      </c>
      <c r="B4417" s="3">
        <v>84.0</v>
      </c>
      <c r="C4417" s="3" t="s">
        <v>4244</v>
      </c>
      <c r="D4417" s="3" t="s">
        <v>4401</v>
      </c>
      <c r="E4417" s="3" t="s">
        <v>4402</v>
      </c>
      <c r="F4417" s="3">
        <v>3.0</v>
      </c>
      <c r="G4417" s="3">
        <v>7.0</v>
      </c>
      <c r="H4417" s="3" t="s">
        <v>4688</v>
      </c>
      <c r="I4417" s="3" t="s">
        <v>4689</v>
      </c>
      <c r="J4417" s="3" t="s">
        <v>1185</v>
      </c>
      <c r="K4417" s="3" t="s">
        <v>24</v>
      </c>
      <c r="L4417" s="3">
        <v>27.0</v>
      </c>
      <c r="M4417" s="3" t="s">
        <v>25</v>
      </c>
      <c r="N4417" s="3" t="s">
        <v>4845</v>
      </c>
      <c r="O4417" s="3" t="s">
        <v>4556</v>
      </c>
      <c r="P4417" s="4">
        <v>35045.0</v>
      </c>
      <c r="Q4417" s="3" t="s">
        <v>191</v>
      </c>
      <c r="S4417" s="3" t="s">
        <v>34</v>
      </c>
    </row>
    <row r="4418">
      <c r="A4418" s="2">
        <v>42318.71488425926</v>
      </c>
      <c r="B4418" s="3">
        <v>84.0</v>
      </c>
      <c r="C4418" s="3" t="s">
        <v>4244</v>
      </c>
      <c r="D4418" s="3" t="s">
        <v>4401</v>
      </c>
      <c r="E4418" s="3" t="s">
        <v>4402</v>
      </c>
      <c r="F4418" s="3">
        <v>3.0</v>
      </c>
      <c r="G4418" s="3">
        <v>7.0</v>
      </c>
      <c r="H4418" s="3" t="s">
        <v>4688</v>
      </c>
      <c r="I4418" s="3" t="s">
        <v>4689</v>
      </c>
      <c r="J4418" s="3" t="s">
        <v>1185</v>
      </c>
      <c r="K4418" s="3" t="s">
        <v>24</v>
      </c>
      <c r="L4418" s="3">
        <v>28.0</v>
      </c>
      <c r="M4418" s="3" t="s">
        <v>30</v>
      </c>
      <c r="N4418" s="3" t="s">
        <v>4846</v>
      </c>
      <c r="O4418" s="3" t="s">
        <v>171</v>
      </c>
      <c r="P4418" s="4">
        <v>19987.0</v>
      </c>
      <c r="Q4418" s="3" t="s">
        <v>86</v>
      </c>
      <c r="S4418" s="3" t="s">
        <v>34</v>
      </c>
    </row>
    <row r="4419">
      <c r="A4419" s="2">
        <v>42318.71488425926</v>
      </c>
      <c r="B4419" s="3">
        <v>84.0</v>
      </c>
      <c r="C4419" s="3" t="s">
        <v>4244</v>
      </c>
      <c r="D4419" s="3" t="s">
        <v>4401</v>
      </c>
      <c r="E4419" s="3" t="s">
        <v>4402</v>
      </c>
      <c r="F4419" s="3">
        <v>3.0</v>
      </c>
      <c r="G4419" s="3">
        <v>7.0</v>
      </c>
      <c r="H4419" s="3" t="s">
        <v>4688</v>
      </c>
      <c r="I4419" s="3" t="s">
        <v>4689</v>
      </c>
      <c r="J4419" s="3" t="s">
        <v>1185</v>
      </c>
      <c r="K4419" s="3" t="s">
        <v>24</v>
      </c>
      <c r="L4419" s="3">
        <v>29.0</v>
      </c>
      <c r="M4419" s="3" t="s">
        <v>25</v>
      </c>
      <c r="N4419" s="3" t="s">
        <v>4847</v>
      </c>
      <c r="O4419" s="3" t="s">
        <v>613</v>
      </c>
      <c r="P4419" s="4">
        <v>26804.0</v>
      </c>
      <c r="Q4419" s="3" t="s">
        <v>79</v>
      </c>
      <c r="S4419" s="3" t="s">
        <v>34</v>
      </c>
    </row>
    <row r="4420">
      <c r="A4420" s="2">
        <v>42318.71488425926</v>
      </c>
      <c r="B4420" s="3">
        <v>84.0</v>
      </c>
      <c r="C4420" s="3" t="s">
        <v>4244</v>
      </c>
      <c r="D4420" s="3" t="s">
        <v>4401</v>
      </c>
      <c r="E4420" s="3" t="s">
        <v>4402</v>
      </c>
      <c r="F4420" s="3">
        <v>3.0</v>
      </c>
      <c r="G4420" s="3">
        <v>7.0</v>
      </c>
      <c r="H4420" s="3" t="s">
        <v>4688</v>
      </c>
      <c r="I4420" s="3" t="s">
        <v>4689</v>
      </c>
      <c r="J4420" s="3" t="s">
        <v>1185</v>
      </c>
      <c r="K4420" s="3" t="s">
        <v>24</v>
      </c>
      <c r="L4420" s="3">
        <v>30.0</v>
      </c>
      <c r="M4420" s="3" t="s">
        <v>30</v>
      </c>
      <c r="N4420" s="3" t="s">
        <v>4848</v>
      </c>
      <c r="O4420" s="3" t="s">
        <v>803</v>
      </c>
      <c r="P4420" s="4">
        <v>16189.0</v>
      </c>
      <c r="Q4420" s="3" t="s">
        <v>49</v>
      </c>
      <c r="S4420" s="3" t="s">
        <v>34</v>
      </c>
    </row>
    <row r="4421">
      <c r="A4421" s="2">
        <v>42318.71488425926</v>
      </c>
      <c r="B4421" s="3">
        <v>84.0</v>
      </c>
      <c r="C4421" s="3" t="s">
        <v>4244</v>
      </c>
      <c r="D4421" s="3" t="s">
        <v>4401</v>
      </c>
      <c r="E4421" s="3" t="s">
        <v>4402</v>
      </c>
      <c r="F4421" s="3">
        <v>3.0</v>
      </c>
      <c r="G4421" s="3">
        <v>7.0</v>
      </c>
      <c r="H4421" s="3" t="s">
        <v>4688</v>
      </c>
      <c r="I4421" s="3" t="s">
        <v>4689</v>
      </c>
      <c r="J4421" s="3" t="s">
        <v>1185</v>
      </c>
      <c r="K4421" s="3" t="s">
        <v>24</v>
      </c>
      <c r="L4421" s="3">
        <v>31.0</v>
      </c>
      <c r="M4421" s="3" t="s">
        <v>25</v>
      </c>
      <c r="N4421" s="3" t="s">
        <v>4849</v>
      </c>
      <c r="O4421" s="3" t="s">
        <v>1643</v>
      </c>
      <c r="P4421" s="4">
        <v>16310.0</v>
      </c>
      <c r="Q4421" s="3" t="s">
        <v>105</v>
      </c>
      <c r="S4421" s="3" t="s">
        <v>34</v>
      </c>
    </row>
    <row r="4422">
      <c r="A4422" s="2">
        <v>42318.71488425926</v>
      </c>
      <c r="B4422" s="3">
        <v>84.0</v>
      </c>
      <c r="C4422" s="3" t="s">
        <v>4244</v>
      </c>
      <c r="D4422" s="3" t="s">
        <v>4401</v>
      </c>
      <c r="E4422" s="3" t="s">
        <v>4402</v>
      </c>
      <c r="F4422" s="3">
        <v>3.0</v>
      </c>
      <c r="G4422" s="3">
        <v>7.0</v>
      </c>
      <c r="H4422" s="3" t="s">
        <v>4688</v>
      </c>
      <c r="I4422" s="3" t="s">
        <v>4689</v>
      </c>
      <c r="J4422" s="3" t="s">
        <v>1185</v>
      </c>
      <c r="K4422" s="3" t="s">
        <v>24</v>
      </c>
      <c r="L4422" s="3">
        <v>32.0</v>
      </c>
      <c r="M4422" s="3" t="s">
        <v>30</v>
      </c>
      <c r="N4422" s="3" t="s">
        <v>4850</v>
      </c>
      <c r="O4422" s="3" t="s">
        <v>633</v>
      </c>
      <c r="P4422" s="4">
        <v>17517.0</v>
      </c>
      <c r="Q4422" s="3" t="s">
        <v>205</v>
      </c>
      <c r="S4422" s="3" t="s">
        <v>34</v>
      </c>
    </row>
    <row r="4423">
      <c r="A4423" s="2">
        <v>42318.71488425926</v>
      </c>
      <c r="B4423" s="3">
        <v>84.0</v>
      </c>
      <c r="C4423" s="3" t="s">
        <v>4244</v>
      </c>
      <c r="D4423" s="3" t="s">
        <v>4401</v>
      </c>
      <c r="E4423" s="3" t="s">
        <v>4402</v>
      </c>
      <c r="F4423" s="3">
        <v>3.0</v>
      </c>
      <c r="G4423" s="3">
        <v>7.0</v>
      </c>
      <c r="H4423" s="3" t="s">
        <v>4688</v>
      </c>
      <c r="I4423" s="3" t="s">
        <v>4689</v>
      </c>
      <c r="J4423" s="3" t="s">
        <v>1185</v>
      </c>
      <c r="K4423" s="3" t="s">
        <v>24</v>
      </c>
      <c r="L4423" s="3">
        <v>33.0</v>
      </c>
      <c r="M4423" s="3" t="s">
        <v>25</v>
      </c>
      <c r="N4423" s="3" t="s">
        <v>4851</v>
      </c>
      <c r="O4423" s="3" t="s">
        <v>1189</v>
      </c>
      <c r="P4423" s="4">
        <v>34188.0</v>
      </c>
      <c r="Q4423" s="3" t="s">
        <v>191</v>
      </c>
      <c r="S4423" s="3" t="s">
        <v>34</v>
      </c>
    </row>
    <row r="4424">
      <c r="A4424" s="2">
        <v>42318.71488425926</v>
      </c>
      <c r="B4424" s="3">
        <v>84.0</v>
      </c>
      <c r="C4424" s="3" t="s">
        <v>4244</v>
      </c>
      <c r="D4424" s="3" t="s">
        <v>4401</v>
      </c>
      <c r="E4424" s="3" t="s">
        <v>4402</v>
      </c>
      <c r="F4424" s="3">
        <v>3.0</v>
      </c>
      <c r="G4424" s="3">
        <v>7.0</v>
      </c>
      <c r="H4424" s="3" t="s">
        <v>4688</v>
      </c>
      <c r="I4424" s="3" t="s">
        <v>4689</v>
      </c>
      <c r="J4424" s="3" t="s">
        <v>1185</v>
      </c>
      <c r="K4424" s="3" t="s">
        <v>24</v>
      </c>
      <c r="L4424" s="3">
        <v>34.0</v>
      </c>
      <c r="M4424" s="3" t="s">
        <v>30</v>
      </c>
      <c r="N4424" s="3" t="s">
        <v>4852</v>
      </c>
      <c r="O4424" s="3" t="s">
        <v>4853</v>
      </c>
      <c r="P4424" s="4">
        <v>32592.0</v>
      </c>
      <c r="Q4424" s="3" t="s">
        <v>132</v>
      </c>
      <c r="S4424" s="3" t="s">
        <v>34</v>
      </c>
    </row>
    <row r="4425">
      <c r="A4425" s="2">
        <v>42318.71488425926</v>
      </c>
      <c r="B4425" s="3">
        <v>84.0</v>
      </c>
      <c r="C4425" s="3" t="s">
        <v>4244</v>
      </c>
      <c r="D4425" s="3" t="s">
        <v>4401</v>
      </c>
      <c r="E4425" s="3" t="s">
        <v>4402</v>
      </c>
      <c r="F4425" s="3">
        <v>3.0</v>
      </c>
      <c r="G4425" s="3">
        <v>7.0</v>
      </c>
      <c r="H4425" s="3" t="s">
        <v>4688</v>
      </c>
      <c r="I4425" s="3" t="s">
        <v>4689</v>
      </c>
      <c r="J4425" s="3" t="s">
        <v>1185</v>
      </c>
      <c r="K4425" s="3" t="s">
        <v>24</v>
      </c>
      <c r="L4425" s="3">
        <v>35.0</v>
      </c>
      <c r="M4425" s="3" t="s">
        <v>25</v>
      </c>
      <c r="N4425" s="3" t="s">
        <v>4854</v>
      </c>
      <c r="O4425" s="3" t="s">
        <v>3725</v>
      </c>
      <c r="P4425" s="4">
        <v>34717.0</v>
      </c>
      <c r="Q4425" s="3" t="s">
        <v>153</v>
      </c>
      <c r="S4425" s="3" t="s">
        <v>34</v>
      </c>
    </row>
    <row r="4426">
      <c r="A4426" s="2">
        <v>42318.71488425926</v>
      </c>
      <c r="B4426" s="3">
        <v>84.0</v>
      </c>
      <c r="C4426" s="3" t="s">
        <v>4244</v>
      </c>
      <c r="D4426" s="3" t="s">
        <v>4401</v>
      </c>
      <c r="E4426" s="3" t="s">
        <v>4402</v>
      </c>
      <c r="F4426" s="3">
        <v>3.0</v>
      </c>
      <c r="G4426" s="3">
        <v>7.0</v>
      </c>
      <c r="H4426" s="3" t="s">
        <v>4688</v>
      </c>
      <c r="I4426" s="3" t="s">
        <v>4689</v>
      </c>
      <c r="J4426" s="3" t="s">
        <v>1185</v>
      </c>
      <c r="K4426" s="3" t="s">
        <v>24</v>
      </c>
      <c r="L4426" s="3">
        <v>36.0</v>
      </c>
      <c r="M4426" s="3" t="s">
        <v>30</v>
      </c>
      <c r="N4426" s="3" t="s">
        <v>4855</v>
      </c>
      <c r="O4426" s="3" t="s">
        <v>4856</v>
      </c>
      <c r="P4426" s="4">
        <v>21254.0</v>
      </c>
      <c r="Q4426" s="3" t="s">
        <v>228</v>
      </c>
      <c r="S4426" s="3" t="s">
        <v>34</v>
      </c>
    </row>
    <row r="4427">
      <c r="A4427" s="2">
        <v>42318.71488425926</v>
      </c>
      <c r="B4427" s="3">
        <v>84.0</v>
      </c>
      <c r="C4427" s="3" t="s">
        <v>4244</v>
      </c>
      <c r="D4427" s="3" t="s">
        <v>4401</v>
      </c>
      <c r="E4427" s="3" t="s">
        <v>4402</v>
      </c>
      <c r="F4427" s="3">
        <v>3.0</v>
      </c>
      <c r="G4427" s="3">
        <v>7.0</v>
      </c>
      <c r="H4427" s="3" t="s">
        <v>4688</v>
      </c>
      <c r="I4427" s="3" t="s">
        <v>4689</v>
      </c>
      <c r="J4427" s="3" t="s">
        <v>1185</v>
      </c>
      <c r="K4427" s="3" t="s">
        <v>24</v>
      </c>
      <c r="L4427" s="3">
        <v>37.0</v>
      </c>
      <c r="M4427" s="3" t="s">
        <v>25</v>
      </c>
      <c r="N4427" s="3" t="s">
        <v>2840</v>
      </c>
      <c r="O4427" s="3" t="s">
        <v>240</v>
      </c>
      <c r="P4427" s="4">
        <v>12862.0</v>
      </c>
      <c r="Q4427" s="3" t="s">
        <v>49</v>
      </c>
      <c r="S4427" s="3" t="s">
        <v>29</v>
      </c>
    </row>
    <row r="4428">
      <c r="A4428" s="2">
        <v>42318.71488425926</v>
      </c>
      <c r="B4428" s="3">
        <v>84.0</v>
      </c>
      <c r="C4428" s="3" t="s">
        <v>4244</v>
      </c>
      <c r="D4428" s="3">
        <v>73.0</v>
      </c>
      <c r="E4428" s="3" t="s">
        <v>4441</v>
      </c>
      <c r="F4428" s="3">
        <v>3.0</v>
      </c>
      <c r="G4428" s="3">
        <v>7.0</v>
      </c>
      <c r="H4428" s="3" t="s">
        <v>4688</v>
      </c>
      <c r="I4428" s="3" t="s">
        <v>4689</v>
      </c>
      <c r="J4428" s="3" t="s">
        <v>1185</v>
      </c>
      <c r="K4428" s="3" t="s">
        <v>24</v>
      </c>
      <c r="L4428" s="3">
        <v>1.0</v>
      </c>
      <c r="M4428" s="3" t="s">
        <v>25</v>
      </c>
      <c r="N4428" s="3" t="s">
        <v>4857</v>
      </c>
      <c r="O4428" s="3" t="s">
        <v>104</v>
      </c>
      <c r="P4428" s="4">
        <v>22143.0</v>
      </c>
      <c r="Q4428" s="3" t="s">
        <v>132</v>
      </c>
      <c r="S4428" s="3" t="s">
        <v>34</v>
      </c>
    </row>
    <row r="4429">
      <c r="A4429" s="2">
        <v>42318.71488425926</v>
      </c>
      <c r="B4429" s="3">
        <v>84.0</v>
      </c>
      <c r="C4429" s="3" t="s">
        <v>4244</v>
      </c>
      <c r="D4429" s="3">
        <v>73.0</v>
      </c>
      <c r="E4429" s="3" t="s">
        <v>4441</v>
      </c>
      <c r="F4429" s="3">
        <v>3.0</v>
      </c>
      <c r="G4429" s="3">
        <v>7.0</v>
      </c>
      <c r="H4429" s="3" t="s">
        <v>4688</v>
      </c>
      <c r="I4429" s="3" t="s">
        <v>4689</v>
      </c>
      <c r="J4429" s="3" t="s">
        <v>1185</v>
      </c>
      <c r="K4429" s="3" t="s">
        <v>24</v>
      </c>
      <c r="L4429" s="3">
        <v>2.0</v>
      </c>
      <c r="M4429" s="3" t="s">
        <v>30</v>
      </c>
      <c r="N4429" s="3" t="s">
        <v>4858</v>
      </c>
      <c r="O4429" s="3" t="s">
        <v>368</v>
      </c>
      <c r="P4429" s="4">
        <v>31813.0</v>
      </c>
      <c r="Q4429" s="3" t="s">
        <v>132</v>
      </c>
      <c r="S4429" s="3" t="s">
        <v>34</v>
      </c>
    </row>
    <row r="4430">
      <c r="A4430" s="2">
        <v>42318.71488425926</v>
      </c>
      <c r="B4430" s="3">
        <v>84.0</v>
      </c>
      <c r="C4430" s="3" t="s">
        <v>4244</v>
      </c>
      <c r="D4430" s="3">
        <v>73.0</v>
      </c>
      <c r="E4430" s="3" t="s">
        <v>4441</v>
      </c>
      <c r="F4430" s="3">
        <v>3.0</v>
      </c>
      <c r="G4430" s="3">
        <v>7.0</v>
      </c>
      <c r="H4430" s="3" t="s">
        <v>4688</v>
      </c>
      <c r="I4430" s="3" t="s">
        <v>4689</v>
      </c>
      <c r="J4430" s="3" t="s">
        <v>1185</v>
      </c>
      <c r="K4430" s="3" t="s">
        <v>24</v>
      </c>
      <c r="L4430" s="3">
        <v>3.0</v>
      </c>
      <c r="M4430" s="3" t="s">
        <v>25</v>
      </c>
      <c r="N4430" s="3" t="s">
        <v>4859</v>
      </c>
      <c r="O4430" s="3" t="s">
        <v>1849</v>
      </c>
      <c r="P4430" s="4">
        <v>32684.0</v>
      </c>
      <c r="Q4430" s="3" t="s">
        <v>55</v>
      </c>
      <c r="S4430" s="3" t="s">
        <v>34</v>
      </c>
    </row>
    <row r="4431">
      <c r="A4431" s="2">
        <v>42318.71488425926</v>
      </c>
      <c r="B4431" s="3">
        <v>84.0</v>
      </c>
      <c r="C4431" s="3" t="s">
        <v>4244</v>
      </c>
      <c r="D4431" s="3">
        <v>73.0</v>
      </c>
      <c r="E4431" s="3" t="s">
        <v>4441</v>
      </c>
      <c r="F4431" s="3">
        <v>3.0</v>
      </c>
      <c r="G4431" s="3">
        <v>7.0</v>
      </c>
      <c r="H4431" s="3" t="s">
        <v>4688</v>
      </c>
      <c r="I4431" s="3" t="s">
        <v>4689</v>
      </c>
      <c r="J4431" s="3" t="s">
        <v>1185</v>
      </c>
      <c r="K4431" s="3" t="s">
        <v>24</v>
      </c>
      <c r="L4431" s="3">
        <v>4.0</v>
      </c>
      <c r="M4431" s="3" t="s">
        <v>30</v>
      </c>
      <c r="N4431" s="3" t="s">
        <v>4860</v>
      </c>
      <c r="O4431" s="3" t="s">
        <v>342</v>
      </c>
      <c r="P4431" s="4">
        <v>29828.0</v>
      </c>
      <c r="Q4431" s="3" t="s">
        <v>132</v>
      </c>
      <c r="S4431" s="3" t="s">
        <v>34</v>
      </c>
    </row>
    <row r="4432">
      <c r="A4432" s="2">
        <v>42318.71488425926</v>
      </c>
      <c r="B4432" s="3">
        <v>84.0</v>
      </c>
      <c r="C4432" s="3" t="s">
        <v>4244</v>
      </c>
      <c r="D4432" s="3">
        <v>73.0</v>
      </c>
      <c r="E4432" s="3" t="s">
        <v>4441</v>
      </c>
      <c r="F4432" s="3">
        <v>3.0</v>
      </c>
      <c r="G4432" s="3">
        <v>7.0</v>
      </c>
      <c r="H4432" s="3" t="s">
        <v>4688</v>
      </c>
      <c r="I4432" s="3" t="s">
        <v>4689</v>
      </c>
      <c r="J4432" s="3" t="s">
        <v>1185</v>
      </c>
      <c r="K4432" s="3" t="s">
        <v>24</v>
      </c>
      <c r="L4432" s="3">
        <v>5.0</v>
      </c>
      <c r="M4432" s="3" t="s">
        <v>25</v>
      </c>
      <c r="N4432" s="3" t="s">
        <v>2676</v>
      </c>
      <c r="O4432" s="3" t="s">
        <v>613</v>
      </c>
      <c r="P4432" s="4">
        <v>33536.0</v>
      </c>
      <c r="Q4432" s="3" t="s">
        <v>191</v>
      </c>
      <c r="S4432" s="3" t="s">
        <v>34</v>
      </c>
    </row>
    <row r="4433">
      <c r="A4433" s="2">
        <v>42318.71488425926</v>
      </c>
      <c r="B4433" s="3">
        <v>84.0</v>
      </c>
      <c r="C4433" s="3" t="s">
        <v>4244</v>
      </c>
      <c r="D4433" s="3">
        <v>73.0</v>
      </c>
      <c r="E4433" s="3" t="s">
        <v>4441</v>
      </c>
      <c r="F4433" s="3">
        <v>3.0</v>
      </c>
      <c r="G4433" s="3">
        <v>7.0</v>
      </c>
      <c r="H4433" s="3" t="s">
        <v>4688</v>
      </c>
      <c r="I4433" s="3" t="s">
        <v>4689</v>
      </c>
      <c r="J4433" s="3" t="s">
        <v>1185</v>
      </c>
      <c r="K4433" s="3" t="s">
        <v>24</v>
      </c>
      <c r="L4433" s="3">
        <v>6.0</v>
      </c>
      <c r="M4433" s="3" t="s">
        <v>30</v>
      </c>
      <c r="N4433" s="3" t="s">
        <v>4861</v>
      </c>
      <c r="O4433" s="3" t="s">
        <v>215</v>
      </c>
      <c r="P4433" s="4">
        <v>23413.0</v>
      </c>
      <c r="Q4433" s="3" t="s">
        <v>132</v>
      </c>
      <c r="S4433" s="3" t="s">
        <v>34</v>
      </c>
    </row>
    <row r="4434">
      <c r="A4434" s="2">
        <v>42318.71488425926</v>
      </c>
      <c r="B4434" s="3">
        <v>84.0</v>
      </c>
      <c r="C4434" s="3" t="s">
        <v>4244</v>
      </c>
      <c r="D4434" s="3">
        <v>73.0</v>
      </c>
      <c r="E4434" s="3" t="s">
        <v>4441</v>
      </c>
      <c r="F4434" s="3">
        <v>3.0</v>
      </c>
      <c r="G4434" s="3">
        <v>7.0</v>
      </c>
      <c r="H4434" s="3" t="s">
        <v>4688</v>
      </c>
      <c r="I4434" s="3" t="s">
        <v>4689</v>
      </c>
      <c r="J4434" s="3" t="s">
        <v>1185</v>
      </c>
      <c r="K4434" s="3" t="s">
        <v>24</v>
      </c>
      <c r="L4434" s="3">
        <v>7.0</v>
      </c>
      <c r="M4434" s="3" t="s">
        <v>25</v>
      </c>
      <c r="N4434" s="3" t="s">
        <v>1046</v>
      </c>
      <c r="O4434" s="3" t="s">
        <v>1089</v>
      </c>
      <c r="P4434" s="4">
        <v>32327.0</v>
      </c>
      <c r="Q4434" s="3" t="s">
        <v>372</v>
      </c>
      <c r="S4434" s="3" t="s">
        <v>34</v>
      </c>
    </row>
    <row r="4435">
      <c r="A4435" s="2">
        <v>42318.71488425926</v>
      </c>
      <c r="B4435" s="3">
        <v>84.0</v>
      </c>
      <c r="C4435" s="3" t="s">
        <v>4244</v>
      </c>
      <c r="D4435" s="3">
        <v>73.0</v>
      </c>
      <c r="E4435" s="3" t="s">
        <v>4441</v>
      </c>
      <c r="F4435" s="3">
        <v>3.0</v>
      </c>
      <c r="G4435" s="3">
        <v>7.0</v>
      </c>
      <c r="H4435" s="3" t="s">
        <v>4688</v>
      </c>
      <c r="I4435" s="3" t="s">
        <v>4689</v>
      </c>
      <c r="J4435" s="3" t="s">
        <v>1185</v>
      </c>
      <c r="K4435" s="3" t="s">
        <v>24</v>
      </c>
      <c r="L4435" s="3">
        <v>8.0</v>
      </c>
      <c r="M4435" s="3" t="s">
        <v>30</v>
      </c>
      <c r="N4435" s="3" t="s">
        <v>1716</v>
      </c>
      <c r="O4435" s="3" t="s">
        <v>67</v>
      </c>
      <c r="P4435" s="4">
        <v>24454.0</v>
      </c>
      <c r="Q4435" s="3" t="s">
        <v>132</v>
      </c>
      <c r="S4435" s="3" t="s">
        <v>34</v>
      </c>
    </row>
    <row r="4436">
      <c r="A4436" s="2">
        <v>42318.71488425926</v>
      </c>
      <c r="B4436" s="3">
        <v>84.0</v>
      </c>
      <c r="C4436" s="3" t="s">
        <v>4244</v>
      </c>
      <c r="D4436" s="3">
        <v>73.0</v>
      </c>
      <c r="E4436" s="3" t="s">
        <v>4441</v>
      </c>
      <c r="F4436" s="3">
        <v>3.0</v>
      </c>
      <c r="G4436" s="3">
        <v>7.0</v>
      </c>
      <c r="H4436" s="3" t="s">
        <v>4688</v>
      </c>
      <c r="I4436" s="3" t="s">
        <v>4689</v>
      </c>
      <c r="J4436" s="3" t="s">
        <v>1185</v>
      </c>
      <c r="K4436" s="3" t="s">
        <v>24</v>
      </c>
      <c r="L4436" s="3">
        <v>9.0</v>
      </c>
      <c r="M4436" s="3" t="s">
        <v>25</v>
      </c>
      <c r="N4436" s="3" t="s">
        <v>206</v>
      </c>
      <c r="O4436" s="3" t="s">
        <v>3111</v>
      </c>
      <c r="P4436" s="4">
        <v>31312.0</v>
      </c>
      <c r="Q4436" s="3" t="s">
        <v>132</v>
      </c>
      <c r="S4436" s="3" t="s">
        <v>34</v>
      </c>
    </row>
    <row r="4437">
      <c r="A4437" s="2">
        <v>42318.71488425926</v>
      </c>
      <c r="B4437" s="3">
        <v>84.0</v>
      </c>
      <c r="C4437" s="3" t="s">
        <v>4244</v>
      </c>
      <c r="D4437" s="3">
        <v>73.0</v>
      </c>
      <c r="E4437" s="3" t="s">
        <v>4441</v>
      </c>
      <c r="F4437" s="3">
        <v>3.0</v>
      </c>
      <c r="G4437" s="3">
        <v>7.0</v>
      </c>
      <c r="H4437" s="3" t="s">
        <v>4688</v>
      </c>
      <c r="I4437" s="3" t="s">
        <v>4689</v>
      </c>
      <c r="J4437" s="3" t="s">
        <v>1185</v>
      </c>
      <c r="K4437" s="3" t="s">
        <v>24</v>
      </c>
      <c r="L4437" s="3">
        <v>10.0</v>
      </c>
      <c r="M4437" s="3" t="s">
        <v>30</v>
      </c>
      <c r="N4437" s="3" t="s">
        <v>4857</v>
      </c>
      <c r="O4437" s="3" t="s">
        <v>89</v>
      </c>
      <c r="P4437" s="4">
        <v>24620.0</v>
      </c>
      <c r="Q4437" s="3" t="s">
        <v>221</v>
      </c>
      <c r="S4437" s="3" t="s">
        <v>34</v>
      </c>
    </row>
    <row r="4438">
      <c r="A4438" s="2">
        <v>42318.71488425926</v>
      </c>
      <c r="B4438" s="3">
        <v>84.0</v>
      </c>
      <c r="C4438" s="3" t="s">
        <v>4244</v>
      </c>
      <c r="D4438" s="3">
        <v>73.0</v>
      </c>
      <c r="E4438" s="3" t="s">
        <v>4441</v>
      </c>
      <c r="F4438" s="3">
        <v>3.0</v>
      </c>
      <c r="G4438" s="3">
        <v>7.0</v>
      </c>
      <c r="H4438" s="3" t="s">
        <v>4688</v>
      </c>
      <c r="I4438" s="3" t="s">
        <v>4689</v>
      </c>
      <c r="J4438" s="3" t="s">
        <v>1185</v>
      </c>
      <c r="K4438" s="3" t="s">
        <v>24</v>
      </c>
      <c r="L4438" s="3">
        <v>11.0</v>
      </c>
      <c r="M4438" s="3" t="s">
        <v>25</v>
      </c>
      <c r="N4438" s="3" t="s">
        <v>4862</v>
      </c>
      <c r="O4438" s="3" t="s">
        <v>499</v>
      </c>
      <c r="P4438" s="4">
        <v>31525.0</v>
      </c>
      <c r="Q4438" s="3" t="s">
        <v>132</v>
      </c>
      <c r="S4438" s="3" t="s">
        <v>34</v>
      </c>
    </row>
    <row r="4439">
      <c r="A4439" s="2">
        <v>42318.71488425926</v>
      </c>
      <c r="B4439" s="3">
        <v>84.0</v>
      </c>
      <c r="C4439" s="3" t="s">
        <v>4244</v>
      </c>
      <c r="D4439" s="3">
        <v>73.0</v>
      </c>
      <c r="E4439" s="3" t="s">
        <v>4441</v>
      </c>
      <c r="F4439" s="3">
        <v>3.0</v>
      </c>
      <c r="G4439" s="3">
        <v>7.0</v>
      </c>
      <c r="H4439" s="3" t="s">
        <v>4688</v>
      </c>
      <c r="I4439" s="3" t="s">
        <v>4689</v>
      </c>
      <c r="J4439" s="3" t="s">
        <v>1185</v>
      </c>
      <c r="K4439" s="3" t="s">
        <v>24</v>
      </c>
      <c r="L4439" s="3">
        <v>12.0</v>
      </c>
      <c r="M4439" s="3" t="s">
        <v>30</v>
      </c>
      <c r="N4439" s="3" t="s">
        <v>4863</v>
      </c>
      <c r="O4439" s="3" t="s">
        <v>4864</v>
      </c>
      <c r="P4439" s="4">
        <v>14759.0</v>
      </c>
      <c r="Q4439" s="3" t="s">
        <v>49</v>
      </c>
      <c r="S4439" s="3" t="s">
        <v>34</v>
      </c>
    </row>
    <row r="4440">
      <c r="A4440" s="2">
        <v>42318.71488425926</v>
      </c>
      <c r="B4440" s="3">
        <v>84.0</v>
      </c>
      <c r="C4440" s="3" t="s">
        <v>4244</v>
      </c>
      <c r="D4440" s="3">
        <v>73.0</v>
      </c>
      <c r="E4440" s="3" t="s">
        <v>4441</v>
      </c>
      <c r="F4440" s="3">
        <v>3.0</v>
      </c>
      <c r="G4440" s="3">
        <v>7.0</v>
      </c>
      <c r="H4440" s="3" t="s">
        <v>4688</v>
      </c>
      <c r="I4440" s="3" t="s">
        <v>4689</v>
      </c>
      <c r="J4440" s="3" t="s">
        <v>1185</v>
      </c>
      <c r="K4440" s="3" t="s">
        <v>24</v>
      </c>
      <c r="L4440" s="3">
        <v>13.0</v>
      </c>
      <c r="M4440" s="3" t="s">
        <v>25</v>
      </c>
      <c r="N4440" s="3" t="s">
        <v>4865</v>
      </c>
      <c r="O4440" s="3" t="s">
        <v>502</v>
      </c>
      <c r="P4440" s="4">
        <v>18851.0</v>
      </c>
      <c r="Q4440" s="3" t="s">
        <v>49</v>
      </c>
      <c r="S4440" s="3" t="s">
        <v>34</v>
      </c>
    </row>
    <row r="4441">
      <c r="A4441" s="2">
        <v>42318.71488425926</v>
      </c>
      <c r="B4441" s="3">
        <v>84.0</v>
      </c>
      <c r="C4441" s="3" t="s">
        <v>4244</v>
      </c>
      <c r="D4441" s="3">
        <v>74.0</v>
      </c>
      <c r="E4441" s="3" t="s">
        <v>4454</v>
      </c>
      <c r="F4441" s="3">
        <v>3.0</v>
      </c>
      <c r="G4441" s="3">
        <v>7.0</v>
      </c>
      <c r="H4441" s="3" t="s">
        <v>4688</v>
      </c>
      <c r="I4441" s="3" t="s">
        <v>4689</v>
      </c>
      <c r="J4441" s="3" t="s">
        <v>1185</v>
      </c>
      <c r="K4441" s="3" t="s">
        <v>24</v>
      </c>
      <c r="L4441" s="3">
        <v>1.0</v>
      </c>
      <c r="M4441" s="3" t="s">
        <v>25</v>
      </c>
      <c r="N4441" s="3" t="s">
        <v>4866</v>
      </c>
      <c r="O4441" s="3" t="s">
        <v>100</v>
      </c>
      <c r="P4441" s="4">
        <v>23018.0</v>
      </c>
      <c r="Q4441" s="3" t="s">
        <v>37</v>
      </c>
      <c r="S4441" s="3" t="s">
        <v>34</v>
      </c>
    </row>
    <row r="4442">
      <c r="A4442" s="2">
        <v>42318.71488425926</v>
      </c>
      <c r="B4442" s="3">
        <v>84.0</v>
      </c>
      <c r="C4442" s="3" t="s">
        <v>4244</v>
      </c>
      <c r="D4442" s="3">
        <v>74.0</v>
      </c>
      <c r="E4442" s="3" t="s">
        <v>4454</v>
      </c>
      <c r="F4442" s="3">
        <v>3.0</v>
      </c>
      <c r="G4442" s="3">
        <v>7.0</v>
      </c>
      <c r="H4442" s="3" t="s">
        <v>4688</v>
      </c>
      <c r="I4442" s="3" t="s">
        <v>4689</v>
      </c>
      <c r="J4442" s="3" t="s">
        <v>1185</v>
      </c>
      <c r="K4442" s="3" t="s">
        <v>24</v>
      </c>
      <c r="L4442" s="3">
        <v>2.0</v>
      </c>
      <c r="M4442" s="3" t="s">
        <v>30</v>
      </c>
      <c r="N4442" s="3" t="s">
        <v>4867</v>
      </c>
      <c r="O4442" s="3" t="s">
        <v>4868</v>
      </c>
      <c r="P4442" s="4">
        <v>21581.0</v>
      </c>
      <c r="Q4442" s="3" t="s">
        <v>132</v>
      </c>
      <c r="S4442" s="3" t="s">
        <v>34</v>
      </c>
    </row>
    <row r="4443">
      <c r="A4443" s="2">
        <v>42318.71488425926</v>
      </c>
      <c r="B4443" s="3">
        <v>84.0</v>
      </c>
      <c r="C4443" s="3" t="s">
        <v>4244</v>
      </c>
      <c r="D4443" s="3">
        <v>74.0</v>
      </c>
      <c r="E4443" s="3" t="s">
        <v>4454</v>
      </c>
      <c r="F4443" s="3">
        <v>3.0</v>
      </c>
      <c r="G4443" s="3">
        <v>7.0</v>
      </c>
      <c r="H4443" s="3" t="s">
        <v>4688</v>
      </c>
      <c r="I4443" s="3" t="s">
        <v>4689</v>
      </c>
      <c r="J4443" s="3" t="s">
        <v>1185</v>
      </c>
      <c r="K4443" s="3" t="s">
        <v>24</v>
      </c>
      <c r="L4443" s="3">
        <v>3.0</v>
      </c>
      <c r="M4443" s="3" t="s">
        <v>25</v>
      </c>
      <c r="N4443" s="3" t="s">
        <v>4869</v>
      </c>
      <c r="O4443" s="3" t="s">
        <v>251</v>
      </c>
      <c r="P4443" s="4">
        <v>23759.0</v>
      </c>
      <c r="Q4443" s="3" t="s">
        <v>216</v>
      </c>
      <c r="S4443" s="3" t="s">
        <v>34</v>
      </c>
    </row>
    <row r="4444">
      <c r="A4444" s="2">
        <v>42318.71488425926</v>
      </c>
      <c r="B4444" s="3">
        <v>84.0</v>
      </c>
      <c r="C4444" s="3" t="s">
        <v>4244</v>
      </c>
      <c r="D4444" s="3">
        <v>74.0</v>
      </c>
      <c r="E4444" s="3" t="s">
        <v>4454</v>
      </c>
      <c r="F4444" s="3">
        <v>3.0</v>
      </c>
      <c r="G4444" s="3">
        <v>7.0</v>
      </c>
      <c r="H4444" s="3" t="s">
        <v>4688</v>
      </c>
      <c r="I4444" s="3" t="s">
        <v>4689</v>
      </c>
      <c r="J4444" s="3" t="s">
        <v>1185</v>
      </c>
      <c r="K4444" s="3" t="s">
        <v>24</v>
      </c>
      <c r="L4444" s="3">
        <v>4.0</v>
      </c>
      <c r="M4444" s="3" t="s">
        <v>30</v>
      </c>
      <c r="N4444" s="3" t="s">
        <v>4870</v>
      </c>
      <c r="O4444" s="3" t="s">
        <v>368</v>
      </c>
      <c r="P4444" s="4">
        <v>17158.0</v>
      </c>
      <c r="Q4444" s="3" t="s">
        <v>49</v>
      </c>
      <c r="S4444" s="3" t="s">
        <v>29</v>
      </c>
    </row>
    <row r="4445">
      <c r="A4445" s="2">
        <v>42318.71488425926</v>
      </c>
      <c r="B4445" s="3">
        <v>84.0</v>
      </c>
      <c r="C4445" s="3" t="s">
        <v>4244</v>
      </c>
      <c r="D4445" s="3">
        <v>74.0</v>
      </c>
      <c r="E4445" s="3" t="s">
        <v>4454</v>
      </c>
      <c r="F4445" s="3">
        <v>3.0</v>
      </c>
      <c r="G4445" s="3">
        <v>7.0</v>
      </c>
      <c r="H4445" s="3" t="s">
        <v>4688</v>
      </c>
      <c r="I4445" s="3" t="s">
        <v>4689</v>
      </c>
      <c r="J4445" s="3" t="s">
        <v>1185</v>
      </c>
      <c r="K4445" s="3" t="s">
        <v>24</v>
      </c>
      <c r="L4445" s="3">
        <v>5.0</v>
      </c>
      <c r="M4445" s="3" t="s">
        <v>25</v>
      </c>
      <c r="N4445" s="3" t="s">
        <v>4871</v>
      </c>
      <c r="O4445" s="3" t="s">
        <v>4872</v>
      </c>
      <c r="P4445" s="4">
        <v>25776.0</v>
      </c>
      <c r="Q4445" s="3" t="s">
        <v>372</v>
      </c>
      <c r="S4445" s="3" t="s">
        <v>34</v>
      </c>
    </row>
    <row r="4446">
      <c r="A4446" s="2">
        <v>42318.71488425926</v>
      </c>
      <c r="B4446" s="3">
        <v>84.0</v>
      </c>
      <c r="C4446" s="3" t="s">
        <v>4244</v>
      </c>
      <c r="D4446" s="3">
        <v>74.0</v>
      </c>
      <c r="E4446" s="3" t="s">
        <v>4454</v>
      </c>
      <c r="F4446" s="3">
        <v>3.0</v>
      </c>
      <c r="G4446" s="3">
        <v>7.0</v>
      </c>
      <c r="H4446" s="3" t="s">
        <v>4688</v>
      </c>
      <c r="I4446" s="3" t="s">
        <v>4689</v>
      </c>
      <c r="J4446" s="3" t="s">
        <v>1185</v>
      </c>
      <c r="K4446" s="3" t="s">
        <v>24</v>
      </c>
      <c r="L4446" s="3">
        <v>6.0</v>
      </c>
      <c r="M4446" s="3" t="s">
        <v>30</v>
      </c>
      <c r="N4446" s="3" t="s">
        <v>4873</v>
      </c>
      <c r="O4446" s="3" t="s">
        <v>1024</v>
      </c>
      <c r="P4446" s="4">
        <v>32556.0</v>
      </c>
      <c r="Q4446" s="3" t="s">
        <v>52</v>
      </c>
      <c r="S4446" s="3" t="s">
        <v>34</v>
      </c>
    </row>
    <row r="4447">
      <c r="A4447" s="2">
        <v>42318.71488425926</v>
      </c>
      <c r="B4447" s="3">
        <v>84.0</v>
      </c>
      <c r="C4447" s="3" t="s">
        <v>4244</v>
      </c>
      <c r="D4447" s="3">
        <v>74.0</v>
      </c>
      <c r="E4447" s="3" t="s">
        <v>4454</v>
      </c>
      <c r="F4447" s="3">
        <v>3.0</v>
      </c>
      <c r="G4447" s="3">
        <v>7.0</v>
      </c>
      <c r="H4447" s="3" t="s">
        <v>4688</v>
      </c>
      <c r="I4447" s="3" t="s">
        <v>4689</v>
      </c>
      <c r="J4447" s="3" t="s">
        <v>1185</v>
      </c>
      <c r="K4447" s="3" t="s">
        <v>24</v>
      </c>
      <c r="L4447" s="3">
        <v>7.0</v>
      </c>
      <c r="M4447" s="3" t="s">
        <v>25</v>
      </c>
      <c r="N4447" s="3" t="s">
        <v>4874</v>
      </c>
      <c r="O4447" s="3" t="s">
        <v>492</v>
      </c>
      <c r="P4447" s="4">
        <v>23143.0</v>
      </c>
      <c r="Q4447" s="3" t="s">
        <v>46</v>
      </c>
      <c r="S4447" s="3" t="s">
        <v>34</v>
      </c>
    </row>
    <row r="4448">
      <c r="A4448" s="2">
        <v>42318.71488425926</v>
      </c>
      <c r="B4448" s="3">
        <v>84.0</v>
      </c>
      <c r="C4448" s="3" t="s">
        <v>4244</v>
      </c>
      <c r="D4448" s="3">
        <v>74.0</v>
      </c>
      <c r="E4448" s="3" t="s">
        <v>4454</v>
      </c>
      <c r="F4448" s="3">
        <v>3.0</v>
      </c>
      <c r="G4448" s="3">
        <v>7.0</v>
      </c>
      <c r="H4448" s="3" t="s">
        <v>4688</v>
      </c>
      <c r="I4448" s="3" t="s">
        <v>4689</v>
      </c>
      <c r="J4448" s="3" t="s">
        <v>1185</v>
      </c>
      <c r="K4448" s="3" t="s">
        <v>24</v>
      </c>
      <c r="L4448" s="3">
        <v>8.0</v>
      </c>
      <c r="M4448" s="3" t="s">
        <v>30</v>
      </c>
      <c r="N4448" s="3" t="s">
        <v>4875</v>
      </c>
      <c r="O4448" s="3" t="s">
        <v>283</v>
      </c>
      <c r="P4448" s="4">
        <v>25112.0</v>
      </c>
      <c r="Q4448" s="3" t="s">
        <v>43</v>
      </c>
      <c r="S4448" s="3" t="s">
        <v>34</v>
      </c>
    </row>
    <row r="4449">
      <c r="A4449" s="2">
        <v>42318.71488425926</v>
      </c>
      <c r="B4449" s="3">
        <v>84.0</v>
      </c>
      <c r="C4449" s="3" t="s">
        <v>4244</v>
      </c>
      <c r="D4449" s="3">
        <v>74.0</v>
      </c>
      <c r="E4449" s="3" t="s">
        <v>4454</v>
      </c>
      <c r="F4449" s="3">
        <v>3.0</v>
      </c>
      <c r="G4449" s="3">
        <v>7.0</v>
      </c>
      <c r="H4449" s="3" t="s">
        <v>4688</v>
      </c>
      <c r="I4449" s="3" t="s">
        <v>4689</v>
      </c>
      <c r="J4449" s="3" t="s">
        <v>1185</v>
      </c>
      <c r="K4449" s="3" t="s">
        <v>24</v>
      </c>
      <c r="L4449" s="3">
        <v>9.0</v>
      </c>
      <c r="M4449" s="3" t="s">
        <v>25</v>
      </c>
      <c r="N4449" s="3" t="s">
        <v>4876</v>
      </c>
      <c r="O4449" s="3" t="s">
        <v>180</v>
      </c>
      <c r="P4449" s="4">
        <v>18269.0</v>
      </c>
      <c r="Q4449" s="3" t="s">
        <v>55</v>
      </c>
      <c r="S4449" s="3" t="s">
        <v>34</v>
      </c>
    </row>
    <row r="4450">
      <c r="A4450" s="2">
        <v>42318.71488425926</v>
      </c>
      <c r="B4450" s="3">
        <v>84.0</v>
      </c>
      <c r="C4450" s="3" t="s">
        <v>4244</v>
      </c>
      <c r="D4450" s="3">
        <v>74.0</v>
      </c>
      <c r="E4450" s="3" t="s">
        <v>4454</v>
      </c>
      <c r="F4450" s="3">
        <v>3.0</v>
      </c>
      <c r="G4450" s="3">
        <v>7.0</v>
      </c>
      <c r="H4450" s="3" t="s">
        <v>4688</v>
      </c>
      <c r="I4450" s="3" t="s">
        <v>4689</v>
      </c>
      <c r="J4450" s="3" t="s">
        <v>1185</v>
      </c>
      <c r="K4450" s="3" t="s">
        <v>24</v>
      </c>
      <c r="L4450" s="3">
        <v>10.0</v>
      </c>
      <c r="M4450" s="3" t="s">
        <v>30</v>
      </c>
      <c r="N4450" s="3" t="s">
        <v>4877</v>
      </c>
      <c r="O4450" s="3" t="s">
        <v>487</v>
      </c>
      <c r="P4450" s="4">
        <v>19734.0</v>
      </c>
      <c r="Q4450" s="3" t="s">
        <v>132</v>
      </c>
      <c r="S4450" s="3" t="s">
        <v>29</v>
      </c>
    </row>
    <row r="4451">
      <c r="A4451" s="2">
        <v>42318.71488425926</v>
      </c>
      <c r="B4451" s="3">
        <v>84.0</v>
      </c>
      <c r="C4451" s="3" t="s">
        <v>4244</v>
      </c>
      <c r="D4451" s="3">
        <v>74.0</v>
      </c>
      <c r="E4451" s="3" t="s">
        <v>4454</v>
      </c>
      <c r="F4451" s="3">
        <v>3.0</v>
      </c>
      <c r="G4451" s="3">
        <v>7.0</v>
      </c>
      <c r="H4451" s="3" t="s">
        <v>4688</v>
      </c>
      <c r="I4451" s="3" t="s">
        <v>4689</v>
      </c>
      <c r="J4451" s="3" t="s">
        <v>1185</v>
      </c>
      <c r="K4451" s="3" t="s">
        <v>24</v>
      </c>
      <c r="L4451" s="3">
        <v>11.0</v>
      </c>
      <c r="M4451" s="3" t="s">
        <v>25</v>
      </c>
      <c r="N4451" s="3" t="s">
        <v>1132</v>
      </c>
      <c r="O4451" s="3" t="s">
        <v>91</v>
      </c>
      <c r="P4451" s="4">
        <v>16178.0</v>
      </c>
      <c r="Q4451" s="3" t="s">
        <v>49</v>
      </c>
      <c r="S4451" s="3" t="s">
        <v>34</v>
      </c>
    </row>
    <row r="4452">
      <c r="A4452" s="2">
        <v>42318.71488425926</v>
      </c>
      <c r="B4452" s="3">
        <v>84.0</v>
      </c>
      <c r="C4452" s="3" t="s">
        <v>4244</v>
      </c>
      <c r="D4452" s="3">
        <v>74.0</v>
      </c>
      <c r="E4452" s="3" t="s">
        <v>4454</v>
      </c>
      <c r="F4452" s="3">
        <v>3.0</v>
      </c>
      <c r="G4452" s="3">
        <v>7.0</v>
      </c>
      <c r="H4452" s="3" t="s">
        <v>4688</v>
      </c>
      <c r="I4452" s="3" t="s">
        <v>4689</v>
      </c>
      <c r="J4452" s="3" t="s">
        <v>1185</v>
      </c>
      <c r="K4452" s="3" t="s">
        <v>24</v>
      </c>
      <c r="L4452" s="3">
        <v>12.0</v>
      </c>
      <c r="M4452" s="3" t="s">
        <v>30</v>
      </c>
      <c r="N4452" s="3" t="s">
        <v>4878</v>
      </c>
      <c r="O4452" s="3" t="s">
        <v>783</v>
      </c>
      <c r="P4452" s="4">
        <v>19097.0</v>
      </c>
      <c r="Q4452" s="3" t="s">
        <v>46</v>
      </c>
      <c r="S4452" s="3" t="s">
        <v>34</v>
      </c>
    </row>
    <row r="4453">
      <c r="A4453" s="2">
        <v>42318.71488425926</v>
      </c>
      <c r="B4453" s="3">
        <v>84.0</v>
      </c>
      <c r="C4453" s="3" t="s">
        <v>4244</v>
      </c>
      <c r="D4453" s="3">
        <v>74.0</v>
      </c>
      <c r="E4453" s="3" t="s">
        <v>4454</v>
      </c>
      <c r="F4453" s="3">
        <v>3.0</v>
      </c>
      <c r="G4453" s="3">
        <v>7.0</v>
      </c>
      <c r="H4453" s="3" t="s">
        <v>4688</v>
      </c>
      <c r="I4453" s="3" t="s">
        <v>4689</v>
      </c>
      <c r="J4453" s="3" t="s">
        <v>1185</v>
      </c>
      <c r="K4453" s="3" t="s">
        <v>24</v>
      </c>
      <c r="L4453" s="3">
        <v>13.0</v>
      </c>
      <c r="M4453" s="3" t="s">
        <v>25</v>
      </c>
      <c r="N4453" s="3" t="s">
        <v>4879</v>
      </c>
      <c r="O4453" s="3" t="s">
        <v>69</v>
      </c>
      <c r="P4453" s="4">
        <v>19269.0</v>
      </c>
      <c r="Q4453" s="3" t="s">
        <v>96</v>
      </c>
      <c r="S4453" s="3" t="s">
        <v>34</v>
      </c>
    </row>
    <row r="4454">
      <c r="A4454" s="2">
        <v>42318.71488425926</v>
      </c>
      <c r="B4454" s="3">
        <v>84.0</v>
      </c>
      <c r="C4454" s="3" t="s">
        <v>4244</v>
      </c>
      <c r="D4454" s="3">
        <v>74.0</v>
      </c>
      <c r="E4454" s="3" t="s">
        <v>4454</v>
      </c>
      <c r="F4454" s="3">
        <v>3.0</v>
      </c>
      <c r="G4454" s="3">
        <v>7.0</v>
      </c>
      <c r="H4454" s="3" t="s">
        <v>4688</v>
      </c>
      <c r="I4454" s="3" t="s">
        <v>4689</v>
      </c>
      <c r="J4454" s="3" t="s">
        <v>1185</v>
      </c>
      <c r="K4454" s="3" t="s">
        <v>24</v>
      </c>
      <c r="L4454" s="3">
        <v>14.0</v>
      </c>
      <c r="M4454" s="3" t="s">
        <v>30</v>
      </c>
      <c r="N4454" s="3" t="s">
        <v>4880</v>
      </c>
      <c r="O4454" s="3" t="s">
        <v>3122</v>
      </c>
      <c r="P4454" s="4">
        <v>29402.0</v>
      </c>
      <c r="Q4454" s="3" t="s">
        <v>228</v>
      </c>
      <c r="S4454" s="3" t="s">
        <v>34</v>
      </c>
    </row>
    <row r="4455">
      <c r="A4455" s="2">
        <v>42318.71488425926</v>
      </c>
      <c r="B4455" s="3">
        <v>84.0</v>
      </c>
      <c r="C4455" s="3" t="s">
        <v>4244</v>
      </c>
      <c r="D4455" s="3">
        <v>74.0</v>
      </c>
      <c r="E4455" s="3" t="s">
        <v>4454</v>
      </c>
      <c r="F4455" s="3">
        <v>3.0</v>
      </c>
      <c r="G4455" s="3">
        <v>7.0</v>
      </c>
      <c r="H4455" s="3" t="s">
        <v>4688</v>
      </c>
      <c r="I4455" s="3" t="s">
        <v>4689</v>
      </c>
      <c r="J4455" s="3" t="s">
        <v>1185</v>
      </c>
      <c r="K4455" s="3" t="s">
        <v>24</v>
      </c>
      <c r="L4455" s="3">
        <v>15.0</v>
      </c>
      <c r="M4455" s="3" t="s">
        <v>25</v>
      </c>
      <c r="N4455" s="3" t="s">
        <v>4881</v>
      </c>
      <c r="O4455" s="3" t="s">
        <v>95</v>
      </c>
      <c r="P4455" s="4">
        <v>23276.0</v>
      </c>
      <c r="Q4455" s="3" t="s">
        <v>33</v>
      </c>
      <c r="S4455" s="3" t="s">
        <v>34</v>
      </c>
    </row>
    <row r="4456">
      <c r="A4456" s="2">
        <v>42318.71488425926</v>
      </c>
      <c r="B4456" s="3">
        <v>84.0</v>
      </c>
      <c r="C4456" s="3" t="s">
        <v>4244</v>
      </c>
      <c r="D4456" s="3">
        <v>74.0</v>
      </c>
      <c r="E4456" s="3" t="s">
        <v>4454</v>
      </c>
      <c r="F4456" s="3">
        <v>3.0</v>
      </c>
      <c r="G4456" s="3">
        <v>7.0</v>
      </c>
      <c r="H4456" s="3" t="s">
        <v>4688</v>
      </c>
      <c r="I4456" s="3" t="s">
        <v>4689</v>
      </c>
      <c r="J4456" s="3" t="s">
        <v>1185</v>
      </c>
      <c r="K4456" s="3" t="s">
        <v>24</v>
      </c>
      <c r="L4456" s="3">
        <v>16.0</v>
      </c>
      <c r="M4456" s="3" t="s">
        <v>30</v>
      </c>
      <c r="N4456" s="3" t="s">
        <v>4882</v>
      </c>
      <c r="O4456" s="3" t="s">
        <v>3843</v>
      </c>
      <c r="P4456" s="4">
        <v>27908.0</v>
      </c>
      <c r="Q4456" s="3" t="s">
        <v>132</v>
      </c>
      <c r="S4456" s="3" t="s">
        <v>34</v>
      </c>
    </row>
    <row r="4457">
      <c r="A4457" s="2">
        <v>42318.71488425926</v>
      </c>
      <c r="B4457" s="3">
        <v>84.0</v>
      </c>
      <c r="C4457" s="3" t="s">
        <v>4244</v>
      </c>
      <c r="D4457" s="3">
        <v>74.0</v>
      </c>
      <c r="E4457" s="3" t="s">
        <v>4454</v>
      </c>
      <c r="F4457" s="3">
        <v>3.0</v>
      </c>
      <c r="G4457" s="3">
        <v>7.0</v>
      </c>
      <c r="H4457" s="3" t="s">
        <v>4688</v>
      </c>
      <c r="I4457" s="3" t="s">
        <v>4689</v>
      </c>
      <c r="J4457" s="3" t="s">
        <v>1185</v>
      </c>
      <c r="K4457" s="3" t="s">
        <v>24</v>
      </c>
      <c r="L4457" s="3">
        <v>17.0</v>
      </c>
      <c r="M4457" s="3" t="s">
        <v>25</v>
      </c>
      <c r="N4457" s="3" t="s">
        <v>4883</v>
      </c>
      <c r="O4457" s="3" t="s">
        <v>344</v>
      </c>
      <c r="P4457" s="4">
        <v>18957.0</v>
      </c>
      <c r="Q4457" s="3" t="s">
        <v>96</v>
      </c>
      <c r="S4457" s="3" t="s">
        <v>34</v>
      </c>
    </row>
    <row r="4458">
      <c r="A4458" s="2">
        <v>42318.71488425926</v>
      </c>
      <c r="B4458" s="3">
        <v>84.0</v>
      </c>
      <c r="C4458" s="3" t="s">
        <v>4244</v>
      </c>
      <c r="D4458" s="3">
        <v>74.0</v>
      </c>
      <c r="E4458" s="3" t="s">
        <v>4454</v>
      </c>
      <c r="F4458" s="3">
        <v>3.0</v>
      </c>
      <c r="G4458" s="3">
        <v>7.0</v>
      </c>
      <c r="H4458" s="3" t="s">
        <v>4688</v>
      </c>
      <c r="I4458" s="3" t="s">
        <v>4689</v>
      </c>
      <c r="J4458" s="3" t="s">
        <v>1185</v>
      </c>
      <c r="K4458" s="3" t="s">
        <v>24</v>
      </c>
      <c r="L4458" s="3">
        <v>18.0</v>
      </c>
      <c r="M4458" s="3" t="s">
        <v>30</v>
      </c>
      <c r="N4458" s="3" t="s">
        <v>4884</v>
      </c>
      <c r="O4458" s="3" t="s">
        <v>67</v>
      </c>
      <c r="P4458" s="4">
        <v>29443.0</v>
      </c>
      <c r="Q4458" s="3" t="s">
        <v>132</v>
      </c>
      <c r="S4458" s="3" t="s">
        <v>34</v>
      </c>
    </row>
    <row r="4459">
      <c r="A4459" s="2">
        <v>42318.71488425926</v>
      </c>
      <c r="B4459" s="3">
        <v>84.0</v>
      </c>
      <c r="C4459" s="3" t="s">
        <v>4244</v>
      </c>
      <c r="D4459" s="3">
        <v>74.0</v>
      </c>
      <c r="E4459" s="3" t="s">
        <v>4454</v>
      </c>
      <c r="F4459" s="3">
        <v>3.0</v>
      </c>
      <c r="G4459" s="3">
        <v>7.0</v>
      </c>
      <c r="H4459" s="3" t="s">
        <v>4688</v>
      </c>
      <c r="I4459" s="3" t="s">
        <v>4689</v>
      </c>
      <c r="J4459" s="3" t="s">
        <v>1185</v>
      </c>
      <c r="K4459" s="3" t="s">
        <v>24</v>
      </c>
      <c r="L4459" s="3">
        <v>19.0</v>
      </c>
      <c r="M4459" s="3" t="s">
        <v>25</v>
      </c>
      <c r="N4459" s="3" t="s">
        <v>4306</v>
      </c>
      <c r="O4459" s="3" t="s">
        <v>4885</v>
      </c>
      <c r="P4459" s="4">
        <v>31769.0</v>
      </c>
      <c r="Q4459" s="3" t="s">
        <v>132</v>
      </c>
      <c r="S4459" s="3" t="s">
        <v>34</v>
      </c>
    </row>
    <row r="4460">
      <c r="A4460" s="2">
        <v>42318.71488425926</v>
      </c>
      <c r="B4460" s="3">
        <v>84.0</v>
      </c>
      <c r="C4460" s="3" t="s">
        <v>4244</v>
      </c>
      <c r="D4460" s="3">
        <v>74.0</v>
      </c>
      <c r="E4460" s="3" t="s">
        <v>4454</v>
      </c>
      <c r="F4460" s="3">
        <v>3.0</v>
      </c>
      <c r="G4460" s="3">
        <v>7.0</v>
      </c>
      <c r="H4460" s="3" t="s">
        <v>4688</v>
      </c>
      <c r="I4460" s="3" t="s">
        <v>4689</v>
      </c>
      <c r="J4460" s="3" t="s">
        <v>1185</v>
      </c>
      <c r="K4460" s="3" t="s">
        <v>24</v>
      </c>
      <c r="L4460" s="3">
        <v>20.0</v>
      </c>
      <c r="M4460" s="3" t="s">
        <v>30</v>
      </c>
      <c r="N4460" s="3" t="s">
        <v>4886</v>
      </c>
      <c r="O4460" s="3" t="s">
        <v>1318</v>
      </c>
      <c r="P4460" s="4">
        <v>25811.0</v>
      </c>
      <c r="Q4460" s="3" t="s">
        <v>46</v>
      </c>
      <c r="S4460" s="3" t="s">
        <v>34</v>
      </c>
    </row>
    <row r="4461">
      <c r="A4461" s="2">
        <v>42318.71488425926</v>
      </c>
      <c r="B4461" s="3">
        <v>84.0</v>
      </c>
      <c r="C4461" s="3" t="s">
        <v>4244</v>
      </c>
      <c r="D4461" s="3">
        <v>74.0</v>
      </c>
      <c r="E4461" s="3" t="s">
        <v>4454</v>
      </c>
      <c r="F4461" s="3">
        <v>3.0</v>
      </c>
      <c r="G4461" s="3">
        <v>7.0</v>
      </c>
      <c r="H4461" s="3" t="s">
        <v>4688</v>
      </c>
      <c r="I4461" s="3" t="s">
        <v>4689</v>
      </c>
      <c r="J4461" s="3" t="s">
        <v>1185</v>
      </c>
      <c r="K4461" s="3" t="s">
        <v>24</v>
      </c>
      <c r="L4461" s="3">
        <v>21.0</v>
      </c>
      <c r="M4461" s="3" t="s">
        <v>25</v>
      </c>
      <c r="N4461" s="3" t="s">
        <v>1046</v>
      </c>
      <c r="O4461" s="3" t="s">
        <v>102</v>
      </c>
      <c r="P4461" s="4">
        <v>22555.0</v>
      </c>
      <c r="Q4461" s="3" t="s">
        <v>153</v>
      </c>
      <c r="R4461" s="3" t="s">
        <v>1125</v>
      </c>
      <c r="S4461" s="3" t="s">
        <v>34</v>
      </c>
    </row>
    <row r="4462">
      <c r="A4462" s="2">
        <v>42318.71488425926</v>
      </c>
      <c r="B4462" s="3">
        <v>84.0</v>
      </c>
      <c r="C4462" s="3" t="s">
        <v>4244</v>
      </c>
      <c r="D4462" s="3">
        <v>74.0</v>
      </c>
      <c r="E4462" s="3" t="s">
        <v>4454</v>
      </c>
      <c r="F4462" s="3">
        <v>3.0</v>
      </c>
      <c r="G4462" s="3">
        <v>7.0</v>
      </c>
      <c r="H4462" s="3" t="s">
        <v>4688</v>
      </c>
      <c r="I4462" s="3" t="s">
        <v>4689</v>
      </c>
      <c r="J4462" s="3" t="s">
        <v>1185</v>
      </c>
      <c r="K4462" s="3" t="s">
        <v>24</v>
      </c>
      <c r="L4462" s="3">
        <v>22.0</v>
      </c>
      <c r="M4462" s="3" t="s">
        <v>30</v>
      </c>
      <c r="N4462" s="3" t="s">
        <v>4887</v>
      </c>
      <c r="O4462" s="3" t="s">
        <v>283</v>
      </c>
      <c r="P4462" s="4">
        <v>23672.0</v>
      </c>
      <c r="Q4462" s="3" t="s">
        <v>115</v>
      </c>
      <c r="S4462" s="3" t="s">
        <v>34</v>
      </c>
    </row>
    <row r="4463">
      <c r="A4463" s="2">
        <v>42318.71488425926</v>
      </c>
      <c r="B4463" s="3">
        <v>84.0</v>
      </c>
      <c r="C4463" s="3" t="s">
        <v>4244</v>
      </c>
      <c r="D4463" s="3">
        <v>1.0</v>
      </c>
      <c r="E4463" s="3" t="s">
        <v>4245</v>
      </c>
      <c r="F4463" s="3">
        <v>4.0</v>
      </c>
      <c r="G4463" s="3">
        <v>8.0</v>
      </c>
      <c r="H4463" s="3" t="s">
        <v>4888</v>
      </c>
      <c r="I4463" s="3" t="s">
        <v>4889</v>
      </c>
      <c r="J4463" s="3" t="s">
        <v>4890</v>
      </c>
      <c r="K4463" s="3" t="s">
        <v>24</v>
      </c>
      <c r="L4463" s="3">
        <v>1.0</v>
      </c>
      <c r="M4463" s="3" t="s">
        <v>25</v>
      </c>
      <c r="N4463" s="3" t="s">
        <v>4891</v>
      </c>
      <c r="O4463" s="3" t="s">
        <v>2150</v>
      </c>
      <c r="P4463" s="4">
        <v>19409.0</v>
      </c>
      <c r="Q4463" s="3" t="s">
        <v>49</v>
      </c>
      <c r="S4463" s="3" t="s">
        <v>34</v>
      </c>
    </row>
    <row r="4464">
      <c r="A4464" s="2">
        <v>42318.71488425926</v>
      </c>
      <c r="B4464" s="3">
        <v>84.0</v>
      </c>
      <c r="C4464" s="3" t="s">
        <v>4244</v>
      </c>
      <c r="D4464" s="3">
        <v>1.0</v>
      </c>
      <c r="E4464" s="3" t="s">
        <v>4245</v>
      </c>
      <c r="F4464" s="3">
        <v>4.0</v>
      </c>
      <c r="G4464" s="3">
        <v>8.0</v>
      </c>
      <c r="H4464" s="3" t="s">
        <v>4888</v>
      </c>
      <c r="I4464" s="3" t="s">
        <v>4889</v>
      </c>
      <c r="J4464" s="3" t="s">
        <v>4890</v>
      </c>
      <c r="K4464" s="3" t="s">
        <v>24</v>
      </c>
      <c r="L4464" s="3">
        <v>2.0</v>
      </c>
      <c r="M4464" s="3" t="s">
        <v>30</v>
      </c>
      <c r="N4464" s="3" t="s">
        <v>4892</v>
      </c>
      <c r="O4464" s="3" t="s">
        <v>336</v>
      </c>
      <c r="P4464" s="4">
        <v>21998.0</v>
      </c>
      <c r="Q4464" s="3" t="s">
        <v>49</v>
      </c>
      <c r="S4464" s="3" t="s">
        <v>34</v>
      </c>
    </row>
    <row r="4465">
      <c r="A4465" s="2">
        <v>42318.71488425926</v>
      </c>
      <c r="B4465" s="3">
        <v>84.0</v>
      </c>
      <c r="C4465" s="3" t="s">
        <v>4244</v>
      </c>
      <c r="D4465" s="3">
        <v>1.0</v>
      </c>
      <c r="E4465" s="3" t="s">
        <v>4245</v>
      </c>
      <c r="F4465" s="3">
        <v>4.0</v>
      </c>
      <c r="G4465" s="3">
        <v>8.0</v>
      </c>
      <c r="H4465" s="3" t="s">
        <v>4888</v>
      </c>
      <c r="I4465" s="3" t="s">
        <v>4889</v>
      </c>
      <c r="J4465" s="3" t="s">
        <v>4890</v>
      </c>
      <c r="K4465" s="3" t="s">
        <v>24</v>
      </c>
      <c r="L4465" s="3">
        <v>3.0</v>
      </c>
      <c r="M4465" s="3" t="s">
        <v>25</v>
      </c>
      <c r="N4465" s="3" t="s">
        <v>4893</v>
      </c>
      <c r="O4465" s="3" t="s">
        <v>95</v>
      </c>
      <c r="P4465" s="4">
        <v>21203.0</v>
      </c>
      <c r="Q4465" s="3" t="s">
        <v>189</v>
      </c>
      <c r="S4465" s="3" t="s">
        <v>34</v>
      </c>
    </row>
    <row r="4466">
      <c r="A4466" s="2">
        <v>42318.71488425926</v>
      </c>
      <c r="B4466" s="3">
        <v>84.0</v>
      </c>
      <c r="C4466" s="3" t="s">
        <v>4244</v>
      </c>
      <c r="D4466" s="3">
        <v>1.0</v>
      </c>
      <c r="E4466" s="3" t="s">
        <v>4245</v>
      </c>
      <c r="F4466" s="3">
        <v>4.0</v>
      </c>
      <c r="G4466" s="3">
        <v>8.0</v>
      </c>
      <c r="H4466" s="3" t="s">
        <v>4888</v>
      </c>
      <c r="I4466" s="3" t="s">
        <v>4889</v>
      </c>
      <c r="J4466" s="3" t="s">
        <v>4890</v>
      </c>
      <c r="K4466" s="3" t="s">
        <v>24</v>
      </c>
      <c r="L4466" s="3">
        <v>4.0</v>
      </c>
      <c r="M4466" s="3" t="s">
        <v>30</v>
      </c>
      <c r="N4466" s="3" t="s">
        <v>4894</v>
      </c>
      <c r="O4466" s="3" t="s">
        <v>1148</v>
      </c>
      <c r="P4466" s="4">
        <v>25639.0</v>
      </c>
      <c r="Q4466" s="3" t="s">
        <v>75</v>
      </c>
      <c r="S4466" s="3" t="s">
        <v>34</v>
      </c>
    </row>
    <row r="4467">
      <c r="A4467" s="2">
        <v>42318.71488425926</v>
      </c>
      <c r="B4467" s="3">
        <v>84.0</v>
      </c>
      <c r="C4467" s="3" t="s">
        <v>4244</v>
      </c>
      <c r="D4467" s="3">
        <v>1.0</v>
      </c>
      <c r="E4467" s="3" t="s">
        <v>4245</v>
      </c>
      <c r="F4467" s="3">
        <v>4.0</v>
      </c>
      <c r="G4467" s="3">
        <v>8.0</v>
      </c>
      <c r="H4467" s="3" t="s">
        <v>4888</v>
      </c>
      <c r="I4467" s="3" t="s">
        <v>4889</v>
      </c>
      <c r="J4467" s="3" t="s">
        <v>4890</v>
      </c>
      <c r="K4467" s="3" t="s">
        <v>24</v>
      </c>
      <c r="L4467" s="3">
        <v>5.0</v>
      </c>
      <c r="M4467" s="3" t="s">
        <v>25</v>
      </c>
      <c r="N4467" s="3" t="s">
        <v>4895</v>
      </c>
      <c r="O4467" s="3" t="s">
        <v>213</v>
      </c>
      <c r="P4467" s="4">
        <v>20227.0</v>
      </c>
      <c r="Q4467" s="3" t="s">
        <v>86</v>
      </c>
      <c r="S4467" s="3" t="s">
        <v>34</v>
      </c>
    </row>
    <row r="4468">
      <c r="A4468" s="2">
        <v>42318.71488425926</v>
      </c>
      <c r="B4468" s="3">
        <v>84.0</v>
      </c>
      <c r="C4468" s="3" t="s">
        <v>4244</v>
      </c>
      <c r="D4468" s="3">
        <v>1.0</v>
      </c>
      <c r="E4468" s="3" t="s">
        <v>4245</v>
      </c>
      <c r="F4468" s="3">
        <v>4.0</v>
      </c>
      <c r="G4468" s="3">
        <v>8.0</v>
      </c>
      <c r="H4468" s="3" t="s">
        <v>4888</v>
      </c>
      <c r="I4468" s="3" t="s">
        <v>4889</v>
      </c>
      <c r="J4468" s="3" t="s">
        <v>4890</v>
      </c>
      <c r="K4468" s="3" t="s">
        <v>24</v>
      </c>
      <c r="L4468" s="3">
        <v>6.0</v>
      </c>
      <c r="M4468" s="3" t="s">
        <v>30</v>
      </c>
      <c r="N4468" s="3" t="s">
        <v>4896</v>
      </c>
      <c r="O4468" s="3" t="s">
        <v>215</v>
      </c>
      <c r="P4468" s="4">
        <v>26783.0</v>
      </c>
      <c r="Q4468" s="3" t="s">
        <v>37</v>
      </c>
      <c r="S4468" s="3" t="s">
        <v>34</v>
      </c>
    </row>
    <row r="4469">
      <c r="A4469" s="2">
        <v>42318.71488425926</v>
      </c>
      <c r="B4469" s="3">
        <v>84.0</v>
      </c>
      <c r="C4469" s="3" t="s">
        <v>4244</v>
      </c>
      <c r="D4469" s="3">
        <v>1.0</v>
      </c>
      <c r="E4469" s="3" t="s">
        <v>4245</v>
      </c>
      <c r="F4469" s="3">
        <v>4.0</v>
      </c>
      <c r="G4469" s="3">
        <v>8.0</v>
      </c>
      <c r="H4469" s="3" t="s">
        <v>4888</v>
      </c>
      <c r="I4469" s="3" t="s">
        <v>4889</v>
      </c>
      <c r="J4469" s="3" t="s">
        <v>4890</v>
      </c>
      <c r="K4469" s="3" t="s">
        <v>24</v>
      </c>
      <c r="L4469" s="3">
        <v>7.0</v>
      </c>
      <c r="M4469" s="3" t="s">
        <v>25</v>
      </c>
      <c r="N4469" s="3" t="s">
        <v>4389</v>
      </c>
      <c r="O4469" s="3" t="s">
        <v>243</v>
      </c>
      <c r="P4469" s="4">
        <v>26451.0</v>
      </c>
      <c r="Q4469" s="3" t="s">
        <v>52</v>
      </c>
      <c r="S4469" s="3" t="s">
        <v>34</v>
      </c>
    </row>
    <row r="4470">
      <c r="A4470" s="2">
        <v>42318.71488425926</v>
      </c>
      <c r="B4470" s="3">
        <v>84.0</v>
      </c>
      <c r="C4470" s="3" t="s">
        <v>4244</v>
      </c>
      <c r="D4470" s="3">
        <v>1.0</v>
      </c>
      <c r="E4470" s="3" t="s">
        <v>4245</v>
      </c>
      <c r="F4470" s="3">
        <v>4.0</v>
      </c>
      <c r="G4470" s="3">
        <v>8.0</v>
      </c>
      <c r="H4470" s="3" t="s">
        <v>4888</v>
      </c>
      <c r="I4470" s="3" t="s">
        <v>4889</v>
      </c>
      <c r="J4470" s="3" t="s">
        <v>4890</v>
      </c>
      <c r="K4470" s="3" t="s">
        <v>24</v>
      </c>
      <c r="L4470" s="3">
        <v>8.0</v>
      </c>
      <c r="M4470" s="3" t="s">
        <v>30</v>
      </c>
      <c r="N4470" s="3" t="s">
        <v>4897</v>
      </c>
      <c r="O4470" s="3" t="s">
        <v>4898</v>
      </c>
      <c r="P4470" s="4">
        <v>29198.0</v>
      </c>
      <c r="Q4470" s="3" t="s">
        <v>132</v>
      </c>
      <c r="S4470" s="3" t="s">
        <v>34</v>
      </c>
    </row>
    <row r="4471">
      <c r="A4471" s="2">
        <v>42318.71488425926</v>
      </c>
      <c r="B4471" s="3">
        <v>84.0</v>
      </c>
      <c r="C4471" s="3" t="s">
        <v>4244</v>
      </c>
      <c r="D4471" s="3">
        <v>1.0</v>
      </c>
      <c r="E4471" s="3" t="s">
        <v>4245</v>
      </c>
      <c r="F4471" s="3">
        <v>4.0</v>
      </c>
      <c r="G4471" s="3">
        <v>8.0</v>
      </c>
      <c r="H4471" s="3" t="s">
        <v>4888</v>
      </c>
      <c r="I4471" s="3" t="s">
        <v>4889</v>
      </c>
      <c r="J4471" s="3" t="s">
        <v>4890</v>
      </c>
      <c r="K4471" s="3" t="s">
        <v>24</v>
      </c>
      <c r="L4471" s="3">
        <v>9.0</v>
      </c>
      <c r="M4471" s="3" t="s">
        <v>25</v>
      </c>
      <c r="N4471" s="3" t="s">
        <v>4899</v>
      </c>
      <c r="O4471" s="3" t="s">
        <v>127</v>
      </c>
      <c r="P4471" s="4">
        <v>18637.0</v>
      </c>
      <c r="Q4471" s="3" t="s">
        <v>145</v>
      </c>
      <c r="S4471" s="3" t="s">
        <v>34</v>
      </c>
    </row>
    <row r="4472">
      <c r="A4472" s="2">
        <v>42318.71488425926</v>
      </c>
      <c r="B4472" s="3">
        <v>84.0</v>
      </c>
      <c r="C4472" s="3" t="s">
        <v>4244</v>
      </c>
      <c r="D4472" s="3">
        <v>1.0</v>
      </c>
      <c r="E4472" s="3" t="s">
        <v>4245</v>
      </c>
      <c r="F4472" s="3">
        <v>4.0</v>
      </c>
      <c r="G4472" s="3">
        <v>8.0</v>
      </c>
      <c r="H4472" s="3" t="s">
        <v>4888</v>
      </c>
      <c r="I4472" s="3" t="s">
        <v>4889</v>
      </c>
      <c r="J4472" s="3" t="s">
        <v>4890</v>
      </c>
      <c r="K4472" s="3" t="s">
        <v>24</v>
      </c>
      <c r="L4472" s="3">
        <v>10.0</v>
      </c>
      <c r="M4472" s="3" t="s">
        <v>30</v>
      </c>
      <c r="N4472" s="3" t="s">
        <v>4900</v>
      </c>
      <c r="O4472" s="3" t="s">
        <v>121</v>
      </c>
      <c r="P4472" s="4">
        <v>26223.0</v>
      </c>
      <c r="Q4472" s="3" t="s">
        <v>37</v>
      </c>
      <c r="S4472" s="3" t="s">
        <v>34</v>
      </c>
    </row>
    <row r="4473">
      <c r="A4473" s="2">
        <v>42318.71488425926</v>
      </c>
      <c r="B4473" s="3">
        <v>84.0</v>
      </c>
      <c r="C4473" s="3" t="s">
        <v>4244</v>
      </c>
      <c r="D4473" s="3">
        <v>1.0</v>
      </c>
      <c r="E4473" s="3" t="s">
        <v>4245</v>
      </c>
      <c r="F4473" s="3">
        <v>4.0</v>
      </c>
      <c r="G4473" s="3">
        <v>8.0</v>
      </c>
      <c r="H4473" s="3" t="s">
        <v>4888</v>
      </c>
      <c r="I4473" s="3" t="s">
        <v>4889</v>
      </c>
      <c r="J4473" s="3" t="s">
        <v>4890</v>
      </c>
      <c r="K4473" s="3" t="s">
        <v>24</v>
      </c>
      <c r="L4473" s="3">
        <v>11.0</v>
      </c>
      <c r="M4473" s="3" t="s">
        <v>25</v>
      </c>
      <c r="N4473" s="3" t="s">
        <v>4901</v>
      </c>
      <c r="O4473" s="3" t="s">
        <v>36</v>
      </c>
      <c r="P4473" s="4">
        <v>28154.0</v>
      </c>
      <c r="Q4473" s="3" t="s">
        <v>37</v>
      </c>
      <c r="S4473" s="3" t="s">
        <v>34</v>
      </c>
    </row>
    <row r="4474">
      <c r="A4474" s="2">
        <v>42318.71488425926</v>
      </c>
      <c r="B4474" s="3">
        <v>84.0</v>
      </c>
      <c r="C4474" s="3" t="s">
        <v>4244</v>
      </c>
      <c r="D4474" s="3">
        <v>1.0</v>
      </c>
      <c r="E4474" s="3" t="s">
        <v>4245</v>
      </c>
      <c r="F4474" s="3">
        <v>4.0</v>
      </c>
      <c r="G4474" s="3">
        <v>8.0</v>
      </c>
      <c r="H4474" s="3" t="s">
        <v>4888</v>
      </c>
      <c r="I4474" s="3" t="s">
        <v>4889</v>
      </c>
      <c r="J4474" s="3" t="s">
        <v>4890</v>
      </c>
      <c r="K4474" s="3" t="s">
        <v>24</v>
      </c>
      <c r="L4474" s="3">
        <v>12.0</v>
      </c>
      <c r="M4474" s="3" t="s">
        <v>30</v>
      </c>
      <c r="N4474" s="3" t="s">
        <v>4902</v>
      </c>
      <c r="O4474" s="3" t="s">
        <v>174</v>
      </c>
      <c r="P4474" s="4">
        <v>22414.0</v>
      </c>
      <c r="Q4474" s="3" t="s">
        <v>86</v>
      </c>
      <c r="S4474" s="3" t="s">
        <v>34</v>
      </c>
    </row>
    <row r="4475">
      <c r="A4475" s="2">
        <v>42318.71488425926</v>
      </c>
      <c r="B4475" s="3">
        <v>84.0</v>
      </c>
      <c r="C4475" s="3" t="s">
        <v>4244</v>
      </c>
      <c r="D4475" s="3">
        <v>1.0</v>
      </c>
      <c r="E4475" s="3" t="s">
        <v>4245</v>
      </c>
      <c r="F4475" s="3">
        <v>4.0</v>
      </c>
      <c r="G4475" s="3">
        <v>8.0</v>
      </c>
      <c r="H4475" s="3" t="s">
        <v>4888</v>
      </c>
      <c r="I4475" s="3" t="s">
        <v>4889</v>
      </c>
      <c r="J4475" s="3" t="s">
        <v>4890</v>
      </c>
      <c r="K4475" s="3" t="s">
        <v>24</v>
      </c>
      <c r="L4475" s="3">
        <v>13.0</v>
      </c>
      <c r="M4475" s="3" t="s">
        <v>25</v>
      </c>
      <c r="N4475" s="3" t="s">
        <v>4903</v>
      </c>
      <c r="O4475" s="3" t="s">
        <v>3702</v>
      </c>
      <c r="P4475" s="4">
        <v>22299.0</v>
      </c>
      <c r="Q4475" s="3" t="s">
        <v>610</v>
      </c>
      <c r="S4475" s="3" t="s">
        <v>34</v>
      </c>
    </row>
    <row r="4476">
      <c r="A4476" s="2">
        <v>42318.71488425926</v>
      </c>
      <c r="B4476" s="3">
        <v>84.0</v>
      </c>
      <c r="C4476" s="3" t="s">
        <v>4244</v>
      </c>
      <c r="D4476" s="3">
        <v>1.0</v>
      </c>
      <c r="E4476" s="3" t="s">
        <v>4245</v>
      </c>
      <c r="F4476" s="3">
        <v>4.0</v>
      </c>
      <c r="G4476" s="3">
        <v>8.0</v>
      </c>
      <c r="H4476" s="3" t="s">
        <v>4888</v>
      </c>
      <c r="I4476" s="3" t="s">
        <v>4889</v>
      </c>
      <c r="J4476" s="3" t="s">
        <v>4890</v>
      </c>
      <c r="K4476" s="3" t="s">
        <v>24</v>
      </c>
      <c r="L4476" s="3">
        <v>14.0</v>
      </c>
      <c r="M4476" s="3" t="s">
        <v>30</v>
      </c>
      <c r="N4476" s="3" t="s">
        <v>4904</v>
      </c>
      <c r="O4476" s="3" t="s">
        <v>717</v>
      </c>
      <c r="P4476" s="4">
        <v>22256.0</v>
      </c>
      <c r="Q4476" s="3" t="s">
        <v>115</v>
      </c>
      <c r="S4476" s="3" t="s">
        <v>34</v>
      </c>
    </row>
    <row r="4477">
      <c r="A4477" s="2">
        <v>42318.71488425926</v>
      </c>
      <c r="B4477" s="3">
        <v>84.0</v>
      </c>
      <c r="C4477" s="3" t="s">
        <v>4244</v>
      </c>
      <c r="D4477" s="3">
        <v>1.0</v>
      </c>
      <c r="E4477" s="3" t="s">
        <v>4245</v>
      </c>
      <c r="F4477" s="3">
        <v>4.0</v>
      </c>
      <c r="G4477" s="3">
        <v>8.0</v>
      </c>
      <c r="H4477" s="3" t="s">
        <v>4888</v>
      </c>
      <c r="I4477" s="3" t="s">
        <v>4889</v>
      </c>
      <c r="J4477" s="3" t="s">
        <v>4890</v>
      </c>
      <c r="K4477" s="3" t="s">
        <v>24</v>
      </c>
      <c r="L4477" s="3">
        <v>15.0</v>
      </c>
      <c r="M4477" s="3" t="s">
        <v>25</v>
      </c>
      <c r="N4477" s="3" t="s">
        <v>4905</v>
      </c>
      <c r="O4477" s="3" t="s">
        <v>200</v>
      </c>
      <c r="P4477" s="4">
        <v>20957.0</v>
      </c>
      <c r="Q4477" s="3" t="s">
        <v>43</v>
      </c>
      <c r="S4477" s="3" t="s">
        <v>34</v>
      </c>
    </row>
    <row r="4478">
      <c r="A4478" s="2">
        <v>42318.71488425926</v>
      </c>
      <c r="B4478" s="3">
        <v>84.0</v>
      </c>
      <c r="C4478" s="3" t="s">
        <v>4244</v>
      </c>
      <c r="D4478" s="3">
        <v>1.0</v>
      </c>
      <c r="E4478" s="3" t="s">
        <v>4245</v>
      </c>
      <c r="F4478" s="3">
        <v>4.0</v>
      </c>
      <c r="G4478" s="3">
        <v>8.0</v>
      </c>
      <c r="H4478" s="3" t="s">
        <v>4888</v>
      </c>
      <c r="I4478" s="3" t="s">
        <v>4889</v>
      </c>
      <c r="J4478" s="3" t="s">
        <v>4890</v>
      </c>
      <c r="K4478" s="3" t="s">
        <v>24</v>
      </c>
      <c r="L4478" s="3">
        <v>16.0</v>
      </c>
      <c r="M4478" s="3" t="s">
        <v>30</v>
      </c>
      <c r="N4478" s="3" t="s">
        <v>4906</v>
      </c>
      <c r="O4478" s="3" t="s">
        <v>998</v>
      </c>
      <c r="P4478" s="4">
        <v>19872.0</v>
      </c>
      <c r="Q4478" s="3" t="s">
        <v>216</v>
      </c>
      <c r="S4478" s="3" t="s">
        <v>34</v>
      </c>
    </row>
    <row r="4479">
      <c r="A4479" s="2">
        <v>42318.71488425926</v>
      </c>
      <c r="B4479" s="3">
        <v>84.0</v>
      </c>
      <c r="C4479" s="3" t="s">
        <v>4244</v>
      </c>
      <c r="D4479" s="3">
        <v>1.0</v>
      </c>
      <c r="E4479" s="3" t="s">
        <v>4245</v>
      </c>
      <c r="F4479" s="3">
        <v>4.0</v>
      </c>
      <c r="G4479" s="3">
        <v>8.0</v>
      </c>
      <c r="H4479" s="3" t="s">
        <v>4888</v>
      </c>
      <c r="I4479" s="3" t="s">
        <v>4889</v>
      </c>
      <c r="J4479" s="3" t="s">
        <v>4890</v>
      </c>
      <c r="K4479" s="3" t="s">
        <v>24</v>
      </c>
      <c r="L4479" s="3">
        <v>17.0</v>
      </c>
      <c r="M4479" s="3" t="s">
        <v>25</v>
      </c>
      <c r="N4479" s="3" t="s">
        <v>4907</v>
      </c>
      <c r="O4479" s="3" t="s">
        <v>91</v>
      </c>
      <c r="P4479" s="4">
        <v>22619.0</v>
      </c>
      <c r="Q4479" s="3" t="s">
        <v>247</v>
      </c>
      <c r="S4479" s="3" t="s">
        <v>34</v>
      </c>
    </row>
    <row r="4480">
      <c r="A4480" s="2">
        <v>42318.71488425926</v>
      </c>
      <c r="B4480" s="3">
        <v>84.0</v>
      </c>
      <c r="C4480" s="3" t="s">
        <v>4244</v>
      </c>
      <c r="D4480" s="3">
        <v>1.0</v>
      </c>
      <c r="E4480" s="3" t="s">
        <v>4245</v>
      </c>
      <c r="F4480" s="3">
        <v>4.0</v>
      </c>
      <c r="G4480" s="3">
        <v>8.0</v>
      </c>
      <c r="H4480" s="3" t="s">
        <v>4888</v>
      </c>
      <c r="I4480" s="3" t="s">
        <v>4889</v>
      </c>
      <c r="J4480" s="3" t="s">
        <v>4890</v>
      </c>
      <c r="K4480" s="3" t="s">
        <v>24</v>
      </c>
      <c r="L4480" s="3">
        <v>18.0</v>
      </c>
      <c r="M4480" s="3" t="s">
        <v>30</v>
      </c>
      <c r="N4480" s="3" t="s">
        <v>4908</v>
      </c>
      <c r="O4480" s="3" t="s">
        <v>171</v>
      </c>
      <c r="P4480" s="4">
        <v>20742.0</v>
      </c>
      <c r="Q4480" s="3" t="s">
        <v>75</v>
      </c>
      <c r="S4480" s="3" t="s">
        <v>34</v>
      </c>
    </row>
    <row r="4481">
      <c r="A4481" s="2">
        <v>42318.71488425926</v>
      </c>
      <c r="B4481" s="3">
        <v>84.0</v>
      </c>
      <c r="C4481" s="3" t="s">
        <v>4244</v>
      </c>
      <c r="D4481" s="3">
        <v>3.0</v>
      </c>
      <c r="E4481" s="3" t="s">
        <v>4264</v>
      </c>
      <c r="F4481" s="3">
        <v>4.0</v>
      </c>
      <c r="G4481" s="3">
        <v>8.0</v>
      </c>
      <c r="H4481" s="3" t="s">
        <v>4888</v>
      </c>
      <c r="I4481" s="3" t="s">
        <v>4889</v>
      </c>
      <c r="J4481" s="3" t="s">
        <v>4890</v>
      </c>
      <c r="K4481" s="3" t="s">
        <v>24</v>
      </c>
      <c r="L4481" s="3">
        <v>1.0</v>
      </c>
      <c r="M4481" s="3" t="s">
        <v>25</v>
      </c>
      <c r="N4481" s="3" t="s">
        <v>4909</v>
      </c>
      <c r="O4481" s="3" t="s">
        <v>1456</v>
      </c>
      <c r="P4481" s="4">
        <v>27674.0</v>
      </c>
      <c r="Q4481" s="3" t="s">
        <v>110</v>
      </c>
      <c r="S4481" s="3" t="s">
        <v>34</v>
      </c>
    </row>
    <row r="4482">
      <c r="A4482" s="2">
        <v>42318.71488425926</v>
      </c>
      <c r="B4482" s="3">
        <v>84.0</v>
      </c>
      <c r="C4482" s="3" t="s">
        <v>4244</v>
      </c>
      <c r="D4482" s="3">
        <v>3.0</v>
      </c>
      <c r="E4482" s="3" t="s">
        <v>4264</v>
      </c>
      <c r="F4482" s="3">
        <v>4.0</v>
      </c>
      <c r="G4482" s="3">
        <v>8.0</v>
      </c>
      <c r="H4482" s="3" t="s">
        <v>4888</v>
      </c>
      <c r="I4482" s="3" t="s">
        <v>4889</v>
      </c>
      <c r="J4482" s="3" t="s">
        <v>4890</v>
      </c>
      <c r="K4482" s="3" t="s">
        <v>24</v>
      </c>
      <c r="L4482" s="3">
        <v>2.0</v>
      </c>
      <c r="M4482" s="3" t="s">
        <v>30</v>
      </c>
      <c r="N4482" s="3" t="s">
        <v>4910</v>
      </c>
      <c r="O4482" s="3" t="s">
        <v>1547</v>
      </c>
      <c r="P4482" s="4">
        <v>22724.0</v>
      </c>
      <c r="Q4482" s="3" t="s">
        <v>132</v>
      </c>
      <c r="S4482" s="3" t="s">
        <v>29</v>
      </c>
    </row>
    <row r="4483">
      <c r="A4483" s="2">
        <v>42318.71488425926</v>
      </c>
      <c r="B4483" s="3">
        <v>84.0</v>
      </c>
      <c r="C4483" s="3" t="s">
        <v>4244</v>
      </c>
      <c r="D4483" s="3">
        <v>3.0</v>
      </c>
      <c r="E4483" s="3" t="s">
        <v>4264</v>
      </c>
      <c r="F4483" s="3">
        <v>4.0</v>
      </c>
      <c r="G4483" s="3">
        <v>8.0</v>
      </c>
      <c r="H4483" s="3" t="s">
        <v>4888</v>
      </c>
      <c r="I4483" s="3" t="s">
        <v>4889</v>
      </c>
      <c r="J4483" s="3" t="s">
        <v>4890</v>
      </c>
      <c r="K4483" s="3" t="s">
        <v>24</v>
      </c>
      <c r="L4483" s="3">
        <v>3.0</v>
      </c>
      <c r="M4483" s="3" t="s">
        <v>25</v>
      </c>
      <c r="N4483" s="3" t="s">
        <v>2878</v>
      </c>
      <c r="O4483" s="3" t="s">
        <v>344</v>
      </c>
      <c r="P4483" s="4">
        <v>25311.0</v>
      </c>
      <c r="Q4483" s="3" t="s">
        <v>132</v>
      </c>
      <c r="S4483" s="3" t="s">
        <v>34</v>
      </c>
    </row>
    <row r="4484">
      <c r="A4484" s="2">
        <v>42318.71488425926</v>
      </c>
      <c r="B4484" s="3">
        <v>84.0</v>
      </c>
      <c r="C4484" s="3" t="s">
        <v>4244</v>
      </c>
      <c r="D4484" s="3">
        <v>3.0</v>
      </c>
      <c r="E4484" s="3" t="s">
        <v>4264</v>
      </c>
      <c r="F4484" s="3">
        <v>4.0</v>
      </c>
      <c r="G4484" s="3">
        <v>8.0</v>
      </c>
      <c r="H4484" s="3" t="s">
        <v>4888</v>
      </c>
      <c r="I4484" s="3" t="s">
        <v>4889</v>
      </c>
      <c r="J4484" s="3" t="s">
        <v>4890</v>
      </c>
      <c r="K4484" s="3" t="s">
        <v>24</v>
      </c>
      <c r="L4484" s="3">
        <v>4.0</v>
      </c>
      <c r="M4484" s="3" t="s">
        <v>30</v>
      </c>
      <c r="N4484" s="3" t="s">
        <v>4911</v>
      </c>
      <c r="O4484" s="3" t="s">
        <v>626</v>
      </c>
      <c r="P4484" s="4">
        <v>22890.0</v>
      </c>
      <c r="Q4484" s="3" t="s">
        <v>132</v>
      </c>
      <c r="S4484" s="3" t="s">
        <v>34</v>
      </c>
    </row>
    <row r="4485">
      <c r="A4485" s="2">
        <v>42318.71488425926</v>
      </c>
      <c r="B4485" s="3">
        <v>84.0</v>
      </c>
      <c r="C4485" s="3" t="s">
        <v>4244</v>
      </c>
      <c r="D4485" s="3">
        <v>3.0</v>
      </c>
      <c r="E4485" s="3" t="s">
        <v>4264</v>
      </c>
      <c r="F4485" s="3">
        <v>4.0</v>
      </c>
      <c r="G4485" s="3">
        <v>8.0</v>
      </c>
      <c r="H4485" s="3" t="s">
        <v>4888</v>
      </c>
      <c r="I4485" s="3" t="s">
        <v>4889</v>
      </c>
      <c r="J4485" s="3" t="s">
        <v>4890</v>
      </c>
      <c r="K4485" s="3" t="s">
        <v>24</v>
      </c>
      <c r="L4485" s="3">
        <v>5.0</v>
      </c>
      <c r="M4485" s="3" t="s">
        <v>25</v>
      </c>
      <c r="N4485" s="3" t="s">
        <v>4912</v>
      </c>
      <c r="O4485" s="3" t="s">
        <v>1390</v>
      </c>
      <c r="P4485" s="4">
        <v>31153.0</v>
      </c>
      <c r="Q4485" s="3" t="s">
        <v>33</v>
      </c>
      <c r="S4485" s="3" t="s">
        <v>34</v>
      </c>
    </row>
    <row r="4486">
      <c r="A4486" s="2">
        <v>42318.71488425926</v>
      </c>
      <c r="B4486" s="3">
        <v>84.0</v>
      </c>
      <c r="C4486" s="3" t="s">
        <v>4244</v>
      </c>
      <c r="D4486" s="3">
        <v>3.0</v>
      </c>
      <c r="E4486" s="3" t="s">
        <v>4264</v>
      </c>
      <c r="F4486" s="3">
        <v>4.0</v>
      </c>
      <c r="G4486" s="3">
        <v>8.0</v>
      </c>
      <c r="H4486" s="3" t="s">
        <v>4888</v>
      </c>
      <c r="I4486" s="3" t="s">
        <v>4889</v>
      </c>
      <c r="J4486" s="3" t="s">
        <v>4890</v>
      </c>
      <c r="K4486" s="3" t="s">
        <v>24</v>
      </c>
      <c r="L4486" s="3">
        <v>6.0</v>
      </c>
      <c r="M4486" s="3" t="s">
        <v>30</v>
      </c>
      <c r="N4486" s="3" t="s">
        <v>2878</v>
      </c>
      <c r="O4486" s="3" t="s">
        <v>639</v>
      </c>
      <c r="P4486" s="4">
        <v>21798.0</v>
      </c>
      <c r="Q4486" s="3" t="s">
        <v>75</v>
      </c>
      <c r="S4486" s="3" t="s">
        <v>34</v>
      </c>
    </row>
    <row r="4487">
      <c r="A4487" s="2">
        <v>42318.71488425926</v>
      </c>
      <c r="B4487" s="3">
        <v>84.0</v>
      </c>
      <c r="C4487" s="3" t="s">
        <v>4244</v>
      </c>
      <c r="D4487" s="3">
        <v>3.0</v>
      </c>
      <c r="E4487" s="3" t="s">
        <v>4264</v>
      </c>
      <c r="F4487" s="3">
        <v>4.0</v>
      </c>
      <c r="G4487" s="3">
        <v>8.0</v>
      </c>
      <c r="H4487" s="3" t="s">
        <v>4888</v>
      </c>
      <c r="I4487" s="3" t="s">
        <v>4889</v>
      </c>
      <c r="J4487" s="3" t="s">
        <v>4890</v>
      </c>
      <c r="K4487" s="3" t="s">
        <v>24</v>
      </c>
      <c r="L4487" s="3">
        <v>7.0</v>
      </c>
      <c r="M4487" s="3" t="s">
        <v>25</v>
      </c>
      <c r="N4487" s="3" t="s">
        <v>4913</v>
      </c>
      <c r="O4487" s="3" t="s">
        <v>492</v>
      </c>
      <c r="P4487" s="4">
        <v>21051.0</v>
      </c>
      <c r="Q4487" s="3" t="s">
        <v>145</v>
      </c>
      <c r="S4487" s="3" t="s">
        <v>34</v>
      </c>
    </row>
    <row r="4488">
      <c r="A4488" s="2">
        <v>42318.71488425926</v>
      </c>
      <c r="B4488" s="3">
        <v>84.0</v>
      </c>
      <c r="C4488" s="3" t="s">
        <v>4244</v>
      </c>
      <c r="D4488" s="3">
        <v>3.0</v>
      </c>
      <c r="E4488" s="3" t="s">
        <v>4264</v>
      </c>
      <c r="F4488" s="3">
        <v>4.0</v>
      </c>
      <c r="G4488" s="3">
        <v>8.0</v>
      </c>
      <c r="H4488" s="3" t="s">
        <v>4888</v>
      </c>
      <c r="I4488" s="3" t="s">
        <v>4889</v>
      </c>
      <c r="J4488" s="3" t="s">
        <v>4890</v>
      </c>
      <c r="K4488" s="3" t="s">
        <v>24</v>
      </c>
      <c r="L4488" s="3">
        <v>8.0</v>
      </c>
      <c r="M4488" s="3" t="s">
        <v>30</v>
      </c>
      <c r="N4488" s="3" t="s">
        <v>4914</v>
      </c>
      <c r="O4488" s="3" t="s">
        <v>57</v>
      </c>
      <c r="P4488" s="4">
        <v>25287.0</v>
      </c>
      <c r="Q4488" s="3" t="s">
        <v>75</v>
      </c>
      <c r="S4488" s="3" t="s">
        <v>34</v>
      </c>
    </row>
    <row r="4489">
      <c r="A4489" s="2">
        <v>42318.71488425926</v>
      </c>
      <c r="B4489" s="3">
        <v>84.0</v>
      </c>
      <c r="C4489" s="3" t="s">
        <v>4244</v>
      </c>
      <c r="D4489" s="3">
        <v>3.0</v>
      </c>
      <c r="E4489" s="3" t="s">
        <v>4264</v>
      </c>
      <c r="F4489" s="3">
        <v>4.0</v>
      </c>
      <c r="G4489" s="3">
        <v>8.0</v>
      </c>
      <c r="H4489" s="3" t="s">
        <v>4888</v>
      </c>
      <c r="I4489" s="3" t="s">
        <v>4889</v>
      </c>
      <c r="J4489" s="3" t="s">
        <v>4890</v>
      </c>
      <c r="K4489" s="3" t="s">
        <v>24</v>
      </c>
      <c r="L4489" s="3">
        <v>9.0</v>
      </c>
      <c r="M4489" s="3" t="s">
        <v>25</v>
      </c>
      <c r="N4489" s="3" t="s">
        <v>4915</v>
      </c>
      <c r="O4489" s="3" t="s">
        <v>1390</v>
      </c>
      <c r="P4489" s="4">
        <v>32701.0</v>
      </c>
      <c r="Q4489" s="3" t="s">
        <v>132</v>
      </c>
      <c r="S4489" s="3" t="s">
        <v>34</v>
      </c>
    </row>
    <row r="4490">
      <c r="A4490" s="2">
        <v>42318.71488425926</v>
      </c>
      <c r="B4490" s="3">
        <v>84.0</v>
      </c>
      <c r="C4490" s="3" t="s">
        <v>4244</v>
      </c>
      <c r="D4490" s="3">
        <v>3.0</v>
      </c>
      <c r="E4490" s="3" t="s">
        <v>4264</v>
      </c>
      <c r="F4490" s="3">
        <v>4.0</v>
      </c>
      <c r="G4490" s="3">
        <v>8.0</v>
      </c>
      <c r="H4490" s="3" t="s">
        <v>4888</v>
      </c>
      <c r="I4490" s="3" t="s">
        <v>4889</v>
      </c>
      <c r="J4490" s="3" t="s">
        <v>4890</v>
      </c>
      <c r="K4490" s="3" t="s">
        <v>24</v>
      </c>
      <c r="L4490" s="3">
        <v>10.0</v>
      </c>
      <c r="M4490" s="3" t="s">
        <v>30</v>
      </c>
      <c r="N4490" s="3" t="s">
        <v>4916</v>
      </c>
      <c r="O4490" s="3" t="s">
        <v>235</v>
      </c>
      <c r="P4490" s="4">
        <v>20220.0</v>
      </c>
      <c r="Q4490" s="3" t="s">
        <v>189</v>
      </c>
      <c r="S4490" s="3" t="s">
        <v>34</v>
      </c>
    </row>
    <row r="4491">
      <c r="A4491" s="2">
        <v>42318.71488425926</v>
      </c>
      <c r="B4491" s="3">
        <v>84.0</v>
      </c>
      <c r="C4491" s="3" t="s">
        <v>4244</v>
      </c>
      <c r="D4491" s="3">
        <v>3.0</v>
      </c>
      <c r="E4491" s="3" t="s">
        <v>4264</v>
      </c>
      <c r="F4491" s="3">
        <v>4.0</v>
      </c>
      <c r="G4491" s="3">
        <v>8.0</v>
      </c>
      <c r="H4491" s="3" t="s">
        <v>4888</v>
      </c>
      <c r="I4491" s="3" t="s">
        <v>4889</v>
      </c>
      <c r="J4491" s="3" t="s">
        <v>4890</v>
      </c>
      <c r="K4491" s="3" t="s">
        <v>24</v>
      </c>
      <c r="L4491" s="3">
        <v>11.0</v>
      </c>
      <c r="M4491" s="3" t="s">
        <v>25</v>
      </c>
      <c r="N4491" s="3" t="s">
        <v>1217</v>
      </c>
      <c r="O4491" s="3" t="s">
        <v>69</v>
      </c>
      <c r="P4491" s="4">
        <v>26164.0</v>
      </c>
      <c r="Q4491" s="3" t="s">
        <v>79</v>
      </c>
      <c r="S4491" s="3" t="s">
        <v>34</v>
      </c>
    </row>
    <row r="4492">
      <c r="A4492" s="2">
        <v>42318.71488425926</v>
      </c>
      <c r="B4492" s="3">
        <v>84.0</v>
      </c>
      <c r="C4492" s="3" t="s">
        <v>4244</v>
      </c>
      <c r="D4492" s="3">
        <v>7.0</v>
      </c>
      <c r="E4492" s="3" t="s">
        <v>4274</v>
      </c>
      <c r="F4492" s="3">
        <v>4.0</v>
      </c>
      <c r="G4492" s="3">
        <v>8.0</v>
      </c>
      <c r="H4492" s="3" t="s">
        <v>4888</v>
      </c>
      <c r="I4492" s="3" t="s">
        <v>4889</v>
      </c>
      <c r="J4492" s="3" t="s">
        <v>4890</v>
      </c>
      <c r="K4492" s="3" t="s">
        <v>24</v>
      </c>
      <c r="L4492" s="3">
        <v>1.0</v>
      </c>
      <c r="M4492" s="3" t="s">
        <v>25</v>
      </c>
      <c r="N4492" s="3" t="s">
        <v>4917</v>
      </c>
      <c r="O4492" s="3" t="s">
        <v>377</v>
      </c>
      <c r="P4492" s="4">
        <v>21096.0</v>
      </c>
      <c r="Q4492" s="3" t="s">
        <v>79</v>
      </c>
      <c r="S4492" s="3" t="s">
        <v>29</v>
      </c>
    </row>
    <row r="4493">
      <c r="A4493" s="2">
        <v>42318.71488425926</v>
      </c>
      <c r="B4493" s="3">
        <v>84.0</v>
      </c>
      <c r="C4493" s="3" t="s">
        <v>4244</v>
      </c>
      <c r="D4493" s="3">
        <v>7.0</v>
      </c>
      <c r="E4493" s="3" t="s">
        <v>4274</v>
      </c>
      <c r="F4493" s="3">
        <v>4.0</v>
      </c>
      <c r="G4493" s="3">
        <v>8.0</v>
      </c>
      <c r="H4493" s="3" t="s">
        <v>4888</v>
      </c>
      <c r="I4493" s="3" t="s">
        <v>4889</v>
      </c>
      <c r="J4493" s="3" t="s">
        <v>4890</v>
      </c>
      <c r="K4493" s="3" t="s">
        <v>24</v>
      </c>
      <c r="L4493" s="3">
        <v>2.0</v>
      </c>
      <c r="M4493" s="3" t="s">
        <v>30</v>
      </c>
      <c r="N4493" s="3" t="s">
        <v>4918</v>
      </c>
      <c r="O4493" s="3" t="s">
        <v>1120</v>
      </c>
      <c r="P4493" s="4">
        <v>31027.0</v>
      </c>
      <c r="Q4493" s="3" t="s">
        <v>72</v>
      </c>
      <c r="S4493" s="3" t="s">
        <v>34</v>
      </c>
    </row>
    <row r="4494">
      <c r="A4494" s="2">
        <v>42318.71488425926</v>
      </c>
      <c r="B4494" s="3">
        <v>84.0</v>
      </c>
      <c r="C4494" s="3" t="s">
        <v>4244</v>
      </c>
      <c r="D4494" s="3">
        <v>7.0</v>
      </c>
      <c r="E4494" s="3" t="s">
        <v>4274</v>
      </c>
      <c r="F4494" s="3">
        <v>4.0</v>
      </c>
      <c r="G4494" s="3">
        <v>8.0</v>
      </c>
      <c r="H4494" s="3" t="s">
        <v>4888</v>
      </c>
      <c r="I4494" s="3" t="s">
        <v>4889</v>
      </c>
      <c r="J4494" s="3" t="s">
        <v>4890</v>
      </c>
      <c r="K4494" s="3" t="s">
        <v>24</v>
      </c>
      <c r="L4494" s="3">
        <v>3.0</v>
      </c>
      <c r="M4494" s="3" t="s">
        <v>25</v>
      </c>
      <c r="N4494" s="3" t="s">
        <v>4919</v>
      </c>
      <c r="O4494" s="3" t="s">
        <v>1447</v>
      </c>
      <c r="P4494" s="4">
        <v>33119.0</v>
      </c>
      <c r="Q4494" s="3" t="s">
        <v>712</v>
      </c>
      <c r="S4494" s="3" t="s">
        <v>34</v>
      </c>
    </row>
    <row r="4495">
      <c r="A4495" s="2">
        <v>42318.71488425926</v>
      </c>
      <c r="B4495" s="3">
        <v>84.0</v>
      </c>
      <c r="C4495" s="3" t="s">
        <v>4244</v>
      </c>
      <c r="D4495" s="3">
        <v>7.0</v>
      </c>
      <c r="E4495" s="3" t="s">
        <v>4274</v>
      </c>
      <c r="F4495" s="3">
        <v>4.0</v>
      </c>
      <c r="G4495" s="3">
        <v>8.0</v>
      </c>
      <c r="H4495" s="3" t="s">
        <v>4888</v>
      </c>
      <c r="I4495" s="3" t="s">
        <v>4889</v>
      </c>
      <c r="J4495" s="3" t="s">
        <v>4890</v>
      </c>
      <c r="K4495" s="3" t="s">
        <v>24</v>
      </c>
      <c r="L4495" s="3">
        <v>4.0</v>
      </c>
      <c r="M4495" s="3" t="s">
        <v>30</v>
      </c>
      <c r="N4495" s="3" t="s">
        <v>4920</v>
      </c>
      <c r="O4495" s="3" t="s">
        <v>812</v>
      </c>
      <c r="P4495" s="4">
        <v>25930.0</v>
      </c>
      <c r="Q4495" s="3" t="s">
        <v>345</v>
      </c>
      <c r="S4495" s="3" t="s">
        <v>34</v>
      </c>
    </row>
    <row r="4496">
      <c r="A4496" s="2">
        <v>42318.71488425926</v>
      </c>
      <c r="B4496" s="3">
        <v>84.0</v>
      </c>
      <c r="C4496" s="3" t="s">
        <v>4244</v>
      </c>
      <c r="D4496" s="3">
        <v>7.0</v>
      </c>
      <c r="E4496" s="3" t="s">
        <v>4274</v>
      </c>
      <c r="F4496" s="3">
        <v>4.0</v>
      </c>
      <c r="G4496" s="3">
        <v>8.0</v>
      </c>
      <c r="H4496" s="3" t="s">
        <v>4888</v>
      </c>
      <c r="I4496" s="3" t="s">
        <v>4889</v>
      </c>
      <c r="J4496" s="3" t="s">
        <v>4890</v>
      </c>
      <c r="K4496" s="3" t="s">
        <v>24</v>
      </c>
      <c r="L4496" s="3">
        <v>5.0</v>
      </c>
      <c r="M4496" s="3" t="s">
        <v>25</v>
      </c>
      <c r="N4496" s="3" t="s">
        <v>4921</v>
      </c>
      <c r="O4496" s="3" t="s">
        <v>4922</v>
      </c>
      <c r="P4496" s="4">
        <v>23283.0</v>
      </c>
      <c r="Q4496" s="3" t="s">
        <v>372</v>
      </c>
      <c r="S4496" s="3" t="s">
        <v>34</v>
      </c>
    </row>
    <row r="4497">
      <c r="A4497" s="2">
        <v>42318.71488425926</v>
      </c>
      <c r="B4497" s="3">
        <v>84.0</v>
      </c>
      <c r="C4497" s="3" t="s">
        <v>4244</v>
      </c>
      <c r="D4497" s="3">
        <v>7.0</v>
      </c>
      <c r="E4497" s="3" t="s">
        <v>4274</v>
      </c>
      <c r="F4497" s="3">
        <v>4.0</v>
      </c>
      <c r="G4497" s="3">
        <v>8.0</v>
      </c>
      <c r="H4497" s="3" t="s">
        <v>4888</v>
      </c>
      <c r="I4497" s="3" t="s">
        <v>4889</v>
      </c>
      <c r="J4497" s="3" t="s">
        <v>4890</v>
      </c>
      <c r="K4497" s="3" t="s">
        <v>24</v>
      </c>
      <c r="L4497" s="3">
        <v>6.0</v>
      </c>
      <c r="M4497" s="3" t="s">
        <v>30</v>
      </c>
      <c r="N4497" s="3" t="s">
        <v>4923</v>
      </c>
      <c r="O4497" s="3" t="s">
        <v>992</v>
      </c>
      <c r="P4497" s="4">
        <v>27691.0</v>
      </c>
      <c r="Q4497" s="3" t="s">
        <v>52</v>
      </c>
      <c r="S4497" s="3" t="s">
        <v>34</v>
      </c>
    </row>
    <row r="4498">
      <c r="A4498" s="2">
        <v>42318.71488425926</v>
      </c>
      <c r="B4498" s="3">
        <v>84.0</v>
      </c>
      <c r="C4498" s="3" t="s">
        <v>4244</v>
      </c>
      <c r="D4498" s="3">
        <v>7.0</v>
      </c>
      <c r="E4498" s="3" t="s">
        <v>4274</v>
      </c>
      <c r="F4498" s="3">
        <v>4.0</v>
      </c>
      <c r="G4498" s="3">
        <v>8.0</v>
      </c>
      <c r="H4498" s="3" t="s">
        <v>4888</v>
      </c>
      <c r="I4498" s="3" t="s">
        <v>4889</v>
      </c>
      <c r="J4498" s="3" t="s">
        <v>4890</v>
      </c>
      <c r="K4498" s="3" t="s">
        <v>24</v>
      </c>
      <c r="L4498" s="3">
        <v>7.0</v>
      </c>
      <c r="M4498" s="3" t="s">
        <v>25</v>
      </c>
      <c r="N4498" s="3" t="s">
        <v>4924</v>
      </c>
      <c r="O4498" s="3" t="s">
        <v>2415</v>
      </c>
      <c r="P4498" s="4">
        <v>33036.0</v>
      </c>
      <c r="Q4498" s="3" t="s">
        <v>132</v>
      </c>
      <c r="S4498" s="3" t="s">
        <v>34</v>
      </c>
    </row>
    <row r="4499">
      <c r="A4499" s="2">
        <v>42318.71488425926</v>
      </c>
      <c r="B4499" s="3">
        <v>84.0</v>
      </c>
      <c r="C4499" s="3" t="s">
        <v>4244</v>
      </c>
      <c r="D4499" s="3">
        <v>7.0</v>
      </c>
      <c r="E4499" s="3" t="s">
        <v>4274</v>
      </c>
      <c r="F4499" s="3">
        <v>4.0</v>
      </c>
      <c r="G4499" s="3">
        <v>8.0</v>
      </c>
      <c r="H4499" s="3" t="s">
        <v>4888</v>
      </c>
      <c r="I4499" s="3" t="s">
        <v>4889</v>
      </c>
      <c r="J4499" s="3" t="s">
        <v>4890</v>
      </c>
      <c r="K4499" s="3" t="s">
        <v>24</v>
      </c>
      <c r="L4499" s="3">
        <v>8.0</v>
      </c>
      <c r="M4499" s="3" t="s">
        <v>30</v>
      </c>
      <c r="N4499" s="3" t="s">
        <v>4925</v>
      </c>
      <c r="O4499" s="3" t="s">
        <v>812</v>
      </c>
      <c r="P4499" s="4">
        <v>29128.0</v>
      </c>
      <c r="Q4499" s="3" t="s">
        <v>33</v>
      </c>
      <c r="S4499" s="3" t="s">
        <v>34</v>
      </c>
    </row>
    <row r="4500">
      <c r="A4500" s="2">
        <v>42318.71488425926</v>
      </c>
      <c r="B4500" s="3">
        <v>84.0</v>
      </c>
      <c r="C4500" s="3" t="s">
        <v>4244</v>
      </c>
      <c r="D4500" s="3">
        <v>7.0</v>
      </c>
      <c r="E4500" s="3" t="s">
        <v>4274</v>
      </c>
      <c r="F4500" s="3">
        <v>4.0</v>
      </c>
      <c r="G4500" s="3">
        <v>8.0</v>
      </c>
      <c r="H4500" s="3" t="s">
        <v>4888</v>
      </c>
      <c r="I4500" s="3" t="s">
        <v>4889</v>
      </c>
      <c r="J4500" s="3" t="s">
        <v>4890</v>
      </c>
      <c r="K4500" s="3" t="s">
        <v>24</v>
      </c>
      <c r="L4500" s="3">
        <v>9.0</v>
      </c>
      <c r="M4500" s="3" t="s">
        <v>25</v>
      </c>
      <c r="N4500" s="3" t="s">
        <v>4926</v>
      </c>
      <c r="O4500" s="3" t="s">
        <v>59</v>
      </c>
      <c r="P4500" s="4">
        <v>19171.0</v>
      </c>
      <c r="Q4500" s="3" t="s">
        <v>49</v>
      </c>
      <c r="S4500" s="3" t="s">
        <v>34</v>
      </c>
    </row>
    <row r="4501">
      <c r="A4501" s="2">
        <v>42318.71488425926</v>
      </c>
      <c r="B4501" s="3">
        <v>84.0</v>
      </c>
      <c r="C4501" s="3" t="s">
        <v>4244</v>
      </c>
      <c r="D4501" s="3">
        <v>7.0</v>
      </c>
      <c r="E4501" s="3" t="s">
        <v>4274</v>
      </c>
      <c r="F4501" s="3">
        <v>4.0</v>
      </c>
      <c r="G4501" s="3">
        <v>8.0</v>
      </c>
      <c r="H4501" s="3" t="s">
        <v>4888</v>
      </c>
      <c r="I4501" s="3" t="s">
        <v>4889</v>
      </c>
      <c r="J4501" s="3" t="s">
        <v>4890</v>
      </c>
      <c r="K4501" s="3" t="s">
        <v>24</v>
      </c>
      <c r="L4501" s="3">
        <v>10.0</v>
      </c>
      <c r="M4501" s="3" t="s">
        <v>30</v>
      </c>
      <c r="N4501" s="3" t="s">
        <v>4927</v>
      </c>
      <c r="O4501" s="3" t="s">
        <v>307</v>
      </c>
      <c r="P4501" s="4">
        <v>19538.0</v>
      </c>
      <c r="Q4501" s="3" t="s">
        <v>49</v>
      </c>
      <c r="S4501" s="3" t="s">
        <v>34</v>
      </c>
    </row>
    <row r="4502">
      <c r="A4502" s="2">
        <v>42318.71488425926</v>
      </c>
      <c r="B4502" s="3">
        <v>84.0</v>
      </c>
      <c r="C4502" s="3" t="s">
        <v>4244</v>
      </c>
      <c r="D4502" s="3">
        <v>7.0</v>
      </c>
      <c r="E4502" s="3" t="s">
        <v>4274</v>
      </c>
      <c r="F4502" s="3">
        <v>4.0</v>
      </c>
      <c r="G4502" s="3">
        <v>8.0</v>
      </c>
      <c r="H4502" s="3" t="s">
        <v>4888</v>
      </c>
      <c r="I4502" s="3" t="s">
        <v>4889</v>
      </c>
      <c r="J4502" s="3" t="s">
        <v>4890</v>
      </c>
      <c r="K4502" s="3" t="s">
        <v>24</v>
      </c>
      <c r="L4502" s="3">
        <v>11.0</v>
      </c>
      <c r="M4502" s="3" t="s">
        <v>25</v>
      </c>
      <c r="N4502" s="3" t="s">
        <v>1353</v>
      </c>
      <c r="O4502" s="3" t="s">
        <v>275</v>
      </c>
      <c r="P4502" s="4">
        <v>15806.0</v>
      </c>
      <c r="Q4502" s="3" t="s">
        <v>49</v>
      </c>
      <c r="S4502" s="3" t="s">
        <v>34</v>
      </c>
    </row>
    <row r="4503">
      <c r="A4503" s="2">
        <v>42318.71488425926</v>
      </c>
      <c r="B4503" s="3">
        <v>84.0</v>
      </c>
      <c r="C4503" s="3" t="s">
        <v>4244</v>
      </c>
      <c r="D4503" s="3">
        <v>15.0</v>
      </c>
      <c r="E4503" s="3" t="s">
        <v>4287</v>
      </c>
      <c r="F4503" s="3">
        <v>4.0</v>
      </c>
      <c r="G4503" s="3">
        <v>8.0</v>
      </c>
      <c r="H4503" s="3" t="s">
        <v>4888</v>
      </c>
      <c r="I4503" s="3" t="s">
        <v>4889</v>
      </c>
      <c r="J4503" s="3" t="s">
        <v>4890</v>
      </c>
      <c r="K4503" s="3" t="s">
        <v>24</v>
      </c>
      <c r="L4503" s="3">
        <v>1.0</v>
      </c>
      <c r="M4503" s="3" t="s">
        <v>25</v>
      </c>
      <c r="N4503" s="3" t="s">
        <v>4928</v>
      </c>
      <c r="O4503" s="3" t="s">
        <v>59</v>
      </c>
      <c r="P4503" s="4">
        <v>18551.0</v>
      </c>
      <c r="Q4503" s="3" t="s">
        <v>105</v>
      </c>
      <c r="S4503" s="3" t="s">
        <v>34</v>
      </c>
    </row>
    <row r="4504">
      <c r="A4504" s="2">
        <v>42318.71488425926</v>
      </c>
      <c r="B4504" s="3">
        <v>84.0</v>
      </c>
      <c r="C4504" s="3" t="s">
        <v>4244</v>
      </c>
      <c r="D4504" s="3">
        <v>15.0</v>
      </c>
      <c r="E4504" s="3" t="s">
        <v>4287</v>
      </c>
      <c r="F4504" s="3">
        <v>4.0</v>
      </c>
      <c r="G4504" s="3">
        <v>8.0</v>
      </c>
      <c r="H4504" s="3" t="s">
        <v>4888</v>
      </c>
      <c r="I4504" s="3" t="s">
        <v>4889</v>
      </c>
      <c r="J4504" s="3" t="s">
        <v>4890</v>
      </c>
      <c r="K4504" s="3" t="s">
        <v>24</v>
      </c>
      <c r="L4504" s="3">
        <v>2.0</v>
      </c>
      <c r="M4504" s="3" t="s">
        <v>30</v>
      </c>
      <c r="N4504" s="3" t="s">
        <v>1488</v>
      </c>
      <c r="O4504" s="3" t="s">
        <v>1706</v>
      </c>
      <c r="P4504" s="4">
        <v>31702.0</v>
      </c>
      <c r="Q4504" s="3" t="s">
        <v>115</v>
      </c>
      <c r="S4504" s="3" t="s">
        <v>34</v>
      </c>
    </row>
    <row r="4505">
      <c r="A4505" s="2">
        <v>42318.71488425926</v>
      </c>
      <c r="B4505" s="3">
        <v>84.0</v>
      </c>
      <c r="C4505" s="3" t="s">
        <v>4244</v>
      </c>
      <c r="D4505" s="3">
        <v>15.0</v>
      </c>
      <c r="E4505" s="3" t="s">
        <v>4287</v>
      </c>
      <c r="F4505" s="3">
        <v>4.0</v>
      </c>
      <c r="G4505" s="3">
        <v>8.0</v>
      </c>
      <c r="H4505" s="3" t="s">
        <v>4888</v>
      </c>
      <c r="I4505" s="3" t="s">
        <v>4889</v>
      </c>
      <c r="J4505" s="3" t="s">
        <v>4890</v>
      </c>
      <c r="K4505" s="3" t="s">
        <v>24</v>
      </c>
      <c r="L4505" s="3">
        <v>3.0</v>
      </c>
      <c r="M4505" s="3" t="s">
        <v>25</v>
      </c>
      <c r="N4505" s="3" t="s">
        <v>2280</v>
      </c>
      <c r="O4505" s="3" t="s">
        <v>319</v>
      </c>
      <c r="P4505" s="4">
        <v>33961.0</v>
      </c>
      <c r="Q4505" s="3" t="s">
        <v>191</v>
      </c>
      <c r="S4505" s="3" t="s">
        <v>34</v>
      </c>
    </row>
    <row r="4506">
      <c r="A4506" s="2">
        <v>42318.71488425926</v>
      </c>
      <c r="B4506" s="3">
        <v>84.0</v>
      </c>
      <c r="C4506" s="3" t="s">
        <v>4244</v>
      </c>
      <c r="D4506" s="3">
        <v>15.0</v>
      </c>
      <c r="E4506" s="3" t="s">
        <v>4287</v>
      </c>
      <c r="F4506" s="3">
        <v>4.0</v>
      </c>
      <c r="G4506" s="3">
        <v>8.0</v>
      </c>
      <c r="H4506" s="3" t="s">
        <v>4888</v>
      </c>
      <c r="I4506" s="3" t="s">
        <v>4889</v>
      </c>
      <c r="J4506" s="3" t="s">
        <v>4890</v>
      </c>
      <c r="K4506" s="3" t="s">
        <v>24</v>
      </c>
      <c r="L4506" s="3">
        <v>4.0</v>
      </c>
      <c r="M4506" s="3" t="s">
        <v>30</v>
      </c>
      <c r="N4506" s="3" t="s">
        <v>4929</v>
      </c>
      <c r="O4506" s="3" t="s">
        <v>3930</v>
      </c>
      <c r="P4506" s="4">
        <v>15695.0</v>
      </c>
      <c r="Q4506" s="3" t="s">
        <v>49</v>
      </c>
      <c r="S4506" s="3" t="s">
        <v>34</v>
      </c>
    </row>
    <row r="4507">
      <c r="A4507" s="2">
        <v>42318.71488425926</v>
      </c>
      <c r="B4507" s="3">
        <v>84.0</v>
      </c>
      <c r="C4507" s="3" t="s">
        <v>4244</v>
      </c>
      <c r="D4507" s="3">
        <v>15.0</v>
      </c>
      <c r="E4507" s="3" t="s">
        <v>4287</v>
      </c>
      <c r="F4507" s="3">
        <v>4.0</v>
      </c>
      <c r="G4507" s="3">
        <v>8.0</v>
      </c>
      <c r="H4507" s="3" t="s">
        <v>4888</v>
      </c>
      <c r="I4507" s="3" t="s">
        <v>4889</v>
      </c>
      <c r="J4507" s="3" t="s">
        <v>4890</v>
      </c>
      <c r="K4507" s="3" t="s">
        <v>24</v>
      </c>
      <c r="L4507" s="3">
        <v>5.0</v>
      </c>
      <c r="M4507" s="3" t="s">
        <v>25</v>
      </c>
      <c r="N4507" s="3" t="s">
        <v>4930</v>
      </c>
      <c r="O4507" s="3" t="s">
        <v>377</v>
      </c>
      <c r="P4507" s="4">
        <v>17430.0</v>
      </c>
      <c r="Q4507" s="3" t="s">
        <v>49</v>
      </c>
      <c r="S4507" s="3" t="s">
        <v>34</v>
      </c>
    </row>
    <row r="4508">
      <c r="A4508" s="2">
        <v>42318.71488425926</v>
      </c>
      <c r="B4508" s="3">
        <v>84.0</v>
      </c>
      <c r="C4508" s="3" t="s">
        <v>4244</v>
      </c>
      <c r="D4508" s="3">
        <v>15.0</v>
      </c>
      <c r="E4508" s="3" t="s">
        <v>4287</v>
      </c>
      <c r="F4508" s="3">
        <v>4.0</v>
      </c>
      <c r="G4508" s="3">
        <v>8.0</v>
      </c>
      <c r="H4508" s="3" t="s">
        <v>4888</v>
      </c>
      <c r="I4508" s="3" t="s">
        <v>4889</v>
      </c>
      <c r="J4508" s="3" t="s">
        <v>4890</v>
      </c>
      <c r="K4508" s="3" t="s">
        <v>24</v>
      </c>
      <c r="L4508" s="3">
        <v>6.0</v>
      </c>
      <c r="M4508" s="3" t="s">
        <v>30</v>
      </c>
      <c r="N4508" s="3" t="s">
        <v>4931</v>
      </c>
      <c r="O4508" s="3" t="s">
        <v>235</v>
      </c>
      <c r="P4508" s="4">
        <v>19071.0</v>
      </c>
      <c r="Q4508" s="3" t="s">
        <v>105</v>
      </c>
      <c r="S4508" s="3" t="s">
        <v>34</v>
      </c>
    </row>
    <row r="4509">
      <c r="A4509" s="2">
        <v>42318.71488425926</v>
      </c>
      <c r="B4509" s="3">
        <v>84.0</v>
      </c>
      <c r="C4509" s="3" t="s">
        <v>4244</v>
      </c>
      <c r="D4509" s="3">
        <v>26.0</v>
      </c>
      <c r="E4509" s="3" t="s">
        <v>4294</v>
      </c>
      <c r="F4509" s="3">
        <v>4.0</v>
      </c>
      <c r="G4509" s="3">
        <v>8.0</v>
      </c>
      <c r="H4509" s="3" t="s">
        <v>4888</v>
      </c>
      <c r="I4509" s="3" t="s">
        <v>4889</v>
      </c>
      <c r="J4509" s="3" t="s">
        <v>4890</v>
      </c>
      <c r="K4509" s="3" t="s">
        <v>24</v>
      </c>
      <c r="L4509" s="3">
        <v>1.0</v>
      </c>
      <c r="M4509" s="3" t="s">
        <v>25</v>
      </c>
      <c r="N4509" s="3" t="s">
        <v>4932</v>
      </c>
      <c r="O4509" s="3" t="s">
        <v>305</v>
      </c>
      <c r="P4509" s="4">
        <v>20827.0</v>
      </c>
      <c r="Q4509" s="3" t="s">
        <v>372</v>
      </c>
      <c r="S4509" s="3" t="s">
        <v>34</v>
      </c>
    </row>
    <row r="4510">
      <c r="A4510" s="2">
        <v>42318.71488425926</v>
      </c>
      <c r="B4510" s="3">
        <v>84.0</v>
      </c>
      <c r="C4510" s="3" t="s">
        <v>4244</v>
      </c>
      <c r="D4510" s="3">
        <v>26.0</v>
      </c>
      <c r="E4510" s="3" t="s">
        <v>4294</v>
      </c>
      <c r="F4510" s="3">
        <v>4.0</v>
      </c>
      <c r="G4510" s="3">
        <v>8.0</v>
      </c>
      <c r="H4510" s="3" t="s">
        <v>4888</v>
      </c>
      <c r="I4510" s="3" t="s">
        <v>4889</v>
      </c>
      <c r="J4510" s="3" t="s">
        <v>4890</v>
      </c>
      <c r="K4510" s="3" t="s">
        <v>24</v>
      </c>
      <c r="L4510" s="3">
        <v>2.0</v>
      </c>
      <c r="M4510" s="3" t="s">
        <v>30</v>
      </c>
      <c r="N4510" s="3" t="s">
        <v>4933</v>
      </c>
      <c r="O4510" s="3" t="s">
        <v>121</v>
      </c>
      <c r="P4510" s="4">
        <v>22333.0</v>
      </c>
      <c r="Q4510" s="3" t="s">
        <v>189</v>
      </c>
      <c r="S4510" s="3" t="s">
        <v>34</v>
      </c>
    </row>
    <row r="4511">
      <c r="A4511" s="2">
        <v>42318.71488425926</v>
      </c>
      <c r="B4511" s="3">
        <v>84.0</v>
      </c>
      <c r="C4511" s="3" t="s">
        <v>4244</v>
      </c>
      <c r="D4511" s="3">
        <v>26.0</v>
      </c>
      <c r="E4511" s="3" t="s">
        <v>4294</v>
      </c>
      <c r="F4511" s="3">
        <v>4.0</v>
      </c>
      <c r="G4511" s="3">
        <v>8.0</v>
      </c>
      <c r="H4511" s="3" t="s">
        <v>4888</v>
      </c>
      <c r="I4511" s="3" t="s">
        <v>4889</v>
      </c>
      <c r="J4511" s="3" t="s">
        <v>4890</v>
      </c>
      <c r="K4511" s="3" t="s">
        <v>24</v>
      </c>
      <c r="L4511" s="3">
        <v>3.0</v>
      </c>
      <c r="M4511" s="3" t="s">
        <v>25</v>
      </c>
      <c r="N4511" s="3" t="s">
        <v>2347</v>
      </c>
      <c r="O4511" s="3" t="s">
        <v>74</v>
      </c>
      <c r="P4511" s="4">
        <v>27324.0</v>
      </c>
      <c r="Q4511" s="3" t="s">
        <v>247</v>
      </c>
      <c r="S4511" s="3" t="s">
        <v>34</v>
      </c>
    </row>
    <row r="4512">
      <c r="A4512" s="2">
        <v>42318.71488425926</v>
      </c>
      <c r="B4512" s="3">
        <v>84.0</v>
      </c>
      <c r="C4512" s="3" t="s">
        <v>4244</v>
      </c>
      <c r="D4512" s="3">
        <v>26.0</v>
      </c>
      <c r="E4512" s="3" t="s">
        <v>4294</v>
      </c>
      <c r="F4512" s="3">
        <v>4.0</v>
      </c>
      <c r="G4512" s="3">
        <v>8.0</v>
      </c>
      <c r="H4512" s="3" t="s">
        <v>4888</v>
      </c>
      <c r="I4512" s="3" t="s">
        <v>4889</v>
      </c>
      <c r="J4512" s="3" t="s">
        <v>4890</v>
      </c>
      <c r="K4512" s="3" t="s">
        <v>24</v>
      </c>
      <c r="L4512" s="3">
        <v>4.0</v>
      </c>
      <c r="M4512" s="3" t="s">
        <v>30</v>
      </c>
      <c r="N4512" s="3" t="s">
        <v>4934</v>
      </c>
      <c r="O4512" s="3" t="s">
        <v>4935</v>
      </c>
      <c r="P4512" s="4">
        <v>25902.0</v>
      </c>
      <c r="Q4512" s="3" t="s">
        <v>79</v>
      </c>
      <c r="S4512" s="3" t="s">
        <v>34</v>
      </c>
    </row>
    <row r="4513">
      <c r="A4513" s="2">
        <v>42318.71488425926</v>
      </c>
      <c r="B4513" s="3">
        <v>84.0</v>
      </c>
      <c r="C4513" s="3" t="s">
        <v>4244</v>
      </c>
      <c r="D4513" s="3">
        <v>26.0</v>
      </c>
      <c r="E4513" s="3" t="s">
        <v>4294</v>
      </c>
      <c r="F4513" s="3">
        <v>4.0</v>
      </c>
      <c r="G4513" s="3">
        <v>8.0</v>
      </c>
      <c r="H4513" s="3" t="s">
        <v>4888</v>
      </c>
      <c r="I4513" s="3" t="s">
        <v>4889</v>
      </c>
      <c r="J4513" s="3" t="s">
        <v>4890</v>
      </c>
      <c r="K4513" s="3" t="s">
        <v>24</v>
      </c>
      <c r="L4513" s="3">
        <v>5.0</v>
      </c>
      <c r="M4513" s="3" t="s">
        <v>25</v>
      </c>
      <c r="N4513" s="3" t="s">
        <v>4936</v>
      </c>
      <c r="O4513" s="3" t="s">
        <v>218</v>
      </c>
      <c r="P4513" s="4">
        <v>26536.0</v>
      </c>
      <c r="Q4513" s="3" t="s">
        <v>159</v>
      </c>
      <c r="S4513" s="3" t="s">
        <v>34</v>
      </c>
    </row>
    <row r="4514">
      <c r="A4514" s="2">
        <v>42318.71488425926</v>
      </c>
      <c r="B4514" s="3">
        <v>84.0</v>
      </c>
      <c r="C4514" s="3" t="s">
        <v>4244</v>
      </c>
      <c r="D4514" s="3">
        <v>26.0</v>
      </c>
      <c r="E4514" s="3" t="s">
        <v>4294</v>
      </c>
      <c r="F4514" s="3">
        <v>4.0</v>
      </c>
      <c r="G4514" s="3">
        <v>8.0</v>
      </c>
      <c r="H4514" s="3" t="s">
        <v>4888</v>
      </c>
      <c r="I4514" s="3" t="s">
        <v>4889</v>
      </c>
      <c r="J4514" s="3" t="s">
        <v>4890</v>
      </c>
      <c r="K4514" s="3" t="s">
        <v>24</v>
      </c>
      <c r="L4514" s="3">
        <v>6.0</v>
      </c>
      <c r="M4514" s="3" t="s">
        <v>30</v>
      </c>
      <c r="N4514" s="3" t="s">
        <v>4937</v>
      </c>
      <c r="O4514" s="3" t="s">
        <v>4938</v>
      </c>
      <c r="P4514" s="4">
        <v>29398.0</v>
      </c>
      <c r="Q4514" s="3" t="s">
        <v>115</v>
      </c>
      <c r="S4514" s="3" t="s">
        <v>34</v>
      </c>
    </row>
    <row r="4515">
      <c r="A4515" s="2">
        <v>42318.71488425926</v>
      </c>
      <c r="B4515" s="3">
        <v>84.0</v>
      </c>
      <c r="C4515" s="3" t="s">
        <v>4244</v>
      </c>
      <c r="D4515" s="3">
        <v>26.0</v>
      </c>
      <c r="E4515" s="3" t="s">
        <v>4294</v>
      </c>
      <c r="F4515" s="3">
        <v>4.0</v>
      </c>
      <c r="G4515" s="3">
        <v>8.0</v>
      </c>
      <c r="H4515" s="3" t="s">
        <v>4888</v>
      </c>
      <c r="I4515" s="3" t="s">
        <v>4889</v>
      </c>
      <c r="J4515" s="3" t="s">
        <v>4890</v>
      </c>
      <c r="K4515" s="3" t="s">
        <v>24</v>
      </c>
      <c r="L4515" s="3">
        <v>7.0</v>
      </c>
      <c r="M4515" s="3" t="s">
        <v>25</v>
      </c>
      <c r="N4515" s="3" t="s">
        <v>4939</v>
      </c>
      <c r="O4515" s="3" t="s">
        <v>127</v>
      </c>
      <c r="P4515" s="4">
        <v>16257.0</v>
      </c>
      <c r="Q4515" s="3" t="s">
        <v>86</v>
      </c>
      <c r="S4515" s="3" t="s">
        <v>34</v>
      </c>
    </row>
    <row r="4516">
      <c r="A4516" s="2">
        <v>42318.71488425926</v>
      </c>
      <c r="B4516" s="3">
        <v>84.0</v>
      </c>
      <c r="C4516" s="3" t="s">
        <v>4244</v>
      </c>
      <c r="D4516" s="3">
        <v>26.0</v>
      </c>
      <c r="E4516" s="3" t="s">
        <v>4294</v>
      </c>
      <c r="F4516" s="3">
        <v>4.0</v>
      </c>
      <c r="G4516" s="3">
        <v>8.0</v>
      </c>
      <c r="H4516" s="3" t="s">
        <v>4888</v>
      </c>
      <c r="I4516" s="3" t="s">
        <v>4889</v>
      </c>
      <c r="J4516" s="3" t="s">
        <v>4890</v>
      </c>
      <c r="K4516" s="3" t="s">
        <v>24</v>
      </c>
      <c r="L4516" s="3">
        <v>8.0</v>
      </c>
      <c r="M4516" s="3" t="s">
        <v>30</v>
      </c>
      <c r="N4516" s="3" t="s">
        <v>4940</v>
      </c>
      <c r="O4516" s="3" t="s">
        <v>869</v>
      </c>
      <c r="P4516" s="4">
        <v>19912.0</v>
      </c>
      <c r="Q4516" s="3" t="s">
        <v>228</v>
      </c>
      <c r="S4516" s="3" t="s">
        <v>34</v>
      </c>
    </row>
    <row r="4517">
      <c r="A4517" s="2">
        <v>42318.71488425926</v>
      </c>
      <c r="B4517" s="3">
        <v>84.0</v>
      </c>
      <c r="C4517" s="3" t="s">
        <v>4244</v>
      </c>
      <c r="D4517" s="3">
        <v>26.0</v>
      </c>
      <c r="E4517" s="3" t="s">
        <v>4294</v>
      </c>
      <c r="F4517" s="3">
        <v>4.0</v>
      </c>
      <c r="G4517" s="3">
        <v>8.0</v>
      </c>
      <c r="H4517" s="3" t="s">
        <v>4888</v>
      </c>
      <c r="I4517" s="3" t="s">
        <v>4889</v>
      </c>
      <c r="J4517" s="3" t="s">
        <v>4890</v>
      </c>
      <c r="K4517" s="3" t="s">
        <v>24</v>
      </c>
      <c r="L4517" s="3">
        <v>9.0</v>
      </c>
      <c r="M4517" s="3" t="s">
        <v>25</v>
      </c>
      <c r="N4517" s="3" t="s">
        <v>2362</v>
      </c>
      <c r="O4517" s="3" t="s">
        <v>893</v>
      </c>
      <c r="P4517" s="4">
        <v>17523.0</v>
      </c>
      <c r="Q4517" s="3" t="s">
        <v>49</v>
      </c>
      <c r="S4517" s="3" t="s">
        <v>34</v>
      </c>
    </row>
    <row r="4518">
      <c r="A4518" s="2">
        <v>42318.71488425926</v>
      </c>
      <c r="B4518" s="3">
        <v>84.0</v>
      </c>
      <c r="C4518" s="3" t="s">
        <v>4244</v>
      </c>
      <c r="D4518" s="3">
        <v>26.0</v>
      </c>
      <c r="E4518" s="3" t="s">
        <v>4294</v>
      </c>
      <c r="F4518" s="3">
        <v>4.0</v>
      </c>
      <c r="G4518" s="3">
        <v>8.0</v>
      </c>
      <c r="H4518" s="3" t="s">
        <v>4888</v>
      </c>
      <c r="I4518" s="3" t="s">
        <v>4889</v>
      </c>
      <c r="J4518" s="3" t="s">
        <v>4890</v>
      </c>
      <c r="K4518" s="3" t="s">
        <v>24</v>
      </c>
      <c r="L4518" s="3">
        <v>10.0</v>
      </c>
      <c r="M4518" s="3" t="s">
        <v>30</v>
      </c>
      <c r="N4518" s="3" t="s">
        <v>4941</v>
      </c>
      <c r="O4518" s="3" t="s">
        <v>375</v>
      </c>
      <c r="P4518" s="4">
        <v>23445.0</v>
      </c>
      <c r="Q4518" s="3" t="s">
        <v>247</v>
      </c>
      <c r="S4518" s="3" t="s">
        <v>34</v>
      </c>
    </row>
    <row r="4519">
      <c r="A4519" s="2">
        <v>42318.71488425926</v>
      </c>
      <c r="B4519" s="3">
        <v>84.0</v>
      </c>
      <c r="C4519" s="3" t="s">
        <v>4244</v>
      </c>
      <c r="D4519" s="3">
        <v>26.0</v>
      </c>
      <c r="E4519" s="3" t="s">
        <v>4294</v>
      </c>
      <c r="F4519" s="3">
        <v>4.0</v>
      </c>
      <c r="G4519" s="3">
        <v>8.0</v>
      </c>
      <c r="H4519" s="3" t="s">
        <v>4888</v>
      </c>
      <c r="I4519" s="3" t="s">
        <v>4889</v>
      </c>
      <c r="J4519" s="3" t="s">
        <v>4890</v>
      </c>
      <c r="K4519" s="3" t="s">
        <v>24</v>
      </c>
      <c r="L4519" s="3">
        <v>11.0</v>
      </c>
      <c r="M4519" s="3" t="s">
        <v>25</v>
      </c>
      <c r="N4519" s="3" t="s">
        <v>4942</v>
      </c>
      <c r="O4519" s="3" t="s">
        <v>95</v>
      </c>
      <c r="P4519" s="4">
        <v>18117.0</v>
      </c>
      <c r="Q4519" s="3" t="s">
        <v>86</v>
      </c>
      <c r="S4519" s="3" t="s">
        <v>34</v>
      </c>
    </row>
    <row r="4520">
      <c r="A4520" s="2">
        <v>42318.71488425926</v>
      </c>
      <c r="B4520" s="3">
        <v>84.0</v>
      </c>
      <c r="C4520" s="3" t="s">
        <v>4244</v>
      </c>
      <c r="D4520" s="3">
        <v>26.0</v>
      </c>
      <c r="E4520" s="3" t="s">
        <v>4294</v>
      </c>
      <c r="F4520" s="3">
        <v>4.0</v>
      </c>
      <c r="G4520" s="3">
        <v>8.0</v>
      </c>
      <c r="H4520" s="3" t="s">
        <v>4888</v>
      </c>
      <c r="I4520" s="3" t="s">
        <v>4889</v>
      </c>
      <c r="J4520" s="3" t="s">
        <v>4890</v>
      </c>
      <c r="K4520" s="3" t="s">
        <v>24</v>
      </c>
      <c r="L4520" s="3">
        <v>12.0</v>
      </c>
      <c r="M4520" s="3" t="s">
        <v>30</v>
      </c>
      <c r="N4520" s="3" t="s">
        <v>4943</v>
      </c>
      <c r="O4520" s="3" t="s">
        <v>93</v>
      </c>
      <c r="P4520" s="4">
        <v>19395.0</v>
      </c>
      <c r="Q4520" s="3" t="s">
        <v>40</v>
      </c>
      <c r="S4520" s="3" t="s">
        <v>34</v>
      </c>
    </row>
    <row r="4521">
      <c r="A4521" s="2">
        <v>42318.71488425926</v>
      </c>
      <c r="B4521" s="3">
        <v>84.0</v>
      </c>
      <c r="C4521" s="3" t="s">
        <v>4244</v>
      </c>
      <c r="D4521" s="3">
        <v>26.0</v>
      </c>
      <c r="E4521" s="3" t="s">
        <v>4294</v>
      </c>
      <c r="F4521" s="3">
        <v>4.0</v>
      </c>
      <c r="G4521" s="3">
        <v>8.0</v>
      </c>
      <c r="H4521" s="3" t="s">
        <v>4888</v>
      </c>
      <c r="I4521" s="3" t="s">
        <v>4889</v>
      </c>
      <c r="J4521" s="3" t="s">
        <v>4890</v>
      </c>
      <c r="K4521" s="3" t="s">
        <v>24</v>
      </c>
      <c r="L4521" s="3">
        <v>13.0</v>
      </c>
      <c r="M4521" s="3" t="s">
        <v>25</v>
      </c>
      <c r="N4521" s="3" t="s">
        <v>2897</v>
      </c>
      <c r="O4521" s="3" t="s">
        <v>184</v>
      </c>
      <c r="P4521" s="4">
        <v>31632.0</v>
      </c>
      <c r="Q4521" s="3" t="s">
        <v>247</v>
      </c>
      <c r="S4521" s="3" t="s">
        <v>34</v>
      </c>
    </row>
    <row r="4522">
      <c r="A4522" s="2">
        <v>42318.71488425926</v>
      </c>
      <c r="B4522" s="3">
        <v>84.0</v>
      </c>
      <c r="C4522" s="3" t="s">
        <v>4244</v>
      </c>
      <c r="D4522" s="3">
        <v>26.0</v>
      </c>
      <c r="E4522" s="3" t="s">
        <v>4294</v>
      </c>
      <c r="F4522" s="3">
        <v>4.0</v>
      </c>
      <c r="G4522" s="3">
        <v>8.0</v>
      </c>
      <c r="H4522" s="3" t="s">
        <v>4888</v>
      </c>
      <c r="I4522" s="3" t="s">
        <v>4889</v>
      </c>
      <c r="J4522" s="3" t="s">
        <v>4890</v>
      </c>
      <c r="K4522" s="3" t="s">
        <v>24</v>
      </c>
      <c r="L4522" s="3">
        <v>14.0</v>
      </c>
      <c r="M4522" s="3" t="s">
        <v>30</v>
      </c>
      <c r="N4522" s="3" t="s">
        <v>4944</v>
      </c>
      <c r="O4522" s="3" t="s">
        <v>135</v>
      </c>
      <c r="P4522" s="4">
        <v>22335.0</v>
      </c>
      <c r="Q4522" s="3" t="s">
        <v>228</v>
      </c>
      <c r="S4522" s="3" t="s">
        <v>34</v>
      </c>
    </row>
    <row r="4523">
      <c r="A4523" s="2">
        <v>42318.71488425926</v>
      </c>
      <c r="B4523" s="3">
        <v>84.0</v>
      </c>
      <c r="C4523" s="3" t="s">
        <v>4244</v>
      </c>
      <c r="D4523" s="3">
        <v>26.0</v>
      </c>
      <c r="E4523" s="3" t="s">
        <v>4294</v>
      </c>
      <c r="F4523" s="3">
        <v>4.0</v>
      </c>
      <c r="G4523" s="3">
        <v>8.0</v>
      </c>
      <c r="H4523" s="3" t="s">
        <v>4888</v>
      </c>
      <c r="I4523" s="3" t="s">
        <v>4889</v>
      </c>
      <c r="J4523" s="3" t="s">
        <v>4890</v>
      </c>
      <c r="K4523" s="3" t="s">
        <v>24</v>
      </c>
      <c r="L4523" s="3">
        <v>15.0</v>
      </c>
      <c r="M4523" s="3" t="s">
        <v>25</v>
      </c>
      <c r="N4523" s="3" t="s">
        <v>4945</v>
      </c>
      <c r="O4523" s="3" t="s">
        <v>281</v>
      </c>
      <c r="P4523" s="4">
        <v>19302.0</v>
      </c>
      <c r="Q4523" s="3" t="s">
        <v>49</v>
      </c>
      <c r="S4523" s="3" t="s">
        <v>34</v>
      </c>
    </row>
    <row r="4524">
      <c r="A4524" s="2">
        <v>42318.71488425926</v>
      </c>
      <c r="B4524" s="3">
        <v>84.0</v>
      </c>
      <c r="C4524" s="3" t="s">
        <v>4244</v>
      </c>
      <c r="D4524" s="3">
        <v>38.0</v>
      </c>
      <c r="E4524" s="3" t="s">
        <v>4310</v>
      </c>
      <c r="F4524" s="3">
        <v>4.0</v>
      </c>
      <c r="G4524" s="3">
        <v>8.0</v>
      </c>
      <c r="H4524" s="3" t="s">
        <v>4888</v>
      </c>
      <c r="I4524" s="3" t="s">
        <v>4889</v>
      </c>
      <c r="J4524" s="3" t="s">
        <v>4890</v>
      </c>
      <c r="K4524" s="3" t="s">
        <v>24</v>
      </c>
      <c r="L4524" s="3">
        <v>1.0</v>
      </c>
      <c r="M4524" s="3" t="s">
        <v>30</v>
      </c>
      <c r="N4524" s="3" t="s">
        <v>4946</v>
      </c>
      <c r="O4524" s="3" t="s">
        <v>193</v>
      </c>
      <c r="P4524" s="4">
        <v>21014.0</v>
      </c>
      <c r="Q4524" s="3" t="s">
        <v>52</v>
      </c>
      <c r="S4524" s="3" t="s">
        <v>34</v>
      </c>
    </row>
    <row r="4525">
      <c r="A4525" s="2">
        <v>42318.71488425926</v>
      </c>
      <c r="B4525" s="3">
        <v>84.0</v>
      </c>
      <c r="C4525" s="3" t="s">
        <v>4244</v>
      </c>
      <c r="D4525" s="3">
        <v>38.0</v>
      </c>
      <c r="E4525" s="3" t="s">
        <v>4310</v>
      </c>
      <c r="F4525" s="3">
        <v>4.0</v>
      </c>
      <c r="G4525" s="3">
        <v>8.0</v>
      </c>
      <c r="H4525" s="3" t="s">
        <v>4888</v>
      </c>
      <c r="I4525" s="3" t="s">
        <v>4889</v>
      </c>
      <c r="J4525" s="3" t="s">
        <v>4890</v>
      </c>
      <c r="K4525" s="3" t="s">
        <v>24</v>
      </c>
      <c r="L4525" s="3">
        <v>2.0</v>
      </c>
      <c r="M4525" s="3" t="s">
        <v>25</v>
      </c>
      <c r="N4525" s="3" t="s">
        <v>4947</v>
      </c>
      <c r="O4525" s="3" t="s">
        <v>180</v>
      </c>
      <c r="P4525" s="4">
        <v>21848.0</v>
      </c>
      <c r="Q4525" s="3" t="s">
        <v>189</v>
      </c>
      <c r="S4525" s="3" t="s">
        <v>29</v>
      </c>
    </row>
    <row r="4526">
      <c r="A4526" s="2">
        <v>42318.71488425926</v>
      </c>
      <c r="B4526" s="3">
        <v>84.0</v>
      </c>
      <c r="C4526" s="3" t="s">
        <v>4244</v>
      </c>
      <c r="D4526" s="3">
        <v>38.0</v>
      </c>
      <c r="E4526" s="3" t="s">
        <v>4310</v>
      </c>
      <c r="F4526" s="3">
        <v>4.0</v>
      </c>
      <c r="G4526" s="3">
        <v>8.0</v>
      </c>
      <c r="H4526" s="3" t="s">
        <v>4888</v>
      </c>
      <c r="I4526" s="3" t="s">
        <v>4889</v>
      </c>
      <c r="J4526" s="3" t="s">
        <v>4890</v>
      </c>
      <c r="K4526" s="3" t="s">
        <v>24</v>
      </c>
      <c r="L4526" s="3">
        <v>3.0</v>
      </c>
      <c r="M4526" s="3" t="s">
        <v>30</v>
      </c>
      <c r="N4526" s="3" t="s">
        <v>4948</v>
      </c>
      <c r="O4526" s="3" t="s">
        <v>1876</v>
      </c>
      <c r="P4526" s="4">
        <v>23590.0</v>
      </c>
      <c r="Q4526" s="3" t="s">
        <v>75</v>
      </c>
      <c r="S4526" s="3" t="s">
        <v>34</v>
      </c>
    </row>
    <row r="4527">
      <c r="A4527" s="2">
        <v>42318.71488425926</v>
      </c>
      <c r="B4527" s="3">
        <v>84.0</v>
      </c>
      <c r="C4527" s="3" t="s">
        <v>4244</v>
      </c>
      <c r="D4527" s="3">
        <v>38.0</v>
      </c>
      <c r="E4527" s="3" t="s">
        <v>4310</v>
      </c>
      <c r="F4527" s="3">
        <v>4.0</v>
      </c>
      <c r="G4527" s="3">
        <v>8.0</v>
      </c>
      <c r="H4527" s="3" t="s">
        <v>4888</v>
      </c>
      <c r="I4527" s="3" t="s">
        <v>4889</v>
      </c>
      <c r="J4527" s="3" t="s">
        <v>4890</v>
      </c>
      <c r="K4527" s="3" t="s">
        <v>24</v>
      </c>
      <c r="L4527" s="3">
        <v>4.0</v>
      </c>
      <c r="M4527" s="3" t="s">
        <v>25</v>
      </c>
      <c r="N4527" s="3" t="s">
        <v>4949</v>
      </c>
      <c r="O4527" s="3" t="s">
        <v>42</v>
      </c>
      <c r="P4527" s="4">
        <v>24127.0</v>
      </c>
      <c r="Q4527" s="3" t="s">
        <v>712</v>
      </c>
      <c r="S4527" s="3" t="s">
        <v>34</v>
      </c>
    </row>
    <row r="4528">
      <c r="A4528" s="2">
        <v>42318.71488425926</v>
      </c>
      <c r="B4528" s="3">
        <v>84.0</v>
      </c>
      <c r="C4528" s="3" t="s">
        <v>4244</v>
      </c>
      <c r="D4528" s="3">
        <v>38.0</v>
      </c>
      <c r="E4528" s="3" t="s">
        <v>4310</v>
      </c>
      <c r="F4528" s="3">
        <v>4.0</v>
      </c>
      <c r="G4528" s="3">
        <v>8.0</v>
      </c>
      <c r="H4528" s="3" t="s">
        <v>4888</v>
      </c>
      <c r="I4528" s="3" t="s">
        <v>4889</v>
      </c>
      <c r="J4528" s="3" t="s">
        <v>4890</v>
      </c>
      <c r="K4528" s="3" t="s">
        <v>24</v>
      </c>
      <c r="L4528" s="3">
        <v>5.0</v>
      </c>
      <c r="M4528" s="3" t="s">
        <v>30</v>
      </c>
      <c r="N4528" s="3" t="s">
        <v>2323</v>
      </c>
      <c r="O4528" s="3" t="s">
        <v>107</v>
      </c>
      <c r="P4528" s="4">
        <v>20801.0</v>
      </c>
      <c r="Q4528" s="3" t="s">
        <v>352</v>
      </c>
      <c r="S4528" s="3" t="s">
        <v>34</v>
      </c>
    </row>
    <row r="4529">
      <c r="A4529" s="2">
        <v>42318.71488425926</v>
      </c>
      <c r="B4529" s="3">
        <v>84.0</v>
      </c>
      <c r="C4529" s="3" t="s">
        <v>4244</v>
      </c>
      <c r="D4529" s="3">
        <v>38.0</v>
      </c>
      <c r="E4529" s="3" t="s">
        <v>4310</v>
      </c>
      <c r="F4529" s="3">
        <v>4.0</v>
      </c>
      <c r="G4529" s="3">
        <v>8.0</v>
      </c>
      <c r="H4529" s="3" t="s">
        <v>4888</v>
      </c>
      <c r="I4529" s="3" t="s">
        <v>4889</v>
      </c>
      <c r="J4529" s="3" t="s">
        <v>4890</v>
      </c>
      <c r="K4529" s="3" t="s">
        <v>24</v>
      </c>
      <c r="L4529" s="3">
        <v>6.0</v>
      </c>
      <c r="M4529" s="3" t="s">
        <v>25</v>
      </c>
      <c r="N4529" s="3" t="s">
        <v>4950</v>
      </c>
      <c r="O4529" s="3" t="s">
        <v>240</v>
      </c>
      <c r="P4529" s="4">
        <v>21904.0</v>
      </c>
      <c r="Q4529" s="3" t="s">
        <v>372</v>
      </c>
      <c r="S4529" s="3" t="s">
        <v>34</v>
      </c>
    </row>
    <row r="4530">
      <c r="A4530" s="2">
        <v>42318.71488425926</v>
      </c>
      <c r="B4530" s="3">
        <v>84.0</v>
      </c>
      <c r="C4530" s="3" t="s">
        <v>4244</v>
      </c>
      <c r="D4530" s="3">
        <v>38.0</v>
      </c>
      <c r="E4530" s="3" t="s">
        <v>4310</v>
      </c>
      <c r="F4530" s="3">
        <v>4.0</v>
      </c>
      <c r="G4530" s="3">
        <v>8.0</v>
      </c>
      <c r="H4530" s="3" t="s">
        <v>4888</v>
      </c>
      <c r="I4530" s="3" t="s">
        <v>4889</v>
      </c>
      <c r="J4530" s="3" t="s">
        <v>4890</v>
      </c>
      <c r="K4530" s="3" t="s">
        <v>24</v>
      </c>
      <c r="L4530" s="3">
        <v>7.0</v>
      </c>
      <c r="M4530" s="3" t="s">
        <v>30</v>
      </c>
      <c r="N4530" s="3" t="s">
        <v>4951</v>
      </c>
      <c r="O4530" s="3" t="s">
        <v>4952</v>
      </c>
      <c r="P4530" s="4">
        <v>28459.0</v>
      </c>
      <c r="Q4530" s="3" t="s">
        <v>132</v>
      </c>
      <c r="S4530" s="3" t="s">
        <v>34</v>
      </c>
    </row>
    <row r="4531">
      <c r="A4531" s="2">
        <v>42318.71488425926</v>
      </c>
      <c r="B4531" s="3">
        <v>84.0</v>
      </c>
      <c r="C4531" s="3" t="s">
        <v>4244</v>
      </c>
      <c r="D4531" s="3">
        <v>38.0</v>
      </c>
      <c r="E4531" s="3" t="s">
        <v>4310</v>
      </c>
      <c r="F4531" s="3">
        <v>4.0</v>
      </c>
      <c r="G4531" s="3">
        <v>8.0</v>
      </c>
      <c r="H4531" s="3" t="s">
        <v>4888</v>
      </c>
      <c r="I4531" s="3" t="s">
        <v>4889</v>
      </c>
      <c r="J4531" s="3" t="s">
        <v>4890</v>
      </c>
      <c r="K4531" s="3" t="s">
        <v>24</v>
      </c>
      <c r="L4531" s="3">
        <v>8.0</v>
      </c>
      <c r="M4531" s="3" t="s">
        <v>25</v>
      </c>
      <c r="N4531" s="3" t="s">
        <v>4953</v>
      </c>
      <c r="O4531" s="3" t="s">
        <v>243</v>
      </c>
      <c r="P4531" s="4">
        <v>20265.0</v>
      </c>
      <c r="Q4531" s="3" t="s">
        <v>49</v>
      </c>
      <c r="S4531" s="3" t="s">
        <v>34</v>
      </c>
    </row>
    <row r="4532">
      <c r="A4532" s="2">
        <v>42318.71488425926</v>
      </c>
      <c r="B4532" s="3">
        <v>84.0</v>
      </c>
      <c r="C4532" s="3" t="s">
        <v>4244</v>
      </c>
      <c r="D4532" s="3">
        <v>38.0</v>
      </c>
      <c r="E4532" s="3" t="s">
        <v>4310</v>
      </c>
      <c r="F4532" s="3">
        <v>4.0</v>
      </c>
      <c r="G4532" s="3">
        <v>8.0</v>
      </c>
      <c r="H4532" s="3" t="s">
        <v>4888</v>
      </c>
      <c r="I4532" s="3" t="s">
        <v>4889</v>
      </c>
      <c r="J4532" s="3" t="s">
        <v>4890</v>
      </c>
      <c r="K4532" s="3" t="s">
        <v>24</v>
      </c>
      <c r="L4532" s="3">
        <v>9.0</v>
      </c>
      <c r="M4532" s="3" t="s">
        <v>30</v>
      </c>
      <c r="N4532" s="3" t="s">
        <v>4954</v>
      </c>
      <c r="O4532" s="3" t="s">
        <v>323</v>
      </c>
      <c r="P4532" s="4">
        <v>19306.0</v>
      </c>
      <c r="Q4532" s="3" t="s">
        <v>49</v>
      </c>
      <c r="S4532" s="3" t="s">
        <v>34</v>
      </c>
    </row>
    <row r="4533">
      <c r="A4533" s="2">
        <v>42318.71488425926</v>
      </c>
      <c r="B4533" s="3">
        <v>84.0</v>
      </c>
      <c r="C4533" s="3" t="s">
        <v>4244</v>
      </c>
      <c r="D4533" s="3">
        <v>38.0</v>
      </c>
      <c r="E4533" s="3" t="s">
        <v>4310</v>
      </c>
      <c r="F4533" s="3">
        <v>4.0</v>
      </c>
      <c r="G4533" s="3">
        <v>8.0</v>
      </c>
      <c r="H4533" s="3" t="s">
        <v>4888</v>
      </c>
      <c r="I4533" s="3" t="s">
        <v>4889</v>
      </c>
      <c r="J4533" s="3" t="s">
        <v>4890</v>
      </c>
      <c r="K4533" s="3" t="s">
        <v>24</v>
      </c>
      <c r="L4533" s="3">
        <v>10.0</v>
      </c>
      <c r="M4533" s="3" t="s">
        <v>25</v>
      </c>
      <c r="N4533" s="3" t="s">
        <v>4955</v>
      </c>
      <c r="O4533" s="3" t="s">
        <v>1754</v>
      </c>
      <c r="P4533" s="4">
        <v>34785.0</v>
      </c>
      <c r="Q4533" s="3" t="s">
        <v>191</v>
      </c>
      <c r="S4533" s="3" t="s">
        <v>34</v>
      </c>
    </row>
    <row r="4534">
      <c r="A4534" s="2">
        <v>42318.71488425926</v>
      </c>
      <c r="B4534" s="3">
        <v>84.0</v>
      </c>
      <c r="C4534" s="3" t="s">
        <v>4244</v>
      </c>
      <c r="D4534" s="3">
        <v>38.0</v>
      </c>
      <c r="E4534" s="3" t="s">
        <v>4310</v>
      </c>
      <c r="F4534" s="3">
        <v>4.0</v>
      </c>
      <c r="G4534" s="3">
        <v>8.0</v>
      </c>
      <c r="H4534" s="3" t="s">
        <v>4888</v>
      </c>
      <c r="I4534" s="3" t="s">
        <v>4889</v>
      </c>
      <c r="J4534" s="3" t="s">
        <v>4890</v>
      </c>
      <c r="K4534" s="3" t="s">
        <v>24</v>
      </c>
      <c r="L4534" s="3">
        <v>11.0</v>
      </c>
      <c r="M4534" s="3" t="s">
        <v>30</v>
      </c>
      <c r="N4534" s="3" t="s">
        <v>4956</v>
      </c>
      <c r="O4534" s="3" t="s">
        <v>702</v>
      </c>
      <c r="P4534" s="4">
        <v>28401.0</v>
      </c>
      <c r="Q4534" s="3" t="s">
        <v>221</v>
      </c>
      <c r="S4534" s="3" t="s">
        <v>34</v>
      </c>
    </row>
    <row r="4535">
      <c r="A4535" s="2">
        <v>42318.71488425926</v>
      </c>
      <c r="B4535" s="3">
        <v>84.0</v>
      </c>
      <c r="C4535" s="3" t="s">
        <v>4244</v>
      </c>
      <c r="D4535" s="3">
        <v>38.0</v>
      </c>
      <c r="E4535" s="3" t="s">
        <v>4310</v>
      </c>
      <c r="F4535" s="3">
        <v>4.0</v>
      </c>
      <c r="G4535" s="3">
        <v>8.0</v>
      </c>
      <c r="H4535" s="3" t="s">
        <v>4888</v>
      </c>
      <c r="I4535" s="3" t="s">
        <v>4889</v>
      </c>
      <c r="J4535" s="3" t="s">
        <v>4890</v>
      </c>
      <c r="K4535" s="3" t="s">
        <v>24</v>
      </c>
      <c r="L4535" s="3">
        <v>12.0</v>
      </c>
      <c r="M4535" s="3" t="s">
        <v>25</v>
      </c>
      <c r="N4535" s="3" t="s">
        <v>4957</v>
      </c>
      <c r="O4535" s="3" t="s">
        <v>580</v>
      </c>
      <c r="P4535" s="4">
        <v>27494.0</v>
      </c>
      <c r="Q4535" s="3" t="s">
        <v>132</v>
      </c>
      <c r="S4535" s="3" t="s">
        <v>34</v>
      </c>
    </row>
    <row r="4536">
      <c r="A4536" s="2">
        <v>42318.71488425926</v>
      </c>
      <c r="B4536" s="3">
        <v>84.0</v>
      </c>
      <c r="C4536" s="3" t="s">
        <v>4244</v>
      </c>
      <c r="D4536" s="3">
        <v>38.0</v>
      </c>
      <c r="E4536" s="3" t="s">
        <v>4310</v>
      </c>
      <c r="F4536" s="3">
        <v>4.0</v>
      </c>
      <c r="G4536" s="3">
        <v>8.0</v>
      </c>
      <c r="H4536" s="3" t="s">
        <v>4888</v>
      </c>
      <c r="I4536" s="3" t="s">
        <v>4889</v>
      </c>
      <c r="J4536" s="3" t="s">
        <v>4890</v>
      </c>
      <c r="K4536" s="3" t="s">
        <v>24</v>
      </c>
      <c r="L4536" s="3">
        <v>13.0</v>
      </c>
      <c r="M4536" s="3" t="s">
        <v>30</v>
      </c>
      <c r="N4536" s="3" t="s">
        <v>2919</v>
      </c>
      <c r="O4536" s="3" t="s">
        <v>386</v>
      </c>
      <c r="P4536" s="4">
        <v>17518.0</v>
      </c>
      <c r="Q4536" s="3" t="s">
        <v>86</v>
      </c>
      <c r="S4536" s="3" t="s">
        <v>34</v>
      </c>
    </row>
    <row r="4537">
      <c r="A4537" s="2">
        <v>42318.71488425926</v>
      </c>
      <c r="B4537" s="3">
        <v>84.0</v>
      </c>
      <c r="C4537" s="3" t="s">
        <v>4244</v>
      </c>
      <c r="D4537" s="3">
        <v>38.0</v>
      </c>
      <c r="E4537" s="3" t="s">
        <v>4310</v>
      </c>
      <c r="F4537" s="3">
        <v>4.0</v>
      </c>
      <c r="G4537" s="3">
        <v>8.0</v>
      </c>
      <c r="H4537" s="3" t="s">
        <v>4888</v>
      </c>
      <c r="I4537" s="3" t="s">
        <v>4889</v>
      </c>
      <c r="J4537" s="3" t="s">
        <v>4890</v>
      </c>
      <c r="K4537" s="3" t="s">
        <v>24</v>
      </c>
      <c r="L4537" s="3">
        <v>14.0</v>
      </c>
      <c r="M4537" s="3" t="s">
        <v>25</v>
      </c>
      <c r="N4537" s="3" t="s">
        <v>4958</v>
      </c>
      <c r="O4537" s="3" t="s">
        <v>4959</v>
      </c>
      <c r="P4537" s="4">
        <v>27107.0</v>
      </c>
      <c r="Q4537" s="3" t="s">
        <v>132</v>
      </c>
      <c r="S4537" s="3" t="s">
        <v>34</v>
      </c>
    </row>
    <row r="4538">
      <c r="A4538" s="2">
        <v>42318.71488425926</v>
      </c>
      <c r="B4538" s="3">
        <v>84.0</v>
      </c>
      <c r="C4538" s="3" t="s">
        <v>4244</v>
      </c>
      <c r="D4538" s="3">
        <v>38.0</v>
      </c>
      <c r="E4538" s="3" t="s">
        <v>4310</v>
      </c>
      <c r="F4538" s="3">
        <v>4.0</v>
      </c>
      <c r="G4538" s="3">
        <v>8.0</v>
      </c>
      <c r="H4538" s="3" t="s">
        <v>4888</v>
      </c>
      <c r="I4538" s="3" t="s">
        <v>4889</v>
      </c>
      <c r="J4538" s="3" t="s">
        <v>4890</v>
      </c>
      <c r="K4538" s="3" t="s">
        <v>24</v>
      </c>
      <c r="L4538" s="3">
        <v>15.0</v>
      </c>
      <c r="M4538" s="3" t="s">
        <v>30</v>
      </c>
      <c r="N4538" s="3" t="s">
        <v>4960</v>
      </c>
      <c r="O4538" s="3" t="s">
        <v>89</v>
      </c>
      <c r="P4538" s="4">
        <v>20581.0</v>
      </c>
      <c r="Q4538" s="3" t="s">
        <v>115</v>
      </c>
      <c r="S4538" s="3" t="s">
        <v>34</v>
      </c>
    </row>
    <row r="4539">
      <c r="A4539" s="2">
        <v>42318.71488425926</v>
      </c>
      <c r="B4539" s="3">
        <v>84.0</v>
      </c>
      <c r="C4539" s="3" t="s">
        <v>4244</v>
      </c>
      <c r="D4539" s="3">
        <v>38.0</v>
      </c>
      <c r="E4539" s="3" t="s">
        <v>4310</v>
      </c>
      <c r="F4539" s="3">
        <v>4.0</v>
      </c>
      <c r="G4539" s="3">
        <v>8.0</v>
      </c>
      <c r="H4539" s="3" t="s">
        <v>4888</v>
      </c>
      <c r="I4539" s="3" t="s">
        <v>4889</v>
      </c>
      <c r="J4539" s="3" t="s">
        <v>4890</v>
      </c>
      <c r="K4539" s="3" t="s">
        <v>24</v>
      </c>
      <c r="L4539" s="3">
        <v>16.0</v>
      </c>
      <c r="M4539" s="3" t="s">
        <v>25</v>
      </c>
      <c r="N4539" s="3" t="s">
        <v>4961</v>
      </c>
      <c r="O4539" s="3" t="s">
        <v>127</v>
      </c>
      <c r="P4539" s="4">
        <v>16858.0</v>
      </c>
      <c r="Q4539" s="3" t="s">
        <v>86</v>
      </c>
      <c r="S4539" s="3" t="s">
        <v>34</v>
      </c>
    </row>
    <row r="4540">
      <c r="A4540" s="2">
        <v>42318.71488425926</v>
      </c>
      <c r="B4540" s="3">
        <v>84.0</v>
      </c>
      <c r="C4540" s="3" t="s">
        <v>4244</v>
      </c>
      <c r="D4540" s="3">
        <v>38.0</v>
      </c>
      <c r="E4540" s="3" t="s">
        <v>4310</v>
      </c>
      <c r="F4540" s="3">
        <v>4.0</v>
      </c>
      <c r="G4540" s="3">
        <v>8.0</v>
      </c>
      <c r="H4540" s="3" t="s">
        <v>4888</v>
      </c>
      <c r="I4540" s="3" t="s">
        <v>4889</v>
      </c>
      <c r="J4540" s="3" t="s">
        <v>4890</v>
      </c>
      <c r="K4540" s="3" t="s">
        <v>24</v>
      </c>
      <c r="L4540" s="3">
        <v>17.0</v>
      </c>
      <c r="M4540" s="3" t="s">
        <v>30</v>
      </c>
      <c r="N4540" s="3" t="s">
        <v>4799</v>
      </c>
      <c r="O4540" s="3" t="s">
        <v>1012</v>
      </c>
      <c r="P4540" s="4">
        <v>19017.0</v>
      </c>
      <c r="Q4540" s="3" t="s">
        <v>117</v>
      </c>
      <c r="S4540" s="3" t="s">
        <v>34</v>
      </c>
    </row>
    <row r="4541">
      <c r="A4541" s="2">
        <v>42318.71488425926</v>
      </c>
      <c r="B4541" s="3">
        <v>84.0</v>
      </c>
      <c r="C4541" s="3" t="s">
        <v>4244</v>
      </c>
      <c r="D4541" s="3">
        <v>38.0</v>
      </c>
      <c r="E4541" s="3" t="s">
        <v>4310</v>
      </c>
      <c r="F4541" s="3">
        <v>4.0</v>
      </c>
      <c r="G4541" s="3">
        <v>8.0</v>
      </c>
      <c r="H4541" s="3" t="s">
        <v>4888</v>
      </c>
      <c r="I4541" s="3" t="s">
        <v>4889</v>
      </c>
      <c r="J4541" s="3" t="s">
        <v>4890</v>
      </c>
      <c r="K4541" s="3" t="s">
        <v>24</v>
      </c>
      <c r="L4541" s="3">
        <v>18.0</v>
      </c>
      <c r="M4541" s="3" t="s">
        <v>25</v>
      </c>
      <c r="N4541" s="3" t="s">
        <v>4962</v>
      </c>
      <c r="O4541" s="3" t="s">
        <v>4963</v>
      </c>
      <c r="P4541" s="4">
        <v>26360.0</v>
      </c>
      <c r="Q4541" s="3" t="s">
        <v>79</v>
      </c>
      <c r="S4541" s="3" t="s">
        <v>34</v>
      </c>
    </row>
    <row r="4542">
      <c r="A4542" s="2">
        <v>42318.71488425926</v>
      </c>
      <c r="B4542" s="3">
        <v>84.0</v>
      </c>
      <c r="C4542" s="3" t="s">
        <v>4244</v>
      </c>
      <c r="D4542" s="3">
        <v>38.0</v>
      </c>
      <c r="E4542" s="3" t="s">
        <v>4310</v>
      </c>
      <c r="F4542" s="3">
        <v>4.0</v>
      </c>
      <c r="G4542" s="3">
        <v>8.0</v>
      </c>
      <c r="H4542" s="3" t="s">
        <v>4888</v>
      </c>
      <c r="I4542" s="3" t="s">
        <v>4889</v>
      </c>
      <c r="J4542" s="3" t="s">
        <v>4890</v>
      </c>
      <c r="K4542" s="3" t="s">
        <v>24</v>
      </c>
      <c r="L4542" s="3">
        <v>19.0</v>
      </c>
      <c r="M4542" s="3" t="s">
        <v>30</v>
      </c>
      <c r="N4542" s="3" t="s">
        <v>4964</v>
      </c>
      <c r="O4542" s="3" t="s">
        <v>139</v>
      </c>
      <c r="P4542" s="4">
        <v>34338.0</v>
      </c>
      <c r="Q4542" s="3" t="s">
        <v>191</v>
      </c>
      <c r="S4542" s="3" t="s">
        <v>34</v>
      </c>
    </row>
    <row r="4543">
      <c r="A4543" s="2">
        <v>42318.71488425926</v>
      </c>
      <c r="B4543" s="3">
        <v>84.0</v>
      </c>
      <c r="C4543" s="3" t="s">
        <v>4244</v>
      </c>
      <c r="D4543" s="3">
        <v>38.0</v>
      </c>
      <c r="E4543" s="3" t="s">
        <v>4310</v>
      </c>
      <c r="F4543" s="3">
        <v>4.0</v>
      </c>
      <c r="G4543" s="3">
        <v>8.0</v>
      </c>
      <c r="H4543" s="3" t="s">
        <v>4888</v>
      </c>
      <c r="I4543" s="3" t="s">
        <v>4889</v>
      </c>
      <c r="J4543" s="3" t="s">
        <v>4890</v>
      </c>
      <c r="K4543" s="3" t="s">
        <v>24</v>
      </c>
      <c r="L4543" s="3">
        <v>20.0</v>
      </c>
      <c r="M4543" s="3" t="s">
        <v>25</v>
      </c>
      <c r="N4543" s="3" t="s">
        <v>4965</v>
      </c>
      <c r="O4543" s="3" t="s">
        <v>580</v>
      </c>
      <c r="P4543" s="4">
        <v>21205.0</v>
      </c>
      <c r="Q4543" s="3" t="s">
        <v>153</v>
      </c>
      <c r="S4543" s="3" t="s">
        <v>34</v>
      </c>
    </row>
    <row r="4544">
      <c r="A4544" s="2">
        <v>42318.71488425926</v>
      </c>
      <c r="B4544" s="3">
        <v>84.0</v>
      </c>
      <c r="C4544" s="3" t="s">
        <v>4244</v>
      </c>
      <c r="D4544" s="3">
        <v>38.0</v>
      </c>
      <c r="E4544" s="3" t="s">
        <v>4310</v>
      </c>
      <c r="F4544" s="3">
        <v>4.0</v>
      </c>
      <c r="G4544" s="3">
        <v>8.0</v>
      </c>
      <c r="H4544" s="3" t="s">
        <v>4888</v>
      </c>
      <c r="I4544" s="3" t="s">
        <v>4889</v>
      </c>
      <c r="J4544" s="3" t="s">
        <v>4890</v>
      </c>
      <c r="K4544" s="3" t="s">
        <v>24</v>
      </c>
      <c r="L4544" s="3">
        <v>21.0</v>
      </c>
      <c r="M4544" s="3" t="s">
        <v>30</v>
      </c>
      <c r="N4544" s="3" t="s">
        <v>4966</v>
      </c>
      <c r="O4544" s="3" t="s">
        <v>1360</v>
      </c>
      <c r="P4544" s="4">
        <v>30858.0</v>
      </c>
      <c r="Q4544" s="3" t="s">
        <v>132</v>
      </c>
      <c r="S4544" s="3" t="s">
        <v>34</v>
      </c>
    </row>
    <row r="4545">
      <c r="A4545" s="2">
        <v>42318.71488425926</v>
      </c>
      <c r="B4545" s="3">
        <v>84.0</v>
      </c>
      <c r="C4545" s="3" t="s">
        <v>4244</v>
      </c>
      <c r="D4545" s="3">
        <v>38.0</v>
      </c>
      <c r="E4545" s="3" t="s">
        <v>4310</v>
      </c>
      <c r="F4545" s="3">
        <v>4.0</v>
      </c>
      <c r="G4545" s="3">
        <v>8.0</v>
      </c>
      <c r="H4545" s="3" t="s">
        <v>4888</v>
      </c>
      <c r="I4545" s="3" t="s">
        <v>4889</v>
      </c>
      <c r="J4545" s="3" t="s">
        <v>4890</v>
      </c>
      <c r="K4545" s="3" t="s">
        <v>24</v>
      </c>
      <c r="L4545" s="3">
        <v>22.0</v>
      </c>
      <c r="M4545" s="3" t="s">
        <v>25</v>
      </c>
      <c r="N4545" s="3" t="s">
        <v>4967</v>
      </c>
      <c r="O4545" s="3" t="s">
        <v>1819</v>
      </c>
      <c r="P4545" s="4">
        <v>20972.0</v>
      </c>
      <c r="Q4545" s="3" t="s">
        <v>37</v>
      </c>
      <c r="S4545" s="3" t="s">
        <v>34</v>
      </c>
    </row>
    <row r="4546">
      <c r="A4546" s="2">
        <v>42318.71488425926</v>
      </c>
      <c r="B4546" s="3">
        <v>84.0</v>
      </c>
      <c r="C4546" s="3" t="s">
        <v>4244</v>
      </c>
      <c r="D4546" s="3">
        <v>38.0</v>
      </c>
      <c r="E4546" s="3" t="s">
        <v>4310</v>
      </c>
      <c r="F4546" s="3">
        <v>4.0</v>
      </c>
      <c r="G4546" s="3">
        <v>8.0</v>
      </c>
      <c r="H4546" s="3" t="s">
        <v>4888</v>
      </c>
      <c r="I4546" s="3" t="s">
        <v>4889</v>
      </c>
      <c r="J4546" s="3" t="s">
        <v>4890</v>
      </c>
      <c r="K4546" s="3" t="s">
        <v>24</v>
      </c>
      <c r="L4546" s="3">
        <v>23.0</v>
      </c>
      <c r="M4546" s="3" t="s">
        <v>30</v>
      </c>
      <c r="N4546" s="3" t="s">
        <v>2519</v>
      </c>
      <c r="O4546" s="3" t="s">
        <v>215</v>
      </c>
      <c r="P4546" s="4">
        <v>23599.0</v>
      </c>
      <c r="Q4546" s="3" t="s">
        <v>221</v>
      </c>
      <c r="S4546" s="3" t="s">
        <v>34</v>
      </c>
    </row>
    <row r="4547">
      <c r="A4547" s="2">
        <v>42318.71488425926</v>
      </c>
      <c r="B4547" s="3">
        <v>84.0</v>
      </c>
      <c r="C4547" s="3" t="s">
        <v>4244</v>
      </c>
      <c r="D4547" s="3">
        <v>38.0</v>
      </c>
      <c r="E4547" s="3" t="s">
        <v>4310</v>
      </c>
      <c r="F4547" s="3">
        <v>4.0</v>
      </c>
      <c r="G4547" s="3">
        <v>8.0</v>
      </c>
      <c r="H4547" s="3" t="s">
        <v>4888</v>
      </c>
      <c r="I4547" s="3" t="s">
        <v>4889</v>
      </c>
      <c r="J4547" s="3" t="s">
        <v>4890</v>
      </c>
      <c r="K4547" s="3" t="s">
        <v>24</v>
      </c>
      <c r="L4547" s="3">
        <v>24.0</v>
      </c>
      <c r="M4547" s="3" t="s">
        <v>25</v>
      </c>
      <c r="N4547" s="3" t="s">
        <v>4939</v>
      </c>
      <c r="O4547" s="3" t="s">
        <v>427</v>
      </c>
      <c r="P4547" s="4">
        <v>21670.0</v>
      </c>
      <c r="Q4547" s="3" t="s">
        <v>189</v>
      </c>
      <c r="S4547" s="3" t="s">
        <v>34</v>
      </c>
    </row>
    <row r="4548">
      <c r="A4548" s="2">
        <v>42318.71488425926</v>
      </c>
      <c r="B4548" s="3">
        <v>84.0</v>
      </c>
      <c r="C4548" s="3" t="s">
        <v>4244</v>
      </c>
      <c r="D4548" s="3">
        <v>38.0</v>
      </c>
      <c r="E4548" s="3" t="s">
        <v>4310</v>
      </c>
      <c r="F4548" s="3">
        <v>4.0</v>
      </c>
      <c r="G4548" s="3">
        <v>8.0</v>
      </c>
      <c r="H4548" s="3" t="s">
        <v>4888</v>
      </c>
      <c r="I4548" s="3" t="s">
        <v>4889</v>
      </c>
      <c r="J4548" s="3" t="s">
        <v>4890</v>
      </c>
      <c r="K4548" s="3" t="s">
        <v>24</v>
      </c>
      <c r="L4548" s="3">
        <v>25.0</v>
      </c>
      <c r="M4548" s="3" t="s">
        <v>30</v>
      </c>
      <c r="N4548" s="3" t="s">
        <v>4968</v>
      </c>
      <c r="O4548" s="3" t="s">
        <v>1061</v>
      </c>
      <c r="P4548" s="4">
        <v>26777.0</v>
      </c>
      <c r="Q4548" s="3" t="s">
        <v>40</v>
      </c>
      <c r="S4548" s="3" t="s">
        <v>34</v>
      </c>
    </row>
    <row r="4549">
      <c r="A4549" s="2">
        <v>42318.71488425926</v>
      </c>
      <c r="B4549" s="3">
        <v>84.0</v>
      </c>
      <c r="C4549" s="3" t="s">
        <v>4244</v>
      </c>
      <c r="D4549" s="3">
        <v>38.0</v>
      </c>
      <c r="E4549" s="3" t="s">
        <v>4310</v>
      </c>
      <c r="F4549" s="3">
        <v>4.0</v>
      </c>
      <c r="G4549" s="3">
        <v>8.0</v>
      </c>
      <c r="H4549" s="3" t="s">
        <v>4888</v>
      </c>
      <c r="I4549" s="3" t="s">
        <v>4889</v>
      </c>
      <c r="J4549" s="3" t="s">
        <v>4890</v>
      </c>
      <c r="K4549" s="3" t="s">
        <v>24</v>
      </c>
      <c r="L4549" s="3">
        <v>26.0</v>
      </c>
      <c r="M4549" s="3" t="s">
        <v>25</v>
      </c>
      <c r="N4549" s="3" t="s">
        <v>4969</v>
      </c>
      <c r="O4549" s="3" t="s">
        <v>281</v>
      </c>
      <c r="P4549" s="4">
        <v>25346.0</v>
      </c>
      <c r="Q4549" s="3" t="s">
        <v>1205</v>
      </c>
      <c r="S4549" s="3" t="s">
        <v>34</v>
      </c>
    </row>
    <row r="4550">
      <c r="A4550" s="2">
        <v>42318.71488425926</v>
      </c>
      <c r="B4550" s="3">
        <v>84.0</v>
      </c>
      <c r="C4550" s="3" t="s">
        <v>4244</v>
      </c>
      <c r="D4550" s="3">
        <v>38.0</v>
      </c>
      <c r="E4550" s="3" t="s">
        <v>4310</v>
      </c>
      <c r="F4550" s="3">
        <v>4.0</v>
      </c>
      <c r="G4550" s="3">
        <v>8.0</v>
      </c>
      <c r="H4550" s="3" t="s">
        <v>4888</v>
      </c>
      <c r="I4550" s="3" t="s">
        <v>4889</v>
      </c>
      <c r="J4550" s="3" t="s">
        <v>4890</v>
      </c>
      <c r="K4550" s="3" t="s">
        <v>24</v>
      </c>
      <c r="L4550" s="3">
        <v>27.0</v>
      </c>
      <c r="M4550" s="3" t="s">
        <v>30</v>
      </c>
      <c r="N4550" s="3" t="s">
        <v>4970</v>
      </c>
      <c r="O4550" s="3" t="s">
        <v>129</v>
      </c>
      <c r="P4550" s="4">
        <v>18630.0</v>
      </c>
      <c r="Q4550" s="3" t="s">
        <v>86</v>
      </c>
      <c r="S4550" s="3" t="s">
        <v>34</v>
      </c>
    </row>
    <row r="4551">
      <c r="A4551" s="2">
        <v>42318.71488425926</v>
      </c>
      <c r="B4551" s="3">
        <v>84.0</v>
      </c>
      <c r="C4551" s="3" t="s">
        <v>4244</v>
      </c>
      <c r="D4551" s="3">
        <v>38.0</v>
      </c>
      <c r="E4551" s="3" t="s">
        <v>4310</v>
      </c>
      <c r="F4551" s="3">
        <v>4.0</v>
      </c>
      <c r="G4551" s="3">
        <v>8.0</v>
      </c>
      <c r="H4551" s="3" t="s">
        <v>4888</v>
      </c>
      <c r="I4551" s="3" t="s">
        <v>4889</v>
      </c>
      <c r="J4551" s="3" t="s">
        <v>4890</v>
      </c>
      <c r="K4551" s="3" t="s">
        <v>24</v>
      </c>
      <c r="L4551" s="3">
        <v>28.0</v>
      </c>
      <c r="M4551" s="3" t="s">
        <v>25</v>
      </c>
      <c r="N4551" s="3" t="s">
        <v>4971</v>
      </c>
      <c r="O4551" s="3" t="s">
        <v>384</v>
      </c>
      <c r="P4551" s="4">
        <v>29668.0</v>
      </c>
      <c r="Q4551" s="3" t="s">
        <v>372</v>
      </c>
      <c r="S4551" s="3" t="s">
        <v>34</v>
      </c>
    </row>
    <row r="4552">
      <c r="A4552" s="2">
        <v>42318.71488425926</v>
      </c>
      <c r="B4552" s="3">
        <v>84.0</v>
      </c>
      <c r="C4552" s="3" t="s">
        <v>4244</v>
      </c>
      <c r="D4552" s="3">
        <v>38.0</v>
      </c>
      <c r="E4552" s="3" t="s">
        <v>4310</v>
      </c>
      <c r="F4552" s="3">
        <v>4.0</v>
      </c>
      <c r="G4552" s="3">
        <v>8.0</v>
      </c>
      <c r="H4552" s="3" t="s">
        <v>4888</v>
      </c>
      <c r="I4552" s="3" t="s">
        <v>4889</v>
      </c>
      <c r="J4552" s="3" t="s">
        <v>4890</v>
      </c>
      <c r="K4552" s="3" t="s">
        <v>24</v>
      </c>
      <c r="L4552" s="3">
        <v>29.0</v>
      </c>
      <c r="M4552" s="3" t="s">
        <v>30</v>
      </c>
      <c r="N4552" s="3" t="s">
        <v>2615</v>
      </c>
      <c r="O4552" s="3" t="s">
        <v>702</v>
      </c>
      <c r="P4552" s="4">
        <v>33297.0</v>
      </c>
      <c r="Q4552" s="3" t="s">
        <v>132</v>
      </c>
      <c r="S4552" s="3" t="s">
        <v>34</v>
      </c>
    </row>
    <row r="4553">
      <c r="A4553" s="2">
        <v>42318.71488425926</v>
      </c>
      <c r="B4553" s="3">
        <v>84.0</v>
      </c>
      <c r="C4553" s="3" t="s">
        <v>4244</v>
      </c>
      <c r="D4553" s="3">
        <v>38.0</v>
      </c>
      <c r="E4553" s="3" t="s">
        <v>4310</v>
      </c>
      <c r="F4553" s="3">
        <v>4.0</v>
      </c>
      <c r="G4553" s="3">
        <v>8.0</v>
      </c>
      <c r="H4553" s="3" t="s">
        <v>4888</v>
      </c>
      <c r="I4553" s="3" t="s">
        <v>4889</v>
      </c>
      <c r="J4553" s="3" t="s">
        <v>4890</v>
      </c>
      <c r="K4553" s="3" t="s">
        <v>24</v>
      </c>
      <c r="L4553" s="3">
        <v>30.0</v>
      </c>
      <c r="M4553" s="3" t="s">
        <v>25</v>
      </c>
      <c r="N4553" s="3" t="s">
        <v>1355</v>
      </c>
      <c r="O4553" s="3" t="s">
        <v>127</v>
      </c>
      <c r="P4553" s="4">
        <v>17628.0</v>
      </c>
      <c r="Q4553" s="3" t="s">
        <v>72</v>
      </c>
      <c r="S4553" s="3" t="s">
        <v>34</v>
      </c>
    </row>
    <row r="4554">
      <c r="A4554" s="2">
        <v>42318.71488425926</v>
      </c>
      <c r="B4554" s="3">
        <v>84.0</v>
      </c>
      <c r="C4554" s="3" t="s">
        <v>4244</v>
      </c>
      <c r="D4554" s="3">
        <v>38.0</v>
      </c>
      <c r="E4554" s="3" t="s">
        <v>4310</v>
      </c>
      <c r="F4554" s="3">
        <v>4.0</v>
      </c>
      <c r="G4554" s="3">
        <v>8.0</v>
      </c>
      <c r="H4554" s="3" t="s">
        <v>4888</v>
      </c>
      <c r="I4554" s="3" t="s">
        <v>4889</v>
      </c>
      <c r="J4554" s="3" t="s">
        <v>4890</v>
      </c>
      <c r="K4554" s="3" t="s">
        <v>24</v>
      </c>
      <c r="L4554" s="3">
        <v>31.0</v>
      </c>
      <c r="M4554" s="3" t="s">
        <v>30</v>
      </c>
      <c r="N4554" s="3" t="s">
        <v>4972</v>
      </c>
      <c r="O4554" s="3" t="s">
        <v>307</v>
      </c>
      <c r="P4554" s="4">
        <v>25002.0</v>
      </c>
      <c r="Q4554" s="3" t="s">
        <v>75</v>
      </c>
      <c r="S4554" s="3" t="s">
        <v>34</v>
      </c>
    </row>
    <row r="4555">
      <c r="A4555" s="2">
        <v>42318.71488425926</v>
      </c>
      <c r="B4555" s="3">
        <v>84.0</v>
      </c>
      <c r="C4555" s="3" t="s">
        <v>4244</v>
      </c>
      <c r="D4555" s="3">
        <v>38.0</v>
      </c>
      <c r="E4555" s="3" t="s">
        <v>4310</v>
      </c>
      <c r="F4555" s="3">
        <v>4.0</v>
      </c>
      <c r="G4555" s="3">
        <v>8.0</v>
      </c>
      <c r="H4555" s="3" t="s">
        <v>4888</v>
      </c>
      <c r="I4555" s="3" t="s">
        <v>4889</v>
      </c>
      <c r="J4555" s="3" t="s">
        <v>4890</v>
      </c>
      <c r="K4555" s="3" t="s">
        <v>24</v>
      </c>
      <c r="L4555" s="3">
        <v>32.0</v>
      </c>
      <c r="M4555" s="3" t="s">
        <v>25</v>
      </c>
      <c r="N4555" s="3" t="s">
        <v>4973</v>
      </c>
      <c r="O4555" s="3" t="s">
        <v>4974</v>
      </c>
      <c r="P4555" s="4">
        <v>21471.0</v>
      </c>
      <c r="Q4555" s="3" t="s">
        <v>110</v>
      </c>
      <c r="S4555" s="3" t="s">
        <v>34</v>
      </c>
    </row>
    <row r="4556">
      <c r="A4556" s="2">
        <v>42318.71488425926</v>
      </c>
      <c r="B4556" s="3">
        <v>84.0</v>
      </c>
      <c r="C4556" s="3" t="s">
        <v>4244</v>
      </c>
      <c r="D4556" s="3">
        <v>38.0</v>
      </c>
      <c r="E4556" s="3" t="s">
        <v>4310</v>
      </c>
      <c r="F4556" s="3">
        <v>4.0</v>
      </c>
      <c r="G4556" s="3">
        <v>8.0</v>
      </c>
      <c r="H4556" s="3" t="s">
        <v>4888</v>
      </c>
      <c r="I4556" s="3" t="s">
        <v>4889</v>
      </c>
      <c r="J4556" s="3" t="s">
        <v>4890</v>
      </c>
      <c r="K4556" s="3" t="s">
        <v>24</v>
      </c>
      <c r="L4556" s="3">
        <v>33.0</v>
      </c>
      <c r="M4556" s="3" t="s">
        <v>30</v>
      </c>
      <c r="N4556" s="3" t="s">
        <v>4975</v>
      </c>
      <c r="O4556" s="3" t="s">
        <v>329</v>
      </c>
      <c r="P4556" s="4">
        <v>27156.0</v>
      </c>
      <c r="Q4556" s="3" t="s">
        <v>75</v>
      </c>
      <c r="S4556" s="3" t="s">
        <v>34</v>
      </c>
    </row>
    <row r="4557">
      <c r="A4557" s="2">
        <v>42318.71488425926</v>
      </c>
      <c r="B4557" s="3">
        <v>84.0</v>
      </c>
      <c r="C4557" s="3" t="s">
        <v>4244</v>
      </c>
      <c r="D4557" s="3">
        <v>38.0</v>
      </c>
      <c r="E4557" s="3" t="s">
        <v>4310</v>
      </c>
      <c r="F4557" s="3">
        <v>4.0</v>
      </c>
      <c r="G4557" s="3">
        <v>8.0</v>
      </c>
      <c r="H4557" s="3" t="s">
        <v>4888</v>
      </c>
      <c r="I4557" s="3" t="s">
        <v>4889</v>
      </c>
      <c r="J4557" s="3" t="s">
        <v>4890</v>
      </c>
      <c r="K4557" s="3" t="s">
        <v>24</v>
      </c>
      <c r="L4557" s="3">
        <v>34.0</v>
      </c>
      <c r="M4557" s="3" t="s">
        <v>25</v>
      </c>
      <c r="N4557" s="3" t="s">
        <v>4976</v>
      </c>
      <c r="O4557" s="3" t="s">
        <v>4977</v>
      </c>
      <c r="P4557" s="4">
        <v>26642.0</v>
      </c>
      <c r="Q4557" s="3" t="s">
        <v>153</v>
      </c>
      <c r="S4557" s="3" t="s">
        <v>34</v>
      </c>
    </row>
    <row r="4558">
      <c r="A4558" s="2">
        <v>42318.71488425926</v>
      </c>
      <c r="B4558" s="3">
        <v>84.0</v>
      </c>
      <c r="C4558" s="3" t="s">
        <v>4244</v>
      </c>
      <c r="D4558" s="3">
        <v>42.0</v>
      </c>
      <c r="E4558" s="3" t="s">
        <v>4341</v>
      </c>
      <c r="F4558" s="3">
        <v>4.0</v>
      </c>
      <c r="G4558" s="3">
        <v>8.0</v>
      </c>
      <c r="H4558" s="3" t="s">
        <v>4888</v>
      </c>
      <c r="I4558" s="3" t="s">
        <v>4889</v>
      </c>
      <c r="J4558" s="3" t="s">
        <v>4890</v>
      </c>
      <c r="K4558" s="3" t="s">
        <v>272</v>
      </c>
      <c r="L4558" s="3">
        <v>1.0</v>
      </c>
      <c r="M4558" s="3" t="s">
        <v>30</v>
      </c>
      <c r="N4558" s="3" t="s">
        <v>4978</v>
      </c>
      <c r="O4558" s="3" t="s">
        <v>67</v>
      </c>
      <c r="P4558" s="4">
        <v>27876.0</v>
      </c>
      <c r="Q4558" s="3" t="s">
        <v>37</v>
      </c>
      <c r="R4558" s="3" t="s">
        <v>1134</v>
      </c>
      <c r="S4558" s="3" t="s">
        <v>29</v>
      </c>
    </row>
    <row r="4559">
      <c r="A4559" s="2">
        <v>42318.71488425926</v>
      </c>
      <c r="B4559" s="3">
        <v>84.0</v>
      </c>
      <c r="C4559" s="3" t="s">
        <v>4244</v>
      </c>
      <c r="D4559" s="3">
        <v>42.0</v>
      </c>
      <c r="E4559" s="3" t="s">
        <v>4341</v>
      </c>
      <c r="F4559" s="3">
        <v>4.0</v>
      </c>
      <c r="G4559" s="3">
        <v>8.0</v>
      </c>
      <c r="H4559" s="3" t="s">
        <v>4888</v>
      </c>
      <c r="I4559" s="3" t="s">
        <v>4889</v>
      </c>
      <c r="J4559" s="3" t="s">
        <v>4890</v>
      </c>
      <c r="K4559" s="3" t="s">
        <v>24</v>
      </c>
      <c r="L4559" s="3">
        <v>2.0</v>
      </c>
      <c r="M4559" s="3" t="s">
        <v>25</v>
      </c>
      <c r="N4559" s="3" t="s">
        <v>4979</v>
      </c>
      <c r="O4559" s="3" t="s">
        <v>123</v>
      </c>
      <c r="P4559" s="4">
        <v>20321.0</v>
      </c>
      <c r="Q4559" s="3" t="s">
        <v>79</v>
      </c>
      <c r="S4559" s="3" t="s">
        <v>34</v>
      </c>
    </row>
    <row r="4560">
      <c r="A4560" s="2">
        <v>42318.71488425926</v>
      </c>
      <c r="B4560" s="3">
        <v>84.0</v>
      </c>
      <c r="C4560" s="3" t="s">
        <v>4244</v>
      </c>
      <c r="D4560" s="3">
        <v>42.0</v>
      </c>
      <c r="E4560" s="3" t="s">
        <v>4341</v>
      </c>
      <c r="F4560" s="3">
        <v>4.0</v>
      </c>
      <c r="G4560" s="3">
        <v>8.0</v>
      </c>
      <c r="H4560" s="3" t="s">
        <v>4888</v>
      </c>
      <c r="I4560" s="3" t="s">
        <v>4889</v>
      </c>
      <c r="J4560" s="3" t="s">
        <v>4890</v>
      </c>
      <c r="K4560" s="3" t="s">
        <v>24</v>
      </c>
      <c r="L4560" s="3">
        <v>3.0</v>
      </c>
      <c r="M4560" s="3" t="s">
        <v>30</v>
      </c>
      <c r="N4560" s="3" t="s">
        <v>4980</v>
      </c>
      <c r="O4560" s="3" t="s">
        <v>171</v>
      </c>
      <c r="P4560" s="4">
        <v>18991.0</v>
      </c>
      <c r="Q4560" s="3" t="s">
        <v>105</v>
      </c>
      <c r="S4560" s="3" t="s">
        <v>34</v>
      </c>
    </row>
    <row r="4561">
      <c r="A4561" s="2">
        <v>42318.71488425926</v>
      </c>
      <c r="B4561" s="3">
        <v>84.0</v>
      </c>
      <c r="C4561" s="3" t="s">
        <v>4244</v>
      </c>
      <c r="D4561" s="3">
        <v>42.0</v>
      </c>
      <c r="E4561" s="3" t="s">
        <v>4341</v>
      </c>
      <c r="F4561" s="3">
        <v>4.0</v>
      </c>
      <c r="G4561" s="3">
        <v>8.0</v>
      </c>
      <c r="H4561" s="3" t="s">
        <v>4888</v>
      </c>
      <c r="I4561" s="3" t="s">
        <v>4889</v>
      </c>
      <c r="J4561" s="3" t="s">
        <v>4890</v>
      </c>
      <c r="K4561" s="3" t="s">
        <v>24</v>
      </c>
      <c r="L4561" s="3">
        <v>4.0</v>
      </c>
      <c r="M4561" s="3" t="s">
        <v>25</v>
      </c>
      <c r="N4561" s="3" t="s">
        <v>1764</v>
      </c>
      <c r="O4561" s="3" t="s">
        <v>123</v>
      </c>
      <c r="P4561" s="4">
        <v>23247.0</v>
      </c>
      <c r="Q4561" s="3" t="s">
        <v>132</v>
      </c>
      <c r="S4561" s="3" t="s">
        <v>34</v>
      </c>
    </row>
    <row r="4562">
      <c r="A4562" s="2">
        <v>42318.71488425926</v>
      </c>
      <c r="B4562" s="3">
        <v>84.0</v>
      </c>
      <c r="C4562" s="3" t="s">
        <v>4244</v>
      </c>
      <c r="D4562" s="3">
        <v>42.0</v>
      </c>
      <c r="E4562" s="3" t="s">
        <v>4341</v>
      </c>
      <c r="F4562" s="3">
        <v>4.0</v>
      </c>
      <c r="G4562" s="3">
        <v>8.0</v>
      </c>
      <c r="H4562" s="3" t="s">
        <v>4888</v>
      </c>
      <c r="I4562" s="3" t="s">
        <v>4889</v>
      </c>
      <c r="J4562" s="3" t="s">
        <v>4890</v>
      </c>
      <c r="K4562" s="3" t="s">
        <v>24</v>
      </c>
      <c r="L4562" s="3">
        <v>5.0</v>
      </c>
      <c r="M4562" s="3" t="s">
        <v>30</v>
      </c>
      <c r="N4562" s="3" t="s">
        <v>4981</v>
      </c>
      <c r="O4562" s="3" t="s">
        <v>1557</v>
      </c>
      <c r="P4562" s="4">
        <v>31019.0</v>
      </c>
      <c r="Q4562" s="3" t="s">
        <v>189</v>
      </c>
      <c r="S4562" s="3" t="s">
        <v>34</v>
      </c>
    </row>
    <row r="4563">
      <c r="A4563" s="2">
        <v>42318.71488425926</v>
      </c>
      <c r="B4563" s="3">
        <v>84.0</v>
      </c>
      <c r="C4563" s="3" t="s">
        <v>4244</v>
      </c>
      <c r="D4563" s="3">
        <v>42.0</v>
      </c>
      <c r="E4563" s="3" t="s">
        <v>4341</v>
      </c>
      <c r="F4563" s="3">
        <v>4.0</v>
      </c>
      <c r="G4563" s="3">
        <v>8.0</v>
      </c>
      <c r="H4563" s="3" t="s">
        <v>4888</v>
      </c>
      <c r="I4563" s="3" t="s">
        <v>4889</v>
      </c>
      <c r="J4563" s="3" t="s">
        <v>4890</v>
      </c>
      <c r="K4563" s="3" t="s">
        <v>24</v>
      </c>
      <c r="L4563" s="3">
        <v>6.0</v>
      </c>
      <c r="M4563" s="3" t="s">
        <v>25</v>
      </c>
      <c r="N4563" s="3" t="s">
        <v>4982</v>
      </c>
      <c r="O4563" s="3" t="s">
        <v>218</v>
      </c>
      <c r="P4563" s="4">
        <v>23912.0</v>
      </c>
      <c r="Q4563" s="3" t="s">
        <v>132</v>
      </c>
      <c r="S4563" s="3" t="s">
        <v>34</v>
      </c>
    </row>
    <row r="4564">
      <c r="A4564" s="2">
        <v>42318.71488425926</v>
      </c>
      <c r="B4564" s="3">
        <v>84.0</v>
      </c>
      <c r="C4564" s="3" t="s">
        <v>4244</v>
      </c>
      <c r="D4564" s="3">
        <v>42.0</v>
      </c>
      <c r="E4564" s="3" t="s">
        <v>4341</v>
      </c>
      <c r="F4564" s="3">
        <v>4.0</v>
      </c>
      <c r="G4564" s="3">
        <v>8.0</v>
      </c>
      <c r="H4564" s="3" t="s">
        <v>4888</v>
      </c>
      <c r="I4564" s="3" t="s">
        <v>4889</v>
      </c>
      <c r="J4564" s="3" t="s">
        <v>4890</v>
      </c>
      <c r="K4564" s="3" t="s">
        <v>24</v>
      </c>
      <c r="L4564" s="3">
        <v>7.0</v>
      </c>
      <c r="M4564" s="3" t="s">
        <v>30</v>
      </c>
      <c r="N4564" s="3" t="s">
        <v>4983</v>
      </c>
      <c r="O4564" s="3" t="s">
        <v>452</v>
      </c>
      <c r="P4564" s="4">
        <v>25681.0</v>
      </c>
      <c r="Q4564" s="3" t="s">
        <v>79</v>
      </c>
      <c r="S4564" s="3" t="s">
        <v>34</v>
      </c>
    </row>
    <row r="4565">
      <c r="A4565" s="2">
        <v>42318.71488425926</v>
      </c>
      <c r="B4565" s="3">
        <v>84.0</v>
      </c>
      <c r="C4565" s="3" t="s">
        <v>4244</v>
      </c>
      <c r="D4565" s="3">
        <v>42.0</v>
      </c>
      <c r="E4565" s="3" t="s">
        <v>4341</v>
      </c>
      <c r="F4565" s="3">
        <v>4.0</v>
      </c>
      <c r="G4565" s="3">
        <v>8.0</v>
      </c>
      <c r="H4565" s="3" t="s">
        <v>4888</v>
      </c>
      <c r="I4565" s="3" t="s">
        <v>4889</v>
      </c>
      <c r="J4565" s="3" t="s">
        <v>4890</v>
      </c>
      <c r="K4565" s="3" t="s">
        <v>24</v>
      </c>
      <c r="L4565" s="3">
        <v>8.0</v>
      </c>
      <c r="M4565" s="3" t="s">
        <v>25</v>
      </c>
      <c r="N4565" s="3" t="s">
        <v>4984</v>
      </c>
      <c r="O4565" s="3" t="s">
        <v>240</v>
      </c>
      <c r="P4565" s="4">
        <v>18413.0</v>
      </c>
      <c r="Q4565" s="3" t="s">
        <v>86</v>
      </c>
      <c r="S4565" s="3" t="s">
        <v>34</v>
      </c>
    </row>
    <row r="4566">
      <c r="A4566" s="2">
        <v>42318.71488425926</v>
      </c>
      <c r="B4566" s="3">
        <v>84.0</v>
      </c>
      <c r="C4566" s="3" t="s">
        <v>4244</v>
      </c>
      <c r="D4566" s="3">
        <v>42.0</v>
      </c>
      <c r="E4566" s="3" t="s">
        <v>4341</v>
      </c>
      <c r="F4566" s="3">
        <v>4.0</v>
      </c>
      <c r="G4566" s="3">
        <v>8.0</v>
      </c>
      <c r="H4566" s="3" t="s">
        <v>4888</v>
      </c>
      <c r="I4566" s="3" t="s">
        <v>4889</v>
      </c>
      <c r="J4566" s="3" t="s">
        <v>4890</v>
      </c>
      <c r="K4566" s="3" t="s">
        <v>24</v>
      </c>
      <c r="L4566" s="3">
        <v>9.0</v>
      </c>
      <c r="M4566" s="3" t="s">
        <v>30</v>
      </c>
      <c r="N4566" s="3" t="s">
        <v>4985</v>
      </c>
      <c r="O4566" s="3" t="s">
        <v>440</v>
      </c>
      <c r="P4566" s="4">
        <v>31912.0</v>
      </c>
      <c r="Q4566" s="3" t="s">
        <v>153</v>
      </c>
      <c r="S4566" s="3" t="s">
        <v>34</v>
      </c>
    </row>
    <row r="4567">
      <c r="A4567" s="2">
        <v>42318.71488425926</v>
      </c>
      <c r="B4567" s="3">
        <v>84.0</v>
      </c>
      <c r="C4567" s="3" t="s">
        <v>4244</v>
      </c>
      <c r="D4567" s="3">
        <v>42.0</v>
      </c>
      <c r="E4567" s="3" t="s">
        <v>4341</v>
      </c>
      <c r="F4567" s="3">
        <v>4.0</v>
      </c>
      <c r="G4567" s="3">
        <v>8.0</v>
      </c>
      <c r="H4567" s="3" t="s">
        <v>4888</v>
      </c>
      <c r="I4567" s="3" t="s">
        <v>4889</v>
      </c>
      <c r="J4567" s="3" t="s">
        <v>4890</v>
      </c>
      <c r="K4567" s="3" t="s">
        <v>24</v>
      </c>
      <c r="L4567" s="3">
        <v>10.0</v>
      </c>
      <c r="M4567" s="3" t="s">
        <v>25</v>
      </c>
      <c r="N4567" s="3" t="s">
        <v>2979</v>
      </c>
      <c r="O4567" s="3" t="s">
        <v>980</v>
      </c>
      <c r="P4567" s="4">
        <v>22922.0</v>
      </c>
      <c r="Q4567" s="3" t="s">
        <v>372</v>
      </c>
      <c r="S4567" s="3" t="s">
        <v>34</v>
      </c>
    </row>
    <row r="4568">
      <c r="A4568" s="2">
        <v>42318.71488425926</v>
      </c>
      <c r="B4568" s="3">
        <v>84.0</v>
      </c>
      <c r="C4568" s="3" t="s">
        <v>4244</v>
      </c>
      <c r="D4568" s="3">
        <v>42.0</v>
      </c>
      <c r="E4568" s="3" t="s">
        <v>4341</v>
      </c>
      <c r="F4568" s="3">
        <v>4.0</v>
      </c>
      <c r="G4568" s="3">
        <v>8.0</v>
      </c>
      <c r="H4568" s="3" t="s">
        <v>4888</v>
      </c>
      <c r="I4568" s="3" t="s">
        <v>4889</v>
      </c>
      <c r="J4568" s="3" t="s">
        <v>4890</v>
      </c>
      <c r="K4568" s="3" t="s">
        <v>24</v>
      </c>
      <c r="L4568" s="3">
        <v>11.0</v>
      </c>
      <c r="M4568" s="3" t="s">
        <v>30</v>
      </c>
      <c r="N4568" s="3" t="s">
        <v>4986</v>
      </c>
      <c r="O4568" s="3" t="s">
        <v>4987</v>
      </c>
      <c r="P4568" s="4">
        <v>32922.0</v>
      </c>
      <c r="Q4568" s="3" t="s">
        <v>191</v>
      </c>
      <c r="S4568" s="3" t="s">
        <v>34</v>
      </c>
    </row>
    <row r="4569">
      <c r="A4569" s="2">
        <v>42318.71488425926</v>
      </c>
      <c r="B4569" s="3">
        <v>84.0</v>
      </c>
      <c r="C4569" s="3" t="s">
        <v>4244</v>
      </c>
      <c r="D4569" s="3">
        <v>42.0</v>
      </c>
      <c r="E4569" s="3" t="s">
        <v>4341</v>
      </c>
      <c r="F4569" s="3">
        <v>4.0</v>
      </c>
      <c r="G4569" s="3">
        <v>8.0</v>
      </c>
      <c r="H4569" s="3" t="s">
        <v>4888</v>
      </c>
      <c r="I4569" s="3" t="s">
        <v>4889</v>
      </c>
      <c r="J4569" s="3" t="s">
        <v>4890</v>
      </c>
      <c r="K4569" s="3" t="s">
        <v>24</v>
      </c>
      <c r="L4569" s="3">
        <v>12.0</v>
      </c>
      <c r="M4569" s="3" t="s">
        <v>25</v>
      </c>
      <c r="N4569" s="3" t="s">
        <v>1075</v>
      </c>
      <c r="O4569" s="3" t="s">
        <v>319</v>
      </c>
      <c r="P4569" s="4">
        <v>27515.0</v>
      </c>
      <c r="Q4569" s="3" t="s">
        <v>115</v>
      </c>
      <c r="S4569" s="3" t="s">
        <v>34</v>
      </c>
    </row>
    <row r="4570">
      <c r="A4570" s="2">
        <v>42318.71488425926</v>
      </c>
      <c r="B4570" s="3">
        <v>84.0</v>
      </c>
      <c r="C4570" s="3" t="s">
        <v>4244</v>
      </c>
      <c r="D4570" s="3">
        <v>42.0</v>
      </c>
      <c r="E4570" s="3" t="s">
        <v>4341</v>
      </c>
      <c r="F4570" s="3">
        <v>4.0</v>
      </c>
      <c r="G4570" s="3">
        <v>8.0</v>
      </c>
      <c r="H4570" s="3" t="s">
        <v>4888</v>
      </c>
      <c r="I4570" s="3" t="s">
        <v>4889</v>
      </c>
      <c r="J4570" s="3" t="s">
        <v>4890</v>
      </c>
      <c r="K4570" s="3" t="s">
        <v>24</v>
      </c>
      <c r="L4570" s="3">
        <v>13.0</v>
      </c>
      <c r="M4570" s="3" t="s">
        <v>30</v>
      </c>
      <c r="N4570" s="3" t="s">
        <v>4988</v>
      </c>
      <c r="O4570" s="3" t="s">
        <v>2578</v>
      </c>
      <c r="P4570" s="4">
        <v>27889.0</v>
      </c>
      <c r="Q4570" s="3" t="s">
        <v>37</v>
      </c>
      <c r="S4570" s="3" t="s">
        <v>34</v>
      </c>
    </row>
    <row r="4571">
      <c r="A4571" s="2">
        <v>42318.71488425926</v>
      </c>
      <c r="B4571" s="3">
        <v>84.0</v>
      </c>
      <c r="C4571" s="3" t="s">
        <v>4244</v>
      </c>
      <c r="D4571" s="3">
        <v>42.0</v>
      </c>
      <c r="E4571" s="3" t="s">
        <v>4341</v>
      </c>
      <c r="F4571" s="3">
        <v>4.0</v>
      </c>
      <c r="G4571" s="3">
        <v>8.0</v>
      </c>
      <c r="H4571" s="3" t="s">
        <v>4888</v>
      </c>
      <c r="I4571" s="3" t="s">
        <v>4889</v>
      </c>
      <c r="J4571" s="3" t="s">
        <v>4890</v>
      </c>
      <c r="K4571" s="3" t="s">
        <v>24</v>
      </c>
      <c r="L4571" s="3">
        <v>14.0</v>
      </c>
      <c r="M4571" s="3" t="s">
        <v>25</v>
      </c>
      <c r="N4571" s="3" t="s">
        <v>2534</v>
      </c>
      <c r="O4571" s="3" t="s">
        <v>119</v>
      </c>
      <c r="P4571" s="4">
        <v>23129.0</v>
      </c>
      <c r="Q4571" s="3" t="s">
        <v>110</v>
      </c>
      <c r="S4571" s="3" t="s">
        <v>34</v>
      </c>
    </row>
    <row r="4572">
      <c r="A4572" s="2">
        <v>42318.71488425926</v>
      </c>
      <c r="B4572" s="3">
        <v>84.0</v>
      </c>
      <c r="C4572" s="3" t="s">
        <v>4244</v>
      </c>
      <c r="D4572" s="3">
        <v>42.0</v>
      </c>
      <c r="E4572" s="3" t="s">
        <v>4341</v>
      </c>
      <c r="F4572" s="3">
        <v>4.0</v>
      </c>
      <c r="G4572" s="3">
        <v>8.0</v>
      </c>
      <c r="H4572" s="3" t="s">
        <v>4888</v>
      </c>
      <c r="I4572" s="3" t="s">
        <v>4889</v>
      </c>
      <c r="J4572" s="3" t="s">
        <v>4890</v>
      </c>
      <c r="K4572" s="3" t="s">
        <v>24</v>
      </c>
      <c r="L4572" s="3">
        <v>15.0</v>
      </c>
      <c r="M4572" s="3" t="s">
        <v>30</v>
      </c>
      <c r="N4572" s="3" t="s">
        <v>4984</v>
      </c>
      <c r="O4572" s="3" t="s">
        <v>93</v>
      </c>
      <c r="P4572" s="4">
        <v>19635.0</v>
      </c>
      <c r="Q4572" s="3" t="s">
        <v>49</v>
      </c>
      <c r="S4572" s="3" t="s">
        <v>34</v>
      </c>
    </row>
    <row r="4573">
      <c r="A4573" s="2">
        <v>42318.71488425926</v>
      </c>
      <c r="B4573" s="3">
        <v>84.0</v>
      </c>
      <c r="C4573" s="3" t="s">
        <v>4244</v>
      </c>
      <c r="D4573" s="3">
        <v>42.0</v>
      </c>
      <c r="E4573" s="3" t="s">
        <v>4341</v>
      </c>
      <c r="F4573" s="3">
        <v>4.0</v>
      </c>
      <c r="G4573" s="3">
        <v>8.0</v>
      </c>
      <c r="H4573" s="3" t="s">
        <v>4888</v>
      </c>
      <c r="I4573" s="3" t="s">
        <v>4889</v>
      </c>
      <c r="J4573" s="3" t="s">
        <v>4890</v>
      </c>
      <c r="K4573" s="3" t="s">
        <v>24</v>
      </c>
      <c r="L4573" s="3">
        <v>16.0</v>
      </c>
      <c r="M4573" s="3" t="s">
        <v>25</v>
      </c>
      <c r="N4573" s="3" t="s">
        <v>4989</v>
      </c>
      <c r="O4573" s="3" t="s">
        <v>4990</v>
      </c>
      <c r="P4573" s="4">
        <v>20624.0</v>
      </c>
      <c r="Q4573" s="3" t="s">
        <v>145</v>
      </c>
      <c r="S4573" s="3" t="s">
        <v>34</v>
      </c>
    </row>
    <row r="4574">
      <c r="A4574" s="2">
        <v>42318.71488425926</v>
      </c>
      <c r="B4574" s="3">
        <v>84.0</v>
      </c>
      <c r="C4574" s="3" t="s">
        <v>4244</v>
      </c>
      <c r="D4574" s="3">
        <v>42.0</v>
      </c>
      <c r="E4574" s="3" t="s">
        <v>4341</v>
      </c>
      <c r="F4574" s="3">
        <v>4.0</v>
      </c>
      <c r="G4574" s="3">
        <v>8.0</v>
      </c>
      <c r="H4574" s="3" t="s">
        <v>4888</v>
      </c>
      <c r="I4574" s="3" t="s">
        <v>4889</v>
      </c>
      <c r="J4574" s="3" t="s">
        <v>4890</v>
      </c>
      <c r="K4574" s="3" t="s">
        <v>24</v>
      </c>
      <c r="L4574" s="3">
        <v>17.0</v>
      </c>
      <c r="M4574" s="3" t="s">
        <v>30</v>
      </c>
      <c r="N4574" s="3" t="s">
        <v>4991</v>
      </c>
      <c r="O4574" s="3" t="s">
        <v>283</v>
      </c>
      <c r="P4574" s="4">
        <v>24607.0</v>
      </c>
      <c r="Q4574" s="3" t="s">
        <v>132</v>
      </c>
      <c r="S4574" s="3" t="s">
        <v>34</v>
      </c>
    </row>
    <row r="4575">
      <c r="A4575" s="2">
        <v>42318.71488425926</v>
      </c>
      <c r="B4575" s="3">
        <v>84.0</v>
      </c>
      <c r="C4575" s="3" t="s">
        <v>4244</v>
      </c>
      <c r="D4575" s="3">
        <v>42.0</v>
      </c>
      <c r="E4575" s="3" t="s">
        <v>4341</v>
      </c>
      <c r="F4575" s="3">
        <v>4.0</v>
      </c>
      <c r="G4575" s="3">
        <v>8.0</v>
      </c>
      <c r="H4575" s="3" t="s">
        <v>4888</v>
      </c>
      <c r="I4575" s="3" t="s">
        <v>4889</v>
      </c>
      <c r="J4575" s="3" t="s">
        <v>4890</v>
      </c>
      <c r="K4575" s="3" t="s">
        <v>24</v>
      </c>
      <c r="L4575" s="3">
        <v>18.0</v>
      </c>
      <c r="M4575" s="3" t="s">
        <v>25</v>
      </c>
      <c r="N4575" s="3" t="s">
        <v>4992</v>
      </c>
      <c r="O4575" s="3" t="s">
        <v>4993</v>
      </c>
      <c r="P4575" s="4">
        <v>21663.0</v>
      </c>
      <c r="Q4575" s="3" t="s">
        <v>372</v>
      </c>
      <c r="S4575" s="3" t="s">
        <v>34</v>
      </c>
    </row>
    <row r="4576">
      <c r="A4576" s="2">
        <v>42318.71488425926</v>
      </c>
      <c r="B4576" s="3">
        <v>84.0</v>
      </c>
      <c r="C4576" s="3" t="s">
        <v>4244</v>
      </c>
      <c r="D4576" s="3">
        <v>42.0</v>
      </c>
      <c r="E4576" s="3" t="s">
        <v>4341</v>
      </c>
      <c r="F4576" s="3">
        <v>4.0</v>
      </c>
      <c r="G4576" s="3">
        <v>8.0</v>
      </c>
      <c r="H4576" s="3" t="s">
        <v>4888</v>
      </c>
      <c r="I4576" s="3" t="s">
        <v>4889</v>
      </c>
      <c r="J4576" s="3" t="s">
        <v>4890</v>
      </c>
      <c r="K4576" s="3" t="s">
        <v>24</v>
      </c>
      <c r="L4576" s="3">
        <v>19.0</v>
      </c>
      <c r="M4576" s="3" t="s">
        <v>30</v>
      </c>
      <c r="N4576" s="3" t="s">
        <v>4994</v>
      </c>
      <c r="O4576" s="3" t="s">
        <v>3014</v>
      </c>
      <c r="P4576" s="4">
        <v>25855.0</v>
      </c>
      <c r="Q4576" s="3" t="s">
        <v>75</v>
      </c>
      <c r="S4576" s="3" t="s">
        <v>34</v>
      </c>
    </row>
    <row r="4577">
      <c r="A4577" s="2">
        <v>42318.71488425926</v>
      </c>
      <c r="B4577" s="3">
        <v>84.0</v>
      </c>
      <c r="C4577" s="3" t="s">
        <v>4244</v>
      </c>
      <c r="D4577" s="3">
        <v>42.0</v>
      </c>
      <c r="E4577" s="3" t="s">
        <v>4341</v>
      </c>
      <c r="F4577" s="3">
        <v>4.0</v>
      </c>
      <c r="G4577" s="3">
        <v>8.0</v>
      </c>
      <c r="H4577" s="3" t="s">
        <v>4888</v>
      </c>
      <c r="I4577" s="3" t="s">
        <v>4889</v>
      </c>
      <c r="J4577" s="3" t="s">
        <v>4890</v>
      </c>
      <c r="K4577" s="3" t="s">
        <v>24</v>
      </c>
      <c r="L4577" s="3">
        <v>20.0</v>
      </c>
      <c r="M4577" s="3" t="s">
        <v>25</v>
      </c>
      <c r="N4577" s="3" t="s">
        <v>4995</v>
      </c>
      <c r="O4577" s="3" t="s">
        <v>391</v>
      </c>
      <c r="P4577" s="4">
        <v>19590.0</v>
      </c>
      <c r="Q4577" s="3" t="s">
        <v>79</v>
      </c>
      <c r="S4577" s="3" t="s">
        <v>34</v>
      </c>
    </row>
    <row r="4578">
      <c r="A4578" s="2">
        <v>42318.71488425926</v>
      </c>
      <c r="B4578" s="3">
        <v>84.0</v>
      </c>
      <c r="C4578" s="3" t="s">
        <v>4244</v>
      </c>
      <c r="D4578" s="3">
        <v>42.0</v>
      </c>
      <c r="E4578" s="3" t="s">
        <v>4341</v>
      </c>
      <c r="F4578" s="3">
        <v>4.0</v>
      </c>
      <c r="G4578" s="3">
        <v>8.0</v>
      </c>
      <c r="H4578" s="3" t="s">
        <v>4888</v>
      </c>
      <c r="I4578" s="3" t="s">
        <v>4889</v>
      </c>
      <c r="J4578" s="3" t="s">
        <v>4890</v>
      </c>
      <c r="K4578" s="3" t="s">
        <v>24</v>
      </c>
      <c r="L4578" s="3">
        <v>21.0</v>
      </c>
      <c r="M4578" s="3" t="s">
        <v>30</v>
      </c>
      <c r="N4578" s="3" t="s">
        <v>4996</v>
      </c>
      <c r="O4578" s="3" t="s">
        <v>2299</v>
      </c>
      <c r="P4578" s="4">
        <v>30345.0</v>
      </c>
      <c r="Q4578" s="3" t="s">
        <v>247</v>
      </c>
      <c r="S4578" s="3" t="s">
        <v>34</v>
      </c>
    </row>
    <row r="4579">
      <c r="A4579" s="2">
        <v>42318.71488425926</v>
      </c>
      <c r="B4579" s="3">
        <v>84.0</v>
      </c>
      <c r="C4579" s="3" t="s">
        <v>4244</v>
      </c>
      <c r="D4579" s="3">
        <v>42.0</v>
      </c>
      <c r="E4579" s="3" t="s">
        <v>4341</v>
      </c>
      <c r="F4579" s="3">
        <v>4.0</v>
      </c>
      <c r="G4579" s="3">
        <v>8.0</v>
      </c>
      <c r="H4579" s="3" t="s">
        <v>4888</v>
      </c>
      <c r="I4579" s="3" t="s">
        <v>4889</v>
      </c>
      <c r="J4579" s="3" t="s">
        <v>4890</v>
      </c>
      <c r="K4579" s="3" t="s">
        <v>24</v>
      </c>
      <c r="L4579" s="3">
        <v>22.0</v>
      </c>
      <c r="M4579" s="3" t="s">
        <v>25</v>
      </c>
      <c r="N4579" s="3" t="s">
        <v>124</v>
      </c>
      <c r="O4579" s="3" t="s">
        <v>427</v>
      </c>
      <c r="P4579" s="4">
        <v>24681.0</v>
      </c>
      <c r="Q4579" s="3" t="s">
        <v>37</v>
      </c>
      <c r="S4579" s="3" t="s">
        <v>34</v>
      </c>
    </row>
    <row r="4580">
      <c r="A4580" s="2">
        <v>42318.71488425926</v>
      </c>
      <c r="B4580" s="3">
        <v>84.0</v>
      </c>
      <c r="C4580" s="3" t="s">
        <v>4244</v>
      </c>
      <c r="D4580" s="3">
        <v>43.0</v>
      </c>
      <c r="E4580" s="3" t="s">
        <v>4363</v>
      </c>
      <c r="F4580" s="3">
        <v>4.0</v>
      </c>
      <c r="G4580" s="3">
        <v>8.0</v>
      </c>
      <c r="H4580" s="3" t="s">
        <v>4888</v>
      </c>
      <c r="I4580" s="3" t="s">
        <v>4889</v>
      </c>
      <c r="J4580" s="3" t="s">
        <v>4890</v>
      </c>
      <c r="K4580" s="3" t="s">
        <v>24</v>
      </c>
      <c r="L4580" s="3">
        <v>1.0</v>
      </c>
      <c r="M4580" s="3" t="s">
        <v>25</v>
      </c>
      <c r="N4580" s="3" t="s">
        <v>2280</v>
      </c>
      <c r="O4580" s="3" t="s">
        <v>204</v>
      </c>
      <c r="P4580" s="4">
        <v>21914.0</v>
      </c>
      <c r="Q4580" s="3" t="s">
        <v>72</v>
      </c>
      <c r="S4580" s="3" t="s">
        <v>34</v>
      </c>
    </row>
    <row r="4581">
      <c r="A4581" s="2">
        <v>42318.71488425926</v>
      </c>
      <c r="B4581" s="3">
        <v>84.0</v>
      </c>
      <c r="C4581" s="3" t="s">
        <v>4244</v>
      </c>
      <c r="D4581" s="3">
        <v>43.0</v>
      </c>
      <c r="E4581" s="3" t="s">
        <v>4363</v>
      </c>
      <c r="F4581" s="3">
        <v>4.0</v>
      </c>
      <c r="G4581" s="3">
        <v>8.0</v>
      </c>
      <c r="H4581" s="3" t="s">
        <v>4888</v>
      </c>
      <c r="I4581" s="3" t="s">
        <v>4889</v>
      </c>
      <c r="J4581" s="3" t="s">
        <v>4890</v>
      </c>
      <c r="K4581" s="3" t="s">
        <v>24</v>
      </c>
      <c r="L4581" s="3">
        <v>2.0</v>
      </c>
      <c r="M4581" s="3" t="s">
        <v>30</v>
      </c>
      <c r="N4581" s="3" t="s">
        <v>1130</v>
      </c>
      <c r="O4581" s="3" t="s">
        <v>1012</v>
      </c>
      <c r="P4581" s="4">
        <v>20832.0</v>
      </c>
      <c r="Q4581" s="3" t="s">
        <v>352</v>
      </c>
      <c r="S4581" s="3" t="s">
        <v>29</v>
      </c>
    </row>
    <row r="4582">
      <c r="A4582" s="2">
        <v>42318.71488425926</v>
      </c>
      <c r="B4582" s="3">
        <v>84.0</v>
      </c>
      <c r="C4582" s="3" t="s">
        <v>4244</v>
      </c>
      <c r="D4582" s="3">
        <v>43.0</v>
      </c>
      <c r="E4582" s="3" t="s">
        <v>4363</v>
      </c>
      <c r="F4582" s="3">
        <v>4.0</v>
      </c>
      <c r="G4582" s="3">
        <v>8.0</v>
      </c>
      <c r="H4582" s="3" t="s">
        <v>4888</v>
      </c>
      <c r="I4582" s="3" t="s">
        <v>4889</v>
      </c>
      <c r="J4582" s="3" t="s">
        <v>4890</v>
      </c>
      <c r="K4582" s="3" t="s">
        <v>24</v>
      </c>
      <c r="L4582" s="3">
        <v>3.0</v>
      </c>
      <c r="M4582" s="3" t="s">
        <v>25</v>
      </c>
      <c r="N4582" s="3" t="s">
        <v>4997</v>
      </c>
      <c r="O4582" s="3" t="s">
        <v>359</v>
      </c>
      <c r="P4582" s="4">
        <v>20800.0</v>
      </c>
      <c r="Q4582" s="3" t="s">
        <v>52</v>
      </c>
      <c r="S4582" s="3" t="s">
        <v>34</v>
      </c>
    </row>
    <row r="4583">
      <c r="A4583" s="2">
        <v>42318.71488425926</v>
      </c>
      <c r="B4583" s="3">
        <v>84.0</v>
      </c>
      <c r="C4583" s="3" t="s">
        <v>4244</v>
      </c>
      <c r="D4583" s="3">
        <v>43.0</v>
      </c>
      <c r="E4583" s="3" t="s">
        <v>4363</v>
      </c>
      <c r="F4583" s="3">
        <v>4.0</v>
      </c>
      <c r="G4583" s="3">
        <v>8.0</v>
      </c>
      <c r="H4583" s="3" t="s">
        <v>4888</v>
      </c>
      <c r="I4583" s="3" t="s">
        <v>4889</v>
      </c>
      <c r="J4583" s="3" t="s">
        <v>4890</v>
      </c>
      <c r="K4583" s="3" t="s">
        <v>24</v>
      </c>
      <c r="L4583" s="3">
        <v>4.0</v>
      </c>
      <c r="M4583" s="3" t="s">
        <v>30</v>
      </c>
      <c r="N4583" s="3" t="s">
        <v>4998</v>
      </c>
      <c r="O4583" s="3" t="s">
        <v>779</v>
      </c>
      <c r="P4583" s="4">
        <v>19263.0</v>
      </c>
      <c r="Q4583" s="3" t="s">
        <v>105</v>
      </c>
      <c r="S4583" s="3" t="s">
        <v>34</v>
      </c>
    </row>
    <row r="4584">
      <c r="A4584" s="2">
        <v>42318.71488425926</v>
      </c>
      <c r="B4584" s="3">
        <v>84.0</v>
      </c>
      <c r="C4584" s="3" t="s">
        <v>4244</v>
      </c>
      <c r="D4584" s="3">
        <v>43.0</v>
      </c>
      <c r="E4584" s="3" t="s">
        <v>4363</v>
      </c>
      <c r="F4584" s="3">
        <v>4.0</v>
      </c>
      <c r="G4584" s="3">
        <v>8.0</v>
      </c>
      <c r="H4584" s="3" t="s">
        <v>4888</v>
      </c>
      <c r="I4584" s="3" t="s">
        <v>4889</v>
      </c>
      <c r="J4584" s="3" t="s">
        <v>4890</v>
      </c>
      <c r="K4584" s="3" t="s">
        <v>24</v>
      </c>
      <c r="L4584" s="3">
        <v>5.0</v>
      </c>
      <c r="M4584" s="3" t="s">
        <v>25</v>
      </c>
      <c r="N4584" s="3" t="s">
        <v>4999</v>
      </c>
      <c r="O4584" s="3" t="s">
        <v>119</v>
      </c>
      <c r="P4584" s="4">
        <v>25639.0</v>
      </c>
      <c r="Q4584" s="3" t="s">
        <v>79</v>
      </c>
      <c r="S4584" s="3" t="s">
        <v>34</v>
      </c>
    </row>
    <row r="4585">
      <c r="A4585" s="2">
        <v>42318.71488425926</v>
      </c>
      <c r="B4585" s="3">
        <v>84.0</v>
      </c>
      <c r="C4585" s="3" t="s">
        <v>4244</v>
      </c>
      <c r="D4585" s="3">
        <v>43.0</v>
      </c>
      <c r="E4585" s="3" t="s">
        <v>4363</v>
      </c>
      <c r="F4585" s="3">
        <v>4.0</v>
      </c>
      <c r="G4585" s="3">
        <v>8.0</v>
      </c>
      <c r="H4585" s="3" t="s">
        <v>4888</v>
      </c>
      <c r="I4585" s="3" t="s">
        <v>4889</v>
      </c>
      <c r="J4585" s="3" t="s">
        <v>4890</v>
      </c>
      <c r="K4585" s="3" t="s">
        <v>24</v>
      </c>
      <c r="L4585" s="3">
        <v>6.0</v>
      </c>
      <c r="M4585" s="3" t="s">
        <v>30</v>
      </c>
      <c r="N4585" s="3" t="s">
        <v>5000</v>
      </c>
      <c r="O4585" s="3" t="s">
        <v>326</v>
      </c>
      <c r="P4585" s="4">
        <v>20411.0</v>
      </c>
      <c r="Q4585" s="3" t="s">
        <v>352</v>
      </c>
      <c r="S4585" s="3" t="s">
        <v>34</v>
      </c>
    </row>
    <row r="4586">
      <c r="A4586" s="2">
        <v>42318.71488425926</v>
      </c>
      <c r="B4586" s="3">
        <v>84.0</v>
      </c>
      <c r="C4586" s="3" t="s">
        <v>4244</v>
      </c>
      <c r="D4586" s="3">
        <v>43.0</v>
      </c>
      <c r="E4586" s="3" t="s">
        <v>4363</v>
      </c>
      <c r="F4586" s="3">
        <v>4.0</v>
      </c>
      <c r="G4586" s="3">
        <v>8.0</v>
      </c>
      <c r="H4586" s="3" t="s">
        <v>4888</v>
      </c>
      <c r="I4586" s="3" t="s">
        <v>4889</v>
      </c>
      <c r="J4586" s="3" t="s">
        <v>4890</v>
      </c>
      <c r="K4586" s="3" t="s">
        <v>24</v>
      </c>
      <c r="L4586" s="3">
        <v>7.0</v>
      </c>
      <c r="M4586" s="3" t="s">
        <v>25</v>
      </c>
      <c r="N4586" s="3" t="s">
        <v>5001</v>
      </c>
      <c r="O4586" s="3" t="s">
        <v>119</v>
      </c>
      <c r="P4586" s="4">
        <v>19425.0</v>
      </c>
      <c r="Q4586" s="3" t="s">
        <v>86</v>
      </c>
      <c r="S4586" s="3" t="s">
        <v>34</v>
      </c>
    </row>
    <row r="4587">
      <c r="A4587" s="2">
        <v>42318.71488425926</v>
      </c>
      <c r="B4587" s="3">
        <v>84.0</v>
      </c>
      <c r="C4587" s="3" t="s">
        <v>4244</v>
      </c>
      <c r="D4587" s="3">
        <v>43.0</v>
      </c>
      <c r="E4587" s="3" t="s">
        <v>4363</v>
      </c>
      <c r="F4587" s="3">
        <v>4.0</v>
      </c>
      <c r="G4587" s="3">
        <v>8.0</v>
      </c>
      <c r="H4587" s="3" t="s">
        <v>4888</v>
      </c>
      <c r="I4587" s="3" t="s">
        <v>4889</v>
      </c>
      <c r="J4587" s="3" t="s">
        <v>4890</v>
      </c>
      <c r="K4587" s="3" t="s">
        <v>24</v>
      </c>
      <c r="L4587" s="3">
        <v>8.0</v>
      </c>
      <c r="M4587" s="3" t="s">
        <v>30</v>
      </c>
      <c r="N4587" s="3" t="s">
        <v>5002</v>
      </c>
      <c r="O4587" s="3" t="s">
        <v>709</v>
      </c>
      <c r="P4587" s="4">
        <v>31174.0</v>
      </c>
      <c r="Q4587" s="3" t="s">
        <v>75</v>
      </c>
      <c r="S4587" s="3" t="s">
        <v>34</v>
      </c>
    </row>
    <row r="4588">
      <c r="A4588" s="2">
        <v>42318.71488425926</v>
      </c>
      <c r="B4588" s="3">
        <v>84.0</v>
      </c>
      <c r="C4588" s="3" t="s">
        <v>4244</v>
      </c>
      <c r="D4588" s="3">
        <v>63.0</v>
      </c>
      <c r="E4588" s="3" t="s">
        <v>4369</v>
      </c>
      <c r="F4588" s="3">
        <v>4.0</v>
      </c>
      <c r="G4588" s="3">
        <v>8.0</v>
      </c>
      <c r="H4588" s="3" t="s">
        <v>4888</v>
      </c>
      <c r="I4588" s="3" t="s">
        <v>4889</v>
      </c>
      <c r="J4588" s="3" t="s">
        <v>4890</v>
      </c>
      <c r="K4588" s="3" t="s">
        <v>24</v>
      </c>
      <c r="L4588" s="3">
        <v>1.0</v>
      </c>
      <c r="M4588" s="3" t="s">
        <v>25</v>
      </c>
      <c r="N4588" s="3" t="s">
        <v>5003</v>
      </c>
      <c r="O4588" s="3" t="s">
        <v>240</v>
      </c>
      <c r="P4588" s="4">
        <v>18446.0</v>
      </c>
      <c r="Q4588" s="3" t="s">
        <v>86</v>
      </c>
      <c r="R4588" s="3" t="s">
        <v>1030</v>
      </c>
      <c r="S4588" s="3" t="s">
        <v>29</v>
      </c>
    </row>
    <row r="4589">
      <c r="A4589" s="2">
        <v>42318.71488425926</v>
      </c>
      <c r="B4589" s="3">
        <v>84.0</v>
      </c>
      <c r="C4589" s="3" t="s">
        <v>4244</v>
      </c>
      <c r="D4589" s="3">
        <v>63.0</v>
      </c>
      <c r="E4589" s="3" t="s">
        <v>4369</v>
      </c>
      <c r="F4589" s="3">
        <v>4.0</v>
      </c>
      <c r="G4589" s="3">
        <v>8.0</v>
      </c>
      <c r="H4589" s="3" t="s">
        <v>4888</v>
      </c>
      <c r="I4589" s="3" t="s">
        <v>4889</v>
      </c>
      <c r="J4589" s="3" t="s">
        <v>4890</v>
      </c>
      <c r="K4589" s="3" t="s">
        <v>24</v>
      </c>
      <c r="L4589" s="3">
        <v>2.0</v>
      </c>
      <c r="M4589" s="3" t="s">
        <v>30</v>
      </c>
      <c r="N4589" s="3" t="s">
        <v>3427</v>
      </c>
      <c r="O4589" s="3" t="s">
        <v>375</v>
      </c>
      <c r="P4589" s="4">
        <v>23273.0</v>
      </c>
      <c r="Q4589" s="3" t="s">
        <v>115</v>
      </c>
      <c r="S4589" s="3" t="s">
        <v>34</v>
      </c>
    </row>
    <row r="4590">
      <c r="A4590" s="2">
        <v>42318.71488425926</v>
      </c>
      <c r="B4590" s="3">
        <v>84.0</v>
      </c>
      <c r="C4590" s="3" t="s">
        <v>4244</v>
      </c>
      <c r="D4590" s="3">
        <v>63.0</v>
      </c>
      <c r="E4590" s="3" t="s">
        <v>4369</v>
      </c>
      <c r="F4590" s="3">
        <v>4.0</v>
      </c>
      <c r="G4590" s="3">
        <v>8.0</v>
      </c>
      <c r="H4590" s="3" t="s">
        <v>4888</v>
      </c>
      <c r="I4590" s="3" t="s">
        <v>4889</v>
      </c>
      <c r="J4590" s="3" t="s">
        <v>4890</v>
      </c>
      <c r="K4590" s="3" t="s">
        <v>24</v>
      </c>
      <c r="L4590" s="3">
        <v>3.0</v>
      </c>
      <c r="M4590" s="3" t="s">
        <v>25</v>
      </c>
      <c r="N4590" s="3" t="s">
        <v>5004</v>
      </c>
      <c r="O4590" s="3" t="s">
        <v>196</v>
      </c>
      <c r="P4590" s="4">
        <v>17565.0</v>
      </c>
      <c r="Q4590" s="3" t="s">
        <v>49</v>
      </c>
      <c r="S4590" s="3" t="s">
        <v>29</v>
      </c>
    </row>
    <row r="4591">
      <c r="A4591" s="2">
        <v>42318.71488425926</v>
      </c>
      <c r="B4591" s="3">
        <v>84.0</v>
      </c>
      <c r="C4591" s="3" t="s">
        <v>4244</v>
      </c>
      <c r="D4591" s="3">
        <v>63.0</v>
      </c>
      <c r="E4591" s="3" t="s">
        <v>4369</v>
      </c>
      <c r="F4591" s="3">
        <v>4.0</v>
      </c>
      <c r="G4591" s="3">
        <v>8.0</v>
      </c>
      <c r="H4591" s="3" t="s">
        <v>4888</v>
      </c>
      <c r="I4591" s="3" t="s">
        <v>4889</v>
      </c>
      <c r="J4591" s="3" t="s">
        <v>4890</v>
      </c>
      <c r="K4591" s="3" t="s">
        <v>24</v>
      </c>
      <c r="L4591" s="3">
        <v>4.0</v>
      </c>
      <c r="M4591" s="3" t="s">
        <v>30</v>
      </c>
      <c r="N4591" s="3" t="s">
        <v>5005</v>
      </c>
      <c r="O4591" s="3" t="s">
        <v>121</v>
      </c>
      <c r="P4591" s="4">
        <v>26545.0</v>
      </c>
      <c r="Q4591" s="3" t="s">
        <v>75</v>
      </c>
      <c r="S4591" s="3" t="s">
        <v>34</v>
      </c>
    </row>
    <row r="4592">
      <c r="A4592" s="2">
        <v>42318.71488425926</v>
      </c>
      <c r="B4592" s="3">
        <v>84.0</v>
      </c>
      <c r="C4592" s="3" t="s">
        <v>4244</v>
      </c>
      <c r="D4592" s="3">
        <v>63.0</v>
      </c>
      <c r="E4592" s="3" t="s">
        <v>4369</v>
      </c>
      <c r="F4592" s="3">
        <v>4.0</v>
      </c>
      <c r="G4592" s="3">
        <v>8.0</v>
      </c>
      <c r="H4592" s="3" t="s">
        <v>4888</v>
      </c>
      <c r="I4592" s="3" t="s">
        <v>4889</v>
      </c>
      <c r="J4592" s="3" t="s">
        <v>4890</v>
      </c>
      <c r="K4592" s="3" t="s">
        <v>24</v>
      </c>
      <c r="L4592" s="3">
        <v>5.0</v>
      </c>
      <c r="M4592" s="3" t="s">
        <v>25</v>
      </c>
      <c r="N4592" s="3" t="s">
        <v>4939</v>
      </c>
      <c r="O4592" s="3" t="s">
        <v>4263</v>
      </c>
      <c r="P4592" s="4">
        <v>29381.0</v>
      </c>
      <c r="Q4592" s="3" t="s">
        <v>52</v>
      </c>
      <c r="S4592" s="3" t="s">
        <v>34</v>
      </c>
    </row>
    <row r="4593">
      <c r="A4593" s="2">
        <v>42318.71488425926</v>
      </c>
      <c r="B4593" s="3">
        <v>84.0</v>
      </c>
      <c r="C4593" s="3" t="s">
        <v>4244</v>
      </c>
      <c r="D4593" s="3">
        <v>63.0</v>
      </c>
      <c r="E4593" s="3" t="s">
        <v>4369</v>
      </c>
      <c r="F4593" s="3">
        <v>4.0</v>
      </c>
      <c r="G4593" s="3">
        <v>8.0</v>
      </c>
      <c r="H4593" s="3" t="s">
        <v>4888</v>
      </c>
      <c r="I4593" s="3" t="s">
        <v>4889</v>
      </c>
      <c r="J4593" s="3" t="s">
        <v>4890</v>
      </c>
      <c r="K4593" s="3" t="s">
        <v>24</v>
      </c>
      <c r="L4593" s="3">
        <v>6.0</v>
      </c>
      <c r="M4593" s="3" t="s">
        <v>30</v>
      </c>
      <c r="N4593" s="3" t="s">
        <v>5006</v>
      </c>
      <c r="O4593" s="3" t="s">
        <v>3014</v>
      </c>
      <c r="P4593" s="4">
        <v>28018.0</v>
      </c>
      <c r="Q4593" s="3" t="s">
        <v>60</v>
      </c>
      <c r="S4593" s="3" t="s">
        <v>34</v>
      </c>
    </row>
    <row r="4594">
      <c r="A4594" s="2">
        <v>42318.71488425926</v>
      </c>
      <c r="B4594" s="3">
        <v>84.0</v>
      </c>
      <c r="C4594" s="3" t="s">
        <v>4244</v>
      </c>
      <c r="D4594" s="3">
        <v>63.0</v>
      </c>
      <c r="E4594" s="3" t="s">
        <v>4369</v>
      </c>
      <c r="F4594" s="3">
        <v>4.0</v>
      </c>
      <c r="G4594" s="3">
        <v>8.0</v>
      </c>
      <c r="H4594" s="3" t="s">
        <v>4888</v>
      </c>
      <c r="I4594" s="3" t="s">
        <v>4889</v>
      </c>
      <c r="J4594" s="3" t="s">
        <v>4890</v>
      </c>
      <c r="K4594" s="3" t="s">
        <v>24</v>
      </c>
      <c r="L4594" s="3">
        <v>7.0</v>
      </c>
      <c r="M4594" s="3" t="s">
        <v>25</v>
      </c>
      <c r="N4594" s="3" t="s">
        <v>5007</v>
      </c>
      <c r="O4594" s="3" t="s">
        <v>27</v>
      </c>
      <c r="P4594" s="4">
        <v>25849.0</v>
      </c>
      <c r="Q4594" s="3" t="s">
        <v>132</v>
      </c>
      <c r="S4594" s="3" t="s">
        <v>34</v>
      </c>
    </row>
    <row r="4595">
      <c r="A4595" s="2">
        <v>42318.71488425926</v>
      </c>
      <c r="B4595" s="3">
        <v>84.0</v>
      </c>
      <c r="C4595" s="3" t="s">
        <v>4244</v>
      </c>
      <c r="D4595" s="3">
        <v>63.0</v>
      </c>
      <c r="E4595" s="3" t="s">
        <v>4369</v>
      </c>
      <c r="F4595" s="3">
        <v>4.0</v>
      </c>
      <c r="G4595" s="3">
        <v>8.0</v>
      </c>
      <c r="H4595" s="3" t="s">
        <v>4888</v>
      </c>
      <c r="I4595" s="3" t="s">
        <v>4889</v>
      </c>
      <c r="J4595" s="3" t="s">
        <v>4890</v>
      </c>
      <c r="K4595" s="3" t="s">
        <v>24</v>
      </c>
      <c r="L4595" s="3">
        <v>8.0</v>
      </c>
      <c r="M4595" s="3" t="s">
        <v>30</v>
      </c>
      <c r="N4595" s="3" t="s">
        <v>5008</v>
      </c>
      <c r="O4595" s="3" t="s">
        <v>746</v>
      </c>
      <c r="P4595" s="4">
        <v>29636.0</v>
      </c>
      <c r="Q4595" s="3" t="s">
        <v>153</v>
      </c>
      <c r="S4595" s="3" t="s">
        <v>34</v>
      </c>
    </row>
    <row r="4596">
      <c r="A4596" s="2">
        <v>42318.71488425926</v>
      </c>
      <c r="B4596" s="3">
        <v>84.0</v>
      </c>
      <c r="C4596" s="3" t="s">
        <v>4244</v>
      </c>
      <c r="D4596" s="3">
        <v>63.0</v>
      </c>
      <c r="E4596" s="3" t="s">
        <v>4369</v>
      </c>
      <c r="F4596" s="3">
        <v>4.0</v>
      </c>
      <c r="G4596" s="3">
        <v>8.0</v>
      </c>
      <c r="H4596" s="3" t="s">
        <v>4888</v>
      </c>
      <c r="I4596" s="3" t="s">
        <v>4889</v>
      </c>
      <c r="J4596" s="3" t="s">
        <v>4890</v>
      </c>
      <c r="K4596" s="3" t="s">
        <v>24</v>
      </c>
      <c r="L4596" s="3">
        <v>9.0</v>
      </c>
      <c r="M4596" s="3" t="s">
        <v>25</v>
      </c>
      <c r="N4596" s="3" t="s">
        <v>5009</v>
      </c>
      <c r="O4596" s="3" t="s">
        <v>639</v>
      </c>
      <c r="P4596" s="4">
        <v>21146.0</v>
      </c>
      <c r="Q4596" s="3" t="s">
        <v>189</v>
      </c>
      <c r="S4596" s="3" t="s">
        <v>34</v>
      </c>
    </row>
    <row r="4597">
      <c r="A4597" s="2">
        <v>42318.71488425926</v>
      </c>
      <c r="B4597" s="3">
        <v>84.0</v>
      </c>
      <c r="C4597" s="3" t="s">
        <v>4244</v>
      </c>
      <c r="D4597" s="3">
        <v>63.0</v>
      </c>
      <c r="E4597" s="3" t="s">
        <v>4369</v>
      </c>
      <c r="F4597" s="3">
        <v>4.0</v>
      </c>
      <c r="G4597" s="3">
        <v>8.0</v>
      </c>
      <c r="H4597" s="3" t="s">
        <v>4888</v>
      </c>
      <c r="I4597" s="3" t="s">
        <v>4889</v>
      </c>
      <c r="J4597" s="3" t="s">
        <v>4890</v>
      </c>
      <c r="K4597" s="3" t="s">
        <v>24</v>
      </c>
      <c r="L4597" s="3">
        <v>10.0</v>
      </c>
      <c r="M4597" s="3" t="s">
        <v>30</v>
      </c>
      <c r="N4597" s="3" t="s">
        <v>5010</v>
      </c>
      <c r="O4597" s="3" t="s">
        <v>596</v>
      </c>
      <c r="P4597" s="4">
        <v>17268.0</v>
      </c>
      <c r="Q4597" s="3" t="s">
        <v>145</v>
      </c>
      <c r="S4597" s="3" t="s">
        <v>34</v>
      </c>
    </row>
    <row r="4598">
      <c r="A4598" s="2">
        <v>42318.71488425926</v>
      </c>
      <c r="B4598" s="3">
        <v>84.0</v>
      </c>
      <c r="C4598" s="3" t="s">
        <v>4244</v>
      </c>
      <c r="D4598" s="3">
        <v>63.0</v>
      </c>
      <c r="E4598" s="3" t="s">
        <v>4369</v>
      </c>
      <c r="F4598" s="3">
        <v>4.0</v>
      </c>
      <c r="G4598" s="3">
        <v>8.0</v>
      </c>
      <c r="H4598" s="3" t="s">
        <v>4888</v>
      </c>
      <c r="I4598" s="3" t="s">
        <v>4889</v>
      </c>
      <c r="J4598" s="3" t="s">
        <v>4890</v>
      </c>
      <c r="K4598" s="3" t="s">
        <v>24</v>
      </c>
      <c r="L4598" s="3">
        <v>11.0</v>
      </c>
      <c r="M4598" s="3" t="s">
        <v>25</v>
      </c>
      <c r="N4598" s="3" t="s">
        <v>5011</v>
      </c>
      <c r="O4598" s="3" t="s">
        <v>305</v>
      </c>
      <c r="P4598" s="4">
        <v>19265.0</v>
      </c>
      <c r="Q4598" s="3" t="s">
        <v>49</v>
      </c>
      <c r="S4598" s="3" t="s">
        <v>34</v>
      </c>
    </row>
    <row r="4599">
      <c r="A4599" s="2">
        <v>42318.71488425926</v>
      </c>
      <c r="B4599" s="3">
        <v>84.0</v>
      </c>
      <c r="C4599" s="3" t="s">
        <v>4244</v>
      </c>
      <c r="D4599" s="3">
        <v>63.0</v>
      </c>
      <c r="E4599" s="3" t="s">
        <v>4369</v>
      </c>
      <c r="F4599" s="3">
        <v>4.0</v>
      </c>
      <c r="G4599" s="3">
        <v>8.0</v>
      </c>
      <c r="H4599" s="3" t="s">
        <v>4888</v>
      </c>
      <c r="I4599" s="3" t="s">
        <v>4889</v>
      </c>
      <c r="J4599" s="3" t="s">
        <v>4890</v>
      </c>
      <c r="K4599" s="3" t="s">
        <v>24</v>
      </c>
      <c r="L4599" s="3">
        <v>12.0</v>
      </c>
      <c r="M4599" s="3" t="s">
        <v>30</v>
      </c>
      <c r="N4599" s="3" t="s">
        <v>5012</v>
      </c>
      <c r="O4599" s="3" t="s">
        <v>5013</v>
      </c>
      <c r="P4599" s="4">
        <v>22861.0</v>
      </c>
      <c r="Q4599" s="3" t="s">
        <v>132</v>
      </c>
      <c r="S4599" s="3" t="s">
        <v>34</v>
      </c>
    </row>
    <row r="4600">
      <c r="A4600" s="2">
        <v>42318.71488425926</v>
      </c>
      <c r="B4600" s="3">
        <v>84.0</v>
      </c>
      <c r="C4600" s="3" t="s">
        <v>4244</v>
      </c>
      <c r="D4600" s="3">
        <v>63.0</v>
      </c>
      <c r="E4600" s="3" t="s">
        <v>4369</v>
      </c>
      <c r="F4600" s="3">
        <v>4.0</v>
      </c>
      <c r="G4600" s="3">
        <v>8.0</v>
      </c>
      <c r="H4600" s="3" t="s">
        <v>4888</v>
      </c>
      <c r="I4600" s="3" t="s">
        <v>4889</v>
      </c>
      <c r="J4600" s="3" t="s">
        <v>4890</v>
      </c>
      <c r="K4600" s="3" t="s">
        <v>24</v>
      </c>
      <c r="L4600" s="3">
        <v>13.0</v>
      </c>
      <c r="M4600" s="3" t="s">
        <v>25</v>
      </c>
      <c r="N4600" s="3" t="s">
        <v>3444</v>
      </c>
      <c r="O4600" s="3" t="s">
        <v>168</v>
      </c>
      <c r="P4600" s="4">
        <v>20158.0</v>
      </c>
      <c r="Q4600" s="3" t="s">
        <v>105</v>
      </c>
      <c r="S4600" s="3" t="s">
        <v>34</v>
      </c>
    </row>
    <row r="4601">
      <c r="A4601" s="2">
        <v>42318.71488425926</v>
      </c>
      <c r="B4601" s="3">
        <v>84.0</v>
      </c>
      <c r="C4601" s="3" t="s">
        <v>4244</v>
      </c>
      <c r="D4601" s="3">
        <v>63.0</v>
      </c>
      <c r="E4601" s="3" t="s">
        <v>4369</v>
      </c>
      <c r="F4601" s="3">
        <v>4.0</v>
      </c>
      <c r="G4601" s="3">
        <v>8.0</v>
      </c>
      <c r="H4601" s="3" t="s">
        <v>4888</v>
      </c>
      <c r="I4601" s="3" t="s">
        <v>4889</v>
      </c>
      <c r="J4601" s="3" t="s">
        <v>4890</v>
      </c>
      <c r="K4601" s="3" t="s">
        <v>24</v>
      </c>
      <c r="L4601" s="3">
        <v>14.0</v>
      </c>
      <c r="M4601" s="3" t="s">
        <v>30</v>
      </c>
      <c r="N4601" s="3" t="s">
        <v>5014</v>
      </c>
      <c r="O4601" s="3" t="s">
        <v>98</v>
      </c>
      <c r="P4601" s="4">
        <v>27805.0</v>
      </c>
      <c r="Q4601" s="3" t="s">
        <v>132</v>
      </c>
      <c r="S4601" s="3" t="s">
        <v>34</v>
      </c>
    </row>
    <row r="4602">
      <c r="A4602" s="2">
        <v>42318.71488425926</v>
      </c>
      <c r="B4602" s="3">
        <v>84.0</v>
      </c>
      <c r="C4602" s="3" t="s">
        <v>4244</v>
      </c>
      <c r="D4602" s="3">
        <v>63.0</v>
      </c>
      <c r="E4602" s="3" t="s">
        <v>4369</v>
      </c>
      <c r="F4602" s="3">
        <v>4.0</v>
      </c>
      <c r="G4602" s="3">
        <v>8.0</v>
      </c>
      <c r="H4602" s="3" t="s">
        <v>4888</v>
      </c>
      <c r="I4602" s="3" t="s">
        <v>4889</v>
      </c>
      <c r="J4602" s="3" t="s">
        <v>4890</v>
      </c>
      <c r="K4602" s="3" t="s">
        <v>24</v>
      </c>
      <c r="L4602" s="3">
        <v>15.0</v>
      </c>
      <c r="M4602" s="3" t="s">
        <v>25</v>
      </c>
      <c r="N4602" s="3" t="s">
        <v>5015</v>
      </c>
      <c r="O4602" s="3" t="s">
        <v>257</v>
      </c>
      <c r="P4602" s="4">
        <v>21294.0</v>
      </c>
      <c r="Q4602" s="3" t="s">
        <v>372</v>
      </c>
      <c r="S4602" s="3" t="s">
        <v>34</v>
      </c>
    </row>
    <row r="4603">
      <c r="A4603" s="2">
        <v>42318.71488425926</v>
      </c>
      <c r="B4603" s="3">
        <v>84.0</v>
      </c>
      <c r="C4603" s="3" t="s">
        <v>4244</v>
      </c>
      <c r="D4603" s="3">
        <v>63.0</v>
      </c>
      <c r="E4603" s="3" t="s">
        <v>4369</v>
      </c>
      <c r="F4603" s="3">
        <v>4.0</v>
      </c>
      <c r="G4603" s="3">
        <v>8.0</v>
      </c>
      <c r="H4603" s="3" t="s">
        <v>4888</v>
      </c>
      <c r="I4603" s="3" t="s">
        <v>4889</v>
      </c>
      <c r="J4603" s="3" t="s">
        <v>4890</v>
      </c>
      <c r="K4603" s="3" t="s">
        <v>24</v>
      </c>
      <c r="L4603" s="3">
        <v>16.0</v>
      </c>
      <c r="M4603" s="3" t="s">
        <v>30</v>
      </c>
      <c r="N4603" s="3" t="s">
        <v>5016</v>
      </c>
      <c r="O4603" s="3" t="s">
        <v>193</v>
      </c>
      <c r="P4603" s="4">
        <v>20351.0</v>
      </c>
      <c r="Q4603" s="3" t="s">
        <v>132</v>
      </c>
      <c r="S4603" s="3" t="s">
        <v>34</v>
      </c>
    </row>
    <row r="4604">
      <c r="A4604" s="2">
        <v>42318.71488425926</v>
      </c>
      <c r="B4604" s="3">
        <v>84.0</v>
      </c>
      <c r="C4604" s="3" t="s">
        <v>4244</v>
      </c>
      <c r="D4604" s="3">
        <v>63.0</v>
      </c>
      <c r="E4604" s="3" t="s">
        <v>4369</v>
      </c>
      <c r="F4604" s="3">
        <v>4.0</v>
      </c>
      <c r="G4604" s="3">
        <v>8.0</v>
      </c>
      <c r="H4604" s="3" t="s">
        <v>4888</v>
      </c>
      <c r="I4604" s="3" t="s">
        <v>4889</v>
      </c>
      <c r="J4604" s="3" t="s">
        <v>4890</v>
      </c>
      <c r="K4604" s="3" t="s">
        <v>24</v>
      </c>
      <c r="L4604" s="3">
        <v>17.0</v>
      </c>
      <c r="M4604" s="3" t="s">
        <v>25</v>
      </c>
      <c r="N4604" s="3" t="s">
        <v>732</v>
      </c>
      <c r="O4604" s="3" t="s">
        <v>1284</v>
      </c>
      <c r="P4604" s="4">
        <v>33712.0</v>
      </c>
      <c r="Q4604" s="3" t="s">
        <v>33</v>
      </c>
      <c r="S4604" s="3" t="s">
        <v>34</v>
      </c>
    </row>
    <row r="4605">
      <c r="A4605" s="2">
        <v>42318.71488425926</v>
      </c>
      <c r="B4605" s="3">
        <v>84.0</v>
      </c>
      <c r="C4605" s="3" t="s">
        <v>4244</v>
      </c>
      <c r="D4605" s="3">
        <v>63.0</v>
      </c>
      <c r="E4605" s="3" t="s">
        <v>4369</v>
      </c>
      <c r="F4605" s="3">
        <v>4.0</v>
      </c>
      <c r="G4605" s="3">
        <v>8.0</v>
      </c>
      <c r="H4605" s="3" t="s">
        <v>4888</v>
      </c>
      <c r="I4605" s="3" t="s">
        <v>4889</v>
      </c>
      <c r="J4605" s="3" t="s">
        <v>4890</v>
      </c>
      <c r="K4605" s="3" t="s">
        <v>24</v>
      </c>
      <c r="L4605" s="3">
        <v>18.0</v>
      </c>
      <c r="M4605" s="3" t="s">
        <v>30</v>
      </c>
      <c r="N4605" s="3" t="s">
        <v>2235</v>
      </c>
      <c r="O4605" s="3" t="s">
        <v>1893</v>
      </c>
      <c r="P4605" s="4">
        <v>18138.0</v>
      </c>
      <c r="Q4605" s="3" t="s">
        <v>49</v>
      </c>
      <c r="S4605" s="3" t="s">
        <v>29</v>
      </c>
    </row>
    <row r="4606">
      <c r="A4606" s="2">
        <v>42318.71488425926</v>
      </c>
      <c r="B4606" s="3">
        <v>84.0</v>
      </c>
      <c r="C4606" s="3" t="s">
        <v>4244</v>
      </c>
      <c r="D4606" s="3">
        <v>63.0</v>
      </c>
      <c r="E4606" s="3" t="s">
        <v>4369</v>
      </c>
      <c r="F4606" s="3">
        <v>4.0</v>
      </c>
      <c r="G4606" s="3">
        <v>8.0</v>
      </c>
      <c r="H4606" s="3" t="s">
        <v>4888</v>
      </c>
      <c r="I4606" s="3" t="s">
        <v>4889</v>
      </c>
      <c r="J4606" s="3" t="s">
        <v>4890</v>
      </c>
      <c r="K4606" s="3" t="s">
        <v>24</v>
      </c>
      <c r="L4606" s="3">
        <v>19.0</v>
      </c>
      <c r="M4606" s="3" t="s">
        <v>25</v>
      </c>
      <c r="N4606" s="3" t="s">
        <v>5017</v>
      </c>
      <c r="O4606" s="3" t="s">
        <v>281</v>
      </c>
      <c r="P4606" s="4">
        <v>18030.0</v>
      </c>
      <c r="Q4606" s="3" t="s">
        <v>49</v>
      </c>
      <c r="S4606" s="3" t="s">
        <v>34</v>
      </c>
    </row>
    <row r="4607">
      <c r="A4607" s="2">
        <v>42318.71488425926</v>
      </c>
      <c r="B4607" s="3">
        <v>84.0</v>
      </c>
      <c r="C4607" s="3" t="s">
        <v>4244</v>
      </c>
      <c r="D4607" s="3" t="s">
        <v>4387</v>
      </c>
      <c r="E4607" s="3" t="s">
        <v>4388</v>
      </c>
      <c r="F4607" s="3">
        <v>4.0</v>
      </c>
      <c r="G4607" s="3">
        <v>8.0</v>
      </c>
      <c r="H4607" s="3" t="s">
        <v>4888</v>
      </c>
      <c r="I4607" s="3" t="s">
        <v>4889</v>
      </c>
      <c r="J4607" s="3" t="s">
        <v>4890</v>
      </c>
      <c r="K4607" s="3" t="s">
        <v>24</v>
      </c>
      <c r="L4607" s="3">
        <v>1.0</v>
      </c>
      <c r="M4607" s="3" t="s">
        <v>30</v>
      </c>
      <c r="N4607" s="3" t="s">
        <v>5018</v>
      </c>
      <c r="O4607" s="3" t="s">
        <v>2285</v>
      </c>
      <c r="P4607" s="4">
        <v>21452.0</v>
      </c>
      <c r="Q4607" s="3" t="s">
        <v>247</v>
      </c>
      <c r="S4607" s="3" t="s">
        <v>29</v>
      </c>
    </row>
    <row r="4608">
      <c r="A4608" s="2">
        <v>42318.71488425926</v>
      </c>
      <c r="B4608" s="3">
        <v>84.0</v>
      </c>
      <c r="C4608" s="3" t="s">
        <v>4244</v>
      </c>
      <c r="D4608" s="3" t="s">
        <v>4387</v>
      </c>
      <c r="E4608" s="3" t="s">
        <v>4388</v>
      </c>
      <c r="F4608" s="3">
        <v>4.0</v>
      </c>
      <c r="G4608" s="3">
        <v>8.0</v>
      </c>
      <c r="H4608" s="3" t="s">
        <v>4888</v>
      </c>
      <c r="I4608" s="3" t="s">
        <v>4889</v>
      </c>
      <c r="J4608" s="3" t="s">
        <v>4890</v>
      </c>
      <c r="K4608" s="3" t="s">
        <v>24</v>
      </c>
      <c r="L4608" s="3">
        <v>2.0</v>
      </c>
      <c r="M4608" s="3" t="s">
        <v>25</v>
      </c>
      <c r="N4608" s="3" t="s">
        <v>5019</v>
      </c>
      <c r="O4608" s="3" t="s">
        <v>862</v>
      </c>
      <c r="P4608" s="4">
        <v>32116.0</v>
      </c>
      <c r="Q4608" s="3" t="s">
        <v>191</v>
      </c>
      <c r="S4608" s="3" t="s">
        <v>34</v>
      </c>
    </row>
    <row r="4609">
      <c r="A4609" s="2">
        <v>42318.71488425926</v>
      </c>
      <c r="B4609" s="3">
        <v>84.0</v>
      </c>
      <c r="C4609" s="3" t="s">
        <v>4244</v>
      </c>
      <c r="D4609" s="3" t="s">
        <v>4387</v>
      </c>
      <c r="E4609" s="3" t="s">
        <v>4388</v>
      </c>
      <c r="F4609" s="3">
        <v>4.0</v>
      </c>
      <c r="G4609" s="3">
        <v>8.0</v>
      </c>
      <c r="H4609" s="3" t="s">
        <v>4888</v>
      </c>
      <c r="I4609" s="3" t="s">
        <v>4889</v>
      </c>
      <c r="J4609" s="3" t="s">
        <v>4890</v>
      </c>
      <c r="K4609" s="3" t="s">
        <v>24</v>
      </c>
      <c r="L4609" s="3">
        <v>3.0</v>
      </c>
      <c r="M4609" s="3" t="s">
        <v>30</v>
      </c>
      <c r="N4609" s="3" t="s">
        <v>5020</v>
      </c>
      <c r="O4609" s="3" t="s">
        <v>361</v>
      </c>
      <c r="P4609" s="4">
        <v>23270.0</v>
      </c>
      <c r="Q4609" s="3" t="s">
        <v>55</v>
      </c>
      <c r="S4609" s="3" t="s">
        <v>34</v>
      </c>
    </row>
    <row r="4610">
      <c r="A4610" s="2">
        <v>42318.71488425926</v>
      </c>
      <c r="B4610" s="3">
        <v>84.0</v>
      </c>
      <c r="C4610" s="3" t="s">
        <v>4244</v>
      </c>
      <c r="D4610" s="3" t="s">
        <v>4387</v>
      </c>
      <c r="E4610" s="3" t="s">
        <v>4388</v>
      </c>
      <c r="F4610" s="3">
        <v>4.0</v>
      </c>
      <c r="G4610" s="3">
        <v>8.0</v>
      </c>
      <c r="H4610" s="3" t="s">
        <v>4888</v>
      </c>
      <c r="I4610" s="3" t="s">
        <v>4889</v>
      </c>
      <c r="J4610" s="3" t="s">
        <v>4890</v>
      </c>
      <c r="K4610" s="3" t="s">
        <v>24</v>
      </c>
      <c r="L4610" s="3">
        <v>4.0</v>
      </c>
      <c r="M4610" s="3" t="s">
        <v>25</v>
      </c>
      <c r="N4610" s="3" t="s">
        <v>5021</v>
      </c>
      <c r="O4610" s="3" t="s">
        <v>127</v>
      </c>
      <c r="P4610" s="4">
        <v>20844.0</v>
      </c>
      <c r="Q4610" s="3" t="s">
        <v>110</v>
      </c>
      <c r="S4610" s="3" t="s">
        <v>34</v>
      </c>
    </row>
    <row r="4611">
      <c r="A4611" s="2">
        <v>42318.71488425926</v>
      </c>
      <c r="B4611" s="3">
        <v>84.0</v>
      </c>
      <c r="C4611" s="3" t="s">
        <v>4244</v>
      </c>
      <c r="D4611" s="3" t="s">
        <v>4387</v>
      </c>
      <c r="E4611" s="3" t="s">
        <v>4388</v>
      </c>
      <c r="F4611" s="3">
        <v>4.0</v>
      </c>
      <c r="G4611" s="3">
        <v>8.0</v>
      </c>
      <c r="H4611" s="3" t="s">
        <v>4888</v>
      </c>
      <c r="I4611" s="3" t="s">
        <v>4889</v>
      </c>
      <c r="J4611" s="3" t="s">
        <v>4890</v>
      </c>
      <c r="K4611" s="3" t="s">
        <v>24</v>
      </c>
      <c r="L4611" s="3">
        <v>5.0</v>
      </c>
      <c r="M4611" s="3" t="s">
        <v>30</v>
      </c>
      <c r="N4611" s="3" t="s">
        <v>5022</v>
      </c>
      <c r="O4611" s="3" t="s">
        <v>697</v>
      </c>
      <c r="P4611" s="4">
        <v>27722.0</v>
      </c>
      <c r="Q4611" s="3" t="s">
        <v>37</v>
      </c>
      <c r="S4611" s="3" t="s">
        <v>34</v>
      </c>
    </row>
    <row r="4612">
      <c r="A4612" s="2">
        <v>42318.71488425926</v>
      </c>
      <c r="B4612" s="3">
        <v>84.0</v>
      </c>
      <c r="C4612" s="3" t="s">
        <v>4244</v>
      </c>
      <c r="D4612" s="3" t="s">
        <v>4387</v>
      </c>
      <c r="E4612" s="3" t="s">
        <v>4388</v>
      </c>
      <c r="F4612" s="3">
        <v>4.0</v>
      </c>
      <c r="G4612" s="3">
        <v>8.0</v>
      </c>
      <c r="H4612" s="3" t="s">
        <v>4888</v>
      </c>
      <c r="I4612" s="3" t="s">
        <v>4889</v>
      </c>
      <c r="J4612" s="3" t="s">
        <v>4890</v>
      </c>
      <c r="K4612" s="3" t="s">
        <v>24</v>
      </c>
      <c r="L4612" s="3">
        <v>6.0</v>
      </c>
      <c r="M4612" s="3" t="s">
        <v>25</v>
      </c>
      <c r="N4612" s="3" t="s">
        <v>5023</v>
      </c>
      <c r="O4612" s="3" t="s">
        <v>91</v>
      </c>
      <c r="P4612" s="4">
        <v>22854.0</v>
      </c>
      <c r="Q4612" s="3" t="s">
        <v>149</v>
      </c>
      <c r="S4612" s="3" t="s">
        <v>34</v>
      </c>
    </row>
    <row r="4613">
      <c r="A4613" s="2">
        <v>42318.71488425926</v>
      </c>
      <c r="B4613" s="3">
        <v>84.0</v>
      </c>
      <c r="C4613" s="3" t="s">
        <v>4244</v>
      </c>
      <c r="D4613" s="3" t="s">
        <v>4387</v>
      </c>
      <c r="E4613" s="3" t="s">
        <v>4388</v>
      </c>
      <c r="F4613" s="3">
        <v>4.0</v>
      </c>
      <c r="G4613" s="3">
        <v>8.0</v>
      </c>
      <c r="H4613" s="3" t="s">
        <v>4888</v>
      </c>
      <c r="I4613" s="3" t="s">
        <v>4889</v>
      </c>
      <c r="J4613" s="3" t="s">
        <v>4890</v>
      </c>
      <c r="K4613" s="3" t="s">
        <v>24</v>
      </c>
      <c r="L4613" s="3">
        <v>7.0</v>
      </c>
      <c r="M4613" s="3" t="s">
        <v>30</v>
      </c>
      <c r="N4613" s="3" t="s">
        <v>5024</v>
      </c>
      <c r="O4613" s="3" t="s">
        <v>1008</v>
      </c>
      <c r="P4613" s="4">
        <v>29699.0</v>
      </c>
      <c r="Q4613" s="3" t="s">
        <v>132</v>
      </c>
      <c r="S4613" s="3" t="s">
        <v>34</v>
      </c>
    </row>
    <row r="4614">
      <c r="A4614" s="2">
        <v>42318.71488425926</v>
      </c>
      <c r="B4614" s="3">
        <v>84.0</v>
      </c>
      <c r="C4614" s="3" t="s">
        <v>4244</v>
      </c>
      <c r="D4614" s="3" t="s">
        <v>4387</v>
      </c>
      <c r="E4614" s="3" t="s">
        <v>4388</v>
      </c>
      <c r="F4614" s="3">
        <v>4.0</v>
      </c>
      <c r="G4614" s="3">
        <v>8.0</v>
      </c>
      <c r="H4614" s="3" t="s">
        <v>4888</v>
      </c>
      <c r="I4614" s="3" t="s">
        <v>4889</v>
      </c>
      <c r="J4614" s="3" t="s">
        <v>4890</v>
      </c>
      <c r="K4614" s="3" t="s">
        <v>24</v>
      </c>
      <c r="L4614" s="3">
        <v>8.0</v>
      </c>
      <c r="M4614" s="3" t="s">
        <v>25</v>
      </c>
      <c r="N4614" s="3" t="s">
        <v>5012</v>
      </c>
      <c r="O4614" s="3" t="s">
        <v>1921</v>
      </c>
      <c r="P4614" s="4">
        <v>27497.0</v>
      </c>
      <c r="Q4614" s="3" t="s">
        <v>372</v>
      </c>
      <c r="S4614" s="3" t="s">
        <v>34</v>
      </c>
    </row>
    <row r="4615">
      <c r="A4615" s="2">
        <v>42318.71488425926</v>
      </c>
      <c r="B4615" s="3">
        <v>84.0</v>
      </c>
      <c r="C4615" s="3" t="s">
        <v>4244</v>
      </c>
      <c r="D4615" s="3" t="s">
        <v>4387</v>
      </c>
      <c r="E4615" s="3" t="s">
        <v>4388</v>
      </c>
      <c r="F4615" s="3">
        <v>4.0</v>
      </c>
      <c r="G4615" s="3">
        <v>8.0</v>
      </c>
      <c r="H4615" s="3" t="s">
        <v>4888</v>
      </c>
      <c r="I4615" s="3" t="s">
        <v>4889</v>
      </c>
      <c r="J4615" s="3" t="s">
        <v>4890</v>
      </c>
      <c r="K4615" s="3" t="s">
        <v>24</v>
      </c>
      <c r="L4615" s="3">
        <v>9.0</v>
      </c>
      <c r="M4615" s="3" t="s">
        <v>30</v>
      </c>
      <c r="N4615" s="3" t="s">
        <v>5025</v>
      </c>
      <c r="O4615" s="3" t="s">
        <v>1547</v>
      </c>
      <c r="P4615" s="4">
        <v>22086.0</v>
      </c>
      <c r="Q4615" s="3" t="s">
        <v>132</v>
      </c>
      <c r="S4615" s="3" t="s">
        <v>34</v>
      </c>
    </row>
    <row r="4616">
      <c r="A4616" s="2">
        <v>42318.71488425926</v>
      </c>
      <c r="B4616" s="3">
        <v>84.0</v>
      </c>
      <c r="C4616" s="3" t="s">
        <v>4244</v>
      </c>
      <c r="D4616" s="3" t="s">
        <v>4387</v>
      </c>
      <c r="E4616" s="3" t="s">
        <v>4388</v>
      </c>
      <c r="F4616" s="3">
        <v>4.0</v>
      </c>
      <c r="G4616" s="3">
        <v>8.0</v>
      </c>
      <c r="H4616" s="3" t="s">
        <v>4888</v>
      </c>
      <c r="I4616" s="3" t="s">
        <v>4889</v>
      </c>
      <c r="J4616" s="3" t="s">
        <v>4890</v>
      </c>
      <c r="K4616" s="3" t="s">
        <v>24</v>
      </c>
      <c r="L4616" s="3">
        <v>10.0</v>
      </c>
      <c r="M4616" s="3" t="s">
        <v>25</v>
      </c>
      <c r="N4616" s="3" t="s">
        <v>5026</v>
      </c>
      <c r="O4616" s="3" t="s">
        <v>240</v>
      </c>
      <c r="P4616" s="4">
        <v>20252.0</v>
      </c>
      <c r="Q4616" s="3" t="s">
        <v>96</v>
      </c>
      <c r="S4616" s="3" t="s">
        <v>34</v>
      </c>
    </row>
    <row r="4617">
      <c r="A4617" s="2">
        <v>42318.71488425926</v>
      </c>
      <c r="B4617" s="3">
        <v>84.0</v>
      </c>
      <c r="C4617" s="3" t="s">
        <v>4244</v>
      </c>
      <c r="D4617" s="3" t="s">
        <v>4387</v>
      </c>
      <c r="E4617" s="3" t="s">
        <v>4388</v>
      </c>
      <c r="F4617" s="3">
        <v>4.0</v>
      </c>
      <c r="G4617" s="3">
        <v>8.0</v>
      </c>
      <c r="H4617" s="3" t="s">
        <v>4888</v>
      </c>
      <c r="I4617" s="3" t="s">
        <v>4889</v>
      </c>
      <c r="J4617" s="3" t="s">
        <v>4890</v>
      </c>
      <c r="K4617" s="3" t="s">
        <v>24</v>
      </c>
      <c r="L4617" s="3">
        <v>11.0</v>
      </c>
      <c r="M4617" s="3" t="s">
        <v>30</v>
      </c>
      <c r="N4617" s="3" t="s">
        <v>5027</v>
      </c>
      <c r="O4617" s="3" t="s">
        <v>45</v>
      </c>
      <c r="P4617" s="4">
        <v>24344.0</v>
      </c>
      <c r="Q4617" s="3" t="s">
        <v>110</v>
      </c>
      <c r="S4617" s="3" t="s">
        <v>34</v>
      </c>
    </row>
    <row r="4618">
      <c r="A4618" s="2">
        <v>42318.71488425926</v>
      </c>
      <c r="B4618" s="3">
        <v>84.0</v>
      </c>
      <c r="C4618" s="3" t="s">
        <v>4244</v>
      </c>
      <c r="D4618" s="3" t="s">
        <v>4387</v>
      </c>
      <c r="E4618" s="3" t="s">
        <v>4388</v>
      </c>
      <c r="F4618" s="3">
        <v>4.0</v>
      </c>
      <c r="G4618" s="3">
        <v>8.0</v>
      </c>
      <c r="H4618" s="3" t="s">
        <v>4888</v>
      </c>
      <c r="I4618" s="3" t="s">
        <v>4889</v>
      </c>
      <c r="J4618" s="3" t="s">
        <v>4890</v>
      </c>
      <c r="K4618" s="3" t="s">
        <v>24</v>
      </c>
      <c r="L4618" s="3">
        <v>12.0</v>
      </c>
      <c r="M4618" s="3" t="s">
        <v>25</v>
      </c>
      <c r="N4618" s="3" t="s">
        <v>5028</v>
      </c>
      <c r="O4618" s="3" t="s">
        <v>123</v>
      </c>
      <c r="P4618" s="4">
        <v>23265.0</v>
      </c>
      <c r="Q4618" s="3" t="s">
        <v>132</v>
      </c>
      <c r="S4618" s="3" t="s">
        <v>34</v>
      </c>
    </row>
    <row r="4619">
      <c r="A4619" s="2">
        <v>42318.71488425926</v>
      </c>
      <c r="B4619" s="3">
        <v>84.0</v>
      </c>
      <c r="C4619" s="3" t="s">
        <v>4244</v>
      </c>
      <c r="D4619" s="3" t="s">
        <v>4387</v>
      </c>
      <c r="E4619" s="3" t="s">
        <v>4388</v>
      </c>
      <c r="F4619" s="3">
        <v>4.0</v>
      </c>
      <c r="G4619" s="3">
        <v>8.0</v>
      </c>
      <c r="H4619" s="3" t="s">
        <v>4888</v>
      </c>
      <c r="I4619" s="3" t="s">
        <v>4889</v>
      </c>
      <c r="J4619" s="3" t="s">
        <v>4890</v>
      </c>
      <c r="K4619" s="3" t="s">
        <v>24</v>
      </c>
      <c r="L4619" s="3">
        <v>13.0</v>
      </c>
      <c r="M4619" s="3" t="s">
        <v>30</v>
      </c>
      <c r="N4619" s="3" t="s">
        <v>5029</v>
      </c>
      <c r="O4619" s="3" t="s">
        <v>452</v>
      </c>
      <c r="P4619" s="4">
        <v>27506.0</v>
      </c>
      <c r="Q4619" s="3" t="s">
        <v>247</v>
      </c>
      <c r="S4619" s="3" t="s">
        <v>34</v>
      </c>
    </row>
    <row r="4620">
      <c r="A4620" s="2">
        <v>42318.71488425926</v>
      </c>
      <c r="B4620" s="3">
        <v>84.0</v>
      </c>
      <c r="C4620" s="3" t="s">
        <v>4244</v>
      </c>
      <c r="D4620" s="3" t="s">
        <v>4387</v>
      </c>
      <c r="E4620" s="3" t="s">
        <v>4388</v>
      </c>
      <c r="F4620" s="3">
        <v>4.0</v>
      </c>
      <c r="G4620" s="3">
        <v>8.0</v>
      </c>
      <c r="H4620" s="3" t="s">
        <v>4888</v>
      </c>
      <c r="I4620" s="3" t="s">
        <v>4889</v>
      </c>
      <c r="J4620" s="3" t="s">
        <v>4890</v>
      </c>
      <c r="K4620" s="3" t="s">
        <v>24</v>
      </c>
      <c r="L4620" s="3">
        <v>14.0</v>
      </c>
      <c r="M4620" s="3" t="s">
        <v>25</v>
      </c>
      <c r="N4620" s="3" t="s">
        <v>5030</v>
      </c>
      <c r="O4620" s="3" t="s">
        <v>91</v>
      </c>
      <c r="P4620" s="4">
        <v>18363.0</v>
      </c>
      <c r="Q4620" s="3" t="s">
        <v>49</v>
      </c>
      <c r="S4620" s="3" t="s">
        <v>34</v>
      </c>
    </row>
    <row r="4621">
      <c r="A4621" s="2">
        <v>42318.71488425926</v>
      </c>
      <c r="B4621" s="3">
        <v>84.0</v>
      </c>
      <c r="C4621" s="3" t="s">
        <v>4244</v>
      </c>
      <c r="D4621" s="3" t="s">
        <v>4401</v>
      </c>
      <c r="E4621" s="3" t="s">
        <v>4402</v>
      </c>
      <c r="F4621" s="3">
        <v>4.0</v>
      </c>
      <c r="G4621" s="3">
        <v>8.0</v>
      </c>
      <c r="H4621" s="3" t="s">
        <v>4888</v>
      </c>
      <c r="I4621" s="3" t="s">
        <v>4889</v>
      </c>
      <c r="J4621" s="3" t="s">
        <v>4890</v>
      </c>
      <c r="K4621" s="3" t="s">
        <v>24</v>
      </c>
      <c r="L4621" s="3">
        <v>1.0</v>
      </c>
      <c r="M4621" s="3" t="s">
        <v>25</v>
      </c>
      <c r="N4621" s="3" t="s">
        <v>5031</v>
      </c>
      <c r="O4621" s="3" t="s">
        <v>1873</v>
      </c>
      <c r="P4621" s="4">
        <v>29890.0</v>
      </c>
      <c r="Q4621" s="3" t="s">
        <v>189</v>
      </c>
      <c r="S4621" s="3" t="s">
        <v>34</v>
      </c>
    </row>
    <row r="4622">
      <c r="A4622" s="2">
        <v>42318.71488425926</v>
      </c>
      <c r="B4622" s="3">
        <v>84.0</v>
      </c>
      <c r="C4622" s="3" t="s">
        <v>4244</v>
      </c>
      <c r="D4622" s="3" t="s">
        <v>4401</v>
      </c>
      <c r="E4622" s="3" t="s">
        <v>4402</v>
      </c>
      <c r="F4622" s="3">
        <v>4.0</v>
      </c>
      <c r="G4622" s="3">
        <v>8.0</v>
      </c>
      <c r="H4622" s="3" t="s">
        <v>4888</v>
      </c>
      <c r="I4622" s="3" t="s">
        <v>4889</v>
      </c>
      <c r="J4622" s="3" t="s">
        <v>4890</v>
      </c>
      <c r="K4622" s="3" t="s">
        <v>24</v>
      </c>
      <c r="L4622" s="3">
        <v>2.0</v>
      </c>
      <c r="M4622" s="3" t="s">
        <v>30</v>
      </c>
      <c r="N4622" s="3" t="s">
        <v>5032</v>
      </c>
      <c r="O4622" s="3" t="s">
        <v>1356</v>
      </c>
      <c r="P4622" s="4">
        <v>19270.0</v>
      </c>
      <c r="Q4622" s="3" t="s">
        <v>145</v>
      </c>
      <c r="S4622" s="3" t="s">
        <v>29</v>
      </c>
    </row>
    <row r="4623">
      <c r="A4623" s="2">
        <v>42318.71488425926</v>
      </c>
      <c r="B4623" s="3">
        <v>84.0</v>
      </c>
      <c r="C4623" s="3" t="s">
        <v>4244</v>
      </c>
      <c r="D4623" s="3" t="s">
        <v>4401</v>
      </c>
      <c r="E4623" s="3" t="s">
        <v>4402</v>
      </c>
      <c r="F4623" s="3">
        <v>4.0</v>
      </c>
      <c r="G4623" s="3">
        <v>8.0</v>
      </c>
      <c r="H4623" s="3" t="s">
        <v>4888</v>
      </c>
      <c r="I4623" s="3" t="s">
        <v>4889</v>
      </c>
      <c r="J4623" s="3" t="s">
        <v>4890</v>
      </c>
      <c r="K4623" s="3" t="s">
        <v>24</v>
      </c>
      <c r="L4623" s="3">
        <v>3.0</v>
      </c>
      <c r="M4623" s="3" t="s">
        <v>25</v>
      </c>
      <c r="N4623" s="3" t="s">
        <v>5033</v>
      </c>
      <c r="O4623" s="3" t="s">
        <v>243</v>
      </c>
      <c r="P4623" s="4">
        <v>19727.0</v>
      </c>
      <c r="Q4623" s="3" t="s">
        <v>86</v>
      </c>
      <c r="S4623" s="3" t="s">
        <v>34</v>
      </c>
    </row>
    <row r="4624">
      <c r="A4624" s="2">
        <v>42318.71488425926</v>
      </c>
      <c r="B4624" s="3">
        <v>84.0</v>
      </c>
      <c r="C4624" s="3" t="s">
        <v>4244</v>
      </c>
      <c r="D4624" s="3" t="s">
        <v>4401</v>
      </c>
      <c r="E4624" s="3" t="s">
        <v>4402</v>
      </c>
      <c r="F4624" s="3">
        <v>4.0</v>
      </c>
      <c r="G4624" s="3">
        <v>8.0</v>
      </c>
      <c r="H4624" s="3" t="s">
        <v>4888</v>
      </c>
      <c r="I4624" s="3" t="s">
        <v>4889</v>
      </c>
      <c r="J4624" s="3" t="s">
        <v>4890</v>
      </c>
      <c r="K4624" s="3" t="s">
        <v>24</v>
      </c>
      <c r="L4624" s="3">
        <v>4.0</v>
      </c>
      <c r="M4624" s="3" t="s">
        <v>30</v>
      </c>
      <c r="N4624" s="3" t="s">
        <v>5034</v>
      </c>
      <c r="O4624" s="3" t="s">
        <v>456</v>
      </c>
      <c r="P4624" s="4">
        <v>26387.0</v>
      </c>
      <c r="Q4624" s="3" t="s">
        <v>37</v>
      </c>
      <c r="S4624" s="3" t="s">
        <v>34</v>
      </c>
    </row>
    <row r="4625">
      <c r="A4625" s="2">
        <v>42318.71488425926</v>
      </c>
      <c r="B4625" s="3">
        <v>84.0</v>
      </c>
      <c r="C4625" s="3" t="s">
        <v>4244</v>
      </c>
      <c r="D4625" s="3" t="s">
        <v>4401</v>
      </c>
      <c r="E4625" s="3" t="s">
        <v>4402</v>
      </c>
      <c r="F4625" s="3">
        <v>4.0</v>
      </c>
      <c r="G4625" s="3">
        <v>8.0</v>
      </c>
      <c r="H4625" s="3" t="s">
        <v>4888</v>
      </c>
      <c r="I4625" s="3" t="s">
        <v>4889</v>
      </c>
      <c r="J4625" s="3" t="s">
        <v>4890</v>
      </c>
      <c r="K4625" s="3" t="s">
        <v>24</v>
      </c>
      <c r="L4625" s="3">
        <v>5.0</v>
      </c>
      <c r="M4625" s="3" t="s">
        <v>25</v>
      </c>
      <c r="N4625" s="3" t="s">
        <v>5035</v>
      </c>
      <c r="O4625" s="3" t="s">
        <v>5036</v>
      </c>
      <c r="P4625" s="4">
        <v>31141.0</v>
      </c>
      <c r="Q4625" s="3" t="s">
        <v>189</v>
      </c>
      <c r="S4625" s="3" t="s">
        <v>34</v>
      </c>
    </row>
    <row r="4626">
      <c r="A4626" s="2">
        <v>42318.71488425926</v>
      </c>
      <c r="B4626" s="3">
        <v>84.0</v>
      </c>
      <c r="C4626" s="3" t="s">
        <v>4244</v>
      </c>
      <c r="D4626" s="3" t="s">
        <v>4401</v>
      </c>
      <c r="E4626" s="3" t="s">
        <v>4402</v>
      </c>
      <c r="F4626" s="3">
        <v>4.0</v>
      </c>
      <c r="G4626" s="3">
        <v>8.0</v>
      </c>
      <c r="H4626" s="3" t="s">
        <v>4888</v>
      </c>
      <c r="I4626" s="3" t="s">
        <v>4889</v>
      </c>
      <c r="J4626" s="3" t="s">
        <v>4890</v>
      </c>
      <c r="K4626" s="3" t="s">
        <v>24</v>
      </c>
      <c r="L4626" s="3">
        <v>6.0</v>
      </c>
      <c r="M4626" s="3" t="s">
        <v>30</v>
      </c>
      <c r="N4626" s="3" t="s">
        <v>5037</v>
      </c>
      <c r="O4626" s="3" t="s">
        <v>497</v>
      </c>
      <c r="P4626" s="4">
        <v>21138.0</v>
      </c>
      <c r="Q4626" s="3" t="s">
        <v>105</v>
      </c>
      <c r="S4626" s="3" t="s">
        <v>34</v>
      </c>
    </row>
    <row r="4627">
      <c r="A4627" s="2">
        <v>42318.71488425926</v>
      </c>
      <c r="B4627" s="3">
        <v>84.0</v>
      </c>
      <c r="C4627" s="3" t="s">
        <v>4244</v>
      </c>
      <c r="D4627" s="3" t="s">
        <v>4401</v>
      </c>
      <c r="E4627" s="3" t="s">
        <v>4402</v>
      </c>
      <c r="F4627" s="3">
        <v>4.0</v>
      </c>
      <c r="G4627" s="3">
        <v>8.0</v>
      </c>
      <c r="H4627" s="3" t="s">
        <v>4888</v>
      </c>
      <c r="I4627" s="3" t="s">
        <v>4889</v>
      </c>
      <c r="J4627" s="3" t="s">
        <v>4890</v>
      </c>
      <c r="K4627" s="3" t="s">
        <v>24</v>
      </c>
      <c r="L4627" s="3">
        <v>7.0</v>
      </c>
      <c r="M4627" s="3" t="s">
        <v>25</v>
      </c>
      <c r="N4627" s="3" t="s">
        <v>5038</v>
      </c>
      <c r="O4627" s="3" t="s">
        <v>168</v>
      </c>
      <c r="P4627" s="4">
        <v>17983.0</v>
      </c>
      <c r="Q4627" s="3" t="s">
        <v>49</v>
      </c>
      <c r="S4627" s="3" t="s">
        <v>34</v>
      </c>
    </row>
    <row r="4628">
      <c r="A4628" s="2">
        <v>42318.71488425926</v>
      </c>
      <c r="B4628" s="3">
        <v>84.0</v>
      </c>
      <c r="C4628" s="3" t="s">
        <v>4244</v>
      </c>
      <c r="D4628" s="3" t="s">
        <v>4401</v>
      </c>
      <c r="E4628" s="3" t="s">
        <v>4402</v>
      </c>
      <c r="F4628" s="3">
        <v>4.0</v>
      </c>
      <c r="G4628" s="3">
        <v>8.0</v>
      </c>
      <c r="H4628" s="3" t="s">
        <v>4888</v>
      </c>
      <c r="I4628" s="3" t="s">
        <v>4889</v>
      </c>
      <c r="J4628" s="3" t="s">
        <v>4890</v>
      </c>
      <c r="K4628" s="3" t="s">
        <v>24</v>
      </c>
      <c r="L4628" s="3">
        <v>8.0</v>
      </c>
      <c r="M4628" s="3" t="s">
        <v>30</v>
      </c>
      <c r="N4628" s="3" t="s">
        <v>5039</v>
      </c>
      <c r="O4628" s="3" t="s">
        <v>702</v>
      </c>
      <c r="P4628" s="4">
        <v>30023.0</v>
      </c>
      <c r="Q4628" s="3" t="s">
        <v>132</v>
      </c>
      <c r="S4628" s="3" t="s">
        <v>34</v>
      </c>
    </row>
    <row r="4629">
      <c r="A4629" s="2">
        <v>42318.71488425926</v>
      </c>
      <c r="B4629" s="3">
        <v>84.0</v>
      </c>
      <c r="C4629" s="3" t="s">
        <v>4244</v>
      </c>
      <c r="D4629" s="3" t="s">
        <v>4401</v>
      </c>
      <c r="E4629" s="3" t="s">
        <v>4402</v>
      </c>
      <c r="F4629" s="3">
        <v>4.0</v>
      </c>
      <c r="G4629" s="3">
        <v>8.0</v>
      </c>
      <c r="H4629" s="3" t="s">
        <v>4888</v>
      </c>
      <c r="I4629" s="3" t="s">
        <v>4889</v>
      </c>
      <c r="J4629" s="3" t="s">
        <v>4890</v>
      </c>
      <c r="K4629" s="3" t="s">
        <v>24</v>
      </c>
      <c r="L4629" s="3">
        <v>9.0</v>
      </c>
      <c r="M4629" s="3" t="s">
        <v>25</v>
      </c>
      <c r="N4629" s="3" t="s">
        <v>5040</v>
      </c>
      <c r="O4629" s="3" t="s">
        <v>359</v>
      </c>
      <c r="P4629" s="4">
        <v>27197.0</v>
      </c>
      <c r="Q4629" s="3" t="s">
        <v>52</v>
      </c>
      <c r="S4629" s="3" t="s">
        <v>34</v>
      </c>
    </row>
    <row r="4630">
      <c r="A4630" s="2">
        <v>42318.71488425926</v>
      </c>
      <c r="B4630" s="3">
        <v>84.0</v>
      </c>
      <c r="C4630" s="3" t="s">
        <v>4244</v>
      </c>
      <c r="D4630" s="3" t="s">
        <v>4401</v>
      </c>
      <c r="E4630" s="3" t="s">
        <v>4402</v>
      </c>
      <c r="F4630" s="3">
        <v>4.0</v>
      </c>
      <c r="G4630" s="3">
        <v>8.0</v>
      </c>
      <c r="H4630" s="3" t="s">
        <v>4888</v>
      </c>
      <c r="I4630" s="3" t="s">
        <v>4889</v>
      </c>
      <c r="J4630" s="3" t="s">
        <v>4890</v>
      </c>
      <c r="K4630" s="3" t="s">
        <v>24</v>
      </c>
      <c r="L4630" s="3">
        <v>10.0</v>
      </c>
      <c r="M4630" s="3" t="s">
        <v>30</v>
      </c>
      <c r="N4630" s="3" t="s">
        <v>4984</v>
      </c>
      <c r="O4630" s="3" t="s">
        <v>5041</v>
      </c>
      <c r="P4630" s="4">
        <v>34436.0</v>
      </c>
      <c r="Q4630" s="3" t="s">
        <v>191</v>
      </c>
      <c r="S4630" s="3" t="s">
        <v>34</v>
      </c>
    </row>
    <row r="4631">
      <c r="A4631" s="2">
        <v>42318.71488425926</v>
      </c>
      <c r="B4631" s="3">
        <v>84.0</v>
      </c>
      <c r="C4631" s="3" t="s">
        <v>4244</v>
      </c>
      <c r="D4631" s="3" t="s">
        <v>4401</v>
      </c>
      <c r="E4631" s="3" t="s">
        <v>4402</v>
      </c>
      <c r="F4631" s="3">
        <v>4.0</v>
      </c>
      <c r="G4631" s="3">
        <v>8.0</v>
      </c>
      <c r="H4631" s="3" t="s">
        <v>4888</v>
      </c>
      <c r="I4631" s="3" t="s">
        <v>4889</v>
      </c>
      <c r="J4631" s="3" t="s">
        <v>4890</v>
      </c>
      <c r="K4631" s="3" t="s">
        <v>24</v>
      </c>
      <c r="L4631" s="3">
        <v>11.0</v>
      </c>
      <c r="M4631" s="3" t="s">
        <v>25</v>
      </c>
      <c r="N4631" s="3" t="s">
        <v>5042</v>
      </c>
      <c r="O4631" s="3" t="s">
        <v>2093</v>
      </c>
      <c r="P4631" s="4">
        <v>29035.0</v>
      </c>
      <c r="Q4631" s="3" t="s">
        <v>132</v>
      </c>
      <c r="S4631" s="3" t="s">
        <v>34</v>
      </c>
    </row>
    <row r="4632">
      <c r="A4632" s="2">
        <v>42318.71488425926</v>
      </c>
      <c r="B4632" s="3">
        <v>84.0</v>
      </c>
      <c r="C4632" s="3" t="s">
        <v>4244</v>
      </c>
      <c r="D4632" s="3" t="s">
        <v>4401</v>
      </c>
      <c r="E4632" s="3" t="s">
        <v>4402</v>
      </c>
      <c r="F4632" s="3">
        <v>4.0</v>
      </c>
      <c r="G4632" s="3">
        <v>8.0</v>
      </c>
      <c r="H4632" s="3" t="s">
        <v>4888</v>
      </c>
      <c r="I4632" s="3" t="s">
        <v>4889</v>
      </c>
      <c r="J4632" s="3" t="s">
        <v>4890</v>
      </c>
      <c r="K4632" s="3" t="s">
        <v>24</v>
      </c>
      <c r="L4632" s="3">
        <v>12.0</v>
      </c>
      <c r="M4632" s="3" t="s">
        <v>30</v>
      </c>
      <c r="N4632" s="3" t="s">
        <v>5043</v>
      </c>
      <c r="O4632" s="3" t="s">
        <v>717</v>
      </c>
      <c r="P4632" s="4">
        <v>16386.0</v>
      </c>
      <c r="Q4632" s="3" t="s">
        <v>49</v>
      </c>
      <c r="S4632" s="3" t="s">
        <v>34</v>
      </c>
    </row>
    <row r="4633">
      <c r="A4633" s="2">
        <v>42318.71488425926</v>
      </c>
      <c r="B4633" s="3">
        <v>84.0</v>
      </c>
      <c r="C4633" s="3" t="s">
        <v>4244</v>
      </c>
      <c r="D4633" s="3" t="s">
        <v>4401</v>
      </c>
      <c r="E4633" s="3" t="s">
        <v>4402</v>
      </c>
      <c r="F4633" s="3">
        <v>4.0</v>
      </c>
      <c r="G4633" s="3">
        <v>8.0</v>
      </c>
      <c r="H4633" s="3" t="s">
        <v>4888</v>
      </c>
      <c r="I4633" s="3" t="s">
        <v>4889</v>
      </c>
      <c r="J4633" s="3" t="s">
        <v>4890</v>
      </c>
      <c r="K4633" s="3" t="s">
        <v>24</v>
      </c>
      <c r="L4633" s="3">
        <v>13.0</v>
      </c>
      <c r="M4633" s="3" t="s">
        <v>25</v>
      </c>
      <c r="N4633" s="3" t="s">
        <v>5044</v>
      </c>
      <c r="O4633" s="3" t="s">
        <v>5045</v>
      </c>
      <c r="P4633" s="4">
        <v>33295.0</v>
      </c>
      <c r="Q4633" s="3" t="s">
        <v>247</v>
      </c>
      <c r="S4633" s="3" t="s">
        <v>34</v>
      </c>
    </row>
    <row r="4634">
      <c r="A4634" s="2">
        <v>42318.71488425926</v>
      </c>
      <c r="B4634" s="3">
        <v>84.0</v>
      </c>
      <c r="C4634" s="3" t="s">
        <v>4244</v>
      </c>
      <c r="D4634" s="3" t="s">
        <v>4401</v>
      </c>
      <c r="E4634" s="3" t="s">
        <v>4402</v>
      </c>
      <c r="F4634" s="3">
        <v>4.0</v>
      </c>
      <c r="G4634" s="3">
        <v>8.0</v>
      </c>
      <c r="H4634" s="3" t="s">
        <v>4888</v>
      </c>
      <c r="I4634" s="3" t="s">
        <v>4889</v>
      </c>
      <c r="J4634" s="3" t="s">
        <v>4890</v>
      </c>
      <c r="K4634" s="3" t="s">
        <v>24</v>
      </c>
      <c r="L4634" s="3">
        <v>14.0</v>
      </c>
      <c r="M4634" s="3" t="s">
        <v>30</v>
      </c>
      <c r="N4634" s="3" t="s">
        <v>5046</v>
      </c>
      <c r="O4634" s="3" t="s">
        <v>98</v>
      </c>
      <c r="P4634" s="4">
        <v>22612.0</v>
      </c>
      <c r="Q4634" s="3" t="s">
        <v>55</v>
      </c>
      <c r="S4634" s="3" t="s">
        <v>34</v>
      </c>
    </row>
    <row r="4635">
      <c r="A4635" s="2">
        <v>42318.71488425926</v>
      </c>
      <c r="B4635" s="3">
        <v>84.0</v>
      </c>
      <c r="C4635" s="3" t="s">
        <v>4244</v>
      </c>
      <c r="D4635" s="3" t="s">
        <v>4401</v>
      </c>
      <c r="E4635" s="3" t="s">
        <v>4402</v>
      </c>
      <c r="F4635" s="3">
        <v>4.0</v>
      </c>
      <c r="G4635" s="3">
        <v>8.0</v>
      </c>
      <c r="H4635" s="3" t="s">
        <v>4888</v>
      </c>
      <c r="I4635" s="3" t="s">
        <v>4889</v>
      </c>
      <c r="J4635" s="3" t="s">
        <v>4890</v>
      </c>
      <c r="K4635" s="3" t="s">
        <v>24</v>
      </c>
      <c r="L4635" s="3">
        <v>15.0</v>
      </c>
      <c r="M4635" s="3" t="s">
        <v>25</v>
      </c>
      <c r="N4635" s="3" t="s">
        <v>5047</v>
      </c>
      <c r="O4635" s="3" t="s">
        <v>1275</v>
      </c>
      <c r="P4635" s="4">
        <v>26029.0</v>
      </c>
      <c r="Q4635" s="3" t="s">
        <v>79</v>
      </c>
      <c r="S4635" s="3" t="s">
        <v>34</v>
      </c>
    </row>
    <row r="4636">
      <c r="A4636" s="2">
        <v>42318.71488425926</v>
      </c>
      <c r="B4636" s="3">
        <v>84.0</v>
      </c>
      <c r="C4636" s="3" t="s">
        <v>4244</v>
      </c>
      <c r="D4636" s="3" t="s">
        <v>4401</v>
      </c>
      <c r="E4636" s="3" t="s">
        <v>4402</v>
      </c>
      <c r="F4636" s="3">
        <v>4.0</v>
      </c>
      <c r="G4636" s="3">
        <v>8.0</v>
      </c>
      <c r="H4636" s="3" t="s">
        <v>4888</v>
      </c>
      <c r="I4636" s="3" t="s">
        <v>4889</v>
      </c>
      <c r="J4636" s="3" t="s">
        <v>4890</v>
      </c>
      <c r="K4636" s="3" t="s">
        <v>24</v>
      </c>
      <c r="L4636" s="3">
        <v>16.0</v>
      </c>
      <c r="M4636" s="3" t="s">
        <v>30</v>
      </c>
      <c r="N4636" s="3" t="s">
        <v>5048</v>
      </c>
      <c r="O4636" s="3" t="s">
        <v>220</v>
      </c>
      <c r="P4636" s="4">
        <v>28696.0</v>
      </c>
      <c r="Q4636" s="3" t="s">
        <v>132</v>
      </c>
      <c r="S4636" s="3" t="s">
        <v>34</v>
      </c>
    </row>
    <row r="4637">
      <c r="A4637" s="2">
        <v>42318.71488425926</v>
      </c>
      <c r="B4637" s="3">
        <v>84.0</v>
      </c>
      <c r="C4637" s="3" t="s">
        <v>4244</v>
      </c>
      <c r="D4637" s="3" t="s">
        <v>4401</v>
      </c>
      <c r="E4637" s="3" t="s">
        <v>4402</v>
      </c>
      <c r="F4637" s="3">
        <v>4.0</v>
      </c>
      <c r="G4637" s="3">
        <v>8.0</v>
      </c>
      <c r="H4637" s="3" t="s">
        <v>4888</v>
      </c>
      <c r="I4637" s="3" t="s">
        <v>4889</v>
      </c>
      <c r="J4637" s="3" t="s">
        <v>4890</v>
      </c>
      <c r="K4637" s="3" t="s">
        <v>24</v>
      </c>
      <c r="L4637" s="3">
        <v>17.0</v>
      </c>
      <c r="M4637" s="3" t="s">
        <v>25</v>
      </c>
      <c r="N4637" s="3" t="s">
        <v>5049</v>
      </c>
      <c r="O4637" s="3" t="s">
        <v>218</v>
      </c>
      <c r="P4637" s="4">
        <v>25400.0</v>
      </c>
      <c r="Q4637" s="3" t="s">
        <v>372</v>
      </c>
      <c r="S4637" s="3" t="s">
        <v>34</v>
      </c>
    </row>
    <row r="4638">
      <c r="A4638" s="2">
        <v>42318.71488425926</v>
      </c>
      <c r="B4638" s="3">
        <v>84.0</v>
      </c>
      <c r="C4638" s="3" t="s">
        <v>4244</v>
      </c>
      <c r="D4638" s="3" t="s">
        <v>4401</v>
      </c>
      <c r="E4638" s="3" t="s">
        <v>4402</v>
      </c>
      <c r="F4638" s="3">
        <v>4.0</v>
      </c>
      <c r="G4638" s="3">
        <v>8.0</v>
      </c>
      <c r="H4638" s="3" t="s">
        <v>4888</v>
      </c>
      <c r="I4638" s="3" t="s">
        <v>4889</v>
      </c>
      <c r="J4638" s="3" t="s">
        <v>4890</v>
      </c>
      <c r="K4638" s="3" t="s">
        <v>24</v>
      </c>
      <c r="L4638" s="3">
        <v>18.0</v>
      </c>
      <c r="M4638" s="3" t="s">
        <v>30</v>
      </c>
      <c r="N4638" s="3" t="s">
        <v>5050</v>
      </c>
      <c r="O4638" s="3" t="s">
        <v>225</v>
      </c>
      <c r="P4638" s="4">
        <v>22085.0</v>
      </c>
      <c r="Q4638" s="3" t="s">
        <v>72</v>
      </c>
      <c r="S4638" s="3" t="s">
        <v>34</v>
      </c>
    </row>
    <row r="4639">
      <c r="A4639" s="2">
        <v>42318.71488425926</v>
      </c>
      <c r="B4639" s="3">
        <v>84.0</v>
      </c>
      <c r="C4639" s="3" t="s">
        <v>4244</v>
      </c>
      <c r="D4639" s="3" t="s">
        <v>4401</v>
      </c>
      <c r="E4639" s="3" t="s">
        <v>4402</v>
      </c>
      <c r="F4639" s="3">
        <v>4.0</v>
      </c>
      <c r="G4639" s="3">
        <v>8.0</v>
      </c>
      <c r="H4639" s="3" t="s">
        <v>4888</v>
      </c>
      <c r="I4639" s="3" t="s">
        <v>4889</v>
      </c>
      <c r="J4639" s="3" t="s">
        <v>4890</v>
      </c>
      <c r="K4639" s="3" t="s">
        <v>24</v>
      </c>
      <c r="L4639" s="3">
        <v>19.0</v>
      </c>
      <c r="M4639" s="3" t="s">
        <v>25</v>
      </c>
      <c r="N4639" s="3" t="s">
        <v>5051</v>
      </c>
      <c r="O4639" s="3" t="s">
        <v>5052</v>
      </c>
      <c r="P4639" s="4">
        <v>27638.0</v>
      </c>
      <c r="Q4639" s="3" t="s">
        <v>1159</v>
      </c>
      <c r="S4639" s="3" t="s">
        <v>34</v>
      </c>
    </row>
    <row r="4640">
      <c r="A4640" s="2">
        <v>42318.71488425926</v>
      </c>
      <c r="B4640" s="3">
        <v>84.0</v>
      </c>
      <c r="C4640" s="3" t="s">
        <v>4244</v>
      </c>
      <c r="D4640" s="3" t="s">
        <v>4401</v>
      </c>
      <c r="E4640" s="3" t="s">
        <v>4402</v>
      </c>
      <c r="F4640" s="3">
        <v>4.0</v>
      </c>
      <c r="G4640" s="3">
        <v>8.0</v>
      </c>
      <c r="H4640" s="3" t="s">
        <v>4888</v>
      </c>
      <c r="I4640" s="3" t="s">
        <v>4889</v>
      </c>
      <c r="J4640" s="3" t="s">
        <v>4890</v>
      </c>
      <c r="K4640" s="3" t="s">
        <v>24</v>
      </c>
      <c r="L4640" s="3">
        <v>20.0</v>
      </c>
      <c r="M4640" s="3" t="s">
        <v>30</v>
      </c>
      <c r="N4640" s="3" t="s">
        <v>5053</v>
      </c>
      <c r="O4640" s="3" t="s">
        <v>3014</v>
      </c>
      <c r="P4640" s="4">
        <v>17010.0</v>
      </c>
      <c r="Q4640" s="3" t="s">
        <v>49</v>
      </c>
      <c r="S4640" s="3" t="s">
        <v>34</v>
      </c>
    </row>
    <row r="4641">
      <c r="A4641" s="2">
        <v>42318.71488425926</v>
      </c>
      <c r="B4641" s="3">
        <v>84.0</v>
      </c>
      <c r="C4641" s="3" t="s">
        <v>4244</v>
      </c>
      <c r="D4641" s="3" t="s">
        <v>4401</v>
      </c>
      <c r="E4641" s="3" t="s">
        <v>4402</v>
      </c>
      <c r="F4641" s="3">
        <v>4.0</v>
      </c>
      <c r="G4641" s="3">
        <v>8.0</v>
      </c>
      <c r="H4641" s="3" t="s">
        <v>4888</v>
      </c>
      <c r="I4641" s="3" t="s">
        <v>4889</v>
      </c>
      <c r="J4641" s="3" t="s">
        <v>4890</v>
      </c>
      <c r="K4641" s="3" t="s">
        <v>24</v>
      </c>
      <c r="L4641" s="3">
        <v>21.0</v>
      </c>
      <c r="M4641" s="3" t="s">
        <v>25</v>
      </c>
      <c r="N4641" s="3" t="s">
        <v>5054</v>
      </c>
      <c r="O4641" s="3" t="s">
        <v>564</v>
      </c>
      <c r="P4641" s="4">
        <v>25465.0</v>
      </c>
      <c r="Q4641" s="3" t="s">
        <v>132</v>
      </c>
      <c r="S4641" s="3" t="s">
        <v>34</v>
      </c>
    </row>
    <row r="4642">
      <c r="A4642" s="2">
        <v>42318.71488425926</v>
      </c>
      <c r="B4642" s="3">
        <v>84.0</v>
      </c>
      <c r="C4642" s="3" t="s">
        <v>4244</v>
      </c>
      <c r="D4642" s="3" t="s">
        <v>4401</v>
      </c>
      <c r="E4642" s="3" t="s">
        <v>4402</v>
      </c>
      <c r="F4642" s="3">
        <v>4.0</v>
      </c>
      <c r="G4642" s="3">
        <v>8.0</v>
      </c>
      <c r="H4642" s="3" t="s">
        <v>4888</v>
      </c>
      <c r="I4642" s="3" t="s">
        <v>4889</v>
      </c>
      <c r="J4642" s="3" t="s">
        <v>4890</v>
      </c>
      <c r="K4642" s="3" t="s">
        <v>24</v>
      </c>
      <c r="L4642" s="3">
        <v>22.0</v>
      </c>
      <c r="M4642" s="3" t="s">
        <v>30</v>
      </c>
      <c r="N4642" s="3" t="s">
        <v>5055</v>
      </c>
      <c r="O4642" s="3" t="s">
        <v>329</v>
      </c>
      <c r="P4642" s="4">
        <v>22018.0</v>
      </c>
      <c r="Q4642" s="3" t="s">
        <v>52</v>
      </c>
      <c r="S4642" s="3" t="s">
        <v>34</v>
      </c>
    </row>
    <row r="4643">
      <c r="A4643" s="2">
        <v>42318.71488425926</v>
      </c>
      <c r="B4643" s="3">
        <v>84.0</v>
      </c>
      <c r="C4643" s="3" t="s">
        <v>4244</v>
      </c>
      <c r="D4643" s="3" t="s">
        <v>4401</v>
      </c>
      <c r="E4643" s="3" t="s">
        <v>4402</v>
      </c>
      <c r="F4643" s="3">
        <v>4.0</v>
      </c>
      <c r="G4643" s="3">
        <v>8.0</v>
      </c>
      <c r="H4643" s="3" t="s">
        <v>4888</v>
      </c>
      <c r="I4643" s="3" t="s">
        <v>4889</v>
      </c>
      <c r="J4643" s="3" t="s">
        <v>4890</v>
      </c>
      <c r="K4643" s="3" t="s">
        <v>24</v>
      </c>
      <c r="L4643" s="3">
        <v>23.0</v>
      </c>
      <c r="M4643" s="3" t="s">
        <v>25</v>
      </c>
      <c r="N4643" s="3" t="s">
        <v>5056</v>
      </c>
      <c r="O4643" s="3" t="s">
        <v>5057</v>
      </c>
      <c r="P4643" s="4">
        <v>19150.0</v>
      </c>
      <c r="Q4643" s="3" t="s">
        <v>228</v>
      </c>
      <c r="S4643" s="3" t="s">
        <v>34</v>
      </c>
    </row>
    <row r="4644">
      <c r="A4644" s="2">
        <v>42318.71488425926</v>
      </c>
      <c r="B4644" s="3">
        <v>84.0</v>
      </c>
      <c r="C4644" s="3" t="s">
        <v>4244</v>
      </c>
      <c r="D4644" s="3" t="s">
        <v>4401</v>
      </c>
      <c r="E4644" s="3" t="s">
        <v>4402</v>
      </c>
      <c r="F4644" s="3">
        <v>4.0</v>
      </c>
      <c r="G4644" s="3">
        <v>8.0</v>
      </c>
      <c r="H4644" s="3" t="s">
        <v>4888</v>
      </c>
      <c r="I4644" s="3" t="s">
        <v>4889</v>
      </c>
      <c r="J4644" s="3" t="s">
        <v>4890</v>
      </c>
      <c r="K4644" s="3" t="s">
        <v>24</v>
      </c>
      <c r="L4644" s="3">
        <v>24.0</v>
      </c>
      <c r="M4644" s="3" t="s">
        <v>30</v>
      </c>
      <c r="N4644" s="3" t="s">
        <v>5058</v>
      </c>
      <c r="O4644" s="3" t="s">
        <v>885</v>
      </c>
      <c r="P4644" s="4">
        <v>31484.0</v>
      </c>
      <c r="Q4644" s="3" t="s">
        <v>1159</v>
      </c>
      <c r="S4644" s="3" t="s">
        <v>34</v>
      </c>
    </row>
    <row r="4645">
      <c r="A4645" s="2">
        <v>42318.71488425926</v>
      </c>
      <c r="B4645" s="3">
        <v>84.0</v>
      </c>
      <c r="C4645" s="3" t="s">
        <v>4244</v>
      </c>
      <c r="D4645" s="3" t="s">
        <v>4401</v>
      </c>
      <c r="E4645" s="3" t="s">
        <v>4402</v>
      </c>
      <c r="F4645" s="3">
        <v>4.0</v>
      </c>
      <c r="G4645" s="3">
        <v>8.0</v>
      </c>
      <c r="H4645" s="3" t="s">
        <v>4888</v>
      </c>
      <c r="I4645" s="3" t="s">
        <v>4889</v>
      </c>
      <c r="J4645" s="3" t="s">
        <v>4890</v>
      </c>
      <c r="K4645" s="3" t="s">
        <v>24</v>
      </c>
      <c r="L4645" s="3">
        <v>25.0</v>
      </c>
      <c r="M4645" s="3" t="s">
        <v>25</v>
      </c>
      <c r="N4645" s="3" t="s">
        <v>5059</v>
      </c>
      <c r="O4645" s="3" t="s">
        <v>5060</v>
      </c>
      <c r="P4645" s="4">
        <v>15927.0</v>
      </c>
      <c r="Q4645" s="3" t="s">
        <v>49</v>
      </c>
      <c r="S4645" s="3" t="s">
        <v>34</v>
      </c>
    </row>
    <row r="4646">
      <c r="A4646" s="2">
        <v>42318.71488425926</v>
      </c>
      <c r="B4646" s="3">
        <v>84.0</v>
      </c>
      <c r="C4646" s="3" t="s">
        <v>4244</v>
      </c>
      <c r="D4646" s="3" t="s">
        <v>4401</v>
      </c>
      <c r="E4646" s="3" t="s">
        <v>4402</v>
      </c>
      <c r="F4646" s="3">
        <v>4.0</v>
      </c>
      <c r="G4646" s="3">
        <v>8.0</v>
      </c>
      <c r="H4646" s="3" t="s">
        <v>4888</v>
      </c>
      <c r="I4646" s="3" t="s">
        <v>4889</v>
      </c>
      <c r="J4646" s="3" t="s">
        <v>4890</v>
      </c>
      <c r="K4646" s="3" t="s">
        <v>24</v>
      </c>
      <c r="L4646" s="3">
        <v>26.0</v>
      </c>
      <c r="M4646" s="3" t="s">
        <v>30</v>
      </c>
      <c r="N4646" s="3" t="s">
        <v>5061</v>
      </c>
      <c r="O4646" s="3" t="s">
        <v>5062</v>
      </c>
      <c r="P4646" s="4">
        <v>21967.0</v>
      </c>
      <c r="Q4646" s="3" t="s">
        <v>115</v>
      </c>
      <c r="S4646" s="3" t="s">
        <v>34</v>
      </c>
    </row>
    <row r="4647">
      <c r="A4647" s="2">
        <v>42318.71488425926</v>
      </c>
      <c r="B4647" s="3">
        <v>84.0</v>
      </c>
      <c r="C4647" s="3" t="s">
        <v>4244</v>
      </c>
      <c r="D4647" s="3" t="s">
        <v>4401</v>
      </c>
      <c r="E4647" s="3" t="s">
        <v>4402</v>
      </c>
      <c r="F4647" s="3">
        <v>4.0</v>
      </c>
      <c r="G4647" s="3">
        <v>8.0</v>
      </c>
      <c r="H4647" s="3" t="s">
        <v>4888</v>
      </c>
      <c r="I4647" s="3" t="s">
        <v>4889</v>
      </c>
      <c r="J4647" s="3" t="s">
        <v>4890</v>
      </c>
      <c r="K4647" s="3" t="s">
        <v>24</v>
      </c>
      <c r="L4647" s="3">
        <v>27.0</v>
      </c>
      <c r="M4647" s="3" t="s">
        <v>25</v>
      </c>
      <c r="N4647" s="3" t="s">
        <v>5063</v>
      </c>
      <c r="O4647" s="3" t="s">
        <v>2518</v>
      </c>
      <c r="P4647" s="4">
        <v>32759.0</v>
      </c>
      <c r="Q4647" s="3" t="s">
        <v>247</v>
      </c>
      <c r="S4647" s="3" t="s">
        <v>34</v>
      </c>
    </row>
    <row r="4648">
      <c r="A4648" s="2">
        <v>42318.71488425926</v>
      </c>
      <c r="B4648" s="3">
        <v>84.0</v>
      </c>
      <c r="C4648" s="3" t="s">
        <v>4244</v>
      </c>
      <c r="D4648" s="3" t="s">
        <v>4401</v>
      </c>
      <c r="E4648" s="3" t="s">
        <v>4402</v>
      </c>
      <c r="F4648" s="3">
        <v>4.0</v>
      </c>
      <c r="G4648" s="3">
        <v>8.0</v>
      </c>
      <c r="H4648" s="3" t="s">
        <v>4888</v>
      </c>
      <c r="I4648" s="3" t="s">
        <v>4889</v>
      </c>
      <c r="J4648" s="3" t="s">
        <v>4890</v>
      </c>
      <c r="K4648" s="3" t="s">
        <v>24</v>
      </c>
      <c r="L4648" s="3">
        <v>28.0</v>
      </c>
      <c r="M4648" s="3" t="s">
        <v>30</v>
      </c>
      <c r="N4648" s="3" t="s">
        <v>5064</v>
      </c>
      <c r="O4648" s="3" t="s">
        <v>431</v>
      </c>
      <c r="P4648" s="4">
        <v>22149.0</v>
      </c>
      <c r="Q4648" s="3" t="s">
        <v>228</v>
      </c>
      <c r="S4648" s="3" t="s">
        <v>34</v>
      </c>
    </row>
    <row r="4649">
      <c r="A4649" s="2">
        <v>42318.71488425926</v>
      </c>
      <c r="B4649" s="3">
        <v>84.0</v>
      </c>
      <c r="C4649" s="3" t="s">
        <v>4244</v>
      </c>
      <c r="D4649" s="3" t="s">
        <v>4401</v>
      </c>
      <c r="E4649" s="3" t="s">
        <v>4402</v>
      </c>
      <c r="F4649" s="3">
        <v>4.0</v>
      </c>
      <c r="G4649" s="3">
        <v>8.0</v>
      </c>
      <c r="H4649" s="3" t="s">
        <v>4888</v>
      </c>
      <c r="I4649" s="3" t="s">
        <v>4889</v>
      </c>
      <c r="J4649" s="3" t="s">
        <v>4890</v>
      </c>
      <c r="K4649" s="3" t="s">
        <v>24</v>
      </c>
      <c r="L4649" s="3">
        <v>29.0</v>
      </c>
      <c r="M4649" s="3" t="s">
        <v>25</v>
      </c>
      <c r="N4649" s="3" t="s">
        <v>5065</v>
      </c>
      <c r="O4649" s="3" t="s">
        <v>95</v>
      </c>
      <c r="P4649" s="4">
        <v>16003.0</v>
      </c>
      <c r="Q4649" s="3" t="s">
        <v>49</v>
      </c>
      <c r="S4649" s="3" t="s">
        <v>34</v>
      </c>
    </row>
    <row r="4650">
      <c r="A4650" s="2">
        <v>42318.71488425926</v>
      </c>
      <c r="B4650" s="3">
        <v>84.0</v>
      </c>
      <c r="C4650" s="3" t="s">
        <v>4244</v>
      </c>
      <c r="D4650" s="3" t="s">
        <v>4401</v>
      </c>
      <c r="E4650" s="3" t="s">
        <v>4402</v>
      </c>
      <c r="F4650" s="3">
        <v>4.0</v>
      </c>
      <c r="G4650" s="3">
        <v>8.0</v>
      </c>
      <c r="H4650" s="3" t="s">
        <v>4888</v>
      </c>
      <c r="I4650" s="3" t="s">
        <v>4889</v>
      </c>
      <c r="J4650" s="3" t="s">
        <v>4890</v>
      </c>
      <c r="K4650" s="3" t="s">
        <v>24</v>
      </c>
      <c r="L4650" s="3">
        <v>30.0</v>
      </c>
      <c r="M4650" s="3" t="s">
        <v>30</v>
      </c>
      <c r="N4650" s="3" t="s">
        <v>5066</v>
      </c>
      <c r="O4650" s="3" t="s">
        <v>1180</v>
      </c>
      <c r="P4650" s="4">
        <v>29452.0</v>
      </c>
      <c r="Q4650" s="3" t="s">
        <v>37</v>
      </c>
      <c r="S4650" s="3" t="s">
        <v>34</v>
      </c>
    </row>
    <row r="4651">
      <c r="A4651" s="2">
        <v>42318.71488425926</v>
      </c>
      <c r="B4651" s="3">
        <v>84.0</v>
      </c>
      <c r="C4651" s="3" t="s">
        <v>4244</v>
      </c>
      <c r="D4651" s="3" t="s">
        <v>4401</v>
      </c>
      <c r="E4651" s="3" t="s">
        <v>4402</v>
      </c>
      <c r="F4651" s="3">
        <v>4.0</v>
      </c>
      <c r="G4651" s="3">
        <v>8.0</v>
      </c>
      <c r="H4651" s="3" t="s">
        <v>4888</v>
      </c>
      <c r="I4651" s="3" t="s">
        <v>4889</v>
      </c>
      <c r="J4651" s="3" t="s">
        <v>4890</v>
      </c>
      <c r="K4651" s="3" t="s">
        <v>24</v>
      </c>
      <c r="L4651" s="3">
        <v>31.0</v>
      </c>
      <c r="M4651" s="3" t="s">
        <v>25</v>
      </c>
      <c r="N4651" s="3" t="s">
        <v>3296</v>
      </c>
      <c r="O4651" s="3" t="s">
        <v>297</v>
      </c>
      <c r="P4651" s="4">
        <v>23109.0</v>
      </c>
      <c r="Q4651" s="3" t="s">
        <v>153</v>
      </c>
      <c r="S4651" s="3" t="s">
        <v>34</v>
      </c>
    </row>
    <row r="4652">
      <c r="A4652" s="2">
        <v>42318.71488425926</v>
      </c>
      <c r="B4652" s="3">
        <v>84.0</v>
      </c>
      <c r="C4652" s="3" t="s">
        <v>4244</v>
      </c>
      <c r="D4652" s="3" t="s">
        <v>4401</v>
      </c>
      <c r="E4652" s="3" t="s">
        <v>4402</v>
      </c>
      <c r="F4652" s="3">
        <v>4.0</v>
      </c>
      <c r="G4652" s="3">
        <v>8.0</v>
      </c>
      <c r="H4652" s="3" t="s">
        <v>4888</v>
      </c>
      <c r="I4652" s="3" t="s">
        <v>4889</v>
      </c>
      <c r="J4652" s="3" t="s">
        <v>4890</v>
      </c>
      <c r="K4652" s="3" t="s">
        <v>24</v>
      </c>
      <c r="L4652" s="3">
        <v>32.0</v>
      </c>
      <c r="M4652" s="3" t="s">
        <v>30</v>
      </c>
      <c r="N4652" s="3" t="s">
        <v>5067</v>
      </c>
      <c r="O4652" s="3" t="s">
        <v>375</v>
      </c>
      <c r="P4652" s="4">
        <v>20093.0</v>
      </c>
      <c r="Q4652" s="3" t="s">
        <v>28</v>
      </c>
      <c r="S4652" s="3" t="s">
        <v>34</v>
      </c>
    </row>
    <row r="4653">
      <c r="A4653" s="2">
        <v>42318.71488425926</v>
      </c>
      <c r="B4653" s="3">
        <v>84.0</v>
      </c>
      <c r="C4653" s="3" t="s">
        <v>4244</v>
      </c>
      <c r="D4653" s="3" t="s">
        <v>4401</v>
      </c>
      <c r="E4653" s="3" t="s">
        <v>4402</v>
      </c>
      <c r="F4653" s="3">
        <v>4.0</v>
      </c>
      <c r="G4653" s="3">
        <v>8.0</v>
      </c>
      <c r="H4653" s="3" t="s">
        <v>4888</v>
      </c>
      <c r="I4653" s="3" t="s">
        <v>4889</v>
      </c>
      <c r="J4653" s="3" t="s">
        <v>4890</v>
      </c>
      <c r="K4653" s="3" t="s">
        <v>24</v>
      </c>
      <c r="L4653" s="3">
        <v>33.0</v>
      </c>
      <c r="M4653" s="3" t="s">
        <v>25</v>
      </c>
      <c r="N4653" s="3" t="s">
        <v>5068</v>
      </c>
      <c r="O4653" s="3" t="s">
        <v>384</v>
      </c>
      <c r="P4653" s="4">
        <v>31130.0</v>
      </c>
      <c r="Q4653" s="3" t="s">
        <v>132</v>
      </c>
      <c r="S4653" s="3" t="s">
        <v>34</v>
      </c>
    </row>
    <row r="4654">
      <c r="A4654" s="2">
        <v>42318.71488425926</v>
      </c>
      <c r="B4654" s="3">
        <v>84.0</v>
      </c>
      <c r="C4654" s="3" t="s">
        <v>4244</v>
      </c>
      <c r="D4654" s="3" t="s">
        <v>4401</v>
      </c>
      <c r="E4654" s="3" t="s">
        <v>4402</v>
      </c>
      <c r="F4654" s="3">
        <v>4.0</v>
      </c>
      <c r="G4654" s="3">
        <v>8.0</v>
      </c>
      <c r="H4654" s="3" t="s">
        <v>4888</v>
      </c>
      <c r="I4654" s="3" t="s">
        <v>4889</v>
      </c>
      <c r="J4654" s="3" t="s">
        <v>4890</v>
      </c>
      <c r="K4654" s="3" t="s">
        <v>24</v>
      </c>
      <c r="L4654" s="3">
        <v>34.0</v>
      </c>
      <c r="M4654" s="3" t="s">
        <v>30</v>
      </c>
      <c r="N4654" s="3" t="s">
        <v>5069</v>
      </c>
      <c r="O4654" s="3" t="s">
        <v>5070</v>
      </c>
      <c r="P4654" s="4">
        <v>19846.0</v>
      </c>
      <c r="Q4654" s="3" t="s">
        <v>110</v>
      </c>
      <c r="S4654" s="3" t="s">
        <v>34</v>
      </c>
    </row>
    <row r="4655">
      <c r="A4655" s="2">
        <v>42318.71488425926</v>
      </c>
      <c r="B4655" s="3">
        <v>84.0</v>
      </c>
      <c r="C4655" s="3" t="s">
        <v>4244</v>
      </c>
      <c r="D4655" s="3" t="s">
        <v>4401</v>
      </c>
      <c r="E4655" s="3" t="s">
        <v>4402</v>
      </c>
      <c r="F4655" s="3">
        <v>4.0</v>
      </c>
      <c r="G4655" s="3">
        <v>8.0</v>
      </c>
      <c r="H4655" s="3" t="s">
        <v>4888</v>
      </c>
      <c r="I4655" s="3" t="s">
        <v>4889</v>
      </c>
      <c r="J4655" s="3" t="s">
        <v>4890</v>
      </c>
      <c r="K4655" s="3" t="s">
        <v>24</v>
      </c>
      <c r="L4655" s="3">
        <v>35.0</v>
      </c>
      <c r="M4655" s="3" t="s">
        <v>25</v>
      </c>
      <c r="N4655" s="3" t="s">
        <v>5071</v>
      </c>
      <c r="O4655" s="3" t="s">
        <v>95</v>
      </c>
      <c r="P4655" s="4">
        <v>17891.0</v>
      </c>
      <c r="Q4655" s="3" t="s">
        <v>49</v>
      </c>
      <c r="S4655" s="3" t="s">
        <v>34</v>
      </c>
    </row>
    <row r="4656">
      <c r="A4656" s="2">
        <v>42318.71488425926</v>
      </c>
      <c r="B4656" s="3">
        <v>84.0</v>
      </c>
      <c r="C4656" s="3" t="s">
        <v>4244</v>
      </c>
      <c r="D4656" s="3" t="s">
        <v>4401</v>
      </c>
      <c r="E4656" s="3" t="s">
        <v>4402</v>
      </c>
      <c r="F4656" s="3">
        <v>4.0</v>
      </c>
      <c r="G4656" s="3">
        <v>8.0</v>
      </c>
      <c r="H4656" s="3" t="s">
        <v>4888</v>
      </c>
      <c r="I4656" s="3" t="s">
        <v>4889</v>
      </c>
      <c r="J4656" s="3" t="s">
        <v>4890</v>
      </c>
      <c r="K4656" s="3" t="s">
        <v>24</v>
      </c>
      <c r="L4656" s="3">
        <v>36.0</v>
      </c>
      <c r="M4656" s="3" t="s">
        <v>30</v>
      </c>
      <c r="N4656" s="3" t="s">
        <v>5072</v>
      </c>
      <c r="O4656" s="3" t="s">
        <v>215</v>
      </c>
      <c r="P4656" s="4">
        <v>28375.0</v>
      </c>
      <c r="Q4656" s="3" t="s">
        <v>40</v>
      </c>
      <c r="S4656" s="3" t="s">
        <v>34</v>
      </c>
    </row>
    <row r="4657">
      <c r="A4657" s="2">
        <v>42318.71488425926</v>
      </c>
      <c r="B4657" s="3">
        <v>84.0</v>
      </c>
      <c r="C4657" s="3" t="s">
        <v>4244</v>
      </c>
      <c r="D4657" s="3" t="s">
        <v>4401</v>
      </c>
      <c r="E4657" s="3" t="s">
        <v>4402</v>
      </c>
      <c r="F4657" s="3">
        <v>4.0</v>
      </c>
      <c r="G4657" s="3">
        <v>8.0</v>
      </c>
      <c r="H4657" s="3" t="s">
        <v>4888</v>
      </c>
      <c r="I4657" s="3" t="s">
        <v>4889</v>
      </c>
      <c r="J4657" s="3" t="s">
        <v>4890</v>
      </c>
      <c r="K4657" s="3" t="s">
        <v>24</v>
      </c>
      <c r="L4657" s="3">
        <v>37.0</v>
      </c>
      <c r="M4657" s="3" t="s">
        <v>25</v>
      </c>
      <c r="N4657" s="3" t="s">
        <v>3144</v>
      </c>
      <c r="O4657" s="3" t="s">
        <v>359</v>
      </c>
      <c r="P4657" s="4">
        <v>28988.0</v>
      </c>
      <c r="Q4657" s="3" t="s">
        <v>247</v>
      </c>
      <c r="S4657" s="3" t="s">
        <v>34</v>
      </c>
    </row>
    <row r="4658">
      <c r="A4658" s="2">
        <v>42318.71488425926</v>
      </c>
      <c r="B4658" s="3">
        <v>84.0</v>
      </c>
      <c r="C4658" s="3" t="s">
        <v>4244</v>
      </c>
      <c r="D4658" s="3">
        <v>73.0</v>
      </c>
      <c r="E4658" s="3" t="s">
        <v>4441</v>
      </c>
      <c r="F4658" s="3">
        <v>4.0</v>
      </c>
      <c r="G4658" s="3">
        <v>8.0</v>
      </c>
      <c r="H4658" s="3" t="s">
        <v>4888</v>
      </c>
      <c r="I4658" s="3" t="s">
        <v>4889</v>
      </c>
      <c r="J4658" s="3" t="s">
        <v>4890</v>
      </c>
      <c r="K4658" s="3" t="s">
        <v>24</v>
      </c>
      <c r="L4658" s="3">
        <v>1.0</v>
      </c>
      <c r="M4658" s="3" t="s">
        <v>25</v>
      </c>
      <c r="N4658" s="3" t="s">
        <v>5073</v>
      </c>
      <c r="O4658" s="3" t="s">
        <v>246</v>
      </c>
      <c r="P4658" s="4">
        <v>21333.0</v>
      </c>
      <c r="Q4658" s="3" t="s">
        <v>145</v>
      </c>
      <c r="S4658" s="3" t="s">
        <v>29</v>
      </c>
    </row>
    <row r="4659">
      <c r="A4659" s="2">
        <v>42318.71488425926</v>
      </c>
      <c r="B4659" s="3">
        <v>84.0</v>
      </c>
      <c r="C4659" s="3" t="s">
        <v>4244</v>
      </c>
      <c r="D4659" s="3">
        <v>73.0</v>
      </c>
      <c r="E4659" s="3" t="s">
        <v>4441</v>
      </c>
      <c r="F4659" s="3">
        <v>4.0</v>
      </c>
      <c r="G4659" s="3">
        <v>8.0</v>
      </c>
      <c r="H4659" s="3" t="s">
        <v>4888</v>
      </c>
      <c r="I4659" s="3" t="s">
        <v>4889</v>
      </c>
      <c r="J4659" s="3" t="s">
        <v>4890</v>
      </c>
      <c r="K4659" s="3" t="s">
        <v>24</v>
      </c>
      <c r="L4659" s="3">
        <v>2.0</v>
      </c>
      <c r="M4659" s="3" t="s">
        <v>30</v>
      </c>
      <c r="N4659" s="3" t="s">
        <v>5074</v>
      </c>
      <c r="O4659" s="3" t="s">
        <v>45</v>
      </c>
      <c r="P4659" s="4">
        <v>24930.0</v>
      </c>
      <c r="Q4659" s="3" t="s">
        <v>52</v>
      </c>
      <c r="S4659" s="3" t="s">
        <v>34</v>
      </c>
    </row>
    <row r="4660">
      <c r="A4660" s="2">
        <v>42318.71488425926</v>
      </c>
      <c r="B4660" s="3">
        <v>84.0</v>
      </c>
      <c r="C4660" s="3" t="s">
        <v>4244</v>
      </c>
      <c r="D4660" s="3">
        <v>73.0</v>
      </c>
      <c r="E4660" s="3" t="s">
        <v>4441</v>
      </c>
      <c r="F4660" s="3">
        <v>4.0</v>
      </c>
      <c r="G4660" s="3">
        <v>8.0</v>
      </c>
      <c r="H4660" s="3" t="s">
        <v>4888</v>
      </c>
      <c r="I4660" s="3" t="s">
        <v>4889</v>
      </c>
      <c r="J4660" s="3" t="s">
        <v>4890</v>
      </c>
      <c r="K4660" s="3" t="s">
        <v>24</v>
      </c>
      <c r="L4660" s="3">
        <v>3.0</v>
      </c>
      <c r="M4660" s="3" t="s">
        <v>25</v>
      </c>
      <c r="N4660" s="3" t="s">
        <v>5075</v>
      </c>
      <c r="O4660" s="3" t="s">
        <v>102</v>
      </c>
      <c r="P4660" s="4">
        <v>20092.0</v>
      </c>
      <c r="Q4660" s="3" t="s">
        <v>110</v>
      </c>
      <c r="S4660" s="3" t="s">
        <v>34</v>
      </c>
    </row>
    <row r="4661">
      <c r="A4661" s="2">
        <v>42318.71488425926</v>
      </c>
      <c r="B4661" s="3">
        <v>84.0</v>
      </c>
      <c r="C4661" s="3" t="s">
        <v>4244</v>
      </c>
      <c r="D4661" s="3">
        <v>73.0</v>
      </c>
      <c r="E4661" s="3" t="s">
        <v>4441</v>
      </c>
      <c r="F4661" s="3">
        <v>4.0</v>
      </c>
      <c r="G4661" s="3">
        <v>8.0</v>
      </c>
      <c r="H4661" s="3" t="s">
        <v>4888</v>
      </c>
      <c r="I4661" s="3" t="s">
        <v>4889</v>
      </c>
      <c r="J4661" s="3" t="s">
        <v>4890</v>
      </c>
      <c r="K4661" s="3" t="s">
        <v>24</v>
      </c>
      <c r="L4661" s="3">
        <v>4.0</v>
      </c>
      <c r="M4661" s="3" t="s">
        <v>30</v>
      </c>
      <c r="N4661" s="3" t="s">
        <v>5076</v>
      </c>
      <c r="O4661" s="3" t="s">
        <v>347</v>
      </c>
      <c r="P4661" s="4">
        <v>19372.0</v>
      </c>
      <c r="Q4661" s="3" t="s">
        <v>105</v>
      </c>
      <c r="S4661" s="3" t="s">
        <v>34</v>
      </c>
    </row>
    <row r="4662">
      <c r="A4662" s="2">
        <v>42318.71488425926</v>
      </c>
      <c r="B4662" s="3">
        <v>84.0</v>
      </c>
      <c r="C4662" s="3" t="s">
        <v>4244</v>
      </c>
      <c r="D4662" s="3">
        <v>73.0</v>
      </c>
      <c r="E4662" s="3" t="s">
        <v>4441</v>
      </c>
      <c r="F4662" s="3">
        <v>4.0</v>
      </c>
      <c r="G4662" s="3">
        <v>8.0</v>
      </c>
      <c r="H4662" s="3" t="s">
        <v>4888</v>
      </c>
      <c r="I4662" s="3" t="s">
        <v>4889</v>
      </c>
      <c r="J4662" s="3" t="s">
        <v>4890</v>
      </c>
      <c r="K4662" s="3" t="s">
        <v>24</v>
      </c>
      <c r="L4662" s="3">
        <v>5.0</v>
      </c>
      <c r="M4662" s="3" t="s">
        <v>25</v>
      </c>
      <c r="N4662" s="3" t="s">
        <v>5077</v>
      </c>
      <c r="O4662" s="3" t="s">
        <v>196</v>
      </c>
      <c r="P4662" s="4">
        <v>26447.0</v>
      </c>
      <c r="Q4662" s="3" t="s">
        <v>372</v>
      </c>
      <c r="S4662" s="3" t="s">
        <v>34</v>
      </c>
    </row>
    <row r="4663">
      <c r="A4663" s="2">
        <v>42318.71488425926</v>
      </c>
      <c r="B4663" s="3">
        <v>84.0</v>
      </c>
      <c r="C4663" s="3" t="s">
        <v>4244</v>
      </c>
      <c r="D4663" s="3">
        <v>73.0</v>
      </c>
      <c r="E4663" s="3" t="s">
        <v>4441</v>
      </c>
      <c r="F4663" s="3">
        <v>4.0</v>
      </c>
      <c r="G4663" s="3">
        <v>8.0</v>
      </c>
      <c r="H4663" s="3" t="s">
        <v>4888</v>
      </c>
      <c r="I4663" s="3" t="s">
        <v>4889</v>
      </c>
      <c r="J4663" s="3" t="s">
        <v>4890</v>
      </c>
      <c r="K4663" s="3" t="s">
        <v>24</v>
      </c>
      <c r="L4663" s="3">
        <v>6.0</v>
      </c>
      <c r="M4663" s="3" t="s">
        <v>30</v>
      </c>
      <c r="N4663" s="3" t="s">
        <v>1328</v>
      </c>
      <c r="O4663" s="3" t="s">
        <v>812</v>
      </c>
      <c r="P4663" s="4">
        <v>24759.0</v>
      </c>
      <c r="Q4663" s="3" t="s">
        <v>372</v>
      </c>
      <c r="S4663" s="3" t="s">
        <v>34</v>
      </c>
    </row>
    <row r="4664">
      <c r="A4664" s="2">
        <v>42318.71488425926</v>
      </c>
      <c r="B4664" s="3">
        <v>84.0</v>
      </c>
      <c r="C4664" s="3" t="s">
        <v>4244</v>
      </c>
      <c r="D4664" s="3">
        <v>73.0</v>
      </c>
      <c r="E4664" s="3" t="s">
        <v>4441</v>
      </c>
      <c r="F4664" s="3">
        <v>4.0</v>
      </c>
      <c r="G4664" s="3">
        <v>8.0</v>
      </c>
      <c r="H4664" s="3" t="s">
        <v>4888</v>
      </c>
      <c r="I4664" s="3" t="s">
        <v>4889</v>
      </c>
      <c r="J4664" s="3" t="s">
        <v>4890</v>
      </c>
      <c r="K4664" s="3" t="s">
        <v>24</v>
      </c>
      <c r="L4664" s="3">
        <v>7.0</v>
      </c>
      <c r="M4664" s="3" t="s">
        <v>25</v>
      </c>
      <c r="N4664" s="3" t="s">
        <v>5078</v>
      </c>
      <c r="O4664" s="3" t="s">
        <v>2751</v>
      </c>
      <c r="P4664" s="4">
        <v>28368.0</v>
      </c>
      <c r="Q4664" s="3" t="s">
        <v>132</v>
      </c>
      <c r="S4664" s="3" t="s">
        <v>34</v>
      </c>
    </row>
    <row r="4665">
      <c r="A4665" s="2">
        <v>42318.71488425926</v>
      </c>
      <c r="B4665" s="3">
        <v>84.0</v>
      </c>
      <c r="C4665" s="3" t="s">
        <v>4244</v>
      </c>
      <c r="D4665" s="3">
        <v>73.0</v>
      </c>
      <c r="E4665" s="3" t="s">
        <v>4441</v>
      </c>
      <c r="F4665" s="3">
        <v>4.0</v>
      </c>
      <c r="G4665" s="3">
        <v>8.0</v>
      </c>
      <c r="H4665" s="3" t="s">
        <v>4888</v>
      </c>
      <c r="I4665" s="3" t="s">
        <v>4889</v>
      </c>
      <c r="J4665" s="3" t="s">
        <v>4890</v>
      </c>
      <c r="K4665" s="3" t="s">
        <v>24</v>
      </c>
      <c r="L4665" s="3">
        <v>8.0</v>
      </c>
      <c r="M4665" s="3" t="s">
        <v>30</v>
      </c>
      <c r="N4665" s="3" t="s">
        <v>5079</v>
      </c>
      <c r="O4665" s="3" t="s">
        <v>4595</v>
      </c>
      <c r="P4665" s="4">
        <v>30255.0</v>
      </c>
      <c r="Q4665" s="3" t="s">
        <v>132</v>
      </c>
      <c r="S4665" s="3" t="s">
        <v>34</v>
      </c>
    </row>
    <row r="4666">
      <c r="A4666" s="2">
        <v>42318.71488425926</v>
      </c>
      <c r="B4666" s="3">
        <v>84.0</v>
      </c>
      <c r="C4666" s="3" t="s">
        <v>4244</v>
      </c>
      <c r="D4666" s="3">
        <v>73.0</v>
      </c>
      <c r="E4666" s="3" t="s">
        <v>4441</v>
      </c>
      <c r="F4666" s="3">
        <v>4.0</v>
      </c>
      <c r="G4666" s="3">
        <v>8.0</v>
      </c>
      <c r="H4666" s="3" t="s">
        <v>4888</v>
      </c>
      <c r="I4666" s="3" t="s">
        <v>4889</v>
      </c>
      <c r="J4666" s="3" t="s">
        <v>4890</v>
      </c>
      <c r="K4666" s="3" t="s">
        <v>24</v>
      </c>
      <c r="L4666" s="3">
        <v>9.0</v>
      </c>
      <c r="M4666" s="3" t="s">
        <v>25</v>
      </c>
      <c r="N4666" s="3" t="s">
        <v>5080</v>
      </c>
      <c r="O4666" s="3" t="s">
        <v>100</v>
      </c>
      <c r="P4666" s="4">
        <v>22276.0</v>
      </c>
      <c r="Q4666" s="3" t="s">
        <v>110</v>
      </c>
      <c r="S4666" s="3" t="s">
        <v>34</v>
      </c>
    </row>
    <row r="4667">
      <c r="A4667" s="2">
        <v>42318.71488425926</v>
      </c>
      <c r="B4667" s="3">
        <v>84.0</v>
      </c>
      <c r="C4667" s="3" t="s">
        <v>4244</v>
      </c>
      <c r="D4667" s="3">
        <v>73.0</v>
      </c>
      <c r="E4667" s="3" t="s">
        <v>4441</v>
      </c>
      <c r="F4667" s="3">
        <v>4.0</v>
      </c>
      <c r="G4667" s="3">
        <v>8.0</v>
      </c>
      <c r="H4667" s="3" t="s">
        <v>4888</v>
      </c>
      <c r="I4667" s="3" t="s">
        <v>4889</v>
      </c>
      <c r="J4667" s="3" t="s">
        <v>4890</v>
      </c>
      <c r="K4667" s="3" t="s">
        <v>24</v>
      </c>
      <c r="L4667" s="3">
        <v>10.0</v>
      </c>
      <c r="M4667" s="3" t="s">
        <v>30</v>
      </c>
      <c r="N4667" s="3" t="s">
        <v>5081</v>
      </c>
      <c r="O4667" s="3" t="s">
        <v>2064</v>
      </c>
      <c r="P4667" s="4">
        <v>31929.0</v>
      </c>
      <c r="Q4667" s="3" t="s">
        <v>221</v>
      </c>
      <c r="S4667" s="3" t="s">
        <v>34</v>
      </c>
    </row>
    <row r="4668">
      <c r="A4668" s="2">
        <v>42318.71488425926</v>
      </c>
      <c r="B4668" s="3">
        <v>84.0</v>
      </c>
      <c r="C4668" s="3" t="s">
        <v>4244</v>
      </c>
      <c r="D4668" s="3">
        <v>73.0</v>
      </c>
      <c r="E4668" s="3" t="s">
        <v>4441</v>
      </c>
      <c r="F4668" s="3">
        <v>4.0</v>
      </c>
      <c r="G4668" s="3">
        <v>8.0</v>
      </c>
      <c r="H4668" s="3" t="s">
        <v>4888</v>
      </c>
      <c r="I4668" s="3" t="s">
        <v>4889</v>
      </c>
      <c r="J4668" s="3" t="s">
        <v>4890</v>
      </c>
      <c r="K4668" s="3" t="s">
        <v>24</v>
      </c>
      <c r="L4668" s="3">
        <v>11.0</v>
      </c>
      <c r="M4668" s="3" t="s">
        <v>25</v>
      </c>
      <c r="N4668" s="3" t="s">
        <v>5082</v>
      </c>
      <c r="O4668" s="3" t="s">
        <v>1456</v>
      </c>
      <c r="P4668" s="4">
        <v>23145.0</v>
      </c>
      <c r="Q4668" s="3" t="s">
        <v>79</v>
      </c>
      <c r="S4668" s="3" t="s">
        <v>34</v>
      </c>
    </row>
    <row r="4669">
      <c r="A4669" s="2">
        <v>42318.71488425926</v>
      </c>
      <c r="B4669" s="3">
        <v>84.0</v>
      </c>
      <c r="C4669" s="3" t="s">
        <v>4244</v>
      </c>
      <c r="D4669" s="3">
        <v>73.0</v>
      </c>
      <c r="E4669" s="3" t="s">
        <v>4441</v>
      </c>
      <c r="F4669" s="3">
        <v>4.0</v>
      </c>
      <c r="G4669" s="3">
        <v>8.0</v>
      </c>
      <c r="H4669" s="3" t="s">
        <v>4888</v>
      </c>
      <c r="I4669" s="3" t="s">
        <v>4889</v>
      </c>
      <c r="J4669" s="3" t="s">
        <v>4890</v>
      </c>
      <c r="K4669" s="3" t="s">
        <v>24</v>
      </c>
      <c r="L4669" s="3">
        <v>12.0</v>
      </c>
      <c r="M4669" s="3" t="s">
        <v>30</v>
      </c>
      <c r="N4669" s="3" t="s">
        <v>5083</v>
      </c>
      <c r="O4669" s="3" t="s">
        <v>5084</v>
      </c>
      <c r="P4669" s="4">
        <v>18477.0</v>
      </c>
      <c r="Q4669" s="3" t="s">
        <v>209</v>
      </c>
      <c r="S4669" s="3" t="s">
        <v>34</v>
      </c>
    </row>
    <row r="4670">
      <c r="A4670" s="2">
        <v>42318.71488425926</v>
      </c>
      <c r="B4670" s="3">
        <v>84.0</v>
      </c>
      <c r="C4670" s="3" t="s">
        <v>4244</v>
      </c>
      <c r="D4670" s="3">
        <v>73.0</v>
      </c>
      <c r="E4670" s="3" t="s">
        <v>4441</v>
      </c>
      <c r="F4670" s="3">
        <v>4.0</v>
      </c>
      <c r="G4670" s="3">
        <v>8.0</v>
      </c>
      <c r="H4670" s="3" t="s">
        <v>4888</v>
      </c>
      <c r="I4670" s="3" t="s">
        <v>4889</v>
      </c>
      <c r="J4670" s="3" t="s">
        <v>4890</v>
      </c>
      <c r="K4670" s="3" t="s">
        <v>24</v>
      </c>
      <c r="L4670" s="3">
        <v>13.0</v>
      </c>
      <c r="M4670" s="3" t="s">
        <v>25</v>
      </c>
      <c r="N4670" s="3" t="s">
        <v>5085</v>
      </c>
      <c r="O4670" s="3" t="s">
        <v>91</v>
      </c>
      <c r="P4670" s="4">
        <v>19229.0</v>
      </c>
      <c r="Q4670" s="3" t="s">
        <v>105</v>
      </c>
      <c r="S4670" s="3" t="s">
        <v>34</v>
      </c>
    </row>
    <row r="4671">
      <c r="A4671" s="2">
        <v>42318.71488425926</v>
      </c>
      <c r="B4671" s="3">
        <v>84.0</v>
      </c>
      <c r="C4671" s="3" t="s">
        <v>4244</v>
      </c>
      <c r="D4671" s="3">
        <v>74.0</v>
      </c>
      <c r="E4671" s="3" t="s">
        <v>4454</v>
      </c>
      <c r="F4671" s="3">
        <v>4.0</v>
      </c>
      <c r="G4671" s="3">
        <v>8.0</v>
      </c>
      <c r="H4671" s="3" t="s">
        <v>4888</v>
      </c>
      <c r="I4671" s="3" t="s">
        <v>4889</v>
      </c>
      <c r="J4671" s="3" t="s">
        <v>4890</v>
      </c>
      <c r="K4671" s="3" t="s">
        <v>24</v>
      </c>
      <c r="L4671" s="3">
        <v>1.0</v>
      </c>
      <c r="M4671" s="3" t="s">
        <v>30</v>
      </c>
      <c r="N4671" s="3" t="s">
        <v>5086</v>
      </c>
      <c r="O4671" s="3" t="s">
        <v>5087</v>
      </c>
      <c r="P4671" s="4">
        <v>32817.0</v>
      </c>
      <c r="Q4671" s="3" t="s">
        <v>153</v>
      </c>
      <c r="S4671" s="3" t="s">
        <v>34</v>
      </c>
    </row>
    <row r="4672">
      <c r="A4672" s="2">
        <v>42318.71488425926</v>
      </c>
      <c r="B4672" s="3">
        <v>84.0</v>
      </c>
      <c r="C4672" s="3" t="s">
        <v>4244</v>
      </c>
      <c r="D4672" s="3">
        <v>74.0</v>
      </c>
      <c r="E4672" s="3" t="s">
        <v>4454</v>
      </c>
      <c r="F4672" s="3">
        <v>4.0</v>
      </c>
      <c r="G4672" s="3">
        <v>8.0</v>
      </c>
      <c r="H4672" s="3" t="s">
        <v>4888</v>
      </c>
      <c r="I4672" s="3" t="s">
        <v>4889</v>
      </c>
      <c r="J4672" s="3" t="s">
        <v>4890</v>
      </c>
      <c r="K4672" s="3" t="s">
        <v>24</v>
      </c>
      <c r="L4672" s="3">
        <v>2.0</v>
      </c>
      <c r="M4672" s="3" t="s">
        <v>25</v>
      </c>
      <c r="N4672" s="3" t="s">
        <v>94</v>
      </c>
      <c r="O4672" s="3" t="s">
        <v>5088</v>
      </c>
      <c r="P4672" s="4">
        <v>25327.0</v>
      </c>
      <c r="Q4672" s="3" t="s">
        <v>52</v>
      </c>
      <c r="S4672" s="3" t="s">
        <v>34</v>
      </c>
    </row>
    <row r="4673">
      <c r="A4673" s="2">
        <v>42318.71488425926</v>
      </c>
      <c r="B4673" s="3">
        <v>84.0</v>
      </c>
      <c r="C4673" s="3" t="s">
        <v>4244</v>
      </c>
      <c r="D4673" s="3">
        <v>74.0</v>
      </c>
      <c r="E4673" s="3" t="s">
        <v>4454</v>
      </c>
      <c r="F4673" s="3">
        <v>4.0</v>
      </c>
      <c r="G4673" s="3">
        <v>8.0</v>
      </c>
      <c r="H4673" s="3" t="s">
        <v>4888</v>
      </c>
      <c r="I4673" s="3" t="s">
        <v>4889</v>
      </c>
      <c r="J4673" s="3" t="s">
        <v>4890</v>
      </c>
      <c r="K4673" s="3" t="s">
        <v>24</v>
      </c>
      <c r="L4673" s="3">
        <v>3.0</v>
      </c>
      <c r="M4673" s="3" t="s">
        <v>30</v>
      </c>
      <c r="N4673" s="3" t="s">
        <v>1728</v>
      </c>
      <c r="O4673" s="3" t="s">
        <v>121</v>
      </c>
      <c r="P4673" s="4">
        <v>23647.0</v>
      </c>
      <c r="Q4673" s="3" t="s">
        <v>83</v>
      </c>
      <c r="S4673" s="3" t="s">
        <v>34</v>
      </c>
    </row>
    <row r="4674">
      <c r="A4674" s="2">
        <v>42318.71488425926</v>
      </c>
      <c r="B4674" s="3">
        <v>84.0</v>
      </c>
      <c r="C4674" s="3" t="s">
        <v>4244</v>
      </c>
      <c r="D4674" s="3">
        <v>74.0</v>
      </c>
      <c r="E4674" s="3" t="s">
        <v>4454</v>
      </c>
      <c r="F4674" s="3">
        <v>4.0</v>
      </c>
      <c r="G4674" s="3">
        <v>8.0</v>
      </c>
      <c r="H4674" s="3" t="s">
        <v>4888</v>
      </c>
      <c r="I4674" s="3" t="s">
        <v>4889</v>
      </c>
      <c r="J4674" s="3" t="s">
        <v>4890</v>
      </c>
      <c r="K4674" s="3" t="s">
        <v>24</v>
      </c>
      <c r="L4674" s="3">
        <v>4.0</v>
      </c>
      <c r="M4674" s="3" t="s">
        <v>25</v>
      </c>
      <c r="N4674" s="3" t="s">
        <v>5089</v>
      </c>
      <c r="O4674" s="3" t="s">
        <v>523</v>
      </c>
      <c r="P4674" s="4">
        <v>20914.0</v>
      </c>
      <c r="Q4674" s="3" t="s">
        <v>418</v>
      </c>
      <c r="S4674" s="3" t="s">
        <v>29</v>
      </c>
    </row>
    <row r="4675">
      <c r="A4675" s="2">
        <v>42318.71488425926</v>
      </c>
      <c r="B4675" s="3">
        <v>84.0</v>
      </c>
      <c r="C4675" s="3" t="s">
        <v>4244</v>
      </c>
      <c r="D4675" s="3">
        <v>74.0</v>
      </c>
      <c r="E4675" s="3" t="s">
        <v>4454</v>
      </c>
      <c r="F4675" s="3">
        <v>4.0</v>
      </c>
      <c r="G4675" s="3">
        <v>8.0</v>
      </c>
      <c r="H4675" s="3" t="s">
        <v>4888</v>
      </c>
      <c r="I4675" s="3" t="s">
        <v>4889</v>
      </c>
      <c r="J4675" s="3" t="s">
        <v>4890</v>
      </c>
      <c r="K4675" s="3" t="s">
        <v>24</v>
      </c>
      <c r="L4675" s="3">
        <v>5.0</v>
      </c>
      <c r="M4675" s="3" t="s">
        <v>30</v>
      </c>
      <c r="N4675" s="3" t="s">
        <v>5090</v>
      </c>
      <c r="O4675" s="3" t="s">
        <v>283</v>
      </c>
      <c r="P4675" s="4">
        <v>25187.0</v>
      </c>
      <c r="Q4675" s="3" t="s">
        <v>52</v>
      </c>
      <c r="S4675" s="3" t="s">
        <v>34</v>
      </c>
    </row>
    <row r="4676">
      <c r="A4676" s="2">
        <v>42318.71488425926</v>
      </c>
      <c r="B4676" s="3">
        <v>84.0</v>
      </c>
      <c r="C4676" s="3" t="s">
        <v>4244</v>
      </c>
      <c r="D4676" s="3">
        <v>74.0</v>
      </c>
      <c r="E4676" s="3" t="s">
        <v>4454</v>
      </c>
      <c r="F4676" s="3">
        <v>4.0</v>
      </c>
      <c r="G4676" s="3">
        <v>8.0</v>
      </c>
      <c r="H4676" s="3" t="s">
        <v>4888</v>
      </c>
      <c r="I4676" s="3" t="s">
        <v>4889</v>
      </c>
      <c r="J4676" s="3" t="s">
        <v>4890</v>
      </c>
      <c r="K4676" s="3" t="s">
        <v>24</v>
      </c>
      <c r="L4676" s="3">
        <v>6.0</v>
      </c>
      <c r="M4676" s="3" t="s">
        <v>25</v>
      </c>
      <c r="N4676" s="3" t="s">
        <v>5091</v>
      </c>
      <c r="O4676" s="3" t="s">
        <v>218</v>
      </c>
      <c r="P4676" s="4">
        <v>23406.0</v>
      </c>
      <c r="Q4676" s="3" t="s">
        <v>372</v>
      </c>
      <c r="S4676" s="3" t="s">
        <v>34</v>
      </c>
    </row>
    <row r="4677">
      <c r="A4677" s="2">
        <v>42318.71488425926</v>
      </c>
      <c r="B4677" s="3">
        <v>84.0</v>
      </c>
      <c r="C4677" s="3" t="s">
        <v>4244</v>
      </c>
      <c r="D4677" s="3">
        <v>74.0</v>
      </c>
      <c r="E4677" s="3" t="s">
        <v>4454</v>
      </c>
      <c r="F4677" s="3">
        <v>4.0</v>
      </c>
      <c r="G4677" s="3">
        <v>8.0</v>
      </c>
      <c r="H4677" s="3" t="s">
        <v>4888</v>
      </c>
      <c r="I4677" s="3" t="s">
        <v>4889</v>
      </c>
      <c r="J4677" s="3" t="s">
        <v>4890</v>
      </c>
      <c r="K4677" s="3" t="s">
        <v>24</v>
      </c>
      <c r="L4677" s="3">
        <v>7.0</v>
      </c>
      <c r="M4677" s="3" t="s">
        <v>30</v>
      </c>
      <c r="N4677" s="3" t="s">
        <v>3482</v>
      </c>
      <c r="O4677" s="3" t="s">
        <v>98</v>
      </c>
      <c r="P4677" s="4">
        <v>22779.0</v>
      </c>
      <c r="Q4677" s="3" t="s">
        <v>75</v>
      </c>
      <c r="S4677" s="3" t="s">
        <v>34</v>
      </c>
    </row>
    <row r="4678">
      <c r="A4678" s="2">
        <v>42318.71488425926</v>
      </c>
      <c r="B4678" s="3">
        <v>84.0</v>
      </c>
      <c r="C4678" s="3" t="s">
        <v>4244</v>
      </c>
      <c r="D4678" s="3">
        <v>74.0</v>
      </c>
      <c r="E4678" s="3" t="s">
        <v>4454</v>
      </c>
      <c r="F4678" s="3">
        <v>4.0</v>
      </c>
      <c r="G4678" s="3">
        <v>8.0</v>
      </c>
      <c r="H4678" s="3" t="s">
        <v>4888</v>
      </c>
      <c r="I4678" s="3" t="s">
        <v>4889</v>
      </c>
      <c r="J4678" s="3" t="s">
        <v>4890</v>
      </c>
      <c r="K4678" s="3" t="s">
        <v>24</v>
      </c>
      <c r="L4678" s="3">
        <v>8.0</v>
      </c>
      <c r="M4678" s="3" t="s">
        <v>25</v>
      </c>
      <c r="N4678" s="3" t="s">
        <v>5092</v>
      </c>
      <c r="O4678" s="3" t="s">
        <v>5093</v>
      </c>
      <c r="P4678" s="4">
        <v>23661.0</v>
      </c>
      <c r="Q4678" s="3" t="s">
        <v>372</v>
      </c>
      <c r="S4678" s="3" t="s">
        <v>34</v>
      </c>
    </row>
    <row r="4679">
      <c r="A4679" s="2">
        <v>42318.71488425926</v>
      </c>
      <c r="B4679" s="3">
        <v>84.0</v>
      </c>
      <c r="C4679" s="3" t="s">
        <v>4244</v>
      </c>
      <c r="D4679" s="3">
        <v>74.0</v>
      </c>
      <c r="E4679" s="3" t="s">
        <v>4454</v>
      </c>
      <c r="F4679" s="3">
        <v>4.0</v>
      </c>
      <c r="G4679" s="3">
        <v>8.0</v>
      </c>
      <c r="H4679" s="3" t="s">
        <v>4888</v>
      </c>
      <c r="I4679" s="3" t="s">
        <v>4889</v>
      </c>
      <c r="J4679" s="3" t="s">
        <v>4890</v>
      </c>
      <c r="K4679" s="3" t="s">
        <v>24</v>
      </c>
      <c r="L4679" s="3">
        <v>9.0</v>
      </c>
      <c r="M4679" s="3" t="s">
        <v>30</v>
      </c>
      <c r="N4679" s="3" t="s">
        <v>5094</v>
      </c>
      <c r="O4679" s="3" t="s">
        <v>215</v>
      </c>
      <c r="P4679" s="4">
        <v>21072.0</v>
      </c>
      <c r="Q4679" s="3" t="s">
        <v>75</v>
      </c>
      <c r="S4679" s="3" t="s">
        <v>34</v>
      </c>
    </row>
    <row r="4680">
      <c r="A4680" s="2">
        <v>42318.71488425926</v>
      </c>
      <c r="B4680" s="3">
        <v>84.0</v>
      </c>
      <c r="C4680" s="3" t="s">
        <v>4244</v>
      </c>
      <c r="D4680" s="3">
        <v>74.0</v>
      </c>
      <c r="E4680" s="3" t="s">
        <v>4454</v>
      </c>
      <c r="F4680" s="3">
        <v>4.0</v>
      </c>
      <c r="G4680" s="3">
        <v>8.0</v>
      </c>
      <c r="H4680" s="3" t="s">
        <v>4888</v>
      </c>
      <c r="I4680" s="3" t="s">
        <v>4889</v>
      </c>
      <c r="J4680" s="3" t="s">
        <v>4890</v>
      </c>
      <c r="K4680" s="3" t="s">
        <v>24</v>
      </c>
      <c r="L4680" s="3">
        <v>10.0</v>
      </c>
      <c r="M4680" s="3" t="s">
        <v>25</v>
      </c>
      <c r="N4680" s="3" t="s">
        <v>5095</v>
      </c>
      <c r="O4680" s="3" t="s">
        <v>1583</v>
      </c>
      <c r="P4680" s="4">
        <v>27424.0</v>
      </c>
      <c r="Q4680" s="3" t="s">
        <v>247</v>
      </c>
      <c r="S4680" s="3" t="s">
        <v>34</v>
      </c>
    </row>
    <row r="4681">
      <c r="A4681" s="2">
        <v>42318.71488425926</v>
      </c>
      <c r="B4681" s="3">
        <v>84.0</v>
      </c>
      <c r="C4681" s="3" t="s">
        <v>4244</v>
      </c>
      <c r="D4681" s="3">
        <v>74.0</v>
      </c>
      <c r="E4681" s="3" t="s">
        <v>4454</v>
      </c>
      <c r="F4681" s="3">
        <v>4.0</v>
      </c>
      <c r="G4681" s="3">
        <v>8.0</v>
      </c>
      <c r="H4681" s="3" t="s">
        <v>4888</v>
      </c>
      <c r="I4681" s="3" t="s">
        <v>4889</v>
      </c>
      <c r="J4681" s="3" t="s">
        <v>4890</v>
      </c>
      <c r="K4681" s="3" t="s">
        <v>24</v>
      </c>
      <c r="L4681" s="3">
        <v>11.0</v>
      </c>
      <c r="M4681" s="3" t="s">
        <v>30</v>
      </c>
      <c r="N4681" s="3" t="s">
        <v>5096</v>
      </c>
      <c r="O4681" s="3" t="s">
        <v>5097</v>
      </c>
      <c r="P4681" s="4">
        <v>29495.0</v>
      </c>
      <c r="Q4681" s="3" t="s">
        <v>52</v>
      </c>
      <c r="S4681" s="3" t="s">
        <v>34</v>
      </c>
    </row>
    <row r="4682">
      <c r="A4682" s="2">
        <v>42318.71488425926</v>
      </c>
      <c r="B4682" s="3">
        <v>84.0</v>
      </c>
      <c r="C4682" s="3" t="s">
        <v>4244</v>
      </c>
      <c r="D4682" s="3">
        <v>74.0</v>
      </c>
      <c r="E4682" s="3" t="s">
        <v>4454</v>
      </c>
      <c r="F4682" s="3">
        <v>4.0</v>
      </c>
      <c r="G4682" s="3">
        <v>8.0</v>
      </c>
      <c r="H4682" s="3" t="s">
        <v>4888</v>
      </c>
      <c r="I4682" s="3" t="s">
        <v>4889</v>
      </c>
      <c r="J4682" s="3" t="s">
        <v>4890</v>
      </c>
      <c r="K4682" s="3" t="s">
        <v>24</v>
      </c>
      <c r="L4682" s="3">
        <v>12.0</v>
      </c>
      <c r="M4682" s="3" t="s">
        <v>25</v>
      </c>
      <c r="N4682" s="3" t="s">
        <v>5098</v>
      </c>
      <c r="O4682" s="3" t="s">
        <v>477</v>
      </c>
      <c r="P4682" s="4">
        <v>31192.0</v>
      </c>
      <c r="Q4682" s="3" t="s">
        <v>1605</v>
      </c>
      <c r="S4682" s="3" t="s">
        <v>34</v>
      </c>
    </row>
    <row r="4683">
      <c r="A4683" s="2">
        <v>42318.71488425926</v>
      </c>
      <c r="B4683" s="3">
        <v>84.0</v>
      </c>
      <c r="C4683" s="3" t="s">
        <v>4244</v>
      </c>
      <c r="D4683" s="3">
        <v>74.0</v>
      </c>
      <c r="E4683" s="3" t="s">
        <v>4454</v>
      </c>
      <c r="F4683" s="3">
        <v>4.0</v>
      </c>
      <c r="G4683" s="3">
        <v>8.0</v>
      </c>
      <c r="H4683" s="3" t="s">
        <v>4888</v>
      </c>
      <c r="I4683" s="3" t="s">
        <v>4889</v>
      </c>
      <c r="J4683" s="3" t="s">
        <v>4890</v>
      </c>
      <c r="K4683" s="3" t="s">
        <v>24</v>
      </c>
      <c r="L4683" s="3">
        <v>13.0</v>
      </c>
      <c r="M4683" s="3" t="s">
        <v>30</v>
      </c>
      <c r="N4683" s="3" t="s">
        <v>5099</v>
      </c>
      <c r="O4683" s="3" t="s">
        <v>112</v>
      </c>
      <c r="P4683" s="4">
        <v>17302.0</v>
      </c>
      <c r="Q4683" s="3" t="s">
        <v>49</v>
      </c>
      <c r="S4683" s="3" t="s">
        <v>34</v>
      </c>
    </row>
    <row r="4684">
      <c r="A4684" s="2">
        <v>42318.71488425926</v>
      </c>
      <c r="B4684" s="3">
        <v>84.0</v>
      </c>
      <c r="C4684" s="3" t="s">
        <v>4244</v>
      </c>
      <c r="D4684" s="3">
        <v>74.0</v>
      </c>
      <c r="E4684" s="3" t="s">
        <v>4454</v>
      </c>
      <c r="F4684" s="3">
        <v>4.0</v>
      </c>
      <c r="G4684" s="3">
        <v>8.0</v>
      </c>
      <c r="H4684" s="3" t="s">
        <v>4888</v>
      </c>
      <c r="I4684" s="3" t="s">
        <v>4889</v>
      </c>
      <c r="J4684" s="3" t="s">
        <v>4890</v>
      </c>
      <c r="K4684" s="3" t="s">
        <v>24</v>
      </c>
      <c r="L4684" s="3">
        <v>14.0</v>
      </c>
      <c r="M4684" s="3" t="s">
        <v>25</v>
      </c>
      <c r="N4684" s="3" t="s">
        <v>383</v>
      </c>
      <c r="O4684" s="3" t="s">
        <v>570</v>
      </c>
      <c r="P4684" s="4">
        <v>16831.0</v>
      </c>
      <c r="Q4684" s="3" t="s">
        <v>49</v>
      </c>
      <c r="S4684" s="3" t="s">
        <v>34</v>
      </c>
    </row>
    <row r="4685">
      <c r="A4685" s="2">
        <v>42318.71488425926</v>
      </c>
      <c r="B4685" s="3">
        <v>84.0</v>
      </c>
      <c r="C4685" s="3" t="s">
        <v>4244</v>
      </c>
      <c r="D4685" s="3">
        <v>74.0</v>
      </c>
      <c r="E4685" s="3" t="s">
        <v>4454</v>
      </c>
      <c r="F4685" s="3">
        <v>4.0</v>
      </c>
      <c r="G4685" s="3">
        <v>8.0</v>
      </c>
      <c r="H4685" s="3" t="s">
        <v>4888</v>
      </c>
      <c r="I4685" s="3" t="s">
        <v>4889</v>
      </c>
      <c r="J4685" s="3" t="s">
        <v>4890</v>
      </c>
      <c r="K4685" s="3" t="s">
        <v>24</v>
      </c>
      <c r="L4685" s="3">
        <v>15.0</v>
      </c>
      <c r="M4685" s="3" t="s">
        <v>30</v>
      </c>
      <c r="N4685" s="3" t="s">
        <v>5100</v>
      </c>
      <c r="O4685" s="3" t="s">
        <v>98</v>
      </c>
      <c r="P4685" s="4">
        <v>23901.0</v>
      </c>
      <c r="Q4685" s="3" t="s">
        <v>115</v>
      </c>
      <c r="S4685" s="3" t="s">
        <v>34</v>
      </c>
    </row>
    <row r="4686">
      <c r="A4686" s="2">
        <v>42318.71488425926</v>
      </c>
      <c r="B4686" s="3">
        <v>84.0</v>
      </c>
      <c r="C4686" s="3" t="s">
        <v>4244</v>
      </c>
      <c r="D4686" s="3">
        <v>74.0</v>
      </c>
      <c r="E4686" s="3" t="s">
        <v>4454</v>
      </c>
      <c r="F4686" s="3">
        <v>4.0</v>
      </c>
      <c r="G4686" s="3">
        <v>8.0</v>
      </c>
      <c r="H4686" s="3" t="s">
        <v>4888</v>
      </c>
      <c r="I4686" s="3" t="s">
        <v>4889</v>
      </c>
      <c r="J4686" s="3" t="s">
        <v>4890</v>
      </c>
      <c r="K4686" s="3" t="s">
        <v>24</v>
      </c>
      <c r="L4686" s="3">
        <v>16.0</v>
      </c>
      <c r="M4686" s="3" t="s">
        <v>25</v>
      </c>
      <c r="N4686" s="3" t="s">
        <v>1737</v>
      </c>
      <c r="O4686" s="3" t="s">
        <v>3993</v>
      </c>
      <c r="P4686" s="4">
        <v>20164.0</v>
      </c>
      <c r="Q4686" s="3" t="s">
        <v>115</v>
      </c>
      <c r="S4686" s="3" t="s">
        <v>34</v>
      </c>
    </row>
    <row r="4687">
      <c r="A4687" s="2">
        <v>42318.71488425926</v>
      </c>
      <c r="B4687" s="3">
        <v>84.0</v>
      </c>
      <c r="C4687" s="3" t="s">
        <v>4244</v>
      </c>
      <c r="D4687" s="3">
        <v>74.0</v>
      </c>
      <c r="E4687" s="3" t="s">
        <v>4454</v>
      </c>
      <c r="F4687" s="3">
        <v>4.0</v>
      </c>
      <c r="G4687" s="3">
        <v>8.0</v>
      </c>
      <c r="H4687" s="3" t="s">
        <v>4888</v>
      </c>
      <c r="I4687" s="3" t="s">
        <v>4889</v>
      </c>
      <c r="J4687" s="3" t="s">
        <v>4890</v>
      </c>
      <c r="K4687" s="3" t="s">
        <v>24</v>
      </c>
      <c r="L4687" s="3">
        <v>17.0</v>
      </c>
      <c r="M4687" s="3" t="s">
        <v>30</v>
      </c>
      <c r="N4687" s="3" t="s">
        <v>5101</v>
      </c>
      <c r="O4687" s="3" t="s">
        <v>307</v>
      </c>
      <c r="P4687" s="4">
        <v>17420.0</v>
      </c>
      <c r="Q4687" s="3" t="s">
        <v>145</v>
      </c>
      <c r="S4687" s="3" t="s">
        <v>34</v>
      </c>
    </row>
    <row r="4688">
      <c r="A4688" s="2">
        <v>42318.71488425926</v>
      </c>
      <c r="B4688" s="3">
        <v>84.0</v>
      </c>
      <c r="C4688" s="3" t="s">
        <v>4244</v>
      </c>
      <c r="D4688" s="3">
        <v>74.0</v>
      </c>
      <c r="E4688" s="3" t="s">
        <v>4454</v>
      </c>
      <c r="F4688" s="3">
        <v>4.0</v>
      </c>
      <c r="G4688" s="3">
        <v>8.0</v>
      </c>
      <c r="H4688" s="3" t="s">
        <v>4888</v>
      </c>
      <c r="I4688" s="3" t="s">
        <v>4889</v>
      </c>
      <c r="J4688" s="3" t="s">
        <v>4890</v>
      </c>
      <c r="K4688" s="3" t="s">
        <v>24</v>
      </c>
      <c r="L4688" s="3">
        <v>18.0</v>
      </c>
      <c r="M4688" s="3" t="s">
        <v>25</v>
      </c>
      <c r="N4688" s="3" t="s">
        <v>5102</v>
      </c>
      <c r="O4688" s="3" t="s">
        <v>95</v>
      </c>
      <c r="P4688" s="4">
        <v>21631.0</v>
      </c>
      <c r="Q4688" s="3" t="s">
        <v>37</v>
      </c>
      <c r="S4688" s="3" t="s">
        <v>34</v>
      </c>
    </row>
    <row r="4689">
      <c r="A4689" s="2">
        <v>42318.71488425926</v>
      </c>
      <c r="B4689" s="3">
        <v>84.0</v>
      </c>
      <c r="C4689" s="3" t="s">
        <v>4244</v>
      </c>
      <c r="D4689" s="3">
        <v>74.0</v>
      </c>
      <c r="E4689" s="3" t="s">
        <v>4454</v>
      </c>
      <c r="F4689" s="3">
        <v>4.0</v>
      </c>
      <c r="G4689" s="3">
        <v>8.0</v>
      </c>
      <c r="H4689" s="3" t="s">
        <v>4888</v>
      </c>
      <c r="I4689" s="3" t="s">
        <v>4889</v>
      </c>
      <c r="J4689" s="3" t="s">
        <v>4890</v>
      </c>
      <c r="K4689" s="3" t="s">
        <v>24</v>
      </c>
      <c r="L4689" s="3">
        <v>19.0</v>
      </c>
      <c r="M4689" s="3" t="s">
        <v>30</v>
      </c>
      <c r="N4689" s="3" t="s">
        <v>5103</v>
      </c>
      <c r="O4689" s="3" t="s">
        <v>375</v>
      </c>
      <c r="P4689" s="4">
        <v>22870.0</v>
      </c>
      <c r="Q4689" s="3" t="s">
        <v>37</v>
      </c>
      <c r="S4689" s="3" t="s">
        <v>34</v>
      </c>
    </row>
    <row r="4690">
      <c r="A4690" s="2">
        <v>42318.71488425926</v>
      </c>
      <c r="B4690" s="3">
        <v>84.0</v>
      </c>
      <c r="C4690" s="3" t="s">
        <v>4244</v>
      </c>
      <c r="D4690" s="3">
        <v>74.0</v>
      </c>
      <c r="E4690" s="3" t="s">
        <v>4454</v>
      </c>
      <c r="F4690" s="3">
        <v>4.0</v>
      </c>
      <c r="G4690" s="3">
        <v>8.0</v>
      </c>
      <c r="H4690" s="3" t="s">
        <v>4888</v>
      </c>
      <c r="I4690" s="3" t="s">
        <v>4889</v>
      </c>
      <c r="J4690" s="3" t="s">
        <v>4890</v>
      </c>
      <c r="K4690" s="3" t="s">
        <v>24</v>
      </c>
      <c r="L4690" s="3">
        <v>20.0</v>
      </c>
      <c r="M4690" s="3" t="s">
        <v>25</v>
      </c>
      <c r="N4690" s="3" t="s">
        <v>5104</v>
      </c>
      <c r="O4690" s="3" t="s">
        <v>1016</v>
      </c>
      <c r="P4690" s="4">
        <v>26444.0</v>
      </c>
      <c r="Q4690" s="3" t="s">
        <v>37</v>
      </c>
      <c r="S4690" s="3" t="s">
        <v>34</v>
      </c>
    </row>
    <row r="4691">
      <c r="A4691" s="2">
        <v>42318.71488425926</v>
      </c>
      <c r="B4691" s="3">
        <v>84.0</v>
      </c>
      <c r="C4691" s="3" t="s">
        <v>4244</v>
      </c>
      <c r="D4691" s="3">
        <v>74.0</v>
      </c>
      <c r="E4691" s="3" t="s">
        <v>4454</v>
      </c>
      <c r="F4691" s="3">
        <v>4.0</v>
      </c>
      <c r="G4691" s="3">
        <v>8.0</v>
      </c>
      <c r="H4691" s="3" t="s">
        <v>4888</v>
      </c>
      <c r="I4691" s="3" t="s">
        <v>4889</v>
      </c>
      <c r="J4691" s="3" t="s">
        <v>4890</v>
      </c>
      <c r="K4691" s="3" t="s">
        <v>24</v>
      </c>
      <c r="L4691" s="3">
        <v>21.0</v>
      </c>
      <c r="M4691" s="3" t="s">
        <v>30</v>
      </c>
      <c r="N4691" s="3" t="s">
        <v>5105</v>
      </c>
      <c r="O4691" s="3" t="s">
        <v>919</v>
      </c>
      <c r="P4691" s="4">
        <v>20533.0</v>
      </c>
      <c r="Q4691" s="3" t="s">
        <v>37</v>
      </c>
      <c r="S4691" s="3" t="s">
        <v>34</v>
      </c>
    </row>
    <row r="4692">
      <c r="A4692" s="2">
        <v>42318.71488425926</v>
      </c>
      <c r="B4692" s="3">
        <v>84.0</v>
      </c>
      <c r="C4692" s="3" t="s">
        <v>4244</v>
      </c>
      <c r="D4692" s="3">
        <v>74.0</v>
      </c>
      <c r="E4692" s="3" t="s">
        <v>4454</v>
      </c>
      <c r="F4692" s="3">
        <v>4.0</v>
      </c>
      <c r="G4692" s="3">
        <v>8.0</v>
      </c>
      <c r="H4692" s="3" t="s">
        <v>4888</v>
      </c>
      <c r="I4692" s="3" t="s">
        <v>4889</v>
      </c>
      <c r="J4692" s="3" t="s">
        <v>4890</v>
      </c>
      <c r="K4692" s="3" t="s">
        <v>24</v>
      </c>
      <c r="L4692" s="3">
        <v>22.0</v>
      </c>
      <c r="M4692" s="3" t="s">
        <v>25</v>
      </c>
      <c r="N4692" s="3" t="s">
        <v>5106</v>
      </c>
      <c r="O4692" s="3" t="s">
        <v>281</v>
      </c>
      <c r="P4692" s="4">
        <v>25672.0</v>
      </c>
      <c r="Q4692" s="3" t="s">
        <v>132</v>
      </c>
      <c r="S4692" s="3" t="s">
        <v>34</v>
      </c>
    </row>
    <row r="4693">
      <c r="A4693" s="2">
        <v>42318.71488425926</v>
      </c>
      <c r="B4693" s="3">
        <v>84.0</v>
      </c>
      <c r="C4693" s="3" t="s">
        <v>4244</v>
      </c>
      <c r="D4693" s="3">
        <v>1.0</v>
      </c>
      <c r="E4693" s="3" t="s">
        <v>4245</v>
      </c>
      <c r="F4693" s="3">
        <v>5.0</v>
      </c>
      <c r="G4693" s="3">
        <v>2.0</v>
      </c>
      <c r="H4693" s="3" t="s">
        <v>5107</v>
      </c>
      <c r="I4693" s="3" t="s">
        <v>1616</v>
      </c>
      <c r="J4693" s="3" t="s">
        <v>1617</v>
      </c>
      <c r="K4693" s="3" t="s">
        <v>24</v>
      </c>
      <c r="L4693" s="3">
        <v>1.0</v>
      </c>
      <c r="M4693" s="3" t="s">
        <v>25</v>
      </c>
      <c r="N4693" s="3" t="s">
        <v>5108</v>
      </c>
      <c r="O4693" s="3" t="s">
        <v>100</v>
      </c>
      <c r="P4693" s="4">
        <v>23818.0</v>
      </c>
      <c r="Q4693" s="3" t="s">
        <v>372</v>
      </c>
      <c r="S4693" s="3" t="s">
        <v>34</v>
      </c>
    </row>
    <row r="4694">
      <c r="A4694" s="2">
        <v>42318.71488425926</v>
      </c>
      <c r="B4694" s="3">
        <v>84.0</v>
      </c>
      <c r="C4694" s="3" t="s">
        <v>4244</v>
      </c>
      <c r="D4694" s="3">
        <v>1.0</v>
      </c>
      <c r="E4694" s="3" t="s">
        <v>4245</v>
      </c>
      <c r="F4694" s="3">
        <v>5.0</v>
      </c>
      <c r="G4694" s="3">
        <v>2.0</v>
      </c>
      <c r="H4694" s="3" t="s">
        <v>5107</v>
      </c>
      <c r="I4694" s="3" t="s">
        <v>1616</v>
      </c>
      <c r="J4694" s="3" t="s">
        <v>1617</v>
      </c>
      <c r="K4694" s="3" t="s">
        <v>24</v>
      </c>
      <c r="L4694" s="3">
        <v>2.0</v>
      </c>
      <c r="M4694" s="3" t="s">
        <v>30</v>
      </c>
      <c r="N4694" s="3" t="s">
        <v>5109</v>
      </c>
      <c r="O4694" s="3" t="s">
        <v>5110</v>
      </c>
      <c r="P4694" s="4">
        <v>29068.0</v>
      </c>
      <c r="Q4694" s="3" t="s">
        <v>37</v>
      </c>
      <c r="S4694" s="3" t="s">
        <v>34</v>
      </c>
    </row>
    <row r="4695">
      <c r="A4695" s="2">
        <v>42318.71488425926</v>
      </c>
      <c r="B4695" s="3">
        <v>84.0</v>
      </c>
      <c r="C4695" s="3" t="s">
        <v>4244</v>
      </c>
      <c r="D4695" s="3">
        <v>1.0</v>
      </c>
      <c r="E4695" s="3" t="s">
        <v>4245</v>
      </c>
      <c r="F4695" s="3">
        <v>5.0</v>
      </c>
      <c r="G4695" s="3">
        <v>2.0</v>
      </c>
      <c r="H4695" s="3" t="s">
        <v>5107</v>
      </c>
      <c r="I4695" s="3" t="s">
        <v>1616</v>
      </c>
      <c r="J4695" s="3" t="s">
        <v>1617</v>
      </c>
      <c r="K4695" s="3" t="s">
        <v>24</v>
      </c>
      <c r="L4695" s="3">
        <v>3.0</v>
      </c>
      <c r="M4695" s="3" t="s">
        <v>25</v>
      </c>
      <c r="N4695" s="3" t="s">
        <v>5111</v>
      </c>
      <c r="O4695" s="3" t="s">
        <v>213</v>
      </c>
      <c r="P4695" s="4">
        <v>23164.0</v>
      </c>
      <c r="Q4695" s="3" t="s">
        <v>247</v>
      </c>
      <c r="S4695" s="3" t="s">
        <v>34</v>
      </c>
    </row>
    <row r="4696">
      <c r="A4696" s="2">
        <v>42318.71488425926</v>
      </c>
      <c r="B4696" s="3">
        <v>84.0</v>
      </c>
      <c r="C4696" s="3" t="s">
        <v>4244</v>
      </c>
      <c r="D4696" s="3">
        <v>1.0</v>
      </c>
      <c r="E4696" s="3" t="s">
        <v>4245</v>
      </c>
      <c r="F4696" s="3">
        <v>5.0</v>
      </c>
      <c r="G4696" s="3">
        <v>2.0</v>
      </c>
      <c r="H4696" s="3" t="s">
        <v>5107</v>
      </c>
      <c r="I4696" s="3" t="s">
        <v>1616</v>
      </c>
      <c r="J4696" s="3" t="s">
        <v>1617</v>
      </c>
      <c r="K4696" s="3" t="s">
        <v>24</v>
      </c>
      <c r="L4696" s="3">
        <v>4.0</v>
      </c>
      <c r="M4696" s="3" t="s">
        <v>30</v>
      </c>
      <c r="N4696" s="3" t="s">
        <v>5112</v>
      </c>
      <c r="O4696" s="3" t="s">
        <v>85</v>
      </c>
      <c r="P4696" s="4">
        <v>20997.0</v>
      </c>
      <c r="Q4696" s="3" t="s">
        <v>105</v>
      </c>
      <c r="S4696" s="3" t="s">
        <v>34</v>
      </c>
    </row>
    <row r="4697">
      <c r="A4697" s="2">
        <v>42318.71488425926</v>
      </c>
      <c r="B4697" s="3">
        <v>84.0</v>
      </c>
      <c r="C4697" s="3" t="s">
        <v>4244</v>
      </c>
      <c r="D4697" s="3">
        <v>1.0</v>
      </c>
      <c r="E4697" s="3" t="s">
        <v>4245</v>
      </c>
      <c r="F4697" s="3">
        <v>5.0</v>
      </c>
      <c r="G4697" s="3">
        <v>2.0</v>
      </c>
      <c r="H4697" s="3" t="s">
        <v>5107</v>
      </c>
      <c r="I4697" s="3" t="s">
        <v>1616</v>
      </c>
      <c r="J4697" s="3" t="s">
        <v>1617</v>
      </c>
      <c r="K4697" s="3" t="s">
        <v>24</v>
      </c>
      <c r="L4697" s="3">
        <v>5.0</v>
      </c>
      <c r="M4697" s="3" t="s">
        <v>25</v>
      </c>
      <c r="N4697" s="3" t="s">
        <v>5113</v>
      </c>
      <c r="O4697" s="3" t="s">
        <v>371</v>
      </c>
      <c r="P4697" s="4">
        <v>24162.0</v>
      </c>
      <c r="Q4697" s="3" t="s">
        <v>37</v>
      </c>
      <c r="S4697" s="3" t="s">
        <v>34</v>
      </c>
    </row>
    <row r="4698">
      <c r="A4698" s="2">
        <v>42318.71488425926</v>
      </c>
      <c r="B4698" s="3">
        <v>84.0</v>
      </c>
      <c r="C4698" s="3" t="s">
        <v>4244</v>
      </c>
      <c r="D4698" s="3">
        <v>1.0</v>
      </c>
      <c r="E4698" s="3" t="s">
        <v>4245</v>
      </c>
      <c r="F4698" s="3">
        <v>5.0</v>
      </c>
      <c r="G4698" s="3">
        <v>2.0</v>
      </c>
      <c r="H4698" s="3" t="s">
        <v>5107</v>
      </c>
      <c r="I4698" s="3" t="s">
        <v>1616</v>
      </c>
      <c r="J4698" s="3" t="s">
        <v>1617</v>
      </c>
      <c r="K4698" s="3" t="s">
        <v>24</v>
      </c>
      <c r="L4698" s="3">
        <v>6.0</v>
      </c>
      <c r="M4698" s="3" t="s">
        <v>30</v>
      </c>
      <c r="N4698" s="3" t="s">
        <v>2979</v>
      </c>
      <c r="O4698" s="3" t="s">
        <v>2265</v>
      </c>
      <c r="P4698" s="4">
        <v>19325.0</v>
      </c>
      <c r="Q4698" s="3" t="s">
        <v>132</v>
      </c>
      <c r="S4698" s="3" t="s">
        <v>34</v>
      </c>
    </row>
    <row r="4699">
      <c r="A4699" s="2">
        <v>42318.71488425926</v>
      </c>
      <c r="B4699" s="3">
        <v>84.0</v>
      </c>
      <c r="C4699" s="3" t="s">
        <v>4244</v>
      </c>
      <c r="D4699" s="3">
        <v>1.0</v>
      </c>
      <c r="E4699" s="3" t="s">
        <v>4245</v>
      </c>
      <c r="F4699" s="3">
        <v>5.0</v>
      </c>
      <c r="G4699" s="3">
        <v>2.0</v>
      </c>
      <c r="H4699" s="3" t="s">
        <v>5107</v>
      </c>
      <c r="I4699" s="3" t="s">
        <v>1616</v>
      </c>
      <c r="J4699" s="3" t="s">
        <v>1617</v>
      </c>
      <c r="K4699" s="3" t="s">
        <v>24</v>
      </c>
      <c r="L4699" s="3">
        <v>7.0</v>
      </c>
      <c r="M4699" s="3" t="s">
        <v>25</v>
      </c>
      <c r="N4699" s="3" t="s">
        <v>5114</v>
      </c>
      <c r="O4699" s="3" t="s">
        <v>119</v>
      </c>
      <c r="P4699" s="4">
        <v>23157.0</v>
      </c>
      <c r="Q4699" s="3" t="s">
        <v>79</v>
      </c>
      <c r="S4699" s="3" t="s">
        <v>34</v>
      </c>
    </row>
    <row r="4700">
      <c r="A4700" s="2">
        <v>42318.71488425926</v>
      </c>
      <c r="B4700" s="3">
        <v>84.0</v>
      </c>
      <c r="C4700" s="3" t="s">
        <v>4244</v>
      </c>
      <c r="D4700" s="3">
        <v>1.0</v>
      </c>
      <c r="E4700" s="3" t="s">
        <v>4245</v>
      </c>
      <c r="F4700" s="3">
        <v>5.0</v>
      </c>
      <c r="G4700" s="3">
        <v>2.0</v>
      </c>
      <c r="H4700" s="3" t="s">
        <v>5107</v>
      </c>
      <c r="I4700" s="3" t="s">
        <v>1616</v>
      </c>
      <c r="J4700" s="3" t="s">
        <v>1617</v>
      </c>
      <c r="K4700" s="3" t="s">
        <v>24</v>
      </c>
      <c r="L4700" s="3">
        <v>8.0</v>
      </c>
      <c r="M4700" s="3" t="s">
        <v>30</v>
      </c>
      <c r="N4700" s="3" t="s">
        <v>5115</v>
      </c>
      <c r="O4700" s="3" t="s">
        <v>5116</v>
      </c>
      <c r="P4700" s="4">
        <v>18709.0</v>
      </c>
      <c r="Q4700" s="3" t="s">
        <v>86</v>
      </c>
      <c r="S4700" s="3" t="s">
        <v>34</v>
      </c>
    </row>
    <row r="4701">
      <c r="A4701" s="2">
        <v>42318.71488425926</v>
      </c>
      <c r="B4701" s="3">
        <v>84.0</v>
      </c>
      <c r="C4701" s="3" t="s">
        <v>4244</v>
      </c>
      <c r="D4701" s="3">
        <v>1.0</v>
      </c>
      <c r="E4701" s="3" t="s">
        <v>4245</v>
      </c>
      <c r="F4701" s="3">
        <v>5.0</v>
      </c>
      <c r="G4701" s="3">
        <v>2.0</v>
      </c>
      <c r="H4701" s="3" t="s">
        <v>5107</v>
      </c>
      <c r="I4701" s="3" t="s">
        <v>1616</v>
      </c>
      <c r="J4701" s="3" t="s">
        <v>1617</v>
      </c>
      <c r="K4701" s="3" t="s">
        <v>24</v>
      </c>
      <c r="L4701" s="3">
        <v>9.0</v>
      </c>
      <c r="M4701" s="3" t="s">
        <v>25</v>
      </c>
      <c r="N4701" s="3" t="s">
        <v>5117</v>
      </c>
      <c r="O4701" s="3" t="s">
        <v>344</v>
      </c>
      <c r="P4701" s="4">
        <v>19924.0</v>
      </c>
      <c r="Q4701" s="3" t="s">
        <v>60</v>
      </c>
      <c r="S4701" s="3" t="s">
        <v>34</v>
      </c>
    </row>
    <row r="4702">
      <c r="A4702" s="2">
        <v>42318.71488425926</v>
      </c>
      <c r="B4702" s="3">
        <v>84.0</v>
      </c>
      <c r="C4702" s="3" t="s">
        <v>4244</v>
      </c>
      <c r="D4702" s="3">
        <v>1.0</v>
      </c>
      <c r="E4702" s="3" t="s">
        <v>4245</v>
      </c>
      <c r="F4702" s="3">
        <v>5.0</v>
      </c>
      <c r="G4702" s="3">
        <v>2.0</v>
      </c>
      <c r="H4702" s="3" t="s">
        <v>5107</v>
      </c>
      <c r="I4702" s="3" t="s">
        <v>1616</v>
      </c>
      <c r="J4702" s="3" t="s">
        <v>1617</v>
      </c>
      <c r="K4702" s="3" t="s">
        <v>24</v>
      </c>
      <c r="L4702" s="3">
        <v>10.0</v>
      </c>
      <c r="M4702" s="3" t="s">
        <v>30</v>
      </c>
      <c r="N4702" s="3" t="s">
        <v>5118</v>
      </c>
      <c r="O4702" s="3" t="s">
        <v>2363</v>
      </c>
      <c r="P4702" s="4">
        <v>29930.0</v>
      </c>
      <c r="Q4702" s="3" t="s">
        <v>132</v>
      </c>
      <c r="S4702" s="3" t="s">
        <v>34</v>
      </c>
    </row>
    <row r="4703">
      <c r="A4703" s="2">
        <v>42318.71488425926</v>
      </c>
      <c r="B4703" s="3">
        <v>84.0</v>
      </c>
      <c r="C4703" s="3" t="s">
        <v>4244</v>
      </c>
      <c r="D4703" s="3">
        <v>1.0</v>
      </c>
      <c r="E4703" s="3" t="s">
        <v>4245</v>
      </c>
      <c r="F4703" s="3">
        <v>5.0</v>
      </c>
      <c r="G4703" s="3">
        <v>2.0</v>
      </c>
      <c r="H4703" s="3" t="s">
        <v>5107</v>
      </c>
      <c r="I4703" s="3" t="s">
        <v>1616</v>
      </c>
      <c r="J4703" s="3" t="s">
        <v>1617</v>
      </c>
      <c r="K4703" s="3" t="s">
        <v>24</v>
      </c>
      <c r="L4703" s="3">
        <v>11.0</v>
      </c>
      <c r="M4703" s="3" t="s">
        <v>25</v>
      </c>
      <c r="N4703" s="3" t="s">
        <v>2596</v>
      </c>
      <c r="O4703" s="3" t="s">
        <v>536</v>
      </c>
      <c r="P4703" s="4">
        <v>22103.0</v>
      </c>
      <c r="Q4703" s="3" t="s">
        <v>372</v>
      </c>
      <c r="S4703" s="3" t="s">
        <v>34</v>
      </c>
    </row>
    <row r="4704">
      <c r="A4704" s="2">
        <v>42318.71488425926</v>
      </c>
      <c r="B4704" s="3">
        <v>84.0</v>
      </c>
      <c r="C4704" s="3" t="s">
        <v>4244</v>
      </c>
      <c r="D4704" s="3">
        <v>1.0</v>
      </c>
      <c r="E4704" s="3" t="s">
        <v>4245</v>
      </c>
      <c r="F4704" s="3">
        <v>5.0</v>
      </c>
      <c r="G4704" s="3">
        <v>2.0</v>
      </c>
      <c r="H4704" s="3" t="s">
        <v>5107</v>
      </c>
      <c r="I4704" s="3" t="s">
        <v>1616</v>
      </c>
      <c r="J4704" s="3" t="s">
        <v>1617</v>
      </c>
      <c r="K4704" s="3" t="s">
        <v>24</v>
      </c>
      <c r="L4704" s="3">
        <v>12.0</v>
      </c>
      <c r="M4704" s="3" t="s">
        <v>30</v>
      </c>
      <c r="N4704" s="3" t="s">
        <v>5119</v>
      </c>
      <c r="O4704" s="3" t="s">
        <v>307</v>
      </c>
      <c r="P4704" s="4">
        <v>19013.0</v>
      </c>
      <c r="Q4704" s="3" t="s">
        <v>49</v>
      </c>
      <c r="S4704" s="3" t="s">
        <v>34</v>
      </c>
    </row>
    <row r="4705">
      <c r="A4705" s="2">
        <v>42318.71488425926</v>
      </c>
      <c r="B4705" s="3">
        <v>84.0</v>
      </c>
      <c r="C4705" s="3" t="s">
        <v>4244</v>
      </c>
      <c r="D4705" s="3">
        <v>1.0</v>
      </c>
      <c r="E4705" s="3" t="s">
        <v>4245</v>
      </c>
      <c r="F4705" s="3">
        <v>5.0</v>
      </c>
      <c r="G4705" s="3">
        <v>2.0</v>
      </c>
      <c r="H4705" s="3" t="s">
        <v>5107</v>
      </c>
      <c r="I4705" s="3" t="s">
        <v>1616</v>
      </c>
      <c r="J4705" s="3" t="s">
        <v>1617</v>
      </c>
      <c r="K4705" s="3" t="s">
        <v>24</v>
      </c>
      <c r="L4705" s="3">
        <v>13.0</v>
      </c>
      <c r="M4705" s="3" t="s">
        <v>25</v>
      </c>
      <c r="N4705" s="3" t="s">
        <v>5120</v>
      </c>
      <c r="O4705" s="3" t="s">
        <v>5121</v>
      </c>
      <c r="P4705" s="4">
        <v>30332.0</v>
      </c>
      <c r="Q4705" s="3" t="s">
        <v>43</v>
      </c>
      <c r="S4705" s="3" t="s">
        <v>34</v>
      </c>
    </row>
    <row r="4706">
      <c r="A4706" s="2">
        <v>42318.71488425926</v>
      </c>
      <c r="B4706" s="3">
        <v>84.0</v>
      </c>
      <c r="C4706" s="3" t="s">
        <v>4244</v>
      </c>
      <c r="D4706" s="3">
        <v>1.0</v>
      </c>
      <c r="E4706" s="3" t="s">
        <v>4245</v>
      </c>
      <c r="F4706" s="3">
        <v>5.0</v>
      </c>
      <c r="G4706" s="3">
        <v>2.0</v>
      </c>
      <c r="H4706" s="3" t="s">
        <v>5107</v>
      </c>
      <c r="I4706" s="3" t="s">
        <v>1616</v>
      </c>
      <c r="J4706" s="3" t="s">
        <v>1617</v>
      </c>
      <c r="K4706" s="3" t="s">
        <v>24</v>
      </c>
      <c r="L4706" s="3">
        <v>14.0</v>
      </c>
      <c r="M4706" s="3" t="s">
        <v>30</v>
      </c>
      <c r="N4706" s="3" t="s">
        <v>5122</v>
      </c>
      <c r="O4706" s="3" t="s">
        <v>121</v>
      </c>
      <c r="P4706" s="4">
        <v>25161.0</v>
      </c>
      <c r="Q4706" s="3" t="s">
        <v>37</v>
      </c>
      <c r="S4706" s="3" t="s">
        <v>34</v>
      </c>
    </row>
    <row r="4707">
      <c r="A4707" s="2">
        <v>42318.71488425926</v>
      </c>
      <c r="B4707" s="3">
        <v>84.0</v>
      </c>
      <c r="C4707" s="3" t="s">
        <v>4244</v>
      </c>
      <c r="D4707" s="3">
        <v>1.0</v>
      </c>
      <c r="E4707" s="3" t="s">
        <v>4245</v>
      </c>
      <c r="F4707" s="3">
        <v>5.0</v>
      </c>
      <c r="G4707" s="3">
        <v>2.0</v>
      </c>
      <c r="H4707" s="3" t="s">
        <v>5107</v>
      </c>
      <c r="I4707" s="3" t="s">
        <v>1616</v>
      </c>
      <c r="J4707" s="3" t="s">
        <v>1617</v>
      </c>
      <c r="K4707" s="3" t="s">
        <v>24</v>
      </c>
      <c r="L4707" s="3">
        <v>15.0</v>
      </c>
      <c r="M4707" s="3" t="s">
        <v>25</v>
      </c>
      <c r="N4707" s="3" t="s">
        <v>5123</v>
      </c>
      <c r="O4707" s="3" t="s">
        <v>391</v>
      </c>
      <c r="P4707" s="4">
        <v>17867.0</v>
      </c>
      <c r="Q4707" s="3" t="s">
        <v>49</v>
      </c>
      <c r="S4707" s="3" t="s">
        <v>34</v>
      </c>
    </row>
    <row r="4708">
      <c r="A4708" s="2">
        <v>42318.71488425926</v>
      </c>
      <c r="B4708" s="3">
        <v>84.0</v>
      </c>
      <c r="C4708" s="3" t="s">
        <v>4244</v>
      </c>
      <c r="D4708" s="3">
        <v>1.0</v>
      </c>
      <c r="E4708" s="3" t="s">
        <v>4245</v>
      </c>
      <c r="F4708" s="3">
        <v>5.0</v>
      </c>
      <c r="G4708" s="3">
        <v>2.0</v>
      </c>
      <c r="H4708" s="3" t="s">
        <v>5107</v>
      </c>
      <c r="I4708" s="3" t="s">
        <v>1616</v>
      </c>
      <c r="J4708" s="3" t="s">
        <v>1617</v>
      </c>
      <c r="K4708" s="3" t="s">
        <v>24</v>
      </c>
      <c r="L4708" s="3">
        <v>16.0</v>
      </c>
      <c r="M4708" s="3" t="s">
        <v>30</v>
      </c>
      <c r="N4708" s="3" t="s">
        <v>5124</v>
      </c>
      <c r="O4708" s="3" t="s">
        <v>5125</v>
      </c>
      <c r="P4708" s="4">
        <v>22342.0</v>
      </c>
      <c r="Q4708" s="3" t="s">
        <v>228</v>
      </c>
      <c r="S4708" s="3" t="s">
        <v>34</v>
      </c>
    </row>
    <row r="4709">
      <c r="A4709" s="2">
        <v>42318.71488425926</v>
      </c>
      <c r="B4709" s="3">
        <v>84.0</v>
      </c>
      <c r="C4709" s="3" t="s">
        <v>4244</v>
      </c>
      <c r="D4709" s="3">
        <v>1.0</v>
      </c>
      <c r="E4709" s="3" t="s">
        <v>4245</v>
      </c>
      <c r="F4709" s="3">
        <v>5.0</v>
      </c>
      <c r="G4709" s="3">
        <v>2.0</v>
      </c>
      <c r="H4709" s="3" t="s">
        <v>5107</v>
      </c>
      <c r="I4709" s="3" t="s">
        <v>1616</v>
      </c>
      <c r="J4709" s="3" t="s">
        <v>1617</v>
      </c>
      <c r="K4709" s="3" t="s">
        <v>24</v>
      </c>
      <c r="L4709" s="3">
        <v>17.0</v>
      </c>
      <c r="M4709" s="3" t="s">
        <v>25</v>
      </c>
      <c r="N4709" s="3" t="s">
        <v>5114</v>
      </c>
      <c r="O4709" s="3" t="s">
        <v>69</v>
      </c>
      <c r="P4709" s="4">
        <v>24655.0</v>
      </c>
      <c r="Q4709" s="3" t="s">
        <v>43</v>
      </c>
      <c r="S4709" s="3" t="s">
        <v>34</v>
      </c>
    </row>
    <row r="4710">
      <c r="A4710" s="2">
        <v>42318.71488425926</v>
      </c>
      <c r="B4710" s="3">
        <v>84.0</v>
      </c>
      <c r="C4710" s="3" t="s">
        <v>4244</v>
      </c>
      <c r="D4710" s="3">
        <v>1.0</v>
      </c>
      <c r="E4710" s="3" t="s">
        <v>4245</v>
      </c>
      <c r="F4710" s="3">
        <v>5.0</v>
      </c>
      <c r="G4710" s="3">
        <v>2.0</v>
      </c>
      <c r="H4710" s="3" t="s">
        <v>5107</v>
      </c>
      <c r="I4710" s="3" t="s">
        <v>1616</v>
      </c>
      <c r="J4710" s="3" t="s">
        <v>1617</v>
      </c>
      <c r="K4710" s="3" t="s">
        <v>24</v>
      </c>
      <c r="L4710" s="3">
        <v>18.0</v>
      </c>
      <c r="M4710" s="3" t="s">
        <v>30</v>
      </c>
      <c r="N4710" s="3" t="s">
        <v>5126</v>
      </c>
      <c r="O4710" s="3" t="s">
        <v>329</v>
      </c>
      <c r="P4710" s="4">
        <v>22800.0</v>
      </c>
      <c r="Q4710" s="3" t="s">
        <v>115</v>
      </c>
      <c r="S4710" s="3" t="s">
        <v>34</v>
      </c>
    </row>
    <row r="4711">
      <c r="A4711" s="2">
        <v>42318.71488425926</v>
      </c>
      <c r="B4711" s="3">
        <v>84.0</v>
      </c>
      <c r="C4711" s="3" t="s">
        <v>4244</v>
      </c>
      <c r="D4711" s="3">
        <v>3.0</v>
      </c>
      <c r="E4711" s="3" t="s">
        <v>4264</v>
      </c>
      <c r="F4711" s="3">
        <v>5.0</v>
      </c>
      <c r="G4711" s="3">
        <v>2.0</v>
      </c>
      <c r="H4711" s="3" t="s">
        <v>5107</v>
      </c>
      <c r="I4711" s="3" t="s">
        <v>1616</v>
      </c>
      <c r="J4711" s="3" t="s">
        <v>1617</v>
      </c>
      <c r="K4711" s="3" t="s">
        <v>24</v>
      </c>
      <c r="L4711" s="3">
        <v>1.0</v>
      </c>
      <c r="M4711" s="3" t="s">
        <v>25</v>
      </c>
      <c r="N4711" s="3" t="s">
        <v>5127</v>
      </c>
      <c r="O4711" s="3" t="s">
        <v>95</v>
      </c>
      <c r="P4711" s="4">
        <v>20340.0</v>
      </c>
      <c r="Q4711" s="3" t="s">
        <v>372</v>
      </c>
      <c r="S4711" s="3" t="s">
        <v>34</v>
      </c>
    </row>
    <row r="4712">
      <c r="A4712" s="2">
        <v>42318.71488425926</v>
      </c>
      <c r="B4712" s="3">
        <v>84.0</v>
      </c>
      <c r="C4712" s="3" t="s">
        <v>4244</v>
      </c>
      <c r="D4712" s="3">
        <v>3.0</v>
      </c>
      <c r="E4712" s="3" t="s">
        <v>4264</v>
      </c>
      <c r="F4712" s="3">
        <v>5.0</v>
      </c>
      <c r="G4712" s="3">
        <v>2.0</v>
      </c>
      <c r="H4712" s="3" t="s">
        <v>5107</v>
      </c>
      <c r="I4712" s="3" t="s">
        <v>1616</v>
      </c>
      <c r="J4712" s="3" t="s">
        <v>1617</v>
      </c>
      <c r="K4712" s="3" t="s">
        <v>24</v>
      </c>
      <c r="L4712" s="3">
        <v>2.0</v>
      </c>
      <c r="M4712" s="3" t="s">
        <v>30</v>
      </c>
      <c r="N4712" s="3" t="s">
        <v>358</v>
      </c>
      <c r="O4712" s="3" t="s">
        <v>98</v>
      </c>
      <c r="P4712" s="4">
        <v>20263.0</v>
      </c>
      <c r="Q4712" s="3" t="s">
        <v>28</v>
      </c>
      <c r="S4712" s="3" t="s">
        <v>34</v>
      </c>
    </row>
    <row r="4713">
      <c r="A4713" s="2">
        <v>42318.71488425926</v>
      </c>
      <c r="B4713" s="3">
        <v>84.0</v>
      </c>
      <c r="C4713" s="3" t="s">
        <v>4244</v>
      </c>
      <c r="D4713" s="3">
        <v>3.0</v>
      </c>
      <c r="E4713" s="3" t="s">
        <v>4264</v>
      </c>
      <c r="F4713" s="3">
        <v>5.0</v>
      </c>
      <c r="G4713" s="3">
        <v>2.0</v>
      </c>
      <c r="H4713" s="3" t="s">
        <v>5107</v>
      </c>
      <c r="I4713" s="3" t="s">
        <v>1616</v>
      </c>
      <c r="J4713" s="3" t="s">
        <v>1617</v>
      </c>
      <c r="K4713" s="3" t="s">
        <v>24</v>
      </c>
      <c r="L4713" s="3">
        <v>3.0</v>
      </c>
      <c r="M4713" s="3" t="s">
        <v>25</v>
      </c>
      <c r="N4713" s="3" t="s">
        <v>5128</v>
      </c>
      <c r="O4713" s="3" t="s">
        <v>196</v>
      </c>
      <c r="P4713" s="4">
        <v>23734.0</v>
      </c>
      <c r="Q4713" s="3" t="s">
        <v>372</v>
      </c>
      <c r="S4713" s="3" t="s">
        <v>34</v>
      </c>
    </row>
    <row r="4714">
      <c r="A4714" s="2">
        <v>42318.71488425926</v>
      </c>
      <c r="B4714" s="3">
        <v>84.0</v>
      </c>
      <c r="C4714" s="3" t="s">
        <v>4244</v>
      </c>
      <c r="D4714" s="3">
        <v>3.0</v>
      </c>
      <c r="E4714" s="3" t="s">
        <v>4264</v>
      </c>
      <c r="F4714" s="3">
        <v>5.0</v>
      </c>
      <c r="G4714" s="3">
        <v>2.0</v>
      </c>
      <c r="H4714" s="3" t="s">
        <v>5107</v>
      </c>
      <c r="I4714" s="3" t="s">
        <v>1616</v>
      </c>
      <c r="J4714" s="3" t="s">
        <v>1617</v>
      </c>
      <c r="K4714" s="3" t="s">
        <v>24</v>
      </c>
      <c r="L4714" s="3">
        <v>4.0</v>
      </c>
      <c r="M4714" s="3" t="s">
        <v>30</v>
      </c>
      <c r="N4714" s="3" t="s">
        <v>4694</v>
      </c>
      <c r="O4714" s="3" t="s">
        <v>742</v>
      </c>
      <c r="P4714" s="4">
        <v>15485.0</v>
      </c>
      <c r="Q4714" s="3" t="s">
        <v>49</v>
      </c>
      <c r="S4714" s="3" t="s">
        <v>34</v>
      </c>
    </row>
    <row r="4715">
      <c r="A4715" s="2">
        <v>42318.71488425926</v>
      </c>
      <c r="B4715" s="3">
        <v>84.0</v>
      </c>
      <c r="C4715" s="3" t="s">
        <v>4244</v>
      </c>
      <c r="D4715" s="3">
        <v>3.0</v>
      </c>
      <c r="E4715" s="3" t="s">
        <v>4264</v>
      </c>
      <c r="F4715" s="3">
        <v>5.0</v>
      </c>
      <c r="G4715" s="3">
        <v>2.0</v>
      </c>
      <c r="H4715" s="3" t="s">
        <v>5107</v>
      </c>
      <c r="I4715" s="3" t="s">
        <v>1616</v>
      </c>
      <c r="J4715" s="3" t="s">
        <v>1617</v>
      </c>
      <c r="K4715" s="3" t="s">
        <v>24</v>
      </c>
      <c r="L4715" s="3">
        <v>5.0</v>
      </c>
      <c r="M4715" s="3" t="s">
        <v>25</v>
      </c>
      <c r="N4715" s="3" t="s">
        <v>5129</v>
      </c>
      <c r="O4715" s="3" t="s">
        <v>168</v>
      </c>
      <c r="P4715" s="4">
        <v>19029.0</v>
      </c>
      <c r="Q4715" s="3" t="s">
        <v>49</v>
      </c>
      <c r="S4715" s="3" t="s">
        <v>34</v>
      </c>
    </row>
    <row r="4716">
      <c r="A4716" s="2">
        <v>42318.71488425926</v>
      </c>
      <c r="B4716" s="3">
        <v>84.0</v>
      </c>
      <c r="C4716" s="3" t="s">
        <v>4244</v>
      </c>
      <c r="D4716" s="3">
        <v>3.0</v>
      </c>
      <c r="E4716" s="3" t="s">
        <v>4264</v>
      </c>
      <c r="F4716" s="3">
        <v>5.0</v>
      </c>
      <c r="G4716" s="3">
        <v>2.0</v>
      </c>
      <c r="H4716" s="3" t="s">
        <v>5107</v>
      </c>
      <c r="I4716" s="3" t="s">
        <v>1616</v>
      </c>
      <c r="J4716" s="3" t="s">
        <v>1617</v>
      </c>
      <c r="K4716" s="3" t="s">
        <v>24</v>
      </c>
      <c r="L4716" s="3">
        <v>6.0</v>
      </c>
      <c r="M4716" s="3" t="s">
        <v>30</v>
      </c>
      <c r="N4716" s="3" t="s">
        <v>2034</v>
      </c>
      <c r="O4716" s="3" t="s">
        <v>93</v>
      </c>
      <c r="P4716" s="4">
        <v>17624.0</v>
      </c>
      <c r="Q4716" s="3" t="s">
        <v>105</v>
      </c>
      <c r="S4716" s="3" t="s">
        <v>34</v>
      </c>
    </row>
    <row r="4717">
      <c r="A4717" s="2">
        <v>42318.71488425926</v>
      </c>
      <c r="B4717" s="3">
        <v>84.0</v>
      </c>
      <c r="C4717" s="3" t="s">
        <v>4244</v>
      </c>
      <c r="D4717" s="3">
        <v>3.0</v>
      </c>
      <c r="E4717" s="3" t="s">
        <v>4264</v>
      </c>
      <c r="F4717" s="3">
        <v>5.0</v>
      </c>
      <c r="G4717" s="3">
        <v>2.0</v>
      </c>
      <c r="H4717" s="3" t="s">
        <v>5107</v>
      </c>
      <c r="I4717" s="3" t="s">
        <v>1616</v>
      </c>
      <c r="J4717" s="3" t="s">
        <v>1617</v>
      </c>
      <c r="K4717" s="3" t="s">
        <v>24</v>
      </c>
      <c r="L4717" s="3">
        <v>7.0</v>
      </c>
      <c r="M4717" s="3" t="s">
        <v>25</v>
      </c>
      <c r="N4717" s="3" t="s">
        <v>5127</v>
      </c>
      <c r="O4717" s="3" t="s">
        <v>54</v>
      </c>
      <c r="P4717" s="4">
        <v>29996.0</v>
      </c>
      <c r="Q4717" s="3" t="s">
        <v>372</v>
      </c>
      <c r="S4717" s="3" t="s">
        <v>34</v>
      </c>
    </row>
    <row r="4718">
      <c r="A4718" s="2">
        <v>42318.71488425926</v>
      </c>
      <c r="B4718" s="3">
        <v>84.0</v>
      </c>
      <c r="C4718" s="3" t="s">
        <v>4244</v>
      </c>
      <c r="D4718" s="3">
        <v>3.0</v>
      </c>
      <c r="E4718" s="3" t="s">
        <v>4264</v>
      </c>
      <c r="F4718" s="3">
        <v>5.0</v>
      </c>
      <c r="G4718" s="3">
        <v>2.0</v>
      </c>
      <c r="H4718" s="3" t="s">
        <v>5107</v>
      </c>
      <c r="I4718" s="3" t="s">
        <v>1616</v>
      </c>
      <c r="J4718" s="3" t="s">
        <v>1617</v>
      </c>
      <c r="K4718" s="3" t="s">
        <v>24</v>
      </c>
      <c r="L4718" s="3">
        <v>8.0</v>
      </c>
      <c r="M4718" s="3" t="s">
        <v>30</v>
      </c>
      <c r="N4718" s="3" t="s">
        <v>5130</v>
      </c>
      <c r="O4718" s="3" t="s">
        <v>562</v>
      </c>
      <c r="P4718" s="4">
        <v>19970.0</v>
      </c>
      <c r="Q4718" s="3" t="s">
        <v>372</v>
      </c>
      <c r="S4718" s="3" t="s">
        <v>34</v>
      </c>
    </row>
    <row r="4719">
      <c r="A4719" s="2">
        <v>42318.71488425926</v>
      </c>
      <c r="B4719" s="3">
        <v>84.0</v>
      </c>
      <c r="C4719" s="3" t="s">
        <v>4244</v>
      </c>
      <c r="D4719" s="3">
        <v>3.0</v>
      </c>
      <c r="E4719" s="3" t="s">
        <v>4264</v>
      </c>
      <c r="F4719" s="3">
        <v>5.0</v>
      </c>
      <c r="G4719" s="3">
        <v>2.0</v>
      </c>
      <c r="H4719" s="3" t="s">
        <v>5107</v>
      </c>
      <c r="I4719" s="3" t="s">
        <v>1616</v>
      </c>
      <c r="J4719" s="3" t="s">
        <v>1617</v>
      </c>
      <c r="K4719" s="3" t="s">
        <v>24</v>
      </c>
      <c r="L4719" s="3">
        <v>9.0</v>
      </c>
      <c r="M4719" s="3" t="s">
        <v>25</v>
      </c>
      <c r="N4719" s="3" t="s">
        <v>5131</v>
      </c>
      <c r="O4719" s="3" t="s">
        <v>218</v>
      </c>
      <c r="P4719" s="4">
        <v>25782.0</v>
      </c>
      <c r="Q4719" s="3" t="s">
        <v>372</v>
      </c>
      <c r="S4719" s="3" t="s">
        <v>34</v>
      </c>
    </row>
    <row r="4720">
      <c r="A4720" s="2">
        <v>42318.71488425926</v>
      </c>
      <c r="B4720" s="3">
        <v>84.0</v>
      </c>
      <c r="C4720" s="3" t="s">
        <v>4244</v>
      </c>
      <c r="D4720" s="3">
        <v>3.0</v>
      </c>
      <c r="E4720" s="3" t="s">
        <v>4264</v>
      </c>
      <c r="F4720" s="3">
        <v>5.0</v>
      </c>
      <c r="G4720" s="3">
        <v>2.0</v>
      </c>
      <c r="H4720" s="3" t="s">
        <v>5107</v>
      </c>
      <c r="I4720" s="3" t="s">
        <v>1616</v>
      </c>
      <c r="J4720" s="3" t="s">
        <v>1617</v>
      </c>
      <c r="K4720" s="3" t="s">
        <v>24</v>
      </c>
      <c r="L4720" s="3">
        <v>10.0</v>
      </c>
      <c r="M4720" s="3" t="s">
        <v>30</v>
      </c>
      <c r="N4720" s="3" t="s">
        <v>5132</v>
      </c>
      <c r="O4720" s="3" t="s">
        <v>67</v>
      </c>
      <c r="P4720" s="4">
        <v>24402.0</v>
      </c>
      <c r="Q4720" s="3" t="s">
        <v>115</v>
      </c>
      <c r="S4720" s="3" t="s">
        <v>34</v>
      </c>
    </row>
    <row r="4721">
      <c r="A4721" s="2">
        <v>42318.71488425926</v>
      </c>
      <c r="B4721" s="3">
        <v>84.0</v>
      </c>
      <c r="C4721" s="3" t="s">
        <v>4244</v>
      </c>
      <c r="D4721" s="3">
        <v>3.0</v>
      </c>
      <c r="E4721" s="3" t="s">
        <v>4264</v>
      </c>
      <c r="F4721" s="3">
        <v>5.0</v>
      </c>
      <c r="G4721" s="3">
        <v>2.0</v>
      </c>
      <c r="H4721" s="3" t="s">
        <v>5107</v>
      </c>
      <c r="I4721" s="3" t="s">
        <v>1616</v>
      </c>
      <c r="J4721" s="3" t="s">
        <v>1617</v>
      </c>
      <c r="K4721" s="3" t="s">
        <v>24</v>
      </c>
      <c r="L4721" s="3">
        <v>11.0</v>
      </c>
      <c r="M4721" s="3" t="s">
        <v>25</v>
      </c>
      <c r="N4721" s="3" t="s">
        <v>5133</v>
      </c>
      <c r="O4721" s="3" t="s">
        <v>427</v>
      </c>
      <c r="P4721" s="4">
        <v>23672.0</v>
      </c>
      <c r="Q4721" s="3" t="s">
        <v>372</v>
      </c>
      <c r="S4721" s="3" t="s">
        <v>34</v>
      </c>
    </row>
    <row r="4722">
      <c r="A4722" s="2">
        <v>42318.71488425926</v>
      </c>
      <c r="B4722" s="3">
        <v>84.0</v>
      </c>
      <c r="C4722" s="3" t="s">
        <v>4244</v>
      </c>
      <c r="D4722" s="3">
        <v>7.0</v>
      </c>
      <c r="E4722" s="3" t="s">
        <v>4274</v>
      </c>
      <c r="F4722" s="3">
        <v>5.0</v>
      </c>
      <c r="G4722" s="3">
        <v>2.0</v>
      </c>
      <c r="H4722" s="3" t="s">
        <v>5107</v>
      </c>
      <c r="I4722" s="3" t="s">
        <v>1616</v>
      </c>
      <c r="J4722" s="3" t="s">
        <v>1617</v>
      </c>
      <c r="K4722" s="3" t="s">
        <v>24</v>
      </c>
      <c r="L4722" s="3">
        <v>1.0</v>
      </c>
      <c r="M4722" s="3" t="s">
        <v>30</v>
      </c>
      <c r="N4722" s="3" t="s">
        <v>5134</v>
      </c>
      <c r="O4722" s="3" t="s">
        <v>107</v>
      </c>
      <c r="P4722" s="4">
        <v>26306.0</v>
      </c>
      <c r="Q4722" s="3" t="s">
        <v>149</v>
      </c>
      <c r="S4722" s="3" t="s">
        <v>34</v>
      </c>
    </row>
    <row r="4723">
      <c r="A4723" s="2">
        <v>42318.71488425926</v>
      </c>
      <c r="B4723" s="3">
        <v>84.0</v>
      </c>
      <c r="C4723" s="3" t="s">
        <v>4244</v>
      </c>
      <c r="D4723" s="3">
        <v>7.0</v>
      </c>
      <c r="E4723" s="3" t="s">
        <v>4274</v>
      </c>
      <c r="F4723" s="3">
        <v>5.0</v>
      </c>
      <c r="G4723" s="3">
        <v>2.0</v>
      </c>
      <c r="H4723" s="3" t="s">
        <v>5107</v>
      </c>
      <c r="I4723" s="3" t="s">
        <v>1616</v>
      </c>
      <c r="J4723" s="3" t="s">
        <v>1617</v>
      </c>
      <c r="K4723" s="3" t="s">
        <v>24</v>
      </c>
      <c r="L4723" s="3">
        <v>2.0</v>
      </c>
      <c r="M4723" s="3" t="s">
        <v>25</v>
      </c>
      <c r="N4723" s="3" t="s">
        <v>5135</v>
      </c>
      <c r="O4723" s="3" t="s">
        <v>1593</v>
      </c>
      <c r="P4723" s="4">
        <v>26413.0</v>
      </c>
      <c r="Q4723" s="3" t="s">
        <v>37</v>
      </c>
      <c r="S4723" s="3" t="s">
        <v>34</v>
      </c>
    </row>
    <row r="4724">
      <c r="A4724" s="2">
        <v>42318.71488425926</v>
      </c>
      <c r="B4724" s="3">
        <v>84.0</v>
      </c>
      <c r="C4724" s="3" t="s">
        <v>4244</v>
      </c>
      <c r="D4724" s="3">
        <v>7.0</v>
      </c>
      <c r="E4724" s="3" t="s">
        <v>4274</v>
      </c>
      <c r="F4724" s="3">
        <v>5.0</v>
      </c>
      <c r="G4724" s="3">
        <v>2.0</v>
      </c>
      <c r="H4724" s="3" t="s">
        <v>5107</v>
      </c>
      <c r="I4724" s="3" t="s">
        <v>1616</v>
      </c>
      <c r="J4724" s="3" t="s">
        <v>1617</v>
      </c>
      <c r="K4724" s="3" t="s">
        <v>24</v>
      </c>
      <c r="L4724" s="3">
        <v>3.0</v>
      </c>
      <c r="M4724" s="3" t="s">
        <v>30</v>
      </c>
      <c r="N4724" s="3" t="s">
        <v>5136</v>
      </c>
      <c r="O4724" s="3" t="s">
        <v>769</v>
      </c>
      <c r="P4724" s="4">
        <v>20996.0</v>
      </c>
      <c r="Q4724" s="3" t="s">
        <v>132</v>
      </c>
      <c r="S4724" s="3" t="s">
        <v>34</v>
      </c>
    </row>
    <row r="4725">
      <c r="A4725" s="2">
        <v>42318.71488425926</v>
      </c>
      <c r="B4725" s="3">
        <v>84.0</v>
      </c>
      <c r="C4725" s="3" t="s">
        <v>4244</v>
      </c>
      <c r="D4725" s="3">
        <v>7.0</v>
      </c>
      <c r="E4725" s="3" t="s">
        <v>4274</v>
      </c>
      <c r="F4725" s="3">
        <v>5.0</v>
      </c>
      <c r="G4725" s="3">
        <v>2.0</v>
      </c>
      <c r="H4725" s="3" t="s">
        <v>5107</v>
      </c>
      <c r="I4725" s="3" t="s">
        <v>1616</v>
      </c>
      <c r="J4725" s="3" t="s">
        <v>1617</v>
      </c>
      <c r="K4725" s="3" t="s">
        <v>24</v>
      </c>
      <c r="L4725" s="3">
        <v>4.0</v>
      </c>
      <c r="M4725" s="3" t="s">
        <v>25</v>
      </c>
      <c r="N4725" s="3" t="s">
        <v>5137</v>
      </c>
      <c r="O4725" s="3" t="s">
        <v>27</v>
      </c>
      <c r="P4725" s="4">
        <v>23573.0</v>
      </c>
      <c r="Q4725" s="3" t="s">
        <v>37</v>
      </c>
      <c r="S4725" s="3" t="s">
        <v>34</v>
      </c>
    </row>
    <row r="4726">
      <c r="A4726" s="2">
        <v>42318.71488425926</v>
      </c>
      <c r="B4726" s="3">
        <v>84.0</v>
      </c>
      <c r="C4726" s="3" t="s">
        <v>4244</v>
      </c>
      <c r="D4726" s="3">
        <v>7.0</v>
      </c>
      <c r="E4726" s="3" t="s">
        <v>4274</v>
      </c>
      <c r="F4726" s="3">
        <v>5.0</v>
      </c>
      <c r="G4726" s="3">
        <v>2.0</v>
      </c>
      <c r="H4726" s="3" t="s">
        <v>5107</v>
      </c>
      <c r="I4726" s="3" t="s">
        <v>1616</v>
      </c>
      <c r="J4726" s="3" t="s">
        <v>1617</v>
      </c>
      <c r="K4726" s="3" t="s">
        <v>24</v>
      </c>
      <c r="L4726" s="3">
        <v>5.0</v>
      </c>
      <c r="M4726" s="3" t="s">
        <v>30</v>
      </c>
      <c r="N4726" s="3" t="s">
        <v>2890</v>
      </c>
      <c r="O4726" s="3" t="s">
        <v>547</v>
      </c>
      <c r="P4726" s="4">
        <v>14694.0</v>
      </c>
      <c r="Q4726" s="3" t="s">
        <v>49</v>
      </c>
      <c r="S4726" s="3" t="s">
        <v>34</v>
      </c>
    </row>
    <row r="4727">
      <c r="A4727" s="2">
        <v>42318.71488425926</v>
      </c>
      <c r="B4727" s="3">
        <v>84.0</v>
      </c>
      <c r="C4727" s="3" t="s">
        <v>4244</v>
      </c>
      <c r="D4727" s="3">
        <v>7.0</v>
      </c>
      <c r="E4727" s="3" t="s">
        <v>4274</v>
      </c>
      <c r="F4727" s="3">
        <v>5.0</v>
      </c>
      <c r="G4727" s="3">
        <v>2.0</v>
      </c>
      <c r="H4727" s="3" t="s">
        <v>5107</v>
      </c>
      <c r="I4727" s="3" t="s">
        <v>1616</v>
      </c>
      <c r="J4727" s="3" t="s">
        <v>1617</v>
      </c>
      <c r="K4727" s="3" t="s">
        <v>24</v>
      </c>
      <c r="L4727" s="3">
        <v>6.0</v>
      </c>
      <c r="M4727" s="3" t="s">
        <v>25</v>
      </c>
      <c r="N4727" s="3" t="s">
        <v>5138</v>
      </c>
      <c r="O4727" s="3" t="s">
        <v>580</v>
      </c>
      <c r="P4727" s="4">
        <v>19713.0</v>
      </c>
      <c r="Q4727" s="3" t="s">
        <v>49</v>
      </c>
      <c r="S4727" s="3" t="s">
        <v>34</v>
      </c>
    </row>
    <row r="4728">
      <c r="A4728" s="2">
        <v>42318.71488425926</v>
      </c>
      <c r="B4728" s="3">
        <v>84.0</v>
      </c>
      <c r="C4728" s="3" t="s">
        <v>4244</v>
      </c>
      <c r="D4728" s="3">
        <v>7.0</v>
      </c>
      <c r="E4728" s="3" t="s">
        <v>4274</v>
      </c>
      <c r="F4728" s="3">
        <v>5.0</v>
      </c>
      <c r="G4728" s="3">
        <v>2.0</v>
      </c>
      <c r="H4728" s="3" t="s">
        <v>5107</v>
      </c>
      <c r="I4728" s="3" t="s">
        <v>1616</v>
      </c>
      <c r="J4728" s="3" t="s">
        <v>1617</v>
      </c>
      <c r="K4728" s="3" t="s">
        <v>24</v>
      </c>
      <c r="L4728" s="3">
        <v>7.0</v>
      </c>
      <c r="M4728" s="3" t="s">
        <v>30</v>
      </c>
      <c r="N4728" s="3" t="s">
        <v>5139</v>
      </c>
      <c r="O4728" s="3" t="s">
        <v>3378</v>
      </c>
      <c r="P4728" s="4">
        <v>23910.0</v>
      </c>
      <c r="Q4728" s="3" t="s">
        <v>75</v>
      </c>
      <c r="S4728" s="3" t="s">
        <v>34</v>
      </c>
    </row>
    <row r="4729">
      <c r="A4729" s="2">
        <v>42318.71488425926</v>
      </c>
      <c r="B4729" s="3">
        <v>84.0</v>
      </c>
      <c r="C4729" s="3" t="s">
        <v>4244</v>
      </c>
      <c r="D4729" s="3">
        <v>7.0</v>
      </c>
      <c r="E4729" s="3" t="s">
        <v>4274</v>
      </c>
      <c r="F4729" s="3">
        <v>5.0</v>
      </c>
      <c r="G4729" s="3">
        <v>2.0</v>
      </c>
      <c r="H4729" s="3" t="s">
        <v>5107</v>
      </c>
      <c r="I4729" s="3" t="s">
        <v>1616</v>
      </c>
      <c r="J4729" s="3" t="s">
        <v>1617</v>
      </c>
      <c r="K4729" s="3" t="s">
        <v>24</v>
      </c>
      <c r="L4729" s="3">
        <v>8.0</v>
      </c>
      <c r="M4729" s="3" t="s">
        <v>25</v>
      </c>
      <c r="N4729" s="3" t="s">
        <v>5140</v>
      </c>
      <c r="O4729" s="3" t="s">
        <v>251</v>
      </c>
      <c r="P4729" s="4">
        <v>23687.0</v>
      </c>
      <c r="Q4729" s="3" t="s">
        <v>37</v>
      </c>
      <c r="S4729" s="3" t="s">
        <v>34</v>
      </c>
    </row>
    <row r="4730">
      <c r="A4730" s="2">
        <v>42318.71488425926</v>
      </c>
      <c r="B4730" s="3">
        <v>84.0</v>
      </c>
      <c r="C4730" s="3" t="s">
        <v>4244</v>
      </c>
      <c r="D4730" s="3">
        <v>7.0</v>
      </c>
      <c r="E4730" s="3" t="s">
        <v>4274</v>
      </c>
      <c r="F4730" s="3">
        <v>5.0</v>
      </c>
      <c r="G4730" s="3">
        <v>2.0</v>
      </c>
      <c r="H4730" s="3" t="s">
        <v>5107</v>
      </c>
      <c r="I4730" s="3" t="s">
        <v>1616</v>
      </c>
      <c r="J4730" s="3" t="s">
        <v>1617</v>
      </c>
      <c r="K4730" s="3" t="s">
        <v>24</v>
      </c>
      <c r="L4730" s="3">
        <v>9.0</v>
      </c>
      <c r="M4730" s="3" t="s">
        <v>30</v>
      </c>
      <c r="N4730" s="3" t="s">
        <v>5141</v>
      </c>
      <c r="O4730" s="3" t="s">
        <v>89</v>
      </c>
      <c r="P4730" s="4">
        <v>23754.0</v>
      </c>
      <c r="Q4730" s="3" t="s">
        <v>132</v>
      </c>
      <c r="S4730" s="3" t="s">
        <v>34</v>
      </c>
    </row>
    <row r="4731">
      <c r="A4731" s="2">
        <v>42318.71488425926</v>
      </c>
      <c r="B4731" s="3">
        <v>84.0</v>
      </c>
      <c r="C4731" s="3" t="s">
        <v>4244</v>
      </c>
      <c r="D4731" s="3">
        <v>7.0</v>
      </c>
      <c r="E4731" s="3" t="s">
        <v>4274</v>
      </c>
      <c r="F4731" s="3">
        <v>5.0</v>
      </c>
      <c r="G4731" s="3">
        <v>2.0</v>
      </c>
      <c r="H4731" s="3" t="s">
        <v>5107</v>
      </c>
      <c r="I4731" s="3" t="s">
        <v>1616</v>
      </c>
      <c r="J4731" s="3" t="s">
        <v>1617</v>
      </c>
      <c r="K4731" s="3" t="s">
        <v>24</v>
      </c>
      <c r="L4731" s="3">
        <v>10.0</v>
      </c>
      <c r="M4731" s="3" t="s">
        <v>25</v>
      </c>
      <c r="N4731" s="3" t="s">
        <v>5142</v>
      </c>
      <c r="O4731" s="3" t="s">
        <v>281</v>
      </c>
      <c r="P4731" s="4">
        <v>25871.0</v>
      </c>
      <c r="Q4731" s="3" t="s">
        <v>372</v>
      </c>
      <c r="S4731" s="3" t="s">
        <v>34</v>
      </c>
    </row>
    <row r="4732">
      <c r="A4732" s="2">
        <v>42318.71488425926</v>
      </c>
      <c r="B4732" s="3">
        <v>84.0</v>
      </c>
      <c r="C4732" s="3" t="s">
        <v>4244</v>
      </c>
      <c r="D4732" s="3">
        <v>7.0</v>
      </c>
      <c r="E4732" s="3" t="s">
        <v>4274</v>
      </c>
      <c r="F4732" s="3">
        <v>5.0</v>
      </c>
      <c r="G4732" s="3">
        <v>2.0</v>
      </c>
      <c r="H4732" s="3" t="s">
        <v>5107</v>
      </c>
      <c r="I4732" s="3" t="s">
        <v>1616</v>
      </c>
      <c r="J4732" s="3" t="s">
        <v>1617</v>
      </c>
      <c r="K4732" s="3" t="s">
        <v>24</v>
      </c>
      <c r="L4732" s="3">
        <v>11.0</v>
      </c>
      <c r="M4732" s="3" t="s">
        <v>30</v>
      </c>
      <c r="N4732" s="3" t="s">
        <v>5143</v>
      </c>
      <c r="O4732" s="3" t="s">
        <v>32</v>
      </c>
      <c r="P4732" s="4">
        <v>28949.0</v>
      </c>
      <c r="Q4732" s="3" t="s">
        <v>115</v>
      </c>
      <c r="S4732" s="3" t="s">
        <v>34</v>
      </c>
    </row>
    <row r="4733">
      <c r="A4733" s="2">
        <v>42318.71488425926</v>
      </c>
      <c r="B4733" s="3">
        <v>84.0</v>
      </c>
      <c r="C4733" s="3" t="s">
        <v>4244</v>
      </c>
      <c r="D4733" s="3">
        <v>15.0</v>
      </c>
      <c r="E4733" s="3" t="s">
        <v>4287</v>
      </c>
      <c r="F4733" s="3">
        <v>5.0</v>
      </c>
      <c r="G4733" s="3">
        <v>2.0</v>
      </c>
      <c r="H4733" s="3" t="s">
        <v>5107</v>
      </c>
      <c r="I4733" s="3" t="s">
        <v>1616</v>
      </c>
      <c r="J4733" s="3" t="s">
        <v>1617</v>
      </c>
      <c r="K4733" s="3" t="s">
        <v>24</v>
      </c>
      <c r="L4733" s="3">
        <v>1.0</v>
      </c>
      <c r="M4733" s="3" t="s">
        <v>25</v>
      </c>
      <c r="N4733" s="3" t="s">
        <v>735</v>
      </c>
      <c r="O4733" s="3" t="s">
        <v>639</v>
      </c>
      <c r="P4733" s="4">
        <v>19796.0</v>
      </c>
      <c r="Q4733" s="3" t="s">
        <v>49</v>
      </c>
      <c r="S4733" s="3" t="s">
        <v>34</v>
      </c>
    </row>
    <row r="4734">
      <c r="A4734" s="2">
        <v>42318.71488425926</v>
      </c>
      <c r="B4734" s="3">
        <v>84.0</v>
      </c>
      <c r="C4734" s="3" t="s">
        <v>4244</v>
      </c>
      <c r="D4734" s="3">
        <v>15.0</v>
      </c>
      <c r="E4734" s="3" t="s">
        <v>4287</v>
      </c>
      <c r="F4734" s="3">
        <v>5.0</v>
      </c>
      <c r="G4734" s="3">
        <v>2.0</v>
      </c>
      <c r="H4734" s="3" t="s">
        <v>5107</v>
      </c>
      <c r="I4734" s="3" t="s">
        <v>1616</v>
      </c>
      <c r="J4734" s="3" t="s">
        <v>1617</v>
      </c>
      <c r="K4734" s="3" t="s">
        <v>24</v>
      </c>
      <c r="L4734" s="3">
        <v>2.0</v>
      </c>
      <c r="M4734" s="3" t="s">
        <v>30</v>
      </c>
      <c r="N4734" s="3" t="s">
        <v>5144</v>
      </c>
      <c r="O4734" s="3" t="s">
        <v>5145</v>
      </c>
      <c r="P4734" s="4">
        <v>27366.0</v>
      </c>
      <c r="Q4734" s="3" t="s">
        <v>221</v>
      </c>
      <c r="S4734" s="3" t="s">
        <v>34</v>
      </c>
    </row>
    <row r="4735">
      <c r="A4735" s="2">
        <v>42318.71488425926</v>
      </c>
      <c r="B4735" s="3">
        <v>84.0</v>
      </c>
      <c r="C4735" s="3" t="s">
        <v>4244</v>
      </c>
      <c r="D4735" s="3">
        <v>15.0</v>
      </c>
      <c r="E4735" s="3" t="s">
        <v>4287</v>
      </c>
      <c r="F4735" s="3">
        <v>5.0</v>
      </c>
      <c r="G4735" s="3">
        <v>2.0</v>
      </c>
      <c r="H4735" s="3" t="s">
        <v>5107</v>
      </c>
      <c r="I4735" s="3" t="s">
        <v>1616</v>
      </c>
      <c r="J4735" s="3" t="s">
        <v>1617</v>
      </c>
      <c r="K4735" s="3" t="s">
        <v>24</v>
      </c>
      <c r="L4735" s="3">
        <v>3.0</v>
      </c>
      <c r="M4735" s="3" t="s">
        <v>25</v>
      </c>
      <c r="N4735" s="3" t="s">
        <v>5146</v>
      </c>
      <c r="O4735" s="3" t="s">
        <v>613</v>
      </c>
      <c r="P4735" s="4">
        <v>26449.0</v>
      </c>
      <c r="Q4735" s="3" t="s">
        <v>37</v>
      </c>
      <c r="S4735" s="3" t="s">
        <v>34</v>
      </c>
    </row>
    <row r="4736">
      <c r="A4736" s="2">
        <v>42318.71488425926</v>
      </c>
      <c r="B4736" s="3">
        <v>84.0</v>
      </c>
      <c r="C4736" s="3" t="s">
        <v>4244</v>
      </c>
      <c r="D4736" s="3">
        <v>15.0</v>
      </c>
      <c r="E4736" s="3" t="s">
        <v>4287</v>
      </c>
      <c r="F4736" s="3">
        <v>5.0</v>
      </c>
      <c r="G4736" s="3">
        <v>2.0</v>
      </c>
      <c r="H4736" s="3" t="s">
        <v>5107</v>
      </c>
      <c r="I4736" s="3" t="s">
        <v>1616</v>
      </c>
      <c r="J4736" s="3" t="s">
        <v>1617</v>
      </c>
      <c r="K4736" s="3" t="s">
        <v>24</v>
      </c>
      <c r="L4736" s="3">
        <v>4.0</v>
      </c>
      <c r="M4736" s="3" t="s">
        <v>30</v>
      </c>
      <c r="N4736" s="3" t="s">
        <v>1613</v>
      </c>
      <c r="O4736" s="3" t="s">
        <v>375</v>
      </c>
      <c r="P4736" s="4">
        <v>23412.0</v>
      </c>
      <c r="Q4736" s="3" t="s">
        <v>28</v>
      </c>
      <c r="S4736" s="3" t="s">
        <v>34</v>
      </c>
    </row>
    <row r="4737">
      <c r="A4737" s="2">
        <v>42318.71488425926</v>
      </c>
      <c r="B4737" s="3">
        <v>84.0</v>
      </c>
      <c r="C4737" s="3" t="s">
        <v>4244</v>
      </c>
      <c r="D4737" s="3">
        <v>15.0</v>
      </c>
      <c r="E4737" s="3" t="s">
        <v>4287</v>
      </c>
      <c r="F4737" s="3">
        <v>5.0</v>
      </c>
      <c r="G4737" s="3">
        <v>2.0</v>
      </c>
      <c r="H4737" s="3" t="s">
        <v>5107</v>
      </c>
      <c r="I4737" s="3" t="s">
        <v>1616</v>
      </c>
      <c r="J4737" s="3" t="s">
        <v>1617</v>
      </c>
      <c r="K4737" s="3" t="s">
        <v>24</v>
      </c>
      <c r="L4737" s="3">
        <v>5.0</v>
      </c>
      <c r="M4737" s="3" t="s">
        <v>25</v>
      </c>
      <c r="N4737" s="3" t="s">
        <v>5147</v>
      </c>
      <c r="O4737" s="3" t="s">
        <v>200</v>
      </c>
      <c r="P4737" s="4">
        <v>19052.0</v>
      </c>
      <c r="Q4737" s="3" t="s">
        <v>145</v>
      </c>
      <c r="S4737" s="3" t="s">
        <v>34</v>
      </c>
    </row>
    <row r="4738">
      <c r="A4738" s="2">
        <v>42318.71488425926</v>
      </c>
      <c r="B4738" s="3">
        <v>84.0</v>
      </c>
      <c r="C4738" s="3" t="s">
        <v>4244</v>
      </c>
      <c r="D4738" s="3">
        <v>15.0</v>
      </c>
      <c r="E4738" s="3" t="s">
        <v>4287</v>
      </c>
      <c r="F4738" s="3">
        <v>5.0</v>
      </c>
      <c r="G4738" s="3">
        <v>2.0</v>
      </c>
      <c r="H4738" s="3" t="s">
        <v>5107</v>
      </c>
      <c r="I4738" s="3" t="s">
        <v>1616</v>
      </c>
      <c r="J4738" s="3" t="s">
        <v>1617</v>
      </c>
      <c r="K4738" s="3" t="s">
        <v>24</v>
      </c>
      <c r="L4738" s="3">
        <v>6.0</v>
      </c>
      <c r="M4738" s="3" t="s">
        <v>30</v>
      </c>
      <c r="N4738" s="3" t="s">
        <v>2534</v>
      </c>
      <c r="O4738" s="3" t="s">
        <v>102</v>
      </c>
      <c r="P4738" s="4">
        <v>25231.0</v>
      </c>
      <c r="Q4738" s="3" t="s">
        <v>115</v>
      </c>
      <c r="S4738" s="3" t="s">
        <v>34</v>
      </c>
    </row>
    <row r="4739">
      <c r="A4739" s="2">
        <v>42318.71488425926</v>
      </c>
      <c r="B4739" s="3">
        <v>84.0</v>
      </c>
      <c r="C4739" s="3" t="s">
        <v>4244</v>
      </c>
      <c r="D4739" s="3">
        <v>26.0</v>
      </c>
      <c r="E4739" s="3" t="s">
        <v>4294</v>
      </c>
      <c r="F4739" s="3">
        <v>5.0</v>
      </c>
      <c r="G4739" s="3">
        <v>2.0</v>
      </c>
      <c r="H4739" s="3" t="s">
        <v>5107</v>
      </c>
      <c r="I4739" s="3" t="s">
        <v>1616</v>
      </c>
      <c r="J4739" s="3" t="s">
        <v>1617</v>
      </c>
      <c r="K4739" s="3" t="s">
        <v>24</v>
      </c>
      <c r="L4739" s="3">
        <v>1.0</v>
      </c>
      <c r="M4739" s="3" t="s">
        <v>30</v>
      </c>
      <c r="N4739" s="3" t="s">
        <v>5148</v>
      </c>
      <c r="O4739" s="3" t="s">
        <v>5149</v>
      </c>
      <c r="P4739" s="4">
        <v>28700.0</v>
      </c>
      <c r="Q4739" s="3" t="s">
        <v>37</v>
      </c>
      <c r="S4739" s="3" t="s">
        <v>34</v>
      </c>
    </row>
    <row r="4740">
      <c r="A4740" s="2">
        <v>42318.71488425926</v>
      </c>
      <c r="B4740" s="3">
        <v>84.0</v>
      </c>
      <c r="C4740" s="3" t="s">
        <v>4244</v>
      </c>
      <c r="D4740" s="3">
        <v>26.0</v>
      </c>
      <c r="E4740" s="3" t="s">
        <v>4294</v>
      </c>
      <c r="F4740" s="3">
        <v>5.0</v>
      </c>
      <c r="G4740" s="3">
        <v>2.0</v>
      </c>
      <c r="H4740" s="3" t="s">
        <v>5107</v>
      </c>
      <c r="I4740" s="3" t="s">
        <v>1616</v>
      </c>
      <c r="J4740" s="3" t="s">
        <v>1617</v>
      </c>
      <c r="K4740" s="3" t="s">
        <v>24</v>
      </c>
      <c r="L4740" s="3">
        <v>2.0</v>
      </c>
      <c r="M4740" s="3" t="s">
        <v>25</v>
      </c>
      <c r="N4740" s="3" t="s">
        <v>5150</v>
      </c>
      <c r="O4740" s="3" t="s">
        <v>237</v>
      </c>
      <c r="P4740" s="4">
        <v>32243.0</v>
      </c>
      <c r="Q4740" s="3" t="s">
        <v>37</v>
      </c>
      <c r="S4740" s="3" t="s">
        <v>34</v>
      </c>
    </row>
    <row r="4741">
      <c r="A4741" s="2">
        <v>42318.71488425926</v>
      </c>
      <c r="B4741" s="3">
        <v>84.0</v>
      </c>
      <c r="C4741" s="3" t="s">
        <v>4244</v>
      </c>
      <c r="D4741" s="3">
        <v>26.0</v>
      </c>
      <c r="E4741" s="3" t="s">
        <v>4294</v>
      </c>
      <c r="F4741" s="3">
        <v>5.0</v>
      </c>
      <c r="G4741" s="3">
        <v>2.0</v>
      </c>
      <c r="H4741" s="3" t="s">
        <v>5107</v>
      </c>
      <c r="I4741" s="3" t="s">
        <v>1616</v>
      </c>
      <c r="J4741" s="3" t="s">
        <v>1617</v>
      </c>
      <c r="K4741" s="3" t="s">
        <v>24</v>
      </c>
      <c r="L4741" s="3">
        <v>3.0</v>
      </c>
      <c r="M4741" s="3" t="s">
        <v>30</v>
      </c>
      <c r="N4741" s="3" t="s">
        <v>5151</v>
      </c>
      <c r="O4741" s="3" t="s">
        <v>2097</v>
      </c>
      <c r="P4741" s="4">
        <v>15345.0</v>
      </c>
      <c r="Q4741" s="3" t="s">
        <v>49</v>
      </c>
      <c r="S4741" s="3" t="s">
        <v>34</v>
      </c>
    </row>
    <row r="4742">
      <c r="A4742" s="2">
        <v>42318.71488425926</v>
      </c>
      <c r="B4742" s="3">
        <v>84.0</v>
      </c>
      <c r="C4742" s="3" t="s">
        <v>4244</v>
      </c>
      <c r="D4742" s="3">
        <v>26.0</v>
      </c>
      <c r="E4742" s="3" t="s">
        <v>4294</v>
      </c>
      <c r="F4742" s="3">
        <v>5.0</v>
      </c>
      <c r="G4742" s="3">
        <v>2.0</v>
      </c>
      <c r="H4742" s="3" t="s">
        <v>5107</v>
      </c>
      <c r="I4742" s="3" t="s">
        <v>1616</v>
      </c>
      <c r="J4742" s="3" t="s">
        <v>1617</v>
      </c>
      <c r="K4742" s="3" t="s">
        <v>24</v>
      </c>
      <c r="L4742" s="3">
        <v>4.0</v>
      </c>
      <c r="M4742" s="3" t="s">
        <v>25</v>
      </c>
      <c r="N4742" s="3" t="s">
        <v>5152</v>
      </c>
      <c r="O4742" s="3" t="s">
        <v>1643</v>
      </c>
      <c r="P4742" s="4">
        <v>19740.0</v>
      </c>
      <c r="Q4742" s="3" t="s">
        <v>372</v>
      </c>
      <c r="S4742" s="3" t="s">
        <v>34</v>
      </c>
    </row>
    <row r="4743">
      <c r="A4743" s="2">
        <v>42318.71488425926</v>
      </c>
      <c r="B4743" s="3">
        <v>84.0</v>
      </c>
      <c r="C4743" s="3" t="s">
        <v>4244</v>
      </c>
      <c r="D4743" s="3">
        <v>26.0</v>
      </c>
      <c r="E4743" s="3" t="s">
        <v>4294</v>
      </c>
      <c r="F4743" s="3">
        <v>5.0</v>
      </c>
      <c r="G4743" s="3">
        <v>2.0</v>
      </c>
      <c r="H4743" s="3" t="s">
        <v>5107</v>
      </c>
      <c r="I4743" s="3" t="s">
        <v>1616</v>
      </c>
      <c r="J4743" s="3" t="s">
        <v>1617</v>
      </c>
      <c r="K4743" s="3" t="s">
        <v>24</v>
      </c>
      <c r="L4743" s="3">
        <v>5.0</v>
      </c>
      <c r="M4743" s="3" t="s">
        <v>30</v>
      </c>
      <c r="N4743" s="3" t="s">
        <v>206</v>
      </c>
      <c r="O4743" s="3" t="s">
        <v>93</v>
      </c>
      <c r="P4743" s="4">
        <v>20608.0</v>
      </c>
      <c r="Q4743" s="3" t="s">
        <v>86</v>
      </c>
      <c r="S4743" s="3" t="s">
        <v>34</v>
      </c>
    </row>
    <row r="4744">
      <c r="A4744" s="2">
        <v>42318.71488425926</v>
      </c>
      <c r="B4744" s="3">
        <v>84.0</v>
      </c>
      <c r="C4744" s="3" t="s">
        <v>4244</v>
      </c>
      <c r="D4744" s="3">
        <v>26.0</v>
      </c>
      <c r="E4744" s="3" t="s">
        <v>4294</v>
      </c>
      <c r="F4744" s="3">
        <v>5.0</v>
      </c>
      <c r="G4744" s="3">
        <v>2.0</v>
      </c>
      <c r="H4744" s="3" t="s">
        <v>5107</v>
      </c>
      <c r="I4744" s="3" t="s">
        <v>1616</v>
      </c>
      <c r="J4744" s="3" t="s">
        <v>1617</v>
      </c>
      <c r="K4744" s="3" t="s">
        <v>24</v>
      </c>
      <c r="L4744" s="3">
        <v>6.0</v>
      </c>
      <c r="M4744" s="3" t="s">
        <v>25</v>
      </c>
      <c r="N4744" s="3" t="s">
        <v>5153</v>
      </c>
      <c r="O4744" s="3" t="s">
        <v>127</v>
      </c>
      <c r="P4744" s="4">
        <v>16794.0</v>
      </c>
      <c r="Q4744" s="3" t="s">
        <v>49</v>
      </c>
      <c r="S4744" s="3" t="s">
        <v>34</v>
      </c>
    </row>
    <row r="4745">
      <c r="A4745" s="2">
        <v>42318.71488425926</v>
      </c>
      <c r="B4745" s="3">
        <v>84.0</v>
      </c>
      <c r="C4745" s="3" t="s">
        <v>4244</v>
      </c>
      <c r="D4745" s="3">
        <v>26.0</v>
      </c>
      <c r="E4745" s="3" t="s">
        <v>4294</v>
      </c>
      <c r="F4745" s="3">
        <v>5.0</v>
      </c>
      <c r="G4745" s="3">
        <v>2.0</v>
      </c>
      <c r="H4745" s="3" t="s">
        <v>5107</v>
      </c>
      <c r="I4745" s="3" t="s">
        <v>1616</v>
      </c>
      <c r="J4745" s="3" t="s">
        <v>1617</v>
      </c>
      <c r="K4745" s="3" t="s">
        <v>24</v>
      </c>
      <c r="L4745" s="3">
        <v>7.0</v>
      </c>
      <c r="M4745" s="3" t="s">
        <v>30</v>
      </c>
      <c r="N4745" s="3" t="s">
        <v>2625</v>
      </c>
      <c r="O4745" s="3" t="s">
        <v>5154</v>
      </c>
      <c r="P4745" s="4">
        <v>32095.0</v>
      </c>
      <c r="Q4745" s="3" t="s">
        <v>52</v>
      </c>
      <c r="S4745" s="3" t="s">
        <v>34</v>
      </c>
    </row>
    <row r="4746">
      <c r="A4746" s="2">
        <v>42318.71488425926</v>
      </c>
      <c r="B4746" s="3">
        <v>84.0</v>
      </c>
      <c r="C4746" s="3" t="s">
        <v>4244</v>
      </c>
      <c r="D4746" s="3">
        <v>26.0</v>
      </c>
      <c r="E4746" s="3" t="s">
        <v>4294</v>
      </c>
      <c r="F4746" s="3">
        <v>5.0</v>
      </c>
      <c r="G4746" s="3">
        <v>2.0</v>
      </c>
      <c r="H4746" s="3" t="s">
        <v>5107</v>
      </c>
      <c r="I4746" s="3" t="s">
        <v>1616</v>
      </c>
      <c r="J4746" s="3" t="s">
        <v>1617</v>
      </c>
      <c r="K4746" s="3" t="s">
        <v>24</v>
      </c>
      <c r="L4746" s="3">
        <v>8.0</v>
      </c>
      <c r="M4746" s="3" t="s">
        <v>25</v>
      </c>
      <c r="N4746" s="3" t="s">
        <v>5155</v>
      </c>
      <c r="O4746" s="3" t="s">
        <v>1468</v>
      </c>
      <c r="P4746" s="4">
        <v>29505.0</v>
      </c>
      <c r="Q4746" s="3" t="s">
        <v>55</v>
      </c>
      <c r="S4746" s="3" t="s">
        <v>34</v>
      </c>
    </row>
    <row r="4747">
      <c r="A4747" s="2">
        <v>42318.71488425926</v>
      </c>
      <c r="B4747" s="3">
        <v>84.0</v>
      </c>
      <c r="C4747" s="3" t="s">
        <v>4244</v>
      </c>
      <c r="D4747" s="3">
        <v>26.0</v>
      </c>
      <c r="E4747" s="3" t="s">
        <v>4294</v>
      </c>
      <c r="F4747" s="3">
        <v>5.0</v>
      </c>
      <c r="G4747" s="3">
        <v>2.0</v>
      </c>
      <c r="H4747" s="3" t="s">
        <v>5107</v>
      </c>
      <c r="I4747" s="3" t="s">
        <v>1616</v>
      </c>
      <c r="J4747" s="3" t="s">
        <v>1617</v>
      </c>
      <c r="K4747" s="3" t="s">
        <v>24</v>
      </c>
      <c r="L4747" s="3">
        <v>9.0</v>
      </c>
      <c r="M4747" s="3" t="s">
        <v>30</v>
      </c>
      <c r="N4747" s="3" t="s">
        <v>1590</v>
      </c>
      <c r="O4747" s="3" t="s">
        <v>98</v>
      </c>
      <c r="P4747" s="4">
        <v>24629.0</v>
      </c>
      <c r="Q4747" s="3" t="s">
        <v>33</v>
      </c>
      <c r="S4747" s="3" t="s">
        <v>34</v>
      </c>
    </row>
    <row r="4748">
      <c r="A4748" s="2">
        <v>42318.71488425926</v>
      </c>
      <c r="B4748" s="3">
        <v>84.0</v>
      </c>
      <c r="C4748" s="3" t="s">
        <v>4244</v>
      </c>
      <c r="D4748" s="3">
        <v>26.0</v>
      </c>
      <c r="E4748" s="3" t="s">
        <v>4294</v>
      </c>
      <c r="F4748" s="3">
        <v>5.0</v>
      </c>
      <c r="G4748" s="3">
        <v>2.0</v>
      </c>
      <c r="H4748" s="3" t="s">
        <v>5107</v>
      </c>
      <c r="I4748" s="3" t="s">
        <v>1616</v>
      </c>
      <c r="J4748" s="3" t="s">
        <v>1617</v>
      </c>
      <c r="K4748" s="3" t="s">
        <v>24</v>
      </c>
      <c r="L4748" s="3">
        <v>10.0</v>
      </c>
      <c r="M4748" s="3" t="s">
        <v>25</v>
      </c>
      <c r="N4748" s="3" t="s">
        <v>5156</v>
      </c>
      <c r="O4748" s="3" t="s">
        <v>1536</v>
      </c>
      <c r="P4748" s="4">
        <v>23654.0</v>
      </c>
      <c r="Q4748" s="3" t="s">
        <v>37</v>
      </c>
      <c r="S4748" s="3" t="s">
        <v>34</v>
      </c>
    </row>
    <row r="4749">
      <c r="A4749" s="2">
        <v>42318.71488425926</v>
      </c>
      <c r="B4749" s="3">
        <v>84.0</v>
      </c>
      <c r="C4749" s="3" t="s">
        <v>4244</v>
      </c>
      <c r="D4749" s="3">
        <v>26.0</v>
      </c>
      <c r="E4749" s="3" t="s">
        <v>4294</v>
      </c>
      <c r="F4749" s="3">
        <v>5.0</v>
      </c>
      <c r="G4749" s="3">
        <v>2.0</v>
      </c>
      <c r="H4749" s="3" t="s">
        <v>5107</v>
      </c>
      <c r="I4749" s="3" t="s">
        <v>1616</v>
      </c>
      <c r="J4749" s="3" t="s">
        <v>1617</v>
      </c>
      <c r="K4749" s="3" t="s">
        <v>24</v>
      </c>
      <c r="L4749" s="3">
        <v>11.0</v>
      </c>
      <c r="M4749" s="3" t="s">
        <v>30</v>
      </c>
      <c r="N4749" s="3" t="s">
        <v>5157</v>
      </c>
      <c r="O4749" s="3" t="s">
        <v>2299</v>
      </c>
      <c r="P4749" s="4">
        <v>29420.0</v>
      </c>
      <c r="Q4749" s="3" t="s">
        <v>228</v>
      </c>
      <c r="S4749" s="3" t="s">
        <v>34</v>
      </c>
    </row>
    <row r="4750">
      <c r="A4750" s="2">
        <v>42318.71488425926</v>
      </c>
      <c r="B4750" s="3">
        <v>84.0</v>
      </c>
      <c r="C4750" s="3" t="s">
        <v>4244</v>
      </c>
      <c r="D4750" s="3">
        <v>26.0</v>
      </c>
      <c r="E4750" s="3" t="s">
        <v>4294</v>
      </c>
      <c r="F4750" s="3">
        <v>5.0</v>
      </c>
      <c r="G4750" s="3">
        <v>2.0</v>
      </c>
      <c r="H4750" s="3" t="s">
        <v>5107</v>
      </c>
      <c r="I4750" s="3" t="s">
        <v>1616</v>
      </c>
      <c r="J4750" s="3" t="s">
        <v>1617</v>
      </c>
      <c r="K4750" s="3" t="s">
        <v>24</v>
      </c>
      <c r="L4750" s="3">
        <v>12.0</v>
      </c>
      <c r="M4750" s="3" t="s">
        <v>25</v>
      </c>
      <c r="N4750" s="3" t="s">
        <v>5158</v>
      </c>
      <c r="O4750" s="3" t="s">
        <v>213</v>
      </c>
      <c r="P4750" s="4">
        <v>19481.0</v>
      </c>
      <c r="Q4750" s="3" t="s">
        <v>49</v>
      </c>
      <c r="S4750" s="3" t="s">
        <v>34</v>
      </c>
    </row>
    <row r="4751">
      <c r="A4751" s="2">
        <v>42318.71488425926</v>
      </c>
      <c r="B4751" s="3">
        <v>84.0</v>
      </c>
      <c r="C4751" s="3" t="s">
        <v>4244</v>
      </c>
      <c r="D4751" s="3">
        <v>26.0</v>
      </c>
      <c r="E4751" s="3" t="s">
        <v>4294</v>
      </c>
      <c r="F4751" s="3">
        <v>5.0</v>
      </c>
      <c r="G4751" s="3">
        <v>2.0</v>
      </c>
      <c r="H4751" s="3" t="s">
        <v>5107</v>
      </c>
      <c r="I4751" s="3" t="s">
        <v>1616</v>
      </c>
      <c r="J4751" s="3" t="s">
        <v>1617</v>
      </c>
      <c r="K4751" s="3" t="s">
        <v>24</v>
      </c>
      <c r="L4751" s="3">
        <v>13.0</v>
      </c>
      <c r="M4751" s="3" t="s">
        <v>30</v>
      </c>
      <c r="N4751" s="3" t="s">
        <v>5159</v>
      </c>
      <c r="O4751" s="3" t="s">
        <v>158</v>
      </c>
      <c r="P4751" s="4">
        <v>25343.0</v>
      </c>
      <c r="Q4751" s="3" t="s">
        <v>189</v>
      </c>
      <c r="S4751" s="3" t="s">
        <v>34</v>
      </c>
    </row>
    <row r="4752">
      <c r="A4752" s="2">
        <v>42318.71488425926</v>
      </c>
      <c r="B4752" s="3">
        <v>84.0</v>
      </c>
      <c r="C4752" s="3" t="s">
        <v>4244</v>
      </c>
      <c r="D4752" s="3">
        <v>26.0</v>
      </c>
      <c r="E4752" s="3" t="s">
        <v>4294</v>
      </c>
      <c r="F4752" s="3">
        <v>5.0</v>
      </c>
      <c r="G4752" s="3">
        <v>2.0</v>
      </c>
      <c r="H4752" s="3" t="s">
        <v>5107</v>
      </c>
      <c r="I4752" s="3" t="s">
        <v>1616</v>
      </c>
      <c r="J4752" s="3" t="s">
        <v>1617</v>
      </c>
      <c r="K4752" s="3" t="s">
        <v>24</v>
      </c>
      <c r="L4752" s="3">
        <v>14.0</v>
      </c>
      <c r="M4752" s="3" t="s">
        <v>25</v>
      </c>
      <c r="N4752" s="3" t="s">
        <v>5160</v>
      </c>
      <c r="O4752" s="3" t="s">
        <v>91</v>
      </c>
      <c r="P4752" s="4">
        <v>20211.0</v>
      </c>
      <c r="Q4752" s="3" t="s">
        <v>37</v>
      </c>
      <c r="S4752" s="3" t="s">
        <v>34</v>
      </c>
    </row>
    <row r="4753">
      <c r="A4753" s="2">
        <v>42318.71488425926</v>
      </c>
      <c r="B4753" s="3">
        <v>84.0</v>
      </c>
      <c r="C4753" s="3" t="s">
        <v>4244</v>
      </c>
      <c r="D4753" s="3">
        <v>26.0</v>
      </c>
      <c r="E4753" s="3" t="s">
        <v>4294</v>
      </c>
      <c r="F4753" s="3">
        <v>5.0</v>
      </c>
      <c r="G4753" s="3">
        <v>2.0</v>
      </c>
      <c r="H4753" s="3" t="s">
        <v>5107</v>
      </c>
      <c r="I4753" s="3" t="s">
        <v>1616</v>
      </c>
      <c r="J4753" s="3" t="s">
        <v>1617</v>
      </c>
      <c r="K4753" s="3" t="s">
        <v>24</v>
      </c>
      <c r="L4753" s="3">
        <v>15.0</v>
      </c>
      <c r="M4753" s="3" t="s">
        <v>30</v>
      </c>
      <c r="N4753" s="3" t="s">
        <v>5161</v>
      </c>
      <c r="O4753" s="3" t="s">
        <v>5162</v>
      </c>
      <c r="P4753" s="4">
        <v>32390.0</v>
      </c>
      <c r="Q4753" s="3" t="s">
        <v>52</v>
      </c>
      <c r="S4753" s="3" t="s">
        <v>34</v>
      </c>
    </row>
    <row r="4754">
      <c r="A4754" s="2">
        <v>42318.71488425926</v>
      </c>
      <c r="B4754" s="3">
        <v>84.0</v>
      </c>
      <c r="C4754" s="3" t="s">
        <v>4244</v>
      </c>
      <c r="D4754" s="3">
        <v>38.0</v>
      </c>
      <c r="E4754" s="3" t="s">
        <v>4310</v>
      </c>
      <c r="F4754" s="3">
        <v>5.0</v>
      </c>
      <c r="G4754" s="3">
        <v>2.0</v>
      </c>
      <c r="H4754" s="3" t="s">
        <v>5107</v>
      </c>
      <c r="I4754" s="3" t="s">
        <v>1616</v>
      </c>
      <c r="J4754" s="3" t="s">
        <v>1617</v>
      </c>
      <c r="K4754" s="3" t="s">
        <v>272</v>
      </c>
      <c r="L4754" s="3">
        <v>1.0</v>
      </c>
      <c r="M4754" s="3" t="s">
        <v>30</v>
      </c>
      <c r="N4754" s="3" t="s">
        <v>5136</v>
      </c>
      <c r="O4754" s="3" t="s">
        <v>235</v>
      </c>
      <c r="P4754" s="4">
        <v>20563.0</v>
      </c>
      <c r="Q4754" s="3" t="s">
        <v>75</v>
      </c>
      <c r="S4754" s="3" t="s">
        <v>34</v>
      </c>
    </row>
    <row r="4755">
      <c r="A4755" s="2">
        <v>42318.71488425926</v>
      </c>
      <c r="B4755" s="3">
        <v>84.0</v>
      </c>
      <c r="C4755" s="3" t="s">
        <v>4244</v>
      </c>
      <c r="D4755" s="3">
        <v>38.0</v>
      </c>
      <c r="E4755" s="3" t="s">
        <v>4310</v>
      </c>
      <c r="F4755" s="3">
        <v>5.0</v>
      </c>
      <c r="G4755" s="3">
        <v>2.0</v>
      </c>
      <c r="H4755" s="3" t="s">
        <v>5107</v>
      </c>
      <c r="I4755" s="3" t="s">
        <v>1616</v>
      </c>
      <c r="J4755" s="3" t="s">
        <v>1617</v>
      </c>
      <c r="K4755" s="3" t="s">
        <v>24</v>
      </c>
      <c r="L4755" s="3">
        <v>2.0</v>
      </c>
      <c r="M4755" s="3" t="s">
        <v>25</v>
      </c>
      <c r="N4755" s="3" t="s">
        <v>1000</v>
      </c>
      <c r="O4755" s="3" t="s">
        <v>1089</v>
      </c>
      <c r="P4755" s="4">
        <v>24464.0</v>
      </c>
      <c r="Q4755" s="3" t="s">
        <v>37</v>
      </c>
      <c r="S4755" s="3" t="s">
        <v>34</v>
      </c>
    </row>
    <row r="4756">
      <c r="A4756" s="2">
        <v>42318.71488425926</v>
      </c>
      <c r="B4756" s="3">
        <v>84.0</v>
      </c>
      <c r="C4756" s="3" t="s">
        <v>4244</v>
      </c>
      <c r="D4756" s="3">
        <v>38.0</v>
      </c>
      <c r="E4756" s="3" t="s">
        <v>4310</v>
      </c>
      <c r="F4756" s="3">
        <v>5.0</v>
      </c>
      <c r="G4756" s="3">
        <v>2.0</v>
      </c>
      <c r="H4756" s="3" t="s">
        <v>5107</v>
      </c>
      <c r="I4756" s="3" t="s">
        <v>1616</v>
      </c>
      <c r="J4756" s="3" t="s">
        <v>1617</v>
      </c>
      <c r="K4756" s="3" t="s">
        <v>24</v>
      </c>
      <c r="L4756" s="3">
        <v>3.0</v>
      </c>
      <c r="M4756" s="3" t="s">
        <v>30</v>
      </c>
      <c r="N4756" s="3" t="s">
        <v>5163</v>
      </c>
      <c r="O4756" s="3" t="s">
        <v>375</v>
      </c>
      <c r="P4756" s="4">
        <v>23054.0</v>
      </c>
      <c r="Q4756" s="3" t="s">
        <v>37</v>
      </c>
      <c r="S4756" s="3" t="s">
        <v>34</v>
      </c>
    </row>
    <row r="4757">
      <c r="A4757" s="2">
        <v>42318.71488425926</v>
      </c>
      <c r="B4757" s="3">
        <v>84.0</v>
      </c>
      <c r="C4757" s="3" t="s">
        <v>4244</v>
      </c>
      <c r="D4757" s="3">
        <v>38.0</v>
      </c>
      <c r="E4757" s="3" t="s">
        <v>4310</v>
      </c>
      <c r="F4757" s="3">
        <v>5.0</v>
      </c>
      <c r="G4757" s="3">
        <v>2.0</v>
      </c>
      <c r="H4757" s="3" t="s">
        <v>5107</v>
      </c>
      <c r="I4757" s="3" t="s">
        <v>1616</v>
      </c>
      <c r="J4757" s="3" t="s">
        <v>1617</v>
      </c>
      <c r="K4757" s="3" t="s">
        <v>24</v>
      </c>
      <c r="L4757" s="3">
        <v>4.0</v>
      </c>
      <c r="M4757" s="3" t="s">
        <v>25</v>
      </c>
      <c r="N4757" s="3" t="s">
        <v>5164</v>
      </c>
      <c r="O4757" s="3" t="s">
        <v>4990</v>
      </c>
      <c r="P4757" s="4">
        <v>23526.0</v>
      </c>
      <c r="Q4757" s="3" t="s">
        <v>75</v>
      </c>
      <c r="S4757" s="3" t="s">
        <v>34</v>
      </c>
    </row>
    <row r="4758">
      <c r="A4758" s="2">
        <v>42318.71488425926</v>
      </c>
      <c r="B4758" s="3">
        <v>84.0</v>
      </c>
      <c r="C4758" s="3" t="s">
        <v>4244</v>
      </c>
      <c r="D4758" s="3">
        <v>38.0</v>
      </c>
      <c r="E4758" s="3" t="s">
        <v>4310</v>
      </c>
      <c r="F4758" s="3">
        <v>5.0</v>
      </c>
      <c r="G4758" s="3">
        <v>2.0</v>
      </c>
      <c r="H4758" s="3" t="s">
        <v>5107</v>
      </c>
      <c r="I4758" s="3" t="s">
        <v>1616</v>
      </c>
      <c r="J4758" s="3" t="s">
        <v>1617</v>
      </c>
      <c r="K4758" s="3" t="s">
        <v>24</v>
      </c>
      <c r="L4758" s="3">
        <v>5.0</v>
      </c>
      <c r="M4758" s="3" t="s">
        <v>30</v>
      </c>
      <c r="N4758" s="3" t="s">
        <v>5165</v>
      </c>
      <c r="O4758" s="3" t="s">
        <v>193</v>
      </c>
      <c r="P4758" s="4">
        <v>22312.0</v>
      </c>
      <c r="Q4758" s="3" t="s">
        <v>372</v>
      </c>
      <c r="S4758" s="3" t="s">
        <v>34</v>
      </c>
    </row>
    <row r="4759">
      <c r="A4759" s="2">
        <v>42318.71488425926</v>
      </c>
      <c r="B4759" s="3">
        <v>84.0</v>
      </c>
      <c r="C4759" s="3" t="s">
        <v>4244</v>
      </c>
      <c r="D4759" s="3">
        <v>38.0</v>
      </c>
      <c r="E4759" s="3" t="s">
        <v>4310</v>
      </c>
      <c r="F4759" s="3">
        <v>5.0</v>
      </c>
      <c r="G4759" s="3">
        <v>2.0</v>
      </c>
      <c r="H4759" s="3" t="s">
        <v>5107</v>
      </c>
      <c r="I4759" s="3" t="s">
        <v>1616</v>
      </c>
      <c r="J4759" s="3" t="s">
        <v>1617</v>
      </c>
      <c r="K4759" s="3" t="s">
        <v>24</v>
      </c>
      <c r="L4759" s="3">
        <v>6.0</v>
      </c>
      <c r="M4759" s="3" t="s">
        <v>25</v>
      </c>
      <c r="N4759" s="3" t="s">
        <v>5166</v>
      </c>
      <c r="O4759" s="3" t="s">
        <v>281</v>
      </c>
      <c r="P4759" s="4">
        <v>22685.0</v>
      </c>
      <c r="Q4759" s="3" t="s">
        <v>55</v>
      </c>
      <c r="S4759" s="3" t="s">
        <v>34</v>
      </c>
    </row>
    <row r="4760">
      <c r="A4760" s="2">
        <v>42318.71488425926</v>
      </c>
      <c r="B4760" s="3">
        <v>84.0</v>
      </c>
      <c r="C4760" s="3" t="s">
        <v>4244</v>
      </c>
      <c r="D4760" s="3">
        <v>38.0</v>
      </c>
      <c r="E4760" s="3" t="s">
        <v>4310</v>
      </c>
      <c r="F4760" s="3">
        <v>5.0</v>
      </c>
      <c r="G4760" s="3">
        <v>2.0</v>
      </c>
      <c r="H4760" s="3" t="s">
        <v>5107</v>
      </c>
      <c r="I4760" s="3" t="s">
        <v>1616</v>
      </c>
      <c r="J4760" s="3" t="s">
        <v>1617</v>
      </c>
      <c r="K4760" s="3" t="s">
        <v>24</v>
      </c>
      <c r="L4760" s="3">
        <v>7.0</v>
      </c>
      <c r="M4760" s="3" t="s">
        <v>30</v>
      </c>
      <c r="N4760" s="3" t="s">
        <v>5167</v>
      </c>
      <c r="O4760" s="3" t="s">
        <v>639</v>
      </c>
      <c r="P4760" s="4">
        <v>21388.0</v>
      </c>
      <c r="Q4760" s="3" t="s">
        <v>115</v>
      </c>
      <c r="S4760" s="3" t="s">
        <v>34</v>
      </c>
    </row>
    <row r="4761">
      <c r="A4761" s="2">
        <v>42318.71488425926</v>
      </c>
      <c r="B4761" s="3">
        <v>84.0</v>
      </c>
      <c r="C4761" s="3" t="s">
        <v>4244</v>
      </c>
      <c r="D4761" s="3">
        <v>38.0</v>
      </c>
      <c r="E4761" s="3" t="s">
        <v>4310</v>
      </c>
      <c r="F4761" s="3">
        <v>5.0</v>
      </c>
      <c r="G4761" s="3">
        <v>2.0</v>
      </c>
      <c r="H4761" s="3" t="s">
        <v>5107</v>
      </c>
      <c r="I4761" s="3" t="s">
        <v>1616</v>
      </c>
      <c r="J4761" s="3" t="s">
        <v>1617</v>
      </c>
      <c r="K4761" s="3" t="s">
        <v>24</v>
      </c>
      <c r="L4761" s="3">
        <v>8.0</v>
      </c>
      <c r="M4761" s="3" t="s">
        <v>25</v>
      </c>
      <c r="N4761" s="3" t="s">
        <v>5168</v>
      </c>
      <c r="O4761" s="3" t="s">
        <v>109</v>
      </c>
      <c r="P4761" s="4">
        <v>18960.0</v>
      </c>
      <c r="Q4761" s="3" t="s">
        <v>49</v>
      </c>
      <c r="S4761" s="3" t="s">
        <v>34</v>
      </c>
    </row>
    <row r="4762">
      <c r="A4762" s="2">
        <v>42318.71488425926</v>
      </c>
      <c r="B4762" s="3">
        <v>84.0</v>
      </c>
      <c r="C4762" s="3" t="s">
        <v>4244</v>
      </c>
      <c r="D4762" s="3">
        <v>38.0</v>
      </c>
      <c r="E4762" s="3" t="s">
        <v>4310</v>
      </c>
      <c r="F4762" s="3">
        <v>5.0</v>
      </c>
      <c r="G4762" s="3">
        <v>2.0</v>
      </c>
      <c r="H4762" s="3" t="s">
        <v>5107</v>
      </c>
      <c r="I4762" s="3" t="s">
        <v>1616</v>
      </c>
      <c r="J4762" s="3" t="s">
        <v>1617</v>
      </c>
      <c r="K4762" s="3" t="s">
        <v>24</v>
      </c>
      <c r="L4762" s="3">
        <v>9.0</v>
      </c>
      <c r="M4762" s="3" t="s">
        <v>30</v>
      </c>
      <c r="N4762" s="3" t="s">
        <v>5169</v>
      </c>
      <c r="O4762" s="3" t="s">
        <v>487</v>
      </c>
      <c r="P4762" s="4">
        <v>21791.0</v>
      </c>
      <c r="Q4762" s="3" t="s">
        <v>132</v>
      </c>
      <c r="S4762" s="3" t="s">
        <v>34</v>
      </c>
    </row>
    <row r="4763">
      <c r="A4763" s="2">
        <v>42318.71488425926</v>
      </c>
      <c r="B4763" s="3">
        <v>84.0</v>
      </c>
      <c r="C4763" s="3" t="s">
        <v>4244</v>
      </c>
      <c r="D4763" s="3">
        <v>38.0</v>
      </c>
      <c r="E4763" s="3" t="s">
        <v>4310</v>
      </c>
      <c r="F4763" s="3">
        <v>5.0</v>
      </c>
      <c r="G4763" s="3">
        <v>2.0</v>
      </c>
      <c r="H4763" s="3" t="s">
        <v>5107</v>
      </c>
      <c r="I4763" s="3" t="s">
        <v>1616</v>
      </c>
      <c r="J4763" s="3" t="s">
        <v>1617</v>
      </c>
      <c r="K4763" s="3" t="s">
        <v>24</v>
      </c>
      <c r="L4763" s="3">
        <v>10.0</v>
      </c>
      <c r="M4763" s="3" t="s">
        <v>25</v>
      </c>
      <c r="N4763" s="3" t="s">
        <v>5170</v>
      </c>
      <c r="O4763" s="3" t="s">
        <v>417</v>
      </c>
      <c r="P4763" s="4">
        <v>21910.0</v>
      </c>
      <c r="Q4763" s="3" t="s">
        <v>115</v>
      </c>
      <c r="S4763" s="3" t="s">
        <v>34</v>
      </c>
    </row>
    <row r="4764">
      <c r="A4764" s="2">
        <v>42318.71488425926</v>
      </c>
      <c r="B4764" s="3">
        <v>84.0</v>
      </c>
      <c r="C4764" s="3" t="s">
        <v>4244</v>
      </c>
      <c r="D4764" s="3">
        <v>38.0</v>
      </c>
      <c r="E4764" s="3" t="s">
        <v>4310</v>
      </c>
      <c r="F4764" s="3">
        <v>5.0</v>
      </c>
      <c r="G4764" s="3">
        <v>2.0</v>
      </c>
      <c r="H4764" s="3" t="s">
        <v>5107</v>
      </c>
      <c r="I4764" s="3" t="s">
        <v>1616</v>
      </c>
      <c r="J4764" s="3" t="s">
        <v>1617</v>
      </c>
      <c r="K4764" s="3" t="s">
        <v>24</v>
      </c>
      <c r="L4764" s="3">
        <v>11.0</v>
      </c>
      <c r="M4764" s="3" t="s">
        <v>30</v>
      </c>
      <c r="N4764" s="3" t="s">
        <v>2695</v>
      </c>
      <c r="O4764" s="3" t="s">
        <v>1547</v>
      </c>
      <c r="P4764" s="4">
        <v>22810.0</v>
      </c>
      <c r="Q4764" s="3" t="s">
        <v>37</v>
      </c>
      <c r="S4764" s="3" t="s">
        <v>34</v>
      </c>
    </row>
    <row r="4765">
      <c r="A4765" s="2">
        <v>42318.71488425926</v>
      </c>
      <c r="B4765" s="3">
        <v>84.0</v>
      </c>
      <c r="C4765" s="3" t="s">
        <v>4244</v>
      </c>
      <c r="D4765" s="3">
        <v>38.0</v>
      </c>
      <c r="E4765" s="3" t="s">
        <v>4310</v>
      </c>
      <c r="F4765" s="3">
        <v>5.0</v>
      </c>
      <c r="G4765" s="3">
        <v>2.0</v>
      </c>
      <c r="H4765" s="3" t="s">
        <v>5107</v>
      </c>
      <c r="I4765" s="3" t="s">
        <v>1616</v>
      </c>
      <c r="J4765" s="3" t="s">
        <v>1617</v>
      </c>
      <c r="K4765" s="3" t="s">
        <v>24</v>
      </c>
      <c r="L4765" s="3">
        <v>12.0</v>
      </c>
      <c r="M4765" s="3" t="s">
        <v>25</v>
      </c>
      <c r="N4765" s="3" t="s">
        <v>614</v>
      </c>
      <c r="O4765" s="3" t="s">
        <v>5171</v>
      </c>
      <c r="P4765" s="4">
        <v>20943.0</v>
      </c>
      <c r="Q4765" s="3" t="s">
        <v>372</v>
      </c>
      <c r="S4765" s="3" t="s">
        <v>34</v>
      </c>
    </row>
    <row r="4766">
      <c r="A4766" s="2">
        <v>42318.71488425926</v>
      </c>
      <c r="B4766" s="3">
        <v>84.0</v>
      </c>
      <c r="C4766" s="3" t="s">
        <v>4244</v>
      </c>
      <c r="D4766" s="3">
        <v>38.0</v>
      </c>
      <c r="E4766" s="3" t="s">
        <v>4310</v>
      </c>
      <c r="F4766" s="3">
        <v>5.0</v>
      </c>
      <c r="G4766" s="3">
        <v>2.0</v>
      </c>
      <c r="H4766" s="3" t="s">
        <v>5107</v>
      </c>
      <c r="I4766" s="3" t="s">
        <v>1616</v>
      </c>
      <c r="J4766" s="3" t="s">
        <v>1617</v>
      </c>
      <c r="K4766" s="3" t="s">
        <v>24</v>
      </c>
      <c r="L4766" s="3">
        <v>13.0</v>
      </c>
      <c r="M4766" s="3" t="s">
        <v>30</v>
      </c>
      <c r="N4766" s="3" t="s">
        <v>5172</v>
      </c>
      <c r="O4766" s="3" t="s">
        <v>225</v>
      </c>
      <c r="P4766" s="4">
        <v>24929.0</v>
      </c>
      <c r="Q4766" s="3" t="s">
        <v>132</v>
      </c>
      <c r="S4766" s="3" t="s">
        <v>34</v>
      </c>
    </row>
    <row r="4767">
      <c r="A4767" s="2">
        <v>42318.71488425926</v>
      </c>
      <c r="B4767" s="3">
        <v>84.0</v>
      </c>
      <c r="C4767" s="3" t="s">
        <v>4244</v>
      </c>
      <c r="D4767" s="3">
        <v>38.0</v>
      </c>
      <c r="E4767" s="3" t="s">
        <v>4310</v>
      </c>
      <c r="F4767" s="3">
        <v>5.0</v>
      </c>
      <c r="G4767" s="3">
        <v>2.0</v>
      </c>
      <c r="H4767" s="3" t="s">
        <v>5107</v>
      </c>
      <c r="I4767" s="3" t="s">
        <v>1616</v>
      </c>
      <c r="J4767" s="3" t="s">
        <v>1617</v>
      </c>
      <c r="K4767" s="3" t="s">
        <v>24</v>
      </c>
      <c r="L4767" s="3">
        <v>14.0</v>
      </c>
      <c r="M4767" s="3" t="s">
        <v>25</v>
      </c>
      <c r="N4767" s="3" t="s">
        <v>5173</v>
      </c>
      <c r="O4767" s="3" t="s">
        <v>1873</v>
      </c>
      <c r="P4767" s="4">
        <v>24273.0</v>
      </c>
      <c r="Q4767" s="3" t="s">
        <v>37</v>
      </c>
      <c r="S4767" s="3" t="s">
        <v>34</v>
      </c>
    </row>
    <row r="4768">
      <c r="A4768" s="2">
        <v>42318.71488425926</v>
      </c>
      <c r="B4768" s="3">
        <v>84.0</v>
      </c>
      <c r="C4768" s="3" t="s">
        <v>4244</v>
      </c>
      <c r="D4768" s="3">
        <v>38.0</v>
      </c>
      <c r="E4768" s="3" t="s">
        <v>4310</v>
      </c>
      <c r="F4768" s="3">
        <v>5.0</v>
      </c>
      <c r="G4768" s="3">
        <v>2.0</v>
      </c>
      <c r="H4768" s="3" t="s">
        <v>5107</v>
      </c>
      <c r="I4768" s="3" t="s">
        <v>1616</v>
      </c>
      <c r="J4768" s="3" t="s">
        <v>1617</v>
      </c>
      <c r="K4768" s="3" t="s">
        <v>24</v>
      </c>
      <c r="L4768" s="3">
        <v>15.0</v>
      </c>
      <c r="M4768" s="3" t="s">
        <v>30</v>
      </c>
      <c r="N4768" s="3" t="s">
        <v>3040</v>
      </c>
      <c r="O4768" s="3" t="s">
        <v>1658</v>
      </c>
      <c r="P4768" s="4">
        <v>17941.0</v>
      </c>
      <c r="Q4768" s="3" t="s">
        <v>132</v>
      </c>
      <c r="S4768" s="3" t="s">
        <v>34</v>
      </c>
    </row>
    <row r="4769">
      <c r="A4769" s="2">
        <v>42318.71488425926</v>
      </c>
      <c r="B4769" s="3">
        <v>84.0</v>
      </c>
      <c r="C4769" s="3" t="s">
        <v>4244</v>
      </c>
      <c r="D4769" s="3">
        <v>38.0</v>
      </c>
      <c r="E4769" s="3" t="s">
        <v>4310</v>
      </c>
      <c r="F4769" s="3">
        <v>5.0</v>
      </c>
      <c r="G4769" s="3">
        <v>2.0</v>
      </c>
      <c r="H4769" s="3" t="s">
        <v>5107</v>
      </c>
      <c r="I4769" s="3" t="s">
        <v>1616</v>
      </c>
      <c r="J4769" s="3" t="s">
        <v>1617</v>
      </c>
      <c r="K4769" s="3" t="s">
        <v>24</v>
      </c>
      <c r="L4769" s="3">
        <v>16.0</v>
      </c>
      <c r="M4769" s="3" t="s">
        <v>25</v>
      </c>
      <c r="N4769" s="3" t="s">
        <v>2276</v>
      </c>
      <c r="O4769" s="3" t="s">
        <v>1234</v>
      </c>
      <c r="P4769" s="4">
        <v>22220.0</v>
      </c>
      <c r="Q4769" s="3" t="s">
        <v>247</v>
      </c>
      <c r="S4769" s="3" t="s">
        <v>34</v>
      </c>
    </row>
    <row r="4770">
      <c r="A4770" s="2">
        <v>42318.71488425926</v>
      </c>
      <c r="B4770" s="3">
        <v>84.0</v>
      </c>
      <c r="C4770" s="3" t="s">
        <v>4244</v>
      </c>
      <c r="D4770" s="3">
        <v>38.0</v>
      </c>
      <c r="E4770" s="3" t="s">
        <v>4310</v>
      </c>
      <c r="F4770" s="3">
        <v>5.0</v>
      </c>
      <c r="G4770" s="3">
        <v>2.0</v>
      </c>
      <c r="H4770" s="3" t="s">
        <v>5107</v>
      </c>
      <c r="I4770" s="3" t="s">
        <v>1616</v>
      </c>
      <c r="J4770" s="3" t="s">
        <v>1617</v>
      </c>
      <c r="K4770" s="3" t="s">
        <v>24</v>
      </c>
      <c r="L4770" s="3">
        <v>17.0</v>
      </c>
      <c r="M4770" s="3" t="s">
        <v>30</v>
      </c>
      <c r="N4770" s="3" t="s">
        <v>5174</v>
      </c>
      <c r="O4770" s="3" t="s">
        <v>2092</v>
      </c>
      <c r="P4770" s="4">
        <v>23798.0</v>
      </c>
      <c r="Q4770" s="3" t="s">
        <v>75</v>
      </c>
      <c r="S4770" s="3" t="s">
        <v>34</v>
      </c>
    </row>
    <row r="4771">
      <c r="A4771" s="2">
        <v>42318.71488425926</v>
      </c>
      <c r="B4771" s="3">
        <v>84.0</v>
      </c>
      <c r="C4771" s="3" t="s">
        <v>4244</v>
      </c>
      <c r="D4771" s="3">
        <v>38.0</v>
      </c>
      <c r="E4771" s="3" t="s">
        <v>4310</v>
      </c>
      <c r="F4771" s="3">
        <v>5.0</v>
      </c>
      <c r="G4771" s="3">
        <v>2.0</v>
      </c>
      <c r="H4771" s="3" t="s">
        <v>5107</v>
      </c>
      <c r="I4771" s="3" t="s">
        <v>1616</v>
      </c>
      <c r="J4771" s="3" t="s">
        <v>1617</v>
      </c>
      <c r="K4771" s="3" t="s">
        <v>24</v>
      </c>
      <c r="L4771" s="3">
        <v>18.0</v>
      </c>
      <c r="M4771" s="3" t="s">
        <v>25</v>
      </c>
      <c r="N4771" s="3" t="s">
        <v>5175</v>
      </c>
      <c r="O4771" s="3" t="s">
        <v>1468</v>
      </c>
      <c r="P4771" s="4">
        <v>31358.0</v>
      </c>
      <c r="Q4771" s="3" t="s">
        <v>37</v>
      </c>
      <c r="S4771" s="3" t="s">
        <v>34</v>
      </c>
    </row>
    <row r="4772">
      <c r="A4772" s="2">
        <v>42318.71488425926</v>
      </c>
      <c r="B4772" s="3">
        <v>84.0</v>
      </c>
      <c r="C4772" s="3" t="s">
        <v>4244</v>
      </c>
      <c r="D4772" s="3">
        <v>38.0</v>
      </c>
      <c r="E4772" s="3" t="s">
        <v>4310</v>
      </c>
      <c r="F4772" s="3">
        <v>5.0</v>
      </c>
      <c r="G4772" s="3">
        <v>2.0</v>
      </c>
      <c r="H4772" s="3" t="s">
        <v>5107</v>
      </c>
      <c r="I4772" s="3" t="s">
        <v>1616</v>
      </c>
      <c r="J4772" s="3" t="s">
        <v>1617</v>
      </c>
      <c r="K4772" s="3" t="s">
        <v>24</v>
      </c>
      <c r="L4772" s="3">
        <v>19.0</v>
      </c>
      <c r="M4772" s="3" t="s">
        <v>30</v>
      </c>
      <c r="N4772" s="3" t="s">
        <v>5176</v>
      </c>
      <c r="O4772" s="3" t="s">
        <v>3014</v>
      </c>
      <c r="P4772" s="4">
        <v>20081.0</v>
      </c>
      <c r="Q4772" s="3" t="s">
        <v>132</v>
      </c>
      <c r="S4772" s="3" t="s">
        <v>34</v>
      </c>
    </row>
    <row r="4773">
      <c r="A4773" s="2">
        <v>42318.71488425926</v>
      </c>
      <c r="B4773" s="3">
        <v>84.0</v>
      </c>
      <c r="C4773" s="3" t="s">
        <v>4244</v>
      </c>
      <c r="D4773" s="3">
        <v>38.0</v>
      </c>
      <c r="E4773" s="3" t="s">
        <v>4310</v>
      </c>
      <c r="F4773" s="3">
        <v>5.0</v>
      </c>
      <c r="G4773" s="3">
        <v>2.0</v>
      </c>
      <c r="H4773" s="3" t="s">
        <v>5107</v>
      </c>
      <c r="I4773" s="3" t="s">
        <v>1616</v>
      </c>
      <c r="J4773" s="3" t="s">
        <v>1617</v>
      </c>
      <c r="K4773" s="3" t="s">
        <v>24</v>
      </c>
      <c r="L4773" s="3">
        <v>20.0</v>
      </c>
      <c r="M4773" s="3" t="s">
        <v>25</v>
      </c>
      <c r="N4773" s="3" t="s">
        <v>5177</v>
      </c>
      <c r="O4773" s="3" t="s">
        <v>227</v>
      </c>
      <c r="P4773" s="4">
        <v>30111.0</v>
      </c>
      <c r="Q4773" s="3" t="s">
        <v>372</v>
      </c>
      <c r="S4773" s="3" t="s">
        <v>34</v>
      </c>
    </row>
    <row r="4774">
      <c r="A4774" s="2">
        <v>42318.71488425926</v>
      </c>
      <c r="B4774" s="3">
        <v>84.0</v>
      </c>
      <c r="C4774" s="3" t="s">
        <v>4244</v>
      </c>
      <c r="D4774" s="3">
        <v>38.0</v>
      </c>
      <c r="E4774" s="3" t="s">
        <v>4310</v>
      </c>
      <c r="F4774" s="3">
        <v>5.0</v>
      </c>
      <c r="G4774" s="3">
        <v>2.0</v>
      </c>
      <c r="H4774" s="3" t="s">
        <v>5107</v>
      </c>
      <c r="I4774" s="3" t="s">
        <v>1616</v>
      </c>
      <c r="J4774" s="3" t="s">
        <v>1617</v>
      </c>
      <c r="K4774" s="3" t="s">
        <v>24</v>
      </c>
      <c r="L4774" s="3">
        <v>21.0</v>
      </c>
      <c r="M4774" s="3" t="s">
        <v>30</v>
      </c>
      <c r="N4774" s="3" t="s">
        <v>4811</v>
      </c>
      <c r="O4774" s="3" t="s">
        <v>171</v>
      </c>
      <c r="P4774" s="4">
        <v>24847.0</v>
      </c>
      <c r="Q4774" s="3" t="s">
        <v>132</v>
      </c>
      <c r="S4774" s="3" t="s">
        <v>34</v>
      </c>
    </row>
    <row r="4775">
      <c r="A4775" s="2">
        <v>42318.71488425926</v>
      </c>
      <c r="B4775" s="3">
        <v>84.0</v>
      </c>
      <c r="C4775" s="3" t="s">
        <v>4244</v>
      </c>
      <c r="D4775" s="3">
        <v>38.0</v>
      </c>
      <c r="E4775" s="3" t="s">
        <v>4310</v>
      </c>
      <c r="F4775" s="3">
        <v>5.0</v>
      </c>
      <c r="G4775" s="3">
        <v>2.0</v>
      </c>
      <c r="H4775" s="3" t="s">
        <v>5107</v>
      </c>
      <c r="I4775" s="3" t="s">
        <v>1616</v>
      </c>
      <c r="J4775" s="3" t="s">
        <v>1617</v>
      </c>
      <c r="K4775" s="3" t="s">
        <v>24</v>
      </c>
      <c r="L4775" s="3">
        <v>22.0</v>
      </c>
      <c r="M4775" s="3" t="s">
        <v>25</v>
      </c>
      <c r="N4775" s="3" t="s">
        <v>5178</v>
      </c>
      <c r="O4775" s="3" t="s">
        <v>492</v>
      </c>
      <c r="P4775" s="4">
        <v>20976.0</v>
      </c>
      <c r="Q4775" s="3" t="s">
        <v>372</v>
      </c>
      <c r="S4775" s="3" t="s">
        <v>34</v>
      </c>
    </row>
    <row r="4776">
      <c r="A4776" s="2">
        <v>42318.71488425926</v>
      </c>
      <c r="B4776" s="3">
        <v>84.0</v>
      </c>
      <c r="C4776" s="3" t="s">
        <v>4244</v>
      </c>
      <c r="D4776" s="3">
        <v>38.0</v>
      </c>
      <c r="E4776" s="3" t="s">
        <v>4310</v>
      </c>
      <c r="F4776" s="3">
        <v>5.0</v>
      </c>
      <c r="G4776" s="3">
        <v>2.0</v>
      </c>
      <c r="H4776" s="3" t="s">
        <v>5107</v>
      </c>
      <c r="I4776" s="3" t="s">
        <v>1616</v>
      </c>
      <c r="J4776" s="3" t="s">
        <v>1617</v>
      </c>
      <c r="K4776" s="3" t="s">
        <v>24</v>
      </c>
      <c r="L4776" s="3">
        <v>23.0</v>
      </c>
      <c r="M4776" s="3" t="s">
        <v>30</v>
      </c>
      <c r="N4776" s="3" t="s">
        <v>5179</v>
      </c>
      <c r="O4776" s="3" t="s">
        <v>5180</v>
      </c>
      <c r="P4776" s="4">
        <v>21236.0</v>
      </c>
      <c r="Q4776" s="3" t="s">
        <v>132</v>
      </c>
      <c r="S4776" s="3" t="s">
        <v>34</v>
      </c>
    </row>
    <row r="4777">
      <c r="A4777" s="2">
        <v>42318.71488425926</v>
      </c>
      <c r="B4777" s="3">
        <v>84.0</v>
      </c>
      <c r="C4777" s="3" t="s">
        <v>4244</v>
      </c>
      <c r="D4777" s="3">
        <v>38.0</v>
      </c>
      <c r="E4777" s="3" t="s">
        <v>4310</v>
      </c>
      <c r="F4777" s="3">
        <v>5.0</v>
      </c>
      <c r="G4777" s="3">
        <v>2.0</v>
      </c>
      <c r="H4777" s="3" t="s">
        <v>5107</v>
      </c>
      <c r="I4777" s="3" t="s">
        <v>1616</v>
      </c>
      <c r="J4777" s="3" t="s">
        <v>1617</v>
      </c>
      <c r="K4777" s="3" t="s">
        <v>24</v>
      </c>
      <c r="L4777" s="3">
        <v>24.0</v>
      </c>
      <c r="M4777" s="3" t="s">
        <v>25</v>
      </c>
      <c r="N4777" s="3" t="s">
        <v>1824</v>
      </c>
      <c r="O4777" s="3" t="s">
        <v>141</v>
      </c>
      <c r="P4777" s="4">
        <v>22977.0</v>
      </c>
      <c r="Q4777" s="3" t="s">
        <v>55</v>
      </c>
      <c r="S4777" s="3" t="s">
        <v>34</v>
      </c>
    </row>
    <row r="4778">
      <c r="A4778" s="2">
        <v>42318.71488425926</v>
      </c>
      <c r="B4778" s="3">
        <v>84.0</v>
      </c>
      <c r="C4778" s="3" t="s">
        <v>4244</v>
      </c>
      <c r="D4778" s="3">
        <v>38.0</v>
      </c>
      <c r="E4778" s="3" t="s">
        <v>4310</v>
      </c>
      <c r="F4778" s="3">
        <v>5.0</v>
      </c>
      <c r="G4778" s="3">
        <v>2.0</v>
      </c>
      <c r="H4778" s="3" t="s">
        <v>5107</v>
      </c>
      <c r="I4778" s="3" t="s">
        <v>1616</v>
      </c>
      <c r="J4778" s="3" t="s">
        <v>1617</v>
      </c>
      <c r="K4778" s="3" t="s">
        <v>24</v>
      </c>
      <c r="L4778" s="3">
        <v>25.0</v>
      </c>
      <c r="M4778" s="3" t="s">
        <v>30</v>
      </c>
      <c r="N4778" s="3" t="s">
        <v>5181</v>
      </c>
      <c r="O4778" s="3" t="s">
        <v>1453</v>
      </c>
      <c r="P4778" s="4">
        <v>32350.0</v>
      </c>
      <c r="Q4778" s="3" t="s">
        <v>191</v>
      </c>
      <c r="S4778" s="3" t="s">
        <v>34</v>
      </c>
    </row>
    <row r="4779">
      <c r="A4779" s="2">
        <v>42318.71488425926</v>
      </c>
      <c r="B4779" s="3">
        <v>84.0</v>
      </c>
      <c r="C4779" s="3" t="s">
        <v>4244</v>
      </c>
      <c r="D4779" s="3">
        <v>38.0</v>
      </c>
      <c r="E4779" s="3" t="s">
        <v>4310</v>
      </c>
      <c r="F4779" s="3">
        <v>5.0</v>
      </c>
      <c r="G4779" s="3">
        <v>2.0</v>
      </c>
      <c r="H4779" s="3" t="s">
        <v>5107</v>
      </c>
      <c r="I4779" s="3" t="s">
        <v>1616</v>
      </c>
      <c r="J4779" s="3" t="s">
        <v>1617</v>
      </c>
      <c r="K4779" s="3" t="s">
        <v>24</v>
      </c>
      <c r="L4779" s="3">
        <v>26.0</v>
      </c>
      <c r="M4779" s="3" t="s">
        <v>25</v>
      </c>
      <c r="N4779" s="3" t="s">
        <v>5182</v>
      </c>
      <c r="O4779" s="3" t="s">
        <v>2150</v>
      </c>
      <c r="P4779" s="4">
        <v>17345.0</v>
      </c>
      <c r="Q4779" s="3" t="s">
        <v>49</v>
      </c>
      <c r="S4779" s="3" t="s">
        <v>34</v>
      </c>
    </row>
    <row r="4780">
      <c r="A4780" s="2">
        <v>42318.71488425926</v>
      </c>
      <c r="B4780" s="3">
        <v>84.0</v>
      </c>
      <c r="C4780" s="3" t="s">
        <v>4244</v>
      </c>
      <c r="D4780" s="3">
        <v>38.0</v>
      </c>
      <c r="E4780" s="3" t="s">
        <v>4310</v>
      </c>
      <c r="F4780" s="3">
        <v>5.0</v>
      </c>
      <c r="G4780" s="3">
        <v>2.0</v>
      </c>
      <c r="H4780" s="3" t="s">
        <v>5107</v>
      </c>
      <c r="I4780" s="3" t="s">
        <v>1616</v>
      </c>
      <c r="J4780" s="3" t="s">
        <v>1617</v>
      </c>
      <c r="K4780" s="3" t="s">
        <v>24</v>
      </c>
      <c r="L4780" s="3">
        <v>27.0</v>
      </c>
      <c r="M4780" s="3" t="s">
        <v>30</v>
      </c>
      <c r="N4780" s="3" t="s">
        <v>5183</v>
      </c>
      <c r="O4780" s="3" t="s">
        <v>329</v>
      </c>
      <c r="P4780" s="4">
        <v>26644.0</v>
      </c>
      <c r="Q4780" s="3" t="s">
        <v>52</v>
      </c>
      <c r="S4780" s="3" t="s">
        <v>34</v>
      </c>
    </row>
    <row r="4781">
      <c r="A4781" s="2">
        <v>42318.71488425926</v>
      </c>
      <c r="B4781" s="3">
        <v>84.0</v>
      </c>
      <c r="C4781" s="3" t="s">
        <v>4244</v>
      </c>
      <c r="D4781" s="3">
        <v>38.0</v>
      </c>
      <c r="E4781" s="3" t="s">
        <v>4310</v>
      </c>
      <c r="F4781" s="3">
        <v>5.0</v>
      </c>
      <c r="G4781" s="3">
        <v>2.0</v>
      </c>
      <c r="H4781" s="3" t="s">
        <v>5107</v>
      </c>
      <c r="I4781" s="3" t="s">
        <v>1616</v>
      </c>
      <c r="J4781" s="3" t="s">
        <v>1617</v>
      </c>
      <c r="K4781" s="3" t="s">
        <v>24</v>
      </c>
      <c r="L4781" s="3">
        <v>28.0</v>
      </c>
      <c r="M4781" s="3" t="s">
        <v>25</v>
      </c>
      <c r="N4781" s="3" t="s">
        <v>3144</v>
      </c>
      <c r="O4781" s="3" t="s">
        <v>243</v>
      </c>
      <c r="P4781" s="4">
        <v>24375.0</v>
      </c>
      <c r="Q4781" s="3" t="s">
        <v>247</v>
      </c>
      <c r="S4781" s="3" t="s">
        <v>34</v>
      </c>
    </row>
    <row r="4782">
      <c r="A4782" s="2">
        <v>42318.71488425926</v>
      </c>
      <c r="B4782" s="3">
        <v>84.0</v>
      </c>
      <c r="C4782" s="3" t="s">
        <v>4244</v>
      </c>
      <c r="D4782" s="3">
        <v>38.0</v>
      </c>
      <c r="E4782" s="3" t="s">
        <v>4310</v>
      </c>
      <c r="F4782" s="3">
        <v>5.0</v>
      </c>
      <c r="G4782" s="3">
        <v>2.0</v>
      </c>
      <c r="H4782" s="3" t="s">
        <v>5107</v>
      </c>
      <c r="I4782" s="3" t="s">
        <v>1616</v>
      </c>
      <c r="J4782" s="3" t="s">
        <v>1617</v>
      </c>
      <c r="K4782" s="3" t="s">
        <v>24</v>
      </c>
      <c r="L4782" s="3">
        <v>29.0</v>
      </c>
      <c r="M4782" s="3" t="s">
        <v>30</v>
      </c>
      <c r="N4782" s="3" t="s">
        <v>5184</v>
      </c>
      <c r="O4782" s="3" t="s">
        <v>1547</v>
      </c>
      <c r="P4782" s="4">
        <v>22473.0</v>
      </c>
      <c r="Q4782" s="3" t="s">
        <v>132</v>
      </c>
      <c r="S4782" s="3" t="s">
        <v>34</v>
      </c>
    </row>
    <row r="4783">
      <c r="A4783" s="2">
        <v>42318.71488425926</v>
      </c>
      <c r="B4783" s="3">
        <v>84.0</v>
      </c>
      <c r="C4783" s="3" t="s">
        <v>4244</v>
      </c>
      <c r="D4783" s="3">
        <v>38.0</v>
      </c>
      <c r="E4783" s="3" t="s">
        <v>4310</v>
      </c>
      <c r="F4783" s="3">
        <v>5.0</v>
      </c>
      <c r="G4783" s="3">
        <v>2.0</v>
      </c>
      <c r="H4783" s="3" t="s">
        <v>5107</v>
      </c>
      <c r="I4783" s="3" t="s">
        <v>1616</v>
      </c>
      <c r="J4783" s="3" t="s">
        <v>1617</v>
      </c>
      <c r="K4783" s="3" t="s">
        <v>24</v>
      </c>
      <c r="L4783" s="3">
        <v>30.0</v>
      </c>
      <c r="M4783" s="3" t="s">
        <v>25</v>
      </c>
      <c r="N4783" s="3" t="s">
        <v>5185</v>
      </c>
      <c r="O4783" s="3" t="s">
        <v>297</v>
      </c>
      <c r="P4783" s="4">
        <v>22584.0</v>
      </c>
      <c r="Q4783" s="3" t="s">
        <v>75</v>
      </c>
      <c r="S4783" s="3" t="s">
        <v>34</v>
      </c>
    </row>
    <row r="4784">
      <c r="A4784" s="2">
        <v>42318.71488425926</v>
      </c>
      <c r="B4784" s="3">
        <v>84.0</v>
      </c>
      <c r="C4784" s="3" t="s">
        <v>4244</v>
      </c>
      <c r="D4784" s="3">
        <v>38.0</v>
      </c>
      <c r="E4784" s="3" t="s">
        <v>4310</v>
      </c>
      <c r="F4784" s="3">
        <v>5.0</v>
      </c>
      <c r="G4784" s="3">
        <v>2.0</v>
      </c>
      <c r="H4784" s="3" t="s">
        <v>5107</v>
      </c>
      <c r="I4784" s="3" t="s">
        <v>1616</v>
      </c>
      <c r="J4784" s="3" t="s">
        <v>1617</v>
      </c>
      <c r="K4784" s="3" t="s">
        <v>24</v>
      </c>
      <c r="L4784" s="3">
        <v>31.0</v>
      </c>
      <c r="M4784" s="3" t="s">
        <v>30</v>
      </c>
      <c r="N4784" s="3" t="s">
        <v>543</v>
      </c>
      <c r="O4784" s="3" t="s">
        <v>5186</v>
      </c>
      <c r="P4784" s="4">
        <v>31601.0</v>
      </c>
      <c r="Q4784" s="3" t="s">
        <v>191</v>
      </c>
      <c r="S4784" s="3" t="s">
        <v>34</v>
      </c>
    </row>
    <row r="4785">
      <c r="A4785" s="2">
        <v>42318.71488425926</v>
      </c>
      <c r="B4785" s="3">
        <v>84.0</v>
      </c>
      <c r="C4785" s="3" t="s">
        <v>4244</v>
      </c>
      <c r="D4785" s="3">
        <v>38.0</v>
      </c>
      <c r="E4785" s="3" t="s">
        <v>4310</v>
      </c>
      <c r="F4785" s="3">
        <v>5.0</v>
      </c>
      <c r="G4785" s="3">
        <v>2.0</v>
      </c>
      <c r="H4785" s="3" t="s">
        <v>5107</v>
      </c>
      <c r="I4785" s="3" t="s">
        <v>1616</v>
      </c>
      <c r="J4785" s="3" t="s">
        <v>1617</v>
      </c>
      <c r="K4785" s="3" t="s">
        <v>24</v>
      </c>
      <c r="L4785" s="3">
        <v>32.0</v>
      </c>
      <c r="M4785" s="3" t="s">
        <v>25</v>
      </c>
      <c r="N4785" s="3" t="s">
        <v>5187</v>
      </c>
      <c r="O4785" s="3" t="s">
        <v>5188</v>
      </c>
      <c r="P4785" s="4">
        <v>20014.0</v>
      </c>
      <c r="Q4785" s="3" t="s">
        <v>105</v>
      </c>
      <c r="S4785" s="3" t="s">
        <v>34</v>
      </c>
    </row>
    <row r="4786">
      <c r="A4786" s="2">
        <v>42318.71488425926</v>
      </c>
      <c r="B4786" s="3">
        <v>84.0</v>
      </c>
      <c r="C4786" s="3" t="s">
        <v>4244</v>
      </c>
      <c r="D4786" s="3">
        <v>38.0</v>
      </c>
      <c r="E4786" s="3" t="s">
        <v>4310</v>
      </c>
      <c r="F4786" s="3">
        <v>5.0</v>
      </c>
      <c r="G4786" s="3">
        <v>2.0</v>
      </c>
      <c r="H4786" s="3" t="s">
        <v>5107</v>
      </c>
      <c r="I4786" s="3" t="s">
        <v>1616</v>
      </c>
      <c r="J4786" s="3" t="s">
        <v>1617</v>
      </c>
      <c r="K4786" s="3" t="s">
        <v>24</v>
      </c>
      <c r="L4786" s="3">
        <v>33.0</v>
      </c>
      <c r="M4786" s="3" t="s">
        <v>30</v>
      </c>
      <c r="N4786" s="3" t="s">
        <v>5189</v>
      </c>
      <c r="O4786" s="3" t="s">
        <v>375</v>
      </c>
      <c r="P4786" s="4">
        <v>19955.0</v>
      </c>
      <c r="Q4786" s="3" t="s">
        <v>52</v>
      </c>
      <c r="S4786" s="3" t="s">
        <v>34</v>
      </c>
    </row>
    <row r="4787">
      <c r="A4787" s="2">
        <v>42318.71488425926</v>
      </c>
      <c r="B4787" s="3">
        <v>84.0</v>
      </c>
      <c r="C4787" s="3" t="s">
        <v>4244</v>
      </c>
      <c r="D4787" s="3">
        <v>38.0</v>
      </c>
      <c r="E4787" s="3" t="s">
        <v>4310</v>
      </c>
      <c r="F4787" s="3">
        <v>5.0</v>
      </c>
      <c r="G4787" s="3">
        <v>2.0</v>
      </c>
      <c r="H4787" s="3" t="s">
        <v>5107</v>
      </c>
      <c r="I4787" s="3" t="s">
        <v>1616</v>
      </c>
      <c r="J4787" s="3" t="s">
        <v>1617</v>
      </c>
      <c r="K4787" s="3" t="s">
        <v>24</v>
      </c>
      <c r="L4787" s="3">
        <v>34.0</v>
      </c>
      <c r="M4787" s="3" t="s">
        <v>25</v>
      </c>
      <c r="N4787" s="3" t="s">
        <v>5190</v>
      </c>
      <c r="O4787" s="3" t="s">
        <v>168</v>
      </c>
      <c r="P4787" s="4">
        <v>19674.0</v>
      </c>
      <c r="Q4787" s="3" t="s">
        <v>105</v>
      </c>
      <c r="S4787" s="3" t="s">
        <v>34</v>
      </c>
    </row>
    <row r="4788">
      <c r="A4788" s="2">
        <v>42318.71488425926</v>
      </c>
      <c r="B4788" s="3">
        <v>84.0</v>
      </c>
      <c r="C4788" s="3" t="s">
        <v>4244</v>
      </c>
      <c r="D4788" s="3">
        <v>42.0</v>
      </c>
      <c r="E4788" s="3" t="s">
        <v>4341</v>
      </c>
      <c r="F4788" s="3">
        <v>5.0</v>
      </c>
      <c r="G4788" s="3">
        <v>2.0</v>
      </c>
      <c r="H4788" s="3" t="s">
        <v>5107</v>
      </c>
      <c r="I4788" s="3" t="s">
        <v>1616</v>
      </c>
      <c r="J4788" s="3" t="s">
        <v>1617</v>
      </c>
      <c r="K4788" s="3" t="s">
        <v>24</v>
      </c>
      <c r="L4788" s="3">
        <v>1.0</v>
      </c>
      <c r="M4788" s="3" t="s">
        <v>25</v>
      </c>
      <c r="N4788" s="3" t="s">
        <v>4918</v>
      </c>
      <c r="O4788" s="3" t="s">
        <v>240</v>
      </c>
      <c r="P4788" s="4">
        <v>17899.0</v>
      </c>
      <c r="Q4788" s="3" t="s">
        <v>49</v>
      </c>
      <c r="S4788" s="3" t="s">
        <v>34</v>
      </c>
    </row>
    <row r="4789">
      <c r="A4789" s="2">
        <v>42318.71488425926</v>
      </c>
      <c r="B4789" s="3">
        <v>84.0</v>
      </c>
      <c r="C4789" s="3" t="s">
        <v>4244</v>
      </c>
      <c r="D4789" s="3">
        <v>42.0</v>
      </c>
      <c r="E4789" s="3" t="s">
        <v>4341</v>
      </c>
      <c r="F4789" s="3">
        <v>5.0</v>
      </c>
      <c r="G4789" s="3">
        <v>2.0</v>
      </c>
      <c r="H4789" s="3" t="s">
        <v>5107</v>
      </c>
      <c r="I4789" s="3" t="s">
        <v>1616</v>
      </c>
      <c r="J4789" s="3" t="s">
        <v>1617</v>
      </c>
      <c r="K4789" s="3" t="s">
        <v>24</v>
      </c>
      <c r="L4789" s="3">
        <v>2.0</v>
      </c>
      <c r="M4789" s="3" t="s">
        <v>30</v>
      </c>
      <c r="N4789" s="3" t="s">
        <v>5191</v>
      </c>
      <c r="O4789" s="3" t="s">
        <v>386</v>
      </c>
      <c r="P4789" s="4">
        <v>19016.0</v>
      </c>
      <c r="Q4789" s="3" t="s">
        <v>115</v>
      </c>
      <c r="S4789" s="3" t="s">
        <v>34</v>
      </c>
    </row>
    <row r="4790">
      <c r="A4790" s="2">
        <v>42318.71488425926</v>
      </c>
      <c r="B4790" s="3">
        <v>84.0</v>
      </c>
      <c r="C4790" s="3" t="s">
        <v>4244</v>
      </c>
      <c r="D4790" s="3">
        <v>42.0</v>
      </c>
      <c r="E4790" s="3" t="s">
        <v>4341</v>
      </c>
      <c r="F4790" s="3">
        <v>5.0</v>
      </c>
      <c r="G4790" s="3">
        <v>2.0</v>
      </c>
      <c r="H4790" s="3" t="s">
        <v>5107</v>
      </c>
      <c r="I4790" s="3" t="s">
        <v>1616</v>
      </c>
      <c r="J4790" s="3" t="s">
        <v>1617</v>
      </c>
      <c r="K4790" s="3" t="s">
        <v>24</v>
      </c>
      <c r="L4790" s="3">
        <v>3.0</v>
      </c>
      <c r="M4790" s="3" t="s">
        <v>25</v>
      </c>
      <c r="N4790" s="3" t="s">
        <v>5192</v>
      </c>
      <c r="O4790" s="3" t="s">
        <v>1390</v>
      </c>
      <c r="P4790" s="4">
        <v>28229.0</v>
      </c>
      <c r="Q4790" s="3" t="s">
        <v>37</v>
      </c>
      <c r="S4790" s="3" t="s">
        <v>34</v>
      </c>
    </row>
    <row r="4791">
      <c r="A4791" s="2">
        <v>42318.71488425926</v>
      </c>
      <c r="B4791" s="3">
        <v>84.0</v>
      </c>
      <c r="C4791" s="3" t="s">
        <v>4244</v>
      </c>
      <c r="D4791" s="3">
        <v>42.0</v>
      </c>
      <c r="E4791" s="3" t="s">
        <v>4341</v>
      </c>
      <c r="F4791" s="3">
        <v>5.0</v>
      </c>
      <c r="G4791" s="3">
        <v>2.0</v>
      </c>
      <c r="H4791" s="3" t="s">
        <v>5107</v>
      </c>
      <c r="I4791" s="3" t="s">
        <v>1616</v>
      </c>
      <c r="J4791" s="3" t="s">
        <v>1617</v>
      </c>
      <c r="K4791" s="3" t="s">
        <v>24</v>
      </c>
      <c r="L4791" s="3">
        <v>4.0</v>
      </c>
      <c r="M4791" s="3" t="s">
        <v>30</v>
      </c>
      <c r="N4791" s="3" t="s">
        <v>5193</v>
      </c>
      <c r="O4791" s="3" t="s">
        <v>3348</v>
      </c>
      <c r="P4791" s="4">
        <v>29020.0</v>
      </c>
      <c r="Q4791" s="3" t="s">
        <v>37</v>
      </c>
      <c r="S4791" s="3" t="s">
        <v>34</v>
      </c>
    </row>
    <row r="4792">
      <c r="A4792" s="2">
        <v>42318.71488425926</v>
      </c>
      <c r="B4792" s="3">
        <v>84.0</v>
      </c>
      <c r="C4792" s="3" t="s">
        <v>4244</v>
      </c>
      <c r="D4792" s="3">
        <v>42.0</v>
      </c>
      <c r="E4792" s="3" t="s">
        <v>4341</v>
      </c>
      <c r="F4792" s="3">
        <v>5.0</v>
      </c>
      <c r="G4792" s="3">
        <v>2.0</v>
      </c>
      <c r="H4792" s="3" t="s">
        <v>5107</v>
      </c>
      <c r="I4792" s="3" t="s">
        <v>1616</v>
      </c>
      <c r="J4792" s="3" t="s">
        <v>1617</v>
      </c>
      <c r="K4792" s="3" t="s">
        <v>24</v>
      </c>
      <c r="L4792" s="3">
        <v>5.0</v>
      </c>
      <c r="M4792" s="3" t="s">
        <v>25</v>
      </c>
      <c r="N4792" s="3" t="s">
        <v>4939</v>
      </c>
      <c r="O4792" s="3" t="s">
        <v>664</v>
      </c>
      <c r="P4792" s="4">
        <v>25939.0</v>
      </c>
      <c r="Q4792" s="3" t="s">
        <v>247</v>
      </c>
      <c r="S4792" s="3" t="s">
        <v>34</v>
      </c>
    </row>
    <row r="4793">
      <c r="A4793" s="2">
        <v>42318.71488425926</v>
      </c>
      <c r="B4793" s="3">
        <v>84.0</v>
      </c>
      <c r="C4793" s="3" t="s">
        <v>4244</v>
      </c>
      <c r="D4793" s="3">
        <v>42.0</v>
      </c>
      <c r="E4793" s="3" t="s">
        <v>4341</v>
      </c>
      <c r="F4793" s="3">
        <v>5.0</v>
      </c>
      <c r="G4793" s="3">
        <v>2.0</v>
      </c>
      <c r="H4793" s="3" t="s">
        <v>5107</v>
      </c>
      <c r="I4793" s="3" t="s">
        <v>1616</v>
      </c>
      <c r="J4793" s="3" t="s">
        <v>1617</v>
      </c>
      <c r="K4793" s="3" t="s">
        <v>24</v>
      </c>
      <c r="L4793" s="3">
        <v>6.0</v>
      </c>
      <c r="M4793" s="3" t="s">
        <v>30</v>
      </c>
      <c r="N4793" s="3" t="s">
        <v>5194</v>
      </c>
      <c r="O4793" s="3" t="s">
        <v>89</v>
      </c>
      <c r="P4793" s="4">
        <v>16575.0</v>
      </c>
      <c r="Q4793" s="3" t="s">
        <v>113</v>
      </c>
      <c r="S4793" s="3" t="s">
        <v>34</v>
      </c>
    </row>
    <row r="4794">
      <c r="A4794" s="2">
        <v>42318.71488425926</v>
      </c>
      <c r="B4794" s="3">
        <v>84.0</v>
      </c>
      <c r="C4794" s="3" t="s">
        <v>4244</v>
      </c>
      <c r="D4794" s="3">
        <v>42.0</v>
      </c>
      <c r="E4794" s="3" t="s">
        <v>4341</v>
      </c>
      <c r="F4794" s="3">
        <v>5.0</v>
      </c>
      <c r="G4794" s="3">
        <v>2.0</v>
      </c>
      <c r="H4794" s="3" t="s">
        <v>5107</v>
      </c>
      <c r="I4794" s="3" t="s">
        <v>1616</v>
      </c>
      <c r="J4794" s="3" t="s">
        <v>1617</v>
      </c>
      <c r="K4794" s="3" t="s">
        <v>24</v>
      </c>
      <c r="L4794" s="3">
        <v>7.0</v>
      </c>
      <c r="M4794" s="3" t="s">
        <v>25</v>
      </c>
      <c r="N4794" s="3" t="s">
        <v>5195</v>
      </c>
      <c r="O4794" s="3" t="s">
        <v>5196</v>
      </c>
      <c r="P4794" s="4">
        <v>18726.0</v>
      </c>
      <c r="Q4794" s="3" t="s">
        <v>49</v>
      </c>
      <c r="S4794" s="3" t="s">
        <v>34</v>
      </c>
    </row>
    <row r="4795">
      <c r="A4795" s="2">
        <v>42318.71488425926</v>
      </c>
      <c r="B4795" s="3">
        <v>84.0</v>
      </c>
      <c r="C4795" s="3" t="s">
        <v>4244</v>
      </c>
      <c r="D4795" s="3">
        <v>42.0</v>
      </c>
      <c r="E4795" s="3" t="s">
        <v>4341</v>
      </c>
      <c r="F4795" s="3">
        <v>5.0</v>
      </c>
      <c r="G4795" s="3">
        <v>2.0</v>
      </c>
      <c r="H4795" s="3" t="s">
        <v>5107</v>
      </c>
      <c r="I4795" s="3" t="s">
        <v>1616</v>
      </c>
      <c r="J4795" s="3" t="s">
        <v>1617</v>
      </c>
      <c r="K4795" s="3" t="s">
        <v>24</v>
      </c>
      <c r="L4795" s="3">
        <v>8.0</v>
      </c>
      <c r="M4795" s="3" t="s">
        <v>30</v>
      </c>
      <c r="N4795" s="3" t="s">
        <v>5197</v>
      </c>
      <c r="O4795" s="3" t="s">
        <v>329</v>
      </c>
      <c r="P4795" s="4">
        <v>22668.0</v>
      </c>
      <c r="Q4795" s="3" t="s">
        <v>189</v>
      </c>
      <c r="S4795" s="3" t="s">
        <v>34</v>
      </c>
    </row>
    <row r="4796">
      <c r="A4796" s="2">
        <v>42318.71488425926</v>
      </c>
      <c r="B4796" s="3">
        <v>84.0</v>
      </c>
      <c r="C4796" s="3" t="s">
        <v>4244</v>
      </c>
      <c r="D4796" s="3">
        <v>42.0</v>
      </c>
      <c r="E4796" s="3" t="s">
        <v>4341</v>
      </c>
      <c r="F4796" s="3">
        <v>5.0</v>
      </c>
      <c r="G4796" s="3">
        <v>2.0</v>
      </c>
      <c r="H4796" s="3" t="s">
        <v>5107</v>
      </c>
      <c r="I4796" s="3" t="s">
        <v>1616</v>
      </c>
      <c r="J4796" s="3" t="s">
        <v>1617</v>
      </c>
      <c r="K4796" s="3" t="s">
        <v>24</v>
      </c>
      <c r="L4796" s="3">
        <v>9.0</v>
      </c>
      <c r="M4796" s="3" t="s">
        <v>25</v>
      </c>
      <c r="N4796" s="3" t="s">
        <v>5198</v>
      </c>
      <c r="O4796" s="3" t="s">
        <v>530</v>
      </c>
      <c r="P4796" s="4">
        <v>25532.0</v>
      </c>
      <c r="Q4796" s="3" t="s">
        <v>247</v>
      </c>
      <c r="S4796" s="3" t="s">
        <v>34</v>
      </c>
    </row>
    <row r="4797">
      <c r="A4797" s="2">
        <v>42318.71488425926</v>
      </c>
      <c r="B4797" s="3">
        <v>84.0</v>
      </c>
      <c r="C4797" s="3" t="s">
        <v>4244</v>
      </c>
      <c r="D4797" s="3">
        <v>42.0</v>
      </c>
      <c r="E4797" s="3" t="s">
        <v>4341</v>
      </c>
      <c r="F4797" s="3">
        <v>5.0</v>
      </c>
      <c r="G4797" s="3">
        <v>2.0</v>
      </c>
      <c r="H4797" s="3" t="s">
        <v>5107</v>
      </c>
      <c r="I4797" s="3" t="s">
        <v>1616</v>
      </c>
      <c r="J4797" s="3" t="s">
        <v>1617</v>
      </c>
      <c r="K4797" s="3" t="s">
        <v>24</v>
      </c>
      <c r="L4797" s="3">
        <v>10.0</v>
      </c>
      <c r="M4797" s="3" t="s">
        <v>30</v>
      </c>
      <c r="N4797" s="3" t="s">
        <v>5199</v>
      </c>
      <c r="O4797" s="3" t="s">
        <v>102</v>
      </c>
      <c r="P4797" s="4">
        <v>19244.0</v>
      </c>
      <c r="Q4797" s="3" t="s">
        <v>105</v>
      </c>
      <c r="S4797" s="3" t="s">
        <v>34</v>
      </c>
    </row>
    <row r="4798">
      <c r="A4798" s="2">
        <v>42318.71488425926</v>
      </c>
      <c r="B4798" s="3">
        <v>84.0</v>
      </c>
      <c r="C4798" s="3" t="s">
        <v>4244</v>
      </c>
      <c r="D4798" s="3">
        <v>42.0</v>
      </c>
      <c r="E4798" s="3" t="s">
        <v>4341</v>
      </c>
      <c r="F4798" s="3">
        <v>5.0</v>
      </c>
      <c r="G4798" s="3">
        <v>2.0</v>
      </c>
      <c r="H4798" s="3" t="s">
        <v>5107</v>
      </c>
      <c r="I4798" s="3" t="s">
        <v>1616</v>
      </c>
      <c r="J4798" s="3" t="s">
        <v>1617</v>
      </c>
      <c r="K4798" s="3" t="s">
        <v>24</v>
      </c>
      <c r="L4798" s="3">
        <v>11.0</v>
      </c>
      <c r="M4798" s="3" t="s">
        <v>25</v>
      </c>
      <c r="N4798" s="3" t="s">
        <v>5200</v>
      </c>
      <c r="O4798" s="3" t="s">
        <v>1873</v>
      </c>
      <c r="P4798" s="4">
        <v>28382.0</v>
      </c>
      <c r="Q4798" s="3" t="s">
        <v>43</v>
      </c>
      <c r="S4798" s="3" t="s">
        <v>34</v>
      </c>
    </row>
    <row r="4799">
      <c r="A4799" s="2">
        <v>42318.71488425926</v>
      </c>
      <c r="B4799" s="3">
        <v>84.0</v>
      </c>
      <c r="C4799" s="3" t="s">
        <v>4244</v>
      </c>
      <c r="D4799" s="3">
        <v>42.0</v>
      </c>
      <c r="E4799" s="3" t="s">
        <v>4341</v>
      </c>
      <c r="F4799" s="3">
        <v>5.0</v>
      </c>
      <c r="G4799" s="3">
        <v>2.0</v>
      </c>
      <c r="H4799" s="3" t="s">
        <v>5107</v>
      </c>
      <c r="I4799" s="3" t="s">
        <v>1616</v>
      </c>
      <c r="J4799" s="3" t="s">
        <v>1617</v>
      </c>
      <c r="K4799" s="3" t="s">
        <v>24</v>
      </c>
      <c r="L4799" s="3">
        <v>12.0</v>
      </c>
      <c r="M4799" s="3" t="s">
        <v>30</v>
      </c>
      <c r="N4799" s="3" t="s">
        <v>318</v>
      </c>
      <c r="O4799" s="3" t="s">
        <v>812</v>
      </c>
      <c r="P4799" s="4">
        <v>26054.0</v>
      </c>
      <c r="Q4799" s="3" t="s">
        <v>132</v>
      </c>
      <c r="S4799" s="3" t="s">
        <v>34</v>
      </c>
    </row>
    <row r="4800">
      <c r="A4800" s="2">
        <v>42318.71488425926</v>
      </c>
      <c r="B4800" s="3">
        <v>84.0</v>
      </c>
      <c r="C4800" s="3" t="s">
        <v>4244</v>
      </c>
      <c r="D4800" s="3">
        <v>42.0</v>
      </c>
      <c r="E4800" s="3" t="s">
        <v>4341</v>
      </c>
      <c r="F4800" s="3">
        <v>5.0</v>
      </c>
      <c r="G4800" s="3">
        <v>2.0</v>
      </c>
      <c r="H4800" s="3" t="s">
        <v>5107</v>
      </c>
      <c r="I4800" s="3" t="s">
        <v>1616</v>
      </c>
      <c r="J4800" s="3" t="s">
        <v>1617</v>
      </c>
      <c r="K4800" s="3" t="s">
        <v>24</v>
      </c>
      <c r="L4800" s="3">
        <v>13.0</v>
      </c>
      <c r="M4800" s="3" t="s">
        <v>25</v>
      </c>
      <c r="N4800" s="3" t="s">
        <v>5201</v>
      </c>
      <c r="O4800" s="3" t="s">
        <v>477</v>
      </c>
      <c r="P4800" s="4">
        <v>25614.0</v>
      </c>
      <c r="Q4800" s="3" t="s">
        <v>37</v>
      </c>
      <c r="S4800" s="3" t="s">
        <v>34</v>
      </c>
    </row>
    <row r="4801">
      <c r="A4801" s="2">
        <v>42318.71488425926</v>
      </c>
      <c r="B4801" s="3">
        <v>84.0</v>
      </c>
      <c r="C4801" s="3" t="s">
        <v>4244</v>
      </c>
      <c r="D4801" s="3">
        <v>42.0</v>
      </c>
      <c r="E4801" s="3" t="s">
        <v>4341</v>
      </c>
      <c r="F4801" s="3">
        <v>5.0</v>
      </c>
      <c r="G4801" s="3">
        <v>2.0</v>
      </c>
      <c r="H4801" s="3" t="s">
        <v>5107</v>
      </c>
      <c r="I4801" s="3" t="s">
        <v>1616</v>
      </c>
      <c r="J4801" s="3" t="s">
        <v>1617</v>
      </c>
      <c r="K4801" s="3" t="s">
        <v>24</v>
      </c>
      <c r="L4801" s="3">
        <v>14.0</v>
      </c>
      <c r="M4801" s="3" t="s">
        <v>30</v>
      </c>
      <c r="N4801" s="3" t="s">
        <v>5202</v>
      </c>
      <c r="O4801" s="3" t="s">
        <v>57</v>
      </c>
      <c r="P4801" s="4">
        <v>27544.0</v>
      </c>
      <c r="Q4801" s="3" t="s">
        <v>132</v>
      </c>
      <c r="S4801" s="3" t="s">
        <v>34</v>
      </c>
    </row>
    <row r="4802">
      <c r="A4802" s="2">
        <v>42318.71488425926</v>
      </c>
      <c r="B4802" s="3">
        <v>84.0</v>
      </c>
      <c r="C4802" s="3" t="s">
        <v>4244</v>
      </c>
      <c r="D4802" s="3">
        <v>42.0</v>
      </c>
      <c r="E4802" s="3" t="s">
        <v>4341</v>
      </c>
      <c r="F4802" s="3">
        <v>5.0</v>
      </c>
      <c r="G4802" s="3">
        <v>2.0</v>
      </c>
      <c r="H4802" s="3" t="s">
        <v>5107</v>
      </c>
      <c r="I4802" s="3" t="s">
        <v>1616</v>
      </c>
      <c r="J4802" s="3" t="s">
        <v>1617</v>
      </c>
      <c r="K4802" s="3" t="s">
        <v>24</v>
      </c>
      <c r="L4802" s="3">
        <v>15.0</v>
      </c>
      <c r="M4802" s="3" t="s">
        <v>25</v>
      </c>
      <c r="N4802" s="3" t="s">
        <v>5203</v>
      </c>
      <c r="O4802" s="3" t="s">
        <v>2518</v>
      </c>
      <c r="P4802" s="4">
        <v>32903.0</v>
      </c>
      <c r="Q4802" s="3" t="s">
        <v>79</v>
      </c>
      <c r="S4802" s="3" t="s">
        <v>34</v>
      </c>
    </row>
    <row r="4803">
      <c r="A4803" s="2">
        <v>42318.71488425926</v>
      </c>
      <c r="B4803" s="3">
        <v>84.0</v>
      </c>
      <c r="C4803" s="3" t="s">
        <v>4244</v>
      </c>
      <c r="D4803" s="3">
        <v>42.0</v>
      </c>
      <c r="E4803" s="3" t="s">
        <v>4341</v>
      </c>
      <c r="F4803" s="3">
        <v>5.0</v>
      </c>
      <c r="G4803" s="3">
        <v>2.0</v>
      </c>
      <c r="H4803" s="3" t="s">
        <v>5107</v>
      </c>
      <c r="I4803" s="3" t="s">
        <v>1616</v>
      </c>
      <c r="J4803" s="3" t="s">
        <v>1617</v>
      </c>
      <c r="K4803" s="3" t="s">
        <v>24</v>
      </c>
      <c r="L4803" s="3">
        <v>16.0</v>
      </c>
      <c r="M4803" s="3" t="s">
        <v>30</v>
      </c>
      <c r="N4803" s="3" t="s">
        <v>5204</v>
      </c>
      <c r="O4803" s="3" t="s">
        <v>3378</v>
      </c>
      <c r="P4803" s="4">
        <v>23883.0</v>
      </c>
      <c r="Q4803" s="3" t="s">
        <v>37</v>
      </c>
      <c r="S4803" s="3" t="s">
        <v>34</v>
      </c>
    </row>
    <row r="4804">
      <c r="A4804" s="2">
        <v>42318.71488425926</v>
      </c>
      <c r="B4804" s="3">
        <v>84.0</v>
      </c>
      <c r="C4804" s="3" t="s">
        <v>4244</v>
      </c>
      <c r="D4804" s="3">
        <v>42.0</v>
      </c>
      <c r="E4804" s="3" t="s">
        <v>4341</v>
      </c>
      <c r="F4804" s="3">
        <v>5.0</v>
      </c>
      <c r="G4804" s="3">
        <v>2.0</v>
      </c>
      <c r="H4804" s="3" t="s">
        <v>5107</v>
      </c>
      <c r="I4804" s="3" t="s">
        <v>1616</v>
      </c>
      <c r="J4804" s="3" t="s">
        <v>1617</v>
      </c>
      <c r="K4804" s="3" t="s">
        <v>24</v>
      </c>
      <c r="L4804" s="3">
        <v>17.0</v>
      </c>
      <c r="M4804" s="3" t="s">
        <v>25</v>
      </c>
      <c r="N4804" s="3" t="s">
        <v>5205</v>
      </c>
      <c r="O4804" s="3" t="s">
        <v>243</v>
      </c>
      <c r="P4804" s="4">
        <v>18508.0</v>
      </c>
      <c r="Q4804" s="3" t="s">
        <v>86</v>
      </c>
      <c r="S4804" s="3" t="s">
        <v>34</v>
      </c>
    </row>
    <row r="4805">
      <c r="A4805" s="2">
        <v>42318.71488425926</v>
      </c>
      <c r="B4805" s="3">
        <v>84.0</v>
      </c>
      <c r="C4805" s="3" t="s">
        <v>4244</v>
      </c>
      <c r="D4805" s="3">
        <v>42.0</v>
      </c>
      <c r="E4805" s="3" t="s">
        <v>4341</v>
      </c>
      <c r="F4805" s="3">
        <v>5.0</v>
      </c>
      <c r="G4805" s="3">
        <v>2.0</v>
      </c>
      <c r="H4805" s="3" t="s">
        <v>5107</v>
      </c>
      <c r="I4805" s="3" t="s">
        <v>1616</v>
      </c>
      <c r="J4805" s="3" t="s">
        <v>1617</v>
      </c>
      <c r="K4805" s="3" t="s">
        <v>24</v>
      </c>
      <c r="L4805" s="3">
        <v>18.0</v>
      </c>
      <c r="M4805" s="3" t="s">
        <v>30</v>
      </c>
      <c r="N4805" s="3" t="s">
        <v>5206</v>
      </c>
      <c r="O4805" s="3" t="s">
        <v>93</v>
      </c>
      <c r="P4805" s="4">
        <v>18655.0</v>
      </c>
      <c r="Q4805" s="3" t="s">
        <v>132</v>
      </c>
      <c r="S4805" s="3" t="s">
        <v>34</v>
      </c>
    </row>
    <row r="4806">
      <c r="A4806" s="2">
        <v>42318.71488425926</v>
      </c>
      <c r="B4806" s="3">
        <v>84.0</v>
      </c>
      <c r="C4806" s="3" t="s">
        <v>4244</v>
      </c>
      <c r="D4806" s="3">
        <v>42.0</v>
      </c>
      <c r="E4806" s="3" t="s">
        <v>4341</v>
      </c>
      <c r="F4806" s="3">
        <v>5.0</v>
      </c>
      <c r="G4806" s="3">
        <v>2.0</v>
      </c>
      <c r="H4806" s="3" t="s">
        <v>5107</v>
      </c>
      <c r="I4806" s="3" t="s">
        <v>1616</v>
      </c>
      <c r="J4806" s="3" t="s">
        <v>1617</v>
      </c>
      <c r="K4806" s="3" t="s">
        <v>24</v>
      </c>
      <c r="L4806" s="3">
        <v>19.0</v>
      </c>
      <c r="M4806" s="3" t="s">
        <v>25</v>
      </c>
      <c r="N4806" s="3" t="s">
        <v>5207</v>
      </c>
      <c r="O4806" s="3" t="s">
        <v>95</v>
      </c>
      <c r="P4806" s="4">
        <v>20723.0</v>
      </c>
      <c r="Q4806" s="3" t="s">
        <v>153</v>
      </c>
      <c r="S4806" s="3" t="s">
        <v>34</v>
      </c>
    </row>
    <row r="4807">
      <c r="A4807" s="2">
        <v>42318.71488425926</v>
      </c>
      <c r="B4807" s="3">
        <v>84.0</v>
      </c>
      <c r="C4807" s="3" t="s">
        <v>4244</v>
      </c>
      <c r="D4807" s="3">
        <v>42.0</v>
      </c>
      <c r="E4807" s="3" t="s">
        <v>4341</v>
      </c>
      <c r="F4807" s="3">
        <v>5.0</v>
      </c>
      <c r="G4807" s="3">
        <v>2.0</v>
      </c>
      <c r="H4807" s="3" t="s">
        <v>5107</v>
      </c>
      <c r="I4807" s="3" t="s">
        <v>1616</v>
      </c>
      <c r="J4807" s="3" t="s">
        <v>1617</v>
      </c>
      <c r="K4807" s="3" t="s">
        <v>24</v>
      </c>
      <c r="L4807" s="3">
        <v>20.0</v>
      </c>
      <c r="M4807" s="3" t="s">
        <v>30</v>
      </c>
      <c r="N4807" s="3" t="s">
        <v>5208</v>
      </c>
      <c r="O4807" s="3" t="s">
        <v>1313</v>
      </c>
      <c r="P4807" s="4">
        <v>21271.0</v>
      </c>
      <c r="Q4807" s="3" t="s">
        <v>228</v>
      </c>
      <c r="S4807" s="3" t="s">
        <v>34</v>
      </c>
    </row>
    <row r="4808">
      <c r="A4808" s="2">
        <v>42318.71488425926</v>
      </c>
      <c r="B4808" s="3">
        <v>84.0</v>
      </c>
      <c r="C4808" s="3" t="s">
        <v>4244</v>
      </c>
      <c r="D4808" s="3">
        <v>42.0</v>
      </c>
      <c r="E4808" s="3" t="s">
        <v>4341</v>
      </c>
      <c r="F4808" s="3">
        <v>5.0</v>
      </c>
      <c r="G4808" s="3">
        <v>2.0</v>
      </c>
      <c r="H4808" s="3" t="s">
        <v>5107</v>
      </c>
      <c r="I4808" s="3" t="s">
        <v>1616</v>
      </c>
      <c r="J4808" s="3" t="s">
        <v>1617</v>
      </c>
      <c r="K4808" s="3" t="s">
        <v>24</v>
      </c>
      <c r="L4808" s="3">
        <v>21.0</v>
      </c>
      <c r="M4808" s="3" t="s">
        <v>25</v>
      </c>
      <c r="N4808" s="3" t="s">
        <v>4231</v>
      </c>
      <c r="O4808" s="3" t="s">
        <v>91</v>
      </c>
      <c r="P4808" s="4">
        <v>17825.0</v>
      </c>
      <c r="Q4808" s="3" t="s">
        <v>49</v>
      </c>
      <c r="S4808" s="3" t="s">
        <v>34</v>
      </c>
    </row>
    <row r="4809">
      <c r="A4809" s="2">
        <v>42318.71488425926</v>
      </c>
      <c r="B4809" s="3">
        <v>84.0</v>
      </c>
      <c r="C4809" s="3" t="s">
        <v>4244</v>
      </c>
      <c r="D4809" s="3">
        <v>42.0</v>
      </c>
      <c r="E4809" s="3" t="s">
        <v>4341</v>
      </c>
      <c r="F4809" s="3">
        <v>5.0</v>
      </c>
      <c r="G4809" s="3">
        <v>2.0</v>
      </c>
      <c r="H4809" s="3" t="s">
        <v>5107</v>
      </c>
      <c r="I4809" s="3" t="s">
        <v>1616</v>
      </c>
      <c r="J4809" s="3" t="s">
        <v>1617</v>
      </c>
      <c r="K4809" s="3" t="s">
        <v>24</v>
      </c>
      <c r="L4809" s="3">
        <v>22.0</v>
      </c>
      <c r="M4809" s="3" t="s">
        <v>30</v>
      </c>
      <c r="N4809" s="3" t="s">
        <v>5209</v>
      </c>
      <c r="O4809" s="3" t="s">
        <v>705</v>
      </c>
      <c r="P4809" s="4">
        <v>21359.0</v>
      </c>
      <c r="Q4809" s="3" t="s">
        <v>115</v>
      </c>
      <c r="S4809" s="3" t="s">
        <v>34</v>
      </c>
    </row>
    <row r="4810">
      <c r="A4810" s="2">
        <v>42318.71488425926</v>
      </c>
      <c r="B4810" s="3">
        <v>84.0</v>
      </c>
      <c r="C4810" s="3" t="s">
        <v>4244</v>
      </c>
      <c r="D4810" s="3">
        <v>43.0</v>
      </c>
      <c r="E4810" s="3" t="s">
        <v>4363</v>
      </c>
      <c r="F4810" s="3">
        <v>5.0</v>
      </c>
      <c r="G4810" s="3">
        <v>2.0</v>
      </c>
      <c r="H4810" s="3" t="s">
        <v>5107</v>
      </c>
      <c r="I4810" s="3" t="s">
        <v>1616</v>
      </c>
      <c r="J4810" s="3" t="s">
        <v>1617</v>
      </c>
      <c r="K4810" s="3" t="s">
        <v>24</v>
      </c>
      <c r="L4810" s="3">
        <v>1.0</v>
      </c>
      <c r="M4810" s="3" t="s">
        <v>25</v>
      </c>
      <c r="N4810" s="3" t="s">
        <v>4169</v>
      </c>
      <c r="O4810" s="3" t="s">
        <v>530</v>
      </c>
      <c r="P4810" s="4">
        <v>24337.0</v>
      </c>
      <c r="Q4810" s="3" t="s">
        <v>37</v>
      </c>
      <c r="S4810" s="3" t="s">
        <v>34</v>
      </c>
    </row>
    <row r="4811">
      <c r="A4811" s="2">
        <v>42318.71488425926</v>
      </c>
      <c r="B4811" s="3">
        <v>84.0</v>
      </c>
      <c r="C4811" s="3" t="s">
        <v>4244</v>
      </c>
      <c r="D4811" s="3">
        <v>43.0</v>
      </c>
      <c r="E4811" s="3" t="s">
        <v>4363</v>
      </c>
      <c r="F4811" s="3">
        <v>5.0</v>
      </c>
      <c r="G4811" s="3">
        <v>2.0</v>
      </c>
      <c r="H4811" s="3" t="s">
        <v>5107</v>
      </c>
      <c r="I4811" s="3" t="s">
        <v>1616</v>
      </c>
      <c r="J4811" s="3" t="s">
        <v>1617</v>
      </c>
      <c r="K4811" s="3" t="s">
        <v>24</v>
      </c>
      <c r="L4811" s="3">
        <v>2.0</v>
      </c>
      <c r="M4811" s="3" t="s">
        <v>30</v>
      </c>
      <c r="N4811" s="3" t="s">
        <v>5210</v>
      </c>
      <c r="O4811" s="3" t="s">
        <v>85</v>
      </c>
      <c r="P4811" s="4">
        <v>22126.0</v>
      </c>
      <c r="Q4811" s="3" t="s">
        <v>247</v>
      </c>
      <c r="S4811" s="3" t="s">
        <v>34</v>
      </c>
    </row>
    <row r="4812">
      <c r="A4812" s="2">
        <v>42318.71488425926</v>
      </c>
      <c r="B4812" s="3">
        <v>84.0</v>
      </c>
      <c r="C4812" s="3" t="s">
        <v>4244</v>
      </c>
      <c r="D4812" s="3">
        <v>43.0</v>
      </c>
      <c r="E4812" s="3" t="s">
        <v>4363</v>
      </c>
      <c r="F4812" s="3">
        <v>5.0</v>
      </c>
      <c r="G4812" s="3">
        <v>2.0</v>
      </c>
      <c r="H4812" s="3" t="s">
        <v>5107</v>
      </c>
      <c r="I4812" s="3" t="s">
        <v>1616</v>
      </c>
      <c r="J4812" s="3" t="s">
        <v>1617</v>
      </c>
      <c r="K4812" s="3" t="s">
        <v>24</v>
      </c>
      <c r="L4812" s="3">
        <v>3.0</v>
      </c>
      <c r="M4812" s="3" t="s">
        <v>25</v>
      </c>
      <c r="N4812" s="3" t="s">
        <v>5211</v>
      </c>
      <c r="O4812" s="3" t="s">
        <v>95</v>
      </c>
      <c r="P4812" s="4">
        <v>17442.0</v>
      </c>
      <c r="Q4812" s="3" t="s">
        <v>86</v>
      </c>
      <c r="S4812" s="3" t="s">
        <v>34</v>
      </c>
    </row>
    <row r="4813">
      <c r="A4813" s="2">
        <v>42318.71488425926</v>
      </c>
      <c r="B4813" s="3">
        <v>84.0</v>
      </c>
      <c r="C4813" s="3" t="s">
        <v>4244</v>
      </c>
      <c r="D4813" s="3">
        <v>43.0</v>
      </c>
      <c r="E4813" s="3" t="s">
        <v>4363</v>
      </c>
      <c r="F4813" s="3">
        <v>5.0</v>
      </c>
      <c r="G4813" s="3">
        <v>2.0</v>
      </c>
      <c r="H4813" s="3" t="s">
        <v>5107</v>
      </c>
      <c r="I4813" s="3" t="s">
        <v>1616</v>
      </c>
      <c r="J4813" s="3" t="s">
        <v>1617</v>
      </c>
      <c r="K4813" s="3" t="s">
        <v>24</v>
      </c>
      <c r="L4813" s="3">
        <v>4.0</v>
      </c>
      <c r="M4813" s="3" t="s">
        <v>30</v>
      </c>
      <c r="N4813" s="3" t="s">
        <v>5212</v>
      </c>
      <c r="O4813" s="3" t="s">
        <v>364</v>
      </c>
      <c r="P4813" s="4">
        <v>25481.0</v>
      </c>
      <c r="Q4813" s="3" t="s">
        <v>247</v>
      </c>
      <c r="S4813" s="3" t="s">
        <v>34</v>
      </c>
    </row>
    <row r="4814">
      <c r="A4814" s="2">
        <v>42318.71488425926</v>
      </c>
      <c r="B4814" s="3">
        <v>84.0</v>
      </c>
      <c r="C4814" s="3" t="s">
        <v>4244</v>
      </c>
      <c r="D4814" s="3">
        <v>43.0</v>
      </c>
      <c r="E4814" s="3" t="s">
        <v>4363</v>
      </c>
      <c r="F4814" s="3">
        <v>5.0</v>
      </c>
      <c r="G4814" s="3">
        <v>2.0</v>
      </c>
      <c r="H4814" s="3" t="s">
        <v>5107</v>
      </c>
      <c r="I4814" s="3" t="s">
        <v>1616</v>
      </c>
      <c r="J4814" s="3" t="s">
        <v>1617</v>
      </c>
      <c r="K4814" s="3" t="s">
        <v>24</v>
      </c>
      <c r="L4814" s="3">
        <v>5.0</v>
      </c>
      <c r="M4814" s="3" t="s">
        <v>25</v>
      </c>
      <c r="N4814" s="3" t="s">
        <v>5213</v>
      </c>
      <c r="O4814" s="3" t="s">
        <v>123</v>
      </c>
      <c r="P4814" s="4">
        <v>20505.0</v>
      </c>
      <c r="Q4814" s="3" t="s">
        <v>247</v>
      </c>
      <c r="S4814" s="3" t="s">
        <v>34</v>
      </c>
    </row>
    <row r="4815">
      <c r="A4815" s="2">
        <v>42318.71488425926</v>
      </c>
      <c r="B4815" s="3">
        <v>84.0</v>
      </c>
      <c r="C4815" s="3" t="s">
        <v>4244</v>
      </c>
      <c r="D4815" s="3">
        <v>43.0</v>
      </c>
      <c r="E4815" s="3" t="s">
        <v>4363</v>
      </c>
      <c r="F4815" s="3">
        <v>5.0</v>
      </c>
      <c r="G4815" s="3">
        <v>2.0</v>
      </c>
      <c r="H4815" s="3" t="s">
        <v>5107</v>
      </c>
      <c r="I4815" s="3" t="s">
        <v>1616</v>
      </c>
      <c r="J4815" s="3" t="s">
        <v>1617</v>
      </c>
      <c r="K4815" s="3" t="s">
        <v>24</v>
      </c>
      <c r="L4815" s="3">
        <v>6.0</v>
      </c>
      <c r="M4815" s="3" t="s">
        <v>30</v>
      </c>
      <c r="N4815" s="3" t="s">
        <v>5127</v>
      </c>
      <c r="O4815" s="3" t="s">
        <v>112</v>
      </c>
      <c r="P4815" s="4">
        <v>20892.0</v>
      </c>
      <c r="Q4815" s="3" t="s">
        <v>132</v>
      </c>
      <c r="S4815" s="3" t="s">
        <v>34</v>
      </c>
    </row>
    <row r="4816">
      <c r="A4816" s="2">
        <v>42318.71488425926</v>
      </c>
      <c r="B4816" s="3">
        <v>84.0</v>
      </c>
      <c r="C4816" s="3" t="s">
        <v>4244</v>
      </c>
      <c r="D4816" s="3">
        <v>43.0</v>
      </c>
      <c r="E4816" s="3" t="s">
        <v>4363</v>
      </c>
      <c r="F4816" s="3">
        <v>5.0</v>
      </c>
      <c r="G4816" s="3">
        <v>2.0</v>
      </c>
      <c r="H4816" s="3" t="s">
        <v>5107</v>
      </c>
      <c r="I4816" s="3" t="s">
        <v>1616</v>
      </c>
      <c r="J4816" s="3" t="s">
        <v>1617</v>
      </c>
      <c r="K4816" s="3" t="s">
        <v>24</v>
      </c>
      <c r="L4816" s="3">
        <v>7.0</v>
      </c>
      <c r="M4816" s="3" t="s">
        <v>25</v>
      </c>
      <c r="N4816" s="3" t="s">
        <v>5214</v>
      </c>
      <c r="O4816" s="3" t="s">
        <v>664</v>
      </c>
      <c r="P4816" s="4">
        <v>20946.0</v>
      </c>
      <c r="Q4816" s="3" t="s">
        <v>372</v>
      </c>
      <c r="S4816" s="3" t="s">
        <v>34</v>
      </c>
    </row>
    <row r="4817">
      <c r="A4817" s="2">
        <v>42318.71488425926</v>
      </c>
      <c r="B4817" s="3">
        <v>84.0</v>
      </c>
      <c r="C4817" s="3" t="s">
        <v>4244</v>
      </c>
      <c r="D4817" s="3">
        <v>43.0</v>
      </c>
      <c r="E4817" s="3" t="s">
        <v>4363</v>
      </c>
      <c r="F4817" s="3">
        <v>5.0</v>
      </c>
      <c r="G4817" s="3">
        <v>2.0</v>
      </c>
      <c r="H4817" s="3" t="s">
        <v>5107</v>
      </c>
      <c r="I4817" s="3" t="s">
        <v>1616</v>
      </c>
      <c r="J4817" s="3" t="s">
        <v>1617</v>
      </c>
      <c r="K4817" s="3" t="s">
        <v>24</v>
      </c>
      <c r="L4817" s="3">
        <v>8.0</v>
      </c>
      <c r="M4817" s="3" t="s">
        <v>30</v>
      </c>
      <c r="N4817" s="3" t="s">
        <v>5215</v>
      </c>
      <c r="O4817" s="3" t="s">
        <v>2020</v>
      </c>
      <c r="P4817" s="4">
        <v>19212.0</v>
      </c>
      <c r="Q4817" s="3" t="s">
        <v>145</v>
      </c>
      <c r="S4817" s="3" t="s">
        <v>34</v>
      </c>
    </row>
    <row r="4818">
      <c r="A4818" s="2">
        <v>42318.71488425926</v>
      </c>
      <c r="B4818" s="3">
        <v>84.0</v>
      </c>
      <c r="C4818" s="3" t="s">
        <v>4244</v>
      </c>
      <c r="D4818" s="3">
        <v>63.0</v>
      </c>
      <c r="E4818" s="3" t="s">
        <v>4369</v>
      </c>
      <c r="F4818" s="3">
        <v>5.0</v>
      </c>
      <c r="G4818" s="3">
        <v>2.0</v>
      </c>
      <c r="H4818" s="3" t="s">
        <v>5107</v>
      </c>
      <c r="I4818" s="3" t="s">
        <v>1616</v>
      </c>
      <c r="J4818" s="3" t="s">
        <v>1617</v>
      </c>
      <c r="K4818" s="3" t="s">
        <v>24</v>
      </c>
      <c r="L4818" s="3">
        <v>1.0</v>
      </c>
      <c r="M4818" s="3" t="s">
        <v>25</v>
      </c>
      <c r="N4818" s="3" t="s">
        <v>5216</v>
      </c>
      <c r="O4818" s="3" t="s">
        <v>102</v>
      </c>
      <c r="P4818" s="4">
        <v>23878.0</v>
      </c>
      <c r="Q4818" s="3" t="s">
        <v>372</v>
      </c>
      <c r="S4818" s="3" t="s">
        <v>34</v>
      </c>
    </row>
    <row r="4819">
      <c r="A4819" s="2">
        <v>42318.71488425926</v>
      </c>
      <c r="B4819" s="3">
        <v>84.0</v>
      </c>
      <c r="C4819" s="3" t="s">
        <v>4244</v>
      </c>
      <c r="D4819" s="3">
        <v>63.0</v>
      </c>
      <c r="E4819" s="3" t="s">
        <v>4369</v>
      </c>
      <c r="F4819" s="3">
        <v>5.0</v>
      </c>
      <c r="G4819" s="3">
        <v>2.0</v>
      </c>
      <c r="H4819" s="3" t="s">
        <v>5107</v>
      </c>
      <c r="I4819" s="3" t="s">
        <v>1616</v>
      </c>
      <c r="J4819" s="3" t="s">
        <v>1617</v>
      </c>
      <c r="K4819" s="3" t="s">
        <v>24</v>
      </c>
      <c r="L4819" s="3">
        <v>2.0</v>
      </c>
      <c r="M4819" s="3" t="s">
        <v>30</v>
      </c>
      <c r="N4819" s="3" t="s">
        <v>4101</v>
      </c>
      <c r="O4819" s="3" t="s">
        <v>112</v>
      </c>
      <c r="P4819" s="4">
        <v>18271.0</v>
      </c>
      <c r="Q4819" s="3" t="s">
        <v>145</v>
      </c>
      <c r="S4819" s="3" t="s">
        <v>34</v>
      </c>
    </row>
    <row r="4820">
      <c r="A4820" s="2">
        <v>42318.71488425926</v>
      </c>
      <c r="B4820" s="3">
        <v>84.0</v>
      </c>
      <c r="C4820" s="3" t="s">
        <v>4244</v>
      </c>
      <c r="D4820" s="3">
        <v>63.0</v>
      </c>
      <c r="E4820" s="3" t="s">
        <v>4369</v>
      </c>
      <c r="F4820" s="3">
        <v>5.0</v>
      </c>
      <c r="G4820" s="3">
        <v>2.0</v>
      </c>
      <c r="H4820" s="3" t="s">
        <v>5107</v>
      </c>
      <c r="I4820" s="3" t="s">
        <v>1616</v>
      </c>
      <c r="J4820" s="3" t="s">
        <v>1617</v>
      </c>
      <c r="K4820" s="3" t="s">
        <v>24</v>
      </c>
      <c r="L4820" s="3">
        <v>3.0</v>
      </c>
      <c r="M4820" s="3" t="s">
        <v>25</v>
      </c>
      <c r="N4820" s="3" t="s">
        <v>5217</v>
      </c>
      <c r="O4820" s="3" t="s">
        <v>377</v>
      </c>
      <c r="P4820" s="4">
        <v>32836.0</v>
      </c>
      <c r="Q4820" s="3" t="s">
        <v>191</v>
      </c>
      <c r="S4820" s="3" t="s">
        <v>34</v>
      </c>
    </row>
    <row r="4821">
      <c r="A4821" s="2">
        <v>42318.71488425926</v>
      </c>
      <c r="B4821" s="3">
        <v>84.0</v>
      </c>
      <c r="C4821" s="3" t="s">
        <v>4244</v>
      </c>
      <c r="D4821" s="3">
        <v>63.0</v>
      </c>
      <c r="E4821" s="3" t="s">
        <v>4369</v>
      </c>
      <c r="F4821" s="3">
        <v>5.0</v>
      </c>
      <c r="G4821" s="3">
        <v>2.0</v>
      </c>
      <c r="H4821" s="3" t="s">
        <v>5107</v>
      </c>
      <c r="I4821" s="3" t="s">
        <v>1616</v>
      </c>
      <c r="J4821" s="3" t="s">
        <v>1617</v>
      </c>
      <c r="K4821" s="3" t="s">
        <v>24</v>
      </c>
      <c r="L4821" s="3">
        <v>4.0</v>
      </c>
      <c r="M4821" s="3" t="s">
        <v>30</v>
      </c>
      <c r="N4821" s="3" t="s">
        <v>5218</v>
      </c>
      <c r="O4821" s="3" t="s">
        <v>121</v>
      </c>
      <c r="P4821" s="4">
        <v>20047.0</v>
      </c>
      <c r="Q4821" s="3" t="s">
        <v>228</v>
      </c>
      <c r="S4821" s="3" t="s">
        <v>34</v>
      </c>
    </row>
    <row r="4822">
      <c r="A4822" s="2">
        <v>42318.71488425926</v>
      </c>
      <c r="B4822" s="3">
        <v>84.0</v>
      </c>
      <c r="C4822" s="3" t="s">
        <v>4244</v>
      </c>
      <c r="D4822" s="3">
        <v>63.0</v>
      </c>
      <c r="E4822" s="3" t="s">
        <v>4369</v>
      </c>
      <c r="F4822" s="3">
        <v>5.0</v>
      </c>
      <c r="G4822" s="3">
        <v>2.0</v>
      </c>
      <c r="H4822" s="3" t="s">
        <v>5107</v>
      </c>
      <c r="I4822" s="3" t="s">
        <v>1616</v>
      </c>
      <c r="J4822" s="3" t="s">
        <v>1617</v>
      </c>
      <c r="K4822" s="3" t="s">
        <v>24</v>
      </c>
      <c r="L4822" s="3">
        <v>5.0</v>
      </c>
      <c r="M4822" s="3" t="s">
        <v>25</v>
      </c>
      <c r="N4822" s="3" t="s">
        <v>5219</v>
      </c>
      <c r="O4822" s="3" t="s">
        <v>5220</v>
      </c>
      <c r="P4822" s="4">
        <v>16889.0</v>
      </c>
      <c r="Q4822" s="3" t="s">
        <v>49</v>
      </c>
      <c r="S4822" s="3" t="s">
        <v>34</v>
      </c>
    </row>
    <row r="4823">
      <c r="A4823" s="2">
        <v>42318.71488425926</v>
      </c>
      <c r="B4823" s="3">
        <v>84.0</v>
      </c>
      <c r="C4823" s="3" t="s">
        <v>4244</v>
      </c>
      <c r="D4823" s="3">
        <v>63.0</v>
      </c>
      <c r="E4823" s="3" t="s">
        <v>4369</v>
      </c>
      <c r="F4823" s="3">
        <v>5.0</v>
      </c>
      <c r="G4823" s="3">
        <v>2.0</v>
      </c>
      <c r="H4823" s="3" t="s">
        <v>5107</v>
      </c>
      <c r="I4823" s="3" t="s">
        <v>1616</v>
      </c>
      <c r="J4823" s="3" t="s">
        <v>1617</v>
      </c>
      <c r="K4823" s="3" t="s">
        <v>24</v>
      </c>
      <c r="L4823" s="3">
        <v>6.0</v>
      </c>
      <c r="M4823" s="3" t="s">
        <v>30</v>
      </c>
      <c r="N4823" s="3" t="s">
        <v>5221</v>
      </c>
      <c r="O4823" s="3" t="s">
        <v>158</v>
      </c>
      <c r="P4823" s="4">
        <v>21845.0</v>
      </c>
      <c r="Q4823" s="3" t="s">
        <v>40</v>
      </c>
      <c r="S4823" s="3" t="s">
        <v>34</v>
      </c>
    </row>
    <row r="4824">
      <c r="A4824" s="2">
        <v>42318.71488425926</v>
      </c>
      <c r="B4824" s="3">
        <v>84.0</v>
      </c>
      <c r="C4824" s="3" t="s">
        <v>4244</v>
      </c>
      <c r="D4824" s="3">
        <v>63.0</v>
      </c>
      <c r="E4824" s="3" t="s">
        <v>4369</v>
      </c>
      <c r="F4824" s="3">
        <v>5.0</v>
      </c>
      <c r="G4824" s="3">
        <v>2.0</v>
      </c>
      <c r="H4824" s="3" t="s">
        <v>5107</v>
      </c>
      <c r="I4824" s="3" t="s">
        <v>1616</v>
      </c>
      <c r="J4824" s="3" t="s">
        <v>1617</v>
      </c>
      <c r="K4824" s="3" t="s">
        <v>24</v>
      </c>
      <c r="L4824" s="3">
        <v>7.0</v>
      </c>
      <c r="M4824" s="3" t="s">
        <v>25</v>
      </c>
      <c r="N4824" s="3" t="s">
        <v>5222</v>
      </c>
      <c r="O4824" s="3" t="s">
        <v>200</v>
      </c>
      <c r="P4824" s="4">
        <v>17333.0</v>
      </c>
      <c r="Q4824" s="3" t="s">
        <v>49</v>
      </c>
      <c r="S4824" s="3" t="s">
        <v>34</v>
      </c>
    </row>
    <row r="4825">
      <c r="A4825" s="2">
        <v>42318.71488425926</v>
      </c>
      <c r="B4825" s="3">
        <v>84.0</v>
      </c>
      <c r="C4825" s="3" t="s">
        <v>4244</v>
      </c>
      <c r="D4825" s="3">
        <v>63.0</v>
      </c>
      <c r="E4825" s="3" t="s">
        <v>4369</v>
      </c>
      <c r="F4825" s="3">
        <v>5.0</v>
      </c>
      <c r="G4825" s="3">
        <v>2.0</v>
      </c>
      <c r="H4825" s="3" t="s">
        <v>5107</v>
      </c>
      <c r="I4825" s="3" t="s">
        <v>1616</v>
      </c>
      <c r="J4825" s="3" t="s">
        <v>1617</v>
      </c>
      <c r="K4825" s="3" t="s">
        <v>24</v>
      </c>
      <c r="L4825" s="3">
        <v>8.0</v>
      </c>
      <c r="M4825" s="3" t="s">
        <v>30</v>
      </c>
      <c r="N4825" s="3" t="s">
        <v>3791</v>
      </c>
      <c r="O4825" s="3" t="s">
        <v>158</v>
      </c>
      <c r="P4825" s="4">
        <v>19354.0</v>
      </c>
      <c r="Q4825" s="3" t="s">
        <v>132</v>
      </c>
      <c r="S4825" s="3" t="s">
        <v>34</v>
      </c>
    </row>
    <row r="4826">
      <c r="A4826" s="2">
        <v>42318.71488425926</v>
      </c>
      <c r="B4826" s="3">
        <v>84.0</v>
      </c>
      <c r="C4826" s="3" t="s">
        <v>4244</v>
      </c>
      <c r="D4826" s="3">
        <v>63.0</v>
      </c>
      <c r="E4826" s="3" t="s">
        <v>4369</v>
      </c>
      <c r="F4826" s="3">
        <v>5.0</v>
      </c>
      <c r="G4826" s="3">
        <v>2.0</v>
      </c>
      <c r="H4826" s="3" t="s">
        <v>5107</v>
      </c>
      <c r="I4826" s="3" t="s">
        <v>1616</v>
      </c>
      <c r="J4826" s="3" t="s">
        <v>1617</v>
      </c>
      <c r="K4826" s="3" t="s">
        <v>24</v>
      </c>
      <c r="L4826" s="3">
        <v>9.0</v>
      </c>
      <c r="M4826" s="3" t="s">
        <v>25</v>
      </c>
      <c r="N4826" s="3" t="s">
        <v>2310</v>
      </c>
      <c r="O4826" s="3" t="s">
        <v>536</v>
      </c>
      <c r="P4826" s="4">
        <v>18442.0</v>
      </c>
      <c r="Q4826" s="3" t="s">
        <v>49</v>
      </c>
      <c r="S4826" s="3" t="s">
        <v>34</v>
      </c>
    </row>
    <row r="4827">
      <c r="A4827" s="2">
        <v>42318.71488425926</v>
      </c>
      <c r="B4827" s="3">
        <v>84.0</v>
      </c>
      <c r="C4827" s="3" t="s">
        <v>4244</v>
      </c>
      <c r="D4827" s="3">
        <v>63.0</v>
      </c>
      <c r="E4827" s="3" t="s">
        <v>4369</v>
      </c>
      <c r="F4827" s="3">
        <v>5.0</v>
      </c>
      <c r="G4827" s="3">
        <v>2.0</v>
      </c>
      <c r="H4827" s="3" t="s">
        <v>5107</v>
      </c>
      <c r="I4827" s="3" t="s">
        <v>1616</v>
      </c>
      <c r="J4827" s="3" t="s">
        <v>1617</v>
      </c>
      <c r="K4827" s="3" t="s">
        <v>24</v>
      </c>
      <c r="L4827" s="3">
        <v>10.0</v>
      </c>
      <c r="M4827" s="3" t="s">
        <v>30</v>
      </c>
      <c r="N4827" s="3" t="s">
        <v>5223</v>
      </c>
      <c r="O4827" s="3" t="s">
        <v>1893</v>
      </c>
      <c r="P4827" s="4">
        <v>21015.0</v>
      </c>
      <c r="Q4827" s="3" t="s">
        <v>247</v>
      </c>
      <c r="S4827" s="3" t="s">
        <v>34</v>
      </c>
    </row>
    <row r="4828">
      <c r="A4828" s="2">
        <v>42318.71488425926</v>
      </c>
      <c r="B4828" s="3">
        <v>84.0</v>
      </c>
      <c r="C4828" s="3" t="s">
        <v>4244</v>
      </c>
      <c r="D4828" s="3">
        <v>63.0</v>
      </c>
      <c r="E4828" s="3" t="s">
        <v>4369</v>
      </c>
      <c r="F4828" s="3">
        <v>5.0</v>
      </c>
      <c r="G4828" s="3">
        <v>2.0</v>
      </c>
      <c r="H4828" s="3" t="s">
        <v>5107</v>
      </c>
      <c r="I4828" s="3" t="s">
        <v>1616</v>
      </c>
      <c r="J4828" s="3" t="s">
        <v>1617</v>
      </c>
      <c r="K4828" s="3" t="s">
        <v>24</v>
      </c>
      <c r="L4828" s="3">
        <v>11.0</v>
      </c>
      <c r="M4828" s="3" t="s">
        <v>25</v>
      </c>
      <c r="N4828" s="3" t="s">
        <v>5224</v>
      </c>
      <c r="O4828" s="3" t="s">
        <v>27</v>
      </c>
      <c r="P4828" s="4">
        <v>29895.0</v>
      </c>
      <c r="Q4828" s="3" t="s">
        <v>372</v>
      </c>
      <c r="S4828" s="3" t="s">
        <v>34</v>
      </c>
    </row>
    <row r="4829">
      <c r="A4829" s="2">
        <v>42318.71488425926</v>
      </c>
      <c r="B4829" s="3">
        <v>84.0</v>
      </c>
      <c r="C4829" s="3" t="s">
        <v>4244</v>
      </c>
      <c r="D4829" s="3">
        <v>63.0</v>
      </c>
      <c r="E4829" s="3" t="s">
        <v>4369</v>
      </c>
      <c r="F4829" s="3">
        <v>5.0</v>
      </c>
      <c r="G4829" s="3">
        <v>2.0</v>
      </c>
      <c r="H4829" s="3" t="s">
        <v>5107</v>
      </c>
      <c r="I4829" s="3" t="s">
        <v>1616</v>
      </c>
      <c r="J4829" s="3" t="s">
        <v>1617</v>
      </c>
      <c r="K4829" s="3" t="s">
        <v>24</v>
      </c>
      <c r="L4829" s="3">
        <v>12.0</v>
      </c>
      <c r="M4829" s="3" t="s">
        <v>30</v>
      </c>
      <c r="N4829" s="3" t="s">
        <v>3096</v>
      </c>
      <c r="O4829" s="3" t="s">
        <v>3930</v>
      </c>
      <c r="P4829" s="4">
        <v>20751.0</v>
      </c>
      <c r="Q4829" s="3" t="s">
        <v>105</v>
      </c>
      <c r="S4829" s="3" t="s">
        <v>34</v>
      </c>
    </row>
    <row r="4830">
      <c r="A4830" s="2">
        <v>42318.71488425926</v>
      </c>
      <c r="B4830" s="3">
        <v>84.0</v>
      </c>
      <c r="C4830" s="3" t="s">
        <v>4244</v>
      </c>
      <c r="D4830" s="3">
        <v>63.0</v>
      </c>
      <c r="E4830" s="3" t="s">
        <v>4369</v>
      </c>
      <c r="F4830" s="3">
        <v>5.0</v>
      </c>
      <c r="G4830" s="3">
        <v>2.0</v>
      </c>
      <c r="H4830" s="3" t="s">
        <v>5107</v>
      </c>
      <c r="I4830" s="3" t="s">
        <v>1616</v>
      </c>
      <c r="J4830" s="3" t="s">
        <v>1617</v>
      </c>
      <c r="K4830" s="3" t="s">
        <v>24</v>
      </c>
      <c r="L4830" s="3">
        <v>13.0</v>
      </c>
      <c r="M4830" s="3" t="s">
        <v>25</v>
      </c>
      <c r="N4830" s="3" t="s">
        <v>5225</v>
      </c>
      <c r="O4830" s="3" t="s">
        <v>123</v>
      </c>
      <c r="P4830" s="4">
        <v>27113.0</v>
      </c>
      <c r="Q4830" s="3" t="s">
        <v>132</v>
      </c>
      <c r="S4830" s="3" t="s">
        <v>34</v>
      </c>
    </row>
    <row r="4831">
      <c r="A4831" s="2">
        <v>42318.71488425926</v>
      </c>
      <c r="B4831" s="3">
        <v>84.0</v>
      </c>
      <c r="C4831" s="3" t="s">
        <v>4244</v>
      </c>
      <c r="D4831" s="3">
        <v>63.0</v>
      </c>
      <c r="E4831" s="3" t="s">
        <v>4369</v>
      </c>
      <c r="F4831" s="3">
        <v>5.0</v>
      </c>
      <c r="G4831" s="3">
        <v>2.0</v>
      </c>
      <c r="H4831" s="3" t="s">
        <v>5107</v>
      </c>
      <c r="I4831" s="3" t="s">
        <v>1616</v>
      </c>
      <c r="J4831" s="3" t="s">
        <v>1617</v>
      </c>
      <c r="K4831" s="3" t="s">
        <v>24</v>
      </c>
      <c r="L4831" s="3">
        <v>14.0</v>
      </c>
      <c r="M4831" s="3" t="s">
        <v>30</v>
      </c>
      <c r="N4831" s="3" t="s">
        <v>2323</v>
      </c>
      <c r="O4831" s="3" t="s">
        <v>5226</v>
      </c>
      <c r="P4831" s="4">
        <v>30316.0</v>
      </c>
      <c r="Q4831" s="3" t="s">
        <v>115</v>
      </c>
      <c r="S4831" s="3" t="s">
        <v>34</v>
      </c>
    </row>
    <row r="4832">
      <c r="A4832" s="2">
        <v>42318.71488425926</v>
      </c>
      <c r="B4832" s="3">
        <v>84.0</v>
      </c>
      <c r="C4832" s="3" t="s">
        <v>4244</v>
      </c>
      <c r="D4832" s="3">
        <v>63.0</v>
      </c>
      <c r="E4832" s="3" t="s">
        <v>4369</v>
      </c>
      <c r="F4832" s="3">
        <v>5.0</v>
      </c>
      <c r="G4832" s="3">
        <v>2.0</v>
      </c>
      <c r="H4832" s="3" t="s">
        <v>5107</v>
      </c>
      <c r="I4832" s="3" t="s">
        <v>1616</v>
      </c>
      <c r="J4832" s="3" t="s">
        <v>1617</v>
      </c>
      <c r="K4832" s="3" t="s">
        <v>24</v>
      </c>
      <c r="L4832" s="3">
        <v>15.0</v>
      </c>
      <c r="M4832" s="3" t="s">
        <v>25</v>
      </c>
      <c r="N4832" s="3" t="s">
        <v>5227</v>
      </c>
      <c r="O4832" s="3" t="s">
        <v>5228</v>
      </c>
      <c r="P4832" s="4">
        <v>25357.0</v>
      </c>
      <c r="Q4832" s="3" t="s">
        <v>75</v>
      </c>
      <c r="S4832" s="3" t="s">
        <v>34</v>
      </c>
    </row>
    <row r="4833">
      <c r="A4833" s="2">
        <v>42318.71488425926</v>
      </c>
      <c r="B4833" s="3">
        <v>84.0</v>
      </c>
      <c r="C4833" s="3" t="s">
        <v>4244</v>
      </c>
      <c r="D4833" s="3">
        <v>63.0</v>
      </c>
      <c r="E4833" s="3" t="s">
        <v>4369</v>
      </c>
      <c r="F4833" s="3">
        <v>5.0</v>
      </c>
      <c r="G4833" s="3">
        <v>2.0</v>
      </c>
      <c r="H4833" s="3" t="s">
        <v>5107</v>
      </c>
      <c r="I4833" s="3" t="s">
        <v>1616</v>
      </c>
      <c r="J4833" s="3" t="s">
        <v>1617</v>
      </c>
      <c r="K4833" s="3" t="s">
        <v>24</v>
      </c>
      <c r="L4833" s="3">
        <v>16.0</v>
      </c>
      <c r="M4833" s="3" t="s">
        <v>30</v>
      </c>
      <c r="N4833" s="3" t="s">
        <v>2795</v>
      </c>
      <c r="O4833" s="3" t="s">
        <v>361</v>
      </c>
      <c r="P4833" s="4">
        <v>18497.0</v>
      </c>
      <c r="Q4833" s="3" t="s">
        <v>145</v>
      </c>
      <c r="S4833" s="3" t="s">
        <v>34</v>
      </c>
    </row>
    <row r="4834">
      <c r="A4834" s="2">
        <v>42318.71488425926</v>
      </c>
      <c r="B4834" s="3">
        <v>84.0</v>
      </c>
      <c r="C4834" s="3" t="s">
        <v>4244</v>
      </c>
      <c r="D4834" s="3">
        <v>63.0</v>
      </c>
      <c r="E4834" s="3" t="s">
        <v>4369</v>
      </c>
      <c r="F4834" s="3">
        <v>5.0</v>
      </c>
      <c r="G4834" s="3">
        <v>2.0</v>
      </c>
      <c r="H4834" s="3" t="s">
        <v>5107</v>
      </c>
      <c r="I4834" s="3" t="s">
        <v>1616</v>
      </c>
      <c r="J4834" s="3" t="s">
        <v>1617</v>
      </c>
      <c r="K4834" s="3" t="s">
        <v>24</v>
      </c>
      <c r="L4834" s="3">
        <v>17.0</v>
      </c>
      <c r="M4834" s="3" t="s">
        <v>25</v>
      </c>
      <c r="N4834" s="3" t="s">
        <v>5229</v>
      </c>
      <c r="O4834" s="3" t="s">
        <v>168</v>
      </c>
      <c r="P4834" s="4">
        <v>19767.0</v>
      </c>
      <c r="Q4834" s="3" t="s">
        <v>43</v>
      </c>
      <c r="S4834" s="3" t="s">
        <v>34</v>
      </c>
    </row>
    <row r="4835">
      <c r="A4835" s="2">
        <v>42318.71488425926</v>
      </c>
      <c r="B4835" s="3">
        <v>84.0</v>
      </c>
      <c r="C4835" s="3" t="s">
        <v>4244</v>
      </c>
      <c r="D4835" s="3">
        <v>63.0</v>
      </c>
      <c r="E4835" s="3" t="s">
        <v>4369</v>
      </c>
      <c r="F4835" s="3">
        <v>5.0</v>
      </c>
      <c r="G4835" s="3">
        <v>2.0</v>
      </c>
      <c r="H4835" s="3" t="s">
        <v>5107</v>
      </c>
      <c r="I4835" s="3" t="s">
        <v>1616</v>
      </c>
      <c r="J4835" s="3" t="s">
        <v>1617</v>
      </c>
      <c r="K4835" s="3" t="s">
        <v>24</v>
      </c>
      <c r="L4835" s="3">
        <v>18.0</v>
      </c>
      <c r="M4835" s="3" t="s">
        <v>30</v>
      </c>
      <c r="N4835" s="3" t="s">
        <v>5230</v>
      </c>
      <c r="O4835" s="3" t="s">
        <v>1547</v>
      </c>
      <c r="P4835" s="4">
        <v>23695.0</v>
      </c>
      <c r="Q4835" s="3" t="s">
        <v>37</v>
      </c>
      <c r="S4835" s="3" t="s">
        <v>34</v>
      </c>
    </row>
    <row r="4836">
      <c r="A4836" s="2">
        <v>42318.71488425926</v>
      </c>
      <c r="B4836" s="3">
        <v>84.0</v>
      </c>
      <c r="C4836" s="3" t="s">
        <v>4244</v>
      </c>
      <c r="D4836" s="3">
        <v>63.0</v>
      </c>
      <c r="E4836" s="3" t="s">
        <v>4369</v>
      </c>
      <c r="F4836" s="3">
        <v>5.0</v>
      </c>
      <c r="G4836" s="3">
        <v>2.0</v>
      </c>
      <c r="H4836" s="3" t="s">
        <v>5107</v>
      </c>
      <c r="I4836" s="3" t="s">
        <v>1616</v>
      </c>
      <c r="J4836" s="3" t="s">
        <v>1617</v>
      </c>
      <c r="K4836" s="3" t="s">
        <v>24</v>
      </c>
      <c r="L4836" s="3">
        <v>19.0</v>
      </c>
      <c r="M4836" s="3" t="s">
        <v>25</v>
      </c>
      <c r="N4836" s="3" t="s">
        <v>5231</v>
      </c>
      <c r="O4836" s="3" t="s">
        <v>401</v>
      </c>
      <c r="P4836" s="4">
        <v>23273.0</v>
      </c>
      <c r="Q4836" s="3" t="s">
        <v>372</v>
      </c>
      <c r="S4836" s="3" t="s">
        <v>34</v>
      </c>
    </row>
    <row r="4837">
      <c r="A4837" s="2">
        <v>42318.71488425926</v>
      </c>
      <c r="B4837" s="3">
        <v>84.0</v>
      </c>
      <c r="C4837" s="3" t="s">
        <v>4244</v>
      </c>
      <c r="D4837" s="3" t="s">
        <v>4387</v>
      </c>
      <c r="E4837" s="3" t="s">
        <v>4388</v>
      </c>
      <c r="F4837" s="3">
        <v>5.0</v>
      </c>
      <c r="G4837" s="3">
        <v>2.0</v>
      </c>
      <c r="H4837" s="3" t="s">
        <v>5107</v>
      </c>
      <c r="I4837" s="3" t="s">
        <v>1616</v>
      </c>
      <c r="J4837" s="3" t="s">
        <v>1617</v>
      </c>
      <c r="K4837" s="3" t="s">
        <v>24</v>
      </c>
      <c r="L4837" s="3">
        <v>1.0</v>
      </c>
      <c r="M4837" s="3" t="s">
        <v>30</v>
      </c>
      <c r="N4837" s="3" t="s">
        <v>5232</v>
      </c>
      <c r="O4837" s="3" t="s">
        <v>235</v>
      </c>
      <c r="P4837" s="4">
        <v>27415.0</v>
      </c>
      <c r="Q4837" s="3" t="s">
        <v>37</v>
      </c>
      <c r="S4837" s="3" t="s">
        <v>34</v>
      </c>
    </row>
    <row r="4838">
      <c r="A4838" s="2">
        <v>42318.71488425926</v>
      </c>
      <c r="B4838" s="3">
        <v>84.0</v>
      </c>
      <c r="C4838" s="3" t="s">
        <v>4244</v>
      </c>
      <c r="D4838" s="3" t="s">
        <v>4387</v>
      </c>
      <c r="E4838" s="3" t="s">
        <v>4388</v>
      </c>
      <c r="F4838" s="3">
        <v>5.0</v>
      </c>
      <c r="G4838" s="3">
        <v>2.0</v>
      </c>
      <c r="H4838" s="3" t="s">
        <v>5107</v>
      </c>
      <c r="I4838" s="3" t="s">
        <v>1616</v>
      </c>
      <c r="J4838" s="3" t="s">
        <v>1617</v>
      </c>
      <c r="K4838" s="3" t="s">
        <v>24</v>
      </c>
      <c r="L4838" s="3">
        <v>2.0</v>
      </c>
      <c r="M4838" s="3" t="s">
        <v>25</v>
      </c>
      <c r="N4838" s="3" t="s">
        <v>4495</v>
      </c>
      <c r="O4838" s="3" t="s">
        <v>3431</v>
      </c>
      <c r="P4838" s="4">
        <v>29759.0</v>
      </c>
      <c r="Q4838" s="3" t="s">
        <v>79</v>
      </c>
      <c r="S4838" s="3" t="s">
        <v>34</v>
      </c>
    </row>
    <row r="4839">
      <c r="A4839" s="2">
        <v>42318.71488425926</v>
      </c>
      <c r="B4839" s="3">
        <v>84.0</v>
      </c>
      <c r="C4839" s="3" t="s">
        <v>4244</v>
      </c>
      <c r="D4839" s="3" t="s">
        <v>4387</v>
      </c>
      <c r="E4839" s="3" t="s">
        <v>4388</v>
      </c>
      <c r="F4839" s="3">
        <v>5.0</v>
      </c>
      <c r="G4839" s="3">
        <v>2.0</v>
      </c>
      <c r="H4839" s="3" t="s">
        <v>5107</v>
      </c>
      <c r="I4839" s="3" t="s">
        <v>1616</v>
      </c>
      <c r="J4839" s="3" t="s">
        <v>1617</v>
      </c>
      <c r="K4839" s="3" t="s">
        <v>24</v>
      </c>
      <c r="L4839" s="3">
        <v>3.0</v>
      </c>
      <c r="M4839" s="3" t="s">
        <v>30</v>
      </c>
      <c r="N4839" s="3" t="s">
        <v>1709</v>
      </c>
      <c r="O4839" s="3" t="s">
        <v>71</v>
      </c>
      <c r="P4839" s="4">
        <v>21536.0</v>
      </c>
      <c r="Q4839" s="3" t="s">
        <v>115</v>
      </c>
      <c r="S4839" s="3" t="s">
        <v>34</v>
      </c>
    </row>
    <row r="4840">
      <c r="A4840" s="2">
        <v>42318.71488425926</v>
      </c>
      <c r="B4840" s="3">
        <v>84.0</v>
      </c>
      <c r="C4840" s="3" t="s">
        <v>4244</v>
      </c>
      <c r="D4840" s="3" t="s">
        <v>4387</v>
      </c>
      <c r="E4840" s="3" t="s">
        <v>4388</v>
      </c>
      <c r="F4840" s="3">
        <v>5.0</v>
      </c>
      <c r="G4840" s="3">
        <v>2.0</v>
      </c>
      <c r="H4840" s="3" t="s">
        <v>5107</v>
      </c>
      <c r="I4840" s="3" t="s">
        <v>1616</v>
      </c>
      <c r="J4840" s="3" t="s">
        <v>1617</v>
      </c>
      <c r="K4840" s="3" t="s">
        <v>24</v>
      </c>
      <c r="L4840" s="3">
        <v>4.0</v>
      </c>
      <c r="M4840" s="3" t="s">
        <v>25</v>
      </c>
      <c r="N4840" s="3" t="s">
        <v>5233</v>
      </c>
      <c r="O4840" s="3" t="s">
        <v>685</v>
      </c>
      <c r="P4840" s="4">
        <v>28569.0</v>
      </c>
      <c r="Q4840" s="3" t="s">
        <v>37</v>
      </c>
      <c r="S4840" s="3" t="s">
        <v>34</v>
      </c>
    </row>
    <row r="4841">
      <c r="A4841" s="2">
        <v>42318.71488425926</v>
      </c>
      <c r="B4841" s="3">
        <v>84.0</v>
      </c>
      <c r="C4841" s="3" t="s">
        <v>4244</v>
      </c>
      <c r="D4841" s="3" t="s">
        <v>4387</v>
      </c>
      <c r="E4841" s="3" t="s">
        <v>4388</v>
      </c>
      <c r="F4841" s="3">
        <v>5.0</v>
      </c>
      <c r="G4841" s="3">
        <v>2.0</v>
      </c>
      <c r="H4841" s="3" t="s">
        <v>5107</v>
      </c>
      <c r="I4841" s="3" t="s">
        <v>1616</v>
      </c>
      <c r="J4841" s="3" t="s">
        <v>1617</v>
      </c>
      <c r="K4841" s="3" t="s">
        <v>24</v>
      </c>
      <c r="L4841" s="3">
        <v>5.0</v>
      </c>
      <c r="M4841" s="3" t="s">
        <v>30</v>
      </c>
      <c r="N4841" s="3" t="s">
        <v>94</v>
      </c>
      <c r="O4841" s="3" t="s">
        <v>746</v>
      </c>
      <c r="P4841" s="4">
        <v>27204.0</v>
      </c>
      <c r="Q4841" s="3" t="s">
        <v>132</v>
      </c>
      <c r="S4841" s="3" t="s">
        <v>34</v>
      </c>
    </row>
    <row r="4842">
      <c r="A4842" s="2">
        <v>42318.71488425926</v>
      </c>
      <c r="B4842" s="3">
        <v>84.0</v>
      </c>
      <c r="C4842" s="3" t="s">
        <v>4244</v>
      </c>
      <c r="D4842" s="3" t="s">
        <v>4387</v>
      </c>
      <c r="E4842" s="3" t="s">
        <v>4388</v>
      </c>
      <c r="F4842" s="3">
        <v>5.0</v>
      </c>
      <c r="G4842" s="3">
        <v>2.0</v>
      </c>
      <c r="H4842" s="3" t="s">
        <v>5107</v>
      </c>
      <c r="I4842" s="3" t="s">
        <v>1616</v>
      </c>
      <c r="J4842" s="3" t="s">
        <v>1617</v>
      </c>
      <c r="K4842" s="3" t="s">
        <v>24</v>
      </c>
      <c r="L4842" s="3">
        <v>6.0</v>
      </c>
      <c r="M4842" s="3" t="s">
        <v>25</v>
      </c>
      <c r="N4842" s="3" t="s">
        <v>5234</v>
      </c>
      <c r="O4842" s="3" t="s">
        <v>119</v>
      </c>
      <c r="P4842" s="4">
        <v>21551.0</v>
      </c>
      <c r="Q4842" s="3" t="s">
        <v>115</v>
      </c>
      <c r="S4842" s="3" t="s">
        <v>34</v>
      </c>
    </row>
    <row r="4843">
      <c r="A4843" s="2">
        <v>42318.71488425926</v>
      </c>
      <c r="B4843" s="3">
        <v>84.0</v>
      </c>
      <c r="C4843" s="3" t="s">
        <v>4244</v>
      </c>
      <c r="D4843" s="3" t="s">
        <v>4387</v>
      </c>
      <c r="E4843" s="3" t="s">
        <v>4388</v>
      </c>
      <c r="F4843" s="3">
        <v>5.0</v>
      </c>
      <c r="G4843" s="3">
        <v>2.0</v>
      </c>
      <c r="H4843" s="3" t="s">
        <v>5107</v>
      </c>
      <c r="I4843" s="3" t="s">
        <v>1616</v>
      </c>
      <c r="J4843" s="3" t="s">
        <v>1617</v>
      </c>
      <c r="K4843" s="3" t="s">
        <v>24</v>
      </c>
      <c r="L4843" s="3">
        <v>7.0</v>
      </c>
      <c r="M4843" s="3" t="s">
        <v>30</v>
      </c>
      <c r="N4843" s="3" t="s">
        <v>5235</v>
      </c>
      <c r="O4843" s="3" t="s">
        <v>2851</v>
      </c>
      <c r="P4843" s="4">
        <v>22833.0</v>
      </c>
      <c r="Q4843" s="3" t="s">
        <v>132</v>
      </c>
      <c r="S4843" s="3" t="s">
        <v>34</v>
      </c>
    </row>
    <row r="4844">
      <c r="A4844" s="2">
        <v>42318.71488425926</v>
      </c>
      <c r="B4844" s="3">
        <v>84.0</v>
      </c>
      <c r="C4844" s="3" t="s">
        <v>4244</v>
      </c>
      <c r="D4844" s="3" t="s">
        <v>4387</v>
      </c>
      <c r="E4844" s="3" t="s">
        <v>4388</v>
      </c>
      <c r="F4844" s="3">
        <v>5.0</v>
      </c>
      <c r="G4844" s="3">
        <v>2.0</v>
      </c>
      <c r="H4844" s="3" t="s">
        <v>5107</v>
      </c>
      <c r="I4844" s="3" t="s">
        <v>1616</v>
      </c>
      <c r="J4844" s="3" t="s">
        <v>1617</v>
      </c>
      <c r="K4844" s="3" t="s">
        <v>24</v>
      </c>
      <c r="L4844" s="3">
        <v>8.0</v>
      </c>
      <c r="M4844" s="3" t="s">
        <v>25</v>
      </c>
      <c r="N4844" s="3" t="s">
        <v>5236</v>
      </c>
      <c r="O4844" s="3" t="s">
        <v>168</v>
      </c>
      <c r="P4844" s="4">
        <v>29894.0</v>
      </c>
      <c r="Q4844" s="3" t="s">
        <v>247</v>
      </c>
      <c r="S4844" s="3" t="s">
        <v>34</v>
      </c>
    </row>
    <row r="4845">
      <c r="A4845" s="2">
        <v>42318.71488425926</v>
      </c>
      <c r="B4845" s="3">
        <v>84.0</v>
      </c>
      <c r="C4845" s="3" t="s">
        <v>4244</v>
      </c>
      <c r="D4845" s="3" t="s">
        <v>4387</v>
      </c>
      <c r="E4845" s="3" t="s">
        <v>4388</v>
      </c>
      <c r="F4845" s="3">
        <v>5.0</v>
      </c>
      <c r="G4845" s="3">
        <v>2.0</v>
      </c>
      <c r="H4845" s="3" t="s">
        <v>5107</v>
      </c>
      <c r="I4845" s="3" t="s">
        <v>1616</v>
      </c>
      <c r="J4845" s="3" t="s">
        <v>1617</v>
      </c>
      <c r="K4845" s="3" t="s">
        <v>24</v>
      </c>
      <c r="L4845" s="3">
        <v>9.0</v>
      </c>
      <c r="M4845" s="3" t="s">
        <v>30</v>
      </c>
      <c r="N4845" s="3" t="s">
        <v>2549</v>
      </c>
      <c r="O4845" s="3" t="s">
        <v>3232</v>
      </c>
      <c r="P4845" s="4">
        <v>31286.0</v>
      </c>
      <c r="Q4845" s="3" t="s">
        <v>247</v>
      </c>
      <c r="S4845" s="3" t="s">
        <v>34</v>
      </c>
    </row>
    <row r="4846">
      <c r="A4846" s="2">
        <v>42318.71488425926</v>
      </c>
      <c r="B4846" s="3">
        <v>84.0</v>
      </c>
      <c r="C4846" s="3" t="s">
        <v>4244</v>
      </c>
      <c r="D4846" s="3" t="s">
        <v>4387</v>
      </c>
      <c r="E4846" s="3" t="s">
        <v>4388</v>
      </c>
      <c r="F4846" s="3">
        <v>5.0</v>
      </c>
      <c r="G4846" s="3">
        <v>2.0</v>
      </c>
      <c r="H4846" s="3" t="s">
        <v>5107</v>
      </c>
      <c r="I4846" s="3" t="s">
        <v>1616</v>
      </c>
      <c r="J4846" s="3" t="s">
        <v>1617</v>
      </c>
      <c r="K4846" s="3" t="s">
        <v>24</v>
      </c>
      <c r="L4846" s="3">
        <v>10.0</v>
      </c>
      <c r="M4846" s="3" t="s">
        <v>25</v>
      </c>
      <c r="N4846" s="3" t="s">
        <v>5237</v>
      </c>
      <c r="O4846" s="3" t="s">
        <v>613</v>
      </c>
      <c r="P4846" s="4">
        <v>24645.0</v>
      </c>
      <c r="Q4846" s="3" t="s">
        <v>372</v>
      </c>
      <c r="S4846" s="3" t="s">
        <v>34</v>
      </c>
    </row>
    <row r="4847">
      <c r="A4847" s="2">
        <v>42318.71488425926</v>
      </c>
      <c r="B4847" s="3">
        <v>84.0</v>
      </c>
      <c r="C4847" s="3" t="s">
        <v>4244</v>
      </c>
      <c r="D4847" s="3" t="s">
        <v>4387</v>
      </c>
      <c r="E4847" s="3" t="s">
        <v>4388</v>
      </c>
      <c r="F4847" s="3">
        <v>5.0</v>
      </c>
      <c r="G4847" s="3">
        <v>2.0</v>
      </c>
      <c r="H4847" s="3" t="s">
        <v>5107</v>
      </c>
      <c r="I4847" s="3" t="s">
        <v>1616</v>
      </c>
      <c r="J4847" s="3" t="s">
        <v>1617</v>
      </c>
      <c r="K4847" s="3" t="s">
        <v>24</v>
      </c>
      <c r="L4847" s="3">
        <v>11.0</v>
      </c>
      <c r="M4847" s="3" t="s">
        <v>30</v>
      </c>
      <c r="N4847" s="3" t="s">
        <v>1981</v>
      </c>
      <c r="O4847" s="3" t="s">
        <v>215</v>
      </c>
      <c r="P4847" s="4">
        <v>22587.0</v>
      </c>
      <c r="Q4847" s="3" t="s">
        <v>40</v>
      </c>
      <c r="S4847" s="3" t="s">
        <v>34</v>
      </c>
    </row>
    <row r="4848">
      <c r="A4848" s="2">
        <v>42318.71488425926</v>
      </c>
      <c r="B4848" s="3">
        <v>84.0</v>
      </c>
      <c r="C4848" s="3" t="s">
        <v>4244</v>
      </c>
      <c r="D4848" s="3" t="s">
        <v>4387</v>
      </c>
      <c r="E4848" s="3" t="s">
        <v>4388</v>
      </c>
      <c r="F4848" s="3">
        <v>5.0</v>
      </c>
      <c r="G4848" s="3">
        <v>2.0</v>
      </c>
      <c r="H4848" s="3" t="s">
        <v>5107</v>
      </c>
      <c r="I4848" s="3" t="s">
        <v>1616</v>
      </c>
      <c r="J4848" s="3" t="s">
        <v>1617</v>
      </c>
      <c r="K4848" s="3" t="s">
        <v>24</v>
      </c>
      <c r="L4848" s="3">
        <v>12.0</v>
      </c>
      <c r="M4848" s="3" t="s">
        <v>25</v>
      </c>
      <c r="N4848" s="3" t="s">
        <v>2840</v>
      </c>
      <c r="O4848" s="3" t="s">
        <v>371</v>
      </c>
      <c r="P4848" s="4">
        <v>23688.0</v>
      </c>
      <c r="Q4848" s="3" t="s">
        <v>372</v>
      </c>
      <c r="S4848" s="3" t="s">
        <v>34</v>
      </c>
    </row>
    <row r="4849">
      <c r="A4849" s="2">
        <v>42318.71488425926</v>
      </c>
      <c r="B4849" s="3">
        <v>84.0</v>
      </c>
      <c r="C4849" s="3" t="s">
        <v>4244</v>
      </c>
      <c r="D4849" s="3" t="s">
        <v>4387</v>
      </c>
      <c r="E4849" s="3" t="s">
        <v>4388</v>
      </c>
      <c r="F4849" s="3">
        <v>5.0</v>
      </c>
      <c r="G4849" s="3">
        <v>2.0</v>
      </c>
      <c r="H4849" s="3" t="s">
        <v>5107</v>
      </c>
      <c r="I4849" s="3" t="s">
        <v>1616</v>
      </c>
      <c r="J4849" s="3" t="s">
        <v>1617</v>
      </c>
      <c r="K4849" s="3" t="s">
        <v>24</v>
      </c>
      <c r="L4849" s="3">
        <v>13.0</v>
      </c>
      <c r="M4849" s="3" t="s">
        <v>30</v>
      </c>
      <c r="N4849" s="3" t="s">
        <v>5238</v>
      </c>
      <c r="O4849" s="3" t="s">
        <v>3122</v>
      </c>
      <c r="P4849" s="4">
        <v>30575.0</v>
      </c>
      <c r="Q4849" s="3" t="s">
        <v>132</v>
      </c>
      <c r="S4849" s="3" t="s">
        <v>34</v>
      </c>
    </row>
    <row r="4850">
      <c r="A4850" s="2">
        <v>42318.71488425926</v>
      </c>
      <c r="B4850" s="3">
        <v>84.0</v>
      </c>
      <c r="C4850" s="3" t="s">
        <v>4244</v>
      </c>
      <c r="D4850" s="3" t="s">
        <v>4387</v>
      </c>
      <c r="E4850" s="3" t="s">
        <v>4388</v>
      </c>
      <c r="F4850" s="3">
        <v>5.0</v>
      </c>
      <c r="G4850" s="3">
        <v>2.0</v>
      </c>
      <c r="H4850" s="3" t="s">
        <v>5107</v>
      </c>
      <c r="I4850" s="3" t="s">
        <v>1616</v>
      </c>
      <c r="J4850" s="3" t="s">
        <v>1617</v>
      </c>
      <c r="K4850" s="3" t="s">
        <v>24</v>
      </c>
      <c r="L4850" s="3">
        <v>14.0</v>
      </c>
      <c r="M4850" s="3" t="s">
        <v>25</v>
      </c>
      <c r="N4850" s="3" t="s">
        <v>1981</v>
      </c>
      <c r="O4850" s="3" t="s">
        <v>27</v>
      </c>
      <c r="P4850" s="4">
        <v>23078.0</v>
      </c>
      <c r="Q4850" s="3" t="s">
        <v>247</v>
      </c>
      <c r="S4850" s="3" t="s">
        <v>34</v>
      </c>
    </row>
    <row r="4851">
      <c r="A4851" s="2">
        <v>42318.71488425926</v>
      </c>
      <c r="B4851" s="3">
        <v>84.0</v>
      </c>
      <c r="C4851" s="3" t="s">
        <v>4244</v>
      </c>
      <c r="D4851" s="3" t="s">
        <v>4401</v>
      </c>
      <c r="E4851" s="3" t="s">
        <v>4402</v>
      </c>
      <c r="F4851" s="3">
        <v>5.0</v>
      </c>
      <c r="G4851" s="3">
        <v>2.0</v>
      </c>
      <c r="H4851" s="3" t="s">
        <v>5107</v>
      </c>
      <c r="I4851" s="3" t="s">
        <v>1616</v>
      </c>
      <c r="J4851" s="3" t="s">
        <v>1617</v>
      </c>
      <c r="K4851" s="3" t="s">
        <v>24</v>
      </c>
      <c r="L4851" s="3">
        <v>1.0</v>
      </c>
      <c r="M4851" s="3" t="s">
        <v>25</v>
      </c>
      <c r="N4851" s="3" t="s">
        <v>5239</v>
      </c>
      <c r="O4851" s="3" t="s">
        <v>251</v>
      </c>
      <c r="P4851" s="4">
        <v>25288.0</v>
      </c>
      <c r="Q4851" s="3" t="s">
        <v>372</v>
      </c>
      <c r="S4851" s="3" t="s">
        <v>34</v>
      </c>
    </row>
    <row r="4852">
      <c r="A4852" s="2">
        <v>42318.71488425926</v>
      </c>
      <c r="B4852" s="3">
        <v>84.0</v>
      </c>
      <c r="C4852" s="3" t="s">
        <v>4244</v>
      </c>
      <c r="D4852" s="3" t="s">
        <v>4401</v>
      </c>
      <c r="E4852" s="3" t="s">
        <v>4402</v>
      </c>
      <c r="F4852" s="3">
        <v>5.0</v>
      </c>
      <c r="G4852" s="3">
        <v>2.0</v>
      </c>
      <c r="H4852" s="3" t="s">
        <v>5107</v>
      </c>
      <c r="I4852" s="3" t="s">
        <v>1616</v>
      </c>
      <c r="J4852" s="3" t="s">
        <v>1617</v>
      </c>
      <c r="K4852" s="3" t="s">
        <v>24</v>
      </c>
      <c r="L4852" s="3">
        <v>2.0</v>
      </c>
      <c r="M4852" s="3" t="s">
        <v>30</v>
      </c>
      <c r="N4852" s="3" t="s">
        <v>5240</v>
      </c>
      <c r="O4852" s="3" t="s">
        <v>67</v>
      </c>
      <c r="P4852" s="4">
        <v>25796.0</v>
      </c>
      <c r="Q4852" s="3" t="s">
        <v>247</v>
      </c>
      <c r="S4852" s="3" t="s">
        <v>34</v>
      </c>
    </row>
    <row r="4853">
      <c r="A4853" s="2">
        <v>42318.71488425926</v>
      </c>
      <c r="B4853" s="3">
        <v>84.0</v>
      </c>
      <c r="C4853" s="3" t="s">
        <v>4244</v>
      </c>
      <c r="D4853" s="3" t="s">
        <v>4401</v>
      </c>
      <c r="E4853" s="3" t="s">
        <v>4402</v>
      </c>
      <c r="F4853" s="3">
        <v>5.0</v>
      </c>
      <c r="G4853" s="3">
        <v>2.0</v>
      </c>
      <c r="H4853" s="3" t="s">
        <v>5107</v>
      </c>
      <c r="I4853" s="3" t="s">
        <v>1616</v>
      </c>
      <c r="J4853" s="3" t="s">
        <v>1617</v>
      </c>
      <c r="K4853" s="3" t="s">
        <v>24</v>
      </c>
      <c r="L4853" s="3">
        <v>3.0</v>
      </c>
      <c r="M4853" s="3" t="s">
        <v>25</v>
      </c>
      <c r="N4853" s="3" t="s">
        <v>3995</v>
      </c>
      <c r="O4853" s="3" t="s">
        <v>95</v>
      </c>
      <c r="P4853" s="4">
        <v>26780.0</v>
      </c>
      <c r="Q4853" s="3" t="s">
        <v>372</v>
      </c>
      <c r="S4853" s="3" t="s">
        <v>34</v>
      </c>
    </row>
    <row r="4854">
      <c r="A4854" s="2">
        <v>42318.71488425926</v>
      </c>
      <c r="B4854" s="3">
        <v>84.0</v>
      </c>
      <c r="C4854" s="3" t="s">
        <v>4244</v>
      </c>
      <c r="D4854" s="3" t="s">
        <v>4401</v>
      </c>
      <c r="E4854" s="3" t="s">
        <v>4402</v>
      </c>
      <c r="F4854" s="3">
        <v>5.0</v>
      </c>
      <c r="G4854" s="3">
        <v>2.0</v>
      </c>
      <c r="H4854" s="3" t="s">
        <v>5107</v>
      </c>
      <c r="I4854" s="3" t="s">
        <v>1616</v>
      </c>
      <c r="J4854" s="3" t="s">
        <v>1617</v>
      </c>
      <c r="K4854" s="3" t="s">
        <v>24</v>
      </c>
      <c r="L4854" s="3">
        <v>4.0</v>
      </c>
      <c r="M4854" s="3" t="s">
        <v>30</v>
      </c>
      <c r="N4854" s="3" t="s">
        <v>5241</v>
      </c>
      <c r="O4854" s="3" t="s">
        <v>307</v>
      </c>
      <c r="P4854" s="4">
        <v>20659.0</v>
      </c>
      <c r="Q4854" s="3" t="s">
        <v>115</v>
      </c>
      <c r="S4854" s="3" t="s">
        <v>34</v>
      </c>
    </row>
    <row r="4855">
      <c r="A4855" s="2">
        <v>42318.71488425926</v>
      </c>
      <c r="B4855" s="3">
        <v>84.0</v>
      </c>
      <c r="C4855" s="3" t="s">
        <v>4244</v>
      </c>
      <c r="D4855" s="3" t="s">
        <v>4401</v>
      </c>
      <c r="E4855" s="3" t="s">
        <v>4402</v>
      </c>
      <c r="F4855" s="3">
        <v>5.0</v>
      </c>
      <c r="G4855" s="3">
        <v>2.0</v>
      </c>
      <c r="H4855" s="3" t="s">
        <v>5107</v>
      </c>
      <c r="I4855" s="3" t="s">
        <v>1616</v>
      </c>
      <c r="J4855" s="3" t="s">
        <v>1617</v>
      </c>
      <c r="K4855" s="3" t="s">
        <v>24</v>
      </c>
      <c r="L4855" s="3">
        <v>5.0</v>
      </c>
      <c r="M4855" s="3" t="s">
        <v>25</v>
      </c>
      <c r="N4855" s="3" t="s">
        <v>5242</v>
      </c>
      <c r="O4855" s="3" t="s">
        <v>545</v>
      </c>
      <c r="P4855" s="4">
        <v>23690.0</v>
      </c>
      <c r="Q4855" s="3" t="s">
        <v>75</v>
      </c>
      <c r="S4855" s="3" t="s">
        <v>34</v>
      </c>
    </row>
    <row r="4856">
      <c r="A4856" s="2">
        <v>42318.71488425926</v>
      </c>
      <c r="B4856" s="3">
        <v>84.0</v>
      </c>
      <c r="C4856" s="3" t="s">
        <v>4244</v>
      </c>
      <c r="D4856" s="3" t="s">
        <v>4401</v>
      </c>
      <c r="E4856" s="3" t="s">
        <v>4402</v>
      </c>
      <c r="F4856" s="3">
        <v>5.0</v>
      </c>
      <c r="G4856" s="3">
        <v>2.0</v>
      </c>
      <c r="H4856" s="3" t="s">
        <v>5107</v>
      </c>
      <c r="I4856" s="3" t="s">
        <v>1616</v>
      </c>
      <c r="J4856" s="3" t="s">
        <v>1617</v>
      </c>
      <c r="K4856" s="3" t="s">
        <v>24</v>
      </c>
      <c r="L4856" s="3">
        <v>6.0</v>
      </c>
      <c r="M4856" s="3" t="s">
        <v>30</v>
      </c>
      <c r="N4856" s="3" t="s">
        <v>2034</v>
      </c>
      <c r="O4856" s="3" t="s">
        <v>1224</v>
      </c>
      <c r="P4856" s="4">
        <v>21907.0</v>
      </c>
      <c r="Q4856" s="3" t="s">
        <v>115</v>
      </c>
      <c r="S4856" s="3" t="s">
        <v>34</v>
      </c>
    </row>
    <row r="4857">
      <c r="A4857" s="2">
        <v>42318.71488425926</v>
      </c>
      <c r="B4857" s="3">
        <v>84.0</v>
      </c>
      <c r="C4857" s="3" t="s">
        <v>4244</v>
      </c>
      <c r="D4857" s="3" t="s">
        <v>4401</v>
      </c>
      <c r="E4857" s="3" t="s">
        <v>4402</v>
      </c>
      <c r="F4857" s="3">
        <v>5.0</v>
      </c>
      <c r="G4857" s="3">
        <v>2.0</v>
      </c>
      <c r="H4857" s="3" t="s">
        <v>5107</v>
      </c>
      <c r="I4857" s="3" t="s">
        <v>1616</v>
      </c>
      <c r="J4857" s="3" t="s">
        <v>1617</v>
      </c>
      <c r="K4857" s="3" t="s">
        <v>24</v>
      </c>
      <c r="L4857" s="3">
        <v>7.0</v>
      </c>
      <c r="M4857" s="3" t="s">
        <v>25</v>
      </c>
      <c r="N4857" s="3" t="s">
        <v>5243</v>
      </c>
      <c r="O4857" s="3" t="s">
        <v>421</v>
      </c>
      <c r="P4857" s="4">
        <v>21150.0</v>
      </c>
      <c r="Q4857" s="3" t="s">
        <v>372</v>
      </c>
      <c r="S4857" s="3" t="s">
        <v>34</v>
      </c>
    </row>
    <row r="4858">
      <c r="A4858" s="2">
        <v>42318.71488425926</v>
      </c>
      <c r="B4858" s="3">
        <v>84.0</v>
      </c>
      <c r="C4858" s="3" t="s">
        <v>4244</v>
      </c>
      <c r="D4858" s="3" t="s">
        <v>4401</v>
      </c>
      <c r="E4858" s="3" t="s">
        <v>4402</v>
      </c>
      <c r="F4858" s="3">
        <v>5.0</v>
      </c>
      <c r="G4858" s="3">
        <v>2.0</v>
      </c>
      <c r="H4858" s="3" t="s">
        <v>5107</v>
      </c>
      <c r="I4858" s="3" t="s">
        <v>1616</v>
      </c>
      <c r="J4858" s="3" t="s">
        <v>1617</v>
      </c>
      <c r="K4858" s="3" t="s">
        <v>24</v>
      </c>
      <c r="L4858" s="3">
        <v>8.0</v>
      </c>
      <c r="M4858" s="3" t="s">
        <v>30</v>
      </c>
      <c r="N4858" s="3" t="s">
        <v>5244</v>
      </c>
      <c r="O4858" s="3" t="s">
        <v>998</v>
      </c>
      <c r="P4858" s="4">
        <v>25711.0</v>
      </c>
      <c r="Q4858" s="3" t="s">
        <v>75</v>
      </c>
      <c r="S4858" s="3" t="s">
        <v>34</v>
      </c>
    </row>
    <row r="4859">
      <c r="A4859" s="2">
        <v>42318.71488425926</v>
      </c>
      <c r="B4859" s="3">
        <v>84.0</v>
      </c>
      <c r="C4859" s="3" t="s">
        <v>4244</v>
      </c>
      <c r="D4859" s="3" t="s">
        <v>4401</v>
      </c>
      <c r="E4859" s="3" t="s">
        <v>4402</v>
      </c>
      <c r="F4859" s="3">
        <v>5.0</v>
      </c>
      <c r="G4859" s="3">
        <v>2.0</v>
      </c>
      <c r="H4859" s="3" t="s">
        <v>5107</v>
      </c>
      <c r="I4859" s="3" t="s">
        <v>1616</v>
      </c>
      <c r="J4859" s="3" t="s">
        <v>1617</v>
      </c>
      <c r="K4859" s="3" t="s">
        <v>24</v>
      </c>
      <c r="L4859" s="3">
        <v>9.0</v>
      </c>
      <c r="M4859" s="3" t="s">
        <v>25</v>
      </c>
      <c r="N4859" s="3" t="s">
        <v>5245</v>
      </c>
      <c r="O4859" s="3" t="s">
        <v>275</v>
      </c>
      <c r="P4859" s="4">
        <v>18648.0</v>
      </c>
      <c r="Q4859" s="3" t="s">
        <v>49</v>
      </c>
      <c r="S4859" s="3" t="s">
        <v>34</v>
      </c>
    </row>
    <row r="4860">
      <c r="A4860" s="2">
        <v>42318.71488425926</v>
      </c>
      <c r="B4860" s="3">
        <v>84.0</v>
      </c>
      <c r="C4860" s="3" t="s">
        <v>4244</v>
      </c>
      <c r="D4860" s="3" t="s">
        <v>4401</v>
      </c>
      <c r="E4860" s="3" t="s">
        <v>4402</v>
      </c>
      <c r="F4860" s="3">
        <v>5.0</v>
      </c>
      <c r="G4860" s="3">
        <v>2.0</v>
      </c>
      <c r="H4860" s="3" t="s">
        <v>5107</v>
      </c>
      <c r="I4860" s="3" t="s">
        <v>1616</v>
      </c>
      <c r="J4860" s="3" t="s">
        <v>1617</v>
      </c>
      <c r="K4860" s="3" t="s">
        <v>24</v>
      </c>
      <c r="L4860" s="3">
        <v>10.0</v>
      </c>
      <c r="M4860" s="3" t="s">
        <v>30</v>
      </c>
      <c r="N4860" s="3" t="s">
        <v>1640</v>
      </c>
      <c r="O4860" s="3" t="s">
        <v>323</v>
      </c>
      <c r="P4860" s="4">
        <v>18291.0</v>
      </c>
      <c r="Q4860" s="3" t="s">
        <v>86</v>
      </c>
      <c r="S4860" s="3" t="s">
        <v>34</v>
      </c>
    </row>
    <row r="4861">
      <c r="A4861" s="2">
        <v>42318.71488425926</v>
      </c>
      <c r="B4861" s="3">
        <v>84.0</v>
      </c>
      <c r="C4861" s="3" t="s">
        <v>4244</v>
      </c>
      <c r="D4861" s="3" t="s">
        <v>4401</v>
      </c>
      <c r="E4861" s="3" t="s">
        <v>4402</v>
      </c>
      <c r="F4861" s="3">
        <v>5.0</v>
      </c>
      <c r="G4861" s="3">
        <v>2.0</v>
      </c>
      <c r="H4861" s="3" t="s">
        <v>5107</v>
      </c>
      <c r="I4861" s="3" t="s">
        <v>1616</v>
      </c>
      <c r="J4861" s="3" t="s">
        <v>1617</v>
      </c>
      <c r="K4861" s="3" t="s">
        <v>24</v>
      </c>
      <c r="L4861" s="3">
        <v>11.0</v>
      </c>
      <c r="M4861" s="3" t="s">
        <v>25</v>
      </c>
      <c r="N4861" s="3" t="s">
        <v>5246</v>
      </c>
      <c r="O4861" s="3" t="s">
        <v>862</v>
      </c>
      <c r="P4861" s="4">
        <v>30939.0</v>
      </c>
      <c r="Q4861" s="3" t="s">
        <v>52</v>
      </c>
      <c r="S4861" s="3" t="s">
        <v>34</v>
      </c>
    </row>
    <row r="4862">
      <c r="A4862" s="2">
        <v>42318.71488425926</v>
      </c>
      <c r="B4862" s="3">
        <v>84.0</v>
      </c>
      <c r="C4862" s="3" t="s">
        <v>4244</v>
      </c>
      <c r="D4862" s="3" t="s">
        <v>4401</v>
      </c>
      <c r="E4862" s="3" t="s">
        <v>4402</v>
      </c>
      <c r="F4862" s="3">
        <v>5.0</v>
      </c>
      <c r="G4862" s="3">
        <v>2.0</v>
      </c>
      <c r="H4862" s="3" t="s">
        <v>5107</v>
      </c>
      <c r="I4862" s="3" t="s">
        <v>1616</v>
      </c>
      <c r="J4862" s="3" t="s">
        <v>1617</v>
      </c>
      <c r="K4862" s="3" t="s">
        <v>24</v>
      </c>
      <c r="L4862" s="3">
        <v>12.0</v>
      </c>
      <c r="M4862" s="3" t="s">
        <v>30</v>
      </c>
      <c r="N4862" s="3" t="s">
        <v>5247</v>
      </c>
      <c r="O4862" s="3" t="s">
        <v>497</v>
      </c>
      <c r="P4862" s="4">
        <v>24594.0</v>
      </c>
      <c r="Q4862" s="3" t="s">
        <v>37</v>
      </c>
      <c r="S4862" s="3" t="s">
        <v>34</v>
      </c>
    </row>
    <row r="4863">
      <c r="A4863" s="2">
        <v>42318.71488425926</v>
      </c>
      <c r="B4863" s="3">
        <v>84.0</v>
      </c>
      <c r="C4863" s="3" t="s">
        <v>4244</v>
      </c>
      <c r="D4863" s="3" t="s">
        <v>4401</v>
      </c>
      <c r="E4863" s="3" t="s">
        <v>4402</v>
      </c>
      <c r="F4863" s="3">
        <v>5.0</v>
      </c>
      <c r="G4863" s="3">
        <v>2.0</v>
      </c>
      <c r="H4863" s="3" t="s">
        <v>5107</v>
      </c>
      <c r="I4863" s="3" t="s">
        <v>1616</v>
      </c>
      <c r="J4863" s="3" t="s">
        <v>1617</v>
      </c>
      <c r="K4863" s="3" t="s">
        <v>24</v>
      </c>
      <c r="L4863" s="3">
        <v>13.0</v>
      </c>
      <c r="M4863" s="3" t="s">
        <v>25</v>
      </c>
      <c r="N4863" s="3" t="s">
        <v>5248</v>
      </c>
      <c r="O4863" s="3" t="s">
        <v>204</v>
      </c>
      <c r="P4863" s="4">
        <v>20385.0</v>
      </c>
      <c r="Q4863" s="3" t="s">
        <v>79</v>
      </c>
      <c r="S4863" s="3" t="s">
        <v>34</v>
      </c>
    </row>
    <row r="4864">
      <c r="A4864" s="2">
        <v>42318.71488425926</v>
      </c>
      <c r="B4864" s="3">
        <v>84.0</v>
      </c>
      <c r="C4864" s="3" t="s">
        <v>4244</v>
      </c>
      <c r="D4864" s="3" t="s">
        <v>4401</v>
      </c>
      <c r="E4864" s="3" t="s">
        <v>4402</v>
      </c>
      <c r="F4864" s="3">
        <v>5.0</v>
      </c>
      <c r="G4864" s="3">
        <v>2.0</v>
      </c>
      <c r="H4864" s="3" t="s">
        <v>5107</v>
      </c>
      <c r="I4864" s="3" t="s">
        <v>1616</v>
      </c>
      <c r="J4864" s="3" t="s">
        <v>1617</v>
      </c>
      <c r="K4864" s="3" t="s">
        <v>24</v>
      </c>
      <c r="L4864" s="3">
        <v>14.0</v>
      </c>
      <c r="M4864" s="3" t="s">
        <v>30</v>
      </c>
      <c r="N4864" s="3" t="s">
        <v>5249</v>
      </c>
      <c r="O4864" s="3" t="s">
        <v>361</v>
      </c>
      <c r="P4864" s="4">
        <v>33022.0</v>
      </c>
      <c r="Q4864" s="3" t="s">
        <v>191</v>
      </c>
      <c r="S4864" s="3" t="s">
        <v>34</v>
      </c>
    </row>
    <row r="4865">
      <c r="A4865" s="2">
        <v>42318.71488425926</v>
      </c>
      <c r="B4865" s="3">
        <v>84.0</v>
      </c>
      <c r="C4865" s="3" t="s">
        <v>4244</v>
      </c>
      <c r="D4865" s="3" t="s">
        <v>4401</v>
      </c>
      <c r="E4865" s="3" t="s">
        <v>4402</v>
      </c>
      <c r="F4865" s="3">
        <v>5.0</v>
      </c>
      <c r="G4865" s="3">
        <v>2.0</v>
      </c>
      <c r="H4865" s="3" t="s">
        <v>5107</v>
      </c>
      <c r="I4865" s="3" t="s">
        <v>1616</v>
      </c>
      <c r="J4865" s="3" t="s">
        <v>1617</v>
      </c>
      <c r="K4865" s="3" t="s">
        <v>24</v>
      </c>
      <c r="L4865" s="3">
        <v>15.0</v>
      </c>
      <c r="M4865" s="3" t="s">
        <v>25</v>
      </c>
      <c r="N4865" s="3" t="s">
        <v>5250</v>
      </c>
      <c r="O4865" s="3" t="s">
        <v>119</v>
      </c>
      <c r="P4865" s="4">
        <v>23607.0</v>
      </c>
      <c r="Q4865" s="3" t="s">
        <v>372</v>
      </c>
      <c r="S4865" s="3" t="s">
        <v>34</v>
      </c>
    </row>
    <row r="4866">
      <c r="A4866" s="2">
        <v>42318.71488425926</v>
      </c>
      <c r="B4866" s="3">
        <v>84.0</v>
      </c>
      <c r="C4866" s="3" t="s">
        <v>4244</v>
      </c>
      <c r="D4866" s="3" t="s">
        <v>4401</v>
      </c>
      <c r="E4866" s="3" t="s">
        <v>4402</v>
      </c>
      <c r="F4866" s="3">
        <v>5.0</v>
      </c>
      <c r="G4866" s="3">
        <v>2.0</v>
      </c>
      <c r="H4866" s="3" t="s">
        <v>5107</v>
      </c>
      <c r="I4866" s="3" t="s">
        <v>1616</v>
      </c>
      <c r="J4866" s="3" t="s">
        <v>1617</v>
      </c>
      <c r="K4866" s="3" t="s">
        <v>24</v>
      </c>
      <c r="L4866" s="3">
        <v>16.0</v>
      </c>
      <c r="M4866" s="3" t="s">
        <v>30</v>
      </c>
      <c r="N4866" s="3" t="s">
        <v>5251</v>
      </c>
      <c r="O4866" s="3" t="s">
        <v>5252</v>
      </c>
      <c r="P4866" s="4">
        <v>18978.0</v>
      </c>
      <c r="Q4866" s="3" t="s">
        <v>105</v>
      </c>
      <c r="S4866" s="3" t="s">
        <v>34</v>
      </c>
    </row>
    <row r="4867">
      <c r="A4867" s="2">
        <v>42318.71488425926</v>
      </c>
      <c r="B4867" s="3">
        <v>84.0</v>
      </c>
      <c r="C4867" s="3" t="s">
        <v>4244</v>
      </c>
      <c r="D4867" s="3" t="s">
        <v>4401</v>
      </c>
      <c r="E4867" s="3" t="s">
        <v>4402</v>
      </c>
      <c r="F4867" s="3">
        <v>5.0</v>
      </c>
      <c r="G4867" s="3">
        <v>2.0</v>
      </c>
      <c r="H4867" s="3" t="s">
        <v>5107</v>
      </c>
      <c r="I4867" s="3" t="s">
        <v>1616</v>
      </c>
      <c r="J4867" s="3" t="s">
        <v>1617</v>
      </c>
      <c r="K4867" s="3" t="s">
        <v>24</v>
      </c>
      <c r="L4867" s="3">
        <v>17.0</v>
      </c>
      <c r="M4867" s="3" t="s">
        <v>25</v>
      </c>
      <c r="N4867" s="3" t="s">
        <v>5253</v>
      </c>
      <c r="O4867" s="3" t="s">
        <v>4556</v>
      </c>
      <c r="P4867" s="4">
        <v>25573.0</v>
      </c>
      <c r="Q4867" s="3" t="s">
        <v>132</v>
      </c>
      <c r="S4867" s="3" t="s">
        <v>34</v>
      </c>
    </row>
    <row r="4868">
      <c r="A4868" s="2">
        <v>42318.71488425926</v>
      </c>
      <c r="B4868" s="3">
        <v>84.0</v>
      </c>
      <c r="C4868" s="3" t="s">
        <v>4244</v>
      </c>
      <c r="D4868" s="3" t="s">
        <v>4401</v>
      </c>
      <c r="E4868" s="3" t="s">
        <v>4402</v>
      </c>
      <c r="F4868" s="3">
        <v>5.0</v>
      </c>
      <c r="G4868" s="3">
        <v>2.0</v>
      </c>
      <c r="H4868" s="3" t="s">
        <v>5107</v>
      </c>
      <c r="I4868" s="3" t="s">
        <v>1616</v>
      </c>
      <c r="J4868" s="3" t="s">
        <v>1617</v>
      </c>
      <c r="K4868" s="3" t="s">
        <v>24</v>
      </c>
      <c r="L4868" s="3">
        <v>18.0</v>
      </c>
      <c r="M4868" s="3" t="s">
        <v>30</v>
      </c>
      <c r="N4868" s="3" t="s">
        <v>5254</v>
      </c>
      <c r="O4868" s="3" t="s">
        <v>57</v>
      </c>
      <c r="P4868" s="4">
        <v>26166.0</v>
      </c>
      <c r="Q4868" s="3" t="s">
        <v>132</v>
      </c>
      <c r="S4868" s="3" t="s">
        <v>34</v>
      </c>
    </row>
    <row r="4869">
      <c r="A4869" s="2">
        <v>42318.71488425926</v>
      </c>
      <c r="B4869" s="3">
        <v>84.0</v>
      </c>
      <c r="C4869" s="3" t="s">
        <v>4244</v>
      </c>
      <c r="D4869" s="3" t="s">
        <v>4401</v>
      </c>
      <c r="E4869" s="3" t="s">
        <v>4402</v>
      </c>
      <c r="F4869" s="3">
        <v>5.0</v>
      </c>
      <c r="G4869" s="3">
        <v>2.0</v>
      </c>
      <c r="H4869" s="3" t="s">
        <v>5107</v>
      </c>
      <c r="I4869" s="3" t="s">
        <v>1616</v>
      </c>
      <c r="J4869" s="3" t="s">
        <v>1617</v>
      </c>
      <c r="K4869" s="3" t="s">
        <v>24</v>
      </c>
      <c r="L4869" s="3">
        <v>19.0</v>
      </c>
      <c r="M4869" s="3" t="s">
        <v>25</v>
      </c>
      <c r="N4869" s="3" t="s">
        <v>5255</v>
      </c>
      <c r="O4869" s="3" t="s">
        <v>5256</v>
      </c>
      <c r="P4869" s="4">
        <v>26679.0</v>
      </c>
      <c r="Q4869" s="3" t="s">
        <v>372</v>
      </c>
      <c r="S4869" s="3" t="s">
        <v>34</v>
      </c>
    </row>
    <row r="4870">
      <c r="A4870" s="2">
        <v>42318.71488425926</v>
      </c>
      <c r="B4870" s="3">
        <v>84.0</v>
      </c>
      <c r="C4870" s="3" t="s">
        <v>4244</v>
      </c>
      <c r="D4870" s="3" t="s">
        <v>4401</v>
      </c>
      <c r="E4870" s="3" t="s">
        <v>4402</v>
      </c>
      <c r="F4870" s="3">
        <v>5.0</v>
      </c>
      <c r="G4870" s="3">
        <v>2.0</v>
      </c>
      <c r="H4870" s="3" t="s">
        <v>5107</v>
      </c>
      <c r="I4870" s="3" t="s">
        <v>1616</v>
      </c>
      <c r="J4870" s="3" t="s">
        <v>1617</v>
      </c>
      <c r="K4870" s="3" t="s">
        <v>24</v>
      </c>
      <c r="L4870" s="3">
        <v>20.0</v>
      </c>
      <c r="M4870" s="3" t="s">
        <v>30</v>
      </c>
      <c r="N4870" s="3" t="s">
        <v>5257</v>
      </c>
      <c r="O4870" s="3" t="s">
        <v>329</v>
      </c>
      <c r="P4870" s="4">
        <v>20541.0</v>
      </c>
      <c r="Q4870" s="3" t="s">
        <v>372</v>
      </c>
      <c r="S4870" s="3" t="s">
        <v>34</v>
      </c>
    </row>
    <row r="4871">
      <c r="A4871" s="2">
        <v>42318.71488425926</v>
      </c>
      <c r="B4871" s="3">
        <v>84.0</v>
      </c>
      <c r="C4871" s="3" t="s">
        <v>4244</v>
      </c>
      <c r="D4871" s="3" t="s">
        <v>4401</v>
      </c>
      <c r="E4871" s="3" t="s">
        <v>4402</v>
      </c>
      <c r="F4871" s="3">
        <v>5.0</v>
      </c>
      <c r="G4871" s="3">
        <v>2.0</v>
      </c>
      <c r="H4871" s="3" t="s">
        <v>5107</v>
      </c>
      <c r="I4871" s="3" t="s">
        <v>1616</v>
      </c>
      <c r="J4871" s="3" t="s">
        <v>1617</v>
      </c>
      <c r="K4871" s="3" t="s">
        <v>24</v>
      </c>
      <c r="L4871" s="3">
        <v>21.0</v>
      </c>
      <c r="M4871" s="3" t="s">
        <v>25</v>
      </c>
      <c r="N4871" s="3" t="s">
        <v>5258</v>
      </c>
      <c r="O4871" s="3" t="s">
        <v>523</v>
      </c>
      <c r="P4871" s="4">
        <v>27569.0</v>
      </c>
      <c r="Q4871" s="3" t="s">
        <v>247</v>
      </c>
      <c r="S4871" s="3" t="s">
        <v>34</v>
      </c>
    </row>
    <row r="4872">
      <c r="A4872" s="2">
        <v>42318.71488425926</v>
      </c>
      <c r="B4872" s="3">
        <v>84.0</v>
      </c>
      <c r="C4872" s="3" t="s">
        <v>4244</v>
      </c>
      <c r="D4872" s="3" t="s">
        <v>4401</v>
      </c>
      <c r="E4872" s="3" t="s">
        <v>4402</v>
      </c>
      <c r="F4872" s="3">
        <v>5.0</v>
      </c>
      <c r="G4872" s="3">
        <v>2.0</v>
      </c>
      <c r="H4872" s="3" t="s">
        <v>5107</v>
      </c>
      <c r="I4872" s="3" t="s">
        <v>1616</v>
      </c>
      <c r="J4872" s="3" t="s">
        <v>1617</v>
      </c>
      <c r="K4872" s="3" t="s">
        <v>24</v>
      </c>
      <c r="L4872" s="3">
        <v>22.0</v>
      </c>
      <c r="M4872" s="3" t="s">
        <v>30</v>
      </c>
      <c r="N4872" s="3" t="s">
        <v>5259</v>
      </c>
      <c r="O4872" s="3" t="s">
        <v>51</v>
      </c>
      <c r="P4872" s="4">
        <v>25957.0</v>
      </c>
      <c r="Q4872" s="3" t="s">
        <v>75</v>
      </c>
      <c r="S4872" s="3" t="s">
        <v>34</v>
      </c>
    </row>
    <row r="4873">
      <c r="A4873" s="2">
        <v>42318.71488425926</v>
      </c>
      <c r="B4873" s="3">
        <v>84.0</v>
      </c>
      <c r="C4873" s="3" t="s">
        <v>4244</v>
      </c>
      <c r="D4873" s="3" t="s">
        <v>4401</v>
      </c>
      <c r="E4873" s="3" t="s">
        <v>4402</v>
      </c>
      <c r="F4873" s="3">
        <v>5.0</v>
      </c>
      <c r="G4873" s="3">
        <v>2.0</v>
      </c>
      <c r="H4873" s="3" t="s">
        <v>5107</v>
      </c>
      <c r="I4873" s="3" t="s">
        <v>1616</v>
      </c>
      <c r="J4873" s="3" t="s">
        <v>1617</v>
      </c>
      <c r="K4873" s="3" t="s">
        <v>24</v>
      </c>
      <c r="L4873" s="3">
        <v>23.0</v>
      </c>
      <c r="M4873" s="3" t="s">
        <v>25</v>
      </c>
      <c r="N4873" s="3" t="s">
        <v>5260</v>
      </c>
      <c r="O4873" s="3" t="s">
        <v>2390</v>
      </c>
      <c r="P4873" s="4">
        <v>25791.0</v>
      </c>
      <c r="Q4873" s="3" t="s">
        <v>372</v>
      </c>
      <c r="S4873" s="3" t="s">
        <v>34</v>
      </c>
    </row>
    <row r="4874">
      <c r="A4874" s="2">
        <v>42318.71488425926</v>
      </c>
      <c r="B4874" s="3">
        <v>84.0</v>
      </c>
      <c r="C4874" s="3" t="s">
        <v>4244</v>
      </c>
      <c r="D4874" s="3" t="s">
        <v>4401</v>
      </c>
      <c r="E4874" s="3" t="s">
        <v>4402</v>
      </c>
      <c r="F4874" s="3">
        <v>5.0</v>
      </c>
      <c r="G4874" s="3">
        <v>2.0</v>
      </c>
      <c r="H4874" s="3" t="s">
        <v>5107</v>
      </c>
      <c r="I4874" s="3" t="s">
        <v>1616</v>
      </c>
      <c r="J4874" s="3" t="s">
        <v>1617</v>
      </c>
      <c r="K4874" s="3" t="s">
        <v>24</v>
      </c>
      <c r="L4874" s="3">
        <v>24.0</v>
      </c>
      <c r="M4874" s="3" t="s">
        <v>30</v>
      </c>
      <c r="N4874" s="3" t="s">
        <v>5261</v>
      </c>
      <c r="O4874" s="3" t="s">
        <v>5262</v>
      </c>
      <c r="P4874" s="4">
        <v>20634.0</v>
      </c>
      <c r="Q4874" s="3" t="s">
        <v>132</v>
      </c>
      <c r="S4874" s="3" t="s">
        <v>34</v>
      </c>
    </row>
    <row r="4875">
      <c r="A4875" s="2">
        <v>42318.71488425926</v>
      </c>
      <c r="B4875" s="3">
        <v>84.0</v>
      </c>
      <c r="C4875" s="3" t="s">
        <v>4244</v>
      </c>
      <c r="D4875" s="3" t="s">
        <v>4401</v>
      </c>
      <c r="E4875" s="3" t="s">
        <v>4402</v>
      </c>
      <c r="F4875" s="3">
        <v>5.0</v>
      </c>
      <c r="G4875" s="3">
        <v>2.0</v>
      </c>
      <c r="H4875" s="3" t="s">
        <v>5107</v>
      </c>
      <c r="I4875" s="3" t="s">
        <v>1616</v>
      </c>
      <c r="J4875" s="3" t="s">
        <v>1617</v>
      </c>
      <c r="K4875" s="3" t="s">
        <v>24</v>
      </c>
      <c r="L4875" s="3">
        <v>25.0</v>
      </c>
      <c r="M4875" s="3" t="s">
        <v>25</v>
      </c>
      <c r="N4875" s="3" t="s">
        <v>5263</v>
      </c>
      <c r="O4875" s="3" t="s">
        <v>218</v>
      </c>
      <c r="P4875" s="4">
        <v>20423.0</v>
      </c>
      <c r="Q4875" s="3" t="s">
        <v>372</v>
      </c>
      <c r="S4875" s="3" t="s">
        <v>34</v>
      </c>
    </row>
    <row r="4876">
      <c r="A4876" s="2">
        <v>42318.71488425926</v>
      </c>
      <c r="B4876" s="3">
        <v>84.0</v>
      </c>
      <c r="C4876" s="3" t="s">
        <v>4244</v>
      </c>
      <c r="D4876" s="3" t="s">
        <v>4401</v>
      </c>
      <c r="E4876" s="3" t="s">
        <v>4402</v>
      </c>
      <c r="F4876" s="3">
        <v>5.0</v>
      </c>
      <c r="G4876" s="3">
        <v>2.0</v>
      </c>
      <c r="H4876" s="3" t="s">
        <v>5107</v>
      </c>
      <c r="I4876" s="3" t="s">
        <v>1616</v>
      </c>
      <c r="J4876" s="3" t="s">
        <v>1617</v>
      </c>
      <c r="K4876" s="3" t="s">
        <v>24</v>
      </c>
      <c r="L4876" s="3">
        <v>26.0</v>
      </c>
      <c r="M4876" s="3" t="s">
        <v>30</v>
      </c>
      <c r="N4876" s="3" t="s">
        <v>5264</v>
      </c>
      <c r="O4876" s="3" t="s">
        <v>186</v>
      </c>
      <c r="P4876" s="4">
        <v>20393.0</v>
      </c>
      <c r="Q4876" s="3" t="s">
        <v>115</v>
      </c>
      <c r="S4876" s="3" t="s">
        <v>34</v>
      </c>
    </row>
    <row r="4877">
      <c r="A4877" s="2">
        <v>42318.71488425926</v>
      </c>
      <c r="B4877" s="3">
        <v>84.0</v>
      </c>
      <c r="C4877" s="3" t="s">
        <v>4244</v>
      </c>
      <c r="D4877" s="3" t="s">
        <v>4401</v>
      </c>
      <c r="E4877" s="3" t="s">
        <v>4402</v>
      </c>
      <c r="F4877" s="3">
        <v>5.0</v>
      </c>
      <c r="G4877" s="3">
        <v>2.0</v>
      </c>
      <c r="H4877" s="3" t="s">
        <v>5107</v>
      </c>
      <c r="I4877" s="3" t="s">
        <v>1616</v>
      </c>
      <c r="J4877" s="3" t="s">
        <v>1617</v>
      </c>
      <c r="K4877" s="3" t="s">
        <v>24</v>
      </c>
      <c r="L4877" s="3">
        <v>27.0</v>
      </c>
      <c r="M4877" s="3" t="s">
        <v>25</v>
      </c>
      <c r="N4877" s="3" t="s">
        <v>5265</v>
      </c>
      <c r="O4877" s="3" t="s">
        <v>1050</v>
      </c>
      <c r="P4877" s="4">
        <v>28485.0</v>
      </c>
      <c r="Q4877" s="3" t="s">
        <v>247</v>
      </c>
      <c r="S4877" s="3" t="s">
        <v>34</v>
      </c>
    </row>
    <row r="4878">
      <c r="A4878" s="2">
        <v>42318.71488425926</v>
      </c>
      <c r="B4878" s="3">
        <v>84.0</v>
      </c>
      <c r="C4878" s="3" t="s">
        <v>4244</v>
      </c>
      <c r="D4878" s="3" t="s">
        <v>4401</v>
      </c>
      <c r="E4878" s="3" t="s">
        <v>4402</v>
      </c>
      <c r="F4878" s="3">
        <v>5.0</v>
      </c>
      <c r="G4878" s="3">
        <v>2.0</v>
      </c>
      <c r="H4878" s="3" t="s">
        <v>5107</v>
      </c>
      <c r="I4878" s="3" t="s">
        <v>1616</v>
      </c>
      <c r="J4878" s="3" t="s">
        <v>1617</v>
      </c>
      <c r="K4878" s="3" t="s">
        <v>24</v>
      </c>
      <c r="L4878" s="3">
        <v>28.0</v>
      </c>
      <c r="M4878" s="3" t="s">
        <v>30</v>
      </c>
      <c r="N4878" s="3" t="s">
        <v>4129</v>
      </c>
      <c r="O4878" s="3" t="s">
        <v>207</v>
      </c>
      <c r="P4878" s="4">
        <v>25705.0</v>
      </c>
      <c r="Q4878" s="3" t="s">
        <v>37</v>
      </c>
      <c r="S4878" s="3" t="s">
        <v>34</v>
      </c>
    </row>
    <row r="4879">
      <c r="A4879" s="2">
        <v>42318.71488425926</v>
      </c>
      <c r="B4879" s="3">
        <v>84.0</v>
      </c>
      <c r="C4879" s="3" t="s">
        <v>4244</v>
      </c>
      <c r="D4879" s="3" t="s">
        <v>4401</v>
      </c>
      <c r="E4879" s="3" t="s">
        <v>4402</v>
      </c>
      <c r="F4879" s="3">
        <v>5.0</v>
      </c>
      <c r="G4879" s="3">
        <v>2.0</v>
      </c>
      <c r="H4879" s="3" t="s">
        <v>5107</v>
      </c>
      <c r="I4879" s="3" t="s">
        <v>1616</v>
      </c>
      <c r="J4879" s="3" t="s">
        <v>1617</v>
      </c>
      <c r="K4879" s="3" t="s">
        <v>24</v>
      </c>
      <c r="L4879" s="3">
        <v>29.0</v>
      </c>
      <c r="M4879" s="3" t="s">
        <v>25</v>
      </c>
      <c r="N4879" s="3" t="s">
        <v>5083</v>
      </c>
      <c r="O4879" s="3" t="s">
        <v>417</v>
      </c>
      <c r="P4879" s="4">
        <v>19067.0</v>
      </c>
      <c r="Q4879" s="3" t="s">
        <v>49</v>
      </c>
      <c r="S4879" s="3" t="s">
        <v>34</v>
      </c>
    </row>
    <row r="4880">
      <c r="A4880" s="2">
        <v>42318.71488425926</v>
      </c>
      <c r="B4880" s="3">
        <v>84.0</v>
      </c>
      <c r="C4880" s="3" t="s">
        <v>4244</v>
      </c>
      <c r="D4880" s="3" t="s">
        <v>4401</v>
      </c>
      <c r="E4880" s="3" t="s">
        <v>4402</v>
      </c>
      <c r="F4880" s="3">
        <v>5.0</v>
      </c>
      <c r="G4880" s="3">
        <v>2.0</v>
      </c>
      <c r="H4880" s="3" t="s">
        <v>5107</v>
      </c>
      <c r="I4880" s="3" t="s">
        <v>1616</v>
      </c>
      <c r="J4880" s="3" t="s">
        <v>1617</v>
      </c>
      <c r="K4880" s="3" t="s">
        <v>24</v>
      </c>
      <c r="L4880" s="3">
        <v>30.0</v>
      </c>
      <c r="M4880" s="3" t="s">
        <v>30</v>
      </c>
      <c r="N4880" s="3" t="s">
        <v>5266</v>
      </c>
      <c r="O4880" s="3" t="s">
        <v>4529</v>
      </c>
      <c r="P4880" s="4">
        <v>23788.0</v>
      </c>
      <c r="Q4880" s="3" t="s">
        <v>75</v>
      </c>
      <c r="S4880" s="3" t="s">
        <v>34</v>
      </c>
    </row>
    <row r="4881">
      <c r="A4881" s="2">
        <v>42318.71488425926</v>
      </c>
      <c r="B4881" s="3">
        <v>84.0</v>
      </c>
      <c r="C4881" s="3" t="s">
        <v>4244</v>
      </c>
      <c r="D4881" s="3" t="s">
        <v>4401</v>
      </c>
      <c r="E4881" s="3" t="s">
        <v>4402</v>
      </c>
      <c r="F4881" s="3">
        <v>5.0</v>
      </c>
      <c r="G4881" s="3">
        <v>2.0</v>
      </c>
      <c r="H4881" s="3" t="s">
        <v>5107</v>
      </c>
      <c r="I4881" s="3" t="s">
        <v>1616</v>
      </c>
      <c r="J4881" s="3" t="s">
        <v>1617</v>
      </c>
      <c r="K4881" s="3" t="s">
        <v>24</v>
      </c>
      <c r="L4881" s="3">
        <v>31.0</v>
      </c>
      <c r="M4881" s="3" t="s">
        <v>25</v>
      </c>
      <c r="N4881" s="3" t="s">
        <v>5267</v>
      </c>
      <c r="O4881" s="3" t="s">
        <v>1593</v>
      </c>
      <c r="P4881" s="4">
        <v>26823.0</v>
      </c>
      <c r="Q4881" s="3" t="s">
        <v>79</v>
      </c>
      <c r="S4881" s="3" t="s">
        <v>34</v>
      </c>
    </row>
    <row r="4882">
      <c r="A4882" s="2">
        <v>42318.71488425926</v>
      </c>
      <c r="B4882" s="3">
        <v>84.0</v>
      </c>
      <c r="C4882" s="3" t="s">
        <v>4244</v>
      </c>
      <c r="D4882" s="3" t="s">
        <v>4401</v>
      </c>
      <c r="E4882" s="3" t="s">
        <v>4402</v>
      </c>
      <c r="F4882" s="3">
        <v>5.0</v>
      </c>
      <c r="G4882" s="3">
        <v>2.0</v>
      </c>
      <c r="H4882" s="3" t="s">
        <v>5107</v>
      </c>
      <c r="I4882" s="3" t="s">
        <v>1616</v>
      </c>
      <c r="J4882" s="3" t="s">
        <v>1617</v>
      </c>
      <c r="K4882" s="3" t="s">
        <v>24</v>
      </c>
      <c r="L4882" s="3">
        <v>32.0</v>
      </c>
      <c r="M4882" s="3" t="s">
        <v>30</v>
      </c>
      <c r="N4882" s="3" t="s">
        <v>5268</v>
      </c>
      <c r="O4882" s="3" t="s">
        <v>98</v>
      </c>
      <c r="P4882" s="4">
        <v>23199.0</v>
      </c>
      <c r="Q4882" s="3" t="s">
        <v>153</v>
      </c>
      <c r="S4882" s="3" t="s">
        <v>34</v>
      </c>
    </row>
    <row r="4883">
      <c r="A4883" s="2">
        <v>42318.71488425926</v>
      </c>
      <c r="B4883" s="3">
        <v>84.0</v>
      </c>
      <c r="C4883" s="3" t="s">
        <v>4244</v>
      </c>
      <c r="D4883" s="3" t="s">
        <v>4401</v>
      </c>
      <c r="E4883" s="3" t="s">
        <v>4402</v>
      </c>
      <c r="F4883" s="3">
        <v>5.0</v>
      </c>
      <c r="G4883" s="3">
        <v>2.0</v>
      </c>
      <c r="H4883" s="3" t="s">
        <v>5107</v>
      </c>
      <c r="I4883" s="3" t="s">
        <v>1616</v>
      </c>
      <c r="J4883" s="3" t="s">
        <v>1617</v>
      </c>
      <c r="K4883" s="3" t="s">
        <v>24</v>
      </c>
      <c r="L4883" s="3">
        <v>33.0</v>
      </c>
      <c r="M4883" s="3" t="s">
        <v>25</v>
      </c>
      <c r="N4883" s="3" t="s">
        <v>3808</v>
      </c>
      <c r="O4883" s="3" t="s">
        <v>664</v>
      </c>
      <c r="P4883" s="4">
        <v>22515.0</v>
      </c>
      <c r="Q4883" s="3" t="s">
        <v>132</v>
      </c>
      <c r="S4883" s="3" t="s">
        <v>34</v>
      </c>
    </row>
    <row r="4884">
      <c r="A4884" s="2">
        <v>42318.71488425926</v>
      </c>
      <c r="B4884" s="3">
        <v>84.0</v>
      </c>
      <c r="C4884" s="3" t="s">
        <v>4244</v>
      </c>
      <c r="D4884" s="3" t="s">
        <v>4401</v>
      </c>
      <c r="E4884" s="3" t="s">
        <v>4402</v>
      </c>
      <c r="F4884" s="3">
        <v>5.0</v>
      </c>
      <c r="G4884" s="3">
        <v>2.0</v>
      </c>
      <c r="H4884" s="3" t="s">
        <v>5107</v>
      </c>
      <c r="I4884" s="3" t="s">
        <v>1616</v>
      </c>
      <c r="J4884" s="3" t="s">
        <v>1617</v>
      </c>
      <c r="K4884" s="3" t="s">
        <v>24</v>
      </c>
      <c r="L4884" s="3">
        <v>34.0</v>
      </c>
      <c r="M4884" s="3" t="s">
        <v>30</v>
      </c>
      <c r="N4884" s="3" t="s">
        <v>5269</v>
      </c>
      <c r="O4884" s="3" t="s">
        <v>67</v>
      </c>
      <c r="P4884" s="4">
        <v>28407.0</v>
      </c>
      <c r="Q4884" s="3" t="s">
        <v>37</v>
      </c>
      <c r="S4884" s="3" t="s">
        <v>34</v>
      </c>
    </row>
    <row r="4885">
      <c r="A4885" s="2">
        <v>42318.71488425926</v>
      </c>
      <c r="B4885" s="3">
        <v>84.0</v>
      </c>
      <c r="C4885" s="3" t="s">
        <v>4244</v>
      </c>
      <c r="D4885" s="3" t="s">
        <v>4401</v>
      </c>
      <c r="E4885" s="3" t="s">
        <v>4402</v>
      </c>
      <c r="F4885" s="3">
        <v>5.0</v>
      </c>
      <c r="G4885" s="3">
        <v>2.0</v>
      </c>
      <c r="H4885" s="3" t="s">
        <v>5107</v>
      </c>
      <c r="I4885" s="3" t="s">
        <v>1616</v>
      </c>
      <c r="J4885" s="3" t="s">
        <v>1617</v>
      </c>
      <c r="K4885" s="3" t="s">
        <v>24</v>
      </c>
      <c r="L4885" s="3">
        <v>35.0</v>
      </c>
      <c r="M4885" s="3" t="s">
        <v>25</v>
      </c>
      <c r="N4885" s="3" t="s">
        <v>5270</v>
      </c>
      <c r="O4885" s="3" t="s">
        <v>5271</v>
      </c>
      <c r="P4885" s="4">
        <v>27279.0</v>
      </c>
      <c r="Q4885" s="3" t="s">
        <v>372</v>
      </c>
      <c r="S4885" s="3" t="s">
        <v>34</v>
      </c>
    </row>
    <row r="4886">
      <c r="A4886" s="2">
        <v>42318.71488425926</v>
      </c>
      <c r="B4886" s="3">
        <v>84.0</v>
      </c>
      <c r="C4886" s="3" t="s">
        <v>4244</v>
      </c>
      <c r="D4886" s="3" t="s">
        <v>4401</v>
      </c>
      <c r="E4886" s="3" t="s">
        <v>4402</v>
      </c>
      <c r="F4886" s="3">
        <v>5.0</v>
      </c>
      <c r="G4886" s="3">
        <v>2.0</v>
      </c>
      <c r="H4886" s="3" t="s">
        <v>5107</v>
      </c>
      <c r="I4886" s="3" t="s">
        <v>1616</v>
      </c>
      <c r="J4886" s="3" t="s">
        <v>1617</v>
      </c>
      <c r="K4886" s="3" t="s">
        <v>24</v>
      </c>
      <c r="L4886" s="3">
        <v>36.0</v>
      </c>
      <c r="M4886" s="3" t="s">
        <v>30</v>
      </c>
      <c r="N4886" s="3" t="s">
        <v>4097</v>
      </c>
      <c r="O4886" s="3" t="s">
        <v>5272</v>
      </c>
      <c r="P4886" s="4">
        <v>31707.0</v>
      </c>
      <c r="Q4886" s="3" t="s">
        <v>189</v>
      </c>
      <c r="S4886" s="3" t="s">
        <v>34</v>
      </c>
    </row>
    <row r="4887">
      <c r="A4887" s="2">
        <v>42318.71488425926</v>
      </c>
      <c r="B4887" s="3">
        <v>84.0</v>
      </c>
      <c r="C4887" s="3" t="s">
        <v>4244</v>
      </c>
      <c r="D4887" s="3" t="s">
        <v>4401</v>
      </c>
      <c r="E4887" s="3" t="s">
        <v>4402</v>
      </c>
      <c r="F4887" s="3">
        <v>5.0</v>
      </c>
      <c r="G4887" s="3">
        <v>2.0</v>
      </c>
      <c r="H4887" s="3" t="s">
        <v>5107</v>
      </c>
      <c r="I4887" s="3" t="s">
        <v>1616</v>
      </c>
      <c r="J4887" s="3" t="s">
        <v>1617</v>
      </c>
      <c r="K4887" s="3" t="s">
        <v>24</v>
      </c>
      <c r="L4887" s="3">
        <v>37.0</v>
      </c>
      <c r="M4887" s="3" t="s">
        <v>25</v>
      </c>
      <c r="N4887" s="3" t="s">
        <v>5273</v>
      </c>
      <c r="O4887" s="3" t="s">
        <v>281</v>
      </c>
      <c r="P4887" s="4">
        <v>23851.0</v>
      </c>
      <c r="Q4887" s="3" t="s">
        <v>37</v>
      </c>
      <c r="S4887" s="3" t="s">
        <v>34</v>
      </c>
    </row>
    <row r="4888">
      <c r="A4888" s="2">
        <v>42318.71488425926</v>
      </c>
      <c r="B4888" s="3">
        <v>84.0</v>
      </c>
      <c r="C4888" s="3" t="s">
        <v>4244</v>
      </c>
      <c r="D4888" s="3">
        <v>73.0</v>
      </c>
      <c r="E4888" s="3" t="s">
        <v>4441</v>
      </c>
      <c r="F4888" s="3">
        <v>5.0</v>
      </c>
      <c r="G4888" s="3">
        <v>2.0</v>
      </c>
      <c r="H4888" s="3" t="s">
        <v>5107</v>
      </c>
      <c r="I4888" s="3" t="s">
        <v>1616</v>
      </c>
      <c r="J4888" s="3" t="s">
        <v>1617</v>
      </c>
      <c r="K4888" s="3" t="s">
        <v>24</v>
      </c>
      <c r="L4888" s="3">
        <v>1.0</v>
      </c>
      <c r="M4888" s="3" t="s">
        <v>30</v>
      </c>
      <c r="N4888" s="3" t="s">
        <v>3144</v>
      </c>
      <c r="O4888" s="3" t="s">
        <v>121</v>
      </c>
      <c r="P4888" s="4">
        <v>21142.0</v>
      </c>
      <c r="Q4888" s="3" t="s">
        <v>37</v>
      </c>
      <c r="S4888" s="3" t="s">
        <v>34</v>
      </c>
    </row>
    <row r="4889">
      <c r="A4889" s="2">
        <v>42318.71488425926</v>
      </c>
      <c r="B4889" s="3">
        <v>84.0</v>
      </c>
      <c r="C4889" s="3" t="s">
        <v>4244</v>
      </c>
      <c r="D4889" s="3">
        <v>73.0</v>
      </c>
      <c r="E4889" s="3" t="s">
        <v>4441</v>
      </c>
      <c r="F4889" s="3">
        <v>5.0</v>
      </c>
      <c r="G4889" s="3">
        <v>2.0</v>
      </c>
      <c r="H4889" s="3" t="s">
        <v>5107</v>
      </c>
      <c r="I4889" s="3" t="s">
        <v>1616</v>
      </c>
      <c r="J4889" s="3" t="s">
        <v>1617</v>
      </c>
      <c r="K4889" s="3" t="s">
        <v>24</v>
      </c>
      <c r="L4889" s="3">
        <v>2.0</v>
      </c>
      <c r="M4889" s="3" t="s">
        <v>25</v>
      </c>
      <c r="N4889" s="3" t="s">
        <v>5274</v>
      </c>
      <c r="O4889" s="3" t="s">
        <v>102</v>
      </c>
      <c r="P4889" s="4">
        <v>22575.0</v>
      </c>
      <c r="Q4889" s="3" t="s">
        <v>75</v>
      </c>
      <c r="S4889" s="3" t="s">
        <v>34</v>
      </c>
    </row>
    <row r="4890">
      <c r="A4890" s="2">
        <v>42318.71488425926</v>
      </c>
      <c r="B4890" s="3">
        <v>84.0</v>
      </c>
      <c r="C4890" s="3" t="s">
        <v>4244</v>
      </c>
      <c r="D4890" s="3">
        <v>73.0</v>
      </c>
      <c r="E4890" s="3" t="s">
        <v>4441</v>
      </c>
      <c r="F4890" s="3">
        <v>5.0</v>
      </c>
      <c r="G4890" s="3">
        <v>2.0</v>
      </c>
      <c r="H4890" s="3" t="s">
        <v>5107</v>
      </c>
      <c r="I4890" s="3" t="s">
        <v>1616</v>
      </c>
      <c r="J4890" s="3" t="s">
        <v>1617</v>
      </c>
      <c r="K4890" s="3" t="s">
        <v>24</v>
      </c>
      <c r="L4890" s="3">
        <v>3.0</v>
      </c>
      <c r="M4890" s="3" t="s">
        <v>30</v>
      </c>
      <c r="N4890" s="3" t="s">
        <v>5275</v>
      </c>
      <c r="O4890" s="3" t="s">
        <v>98</v>
      </c>
      <c r="P4890" s="4">
        <v>24183.0</v>
      </c>
      <c r="Q4890" s="3" t="s">
        <v>75</v>
      </c>
      <c r="S4890" s="3" t="s">
        <v>34</v>
      </c>
    </row>
    <row r="4891">
      <c r="A4891" s="2">
        <v>42318.71488425926</v>
      </c>
      <c r="B4891" s="3">
        <v>84.0</v>
      </c>
      <c r="C4891" s="3" t="s">
        <v>4244</v>
      </c>
      <c r="D4891" s="3">
        <v>73.0</v>
      </c>
      <c r="E4891" s="3" t="s">
        <v>4441</v>
      </c>
      <c r="F4891" s="3">
        <v>5.0</v>
      </c>
      <c r="G4891" s="3">
        <v>2.0</v>
      </c>
      <c r="H4891" s="3" t="s">
        <v>5107</v>
      </c>
      <c r="I4891" s="3" t="s">
        <v>1616</v>
      </c>
      <c r="J4891" s="3" t="s">
        <v>1617</v>
      </c>
      <c r="K4891" s="3" t="s">
        <v>24</v>
      </c>
      <c r="L4891" s="3">
        <v>4.0</v>
      </c>
      <c r="M4891" s="3" t="s">
        <v>25</v>
      </c>
      <c r="N4891" s="3" t="s">
        <v>5276</v>
      </c>
      <c r="O4891" s="3" t="s">
        <v>1109</v>
      </c>
      <c r="P4891" s="4">
        <v>31222.0</v>
      </c>
      <c r="Q4891" s="3" t="s">
        <v>149</v>
      </c>
      <c r="S4891" s="3" t="s">
        <v>34</v>
      </c>
    </row>
    <row r="4892">
      <c r="A4892" s="2">
        <v>42318.71488425926</v>
      </c>
      <c r="B4892" s="3">
        <v>84.0</v>
      </c>
      <c r="C4892" s="3" t="s">
        <v>4244</v>
      </c>
      <c r="D4892" s="3">
        <v>73.0</v>
      </c>
      <c r="E4892" s="3" t="s">
        <v>4441</v>
      </c>
      <c r="F4892" s="3">
        <v>5.0</v>
      </c>
      <c r="G4892" s="3">
        <v>2.0</v>
      </c>
      <c r="H4892" s="3" t="s">
        <v>5107</v>
      </c>
      <c r="I4892" s="3" t="s">
        <v>1616</v>
      </c>
      <c r="J4892" s="3" t="s">
        <v>1617</v>
      </c>
      <c r="K4892" s="3" t="s">
        <v>24</v>
      </c>
      <c r="L4892" s="3">
        <v>5.0</v>
      </c>
      <c r="M4892" s="3" t="s">
        <v>30</v>
      </c>
      <c r="N4892" s="3" t="s">
        <v>3700</v>
      </c>
      <c r="O4892" s="3" t="s">
        <v>98</v>
      </c>
      <c r="P4892" s="4">
        <v>23152.0</v>
      </c>
      <c r="Q4892" s="3" t="s">
        <v>52</v>
      </c>
      <c r="S4892" s="3" t="s">
        <v>34</v>
      </c>
    </row>
    <row r="4893">
      <c r="A4893" s="2">
        <v>42318.71488425926</v>
      </c>
      <c r="B4893" s="3">
        <v>84.0</v>
      </c>
      <c r="C4893" s="3" t="s">
        <v>4244</v>
      </c>
      <c r="D4893" s="3">
        <v>73.0</v>
      </c>
      <c r="E4893" s="3" t="s">
        <v>4441</v>
      </c>
      <c r="F4893" s="3">
        <v>5.0</v>
      </c>
      <c r="G4893" s="3">
        <v>2.0</v>
      </c>
      <c r="H4893" s="3" t="s">
        <v>5107</v>
      </c>
      <c r="I4893" s="3" t="s">
        <v>1616</v>
      </c>
      <c r="J4893" s="3" t="s">
        <v>1617</v>
      </c>
      <c r="K4893" s="3" t="s">
        <v>24</v>
      </c>
      <c r="L4893" s="3">
        <v>6.0</v>
      </c>
      <c r="M4893" s="3" t="s">
        <v>25</v>
      </c>
      <c r="N4893" s="3" t="s">
        <v>5277</v>
      </c>
      <c r="O4893" s="3" t="s">
        <v>5278</v>
      </c>
      <c r="P4893" s="4">
        <v>27758.0</v>
      </c>
      <c r="Q4893" s="3" t="s">
        <v>79</v>
      </c>
      <c r="S4893" s="3" t="s">
        <v>34</v>
      </c>
    </row>
    <row r="4894">
      <c r="A4894" s="2">
        <v>42318.71488425926</v>
      </c>
      <c r="B4894" s="3">
        <v>84.0</v>
      </c>
      <c r="C4894" s="3" t="s">
        <v>4244</v>
      </c>
      <c r="D4894" s="3">
        <v>73.0</v>
      </c>
      <c r="E4894" s="3" t="s">
        <v>4441</v>
      </c>
      <c r="F4894" s="3">
        <v>5.0</v>
      </c>
      <c r="G4894" s="3">
        <v>2.0</v>
      </c>
      <c r="H4894" s="3" t="s">
        <v>5107</v>
      </c>
      <c r="I4894" s="3" t="s">
        <v>1616</v>
      </c>
      <c r="J4894" s="3" t="s">
        <v>1617</v>
      </c>
      <c r="K4894" s="3" t="s">
        <v>24</v>
      </c>
      <c r="L4894" s="3">
        <v>7.0</v>
      </c>
      <c r="M4894" s="3" t="s">
        <v>30</v>
      </c>
      <c r="N4894" s="3" t="s">
        <v>631</v>
      </c>
      <c r="O4894" s="3" t="s">
        <v>215</v>
      </c>
      <c r="P4894" s="4">
        <v>23887.0</v>
      </c>
      <c r="Q4894" s="3" t="s">
        <v>372</v>
      </c>
      <c r="S4894" s="3" t="s">
        <v>34</v>
      </c>
    </row>
    <row r="4895">
      <c r="A4895" s="2">
        <v>42318.71488425926</v>
      </c>
      <c r="B4895" s="3">
        <v>84.0</v>
      </c>
      <c r="C4895" s="3" t="s">
        <v>4244</v>
      </c>
      <c r="D4895" s="3">
        <v>73.0</v>
      </c>
      <c r="E4895" s="3" t="s">
        <v>4441</v>
      </c>
      <c r="F4895" s="3">
        <v>5.0</v>
      </c>
      <c r="G4895" s="3">
        <v>2.0</v>
      </c>
      <c r="H4895" s="3" t="s">
        <v>5107</v>
      </c>
      <c r="I4895" s="3" t="s">
        <v>1616</v>
      </c>
      <c r="J4895" s="3" t="s">
        <v>1617</v>
      </c>
      <c r="K4895" s="3" t="s">
        <v>24</v>
      </c>
      <c r="L4895" s="3">
        <v>8.0</v>
      </c>
      <c r="M4895" s="3" t="s">
        <v>25</v>
      </c>
      <c r="N4895" s="3" t="s">
        <v>5279</v>
      </c>
      <c r="O4895" s="3" t="s">
        <v>5280</v>
      </c>
      <c r="P4895" s="4">
        <v>20373.0</v>
      </c>
      <c r="Q4895" s="3" t="s">
        <v>247</v>
      </c>
      <c r="S4895" s="3" t="s">
        <v>34</v>
      </c>
    </row>
    <row r="4896">
      <c r="A4896" s="2">
        <v>42318.71488425926</v>
      </c>
      <c r="B4896" s="3">
        <v>84.0</v>
      </c>
      <c r="C4896" s="3" t="s">
        <v>4244</v>
      </c>
      <c r="D4896" s="3">
        <v>73.0</v>
      </c>
      <c r="E4896" s="3" t="s">
        <v>4441</v>
      </c>
      <c r="F4896" s="3">
        <v>5.0</v>
      </c>
      <c r="G4896" s="3">
        <v>2.0</v>
      </c>
      <c r="H4896" s="3" t="s">
        <v>5107</v>
      </c>
      <c r="I4896" s="3" t="s">
        <v>1616</v>
      </c>
      <c r="J4896" s="3" t="s">
        <v>1617</v>
      </c>
      <c r="K4896" s="3" t="s">
        <v>24</v>
      </c>
      <c r="L4896" s="3">
        <v>9.0</v>
      </c>
      <c r="M4896" s="3" t="s">
        <v>30</v>
      </c>
      <c r="N4896" s="3" t="s">
        <v>5281</v>
      </c>
      <c r="O4896" s="3" t="s">
        <v>368</v>
      </c>
      <c r="P4896" s="4">
        <v>32264.0</v>
      </c>
      <c r="Q4896" s="3" t="s">
        <v>189</v>
      </c>
      <c r="S4896" s="3" t="s">
        <v>34</v>
      </c>
    </row>
    <row r="4897">
      <c r="A4897" s="2">
        <v>42318.71488425926</v>
      </c>
      <c r="B4897" s="3">
        <v>84.0</v>
      </c>
      <c r="C4897" s="3" t="s">
        <v>4244</v>
      </c>
      <c r="D4897" s="3">
        <v>73.0</v>
      </c>
      <c r="E4897" s="3" t="s">
        <v>4441</v>
      </c>
      <c r="F4897" s="3">
        <v>5.0</v>
      </c>
      <c r="G4897" s="3">
        <v>2.0</v>
      </c>
      <c r="H4897" s="3" t="s">
        <v>5107</v>
      </c>
      <c r="I4897" s="3" t="s">
        <v>1616</v>
      </c>
      <c r="J4897" s="3" t="s">
        <v>1617</v>
      </c>
      <c r="K4897" s="3" t="s">
        <v>24</v>
      </c>
      <c r="L4897" s="3">
        <v>10.0</v>
      </c>
      <c r="M4897" s="3" t="s">
        <v>25</v>
      </c>
      <c r="N4897" s="3" t="s">
        <v>5282</v>
      </c>
      <c r="O4897" s="3" t="s">
        <v>109</v>
      </c>
      <c r="P4897" s="4">
        <v>23585.0</v>
      </c>
      <c r="Q4897" s="3" t="s">
        <v>372</v>
      </c>
      <c r="S4897" s="3" t="s">
        <v>34</v>
      </c>
    </row>
    <row r="4898">
      <c r="A4898" s="2">
        <v>42318.71488425926</v>
      </c>
      <c r="B4898" s="3">
        <v>84.0</v>
      </c>
      <c r="C4898" s="3" t="s">
        <v>4244</v>
      </c>
      <c r="D4898" s="3">
        <v>73.0</v>
      </c>
      <c r="E4898" s="3" t="s">
        <v>4441</v>
      </c>
      <c r="F4898" s="3">
        <v>5.0</v>
      </c>
      <c r="G4898" s="3">
        <v>2.0</v>
      </c>
      <c r="H4898" s="3" t="s">
        <v>5107</v>
      </c>
      <c r="I4898" s="3" t="s">
        <v>1616</v>
      </c>
      <c r="J4898" s="3" t="s">
        <v>1617</v>
      </c>
      <c r="K4898" s="3" t="s">
        <v>24</v>
      </c>
      <c r="L4898" s="3">
        <v>11.0</v>
      </c>
      <c r="M4898" s="3" t="s">
        <v>30</v>
      </c>
      <c r="N4898" s="3" t="s">
        <v>5283</v>
      </c>
      <c r="O4898" s="3" t="s">
        <v>5284</v>
      </c>
      <c r="P4898" s="4">
        <v>24497.0</v>
      </c>
      <c r="Q4898" s="3" t="s">
        <v>37</v>
      </c>
      <c r="S4898" s="3" t="s">
        <v>34</v>
      </c>
    </row>
    <row r="4899">
      <c r="A4899" s="2">
        <v>42318.71488425926</v>
      </c>
      <c r="B4899" s="3">
        <v>84.0</v>
      </c>
      <c r="C4899" s="3" t="s">
        <v>4244</v>
      </c>
      <c r="D4899" s="3">
        <v>73.0</v>
      </c>
      <c r="E4899" s="3" t="s">
        <v>4441</v>
      </c>
      <c r="F4899" s="3">
        <v>5.0</v>
      </c>
      <c r="G4899" s="3">
        <v>2.0</v>
      </c>
      <c r="H4899" s="3" t="s">
        <v>5107</v>
      </c>
      <c r="I4899" s="3" t="s">
        <v>1616</v>
      </c>
      <c r="J4899" s="3" t="s">
        <v>1617</v>
      </c>
      <c r="K4899" s="3" t="s">
        <v>24</v>
      </c>
      <c r="L4899" s="3">
        <v>12.0</v>
      </c>
      <c r="M4899" s="3" t="s">
        <v>25</v>
      </c>
      <c r="N4899" s="3" t="s">
        <v>4557</v>
      </c>
      <c r="O4899" s="3" t="s">
        <v>377</v>
      </c>
      <c r="P4899" s="4">
        <v>22212.0</v>
      </c>
      <c r="Q4899" s="3" t="s">
        <v>372</v>
      </c>
      <c r="S4899" s="3" t="s">
        <v>34</v>
      </c>
    </row>
    <row r="4900">
      <c r="A4900" s="2">
        <v>42318.71488425926</v>
      </c>
      <c r="B4900" s="3">
        <v>84.0</v>
      </c>
      <c r="C4900" s="3" t="s">
        <v>4244</v>
      </c>
      <c r="D4900" s="3">
        <v>73.0</v>
      </c>
      <c r="E4900" s="3" t="s">
        <v>4441</v>
      </c>
      <c r="F4900" s="3">
        <v>5.0</v>
      </c>
      <c r="G4900" s="3">
        <v>2.0</v>
      </c>
      <c r="H4900" s="3" t="s">
        <v>5107</v>
      </c>
      <c r="I4900" s="3" t="s">
        <v>1616</v>
      </c>
      <c r="J4900" s="3" t="s">
        <v>1617</v>
      </c>
      <c r="K4900" s="3" t="s">
        <v>24</v>
      </c>
      <c r="L4900" s="3">
        <v>13.0</v>
      </c>
      <c r="M4900" s="3" t="s">
        <v>30</v>
      </c>
      <c r="N4900" s="3" t="s">
        <v>1709</v>
      </c>
      <c r="O4900" s="3" t="s">
        <v>307</v>
      </c>
      <c r="P4900" s="4">
        <v>18956.0</v>
      </c>
      <c r="Q4900" s="3" t="s">
        <v>86</v>
      </c>
      <c r="S4900" s="3" t="s">
        <v>34</v>
      </c>
    </row>
    <row r="4901">
      <c r="A4901" s="2">
        <v>42318.71488425926</v>
      </c>
      <c r="B4901" s="3">
        <v>84.0</v>
      </c>
      <c r="C4901" s="3" t="s">
        <v>4244</v>
      </c>
      <c r="D4901" s="3">
        <v>74.0</v>
      </c>
      <c r="E4901" s="3" t="s">
        <v>4454</v>
      </c>
      <c r="F4901" s="3">
        <v>5.0</v>
      </c>
      <c r="G4901" s="3">
        <v>2.0</v>
      </c>
      <c r="H4901" s="3" t="s">
        <v>5107</v>
      </c>
      <c r="I4901" s="3" t="s">
        <v>1616</v>
      </c>
      <c r="J4901" s="3" t="s">
        <v>1617</v>
      </c>
      <c r="K4901" s="3" t="s">
        <v>24</v>
      </c>
      <c r="L4901" s="3">
        <v>1.0</v>
      </c>
      <c r="M4901" s="3" t="s">
        <v>25</v>
      </c>
      <c r="N4901" s="3" t="s">
        <v>5285</v>
      </c>
      <c r="O4901" s="3" t="s">
        <v>59</v>
      </c>
      <c r="P4901" s="4">
        <v>20367.0</v>
      </c>
      <c r="Q4901" s="3" t="s">
        <v>372</v>
      </c>
      <c r="S4901" s="3" t="s">
        <v>34</v>
      </c>
    </row>
    <row r="4902">
      <c r="A4902" s="2">
        <v>42318.71488425926</v>
      </c>
      <c r="B4902" s="3">
        <v>84.0</v>
      </c>
      <c r="C4902" s="3" t="s">
        <v>4244</v>
      </c>
      <c r="D4902" s="3">
        <v>74.0</v>
      </c>
      <c r="E4902" s="3" t="s">
        <v>4454</v>
      </c>
      <c r="F4902" s="3">
        <v>5.0</v>
      </c>
      <c r="G4902" s="3">
        <v>2.0</v>
      </c>
      <c r="H4902" s="3" t="s">
        <v>5107</v>
      </c>
      <c r="I4902" s="3" t="s">
        <v>1616</v>
      </c>
      <c r="J4902" s="3" t="s">
        <v>1617</v>
      </c>
      <c r="K4902" s="3" t="s">
        <v>24</v>
      </c>
      <c r="L4902" s="3">
        <v>2.0</v>
      </c>
      <c r="M4902" s="3" t="s">
        <v>30</v>
      </c>
      <c r="N4902" s="3" t="s">
        <v>5286</v>
      </c>
      <c r="O4902" s="3" t="s">
        <v>121</v>
      </c>
      <c r="P4902" s="4">
        <v>24665.0</v>
      </c>
      <c r="Q4902" s="3" t="s">
        <v>37</v>
      </c>
      <c r="S4902" s="3" t="s">
        <v>34</v>
      </c>
    </row>
    <row r="4903">
      <c r="A4903" s="2">
        <v>42318.71488425926</v>
      </c>
      <c r="B4903" s="3">
        <v>84.0</v>
      </c>
      <c r="C4903" s="3" t="s">
        <v>4244</v>
      </c>
      <c r="D4903" s="3">
        <v>74.0</v>
      </c>
      <c r="E4903" s="3" t="s">
        <v>4454</v>
      </c>
      <c r="F4903" s="3">
        <v>5.0</v>
      </c>
      <c r="G4903" s="3">
        <v>2.0</v>
      </c>
      <c r="H4903" s="3" t="s">
        <v>5107</v>
      </c>
      <c r="I4903" s="3" t="s">
        <v>1616</v>
      </c>
      <c r="J4903" s="3" t="s">
        <v>1617</v>
      </c>
      <c r="K4903" s="3" t="s">
        <v>24</v>
      </c>
      <c r="L4903" s="3">
        <v>3.0</v>
      </c>
      <c r="M4903" s="3" t="s">
        <v>25</v>
      </c>
      <c r="N4903" s="3" t="s">
        <v>5287</v>
      </c>
      <c r="O4903" s="3" t="s">
        <v>275</v>
      </c>
      <c r="P4903" s="4">
        <v>24088.0</v>
      </c>
      <c r="Q4903" s="3" t="s">
        <v>372</v>
      </c>
      <c r="S4903" s="3" t="s">
        <v>34</v>
      </c>
    </row>
    <row r="4904">
      <c r="A4904" s="2">
        <v>42318.71488425926</v>
      </c>
      <c r="B4904" s="3">
        <v>84.0</v>
      </c>
      <c r="C4904" s="3" t="s">
        <v>4244</v>
      </c>
      <c r="D4904" s="3">
        <v>74.0</v>
      </c>
      <c r="E4904" s="3" t="s">
        <v>4454</v>
      </c>
      <c r="F4904" s="3">
        <v>5.0</v>
      </c>
      <c r="G4904" s="3">
        <v>2.0</v>
      </c>
      <c r="H4904" s="3" t="s">
        <v>5107</v>
      </c>
      <c r="I4904" s="3" t="s">
        <v>1616</v>
      </c>
      <c r="J4904" s="3" t="s">
        <v>1617</v>
      </c>
      <c r="K4904" s="3" t="s">
        <v>24</v>
      </c>
      <c r="L4904" s="3">
        <v>4.0</v>
      </c>
      <c r="M4904" s="3" t="s">
        <v>30</v>
      </c>
      <c r="N4904" s="3" t="s">
        <v>5288</v>
      </c>
      <c r="O4904" s="3" t="s">
        <v>5289</v>
      </c>
      <c r="P4904" s="4">
        <v>22217.0</v>
      </c>
      <c r="Q4904" s="3" t="s">
        <v>132</v>
      </c>
      <c r="S4904" s="3" t="s">
        <v>34</v>
      </c>
    </row>
    <row r="4905">
      <c r="A4905" s="2">
        <v>42318.71488425926</v>
      </c>
      <c r="B4905" s="3">
        <v>84.0</v>
      </c>
      <c r="C4905" s="3" t="s">
        <v>4244</v>
      </c>
      <c r="D4905" s="3">
        <v>74.0</v>
      </c>
      <c r="E4905" s="3" t="s">
        <v>4454</v>
      </c>
      <c r="F4905" s="3">
        <v>5.0</v>
      </c>
      <c r="G4905" s="3">
        <v>2.0</v>
      </c>
      <c r="H4905" s="3" t="s">
        <v>5107</v>
      </c>
      <c r="I4905" s="3" t="s">
        <v>1616</v>
      </c>
      <c r="J4905" s="3" t="s">
        <v>1617</v>
      </c>
      <c r="K4905" s="3" t="s">
        <v>24</v>
      </c>
      <c r="L4905" s="3">
        <v>5.0</v>
      </c>
      <c r="M4905" s="3" t="s">
        <v>25</v>
      </c>
      <c r="N4905" s="3" t="s">
        <v>5290</v>
      </c>
      <c r="O4905" s="3" t="s">
        <v>5291</v>
      </c>
      <c r="P4905" s="4">
        <v>27718.0</v>
      </c>
      <c r="Q4905" s="3" t="s">
        <v>372</v>
      </c>
      <c r="S4905" s="3" t="s">
        <v>34</v>
      </c>
    </row>
    <row r="4906">
      <c r="A4906" s="2">
        <v>42318.71488425926</v>
      </c>
      <c r="B4906" s="3">
        <v>84.0</v>
      </c>
      <c r="C4906" s="3" t="s">
        <v>4244</v>
      </c>
      <c r="D4906" s="3">
        <v>74.0</v>
      </c>
      <c r="E4906" s="3" t="s">
        <v>4454</v>
      </c>
      <c r="F4906" s="3">
        <v>5.0</v>
      </c>
      <c r="G4906" s="3">
        <v>2.0</v>
      </c>
      <c r="H4906" s="3" t="s">
        <v>5107</v>
      </c>
      <c r="I4906" s="3" t="s">
        <v>1616</v>
      </c>
      <c r="J4906" s="3" t="s">
        <v>1617</v>
      </c>
      <c r="K4906" s="3" t="s">
        <v>24</v>
      </c>
      <c r="L4906" s="3">
        <v>6.0</v>
      </c>
      <c r="M4906" s="3" t="s">
        <v>30</v>
      </c>
      <c r="N4906" s="3" t="s">
        <v>5292</v>
      </c>
      <c r="O4906" s="3" t="s">
        <v>326</v>
      </c>
      <c r="P4906" s="4">
        <v>20211.0</v>
      </c>
      <c r="Q4906" s="3" t="s">
        <v>132</v>
      </c>
      <c r="S4906" s="3" t="s">
        <v>34</v>
      </c>
    </row>
    <row r="4907">
      <c r="A4907" s="2">
        <v>42318.71488425926</v>
      </c>
      <c r="B4907" s="3">
        <v>84.0</v>
      </c>
      <c r="C4907" s="3" t="s">
        <v>4244</v>
      </c>
      <c r="D4907" s="3">
        <v>74.0</v>
      </c>
      <c r="E4907" s="3" t="s">
        <v>4454</v>
      </c>
      <c r="F4907" s="3">
        <v>5.0</v>
      </c>
      <c r="G4907" s="3">
        <v>2.0</v>
      </c>
      <c r="H4907" s="3" t="s">
        <v>5107</v>
      </c>
      <c r="I4907" s="3" t="s">
        <v>1616</v>
      </c>
      <c r="J4907" s="3" t="s">
        <v>1617</v>
      </c>
      <c r="K4907" s="3" t="s">
        <v>24</v>
      </c>
      <c r="L4907" s="3">
        <v>7.0</v>
      </c>
      <c r="M4907" s="3" t="s">
        <v>25</v>
      </c>
      <c r="N4907" s="3" t="s">
        <v>5293</v>
      </c>
      <c r="O4907" s="3" t="s">
        <v>281</v>
      </c>
      <c r="P4907" s="4">
        <v>19673.0</v>
      </c>
      <c r="Q4907" s="3" t="s">
        <v>96</v>
      </c>
      <c r="S4907" s="3" t="s">
        <v>34</v>
      </c>
    </row>
    <row r="4908">
      <c r="A4908" s="2">
        <v>42318.71488425926</v>
      </c>
      <c r="B4908" s="3">
        <v>84.0</v>
      </c>
      <c r="C4908" s="3" t="s">
        <v>4244</v>
      </c>
      <c r="D4908" s="3">
        <v>74.0</v>
      </c>
      <c r="E4908" s="3" t="s">
        <v>4454</v>
      </c>
      <c r="F4908" s="3">
        <v>5.0</v>
      </c>
      <c r="G4908" s="3">
        <v>2.0</v>
      </c>
      <c r="H4908" s="3" t="s">
        <v>5107</v>
      </c>
      <c r="I4908" s="3" t="s">
        <v>1616</v>
      </c>
      <c r="J4908" s="3" t="s">
        <v>1617</v>
      </c>
      <c r="K4908" s="3" t="s">
        <v>24</v>
      </c>
      <c r="L4908" s="3">
        <v>8.0</v>
      </c>
      <c r="M4908" s="3" t="s">
        <v>30</v>
      </c>
      <c r="N4908" s="3" t="s">
        <v>5294</v>
      </c>
      <c r="O4908" s="3" t="s">
        <v>163</v>
      </c>
      <c r="P4908" s="4">
        <v>25132.0</v>
      </c>
      <c r="Q4908" s="3" t="s">
        <v>75</v>
      </c>
      <c r="S4908" s="3" t="s">
        <v>34</v>
      </c>
    </row>
    <row r="4909">
      <c r="A4909" s="2">
        <v>42318.71488425926</v>
      </c>
      <c r="B4909" s="3">
        <v>84.0</v>
      </c>
      <c r="C4909" s="3" t="s">
        <v>4244</v>
      </c>
      <c r="D4909" s="3">
        <v>74.0</v>
      </c>
      <c r="E4909" s="3" t="s">
        <v>4454</v>
      </c>
      <c r="F4909" s="3">
        <v>5.0</v>
      </c>
      <c r="G4909" s="3">
        <v>2.0</v>
      </c>
      <c r="H4909" s="3" t="s">
        <v>5107</v>
      </c>
      <c r="I4909" s="3" t="s">
        <v>1616</v>
      </c>
      <c r="J4909" s="3" t="s">
        <v>1617</v>
      </c>
      <c r="K4909" s="3" t="s">
        <v>24</v>
      </c>
      <c r="L4909" s="3">
        <v>9.0</v>
      </c>
      <c r="M4909" s="3" t="s">
        <v>25</v>
      </c>
      <c r="N4909" s="3" t="s">
        <v>5295</v>
      </c>
      <c r="O4909" s="3" t="s">
        <v>91</v>
      </c>
      <c r="P4909" s="4">
        <v>18593.0</v>
      </c>
      <c r="Q4909" s="3" t="s">
        <v>49</v>
      </c>
      <c r="S4909" s="3" t="s">
        <v>34</v>
      </c>
    </row>
    <row r="4910">
      <c r="A4910" s="2">
        <v>42318.71488425926</v>
      </c>
      <c r="B4910" s="3">
        <v>84.0</v>
      </c>
      <c r="C4910" s="3" t="s">
        <v>4244</v>
      </c>
      <c r="D4910" s="3">
        <v>74.0</v>
      </c>
      <c r="E4910" s="3" t="s">
        <v>4454</v>
      </c>
      <c r="F4910" s="3">
        <v>5.0</v>
      </c>
      <c r="G4910" s="3">
        <v>2.0</v>
      </c>
      <c r="H4910" s="3" t="s">
        <v>5107</v>
      </c>
      <c r="I4910" s="3" t="s">
        <v>1616</v>
      </c>
      <c r="J4910" s="3" t="s">
        <v>1617</v>
      </c>
      <c r="K4910" s="3" t="s">
        <v>24</v>
      </c>
      <c r="L4910" s="3">
        <v>10.0</v>
      </c>
      <c r="M4910" s="3" t="s">
        <v>30</v>
      </c>
      <c r="N4910" s="3" t="s">
        <v>5296</v>
      </c>
      <c r="O4910" s="3" t="s">
        <v>186</v>
      </c>
      <c r="P4910" s="4">
        <v>20259.0</v>
      </c>
      <c r="Q4910" s="3" t="s">
        <v>132</v>
      </c>
      <c r="S4910" s="3" t="s">
        <v>34</v>
      </c>
    </row>
    <row r="4911">
      <c r="A4911" s="2">
        <v>42318.71488425926</v>
      </c>
      <c r="B4911" s="3">
        <v>84.0</v>
      </c>
      <c r="C4911" s="3" t="s">
        <v>4244</v>
      </c>
      <c r="D4911" s="3">
        <v>74.0</v>
      </c>
      <c r="E4911" s="3" t="s">
        <v>4454</v>
      </c>
      <c r="F4911" s="3">
        <v>5.0</v>
      </c>
      <c r="G4911" s="3">
        <v>2.0</v>
      </c>
      <c r="H4911" s="3" t="s">
        <v>5107</v>
      </c>
      <c r="I4911" s="3" t="s">
        <v>1616</v>
      </c>
      <c r="J4911" s="3" t="s">
        <v>1617</v>
      </c>
      <c r="K4911" s="3" t="s">
        <v>24</v>
      </c>
      <c r="L4911" s="3">
        <v>11.0</v>
      </c>
      <c r="M4911" s="3" t="s">
        <v>25</v>
      </c>
      <c r="N4911" s="3" t="s">
        <v>5297</v>
      </c>
      <c r="O4911" s="3" t="s">
        <v>74</v>
      </c>
      <c r="P4911" s="4">
        <v>28534.0</v>
      </c>
      <c r="Q4911" s="3" t="s">
        <v>37</v>
      </c>
      <c r="S4911" s="3" t="s">
        <v>34</v>
      </c>
    </row>
    <row r="4912">
      <c r="A4912" s="2">
        <v>42318.71488425926</v>
      </c>
      <c r="B4912" s="3">
        <v>84.0</v>
      </c>
      <c r="C4912" s="3" t="s">
        <v>4244</v>
      </c>
      <c r="D4912" s="3">
        <v>74.0</v>
      </c>
      <c r="E4912" s="3" t="s">
        <v>4454</v>
      </c>
      <c r="F4912" s="3">
        <v>5.0</v>
      </c>
      <c r="G4912" s="3">
        <v>2.0</v>
      </c>
      <c r="H4912" s="3" t="s">
        <v>5107</v>
      </c>
      <c r="I4912" s="3" t="s">
        <v>1616</v>
      </c>
      <c r="J4912" s="3" t="s">
        <v>1617</v>
      </c>
      <c r="K4912" s="3" t="s">
        <v>24</v>
      </c>
      <c r="L4912" s="3">
        <v>12.0</v>
      </c>
      <c r="M4912" s="3" t="s">
        <v>30</v>
      </c>
      <c r="N4912" s="3" t="s">
        <v>4644</v>
      </c>
      <c r="O4912" s="3" t="s">
        <v>769</v>
      </c>
      <c r="P4912" s="4">
        <v>23033.0</v>
      </c>
      <c r="Q4912" s="3" t="s">
        <v>132</v>
      </c>
      <c r="S4912" s="3" t="s">
        <v>34</v>
      </c>
    </row>
    <row r="4913">
      <c r="A4913" s="2">
        <v>42318.71488425926</v>
      </c>
      <c r="B4913" s="3">
        <v>84.0</v>
      </c>
      <c r="C4913" s="3" t="s">
        <v>4244</v>
      </c>
      <c r="D4913" s="3">
        <v>74.0</v>
      </c>
      <c r="E4913" s="3" t="s">
        <v>4454</v>
      </c>
      <c r="F4913" s="3">
        <v>5.0</v>
      </c>
      <c r="G4913" s="3">
        <v>2.0</v>
      </c>
      <c r="H4913" s="3" t="s">
        <v>5107</v>
      </c>
      <c r="I4913" s="3" t="s">
        <v>1616</v>
      </c>
      <c r="J4913" s="3" t="s">
        <v>1617</v>
      </c>
      <c r="K4913" s="3" t="s">
        <v>24</v>
      </c>
      <c r="L4913" s="3">
        <v>13.0</v>
      </c>
      <c r="M4913" s="3" t="s">
        <v>25</v>
      </c>
      <c r="N4913" s="3" t="s">
        <v>5298</v>
      </c>
      <c r="O4913" s="3" t="s">
        <v>4263</v>
      </c>
      <c r="P4913" s="4">
        <v>30042.0</v>
      </c>
      <c r="Q4913" s="3" t="s">
        <v>37</v>
      </c>
      <c r="S4913" s="3" t="s">
        <v>34</v>
      </c>
    </row>
    <row r="4914">
      <c r="A4914" s="2">
        <v>42318.71488425926</v>
      </c>
      <c r="B4914" s="3">
        <v>84.0</v>
      </c>
      <c r="C4914" s="3" t="s">
        <v>4244</v>
      </c>
      <c r="D4914" s="3">
        <v>74.0</v>
      </c>
      <c r="E4914" s="3" t="s">
        <v>4454</v>
      </c>
      <c r="F4914" s="3">
        <v>5.0</v>
      </c>
      <c r="G4914" s="3">
        <v>2.0</v>
      </c>
      <c r="H4914" s="3" t="s">
        <v>5107</v>
      </c>
      <c r="I4914" s="3" t="s">
        <v>1616</v>
      </c>
      <c r="J4914" s="3" t="s">
        <v>1617</v>
      </c>
      <c r="K4914" s="3" t="s">
        <v>24</v>
      </c>
      <c r="L4914" s="3">
        <v>14.0</v>
      </c>
      <c r="M4914" s="3" t="s">
        <v>30</v>
      </c>
      <c r="N4914" s="3" t="s">
        <v>5299</v>
      </c>
      <c r="O4914" s="3" t="s">
        <v>389</v>
      </c>
      <c r="P4914" s="4">
        <v>27092.0</v>
      </c>
      <c r="Q4914" s="3" t="s">
        <v>132</v>
      </c>
      <c r="S4914" s="3" t="s">
        <v>34</v>
      </c>
    </row>
    <row r="4915">
      <c r="A4915" s="2">
        <v>42318.71488425926</v>
      </c>
      <c r="B4915" s="3">
        <v>84.0</v>
      </c>
      <c r="C4915" s="3" t="s">
        <v>4244</v>
      </c>
      <c r="D4915" s="3">
        <v>74.0</v>
      </c>
      <c r="E4915" s="3" t="s">
        <v>4454</v>
      </c>
      <c r="F4915" s="3">
        <v>5.0</v>
      </c>
      <c r="G4915" s="3">
        <v>2.0</v>
      </c>
      <c r="H4915" s="3" t="s">
        <v>5107</v>
      </c>
      <c r="I4915" s="3" t="s">
        <v>1616</v>
      </c>
      <c r="J4915" s="3" t="s">
        <v>1617</v>
      </c>
      <c r="K4915" s="3" t="s">
        <v>24</v>
      </c>
      <c r="L4915" s="3">
        <v>15.0</v>
      </c>
      <c r="M4915" s="3" t="s">
        <v>25</v>
      </c>
      <c r="N4915" s="3" t="s">
        <v>1737</v>
      </c>
      <c r="O4915" s="3" t="s">
        <v>100</v>
      </c>
      <c r="P4915" s="4">
        <v>20953.0</v>
      </c>
      <c r="Q4915" s="3" t="s">
        <v>37</v>
      </c>
      <c r="S4915" s="3" t="s">
        <v>34</v>
      </c>
    </row>
    <row r="4916">
      <c r="A4916" s="2">
        <v>42318.71488425926</v>
      </c>
      <c r="B4916" s="3">
        <v>84.0</v>
      </c>
      <c r="C4916" s="3" t="s">
        <v>4244</v>
      </c>
      <c r="D4916" s="3">
        <v>74.0</v>
      </c>
      <c r="E4916" s="3" t="s">
        <v>4454</v>
      </c>
      <c r="F4916" s="3">
        <v>5.0</v>
      </c>
      <c r="G4916" s="3">
        <v>2.0</v>
      </c>
      <c r="H4916" s="3" t="s">
        <v>5107</v>
      </c>
      <c r="I4916" s="3" t="s">
        <v>1616</v>
      </c>
      <c r="J4916" s="3" t="s">
        <v>1617</v>
      </c>
      <c r="K4916" s="3" t="s">
        <v>24</v>
      </c>
      <c r="L4916" s="3">
        <v>16.0</v>
      </c>
      <c r="M4916" s="3" t="s">
        <v>30</v>
      </c>
      <c r="N4916" s="3" t="s">
        <v>5150</v>
      </c>
      <c r="O4916" s="3" t="s">
        <v>527</v>
      </c>
      <c r="P4916" s="4">
        <v>33905.0</v>
      </c>
      <c r="Q4916" s="3" t="s">
        <v>191</v>
      </c>
      <c r="S4916" s="3" t="s">
        <v>34</v>
      </c>
    </row>
    <row r="4917">
      <c r="A4917" s="2">
        <v>42318.71488425926</v>
      </c>
      <c r="B4917" s="3">
        <v>84.0</v>
      </c>
      <c r="C4917" s="3" t="s">
        <v>4244</v>
      </c>
      <c r="D4917" s="3">
        <v>74.0</v>
      </c>
      <c r="E4917" s="3" t="s">
        <v>4454</v>
      </c>
      <c r="F4917" s="3">
        <v>5.0</v>
      </c>
      <c r="G4917" s="3">
        <v>2.0</v>
      </c>
      <c r="H4917" s="3" t="s">
        <v>5107</v>
      </c>
      <c r="I4917" s="3" t="s">
        <v>1616</v>
      </c>
      <c r="J4917" s="3" t="s">
        <v>1617</v>
      </c>
      <c r="K4917" s="3" t="s">
        <v>24</v>
      </c>
      <c r="L4917" s="3">
        <v>17.0</v>
      </c>
      <c r="M4917" s="3" t="s">
        <v>25</v>
      </c>
      <c r="N4917" s="3" t="s">
        <v>5300</v>
      </c>
      <c r="O4917" s="3" t="s">
        <v>1111</v>
      </c>
      <c r="P4917" s="4">
        <v>28574.0</v>
      </c>
      <c r="Q4917" s="3" t="s">
        <v>189</v>
      </c>
      <c r="S4917" s="3" t="s">
        <v>34</v>
      </c>
    </row>
    <row r="4918">
      <c r="A4918" s="2">
        <v>42318.71488425926</v>
      </c>
      <c r="B4918" s="3">
        <v>84.0</v>
      </c>
      <c r="C4918" s="3" t="s">
        <v>4244</v>
      </c>
      <c r="D4918" s="3">
        <v>74.0</v>
      </c>
      <c r="E4918" s="3" t="s">
        <v>4454</v>
      </c>
      <c r="F4918" s="3">
        <v>5.0</v>
      </c>
      <c r="G4918" s="3">
        <v>2.0</v>
      </c>
      <c r="H4918" s="3" t="s">
        <v>5107</v>
      </c>
      <c r="I4918" s="3" t="s">
        <v>1616</v>
      </c>
      <c r="J4918" s="3" t="s">
        <v>1617</v>
      </c>
      <c r="K4918" s="3" t="s">
        <v>24</v>
      </c>
      <c r="L4918" s="3">
        <v>18.0</v>
      </c>
      <c r="M4918" s="3" t="s">
        <v>30</v>
      </c>
      <c r="N4918" s="3" t="s">
        <v>5232</v>
      </c>
      <c r="O4918" s="3" t="s">
        <v>995</v>
      </c>
      <c r="P4918" s="4">
        <v>25764.0</v>
      </c>
      <c r="Q4918" s="3" t="s">
        <v>149</v>
      </c>
      <c r="S4918" s="3" t="s">
        <v>34</v>
      </c>
    </row>
    <row r="4919">
      <c r="A4919" s="2">
        <v>42318.71488425926</v>
      </c>
      <c r="B4919" s="3">
        <v>84.0</v>
      </c>
      <c r="C4919" s="3" t="s">
        <v>4244</v>
      </c>
      <c r="D4919" s="3">
        <v>74.0</v>
      </c>
      <c r="E4919" s="3" t="s">
        <v>4454</v>
      </c>
      <c r="F4919" s="3">
        <v>5.0</v>
      </c>
      <c r="G4919" s="3">
        <v>2.0</v>
      </c>
      <c r="H4919" s="3" t="s">
        <v>5107</v>
      </c>
      <c r="I4919" s="3" t="s">
        <v>1616</v>
      </c>
      <c r="J4919" s="3" t="s">
        <v>1617</v>
      </c>
      <c r="K4919" s="3" t="s">
        <v>24</v>
      </c>
      <c r="L4919" s="3">
        <v>19.0</v>
      </c>
      <c r="M4919" s="3" t="s">
        <v>25</v>
      </c>
      <c r="N4919" s="3" t="s">
        <v>543</v>
      </c>
      <c r="O4919" s="3" t="s">
        <v>753</v>
      </c>
      <c r="P4919" s="4">
        <v>21303.0</v>
      </c>
      <c r="Q4919" s="3" t="s">
        <v>115</v>
      </c>
      <c r="S4919" s="3" t="s">
        <v>34</v>
      </c>
    </row>
    <row r="4920">
      <c r="A4920" s="2">
        <v>42318.71488425926</v>
      </c>
      <c r="B4920" s="3">
        <v>84.0</v>
      </c>
      <c r="C4920" s="3" t="s">
        <v>4244</v>
      </c>
      <c r="D4920" s="3">
        <v>74.0</v>
      </c>
      <c r="E4920" s="3" t="s">
        <v>4454</v>
      </c>
      <c r="F4920" s="3">
        <v>5.0</v>
      </c>
      <c r="G4920" s="3">
        <v>2.0</v>
      </c>
      <c r="H4920" s="3" t="s">
        <v>5107</v>
      </c>
      <c r="I4920" s="3" t="s">
        <v>1616</v>
      </c>
      <c r="J4920" s="3" t="s">
        <v>1617</v>
      </c>
      <c r="K4920" s="3" t="s">
        <v>24</v>
      </c>
      <c r="L4920" s="3">
        <v>20.0</v>
      </c>
      <c r="M4920" s="3" t="s">
        <v>30</v>
      </c>
      <c r="N4920" s="3" t="s">
        <v>5191</v>
      </c>
      <c r="O4920" s="3" t="s">
        <v>1012</v>
      </c>
      <c r="P4920" s="4">
        <v>18475.0</v>
      </c>
      <c r="Q4920" s="3" t="s">
        <v>105</v>
      </c>
      <c r="S4920" s="3" t="s">
        <v>34</v>
      </c>
    </row>
    <row r="4921">
      <c r="A4921" s="2">
        <v>42318.71488425926</v>
      </c>
      <c r="B4921" s="3">
        <v>84.0</v>
      </c>
      <c r="C4921" s="3" t="s">
        <v>4244</v>
      </c>
      <c r="D4921" s="3">
        <v>74.0</v>
      </c>
      <c r="E4921" s="3" t="s">
        <v>4454</v>
      </c>
      <c r="F4921" s="3">
        <v>5.0</v>
      </c>
      <c r="G4921" s="3">
        <v>2.0</v>
      </c>
      <c r="H4921" s="3" t="s">
        <v>5107</v>
      </c>
      <c r="I4921" s="3" t="s">
        <v>1616</v>
      </c>
      <c r="J4921" s="3" t="s">
        <v>1617</v>
      </c>
      <c r="K4921" s="3" t="s">
        <v>24</v>
      </c>
      <c r="L4921" s="3">
        <v>21.0</v>
      </c>
      <c r="M4921" s="3" t="s">
        <v>25</v>
      </c>
      <c r="N4921" s="3" t="s">
        <v>5301</v>
      </c>
      <c r="O4921" s="3" t="s">
        <v>613</v>
      </c>
      <c r="P4921" s="4">
        <v>28811.0</v>
      </c>
      <c r="Q4921" s="3" t="s">
        <v>52</v>
      </c>
      <c r="S4921" s="3" t="s">
        <v>34</v>
      </c>
    </row>
    <row r="4922">
      <c r="A4922" s="2">
        <v>42318.71488425926</v>
      </c>
      <c r="B4922" s="3">
        <v>84.0</v>
      </c>
      <c r="C4922" s="3" t="s">
        <v>4244</v>
      </c>
      <c r="D4922" s="3">
        <v>74.0</v>
      </c>
      <c r="E4922" s="3" t="s">
        <v>4454</v>
      </c>
      <c r="F4922" s="3">
        <v>5.0</v>
      </c>
      <c r="G4922" s="3">
        <v>2.0</v>
      </c>
      <c r="H4922" s="3" t="s">
        <v>5107</v>
      </c>
      <c r="I4922" s="3" t="s">
        <v>1616</v>
      </c>
      <c r="J4922" s="3" t="s">
        <v>1617</v>
      </c>
      <c r="K4922" s="3" t="s">
        <v>24</v>
      </c>
      <c r="L4922" s="3">
        <v>22.0</v>
      </c>
      <c r="M4922" s="3" t="s">
        <v>30</v>
      </c>
      <c r="N4922" s="3" t="s">
        <v>5302</v>
      </c>
      <c r="O4922" s="3" t="s">
        <v>683</v>
      </c>
      <c r="P4922" s="4">
        <v>22246.0</v>
      </c>
      <c r="Q4922" s="3" t="s">
        <v>247</v>
      </c>
      <c r="S4922" s="3" t="s">
        <v>34</v>
      </c>
    </row>
    <row r="4923">
      <c r="A4923" s="2">
        <v>42318.71488425926</v>
      </c>
      <c r="B4923" s="3">
        <v>84.0</v>
      </c>
      <c r="C4923" s="3" t="s">
        <v>4244</v>
      </c>
      <c r="D4923" s="3">
        <v>1.0</v>
      </c>
      <c r="E4923" s="3" t="s">
        <v>4245</v>
      </c>
      <c r="F4923" s="3">
        <v>6.0</v>
      </c>
      <c r="G4923" s="3">
        <v>9.0</v>
      </c>
      <c r="H4923" s="3" t="s">
        <v>5303</v>
      </c>
      <c r="I4923" s="3" t="s">
        <v>5304</v>
      </c>
      <c r="J4923" s="3" t="s">
        <v>2015</v>
      </c>
      <c r="K4923" s="3" t="s">
        <v>24</v>
      </c>
      <c r="L4923" s="3">
        <v>1.0</v>
      </c>
      <c r="M4923" s="3" t="s">
        <v>25</v>
      </c>
      <c r="N4923" s="3" t="s">
        <v>4389</v>
      </c>
      <c r="O4923" s="3" t="s">
        <v>137</v>
      </c>
      <c r="P4923" s="4">
        <v>19965.0</v>
      </c>
      <c r="Q4923" s="3" t="s">
        <v>1955</v>
      </c>
      <c r="R4923" s="3" t="s">
        <v>1030</v>
      </c>
      <c r="S4923" s="3" t="s">
        <v>34</v>
      </c>
    </row>
    <row r="4924">
      <c r="A4924" s="2">
        <v>42318.71488425926</v>
      </c>
      <c r="B4924" s="3">
        <v>84.0</v>
      </c>
      <c r="C4924" s="3" t="s">
        <v>4244</v>
      </c>
      <c r="D4924" s="3">
        <v>1.0</v>
      </c>
      <c r="E4924" s="3" t="s">
        <v>4245</v>
      </c>
      <c r="F4924" s="3">
        <v>6.0</v>
      </c>
      <c r="G4924" s="3">
        <v>9.0</v>
      </c>
      <c r="H4924" s="3" t="s">
        <v>5303</v>
      </c>
      <c r="I4924" s="3" t="s">
        <v>5304</v>
      </c>
      <c r="J4924" s="3" t="s">
        <v>2015</v>
      </c>
      <c r="K4924" s="3" t="s">
        <v>24</v>
      </c>
      <c r="L4924" s="3">
        <v>2.0</v>
      </c>
      <c r="M4924" s="3" t="s">
        <v>30</v>
      </c>
      <c r="N4924" s="3" t="s">
        <v>5305</v>
      </c>
      <c r="O4924" s="3" t="s">
        <v>329</v>
      </c>
      <c r="P4924" s="4">
        <v>23154.0</v>
      </c>
      <c r="Q4924" s="3" t="s">
        <v>37</v>
      </c>
      <c r="R4924" s="3" t="s">
        <v>1134</v>
      </c>
      <c r="S4924" s="3" t="s">
        <v>34</v>
      </c>
    </row>
    <row r="4925">
      <c r="A4925" s="2">
        <v>42318.71488425926</v>
      </c>
      <c r="B4925" s="3">
        <v>84.0</v>
      </c>
      <c r="C4925" s="3" t="s">
        <v>4244</v>
      </c>
      <c r="D4925" s="3">
        <v>1.0</v>
      </c>
      <c r="E4925" s="3" t="s">
        <v>4245</v>
      </c>
      <c r="F4925" s="3">
        <v>6.0</v>
      </c>
      <c r="G4925" s="3">
        <v>9.0</v>
      </c>
      <c r="H4925" s="3" t="s">
        <v>5303</v>
      </c>
      <c r="I4925" s="3" t="s">
        <v>5304</v>
      </c>
      <c r="J4925" s="3" t="s">
        <v>2015</v>
      </c>
      <c r="K4925" s="3" t="s">
        <v>24</v>
      </c>
      <c r="L4925" s="3">
        <v>3.0</v>
      </c>
      <c r="M4925" s="3" t="s">
        <v>25</v>
      </c>
      <c r="N4925" s="3" t="s">
        <v>5306</v>
      </c>
      <c r="O4925" s="3" t="s">
        <v>1234</v>
      </c>
      <c r="P4925" s="4">
        <v>18010.0</v>
      </c>
      <c r="Q4925" s="3" t="s">
        <v>149</v>
      </c>
      <c r="S4925" s="3" t="s">
        <v>34</v>
      </c>
    </row>
    <row r="4926">
      <c r="A4926" s="2">
        <v>42318.71488425926</v>
      </c>
      <c r="B4926" s="3">
        <v>84.0</v>
      </c>
      <c r="C4926" s="3" t="s">
        <v>4244</v>
      </c>
      <c r="D4926" s="3">
        <v>1.0</v>
      </c>
      <c r="E4926" s="3" t="s">
        <v>4245</v>
      </c>
      <c r="F4926" s="3">
        <v>6.0</v>
      </c>
      <c r="G4926" s="3">
        <v>9.0</v>
      </c>
      <c r="H4926" s="3" t="s">
        <v>5303</v>
      </c>
      <c r="I4926" s="3" t="s">
        <v>5304</v>
      </c>
      <c r="J4926" s="3" t="s">
        <v>2015</v>
      </c>
      <c r="K4926" s="3" t="s">
        <v>24</v>
      </c>
      <c r="L4926" s="3">
        <v>4.0</v>
      </c>
      <c r="M4926" s="3" t="s">
        <v>30</v>
      </c>
      <c r="N4926" s="3" t="s">
        <v>5307</v>
      </c>
      <c r="O4926" s="3" t="s">
        <v>746</v>
      </c>
      <c r="P4926" s="4">
        <v>28776.0</v>
      </c>
      <c r="Q4926" s="3" t="s">
        <v>153</v>
      </c>
      <c r="S4926" s="3" t="s">
        <v>29</v>
      </c>
    </row>
    <row r="4927">
      <c r="A4927" s="2">
        <v>42318.71488425926</v>
      </c>
      <c r="B4927" s="3">
        <v>84.0</v>
      </c>
      <c r="C4927" s="3" t="s">
        <v>4244</v>
      </c>
      <c r="D4927" s="3">
        <v>1.0</v>
      </c>
      <c r="E4927" s="3" t="s">
        <v>4245</v>
      </c>
      <c r="F4927" s="3">
        <v>6.0</v>
      </c>
      <c r="G4927" s="3">
        <v>9.0</v>
      </c>
      <c r="H4927" s="3" t="s">
        <v>5303</v>
      </c>
      <c r="I4927" s="3" t="s">
        <v>5304</v>
      </c>
      <c r="J4927" s="3" t="s">
        <v>2015</v>
      </c>
      <c r="K4927" s="3" t="s">
        <v>24</v>
      </c>
      <c r="L4927" s="3">
        <v>5.0</v>
      </c>
      <c r="M4927" s="3" t="s">
        <v>25</v>
      </c>
      <c r="N4927" s="3" t="s">
        <v>3149</v>
      </c>
      <c r="O4927" s="3" t="s">
        <v>141</v>
      </c>
      <c r="P4927" s="4">
        <v>22975.0</v>
      </c>
      <c r="Q4927" s="3" t="s">
        <v>153</v>
      </c>
      <c r="R4927" s="3" t="s">
        <v>1030</v>
      </c>
      <c r="S4927" s="3" t="s">
        <v>34</v>
      </c>
    </row>
    <row r="4928">
      <c r="A4928" s="2">
        <v>42318.71488425926</v>
      </c>
      <c r="B4928" s="3">
        <v>84.0</v>
      </c>
      <c r="C4928" s="3" t="s">
        <v>4244</v>
      </c>
      <c r="D4928" s="3">
        <v>1.0</v>
      </c>
      <c r="E4928" s="3" t="s">
        <v>4245</v>
      </c>
      <c r="F4928" s="3">
        <v>6.0</v>
      </c>
      <c r="G4928" s="3">
        <v>9.0</v>
      </c>
      <c r="H4928" s="3" t="s">
        <v>5303</v>
      </c>
      <c r="I4928" s="3" t="s">
        <v>5304</v>
      </c>
      <c r="J4928" s="3" t="s">
        <v>2015</v>
      </c>
      <c r="K4928" s="3" t="s">
        <v>24</v>
      </c>
      <c r="L4928" s="3">
        <v>6.0</v>
      </c>
      <c r="M4928" s="3" t="s">
        <v>30</v>
      </c>
      <c r="N4928" s="3" t="s">
        <v>5308</v>
      </c>
      <c r="O4928" s="3" t="s">
        <v>3533</v>
      </c>
      <c r="P4928" s="4">
        <v>18005.0</v>
      </c>
      <c r="Q4928" s="3" t="s">
        <v>86</v>
      </c>
      <c r="S4928" s="3" t="s">
        <v>34</v>
      </c>
    </row>
    <row r="4929">
      <c r="A4929" s="2">
        <v>42318.71488425926</v>
      </c>
      <c r="B4929" s="3">
        <v>84.0</v>
      </c>
      <c r="C4929" s="3" t="s">
        <v>4244</v>
      </c>
      <c r="D4929" s="3">
        <v>1.0</v>
      </c>
      <c r="E4929" s="3" t="s">
        <v>4245</v>
      </c>
      <c r="F4929" s="3">
        <v>6.0</v>
      </c>
      <c r="G4929" s="3">
        <v>9.0</v>
      </c>
      <c r="H4929" s="3" t="s">
        <v>5303</v>
      </c>
      <c r="I4929" s="3" t="s">
        <v>5304</v>
      </c>
      <c r="J4929" s="3" t="s">
        <v>2015</v>
      </c>
      <c r="K4929" s="3" t="s">
        <v>24</v>
      </c>
      <c r="L4929" s="3">
        <v>7.0</v>
      </c>
      <c r="M4929" s="3" t="s">
        <v>25</v>
      </c>
      <c r="N4929" s="3" t="s">
        <v>5309</v>
      </c>
      <c r="O4929" s="3" t="s">
        <v>956</v>
      </c>
      <c r="P4929" s="4">
        <v>27699.0</v>
      </c>
      <c r="Q4929" s="3" t="s">
        <v>189</v>
      </c>
      <c r="S4929" s="3" t="s">
        <v>34</v>
      </c>
    </row>
    <row r="4930">
      <c r="A4930" s="2">
        <v>42318.71488425926</v>
      </c>
      <c r="B4930" s="3">
        <v>84.0</v>
      </c>
      <c r="C4930" s="3" t="s">
        <v>4244</v>
      </c>
      <c r="D4930" s="3">
        <v>1.0</v>
      </c>
      <c r="E4930" s="3" t="s">
        <v>4245</v>
      </c>
      <c r="F4930" s="3">
        <v>6.0</v>
      </c>
      <c r="G4930" s="3">
        <v>9.0</v>
      </c>
      <c r="H4930" s="3" t="s">
        <v>5303</v>
      </c>
      <c r="I4930" s="3" t="s">
        <v>5304</v>
      </c>
      <c r="J4930" s="3" t="s">
        <v>2015</v>
      </c>
      <c r="K4930" s="3" t="s">
        <v>24</v>
      </c>
      <c r="L4930" s="3">
        <v>8.0</v>
      </c>
      <c r="M4930" s="3" t="s">
        <v>30</v>
      </c>
      <c r="N4930" s="3" t="s">
        <v>5310</v>
      </c>
      <c r="O4930" s="3" t="s">
        <v>1085</v>
      </c>
      <c r="P4930" s="4">
        <v>18392.0</v>
      </c>
      <c r="Q4930" s="3" t="s">
        <v>105</v>
      </c>
      <c r="S4930" s="3" t="s">
        <v>34</v>
      </c>
    </row>
    <row r="4931">
      <c r="A4931" s="2">
        <v>42318.71488425926</v>
      </c>
      <c r="B4931" s="3">
        <v>84.0</v>
      </c>
      <c r="C4931" s="3" t="s">
        <v>4244</v>
      </c>
      <c r="D4931" s="3">
        <v>1.0</v>
      </c>
      <c r="E4931" s="3" t="s">
        <v>4245</v>
      </c>
      <c r="F4931" s="3">
        <v>6.0</v>
      </c>
      <c r="G4931" s="3">
        <v>9.0</v>
      </c>
      <c r="H4931" s="3" t="s">
        <v>5303</v>
      </c>
      <c r="I4931" s="3" t="s">
        <v>5304</v>
      </c>
      <c r="J4931" s="3" t="s">
        <v>2015</v>
      </c>
      <c r="K4931" s="3" t="s">
        <v>24</v>
      </c>
      <c r="L4931" s="3">
        <v>9.0</v>
      </c>
      <c r="M4931" s="3" t="s">
        <v>25</v>
      </c>
      <c r="N4931" s="3" t="s">
        <v>5311</v>
      </c>
      <c r="O4931" s="3" t="s">
        <v>218</v>
      </c>
      <c r="P4931" s="4">
        <v>20478.0</v>
      </c>
      <c r="Q4931" s="3" t="s">
        <v>169</v>
      </c>
      <c r="S4931" s="3" t="s">
        <v>34</v>
      </c>
    </row>
    <row r="4932">
      <c r="A4932" s="2">
        <v>42318.71488425926</v>
      </c>
      <c r="B4932" s="3">
        <v>84.0</v>
      </c>
      <c r="C4932" s="3" t="s">
        <v>4244</v>
      </c>
      <c r="D4932" s="3">
        <v>1.0</v>
      </c>
      <c r="E4932" s="3" t="s">
        <v>4245</v>
      </c>
      <c r="F4932" s="3">
        <v>6.0</v>
      </c>
      <c r="G4932" s="3">
        <v>9.0</v>
      </c>
      <c r="H4932" s="3" t="s">
        <v>5303</v>
      </c>
      <c r="I4932" s="3" t="s">
        <v>5304</v>
      </c>
      <c r="J4932" s="3" t="s">
        <v>2015</v>
      </c>
      <c r="K4932" s="3" t="s">
        <v>24</v>
      </c>
      <c r="L4932" s="3">
        <v>10.0</v>
      </c>
      <c r="M4932" s="3" t="s">
        <v>30</v>
      </c>
      <c r="N4932" s="3" t="s">
        <v>5312</v>
      </c>
      <c r="O4932" s="3" t="s">
        <v>1239</v>
      </c>
      <c r="P4932" s="4">
        <v>25325.0</v>
      </c>
      <c r="Q4932" s="3" t="s">
        <v>40</v>
      </c>
      <c r="S4932" s="3" t="s">
        <v>34</v>
      </c>
    </row>
    <row r="4933">
      <c r="A4933" s="2">
        <v>42318.71488425926</v>
      </c>
      <c r="B4933" s="3">
        <v>84.0</v>
      </c>
      <c r="C4933" s="3" t="s">
        <v>4244</v>
      </c>
      <c r="D4933" s="3">
        <v>1.0</v>
      </c>
      <c r="E4933" s="3" t="s">
        <v>4245</v>
      </c>
      <c r="F4933" s="3">
        <v>6.0</v>
      </c>
      <c r="G4933" s="3">
        <v>9.0</v>
      </c>
      <c r="H4933" s="3" t="s">
        <v>5303</v>
      </c>
      <c r="I4933" s="3" t="s">
        <v>5304</v>
      </c>
      <c r="J4933" s="3" t="s">
        <v>2015</v>
      </c>
      <c r="K4933" s="3" t="s">
        <v>24</v>
      </c>
      <c r="L4933" s="3">
        <v>11.0</v>
      </c>
      <c r="M4933" s="3" t="s">
        <v>25</v>
      </c>
      <c r="N4933" s="3" t="s">
        <v>5313</v>
      </c>
      <c r="O4933" s="3" t="s">
        <v>580</v>
      </c>
      <c r="P4933" s="4">
        <v>18538.0</v>
      </c>
      <c r="Q4933" s="3" t="s">
        <v>49</v>
      </c>
      <c r="S4933" s="3" t="s">
        <v>34</v>
      </c>
    </row>
    <row r="4934">
      <c r="A4934" s="2">
        <v>42318.71488425926</v>
      </c>
      <c r="B4934" s="3">
        <v>84.0</v>
      </c>
      <c r="C4934" s="3" t="s">
        <v>4244</v>
      </c>
      <c r="D4934" s="3">
        <v>1.0</v>
      </c>
      <c r="E4934" s="3" t="s">
        <v>4245</v>
      </c>
      <c r="F4934" s="3">
        <v>6.0</v>
      </c>
      <c r="G4934" s="3">
        <v>9.0</v>
      </c>
      <c r="H4934" s="3" t="s">
        <v>5303</v>
      </c>
      <c r="I4934" s="3" t="s">
        <v>5304</v>
      </c>
      <c r="J4934" s="3" t="s">
        <v>2015</v>
      </c>
      <c r="K4934" s="3" t="s">
        <v>24</v>
      </c>
      <c r="L4934" s="3">
        <v>12.0</v>
      </c>
      <c r="M4934" s="3" t="s">
        <v>30</v>
      </c>
      <c r="N4934" s="3" t="s">
        <v>5314</v>
      </c>
      <c r="O4934" s="3" t="s">
        <v>163</v>
      </c>
      <c r="P4934" s="4">
        <v>26811.0</v>
      </c>
      <c r="Q4934" s="3" t="s">
        <v>189</v>
      </c>
      <c r="S4934" s="3" t="s">
        <v>34</v>
      </c>
    </row>
    <row r="4935">
      <c r="A4935" s="2">
        <v>42318.71488425926</v>
      </c>
      <c r="B4935" s="3">
        <v>84.0</v>
      </c>
      <c r="C4935" s="3" t="s">
        <v>4244</v>
      </c>
      <c r="D4935" s="3">
        <v>1.0</v>
      </c>
      <c r="E4935" s="3" t="s">
        <v>4245</v>
      </c>
      <c r="F4935" s="3">
        <v>6.0</v>
      </c>
      <c r="G4935" s="3">
        <v>9.0</v>
      </c>
      <c r="H4935" s="3" t="s">
        <v>5303</v>
      </c>
      <c r="I4935" s="3" t="s">
        <v>5304</v>
      </c>
      <c r="J4935" s="3" t="s">
        <v>2015</v>
      </c>
      <c r="K4935" s="3" t="s">
        <v>24</v>
      </c>
      <c r="L4935" s="3">
        <v>13.0</v>
      </c>
      <c r="M4935" s="3" t="s">
        <v>25</v>
      </c>
      <c r="N4935" s="3" t="s">
        <v>3160</v>
      </c>
      <c r="O4935" s="3" t="s">
        <v>613</v>
      </c>
      <c r="P4935" s="4">
        <v>27944.0</v>
      </c>
      <c r="Q4935" s="3" t="s">
        <v>33</v>
      </c>
      <c r="S4935" s="3" t="s">
        <v>34</v>
      </c>
    </row>
    <row r="4936">
      <c r="A4936" s="2">
        <v>42318.71488425926</v>
      </c>
      <c r="B4936" s="3">
        <v>84.0</v>
      </c>
      <c r="C4936" s="3" t="s">
        <v>4244</v>
      </c>
      <c r="D4936" s="3">
        <v>1.0</v>
      </c>
      <c r="E4936" s="3" t="s">
        <v>4245</v>
      </c>
      <c r="F4936" s="3">
        <v>6.0</v>
      </c>
      <c r="G4936" s="3">
        <v>9.0</v>
      </c>
      <c r="H4936" s="3" t="s">
        <v>5303</v>
      </c>
      <c r="I4936" s="3" t="s">
        <v>5304</v>
      </c>
      <c r="J4936" s="3" t="s">
        <v>2015</v>
      </c>
      <c r="K4936" s="3" t="s">
        <v>24</v>
      </c>
      <c r="L4936" s="3">
        <v>14.0</v>
      </c>
      <c r="M4936" s="3" t="s">
        <v>30</v>
      </c>
      <c r="N4936" s="3" t="s">
        <v>5315</v>
      </c>
      <c r="O4936" s="3" t="s">
        <v>93</v>
      </c>
      <c r="P4936" s="4">
        <v>20347.0</v>
      </c>
      <c r="Q4936" s="3" t="s">
        <v>75</v>
      </c>
      <c r="S4936" s="3" t="s">
        <v>34</v>
      </c>
    </row>
    <row r="4937">
      <c r="A4937" s="2">
        <v>42318.71488425926</v>
      </c>
      <c r="B4937" s="3">
        <v>84.0</v>
      </c>
      <c r="C4937" s="3" t="s">
        <v>4244</v>
      </c>
      <c r="D4937" s="3">
        <v>1.0</v>
      </c>
      <c r="E4937" s="3" t="s">
        <v>4245</v>
      </c>
      <c r="F4937" s="3">
        <v>6.0</v>
      </c>
      <c r="G4937" s="3">
        <v>9.0</v>
      </c>
      <c r="H4937" s="3" t="s">
        <v>5303</v>
      </c>
      <c r="I4937" s="3" t="s">
        <v>5304</v>
      </c>
      <c r="J4937" s="3" t="s">
        <v>2015</v>
      </c>
      <c r="K4937" s="3" t="s">
        <v>24</v>
      </c>
      <c r="L4937" s="3">
        <v>15.0</v>
      </c>
      <c r="M4937" s="3" t="s">
        <v>25</v>
      </c>
      <c r="N4937" s="3" t="s">
        <v>5316</v>
      </c>
      <c r="O4937" s="3" t="s">
        <v>1988</v>
      </c>
      <c r="P4937" s="4">
        <v>26628.0</v>
      </c>
      <c r="Q4937" s="3" t="s">
        <v>60</v>
      </c>
      <c r="S4937" s="3" t="s">
        <v>34</v>
      </c>
    </row>
    <row r="4938">
      <c r="A4938" s="2">
        <v>42318.71488425926</v>
      </c>
      <c r="B4938" s="3">
        <v>84.0</v>
      </c>
      <c r="C4938" s="3" t="s">
        <v>4244</v>
      </c>
      <c r="D4938" s="3">
        <v>1.0</v>
      </c>
      <c r="E4938" s="3" t="s">
        <v>4245</v>
      </c>
      <c r="F4938" s="3">
        <v>6.0</v>
      </c>
      <c r="G4938" s="3">
        <v>9.0</v>
      </c>
      <c r="H4938" s="3" t="s">
        <v>5303</v>
      </c>
      <c r="I4938" s="3" t="s">
        <v>5304</v>
      </c>
      <c r="J4938" s="3" t="s">
        <v>2015</v>
      </c>
      <c r="K4938" s="3" t="s">
        <v>24</v>
      </c>
      <c r="L4938" s="3">
        <v>16.0</v>
      </c>
      <c r="M4938" s="3" t="s">
        <v>30</v>
      </c>
      <c r="N4938" s="3" t="s">
        <v>124</v>
      </c>
      <c r="O4938" s="3" t="s">
        <v>2299</v>
      </c>
      <c r="P4938" s="4">
        <v>30192.0</v>
      </c>
      <c r="Q4938" s="3" t="s">
        <v>55</v>
      </c>
      <c r="S4938" s="3" t="s">
        <v>34</v>
      </c>
    </row>
    <row r="4939">
      <c r="A4939" s="2">
        <v>42318.71488425926</v>
      </c>
      <c r="B4939" s="3">
        <v>84.0</v>
      </c>
      <c r="C4939" s="3" t="s">
        <v>4244</v>
      </c>
      <c r="D4939" s="3">
        <v>1.0</v>
      </c>
      <c r="E4939" s="3" t="s">
        <v>4245</v>
      </c>
      <c r="F4939" s="3">
        <v>6.0</v>
      </c>
      <c r="G4939" s="3">
        <v>9.0</v>
      </c>
      <c r="H4939" s="3" t="s">
        <v>5303</v>
      </c>
      <c r="I4939" s="3" t="s">
        <v>5304</v>
      </c>
      <c r="J4939" s="3" t="s">
        <v>2015</v>
      </c>
      <c r="K4939" s="3" t="s">
        <v>24</v>
      </c>
      <c r="L4939" s="3">
        <v>17.0</v>
      </c>
      <c r="M4939" s="3" t="s">
        <v>25</v>
      </c>
      <c r="N4939" s="3" t="s">
        <v>5317</v>
      </c>
      <c r="O4939" s="3" t="s">
        <v>1395</v>
      </c>
      <c r="P4939" s="4">
        <v>26116.0</v>
      </c>
      <c r="Q4939" s="3" t="s">
        <v>153</v>
      </c>
      <c r="S4939" s="3" t="s">
        <v>34</v>
      </c>
    </row>
    <row r="4940">
      <c r="A4940" s="2">
        <v>42318.71488425926</v>
      </c>
      <c r="B4940" s="3">
        <v>84.0</v>
      </c>
      <c r="C4940" s="3" t="s">
        <v>4244</v>
      </c>
      <c r="D4940" s="3">
        <v>1.0</v>
      </c>
      <c r="E4940" s="3" t="s">
        <v>4245</v>
      </c>
      <c r="F4940" s="3">
        <v>6.0</v>
      </c>
      <c r="G4940" s="3">
        <v>9.0</v>
      </c>
      <c r="H4940" s="3" t="s">
        <v>5303</v>
      </c>
      <c r="I4940" s="3" t="s">
        <v>5304</v>
      </c>
      <c r="J4940" s="3" t="s">
        <v>2015</v>
      </c>
      <c r="K4940" s="3" t="s">
        <v>24</v>
      </c>
      <c r="L4940" s="3">
        <v>18.0</v>
      </c>
      <c r="M4940" s="3" t="s">
        <v>30</v>
      </c>
      <c r="N4940" s="3" t="s">
        <v>1835</v>
      </c>
      <c r="O4940" s="3" t="s">
        <v>602</v>
      </c>
      <c r="P4940" s="4">
        <v>24073.0</v>
      </c>
      <c r="Q4940" s="3" t="s">
        <v>40</v>
      </c>
      <c r="S4940" s="3" t="s">
        <v>34</v>
      </c>
    </row>
    <row r="4941">
      <c r="A4941" s="2">
        <v>42318.71488425926</v>
      </c>
      <c r="B4941" s="3">
        <v>84.0</v>
      </c>
      <c r="C4941" s="3" t="s">
        <v>4244</v>
      </c>
      <c r="D4941" s="3">
        <v>3.0</v>
      </c>
      <c r="E4941" s="3" t="s">
        <v>4264</v>
      </c>
      <c r="F4941" s="3">
        <v>6.0</v>
      </c>
      <c r="G4941" s="3">
        <v>9.0</v>
      </c>
      <c r="H4941" s="3" t="s">
        <v>5303</v>
      </c>
      <c r="I4941" s="3" t="s">
        <v>5304</v>
      </c>
      <c r="J4941" s="3" t="s">
        <v>2015</v>
      </c>
      <c r="K4941" s="3" t="s">
        <v>24</v>
      </c>
      <c r="L4941" s="3">
        <v>1.0</v>
      </c>
      <c r="M4941" s="3" t="s">
        <v>25</v>
      </c>
      <c r="N4941" s="3" t="s">
        <v>5318</v>
      </c>
      <c r="O4941" s="3" t="s">
        <v>200</v>
      </c>
      <c r="P4941" s="4">
        <v>17093.0</v>
      </c>
      <c r="Q4941" s="3" t="s">
        <v>105</v>
      </c>
      <c r="S4941" s="3" t="s">
        <v>29</v>
      </c>
    </row>
    <row r="4942">
      <c r="A4942" s="2">
        <v>42318.71488425926</v>
      </c>
      <c r="B4942" s="3">
        <v>84.0</v>
      </c>
      <c r="C4942" s="3" t="s">
        <v>4244</v>
      </c>
      <c r="D4942" s="3">
        <v>3.0</v>
      </c>
      <c r="E4942" s="3" t="s">
        <v>4264</v>
      </c>
      <c r="F4942" s="3">
        <v>6.0</v>
      </c>
      <c r="G4942" s="3">
        <v>9.0</v>
      </c>
      <c r="H4942" s="3" t="s">
        <v>5303</v>
      </c>
      <c r="I4942" s="3" t="s">
        <v>5304</v>
      </c>
      <c r="J4942" s="3" t="s">
        <v>2015</v>
      </c>
      <c r="K4942" s="3" t="s">
        <v>24</v>
      </c>
      <c r="L4942" s="3">
        <v>2.0</v>
      </c>
      <c r="M4942" s="3" t="s">
        <v>30</v>
      </c>
      <c r="N4942" s="3" t="s">
        <v>1488</v>
      </c>
      <c r="O4942" s="3" t="s">
        <v>1045</v>
      </c>
      <c r="P4942" s="4">
        <v>28418.0</v>
      </c>
      <c r="Q4942" s="3" t="s">
        <v>169</v>
      </c>
      <c r="S4942" s="3" t="s">
        <v>34</v>
      </c>
    </row>
    <row r="4943">
      <c r="A4943" s="2">
        <v>42318.71488425926</v>
      </c>
      <c r="B4943" s="3">
        <v>84.0</v>
      </c>
      <c r="C4943" s="3" t="s">
        <v>4244</v>
      </c>
      <c r="D4943" s="3">
        <v>3.0</v>
      </c>
      <c r="E4943" s="3" t="s">
        <v>4264</v>
      </c>
      <c r="F4943" s="3">
        <v>6.0</v>
      </c>
      <c r="G4943" s="3">
        <v>9.0</v>
      </c>
      <c r="H4943" s="3" t="s">
        <v>5303</v>
      </c>
      <c r="I4943" s="3" t="s">
        <v>5304</v>
      </c>
      <c r="J4943" s="3" t="s">
        <v>2015</v>
      </c>
      <c r="K4943" s="3" t="s">
        <v>24</v>
      </c>
      <c r="L4943" s="3">
        <v>3.0</v>
      </c>
      <c r="M4943" s="3" t="s">
        <v>25</v>
      </c>
      <c r="N4943" s="3" t="s">
        <v>5319</v>
      </c>
      <c r="O4943" s="3" t="s">
        <v>796</v>
      </c>
      <c r="P4943" s="4">
        <v>25334.0</v>
      </c>
      <c r="Q4943" s="3" t="s">
        <v>33</v>
      </c>
      <c r="S4943" s="3" t="s">
        <v>34</v>
      </c>
    </row>
    <row r="4944">
      <c r="A4944" s="2">
        <v>42318.71488425926</v>
      </c>
      <c r="B4944" s="3">
        <v>84.0</v>
      </c>
      <c r="C4944" s="3" t="s">
        <v>4244</v>
      </c>
      <c r="D4944" s="3">
        <v>3.0</v>
      </c>
      <c r="E4944" s="3" t="s">
        <v>4264</v>
      </c>
      <c r="F4944" s="3">
        <v>6.0</v>
      </c>
      <c r="G4944" s="3">
        <v>9.0</v>
      </c>
      <c r="H4944" s="3" t="s">
        <v>5303</v>
      </c>
      <c r="I4944" s="3" t="s">
        <v>5304</v>
      </c>
      <c r="J4944" s="3" t="s">
        <v>2015</v>
      </c>
      <c r="K4944" s="3" t="s">
        <v>24</v>
      </c>
      <c r="L4944" s="3">
        <v>4.0</v>
      </c>
      <c r="M4944" s="3" t="s">
        <v>30</v>
      </c>
      <c r="N4944" s="3" t="s">
        <v>5320</v>
      </c>
      <c r="O4944" s="3" t="s">
        <v>67</v>
      </c>
      <c r="P4944" s="4">
        <v>23827.0</v>
      </c>
      <c r="Q4944" s="3" t="s">
        <v>216</v>
      </c>
      <c r="S4944" s="3" t="s">
        <v>34</v>
      </c>
    </row>
    <row r="4945">
      <c r="A4945" s="2">
        <v>42318.71488425926</v>
      </c>
      <c r="B4945" s="3">
        <v>84.0</v>
      </c>
      <c r="C4945" s="3" t="s">
        <v>4244</v>
      </c>
      <c r="D4945" s="3">
        <v>3.0</v>
      </c>
      <c r="E4945" s="3" t="s">
        <v>4264</v>
      </c>
      <c r="F4945" s="3">
        <v>6.0</v>
      </c>
      <c r="G4945" s="3">
        <v>9.0</v>
      </c>
      <c r="H4945" s="3" t="s">
        <v>5303</v>
      </c>
      <c r="I4945" s="3" t="s">
        <v>5304</v>
      </c>
      <c r="J4945" s="3" t="s">
        <v>2015</v>
      </c>
      <c r="K4945" s="3" t="s">
        <v>24</v>
      </c>
      <c r="L4945" s="3">
        <v>5.0</v>
      </c>
      <c r="M4945" s="3" t="s">
        <v>25</v>
      </c>
      <c r="N4945" s="3" t="s">
        <v>5321</v>
      </c>
      <c r="O4945" s="3" t="s">
        <v>1456</v>
      </c>
      <c r="P4945" s="4">
        <v>25026.0</v>
      </c>
      <c r="Q4945" s="3" t="s">
        <v>216</v>
      </c>
      <c r="S4945" s="3" t="s">
        <v>34</v>
      </c>
    </row>
    <row r="4946">
      <c r="A4946" s="2">
        <v>42318.71488425926</v>
      </c>
      <c r="B4946" s="3">
        <v>84.0</v>
      </c>
      <c r="C4946" s="3" t="s">
        <v>4244</v>
      </c>
      <c r="D4946" s="3">
        <v>3.0</v>
      </c>
      <c r="E4946" s="3" t="s">
        <v>4264</v>
      </c>
      <c r="F4946" s="3">
        <v>6.0</v>
      </c>
      <c r="G4946" s="3">
        <v>9.0</v>
      </c>
      <c r="H4946" s="3" t="s">
        <v>5303</v>
      </c>
      <c r="I4946" s="3" t="s">
        <v>5304</v>
      </c>
      <c r="J4946" s="3" t="s">
        <v>2015</v>
      </c>
      <c r="K4946" s="3" t="s">
        <v>24</v>
      </c>
      <c r="L4946" s="3">
        <v>6.0</v>
      </c>
      <c r="M4946" s="3" t="s">
        <v>30</v>
      </c>
      <c r="N4946" s="3" t="s">
        <v>5322</v>
      </c>
      <c r="O4946" s="3" t="s">
        <v>215</v>
      </c>
      <c r="P4946" s="4">
        <v>26863.0</v>
      </c>
      <c r="Q4946" s="3" t="s">
        <v>153</v>
      </c>
      <c r="S4946" s="3" t="s">
        <v>29</v>
      </c>
    </row>
    <row r="4947">
      <c r="A4947" s="2">
        <v>42318.71488425926</v>
      </c>
      <c r="B4947" s="3">
        <v>84.0</v>
      </c>
      <c r="C4947" s="3" t="s">
        <v>4244</v>
      </c>
      <c r="D4947" s="3">
        <v>3.0</v>
      </c>
      <c r="E4947" s="3" t="s">
        <v>4264</v>
      </c>
      <c r="F4947" s="3">
        <v>6.0</v>
      </c>
      <c r="G4947" s="3">
        <v>9.0</v>
      </c>
      <c r="H4947" s="3" t="s">
        <v>5303</v>
      </c>
      <c r="I4947" s="3" t="s">
        <v>5304</v>
      </c>
      <c r="J4947" s="3" t="s">
        <v>2015</v>
      </c>
      <c r="K4947" s="3" t="s">
        <v>24</v>
      </c>
      <c r="L4947" s="3">
        <v>7.0</v>
      </c>
      <c r="M4947" s="3" t="s">
        <v>25</v>
      </c>
      <c r="N4947" s="3" t="s">
        <v>5323</v>
      </c>
      <c r="O4947" s="3" t="s">
        <v>168</v>
      </c>
      <c r="P4947" s="4">
        <v>17944.0</v>
      </c>
      <c r="Q4947" s="3" t="s">
        <v>1171</v>
      </c>
      <c r="S4947" s="3" t="s">
        <v>34</v>
      </c>
    </row>
    <row r="4948">
      <c r="A4948" s="2">
        <v>42318.71488425926</v>
      </c>
      <c r="B4948" s="3">
        <v>84.0</v>
      </c>
      <c r="C4948" s="3" t="s">
        <v>4244</v>
      </c>
      <c r="D4948" s="3">
        <v>3.0</v>
      </c>
      <c r="E4948" s="3" t="s">
        <v>4264</v>
      </c>
      <c r="F4948" s="3">
        <v>6.0</v>
      </c>
      <c r="G4948" s="3">
        <v>9.0</v>
      </c>
      <c r="H4948" s="3" t="s">
        <v>5303</v>
      </c>
      <c r="I4948" s="3" t="s">
        <v>5304</v>
      </c>
      <c r="J4948" s="3" t="s">
        <v>2015</v>
      </c>
      <c r="K4948" s="3" t="s">
        <v>24</v>
      </c>
      <c r="L4948" s="3">
        <v>8.0</v>
      </c>
      <c r="M4948" s="3" t="s">
        <v>30</v>
      </c>
      <c r="N4948" s="3" t="s">
        <v>5324</v>
      </c>
      <c r="O4948" s="3" t="s">
        <v>869</v>
      </c>
      <c r="P4948" s="4">
        <v>24463.0</v>
      </c>
      <c r="Q4948" s="3" t="s">
        <v>33</v>
      </c>
      <c r="S4948" s="3" t="s">
        <v>34</v>
      </c>
    </row>
    <row r="4949">
      <c r="A4949" s="2">
        <v>42318.71488425926</v>
      </c>
      <c r="B4949" s="3">
        <v>84.0</v>
      </c>
      <c r="C4949" s="3" t="s">
        <v>4244</v>
      </c>
      <c r="D4949" s="3">
        <v>3.0</v>
      </c>
      <c r="E4949" s="3" t="s">
        <v>4264</v>
      </c>
      <c r="F4949" s="3">
        <v>6.0</v>
      </c>
      <c r="G4949" s="3">
        <v>9.0</v>
      </c>
      <c r="H4949" s="3" t="s">
        <v>5303</v>
      </c>
      <c r="I4949" s="3" t="s">
        <v>5304</v>
      </c>
      <c r="J4949" s="3" t="s">
        <v>2015</v>
      </c>
      <c r="K4949" s="3" t="s">
        <v>24</v>
      </c>
      <c r="L4949" s="3">
        <v>9.0</v>
      </c>
      <c r="M4949" s="3" t="s">
        <v>25</v>
      </c>
      <c r="N4949" s="3" t="s">
        <v>5325</v>
      </c>
      <c r="O4949" s="3" t="s">
        <v>1390</v>
      </c>
      <c r="P4949" s="4">
        <v>31523.0</v>
      </c>
      <c r="Q4949" s="3" t="s">
        <v>72</v>
      </c>
      <c r="S4949" s="3" t="s">
        <v>34</v>
      </c>
    </row>
    <row r="4950">
      <c r="A4950" s="2">
        <v>42318.71488425926</v>
      </c>
      <c r="B4950" s="3">
        <v>84.0</v>
      </c>
      <c r="C4950" s="3" t="s">
        <v>4244</v>
      </c>
      <c r="D4950" s="3">
        <v>3.0</v>
      </c>
      <c r="E4950" s="3" t="s">
        <v>4264</v>
      </c>
      <c r="F4950" s="3">
        <v>6.0</v>
      </c>
      <c r="G4950" s="3">
        <v>9.0</v>
      </c>
      <c r="H4950" s="3" t="s">
        <v>5303</v>
      </c>
      <c r="I4950" s="3" t="s">
        <v>5304</v>
      </c>
      <c r="J4950" s="3" t="s">
        <v>2015</v>
      </c>
      <c r="K4950" s="3" t="s">
        <v>24</v>
      </c>
      <c r="L4950" s="3">
        <v>10.0</v>
      </c>
      <c r="M4950" s="3" t="s">
        <v>30</v>
      </c>
      <c r="N4950" s="3" t="s">
        <v>5326</v>
      </c>
      <c r="O4950" s="3" t="s">
        <v>562</v>
      </c>
      <c r="P4950" s="4">
        <v>15207.0</v>
      </c>
      <c r="Q4950" s="3" t="s">
        <v>49</v>
      </c>
      <c r="S4950" s="3" t="s">
        <v>34</v>
      </c>
    </row>
    <row r="4951">
      <c r="A4951" s="2">
        <v>42318.71488425926</v>
      </c>
      <c r="B4951" s="3">
        <v>84.0</v>
      </c>
      <c r="C4951" s="3" t="s">
        <v>4244</v>
      </c>
      <c r="D4951" s="3">
        <v>3.0</v>
      </c>
      <c r="E4951" s="3" t="s">
        <v>4264</v>
      </c>
      <c r="F4951" s="3">
        <v>6.0</v>
      </c>
      <c r="G4951" s="3">
        <v>9.0</v>
      </c>
      <c r="H4951" s="3" t="s">
        <v>5303</v>
      </c>
      <c r="I4951" s="3" t="s">
        <v>5304</v>
      </c>
      <c r="J4951" s="3" t="s">
        <v>2015</v>
      </c>
      <c r="K4951" s="3" t="s">
        <v>24</v>
      </c>
      <c r="L4951" s="3">
        <v>11.0</v>
      </c>
      <c r="M4951" s="3" t="s">
        <v>25</v>
      </c>
      <c r="N4951" s="3" t="s">
        <v>5327</v>
      </c>
      <c r="O4951" s="3" t="s">
        <v>371</v>
      </c>
      <c r="P4951" s="4">
        <v>18047.0</v>
      </c>
      <c r="Q4951" s="3" t="s">
        <v>49</v>
      </c>
      <c r="S4951" s="3" t="s">
        <v>34</v>
      </c>
    </row>
    <row r="4952">
      <c r="A4952" s="2">
        <v>42318.71488425926</v>
      </c>
      <c r="B4952" s="3">
        <v>84.0</v>
      </c>
      <c r="C4952" s="3" t="s">
        <v>4244</v>
      </c>
      <c r="D4952" s="3">
        <v>7.0</v>
      </c>
      <c r="E4952" s="3" t="s">
        <v>4274</v>
      </c>
      <c r="F4952" s="3">
        <v>6.0</v>
      </c>
      <c r="G4952" s="3">
        <v>9.0</v>
      </c>
      <c r="H4952" s="3" t="s">
        <v>5303</v>
      </c>
      <c r="I4952" s="3" t="s">
        <v>5304</v>
      </c>
      <c r="J4952" s="3" t="s">
        <v>2015</v>
      </c>
      <c r="K4952" s="3" t="s">
        <v>24</v>
      </c>
      <c r="L4952" s="3">
        <v>1.0</v>
      </c>
      <c r="M4952" s="3" t="s">
        <v>30</v>
      </c>
      <c r="N4952" s="3" t="s">
        <v>5328</v>
      </c>
      <c r="O4952" s="3" t="s">
        <v>215</v>
      </c>
      <c r="P4952" s="4">
        <v>24823.0</v>
      </c>
      <c r="Q4952" s="3" t="s">
        <v>189</v>
      </c>
      <c r="S4952" s="3" t="s">
        <v>34</v>
      </c>
    </row>
    <row r="4953">
      <c r="A4953" s="2">
        <v>42318.71488425926</v>
      </c>
      <c r="B4953" s="3">
        <v>84.0</v>
      </c>
      <c r="C4953" s="3" t="s">
        <v>4244</v>
      </c>
      <c r="D4953" s="3">
        <v>7.0</v>
      </c>
      <c r="E4953" s="3" t="s">
        <v>4274</v>
      </c>
      <c r="F4953" s="3">
        <v>6.0</v>
      </c>
      <c r="G4953" s="3">
        <v>9.0</v>
      </c>
      <c r="H4953" s="3" t="s">
        <v>5303</v>
      </c>
      <c r="I4953" s="3" t="s">
        <v>5304</v>
      </c>
      <c r="J4953" s="3" t="s">
        <v>2015</v>
      </c>
      <c r="K4953" s="3" t="s">
        <v>24</v>
      </c>
      <c r="L4953" s="3">
        <v>2.0</v>
      </c>
      <c r="M4953" s="3" t="s">
        <v>25</v>
      </c>
      <c r="N4953" s="3" t="s">
        <v>5329</v>
      </c>
      <c r="O4953" s="3" t="s">
        <v>536</v>
      </c>
      <c r="P4953" s="4">
        <v>24173.0</v>
      </c>
      <c r="Q4953" s="3" t="s">
        <v>72</v>
      </c>
      <c r="S4953" s="3" t="s">
        <v>34</v>
      </c>
    </row>
    <row r="4954">
      <c r="A4954" s="2">
        <v>42318.71488425926</v>
      </c>
      <c r="B4954" s="3">
        <v>84.0</v>
      </c>
      <c r="C4954" s="3" t="s">
        <v>4244</v>
      </c>
      <c r="D4954" s="3">
        <v>7.0</v>
      </c>
      <c r="E4954" s="3" t="s">
        <v>4274</v>
      </c>
      <c r="F4954" s="3">
        <v>6.0</v>
      </c>
      <c r="G4954" s="3">
        <v>9.0</v>
      </c>
      <c r="H4954" s="3" t="s">
        <v>5303</v>
      </c>
      <c r="I4954" s="3" t="s">
        <v>5304</v>
      </c>
      <c r="J4954" s="3" t="s">
        <v>2015</v>
      </c>
      <c r="K4954" s="3" t="s">
        <v>24</v>
      </c>
      <c r="L4954" s="3">
        <v>3.0</v>
      </c>
      <c r="M4954" s="3" t="s">
        <v>30</v>
      </c>
      <c r="N4954" s="3" t="s">
        <v>5330</v>
      </c>
      <c r="O4954" s="3" t="s">
        <v>163</v>
      </c>
      <c r="P4954" s="4">
        <v>29329.0</v>
      </c>
      <c r="Q4954" s="3" t="s">
        <v>189</v>
      </c>
      <c r="S4954" s="3" t="s">
        <v>34</v>
      </c>
    </row>
    <row r="4955">
      <c r="A4955" s="2">
        <v>42318.71488425926</v>
      </c>
      <c r="B4955" s="3">
        <v>84.0</v>
      </c>
      <c r="C4955" s="3" t="s">
        <v>4244</v>
      </c>
      <c r="D4955" s="3">
        <v>7.0</v>
      </c>
      <c r="E4955" s="3" t="s">
        <v>4274</v>
      </c>
      <c r="F4955" s="3">
        <v>6.0</v>
      </c>
      <c r="G4955" s="3">
        <v>9.0</v>
      </c>
      <c r="H4955" s="3" t="s">
        <v>5303</v>
      </c>
      <c r="I4955" s="3" t="s">
        <v>5304</v>
      </c>
      <c r="J4955" s="3" t="s">
        <v>2015</v>
      </c>
      <c r="K4955" s="3" t="s">
        <v>24</v>
      </c>
      <c r="L4955" s="3">
        <v>4.0</v>
      </c>
      <c r="M4955" s="3" t="s">
        <v>25</v>
      </c>
      <c r="N4955" s="3" t="s">
        <v>5331</v>
      </c>
      <c r="O4955" s="3" t="s">
        <v>251</v>
      </c>
      <c r="P4955" s="4">
        <v>28572.0</v>
      </c>
      <c r="Q4955" s="3" t="s">
        <v>115</v>
      </c>
      <c r="S4955" s="3" t="s">
        <v>34</v>
      </c>
    </row>
    <row r="4956">
      <c r="A4956" s="2">
        <v>42318.71488425926</v>
      </c>
      <c r="B4956" s="3">
        <v>84.0</v>
      </c>
      <c r="C4956" s="3" t="s">
        <v>4244</v>
      </c>
      <c r="D4956" s="3">
        <v>7.0</v>
      </c>
      <c r="E4956" s="3" t="s">
        <v>4274</v>
      </c>
      <c r="F4956" s="3">
        <v>6.0</v>
      </c>
      <c r="G4956" s="3">
        <v>9.0</v>
      </c>
      <c r="H4956" s="3" t="s">
        <v>5303</v>
      </c>
      <c r="I4956" s="3" t="s">
        <v>5304</v>
      </c>
      <c r="J4956" s="3" t="s">
        <v>2015</v>
      </c>
      <c r="K4956" s="3" t="s">
        <v>24</v>
      </c>
      <c r="L4956" s="3">
        <v>5.0</v>
      </c>
      <c r="M4956" s="3" t="s">
        <v>30</v>
      </c>
      <c r="N4956" s="3" t="s">
        <v>5319</v>
      </c>
      <c r="O4956" s="3" t="s">
        <v>697</v>
      </c>
      <c r="P4956" s="4">
        <v>30054.0</v>
      </c>
      <c r="Q4956" s="3" t="s">
        <v>132</v>
      </c>
      <c r="S4956" s="3" t="s">
        <v>34</v>
      </c>
    </row>
    <row r="4957">
      <c r="A4957" s="2">
        <v>42318.71488425926</v>
      </c>
      <c r="B4957" s="3">
        <v>84.0</v>
      </c>
      <c r="C4957" s="3" t="s">
        <v>4244</v>
      </c>
      <c r="D4957" s="3">
        <v>7.0</v>
      </c>
      <c r="E4957" s="3" t="s">
        <v>4274</v>
      </c>
      <c r="F4957" s="3">
        <v>6.0</v>
      </c>
      <c r="G4957" s="3">
        <v>9.0</v>
      </c>
      <c r="H4957" s="3" t="s">
        <v>5303</v>
      </c>
      <c r="I4957" s="3" t="s">
        <v>5304</v>
      </c>
      <c r="J4957" s="3" t="s">
        <v>2015</v>
      </c>
      <c r="K4957" s="3" t="s">
        <v>24</v>
      </c>
      <c r="L4957" s="3">
        <v>6.0</v>
      </c>
      <c r="M4957" s="3" t="s">
        <v>25</v>
      </c>
      <c r="N4957" s="3" t="s">
        <v>5332</v>
      </c>
      <c r="O4957" s="3" t="s">
        <v>59</v>
      </c>
      <c r="P4957" s="4">
        <v>19865.0</v>
      </c>
      <c r="Q4957" s="3" t="s">
        <v>115</v>
      </c>
      <c r="S4957" s="3" t="s">
        <v>34</v>
      </c>
    </row>
    <row r="4958">
      <c r="A4958" s="2">
        <v>42318.71488425926</v>
      </c>
      <c r="B4958" s="3">
        <v>84.0</v>
      </c>
      <c r="C4958" s="3" t="s">
        <v>4244</v>
      </c>
      <c r="D4958" s="3">
        <v>7.0</v>
      </c>
      <c r="E4958" s="3" t="s">
        <v>4274</v>
      </c>
      <c r="F4958" s="3">
        <v>6.0</v>
      </c>
      <c r="G4958" s="3">
        <v>9.0</v>
      </c>
      <c r="H4958" s="3" t="s">
        <v>5303</v>
      </c>
      <c r="I4958" s="3" t="s">
        <v>5304</v>
      </c>
      <c r="J4958" s="3" t="s">
        <v>2015</v>
      </c>
      <c r="K4958" s="3" t="s">
        <v>24</v>
      </c>
      <c r="L4958" s="3">
        <v>7.0</v>
      </c>
      <c r="M4958" s="3" t="s">
        <v>30</v>
      </c>
      <c r="N4958" s="3" t="s">
        <v>5333</v>
      </c>
      <c r="O4958" s="3" t="s">
        <v>1180</v>
      </c>
      <c r="P4958" s="4">
        <v>33899.0</v>
      </c>
      <c r="Q4958" s="3" t="s">
        <v>40</v>
      </c>
      <c r="S4958" s="3" t="s">
        <v>34</v>
      </c>
    </row>
    <row r="4959">
      <c r="A4959" s="2">
        <v>42318.71488425926</v>
      </c>
      <c r="B4959" s="3">
        <v>84.0</v>
      </c>
      <c r="C4959" s="3" t="s">
        <v>4244</v>
      </c>
      <c r="D4959" s="3">
        <v>7.0</v>
      </c>
      <c r="E4959" s="3" t="s">
        <v>4274</v>
      </c>
      <c r="F4959" s="3">
        <v>6.0</v>
      </c>
      <c r="G4959" s="3">
        <v>9.0</v>
      </c>
      <c r="H4959" s="3" t="s">
        <v>5303</v>
      </c>
      <c r="I4959" s="3" t="s">
        <v>5304</v>
      </c>
      <c r="J4959" s="3" t="s">
        <v>2015</v>
      </c>
      <c r="K4959" s="3" t="s">
        <v>24</v>
      </c>
      <c r="L4959" s="3">
        <v>8.0</v>
      </c>
      <c r="M4959" s="3" t="s">
        <v>25</v>
      </c>
      <c r="N4959" s="3" t="s">
        <v>5334</v>
      </c>
      <c r="O4959" s="3" t="s">
        <v>69</v>
      </c>
      <c r="P4959" s="4">
        <v>18086.0</v>
      </c>
      <c r="Q4959" s="3" t="s">
        <v>113</v>
      </c>
      <c r="S4959" s="3" t="s">
        <v>34</v>
      </c>
    </row>
    <row r="4960">
      <c r="A4960" s="2">
        <v>42318.71488425926</v>
      </c>
      <c r="B4960" s="3">
        <v>84.0</v>
      </c>
      <c r="C4960" s="3" t="s">
        <v>4244</v>
      </c>
      <c r="D4960" s="3">
        <v>7.0</v>
      </c>
      <c r="E4960" s="3" t="s">
        <v>4274</v>
      </c>
      <c r="F4960" s="3">
        <v>6.0</v>
      </c>
      <c r="G4960" s="3">
        <v>9.0</v>
      </c>
      <c r="H4960" s="3" t="s">
        <v>5303</v>
      </c>
      <c r="I4960" s="3" t="s">
        <v>5304</v>
      </c>
      <c r="J4960" s="3" t="s">
        <v>2015</v>
      </c>
      <c r="K4960" s="3" t="s">
        <v>24</v>
      </c>
      <c r="L4960" s="3">
        <v>9.0</v>
      </c>
      <c r="M4960" s="3" t="s">
        <v>30</v>
      </c>
      <c r="N4960" s="3" t="s">
        <v>5335</v>
      </c>
      <c r="O4960" s="3" t="s">
        <v>448</v>
      </c>
      <c r="P4960" s="4">
        <v>27311.0</v>
      </c>
      <c r="Q4960" s="3" t="s">
        <v>37</v>
      </c>
      <c r="S4960" s="3" t="s">
        <v>34</v>
      </c>
    </row>
    <row r="4961">
      <c r="A4961" s="2">
        <v>42318.71488425926</v>
      </c>
      <c r="B4961" s="3">
        <v>84.0</v>
      </c>
      <c r="C4961" s="3" t="s">
        <v>4244</v>
      </c>
      <c r="D4961" s="3">
        <v>7.0</v>
      </c>
      <c r="E4961" s="3" t="s">
        <v>4274</v>
      </c>
      <c r="F4961" s="3">
        <v>6.0</v>
      </c>
      <c r="G4961" s="3">
        <v>9.0</v>
      </c>
      <c r="H4961" s="3" t="s">
        <v>5303</v>
      </c>
      <c r="I4961" s="3" t="s">
        <v>5304</v>
      </c>
      <c r="J4961" s="3" t="s">
        <v>2015</v>
      </c>
      <c r="K4961" s="3" t="s">
        <v>24</v>
      </c>
      <c r="L4961" s="3">
        <v>10.0</v>
      </c>
      <c r="M4961" s="3" t="s">
        <v>25</v>
      </c>
      <c r="N4961" s="3" t="s">
        <v>5336</v>
      </c>
      <c r="O4961" s="3" t="s">
        <v>102</v>
      </c>
      <c r="P4961" s="4">
        <v>24314.0</v>
      </c>
      <c r="Q4961" s="3" t="s">
        <v>132</v>
      </c>
      <c r="S4961" s="3" t="s">
        <v>34</v>
      </c>
    </row>
    <row r="4962">
      <c r="A4962" s="2">
        <v>42318.71488425926</v>
      </c>
      <c r="B4962" s="3">
        <v>84.0</v>
      </c>
      <c r="C4962" s="3" t="s">
        <v>4244</v>
      </c>
      <c r="D4962" s="3">
        <v>7.0</v>
      </c>
      <c r="E4962" s="3" t="s">
        <v>4274</v>
      </c>
      <c r="F4962" s="3">
        <v>6.0</v>
      </c>
      <c r="G4962" s="3">
        <v>9.0</v>
      </c>
      <c r="H4962" s="3" t="s">
        <v>5303</v>
      </c>
      <c r="I4962" s="3" t="s">
        <v>5304</v>
      </c>
      <c r="J4962" s="3" t="s">
        <v>2015</v>
      </c>
      <c r="K4962" s="3" t="s">
        <v>24</v>
      </c>
      <c r="L4962" s="3">
        <v>11.0</v>
      </c>
      <c r="M4962" s="3" t="s">
        <v>30</v>
      </c>
      <c r="N4962" s="3" t="s">
        <v>5337</v>
      </c>
      <c r="O4962" s="3" t="s">
        <v>329</v>
      </c>
      <c r="P4962" s="4">
        <v>25610.0</v>
      </c>
      <c r="Q4962" s="3" t="s">
        <v>40</v>
      </c>
      <c r="S4962" s="3" t="s">
        <v>34</v>
      </c>
    </row>
    <row r="4963">
      <c r="A4963" s="2">
        <v>42318.71488425926</v>
      </c>
      <c r="B4963" s="3">
        <v>84.0</v>
      </c>
      <c r="C4963" s="3" t="s">
        <v>4244</v>
      </c>
      <c r="D4963" s="3">
        <v>15.0</v>
      </c>
      <c r="E4963" s="3" t="s">
        <v>4287</v>
      </c>
      <c r="F4963" s="3">
        <v>6.0</v>
      </c>
      <c r="G4963" s="3">
        <v>9.0</v>
      </c>
      <c r="H4963" s="3" t="s">
        <v>5303</v>
      </c>
      <c r="I4963" s="3" t="s">
        <v>5304</v>
      </c>
      <c r="J4963" s="3" t="s">
        <v>2015</v>
      </c>
      <c r="K4963" s="3" t="s">
        <v>24</v>
      </c>
      <c r="L4963" s="3">
        <v>1.0</v>
      </c>
      <c r="M4963" s="3" t="s">
        <v>25</v>
      </c>
      <c r="N4963" s="3" t="s">
        <v>5338</v>
      </c>
      <c r="O4963" s="3" t="s">
        <v>91</v>
      </c>
      <c r="P4963" s="4">
        <v>16804.0</v>
      </c>
      <c r="Q4963" s="3" t="s">
        <v>153</v>
      </c>
      <c r="R4963" s="3" t="s">
        <v>1030</v>
      </c>
      <c r="S4963" s="3" t="s">
        <v>34</v>
      </c>
    </row>
    <row r="4964">
      <c r="A4964" s="2">
        <v>42318.71488425926</v>
      </c>
      <c r="B4964" s="3">
        <v>84.0</v>
      </c>
      <c r="C4964" s="3" t="s">
        <v>4244</v>
      </c>
      <c r="D4964" s="3">
        <v>15.0</v>
      </c>
      <c r="E4964" s="3" t="s">
        <v>4287</v>
      </c>
      <c r="F4964" s="3">
        <v>6.0</v>
      </c>
      <c r="G4964" s="3">
        <v>9.0</v>
      </c>
      <c r="H4964" s="3" t="s">
        <v>5303</v>
      </c>
      <c r="I4964" s="3" t="s">
        <v>5304</v>
      </c>
      <c r="J4964" s="3" t="s">
        <v>2015</v>
      </c>
      <c r="K4964" s="3" t="s">
        <v>24</v>
      </c>
      <c r="L4964" s="3">
        <v>2.0</v>
      </c>
      <c r="M4964" s="3" t="s">
        <v>30</v>
      </c>
      <c r="N4964" s="3" t="s">
        <v>3751</v>
      </c>
      <c r="O4964" s="3" t="s">
        <v>171</v>
      </c>
      <c r="P4964" s="4">
        <v>22506.0</v>
      </c>
      <c r="Q4964" s="3" t="s">
        <v>189</v>
      </c>
      <c r="S4964" s="3" t="s">
        <v>34</v>
      </c>
    </row>
    <row r="4965">
      <c r="A4965" s="2">
        <v>42318.71488425926</v>
      </c>
      <c r="B4965" s="3">
        <v>84.0</v>
      </c>
      <c r="C4965" s="3" t="s">
        <v>4244</v>
      </c>
      <c r="D4965" s="3">
        <v>15.0</v>
      </c>
      <c r="E4965" s="3" t="s">
        <v>4287</v>
      </c>
      <c r="F4965" s="3">
        <v>6.0</v>
      </c>
      <c r="G4965" s="3">
        <v>9.0</v>
      </c>
      <c r="H4965" s="3" t="s">
        <v>5303</v>
      </c>
      <c r="I4965" s="3" t="s">
        <v>5304</v>
      </c>
      <c r="J4965" s="3" t="s">
        <v>2015</v>
      </c>
      <c r="K4965" s="3" t="s">
        <v>24</v>
      </c>
      <c r="L4965" s="3">
        <v>3.0</v>
      </c>
      <c r="M4965" s="3" t="s">
        <v>25</v>
      </c>
      <c r="N4965" s="3" t="s">
        <v>5339</v>
      </c>
      <c r="O4965" s="3" t="s">
        <v>417</v>
      </c>
      <c r="P4965" s="4">
        <v>19927.0</v>
      </c>
      <c r="Q4965" s="3" t="s">
        <v>205</v>
      </c>
      <c r="S4965" s="3" t="s">
        <v>34</v>
      </c>
    </row>
    <row r="4966">
      <c r="A4966" s="2">
        <v>42318.71488425926</v>
      </c>
      <c r="B4966" s="3">
        <v>84.0</v>
      </c>
      <c r="C4966" s="3" t="s">
        <v>4244</v>
      </c>
      <c r="D4966" s="3">
        <v>15.0</v>
      </c>
      <c r="E4966" s="3" t="s">
        <v>4287</v>
      </c>
      <c r="F4966" s="3">
        <v>6.0</v>
      </c>
      <c r="G4966" s="3">
        <v>9.0</v>
      </c>
      <c r="H4966" s="3" t="s">
        <v>5303</v>
      </c>
      <c r="I4966" s="3" t="s">
        <v>5304</v>
      </c>
      <c r="J4966" s="3" t="s">
        <v>2015</v>
      </c>
      <c r="K4966" s="3" t="s">
        <v>24</v>
      </c>
      <c r="L4966" s="3">
        <v>4.0</v>
      </c>
      <c r="M4966" s="3" t="s">
        <v>30</v>
      </c>
      <c r="N4966" s="3" t="s">
        <v>5340</v>
      </c>
      <c r="O4966" s="3" t="s">
        <v>1204</v>
      </c>
      <c r="P4966" s="4">
        <v>30714.0</v>
      </c>
      <c r="Q4966" s="3" t="s">
        <v>345</v>
      </c>
      <c r="S4966" s="3" t="s">
        <v>34</v>
      </c>
    </row>
    <row r="4967">
      <c r="A4967" s="2">
        <v>42318.71488425926</v>
      </c>
      <c r="B4967" s="3">
        <v>84.0</v>
      </c>
      <c r="C4967" s="3" t="s">
        <v>4244</v>
      </c>
      <c r="D4967" s="3">
        <v>15.0</v>
      </c>
      <c r="E4967" s="3" t="s">
        <v>4287</v>
      </c>
      <c r="F4967" s="3">
        <v>6.0</v>
      </c>
      <c r="G4967" s="3">
        <v>9.0</v>
      </c>
      <c r="H4967" s="3" t="s">
        <v>5303</v>
      </c>
      <c r="I4967" s="3" t="s">
        <v>5304</v>
      </c>
      <c r="J4967" s="3" t="s">
        <v>2015</v>
      </c>
      <c r="K4967" s="3" t="s">
        <v>24</v>
      </c>
      <c r="L4967" s="3">
        <v>5.0</v>
      </c>
      <c r="M4967" s="3" t="s">
        <v>25</v>
      </c>
      <c r="N4967" s="3" t="s">
        <v>2034</v>
      </c>
      <c r="O4967" s="3" t="s">
        <v>251</v>
      </c>
      <c r="P4967" s="4">
        <v>27745.0</v>
      </c>
      <c r="Q4967" s="3" t="s">
        <v>33</v>
      </c>
      <c r="S4967" s="3" t="s">
        <v>34</v>
      </c>
    </row>
    <row r="4968">
      <c r="A4968" s="2">
        <v>42318.71488425926</v>
      </c>
      <c r="B4968" s="3">
        <v>84.0</v>
      </c>
      <c r="C4968" s="3" t="s">
        <v>4244</v>
      </c>
      <c r="D4968" s="3">
        <v>15.0</v>
      </c>
      <c r="E4968" s="3" t="s">
        <v>4287</v>
      </c>
      <c r="F4968" s="3">
        <v>6.0</v>
      </c>
      <c r="G4968" s="3">
        <v>9.0</v>
      </c>
      <c r="H4968" s="3" t="s">
        <v>5303</v>
      </c>
      <c r="I4968" s="3" t="s">
        <v>5304</v>
      </c>
      <c r="J4968" s="3" t="s">
        <v>2015</v>
      </c>
      <c r="K4968" s="3" t="s">
        <v>24</v>
      </c>
      <c r="L4968" s="3">
        <v>6.0</v>
      </c>
      <c r="M4968" s="3" t="s">
        <v>30</v>
      </c>
      <c r="N4968" s="3" t="s">
        <v>5341</v>
      </c>
      <c r="O4968" s="3" t="s">
        <v>5342</v>
      </c>
      <c r="P4968" s="4">
        <v>32520.0</v>
      </c>
      <c r="Q4968" s="3" t="s">
        <v>33</v>
      </c>
      <c r="S4968" s="3" t="s">
        <v>34</v>
      </c>
    </row>
    <row r="4969">
      <c r="A4969" s="2">
        <v>42318.71488425926</v>
      </c>
      <c r="B4969" s="3">
        <v>84.0</v>
      </c>
      <c r="C4969" s="3" t="s">
        <v>4244</v>
      </c>
      <c r="D4969" s="3">
        <v>26.0</v>
      </c>
      <c r="E4969" s="3" t="s">
        <v>4294</v>
      </c>
      <c r="F4969" s="3">
        <v>6.0</v>
      </c>
      <c r="G4969" s="3">
        <v>9.0</v>
      </c>
      <c r="H4969" s="3" t="s">
        <v>5303</v>
      </c>
      <c r="I4969" s="3" t="s">
        <v>5304</v>
      </c>
      <c r="J4969" s="3" t="s">
        <v>2015</v>
      </c>
      <c r="K4969" s="3" t="s">
        <v>24</v>
      </c>
      <c r="L4969" s="3">
        <v>1.0</v>
      </c>
      <c r="M4969" s="3" t="s">
        <v>25</v>
      </c>
      <c r="N4969" s="3" t="s">
        <v>5343</v>
      </c>
      <c r="O4969" s="3" t="s">
        <v>477</v>
      </c>
      <c r="P4969" s="4">
        <v>26370.0</v>
      </c>
      <c r="Q4969" s="3" t="s">
        <v>169</v>
      </c>
      <c r="S4969" s="3" t="s">
        <v>34</v>
      </c>
    </row>
    <row r="4970">
      <c r="A4970" s="2">
        <v>42318.71488425926</v>
      </c>
      <c r="B4970" s="3">
        <v>84.0</v>
      </c>
      <c r="C4970" s="3" t="s">
        <v>4244</v>
      </c>
      <c r="D4970" s="3">
        <v>26.0</v>
      </c>
      <c r="E4970" s="3" t="s">
        <v>4294</v>
      </c>
      <c r="F4970" s="3">
        <v>6.0</v>
      </c>
      <c r="G4970" s="3">
        <v>9.0</v>
      </c>
      <c r="H4970" s="3" t="s">
        <v>5303</v>
      </c>
      <c r="I4970" s="3" t="s">
        <v>5304</v>
      </c>
      <c r="J4970" s="3" t="s">
        <v>2015</v>
      </c>
      <c r="K4970" s="3" t="s">
        <v>24</v>
      </c>
      <c r="L4970" s="3">
        <v>2.0</v>
      </c>
      <c r="M4970" s="3" t="s">
        <v>30</v>
      </c>
      <c r="N4970" s="3" t="s">
        <v>5344</v>
      </c>
      <c r="O4970" s="3" t="s">
        <v>1646</v>
      </c>
      <c r="P4970" s="4">
        <v>22681.0</v>
      </c>
      <c r="Q4970" s="3" t="s">
        <v>153</v>
      </c>
      <c r="S4970" s="3" t="s">
        <v>29</v>
      </c>
    </row>
    <row r="4971">
      <c r="A4971" s="2">
        <v>42318.71488425926</v>
      </c>
      <c r="B4971" s="3">
        <v>84.0</v>
      </c>
      <c r="C4971" s="3" t="s">
        <v>4244</v>
      </c>
      <c r="D4971" s="3">
        <v>26.0</v>
      </c>
      <c r="E4971" s="3" t="s">
        <v>4294</v>
      </c>
      <c r="F4971" s="3">
        <v>6.0</v>
      </c>
      <c r="G4971" s="3">
        <v>9.0</v>
      </c>
      <c r="H4971" s="3" t="s">
        <v>5303</v>
      </c>
      <c r="I4971" s="3" t="s">
        <v>5304</v>
      </c>
      <c r="J4971" s="3" t="s">
        <v>2015</v>
      </c>
      <c r="K4971" s="3" t="s">
        <v>24</v>
      </c>
      <c r="L4971" s="3">
        <v>3.0</v>
      </c>
      <c r="M4971" s="3" t="s">
        <v>25</v>
      </c>
      <c r="N4971" s="3" t="s">
        <v>5345</v>
      </c>
      <c r="O4971" s="3" t="s">
        <v>639</v>
      </c>
      <c r="P4971" s="4">
        <v>19086.0</v>
      </c>
      <c r="Q4971" s="3" t="s">
        <v>209</v>
      </c>
      <c r="S4971" s="3" t="s">
        <v>34</v>
      </c>
    </row>
    <row r="4972">
      <c r="A4972" s="2">
        <v>42318.71488425926</v>
      </c>
      <c r="B4972" s="3">
        <v>84.0</v>
      </c>
      <c r="C4972" s="3" t="s">
        <v>4244</v>
      </c>
      <c r="D4972" s="3">
        <v>26.0</v>
      </c>
      <c r="E4972" s="3" t="s">
        <v>4294</v>
      </c>
      <c r="F4972" s="3">
        <v>6.0</v>
      </c>
      <c r="G4972" s="3">
        <v>9.0</v>
      </c>
      <c r="H4972" s="3" t="s">
        <v>5303</v>
      </c>
      <c r="I4972" s="3" t="s">
        <v>5304</v>
      </c>
      <c r="J4972" s="3" t="s">
        <v>2015</v>
      </c>
      <c r="K4972" s="3" t="s">
        <v>24</v>
      </c>
      <c r="L4972" s="3">
        <v>4.0</v>
      </c>
      <c r="M4972" s="3" t="s">
        <v>30</v>
      </c>
      <c r="N4972" s="3" t="s">
        <v>5346</v>
      </c>
      <c r="O4972" s="3" t="s">
        <v>857</v>
      </c>
      <c r="P4972" s="4">
        <v>24261.0</v>
      </c>
      <c r="Q4972" s="3" t="s">
        <v>216</v>
      </c>
      <c r="S4972" s="3" t="s">
        <v>34</v>
      </c>
    </row>
    <row r="4973">
      <c r="A4973" s="2">
        <v>42318.71488425926</v>
      </c>
      <c r="B4973" s="3">
        <v>84.0</v>
      </c>
      <c r="C4973" s="3" t="s">
        <v>4244</v>
      </c>
      <c r="D4973" s="3">
        <v>26.0</v>
      </c>
      <c r="E4973" s="3" t="s">
        <v>4294</v>
      </c>
      <c r="F4973" s="3">
        <v>6.0</v>
      </c>
      <c r="G4973" s="3">
        <v>9.0</v>
      </c>
      <c r="H4973" s="3" t="s">
        <v>5303</v>
      </c>
      <c r="I4973" s="3" t="s">
        <v>5304</v>
      </c>
      <c r="J4973" s="3" t="s">
        <v>2015</v>
      </c>
      <c r="K4973" s="3" t="s">
        <v>24</v>
      </c>
      <c r="L4973" s="3">
        <v>5.0</v>
      </c>
      <c r="M4973" s="3" t="s">
        <v>25</v>
      </c>
      <c r="N4973" s="3" t="s">
        <v>4389</v>
      </c>
      <c r="O4973" s="3" t="s">
        <v>5347</v>
      </c>
      <c r="P4973" s="4">
        <v>24220.0</v>
      </c>
      <c r="Q4973" s="3" t="s">
        <v>153</v>
      </c>
      <c r="S4973" s="3" t="s">
        <v>34</v>
      </c>
    </row>
    <row r="4974">
      <c r="A4974" s="2">
        <v>42318.71488425926</v>
      </c>
      <c r="B4974" s="3">
        <v>84.0</v>
      </c>
      <c r="C4974" s="3" t="s">
        <v>4244</v>
      </c>
      <c r="D4974" s="3">
        <v>26.0</v>
      </c>
      <c r="E4974" s="3" t="s">
        <v>4294</v>
      </c>
      <c r="F4974" s="3">
        <v>6.0</v>
      </c>
      <c r="G4974" s="3">
        <v>9.0</v>
      </c>
      <c r="H4974" s="3" t="s">
        <v>5303</v>
      </c>
      <c r="I4974" s="3" t="s">
        <v>5304</v>
      </c>
      <c r="J4974" s="3" t="s">
        <v>2015</v>
      </c>
      <c r="K4974" s="3" t="s">
        <v>24</v>
      </c>
      <c r="L4974" s="3">
        <v>6.0</v>
      </c>
      <c r="M4974" s="3" t="s">
        <v>30</v>
      </c>
      <c r="N4974" s="3" t="s">
        <v>5348</v>
      </c>
      <c r="O4974" s="3" t="s">
        <v>1280</v>
      </c>
      <c r="P4974" s="4">
        <v>23021.0</v>
      </c>
      <c r="Q4974" s="3" t="s">
        <v>169</v>
      </c>
      <c r="S4974" s="3" t="s">
        <v>34</v>
      </c>
    </row>
    <row r="4975">
      <c r="A4975" s="2">
        <v>42318.71488425926</v>
      </c>
      <c r="B4975" s="3">
        <v>84.0</v>
      </c>
      <c r="C4975" s="3" t="s">
        <v>4244</v>
      </c>
      <c r="D4975" s="3">
        <v>26.0</v>
      </c>
      <c r="E4975" s="3" t="s">
        <v>4294</v>
      </c>
      <c r="F4975" s="3">
        <v>6.0</v>
      </c>
      <c r="G4975" s="3">
        <v>9.0</v>
      </c>
      <c r="H4975" s="3" t="s">
        <v>5303</v>
      </c>
      <c r="I4975" s="3" t="s">
        <v>5304</v>
      </c>
      <c r="J4975" s="3" t="s">
        <v>2015</v>
      </c>
      <c r="K4975" s="3" t="s">
        <v>24</v>
      </c>
      <c r="L4975" s="3">
        <v>7.0</v>
      </c>
      <c r="M4975" s="3" t="s">
        <v>25</v>
      </c>
      <c r="N4975" s="3" t="s">
        <v>5349</v>
      </c>
      <c r="O4975" s="3" t="s">
        <v>5350</v>
      </c>
      <c r="P4975" s="4">
        <v>29629.0</v>
      </c>
      <c r="Q4975" s="3" t="s">
        <v>79</v>
      </c>
      <c r="S4975" s="3" t="s">
        <v>34</v>
      </c>
    </row>
    <row r="4976">
      <c r="A4976" s="2">
        <v>42318.71488425926</v>
      </c>
      <c r="B4976" s="3">
        <v>84.0</v>
      </c>
      <c r="C4976" s="3" t="s">
        <v>4244</v>
      </c>
      <c r="D4976" s="3">
        <v>26.0</v>
      </c>
      <c r="E4976" s="3" t="s">
        <v>4294</v>
      </c>
      <c r="F4976" s="3">
        <v>6.0</v>
      </c>
      <c r="G4976" s="3">
        <v>9.0</v>
      </c>
      <c r="H4976" s="3" t="s">
        <v>5303</v>
      </c>
      <c r="I4976" s="3" t="s">
        <v>5304</v>
      </c>
      <c r="J4976" s="3" t="s">
        <v>2015</v>
      </c>
      <c r="K4976" s="3" t="s">
        <v>24</v>
      </c>
      <c r="L4976" s="3">
        <v>8.0</v>
      </c>
      <c r="M4976" s="3" t="s">
        <v>30</v>
      </c>
      <c r="N4976" s="3" t="s">
        <v>5351</v>
      </c>
      <c r="O4976" s="3" t="s">
        <v>139</v>
      </c>
      <c r="P4976" s="4">
        <v>18757.0</v>
      </c>
      <c r="Q4976" s="3" t="s">
        <v>105</v>
      </c>
      <c r="S4976" s="3" t="s">
        <v>34</v>
      </c>
    </row>
    <row r="4977">
      <c r="A4977" s="2">
        <v>42318.71488425926</v>
      </c>
      <c r="B4977" s="3">
        <v>84.0</v>
      </c>
      <c r="C4977" s="3" t="s">
        <v>4244</v>
      </c>
      <c r="D4977" s="3">
        <v>26.0</v>
      </c>
      <c r="E4977" s="3" t="s">
        <v>4294</v>
      </c>
      <c r="F4977" s="3">
        <v>6.0</v>
      </c>
      <c r="G4977" s="3">
        <v>9.0</v>
      </c>
      <c r="H4977" s="3" t="s">
        <v>5303</v>
      </c>
      <c r="I4977" s="3" t="s">
        <v>5304</v>
      </c>
      <c r="J4977" s="3" t="s">
        <v>2015</v>
      </c>
      <c r="K4977" s="3" t="s">
        <v>24</v>
      </c>
      <c r="L4977" s="3">
        <v>9.0</v>
      </c>
      <c r="M4977" s="3" t="s">
        <v>25</v>
      </c>
      <c r="N4977" s="3" t="s">
        <v>906</v>
      </c>
      <c r="O4977" s="3" t="s">
        <v>237</v>
      </c>
      <c r="P4977" s="4">
        <v>30471.0</v>
      </c>
      <c r="Q4977" s="3" t="s">
        <v>776</v>
      </c>
      <c r="S4977" s="3" t="s">
        <v>34</v>
      </c>
    </row>
    <row r="4978">
      <c r="A4978" s="2">
        <v>42318.71488425926</v>
      </c>
      <c r="B4978" s="3">
        <v>84.0</v>
      </c>
      <c r="C4978" s="3" t="s">
        <v>4244</v>
      </c>
      <c r="D4978" s="3">
        <v>26.0</v>
      </c>
      <c r="E4978" s="3" t="s">
        <v>4294</v>
      </c>
      <c r="F4978" s="3">
        <v>6.0</v>
      </c>
      <c r="G4978" s="3">
        <v>9.0</v>
      </c>
      <c r="H4978" s="3" t="s">
        <v>5303</v>
      </c>
      <c r="I4978" s="3" t="s">
        <v>5304</v>
      </c>
      <c r="J4978" s="3" t="s">
        <v>2015</v>
      </c>
      <c r="K4978" s="3" t="s">
        <v>24</v>
      </c>
      <c r="L4978" s="3">
        <v>10.0</v>
      </c>
      <c r="M4978" s="3" t="s">
        <v>30</v>
      </c>
      <c r="N4978" s="3" t="s">
        <v>5352</v>
      </c>
      <c r="O4978" s="3" t="s">
        <v>2128</v>
      </c>
      <c r="P4978" s="4">
        <v>24644.0</v>
      </c>
      <c r="Q4978" s="3" t="s">
        <v>528</v>
      </c>
      <c r="S4978" s="3" t="s">
        <v>34</v>
      </c>
    </row>
    <row r="4979">
      <c r="A4979" s="2">
        <v>42318.71488425926</v>
      </c>
      <c r="B4979" s="3">
        <v>84.0</v>
      </c>
      <c r="C4979" s="3" t="s">
        <v>4244</v>
      </c>
      <c r="D4979" s="3">
        <v>26.0</v>
      </c>
      <c r="E4979" s="3" t="s">
        <v>4294</v>
      </c>
      <c r="F4979" s="3">
        <v>6.0</v>
      </c>
      <c r="G4979" s="3">
        <v>9.0</v>
      </c>
      <c r="H4979" s="3" t="s">
        <v>5303</v>
      </c>
      <c r="I4979" s="3" t="s">
        <v>5304</v>
      </c>
      <c r="J4979" s="3" t="s">
        <v>2015</v>
      </c>
      <c r="K4979" s="3" t="s">
        <v>24</v>
      </c>
      <c r="L4979" s="3">
        <v>11.0</v>
      </c>
      <c r="M4979" s="3" t="s">
        <v>25</v>
      </c>
      <c r="N4979" s="3" t="s">
        <v>5353</v>
      </c>
      <c r="O4979" s="3" t="s">
        <v>5354</v>
      </c>
      <c r="P4979" s="4">
        <v>23228.0</v>
      </c>
      <c r="Q4979" s="3" t="s">
        <v>1159</v>
      </c>
      <c r="S4979" s="3" t="s">
        <v>34</v>
      </c>
    </row>
    <row r="4980">
      <c r="A4980" s="2">
        <v>42318.71488425926</v>
      </c>
      <c r="B4980" s="3">
        <v>84.0</v>
      </c>
      <c r="C4980" s="3" t="s">
        <v>4244</v>
      </c>
      <c r="D4980" s="3">
        <v>26.0</v>
      </c>
      <c r="E4980" s="3" t="s">
        <v>4294</v>
      </c>
      <c r="F4980" s="3">
        <v>6.0</v>
      </c>
      <c r="G4980" s="3">
        <v>9.0</v>
      </c>
      <c r="H4980" s="3" t="s">
        <v>5303</v>
      </c>
      <c r="I4980" s="3" t="s">
        <v>5304</v>
      </c>
      <c r="J4980" s="3" t="s">
        <v>2015</v>
      </c>
      <c r="K4980" s="3" t="s">
        <v>24</v>
      </c>
      <c r="L4980" s="3">
        <v>12.0</v>
      </c>
      <c r="M4980" s="3" t="s">
        <v>30</v>
      </c>
      <c r="N4980" s="3" t="s">
        <v>5355</v>
      </c>
      <c r="O4980" s="3" t="s">
        <v>919</v>
      </c>
      <c r="P4980" s="4">
        <v>22059.0</v>
      </c>
      <c r="Q4980" s="3" t="s">
        <v>205</v>
      </c>
      <c r="S4980" s="3" t="s">
        <v>34</v>
      </c>
    </row>
    <row r="4981">
      <c r="A4981" s="2">
        <v>42318.71488425926</v>
      </c>
      <c r="B4981" s="3">
        <v>84.0</v>
      </c>
      <c r="C4981" s="3" t="s">
        <v>4244</v>
      </c>
      <c r="D4981" s="3">
        <v>26.0</v>
      </c>
      <c r="E4981" s="3" t="s">
        <v>4294</v>
      </c>
      <c r="F4981" s="3">
        <v>6.0</v>
      </c>
      <c r="G4981" s="3">
        <v>9.0</v>
      </c>
      <c r="H4981" s="3" t="s">
        <v>5303</v>
      </c>
      <c r="I4981" s="3" t="s">
        <v>5304</v>
      </c>
      <c r="J4981" s="3" t="s">
        <v>2015</v>
      </c>
      <c r="K4981" s="3" t="s">
        <v>24</v>
      </c>
      <c r="L4981" s="3">
        <v>13.0</v>
      </c>
      <c r="M4981" s="3" t="s">
        <v>25</v>
      </c>
      <c r="N4981" s="3" t="s">
        <v>4277</v>
      </c>
      <c r="O4981" s="3" t="s">
        <v>1390</v>
      </c>
      <c r="P4981" s="4">
        <v>31663.0</v>
      </c>
      <c r="Q4981" s="3" t="s">
        <v>189</v>
      </c>
      <c r="S4981" s="3" t="s">
        <v>34</v>
      </c>
    </row>
    <row r="4982">
      <c r="A4982" s="2">
        <v>42318.71488425926</v>
      </c>
      <c r="B4982" s="3">
        <v>84.0</v>
      </c>
      <c r="C4982" s="3" t="s">
        <v>4244</v>
      </c>
      <c r="D4982" s="3">
        <v>26.0</v>
      </c>
      <c r="E4982" s="3" t="s">
        <v>4294</v>
      </c>
      <c r="F4982" s="3">
        <v>6.0</v>
      </c>
      <c r="G4982" s="3">
        <v>9.0</v>
      </c>
      <c r="H4982" s="3" t="s">
        <v>5303</v>
      </c>
      <c r="I4982" s="3" t="s">
        <v>5304</v>
      </c>
      <c r="J4982" s="3" t="s">
        <v>2015</v>
      </c>
      <c r="K4982" s="3" t="s">
        <v>24</v>
      </c>
      <c r="L4982" s="3">
        <v>14.0</v>
      </c>
      <c r="M4982" s="3" t="s">
        <v>30</v>
      </c>
      <c r="N4982" s="3" t="s">
        <v>2841</v>
      </c>
      <c r="O4982" s="3" t="s">
        <v>5356</v>
      </c>
      <c r="P4982" s="4">
        <v>24315.0</v>
      </c>
      <c r="Q4982" s="3" t="s">
        <v>216</v>
      </c>
      <c r="S4982" s="3" t="s">
        <v>34</v>
      </c>
    </row>
    <row r="4983">
      <c r="A4983" s="2">
        <v>42318.71488425926</v>
      </c>
      <c r="B4983" s="3">
        <v>84.0</v>
      </c>
      <c r="C4983" s="3" t="s">
        <v>4244</v>
      </c>
      <c r="D4983" s="3">
        <v>26.0</v>
      </c>
      <c r="E4983" s="3" t="s">
        <v>4294</v>
      </c>
      <c r="F4983" s="3">
        <v>6.0</v>
      </c>
      <c r="G4983" s="3">
        <v>9.0</v>
      </c>
      <c r="H4983" s="3" t="s">
        <v>5303</v>
      </c>
      <c r="I4983" s="3" t="s">
        <v>5304</v>
      </c>
      <c r="J4983" s="3" t="s">
        <v>2015</v>
      </c>
      <c r="K4983" s="3" t="s">
        <v>24</v>
      </c>
      <c r="L4983" s="3">
        <v>15.0</v>
      </c>
      <c r="M4983" s="3" t="s">
        <v>25</v>
      </c>
      <c r="N4983" s="3" t="s">
        <v>5357</v>
      </c>
      <c r="O4983" s="3" t="s">
        <v>401</v>
      </c>
      <c r="P4983" s="4">
        <v>24035.0</v>
      </c>
      <c r="Q4983" s="3" t="s">
        <v>55</v>
      </c>
      <c r="R4983" s="3" t="s">
        <v>1030</v>
      </c>
      <c r="S4983" s="3" t="s">
        <v>34</v>
      </c>
    </row>
    <row r="4984">
      <c r="A4984" s="2">
        <v>42318.71488425926</v>
      </c>
      <c r="B4984" s="3">
        <v>84.0</v>
      </c>
      <c r="C4984" s="3" t="s">
        <v>4244</v>
      </c>
      <c r="D4984" s="3">
        <v>38.0</v>
      </c>
      <c r="E4984" s="3" t="s">
        <v>4310</v>
      </c>
      <c r="F4984" s="3">
        <v>6.0</v>
      </c>
      <c r="G4984" s="3">
        <v>9.0</v>
      </c>
      <c r="H4984" s="3" t="s">
        <v>5303</v>
      </c>
      <c r="I4984" s="3" t="s">
        <v>5304</v>
      </c>
      <c r="J4984" s="3" t="s">
        <v>2015</v>
      </c>
      <c r="K4984" s="3" t="s">
        <v>24</v>
      </c>
      <c r="L4984" s="3">
        <v>1.0</v>
      </c>
      <c r="M4984" s="3" t="s">
        <v>25</v>
      </c>
      <c r="N4984" s="3" t="s">
        <v>5358</v>
      </c>
      <c r="O4984" s="3" t="s">
        <v>1456</v>
      </c>
      <c r="P4984" s="4">
        <v>25277.0</v>
      </c>
      <c r="Q4984" s="3" t="s">
        <v>153</v>
      </c>
      <c r="S4984" s="3" t="s">
        <v>34</v>
      </c>
    </row>
    <row r="4985">
      <c r="A4985" s="2">
        <v>42318.71488425926</v>
      </c>
      <c r="B4985" s="3">
        <v>84.0</v>
      </c>
      <c r="C4985" s="3" t="s">
        <v>4244</v>
      </c>
      <c r="D4985" s="3">
        <v>38.0</v>
      </c>
      <c r="E4985" s="3" t="s">
        <v>4310</v>
      </c>
      <c r="F4985" s="3">
        <v>6.0</v>
      </c>
      <c r="G4985" s="3">
        <v>9.0</v>
      </c>
      <c r="H4985" s="3" t="s">
        <v>5303</v>
      </c>
      <c r="I4985" s="3" t="s">
        <v>5304</v>
      </c>
      <c r="J4985" s="3" t="s">
        <v>2015</v>
      </c>
      <c r="K4985" s="3" t="s">
        <v>24</v>
      </c>
      <c r="L4985" s="3">
        <v>2.0</v>
      </c>
      <c r="M4985" s="3" t="s">
        <v>30</v>
      </c>
      <c r="N4985" s="3" t="s">
        <v>5359</v>
      </c>
      <c r="O4985" s="3" t="s">
        <v>812</v>
      </c>
      <c r="P4985" s="4">
        <v>26761.0</v>
      </c>
      <c r="Q4985" s="3" t="s">
        <v>169</v>
      </c>
      <c r="S4985" s="3" t="s">
        <v>34</v>
      </c>
    </row>
    <row r="4986">
      <c r="A4986" s="2">
        <v>42318.71488425926</v>
      </c>
      <c r="B4986" s="3">
        <v>84.0</v>
      </c>
      <c r="C4986" s="3" t="s">
        <v>4244</v>
      </c>
      <c r="D4986" s="3">
        <v>38.0</v>
      </c>
      <c r="E4986" s="3" t="s">
        <v>4310</v>
      </c>
      <c r="F4986" s="3">
        <v>6.0</v>
      </c>
      <c r="G4986" s="3">
        <v>9.0</v>
      </c>
      <c r="H4986" s="3" t="s">
        <v>5303</v>
      </c>
      <c r="I4986" s="3" t="s">
        <v>5304</v>
      </c>
      <c r="J4986" s="3" t="s">
        <v>2015</v>
      </c>
      <c r="K4986" s="3" t="s">
        <v>24</v>
      </c>
      <c r="L4986" s="3">
        <v>3.0</v>
      </c>
      <c r="M4986" s="3" t="s">
        <v>25</v>
      </c>
      <c r="N4986" s="3" t="s">
        <v>5360</v>
      </c>
      <c r="O4986" s="3" t="s">
        <v>1637</v>
      </c>
      <c r="P4986" s="4">
        <v>26626.0</v>
      </c>
      <c r="Q4986" s="3" t="s">
        <v>149</v>
      </c>
      <c r="S4986" s="3" t="s">
        <v>34</v>
      </c>
    </row>
    <row r="4987">
      <c r="A4987" s="2">
        <v>42318.71488425926</v>
      </c>
      <c r="B4987" s="3">
        <v>84.0</v>
      </c>
      <c r="C4987" s="3" t="s">
        <v>4244</v>
      </c>
      <c r="D4987" s="3">
        <v>38.0</v>
      </c>
      <c r="E4987" s="3" t="s">
        <v>4310</v>
      </c>
      <c r="F4987" s="3">
        <v>6.0</v>
      </c>
      <c r="G4987" s="3">
        <v>9.0</v>
      </c>
      <c r="H4987" s="3" t="s">
        <v>5303</v>
      </c>
      <c r="I4987" s="3" t="s">
        <v>5304</v>
      </c>
      <c r="J4987" s="3" t="s">
        <v>2015</v>
      </c>
      <c r="K4987" s="3" t="s">
        <v>24</v>
      </c>
      <c r="L4987" s="3">
        <v>4.0</v>
      </c>
      <c r="M4987" s="3" t="s">
        <v>30</v>
      </c>
      <c r="N4987" s="3" t="s">
        <v>5361</v>
      </c>
      <c r="O4987" s="3" t="s">
        <v>283</v>
      </c>
      <c r="P4987" s="4">
        <v>24659.0</v>
      </c>
      <c r="Q4987" s="3" t="s">
        <v>352</v>
      </c>
      <c r="S4987" s="3" t="s">
        <v>34</v>
      </c>
    </row>
    <row r="4988">
      <c r="A4988" s="2">
        <v>42318.71488425926</v>
      </c>
      <c r="B4988" s="3">
        <v>84.0</v>
      </c>
      <c r="C4988" s="3" t="s">
        <v>4244</v>
      </c>
      <c r="D4988" s="3">
        <v>38.0</v>
      </c>
      <c r="E4988" s="3" t="s">
        <v>4310</v>
      </c>
      <c r="F4988" s="3">
        <v>6.0</v>
      </c>
      <c r="G4988" s="3">
        <v>9.0</v>
      </c>
      <c r="H4988" s="3" t="s">
        <v>5303</v>
      </c>
      <c r="I4988" s="3" t="s">
        <v>5304</v>
      </c>
      <c r="J4988" s="3" t="s">
        <v>2015</v>
      </c>
      <c r="K4988" s="3" t="s">
        <v>24</v>
      </c>
      <c r="L4988" s="3">
        <v>5.0</v>
      </c>
      <c r="M4988" s="3" t="s">
        <v>25</v>
      </c>
      <c r="N4988" s="3" t="s">
        <v>5362</v>
      </c>
      <c r="O4988" s="3" t="s">
        <v>297</v>
      </c>
      <c r="P4988" s="4">
        <v>25232.0</v>
      </c>
      <c r="Q4988" s="3" t="s">
        <v>153</v>
      </c>
      <c r="S4988" s="3" t="s">
        <v>29</v>
      </c>
    </row>
    <row r="4989">
      <c r="A4989" s="2">
        <v>42318.71488425926</v>
      </c>
      <c r="B4989" s="3">
        <v>84.0</v>
      </c>
      <c r="C4989" s="3" t="s">
        <v>4244</v>
      </c>
      <c r="D4989" s="3">
        <v>38.0</v>
      </c>
      <c r="E4989" s="3" t="s">
        <v>4310</v>
      </c>
      <c r="F4989" s="3">
        <v>6.0</v>
      </c>
      <c r="G4989" s="3">
        <v>9.0</v>
      </c>
      <c r="H4989" s="3" t="s">
        <v>5303</v>
      </c>
      <c r="I4989" s="3" t="s">
        <v>5304</v>
      </c>
      <c r="J4989" s="3" t="s">
        <v>2015</v>
      </c>
      <c r="K4989" s="3" t="s">
        <v>24</v>
      </c>
      <c r="L4989" s="3">
        <v>6.0</v>
      </c>
      <c r="M4989" s="3" t="s">
        <v>30</v>
      </c>
      <c r="N4989" s="3" t="s">
        <v>5363</v>
      </c>
      <c r="O4989" s="3" t="s">
        <v>633</v>
      </c>
      <c r="P4989" s="4">
        <v>20286.0</v>
      </c>
      <c r="Q4989" s="3" t="s">
        <v>37</v>
      </c>
      <c r="S4989" s="3" t="s">
        <v>34</v>
      </c>
    </row>
    <row r="4990">
      <c r="A4990" s="2">
        <v>42318.71488425926</v>
      </c>
      <c r="B4990" s="3">
        <v>84.0</v>
      </c>
      <c r="C4990" s="3" t="s">
        <v>4244</v>
      </c>
      <c r="D4990" s="3">
        <v>38.0</v>
      </c>
      <c r="E4990" s="3" t="s">
        <v>4310</v>
      </c>
      <c r="F4990" s="3">
        <v>6.0</v>
      </c>
      <c r="G4990" s="3">
        <v>9.0</v>
      </c>
      <c r="H4990" s="3" t="s">
        <v>5303</v>
      </c>
      <c r="I4990" s="3" t="s">
        <v>5304</v>
      </c>
      <c r="J4990" s="3" t="s">
        <v>2015</v>
      </c>
      <c r="K4990" s="3" t="s">
        <v>24</v>
      </c>
      <c r="L4990" s="3">
        <v>7.0</v>
      </c>
      <c r="M4990" s="3" t="s">
        <v>25</v>
      </c>
      <c r="N4990" s="3" t="s">
        <v>5364</v>
      </c>
      <c r="O4990" s="3" t="s">
        <v>523</v>
      </c>
      <c r="P4990" s="4">
        <v>19211.0</v>
      </c>
      <c r="Q4990" s="3" t="s">
        <v>110</v>
      </c>
      <c r="S4990" s="3" t="s">
        <v>34</v>
      </c>
    </row>
    <row r="4991">
      <c r="A4991" s="2">
        <v>42318.71488425926</v>
      </c>
      <c r="B4991" s="3">
        <v>84.0</v>
      </c>
      <c r="C4991" s="3" t="s">
        <v>4244</v>
      </c>
      <c r="D4991" s="3">
        <v>38.0</v>
      </c>
      <c r="E4991" s="3" t="s">
        <v>4310</v>
      </c>
      <c r="F4991" s="3">
        <v>6.0</v>
      </c>
      <c r="G4991" s="3">
        <v>9.0</v>
      </c>
      <c r="H4991" s="3" t="s">
        <v>5303</v>
      </c>
      <c r="I4991" s="3" t="s">
        <v>5304</v>
      </c>
      <c r="J4991" s="3" t="s">
        <v>2015</v>
      </c>
      <c r="K4991" s="3" t="s">
        <v>24</v>
      </c>
      <c r="L4991" s="3">
        <v>8.0</v>
      </c>
      <c r="M4991" s="3" t="s">
        <v>30</v>
      </c>
      <c r="N4991" s="3" t="s">
        <v>5365</v>
      </c>
      <c r="O4991" s="3" t="s">
        <v>697</v>
      </c>
      <c r="P4991" s="4">
        <v>25104.0</v>
      </c>
      <c r="Q4991" s="3" t="s">
        <v>169</v>
      </c>
      <c r="S4991" s="3" t="s">
        <v>34</v>
      </c>
    </row>
    <row r="4992">
      <c r="A4992" s="2">
        <v>42318.71488425926</v>
      </c>
      <c r="B4992" s="3">
        <v>84.0</v>
      </c>
      <c r="C4992" s="3" t="s">
        <v>4244</v>
      </c>
      <c r="D4992" s="3">
        <v>38.0</v>
      </c>
      <c r="E4992" s="3" t="s">
        <v>4310</v>
      </c>
      <c r="F4992" s="3">
        <v>6.0</v>
      </c>
      <c r="G4992" s="3">
        <v>9.0</v>
      </c>
      <c r="H4992" s="3" t="s">
        <v>5303</v>
      </c>
      <c r="I4992" s="3" t="s">
        <v>5304</v>
      </c>
      <c r="J4992" s="3" t="s">
        <v>2015</v>
      </c>
      <c r="K4992" s="3" t="s">
        <v>24</v>
      </c>
      <c r="L4992" s="3">
        <v>9.0</v>
      </c>
      <c r="M4992" s="3" t="s">
        <v>25</v>
      </c>
      <c r="N4992" s="3" t="s">
        <v>5366</v>
      </c>
      <c r="O4992" s="3" t="s">
        <v>251</v>
      </c>
      <c r="P4992" s="4">
        <v>23933.0</v>
      </c>
      <c r="Q4992" s="3" t="s">
        <v>132</v>
      </c>
      <c r="S4992" s="3" t="s">
        <v>34</v>
      </c>
    </row>
    <row r="4993">
      <c r="A4993" s="2">
        <v>42318.71488425926</v>
      </c>
      <c r="B4993" s="3">
        <v>84.0</v>
      </c>
      <c r="C4993" s="3" t="s">
        <v>4244</v>
      </c>
      <c r="D4993" s="3">
        <v>38.0</v>
      </c>
      <c r="E4993" s="3" t="s">
        <v>4310</v>
      </c>
      <c r="F4993" s="3">
        <v>6.0</v>
      </c>
      <c r="G4993" s="3">
        <v>9.0</v>
      </c>
      <c r="H4993" s="3" t="s">
        <v>5303</v>
      </c>
      <c r="I4993" s="3" t="s">
        <v>5304</v>
      </c>
      <c r="J4993" s="3" t="s">
        <v>2015</v>
      </c>
      <c r="K4993" s="3" t="s">
        <v>24</v>
      </c>
      <c r="L4993" s="3">
        <v>10.0</v>
      </c>
      <c r="M4993" s="3" t="s">
        <v>30</v>
      </c>
      <c r="N4993" s="3" t="s">
        <v>2925</v>
      </c>
      <c r="O4993" s="3" t="s">
        <v>321</v>
      </c>
      <c r="P4993" s="4">
        <v>17072.0</v>
      </c>
      <c r="Q4993" s="3" t="s">
        <v>86</v>
      </c>
      <c r="S4993" s="3" t="s">
        <v>34</v>
      </c>
    </row>
    <row r="4994">
      <c r="A4994" s="2">
        <v>42318.71488425926</v>
      </c>
      <c r="B4994" s="3">
        <v>84.0</v>
      </c>
      <c r="C4994" s="3" t="s">
        <v>4244</v>
      </c>
      <c r="D4994" s="3">
        <v>38.0</v>
      </c>
      <c r="E4994" s="3" t="s">
        <v>4310</v>
      </c>
      <c r="F4994" s="3">
        <v>6.0</v>
      </c>
      <c r="G4994" s="3">
        <v>9.0</v>
      </c>
      <c r="H4994" s="3" t="s">
        <v>5303</v>
      </c>
      <c r="I4994" s="3" t="s">
        <v>5304</v>
      </c>
      <c r="J4994" s="3" t="s">
        <v>2015</v>
      </c>
      <c r="K4994" s="3" t="s">
        <v>24</v>
      </c>
      <c r="L4994" s="3">
        <v>11.0</v>
      </c>
      <c r="M4994" s="3" t="s">
        <v>25</v>
      </c>
      <c r="N4994" s="3" t="s">
        <v>5367</v>
      </c>
      <c r="O4994" s="3" t="s">
        <v>218</v>
      </c>
      <c r="P4994" s="4">
        <v>20229.0</v>
      </c>
      <c r="Q4994" s="3" t="s">
        <v>216</v>
      </c>
      <c r="S4994" s="3" t="s">
        <v>34</v>
      </c>
    </row>
    <row r="4995">
      <c r="A4995" s="2">
        <v>42318.71488425926</v>
      </c>
      <c r="B4995" s="3">
        <v>84.0</v>
      </c>
      <c r="C4995" s="3" t="s">
        <v>4244</v>
      </c>
      <c r="D4995" s="3">
        <v>38.0</v>
      </c>
      <c r="E4995" s="3" t="s">
        <v>4310</v>
      </c>
      <c r="F4995" s="3">
        <v>6.0</v>
      </c>
      <c r="G4995" s="3">
        <v>9.0</v>
      </c>
      <c r="H4995" s="3" t="s">
        <v>5303</v>
      </c>
      <c r="I4995" s="3" t="s">
        <v>5304</v>
      </c>
      <c r="J4995" s="3" t="s">
        <v>2015</v>
      </c>
      <c r="K4995" s="3" t="s">
        <v>24</v>
      </c>
      <c r="L4995" s="3">
        <v>12.0</v>
      </c>
      <c r="M4995" s="3" t="s">
        <v>30</v>
      </c>
      <c r="N4995" s="3" t="s">
        <v>1835</v>
      </c>
      <c r="O4995" s="3" t="s">
        <v>1494</v>
      </c>
      <c r="P4995" s="4">
        <v>23965.0</v>
      </c>
      <c r="Q4995" s="3" t="s">
        <v>132</v>
      </c>
      <c r="S4995" s="3" t="s">
        <v>34</v>
      </c>
    </row>
    <row r="4996">
      <c r="A4996" s="2">
        <v>42318.71488425926</v>
      </c>
      <c r="B4996" s="3">
        <v>84.0</v>
      </c>
      <c r="C4996" s="3" t="s">
        <v>4244</v>
      </c>
      <c r="D4996" s="3">
        <v>38.0</v>
      </c>
      <c r="E4996" s="3" t="s">
        <v>4310</v>
      </c>
      <c r="F4996" s="3">
        <v>6.0</v>
      </c>
      <c r="G4996" s="3">
        <v>9.0</v>
      </c>
      <c r="H4996" s="3" t="s">
        <v>5303</v>
      </c>
      <c r="I4996" s="3" t="s">
        <v>5304</v>
      </c>
      <c r="J4996" s="3" t="s">
        <v>2015</v>
      </c>
      <c r="K4996" s="3" t="s">
        <v>24</v>
      </c>
      <c r="L4996" s="3">
        <v>13.0</v>
      </c>
      <c r="M4996" s="3" t="s">
        <v>25</v>
      </c>
      <c r="N4996" s="3" t="s">
        <v>5368</v>
      </c>
      <c r="O4996" s="3" t="s">
        <v>1995</v>
      </c>
      <c r="P4996" s="4">
        <v>16549.0</v>
      </c>
      <c r="Q4996" s="3" t="s">
        <v>96</v>
      </c>
      <c r="S4996" s="3" t="s">
        <v>34</v>
      </c>
    </row>
    <row r="4997">
      <c r="A4997" s="2">
        <v>42318.71488425926</v>
      </c>
      <c r="B4997" s="3">
        <v>84.0</v>
      </c>
      <c r="C4997" s="3" t="s">
        <v>4244</v>
      </c>
      <c r="D4997" s="3">
        <v>38.0</v>
      </c>
      <c r="E4997" s="3" t="s">
        <v>4310</v>
      </c>
      <c r="F4997" s="3">
        <v>6.0</v>
      </c>
      <c r="G4997" s="3">
        <v>9.0</v>
      </c>
      <c r="H4997" s="3" t="s">
        <v>5303</v>
      </c>
      <c r="I4997" s="3" t="s">
        <v>5304</v>
      </c>
      <c r="J4997" s="3" t="s">
        <v>2015</v>
      </c>
      <c r="K4997" s="3" t="s">
        <v>24</v>
      </c>
      <c r="L4997" s="3">
        <v>14.0</v>
      </c>
      <c r="M4997" s="3" t="s">
        <v>30</v>
      </c>
      <c r="N4997" s="3" t="s">
        <v>5369</v>
      </c>
      <c r="O4997" s="3" t="s">
        <v>163</v>
      </c>
      <c r="P4997" s="4">
        <v>24974.0</v>
      </c>
      <c r="Q4997" s="3" t="s">
        <v>352</v>
      </c>
      <c r="S4997" s="3" t="s">
        <v>34</v>
      </c>
    </row>
    <row r="4998">
      <c r="A4998" s="2">
        <v>42318.71488425926</v>
      </c>
      <c r="B4998" s="3">
        <v>84.0</v>
      </c>
      <c r="C4998" s="3" t="s">
        <v>4244</v>
      </c>
      <c r="D4998" s="3">
        <v>38.0</v>
      </c>
      <c r="E4998" s="3" t="s">
        <v>4310</v>
      </c>
      <c r="F4998" s="3">
        <v>6.0</v>
      </c>
      <c r="G4998" s="3">
        <v>9.0</v>
      </c>
      <c r="H4998" s="3" t="s">
        <v>5303</v>
      </c>
      <c r="I4998" s="3" t="s">
        <v>5304</v>
      </c>
      <c r="J4998" s="3" t="s">
        <v>2015</v>
      </c>
      <c r="K4998" s="3" t="s">
        <v>24</v>
      </c>
      <c r="L4998" s="3">
        <v>15.0</v>
      </c>
      <c r="M4998" s="3" t="s">
        <v>25</v>
      </c>
      <c r="N4998" s="3" t="s">
        <v>5370</v>
      </c>
      <c r="O4998" s="3" t="s">
        <v>5371</v>
      </c>
      <c r="P4998" s="4">
        <v>28672.0</v>
      </c>
      <c r="Q4998" s="3" t="s">
        <v>75</v>
      </c>
      <c r="S4998" s="3" t="s">
        <v>34</v>
      </c>
    </row>
    <row r="4999">
      <c r="A4999" s="2">
        <v>42318.71488425926</v>
      </c>
      <c r="B4999" s="3">
        <v>84.0</v>
      </c>
      <c r="C4999" s="3" t="s">
        <v>4244</v>
      </c>
      <c r="D4999" s="3">
        <v>38.0</v>
      </c>
      <c r="E4999" s="3" t="s">
        <v>4310</v>
      </c>
      <c r="F4999" s="3">
        <v>6.0</v>
      </c>
      <c r="G4999" s="3">
        <v>9.0</v>
      </c>
      <c r="H4999" s="3" t="s">
        <v>5303</v>
      </c>
      <c r="I4999" s="3" t="s">
        <v>5304</v>
      </c>
      <c r="J4999" s="3" t="s">
        <v>2015</v>
      </c>
      <c r="K4999" s="3" t="s">
        <v>24</v>
      </c>
      <c r="L4999" s="3">
        <v>16.0</v>
      </c>
      <c r="M4999" s="3" t="s">
        <v>30</v>
      </c>
      <c r="N4999" s="3" t="s">
        <v>5372</v>
      </c>
      <c r="O4999" s="3" t="s">
        <v>121</v>
      </c>
      <c r="P4999" s="4">
        <v>18699.0</v>
      </c>
      <c r="Q4999" s="3" t="s">
        <v>49</v>
      </c>
      <c r="S4999" s="3" t="s">
        <v>34</v>
      </c>
    </row>
    <row r="5000">
      <c r="A5000" s="2">
        <v>42318.71488425926</v>
      </c>
      <c r="B5000" s="3">
        <v>84.0</v>
      </c>
      <c r="C5000" s="3" t="s">
        <v>4244</v>
      </c>
      <c r="D5000" s="3">
        <v>38.0</v>
      </c>
      <c r="E5000" s="3" t="s">
        <v>4310</v>
      </c>
      <c r="F5000" s="3">
        <v>6.0</v>
      </c>
      <c r="G5000" s="3">
        <v>9.0</v>
      </c>
      <c r="H5000" s="3" t="s">
        <v>5303</v>
      </c>
      <c r="I5000" s="3" t="s">
        <v>5304</v>
      </c>
      <c r="J5000" s="3" t="s">
        <v>2015</v>
      </c>
      <c r="K5000" s="3" t="s">
        <v>24</v>
      </c>
      <c r="L5000" s="3">
        <v>17.0</v>
      </c>
      <c r="M5000" s="3" t="s">
        <v>25</v>
      </c>
      <c r="N5000" s="3" t="s">
        <v>763</v>
      </c>
      <c r="O5000" s="3" t="s">
        <v>417</v>
      </c>
      <c r="P5000" s="4">
        <v>18739.0</v>
      </c>
      <c r="Q5000" s="3" t="s">
        <v>96</v>
      </c>
      <c r="S5000" s="3" t="s">
        <v>29</v>
      </c>
    </row>
    <row r="5001">
      <c r="A5001" s="2">
        <v>42318.71488425926</v>
      </c>
      <c r="B5001" s="3">
        <v>84.0</v>
      </c>
      <c r="C5001" s="3" t="s">
        <v>4244</v>
      </c>
      <c r="D5001" s="3">
        <v>38.0</v>
      </c>
      <c r="E5001" s="3" t="s">
        <v>4310</v>
      </c>
      <c r="F5001" s="3">
        <v>6.0</v>
      </c>
      <c r="G5001" s="3">
        <v>9.0</v>
      </c>
      <c r="H5001" s="3" t="s">
        <v>5303</v>
      </c>
      <c r="I5001" s="3" t="s">
        <v>5304</v>
      </c>
      <c r="J5001" s="3" t="s">
        <v>2015</v>
      </c>
      <c r="K5001" s="3" t="s">
        <v>24</v>
      </c>
      <c r="L5001" s="3">
        <v>18.0</v>
      </c>
      <c r="M5001" s="3" t="s">
        <v>30</v>
      </c>
      <c r="N5001" s="3" t="s">
        <v>5373</v>
      </c>
      <c r="O5001" s="3" t="s">
        <v>3843</v>
      </c>
      <c r="P5001" s="4">
        <v>27985.0</v>
      </c>
      <c r="Q5001" s="3" t="s">
        <v>189</v>
      </c>
      <c r="S5001" s="3" t="s">
        <v>34</v>
      </c>
    </row>
    <row r="5002">
      <c r="A5002" s="2">
        <v>42318.71488425926</v>
      </c>
      <c r="B5002" s="3">
        <v>84.0</v>
      </c>
      <c r="C5002" s="3" t="s">
        <v>4244</v>
      </c>
      <c r="D5002" s="3">
        <v>38.0</v>
      </c>
      <c r="E5002" s="3" t="s">
        <v>4310</v>
      </c>
      <c r="F5002" s="3">
        <v>6.0</v>
      </c>
      <c r="G5002" s="3">
        <v>9.0</v>
      </c>
      <c r="H5002" s="3" t="s">
        <v>5303</v>
      </c>
      <c r="I5002" s="3" t="s">
        <v>5304</v>
      </c>
      <c r="J5002" s="3" t="s">
        <v>2015</v>
      </c>
      <c r="K5002" s="3" t="s">
        <v>24</v>
      </c>
      <c r="L5002" s="3">
        <v>19.0</v>
      </c>
      <c r="M5002" s="3" t="s">
        <v>25</v>
      </c>
      <c r="N5002" s="3" t="s">
        <v>5374</v>
      </c>
      <c r="O5002" s="3" t="s">
        <v>536</v>
      </c>
      <c r="P5002" s="4">
        <v>23593.0</v>
      </c>
      <c r="Q5002" s="3" t="s">
        <v>33</v>
      </c>
      <c r="S5002" s="3" t="s">
        <v>34</v>
      </c>
    </row>
    <row r="5003">
      <c r="A5003" s="2">
        <v>42318.71488425926</v>
      </c>
      <c r="B5003" s="3">
        <v>84.0</v>
      </c>
      <c r="C5003" s="3" t="s">
        <v>4244</v>
      </c>
      <c r="D5003" s="3">
        <v>38.0</v>
      </c>
      <c r="E5003" s="3" t="s">
        <v>4310</v>
      </c>
      <c r="F5003" s="3">
        <v>6.0</v>
      </c>
      <c r="G5003" s="3">
        <v>9.0</v>
      </c>
      <c r="H5003" s="3" t="s">
        <v>5303</v>
      </c>
      <c r="I5003" s="3" t="s">
        <v>5304</v>
      </c>
      <c r="J5003" s="3" t="s">
        <v>2015</v>
      </c>
      <c r="K5003" s="3" t="s">
        <v>24</v>
      </c>
      <c r="L5003" s="3">
        <v>20.0</v>
      </c>
      <c r="M5003" s="3" t="s">
        <v>30</v>
      </c>
      <c r="N5003" s="3" t="s">
        <v>1709</v>
      </c>
      <c r="O5003" s="3" t="s">
        <v>1494</v>
      </c>
      <c r="P5003" s="4">
        <v>22750.0</v>
      </c>
      <c r="Q5003" s="3" t="s">
        <v>40</v>
      </c>
      <c r="S5003" s="3" t="s">
        <v>34</v>
      </c>
    </row>
    <row r="5004">
      <c r="A5004" s="2">
        <v>42318.71488425926</v>
      </c>
      <c r="B5004" s="3">
        <v>84.0</v>
      </c>
      <c r="C5004" s="3" t="s">
        <v>4244</v>
      </c>
      <c r="D5004" s="3">
        <v>38.0</v>
      </c>
      <c r="E5004" s="3" t="s">
        <v>4310</v>
      </c>
      <c r="F5004" s="3">
        <v>6.0</v>
      </c>
      <c r="G5004" s="3">
        <v>9.0</v>
      </c>
      <c r="H5004" s="3" t="s">
        <v>5303</v>
      </c>
      <c r="I5004" s="3" t="s">
        <v>5304</v>
      </c>
      <c r="J5004" s="3" t="s">
        <v>2015</v>
      </c>
      <c r="K5004" s="3" t="s">
        <v>24</v>
      </c>
      <c r="L5004" s="3">
        <v>21.0</v>
      </c>
      <c r="M5004" s="3" t="s">
        <v>25</v>
      </c>
      <c r="N5004" s="3" t="s">
        <v>5375</v>
      </c>
      <c r="O5004" s="3" t="s">
        <v>213</v>
      </c>
      <c r="P5004" s="4">
        <v>18551.0</v>
      </c>
      <c r="Q5004" s="3" t="s">
        <v>49</v>
      </c>
      <c r="S5004" s="3" t="s">
        <v>34</v>
      </c>
    </row>
    <row r="5005">
      <c r="A5005" s="2">
        <v>42318.71488425926</v>
      </c>
      <c r="B5005" s="3">
        <v>84.0</v>
      </c>
      <c r="C5005" s="3" t="s">
        <v>4244</v>
      </c>
      <c r="D5005" s="3">
        <v>38.0</v>
      </c>
      <c r="E5005" s="3" t="s">
        <v>4310</v>
      </c>
      <c r="F5005" s="3">
        <v>6.0</v>
      </c>
      <c r="G5005" s="3">
        <v>9.0</v>
      </c>
      <c r="H5005" s="3" t="s">
        <v>5303</v>
      </c>
      <c r="I5005" s="3" t="s">
        <v>5304</v>
      </c>
      <c r="J5005" s="3" t="s">
        <v>2015</v>
      </c>
      <c r="K5005" s="3" t="s">
        <v>24</v>
      </c>
      <c r="L5005" s="3">
        <v>22.0</v>
      </c>
      <c r="M5005" s="3" t="s">
        <v>30</v>
      </c>
      <c r="N5005" s="3" t="s">
        <v>5376</v>
      </c>
      <c r="O5005" s="3" t="s">
        <v>215</v>
      </c>
      <c r="P5005" s="4">
        <v>24573.0</v>
      </c>
      <c r="Q5005" s="3" t="s">
        <v>79</v>
      </c>
      <c r="S5005" s="3" t="s">
        <v>34</v>
      </c>
    </row>
    <row r="5006">
      <c r="A5006" s="2">
        <v>42318.71488425926</v>
      </c>
      <c r="B5006" s="3">
        <v>84.0</v>
      </c>
      <c r="C5006" s="3" t="s">
        <v>4244</v>
      </c>
      <c r="D5006" s="3">
        <v>38.0</v>
      </c>
      <c r="E5006" s="3" t="s">
        <v>4310</v>
      </c>
      <c r="F5006" s="3">
        <v>6.0</v>
      </c>
      <c r="G5006" s="3">
        <v>9.0</v>
      </c>
      <c r="H5006" s="3" t="s">
        <v>5303</v>
      </c>
      <c r="I5006" s="3" t="s">
        <v>5304</v>
      </c>
      <c r="J5006" s="3" t="s">
        <v>2015</v>
      </c>
      <c r="K5006" s="3" t="s">
        <v>24</v>
      </c>
      <c r="L5006" s="3">
        <v>23.0</v>
      </c>
      <c r="M5006" s="3" t="s">
        <v>25</v>
      </c>
      <c r="N5006" s="3" t="s">
        <v>5377</v>
      </c>
      <c r="O5006" s="3" t="s">
        <v>628</v>
      </c>
      <c r="P5006" s="4">
        <v>18238.0</v>
      </c>
      <c r="Q5006" s="3" t="s">
        <v>117</v>
      </c>
      <c r="S5006" s="3" t="s">
        <v>34</v>
      </c>
    </row>
    <row r="5007">
      <c r="A5007" s="2">
        <v>42318.71488425926</v>
      </c>
      <c r="B5007" s="3">
        <v>84.0</v>
      </c>
      <c r="C5007" s="3" t="s">
        <v>4244</v>
      </c>
      <c r="D5007" s="3">
        <v>38.0</v>
      </c>
      <c r="E5007" s="3" t="s">
        <v>4310</v>
      </c>
      <c r="F5007" s="3">
        <v>6.0</v>
      </c>
      <c r="G5007" s="3">
        <v>9.0</v>
      </c>
      <c r="H5007" s="3" t="s">
        <v>5303</v>
      </c>
      <c r="I5007" s="3" t="s">
        <v>5304</v>
      </c>
      <c r="J5007" s="3" t="s">
        <v>2015</v>
      </c>
      <c r="K5007" s="3" t="s">
        <v>24</v>
      </c>
      <c r="L5007" s="3">
        <v>24.0</v>
      </c>
      <c r="M5007" s="3" t="s">
        <v>30</v>
      </c>
      <c r="N5007" s="3" t="s">
        <v>5378</v>
      </c>
      <c r="O5007" s="3" t="s">
        <v>1074</v>
      </c>
      <c r="P5007" s="4">
        <v>19435.0</v>
      </c>
      <c r="Q5007" s="3" t="s">
        <v>96</v>
      </c>
      <c r="S5007" s="3" t="s">
        <v>34</v>
      </c>
    </row>
    <row r="5008">
      <c r="A5008" s="2">
        <v>42318.71488425926</v>
      </c>
      <c r="B5008" s="3">
        <v>84.0</v>
      </c>
      <c r="C5008" s="3" t="s">
        <v>4244</v>
      </c>
      <c r="D5008" s="3">
        <v>38.0</v>
      </c>
      <c r="E5008" s="3" t="s">
        <v>4310</v>
      </c>
      <c r="F5008" s="3">
        <v>6.0</v>
      </c>
      <c r="G5008" s="3">
        <v>9.0</v>
      </c>
      <c r="H5008" s="3" t="s">
        <v>5303</v>
      </c>
      <c r="I5008" s="3" t="s">
        <v>5304</v>
      </c>
      <c r="J5008" s="3" t="s">
        <v>2015</v>
      </c>
      <c r="K5008" s="3" t="s">
        <v>24</v>
      </c>
      <c r="L5008" s="3">
        <v>25.0</v>
      </c>
      <c r="M5008" s="3" t="s">
        <v>25</v>
      </c>
      <c r="N5008" s="3" t="s">
        <v>5379</v>
      </c>
      <c r="O5008" s="3" t="s">
        <v>218</v>
      </c>
      <c r="P5008" s="4">
        <v>33863.0</v>
      </c>
      <c r="Q5008" s="3" t="s">
        <v>60</v>
      </c>
      <c r="S5008" s="3" t="s">
        <v>34</v>
      </c>
    </row>
    <row r="5009">
      <c r="A5009" s="2">
        <v>42318.71488425926</v>
      </c>
      <c r="B5009" s="3">
        <v>84.0</v>
      </c>
      <c r="C5009" s="3" t="s">
        <v>4244</v>
      </c>
      <c r="D5009" s="3">
        <v>38.0</v>
      </c>
      <c r="E5009" s="3" t="s">
        <v>4310</v>
      </c>
      <c r="F5009" s="3">
        <v>6.0</v>
      </c>
      <c r="G5009" s="3">
        <v>9.0</v>
      </c>
      <c r="H5009" s="3" t="s">
        <v>5303</v>
      </c>
      <c r="I5009" s="3" t="s">
        <v>5304</v>
      </c>
      <c r="J5009" s="3" t="s">
        <v>2015</v>
      </c>
      <c r="K5009" s="3" t="s">
        <v>24</v>
      </c>
      <c r="L5009" s="3">
        <v>26.0</v>
      </c>
      <c r="M5009" s="3" t="s">
        <v>30</v>
      </c>
      <c r="N5009" s="3" t="s">
        <v>5380</v>
      </c>
      <c r="O5009" s="3" t="s">
        <v>361</v>
      </c>
      <c r="P5009" s="4">
        <v>20623.0</v>
      </c>
      <c r="Q5009" s="3" t="s">
        <v>228</v>
      </c>
      <c r="S5009" s="3" t="s">
        <v>34</v>
      </c>
    </row>
    <row r="5010">
      <c r="A5010" s="2">
        <v>42318.71488425926</v>
      </c>
      <c r="B5010" s="3">
        <v>84.0</v>
      </c>
      <c r="C5010" s="3" t="s">
        <v>4244</v>
      </c>
      <c r="D5010" s="3">
        <v>38.0</v>
      </c>
      <c r="E5010" s="3" t="s">
        <v>4310</v>
      </c>
      <c r="F5010" s="3">
        <v>6.0</v>
      </c>
      <c r="G5010" s="3">
        <v>9.0</v>
      </c>
      <c r="H5010" s="3" t="s">
        <v>5303</v>
      </c>
      <c r="I5010" s="3" t="s">
        <v>5304</v>
      </c>
      <c r="J5010" s="3" t="s">
        <v>2015</v>
      </c>
      <c r="K5010" s="3" t="s">
        <v>24</v>
      </c>
      <c r="L5010" s="3">
        <v>27.0</v>
      </c>
      <c r="M5010" s="3" t="s">
        <v>25</v>
      </c>
      <c r="N5010" s="3" t="s">
        <v>5381</v>
      </c>
      <c r="O5010" s="3" t="s">
        <v>580</v>
      </c>
      <c r="P5010" s="4">
        <v>20524.0</v>
      </c>
      <c r="Q5010" s="3" t="s">
        <v>110</v>
      </c>
      <c r="S5010" s="3" t="s">
        <v>34</v>
      </c>
    </row>
    <row r="5011">
      <c r="A5011" s="2">
        <v>42318.71488425926</v>
      </c>
      <c r="B5011" s="3">
        <v>84.0</v>
      </c>
      <c r="C5011" s="3" t="s">
        <v>4244</v>
      </c>
      <c r="D5011" s="3">
        <v>38.0</v>
      </c>
      <c r="E5011" s="3" t="s">
        <v>4310</v>
      </c>
      <c r="F5011" s="3">
        <v>6.0</v>
      </c>
      <c r="G5011" s="3">
        <v>9.0</v>
      </c>
      <c r="H5011" s="3" t="s">
        <v>5303</v>
      </c>
      <c r="I5011" s="3" t="s">
        <v>5304</v>
      </c>
      <c r="J5011" s="3" t="s">
        <v>2015</v>
      </c>
      <c r="K5011" s="3" t="s">
        <v>24</v>
      </c>
      <c r="L5011" s="3">
        <v>28.0</v>
      </c>
      <c r="M5011" s="3" t="s">
        <v>30</v>
      </c>
      <c r="N5011" s="3" t="s">
        <v>5382</v>
      </c>
      <c r="O5011" s="3" t="s">
        <v>5383</v>
      </c>
      <c r="P5011" s="4">
        <v>29362.0</v>
      </c>
      <c r="Q5011" s="3" t="s">
        <v>55</v>
      </c>
      <c r="S5011" s="3" t="s">
        <v>34</v>
      </c>
    </row>
    <row r="5012">
      <c r="A5012" s="2">
        <v>42318.71488425926</v>
      </c>
      <c r="B5012" s="3">
        <v>84.0</v>
      </c>
      <c r="C5012" s="3" t="s">
        <v>4244</v>
      </c>
      <c r="D5012" s="3">
        <v>38.0</v>
      </c>
      <c r="E5012" s="3" t="s">
        <v>4310</v>
      </c>
      <c r="F5012" s="3">
        <v>6.0</v>
      </c>
      <c r="G5012" s="3">
        <v>9.0</v>
      </c>
      <c r="H5012" s="3" t="s">
        <v>5303</v>
      </c>
      <c r="I5012" s="3" t="s">
        <v>5304</v>
      </c>
      <c r="J5012" s="3" t="s">
        <v>2015</v>
      </c>
      <c r="K5012" s="3" t="s">
        <v>24</v>
      </c>
      <c r="L5012" s="3">
        <v>29.0</v>
      </c>
      <c r="M5012" s="3" t="s">
        <v>25</v>
      </c>
      <c r="N5012" s="3" t="s">
        <v>5384</v>
      </c>
      <c r="O5012" s="3" t="s">
        <v>401</v>
      </c>
      <c r="P5012" s="4">
        <v>32395.0</v>
      </c>
      <c r="Q5012" s="3" t="s">
        <v>418</v>
      </c>
      <c r="S5012" s="3" t="s">
        <v>34</v>
      </c>
    </row>
    <row r="5013">
      <c r="A5013" s="2">
        <v>42318.71488425926</v>
      </c>
      <c r="B5013" s="3">
        <v>84.0</v>
      </c>
      <c r="C5013" s="3" t="s">
        <v>4244</v>
      </c>
      <c r="D5013" s="3">
        <v>38.0</v>
      </c>
      <c r="E5013" s="3" t="s">
        <v>4310</v>
      </c>
      <c r="F5013" s="3">
        <v>6.0</v>
      </c>
      <c r="G5013" s="3">
        <v>9.0</v>
      </c>
      <c r="H5013" s="3" t="s">
        <v>5303</v>
      </c>
      <c r="I5013" s="3" t="s">
        <v>5304</v>
      </c>
      <c r="J5013" s="3" t="s">
        <v>2015</v>
      </c>
      <c r="K5013" s="3" t="s">
        <v>24</v>
      </c>
      <c r="L5013" s="3">
        <v>30.0</v>
      </c>
      <c r="M5013" s="3" t="s">
        <v>30</v>
      </c>
      <c r="N5013" s="3" t="s">
        <v>5385</v>
      </c>
      <c r="O5013" s="3" t="s">
        <v>5386</v>
      </c>
      <c r="P5013" s="4">
        <v>26033.0</v>
      </c>
      <c r="Q5013" s="3" t="s">
        <v>60</v>
      </c>
      <c r="S5013" s="3" t="s">
        <v>34</v>
      </c>
    </row>
    <row r="5014">
      <c r="A5014" s="2">
        <v>42318.71488425926</v>
      </c>
      <c r="B5014" s="3">
        <v>84.0</v>
      </c>
      <c r="C5014" s="3" t="s">
        <v>4244</v>
      </c>
      <c r="D5014" s="3">
        <v>38.0</v>
      </c>
      <c r="E5014" s="3" t="s">
        <v>4310</v>
      </c>
      <c r="F5014" s="3">
        <v>6.0</v>
      </c>
      <c r="G5014" s="3">
        <v>9.0</v>
      </c>
      <c r="H5014" s="3" t="s">
        <v>5303</v>
      </c>
      <c r="I5014" s="3" t="s">
        <v>5304</v>
      </c>
      <c r="J5014" s="3" t="s">
        <v>2015</v>
      </c>
      <c r="K5014" s="3" t="s">
        <v>24</v>
      </c>
      <c r="L5014" s="3">
        <v>31.0</v>
      </c>
      <c r="M5014" s="3" t="s">
        <v>25</v>
      </c>
      <c r="N5014" s="3" t="s">
        <v>5387</v>
      </c>
      <c r="O5014" s="3" t="s">
        <v>377</v>
      </c>
      <c r="P5014" s="4">
        <v>17682.0</v>
      </c>
      <c r="Q5014" s="3" t="s">
        <v>79</v>
      </c>
      <c r="S5014" s="3" t="s">
        <v>34</v>
      </c>
    </row>
    <row r="5015">
      <c r="A5015" s="2">
        <v>42318.71488425926</v>
      </c>
      <c r="B5015" s="3">
        <v>84.0</v>
      </c>
      <c r="C5015" s="3" t="s">
        <v>4244</v>
      </c>
      <c r="D5015" s="3">
        <v>38.0</v>
      </c>
      <c r="E5015" s="3" t="s">
        <v>4310</v>
      </c>
      <c r="F5015" s="3">
        <v>6.0</v>
      </c>
      <c r="G5015" s="3">
        <v>9.0</v>
      </c>
      <c r="H5015" s="3" t="s">
        <v>5303</v>
      </c>
      <c r="I5015" s="3" t="s">
        <v>5304</v>
      </c>
      <c r="J5015" s="3" t="s">
        <v>2015</v>
      </c>
      <c r="K5015" s="3" t="s">
        <v>24</v>
      </c>
      <c r="L5015" s="3">
        <v>32.0</v>
      </c>
      <c r="M5015" s="3" t="s">
        <v>30</v>
      </c>
      <c r="N5015" s="3" t="s">
        <v>5388</v>
      </c>
      <c r="O5015" s="3" t="s">
        <v>57</v>
      </c>
      <c r="P5015" s="4">
        <v>26186.0</v>
      </c>
      <c r="Q5015" s="3" t="s">
        <v>153</v>
      </c>
      <c r="S5015" s="3" t="s">
        <v>34</v>
      </c>
    </row>
    <row r="5016">
      <c r="A5016" s="2">
        <v>42318.71488425926</v>
      </c>
      <c r="B5016" s="3">
        <v>84.0</v>
      </c>
      <c r="C5016" s="3" t="s">
        <v>4244</v>
      </c>
      <c r="D5016" s="3">
        <v>38.0</v>
      </c>
      <c r="E5016" s="3" t="s">
        <v>4310</v>
      </c>
      <c r="F5016" s="3">
        <v>6.0</v>
      </c>
      <c r="G5016" s="3">
        <v>9.0</v>
      </c>
      <c r="H5016" s="3" t="s">
        <v>5303</v>
      </c>
      <c r="I5016" s="3" t="s">
        <v>5304</v>
      </c>
      <c r="J5016" s="3" t="s">
        <v>2015</v>
      </c>
      <c r="K5016" s="3" t="s">
        <v>24</v>
      </c>
      <c r="L5016" s="3">
        <v>33.0</v>
      </c>
      <c r="M5016" s="3" t="s">
        <v>25</v>
      </c>
      <c r="N5016" s="3" t="s">
        <v>5389</v>
      </c>
      <c r="O5016" s="3" t="s">
        <v>1506</v>
      </c>
      <c r="P5016" s="4">
        <v>21231.0</v>
      </c>
      <c r="Q5016" s="3" t="s">
        <v>72</v>
      </c>
      <c r="S5016" s="3" t="s">
        <v>34</v>
      </c>
    </row>
    <row r="5017">
      <c r="A5017" s="2">
        <v>42318.71488425926</v>
      </c>
      <c r="B5017" s="3">
        <v>84.0</v>
      </c>
      <c r="C5017" s="3" t="s">
        <v>4244</v>
      </c>
      <c r="D5017" s="3">
        <v>38.0</v>
      </c>
      <c r="E5017" s="3" t="s">
        <v>4310</v>
      </c>
      <c r="F5017" s="3">
        <v>6.0</v>
      </c>
      <c r="G5017" s="3">
        <v>9.0</v>
      </c>
      <c r="H5017" s="3" t="s">
        <v>5303</v>
      </c>
      <c r="I5017" s="3" t="s">
        <v>5304</v>
      </c>
      <c r="J5017" s="3" t="s">
        <v>2015</v>
      </c>
      <c r="K5017" s="3" t="s">
        <v>24</v>
      </c>
      <c r="L5017" s="3">
        <v>34.0</v>
      </c>
      <c r="M5017" s="3" t="s">
        <v>30</v>
      </c>
      <c r="N5017" s="3" t="s">
        <v>5390</v>
      </c>
      <c r="O5017" s="3" t="s">
        <v>1085</v>
      </c>
      <c r="P5017" s="4">
        <v>16923.0</v>
      </c>
      <c r="Q5017" s="3" t="s">
        <v>86</v>
      </c>
      <c r="S5017" s="3" t="s">
        <v>29</v>
      </c>
    </row>
    <row r="5018">
      <c r="A5018" s="2">
        <v>42318.71488425926</v>
      </c>
      <c r="B5018" s="3">
        <v>84.0</v>
      </c>
      <c r="C5018" s="3" t="s">
        <v>4244</v>
      </c>
      <c r="D5018" s="3">
        <v>42.0</v>
      </c>
      <c r="E5018" s="3" t="s">
        <v>4341</v>
      </c>
      <c r="F5018" s="3">
        <v>6.0</v>
      </c>
      <c r="G5018" s="3">
        <v>9.0</v>
      </c>
      <c r="H5018" s="3" t="s">
        <v>5303</v>
      </c>
      <c r="I5018" s="3" t="s">
        <v>5304</v>
      </c>
      <c r="J5018" s="3" t="s">
        <v>2015</v>
      </c>
      <c r="K5018" s="3" t="s">
        <v>24</v>
      </c>
      <c r="L5018" s="3">
        <v>1.0</v>
      </c>
      <c r="M5018" s="3" t="s">
        <v>25</v>
      </c>
      <c r="N5018" s="3" t="s">
        <v>5391</v>
      </c>
      <c r="O5018" s="3" t="s">
        <v>417</v>
      </c>
      <c r="P5018" s="4">
        <v>22719.0</v>
      </c>
      <c r="Q5018" s="3" t="s">
        <v>1454</v>
      </c>
      <c r="S5018" s="3" t="s">
        <v>29</v>
      </c>
    </row>
    <row r="5019">
      <c r="A5019" s="2">
        <v>42318.71488425926</v>
      </c>
      <c r="B5019" s="3">
        <v>84.0</v>
      </c>
      <c r="C5019" s="3" t="s">
        <v>4244</v>
      </c>
      <c r="D5019" s="3">
        <v>42.0</v>
      </c>
      <c r="E5019" s="3" t="s">
        <v>4341</v>
      </c>
      <c r="F5019" s="3">
        <v>6.0</v>
      </c>
      <c r="G5019" s="3">
        <v>9.0</v>
      </c>
      <c r="H5019" s="3" t="s">
        <v>5303</v>
      </c>
      <c r="I5019" s="3" t="s">
        <v>5304</v>
      </c>
      <c r="J5019" s="3" t="s">
        <v>2015</v>
      </c>
      <c r="K5019" s="3" t="s">
        <v>24</v>
      </c>
      <c r="L5019" s="3">
        <v>2.0</v>
      </c>
      <c r="M5019" s="3" t="s">
        <v>30</v>
      </c>
      <c r="N5019" s="3" t="s">
        <v>3038</v>
      </c>
      <c r="O5019" s="3" t="s">
        <v>5392</v>
      </c>
      <c r="P5019" s="4">
        <v>32002.0</v>
      </c>
      <c r="Q5019" s="3" t="s">
        <v>191</v>
      </c>
      <c r="S5019" s="3" t="s">
        <v>34</v>
      </c>
    </row>
    <row r="5020">
      <c r="A5020" s="2">
        <v>42318.71488425926</v>
      </c>
      <c r="B5020" s="3">
        <v>84.0</v>
      </c>
      <c r="C5020" s="3" t="s">
        <v>4244</v>
      </c>
      <c r="D5020" s="3">
        <v>42.0</v>
      </c>
      <c r="E5020" s="3" t="s">
        <v>4341</v>
      </c>
      <c r="F5020" s="3">
        <v>6.0</v>
      </c>
      <c r="G5020" s="3">
        <v>9.0</v>
      </c>
      <c r="H5020" s="3" t="s">
        <v>5303</v>
      </c>
      <c r="I5020" s="3" t="s">
        <v>5304</v>
      </c>
      <c r="J5020" s="3" t="s">
        <v>2015</v>
      </c>
      <c r="K5020" s="3" t="s">
        <v>24</v>
      </c>
      <c r="L5020" s="3">
        <v>3.0</v>
      </c>
      <c r="M5020" s="3" t="s">
        <v>25</v>
      </c>
      <c r="N5020" s="3" t="s">
        <v>5393</v>
      </c>
      <c r="O5020" s="3" t="s">
        <v>5394</v>
      </c>
      <c r="P5020" s="4">
        <v>20279.0</v>
      </c>
      <c r="Q5020" s="3" t="s">
        <v>1454</v>
      </c>
      <c r="R5020" s="3" t="s">
        <v>1030</v>
      </c>
      <c r="S5020" s="3" t="s">
        <v>34</v>
      </c>
    </row>
    <row r="5021">
      <c r="A5021" s="2">
        <v>42318.71488425926</v>
      </c>
      <c r="B5021" s="3">
        <v>84.0</v>
      </c>
      <c r="C5021" s="3" t="s">
        <v>4244</v>
      </c>
      <c r="D5021" s="3">
        <v>42.0</v>
      </c>
      <c r="E5021" s="3" t="s">
        <v>4341</v>
      </c>
      <c r="F5021" s="3">
        <v>6.0</v>
      </c>
      <c r="G5021" s="3">
        <v>9.0</v>
      </c>
      <c r="H5021" s="3" t="s">
        <v>5303</v>
      </c>
      <c r="I5021" s="3" t="s">
        <v>5304</v>
      </c>
      <c r="J5021" s="3" t="s">
        <v>2015</v>
      </c>
      <c r="K5021" s="3" t="s">
        <v>24</v>
      </c>
      <c r="L5021" s="3">
        <v>4.0</v>
      </c>
      <c r="M5021" s="3" t="s">
        <v>30</v>
      </c>
      <c r="N5021" s="3" t="s">
        <v>5395</v>
      </c>
      <c r="O5021" s="3" t="s">
        <v>139</v>
      </c>
      <c r="P5021" s="4">
        <v>24764.0</v>
      </c>
      <c r="Q5021" s="3" t="s">
        <v>132</v>
      </c>
      <c r="S5021" s="3" t="s">
        <v>34</v>
      </c>
    </row>
    <row r="5022">
      <c r="A5022" s="2">
        <v>42318.71488425926</v>
      </c>
      <c r="B5022" s="3">
        <v>84.0</v>
      </c>
      <c r="C5022" s="3" t="s">
        <v>4244</v>
      </c>
      <c r="D5022" s="3">
        <v>42.0</v>
      </c>
      <c r="E5022" s="3" t="s">
        <v>4341</v>
      </c>
      <c r="F5022" s="3">
        <v>6.0</v>
      </c>
      <c r="G5022" s="3">
        <v>9.0</v>
      </c>
      <c r="H5022" s="3" t="s">
        <v>5303</v>
      </c>
      <c r="I5022" s="3" t="s">
        <v>5304</v>
      </c>
      <c r="J5022" s="3" t="s">
        <v>2015</v>
      </c>
      <c r="K5022" s="3" t="s">
        <v>24</v>
      </c>
      <c r="L5022" s="3">
        <v>5.0</v>
      </c>
      <c r="M5022" s="3" t="s">
        <v>25</v>
      </c>
      <c r="N5022" s="3" t="s">
        <v>5396</v>
      </c>
      <c r="O5022" s="3" t="s">
        <v>796</v>
      </c>
      <c r="P5022" s="4">
        <v>23915.0</v>
      </c>
      <c r="Q5022" s="3" t="s">
        <v>153</v>
      </c>
      <c r="S5022" s="3" t="s">
        <v>29</v>
      </c>
    </row>
    <row r="5023">
      <c r="A5023" s="2">
        <v>42318.71488425926</v>
      </c>
      <c r="B5023" s="3">
        <v>84.0</v>
      </c>
      <c r="C5023" s="3" t="s">
        <v>4244</v>
      </c>
      <c r="D5023" s="3">
        <v>42.0</v>
      </c>
      <c r="E5023" s="3" t="s">
        <v>4341</v>
      </c>
      <c r="F5023" s="3">
        <v>6.0</v>
      </c>
      <c r="G5023" s="3">
        <v>9.0</v>
      </c>
      <c r="H5023" s="3" t="s">
        <v>5303</v>
      </c>
      <c r="I5023" s="3" t="s">
        <v>5304</v>
      </c>
      <c r="J5023" s="3" t="s">
        <v>2015</v>
      </c>
      <c r="K5023" s="3" t="s">
        <v>24</v>
      </c>
      <c r="L5023" s="3">
        <v>6.0</v>
      </c>
      <c r="M5023" s="3" t="s">
        <v>30</v>
      </c>
      <c r="N5023" s="3" t="s">
        <v>5397</v>
      </c>
      <c r="O5023" s="3" t="s">
        <v>803</v>
      </c>
      <c r="P5023" s="4">
        <v>19579.0</v>
      </c>
      <c r="Q5023" s="3" t="s">
        <v>189</v>
      </c>
      <c r="S5023" s="3" t="s">
        <v>34</v>
      </c>
    </row>
    <row r="5024">
      <c r="A5024" s="2">
        <v>42318.71488425926</v>
      </c>
      <c r="B5024" s="3">
        <v>84.0</v>
      </c>
      <c r="C5024" s="3" t="s">
        <v>4244</v>
      </c>
      <c r="D5024" s="3">
        <v>42.0</v>
      </c>
      <c r="E5024" s="3" t="s">
        <v>4341</v>
      </c>
      <c r="F5024" s="3">
        <v>6.0</v>
      </c>
      <c r="G5024" s="3">
        <v>9.0</v>
      </c>
      <c r="H5024" s="3" t="s">
        <v>5303</v>
      </c>
      <c r="I5024" s="3" t="s">
        <v>5304</v>
      </c>
      <c r="J5024" s="3" t="s">
        <v>2015</v>
      </c>
      <c r="K5024" s="3" t="s">
        <v>24</v>
      </c>
      <c r="L5024" s="3">
        <v>7.0</v>
      </c>
      <c r="M5024" s="3" t="s">
        <v>25</v>
      </c>
      <c r="N5024" s="3" t="s">
        <v>5398</v>
      </c>
      <c r="O5024" s="3" t="s">
        <v>275</v>
      </c>
      <c r="P5024" s="4">
        <v>24210.0</v>
      </c>
      <c r="Q5024" s="3" t="s">
        <v>169</v>
      </c>
      <c r="S5024" s="3" t="s">
        <v>34</v>
      </c>
    </row>
    <row r="5025">
      <c r="A5025" s="2">
        <v>42318.71488425926</v>
      </c>
      <c r="B5025" s="3">
        <v>84.0</v>
      </c>
      <c r="C5025" s="3" t="s">
        <v>4244</v>
      </c>
      <c r="D5025" s="3">
        <v>42.0</v>
      </c>
      <c r="E5025" s="3" t="s">
        <v>4341</v>
      </c>
      <c r="F5025" s="3">
        <v>6.0</v>
      </c>
      <c r="G5025" s="3">
        <v>9.0</v>
      </c>
      <c r="H5025" s="3" t="s">
        <v>5303</v>
      </c>
      <c r="I5025" s="3" t="s">
        <v>5304</v>
      </c>
      <c r="J5025" s="3" t="s">
        <v>2015</v>
      </c>
      <c r="K5025" s="3" t="s">
        <v>24</v>
      </c>
      <c r="L5025" s="3">
        <v>8.0</v>
      </c>
      <c r="M5025" s="3" t="s">
        <v>30</v>
      </c>
      <c r="N5025" s="3" t="s">
        <v>2435</v>
      </c>
      <c r="O5025" s="3" t="s">
        <v>452</v>
      </c>
      <c r="P5025" s="4">
        <v>21526.0</v>
      </c>
      <c r="Q5025" s="3" t="s">
        <v>40</v>
      </c>
      <c r="S5025" s="3" t="s">
        <v>34</v>
      </c>
    </row>
    <row r="5026">
      <c r="A5026" s="2">
        <v>42318.71488425926</v>
      </c>
      <c r="B5026" s="3">
        <v>84.0</v>
      </c>
      <c r="C5026" s="3" t="s">
        <v>4244</v>
      </c>
      <c r="D5026" s="3">
        <v>42.0</v>
      </c>
      <c r="E5026" s="3" t="s">
        <v>4341</v>
      </c>
      <c r="F5026" s="3">
        <v>6.0</v>
      </c>
      <c r="G5026" s="3">
        <v>9.0</v>
      </c>
      <c r="H5026" s="3" t="s">
        <v>5303</v>
      </c>
      <c r="I5026" s="3" t="s">
        <v>5304</v>
      </c>
      <c r="J5026" s="3" t="s">
        <v>2015</v>
      </c>
      <c r="K5026" s="3" t="s">
        <v>24</v>
      </c>
      <c r="L5026" s="3">
        <v>9.0</v>
      </c>
      <c r="M5026" s="3" t="s">
        <v>25</v>
      </c>
      <c r="N5026" s="3" t="s">
        <v>5399</v>
      </c>
      <c r="O5026" s="3" t="s">
        <v>4687</v>
      </c>
      <c r="P5026" s="4">
        <v>29151.0</v>
      </c>
      <c r="Q5026" s="3" t="s">
        <v>52</v>
      </c>
      <c r="S5026" s="3" t="s">
        <v>34</v>
      </c>
    </row>
    <row r="5027">
      <c r="A5027" s="2">
        <v>42318.71488425926</v>
      </c>
      <c r="B5027" s="3">
        <v>84.0</v>
      </c>
      <c r="C5027" s="3" t="s">
        <v>4244</v>
      </c>
      <c r="D5027" s="3">
        <v>42.0</v>
      </c>
      <c r="E5027" s="3" t="s">
        <v>4341</v>
      </c>
      <c r="F5027" s="3">
        <v>6.0</v>
      </c>
      <c r="G5027" s="3">
        <v>9.0</v>
      </c>
      <c r="H5027" s="3" t="s">
        <v>5303</v>
      </c>
      <c r="I5027" s="3" t="s">
        <v>5304</v>
      </c>
      <c r="J5027" s="3" t="s">
        <v>2015</v>
      </c>
      <c r="K5027" s="3" t="s">
        <v>24</v>
      </c>
      <c r="L5027" s="3">
        <v>10.0</v>
      </c>
      <c r="M5027" s="3" t="s">
        <v>30</v>
      </c>
      <c r="N5027" s="3" t="s">
        <v>5400</v>
      </c>
      <c r="O5027" s="3" t="s">
        <v>605</v>
      </c>
      <c r="P5027" s="4">
        <v>31307.0</v>
      </c>
      <c r="Q5027" s="3" t="s">
        <v>115</v>
      </c>
      <c r="S5027" s="3" t="s">
        <v>34</v>
      </c>
    </row>
    <row r="5028">
      <c r="A5028" s="2">
        <v>42318.71488425926</v>
      </c>
      <c r="B5028" s="3">
        <v>84.0</v>
      </c>
      <c r="C5028" s="3" t="s">
        <v>4244</v>
      </c>
      <c r="D5028" s="3">
        <v>42.0</v>
      </c>
      <c r="E5028" s="3" t="s">
        <v>4341</v>
      </c>
      <c r="F5028" s="3">
        <v>6.0</v>
      </c>
      <c r="G5028" s="3">
        <v>9.0</v>
      </c>
      <c r="H5028" s="3" t="s">
        <v>5303</v>
      </c>
      <c r="I5028" s="3" t="s">
        <v>5304</v>
      </c>
      <c r="J5028" s="3" t="s">
        <v>2015</v>
      </c>
      <c r="K5028" s="3" t="s">
        <v>24</v>
      </c>
      <c r="L5028" s="3">
        <v>11.0</v>
      </c>
      <c r="M5028" s="3" t="s">
        <v>25</v>
      </c>
      <c r="N5028" s="3" t="s">
        <v>1943</v>
      </c>
      <c r="O5028" s="3" t="s">
        <v>1995</v>
      </c>
      <c r="P5028" s="4">
        <v>22270.0</v>
      </c>
      <c r="Q5028" s="3" t="s">
        <v>33</v>
      </c>
      <c r="S5028" s="3" t="s">
        <v>34</v>
      </c>
    </row>
    <row r="5029">
      <c r="A5029" s="2">
        <v>42318.71488425926</v>
      </c>
      <c r="B5029" s="3">
        <v>84.0</v>
      </c>
      <c r="C5029" s="3" t="s">
        <v>4244</v>
      </c>
      <c r="D5029" s="3">
        <v>42.0</v>
      </c>
      <c r="E5029" s="3" t="s">
        <v>4341</v>
      </c>
      <c r="F5029" s="3">
        <v>6.0</v>
      </c>
      <c r="G5029" s="3">
        <v>9.0</v>
      </c>
      <c r="H5029" s="3" t="s">
        <v>5303</v>
      </c>
      <c r="I5029" s="3" t="s">
        <v>5304</v>
      </c>
      <c r="J5029" s="3" t="s">
        <v>2015</v>
      </c>
      <c r="K5029" s="3" t="s">
        <v>24</v>
      </c>
      <c r="L5029" s="3">
        <v>12.0</v>
      </c>
      <c r="M5029" s="3" t="s">
        <v>30</v>
      </c>
      <c r="N5029" s="3" t="s">
        <v>5401</v>
      </c>
      <c r="O5029" s="3" t="s">
        <v>1360</v>
      </c>
      <c r="P5029" s="4">
        <v>30221.0</v>
      </c>
      <c r="Q5029" s="3" t="s">
        <v>228</v>
      </c>
      <c r="S5029" s="3" t="s">
        <v>34</v>
      </c>
    </row>
    <row r="5030">
      <c r="A5030" s="2">
        <v>42318.71488425926</v>
      </c>
      <c r="B5030" s="3">
        <v>84.0</v>
      </c>
      <c r="C5030" s="3" t="s">
        <v>4244</v>
      </c>
      <c r="D5030" s="3">
        <v>42.0</v>
      </c>
      <c r="E5030" s="3" t="s">
        <v>4341</v>
      </c>
      <c r="F5030" s="3">
        <v>6.0</v>
      </c>
      <c r="G5030" s="3">
        <v>9.0</v>
      </c>
      <c r="H5030" s="3" t="s">
        <v>5303</v>
      </c>
      <c r="I5030" s="3" t="s">
        <v>5304</v>
      </c>
      <c r="J5030" s="3" t="s">
        <v>2015</v>
      </c>
      <c r="K5030" s="3" t="s">
        <v>24</v>
      </c>
      <c r="L5030" s="3">
        <v>13.0</v>
      </c>
      <c r="M5030" s="3" t="s">
        <v>25</v>
      </c>
      <c r="N5030" s="3" t="s">
        <v>5402</v>
      </c>
      <c r="O5030" s="3" t="s">
        <v>127</v>
      </c>
      <c r="P5030" s="4">
        <v>19426.0</v>
      </c>
      <c r="Q5030" s="3" t="s">
        <v>86</v>
      </c>
      <c r="S5030" s="3" t="s">
        <v>34</v>
      </c>
    </row>
    <row r="5031">
      <c r="A5031" s="2">
        <v>42318.71488425926</v>
      </c>
      <c r="B5031" s="3">
        <v>84.0</v>
      </c>
      <c r="C5031" s="3" t="s">
        <v>4244</v>
      </c>
      <c r="D5031" s="3">
        <v>42.0</v>
      </c>
      <c r="E5031" s="3" t="s">
        <v>4341</v>
      </c>
      <c r="F5031" s="3">
        <v>6.0</v>
      </c>
      <c r="G5031" s="3">
        <v>9.0</v>
      </c>
      <c r="H5031" s="3" t="s">
        <v>5303</v>
      </c>
      <c r="I5031" s="3" t="s">
        <v>5304</v>
      </c>
      <c r="J5031" s="3" t="s">
        <v>2015</v>
      </c>
      <c r="K5031" s="3" t="s">
        <v>24</v>
      </c>
      <c r="L5031" s="3">
        <v>14.0</v>
      </c>
      <c r="M5031" s="3" t="s">
        <v>30</v>
      </c>
      <c r="N5031" s="3" t="s">
        <v>5403</v>
      </c>
      <c r="O5031" s="3" t="s">
        <v>456</v>
      </c>
      <c r="P5031" s="4">
        <v>24777.0</v>
      </c>
      <c r="Q5031" s="3" t="s">
        <v>1454</v>
      </c>
      <c r="S5031" s="3" t="s">
        <v>34</v>
      </c>
    </row>
    <row r="5032">
      <c r="A5032" s="2">
        <v>42318.71488425926</v>
      </c>
      <c r="B5032" s="3">
        <v>84.0</v>
      </c>
      <c r="C5032" s="3" t="s">
        <v>4244</v>
      </c>
      <c r="D5032" s="3">
        <v>42.0</v>
      </c>
      <c r="E5032" s="3" t="s">
        <v>4341</v>
      </c>
      <c r="F5032" s="3">
        <v>6.0</v>
      </c>
      <c r="G5032" s="3">
        <v>9.0</v>
      </c>
      <c r="H5032" s="3" t="s">
        <v>5303</v>
      </c>
      <c r="I5032" s="3" t="s">
        <v>5304</v>
      </c>
      <c r="J5032" s="3" t="s">
        <v>2015</v>
      </c>
      <c r="K5032" s="3" t="s">
        <v>24</v>
      </c>
      <c r="L5032" s="3">
        <v>15.0</v>
      </c>
      <c r="M5032" s="3" t="s">
        <v>25</v>
      </c>
      <c r="N5032" s="3" t="s">
        <v>5404</v>
      </c>
      <c r="O5032" s="3" t="s">
        <v>580</v>
      </c>
      <c r="P5032" s="4">
        <v>17983.0</v>
      </c>
      <c r="Q5032" s="3" t="s">
        <v>49</v>
      </c>
      <c r="S5032" s="3" t="s">
        <v>34</v>
      </c>
    </row>
    <row r="5033">
      <c r="A5033" s="2">
        <v>42318.71488425926</v>
      </c>
      <c r="B5033" s="3">
        <v>84.0</v>
      </c>
      <c r="C5033" s="3" t="s">
        <v>4244</v>
      </c>
      <c r="D5033" s="3">
        <v>42.0</v>
      </c>
      <c r="E5033" s="3" t="s">
        <v>4341</v>
      </c>
      <c r="F5033" s="3">
        <v>6.0</v>
      </c>
      <c r="G5033" s="3">
        <v>9.0</v>
      </c>
      <c r="H5033" s="3" t="s">
        <v>5303</v>
      </c>
      <c r="I5033" s="3" t="s">
        <v>5304</v>
      </c>
      <c r="J5033" s="3" t="s">
        <v>2015</v>
      </c>
      <c r="K5033" s="3" t="s">
        <v>24</v>
      </c>
      <c r="L5033" s="3">
        <v>16.0</v>
      </c>
      <c r="M5033" s="3" t="s">
        <v>30</v>
      </c>
      <c r="N5033" s="3" t="s">
        <v>5405</v>
      </c>
      <c r="O5033" s="3" t="s">
        <v>1443</v>
      </c>
      <c r="P5033" s="4">
        <v>22628.0</v>
      </c>
      <c r="Q5033" s="3" t="s">
        <v>110</v>
      </c>
      <c r="S5033" s="3" t="s">
        <v>34</v>
      </c>
    </row>
    <row r="5034">
      <c r="A5034" s="2">
        <v>42318.71488425926</v>
      </c>
      <c r="B5034" s="3">
        <v>84.0</v>
      </c>
      <c r="C5034" s="3" t="s">
        <v>4244</v>
      </c>
      <c r="D5034" s="3">
        <v>42.0</v>
      </c>
      <c r="E5034" s="3" t="s">
        <v>4341</v>
      </c>
      <c r="F5034" s="3">
        <v>6.0</v>
      </c>
      <c r="G5034" s="3">
        <v>9.0</v>
      </c>
      <c r="H5034" s="3" t="s">
        <v>5303</v>
      </c>
      <c r="I5034" s="3" t="s">
        <v>5304</v>
      </c>
      <c r="J5034" s="3" t="s">
        <v>2015</v>
      </c>
      <c r="K5034" s="3" t="s">
        <v>24</v>
      </c>
      <c r="L5034" s="3">
        <v>17.0</v>
      </c>
      <c r="M5034" s="3" t="s">
        <v>25</v>
      </c>
      <c r="N5034" s="3" t="s">
        <v>2834</v>
      </c>
      <c r="O5034" s="3" t="s">
        <v>1234</v>
      </c>
      <c r="P5034" s="4">
        <v>19671.0</v>
      </c>
      <c r="Q5034" s="3" t="s">
        <v>380</v>
      </c>
      <c r="S5034" s="3" t="s">
        <v>34</v>
      </c>
    </row>
    <row r="5035">
      <c r="A5035" s="2">
        <v>42318.71488425926</v>
      </c>
      <c r="B5035" s="3">
        <v>84.0</v>
      </c>
      <c r="C5035" s="3" t="s">
        <v>4244</v>
      </c>
      <c r="D5035" s="3">
        <v>42.0</v>
      </c>
      <c r="E5035" s="3" t="s">
        <v>4341</v>
      </c>
      <c r="F5035" s="3">
        <v>6.0</v>
      </c>
      <c r="G5035" s="3">
        <v>9.0</v>
      </c>
      <c r="H5035" s="3" t="s">
        <v>5303</v>
      </c>
      <c r="I5035" s="3" t="s">
        <v>5304</v>
      </c>
      <c r="J5035" s="3" t="s">
        <v>2015</v>
      </c>
      <c r="K5035" s="3" t="s">
        <v>24</v>
      </c>
      <c r="L5035" s="3">
        <v>18.0</v>
      </c>
      <c r="M5035" s="3" t="s">
        <v>30</v>
      </c>
      <c r="N5035" s="3" t="s">
        <v>5406</v>
      </c>
      <c r="O5035" s="3" t="s">
        <v>746</v>
      </c>
      <c r="P5035" s="4">
        <v>27856.0</v>
      </c>
      <c r="Q5035" s="3" t="s">
        <v>60</v>
      </c>
      <c r="S5035" s="3" t="s">
        <v>34</v>
      </c>
    </row>
    <row r="5036">
      <c r="A5036" s="2">
        <v>42318.71488425926</v>
      </c>
      <c r="B5036" s="3">
        <v>84.0</v>
      </c>
      <c r="C5036" s="3" t="s">
        <v>4244</v>
      </c>
      <c r="D5036" s="3">
        <v>42.0</v>
      </c>
      <c r="E5036" s="3" t="s">
        <v>4341</v>
      </c>
      <c r="F5036" s="3">
        <v>6.0</v>
      </c>
      <c r="G5036" s="3">
        <v>9.0</v>
      </c>
      <c r="H5036" s="3" t="s">
        <v>5303</v>
      </c>
      <c r="I5036" s="3" t="s">
        <v>5304</v>
      </c>
      <c r="J5036" s="3" t="s">
        <v>2015</v>
      </c>
      <c r="K5036" s="3" t="s">
        <v>24</v>
      </c>
      <c r="L5036" s="3">
        <v>19.0</v>
      </c>
      <c r="M5036" s="3" t="s">
        <v>25</v>
      </c>
      <c r="N5036" s="3" t="s">
        <v>1209</v>
      </c>
      <c r="O5036" s="3" t="s">
        <v>127</v>
      </c>
      <c r="P5036" s="4">
        <v>26696.0</v>
      </c>
      <c r="Q5036" s="3" t="s">
        <v>33</v>
      </c>
      <c r="S5036" s="3" t="s">
        <v>34</v>
      </c>
    </row>
    <row r="5037">
      <c r="A5037" s="2">
        <v>42318.71488425926</v>
      </c>
      <c r="B5037" s="3">
        <v>84.0</v>
      </c>
      <c r="C5037" s="3" t="s">
        <v>4244</v>
      </c>
      <c r="D5037" s="3">
        <v>42.0</v>
      </c>
      <c r="E5037" s="3" t="s">
        <v>4341</v>
      </c>
      <c r="F5037" s="3">
        <v>6.0</v>
      </c>
      <c r="G5037" s="3">
        <v>9.0</v>
      </c>
      <c r="H5037" s="3" t="s">
        <v>5303</v>
      </c>
      <c r="I5037" s="3" t="s">
        <v>5304</v>
      </c>
      <c r="J5037" s="3" t="s">
        <v>2015</v>
      </c>
      <c r="K5037" s="3" t="s">
        <v>24</v>
      </c>
      <c r="L5037" s="3">
        <v>20.0</v>
      </c>
      <c r="M5037" s="3" t="s">
        <v>30</v>
      </c>
      <c r="N5037" s="3" t="s">
        <v>5407</v>
      </c>
      <c r="O5037" s="3" t="s">
        <v>1890</v>
      </c>
      <c r="P5037" s="4">
        <v>32897.0</v>
      </c>
      <c r="Q5037" s="3" t="s">
        <v>153</v>
      </c>
      <c r="S5037" s="3" t="s">
        <v>34</v>
      </c>
    </row>
    <row r="5038">
      <c r="A5038" s="2">
        <v>42318.71488425926</v>
      </c>
      <c r="B5038" s="3">
        <v>84.0</v>
      </c>
      <c r="C5038" s="3" t="s">
        <v>4244</v>
      </c>
      <c r="D5038" s="3">
        <v>42.0</v>
      </c>
      <c r="E5038" s="3" t="s">
        <v>4341</v>
      </c>
      <c r="F5038" s="3">
        <v>6.0</v>
      </c>
      <c r="G5038" s="3">
        <v>9.0</v>
      </c>
      <c r="H5038" s="3" t="s">
        <v>5303</v>
      </c>
      <c r="I5038" s="3" t="s">
        <v>5304</v>
      </c>
      <c r="J5038" s="3" t="s">
        <v>2015</v>
      </c>
      <c r="K5038" s="3" t="s">
        <v>24</v>
      </c>
      <c r="L5038" s="3">
        <v>21.0</v>
      </c>
      <c r="M5038" s="3" t="s">
        <v>25</v>
      </c>
      <c r="N5038" s="3" t="s">
        <v>5408</v>
      </c>
      <c r="O5038" s="3" t="s">
        <v>69</v>
      </c>
      <c r="P5038" s="4">
        <v>21603.0</v>
      </c>
      <c r="Q5038" s="3" t="s">
        <v>83</v>
      </c>
      <c r="S5038" s="3" t="s">
        <v>34</v>
      </c>
    </row>
    <row r="5039">
      <c r="A5039" s="2">
        <v>42318.71488425926</v>
      </c>
      <c r="B5039" s="3">
        <v>84.0</v>
      </c>
      <c r="C5039" s="3" t="s">
        <v>4244</v>
      </c>
      <c r="D5039" s="3">
        <v>42.0</v>
      </c>
      <c r="E5039" s="3" t="s">
        <v>4341</v>
      </c>
      <c r="F5039" s="3">
        <v>6.0</v>
      </c>
      <c r="G5039" s="3">
        <v>9.0</v>
      </c>
      <c r="H5039" s="3" t="s">
        <v>5303</v>
      </c>
      <c r="I5039" s="3" t="s">
        <v>5304</v>
      </c>
      <c r="J5039" s="3" t="s">
        <v>2015</v>
      </c>
      <c r="K5039" s="3" t="s">
        <v>24</v>
      </c>
      <c r="L5039" s="3">
        <v>22.0</v>
      </c>
      <c r="M5039" s="3" t="s">
        <v>30</v>
      </c>
      <c r="N5039" s="3" t="s">
        <v>5409</v>
      </c>
      <c r="O5039" s="3" t="s">
        <v>98</v>
      </c>
      <c r="P5039" s="4">
        <v>22839.0</v>
      </c>
      <c r="Q5039" s="3" t="s">
        <v>132</v>
      </c>
      <c r="S5039" s="3" t="s">
        <v>34</v>
      </c>
    </row>
    <row r="5040">
      <c r="A5040" s="2">
        <v>42318.71488425926</v>
      </c>
      <c r="B5040" s="3">
        <v>84.0</v>
      </c>
      <c r="C5040" s="3" t="s">
        <v>4244</v>
      </c>
      <c r="D5040" s="3">
        <v>43.0</v>
      </c>
      <c r="E5040" s="3" t="s">
        <v>4363</v>
      </c>
      <c r="F5040" s="3">
        <v>6.0</v>
      </c>
      <c r="G5040" s="3">
        <v>9.0</v>
      </c>
      <c r="H5040" s="3" t="s">
        <v>5303</v>
      </c>
      <c r="I5040" s="3" t="s">
        <v>5304</v>
      </c>
      <c r="J5040" s="3" t="s">
        <v>2015</v>
      </c>
      <c r="K5040" s="3" t="s">
        <v>272</v>
      </c>
      <c r="L5040" s="3">
        <v>1.0</v>
      </c>
      <c r="M5040" s="3" t="s">
        <v>25</v>
      </c>
      <c r="N5040" s="3" t="s">
        <v>5410</v>
      </c>
      <c r="O5040" s="3" t="s">
        <v>359</v>
      </c>
      <c r="P5040" s="4">
        <v>27496.0</v>
      </c>
      <c r="Q5040" s="3" t="s">
        <v>153</v>
      </c>
      <c r="R5040" s="3" t="s">
        <v>1030</v>
      </c>
      <c r="S5040" s="3" t="s">
        <v>34</v>
      </c>
    </row>
    <row r="5041">
      <c r="A5041" s="2">
        <v>42318.71488425926</v>
      </c>
      <c r="B5041" s="3">
        <v>84.0</v>
      </c>
      <c r="C5041" s="3" t="s">
        <v>4244</v>
      </c>
      <c r="D5041" s="3">
        <v>43.0</v>
      </c>
      <c r="E5041" s="3" t="s">
        <v>4363</v>
      </c>
      <c r="F5041" s="3">
        <v>6.0</v>
      </c>
      <c r="G5041" s="3">
        <v>9.0</v>
      </c>
      <c r="H5041" s="3" t="s">
        <v>5303</v>
      </c>
      <c r="I5041" s="3" t="s">
        <v>5304</v>
      </c>
      <c r="J5041" s="3" t="s">
        <v>2015</v>
      </c>
      <c r="K5041" s="3" t="s">
        <v>24</v>
      </c>
      <c r="L5041" s="3">
        <v>2.0</v>
      </c>
      <c r="M5041" s="3" t="s">
        <v>30</v>
      </c>
      <c r="N5041" s="3" t="s">
        <v>124</v>
      </c>
      <c r="O5041" s="3" t="s">
        <v>5411</v>
      </c>
      <c r="P5041" s="4">
        <v>22670.0</v>
      </c>
      <c r="Q5041" s="3" t="s">
        <v>132</v>
      </c>
      <c r="S5041" s="3" t="s">
        <v>29</v>
      </c>
    </row>
    <row r="5042">
      <c r="A5042" s="2">
        <v>42318.71488425926</v>
      </c>
      <c r="B5042" s="3">
        <v>84.0</v>
      </c>
      <c r="C5042" s="3" t="s">
        <v>4244</v>
      </c>
      <c r="D5042" s="3">
        <v>43.0</v>
      </c>
      <c r="E5042" s="3" t="s">
        <v>4363</v>
      </c>
      <c r="F5042" s="3">
        <v>6.0</v>
      </c>
      <c r="G5042" s="3">
        <v>9.0</v>
      </c>
      <c r="H5042" s="3" t="s">
        <v>5303</v>
      </c>
      <c r="I5042" s="3" t="s">
        <v>5304</v>
      </c>
      <c r="J5042" s="3" t="s">
        <v>2015</v>
      </c>
      <c r="K5042" s="3" t="s">
        <v>24</v>
      </c>
      <c r="L5042" s="3">
        <v>3.0</v>
      </c>
      <c r="M5042" s="3" t="s">
        <v>25</v>
      </c>
      <c r="N5042" s="3" t="s">
        <v>5412</v>
      </c>
      <c r="O5042" s="3" t="s">
        <v>417</v>
      </c>
      <c r="P5042" s="4">
        <v>25498.0</v>
      </c>
      <c r="Q5042" s="3" t="s">
        <v>189</v>
      </c>
      <c r="R5042" s="3" t="s">
        <v>1030</v>
      </c>
      <c r="S5042" s="3" t="s">
        <v>34</v>
      </c>
    </row>
    <row r="5043">
      <c r="A5043" s="2">
        <v>42318.71488425926</v>
      </c>
      <c r="B5043" s="3">
        <v>84.0</v>
      </c>
      <c r="C5043" s="3" t="s">
        <v>4244</v>
      </c>
      <c r="D5043" s="3">
        <v>43.0</v>
      </c>
      <c r="E5043" s="3" t="s">
        <v>4363</v>
      </c>
      <c r="F5043" s="3">
        <v>6.0</v>
      </c>
      <c r="G5043" s="3">
        <v>9.0</v>
      </c>
      <c r="H5043" s="3" t="s">
        <v>5303</v>
      </c>
      <c r="I5043" s="3" t="s">
        <v>5304</v>
      </c>
      <c r="J5043" s="3" t="s">
        <v>2015</v>
      </c>
      <c r="K5043" s="3" t="s">
        <v>24</v>
      </c>
      <c r="L5043" s="3">
        <v>4.0</v>
      </c>
      <c r="M5043" s="3" t="s">
        <v>30</v>
      </c>
      <c r="N5043" s="3" t="s">
        <v>5413</v>
      </c>
      <c r="O5043" s="3" t="s">
        <v>215</v>
      </c>
      <c r="P5043" s="4">
        <v>22666.0</v>
      </c>
      <c r="Q5043" s="3" t="s">
        <v>159</v>
      </c>
      <c r="S5043" s="3" t="s">
        <v>29</v>
      </c>
    </row>
    <row r="5044">
      <c r="A5044" s="2">
        <v>42318.71488425926</v>
      </c>
      <c r="B5044" s="3">
        <v>84.0</v>
      </c>
      <c r="C5044" s="3" t="s">
        <v>4244</v>
      </c>
      <c r="D5044" s="3">
        <v>43.0</v>
      </c>
      <c r="E5044" s="3" t="s">
        <v>4363</v>
      </c>
      <c r="F5044" s="3">
        <v>6.0</v>
      </c>
      <c r="G5044" s="3">
        <v>9.0</v>
      </c>
      <c r="H5044" s="3" t="s">
        <v>5303</v>
      </c>
      <c r="I5044" s="3" t="s">
        <v>5304</v>
      </c>
      <c r="J5044" s="3" t="s">
        <v>2015</v>
      </c>
      <c r="K5044" s="3" t="s">
        <v>24</v>
      </c>
      <c r="L5044" s="3">
        <v>5.0</v>
      </c>
      <c r="M5044" s="3" t="s">
        <v>25</v>
      </c>
      <c r="N5044" s="3" t="s">
        <v>5414</v>
      </c>
      <c r="O5044" s="3" t="s">
        <v>95</v>
      </c>
      <c r="P5044" s="4">
        <v>20127.0</v>
      </c>
      <c r="Q5044" s="3" t="s">
        <v>216</v>
      </c>
      <c r="S5044" s="3" t="s">
        <v>34</v>
      </c>
    </row>
    <row r="5045">
      <c r="A5045" s="2">
        <v>42318.71488425926</v>
      </c>
      <c r="B5045" s="3">
        <v>84.0</v>
      </c>
      <c r="C5045" s="3" t="s">
        <v>4244</v>
      </c>
      <c r="D5045" s="3">
        <v>43.0</v>
      </c>
      <c r="E5045" s="3" t="s">
        <v>4363</v>
      </c>
      <c r="F5045" s="3">
        <v>6.0</v>
      </c>
      <c r="G5045" s="3">
        <v>9.0</v>
      </c>
      <c r="H5045" s="3" t="s">
        <v>5303</v>
      </c>
      <c r="I5045" s="3" t="s">
        <v>5304</v>
      </c>
      <c r="J5045" s="3" t="s">
        <v>2015</v>
      </c>
      <c r="K5045" s="3" t="s">
        <v>24</v>
      </c>
      <c r="L5045" s="3">
        <v>6.0</v>
      </c>
      <c r="M5045" s="3" t="s">
        <v>30</v>
      </c>
      <c r="N5045" s="3" t="s">
        <v>5415</v>
      </c>
      <c r="O5045" s="3" t="s">
        <v>602</v>
      </c>
      <c r="P5045" s="4">
        <v>30764.0</v>
      </c>
      <c r="Q5045" s="3" t="s">
        <v>228</v>
      </c>
      <c r="S5045" s="3" t="s">
        <v>34</v>
      </c>
    </row>
    <row r="5046">
      <c r="A5046" s="2">
        <v>42318.71488425926</v>
      </c>
      <c r="B5046" s="3">
        <v>84.0</v>
      </c>
      <c r="C5046" s="3" t="s">
        <v>4244</v>
      </c>
      <c r="D5046" s="3">
        <v>43.0</v>
      </c>
      <c r="E5046" s="3" t="s">
        <v>4363</v>
      </c>
      <c r="F5046" s="3">
        <v>6.0</v>
      </c>
      <c r="G5046" s="3">
        <v>9.0</v>
      </c>
      <c r="H5046" s="3" t="s">
        <v>5303</v>
      </c>
      <c r="I5046" s="3" t="s">
        <v>5304</v>
      </c>
      <c r="J5046" s="3" t="s">
        <v>2015</v>
      </c>
      <c r="K5046" s="3" t="s">
        <v>24</v>
      </c>
      <c r="L5046" s="3">
        <v>7.0</v>
      </c>
      <c r="M5046" s="3" t="s">
        <v>25</v>
      </c>
      <c r="N5046" s="3" t="s">
        <v>2385</v>
      </c>
      <c r="O5046" s="3" t="s">
        <v>523</v>
      </c>
      <c r="P5046" s="4">
        <v>25246.0</v>
      </c>
      <c r="Q5046" s="3" t="s">
        <v>216</v>
      </c>
      <c r="S5046" s="3" t="s">
        <v>34</v>
      </c>
    </row>
    <row r="5047">
      <c r="A5047" s="2">
        <v>42318.71488425926</v>
      </c>
      <c r="B5047" s="3">
        <v>84.0</v>
      </c>
      <c r="C5047" s="3" t="s">
        <v>4244</v>
      </c>
      <c r="D5047" s="3">
        <v>43.0</v>
      </c>
      <c r="E5047" s="3" t="s">
        <v>4363</v>
      </c>
      <c r="F5047" s="3">
        <v>6.0</v>
      </c>
      <c r="G5047" s="3">
        <v>9.0</v>
      </c>
      <c r="H5047" s="3" t="s">
        <v>5303</v>
      </c>
      <c r="I5047" s="3" t="s">
        <v>5304</v>
      </c>
      <c r="J5047" s="3" t="s">
        <v>2015</v>
      </c>
      <c r="K5047" s="3" t="s">
        <v>24</v>
      </c>
      <c r="L5047" s="3">
        <v>8.0</v>
      </c>
      <c r="M5047" s="3" t="s">
        <v>30</v>
      </c>
      <c r="N5047" s="3" t="s">
        <v>5416</v>
      </c>
      <c r="O5047" s="3" t="s">
        <v>1879</v>
      </c>
      <c r="P5047" s="4">
        <v>32044.0</v>
      </c>
      <c r="Q5047" s="3" t="s">
        <v>132</v>
      </c>
      <c r="S5047" s="3" t="s">
        <v>34</v>
      </c>
    </row>
    <row r="5048">
      <c r="A5048" s="2">
        <v>42318.71488425926</v>
      </c>
      <c r="B5048" s="3">
        <v>84.0</v>
      </c>
      <c r="C5048" s="3" t="s">
        <v>4244</v>
      </c>
      <c r="D5048" s="3">
        <v>63.0</v>
      </c>
      <c r="E5048" s="3" t="s">
        <v>4369</v>
      </c>
      <c r="F5048" s="3">
        <v>6.0</v>
      </c>
      <c r="G5048" s="3">
        <v>9.0</v>
      </c>
      <c r="H5048" s="3" t="s">
        <v>5303</v>
      </c>
      <c r="I5048" s="3" t="s">
        <v>5304</v>
      </c>
      <c r="J5048" s="3" t="s">
        <v>2015</v>
      </c>
      <c r="K5048" s="3" t="s">
        <v>24</v>
      </c>
      <c r="L5048" s="3">
        <v>1.0</v>
      </c>
      <c r="M5048" s="3" t="s">
        <v>25</v>
      </c>
      <c r="N5048" s="3" t="s">
        <v>5417</v>
      </c>
      <c r="O5048" s="3" t="s">
        <v>3111</v>
      </c>
      <c r="P5048" s="4">
        <v>21316.0</v>
      </c>
      <c r="Q5048" s="3" t="s">
        <v>153</v>
      </c>
      <c r="R5048" s="3" t="s">
        <v>1125</v>
      </c>
      <c r="S5048" s="3" t="s">
        <v>29</v>
      </c>
    </row>
    <row r="5049">
      <c r="A5049" s="2">
        <v>42318.71488425926</v>
      </c>
      <c r="B5049" s="3">
        <v>84.0</v>
      </c>
      <c r="C5049" s="3" t="s">
        <v>4244</v>
      </c>
      <c r="D5049" s="3">
        <v>63.0</v>
      </c>
      <c r="E5049" s="3" t="s">
        <v>4369</v>
      </c>
      <c r="F5049" s="3">
        <v>6.0</v>
      </c>
      <c r="G5049" s="3">
        <v>9.0</v>
      </c>
      <c r="H5049" s="3" t="s">
        <v>5303</v>
      </c>
      <c r="I5049" s="3" t="s">
        <v>5304</v>
      </c>
      <c r="J5049" s="3" t="s">
        <v>2015</v>
      </c>
      <c r="K5049" s="3" t="s">
        <v>24</v>
      </c>
      <c r="L5049" s="3">
        <v>2.0</v>
      </c>
      <c r="M5049" s="3" t="s">
        <v>30</v>
      </c>
      <c r="N5049" s="3" t="s">
        <v>5418</v>
      </c>
      <c r="O5049" s="3" t="s">
        <v>321</v>
      </c>
      <c r="P5049" s="4">
        <v>16928.0</v>
      </c>
      <c r="Q5049" s="3" t="s">
        <v>49</v>
      </c>
      <c r="S5049" s="3" t="s">
        <v>29</v>
      </c>
    </row>
    <row r="5050">
      <c r="A5050" s="2">
        <v>42318.71488425926</v>
      </c>
      <c r="B5050" s="3">
        <v>84.0</v>
      </c>
      <c r="C5050" s="3" t="s">
        <v>4244</v>
      </c>
      <c r="D5050" s="3">
        <v>63.0</v>
      </c>
      <c r="E5050" s="3" t="s">
        <v>4369</v>
      </c>
      <c r="F5050" s="3">
        <v>6.0</v>
      </c>
      <c r="G5050" s="3">
        <v>9.0</v>
      </c>
      <c r="H5050" s="3" t="s">
        <v>5303</v>
      </c>
      <c r="I5050" s="3" t="s">
        <v>5304</v>
      </c>
      <c r="J5050" s="3" t="s">
        <v>2015</v>
      </c>
      <c r="K5050" s="3" t="s">
        <v>24</v>
      </c>
      <c r="L5050" s="3">
        <v>3.0</v>
      </c>
      <c r="M5050" s="3" t="s">
        <v>25</v>
      </c>
      <c r="N5050" s="3" t="s">
        <v>5419</v>
      </c>
      <c r="O5050" s="3" t="s">
        <v>1311</v>
      </c>
      <c r="P5050" s="4">
        <v>21478.0</v>
      </c>
      <c r="Q5050" s="3" t="s">
        <v>1454</v>
      </c>
      <c r="S5050" s="3" t="s">
        <v>34</v>
      </c>
    </row>
    <row r="5051">
      <c r="A5051" s="2">
        <v>42318.71488425926</v>
      </c>
      <c r="B5051" s="3">
        <v>84.0</v>
      </c>
      <c r="C5051" s="3" t="s">
        <v>4244</v>
      </c>
      <c r="D5051" s="3">
        <v>63.0</v>
      </c>
      <c r="E5051" s="3" t="s">
        <v>4369</v>
      </c>
      <c r="F5051" s="3">
        <v>6.0</v>
      </c>
      <c r="G5051" s="3">
        <v>9.0</v>
      </c>
      <c r="H5051" s="3" t="s">
        <v>5303</v>
      </c>
      <c r="I5051" s="3" t="s">
        <v>5304</v>
      </c>
      <c r="J5051" s="3" t="s">
        <v>2015</v>
      </c>
      <c r="K5051" s="3" t="s">
        <v>24</v>
      </c>
      <c r="L5051" s="3">
        <v>4.0</v>
      </c>
      <c r="M5051" s="3" t="s">
        <v>30</v>
      </c>
      <c r="N5051" s="3" t="s">
        <v>5420</v>
      </c>
      <c r="O5051" s="3" t="s">
        <v>1027</v>
      </c>
      <c r="P5051" s="4">
        <v>23486.0</v>
      </c>
      <c r="Q5051" s="3" t="s">
        <v>86</v>
      </c>
      <c r="S5051" s="3" t="s">
        <v>34</v>
      </c>
    </row>
    <row r="5052">
      <c r="A5052" s="2">
        <v>42318.71488425926</v>
      </c>
      <c r="B5052" s="3">
        <v>84.0</v>
      </c>
      <c r="C5052" s="3" t="s">
        <v>4244</v>
      </c>
      <c r="D5052" s="3">
        <v>63.0</v>
      </c>
      <c r="E5052" s="3" t="s">
        <v>4369</v>
      </c>
      <c r="F5052" s="3">
        <v>6.0</v>
      </c>
      <c r="G5052" s="3">
        <v>9.0</v>
      </c>
      <c r="H5052" s="3" t="s">
        <v>5303</v>
      </c>
      <c r="I5052" s="3" t="s">
        <v>5304</v>
      </c>
      <c r="J5052" s="3" t="s">
        <v>2015</v>
      </c>
      <c r="K5052" s="3" t="s">
        <v>24</v>
      </c>
      <c r="L5052" s="3">
        <v>5.0</v>
      </c>
      <c r="M5052" s="3" t="s">
        <v>25</v>
      </c>
      <c r="N5052" s="3" t="s">
        <v>5421</v>
      </c>
      <c r="O5052" s="3" t="s">
        <v>42</v>
      </c>
      <c r="P5052" s="4">
        <v>22691.0</v>
      </c>
      <c r="Q5052" s="3" t="s">
        <v>169</v>
      </c>
      <c r="S5052" s="3" t="s">
        <v>29</v>
      </c>
    </row>
    <row r="5053">
      <c r="A5053" s="2">
        <v>42318.71488425926</v>
      </c>
      <c r="B5053" s="3">
        <v>84.0</v>
      </c>
      <c r="C5053" s="3" t="s">
        <v>4244</v>
      </c>
      <c r="D5053" s="3">
        <v>63.0</v>
      </c>
      <c r="E5053" s="3" t="s">
        <v>4369</v>
      </c>
      <c r="F5053" s="3">
        <v>6.0</v>
      </c>
      <c r="G5053" s="3">
        <v>9.0</v>
      </c>
      <c r="H5053" s="3" t="s">
        <v>5303</v>
      </c>
      <c r="I5053" s="3" t="s">
        <v>5304</v>
      </c>
      <c r="J5053" s="3" t="s">
        <v>2015</v>
      </c>
      <c r="K5053" s="3" t="s">
        <v>24</v>
      </c>
      <c r="L5053" s="3">
        <v>6.0</v>
      </c>
      <c r="M5053" s="3" t="s">
        <v>30</v>
      </c>
      <c r="N5053" s="3" t="s">
        <v>5422</v>
      </c>
      <c r="O5053" s="3" t="s">
        <v>364</v>
      </c>
      <c r="P5053" s="4">
        <v>24107.0</v>
      </c>
      <c r="Q5053" s="3" t="s">
        <v>52</v>
      </c>
      <c r="S5053" s="3" t="s">
        <v>34</v>
      </c>
    </row>
    <row r="5054">
      <c r="A5054" s="2">
        <v>42318.71488425926</v>
      </c>
      <c r="B5054" s="3">
        <v>84.0</v>
      </c>
      <c r="C5054" s="3" t="s">
        <v>4244</v>
      </c>
      <c r="D5054" s="3">
        <v>63.0</v>
      </c>
      <c r="E5054" s="3" t="s">
        <v>4369</v>
      </c>
      <c r="F5054" s="3">
        <v>6.0</v>
      </c>
      <c r="G5054" s="3">
        <v>9.0</v>
      </c>
      <c r="H5054" s="3" t="s">
        <v>5303</v>
      </c>
      <c r="I5054" s="3" t="s">
        <v>5304</v>
      </c>
      <c r="J5054" s="3" t="s">
        <v>2015</v>
      </c>
      <c r="K5054" s="3" t="s">
        <v>24</v>
      </c>
      <c r="L5054" s="3">
        <v>7.0</v>
      </c>
      <c r="M5054" s="3" t="s">
        <v>25</v>
      </c>
      <c r="N5054" s="3" t="s">
        <v>5423</v>
      </c>
      <c r="O5054" s="3" t="s">
        <v>417</v>
      </c>
      <c r="P5054" s="4">
        <v>21491.0</v>
      </c>
      <c r="Q5054" s="3" t="s">
        <v>970</v>
      </c>
      <c r="S5054" s="3" t="s">
        <v>29</v>
      </c>
    </row>
    <row r="5055">
      <c r="A5055" s="2">
        <v>42318.71488425926</v>
      </c>
      <c r="B5055" s="3">
        <v>84.0</v>
      </c>
      <c r="C5055" s="3" t="s">
        <v>4244</v>
      </c>
      <c r="D5055" s="3">
        <v>63.0</v>
      </c>
      <c r="E5055" s="3" t="s">
        <v>4369</v>
      </c>
      <c r="F5055" s="3">
        <v>6.0</v>
      </c>
      <c r="G5055" s="3">
        <v>9.0</v>
      </c>
      <c r="H5055" s="3" t="s">
        <v>5303</v>
      </c>
      <c r="I5055" s="3" t="s">
        <v>5304</v>
      </c>
      <c r="J5055" s="3" t="s">
        <v>2015</v>
      </c>
      <c r="K5055" s="3" t="s">
        <v>24</v>
      </c>
      <c r="L5055" s="3">
        <v>8.0</v>
      </c>
      <c r="M5055" s="3" t="s">
        <v>30</v>
      </c>
      <c r="N5055" s="3" t="s">
        <v>5424</v>
      </c>
      <c r="O5055" s="3" t="s">
        <v>452</v>
      </c>
      <c r="P5055" s="4">
        <v>20125.0</v>
      </c>
      <c r="Q5055" s="3" t="s">
        <v>1290</v>
      </c>
      <c r="S5055" s="3" t="s">
        <v>34</v>
      </c>
    </row>
    <row r="5056">
      <c r="A5056" s="2">
        <v>42318.71488425926</v>
      </c>
      <c r="B5056" s="3">
        <v>84.0</v>
      </c>
      <c r="C5056" s="3" t="s">
        <v>4244</v>
      </c>
      <c r="D5056" s="3">
        <v>63.0</v>
      </c>
      <c r="E5056" s="3" t="s">
        <v>4369</v>
      </c>
      <c r="F5056" s="3">
        <v>6.0</v>
      </c>
      <c r="G5056" s="3">
        <v>9.0</v>
      </c>
      <c r="H5056" s="3" t="s">
        <v>5303</v>
      </c>
      <c r="I5056" s="3" t="s">
        <v>5304</v>
      </c>
      <c r="J5056" s="3" t="s">
        <v>2015</v>
      </c>
      <c r="K5056" s="3" t="s">
        <v>24</v>
      </c>
      <c r="L5056" s="3">
        <v>9.0</v>
      </c>
      <c r="M5056" s="3" t="s">
        <v>25</v>
      </c>
      <c r="N5056" s="3" t="s">
        <v>5425</v>
      </c>
      <c r="O5056" s="3" t="s">
        <v>95</v>
      </c>
      <c r="P5056" s="4">
        <v>18386.0</v>
      </c>
      <c r="Q5056" s="3" t="s">
        <v>205</v>
      </c>
      <c r="S5056" s="3" t="s">
        <v>34</v>
      </c>
    </row>
    <row r="5057">
      <c r="A5057" s="2">
        <v>42318.71488425926</v>
      </c>
      <c r="B5057" s="3">
        <v>84.0</v>
      </c>
      <c r="C5057" s="3" t="s">
        <v>4244</v>
      </c>
      <c r="D5057" s="3">
        <v>63.0</v>
      </c>
      <c r="E5057" s="3" t="s">
        <v>4369</v>
      </c>
      <c r="F5057" s="3">
        <v>6.0</v>
      </c>
      <c r="G5057" s="3">
        <v>9.0</v>
      </c>
      <c r="H5057" s="3" t="s">
        <v>5303</v>
      </c>
      <c r="I5057" s="3" t="s">
        <v>5304</v>
      </c>
      <c r="J5057" s="3" t="s">
        <v>2015</v>
      </c>
      <c r="K5057" s="3" t="s">
        <v>24</v>
      </c>
      <c r="L5057" s="3">
        <v>10.0</v>
      </c>
      <c r="M5057" s="3" t="s">
        <v>30</v>
      </c>
      <c r="N5057" s="3" t="s">
        <v>5426</v>
      </c>
      <c r="O5057" s="3" t="s">
        <v>602</v>
      </c>
      <c r="P5057" s="4">
        <v>30940.0</v>
      </c>
      <c r="Q5057" s="3" t="s">
        <v>110</v>
      </c>
      <c r="S5057" s="3" t="s">
        <v>34</v>
      </c>
    </row>
    <row r="5058">
      <c r="A5058" s="2">
        <v>42318.71488425926</v>
      </c>
      <c r="B5058" s="3">
        <v>84.0</v>
      </c>
      <c r="C5058" s="3" t="s">
        <v>4244</v>
      </c>
      <c r="D5058" s="3">
        <v>63.0</v>
      </c>
      <c r="E5058" s="3" t="s">
        <v>4369</v>
      </c>
      <c r="F5058" s="3">
        <v>6.0</v>
      </c>
      <c r="G5058" s="3">
        <v>9.0</v>
      </c>
      <c r="H5058" s="3" t="s">
        <v>5303</v>
      </c>
      <c r="I5058" s="3" t="s">
        <v>5304</v>
      </c>
      <c r="J5058" s="3" t="s">
        <v>2015</v>
      </c>
      <c r="K5058" s="3" t="s">
        <v>24</v>
      </c>
      <c r="L5058" s="3">
        <v>11.0</v>
      </c>
      <c r="M5058" s="3" t="s">
        <v>25</v>
      </c>
      <c r="N5058" s="3" t="s">
        <v>5427</v>
      </c>
      <c r="O5058" s="3" t="s">
        <v>344</v>
      </c>
      <c r="P5058" s="4">
        <v>31820.0</v>
      </c>
      <c r="Q5058" s="3" t="s">
        <v>83</v>
      </c>
      <c r="S5058" s="3" t="s">
        <v>34</v>
      </c>
    </row>
    <row r="5059">
      <c r="A5059" s="2">
        <v>42318.71488425926</v>
      </c>
      <c r="B5059" s="3">
        <v>84.0</v>
      </c>
      <c r="C5059" s="3" t="s">
        <v>4244</v>
      </c>
      <c r="D5059" s="3">
        <v>63.0</v>
      </c>
      <c r="E5059" s="3" t="s">
        <v>4369</v>
      </c>
      <c r="F5059" s="3">
        <v>6.0</v>
      </c>
      <c r="G5059" s="3">
        <v>9.0</v>
      </c>
      <c r="H5059" s="3" t="s">
        <v>5303</v>
      </c>
      <c r="I5059" s="3" t="s">
        <v>5304</v>
      </c>
      <c r="J5059" s="3" t="s">
        <v>2015</v>
      </c>
      <c r="K5059" s="3" t="s">
        <v>24</v>
      </c>
      <c r="L5059" s="3">
        <v>12.0</v>
      </c>
      <c r="M5059" s="3" t="s">
        <v>30</v>
      </c>
      <c r="N5059" s="3" t="s">
        <v>3144</v>
      </c>
      <c r="O5059" s="3" t="s">
        <v>1547</v>
      </c>
      <c r="P5059" s="4">
        <v>20754.0</v>
      </c>
      <c r="Q5059" s="3" t="s">
        <v>52</v>
      </c>
      <c r="S5059" s="3" t="s">
        <v>34</v>
      </c>
    </row>
    <row r="5060">
      <c r="A5060" s="2">
        <v>42318.71488425926</v>
      </c>
      <c r="B5060" s="3">
        <v>84.0</v>
      </c>
      <c r="C5060" s="3" t="s">
        <v>4244</v>
      </c>
      <c r="D5060" s="3">
        <v>63.0</v>
      </c>
      <c r="E5060" s="3" t="s">
        <v>4369</v>
      </c>
      <c r="F5060" s="3">
        <v>6.0</v>
      </c>
      <c r="G5060" s="3">
        <v>9.0</v>
      </c>
      <c r="H5060" s="3" t="s">
        <v>5303</v>
      </c>
      <c r="I5060" s="3" t="s">
        <v>5304</v>
      </c>
      <c r="J5060" s="3" t="s">
        <v>2015</v>
      </c>
      <c r="K5060" s="3" t="s">
        <v>24</v>
      </c>
      <c r="L5060" s="3">
        <v>13.0</v>
      </c>
      <c r="M5060" s="3" t="s">
        <v>25</v>
      </c>
      <c r="N5060" s="3" t="s">
        <v>5428</v>
      </c>
      <c r="O5060" s="3" t="s">
        <v>4263</v>
      </c>
      <c r="P5060" s="4">
        <v>30327.0</v>
      </c>
      <c r="Q5060" s="3" t="s">
        <v>72</v>
      </c>
      <c r="S5060" s="3" t="s">
        <v>34</v>
      </c>
    </row>
    <row r="5061">
      <c r="A5061" s="2">
        <v>42318.71488425926</v>
      </c>
      <c r="B5061" s="3">
        <v>84.0</v>
      </c>
      <c r="C5061" s="3" t="s">
        <v>4244</v>
      </c>
      <c r="D5061" s="3">
        <v>63.0</v>
      </c>
      <c r="E5061" s="3" t="s">
        <v>4369</v>
      </c>
      <c r="F5061" s="3">
        <v>6.0</v>
      </c>
      <c r="G5061" s="3">
        <v>9.0</v>
      </c>
      <c r="H5061" s="3" t="s">
        <v>5303</v>
      </c>
      <c r="I5061" s="3" t="s">
        <v>5304</v>
      </c>
      <c r="J5061" s="3" t="s">
        <v>2015</v>
      </c>
      <c r="K5061" s="3" t="s">
        <v>24</v>
      </c>
      <c r="L5061" s="3">
        <v>14.0</v>
      </c>
      <c r="M5061" s="3" t="s">
        <v>30</v>
      </c>
      <c r="N5061" s="3" t="s">
        <v>5429</v>
      </c>
      <c r="O5061" s="3" t="s">
        <v>639</v>
      </c>
      <c r="P5061" s="4">
        <v>20058.0</v>
      </c>
      <c r="Q5061" s="3" t="s">
        <v>40</v>
      </c>
      <c r="S5061" s="3" t="s">
        <v>34</v>
      </c>
    </row>
    <row r="5062">
      <c r="A5062" s="2">
        <v>42318.71488425926</v>
      </c>
      <c r="B5062" s="3">
        <v>84.0</v>
      </c>
      <c r="C5062" s="3" t="s">
        <v>4244</v>
      </c>
      <c r="D5062" s="3">
        <v>63.0</v>
      </c>
      <c r="E5062" s="3" t="s">
        <v>4369</v>
      </c>
      <c r="F5062" s="3">
        <v>6.0</v>
      </c>
      <c r="G5062" s="3">
        <v>9.0</v>
      </c>
      <c r="H5062" s="3" t="s">
        <v>5303</v>
      </c>
      <c r="I5062" s="3" t="s">
        <v>5304</v>
      </c>
      <c r="J5062" s="3" t="s">
        <v>2015</v>
      </c>
      <c r="K5062" s="3" t="s">
        <v>24</v>
      </c>
      <c r="L5062" s="3">
        <v>15.0</v>
      </c>
      <c r="M5062" s="3" t="s">
        <v>25</v>
      </c>
      <c r="N5062" s="3" t="s">
        <v>5430</v>
      </c>
      <c r="O5062" s="3" t="s">
        <v>871</v>
      </c>
      <c r="P5062" s="4">
        <v>30916.0</v>
      </c>
      <c r="Q5062" s="3" t="s">
        <v>79</v>
      </c>
      <c r="S5062" s="3" t="s">
        <v>34</v>
      </c>
    </row>
    <row r="5063">
      <c r="A5063" s="2">
        <v>42318.71488425926</v>
      </c>
      <c r="B5063" s="3">
        <v>84.0</v>
      </c>
      <c r="C5063" s="3" t="s">
        <v>4244</v>
      </c>
      <c r="D5063" s="3">
        <v>63.0</v>
      </c>
      <c r="E5063" s="3" t="s">
        <v>4369</v>
      </c>
      <c r="F5063" s="3">
        <v>6.0</v>
      </c>
      <c r="G5063" s="3">
        <v>9.0</v>
      </c>
      <c r="H5063" s="3" t="s">
        <v>5303</v>
      </c>
      <c r="I5063" s="3" t="s">
        <v>5304</v>
      </c>
      <c r="J5063" s="3" t="s">
        <v>2015</v>
      </c>
      <c r="K5063" s="3" t="s">
        <v>24</v>
      </c>
      <c r="L5063" s="3">
        <v>16.0</v>
      </c>
      <c r="M5063" s="3" t="s">
        <v>30</v>
      </c>
      <c r="N5063" s="3" t="s">
        <v>5431</v>
      </c>
      <c r="O5063" s="3" t="s">
        <v>3650</v>
      </c>
      <c r="P5063" s="4">
        <v>26687.0</v>
      </c>
      <c r="Q5063" s="3" t="s">
        <v>1221</v>
      </c>
      <c r="S5063" s="3" t="s">
        <v>34</v>
      </c>
    </row>
    <row r="5064">
      <c r="A5064" s="2">
        <v>42318.71488425926</v>
      </c>
      <c r="B5064" s="3">
        <v>84.0</v>
      </c>
      <c r="C5064" s="3" t="s">
        <v>4244</v>
      </c>
      <c r="D5064" s="3">
        <v>63.0</v>
      </c>
      <c r="E5064" s="3" t="s">
        <v>4369</v>
      </c>
      <c r="F5064" s="3">
        <v>6.0</v>
      </c>
      <c r="G5064" s="3">
        <v>9.0</v>
      </c>
      <c r="H5064" s="3" t="s">
        <v>5303</v>
      </c>
      <c r="I5064" s="3" t="s">
        <v>5304</v>
      </c>
      <c r="J5064" s="3" t="s">
        <v>2015</v>
      </c>
      <c r="K5064" s="3" t="s">
        <v>24</v>
      </c>
      <c r="L5064" s="3">
        <v>17.0</v>
      </c>
      <c r="M5064" s="3" t="s">
        <v>25</v>
      </c>
      <c r="N5064" s="3" t="s">
        <v>4502</v>
      </c>
      <c r="O5064" s="3" t="s">
        <v>315</v>
      </c>
      <c r="P5064" s="4">
        <v>30437.0</v>
      </c>
      <c r="Q5064" s="3" t="s">
        <v>169</v>
      </c>
      <c r="S5064" s="3" t="s">
        <v>34</v>
      </c>
    </row>
    <row r="5065">
      <c r="A5065" s="2">
        <v>42318.71488425926</v>
      </c>
      <c r="B5065" s="3">
        <v>84.0</v>
      </c>
      <c r="C5065" s="3" t="s">
        <v>4244</v>
      </c>
      <c r="D5065" s="3">
        <v>63.0</v>
      </c>
      <c r="E5065" s="3" t="s">
        <v>4369</v>
      </c>
      <c r="F5065" s="3">
        <v>6.0</v>
      </c>
      <c r="G5065" s="3">
        <v>9.0</v>
      </c>
      <c r="H5065" s="3" t="s">
        <v>5303</v>
      </c>
      <c r="I5065" s="3" t="s">
        <v>5304</v>
      </c>
      <c r="J5065" s="3" t="s">
        <v>2015</v>
      </c>
      <c r="K5065" s="3" t="s">
        <v>24</v>
      </c>
      <c r="L5065" s="3">
        <v>18.0</v>
      </c>
      <c r="M5065" s="3" t="s">
        <v>30</v>
      </c>
      <c r="N5065" s="3" t="s">
        <v>5432</v>
      </c>
      <c r="O5065" s="3" t="s">
        <v>1332</v>
      </c>
      <c r="P5065" s="4">
        <v>34056.0</v>
      </c>
      <c r="Q5065" s="3" t="s">
        <v>191</v>
      </c>
      <c r="S5065" s="3" t="s">
        <v>34</v>
      </c>
    </row>
    <row r="5066">
      <c r="A5066" s="2">
        <v>42318.71488425926</v>
      </c>
      <c r="B5066" s="3">
        <v>84.0</v>
      </c>
      <c r="C5066" s="3" t="s">
        <v>4244</v>
      </c>
      <c r="D5066" s="3">
        <v>63.0</v>
      </c>
      <c r="E5066" s="3" t="s">
        <v>4369</v>
      </c>
      <c r="F5066" s="3">
        <v>6.0</v>
      </c>
      <c r="G5066" s="3">
        <v>9.0</v>
      </c>
      <c r="H5066" s="3" t="s">
        <v>5303</v>
      </c>
      <c r="I5066" s="3" t="s">
        <v>5304</v>
      </c>
      <c r="J5066" s="3" t="s">
        <v>2015</v>
      </c>
      <c r="K5066" s="3" t="s">
        <v>24</v>
      </c>
      <c r="L5066" s="3">
        <v>19.0</v>
      </c>
      <c r="M5066" s="3" t="s">
        <v>25</v>
      </c>
      <c r="N5066" s="3" t="s">
        <v>3571</v>
      </c>
      <c r="O5066" s="3" t="s">
        <v>564</v>
      </c>
      <c r="P5066" s="4">
        <v>24246.0</v>
      </c>
      <c r="Q5066" s="3" t="s">
        <v>1171</v>
      </c>
      <c r="S5066" s="3" t="s">
        <v>34</v>
      </c>
    </row>
    <row r="5067">
      <c r="A5067" s="2">
        <v>42318.71488425926</v>
      </c>
      <c r="B5067" s="3">
        <v>84.0</v>
      </c>
      <c r="C5067" s="3" t="s">
        <v>4244</v>
      </c>
      <c r="D5067" s="3" t="s">
        <v>4387</v>
      </c>
      <c r="E5067" s="3" t="s">
        <v>4388</v>
      </c>
      <c r="F5067" s="3">
        <v>6.0</v>
      </c>
      <c r="G5067" s="3">
        <v>9.0</v>
      </c>
      <c r="H5067" s="3" t="s">
        <v>5303</v>
      </c>
      <c r="I5067" s="3" t="s">
        <v>5304</v>
      </c>
      <c r="J5067" s="3" t="s">
        <v>2015</v>
      </c>
      <c r="K5067" s="3" t="s">
        <v>24</v>
      </c>
      <c r="L5067" s="3">
        <v>1.0</v>
      </c>
      <c r="M5067" s="3" t="s">
        <v>30</v>
      </c>
      <c r="N5067" s="3" t="s">
        <v>5433</v>
      </c>
      <c r="O5067" s="3" t="s">
        <v>677</v>
      </c>
      <c r="P5067" s="4">
        <v>24939.0</v>
      </c>
      <c r="Q5067" s="3" t="s">
        <v>40</v>
      </c>
      <c r="S5067" s="3" t="s">
        <v>34</v>
      </c>
    </row>
    <row r="5068">
      <c r="A5068" s="2">
        <v>42318.71488425926</v>
      </c>
      <c r="B5068" s="3">
        <v>84.0</v>
      </c>
      <c r="C5068" s="3" t="s">
        <v>4244</v>
      </c>
      <c r="D5068" s="3" t="s">
        <v>4387</v>
      </c>
      <c r="E5068" s="3" t="s">
        <v>4388</v>
      </c>
      <c r="F5068" s="3">
        <v>6.0</v>
      </c>
      <c r="G5068" s="3">
        <v>9.0</v>
      </c>
      <c r="H5068" s="3" t="s">
        <v>5303</v>
      </c>
      <c r="I5068" s="3" t="s">
        <v>5304</v>
      </c>
      <c r="J5068" s="3" t="s">
        <v>2015</v>
      </c>
      <c r="K5068" s="3" t="s">
        <v>24</v>
      </c>
      <c r="L5068" s="3">
        <v>2.0</v>
      </c>
      <c r="M5068" s="3" t="s">
        <v>25</v>
      </c>
      <c r="N5068" s="3" t="s">
        <v>5434</v>
      </c>
      <c r="O5068" s="3" t="s">
        <v>180</v>
      </c>
      <c r="P5068" s="4">
        <v>27027.0</v>
      </c>
      <c r="Q5068" s="3" t="s">
        <v>418</v>
      </c>
      <c r="R5068" s="3" t="s">
        <v>1030</v>
      </c>
      <c r="S5068" s="3" t="s">
        <v>34</v>
      </c>
    </row>
    <row r="5069">
      <c r="A5069" s="2">
        <v>42318.71488425926</v>
      </c>
      <c r="B5069" s="3">
        <v>84.0</v>
      </c>
      <c r="C5069" s="3" t="s">
        <v>4244</v>
      </c>
      <c r="D5069" s="3" t="s">
        <v>4387</v>
      </c>
      <c r="E5069" s="3" t="s">
        <v>4388</v>
      </c>
      <c r="F5069" s="3">
        <v>6.0</v>
      </c>
      <c r="G5069" s="3">
        <v>9.0</v>
      </c>
      <c r="H5069" s="3" t="s">
        <v>5303</v>
      </c>
      <c r="I5069" s="3" t="s">
        <v>5304</v>
      </c>
      <c r="J5069" s="3" t="s">
        <v>2015</v>
      </c>
      <c r="K5069" s="3" t="s">
        <v>24</v>
      </c>
      <c r="L5069" s="3">
        <v>3.0</v>
      </c>
      <c r="M5069" s="3" t="s">
        <v>30</v>
      </c>
      <c r="N5069" s="3" t="s">
        <v>4944</v>
      </c>
      <c r="O5069" s="3" t="s">
        <v>375</v>
      </c>
      <c r="P5069" s="4">
        <v>22007.0</v>
      </c>
      <c r="Q5069" s="3" t="s">
        <v>110</v>
      </c>
      <c r="S5069" s="3" t="s">
        <v>34</v>
      </c>
    </row>
    <row r="5070">
      <c r="A5070" s="2">
        <v>42318.71488425926</v>
      </c>
      <c r="B5070" s="3">
        <v>84.0</v>
      </c>
      <c r="C5070" s="3" t="s">
        <v>4244</v>
      </c>
      <c r="D5070" s="3" t="s">
        <v>4387</v>
      </c>
      <c r="E5070" s="3" t="s">
        <v>4388</v>
      </c>
      <c r="F5070" s="3">
        <v>6.0</v>
      </c>
      <c r="G5070" s="3">
        <v>9.0</v>
      </c>
      <c r="H5070" s="3" t="s">
        <v>5303</v>
      </c>
      <c r="I5070" s="3" t="s">
        <v>5304</v>
      </c>
      <c r="J5070" s="3" t="s">
        <v>2015</v>
      </c>
      <c r="K5070" s="3" t="s">
        <v>24</v>
      </c>
      <c r="L5070" s="3">
        <v>4.0</v>
      </c>
      <c r="M5070" s="3" t="s">
        <v>25</v>
      </c>
      <c r="N5070" s="3" t="s">
        <v>5435</v>
      </c>
      <c r="O5070" s="3" t="s">
        <v>102</v>
      </c>
      <c r="P5070" s="4">
        <v>27843.0</v>
      </c>
      <c r="Q5070" s="3" t="s">
        <v>33</v>
      </c>
      <c r="S5070" s="3" t="s">
        <v>34</v>
      </c>
    </row>
    <row r="5071">
      <c r="A5071" s="2">
        <v>42318.71488425926</v>
      </c>
      <c r="B5071" s="3">
        <v>84.0</v>
      </c>
      <c r="C5071" s="3" t="s">
        <v>4244</v>
      </c>
      <c r="D5071" s="3" t="s">
        <v>4387</v>
      </c>
      <c r="E5071" s="3" t="s">
        <v>4388</v>
      </c>
      <c r="F5071" s="3">
        <v>6.0</v>
      </c>
      <c r="G5071" s="3">
        <v>9.0</v>
      </c>
      <c r="H5071" s="3" t="s">
        <v>5303</v>
      </c>
      <c r="I5071" s="3" t="s">
        <v>5304</v>
      </c>
      <c r="J5071" s="3" t="s">
        <v>2015</v>
      </c>
      <c r="K5071" s="3" t="s">
        <v>24</v>
      </c>
      <c r="L5071" s="3">
        <v>5.0</v>
      </c>
      <c r="M5071" s="3" t="s">
        <v>30</v>
      </c>
      <c r="N5071" s="3" t="s">
        <v>5436</v>
      </c>
      <c r="O5071" s="3" t="s">
        <v>139</v>
      </c>
      <c r="P5071" s="4">
        <v>24726.0</v>
      </c>
      <c r="Q5071" s="3" t="s">
        <v>60</v>
      </c>
      <c r="S5071" s="3" t="s">
        <v>34</v>
      </c>
    </row>
    <row r="5072">
      <c r="A5072" s="2">
        <v>42318.71488425926</v>
      </c>
      <c r="B5072" s="3">
        <v>84.0</v>
      </c>
      <c r="C5072" s="3" t="s">
        <v>4244</v>
      </c>
      <c r="D5072" s="3" t="s">
        <v>4387</v>
      </c>
      <c r="E5072" s="3" t="s">
        <v>4388</v>
      </c>
      <c r="F5072" s="3">
        <v>6.0</v>
      </c>
      <c r="G5072" s="3">
        <v>9.0</v>
      </c>
      <c r="H5072" s="3" t="s">
        <v>5303</v>
      </c>
      <c r="I5072" s="3" t="s">
        <v>5304</v>
      </c>
      <c r="J5072" s="3" t="s">
        <v>2015</v>
      </c>
      <c r="K5072" s="3" t="s">
        <v>24</v>
      </c>
      <c r="L5072" s="3">
        <v>6.0</v>
      </c>
      <c r="M5072" s="3" t="s">
        <v>25</v>
      </c>
      <c r="N5072" s="3" t="s">
        <v>5437</v>
      </c>
      <c r="O5072" s="3" t="s">
        <v>237</v>
      </c>
      <c r="P5072" s="4">
        <v>18514.0</v>
      </c>
      <c r="Q5072" s="3" t="s">
        <v>49</v>
      </c>
      <c r="S5072" s="3" t="s">
        <v>34</v>
      </c>
    </row>
    <row r="5073">
      <c r="A5073" s="2">
        <v>42318.71488425926</v>
      </c>
      <c r="B5073" s="3">
        <v>84.0</v>
      </c>
      <c r="C5073" s="3" t="s">
        <v>4244</v>
      </c>
      <c r="D5073" s="3" t="s">
        <v>4387</v>
      </c>
      <c r="E5073" s="3" t="s">
        <v>4388</v>
      </c>
      <c r="F5073" s="3">
        <v>6.0</v>
      </c>
      <c r="G5073" s="3">
        <v>9.0</v>
      </c>
      <c r="H5073" s="3" t="s">
        <v>5303</v>
      </c>
      <c r="I5073" s="3" t="s">
        <v>5304</v>
      </c>
      <c r="J5073" s="3" t="s">
        <v>2015</v>
      </c>
      <c r="K5073" s="3" t="s">
        <v>24</v>
      </c>
      <c r="L5073" s="3">
        <v>7.0</v>
      </c>
      <c r="M5073" s="3" t="s">
        <v>30</v>
      </c>
      <c r="N5073" s="3" t="s">
        <v>5438</v>
      </c>
      <c r="O5073" s="3" t="s">
        <v>803</v>
      </c>
      <c r="P5073" s="4">
        <v>20778.0</v>
      </c>
      <c r="Q5073" s="3" t="s">
        <v>132</v>
      </c>
      <c r="S5073" s="3" t="s">
        <v>29</v>
      </c>
    </row>
    <row r="5074">
      <c r="A5074" s="2">
        <v>42318.71488425926</v>
      </c>
      <c r="B5074" s="3">
        <v>84.0</v>
      </c>
      <c r="C5074" s="3" t="s">
        <v>4244</v>
      </c>
      <c r="D5074" s="3" t="s">
        <v>4387</v>
      </c>
      <c r="E5074" s="3" t="s">
        <v>4388</v>
      </c>
      <c r="F5074" s="3">
        <v>6.0</v>
      </c>
      <c r="G5074" s="3">
        <v>9.0</v>
      </c>
      <c r="H5074" s="3" t="s">
        <v>5303</v>
      </c>
      <c r="I5074" s="3" t="s">
        <v>5304</v>
      </c>
      <c r="J5074" s="3" t="s">
        <v>2015</v>
      </c>
      <c r="K5074" s="3" t="s">
        <v>24</v>
      </c>
      <c r="L5074" s="3">
        <v>8.0</v>
      </c>
      <c r="M5074" s="3" t="s">
        <v>25</v>
      </c>
      <c r="N5074" s="3" t="s">
        <v>5439</v>
      </c>
      <c r="O5074" s="3" t="s">
        <v>78</v>
      </c>
      <c r="P5074" s="4">
        <v>26108.0</v>
      </c>
      <c r="Q5074" s="3" t="s">
        <v>33</v>
      </c>
      <c r="S5074" s="3" t="s">
        <v>29</v>
      </c>
    </row>
    <row r="5075">
      <c r="A5075" s="2">
        <v>42318.71488425926</v>
      </c>
      <c r="B5075" s="3">
        <v>84.0</v>
      </c>
      <c r="C5075" s="3" t="s">
        <v>4244</v>
      </c>
      <c r="D5075" s="3" t="s">
        <v>4387</v>
      </c>
      <c r="E5075" s="3" t="s">
        <v>4388</v>
      </c>
      <c r="F5075" s="3">
        <v>6.0</v>
      </c>
      <c r="G5075" s="3">
        <v>9.0</v>
      </c>
      <c r="H5075" s="3" t="s">
        <v>5303</v>
      </c>
      <c r="I5075" s="3" t="s">
        <v>5304</v>
      </c>
      <c r="J5075" s="3" t="s">
        <v>2015</v>
      </c>
      <c r="K5075" s="3" t="s">
        <v>24</v>
      </c>
      <c r="L5075" s="3">
        <v>9.0</v>
      </c>
      <c r="M5075" s="3" t="s">
        <v>30</v>
      </c>
      <c r="N5075" s="3" t="s">
        <v>5440</v>
      </c>
      <c r="O5075" s="3" t="s">
        <v>1547</v>
      </c>
      <c r="P5075" s="4">
        <v>22042.0</v>
      </c>
      <c r="Q5075" s="3" t="s">
        <v>228</v>
      </c>
      <c r="S5075" s="3" t="s">
        <v>34</v>
      </c>
    </row>
    <row r="5076">
      <c r="A5076" s="2">
        <v>42318.71488425926</v>
      </c>
      <c r="B5076" s="3">
        <v>84.0</v>
      </c>
      <c r="C5076" s="3" t="s">
        <v>4244</v>
      </c>
      <c r="D5076" s="3" t="s">
        <v>4387</v>
      </c>
      <c r="E5076" s="3" t="s">
        <v>4388</v>
      </c>
      <c r="F5076" s="3">
        <v>6.0</v>
      </c>
      <c r="G5076" s="3">
        <v>9.0</v>
      </c>
      <c r="H5076" s="3" t="s">
        <v>5303</v>
      </c>
      <c r="I5076" s="3" t="s">
        <v>5304</v>
      </c>
      <c r="J5076" s="3" t="s">
        <v>2015</v>
      </c>
      <c r="K5076" s="3" t="s">
        <v>24</v>
      </c>
      <c r="L5076" s="3">
        <v>10.0</v>
      </c>
      <c r="M5076" s="3" t="s">
        <v>25</v>
      </c>
      <c r="N5076" s="3" t="s">
        <v>5441</v>
      </c>
      <c r="O5076" s="3" t="s">
        <v>281</v>
      </c>
      <c r="P5076" s="4">
        <v>22280.0</v>
      </c>
      <c r="Q5076" s="3" t="s">
        <v>33</v>
      </c>
      <c r="S5076" s="3" t="s">
        <v>34</v>
      </c>
    </row>
    <row r="5077">
      <c r="A5077" s="2">
        <v>42318.71488425926</v>
      </c>
      <c r="B5077" s="3">
        <v>84.0</v>
      </c>
      <c r="C5077" s="3" t="s">
        <v>4244</v>
      </c>
      <c r="D5077" s="3" t="s">
        <v>4387</v>
      </c>
      <c r="E5077" s="3" t="s">
        <v>4388</v>
      </c>
      <c r="F5077" s="3">
        <v>6.0</v>
      </c>
      <c r="G5077" s="3">
        <v>9.0</v>
      </c>
      <c r="H5077" s="3" t="s">
        <v>5303</v>
      </c>
      <c r="I5077" s="3" t="s">
        <v>5304</v>
      </c>
      <c r="J5077" s="3" t="s">
        <v>2015</v>
      </c>
      <c r="K5077" s="3" t="s">
        <v>24</v>
      </c>
      <c r="L5077" s="3">
        <v>11.0</v>
      </c>
      <c r="M5077" s="3" t="s">
        <v>30</v>
      </c>
      <c r="N5077" s="3" t="s">
        <v>5442</v>
      </c>
      <c r="O5077" s="3" t="s">
        <v>121</v>
      </c>
      <c r="P5077" s="4">
        <v>25335.0</v>
      </c>
      <c r="Q5077" s="3" t="s">
        <v>169</v>
      </c>
      <c r="S5077" s="3" t="s">
        <v>34</v>
      </c>
    </row>
    <row r="5078">
      <c r="A5078" s="2">
        <v>42318.71488425926</v>
      </c>
      <c r="B5078" s="3">
        <v>84.0</v>
      </c>
      <c r="C5078" s="3" t="s">
        <v>4244</v>
      </c>
      <c r="D5078" s="3" t="s">
        <v>4387</v>
      </c>
      <c r="E5078" s="3" t="s">
        <v>4388</v>
      </c>
      <c r="F5078" s="3">
        <v>6.0</v>
      </c>
      <c r="G5078" s="3">
        <v>9.0</v>
      </c>
      <c r="H5078" s="3" t="s">
        <v>5303</v>
      </c>
      <c r="I5078" s="3" t="s">
        <v>5304</v>
      </c>
      <c r="J5078" s="3" t="s">
        <v>2015</v>
      </c>
      <c r="K5078" s="3" t="s">
        <v>24</v>
      </c>
      <c r="L5078" s="3">
        <v>12.0</v>
      </c>
      <c r="M5078" s="3" t="s">
        <v>25</v>
      </c>
      <c r="N5078" s="3" t="s">
        <v>5443</v>
      </c>
      <c r="O5078" s="3" t="s">
        <v>243</v>
      </c>
      <c r="P5078" s="4">
        <v>21691.0</v>
      </c>
      <c r="Q5078" s="3" t="s">
        <v>169</v>
      </c>
      <c r="S5078" s="3" t="s">
        <v>34</v>
      </c>
    </row>
    <row r="5079">
      <c r="A5079" s="2">
        <v>42318.71488425926</v>
      </c>
      <c r="B5079" s="3">
        <v>84.0</v>
      </c>
      <c r="C5079" s="3" t="s">
        <v>4244</v>
      </c>
      <c r="D5079" s="3" t="s">
        <v>4387</v>
      </c>
      <c r="E5079" s="3" t="s">
        <v>4388</v>
      </c>
      <c r="F5079" s="3">
        <v>6.0</v>
      </c>
      <c r="G5079" s="3">
        <v>9.0</v>
      </c>
      <c r="H5079" s="3" t="s">
        <v>5303</v>
      </c>
      <c r="I5079" s="3" t="s">
        <v>5304</v>
      </c>
      <c r="J5079" s="3" t="s">
        <v>2015</v>
      </c>
      <c r="K5079" s="3" t="s">
        <v>24</v>
      </c>
      <c r="L5079" s="3">
        <v>13.0</v>
      </c>
      <c r="M5079" s="3" t="s">
        <v>30</v>
      </c>
      <c r="N5079" s="3" t="s">
        <v>5444</v>
      </c>
      <c r="O5079" s="3" t="s">
        <v>121</v>
      </c>
      <c r="P5079" s="4">
        <v>22250.0</v>
      </c>
      <c r="Q5079" s="3" t="s">
        <v>40</v>
      </c>
      <c r="R5079" s="3" t="s">
        <v>1134</v>
      </c>
      <c r="S5079" s="3" t="s">
        <v>34</v>
      </c>
    </row>
    <row r="5080">
      <c r="A5080" s="2">
        <v>42318.71488425926</v>
      </c>
      <c r="B5080" s="3">
        <v>84.0</v>
      </c>
      <c r="C5080" s="3" t="s">
        <v>4244</v>
      </c>
      <c r="D5080" s="3" t="s">
        <v>4387</v>
      </c>
      <c r="E5080" s="3" t="s">
        <v>4388</v>
      </c>
      <c r="F5080" s="3">
        <v>6.0</v>
      </c>
      <c r="G5080" s="3">
        <v>9.0</v>
      </c>
      <c r="H5080" s="3" t="s">
        <v>5303</v>
      </c>
      <c r="I5080" s="3" t="s">
        <v>5304</v>
      </c>
      <c r="J5080" s="3" t="s">
        <v>2015</v>
      </c>
      <c r="K5080" s="3" t="s">
        <v>24</v>
      </c>
      <c r="L5080" s="3">
        <v>14.0</v>
      </c>
      <c r="M5080" s="3" t="s">
        <v>25</v>
      </c>
      <c r="N5080" s="3" t="s">
        <v>5445</v>
      </c>
      <c r="O5080" s="3" t="s">
        <v>664</v>
      </c>
      <c r="P5080" s="4">
        <v>21900.0</v>
      </c>
      <c r="Q5080" s="3" t="s">
        <v>216</v>
      </c>
      <c r="S5080" s="3" t="s">
        <v>34</v>
      </c>
    </row>
    <row r="5081">
      <c r="A5081" s="2">
        <v>42318.71488425926</v>
      </c>
      <c r="B5081" s="3">
        <v>84.0</v>
      </c>
      <c r="C5081" s="3" t="s">
        <v>4244</v>
      </c>
      <c r="D5081" s="3" t="s">
        <v>4401</v>
      </c>
      <c r="E5081" s="3" t="s">
        <v>4402</v>
      </c>
      <c r="F5081" s="3">
        <v>6.0</v>
      </c>
      <c r="G5081" s="3">
        <v>9.0</v>
      </c>
      <c r="H5081" s="3" t="s">
        <v>5303</v>
      </c>
      <c r="I5081" s="3" t="s">
        <v>5304</v>
      </c>
      <c r="J5081" s="3" t="s">
        <v>2015</v>
      </c>
      <c r="K5081" s="3" t="s">
        <v>24</v>
      </c>
      <c r="L5081" s="3">
        <v>1.0</v>
      </c>
      <c r="M5081" s="3" t="s">
        <v>30</v>
      </c>
      <c r="N5081" s="3" t="s">
        <v>2214</v>
      </c>
      <c r="O5081" s="3" t="s">
        <v>511</v>
      </c>
      <c r="P5081" s="4">
        <v>29877.0</v>
      </c>
      <c r="Q5081" s="3" t="s">
        <v>169</v>
      </c>
      <c r="S5081" s="3" t="s">
        <v>34</v>
      </c>
    </row>
    <row r="5082">
      <c r="A5082" s="2">
        <v>42318.71488425926</v>
      </c>
      <c r="B5082" s="3">
        <v>84.0</v>
      </c>
      <c r="C5082" s="3" t="s">
        <v>4244</v>
      </c>
      <c r="D5082" s="3" t="s">
        <v>4401</v>
      </c>
      <c r="E5082" s="3" t="s">
        <v>4402</v>
      </c>
      <c r="F5082" s="3">
        <v>6.0</v>
      </c>
      <c r="G5082" s="3">
        <v>9.0</v>
      </c>
      <c r="H5082" s="3" t="s">
        <v>5303</v>
      </c>
      <c r="I5082" s="3" t="s">
        <v>5304</v>
      </c>
      <c r="J5082" s="3" t="s">
        <v>2015</v>
      </c>
      <c r="K5082" s="3" t="s">
        <v>24</v>
      </c>
      <c r="L5082" s="3">
        <v>2.0</v>
      </c>
      <c r="M5082" s="3" t="s">
        <v>25</v>
      </c>
      <c r="N5082" s="3" t="s">
        <v>924</v>
      </c>
      <c r="O5082" s="3" t="s">
        <v>218</v>
      </c>
      <c r="P5082" s="4">
        <v>24182.0</v>
      </c>
      <c r="Q5082" s="3" t="s">
        <v>40</v>
      </c>
      <c r="R5082" s="3" t="s">
        <v>1030</v>
      </c>
      <c r="S5082" s="3" t="s">
        <v>29</v>
      </c>
    </row>
    <row r="5083">
      <c r="A5083" s="2">
        <v>42318.71488425926</v>
      </c>
      <c r="B5083" s="3">
        <v>84.0</v>
      </c>
      <c r="C5083" s="3" t="s">
        <v>4244</v>
      </c>
      <c r="D5083" s="3" t="s">
        <v>4401</v>
      </c>
      <c r="E5083" s="3" t="s">
        <v>4402</v>
      </c>
      <c r="F5083" s="3">
        <v>6.0</v>
      </c>
      <c r="G5083" s="3">
        <v>9.0</v>
      </c>
      <c r="H5083" s="3" t="s">
        <v>5303</v>
      </c>
      <c r="I5083" s="3" t="s">
        <v>5304</v>
      </c>
      <c r="J5083" s="3" t="s">
        <v>2015</v>
      </c>
      <c r="K5083" s="3" t="s">
        <v>24</v>
      </c>
      <c r="L5083" s="3">
        <v>3.0</v>
      </c>
      <c r="M5083" s="3" t="s">
        <v>30</v>
      </c>
      <c r="N5083" s="3" t="s">
        <v>5446</v>
      </c>
      <c r="O5083" s="3" t="s">
        <v>121</v>
      </c>
      <c r="P5083" s="4">
        <v>23779.0</v>
      </c>
      <c r="Q5083" s="3" t="s">
        <v>40</v>
      </c>
      <c r="S5083" s="3" t="s">
        <v>34</v>
      </c>
    </row>
    <row r="5084">
      <c r="A5084" s="2">
        <v>42318.71488425926</v>
      </c>
      <c r="B5084" s="3">
        <v>84.0</v>
      </c>
      <c r="C5084" s="3" t="s">
        <v>4244</v>
      </c>
      <c r="D5084" s="3" t="s">
        <v>4401</v>
      </c>
      <c r="E5084" s="3" t="s">
        <v>4402</v>
      </c>
      <c r="F5084" s="3">
        <v>6.0</v>
      </c>
      <c r="G5084" s="3">
        <v>9.0</v>
      </c>
      <c r="H5084" s="3" t="s">
        <v>5303</v>
      </c>
      <c r="I5084" s="3" t="s">
        <v>5304</v>
      </c>
      <c r="J5084" s="3" t="s">
        <v>2015</v>
      </c>
      <c r="K5084" s="3" t="s">
        <v>24</v>
      </c>
      <c r="L5084" s="3">
        <v>4.0</v>
      </c>
      <c r="M5084" s="3" t="s">
        <v>25</v>
      </c>
      <c r="N5084" s="3" t="s">
        <v>348</v>
      </c>
      <c r="O5084" s="3" t="s">
        <v>5447</v>
      </c>
      <c r="P5084" s="4">
        <v>18405.0</v>
      </c>
      <c r="Q5084" s="3" t="s">
        <v>4552</v>
      </c>
      <c r="S5084" s="3" t="s">
        <v>34</v>
      </c>
    </row>
    <row r="5085">
      <c r="A5085" s="2">
        <v>42318.71488425926</v>
      </c>
      <c r="B5085" s="3">
        <v>84.0</v>
      </c>
      <c r="C5085" s="3" t="s">
        <v>4244</v>
      </c>
      <c r="D5085" s="3" t="s">
        <v>4401</v>
      </c>
      <c r="E5085" s="3" t="s">
        <v>4402</v>
      </c>
      <c r="F5085" s="3">
        <v>6.0</v>
      </c>
      <c r="G5085" s="3">
        <v>9.0</v>
      </c>
      <c r="H5085" s="3" t="s">
        <v>5303</v>
      </c>
      <c r="I5085" s="3" t="s">
        <v>5304</v>
      </c>
      <c r="J5085" s="3" t="s">
        <v>2015</v>
      </c>
      <c r="K5085" s="3" t="s">
        <v>24</v>
      </c>
      <c r="L5085" s="3">
        <v>5.0</v>
      </c>
      <c r="M5085" s="3" t="s">
        <v>30</v>
      </c>
      <c r="N5085" s="3" t="s">
        <v>5448</v>
      </c>
      <c r="O5085" s="3" t="s">
        <v>364</v>
      </c>
      <c r="P5085" s="4">
        <v>19756.0</v>
      </c>
      <c r="Q5085" s="3" t="s">
        <v>169</v>
      </c>
      <c r="S5085" s="3" t="s">
        <v>34</v>
      </c>
    </row>
    <row r="5086">
      <c r="A5086" s="2">
        <v>42318.71488425926</v>
      </c>
      <c r="B5086" s="3">
        <v>84.0</v>
      </c>
      <c r="C5086" s="3" t="s">
        <v>4244</v>
      </c>
      <c r="D5086" s="3" t="s">
        <v>4401</v>
      </c>
      <c r="E5086" s="3" t="s">
        <v>4402</v>
      </c>
      <c r="F5086" s="3">
        <v>6.0</v>
      </c>
      <c r="G5086" s="3">
        <v>9.0</v>
      </c>
      <c r="H5086" s="3" t="s">
        <v>5303</v>
      </c>
      <c r="I5086" s="3" t="s">
        <v>5304</v>
      </c>
      <c r="J5086" s="3" t="s">
        <v>2015</v>
      </c>
      <c r="K5086" s="3" t="s">
        <v>24</v>
      </c>
      <c r="L5086" s="3">
        <v>6.0</v>
      </c>
      <c r="M5086" s="3" t="s">
        <v>25</v>
      </c>
      <c r="N5086" s="3" t="s">
        <v>5449</v>
      </c>
      <c r="O5086" s="3" t="s">
        <v>523</v>
      </c>
      <c r="P5086" s="4">
        <v>24493.0</v>
      </c>
      <c r="Q5086" s="3" t="s">
        <v>169</v>
      </c>
      <c r="S5086" s="3" t="s">
        <v>34</v>
      </c>
    </row>
    <row r="5087">
      <c r="A5087" s="2">
        <v>42318.71488425926</v>
      </c>
      <c r="B5087" s="3">
        <v>84.0</v>
      </c>
      <c r="C5087" s="3" t="s">
        <v>4244</v>
      </c>
      <c r="D5087" s="3" t="s">
        <v>4401</v>
      </c>
      <c r="E5087" s="3" t="s">
        <v>4402</v>
      </c>
      <c r="F5087" s="3">
        <v>6.0</v>
      </c>
      <c r="G5087" s="3">
        <v>9.0</v>
      </c>
      <c r="H5087" s="3" t="s">
        <v>5303</v>
      </c>
      <c r="I5087" s="3" t="s">
        <v>5304</v>
      </c>
      <c r="J5087" s="3" t="s">
        <v>2015</v>
      </c>
      <c r="K5087" s="3" t="s">
        <v>24</v>
      </c>
      <c r="L5087" s="3">
        <v>7.0</v>
      </c>
      <c r="M5087" s="3" t="s">
        <v>30</v>
      </c>
      <c r="N5087" s="3" t="s">
        <v>5450</v>
      </c>
      <c r="O5087" s="3" t="s">
        <v>342</v>
      </c>
      <c r="P5087" s="4">
        <v>23062.0</v>
      </c>
      <c r="Q5087" s="3" t="s">
        <v>169</v>
      </c>
      <c r="S5087" s="3" t="s">
        <v>34</v>
      </c>
    </row>
    <row r="5088">
      <c r="A5088" s="2">
        <v>42318.71488425926</v>
      </c>
      <c r="B5088" s="3">
        <v>84.0</v>
      </c>
      <c r="C5088" s="3" t="s">
        <v>4244</v>
      </c>
      <c r="D5088" s="3" t="s">
        <v>4401</v>
      </c>
      <c r="E5088" s="3" t="s">
        <v>4402</v>
      </c>
      <c r="F5088" s="3">
        <v>6.0</v>
      </c>
      <c r="G5088" s="3">
        <v>9.0</v>
      </c>
      <c r="H5088" s="3" t="s">
        <v>5303</v>
      </c>
      <c r="I5088" s="3" t="s">
        <v>5304</v>
      </c>
      <c r="J5088" s="3" t="s">
        <v>2015</v>
      </c>
      <c r="K5088" s="3" t="s">
        <v>24</v>
      </c>
      <c r="L5088" s="3">
        <v>8.0</v>
      </c>
      <c r="M5088" s="3" t="s">
        <v>25</v>
      </c>
      <c r="N5088" s="3" t="s">
        <v>5451</v>
      </c>
      <c r="O5088" s="3" t="s">
        <v>1390</v>
      </c>
      <c r="P5088" s="4">
        <v>31795.0</v>
      </c>
      <c r="Q5088" s="3" t="s">
        <v>153</v>
      </c>
      <c r="S5088" s="3" t="s">
        <v>34</v>
      </c>
    </row>
    <row r="5089">
      <c r="A5089" s="2">
        <v>42318.71488425926</v>
      </c>
      <c r="B5089" s="3">
        <v>84.0</v>
      </c>
      <c r="C5089" s="3" t="s">
        <v>4244</v>
      </c>
      <c r="D5089" s="3" t="s">
        <v>4401</v>
      </c>
      <c r="E5089" s="3" t="s">
        <v>4402</v>
      </c>
      <c r="F5089" s="3">
        <v>6.0</v>
      </c>
      <c r="G5089" s="3">
        <v>9.0</v>
      </c>
      <c r="H5089" s="3" t="s">
        <v>5303</v>
      </c>
      <c r="I5089" s="3" t="s">
        <v>5304</v>
      </c>
      <c r="J5089" s="3" t="s">
        <v>2015</v>
      </c>
      <c r="K5089" s="3" t="s">
        <v>24</v>
      </c>
      <c r="L5089" s="3">
        <v>9.0</v>
      </c>
      <c r="M5089" s="3" t="s">
        <v>30</v>
      </c>
      <c r="N5089" s="3" t="s">
        <v>5452</v>
      </c>
      <c r="O5089" s="3" t="s">
        <v>1936</v>
      </c>
      <c r="P5089" s="4">
        <v>25757.0</v>
      </c>
      <c r="Q5089" s="3" t="s">
        <v>352</v>
      </c>
      <c r="S5089" s="3" t="s">
        <v>34</v>
      </c>
    </row>
    <row r="5090">
      <c r="A5090" s="2">
        <v>42318.71488425926</v>
      </c>
      <c r="B5090" s="3">
        <v>84.0</v>
      </c>
      <c r="C5090" s="3" t="s">
        <v>4244</v>
      </c>
      <c r="D5090" s="3" t="s">
        <v>4401</v>
      </c>
      <c r="E5090" s="3" t="s">
        <v>4402</v>
      </c>
      <c r="F5090" s="3">
        <v>6.0</v>
      </c>
      <c r="G5090" s="3">
        <v>9.0</v>
      </c>
      <c r="H5090" s="3" t="s">
        <v>5303</v>
      </c>
      <c r="I5090" s="3" t="s">
        <v>5304</v>
      </c>
      <c r="J5090" s="3" t="s">
        <v>2015</v>
      </c>
      <c r="K5090" s="3" t="s">
        <v>24</v>
      </c>
      <c r="L5090" s="3">
        <v>10.0</v>
      </c>
      <c r="M5090" s="3" t="s">
        <v>25</v>
      </c>
      <c r="N5090" s="3" t="s">
        <v>5453</v>
      </c>
      <c r="O5090" s="3" t="s">
        <v>91</v>
      </c>
      <c r="P5090" s="4">
        <v>20280.0</v>
      </c>
      <c r="Q5090" s="3" t="s">
        <v>43</v>
      </c>
      <c r="S5090" s="3" t="s">
        <v>34</v>
      </c>
    </row>
    <row r="5091">
      <c r="A5091" s="2">
        <v>42318.71488425926</v>
      </c>
      <c r="B5091" s="3">
        <v>84.0</v>
      </c>
      <c r="C5091" s="3" t="s">
        <v>4244</v>
      </c>
      <c r="D5091" s="3" t="s">
        <v>4401</v>
      </c>
      <c r="E5091" s="3" t="s">
        <v>4402</v>
      </c>
      <c r="F5091" s="3">
        <v>6.0</v>
      </c>
      <c r="G5091" s="3">
        <v>9.0</v>
      </c>
      <c r="H5091" s="3" t="s">
        <v>5303</v>
      </c>
      <c r="I5091" s="3" t="s">
        <v>5304</v>
      </c>
      <c r="J5091" s="3" t="s">
        <v>2015</v>
      </c>
      <c r="K5091" s="3" t="s">
        <v>24</v>
      </c>
      <c r="L5091" s="3">
        <v>11.0</v>
      </c>
      <c r="M5091" s="3" t="s">
        <v>30</v>
      </c>
      <c r="N5091" s="3" t="s">
        <v>5454</v>
      </c>
      <c r="O5091" s="3" t="s">
        <v>3378</v>
      </c>
      <c r="P5091" s="4">
        <v>23032.0</v>
      </c>
      <c r="Q5091" s="3" t="s">
        <v>72</v>
      </c>
      <c r="S5091" s="3" t="s">
        <v>34</v>
      </c>
    </row>
    <row r="5092">
      <c r="A5092" s="2">
        <v>42318.71488425926</v>
      </c>
      <c r="B5092" s="3">
        <v>84.0</v>
      </c>
      <c r="C5092" s="3" t="s">
        <v>4244</v>
      </c>
      <c r="D5092" s="3" t="s">
        <v>4401</v>
      </c>
      <c r="E5092" s="3" t="s">
        <v>4402</v>
      </c>
      <c r="F5092" s="3">
        <v>6.0</v>
      </c>
      <c r="G5092" s="3">
        <v>9.0</v>
      </c>
      <c r="H5092" s="3" t="s">
        <v>5303</v>
      </c>
      <c r="I5092" s="3" t="s">
        <v>5304</v>
      </c>
      <c r="J5092" s="3" t="s">
        <v>2015</v>
      </c>
      <c r="K5092" s="3" t="s">
        <v>24</v>
      </c>
      <c r="L5092" s="3">
        <v>12.0</v>
      </c>
      <c r="M5092" s="3" t="s">
        <v>25</v>
      </c>
      <c r="N5092" s="3" t="s">
        <v>5455</v>
      </c>
      <c r="O5092" s="3" t="s">
        <v>3134</v>
      </c>
      <c r="P5092" s="4">
        <v>30555.0</v>
      </c>
      <c r="Q5092" s="3" t="s">
        <v>110</v>
      </c>
      <c r="S5092" s="3" t="s">
        <v>34</v>
      </c>
    </row>
    <row r="5093">
      <c r="A5093" s="2">
        <v>42318.71488425926</v>
      </c>
      <c r="B5093" s="3">
        <v>84.0</v>
      </c>
      <c r="C5093" s="3" t="s">
        <v>4244</v>
      </c>
      <c r="D5093" s="3" t="s">
        <v>4401</v>
      </c>
      <c r="E5093" s="3" t="s">
        <v>4402</v>
      </c>
      <c r="F5093" s="3">
        <v>6.0</v>
      </c>
      <c r="G5093" s="3">
        <v>9.0</v>
      </c>
      <c r="H5093" s="3" t="s">
        <v>5303</v>
      </c>
      <c r="I5093" s="3" t="s">
        <v>5304</v>
      </c>
      <c r="J5093" s="3" t="s">
        <v>2015</v>
      </c>
      <c r="K5093" s="3" t="s">
        <v>24</v>
      </c>
      <c r="L5093" s="3">
        <v>13.0</v>
      </c>
      <c r="M5093" s="3" t="s">
        <v>30</v>
      </c>
      <c r="N5093" s="3" t="s">
        <v>1742</v>
      </c>
      <c r="O5093" s="3" t="s">
        <v>850</v>
      </c>
      <c r="P5093" s="4">
        <v>26573.0</v>
      </c>
      <c r="Q5093" s="3" t="s">
        <v>40</v>
      </c>
      <c r="S5093" s="3" t="s">
        <v>34</v>
      </c>
    </row>
    <row r="5094">
      <c r="A5094" s="2">
        <v>42318.71488425926</v>
      </c>
      <c r="B5094" s="3">
        <v>84.0</v>
      </c>
      <c r="C5094" s="3" t="s">
        <v>4244</v>
      </c>
      <c r="D5094" s="3" t="s">
        <v>4401</v>
      </c>
      <c r="E5094" s="3" t="s">
        <v>4402</v>
      </c>
      <c r="F5094" s="3">
        <v>6.0</v>
      </c>
      <c r="G5094" s="3">
        <v>9.0</v>
      </c>
      <c r="H5094" s="3" t="s">
        <v>5303</v>
      </c>
      <c r="I5094" s="3" t="s">
        <v>5304</v>
      </c>
      <c r="J5094" s="3" t="s">
        <v>2015</v>
      </c>
      <c r="K5094" s="3" t="s">
        <v>24</v>
      </c>
      <c r="L5094" s="3">
        <v>14.0</v>
      </c>
      <c r="M5094" s="3" t="s">
        <v>25</v>
      </c>
      <c r="N5094" s="3" t="s">
        <v>5456</v>
      </c>
      <c r="O5094" s="3" t="s">
        <v>2093</v>
      </c>
      <c r="P5094" s="4">
        <v>29090.0</v>
      </c>
      <c r="Q5094" s="3" t="s">
        <v>153</v>
      </c>
      <c r="S5094" s="3" t="s">
        <v>29</v>
      </c>
    </row>
    <row r="5095">
      <c r="A5095" s="2">
        <v>42318.71488425926</v>
      </c>
      <c r="B5095" s="3">
        <v>84.0</v>
      </c>
      <c r="C5095" s="3" t="s">
        <v>4244</v>
      </c>
      <c r="D5095" s="3" t="s">
        <v>4401</v>
      </c>
      <c r="E5095" s="3" t="s">
        <v>4402</v>
      </c>
      <c r="F5095" s="3">
        <v>6.0</v>
      </c>
      <c r="G5095" s="3">
        <v>9.0</v>
      </c>
      <c r="H5095" s="3" t="s">
        <v>5303</v>
      </c>
      <c r="I5095" s="3" t="s">
        <v>5304</v>
      </c>
      <c r="J5095" s="3" t="s">
        <v>2015</v>
      </c>
      <c r="K5095" s="3" t="s">
        <v>24</v>
      </c>
      <c r="L5095" s="3">
        <v>15.0</v>
      </c>
      <c r="M5095" s="3" t="s">
        <v>30</v>
      </c>
      <c r="N5095" s="3" t="s">
        <v>5457</v>
      </c>
      <c r="O5095" s="3" t="s">
        <v>342</v>
      </c>
      <c r="P5095" s="4">
        <v>29327.0</v>
      </c>
      <c r="Q5095" s="3" t="s">
        <v>110</v>
      </c>
      <c r="S5095" s="3" t="s">
        <v>34</v>
      </c>
    </row>
    <row r="5096">
      <c r="A5096" s="2">
        <v>42318.71488425926</v>
      </c>
      <c r="B5096" s="3">
        <v>84.0</v>
      </c>
      <c r="C5096" s="3" t="s">
        <v>4244</v>
      </c>
      <c r="D5096" s="3" t="s">
        <v>4401</v>
      </c>
      <c r="E5096" s="3" t="s">
        <v>4402</v>
      </c>
      <c r="F5096" s="3">
        <v>6.0</v>
      </c>
      <c r="G5096" s="3">
        <v>9.0</v>
      </c>
      <c r="H5096" s="3" t="s">
        <v>5303</v>
      </c>
      <c r="I5096" s="3" t="s">
        <v>5304</v>
      </c>
      <c r="J5096" s="3" t="s">
        <v>2015</v>
      </c>
      <c r="K5096" s="3" t="s">
        <v>24</v>
      </c>
      <c r="L5096" s="3">
        <v>16.0</v>
      </c>
      <c r="M5096" s="3" t="s">
        <v>25</v>
      </c>
      <c r="N5096" s="3" t="s">
        <v>5458</v>
      </c>
      <c r="O5096" s="3" t="s">
        <v>243</v>
      </c>
      <c r="P5096" s="4">
        <v>24802.0</v>
      </c>
      <c r="Q5096" s="3" t="s">
        <v>153</v>
      </c>
      <c r="S5096" s="3" t="s">
        <v>29</v>
      </c>
    </row>
    <row r="5097">
      <c r="A5097" s="2">
        <v>42318.71488425926</v>
      </c>
      <c r="B5097" s="3">
        <v>84.0</v>
      </c>
      <c r="C5097" s="3" t="s">
        <v>4244</v>
      </c>
      <c r="D5097" s="3" t="s">
        <v>4401</v>
      </c>
      <c r="E5097" s="3" t="s">
        <v>4402</v>
      </c>
      <c r="F5097" s="3">
        <v>6.0</v>
      </c>
      <c r="G5097" s="3">
        <v>9.0</v>
      </c>
      <c r="H5097" s="3" t="s">
        <v>5303</v>
      </c>
      <c r="I5097" s="3" t="s">
        <v>5304</v>
      </c>
      <c r="J5097" s="3" t="s">
        <v>2015</v>
      </c>
      <c r="K5097" s="3" t="s">
        <v>24</v>
      </c>
      <c r="L5097" s="3">
        <v>17.0</v>
      </c>
      <c r="M5097" s="3" t="s">
        <v>30</v>
      </c>
      <c r="N5097" s="3" t="s">
        <v>5459</v>
      </c>
      <c r="O5097" s="3" t="s">
        <v>299</v>
      </c>
      <c r="P5097" s="4">
        <v>21684.0</v>
      </c>
      <c r="Q5097" s="3" t="s">
        <v>687</v>
      </c>
      <c r="S5097" s="3" t="s">
        <v>29</v>
      </c>
    </row>
    <row r="5098">
      <c r="A5098" s="2">
        <v>42318.71488425926</v>
      </c>
      <c r="B5098" s="3">
        <v>84.0</v>
      </c>
      <c r="C5098" s="3" t="s">
        <v>4244</v>
      </c>
      <c r="D5098" s="3" t="s">
        <v>4401</v>
      </c>
      <c r="E5098" s="3" t="s">
        <v>4402</v>
      </c>
      <c r="F5098" s="3">
        <v>6.0</v>
      </c>
      <c r="G5098" s="3">
        <v>9.0</v>
      </c>
      <c r="H5098" s="3" t="s">
        <v>5303</v>
      </c>
      <c r="I5098" s="3" t="s">
        <v>5304</v>
      </c>
      <c r="J5098" s="3" t="s">
        <v>2015</v>
      </c>
      <c r="K5098" s="3" t="s">
        <v>24</v>
      </c>
      <c r="L5098" s="3">
        <v>18.0</v>
      </c>
      <c r="M5098" s="3" t="s">
        <v>25</v>
      </c>
      <c r="N5098" s="3" t="s">
        <v>5460</v>
      </c>
      <c r="O5098" s="3" t="s">
        <v>359</v>
      </c>
      <c r="P5098" s="4">
        <v>25130.0</v>
      </c>
      <c r="Q5098" s="3" t="s">
        <v>216</v>
      </c>
      <c r="S5098" s="3" t="s">
        <v>34</v>
      </c>
    </row>
    <row r="5099">
      <c r="A5099" s="2">
        <v>42318.71488425926</v>
      </c>
      <c r="B5099" s="3">
        <v>84.0</v>
      </c>
      <c r="C5099" s="3" t="s">
        <v>4244</v>
      </c>
      <c r="D5099" s="3" t="s">
        <v>4401</v>
      </c>
      <c r="E5099" s="3" t="s">
        <v>4402</v>
      </c>
      <c r="F5099" s="3">
        <v>6.0</v>
      </c>
      <c r="G5099" s="3">
        <v>9.0</v>
      </c>
      <c r="H5099" s="3" t="s">
        <v>5303</v>
      </c>
      <c r="I5099" s="3" t="s">
        <v>5304</v>
      </c>
      <c r="J5099" s="3" t="s">
        <v>2015</v>
      </c>
      <c r="K5099" s="3" t="s">
        <v>24</v>
      </c>
      <c r="L5099" s="3">
        <v>19.0</v>
      </c>
      <c r="M5099" s="3" t="s">
        <v>30</v>
      </c>
      <c r="N5099" s="3" t="s">
        <v>5461</v>
      </c>
      <c r="O5099" s="3" t="s">
        <v>452</v>
      </c>
      <c r="P5099" s="4">
        <v>24066.0</v>
      </c>
      <c r="Q5099" s="3" t="s">
        <v>169</v>
      </c>
      <c r="S5099" s="3" t="s">
        <v>34</v>
      </c>
    </row>
    <row r="5100">
      <c r="A5100" s="2">
        <v>42318.71488425926</v>
      </c>
      <c r="B5100" s="3">
        <v>84.0</v>
      </c>
      <c r="C5100" s="3" t="s">
        <v>4244</v>
      </c>
      <c r="D5100" s="3" t="s">
        <v>4401</v>
      </c>
      <c r="E5100" s="3" t="s">
        <v>4402</v>
      </c>
      <c r="F5100" s="3">
        <v>6.0</v>
      </c>
      <c r="G5100" s="3">
        <v>9.0</v>
      </c>
      <c r="H5100" s="3" t="s">
        <v>5303</v>
      </c>
      <c r="I5100" s="3" t="s">
        <v>5304</v>
      </c>
      <c r="J5100" s="3" t="s">
        <v>2015</v>
      </c>
      <c r="K5100" s="3" t="s">
        <v>24</v>
      </c>
      <c r="L5100" s="3">
        <v>20.0</v>
      </c>
      <c r="M5100" s="3" t="s">
        <v>25</v>
      </c>
      <c r="N5100" s="3" t="s">
        <v>5462</v>
      </c>
      <c r="O5100" s="3" t="s">
        <v>95</v>
      </c>
      <c r="P5100" s="4">
        <v>19896.0</v>
      </c>
      <c r="Q5100" s="3" t="s">
        <v>49</v>
      </c>
      <c r="S5100" s="3" t="s">
        <v>34</v>
      </c>
    </row>
    <row r="5101">
      <c r="A5101" s="2">
        <v>42318.71488425926</v>
      </c>
      <c r="B5101" s="3">
        <v>84.0</v>
      </c>
      <c r="C5101" s="3" t="s">
        <v>4244</v>
      </c>
      <c r="D5101" s="3" t="s">
        <v>4401</v>
      </c>
      <c r="E5101" s="3" t="s">
        <v>4402</v>
      </c>
      <c r="F5101" s="3">
        <v>6.0</v>
      </c>
      <c r="G5101" s="3">
        <v>9.0</v>
      </c>
      <c r="H5101" s="3" t="s">
        <v>5303</v>
      </c>
      <c r="I5101" s="3" t="s">
        <v>5304</v>
      </c>
      <c r="J5101" s="3" t="s">
        <v>2015</v>
      </c>
      <c r="K5101" s="3" t="s">
        <v>24</v>
      </c>
      <c r="L5101" s="3">
        <v>21.0</v>
      </c>
      <c r="M5101" s="3" t="s">
        <v>30</v>
      </c>
      <c r="N5101" s="3" t="s">
        <v>5463</v>
      </c>
      <c r="O5101" s="3" t="s">
        <v>1879</v>
      </c>
      <c r="P5101" s="4">
        <v>25728.0</v>
      </c>
      <c r="Q5101" s="3" t="s">
        <v>153</v>
      </c>
      <c r="S5101" s="3" t="s">
        <v>34</v>
      </c>
    </row>
    <row r="5102">
      <c r="A5102" s="2">
        <v>42318.71488425926</v>
      </c>
      <c r="B5102" s="3">
        <v>84.0</v>
      </c>
      <c r="C5102" s="3" t="s">
        <v>4244</v>
      </c>
      <c r="D5102" s="3" t="s">
        <v>4401</v>
      </c>
      <c r="E5102" s="3" t="s">
        <v>4402</v>
      </c>
      <c r="F5102" s="3">
        <v>6.0</v>
      </c>
      <c r="G5102" s="3">
        <v>9.0</v>
      </c>
      <c r="H5102" s="3" t="s">
        <v>5303</v>
      </c>
      <c r="I5102" s="3" t="s">
        <v>5304</v>
      </c>
      <c r="J5102" s="3" t="s">
        <v>2015</v>
      </c>
      <c r="K5102" s="3" t="s">
        <v>24</v>
      </c>
      <c r="L5102" s="3">
        <v>22.0</v>
      </c>
      <c r="M5102" s="3" t="s">
        <v>25</v>
      </c>
      <c r="N5102" s="3" t="s">
        <v>5464</v>
      </c>
      <c r="O5102" s="3" t="s">
        <v>251</v>
      </c>
      <c r="P5102" s="4">
        <v>30034.0</v>
      </c>
      <c r="Q5102" s="3" t="s">
        <v>55</v>
      </c>
      <c r="S5102" s="3" t="s">
        <v>34</v>
      </c>
    </row>
    <row r="5103">
      <c r="A5103" s="2">
        <v>42318.71488425926</v>
      </c>
      <c r="B5103" s="3">
        <v>84.0</v>
      </c>
      <c r="C5103" s="3" t="s">
        <v>4244</v>
      </c>
      <c r="D5103" s="3" t="s">
        <v>4401</v>
      </c>
      <c r="E5103" s="3" t="s">
        <v>4402</v>
      </c>
      <c r="F5103" s="3">
        <v>6.0</v>
      </c>
      <c r="G5103" s="3">
        <v>9.0</v>
      </c>
      <c r="H5103" s="3" t="s">
        <v>5303</v>
      </c>
      <c r="I5103" s="3" t="s">
        <v>5304</v>
      </c>
      <c r="J5103" s="3" t="s">
        <v>2015</v>
      </c>
      <c r="K5103" s="3" t="s">
        <v>24</v>
      </c>
      <c r="L5103" s="3">
        <v>23.0</v>
      </c>
      <c r="M5103" s="3" t="s">
        <v>30</v>
      </c>
      <c r="N5103" s="3" t="s">
        <v>5465</v>
      </c>
      <c r="O5103" s="3" t="s">
        <v>2020</v>
      </c>
      <c r="P5103" s="4">
        <v>24713.0</v>
      </c>
      <c r="Q5103" s="3" t="s">
        <v>352</v>
      </c>
      <c r="S5103" s="3" t="s">
        <v>34</v>
      </c>
    </row>
    <row r="5104">
      <c r="A5104" s="2">
        <v>42318.71488425926</v>
      </c>
      <c r="B5104" s="3">
        <v>84.0</v>
      </c>
      <c r="C5104" s="3" t="s">
        <v>4244</v>
      </c>
      <c r="D5104" s="3" t="s">
        <v>4401</v>
      </c>
      <c r="E5104" s="3" t="s">
        <v>4402</v>
      </c>
      <c r="F5104" s="3">
        <v>6.0</v>
      </c>
      <c r="G5104" s="3">
        <v>9.0</v>
      </c>
      <c r="H5104" s="3" t="s">
        <v>5303</v>
      </c>
      <c r="I5104" s="3" t="s">
        <v>5304</v>
      </c>
      <c r="J5104" s="3" t="s">
        <v>2015</v>
      </c>
      <c r="K5104" s="3" t="s">
        <v>24</v>
      </c>
      <c r="L5104" s="3">
        <v>24.0</v>
      </c>
      <c r="M5104" s="3" t="s">
        <v>25</v>
      </c>
      <c r="N5104" s="3" t="s">
        <v>4179</v>
      </c>
      <c r="O5104" s="3" t="s">
        <v>639</v>
      </c>
      <c r="P5104" s="4">
        <v>17655.0</v>
      </c>
      <c r="Q5104" s="3" t="s">
        <v>96</v>
      </c>
      <c r="S5104" s="3" t="s">
        <v>34</v>
      </c>
    </row>
    <row r="5105">
      <c r="A5105" s="2">
        <v>42318.71488425926</v>
      </c>
      <c r="B5105" s="3">
        <v>84.0</v>
      </c>
      <c r="C5105" s="3" t="s">
        <v>4244</v>
      </c>
      <c r="D5105" s="3" t="s">
        <v>4401</v>
      </c>
      <c r="E5105" s="3" t="s">
        <v>4402</v>
      </c>
      <c r="F5105" s="3">
        <v>6.0</v>
      </c>
      <c r="G5105" s="3">
        <v>9.0</v>
      </c>
      <c r="H5105" s="3" t="s">
        <v>5303</v>
      </c>
      <c r="I5105" s="3" t="s">
        <v>5304</v>
      </c>
      <c r="J5105" s="3" t="s">
        <v>2015</v>
      </c>
      <c r="K5105" s="3" t="s">
        <v>24</v>
      </c>
      <c r="L5105" s="3">
        <v>25.0</v>
      </c>
      <c r="M5105" s="3" t="s">
        <v>30</v>
      </c>
      <c r="N5105" s="3" t="s">
        <v>5466</v>
      </c>
      <c r="O5105" s="3" t="s">
        <v>726</v>
      </c>
      <c r="P5105" s="4">
        <v>23928.0</v>
      </c>
      <c r="Q5105" s="3" t="s">
        <v>52</v>
      </c>
      <c r="S5105" s="3" t="s">
        <v>29</v>
      </c>
    </row>
    <row r="5106">
      <c r="A5106" s="2">
        <v>42318.71488425926</v>
      </c>
      <c r="B5106" s="3">
        <v>84.0</v>
      </c>
      <c r="C5106" s="3" t="s">
        <v>4244</v>
      </c>
      <c r="D5106" s="3" t="s">
        <v>4401</v>
      </c>
      <c r="E5106" s="3" t="s">
        <v>4402</v>
      </c>
      <c r="F5106" s="3">
        <v>6.0</v>
      </c>
      <c r="G5106" s="3">
        <v>9.0</v>
      </c>
      <c r="H5106" s="3" t="s">
        <v>5303</v>
      </c>
      <c r="I5106" s="3" t="s">
        <v>5304</v>
      </c>
      <c r="J5106" s="3" t="s">
        <v>2015</v>
      </c>
      <c r="K5106" s="3" t="s">
        <v>24</v>
      </c>
      <c r="L5106" s="3">
        <v>26.0</v>
      </c>
      <c r="M5106" s="3" t="s">
        <v>25</v>
      </c>
      <c r="N5106" s="3" t="s">
        <v>5467</v>
      </c>
      <c r="O5106" s="3" t="s">
        <v>5468</v>
      </c>
      <c r="P5106" s="4">
        <v>31952.0</v>
      </c>
      <c r="Q5106" s="3" t="s">
        <v>169</v>
      </c>
      <c r="S5106" s="3" t="s">
        <v>34</v>
      </c>
    </row>
    <row r="5107">
      <c r="A5107" s="2">
        <v>42318.71488425926</v>
      </c>
      <c r="B5107" s="3">
        <v>84.0</v>
      </c>
      <c r="C5107" s="3" t="s">
        <v>4244</v>
      </c>
      <c r="D5107" s="3" t="s">
        <v>4401</v>
      </c>
      <c r="E5107" s="3" t="s">
        <v>4402</v>
      </c>
      <c r="F5107" s="3">
        <v>6.0</v>
      </c>
      <c r="G5107" s="3">
        <v>9.0</v>
      </c>
      <c r="H5107" s="3" t="s">
        <v>5303</v>
      </c>
      <c r="I5107" s="3" t="s">
        <v>5304</v>
      </c>
      <c r="J5107" s="3" t="s">
        <v>2015</v>
      </c>
      <c r="K5107" s="3" t="s">
        <v>24</v>
      </c>
      <c r="L5107" s="3">
        <v>27.0</v>
      </c>
      <c r="M5107" s="3" t="s">
        <v>30</v>
      </c>
      <c r="N5107" s="3" t="s">
        <v>5469</v>
      </c>
      <c r="O5107" s="3" t="s">
        <v>452</v>
      </c>
      <c r="P5107" s="4">
        <v>23943.0</v>
      </c>
      <c r="Q5107" s="3" t="s">
        <v>40</v>
      </c>
      <c r="S5107" s="3" t="s">
        <v>34</v>
      </c>
    </row>
    <row r="5108">
      <c r="A5108" s="2">
        <v>42318.71488425926</v>
      </c>
      <c r="B5108" s="3">
        <v>84.0</v>
      </c>
      <c r="C5108" s="3" t="s">
        <v>4244</v>
      </c>
      <c r="D5108" s="3" t="s">
        <v>4401</v>
      </c>
      <c r="E5108" s="3" t="s">
        <v>4402</v>
      </c>
      <c r="F5108" s="3">
        <v>6.0</v>
      </c>
      <c r="G5108" s="3">
        <v>9.0</v>
      </c>
      <c r="H5108" s="3" t="s">
        <v>5303</v>
      </c>
      <c r="I5108" s="3" t="s">
        <v>5304</v>
      </c>
      <c r="J5108" s="3" t="s">
        <v>2015</v>
      </c>
      <c r="K5108" s="3" t="s">
        <v>24</v>
      </c>
      <c r="L5108" s="3">
        <v>28.0</v>
      </c>
      <c r="M5108" s="3" t="s">
        <v>25</v>
      </c>
      <c r="N5108" s="3" t="s">
        <v>5470</v>
      </c>
      <c r="O5108" s="3" t="s">
        <v>180</v>
      </c>
      <c r="P5108" s="4">
        <v>22622.0</v>
      </c>
      <c r="Q5108" s="3" t="s">
        <v>205</v>
      </c>
      <c r="S5108" s="3" t="s">
        <v>34</v>
      </c>
    </row>
    <row r="5109">
      <c r="A5109" s="2">
        <v>42318.71488425926</v>
      </c>
      <c r="B5109" s="3">
        <v>84.0</v>
      </c>
      <c r="C5109" s="3" t="s">
        <v>4244</v>
      </c>
      <c r="D5109" s="3" t="s">
        <v>4401</v>
      </c>
      <c r="E5109" s="3" t="s">
        <v>4402</v>
      </c>
      <c r="F5109" s="3">
        <v>6.0</v>
      </c>
      <c r="G5109" s="3">
        <v>9.0</v>
      </c>
      <c r="H5109" s="3" t="s">
        <v>5303</v>
      </c>
      <c r="I5109" s="3" t="s">
        <v>5304</v>
      </c>
      <c r="J5109" s="3" t="s">
        <v>2015</v>
      </c>
      <c r="K5109" s="3" t="s">
        <v>24</v>
      </c>
      <c r="L5109" s="3">
        <v>29.0</v>
      </c>
      <c r="M5109" s="3" t="s">
        <v>30</v>
      </c>
      <c r="N5109" s="3" t="s">
        <v>1253</v>
      </c>
      <c r="O5109" s="3" t="s">
        <v>1045</v>
      </c>
      <c r="P5109" s="4">
        <v>31937.0</v>
      </c>
      <c r="Q5109" s="3" t="s">
        <v>132</v>
      </c>
      <c r="S5109" s="3" t="s">
        <v>34</v>
      </c>
    </row>
    <row r="5110">
      <c r="A5110" s="2">
        <v>42318.71488425926</v>
      </c>
      <c r="B5110" s="3">
        <v>84.0</v>
      </c>
      <c r="C5110" s="3" t="s">
        <v>4244</v>
      </c>
      <c r="D5110" s="3" t="s">
        <v>4401</v>
      </c>
      <c r="E5110" s="3" t="s">
        <v>4402</v>
      </c>
      <c r="F5110" s="3">
        <v>6.0</v>
      </c>
      <c r="G5110" s="3">
        <v>9.0</v>
      </c>
      <c r="H5110" s="3" t="s">
        <v>5303</v>
      </c>
      <c r="I5110" s="3" t="s">
        <v>5304</v>
      </c>
      <c r="J5110" s="3" t="s">
        <v>2015</v>
      </c>
      <c r="K5110" s="3" t="s">
        <v>24</v>
      </c>
      <c r="L5110" s="3">
        <v>30.0</v>
      </c>
      <c r="M5110" s="3" t="s">
        <v>25</v>
      </c>
      <c r="N5110" s="3" t="s">
        <v>2535</v>
      </c>
      <c r="O5110" s="3" t="s">
        <v>973</v>
      </c>
      <c r="P5110" s="4">
        <v>32628.0</v>
      </c>
      <c r="Q5110" s="3" t="s">
        <v>110</v>
      </c>
      <c r="S5110" s="3" t="s">
        <v>34</v>
      </c>
    </row>
    <row r="5111">
      <c r="A5111" s="2">
        <v>42318.71488425926</v>
      </c>
      <c r="B5111" s="3">
        <v>84.0</v>
      </c>
      <c r="C5111" s="3" t="s">
        <v>4244</v>
      </c>
      <c r="D5111" s="3" t="s">
        <v>4401</v>
      </c>
      <c r="E5111" s="3" t="s">
        <v>4402</v>
      </c>
      <c r="F5111" s="3">
        <v>6.0</v>
      </c>
      <c r="G5111" s="3">
        <v>9.0</v>
      </c>
      <c r="H5111" s="3" t="s">
        <v>5303</v>
      </c>
      <c r="I5111" s="3" t="s">
        <v>5304</v>
      </c>
      <c r="J5111" s="3" t="s">
        <v>2015</v>
      </c>
      <c r="K5111" s="3" t="s">
        <v>24</v>
      </c>
      <c r="L5111" s="3">
        <v>31.0</v>
      </c>
      <c r="M5111" s="3" t="s">
        <v>30</v>
      </c>
      <c r="N5111" s="3" t="s">
        <v>5471</v>
      </c>
      <c r="O5111" s="3" t="s">
        <v>3169</v>
      </c>
      <c r="P5111" s="4">
        <v>29529.0</v>
      </c>
      <c r="Q5111" s="3" t="s">
        <v>40</v>
      </c>
      <c r="S5111" s="3" t="s">
        <v>34</v>
      </c>
    </row>
    <row r="5112">
      <c r="A5112" s="2">
        <v>42318.71488425926</v>
      </c>
      <c r="B5112" s="3">
        <v>84.0</v>
      </c>
      <c r="C5112" s="3" t="s">
        <v>4244</v>
      </c>
      <c r="D5112" s="3" t="s">
        <v>4401</v>
      </c>
      <c r="E5112" s="3" t="s">
        <v>4402</v>
      </c>
      <c r="F5112" s="3">
        <v>6.0</v>
      </c>
      <c r="G5112" s="3">
        <v>9.0</v>
      </c>
      <c r="H5112" s="3" t="s">
        <v>5303</v>
      </c>
      <c r="I5112" s="3" t="s">
        <v>5304</v>
      </c>
      <c r="J5112" s="3" t="s">
        <v>2015</v>
      </c>
      <c r="K5112" s="3" t="s">
        <v>24</v>
      </c>
      <c r="L5112" s="3">
        <v>32.0</v>
      </c>
      <c r="M5112" s="3" t="s">
        <v>25</v>
      </c>
      <c r="N5112" s="3" t="s">
        <v>5472</v>
      </c>
      <c r="O5112" s="3" t="s">
        <v>1637</v>
      </c>
      <c r="P5112" s="4">
        <v>25049.0</v>
      </c>
      <c r="Q5112" s="3" t="s">
        <v>216</v>
      </c>
      <c r="S5112" s="3" t="s">
        <v>34</v>
      </c>
    </row>
    <row r="5113">
      <c r="A5113" s="2">
        <v>42318.71488425926</v>
      </c>
      <c r="B5113" s="3">
        <v>84.0</v>
      </c>
      <c r="C5113" s="3" t="s">
        <v>4244</v>
      </c>
      <c r="D5113" s="3" t="s">
        <v>4401</v>
      </c>
      <c r="E5113" s="3" t="s">
        <v>4402</v>
      </c>
      <c r="F5113" s="3">
        <v>6.0</v>
      </c>
      <c r="G5113" s="3">
        <v>9.0</v>
      </c>
      <c r="H5113" s="3" t="s">
        <v>5303</v>
      </c>
      <c r="I5113" s="3" t="s">
        <v>5304</v>
      </c>
      <c r="J5113" s="3" t="s">
        <v>2015</v>
      </c>
      <c r="K5113" s="3" t="s">
        <v>24</v>
      </c>
      <c r="L5113" s="3">
        <v>33.0</v>
      </c>
      <c r="M5113" s="3" t="s">
        <v>30</v>
      </c>
      <c r="N5113" s="3" t="s">
        <v>5473</v>
      </c>
      <c r="O5113" s="3" t="s">
        <v>677</v>
      </c>
      <c r="P5113" s="4">
        <v>25707.0</v>
      </c>
      <c r="Q5113" s="3" t="s">
        <v>216</v>
      </c>
      <c r="S5113" s="3" t="s">
        <v>34</v>
      </c>
    </row>
    <row r="5114">
      <c r="A5114" s="2">
        <v>42318.71488425926</v>
      </c>
      <c r="B5114" s="3">
        <v>84.0</v>
      </c>
      <c r="C5114" s="3" t="s">
        <v>4244</v>
      </c>
      <c r="D5114" s="3" t="s">
        <v>4401</v>
      </c>
      <c r="E5114" s="3" t="s">
        <v>4402</v>
      </c>
      <c r="F5114" s="3">
        <v>6.0</v>
      </c>
      <c r="G5114" s="3">
        <v>9.0</v>
      </c>
      <c r="H5114" s="3" t="s">
        <v>5303</v>
      </c>
      <c r="I5114" s="3" t="s">
        <v>5304</v>
      </c>
      <c r="J5114" s="3" t="s">
        <v>2015</v>
      </c>
      <c r="K5114" s="3" t="s">
        <v>24</v>
      </c>
      <c r="L5114" s="3">
        <v>34.0</v>
      </c>
      <c r="M5114" s="3" t="s">
        <v>25</v>
      </c>
      <c r="N5114" s="3" t="s">
        <v>5474</v>
      </c>
      <c r="O5114" s="3" t="s">
        <v>450</v>
      </c>
      <c r="P5114" s="4">
        <v>22479.0</v>
      </c>
      <c r="Q5114" s="3" t="s">
        <v>115</v>
      </c>
      <c r="S5114" s="3" t="s">
        <v>34</v>
      </c>
    </row>
    <row r="5115">
      <c r="A5115" s="2">
        <v>42318.71488425926</v>
      </c>
      <c r="B5115" s="3">
        <v>84.0</v>
      </c>
      <c r="C5115" s="3" t="s">
        <v>4244</v>
      </c>
      <c r="D5115" s="3" t="s">
        <v>4401</v>
      </c>
      <c r="E5115" s="3" t="s">
        <v>4402</v>
      </c>
      <c r="F5115" s="3">
        <v>6.0</v>
      </c>
      <c r="G5115" s="3">
        <v>9.0</v>
      </c>
      <c r="H5115" s="3" t="s">
        <v>5303</v>
      </c>
      <c r="I5115" s="3" t="s">
        <v>5304</v>
      </c>
      <c r="J5115" s="3" t="s">
        <v>2015</v>
      </c>
      <c r="K5115" s="3" t="s">
        <v>24</v>
      </c>
      <c r="L5115" s="3">
        <v>35.0</v>
      </c>
      <c r="M5115" s="3" t="s">
        <v>30</v>
      </c>
      <c r="N5115" s="3" t="s">
        <v>5475</v>
      </c>
      <c r="O5115" s="3" t="s">
        <v>139</v>
      </c>
      <c r="P5115" s="4">
        <v>23551.0</v>
      </c>
      <c r="Q5115" s="3" t="s">
        <v>1454</v>
      </c>
      <c r="S5115" s="3" t="s">
        <v>34</v>
      </c>
    </row>
    <row r="5116">
      <c r="A5116" s="2">
        <v>42318.71488425926</v>
      </c>
      <c r="B5116" s="3">
        <v>84.0</v>
      </c>
      <c r="C5116" s="3" t="s">
        <v>4244</v>
      </c>
      <c r="D5116" s="3" t="s">
        <v>4401</v>
      </c>
      <c r="E5116" s="3" t="s">
        <v>4402</v>
      </c>
      <c r="F5116" s="3">
        <v>6.0</v>
      </c>
      <c r="G5116" s="3">
        <v>9.0</v>
      </c>
      <c r="H5116" s="3" t="s">
        <v>5303</v>
      </c>
      <c r="I5116" s="3" t="s">
        <v>5304</v>
      </c>
      <c r="J5116" s="3" t="s">
        <v>2015</v>
      </c>
      <c r="K5116" s="3" t="s">
        <v>24</v>
      </c>
      <c r="L5116" s="3">
        <v>36.0</v>
      </c>
      <c r="M5116" s="3" t="s">
        <v>25</v>
      </c>
      <c r="N5116" s="3" t="s">
        <v>1046</v>
      </c>
      <c r="O5116" s="3" t="s">
        <v>5476</v>
      </c>
      <c r="P5116" s="4">
        <v>26905.0</v>
      </c>
      <c r="Q5116" s="3" t="s">
        <v>352</v>
      </c>
      <c r="S5116" s="3" t="s">
        <v>34</v>
      </c>
    </row>
    <row r="5117">
      <c r="A5117" s="2">
        <v>42318.71488425926</v>
      </c>
      <c r="B5117" s="3">
        <v>84.0</v>
      </c>
      <c r="C5117" s="3" t="s">
        <v>4244</v>
      </c>
      <c r="D5117" s="3" t="s">
        <v>4401</v>
      </c>
      <c r="E5117" s="3" t="s">
        <v>4402</v>
      </c>
      <c r="F5117" s="3">
        <v>6.0</v>
      </c>
      <c r="G5117" s="3">
        <v>9.0</v>
      </c>
      <c r="H5117" s="3" t="s">
        <v>5303</v>
      </c>
      <c r="I5117" s="3" t="s">
        <v>5304</v>
      </c>
      <c r="J5117" s="3" t="s">
        <v>2015</v>
      </c>
      <c r="K5117" s="3" t="s">
        <v>24</v>
      </c>
      <c r="L5117" s="3">
        <v>37.0</v>
      </c>
      <c r="M5117" s="3" t="s">
        <v>30</v>
      </c>
      <c r="N5117" s="3" t="s">
        <v>5477</v>
      </c>
      <c r="O5117" s="3" t="s">
        <v>102</v>
      </c>
      <c r="P5117" s="4">
        <v>18780.0</v>
      </c>
      <c r="Q5117" s="3" t="s">
        <v>40</v>
      </c>
      <c r="R5117" s="3" t="s">
        <v>1030</v>
      </c>
      <c r="S5117" s="3" t="s">
        <v>34</v>
      </c>
    </row>
    <row r="5118">
      <c r="A5118" s="2">
        <v>42318.71488425926</v>
      </c>
      <c r="B5118" s="3">
        <v>84.0</v>
      </c>
      <c r="C5118" s="3" t="s">
        <v>4244</v>
      </c>
      <c r="D5118" s="3">
        <v>73.0</v>
      </c>
      <c r="E5118" s="3" t="s">
        <v>4441</v>
      </c>
      <c r="F5118" s="3">
        <v>6.0</v>
      </c>
      <c r="G5118" s="3">
        <v>9.0</v>
      </c>
      <c r="H5118" s="3" t="s">
        <v>5303</v>
      </c>
      <c r="I5118" s="3" t="s">
        <v>5304</v>
      </c>
      <c r="J5118" s="3" t="s">
        <v>2015</v>
      </c>
      <c r="K5118" s="3" t="s">
        <v>24</v>
      </c>
      <c r="L5118" s="3">
        <v>1.0</v>
      </c>
      <c r="M5118" s="3" t="s">
        <v>25</v>
      </c>
      <c r="N5118" s="3" t="s">
        <v>5478</v>
      </c>
      <c r="O5118" s="3" t="s">
        <v>69</v>
      </c>
      <c r="P5118" s="4">
        <v>26153.0</v>
      </c>
      <c r="Q5118" s="3" t="s">
        <v>169</v>
      </c>
      <c r="S5118" s="3" t="s">
        <v>34</v>
      </c>
    </row>
    <row r="5119">
      <c r="A5119" s="2">
        <v>42318.71488425926</v>
      </c>
      <c r="B5119" s="3">
        <v>84.0</v>
      </c>
      <c r="C5119" s="3" t="s">
        <v>4244</v>
      </c>
      <c r="D5119" s="3">
        <v>73.0</v>
      </c>
      <c r="E5119" s="3" t="s">
        <v>4441</v>
      </c>
      <c r="F5119" s="3">
        <v>6.0</v>
      </c>
      <c r="G5119" s="3">
        <v>9.0</v>
      </c>
      <c r="H5119" s="3" t="s">
        <v>5303</v>
      </c>
      <c r="I5119" s="3" t="s">
        <v>5304</v>
      </c>
      <c r="J5119" s="3" t="s">
        <v>2015</v>
      </c>
      <c r="K5119" s="3" t="s">
        <v>24</v>
      </c>
      <c r="L5119" s="3">
        <v>2.0</v>
      </c>
      <c r="M5119" s="3" t="s">
        <v>30</v>
      </c>
      <c r="N5119" s="3" t="s">
        <v>5479</v>
      </c>
      <c r="O5119" s="3" t="s">
        <v>946</v>
      </c>
      <c r="P5119" s="4">
        <v>29435.0</v>
      </c>
      <c r="Q5119" s="3" t="s">
        <v>352</v>
      </c>
      <c r="S5119" s="3" t="s">
        <v>34</v>
      </c>
    </row>
    <row r="5120">
      <c r="A5120" s="2">
        <v>42318.71488425926</v>
      </c>
      <c r="B5120" s="3">
        <v>84.0</v>
      </c>
      <c r="C5120" s="3" t="s">
        <v>4244</v>
      </c>
      <c r="D5120" s="3">
        <v>73.0</v>
      </c>
      <c r="E5120" s="3" t="s">
        <v>4441</v>
      </c>
      <c r="F5120" s="3">
        <v>6.0</v>
      </c>
      <c r="G5120" s="3">
        <v>9.0</v>
      </c>
      <c r="H5120" s="3" t="s">
        <v>5303</v>
      </c>
      <c r="I5120" s="3" t="s">
        <v>5304</v>
      </c>
      <c r="J5120" s="3" t="s">
        <v>2015</v>
      </c>
      <c r="K5120" s="3" t="s">
        <v>24</v>
      </c>
      <c r="L5120" s="3">
        <v>3.0</v>
      </c>
      <c r="M5120" s="3" t="s">
        <v>25</v>
      </c>
      <c r="N5120" s="3" t="s">
        <v>5480</v>
      </c>
      <c r="O5120" s="3" t="s">
        <v>74</v>
      </c>
      <c r="P5120" s="4">
        <v>27528.0</v>
      </c>
      <c r="Q5120" s="3" t="s">
        <v>418</v>
      </c>
      <c r="S5120" s="3" t="s">
        <v>34</v>
      </c>
    </row>
    <row r="5121">
      <c r="A5121" s="2">
        <v>42318.71488425926</v>
      </c>
      <c r="B5121" s="3">
        <v>84.0</v>
      </c>
      <c r="C5121" s="3" t="s">
        <v>4244</v>
      </c>
      <c r="D5121" s="3">
        <v>73.0</v>
      </c>
      <c r="E5121" s="3" t="s">
        <v>4441</v>
      </c>
      <c r="F5121" s="3">
        <v>6.0</v>
      </c>
      <c r="G5121" s="3">
        <v>9.0</v>
      </c>
      <c r="H5121" s="3" t="s">
        <v>5303</v>
      </c>
      <c r="I5121" s="3" t="s">
        <v>5304</v>
      </c>
      <c r="J5121" s="3" t="s">
        <v>2015</v>
      </c>
      <c r="K5121" s="3" t="s">
        <v>24</v>
      </c>
      <c r="L5121" s="3">
        <v>4.0</v>
      </c>
      <c r="M5121" s="3" t="s">
        <v>30</v>
      </c>
      <c r="N5121" s="3" t="s">
        <v>5481</v>
      </c>
      <c r="O5121" s="3" t="s">
        <v>2128</v>
      </c>
      <c r="P5121" s="4">
        <v>25848.0</v>
      </c>
      <c r="Q5121" s="3" t="s">
        <v>110</v>
      </c>
      <c r="S5121" s="3" t="s">
        <v>34</v>
      </c>
    </row>
    <row r="5122">
      <c r="A5122" s="2">
        <v>42318.71488425926</v>
      </c>
      <c r="B5122" s="3">
        <v>84.0</v>
      </c>
      <c r="C5122" s="3" t="s">
        <v>4244</v>
      </c>
      <c r="D5122" s="3">
        <v>73.0</v>
      </c>
      <c r="E5122" s="3" t="s">
        <v>4441</v>
      </c>
      <c r="F5122" s="3">
        <v>6.0</v>
      </c>
      <c r="G5122" s="3">
        <v>9.0</v>
      </c>
      <c r="H5122" s="3" t="s">
        <v>5303</v>
      </c>
      <c r="I5122" s="3" t="s">
        <v>5304</v>
      </c>
      <c r="J5122" s="3" t="s">
        <v>2015</v>
      </c>
      <c r="K5122" s="3" t="s">
        <v>24</v>
      </c>
      <c r="L5122" s="3">
        <v>5.0</v>
      </c>
      <c r="M5122" s="3" t="s">
        <v>25</v>
      </c>
      <c r="N5122" s="3" t="s">
        <v>5482</v>
      </c>
      <c r="O5122" s="3" t="s">
        <v>141</v>
      </c>
      <c r="P5122" s="4">
        <v>22408.0</v>
      </c>
      <c r="Q5122" s="3" t="s">
        <v>216</v>
      </c>
      <c r="S5122" s="3" t="s">
        <v>29</v>
      </c>
    </row>
    <row r="5123">
      <c r="A5123" s="2">
        <v>42318.71488425926</v>
      </c>
      <c r="B5123" s="3">
        <v>84.0</v>
      </c>
      <c r="C5123" s="3" t="s">
        <v>4244</v>
      </c>
      <c r="D5123" s="3">
        <v>73.0</v>
      </c>
      <c r="E5123" s="3" t="s">
        <v>4441</v>
      </c>
      <c r="F5123" s="3">
        <v>6.0</v>
      </c>
      <c r="G5123" s="3">
        <v>9.0</v>
      </c>
      <c r="H5123" s="3" t="s">
        <v>5303</v>
      </c>
      <c r="I5123" s="3" t="s">
        <v>5304</v>
      </c>
      <c r="J5123" s="3" t="s">
        <v>2015</v>
      </c>
      <c r="K5123" s="3" t="s">
        <v>24</v>
      </c>
      <c r="L5123" s="3">
        <v>6.0</v>
      </c>
      <c r="M5123" s="3" t="s">
        <v>30</v>
      </c>
      <c r="N5123" s="3" t="s">
        <v>5483</v>
      </c>
      <c r="O5123" s="3" t="s">
        <v>1890</v>
      </c>
      <c r="P5123" s="4">
        <v>30026.0</v>
      </c>
      <c r="Q5123" s="3" t="s">
        <v>418</v>
      </c>
      <c r="S5123" s="3" t="s">
        <v>34</v>
      </c>
    </row>
    <row r="5124">
      <c r="A5124" s="2">
        <v>42318.71488425926</v>
      </c>
      <c r="B5124" s="3">
        <v>84.0</v>
      </c>
      <c r="C5124" s="3" t="s">
        <v>4244</v>
      </c>
      <c r="D5124" s="3">
        <v>73.0</v>
      </c>
      <c r="E5124" s="3" t="s">
        <v>4441</v>
      </c>
      <c r="F5124" s="3">
        <v>6.0</v>
      </c>
      <c r="G5124" s="3">
        <v>9.0</v>
      </c>
      <c r="H5124" s="3" t="s">
        <v>5303</v>
      </c>
      <c r="I5124" s="3" t="s">
        <v>5304</v>
      </c>
      <c r="J5124" s="3" t="s">
        <v>2015</v>
      </c>
      <c r="K5124" s="3" t="s">
        <v>24</v>
      </c>
      <c r="L5124" s="3">
        <v>7.0</v>
      </c>
      <c r="M5124" s="3" t="s">
        <v>25</v>
      </c>
      <c r="N5124" s="3" t="s">
        <v>1943</v>
      </c>
      <c r="O5124" s="3" t="s">
        <v>54</v>
      </c>
      <c r="P5124" s="4">
        <v>28574.0</v>
      </c>
      <c r="Q5124" s="3" t="s">
        <v>40</v>
      </c>
      <c r="S5124" s="3" t="s">
        <v>34</v>
      </c>
    </row>
    <row r="5125">
      <c r="A5125" s="2">
        <v>42318.71488425926</v>
      </c>
      <c r="B5125" s="3">
        <v>84.0</v>
      </c>
      <c r="C5125" s="3" t="s">
        <v>4244</v>
      </c>
      <c r="D5125" s="3">
        <v>73.0</v>
      </c>
      <c r="E5125" s="3" t="s">
        <v>4441</v>
      </c>
      <c r="F5125" s="3">
        <v>6.0</v>
      </c>
      <c r="G5125" s="3">
        <v>9.0</v>
      </c>
      <c r="H5125" s="3" t="s">
        <v>5303</v>
      </c>
      <c r="I5125" s="3" t="s">
        <v>5304</v>
      </c>
      <c r="J5125" s="3" t="s">
        <v>2015</v>
      </c>
      <c r="K5125" s="3" t="s">
        <v>24</v>
      </c>
      <c r="L5125" s="3">
        <v>8.0</v>
      </c>
      <c r="M5125" s="3" t="s">
        <v>30</v>
      </c>
      <c r="N5125" s="3" t="s">
        <v>5484</v>
      </c>
      <c r="O5125" s="3" t="s">
        <v>85</v>
      </c>
      <c r="P5125" s="4">
        <v>25607.0</v>
      </c>
      <c r="Q5125" s="3" t="s">
        <v>132</v>
      </c>
      <c r="S5125" s="3" t="s">
        <v>34</v>
      </c>
    </row>
    <row r="5126">
      <c r="A5126" s="2">
        <v>42318.71488425926</v>
      </c>
      <c r="B5126" s="3">
        <v>84.0</v>
      </c>
      <c r="C5126" s="3" t="s">
        <v>4244</v>
      </c>
      <c r="D5126" s="3">
        <v>73.0</v>
      </c>
      <c r="E5126" s="3" t="s">
        <v>4441</v>
      </c>
      <c r="F5126" s="3">
        <v>6.0</v>
      </c>
      <c r="G5126" s="3">
        <v>9.0</v>
      </c>
      <c r="H5126" s="3" t="s">
        <v>5303</v>
      </c>
      <c r="I5126" s="3" t="s">
        <v>5304</v>
      </c>
      <c r="J5126" s="3" t="s">
        <v>2015</v>
      </c>
      <c r="K5126" s="3" t="s">
        <v>24</v>
      </c>
      <c r="L5126" s="3">
        <v>9.0</v>
      </c>
      <c r="M5126" s="3" t="s">
        <v>25</v>
      </c>
      <c r="N5126" s="3" t="s">
        <v>5485</v>
      </c>
      <c r="O5126" s="3" t="s">
        <v>477</v>
      </c>
      <c r="P5126" s="4">
        <v>28138.0</v>
      </c>
      <c r="Q5126" s="3" t="s">
        <v>169</v>
      </c>
      <c r="S5126" s="3" t="s">
        <v>34</v>
      </c>
    </row>
    <row r="5127">
      <c r="A5127" s="2">
        <v>42318.71488425926</v>
      </c>
      <c r="B5127" s="3">
        <v>84.0</v>
      </c>
      <c r="C5127" s="3" t="s">
        <v>4244</v>
      </c>
      <c r="D5127" s="3">
        <v>73.0</v>
      </c>
      <c r="E5127" s="3" t="s">
        <v>4441</v>
      </c>
      <c r="F5127" s="3">
        <v>6.0</v>
      </c>
      <c r="G5127" s="3">
        <v>9.0</v>
      </c>
      <c r="H5127" s="3" t="s">
        <v>5303</v>
      </c>
      <c r="I5127" s="3" t="s">
        <v>5304</v>
      </c>
      <c r="J5127" s="3" t="s">
        <v>2015</v>
      </c>
      <c r="K5127" s="3" t="s">
        <v>24</v>
      </c>
      <c r="L5127" s="3">
        <v>10.0</v>
      </c>
      <c r="M5127" s="3" t="s">
        <v>30</v>
      </c>
      <c r="N5127" s="3" t="s">
        <v>5486</v>
      </c>
      <c r="O5127" s="3" t="s">
        <v>1356</v>
      </c>
      <c r="P5127" s="4">
        <v>20518.0</v>
      </c>
      <c r="Q5127" s="3" t="s">
        <v>46</v>
      </c>
      <c r="S5127" s="3" t="s">
        <v>34</v>
      </c>
    </row>
    <row r="5128">
      <c r="A5128" s="2">
        <v>42318.71488425926</v>
      </c>
      <c r="B5128" s="3">
        <v>84.0</v>
      </c>
      <c r="C5128" s="3" t="s">
        <v>4244</v>
      </c>
      <c r="D5128" s="3">
        <v>73.0</v>
      </c>
      <c r="E5128" s="3" t="s">
        <v>4441</v>
      </c>
      <c r="F5128" s="3">
        <v>6.0</v>
      </c>
      <c r="G5128" s="3">
        <v>9.0</v>
      </c>
      <c r="H5128" s="3" t="s">
        <v>5303</v>
      </c>
      <c r="I5128" s="3" t="s">
        <v>5304</v>
      </c>
      <c r="J5128" s="3" t="s">
        <v>2015</v>
      </c>
      <c r="K5128" s="3" t="s">
        <v>24</v>
      </c>
      <c r="L5128" s="3">
        <v>11.0</v>
      </c>
      <c r="M5128" s="3" t="s">
        <v>25</v>
      </c>
      <c r="N5128" s="3" t="s">
        <v>5487</v>
      </c>
      <c r="O5128" s="3" t="s">
        <v>42</v>
      </c>
      <c r="P5128" s="4">
        <v>24597.0</v>
      </c>
      <c r="Q5128" s="3" t="s">
        <v>132</v>
      </c>
      <c r="S5128" s="3" t="s">
        <v>34</v>
      </c>
    </row>
    <row r="5129">
      <c r="A5129" s="2">
        <v>42318.71488425926</v>
      </c>
      <c r="B5129" s="3">
        <v>84.0</v>
      </c>
      <c r="C5129" s="3" t="s">
        <v>4244</v>
      </c>
      <c r="D5129" s="3">
        <v>73.0</v>
      </c>
      <c r="E5129" s="3" t="s">
        <v>4441</v>
      </c>
      <c r="F5129" s="3">
        <v>6.0</v>
      </c>
      <c r="G5129" s="3">
        <v>9.0</v>
      </c>
      <c r="H5129" s="3" t="s">
        <v>5303</v>
      </c>
      <c r="I5129" s="3" t="s">
        <v>5304</v>
      </c>
      <c r="J5129" s="3" t="s">
        <v>2015</v>
      </c>
      <c r="K5129" s="3" t="s">
        <v>24</v>
      </c>
      <c r="L5129" s="3">
        <v>12.0</v>
      </c>
      <c r="M5129" s="3" t="s">
        <v>30</v>
      </c>
      <c r="N5129" s="3" t="s">
        <v>1672</v>
      </c>
      <c r="O5129" s="3" t="s">
        <v>279</v>
      </c>
      <c r="P5129" s="4">
        <v>23879.0</v>
      </c>
      <c r="Q5129" s="3" t="s">
        <v>132</v>
      </c>
      <c r="S5129" s="3" t="s">
        <v>34</v>
      </c>
    </row>
    <row r="5130">
      <c r="A5130" s="2">
        <v>42318.71488425926</v>
      </c>
      <c r="B5130" s="3">
        <v>84.0</v>
      </c>
      <c r="C5130" s="3" t="s">
        <v>4244</v>
      </c>
      <c r="D5130" s="3">
        <v>73.0</v>
      </c>
      <c r="E5130" s="3" t="s">
        <v>4441</v>
      </c>
      <c r="F5130" s="3">
        <v>6.0</v>
      </c>
      <c r="G5130" s="3">
        <v>9.0</v>
      </c>
      <c r="H5130" s="3" t="s">
        <v>5303</v>
      </c>
      <c r="I5130" s="3" t="s">
        <v>5304</v>
      </c>
      <c r="J5130" s="3" t="s">
        <v>2015</v>
      </c>
      <c r="K5130" s="3" t="s">
        <v>24</v>
      </c>
      <c r="L5130" s="3">
        <v>13.0</v>
      </c>
      <c r="M5130" s="3" t="s">
        <v>25</v>
      </c>
      <c r="N5130" s="3" t="s">
        <v>5488</v>
      </c>
      <c r="O5130" s="3" t="s">
        <v>204</v>
      </c>
      <c r="P5130" s="4">
        <v>22332.0</v>
      </c>
      <c r="Q5130" s="3" t="s">
        <v>79</v>
      </c>
      <c r="S5130" s="3" t="s">
        <v>34</v>
      </c>
    </row>
    <row r="5131">
      <c r="A5131" s="2">
        <v>42318.71488425926</v>
      </c>
      <c r="B5131" s="3">
        <v>84.0</v>
      </c>
      <c r="C5131" s="3" t="s">
        <v>4244</v>
      </c>
      <c r="D5131" s="3">
        <v>74.0</v>
      </c>
      <c r="E5131" s="3" t="s">
        <v>4454</v>
      </c>
      <c r="F5131" s="3">
        <v>6.0</v>
      </c>
      <c r="G5131" s="3">
        <v>9.0</v>
      </c>
      <c r="H5131" s="3" t="s">
        <v>5303</v>
      </c>
      <c r="I5131" s="3" t="s">
        <v>5304</v>
      </c>
      <c r="J5131" s="3" t="s">
        <v>2015</v>
      </c>
      <c r="K5131" s="3" t="s">
        <v>24</v>
      </c>
      <c r="L5131" s="3">
        <v>1.0</v>
      </c>
      <c r="M5131" s="3" t="s">
        <v>30</v>
      </c>
      <c r="N5131" s="3" t="s">
        <v>5489</v>
      </c>
      <c r="O5131" s="3" t="s">
        <v>992</v>
      </c>
      <c r="P5131" s="4">
        <v>28530.0</v>
      </c>
      <c r="Q5131" s="3" t="s">
        <v>169</v>
      </c>
      <c r="S5131" s="3" t="s">
        <v>34</v>
      </c>
    </row>
    <row r="5132">
      <c r="A5132" s="2">
        <v>42318.71488425926</v>
      </c>
      <c r="B5132" s="3">
        <v>84.0</v>
      </c>
      <c r="C5132" s="3" t="s">
        <v>4244</v>
      </c>
      <c r="D5132" s="3">
        <v>74.0</v>
      </c>
      <c r="E5132" s="3" t="s">
        <v>4454</v>
      </c>
      <c r="F5132" s="3">
        <v>6.0</v>
      </c>
      <c r="G5132" s="3">
        <v>9.0</v>
      </c>
      <c r="H5132" s="3" t="s">
        <v>5303</v>
      </c>
      <c r="I5132" s="3" t="s">
        <v>5304</v>
      </c>
      <c r="J5132" s="3" t="s">
        <v>2015</v>
      </c>
      <c r="K5132" s="3" t="s">
        <v>24</v>
      </c>
      <c r="L5132" s="3">
        <v>2.0</v>
      </c>
      <c r="M5132" s="3" t="s">
        <v>25</v>
      </c>
      <c r="N5132" s="3" t="s">
        <v>5490</v>
      </c>
      <c r="O5132" s="3" t="s">
        <v>692</v>
      </c>
      <c r="P5132" s="4">
        <v>25491.0</v>
      </c>
      <c r="Q5132" s="3" t="s">
        <v>153</v>
      </c>
      <c r="R5132" s="3" t="s">
        <v>1030</v>
      </c>
      <c r="S5132" s="3" t="s">
        <v>34</v>
      </c>
    </row>
    <row r="5133">
      <c r="A5133" s="2">
        <v>42318.71488425926</v>
      </c>
      <c r="B5133" s="3">
        <v>84.0</v>
      </c>
      <c r="C5133" s="3" t="s">
        <v>4244</v>
      </c>
      <c r="D5133" s="3">
        <v>74.0</v>
      </c>
      <c r="E5133" s="3" t="s">
        <v>4454</v>
      </c>
      <c r="F5133" s="3">
        <v>6.0</v>
      </c>
      <c r="G5133" s="3">
        <v>9.0</v>
      </c>
      <c r="H5133" s="3" t="s">
        <v>5303</v>
      </c>
      <c r="I5133" s="3" t="s">
        <v>5304</v>
      </c>
      <c r="J5133" s="3" t="s">
        <v>2015</v>
      </c>
      <c r="K5133" s="3" t="s">
        <v>24</v>
      </c>
      <c r="L5133" s="3">
        <v>3.0</v>
      </c>
      <c r="M5133" s="3" t="s">
        <v>30</v>
      </c>
      <c r="N5133" s="3" t="s">
        <v>5491</v>
      </c>
      <c r="O5133" s="3" t="s">
        <v>5492</v>
      </c>
      <c r="P5133" s="4">
        <v>25849.0</v>
      </c>
      <c r="Q5133" s="3" t="s">
        <v>153</v>
      </c>
      <c r="S5133" s="3" t="s">
        <v>29</v>
      </c>
    </row>
    <row r="5134">
      <c r="A5134" s="2">
        <v>42318.71488425926</v>
      </c>
      <c r="B5134" s="3">
        <v>84.0</v>
      </c>
      <c r="C5134" s="3" t="s">
        <v>4244</v>
      </c>
      <c r="D5134" s="3">
        <v>74.0</v>
      </c>
      <c r="E5134" s="3" t="s">
        <v>4454</v>
      </c>
      <c r="F5134" s="3">
        <v>6.0</v>
      </c>
      <c r="G5134" s="3">
        <v>9.0</v>
      </c>
      <c r="H5134" s="3" t="s">
        <v>5303</v>
      </c>
      <c r="I5134" s="3" t="s">
        <v>5304</v>
      </c>
      <c r="J5134" s="3" t="s">
        <v>2015</v>
      </c>
      <c r="K5134" s="3" t="s">
        <v>24</v>
      </c>
      <c r="L5134" s="3">
        <v>4.0</v>
      </c>
      <c r="M5134" s="3" t="s">
        <v>25</v>
      </c>
      <c r="N5134" s="3" t="s">
        <v>447</v>
      </c>
      <c r="O5134" s="3" t="s">
        <v>371</v>
      </c>
      <c r="P5134" s="4">
        <v>23845.0</v>
      </c>
      <c r="Q5134" s="3" t="s">
        <v>266</v>
      </c>
      <c r="S5134" s="3" t="s">
        <v>29</v>
      </c>
    </row>
    <row r="5135">
      <c r="A5135" s="2">
        <v>42318.71488425926</v>
      </c>
      <c r="B5135" s="3">
        <v>84.0</v>
      </c>
      <c r="C5135" s="3" t="s">
        <v>4244</v>
      </c>
      <c r="D5135" s="3">
        <v>74.0</v>
      </c>
      <c r="E5135" s="3" t="s">
        <v>4454</v>
      </c>
      <c r="F5135" s="3">
        <v>6.0</v>
      </c>
      <c r="G5135" s="3">
        <v>9.0</v>
      </c>
      <c r="H5135" s="3" t="s">
        <v>5303</v>
      </c>
      <c r="I5135" s="3" t="s">
        <v>5304</v>
      </c>
      <c r="J5135" s="3" t="s">
        <v>2015</v>
      </c>
      <c r="K5135" s="3" t="s">
        <v>24</v>
      </c>
      <c r="L5135" s="3">
        <v>5.0</v>
      </c>
      <c r="M5135" s="3" t="s">
        <v>30</v>
      </c>
      <c r="N5135" s="3" t="s">
        <v>5493</v>
      </c>
      <c r="O5135" s="3" t="s">
        <v>364</v>
      </c>
      <c r="P5135" s="4">
        <v>23734.0</v>
      </c>
      <c r="Q5135" s="3" t="s">
        <v>40</v>
      </c>
      <c r="S5135" s="3" t="s">
        <v>34</v>
      </c>
    </row>
    <row r="5136">
      <c r="A5136" s="2">
        <v>42318.71488425926</v>
      </c>
      <c r="B5136" s="3">
        <v>84.0</v>
      </c>
      <c r="C5136" s="3" t="s">
        <v>4244</v>
      </c>
      <c r="D5136" s="3">
        <v>74.0</v>
      </c>
      <c r="E5136" s="3" t="s">
        <v>4454</v>
      </c>
      <c r="F5136" s="3">
        <v>6.0</v>
      </c>
      <c r="G5136" s="3">
        <v>9.0</v>
      </c>
      <c r="H5136" s="3" t="s">
        <v>5303</v>
      </c>
      <c r="I5136" s="3" t="s">
        <v>5304</v>
      </c>
      <c r="J5136" s="3" t="s">
        <v>2015</v>
      </c>
      <c r="K5136" s="3" t="s">
        <v>24</v>
      </c>
      <c r="L5136" s="3">
        <v>6.0</v>
      </c>
      <c r="M5136" s="3" t="s">
        <v>25</v>
      </c>
      <c r="N5136" s="3" t="s">
        <v>5494</v>
      </c>
      <c r="O5136" s="3" t="s">
        <v>685</v>
      </c>
      <c r="P5136" s="4">
        <v>29635.0</v>
      </c>
      <c r="Q5136" s="3" t="s">
        <v>216</v>
      </c>
      <c r="R5136" s="3" t="s">
        <v>1134</v>
      </c>
      <c r="S5136" s="3" t="s">
        <v>34</v>
      </c>
    </row>
    <row r="5137">
      <c r="A5137" s="2">
        <v>42318.71488425926</v>
      </c>
      <c r="B5137" s="3">
        <v>84.0</v>
      </c>
      <c r="C5137" s="3" t="s">
        <v>4244</v>
      </c>
      <c r="D5137" s="3">
        <v>74.0</v>
      </c>
      <c r="E5137" s="3" t="s">
        <v>4454</v>
      </c>
      <c r="F5137" s="3">
        <v>6.0</v>
      </c>
      <c r="G5137" s="3">
        <v>9.0</v>
      </c>
      <c r="H5137" s="3" t="s">
        <v>5303</v>
      </c>
      <c r="I5137" s="3" t="s">
        <v>5304</v>
      </c>
      <c r="J5137" s="3" t="s">
        <v>2015</v>
      </c>
      <c r="K5137" s="3" t="s">
        <v>24</v>
      </c>
      <c r="L5137" s="3">
        <v>7.0</v>
      </c>
      <c r="M5137" s="3" t="s">
        <v>30</v>
      </c>
      <c r="N5137" s="3" t="s">
        <v>5495</v>
      </c>
      <c r="O5137" s="3" t="s">
        <v>121</v>
      </c>
      <c r="P5137" s="4">
        <v>27868.0</v>
      </c>
      <c r="Q5137" s="3" t="s">
        <v>72</v>
      </c>
      <c r="S5137" s="3" t="s">
        <v>34</v>
      </c>
    </row>
    <row r="5138">
      <c r="A5138" s="2">
        <v>42318.71488425926</v>
      </c>
      <c r="B5138" s="3">
        <v>84.0</v>
      </c>
      <c r="C5138" s="3" t="s">
        <v>4244</v>
      </c>
      <c r="D5138" s="3">
        <v>74.0</v>
      </c>
      <c r="E5138" s="3" t="s">
        <v>4454</v>
      </c>
      <c r="F5138" s="3">
        <v>6.0</v>
      </c>
      <c r="G5138" s="3">
        <v>9.0</v>
      </c>
      <c r="H5138" s="3" t="s">
        <v>5303</v>
      </c>
      <c r="I5138" s="3" t="s">
        <v>5304</v>
      </c>
      <c r="J5138" s="3" t="s">
        <v>2015</v>
      </c>
      <c r="K5138" s="3" t="s">
        <v>24</v>
      </c>
      <c r="L5138" s="3">
        <v>8.0</v>
      </c>
      <c r="M5138" s="3" t="s">
        <v>25</v>
      </c>
      <c r="N5138" s="3" t="s">
        <v>5496</v>
      </c>
      <c r="O5138" s="3" t="s">
        <v>5497</v>
      </c>
      <c r="P5138" s="4">
        <v>24009.0</v>
      </c>
      <c r="Q5138" s="3" t="s">
        <v>153</v>
      </c>
      <c r="S5138" s="3" t="s">
        <v>29</v>
      </c>
    </row>
    <row r="5139">
      <c r="A5139" s="2">
        <v>42318.71488425926</v>
      </c>
      <c r="B5139" s="3">
        <v>84.0</v>
      </c>
      <c r="C5139" s="3" t="s">
        <v>4244</v>
      </c>
      <c r="D5139" s="3">
        <v>74.0</v>
      </c>
      <c r="E5139" s="3" t="s">
        <v>4454</v>
      </c>
      <c r="F5139" s="3">
        <v>6.0</v>
      </c>
      <c r="G5139" s="3">
        <v>9.0</v>
      </c>
      <c r="H5139" s="3" t="s">
        <v>5303</v>
      </c>
      <c r="I5139" s="3" t="s">
        <v>5304</v>
      </c>
      <c r="J5139" s="3" t="s">
        <v>2015</v>
      </c>
      <c r="K5139" s="3" t="s">
        <v>24</v>
      </c>
      <c r="L5139" s="3">
        <v>9.0</v>
      </c>
      <c r="M5139" s="3" t="s">
        <v>30</v>
      </c>
      <c r="N5139" s="3" t="s">
        <v>5498</v>
      </c>
      <c r="O5139" s="3" t="s">
        <v>63</v>
      </c>
      <c r="P5139" s="4">
        <v>20626.0</v>
      </c>
      <c r="Q5139" s="3" t="s">
        <v>40</v>
      </c>
      <c r="S5139" s="3" t="s">
        <v>34</v>
      </c>
    </row>
    <row r="5140">
      <c r="A5140" s="2">
        <v>42318.71488425926</v>
      </c>
      <c r="B5140" s="3">
        <v>84.0</v>
      </c>
      <c r="C5140" s="3" t="s">
        <v>4244</v>
      </c>
      <c r="D5140" s="3">
        <v>74.0</v>
      </c>
      <c r="E5140" s="3" t="s">
        <v>4454</v>
      </c>
      <c r="F5140" s="3">
        <v>6.0</v>
      </c>
      <c r="G5140" s="3">
        <v>9.0</v>
      </c>
      <c r="H5140" s="3" t="s">
        <v>5303</v>
      </c>
      <c r="I5140" s="3" t="s">
        <v>5304</v>
      </c>
      <c r="J5140" s="3" t="s">
        <v>2015</v>
      </c>
      <c r="K5140" s="3" t="s">
        <v>24</v>
      </c>
      <c r="L5140" s="3">
        <v>10.0</v>
      </c>
      <c r="M5140" s="3" t="s">
        <v>25</v>
      </c>
      <c r="N5140" s="3" t="s">
        <v>5499</v>
      </c>
      <c r="O5140" s="3" t="s">
        <v>240</v>
      </c>
      <c r="P5140" s="4">
        <v>18417.0</v>
      </c>
      <c r="Q5140" s="3" t="s">
        <v>113</v>
      </c>
      <c r="S5140" s="3" t="s">
        <v>34</v>
      </c>
    </row>
    <row r="5141">
      <c r="A5141" s="2">
        <v>42318.71488425926</v>
      </c>
      <c r="B5141" s="3">
        <v>84.0</v>
      </c>
      <c r="C5141" s="3" t="s">
        <v>4244</v>
      </c>
      <c r="D5141" s="3">
        <v>74.0</v>
      </c>
      <c r="E5141" s="3" t="s">
        <v>4454</v>
      </c>
      <c r="F5141" s="3">
        <v>6.0</v>
      </c>
      <c r="G5141" s="3">
        <v>9.0</v>
      </c>
      <c r="H5141" s="3" t="s">
        <v>5303</v>
      </c>
      <c r="I5141" s="3" t="s">
        <v>5304</v>
      </c>
      <c r="J5141" s="3" t="s">
        <v>2015</v>
      </c>
      <c r="K5141" s="3" t="s">
        <v>24</v>
      </c>
      <c r="L5141" s="3">
        <v>11.0</v>
      </c>
      <c r="M5141" s="3" t="s">
        <v>30</v>
      </c>
      <c r="N5141" s="3" t="s">
        <v>5500</v>
      </c>
      <c r="O5141" s="3" t="s">
        <v>2417</v>
      </c>
      <c r="P5141" s="4">
        <v>25793.0</v>
      </c>
      <c r="Q5141" s="3" t="s">
        <v>40</v>
      </c>
      <c r="S5141" s="3" t="s">
        <v>29</v>
      </c>
    </row>
    <row r="5142">
      <c r="A5142" s="2">
        <v>42318.71488425926</v>
      </c>
      <c r="B5142" s="3">
        <v>84.0</v>
      </c>
      <c r="C5142" s="3" t="s">
        <v>4244</v>
      </c>
      <c r="D5142" s="3">
        <v>74.0</v>
      </c>
      <c r="E5142" s="3" t="s">
        <v>4454</v>
      </c>
      <c r="F5142" s="3">
        <v>6.0</v>
      </c>
      <c r="G5142" s="3">
        <v>9.0</v>
      </c>
      <c r="H5142" s="3" t="s">
        <v>5303</v>
      </c>
      <c r="I5142" s="3" t="s">
        <v>5304</v>
      </c>
      <c r="J5142" s="3" t="s">
        <v>2015</v>
      </c>
      <c r="K5142" s="3" t="s">
        <v>24</v>
      </c>
      <c r="L5142" s="3">
        <v>12.0</v>
      </c>
      <c r="M5142" s="3" t="s">
        <v>25</v>
      </c>
      <c r="N5142" s="3" t="s">
        <v>5501</v>
      </c>
      <c r="O5142" s="3" t="s">
        <v>59</v>
      </c>
      <c r="P5142" s="4">
        <v>25402.0</v>
      </c>
      <c r="Q5142" s="3" t="s">
        <v>153</v>
      </c>
      <c r="S5142" s="3" t="s">
        <v>34</v>
      </c>
    </row>
    <row r="5143">
      <c r="A5143" s="2">
        <v>42318.71488425926</v>
      </c>
      <c r="B5143" s="3">
        <v>84.0</v>
      </c>
      <c r="C5143" s="3" t="s">
        <v>4244</v>
      </c>
      <c r="D5143" s="3">
        <v>74.0</v>
      </c>
      <c r="E5143" s="3" t="s">
        <v>4454</v>
      </c>
      <c r="F5143" s="3">
        <v>6.0</v>
      </c>
      <c r="G5143" s="3">
        <v>9.0</v>
      </c>
      <c r="H5143" s="3" t="s">
        <v>5303</v>
      </c>
      <c r="I5143" s="3" t="s">
        <v>5304</v>
      </c>
      <c r="J5143" s="3" t="s">
        <v>2015</v>
      </c>
      <c r="K5143" s="3" t="s">
        <v>24</v>
      </c>
      <c r="L5143" s="3">
        <v>13.0</v>
      </c>
      <c r="M5143" s="3" t="s">
        <v>30</v>
      </c>
      <c r="N5143" s="3" t="s">
        <v>5502</v>
      </c>
      <c r="O5143" s="3" t="s">
        <v>1547</v>
      </c>
      <c r="P5143" s="4">
        <v>23286.0</v>
      </c>
      <c r="Q5143" s="3" t="s">
        <v>37</v>
      </c>
      <c r="S5143" s="3" t="s">
        <v>34</v>
      </c>
    </row>
    <row r="5144">
      <c r="A5144" s="2">
        <v>42318.71488425926</v>
      </c>
      <c r="B5144" s="3">
        <v>84.0</v>
      </c>
      <c r="C5144" s="3" t="s">
        <v>4244</v>
      </c>
      <c r="D5144" s="3">
        <v>74.0</v>
      </c>
      <c r="E5144" s="3" t="s">
        <v>4454</v>
      </c>
      <c r="F5144" s="3">
        <v>6.0</v>
      </c>
      <c r="G5144" s="3">
        <v>9.0</v>
      </c>
      <c r="H5144" s="3" t="s">
        <v>5303</v>
      </c>
      <c r="I5144" s="3" t="s">
        <v>5304</v>
      </c>
      <c r="J5144" s="3" t="s">
        <v>2015</v>
      </c>
      <c r="K5144" s="3" t="s">
        <v>24</v>
      </c>
      <c r="L5144" s="3">
        <v>14.0</v>
      </c>
      <c r="M5144" s="3" t="s">
        <v>25</v>
      </c>
      <c r="N5144" s="3" t="s">
        <v>5503</v>
      </c>
      <c r="O5144" s="3" t="s">
        <v>462</v>
      </c>
      <c r="P5144" s="4">
        <v>17945.0</v>
      </c>
      <c r="Q5144" s="3" t="s">
        <v>49</v>
      </c>
      <c r="S5144" s="3" t="s">
        <v>34</v>
      </c>
    </row>
    <row r="5145">
      <c r="A5145" s="2">
        <v>42318.71488425926</v>
      </c>
      <c r="B5145" s="3">
        <v>84.0</v>
      </c>
      <c r="C5145" s="3" t="s">
        <v>4244</v>
      </c>
      <c r="D5145" s="3">
        <v>74.0</v>
      </c>
      <c r="E5145" s="3" t="s">
        <v>4454</v>
      </c>
      <c r="F5145" s="3">
        <v>6.0</v>
      </c>
      <c r="G5145" s="3">
        <v>9.0</v>
      </c>
      <c r="H5145" s="3" t="s">
        <v>5303</v>
      </c>
      <c r="I5145" s="3" t="s">
        <v>5304</v>
      </c>
      <c r="J5145" s="3" t="s">
        <v>2015</v>
      </c>
      <c r="K5145" s="3" t="s">
        <v>24</v>
      </c>
      <c r="L5145" s="3">
        <v>15.0</v>
      </c>
      <c r="M5145" s="3" t="s">
        <v>30</v>
      </c>
      <c r="N5145" s="3" t="s">
        <v>5416</v>
      </c>
      <c r="O5145" s="3" t="s">
        <v>726</v>
      </c>
      <c r="P5145" s="4">
        <v>27838.0</v>
      </c>
      <c r="Q5145" s="3" t="s">
        <v>228</v>
      </c>
      <c r="S5145" s="3" t="s">
        <v>34</v>
      </c>
    </row>
    <row r="5146">
      <c r="A5146" s="2">
        <v>42318.71488425926</v>
      </c>
      <c r="B5146" s="3">
        <v>84.0</v>
      </c>
      <c r="C5146" s="3" t="s">
        <v>4244</v>
      </c>
      <c r="D5146" s="3">
        <v>74.0</v>
      </c>
      <c r="E5146" s="3" t="s">
        <v>4454</v>
      </c>
      <c r="F5146" s="3">
        <v>6.0</v>
      </c>
      <c r="G5146" s="3">
        <v>9.0</v>
      </c>
      <c r="H5146" s="3" t="s">
        <v>5303</v>
      </c>
      <c r="I5146" s="3" t="s">
        <v>5304</v>
      </c>
      <c r="J5146" s="3" t="s">
        <v>2015</v>
      </c>
      <c r="K5146" s="3" t="s">
        <v>24</v>
      </c>
      <c r="L5146" s="3">
        <v>16.0</v>
      </c>
      <c r="M5146" s="3" t="s">
        <v>25</v>
      </c>
      <c r="N5146" s="3" t="s">
        <v>4037</v>
      </c>
      <c r="O5146" s="3" t="s">
        <v>1234</v>
      </c>
      <c r="P5146" s="4">
        <v>18693.0</v>
      </c>
      <c r="Q5146" s="3" t="s">
        <v>72</v>
      </c>
      <c r="S5146" s="3" t="s">
        <v>34</v>
      </c>
    </row>
    <row r="5147">
      <c r="A5147" s="2">
        <v>42318.71488425926</v>
      </c>
      <c r="B5147" s="3">
        <v>84.0</v>
      </c>
      <c r="C5147" s="3" t="s">
        <v>4244</v>
      </c>
      <c r="D5147" s="3">
        <v>74.0</v>
      </c>
      <c r="E5147" s="3" t="s">
        <v>4454</v>
      </c>
      <c r="F5147" s="3">
        <v>6.0</v>
      </c>
      <c r="G5147" s="3">
        <v>9.0</v>
      </c>
      <c r="H5147" s="3" t="s">
        <v>5303</v>
      </c>
      <c r="I5147" s="3" t="s">
        <v>5304</v>
      </c>
      <c r="J5147" s="3" t="s">
        <v>2015</v>
      </c>
      <c r="K5147" s="3" t="s">
        <v>24</v>
      </c>
      <c r="L5147" s="3">
        <v>17.0</v>
      </c>
      <c r="M5147" s="3" t="s">
        <v>30</v>
      </c>
      <c r="N5147" s="3" t="s">
        <v>5504</v>
      </c>
      <c r="O5147" s="3" t="s">
        <v>1887</v>
      </c>
      <c r="P5147" s="4">
        <v>34371.0</v>
      </c>
      <c r="Q5147" s="3" t="s">
        <v>191</v>
      </c>
      <c r="S5147" s="3" t="s">
        <v>34</v>
      </c>
    </row>
    <row r="5148">
      <c r="A5148" s="2">
        <v>42318.71488425926</v>
      </c>
      <c r="B5148" s="3">
        <v>84.0</v>
      </c>
      <c r="C5148" s="3" t="s">
        <v>4244</v>
      </c>
      <c r="D5148" s="3">
        <v>74.0</v>
      </c>
      <c r="E5148" s="3" t="s">
        <v>4454</v>
      </c>
      <c r="F5148" s="3">
        <v>6.0</v>
      </c>
      <c r="G5148" s="3">
        <v>9.0</v>
      </c>
      <c r="H5148" s="3" t="s">
        <v>5303</v>
      </c>
      <c r="I5148" s="3" t="s">
        <v>5304</v>
      </c>
      <c r="J5148" s="3" t="s">
        <v>2015</v>
      </c>
      <c r="K5148" s="3" t="s">
        <v>24</v>
      </c>
      <c r="L5148" s="3">
        <v>18.0</v>
      </c>
      <c r="M5148" s="3" t="s">
        <v>25</v>
      </c>
      <c r="N5148" s="3" t="s">
        <v>5505</v>
      </c>
      <c r="O5148" s="3" t="s">
        <v>767</v>
      </c>
      <c r="P5148" s="4">
        <v>32162.0</v>
      </c>
      <c r="Q5148" s="3" t="s">
        <v>110</v>
      </c>
      <c r="S5148" s="3" t="s">
        <v>34</v>
      </c>
    </row>
    <row r="5149">
      <c r="A5149" s="2">
        <v>42318.71488425926</v>
      </c>
      <c r="B5149" s="3">
        <v>84.0</v>
      </c>
      <c r="C5149" s="3" t="s">
        <v>4244</v>
      </c>
      <c r="D5149" s="3">
        <v>74.0</v>
      </c>
      <c r="E5149" s="3" t="s">
        <v>4454</v>
      </c>
      <c r="F5149" s="3">
        <v>6.0</v>
      </c>
      <c r="G5149" s="3">
        <v>9.0</v>
      </c>
      <c r="H5149" s="3" t="s">
        <v>5303</v>
      </c>
      <c r="I5149" s="3" t="s">
        <v>5304</v>
      </c>
      <c r="J5149" s="3" t="s">
        <v>2015</v>
      </c>
      <c r="K5149" s="3" t="s">
        <v>24</v>
      </c>
      <c r="L5149" s="3">
        <v>19.0</v>
      </c>
      <c r="M5149" s="3" t="s">
        <v>30</v>
      </c>
      <c r="N5149" s="3" t="s">
        <v>5506</v>
      </c>
      <c r="O5149" s="3" t="s">
        <v>89</v>
      </c>
      <c r="P5149" s="4">
        <v>23481.0</v>
      </c>
      <c r="Q5149" s="3" t="s">
        <v>52</v>
      </c>
      <c r="S5149" s="3" t="s">
        <v>34</v>
      </c>
    </row>
    <row r="5150">
      <c r="A5150" s="2">
        <v>42318.71488425926</v>
      </c>
      <c r="B5150" s="3">
        <v>84.0</v>
      </c>
      <c r="C5150" s="3" t="s">
        <v>4244</v>
      </c>
      <c r="D5150" s="3">
        <v>74.0</v>
      </c>
      <c r="E5150" s="3" t="s">
        <v>4454</v>
      </c>
      <c r="F5150" s="3">
        <v>6.0</v>
      </c>
      <c r="G5150" s="3">
        <v>9.0</v>
      </c>
      <c r="H5150" s="3" t="s">
        <v>5303</v>
      </c>
      <c r="I5150" s="3" t="s">
        <v>5304</v>
      </c>
      <c r="J5150" s="3" t="s">
        <v>2015</v>
      </c>
      <c r="K5150" s="3" t="s">
        <v>24</v>
      </c>
      <c r="L5150" s="3">
        <v>20.0</v>
      </c>
      <c r="M5150" s="3" t="s">
        <v>25</v>
      </c>
      <c r="N5150" s="3" t="s">
        <v>5507</v>
      </c>
      <c r="O5150" s="3" t="s">
        <v>2741</v>
      </c>
      <c r="P5150" s="4">
        <v>25492.0</v>
      </c>
      <c r="Q5150" s="3" t="s">
        <v>33</v>
      </c>
      <c r="S5150" s="3" t="s">
        <v>34</v>
      </c>
    </row>
    <row r="5151">
      <c r="A5151" s="2">
        <v>42318.71488425926</v>
      </c>
      <c r="B5151" s="3">
        <v>84.0</v>
      </c>
      <c r="C5151" s="3" t="s">
        <v>4244</v>
      </c>
      <c r="D5151" s="3">
        <v>74.0</v>
      </c>
      <c r="E5151" s="3" t="s">
        <v>4454</v>
      </c>
      <c r="F5151" s="3">
        <v>6.0</v>
      </c>
      <c r="G5151" s="3">
        <v>9.0</v>
      </c>
      <c r="H5151" s="3" t="s">
        <v>5303</v>
      </c>
      <c r="I5151" s="3" t="s">
        <v>5304</v>
      </c>
      <c r="J5151" s="3" t="s">
        <v>2015</v>
      </c>
      <c r="K5151" s="3" t="s">
        <v>24</v>
      </c>
      <c r="L5151" s="3">
        <v>21.0</v>
      </c>
      <c r="M5151" s="3" t="s">
        <v>30</v>
      </c>
      <c r="N5151" s="3" t="s">
        <v>5508</v>
      </c>
      <c r="O5151" s="3" t="s">
        <v>1116</v>
      </c>
      <c r="P5151" s="4">
        <v>29466.0</v>
      </c>
      <c r="Q5151" s="3" t="s">
        <v>40</v>
      </c>
      <c r="S5151" s="3" t="s">
        <v>34</v>
      </c>
    </row>
    <row r="5152">
      <c r="A5152" s="2">
        <v>42318.71488425926</v>
      </c>
      <c r="B5152" s="3">
        <v>84.0</v>
      </c>
      <c r="C5152" s="3" t="s">
        <v>4244</v>
      </c>
      <c r="D5152" s="3">
        <v>74.0</v>
      </c>
      <c r="E5152" s="3" t="s">
        <v>4454</v>
      </c>
      <c r="F5152" s="3">
        <v>6.0</v>
      </c>
      <c r="G5152" s="3">
        <v>9.0</v>
      </c>
      <c r="H5152" s="3" t="s">
        <v>5303</v>
      </c>
      <c r="I5152" s="3" t="s">
        <v>5304</v>
      </c>
      <c r="J5152" s="3" t="s">
        <v>2015</v>
      </c>
      <c r="K5152" s="3" t="s">
        <v>24</v>
      </c>
      <c r="L5152" s="3">
        <v>22.0</v>
      </c>
      <c r="M5152" s="3" t="s">
        <v>25</v>
      </c>
      <c r="N5152" s="3" t="s">
        <v>5509</v>
      </c>
      <c r="O5152" s="3" t="s">
        <v>458</v>
      </c>
      <c r="P5152" s="4">
        <v>32699.0</v>
      </c>
      <c r="Q5152" s="3" t="s">
        <v>132</v>
      </c>
      <c r="S5152" s="3" t="s">
        <v>34</v>
      </c>
    </row>
    <row r="5153">
      <c r="A5153" s="2">
        <v>42318.71488425926</v>
      </c>
      <c r="B5153" s="3">
        <v>84.0</v>
      </c>
      <c r="C5153" s="3" t="s">
        <v>4244</v>
      </c>
      <c r="D5153" s="3">
        <v>1.0</v>
      </c>
      <c r="E5153" s="3" t="s">
        <v>4245</v>
      </c>
      <c r="F5153" s="3">
        <v>8.0</v>
      </c>
      <c r="G5153" s="3">
        <v>5.0</v>
      </c>
      <c r="H5153" s="3" t="s">
        <v>5510</v>
      </c>
      <c r="I5153" s="3" t="s">
        <v>5511</v>
      </c>
      <c r="J5153" s="3" t="s">
        <v>23</v>
      </c>
      <c r="K5153" s="3" t="s">
        <v>24</v>
      </c>
      <c r="L5153" s="3">
        <v>1.0</v>
      </c>
      <c r="M5153" s="3" t="s">
        <v>25</v>
      </c>
      <c r="N5153" s="3" t="s">
        <v>5512</v>
      </c>
      <c r="O5153" s="3" t="s">
        <v>91</v>
      </c>
      <c r="P5153" s="4">
        <v>19243.0</v>
      </c>
      <c r="Q5153" s="3" t="s">
        <v>266</v>
      </c>
      <c r="S5153" s="3" t="s">
        <v>29</v>
      </c>
    </row>
    <row r="5154">
      <c r="A5154" s="2">
        <v>42318.71488425926</v>
      </c>
      <c r="B5154" s="3">
        <v>84.0</v>
      </c>
      <c r="C5154" s="3" t="s">
        <v>4244</v>
      </c>
      <c r="D5154" s="3">
        <v>1.0</v>
      </c>
      <c r="E5154" s="3" t="s">
        <v>4245</v>
      </c>
      <c r="F5154" s="3">
        <v>8.0</v>
      </c>
      <c r="G5154" s="3">
        <v>5.0</v>
      </c>
      <c r="H5154" s="3" t="s">
        <v>5510</v>
      </c>
      <c r="I5154" s="3" t="s">
        <v>5511</v>
      </c>
      <c r="J5154" s="3" t="s">
        <v>23</v>
      </c>
      <c r="K5154" s="3" t="s">
        <v>24</v>
      </c>
      <c r="L5154" s="3">
        <v>2.0</v>
      </c>
      <c r="M5154" s="3" t="s">
        <v>30</v>
      </c>
      <c r="N5154" s="3" t="s">
        <v>5513</v>
      </c>
      <c r="O5154" s="3" t="s">
        <v>1400</v>
      </c>
      <c r="P5154" s="4">
        <v>25392.0</v>
      </c>
      <c r="Q5154" s="3" t="s">
        <v>132</v>
      </c>
      <c r="S5154" s="3" t="s">
        <v>34</v>
      </c>
    </row>
    <row r="5155">
      <c r="A5155" s="2">
        <v>42318.71488425926</v>
      </c>
      <c r="B5155" s="3">
        <v>84.0</v>
      </c>
      <c r="C5155" s="3" t="s">
        <v>4244</v>
      </c>
      <c r="D5155" s="3">
        <v>1.0</v>
      </c>
      <c r="E5155" s="3" t="s">
        <v>4245</v>
      </c>
      <c r="F5155" s="3">
        <v>8.0</v>
      </c>
      <c r="G5155" s="3">
        <v>5.0</v>
      </c>
      <c r="H5155" s="3" t="s">
        <v>5510</v>
      </c>
      <c r="I5155" s="3" t="s">
        <v>5511</v>
      </c>
      <c r="J5155" s="3" t="s">
        <v>23</v>
      </c>
      <c r="K5155" s="3" t="s">
        <v>24</v>
      </c>
      <c r="L5155" s="3">
        <v>3.0</v>
      </c>
      <c r="M5155" s="3" t="s">
        <v>25</v>
      </c>
      <c r="N5155" s="3" t="s">
        <v>5514</v>
      </c>
      <c r="O5155" s="3" t="s">
        <v>371</v>
      </c>
      <c r="P5155" s="4">
        <v>29112.0</v>
      </c>
      <c r="Q5155" s="3" t="s">
        <v>110</v>
      </c>
      <c r="S5155" s="3" t="s">
        <v>34</v>
      </c>
    </row>
    <row r="5156">
      <c r="A5156" s="2">
        <v>42318.71488425926</v>
      </c>
      <c r="B5156" s="3">
        <v>84.0</v>
      </c>
      <c r="C5156" s="3" t="s">
        <v>4244</v>
      </c>
      <c r="D5156" s="3">
        <v>1.0</v>
      </c>
      <c r="E5156" s="3" t="s">
        <v>4245</v>
      </c>
      <c r="F5156" s="3">
        <v>8.0</v>
      </c>
      <c r="G5156" s="3">
        <v>5.0</v>
      </c>
      <c r="H5156" s="3" t="s">
        <v>5510</v>
      </c>
      <c r="I5156" s="3" t="s">
        <v>5511</v>
      </c>
      <c r="J5156" s="3" t="s">
        <v>23</v>
      </c>
      <c r="K5156" s="3" t="s">
        <v>24</v>
      </c>
      <c r="L5156" s="3">
        <v>4.0</v>
      </c>
      <c r="M5156" s="3" t="s">
        <v>30</v>
      </c>
      <c r="N5156" s="3" t="s">
        <v>4909</v>
      </c>
      <c r="O5156" s="3" t="s">
        <v>375</v>
      </c>
      <c r="P5156" s="4">
        <v>22340.0</v>
      </c>
      <c r="Q5156" s="3" t="s">
        <v>37</v>
      </c>
      <c r="S5156" s="3" t="s">
        <v>34</v>
      </c>
    </row>
    <row r="5157">
      <c r="A5157" s="2">
        <v>42318.71488425926</v>
      </c>
      <c r="B5157" s="3">
        <v>84.0</v>
      </c>
      <c r="C5157" s="3" t="s">
        <v>4244</v>
      </c>
      <c r="D5157" s="3">
        <v>1.0</v>
      </c>
      <c r="E5157" s="3" t="s">
        <v>4245</v>
      </c>
      <c r="F5157" s="3">
        <v>8.0</v>
      </c>
      <c r="G5157" s="3">
        <v>5.0</v>
      </c>
      <c r="H5157" s="3" t="s">
        <v>5510</v>
      </c>
      <c r="I5157" s="3" t="s">
        <v>5511</v>
      </c>
      <c r="J5157" s="3" t="s">
        <v>23</v>
      </c>
      <c r="K5157" s="3" t="s">
        <v>24</v>
      </c>
      <c r="L5157" s="3">
        <v>5.0</v>
      </c>
      <c r="M5157" s="3" t="s">
        <v>25</v>
      </c>
      <c r="N5157" s="3" t="s">
        <v>5515</v>
      </c>
      <c r="O5157" s="3" t="s">
        <v>123</v>
      </c>
      <c r="P5157" s="4">
        <v>19662.0</v>
      </c>
      <c r="Q5157" s="3" t="s">
        <v>105</v>
      </c>
      <c r="S5157" s="3" t="s">
        <v>34</v>
      </c>
    </row>
    <row r="5158">
      <c r="A5158" s="2">
        <v>42318.71488425926</v>
      </c>
      <c r="B5158" s="3">
        <v>84.0</v>
      </c>
      <c r="C5158" s="3" t="s">
        <v>4244</v>
      </c>
      <c r="D5158" s="3">
        <v>1.0</v>
      </c>
      <c r="E5158" s="3" t="s">
        <v>4245</v>
      </c>
      <c r="F5158" s="3">
        <v>8.0</v>
      </c>
      <c r="G5158" s="3">
        <v>5.0</v>
      </c>
      <c r="H5158" s="3" t="s">
        <v>5510</v>
      </c>
      <c r="I5158" s="3" t="s">
        <v>5511</v>
      </c>
      <c r="J5158" s="3" t="s">
        <v>23</v>
      </c>
      <c r="K5158" s="3" t="s">
        <v>24</v>
      </c>
      <c r="L5158" s="3">
        <v>6.0</v>
      </c>
      <c r="M5158" s="3" t="s">
        <v>30</v>
      </c>
      <c r="N5158" s="3" t="s">
        <v>4918</v>
      </c>
      <c r="O5158" s="3" t="s">
        <v>375</v>
      </c>
      <c r="P5158" s="4">
        <v>20714.0</v>
      </c>
      <c r="Q5158" s="3" t="s">
        <v>149</v>
      </c>
      <c r="S5158" s="3" t="s">
        <v>34</v>
      </c>
    </row>
    <row r="5159">
      <c r="A5159" s="2">
        <v>42318.71488425926</v>
      </c>
      <c r="B5159" s="3">
        <v>84.0</v>
      </c>
      <c r="C5159" s="3" t="s">
        <v>4244</v>
      </c>
      <c r="D5159" s="3">
        <v>1.0</v>
      </c>
      <c r="E5159" s="3" t="s">
        <v>4245</v>
      </c>
      <c r="F5159" s="3">
        <v>8.0</v>
      </c>
      <c r="G5159" s="3">
        <v>5.0</v>
      </c>
      <c r="H5159" s="3" t="s">
        <v>5510</v>
      </c>
      <c r="I5159" s="3" t="s">
        <v>5511</v>
      </c>
      <c r="J5159" s="3" t="s">
        <v>23</v>
      </c>
      <c r="K5159" s="3" t="s">
        <v>24</v>
      </c>
      <c r="L5159" s="3">
        <v>7.0</v>
      </c>
      <c r="M5159" s="3" t="s">
        <v>25</v>
      </c>
      <c r="N5159" s="3" t="s">
        <v>5516</v>
      </c>
      <c r="O5159" s="3" t="s">
        <v>1053</v>
      </c>
      <c r="P5159" s="4">
        <v>17201.0</v>
      </c>
      <c r="Q5159" s="3" t="s">
        <v>113</v>
      </c>
      <c r="S5159" s="3" t="s">
        <v>34</v>
      </c>
    </row>
    <row r="5160">
      <c r="A5160" s="2">
        <v>42318.71488425926</v>
      </c>
      <c r="B5160" s="3">
        <v>84.0</v>
      </c>
      <c r="C5160" s="3" t="s">
        <v>4244</v>
      </c>
      <c r="D5160" s="3">
        <v>1.0</v>
      </c>
      <c r="E5160" s="3" t="s">
        <v>4245</v>
      </c>
      <c r="F5160" s="3">
        <v>8.0</v>
      </c>
      <c r="G5160" s="3">
        <v>5.0</v>
      </c>
      <c r="H5160" s="3" t="s">
        <v>5510</v>
      </c>
      <c r="I5160" s="3" t="s">
        <v>5511</v>
      </c>
      <c r="J5160" s="3" t="s">
        <v>23</v>
      </c>
      <c r="K5160" s="3" t="s">
        <v>24</v>
      </c>
      <c r="L5160" s="3">
        <v>8.0</v>
      </c>
      <c r="M5160" s="3" t="s">
        <v>30</v>
      </c>
      <c r="N5160" s="3" t="s">
        <v>5517</v>
      </c>
      <c r="O5160" s="3" t="s">
        <v>2092</v>
      </c>
      <c r="P5160" s="4">
        <v>21621.0</v>
      </c>
      <c r="Q5160" s="3" t="s">
        <v>149</v>
      </c>
      <c r="S5160" s="3" t="s">
        <v>34</v>
      </c>
    </row>
    <row r="5161">
      <c r="A5161" s="2">
        <v>42318.71488425926</v>
      </c>
      <c r="B5161" s="3">
        <v>84.0</v>
      </c>
      <c r="C5161" s="3" t="s">
        <v>4244</v>
      </c>
      <c r="D5161" s="3">
        <v>1.0</v>
      </c>
      <c r="E5161" s="3" t="s">
        <v>4245</v>
      </c>
      <c r="F5161" s="3">
        <v>8.0</v>
      </c>
      <c r="G5161" s="3">
        <v>5.0</v>
      </c>
      <c r="H5161" s="3" t="s">
        <v>5510</v>
      </c>
      <c r="I5161" s="3" t="s">
        <v>5511</v>
      </c>
      <c r="J5161" s="3" t="s">
        <v>23</v>
      </c>
      <c r="K5161" s="3" t="s">
        <v>24</v>
      </c>
      <c r="L5161" s="3">
        <v>9.0</v>
      </c>
      <c r="M5161" s="3" t="s">
        <v>25</v>
      </c>
      <c r="N5161" s="3" t="s">
        <v>5518</v>
      </c>
      <c r="O5161" s="3" t="s">
        <v>1102</v>
      </c>
      <c r="P5161" s="4">
        <v>20332.0</v>
      </c>
      <c r="Q5161" s="3" t="s">
        <v>209</v>
      </c>
      <c r="S5161" s="3" t="s">
        <v>34</v>
      </c>
    </row>
    <row r="5162">
      <c r="A5162" s="2">
        <v>42318.71488425926</v>
      </c>
      <c r="B5162" s="3">
        <v>84.0</v>
      </c>
      <c r="C5162" s="3" t="s">
        <v>4244</v>
      </c>
      <c r="D5162" s="3">
        <v>1.0</v>
      </c>
      <c r="E5162" s="3" t="s">
        <v>4245</v>
      </c>
      <c r="F5162" s="3">
        <v>8.0</v>
      </c>
      <c r="G5162" s="3">
        <v>5.0</v>
      </c>
      <c r="H5162" s="3" t="s">
        <v>5510</v>
      </c>
      <c r="I5162" s="3" t="s">
        <v>5511</v>
      </c>
      <c r="J5162" s="3" t="s">
        <v>23</v>
      </c>
      <c r="K5162" s="3" t="s">
        <v>24</v>
      </c>
      <c r="L5162" s="3">
        <v>10.0</v>
      </c>
      <c r="M5162" s="3" t="s">
        <v>30</v>
      </c>
      <c r="N5162" s="3" t="s">
        <v>4905</v>
      </c>
      <c r="O5162" s="3" t="s">
        <v>5519</v>
      </c>
      <c r="P5162" s="4">
        <v>34430.0</v>
      </c>
      <c r="Q5162" s="3" t="s">
        <v>132</v>
      </c>
      <c r="S5162" s="3" t="s">
        <v>34</v>
      </c>
    </row>
    <row r="5163">
      <c r="A5163" s="2">
        <v>42318.71488425926</v>
      </c>
      <c r="B5163" s="3">
        <v>84.0</v>
      </c>
      <c r="C5163" s="3" t="s">
        <v>4244</v>
      </c>
      <c r="D5163" s="3">
        <v>1.0</v>
      </c>
      <c r="E5163" s="3" t="s">
        <v>4245</v>
      </c>
      <c r="F5163" s="3">
        <v>8.0</v>
      </c>
      <c r="G5163" s="3">
        <v>5.0</v>
      </c>
      <c r="H5163" s="3" t="s">
        <v>5510</v>
      </c>
      <c r="I5163" s="3" t="s">
        <v>5511</v>
      </c>
      <c r="J5163" s="3" t="s">
        <v>23</v>
      </c>
      <c r="K5163" s="3" t="s">
        <v>24</v>
      </c>
      <c r="L5163" s="3">
        <v>11.0</v>
      </c>
      <c r="M5163" s="3" t="s">
        <v>25</v>
      </c>
      <c r="N5163" s="3" t="s">
        <v>5520</v>
      </c>
      <c r="O5163" s="3" t="s">
        <v>213</v>
      </c>
      <c r="P5163" s="4">
        <v>20798.0</v>
      </c>
      <c r="Q5163" s="3" t="s">
        <v>72</v>
      </c>
      <c r="S5163" s="3" t="s">
        <v>34</v>
      </c>
    </row>
    <row r="5164">
      <c r="A5164" s="2">
        <v>42318.71488425926</v>
      </c>
      <c r="B5164" s="3">
        <v>84.0</v>
      </c>
      <c r="C5164" s="3" t="s">
        <v>4244</v>
      </c>
      <c r="D5164" s="3">
        <v>1.0</v>
      </c>
      <c r="E5164" s="3" t="s">
        <v>4245</v>
      </c>
      <c r="F5164" s="3">
        <v>8.0</v>
      </c>
      <c r="G5164" s="3">
        <v>5.0</v>
      </c>
      <c r="H5164" s="3" t="s">
        <v>5510</v>
      </c>
      <c r="I5164" s="3" t="s">
        <v>5511</v>
      </c>
      <c r="J5164" s="3" t="s">
        <v>23</v>
      </c>
      <c r="K5164" s="3" t="s">
        <v>24</v>
      </c>
      <c r="L5164" s="3">
        <v>12.0</v>
      </c>
      <c r="M5164" s="3" t="s">
        <v>30</v>
      </c>
      <c r="N5164" s="3" t="s">
        <v>5521</v>
      </c>
      <c r="O5164" s="3" t="s">
        <v>1191</v>
      </c>
      <c r="P5164" s="4">
        <v>31517.0</v>
      </c>
      <c r="Q5164" s="3" t="s">
        <v>132</v>
      </c>
      <c r="S5164" s="3" t="s">
        <v>34</v>
      </c>
    </row>
    <row r="5165">
      <c r="A5165" s="2">
        <v>42318.71488425926</v>
      </c>
      <c r="B5165" s="3">
        <v>84.0</v>
      </c>
      <c r="C5165" s="3" t="s">
        <v>4244</v>
      </c>
      <c r="D5165" s="3">
        <v>1.0</v>
      </c>
      <c r="E5165" s="3" t="s">
        <v>4245</v>
      </c>
      <c r="F5165" s="3">
        <v>8.0</v>
      </c>
      <c r="G5165" s="3">
        <v>5.0</v>
      </c>
      <c r="H5165" s="3" t="s">
        <v>5510</v>
      </c>
      <c r="I5165" s="3" t="s">
        <v>5511</v>
      </c>
      <c r="J5165" s="3" t="s">
        <v>23</v>
      </c>
      <c r="K5165" s="3" t="s">
        <v>24</v>
      </c>
      <c r="L5165" s="3">
        <v>13.0</v>
      </c>
      <c r="M5165" s="3" t="s">
        <v>25</v>
      </c>
      <c r="N5165" s="3" t="s">
        <v>5522</v>
      </c>
      <c r="O5165" s="3" t="s">
        <v>319</v>
      </c>
      <c r="P5165" s="4">
        <v>28018.0</v>
      </c>
      <c r="Q5165" s="3" t="s">
        <v>37</v>
      </c>
      <c r="S5165" s="3" t="s">
        <v>34</v>
      </c>
    </row>
    <row r="5166">
      <c r="A5166" s="2">
        <v>42318.71488425926</v>
      </c>
      <c r="B5166" s="3">
        <v>84.0</v>
      </c>
      <c r="C5166" s="3" t="s">
        <v>4244</v>
      </c>
      <c r="D5166" s="3">
        <v>1.0</v>
      </c>
      <c r="E5166" s="3" t="s">
        <v>4245</v>
      </c>
      <c r="F5166" s="3">
        <v>8.0</v>
      </c>
      <c r="G5166" s="3">
        <v>5.0</v>
      </c>
      <c r="H5166" s="3" t="s">
        <v>5510</v>
      </c>
      <c r="I5166" s="3" t="s">
        <v>5511</v>
      </c>
      <c r="J5166" s="3" t="s">
        <v>23</v>
      </c>
      <c r="K5166" s="3" t="s">
        <v>24</v>
      </c>
      <c r="L5166" s="3">
        <v>14.0</v>
      </c>
      <c r="M5166" s="3" t="s">
        <v>30</v>
      </c>
      <c r="N5166" s="3" t="s">
        <v>5523</v>
      </c>
      <c r="O5166" s="3" t="s">
        <v>307</v>
      </c>
      <c r="P5166" s="4">
        <v>21412.0</v>
      </c>
      <c r="Q5166" s="3" t="s">
        <v>40</v>
      </c>
      <c r="S5166" s="3" t="s">
        <v>34</v>
      </c>
    </row>
    <row r="5167">
      <c r="A5167" s="2">
        <v>42318.71488425926</v>
      </c>
      <c r="B5167" s="3">
        <v>84.0</v>
      </c>
      <c r="C5167" s="3" t="s">
        <v>4244</v>
      </c>
      <c r="D5167" s="3">
        <v>1.0</v>
      </c>
      <c r="E5167" s="3" t="s">
        <v>4245</v>
      </c>
      <c r="F5167" s="3">
        <v>8.0</v>
      </c>
      <c r="G5167" s="3">
        <v>5.0</v>
      </c>
      <c r="H5167" s="3" t="s">
        <v>5510</v>
      </c>
      <c r="I5167" s="3" t="s">
        <v>5511</v>
      </c>
      <c r="J5167" s="3" t="s">
        <v>23</v>
      </c>
      <c r="K5167" s="3" t="s">
        <v>24</v>
      </c>
      <c r="L5167" s="3">
        <v>15.0</v>
      </c>
      <c r="M5167" s="3" t="s">
        <v>25</v>
      </c>
      <c r="N5167" s="3" t="s">
        <v>5524</v>
      </c>
      <c r="O5167" s="3" t="s">
        <v>477</v>
      </c>
      <c r="P5167" s="4">
        <v>26809.0</v>
      </c>
      <c r="Q5167" s="3" t="s">
        <v>37</v>
      </c>
      <c r="S5167" s="3" t="s">
        <v>34</v>
      </c>
    </row>
    <row r="5168">
      <c r="A5168" s="2">
        <v>42318.71488425926</v>
      </c>
      <c r="B5168" s="3">
        <v>84.0</v>
      </c>
      <c r="C5168" s="3" t="s">
        <v>4244</v>
      </c>
      <c r="D5168" s="3">
        <v>1.0</v>
      </c>
      <c r="E5168" s="3" t="s">
        <v>4245</v>
      </c>
      <c r="F5168" s="3">
        <v>8.0</v>
      </c>
      <c r="G5168" s="3">
        <v>5.0</v>
      </c>
      <c r="H5168" s="3" t="s">
        <v>5510</v>
      </c>
      <c r="I5168" s="3" t="s">
        <v>5511</v>
      </c>
      <c r="J5168" s="3" t="s">
        <v>23</v>
      </c>
      <c r="K5168" s="3" t="s">
        <v>24</v>
      </c>
      <c r="L5168" s="3">
        <v>16.0</v>
      </c>
      <c r="M5168" s="3" t="s">
        <v>30</v>
      </c>
      <c r="N5168" s="3" t="s">
        <v>5525</v>
      </c>
      <c r="O5168" s="3" t="s">
        <v>178</v>
      </c>
      <c r="P5168" s="4">
        <v>26456.0</v>
      </c>
      <c r="Q5168" s="3" t="s">
        <v>132</v>
      </c>
      <c r="S5168" s="3" t="s">
        <v>34</v>
      </c>
    </row>
    <row r="5169">
      <c r="A5169" s="2">
        <v>42318.71488425926</v>
      </c>
      <c r="B5169" s="3">
        <v>84.0</v>
      </c>
      <c r="C5169" s="3" t="s">
        <v>4244</v>
      </c>
      <c r="D5169" s="3">
        <v>1.0</v>
      </c>
      <c r="E5169" s="3" t="s">
        <v>4245</v>
      </c>
      <c r="F5169" s="3">
        <v>8.0</v>
      </c>
      <c r="G5169" s="3">
        <v>5.0</v>
      </c>
      <c r="H5169" s="3" t="s">
        <v>5510</v>
      </c>
      <c r="I5169" s="3" t="s">
        <v>5511</v>
      </c>
      <c r="J5169" s="3" t="s">
        <v>23</v>
      </c>
      <c r="K5169" s="3" t="s">
        <v>24</v>
      </c>
      <c r="L5169" s="3">
        <v>17.0</v>
      </c>
      <c r="M5169" s="3" t="s">
        <v>25</v>
      </c>
      <c r="N5169" s="3" t="s">
        <v>5526</v>
      </c>
      <c r="O5169" s="3" t="s">
        <v>237</v>
      </c>
      <c r="P5169" s="4">
        <v>20368.0</v>
      </c>
      <c r="Q5169" s="3" t="s">
        <v>43</v>
      </c>
      <c r="S5169" s="3" t="s">
        <v>34</v>
      </c>
    </row>
    <row r="5170">
      <c r="A5170" s="2">
        <v>42318.71488425926</v>
      </c>
      <c r="B5170" s="3">
        <v>84.0</v>
      </c>
      <c r="C5170" s="3" t="s">
        <v>4244</v>
      </c>
      <c r="D5170" s="3">
        <v>1.0</v>
      </c>
      <c r="E5170" s="3" t="s">
        <v>4245</v>
      </c>
      <c r="F5170" s="3">
        <v>8.0</v>
      </c>
      <c r="G5170" s="3">
        <v>5.0</v>
      </c>
      <c r="H5170" s="3" t="s">
        <v>5510</v>
      </c>
      <c r="I5170" s="3" t="s">
        <v>5511</v>
      </c>
      <c r="J5170" s="3" t="s">
        <v>23</v>
      </c>
      <c r="K5170" s="3" t="s">
        <v>24</v>
      </c>
      <c r="L5170" s="3">
        <v>18.0</v>
      </c>
      <c r="M5170" s="3" t="s">
        <v>30</v>
      </c>
      <c r="N5170" s="3" t="s">
        <v>5527</v>
      </c>
      <c r="O5170" s="3" t="s">
        <v>5528</v>
      </c>
      <c r="P5170" s="4">
        <v>15461.0</v>
      </c>
      <c r="Q5170" s="3" t="s">
        <v>49</v>
      </c>
      <c r="S5170" s="3" t="s">
        <v>34</v>
      </c>
    </row>
    <row r="5171">
      <c r="A5171" s="2">
        <v>42318.71488425926</v>
      </c>
      <c r="B5171" s="3">
        <v>84.0</v>
      </c>
      <c r="C5171" s="3" t="s">
        <v>4244</v>
      </c>
      <c r="D5171" s="3">
        <v>3.0</v>
      </c>
      <c r="E5171" s="3" t="s">
        <v>4264</v>
      </c>
      <c r="F5171" s="3">
        <v>8.0</v>
      </c>
      <c r="G5171" s="3">
        <v>5.0</v>
      </c>
      <c r="H5171" s="3" t="s">
        <v>5510</v>
      </c>
      <c r="I5171" s="3" t="s">
        <v>5511</v>
      </c>
      <c r="J5171" s="3" t="s">
        <v>23</v>
      </c>
      <c r="K5171" s="3" t="s">
        <v>24</v>
      </c>
      <c r="L5171" s="3">
        <v>1.0</v>
      </c>
      <c r="M5171" s="3" t="s">
        <v>30</v>
      </c>
      <c r="N5171" s="3" t="s">
        <v>5529</v>
      </c>
      <c r="O5171" s="3" t="s">
        <v>342</v>
      </c>
      <c r="P5171" s="4">
        <v>22529.0</v>
      </c>
      <c r="Q5171" s="3" t="s">
        <v>115</v>
      </c>
      <c r="S5171" s="3" t="s">
        <v>34</v>
      </c>
    </row>
    <row r="5172">
      <c r="A5172" s="2">
        <v>42318.71488425926</v>
      </c>
      <c r="B5172" s="3">
        <v>84.0</v>
      </c>
      <c r="C5172" s="3" t="s">
        <v>4244</v>
      </c>
      <c r="D5172" s="3">
        <v>3.0</v>
      </c>
      <c r="E5172" s="3" t="s">
        <v>4264</v>
      </c>
      <c r="F5172" s="3">
        <v>8.0</v>
      </c>
      <c r="G5172" s="3">
        <v>5.0</v>
      </c>
      <c r="H5172" s="3" t="s">
        <v>5510</v>
      </c>
      <c r="I5172" s="3" t="s">
        <v>5511</v>
      </c>
      <c r="J5172" s="3" t="s">
        <v>23</v>
      </c>
      <c r="K5172" s="3" t="s">
        <v>24</v>
      </c>
      <c r="L5172" s="3">
        <v>2.0</v>
      </c>
      <c r="M5172" s="3" t="s">
        <v>25</v>
      </c>
      <c r="N5172" s="3" t="s">
        <v>2310</v>
      </c>
      <c r="O5172" s="3" t="s">
        <v>427</v>
      </c>
      <c r="P5172" s="4">
        <v>21414.0</v>
      </c>
      <c r="Q5172" s="3" t="s">
        <v>33</v>
      </c>
      <c r="S5172" s="3" t="s">
        <v>34</v>
      </c>
    </row>
    <row r="5173">
      <c r="A5173" s="2">
        <v>42318.71488425926</v>
      </c>
      <c r="B5173" s="3">
        <v>84.0</v>
      </c>
      <c r="C5173" s="3" t="s">
        <v>4244</v>
      </c>
      <c r="D5173" s="3">
        <v>3.0</v>
      </c>
      <c r="E5173" s="3" t="s">
        <v>4264</v>
      </c>
      <c r="F5173" s="3">
        <v>8.0</v>
      </c>
      <c r="G5173" s="3">
        <v>5.0</v>
      </c>
      <c r="H5173" s="3" t="s">
        <v>5510</v>
      </c>
      <c r="I5173" s="3" t="s">
        <v>5511</v>
      </c>
      <c r="J5173" s="3" t="s">
        <v>23</v>
      </c>
      <c r="K5173" s="3" t="s">
        <v>24</v>
      </c>
      <c r="L5173" s="3">
        <v>3.0</v>
      </c>
      <c r="M5173" s="3" t="s">
        <v>30</v>
      </c>
      <c r="N5173" s="3" t="s">
        <v>5530</v>
      </c>
      <c r="O5173" s="3" t="s">
        <v>329</v>
      </c>
      <c r="P5173" s="4">
        <v>22306.0</v>
      </c>
      <c r="Q5173" s="3" t="s">
        <v>372</v>
      </c>
      <c r="S5173" s="3" t="s">
        <v>34</v>
      </c>
    </row>
    <row r="5174">
      <c r="A5174" s="2">
        <v>42318.71488425926</v>
      </c>
      <c r="B5174" s="3">
        <v>84.0</v>
      </c>
      <c r="C5174" s="3" t="s">
        <v>4244</v>
      </c>
      <c r="D5174" s="3">
        <v>3.0</v>
      </c>
      <c r="E5174" s="3" t="s">
        <v>4264</v>
      </c>
      <c r="F5174" s="3">
        <v>8.0</v>
      </c>
      <c r="G5174" s="3">
        <v>5.0</v>
      </c>
      <c r="H5174" s="3" t="s">
        <v>5510</v>
      </c>
      <c r="I5174" s="3" t="s">
        <v>5511</v>
      </c>
      <c r="J5174" s="3" t="s">
        <v>23</v>
      </c>
      <c r="K5174" s="3" t="s">
        <v>24</v>
      </c>
      <c r="L5174" s="3">
        <v>4.0</v>
      </c>
      <c r="M5174" s="3" t="s">
        <v>25</v>
      </c>
      <c r="N5174" s="3" t="s">
        <v>5531</v>
      </c>
      <c r="O5174" s="3" t="s">
        <v>377</v>
      </c>
      <c r="P5174" s="4">
        <v>26592.0</v>
      </c>
      <c r="Q5174" s="3" t="s">
        <v>37</v>
      </c>
      <c r="S5174" s="3" t="s">
        <v>34</v>
      </c>
    </row>
    <row r="5175">
      <c r="A5175" s="2">
        <v>42318.71488425926</v>
      </c>
      <c r="B5175" s="3">
        <v>84.0</v>
      </c>
      <c r="C5175" s="3" t="s">
        <v>4244</v>
      </c>
      <c r="D5175" s="3">
        <v>3.0</v>
      </c>
      <c r="E5175" s="3" t="s">
        <v>4264</v>
      </c>
      <c r="F5175" s="3">
        <v>8.0</v>
      </c>
      <c r="G5175" s="3">
        <v>5.0</v>
      </c>
      <c r="H5175" s="3" t="s">
        <v>5510</v>
      </c>
      <c r="I5175" s="3" t="s">
        <v>5511</v>
      </c>
      <c r="J5175" s="3" t="s">
        <v>23</v>
      </c>
      <c r="K5175" s="3" t="s">
        <v>24</v>
      </c>
      <c r="L5175" s="3">
        <v>5.0</v>
      </c>
      <c r="M5175" s="3" t="s">
        <v>30</v>
      </c>
      <c r="N5175" s="3" t="s">
        <v>5532</v>
      </c>
      <c r="O5175" s="3" t="s">
        <v>998</v>
      </c>
      <c r="P5175" s="4">
        <v>27900.0</v>
      </c>
      <c r="Q5175" s="3" t="s">
        <v>75</v>
      </c>
      <c r="S5175" s="3" t="s">
        <v>34</v>
      </c>
    </row>
    <row r="5176">
      <c r="A5176" s="2">
        <v>42318.71488425926</v>
      </c>
      <c r="B5176" s="3">
        <v>84.0</v>
      </c>
      <c r="C5176" s="3" t="s">
        <v>4244</v>
      </c>
      <c r="D5176" s="3">
        <v>3.0</v>
      </c>
      <c r="E5176" s="3" t="s">
        <v>4264</v>
      </c>
      <c r="F5176" s="3">
        <v>8.0</v>
      </c>
      <c r="G5176" s="3">
        <v>5.0</v>
      </c>
      <c r="H5176" s="3" t="s">
        <v>5510</v>
      </c>
      <c r="I5176" s="3" t="s">
        <v>5511</v>
      </c>
      <c r="J5176" s="3" t="s">
        <v>23</v>
      </c>
      <c r="K5176" s="3" t="s">
        <v>24</v>
      </c>
      <c r="L5176" s="3">
        <v>6.0</v>
      </c>
      <c r="M5176" s="3" t="s">
        <v>25</v>
      </c>
      <c r="N5176" s="3" t="s">
        <v>5533</v>
      </c>
      <c r="O5176" s="3" t="s">
        <v>477</v>
      </c>
      <c r="P5176" s="4">
        <v>28518.0</v>
      </c>
      <c r="Q5176" s="3" t="s">
        <v>52</v>
      </c>
      <c r="S5176" s="3" t="s">
        <v>34</v>
      </c>
    </row>
    <row r="5177">
      <c r="A5177" s="2">
        <v>42318.71488425926</v>
      </c>
      <c r="B5177" s="3">
        <v>84.0</v>
      </c>
      <c r="C5177" s="3" t="s">
        <v>4244</v>
      </c>
      <c r="D5177" s="3">
        <v>3.0</v>
      </c>
      <c r="E5177" s="3" t="s">
        <v>4264</v>
      </c>
      <c r="F5177" s="3">
        <v>8.0</v>
      </c>
      <c r="G5177" s="3">
        <v>5.0</v>
      </c>
      <c r="H5177" s="3" t="s">
        <v>5510</v>
      </c>
      <c r="I5177" s="3" t="s">
        <v>5511</v>
      </c>
      <c r="J5177" s="3" t="s">
        <v>23</v>
      </c>
      <c r="K5177" s="3" t="s">
        <v>24</v>
      </c>
      <c r="L5177" s="3">
        <v>7.0</v>
      </c>
      <c r="M5177" s="3" t="s">
        <v>30</v>
      </c>
      <c r="N5177" s="3" t="s">
        <v>4574</v>
      </c>
      <c r="O5177" s="3" t="s">
        <v>3014</v>
      </c>
      <c r="P5177" s="4">
        <v>26230.0</v>
      </c>
      <c r="Q5177" s="3" t="s">
        <v>75</v>
      </c>
      <c r="S5177" s="3" t="s">
        <v>34</v>
      </c>
    </row>
    <row r="5178">
      <c r="A5178" s="2">
        <v>42318.71488425926</v>
      </c>
      <c r="B5178" s="3">
        <v>84.0</v>
      </c>
      <c r="C5178" s="3" t="s">
        <v>4244</v>
      </c>
      <c r="D5178" s="3">
        <v>3.0</v>
      </c>
      <c r="E5178" s="3" t="s">
        <v>4264</v>
      </c>
      <c r="F5178" s="3">
        <v>8.0</v>
      </c>
      <c r="G5178" s="3">
        <v>5.0</v>
      </c>
      <c r="H5178" s="3" t="s">
        <v>5510</v>
      </c>
      <c r="I5178" s="3" t="s">
        <v>5511</v>
      </c>
      <c r="J5178" s="3" t="s">
        <v>23</v>
      </c>
      <c r="K5178" s="3" t="s">
        <v>24</v>
      </c>
      <c r="L5178" s="3">
        <v>8.0</v>
      </c>
      <c r="M5178" s="3" t="s">
        <v>25</v>
      </c>
      <c r="N5178" s="3" t="s">
        <v>5534</v>
      </c>
      <c r="O5178" s="3" t="s">
        <v>391</v>
      </c>
      <c r="P5178" s="4">
        <v>15908.0</v>
      </c>
      <c r="Q5178" s="3" t="s">
        <v>86</v>
      </c>
      <c r="S5178" s="3" t="s">
        <v>34</v>
      </c>
    </row>
    <row r="5179">
      <c r="A5179" s="2">
        <v>42318.71488425926</v>
      </c>
      <c r="B5179" s="3">
        <v>84.0</v>
      </c>
      <c r="C5179" s="3" t="s">
        <v>4244</v>
      </c>
      <c r="D5179" s="3">
        <v>3.0</v>
      </c>
      <c r="E5179" s="3" t="s">
        <v>4264</v>
      </c>
      <c r="F5179" s="3">
        <v>8.0</v>
      </c>
      <c r="G5179" s="3">
        <v>5.0</v>
      </c>
      <c r="H5179" s="3" t="s">
        <v>5510</v>
      </c>
      <c r="I5179" s="3" t="s">
        <v>5511</v>
      </c>
      <c r="J5179" s="3" t="s">
        <v>23</v>
      </c>
      <c r="K5179" s="3" t="s">
        <v>24</v>
      </c>
      <c r="L5179" s="3">
        <v>9.0</v>
      </c>
      <c r="M5179" s="3" t="s">
        <v>30</v>
      </c>
      <c r="N5179" s="3" t="s">
        <v>5535</v>
      </c>
      <c r="O5179" s="3" t="s">
        <v>321</v>
      </c>
      <c r="P5179" s="4">
        <v>20672.0</v>
      </c>
      <c r="Q5179" s="3" t="s">
        <v>228</v>
      </c>
      <c r="S5179" s="3" t="s">
        <v>34</v>
      </c>
    </row>
    <row r="5180">
      <c r="A5180" s="2">
        <v>42318.71488425926</v>
      </c>
      <c r="B5180" s="3">
        <v>84.0</v>
      </c>
      <c r="C5180" s="3" t="s">
        <v>4244</v>
      </c>
      <c r="D5180" s="3">
        <v>3.0</v>
      </c>
      <c r="E5180" s="3" t="s">
        <v>4264</v>
      </c>
      <c r="F5180" s="3">
        <v>8.0</v>
      </c>
      <c r="G5180" s="3">
        <v>5.0</v>
      </c>
      <c r="H5180" s="3" t="s">
        <v>5510</v>
      </c>
      <c r="I5180" s="3" t="s">
        <v>5511</v>
      </c>
      <c r="J5180" s="3" t="s">
        <v>23</v>
      </c>
      <c r="K5180" s="3" t="s">
        <v>24</v>
      </c>
      <c r="L5180" s="3">
        <v>10.0</v>
      </c>
      <c r="M5180" s="3" t="s">
        <v>25</v>
      </c>
      <c r="N5180" s="3" t="s">
        <v>5536</v>
      </c>
      <c r="O5180" s="3" t="s">
        <v>95</v>
      </c>
      <c r="P5180" s="4">
        <v>18527.0</v>
      </c>
      <c r="Q5180" s="3" t="s">
        <v>96</v>
      </c>
      <c r="S5180" s="3" t="s">
        <v>34</v>
      </c>
    </row>
    <row r="5181">
      <c r="A5181" s="2">
        <v>42318.71488425926</v>
      </c>
      <c r="B5181" s="3">
        <v>84.0</v>
      </c>
      <c r="C5181" s="3" t="s">
        <v>4244</v>
      </c>
      <c r="D5181" s="3">
        <v>3.0</v>
      </c>
      <c r="E5181" s="3" t="s">
        <v>4264</v>
      </c>
      <c r="F5181" s="3">
        <v>8.0</v>
      </c>
      <c r="G5181" s="3">
        <v>5.0</v>
      </c>
      <c r="H5181" s="3" t="s">
        <v>5510</v>
      </c>
      <c r="I5181" s="3" t="s">
        <v>5511</v>
      </c>
      <c r="J5181" s="3" t="s">
        <v>23</v>
      </c>
      <c r="K5181" s="3" t="s">
        <v>24</v>
      </c>
      <c r="L5181" s="3">
        <v>11.0</v>
      </c>
      <c r="M5181" s="3" t="s">
        <v>30</v>
      </c>
      <c r="N5181" s="3" t="s">
        <v>5537</v>
      </c>
      <c r="O5181" s="3" t="s">
        <v>803</v>
      </c>
      <c r="P5181" s="4">
        <v>19944.0</v>
      </c>
      <c r="Q5181" s="3" t="s">
        <v>86</v>
      </c>
      <c r="S5181" s="3" t="s">
        <v>29</v>
      </c>
    </row>
    <row r="5182">
      <c r="A5182" s="2">
        <v>42318.71488425926</v>
      </c>
      <c r="B5182" s="3">
        <v>84.0</v>
      </c>
      <c r="C5182" s="3" t="s">
        <v>4244</v>
      </c>
      <c r="D5182" s="3">
        <v>7.0</v>
      </c>
      <c r="E5182" s="3" t="s">
        <v>4274</v>
      </c>
      <c r="F5182" s="3">
        <v>8.0</v>
      </c>
      <c r="G5182" s="3">
        <v>5.0</v>
      </c>
      <c r="H5182" s="3" t="s">
        <v>5510</v>
      </c>
      <c r="I5182" s="3" t="s">
        <v>5511</v>
      </c>
      <c r="J5182" s="3" t="s">
        <v>23</v>
      </c>
      <c r="K5182" s="3" t="s">
        <v>24</v>
      </c>
      <c r="L5182" s="3">
        <v>1.0</v>
      </c>
      <c r="M5182" s="3" t="s">
        <v>25</v>
      </c>
      <c r="N5182" s="3" t="s">
        <v>2328</v>
      </c>
      <c r="O5182" s="3" t="s">
        <v>251</v>
      </c>
      <c r="P5182" s="4">
        <v>19886.0</v>
      </c>
      <c r="Q5182" s="3" t="s">
        <v>33</v>
      </c>
      <c r="S5182" s="3" t="s">
        <v>29</v>
      </c>
    </row>
    <row r="5183">
      <c r="A5183" s="2">
        <v>42318.71488425926</v>
      </c>
      <c r="B5183" s="3">
        <v>84.0</v>
      </c>
      <c r="C5183" s="3" t="s">
        <v>4244</v>
      </c>
      <c r="D5183" s="3">
        <v>7.0</v>
      </c>
      <c r="E5183" s="3" t="s">
        <v>4274</v>
      </c>
      <c r="F5183" s="3">
        <v>8.0</v>
      </c>
      <c r="G5183" s="3">
        <v>5.0</v>
      </c>
      <c r="H5183" s="3" t="s">
        <v>5510</v>
      </c>
      <c r="I5183" s="3" t="s">
        <v>5511</v>
      </c>
      <c r="J5183" s="3" t="s">
        <v>23</v>
      </c>
      <c r="K5183" s="3" t="s">
        <v>24</v>
      </c>
      <c r="L5183" s="3">
        <v>2.0</v>
      </c>
      <c r="M5183" s="3" t="s">
        <v>30</v>
      </c>
      <c r="N5183" s="3" t="s">
        <v>5538</v>
      </c>
      <c r="O5183" s="3" t="s">
        <v>71</v>
      </c>
      <c r="P5183" s="4">
        <v>23970.0</v>
      </c>
      <c r="Q5183" s="3" t="s">
        <v>79</v>
      </c>
      <c r="S5183" s="3" t="s">
        <v>34</v>
      </c>
    </row>
    <row r="5184">
      <c r="A5184" s="2">
        <v>42318.71488425926</v>
      </c>
      <c r="B5184" s="3">
        <v>84.0</v>
      </c>
      <c r="C5184" s="3" t="s">
        <v>4244</v>
      </c>
      <c r="D5184" s="3">
        <v>7.0</v>
      </c>
      <c r="E5184" s="3" t="s">
        <v>4274</v>
      </c>
      <c r="F5184" s="3">
        <v>8.0</v>
      </c>
      <c r="G5184" s="3">
        <v>5.0</v>
      </c>
      <c r="H5184" s="3" t="s">
        <v>5510</v>
      </c>
      <c r="I5184" s="3" t="s">
        <v>5511</v>
      </c>
      <c r="J5184" s="3" t="s">
        <v>23</v>
      </c>
      <c r="K5184" s="3" t="s">
        <v>24</v>
      </c>
      <c r="L5184" s="3">
        <v>3.0</v>
      </c>
      <c r="M5184" s="3" t="s">
        <v>25</v>
      </c>
      <c r="N5184" s="3" t="s">
        <v>5539</v>
      </c>
      <c r="O5184" s="3" t="s">
        <v>281</v>
      </c>
      <c r="P5184" s="4">
        <v>19349.0</v>
      </c>
      <c r="Q5184" s="3" t="s">
        <v>33</v>
      </c>
      <c r="S5184" s="3" t="s">
        <v>34</v>
      </c>
    </row>
    <row r="5185">
      <c r="A5185" s="2">
        <v>42318.71488425926</v>
      </c>
      <c r="B5185" s="3">
        <v>84.0</v>
      </c>
      <c r="C5185" s="3" t="s">
        <v>4244</v>
      </c>
      <c r="D5185" s="3">
        <v>7.0</v>
      </c>
      <c r="E5185" s="3" t="s">
        <v>4274</v>
      </c>
      <c r="F5185" s="3">
        <v>8.0</v>
      </c>
      <c r="G5185" s="3">
        <v>5.0</v>
      </c>
      <c r="H5185" s="3" t="s">
        <v>5510</v>
      </c>
      <c r="I5185" s="3" t="s">
        <v>5511</v>
      </c>
      <c r="J5185" s="3" t="s">
        <v>23</v>
      </c>
      <c r="K5185" s="3" t="s">
        <v>24</v>
      </c>
      <c r="L5185" s="3">
        <v>4.0</v>
      </c>
      <c r="M5185" s="3" t="s">
        <v>30</v>
      </c>
      <c r="N5185" s="3" t="s">
        <v>5540</v>
      </c>
      <c r="O5185" s="3" t="s">
        <v>943</v>
      </c>
      <c r="P5185" s="4">
        <v>18041.0</v>
      </c>
      <c r="Q5185" s="3" t="s">
        <v>117</v>
      </c>
      <c r="S5185" s="3" t="s">
        <v>34</v>
      </c>
    </row>
    <row r="5186">
      <c r="A5186" s="2">
        <v>42318.71488425926</v>
      </c>
      <c r="B5186" s="3">
        <v>84.0</v>
      </c>
      <c r="C5186" s="3" t="s">
        <v>4244</v>
      </c>
      <c r="D5186" s="3">
        <v>7.0</v>
      </c>
      <c r="E5186" s="3" t="s">
        <v>4274</v>
      </c>
      <c r="F5186" s="3">
        <v>8.0</v>
      </c>
      <c r="G5186" s="3">
        <v>5.0</v>
      </c>
      <c r="H5186" s="3" t="s">
        <v>5510</v>
      </c>
      <c r="I5186" s="3" t="s">
        <v>5511</v>
      </c>
      <c r="J5186" s="3" t="s">
        <v>23</v>
      </c>
      <c r="K5186" s="3" t="s">
        <v>24</v>
      </c>
      <c r="L5186" s="3">
        <v>5.0</v>
      </c>
      <c r="M5186" s="3" t="s">
        <v>25</v>
      </c>
      <c r="N5186" s="3" t="s">
        <v>5541</v>
      </c>
      <c r="O5186" s="3" t="s">
        <v>240</v>
      </c>
      <c r="P5186" s="4">
        <v>22126.0</v>
      </c>
      <c r="Q5186" s="3" t="s">
        <v>79</v>
      </c>
      <c r="S5186" s="3" t="s">
        <v>34</v>
      </c>
    </row>
    <row r="5187">
      <c r="A5187" s="2">
        <v>42318.71488425926</v>
      </c>
      <c r="B5187" s="3">
        <v>84.0</v>
      </c>
      <c r="C5187" s="3" t="s">
        <v>4244</v>
      </c>
      <c r="D5187" s="3">
        <v>7.0</v>
      </c>
      <c r="E5187" s="3" t="s">
        <v>4274</v>
      </c>
      <c r="F5187" s="3">
        <v>8.0</v>
      </c>
      <c r="G5187" s="3">
        <v>5.0</v>
      </c>
      <c r="H5187" s="3" t="s">
        <v>5510</v>
      </c>
      <c r="I5187" s="3" t="s">
        <v>5511</v>
      </c>
      <c r="J5187" s="3" t="s">
        <v>23</v>
      </c>
      <c r="K5187" s="3" t="s">
        <v>24</v>
      </c>
      <c r="L5187" s="3">
        <v>6.0</v>
      </c>
      <c r="M5187" s="3" t="s">
        <v>30</v>
      </c>
      <c r="N5187" s="3" t="s">
        <v>5542</v>
      </c>
      <c r="O5187" s="3" t="s">
        <v>364</v>
      </c>
      <c r="P5187" s="4">
        <v>29062.0</v>
      </c>
      <c r="Q5187" s="3" t="s">
        <v>345</v>
      </c>
      <c r="S5187" s="3" t="s">
        <v>34</v>
      </c>
    </row>
    <row r="5188">
      <c r="A5188" s="2">
        <v>42318.71488425926</v>
      </c>
      <c r="B5188" s="3">
        <v>84.0</v>
      </c>
      <c r="C5188" s="3" t="s">
        <v>4244</v>
      </c>
      <c r="D5188" s="3">
        <v>7.0</v>
      </c>
      <c r="E5188" s="3" t="s">
        <v>4274</v>
      </c>
      <c r="F5188" s="3">
        <v>8.0</v>
      </c>
      <c r="G5188" s="3">
        <v>5.0</v>
      </c>
      <c r="H5188" s="3" t="s">
        <v>5510</v>
      </c>
      <c r="I5188" s="3" t="s">
        <v>5511</v>
      </c>
      <c r="J5188" s="3" t="s">
        <v>23</v>
      </c>
      <c r="K5188" s="3" t="s">
        <v>24</v>
      </c>
      <c r="L5188" s="3">
        <v>7.0</v>
      </c>
      <c r="M5188" s="3" t="s">
        <v>25</v>
      </c>
      <c r="N5188" s="3" t="s">
        <v>5543</v>
      </c>
      <c r="O5188" s="3" t="s">
        <v>275</v>
      </c>
      <c r="P5188" s="4">
        <v>17467.0</v>
      </c>
      <c r="Q5188" s="3" t="s">
        <v>209</v>
      </c>
      <c r="S5188" s="3" t="s">
        <v>34</v>
      </c>
    </row>
    <row r="5189">
      <c r="A5189" s="2">
        <v>42318.71488425926</v>
      </c>
      <c r="B5189" s="3">
        <v>84.0</v>
      </c>
      <c r="C5189" s="3" t="s">
        <v>4244</v>
      </c>
      <c r="D5189" s="3">
        <v>7.0</v>
      </c>
      <c r="E5189" s="3" t="s">
        <v>4274</v>
      </c>
      <c r="F5189" s="3">
        <v>8.0</v>
      </c>
      <c r="G5189" s="3">
        <v>5.0</v>
      </c>
      <c r="H5189" s="3" t="s">
        <v>5510</v>
      </c>
      <c r="I5189" s="3" t="s">
        <v>5511</v>
      </c>
      <c r="J5189" s="3" t="s">
        <v>23</v>
      </c>
      <c r="K5189" s="3" t="s">
        <v>24</v>
      </c>
      <c r="L5189" s="3">
        <v>8.0</v>
      </c>
      <c r="M5189" s="3" t="s">
        <v>30</v>
      </c>
      <c r="N5189" s="3" t="s">
        <v>5544</v>
      </c>
      <c r="O5189" s="3" t="s">
        <v>2092</v>
      </c>
      <c r="P5189" s="4">
        <v>20584.0</v>
      </c>
      <c r="Q5189" s="3" t="s">
        <v>153</v>
      </c>
      <c r="S5189" s="3" t="s">
        <v>34</v>
      </c>
    </row>
    <row r="5190">
      <c r="A5190" s="2">
        <v>42318.71488425926</v>
      </c>
      <c r="B5190" s="3">
        <v>84.0</v>
      </c>
      <c r="C5190" s="3" t="s">
        <v>4244</v>
      </c>
      <c r="D5190" s="3">
        <v>7.0</v>
      </c>
      <c r="E5190" s="3" t="s">
        <v>4274</v>
      </c>
      <c r="F5190" s="3">
        <v>8.0</v>
      </c>
      <c r="G5190" s="3">
        <v>5.0</v>
      </c>
      <c r="H5190" s="3" t="s">
        <v>5510</v>
      </c>
      <c r="I5190" s="3" t="s">
        <v>5511</v>
      </c>
      <c r="J5190" s="3" t="s">
        <v>23</v>
      </c>
      <c r="K5190" s="3" t="s">
        <v>24</v>
      </c>
      <c r="L5190" s="3">
        <v>9.0</v>
      </c>
      <c r="M5190" s="3" t="s">
        <v>25</v>
      </c>
      <c r="N5190" s="3" t="s">
        <v>5545</v>
      </c>
      <c r="O5190" s="3" t="s">
        <v>180</v>
      </c>
      <c r="P5190" s="4">
        <v>19258.0</v>
      </c>
      <c r="Q5190" s="3" t="s">
        <v>345</v>
      </c>
      <c r="S5190" s="3" t="s">
        <v>34</v>
      </c>
    </row>
    <row r="5191">
      <c r="A5191" s="2">
        <v>42318.71488425926</v>
      </c>
      <c r="B5191" s="3">
        <v>84.0</v>
      </c>
      <c r="C5191" s="3" t="s">
        <v>4244</v>
      </c>
      <c r="D5191" s="3">
        <v>7.0</v>
      </c>
      <c r="E5191" s="3" t="s">
        <v>4274</v>
      </c>
      <c r="F5191" s="3">
        <v>8.0</v>
      </c>
      <c r="G5191" s="3">
        <v>5.0</v>
      </c>
      <c r="H5191" s="3" t="s">
        <v>5510</v>
      </c>
      <c r="I5191" s="3" t="s">
        <v>5511</v>
      </c>
      <c r="J5191" s="3" t="s">
        <v>23</v>
      </c>
      <c r="K5191" s="3" t="s">
        <v>24</v>
      </c>
      <c r="L5191" s="3">
        <v>10.0</v>
      </c>
      <c r="M5191" s="3" t="s">
        <v>30</v>
      </c>
      <c r="N5191" s="3" t="s">
        <v>3545</v>
      </c>
      <c r="O5191" s="3" t="s">
        <v>51</v>
      </c>
      <c r="P5191" s="4">
        <v>28826.0</v>
      </c>
      <c r="Q5191" s="3" t="s">
        <v>40</v>
      </c>
      <c r="S5191" s="3" t="s">
        <v>34</v>
      </c>
    </row>
    <row r="5192">
      <c r="A5192" s="2">
        <v>42318.71488425926</v>
      </c>
      <c r="B5192" s="3">
        <v>84.0</v>
      </c>
      <c r="C5192" s="3" t="s">
        <v>4244</v>
      </c>
      <c r="D5192" s="3">
        <v>7.0</v>
      </c>
      <c r="E5192" s="3" t="s">
        <v>4274</v>
      </c>
      <c r="F5192" s="3">
        <v>8.0</v>
      </c>
      <c r="G5192" s="3">
        <v>5.0</v>
      </c>
      <c r="H5192" s="3" t="s">
        <v>5510</v>
      </c>
      <c r="I5192" s="3" t="s">
        <v>5511</v>
      </c>
      <c r="J5192" s="3" t="s">
        <v>23</v>
      </c>
      <c r="K5192" s="3" t="s">
        <v>24</v>
      </c>
      <c r="L5192" s="3">
        <v>11.0</v>
      </c>
      <c r="M5192" s="3" t="s">
        <v>25</v>
      </c>
      <c r="N5192" s="3" t="s">
        <v>5546</v>
      </c>
      <c r="O5192" s="3" t="s">
        <v>530</v>
      </c>
      <c r="P5192" s="4">
        <v>26353.0</v>
      </c>
      <c r="Q5192" s="3" t="s">
        <v>79</v>
      </c>
      <c r="S5192" s="3" t="s">
        <v>34</v>
      </c>
    </row>
    <row r="5193">
      <c r="A5193" s="2">
        <v>42318.71488425926</v>
      </c>
      <c r="B5193" s="3">
        <v>84.0</v>
      </c>
      <c r="C5193" s="3" t="s">
        <v>4244</v>
      </c>
      <c r="D5193" s="3">
        <v>15.0</v>
      </c>
      <c r="E5193" s="3" t="s">
        <v>4287</v>
      </c>
      <c r="F5193" s="3">
        <v>8.0</v>
      </c>
      <c r="G5193" s="3">
        <v>5.0</v>
      </c>
      <c r="H5193" s="3" t="s">
        <v>5510</v>
      </c>
      <c r="I5193" s="3" t="s">
        <v>5511</v>
      </c>
      <c r="J5193" s="3" t="s">
        <v>23</v>
      </c>
      <c r="K5193" s="3" t="s">
        <v>24</v>
      </c>
      <c r="L5193" s="3">
        <v>1.0</v>
      </c>
      <c r="M5193" s="3" t="s">
        <v>25</v>
      </c>
      <c r="N5193" s="3" t="s">
        <v>5547</v>
      </c>
      <c r="O5193" s="3" t="s">
        <v>1234</v>
      </c>
      <c r="P5193" s="4">
        <v>29930.0</v>
      </c>
      <c r="Q5193" s="3" t="s">
        <v>37</v>
      </c>
      <c r="S5193" s="3" t="s">
        <v>34</v>
      </c>
    </row>
    <row r="5194">
      <c r="A5194" s="2">
        <v>42318.71488425926</v>
      </c>
      <c r="B5194" s="3">
        <v>84.0</v>
      </c>
      <c r="C5194" s="3" t="s">
        <v>4244</v>
      </c>
      <c r="D5194" s="3">
        <v>15.0</v>
      </c>
      <c r="E5194" s="3" t="s">
        <v>4287</v>
      </c>
      <c r="F5194" s="3">
        <v>8.0</v>
      </c>
      <c r="G5194" s="3">
        <v>5.0</v>
      </c>
      <c r="H5194" s="3" t="s">
        <v>5510</v>
      </c>
      <c r="I5194" s="3" t="s">
        <v>5511</v>
      </c>
      <c r="J5194" s="3" t="s">
        <v>23</v>
      </c>
      <c r="K5194" s="3" t="s">
        <v>24</v>
      </c>
      <c r="L5194" s="3">
        <v>2.0</v>
      </c>
      <c r="M5194" s="3" t="s">
        <v>30</v>
      </c>
      <c r="N5194" s="3" t="s">
        <v>5548</v>
      </c>
      <c r="O5194" s="3" t="s">
        <v>1070</v>
      </c>
      <c r="P5194" s="4">
        <v>22363.0</v>
      </c>
      <c r="Q5194" s="3" t="s">
        <v>110</v>
      </c>
      <c r="S5194" s="3" t="s">
        <v>34</v>
      </c>
    </row>
    <row r="5195">
      <c r="A5195" s="2">
        <v>42318.71488425926</v>
      </c>
      <c r="B5195" s="3">
        <v>84.0</v>
      </c>
      <c r="C5195" s="3" t="s">
        <v>4244</v>
      </c>
      <c r="D5195" s="3">
        <v>15.0</v>
      </c>
      <c r="E5195" s="3" t="s">
        <v>4287</v>
      </c>
      <c r="F5195" s="3">
        <v>8.0</v>
      </c>
      <c r="G5195" s="3">
        <v>5.0</v>
      </c>
      <c r="H5195" s="3" t="s">
        <v>5510</v>
      </c>
      <c r="I5195" s="3" t="s">
        <v>5511</v>
      </c>
      <c r="J5195" s="3" t="s">
        <v>23</v>
      </c>
      <c r="K5195" s="3" t="s">
        <v>24</v>
      </c>
      <c r="L5195" s="3">
        <v>3.0</v>
      </c>
      <c r="M5195" s="3" t="s">
        <v>25</v>
      </c>
      <c r="N5195" s="3" t="s">
        <v>5549</v>
      </c>
      <c r="O5195" s="3" t="s">
        <v>5550</v>
      </c>
      <c r="P5195" s="4">
        <v>23435.0</v>
      </c>
      <c r="Q5195" s="3" t="s">
        <v>610</v>
      </c>
      <c r="S5195" s="3" t="s">
        <v>34</v>
      </c>
    </row>
    <row r="5196">
      <c r="A5196" s="2">
        <v>42318.71488425926</v>
      </c>
      <c r="B5196" s="3">
        <v>84.0</v>
      </c>
      <c r="C5196" s="3" t="s">
        <v>4244</v>
      </c>
      <c r="D5196" s="3">
        <v>15.0</v>
      </c>
      <c r="E5196" s="3" t="s">
        <v>4287</v>
      </c>
      <c r="F5196" s="3">
        <v>8.0</v>
      </c>
      <c r="G5196" s="3">
        <v>5.0</v>
      </c>
      <c r="H5196" s="3" t="s">
        <v>5510</v>
      </c>
      <c r="I5196" s="3" t="s">
        <v>5511</v>
      </c>
      <c r="J5196" s="3" t="s">
        <v>23</v>
      </c>
      <c r="K5196" s="3" t="s">
        <v>24</v>
      </c>
      <c r="L5196" s="3">
        <v>4.0</v>
      </c>
      <c r="M5196" s="3" t="s">
        <v>30</v>
      </c>
      <c r="N5196" s="3" t="s">
        <v>5551</v>
      </c>
      <c r="O5196" s="3" t="s">
        <v>1890</v>
      </c>
      <c r="P5196" s="4">
        <v>23559.0</v>
      </c>
      <c r="Q5196" s="3" t="s">
        <v>33</v>
      </c>
      <c r="S5196" s="3" t="s">
        <v>34</v>
      </c>
    </row>
    <row r="5197">
      <c r="A5197" s="2">
        <v>42318.71488425926</v>
      </c>
      <c r="B5197" s="3">
        <v>84.0</v>
      </c>
      <c r="C5197" s="3" t="s">
        <v>4244</v>
      </c>
      <c r="D5197" s="3">
        <v>15.0</v>
      </c>
      <c r="E5197" s="3" t="s">
        <v>4287</v>
      </c>
      <c r="F5197" s="3">
        <v>8.0</v>
      </c>
      <c r="G5197" s="3">
        <v>5.0</v>
      </c>
      <c r="H5197" s="3" t="s">
        <v>5510</v>
      </c>
      <c r="I5197" s="3" t="s">
        <v>5511</v>
      </c>
      <c r="J5197" s="3" t="s">
        <v>23</v>
      </c>
      <c r="K5197" s="3" t="s">
        <v>24</v>
      </c>
      <c r="L5197" s="3">
        <v>5.0</v>
      </c>
      <c r="M5197" s="3" t="s">
        <v>25</v>
      </c>
      <c r="N5197" s="3" t="s">
        <v>5552</v>
      </c>
      <c r="O5197" s="3" t="s">
        <v>95</v>
      </c>
      <c r="P5197" s="4">
        <v>21021.0</v>
      </c>
      <c r="Q5197" s="3" t="s">
        <v>159</v>
      </c>
      <c r="S5197" s="3" t="s">
        <v>34</v>
      </c>
    </row>
    <row r="5198">
      <c r="A5198" s="2">
        <v>42318.71488425926</v>
      </c>
      <c r="B5198" s="3">
        <v>84.0</v>
      </c>
      <c r="C5198" s="3" t="s">
        <v>4244</v>
      </c>
      <c r="D5198" s="3">
        <v>15.0</v>
      </c>
      <c r="E5198" s="3" t="s">
        <v>4287</v>
      </c>
      <c r="F5198" s="3">
        <v>8.0</v>
      </c>
      <c r="G5198" s="3">
        <v>5.0</v>
      </c>
      <c r="H5198" s="3" t="s">
        <v>5510</v>
      </c>
      <c r="I5198" s="3" t="s">
        <v>5511</v>
      </c>
      <c r="J5198" s="3" t="s">
        <v>23</v>
      </c>
      <c r="K5198" s="3" t="s">
        <v>24</v>
      </c>
      <c r="L5198" s="3">
        <v>6.0</v>
      </c>
      <c r="M5198" s="3" t="s">
        <v>30</v>
      </c>
      <c r="N5198" s="3" t="s">
        <v>2409</v>
      </c>
      <c r="O5198" s="3" t="s">
        <v>2363</v>
      </c>
      <c r="P5198" s="4">
        <v>33318.0</v>
      </c>
      <c r="Q5198" s="3" t="s">
        <v>132</v>
      </c>
      <c r="S5198" s="3" t="s">
        <v>34</v>
      </c>
    </row>
    <row r="5199">
      <c r="A5199" s="2">
        <v>42318.71488425926</v>
      </c>
      <c r="B5199" s="3">
        <v>84.0</v>
      </c>
      <c r="C5199" s="3" t="s">
        <v>4244</v>
      </c>
      <c r="D5199" s="3">
        <v>26.0</v>
      </c>
      <c r="E5199" s="3" t="s">
        <v>4294</v>
      </c>
      <c r="F5199" s="3">
        <v>8.0</v>
      </c>
      <c r="G5199" s="3">
        <v>5.0</v>
      </c>
      <c r="H5199" s="3" t="s">
        <v>5510</v>
      </c>
      <c r="I5199" s="3" t="s">
        <v>5511</v>
      </c>
      <c r="J5199" s="3" t="s">
        <v>23</v>
      </c>
      <c r="K5199" s="3" t="s">
        <v>24</v>
      </c>
      <c r="L5199" s="3">
        <v>1.0</v>
      </c>
      <c r="M5199" s="3" t="s">
        <v>30</v>
      </c>
      <c r="N5199" s="3" t="s">
        <v>5553</v>
      </c>
      <c r="O5199" s="3" t="s">
        <v>45</v>
      </c>
      <c r="P5199" s="4">
        <v>26938.0</v>
      </c>
      <c r="Q5199" s="3" t="s">
        <v>40</v>
      </c>
      <c r="S5199" s="3" t="s">
        <v>29</v>
      </c>
    </row>
    <row r="5200">
      <c r="A5200" s="2">
        <v>42318.71488425926</v>
      </c>
      <c r="B5200" s="3">
        <v>84.0</v>
      </c>
      <c r="C5200" s="3" t="s">
        <v>4244</v>
      </c>
      <c r="D5200" s="3">
        <v>26.0</v>
      </c>
      <c r="E5200" s="3" t="s">
        <v>4294</v>
      </c>
      <c r="F5200" s="3">
        <v>8.0</v>
      </c>
      <c r="G5200" s="3">
        <v>5.0</v>
      </c>
      <c r="H5200" s="3" t="s">
        <v>5510</v>
      </c>
      <c r="I5200" s="3" t="s">
        <v>5511</v>
      </c>
      <c r="J5200" s="3" t="s">
        <v>23</v>
      </c>
      <c r="K5200" s="3" t="s">
        <v>24</v>
      </c>
      <c r="L5200" s="3">
        <v>2.0</v>
      </c>
      <c r="M5200" s="3" t="s">
        <v>25</v>
      </c>
      <c r="N5200" s="3" t="s">
        <v>5554</v>
      </c>
      <c r="O5200" s="3" t="s">
        <v>104</v>
      </c>
      <c r="P5200" s="4">
        <v>21926.0</v>
      </c>
      <c r="Q5200" s="3" t="s">
        <v>52</v>
      </c>
      <c r="S5200" s="3" t="s">
        <v>29</v>
      </c>
    </row>
    <row r="5201">
      <c r="A5201" s="2">
        <v>42318.71488425926</v>
      </c>
      <c r="B5201" s="3">
        <v>84.0</v>
      </c>
      <c r="C5201" s="3" t="s">
        <v>4244</v>
      </c>
      <c r="D5201" s="3">
        <v>26.0</v>
      </c>
      <c r="E5201" s="3" t="s">
        <v>4294</v>
      </c>
      <c r="F5201" s="3">
        <v>8.0</v>
      </c>
      <c r="G5201" s="3">
        <v>5.0</v>
      </c>
      <c r="H5201" s="3" t="s">
        <v>5510</v>
      </c>
      <c r="I5201" s="3" t="s">
        <v>5511</v>
      </c>
      <c r="J5201" s="3" t="s">
        <v>23</v>
      </c>
      <c r="K5201" s="3" t="s">
        <v>24</v>
      </c>
      <c r="L5201" s="3">
        <v>3.0</v>
      </c>
      <c r="M5201" s="3" t="s">
        <v>30</v>
      </c>
      <c r="N5201" s="3" t="s">
        <v>5555</v>
      </c>
      <c r="O5201" s="3" t="s">
        <v>355</v>
      </c>
      <c r="P5201" s="4">
        <v>26272.0</v>
      </c>
      <c r="Q5201" s="3" t="s">
        <v>153</v>
      </c>
      <c r="S5201" s="3" t="s">
        <v>34</v>
      </c>
    </row>
    <row r="5202">
      <c r="A5202" s="2">
        <v>42318.71488425926</v>
      </c>
      <c r="B5202" s="3">
        <v>84.0</v>
      </c>
      <c r="C5202" s="3" t="s">
        <v>4244</v>
      </c>
      <c r="D5202" s="3">
        <v>26.0</v>
      </c>
      <c r="E5202" s="3" t="s">
        <v>4294</v>
      </c>
      <c r="F5202" s="3">
        <v>8.0</v>
      </c>
      <c r="G5202" s="3">
        <v>5.0</v>
      </c>
      <c r="H5202" s="3" t="s">
        <v>5510</v>
      </c>
      <c r="I5202" s="3" t="s">
        <v>5511</v>
      </c>
      <c r="J5202" s="3" t="s">
        <v>23</v>
      </c>
      <c r="K5202" s="3" t="s">
        <v>24</v>
      </c>
      <c r="L5202" s="3">
        <v>4.0</v>
      </c>
      <c r="M5202" s="3" t="s">
        <v>25</v>
      </c>
      <c r="N5202" s="3" t="s">
        <v>5556</v>
      </c>
      <c r="O5202" s="3" t="s">
        <v>5557</v>
      </c>
      <c r="P5202" s="4">
        <v>28925.0</v>
      </c>
      <c r="Q5202" s="3" t="s">
        <v>110</v>
      </c>
      <c r="S5202" s="3" t="s">
        <v>34</v>
      </c>
    </row>
    <row r="5203">
      <c r="A5203" s="2">
        <v>42318.71488425926</v>
      </c>
      <c r="B5203" s="3">
        <v>84.0</v>
      </c>
      <c r="C5203" s="3" t="s">
        <v>4244</v>
      </c>
      <c r="D5203" s="3">
        <v>26.0</v>
      </c>
      <c r="E5203" s="3" t="s">
        <v>4294</v>
      </c>
      <c r="F5203" s="3">
        <v>8.0</v>
      </c>
      <c r="G5203" s="3">
        <v>5.0</v>
      </c>
      <c r="H5203" s="3" t="s">
        <v>5510</v>
      </c>
      <c r="I5203" s="3" t="s">
        <v>5511</v>
      </c>
      <c r="J5203" s="3" t="s">
        <v>23</v>
      </c>
      <c r="K5203" s="3" t="s">
        <v>24</v>
      </c>
      <c r="L5203" s="3">
        <v>5.0</v>
      </c>
      <c r="M5203" s="3" t="s">
        <v>30</v>
      </c>
      <c r="N5203" s="3" t="s">
        <v>5558</v>
      </c>
      <c r="O5203" s="3" t="s">
        <v>361</v>
      </c>
      <c r="P5203" s="4">
        <v>20432.0</v>
      </c>
      <c r="Q5203" s="3" t="s">
        <v>37</v>
      </c>
      <c r="S5203" s="3" t="s">
        <v>29</v>
      </c>
    </row>
    <row r="5204">
      <c r="A5204" s="2">
        <v>42318.71488425926</v>
      </c>
      <c r="B5204" s="3">
        <v>84.0</v>
      </c>
      <c r="C5204" s="3" t="s">
        <v>4244</v>
      </c>
      <c r="D5204" s="3">
        <v>26.0</v>
      </c>
      <c r="E5204" s="3" t="s">
        <v>4294</v>
      </c>
      <c r="F5204" s="3">
        <v>8.0</v>
      </c>
      <c r="G5204" s="3">
        <v>5.0</v>
      </c>
      <c r="H5204" s="3" t="s">
        <v>5510</v>
      </c>
      <c r="I5204" s="3" t="s">
        <v>5511</v>
      </c>
      <c r="J5204" s="3" t="s">
        <v>23</v>
      </c>
      <c r="K5204" s="3" t="s">
        <v>24</v>
      </c>
      <c r="L5204" s="3">
        <v>6.0</v>
      </c>
      <c r="M5204" s="3" t="s">
        <v>25</v>
      </c>
      <c r="N5204" s="3" t="s">
        <v>5559</v>
      </c>
      <c r="O5204" s="3" t="s">
        <v>119</v>
      </c>
      <c r="P5204" s="4">
        <v>24829.0</v>
      </c>
      <c r="Q5204" s="3" t="s">
        <v>37</v>
      </c>
      <c r="S5204" s="3" t="s">
        <v>34</v>
      </c>
    </row>
    <row r="5205">
      <c r="A5205" s="2">
        <v>42318.71488425926</v>
      </c>
      <c r="B5205" s="3">
        <v>84.0</v>
      </c>
      <c r="C5205" s="3" t="s">
        <v>4244</v>
      </c>
      <c r="D5205" s="3">
        <v>26.0</v>
      </c>
      <c r="E5205" s="3" t="s">
        <v>4294</v>
      </c>
      <c r="F5205" s="3">
        <v>8.0</v>
      </c>
      <c r="G5205" s="3">
        <v>5.0</v>
      </c>
      <c r="H5205" s="3" t="s">
        <v>5510</v>
      </c>
      <c r="I5205" s="3" t="s">
        <v>5511</v>
      </c>
      <c r="J5205" s="3" t="s">
        <v>23</v>
      </c>
      <c r="K5205" s="3" t="s">
        <v>24</v>
      </c>
      <c r="L5205" s="3">
        <v>7.0</v>
      </c>
      <c r="M5205" s="3" t="s">
        <v>30</v>
      </c>
      <c r="N5205" s="3" t="s">
        <v>5560</v>
      </c>
      <c r="O5205" s="3" t="s">
        <v>1465</v>
      </c>
      <c r="P5205" s="4">
        <v>26111.0</v>
      </c>
      <c r="Q5205" s="3" t="s">
        <v>132</v>
      </c>
      <c r="S5205" s="3" t="s">
        <v>34</v>
      </c>
    </row>
    <row r="5206">
      <c r="A5206" s="2">
        <v>42318.71488425926</v>
      </c>
      <c r="B5206" s="3">
        <v>84.0</v>
      </c>
      <c r="C5206" s="3" t="s">
        <v>4244</v>
      </c>
      <c r="D5206" s="3">
        <v>26.0</v>
      </c>
      <c r="E5206" s="3" t="s">
        <v>4294</v>
      </c>
      <c r="F5206" s="3">
        <v>8.0</v>
      </c>
      <c r="G5206" s="3">
        <v>5.0</v>
      </c>
      <c r="H5206" s="3" t="s">
        <v>5510</v>
      </c>
      <c r="I5206" s="3" t="s">
        <v>5511</v>
      </c>
      <c r="J5206" s="3" t="s">
        <v>23</v>
      </c>
      <c r="K5206" s="3" t="s">
        <v>24</v>
      </c>
      <c r="L5206" s="3">
        <v>8.0</v>
      </c>
      <c r="M5206" s="3" t="s">
        <v>25</v>
      </c>
      <c r="N5206" s="3" t="s">
        <v>4759</v>
      </c>
      <c r="O5206" s="3" t="s">
        <v>523</v>
      </c>
      <c r="P5206" s="4">
        <v>24217.0</v>
      </c>
      <c r="Q5206" s="3" t="s">
        <v>132</v>
      </c>
      <c r="S5206" s="3" t="s">
        <v>34</v>
      </c>
    </row>
    <row r="5207">
      <c r="A5207" s="2">
        <v>42318.71488425926</v>
      </c>
      <c r="B5207" s="3">
        <v>84.0</v>
      </c>
      <c r="C5207" s="3" t="s">
        <v>4244</v>
      </c>
      <c r="D5207" s="3">
        <v>26.0</v>
      </c>
      <c r="E5207" s="3" t="s">
        <v>4294</v>
      </c>
      <c r="F5207" s="3">
        <v>8.0</v>
      </c>
      <c r="G5207" s="3">
        <v>5.0</v>
      </c>
      <c r="H5207" s="3" t="s">
        <v>5510</v>
      </c>
      <c r="I5207" s="3" t="s">
        <v>5511</v>
      </c>
      <c r="J5207" s="3" t="s">
        <v>23</v>
      </c>
      <c r="K5207" s="3" t="s">
        <v>24</v>
      </c>
      <c r="L5207" s="3">
        <v>9.0</v>
      </c>
      <c r="M5207" s="3" t="s">
        <v>30</v>
      </c>
      <c r="N5207" s="3" t="s">
        <v>5561</v>
      </c>
      <c r="O5207" s="3" t="s">
        <v>5562</v>
      </c>
      <c r="P5207" s="4">
        <v>31435.0</v>
      </c>
      <c r="Q5207" s="3" t="s">
        <v>110</v>
      </c>
      <c r="S5207" s="3" t="s">
        <v>34</v>
      </c>
    </row>
    <row r="5208">
      <c r="A5208" s="2">
        <v>42318.71488425926</v>
      </c>
      <c r="B5208" s="3">
        <v>84.0</v>
      </c>
      <c r="C5208" s="3" t="s">
        <v>4244</v>
      </c>
      <c r="D5208" s="3">
        <v>26.0</v>
      </c>
      <c r="E5208" s="3" t="s">
        <v>4294</v>
      </c>
      <c r="F5208" s="3">
        <v>8.0</v>
      </c>
      <c r="G5208" s="3">
        <v>5.0</v>
      </c>
      <c r="H5208" s="3" t="s">
        <v>5510</v>
      </c>
      <c r="I5208" s="3" t="s">
        <v>5511</v>
      </c>
      <c r="J5208" s="3" t="s">
        <v>23</v>
      </c>
      <c r="K5208" s="3" t="s">
        <v>24</v>
      </c>
      <c r="L5208" s="3">
        <v>10.0</v>
      </c>
      <c r="M5208" s="3" t="s">
        <v>25</v>
      </c>
      <c r="N5208" s="3" t="s">
        <v>5563</v>
      </c>
      <c r="O5208" s="3" t="s">
        <v>359</v>
      </c>
      <c r="P5208" s="4">
        <v>23820.0</v>
      </c>
      <c r="Q5208" s="3" t="s">
        <v>33</v>
      </c>
      <c r="S5208" s="3" t="s">
        <v>34</v>
      </c>
    </row>
    <row r="5209">
      <c r="A5209" s="2">
        <v>42318.71488425926</v>
      </c>
      <c r="B5209" s="3">
        <v>84.0</v>
      </c>
      <c r="C5209" s="3" t="s">
        <v>4244</v>
      </c>
      <c r="D5209" s="3">
        <v>26.0</v>
      </c>
      <c r="E5209" s="3" t="s">
        <v>4294</v>
      </c>
      <c r="F5209" s="3">
        <v>8.0</v>
      </c>
      <c r="G5209" s="3">
        <v>5.0</v>
      </c>
      <c r="H5209" s="3" t="s">
        <v>5510</v>
      </c>
      <c r="I5209" s="3" t="s">
        <v>5511</v>
      </c>
      <c r="J5209" s="3" t="s">
        <v>23</v>
      </c>
      <c r="K5209" s="3" t="s">
        <v>24</v>
      </c>
      <c r="L5209" s="3">
        <v>11.0</v>
      </c>
      <c r="M5209" s="3" t="s">
        <v>30</v>
      </c>
      <c r="N5209" s="3" t="s">
        <v>5564</v>
      </c>
      <c r="O5209" s="3" t="s">
        <v>1057</v>
      </c>
      <c r="P5209" s="4">
        <v>21453.0</v>
      </c>
      <c r="Q5209" s="3" t="s">
        <v>228</v>
      </c>
      <c r="S5209" s="3" t="s">
        <v>34</v>
      </c>
    </row>
    <row r="5210">
      <c r="A5210" s="2">
        <v>42318.71488425926</v>
      </c>
      <c r="B5210" s="3">
        <v>84.0</v>
      </c>
      <c r="C5210" s="3" t="s">
        <v>4244</v>
      </c>
      <c r="D5210" s="3">
        <v>26.0</v>
      </c>
      <c r="E5210" s="3" t="s">
        <v>4294</v>
      </c>
      <c r="F5210" s="3">
        <v>8.0</v>
      </c>
      <c r="G5210" s="3">
        <v>5.0</v>
      </c>
      <c r="H5210" s="3" t="s">
        <v>5510</v>
      </c>
      <c r="I5210" s="3" t="s">
        <v>5511</v>
      </c>
      <c r="J5210" s="3" t="s">
        <v>23</v>
      </c>
      <c r="K5210" s="3" t="s">
        <v>24</v>
      </c>
      <c r="L5210" s="3">
        <v>12.0</v>
      </c>
      <c r="M5210" s="3" t="s">
        <v>25</v>
      </c>
      <c r="N5210" s="3" t="s">
        <v>5565</v>
      </c>
      <c r="O5210" s="3" t="s">
        <v>5566</v>
      </c>
      <c r="P5210" s="4">
        <v>26038.0</v>
      </c>
      <c r="Q5210" s="3" t="s">
        <v>189</v>
      </c>
      <c r="S5210" s="3" t="s">
        <v>34</v>
      </c>
    </row>
    <row r="5211">
      <c r="A5211" s="2">
        <v>42318.71488425926</v>
      </c>
      <c r="B5211" s="3">
        <v>84.0</v>
      </c>
      <c r="C5211" s="3" t="s">
        <v>4244</v>
      </c>
      <c r="D5211" s="3">
        <v>26.0</v>
      </c>
      <c r="E5211" s="3" t="s">
        <v>4294</v>
      </c>
      <c r="F5211" s="3">
        <v>8.0</v>
      </c>
      <c r="G5211" s="3">
        <v>5.0</v>
      </c>
      <c r="H5211" s="3" t="s">
        <v>5510</v>
      </c>
      <c r="I5211" s="3" t="s">
        <v>5511</v>
      </c>
      <c r="J5211" s="3" t="s">
        <v>23</v>
      </c>
      <c r="K5211" s="3" t="s">
        <v>24</v>
      </c>
      <c r="L5211" s="3">
        <v>13.0</v>
      </c>
      <c r="M5211" s="3" t="s">
        <v>30</v>
      </c>
      <c r="N5211" s="3" t="s">
        <v>5567</v>
      </c>
      <c r="O5211" s="3" t="s">
        <v>361</v>
      </c>
      <c r="P5211" s="4">
        <v>20604.0</v>
      </c>
      <c r="Q5211" s="3" t="s">
        <v>132</v>
      </c>
      <c r="S5211" s="3" t="s">
        <v>34</v>
      </c>
    </row>
    <row r="5212">
      <c r="A5212" s="2">
        <v>42318.71488425926</v>
      </c>
      <c r="B5212" s="3">
        <v>84.0</v>
      </c>
      <c r="C5212" s="3" t="s">
        <v>4244</v>
      </c>
      <c r="D5212" s="3">
        <v>26.0</v>
      </c>
      <c r="E5212" s="3" t="s">
        <v>4294</v>
      </c>
      <c r="F5212" s="3">
        <v>8.0</v>
      </c>
      <c r="G5212" s="3">
        <v>5.0</v>
      </c>
      <c r="H5212" s="3" t="s">
        <v>5510</v>
      </c>
      <c r="I5212" s="3" t="s">
        <v>5511</v>
      </c>
      <c r="J5212" s="3" t="s">
        <v>23</v>
      </c>
      <c r="K5212" s="3" t="s">
        <v>24</v>
      </c>
      <c r="L5212" s="3">
        <v>14.0</v>
      </c>
      <c r="M5212" s="3" t="s">
        <v>25</v>
      </c>
      <c r="N5212" s="3" t="s">
        <v>5568</v>
      </c>
      <c r="O5212" s="3" t="s">
        <v>196</v>
      </c>
      <c r="P5212" s="4">
        <v>23393.0</v>
      </c>
      <c r="Q5212" s="3" t="s">
        <v>110</v>
      </c>
      <c r="S5212" s="3" t="s">
        <v>34</v>
      </c>
    </row>
    <row r="5213">
      <c r="A5213" s="2">
        <v>42318.71488425926</v>
      </c>
      <c r="B5213" s="3">
        <v>84.0</v>
      </c>
      <c r="C5213" s="3" t="s">
        <v>4244</v>
      </c>
      <c r="D5213" s="3">
        <v>26.0</v>
      </c>
      <c r="E5213" s="3" t="s">
        <v>4294</v>
      </c>
      <c r="F5213" s="3">
        <v>8.0</v>
      </c>
      <c r="G5213" s="3">
        <v>5.0</v>
      </c>
      <c r="H5213" s="3" t="s">
        <v>5510</v>
      </c>
      <c r="I5213" s="3" t="s">
        <v>5511</v>
      </c>
      <c r="J5213" s="3" t="s">
        <v>23</v>
      </c>
      <c r="K5213" s="3" t="s">
        <v>24</v>
      </c>
      <c r="L5213" s="3">
        <v>15.0</v>
      </c>
      <c r="M5213" s="3" t="s">
        <v>30</v>
      </c>
      <c r="N5213" s="3" t="s">
        <v>5569</v>
      </c>
      <c r="O5213" s="3" t="s">
        <v>129</v>
      </c>
      <c r="P5213" s="4">
        <v>16905.0</v>
      </c>
      <c r="Q5213" s="3" t="s">
        <v>46</v>
      </c>
      <c r="S5213" s="3" t="s">
        <v>34</v>
      </c>
    </row>
    <row r="5214">
      <c r="A5214" s="2">
        <v>42318.71488425926</v>
      </c>
      <c r="B5214" s="3">
        <v>84.0</v>
      </c>
      <c r="C5214" s="3" t="s">
        <v>4244</v>
      </c>
      <c r="D5214" s="3">
        <v>38.0</v>
      </c>
      <c r="E5214" s="3" t="s">
        <v>4310</v>
      </c>
      <c r="F5214" s="3">
        <v>8.0</v>
      </c>
      <c r="G5214" s="3">
        <v>5.0</v>
      </c>
      <c r="H5214" s="3" t="s">
        <v>5510</v>
      </c>
      <c r="I5214" s="3" t="s">
        <v>5511</v>
      </c>
      <c r="J5214" s="3" t="s">
        <v>23</v>
      </c>
      <c r="K5214" s="3" t="s">
        <v>24</v>
      </c>
      <c r="L5214" s="3">
        <v>1.0</v>
      </c>
      <c r="M5214" s="3" t="s">
        <v>30</v>
      </c>
      <c r="N5214" s="3" t="s">
        <v>5570</v>
      </c>
      <c r="O5214" s="3" t="s">
        <v>1027</v>
      </c>
      <c r="P5214" s="4">
        <v>25755.0</v>
      </c>
      <c r="Q5214" s="3" t="s">
        <v>28</v>
      </c>
      <c r="S5214" s="3" t="s">
        <v>34</v>
      </c>
    </row>
    <row r="5215">
      <c r="A5215" s="2">
        <v>42318.71488425926</v>
      </c>
      <c r="B5215" s="3">
        <v>84.0</v>
      </c>
      <c r="C5215" s="3" t="s">
        <v>4244</v>
      </c>
      <c r="D5215" s="3">
        <v>38.0</v>
      </c>
      <c r="E5215" s="3" t="s">
        <v>4310</v>
      </c>
      <c r="F5215" s="3">
        <v>8.0</v>
      </c>
      <c r="G5215" s="3">
        <v>5.0</v>
      </c>
      <c r="H5215" s="3" t="s">
        <v>5510</v>
      </c>
      <c r="I5215" s="3" t="s">
        <v>5511</v>
      </c>
      <c r="J5215" s="3" t="s">
        <v>23</v>
      </c>
      <c r="K5215" s="3" t="s">
        <v>24</v>
      </c>
      <c r="L5215" s="3">
        <v>2.0</v>
      </c>
      <c r="M5215" s="3" t="s">
        <v>25</v>
      </c>
      <c r="N5215" s="3" t="s">
        <v>5571</v>
      </c>
      <c r="O5215" s="3" t="s">
        <v>243</v>
      </c>
      <c r="P5215" s="4">
        <v>31852.0</v>
      </c>
      <c r="Q5215" s="3" t="s">
        <v>110</v>
      </c>
      <c r="S5215" s="3" t="s">
        <v>34</v>
      </c>
    </row>
    <row r="5216">
      <c r="A5216" s="2">
        <v>42318.71488425926</v>
      </c>
      <c r="B5216" s="3">
        <v>84.0</v>
      </c>
      <c r="C5216" s="3" t="s">
        <v>4244</v>
      </c>
      <c r="D5216" s="3">
        <v>38.0</v>
      </c>
      <c r="E5216" s="3" t="s">
        <v>4310</v>
      </c>
      <c r="F5216" s="3">
        <v>8.0</v>
      </c>
      <c r="G5216" s="3">
        <v>5.0</v>
      </c>
      <c r="H5216" s="3" t="s">
        <v>5510</v>
      </c>
      <c r="I5216" s="3" t="s">
        <v>5511</v>
      </c>
      <c r="J5216" s="3" t="s">
        <v>23</v>
      </c>
      <c r="K5216" s="3" t="s">
        <v>24</v>
      </c>
      <c r="L5216" s="3">
        <v>3.0</v>
      </c>
      <c r="M5216" s="3" t="s">
        <v>30</v>
      </c>
      <c r="N5216" s="3" t="s">
        <v>5572</v>
      </c>
      <c r="O5216" s="3" t="s">
        <v>1519</v>
      </c>
      <c r="P5216" s="4">
        <v>31236.0</v>
      </c>
      <c r="Q5216" s="3" t="s">
        <v>132</v>
      </c>
      <c r="S5216" s="3" t="s">
        <v>34</v>
      </c>
    </row>
    <row r="5217">
      <c r="A5217" s="2">
        <v>42318.71488425926</v>
      </c>
      <c r="B5217" s="3">
        <v>84.0</v>
      </c>
      <c r="C5217" s="3" t="s">
        <v>4244</v>
      </c>
      <c r="D5217" s="3">
        <v>38.0</v>
      </c>
      <c r="E5217" s="3" t="s">
        <v>4310</v>
      </c>
      <c r="F5217" s="3">
        <v>8.0</v>
      </c>
      <c r="G5217" s="3">
        <v>5.0</v>
      </c>
      <c r="H5217" s="3" t="s">
        <v>5510</v>
      </c>
      <c r="I5217" s="3" t="s">
        <v>5511</v>
      </c>
      <c r="J5217" s="3" t="s">
        <v>23</v>
      </c>
      <c r="K5217" s="3" t="s">
        <v>24</v>
      </c>
      <c r="L5217" s="3">
        <v>4.0</v>
      </c>
      <c r="M5217" s="3" t="s">
        <v>25</v>
      </c>
      <c r="N5217" s="3" t="s">
        <v>5023</v>
      </c>
      <c r="O5217" s="3" t="s">
        <v>100</v>
      </c>
      <c r="P5217" s="4">
        <v>23811.0</v>
      </c>
      <c r="Q5217" s="3" t="s">
        <v>72</v>
      </c>
      <c r="S5217" s="3" t="s">
        <v>34</v>
      </c>
    </row>
    <row r="5218">
      <c r="A5218" s="2">
        <v>42318.71488425926</v>
      </c>
      <c r="B5218" s="3">
        <v>84.0</v>
      </c>
      <c r="C5218" s="3" t="s">
        <v>4244</v>
      </c>
      <c r="D5218" s="3">
        <v>38.0</v>
      </c>
      <c r="E5218" s="3" t="s">
        <v>4310</v>
      </c>
      <c r="F5218" s="3">
        <v>8.0</v>
      </c>
      <c r="G5218" s="3">
        <v>5.0</v>
      </c>
      <c r="H5218" s="3" t="s">
        <v>5510</v>
      </c>
      <c r="I5218" s="3" t="s">
        <v>5511</v>
      </c>
      <c r="J5218" s="3" t="s">
        <v>23</v>
      </c>
      <c r="K5218" s="3" t="s">
        <v>24</v>
      </c>
      <c r="L5218" s="3">
        <v>5.0</v>
      </c>
      <c r="M5218" s="3" t="s">
        <v>30</v>
      </c>
      <c r="N5218" s="3" t="s">
        <v>5573</v>
      </c>
      <c r="O5218" s="3" t="s">
        <v>5574</v>
      </c>
      <c r="P5218" s="4">
        <v>26803.0</v>
      </c>
      <c r="Q5218" s="3" t="s">
        <v>55</v>
      </c>
      <c r="S5218" s="3" t="s">
        <v>34</v>
      </c>
    </row>
    <row r="5219">
      <c r="A5219" s="2">
        <v>42318.71488425926</v>
      </c>
      <c r="B5219" s="3">
        <v>84.0</v>
      </c>
      <c r="C5219" s="3" t="s">
        <v>4244</v>
      </c>
      <c r="D5219" s="3">
        <v>38.0</v>
      </c>
      <c r="E5219" s="3" t="s">
        <v>4310</v>
      </c>
      <c r="F5219" s="3">
        <v>8.0</v>
      </c>
      <c r="G5219" s="3">
        <v>5.0</v>
      </c>
      <c r="H5219" s="3" t="s">
        <v>5510</v>
      </c>
      <c r="I5219" s="3" t="s">
        <v>5511</v>
      </c>
      <c r="J5219" s="3" t="s">
        <v>23</v>
      </c>
      <c r="K5219" s="3" t="s">
        <v>24</v>
      </c>
      <c r="L5219" s="3">
        <v>6.0</v>
      </c>
      <c r="M5219" s="3" t="s">
        <v>25</v>
      </c>
      <c r="N5219" s="3" t="s">
        <v>5575</v>
      </c>
      <c r="O5219" s="3" t="s">
        <v>251</v>
      </c>
      <c r="P5219" s="4">
        <v>26345.0</v>
      </c>
      <c r="Q5219" s="3" t="s">
        <v>216</v>
      </c>
      <c r="S5219" s="3" t="s">
        <v>34</v>
      </c>
    </row>
    <row r="5220">
      <c r="A5220" s="2">
        <v>42318.71488425926</v>
      </c>
      <c r="B5220" s="3">
        <v>84.0</v>
      </c>
      <c r="C5220" s="3" t="s">
        <v>4244</v>
      </c>
      <c r="D5220" s="3">
        <v>38.0</v>
      </c>
      <c r="E5220" s="3" t="s">
        <v>4310</v>
      </c>
      <c r="F5220" s="3">
        <v>8.0</v>
      </c>
      <c r="G5220" s="3">
        <v>5.0</v>
      </c>
      <c r="H5220" s="3" t="s">
        <v>5510</v>
      </c>
      <c r="I5220" s="3" t="s">
        <v>5511</v>
      </c>
      <c r="J5220" s="3" t="s">
        <v>23</v>
      </c>
      <c r="K5220" s="3" t="s">
        <v>24</v>
      </c>
      <c r="L5220" s="3">
        <v>7.0</v>
      </c>
      <c r="M5220" s="3" t="s">
        <v>30</v>
      </c>
      <c r="N5220" s="3" t="s">
        <v>5576</v>
      </c>
      <c r="O5220" s="3" t="s">
        <v>342</v>
      </c>
      <c r="P5220" s="4">
        <v>23688.0</v>
      </c>
      <c r="Q5220" s="3" t="s">
        <v>132</v>
      </c>
      <c r="S5220" s="3" t="s">
        <v>34</v>
      </c>
    </row>
    <row r="5221">
      <c r="A5221" s="2">
        <v>42318.71488425926</v>
      </c>
      <c r="B5221" s="3">
        <v>84.0</v>
      </c>
      <c r="C5221" s="3" t="s">
        <v>4244</v>
      </c>
      <c r="D5221" s="3">
        <v>38.0</v>
      </c>
      <c r="E5221" s="3" t="s">
        <v>4310</v>
      </c>
      <c r="F5221" s="3">
        <v>8.0</v>
      </c>
      <c r="G5221" s="3">
        <v>5.0</v>
      </c>
      <c r="H5221" s="3" t="s">
        <v>5510</v>
      </c>
      <c r="I5221" s="3" t="s">
        <v>5511</v>
      </c>
      <c r="J5221" s="3" t="s">
        <v>23</v>
      </c>
      <c r="K5221" s="3" t="s">
        <v>24</v>
      </c>
      <c r="L5221" s="3">
        <v>8.0</v>
      </c>
      <c r="M5221" s="3" t="s">
        <v>25</v>
      </c>
      <c r="N5221" s="3" t="s">
        <v>5577</v>
      </c>
      <c r="O5221" s="3" t="s">
        <v>5578</v>
      </c>
      <c r="P5221" s="4">
        <v>27585.0</v>
      </c>
      <c r="Q5221" s="3" t="s">
        <v>115</v>
      </c>
      <c r="S5221" s="3" t="s">
        <v>34</v>
      </c>
    </row>
    <row r="5222">
      <c r="A5222" s="2">
        <v>42318.71488425926</v>
      </c>
      <c r="B5222" s="3">
        <v>84.0</v>
      </c>
      <c r="C5222" s="3" t="s">
        <v>4244</v>
      </c>
      <c r="D5222" s="3">
        <v>38.0</v>
      </c>
      <c r="E5222" s="3" t="s">
        <v>4310</v>
      </c>
      <c r="F5222" s="3">
        <v>8.0</v>
      </c>
      <c r="G5222" s="3">
        <v>5.0</v>
      </c>
      <c r="H5222" s="3" t="s">
        <v>5510</v>
      </c>
      <c r="I5222" s="3" t="s">
        <v>5511</v>
      </c>
      <c r="J5222" s="3" t="s">
        <v>23</v>
      </c>
      <c r="K5222" s="3" t="s">
        <v>24</v>
      </c>
      <c r="L5222" s="3">
        <v>9.0</v>
      </c>
      <c r="M5222" s="3" t="s">
        <v>30</v>
      </c>
      <c r="N5222" s="3" t="s">
        <v>5579</v>
      </c>
      <c r="O5222" s="3" t="s">
        <v>89</v>
      </c>
      <c r="P5222" s="4">
        <v>20267.0</v>
      </c>
      <c r="Q5222" s="3" t="s">
        <v>228</v>
      </c>
      <c r="S5222" s="3" t="s">
        <v>34</v>
      </c>
    </row>
    <row r="5223">
      <c r="A5223" s="2">
        <v>42318.71488425926</v>
      </c>
      <c r="B5223" s="3">
        <v>84.0</v>
      </c>
      <c r="C5223" s="3" t="s">
        <v>4244</v>
      </c>
      <c r="D5223" s="3">
        <v>38.0</v>
      </c>
      <c r="E5223" s="3" t="s">
        <v>4310</v>
      </c>
      <c r="F5223" s="3">
        <v>8.0</v>
      </c>
      <c r="G5223" s="3">
        <v>5.0</v>
      </c>
      <c r="H5223" s="3" t="s">
        <v>5510</v>
      </c>
      <c r="I5223" s="3" t="s">
        <v>5511</v>
      </c>
      <c r="J5223" s="3" t="s">
        <v>23</v>
      </c>
      <c r="K5223" s="3" t="s">
        <v>24</v>
      </c>
      <c r="L5223" s="3">
        <v>10.0</v>
      </c>
      <c r="M5223" s="3" t="s">
        <v>25</v>
      </c>
      <c r="N5223" s="3" t="s">
        <v>5580</v>
      </c>
      <c r="O5223" s="3" t="s">
        <v>5581</v>
      </c>
      <c r="P5223" s="4">
        <v>18263.0</v>
      </c>
      <c r="Q5223" s="3" t="s">
        <v>86</v>
      </c>
      <c r="S5223" s="3" t="s">
        <v>34</v>
      </c>
    </row>
    <row r="5224">
      <c r="A5224" s="2">
        <v>42318.71488425926</v>
      </c>
      <c r="B5224" s="3">
        <v>84.0</v>
      </c>
      <c r="C5224" s="3" t="s">
        <v>4244</v>
      </c>
      <c r="D5224" s="3">
        <v>38.0</v>
      </c>
      <c r="E5224" s="3" t="s">
        <v>4310</v>
      </c>
      <c r="F5224" s="3">
        <v>8.0</v>
      </c>
      <c r="G5224" s="3">
        <v>5.0</v>
      </c>
      <c r="H5224" s="3" t="s">
        <v>5510</v>
      </c>
      <c r="I5224" s="3" t="s">
        <v>5511</v>
      </c>
      <c r="J5224" s="3" t="s">
        <v>23</v>
      </c>
      <c r="K5224" s="3" t="s">
        <v>24</v>
      </c>
      <c r="L5224" s="3">
        <v>11.0</v>
      </c>
      <c r="M5224" s="3" t="s">
        <v>30</v>
      </c>
      <c r="N5224" s="3" t="s">
        <v>2116</v>
      </c>
      <c r="O5224" s="3" t="s">
        <v>746</v>
      </c>
      <c r="P5224" s="4">
        <v>25983.0</v>
      </c>
      <c r="Q5224" s="3" t="s">
        <v>149</v>
      </c>
      <c r="S5224" s="3" t="s">
        <v>34</v>
      </c>
    </row>
    <row r="5225">
      <c r="A5225" s="2">
        <v>42318.71488425926</v>
      </c>
      <c r="B5225" s="3">
        <v>84.0</v>
      </c>
      <c r="C5225" s="3" t="s">
        <v>4244</v>
      </c>
      <c r="D5225" s="3">
        <v>38.0</v>
      </c>
      <c r="E5225" s="3" t="s">
        <v>4310</v>
      </c>
      <c r="F5225" s="3">
        <v>8.0</v>
      </c>
      <c r="G5225" s="3">
        <v>5.0</v>
      </c>
      <c r="H5225" s="3" t="s">
        <v>5510</v>
      </c>
      <c r="I5225" s="3" t="s">
        <v>5511</v>
      </c>
      <c r="J5225" s="3" t="s">
        <v>23</v>
      </c>
      <c r="K5225" s="3" t="s">
        <v>24</v>
      </c>
      <c r="L5225" s="3">
        <v>12.0</v>
      </c>
      <c r="M5225" s="3" t="s">
        <v>25</v>
      </c>
      <c r="N5225" s="3" t="s">
        <v>5582</v>
      </c>
      <c r="O5225" s="3" t="s">
        <v>1506</v>
      </c>
      <c r="P5225" s="4">
        <v>22425.0</v>
      </c>
      <c r="Q5225" s="3" t="s">
        <v>46</v>
      </c>
      <c r="S5225" s="3" t="s">
        <v>34</v>
      </c>
    </row>
    <row r="5226">
      <c r="A5226" s="2">
        <v>42318.71488425926</v>
      </c>
      <c r="B5226" s="3">
        <v>84.0</v>
      </c>
      <c r="C5226" s="3" t="s">
        <v>4244</v>
      </c>
      <c r="D5226" s="3">
        <v>38.0</v>
      </c>
      <c r="E5226" s="3" t="s">
        <v>4310</v>
      </c>
      <c r="F5226" s="3">
        <v>8.0</v>
      </c>
      <c r="G5226" s="3">
        <v>5.0</v>
      </c>
      <c r="H5226" s="3" t="s">
        <v>5510</v>
      </c>
      <c r="I5226" s="3" t="s">
        <v>5511</v>
      </c>
      <c r="J5226" s="3" t="s">
        <v>23</v>
      </c>
      <c r="K5226" s="3" t="s">
        <v>24</v>
      </c>
      <c r="L5226" s="3">
        <v>13.0</v>
      </c>
      <c r="M5226" s="3" t="s">
        <v>30</v>
      </c>
      <c r="N5226" s="3" t="s">
        <v>5583</v>
      </c>
      <c r="O5226" s="3" t="s">
        <v>1180</v>
      </c>
      <c r="P5226" s="4">
        <v>27789.0</v>
      </c>
      <c r="Q5226" s="3" t="s">
        <v>132</v>
      </c>
      <c r="S5226" s="3" t="s">
        <v>34</v>
      </c>
    </row>
    <row r="5227">
      <c r="A5227" s="2">
        <v>42318.71488425926</v>
      </c>
      <c r="B5227" s="3">
        <v>84.0</v>
      </c>
      <c r="C5227" s="3" t="s">
        <v>4244</v>
      </c>
      <c r="D5227" s="3">
        <v>38.0</v>
      </c>
      <c r="E5227" s="3" t="s">
        <v>4310</v>
      </c>
      <c r="F5227" s="3">
        <v>8.0</v>
      </c>
      <c r="G5227" s="3">
        <v>5.0</v>
      </c>
      <c r="H5227" s="3" t="s">
        <v>5510</v>
      </c>
      <c r="I5227" s="3" t="s">
        <v>5511</v>
      </c>
      <c r="J5227" s="3" t="s">
        <v>23</v>
      </c>
      <c r="K5227" s="3" t="s">
        <v>24</v>
      </c>
      <c r="L5227" s="3">
        <v>14.0</v>
      </c>
      <c r="M5227" s="3" t="s">
        <v>25</v>
      </c>
      <c r="N5227" s="3" t="s">
        <v>5584</v>
      </c>
      <c r="O5227" s="3" t="s">
        <v>102</v>
      </c>
      <c r="P5227" s="4">
        <v>27894.0</v>
      </c>
      <c r="Q5227" s="3" t="s">
        <v>372</v>
      </c>
      <c r="S5227" s="3" t="s">
        <v>34</v>
      </c>
    </row>
    <row r="5228">
      <c r="A5228" s="2">
        <v>42318.71488425926</v>
      </c>
      <c r="B5228" s="3">
        <v>84.0</v>
      </c>
      <c r="C5228" s="3" t="s">
        <v>4244</v>
      </c>
      <c r="D5228" s="3">
        <v>38.0</v>
      </c>
      <c r="E5228" s="3" t="s">
        <v>4310</v>
      </c>
      <c r="F5228" s="3">
        <v>8.0</v>
      </c>
      <c r="G5228" s="3">
        <v>5.0</v>
      </c>
      <c r="H5228" s="3" t="s">
        <v>5510</v>
      </c>
      <c r="I5228" s="3" t="s">
        <v>5511</v>
      </c>
      <c r="J5228" s="3" t="s">
        <v>23</v>
      </c>
      <c r="K5228" s="3" t="s">
        <v>24</v>
      </c>
      <c r="L5228" s="3">
        <v>15.0</v>
      </c>
      <c r="M5228" s="3" t="s">
        <v>30</v>
      </c>
      <c r="N5228" s="3" t="s">
        <v>5585</v>
      </c>
      <c r="O5228" s="3" t="s">
        <v>93</v>
      </c>
      <c r="P5228" s="4">
        <v>23107.0</v>
      </c>
      <c r="Q5228" s="3" t="s">
        <v>149</v>
      </c>
      <c r="S5228" s="3" t="s">
        <v>34</v>
      </c>
    </row>
    <row r="5229">
      <c r="A5229" s="2">
        <v>42318.71488425926</v>
      </c>
      <c r="B5229" s="3">
        <v>84.0</v>
      </c>
      <c r="C5229" s="3" t="s">
        <v>4244</v>
      </c>
      <c r="D5229" s="3">
        <v>38.0</v>
      </c>
      <c r="E5229" s="3" t="s">
        <v>4310</v>
      </c>
      <c r="F5229" s="3">
        <v>8.0</v>
      </c>
      <c r="G5229" s="3">
        <v>5.0</v>
      </c>
      <c r="H5229" s="3" t="s">
        <v>5510</v>
      </c>
      <c r="I5229" s="3" t="s">
        <v>5511</v>
      </c>
      <c r="J5229" s="3" t="s">
        <v>23</v>
      </c>
      <c r="K5229" s="3" t="s">
        <v>24</v>
      </c>
      <c r="L5229" s="3">
        <v>16.0</v>
      </c>
      <c r="M5229" s="3" t="s">
        <v>25</v>
      </c>
      <c r="N5229" s="3" t="s">
        <v>5586</v>
      </c>
      <c r="O5229" s="3" t="s">
        <v>74</v>
      </c>
      <c r="P5229" s="4">
        <v>25479.0</v>
      </c>
      <c r="Q5229" s="3" t="s">
        <v>79</v>
      </c>
      <c r="S5229" s="3" t="s">
        <v>34</v>
      </c>
    </row>
    <row r="5230">
      <c r="A5230" s="2">
        <v>42318.71488425926</v>
      </c>
      <c r="B5230" s="3">
        <v>84.0</v>
      </c>
      <c r="C5230" s="3" t="s">
        <v>4244</v>
      </c>
      <c r="D5230" s="3">
        <v>38.0</v>
      </c>
      <c r="E5230" s="3" t="s">
        <v>4310</v>
      </c>
      <c r="F5230" s="3">
        <v>8.0</v>
      </c>
      <c r="G5230" s="3">
        <v>5.0</v>
      </c>
      <c r="H5230" s="3" t="s">
        <v>5510</v>
      </c>
      <c r="I5230" s="3" t="s">
        <v>5511</v>
      </c>
      <c r="J5230" s="3" t="s">
        <v>23</v>
      </c>
      <c r="K5230" s="3" t="s">
        <v>24</v>
      </c>
      <c r="L5230" s="3">
        <v>17.0</v>
      </c>
      <c r="M5230" s="3" t="s">
        <v>30</v>
      </c>
      <c r="N5230" s="3" t="s">
        <v>5587</v>
      </c>
      <c r="O5230" s="3" t="s">
        <v>1263</v>
      </c>
      <c r="P5230" s="4">
        <v>23447.0</v>
      </c>
      <c r="Q5230" s="3" t="s">
        <v>221</v>
      </c>
      <c r="S5230" s="3" t="s">
        <v>34</v>
      </c>
    </row>
    <row r="5231">
      <c r="A5231" s="2">
        <v>42318.71488425926</v>
      </c>
      <c r="B5231" s="3">
        <v>84.0</v>
      </c>
      <c r="C5231" s="3" t="s">
        <v>4244</v>
      </c>
      <c r="D5231" s="3">
        <v>38.0</v>
      </c>
      <c r="E5231" s="3" t="s">
        <v>4310</v>
      </c>
      <c r="F5231" s="3">
        <v>8.0</v>
      </c>
      <c r="G5231" s="3">
        <v>5.0</v>
      </c>
      <c r="H5231" s="3" t="s">
        <v>5510</v>
      </c>
      <c r="I5231" s="3" t="s">
        <v>5511</v>
      </c>
      <c r="J5231" s="3" t="s">
        <v>23</v>
      </c>
      <c r="K5231" s="3" t="s">
        <v>24</v>
      </c>
      <c r="L5231" s="3">
        <v>18.0</v>
      </c>
      <c r="M5231" s="3" t="s">
        <v>25</v>
      </c>
      <c r="N5231" s="3" t="s">
        <v>5588</v>
      </c>
      <c r="O5231" s="3" t="s">
        <v>251</v>
      </c>
      <c r="P5231" s="4">
        <v>27016.0</v>
      </c>
      <c r="Q5231" s="3" t="s">
        <v>1178</v>
      </c>
      <c r="S5231" s="3" t="s">
        <v>34</v>
      </c>
    </row>
    <row r="5232">
      <c r="A5232" s="2">
        <v>42318.71488425926</v>
      </c>
      <c r="B5232" s="3">
        <v>84.0</v>
      </c>
      <c r="C5232" s="3" t="s">
        <v>4244</v>
      </c>
      <c r="D5232" s="3">
        <v>38.0</v>
      </c>
      <c r="E5232" s="3" t="s">
        <v>4310</v>
      </c>
      <c r="F5232" s="3">
        <v>8.0</v>
      </c>
      <c r="G5232" s="3">
        <v>5.0</v>
      </c>
      <c r="H5232" s="3" t="s">
        <v>5510</v>
      </c>
      <c r="I5232" s="3" t="s">
        <v>5511</v>
      </c>
      <c r="J5232" s="3" t="s">
        <v>23</v>
      </c>
      <c r="K5232" s="3" t="s">
        <v>24</v>
      </c>
      <c r="L5232" s="3">
        <v>19.0</v>
      </c>
      <c r="M5232" s="3" t="s">
        <v>30</v>
      </c>
      <c r="N5232" s="3" t="s">
        <v>5589</v>
      </c>
      <c r="O5232" s="3" t="s">
        <v>709</v>
      </c>
      <c r="P5232" s="4">
        <v>26457.0</v>
      </c>
      <c r="Q5232" s="3" t="s">
        <v>110</v>
      </c>
      <c r="S5232" s="3" t="s">
        <v>34</v>
      </c>
    </row>
    <row r="5233">
      <c r="A5233" s="2">
        <v>42318.71488425926</v>
      </c>
      <c r="B5233" s="3">
        <v>84.0</v>
      </c>
      <c r="C5233" s="3" t="s">
        <v>4244</v>
      </c>
      <c r="D5233" s="3">
        <v>38.0</v>
      </c>
      <c r="E5233" s="3" t="s">
        <v>4310</v>
      </c>
      <c r="F5233" s="3">
        <v>8.0</v>
      </c>
      <c r="G5233" s="3">
        <v>5.0</v>
      </c>
      <c r="H5233" s="3" t="s">
        <v>5510</v>
      </c>
      <c r="I5233" s="3" t="s">
        <v>5511</v>
      </c>
      <c r="J5233" s="3" t="s">
        <v>23</v>
      </c>
      <c r="K5233" s="3" t="s">
        <v>24</v>
      </c>
      <c r="L5233" s="3">
        <v>20.0</v>
      </c>
      <c r="M5233" s="3" t="s">
        <v>25</v>
      </c>
      <c r="N5233" s="3" t="s">
        <v>2096</v>
      </c>
      <c r="O5233" s="3" t="s">
        <v>523</v>
      </c>
      <c r="P5233" s="4">
        <v>17936.0</v>
      </c>
      <c r="Q5233" s="3" t="s">
        <v>86</v>
      </c>
      <c r="S5233" s="3" t="s">
        <v>34</v>
      </c>
    </row>
    <row r="5234">
      <c r="A5234" s="2">
        <v>42318.71488425926</v>
      </c>
      <c r="B5234" s="3">
        <v>84.0</v>
      </c>
      <c r="C5234" s="3" t="s">
        <v>4244</v>
      </c>
      <c r="D5234" s="3">
        <v>38.0</v>
      </c>
      <c r="E5234" s="3" t="s">
        <v>4310</v>
      </c>
      <c r="F5234" s="3">
        <v>8.0</v>
      </c>
      <c r="G5234" s="3">
        <v>5.0</v>
      </c>
      <c r="H5234" s="3" t="s">
        <v>5510</v>
      </c>
      <c r="I5234" s="3" t="s">
        <v>5511</v>
      </c>
      <c r="J5234" s="3" t="s">
        <v>23</v>
      </c>
      <c r="K5234" s="3" t="s">
        <v>24</v>
      </c>
      <c r="L5234" s="3">
        <v>21.0</v>
      </c>
      <c r="M5234" s="3" t="s">
        <v>30</v>
      </c>
      <c r="N5234" s="3" t="s">
        <v>5590</v>
      </c>
      <c r="O5234" s="3" t="s">
        <v>71</v>
      </c>
      <c r="P5234" s="4">
        <v>27242.0</v>
      </c>
      <c r="Q5234" s="3" t="s">
        <v>55</v>
      </c>
      <c r="S5234" s="3" t="s">
        <v>34</v>
      </c>
    </row>
    <row r="5235">
      <c r="A5235" s="2">
        <v>42318.71488425926</v>
      </c>
      <c r="B5235" s="3">
        <v>84.0</v>
      </c>
      <c r="C5235" s="3" t="s">
        <v>4244</v>
      </c>
      <c r="D5235" s="3">
        <v>38.0</v>
      </c>
      <c r="E5235" s="3" t="s">
        <v>4310</v>
      </c>
      <c r="F5235" s="3">
        <v>8.0</v>
      </c>
      <c r="G5235" s="3">
        <v>5.0</v>
      </c>
      <c r="H5235" s="3" t="s">
        <v>5510</v>
      </c>
      <c r="I5235" s="3" t="s">
        <v>5511</v>
      </c>
      <c r="J5235" s="3" t="s">
        <v>23</v>
      </c>
      <c r="K5235" s="3" t="s">
        <v>24</v>
      </c>
      <c r="L5235" s="3">
        <v>22.0</v>
      </c>
      <c r="M5235" s="3" t="s">
        <v>25</v>
      </c>
      <c r="N5235" s="3" t="s">
        <v>5591</v>
      </c>
      <c r="O5235" s="3" t="s">
        <v>243</v>
      </c>
      <c r="P5235" s="4">
        <v>23841.0</v>
      </c>
      <c r="Q5235" s="3" t="s">
        <v>189</v>
      </c>
      <c r="S5235" s="3" t="s">
        <v>34</v>
      </c>
    </row>
    <row r="5236">
      <c r="A5236" s="2">
        <v>42318.71488425926</v>
      </c>
      <c r="B5236" s="3">
        <v>84.0</v>
      </c>
      <c r="C5236" s="3" t="s">
        <v>4244</v>
      </c>
      <c r="D5236" s="3">
        <v>38.0</v>
      </c>
      <c r="E5236" s="3" t="s">
        <v>4310</v>
      </c>
      <c r="F5236" s="3">
        <v>8.0</v>
      </c>
      <c r="G5236" s="3">
        <v>5.0</v>
      </c>
      <c r="H5236" s="3" t="s">
        <v>5510</v>
      </c>
      <c r="I5236" s="3" t="s">
        <v>5511</v>
      </c>
      <c r="J5236" s="3" t="s">
        <v>23</v>
      </c>
      <c r="K5236" s="3" t="s">
        <v>24</v>
      </c>
      <c r="L5236" s="3">
        <v>23.0</v>
      </c>
      <c r="M5236" s="3" t="s">
        <v>30</v>
      </c>
      <c r="N5236" s="3" t="s">
        <v>5592</v>
      </c>
      <c r="O5236" s="3" t="s">
        <v>2064</v>
      </c>
      <c r="P5236" s="4">
        <v>26574.0</v>
      </c>
      <c r="Q5236" s="3" t="s">
        <v>132</v>
      </c>
      <c r="S5236" s="3" t="s">
        <v>34</v>
      </c>
    </row>
    <row r="5237">
      <c r="A5237" s="2">
        <v>42318.71488425926</v>
      </c>
      <c r="B5237" s="3">
        <v>84.0</v>
      </c>
      <c r="C5237" s="3" t="s">
        <v>4244</v>
      </c>
      <c r="D5237" s="3">
        <v>38.0</v>
      </c>
      <c r="E5237" s="3" t="s">
        <v>4310</v>
      </c>
      <c r="F5237" s="3">
        <v>8.0</v>
      </c>
      <c r="G5237" s="3">
        <v>5.0</v>
      </c>
      <c r="H5237" s="3" t="s">
        <v>5510</v>
      </c>
      <c r="I5237" s="3" t="s">
        <v>5511</v>
      </c>
      <c r="J5237" s="3" t="s">
        <v>23</v>
      </c>
      <c r="K5237" s="3" t="s">
        <v>24</v>
      </c>
      <c r="L5237" s="3">
        <v>24.0</v>
      </c>
      <c r="M5237" s="3" t="s">
        <v>25</v>
      </c>
      <c r="N5237" s="3" t="s">
        <v>5593</v>
      </c>
      <c r="O5237" s="3" t="s">
        <v>4530</v>
      </c>
      <c r="P5237" s="4">
        <v>27919.0</v>
      </c>
      <c r="Q5237" s="3" t="s">
        <v>247</v>
      </c>
      <c r="S5237" s="3" t="s">
        <v>34</v>
      </c>
    </row>
    <row r="5238">
      <c r="A5238" s="2">
        <v>42318.71488425926</v>
      </c>
      <c r="B5238" s="3">
        <v>84.0</v>
      </c>
      <c r="C5238" s="3" t="s">
        <v>4244</v>
      </c>
      <c r="D5238" s="3">
        <v>38.0</v>
      </c>
      <c r="E5238" s="3" t="s">
        <v>4310</v>
      </c>
      <c r="F5238" s="3">
        <v>8.0</v>
      </c>
      <c r="G5238" s="3">
        <v>5.0</v>
      </c>
      <c r="H5238" s="3" t="s">
        <v>5510</v>
      </c>
      <c r="I5238" s="3" t="s">
        <v>5511</v>
      </c>
      <c r="J5238" s="3" t="s">
        <v>23</v>
      </c>
      <c r="K5238" s="3" t="s">
        <v>24</v>
      </c>
      <c r="L5238" s="3">
        <v>25.0</v>
      </c>
      <c r="M5238" s="3" t="s">
        <v>30</v>
      </c>
      <c r="N5238" s="3" t="s">
        <v>5594</v>
      </c>
      <c r="O5238" s="3" t="s">
        <v>626</v>
      </c>
      <c r="P5238" s="4">
        <v>23077.0</v>
      </c>
      <c r="Q5238" s="3" t="s">
        <v>528</v>
      </c>
      <c r="S5238" s="3" t="s">
        <v>34</v>
      </c>
    </row>
    <row r="5239">
      <c r="A5239" s="2">
        <v>42318.71488425926</v>
      </c>
      <c r="B5239" s="3">
        <v>84.0</v>
      </c>
      <c r="C5239" s="3" t="s">
        <v>4244</v>
      </c>
      <c r="D5239" s="3">
        <v>38.0</v>
      </c>
      <c r="E5239" s="3" t="s">
        <v>4310</v>
      </c>
      <c r="F5239" s="3">
        <v>8.0</v>
      </c>
      <c r="G5239" s="3">
        <v>5.0</v>
      </c>
      <c r="H5239" s="3" t="s">
        <v>5510</v>
      </c>
      <c r="I5239" s="3" t="s">
        <v>5511</v>
      </c>
      <c r="J5239" s="3" t="s">
        <v>23</v>
      </c>
      <c r="K5239" s="3" t="s">
        <v>24</v>
      </c>
      <c r="L5239" s="3">
        <v>26.0</v>
      </c>
      <c r="M5239" s="3" t="s">
        <v>25</v>
      </c>
      <c r="N5239" s="3" t="s">
        <v>5595</v>
      </c>
      <c r="O5239" s="3" t="s">
        <v>218</v>
      </c>
      <c r="P5239" s="4">
        <v>20171.0</v>
      </c>
      <c r="Q5239" s="3" t="s">
        <v>49</v>
      </c>
      <c r="S5239" s="3" t="s">
        <v>34</v>
      </c>
    </row>
    <row r="5240">
      <c r="A5240" s="2">
        <v>42318.71488425926</v>
      </c>
      <c r="B5240" s="3">
        <v>84.0</v>
      </c>
      <c r="C5240" s="3" t="s">
        <v>4244</v>
      </c>
      <c r="D5240" s="3">
        <v>38.0</v>
      </c>
      <c r="E5240" s="3" t="s">
        <v>4310</v>
      </c>
      <c r="F5240" s="3">
        <v>8.0</v>
      </c>
      <c r="G5240" s="3">
        <v>5.0</v>
      </c>
      <c r="H5240" s="3" t="s">
        <v>5510</v>
      </c>
      <c r="I5240" s="3" t="s">
        <v>5511</v>
      </c>
      <c r="J5240" s="3" t="s">
        <v>23</v>
      </c>
      <c r="K5240" s="3" t="s">
        <v>24</v>
      </c>
      <c r="L5240" s="3">
        <v>27.0</v>
      </c>
      <c r="M5240" s="3" t="s">
        <v>30</v>
      </c>
      <c r="N5240" s="3" t="s">
        <v>5596</v>
      </c>
      <c r="O5240" s="3" t="s">
        <v>67</v>
      </c>
      <c r="P5240" s="4">
        <v>17664.0</v>
      </c>
      <c r="Q5240" s="3" t="s">
        <v>105</v>
      </c>
      <c r="S5240" s="3" t="s">
        <v>34</v>
      </c>
    </row>
    <row r="5241">
      <c r="A5241" s="2">
        <v>42318.71488425926</v>
      </c>
      <c r="B5241" s="3">
        <v>84.0</v>
      </c>
      <c r="C5241" s="3" t="s">
        <v>4244</v>
      </c>
      <c r="D5241" s="3">
        <v>38.0</v>
      </c>
      <c r="E5241" s="3" t="s">
        <v>4310</v>
      </c>
      <c r="F5241" s="3">
        <v>8.0</v>
      </c>
      <c r="G5241" s="3">
        <v>5.0</v>
      </c>
      <c r="H5241" s="3" t="s">
        <v>5510</v>
      </c>
      <c r="I5241" s="3" t="s">
        <v>5511</v>
      </c>
      <c r="J5241" s="3" t="s">
        <v>23</v>
      </c>
      <c r="K5241" s="3" t="s">
        <v>24</v>
      </c>
      <c r="L5241" s="3">
        <v>28.0</v>
      </c>
      <c r="M5241" s="3" t="s">
        <v>25</v>
      </c>
      <c r="N5241" s="3" t="s">
        <v>4682</v>
      </c>
      <c r="O5241" s="3" t="s">
        <v>3003</v>
      </c>
      <c r="P5241" s="4">
        <v>19154.0</v>
      </c>
      <c r="Q5241" s="3" t="s">
        <v>86</v>
      </c>
      <c r="S5241" s="3" t="s">
        <v>34</v>
      </c>
    </row>
    <row r="5242">
      <c r="A5242" s="2">
        <v>42318.71488425926</v>
      </c>
      <c r="B5242" s="3">
        <v>84.0</v>
      </c>
      <c r="C5242" s="3" t="s">
        <v>4244</v>
      </c>
      <c r="D5242" s="3">
        <v>38.0</v>
      </c>
      <c r="E5242" s="3" t="s">
        <v>4310</v>
      </c>
      <c r="F5242" s="3">
        <v>8.0</v>
      </c>
      <c r="G5242" s="3">
        <v>5.0</v>
      </c>
      <c r="H5242" s="3" t="s">
        <v>5510</v>
      </c>
      <c r="I5242" s="3" t="s">
        <v>5511</v>
      </c>
      <c r="J5242" s="3" t="s">
        <v>23</v>
      </c>
      <c r="K5242" s="3" t="s">
        <v>24</v>
      </c>
      <c r="L5242" s="3">
        <v>29.0</v>
      </c>
      <c r="M5242" s="3" t="s">
        <v>30</v>
      </c>
      <c r="N5242" s="3" t="s">
        <v>5597</v>
      </c>
      <c r="O5242" s="3" t="s">
        <v>709</v>
      </c>
      <c r="P5242" s="4">
        <v>30495.0</v>
      </c>
      <c r="Q5242" s="3" t="s">
        <v>132</v>
      </c>
      <c r="S5242" s="3" t="s">
        <v>34</v>
      </c>
    </row>
    <row r="5243">
      <c r="A5243" s="2">
        <v>42318.71488425926</v>
      </c>
      <c r="B5243" s="3">
        <v>84.0</v>
      </c>
      <c r="C5243" s="3" t="s">
        <v>4244</v>
      </c>
      <c r="D5243" s="3">
        <v>38.0</v>
      </c>
      <c r="E5243" s="3" t="s">
        <v>4310</v>
      </c>
      <c r="F5243" s="3">
        <v>8.0</v>
      </c>
      <c r="G5243" s="3">
        <v>5.0</v>
      </c>
      <c r="H5243" s="3" t="s">
        <v>5510</v>
      </c>
      <c r="I5243" s="3" t="s">
        <v>5511</v>
      </c>
      <c r="J5243" s="3" t="s">
        <v>23</v>
      </c>
      <c r="K5243" s="3" t="s">
        <v>24</v>
      </c>
      <c r="L5243" s="3">
        <v>30.0</v>
      </c>
      <c r="M5243" s="3" t="s">
        <v>25</v>
      </c>
      <c r="N5243" s="3" t="s">
        <v>5598</v>
      </c>
      <c r="O5243" s="3" t="s">
        <v>1828</v>
      </c>
      <c r="P5243" s="4">
        <v>27164.0</v>
      </c>
      <c r="Q5243" s="3" t="s">
        <v>115</v>
      </c>
      <c r="S5243" s="3" t="s">
        <v>34</v>
      </c>
    </row>
    <row r="5244">
      <c r="A5244" s="2">
        <v>42318.71488425926</v>
      </c>
      <c r="B5244" s="3">
        <v>84.0</v>
      </c>
      <c r="C5244" s="3" t="s">
        <v>4244</v>
      </c>
      <c r="D5244" s="3">
        <v>38.0</v>
      </c>
      <c r="E5244" s="3" t="s">
        <v>4310</v>
      </c>
      <c r="F5244" s="3">
        <v>8.0</v>
      </c>
      <c r="G5244" s="3">
        <v>5.0</v>
      </c>
      <c r="H5244" s="3" t="s">
        <v>5510</v>
      </c>
      <c r="I5244" s="3" t="s">
        <v>5511</v>
      </c>
      <c r="J5244" s="3" t="s">
        <v>23</v>
      </c>
      <c r="K5244" s="3" t="s">
        <v>24</v>
      </c>
      <c r="L5244" s="3">
        <v>31.0</v>
      </c>
      <c r="M5244" s="3" t="s">
        <v>30</v>
      </c>
      <c r="N5244" s="3" t="s">
        <v>933</v>
      </c>
      <c r="O5244" s="3" t="s">
        <v>452</v>
      </c>
      <c r="P5244" s="4">
        <v>20578.0</v>
      </c>
      <c r="Q5244" s="3" t="s">
        <v>28</v>
      </c>
      <c r="S5244" s="3" t="s">
        <v>34</v>
      </c>
    </row>
    <row r="5245">
      <c r="A5245" s="2">
        <v>42318.71488425926</v>
      </c>
      <c r="B5245" s="3">
        <v>84.0</v>
      </c>
      <c r="C5245" s="3" t="s">
        <v>4244</v>
      </c>
      <c r="D5245" s="3">
        <v>38.0</v>
      </c>
      <c r="E5245" s="3" t="s">
        <v>4310</v>
      </c>
      <c r="F5245" s="3">
        <v>8.0</v>
      </c>
      <c r="G5245" s="3">
        <v>5.0</v>
      </c>
      <c r="H5245" s="3" t="s">
        <v>5510</v>
      </c>
      <c r="I5245" s="3" t="s">
        <v>5511</v>
      </c>
      <c r="J5245" s="3" t="s">
        <v>23</v>
      </c>
      <c r="K5245" s="3" t="s">
        <v>24</v>
      </c>
      <c r="L5245" s="3">
        <v>32.0</v>
      </c>
      <c r="M5245" s="3" t="s">
        <v>25</v>
      </c>
      <c r="N5245" s="3" t="s">
        <v>5599</v>
      </c>
      <c r="O5245" s="3" t="s">
        <v>391</v>
      </c>
      <c r="P5245" s="4">
        <v>16642.0</v>
      </c>
      <c r="Q5245" s="3" t="s">
        <v>49</v>
      </c>
      <c r="S5245" s="3" t="s">
        <v>34</v>
      </c>
    </row>
    <row r="5246">
      <c r="A5246" s="2">
        <v>42318.71488425926</v>
      </c>
      <c r="B5246" s="3">
        <v>84.0</v>
      </c>
      <c r="C5246" s="3" t="s">
        <v>4244</v>
      </c>
      <c r="D5246" s="3">
        <v>38.0</v>
      </c>
      <c r="E5246" s="3" t="s">
        <v>4310</v>
      </c>
      <c r="F5246" s="3">
        <v>8.0</v>
      </c>
      <c r="G5246" s="3">
        <v>5.0</v>
      </c>
      <c r="H5246" s="3" t="s">
        <v>5510</v>
      </c>
      <c r="I5246" s="3" t="s">
        <v>5511</v>
      </c>
      <c r="J5246" s="3" t="s">
        <v>23</v>
      </c>
      <c r="K5246" s="3" t="s">
        <v>24</v>
      </c>
      <c r="L5246" s="3">
        <v>33.0</v>
      </c>
      <c r="M5246" s="3" t="s">
        <v>30</v>
      </c>
      <c r="N5246" s="3" t="s">
        <v>5600</v>
      </c>
      <c r="O5246" s="3" t="s">
        <v>71</v>
      </c>
      <c r="P5246" s="4">
        <v>20166.0</v>
      </c>
      <c r="Q5246" s="3" t="s">
        <v>33</v>
      </c>
      <c r="S5246" s="3" t="s">
        <v>34</v>
      </c>
    </row>
    <row r="5247">
      <c r="A5247" s="2">
        <v>42318.71488425926</v>
      </c>
      <c r="B5247" s="3">
        <v>84.0</v>
      </c>
      <c r="C5247" s="3" t="s">
        <v>4244</v>
      </c>
      <c r="D5247" s="3">
        <v>38.0</v>
      </c>
      <c r="E5247" s="3" t="s">
        <v>4310</v>
      </c>
      <c r="F5247" s="3">
        <v>8.0</v>
      </c>
      <c r="G5247" s="3">
        <v>5.0</v>
      </c>
      <c r="H5247" s="3" t="s">
        <v>5510</v>
      </c>
      <c r="I5247" s="3" t="s">
        <v>5511</v>
      </c>
      <c r="J5247" s="3" t="s">
        <v>23</v>
      </c>
      <c r="K5247" s="3" t="s">
        <v>24</v>
      </c>
      <c r="L5247" s="3">
        <v>34.0</v>
      </c>
      <c r="M5247" s="3" t="s">
        <v>25</v>
      </c>
      <c r="N5247" s="3" t="s">
        <v>5601</v>
      </c>
      <c r="O5247" s="3" t="s">
        <v>127</v>
      </c>
      <c r="P5247" s="4">
        <v>16789.0</v>
      </c>
      <c r="Q5247" s="3" t="s">
        <v>113</v>
      </c>
      <c r="S5247" s="3" t="s">
        <v>29</v>
      </c>
    </row>
    <row r="5248">
      <c r="A5248" s="2">
        <v>42318.71488425926</v>
      </c>
      <c r="B5248" s="3">
        <v>84.0</v>
      </c>
      <c r="C5248" s="3" t="s">
        <v>4244</v>
      </c>
      <c r="D5248" s="3">
        <v>42.0</v>
      </c>
      <c r="E5248" s="3" t="s">
        <v>4341</v>
      </c>
      <c r="F5248" s="3">
        <v>8.0</v>
      </c>
      <c r="G5248" s="3">
        <v>5.0</v>
      </c>
      <c r="H5248" s="3" t="s">
        <v>5510</v>
      </c>
      <c r="I5248" s="3" t="s">
        <v>5511</v>
      </c>
      <c r="J5248" s="3" t="s">
        <v>23</v>
      </c>
      <c r="K5248" s="3" t="s">
        <v>24</v>
      </c>
      <c r="L5248" s="3">
        <v>1.0</v>
      </c>
      <c r="M5248" s="3" t="s">
        <v>30</v>
      </c>
      <c r="N5248" s="3" t="s">
        <v>5602</v>
      </c>
      <c r="O5248" s="3" t="s">
        <v>5603</v>
      </c>
      <c r="P5248" s="4">
        <v>24704.0</v>
      </c>
      <c r="Q5248" s="3" t="s">
        <v>110</v>
      </c>
      <c r="S5248" s="3" t="s">
        <v>29</v>
      </c>
    </row>
    <row r="5249">
      <c r="A5249" s="2">
        <v>42318.71488425926</v>
      </c>
      <c r="B5249" s="3">
        <v>84.0</v>
      </c>
      <c r="C5249" s="3" t="s">
        <v>4244</v>
      </c>
      <c r="D5249" s="3">
        <v>42.0</v>
      </c>
      <c r="E5249" s="3" t="s">
        <v>4341</v>
      </c>
      <c r="F5249" s="3">
        <v>8.0</v>
      </c>
      <c r="G5249" s="3">
        <v>5.0</v>
      </c>
      <c r="H5249" s="3" t="s">
        <v>5510</v>
      </c>
      <c r="I5249" s="3" t="s">
        <v>5511</v>
      </c>
      <c r="J5249" s="3" t="s">
        <v>23</v>
      </c>
      <c r="K5249" s="3" t="s">
        <v>24</v>
      </c>
      <c r="L5249" s="3">
        <v>2.0</v>
      </c>
      <c r="M5249" s="3" t="s">
        <v>25</v>
      </c>
      <c r="N5249" s="3" t="s">
        <v>5604</v>
      </c>
      <c r="O5249" s="3" t="s">
        <v>5605</v>
      </c>
      <c r="P5249" s="4">
        <v>28132.0</v>
      </c>
      <c r="Q5249" s="3" t="s">
        <v>132</v>
      </c>
      <c r="S5249" s="3" t="s">
        <v>34</v>
      </c>
    </row>
    <row r="5250">
      <c r="A5250" s="2">
        <v>42318.71488425926</v>
      </c>
      <c r="B5250" s="3">
        <v>84.0</v>
      </c>
      <c r="C5250" s="3" t="s">
        <v>4244</v>
      </c>
      <c r="D5250" s="3">
        <v>42.0</v>
      </c>
      <c r="E5250" s="3" t="s">
        <v>4341</v>
      </c>
      <c r="F5250" s="3">
        <v>8.0</v>
      </c>
      <c r="G5250" s="3">
        <v>5.0</v>
      </c>
      <c r="H5250" s="3" t="s">
        <v>5510</v>
      </c>
      <c r="I5250" s="3" t="s">
        <v>5511</v>
      </c>
      <c r="J5250" s="3" t="s">
        <v>23</v>
      </c>
      <c r="K5250" s="3" t="s">
        <v>24</v>
      </c>
      <c r="L5250" s="3">
        <v>3.0</v>
      </c>
      <c r="M5250" s="3" t="s">
        <v>30</v>
      </c>
      <c r="N5250" s="3" t="s">
        <v>5606</v>
      </c>
      <c r="O5250" s="3" t="s">
        <v>45</v>
      </c>
      <c r="P5250" s="4">
        <v>22913.0</v>
      </c>
      <c r="Q5250" s="3" t="s">
        <v>110</v>
      </c>
      <c r="S5250" s="3" t="s">
        <v>34</v>
      </c>
    </row>
    <row r="5251">
      <c r="A5251" s="2">
        <v>42318.71488425926</v>
      </c>
      <c r="B5251" s="3">
        <v>84.0</v>
      </c>
      <c r="C5251" s="3" t="s">
        <v>4244</v>
      </c>
      <c r="D5251" s="3">
        <v>42.0</v>
      </c>
      <c r="E5251" s="3" t="s">
        <v>4341</v>
      </c>
      <c r="F5251" s="3">
        <v>8.0</v>
      </c>
      <c r="G5251" s="3">
        <v>5.0</v>
      </c>
      <c r="H5251" s="3" t="s">
        <v>5510</v>
      </c>
      <c r="I5251" s="3" t="s">
        <v>5511</v>
      </c>
      <c r="J5251" s="3" t="s">
        <v>23</v>
      </c>
      <c r="K5251" s="3" t="s">
        <v>24</v>
      </c>
      <c r="L5251" s="3">
        <v>4.0</v>
      </c>
      <c r="M5251" s="3" t="s">
        <v>25</v>
      </c>
      <c r="N5251" s="3" t="s">
        <v>5607</v>
      </c>
      <c r="O5251" s="3" t="s">
        <v>2093</v>
      </c>
      <c r="P5251" s="4">
        <v>25333.0</v>
      </c>
      <c r="Q5251" s="3" t="s">
        <v>189</v>
      </c>
      <c r="S5251" s="3" t="s">
        <v>34</v>
      </c>
    </row>
    <row r="5252">
      <c r="A5252" s="2">
        <v>42318.71488425926</v>
      </c>
      <c r="B5252" s="3">
        <v>84.0</v>
      </c>
      <c r="C5252" s="3" t="s">
        <v>4244</v>
      </c>
      <c r="D5252" s="3">
        <v>42.0</v>
      </c>
      <c r="E5252" s="3" t="s">
        <v>4341</v>
      </c>
      <c r="F5252" s="3">
        <v>8.0</v>
      </c>
      <c r="G5252" s="3">
        <v>5.0</v>
      </c>
      <c r="H5252" s="3" t="s">
        <v>5510</v>
      </c>
      <c r="I5252" s="3" t="s">
        <v>5511</v>
      </c>
      <c r="J5252" s="3" t="s">
        <v>23</v>
      </c>
      <c r="K5252" s="3" t="s">
        <v>24</v>
      </c>
      <c r="L5252" s="3">
        <v>5.0</v>
      </c>
      <c r="M5252" s="3" t="s">
        <v>30</v>
      </c>
      <c r="N5252" s="3" t="s">
        <v>5608</v>
      </c>
      <c r="O5252" s="3" t="s">
        <v>368</v>
      </c>
      <c r="P5252" s="4">
        <v>28610.0</v>
      </c>
      <c r="Q5252" s="3" t="s">
        <v>37</v>
      </c>
      <c r="S5252" s="3" t="s">
        <v>34</v>
      </c>
    </row>
    <row r="5253">
      <c r="A5253" s="2">
        <v>42318.71488425926</v>
      </c>
      <c r="B5253" s="3">
        <v>84.0</v>
      </c>
      <c r="C5253" s="3" t="s">
        <v>4244</v>
      </c>
      <c r="D5253" s="3">
        <v>42.0</v>
      </c>
      <c r="E5253" s="3" t="s">
        <v>4341</v>
      </c>
      <c r="F5253" s="3">
        <v>8.0</v>
      </c>
      <c r="G5253" s="3">
        <v>5.0</v>
      </c>
      <c r="H5253" s="3" t="s">
        <v>5510</v>
      </c>
      <c r="I5253" s="3" t="s">
        <v>5511</v>
      </c>
      <c r="J5253" s="3" t="s">
        <v>23</v>
      </c>
      <c r="K5253" s="3" t="s">
        <v>24</v>
      </c>
      <c r="L5253" s="3">
        <v>6.0</v>
      </c>
      <c r="M5253" s="3" t="s">
        <v>25</v>
      </c>
      <c r="N5253" s="3" t="s">
        <v>5609</v>
      </c>
      <c r="O5253" s="3" t="s">
        <v>536</v>
      </c>
      <c r="P5253" s="4">
        <v>15406.0</v>
      </c>
      <c r="Q5253" s="3" t="s">
        <v>49</v>
      </c>
      <c r="S5253" s="3" t="s">
        <v>34</v>
      </c>
    </row>
    <row r="5254">
      <c r="A5254" s="2">
        <v>42318.71488425926</v>
      </c>
      <c r="B5254" s="3">
        <v>84.0</v>
      </c>
      <c r="C5254" s="3" t="s">
        <v>4244</v>
      </c>
      <c r="D5254" s="3">
        <v>42.0</v>
      </c>
      <c r="E5254" s="3" t="s">
        <v>4341</v>
      </c>
      <c r="F5254" s="3">
        <v>8.0</v>
      </c>
      <c r="G5254" s="3">
        <v>5.0</v>
      </c>
      <c r="H5254" s="3" t="s">
        <v>5510</v>
      </c>
      <c r="I5254" s="3" t="s">
        <v>5511</v>
      </c>
      <c r="J5254" s="3" t="s">
        <v>23</v>
      </c>
      <c r="K5254" s="3" t="s">
        <v>24</v>
      </c>
      <c r="L5254" s="3">
        <v>7.0</v>
      </c>
      <c r="M5254" s="3" t="s">
        <v>30</v>
      </c>
      <c r="N5254" s="3" t="s">
        <v>5610</v>
      </c>
      <c r="O5254" s="3" t="s">
        <v>677</v>
      </c>
      <c r="P5254" s="4">
        <v>24967.0</v>
      </c>
      <c r="Q5254" s="3" t="s">
        <v>37</v>
      </c>
      <c r="S5254" s="3" t="s">
        <v>34</v>
      </c>
    </row>
    <row r="5255">
      <c r="A5255" s="2">
        <v>42318.71488425926</v>
      </c>
      <c r="B5255" s="3">
        <v>84.0</v>
      </c>
      <c r="C5255" s="3" t="s">
        <v>4244</v>
      </c>
      <c r="D5255" s="3">
        <v>42.0</v>
      </c>
      <c r="E5255" s="3" t="s">
        <v>4341</v>
      </c>
      <c r="F5255" s="3">
        <v>8.0</v>
      </c>
      <c r="G5255" s="3">
        <v>5.0</v>
      </c>
      <c r="H5255" s="3" t="s">
        <v>5510</v>
      </c>
      <c r="I5255" s="3" t="s">
        <v>5511</v>
      </c>
      <c r="J5255" s="3" t="s">
        <v>23</v>
      </c>
      <c r="K5255" s="3" t="s">
        <v>24</v>
      </c>
      <c r="L5255" s="3">
        <v>8.0</v>
      </c>
      <c r="M5255" s="3" t="s">
        <v>25</v>
      </c>
      <c r="N5255" s="3" t="s">
        <v>5611</v>
      </c>
      <c r="O5255" s="3" t="s">
        <v>377</v>
      </c>
      <c r="P5255" s="4">
        <v>24138.0</v>
      </c>
      <c r="Q5255" s="3" t="s">
        <v>110</v>
      </c>
      <c r="S5255" s="3" t="s">
        <v>34</v>
      </c>
    </row>
    <row r="5256">
      <c r="A5256" s="2">
        <v>42318.71488425926</v>
      </c>
      <c r="B5256" s="3">
        <v>84.0</v>
      </c>
      <c r="C5256" s="3" t="s">
        <v>4244</v>
      </c>
      <c r="D5256" s="3">
        <v>42.0</v>
      </c>
      <c r="E5256" s="3" t="s">
        <v>4341</v>
      </c>
      <c r="F5256" s="3">
        <v>8.0</v>
      </c>
      <c r="G5256" s="3">
        <v>5.0</v>
      </c>
      <c r="H5256" s="3" t="s">
        <v>5510</v>
      </c>
      <c r="I5256" s="3" t="s">
        <v>5511</v>
      </c>
      <c r="J5256" s="3" t="s">
        <v>23</v>
      </c>
      <c r="K5256" s="3" t="s">
        <v>24</v>
      </c>
      <c r="L5256" s="3">
        <v>9.0</v>
      </c>
      <c r="M5256" s="3" t="s">
        <v>30</v>
      </c>
      <c r="N5256" s="3" t="s">
        <v>5612</v>
      </c>
      <c r="O5256" s="3" t="s">
        <v>1085</v>
      </c>
      <c r="P5256" s="4">
        <v>23165.0</v>
      </c>
      <c r="Q5256" s="3" t="s">
        <v>37</v>
      </c>
      <c r="S5256" s="3" t="s">
        <v>34</v>
      </c>
    </row>
    <row r="5257">
      <c r="A5257" s="2">
        <v>42318.71488425926</v>
      </c>
      <c r="B5257" s="3">
        <v>84.0</v>
      </c>
      <c r="C5257" s="3" t="s">
        <v>4244</v>
      </c>
      <c r="D5257" s="3">
        <v>42.0</v>
      </c>
      <c r="E5257" s="3" t="s">
        <v>4341</v>
      </c>
      <c r="F5257" s="3">
        <v>8.0</v>
      </c>
      <c r="G5257" s="3">
        <v>5.0</v>
      </c>
      <c r="H5257" s="3" t="s">
        <v>5510</v>
      </c>
      <c r="I5257" s="3" t="s">
        <v>5511</v>
      </c>
      <c r="J5257" s="3" t="s">
        <v>23</v>
      </c>
      <c r="K5257" s="3" t="s">
        <v>24</v>
      </c>
      <c r="L5257" s="3">
        <v>10.0</v>
      </c>
      <c r="M5257" s="3" t="s">
        <v>25</v>
      </c>
      <c r="N5257" s="3" t="s">
        <v>5613</v>
      </c>
      <c r="O5257" s="3" t="s">
        <v>251</v>
      </c>
      <c r="P5257" s="4">
        <v>24522.0</v>
      </c>
      <c r="Q5257" s="3" t="s">
        <v>189</v>
      </c>
      <c r="S5257" s="3" t="s">
        <v>29</v>
      </c>
    </row>
    <row r="5258">
      <c r="A5258" s="2">
        <v>42318.71488425926</v>
      </c>
      <c r="B5258" s="3">
        <v>84.0</v>
      </c>
      <c r="C5258" s="3" t="s">
        <v>4244</v>
      </c>
      <c r="D5258" s="3">
        <v>42.0</v>
      </c>
      <c r="E5258" s="3" t="s">
        <v>4341</v>
      </c>
      <c r="F5258" s="3">
        <v>8.0</v>
      </c>
      <c r="G5258" s="3">
        <v>5.0</v>
      </c>
      <c r="H5258" s="3" t="s">
        <v>5510</v>
      </c>
      <c r="I5258" s="3" t="s">
        <v>5511</v>
      </c>
      <c r="J5258" s="3" t="s">
        <v>23</v>
      </c>
      <c r="K5258" s="3" t="s">
        <v>24</v>
      </c>
      <c r="L5258" s="3">
        <v>11.0</v>
      </c>
      <c r="M5258" s="3" t="s">
        <v>30</v>
      </c>
      <c r="N5258" s="3" t="s">
        <v>5614</v>
      </c>
      <c r="O5258" s="3" t="s">
        <v>5615</v>
      </c>
      <c r="P5258" s="4">
        <v>29064.0</v>
      </c>
      <c r="Q5258" s="3" t="s">
        <v>132</v>
      </c>
      <c r="S5258" s="3" t="s">
        <v>34</v>
      </c>
    </row>
    <row r="5259">
      <c r="A5259" s="2">
        <v>42318.71488425926</v>
      </c>
      <c r="B5259" s="3">
        <v>84.0</v>
      </c>
      <c r="C5259" s="3" t="s">
        <v>4244</v>
      </c>
      <c r="D5259" s="3">
        <v>42.0</v>
      </c>
      <c r="E5259" s="3" t="s">
        <v>4341</v>
      </c>
      <c r="F5259" s="3">
        <v>8.0</v>
      </c>
      <c r="G5259" s="3">
        <v>5.0</v>
      </c>
      <c r="H5259" s="3" t="s">
        <v>5510</v>
      </c>
      <c r="I5259" s="3" t="s">
        <v>5511</v>
      </c>
      <c r="J5259" s="3" t="s">
        <v>23</v>
      </c>
      <c r="K5259" s="3" t="s">
        <v>24</v>
      </c>
      <c r="L5259" s="3">
        <v>12.0</v>
      </c>
      <c r="M5259" s="3" t="s">
        <v>25</v>
      </c>
      <c r="N5259" s="3" t="s">
        <v>5616</v>
      </c>
      <c r="O5259" s="3" t="s">
        <v>74</v>
      </c>
      <c r="P5259" s="4">
        <v>26501.0</v>
      </c>
      <c r="Q5259" s="3" t="s">
        <v>28</v>
      </c>
      <c r="S5259" s="3" t="s">
        <v>34</v>
      </c>
    </row>
    <row r="5260">
      <c r="A5260" s="2">
        <v>42318.71488425926</v>
      </c>
      <c r="B5260" s="3">
        <v>84.0</v>
      </c>
      <c r="C5260" s="3" t="s">
        <v>4244</v>
      </c>
      <c r="D5260" s="3">
        <v>42.0</v>
      </c>
      <c r="E5260" s="3" t="s">
        <v>4341</v>
      </c>
      <c r="F5260" s="3">
        <v>8.0</v>
      </c>
      <c r="G5260" s="3">
        <v>5.0</v>
      </c>
      <c r="H5260" s="3" t="s">
        <v>5510</v>
      </c>
      <c r="I5260" s="3" t="s">
        <v>5511</v>
      </c>
      <c r="J5260" s="3" t="s">
        <v>23</v>
      </c>
      <c r="K5260" s="3" t="s">
        <v>24</v>
      </c>
      <c r="L5260" s="3">
        <v>13.0</v>
      </c>
      <c r="M5260" s="3" t="s">
        <v>30</v>
      </c>
      <c r="N5260" s="3" t="s">
        <v>236</v>
      </c>
      <c r="O5260" s="3" t="s">
        <v>960</v>
      </c>
      <c r="P5260" s="4">
        <v>23506.0</v>
      </c>
      <c r="Q5260" s="3" t="s">
        <v>52</v>
      </c>
      <c r="S5260" s="3" t="s">
        <v>34</v>
      </c>
    </row>
    <row r="5261">
      <c r="A5261" s="2">
        <v>42318.71488425926</v>
      </c>
      <c r="B5261" s="3">
        <v>84.0</v>
      </c>
      <c r="C5261" s="3" t="s">
        <v>4244</v>
      </c>
      <c r="D5261" s="3">
        <v>42.0</v>
      </c>
      <c r="E5261" s="3" t="s">
        <v>4341</v>
      </c>
      <c r="F5261" s="3">
        <v>8.0</v>
      </c>
      <c r="G5261" s="3">
        <v>5.0</v>
      </c>
      <c r="H5261" s="3" t="s">
        <v>5510</v>
      </c>
      <c r="I5261" s="3" t="s">
        <v>5511</v>
      </c>
      <c r="J5261" s="3" t="s">
        <v>23</v>
      </c>
      <c r="K5261" s="3" t="s">
        <v>24</v>
      </c>
      <c r="L5261" s="3">
        <v>14.0</v>
      </c>
      <c r="M5261" s="3" t="s">
        <v>25</v>
      </c>
      <c r="N5261" s="3" t="s">
        <v>5617</v>
      </c>
      <c r="O5261" s="3" t="s">
        <v>5618</v>
      </c>
      <c r="P5261" s="4">
        <v>19597.0</v>
      </c>
      <c r="Q5261" s="3" t="s">
        <v>132</v>
      </c>
      <c r="S5261" s="3" t="s">
        <v>34</v>
      </c>
    </row>
    <row r="5262">
      <c r="A5262" s="2">
        <v>42318.71488425926</v>
      </c>
      <c r="B5262" s="3">
        <v>84.0</v>
      </c>
      <c r="C5262" s="3" t="s">
        <v>4244</v>
      </c>
      <c r="D5262" s="3">
        <v>42.0</v>
      </c>
      <c r="E5262" s="3" t="s">
        <v>4341</v>
      </c>
      <c r="F5262" s="3">
        <v>8.0</v>
      </c>
      <c r="G5262" s="3">
        <v>5.0</v>
      </c>
      <c r="H5262" s="3" t="s">
        <v>5510</v>
      </c>
      <c r="I5262" s="3" t="s">
        <v>5511</v>
      </c>
      <c r="J5262" s="3" t="s">
        <v>23</v>
      </c>
      <c r="K5262" s="3" t="s">
        <v>24</v>
      </c>
      <c r="L5262" s="3">
        <v>15.0</v>
      </c>
      <c r="M5262" s="3" t="s">
        <v>30</v>
      </c>
      <c r="N5262" s="3" t="s">
        <v>5619</v>
      </c>
      <c r="O5262" s="3" t="s">
        <v>102</v>
      </c>
      <c r="P5262" s="4">
        <v>19171.0</v>
      </c>
      <c r="Q5262" s="3" t="s">
        <v>105</v>
      </c>
      <c r="S5262" s="3" t="s">
        <v>34</v>
      </c>
    </row>
    <row r="5263">
      <c r="A5263" s="2">
        <v>42318.71488425926</v>
      </c>
      <c r="B5263" s="3">
        <v>84.0</v>
      </c>
      <c r="C5263" s="3" t="s">
        <v>4244</v>
      </c>
      <c r="D5263" s="3">
        <v>42.0</v>
      </c>
      <c r="E5263" s="3" t="s">
        <v>4341</v>
      </c>
      <c r="F5263" s="3">
        <v>8.0</v>
      </c>
      <c r="G5263" s="3">
        <v>5.0</v>
      </c>
      <c r="H5263" s="3" t="s">
        <v>5510</v>
      </c>
      <c r="I5263" s="3" t="s">
        <v>5511</v>
      </c>
      <c r="J5263" s="3" t="s">
        <v>23</v>
      </c>
      <c r="K5263" s="3" t="s">
        <v>24</v>
      </c>
      <c r="L5263" s="3">
        <v>16.0</v>
      </c>
      <c r="M5263" s="3" t="s">
        <v>25</v>
      </c>
      <c r="N5263" s="3" t="s">
        <v>5620</v>
      </c>
      <c r="O5263" s="3" t="s">
        <v>3165</v>
      </c>
      <c r="P5263" s="4">
        <v>22241.0</v>
      </c>
      <c r="Q5263" s="3" t="s">
        <v>1159</v>
      </c>
      <c r="S5263" s="3" t="s">
        <v>34</v>
      </c>
    </row>
    <row r="5264">
      <c r="A5264" s="2">
        <v>42318.71488425926</v>
      </c>
      <c r="B5264" s="3">
        <v>84.0</v>
      </c>
      <c r="C5264" s="3" t="s">
        <v>4244</v>
      </c>
      <c r="D5264" s="3">
        <v>42.0</v>
      </c>
      <c r="E5264" s="3" t="s">
        <v>4341</v>
      </c>
      <c r="F5264" s="3">
        <v>8.0</v>
      </c>
      <c r="G5264" s="3">
        <v>5.0</v>
      </c>
      <c r="H5264" s="3" t="s">
        <v>5510</v>
      </c>
      <c r="I5264" s="3" t="s">
        <v>5511</v>
      </c>
      <c r="J5264" s="3" t="s">
        <v>23</v>
      </c>
      <c r="K5264" s="3" t="s">
        <v>24</v>
      </c>
      <c r="L5264" s="3">
        <v>17.0</v>
      </c>
      <c r="M5264" s="3" t="s">
        <v>30</v>
      </c>
      <c r="N5264" s="3" t="s">
        <v>5621</v>
      </c>
      <c r="O5264" s="3" t="s">
        <v>1021</v>
      </c>
      <c r="P5264" s="4">
        <v>17599.0</v>
      </c>
      <c r="Q5264" s="3" t="s">
        <v>113</v>
      </c>
      <c r="S5264" s="3" t="s">
        <v>34</v>
      </c>
    </row>
    <row r="5265">
      <c r="A5265" s="2">
        <v>42318.71488425926</v>
      </c>
      <c r="B5265" s="3">
        <v>84.0</v>
      </c>
      <c r="C5265" s="3" t="s">
        <v>4244</v>
      </c>
      <c r="D5265" s="3">
        <v>42.0</v>
      </c>
      <c r="E5265" s="3" t="s">
        <v>4341</v>
      </c>
      <c r="F5265" s="3">
        <v>8.0</v>
      </c>
      <c r="G5265" s="3">
        <v>5.0</v>
      </c>
      <c r="H5265" s="3" t="s">
        <v>5510</v>
      </c>
      <c r="I5265" s="3" t="s">
        <v>5511</v>
      </c>
      <c r="J5265" s="3" t="s">
        <v>23</v>
      </c>
      <c r="K5265" s="3" t="s">
        <v>24</v>
      </c>
      <c r="L5265" s="3">
        <v>18.0</v>
      </c>
      <c r="M5265" s="3" t="s">
        <v>25</v>
      </c>
      <c r="N5265" s="3" t="s">
        <v>5622</v>
      </c>
      <c r="O5265" s="3" t="s">
        <v>218</v>
      </c>
      <c r="P5265" s="4">
        <v>19971.0</v>
      </c>
      <c r="Q5265" s="3" t="s">
        <v>105</v>
      </c>
      <c r="S5265" s="3" t="s">
        <v>34</v>
      </c>
    </row>
    <row r="5266">
      <c r="A5266" s="2">
        <v>42318.71488425926</v>
      </c>
      <c r="B5266" s="3">
        <v>84.0</v>
      </c>
      <c r="C5266" s="3" t="s">
        <v>4244</v>
      </c>
      <c r="D5266" s="3">
        <v>42.0</v>
      </c>
      <c r="E5266" s="3" t="s">
        <v>4341</v>
      </c>
      <c r="F5266" s="3">
        <v>8.0</v>
      </c>
      <c r="G5266" s="3">
        <v>5.0</v>
      </c>
      <c r="H5266" s="3" t="s">
        <v>5510</v>
      </c>
      <c r="I5266" s="3" t="s">
        <v>5511</v>
      </c>
      <c r="J5266" s="3" t="s">
        <v>23</v>
      </c>
      <c r="K5266" s="3" t="s">
        <v>24</v>
      </c>
      <c r="L5266" s="3">
        <v>19.0</v>
      </c>
      <c r="M5266" s="3" t="s">
        <v>30</v>
      </c>
      <c r="N5266" s="3" t="s">
        <v>5623</v>
      </c>
      <c r="O5266" s="3" t="s">
        <v>803</v>
      </c>
      <c r="P5266" s="4">
        <v>20905.0</v>
      </c>
      <c r="Q5266" s="3" t="s">
        <v>105</v>
      </c>
      <c r="S5266" s="3" t="s">
        <v>34</v>
      </c>
    </row>
    <row r="5267">
      <c r="A5267" s="2">
        <v>42318.71488425926</v>
      </c>
      <c r="B5267" s="3">
        <v>84.0</v>
      </c>
      <c r="C5267" s="3" t="s">
        <v>4244</v>
      </c>
      <c r="D5267" s="3">
        <v>42.0</v>
      </c>
      <c r="E5267" s="3" t="s">
        <v>4341</v>
      </c>
      <c r="F5267" s="3">
        <v>8.0</v>
      </c>
      <c r="G5267" s="3">
        <v>5.0</v>
      </c>
      <c r="H5267" s="3" t="s">
        <v>5510</v>
      </c>
      <c r="I5267" s="3" t="s">
        <v>5511</v>
      </c>
      <c r="J5267" s="3" t="s">
        <v>23</v>
      </c>
      <c r="K5267" s="3" t="s">
        <v>24</v>
      </c>
      <c r="L5267" s="3">
        <v>20.0</v>
      </c>
      <c r="M5267" s="3" t="s">
        <v>25</v>
      </c>
      <c r="N5267" s="3" t="s">
        <v>5624</v>
      </c>
      <c r="O5267" s="3" t="s">
        <v>477</v>
      </c>
      <c r="P5267" s="4">
        <v>26357.0</v>
      </c>
      <c r="Q5267" s="3" t="s">
        <v>37</v>
      </c>
      <c r="S5267" s="3" t="s">
        <v>34</v>
      </c>
    </row>
    <row r="5268">
      <c r="A5268" s="2">
        <v>42318.71488425926</v>
      </c>
      <c r="B5268" s="3">
        <v>84.0</v>
      </c>
      <c r="C5268" s="3" t="s">
        <v>4244</v>
      </c>
      <c r="D5268" s="3">
        <v>42.0</v>
      </c>
      <c r="E5268" s="3" t="s">
        <v>4341</v>
      </c>
      <c r="F5268" s="3">
        <v>8.0</v>
      </c>
      <c r="G5268" s="3">
        <v>5.0</v>
      </c>
      <c r="H5268" s="3" t="s">
        <v>5510</v>
      </c>
      <c r="I5268" s="3" t="s">
        <v>5511</v>
      </c>
      <c r="J5268" s="3" t="s">
        <v>23</v>
      </c>
      <c r="K5268" s="3" t="s">
        <v>24</v>
      </c>
      <c r="L5268" s="3">
        <v>21.0</v>
      </c>
      <c r="M5268" s="3" t="s">
        <v>30</v>
      </c>
      <c r="N5268" s="3" t="s">
        <v>3427</v>
      </c>
      <c r="O5268" s="3" t="s">
        <v>63</v>
      </c>
      <c r="P5268" s="4">
        <v>23087.0</v>
      </c>
      <c r="Q5268" s="3" t="s">
        <v>189</v>
      </c>
      <c r="S5268" s="3" t="s">
        <v>34</v>
      </c>
    </row>
    <row r="5269">
      <c r="A5269" s="2">
        <v>42318.71488425926</v>
      </c>
      <c r="B5269" s="3">
        <v>84.0</v>
      </c>
      <c r="C5269" s="3" t="s">
        <v>4244</v>
      </c>
      <c r="D5269" s="3">
        <v>42.0</v>
      </c>
      <c r="E5269" s="3" t="s">
        <v>4341</v>
      </c>
      <c r="F5269" s="3">
        <v>8.0</v>
      </c>
      <c r="G5269" s="3">
        <v>5.0</v>
      </c>
      <c r="H5269" s="3" t="s">
        <v>5510</v>
      </c>
      <c r="I5269" s="3" t="s">
        <v>5511</v>
      </c>
      <c r="J5269" s="3" t="s">
        <v>23</v>
      </c>
      <c r="K5269" s="3" t="s">
        <v>24</v>
      </c>
      <c r="L5269" s="3">
        <v>22.0</v>
      </c>
      <c r="M5269" s="3" t="s">
        <v>25</v>
      </c>
      <c r="N5269" s="3" t="s">
        <v>5625</v>
      </c>
      <c r="O5269" s="3" t="s">
        <v>421</v>
      </c>
      <c r="P5269" s="4">
        <v>22271.0</v>
      </c>
      <c r="Q5269" s="3" t="s">
        <v>52</v>
      </c>
      <c r="S5269" s="3" t="s">
        <v>34</v>
      </c>
    </row>
    <row r="5270">
      <c r="A5270" s="2">
        <v>42318.71488425926</v>
      </c>
      <c r="B5270" s="3">
        <v>84.0</v>
      </c>
      <c r="C5270" s="3" t="s">
        <v>4244</v>
      </c>
      <c r="D5270" s="3">
        <v>43.0</v>
      </c>
      <c r="E5270" s="3" t="s">
        <v>4363</v>
      </c>
      <c r="F5270" s="3">
        <v>8.0</v>
      </c>
      <c r="G5270" s="3">
        <v>5.0</v>
      </c>
      <c r="H5270" s="3" t="s">
        <v>5510</v>
      </c>
      <c r="I5270" s="3" t="s">
        <v>5511</v>
      </c>
      <c r="J5270" s="3" t="s">
        <v>23</v>
      </c>
      <c r="K5270" s="3" t="s">
        <v>24</v>
      </c>
      <c r="L5270" s="3">
        <v>1.0</v>
      </c>
      <c r="M5270" s="3" t="s">
        <v>30</v>
      </c>
      <c r="N5270" s="3" t="s">
        <v>5626</v>
      </c>
      <c r="O5270" s="3" t="s">
        <v>5627</v>
      </c>
      <c r="P5270" s="4">
        <v>24646.0</v>
      </c>
      <c r="Q5270" s="3" t="s">
        <v>75</v>
      </c>
      <c r="S5270" s="3" t="s">
        <v>34</v>
      </c>
    </row>
    <row r="5271">
      <c r="A5271" s="2">
        <v>42318.71488425926</v>
      </c>
      <c r="B5271" s="3">
        <v>84.0</v>
      </c>
      <c r="C5271" s="3" t="s">
        <v>4244</v>
      </c>
      <c r="D5271" s="3">
        <v>43.0</v>
      </c>
      <c r="E5271" s="3" t="s">
        <v>4363</v>
      </c>
      <c r="F5271" s="3">
        <v>8.0</v>
      </c>
      <c r="G5271" s="3">
        <v>5.0</v>
      </c>
      <c r="H5271" s="3" t="s">
        <v>5510</v>
      </c>
      <c r="I5271" s="3" t="s">
        <v>5511</v>
      </c>
      <c r="J5271" s="3" t="s">
        <v>23</v>
      </c>
      <c r="K5271" s="3" t="s">
        <v>24</v>
      </c>
      <c r="L5271" s="3">
        <v>2.0</v>
      </c>
      <c r="M5271" s="3" t="s">
        <v>25</v>
      </c>
      <c r="N5271" s="3" t="s">
        <v>5628</v>
      </c>
      <c r="O5271" s="3" t="s">
        <v>1637</v>
      </c>
      <c r="P5271" s="4">
        <v>25448.0</v>
      </c>
      <c r="Q5271" s="3" t="s">
        <v>37</v>
      </c>
      <c r="S5271" s="3" t="s">
        <v>34</v>
      </c>
    </row>
    <row r="5272">
      <c r="A5272" s="2">
        <v>42318.71488425926</v>
      </c>
      <c r="B5272" s="3">
        <v>84.0</v>
      </c>
      <c r="C5272" s="3" t="s">
        <v>4244</v>
      </c>
      <c r="D5272" s="3">
        <v>43.0</v>
      </c>
      <c r="E5272" s="3" t="s">
        <v>4363</v>
      </c>
      <c r="F5272" s="3">
        <v>8.0</v>
      </c>
      <c r="G5272" s="3">
        <v>5.0</v>
      </c>
      <c r="H5272" s="3" t="s">
        <v>5510</v>
      </c>
      <c r="I5272" s="3" t="s">
        <v>5511</v>
      </c>
      <c r="J5272" s="3" t="s">
        <v>23</v>
      </c>
      <c r="K5272" s="3" t="s">
        <v>24</v>
      </c>
      <c r="L5272" s="3">
        <v>3.0</v>
      </c>
      <c r="M5272" s="3" t="s">
        <v>30</v>
      </c>
      <c r="N5272" s="3" t="s">
        <v>5629</v>
      </c>
      <c r="O5272" s="3" t="s">
        <v>1280</v>
      </c>
      <c r="P5272" s="4">
        <v>19841.0</v>
      </c>
      <c r="Q5272" s="3" t="s">
        <v>86</v>
      </c>
      <c r="S5272" s="3" t="s">
        <v>34</v>
      </c>
    </row>
    <row r="5273">
      <c r="A5273" s="2">
        <v>42318.71488425926</v>
      </c>
      <c r="B5273" s="3">
        <v>84.0</v>
      </c>
      <c r="C5273" s="3" t="s">
        <v>4244</v>
      </c>
      <c r="D5273" s="3">
        <v>43.0</v>
      </c>
      <c r="E5273" s="3" t="s">
        <v>4363</v>
      </c>
      <c r="F5273" s="3">
        <v>8.0</v>
      </c>
      <c r="G5273" s="3">
        <v>5.0</v>
      </c>
      <c r="H5273" s="3" t="s">
        <v>5510</v>
      </c>
      <c r="I5273" s="3" t="s">
        <v>5511</v>
      </c>
      <c r="J5273" s="3" t="s">
        <v>23</v>
      </c>
      <c r="K5273" s="3" t="s">
        <v>24</v>
      </c>
      <c r="L5273" s="3">
        <v>4.0</v>
      </c>
      <c r="M5273" s="3" t="s">
        <v>25</v>
      </c>
      <c r="N5273" s="3" t="s">
        <v>5630</v>
      </c>
      <c r="O5273" s="3" t="s">
        <v>1395</v>
      </c>
      <c r="P5273" s="4">
        <v>28863.0</v>
      </c>
      <c r="Q5273" s="3" t="s">
        <v>33</v>
      </c>
      <c r="S5273" s="3" t="s">
        <v>34</v>
      </c>
    </row>
    <row r="5274">
      <c r="A5274" s="2">
        <v>42318.71488425926</v>
      </c>
      <c r="B5274" s="3">
        <v>84.0</v>
      </c>
      <c r="C5274" s="3" t="s">
        <v>4244</v>
      </c>
      <c r="D5274" s="3">
        <v>43.0</v>
      </c>
      <c r="E5274" s="3" t="s">
        <v>4363</v>
      </c>
      <c r="F5274" s="3">
        <v>8.0</v>
      </c>
      <c r="G5274" s="3">
        <v>5.0</v>
      </c>
      <c r="H5274" s="3" t="s">
        <v>5510</v>
      </c>
      <c r="I5274" s="3" t="s">
        <v>5511</v>
      </c>
      <c r="J5274" s="3" t="s">
        <v>23</v>
      </c>
      <c r="K5274" s="3" t="s">
        <v>24</v>
      </c>
      <c r="L5274" s="3">
        <v>5.0</v>
      </c>
      <c r="M5274" s="3" t="s">
        <v>30</v>
      </c>
      <c r="N5274" s="3" t="s">
        <v>906</v>
      </c>
      <c r="O5274" s="3" t="s">
        <v>326</v>
      </c>
      <c r="P5274" s="4">
        <v>18604.0</v>
      </c>
      <c r="Q5274" s="3" t="s">
        <v>105</v>
      </c>
      <c r="S5274" s="3" t="s">
        <v>34</v>
      </c>
    </row>
    <row r="5275">
      <c r="A5275" s="2">
        <v>42318.71488425926</v>
      </c>
      <c r="B5275" s="3">
        <v>84.0</v>
      </c>
      <c r="C5275" s="3" t="s">
        <v>4244</v>
      </c>
      <c r="D5275" s="3">
        <v>43.0</v>
      </c>
      <c r="E5275" s="3" t="s">
        <v>4363</v>
      </c>
      <c r="F5275" s="3">
        <v>8.0</v>
      </c>
      <c r="G5275" s="3">
        <v>5.0</v>
      </c>
      <c r="H5275" s="3" t="s">
        <v>5510</v>
      </c>
      <c r="I5275" s="3" t="s">
        <v>5511</v>
      </c>
      <c r="J5275" s="3" t="s">
        <v>23</v>
      </c>
      <c r="K5275" s="3" t="s">
        <v>24</v>
      </c>
      <c r="L5275" s="3">
        <v>6.0</v>
      </c>
      <c r="M5275" s="3" t="s">
        <v>25</v>
      </c>
      <c r="N5275" s="3" t="s">
        <v>5631</v>
      </c>
      <c r="O5275" s="3" t="s">
        <v>246</v>
      </c>
      <c r="P5275" s="4">
        <v>17924.0</v>
      </c>
      <c r="Q5275" s="3" t="s">
        <v>86</v>
      </c>
      <c r="S5275" s="3" t="s">
        <v>34</v>
      </c>
    </row>
    <row r="5276">
      <c r="A5276" s="2">
        <v>42318.71488425926</v>
      </c>
      <c r="B5276" s="3">
        <v>84.0</v>
      </c>
      <c r="C5276" s="3" t="s">
        <v>4244</v>
      </c>
      <c r="D5276" s="3">
        <v>43.0</v>
      </c>
      <c r="E5276" s="3" t="s">
        <v>4363</v>
      </c>
      <c r="F5276" s="3">
        <v>8.0</v>
      </c>
      <c r="G5276" s="3">
        <v>5.0</v>
      </c>
      <c r="H5276" s="3" t="s">
        <v>5510</v>
      </c>
      <c r="I5276" s="3" t="s">
        <v>5511</v>
      </c>
      <c r="J5276" s="3" t="s">
        <v>23</v>
      </c>
      <c r="K5276" s="3" t="s">
        <v>24</v>
      </c>
      <c r="L5276" s="3">
        <v>7.0</v>
      </c>
      <c r="M5276" s="3" t="s">
        <v>30</v>
      </c>
      <c r="N5276" s="3" t="s">
        <v>3638</v>
      </c>
      <c r="O5276" s="3" t="s">
        <v>803</v>
      </c>
      <c r="P5276" s="4">
        <v>17656.0</v>
      </c>
      <c r="Q5276" s="3" t="s">
        <v>105</v>
      </c>
      <c r="S5276" s="3" t="s">
        <v>34</v>
      </c>
    </row>
    <row r="5277">
      <c r="A5277" s="2">
        <v>42318.71488425926</v>
      </c>
      <c r="B5277" s="3">
        <v>84.0</v>
      </c>
      <c r="C5277" s="3" t="s">
        <v>4244</v>
      </c>
      <c r="D5277" s="3">
        <v>43.0</v>
      </c>
      <c r="E5277" s="3" t="s">
        <v>4363</v>
      </c>
      <c r="F5277" s="3">
        <v>8.0</v>
      </c>
      <c r="G5277" s="3">
        <v>5.0</v>
      </c>
      <c r="H5277" s="3" t="s">
        <v>5510</v>
      </c>
      <c r="I5277" s="3" t="s">
        <v>5511</v>
      </c>
      <c r="J5277" s="3" t="s">
        <v>23</v>
      </c>
      <c r="K5277" s="3" t="s">
        <v>24</v>
      </c>
      <c r="L5277" s="3">
        <v>8.0</v>
      </c>
      <c r="M5277" s="3" t="s">
        <v>25</v>
      </c>
      <c r="N5277" s="3" t="s">
        <v>5632</v>
      </c>
      <c r="O5277" s="3" t="s">
        <v>243</v>
      </c>
      <c r="P5277" s="4">
        <v>20903.0</v>
      </c>
      <c r="Q5277" s="3" t="s">
        <v>205</v>
      </c>
      <c r="S5277" s="3" t="s">
        <v>29</v>
      </c>
    </row>
    <row r="5278">
      <c r="A5278" s="2">
        <v>42318.71488425926</v>
      </c>
      <c r="B5278" s="3">
        <v>84.0</v>
      </c>
      <c r="C5278" s="3" t="s">
        <v>4244</v>
      </c>
      <c r="D5278" s="3">
        <v>63.0</v>
      </c>
      <c r="E5278" s="3" t="s">
        <v>4369</v>
      </c>
      <c r="F5278" s="3">
        <v>8.0</v>
      </c>
      <c r="G5278" s="3">
        <v>5.0</v>
      </c>
      <c r="H5278" s="3" t="s">
        <v>5510</v>
      </c>
      <c r="I5278" s="3" t="s">
        <v>5511</v>
      </c>
      <c r="J5278" s="3" t="s">
        <v>23</v>
      </c>
      <c r="K5278" s="3" t="s">
        <v>24</v>
      </c>
      <c r="L5278" s="3">
        <v>1.0</v>
      </c>
      <c r="M5278" s="3" t="s">
        <v>30</v>
      </c>
      <c r="N5278" s="3" t="s">
        <v>5633</v>
      </c>
      <c r="O5278" s="3" t="s">
        <v>1762</v>
      </c>
      <c r="P5278" s="4">
        <v>28676.0</v>
      </c>
      <c r="Q5278" s="3" t="s">
        <v>216</v>
      </c>
      <c r="S5278" s="3" t="s">
        <v>29</v>
      </c>
    </row>
    <row r="5279">
      <c r="A5279" s="2">
        <v>42318.71488425926</v>
      </c>
      <c r="B5279" s="3">
        <v>84.0</v>
      </c>
      <c r="C5279" s="3" t="s">
        <v>4244</v>
      </c>
      <c r="D5279" s="3">
        <v>63.0</v>
      </c>
      <c r="E5279" s="3" t="s">
        <v>4369</v>
      </c>
      <c r="F5279" s="3">
        <v>8.0</v>
      </c>
      <c r="G5279" s="3">
        <v>5.0</v>
      </c>
      <c r="H5279" s="3" t="s">
        <v>5510</v>
      </c>
      <c r="I5279" s="3" t="s">
        <v>5511</v>
      </c>
      <c r="J5279" s="3" t="s">
        <v>23</v>
      </c>
      <c r="K5279" s="3" t="s">
        <v>24</v>
      </c>
      <c r="L5279" s="3">
        <v>2.0</v>
      </c>
      <c r="M5279" s="3" t="s">
        <v>25</v>
      </c>
      <c r="N5279" s="3" t="s">
        <v>206</v>
      </c>
      <c r="O5279" s="3" t="s">
        <v>1522</v>
      </c>
      <c r="P5279" s="4">
        <v>26951.0</v>
      </c>
      <c r="Q5279" s="3" t="s">
        <v>60</v>
      </c>
      <c r="S5279" s="3" t="s">
        <v>34</v>
      </c>
    </row>
    <row r="5280">
      <c r="A5280" s="2">
        <v>42318.71488425926</v>
      </c>
      <c r="B5280" s="3">
        <v>84.0</v>
      </c>
      <c r="C5280" s="3" t="s">
        <v>4244</v>
      </c>
      <c r="D5280" s="3">
        <v>63.0</v>
      </c>
      <c r="E5280" s="3" t="s">
        <v>4369</v>
      </c>
      <c r="F5280" s="3">
        <v>8.0</v>
      </c>
      <c r="G5280" s="3">
        <v>5.0</v>
      </c>
      <c r="H5280" s="3" t="s">
        <v>5510</v>
      </c>
      <c r="I5280" s="3" t="s">
        <v>5511</v>
      </c>
      <c r="J5280" s="3" t="s">
        <v>23</v>
      </c>
      <c r="K5280" s="3" t="s">
        <v>24</v>
      </c>
      <c r="L5280" s="3">
        <v>3.0</v>
      </c>
      <c r="M5280" s="3" t="s">
        <v>30</v>
      </c>
      <c r="N5280" s="3" t="s">
        <v>3700</v>
      </c>
      <c r="O5280" s="3" t="s">
        <v>375</v>
      </c>
      <c r="P5280" s="4">
        <v>21791.0</v>
      </c>
      <c r="Q5280" s="3" t="s">
        <v>352</v>
      </c>
      <c r="S5280" s="3" t="s">
        <v>34</v>
      </c>
    </row>
    <row r="5281">
      <c r="A5281" s="2">
        <v>42318.71488425926</v>
      </c>
      <c r="B5281" s="3">
        <v>84.0</v>
      </c>
      <c r="C5281" s="3" t="s">
        <v>4244</v>
      </c>
      <c r="D5281" s="3">
        <v>63.0</v>
      </c>
      <c r="E5281" s="3" t="s">
        <v>4369</v>
      </c>
      <c r="F5281" s="3">
        <v>8.0</v>
      </c>
      <c r="G5281" s="3">
        <v>5.0</v>
      </c>
      <c r="H5281" s="3" t="s">
        <v>5510</v>
      </c>
      <c r="I5281" s="3" t="s">
        <v>5511</v>
      </c>
      <c r="J5281" s="3" t="s">
        <v>23</v>
      </c>
      <c r="K5281" s="3" t="s">
        <v>24</v>
      </c>
      <c r="L5281" s="3">
        <v>4.0</v>
      </c>
      <c r="M5281" s="3" t="s">
        <v>25</v>
      </c>
      <c r="N5281" s="3" t="s">
        <v>5634</v>
      </c>
      <c r="O5281" s="3" t="s">
        <v>5635</v>
      </c>
      <c r="P5281" s="4">
        <v>28646.0</v>
      </c>
      <c r="Q5281" s="3" t="s">
        <v>247</v>
      </c>
      <c r="S5281" s="3" t="s">
        <v>34</v>
      </c>
    </row>
    <row r="5282">
      <c r="A5282" s="2">
        <v>42318.71488425926</v>
      </c>
      <c r="B5282" s="3">
        <v>84.0</v>
      </c>
      <c r="C5282" s="3" t="s">
        <v>4244</v>
      </c>
      <c r="D5282" s="3">
        <v>63.0</v>
      </c>
      <c r="E5282" s="3" t="s">
        <v>4369</v>
      </c>
      <c r="F5282" s="3">
        <v>8.0</v>
      </c>
      <c r="G5282" s="3">
        <v>5.0</v>
      </c>
      <c r="H5282" s="3" t="s">
        <v>5510</v>
      </c>
      <c r="I5282" s="3" t="s">
        <v>5511</v>
      </c>
      <c r="J5282" s="3" t="s">
        <v>23</v>
      </c>
      <c r="K5282" s="3" t="s">
        <v>24</v>
      </c>
      <c r="L5282" s="3">
        <v>5.0</v>
      </c>
      <c r="M5282" s="3" t="s">
        <v>30</v>
      </c>
      <c r="N5282" s="3" t="s">
        <v>5636</v>
      </c>
      <c r="O5282" s="3" t="s">
        <v>32</v>
      </c>
      <c r="P5282" s="4">
        <v>23935.0</v>
      </c>
      <c r="Q5282" s="3" t="s">
        <v>132</v>
      </c>
      <c r="S5282" s="3" t="s">
        <v>34</v>
      </c>
    </row>
    <row r="5283">
      <c r="A5283" s="2">
        <v>42318.71488425926</v>
      </c>
      <c r="B5283" s="3">
        <v>84.0</v>
      </c>
      <c r="C5283" s="3" t="s">
        <v>4244</v>
      </c>
      <c r="D5283" s="3">
        <v>63.0</v>
      </c>
      <c r="E5283" s="3" t="s">
        <v>4369</v>
      </c>
      <c r="F5283" s="3">
        <v>8.0</v>
      </c>
      <c r="G5283" s="3">
        <v>5.0</v>
      </c>
      <c r="H5283" s="3" t="s">
        <v>5510</v>
      </c>
      <c r="I5283" s="3" t="s">
        <v>5511</v>
      </c>
      <c r="J5283" s="3" t="s">
        <v>23</v>
      </c>
      <c r="K5283" s="3" t="s">
        <v>24</v>
      </c>
      <c r="L5283" s="3">
        <v>6.0</v>
      </c>
      <c r="M5283" s="3" t="s">
        <v>25</v>
      </c>
      <c r="N5283" s="3" t="s">
        <v>5637</v>
      </c>
      <c r="O5283" s="3" t="s">
        <v>27</v>
      </c>
      <c r="P5283" s="4">
        <v>25793.0</v>
      </c>
      <c r="Q5283" s="3" t="s">
        <v>352</v>
      </c>
      <c r="S5283" s="3" t="s">
        <v>34</v>
      </c>
    </row>
    <row r="5284">
      <c r="A5284" s="2">
        <v>42318.71488425926</v>
      </c>
      <c r="B5284" s="3">
        <v>84.0</v>
      </c>
      <c r="C5284" s="3" t="s">
        <v>4244</v>
      </c>
      <c r="D5284" s="3">
        <v>63.0</v>
      </c>
      <c r="E5284" s="3" t="s">
        <v>4369</v>
      </c>
      <c r="F5284" s="3">
        <v>8.0</v>
      </c>
      <c r="G5284" s="3">
        <v>5.0</v>
      </c>
      <c r="H5284" s="3" t="s">
        <v>5510</v>
      </c>
      <c r="I5284" s="3" t="s">
        <v>5511</v>
      </c>
      <c r="J5284" s="3" t="s">
        <v>23</v>
      </c>
      <c r="K5284" s="3" t="s">
        <v>24</v>
      </c>
      <c r="L5284" s="3">
        <v>7.0</v>
      </c>
      <c r="M5284" s="3" t="s">
        <v>30</v>
      </c>
      <c r="N5284" s="3" t="s">
        <v>5638</v>
      </c>
      <c r="O5284" s="3" t="s">
        <v>5639</v>
      </c>
      <c r="P5284" s="4">
        <v>22090.0</v>
      </c>
      <c r="Q5284" s="3" t="s">
        <v>132</v>
      </c>
      <c r="S5284" s="3" t="s">
        <v>34</v>
      </c>
    </row>
    <row r="5285">
      <c r="A5285" s="2">
        <v>42318.71488425926</v>
      </c>
      <c r="B5285" s="3">
        <v>84.0</v>
      </c>
      <c r="C5285" s="3" t="s">
        <v>4244</v>
      </c>
      <c r="D5285" s="3">
        <v>63.0</v>
      </c>
      <c r="E5285" s="3" t="s">
        <v>4369</v>
      </c>
      <c r="F5285" s="3">
        <v>8.0</v>
      </c>
      <c r="G5285" s="3">
        <v>5.0</v>
      </c>
      <c r="H5285" s="3" t="s">
        <v>5510</v>
      </c>
      <c r="I5285" s="3" t="s">
        <v>5511</v>
      </c>
      <c r="J5285" s="3" t="s">
        <v>23</v>
      </c>
      <c r="K5285" s="3" t="s">
        <v>24</v>
      </c>
      <c r="L5285" s="3">
        <v>8.0</v>
      </c>
      <c r="M5285" s="3" t="s">
        <v>25</v>
      </c>
      <c r="N5285" s="3" t="s">
        <v>3055</v>
      </c>
      <c r="O5285" s="3" t="s">
        <v>359</v>
      </c>
      <c r="P5285" s="4">
        <v>24740.0</v>
      </c>
      <c r="Q5285" s="3" t="s">
        <v>1205</v>
      </c>
      <c r="S5285" s="3" t="s">
        <v>34</v>
      </c>
    </row>
    <row r="5286">
      <c r="A5286" s="2">
        <v>42318.71488425926</v>
      </c>
      <c r="B5286" s="3">
        <v>84.0</v>
      </c>
      <c r="C5286" s="3" t="s">
        <v>4244</v>
      </c>
      <c r="D5286" s="3">
        <v>63.0</v>
      </c>
      <c r="E5286" s="3" t="s">
        <v>4369</v>
      </c>
      <c r="F5286" s="3">
        <v>8.0</v>
      </c>
      <c r="G5286" s="3">
        <v>5.0</v>
      </c>
      <c r="H5286" s="3" t="s">
        <v>5510</v>
      </c>
      <c r="I5286" s="3" t="s">
        <v>5511</v>
      </c>
      <c r="J5286" s="3" t="s">
        <v>23</v>
      </c>
      <c r="K5286" s="3" t="s">
        <v>24</v>
      </c>
      <c r="L5286" s="3">
        <v>9.0</v>
      </c>
      <c r="M5286" s="3" t="s">
        <v>30</v>
      </c>
      <c r="N5286" s="3" t="s">
        <v>5640</v>
      </c>
      <c r="O5286" s="3" t="s">
        <v>361</v>
      </c>
      <c r="P5286" s="4">
        <v>25716.0</v>
      </c>
      <c r="Q5286" s="3" t="s">
        <v>189</v>
      </c>
      <c r="S5286" s="3" t="s">
        <v>34</v>
      </c>
    </row>
    <row r="5287">
      <c r="A5287" s="2">
        <v>42318.71488425926</v>
      </c>
      <c r="B5287" s="3">
        <v>84.0</v>
      </c>
      <c r="C5287" s="3" t="s">
        <v>4244</v>
      </c>
      <c r="D5287" s="3">
        <v>63.0</v>
      </c>
      <c r="E5287" s="3" t="s">
        <v>4369</v>
      </c>
      <c r="F5287" s="3">
        <v>8.0</v>
      </c>
      <c r="G5287" s="3">
        <v>5.0</v>
      </c>
      <c r="H5287" s="3" t="s">
        <v>5510</v>
      </c>
      <c r="I5287" s="3" t="s">
        <v>5511</v>
      </c>
      <c r="J5287" s="3" t="s">
        <v>23</v>
      </c>
      <c r="K5287" s="3" t="s">
        <v>24</v>
      </c>
      <c r="L5287" s="3">
        <v>10.0</v>
      </c>
      <c r="M5287" s="3" t="s">
        <v>25</v>
      </c>
      <c r="N5287" s="3" t="s">
        <v>5641</v>
      </c>
      <c r="O5287" s="3" t="s">
        <v>1390</v>
      </c>
      <c r="P5287" s="4">
        <v>34538.0</v>
      </c>
      <c r="Q5287" s="3" t="s">
        <v>191</v>
      </c>
      <c r="S5287" s="3" t="s">
        <v>34</v>
      </c>
    </row>
    <row r="5288">
      <c r="A5288" s="2">
        <v>42318.71488425926</v>
      </c>
      <c r="B5288" s="3">
        <v>84.0</v>
      </c>
      <c r="C5288" s="3" t="s">
        <v>4244</v>
      </c>
      <c r="D5288" s="3">
        <v>63.0</v>
      </c>
      <c r="E5288" s="3" t="s">
        <v>4369</v>
      </c>
      <c r="F5288" s="3">
        <v>8.0</v>
      </c>
      <c r="G5288" s="3">
        <v>5.0</v>
      </c>
      <c r="H5288" s="3" t="s">
        <v>5510</v>
      </c>
      <c r="I5288" s="3" t="s">
        <v>5511</v>
      </c>
      <c r="J5288" s="3" t="s">
        <v>23</v>
      </c>
      <c r="K5288" s="3" t="s">
        <v>24</v>
      </c>
      <c r="L5288" s="3">
        <v>11.0</v>
      </c>
      <c r="M5288" s="3" t="s">
        <v>30</v>
      </c>
      <c r="N5288" s="3" t="s">
        <v>5642</v>
      </c>
      <c r="O5288" s="3" t="s">
        <v>697</v>
      </c>
      <c r="P5288" s="4">
        <v>28872.0</v>
      </c>
      <c r="Q5288" s="3" t="s">
        <v>40</v>
      </c>
      <c r="S5288" s="3" t="s">
        <v>34</v>
      </c>
    </row>
    <row r="5289">
      <c r="A5289" s="2">
        <v>42318.71488425926</v>
      </c>
      <c r="B5289" s="3">
        <v>84.0</v>
      </c>
      <c r="C5289" s="3" t="s">
        <v>4244</v>
      </c>
      <c r="D5289" s="3">
        <v>63.0</v>
      </c>
      <c r="E5289" s="3" t="s">
        <v>4369</v>
      </c>
      <c r="F5289" s="3">
        <v>8.0</v>
      </c>
      <c r="G5289" s="3">
        <v>5.0</v>
      </c>
      <c r="H5289" s="3" t="s">
        <v>5510</v>
      </c>
      <c r="I5289" s="3" t="s">
        <v>5511</v>
      </c>
      <c r="J5289" s="3" t="s">
        <v>23</v>
      </c>
      <c r="K5289" s="3" t="s">
        <v>24</v>
      </c>
      <c r="L5289" s="3">
        <v>12.0</v>
      </c>
      <c r="M5289" s="3" t="s">
        <v>25</v>
      </c>
      <c r="N5289" s="3" t="s">
        <v>5643</v>
      </c>
      <c r="O5289" s="3" t="s">
        <v>297</v>
      </c>
      <c r="P5289" s="4">
        <v>30738.0</v>
      </c>
      <c r="Q5289" s="3" t="s">
        <v>132</v>
      </c>
      <c r="S5289" s="3" t="s">
        <v>34</v>
      </c>
    </row>
    <row r="5290">
      <c r="A5290" s="2">
        <v>42318.71488425926</v>
      </c>
      <c r="B5290" s="3">
        <v>84.0</v>
      </c>
      <c r="C5290" s="3" t="s">
        <v>4244</v>
      </c>
      <c r="D5290" s="3">
        <v>63.0</v>
      </c>
      <c r="E5290" s="3" t="s">
        <v>4369</v>
      </c>
      <c r="F5290" s="3">
        <v>8.0</v>
      </c>
      <c r="G5290" s="3">
        <v>5.0</v>
      </c>
      <c r="H5290" s="3" t="s">
        <v>5510</v>
      </c>
      <c r="I5290" s="3" t="s">
        <v>5511</v>
      </c>
      <c r="J5290" s="3" t="s">
        <v>23</v>
      </c>
      <c r="K5290" s="3" t="s">
        <v>24</v>
      </c>
      <c r="L5290" s="3">
        <v>13.0</v>
      </c>
      <c r="M5290" s="3" t="s">
        <v>30</v>
      </c>
      <c r="N5290" s="3" t="s">
        <v>2878</v>
      </c>
      <c r="O5290" s="3" t="s">
        <v>3843</v>
      </c>
      <c r="P5290" s="4">
        <v>28253.0</v>
      </c>
      <c r="Q5290" s="3" t="s">
        <v>132</v>
      </c>
      <c r="S5290" s="3" t="s">
        <v>34</v>
      </c>
    </row>
    <row r="5291">
      <c r="A5291" s="2">
        <v>42318.71488425926</v>
      </c>
      <c r="B5291" s="3">
        <v>84.0</v>
      </c>
      <c r="C5291" s="3" t="s">
        <v>4244</v>
      </c>
      <c r="D5291" s="3">
        <v>63.0</v>
      </c>
      <c r="E5291" s="3" t="s">
        <v>4369</v>
      </c>
      <c r="F5291" s="3">
        <v>8.0</v>
      </c>
      <c r="G5291" s="3">
        <v>5.0</v>
      </c>
      <c r="H5291" s="3" t="s">
        <v>5510</v>
      </c>
      <c r="I5291" s="3" t="s">
        <v>5511</v>
      </c>
      <c r="J5291" s="3" t="s">
        <v>23</v>
      </c>
      <c r="K5291" s="3" t="s">
        <v>24</v>
      </c>
      <c r="L5291" s="3">
        <v>14.0</v>
      </c>
      <c r="M5291" s="3" t="s">
        <v>25</v>
      </c>
      <c r="N5291" s="3" t="s">
        <v>5644</v>
      </c>
      <c r="O5291" s="3" t="s">
        <v>4530</v>
      </c>
      <c r="P5291" s="4">
        <v>28156.0</v>
      </c>
      <c r="Q5291" s="3" t="s">
        <v>216</v>
      </c>
      <c r="S5291" s="3" t="s">
        <v>34</v>
      </c>
    </row>
    <row r="5292">
      <c r="A5292" s="2">
        <v>42318.71488425926</v>
      </c>
      <c r="B5292" s="3">
        <v>84.0</v>
      </c>
      <c r="C5292" s="3" t="s">
        <v>4244</v>
      </c>
      <c r="D5292" s="3">
        <v>63.0</v>
      </c>
      <c r="E5292" s="3" t="s">
        <v>4369</v>
      </c>
      <c r="F5292" s="3">
        <v>8.0</v>
      </c>
      <c r="G5292" s="3">
        <v>5.0</v>
      </c>
      <c r="H5292" s="3" t="s">
        <v>5510</v>
      </c>
      <c r="I5292" s="3" t="s">
        <v>5511</v>
      </c>
      <c r="J5292" s="3" t="s">
        <v>23</v>
      </c>
      <c r="K5292" s="3" t="s">
        <v>24</v>
      </c>
      <c r="L5292" s="3">
        <v>15.0</v>
      </c>
      <c r="M5292" s="3" t="s">
        <v>30</v>
      </c>
      <c r="N5292" s="3" t="s">
        <v>5645</v>
      </c>
      <c r="O5292" s="3" t="s">
        <v>4393</v>
      </c>
      <c r="P5292" s="4">
        <v>26686.0</v>
      </c>
      <c r="Q5292" s="3" t="s">
        <v>115</v>
      </c>
      <c r="S5292" s="3" t="s">
        <v>34</v>
      </c>
    </row>
    <row r="5293">
      <c r="A5293" s="2">
        <v>42318.71488425926</v>
      </c>
      <c r="B5293" s="3">
        <v>84.0</v>
      </c>
      <c r="C5293" s="3" t="s">
        <v>4244</v>
      </c>
      <c r="D5293" s="3">
        <v>63.0</v>
      </c>
      <c r="E5293" s="3" t="s">
        <v>4369</v>
      </c>
      <c r="F5293" s="3">
        <v>8.0</v>
      </c>
      <c r="G5293" s="3">
        <v>5.0</v>
      </c>
      <c r="H5293" s="3" t="s">
        <v>5510</v>
      </c>
      <c r="I5293" s="3" t="s">
        <v>5511</v>
      </c>
      <c r="J5293" s="3" t="s">
        <v>23</v>
      </c>
      <c r="K5293" s="3" t="s">
        <v>24</v>
      </c>
      <c r="L5293" s="3">
        <v>16.0</v>
      </c>
      <c r="M5293" s="3" t="s">
        <v>25</v>
      </c>
      <c r="N5293" s="3" t="s">
        <v>5646</v>
      </c>
      <c r="O5293" s="3" t="s">
        <v>427</v>
      </c>
      <c r="P5293" s="4">
        <v>19555.0</v>
      </c>
      <c r="Q5293" s="3" t="s">
        <v>37</v>
      </c>
      <c r="S5293" s="3" t="s">
        <v>34</v>
      </c>
    </row>
    <row r="5294">
      <c r="A5294" s="2">
        <v>42318.71488425926</v>
      </c>
      <c r="B5294" s="3">
        <v>84.0</v>
      </c>
      <c r="C5294" s="3" t="s">
        <v>4244</v>
      </c>
      <c r="D5294" s="3">
        <v>63.0</v>
      </c>
      <c r="E5294" s="3" t="s">
        <v>4369</v>
      </c>
      <c r="F5294" s="3">
        <v>8.0</v>
      </c>
      <c r="G5294" s="3">
        <v>5.0</v>
      </c>
      <c r="H5294" s="3" t="s">
        <v>5510</v>
      </c>
      <c r="I5294" s="3" t="s">
        <v>5511</v>
      </c>
      <c r="J5294" s="3" t="s">
        <v>23</v>
      </c>
      <c r="K5294" s="3" t="s">
        <v>24</v>
      </c>
      <c r="L5294" s="3">
        <v>17.0</v>
      </c>
      <c r="M5294" s="3" t="s">
        <v>30</v>
      </c>
      <c r="N5294" s="3" t="s">
        <v>5647</v>
      </c>
      <c r="O5294" s="3" t="s">
        <v>355</v>
      </c>
      <c r="P5294" s="4">
        <v>21210.0</v>
      </c>
      <c r="Q5294" s="3" t="s">
        <v>86</v>
      </c>
      <c r="S5294" s="3" t="s">
        <v>29</v>
      </c>
    </row>
    <row r="5295">
      <c r="A5295" s="2">
        <v>42318.71488425926</v>
      </c>
      <c r="B5295" s="3">
        <v>84.0</v>
      </c>
      <c r="C5295" s="3" t="s">
        <v>4244</v>
      </c>
      <c r="D5295" s="3">
        <v>63.0</v>
      </c>
      <c r="E5295" s="3" t="s">
        <v>4369</v>
      </c>
      <c r="F5295" s="3">
        <v>8.0</v>
      </c>
      <c r="G5295" s="3">
        <v>5.0</v>
      </c>
      <c r="H5295" s="3" t="s">
        <v>5510</v>
      </c>
      <c r="I5295" s="3" t="s">
        <v>5511</v>
      </c>
      <c r="J5295" s="3" t="s">
        <v>23</v>
      </c>
      <c r="K5295" s="3" t="s">
        <v>24</v>
      </c>
      <c r="L5295" s="3">
        <v>18.0</v>
      </c>
      <c r="M5295" s="3" t="s">
        <v>25</v>
      </c>
      <c r="N5295" s="3" t="s">
        <v>5648</v>
      </c>
      <c r="O5295" s="3" t="s">
        <v>1643</v>
      </c>
      <c r="P5295" s="4">
        <v>16086.0</v>
      </c>
      <c r="Q5295" s="3" t="s">
        <v>86</v>
      </c>
      <c r="S5295" s="3" t="s">
        <v>34</v>
      </c>
    </row>
    <row r="5296">
      <c r="A5296" s="2">
        <v>42318.71488425926</v>
      </c>
      <c r="B5296" s="3">
        <v>84.0</v>
      </c>
      <c r="C5296" s="3" t="s">
        <v>4244</v>
      </c>
      <c r="D5296" s="3">
        <v>63.0</v>
      </c>
      <c r="E5296" s="3" t="s">
        <v>4369</v>
      </c>
      <c r="F5296" s="3">
        <v>8.0</v>
      </c>
      <c r="G5296" s="3">
        <v>5.0</v>
      </c>
      <c r="H5296" s="3" t="s">
        <v>5510</v>
      </c>
      <c r="I5296" s="3" t="s">
        <v>5511</v>
      </c>
      <c r="J5296" s="3" t="s">
        <v>23</v>
      </c>
      <c r="K5296" s="3" t="s">
        <v>24</v>
      </c>
      <c r="L5296" s="3">
        <v>19.0</v>
      </c>
      <c r="M5296" s="3" t="s">
        <v>30</v>
      </c>
      <c r="N5296" s="3" t="s">
        <v>5649</v>
      </c>
      <c r="O5296" s="3" t="s">
        <v>186</v>
      </c>
      <c r="P5296" s="4">
        <v>16131.0</v>
      </c>
      <c r="Q5296" s="3" t="s">
        <v>86</v>
      </c>
      <c r="R5296" s="3" t="s">
        <v>1030</v>
      </c>
      <c r="S5296" s="3" t="s">
        <v>34</v>
      </c>
    </row>
    <row r="5297">
      <c r="A5297" s="2">
        <v>42318.71488425926</v>
      </c>
      <c r="B5297" s="3">
        <v>84.0</v>
      </c>
      <c r="C5297" s="3" t="s">
        <v>4244</v>
      </c>
      <c r="D5297" s="3" t="s">
        <v>4387</v>
      </c>
      <c r="E5297" s="3" t="s">
        <v>4388</v>
      </c>
      <c r="F5297" s="3">
        <v>8.0</v>
      </c>
      <c r="G5297" s="3">
        <v>5.0</v>
      </c>
      <c r="H5297" s="3" t="s">
        <v>5510</v>
      </c>
      <c r="I5297" s="3" t="s">
        <v>5511</v>
      </c>
      <c r="J5297" s="3" t="s">
        <v>23</v>
      </c>
      <c r="K5297" s="3" t="s">
        <v>272</v>
      </c>
      <c r="L5297" s="3">
        <v>1.0</v>
      </c>
      <c r="M5297" s="3" t="s">
        <v>25</v>
      </c>
      <c r="N5297" s="3" t="s">
        <v>5650</v>
      </c>
      <c r="O5297" s="3" t="s">
        <v>4448</v>
      </c>
      <c r="P5297" s="4">
        <v>23649.0</v>
      </c>
      <c r="Q5297" s="3" t="s">
        <v>228</v>
      </c>
      <c r="S5297" s="3" t="s">
        <v>29</v>
      </c>
    </row>
    <row r="5298">
      <c r="A5298" s="2">
        <v>42318.71488425926</v>
      </c>
      <c r="B5298" s="3">
        <v>84.0</v>
      </c>
      <c r="C5298" s="3" t="s">
        <v>4244</v>
      </c>
      <c r="D5298" s="3" t="s">
        <v>4387</v>
      </c>
      <c r="E5298" s="3" t="s">
        <v>4388</v>
      </c>
      <c r="F5298" s="3">
        <v>8.0</v>
      </c>
      <c r="G5298" s="3">
        <v>5.0</v>
      </c>
      <c r="H5298" s="3" t="s">
        <v>5510</v>
      </c>
      <c r="I5298" s="3" t="s">
        <v>5511</v>
      </c>
      <c r="J5298" s="3" t="s">
        <v>23</v>
      </c>
      <c r="K5298" s="3" t="s">
        <v>24</v>
      </c>
      <c r="L5298" s="3">
        <v>2.0</v>
      </c>
      <c r="M5298" s="3" t="s">
        <v>30</v>
      </c>
      <c r="N5298" s="3" t="s">
        <v>5651</v>
      </c>
      <c r="O5298" s="3" t="s">
        <v>709</v>
      </c>
      <c r="P5298" s="4">
        <v>26855.0</v>
      </c>
      <c r="Q5298" s="3" t="s">
        <v>72</v>
      </c>
      <c r="S5298" s="3" t="s">
        <v>34</v>
      </c>
    </row>
    <row r="5299">
      <c r="A5299" s="2">
        <v>42318.71488425926</v>
      </c>
      <c r="B5299" s="3">
        <v>84.0</v>
      </c>
      <c r="C5299" s="3" t="s">
        <v>4244</v>
      </c>
      <c r="D5299" s="3" t="s">
        <v>4387</v>
      </c>
      <c r="E5299" s="3" t="s">
        <v>4388</v>
      </c>
      <c r="F5299" s="3">
        <v>8.0</v>
      </c>
      <c r="G5299" s="3">
        <v>5.0</v>
      </c>
      <c r="H5299" s="3" t="s">
        <v>5510</v>
      </c>
      <c r="I5299" s="3" t="s">
        <v>5511</v>
      </c>
      <c r="J5299" s="3" t="s">
        <v>23</v>
      </c>
      <c r="K5299" s="3" t="s">
        <v>24</v>
      </c>
      <c r="L5299" s="3">
        <v>3.0</v>
      </c>
      <c r="M5299" s="3" t="s">
        <v>25</v>
      </c>
      <c r="N5299" s="3" t="s">
        <v>5652</v>
      </c>
      <c r="O5299" s="3" t="s">
        <v>1189</v>
      </c>
      <c r="P5299" s="4">
        <v>19631.0</v>
      </c>
      <c r="Q5299" s="3" t="s">
        <v>105</v>
      </c>
      <c r="S5299" s="3" t="s">
        <v>34</v>
      </c>
    </row>
    <row r="5300">
      <c r="A5300" s="2">
        <v>42318.71488425926</v>
      </c>
      <c r="B5300" s="3">
        <v>84.0</v>
      </c>
      <c r="C5300" s="3" t="s">
        <v>4244</v>
      </c>
      <c r="D5300" s="3" t="s">
        <v>4387</v>
      </c>
      <c r="E5300" s="3" t="s">
        <v>4388</v>
      </c>
      <c r="F5300" s="3">
        <v>8.0</v>
      </c>
      <c r="G5300" s="3">
        <v>5.0</v>
      </c>
      <c r="H5300" s="3" t="s">
        <v>5510</v>
      </c>
      <c r="I5300" s="3" t="s">
        <v>5511</v>
      </c>
      <c r="J5300" s="3" t="s">
        <v>23</v>
      </c>
      <c r="K5300" s="3" t="s">
        <v>24</v>
      </c>
      <c r="L5300" s="3">
        <v>4.0</v>
      </c>
      <c r="M5300" s="3" t="s">
        <v>30</v>
      </c>
      <c r="N5300" s="3" t="s">
        <v>4502</v>
      </c>
      <c r="O5300" s="3" t="s">
        <v>323</v>
      </c>
      <c r="P5300" s="4">
        <v>25854.0</v>
      </c>
      <c r="Q5300" s="3" t="s">
        <v>189</v>
      </c>
      <c r="S5300" s="3" t="s">
        <v>34</v>
      </c>
    </row>
    <row r="5301">
      <c r="A5301" s="2">
        <v>42318.71488425926</v>
      </c>
      <c r="B5301" s="3">
        <v>84.0</v>
      </c>
      <c r="C5301" s="3" t="s">
        <v>4244</v>
      </c>
      <c r="D5301" s="3" t="s">
        <v>4387</v>
      </c>
      <c r="E5301" s="3" t="s">
        <v>4388</v>
      </c>
      <c r="F5301" s="3">
        <v>8.0</v>
      </c>
      <c r="G5301" s="3">
        <v>5.0</v>
      </c>
      <c r="H5301" s="3" t="s">
        <v>5510</v>
      </c>
      <c r="I5301" s="3" t="s">
        <v>5511</v>
      </c>
      <c r="J5301" s="3" t="s">
        <v>23</v>
      </c>
      <c r="K5301" s="3" t="s">
        <v>24</v>
      </c>
      <c r="L5301" s="3">
        <v>5.0</v>
      </c>
      <c r="M5301" s="3" t="s">
        <v>25</v>
      </c>
      <c r="N5301" s="3" t="s">
        <v>5414</v>
      </c>
      <c r="O5301" s="3" t="s">
        <v>417</v>
      </c>
      <c r="P5301" s="4">
        <v>21109.0</v>
      </c>
      <c r="Q5301" s="3" t="s">
        <v>75</v>
      </c>
      <c r="S5301" s="3" t="s">
        <v>34</v>
      </c>
    </row>
    <row r="5302">
      <c r="A5302" s="2">
        <v>42318.71488425926</v>
      </c>
      <c r="B5302" s="3">
        <v>84.0</v>
      </c>
      <c r="C5302" s="3" t="s">
        <v>4244</v>
      </c>
      <c r="D5302" s="3" t="s">
        <v>4387</v>
      </c>
      <c r="E5302" s="3" t="s">
        <v>4388</v>
      </c>
      <c r="F5302" s="3">
        <v>8.0</v>
      </c>
      <c r="G5302" s="3">
        <v>5.0</v>
      </c>
      <c r="H5302" s="3" t="s">
        <v>5510</v>
      </c>
      <c r="I5302" s="3" t="s">
        <v>5511</v>
      </c>
      <c r="J5302" s="3" t="s">
        <v>23</v>
      </c>
      <c r="K5302" s="3" t="s">
        <v>24</v>
      </c>
      <c r="L5302" s="3">
        <v>6.0</v>
      </c>
      <c r="M5302" s="3" t="s">
        <v>30</v>
      </c>
      <c r="N5302" s="3" t="s">
        <v>5653</v>
      </c>
      <c r="O5302" s="3" t="s">
        <v>998</v>
      </c>
      <c r="P5302" s="4">
        <v>24442.0</v>
      </c>
      <c r="Q5302" s="3" t="s">
        <v>345</v>
      </c>
      <c r="S5302" s="3" t="s">
        <v>34</v>
      </c>
    </row>
    <row r="5303">
      <c r="A5303" s="2">
        <v>42318.71488425926</v>
      </c>
      <c r="B5303" s="3">
        <v>84.0</v>
      </c>
      <c r="C5303" s="3" t="s">
        <v>4244</v>
      </c>
      <c r="D5303" s="3" t="s">
        <v>4387</v>
      </c>
      <c r="E5303" s="3" t="s">
        <v>4388</v>
      </c>
      <c r="F5303" s="3">
        <v>8.0</v>
      </c>
      <c r="G5303" s="3">
        <v>5.0</v>
      </c>
      <c r="H5303" s="3" t="s">
        <v>5510</v>
      </c>
      <c r="I5303" s="3" t="s">
        <v>5511</v>
      </c>
      <c r="J5303" s="3" t="s">
        <v>23</v>
      </c>
      <c r="K5303" s="3" t="s">
        <v>24</v>
      </c>
      <c r="L5303" s="3">
        <v>7.0</v>
      </c>
      <c r="M5303" s="3" t="s">
        <v>25</v>
      </c>
      <c r="N5303" s="3" t="s">
        <v>5654</v>
      </c>
      <c r="O5303" s="3" t="s">
        <v>5655</v>
      </c>
      <c r="P5303" s="4">
        <v>28451.0</v>
      </c>
      <c r="Q5303" s="3" t="s">
        <v>189</v>
      </c>
      <c r="S5303" s="3" t="s">
        <v>34</v>
      </c>
    </row>
    <row r="5304">
      <c r="A5304" s="2">
        <v>42318.71488425926</v>
      </c>
      <c r="B5304" s="3">
        <v>84.0</v>
      </c>
      <c r="C5304" s="3" t="s">
        <v>4244</v>
      </c>
      <c r="D5304" s="3" t="s">
        <v>4387</v>
      </c>
      <c r="E5304" s="3" t="s">
        <v>4388</v>
      </c>
      <c r="F5304" s="3">
        <v>8.0</v>
      </c>
      <c r="G5304" s="3">
        <v>5.0</v>
      </c>
      <c r="H5304" s="3" t="s">
        <v>5510</v>
      </c>
      <c r="I5304" s="3" t="s">
        <v>5511</v>
      </c>
      <c r="J5304" s="3" t="s">
        <v>23</v>
      </c>
      <c r="K5304" s="3" t="s">
        <v>24</v>
      </c>
      <c r="L5304" s="3">
        <v>8.0</v>
      </c>
      <c r="M5304" s="3" t="s">
        <v>30</v>
      </c>
      <c r="N5304" s="3" t="s">
        <v>2967</v>
      </c>
      <c r="O5304" s="3" t="s">
        <v>2438</v>
      </c>
      <c r="P5304" s="4">
        <v>27589.0</v>
      </c>
      <c r="Q5304" s="3" t="s">
        <v>60</v>
      </c>
      <c r="S5304" s="3" t="s">
        <v>34</v>
      </c>
    </row>
    <row r="5305">
      <c r="A5305" s="2">
        <v>42318.71488425926</v>
      </c>
      <c r="B5305" s="3">
        <v>84.0</v>
      </c>
      <c r="C5305" s="3" t="s">
        <v>4244</v>
      </c>
      <c r="D5305" s="3" t="s">
        <v>4387</v>
      </c>
      <c r="E5305" s="3" t="s">
        <v>4388</v>
      </c>
      <c r="F5305" s="3">
        <v>8.0</v>
      </c>
      <c r="G5305" s="3">
        <v>5.0</v>
      </c>
      <c r="H5305" s="3" t="s">
        <v>5510</v>
      </c>
      <c r="I5305" s="3" t="s">
        <v>5511</v>
      </c>
      <c r="J5305" s="3" t="s">
        <v>23</v>
      </c>
      <c r="K5305" s="3" t="s">
        <v>24</v>
      </c>
      <c r="L5305" s="3">
        <v>9.0</v>
      </c>
      <c r="M5305" s="3" t="s">
        <v>25</v>
      </c>
      <c r="N5305" s="3" t="s">
        <v>5656</v>
      </c>
      <c r="O5305" s="3" t="s">
        <v>281</v>
      </c>
      <c r="P5305" s="4">
        <v>21587.0</v>
      </c>
      <c r="Q5305" s="3" t="s">
        <v>33</v>
      </c>
      <c r="S5305" s="3" t="s">
        <v>34</v>
      </c>
    </row>
    <row r="5306">
      <c r="A5306" s="2">
        <v>42318.71488425926</v>
      </c>
      <c r="B5306" s="3">
        <v>84.0</v>
      </c>
      <c r="C5306" s="3" t="s">
        <v>4244</v>
      </c>
      <c r="D5306" s="3" t="s">
        <v>4387</v>
      </c>
      <c r="E5306" s="3" t="s">
        <v>4388</v>
      </c>
      <c r="F5306" s="3">
        <v>8.0</v>
      </c>
      <c r="G5306" s="3">
        <v>5.0</v>
      </c>
      <c r="H5306" s="3" t="s">
        <v>5510</v>
      </c>
      <c r="I5306" s="3" t="s">
        <v>5511</v>
      </c>
      <c r="J5306" s="3" t="s">
        <v>23</v>
      </c>
      <c r="K5306" s="3" t="s">
        <v>24</v>
      </c>
      <c r="L5306" s="3">
        <v>10.0</v>
      </c>
      <c r="M5306" s="3" t="s">
        <v>30</v>
      </c>
      <c r="N5306" s="3" t="s">
        <v>5657</v>
      </c>
      <c r="O5306" s="3" t="s">
        <v>171</v>
      </c>
      <c r="P5306" s="4">
        <v>22579.0</v>
      </c>
      <c r="Q5306" s="3" t="s">
        <v>189</v>
      </c>
      <c r="S5306" s="3" t="s">
        <v>34</v>
      </c>
    </row>
    <row r="5307">
      <c r="A5307" s="2">
        <v>42318.71488425926</v>
      </c>
      <c r="B5307" s="3">
        <v>84.0</v>
      </c>
      <c r="C5307" s="3" t="s">
        <v>4244</v>
      </c>
      <c r="D5307" s="3" t="s">
        <v>4387</v>
      </c>
      <c r="E5307" s="3" t="s">
        <v>4388</v>
      </c>
      <c r="F5307" s="3">
        <v>8.0</v>
      </c>
      <c r="G5307" s="3">
        <v>5.0</v>
      </c>
      <c r="H5307" s="3" t="s">
        <v>5510</v>
      </c>
      <c r="I5307" s="3" t="s">
        <v>5511</v>
      </c>
      <c r="J5307" s="3" t="s">
        <v>23</v>
      </c>
      <c r="K5307" s="3" t="s">
        <v>24</v>
      </c>
      <c r="L5307" s="3">
        <v>11.0</v>
      </c>
      <c r="M5307" s="3" t="s">
        <v>25</v>
      </c>
      <c r="N5307" s="3" t="s">
        <v>5658</v>
      </c>
      <c r="O5307" s="3" t="s">
        <v>1385</v>
      </c>
      <c r="P5307" s="4">
        <v>26207.0</v>
      </c>
      <c r="Q5307" s="3" t="s">
        <v>1159</v>
      </c>
      <c r="S5307" s="3" t="s">
        <v>34</v>
      </c>
    </row>
    <row r="5308">
      <c r="A5308" s="2">
        <v>42318.71488425926</v>
      </c>
      <c r="B5308" s="3">
        <v>84.0</v>
      </c>
      <c r="C5308" s="3" t="s">
        <v>4244</v>
      </c>
      <c r="D5308" s="3" t="s">
        <v>4387</v>
      </c>
      <c r="E5308" s="3" t="s">
        <v>4388</v>
      </c>
      <c r="F5308" s="3">
        <v>8.0</v>
      </c>
      <c r="G5308" s="3">
        <v>5.0</v>
      </c>
      <c r="H5308" s="3" t="s">
        <v>5510</v>
      </c>
      <c r="I5308" s="3" t="s">
        <v>5511</v>
      </c>
      <c r="J5308" s="3" t="s">
        <v>23</v>
      </c>
      <c r="K5308" s="3" t="s">
        <v>24</v>
      </c>
      <c r="L5308" s="3">
        <v>12.0</v>
      </c>
      <c r="M5308" s="3" t="s">
        <v>30</v>
      </c>
      <c r="N5308" s="3" t="s">
        <v>5659</v>
      </c>
      <c r="O5308" s="3" t="s">
        <v>746</v>
      </c>
      <c r="P5308" s="4">
        <v>24211.0</v>
      </c>
      <c r="Q5308" s="3" t="s">
        <v>37</v>
      </c>
      <c r="S5308" s="3" t="s">
        <v>34</v>
      </c>
    </row>
    <row r="5309">
      <c r="A5309" s="2">
        <v>42318.71488425926</v>
      </c>
      <c r="B5309" s="3">
        <v>84.0</v>
      </c>
      <c r="C5309" s="3" t="s">
        <v>4244</v>
      </c>
      <c r="D5309" s="3" t="s">
        <v>4387</v>
      </c>
      <c r="E5309" s="3" t="s">
        <v>4388</v>
      </c>
      <c r="F5309" s="3">
        <v>8.0</v>
      </c>
      <c r="G5309" s="3">
        <v>5.0</v>
      </c>
      <c r="H5309" s="3" t="s">
        <v>5510</v>
      </c>
      <c r="I5309" s="3" t="s">
        <v>5511</v>
      </c>
      <c r="J5309" s="3" t="s">
        <v>23</v>
      </c>
      <c r="K5309" s="3" t="s">
        <v>24</v>
      </c>
      <c r="L5309" s="3">
        <v>13.0</v>
      </c>
      <c r="M5309" s="3" t="s">
        <v>25</v>
      </c>
      <c r="N5309" s="3" t="s">
        <v>5660</v>
      </c>
      <c r="O5309" s="3" t="s">
        <v>281</v>
      </c>
      <c r="P5309" s="4">
        <v>19908.0</v>
      </c>
      <c r="Q5309" s="3" t="s">
        <v>52</v>
      </c>
      <c r="S5309" s="3" t="s">
        <v>34</v>
      </c>
    </row>
    <row r="5310">
      <c r="A5310" s="2">
        <v>42318.71488425926</v>
      </c>
      <c r="B5310" s="3">
        <v>84.0</v>
      </c>
      <c r="C5310" s="3" t="s">
        <v>4244</v>
      </c>
      <c r="D5310" s="3" t="s">
        <v>4387</v>
      </c>
      <c r="E5310" s="3" t="s">
        <v>4388</v>
      </c>
      <c r="F5310" s="3">
        <v>8.0</v>
      </c>
      <c r="G5310" s="3">
        <v>5.0</v>
      </c>
      <c r="H5310" s="3" t="s">
        <v>5510</v>
      </c>
      <c r="I5310" s="3" t="s">
        <v>5511</v>
      </c>
      <c r="J5310" s="3" t="s">
        <v>23</v>
      </c>
      <c r="K5310" s="3" t="s">
        <v>24</v>
      </c>
      <c r="L5310" s="3">
        <v>14.0</v>
      </c>
      <c r="M5310" s="3" t="s">
        <v>30</v>
      </c>
      <c r="N5310" s="3" t="s">
        <v>5661</v>
      </c>
      <c r="O5310" s="3" t="s">
        <v>368</v>
      </c>
      <c r="P5310" s="4">
        <v>17760.0</v>
      </c>
      <c r="Q5310" s="3" t="s">
        <v>86</v>
      </c>
      <c r="S5310" s="3" t="s">
        <v>34</v>
      </c>
    </row>
    <row r="5311">
      <c r="A5311" s="2">
        <v>42318.71488425926</v>
      </c>
      <c r="B5311" s="3">
        <v>84.0</v>
      </c>
      <c r="C5311" s="3" t="s">
        <v>4244</v>
      </c>
      <c r="D5311" s="3" t="s">
        <v>4401</v>
      </c>
      <c r="E5311" s="3" t="s">
        <v>4402</v>
      </c>
      <c r="F5311" s="3">
        <v>8.0</v>
      </c>
      <c r="G5311" s="3">
        <v>5.0</v>
      </c>
      <c r="H5311" s="3" t="s">
        <v>5510</v>
      </c>
      <c r="I5311" s="3" t="s">
        <v>5511</v>
      </c>
      <c r="J5311" s="3" t="s">
        <v>23</v>
      </c>
      <c r="K5311" s="3" t="s">
        <v>24</v>
      </c>
      <c r="L5311" s="3">
        <v>1.0</v>
      </c>
      <c r="M5311" s="3" t="s">
        <v>25</v>
      </c>
      <c r="N5311" s="3" t="s">
        <v>5662</v>
      </c>
      <c r="O5311" s="3" t="s">
        <v>1332</v>
      </c>
      <c r="P5311" s="4">
        <v>32635.0</v>
      </c>
      <c r="Q5311" s="3" t="s">
        <v>75</v>
      </c>
      <c r="S5311" s="3" t="s">
        <v>34</v>
      </c>
    </row>
    <row r="5312">
      <c r="A5312" s="2">
        <v>42318.71488425926</v>
      </c>
      <c r="B5312" s="3">
        <v>84.0</v>
      </c>
      <c r="C5312" s="3" t="s">
        <v>4244</v>
      </c>
      <c r="D5312" s="3" t="s">
        <v>4401</v>
      </c>
      <c r="E5312" s="3" t="s">
        <v>4402</v>
      </c>
      <c r="F5312" s="3">
        <v>8.0</v>
      </c>
      <c r="G5312" s="3">
        <v>5.0</v>
      </c>
      <c r="H5312" s="3" t="s">
        <v>5510</v>
      </c>
      <c r="I5312" s="3" t="s">
        <v>5511</v>
      </c>
      <c r="J5312" s="3" t="s">
        <v>23</v>
      </c>
      <c r="K5312" s="3" t="s">
        <v>24</v>
      </c>
      <c r="L5312" s="3">
        <v>2.0</v>
      </c>
      <c r="M5312" s="3" t="s">
        <v>30</v>
      </c>
      <c r="N5312" s="3" t="s">
        <v>931</v>
      </c>
      <c r="O5312" s="3" t="s">
        <v>93</v>
      </c>
      <c r="P5312" s="4">
        <v>19874.0</v>
      </c>
      <c r="Q5312" s="3" t="s">
        <v>105</v>
      </c>
      <c r="S5312" s="3" t="s">
        <v>29</v>
      </c>
    </row>
    <row r="5313">
      <c r="A5313" s="2">
        <v>42318.71488425926</v>
      </c>
      <c r="B5313" s="3">
        <v>84.0</v>
      </c>
      <c r="C5313" s="3" t="s">
        <v>4244</v>
      </c>
      <c r="D5313" s="3" t="s">
        <v>4401</v>
      </c>
      <c r="E5313" s="3" t="s">
        <v>4402</v>
      </c>
      <c r="F5313" s="3">
        <v>8.0</v>
      </c>
      <c r="G5313" s="3">
        <v>5.0</v>
      </c>
      <c r="H5313" s="3" t="s">
        <v>5510</v>
      </c>
      <c r="I5313" s="3" t="s">
        <v>5511</v>
      </c>
      <c r="J5313" s="3" t="s">
        <v>23</v>
      </c>
      <c r="K5313" s="3" t="s">
        <v>24</v>
      </c>
      <c r="L5313" s="3">
        <v>3.0</v>
      </c>
      <c r="M5313" s="3" t="s">
        <v>25</v>
      </c>
      <c r="N5313" s="3" t="s">
        <v>206</v>
      </c>
      <c r="O5313" s="3" t="s">
        <v>421</v>
      </c>
      <c r="P5313" s="4">
        <v>25933.0</v>
      </c>
      <c r="Q5313" s="3" t="s">
        <v>169</v>
      </c>
      <c r="S5313" s="3" t="s">
        <v>34</v>
      </c>
    </row>
    <row r="5314">
      <c r="A5314" s="2">
        <v>42318.71488425926</v>
      </c>
      <c r="B5314" s="3">
        <v>84.0</v>
      </c>
      <c r="C5314" s="3" t="s">
        <v>4244</v>
      </c>
      <c r="D5314" s="3" t="s">
        <v>4401</v>
      </c>
      <c r="E5314" s="3" t="s">
        <v>4402</v>
      </c>
      <c r="F5314" s="3">
        <v>8.0</v>
      </c>
      <c r="G5314" s="3">
        <v>5.0</v>
      </c>
      <c r="H5314" s="3" t="s">
        <v>5510</v>
      </c>
      <c r="I5314" s="3" t="s">
        <v>5511</v>
      </c>
      <c r="J5314" s="3" t="s">
        <v>23</v>
      </c>
      <c r="K5314" s="3" t="s">
        <v>24</v>
      </c>
      <c r="L5314" s="3">
        <v>4.0</v>
      </c>
      <c r="M5314" s="3" t="s">
        <v>30</v>
      </c>
      <c r="N5314" s="3" t="s">
        <v>5663</v>
      </c>
      <c r="O5314" s="3" t="s">
        <v>3048</v>
      </c>
      <c r="P5314" s="4">
        <v>27928.0</v>
      </c>
      <c r="Q5314" s="3" t="s">
        <v>110</v>
      </c>
      <c r="S5314" s="3" t="s">
        <v>34</v>
      </c>
    </row>
    <row r="5315">
      <c r="A5315" s="2">
        <v>42318.71488425926</v>
      </c>
      <c r="B5315" s="3">
        <v>84.0</v>
      </c>
      <c r="C5315" s="3" t="s">
        <v>4244</v>
      </c>
      <c r="D5315" s="3" t="s">
        <v>4401</v>
      </c>
      <c r="E5315" s="3" t="s">
        <v>4402</v>
      </c>
      <c r="F5315" s="3">
        <v>8.0</v>
      </c>
      <c r="G5315" s="3">
        <v>5.0</v>
      </c>
      <c r="H5315" s="3" t="s">
        <v>5510</v>
      </c>
      <c r="I5315" s="3" t="s">
        <v>5511</v>
      </c>
      <c r="J5315" s="3" t="s">
        <v>23</v>
      </c>
      <c r="K5315" s="3" t="s">
        <v>24</v>
      </c>
      <c r="L5315" s="3">
        <v>5.0</v>
      </c>
      <c r="M5315" s="3" t="s">
        <v>25</v>
      </c>
      <c r="N5315" s="3" t="s">
        <v>5664</v>
      </c>
      <c r="O5315" s="3" t="s">
        <v>233</v>
      </c>
      <c r="P5315" s="4">
        <v>17746.0</v>
      </c>
      <c r="Q5315" s="3" t="s">
        <v>105</v>
      </c>
      <c r="S5315" s="3" t="s">
        <v>29</v>
      </c>
    </row>
    <row r="5316">
      <c r="A5316" s="2">
        <v>42318.71488425926</v>
      </c>
      <c r="B5316" s="3">
        <v>84.0</v>
      </c>
      <c r="C5316" s="3" t="s">
        <v>4244</v>
      </c>
      <c r="D5316" s="3" t="s">
        <v>4401</v>
      </c>
      <c r="E5316" s="3" t="s">
        <v>4402</v>
      </c>
      <c r="F5316" s="3">
        <v>8.0</v>
      </c>
      <c r="G5316" s="3">
        <v>5.0</v>
      </c>
      <c r="H5316" s="3" t="s">
        <v>5510</v>
      </c>
      <c r="I5316" s="3" t="s">
        <v>5511</v>
      </c>
      <c r="J5316" s="3" t="s">
        <v>23</v>
      </c>
      <c r="K5316" s="3" t="s">
        <v>24</v>
      </c>
      <c r="L5316" s="3">
        <v>6.0</v>
      </c>
      <c r="M5316" s="3" t="s">
        <v>30</v>
      </c>
      <c r="N5316" s="3" t="s">
        <v>5665</v>
      </c>
      <c r="O5316" s="3" t="s">
        <v>5666</v>
      </c>
      <c r="P5316" s="4">
        <v>27303.0</v>
      </c>
      <c r="Q5316" s="3" t="s">
        <v>110</v>
      </c>
      <c r="S5316" s="3" t="s">
        <v>34</v>
      </c>
    </row>
    <row r="5317">
      <c r="A5317" s="2">
        <v>42318.71488425926</v>
      </c>
      <c r="B5317" s="3">
        <v>84.0</v>
      </c>
      <c r="C5317" s="3" t="s">
        <v>4244</v>
      </c>
      <c r="D5317" s="3" t="s">
        <v>4401</v>
      </c>
      <c r="E5317" s="3" t="s">
        <v>4402</v>
      </c>
      <c r="F5317" s="3">
        <v>8.0</v>
      </c>
      <c r="G5317" s="3">
        <v>5.0</v>
      </c>
      <c r="H5317" s="3" t="s">
        <v>5510</v>
      </c>
      <c r="I5317" s="3" t="s">
        <v>5511</v>
      </c>
      <c r="J5317" s="3" t="s">
        <v>23</v>
      </c>
      <c r="K5317" s="3" t="s">
        <v>24</v>
      </c>
      <c r="L5317" s="3">
        <v>7.0</v>
      </c>
      <c r="M5317" s="3" t="s">
        <v>25</v>
      </c>
      <c r="N5317" s="3" t="s">
        <v>5667</v>
      </c>
      <c r="O5317" s="3" t="s">
        <v>2093</v>
      </c>
      <c r="P5317" s="4">
        <v>20474.0</v>
      </c>
      <c r="Q5317" s="3" t="s">
        <v>110</v>
      </c>
      <c r="S5317" s="3" t="s">
        <v>34</v>
      </c>
    </row>
    <row r="5318">
      <c r="A5318" s="2">
        <v>42318.71488425926</v>
      </c>
      <c r="B5318" s="3">
        <v>84.0</v>
      </c>
      <c r="C5318" s="3" t="s">
        <v>4244</v>
      </c>
      <c r="D5318" s="3" t="s">
        <v>4401</v>
      </c>
      <c r="E5318" s="3" t="s">
        <v>4402</v>
      </c>
      <c r="F5318" s="3">
        <v>8.0</v>
      </c>
      <c r="G5318" s="3">
        <v>5.0</v>
      </c>
      <c r="H5318" s="3" t="s">
        <v>5510</v>
      </c>
      <c r="I5318" s="3" t="s">
        <v>5511</v>
      </c>
      <c r="J5318" s="3" t="s">
        <v>23</v>
      </c>
      <c r="K5318" s="3" t="s">
        <v>24</v>
      </c>
      <c r="L5318" s="3">
        <v>8.0</v>
      </c>
      <c r="M5318" s="3" t="s">
        <v>30</v>
      </c>
      <c r="N5318" s="3" t="s">
        <v>5668</v>
      </c>
      <c r="O5318" s="3" t="s">
        <v>342</v>
      </c>
      <c r="P5318" s="4">
        <v>21689.0</v>
      </c>
      <c r="Q5318" s="3" t="s">
        <v>110</v>
      </c>
      <c r="S5318" s="3" t="s">
        <v>34</v>
      </c>
    </row>
    <row r="5319">
      <c r="A5319" s="2">
        <v>42318.71488425926</v>
      </c>
      <c r="B5319" s="3">
        <v>84.0</v>
      </c>
      <c r="C5319" s="3" t="s">
        <v>4244</v>
      </c>
      <c r="D5319" s="3" t="s">
        <v>4401</v>
      </c>
      <c r="E5319" s="3" t="s">
        <v>4402</v>
      </c>
      <c r="F5319" s="3">
        <v>8.0</v>
      </c>
      <c r="G5319" s="3">
        <v>5.0</v>
      </c>
      <c r="H5319" s="3" t="s">
        <v>5510</v>
      </c>
      <c r="I5319" s="3" t="s">
        <v>5511</v>
      </c>
      <c r="J5319" s="3" t="s">
        <v>23</v>
      </c>
      <c r="K5319" s="3" t="s">
        <v>24</v>
      </c>
      <c r="L5319" s="3">
        <v>9.0</v>
      </c>
      <c r="M5319" s="3" t="s">
        <v>25</v>
      </c>
      <c r="N5319" s="3" t="s">
        <v>5669</v>
      </c>
      <c r="O5319" s="3" t="s">
        <v>685</v>
      </c>
      <c r="P5319" s="4">
        <v>22382.0</v>
      </c>
      <c r="Q5319" s="3" t="s">
        <v>216</v>
      </c>
      <c r="S5319" s="3" t="s">
        <v>29</v>
      </c>
    </row>
    <row r="5320">
      <c r="A5320" s="2">
        <v>42318.71488425926</v>
      </c>
      <c r="B5320" s="3">
        <v>84.0</v>
      </c>
      <c r="C5320" s="3" t="s">
        <v>4244</v>
      </c>
      <c r="D5320" s="3" t="s">
        <v>4401</v>
      </c>
      <c r="E5320" s="3" t="s">
        <v>4402</v>
      </c>
      <c r="F5320" s="3">
        <v>8.0</v>
      </c>
      <c r="G5320" s="3">
        <v>5.0</v>
      </c>
      <c r="H5320" s="3" t="s">
        <v>5510</v>
      </c>
      <c r="I5320" s="3" t="s">
        <v>5511</v>
      </c>
      <c r="J5320" s="3" t="s">
        <v>23</v>
      </c>
      <c r="K5320" s="3" t="s">
        <v>24</v>
      </c>
      <c r="L5320" s="3">
        <v>10.0</v>
      </c>
      <c r="M5320" s="3" t="s">
        <v>30</v>
      </c>
      <c r="N5320" s="3" t="s">
        <v>5670</v>
      </c>
      <c r="O5320" s="3" t="s">
        <v>5671</v>
      </c>
      <c r="P5320" s="4">
        <v>23310.0</v>
      </c>
      <c r="Q5320" s="3" t="s">
        <v>110</v>
      </c>
      <c r="S5320" s="3" t="s">
        <v>34</v>
      </c>
    </row>
    <row r="5321">
      <c r="A5321" s="2">
        <v>42318.71488425926</v>
      </c>
      <c r="B5321" s="3">
        <v>84.0</v>
      </c>
      <c r="C5321" s="3" t="s">
        <v>4244</v>
      </c>
      <c r="D5321" s="3" t="s">
        <v>4401</v>
      </c>
      <c r="E5321" s="3" t="s">
        <v>4402</v>
      </c>
      <c r="F5321" s="3">
        <v>8.0</v>
      </c>
      <c r="G5321" s="3">
        <v>5.0</v>
      </c>
      <c r="H5321" s="3" t="s">
        <v>5510</v>
      </c>
      <c r="I5321" s="3" t="s">
        <v>5511</v>
      </c>
      <c r="J5321" s="3" t="s">
        <v>23</v>
      </c>
      <c r="K5321" s="3" t="s">
        <v>24</v>
      </c>
      <c r="L5321" s="3">
        <v>11.0</v>
      </c>
      <c r="M5321" s="3" t="s">
        <v>25</v>
      </c>
      <c r="N5321" s="3" t="s">
        <v>5672</v>
      </c>
      <c r="O5321" s="3" t="s">
        <v>536</v>
      </c>
      <c r="P5321" s="4">
        <v>20515.0</v>
      </c>
      <c r="Q5321" s="3" t="s">
        <v>86</v>
      </c>
      <c r="S5321" s="3" t="s">
        <v>34</v>
      </c>
    </row>
    <row r="5322">
      <c r="A5322" s="2">
        <v>42318.71488425926</v>
      </c>
      <c r="B5322" s="3">
        <v>84.0</v>
      </c>
      <c r="C5322" s="3" t="s">
        <v>4244</v>
      </c>
      <c r="D5322" s="3" t="s">
        <v>4401</v>
      </c>
      <c r="E5322" s="3" t="s">
        <v>4402</v>
      </c>
      <c r="F5322" s="3">
        <v>8.0</v>
      </c>
      <c r="G5322" s="3">
        <v>5.0</v>
      </c>
      <c r="H5322" s="3" t="s">
        <v>5510</v>
      </c>
      <c r="I5322" s="3" t="s">
        <v>5511</v>
      </c>
      <c r="J5322" s="3" t="s">
        <v>23</v>
      </c>
      <c r="K5322" s="3" t="s">
        <v>24</v>
      </c>
      <c r="L5322" s="3">
        <v>12.0</v>
      </c>
      <c r="M5322" s="3" t="s">
        <v>30</v>
      </c>
      <c r="N5322" s="3" t="s">
        <v>5673</v>
      </c>
      <c r="O5322" s="3" t="s">
        <v>1706</v>
      </c>
      <c r="P5322" s="4">
        <v>21871.0</v>
      </c>
      <c r="Q5322" s="3" t="s">
        <v>1955</v>
      </c>
      <c r="S5322" s="3" t="s">
        <v>29</v>
      </c>
    </row>
    <row r="5323">
      <c r="A5323" s="2">
        <v>42318.71488425926</v>
      </c>
      <c r="B5323" s="3">
        <v>84.0</v>
      </c>
      <c r="C5323" s="3" t="s">
        <v>4244</v>
      </c>
      <c r="D5323" s="3" t="s">
        <v>4401</v>
      </c>
      <c r="E5323" s="3" t="s">
        <v>4402</v>
      </c>
      <c r="F5323" s="3">
        <v>8.0</v>
      </c>
      <c r="G5323" s="3">
        <v>5.0</v>
      </c>
      <c r="H5323" s="3" t="s">
        <v>5510</v>
      </c>
      <c r="I5323" s="3" t="s">
        <v>5511</v>
      </c>
      <c r="J5323" s="3" t="s">
        <v>23</v>
      </c>
      <c r="K5323" s="3" t="s">
        <v>24</v>
      </c>
      <c r="L5323" s="3">
        <v>13.0</v>
      </c>
      <c r="M5323" s="3" t="s">
        <v>25</v>
      </c>
      <c r="N5323" s="3" t="s">
        <v>5674</v>
      </c>
      <c r="O5323" s="3" t="s">
        <v>523</v>
      </c>
      <c r="P5323" s="4">
        <v>21126.0</v>
      </c>
      <c r="Q5323" s="3" t="s">
        <v>712</v>
      </c>
      <c r="S5323" s="3" t="s">
        <v>34</v>
      </c>
    </row>
    <row r="5324">
      <c r="A5324" s="2">
        <v>42318.71488425926</v>
      </c>
      <c r="B5324" s="3">
        <v>84.0</v>
      </c>
      <c r="C5324" s="3" t="s">
        <v>4244</v>
      </c>
      <c r="D5324" s="3" t="s">
        <v>4401</v>
      </c>
      <c r="E5324" s="3" t="s">
        <v>4402</v>
      </c>
      <c r="F5324" s="3">
        <v>8.0</v>
      </c>
      <c r="G5324" s="3">
        <v>5.0</v>
      </c>
      <c r="H5324" s="3" t="s">
        <v>5510</v>
      </c>
      <c r="I5324" s="3" t="s">
        <v>5511</v>
      </c>
      <c r="J5324" s="3" t="s">
        <v>23</v>
      </c>
      <c r="K5324" s="3" t="s">
        <v>24</v>
      </c>
      <c r="L5324" s="3">
        <v>14.0</v>
      </c>
      <c r="M5324" s="3" t="s">
        <v>30</v>
      </c>
      <c r="N5324" s="3" t="s">
        <v>5675</v>
      </c>
      <c r="O5324" s="3" t="s">
        <v>1557</v>
      </c>
      <c r="P5324" s="4">
        <v>30852.0</v>
      </c>
      <c r="Q5324" s="3" t="s">
        <v>75</v>
      </c>
      <c r="S5324" s="3" t="s">
        <v>34</v>
      </c>
    </row>
    <row r="5325">
      <c r="A5325" s="2">
        <v>42318.71488425926</v>
      </c>
      <c r="B5325" s="3">
        <v>84.0</v>
      </c>
      <c r="C5325" s="3" t="s">
        <v>4244</v>
      </c>
      <c r="D5325" s="3" t="s">
        <v>4401</v>
      </c>
      <c r="E5325" s="3" t="s">
        <v>4402</v>
      </c>
      <c r="F5325" s="3">
        <v>8.0</v>
      </c>
      <c r="G5325" s="3">
        <v>5.0</v>
      </c>
      <c r="H5325" s="3" t="s">
        <v>5510</v>
      </c>
      <c r="I5325" s="3" t="s">
        <v>5511</v>
      </c>
      <c r="J5325" s="3" t="s">
        <v>23</v>
      </c>
      <c r="K5325" s="3" t="s">
        <v>24</v>
      </c>
      <c r="L5325" s="3">
        <v>15.0</v>
      </c>
      <c r="M5325" s="3" t="s">
        <v>25</v>
      </c>
      <c r="N5325" s="3" t="s">
        <v>5676</v>
      </c>
      <c r="O5325" s="3" t="s">
        <v>102</v>
      </c>
      <c r="P5325" s="4">
        <v>20770.0</v>
      </c>
      <c r="Q5325" s="3" t="s">
        <v>189</v>
      </c>
      <c r="S5325" s="3" t="s">
        <v>34</v>
      </c>
    </row>
    <row r="5326">
      <c r="A5326" s="2">
        <v>42318.71488425926</v>
      </c>
      <c r="B5326" s="3">
        <v>84.0</v>
      </c>
      <c r="C5326" s="3" t="s">
        <v>4244</v>
      </c>
      <c r="D5326" s="3" t="s">
        <v>4401</v>
      </c>
      <c r="E5326" s="3" t="s">
        <v>4402</v>
      </c>
      <c r="F5326" s="3">
        <v>8.0</v>
      </c>
      <c r="G5326" s="3">
        <v>5.0</v>
      </c>
      <c r="H5326" s="3" t="s">
        <v>5510</v>
      </c>
      <c r="I5326" s="3" t="s">
        <v>5511</v>
      </c>
      <c r="J5326" s="3" t="s">
        <v>23</v>
      </c>
      <c r="K5326" s="3" t="s">
        <v>24</v>
      </c>
      <c r="L5326" s="3">
        <v>16.0</v>
      </c>
      <c r="M5326" s="3" t="s">
        <v>30</v>
      </c>
      <c r="N5326" s="3" t="s">
        <v>5677</v>
      </c>
      <c r="O5326" s="3" t="s">
        <v>225</v>
      </c>
      <c r="P5326" s="4">
        <v>21576.0</v>
      </c>
      <c r="Q5326" s="3" t="s">
        <v>83</v>
      </c>
      <c r="S5326" s="3" t="s">
        <v>34</v>
      </c>
    </row>
    <row r="5327">
      <c r="A5327" s="2">
        <v>42318.71488425926</v>
      </c>
      <c r="B5327" s="3">
        <v>84.0</v>
      </c>
      <c r="C5327" s="3" t="s">
        <v>4244</v>
      </c>
      <c r="D5327" s="3" t="s">
        <v>4401</v>
      </c>
      <c r="E5327" s="3" t="s">
        <v>4402</v>
      </c>
      <c r="F5327" s="3">
        <v>8.0</v>
      </c>
      <c r="G5327" s="3">
        <v>5.0</v>
      </c>
      <c r="H5327" s="3" t="s">
        <v>5510</v>
      </c>
      <c r="I5327" s="3" t="s">
        <v>5511</v>
      </c>
      <c r="J5327" s="3" t="s">
        <v>23</v>
      </c>
      <c r="K5327" s="3" t="s">
        <v>24</v>
      </c>
      <c r="L5327" s="3">
        <v>17.0</v>
      </c>
      <c r="M5327" s="3" t="s">
        <v>25</v>
      </c>
      <c r="N5327" s="3" t="s">
        <v>5678</v>
      </c>
      <c r="O5327" s="3" t="s">
        <v>5679</v>
      </c>
      <c r="P5327" s="4">
        <v>22660.0</v>
      </c>
      <c r="Q5327" s="3" t="s">
        <v>75</v>
      </c>
      <c r="S5327" s="3" t="s">
        <v>34</v>
      </c>
    </row>
    <row r="5328">
      <c r="A5328" s="2">
        <v>42318.71488425926</v>
      </c>
      <c r="B5328" s="3">
        <v>84.0</v>
      </c>
      <c r="C5328" s="3" t="s">
        <v>4244</v>
      </c>
      <c r="D5328" s="3" t="s">
        <v>4401</v>
      </c>
      <c r="E5328" s="3" t="s">
        <v>4402</v>
      </c>
      <c r="F5328" s="3">
        <v>8.0</v>
      </c>
      <c r="G5328" s="3">
        <v>5.0</v>
      </c>
      <c r="H5328" s="3" t="s">
        <v>5510</v>
      </c>
      <c r="I5328" s="3" t="s">
        <v>5511</v>
      </c>
      <c r="J5328" s="3" t="s">
        <v>23</v>
      </c>
      <c r="K5328" s="3" t="s">
        <v>24</v>
      </c>
      <c r="L5328" s="3">
        <v>18.0</v>
      </c>
      <c r="M5328" s="3" t="s">
        <v>30</v>
      </c>
      <c r="N5328" s="3" t="s">
        <v>5680</v>
      </c>
      <c r="O5328" s="3" t="s">
        <v>694</v>
      </c>
      <c r="P5328" s="4">
        <v>28929.0</v>
      </c>
      <c r="Q5328" s="3" t="s">
        <v>52</v>
      </c>
      <c r="S5328" s="3" t="s">
        <v>34</v>
      </c>
    </row>
    <row r="5329">
      <c r="A5329" s="2">
        <v>42318.71488425926</v>
      </c>
      <c r="B5329" s="3">
        <v>84.0</v>
      </c>
      <c r="C5329" s="3" t="s">
        <v>4244</v>
      </c>
      <c r="D5329" s="3" t="s">
        <v>4401</v>
      </c>
      <c r="E5329" s="3" t="s">
        <v>4402</v>
      </c>
      <c r="F5329" s="3">
        <v>8.0</v>
      </c>
      <c r="G5329" s="3">
        <v>5.0</v>
      </c>
      <c r="H5329" s="3" t="s">
        <v>5510</v>
      </c>
      <c r="I5329" s="3" t="s">
        <v>5511</v>
      </c>
      <c r="J5329" s="3" t="s">
        <v>23</v>
      </c>
      <c r="K5329" s="3" t="s">
        <v>24</v>
      </c>
      <c r="L5329" s="3">
        <v>19.0</v>
      </c>
      <c r="M5329" s="3" t="s">
        <v>25</v>
      </c>
      <c r="N5329" s="3" t="s">
        <v>5681</v>
      </c>
      <c r="O5329" s="3" t="s">
        <v>260</v>
      </c>
      <c r="P5329" s="4">
        <v>25764.0</v>
      </c>
      <c r="Q5329" s="3" t="s">
        <v>110</v>
      </c>
      <c r="S5329" s="3" t="s">
        <v>34</v>
      </c>
    </row>
    <row r="5330">
      <c r="A5330" s="2">
        <v>42318.71488425926</v>
      </c>
      <c r="B5330" s="3">
        <v>84.0</v>
      </c>
      <c r="C5330" s="3" t="s">
        <v>4244</v>
      </c>
      <c r="D5330" s="3" t="s">
        <v>4401</v>
      </c>
      <c r="E5330" s="3" t="s">
        <v>4402</v>
      </c>
      <c r="F5330" s="3">
        <v>8.0</v>
      </c>
      <c r="G5330" s="3">
        <v>5.0</v>
      </c>
      <c r="H5330" s="3" t="s">
        <v>5510</v>
      </c>
      <c r="I5330" s="3" t="s">
        <v>5511</v>
      </c>
      <c r="J5330" s="3" t="s">
        <v>23</v>
      </c>
      <c r="K5330" s="3" t="s">
        <v>24</v>
      </c>
      <c r="L5330" s="3">
        <v>20.0</v>
      </c>
      <c r="M5330" s="3" t="s">
        <v>30</v>
      </c>
      <c r="N5330" s="3" t="s">
        <v>5682</v>
      </c>
      <c r="O5330" s="3" t="s">
        <v>186</v>
      </c>
      <c r="P5330" s="4">
        <v>19170.0</v>
      </c>
      <c r="Q5330" s="3" t="s">
        <v>49</v>
      </c>
      <c r="S5330" s="3" t="s">
        <v>34</v>
      </c>
    </row>
    <row r="5331">
      <c r="A5331" s="2">
        <v>42318.71488425926</v>
      </c>
      <c r="B5331" s="3">
        <v>84.0</v>
      </c>
      <c r="C5331" s="3" t="s">
        <v>4244</v>
      </c>
      <c r="D5331" s="3" t="s">
        <v>4401</v>
      </c>
      <c r="E5331" s="3" t="s">
        <v>4402</v>
      </c>
      <c r="F5331" s="3">
        <v>8.0</v>
      </c>
      <c r="G5331" s="3">
        <v>5.0</v>
      </c>
      <c r="H5331" s="3" t="s">
        <v>5510</v>
      </c>
      <c r="I5331" s="3" t="s">
        <v>5511</v>
      </c>
      <c r="J5331" s="3" t="s">
        <v>23</v>
      </c>
      <c r="K5331" s="3" t="s">
        <v>24</v>
      </c>
      <c r="L5331" s="3">
        <v>21.0</v>
      </c>
      <c r="M5331" s="3" t="s">
        <v>25</v>
      </c>
      <c r="N5331" s="3" t="s">
        <v>5683</v>
      </c>
      <c r="O5331" s="3" t="s">
        <v>1089</v>
      </c>
      <c r="P5331" s="4">
        <v>24234.0</v>
      </c>
      <c r="Q5331" s="3" t="s">
        <v>37</v>
      </c>
      <c r="S5331" s="3" t="s">
        <v>34</v>
      </c>
    </row>
    <row r="5332">
      <c r="A5332" s="2">
        <v>42318.71488425926</v>
      </c>
      <c r="B5332" s="3">
        <v>84.0</v>
      </c>
      <c r="C5332" s="3" t="s">
        <v>4244</v>
      </c>
      <c r="D5332" s="3" t="s">
        <v>4401</v>
      </c>
      <c r="E5332" s="3" t="s">
        <v>4402</v>
      </c>
      <c r="F5332" s="3">
        <v>8.0</v>
      </c>
      <c r="G5332" s="3">
        <v>5.0</v>
      </c>
      <c r="H5332" s="3" t="s">
        <v>5510</v>
      </c>
      <c r="I5332" s="3" t="s">
        <v>5511</v>
      </c>
      <c r="J5332" s="3" t="s">
        <v>23</v>
      </c>
      <c r="K5332" s="3" t="s">
        <v>24</v>
      </c>
      <c r="L5332" s="3">
        <v>22.0</v>
      </c>
      <c r="M5332" s="3" t="s">
        <v>30</v>
      </c>
      <c r="N5332" s="3" t="s">
        <v>3096</v>
      </c>
      <c r="O5332" s="3" t="s">
        <v>171</v>
      </c>
      <c r="P5332" s="4">
        <v>19666.0</v>
      </c>
      <c r="Q5332" s="3" t="s">
        <v>105</v>
      </c>
      <c r="S5332" s="3" t="s">
        <v>34</v>
      </c>
    </row>
    <row r="5333">
      <c r="A5333" s="2">
        <v>42318.71488425926</v>
      </c>
      <c r="B5333" s="3">
        <v>84.0</v>
      </c>
      <c r="C5333" s="3" t="s">
        <v>4244</v>
      </c>
      <c r="D5333" s="3" t="s">
        <v>4401</v>
      </c>
      <c r="E5333" s="3" t="s">
        <v>4402</v>
      </c>
      <c r="F5333" s="3">
        <v>8.0</v>
      </c>
      <c r="G5333" s="3">
        <v>5.0</v>
      </c>
      <c r="H5333" s="3" t="s">
        <v>5510</v>
      </c>
      <c r="I5333" s="3" t="s">
        <v>5511</v>
      </c>
      <c r="J5333" s="3" t="s">
        <v>23</v>
      </c>
      <c r="K5333" s="3" t="s">
        <v>24</v>
      </c>
      <c r="L5333" s="3">
        <v>23.0</v>
      </c>
      <c r="M5333" s="3" t="s">
        <v>25</v>
      </c>
      <c r="N5333" s="3" t="s">
        <v>5684</v>
      </c>
      <c r="O5333" s="3" t="s">
        <v>275</v>
      </c>
      <c r="P5333" s="4">
        <v>20609.0</v>
      </c>
      <c r="Q5333" s="3" t="s">
        <v>132</v>
      </c>
      <c r="S5333" s="3" t="s">
        <v>34</v>
      </c>
    </row>
    <row r="5334">
      <c r="A5334" s="2">
        <v>42318.71488425926</v>
      </c>
      <c r="B5334" s="3">
        <v>84.0</v>
      </c>
      <c r="C5334" s="3" t="s">
        <v>4244</v>
      </c>
      <c r="D5334" s="3" t="s">
        <v>4401</v>
      </c>
      <c r="E5334" s="3" t="s">
        <v>4402</v>
      </c>
      <c r="F5334" s="3">
        <v>8.0</v>
      </c>
      <c r="G5334" s="3">
        <v>5.0</v>
      </c>
      <c r="H5334" s="3" t="s">
        <v>5510</v>
      </c>
      <c r="I5334" s="3" t="s">
        <v>5511</v>
      </c>
      <c r="J5334" s="3" t="s">
        <v>23</v>
      </c>
      <c r="K5334" s="3" t="s">
        <v>24</v>
      </c>
      <c r="L5334" s="3">
        <v>24.0</v>
      </c>
      <c r="M5334" s="3" t="s">
        <v>30</v>
      </c>
      <c r="N5334" s="3" t="s">
        <v>5685</v>
      </c>
      <c r="O5334" s="3" t="s">
        <v>283</v>
      </c>
      <c r="P5334" s="4">
        <v>26671.0</v>
      </c>
      <c r="Q5334" s="3" t="s">
        <v>132</v>
      </c>
      <c r="S5334" s="3" t="s">
        <v>34</v>
      </c>
    </row>
    <row r="5335">
      <c r="A5335" s="2">
        <v>42318.71488425926</v>
      </c>
      <c r="B5335" s="3">
        <v>84.0</v>
      </c>
      <c r="C5335" s="3" t="s">
        <v>4244</v>
      </c>
      <c r="D5335" s="3" t="s">
        <v>4401</v>
      </c>
      <c r="E5335" s="3" t="s">
        <v>4402</v>
      </c>
      <c r="F5335" s="3">
        <v>8.0</v>
      </c>
      <c r="G5335" s="3">
        <v>5.0</v>
      </c>
      <c r="H5335" s="3" t="s">
        <v>5510</v>
      </c>
      <c r="I5335" s="3" t="s">
        <v>5511</v>
      </c>
      <c r="J5335" s="3" t="s">
        <v>23</v>
      </c>
      <c r="K5335" s="3" t="s">
        <v>24</v>
      </c>
      <c r="L5335" s="3">
        <v>25.0</v>
      </c>
      <c r="M5335" s="3" t="s">
        <v>25</v>
      </c>
      <c r="N5335" s="3" t="s">
        <v>5663</v>
      </c>
      <c r="O5335" s="3" t="s">
        <v>454</v>
      </c>
      <c r="P5335" s="4">
        <v>17856.0</v>
      </c>
      <c r="Q5335" s="3" t="s">
        <v>49</v>
      </c>
      <c r="S5335" s="3" t="s">
        <v>34</v>
      </c>
    </row>
    <row r="5336">
      <c r="A5336" s="2">
        <v>42318.71488425926</v>
      </c>
      <c r="B5336" s="3">
        <v>84.0</v>
      </c>
      <c r="C5336" s="3" t="s">
        <v>4244</v>
      </c>
      <c r="D5336" s="3" t="s">
        <v>4401</v>
      </c>
      <c r="E5336" s="3" t="s">
        <v>4402</v>
      </c>
      <c r="F5336" s="3">
        <v>8.0</v>
      </c>
      <c r="G5336" s="3">
        <v>5.0</v>
      </c>
      <c r="H5336" s="3" t="s">
        <v>5510</v>
      </c>
      <c r="I5336" s="3" t="s">
        <v>5511</v>
      </c>
      <c r="J5336" s="3" t="s">
        <v>23</v>
      </c>
      <c r="K5336" s="3" t="s">
        <v>24</v>
      </c>
      <c r="L5336" s="3">
        <v>26.0</v>
      </c>
      <c r="M5336" s="3" t="s">
        <v>30</v>
      </c>
      <c r="N5336" s="3" t="s">
        <v>5686</v>
      </c>
      <c r="O5336" s="3" t="s">
        <v>779</v>
      </c>
      <c r="P5336" s="4">
        <v>17262.0</v>
      </c>
      <c r="Q5336" s="3" t="s">
        <v>86</v>
      </c>
      <c r="S5336" s="3" t="s">
        <v>34</v>
      </c>
    </row>
    <row r="5337">
      <c r="A5337" s="2">
        <v>42318.71488425926</v>
      </c>
      <c r="B5337" s="3">
        <v>84.0</v>
      </c>
      <c r="C5337" s="3" t="s">
        <v>4244</v>
      </c>
      <c r="D5337" s="3" t="s">
        <v>4401</v>
      </c>
      <c r="E5337" s="3" t="s">
        <v>4402</v>
      </c>
      <c r="F5337" s="3">
        <v>8.0</v>
      </c>
      <c r="G5337" s="3">
        <v>5.0</v>
      </c>
      <c r="H5337" s="3" t="s">
        <v>5510</v>
      </c>
      <c r="I5337" s="3" t="s">
        <v>5511</v>
      </c>
      <c r="J5337" s="3" t="s">
        <v>23</v>
      </c>
      <c r="K5337" s="3" t="s">
        <v>24</v>
      </c>
      <c r="L5337" s="3">
        <v>27.0</v>
      </c>
      <c r="M5337" s="3" t="s">
        <v>25</v>
      </c>
      <c r="N5337" s="3" t="s">
        <v>5687</v>
      </c>
      <c r="O5337" s="3" t="s">
        <v>2150</v>
      </c>
      <c r="P5337" s="4">
        <v>19680.0</v>
      </c>
      <c r="Q5337" s="3" t="s">
        <v>86</v>
      </c>
      <c r="S5337" s="3" t="s">
        <v>34</v>
      </c>
    </row>
    <row r="5338">
      <c r="A5338" s="2">
        <v>42318.71488425926</v>
      </c>
      <c r="B5338" s="3">
        <v>84.0</v>
      </c>
      <c r="C5338" s="3" t="s">
        <v>4244</v>
      </c>
      <c r="D5338" s="3" t="s">
        <v>4401</v>
      </c>
      <c r="E5338" s="3" t="s">
        <v>4402</v>
      </c>
      <c r="F5338" s="3">
        <v>8.0</v>
      </c>
      <c r="G5338" s="3">
        <v>5.0</v>
      </c>
      <c r="H5338" s="3" t="s">
        <v>5510</v>
      </c>
      <c r="I5338" s="3" t="s">
        <v>5511</v>
      </c>
      <c r="J5338" s="3" t="s">
        <v>23</v>
      </c>
      <c r="K5338" s="3" t="s">
        <v>24</v>
      </c>
      <c r="L5338" s="3">
        <v>28.0</v>
      </c>
      <c r="M5338" s="3" t="s">
        <v>30</v>
      </c>
      <c r="N5338" s="3" t="s">
        <v>5688</v>
      </c>
      <c r="O5338" s="3" t="s">
        <v>960</v>
      </c>
      <c r="P5338" s="4">
        <v>17933.0</v>
      </c>
      <c r="Q5338" s="3" t="s">
        <v>117</v>
      </c>
      <c r="S5338" s="3" t="s">
        <v>34</v>
      </c>
    </row>
    <row r="5339">
      <c r="A5339" s="2">
        <v>42318.71488425926</v>
      </c>
      <c r="B5339" s="3">
        <v>84.0</v>
      </c>
      <c r="C5339" s="3" t="s">
        <v>4244</v>
      </c>
      <c r="D5339" s="3" t="s">
        <v>4401</v>
      </c>
      <c r="E5339" s="3" t="s">
        <v>4402</v>
      </c>
      <c r="F5339" s="3">
        <v>8.0</v>
      </c>
      <c r="G5339" s="3">
        <v>5.0</v>
      </c>
      <c r="H5339" s="3" t="s">
        <v>5510</v>
      </c>
      <c r="I5339" s="3" t="s">
        <v>5511</v>
      </c>
      <c r="J5339" s="3" t="s">
        <v>23</v>
      </c>
      <c r="K5339" s="3" t="s">
        <v>24</v>
      </c>
      <c r="L5339" s="3">
        <v>29.0</v>
      </c>
      <c r="M5339" s="3" t="s">
        <v>25</v>
      </c>
      <c r="N5339" s="3" t="s">
        <v>5689</v>
      </c>
      <c r="O5339" s="3" t="s">
        <v>664</v>
      </c>
      <c r="P5339" s="4">
        <v>22345.0</v>
      </c>
      <c r="Q5339" s="3" t="s">
        <v>352</v>
      </c>
      <c r="S5339" s="3" t="s">
        <v>34</v>
      </c>
    </row>
    <row r="5340">
      <c r="A5340" s="2">
        <v>42318.71488425926</v>
      </c>
      <c r="B5340" s="3">
        <v>84.0</v>
      </c>
      <c r="C5340" s="3" t="s">
        <v>4244</v>
      </c>
      <c r="D5340" s="3" t="s">
        <v>4401</v>
      </c>
      <c r="E5340" s="3" t="s">
        <v>4402</v>
      </c>
      <c r="F5340" s="3">
        <v>8.0</v>
      </c>
      <c r="G5340" s="3">
        <v>5.0</v>
      </c>
      <c r="H5340" s="3" t="s">
        <v>5510</v>
      </c>
      <c r="I5340" s="3" t="s">
        <v>5511</v>
      </c>
      <c r="J5340" s="3" t="s">
        <v>23</v>
      </c>
      <c r="K5340" s="3" t="s">
        <v>24</v>
      </c>
      <c r="L5340" s="3">
        <v>30.0</v>
      </c>
      <c r="M5340" s="3" t="s">
        <v>30</v>
      </c>
      <c r="N5340" s="3" t="s">
        <v>5690</v>
      </c>
      <c r="O5340" s="3" t="s">
        <v>307</v>
      </c>
      <c r="P5340" s="4">
        <v>18544.0</v>
      </c>
      <c r="Q5340" s="3" t="s">
        <v>105</v>
      </c>
      <c r="S5340" s="3" t="s">
        <v>34</v>
      </c>
    </row>
    <row r="5341">
      <c r="A5341" s="2">
        <v>42318.71488425926</v>
      </c>
      <c r="B5341" s="3">
        <v>84.0</v>
      </c>
      <c r="C5341" s="3" t="s">
        <v>4244</v>
      </c>
      <c r="D5341" s="3" t="s">
        <v>4401</v>
      </c>
      <c r="E5341" s="3" t="s">
        <v>4402</v>
      </c>
      <c r="F5341" s="3">
        <v>8.0</v>
      </c>
      <c r="G5341" s="3">
        <v>5.0</v>
      </c>
      <c r="H5341" s="3" t="s">
        <v>5510</v>
      </c>
      <c r="I5341" s="3" t="s">
        <v>5511</v>
      </c>
      <c r="J5341" s="3" t="s">
        <v>23</v>
      </c>
      <c r="K5341" s="3" t="s">
        <v>24</v>
      </c>
      <c r="L5341" s="3">
        <v>31.0</v>
      </c>
      <c r="M5341" s="3" t="s">
        <v>25</v>
      </c>
      <c r="N5341" s="3" t="s">
        <v>5691</v>
      </c>
      <c r="O5341" s="3" t="s">
        <v>5692</v>
      </c>
      <c r="P5341" s="4">
        <v>33395.0</v>
      </c>
      <c r="Q5341" s="3" t="s">
        <v>55</v>
      </c>
      <c r="S5341" s="3" t="s">
        <v>34</v>
      </c>
    </row>
    <row r="5342">
      <c r="A5342" s="2">
        <v>42318.71488425926</v>
      </c>
      <c r="B5342" s="3">
        <v>84.0</v>
      </c>
      <c r="C5342" s="3" t="s">
        <v>4244</v>
      </c>
      <c r="D5342" s="3" t="s">
        <v>4401</v>
      </c>
      <c r="E5342" s="3" t="s">
        <v>4402</v>
      </c>
      <c r="F5342" s="3">
        <v>8.0</v>
      </c>
      <c r="G5342" s="3">
        <v>5.0</v>
      </c>
      <c r="H5342" s="3" t="s">
        <v>5510</v>
      </c>
      <c r="I5342" s="3" t="s">
        <v>5511</v>
      </c>
      <c r="J5342" s="3" t="s">
        <v>23</v>
      </c>
      <c r="K5342" s="3" t="s">
        <v>24</v>
      </c>
      <c r="L5342" s="3">
        <v>32.0</v>
      </c>
      <c r="M5342" s="3" t="s">
        <v>30</v>
      </c>
      <c r="N5342" s="3" t="s">
        <v>5693</v>
      </c>
      <c r="O5342" s="3" t="s">
        <v>803</v>
      </c>
      <c r="P5342" s="4">
        <v>21488.0</v>
      </c>
      <c r="Q5342" s="3" t="s">
        <v>37</v>
      </c>
      <c r="S5342" s="3" t="s">
        <v>34</v>
      </c>
    </row>
    <row r="5343">
      <c r="A5343" s="2">
        <v>42318.71488425926</v>
      </c>
      <c r="B5343" s="3">
        <v>84.0</v>
      </c>
      <c r="C5343" s="3" t="s">
        <v>4244</v>
      </c>
      <c r="D5343" s="3" t="s">
        <v>4401</v>
      </c>
      <c r="E5343" s="3" t="s">
        <v>4402</v>
      </c>
      <c r="F5343" s="3">
        <v>8.0</v>
      </c>
      <c r="G5343" s="3">
        <v>5.0</v>
      </c>
      <c r="H5343" s="3" t="s">
        <v>5510</v>
      </c>
      <c r="I5343" s="3" t="s">
        <v>5511</v>
      </c>
      <c r="J5343" s="3" t="s">
        <v>23</v>
      </c>
      <c r="K5343" s="3" t="s">
        <v>24</v>
      </c>
      <c r="L5343" s="3">
        <v>33.0</v>
      </c>
      <c r="M5343" s="3" t="s">
        <v>25</v>
      </c>
      <c r="N5343" s="3" t="s">
        <v>5694</v>
      </c>
      <c r="O5343" s="3" t="s">
        <v>2093</v>
      </c>
      <c r="P5343" s="4">
        <v>26451.0</v>
      </c>
      <c r="Q5343" s="3" t="s">
        <v>418</v>
      </c>
      <c r="S5343" s="3" t="s">
        <v>34</v>
      </c>
    </row>
    <row r="5344">
      <c r="A5344" s="2">
        <v>42318.71488425926</v>
      </c>
      <c r="B5344" s="3">
        <v>84.0</v>
      </c>
      <c r="C5344" s="3" t="s">
        <v>4244</v>
      </c>
      <c r="D5344" s="3" t="s">
        <v>4401</v>
      </c>
      <c r="E5344" s="3" t="s">
        <v>4402</v>
      </c>
      <c r="F5344" s="3">
        <v>8.0</v>
      </c>
      <c r="G5344" s="3">
        <v>5.0</v>
      </c>
      <c r="H5344" s="3" t="s">
        <v>5510</v>
      </c>
      <c r="I5344" s="3" t="s">
        <v>5511</v>
      </c>
      <c r="J5344" s="3" t="s">
        <v>23</v>
      </c>
      <c r="K5344" s="3" t="s">
        <v>24</v>
      </c>
      <c r="L5344" s="3">
        <v>34.0</v>
      </c>
      <c r="M5344" s="3" t="s">
        <v>30</v>
      </c>
      <c r="N5344" s="3" t="s">
        <v>2875</v>
      </c>
      <c r="O5344" s="3" t="s">
        <v>5695</v>
      </c>
      <c r="P5344" s="4">
        <v>22386.0</v>
      </c>
      <c r="Q5344" s="3" t="s">
        <v>216</v>
      </c>
      <c r="S5344" s="3" t="s">
        <v>34</v>
      </c>
    </row>
    <row r="5345">
      <c r="A5345" s="2">
        <v>42318.71488425926</v>
      </c>
      <c r="B5345" s="3">
        <v>84.0</v>
      </c>
      <c r="C5345" s="3" t="s">
        <v>4244</v>
      </c>
      <c r="D5345" s="3" t="s">
        <v>4401</v>
      </c>
      <c r="E5345" s="3" t="s">
        <v>4402</v>
      </c>
      <c r="F5345" s="3">
        <v>8.0</v>
      </c>
      <c r="G5345" s="3">
        <v>5.0</v>
      </c>
      <c r="H5345" s="3" t="s">
        <v>5510</v>
      </c>
      <c r="I5345" s="3" t="s">
        <v>5511</v>
      </c>
      <c r="J5345" s="3" t="s">
        <v>23</v>
      </c>
      <c r="K5345" s="3" t="s">
        <v>24</v>
      </c>
      <c r="L5345" s="3">
        <v>35.0</v>
      </c>
      <c r="M5345" s="3" t="s">
        <v>25</v>
      </c>
      <c r="N5345" s="3" t="s">
        <v>5696</v>
      </c>
      <c r="O5345" s="3" t="s">
        <v>1234</v>
      </c>
      <c r="P5345" s="4">
        <v>18792.0</v>
      </c>
      <c r="Q5345" s="3" t="s">
        <v>49</v>
      </c>
      <c r="S5345" s="3" t="s">
        <v>34</v>
      </c>
    </row>
    <row r="5346">
      <c r="A5346" s="2">
        <v>42318.71488425926</v>
      </c>
      <c r="B5346" s="3">
        <v>84.0</v>
      </c>
      <c r="C5346" s="3" t="s">
        <v>4244</v>
      </c>
      <c r="D5346" s="3" t="s">
        <v>4401</v>
      </c>
      <c r="E5346" s="3" t="s">
        <v>4402</v>
      </c>
      <c r="F5346" s="3">
        <v>8.0</v>
      </c>
      <c r="G5346" s="3">
        <v>5.0</v>
      </c>
      <c r="H5346" s="3" t="s">
        <v>5510</v>
      </c>
      <c r="I5346" s="3" t="s">
        <v>5511</v>
      </c>
      <c r="J5346" s="3" t="s">
        <v>23</v>
      </c>
      <c r="K5346" s="3" t="s">
        <v>24</v>
      </c>
      <c r="L5346" s="3">
        <v>36.0</v>
      </c>
      <c r="M5346" s="3" t="s">
        <v>30</v>
      </c>
      <c r="N5346" s="3" t="s">
        <v>5697</v>
      </c>
      <c r="O5346" s="3" t="s">
        <v>98</v>
      </c>
      <c r="P5346" s="4">
        <v>22065.0</v>
      </c>
      <c r="Q5346" s="3" t="s">
        <v>86</v>
      </c>
      <c r="S5346" s="3" t="s">
        <v>29</v>
      </c>
    </row>
    <row r="5347">
      <c r="A5347" s="2">
        <v>42318.71488425926</v>
      </c>
      <c r="B5347" s="3">
        <v>84.0</v>
      </c>
      <c r="C5347" s="3" t="s">
        <v>4244</v>
      </c>
      <c r="D5347" s="3" t="s">
        <v>4401</v>
      </c>
      <c r="E5347" s="3" t="s">
        <v>4402</v>
      </c>
      <c r="F5347" s="3">
        <v>8.0</v>
      </c>
      <c r="G5347" s="3">
        <v>5.0</v>
      </c>
      <c r="H5347" s="3" t="s">
        <v>5510</v>
      </c>
      <c r="I5347" s="3" t="s">
        <v>5511</v>
      </c>
      <c r="J5347" s="3" t="s">
        <v>23</v>
      </c>
      <c r="K5347" s="3" t="s">
        <v>24</v>
      </c>
      <c r="L5347" s="3">
        <v>37.0</v>
      </c>
      <c r="M5347" s="3" t="s">
        <v>25</v>
      </c>
      <c r="N5347" s="3" t="s">
        <v>5698</v>
      </c>
      <c r="O5347" s="3" t="s">
        <v>137</v>
      </c>
      <c r="P5347" s="4">
        <v>20464.0</v>
      </c>
      <c r="Q5347" s="3" t="s">
        <v>1955</v>
      </c>
      <c r="S5347" s="3" t="s">
        <v>29</v>
      </c>
    </row>
    <row r="5348">
      <c r="A5348" s="2">
        <v>42318.71488425926</v>
      </c>
      <c r="B5348" s="3">
        <v>84.0</v>
      </c>
      <c r="C5348" s="3" t="s">
        <v>4244</v>
      </c>
      <c r="D5348" s="3">
        <v>73.0</v>
      </c>
      <c r="E5348" s="3" t="s">
        <v>4441</v>
      </c>
      <c r="F5348" s="3">
        <v>8.0</v>
      </c>
      <c r="G5348" s="3">
        <v>5.0</v>
      </c>
      <c r="H5348" s="3" t="s">
        <v>5510</v>
      </c>
      <c r="I5348" s="3" t="s">
        <v>5511</v>
      </c>
      <c r="J5348" s="3" t="s">
        <v>23</v>
      </c>
      <c r="K5348" s="3" t="s">
        <v>24</v>
      </c>
      <c r="L5348" s="3">
        <v>1.0</v>
      </c>
      <c r="M5348" s="3" t="s">
        <v>30</v>
      </c>
      <c r="N5348" s="3" t="s">
        <v>5699</v>
      </c>
      <c r="O5348" s="3" t="s">
        <v>1890</v>
      </c>
      <c r="P5348" s="4">
        <v>27203.0</v>
      </c>
      <c r="Q5348" s="3" t="s">
        <v>40</v>
      </c>
      <c r="S5348" s="3" t="s">
        <v>29</v>
      </c>
    </row>
    <row r="5349">
      <c r="A5349" s="2">
        <v>42318.71488425926</v>
      </c>
      <c r="B5349" s="3">
        <v>84.0</v>
      </c>
      <c r="C5349" s="3" t="s">
        <v>4244</v>
      </c>
      <c r="D5349" s="3">
        <v>73.0</v>
      </c>
      <c r="E5349" s="3" t="s">
        <v>4441</v>
      </c>
      <c r="F5349" s="3">
        <v>8.0</v>
      </c>
      <c r="G5349" s="3">
        <v>5.0</v>
      </c>
      <c r="H5349" s="3" t="s">
        <v>5510</v>
      </c>
      <c r="I5349" s="3" t="s">
        <v>5511</v>
      </c>
      <c r="J5349" s="3" t="s">
        <v>23</v>
      </c>
      <c r="K5349" s="3" t="s">
        <v>24</v>
      </c>
      <c r="L5349" s="3">
        <v>2.0</v>
      </c>
      <c r="M5349" s="3" t="s">
        <v>25</v>
      </c>
      <c r="N5349" s="3" t="s">
        <v>5700</v>
      </c>
      <c r="O5349" s="3" t="s">
        <v>200</v>
      </c>
      <c r="P5349" s="4">
        <v>21342.0</v>
      </c>
      <c r="Q5349" s="3" t="s">
        <v>169</v>
      </c>
      <c r="S5349" s="3" t="s">
        <v>34</v>
      </c>
    </row>
    <row r="5350">
      <c r="A5350" s="2">
        <v>42318.71488425926</v>
      </c>
      <c r="B5350" s="3">
        <v>84.0</v>
      </c>
      <c r="C5350" s="3" t="s">
        <v>4244</v>
      </c>
      <c r="D5350" s="3">
        <v>73.0</v>
      </c>
      <c r="E5350" s="3" t="s">
        <v>4441</v>
      </c>
      <c r="F5350" s="3">
        <v>8.0</v>
      </c>
      <c r="G5350" s="3">
        <v>5.0</v>
      </c>
      <c r="H5350" s="3" t="s">
        <v>5510</v>
      </c>
      <c r="I5350" s="3" t="s">
        <v>5511</v>
      </c>
      <c r="J5350" s="3" t="s">
        <v>23</v>
      </c>
      <c r="K5350" s="3" t="s">
        <v>24</v>
      </c>
      <c r="L5350" s="3">
        <v>3.0</v>
      </c>
      <c r="M5350" s="3" t="s">
        <v>30</v>
      </c>
      <c r="N5350" s="3" t="s">
        <v>1923</v>
      </c>
      <c r="O5350" s="3" t="s">
        <v>166</v>
      </c>
      <c r="P5350" s="4">
        <v>30422.0</v>
      </c>
      <c r="Q5350" s="3" t="s">
        <v>55</v>
      </c>
      <c r="S5350" s="3" t="s">
        <v>34</v>
      </c>
    </row>
    <row r="5351">
      <c r="A5351" s="2">
        <v>42318.71488425926</v>
      </c>
      <c r="B5351" s="3">
        <v>84.0</v>
      </c>
      <c r="C5351" s="3" t="s">
        <v>4244</v>
      </c>
      <c r="D5351" s="3">
        <v>73.0</v>
      </c>
      <c r="E5351" s="3" t="s">
        <v>4441</v>
      </c>
      <c r="F5351" s="3">
        <v>8.0</v>
      </c>
      <c r="G5351" s="3">
        <v>5.0</v>
      </c>
      <c r="H5351" s="3" t="s">
        <v>5510</v>
      </c>
      <c r="I5351" s="3" t="s">
        <v>5511</v>
      </c>
      <c r="J5351" s="3" t="s">
        <v>23</v>
      </c>
      <c r="K5351" s="3" t="s">
        <v>24</v>
      </c>
      <c r="L5351" s="3">
        <v>4.0</v>
      </c>
      <c r="M5351" s="3" t="s">
        <v>25</v>
      </c>
      <c r="N5351" s="3" t="s">
        <v>5701</v>
      </c>
      <c r="O5351" s="3" t="s">
        <v>168</v>
      </c>
      <c r="P5351" s="4">
        <v>18927.0</v>
      </c>
      <c r="Q5351" s="3" t="s">
        <v>117</v>
      </c>
      <c r="S5351" s="3" t="s">
        <v>34</v>
      </c>
    </row>
    <row r="5352">
      <c r="A5352" s="2">
        <v>42318.71488425926</v>
      </c>
      <c r="B5352" s="3">
        <v>84.0</v>
      </c>
      <c r="C5352" s="3" t="s">
        <v>4244</v>
      </c>
      <c r="D5352" s="3">
        <v>73.0</v>
      </c>
      <c r="E5352" s="3" t="s">
        <v>4441</v>
      </c>
      <c r="F5352" s="3">
        <v>8.0</v>
      </c>
      <c r="G5352" s="3">
        <v>5.0</v>
      </c>
      <c r="H5352" s="3" t="s">
        <v>5510</v>
      </c>
      <c r="I5352" s="3" t="s">
        <v>5511</v>
      </c>
      <c r="J5352" s="3" t="s">
        <v>23</v>
      </c>
      <c r="K5352" s="3" t="s">
        <v>24</v>
      </c>
      <c r="L5352" s="3">
        <v>5.0</v>
      </c>
      <c r="M5352" s="3" t="s">
        <v>30</v>
      </c>
      <c r="N5352" s="3" t="s">
        <v>5702</v>
      </c>
      <c r="O5352" s="3" t="s">
        <v>518</v>
      </c>
      <c r="P5352" s="4">
        <v>27540.0</v>
      </c>
      <c r="Q5352" s="3" t="s">
        <v>115</v>
      </c>
      <c r="S5352" s="3" t="s">
        <v>34</v>
      </c>
    </row>
    <row r="5353">
      <c r="A5353" s="2">
        <v>42318.71488425926</v>
      </c>
      <c r="B5353" s="3">
        <v>84.0</v>
      </c>
      <c r="C5353" s="3" t="s">
        <v>4244</v>
      </c>
      <c r="D5353" s="3">
        <v>73.0</v>
      </c>
      <c r="E5353" s="3" t="s">
        <v>4441</v>
      </c>
      <c r="F5353" s="3">
        <v>8.0</v>
      </c>
      <c r="G5353" s="3">
        <v>5.0</v>
      </c>
      <c r="H5353" s="3" t="s">
        <v>5510</v>
      </c>
      <c r="I5353" s="3" t="s">
        <v>5511</v>
      </c>
      <c r="J5353" s="3" t="s">
        <v>23</v>
      </c>
      <c r="K5353" s="3" t="s">
        <v>24</v>
      </c>
      <c r="L5353" s="3">
        <v>6.0</v>
      </c>
      <c r="M5353" s="3" t="s">
        <v>25</v>
      </c>
      <c r="N5353" s="3" t="s">
        <v>5703</v>
      </c>
      <c r="O5353" s="3" t="s">
        <v>168</v>
      </c>
      <c r="P5353" s="4">
        <v>19904.0</v>
      </c>
      <c r="Q5353" s="3" t="s">
        <v>189</v>
      </c>
      <c r="S5353" s="3" t="s">
        <v>34</v>
      </c>
    </row>
    <row r="5354">
      <c r="A5354" s="2">
        <v>42318.71488425926</v>
      </c>
      <c r="B5354" s="3">
        <v>84.0</v>
      </c>
      <c r="C5354" s="3" t="s">
        <v>4244</v>
      </c>
      <c r="D5354" s="3">
        <v>73.0</v>
      </c>
      <c r="E5354" s="3" t="s">
        <v>4441</v>
      </c>
      <c r="F5354" s="3">
        <v>8.0</v>
      </c>
      <c r="G5354" s="3">
        <v>5.0</v>
      </c>
      <c r="H5354" s="3" t="s">
        <v>5510</v>
      </c>
      <c r="I5354" s="3" t="s">
        <v>5511</v>
      </c>
      <c r="J5354" s="3" t="s">
        <v>23</v>
      </c>
      <c r="K5354" s="3" t="s">
        <v>24</v>
      </c>
      <c r="L5354" s="3">
        <v>7.0</v>
      </c>
      <c r="M5354" s="3" t="s">
        <v>30</v>
      </c>
      <c r="N5354" s="3" t="s">
        <v>5704</v>
      </c>
      <c r="O5354" s="3" t="s">
        <v>1651</v>
      </c>
      <c r="P5354" s="4">
        <v>23208.0</v>
      </c>
      <c r="Q5354" s="3" t="s">
        <v>189</v>
      </c>
      <c r="S5354" s="3" t="s">
        <v>34</v>
      </c>
    </row>
    <row r="5355">
      <c r="A5355" s="2">
        <v>42318.71488425926</v>
      </c>
      <c r="B5355" s="3">
        <v>84.0</v>
      </c>
      <c r="C5355" s="3" t="s">
        <v>4244</v>
      </c>
      <c r="D5355" s="3">
        <v>73.0</v>
      </c>
      <c r="E5355" s="3" t="s">
        <v>4441</v>
      </c>
      <c r="F5355" s="3">
        <v>8.0</v>
      </c>
      <c r="G5355" s="3">
        <v>5.0</v>
      </c>
      <c r="H5355" s="3" t="s">
        <v>5510</v>
      </c>
      <c r="I5355" s="3" t="s">
        <v>5511</v>
      </c>
      <c r="J5355" s="3" t="s">
        <v>23</v>
      </c>
      <c r="K5355" s="3" t="s">
        <v>24</v>
      </c>
      <c r="L5355" s="3">
        <v>8.0</v>
      </c>
      <c r="M5355" s="3" t="s">
        <v>25</v>
      </c>
      <c r="N5355" s="3" t="s">
        <v>5705</v>
      </c>
      <c r="O5355" s="3" t="s">
        <v>492</v>
      </c>
      <c r="P5355" s="4">
        <v>23117.0</v>
      </c>
      <c r="Q5355" s="3" t="s">
        <v>110</v>
      </c>
      <c r="S5355" s="3" t="s">
        <v>34</v>
      </c>
    </row>
    <row r="5356">
      <c r="A5356" s="2">
        <v>42318.71488425926</v>
      </c>
      <c r="B5356" s="3">
        <v>84.0</v>
      </c>
      <c r="C5356" s="3" t="s">
        <v>4244</v>
      </c>
      <c r="D5356" s="3">
        <v>73.0</v>
      </c>
      <c r="E5356" s="3" t="s">
        <v>4441</v>
      </c>
      <c r="F5356" s="3">
        <v>8.0</v>
      </c>
      <c r="G5356" s="3">
        <v>5.0</v>
      </c>
      <c r="H5356" s="3" t="s">
        <v>5510</v>
      </c>
      <c r="I5356" s="3" t="s">
        <v>5511</v>
      </c>
      <c r="J5356" s="3" t="s">
        <v>23</v>
      </c>
      <c r="K5356" s="3" t="s">
        <v>24</v>
      </c>
      <c r="L5356" s="3">
        <v>9.0</v>
      </c>
      <c r="M5356" s="3" t="s">
        <v>30</v>
      </c>
      <c r="N5356" s="3" t="s">
        <v>835</v>
      </c>
      <c r="O5356" s="3" t="s">
        <v>93</v>
      </c>
      <c r="P5356" s="4">
        <v>21254.0</v>
      </c>
      <c r="Q5356" s="3" t="s">
        <v>28</v>
      </c>
      <c r="S5356" s="3" t="s">
        <v>34</v>
      </c>
    </row>
    <row r="5357">
      <c r="A5357" s="2">
        <v>42318.71488425926</v>
      </c>
      <c r="B5357" s="3">
        <v>84.0</v>
      </c>
      <c r="C5357" s="3" t="s">
        <v>4244</v>
      </c>
      <c r="D5357" s="3">
        <v>73.0</v>
      </c>
      <c r="E5357" s="3" t="s">
        <v>4441</v>
      </c>
      <c r="F5357" s="3">
        <v>8.0</v>
      </c>
      <c r="G5357" s="3">
        <v>5.0</v>
      </c>
      <c r="H5357" s="3" t="s">
        <v>5510</v>
      </c>
      <c r="I5357" s="3" t="s">
        <v>5511</v>
      </c>
      <c r="J5357" s="3" t="s">
        <v>23</v>
      </c>
      <c r="K5357" s="3" t="s">
        <v>24</v>
      </c>
      <c r="L5357" s="3">
        <v>10.0</v>
      </c>
      <c r="M5357" s="3" t="s">
        <v>25</v>
      </c>
      <c r="N5357" s="3" t="s">
        <v>5706</v>
      </c>
      <c r="O5357" s="3" t="s">
        <v>218</v>
      </c>
      <c r="P5357" s="4">
        <v>23677.0</v>
      </c>
      <c r="Q5357" s="3" t="s">
        <v>37</v>
      </c>
      <c r="S5357" s="3" t="s">
        <v>34</v>
      </c>
    </row>
    <row r="5358">
      <c r="A5358" s="2">
        <v>42318.71488425926</v>
      </c>
      <c r="B5358" s="3">
        <v>84.0</v>
      </c>
      <c r="C5358" s="3" t="s">
        <v>4244</v>
      </c>
      <c r="D5358" s="3">
        <v>73.0</v>
      </c>
      <c r="E5358" s="3" t="s">
        <v>4441</v>
      </c>
      <c r="F5358" s="3">
        <v>8.0</v>
      </c>
      <c r="G5358" s="3">
        <v>5.0</v>
      </c>
      <c r="H5358" s="3" t="s">
        <v>5510</v>
      </c>
      <c r="I5358" s="3" t="s">
        <v>5511</v>
      </c>
      <c r="J5358" s="3" t="s">
        <v>23</v>
      </c>
      <c r="K5358" s="3" t="s">
        <v>24</v>
      </c>
      <c r="L5358" s="3">
        <v>11.0</v>
      </c>
      <c r="M5358" s="3" t="s">
        <v>30</v>
      </c>
      <c r="N5358" s="3" t="s">
        <v>5707</v>
      </c>
      <c r="O5358" s="3" t="s">
        <v>361</v>
      </c>
      <c r="P5358" s="4">
        <v>29162.0</v>
      </c>
      <c r="Q5358" s="3" t="s">
        <v>52</v>
      </c>
      <c r="S5358" s="3" t="s">
        <v>34</v>
      </c>
    </row>
    <row r="5359">
      <c r="A5359" s="2">
        <v>42318.71488425926</v>
      </c>
      <c r="B5359" s="3">
        <v>84.0</v>
      </c>
      <c r="C5359" s="3" t="s">
        <v>4244</v>
      </c>
      <c r="D5359" s="3">
        <v>73.0</v>
      </c>
      <c r="E5359" s="3" t="s">
        <v>4441</v>
      </c>
      <c r="F5359" s="3">
        <v>8.0</v>
      </c>
      <c r="G5359" s="3">
        <v>5.0</v>
      </c>
      <c r="H5359" s="3" t="s">
        <v>5510</v>
      </c>
      <c r="I5359" s="3" t="s">
        <v>5511</v>
      </c>
      <c r="J5359" s="3" t="s">
        <v>23</v>
      </c>
      <c r="K5359" s="3" t="s">
        <v>24</v>
      </c>
      <c r="L5359" s="3">
        <v>12.0</v>
      </c>
      <c r="M5359" s="3" t="s">
        <v>25</v>
      </c>
      <c r="N5359" s="3" t="s">
        <v>2219</v>
      </c>
      <c r="O5359" s="3" t="s">
        <v>3367</v>
      </c>
      <c r="P5359" s="4">
        <v>34664.0</v>
      </c>
      <c r="Q5359" s="3" t="s">
        <v>191</v>
      </c>
      <c r="S5359" s="3" t="s">
        <v>34</v>
      </c>
    </row>
    <row r="5360">
      <c r="A5360" s="2">
        <v>42318.71488425926</v>
      </c>
      <c r="B5360" s="3">
        <v>84.0</v>
      </c>
      <c r="C5360" s="3" t="s">
        <v>4244</v>
      </c>
      <c r="D5360" s="3">
        <v>73.0</v>
      </c>
      <c r="E5360" s="3" t="s">
        <v>4441</v>
      </c>
      <c r="F5360" s="3">
        <v>8.0</v>
      </c>
      <c r="G5360" s="3">
        <v>5.0</v>
      </c>
      <c r="H5360" s="3" t="s">
        <v>5510</v>
      </c>
      <c r="I5360" s="3" t="s">
        <v>5511</v>
      </c>
      <c r="J5360" s="3" t="s">
        <v>23</v>
      </c>
      <c r="K5360" s="3" t="s">
        <v>24</v>
      </c>
      <c r="L5360" s="3">
        <v>13.0</v>
      </c>
      <c r="M5360" s="3" t="s">
        <v>30</v>
      </c>
      <c r="N5360" s="3" t="s">
        <v>3427</v>
      </c>
      <c r="O5360" s="3" t="s">
        <v>677</v>
      </c>
      <c r="P5360" s="4">
        <v>22299.0</v>
      </c>
      <c r="Q5360" s="3" t="s">
        <v>72</v>
      </c>
      <c r="S5360" s="3" t="s">
        <v>34</v>
      </c>
    </row>
    <row r="5361">
      <c r="A5361" s="2">
        <v>42318.71488425926</v>
      </c>
      <c r="B5361" s="3">
        <v>84.0</v>
      </c>
      <c r="C5361" s="3" t="s">
        <v>4244</v>
      </c>
      <c r="D5361" s="3">
        <v>74.0</v>
      </c>
      <c r="E5361" s="3" t="s">
        <v>4454</v>
      </c>
      <c r="F5361" s="3">
        <v>8.0</v>
      </c>
      <c r="G5361" s="3">
        <v>5.0</v>
      </c>
      <c r="H5361" s="3" t="s">
        <v>5510</v>
      </c>
      <c r="I5361" s="3" t="s">
        <v>5511</v>
      </c>
      <c r="J5361" s="3" t="s">
        <v>23</v>
      </c>
      <c r="K5361" s="3" t="s">
        <v>24</v>
      </c>
      <c r="L5361" s="3">
        <v>1.0</v>
      </c>
      <c r="M5361" s="3" t="s">
        <v>30</v>
      </c>
      <c r="N5361" s="3" t="s">
        <v>4618</v>
      </c>
      <c r="O5361" s="3" t="s">
        <v>299</v>
      </c>
      <c r="P5361" s="4">
        <v>23870.0</v>
      </c>
      <c r="Q5361" s="3" t="s">
        <v>72</v>
      </c>
      <c r="S5361" s="3" t="s">
        <v>34</v>
      </c>
    </row>
    <row r="5362">
      <c r="A5362" s="2">
        <v>42318.71488425926</v>
      </c>
      <c r="B5362" s="3">
        <v>84.0</v>
      </c>
      <c r="C5362" s="3" t="s">
        <v>4244</v>
      </c>
      <c r="D5362" s="3">
        <v>74.0</v>
      </c>
      <c r="E5362" s="3" t="s">
        <v>4454</v>
      </c>
      <c r="F5362" s="3">
        <v>8.0</v>
      </c>
      <c r="G5362" s="3">
        <v>5.0</v>
      </c>
      <c r="H5362" s="3" t="s">
        <v>5510</v>
      </c>
      <c r="I5362" s="3" t="s">
        <v>5511</v>
      </c>
      <c r="J5362" s="3" t="s">
        <v>23</v>
      </c>
      <c r="K5362" s="3" t="s">
        <v>24</v>
      </c>
      <c r="L5362" s="3">
        <v>2.0</v>
      </c>
      <c r="M5362" s="3" t="s">
        <v>25</v>
      </c>
      <c r="N5362" s="3" t="s">
        <v>5708</v>
      </c>
      <c r="O5362" s="3" t="s">
        <v>377</v>
      </c>
      <c r="P5362" s="4">
        <v>22382.0</v>
      </c>
      <c r="Q5362" s="3" t="s">
        <v>266</v>
      </c>
      <c r="S5362" s="3" t="s">
        <v>34</v>
      </c>
    </row>
    <row r="5363">
      <c r="A5363" s="2">
        <v>42318.71488425926</v>
      </c>
      <c r="B5363" s="3">
        <v>84.0</v>
      </c>
      <c r="C5363" s="3" t="s">
        <v>4244</v>
      </c>
      <c r="D5363" s="3">
        <v>74.0</v>
      </c>
      <c r="E5363" s="3" t="s">
        <v>4454</v>
      </c>
      <c r="F5363" s="3">
        <v>8.0</v>
      </c>
      <c r="G5363" s="3">
        <v>5.0</v>
      </c>
      <c r="H5363" s="3" t="s">
        <v>5510</v>
      </c>
      <c r="I5363" s="3" t="s">
        <v>5511</v>
      </c>
      <c r="J5363" s="3" t="s">
        <v>23</v>
      </c>
      <c r="K5363" s="3" t="s">
        <v>24</v>
      </c>
      <c r="L5363" s="3">
        <v>3.0</v>
      </c>
      <c r="M5363" s="3" t="s">
        <v>30</v>
      </c>
      <c r="N5363" s="3" t="s">
        <v>5709</v>
      </c>
      <c r="O5363" s="3" t="s">
        <v>121</v>
      </c>
      <c r="P5363" s="4">
        <v>22078.0</v>
      </c>
      <c r="Q5363" s="3" t="s">
        <v>52</v>
      </c>
      <c r="S5363" s="3" t="s">
        <v>34</v>
      </c>
    </row>
    <row r="5364">
      <c r="A5364" s="2">
        <v>42318.71488425926</v>
      </c>
      <c r="B5364" s="3">
        <v>84.0</v>
      </c>
      <c r="C5364" s="3" t="s">
        <v>4244</v>
      </c>
      <c r="D5364" s="3">
        <v>74.0</v>
      </c>
      <c r="E5364" s="3" t="s">
        <v>4454</v>
      </c>
      <c r="F5364" s="3">
        <v>8.0</v>
      </c>
      <c r="G5364" s="3">
        <v>5.0</v>
      </c>
      <c r="H5364" s="3" t="s">
        <v>5510</v>
      </c>
      <c r="I5364" s="3" t="s">
        <v>5511</v>
      </c>
      <c r="J5364" s="3" t="s">
        <v>23</v>
      </c>
      <c r="K5364" s="3" t="s">
        <v>24</v>
      </c>
      <c r="L5364" s="3">
        <v>4.0</v>
      </c>
      <c r="M5364" s="3" t="s">
        <v>25</v>
      </c>
      <c r="N5364" s="3" t="s">
        <v>3936</v>
      </c>
      <c r="O5364" s="3" t="s">
        <v>1637</v>
      </c>
      <c r="P5364" s="4">
        <v>26959.0</v>
      </c>
      <c r="Q5364" s="3" t="s">
        <v>55</v>
      </c>
      <c r="S5364" s="3" t="s">
        <v>34</v>
      </c>
    </row>
    <row r="5365">
      <c r="A5365" s="2">
        <v>42318.71488425926</v>
      </c>
      <c r="B5365" s="3">
        <v>84.0</v>
      </c>
      <c r="C5365" s="3" t="s">
        <v>4244</v>
      </c>
      <c r="D5365" s="3">
        <v>74.0</v>
      </c>
      <c r="E5365" s="3" t="s">
        <v>4454</v>
      </c>
      <c r="F5365" s="3">
        <v>8.0</v>
      </c>
      <c r="G5365" s="3">
        <v>5.0</v>
      </c>
      <c r="H5365" s="3" t="s">
        <v>5510</v>
      </c>
      <c r="I5365" s="3" t="s">
        <v>5511</v>
      </c>
      <c r="J5365" s="3" t="s">
        <v>23</v>
      </c>
      <c r="K5365" s="3" t="s">
        <v>24</v>
      </c>
      <c r="L5365" s="3">
        <v>5.0</v>
      </c>
      <c r="M5365" s="3" t="s">
        <v>30</v>
      </c>
      <c r="N5365" s="3" t="s">
        <v>5710</v>
      </c>
      <c r="O5365" s="3" t="s">
        <v>5711</v>
      </c>
      <c r="P5365" s="4">
        <v>22799.0</v>
      </c>
      <c r="Q5365" s="3" t="s">
        <v>52</v>
      </c>
      <c r="S5365" s="3" t="s">
        <v>29</v>
      </c>
    </row>
    <row r="5366">
      <c r="A5366" s="2">
        <v>42318.71488425926</v>
      </c>
      <c r="B5366" s="3">
        <v>84.0</v>
      </c>
      <c r="C5366" s="3" t="s">
        <v>4244</v>
      </c>
      <c r="D5366" s="3">
        <v>74.0</v>
      </c>
      <c r="E5366" s="3" t="s">
        <v>4454</v>
      </c>
      <c r="F5366" s="3">
        <v>8.0</v>
      </c>
      <c r="G5366" s="3">
        <v>5.0</v>
      </c>
      <c r="H5366" s="3" t="s">
        <v>5510</v>
      </c>
      <c r="I5366" s="3" t="s">
        <v>5511</v>
      </c>
      <c r="J5366" s="3" t="s">
        <v>23</v>
      </c>
      <c r="K5366" s="3" t="s">
        <v>24</v>
      </c>
      <c r="L5366" s="3">
        <v>6.0</v>
      </c>
      <c r="M5366" s="3" t="s">
        <v>25</v>
      </c>
      <c r="N5366" s="3" t="s">
        <v>5712</v>
      </c>
      <c r="O5366" s="3" t="s">
        <v>95</v>
      </c>
      <c r="P5366" s="4">
        <v>19224.0</v>
      </c>
      <c r="Q5366" s="3" t="s">
        <v>169</v>
      </c>
      <c r="S5366" s="3" t="s">
        <v>34</v>
      </c>
    </row>
    <row r="5367">
      <c r="A5367" s="2">
        <v>42318.71488425926</v>
      </c>
      <c r="B5367" s="3">
        <v>84.0</v>
      </c>
      <c r="C5367" s="3" t="s">
        <v>4244</v>
      </c>
      <c r="D5367" s="3">
        <v>74.0</v>
      </c>
      <c r="E5367" s="3" t="s">
        <v>4454</v>
      </c>
      <c r="F5367" s="3">
        <v>8.0</v>
      </c>
      <c r="G5367" s="3">
        <v>5.0</v>
      </c>
      <c r="H5367" s="3" t="s">
        <v>5510</v>
      </c>
      <c r="I5367" s="3" t="s">
        <v>5511</v>
      </c>
      <c r="J5367" s="3" t="s">
        <v>23</v>
      </c>
      <c r="K5367" s="3" t="s">
        <v>24</v>
      </c>
      <c r="L5367" s="3">
        <v>7.0</v>
      </c>
      <c r="M5367" s="3" t="s">
        <v>30</v>
      </c>
      <c r="N5367" s="3" t="s">
        <v>5713</v>
      </c>
      <c r="O5367" s="3" t="s">
        <v>329</v>
      </c>
      <c r="P5367" s="4">
        <v>20518.0</v>
      </c>
      <c r="Q5367" s="3" t="s">
        <v>115</v>
      </c>
      <c r="S5367" s="3" t="s">
        <v>34</v>
      </c>
    </row>
    <row r="5368">
      <c r="A5368" s="2">
        <v>42318.71488425926</v>
      </c>
      <c r="B5368" s="3">
        <v>84.0</v>
      </c>
      <c r="C5368" s="3" t="s">
        <v>4244</v>
      </c>
      <c r="D5368" s="3">
        <v>74.0</v>
      </c>
      <c r="E5368" s="3" t="s">
        <v>4454</v>
      </c>
      <c r="F5368" s="3">
        <v>8.0</v>
      </c>
      <c r="G5368" s="3">
        <v>5.0</v>
      </c>
      <c r="H5368" s="3" t="s">
        <v>5510</v>
      </c>
      <c r="I5368" s="3" t="s">
        <v>5511</v>
      </c>
      <c r="J5368" s="3" t="s">
        <v>23</v>
      </c>
      <c r="K5368" s="3" t="s">
        <v>24</v>
      </c>
      <c r="L5368" s="3">
        <v>8.0</v>
      </c>
      <c r="M5368" s="3" t="s">
        <v>25</v>
      </c>
      <c r="N5368" s="3" t="s">
        <v>2702</v>
      </c>
      <c r="O5368" s="3" t="s">
        <v>5714</v>
      </c>
      <c r="P5368" s="4">
        <v>31910.0</v>
      </c>
      <c r="Q5368" s="3" t="s">
        <v>37</v>
      </c>
      <c r="S5368" s="3" t="s">
        <v>34</v>
      </c>
    </row>
    <row r="5369">
      <c r="A5369" s="2">
        <v>42318.71488425926</v>
      </c>
      <c r="B5369" s="3">
        <v>84.0</v>
      </c>
      <c r="C5369" s="3" t="s">
        <v>4244</v>
      </c>
      <c r="D5369" s="3">
        <v>74.0</v>
      </c>
      <c r="E5369" s="3" t="s">
        <v>4454</v>
      </c>
      <c r="F5369" s="3">
        <v>8.0</v>
      </c>
      <c r="G5369" s="3">
        <v>5.0</v>
      </c>
      <c r="H5369" s="3" t="s">
        <v>5510</v>
      </c>
      <c r="I5369" s="3" t="s">
        <v>5511</v>
      </c>
      <c r="J5369" s="3" t="s">
        <v>23</v>
      </c>
      <c r="K5369" s="3" t="s">
        <v>24</v>
      </c>
      <c r="L5369" s="3">
        <v>9.0</v>
      </c>
      <c r="M5369" s="3" t="s">
        <v>30</v>
      </c>
      <c r="N5369" s="3" t="s">
        <v>5715</v>
      </c>
      <c r="O5369" s="3" t="s">
        <v>4853</v>
      </c>
      <c r="P5369" s="4">
        <v>32226.0</v>
      </c>
      <c r="Q5369" s="3" t="s">
        <v>37</v>
      </c>
      <c r="S5369" s="3" t="s">
        <v>34</v>
      </c>
    </row>
    <row r="5370">
      <c r="A5370" s="2">
        <v>42318.71488425926</v>
      </c>
      <c r="B5370" s="3">
        <v>84.0</v>
      </c>
      <c r="C5370" s="3" t="s">
        <v>4244</v>
      </c>
      <c r="D5370" s="3">
        <v>74.0</v>
      </c>
      <c r="E5370" s="3" t="s">
        <v>4454</v>
      </c>
      <c r="F5370" s="3">
        <v>8.0</v>
      </c>
      <c r="G5370" s="3">
        <v>5.0</v>
      </c>
      <c r="H5370" s="3" t="s">
        <v>5510</v>
      </c>
      <c r="I5370" s="3" t="s">
        <v>5511</v>
      </c>
      <c r="J5370" s="3" t="s">
        <v>23</v>
      </c>
      <c r="K5370" s="3" t="s">
        <v>24</v>
      </c>
      <c r="L5370" s="3">
        <v>10.0</v>
      </c>
      <c r="M5370" s="3" t="s">
        <v>25</v>
      </c>
      <c r="N5370" s="3" t="s">
        <v>5716</v>
      </c>
      <c r="O5370" s="3" t="s">
        <v>275</v>
      </c>
      <c r="P5370" s="4">
        <v>21032.0</v>
      </c>
      <c r="Q5370" s="3" t="s">
        <v>228</v>
      </c>
      <c r="S5370" s="3" t="s">
        <v>34</v>
      </c>
    </row>
    <row r="5371">
      <c r="A5371" s="2">
        <v>42318.71488425926</v>
      </c>
      <c r="B5371" s="3">
        <v>84.0</v>
      </c>
      <c r="C5371" s="3" t="s">
        <v>4244</v>
      </c>
      <c r="D5371" s="3">
        <v>74.0</v>
      </c>
      <c r="E5371" s="3" t="s">
        <v>4454</v>
      </c>
      <c r="F5371" s="3">
        <v>8.0</v>
      </c>
      <c r="G5371" s="3">
        <v>5.0</v>
      </c>
      <c r="H5371" s="3" t="s">
        <v>5510</v>
      </c>
      <c r="I5371" s="3" t="s">
        <v>5511</v>
      </c>
      <c r="J5371" s="3" t="s">
        <v>23</v>
      </c>
      <c r="K5371" s="3" t="s">
        <v>24</v>
      </c>
      <c r="L5371" s="3">
        <v>11.0</v>
      </c>
      <c r="M5371" s="3" t="s">
        <v>30</v>
      </c>
      <c r="N5371" s="3" t="s">
        <v>5717</v>
      </c>
      <c r="O5371" s="3" t="s">
        <v>307</v>
      </c>
      <c r="P5371" s="4">
        <v>20572.0</v>
      </c>
      <c r="Q5371" s="3" t="s">
        <v>228</v>
      </c>
      <c r="S5371" s="3" t="s">
        <v>34</v>
      </c>
    </row>
    <row r="5372">
      <c r="A5372" s="2">
        <v>42318.71488425926</v>
      </c>
      <c r="B5372" s="3">
        <v>84.0</v>
      </c>
      <c r="C5372" s="3" t="s">
        <v>4244</v>
      </c>
      <c r="D5372" s="3">
        <v>74.0</v>
      </c>
      <c r="E5372" s="3" t="s">
        <v>4454</v>
      </c>
      <c r="F5372" s="3">
        <v>8.0</v>
      </c>
      <c r="G5372" s="3">
        <v>5.0</v>
      </c>
      <c r="H5372" s="3" t="s">
        <v>5510</v>
      </c>
      <c r="I5372" s="3" t="s">
        <v>5511</v>
      </c>
      <c r="J5372" s="3" t="s">
        <v>23</v>
      </c>
      <c r="K5372" s="3" t="s">
        <v>24</v>
      </c>
      <c r="L5372" s="3">
        <v>12.0</v>
      </c>
      <c r="M5372" s="3" t="s">
        <v>25</v>
      </c>
      <c r="N5372" s="3" t="s">
        <v>3246</v>
      </c>
      <c r="O5372" s="3" t="s">
        <v>74</v>
      </c>
      <c r="P5372" s="4">
        <v>22999.0</v>
      </c>
      <c r="Q5372" s="3" t="s">
        <v>216</v>
      </c>
      <c r="S5372" s="3" t="s">
        <v>34</v>
      </c>
    </row>
    <row r="5373">
      <c r="A5373" s="2">
        <v>42318.71488425926</v>
      </c>
      <c r="B5373" s="3">
        <v>84.0</v>
      </c>
      <c r="C5373" s="3" t="s">
        <v>4244</v>
      </c>
      <c r="D5373" s="3">
        <v>74.0</v>
      </c>
      <c r="E5373" s="3" t="s">
        <v>4454</v>
      </c>
      <c r="F5373" s="3">
        <v>8.0</v>
      </c>
      <c r="G5373" s="3">
        <v>5.0</v>
      </c>
      <c r="H5373" s="3" t="s">
        <v>5510</v>
      </c>
      <c r="I5373" s="3" t="s">
        <v>5511</v>
      </c>
      <c r="J5373" s="3" t="s">
        <v>23</v>
      </c>
      <c r="K5373" s="3" t="s">
        <v>24</v>
      </c>
      <c r="L5373" s="3">
        <v>13.0</v>
      </c>
      <c r="M5373" s="3" t="s">
        <v>30</v>
      </c>
      <c r="N5373" s="3" t="s">
        <v>5718</v>
      </c>
      <c r="O5373" s="3" t="s">
        <v>215</v>
      </c>
      <c r="P5373" s="4">
        <v>24519.0</v>
      </c>
      <c r="Q5373" s="3" t="s">
        <v>132</v>
      </c>
      <c r="S5373" s="3" t="s">
        <v>34</v>
      </c>
    </row>
    <row r="5374">
      <c r="A5374" s="2">
        <v>42318.71488425926</v>
      </c>
      <c r="B5374" s="3">
        <v>84.0</v>
      </c>
      <c r="C5374" s="3" t="s">
        <v>4244</v>
      </c>
      <c r="D5374" s="3">
        <v>74.0</v>
      </c>
      <c r="E5374" s="3" t="s">
        <v>4454</v>
      </c>
      <c r="F5374" s="3">
        <v>8.0</v>
      </c>
      <c r="G5374" s="3">
        <v>5.0</v>
      </c>
      <c r="H5374" s="3" t="s">
        <v>5510</v>
      </c>
      <c r="I5374" s="3" t="s">
        <v>5511</v>
      </c>
      <c r="J5374" s="3" t="s">
        <v>23</v>
      </c>
      <c r="K5374" s="3" t="s">
        <v>24</v>
      </c>
      <c r="L5374" s="3">
        <v>14.0</v>
      </c>
      <c r="M5374" s="3" t="s">
        <v>25</v>
      </c>
      <c r="N5374" s="3" t="s">
        <v>5719</v>
      </c>
      <c r="O5374" s="3" t="s">
        <v>5720</v>
      </c>
      <c r="P5374" s="4">
        <v>22687.0</v>
      </c>
      <c r="Q5374" s="3" t="s">
        <v>372</v>
      </c>
      <c r="S5374" s="3" t="s">
        <v>34</v>
      </c>
    </row>
    <row r="5375">
      <c r="A5375" s="2">
        <v>42318.71488425926</v>
      </c>
      <c r="B5375" s="3">
        <v>84.0</v>
      </c>
      <c r="C5375" s="3" t="s">
        <v>4244</v>
      </c>
      <c r="D5375" s="3">
        <v>74.0</v>
      </c>
      <c r="E5375" s="3" t="s">
        <v>4454</v>
      </c>
      <c r="F5375" s="3">
        <v>8.0</v>
      </c>
      <c r="G5375" s="3">
        <v>5.0</v>
      </c>
      <c r="H5375" s="3" t="s">
        <v>5510</v>
      </c>
      <c r="I5375" s="3" t="s">
        <v>5511</v>
      </c>
      <c r="J5375" s="3" t="s">
        <v>23</v>
      </c>
      <c r="K5375" s="3" t="s">
        <v>24</v>
      </c>
      <c r="L5375" s="3">
        <v>15.0</v>
      </c>
      <c r="M5375" s="3" t="s">
        <v>30</v>
      </c>
      <c r="N5375" s="3" t="s">
        <v>5721</v>
      </c>
      <c r="O5375" s="3" t="s">
        <v>3316</v>
      </c>
      <c r="P5375" s="4">
        <v>25465.0</v>
      </c>
      <c r="Q5375" s="3" t="s">
        <v>52</v>
      </c>
      <c r="S5375" s="3" t="s">
        <v>34</v>
      </c>
    </row>
    <row r="5376">
      <c r="A5376" s="2">
        <v>42318.71488425926</v>
      </c>
      <c r="B5376" s="3">
        <v>84.0</v>
      </c>
      <c r="C5376" s="3" t="s">
        <v>4244</v>
      </c>
      <c r="D5376" s="3">
        <v>74.0</v>
      </c>
      <c r="E5376" s="3" t="s">
        <v>4454</v>
      </c>
      <c r="F5376" s="3">
        <v>8.0</v>
      </c>
      <c r="G5376" s="3">
        <v>5.0</v>
      </c>
      <c r="H5376" s="3" t="s">
        <v>5510</v>
      </c>
      <c r="I5376" s="3" t="s">
        <v>5511</v>
      </c>
      <c r="J5376" s="3" t="s">
        <v>23</v>
      </c>
      <c r="K5376" s="3" t="s">
        <v>24</v>
      </c>
      <c r="L5376" s="3">
        <v>16.0</v>
      </c>
      <c r="M5376" s="3" t="s">
        <v>25</v>
      </c>
      <c r="N5376" s="3" t="s">
        <v>5722</v>
      </c>
      <c r="O5376" s="3" t="s">
        <v>5723</v>
      </c>
      <c r="P5376" s="4">
        <v>33387.0</v>
      </c>
      <c r="Q5376" s="3" t="s">
        <v>169</v>
      </c>
      <c r="S5376" s="3" t="s">
        <v>34</v>
      </c>
    </row>
    <row r="5377">
      <c r="A5377" s="2">
        <v>42318.71488425926</v>
      </c>
      <c r="B5377" s="3">
        <v>84.0</v>
      </c>
      <c r="C5377" s="3" t="s">
        <v>4244</v>
      </c>
      <c r="D5377" s="3">
        <v>74.0</v>
      </c>
      <c r="E5377" s="3" t="s">
        <v>4454</v>
      </c>
      <c r="F5377" s="3">
        <v>8.0</v>
      </c>
      <c r="G5377" s="3">
        <v>5.0</v>
      </c>
      <c r="H5377" s="3" t="s">
        <v>5510</v>
      </c>
      <c r="I5377" s="3" t="s">
        <v>5511</v>
      </c>
      <c r="J5377" s="3" t="s">
        <v>23</v>
      </c>
      <c r="K5377" s="3" t="s">
        <v>24</v>
      </c>
      <c r="L5377" s="3">
        <v>17.0</v>
      </c>
      <c r="M5377" s="3" t="s">
        <v>30</v>
      </c>
      <c r="N5377" s="3" t="s">
        <v>5705</v>
      </c>
      <c r="O5377" s="3" t="s">
        <v>1109</v>
      </c>
      <c r="P5377" s="4">
        <v>34096.0</v>
      </c>
      <c r="Q5377" s="3" t="s">
        <v>191</v>
      </c>
      <c r="S5377" s="3" t="s">
        <v>34</v>
      </c>
    </row>
    <row r="5378">
      <c r="A5378" s="2">
        <v>42318.71488425926</v>
      </c>
      <c r="B5378" s="3">
        <v>84.0</v>
      </c>
      <c r="C5378" s="3" t="s">
        <v>4244</v>
      </c>
      <c r="D5378" s="3">
        <v>74.0</v>
      </c>
      <c r="E5378" s="3" t="s">
        <v>4454</v>
      </c>
      <c r="F5378" s="3">
        <v>8.0</v>
      </c>
      <c r="G5378" s="3">
        <v>5.0</v>
      </c>
      <c r="H5378" s="3" t="s">
        <v>5510</v>
      </c>
      <c r="I5378" s="3" t="s">
        <v>5511</v>
      </c>
      <c r="J5378" s="3" t="s">
        <v>23</v>
      </c>
      <c r="K5378" s="3" t="s">
        <v>24</v>
      </c>
      <c r="L5378" s="3">
        <v>18.0</v>
      </c>
      <c r="M5378" s="3" t="s">
        <v>25</v>
      </c>
      <c r="N5378" s="3" t="s">
        <v>236</v>
      </c>
      <c r="O5378" s="3" t="s">
        <v>685</v>
      </c>
      <c r="P5378" s="4">
        <v>34025.0</v>
      </c>
      <c r="Q5378" s="3" t="s">
        <v>1178</v>
      </c>
      <c r="S5378" s="3" t="s">
        <v>34</v>
      </c>
    </row>
    <row r="5379">
      <c r="A5379" s="2">
        <v>42318.71488425926</v>
      </c>
      <c r="B5379" s="3">
        <v>84.0</v>
      </c>
      <c r="C5379" s="3" t="s">
        <v>4244</v>
      </c>
      <c r="D5379" s="3">
        <v>74.0</v>
      </c>
      <c r="E5379" s="3" t="s">
        <v>4454</v>
      </c>
      <c r="F5379" s="3">
        <v>8.0</v>
      </c>
      <c r="G5379" s="3">
        <v>5.0</v>
      </c>
      <c r="H5379" s="3" t="s">
        <v>5510</v>
      </c>
      <c r="I5379" s="3" t="s">
        <v>5511</v>
      </c>
      <c r="J5379" s="3" t="s">
        <v>23</v>
      </c>
      <c r="K5379" s="3" t="s">
        <v>24</v>
      </c>
      <c r="L5379" s="3">
        <v>19.0</v>
      </c>
      <c r="M5379" s="3" t="s">
        <v>30</v>
      </c>
      <c r="N5379" s="3" t="s">
        <v>5724</v>
      </c>
      <c r="O5379" s="3" t="s">
        <v>102</v>
      </c>
      <c r="P5379" s="4">
        <v>25920.0</v>
      </c>
      <c r="Q5379" s="3" t="s">
        <v>110</v>
      </c>
      <c r="S5379" s="3" t="s">
        <v>34</v>
      </c>
    </row>
    <row r="5380">
      <c r="A5380" s="2">
        <v>42318.71488425926</v>
      </c>
      <c r="B5380" s="3">
        <v>84.0</v>
      </c>
      <c r="C5380" s="3" t="s">
        <v>4244</v>
      </c>
      <c r="D5380" s="3">
        <v>74.0</v>
      </c>
      <c r="E5380" s="3" t="s">
        <v>4454</v>
      </c>
      <c r="F5380" s="3">
        <v>8.0</v>
      </c>
      <c r="G5380" s="3">
        <v>5.0</v>
      </c>
      <c r="H5380" s="3" t="s">
        <v>5510</v>
      </c>
      <c r="I5380" s="3" t="s">
        <v>5511</v>
      </c>
      <c r="J5380" s="3" t="s">
        <v>23</v>
      </c>
      <c r="K5380" s="3" t="s">
        <v>24</v>
      </c>
      <c r="L5380" s="3">
        <v>20.0</v>
      </c>
      <c r="M5380" s="3" t="s">
        <v>25</v>
      </c>
      <c r="N5380" s="3" t="s">
        <v>4939</v>
      </c>
      <c r="O5380" s="3" t="s">
        <v>454</v>
      </c>
      <c r="P5380" s="4">
        <v>22239.0</v>
      </c>
      <c r="Q5380" s="3" t="s">
        <v>132</v>
      </c>
      <c r="S5380" s="3" t="s">
        <v>34</v>
      </c>
    </row>
    <row r="5381">
      <c r="A5381" s="2">
        <v>42318.71488425926</v>
      </c>
      <c r="B5381" s="3">
        <v>84.0</v>
      </c>
      <c r="C5381" s="3" t="s">
        <v>4244</v>
      </c>
      <c r="D5381" s="3">
        <v>74.0</v>
      </c>
      <c r="E5381" s="3" t="s">
        <v>4454</v>
      </c>
      <c r="F5381" s="3">
        <v>8.0</v>
      </c>
      <c r="G5381" s="3">
        <v>5.0</v>
      </c>
      <c r="H5381" s="3" t="s">
        <v>5510</v>
      </c>
      <c r="I5381" s="3" t="s">
        <v>5511</v>
      </c>
      <c r="J5381" s="3" t="s">
        <v>23</v>
      </c>
      <c r="K5381" s="3" t="s">
        <v>24</v>
      </c>
      <c r="L5381" s="3">
        <v>21.0</v>
      </c>
      <c r="M5381" s="3" t="s">
        <v>30</v>
      </c>
      <c r="N5381" s="3" t="s">
        <v>5725</v>
      </c>
      <c r="O5381" s="3" t="s">
        <v>5726</v>
      </c>
      <c r="P5381" s="4">
        <v>25255.0</v>
      </c>
      <c r="Q5381" s="3" t="s">
        <v>60</v>
      </c>
      <c r="S5381" s="3" t="s">
        <v>34</v>
      </c>
    </row>
    <row r="5382">
      <c r="A5382" s="2">
        <v>42318.71488425926</v>
      </c>
      <c r="B5382" s="3">
        <v>84.0</v>
      </c>
      <c r="C5382" s="3" t="s">
        <v>4244</v>
      </c>
      <c r="D5382" s="3">
        <v>74.0</v>
      </c>
      <c r="E5382" s="3" t="s">
        <v>4454</v>
      </c>
      <c r="F5382" s="3">
        <v>8.0</v>
      </c>
      <c r="G5382" s="3">
        <v>5.0</v>
      </c>
      <c r="H5382" s="3" t="s">
        <v>5510</v>
      </c>
      <c r="I5382" s="3" t="s">
        <v>5511</v>
      </c>
      <c r="J5382" s="3" t="s">
        <v>23</v>
      </c>
      <c r="K5382" s="3" t="s">
        <v>24</v>
      </c>
      <c r="L5382" s="3">
        <v>22.0</v>
      </c>
      <c r="M5382" s="3" t="s">
        <v>25</v>
      </c>
      <c r="N5382" s="3" t="s">
        <v>5727</v>
      </c>
      <c r="O5382" s="3" t="s">
        <v>109</v>
      </c>
      <c r="P5382" s="4">
        <v>19854.0</v>
      </c>
      <c r="Q5382" s="3" t="s">
        <v>33</v>
      </c>
      <c r="S5382" s="3" t="s">
        <v>34</v>
      </c>
    </row>
    <row r="5383">
      <c r="A5383" s="2">
        <v>42318.71488425926</v>
      </c>
      <c r="B5383" s="3">
        <v>84.0</v>
      </c>
      <c r="C5383" s="3" t="s">
        <v>4244</v>
      </c>
      <c r="D5383" s="3">
        <v>1.0</v>
      </c>
      <c r="E5383" s="3" t="s">
        <v>4245</v>
      </c>
      <c r="F5383" s="3">
        <v>9.0</v>
      </c>
      <c r="G5383" s="3">
        <v>4.0</v>
      </c>
      <c r="H5383" s="3" t="s">
        <v>5728</v>
      </c>
      <c r="I5383" s="3" t="s">
        <v>673</v>
      </c>
      <c r="J5383" s="3" t="s">
        <v>674</v>
      </c>
      <c r="K5383" s="3" t="s">
        <v>24</v>
      </c>
      <c r="L5383" s="3">
        <v>1.0</v>
      </c>
      <c r="M5383" s="3" t="s">
        <v>25</v>
      </c>
      <c r="N5383" s="3" t="s">
        <v>5729</v>
      </c>
      <c r="O5383" s="3" t="s">
        <v>251</v>
      </c>
      <c r="P5383" s="4">
        <v>20156.0</v>
      </c>
      <c r="Q5383" s="3" t="s">
        <v>169</v>
      </c>
      <c r="S5383" s="3" t="s">
        <v>34</v>
      </c>
    </row>
    <row r="5384">
      <c r="A5384" s="2">
        <v>42318.71488425926</v>
      </c>
      <c r="B5384" s="3">
        <v>84.0</v>
      </c>
      <c r="C5384" s="3" t="s">
        <v>4244</v>
      </c>
      <c r="D5384" s="3">
        <v>1.0</v>
      </c>
      <c r="E5384" s="3" t="s">
        <v>4245</v>
      </c>
      <c r="F5384" s="3">
        <v>9.0</v>
      </c>
      <c r="G5384" s="3">
        <v>4.0</v>
      </c>
      <c r="H5384" s="3" t="s">
        <v>5728</v>
      </c>
      <c r="I5384" s="3" t="s">
        <v>673</v>
      </c>
      <c r="J5384" s="3" t="s">
        <v>674</v>
      </c>
      <c r="K5384" s="3" t="s">
        <v>24</v>
      </c>
      <c r="L5384" s="3">
        <v>2.0</v>
      </c>
      <c r="M5384" s="3" t="s">
        <v>30</v>
      </c>
      <c r="N5384" s="3" t="s">
        <v>631</v>
      </c>
      <c r="O5384" s="3" t="s">
        <v>186</v>
      </c>
      <c r="P5384" s="4">
        <v>17256.0</v>
      </c>
      <c r="Q5384" s="3" t="s">
        <v>96</v>
      </c>
      <c r="S5384" s="3" t="s">
        <v>34</v>
      </c>
    </row>
    <row r="5385">
      <c r="A5385" s="2">
        <v>42318.71488425926</v>
      </c>
      <c r="B5385" s="3">
        <v>84.0</v>
      </c>
      <c r="C5385" s="3" t="s">
        <v>4244</v>
      </c>
      <c r="D5385" s="3">
        <v>1.0</v>
      </c>
      <c r="E5385" s="3" t="s">
        <v>4245</v>
      </c>
      <c r="F5385" s="3">
        <v>9.0</v>
      </c>
      <c r="G5385" s="3">
        <v>4.0</v>
      </c>
      <c r="H5385" s="3" t="s">
        <v>5728</v>
      </c>
      <c r="I5385" s="3" t="s">
        <v>673</v>
      </c>
      <c r="J5385" s="3" t="s">
        <v>674</v>
      </c>
      <c r="K5385" s="3" t="s">
        <v>24</v>
      </c>
      <c r="L5385" s="3">
        <v>3.0</v>
      </c>
      <c r="M5385" s="3" t="s">
        <v>25</v>
      </c>
      <c r="N5385" s="3" t="s">
        <v>5730</v>
      </c>
      <c r="O5385" s="3" t="s">
        <v>639</v>
      </c>
      <c r="P5385" s="4">
        <v>19280.0</v>
      </c>
      <c r="Q5385" s="3" t="s">
        <v>33</v>
      </c>
      <c r="S5385" s="3" t="s">
        <v>34</v>
      </c>
    </row>
    <row r="5386">
      <c r="A5386" s="2">
        <v>42318.71488425926</v>
      </c>
      <c r="B5386" s="3">
        <v>84.0</v>
      </c>
      <c r="C5386" s="3" t="s">
        <v>4244</v>
      </c>
      <c r="D5386" s="3">
        <v>1.0</v>
      </c>
      <c r="E5386" s="3" t="s">
        <v>4245</v>
      </c>
      <c r="F5386" s="3">
        <v>9.0</v>
      </c>
      <c r="G5386" s="3">
        <v>4.0</v>
      </c>
      <c r="H5386" s="3" t="s">
        <v>5728</v>
      </c>
      <c r="I5386" s="3" t="s">
        <v>673</v>
      </c>
      <c r="J5386" s="3" t="s">
        <v>674</v>
      </c>
      <c r="K5386" s="3" t="s">
        <v>24</v>
      </c>
      <c r="L5386" s="3">
        <v>4.0</v>
      </c>
      <c r="M5386" s="3" t="s">
        <v>30</v>
      </c>
      <c r="N5386" s="3" t="s">
        <v>3243</v>
      </c>
      <c r="O5386" s="3" t="s">
        <v>919</v>
      </c>
      <c r="P5386" s="4">
        <v>17229.0</v>
      </c>
      <c r="Q5386" s="3" t="s">
        <v>113</v>
      </c>
      <c r="S5386" s="3" t="s">
        <v>34</v>
      </c>
    </row>
    <row r="5387">
      <c r="A5387" s="2">
        <v>42318.71488425926</v>
      </c>
      <c r="B5387" s="3">
        <v>84.0</v>
      </c>
      <c r="C5387" s="3" t="s">
        <v>4244</v>
      </c>
      <c r="D5387" s="3">
        <v>1.0</v>
      </c>
      <c r="E5387" s="3" t="s">
        <v>4245</v>
      </c>
      <c r="F5387" s="3">
        <v>9.0</v>
      </c>
      <c r="G5387" s="3">
        <v>4.0</v>
      </c>
      <c r="H5387" s="3" t="s">
        <v>5728</v>
      </c>
      <c r="I5387" s="3" t="s">
        <v>673</v>
      </c>
      <c r="J5387" s="3" t="s">
        <v>674</v>
      </c>
      <c r="K5387" s="3" t="s">
        <v>24</v>
      </c>
      <c r="L5387" s="3">
        <v>5.0</v>
      </c>
      <c r="M5387" s="3" t="s">
        <v>25</v>
      </c>
      <c r="N5387" s="3" t="s">
        <v>5731</v>
      </c>
      <c r="O5387" s="3" t="s">
        <v>69</v>
      </c>
      <c r="P5387" s="4">
        <v>21912.0</v>
      </c>
      <c r="Q5387" s="3" t="s">
        <v>110</v>
      </c>
      <c r="S5387" s="3" t="s">
        <v>34</v>
      </c>
    </row>
    <row r="5388">
      <c r="A5388" s="2">
        <v>42318.71488425926</v>
      </c>
      <c r="B5388" s="3">
        <v>84.0</v>
      </c>
      <c r="C5388" s="3" t="s">
        <v>4244</v>
      </c>
      <c r="D5388" s="3">
        <v>1.0</v>
      </c>
      <c r="E5388" s="3" t="s">
        <v>4245</v>
      </c>
      <c r="F5388" s="3">
        <v>9.0</v>
      </c>
      <c r="G5388" s="3">
        <v>4.0</v>
      </c>
      <c r="H5388" s="3" t="s">
        <v>5728</v>
      </c>
      <c r="I5388" s="3" t="s">
        <v>673</v>
      </c>
      <c r="J5388" s="3" t="s">
        <v>674</v>
      </c>
      <c r="K5388" s="3" t="s">
        <v>24</v>
      </c>
      <c r="L5388" s="3">
        <v>6.0</v>
      </c>
      <c r="M5388" s="3" t="s">
        <v>30</v>
      </c>
      <c r="N5388" s="3" t="s">
        <v>5732</v>
      </c>
      <c r="O5388" s="3" t="s">
        <v>803</v>
      </c>
      <c r="P5388" s="4">
        <v>22077.0</v>
      </c>
      <c r="Q5388" s="3" t="s">
        <v>132</v>
      </c>
      <c r="S5388" s="3" t="s">
        <v>34</v>
      </c>
    </row>
    <row r="5389">
      <c r="A5389" s="2">
        <v>42318.71488425926</v>
      </c>
      <c r="B5389" s="3">
        <v>84.0</v>
      </c>
      <c r="C5389" s="3" t="s">
        <v>4244</v>
      </c>
      <c r="D5389" s="3">
        <v>1.0</v>
      </c>
      <c r="E5389" s="3" t="s">
        <v>4245</v>
      </c>
      <c r="F5389" s="3">
        <v>9.0</v>
      </c>
      <c r="G5389" s="3">
        <v>4.0</v>
      </c>
      <c r="H5389" s="3" t="s">
        <v>5728</v>
      </c>
      <c r="I5389" s="3" t="s">
        <v>673</v>
      </c>
      <c r="J5389" s="3" t="s">
        <v>674</v>
      </c>
      <c r="K5389" s="3" t="s">
        <v>24</v>
      </c>
      <c r="L5389" s="3">
        <v>7.0</v>
      </c>
      <c r="M5389" s="3" t="s">
        <v>25</v>
      </c>
      <c r="N5389" s="3" t="s">
        <v>5733</v>
      </c>
      <c r="O5389" s="3" t="s">
        <v>1607</v>
      </c>
      <c r="P5389" s="4">
        <v>34861.0</v>
      </c>
      <c r="Q5389" s="3" t="s">
        <v>191</v>
      </c>
      <c r="S5389" s="3" t="s">
        <v>34</v>
      </c>
    </row>
    <row r="5390">
      <c r="A5390" s="2">
        <v>42318.71488425926</v>
      </c>
      <c r="B5390" s="3">
        <v>84.0</v>
      </c>
      <c r="C5390" s="3" t="s">
        <v>4244</v>
      </c>
      <c r="D5390" s="3">
        <v>1.0</v>
      </c>
      <c r="E5390" s="3" t="s">
        <v>4245</v>
      </c>
      <c r="F5390" s="3">
        <v>9.0</v>
      </c>
      <c r="G5390" s="3">
        <v>4.0</v>
      </c>
      <c r="H5390" s="3" t="s">
        <v>5728</v>
      </c>
      <c r="I5390" s="3" t="s">
        <v>673</v>
      </c>
      <c r="J5390" s="3" t="s">
        <v>674</v>
      </c>
      <c r="K5390" s="3" t="s">
        <v>24</v>
      </c>
      <c r="L5390" s="3">
        <v>8.0</v>
      </c>
      <c r="M5390" s="3" t="s">
        <v>30</v>
      </c>
      <c r="N5390" s="3" t="s">
        <v>5734</v>
      </c>
      <c r="O5390" s="3" t="s">
        <v>5735</v>
      </c>
      <c r="P5390" s="4">
        <v>35217.0</v>
      </c>
      <c r="Q5390" s="3" t="s">
        <v>191</v>
      </c>
      <c r="S5390" s="3" t="s">
        <v>34</v>
      </c>
    </row>
    <row r="5391">
      <c r="A5391" s="2">
        <v>42318.71488425926</v>
      </c>
      <c r="B5391" s="3">
        <v>84.0</v>
      </c>
      <c r="C5391" s="3" t="s">
        <v>4244</v>
      </c>
      <c r="D5391" s="3">
        <v>1.0</v>
      </c>
      <c r="E5391" s="3" t="s">
        <v>4245</v>
      </c>
      <c r="F5391" s="3">
        <v>9.0</v>
      </c>
      <c r="G5391" s="3">
        <v>4.0</v>
      </c>
      <c r="H5391" s="3" t="s">
        <v>5728</v>
      </c>
      <c r="I5391" s="3" t="s">
        <v>673</v>
      </c>
      <c r="J5391" s="3" t="s">
        <v>674</v>
      </c>
      <c r="K5391" s="3" t="s">
        <v>24</v>
      </c>
      <c r="L5391" s="3">
        <v>9.0</v>
      </c>
      <c r="M5391" s="3" t="s">
        <v>25</v>
      </c>
      <c r="N5391" s="3" t="s">
        <v>5736</v>
      </c>
      <c r="O5391" s="3" t="s">
        <v>664</v>
      </c>
      <c r="P5391" s="4">
        <v>24825.0</v>
      </c>
      <c r="Q5391" s="3" t="s">
        <v>110</v>
      </c>
      <c r="S5391" s="3" t="s">
        <v>34</v>
      </c>
    </row>
    <row r="5392">
      <c r="A5392" s="2">
        <v>42318.71488425926</v>
      </c>
      <c r="B5392" s="3">
        <v>84.0</v>
      </c>
      <c r="C5392" s="3" t="s">
        <v>4244</v>
      </c>
      <c r="D5392" s="3">
        <v>1.0</v>
      </c>
      <c r="E5392" s="3" t="s">
        <v>4245</v>
      </c>
      <c r="F5392" s="3">
        <v>9.0</v>
      </c>
      <c r="G5392" s="3">
        <v>4.0</v>
      </c>
      <c r="H5392" s="3" t="s">
        <v>5728</v>
      </c>
      <c r="I5392" s="3" t="s">
        <v>673</v>
      </c>
      <c r="J5392" s="3" t="s">
        <v>674</v>
      </c>
      <c r="K5392" s="3" t="s">
        <v>24</v>
      </c>
      <c r="L5392" s="3">
        <v>10.0</v>
      </c>
      <c r="M5392" s="3" t="s">
        <v>30</v>
      </c>
      <c r="N5392" s="3" t="s">
        <v>206</v>
      </c>
      <c r="O5392" s="3" t="s">
        <v>225</v>
      </c>
      <c r="P5392" s="4">
        <v>21671.0</v>
      </c>
      <c r="Q5392" s="3" t="s">
        <v>72</v>
      </c>
      <c r="S5392" s="3" t="s">
        <v>34</v>
      </c>
    </row>
    <row r="5393">
      <c r="A5393" s="2">
        <v>42318.71488425926</v>
      </c>
      <c r="B5393" s="3">
        <v>84.0</v>
      </c>
      <c r="C5393" s="3" t="s">
        <v>4244</v>
      </c>
      <c r="D5393" s="3">
        <v>1.0</v>
      </c>
      <c r="E5393" s="3" t="s">
        <v>4245</v>
      </c>
      <c r="F5393" s="3">
        <v>9.0</v>
      </c>
      <c r="G5393" s="3">
        <v>4.0</v>
      </c>
      <c r="H5393" s="3" t="s">
        <v>5728</v>
      </c>
      <c r="I5393" s="3" t="s">
        <v>673</v>
      </c>
      <c r="J5393" s="3" t="s">
        <v>674</v>
      </c>
      <c r="K5393" s="3" t="s">
        <v>24</v>
      </c>
      <c r="L5393" s="3">
        <v>11.0</v>
      </c>
      <c r="M5393" s="3" t="s">
        <v>25</v>
      </c>
      <c r="N5393" s="3" t="s">
        <v>5737</v>
      </c>
      <c r="O5393" s="3" t="s">
        <v>218</v>
      </c>
      <c r="P5393" s="4">
        <v>30414.0</v>
      </c>
      <c r="Q5393" s="3" t="s">
        <v>40</v>
      </c>
      <c r="S5393" s="3" t="s">
        <v>34</v>
      </c>
    </row>
    <row r="5394">
      <c r="A5394" s="2">
        <v>42318.71488425926</v>
      </c>
      <c r="B5394" s="3">
        <v>84.0</v>
      </c>
      <c r="C5394" s="3" t="s">
        <v>4244</v>
      </c>
      <c r="D5394" s="3">
        <v>1.0</v>
      </c>
      <c r="E5394" s="3" t="s">
        <v>4245</v>
      </c>
      <c r="F5394" s="3">
        <v>9.0</v>
      </c>
      <c r="G5394" s="3">
        <v>4.0</v>
      </c>
      <c r="H5394" s="3" t="s">
        <v>5728</v>
      </c>
      <c r="I5394" s="3" t="s">
        <v>673</v>
      </c>
      <c r="J5394" s="3" t="s">
        <v>674</v>
      </c>
      <c r="K5394" s="3" t="s">
        <v>24</v>
      </c>
      <c r="L5394" s="3">
        <v>12.0</v>
      </c>
      <c r="M5394" s="3" t="s">
        <v>30</v>
      </c>
      <c r="N5394" s="3" t="s">
        <v>5738</v>
      </c>
      <c r="O5394" s="3" t="s">
        <v>5739</v>
      </c>
      <c r="P5394" s="4">
        <v>22735.0</v>
      </c>
      <c r="Q5394" s="3" t="s">
        <v>132</v>
      </c>
      <c r="S5394" s="3" t="s">
        <v>34</v>
      </c>
    </row>
    <row r="5395">
      <c r="A5395" s="2">
        <v>42318.71488425926</v>
      </c>
      <c r="B5395" s="3">
        <v>84.0</v>
      </c>
      <c r="C5395" s="3" t="s">
        <v>4244</v>
      </c>
      <c r="D5395" s="3">
        <v>1.0</v>
      </c>
      <c r="E5395" s="3" t="s">
        <v>4245</v>
      </c>
      <c r="F5395" s="3">
        <v>9.0</v>
      </c>
      <c r="G5395" s="3">
        <v>4.0</v>
      </c>
      <c r="H5395" s="3" t="s">
        <v>5728</v>
      </c>
      <c r="I5395" s="3" t="s">
        <v>673</v>
      </c>
      <c r="J5395" s="3" t="s">
        <v>674</v>
      </c>
      <c r="K5395" s="3" t="s">
        <v>24</v>
      </c>
      <c r="L5395" s="3">
        <v>13.0</v>
      </c>
      <c r="M5395" s="3" t="s">
        <v>25</v>
      </c>
      <c r="N5395" s="3" t="s">
        <v>5740</v>
      </c>
      <c r="O5395" s="3" t="s">
        <v>1037</v>
      </c>
      <c r="P5395" s="4">
        <v>23854.0</v>
      </c>
      <c r="Q5395" s="3" t="s">
        <v>712</v>
      </c>
      <c r="S5395" s="3" t="s">
        <v>34</v>
      </c>
    </row>
    <row r="5396">
      <c r="A5396" s="2">
        <v>42318.71488425926</v>
      </c>
      <c r="B5396" s="3">
        <v>84.0</v>
      </c>
      <c r="C5396" s="3" t="s">
        <v>4244</v>
      </c>
      <c r="D5396" s="3">
        <v>1.0</v>
      </c>
      <c r="E5396" s="3" t="s">
        <v>4245</v>
      </c>
      <c r="F5396" s="3">
        <v>9.0</v>
      </c>
      <c r="G5396" s="3">
        <v>4.0</v>
      </c>
      <c r="H5396" s="3" t="s">
        <v>5728</v>
      </c>
      <c r="I5396" s="3" t="s">
        <v>673</v>
      </c>
      <c r="J5396" s="3" t="s">
        <v>674</v>
      </c>
      <c r="K5396" s="3" t="s">
        <v>24</v>
      </c>
      <c r="L5396" s="3">
        <v>14.0</v>
      </c>
      <c r="M5396" s="3" t="s">
        <v>30</v>
      </c>
      <c r="N5396" s="3" t="s">
        <v>5741</v>
      </c>
      <c r="O5396" s="3" t="s">
        <v>102</v>
      </c>
      <c r="P5396" s="4">
        <v>21222.0</v>
      </c>
      <c r="Q5396" s="3" t="s">
        <v>72</v>
      </c>
      <c r="S5396" s="3" t="s">
        <v>34</v>
      </c>
    </row>
    <row r="5397">
      <c r="A5397" s="2">
        <v>42318.71488425926</v>
      </c>
      <c r="B5397" s="3">
        <v>84.0</v>
      </c>
      <c r="C5397" s="3" t="s">
        <v>4244</v>
      </c>
      <c r="D5397" s="3">
        <v>1.0</v>
      </c>
      <c r="E5397" s="3" t="s">
        <v>4245</v>
      </c>
      <c r="F5397" s="3">
        <v>9.0</v>
      </c>
      <c r="G5397" s="3">
        <v>4.0</v>
      </c>
      <c r="H5397" s="3" t="s">
        <v>5728</v>
      </c>
      <c r="I5397" s="3" t="s">
        <v>673</v>
      </c>
      <c r="J5397" s="3" t="s">
        <v>674</v>
      </c>
      <c r="K5397" s="3" t="s">
        <v>24</v>
      </c>
      <c r="L5397" s="3">
        <v>15.0</v>
      </c>
      <c r="M5397" s="3" t="s">
        <v>25</v>
      </c>
      <c r="N5397" s="3" t="s">
        <v>5742</v>
      </c>
      <c r="O5397" s="3" t="s">
        <v>613</v>
      </c>
      <c r="P5397" s="4">
        <v>33913.0</v>
      </c>
      <c r="Q5397" s="3" t="s">
        <v>191</v>
      </c>
      <c r="S5397" s="3" t="s">
        <v>34</v>
      </c>
    </row>
    <row r="5398">
      <c r="A5398" s="2">
        <v>42318.71488425926</v>
      </c>
      <c r="B5398" s="3">
        <v>84.0</v>
      </c>
      <c r="C5398" s="3" t="s">
        <v>4244</v>
      </c>
      <c r="D5398" s="3">
        <v>1.0</v>
      </c>
      <c r="E5398" s="3" t="s">
        <v>4245</v>
      </c>
      <c r="F5398" s="3">
        <v>9.0</v>
      </c>
      <c r="G5398" s="3">
        <v>4.0</v>
      </c>
      <c r="H5398" s="3" t="s">
        <v>5728</v>
      </c>
      <c r="I5398" s="3" t="s">
        <v>673</v>
      </c>
      <c r="J5398" s="3" t="s">
        <v>674</v>
      </c>
      <c r="K5398" s="3" t="s">
        <v>24</v>
      </c>
      <c r="L5398" s="3">
        <v>16.0</v>
      </c>
      <c r="M5398" s="3" t="s">
        <v>30</v>
      </c>
      <c r="N5398" s="3" t="s">
        <v>5743</v>
      </c>
      <c r="O5398" s="3" t="s">
        <v>497</v>
      </c>
      <c r="P5398" s="4">
        <v>22295.0</v>
      </c>
      <c r="Q5398" s="3" t="s">
        <v>40</v>
      </c>
      <c r="S5398" s="3" t="s">
        <v>34</v>
      </c>
    </row>
    <row r="5399">
      <c r="A5399" s="2">
        <v>42318.71488425926</v>
      </c>
      <c r="B5399" s="3">
        <v>84.0</v>
      </c>
      <c r="C5399" s="3" t="s">
        <v>4244</v>
      </c>
      <c r="D5399" s="3">
        <v>1.0</v>
      </c>
      <c r="E5399" s="3" t="s">
        <v>4245</v>
      </c>
      <c r="F5399" s="3">
        <v>9.0</v>
      </c>
      <c r="G5399" s="3">
        <v>4.0</v>
      </c>
      <c r="H5399" s="3" t="s">
        <v>5728</v>
      </c>
      <c r="I5399" s="3" t="s">
        <v>673</v>
      </c>
      <c r="J5399" s="3" t="s">
        <v>674</v>
      </c>
      <c r="K5399" s="3" t="s">
        <v>24</v>
      </c>
      <c r="L5399" s="3">
        <v>17.0</v>
      </c>
      <c r="M5399" s="3" t="s">
        <v>25</v>
      </c>
      <c r="N5399" s="3" t="s">
        <v>5744</v>
      </c>
      <c r="O5399" s="3" t="s">
        <v>692</v>
      </c>
      <c r="P5399" s="4">
        <v>23564.0</v>
      </c>
      <c r="Q5399" s="3" t="s">
        <v>75</v>
      </c>
      <c r="S5399" s="3" t="s">
        <v>34</v>
      </c>
    </row>
    <row r="5400">
      <c r="A5400" s="2">
        <v>42318.71488425926</v>
      </c>
      <c r="B5400" s="3">
        <v>84.0</v>
      </c>
      <c r="C5400" s="3" t="s">
        <v>4244</v>
      </c>
      <c r="D5400" s="3">
        <v>1.0</v>
      </c>
      <c r="E5400" s="3" t="s">
        <v>4245</v>
      </c>
      <c r="F5400" s="3">
        <v>9.0</v>
      </c>
      <c r="G5400" s="3">
        <v>4.0</v>
      </c>
      <c r="H5400" s="3" t="s">
        <v>5728</v>
      </c>
      <c r="I5400" s="3" t="s">
        <v>673</v>
      </c>
      <c r="J5400" s="3" t="s">
        <v>674</v>
      </c>
      <c r="K5400" s="3" t="s">
        <v>24</v>
      </c>
      <c r="L5400" s="3">
        <v>18.0</v>
      </c>
      <c r="M5400" s="3" t="s">
        <v>30</v>
      </c>
      <c r="N5400" s="3" t="s">
        <v>5745</v>
      </c>
      <c r="O5400" s="3" t="s">
        <v>193</v>
      </c>
      <c r="P5400" s="4">
        <v>17597.0</v>
      </c>
      <c r="Q5400" s="3" t="s">
        <v>113</v>
      </c>
      <c r="S5400" s="3" t="s">
        <v>34</v>
      </c>
    </row>
    <row r="5401">
      <c r="A5401" s="2">
        <v>42318.71488425926</v>
      </c>
      <c r="B5401" s="3">
        <v>84.0</v>
      </c>
      <c r="C5401" s="3" t="s">
        <v>4244</v>
      </c>
      <c r="D5401" s="3">
        <v>3.0</v>
      </c>
      <c r="E5401" s="3" t="s">
        <v>4264</v>
      </c>
      <c r="F5401" s="3">
        <v>9.0</v>
      </c>
      <c r="G5401" s="3">
        <v>4.0</v>
      </c>
      <c r="H5401" s="3" t="s">
        <v>5728</v>
      </c>
      <c r="I5401" s="3" t="s">
        <v>673</v>
      </c>
      <c r="J5401" s="3" t="s">
        <v>674</v>
      </c>
      <c r="K5401" s="3" t="s">
        <v>24</v>
      </c>
      <c r="L5401" s="3">
        <v>1.0</v>
      </c>
      <c r="M5401" s="3" t="s">
        <v>30</v>
      </c>
      <c r="N5401" s="3" t="s">
        <v>5746</v>
      </c>
      <c r="O5401" s="3" t="s">
        <v>1407</v>
      </c>
      <c r="P5401" s="4">
        <v>25995.0</v>
      </c>
      <c r="Q5401" s="3" t="s">
        <v>115</v>
      </c>
      <c r="S5401" s="3" t="s">
        <v>34</v>
      </c>
    </row>
    <row r="5402">
      <c r="A5402" s="2">
        <v>42318.71488425926</v>
      </c>
      <c r="B5402" s="3">
        <v>84.0</v>
      </c>
      <c r="C5402" s="3" t="s">
        <v>4244</v>
      </c>
      <c r="D5402" s="3">
        <v>3.0</v>
      </c>
      <c r="E5402" s="3" t="s">
        <v>4264</v>
      </c>
      <c r="F5402" s="3">
        <v>9.0</v>
      </c>
      <c r="G5402" s="3">
        <v>4.0</v>
      </c>
      <c r="H5402" s="3" t="s">
        <v>5728</v>
      </c>
      <c r="I5402" s="3" t="s">
        <v>673</v>
      </c>
      <c r="J5402" s="3" t="s">
        <v>674</v>
      </c>
      <c r="K5402" s="3" t="s">
        <v>24</v>
      </c>
      <c r="L5402" s="3">
        <v>2.0</v>
      </c>
      <c r="M5402" s="3" t="s">
        <v>25</v>
      </c>
      <c r="N5402" s="3" t="s">
        <v>3591</v>
      </c>
      <c r="O5402" s="3" t="s">
        <v>4448</v>
      </c>
      <c r="P5402" s="4">
        <v>26086.0</v>
      </c>
      <c r="Q5402" s="3" t="s">
        <v>132</v>
      </c>
      <c r="S5402" s="3" t="s">
        <v>34</v>
      </c>
    </row>
    <row r="5403">
      <c r="A5403" s="2">
        <v>42318.71488425926</v>
      </c>
      <c r="B5403" s="3">
        <v>84.0</v>
      </c>
      <c r="C5403" s="3" t="s">
        <v>4244</v>
      </c>
      <c r="D5403" s="3">
        <v>3.0</v>
      </c>
      <c r="E5403" s="3" t="s">
        <v>4264</v>
      </c>
      <c r="F5403" s="3">
        <v>9.0</v>
      </c>
      <c r="G5403" s="3">
        <v>4.0</v>
      </c>
      <c r="H5403" s="3" t="s">
        <v>5728</v>
      </c>
      <c r="I5403" s="3" t="s">
        <v>673</v>
      </c>
      <c r="J5403" s="3" t="s">
        <v>674</v>
      </c>
      <c r="K5403" s="3" t="s">
        <v>24</v>
      </c>
      <c r="L5403" s="3">
        <v>3.0</v>
      </c>
      <c r="M5403" s="3" t="s">
        <v>30</v>
      </c>
      <c r="N5403" s="3" t="s">
        <v>5747</v>
      </c>
      <c r="O5403" s="3" t="s">
        <v>1879</v>
      </c>
      <c r="P5403" s="4">
        <v>17390.0</v>
      </c>
      <c r="Q5403" s="3" t="s">
        <v>117</v>
      </c>
      <c r="S5403" s="3" t="s">
        <v>34</v>
      </c>
    </row>
    <row r="5404">
      <c r="A5404" s="2">
        <v>42318.71488425926</v>
      </c>
      <c r="B5404" s="3">
        <v>84.0</v>
      </c>
      <c r="C5404" s="3" t="s">
        <v>4244</v>
      </c>
      <c r="D5404" s="3">
        <v>3.0</v>
      </c>
      <c r="E5404" s="3" t="s">
        <v>4264</v>
      </c>
      <c r="F5404" s="3">
        <v>9.0</v>
      </c>
      <c r="G5404" s="3">
        <v>4.0</v>
      </c>
      <c r="H5404" s="3" t="s">
        <v>5728</v>
      </c>
      <c r="I5404" s="3" t="s">
        <v>673</v>
      </c>
      <c r="J5404" s="3" t="s">
        <v>674</v>
      </c>
      <c r="K5404" s="3" t="s">
        <v>24</v>
      </c>
      <c r="L5404" s="3">
        <v>4.0</v>
      </c>
      <c r="M5404" s="3" t="s">
        <v>25</v>
      </c>
      <c r="N5404" s="3" t="s">
        <v>5748</v>
      </c>
      <c r="O5404" s="3" t="s">
        <v>100</v>
      </c>
      <c r="P5404" s="4">
        <v>32297.0</v>
      </c>
      <c r="Q5404" s="3" t="s">
        <v>115</v>
      </c>
      <c r="S5404" s="3" t="s">
        <v>34</v>
      </c>
    </row>
    <row r="5405">
      <c r="A5405" s="2">
        <v>42318.71488425926</v>
      </c>
      <c r="B5405" s="3">
        <v>84.0</v>
      </c>
      <c r="C5405" s="3" t="s">
        <v>4244</v>
      </c>
      <c r="D5405" s="3">
        <v>3.0</v>
      </c>
      <c r="E5405" s="3" t="s">
        <v>4264</v>
      </c>
      <c r="F5405" s="3">
        <v>9.0</v>
      </c>
      <c r="G5405" s="3">
        <v>4.0</v>
      </c>
      <c r="H5405" s="3" t="s">
        <v>5728</v>
      </c>
      <c r="I5405" s="3" t="s">
        <v>673</v>
      </c>
      <c r="J5405" s="3" t="s">
        <v>674</v>
      </c>
      <c r="K5405" s="3" t="s">
        <v>24</v>
      </c>
      <c r="L5405" s="3">
        <v>5.0</v>
      </c>
      <c r="M5405" s="3" t="s">
        <v>30</v>
      </c>
      <c r="N5405" s="3" t="s">
        <v>5749</v>
      </c>
      <c r="O5405" s="3" t="s">
        <v>283</v>
      </c>
      <c r="P5405" s="4">
        <v>24646.0</v>
      </c>
      <c r="Q5405" s="3" t="s">
        <v>247</v>
      </c>
      <c r="S5405" s="3" t="s">
        <v>34</v>
      </c>
    </row>
    <row r="5406">
      <c r="A5406" s="2">
        <v>42318.71488425926</v>
      </c>
      <c r="B5406" s="3">
        <v>84.0</v>
      </c>
      <c r="C5406" s="3" t="s">
        <v>4244</v>
      </c>
      <c r="D5406" s="3">
        <v>3.0</v>
      </c>
      <c r="E5406" s="3" t="s">
        <v>4264</v>
      </c>
      <c r="F5406" s="3">
        <v>9.0</v>
      </c>
      <c r="G5406" s="3">
        <v>4.0</v>
      </c>
      <c r="H5406" s="3" t="s">
        <v>5728</v>
      </c>
      <c r="I5406" s="3" t="s">
        <v>673</v>
      </c>
      <c r="J5406" s="3" t="s">
        <v>674</v>
      </c>
      <c r="K5406" s="3" t="s">
        <v>24</v>
      </c>
      <c r="L5406" s="3">
        <v>6.0</v>
      </c>
      <c r="M5406" s="3" t="s">
        <v>25</v>
      </c>
      <c r="N5406" s="3" t="s">
        <v>5750</v>
      </c>
      <c r="O5406" s="3" t="s">
        <v>309</v>
      </c>
      <c r="P5406" s="4">
        <v>35598.0</v>
      </c>
      <c r="Q5406" s="3" t="s">
        <v>191</v>
      </c>
      <c r="S5406" s="3" t="s">
        <v>34</v>
      </c>
    </row>
    <row r="5407">
      <c r="A5407" s="2">
        <v>42318.71488425926</v>
      </c>
      <c r="B5407" s="3">
        <v>84.0</v>
      </c>
      <c r="C5407" s="3" t="s">
        <v>4244</v>
      </c>
      <c r="D5407" s="3">
        <v>3.0</v>
      </c>
      <c r="E5407" s="3" t="s">
        <v>4264</v>
      </c>
      <c r="F5407" s="3">
        <v>9.0</v>
      </c>
      <c r="G5407" s="3">
        <v>4.0</v>
      </c>
      <c r="H5407" s="3" t="s">
        <v>5728</v>
      </c>
      <c r="I5407" s="3" t="s">
        <v>673</v>
      </c>
      <c r="J5407" s="3" t="s">
        <v>674</v>
      </c>
      <c r="K5407" s="3" t="s">
        <v>24</v>
      </c>
      <c r="L5407" s="3">
        <v>7.0</v>
      </c>
      <c r="M5407" s="3" t="s">
        <v>30</v>
      </c>
      <c r="N5407" s="3" t="s">
        <v>5751</v>
      </c>
      <c r="O5407" s="3" t="s">
        <v>511</v>
      </c>
      <c r="P5407" s="4">
        <v>35290.0</v>
      </c>
      <c r="Q5407" s="3" t="s">
        <v>40</v>
      </c>
      <c r="S5407" s="3" t="s">
        <v>34</v>
      </c>
    </row>
    <row r="5408">
      <c r="A5408" s="2">
        <v>42318.71488425926</v>
      </c>
      <c r="B5408" s="3">
        <v>84.0</v>
      </c>
      <c r="C5408" s="3" t="s">
        <v>4244</v>
      </c>
      <c r="D5408" s="3">
        <v>3.0</v>
      </c>
      <c r="E5408" s="3" t="s">
        <v>4264</v>
      </c>
      <c r="F5408" s="3">
        <v>9.0</v>
      </c>
      <c r="G5408" s="3">
        <v>4.0</v>
      </c>
      <c r="H5408" s="3" t="s">
        <v>5728</v>
      </c>
      <c r="I5408" s="3" t="s">
        <v>673</v>
      </c>
      <c r="J5408" s="3" t="s">
        <v>674</v>
      </c>
      <c r="K5408" s="3" t="s">
        <v>24</v>
      </c>
      <c r="L5408" s="3">
        <v>8.0</v>
      </c>
      <c r="M5408" s="3" t="s">
        <v>25</v>
      </c>
      <c r="N5408" s="3" t="s">
        <v>5752</v>
      </c>
      <c r="O5408" s="3" t="s">
        <v>200</v>
      </c>
      <c r="P5408" s="4">
        <v>18592.0</v>
      </c>
      <c r="Q5408" s="3" t="s">
        <v>113</v>
      </c>
      <c r="S5408" s="3" t="s">
        <v>34</v>
      </c>
    </row>
    <row r="5409">
      <c r="A5409" s="2">
        <v>42318.71488425926</v>
      </c>
      <c r="B5409" s="3">
        <v>84.0</v>
      </c>
      <c r="C5409" s="3" t="s">
        <v>4244</v>
      </c>
      <c r="D5409" s="3">
        <v>3.0</v>
      </c>
      <c r="E5409" s="3" t="s">
        <v>4264</v>
      </c>
      <c r="F5409" s="3">
        <v>9.0</v>
      </c>
      <c r="G5409" s="3">
        <v>4.0</v>
      </c>
      <c r="H5409" s="3" t="s">
        <v>5728</v>
      </c>
      <c r="I5409" s="3" t="s">
        <v>673</v>
      </c>
      <c r="J5409" s="3" t="s">
        <v>674</v>
      </c>
      <c r="K5409" s="3" t="s">
        <v>24</v>
      </c>
      <c r="L5409" s="3">
        <v>9.0</v>
      </c>
      <c r="M5409" s="3" t="s">
        <v>30</v>
      </c>
      <c r="N5409" s="3" t="s">
        <v>5753</v>
      </c>
      <c r="O5409" s="3" t="s">
        <v>171</v>
      </c>
      <c r="P5409" s="4">
        <v>17508.0</v>
      </c>
      <c r="Q5409" s="3" t="s">
        <v>86</v>
      </c>
      <c r="S5409" s="3" t="s">
        <v>34</v>
      </c>
    </row>
    <row r="5410">
      <c r="A5410" s="2">
        <v>42318.71488425926</v>
      </c>
      <c r="B5410" s="3">
        <v>84.0</v>
      </c>
      <c r="C5410" s="3" t="s">
        <v>4244</v>
      </c>
      <c r="D5410" s="3">
        <v>3.0</v>
      </c>
      <c r="E5410" s="3" t="s">
        <v>4264</v>
      </c>
      <c r="F5410" s="3">
        <v>9.0</v>
      </c>
      <c r="G5410" s="3">
        <v>4.0</v>
      </c>
      <c r="H5410" s="3" t="s">
        <v>5728</v>
      </c>
      <c r="I5410" s="3" t="s">
        <v>673</v>
      </c>
      <c r="J5410" s="3" t="s">
        <v>674</v>
      </c>
      <c r="K5410" s="3" t="s">
        <v>24</v>
      </c>
      <c r="L5410" s="3">
        <v>10.0</v>
      </c>
      <c r="M5410" s="3" t="s">
        <v>25</v>
      </c>
      <c r="N5410" s="3" t="s">
        <v>5754</v>
      </c>
      <c r="O5410" s="3" t="s">
        <v>5755</v>
      </c>
      <c r="P5410" s="4">
        <v>29183.0</v>
      </c>
      <c r="Q5410" s="3" t="s">
        <v>115</v>
      </c>
      <c r="S5410" s="3" t="s">
        <v>34</v>
      </c>
    </row>
    <row r="5411">
      <c r="A5411" s="2">
        <v>42318.71488425926</v>
      </c>
      <c r="B5411" s="3">
        <v>84.0</v>
      </c>
      <c r="C5411" s="3" t="s">
        <v>4244</v>
      </c>
      <c r="D5411" s="3">
        <v>3.0</v>
      </c>
      <c r="E5411" s="3" t="s">
        <v>4264</v>
      </c>
      <c r="F5411" s="3">
        <v>9.0</v>
      </c>
      <c r="G5411" s="3">
        <v>4.0</v>
      </c>
      <c r="H5411" s="3" t="s">
        <v>5728</v>
      </c>
      <c r="I5411" s="3" t="s">
        <v>673</v>
      </c>
      <c r="J5411" s="3" t="s">
        <v>674</v>
      </c>
      <c r="K5411" s="3" t="s">
        <v>24</v>
      </c>
      <c r="L5411" s="3">
        <v>11.0</v>
      </c>
      <c r="M5411" s="3" t="s">
        <v>30</v>
      </c>
      <c r="N5411" s="3" t="s">
        <v>5756</v>
      </c>
      <c r="O5411" s="3" t="s">
        <v>1356</v>
      </c>
      <c r="P5411" s="4">
        <v>26520.0</v>
      </c>
      <c r="Q5411" s="3" t="s">
        <v>132</v>
      </c>
      <c r="S5411" s="3" t="s">
        <v>34</v>
      </c>
    </row>
    <row r="5412">
      <c r="A5412" s="2">
        <v>42318.71488425926</v>
      </c>
      <c r="B5412" s="3">
        <v>84.0</v>
      </c>
      <c r="C5412" s="3" t="s">
        <v>4244</v>
      </c>
      <c r="D5412" s="3">
        <v>7.0</v>
      </c>
      <c r="E5412" s="3" t="s">
        <v>4274</v>
      </c>
      <c r="F5412" s="3">
        <v>9.0</v>
      </c>
      <c r="G5412" s="3">
        <v>4.0</v>
      </c>
      <c r="H5412" s="3" t="s">
        <v>5728</v>
      </c>
      <c r="I5412" s="3" t="s">
        <v>673</v>
      </c>
      <c r="J5412" s="3" t="s">
        <v>674</v>
      </c>
      <c r="K5412" s="3" t="s">
        <v>24</v>
      </c>
      <c r="L5412" s="3">
        <v>1.0</v>
      </c>
      <c r="M5412" s="3" t="s">
        <v>30</v>
      </c>
      <c r="N5412" s="3" t="s">
        <v>5757</v>
      </c>
      <c r="O5412" s="3" t="s">
        <v>364</v>
      </c>
      <c r="P5412" s="4">
        <v>17392.0</v>
      </c>
      <c r="Q5412" s="3" t="s">
        <v>86</v>
      </c>
      <c r="S5412" s="3" t="s">
        <v>34</v>
      </c>
    </row>
    <row r="5413">
      <c r="A5413" s="2">
        <v>42318.71488425926</v>
      </c>
      <c r="B5413" s="3">
        <v>84.0</v>
      </c>
      <c r="C5413" s="3" t="s">
        <v>4244</v>
      </c>
      <c r="D5413" s="3">
        <v>7.0</v>
      </c>
      <c r="E5413" s="3" t="s">
        <v>4274</v>
      </c>
      <c r="F5413" s="3">
        <v>9.0</v>
      </c>
      <c r="G5413" s="3">
        <v>4.0</v>
      </c>
      <c r="H5413" s="3" t="s">
        <v>5728</v>
      </c>
      <c r="I5413" s="3" t="s">
        <v>673</v>
      </c>
      <c r="J5413" s="3" t="s">
        <v>674</v>
      </c>
      <c r="K5413" s="3" t="s">
        <v>24</v>
      </c>
      <c r="L5413" s="3">
        <v>2.0</v>
      </c>
      <c r="M5413" s="3" t="s">
        <v>25</v>
      </c>
      <c r="N5413" s="3" t="s">
        <v>5758</v>
      </c>
      <c r="O5413" s="3" t="s">
        <v>246</v>
      </c>
      <c r="P5413" s="4">
        <v>33301.0</v>
      </c>
      <c r="Q5413" s="3" t="s">
        <v>115</v>
      </c>
      <c r="S5413" s="3" t="s">
        <v>34</v>
      </c>
    </row>
    <row r="5414">
      <c r="A5414" s="2">
        <v>42318.71488425926</v>
      </c>
      <c r="B5414" s="3">
        <v>84.0</v>
      </c>
      <c r="C5414" s="3" t="s">
        <v>4244</v>
      </c>
      <c r="D5414" s="3">
        <v>7.0</v>
      </c>
      <c r="E5414" s="3" t="s">
        <v>4274</v>
      </c>
      <c r="F5414" s="3">
        <v>9.0</v>
      </c>
      <c r="G5414" s="3">
        <v>4.0</v>
      </c>
      <c r="H5414" s="3" t="s">
        <v>5728</v>
      </c>
      <c r="I5414" s="3" t="s">
        <v>673</v>
      </c>
      <c r="J5414" s="3" t="s">
        <v>674</v>
      </c>
      <c r="K5414" s="3" t="s">
        <v>24</v>
      </c>
      <c r="L5414" s="3">
        <v>3.0</v>
      </c>
      <c r="M5414" s="3" t="s">
        <v>30</v>
      </c>
      <c r="N5414" s="3" t="s">
        <v>5526</v>
      </c>
      <c r="O5414" s="3" t="s">
        <v>368</v>
      </c>
      <c r="P5414" s="4">
        <v>25167.0</v>
      </c>
      <c r="Q5414" s="3" t="s">
        <v>52</v>
      </c>
      <c r="S5414" s="3" t="s">
        <v>34</v>
      </c>
    </row>
    <row r="5415">
      <c r="A5415" s="2">
        <v>42318.71488425926</v>
      </c>
      <c r="B5415" s="3">
        <v>84.0</v>
      </c>
      <c r="C5415" s="3" t="s">
        <v>4244</v>
      </c>
      <c r="D5415" s="3">
        <v>7.0</v>
      </c>
      <c r="E5415" s="3" t="s">
        <v>4274</v>
      </c>
      <c r="F5415" s="3">
        <v>9.0</v>
      </c>
      <c r="G5415" s="3">
        <v>4.0</v>
      </c>
      <c r="H5415" s="3" t="s">
        <v>5728</v>
      </c>
      <c r="I5415" s="3" t="s">
        <v>673</v>
      </c>
      <c r="J5415" s="3" t="s">
        <v>674</v>
      </c>
      <c r="K5415" s="3" t="s">
        <v>24</v>
      </c>
      <c r="L5415" s="3">
        <v>4.0</v>
      </c>
      <c r="M5415" s="3" t="s">
        <v>25</v>
      </c>
      <c r="N5415" s="3" t="s">
        <v>5759</v>
      </c>
      <c r="O5415" s="3" t="s">
        <v>59</v>
      </c>
      <c r="P5415" s="4">
        <v>18296.0</v>
      </c>
      <c r="Q5415" s="3" t="s">
        <v>105</v>
      </c>
      <c r="S5415" s="3" t="s">
        <v>34</v>
      </c>
    </row>
    <row r="5416">
      <c r="A5416" s="2">
        <v>42318.71488425926</v>
      </c>
      <c r="B5416" s="3">
        <v>84.0</v>
      </c>
      <c r="C5416" s="3" t="s">
        <v>4244</v>
      </c>
      <c r="D5416" s="3">
        <v>7.0</v>
      </c>
      <c r="E5416" s="3" t="s">
        <v>4274</v>
      </c>
      <c r="F5416" s="3">
        <v>9.0</v>
      </c>
      <c r="G5416" s="3">
        <v>4.0</v>
      </c>
      <c r="H5416" s="3" t="s">
        <v>5728</v>
      </c>
      <c r="I5416" s="3" t="s">
        <v>673</v>
      </c>
      <c r="J5416" s="3" t="s">
        <v>674</v>
      </c>
      <c r="K5416" s="3" t="s">
        <v>24</v>
      </c>
      <c r="L5416" s="3">
        <v>5.0</v>
      </c>
      <c r="M5416" s="3" t="s">
        <v>30</v>
      </c>
      <c r="N5416" s="3" t="s">
        <v>5760</v>
      </c>
      <c r="O5416" s="3" t="s">
        <v>1360</v>
      </c>
      <c r="P5416" s="4">
        <v>30143.0</v>
      </c>
      <c r="Q5416" s="3" t="s">
        <v>132</v>
      </c>
      <c r="S5416" s="3" t="s">
        <v>34</v>
      </c>
    </row>
    <row r="5417">
      <c r="A5417" s="2">
        <v>42318.71488425926</v>
      </c>
      <c r="B5417" s="3">
        <v>84.0</v>
      </c>
      <c r="C5417" s="3" t="s">
        <v>4244</v>
      </c>
      <c r="D5417" s="3">
        <v>7.0</v>
      </c>
      <c r="E5417" s="3" t="s">
        <v>4274</v>
      </c>
      <c r="F5417" s="3">
        <v>9.0</v>
      </c>
      <c r="G5417" s="3">
        <v>4.0</v>
      </c>
      <c r="H5417" s="3" t="s">
        <v>5728</v>
      </c>
      <c r="I5417" s="3" t="s">
        <v>673</v>
      </c>
      <c r="J5417" s="3" t="s">
        <v>674</v>
      </c>
      <c r="K5417" s="3" t="s">
        <v>24</v>
      </c>
      <c r="L5417" s="3">
        <v>6.0</v>
      </c>
      <c r="M5417" s="3" t="s">
        <v>25</v>
      </c>
      <c r="N5417" s="3" t="s">
        <v>5761</v>
      </c>
      <c r="O5417" s="3" t="s">
        <v>218</v>
      </c>
      <c r="P5417" s="4">
        <v>19653.0</v>
      </c>
      <c r="Q5417" s="3" t="s">
        <v>113</v>
      </c>
      <c r="S5417" s="3" t="s">
        <v>34</v>
      </c>
    </row>
    <row r="5418">
      <c r="A5418" s="2">
        <v>42318.71488425926</v>
      </c>
      <c r="B5418" s="3">
        <v>84.0</v>
      </c>
      <c r="C5418" s="3" t="s">
        <v>4244</v>
      </c>
      <c r="D5418" s="3">
        <v>7.0</v>
      </c>
      <c r="E5418" s="3" t="s">
        <v>4274</v>
      </c>
      <c r="F5418" s="3">
        <v>9.0</v>
      </c>
      <c r="G5418" s="3">
        <v>4.0</v>
      </c>
      <c r="H5418" s="3" t="s">
        <v>5728</v>
      </c>
      <c r="I5418" s="3" t="s">
        <v>673</v>
      </c>
      <c r="J5418" s="3" t="s">
        <v>674</v>
      </c>
      <c r="K5418" s="3" t="s">
        <v>24</v>
      </c>
      <c r="L5418" s="3">
        <v>7.0</v>
      </c>
      <c r="M5418" s="3" t="s">
        <v>30</v>
      </c>
      <c r="N5418" s="3" t="s">
        <v>5762</v>
      </c>
      <c r="O5418" s="3" t="s">
        <v>45</v>
      </c>
      <c r="P5418" s="4">
        <v>24971.0</v>
      </c>
      <c r="Q5418" s="3" t="s">
        <v>228</v>
      </c>
      <c r="S5418" s="3" t="s">
        <v>34</v>
      </c>
    </row>
    <row r="5419">
      <c r="A5419" s="2">
        <v>42318.71488425926</v>
      </c>
      <c r="B5419" s="3">
        <v>84.0</v>
      </c>
      <c r="C5419" s="3" t="s">
        <v>4244</v>
      </c>
      <c r="D5419" s="3">
        <v>7.0</v>
      </c>
      <c r="E5419" s="3" t="s">
        <v>4274</v>
      </c>
      <c r="F5419" s="3">
        <v>9.0</v>
      </c>
      <c r="G5419" s="3">
        <v>4.0</v>
      </c>
      <c r="H5419" s="3" t="s">
        <v>5728</v>
      </c>
      <c r="I5419" s="3" t="s">
        <v>673</v>
      </c>
      <c r="J5419" s="3" t="s">
        <v>674</v>
      </c>
      <c r="K5419" s="3" t="s">
        <v>24</v>
      </c>
      <c r="L5419" s="3">
        <v>8.0</v>
      </c>
      <c r="M5419" s="3" t="s">
        <v>25</v>
      </c>
      <c r="N5419" s="3" t="s">
        <v>5763</v>
      </c>
      <c r="O5419" s="3" t="s">
        <v>305</v>
      </c>
      <c r="P5419" s="4">
        <v>22211.0</v>
      </c>
      <c r="Q5419" s="3" t="s">
        <v>205</v>
      </c>
      <c r="S5419" s="3" t="s">
        <v>34</v>
      </c>
    </row>
    <row r="5420">
      <c r="A5420" s="2">
        <v>42318.71488425926</v>
      </c>
      <c r="B5420" s="3">
        <v>84.0</v>
      </c>
      <c r="C5420" s="3" t="s">
        <v>4244</v>
      </c>
      <c r="D5420" s="3">
        <v>7.0</v>
      </c>
      <c r="E5420" s="3" t="s">
        <v>4274</v>
      </c>
      <c r="F5420" s="3">
        <v>9.0</v>
      </c>
      <c r="G5420" s="3">
        <v>4.0</v>
      </c>
      <c r="H5420" s="3" t="s">
        <v>5728</v>
      </c>
      <c r="I5420" s="3" t="s">
        <v>673</v>
      </c>
      <c r="J5420" s="3" t="s">
        <v>674</v>
      </c>
      <c r="K5420" s="3" t="s">
        <v>24</v>
      </c>
      <c r="L5420" s="3">
        <v>9.0</v>
      </c>
      <c r="M5420" s="3" t="s">
        <v>30</v>
      </c>
      <c r="N5420" s="3" t="s">
        <v>1442</v>
      </c>
      <c r="O5420" s="3" t="s">
        <v>1723</v>
      </c>
      <c r="P5420" s="4">
        <v>13998.0</v>
      </c>
      <c r="Q5420" s="3" t="s">
        <v>113</v>
      </c>
      <c r="S5420" s="3" t="s">
        <v>34</v>
      </c>
    </row>
    <row r="5421">
      <c r="A5421" s="2">
        <v>42318.71488425926</v>
      </c>
      <c r="B5421" s="3">
        <v>84.0</v>
      </c>
      <c r="C5421" s="3" t="s">
        <v>4244</v>
      </c>
      <c r="D5421" s="3">
        <v>7.0</v>
      </c>
      <c r="E5421" s="3" t="s">
        <v>4274</v>
      </c>
      <c r="F5421" s="3">
        <v>9.0</v>
      </c>
      <c r="G5421" s="3">
        <v>4.0</v>
      </c>
      <c r="H5421" s="3" t="s">
        <v>5728</v>
      </c>
      <c r="I5421" s="3" t="s">
        <v>673</v>
      </c>
      <c r="J5421" s="3" t="s">
        <v>674</v>
      </c>
      <c r="K5421" s="3" t="s">
        <v>24</v>
      </c>
      <c r="L5421" s="3">
        <v>10.0</v>
      </c>
      <c r="M5421" s="3" t="s">
        <v>25</v>
      </c>
      <c r="N5421" s="3" t="s">
        <v>5764</v>
      </c>
      <c r="O5421" s="3" t="s">
        <v>2843</v>
      </c>
      <c r="P5421" s="4">
        <v>32876.0</v>
      </c>
      <c r="Q5421" s="3" t="s">
        <v>110</v>
      </c>
      <c r="S5421" s="3" t="s">
        <v>34</v>
      </c>
    </row>
    <row r="5422">
      <c r="A5422" s="2">
        <v>42318.71488425926</v>
      </c>
      <c r="B5422" s="3">
        <v>84.0</v>
      </c>
      <c r="C5422" s="3" t="s">
        <v>4244</v>
      </c>
      <c r="D5422" s="3">
        <v>7.0</v>
      </c>
      <c r="E5422" s="3" t="s">
        <v>4274</v>
      </c>
      <c r="F5422" s="3">
        <v>9.0</v>
      </c>
      <c r="G5422" s="3">
        <v>4.0</v>
      </c>
      <c r="H5422" s="3" t="s">
        <v>5728</v>
      </c>
      <c r="I5422" s="3" t="s">
        <v>673</v>
      </c>
      <c r="J5422" s="3" t="s">
        <v>674</v>
      </c>
      <c r="K5422" s="3" t="s">
        <v>24</v>
      </c>
      <c r="L5422" s="3">
        <v>11.0</v>
      </c>
      <c r="M5422" s="3" t="s">
        <v>30</v>
      </c>
      <c r="N5422" s="3" t="s">
        <v>5765</v>
      </c>
      <c r="O5422" s="3" t="s">
        <v>2693</v>
      </c>
      <c r="P5422" s="4">
        <v>10742.0</v>
      </c>
      <c r="Q5422" s="3" t="s">
        <v>113</v>
      </c>
      <c r="S5422" s="3" t="s">
        <v>34</v>
      </c>
    </row>
    <row r="5423">
      <c r="A5423" s="2">
        <v>42318.71488425926</v>
      </c>
      <c r="B5423" s="3">
        <v>84.0</v>
      </c>
      <c r="C5423" s="3" t="s">
        <v>4244</v>
      </c>
      <c r="D5423" s="3">
        <v>15.0</v>
      </c>
      <c r="E5423" s="3" t="s">
        <v>4287</v>
      </c>
      <c r="F5423" s="3">
        <v>9.0</v>
      </c>
      <c r="G5423" s="3">
        <v>4.0</v>
      </c>
      <c r="H5423" s="3" t="s">
        <v>5728</v>
      </c>
      <c r="I5423" s="3" t="s">
        <v>673</v>
      </c>
      <c r="J5423" s="3" t="s">
        <v>674</v>
      </c>
      <c r="K5423" s="3" t="s">
        <v>24</v>
      </c>
      <c r="L5423" s="3">
        <v>1.0</v>
      </c>
      <c r="M5423" s="3" t="s">
        <v>25</v>
      </c>
      <c r="N5423" s="3" t="s">
        <v>5766</v>
      </c>
      <c r="O5423" s="3" t="s">
        <v>377</v>
      </c>
      <c r="P5423" s="4">
        <v>16427.0</v>
      </c>
      <c r="Q5423" s="3" t="s">
        <v>105</v>
      </c>
      <c r="S5423" s="3" t="s">
        <v>34</v>
      </c>
    </row>
    <row r="5424">
      <c r="A5424" s="2">
        <v>42318.71488425926</v>
      </c>
      <c r="B5424" s="3">
        <v>84.0</v>
      </c>
      <c r="C5424" s="3" t="s">
        <v>4244</v>
      </c>
      <c r="D5424" s="3">
        <v>15.0</v>
      </c>
      <c r="E5424" s="3" t="s">
        <v>4287</v>
      </c>
      <c r="F5424" s="3">
        <v>9.0</v>
      </c>
      <c r="G5424" s="3">
        <v>4.0</v>
      </c>
      <c r="H5424" s="3" t="s">
        <v>5728</v>
      </c>
      <c r="I5424" s="3" t="s">
        <v>673</v>
      </c>
      <c r="J5424" s="3" t="s">
        <v>674</v>
      </c>
      <c r="K5424" s="3" t="s">
        <v>24</v>
      </c>
      <c r="L5424" s="3">
        <v>2.0</v>
      </c>
      <c r="M5424" s="3" t="s">
        <v>30</v>
      </c>
      <c r="N5424" s="3" t="s">
        <v>5767</v>
      </c>
      <c r="O5424" s="3" t="s">
        <v>215</v>
      </c>
      <c r="P5424" s="4">
        <v>23219.0</v>
      </c>
      <c r="Q5424" s="3" t="s">
        <v>37</v>
      </c>
      <c r="S5424" s="3" t="s">
        <v>34</v>
      </c>
    </row>
    <row r="5425">
      <c r="A5425" s="2">
        <v>42318.71488425926</v>
      </c>
      <c r="B5425" s="3">
        <v>84.0</v>
      </c>
      <c r="C5425" s="3" t="s">
        <v>4244</v>
      </c>
      <c r="D5425" s="3">
        <v>15.0</v>
      </c>
      <c r="E5425" s="3" t="s">
        <v>4287</v>
      </c>
      <c r="F5425" s="3">
        <v>9.0</v>
      </c>
      <c r="G5425" s="3">
        <v>4.0</v>
      </c>
      <c r="H5425" s="3" t="s">
        <v>5728</v>
      </c>
      <c r="I5425" s="3" t="s">
        <v>673</v>
      </c>
      <c r="J5425" s="3" t="s">
        <v>674</v>
      </c>
      <c r="K5425" s="3" t="s">
        <v>24</v>
      </c>
      <c r="L5425" s="3">
        <v>3.0</v>
      </c>
      <c r="M5425" s="3" t="s">
        <v>25</v>
      </c>
      <c r="N5425" s="3" t="s">
        <v>2276</v>
      </c>
      <c r="O5425" s="3" t="s">
        <v>2093</v>
      </c>
      <c r="P5425" s="4">
        <v>27838.0</v>
      </c>
      <c r="Q5425" s="3" t="s">
        <v>247</v>
      </c>
      <c r="S5425" s="3" t="s">
        <v>34</v>
      </c>
    </row>
    <row r="5426">
      <c r="A5426" s="2">
        <v>42318.71488425926</v>
      </c>
      <c r="B5426" s="3">
        <v>84.0</v>
      </c>
      <c r="C5426" s="3" t="s">
        <v>4244</v>
      </c>
      <c r="D5426" s="3">
        <v>15.0</v>
      </c>
      <c r="E5426" s="3" t="s">
        <v>4287</v>
      </c>
      <c r="F5426" s="3">
        <v>9.0</v>
      </c>
      <c r="G5426" s="3">
        <v>4.0</v>
      </c>
      <c r="H5426" s="3" t="s">
        <v>5728</v>
      </c>
      <c r="I5426" s="3" t="s">
        <v>673</v>
      </c>
      <c r="J5426" s="3" t="s">
        <v>674</v>
      </c>
      <c r="K5426" s="3" t="s">
        <v>24</v>
      </c>
      <c r="L5426" s="3">
        <v>4.0</v>
      </c>
      <c r="M5426" s="3" t="s">
        <v>30</v>
      </c>
      <c r="N5426" s="3" t="s">
        <v>3951</v>
      </c>
      <c r="O5426" s="3" t="s">
        <v>5768</v>
      </c>
      <c r="P5426" s="4">
        <v>32774.0</v>
      </c>
      <c r="Q5426" s="3" t="s">
        <v>132</v>
      </c>
      <c r="S5426" s="3" t="s">
        <v>34</v>
      </c>
    </row>
    <row r="5427">
      <c r="A5427" s="2">
        <v>42318.71488425926</v>
      </c>
      <c r="B5427" s="3">
        <v>84.0</v>
      </c>
      <c r="C5427" s="3" t="s">
        <v>4244</v>
      </c>
      <c r="D5427" s="3">
        <v>15.0</v>
      </c>
      <c r="E5427" s="3" t="s">
        <v>4287</v>
      </c>
      <c r="F5427" s="3">
        <v>9.0</v>
      </c>
      <c r="G5427" s="3">
        <v>4.0</v>
      </c>
      <c r="H5427" s="3" t="s">
        <v>5728</v>
      </c>
      <c r="I5427" s="3" t="s">
        <v>673</v>
      </c>
      <c r="J5427" s="3" t="s">
        <v>674</v>
      </c>
      <c r="K5427" s="3" t="s">
        <v>24</v>
      </c>
      <c r="L5427" s="3">
        <v>5.0</v>
      </c>
      <c r="M5427" s="3" t="s">
        <v>25</v>
      </c>
      <c r="N5427" s="3" t="s">
        <v>5769</v>
      </c>
      <c r="O5427" s="3" t="s">
        <v>95</v>
      </c>
      <c r="P5427" s="4">
        <v>18920.0</v>
      </c>
      <c r="Q5427" s="3" t="s">
        <v>33</v>
      </c>
      <c r="S5427" s="3" t="s">
        <v>34</v>
      </c>
    </row>
    <row r="5428">
      <c r="A5428" s="2">
        <v>42318.71488425926</v>
      </c>
      <c r="B5428" s="3">
        <v>84.0</v>
      </c>
      <c r="C5428" s="3" t="s">
        <v>4244</v>
      </c>
      <c r="D5428" s="3">
        <v>15.0</v>
      </c>
      <c r="E5428" s="3" t="s">
        <v>4287</v>
      </c>
      <c r="F5428" s="3">
        <v>9.0</v>
      </c>
      <c r="G5428" s="3">
        <v>4.0</v>
      </c>
      <c r="H5428" s="3" t="s">
        <v>5728</v>
      </c>
      <c r="I5428" s="3" t="s">
        <v>673</v>
      </c>
      <c r="J5428" s="3" t="s">
        <v>674</v>
      </c>
      <c r="K5428" s="3" t="s">
        <v>24</v>
      </c>
      <c r="L5428" s="3">
        <v>6.0</v>
      </c>
      <c r="M5428" s="3" t="s">
        <v>30</v>
      </c>
      <c r="N5428" s="3" t="s">
        <v>5770</v>
      </c>
      <c r="O5428" s="3" t="s">
        <v>1085</v>
      </c>
      <c r="P5428" s="4">
        <v>17458.0</v>
      </c>
      <c r="Q5428" s="3" t="s">
        <v>105</v>
      </c>
      <c r="S5428" s="3" t="s">
        <v>34</v>
      </c>
    </row>
    <row r="5429">
      <c r="A5429" s="2">
        <v>42318.71488425926</v>
      </c>
      <c r="B5429" s="3">
        <v>84.0</v>
      </c>
      <c r="C5429" s="3" t="s">
        <v>4244</v>
      </c>
      <c r="D5429" s="3">
        <v>26.0</v>
      </c>
      <c r="E5429" s="3" t="s">
        <v>4294</v>
      </c>
      <c r="F5429" s="3">
        <v>9.0</v>
      </c>
      <c r="G5429" s="3">
        <v>4.0</v>
      </c>
      <c r="H5429" s="3" t="s">
        <v>5728</v>
      </c>
      <c r="I5429" s="3" t="s">
        <v>673</v>
      </c>
      <c r="J5429" s="3" t="s">
        <v>674</v>
      </c>
      <c r="K5429" s="3" t="s">
        <v>24</v>
      </c>
      <c r="L5429" s="3">
        <v>1.0</v>
      </c>
      <c r="M5429" s="3" t="s">
        <v>25</v>
      </c>
      <c r="N5429" s="3" t="s">
        <v>5762</v>
      </c>
      <c r="O5429" s="3" t="s">
        <v>184</v>
      </c>
      <c r="P5429" s="4">
        <v>33029.0</v>
      </c>
      <c r="Q5429" s="3" t="s">
        <v>110</v>
      </c>
      <c r="S5429" s="3" t="s">
        <v>34</v>
      </c>
    </row>
    <row r="5430">
      <c r="A5430" s="2">
        <v>42318.71488425926</v>
      </c>
      <c r="B5430" s="3">
        <v>84.0</v>
      </c>
      <c r="C5430" s="3" t="s">
        <v>4244</v>
      </c>
      <c r="D5430" s="3">
        <v>26.0</v>
      </c>
      <c r="E5430" s="3" t="s">
        <v>4294</v>
      </c>
      <c r="F5430" s="3">
        <v>9.0</v>
      </c>
      <c r="G5430" s="3">
        <v>4.0</v>
      </c>
      <c r="H5430" s="3" t="s">
        <v>5728</v>
      </c>
      <c r="I5430" s="3" t="s">
        <v>673</v>
      </c>
      <c r="J5430" s="3" t="s">
        <v>674</v>
      </c>
      <c r="K5430" s="3" t="s">
        <v>24</v>
      </c>
      <c r="L5430" s="3">
        <v>2.0</v>
      </c>
      <c r="M5430" s="3" t="s">
        <v>30</v>
      </c>
      <c r="N5430" s="3" t="s">
        <v>5771</v>
      </c>
      <c r="O5430" s="3" t="s">
        <v>225</v>
      </c>
      <c r="P5430" s="4">
        <v>19489.0</v>
      </c>
      <c r="Q5430" s="3" t="s">
        <v>117</v>
      </c>
      <c r="S5430" s="3" t="s">
        <v>34</v>
      </c>
    </row>
    <row r="5431">
      <c r="A5431" s="2">
        <v>42318.71488425926</v>
      </c>
      <c r="B5431" s="3">
        <v>84.0</v>
      </c>
      <c r="C5431" s="3" t="s">
        <v>4244</v>
      </c>
      <c r="D5431" s="3">
        <v>26.0</v>
      </c>
      <c r="E5431" s="3" t="s">
        <v>4294</v>
      </c>
      <c r="F5431" s="3">
        <v>9.0</v>
      </c>
      <c r="G5431" s="3">
        <v>4.0</v>
      </c>
      <c r="H5431" s="3" t="s">
        <v>5728</v>
      </c>
      <c r="I5431" s="3" t="s">
        <v>673</v>
      </c>
      <c r="J5431" s="3" t="s">
        <v>674</v>
      </c>
      <c r="K5431" s="3" t="s">
        <v>24</v>
      </c>
      <c r="L5431" s="3">
        <v>3.0</v>
      </c>
      <c r="M5431" s="3" t="s">
        <v>25</v>
      </c>
      <c r="N5431" s="3" t="s">
        <v>5772</v>
      </c>
      <c r="O5431" s="3" t="s">
        <v>281</v>
      </c>
      <c r="P5431" s="4">
        <v>21199.0</v>
      </c>
      <c r="Q5431" s="3" t="s">
        <v>113</v>
      </c>
      <c r="S5431" s="3" t="s">
        <v>34</v>
      </c>
    </row>
    <row r="5432">
      <c r="A5432" s="2">
        <v>42318.71488425926</v>
      </c>
      <c r="B5432" s="3">
        <v>84.0</v>
      </c>
      <c r="C5432" s="3" t="s">
        <v>4244</v>
      </c>
      <c r="D5432" s="3">
        <v>26.0</v>
      </c>
      <c r="E5432" s="3" t="s">
        <v>4294</v>
      </c>
      <c r="F5432" s="3">
        <v>9.0</v>
      </c>
      <c r="G5432" s="3">
        <v>4.0</v>
      </c>
      <c r="H5432" s="3" t="s">
        <v>5728</v>
      </c>
      <c r="I5432" s="3" t="s">
        <v>673</v>
      </c>
      <c r="J5432" s="3" t="s">
        <v>674</v>
      </c>
      <c r="K5432" s="3" t="s">
        <v>24</v>
      </c>
      <c r="L5432" s="3">
        <v>4.0</v>
      </c>
      <c r="M5432" s="3" t="s">
        <v>30</v>
      </c>
      <c r="N5432" s="3" t="s">
        <v>5773</v>
      </c>
      <c r="O5432" s="3" t="s">
        <v>235</v>
      </c>
      <c r="P5432" s="4">
        <v>17941.0</v>
      </c>
      <c r="Q5432" s="3" t="s">
        <v>105</v>
      </c>
      <c r="S5432" s="3" t="s">
        <v>34</v>
      </c>
    </row>
    <row r="5433">
      <c r="A5433" s="2">
        <v>42318.71488425926</v>
      </c>
      <c r="B5433" s="3">
        <v>84.0</v>
      </c>
      <c r="C5433" s="3" t="s">
        <v>4244</v>
      </c>
      <c r="D5433" s="3">
        <v>26.0</v>
      </c>
      <c r="E5433" s="3" t="s">
        <v>4294</v>
      </c>
      <c r="F5433" s="3">
        <v>9.0</v>
      </c>
      <c r="G5433" s="3">
        <v>4.0</v>
      </c>
      <c r="H5433" s="3" t="s">
        <v>5728</v>
      </c>
      <c r="I5433" s="3" t="s">
        <v>673</v>
      </c>
      <c r="J5433" s="3" t="s">
        <v>674</v>
      </c>
      <c r="K5433" s="3" t="s">
        <v>24</v>
      </c>
      <c r="L5433" s="3">
        <v>5.0</v>
      </c>
      <c r="M5433" s="3" t="s">
        <v>25</v>
      </c>
      <c r="N5433" s="3" t="s">
        <v>1917</v>
      </c>
      <c r="O5433" s="3" t="s">
        <v>956</v>
      </c>
      <c r="P5433" s="4">
        <v>26622.0</v>
      </c>
      <c r="Q5433" s="3" t="s">
        <v>132</v>
      </c>
      <c r="S5433" s="3" t="s">
        <v>34</v>
      </c>
    </row>
    <row r="5434">
      <c r="A5434" s="2">
        <v>42318.71488425926</v>
      </c>
      <c r="B5434" s="3">
        <v>84.0</v>
      </c>
      <c r="C5434" s="3" t="s">
        <v>4244</v>
      </c>
      <c r="D5434" s="3">
        <v>26.0</v>
      </c>
      <c r="E5434" s="3" t="s">
        <v>4294</v>
      </c>
      <c r="F5434" s="3">
        <v>9.0</v>
      </c>
      <c r="G5434" s="3">
        <v>4.0</v>
      </c>
      <c r="H5434" s="3" t="s">
        <v>5728</v>
      </c>
      <c r="I5434" s="3" t="s">
        <v>673</v>
      </c>
      <c r="J5434" s="3" t="s">
        <v>674</v>
      </c>
      <c r="K5434" s="3" t="s">
        <v>24</v>
      </c>
      <c r="L5434" s="3">
        <v>6.0</v>
      </c>
      <c r="M5434" s="3" t="s">
        <v>30</v>
      </c>
      <c r="N5434" s="3" t="s">
        <v>5774</v>
      </c>
      <c r="O5434" s="3" t="s">
        <v>342</v>
      </c>
      <c r="P5434" s="4">
        <v>23921.0</v>
      </c>
      <c r="Q5434" s="3" t="s">
        <v>40</v>
      </c>
      <c r="S5434" s="3" t="s">
        <v>34</v>
      </c>
    </row>
    <row r="5435">
      <c r="A5435" s="2">
        <v>42318.71488425926</v>
      </c>
      <c r="B5435" s="3">
        <v>84.0</v>
      </c>
      <c r="C5435" s="3" t="s">
        <v>4244</v>
      </c>
      <c r="D5435" s="3">
        <v>26.0</v>
      </c>
      <c r="E5435" s="3" t="s">
        <v>4294</v>
      </c>
      <c r="F5435" s="3">
        <v>9.0</v>
      </c>
      <c r="G5435" s="3">
        <v>4.0</v>
      </c>
      <c r="H5435" s="3" t="s">
        <v>5728</v>
      </c>
      <c r="I5435" s="3" t="s">
        <v>673</v>
      </c>
      <c r="J5435" s="3" t="s">
        <v>674</v>
      </c>
      <c r="K5435" s="3" t="s">
        <v>24</v>
      </c>
      <c r="L5435" s="3">
        <v>7.0</v>
      </c>
      <c r="M5435" s="3" t="s">
        <v>25</v>
      </c>
      <c r="N5435" s="3" t="s">
        <v>5775</v>
      </c>
      <c r="O5435" s="3" t="s">
        <v>104</v>
      </c>
      <c r="P5435" s="4">
        <v>18003.0</v>
      </c>
      <c r="Q5435" s="3" t="s">
        <v>49</v>
      </c>
      <c r="S5435" s="3" t="s">
        <v>34</v>
      </c>
    </row>
    <row r="5436">
      <c r="A5436" s="2">
        <v>42318.71488425926</v>
      </c>
      <c r="B5436" s="3">
        <v>84.0</v>
      </c>
      <c r="C5436" s="3" t="s">
        <v>4244</v>
      </c>
      <c r="D5436" s="3">
        <v>26.0</v>
      </c>
      <c r="E5436" s="3" t="s">
        <v>4294</v>
      </c>
      <c r="F5436" s="3">
        <v>9.0</v>
      </c>
      <c r="G5436" s="3">
        <v>4.0</v>
      </c>
      <c r="H5436" s="3" t="s">
        <v>5728</v>
      </c>
      <c r="I5436" s="3" t="s">
        <v>673</v>
      </c>
      <c r="J5436" s="3" t="s">
        <v>674</v>
      </c>
      <c r="K5436" s="3" t="s">
        <v>24</v>
      </c>
      <c r="L5436" s="3">
        <v>8.0</v>
      </c>
      <c r="M5436" s="3" t="s">
        <v>30</v>
      </c>
      <c r="N5436" s="3" t="s">
        <v>2734</v>
      </c>
      <c r="O5436" s="3" t="s">
        <v>919</v>
      </c>
      <c r="P5436" s="4">
        <v>20291.0</v>
      </c>
      <c r="Q5436" s="3" t="s">
        <v>40</v>
      </c>
      <c r="S5436" s="3" t="s">
        <v>34</v>
      </c>
    </row>
    <row r="5437">
      <c r="A5437" s="2">
        <v>42318.71488425926</v>
      </c>
      <c r="B5437" s="3">
        <v>84.0</v>
      </c>
      <c r="C5437" s="3" t="s">
        <v>4244</v>
      </c>
      <c r="D5437" s="3">
        <v>26.0</v>
      </c>
      <c r="E5437" s="3" t="s">
        <v>4294</v>
      </c>
      <c r="F5437" s="3">
        <v>9.0</v>
      </c>
      <c r="G5437" s="3">
        <v>4.0</v>
      </c>
      <c r="H5437" s="3" t="s">
        <v>5728</v>
      </c>
      <c r="I5437" s="3" t="s">
        <v>673</v>
      </c>
      <c r="J5437" s="3" t="s">
        <v>674</v>
      </c>
      <c r="K5437" s="3" t="s">
        <v>24</v>
      </c>
      <c r="L5437" s="3">
        <v>9.0</v>
      </c>
      <c r="M5437" s="3" t="s">
        <v>25</v>
      </c>
      <c r="N5437" s="3" t="s">
        <v>5776</v>
      </c>
      <c r="O5437" s="3" t="s">
        <v>523</v>
      </c>
      <c r="P5437" s="4">
        <v>31146.0</v>
      </c>
      <c r="Q5437" s="3" t="s">
        <v>43</v>
      </c>
      <c r="S5437" s="3" t="s">
        <v>34</v>
      </c>
    </row>
    <row r="5438">
      <c r="A5438" s="2">
        <v>42318.71488425926</v>
      </c>
      <c r="B5438" s="3">
        <v>84.0</v>
      </c>
      <c r="C5438" s="3" t="s">
        <v>4244</v>
      </c>
      <c r="D5438" s="3">
        <v>26.0</v>
      </c>
      <c r="E5438" s="3" t="s">
        <v>4294</v>
      </c>
      <c r="F5438" s="3">
        <v>9.0</v>
      </c>
      <c r="G5438" s="3">
        <v>4.0</v>
      </c>
      <c r="H5438" s="3" t="s">
        <v>5728</v>
      </c>
      <c r="I5438" s="3" t="s">
        <v>673</v>
      </c>
      <c r="J5438" s="3" t="s">
        <v>674</v>
      </c>
      <c r="K5438" s="3" t="s">
        <v>24</v>
      </c>
      <c r="L5438" s="3">
        <v>10.0</v>
      </c>
      <c r="M5438" s="3" t="s">
        <v>30</v>
      </c>
      <c r="N5438" s="3" t="s">
        <v>5596</v>
      </c>
      <c r="O5438" s="3" t="s">
        <v>102</v>
      </c>
      <c r="P5438" s="4">
        <v>21891.0</v>
      </c>
      <c r="Q5438" s="3" t="s">
        <v>189</v>
      </c>
      <c r="S5438" s="3" t="s">
        <v>34</v>
      </c>
    </row>
    <row r="5439">
      <c r="A5439" s="2">
        <v>42318.71488425926</v>
      </c>
      <c r="B5439" s="3">
        <v>84.0</v>
      </c>
      <c r="C5439" s="3" t="s">
        <v>4244</v>
      </c>
      <c r="D5439" s="3">
        <v>26.0</v>
      </c>
      <c r="E5439" s="3" t="s">
        <v>4294</v>
      </c>
      <c r="F5439" s="3">
        <v>9.0</v>
      </c>
      <c r="G5439" s="3">
        <v>4.0</v>
      </c>
      <c r="H5439" s="3" t="s">
        <v>5728</v>
      </c>
      <c r="I5439" s="3" t="s">
        <v>673</v>
      </c>
      <c r="J5439" s="3" t="s">
        <v>674</v>
      </c>
      <c r="K5439" s="3" t="s">
        <v>24</v>
      </c>
      <c r="L5439" s="3">
        <v>11.0</v>
      </c>
      <c r="M5439" s="3" t="s">
        <v>25</v>
      </c>
      <c r="N5439" s="3" t="s">
        <v>763</v>
      </c>
      <c r="O5439" s="3" t="s">
        <v>275</v>
      </c>
      <c r="P5439" s="4">
        <v>21346.0</v>
      </c>
      <c r="Q5439" s="3" t="s">
        <v>110</v>
      </c>
      <c r="S5439" s="3" t="s">
        <v>34</v>
      </c>
    </row>
    <row r="5440">
      <c r="A5440" s="2">
        <v>42318.71488425926</v>
      </c>
      <c r="B5440" s="3">
        <v>84.0</v>
      </c>
      <c r="C5440" s="3" t="s">
        <v>4244</v>
      </c>
      <c r="D5440" s="3">
        <v>26.0</v>
      </c>
      <c r="E5440" s="3" t="s">
        <v>4294</v>
      </c>
      <c r="F5440" s="3">
        <v>9.0</v>
      </c>
      <c r="G5440" s="3">
        <v>4.0</v>
      </c>
      <c r="H5440" s="3" t="s">
        <v>5728</v>
      </c>
      <c r="I5440" s="3" t="s">
        <v>673</v>
      </c>
      <c r="J5440" s="3" t="s">
        <v>674</v>
      </c>
      <c r="K5440" s="3" t="s">
        <v>24</v>
      </c>
      <c r="L5440" s="3">
        <v>12.0</v>
      </c>
      <c r="M5440" s="3" t="s">
        <v>30</v>
      </c>
      <c r="N5440" s="3" t="s">
        <v>5777</v>
      </c>
      <c r="O5440" s="3" t="s">
        <v>3007</v>
      </c>
      <c r="P5440" s="4">
        <v>15918.0</v>
      </c>
      <c r="Q5440" s="3" t="s">
        <v>105</v>
      </c>
      <c r="S5440" s="3" t="s">
        <v>34</v>
      </c>
    </row>
    <row r="5441">
      <c r="A5441" s="2">
        <v>42318.71488425926</v>
      </c>
      <c r="B5441" s="3">
        <v>84.0</v>
      </c>
      <c r="C5441" s="3" t="s">
        <v>4244</v>
      </c>
      <c r="D5441" s="3">
        <v>26.0</v>
      </c>
      <c r="E5441" s="3" t="s">
        <v>4294</v>
      </c>
      <c r="F5441" s="3">
        <v>9.0</v>
      </c>
      <c r="G5441" s="3">
        <v>4.0</v>
      </c>
      <c r="H5441" s="3" t="s">
        <v>5728</v>
      </c>
      <c r="I5441" s="3" t="s">
        <v>673</v>
      </c>
      <c r="J5441" s="3" t="s">
        <v>674</v>
      </c>
      <c r="K5441" s="3" t="s">
        <v>24</v>
      </c>
      <c r="L5441" s="3">
        <v>13.0</v>
      </c>
      <c r="M5441" s="3" t="s">
        <v>25</v>
      </c>
      <c r="N5441" s="3" t="s">
        <v>5778</v>
      </c>
      <c r="O5441" s="3" t="s">
        <v>613</v>
      </c>
      <c r="P5441" s="4">
        <v>25383.0</v>
      </c>
      <c r="Q5441" s="3" t="s">
        <v>132</v>
      </c>
      <c r="S5441" s="3" t="s">
        <v>34</v>
      </c>
    </row>
    <row r="5442">
      <c r="A5442" s="2">
        <v>42318.71488425926</v>
      </c>
      <c r="B5442" s="3">
        <v>84.0</v>
      </c>
      <c r="C5442" s="3" t="s">
        <v>4244</v>
      </c>
      <c r="D5442" s="3">
        <v>26.0</v>
      </c>
      <c r="E5442" s="3" t="s">
        <v>4294</v>
      </c>
      <c r="F5442" s="3">
        <v>9.0</v>
      </c>
      <c r="G5442" s="3">
        <v>4.0</v>
      </c>
      <c r="H5442" s="3" t="s">
        <v>5728</v>
      </c>
      <c r="I5442" s="3" t="s">
        <v>673</v>
      </c>
      <c r="J5442" s="3" t="s">
        <v>674</v>
      </c>
      <c r="K5442" s="3" t="s">
        <v>24</v>
      </c>
      <c r="L5442" s="3">
        <v>14.0</v>
      </c>
      <c r="M5442" s="3" t="s">
        <v>30</v>
      </c>
      <c r="N5442" s="3" t="s">
        <v>5779</v>
      </c>
      <c r="O5442" s="3" t="s">
        <v>5780</v>
      </c>
      <c r="P5442" s="4">
        <v>33424.0</v>
      </c>
      <c r="Q5442" s="3" t="s">
        <v>132</v>
      </c>
      <c r="S5442" s="3" t="s">
        <v>34</v>
      </c>
    </row>
    <row r="5443">
      <c r="A5443" s="2">
        <v>42318.71488425926</v>
      </c>
      <c r="B5443" s="3">
        <v>84.0</v>
      </c>
      <c r="C5443" s="3" t="s">
        <v>4244</v>
      </c>
      <c r="D5443" s="3">
        <v>26.0</v>
      </c>
      <c r="E5443" s="3" t="s">
        <v>4294</v>
      </c>
      <c r="F5443" s="3">
        <v>9.0</v>
      </c>
      <c r="G5443" s="3">
        <v>4.0</v>
      </c>
      <c r="H5443" s="3" t="s">
        <v>5728</v>
      </c>
      <c r="I5443" s="3" t="s">
        <v>673</v>
      </c>
      <c r="J5443" s="3" t="s">
        <v>674</v>
      </c>
      <c r="K5443" s="3" t="s">
        <v>24</v>
      </c>
      <c r="L5443" s="3">
        <v>15.0</v>
      </c>
      <c r="M5443" s="3" t="s">
        <v>25</v>
      </c>
      <c r="N5443" s="3" t="s">
        <v>5781</v>
      </c>
      <c r="O5443" s="3" t="s">
        <v>871</v>
      </c>
      <c r="P5443" s="4">
        <v>29759.0</v>
      </c>
      <c r="Q5443" s="3" t="s">
        <v>52</v>
      </c>
      <c r="S5443" s="3" t="s">
        <v>34</v>
      </c>
    </row>
    <row r="5444">
      <c r="A5444" s="2">
        <v>42318.71488425926</v>
      </c>
      <c r="B5444" s="3">
        <v>84.0</v>
      </c>
      <c r="C5444" s="3" t="s">
        <v>4244</v>
      </c>
      <c r="D5444" s="3">
        <v>38.0</v>
      </c>
      <c r="E5444" s="3" t="s">
        <v>4310</v>
      </c>
      <c r="F5444" s="3">
        <v>9.0</v>
      </c>
      <c r="G5444" s="3">
        <v>4.0</v>
      </c>
      <c r="H5444" s="3" t="s">
        <v>5728</v>
      </c>
      <c r="I5444" s="3" t="s">
        <v>673</v>
      </c>
      <c r="J5444" s="3" t="s">
        <v>674</v>
      </c>
      <c r="K5444" s="3" t="s">
        <v>24</v>
      </c>
      <c r="L5444" s="3">
        <v>1.0</v>
      </c>
      <c r="M5444" s="3" t="s">
        <v>30</v>
      </c>
      <c r="N5444" s="3" t="s">
        <v>1442</v>
      </c>
      <c r="O5444" s="3" t="s">
        <v>89</v>
      </c>
      <c r="P5444" s="4">
        <v>18753.0</v>
      </c>
      <c r="Q5444" s="3" t="s">
        <v>105</v>
      </c>
      <c r="S5444" s="3" t="s">
        <v>34</v>
      </c>
    </row>
    <row r="5445">
      <c r="A5445" s="2">
        <v>42318.71488425926</v>
      </c>
      <c r="B5445" s="3">
        <v>84.0</v>
      </c>
      <c r="C5445" s="3" t="s">
        <v>4244</v>
      </c>
      <c r="D5445" s="3">
        <v>38.0</v>
      </c>
      <c r="E5445" s="3" t="s">
        <v>4310</v>
      </c>
      <c r="F5445" s="3">
        <v>9.0</v>
      </c>
      <c r="G5445" s="3">
        <v>4.0</v>
      </c>
      <c r="H5445" s="3" t="s">
        <v>5728</v>
      </c>
      <c r="I5445" s="3" t="s">
        <v>673</v>
      </c>
      <c r="J5445" s="3" t="s">
        <v>674</v>
      </c>
      <c r="K5445" s="3" t="s">
        <v>24</v>
      </c>
      <c r="L5445" s="3">
        <v>2.0</v>
      </c>
      <c r="M5445" s="3" t="s">
        <v>25</v>
      </c>
      <c r="N5445" s="3" t="s">
        <v>5782</v>
      </c>
      <c r="O5445" s="3" t="s">
        <v>5783</v>
      </c>
      <c r="P5445" s="4">
        <v>21114.0</v>
      </c>
      <c r="Q5445" s="3" t="s">
        <v>40</v>
      </c>
      <c r="S5445" s="3" t="s">
        <v>34</v>
      </c>
    </row>
    <row r="5446">
      <c r="A5446" s="2">
        <v>42318.71488425926</v>
      </c>
      <c r="B5446" s="3">
        <v>84.0</v>
      </c>
      <c r="C5446" s="3" t="s">
        <v>4244</v>
      </c>
      <c r="D5446" s="3">
        <v>38.0</v>
      </c>
      <c r="E5446" s="3" t="s">
        <v>4310</v>
      </c>
      <c r="F5446" s="3">
        <v>9.0</v>
      </c>
      <c r="G5446" s="3">
        <v>4.0</v>
      </c>
      <c r="H5446" s="3" t="s">
        <v>5728</v>
      </c>
      <c r="I5446" s="3" t="s">
        <v>673</v>
      </c>
      <c r="J5446" s="3" t="s">
        <v>674</v>
      </c>
      <c r="K5446" s="3" t="s">
        <v>24</v>
      </c>
      <c r="L5446" s="3">
        <v>3.0</v>
      </c>
      <c r="M5446" s="3" t="s">
        <v>30</v>
      </c>
      <c r="N5446" s="3" t="s">
        <v>5784</v>
      </c>
      <c r="O5446" s="3" t="s">
        <v>249</v>
      </c>
      <c r="P5446" s="4">
        <v>18568.0</v>
      </c>
      <c r="Q5446" s="3" t="s">
        <v>60</v>
      </c>
      <c r="S5446" s="3" t="s">
        <v>34</v>
      </c>
    </row>
    <row r="5447">
      <c r="A5447" s="2">
        <v>42318.71488425926</v>
      </c>
      <c r="B5447" s="3">
        <v>84.0</v>
      </c>
      <c r="C5447" s="3" t="s">
        <v>4244</v>
      </c>
      <c r="D5447" s="3">
        <v>38.0</v>
      </c>
      <c r="E5447" s="3" t="s">
        <v>4310</v>
      </c>
      <c r="F5447" s="3">
        <v>9.0</v>
      </c>
      <c r="G5447" s="3">
        <v>4.0</v>
      </c>
      <c r="H5447" s="3" t="s">
        <v>5728</v>
      </c>
      <c r="I5447" s="3" t="s">
        <v>673</v>
      </c>
      <c r="J5447" s="3" t="s">
        <v>674</v>
      </c>
      <c r="K5447" s="3" t="s">
        <v>24</v>
      </c>
      <c r="L5447" s="3">
        <v>4.0</v>
      </c>
      <c r="M5447" s="3" t="s">
        <v>25</v>
      </c>
      <c r="N5447" s="3" t="s">
        <v>2649</v>
      </c>
      <c r="O5447" s="3" t="s">
        <v>91</v>
      </c>
      <c r="P5447" s="4">
        <v>23610.0</v>
      </c>
      <c r="Q5447" s="3" t="s">
        <v>110</v>
      </c>
      <c r="S5447" s="3" t="s">
        <v>34</v>
      </c>
    </row>
    <row r="5448">
      <c r="A5448" s="2">
        <v>42318.71488425926</v>
      </c>
      <c r="B5448" s="3">
        <v>84.0</v>
      </c>
      <c r="C5448" s="3" t="s">
        <v>4244</v>
      </c>
      <c r="D5448" s="3">
        <v>38.0</v>
      </c>
      <c r="E5448" s="3" t="s">
        <v>4310</v>
      </c>
      <c r="F5448" s="3">
        <v>9.0</v>
      </c>
      <c r="G5448" s="3">
        <v>4.0</v>
      </c>
      <c r="H5448" s="3" t="s">
        <v>5728</v>
      </c>
      <c r="I5448" s="3" t="s">
        <v>673</v>
      </c>
      <c r="J5448" s="3" t="s">
        <v>674</v>
      </c>
      <c r="K5448" s="3" t="s">
        <v>24</v>
      </c>
      <c r="L5448" s="3">
        <v>5.0</v>
      </c>
      <c r="M5448" s="3" t="s">
        <v>30</v>
      </c>
      <c r="N5448" s="3" t="s">
        <v>5785</v>
      </c>
      <c r="O5448" s="3" t="s">
        <v>1564</v>
      </c>
      <c r="P5448" s="4">
        <v>22080.0</v>
      </c>
      <c r="Q5448" s="3" t="s">
        <v>205</v>
      </c>
      <c r="S5448" s="3" t="s">
        <v>34</v>
      </c>
    </row>
    <row r="5449">
      <c r="A5449" s="2">
        <v>42318.71488425926</v>
      </c>
      <c r="B5449" s="3">
        <v>84.0</v>
      </c>
      <c r="C5449" s="3" t="s">
        <v>4244</v>
      </c>
      <c r="D5449" s="3">
        <v>38.0</v>
      </c>
      <c r="E5449" s="3" t="s">
        <v>4310</v>
      </c>
      <c r="F5449" s="3">
        <v>9.0</v>
      </c>
      <c r="G5449" s="3">
        <v>4.0</v>
      </c>
      <c r="H5449" s="3" t="s">
        <v>5728</v>
      </c>
      <c r="I5449" s="3" t="s">
        <v>673</v>
      </c>
      <c r="J5449" s="3" t="s">
        <v>674</v>
      </c>
      <c r="K5449" s="3" t="s">
        <v>24</v>
      </c>
      <c r="L5449" s="3">
        <v>6.0</v>
      </c>
      <c r="M5449" s="3" t="s">
        <v>25</v>
      </c>
      <c r="N5449" s="3" t="s">
        <v>5786</v>
      </c>
      <c r="O5449" s="3" t="s">
        <v>421</v>
      </c>
      <c r="P5449" s="4">
        <v>20116.0</v>
      </c>
      <c r="Q5449" s="3" t="s">
        <v>110</v>
      </c>
      <c r="S5449" s="3" t="s">
        <v>34</v>
      </c>
    </row>
    <row r="5450">
      <c r="A5450" s="2">
        <v>42318.71488425926</v>
      </c>
      <c r="B5450" s="3">
        <v>84.0</v>
      </c>
      <c r="C5450" s="3" t="s">
        <v>4244</v>
      </c>
      <c r="D5450" s="3">
        <v>38.0</v>
      </c>
      <c r="E5450" s="3" t="s">
        <v>4310</v>
      </c>
      <c r="F5450" s="3">
        <v>9.0</v>
      </c>
      <c r="G5450" s="3">
        <v>4.0</v>
      </c>
      <c r="H5450" s="3" t="s">
        <v>5728</v>
      </c>
      <c r="I5450" s="3" t="s">
        <v>673</v>
      </c>
      <c r="J5450" s="3" t="s">
        <v>674</v>
      </c>
      <c r="K5450" s="3" t="s">
        <v>24</v>
      </c>
      <c r="L5450" s="3">
        <v>7.0</v>
      </c>
      <c r="M5450" s="3" t="s">
        <v>30</v>
      </c>
      <c r="N5450" s="3" t="s">
        <v>999</v>
      </c>
      <c r="O5450" s="3" t="s">
        <v>121</v>
      </c>
      <c r="P5450" s="4">
        <v>20379.0</v>
      </c>
      <c r="Q5450" s="3" t="s">
        <v>72</v>
      </c>
      <c r="S5450" s="3" t="s">
        <v>34</v>
      </c>
    </row>
    <row r="5451">
      <c r="A5451" s="2">
        <v>42318.71488425926</v>
      </c>
      <c r="B5451" s="3">
        <v>84.0</v>
      </c>
      <c r="C5451" s="3" t="s">
        <v>4244</v>
      </c>
      <c r="D5451" s="3">
        <v>38.0</v>
      </c>
      <c r="E5451" s="3" t="s">
        <v>4310</v>
      </c>
      <c r="F5451" s="3">
        <v>9.0</v>
      </c>
      <c r="G5451" s="3">
        <v>4.0</v>
      </c>
      <c r="H5451" s="3" t="s">
        <v>5728</v>
      </c>
      <c r="I5451" s="3" t="s">
        <v>673</v>
      </c>
      <c r="J5451" s="3" t="s">
        <v>674</v>
      </c>
      <c r="K5451" s="3" t="s">
        <v>24</v>
      </c>
      <c r="L5451" s="3">
        <v>8.0</v>
      </c>
      <c r="M5451" s="3" t="s">
        <v>25</v>
      </c>
      <c r="N5451" s="3" t="s">
        <v>5787</v>
      </c>
      <c r="O5451" s="3" t="s">
        <v>1063</v>
      </c>
      <c r="P5451" s="4">
        <v>27766.0</v>
      </c>
      <c r="Q5451" s="3" t="s">
        <v>189</v>
      </c>
      <c r="S5451" s="3" t="s">
        <v>34</v>
      </c>
    </row>
    <row r="5452">
      <c r="A5452" s="2">
        <v>42318.71488425926</v>
      </c>
      <c r="B5452" s="3">
        <v>84.0</v>
      </c>
      <c r="C5452" s="3" t="s">
        <v>4244</v>
      </c>
      <c r="D5452" s="3">
        <v>38.0</v>
      </c>
      <c r="E5452" s="3" t="s">
        <v>4310</v>
      </c>
      <c r="F5452" s="3">
        <v>9.0</v>
      </c>
      <c r="G5452" s="3">
        <v>4.0</v>
      </c>
      <c r="H5452" s="3" t="s">
        <v>5728</v>
      </c>
      <c r="I5452" s="3" t="s">
        <v>673</v>
      </c>
      <c r="J5452" s="3" t="s">
        <v>674</v>
      </c>
      <c r="K5452" s="3" t="s">
        <v>24</v>
      </c>
      <c r="L5452" s="3">
        <v>9.0</v>
      </c>
      <c r="M5452" s="3" t="s">
        <v>30</v>
      </c>
      <c r="N5452" s="3" t="s">
        <v>5788</v>
      </c>
      <c r="O5452" s="3" t="s">
        <v>389</v>
      </c>
      <c r="P5452" s="4">
        <v>34723.0</v>
      </c>
      <c r="Q5452" s="3" t="s">
        <v>191</v>
      </c>
      <c r="S5452" s="3" t="s">
        <v>34</v>
      </c>
    </row>
    <row r="5453">
      <c r="A5453" s="2">
        <v>42318.71488425926</v>
      </c>
      <c r="B5453" s="3">
        <v>84.0</v>
      </c>
      <c r="C5453" s="3" t="s">
        <v>4244</v>
      </c>
      <c r="D5453" s="3">
        <v>38.0</v>
      </c>
      <c r="E5453" s="3" t="s">
        <v>4310</v>
      </c>
      <c r="F5453" s="3">
        <v>9.0</v>
      </c>
      <c r="G5453" s="3">
        <v>4.0</v>
      </c>
      <c r="H5453" s="3" t="s">
        <v>5728</v>
      </c>
      <c r="I5453" s="3" t="s">
        <v>673</v>
      </c>
      <c r="J5453" s="3" t="s">
        <v>674</v>
      </c>
      <c r="K5453" s="3" t="s">
        <v>24</v>
      </c>
      <c r="L5453" s="3">
        <v>10.0</v>
      </c>
      <c r="M5453" s="3" t="s">
        <v>25</v>
      </c>
      <c r="N5453" s="3" t="s">
        <v>5789</v>
      </c>
      <c r="O5453" s="3" t="s">
        <v>281</v>
      </c>
      <c r="P5453" s="4">
        <v>19465.0</v>
      </c>
      <c r="Q5453" s="3" t="s">
        <v>46</v>
      </c>
      <c r="S5453" s="3" t="s">
        <v>34</v>
      </c>
    </row>
    <row r="5454">
      <c r="A5454" s="2">
        <v>42318.71488425926</v>
      </c>
      <c r="B5454" s="3">
        <v>84.0</v>
      </c>
      <c r="C5454" s="3" t="s">
        <v>4244</v>
      </c>
      <c r="D5454" s="3">
        <v>38.0</v>
      </c>
      <c r="E5454" s="3" t="s">
        <v>4310</v>
      </c>
      <c r="F5454" s="3">
        <v>9.0</v>
      </c>
      <c r="G5454" s="3">
        <v>4.0</v>
      </c>
      <c r="H5454" s="3" t="s">
        <v>5728</v>
      </c>
      <c r="I5454" s="3" t="s">
        <v>673</v>
      </c>
      <c r="J5454" s="3" t="s">
        <v>674</v>
      </c>
      <c r="K5454" s="3" t="s">
        <v>24</v>
      </c>
      <c r="L5454" s="3">
        <v>11.0</v>
      </c>
      <c r="M5454" s="3" t="s">
        <v>30</v>
      </c>
      <c r="N5454" s="3" t="s">
        <v>277</v>
      </c>
      <c r="O5454" s="3" t="s">
        <v>1739</v>
      </c>
      <c r="P5454" s="4">
        <v>18559.0</v>
      </c>
      <c r="Q5454" s="3" t="s">
        <v>113</v>
      </c>
      <c r="S5454" s="3" t="s">
        <v>34</v>
      </c>
    </row>
    <row r="5455">
      <c r="A5455" s="2">
        <v>42318.71488425926</v>
      </c>
      <c r="B5455" s="3">
        <v>84.0</v>
      </c>
      <c r="C5455" s="3" t="s">
        <v>4244</v>
      </c>
      <c r="D5455" s="3">
        <v>38.0</v>
      </c>
      <c r="E5455" s="3" t="s">
        <v>4310</v>
      </c>
      <c r="F5455" s="3">
        <v>9.0</v>
      </c>
      <c r="G5455" s="3">
        <v>4.0</v>
      </c>
      <c r="H5455" s="3" t="s">
        <v>5728</v>
      </c>
      <c r="I5455" s="3" t="s">
        <v>673</v>
      </c>
      <c r="J5455" s="3" t="s">
        <v>674</v>
      </c>
      <c r="K5455" s="3" t="s">
        <v>24</v>
      </c>
      <c r="L5455" s="3">
        <v>12.0</v>
      </c>
      <c r="M5455" s="3" t="s">
        <v>25</v>
      </c>
      <c r="N5455" s="3" t="s">
        <v>5790</v>
      </c>
      <c r="O5455" s="3" t="s">
        <v>109</v>
      </c>
      <c r="P5455" s="4">
        <v>12334.0</v>
      </c>
      <c r="Q5455" s="3" t="s">
        <v>113</v>
      </c>
      <c r="S5455" s="3" t="s">
        <v>34</v>
      </c>
    </row>
    <row r="5456">
      <c r="A5456" s="2">
        <v>42318.71488425926</v>
      </c>
      <c r="B5456" s="3">
        <v>84.0</v>
      </c>
      <c r="C5456" s="3" t="s">
        <v>4244</v>
      </c>
      <c r="D5456" s="3">
        <v>38.0</v>
      </c>
      <c r="E5456" s="3" t="s">
        <v>4310</v>
      </c>
      <c r="F5456" s="3">
        <v>9.0</v>
      </c>
      <c r="G5456" s="3">
        <v>4.0</v>
      </c>
      <c r="H5456" s="3" t="s">
        <v>5728</v>
      </c>
      <c r="I5456" s="3" t="s">
        <v>673</v>
      </c>
      <c r="J5456" s="3" t="s">
        <v>674</v>
      </c>
      <c r="K5456" s="3" t="s">
        <v>24</v>
      </c>
      <c r="L5456" s="3">
        <v>13.0</v>
      </c>
      <c r="M5456" s="3" t="s">
        <v>30</v>
      </c>
      <c r="N5456" s="3" t="s">
        <v>5791</v>
      </c>
      <c r="O5456" s="3" t="s">
        <v>633</v>
      </c>
      <c r="P5456" s="4">
        <v>18345.0</v>
      </c>
      <c r="Q5456" s="3" t="s">
        <v>113</v>
      </c>
      <c r="S5456" s="3" t="s">
        <v>29</v>
      </c>
    </row>
    <row r="5457">
      <c r="A5457" s="2">
        <v>42318.71488425926</v>
      </c>
      <c r="B5457" s="3">
        <v>84.0</v>
      </c>
      <c r="C5457" s="3" t="s">
        <v>4244</v>
      </c>
      <c r="D5457" s="3">
        <v>38.0</v>
      </c>
      <c r="E5457" s="3" t="s">
        <v>4310</v>
      </c>
      <c r="F5457" s="3">
        <v>9.0</v>
      </c>
      <c r="G5457" s="3">
        <v>4.0</v>
      </c>
      <c r="H5457" s="3" t="s">
        <v>5728</v>
      </c>
      <c r="I5457" s="3" t="s">
        <v>673</v>
      </c>
      <c r="J5457" s="3" t="s">
        <v>674</v>
      </c>
      <c r="K5457" s="3" t="s">
        <v>24</v>
      </c>
      <c r="L5457" s="3">
        <v>14.0</v>
      </c>
      <c r="M5457" s="3" t="s">
        <v>25</v>
      </c>
      <c r="N5457" s="3" t="s">
        <v>3614</v>
      </c>
      <c r="O5457" s="3" t="s">
        <v>1385</v>
      </c>
      <c r="P5457" s="4">
        <v>34348.0</v>
      </c>
      <c r="Q5457" s="3" t="s">
        <v>191</v>
      </c>
      <c r="S5457" s="3" t="s">
        <v>34</v>
      </c>
    </row>
    <row r="5458">
      <c r="A5458" s="2">
        <v>42318.71488425926</v>
      </c>
      <c r="B5458" s="3">
        <v>84.0</v>
      </c>
      <c r="C5458" s="3" t="s">
        <v>4244</v>
      </c>
      <c r="D5458" s="3">
        <v>38.0</v>
      </c>
      <c r="E5458" s="3" t="s">
        <v>4310</v>
      </c>
      <c r="F5458" s="3">
        <v>9.0</v>
      </c>
      <c r="G5458" s="3">
        <v>4.0</v>
      </c>
      <c r="H5458" s="3" t="s">
        <v>5728</v>
      </c>
      <c r="I5458" s="3" t="s">
        <v>673</v>
      </c>
      <c r="J5458" s="3" t="s">
        <v>674</v>
      </c>
      <c r="K5458" s="3" t="s">
        <v>24</v>
      </c>
      <c r="L5458" s="3">
        <v>15.0</v>
      </c>
      <c r="M5458" s="3" t="s">
        <v>30</v>
      </c>
      <c r="N5458" s="3" t="s">
        <v>1674</v>
      </c>
      <c r="O5458" s="3" t="s">
        <v>639</v>
      </c>
      <c r="P5458" s="4">
        <v>18090.0</v>
      </c>
      <c r="Q5458" s="3" t="s">
        <v>49</v>
      </c>
      <c r="S5458" s="3" t="s">
        <v>34</v>
      </c>
    </row>
    <row r="5459">
      <c r="A5459" s="2">
        <v>42318.71488425926</v>
      </c>
      <c r="B5459" s="3">
        <v>84.0</v>
      </c>
      <c r="C5459" s="3" t="s">
        <v>4244</v>
      </c>
      <c r="D5459" s="3">
        <v>38.0</v>
      </c>
      <c r="E5459" s="3" t="s">
        <v>4310</v>
      </c>
      <c r="F5459" s="3">
        <v>9.0</v>
      </c>
      <c r="G5459" s="3">
        <v>4.0</v>
      </c>
      <c r="H5459" s="3" t="s">
        <v>5728</v>
      </c>
      <c r="I5459" s="3" t="s">
        <v>673</v>
      </c>
      <c r="J5459" s="3" t="s">
        <v>674</v>
      </c>
      <c r="K5459" s="3" t="s">
        <v>24</v>
      </c>
      <c r="L5459" s="3">
        <v>16.0</v>
      </c>
      <c r="M5459" s="3" t="s">
        <v>25</v>
      </c>
      <c r="N5459" s="3" t="s">
        <v>5792</v>
      </c>
      <c r="O5459" s="3" t="s">
        <v>200</v>
      </c>
      <c r="P5459" s="4">
        <v>20639.0</v>
      </c>
      <c r="Q5459" s="3" t="s">
        <v>110</v>
      </c>
      <c r="S5459" s="3" t="s">
        <v>34</v>
      </c>
    </row>
    <row r="5460">
      <c r="A5460" s="2">
        <v>42318.71488425926</v>
      </c>
      <c r="B5460" s="3">
        <v>84.0</v>
      </c>
      <c r="C5460" s="3" t="s">
        <v>4244</v>
      </c>
      <c r="D5460" s="3">
        <v>38.0</v>
      </c>
      <c r="E5460" s="3" t="s">
        <v>4310</v>
      </c>
      <c r="F5460" s="3">
        <v>9.0</v>
      </c>
      <c r="G5460" s="3">
        <v>4.0</v>
      </c>
      <c r="H5460" s="3" t="s">
        <v>5728</v>
      </c>
      <c r="I5460" s="3" t="s">
        <v>673</v>
      </c>
      <c r="J5460" s="3" t="s">
        <v>674</v>
      </c>
      <c r="K5460" s="3" t="s">
        <v>24</v>
      </c>
      <c r="L5460" s="3">
        <v>17.0</v>
      </c>
      <c r="M5460" s="3" t="s">
        <v>30</v>
      </c>
      <c r="N5460" s="3" t="s">
        <v>5793</v>
      </c>
      <c r="O5460" s="3" t="s">
        <v>186</v>
      </c>
      <c r="P5460" s="4">
        <v>22087.0</v>
      </c>
      <c r="Q5460" s="3" t="s">
        <v>132</v>
      </c>
      <c r="S5460" s="3" t="s">
        <v>34</v>
      </c>
    </row>
    <row r="5461">
      <c r="A5461" s="2">
        <v>42318.71488425926</v>
      </c>
      <c r="B5461" s="3">
        <v>84.0</v>
      </c>
      <c r="C5461" s="3" t="s">
        <v>4244</v>
      </c>
      <c r="D5461" s="3">
        <v>38.0</v>
      </c>
      <c r="E5461" s="3" t="s">
        <v>4310</v>
      </c>
      <c r="F5461" s="3">
        <v>9.0</v>
      </c>
      <c r="G5461" s="3">
        <v>4.0</v>
      </c>
      <c r="H5461" s="3" t="s">
        <v>5728</v>
      </c>
      <c r="I5461" s="3" t="s">
        <v>673</v>
      </c>
      <c r="J5461" s="3" t="s">
        <v>674</v>
      </c>
      <c r="K5461" s="3" t="s">
        <v>24</v>
      </c>
      <c r="L5461" s="3">
        <v>18.0</v>
      </c>
      <c r="M5461" s="3" t="s">
        <v>25</v>
      </c>
      <c r="N5461" s="3" t="s">
        <v>5794</v>
      </c>
      <c r="O5461" s="3" t="s">
        <v>421</v>
      </c>
      <c r="P5461" s="4">
        <v>16838.0</v>
      </c>
      <c r="Q5461" s="3" t="s">
        <v>209</v>
      </c>
      <c r="S5461" s="3" t="s">
        <v>34</v>
      </c>
    </row>
    <row r="5462">
      <c r="A5462" s="2">
        <v>42318.71488425926</v>
      </c>
      <c r="B5462" s="3">
        <v>84.0</v>
      </c>
      <c r="C5462" s="3" t="s">
        <v>4244</v>
      </c>
      <c r="D5462" s="3">
        <v>38.0</v>
      </c>
      <c r="E5462" s="3" t="s">
        <v>4310</v>
      </c>
      <c r="F5462" s="3">
        <v>9.0</v>
      </c>
      <c r="G5462" s="3">
        <v>4.0</v>
      </c>
      <c r="H5462" s="3" t="s">
        <v>5728</v>
      </c>
      <c r="I5462" s="3" t="s">
        <v>673</v>
      </c>
      <c r="J5462" s="3" t="s">
        <v>674</v>
      </c>
      <c r="K5462" s="3" t="s">
        <v>24</v>
      </c>
      <c r="L5462" s="3">
        <v>19.0</v>
      </c>
      <c r="M5462" s="3" t="s">
        <v>30</v>
      </c>
      <c r="N5462" s="3" t="s">
        <v>5795</v>
      </c>
      <c r="O5462" s="3" t="s">
        <v>225</v>
      </c>
      <c r="P5462" s="4">
        <v>22213.0</v>
      </c>
      <c r="Q5462" s="3" t="s">
        <v>46</v>
      </c>
      <c r="S5462" s="3" t="s">
        <v>34</v>
      </c>
    </row>
    <row r="5463">
      <c r="A5463" s="2">
        <v>42318.71488425926</v>
      </c>
      <c r="B5463" s="3">
        <v>84.0</v>
      </c>
      <c r="C5463" s="3" t="s">
        <v>4244</v>
      </c>
      <c r="D5463" s="3">
        <v>38.0</v>
      </c>
      <c r="E5463" s="3" t="s">
        <v>4310</v>
      </c>
      <c r="F5463" s="3">
        <v>9.0</v>
      </c>
      <c r="G5463" s="3">
        <v>4.0</v>
      </c>
      <c r="H5463" s="3" t="s">
        <v>5728</v>
      </c>
      <c r="I5463" s="3" t="s">
        <v>673</v>
      </c>
      <c r="J5463" s="3" t="s">
        <v>674</v>
      </c>
      <c r="K5463" s="3" t="s">
        <v>24</v>
      </c>
      <c r="L5463" s="3">
        <v>20.0</v>
      </c>
      <c r="M5463" s="3" t="s">
        <v>25</v>
      </c>
      <c r="N5463" s="3" t="s">
        <v>5796</v>
      </c>
      <c r="O5463" s="3" t="s">
        <v>664</v>
      </c>
      <c r="P5463" s="4">
        <v>20888.0</v>
      </c>
      <c r="Q5463" s="3" t="s">
        <v>110</v>
      </c>
      <c r="S5463" s="3" t="s">
        <v>34</v>
      </c>
    </row>
    <row r="5464">
      <c r="A5464" s="2">
        <v>42318.71488425926</v>
      </c>
      <c r="B5464" s="3">
        <v>84.0</v>
      </c>
      <c r="C5464" s="3" t="s">
        <v>4244</v>
      </c>
      <c r="D5464" s="3">
        <v>38.0</v>
      </c>
      <c r="E5464" s="3" t="s">
        <v>4310</v>
      </c>
      <c r="F5464" s="3">
        <v>9.0</v>
      </c>
      <c r="G5464" s="3">
        <v>4.0</v>
      </c>
      <c r="H5464" s="3" t="s">
        <v>5728</v>
      </c>
      <c r="I5464" s="3" t="s">
        <v>673</v>
      </c>
      <c r="J5464" s="3" t="s">
        <v>674</v>
      </c>
      <c r="K5464" s="3" t="s">
        <v>24</v>
      </c>
      <c r="L5464" s="3">
        <v>21.0</v>
      </c>
      <c r="M5464" s="3" t="s">
        <v>30</v>
      </c>
      <c r="N5464" s="3" t="s">
        <v>5797</v>
      </c>
      <c r="O5464" s="3" t="s">
        <v>375</v>
      </c>
      <c r="P5464" s="4">
        <v>24867.0</v>
      </c>
      <c r="Q5464" s="3" t="s">
        <v>40</v>
      </c>
      <c r="S5464" s="3" t="s">
        <v>34</v>
      </c>
    </row>
    <row r="5465">
      <c r="A5465" s="2">
        <v>42318.71488425926</v>
      </c>
      <c r="B5465" s="3">
        <v>84.0</v>
      </c>
      <c r="C5465" s="3" t="s">
        <v>4244</v>
      </c>
      <c r="D5465" s="3">
        <v>38.0</v>
      </c>
      <c r="E5465" s="3" t="s">
        <v>4310</v>
      </c>
      <c r="F5465" s="3">
        <v>9.0</v>
      </c>
      <c r="G5465" s="3">
        <v>4.0</v>
      </c>
      <c r="H5465" s="3" t="s">
        <v>5728</v>
      </c>
      <c r="I5465" s="3" t="s">
        <v>673</v>
      </c>
      <c r="J5465" s="3" t="s">
        <v>674</v>
      </c>
      <c r="K5465" s="3" t="s">
        <v>24</v>
      </c>
      <c r="L5465" s="3">
        <v>22.0</v>
      </c>
      <c r="M5465" s="3" t="s">
        <v>25</v>
      </c>
      <c r="N5465" s="3" t="s">
        <v>5431</v>
      </c>
      <c r="O5465" s="3" t="s">
        <v>200</v>
      </c>
      <c r="P5465" s="4">
        <v>21891.0</v>
      </c>
      <c r="Q5465" s="3" t="s">
        <v>113</v>
      </c>
      <c r="S5465" s="3" t="s">
        <v>34</v>
      </c>
    </row>
    <row r="5466">
      <c r="A5466" s="2">
        <v>42318.71488425926</v>
      </c>
      <c r="B5466" s="3">
        <v>84.0</v>
      </c>
      <c r="C5466" s="3" t="s">
        <v>4244</v>
      </c>
      <c r="D5466" s="3">
        <v>38.0</v>
      </c>
      <c r="E5466" s="3" t="s">
        <v>4310</v>
      </c>
      <c r="F5466" s="3">
        <v>9.0</v>
      </c>
      <c r="G5466" s="3">
        <v>4.0</v>
      </c>
      <c r="H5466" s="3" t="s">
        <v>5728</v>
      </c>
      <c r="I5466" s="3" t="s">
        <v>673</v>
      </c>
      <c r="J5466" s="3" t="s">
        <v>674</v>
      </c>
      <c r="K5466" s="3" t="s">
        <v>24</v>
      </c>
      <c r="L5466" s="3">
        <v>23.0</v>
      </c>
      <c r="M5466" s="3" t="s">
        <v>30</v>
      </c>
      <c r="N5466" s="3" t="s">
        <v>1046</v>
      </c>
      <c r="O5466" s="3" t="s">
        <v>5798</v>
      </c>
      <c r="P5466" s="4">
        <v>19017.0</v>
      </c>
      <c r="Q5466" s="3" t="s">
        <v>113</v>
      </c>
      <c r="S5466" s="3" t="s">
        <v>34</v>
      </c>
    </row>
    <row r="5467">
      <c r="A5467" s="2">
        <v>42318.71488425926</v>
      </c>
      <c r="B5467" s="3">
        <v>84.0</v>
      </c>
      <c r="C5467" s="3" t="s">
        <v>4244</v>
      </c>
      <c r="D5467" s="3">
        <v>38.0</v>
      </c>
      <c r="E5467" s="3" t="s">
        <v>4310</v>
      </c>
      <c r="F5467" s="3">
        <v>9.0</v>
      </c>
      <c r="G5467" s="3">
        <v>4.0</v>
      </c>
      <c r="H5467" s="3" t="s">
        <v>5728</v>
      </c>
      <c r="I5467" s="3" t="s">
        <v>673</v>
      </c>
      <c r="J5467" s="3" t="s">
        <v>674</v>
      </c>
      <c r="K5467" s="3" t="s">
        <v>24</v>
      </c>
      <c r="L5467" s="3">
        <v>24.0</v>
      </c>
      <c r="M5467" s="3" t="s">
        <v>25</v>
      </c>
      <c r="N5467" s="3" t="s">
        <v>94</v>
      </c>
      <c r="O5467" s="3" t="s">
        <v>48</v>
      </c>
      <c r="P5467" s="4">
        <v>24109.0</v>
      </c>
      <c r="Q5467" s="3" t="s">
        <v>610</v>
      </c>
      <c r="S5467" s="3" t="s">
        <v>34</v>
      </c>
    </row>
    <row r="5468">
      <c r="A5468" s="2">
        <v>42318.71488425926</v>
      </c>
      <c r="B5468" s="3">
        <v>84.0</v>
      </c>
      <c r="C5468" s="3" t="s">
        <v>4244</v>
      </c>
      <c r="D5468" s="3">
        <v>38.0</v>
      </c>
      <c r="E5468" s="3" t="s">
        <v>4310</v>
      </c>
      <c r="F5468" s="3">
        <v>9.0</v>
      </c>
      <c r="G5468" s="3">
        <v>4.0</v>
      </c>
      <c r="H5468" s="3" t="s">
        <v>5728</v>
      </c>
      <c r="I5468" s="3" t="s">
        <v>673</v>
      </c>
      <c r="J5468" s="3" t="s">
        <v>674</v>
      </c>
      <c r="K5468" s="3" t="s">
        <v>24</v>
      </c>
      <c r="L5468" s="3">
        <v>25.0</v>
      </c>
      <c r="M5468" s="3" t="s">
        <v>30</v>
      </c>
      <c r="N5468" s="3" t="s">
        <v>5799</v>
      </c>
      <c r="O5468" s="3" t="s">
        <v>1027</v>
      </c>
      <c r="P5468" s="4">
        <v>24592.0</v>
      </c>
      <c r="Q5468" s="3" t="s">
        <v>132</v>
      </c>
      <c r="S5468" s="3" t="s">
        <v>34</v>
      </c>
    </row>
    <row r="5469">
      <c r="A5469" s="2">
        <v>42318.71488425926</v>
      </c>
      <c r="B5469" s="3">
        <v>84.0</v>
      </c>
      <c r="C5469" s="3" t="s">
        <v>4244</v>
      </c>
      <c r="D5469" s="3">
        <v>38.0</v>
      </c>
      <c r="E5469" s="3" t="s">
        <v>4310</v>
      </c>
      <c r="F5469" s="3">
        <v>9.0</v>
      </c>
      <c r="G5469" s="3">
        <v>4.0</v>
      </c>
      <c r="H5469" s="3" t="s">
        <v>5728</v>
      </c>
      <c r="I5469" s="3" t="s">
        <v>673</v>
      </c>
      <c r="J5469" s="3" t="s">
        <v>674</v>
      </c>
      <c r="K5469" s="3" t="s">
        <v>24</v>
      </c>
      <c r="L5469" s="3">
        <v>26.0</v>
      </c>
      <c r="M5469" s="3" t="s">
        <v>25</v>
      </c>
      <c r="N5469" s="3" t="s">
        <v>5800</v>
      </c>
      <c r="O5469" s="3" t="s">
        <v>3111</v>
      </c>
      <c r="P5469" s="4">
        <v>31840.0</v>
      </c>
      <c r="Q5469" s="3" t="s">
        <v>132</v>
      </c>
      <c r="S5469" s="3" t="s">
        <v>34</v>
      </c>
    </row>
    <row r="5470">
      <c r="A5470" s="2">
        <v>42318.71488425926</v>
      </c>
      <c r="B5470" s="3">
        <v>84.0</v>
      </c>
      <c r="C5470" s="3" t="s">
        <v>4244</v>
      </c>
      <c r="D5470" s="3">
        <v>38.0</v>
      </c>
      <c r="E5470" s="3" t="s">
        <v>4310</v>
      </c>
      <c r="F5470" s="3">
        <v>9.0</v>
      </c>
      <c r="G5470" s="3">
        <v>4.0</v>
      </c>
      <c r="H5470" s="3" t="s">
        <v>5728</v>
      </c>
      <c r="I5470" s="3" t="s">
        <v>673</v>
      </c>
      <c r="J5470" s="3" t="s">
        <v>674</v>
      </c>
      <c r="K5470" s="3" t="s">
        <v>24</v>
      </c>
      <c r="L5470" s="3">
        <v>27.0</v>
      </c>
      <c r="M5470" s="3" t="s">
        <v>30</v>
      </c>
      <c r="N5470" s="3" t="s">
        <v>5801</v>
      </c>
      <c r="O5470" s="3" t="s">
        <v>919</v>
      </c>
      <c r="P5470" s="4">
        <v>18099.0</v>
      </c>
      <c r="Q5470" s="3" t="s">
        <v>86</v>
      </c>
      <c r="S5470" s="3" t="s">
        <v>34</v>
      </c>
    </row>
    <row r="5471">
      <c r="A5471" s="2">
        <v>42318.71488425926</v>
      </c>
      <c r="B5471" s="3">
        <v>84.0</v>
      </c>
      <c r="C5471" s="3" t="s">
        <v>4244</v>
      </c>
      <c r="D5471" s="3">
        <v>38.0</v>
      </c>
      <c r="E5471" s="3" t="s">
        <v>4310</v>
      </c>
      <c r="F5471" s="3">
        <v>9.0</v>
      </c>
      <c r="G5471" s="3">
        <v>4.0</v>
      </c>
      <c r="H5471" s="3" t="s">
        <v>5728</v>
      </c>
      <c r="I5471" s="3" t="s">
        <v>673</v>
      </c>
      <c r="J5471" s="3" t="s">
        <v>674</v>
      </c>
      <c r="K5471" s="3" t="s">
        <v>24</v>
      </c>
      <c r="L5471" s="3">
        <v>28.0</v>
      </c>
      <c r="M5471" s="3" t="s">
        <v>25</v>
      </c>
      <c r="N5471" s="3" t="s">
        <v>5802</v>
      </c>
      <c r="O5471" s="3" t="s">
        <v>1037</v>
      </c>
      <c r="P5471" s="4">
        <v>23368.0</v>
      </c>
      <c r="Q5471" s="3" t="s">
        <v>110</v>
      </c>
      <c r="S5471" s="3" t="s">
        <v>34</v>
      </c>
    </row>
    <row r="5472">
      <c r="A5472" s="2">
        <v>42318.71488425926</v>
      </c>
      <c r="B5472" s="3">
        <v>84.0</v>
      </c>
      <c r="C5472" s="3" t="s">
        <v>4244</v>
      </c>
      <c r="D5472" s="3">
        <v>38.0</v>
      </c>
      <c r="E5472" s="3" t="s">
        <v>4310</v>
      </c>
      <c r="F5472" s="3">
        <v>9.0</v>
      </c>
      <c r="G5472" s="3">
        <v>4.0</v>
      </c>
      <c r="H5472" s="3" t="s">
        <v>5728</v>
      </c>
      <c r="I5472" s="3" t="s">
        <v>673</v>
      </c>
      <c r="J5472" s="3" t="s">
        <v>674</v>
      </c>
      <c r="K5472" s="3" t="s">
        <v>24</v>
      </c>
      <c r="L5472" s="3">
        <v>29.0</v>
      </c>
      <c r="M5472" s="3" t="s">
        <v>30</v>
      </c>
      <c r="N5472" s="3" t="s">
        <v>5803</v>
      </c>
      <c r="O5472" s="3" t="s">
        <v>5804</v>
      </c>
      <c r="P5472" s="4">
        <v>21564.0</v>
      </c>
      <c r="Q5472" s="3" t="s">
        <v>372</v>
      </c>
      <c r="S5472" s="3" t="s">
        <v>34</v>
      </c>
    </row>
    <row r="5473">
      <c r="A5473" s="2">
        <v>42318.71488425926</v>
      </c>
      <c r="B5473" s="3">
        <v>84.0</v>
      </c>
      <c r="C5473" s="3" t="s">
        <v>4244</v>
      </c>
      <c r="D5473" s="3">
        <v>38.0</v>
      </c>
      <c r="E5473" s="3" t="s">
        <v>4310</v>
      </c>
      <c r="F5473" s="3">
        <v>9.0</v>
      </c>
      <c r="G5473" s="3">
        <v>4.0</v>
      </c>
      <c r="H5473" s="3" t="s">
        <v>5728</v>
      </c>
      <c r="I5473" s="3" t="s">
        <v>673</v>
      </c>
      <c r="J5473" s="3" t="s">
        <v>674</v>
      </c>
      <c r="K5473" s="3" t="s">
        <v>24</v>
      </c>
      <c r="L5473" s="3">
        <v>30.0</v>
      </c>
      <c r="M5473" s="3" t="s">
        <v>25</v>
      </c>
      <c r="N5473" s="3" t="s">
        <v>2734</v>
      </c>
      <c r="O5473" s="3" t="s">
        <v>119</v>
      </c>
      <c r="P5473" s="4">
        <v>25551.0</v>
      </c>
      <c r="Q5473" s="3" t="s">
        <v>1159</v>
      </c>
      <c r="S5473" s="3" t="s">
        <v>34</v>
      </c>
    </row>
    <row r="5474">
      <c r="A5474" s="2">
        <v>42318.71488425926</v>
      </c>
      <c r="B5474" s="3">
        <v>84.0</v>
      </c>
      <c r="C5474" s="3" t="s">
        <v>4244</v>
      </c>
      <c r="D5474" s="3">
        <v>38.0</v>
      </c>
      <c r="E5474" s="3" t="s">
        <v>4310</v>
      </c>
      <c r="F5474" s="3">
        <v>9.0</v>
      </c>
      <c r="G5474" s="3">
        <v>4.0</v>
      </c>
      <c r="H5474" s="3" t="s">
        <v>5728</v>
      </c>
      <c r="I5474" s="3" t="s">
        <v>673</v>
      </c>
      <c r="J5474" s="3" t="s">
        <v>674</v>
      </c>
      <c r="K5474" s="3" t="s">
        <v>24</v>
      </c>
      <c r="L5474" s="3">
        <v>31.0</v>
      </c>
      <c r="M5474" s="3" t="s">
        <v>30</v>
      </c>
      <c r="N5474" s="3" t="s">
        <v>5718</v>
      </c>
      <c r="O5474" s="3" t="s">
        <v>812</v>
      </c>
      <c r="P5474" s="4">
        <v>30277.0</v>
      </c>
      <c r="Q5474" s="3" t="s">
        <v>221</v>
      </c>
      <c r="S5474" s="3" t="s">
        <v>34</v>
      </c>
    </row>
    <row r="5475">
      <c r="A5475" s="2">
        <v>42318.71488425926</v>
      </c>
      <c r="B5475" s="3">
        <v>84.0</v>
      </c>
      <c r="C5475" s="3" t="s">
        <v>4244</v>
      </c>
      <c r="D5475" s="3">
        <v>38.0</v>
      </c>
      <c r="E5475" s="3" t="s">
        <v>4310</v>
      </c>
      <c r="F5475" s="3">
        <v>9.0</v>
      </c>
      <c r="G5475" s="3">
        <v>4.0</v>
      </c>
      <c r="H5475" s="3" t="s">
        <v>5728</v>
      </c>
      <c r="I5475" s="3" t="s">
        <v>673</v>
      </c>
      <c r="J5475" s="3" t="s">
        <v>674</v>
      </c>
      <c r="K5475" s="3" t="s">
        <v>24</v>
      </c>
      <c r="L5475" s="3">
        <v>32.0</v>
      </c>
      <c r="M5475" s="3" t="s">
        <v>25</v>
      </c>
      <c r="N5475" s="3" t="s">
        <v>5805</v>
      </c>
      <c r="O5475" s="3" t="s">
        <v>3993</v>
      </c>
      <c r="P5475" s="4">
        <v>23628.0</v>
      </c>
      <c r="Q5475" s="3" t="s">
        <v>132</v>
      </c>
      <c r="S5475" s="3" t="s">
        <v>34</v>
      </c>
    </row>
    <row r="5476">
      <c r="A5476" s="2">
        <v>42318.71488425926</v>
      </c>
      <c r="B5476" s="3">
        <v>84.0</v>
      </c>
      <c r="C5476" s="3" t="s">
        <v>4244</v>
      </c>
      <c r="D5476" s="3">
        <v>38.0</v>
      </c>
      <c r="E5476" s="3" t="s">
        <v>4310</v>
      </c>
      <c r="F5476" s="3">
        <v>9.0</v>
      </c>
      <c r="G5476" s="3">
        <v>4.0</v>
      </c>
      <c r="H5476" s="3" t="s">
        <v>5728</v>
      </c>
      <c r="I5476" s="3" t="s">
        <v>673</v>
      </c>
      <c r="J5476" s="3" t="s">
        <v>674</v>
      </c>
      <c r="K5476" s="3" t="s">
        <v>24</v>
      </c>
      <c r="L5476" s="3">
        <v>33.0</v>
      </c>
      <c r="M5476" s="3" t="s">
        <v>30</v>
      </c>
      <c r="N5476" s="3" t="s">
        <v>5788</v>
      </c>
      <c r="O5476" s="3" t="s">
        <v>386</v>
      </c>
      <c r="P5476" s="4">
        <v>17386.0</v>
      </c>
      <c r="Q5476" s="3" t="s">
        <v>49</v>
      </c>
      <c r="S5476" s="3" t="s">
        <v>34</v>
      </c>
    </row>
    <row r="5477">
      <c r="A5477" s="2">
        <v>42318.71488425926</v>
      </c>
      <c r="B5477" s="3">
        <v>84.0</v>
      </c>
      <c r="C5477" s="3" t="s">
        <v>4244</v>
      </c>
      <c r="D5477" s="3">
        <v>38.0</v>
      </c>
      <c r="E5477" s="3" t="s">
        <v>4310</v>
      </c>
      <c r="F5477" s="3">
        <v>9.0</v>
      </c>
      <c r="G5477" s="3">
        <v>4.0</v>
      </c>
      <c r="H5477" s="3" t="s">
        <v>5728</v>
      </c>
      <c r="I5477" s="3" t="s">
        <v>673</v>
      </c>
      <c r="J5477" s="3" t="s">
        <v>674</v>
      </c>
      <c r="K5477" s="3" t="s">
        <v>24</v>
      </c>
      <c r="L5477" s="3">
        <v>34.0</v>
      </c>
      <c r="M5477" s="3" t="s">
        <v>25</v>
      </c>
      <c r="N5477" s="3" t="s">
        <v>5806</v>
      </c>
      <c r="O5477" s="3" t="s">
        <v>391</v>
      </c>
      <c r="P5477" s="4">
        <v>20770.0</v>
      </c>
      <c r="Q5477" s="3" t="s">
        <v>132</v>
      </c>
      <c r="S5477" s="3" t="s">
        <v>34</v>
      </c>
    </row>
    <row r="5478">
      <c r="A5478" s="2">
        <v>42318.71488425926</v>
      </c>
      <c r="B5478" s="3">
        <v>84.0</v>
      </c>
      <c r="C5478" s="3" t="s">
        <v>4244</v>
      </c>
      <c r="D5478" s="3">
        <v>42.0</v>
      </c>
      <c r="E5478" s="3" t="s">
        <v>4341</v>
      </c>
      <c r="F5478" s="3">
        <v>9.0</v>
      </c>
      <c r="G5478" s="3">
        <v>4.0</v>
      </c>
      <c r="H5478" s="3" t="s">
        <v>5728</v>
      </c>
      <c r="I5478" s="3" t="s">
        <v>673</v>
      </c>
      <c r="J5478" s="3" t="s">
        <v>674</v>
      </c>
      <c r="K5478" s="3" t="s">
        <v>24</v>
      </c>
      <c r="L5478" s="3">
        <v>1.0</v>
      </c>
      <c r="M5478" s="3" t="s">
        <v>25</v>
      </c>
      <c r="N5478" s="3" t="s">
        <v>5807</v>
      </c>
      <c r="O5478" s="3" t="s">
        <v>275</v>
      </c>
      <c r="P5478" s="4">
        <v>21369.0</v>
      </c>
      <c r="Q5478" s="3" t="s">
        <v>169</v>
      </c>
      <c r="S5478" s="3" t="s">
        <v>34</v>
      </c>
    </row>
    <row r="5479">
      <c r="A5479" s="2">
        <v>42318.71488425926</v>
      </c>
      <c r="B5479" s="3">
        <v>84.0</v>
      </c>
      <c r="C5479" s="3" t="s">
        <v>4244</v>
      </c>
      <c r="D5479" s="3">
        <v>42.0</v>
      </c>
      <c r="E5479" s="3" t="s">
        <v>4341</v>
      </c>
      <c r="F5479" s="3">
        <v>9.0</v>
      </c>
      <c r="G5479" s="3">
        <v>4.0</v>
      </c>
      <c r="H5479" s="3" t="s">
        <v>5728</v>
      </c>
      <c r="I5479" s="3" t="s">
        <v>673</v>
      </c>
      <c r="J5479" s="3" t="s">
        <v>674</v>
      </c>
      <c r="K5479" s="3" t="s">
        <v>24</v>
      </c>
      <c r="L5479" s="3">
        <v>2.0</v>
      </c>
      <c r="M5479" s="3" t="s">
        <v>30</v>
      </c>
      <c r="N5479" s="3" t="s">
        <v>5808</v>
      </c>
      <c r="O5479" s="3" t="s">
        <v>452</v>
      </c>
      <c r="P5479" s="4">
        <v>25009.0</v>
      </c>
      <c r="Q5479" s="3" t="s">
        <v>132</v>
      </c>
      <c r="S5479" s="3" t="s">
        <v>34</v>
      </c>
    </row>
    <row r="5480">
      <c r="A5480" s="2">
        <v>42318.71488425926</v>
      </c>
      <c r="B5480" s="3">
        <v>84.0</v>
      </c>
      <c r="C5480" s="3" t="s">
        <v>4244</v>
      </c>
      <c r="D5480" s="3">
        <v>42.0</v>
      </c>
      <c r="E5480" s="3" t="s">
        <v>4341</v>
      </c>
      <c r="F5480" s="3">
        <v>9.0</v>
      </c>
      <c r="G5480" s="3">
        <v>4.0</v>
      </c>
      <c r="H5480" s="3" t="s">
        <v>5728</v>
      </c>
      <c r="I5480" s="3" t="s">
        <v>673</v>
      </c>
      <c r="J5480" s="3" t="s">
        <v>674</v>
      </c>
      <c r="K5480" s="3" t="s">
        <v>24</v>
      </c>
      <c r="L5480" s="3">
        <v>3.0</v>
      </c>
      <c r="M5480" s="3" t="s">
        <v>25</v>
      </c>
      <c r="N5480" s="3" t="s">
        <v>1488</v>
      </c>
      <c r="O5480" s="3" t="s">
        <v>5809</v>
      </c>
      <c r="P5480" s="4">
        <v>22126.0</v>
      </c>
      <c r="Q5480" s="3" t="s">
        <v>712</v>
      </c>
      <c r="S5480" s="3" t="s">
        <v>34</v>
      </c>
    </row>
    <row r="5481">
      <c r="A5481" s="2">
        <v>42318.71488425926</v>
      </c>
      <c r="B5481" s="3">
        <v>84.0</v>
      </c>
      <c r="C5481" s="3" t="s">
        <v>4244</v>
      </c>
      <c r="D5481" s="3">
        <v>42.0</v>
      </c>
      <c r="E5481" s="3" t="s">
        <v>4341</v>
      </c>
      <c r="F5481" s="3">
        <v>9.0</v>
      </c>
      <c r="G5481" s="3">
        <v>4.0</v>
      </c>
      <c r="H5481" s="3" t="s">
        <v>5728</v>
      </c>
      <c r="I5481" s="3" t="s">
        <v>673</v>
      </c>
      <c r="J5481" s="3" t="s">
        <v>674</v>
      </c>
      <c r="K5481" s="3" t="s">
        <v>24</v>
      </c>
      <c r="L5481" s="3">
        <v>4.0</v>
      </c>
      <c r="M5481" s="3" t="s">
        <v>30</v>
      </c>
      <c r="N5481" s="3" t="s">
        <v>5810</v>
      </c>
      <c r="O5481" s="3" t="s">
        <v>329</v>
      </c>
      <c r="P5481" s="4">
        <v>26572.0</v>
      </c>
      <c r="Q5481" s="3" t="s">
        <v>132</v>
      </c>
      <c r="S5481" s="3" t="s">
        <v>34</v>
      </c>
    </row>
    <row r="5482">
      <c r="A5482" s="2">
        <v>42318.71488425926</v>
      </c>
      <c r="B5482" s="3">
        <v>84.0</v>
      </c>
      <c r="C5482" s="3" t="s">
        <v>4244</v>
      </c>
      <c r="D5482" s="3">
        <v>42.0</v>
      </c>
      <c r="E5482" s="3" t="s">
        <v>4341</v>
      </c>
      <c r="F5482" s="3">
        <v>9.0</v>
      </c>
      <c r="G5482" s="3">
        <v>4.0</v>
      </c>
      <c r="H5482" s="3" t="s">
        <v>5728</v>
      </c>
      <c r="I5482" s="3" t="s">
        <v>673</v>
      </c>
      <c r="J5482" s="3" t="s">
        <v>674</v>
      </c>
      <c r="K5482" s="3" t="s">
        <v>24</v>
      </c>
      <c r="L5482" s="3">
        <v>5.0</v>
      </c>
      <c r="M5482" s="3" t="s">
        <v>25</v>
      </c>
      <c r="N5482" s="3" t="s">
        <v>5811</v>
      </c>
      <c r="O5482" s="3" t="s">
        <v>5812</v>
      </c>
      <c r="P5482" s="4">
        <v>21827.0</v>
      </c>
      <c r="Q5482" s="3" t="s">
        <v>110</v>
      </c>
      <c r="S5482" s="3" t="s">
        <v>34</v>
      </c>
    </row>
    <row r="5483">
      <c r="A5483" s="2">
        <v>42318.71488425926</v>
      </c>
      <c r="B5483" s="3">
        <v>84.0</v>
      </c>
      <c r="C5483" s="3" t="s">
        <v>4244</v>
      </c>
      <c r="D5483" s="3">
        <v>42.0</v>
      </c>
      <c r="E5483" s="3" t="s">
        <v>4341</v>
      </c>
      <c r="F5483" s="3">
        <v>9.0</v>
      </c>
      <c r="G5483" s="3">
        <v>4.0</v>
      </c>
      <c r="H5483" s="3" t="s">
        <v>5728</v>
      </c>
      <c r="I5483" s="3" t="s">
        <v>673</v>
      </c>
      <c r="J5483" s="3" t="s">
        <v>674</v>
      </c>
      <c r="K5483" s="3" t="s">
        <v>24</v>
      </c>
      <c r="L5483" s="3">
        <v>6.0</v>
      </c>
      <c r="M5483" s="3" t="s">
        <v>30</v>
      </c>
      <c r="N5483" s="3" t="s">
        <v>5813</v>
      </c>
      <c r="O5483" s="3" t="s">
        <v>702</v>
      </c>
      <c r="P5483" s="4">
        <v>29327.0</v>
      </c>
      <c r="Q5483" s="3" t="s">
        <v>40</v>
      </c>
      <c r="S5483" s="3" t="s">
        <v>34</v>
      </c>
    </row>
    <row r="5484">
      <c r="A5484" s="2">
        <v>42318.71488425926</v>
      </c>
      <c r="B5484" s="3">
        <v>84.0</v>
      </c>
      <c r="C5484" s="3" t="s">
        <v>4244</v>
      </c>
      <c r="D5484" s="3">
        <v>42.0</v>
      </c>
      <c r="E5484" s="3" t="s">
        <v>4341</v>
      </c>
      <c r="F5484" s="3">
        <v>9.0</v>
      </c>
      <c r="G5484" s="3">
        <v>4.0</v>
      </c>
      <c r="H5484" s="3" t="s">
        <v>5728</v>
      </c>
      <c r="I5484" s="3" t="s">
        <v>673</v>
      </c>
      <c r="J5484" s="3" t="s">
        <v>674</v>
      </c>
      <c r="K5484" s="3" t="s">
        <v>24</v>
      </c>
      <c r="L5484" s="3">
        <v>7.0</v>
      </c>
      <c r="M5484" s="3" t="s">
        <v>25</v>
      </c>
      <c r="N5484" s="3" t="s">
        <v>5814</v>
      </c>
      <c r="O5484" s="3" t="s">
        <v>54</v>
      </c>
      <c r="P5484" s="4">
        <v>29539.0</v>
      </c>
      <c r="Q5484" s="3" t="s">
        <v>75</v>
      </c>
      <c r="S5484" s="3" t="s">
        <v>34</v>
      </c>
    </row>
    <row r="5485">
      <c r="A5485" s="2">
        <v>42318.71488425926</v>
      </c>
      <c r="B5485" s="3">
        <v>84.0</v>
      </c>
      <c r="C5485" s="3" t="s">
        <v>4244</v>
      </c>
      <c r="D5485" s="3">
        <v>42.0</v>
      </c>
      <c r="E5485" s="3" t="s">
        <v>4341</v>
      </c>
      <c r="F5485" s="3">
        <v>9.0</v>
      </c>
      <c r="G5485" s="3">
        <v>4.0</v>
      </c>
      <c r="H5485" s="3" t="s">
        <v>5728</v>
      </c>
      <c r="I5485" s="3" t="s">
        <v>673</v>
      </c>
      <c r="J5485" s="3" t="s">
        <v>674</v>
      </c>
      <c r="K5485" s="3" t="s">
        <v>24</v>
      </c>
      <c r="L5485" s="3">
        <v>8.0</v>
      </c>
      <c r="M5485" s="3" t="s">
        <v>30</v>
      </c>
      <c r="N5485" s="3" t="s">
        <v>5815</v>
      </c>
      <c r="O5485" s="3" t="s">
        <v>1356</v>
      </c>
      <c r="P5485" s="4">
        <v>22123.0</v>
      </c>
      <c r="Q5485" s="3" t="s">
        <v>75</v>
      </c>
      <c r="S5485" s="3" t="s">
        <v>34</v>
      </c>
    </row>
    <row r="5486">
      <c r="A5486" s="2">
        <v>42318.71488425926</v>
      </c>
      <c r="B5486" s="3">
        <v>84.0</v>
      </c>
      <c r="C5486" s="3" t="s">
        <v>4244</v>
      </c>
      <c r="D5486" s="3">
        <v>42.0</v>
      </c>
      <c r="E5486" s="3" t="s">
        <v>4341</v>
      </c>
      <c r="F5486" s="3">
        <v>9.0</v>
      </c>
      <c r="G5486" s="3">
        <v>4.0</v>
      </c>
      <c r="H5486" s="3" t="s">
        <v>5728</v>
      </c>
      <c r="I5486" s="3" t="s">
        <v>673</v>
      </c>
      <c r="J5486" s="3" t="s">
        <v>674</v>
      </c>
      <c r="K5486" s="3" t="s">
        <v>24</v>
      </c>
      <c r="L5486" s="3">
        <v>9.0</v>
      </c>
      <c r="M5486" s="3" t="s">
        <v>25</v>
      </c>
      <c r="N5486" s="3" t="s">
        <v>5816</v>
      </c>
      <c r="O5486" s="3" t="s">
        <v>275</v>
      </c>
      <c r="P5486" s="4">
        <v>13245.0</v>
      </c>
      <c r="Q5486" s="3" t="s">
        <v>113</v>
      </c>
      <c r="S5486" s="3" t="s">
        <v>34</v>
      </c>
    </row>
    <row r="5487">
      <c r="A5487" s="2">
        <v>42318.71488425926</v>
      </c>
      <c r="B5487" s="3">
        <v>84.0</v>
      </c>
      <c r="C5487" s="3" t="s">
        <v>4244</v>
      </c>
      <c r="D5487" s="3">
        <v>42.0</v>
      </c>
      <c r="E5487" s="3" t="s">
        <v>4341</v>
      </c>
      <c r="F5487" s="3">
        <v>9.0</v>
      </c>
      <c r="G5487" s="3">
        <v>4.0</v>
      </c>
      <c r="H5487" s="3" t="s">
        <v>5728</v>
      </c>
      <c r="I5487" s="3" t="s">
        <v>673</v>
      </c>
      <c r="J5487" s="3" t="s">
        <v>674</v>
      </c>
      <c r="K5487" s="3" t="s">
        <v>24</v>
      </c>
      <c r="L5487" s="3">
        <v>10.0</v>
      </c>
      <c r="M5487" s="3" t="s">
        <v>30</v>
      </c>
      <c r="N5487" s="3" t="s">
        <v>5817</v>
      </c>
      <c r="O5487" s="3" t="s">
        <v>919</v>
      </c>
      <c r="P5487" s="4">
        <v>17425.0</v>
      </c>
      <c r="Q5487" s="3" t="s">
        <v>113</v>
      </c>
      <c r="S5487" s="3" t="s">
        <v>34</v>
      </c>
    </row>
    <row r="5488">
      <c r="A5488" s="2">
        <v>42318.71488425926</v>
      </c>
      <c r="B5488" s="3">
        <v>84.0</v>
      </c>
      <c r="C5488" s="3" t="s">
        <v>4244</v>
      </c>
      <c r="D5488" s="3">
        <v>42.0</v>
      </c>
      <c r="E5488" s="3" t="s">
        <v>4341</v>
      </c>
      <c r="F5488" s="3">
        <v>9.0</v>
      </c>
      <c r="G5488" s="3">
        <v>4.0</v>
      </c>
      <c r="H5488" s="3" t="s">
        <v>5728</v>
      </c>
      <c r="I5488" s="3" t="s">
        <v>673</v>
      </c>
      <c r="J5488" s="3" t="s">
        <v>674</v>
      </c>
      <c r="K5488" s="3" t="s">
        <v>24</v>
      </c>
      <c r="L5488" s="3">
        <v>11.0</v>
      </c>
      <c r="M5488" s="3" t="s">
        <v>25</v>
      </c>
      <c r="N5488" s="3" t="s">
        <v>5818</v>
      </c>
      <c r="O5488" s="3" t="s">
        <v>477</v>
      </c>
      <c r="P5488" s="4">
        <v>27865.0</v>
      </c>
      <c r="Q5488" s="3" t="s">
        <v>52</v>
      </c>
      <c r="S5488" s="3" t="s">
        <v>34</v>
      </c>
    </row>
    <row r="5489">
      <c r="A5489" s="2">
        <v>42318.71488425926</v>
      </c>
      <c r="B5489" s="3">
        <v>84.0</v>
      </c>
      <c r="C5489" s="3" t="s">
        <v>4244</v>
      </c>
      <c r="D5489" s="3">
        <v>42.0</v>
      </c>
      <c r="E5489" s="3" t="s">
        <v>4341</v>
      </c>
      <c r="F5489" s="3">
        <v>9.0</v>
      </c>
      <c r="G5489" s="3">
        <v>4.0</v>
      </c>
      <c r="H5489" s="3" t="s">
        <v>5728</v>
      </c>
      <c r="I5489" s="3" t="s">
        <v>673</v>
      </c>
      <c r="J5489" s="3" t="s">
        <v>674</v>
      </c>
      <c r="K5489" s="3" t="s">
        <v>24</v>
      </c>
      <c r="L5489" s="3">
        <v>12.0</v>
      </c>
      <c r="M5489" s="3" t="s">
        <v>30</v>
      </c>
      <c r="N5489" s="3" t="s">
        <v>5819</v>
      </c>
      <c r="O5489" s="3" t="s">
        <v>121</v>
      </c>
      <c r="P5489" s="4">
        <v>21188.0</v>
      </c>
      <c r="Q5489" s="3" t="s">
        <v>132</v>
      </c>
      <c r="S5489" s="3" t="s">
        <v>34</v>
      </c>
    </row>
    <row r="5490">
      <c r="A5490" s="2">
        <v>42318.71488425926</v>
      </c>
      <c r="B5490" s="3">
        <v>84.0</v>
      </c>
      <c r="C5490" s="3" t="s">
        <v>4244</v>
      </c>
      <c r="D5490" s="3">
        <v>42.0</v>
      </c>
      <c r="E5490" s="3" t="s">
        <v>4341</v>
      </c>
      <c r="F5490" s="3">
        <v>9.0</v>
      </c>
      <c r="G5490" s="3">
        <v>4.0</v>
      </c>
      <c r="H5490" s="3" t="s">
        <v>5728</v>
      </c>
      <c r="I5490" s="3" t="s">
        <v>673</v>
      </c>
      <c r="J5490" s="3" t="s">
        <v>674</v>
      </c>
      <c r="K5490" s="3" t="s">
        <v>24</v>
      </c>
      <c r="L5490" s="3">
        <v>13.0</v>
      </c>
      <c r="M5490" s="3" t="s">
        <v>25</v>
      </c>
      <c r="N5490" s="3" t="s">
        <v>5820</v>
      </c>
      <c r="O5490" s="3" t="s">
        <v>1193</v>
      </c>
      <c r="P5490" s="4">
        <v>35040.0</v>
      </c>
      <c r="Q5490" s="3" t="s">
        <v>191</v>
      </c>
      <c r="S5490" s="3" t="s">
        <v>34</v>
      </c>
    </row>
    <row r="5491">
      <c r="A5491" s="2">
        <v>42318.71488425926</v>
      </c>
      <c r="B5491" s="3">
        <v>84.0</v>
      </c>
      <c r="C5491" s="3" t="s">
        <v>4244</v>
      </c>
      <c r="D5491" s="3">
        <v>42.0</v>
      </c>
      <c r="E5491" s="3" t="s">
        <v>4341</v>
      </c>
      <c r="F5491" s="3">
        <v>9.0</v>
      </c>
      <c r="G5491" s="3">
        <v>4.0</v>
      </c>
      <c r="H5491" s="3" t="s">
        <v>5728</v>
      </c>
      <c r="I5491" s="3" t="s">
        <v>673</v>
      </c>
      <c r="J5491" s="3" t="s">
        <v>674</v>
      </c>
      <c r="K5491" s="3" t="s">
        <v>24</v>
      </c>
      <c r="L5491" s="3">
        <v>14.0</v>
      </c>
      <c r="M5491" s="3" t="s">
        <v>30</v>
      </c>
      <c r="N5491" s="3" t="s">
        <v>1639</v>
      </c>
      <c r="O5491" s="3" t="s">
        <v>5821</v>
      </c>
      <c r="P5491" s="4">
        <v>25981.0</v>
      </c>
      <c r="Q5491" s="3" t="s">
        <v>115</v>
      </c>
      <c r="S5491" s="3" t="s">
        <v>34</v>
      </c>
    </row>
    <row r="5492">
      <c r="A5492" s="2">
        <v>42318.71488425926</v>
      </c>
      <c r="B5492" s="3">
        <v>84.0</v>
      </c>
      <c r="C5492" s="3" t="s">
        <v>4244</v>
      </c>
      <c r="D5492" s="3">
        <v>42.0</v>
      </c>
      <c r="E5492" s="3" t="s">
        <v>4341</v>
      </c>
      <c r="F5492" s="3">
        <v>9.0</v>
      </c>
      <c r="G5492" s="3">
        <v>4.0</v>
      </c>
      <c r="H5492" s="3" t="s">
        <v>5728</v>
      </c>
      <c r="I5492" s="3" t="s">
        <v>673</v>
      </c>
      <c r="J5492" s="3" t="s">
        <v>674</v>
      </c>
      <c r="K5492" s="3" t="s">
        <v>24</v>
      </c>
      <c r="L5492" s="3">
        <v>15.0</v>
      </c>
      <c r="M5492" s="3" t="s">
        <v>25</v>
      </c>
      <c r="N5492" s="3" t="s">
        <v>5822</v>
      </c>
      <c r="O5492" s="3" t="s">
        <v>580</v>
      </c>
      <c r="P5492" s="4">
        <v>22418.0</v>
      </c>
      <c r="Q5492" s="3" t="s">
        <v>189</v>
      </c>
      <c r="S5492" s="3" t="s">
        <v>34</v>
      </c>
    </row>
    <row r="5493">
      <c r="A5493" s="2">
        <v>42318.71488425926</v>
      </c>
      <c r="B5493" s="3">
        <v>84.0</v>
      </c>
      <c r="C5493" s="3" t="s">
        <v>4244</v>
      </c>
      <c r="D5493" s="3">
        <v>42.0</v>
      </c>
      <c r="E5493" s="3" t="s">
        <v>4341</v>
      </c>
      <c r="F5493" s="3">
        <v>9.0</v>
      </c>
      <c r="G5493" s="3">
        <v>4.0</v>
      </c>
      <c r="H5493" s="3" t="s">
        <v>5728</v>
      </c>
      <c r="I5493" s="3" t="s">
        <v>673</v>
      </c>
      <c r="J5493" s="3" t="s">
        <v>674</v>
      </c>
      <c r="K5493" s="3" t="s">
        <v>24</v>
      </c>
      <c r="L5493" s="3">
        <v>16.0</v>
      </c>
      <c r="M5493" s="3" t="s">
        <v>30</v>
      </c>
      <c r="N5493" s="3" t="s">
        <v>4293</v>
      </c>
      <c r="O5493" s="3" t="s">
        <v>1227</v>
      </c>
      <c r="P5493" s="4">
        <v>27150.0</v>
      </c>
      <c r="Q5493" s="3" t="s">
        <v>1955</v>
      </c>
      <c r="S5493" s="3" t="s">
        <v>34</v>
      </c>
    </row>
    <row r="5494">
      <c r="A5494" s="2">
        <v>42318.71488425926</v>
      </c>
      <c r="B5494" s="3">
        <v>84.0</v>
      </c>
      <c r="C5494" s="3" t="s">
        <v>4244</v>
      </c>
      <c r="D5494" s="3">
        <v>42.0</v>
      </c>
      <c r="E5494" s="3" t="s">
        <v>4341</v>
      </c>
      <c r="F5494" s="3">
        <v>9.0</v>
      </c>
      <c r="G5494" s="3">
        <v>4.0</v>
      </c>
      <c r="H5494" s="3" t="s">
        <v>5728</v>
      </c>
      <c r="I5494" s="3" t="s">
        <v>673</v>
      </c>
      <c r="J5494" s="3" t="s">
        <v>674</v>
      </c>
      <c r="K5494" s="3" t="s">
        <v>24</v>
      </c>
      <c r="L5494" s="3">
        <v>17.0</v>
      </c>
      <c r="M5494" s="3" t="s">
        <v>25</v>
      </c>
      <c r="N5494" s="3" t="s">
        <v>5295</v>
      </c>
      <c r="O5494" s="3" t="s">
        <v>3610</v>
      </c>
      <c r="P5494" s="4">
        <v>18871.0</v>
      </c>
      <c r="Q5494" s="3" t="s">
        <v>96</v>
      </c>
      <c r="S5494" s="3" t="s">
        <v>34</v>
      </c>
    </row>
    <row r="5495">
      <c r="A5495" s="2">
        <v>42318.71488425926</v>
      </c>
      <c r="B5495" s="3">
        <v>84.0</v>
      </c>
      <c r="C5495" s="3" t="s">
        <v>4244</v>
      </c>
      <c r="D5495" s="3">
        <v>42.0</v>
      </c>
      <c r="E5495" s="3" t="s">
        <v>4341</v>
      </c>
      <c r="F5495" s="3">
        <v>9.0</v>
      </c>
      <c r="G5495" s="3">
        <v>4.0</v>
      </c>
      <c r="H5495" s="3" t="s">
        <v>5728</v>
      </c>
      <c r="I5495" s="3" t="s">
        <v>673</v>
      </c>
      <c r="J5495" s="3" t="s">
        <v>674</v>
      </c>
      <c r="K5495" s="3" t="s">
        <v>24</v>
      </c>
      <c r="L5495" s="3">
        <v>18.0</v>
      </c>
      <c r="M5495" s="3" t="s">
        <v>30</v>
      </c>
      <c r="N5495" s="3" t="s">
        <v>5823</v>
      </c>
      <c r="O5495" s="3" t="s">
        <v>5824</v>
      </c>
      <c r="P5495" s="4">
        <v>33963.0</v>
      </c>
      <c r="Q5495" s="3" t="s">
        <v>191</v>
      </c>
      <c r="S5495" s="3" t="s">
        <v>34</v>
      </c>
    </row>
    <row r="5496">
      <c r="A5496" s="2">
        <v>42318.71488425926</v>
      </c>
      <c r="B5496" s="3">
        <v>84.0</v>
      </c>
      <c r="C5496" s="3" t="s">
        <v>4244</v>
      </c>
      <c r="D5496" s="3">
        <v>42.0</v>
      </c>
      <c r="E5496" s="3" t="s">
        <v>4341</v>
      </c>
      <c r="F5496" s="3">
        <v>9.0</v>
      </c>
      <c r="G5496" s="3">
        <v>4.0</v>
      </c>
      <c r="H5496" s="3" t="s">
        <v>5728</v>
      </c>
      <c r="I5496" s="3" t="s">
        <v>673</v>
      </c>
      <c r="J5496" s="3" t="s">
        <v>674</v>
      </c>
      <c r="K5496" s="3" t="s">
        <v>24</v>
      </c>
      <c r="L5496" s="3">
        <v>19.0</v>
      </c>
      <c r="M5496" s="3" t="s">
        <v>25</v>
      </c>
      <c r="N5496" s="3" t="s">
        <v>5825</v>
      </c>
      <c r="O5496" s="3" t="s">
        <v>384</v>
      </c>
      <c r="P5496" s="4">
        <v>28087.0</v>
      </c>
      <c r="Q5496" s="3" t="s">
        <v>189</v>
      </c>
      <c r="S5496" s="3" t="s">
        <v>34</v>
      </c>
    </row>
    <row r="5497">
      <c r="A5497" s="2">
        <v>42318.71488425926</v>
      </c>
      <c r="B5497" s="3">
        <v>84.0</v>
      </c>
      <c r="C5497" s="3" t="s">
        <v>4244</v>
      </c>
      <c r="D5497" s="3">
        <v>42.0</v>
      </c>
      <c r="E5497" s="3" t="s">
        <v>4341</v>
      </c>
      <c r="F5497" s="3">
        <v>9.0</v>
      </c>
      <c r="G5497" s="3">
        <v>4.0</v>
      </c>
      <c r="H5497" s="3" t="s">
        <v>5728</v>
      </c>
      <c r="I5497" s="3" t="s">
        <v>673</v>
      </c>
      <c r="J5497" s="3" t="s">
        <v>674</v>
      </c>
      <c r="K5497" s="3" t="s">
        <v>24</v>
      </c>
      <c r="L5497" s="3">
        <v>20.0</v>
      </c>
      <c r="M5497" s="3" t="s">
        <v>30</v>
      </c>
      <c r="N5497" s="3" t="s">
        <v>5826</v>
      </c>
      <c r="O5497" s="3" t="s">
        <v>1204</v>
      </c>
      <c r="P5497" s="4">
        <v>29163.0</v>
      </c>
      <c r="Q5497" s="3" t="s">
        <v>43</v>
      </c>
      <c r="S5497" s="3" t="s">
        <v>34</v>
      </c>
    </row>
    <row r="5498">
      <c r="A5498" s="2">
        <v>42318.71488425926</v>
      </c>
      <c r="B5498" s="3">
        <v>84.0</v>
      </c>
      <c r="C5498" s="3" t="s">
        <v>4244</v>
      </c>
      <c r="D5498" s="3">
        <v>42.0</v>
      </c>
      <c r="E5498" s="3" t="s">
        <v>4341</v>
      </c>
      <c r="F5498" s="3">
        <v>9.0</v>
      </c>
      <c r="G5498" s="3">
        <v>4.0</v>
      </c>
      <c r="H5498" s="3" t="s">
        <v>5728</v>
      </c>
      <c r="I5498" s="3" t="s">
        <v>673</v>
      </c>
      <c r="J5498" s="3" t="s">
        <v>674</v>
      </c>
      <c r="K5498" s="3" t="s">
        <v>24</v>
      </c>
      <c r="L5498" s="3">
        <v>21.0</v>
      </c>
      <c r="M5498" s="3" t="s">
        <v>25</v>
      </c>
      <c r="N5498" s="3" t="s">
        <v>5827</v>
      </c>
      <c r="O5498" s="3" t="s">
        <v>359</v>
      </c>
      <c r="P5498" s="4">
        <v>27000.0</v>
      </c>
      <c r="Q5498" s="3" t="s">
        <v>132</v>
      </c>
      <c r="S5498" s="3" t="s">
        <v>34</v>
      </c>
    </row>
    <row r="5499">
      <c r="A5499" s="2">
        <v>42318.71488425926</v>
      </c>
      <c r="B5499" s="3">
        <v>84.0</v>
      </c>
      <c r="C5499" s="3" t="s">
        <v>4244</v>
      </c>
      <c r="D5499" s="3">
        <v>42.0</v>
      </c>
      <c r="E5499" s="3" t="s">
        <v>4341</v>
      </c>
      <c r="F5499" s="3">
        <v>9.0</v>
      </c>
      <c r="G5499" s="3">
        <v>4.0</v>
      </c>
      <c r="H5499" s="3" t="s">
        <v>5728</v>
      </c>
      <c r="I5499" s="3" t="s">
        <v>673</v>
      </c>
      <c r="J5499" s="3" t="s">
        <v>674</v>
      </c>
      <c r="K5499" s="3" t="s">
        <v>24</v>
      </c>
      <c r="L5499" s="3">
        <v>22.0</v>
      </c>
      <c r="M5499" s="3" t="s">
        <v>30</v>
      </c>
      <c r="N5499" s="3" t="s">
        <v>5828</v>
      </c>
      <c r="O5499" s="3" t="s">
        <v>368</v>
      </c>
      <c r="P5499" s="4">
        <v>28173.0</v>
      </c>
      <c r="Q5499" s="3" t="s">
        <v>37</v>
      </c>
      <c r="S5499" s="3" t="s">
        <v>34</v>
      </c>
    </row>
    <row r="5500">
      <c r="A5500" s="2">
        <v>42318.71488425926</v>
      </c>
      <c r="B5500" s="3">
        <v>84.0</v>
      </c>
      <c r="C5500" s="3" t="s">
        <v>4244</v>
      </c>
      <c r="D5500" s="3">
        <v>43.0</v>
      </c>
      <c r="E5500" s="3" t="s">
        <v>4363</v>
      </c>
      <c r="F5500" s="3">
        <v>9.0</v>
      </c>
      <c r="G5500" s="3">
        <v>4.0</v>
      </c>
      <c r="H5500" s="3" t="s">
        <v>5728</v>
      </c>
      <c r="I5500" s="3" t="s">
        <v>673</v>
      </c>
      <c r="J5500" s="3" t="s">
        <v>674</v>
      </c>
      <c r="K5500" s="3" t="s">
        <v>24</v>
      </c>
      <c r="L5500" s="3">
        <v>1.0</v>
      </c>
      <c r="M5500" s="3" t="s">
        <v>25</v>
      </c>
      <c r="N5500" s="3" t="s">
        <v>5829</v>
      </c>
      <c r="O5500" s="3" t="s">
        <v>580</v>
      </c>
      <c r="P5500" s="4">
        <v>21329.0</v>
      </c>
      <c r="Q5500" s="3" t="s">
        <v>247</v>
      </c>
      <c r="S5500" s="3" t="s">
        <v>34</v>
      </c>
    </row>
    <row r="5501">
      <c r="A5501" s="2">
        <v>42318.71488425926</v>
      </c>
      <c r="B5501" s="3">
        <v>84.0</v>
      </c>
      <c r="C5501" s="3" t="s">
        <v>4244</v>
      </c>
      <c r="D5501" s="3">
        <v>43.0</v>
      </c>
      <c r="E5501" s="3" t="s">
        <v>4363</v>
      </c>
      <c r="F5501" s="3">
        <v>9.0</v>
      </c>
      <c r="G5501" s="3">
        <v>4.0</v>
      </c>
      <c r="H5501" s="3" t="s">
        <v>5728</v>
      </c>
      <c r="I5501" s="3" t="s">
        <v>673</v>
      </c>
      <c r="J5501" s="3" t="s">
        <v>674</v>
      </c>
      <c r="K5501" s="3" t="s">
        <v>24</v>
      </c>
      <c r="L5501" s="3">
        <v>2.0</v>
      </c>
      <c r="M5501" s="3" t="s">
        <v>30</v>
      </c>
      <c r="N5501" s="3" t="s">
        <v>5830</v>
      </c>
      <c r="O5501" s="3" t="s">
        <v>139</v>
      </c>
      <c r="P5501" s="4">
        <v>23437.0</v>
      </c>
      <c r="Q5501" s="3" t="s">
        <v>37</v>
      </c>
      <c r="S5501" s="3" t="s">
        <v>34</v>
      </c>
    </row>
    <row r="5502">
      <c r="A5502" s="2">
        <v>42318.71488425926</v>
      </c>
      <c r="B5502" s="3">
        <v>84.0</v>
      </c>
      <c r="C5502" s="3" t="s">
        <v>4244</v>
      </c>
      <c r="D5502" s="3">
        <v>43.0</v>
      </c>
      <c r="E5502" s="3" t="s">
        <v>4363</v>
      </c>
      <c r="F5502" s="3">
        <v>9.0</v>
      </c>
      <c r="G5502" s="3">
        <v>4.0</v>
      </c>
      <c r="H5502" s="3" t="s">
        <v>5728</v>
      </c>
      <c r="I5502" s="3" t="s">
        <v>673</v>
      </c>
      <c r="J5502" s="3" t="s">
        <v>674</v>
      </c>
      <c r="K5502" s="3" t="s">
        <v>24</v>
      </c>
      <c r="L5502" s="3">
        <v>3.0</v>
      </c>
      <c r="M5502" s="3" t="s">
        <v>25</v>
      </c>
      <c r="N5502" s="3" t="s">
        <v>5831</v>
      </c>
      <c r="O5502" s="3" t="s">
        <v>275</v>
      </c>
      <c r="P5502" s="4">
        <v>24846.0</v>
      </c>
      <c r="Q5502" s="3" t="s">
        <v>189</v>
      </c>
      <c r="S5502" s="3" t="s">
        <v>34</v>
      </c>
    </row>
    <row r="5503">
      <c r="A5503" s="2">
        <v>42318.71488425926</v>
      </c>
      <c r="B5503" s="3">
        <v>84.0</v>
      </c>
      <c r="C5503" s="3" t="s">
        <v>4244</v>
      </c>
      <c r="D5503" s="3">
        <v>43.0</v>
      </c>
      <c r="E5503" s="3" t="s">
        <v>4363</v>
      </c>
      <c r="F5503" s="3">
        <v>9.0</v>
      </c>
      <c r="G5503" s="3">
        <v>4.0</v>
      </c>
      <c r="H5503" s="3" t="s">
        <v>5728</v>
      </c>
      <c r="I5503" s="3" t="s">
        <v>673</v>
      </c>
      <c r="J5503" s="3" t="s">
        <v>674</v>
      </c>
      <c r="K5503" s="3" t="s">
        <v>24</v>
      </c>
      <c r="L5503" s="3">
        <v>4.0</v>
      </c>
      <c r="M5503" s="3" t="s">
        <v>30</v>
      </c>
      <c r="N5503" s="3" t="s">
        <v>5766</v>
      </c>
      <c r="O5503" s="3" t="s">
        <v>171</v>
      </c>
      <c r="P5503" s="4">
        <v>18889.0</v>
      </c>
      <c r="Q5503" s="3" t="s">
        <v>105</v>
      </c>
      <c r="S5503" s="3" t="s">
        <v>34</v>
      </c>
    </row>
    <row r="5504">
      <c r="A5504" s="2">
        <v>42318.71488425926</v>
      </c>
      <c r="B5504" s="3">
        <v>84.0</v>
      </c>
      <c r="C5504" s="3" t="s">
        <v>4244</v>
      </c>
      <c r="D5504" s="3">
        <v>43.0</v>
      </c>
      <c r="E5504" s="3" t="s">
        <v>4363</v>
      </c>
      <c r="F5504" s="3">
        <v>9.0</v>
      </c>
      <c r="G5504" s="3">
        <v>4.0</v>
      </c>
      <c r="H5504" s="3" t="s">
        <v>5728</v>
      </c>
      <c r="I5504" s="3" t="s">
        <v>673</v>
      </c>
      <c r="J5504" s="3" t="s">
        <v>674</v>
      </c>
      <c r="K5504" s="3" t="s">
        <v>24</v>
      </c>
      <c r="L5504" s="3">
        <v>5.0</v>
      </c>
      <c r="M5504" s="3" t="s">
        <v>25</v>
      </c>
      <c r="N5504" s="3" t="s">
        <v>5611</v>
      </c>
      <c r="O5504" s="3" t="s">
        <v>5832</v>
      </c>
      <c r="P5504" s="4">
        <v>35661.0</v>
      </c>
      <c r="Q5504" s="3" t="s">
        <v>191</v>
      </c>
      <c r="S5504" s="3" t="s">
        <v>34</v>
      </c>
    </row>
    <row r="5505">
      <c r="A5505" s="2">
        <v>42318.71488425926</v>
      </c>
      <c r="B5505" s="3">
        <v>84.0</v>
      </c>
      <c r="C5505" s="3" t="s">
        <v>4244</v>
      </c>
      <c r="D5505" s="3">
        <v>43.0</v>
      </c>
      <c r="E5505" s="3" t="s">
        <v>4363</v>
      </c>
      <c r="F5505" s="3">
        <v>9.0</v>
      </c>
      <c r="G5505" s="3">
        <v>4.0</v>
      </c>
      <c r="H5505" s="3" t="s">
        <v>5728</v>
      </c>
      <c r="I5505" s="3" t="s">
        <v>673</v>
      </c>
      <c r="J5505" s="3" t="s">
        <v>674</v>
      </c>
      <c r="K5505" s="3" t="s">
        <v>24</v>
      </c>
      <c r="L5505" s="3">
        <v>6.0</v>
      </c>
      <c r="M5505" s="3" t="s">
        <v>30</v>
      </c>
      <c r="N5505" s="3" t="s">
        <v>763</v>
      </c>
      <c r="O5505" s="3" t="s">
        <v>375</v>
      </c>
      <c r="P5505" s="4">
        <v>17985.0</v>
      </c>
      <c r="Q5505" s="3" t="s">
        <v>86</v>
      </c>
      <c r="S5505" s="3" t="s">
        <v>34</v>
      </c>
    </row>
    <row r="5506">
      <c r="A5506" s="2">
        <v>42318.71488425926</v>
      </c>
      <c r="B5506" s="3">
        <v>84.0</v>
      </c>
      <c r="C5506" s="3" t="s">
        <v>4244</v>
      </c>
      <c r="D5506" s="3">
        <v>43.0</v>
      </c>
      <c r="E5506" s="3" t="s">
        <v>4363</v>
      </c>
      <c r="F5506" s="3">
        <v>9.0</v>
      </c>
      <c r="G5506" s="3">
        <v>4.0</v>
      </c>
      <c r="H5506" s="3" t="s">
        <v>5728</v>
      </c>
      <c r="I5506" s="3" t="s">
        <v>673</v>
      </c>
      <c r="J5506" s="3" t="s">
        <v>674</v>
      </c>
      <c r="K5506" s="3" t="s">
        <v>24</v>
      </c>
      <c r="L5506" s="3">
        <v>7.0</v>
      </c>
      <c r="M5506" s="3" t="s">
        <v>25</v>
      </c>
      <c r="N5506" s="3" t="s">
        <v>5833</v>
      </c>
      <c r="O5506" s="3" t="s">
        <v>3367</v>
      </c>
      <c r="P5506" s="4">
        <v>34495.0</v>
      </c>
      <c r="Q5506" s="3" t="s">
        <v>191</v>
      </c>
      <c r="S5506" s="3" t="s">
        <v>34</v>
      </c>
    </row>
    <row r="5507">
      <c r="A5507" s="2">
        <v>42318.71488425926</v>
      </c>
      <c r="B5507" s="3">
        <v>84.0</v>
      </c>
      <c r="C5507" s="3" t="s">
        <v>4244</v>
      </c>
      <c r="D5507" s="3">
        <v>43.0</v>
      </c>
      <c r="E5507" s="3" t="s">
        <v>4363</v>
      </c>
      <c r="F5507" s="3">
        <v>9.0</v>
      </c>
      <c r="G5507" s="3">
        <v>4.0</v>
      </c>
      <c r="H5507" s="3" t="s">
        <v>5728</v>
      </c>
      <c r="I5507" s="3" t="s">
        <v>673</v>
      </c>
      <c r="J5507" s="3" t="s">
        <v>674</v>
      </c>
      <c r="K5507" s="3" t="s">
        <v>24</v>
      </c>
      <c r="L5507" s="3">
        <v>8.0</v>
      </c>
      <c r="M5507" s="3" t="s">
        <v>30</v>
      </c>
      <c r="N5507" s="3" t="s">
        <v>5749</v>
      </c>
      <c r="O5507" s="3" t="s">
        <v>1116</v>
      </c>
      <c r="P5507" s="4">
        <v>34434.0</v>
      </c>
      <c r="Q5507" s="3" t="s">
        <v>191</v>
      </c>
      <c r="S5507" s="3" t="s">
        <v>34</v>
      </c>
    </row>
    <row r="5508">
      <c r="A5508" s="2">
        <v>42318.71488425926</v>
      </c>
      <c r="B5508" s="3">
        <v>84.0</v>
      </c>
      <c r="C5508" s="3" t="s">
        <v>4244</v>
      </c>
      <c r="D5508" s="3">
        <v>63.0</v>
      </c>
      <c r="E5508" s="3" t="s">
        <v>4369</v>
      </c>
      <c r="F5508" s="3">
        <v>9.0</v>
      </c>
      <c r="G5508" s="3">
        <v>4.0</v>
      </c>
      <c r="H5508" s="3" t="s">
        <v>5728</v>
      </c>
      <c r="I5508" s="3" t="s">
        <v>673</v>
      </c>
      <c r="J5508" s="3" t="s">
        <v>674</v>
      </c>
      <c r="K5508" s="3" t="s">
        <v>24</v>
      </c>
      <c r="L5508" s="3">
        <v>1.0</v>
      </c>
      <c r="M5508" s="3" t="s">
        <v>25</v>
      </c>
      <c r="N5508" s="3" t="s">
        <v>4675</v>
      </c>
      <c r="O5508" s="3" t="s">
        <v>127</v>
      </c>
      <c r="P5508" s="4">
        <v>19257.0</v>
      </c>
      <c r="Q5508" s="3" t="s">
        <v>117</v>
      </c>
      <c r="S5508" s="3" t="s">
        <v>34</v>
      </c>
    </row>
    <row r="5509">
      <c r="A5509" s="2">
        <v>42318.71488425926</v>
      </c>
      <c r="B5509" s="3">
        <v>84.0</v>
      </c>
      <c r="C5509" s="3" t="s">
        <v>4244</v>
      </c>
      <c r="D5509" s="3">
        <v>63.0</v>
      </c>
      <c r="E5509" s="3" t="s">
        <v>4369</v>
      </c>
      <c r="F5509" s="3">
        <v>9.0</v>
      </c>
      <c r="G5509" s="3">
        <v>4.0</v>
      </c>
      <c r="H5509" s="3" t="s">
        <v>5728</v>
      </c>
      <c r="I5509" s="3" t="s">
        <v>673</v>
      </c>
      <c r="J5509" s="3" t="s">
        <v>674</v>
      </c>
      <c r="K5509" s="3" t="s">
        <v>24</v>
      </c>
      <c r="L5509" s="3">
        <v>2.0</v>
      </c>
      <c r="M5509" s="3" t="s">
        <v>30</v>
      </c>
      <c r="N5509" s="3" t="s">
        <v>5834</v>
      </c>
      <c r="O5509" s="3" t="s">
        <v>93</v>
      </c>
      <c r="P5509" s="4">
        <v>15237.0</v>
      </c>
      <c r="Q5509" s="3" t="s">
        <v>49</v>
      </c>
      <c r="S5509" s="3" t="s">
        <v>34</v>
      </c>
    </row>
    <row r="5510">
      <c r="A5510" s="2">
        <v>42318.71488425926</v>
      </c>
      <c r="B5510" s="3">
        <v>84.0</v>
      </c>
      <c r="C5510" s="3" t="s">
        <v>4244</v>
      </c>
      <c r="D5510" s="3">
        <v>63.0</v>
      </c>
      <c r="E5510" s="3" t="s">
        <v>4369</v>
      </c>
      <c r="F5510" s="3">
        <v>9.0</v>
      </c>
      <c r="G5510" s="3">
        <v>4.0</v>
      </c>
      <c r="H5510" s="3" t="s">
        <v>5728</v>
      </c>
      <c r="I5510" s="3" t="s">
        <v>673</v>
      </c>
      <c r="J5510" s="3" t="s">
        <v>674</v>
      </c>
      <c r="K5510" s="3" t="s">
        <v>24</v>
      </c>
      <c r="L5510" s="3">
        <v>3.0</v>
      </c>
      <c r="M5510" s="3" t="s">
        <v>25</v>
      </c>
      <c r="N5510" s="3" t="s">
        <v>3002</v>
      </c>
      <c r="O5510" s="3" t="s">
        <v>5835</v>
      </c>
      <c r="P5510" s="4">
        <v>19467.0</v>
      </c>
      <c r="Q5510" s="3" t="s">
        <v>345</v>
      </c>
      <c r="S5510" s="3" t="s">
        <v>34</v>
      </c>
    </row>
    <row r="5511">
      <c r="A5511" s="2">
        <v>42318.71488425926</v>
      </c>
      <c r="B5511" s="3">
        <v>84.0</v>
      </c>
      <c r="C5511" s="3" t="s">
        <v>4244</v>
      </c>
      <c r="D5511" s="3">
        <v>63.0</v>
      </c>
      <c r="E5511" s="3" t="s">
        <v>4369</v>
      </c>
      <c r="F5511" s="3">
        <v>9.0</v>
      </c>
      <c r="G5511" s="3">
        <v>4.0</v>
      </c>
      <c r="H5511" s="3" t="s">
        <v>5728</v>
      </c>
      <c r="I5511" s="3" t="s">
        <v>673</v>
      </c>
      <c r="J5511" s="3" t="s">
        <v>674</v>
      </c>
      <c r="K5511" s="3" t="s">
        <v>24</v>
      </c>
      <c r="L5511" s="3">
        <v>4.0</v>
      </c>
      <c r="M5511" s="3" t="s">
        <v>30</v>
      </c>
      <c r="N5511" s="3" t="s">
        <v>5227</v>
      </c>
      <c r="O5511" s="3" t="s">
        <v>709</v>
      </c>
      <c r="P5511" s="4">
        <v>22131.0</v>
      </c>
      <c r="Q5511" s="3" t="s">
        <v>28</v>
      </c>
      <c r="S5511" s="3" t="s">
        <v>34</v>
      </c>
    </row>
    <row r="5512">
      <c r="A5512" s="2">
        <v>42318.71488425926</v>
      </c>
      <c r="B5512" s="3">
        <v>84.0</v>
      </c>
      <c r="C5512" s="3" t="s">
        <v>4244</v>
      </c>
      <c r="D5512" s="3">
        <v>63.0</v>
      </c>
      <c r="E5512" s="3" t="s">
        <v>4369</v>
      </c>
      <c r="F5512" s="3">
        <v>9.0</v>
      </c>
      <c r="G5512" s="3">
        <v>4.0</v>
      </c>
      <c r="H5512" s="3" t="s">
        <v>5728</v>
      </c>
      <c r="I5512" s="3" t="s">
        <v>673</v>
      </c>
      <c r="J5512" s="3" t="s">
        <v>674</v>
      </c>
      <c r="K5512" s="3" t="s">
        <v>24</v>
      </c>
      <c r="L5512" s="3">
        <v>5.0</v>
      </c>
      <c r="M5512" s="3" t="s">
        <v>25</v>
      </c>
      <c r="N5512" s="3" t="s">
        <v>4798</v>
      </c>
      <c r="O5512" s="3" t="s">
        <v>218</v>
      </c>
      <c r="P5512" s="4">
        <v>20923.0</v>
      </c>
      <c r="Q5512" s="3" t="s">
        <v>33</v>
      </c>
      <c r="S5512" s="3" t="s">
        <v>34</v>
      </c>
    </row>
    <row r="5513">
      <c r="A5513" s="2">
        <v>42318.71488425926</v>
      </c>
      <c r="B5513" s="3">
        <v>84.0</v>
      </c>
      <c r="C5513" s="3" t="s">
        <v>4244</v>
      </c>
      <c r="D5513" s="3">
        <v>63.0</v>
      </c>
      <c r="E5513" s="3" t="s">
        <v>4369</v>
      </c>
      <c r="F5513" s="3">
        <v>9.0</v>
      </c>
      <c r="G5513" s="3">
        <v>4.0</v>
      </c>
      <c r="H5513" s="3" t="s">
        <v>5728</v>
      </c>
      <c r="I5513" s="3" t="s">
        <v>673</v>
      </c>
      <c r="J5513" s="3" t="s">
        <v>674</v>
      </c>
      <c r="K5513" s="3" t="s">
        <v>24</v>
      </c>
      <c r="L5513" s="3">
        <v>6.0</v>
      </c>
      <c r="M5513" s="3" t="s">
        <v>30</v>
      </c>
      <c r="N5513" s="3" t="s">
        <v>5836</v>
      </c>
      <c r="O5513" s="3" t="s">
        <v>1706</v>
      </c>
      <c r="P5513" s="4">
        <v>19042.0</v>
      </c>
      <c r="Q5513" s="3" t="s">
        <v>49</v>
      </c>
      <c r="S5513" s="3" t="s">
        <v>34</v>
      </c>
    </row>
    <row r="5514">
      <c r="A5514" s="2">
        <v>42318.71488425926</v>
      </c>
      <c r="B5514" s="3">
        <v>84.0</v>
      </c>
      <c r="C5514" s="3" t="s">
        <v>4244</v>
      </c>
      <c r="D5514" s="3">
        <v>63.0</v>
      </c>
      <c r="E5514" s="3" t="s">
        <v>4369</v>
      </c>
      <c r="F5514" s="3">
        <v>9.0</v>
      </c>
      <c r="G5514" s="3">
        <v>4.0</v>
      </c>
      <c r="H5514" s="3" t="s">
        <v>5728</v>
      </c>
      <c r="I5514" s="3" t="s">
        <v>673</v>
      </c>
      <c r="J5514" s="3" t="s">
        <v>674</v>
      </c>
      <c r="K5514" s="3" t="s">
        <v>24</v>
      </c>
      <c r="L5514" s="3">
        <v>7.0</v>
      </c>
      <c r="M5514" s="3" t="s">
        <v>25</v>
      </c>
      <c r="N5514" s="3" t="s">
        <v>4389</v>
      </c>
      <c r="O5514" s="3" t="s">
        <v>536</v>
      </c>
      <c r="P5514" s="4">
        <v>19519.0</v>
      </c>
      <c r="Q5514" s="3" t="s">
        <v>117</v>
      </c>
      <c r="S5514" s="3" t="s">
        <v>34</v>
      </c>
    </row>
    <row r="5515">
      <c r="A5515" s="2">
        <v>42318.71488425926</v>
      </c>
      <c r="B5515" s="3">
        <v>84.0</v>
      </c>
      <c r="C5515" s="3" t="s">
        <v>4244</v>
      </c>
      <c r="D5515" s="3">
        <v>63.0</v>
      </c>
      <c r="E5515" s="3" t="s">
        <v>4369</v>
      </c>
      <c r="F5515" s="3">
        <v>9.0</v>
      </c>
      <c r="G5515" s="3">
        <v>4.0</v>
      </c>
      <c r="H5515" s="3" t="s">
        <v>5728</v>
      </c>
      <c r="I5515" s="3" t="s">
        <v>673</v>
      </c>
      <c r="J5515" s="3" t="s">
        <v>674</v>
      </c>
      <c r="K5515" s="3" t="s">
        <v>24</v>
      </c>
      <c r="L5515" s="3">
        <v>8.0</v>
      </c>
      <c r="M5515" s="3" t="s">
        <v>30</v>
      </c>
      <c r="N5515" s="3" t="s">
        <v>5837</v>
      </c>
      <c r="O5515" s="3" t="s">
        <v>1360</v>
      </c>
      <c r="P5515" s="4">
        <v>24130.0</v>
      </c>
      <c r="Q5515" s="3" t="s">
        <v>132</v>
      </c>
      <c r="S5515" s="3" t="s">
        <v>34</v>
      </c>
    </row>
    <row r="5516">
      <c r="A5516" s="2">
        <v>42318.71488425926</v>
      </c>
      <c r="B5516" s="3">
        <v>84.0</v>
      </c>
      <c r="C5516" s="3" t="s">
        <v>4244</v>
      </c>
      <c r="D5516" s="3">
        <v>63.0</v>
      </c>
      <c r="E5516" s="3" t="s">
        <v>4369</v>
      </c>
      <c r="F5516" s="3">
        <v>9.0</v>
      </c>
      <c r="G5516" s="3">
        <v>4.0</v>
      </c>
      <c r="H5516" s="3" t="s">
        <v>5728</v>
      </c>
      <c r="I5516" s="3" t="s">
        <v>673</v>
      </c>
      <c r="J5516" s="3" t="s">
        <v>674</v>
      </c>
      <c r="K5516" s="3" t="s">
        <v>24</v>
      </c>
      <c r="L5516" s="3">
        <v>9.0</v>
      </c>
      <c r="M5516" s="3" t="s">
        <v>25</v>
      </c>
      <c r="N5516" s="3" t="s">
        <v>5838</v>
      </c>
      <c r="O5516" s="3" t="s">
        <v>2093</v>
      </c>
      <c r="P5516" s="4">
        <v>26889.0</v>
      </c>
      <c r="Q5516" s="3" t="s">
        <v>55</v>
      </c>
      <c r="S5516" s="3" t="s">
        <v>34</v>
      </c>
    </row>
    <row r="5517">
      <c r="A5517" s="2">
        <v>42318.71488425926</v>
      </c>
      <c r="B5517" s="3">
        <v>84.0</v>
      </c>
      <c r="C5517" s="3" t="s">
        <v>4244</v>
      </c>
      <c r="D5517" s="3">
        <v>63.0</v>
      </c>
      <c r="E5517" s="3" t="s">
        <v>4369</v>
      </c>
      <c r="F5517" s="3">
        <v>9.0</v>
      </c>
      <c r="G5517" s="3">
        <v>4.0</v>
      </c>
      <c r="H5517" s="3" t="s">
        <v>5728</v>
      </c>
      <c r="I5517" s="3" t="s">
        <v>673</v>
      </c>
      <c r="J5517" s="3" t="s">
        <v>674</v>
      </c>
      <c r="K5517" s="3" t="s">
        <v>24</v>
      </c>
      <c r="L5517" s="3">
        <v>10.0</v>
      </c>
      <c r="M5517" s="3" t="s">
        <v>30</v>
      </c>
      <c r="N5517" s="3" t="s">
        <v>1803</v>
      </c>
      <c r="O5517" s="3" t="s">
        <v>2896</v>
      </c>
      <c r="P5517" s="4">
        <v>12205.0</v>
      </c>
      <c r="Q5517" s="3" t="s">
        <v>117</v>
      </c>
      <c r="S5517" s="3" t="s">
        <v>34</v>
      </c>
    </row>
    <row r="5518">
      <c r="A5518" s="2">
        <v>42318.71488425926</v>
      </c>
      <c r="B5518" s="3">
        <v>84.0</v>
      </c>
      <c r="C5518" s="3" t="s">
        <v>4244</v>
      </c>
      <c r="D5518" s="3">
        <v>63.0</v>
      </c>
      <c r="E5518" s="3" t="s">
        <v>4369</v>
      </c>
      <c r="F5518" s="3">
        <v>9.0</v>
      </c>
      <c r="G5518" s="3">
        <v>4.0</v>
      </c>
      <c r="H5518" s="3" t="s">
        <v>5728</v>
      </c>
      <c r="I5518" s="3" t="s">
        <v>673</v>
      </c>
      <c r="J5518" s="3" t="s">
        <v>674</v>
      </c>
      <c r="K5518" s="3" t="s">
        <v>24</v>
      </c>
      <c r="L5518" s="3">
        <v>11.0</v>
      </c>
      <c r="M5518" s="3" t="s">
        <v>25</v>
      </c>
      <c r="N5518" s="3" t="s">
        <v>5839</v>
      </c>
      <c r="O5518" s="3" t="s">
        <v>91</v>
      </c>
      <c r="P5518" s="4">
        <v>16865.0</v>
      </c>
      <c r="Q5518" s="3" t="s">
        <v>105</v>
      </c>
      <c r="S5518" s="3" t="s">
        <v>34</v>
      </c>
    </row>
    <row r="5519">
      <c r="A5519" s="2">
        <v>42318.71488425926</v>
      </c>
      <c r="B5519" s="3">
        <v>84.0</v>
      </c>
      <c r="C5519" s="3" t="s">
        <v>4244</v>
      </c>
      <c r="D5519" s="3">
        <v>63.0</v>
      </c>
      <c r="E5519" s="3" t="s">
        <v>4369</v>
      </c>
      <c r="F5519" s="3">
        <v>9.0</v>
      </c>
      <c r="G5519" s="3">
        <v>4.0</v>
      </c>
      <c r="H5519" s="3" t="s">
        <v>5728</v>
      </c>
      <c r="I5519" s="3" t="s">
        <v>673</v>
      </c>
      <c r="J5519" s="3" t="s">
        <v>674</v>
      </c>
      <c r="K5519" s="3" t="s">
        <v>24</v>
      </c>
      <c r="L5519" s="3">
        <v>12.0</v>
      </c>
      <c r="M5519" s="3" t="s">
        <v>30</v>
      </c>
      <c r="N5519" s="3" t="s">
        <v>1321</v>
      </c>
      <c r="O5519" s="3" t="s">
        <v>235</v>
      </c>
      <c r="P5519" s="4">
        <v>15905.0</v>
      </c>
      <c r="Q5519" s="3" t="s">
        <v>113</v>
      </c>
      <c r="S5519" s="3" t="s">
        <v>34</v>
      </c>
    </row>
    <row r="5520">
      <c r="A5520" s="2">
        <v>42318.71488425926</v>
      </c>
      <c r="B5520" s="3">
        <v>84.0</v>
      </c>
      <c r="C5520" s="3" t="s">
        <v>4244</v>
      </c>
      <c r="D5520" s="3">
        <v>63.0</v>
      </c>
      <c r="E5520" s="3" t="s">
        <v>4369</v>
      </c>
      <c r="F5520" s="3">
        <v>9.0</v>
      </c>
      <c r="G5520" s="3">
        <v>4.0</v>
      </c>
      <c r="H5520" s="3" t="s">
        <v>5728</v>
      </c>
      <c r="I5520" s="3" t="s">
        <v>673</v>
      </c>
      <c r="J5520" s="3" t="s">
        <v>674</v>
      </c>
      <c r="K5520" s="3" t="s">
        <v>24</v>
      </c>
      <c r="L5520" s="3">
        <v>13.0</v>
      </c>
      <c r="M5520" s="3" t="s">
        <v>25</v>
      </c>
      <c r="N5520" s="3" t="s">
        <v>318</v>
      </c>
      <c r="O5520" s="3" t="s">
        <v>391</v>
      </c>
      <c r="P5520" s="4">
        <v>13689.0</v>
      </c>
      <c r="Q5520" s="3" t="s">
        <v>96</v>
      </c>
      <c r="S5520" s="3" t="s">
        <v>34</v>
      </c>
    </row>
    <row r="5521">
      <c r="A5521" s="2">
        <v>42318.71488425926</v>
      </c>
      <c r="B5521" s="3">
        <v>84.0</v>
      </c>
      <c r="C5521" s="3" t="s">
        <v>4244</v>
      </c>
      <c r="D5521" s="3">
        <v>63.0</v>
      </c>
      <c r="E5521" s="3" t="s">
        <v>4369</v>
      </c>
      <c r="F5521" s="3">
        <v>9.0</v>
      </c>
      <c r="G5521" s="3">
        <v>4.0</v>
      </c>
      <c r="H5521" s="3" t="s">
        <v>5728</v>
      </c>
      <c r="I5521" s="3" t="s">
        <v>673</v>
      </c>
      <c r="J5521" s="3" t="s">
        <v>674</v>
      </c>
      <c r="K5521" s="3" t="s">
        <v>24</v>
      </c>
      <c r="L5521" s="3">
        <v>14.0</v>
      </c>
      <c r="M5521" s="3" t="s">
        <v>30</v>
      </c>
      <c r="N5521" s="3" t="s">
        <v>5840</v>
      </c>
      <c r="O5521" s="3" t="s">
        <v>487</v>
      </c>
      <c r="P5521" s="4">
        <v>18340.0</v>
      </c>
      <c r="Q5521" s="3" t="s">
        <v>105</v>
      </c>
      <c r="S5521" s="3" t="s">
        <v>34</v>
      </c>
    </row>
    <row r="5522">
      <c r="A5522" s="2">
        <v>42318.71488425926</v>
      </c>
      <c r="B5522" s="3">
        <v>84.0</v>
      </c>
      <c r="C5522" s="3" t="s">
        <v>4244</v>
      </c>
      <c r="D5522" s="3">
        <v>63.0</v>
      </c>
      <c r="E5522" s="3" t="s">
        <v>4369</v>
      </c>
      <c r="F5522" s="3">
        <v>9.0</v>
      </c>
      <c r="G5522" s="3">
        <v>4.0</v>
      </c>
      <c r="H5522" s="3" t="s">
        <v>5728</v>
      </c>
      <c r="I5522" s="3" t="s">
        <v>673</v>
      </c>
      <c r="J5522" s="3" t="s">
        <v>674</v>
      </c>
      <c r="K5522" s="3" t="s">
        <v>24</v>
      </c>
      <c r="L5522" s="3">
        <v>15.0</v>
      </c>
      <c r="M5522" s="3" t="s">
        <v>25</v>
      </c>
      <c r="N5522" s="3" t="s">
        <v>4617</v>
      </c>
      <c r="O5522" s="3" t="s">
        <v>2026</v>
      </c>
      <c r="P5522" s="4">
        <v>35276.0</v>
      </c>
      <c r="Q5522" s="3" t="s">
        <v>191</v>
      </c>
      <c r="S5522" s="3" t="s">
        <v>34</v>
      </c>
    </row>
    <row r="5523">
      <c r="A5523" s="2">
        <v>42318.71488425926</v>
      </c>
      <c r="B5523" s="3">
        <v>84.0</v>
      </c>
      <c r="C5523" s="3" t="s">
        <v>4244</v>
      </c>
      <c r="D5523" s="3">
        <v>63.0</v>
      </c>
      <c r="E5523" s="3" t="s">
        <v>4369</v>
      </c>
      <c r="F5523" s="3">
        <v>9.0</v>
      </c>
      <c r="G5523" s="3">
        <v>4.0</v>
      </c>
      <c r="H5523" s="3" t="s">
        <v>5728</v>
      </c>
      <c r="I5523" s="3" t="s">
        <v>673</v>
      </c>
      <c r="J5523" s="3" t="s">
        <v>674</v>
      </c>
      <c r="K5523" s="3" t="s">
        <v>24</v>
      </c>
      <c r="L5523" s="3">
        <v>16.0</v>
      </c>
      <c r="M5523" s="3" t="s">
        <v>30</v>
      </c>
      <c r="N5523" s="3" t="s">
        <v>5841</v>
      </c>
      <c r="O5523" s="3" t="s">
        <v>323</v>
      </c>
      <c r="P5523" s="4">
        <v>16797.0</v>
      </c>
      <c r="Q5523" s="3" t="s">
        <v>153</v>
      </c>
      <c r="S5523" s="3" t="s">
        <v>34</v>
      </c>
    </row>
    <row r="5524">
      <c r="A5524" s="2">
        <v>42318.71488425926</v>
      </c>
      <c r="B5524" s="3">
        <v>84.0</v>
      </c>
      <c r="C5524" s="3" t="s">
        <v>4244</v>
      </c>
      <c r="D5524" s="3">
        <v>63.0</v>
      </c>
      <c r="E5524" s="3" t="s">
        <v>4369</v>
      </c>
      <c r="F5524" s="3">
        <v>9.0</v>
      </c>
      <c r="G5524" s="3">
        <v>4.0</v>
      </c>
      <c r="H5524" s="3" t="s">
        <v>5728</v>
      </c>
      <c r="I5524" s="3" t="s">
        <v>673</v>
      </c>
      <c r="J5524" s="3" t="s">
        <v>674</v>
      </c>
      <c r="K5524" s="3" t="s">
        <v>24</v>
      </c>
      <c r="L5524" s="3">
        <v>17.0</v>
      </c>
      <c r="M5524" s="3" t="s">
        <v>25</v>
      </c>
      <c r="N5524" s="3" t="s">
        <v>5842</v>
      </c>
      <c r="O5524" s="3" t="s">
        <v>5843</v>
      </c>
      <c r="P5524" s="4">
        <v>17453.0</v>
      </c>
      <c r="Q5524" s="3" t="s">
        <v>105</v>
      </c>
      <c r="S5524" s="3" t="s">
        <v>34</v>
      </c>
    </row>
    <row r="5525">
      <c r="A5525" s="2">
        <v>42318.71488425926</v>
      </c>
      <c r="B5525" s="3">
        <v>84.0</v>
      </c>
      <c r="C5525" s="3" t="s">
        <v>4244</v>
      </c>
      <c r="D5525" s="3">
        <v>63.0</v>
      </c>
      <c r="E5525" s="3" t="s">
        <v>4369</v>
      </c>
      <c r="F5525" s="3">
        <v>9.0</v>
      </c>
      <c r="G5525" s="3">
        <v>4.0</v>
      </c>
      <c r="H5525" s="3" t="s">
        <v>5728</v>
      </c>
      <c r="I5525" s="3" t="s">
        <v>673</v>
      </c>
      <c r="J5525" s="3" t="s">
        <v>674</v>
      </c>
      <c r="K5525" s="3" t="s">
        <v>24</v>
      </c>
      <c r="L5525" s="3">
        <v>18.0</v>
      </c>
      <c r="M5525" s="3" t="s">
        <v>30</v>
      </c>
      <c r="N5525" s="3" t="s">
        <v>5844</v>
      </c>
      <c r="O5525" s="3" t="s">
        <v>307</v>
      </c>
      <c r="P5525" s="4">
        <v>22437.0</v>
      </c>
      <c r="Q5525" s="3" t="s">
        <v>228</v>
      </c>
      <c r="S5525" s="3" t="s">
        <v>34</v>
      </c>
    </row>
    <row r="5526">
      <c r="A5526" s="2">
        <v>42318.71488425926</v>
      </c>
      <c r="B5526" s="3">
        <v>84.0</v>
      </c>
      <c r="C5526" s="3" t="s">
        <v>4244</v>
      </c>
      <c r="D5526" s="3">
        <v>63.0</v>
      </c>
      <c r="E5526" s="3" t="s">
        <v>4369</v>
      </c>
      <c r="F5526" s="3">
        <v>9.0</v>
      </c>
      <c r="G5526" s="3">
        <v>4.0</v>
      </c>
      <c r="H5526" s="3" t="s">
        <v>5728</v>
      </c>
      <c r="I5526" s="3" t="s">
        <v>673</v>
      </c>
      <c r="J5526" s="3" t="s">
        <v>674</v>
      </c>
      <c r="K5526" s="3" t="s">
        <v>24</v>
      </c>
      <c r="L5526" s="3">
        <v>19.0</v>
      </c>
      <c r="M5526" s="3" t="s">
        <v>25</v>
      </c>
      <c r="N5526" s="3" t="s">
        <v>5845</v>
      </c>
      <c r="O5526" s="3" t="s">
        <v>664</v>
      </c>
      <c r="P5526" s="4">
        <v>18344.0</v>
      </c>
      <c r="Q5526" s="3" t="s">
        <v>86</v>
      </c>
      <c r="S5526" s="3" t="s">
        <v>34</v>
      </c>
    </row>
    <row r="5527">
      <c r="A5527" s="2">
        <v>42318.71488425926</v>
      </c>
      <c r="B5527" s="3">
        <v>84.0</v>
      </c>
      <c r="C5527" s="3" t="s">
        <v>4244</v>
      </c>
      <c r="D5527" s="3" t="s">
        <v>4387</v>
      </c>
      <c r="E5527" s="3" t="s">
        <v>4388</v>
      </c>
      <c r="F5527" s="3">
        <v>9.0</v>
      </c>
      <c r="G5527" s="3">
        <v>4.0</v>
      </c>
      <c r="H5527" s="3" t="s">
        <v>5728</v>
      </c>
      <c r="I5527" s="3" t="s">
        <v>673</v>
      </c>
      <c r="J5527" s="3" t="s">
        <v>674</v>
      </c>
      <c r="K5527" s="3" t="s">
        <v>272</v>
      </c>
      <c r="L5527" s="3">
        <v>1.0</v>
      </c>
      <c r="M5527" s="3" t="s">
        <v>25</v>
      </c>
      <c r="N5527" s="3" t="s">
        <v>5846</v>
      </c>
      <c r="O5527" s="3" t="s">
        <v>5847</v>
      </c>
      <c r="P5527" s="4">
        <v>23304.0</v>
      </c>
      <c r="Q5527" s="3" t="s">
        <v>1955</v>
      </c>
      <c r="S5527" s="3" t="s">
        <v>34</v>
      </c>
    </row>
    <row r="5528">
      <c r="A5528" s="2">
        <v>42318.71488425926</v>
      </c>
      <c r="B5528" s="3">
        <v>84.0</v>
      </c>
      <c r="C5528" s="3" t="s">
        <v>4244</v>
      </c>
      <c r="D5528" s="3" t="s">
        <v>4387</v>
      </c>
      <c r="E5528" s="3" t="s">
        <v>4388</v>
      </c>
      <c r="F5528" s="3">
        <v>9.0</v>
      </c>
      <c r="G5528" s="3">
        <v>4.0</v>
      </c>
      <c r="H5528" s="3" t="s">
        <v>5728</v>
      </c>
      <c r="I5528" s="3" t="s">
        <v>673</v>
      </c>
      <c r="J5528" s="3" t="s">
        <v>674</v>
      </c>
      <c r="K5528" s="3" t="s">
        <v>24</v>
      </c>
      <c r="L5528" s="3">
        <v>2.0</v>
      </c>
      <c r="M5528" s="3" t="s">
        <v>30</v>
      </c>
      <c r="N5528" s="3" t="s">
        <v>5848</v>
      </c>
      <c r="O5528" s="3" t="s">
        <v>235</v>
      </c>
      <c r="P5528" s="4">
        <v>18636.0</v>
      </c>
      <c r="Q5528" s="3" t="s">
        <v>105</v>
      </c>
      <c r="S5528" s="3" t="s">
        <v>34</v>
      </c>
    </row>
    <row r="5529">
      <c r="A5529" s="2">
        <v>42318.71488425926</v>
      </c>
      <c r="B5529" s="3">
        <v>84.0</v>
      </c>
      <c r="C5529" s="3" t="s">
        <v>4244</v>
      </c>
      <c r="D5529" s="3" t="s">
        <v>4387</v>
      </c>
      <c r="E5529" s="3" t="s">
        <v>4388</v>
      </c>
      <c r="F5529" s="3">
        <v>9.0</v>
      </c>
      <c r="G5529" s="3">
        <v>4.0</v>
      </c>
      <c r="H5529" s="3" t="s">
        <v>5728</v>
      </c>
      <c r="I5529" s="3" t="s">
        <v>673</v>
      </c>
      <c r="J5529" s="3" t="s">
        <v>674</v>
      </c>
      <c r="K5529" s="3" t="s">
        <v>24</v>
      </c>
      <c r="L5529" s="3">
        <v>3.0</v>
      </c>
      <c r="M5529" s="3" t="s">
        <v>25</v>
      </c>
      <c r="N5529" s="3" t="s">
        <v>5849</v>
      </c>
      <c r="O5529" s="3" t="s">
        <v>74</v>
      </c>
      <c r="P5529" s="4">
        <v>28082.0</v>
      </c>
      <c r="Q5529" s="3" t="s">
        <v>33</v>
      </c>
      <c r="S5529" s="3" t="s">
        <v>34</v>
      </c>
    </row>
    <row r="5530">
      <c r="A5530" s="2">
        <v>42318.71488425926</v>
      </c>
      <c r="B5530" s="3">
        <v>84.0</v>
      </c>
      <c r="C5530" s="3" t="s">
        <v>4244</v>
      </c>
      <c r="D5530" s="3" t="s">
        <v>4387</v>
      </c>
      <c r="E5530" s="3" t="s">
        <v>4388</v>
      </c>
      <c r="F5530" s="3">
        <v>9.0</v>
      </c>
      <c r="G5530" s="3">
        <v>4.0</v>
      </c>
      <c r="H5530" s="3" t="s">
        <v>5728</v>
      </c>
      <c r="I5530" s="3" t="s">
        <v>673</v>
      </c>
      <c r="J5530" s="3" t="s">
        <v>674</v>
      </c>
      <c r="K5530" s="3" t="s">
        <v>24</v>
      </c>
      <c r="L5530" s="3">
        <v>4.0</v>
      </c>
      <c r="M5530" s="3" t="s">
        <v>30</v>
      </c>
      <c r="N5530" s="3" t="s">
        <v>4780</v>
      </c>
      <c r="O5530" s="3" t="s">
        <v>5850</v>
      </c>
      <c r="P5530" s="4">
        <v>20298.0</v>
      </c>
      <c r="Q5530" s="3" t="s">
        <v>49</v>
      </c>
      <c r="S5530" s="3" t="s">
        <v>34</v>
      </c>
    </row>
    <row r="5531">
      <c r="A5531" s="2">
        <v>42318.71488425926</v>
      </c>
      <c r="B5531" s="3">
        <v>84.0</v>
      </c>
      <c r="C5531" s="3" t="s">
        <v>4244</v>
      </c>
      <c r="D5531" s="3" t="s">
        <v>4387</v>
      </c>
      <c r="E5531" s="3" t="s">
        <v>4388</v>
      </c>
      <c r="F5531" s="3">
        <v>9.0</v>
      </c>
      <c r="G5531" s="3">
        <v>4.0</v>
      </c>
      <c r="H5531" s="3" t="s">
        <v>5728</v>
      </c>
      <c r="I5531" s="3" t="s">
        <v>673</v>
      </c>
      <c r="J5531" s="3" t="s">
        <v>674</v>
      </c>
      <c r="K5531" s="3" t="s">
        <v>24</v>
      </c>
      <c r="L5531" s="3">
        <v>5.0</v>
      </c>
      <c r="M5531" s="3" t="s">
        <v>25</v>
      </c>
      <c r="N5531" s="3" t="s">
        <v>5851</v>
      </c>
      <c r="O5531" s="3" t="s">
        <v>243</v>
      </c>
      <c r="P5531" s="4">
        <v>23033.0</v>
      </c>
      <c r="Q5531" s="3" t="s">
        <v>33</v>
      </c>
      <c r="S5531" s="3" t="s">
        <v>34</v>
      </c>
    </row>
    <row r="5532">
      <c r="A5532" s="2">
        <v>42318.71488425926</v>
      </c>
      <c r="B5532" s="3">
        <v>84.0</v>
      </c>
      <c r="C5532" s="3" t="s">
        <v>4244</v>
      </c>
      <c r="D5532" s="3" t="s">
        <v>4387</v>
      </c>
      <c r="E5532" s="3" t="s">
        <v>4388</v>
      </c>
      <c r="F5532" s="3">
        <v>9.0</v>
      </c>
      <c r="G5532" s="3">
        <v>4.0</v>
      </c>
      <c r="H5532" s="3" t="s">
        <v>5728</v>
      </c>
      <c r="I5532" s="3" t="s">
        <v>673</v>
      </c>
      <c r="J5532" s="3" t="s">
        <v>674</v>
      </c>
      <c r="K5532" s="3" t="s">
        <v>24</v>
      </c>
      <c r="L5532" s="3">
        <v>6.0</v>
      </c>
      <c r="M5532" s="3" t="s">
        <v>30</v>
      </c>
      <c r="N5532" s="3" t="s">
        <v>5852</v>
      </c>
      <c r="O5532" s="3" t="s">
        <v>336</v>
      </c>
      <c r="P5532" s="4">
        <v>17767.0</v>
      </c>
      <c r="Q5532" s="3" t="s">
        <v>105</v>
      </c>
      <c r="S5532" s="3" t="s">
        <v>34</v>
      </c>
    </row>
    <row r="5533">
      <c r="A5533" s="2">
        <v>42318.71488425926</v>
      </c>
      <c r="B5533" s="3">
        <v>84.0</v>
      </c>
      <c r="C5533" s="3" t="s">
        <v>4244</v>
      </c>
      <c r="D5533" s="3" t="s">
        <v>4387</v>
      </c>
      <c r="E5533" s="3" t="s">
        <v>4388</v>
      </c>
      <c r="F5533" s="3">
        <v>9.0</v>
      </c>
      <c r="G5533" s="3">
        <v>4.0</v>
      </c>
      <c r="H5533" s="3" t="s">
        <v>5728</v>
      </c>
      <c r="I5533" s="3" t="s">
        <v>673</v>
      </c>
      <c r="J5533" s="3" t="s">
        <v>674</v>
      </c>
      <c r="K5533" s="3" t="s">
        <v>24</v>
      </c>
      <c r="L5533" s="3">
        <v>7.0</v>
      </c>
      <c r="M5533" s="3" t="s">
        <v>25</v>
      </c>
      <c r="N5533" s="3" t="s">
        <v>5853</v>
      </c>
      <c r="O5533" s="3" t="s">
        <v>417</v>
      </c>
      <c r="P5533" s="4">
        <v>18050.0</v>
      </c>
      <c r="Q5533" s="3" t="s">
        <v>113</v>
      </c>
      <c r="S5533" s="3" t="s">
        <v>34</v>
      </c>
    </row>
    <row r="5534">
      <c r="A5534" s="2">
        <v>42318.71488425926</v>
      </c>
      <c r="B5534" s="3">
        <v>84.0</v>
      </c>
      <c r="C5534" s="3" t="s">
        <v>4244</v>
      </c>
      <c r="D5534" s="3" t="s">
        <v>4387</v>
      </c>
      <c r="E5534" s="3" t="s">
        <v>4388</v>
      </c>
      <c r="F5534" s="3">
        <v>9.0</v>
      </c>
      <c r="G5534" s="3">
        <v>4.0</v>
      </c>
      <c r="H5534" s="3" t="s">
        <v>5728</v>
      </c>
      <c r="I5534" s="3" t="s">
        <v>673</v>
      </c>
      <c r="J5534" s="3" t="s">
        <v>674</v>
      </c>
      <c r="K5534" s="3" t="s">
        <v>24</v>
      </c>
      <c r="L5534" s="3">
        <v>8.0</v>
      </c>
      <c r="M5534" s="3" t="s">
        <v>30</v>
      </c>
      <c r="N5534" s="3" t="s">
        <v>5854</v>
      </c>
      <c r="O5534" s="3" t="s">
        <v>5855</v>
      </c>
      <c r="P5534" s="4">
        <v>24161.0</v>
      </c>
      <c r="Q5534" s="3" t="s">
        <v>40</v>
      </c>
      <c r="S5534" s="3" t="s">
        <v>34</v>
      </c>
    </row>
    <row r="5535">
      <c r="A5535" s="2">
        <v>42318.71488425926</v>
      </c>
      <c r="B5535" s="3">
        <v>84.0</v>
      </c>
      <c r="C5535" s="3" t="s">
        <v>4244</v>
      </c>
      <c r="D5535" s="3" t="s">
        <v>4387</v>
      </c>
      <c r="E5535" s="3" t="s">
        <v>4388</v>
      </c>
      <c r="F5535" s="3">
        <v>9.0</v>
      </c>
      <c r="G5535" s="3">
        <v>4.0</v>
      </c>
      <c r="H5535" s="3" t="s">
        <v>5728</v>
      </c>
      <c r="I5535" s="3" t="s">
        <v>673</v>
      </c>
      <c r="J5535" s="3" t="s">
        <v>674</v>
      </c>
      <c r="K5535" s="3" t="s">
        <v>24</v>
      </c>
      <c r="L5535" s="3">
        <v>9.0</v>
      </c>
      <c r="M5535" s="3" t="s">
        <v>25</v>
      </c>
      <c r="N5535" s="3" t="s">
        <v>5856</v>
      </c>
      <c r="O5535" s="3" t="s">
        <v>1527</v>
      </c>
      <c r="P5535" s="4">
        <v>27072.0</v>
      </c>
      <c r="Q5535" s="3" t="s">
        <v>43</v>
      </c>
      <c r="S5535" s="3" t="s">
        <v>34</v>
      </c>
    </row>
    <row r="5536">
      <c r="A5536" s="2">
        <v>42318.71488425926</v>
      </c>
      <c r="B5536" s="3">
        <v>84.0</v>
      </c>
      <c r="C5536" s="3" t="s">
        <v>4244</v>
      </c>
      <c r="D5536" s="3" t="s">
        <v>4387</v>
      </c>
      <c r="E5536" s="3" t="s">
        <v>4388</v>
      </c>
      <c r="F5536" s="3">
        <v>9.0</v>
      </c>
      <c r="G5536" s="3">
        <v>4.0</v>
      </c>
      <c r="H5536" s="3" t="s">
        <v>5728</v>
      </c>
      <c r="I5536" s="3" t="s">
        <v>673</v>
      </c>
      <c r="J5536" s="3" t="s">
        <v>674</v>
      </c>
      <c r="K5536" s="3" t="s">
        <v>24</v>
      </c>
      <c r="L5536" s="3">
        <v>10.0</v>
      </c>
      <c r="M5536" s="3" t="s">
        <v>30</v>
      </c>
      <c r="N5536" s="3" t="s">
        <v>1208</v>
      </c>
      <c r="O5536" s="3" t="s">
        <v>307</v>
      </c>
      <c r="P5536" s="4">
        <v>17572.0</v>
      </c>
      <c r="Q5536" s="3" t="s">
        <v>49</v>
      </c>
      <c r="S5536" s="3" t="s">
        <v>34</v>
      </c>
    </row>
    <row r="5537">
      <c r="A5537" s="2">
        <v>42318.71488425926</v>
      </c>
      <c r="B5537" s="3">
        <v>84.0</v>
      </c>
      <c r="C5537" s="3" t="s">
        <v>4244</v>
      </c>
      <c r="D5537" s="3" t="s">
        <v>4387</v>
      </c>
      <c r="E5537" s="3" t="s">
        <v>4388</v>
      </c>
      <c r="F5537" s="3">
        <v>9.0</v>
      </c>
      <c r="G5537" s="3">
        <v>4.0</v>
      </c>
      <c r="H5537" s="3" t="s">
        <v>5728</v>
      </c>
      <c r="I5537" s="3" t="s">
        <v>673</v>
      </c>
      <c r="J5537" s="3" t="s">
        <v>674</v>
      </c>
      <c r="K5537" s="3" t="s">
        <v>24</v>
      </c>
      <c r="L5537" s="3">
        <v>11.0</v>
      </c>
      <c r="M5537" s="3" t="s">
        <v>25</v>
      </c>
      <c r="N5537" s="3" t="s">
        <v>4252</v>
      </c>
      <c r="O5537" s="3" t="s">
        <v>5857</v>
      </c>
      <c r="P5537" s="4">
        <v>29591.0</v>
      </c>
      <c r="Q5537" s="3" t="s">
        <v>132</v>
      </c>
      <c r="S5537" s="3" t="s">
        <v>34</v>
      </c>
    </row>
    <row r="5538">
      <c r="A5538" s="2">
        <v>42318.71488425926</v>
      </c>
      <c r="B5538" s="3">
        <v>84.0</v>
      </c>
      <c r="C5538" s="3" t="s">
        <v>4244</v>
      </c>
      <c r="D5538" s="3" t="s">
        <v>4387</v>
      </c>
      <c r="E5538" s="3" t="s">
        <v>4388</v>
      </c>
      <c r="F5538" s="3">
        <v>9.0</v>
      </c>
      <c r="G5538" s="3">
        <v>4.0</v>
      </c>
      <c r="H5538" s="3" t="s">
        <v>5728</v>
      </c>
      <c r="I5538" s="3" t="s">
        <v>673</v>
      </c>
      <c r="J5538" s="3" t="s">
        <v>674</v>
      </c>
      <c r="K5538" s="3" t="s">
        <v>24</v>
      </c>
      <c r="L5538" s="3">
        <v>12.0</v>
      </c>
      <c r="M5538" s="3" t="s">
        <v>30</v>
      </c>
      <c r="N5538" s="3" t="s">
        <v>5858</v>
      </c>
      <c r="O5538" s="3" t="s">
        <v>139</v>
      </c>
      <c r="P5538" s="4">
        <v>24604.0</v>
      </c>
      <c r="Q5538" s="3" t="s">
        <v>132</v>
      </c>
      <c r="S5538" s="3" t="s">
        <v>34</v>
      </c>
    </row>
    <row r="5539">
      <c r="A5539" s="2">
        <v>42318.71488425926</v>
      </c>
      <c r="B5539" s="3">
        <v>84.0</v>
      </c>
      <c r="C5539" s="3" t="s">
        <v>4244</v>
      </c>
      <c r="D5539" s="3" t="s">
        <v>4387</v>
      </c>
      <c r="E5539" s="3" t="s">
        <v>4388</v>
      </c>
      <c r="F5539" s="3">
        <v>9.0</v>
      </c>
      <c r="G5539" s="3">
        <v>4.0</v>
      </c>
      <c r="H5539" s="3" t="s">
        <v>5728</v>
      </c>
      <c r="I5539" s="3" t="s">
        <v>673</v>
      </c>
      <c r="J5539" s="3" t="s">
        <v>674</v>
      </c>
      <c r="K5539" s="3" t="s">
        <v>24</v>
      </c>
      <c r="L5539" s="3">
        <v>13.0</v>
      </c>
      <c r="M5539" s="3" t="s">
        <v>25</v>
      </c>
      <c r="N5539" s="3" t="s">
        <v>5859</v>
      </c>
      <c r="O5539" s="3" t="s">
        <v>421</v>
      </c>
      <c r="P5539" s="4">
        <v>23990.0</v>
      </c>
      <c r="Q5539" s="3" t="s">
        <v>132</v>
      </c>
      <c r="S5539" s="3" t="s">
        <v>34</v>
      </c>
    </row>
    <row r="5540">
      <c r="A5540" s="2">
        <v>42318.71488425926</v>
      </c>
      <c r="B5540" s="3">
        <v>84.0</v>
      </c>
      <c r="C5540" s="3" t="s">
        <v>4244</v>
      </c>
      <c r="D5540" s="3" t="s">
        <v>4387</v>
      </c>
      <c r="E5540" s="3" t="s">
        <v>4388</v>
      </c>
      <c r="F5540" s="3">
        <v>9.0</v>
      </c>
      <c r="G5540" s="3">
        <v>4.0</v>
      </c>
      <c r="H5540" s="3" t="s">
        <v>5728</v>
      </c>
      <c r="I5540" s="3" t="s">
        <v>673</v>
      </c>
      <c r="J5540" s="3" t="s">
        <v>674</v>
      </c>
      <c r="K5540" s="3" t="s">
        <v>24</v>
      </c>
      <c r="L5540" s="3">
        <v>14.0</v>
      </c>
      <c r="M5540" s="3" t="s">
        <v>30</v>
      </c>
      <c r="N5540" s="3" t="s">
        <v>4727</v>
      </c>
      <c r="O5540" s="3" t="s">
        <v>368</v>
      </c>
      <c r="P5540" s="4">
        <v>19450.0</v>
      </c>
      <c r="Q5540" s="3" t="s">
        <v>113</v>
      </c>
      <c r="S5540" s="3" t="s">
        <v>34</v>
      </c>
    </row>
    <row r="5541">
      <c r="A5541" s="2">
        <v>42318.71488425926</v>
      </c>
      <c r="B5541" s="3">
        <v>84.0</v>
      </c>
      <c r="C5541" s="3" t="s">
        <v>4244</v>
      </c>
      <c r="D5541" s="3" t="s">
        <v>4401</v>
      </c>
      <c r="E5541" s="3" t="s">
        <v>4402</v>
      </c>
      <c r="F5541" s="3">
        <v>9.0</v>
      </c>
      <c r="G5541" s="3">
        <v>4.0</v>
      </c>
      <c r="H5541" s="3" t="s">
        <v>5728</v>
      </c>
      <c r="I5541" s="3" t="s">
        <v>673</v>
      </c>
      <c r="J5541" s="3" t="s">
        <v>674</v>
      </c>
      <c r="K5541" s="3" t="s">
        <v>24</v>
      </c>
      <c r="L5541" s="3">
        <v>1.0</v>
      </c>
      <c r="M5541" s="3" t="s">
        <v>30</v>
      </c>
      <c r="N5541" s="3" t="s">
        <v>5860</v>
      </c>
      <c r="O5541" s="3" t="s">
        <v>5861</v>
      </c>
      <c r="P5541" s="4">
        <v>17275.0</v>
      </c>
      <c r="Q5541" s="3" t="s">
        <v>49</v>
      </c>
      <c r="S5541" s="3" t="s">
        <v>34</v>
      </c>
    </row>
    <row r="5542">
      <c r="A5542" s="2">
        <v>42318.71488425926</v>
      </c>
      <c r="B5542" s="3">
        <v>84.0</v>
      </c>
      <c r="C5542" s="3" t="s">
        <v>4244</v>
      </c>
      <c r="D5542" s="3" t="s">
        <v>4401</v>
      </c>
      <c r="E5542" s="3" t="s">
        <v>4402</v>
      </c>
      <c r="F5542" s="3">
        <v>9.0</v>
      </c>
      <c r="G5542" s="3">
        <v>4.0</v>
      </c>
      <c r="H5542" s="3" t="s">
        <v>5728</v>
      </c>
      <c r="I5542" s="3" t="s">
        <v>673</v>
      </c>
      <c r="J5542" s="3" t="s">
        <v>674</v>
      </c>
      <c r="K5542" s="3" t="s">
        <v>24</v>
      </c>
      <c r="L5542" s="3">
        <v>2.0</v>
      </c>
      <c r="M5542" s="3" t="s">
        <v>25</v>
      </c>
      <c r="N5542" s="3" t="s">
        <v>5862</v>
      </c>
      <c r="O5542" s="3" t="s">
        <v>415</v>
      </c>
      <c r="P5542" s="4">
        <v>18481.0</v>
      </c>
      <c r="Q5542" s="3" t="s">
        <v>216</v>
      </c>
      <c r="S5542" s="3" t="s">
        <v>34</v>
      </c>
    </row>
    <row r="5543">
      <c r="A5543" s="2">
        <v>42318.71488425926</v>
      </c>
      <c r="B5543" s="3">
        <v>84.0</v>
      </c>
      <c r="C5543" s="3" t="s">
        <v>4244</v>
      </c>
      <c r="D5543" s="3" t="s">
        <v>4401</v>
      </c>
      <c r="E5543" s="3" t="s">
        <v>4402</v>
      </c>
      <c r="F5543" s="3">
        <v>9.0</v>
      </c>
      <c r="G5543" s="3">
        <v>4.0</v>
      </c>
      <c r="H5543" s="3" t="s">
        <v>5728</v>
      </c>
      <c r="I5543" s="3" t="s">
        <v>673</v>
      </c>
      <c r="J5543" s="3" t="s">
        <v>674</v>
      </c>
      <c r="K5543" s="3" t="s">
        <v>24</v>
      </c>
      <c r="L5543" s="3">
        <v>3.0</v>
      </c>
      <c r="M5543" s="3" t="s">
        <v>30</v>
      </c>
      <c r="N5543" s="3" t="s">
        <v>5863</v>
      </c>
      <c r="O5543" s="3" t="s">
        <v>292</v>
      </c>
      <c r="P5543" s="4">
        <v>28892.0</v>
      </c>
      <c r="Q5543" s="3" t="s">
        <v>79</v>
      </c>
      <c r="S5543" s="3" t="s">
        <v>34</v>
      </c>
    </row>
    <row r="5544">
      <c r="A5544" s="2">
        <v>42318.71488425926</v>
      </c>
      <c r="B5544" s="3">
        <v>84.0</v>
      </c>
      <c r="C5544" s="3" t="s">
        <v>4244</v>
      </c>
      <c r="D5544" s="3" t="s">
        <v>4401</v>
      </c>
      <c r="E5544" s="3" t="s">
        <v>4402</v>
      </c>
      <c r="F5544" s="3">
        <v>9.0</v>
      </c>
      <c r="G5544" s="3">
        <v>4.0</v>
      </c>
      <c r="H5544" s="3" t="s">
        <v>5728</v>
      </c>
      <c r="I5544" s="3" t="s">
        <v>673</v>
      </c>
      <c r="J5544" s="3" t="s">
        <v>674</v>
      </c>
      <c r="K5544" s="3" t="s">
        <v>24</v>
      </c>
      <c r="L5544" s="3">
        <v>4.0</v>
      </c>
      <c r="M5544" s="3" t="s">
        <v>25</v>
      </c>
      <c r="N5544" s="3" t="s">
        <v>4073</v>
      </c>
      <c r="O5544" s="3" t="s">
        <v>2301</v>
      </c>
      <c r="P5544" s="4">
        <v>15313.0</v>
      </c>
      <c r="Q5544" s="3" t="s">
        <v>49</v>
      </c>
      <c r="S5544" s="3" t="s">
        <v>34</v>
      </c>
    </row>
    <row r="5545">
      <c r="A5545" s="2">
        <v>42318.71488425926</v>
      </c>
      <c r="B5545" s="3">
        <v>84.0</v>
      </c>
      <c r="C5545" s="3" t="s">
        <v>4244</v>
      </c>
      <c r="D5545" s="3" t="s">
        <v>4401</v>
      </c>
      <c r="E5545" s="3" t="s">
        <v>4402</v>
      </c>
      <c r="F5545" s="3">
        <v>9.0</v>
      </c>
      <c r="G5545" s="3">
        <v>4.0</v>
      </c>
      <c r="H5545" s="3" t="s">
        <v>5728</v>
      </c>
      <c r="I5545" s="3" t="s">
        <v>673</v>
      </c>
      <c r="J5545" s="3" t="s">
        <v>674</v>
      </c>
      <c r="K5545" s="3" t="s">
        <v>24</v>
      </c>
      <c r="L5545" s="3">
        <v>5.0</v>
      </c>
      <c r="M5545" s="3" t="s">
        <v>30</v>
      </c>
      <c r="N5545" s="3" t="s">
        <v>5864</v>
      </c>
      <c r="O5545" s="3" t="s">
        <v>299</v>
      </c>
      <c r="P5545" s="4">
        <v>23035.0</v>
      </c>
      <c r="Q5545" s="3" t="s">
        <v>1178</v>
      </c>
      <c r="S5545" s="3" t="s">
        <v>34</v>
      </c>
    </row>
    <row r="5546">
      <c r="A5546" s="2">
        <v>42318.71488425926</v>
      </c>
      <c r="B5546" s="3">
        <v>84.0</v>
      </c>
      <c r="C5546" s="3" t="s">
        <v>4244</v>
      </c>
      <c r="D5546" s="3" t="s">
        <v>4401</v>
      </c>
      <c r="E5546" s="3" t="s">
        <v>4402</v>
      </c>
      <c r="F5546" s="3">
        <v>9.0</v>
      </c>
      <c r="G5546" s="3">
        <v>4.0</v>
      </c>
      <c r="H5546" s="3" t="s">
        <v>5728</v>
      </c>
      <c r="I5546" s="3" t="s">
        <v>673</v>
      </c>
      <c r="J5546" s="3" t="s">
        <v>674</v>
      </c>
      <c r="K5546" s="3" t="s">
        <v>24</v>
      </c>
      <c r="L5546" s="3">
        <v>6.0</v>
      </c>
      <c r="M5546" s="3" t="s">
        <v>25</v>
      </c>
      <c r="N5546" s="3" t="s">
        <v>1612</v>
      </c>
      <c r="O5546" s="3" t="s">
        <v>401</v>
      </c>
      <c r="P5546" s="4">
        <v>27065.0</v>
      </c>
      <c r="Q5546" s="3" t="s">
        <v>110</v>
      </c>
      <c r="S5546" s="3" t="s">
        <v>34</v>
      </c>
    </row>
    <row r="5547">
      <c r="A5547" s="2">
        <v>42318.71488425926</v>
      </c>
      <c r="B5547" s="3">
        <v>84.0</v>
      </c>
      <c r="C5547" s="3" t="s">
        <v>4244</v>
      </c>
      <c r="D5547" s="3" t="s">
        <v>4401</v>
      </c>
      <c r="E5547" s="3" t="s">
        <v>4402</v>
      </c>
      <c r="F5547" s="3">
        <v>9.0</v>
      </c>
      <c r="G5547" s="3">
        <v>4.0</v>
      </c>
      <c r="H5547" s="3" t="s">
        <v>5728</v>
      </c>
      <c r="I5547" s="3" t="s">
        <v>673</v>
      </c>
      <c r="J5547" s="3" t="s">
        <v>674</v>
      </c>
      <c r="K5547" s="3" t="s">
        <v>24</v>
      </c>
      <c r="L5547" s="3">
        <v>7.0</v>
      </c>
      <c r="M5547" s="3" t="s">
        <v>30</v>
      </c>
      <c r="N5547" s="3" t="s">
        <v>5865</v>
      </c>
      <c r="O5547" s="3" t="s">
        <v>1387</v>
      </c>
      <c r="P5547" s="4">
        <v>28647.0</v>
      </c>
      <c r="Q5547" s="3" t="s">
        <v>216</v>
      </c>
      <c r="S5547" s="3" t="s">
        <v>34</v>
      </c>
    </row>
    <row r="5548">
      <c r="A5548" s="2">
        <v>42318.71488425926</v>
      </c>
      <c r="B5548" s="3">
        <v>84.0</v>
      </c>
      <c r="C5548" s="3" t="s">
        <v>4244</v>
      </c>
      <c r="D5548" s="3" t="s">
        <v>4401</v>
      </c>
      <c r="E5548" s="3" t="s">
        <v>4402</v>
      </c>
      <c r="F5548" s="3">
        <v>9.0</v>
      </c>
      <c r="G5548" s="3">
        <v>4.0</v>
      </c>
      <c r="H5548" s="3" t="s">
        <v>5728</v>
      </c>
      <c r="I5548" s="3" t="s">
        <v>673</v>
      </c>
      <c r="J5548" s="3" t="s">
        <v>674</v>
      </c>
      <c r="K5548" s="3" t="s">
        <v>24</v>
      </c>
      <c r="L5548" s="3">
        <v>8.0</v>
      </c>
      <c r="M5548" s="3" t="s">
        <v>25</v>
      </c>
      <c r="N5548" s="3" t="s">
        <v>5866</v>
      </c>
      <c r="O5548" s="3" t="s">
        <v>27</v>
      </c>
      <c r="P5548" s="4">
        <v>28086.0</v>
      </c>
      <c r="Q5548" s="3" t="s">
        <v>132</v>
      </c>
      <c r="S5548" s="3" t="s">
        <v>34</v>
      </c>
    </row>
    <row r="5549">
      <c r="A5549" s="2">
        <v>42318.71488425926</v>
      </c>
      <c r="B5549" s="3">
        <v>84.0</v>
      </c>
      <c r="C5549" s="3" t="s">
        <v>4244</v>
      </c>
      <c r="D5549" s="3" t="s">
        <v>4401</v>
      </c>
      <c r="E5549" s="3" t="s">
        <v>4402</v>
      </c>
      <c r="F5549" s="3">
        <v>9.0</v>
      </c>
      <c r="G5549" s="3">
        <v>4.0</v>
      </c>
      <c r="H5549" s="3" t="s">
        <v>5728</v>
      </c>
      <c r="I5549" s="3" t="s">
        <v>673</v>
      </c>
      <c r="J5549" s="3" t="s">
        <v>674</v>
      </c>
      <c r="K5549" s="3" t="s">
        <v>24</v>
      </c>
      <c r="L5549" s="3">
        <v>9.0</v>
      </c>
      <c r="M5549" s="3" t="s">
        <v>30</v>
      </c>
      <c r="N5549" s="3" t="s">
        <v>5867</v>
      </c>
      <c r="O5549" s="3" t="s">
        <v>729</v>
      </c>
      <c r="P5549" s="4">
        <v>16830.0</v>
      </c>
      <c r="Q5549" s="3" t="s">
        <v>216</v>
      </c>
      <c r="S5549" s="3" t="s">
        <v>34</v>
      </c>
    </row>
    <row r="5550">
      <c r="A5550" s="2">
        <v>42318.71488425926</v>
      </c>
      <c r="B5550" s="3">
        <v>84.0</v>
      </c>
      <c r="C5550" s="3" t="s">
        <v>4244</v>
      </c>
      <c r="D5550" s="3" t="s">
        <v>4401</v>
      </c>
      <c r="E5550" s="3" t="s">
        <v>4402</v>
      </c>
      <c r="F5550" s="3">
        <v>9.0</v>
      </c>
      <c r="G5550" s="3">
        <v>4.0</v>
      </c>
      <c r="H5550" s="3" t="s">
        <v>5728</v>
      </c>
      <c r="I5550" s="3" t="s">
        <v>673</v>
      </c>
      <c r="J5550" s="3" t="s">
        <v>674</v>
      </c>
      <c r="K5550" s="3" t="s">
        <v>24</v>
      </c>
      <c r="L5550" s="3">
        <v>10.0</v>
      </c>
      <c r="M5550" s="3" t="s">
        <v>25</v>
      </c>
      <c r="N5550" s="3" t="s">
        <v>5863</v>
      </c>
      <c r="O5550" s="3" t="s">
        <v>213</v>
      </c>
      <c r="P5550" s="4">
        <v>17030.0</v>
      </c>
      <c r="Q5550" s="3" t="s">
        <v>96</v>
      </c>
      <c r="S5550" s="3" t="s">
        <v>34</v>
      </c>
    </row>
    <row r="5551">
      <c r="A5551" s="2">
        <v>42318.71488425926</v>
      </c>
      <c r="B5551" s="3">
        <v>84.0</v>
      </c>
      <c r="C5551" s="3" t="s">
        <v>4244</v>
      </c>
      <c r="D5551" s="3" t="s">
        <v>4401</v>
      </c>
      <c r="E5551" s="3" t="s">
        <v>4402</v>
      </c>
      <c r="F5551" s="3">
        <v>9.0</v>
      </c>
      <c r="G5551" s="3">
        <v>4.0</v>
      </c>
      <c r="H5551" s="3" t="s">
        <v>5728</v>
      </c>
      <c r="I5551" s="3" t="s">
        <v>673</v>
      </c>
      <c r="J5551" s="3" t="s">
        <v>674</v>
      </c>
      <c r="K5551" s="3" t="s">
        <v>24</v>
      </c>
      <c r="L5551" s="3">
        <v>11.0</v>
      </c>
      <c r="M5551" s="3" t="s">
        <v>30</v>
      </c>
      <c r="N5551" s="3" t="s">
        <v>5868</v>
      </c>
      <c r="O5551" s="3" t="s">
        <v>5869</v>
      </c>
      <c r="P5551" s="4">
        <v>24545.0</v>
      </c>
      <c r="Q5551" s="3" t="s">
        <v>169</v>
      </c>
      <c r="S5551" s="3" t="s">
        <v>34</v>
      </c>
    </row>
    <row r="5552">
      <c r="A5552" s="2">
        <v>42318.71488425926</v>
      </c>
      <c r="B5552" s="3">
        <v>84.0</v>
      </c>
      <c r="C5552" s="3" t="s">
        <v>4244</v>
      </c>
      <c r="D5552" s="3" t="s">
        <v>4401</v>
      </c>
      <c r="E5552" s="3" t="s">
        <v>4402</v>
      </c>
      <c r="F5552" s="3">
        <v>9.0</v>
      </c>
      <c r="G5552" s="3">
        <v>4.0</v>
      </c>
      <c r="H5552" s="3" t="s">
        <v>5728</v>
      </c>
      <c r="I5552" s="3" t="s">
        <v>673</v>
      </c>
      <c r="J5552" s="3" t="s">
        <v>674</v>
      </c>
      <c r="K5552" s="3" t="s">
        <v>24</v>
      </c>
      <c r="L5552" s="3">
        <v>12.0</v>
      </c>
      <c r="M5552" s="3" t="s">
        <v>25</v>
      </c>
      <c r="N5552" s="3" t="s">
        <v>5870</v>
      </c>
      <c r="O5552" s="3" t="s">
        <v>218</v>
      </c>
      <c r="P5552" s="4">
        <v>25114.0</v>
      </c>
      <c r="Q5552" s="3" t="s">
        <v>352</v>
      </c>
      <c r="S5552" s="3" t="s">
        <v>34</v>
      </c>
    </row>
    <row r="5553">
      <c r="A5553" s="2">
        <v>42318.71488425926</v>
      </c>
      <c r="B5553" s="3">
        <v>84.0</v>
      </c>
      <c r="C5553" s="3" t="s">
        <v>4244</v>
      </c>
      <c r="D5553" s="3" t="s">
        <v>4401</v>
      </c>
      <c r="E5553" s="3" t="s">
        <v>4402</v>
      </c>
      <c r="F5553" s="3">
        <v>9.0</v>
      </c>
      <c r="G5553" s="3">
        <v>4.0</v>
      </c>
      <c r="H5553" s="3" t="s">
        <v>5728</v>
      </c>
      <c r="I5553" s="3" t="s">
        <v>673</v>
      </c>
      <c r="J5553" s="3" t="s">
        <v>674</v>
      </c>
      <c r="K5553" s="3" t="s">
        <v>24</v>
      </c>
      <c r="L5553" s="3">
        <v>13.0</v>
      </c>
      <c r="M5553" s="3" t="s">
        <v>30</v>
      </c>
      <c r="N5553" s="3" t="s">
        <v>5871</v>
      </c>
      <c r="O5553" s="3" t="s">
        <v>1045</v>
      </c>
      <c r="P5553" s="4">
        <v>34471.0</v>
      </c>
      <c r="Q5553" s="3" t="s">
        <v>191</v>
      </c>
      <c r="S5553" s="3" t="s">
        <v>34</v>
      </c>
    </row>
    <row r="5554">
      <c r="A5554" s="2">
        <v>42318.71488425926</v>
      </c>
      <c r="B5554" s="3">
        <v>84.0</v>
      </c>
      <c r="C5554" s="3" t="s">
        <v>4244</v>
      </c>
      <c r="D5554" s="3" t="s">
        <v>4401</v>
      </c>
      <c r="E5554" s="3" t="s">
        <v>4402</v>
      </c>
      <c r="F5554" s="3">
        <v>9.0</v>
      </c>
      <c r="G5554" s="3">
        <v>4.0</v>
      </c>
      <c r="H5554" s="3" t="s">
        <v>5728</v>
      </c>
      <c r="I5554" s="3" t="s">
        <v>673</v>
      </c>
      <c r="J5554" s="3" t="s">
        <v>674</v>
      </c>
      <c r="K5554" s="3" t="s">
        <v>24</v>
      </c>
      <c r="L5554" s="3">
        <v>14.0</v>
      </c>
      <c r="M5554" s="3" t="s">
        <v>25</v>
      </c>
      <c r="N5554" s="3" t="s">
        <v>5872</v>
      </c>
      <c r="O5554" s="3" t="s">
        <v>898</v>
      </c>
      <c r="P5554" s="4">
        <v>24323.0</v>
      </c>
      <c r="Q5554" s="3" t="s">
        <v>1178</v>
      </c>
      <c r="S5554" s="3" t="s">
        <v>34</v>
      </c>
    </row>
    <row r="5555">
      <c r="A5555" s="2">
        <v>42318.71488425926</v>
      </c>
      <c r="B5555" s="3">
        <v>84.0</v>
      </c>
      <c r="C5555" s="3" t="s">
        <v>4244</v>
      </c>
      <c r="D5555" s="3" t="s">
        <v>4401</v>
      </c>
      <c r="E5555" s="3" t="s">
        <v>4402</v>
      </c>
      <c r="F5555" s="3">
        <v>9.0</v>
      </c>
      <c r="G5555" s="3">
        <v>4.0</v>
      </c>
      <c r="H5555" s="3" t="s">
        <v>5728</v>
      </c>
      <c r="I5555" s="3" t="s">
        <v>673</v>
      </c>
      <c r="J5555" s="3" t="s">
        <v>674</v>
      </c>
      <c r="K5555" s="3" t="s">
        <v>24</v>
      </c>
      <c r="L5555" s="3">
        <v>15.0</v>
      </c>
      <c r="M5555" s="3" t="s">
        <v>30</v>
      </c>
      <c r="N5555" s="3" t="s">
        <v>5873</v>
      </c>
      <c r="O5555" s="3" t="s">
        <v>193</v>
      </c>
      <c r="P5555" s="4">
        <v>16890.0</v>
      </c>
      <c r="Q5555" s="3" t="s">
        <v>113</v>
      </c>
      <c r="S5555" s="3" t="s">
        <v>34</v>
      </c>
    </row>
    <row r="5556">
      <c r="A5556" s="2">
        <v>42318.71488425926</v>
      </c>
      <c r="B5556" s="3">
        <v>84.0</v>
      </c>
      <c r="C5556" s="3" t="s">
        <v>4244</v>
      </c>
      <c r="D5556" s="3" t="s">
        <v>4401</v>
      </c>
      <c r="E5556" s="3" t="s">
        <v>4402</v>
      </c>
      <c r="F5556" s="3">
        <v>9.0</v>
      </c>
      <c r="G5556" s="3">
        <v>4.0</v>
      </c>
      <c r="H5556" s="3" t="s">
        <v>5728</v>
      </c>
      <c r="I5556" s="3" t="s">
        <v>673</v>
      </c>
      <c r="J5556" s="3" t="s">
        <v>674</v>
      </c>
      <c r="K5556" s="3" t="s">
        <v>24</v>
      </c>
      <c r="L5556" s="3">
        <v>16.0</v>
      </c>
      <c r="M5556" s="3" t="s">
        <v>25</v>
      </c>
      <c r="N5556" s="3" t="s">
        <v>5874</v>
      </c>
      <c r="O5556" s="3" t="s">
        <v>297</v>
      </c>
      <c r="P5556" s="4">
        <v>24946.0</v>
      </c>
      <c r="Q5556" s="3" t="s">
        <v>216</v>
      </c>
      <c r="S5556" s="3" t="s">
        <v>34</v>
      </c>
    </row>
    <row r="5557">
      <c r="A5557" s="2">
        <v>42318.71488425926</v>
      </c>
      <c r="B5557" s="3">
        <v>84.0</v>
      </c>
      <c r="C5557" s="3" t="s">
        <v>4244</v>
      </c>
      <c r="D5557" s="3" t="s">
        <v>4401</v>
      </c>
      <c r="E5557" s="3" t="s">
        <v>4402</v>
      </c>
      <c r="F5557" s="3">
        <v>9.0</v>
      </c>
      <c r="G5557" s="3">
        <v>4.0</v>
      </c>
      <c r="H5557" s="3" t="s">
        <v>5728</v>
      </c>
      <c r="I5557" s="3" t="s">
        <v>673</v>
      </c>
      <c r="J5557" s="3" t="s">
        <v>674</v>
      </c>
      <c r="K5557" s="3" t="s">
        <v>24</v>
      </c>
      <c r="L5557" s="3">
        <v>17.0</v>
      </c>
      <c r="M5557" s="3" t="s">
        <v>30</v>
      </c>
      <c r="N5557" s="3" t="s">
        <v>5875</v>
      </c>
      <c r="O5557" s="3" t="s">
        <v>5876</v>
      </c>
      <c r="P5557" s="4">
        <v>18264.0</v>
      </c>
      <c r="Q5557" s="3" t="s">
        <v>105</v>
      </c>
      <c r="S5557" s="3" t="s">
        <v>34</v>
      </c>
    </row>
    <row r="5558">
      <c r="A5558" s="2">
        <v>42318.71488425926</v>
      </c>
      <c r="B5558" s="3">
        <v>84.0</v>
      </c>
      <c r="C5558" s="3" t="s">
        <v>4244</v>
      </c>
      <c r="D5558" s="3" t="s">
        <v>4401</v>
      </c>
      <c r="E5558" s="3" t="s">
        <v>4402</v>
      </c>
      <c r="F5558" s="3">
        <v>9.0</v>
      </c>
      <c r="G5558" s="3">
        <v>4.0</v>
      </c>
      <c r="H5558" s="3" t="s">
        <v>5728</v>
      </c>
      <c r="I5558" s="3" t="s">
        <v>673</v>
      </c>
      <c r="J5558" s="3" t="s">
        <v>674</v>
      </c>
      <c r="K5558" s="3" t="s">
        <v>24</v>
      </c>
      <c r="L5558" s="3">
        <v>18.0</v>
      </c>
      <c r="M5558" s="3" t="s">
        <v>25</v>
      </c>
      <c r="N5558" s="3" t="s">
        <v>5877</v>
      </c>
      <c r="O5558" s="3" t="s">
        <v>5878</v>
      </c>
      <c r="P5558" s="4">
        <v>33264.0</v>
      </c>
      <c r="Q5558" s="3" t="s">
        <v>132</v>
      </c>
      <c r="S5558" s="3" t="s">
        <v>34</v>
      </c>
    </row>
    <row r="5559">
      <c r="A5559" s="2">
        <v>42318.71488425926</v>
      </c>
      <c r="B5559" s="3">
        <v>84.0</v>
      </c>
      <c r="C5559" s="3" t="s">
        <v>4244</v>
      </c>
      <c r="D5559" s="3" t="s">
        <v>4401</v>
      </c>
      <c r="E5559" s="3" t="s">
        <v>4402</v>
      </c>
      <c r="F5559" s="3">
        <v>9.0</v>
      </c>
      <c r="G5559" s="3">
        <v>4.0</v>
      </c>
      <c r="H5559" s="3" t="s">
        <v>5728</v>
      </c>
      <c r="I5559" s="3" t="s">
        <v>673</v>
      </c>
      <c r="J5559" s="3" t="s">
        <v>674</v>
      </c>
      <c r="K5559" s="3" t="s">
        <v>24</v>
      </c>
      <c r="L5559" s="3">
        <v>19.0</v>
      </c>
      <c r="M5559" s="3" t="s">
        <v>30</v>
      </c>
      <c r="N5559" s="3" t="s">
        <v>5879</v>
      </c>
      <c r="O5559" s="3" t="s">
        <v>225</v>
      </c>
      <c r="P5559" s="4">
        <v>21573.0</v>
      </c>
      <c r="Q5559" s="3" t="s">
        <v>132</v>
      </c>
      <c r="S5559" s="3" t="s">
        <v>34</v>
      </c>
    </row>
    <row r="5560">
      <c r="A5560" s="2">
        <v>42318.71488425926</v>
      </c>
      <c r="B5560" s="3">
        <v>84.0</v>
      </c>
      <c r="C5560" s="3" t="s">
        <v>4244</v>
      </c>
      <c r="D5560" s="3" t="s">
        <v>4401</v>
      </c>
      <c r="E5560" s="3" t="s">
        <v>4402</v>
      </c>
      <c r="F5560" s="3">
        <v>9.0</v>
      </c>
      <c r="G5560" s="3">
        <v>4.0</v>
      </c>
      <c r="H5560" s="3" t="s">
        <v>5728</v>
      </c>
      <c r="I5560" s="3" t="s">
        <v>673</v>
      </c>
      <c r="J5560" s="3" t="s">
        <v>674</v>
      </c>
      <c r="K5560" s="3" t="s">
        <v>24</v>
      </c>
      <c r="L5560" s="3">
        <v>20.0</v>
      </c>
      <c r="M5560" s="3" t="s">
        <v>25</v>
      </c>
      <c r="N5560" s="3" t="s">
        <v>2535</v>
      </c>
      <c r="O5560" s="3" t="s">
        <v>384</v>
      </c>
      <c r="P5560" s="4">
        <v>31499.0</v>
      </c>
      <c r="Q5560" s="3" t="s">
        <v>55</v>
      </c>
      <c r="S5560" s="3" t="s">
        <v>34</v>
      </c>
    </row>
    <row r="5561">
      <c r="A5561" s="2">
        <v>42318.71488425926</v>
      </c>
      <c r="B5561" s="3">
        <v>84.0</v>
      </c>
      <c r="C5561" s="3" t="s">
        <v>4244</v>
      </c>
      <c r="D5561" s="3" t="s">
        <v>4401</v>
      </c>
      <c r="E5561" s="3" t="s">
        <v>4402</v>
      </c>
      <c r="F5561" s="3">
        <v>9.0</v>
      </c>
      <c r="G5561" s="3">
        <v>4.0</v>
      </c>
      <c r="H5561" s="3" t="s">
        <v>5728</v>
      </c>
      <c r="I5561" s="3" t="s">
        <v>673</v>
      </c>
      <c r="J5561" s="3" t="s">
        <v>674</v>
      </c>
      <c r="K5561" s="3" t="s">
        <v>24</v>
      </c>
      <c r="L5561" s="3">
        <v>21.0</v>
      </c>
      <c r="M5561" s="3" t="s">
        <v>30</v>
      </c>
      <c r="N5561" s="3" t="s">
        <v>1612</v>
      </c>
      <c r="O5561" s="3" t="s">
        <v>283</v>
      </c>
      <c r="P5561" s="4">
        <v>25676.0</v>
      </c>
      <c r="Q5561" s="3" t="s">
        <v>228</v>
      </c>
      <c r="S5561" s="3" t="s">
        <v>34</v>
      </c>
    </row>
    <row r="5562">
      <c r="A5562" s="2">
        <v>42318.71488425926</v>
      </c>
      <c r="B5562" s="3">
        <v>84.0</v>
      </c>
      <c r="C5562" s="3" t="s">
        <v>4244</v>
      </c>
      <c r="D5562" s="3" t="s">
        <v>4401</v>
      </c>
      <c r="E5562" s="3" t="s">
        <v>4402</v>
      </c>
      <c r="F5562" s="3">
        <v>9.0</v>
      </c>
      <c r="G5562" s="3">
        <v>4.0</v>
      </c>
      <c r="H5562" s="3" t="s">
        <v>5728</v>
      </c>
      <c r="I5562" s="3" t="s">
        <v>673</v>
      </c>
      <c r="J5562" s="3" t="s">
        <v>674</v>
      </c>
      <c r="K5562" s="3" t="s">
        <v>24</v>
      </c>
      <c r="L5562" s="3">
        <v>22.0</v>
      </c>
      <c r="M5562" s="3" t="s">
        <v>25</v>
      </c>
      <c r="N5562" s="3" t="s">
        <v>5880</v>
      </c>
      <c r="O5562" s="3" t="s">
        <v>5605</v>
      </c>
      <c r="P5562" s="4">
        <v>21218.0</v>
      </c>
      <c r="Q5562" s="3" t="s">
        <v>110</v>
      </c>
      <c r="S5562" s="3" t="s">
        <v>34</v>
      </c>
    </row>
    <row r="5563">
      <c r="A5563" s="2">
        <v>42318.71488425926</v>
      </c>
      <c r="B5563" s="3">
        <v>84.0</v>
      </c>
      <c r="C5563" s="3" t="s">
        <v>4244</v>
      </c>
      <c r="D5563" s="3" t="s">
        <v>4401</v>
      </c>
      <c r="E5563" s="3" t="s">
        <v>4402</v>
      </c>
      <c r="F5563" s="3">
        <v>9.0</v>
      </c>
      <c r="G5563" s="3">
        <v>4.0</v>
      </c>
      <c r="H5563" s="3" t="s">
        <v>5728</v>
      </c>
      <c r="I5563" s="3" t="s">
        <v>673</v>
      </c>
      <c r="J5563" s="3" t="s">
        <v>674</v>
      </c>
      <c r="K5563" s="3" t="s">
        <v>24</v>
      </c>
      <c r="L5563" s="3">
        <v>23.0</v>
      </c>
      <c r="M5563" s="3" t="s">
        <v>30</v>
      </c>
      <c r="N5563" s="3" t="s">
        <v>5881</v>
      </c>
      <c r="O5563" s="3" t="s">
        <v>5882</v>
      </c>
      <c r="P5563" s="4">
        <v>32129.0</v>
      </c>
      <c r="Q5563" s="3" t="s">
        <v>132</v>
      </c>
      <c r="S5563" s="3" t="s">
        <v>34</v>
      </c>
    </row>
    <row r="5564">
      <c r="A5564" s="2">
        <v>42318.71488425926</v>
      </c>
      <c r="B5564" s="3">
        <v>84.0</v>
      </c>
      <c r="C5564" s="3" t="s">
        <v>4244</v>
      </c>
      <c r="D5564" s="3" t="s">
        <v>4401</v>
      </c>
      <c r="E5564" s="3" t="s">
        <v>4402</v>
      </c>
      <c r="F5564" s="3">
        <v>9.0</v>
      </c>
      <c r="G5564" s="3">
        <v>4.0</v>
      </c>
      <c r="H5564" s="3" t="s">
        <v>5728</v>
      </c>
      <c r="I5564" s="3" t="s">
        <v>673</v>
      </c>
      <c r="J5564" s="3" t="s">
        <v>674</v>
      </c>
      <c r="K5564" s="3" t="s">
        <v>24</v>
      </c>
      <c r="L5564" s="3">
        <v>24.0</v>
      </c>
      <c r="M5564" s="3" t="s">
        <v>25</v>
      </c>
      <c r="N5564" s="3" t="s">
        <v>2535</v>
      </c>
      <c r="O5564" s="3" t="s">
        <v>251</v>
      </c>
      <c r="P5564" s="4">
        <v>22338.0</v>
      </c>
      <c r="Q5564" s="3" t="s">
        <v>43</v>
      </c>
      <c r="S5564" s="3" t="s">
        <v>34</v>
      </c>
    </row>
    <row r="5565">
      <c r="A5565" s="2">
        <v>42318.71488425926</v>
      </c>
      <c r="B5565" s="3">
        <v>84.0</v>
      </c>
      <c r="C5565" s="3" t="s">
        <v>4244</v>
      </c>
      <c r="D5565" s="3" t="s">
        <v>4401</v>
      </c>
      <c r="E5565" s="3" t="s">
        <v>4402</v>
      </c>
      <c r="F5565" s="3">
        <v>9.0</v>
      </c>
      <c r="G5565" s="3">
        <v>4.0</v>
      </c>
      <c r="H5565" s="3" t="s">
        <v>5728</v>
      </c>
      <c r="I5565" s="3" t="s">
        <v>673</v>
      </c>
      <c r="J5565" s="3" t="s">
        <v>674</v>
      </c>
      <c r="K5565" s="3" t="s">
        <v>24</v>
      </c>
      <c r="L5565" s="3">
        <v>25.0</v>
      </c>
      <c r="M5565" s="3" t="s">
        <v>30</v>
      </c>
      <c r="N5565" s="3" t="s">
        <v>2755</v>
      </c>
      <c r="O5565" s="3" t="s">
        <v>803</v>
      </c>
      <c r="P5565" s="4">
        <v>23061.0</v>
      </c>
      <c r="Q5565" s="3" t="s">
        <v>132</v>
      </c>
      <c r="S5565" s="3" t="s">
        <v>34</v>
      </c>
    </row>
    <row r="5566">
      <c r="A5566" s="2">
        <v>42318.71488425926</v>
      </c>
      <c r="B5566" s="3">
        <v>84.0</v>
      </c>
      <c r="C5566" s="3" t="s">
        <v>4244</v>
      </c>
      <c r="D5566" s="3" t="s">
        <v>4401</v>
      </c>
      <c r="E5566" s="3" t="s">
        <v>4402</v>
      </c>
      <c r="F5566" s="3">
        <v>9.0</v>
      </c>
      <c r="G5566" s="3">
        <v>4.0</v>
      </c>
      <c r="H5566" s="3" t="s">
        <v>5728</v>
      </c>
      <c r="I5566" s="3" t="s">
        <v>673</v>
      </c>
      <c r="J5566" s="3" t="s">
        <v>674</v>
      </c>
      <c r="K5566" s="3" t="s">
        <v>24</v>
      </c>
      <c r="L5566" s="3">
        <v>26.0</v>
      </c>
      <c r="M5566" s="3" t="s">
        <v>25</v>
      </c>
      <c r="N5566" s="3" t="s">
        <v>230</v>
      </c>
      <c r="O5566" s="3" t="s">
        <v>401</v>
      </c>
      <c r="P5566" s="4">
        <v>21068.0</v>
      </c>
      <c r="Q5566" s="3" t="s">
        <v>43</v>
      </c>
      <c r="S5566" s="3" t="s">
        <v>34</v>
      </c>
    </row>
    <row r="5567">
      <c r="A5567" s="2">
        <v>42318.71488425926</v>
      </c>
      <c r="B5567" s="3">
        <v>84.0</v>
      </c>
      <c r="C5567" s="3" t="s">
        <v>4244</v>
      </c>
      <c r="D5567" s="3" t="s">
        <v>4401</v>
      </c>
      <c r="E5567" s="3" t="s">
        <v>4402</v>
      </c>
      <c r="F5567" s="3">
        <v>9.0</v>
      </c>
      <c r="G5567" s="3">
        <v>4.0</v>
      </c>
      <c r="H5567" s="3" t="s">
        <v>5728</v>
      </c>
      <c r="I5567" s="3" t="s">
        <v>673</v>
      </c>
      <c r="J5567" s="3" t="s">
        <v>674</v>
      </c>
      <c r="K5567" s="3" t="s">
        <v>24</v>
      </c>
      <c r="L5567" s="3">
        <v>27.0</v>
      </c>
      <c r="M5567" s="3" t="s">
        <v>30</v>
      </c>
      <c r="N5567" s="3" t="s">
        <v>5883</v>
      </c>
      <c r="O5567" s="3" t="s">
        <v>1099</v>
      </c>
      <c r="P5567" s="4">
        <v>34808.0</v>
      </c>
      <c r="Q5567" s="3" t="s">
        <v>40</v>
      </c>
      <c r="S5567" s="3" t="s">
        <v>34</v>
      </c>
    </row>
    <row r="5568">
      <c r="A5568" s="2">
        <v>42318.71488425926</v>
      </c>
      <c r="B5568" s="3">
        <v>84.0</v>
      </c>
      <c r="C5568" s="3" t="s">
        <v>4244</v>
      </c>
      <c r="D5568" s="3" t="s">
        <v>4401</v>
      </c>
      <c r="E5568" s="3" t="s">
        <v>4402</v>
      </c>
      <c r="F5568" s="3">
        <v>9.0</v>
      </c>
      <c r="G5568" s="3">
        <v>4.0</v>
      </c>
      <c r="H5568" s="3" t="s">
        <v>5728</v>
      </c>
      <c r="I5568" s="3" t="s">
        <v>673</v>
      </c>
      <c r="J5568" s="3" t="s">
        <v>674</v>
      </c>
      <c r="K5568" s="3" t="s">
        <v>24</v>
      </c>
      <c r="L5568" s="3">
        <v>28.0</v>
      </c>
      <c r="M5568" s="3" t="s">
        <v>25</v>
      </c>
      <c r="N5568" s="3" t="s">
        <v>2776</v>
      </c>
      <c r="O5568" s="3" t="s">
        <v>1447</v>
      </c>
      <c r="P5568" s="4">
        <v>32840.0</v>
      </c>
      <c r="Q5568" s="3" t="s">
        <v>132</v>
      </c>
      <c r="S5568" s="3" t="s">
        <v>34</v>
      </c>
    </row>
    <row r="5569">
      <c r="A5569" s="2">
        <v>42318.71488425926</v>
      </c>
      <c r="B5569" s="3">
        <v>84.0</v>
      </c>
      <c r="C5569" s="3" t="s">
        <v>4244</v>
      </c>
      <c r="D5569" s="3" t="s">
        <v>4401</v>
      </c>
      <c r="E5569" s="3" t="s">
        <v>4402</v>
      </c>
      <c r="F5569" s="3">
        <v>9.0</v>
      </c>
      <c r="G5569" s="3">
        <v>4.0</v>
      </c>
      <c r="H5569" s="3" t="s">
        <v>5728</v>
      </c>
      <c r="I5569" s="3" t="s">
        <v>673</v>
      </c>
      <c r="J5569" s="3" t="s">
        <v>674</v>
      </c>
      <c r="K5569" s="3" t="s">
        <v>24</v>
      </c>
      <c r="L5569" s="3">
        <v>29.0</v>
      </c>
      <c r="M5569" s="3" t="s">
        <v>30</v>
      </c>
      <c r="N5569" s="3" t="s">
        <v>5884</v>
      </c>
      <c r="O5569" s="3" t="s">
        <v>368</v>
      </c>
      <c r="P5569" s="4">
        <v>21243.0</v>
      </c>
      <c r="Q5569" s="3" t="s">
        <v>110</v>
      </c>
      <c r="S5569" s="3" t="s">
        <v>34</v>
      </c>
    </row>
    <row r="5570">
      <c r="A5570" s="2">
        <v>42318.71488425926</v>
      </c>
      <c r="B5570" s="3">
        <v>84.0</v>
      </c>
      <c r="C5570" s="3" t="s">
        <v>4244</v>
      </c>
      <c r="D5570" s="3" t="s">
        <v>4401</v>
      </c>
      <c r="E5570" s="3" t="s">
        <v>4402</v>
      </c>
      <c r="F5570" s="3">
        <v>9.0</v>
      </c>
      <c r="G5570" s="3">
        <v>4.0</v>
      </c>
      <c r="H5570" s="3" t="s">
        <v>5728</v>
      </c>
      <c r="I5570" s="3" t="s">
        <v>673</v>
      </c>
      <c r="J5570" s="3" t="s">
        <v>674</v>
      </c>
      <c r="K5570" s="3" t="s">
        <v>24</v>
      </c>
      <c r="L5570" s="3">
        <v>30.0</v>
      </c>
      <c r="M5570" s="3" t="s">
        <v>25</v>
      </c>
      <c r="N5570" s="3" t="s">
        <v>5885</v>
      </c>
      <c r="O5570" s="3" t="s">
        <v>956</v>
      </c>
      <c r="P5570" s="4">
        <v>32329.0</v>
      </c>
      <c r="Q5570" s="3" t="s">
        <v>110</v>
      </c>
      <c r="S5570" s="3" t="s">
        <v>34</v>
      </c>
    </row>
    <row r="5571">
      <c r="A5571" s="2">
        <v>42318.71488425926</v>
      </c>
      <c r="B5571" s="3">
        <v>84.0</v>
      </c>
      <c r="C5571" s="3" t="s">
        <v>4244</v>
      </c>
      <c r="D5571" s="3" t="s">
        <v>4401</v>
      </c>
      <c r="E5571" s="3" t="s">
        <v>4402</v>
      </c>
      <c r="F5571" s="3">
        <v>9.0</v>
      </c>
      <c r="G5571" s="3">
        <v>4.0</v>
      </c>
      <c r="H5571" s="3" t="s">
        <v>5728</v>
      </c>
      <c r="I5571" s="3" t="s">
        <v>673</v>
      </c>
      <c r="J5571" s="3" t="s">
        <v>674</v>
      </c>
      <c r="K5571" s="3" t="s">
        <v>24</v>
      </c>
      <c r="L5571" s="3">
        <v>31.0</v>
      </c>
      <c r="M5571" s="3" t="s">
        <v>30</v>
      </c>
      <c r="N5571" s="3" t="s">
        <v>5846</v>
      </c>
      <c r="O5571" s="3" t="s">
        <v>5886</v>
      </c>
      <c r="P5571" s="4">
        <v>35286.0</v>
      </c>
      <c r="Q5571" s="3" t="s">
        <v>191</v>
      </c>
      <c r="S5571" s="3" t="s">
        <v>34</v>
      </c>
    </row>
    <row r="5572">
      <c r="A5572" s="2">
        <v>42318.71488425926</v>
      </c>
      <c r="B5572" s="3">
        <v>84.0</v>
      </c>
      <c r="C5572" s="3" t="s">
        <v>4244</v>
      </c>
      <c r="D5572" s="3" t="s">
        <v>4401</v>
      </c>
      <c r="E5572" s="3" t="s">
        <v>4402</v>
      </c>
      <c r="F5572" s="3">
        <v>9.0</v>
      </c>
      <c r="G5572" s="3">
        <v>4.0</v>
      </c>
      <c r="H5572" s="3" t="s">
        <v>5728</v>
      </c>
      <c r="I5572" s="3" t="s">
        <v>673</v>
      </c>
      <c r="J5572" s="3" t="s">
        <v>674</v>
      </c>
      <c r="K5572" s="3" t="s">
        <v>24</v>
      </c>
      <c r="L5572" s="3">
        <v>32.0</v>
      </c>
      <c r="M5572" s="3" t="s">
        <v>25</v>
      </c>
      <c r="N5572" s="3" t="s">
        <v>5887</v>
      </c>
      <c r="O5572" s="3" t="s">
        <v>1275</v>
      </c>
      <c r="P5572" s="4">
        <v>25177.0</v>
      </c>
      <c r="Q5572" s="3" t="s">
        <v>132</v>
      </c>
      <c r="S5572" s="3" t="s">
        <v>34</v>
      </c>
    </row>
    <row r="5573">
      <c r="A5573" s="2">
        <v>42318.71488425926</v>
      </c>
      <c r="B5573" s="3">
        <v>84.0</v>
      </c>
      <c r="C5573" s="3" t="s">
        <v>4244</v>
      </c>
      <c r="D5573" s="3" t="s">
        <v>4401</v>
      </c>
      <c r="E5573" s="3" t="s">
        <v>4402</v>
      </c>
      <c r="F5573" s="3">
        <v>9.0</v>
      </c>
      <c r="G5573" s="3">
        <v>4.0</v>
      </c>
      <c r="H5573" s="3" t="s">
        <v>5728</v>
      </c>
      <c r="I5573" s="3" t="s">
        <v>673</v>
      </c>
      <c r="J5573" s="3" t="s">
        <v>674</v>
      </c>
      <c r="K5573" s="3" t="s">
        <v>24</v>
      </c>
      <c r="L5573" s="3">
        <v>33.0</v>
      </c>
      <c r="M5573" s="3" t="s">
        <v>30</v>
      </c>
      <c r="N5573" s="3" t="s">
        <v>5888</v>
      </c>
      <c r="O5573" s="3" t="s">
        <v>375</v>
      </c>
      <c r="P5573" s="4">
        <v>17726.0</v>
      </c>
      <c r="Q5573" s="3" t="s">
        <v>105</v>
      </c>
      <c r="S5573" s="3" t="s">
        <v>34</v>
      </c>
    </row>
    <row r="5574">
      <c r="A5574" s="2">
        <v>42318.71488425926</v>
      </c>
      <c r="B5574" s="3">
        <v>84.0</v>
      </c>
      <c r="C5574" s="3" t="s">
        <v>4244</v>
      </c>
      <c r="D5574" s="3" t="s">
        <v>4401</v>
      </c>
      <c r="E5574" s="3" t="s">
        <v>4402</v>
      </c>
      <c r="F5574" s="3">
        <v>9.0</v>
      </c>
      <c r="G5574" s="3">
        <v>4.0</v>
      </c>
      <c r="H5574" s="3" t="s">
        <v>5728</v>
      </c>
      <c r="I5574" s="3" t="s">
        <v>673</v>
      </c>
      <c r="J5574" s="3" t="s">
        <v>674</v>
      </c>
      <c r="K5574" s="3" t="s">
        <v>24</v>
      </c>
      <c r="L5574" s="3">
        <v>34.0</v>
      </c>
      <c r="M5574" s="3" t="s">
        <v>25</v>
      </c>
      <c r="N5574" s="3" t="s">
        <v>835</v>
      </c>
      <c r="O5574" s="3" t="s">
        <v>240</v>
      </c>
      <c r="P5574" s="4">
        <v>23358.0</v>
      </c>
      <c r="Q5574" s="3" t="s">
        <v>740</v>
      </c>
      <c r="S5574" s="3" t="s">
        <v>34</v>
      </c>
    </row>
    <row r="5575">
      <c r="A5575" s="2">
        <v>42318.71488425926</v>
      </c>
      <c r="B5575" s="3">
        <v>84.0</v>
      </c>
      <c r="C5575" s="3" t="s">
        <v>4244</v>
      </c>
      <c r="D5575" s="3" t="s">
        <v>4401</v>
      </c>
      <c r="E5575" s="3" t="s">
        <v>4402</v>
      </c>
      <c r="F5575" s="3">
        <v>9.0</v>
      </c>
      <c r="G5575" s="3">
        <v>4.0</v>
      </c>
      <c r="H5575" s="3" t="s">
        <v>5728</v>
      </c>
      <c r="I5575" s="3" t="s">
        <v>673</v>
      </c>
      <c r="J5575" s="3" t="s">
        <v>674</v>
      </c>
      <c r="K5575" s="3" t="s">
        <v>24</v>
      </c>
      <c r="L5575" s="3">
        <v>35.0</v>
      </c>
      <c r="M5575" s="3" t="s">
        <v>30</v>
      </c>
      <c r="N5575" s="3" t="s">
        <v>5889</v>
      </c>
      <c r="O5575" s="3" t="s">
        <v>490</v>
      </c>
      <c r="P5575" s="4">
        <v>14670.0</v>
      </c>
      <c r="Q5575" s="3" t="s">
        <v>113</v>
      </c>
      <c r="S5575" s="3" t="s">
        <v>34</v>
      </c>
    </row>
    <row r="5576">
      <c r="A5576" s="2">
        <v>42318.71488425926</v>
      </c>
      <c r="B5576" s="3">
        <v>84.0</v>
      </c>
      <c r="C5576" s="3" t="s">
        <v>4244</v>
      </c>
      <c r="D5576" s="3" t="s">
        <v>4401</v>
      </c>
      <c r="E5576" s="3" t="s">
        <v>4402</v>
      </c>
      <c r="F5576" s="3">
        <v>9.0</v>
      </c>
      <c r="G5576" s="3">
        <v>4.0</v>
      </c>
      <c r="H5576" s="3" t="s">
        <v>5728</v>
      </c>
      <c r="I5576" s="3" t="s">
        <v>673</v>
      </c>
      <c r="J5576" s="3" t="s">
        <v>674</v>
      </c>
      <c r="K5576" s="3" t="s">
        <v>24</v>
      </c>
      <c r="L5576" s="3">
        <v>36.0</v>
      </c>
      <c r="M5576" s="3" t="s">
        <v>25</v>
      </c>
      <c r="N5576" s="3" t="s">
        <v>5890</v>
      </c>
      <c r="O5576" s="3" t="s">
        <v>639</v>
      </c>
      <c r="P5576" s="4">
        <v>17924.0</v>
      </c>
      <c r="Q5576" s="3" t="s">
        <v>28</v>
      </c>
      <c r="S5576" s="3" t="s">
        <v>34</v>
      </c>
    </row>
    <row r="5577">
      <c r="A5577" s="2">
        <v>42318.71488425926</v>
      </c>
      <c r="B5577" s="3">
        <v>84.0</v>
      </c>
      <c r="C5577" s="3" t="s">
        <v>4244</v>
      </c>
      <c r="D5577" s="3" t="s">
        <v>4401</v>
      </c>
      <c r="E5577" s="3" t="s">
        <v>4402</v>
      </c>
      <c r="F5577" s="3">
        <v>9.0</v>
      </c>
      <c r="G5577" s="3">
        <v>4.0</v>
      </c>
      <c r="H5577" s="3" t="s">
        <v>5728</v>
      </c>
      <c r="I5577" s="3" t="s">
        <v>673</v>
      </c>
      <c r="J5577" s="3" t="s">
        <v>674</v>
      </c>
      <c r="K5577" s="3" t="s">
        <v>24</v>
      </c>
      <c r="L5577" s="3">
        <v>37.0</v>
      </c>
      <c r="M5577" s="3" t="s">
        <v>30</v>
      </c>
      <c r="N5577" s="3" t="s">
        <v>5891</v>
      </c>
      <c r="O5577" s="3" t="s">
        <v>1879</v>
      </c>
      <c r="P5577" s="4">
        <v>35218.0</v>
      </c>
      <c r="Q5577" s="3" t="s">
        <v>191</v>
      </c>
      <c r="S5577" s="3" t="s">
        <v>34</v>
      </c>
    </row>
    <row r="5578">
      <c r="A5578" s="2">
        <v>42318.71488425926</v>
      </c>
      <c r="B5578" s="3">
        <v>84.0</v>
      </c>
      <c r="C5578" s="3" t="s">
        <v>4244</v>
      </c>
      <c r="D5578" s="3">
        <v>73.0</v>
      </c>
      <c r="E5578" s="3" t="s">
        <v>4441</v>
      </c>
      <c r="F5578" s="3">
        <v>9.0</v>
      </c>
      <c r="G5578" s="3">
        <v>4.0</v>
      </c>
      <c r="H5578" s="3" t="s">
        <v>5728</v>
      </c>
      <c r="I5578" s="3" t="s">
        <v>673</v>
      </c>
      <c r="J5578" s="3" t="s">
        <v>674</v>
      </c>
      <c r="K5578" s="3" t="s">
        <v>24</v>
      </c>
      <c r="L5578" s="3">
        <v>1.0</v>
      </c>
      <c r="M5578" s="3" t="s">
        <v>25</v>
      </c>
      <c r="N5578" s="3" t="s">
        <v>5883</v>
      </c>
      <c r="O5578" s="3" t="s">
        <v>100</v>
      </c>
      <c r="P5578" s="4">
        <v>23005.0</v>
      </c>
      <c r="Q5578" s="3" t="s">
        <v>115</v>
      </c>
      <c r="S5578" s="3" t="s">
        <v>34</v>
      </c>
    </row>
    <row r="5579">
      <c r="A5579" s="2">
        <v>42318.71488425926</v>
      </c>
      <c r="B5579" s="3">
        <v>84.0</v>
      </c>
      <c r="C5579" s="3" t="s">
        <v>4244</v>
      </c>
      <c r="D5579" s="3">
        <v>73.0</v>
      </c>
      <c r="E5579" s="3" t="s">
        <v>4441</v>
      </c>
      <c r="F5579" s="3">
        <v>9.0</v>
      </c>
      <c r="G5579" s="3">
        <v>4.0</v>
      </c>
      <c r="H5579" s="3" t="s">
        <v>5728</v>
      </c>
      <c r="I5579" s="3" t="s">
        <v>673</v>
      </c>
      <c r="J5579" s="3" t="s">
        <v>674</v>
      </c>
      <c r="K5579" s="3" t="s">
        <v>24</v>
      </c>
      <c r="L5579" s="3">
        <v>2.0</v>
      </c>
      <c r="M5579" s="3" t="s">
        <v>30</v>
      </c>
      <c r="N5579" s="3" t="s">
        <v>811</v>
      </c>
      <c r="O5579" s="3" t="s">
        <v>1197</v>
      </c>
      <c r="P5579" s="4">
        <v>20632.0</v>
      </c>
      <c r="Q5579" s="3" t="s">
        <v>132</v>
      </c>
      <c r="S5579" s="3" t="s">
        <v>34</v>
      </c>
    </row>
    <row r="5580">
      <c r="A5580" s="2">
        <v>42318.71488425926</v>
      </c>
      <c r="B5580" s="3">
        <v>84.0</v>
      </c>
      <c r="C5580" s="3" t="s">
        <v>4244</v>
      </c>
      <c r="D5580" s="3">
        <v>73.0</v>
      </c>
      <c r="E5580" s="3" t="s">
        <v>4441</v>
      </c>
      <c r="F5580" s="3">
        <v>9.0</v>
      </c>
      <c r="G5580" s="3">
        <v>4.0</v>
      </c>
      <c r="H5580" s="3" t="s">
        <v>5728</v>
      </c>
      <c r="I5580" s="3" t="s">
        <v>673</v>
      </c>
      <c r="J5580" s="3" t="s">
        <v>674</v>
      </c>
      <c r="K5580" s="3" t="s">
        <v>24</v>
      </c>
      <c r="L5580" s="3">
        <v>3.0</v>
      </c>
      <c r="M5580" s="3" t="s">
        <v>25</v>
      </c>
      <c r="N5580" s="3" t="s">
        <v>5892</v>
      </c>
      <c r="O5580" s="3" t="s">
        <v>5893</v>
      </c>
      <c r="P5580" s="4">
        <v>30163.0</v>
      </c>
      <c r="Q5580" s="3" t="s">
        <v>169</v>
      </c>
      <c r="S5580" s="3" t="s">
        <v>34</v>
      </c>
    </row>
    <row r="5581">
      <c r="A5581" s="2">
        <v>42318.71488425926</v>
      </c>
      <c r="B5581" s="3">
        <v>84.0</v>
      </c>
      <c r="C5581" s="3" t="s">
        <v>4244</v>
      </c>
      <c r="D5581" s="3">
        <v>73.0</v>
      </c>
      <c r="E5581" s="3" t="s">
        <v>4441</v>
      </c>
      <c r="F5581" s="3">
        <v>9.0</v>
      </c>
      <c r="G5581" s="3">
        <v>4.0</v>
      </c>
      <c r="H5581" s="3" t="s">
        <v>5728</v>
      </c>
      <c r="I5581" s="3" t="s">
        <v>673</v>
      </c>
      <c r="J5581" s="3" t="s">
        <v>674</v>
      </c>
      <c r="K5581" s="3" t="s">
        <v>24</v>
      </c>
      <c r="L5581" s="3">
        <v>4.0</v>
      </c>
      <c r="M5581" s="3" t="s">
        <v>30</v>
      </c>
      <c r="N5581" s="3" t="s">
        <v>5894</v>
      </c>
      <c r="O5581" s="3" t="s">
        <v>51</v>
      </c>
      <c r="P5581" s="4">
        <v>31083.0</v>
      </c>
      <c r="Q5581" s="3" t="s">
        <v>132</v>
      </c>
      <c r="S5581" s="3" t="s">
        <v>34</v>
      </c>
    </row>
    <row r="5582">
      <c r="A5582" s="2">
        <v>42318.71488425926</v>
      </c>
      <c r="B5582" s="3">
        <v>84.0</v>
      </c>
      <c r="C5582" s="3" t="s">
        <v>4244</v>
      </c>
      <c r="D5582" s="3">
        <v>73.0</v>
      </c>
      <c r="E5582" s="3" t="s">
        <v>4441</v>
      </c>
      <c r="F5582" s="3">
        <v>9.0</v>
      </c>
      <c r="G5582" s="3">
        <v>4.0</v>
      </c>
      <c r="H5582" s="3" t="s">
        <v>5728</v>
      </c>
      <c r="I5582" s="3" t="s">
        <v>673</v>
      </c>
      <c r="J5582" s="3" t="s">
        <v>674</v>
      </c>
      <c r="K5582" s="3" t="s">
        <v>24</v>
      </c>
      <c r="L5582" s="3">
        <v>5.0</v>
      </c>
      <c r="M5582" s="3" t="s">
        <v>25</v>
      </c>
      <c r="N5582" s="3" t="s">
        <v>5895</v>
      </c>
      <c r="O5582" s="3" t="s">
        <v>377</v>
      </c>
      <c r="P5582" s="4">
        <v>21641.0</v>
      </c>
      <c r="Q5582" s="3" t="s">
        <v>55</v>
      </c>
      <c r="S5582" s="3" t="s">
        <v>34</v>
      </c>
    </row>
    <row r="5583">
      <c r="A5583" s="2">
        <v>42318.71488425926</v>
      </c>
      <c r="B5583" s="3">
        <v>84.0</v>
      </c>
      <c r="C5583" s="3" t="s">
        <v>4244</v>
      </c>
      <c r="D5583" s="3">
        <v>73.0</v>
      </c>
      <c r="E5583" s="3" t="s">
        <v>4441</v>
      </c>
      <c r="F5583" s="3">
        <v>9.0</v>
      </c>
      <c r="G5583" s="3">
        <v>4.0</v>
      </c>
      <c r="H5583" s="3" t="s">
        <v>5728</v>
      </c>
      <c r="I5583" s="3" t="s">
        <v>673</v>
      </c>
      <c r="J5583" s="3" t="s">
        <v>674</v>
      </c>
      <c r="K5583" s="3" t="s">
        <v>24</v>
      </c>
      <c r="L5583" s="3">
        <v>6.0</v>
      </c>
      <c r="M5583" s="3" t="s">
        <v>30</v>
      </c>
      <c r="N5583" s="3" t="s">
        <v>5896</v>
      </c>
      <c r="O5583" s="3" t="s">
        <v>452</v>
      </c>
      <c r="P5583" s="4">
        <v>24959.0</v>
      </c>
      <c r="Q5583" s="3" t="s">
        <v>132</v>
      </c>
      <c r="S5583" s="3" t="s">
        <v>34</v>
      </c>
    </row>
    <row r="5584">
      <c r="A5584" s="2">
        <v>42318.71488425926</v>
      </c>
      <c r="B5584" s="3">
        <v>84.0</v>
      </c>
      <c r="C5584" s="3" t="s">
        <v>4244</v>
      </c>
      <c r="D5584" s="3">
        <v>73.0</v>
      </c>
      <c r="E5584" s="3" t="s">
        <v>4441</v>
      </c>
      <c r="F5584" s="3">
        <v>9.0</v>
      </c>
      <c r="G5584" s="3">
        <v>4.0</v>
      </c>
      <c r="H5584" s="3" t="s">
        <v>5728</v>
      </c>
      <c r="I5584" s="3" t="s">
        <v>673</v>
      </c>
      <c r="J5584" s="3" t="s">
        <v>674</v>
      </c>
      <c r="K5584" s="3" t="s">
        <v>24</v>
      </c>
      <c r="L5584" s="3">
        <v>7.0</v>
      </c>
      <c r="M5584" s="3" t="s">
        <v>25</v>
      </c>
      <c r="N5584" s="3" t="s">
        <v>5897</v>
      </c>
      <c r="O5584" s="3" t="s">
        <v>281</v>
      </c>
      <c r="P5584" s="4">
        <v>22921.0</v>
      </c>
      <c r="Q5584" s="3" t="s">
        <v>52</v>
      </c>
      <c r="S5584" s="3" t="s">
        <v>34</v>
      </c>
    </row>
    <row r="5585">
      <c r="A5585" s="2">
        <v>42318.71488425926</v>
      </c>
      <c r="B5585" s="3">
        <v>84.0</v>
      </c>
      <c r="C5585" s="3" t="s">
        <v>4244</v>
      </c>
      <c r="D5585" s="3">
        <v>73.0</v>
      </c>
      <c r="E5585" s="3" t="s">
        <v>4441</v>
      </c>
      <c r="F5585" s="3">
        <v>9.0</v>
      </c>
      <c r="G5585" s="3">
        <v>4.0</v>
      </c>
      <c r="H5585" s="3" t="s">
        <v>5728</v>
      </c>
      <c r="I5585" s="3" t="s">
        <v>673</v>
      </c>
      <c r="J5585" s="3" t="s">
        <v>674</v>
      </c>
      <c r="K5585" s="3" t="s">
        <v>24</v>
      </c>
      <c r="L5585" s="3">
        <v>8.0</v>
      </c>
      <c r="M5585" s="3" t="s">
        <v>30</v>
      </c>
      <c r="N5585" s="3" t="s">
        <v>5898</v>
      </c>
      <c r="O5585" s="3" t="s">
        <v>803</v>
      </c>
      <c r="P5585" s="4">
        <v>22329.0</v>
      </c>
      <c r="Q5585" s="3" t="s">
        <v>75</v>
      </c>
      <c r="S5585" s="3" t="s">
        <v>34</v>
      </c>
    </row>
    <row r="5586">
      <c r="A5586" s="2">
        <v>42318.71488425926</v>
      </c>
      <c r="B5586" s="3">
        <v>84.0</v>
      </c>
      <c r="C5586" s="3" t="s">
        <v>4244</v>
      </c>
      <c r="D5586" s="3">
        <v>73.0</v>
      </c>
      <c r="E5586" s="3" t="s">
        <v>4441</v>
      </c>
      <c r="F5586" s="3">
        <v>9.0</v>
      </c>
      <c r="G5586" s="3">
        <v>4.0</v>
      </c>
      <c r="H5586" s="3" t="s">
        <v>5728</v>
      </c>
      <c r="I5586" s="3" t="s">
        <v>673</v>
      </c>
      <c r="J5586" s="3" t="s">
        <v>674</v>
      </c>
      <c r="K5586" s="3" t="s">
        <v>24</v>
      </c>
      <c r="L5586" s="3">
        <v>9.0</v>
      </c>
      <c r="M5586" s="3" t="s">
        <v>25</v>
      </c>
      <c r="N5586" s="3" t="s">
        <v>5899</v>
      </c>
      <c r="O5586" s="3" t="s">
        <v>243</v>
      </c>
      <c r="P5586" s="4">
        <v>21513.0</v>
      </c>
      <c r="Q5586" s="3" t="s">
        <v>55</v>
      </c>
      <c r="S5586" s="3" t="s">
        <v>34</v>
      </c>
    </row>
    <row r="5587">
      <c r="A5587" s="2">
        <v>42318.71488425926</v>
      </c>
      <c r="B5587" s="3">
        <v>84.0</v>
      </c>
      <c r="C5587" s="3" t="s">
        <v>4244</v>
      </c>
      <c r="D5587" s="3">
        <v>73.0</v>
      </c>
      <c r="E5587" s="3" t="s">
        <v>4441</v>
      </c>
      <c r="F5587" s="3">
        <v>9.0</v>
      </c>
      <c r="G5587" s="3">
        <v>4.0</v>
      </c>
      <c r="H5587" s="3" t="s">
        <v>5728</v>
      </c>
      <c r="I5587" s="3" t="s">
        <v>673</v>
      </c>
      <c r="J5587" s="3" t="s">
        <v>674</v>
      </c>
      <c r="K5587" s="3" t="s">
        <v>24</v>
      </c>
      <c r="L5587" s="3">
        <v>10.0</v>
      </c>
      <c r="M5587" s="3" t="s">
        <v>30</v>
      </c>
      <c r="N5587" s="3" t="s">
        <v>5900</v>
      </c>
      <c r="O5587" s="3" t="s">
        <v>102</v>
      </c>
      <c r="P5587" s="4">
        <v>18733.0</v>
      </c>
      <c r="Q5587" s="3" t="s">
        <v>113</v>
      </c>
      <c r="S5587" s="3" t="s">
        <v>34</v>
      </c>
    </row>
    <row r="5588">
      <c r="A5588" s="2">
        <v>42318.71488425926</v>
      </c>
      <c r="B5588" s="3">
        <v>84.0</v>
      </c>
      <c r="C5588" s="3" t="s">
        <v>4244</v>
      </c>
      <c r="D5588" s="3">
        <v>73.0</v>
      </c>
      <c r="E5588" s="3" t="s">
        <v>4441</v>
      </c>
      <c r="F5588" s="3">
        <v>9.0</v>
      </c>
      <c r="G5588" s="3">
        <v>4.0</v>
      </c>
      <c r="H5588" s="3" t="s">
        <v>5728</v>
      </c>
      <c r="I5588" s="3" t="s">
        <v>673</v>
      </c>
      <c r="J5588" s="3" t="s">
        <v>674</v>
      </c>
      <c r="K5588" s="3" t="s">
        <v>24</v>
      </c>
      <c r="L5588" s="3">
        <v>11.0</v>
      </c>
      <c r="M5588" s="3" t="s">
        <v>25</v>
      </c>
      <c r="N5588" s="3" t="s">
        <v>5901</v>
      </c>
      <c r="O5588" s="3" t="s">
        <v>275</v>
      </c>
      <c r="P5588" s="4">
        <v>17958.0</v>
      </c>
      <c r="Q5588" s="3" t="s">
        <v>113</v>
      </c>
      <c r="S5588" s="3" t="s">
        <v>34</v>
      </c>
    </row>
    <row r="5589">
      <c r="A5589" s="2">
        <v>42318.71488425926</v>
      </c>
      <c r="B5589" s="3">
        <v>84.0</v>
      </c>
      <c r="C5589" s="3" t="s">
        <v>4244</v>
      </c>
      <c r="D5589" s="3">
        <v>73.0</v>
      </c>
      <c r="E5589" s="3" t="s">
        <v>4441</v>
      </c>
      <c r="F5589" s="3">
        <v>9.0</v>
      </c>
      <c r="G5589" s="3">
        <v>4.0</v>
      </c>
      <c r="H5589" s="3" t="s">
        <v>5728</v>
      </c>
      <c r="I5589" s="3" t="s">
        <v>673</v>
      </c>
      <c r="J5589" s="3" t="s">
        <v>674</v>
      </c>
      <c r="K5589" s="3" t="s">
        <v>24</v>
      </c>
      <c r="L5589" s="3">
        <v>12.0</v>
      </c>
      <c r="M5589" s="3" t="s">
        <v>30</v>
      </c>
      <c r="N5589" s="3" t="s">
        <v>2303</v>
      </c>
      <c r="O5589" s="3" t="s">
        <v>919</v>
      </c>
      <c r="P5589" s="4">
        <v>22742.0</v>
      </c>
      <c r="Q5589" s="3" t="s">
        <v>40</v>
      </c>
      <c r="S5589" s="3" t="s">
        <v>34</v>
      </c>
    </row>
    <row r="5590">
      <c r="A5590" s="2">
        <v>42318.71488425926</v>
      </c>
      <c r="B5590" s="3">
        <v>84.0</v>
      </c>
      <c r="C5590" s="3" t="s">
        <v>4244</v>
      </c>
      <c r="D5590" s="3">
        <v>73.0</v>
      </c>
      <c r="E5590" s="3" t="s">
        <v>4441</v>
      </c>
      <c r="F5590" s="3">
        <v>9.0</v>
      </c>
      <c r="G5590" s="3">
        <v>4.0</v>
      </c>
      <c r="H5590" s="3" t="s">
        <v>5728</v>
      </c>
      <c r="I5590" s="3" t="s">
        <v>673</v>
      </c>
      <c r="J5590" s="3" t="s">
        <v>674</v>
      </c>
      <c r="K5590" s="3" t="s">
        <v>24</v>
      </c>
      <c r="L5590" s="3">
        <v>13.0</v>
      </c>
      <c r="M5590" s="3" t="s">
        <v>25</v>
      </c>
      <c r="N5590" s="3" t="s">
        <v>5902</v>
      </c>
      <c r="O5590" s="3" t="s">
        <v>305</v>
      </c>
      <c r="P5590" s="4">
        <v>21448.0</v>
      </c>
      <c r="Q5590" s="3" t="s">
        <v>169</v>
      </c>
      <c r="S5590" s="3" t="s">
        <v>34</v>
      </c>
    </row>
    <row r="5591">
      <c r="A5591" s="2">
        <v>42318.71488425926</v>
      </c>
      <c r="B5591" s="3">
        <v>84.0</v>
      </c>
      <c r="C5591" s="3" t="s">
        <v>4244</v>
      </c>
      <c r="D5591" s="3">
        <v>74.0</v>
      </c>
      <c r="E5591" s="3" t="s">
        <v>4454</v>
      </c>
      <c r="F5591" s="3">
        <v>9.0</v>
      </c>
      <c r="G5591" s="3">
        <v>4.0</v>
      </c>
      <c r="H5591" s="3" t="s">
        <v>5728</v>
      </c>
      <c r="I5591" s="3" t="s">
        <v>673</v>
      </c>
      <c r="J5591" s="3" t="s">
        <v>674</v>
      </c>
      <c r="K5591" s="3" t="s">
        <v>24</v>
      </c>
      <c r="L5591" s="3">
        <v>1.0</v>
      </c>
      <c r="M5591" s="3" t="s">
        <v>25</v>
      </c>
      <c r="N5591" s="3" t="s">
        <v>5903</v>
      </c>
      <c r="O5591" s="3" t="s">
        <v>3993</v>
      </c>
      <c r="P5591" s="4">
        <v>27426.0</v>
      </c>
      <c r="Q5591" s="3" t="s">
        <v>37</v>
      </c>
      <c r="S5591" s="3" t="s">
        <v>34</v>
      </c>
    </row>
    <row r="5592">
      <c r="A5592" s="2">
        <v>42318.71488425926</v>
      </c>
      <c r="B5592" s="3">
        <v>84.0</v>
      </c>
      <c r="C5592" s="3" t="s">
        <v>4244</v>
      </c>
      <c r="D5592" s="3">
        <v>74.0</v>
      </c>
      <c r="E5592" s="3" t="s">
        <v>4454</v>
      </c>
      <c r="F5592" s="3">
        <v>9.0</v>
      </c>
      <c r="G5592" s="3">
        <v>4.0</v>
      </c>
      <c r="H5592" s="3" t="s">
        <v>5728</v>
      </c>
      <c r="I5592" s="3" t="s">
        <v>673</v>
      </c>
      <c r="J5592" s="3" t="s">
        <v>674</v>
      </c>
      <c r="K5592" s="3" t="s">
        <v>24</v>
      </c>
      <c r="L5592" s="3">
        <v>2.0</v>
      </c>
      <c r="M5592" s="3" t="s">
        <v>30</v>
      </c>
      <c r="N5592" s="3" t="s">
        <v>3681</v>
      </c>
      <c r="O5592" s="3" t="s">
        <v>746</v>
      </c>
      <c r="P5592" s="4">
        <v>26272.0</v>
      </c>
      <c r="Q5592" s="3" t="s">
        <v>216</v>
      </c>
      <c r="S5592" s="3" t="s">
        <v>34</v>
      </c>
    </row>
    <row r="5593">
      <c r="A5593" s="2">
        <v>42318.71488425926</v>
      </c>
      <c r="B5593" s="3">
        <v>84.0</v>
      </c>
      <c r="C5593" s="3" t="s">
        <v>4244</v>
      </c>
      <c r="D5593" s="3">
        <v>74.0</v>
      </c>
      <c r="E5593" s="3" t="s">
        <v>4454</v>
      </c>
      <c r="F5593" s="3">
        <v>9.0</v>
      </c>
      <c r="G5593" s="3">
        <v>4.0</v>
      </c>
      <c r="H5593" s="3" t="s">
        <v>5728</v>
      </c>
      <c r="I5593" s="3" t="s">
        <v>673</v>
      </c>
      <c r="J5593" s="3" t="s">
        <v>674</v>
      </c>
      <c r="K5593" s="3" t="s">
        <v>24</v>
      </c>
      <c r="L5593" s="3">
        <v>3.0</v>
      </c>
      <c r="M5593" s="3" t="s">
        <v>25</v>
      </c>
      <c r="N5593" s="3" t="s">
        <v>2734</v>
      </c>
      <c r="O5593" s="3" t="s">
        <v>384</v>
      </c>
      <c r="P5593" s="4">
        <v>31400.0</v>
      </c>
      <c r="Q5593" s="3" t="s">
        <v>132</v>
      </c>
      <c r="S5593" s="3" t="s">
        <v>34</v>
      </c>
    </row>
    <row r="5594">
      <c r="A5594" s="2">
        <v>42318.71488425926</v>
      </c>
      <c r="B5594" s="3">
        <v>84.0</v>
      </c>
      <c r="C5594" s="3" t="s">
        <v>4244</v>
      </c>
      <c r="D5594" s="3">
        <v>74.0</v>
      </c>
      <c r="E5594" s="3" t="s">
        <v>4454</v>
      </c>
      <c r="F5594" s="3">
        <v>9.0</v>
      </c>
      <c r="G5594" s="3">
        <v>4.0</v>
      </c>
      <c r="H5594" s="3" t="s">
        <v>5728</v>
      </c>
      <c r="I5594" s="3" t="s">
        <v>673</v>
      </c>
      <c r="J5594" s="3" t="s">
        <v>674</v>
      </c>
      <c r="K5594" s="3" t="s">
        <v>24</v>
      </c>
      <c r="L5594" s="3">
        <v>4.0</v>
      </c>
      <c r="M5594" s="3" t="s">
        <v>30</v>
      </c>
      <c r="N5594" s="3" t="s">
        <v>5904</v>
      </c>
      <c r="O5594" s="3" t="s">
        <v>677</v>
      </c>
      <c r="P5594" s="4">
        <v>25083.0</v>
      </c>
      <c r="Q5594" s="3" t="s">
        <v>132</v>
      </c>
      <c r="S5594" s="3" t="s">
        <v>34</v>
      </c>
    </row>
    <row r="5595">
      <c r="A5595" s="2">
        <v>42318.71488425926</v>
      </c>
      <c r="B5595" s="3">
        <v>84.0</v>
      </c>
      <c r="C5595" s="3" t="s">
        <v>4244</v>
      </c>
      <c r="D5595" s="3">
        <v>74.0</v>
      </c>
      <c r="E5595" s="3" t="s">
        <v>4454</v>
      </c>
      <c r="F5595" s="3">
        <v>9.0</v>
      </c>
      <c r="G5595" s="3">
        <v>4.0</v>
      </c>
      <c r="H5595" s="3" t="s">
        <v>5728</v>
      </c>
      <c r="I5595" s="3" t="s">
        <v>673</v>
      </c>
      <c r="J5595" s="3" t="s">
        <v>674</v>
      </c>
      <c r="K5595" s="3" t="s">
        <v>24</v>
      </c>
      <c r="L5595" s="3">
        <v>5.0</v>
      </c>
      <c r="M5595" s="3" t="s">
        <v>25</v>
      </c>
      <c r="N5595" s="3" t="s">
        <v>5796</v>
      </c>
      <c r="O5595" s="3" t="s">
        <v>477</v>
      </c>
      <c r="P5595" s="4">
        <v>30202.0</v>
      </c>
      <c r="Q5595" s="3" t="s">
        <v>79</v>
      </c>
      <c r="S5595" s="3" t="s">
        <v>34</v>
      </c>
    </row>
    <row r="5596">
      <c r="A5596" s="2">
        <v>42318.71488425926</v>
      </c>
      <c r="B5596" s="3">
        <v>84.0</v>
      </c>
      <c r="C5596" s="3" t="s">
        <v>4244</v>
      </c>
      <c r="D5596" s="3">
        <v>74.0</v>
      </c>
      <c r="E5596" s="3" t="s">
        <v>4454</v>
      </c>
      <c r="F5596" s="3">
        <v>9.0</v>
      </c>
      <c r="G5596" s="3">
        <v>4.0</v>
      </c>
      <c r="H5596" s="3" t="s">
        <v>5728</v>
      </c>
      <c r="I5596" s="3" t="s">
        <v>673</v>
      </c>
      <c r="J5596" s="3" t="s">
        <v>674</v>
      </c>
      <c r="K5596" s="3" t="s">
        <v>24</v>
      </c>
      <c r="L5596" s="3">
        <v>6.0</v>
      </c>
      <c r="M5596" s="3" t="s">
        <v>30</v>
      </c>
      <c r="N5596" s="3" t="s">
        <v>5905</v>
      </c>
      <c r="O5596" s="3" t="s">
        <v>602</v>
      </c>
      <c r="P5596" s="4">
        <v>31273.0</v>
      </c>
      <c r="Q5596" s="3" t="s">
        <v>132</v>
      </c>
      <c r="S5596" s="3" t="s">
        <v>34</v>
      </c>
    </row>
    <row r="5597">
      <c r="A5597" s="2">
        <v>42318.71488425926</v>
      </c>
      <c r="B5597" s="3">
        <v>84.0</v>
      </c>
      <c r="C5597" s="3" t="s">
        <v>4244</v>
      </c>
      <c r="D5597" s="3">
        <v>74.0</v>
      </c>
      <c r="E5597" s="3" t="s">
        <v>4454</v>
      </c>
      <c r="F5597" s="3">
        <v>9.0</v>
      </c>
      <c r="G5597" s="3">
        <v>4.0</v>
      </c>
      <c r="H5597" s="3" t="s">
        <v>5728</v>
      </c>
      <c r="I5597" s="3" t="s">
        <v>673</v>
      </c>
      <c r="J5597" s="3" t="s">
        <v>674</v>
      </c>
      <c r="K5597" s="3" t="s">
        <v>24</v>
      </c>
      <c r="L5597" s="3">
        <v>7.0</v>
      </c>
      <c r="M5597" s="3" t="s">
        <v>25</v>
      </c>
      <c r="N5597" s="3" t="s">
        <v>2991</v>
      </c>
      <c r="O5597" s="3" t="s">
        <v>65</v>
      </c>
      <c r="P5597" s="4">
        <v>34123.0</v>
      </c>
      <c r="Q5597" s="3" t="s">
        <v>191</v>
      </c>
      <c r="S5597" s="3" t="s">
        <v>34</v>
      </c>
    </row>
    <row r="5598">
      <c r="A5598" s="2">
        <v>42318.71488425926</v>
      </c>
      <c r="B5598" s="3">
        <v>84.0</v>
      </c>
      <c r="C5598" s="3" t="s">
        <v>4244</v>
      </c>
      <c r="D5598" s="3">
        <v>74.0</v>
      </c>
      <c r="E5598" s="3" t="s">
        <v>4454</v>
      </c>
      <c r="F5598" s="3">
        <v>9.0</v>
      </c>
      <c r="G5598" s="3">
        <v>4.0</v>
      </c>
      <c r="H5598" s="3" t="s">
        <v>5728</v>
      </c>
      <c r="I5598" s="3" t="s">
        <v>673</v>
      </c>
      <c r="J5598" s="3" t="s">
        <v>674</v>
      </c>
      <c r="K5598" s="3" t="s">
        <v>24</v>
      </c>
      <c r="L5598" s="3">
        <v>8.0</v>
      </c>
      <c r="M5598" s="3" t="s">
        <v>30</v>
      </c>
      <c r="N5598" s="3" t="s">
        <v>5906</v>
      </c>
      <c r="O5598" s="3" t="s">
        <v>423</v>
      </c>
      <c r="P5598" s="4">
        <v>26650.0</v>
      </c>
      <c r="Q5598" s="3" t="s">
        <v>40</v>
      </c>
      <c r="S5598" s="3" t="s">
        <v>34</v>
      </c>
    </row>
    <row r="5599">
      <c r="A5599" s="2">
        <v>42318.71488425926</v>
      </c>
      <c r="B5599" s="3">
        <v>84.0</v>
      </c>
      <c r="C5599" s="3" t="s">
        <v>4244</v>
      </c>
      <c r="D5599" s="3">
        <v>74.0</v>
      </c>
      <c r="E5599" s="3" t="s">
        <v>4454</v>
      </c>
      <c r="F5599" s="3">
        <v>9.0</v>
      </c>
      <c r="G5599" s="3">
        <v>4.0</v>
      </c>
      <c r="H5599" s="3" t="s">
        <v>5728</v>
      </c>
      <c r="I5599" s="3" t="s">
        <v>673</v>
      </c>
      <c r="J5599" s="3" t="s">
        <v>674</v>
      </c>
      <c r="K5599" s="3" t="s">
        <v>24</v>
      </c>
      <c r="L5599" s="3">
        <v>9.0</v>
      </c>
      <c r="M5599" s="3" t="s">
        <v>25</v>
      </c>
      <c r="N5599" s="3" t="s">
        <v>5907</v>
      </c>
      <c r="O5599" s="3" t="s">
        <v>1849</v>
      </c>
      <c r="P5599" s="4">
        <v>29903.0</v>
      </c>
      <c r="Q5599" s="3" t="s">
        <v>132</v>
      </c>
      <c r="S5599" s="3" t="s">
        <v>34</v>
      </c>
    </row>
    <row r="5600">
      <c r="A5600" s="2">
        <v>42318.71488425926</v>
      </c>
      <c r="B5600" s="3">
        <v>84.0</v>
      </c>
      <c r="C5600" s="3" t="s">
        <v>4244</v>
      </c>
      <c r="D5600" s="3">
        <v>74.0</v>
      </c>
      <c r="E5600" s="3" t="s">
        <v>4454</v>
      </c>
      <c r="F5600" s="3">
        <v>9.0</v>
      </c>
      <c r="G5600" s="3">
        <v>4.0</v>
      </c>
      <c r="H5600" s="3" t="s">
        <v>5728</v>
      </c>
      <c r="I5600" s="3" t="s">
        <v>673</v>
      </c>
      <c r="J5600" s="3" t="s">
        <v>674</v>
      </c>
      <c r="K5600" s="3" t="s">
        <v>24</v>
      </c>
      <c r="L5600" s="3">
        <v>10.0</v>
      </c>
      <c r="M5600" s="3" t="s">
        <v>30</v>
      </c>
      <c r="N5600" s="3" t="s">
        <v>5908</v>
      </c>
      <c r="O5600" s="3" t="s">
        <v>1191</v>
      </c>
      <c r="P5600" s="4">
        <v>31892.0</v>
      </c>
      <c r="Q5600" s="3" t="s">
        <v>132</v>
      </c>
      <c r="S5600" s="3" t="s">
        <v>34</v>
      </c>
    </row>
    <row r="5601">
      <c r="A5601" s="2">
        <v>42318.71488425926</v>
      </c>
      <c r="B5601" s="3">
        <v>84.0</v>
      </c>
      <c r="C5601" s="3" t="s">
        <v>4244</v>
      </c>
      <c r="D5601" s="3">
        <v>74.0</v>
      </c>
      <c r="E5601" s="3" t="s">
        <v>4454</v>
      </c>
      <c r="F5601" s="3">
        <v>9.0</v>
      </c>
      <c r="G5601" s="3">
        <v>4.0</v>
      </c>
      <c r="H5601" s="3" t="s">
        <v>5728</v>
      </c>
      <c r="I5601" s="3" t="s">
        <v>673</v>
      </c>
      <c r="J5601" s="3" t="s">
        <v>674</v>
      </c>
      <c r="K5601" s="3" t="s">
        <v>24</v>
      </c>
      <c r="L5601" s="3">
        <v>11.0</v>
      </c>
      <c r="M5601" s="3" t="s">
        <v>25</v>
      </c>
      <c r="N5601" s="3" t="s">
        <v>5909</v>
      </c>
      <c r="O5601" s="3" t="s">
        <v>956</v>
      </c>
      <c r="P5601" s="4">
        <v>34837.0</v>
      </c>
      <c r="Q5601" s="3" t="s">
        <v>191</v>
      </c>
      <c r="S5601" s="3" t="s">
        <v>34</v>
      </c>
    </row>
    <row r="5602">
      <c r="A5602" s="2">
        <v>42318.71488425926</v>
      </c>
      <c r="B5602" s="3">
        <v>84.0</v>
      </c>
      <c r="C5602" s="3" t="s">
        <v>4244</v>
      </c>
      <c r="D5602" s="3">
        <v>74.0</v>
      </c>
      <c r="E5602" s="3" t="s">
        <v>4454</v>
      </c>
      <c r="F5602" s="3">
        <v>9.0</v>
      </c>
      <c r="G5602" s="3">
        <v>4.0</v>
      </c>
      <c r="H5602" s="3" t="s">
        <v>5728</v>
      </c>
      <c r="I5602" s="3" t="s">
        <v>673</v>
      </c>
      <c r="J5602" s="3" t="s">
        <v>674</v>
      </c>
      <c r="K5602" s="3" t="s">
        <v>24</v>
      </c>
      <c r="L5602" s="3">
        <v>12.0</v>
      </c>
      <c r="M5602" s="3" t="s">
        <v>30</v>
      </c>
      <c r="N5602" s="3" t="s">
        <v>4450</v>
      </c>
      <c r="O5602" s="3" t="s">
        <v>1021</v>
      </c>
      <c r="P5602" s="4">
        <v>21152.0</v>
      </c>
      <c r="Q5602" s="3" t="s">
        <v>372</v>
      </c>
      <c r="S5602" s="3" t="s">
        <v>34</v>
      </c>
    </row>
    <row r="5603">
      <c r="A5603" s="2">
        <v>42318.71488425926</v>
      </c>
      <c r="B5603" s="3">
        <v>84.0</v>
      </c>
      <c r="C5603" s="3" t="s">
        <v>4244</v>
      </c>
      <c r="D5603" s="3">
        <v>74.0</v>
      </c>
      <c r="E5603" s="3" t="s">
        <v>4454</v>
      </c>
      <c r="F5603" s="3">
        <v>9.0</v>
      </c>
      <c r="G5603" s="3">
        <v>4.0</v>
      </c>
      <c r="H5603" s="3" t="s">
        <v>5728</v>
      </c>
      <c r="I5603" s="3" t="s">
        <v>673</v>
      </c>
      <c r="J5603" s="3" t="s">
        <v>674</v>
      </c>
      <c r="K5603" s="3" t="s">
        <v>24</v>
      </c>
      <c r="L5603" s="3">
        <v>13.0</v>
      </c>
      <c r="M5603" s="3" t="s">
        <v>25</v>
      </c>
      <c r="N5603" s="3" t="s">
        <v>1613</v>
      </c>
      <c r="O5603" s="3" t="s">
        <v>281</v>
      </c>
      <c r="P5603" s="4">
        <v>23322.0</v>
      </c>
      <c r="Q5603" s="3" t="s">
        <v>43</v>
      </c>
      <c r="S5603" s="3" t="s">
        <v>34</v>
      </c>
    </row>
    <row r="5604">
      <c r="A5604" s="2">
        <v>42318.71488425926</v>
      </c>
      <c r="B5604" s="3">
        <v>84.0</v>
      </c>
      <c r="C5604" s="3" t="s">
        <v>4244</v>
      </c>
      <c r="D5604" s="3">
        <v>74.0</v>
      </c>
      <c r="E5604" s="3" t="s">
        <v>4454</v>
      </c>
      <c r="F5604" s="3">
        <v>9.0</v>
      </c>
      <c r="G5604" s="3">
        <v>4.0</v>
      </c>
      <c r="H5604" s="3" t="s">
        <v>5728</v>
      </c>
      <c r="I5604" s="3" t="s">
        <v>673</v>
      </c>
      <c r="J5604" s="3" t="s">
        <v>674</v>
      </c>
      <c r="K5604" s="3" t="s">
        <v>24</v>
      </c>
      <c r="L5604" s="3">
        <v>14.0</v>
      </c>
      <c r="M5604" s="3" t="s">
        <v>30</v>
      </c>
      <c r="N5604" s="3" t="s">
        <v>5910</v>
      </c>
      <c r="O5604" s="3" t="s">
        <v>102</v>
      </c>
      <c r="P5604" s="4">
        <v>21622.0</v>
      </c>
      <c r="Q5604" s="3" t="s">
        <v>132</v>
      </c>
      <c r="S5604" s="3" t="s">
        <v>34</v>
      </c>
    </row>
    <row r="5605">
      <c r="A5605" s="2">
        <v>42318.71488425926</v>
      </c>
      <c r="B5605" s="3">
        <v>84.0</v>
      </c>
      <c r="C5605" s="3" t="s">
        <v>4244</v>
      </c>
      <c r="D5605" s="3">
        <v>74.0</v>
      </c>
      <c r="E5605" s="3" t="s">
        <v>4454</v>
      </c>
      <c r="F5605" s="3">
        <v>9.0</v>
      </c>
      <c r="G5605" s="3">
        <v>4.0</v>
      </c>
      <c r="H5605" s="3" t="s">
        <v>5728</v>
      </c>
      <c r="I5605" s="3" t="s">
        <v>673</v>
      </c>
      <c r="J5605" s="3" t="s">
        <v>674</v>
      </c>
      <c r="K5605" s="3" t="s">
        <v>24</v>
      </c>
      <c r="L5605" s="3">
        <v>15.0</v>
      </c>
      <c r="M5605" s="3" t="s">
        <v>25</v>
      </c>
      <c r="N5605" s="3" t="s">
        <v>4290</v>
      </c>
      <c r="O5605" s="3" t="s">
        <v>1549</v>
      </c>
      <c r="P5605" s="4">
        <v>34728.0</v>
      </c>
      <c r="Q5605" s="3" t="s">
        <v>191</v>
      </c>
      <c r="S5605" s="3" t="s">
        <v>34</v>
      </c>
    </row>
    <row r="5606">
      <c r="A5606" s="2">
        <v>42318.71488425926</v>
      </c>
      <c r="B5606" s="3">
        <v>84.0</v>
      </c>
      <c r="C5606" s="3" t="s">
        <v>4244</v>
      </c>
      <c r="D5606" s="3">
        <v>74.0</v>
      </c>
      <c r="E5606" s="3" t="s">
        <v>4454</v>
      </c>
      <c r="F5606" s="3">
        <v>9.0</v>
      </c>
      <c r="G5606" s="3">
        <v>4.0</v>
      </c>
      <c r="H5606" s="3" t="s">
        <v>5728</v>
      </c>
      <c r="I5606" s="3" t="s">
        <v>673</v>
      </c>
      <c r="J5606" s="3" t="s">
        <v>674</v>
      </c>
      <c r="K5606" s="3" t="s">
        <v>24</v>
      </c>
      <c r="L5606" s="3">
        <v>16.0</v>
      </c>
      <c r="M5606" s="3" t="s">
        <v>30</v>
      </c>
      <c r="N5606" s="3" t="s">
        <v>5911</v>
      </c>
      <c r="O5606" s="3" t="s">
        <v>336</v>
      </c>
      <c r="P5606" s="4">
        <v>22838.0</v>
      </c>
      <c r="Q5606" s="3" t="s">
        <v>40</v>
      </c>
      <c r="S5606" s="3" t="s">
        <v>34</v>
      </c>
    </row>
    <row r="5607">
      <c r="A5607" s="2">
        <v>42318.71488425926</v>
      </c>
      <c r="B5607" s="3">
        <v>84.0</v>
      </c>
      <c r="C5607" s="3" t="s">
        <v>4244</v>
      </c>
      <c r="D5607" s="3">
        <v>74.0</v>
      </c>
      <c r="E5607" s="3" t="s">
        <v>4454</v>
      </c>
      <c r="F5607" s="3">
        <v>9.0</v>
      </c>
      <c r="G5607" s="3">
        <v>4.0</v>
      </c>
      <c r="H5607" s="3" t="s">
        <v>5728</v>
      </c>
      <c r="I5607" s="3" t="s">
        <v>673</v>
      </c>
      <c r="J5607" s="3" t="s">
        <v>674</v>
      </c>
      <c r="K5607" s="3" t="s">
        <v>24</v>
      </c>
      <c r="L5607" s="3">
        <v>17.0</v>
      </c>
      <c r="M5607" s="3" t="s">
        <v>25</v>
      </c>
      <c r="N5607" s="3" t="s">
        <v>5912</v>
      </c>
      <c r="O5607" s="3" t="s">
        <v>477</v>
      </c>
      <c r="P5607" s="4">
        <v>28506.0</v>
      </c>
      <c r="Q5607" s="3" t="s">
        <v>372</v>
      </c>
      <c r="S5607" s="3" t="s">
        <v>34</v>
      </c>
    </row>
    <row r="5608">
      <c r="A5608" s="2">
        <v>42318.71488425926</v>
      </c>
      <c r="B5608" s="3">
        <v>84.0</v>
      </c>
      <c r="C5608" s="3" t="s">
        <v>4244</v>
      </c>
      <c r="D5608" s="3">
        <v>74.0</v>
      </c>
      <c r="E5608" s="3" t="s">
        <v>4454</v>
      </c>
      <c r="F5608" s="3">
        <v>9.0</v>
      </c>
      <c r="G5608" s="3">
        <v>4.0</v>
      </c>
      <c r="H5608" s="3" t="s">
        <v>5728</v>
      </c>
      <c r="I5608" s="3" t="s">
        <v>673</v>
      </c>
      <c r="J5608" s="3" t="s">
        <v>674</v>
      </c>
      <c r="K5608" s="3" t="s">
        <v>24</v>
      </c>
      <c r="L5608" s="3">
        <v>18.0</v>
      </c>
      <c r="M5608" s="3" t="s">
        <v>30</v>
      </c>
      <c r="N5608" s="3" t="s">
        <v>5807</v>
      </c>
      <c r="O5608" s="3" t="s">
        <v>264</v>
      </c>
      <c r="P5608" s="4">
        <v>31058.0</v>
      </c>
      <c r="Q5608" s="3" t="s">
        <v>37</v>
      </c>
      <c r="S5608" s="3" t="s">
        <v>34</v>
      </c>
    </row>
    <row r="5609">
      <c r="A5609" s="2">
        <v>42318.71488425926</v>
      </c>
      <c r="B5609" s="3">
        <v>84.0</v>
      </c>
      <c r="C5609" s="3" t="s">
        <v>4244</v>
      </c>
      <c r="D5609" s="3">
        <v>74.0</v>
      </c>
      <c r="E5609" s="3" t="s">
        <v>4454</v>
      </c>
      <c r="F5609" s="3">
        <v>9.0</v>
      </c>
      <c r="G5609" s="3">
        <v>4.0</v>
      </c>
      <c r="H5609" s="3" t="s">
        <v>5728</v>
      </c>
      <c r="I5609" s="3" t="s">
        <v>673</v>
      </c>
      <c r="J5609" s="3" t="s">
        <v>674</v>
      </c>
      <c r="K5609" s="3" t="s">
        <v>24</v>
      </c>
      <c r="L5609" s="3">
        <v>19.0</v>
      </c>
      <c r="M5609" s="3" t="s">
        <v>25</v>
      </c>
      <c r="N5609" s="3" t="s">
        <v>5913</v>
      </c>
      <c r="O5609" s="3" t="s">
        <v>1275</v>
      </c>
      <c r="P5609" s="4">
        <v>31389.0</v>
      </c>
      <c r="Q5609" s="3" t="s">
        <v>43</v>
      </c>
      <c r="S5609" s="3" t="s">
        <v>34</v>
      </c>
    </row>
    <row r="5610">
      <c r="A5610" s="2">
        <v>42318.71488425926</v>
      </c>
      <c r="B5610" s="3">
        <v>84.0</v>
      </c>
      <c r="C5610" s="3" t="s">
        <v>4244</v>
      </c>
      <c r="D5610" s="3">
        <v>74.0</v>
      </c>
      <c r="E5610" s="3" t="s">
        <v>4454</v>
      </c>
      <c r="F5610" s="3">
        <v>9.0</v>
      </c>
      <c r="G5610" s="3">
        <v>4.0</v>
      </c>
      <c r="H5610" s="3" t="s">
        <v>5728</v>
      </c>
      <c r="I5610" s="3" t="s">
        <v>673</v>
      </c>
      <c r="J5610" s="3" t="s">
        <v>674</v>
      </c>
      <c r="K5610" s="3" t="s">
        <v>24</v>
      </c>
      <c r="L5610" s="3">
        <v>20.0</v>
      </c>
      <c r="M5610" s="3" t="s">
        <v>30</v>
      </c>
      <c r="N5610" s="3" t="s">
        <v>5779</v>
      </c>
      <c r="O5610" s="3" t="s">
        <v>435</v>
      </c>
      <c r="P5610" s="4">
        <v>34954.0</v>
      </c>
      <c r="Q5610" s="3" t="s">
        <v>191</v>
      </c>
      <c r="S5610" s="3" t="s">
        <v>34</v>
      </c>
    </row>
    <row r="5611">
      <c r="A5611" s="2">
        <v>42318.71488425926</v>
      </c>
      <c r="B5611" s="3">
        <v>84.0</v>
      </c>
      <c r="C5611" s="3" t="s">
        <v>4244</v>
      </c>
      <c r="D5611" s="3">
        <v>74.0</v>
      </c>
      <c r="E5611" s="3" t="s">
        <v>4454</v>
      </c>
      <c r="F5611" s="3">
        <v>9.0</v>
      </c>
      <c r="G5611" s="3">
        <v>4.0</v>
      </c>
      <c r="H5611" s="3" t="s">
        <v>5728</v>
      </c>
      <c r="I5611" s="3" t="s">
        <v>673</v>
      </c>
      <c r="J5611" s="3" t="s">
        <v>674</v>
      </c>
      <c r="K5611" s="3" t="s">
        <v>24</v>
      </c>
      <c r="L5611" s="3">
        <v>21.0</v>
      </c>
      <c r="M5611" s="3" t="s">
        <v>25</v>
      </c>
      <c r="N5611" s="3" t="s">
        <v>3700</v>
      </c>
      <c r="O5611" s="3" t="s">
        <v>196</v>
      </c>
      <c r="P5611" s="4">
        <v>17978.0</v>
      </c>
      <c r="Q5611" s="3" t="s">
        <v>55</v>
      </c>
      <c r="S5611" s="3" t="s">
        <v>34</v>
      </c>
    </row>
    <row r="5612">
      <c r="A5612" s="2">
        <v>42318.71488425926</v>
      </c>
      <c r="B5612" s="3">
        <v>84.0</v>
      </c>
      <c r="C5612" s="3" t="s">
        <v>4244</v>
      </c>
      <c r="D5612" s="3">
        <v>74.0</v>
      </c>
      <c r="E5612" s="3" t="s">
        <v>4454</v>
      </c>
      <c r="F5612" s="3">
        <v>9.0</v>
      </c>
      <c r="G5612" s="3">
        <v>4.0</v>
      </c>
      <c r="H5612" s="3" t="s">
        <v>5728</v>
      </c>
      <c r="I5612" s="3" t="s">
        <v>673</v>
      </c>
      <c r="J5612" s="3" t="s">
        <v>674</v>
      </c>
      <c r="K5612" s="3" t="s">
        <v>24</v>
      </c>
      <c r="L5612" s="3">
        <v>22.0</v>
      </c>
      <c r="M5612" s="3" t="s">
        <v>30</v>
      </c>
      <c r="N5612" s="3" t="s">
        <v>5914</v>
      </c>
      <c r="O5612" s="3" t="s">
        <v>323</v>
      </c>
      <c r="P5612" s="4">
        <v>15367.0</v>
      </c>
      <c r="Q5612" s="3" t="s">
        <v>153</v>
      </c>
      <c r="S5612" s="3" t="s">
        <v>34</v>
      </c>
    </row>
    <row r="5613">
      <c r="A5613" s="2">
        <v>42318.71488425926</v>
      </c>
      <c r="B5613" s="3">
        <v>84.0</v>
      </c>
      <c r="C5613" s="3" t="s">
        <v>4244</v>
      </c>
      <c r="D5613" s="3">
        <v>1.0</v>
      </c>
      <c r="E5613" s="3" t="s">
        <v>4245</v>
      </c>
      <c r="F5613" s="3">
        <v>10.0</v>
      </c>
      <c r="G5613" s="3">
        <v>6.0</v>
      </c>
      <c r="H5613" s="3" t="s">
        <v>5915</v>
      </c>
      <c r="I5613" s="3" t="s">
        <v>5915</v>
      </c>
      <c r="J5613" s="3" t="s">
        <v>922</v>
      </c>
      <c r="K5613" s="3" t="s">
        <v>24</v>
      </c>
      <c r="L5613" s="3">
        <v>1.0</v>
      </c>
      <c r="M5613" s="3" t="s">
        <v>25</v>
      </c>
      <c r="N5613" s="3" t="s">
        <v>5916</v>
      </c>
      <c r="O5613" s="3" t="s">
        <v>257</v>
      </c>
      <c r="P5613" s="4">
        <v>24131.0</v>
      </c>
      <c r="Q5613" s="3" t="s">
        <v>776</v>
      </c>
      <c r="S5613" s="3" t="s">
        <v>29</v>
      </c>
    </row>
    <row r="5614">
      <c r="A5614" s="2">
        <v>42318.71488425926</v>
      </c>
      <c r="B5614" s="3">
        <v>84.0</v>
      </c>
      <c r="C5614" s="3" t="s">
        <v>4244</v>
      </c>
      <c r="D5614" s="3">
        <v>1.0</v>
      </c>
      <c r="E5614" s="3" t="s">
        <v>4245</v>
      </c>
      <c r="F5614" s="3">
        <v>10.0</v>
      </c>
      <c r="G5614" s="3">
        <v>6.0</v>
      </c>
      <c r="H5614" s="3" t="s">
        <v>5915</v>
      </c>
      <c r="I5614" s="3" t="s">
        <v>5915</v>
      </c>
      <c r="J5614" s="3" t="s">
        <v>922</v>
      </c>
      <c r="K5614" s="3" t="s">
        <v>24</v>
      </c>
      <c r="L5614" s="3">
        <v>2.0</v>
      </c>
      <c r="M5614" s="3" t="s">
        <v>30</v>
      </c>
      <c r="N5614" s="3" t="s">
        <v>5917</v>
      </c>
      <c r="O5614" s="3" t="s">
        <v>364</v>
      </c>
      <c r="P5614" s="4">
        <v>24196.0</v>
      </c>
      <c r="Q5614" s="3" t="s">
        <v>37</v>
      </c>
      <c r="S5614" s="3" t="s">
        <v>34</v>
      </c>
    </row>
    <row r="5615">
      <c r="A5615" s="2">
        <v>42318.71488425926</v>
      </c>
      <c r="B5615" s="3">
        <v>84.0</v>
      </c>
      <c r="C5615" s="3" t="s">
        <v>4244</v>
      </c>
      <c r="D5615" s="3">
        <v>1.0</v>
      </c>
      <c r="E5615" s="3" t="s">
        <v>4245</v>
      </c>
      <c r="F5615" s="3">
        <v>10.0</v>
      </c>
      <c r="G5615" s="3">
        <v>6.0</v>
      </c>
      <c r="H5615" s="3" t="s">
        <v>5915</v>
      </c>
      <c r="I5615" s="3" t="s">
        <v>5915</v>
      </c>
      <c r="J5615" s="3" t="s">
        <v>922</v>
      </c>
      <c r="K5615" s="3" t="s">
        <v>24</v>
      </c>
      <c r="L5615" s="3">
        <v>3.0</v>
      </c>
      <c r="M5615" s="3" t="s">
        <v>25</v>
      </c>
      <c r="N5615" s="3" t="s">
        <v>5918</v>
      </c>
      <c r="O5615" s="3" t="s">
        <v>4223</v>
      </c>
      <c r="P5615" s="4">
        <v>22263.0</v>
      </c>
      <c r="Q5615" s="3" t="s">
        <v>37</v>
      </c>
      <c r="S5615" s="3" t="s">
        <v>34</v>
      </c>
    </row>
    <row r="5616">
      <c r="A5616" s="2">
        <v>42318.71488425926</v>
      </c>
      <c r="B5616" s="3">
        <v>84.0</v>
      </c>
      <c r="C5616" s="3" t="s">
        <v>4244</v>
      </c>
      <c r="D5616" s="3">
        <v>1.0</v>
      </c>
      <c r="E5616" s="3" t="s">
        <v>4245</v>
      </c>
      <c r="F5616" s="3">
        <v>10.0</v>
      </c>
      <c r="G5616" s="3">
        <v>6.0</v>
      </c>
      <c r="H5616" s="3" t="s">
        <v>5915</v>
      </c>
      <c r="I5616" s="3" t="s">
        <v>5915</v>
      </c>
      <c r="J5616" s="3" t="s">
        <v>922</v>
      </c>
      <c r="K5616" s="3" t="s">
        <v>24</v>
      </c>
      <c r="L5616" s="3">
        <v>4.0</v>
      </c>
      <c r="M5616" s="3" t="s">
        <v>30</v>
      </c>
      <c r="N5616" s="3" t="s">
        <v>5919</v>
      </c>
      <c r="O5616" s="3" t="s">
        <v>5920</v>
      </c>
      <c r="P5616" s="4">
        <v>29876.0</v>
      </c>
      <c r="Q5616" s="3" t="s">
        <v>266</v>
      </c>
      <c r="S5616" s="3" t="s">
        <v>34</v>
      </c>
    </row>
    <row r="5617">
      <c r="A5617" s="2">
        <v>42318.71488425926</v>
      </c>
      <c r="B5617" s="3">
        <v>84.0</v>
      </c>
      <c r="C5617" s="3" t="s">
        <v>4244</v>
      </c>
      <c r="D5617" s="3">
        <v>1.0</v>
      </c>
      <c r="E5617" s="3" t="s">
        <v>4245</v>
      </c>
      <c r="F5617" s="3">
        <v>10.0</v>
      </c>
      <c r="G5617" s="3">
        <v>6.0</v>
      </c>
      <c r="H5617" s="3" t="s">
        <v>5915</v>
      </c>
      <c r="I5617" s="3" t="s">
        <v>5915</v>
      </c>
      <c r="J5617" s="3" t="s">
        <v>922</v>
      </c>
      <c r="K5617" s="3" t="s">
        <v>24</v>
      </c>
      <c r="L5617" s="3">
        <v>5.0</v>
      </c>
      <c r="M5617" s="3" t="s">
        <v>25</v>
      </c>
      <c r="N5617" s="3" t="s">
        <v>2948</v>
      </c>
      <c r="O5617" s="3" t="s">
        <v>218</v>
      </c>
      <c r="P5617" s="4">
        <v>22734.0</v>
      </c>
      <c r="Q5617" s="3" t="s">
        <v>149</v>
      </c>
      <c r="S5617" s="3" t="s">
        <v>34</v>
      </c>
    </row>
    <row r="5618">
      <c r="A5618" s="2">
        <v>42318.71488425926</v>
      </c>
      <c r="B5618" s="3">
        <v>84.0</v>
      </c>
      <c r="C5618" s="3" t="s">
        <v>4244</v>
      </c>
      <c r="D5618" s="3">
        <v>1.0</v>
      </c>
      <c r="E5618" s="3" t="s">
        <v>4245</v>
      </c>
      <c r="F5618" s="3">
        <v>10.0</v>
      </c>
      <c r="G5618" s="3">
        <v>6.0</v>
      </c>
      <c r="H5618" s="3" t="s">
        <v>5915</v>
      </c>
      <c r="I5618" s="3" t="s">
        <v>5915</v>
      </c>
      <c r="J5618" s="3" t="s">
        <v>922</v>
      </c>
      <c r="K5618" s="3" t="s">
        <v>24</v>
      </c>
      <c r="L5618" s="3">
        <v>6.0</v>
      </c>
      <c r="M5618" s="3" t="s">
        <v>30</v>
      </c>
      <c r="N5618" s="3" t="s">
        <v>5921</v>
      </c>
      <c r="O5618" s="3" t="s">
        <v>1893</v>
      </c>
      <c r="P5618" s="4">
        <v>18232.0</v>
      </c>
      <c r="Q5618" s="3" t="s">
        <v>86</v>
      </c>
      <c r="S5618" s="3" t="s">
        <v>29</v>
      </c>
    </row>
    <row r="5619">
      <c r="A5619" s="2">
        <v>42318.71488425926</v>
      </c>
      <c r="B5619" s="3">
        <v>84.0</v>
      </c>
      <c r="C5619" s="3" t="s">
        <v>4244</v>
      </c>
      <c r="D5619" s="3">
        <v>1.0</v>
      </c>
      <c r="E5619" s="3" t="s">
        <v>4245</v>
      </c>
      <c r="F5619" s="3">
        <v>10.0</v>
      </c>
      <c r="G5619" s="3">
        <v>6.0</v>
      </c>
      <c r="H5619" s="3" t="s">
        <v>5915</v>
      </c>
      <c r="I5619" s="3" t="s">
        <v>5915</v>
      </c>
      <c r="J5619" s="3" t="s">
        <v>922</v>
      </c>
      <c r="K5619" s="3" t="s">
        <v>24</v>
      </c>
      <c r="L5619" s="3">
        <v>7.0</v>
      </c>
      <c r="M5619" s="3" t="s">
        <v>25</v>
      </c>
      <c r="N5619" s="3" t="s">
        <v>5922</v>
      </c>
      <c r="O5619" s="3" t="s">
        <v>141</v>
      </c>
      <c r="P5619" s="4">
        <v>25079.0</v>
      </c>
      <c r="Q5619" s="3" t="s">
        <v>33</v>
      </c>
      <c r="S5619" s="3" t="s">
        <v>34</v>
      </c>
    </row>
    <row r="5620">
      <c r="A5620" s="2">
        <v>42318.71488425926</v>
      </c>
      <c r="B5620" s="3">
        <v>84.0</v>
      </c>
      <c r="C5620" s="3" t="s">
        <v>4244</v>
      </c>
      <c r="D5620" s="3">
        <v>1.0</v>
      </c>
      <c r="E5620" s="3" t="s">
        <v>4245</v>
      </c>
      <c r="F5620" s="3">
        <v>10.0</v>
      </c>
      <c r="G5620" s="3">
        <v>6.0</v>
      </c>
      <c r="H5620" s="3" t="s">
        <v>5915</v>
      </c>
      <c r="I5620" s="3" t="s">
        <v>5915</v>
      </c>
      <c r="J5620" s="3" t="s">
        <v>922</v>
      </c>
      <c r="K5620" s="3" t="s">
        <v>24</v>
      </c>
      <c r="L5620" s="3">
        <v>8.0</v>
      </c>
      <c r="M5620" s="3" t="s">
        <v>30</v>
      </c>
      <c r="N5620" s="3" t="s">
        <v>5923</v>
      </c>
      <c r="O5620" s="3" t="s">
        <v>1651</v>
      </c>
      <c r="P5620" s="4">
        <v>21499.0</v>
      </c>
      <c r="Q5620" s="3" t="s">
        <v>86</v>
      </c>
      <c r="S5620" s="3" t="s">
        <v>34</v>
      </c>
    </row>
    <row r="5621">
      <c r="A5621" s="2">
        <v>42318.71488425926</v>
      </c>
      <c r="B5621" s="3">
        <v>84.0</v>
      </c>
      <c r="C5621" s="3" t="s">
        <v>4244</v>
      </c>
      <c r="D5621" s="3">
        <v>1.0</v>
      </c>
      <c r="E5621" s="3" t="s">
        <v>4245</v>
      </c>
      <c r="F5621" s="3">
        <v>10.0</v>
      </c>
      <c r="G5621" s="3">
        <v>6.0</v>
      </c>
      <c r="H5621" s="3" t="s">
        <v>5915</v>
      </c>
      <c r="I5621" s="3" t="s">
        <v>5915</v>
      </c>
      <c r="J5621" s="3" t="s">
        <v>922</v>
      </c>
      <c r="K5621" s="3" t="s">
        <v>24</v>
      </c>
      <c r="L5621" s="3">
        <v>9.0</v>
      </c>
      <c r="M5621" s="3" t="s">
        <v>25</v>
      </c>
      <c r="N5621" s="3" t="s">
        <v>5924</v>
      </c>
      <c r="O5621" s="3" t="s">
        <v>898</v>
      </c>
      <c r="P5621" s="4">
        <v>21375.0</v>
      </c>
      <c r="Q5621" s="3" t="s">
        <v>216</v>
      </c>
      <c r="S5621" s="3" t="s">
        <v>34</v>
      </c>
    </row>
    <row r="5622">
      <c r="A5622" s="2">
        <v>42318.71488425926</v>
      </c>
      <c r="B5622" s="3">
        <v>84.0</v>
      </c>
      <c r="C5622" s="3" t="s">
        <v>4244</v>
      </c>
      <c r="D5622" s="3">
        <v>1.0</v>
      </c>
      <c r="E5622" s="3" t="s">
        <v>4245</v>
      </c>
      <c r="F5622" s="3">
        <v>10.0</v>
      </c>
      <c r="G5622" s="3">
        <v>6.0</v>
      </c>
      <c r="H5622" s="3" t="s">
        <v>5915</v>
      </c>
      <c r="I5622" s="3" t="s">
        <v>5915</v>
      </c>
      <c r="J5622" s="3" t="s">
        <v>922</v>
      </c>
      <c r="K5622" s="3" t="s">
        <v>24</v>
      </c>
      <c r="L5622" s="3">
        <v>10.0</v>
      </c>
      <c r="M5622" s="3" t="s">
        <v>30</v>
      </c>
      <c r="N5622" s="3" t="s">
        <v>5925</v>
      </c>
      <c r="O5622" s="3" t="s">
        <v>215</v>
      </c>
      <c r="P5622" s="4">
        <v>21340.0</v>
      </c>
      <c r="Q5622" s="3" t="s">
        <v>52</v>
      </c>
      <c r="S5622" s="3" t="s">
        <v>34</v>
      </c>
    </row>
    <row r="5623">
      <c r="A5623" s="2">
        <v>42318.71488425926</v>
      </c>
      <c r="B5623" s="3">
        <v>84.0</v>
      </c>
      <c r="C5623" s="3" t="s">
        <v>4244</v>
      </c>
      <c r="D5623" s="3">
        <v>1.0</v>
      </c>
      <c r="E5623" s="3" t="s">
        <v>4245</v>
      </c>
      <c r="F5623" s="3">
        <v>10.0</v>
      </c>
      <c r="G5623" s="3">
        <v>6.0</v>
      </c>
      <c r="H5623" s="3" t="s">
        <v>5915</v>
      </c>
      <c r="I5623" s="3" t="s">
        <v>5915</v>
      </c>
      <c r="J5623" s="3" t="s">
        <v>922</v>
      </c>
      <c r="K5623" s="3" t="s">
        <v>24</v>
      </c>
      <c r="L5623" s="3">
        <v>11.0</v>
      </c>
      <c r="M5623" s="3" t="s">
        <v>25</v>
      </c>
      <c r="N5623" s="3" t="s">
        <v>5926</v>
      </c>
      <c r="O5623" s="3" t="s">
        <v>1014</v>
      </c>
      <c r="P5623" s="4">
        <v>26115.0</v>
      </c>
      <c r="Q5623" s="3" t="s">
        <v>189</v>
      </c>
      <c r="S5623" s="3" t="s">
        <v>34</v>
      </c>
    </row>
    <row r="5624">
      <c r="A5624" s="2">
        <v>42318.71488425926</v>
      </c>
      <c r="B5624" s="3">
        <v>84.0</v>
      </c>
      <c r="C5624" s="3" t="s">
        <v>4244</v>
      </c>
      <c r="D5624" s="3">
        <v>1.0</v>
      </c>
      <c r="E5624" s="3" t="s">
        <v>4245</v>
      </c>
      <c r="F5624" s="3">
        <v>10.0</v>
      </c>
      <c r="G5624" s="3">
        <v>6.0</v>
      </c>
      <c r="H5624" s="3" t="s">
        <v>5915</v>
      </c>
      <c r="I5624" s="3" t="s">
        <v>5915</v>
      </c>
      <c r="J5624" s="3" t="s">
        <v>922</v>
      </c>
      <c r="K5624" s="3" t="s">
        <v>24</v>
      </c>
      <c r="L5624" s="3">
        <v>12.0</v>
      </c>
      <c r="M5624" s="3" t="s">
        <v>30</v>
      </c>
      <c r="N5624" s="3" t="s">
        <v>5927</v>
      </c>
      <c r="O5624" s="3" t="s">
        <v>5928</v>
      </c>
      <c r="P5624" s="4">
        <v>26886.0</v>
      </c>
      <c r="Q5624" s="3" t="s">
        <v>132</v>
      </c>
      <c r="S5624" s="3" t="s">
        <v>34</v>
      </c>
    </row>
    <row r="5625">
      <c r="A5625" s="2">
        <v>42318.71488425926</v>
      </c>
      <c r="B5625" s="3">
        <v>84.0</v>
      </c>
      <c r="C5625" s="3" t="s">
        <v>4244</v>
      </c>
      <c r="D5625" s="3">
        <v>1.0</v>
      </c>
      <c r="E5625" s="3" t="s">
        <v>4245</v>
      </c>
      <c r="F5625" s="3">
        <v>10.0</v>
      </c>
      <c r="G5625" s="3">
        <v>6.0</v>
      </c>
      <c r="H5625" s="3" t="s">
        <v>5915</v>
      </c>
      <c r="I5625" s="3" t="s">
        <v>5915</v>
      </c>
      <c r="J5625" s="3" t="s">
        <v>922</v>
      </c>
      <c r="K5625" s="3" t="s">
        <v>24</v>
      </c>
      <c r="L5625" s="3">
        <v>13.0</v>
      </c>
      <c r="M5625" s="3" t="s">
        <v>25</v>
      </c>
      <c r="N5625" s="3" t="s">
        <v>5023</v>
      </c>
      <c r="O5625" s="3" t="s">
        <v>240</v>
      </c>
      <c r="P5625" s="4">
        <v>23072.0</v>
      </c>
      <c r="Q5625" s="3" t="s">
        <v>75</v>
      </c>
      <c r="S5625" s="3" t="s">
        <v>34</v>
      </c>
    </row>
    <row r="5626">
      <c r="A5626" s="2">
        <v>42318.71488425926</v>
      </c>
      <c r="B5626" s="3">
        <v>84.0</v>
      </c>
      <c r="C5626" s="3" t="s">
        <v>4244</v>
      </c>
      <c r="D5626" s="3">
        <v>1.0</v>
      </c>
      <c r="E5626" s="3" t="s">
        <v>4245</v>
      </c>
      <c r="F5626" s="3">
        <v>10.0</v>
      </c>
      <c r="G5626" s="3">
        <v>6.0</v>
      </c>
      <c r="H5626" s="3" t="s">
        <v>5915</v>
      </c>
      <c r="I5626" s="3" t="s">
        <v>5915</v>
      </c>
      <c r="J5626" s="3" t="s">
        <v>922</v>
      </c>
      <c r="K5626" s="3" t="s">
        <v>24</v>
      </c>
      <c r="L5626" s="3">
        <v>14.0</v>
      </c>
      <c r="M5626" s="3" t="s">
        <v>30</v>
      </c>
      <c r="N5626" s="3" t="s">
        <v>3368</v>
      </c>
      <c r="O5626" s="3" t="s">
        <v>215</v>
      </c>
      <c r="P5626" s="4">
        <v>22729.0</v>
      </c>
      <c r="Q5626" s="3" t="s">
        <v>72</v>
      </c>
      <c r="S5626" s="3" t="s">
        <v>34</v>
      </c>
    </row>
    <row r="5627">
      <c r="A5627" s="2">
        <v>42318.71488425926</v>
      </c>
      <c r="B5627" s="3">
        <v>84.0</v>
      </c>
      <c r="C5627" s="3" t="s">
        <v>4244</v>
      </c>
      <c r="D5627" s="3">
        <v>1.0</v>
      </c>
      <c r="E5627" s="3" t="s">
        <v>4245</v>
      </c>
      <c r="F5627" s="3">
        <v>10.0</v>
      </c>
      <c r="G5627" s="3">
        <v>6.0</v>
      </c>
      <c r="H5627" s="3" t="s">
        <v>5915</v>
      </c>
      <c r="I5627" s="3" t="s">
        <v>5915</v>
      </c>
      <c r="J5627" s="3" t="s">
        <v>922</v>
      </c>
      <c r="K5627" s="3" t="s">
        <v>24</v>
      </c>
      <c r="L5627" s="3">
        <v>15.0</v>
      </c>
      <c r="M5627" s="3" t="s">
        <v>25</v>
      </c>
      <c r="N5627" s="3" t="s">
        <v>5929</v>
      </c>
      <c r="O5627" s="3" t="s">
        <v>141</v>
      </c>
      <c r="P5627" s="4">
        <v>25441.0</v>
      </c>
      <c r="Q5627" s="3" t="s">
        <v>83</v>
      </c>
      <c r="S5627" s="3" t="s">
        <v>34</v>
      </c>
    </row>
    <row r="5628">
      <c r="A5628" s="2">
        <v>42318.71488425926</v>
      </c>
      <c r="B5628" s="3">
        <v>84.0</v>
      </c>
      <c r="C5628" s="3" t="s">
        <v>4244</v>
      </c>
      <c r="D5628" s="3">
        <v>1.0</v>
      </c>
      <c r="E5628" s="3" t="s">
        <v>4245</v>
      </c>
      <c r="F5628" s="3">
        <v>10.0</v>
      </c>
      <c r="G5628" s="3">
        <v>6.0</v>
      </c>
      <c r="H5628" s="3" t="s">
        <v>5915</v>
      </c>
      <c r="I5628" s="3" t="s">
        <v>5915</v>
      </c>
      <c r="J5628" s="3" t="s">
        <v>922</v>
      </c>
      <c r="K5628" s="3" t="s">
        <v>24</v>
      </c>
      <c r="L5628" s="3">
        <v>16.0</v>
      </c>
      <c r="M5628" s="3" t="s">
        <v>30</v>
      </c>
      <c r="N5628" s="3" t="s">
        <v>4813</v>
      </c>
      <c r="O5628" s="3" t="s">
        <v>960</v>
      </c>
      <c r="P5628" s="4">
        <v>15817.0</v>
      </c>
      <c r="Q5628" s="3" t="s">
        <v>86</v>
      </c>
      <c r="S5628" s="3" t="s">
        <v>34</v>
      </c>
    </row>
    <row r="5629">
      <c r="A5629" s="2">
        <v>42318.71488425926</v>
      </c>
      <c r="B5629" s="3">
        <v>84.0</v>
      </c>
      <c r="C5629" s="3" t="s">
        <v>4244</v>
      </c>
      <c r="D5629" s="3">
        <v>1.0</v>
      </c>
      <c r="E5629" s="3" t="s">
        <v>4245</v>
      </c>
      <c r="F5629" s="3">
        <v>10.0</v>
      </c>
      <c r="G5629" s="3">
        <v>6.0</v>
      </c>
      <c r="H5629" s="3" t="s">
        <v>5915</v>
      </c>
      <c r="I5629" s="3" t="s">
        <v>5915</v>
      </c>
      <c r="J5629" s="3" t="s">
        <v>922</v>
      </c>
      <c r="K5629" s="3" t="s">
        <v>24</v>
      </c>
      <c r="L5629" s="3">
        <v>17.0</v>
      </c>
      <c r="M5629" s="3" t="s">
        <v>25</v>
      </c>
      <c r="N5629" s="3" t="s">
        <v>5450</v>
      </c>
      <c r="O5629" s="3" t="s">
        <v>417</v>
      </c>
      <c r="P5629" s="4">
        <v>18239.0</v>
      </c>
      <c r="Q5629" s="3" t="s">
        <v>169</v>
      </c>
      <c r="S5629" s="3" t="s">
        <v>34</v>
      </c>
    </row>
    <row r="5630">
      <c r="A5630" s="2">
        <v>42318.71488425926</v>
      </c>
      <c r="B5630" s="3">
        <v>84.0</v>
      </c>
      <c r="C5630" s="3" t="s">
        <v>4244</v>
      </c>
      <c r="D5630" s="3">
        <v>1.0</v>
      </c>
      <c r="E5630" s="3" t="s">
        <v>4245</v>
      </c>
      <c r="F5630" s="3">
        <v>10.0</v>
      </c>
      <c r="G5630" s="3">
        <v>6.0</v>
      </c>
      <c r="H5630" s="3" t="s">
        <v>5915</v>
      </c>
      <c r="I5630" s="3" t="s">
        <v>5915</v>
      </c>
      <c r="J5630" s="3" t="s">
        <v>922</v>
      </c>
      <c r="K5630" s="3" t="s">
        <v>24</v>
      </c>
      <c r="L5630" s="3">
        <v>18.0</v>
      </c>
      <c r="M5630" s="3" t="s">
        <v>30</v>
      </c>
      <c r="N5630" s="3" t="s">
        <v>5930</v>
      </c>
      <c r="O5630" s="3" t="s">
        <v>5931</v>
      </c>
      <c r="P5630" s="4">
        <v>31591.0</v>
      </c>
      <c r="Q5630" s="3" t="s">
        <v>110</v>
      </c>
      <c r="S5630" s="3" t="s">
        <v>34</v>
      </c>
    </row>
    <row r="5631">
      <c r="A5631" s="2">
        <v>42318.71488425926</v>
      </c>
      <c r="B5631" s="3">
        <v>84.0</v>
      </c>
      <c r="C5631" s="3" t="s">
        <v>4244</v>
      </c>
      <c r="D5631" s="3">
        <v>3.0</v>
      </c>
      <c r="E5631" s="3" t="s">
        <v>4264</v>
      </c>
      <c r="F5631" s="3">
        <v>10.0</v>
      </c>
      <c r="G5631" s="3">
        <v>6.0</v>
      </c>
      <c r="H5631" s="3" t="s">
        <v>5915</v>
      </c>
      <c r="I5631" s="3" t="s">
        <v>5915</v>
      </c>
      <c r="J5631" s="3" t="s">
        <v>922</v>
      </c>
      <c r="K5631" s="3" t="s">
        <v>24</v>
      </c>
      <c r="L5631" s="3">
        <v>1.0</v>
      </c>
      <c r="M5631" s="3" t="s">
        <v>25</v>
      </c>
      <c r="N5631" s="3" t="s">
        <v>138</v>
      </c>
      <c r="O5631" s="3" t="s">
        <v>305</v>
      </c>
      <c r="P5631" s="4">
        <v>20234.0</v>
      </c>
      <c r="Q5631" s="3" t="s">
        <v>189</v>
      </c>
      <c r="S5631" s="3" t="s">
        <v>29</v>
      </c>
    </row>
    <row r="5632">
      <c r="A5632" s="2">
        <v>42318.71488425926</v>
      </c>
      <c r="B5632" s="3">
        <v>84.0</v>
      </c>
      <c r="C5632" s="3" t="s">
        <v>4244</v>
      </c>
      <c r="D5632" s="3">
        <v>3.0</v>
      </c>
      <c r="E5632" s="3" t="s">
        <v>4264</v>
      </c>
      <c r="F5632" s="3">
        <v>10.0</v>
      </c>
      <c r="G5632" s="3">
        <v>6.0</v>
      </c>
      <c r="H5632" s="3" t="s">
        <v>5915</v>
      </c>
      <c r="I5632" s="3" t="s">
        <v>5915</v>
      </c>
      <c r="J5632" s="3" t="s">
        <v>922</v>
      </c>
      <c r="K5632" s="3" t="s">
        <v>24</v>
      </c>
      <c r="L5632" s="3">
        <v>2.0</v>
      </c>
      <c r="M5632" s="3" t="s">
        <v>30</v>
      </c>
      <c r="N5632" s="3" t="s">
        <v>5932</v>
      </c>
      <c r="O5632" s="3" t="s">
        <v>1713</v>
      </c>
      <c r="P5632" s="4">
        <v>20887.0</v>
      </c>
      <c r="Q5632" s="3" t="s">
        <v>153</v>
      </c>
      <c r="S5632" s="3" t="s">
        <v>29</v>
      </c>
    </row>
    <row r="5633">
      <c r="A5633" s="2">
        <v>42318.71488425926</v>
      </c>
      <c r="B5633" s="3">
        <v>84.0</v>
      </c>
      <c r="C5633" s="3" t="s">
        <v>4244</v>
      </c>
      <c r="D5633" s="3">
        <v>3.0</v>
      </c>
      <c r="E5633" s="3" t="s">
        <v>4264</v>
      </c>
      <c r="F5633" s="3">
        <v>10.0</v>
      </c>
      <c r="G5633" s="3">
        <v>6.0</v>
      </c>
      <c r="H5633" s="3" t="s">
        <v>5915</v>
      </c>
      <c r="I5633" s="3" t="s">
        <v>5915</v>
      </c>
      <c r="J5633" s="3" t="s">
        <v>922</v>
      </c>
      <c r="K5633" s="3" t="s">
        <v>24</v>
      </c>
      <c r="L5633" s="3">
        <v>3.0</v>
      </c>
      <c r="M5633" s="3" t="s">
        <v>25</v>
      </c>
      <c r="N5633" s="3" t="s">
        <v>5933</v>
      </c>
      <c r="O5633" s="3" t="s">
        <v>477</v>
      </c>
      <c r="P5633" s="4">
        <v>32514.0</v>
      </c>
      <c r="Q5633" s="3" t="s">
        <v>110</v>
      </c>
      <c r="S5633" s="3" t="s">
        <v>34</v>
      </c>
    </row>
    <row r="5634">
      <c r="A5634" s="2">
        <v>42318.71488425926</v>
      </c>
      <c r="B5634" s="3">
        <v>84.0</v>
      </c>
      <c r="C5634" s="3" t="s">
        <v>4244</v>
      </c>
      <c r="D5634" s="3">
        <v>3.0</v>
      </c>
      <c r="E5634" s="3" t="s">
        <v>4264</v>
      </c>
      <c r="F5634" s="3">
        <v>10.0</v>
      </c>
      <c r="G5634" s="3">
        <v>6.0</v>
      </c>
      <c r="H5634" s="3" t="s">
        <v>5915</v>
      </c>
      <c r="I5634" s="3" t="s">
        <v>5915</v>
      </c>
      <c r="J5634" s="3" t="s">
        <v>922</v>
      </c>
      <c r="K5634" s="3" t="s">
        <v>24</v>
      </c>
      <c r="L5634" s="3">
        <v>4.0</v>
      </c>
      <c r="M5634" s="3" t="s">
        <v>30</v>
      </c>
      <c r="N5634" s="3" t="s">
        <v>5934</v>
      </c>
      <c r="O5634" s="3" t="s">
        <v>1021</v>
      </c>
      <c r="P5634" s="4">
        <v>20961.0</v>
      </c>
      <c r="Q5634" s="3" t="s">
        <v>216</v>
      </c>
      <c r="S5634" s="3" t="s">
        <v>29</v>
      </c>
    </row>
    <row r="5635">
      <c r="A5635" s="2">
        <v>42318.71488425926</v>
      </c>
      <c r="B5635" s="3">
        <v>84.0</v>
      </c>
      <c r="C5635" s="3" t="s">
        <v>4244</v>
      </c>
      <c r="D5635" s="3">
        <v>3.0</v>
      </c>
      <c r="E5635" s="3" t="s">
        <v>4264</v>
      </c>
      <c r="F5635" s="3">
        <v>10.0</v>
      </c>
      <c r="G5635" s="3">
        <v>6.0</v>
      </c>
      <c r="H5635" s="3" t="s">
        <v>5915</v>
      </c>
      <c r="I5635" s="3" t="s">
        <v>5915</v>
      </c>
      <c r="J5635" s="3" t="s">
        <v>922</v>
      </c>
      <c r="K5635" s="3" t="s">
        <v>24</v>
      </c>
      <c r="L5635" s="3">
        <v>5.0</v>
      </c>
      <c r="M5635" s="3" t="s">
        <v>25</v>
      </c>
      <c r="N5635" s="3" t="s">
        <v>5935</v>
      </c>
      <c r="O5635" s="3" t="s">
        <v>305</v>
      </c>
      <c r="P5635" s="4">
        <v>21935.0</v>
      </c>
      <c r="Q5635" s="3" t="s">
        <v>189</v>
      </c>
      <c r="S5635" s="3" t="s">
        <v>34</v>
      </c>
    </row>
    <row r="5636">
      <c r="A5636" s="2">
        <v>42318.71488425926</v>
      </c>
      <c r="B5636" s="3">
        <v>84.0</v>
      </c>
      <c r="C5636" s="3" t="s">
        <v>4244</v>
      </c>
      <c r="D5636" s="3">
        <v>3.0</v>
      </c>
      <c r="E5636" s="3" t="s">
        <v>4264</v>
      </c>
      <c r="F5636" s="3">
        <v>10.0</v>
      </c>
      <c r="G5636" s="3">
        <v>6.0</v>
      </c>
      <c r="H5636" s="3" t="s">
        <v>5915</v>
      </c>
      <c r="I5636" s="3" t="s">
        <v>5915</v>
      </c>
      <c r="J5636" s="3" t="s">
        <v>922</v>
      </c>
      <c r="K5636" s="3" t="s">
        <v>24</v>
      </c>
      <c r="L5636" s="3">
        <v>6.0</v>
      </c>
      <c r="M5636" s="3" t="s">
        <v>30</v>
      </c>
      <c r="N5636" s="3" t="s">
        <v>5936</v>
      </c>
      <c r="O5636" s="3" t="s">
        <v>456</v>
      </c>
      <c r="P5636" s="4">
        <v>29029.0</v>
      </c>
      <c r="Q5636" s="3" t="s">
        <v>110</v>
      </c>
      <c r="S5636" s="3" t="s">
        <v>34</v>
      </c>
    </row>
    <row r="5637">
      <c r="A5637" s="2">
        <v>42318.71488425926</v>
      </c>
      <c r="B5637" s="3">
        <v>84.0</v>
      </c>
      <c r="C5637" s="3" t="s">
        <v>4244</v>
      </c>
      <c r="D5637" s="3">
        <v>3.0</v>
      </c>
      <c r="E5637" s="3" t="s">
        <v>4264</v>
      </c>
      <c r="F5637" s="3">
        <v>10.0</v>
      </c>
      <c r="G5637" s="3">
        <v>6.0</v>
      </c>
      <c r="H5637" s="3" t="s">
        <v>5915</v>
      </c>
      <c r="I5637" s="3" t="s">
        <v>5915</v>
      </c>
      <c r="J5637" s="3" t="s">
        <v>922</v>
      </c>
      <c r="K5637" s="3" t="s">
        <v>24</v>
      </c>
      <c r="L5637" s="3">
        <v>7.0</v>
      </c>
      <c r="M5637" s="3" t="s">
        <v>25</v>
      </c>
      <c r="N5637" s="3" t="s">
        <v>5937</v>
      </c>
      <c r="O5637" s="3" t="s">
        <v>377</v>
      </c>
      <c r="P5637" s="4">
        <v>25628.0</v>
      </c>
      <c r="Q5637" s="3" t="s">
        <v>189</v>
      </c>
      <c r="S5637" s="3" t="s">
        <v>34</v>
      </c>
    </row>
    <row r="5638">
      <c r="A5638" s="2">
        <v>42318.71488425926</v>
      </c>
      <c r="B5638" s="3">
        <v>84.0</v>
      </c>
      <c r="C5638" s="3" t="s">
        <v>4244</v>
      </c>
      <c r="D5638" s="3">
        <v>3.0</v>
      </c>
      <c r="E5638" s="3" t="s">
        <v>4264</v>
      </c>
      <c r="F5638" s="3">
        <v>10.0</v>
      </c>
      <c r="G5638" s="3">
        <v>6.0</v>
      </c>
      <c r="H5638" s="3" t="s">
        <v>5915</v>
      </c>
      <c r="I5638" s="3" t="s">
        <v>5915</v>
      </c>
      <c r="J5638" s="3" t="s">
        <v>922</v>
      </c>
      <c r="K5638" s="3" t="s">
        <v>24</v>
      </c>
      <c r="L5638" s="3">
        <v>8.0</v>
      </c>
      <c r="M5638" s="3" t="s">
        <v>30</v>
      </c>
      <c r="N5638" s="3" t="s">
        <v>5938</v>
      </c>
      <c r="O5638" s="3" t="s">
        <v>2136</v>
      </c>
      <c r="P5638" s="4">
        <v>34142.0</v>
      </c>
      <c r="Q5638" s="3" t="s">
        <v>37</v>
      </c>
      <c r="S5638" s="3" t="s">
        <v>34</v>
      </c>
    </row>
    <row r="5639">
      <c r="A5639" s="2">
        <v>42318.71488425926</v>
      </c>
      <c r="B5639" s="3">
        <v>84.0</v>
      </c>
      <c r="C5639" s="3" t="s">
        <v>4244</v>
      </c>
      <c r="D5639" s="3">
        <v>3.0</v>
      </c>
      <c r="E5639" s="3" t="s">
        <v>4264</v>
      </c>
      <c r="F5639" s="3">
        <v>10.0</v>
      </c>
      <c r="G5639" s="3">
        <v>6.0</v>
      </c>
      <c r="H5639" s="3" t="s">
        <v>5915</v>
      </c>
      <c r="I5639" s="3" t="s">
        <v>5915</v>
      </c>
      <c r="J5639" s="3" t="s">
        <v>922</v>
      </c>
      <c r="K5639" s="3" t="s">
        <v>24</v>
      </c>
      <c r="L5639" s="3">
        <v>9.0</v>
      </c>
      <c r="M5639" s="3" t="s">
        <v>25</v>
      </c>
      <c r="N5639" s="3" t="s">
        <v>5939</v>
      </c>
      <c r="O5639" s="3" t="s">
        <v>95</v>
      </c>
      <c r="P5639" s="4">
        <v>20469.0</v>
      </c>
      <c r="Q5639" s="3" t="s">
        <v>49</v>
      </c>
      <c r="S5639" s="3" t="s">
        <v>34</v>
      </c>
    </row>
    <row r="5640">
      <c r="A5640" s="2">
        <v>42318.71488425926</v>
      </c>
      <c r="B5640" s="3">
        <v>84.0</v>
      </c>
      <c r="C5640" s="3" t="s">
        <v>4244</v>
      </c>
      <c r="D5640" s="3">
        <v>3.0</v>
      </c>
      <c r="E5640" s="3" t="s">
        <v>4264</v>
      </c>
      <c r="F5640" s="3">
        <v>10.0</v>
      </c>
      <c r="G5640" s="3">
        <v>6.0</v>
      </c>
      <c r="H5640" s="3" t="s">
        <v>5915</v>
      </c>
      <c r="I5640" s="3" t="s">
        <v>5915</v>
      </c>
      <c r="J5640" s="3" t="s">
        <v>922</v>
      </c>
      <c r="K5640" s="3" t="s">
        <v>24</v>
      </c>
      <c r="L5640" s="3">
        <v>10.0</v>
      </c>
      <c r="M5640" s="3" t="s">
        <v>30</v>
      </c>
      <c r="N5640" s="3" t="s">
        <v>5940</v>
      </c>
      <c r="O5640" s="3" t="s">
        <v>448</v>
      </c>
      <c r="P5640" s="4">
        <v>25948.0</v>
      </c>
      <c r="Q5640" s="3" t="s">
        <v>153</v>
      </c>
      <c r="S5640" s="3" t="s">
        <v>34</v>
      </c>
    </row>
    <row r="5641">
      <c r="A5641" s="2">
        <v>42318.71488425926</v>
      </c>
      <c r="B5641" s="3">
        <v>84.0</v>
      </c>
      <c r="C5641" s="3" t="s">
        <v>4244</v>
      </c>
      <c r="D5641" s="3">
        <v>3.0</v>
      </c>
      <c r="E5641" s="3" t="s">
        <v>4264</v>
      </c>
      <c r="F5641" s="3">
        <v>10.0</v>
      </c>
      <c r="G5641" s="3">
        <v>6.0</v>
      </c>
      <c r="H5641" s="3" t="s">
        <v>5915</v>
      </c>
      <c r="I5641" s="3" t="s">
        <v>5915</v>
      </c>
      <c r="J5641" s="3" t="s">
        <v>922</v>
      </c>
      <c r="K5641" s="3" t="s">
        <v>24</v>
      </c>
      <c r="L5641" s="3">
        <v>11.0</v>
      </c>
      <c r="M5641" s="3" t="s">
        <v>25</v>
      </c>
      <c r="N5641" s="3" t="s">
        <v>4102</v>
      </c>
      <c r="O5641" s="3" t="s">
        <v>898</v>
      </c>
      <c r="P5641" s="4">
        <v>18491.0</v>
      </c>
      <c r="Q5641" s="3" t="s">
        <v>145</v>
      </c>
      <c r="S5641" s="3" t="s">
        <v>29</v>
      </c>
    </row>
    <row r="5642">
      <c r="A5642" s="2">
        <v>42318.71488425926</v>
      </c>
      <c r="B5642" s="3">
        <v>84.0</v>
      </c>
      <c r="C5642" s="3" t="s">
        <v>4244</v>
      </c>
      <c r="D5642" s="3">
        <v>7.0</v>
      </c>
      <c r="E5642" s="3" t="s">
        <v>4274</v>
      </c>
      <c r="F5642" s="3">
        <v>10.0</v>
      </c>
      <c r="G5642" s="3">
        <v>6.0</v>
      </c>
      <c r="H5642" s="3" t="s">
        <v>5915</v>
      </c>
      <c r="I5642" s="3" t="s">
        <v>5915</v>
      </c>
      <c r="J5642" s="3" t="s">
        <v>922</v>
      </c>
      <c r="K5642" s="3" t="s">
        <v>24</v>
      </c>
      <c r="L5642" s="3">
        <v>1.0</v>
      </c>
      <c r="M5642" s="3" t="s">
        <v>25</v>
      </c>
      <c r="N5642" s="3" t="s">
        <v>5941</v>
      </c>
      <c r="O5642" s="3" t="s">
        <v>530</v>
      </c>
      <c r="P5642" s="4">
        <v>25878.0</v>
      </c>
      <c r="Q5642" s="3" t="s">
        <v>189</v>
      </c>
      <c r="R5642" s="3" t="s">
        <v>1017</v>
      </c>
      <c r="S5642" s="3" t="s">
        <v>29</v>
      </c>
    </row>
    <row r="5643">
      <c r="A5643" s="2">
        <v>42318.71488425926</v>
      </c>
      <c r="B5643" s="3">
        <v>84.0</v>
      </c>
      <c r="C5643" s="3" t="s">
        <v>4244</v>
      </c>
      <c r="D5643" s="3">
        <v>7.0</v>
      </c>
      <c r="E5643" s="3" t="s">
        <v>4274</v>
      </c>
      <c r="F5643" s="3">
        <v>10.0</v>
      </c>
      <c r="G5643" s="3">
        <v>6.0</v>
      </c>
      <c r="H5643" s="3" t="s">
        <v>5915</v>
      </c>
      <c r="I5643" s="3" t="s">
        <v>5915</v>
      </c>
      <c r="J5643" s="3" t="s">
        <v>922</v>
      </c>
      <c r="K5643" s="3" t="s">
        <v>24</v>
      </c>
      <c r="L5643" s="3">
        <v>2.0</v>
      </c>
      <c r="M5643" s="3" t="s">
        <v>30</v>
      </c>
      <c r="N5643" s="3" t="s">
        <v>5942</v>
      </c>
      <c r="O5643" s="3" t="s">
        <v>57</v>
      </c>
      <c r="P5643" s="4">
        <v>24541.0</v>
      </c>
      <c r="Q5643" s="3" t="s">
        <v>132</v>
      </c>
      <c r="S5643" s="3" t="s">
        <v>29</v>
      </c>
    </row>
    <row r="5644">
      <c r="A5644" s="2">
        <v>42318.71488425926</v>
      </c>
      <c r="B5644" s="3">
        <v>84.0</v>
      </c>
      <c r="C5644" s="3" t="s">
        <v>4244</v>
      </c>
      <c r="D5644" s="3">
        <v>7.0</v>
      </c>
      <c r="E5644" s="3" t="s">
        <v>4274</v>
      </c>
      <c r="F5644" s="3">
        <v>10.0</v>
      </c>
      <c r="G5644" s="3">
        <v>6.0</v>
      </c>
      <c r="H5644" s="3" t="s">
        <v>5915</v>
      </c>
      <c r="I5644" s="3" t="s">
        <v>5915</v>
      </c>
      <c r="J5644" s="3" t="s">
        <v>922</v>
      </c>
      <c r="K5644" s="3" t="s">
        <v>24</v>
      </c>
      <c r="L5644" s="3">
        <v>3.0</v>
      </c>
      <c r="M5644" s="3" t="s">
        <v>25</v>
      </c>
      <c r="N5644" s="3" t="s">
        <v>5943</v>
      </c>
      <c r="O5644" s="3" t="s">
        <v>2150</v>
      </c>
      <c r="P5644" s="4">
        <v>18576.0</v>
      </c>
      <c r="Q5644" s="3" t="s">
        <v>169</v>
      </c>
      <c r="S5644" s="3" t="s">
        <v>34</v>
      </c>
    </row>
    <row r="5645">
      <c r="A5645" s="2">
        <v>42318.71488425926</v>
      </c>
      <c r="B5645" s="3">
        <v>84.0</v>
      </c>
      <c r="C5645" s="3" t="s">
        <v>4244</v>
      </c>
      <c r="D5645" s="3">
        <v>7.0</v>
      </c>
      <c r="E5645" s="3" t="s">
        <v>4274</v>
      </c>
      <c r="F5645" s="3">
        <v>10.0</v>
      </c>
      <c r="G5645" s="3">
        <v>6.0</v>
      </c>
      <c r="H5645" s="3" t="s">
        <v>5915</v>
      </c>
      <c r="I5645" s="3" t="s">
        <v>5915</v>
      </c>
      <c r="J5645" s="3" t="s">
        <v>922</v>
      </c>
      <c r="K5645" s="3" t="s">
        <v>24</v>
      </c>
      <c r="L5645" s="3">
        <v>4.0</v>
      </c>
      <c r="M5645" s="3" t="s">
        <v>30</v>
      </c>
      <c r="N5645" s="3" t="s">
        <v>5944</v>
      </c>
      <c r="O5645" s="3" t="s">
        <v>5945</v>
      </c>
      <c r="P5645" s="4">
        <v>18712.0</v>
      </c>
      <c r="Q5645" s="3" t="s">
        <v>117</v>
      </c>
      <c r="S5645" s="3" t="s">
        <v>34</v>
      </c>
    </row>
    <row r="5646">
      <c r="A5646" s="2">
        <v>42318.71488425926</v>
      </c>
      <c r="B5646" s="3">
        <v>84.0</v>
      </c>
      <c r="C5646" s="3" t="s">
        <v>4244</v>
      </c>
      <c r="D5646" s="3">
        <v>7.0</v>
      </c>
      <c r="E5646" s="3" t="s">
        <v>4274</v>
      </c>
      <c r="F5646" s="3">
        <v>10.0</v>
      </c>
      <c r="G5646" s="3">
        <v>6.0</v>
      </c>
      <c r="H5646" s="3" t="s">
        <v>5915</v>
      </c>
      <c r="I5646" s="3" t="s">
        <v>5915</v>
      </c>
      <c r="J5646" s="3" t="s">
        <v>922</v>
      </c>
      <c r="K5646" s="3" t="s">
        <v>24</v>
      </c>
      <c r="L5646" s="3">
        <v>5.0</v>
      </c>
      <c r="M5646" s="3" t="s">
        <v>25</v>
      </c>
      <c r="N5646" s="3" t="s">
        <v>5946</v>
      </c>
      <c r="O5646" s="3" t="s">
        <v>664</v>
      </c>
      <c r="P5646" s="4">
        <v>21553.0</v>
      </c>
      <c r="Q5646" s="3" t="s">
        <v>189</v>
      </c>
      <c r="S5646" s="3" t="s">
        <v>29</v>
      </c>
    </row>
    <row r="5647">
      <c r="A5647" s="2">
        <v>42318.71488425926</v>
      </c>
      <c r="B5647" s="3">
        <v>84.0</v>
      </c>
      <c r="C5647" s="3" t="s">
        <v>4244</v>
      </c>
      <c r="D5647" s="3">
        <v>7.0</v>
      </c>
      <c r="E5647" s="3" t="s">
        <v>4274</v>
      </c>
      <c r="F5647" s="3">
        <v>10.0</v>
      </c>
      <c r="G5647" s="3">
        <v>6.0</v>
      </c>
      <c r="H5647" s="3" t="s">
        <v>5915</v>
      </c>
      <c r="I5647" s="3" t="s">
        <v>5915</v>
      </c>
      <c r="J5647" s="3" t="s">
        <v>922</v>
      </c>
      <c r="K5647" s="3" t="s">
        <v>24</v>
      </c>
      <c r="L5647" s="3">
        <v>6.0</v>
      </c>
      <c r="M5647" s="3" t="s">
        <v>30</v>
      </c>
      <c r="N5647" s="3" t="s">
        <v>5947</v>
      </c>
      <c r="O5647" s="3" t="s">
        <v>1547</v>
      </c>
      <c r="P5647" s="4">
        <v>24259.0</v>
      </c>
      <c r="Q5647" s="3" t="s">
        <v>228</v>
      </c>
      <c r="S5647" s="3" t="s">
        <v>34</v>
      </c>
    </row>
    <row r="5648">
      <c r="A5648" s="2">
        <v>42318.71488425926</v>
      </c>
      <c r="B5648" s="3">
        <v>84.0</v>
      </c>
      <c r="C5648" s="3" t="s">
        <v>4244</v>
      </c>
      <c r="D5648" s="3">
        <v>7.0</v>
      </c>
      <c r="E5648" s="3" t="s">
        <v>4274</v>
      </c>
      <c r="F5648" s="3">
        <v>10.0</v>
      </c>
      <c r="G5648" s="3">
        <v>6.0</v>
      </c>
      <c r="H5648" s="3" t="s">
        <v>5915</v>
      </c>
      <c r="I5648" s="3" t="s">
        <v>5915</v>
      </c>
      <c r="J5648" s="3" t="s">
        <v>922</v>
      </c>
      <c r="K5648" s="3" t="s">
        <v>24</v>
      </c>
      <c r="L5648" s="3">
        <v>7.0</v>
      </c>
      <c r="M5648" s="3" t="s">
        <v>25</v>
      </c>
      <c r="N5648" s="3" t="s">
        <v>5948</v>
      </c>
      <c r="O5648" s="3" t="s">
        <v>27</v>
      </c>
      <c r="P5648" s="4">
        <v>23914.0</v>
      </c>
      <c r="Q5648" s="3" t="s">
        <v>79</v>
      </c>
      <c r="S5648" s="3" t="s">
        <v>34</v>
      </c>
    </row>
    <row r="5649">
      <c r="A5649" s="2">
        <v>42318.71488425926</v>
      </c>
      <c r="B5649" s="3">
        <v>84.0</v>
      </c>
      <c r="C5649" s="3" t="s">
        <v>4244</v>
      </c>
      <c r="D5649" s="3">
        <v>7.0</v>
      </c>
      <c r="E5649" s="3" t="s">
        <v>4274</v>
      </c>
      <c r="F5649" s="3">
        <v>10.0</v>
      </c>
      <c r="G5649" s="3">
        <v>6.0</v>
      </c>
      <c r="H5649" s="3" t="s">
        <v>5915</v>
      </c>
      <c r="I5649" s="3" t="s">
        <v>5915</v>
      </c>
      <c r="J5649" s="3" t="s">
        <v>922</v>
      </c>
      <c r="K5649" s="3" t="s">
        <v>24</v>
      </c>
      <c r="L5649" s="3">
        <v>8.0</v>
      </c>
      <c r="M5649" s="3" t="s">
        <v>30</v>
      </c>
      <c r="N5649" s="3" t="s">
        <v>5949</v>
      </c>
      <c r="O5649" s="3" t="s">
        <v>307</v>
      </c>
      <c r="P5649" s="4">
        <v>26450.0</v>
      </c>
      <c r="Q5649" s="3" t="s">
        <v>189</v>
      </c>
      <c r="S5649" s="3" t="s">
        <v>34</v>
      </c>
    </row>
    <row r="5650">
      <c r="A5650" s="2">
        <v>42318.71488425926</v>
      </c>
      <c r="B5650" s="3">
        <v>84.0</v>
      </c>
      <c r="C5650" s="3" t="s">
        <v>4244</v>
      </c>
      <c r="D5650" s="3">
        <v>7.0</v>
      </c>
      <c r="E5650" s="3" t="s">
        <v>4274</v>
      </c>
      <c r="F5650" s="3">
        <v>10.0</v>
      </c>
      <c r="G5650" s="3">
        <v>6.0</v>
      </c>
      <c r="H5650" s="3" t="s">
        <v>5915</v>
      </c>
      <c r="I5650" s="3" t="s">
        <v>5915</v>
      </c>
      <c r="J5650" s="3" t="s">
        <v>922</v>
      </c>
      <c r="K5650" s="3" t="s">
        <v>24</v>
      </c>
      <c r="L5650" s="3">
        <v>9.0</v>
      </c>
      <c r="M5650" s="3" t="s">
        <v>25</v>
      </c>
      <c r="N5650" s="3" t="s">
        <v>5950</v>
      </c>
      <c r="O5650" s="3" t="s">
        <v>237</v>
      </c>
      <c r="P5650" s="4">
        <v>20643.0</v>
      </c>
      <c r="Q5650" s="3" t="s">
        <v>189</v>
      </c>
      <c r="S5650" s="3" t="s">
        <v>34</v>
      </c>
    </row>
    <row r="5651">
      <c r="A5651" s="2">
        <v>42318.71488425926</v>
      </c>
      <c r="B5651" s="3">
        <v>84.0</v>
      </c>
      <c r="C5651" s="3" t="s">
        <v>4244</v>
      </c>
      <c r="D5651" s="3">
        <v>7.0</v>
      </c>
      <c r="E5651" s="3" t="s">
        <v>4274</v>
      </c>
      <c r="F5651" s="3">
        <v>10.0</v>
      </c>
      <c r="G5651" s="3">
        <v>6.0</v>
      </c>
      <c r="H5651" s="3" t="s">
        <v>5915</v>
      </c>
      <c r="I5651" s="3" t="s">
        <v>5915</v>
      </c>
      <c r="J5651" s="3" t="s">
        <v>922</v>
      </c>
      <c r="K5651" s="3" t="s">
        <v>24</v>
      </c>
      <c r="L5651" s="3">
        <v>10.0</v>
      </c>
      <c r="M5651" s="3" t="s">
        <v>30</v>
      </c>
      <c r="N5651" s="3" t="s">
        <v>5951</v>
      </c>
      <c r="O5651" s="3" t="s">
        <v>182</v>
      </c>
      <c r="P5651" s="4">
        <v>33631.0</v>
      </c>
      <c r="Q5651" s="3" t="s">
        <v>153</v>
      </c>
      <c r="S5651" s="3" t="s">
        <v>34</v>
      </c>
    </row>
    <row r="5652">
      <c r="A5652" s="2">
        <v>42318.71488425926</v>
      </c>
      <c r="B5652" s="3">
        <v>84.0</v>
      </c>
      <c r="C5652" s="3" t="s">
        <v>4244</v>
      </c>
      <c r="D5652" s="3">
        <v>7.0</v>
      </c>
      <c r="E5652" s="3" t="s">
        <v>4274</v>
      </c>
      <c r="F5652" s="3">
        <v>10.0</v>
      </c>
      <c r="G5652" s="3">
        <v>6.0</v>
      </c>
      <c r="H5652" s="3" t="s">
        <v>5915</v>
      </c>
      <c r="I5652" s="3" t="s">
        <v>5915</v>
      </c>
      <c r="J5652" s="3" t="s">
        <v>922</v>
      </c>
      <c r="K5652" s="3" t="s">
        <v>24</v>
      </c>
      <c r="L5652" s="3">
        <v>11.0</v>
      </c>
      <c r="M5652" s="3" t="s">
        <v>25</v>
      </c>
      <c r="N5652" s="3" t="s">
        <v>1857</v>
      </c>
      <c r="O5652" s="3" t="s">
        <v>391</v>
      </c>
      <c r="P5652" s="4">
        <v>17418.0</v>
      </c>
      <c r="Q5652" s="3" t="s">
        <v>49</v>
      </c>
      <c r="S5652" s="3" t="s">
        <v>34</v>
      </c>
    </row>
    <row r="5653">
      <c r="A5653" s="2">
        <v>42318.71488425926</v>
      </c>
      <c r="B5653" s="3">
        <v>84.0</v>
      </c>
      <c r="C5653" s="3" t="s">
        <v>4244</v>
      </c>
      <c r="D5653" s="3">
        <v>15.0</v>
      </c>
      <c r="E5653" s="3" t="s">
        <v>4287</v>
      </c>
      <c r="F5653" s="3">
        <v>10.0</v>
      </c>
      <c r="G5653" s="3">
        <v>6.0</v>
      </c>
      <c r="H5653" s="3" t="s">
        <v>5915</v>
      </c>
      <c r="I5653" s="3" t="s">
        <v>5915</v>
      </c>
      <c r="J5653" s="3" t="s">
        <v>922</v>
      </c>
      <c r="K5653" s="3" t="s">
        <v>24</v>
      </c>
      <c r="L5653" s="3">
        <v>1.0</v>
      </c>
      <c r="M5653" s="3" t="s">
        <v>30</v>
      </c>
      <c r="N5653" s="3" t="s">
        <v>5952</v>
      </c>
      <c r="O5653" s="3" t="s">
        <v>102</v>
      </c>
      <c r="P5653" s="4">
        <v>20418.0</v>
      </c>
      <c r="Q5653" s="3" t="s">
        <v>153</v>
      </c>
      <c r="S5653" s="3" t="s">
        <v>29</v>
      </c>
    </row>
    <row r="5654">
      <c r="A5654" s="2">
        <v>42318.71488425926</v>
      </c>
      <c r="B5654" s="3">
        <v>84.0</v>
      </c>
      <c r="C5654" s="3" t="s">
        <v>4244</v>
      </c>
      <c r="D5654" s="3">
        <v>15.0</v>
      </c>
      <c r="E5654" s="3" t="s">
        <v>4287</v>
      </c>
      <c r="F5654" s="3">
        <v>10.0</v>
      </c>
      <c r="G5654" s="3">
        <v>6.0</v>
      </c>
      <c r="H5654" s="3" t="s">
        <v>5915</v>
      </c>
      <c r="I5654" s="3" t="s">
        <v>5915</v>
      </c>
      <c r="J5654" s="3" t="s">
        <v>922</v>
      </c>
      <c r="K5654" s="3" t="s">
        <v>24</v>
      </c>
      <c r="L5654" s="3">
        <v>2.0</v>
      </c>
      <c r="M5654" s="3" t="s">
        <v>25</v>
      </c>
      <c r="N5654" s="3" t="s">
        <v>5953</v>
      </c>
      <c r="O5654" s="3" t="s">
        <v>218</v>
      </c>
      <c r="P5654" s="4">
        <v>23992.0</v>
      </c>
      <c r="Q5654" s="3" t="s">
        <v>153</v>
      </c>
      <c r="S5654" s="3" t="s">
        <v>34</v>
      </c>
    </row>
    <row r="5655">
      <c r="A5655" s="2">
        <v>42318.71488425926</v>
      </c>
      <c r="B5655" s="3">
        <v>84.0</v>
      </c>
      <c r="C5655" s="3" t="s">
        <v>4244</v>
      </c>
      <c r="D5655" s="3">
        <v>15.0</v>
      </c>
      <c r="E5655" s="3" t="s">
        <v>4287</v>
      </c>
      <c r="F5655" s="3">
        <v>10.0</v>
      </c>
      <c r="G5655" s="3">
        <v>6.0</v>
      </c>
      <c r="H5655" s="3" t="s">
        <v>5915</v>
      </c>
      <c r="I5655" s="3" t="s">
        <v>5915</v>
      </c>
      <c r="J5655" s="3" t="s">
        <v>922</v>
      </c>
      <c r="K5655" s="3" t="s">
        <v>24</v>
      </c>
      <c r="L5655" s="3">
        <v>3.0</v>
      </c>
      <c r="M5655" s="3" t="s">
        <v>30</v>
      </c>
      <c r="N5655" s="3" t="s">
        <v>5575</v>
      </c>
      <c r="O5655" s="3" t="s">
        <v>336</v>
      </c>
      <c r="P5655" s="4">
        <v>20668.0</v>
      </c>
      <c r="Q5655" s="3" t="s">
        <v>153</v>
      </c>
      <c r="S5655" s="3" t="s">
        <v>34</v>
      </c>
    </row>
    <row r="5656">
      <c r="A5656" s="2">
        <v>42318.71488425926</v>
      </c>
      <c r="B5656" s="3">
        <v>84.0</v>
      </c>
      <c r="C5656" s="3" t="s">
        <v>4244</v>
      </c>
      <c r="D5656" s="3">
        <v>15.0</v>
      </c>
      <c r="E5656" s="3" t="s">
        <v>4287</v>
      </c>
      <c r="F5656" s="3">
        <v>10.0</v>
      </c>
      <c r="G5656" s="3">
        <v>6.0</v>
      </c>
      <c r="H5656" s="3" t="s">
        <v>5915</v>
      </c>
      <c r="I5656" s="3" t="s">
        <v>5915</v>
      </c>
      <c r="J5656" s="3" t="s">
        <v>922</v>
      </c>
      <c r="K5656" s="3" t="s">
        <v>24</v>
      </c>
      <c r="L5656" s="3">
        <v>4.0</v>
      </c>
      <c r="M5656" s="3" t="s">
        <v>25</v>
      </c>
      <c r="N5656" s="3" t="s">
        <v>5954</v>
      </c>
      <c r="O5656" s="3" t="s">
        <v>499</v>
      </c>
      <c r="P5656" s="4">
        <v>19134.0</v>
      </c>
      <c r="Q5656" s="3" t="s">
        <v>37</v>
      </c>
      <c r="S5656" s="3" t="s">
        <v>34</v>
      </c>
    </row>
    <row r="5657">
      <c r="A5657" s="2">
        <v>42318.71488425926</v>
      </c>
      <c r="B5657" s="3">
        <v>84.0</v>
      </c>
      <c r="C5657" s="3" t="s">
        <v>4244</v>
      </c>
      <c r="D5657" s="3">
        <v>15.0</v>
      </c>
      <c r="E5657" s="3" t="s">
        <v>4287</v>
      </c>
      <c r="F5657" s="3">
        <v>10.0</v>
      </c>
      <c r="G5657" s="3">
        <v>6.0</v>
      </c>
      <c r="H5657" s="3" t="s">
        <v>5915</v>
      </c>
      <c r="I5657" s="3" t="s">
        <v>5915</v>
      </c>
      <c r="J5657" s="3" t="s">
        <v>922</v>
      </c>
      <c r="K5657" s="3" t="s">
        <v>24</v>
      </c>
      <c r="L5657" s="3">
        <v>5.0</v>
      </c>
      <c r="M5657" s="3" t="s">
        <v>30</v>
      </c>
      <c r="N5657" s="3" t="s">
        <v>5955</v>
      </c>
      <c r="O5657" s="3" t="s">
        <v>329</v>
      </c>
      <c r="P5657" s="4">
        <v>22734.0</v>
      </c>
      <c r="Q5657" s="3" t="s">
        <v>115</v>
      </c>
      <c r="S5657" s="3" t="s">
        <v>34</v>
      </c>
    </row>
    <row r="5658">
      <c r="A5658" s="2">
        <v>42318.71488425926</v>
      </c>
      <c r="B5658" s="3">
        <v>84.0</v>
      </c>
      <c r="C5658" s="3" t="s">
        <v>4244</v>
      </c>
      <c r="D5658" s="3">
        <v>15.0</v>
      </c>
      <c r="E5658" s="3" t="s">
        <v>4287</v>
      </c>
      <c r="F5658" s="3">
        <v>10.0</v>
      </c>
      <c r="G5658" s="3">
        <v>6.0</v>
      </c>
      <c r="H5658" s="3" t="s">
        <v>5915</v>
      </c>
      <c r="I5658" s="3" t="s">
        <v>5915</v>
      </c>
      <c r="J5658" s="3" t="s">
        <v>922</v>
      </c>
      <c r="K5658" s="3" t="s">
        <v>24</v>
      </c>
      <c r="L5658" s="3">
        <v>6.0</v>
      </c>
      <c r="M5658" s="3" t="s">
        <v>25</v>
      </c>
      <c r="N5658" s="3" t="s">
        <v>5431</v>
      </c>
      <c r="O5658" s="3" t="s">
        <v>100</v>
      </c>
      <c r="P5658" s="4">
        <v>26320.0</v>
      </c>
      <c r="Q5658" s="3" t="s">
        <v>75</v>
      </c>
      <c r="S5658" s="3" t="s">
        <v>34</v>
      </c>
    </row>
    <row r="5659">
      <c r="A5659" s="2">
        <v>42318.71488425926</v>
      </c>
      <c r="B5659" s="3">
        <v>84.0</v>
      </c>
      <c r="C5659" s="3" t="s">
        <v>4244</v>
      </c>
      <c r="D5659" s="3">
        <v>26.0</v>
      </c>
      <c r="E5659" s="3" t="s">
        <v>4294</v>
      </c>
      <c r="F5659" s="3">
        <v>10.0</v>
      </c>
      <c r="G5659" s="3">
        <v>6.0</v>
      </c>
      <c r="H5659" s="3" t="s">
        <v>5915</v>
      </c>
      <c r="I5659" s="3" t="s">
        <v>5915</v>
      </c>
      <c r="J5659" s="3" t="s">
        <v>922</v>
      </c>
      <c r="K5659" s="3" t="s">
        <v>24</v>
      </c>
      <c r="L5659" s="3">
        <v>1.0</v>
      </c>
      <c r="M5659" s="3" t="s">
        <v>25</v>
      </c>
      <c r="N5659" s="3" t="s">
        <v>5956</v>
      </c>
      <c r="O5659" s="3" t="s">
        <v>95</v>
      </c>
      <c r="P5659" s="4">
        <v>20755.0</v>
      </c>
      <c r="Q5659" s="3" t="s">
        <v>79</v>
      </c>
      <c r="S5659" s="3" t="s">
        <v>29</v>
      </c>
    </row>
    <row r="5660">
      <c r="A5660" s="2">
        <v>42318.71488425926</v>
      </c>
      <c r="B5660" s="3">
        <v>84.0</v>
      </c>
      <c r="C5660" s="3" t="s">
        <v>4244</v>
      </c>
      <c r="D5660" s="3">
        <v>26.0</v>
      </c>
      <c r="E5660" s="3" t="s">
        <v>4294</v>
      </c>
      <c r="F5660" s="3">
        <v>10.0</v>
      </c>
      <c r="G5660" s="3">
        <v>6.0</v>
      </c>
      <c r="H5660" s="3" t="s">
        <v>5915</v>
      </c>
      <c r="I5660" s="3" t="s">
        <v>5915</v>
      </c>
      <c r="J5660" s="3" t="s">
        <v>922</v>
      </c>
      <c r="K5660" s="3" t="s">
        <v>24</v>
      </c>
      <c r="L5660" s="3">
        <v>2.0</v>
      </c>
      <c r="M5660" s="3" t="s">
        <v>30</v>
      </c>
      <c r="N5660" s="3" t="s">
        <v>5957</v>
      </c>
      <c r="O5660" s="3" t="s">
        <v>307</v>
      </c>
      <c r="P5660" s="4">
        <v>22841.0</v>
      </c>
      <c r="Q5660" s="3" t="s">
        <v>83</v>
      </c>
      <c r="S5660" s="3" t="s">
        <v>34</v>
      </c>
    </row>
    <row r="5661">
      <c r="A5661" s="2">
        <v>42318.71488425926</v>
      </c>
      <c r="B5661" s="3">
        <v>84.0</v>
      </c>
      <c r="C5661" s="3" t="s">
        <v>4244</v>
      </c>
      <c r="D5661" s="3">
        <v>26.0</v>
      </c>
      <c r="E5661" s="3" t="s">
        <v>4294</v>
      </c>
      <c r="F5661" s="3">
        <v>10.0</v>
      </c>
      <c r="G5661" s="3">
        <v>6.0</v>
      </c>
      <c r="H5661" s="3" t="s">
        <v>5915</v>
      </c>
      <c r="I5661" s="3" t="s">
        <v>5915</v>
      </c>
      <c r="J5661" s="3" t="s">
        <v>922</v>
      </c>
      <c r="K5661" s="3" t="s">
        <v>24</v>
      </c>
      <c r="L5661" s="3">
        <v>3.0</v>
      </c>
      <c r="M5661" s="3" t="s">
        <v>25</v>
      </c>
      <c r="N5661" s="3" t="s">
        <v>5958</v>
      </c>
      <c r="O5661" s="3" t="s">
        <v>1447</v>
      </c>
      <c r="P5661" s="4">
        <v>29622.0</v>
      </c>
      <c r="Q5661" s="3" t="s">
        <v>189</v>
      </c>
      <c r="S5661" s="3" t="s">
        <v>29</v>
      </c>
    </row>
    <row r="5662">
      <c r="A5662" s="2">
        <v>42318.71488425926</v>
      </c>
      <c r="B5662" s="3">
        <v>84.0</v>
      </c>
      <c r="C5662" s="3" t="s">
        <v>4244</v>
      </c>
      <c r="D5662" s="3">
        <v>26.0</v>
      </c>
      <c r="E5662" s="3" t="s">
        <v>4294</v>
      </c>
      <c r="F5662" s="3">
        <v>10.0</v>
      </c>
      <c r="G5662" s="3">
        <v>6.0</v>
      </c>
      <c r="H5662" s="3" t="s">
        <v>5915</v>
      </c>
      <c r="I5662" s="3" t="s">
        <v>5915</v>
      </c>
      <c r="J5662" s="3" t="s">
        <v>922</v>
      </c>
      <c r="K5662" s="3" t="s">
        <v>24</v>
      </c>
      <c r="L5662" s="3">
        <v>4.0</v>
      </c>
      <c r="M5662" s="3" t="s">
        <v>30</v>
      </c>
      <c r="N5662" s="3" t="s">
        <v>5959</v>
      </c>
      <c r="O5662" s="3" t="s">
        <v>5960</v>
      </c>
      <c r="P5662" s="4">
        <v>30846.0</v>
      </c>
      <c r="Q5662" s="3" t="s">
        <v>79</v>
      </c>
      <c r="S5662" s="3" t="s">
        <v>34</v>
      </c>
    </row>
    <row r="5663">
      <c r="A5663" s="2">
        <v>42318.71488425926</v>
      </c>
      <c r="B5663" s="3">
        <v>84.0</v>
      </c>
      <c r="C5663" s="3" t="s">
        <v>4244</v>
      </c>
      <c r="D5663" s="3">
        <v>26.0</v>
      </c>
      <c r="E5663" s="3" t="s">
        <v>4294</v>
      </c>
      <c r="F5663" s="3">
        <v>10.0</v>
      </c>
      <c r="G5663" s="3">
        <v>6.0</v>
      </c>
      <c r="H5663" s="3" t="s">
        <v>5915</v>
      </c>
      <c r="I5663" s="3" t="s">
        <v>5915</v>
      </c>
      <c r="J5663" s="3" t="s">
        <v>922</v>
      </c>
      <c r="K5663" s="3" t="s">
        <v>24</v>
      </c>
      <c r="L5663" s="3">
        <v>5.0</v>
      </c>
      <c r="M5663" s="3" t="s">
        <v>25</v>
      </c>
      <c r="N5663" s="3" t="s">
        <v>5961</v>
      </c>
      <c r="O5663" s="3" t="s">
        <v>305</v>
      </c>
      <c r="P5663" s="4">
        <v>19100.0</v>
      </c>
      <c r="Q5663" s="3" t="s">
        <v>145</v>
      </c>
      <c r="S5663" s="3" t="s">
        <v>34</v>
      </c>
    </row>
    <row r="5664">
      <c r="A5664" s="2">
        <v>42318.71488425926</v>
      </c>
      <c r="B5664" s="3">
        <v>84.0</v>
      </c>
      <c r="C5664" s="3" t="s">
        <v>4244</v>
      </c>
      <c r="D5664" s="3">
        <v>26.0</v>
      </c>
      <c r="E5664" s="3" t="s">
        <v>4294</v>
      </c>
      <c r="F5664" s="3">
        <v>10.0</v>
      </c>
      <c r="G5664" s="3">
        <v>6.0</v>
      </c>
      <c r="H5664" s="3" t="s">
        <v>5915</v>
      </c>
      <c r="I5664" s="3" t="s">
        <v>5915</v>
      </c>
      <c r="J5664" s="3" t="s">
        <v>922</v>
      </c>
      <c r="K5664" s="3" t="s">
        <v>24</v>
      </c>
      <c r="L5664" s="3">
        <v>6.0</v>
      </c>
      <c r="M5664" s="3" t="s">
        <v>30</v>
      </c>
      <c r="N5664" s="3" t="s">
        <v>5962</v>
      </c>
      <c r="O5664" s="3" t="s">
        <v>215</v>
      </c>
      <c r="P5664" s="4">
        <v>25939.0</v>
      </c>
      <c r="Q5664" s="3" t="s">
        <v>418</v>
      </c>
      <c r="S5664" s="3" t="s">
        <v>34</v>
      </c>
    </row>
    <row r="5665">
      <c r="A5665" s="2">
        <v>42318.71488425926</v>
      </c>
      <c r="B5665" s="3">
        <v>84.0</v>
      </c>
      <c r="C5665" s="3" t="s">
        <v>4244</v>
      </c>
      <c r="D5665" s="3">
        <v>26.0</v>
      </c>
      <c r="E5665" s="3" t="s">
        <v>4294</v>
      </c>
      <c r="F5665" s="3">
        <v>10.0</v>
      </c>
      <c r="G5665" s="3">
        <v>6.0</v>
      </c>
      <c r="H5665" s="3" t="s">
        <v>5915</v>
      </c>
      <c r="I5665" s="3" t="s">
        <v>5915</v>
      </c>
      <c r="J5665" s="3" t="s">
        <v>922</v>
      </c>
      <c r="K5665" s="3" t="s">
        <v>24</v>
      </c>
      <c r="L5665" s="3">
        <v>7.0</v>
      </c>
      <c r="M5665" s="3" t="s">
        <v>25</v>
      </c>
      <c r="N5665" s="3" t="s">
        <v>4277</v>
      </c>
      <c r="O5665" s="3" t="s">
        <v>227</v>
      </c>
      <c r="P5665" s="4">
        <v>29145.0</v>
      </c>
      <c r="Q5665" s="3" t="s">
        <v>418</v>
      </c>
      <c r="S5665" s="3" t="s">
        <v>34</v>
      </c>
    </row>
    <row r="5666">
      <c r="A5666" s="2">
        <v>42318.71488425926</v>
      </c>
      <c r="B5666" s="3">
        <v>84.0</v>
      </c>
      <c r="C5666" s="3" t="s">
        <v>4244</v>
      </c>
      <c r="D5666" s="3">
        <v>26.0</v>
      </c>
      <c r="E5666" s="3" t="s">
        <v>4294</v>
      </c>
      <c r="F5666" s="3">
        <v>10.0</v>
      </c>
      <c r="G5666" s="3">
        <v>6.0</v>
      </c>
      <c r="H5666" s="3" t="s">
        <v>5915</v>
      </c>
      <c r="I5666" s="3" t="s">
        <v>5915</v>
      </c>
      <c r="J5666" s="3" t="s">
        <v>922</v>
      </c>
      <c r="K5666" s="3" t="s">
        <v>24</v>
      </c>
      <c r="L5666" s="3">
        <v>8.0</v>
      </c>
      <c r="M5666" s="3" t="s">
        <v>30</v>
      </c>
      <c r="N5666" s="3" t="s">
        <v>5963</v>
      </c>
      <c r="O5666" s="3" t="s">
        <v>5964</v>
      </c>
      <c r="P5666" s="4">
        <v>35139.0</v>
      </c>
      <c r="Q5666" s="3" t="s">
        <v>191</v>
      </c>
      <c r="S5666" s="3" t="s">
        <v>34</v>
      </c>
    </row>
    <row r="5667">
      <c r="A5667" s="2">
        <v>42318.71488425926</v>
      </c>
      <c r="B5667" s="3">
        <v>84.0</v>
      </c>
      <c r="C5667" s="3" t="s">
        <v>4244</v>
      </c>
      <c r="D5667" s="3">
        <v>26.0</v>
      </c>
      <c r="E5667" s="3" t="s">
        <v>4294</v>
      </c>
      <c r="F5667" s="3">
        <v>10.0</v>
      </c>
      <c r="G5667" s="3">
        <v>6.0</v>
      </c>
      <c r="H5667" s="3" t="s">
        <v>5915</v>
      </c>
      <c r="I5667" s="3" t="s">
        <v>5915</v>
      </c>
      <c r="J5667" s="3" t="s">
        <v>922</v>
      </c>
      <c r="K5667" s="3" t="s">
        <v>24</v>
      </c>
      <c r="L5667" s="3">
        <v>9.0</v>
      </c>
      <c r="M5667" s="3" t="s">
        <v>25</v>
      </c>
      <c r="N5667" s="3" t="s">
        <v>5021</v>
      </c>
      <c r="O5667" s="3" t="s">
        <v>753</v>
      </c>
      <c r="P5667" s="4">
        <v>17532.0</v>
      </c>
      <c r="Q5667" s="3" t="s">
        <v>169</v>
      </c>
      <c r="S5667" s="3" t="s">
        <v>34</v>
      </c>
    </row>
    <row r="5668">
      <c r="A5668" s="2">
        <v>42318.71488425926</v>
      </c>
      <c r="B5668" s="3">
        <v>84.0</v>
      </c>
      <c r="C5668" s="3" t="s">
        <v>4244</v>
      </c>
      <c r="D5668" s="3">
        <v>26.0</v>
      </c>
      <c r="E5668" s="3" t="s">
        <v>4294</v>
      </c>
      <c r="F5668" s="3">
        <v>10.0</v>
      </c>
      <c r="G5668" s="3">
        <v>6.0</v>
      </c>
      <c r="H5668" s="3" t="s">
        <v>5915</v>
      </c>
      <c r="I5668" s="3" t="s">
        <v>5915</v>
      </c>
      <c r="J5668" s="3" t="s">
        <v>922</v>
      </c>
      <c r="K5668" s="3" t="s">
        <v>24</v>
      </c>
      <c r="L5668" s="3">
        <v>10.0</v>
      </c>
      <c r="M5668" s="3" t="s">
        <v>30</v>
      </c>
      <c r="N5668" s="3" t="s">
        <v>5965</v>
      </c>
      <c r="O5668" s="3" t="s">
        <v>5966</v>
      </c>
      <c r="P5668" s="4">
        <v>22036.0</v>
      </c>
      <c r="Q5668" s="3" t="s">
        <v>132</v>
      </c>
      <c r="S5668" s="3" t="s">
        <v>34</v>
      </c>
    </row>
    <row r="5669">
      <c r="A5669" s="2">
        <v>42318.71488425926</v>
      </c>
      <c r="B5669" s="3">
        <v>84.0</v>
      </c>
      <c r="C5669" s="3" t="s">
        <v>4244</v>
      </c>
      <c r="D5669" s="3">
        <v>26.0</v>
      </c>
      <c r="E5669" s="3" t="s">
        <v>4294</v>
      </c>
      <c r="F5669" s="3">
        <v>10.0</v>
      </c>
      <c r="G5669" s="3">
        <v>6.0</v>
      </c>
      <c r="H5669" s="3" t="s">
        <v>5915</v>
      </c>
      <c r="I5669" s="3" t="s">
        <v>5915</v>
      </c>
      <c r="J5669" s="3" t="s">
        <v>922</v>
      </c>
      <c r="K5669" s="3" t="s">
        <v>24</v>
      </c>
      <c r="L5669" s="3">
        <v>11.0</v>
      </c>
      <c r="M5669" s="3" t="s">
        <v>25</v>
      </c>
      <c r="N5669" s="3" t="s">
        <v>5967</v>
      </c>
      <c r="O5669" s="3" t="s">
        <v>5968</v>
      </c>
      <c r="P5669" s="4">
        <v>22273.0</v>
      </c>
      <c r="Q5669" s="3" t="s">
        <v>37</v>
      </c>
      <c r="S5669" s="3" t="s">
        <v>34</v>
      </c>
    </row>
    <row r="5670">
      <c r="A5670" s="2">
        <v>42318.71488425926</v>
      </c>
      <c r="B5670" s="3">
        <v>84.0</v>
      </c>
      <c r="C5670" s="3" t="s">
        <v>4244</v>
      </c>
      <c r="D5670" s="3">
        <v>26.0</v>
      </c>
      <c r="E5670" s="3" t="s">
        <v>4294</v>
      </c>
      <c r="F5670" s="3">
        <v>10.0</v>
      </c>
      <c r="G5670" s="3">
        <v>6.0</v>
      </c>
      <c r="H5670" s="3" t="s">
        <v>5915</v>
      </c>
      <c r="I5670" s="3" t="s">
        <v>5915</v>
      </c>
      <c r="J5670" s="3" t="s">
        <v>922</v>
      </c>
      <c r="K5670" s="3" t="s">
        <v>24</v>
      </c>
      <c r="L5670" s="3">
        <v>12.0</v>
      </c>
      <c r="M5670" s="3" t="s">
        <v>30</v>
      </c>
      <c r="N5670" s="3" t="s">
        <v>5969</v>
      </c>
      <c r="O5670" s="3" t="s">
        <v>705</v>
      </c>
      <c r="P5670" s="4">
        <v>23298.0</v>
      </c>
      <c r="Q5670" s="3" t="s">
        <v>83</v>
      </c>
      <c r="S5670" s="3" t="s">
        <v>34</v>
      </c>
    </row>
    <row r="5671">
      <c r="A5671" s="2">
        <v>42318.71488425926</v>
      </c>
      <c r="B5671" s="3">
        <v>84.0</v>
      </c>
      <c r="C5671" s="3" t="s">
        <v>4244</v>
      </c>
      <c r="D5671" s="3">
        <v>26.0</v>
      </c>
      <c r="E5671" s="3" t="s">
        <v>4294</v>
      </c>
      <c r="F5671" s="3">
        <v>10.0</v>
      </c>
      <c r="G5671" s="3">
        <v>6.0</v>
      </c>
      <c r="H5671" s="3" t="s">
        <v>5915</v>
      </c>
      <c r="I5671" s="3" t="s">
        <v>5915</v>
      </c>
      <c r="J5671" s="3" t="s">
        <v>922</v>
      </c>
      <c r="K5671" s="3" t="s">
        <v>24</v>
      </c>
      <c r="L5671" s="3">
        <v>13.0</v>
      </c>
      <c r="M5671" s="3" t="s">
        <v>25</v>
      </c>
      <c r="N5671" s="3" t="s">
        <v>5970</v>
      </c>
      <c r="O5671" s="3" t="s">
        <v>371</v>
      </c>
      <c r="P5671" s="4">
        <v>24680.0</v>
      </c>
      <c r="Q5671" s="3" t="s">
        <v>52</v>
      </c>
      <c r="S5671" s="3" t="s">
        <v>34</v>
      </c>
    </row>
    <row r="5672">
      <c r="A5672" s="2">
        <v>42318.71488425926</v>
      </c>
      <c r="B5672" s="3">
        <v>84.0</v>
      </c>
      <c r="C5672" s="3" t="s">
        <v>4244</v>
      </c>
      <c r="D5672" s="3">
        <v>26.0</v>
      </c>
      <c r="E5672" s="3" t="s">
        <v>4294</v>
      </c>
      <c r="F5672" s="3">
        <v>10.0</v>
      </c>
      <c r="G5672" s="3">
        <v>6.0</v>
      </c>
      <c r="H5672" s="3" t="s">
        <v>5915</v>
      </c>
      <c r="I5672" s="3" t="s">
        <v>5915</v>
      </c>
      <c r="J5672" s="3" t="s">
        <v>922</v>
      </c>
      <c r="K5672" s="3" t="s">
        <v>24</v>
      </c>
      <c r="L5672" s="3">
        <v>14.0</v>
      </c>
      <c r="M5672" s="3" t="s">
        <v>30</v>
      </c>
      <c r="N5672" s="3" t="s">
        <v>5971</v>
      </c>
      <c r="O5672" s="3" t="s">
        <v>3014</v>
      </c>
      <c r="P5672" s="4">
        <v>18279.0</v>
      </c>
      <c r="Q5672" s="3" t="s">
        <v>345</v>
      </c>
      <c r="S5672" s="3" t="s">
        <v>34</v>
      </c>
    </row>
    <row r="5673">
      <c r="A5673" s="2">
        <v>42318.71488425926</v>
      </c>
      <c r="B5673" s="3">
        <v>84.0</v>
      </c>
      <c r="C5673" s="3" t="s">
        <v>4244</v>
      </c>
      <c r="D5673" s="3">
        <v>26.0</v>
      </c>
      <c r="E5673" s="3" t="s">
        <v>4294</v>
      </c>
      <c r="F5673" s="3">
        <v>10.0</v>
      </c>
      <c r="G5673" s="3">
        <v>6.0</v>
      </c>
      <c r="H5673" s="3" t="s">
        <v>5915</v>
      </c>
      <c r="I5673" s="3" t="s">
        <v>5915</v>
      </c>
      <c r="J5673" s="3" t="s">
        <v>922</v>
      </c>
      <c r="K5673" s="3" t="s">
        <v>24</v>
      </c>
      <c r="L5673" s="3">
        <v>15.0</v>
      </c>
      <c r="M5673" s="3" t="s">
        <v>25</v>
      </c>
      <c r="N5673" s="3" t="s">
        <v>5972</v>
      </c>
      <c r="O5673" s="3" t="s">
        <v>1390</v>
      </c>
      <c r="P5673" s="4">
        <v>32817.0</v>
      </c>
      <c r="Q5673" s="3" t="s">
        <v>37</v>
      </c>
      <c r="S5673" s="3" t="s">
        <v>34</v>
      </c>
    </row>
    <row r="5674">
      <c r="A5674" s="2">
        <v>42318.71488425926</v>
      </c>
      <c r="B5674" s="3">
        <v>84.0</v>
      </c>
      <c r="C5674" s="3" t="s">
        <v>4244</v>
      </c>
      <c r="D5674" s="3">
        <v>38.0</v>
      </c>
      <c r="E5674" s="3" t="s">
        <v>4310</v>
      </c>
      <c r="F5674" s="3">
        <v>10.0</v>
      </c>
      <c r="G5674" s="3">
        <v>6.0</v>
      </c>
      <c r="H5674" s="3" t="s">
        <v>5915</v>
      </c>
      <c r="I5674" s="3" t="s">
        <v>5915</v>
      </c>
      <c r="J5674" s="3" t="s">
        <v>922</v>
      </c>
      <c r="K5674" s="3" t="s">
        <v>24</v>
      </c>
      <c r="L5674" s="3">
        <v>1.0</v>
      </c>
      <c r="M5674" s="3" t="s">
        <v>30</v>
      </c>
      <c r="N5674" s="3" t="s">
        <v>2310</v>
      </c>
      <c r="O5674" s="3" t="s">
        <v>779</v>
      </c>
      <c r="P5674" s="4">
        <v>19065.0</v>
      </c>
      <c r="Q5674" s="3" t="s">
        <v>189</v>
      </c>
      <c r="R5674" s="3" t="s">
        <v>1134</v>
      </c>
      <c r="S5674" s="3" t="s">
        <v>29</v>
      </c>
    </row>
    <row r="5675">
      <c r="A5675" s="2">
        <v>42318.71488425926</v>
      </c>
      <c r="B5675" s="3">
        <v>84.0</v>
      </c>
      <c r="C5675" s="3" t="s">
        <v>4244</v>
      </c>
      <c r="D5675" s="3">
        <v>38.0</v>
      </c>
      <c r="E5675" s="3" t="s">
        <v>4310</v>
      </c>
      <c r="F5675" s="3">
        <v>10.0</v>
      </c>
      <c r="G5675" s="3">
        <v>6.0</v>
      </c>
      <c r="H5675" s="3" t="s">
        <v>5915</v>
      </c>
      <c r="I5675" s="3" t="s">
        <v>5915</v>
      </c>
      <c r="J5675" s="3" t="s">
        <v>922</v>
      </c>
      <c r="K5675" s="3" t="s">
        <v>24</v>
      </c>
      <c r="L5675" s="3">
        <v>2.0</v>
      </c>
      <c r="M5675" s="3" t="s">
        <v>25</v>
      </c>
      <c r="N5675" s="3" t="s">
        <v>4759</v>
      </c>
      <c r="O5675" s="3" t="s">
        <v>218</v>
      </c>
      <c r="P5675" s="4">
        <v>18104.0</v>
      </c>
      <c r="Q5675" s="3" t="s">
        <v>86</v>
      </c>
      <c r="S5675" s="3" t="s">
        <v>29</v>
      </c>
    </row>
    <row r="5676">
      <c r="A5676" s="2">
        <v>42318.71488425926</v>
      </c>
      <c r="B5676" s="3">
        <v>84.0</v>
      </c>
      <c r="C5676" s="3" t="s">
        <v>4244</v>
      </c>
      <c r="D5676" s="3">
        <v>38.0</v>
      </c>
      <c r="E5676" s="3" t="s">
        <v>4310</v>
      </c>
      <c r="F5676" s="3">
        <v>10.0</v>
      </c>
      <c r="G5676" s="3">
        <v>6.0</v>
      </c>
      <c r="H5676" s="3" t="s">
        <v>5915</v>
      </c>
      <c r="I5676" s="3" t="s">
        <v>5915</v>
      </c>
      <c r="J5676" s="3" t="s">
        <v>922</v>
      </c>
      <c r="K5676" s="3" t="s">
        <v>24</v>
      </c>
      <c r="L5676" s="3">
        <v>3.0</v>
      </c>
      <c r="M5676" s="3" t="s">
        <v>30</v>
      </c>
      <c r="N5676" s="3" t="s">
        <v>5973</v>
      </c>
      <c r="O5676" s="3" t="s">
        <v>389</v>
      </c>
      <c r="P5676" s="4">
        <v>29111.0</v>
      </c>
      <c r="Q5676" s="3" t="s">
        <v>216</v>
      </c>
      <c r="S5676" s="3" t="s">
        <v>29</v>
      </c>
    </row>
    <row r="5677">
      <c r="A5677" s="2">
        <v>42318.71488425926</v>
      </c>
      <c r="B5677" s="3">
        <v>84.0</v>
      </c>
      <c r="C5677" s="3" t="s">
        <v>4244</v>
      </c>
      <c r="D5677" s="3">
        <v>38.0</v>
      </c>
      <c r="E5677" s="3" t="s">
        <v>4310</v>
      </c>
      <c r="F5677" s="3">
        <v>10.0</v>
      </c>
      <c r="G5677" s="3">
        <v>6.0</v>
      </c>
      <c r="H5677" s="3" t="s">
        <v>5915</v>
      </c>
      <c r="I5677" s="3" t="s">
        <v>5915</v>
      </c>
      <c r="J5677" s="3" t="s">
        <v>922</v>
      </c>
      <c r="K5677" s="3" t="s">
        <v>24</v>
      </c>
      <c r="L5677" s="3">
        <v>4.0</v>
      </c>
      <c r="M5677" s="3" t="s">
        <v>25</v>
      </c>
      <c r="N5677" s="3" t="s">
        <v>5974</v>
      </c>
      <c r="O5677" s="3" t="s">
        <v>251</v>
      </c>
      <c r="P5677" s="4">
        <v>29333.0</v>
      </c>
      <c r="Q5677" s="3" t="s">
        <v>189</v>
      </c>
      <c r="S5677" s="3" t="s">
        <v>34</v>
      </c>
    </row>
    <row r="5678">
      <c r="A5678" s="2">
        <v>42318.71488425926</v>
      </c>
      <c r="B5678" s="3">
        <v>84.0</v>
      </c>
      <c r="C5678" s="3" t="s">
        <v>4244</v>
      </c>
      <c r="D5678" s="3">
        <v>38.0</v>
      </c>
      <c r="E5678" s="3" t="s">
        <v>4310</v>
      </c>
      <c r="F5678" s="3">
        <v>10.0</v>
      </c>
      <c r="G5678" s="3">
        <v>6.0</v>
      </c>
      <c r="H5678" s="3" t="s">
        <v>5915</v>
      </c>
      <c r="I5678" s="3" t="s">
        <v>5915</v>
      </c>
      <c r="J5678" s="3" t="s">
        <v>922</v>
      </c>
      <c r="K5678" s="3" t="s">
        <v>24</v>
      </c>
      <c r="L5678" s="3">
        <v>5.0</v>
      </c>
      <c r="M5678" s="3" t="s">
        <v>30</v>
      </c>
      <c r="N5678" s="3" t="s">
        <v>1857</v>
      </c>
      <c r="O5678" s="3" t="s">
        <v>102</v>
      </c>
      <c r="P5678" s="4">
        <v>19026.0</v>
      </c>
      <c r="Q5678" s="3" t="s">
        <v>49</v>
      </c>
      <c r="S5678" s="3" t="s">
        <v>34</v>
      </c>
    </row>
    <row r="5679">
      <c r="A5679" s="2">
        <v>42318.71488425926</v>
      </c>
      <c r="B5679" s="3">
        <v>84.0</v>
      </c>
      <c r="C5679" s="3" t="s">
        <v>4244</v>
      </c>
      <c r="D5679" s="3">
        <v>38.0</v>
      </c>
      <c r="E5679" s="3" t="s">
        <v>4310</v>
      </c>
      <c r="F5679" s="3">
        <v>10.0</v>
      </c>
      <c r="G5679" s="3">
        <v>6.0</v>
      </c>
      <c r="H5679" s="3" t="s">
        <v>5915</v>
      </c>
      <c r="I5679" s="3" t="s">
        <v>5915</v>
      </c>
      <c r="J5679" s="3" t="s">
        <v>922</v>
      </c>
      <c r="K5679" s="3" t="s">
        <v>24</v>
      </c>
      <c r="L5679" s="3">
        <v>6.0</v>
      </c>
      <c r="M5679" s="3" t="s">
        <v>25</v>
      </c>
      <c r="N5679" s="3" t="s">
        <v>4659</v>
      </c>
      <c r="O5679" s="3" t="s">
        <v>281</v>
      </c>
      <c r="P5679" s="4">
        <v>19713.0</v>
      </c>
      <c r="Q5679" s="3" t="s">
        <v>117</v>
      </c>
      <c r="S5679" s="3" t="s">
        <v>34</v>
      </c>
    </row>
    <row r="5680">
      <c r="A5680" s="2">
        <v>42318.71488425926</v>
      </c>
      <c r="B5680" s="3">
        <v>84.0</v>
      </c>
      <c r="C5680" s="3" t="s">
        <v>4244</v>
      </c>
      <c r="D5680" s="3">
        <v>38.0</v>
      </c>
      <c r="E5680" s="3" t="s">
        <v>4310</v>
      </c>
      <c r="F5680" s="3">
        <v>10.0</v>
      </c>
      <c r="G5680" s="3">
        <v>6.0</v>
      </c>
      <c r="H5680" s="3" t="s">
        <v>5915</v>
      </c>
      <c r="I5680" s="3" t="s">
        <v>5915</v>
      </c>
      <c r="J5680" s="3" t="s">
        <v>922</v>
      </c>
      <c r="K5680" s="3" t="s">
        <v>24</v>
      </c>
      <c r="L5680" s="3">
        <v>7.0</v>
      </c>
      <c r="M5680" s="3" t="s">
        <v>30</v>
      </c>
      <c r="N5680" s="3" t="s">
        <v>3775</v>
      </c>
      <c r="O5680" s="3" t="s">
        <v>5975</v>
      </c>
      <c r="P5680" s="4">
        <v>30224.0</v>
      </c>
      <c r="Q5680" s="3" t="s">
        <v>72</v>
      </c>
      <c r="S5680" s="3" t="s">
        <v>34</v>
      </c>
    </row>
    <row r="5681">
      <c r="A5681" s="2">
        <v>42318.71488425926</v>
      </c>
      <c r="B5681" s="3">
        <v>84.0</v>
      </c>
      <c r="C5681" s="3" t="s">
        <v>4244</v>
      </c>
      <c r="D5681" s="3">
        <v>38.0</v>
      </c>
      <c r="E5681" s="3" t="s">
        <v>4310</v>
      </c>
      <c r="F5681" s="3">
        <v>10.0</v>
      </c>
      <c r="G5681" s="3">
        <v>6.0</v>
      </c>
      <c r="H5681" s="3" t="s">
        <v>5915</v>
      </c>
      <c r="I5681" s="3" t="s">
        <v>5915</v>
      </c>
      <c r="J5681" s="3" t="s">
        <v>922</v>
      </c>
      <c r="K5681" s="3" t="s">
        <v>24</v>
      </c>
      <c r="L5681" s="3">
        <v>8.0</v>
      </c>
      <c r="M5681" s="3" t="s">
        <v>25</v>
      </c>
      <c r="N5681" s="3" t="s">
        <v>5976</v>
      </c>
      <c r="O5681" s="3" t="s">
        <v>1275</v>
      </c>
      <c r="P5681" s="4">
        <v>25984.0</v>
      </c>
      <c r="Q5681" s="3" t="s">
        <v>247</v>
      </c>
      <c r="S5681" s="3" t="s">
        <v>34</v>
      </c>
    </row>
    <row r="5682">
      <c r="A5682" s="2">
        <v>42318.71488425926</v>
      </c>
      <c r="B5682" s="3">
        <v>84.0</v>
      </c>
      <c r="C5682" s="3" t="s">
        <v>4244</v>
      </c>
      <c r="D5682" s="3">
        <v>38.0</v>
      </c>
      <c r="E5682" s="3" t="s">
        <v>4310</v>
      </c>
      <c r="F5682" s="3">
        <v>10.0</v>
      </c>
      <c r="G5682" s="3">
        <v>6.0</v>
      </c>
      <c r="H5682" s="3" t="s">
        <v>5915</v>
      </c>
      <c r="I5682" s="3" t="s">
        <v>5915</v>
      </c>
      <c r="J5682" s="3" t="s">
        <v>922</v>
      </c>
      <c r="K5682" s="3" t="s">
        <v>24</v>
      </c>
      <c r="L5682" s="3">
        <v>9.0</v>
      </c>
      <c r="M5682" s="3" t="s">
        <v>30</v>
      </c>
      <c r="N5682" s="3" t="s">
        <v>5977</v>
      </c>
      <c r="O5682" s="3" t="s">
        <v>5978</v>
      </c>
      <c r="P5682" s="4">
        <v>29301.0</v>
      </c>
      <c r="Q5682" s="3" t="s">
        <v>153</v>
      </c>
      <c r="S5682" s="3" t="s">
        <v>29</v>
      </c>
    </row>
    <row r="5683">
      <c r="A5683" s="2">
        <v>42318.71488425926</v>
      </c>
      <c r="B5683" s="3">
        <v>84.0</v>
      </c>
      <c r="C5683" s="3" t="s">
        <v>4244</v>
      </c>
      <c r="D5683" s="3">
        <v>38.0</v>
      </c>
      <c r="E5683" s="3" t="s">
        <v>4310</v>
      </c>
      <c r="F5683" s="3">
        <v>10.0</v>
      </c>
      <c r="G5683" s="3">
        <v>6.0</v>
      </c>
      <c r="H5683" s="3" t="s">
        <v>5915</v>
      </c>
      <c r="I5683" s="3" t="s">
        <v>5915</v>
      </c>
      <c r="J5683" s="3" t="s">
        <v>922</v>
      </c>
      <c r="K5683" s="3" t="s">
        <v>24</v>
      </c>
      <c r="L5683" s="3">
        <v>10.0</v>
      </c>
      <c r="M5683" s="3" t="s">
        <v>25</v>
      </c>
      <c r="N5683" s="3" t="s">
        <v>296</v>
      </c>
      <c r="O5683" s="3" t="s">
        <v>218</v>
      </c>
      <c r="P5683" s="4">
        <v>23042.0</v>
      </c>
      <c r="Q5683" s="3" t="s">
        <v>52</v>
      </c>
      <c r="S5683" s="3" t="s">
        <v>29</v>
      </c>
    </row>
    <row r="5684">
      <c r="A5684" s="2">
        <v>42318.71488425926</v>
      </c>
      <c r="B5684" s="3">
        <v>84.0</v>
      </c>
      <c r="C5684" s="3" t="s">
        <v>4244</v>
      </c>
      <c r="D5684" s="3">
        <v>38.0</v>
      </c>
      <c r="E5684" s="3" t="s">
        <v>4310</v>
      </c>
      <c r="F5684" s="3">
        <v>10.0</v>
      </c>
      <c r="G5684" s="3">
        <v>6.0</v>
      </c>
      <c r="H5684" s="3" t="s">
        <v>5915</v>
      </c>
      <c r="I5684" s="3" t="s">
        <v>5915</v>
      </c>
      <c r="J5684" s="3" t="s">
        <v>922</v>
      </c>
      <c r="K5684" s="3" t="s">
        <v>24</v>
      </c>
      <c r="L5684" s="3">
        <v>11.0</v>
      </c>
      <c r="M5684" s="3" t="s">
        <v>30</v>
      </c>
      <c r="N5684" s="3" t="s">
        <v>5979</v>
      </c>
      <c r="O5684" s="3" t="s">
        <v>85</v>
      </c>
      <c r="P5684" s="4">
        <v>20766.0</v>
      </c>
      <c r="Q5684" s="3" t="s">
        <v>110</v>
      </c>
      <c r="S5684" s="3" t="s">
        <v>34</v>
      </c>
    </row>
    <row r="5685">
      <c r="A5685" s="2">
        <v>42318.71488425926</v>
      </c>
      <c r="B5685" s="3">
        <v>84.0</v>
      </c>
      <c r="C5685" s="3" t="s">
        <v>4244</v>
      </c>
      <c r="D5685" s="3">
        <v>38.0</v>
      </c>
      <c r="E5685" s="3" t="s">
        <v>4310</v>
      </c>
      <c r="F5685" s="3">
        <v>10.0</v>
      </c>
      <c r="G5685" s="3">
        <v>6.0</v>
      </c>
      <c r="H5685" s="3" t="s">
        <v>5915</v>
      </c>
      <c r="I5685" s="3" t="s">
        <v>5915</v>
      </c>
      <c r="J5685" s="3" t="s">
        <v>922</v>
      </c>
      <c r="K5685" s="3" t="s">
        <v>24</v>
      </c>
      <c r="L5685" s="3">
        <v>12.0</v>
      </c>
      <c r="M5685" s="3" t="s">
        <v>25</v>
      </c>
      <c r="N5685" s="3" t="s">
        <v>5980</v>
      </c>
      <c r="O5685" s="3" t="s">
        <v>613</v>
      </c>
      <c r="P5685" s="4">
        <v>27323.0</v>
      </c>
      <c r="Q5685" s="3" t="s">
        <v>189</v>
      </c>
      <c r="S5685" s="3" t="s">
        <v>29</v>
      </c>
    </row>
    <row r="5686">
      <c r="A5686" s="2">
        <v>42318.71488425926</v>
      </c>
      <c r="B5686" s="3">
        <v>84.0</v>
      </c>
      <c r="C5686" s="3" t="s">
        <v>4244</v>
      </c>
      <c r="D5686" s="3">
        <v>38.0</v>
      </c>
      <c r="E5686" s="3" t="s">
        <v>4310</v>
      </c>
      <c r="F5686" s="3">
        <v>10.0</v>
      </c>
      <c r="G5686" s="3">
        <v>6.0</v>
      </c>
      <c r="H5686" s="3" t="s">
        <v>5915</v>
      </c>
      <c r="I5686" s="3" t="s">
        <v>5915</v>
      </c>
      <c r="J5686" s="3" t="s">
        <v>922</v>
      </c>
      <c r="K5686" s="3" t="s">
        <v>24</v>
      </c>
      <c r="L5686" s="3">
        <v>13.0</v>
      </c>
      <c r="M5686" s="3" t="s">
        <v>30</v>
      </c>
      <c r="N5686" s="3" t="s">
        <v>5981</v>
      </c>
      <c r="O5686" s="3" t="s">
        <v>5982</v>
      </c>
      <c r="P5686" s="4">
        <v>31980.0</v>
      </c>
      <c r="Q5686" s="3" t="s">
        <v>153</v>
      </c>
      <c r="S5686" s="3" t="s">
        <v>34</v>
      </c>
    </row>
    <row r="5687">
      <c r="A5687" s="2">
        <v>42318.71488425926</v>
      </c>
      <c r="B5687" s="3">
        <v>84.0</v>
      </c>
      <c r="C5687" s="3" t="s">
        <v>4244</v>
      </c>
      <c r="D5687" s="3">
        <v>38.0</v>
      </c>
      <c r="E5687" s="3" t="s">
        <v>4310</v>
      </c>
      <c r="F5687" s="3">
        <v>10.0</v>
      </c>
      <c r="G5687" s="3">
        <v>6.0</v>
      </c>
      <c r="H5687" s="3" t="s">
        <v>5915</v>
      </c>
      <c r="I5687" s="3" t="s">
        <v>5915</v>
      </c>
      <c r="J5687" s="3" t="s">
        <v>922</v>
      </c>
      <c r="K5687" s="3" t="s">
        <v>24</v>
      </c>
      <c r="L5687" s="3">
        <v>14.0</v>
      </c>
      <c r="M5687" s="3" t="s">
        <v>25</v>
      </c>
      <c r="N5687" s="3" t="s">
        <v>5983</v>
      </c>
      <c r="O5687" s="3" t="s">
        <v>240</v>
      </c>
      <c r="P5687" s="4">
        <v>22147.0</v>
      </c>
      <c r="Q5687" s="3" t="s">
        <v>352</v>
      </c>
      <c r="S5687" s="3" t="s">
        <v>34</v>
      </c>
    </row>
    <row r="5688">
      <c r="A5688" s="2">
        <v>42318.71488425926</v>
      </c>
      <c r="B5688" s="3">
        <v>84.0</v>
      </c>
      <c r="C5688" s="3" t="s">
        <v>4244</v>
      </c>
      <c r="D5688" s="3">
        <v>38.0</v>
      </c>
      <c r="E5688" s="3" t="s">
        <v>4310</v>
      </c>
      <c r="F5688" s="3">
        <v>10.0</v>
      </c>
      <c r="G5688" s="3">
        <v>6.0</v>
      </c>
      <c r="H5688" s="3" t="s">
        <v>5915</v>
      </c>
      <c r="I5688" s="3" t="s">
        <v>5915</v>
      </c>
      <c r="J5688" s="3" t="s">
        <v>922</v>
      </c>
      <c r="K5688" s="3" t="s">
        <v>24</v>
      </c>
      <c r="L5688" s="3">
        <v>15.0</v>
      </c>
      <c r="M5688" s="3" t="s">
        <v>30</v>
      </c>
      <c r="N5688" s="3" t="s">
        <v>5984</v>
      </c>
      <c r="O5688" s="3" t="s">
        <v>163</v>
      </c>
      <c r="P5688" s="4">
        <v>26468.0</v>
      </c>
      <c r="Q5688" s="3" t="s">
        <v>132</v>
      </c>
      <c r="S5688" s="3" t="s">
        <v>34</v>
      </c>
    </row>
    <row r="5689">
      <c r="A5689" s="2">
        <v>42318.71488425926</v>
      </c>
      <c r="B5689" s="3">
        <v>84.0</v>
      </c>
      <c r="C5689" s="3" t="s">
        <v>4244</v>
      </c>
      <c r="D5689" s="3">
        <v>38.0</v>
      </c>
      <c r="E5689" s="3" t="s">
        <v>4310</v>
      </c>
      <c r="F5689" s="3">
        <v>10.0</v>
      </c>
      <c r="G5689" s="3">
        <v>6.0</v>
      </c>
      <c r="H5689" s="3" t="s">
        <v>5915</v>
      </c>
      <c r="I5689" s="3" t="s">
        <v>5915</v>
      </c>
      <c r="J5689" s="3" t="s">
        <v>922</v>
      </c>
      <c r="K5689" s="3" t="s">
        <v>24</v>
      </c>
      <c r="L5689" s="3">
        <v>16.0</v>
      </c>
      <c r="M5689" s="3" t="s">
        <v>25</v>
      </c>
      <c r="N5689" s="3" t="s">
        <v>5985</v>
      </c>
      <c r="O5689" s="3" t="s">
        <v>204</v>
      </c>
      <c r="P5689" s="4">
        <v>21898.0</v>
      </c>
      <c r="Q5689" s="3" t="s">
        <v>189</v>
      </c>
      <c r="S5689" s="3" t="s">
        <v>34</v>
      </c>
    </row>
    <row r="5690">
      <c r="A5690" s="2">
        <v>42318.71488425926</v>
      </c>
      <c r="B5690" s="3">
        <v>84.0</v>
      </c>
      <c r="C5690" s="3" t="s">
        <v>4244</v>
      </c>
      <c r="D5690" s="3">
        <v>38.0</v>
      </c>
      <c r="E5690" s="3" t="s">
        <v>4310</v>
      </c>
      <c r="F5690" s="3">
        <v>10.0</v>
      </c>
      <c r="G5690" s="3">
        <v>6.0</v>
      </c>
      <c r="H5690" s="3" t="s">
        <v>5915</v>
      </c>
      <c r="I5690" s="3" t="s">
        <v>5915</v>
      </c>
      <c r="J5690" s="3" t="s">
        <v>922</v>
      </c>
      <c r="K5690" s="3" t="s">
        <v>24</v>
      </c>
      <c r="L5690" s="3">
        <v>17.0</v>
      </c>
      <c r="M5690" s="3" t="s">
        <v>30</v>
      </c>
      <c r="N5690" s="3" t="s">
        <v>5986</v>
      </c>
      <c r="O5690" s="3" t="s">
        <v>386</v>
      </c>
      <c r="P5690" s="4">
        <v>17582.0</v>
      </c>
      <c r="Q5690" s="3" t="s">
        <v>86</v>
      </c>
      <c r="S5690" s="3" t="s">
        <v>29</v>
      </c>
    </row>
    <row r="5691">
      <c r="A5691" s="2">
        <v>42318.71488425926</v>
      </c>
      <c r="B5691" s="3">
        <v>84.0</v>
      </c>
      <c r="C5691" s="3" t="s">
        <v>4244</v>
      </c>
      <c r="D5691" s="3">
        <v>38.0</v>
      </c>
      <c r="E5691" s="3" t="s">
        <v>4310</v>
      </c>
      <c r="F5691" s="3">
        <v>10.0</v>
      </c>
      <c r="G5691" s="3">
        <v>6.0</v>
      </c>
      <c r="H5691" s="3" t="s">
        <v>5915</v>
      </c>
      <c r="I5691" s="3" t="s">
        <v>5915</v>
      </c>
      <c r="J5691" s="3" t="s">
        <v>922</v>
      </c>
      <c r="K5691" s="3" t="s">
        <v>24</v>
      </c>
      <c r="L5691" s="3">
        <v>18.0</v>
      </c>
      <c r="M5691" s="3" t="s">
        <v>25</v>
      </c>
      <c r="N5691" s="3" t="s">
        <v>5987</v>
      </c>
      <c r="O5691" s="3" t="s">
        <v>5988</v>
      </c>
      <c r="P5691" s="4">
        <v>26214.0</v>
      </c>
      <c r="Q5691" s="3" t="s">
        <v>72</v>
      </c>
      <c r="S5691" s="3" t="s">
        <v>34</v>
      </c>
    </row>
    <row r="5692">
      <c r="A5692" s="2">
        <v>42318.71488425926</v>
      </c>
      <c r="B5692" s="3">
        <v>84.0</v>
      </c>
      <c r="C5692" s="3" t="s">
        <v>4244</v>
      </c>
      <c r="D5692" s="3">
        <v>38.0</v>
      </c>
      <c r="E5692" s="3" t="s">
        <v>4310</v>
      </c>
      <c r="F5692" s="3">
        <v>10.0</v>
      </c>
      <c r="G5692" s="3">
        <v>6.0</v>
      </c>
      <c r="H5692" s="3" t="s">
        <v>5915</v>
      </c>
      <c r="I5692" s="3" t="s">
        <v>5915</v>
      </c>
      <c r="J5692" s="3" t="s">
        <v>922</v>
      </c>
      <c r="K5692" s="3" t="s">
        <v>24</v>
      </c>
      <c r="L5692" s="3">
        <v>19.0</v>
      </c>
      <c r="M5692" s="3" t="s">
        <v>30</v>
      </c>
      <c r="N5692" s="3" t="s">
        <v>989</v>
      </c>
      <c r="O5692" s="3" t="s">
        <v>440</v>
      </c>
      <c r="P5692" s="4">
        <v>27523.0</v>
      </c>
      <c r="Q5692" s="3" t="s">
        <v>110</v>
      </c>
      <c r="S5692" s="3" t="s">
        <v>34</v>
      </c>
    </row>
    <row r="5693">
      <c r="A5693" s="2">
        <v>42318.71488425926</v>
      </c>
      <c r="B5693" s="3">
        <v>84.0</v>
      </c>
      <c r="C5693" s="3" t="s">
        <v>4244</v>
      </c>
      <c r="D5693" s="3">
        <v>38.0</v>
      </c>
      <c r="E5693" s="3" t="s">
        <v>4310</v>
      </c>
      <c r="F5693" s="3">
        <v>10.0</v>
      </c>
      <c r="G5693" s="3">
        <v>6.0</v>
      </c>
      <c r="H5693" s="3" t="s">
        <v>5915</v>
      </c>
      <c r="I5693" s="3" t="s">
        <v>5915</v>
      </c>
      <c r="J5693" s="3" t="s">
        <v>922</v>
      </c>
      <c r="K5693" s="3" t="s">
        <v>24</v>
      </c>
      <c r="L5693" s="3">
        <v>20.0</v>
      </c>
      <c r="M5693" s="3" t="s">
        <v>25</v>
      </c>
      <c r="N5693" s="3" t="s">
        <v>5989</v>
      </c>
      <c r="O5693" s="3" t="s">
        <v>359</v>
      </c>
      <c r="P5693" s="4">
        <v>23579.0</v>
      </c>
      <c r="Q5693" s="3" t="s">
        <v>345</v>
      </c>
      <c r="S5693" s="3" t="s">
        <v>34</v>
      </c>
    </row>
    <row r="5694">
      <c r="A5694" s="2">
        <v>42318.71488425926</v>
      </c>
      <c r="B5694" s="3">
        <v>84.0</v>
      </c>
      <c r="C5694" s="3" t="s">
        <v>4244</v>
      </c>
      <c r="D5694" s="3">
        <v>38.0</v>
      </c>
      <c r="E5694" s="3" t="s">
        <v>4310</v>
      </c>
      <c r="F5694" s="3">
        <v>10.0</v>
      </c>
      <c r="G5694" s="3">
        <v>6.0</v>
      </c>
      <c r="H5694" s="3" t="s">
        <v>5915</v>
      </c>
      <c r="I5694" s="3" t="s">
        <v>5915</v>
      </c>
      <c r="J5694" s="3" t="s">
        <v>922</v>
      </c>
      <c r="K5694" s="3" t="s">
        <v>24</v>
      </c>
      <c r="L5694" s="3">
        <v>21.0</v>
      </c>
      <c r="M5694" s="3" t="s">
        <v>30</v>
      </c>
      <c r="N5694" s="3" t="s">
        <v>5990</v>
      </c>
      <c r="O5694" s="3" t="s">
        <v>992</v>
      </c>
      <c r="P5694" s="4">
        <v>29679.0</v>
      </c>
      <c r="Q5694" s="3" t="s">
        <v>46</v>
      </c>
      <c r="S5694" s="3" t="s">
        <v>34</v>
      </c>
    </row>
    <row r="5695">
      <c r="A5695" s="2">
        <v>42318.71488425926</v>
      </c>
      <c r="B5695" s="3">
        <v>84.0</v>
      </c>
      <c r="C5695" s="3" t="s">
        <v>4244</v>
      </c>
      <c r="D5695" s="3">
        <v>38.0</v>
      </c>
      <c r="E5695" s="3" t="s">
        <v>4310</v>
      </c>
      <c r="F5695" s="3">
        <v>10.0</v>
      </c>
      <c r="G5695" s="3">
        <v>6.0</v>
      </c>
      <c r="H5695" s="3" t="s">
        <v>5915</v>
      </c>
      <c r="I5695" s="3" t="s">
        <v>5915</v>
      </c>
      <c r="J5695" s="3" t="s">
        <v>922</v>
      </c>
      <c r="K5695" s="3" t="s">
        <v>24</v>
      </c>
      <c r="L5695" s="3">
        <v>22.0</v>
      </c>
      <c r="M5695" s="3" t="s">
        <v>25</v>
      </c>
      <c r="N5695" s="3" t="s">
        <v>816</v>
      </c>
      <c r="O5695" s="3" t="s">
        <v>344</v>
      </c>
      <c r="P5695" s="4">
        <v>31069.0</v>
      </c>
      <c r="Q5695" s="3" t="s">
        <v>216</v>
      </c>
      <c r="S5695" s="3" t="s">
        <v>34</v>
      </c>
    </row>
    <row r="5696">
      <c r="A5696" s="2">
        <v>42318.71488425926</v>
      </c>
      <c r="B5696" s="3">
        <v>84.0</v>
      </c>
      <c r="C5696" s="3" t="s">
        <v>4244</v>
      </c>
      <c r="D5696" s="3">
        <v>38.0</v>
      </c>
      <c r="E5696" s="3" t="s">
        <v>4310</v>
      </c>
      <c r="F5696" s="3">
        <v>10.0</v>
      </c>
      <c r="G5696" s="3">
        <v>6.0</v>
      </c>
      <c r="H5696" s="3" t="s">
        <v>5915</v>
      </c>
      <c r="I5696" s="3" t="s">
        <v>5915</v>
      </c>
      <c r="J5696" s="3" t="s">
        <v>922</v>
      </c>
      <c r="K5696" s="3" t="s">
        <v>24</v>
      </c>
      <c r="L5696" s="3">
        <v>23.0</v>
      </c>
      <c r="M5696" s="3" t="s">
        <v>30</v>
      </c>
      <c r="N5696" s="3" t="s">
        <v>5991</v>
      </c>
      <c r="O5696" s="3" t="s">
        <v>193</v>
      </c>
      <c r="P5696" s="4">
        <v>22524.0</v>
      </c>
      <c r="Q5696" s="3" t="s">
        <v>37</v>
      </c>
      <c r="S5696" s="3" t="s">
        <v>34</v>
      </c>
    </row>
    <row r="5697">
      <c r="A5697" s="2">
        <v>42318.71488425926</v>
      </c>
      <c r="B5697" s="3">
        <v>84.0</v>
      </c>
      <c r="C5697" s="3" t="s">
        <v>4244</v>
      </c>
      <c r="D5697" s="3">
        <v>38.0</v>
      </c>
      <c r="E5697" s="3" t="s">
        <v>4310</v>
      </c>
      <c r="F5697" s="3">
        <v>10.0</v>
      </c>
      <c r="G5697" s="3">
        <v>6.0</v>
      </c>
      <c r="H5697" s="3" t="s">
        <v>5915</v>
      </c>
      <c r="I5697" s="3" t="s">
        <v>5915</v>
      </c>
      <c r="J5697" s="3" t="s">
        <v>922</v>
      </c>
      <c r="K5697" s="3" t="s">
        <v>24</v>
      </c>
      <c r="L5697" s="3">
        <v>24.0</v>
      </c>
      <c r="M5697" s="3" t="s">
        <v>25</v>
      </c>
      <c r="N5697" s="3" t="s">
        <v>3002</v>
      </c>
      <c r="O5697" s="3" t="s">
        <v>65</v>
      </c>
      <c r="P5697" s="4">
        <v>33068.0</v>
      </c>
      <c r="Q5697" s="3" t="s">
        <v>37</v>
      </c>
      <c r="S5697" s="3" t="s">
        <v>34</v>
      </c>
    </row>
    <row r="5698">
      <c r="A5698" s="2">
        <v>42318.71488425926</v>
      </c>
      <c r="B5698" s="3">
        <v>84.0</v>
      </c>
      <c r="C5698" s="3" t="s">
        <v>4244</v>
      </c>
      <c r="D5698" s="3">
        <v>38.0</v>
      </c>
      <c r="E5698" s="3" t="s">
        <v>4310</v>
      </c>
      <c r="F5698" s="3">
        <v>10.0</v>
      </c>
      <c r="G5698" s="3">
        <v>6.0</v>
      </c>
      <c r="H5698" s="3" t="s">
        <v>5915</v>
      </c>
      <c r="I5698" s="3" t="s">
        <v>5915</v>
      </c>
      <c r="J5698" s="3" t="s">
        <v>922</v>
      </c>
      <c r="K5698" s="3" t="s">
        <v>24</v>
      </c>
      <c r="L5698" s="3">
        <v>25.0</v>
      </c>
      <c r="M5698" s="3" t="s">
        <v>30</v>
      </c>
      <c r="N5698" s="3" t="s">
        <v>5992</v>
      </c>
      <c r="O5698" s="3" t="s">
        <v>1039</v>
      </c>
      <c r="P5698" s="4">
        <v>26479.0</v>
      </c>
      <c r="Q5698" s="3" t="s">
        <v>228</v>
      </c>
      <c r="S5698" s="3" t="s">
        <v>34</v>
      </c>
    </row>
    <row r="5699">
      <c r="A5699" s="2">
        <v>42318.71488425926</v>
      </c>
      <c r="B5699" s="3">
        <v>84.0</v>
      </c>
      <c r="C5699" s="3" t="s">
        <v>4244</v>
      </c>
      <c r="D5699" s="3">
        <v>38.0</v>
      </c>
      <c r="E5699" s="3" t="s">
        <v>4310</v>
      </c>
      <c r="F5699" s="3">
        <v>10.0</v>
      </c>
      <c r="G5699" s="3">
        <v>6.0</v>
      </c>
      <c r="H5699" s="3" t="s">
        <v>5915</v>
      </c>
      <c r="I5699" s="3" t="s">
        <v>5915</v>
      </c>
      <c r="J5699" s="3" t="s">
        <v>922</v>
      </c>
      <c r="K5699" s="3" t="s">
        <v>24</v>
      </c>
      <c r="L5699" s="3">
        <v>26.0</v>
      </c>
      <c r="M5699" s="3" t="s">
        <v>25</v>
      </c>
      <c r="N5699" s="3" t="s">
        <v>5993</v>
      </c>
      <c r="O5699" s="3" t="s">
        <v>5994</v>
      </c>
      <c r="P5699" s="4">
        <v>24411.0</v>
      </c>
      <c r="Q5699" s="3" t="s">
        <v>216</v>
      </c>
      <c r="S5699" s="3" t="s">
        <v>34</v>
      </c>
    </row>
    <row r="5700">
      <c r="A5700" s="2">
        <v>42318.71488425926</v>
      </c>
      <c r="B5700" s="3">
        <v>84.0</v>
      </c>
      <c r="C5700" s="3" t="s">
        <v>4244</v>
      </c>
      <c r="D5700" s="3">
        <v>38.0</v>
      </c>
      <c r="E5700" s="3" t="s">
        <v>4310</v>
      </c>
      <c r="F5700" s="3">
        <v>10.0</v>
      </c>
      <c r="G5700" s="3">
        <v>6.0</v>
      </c>
      <c r="H5700" s="3" t="s">
        <v>5915</v>
      </c>
      <c r="I5700" s="3" t="s">
        <v>5915</v>
      </c>
      <c r="J5700" s="3" t="s">
        <v>922</v>
      </c>
      <c r="K5700" s="3" t="s">
        <v>24</v>
      </c>
      <c r="L5700" s="3">
        <v>27.0</v>
      </c>
      <c r="M5700" s="3" t="s">
        <v>30</v>
      </c>
      <c r="N5700" s="3" t="s">
        <v>5995</v>
      </c>
      <c r="O5700" s="3" t="s">
        <v>5996</v>
      </c>
      <c r="P5700" s="4">
        <v>26682.0</v>
      </c>
      <c r="Q5700" s="3" t="s">
        <v>75</v>
      </c>
      <c r="S5700" s="3" t="s">
        <v>34</v>
      </c>
    </row>
    <row r="5701">
      <c r="A5701" s="2">
        <v>42318.71488425926</v>
      </c>
      <c r="B5701" s="3">
        <v>84.0</v>
      </c>
      <c r="C5701" s="3" t="s">
        <v>4244</v>
      </c>
      <c r="D5701" s="3">
        <v>38.0</v>
      </c>
      <c r="E5701" s="3" t="s">
        <v>4310</v>
      </c>
      <c r="F5701" s="3">
        <v>10.0</v>
      </c>
      <c r="G5701" s="3">
        <v>6.0</v>
      </c>
      <c r="H5701" s="3" t="s">
        <v>5915</v>
      </c>
      <c r="I5701" s="3" t="s">
        <v>5915</v>
      </c>
      <c r="J5701" s="3" t="s">
        <v>922</v>
      </c>
      <c r="K5701" s="3" t="s">
        <v>24</v>
      </c>
      <c r="L5701" s="3">
        <v>28.0</v>
      </c>
      <c r="M5701" s="3" t="s">
        <v>25</v>
      </c>
      <c r="N5701" s="3" t="s">
        <v>5997</v>
      </c>
      <c r="O5701" s="3" t="s">
        <v>243</v>
      </c>
      <c r="P5701" s="4">
        <v>22575.0</v>
      </c>
      <c r="Q5701" s="3" t="s">
        <v>72</v>
      </c>
      <c r="S5701" s="3" t="s">
        <v>34</v>
      </c>
    </row>
    <row r="5702">
      <c r="A5702" s="2">
        <v>42318.71488425926</v>
      </c>
      <c r="B5702" s="3">
        <v>84.0</v>
      </c>
      <c r="C5702" s="3" t="s">
        <v>4244</v>
      </c>
      <c r="D5702" s="3">
        <v>38.0</v>
      </c>
      <c r="E5702" s="3" t="s">
        <v>4310</v>
      </c>
      <c r="F5702" s="3">
        <v>10.0</v>
      </c>
      <c r="G5702" s="3">
        <v>6.0</v>
      </c>
      <c r="H5702" s="3" t="s">
        <v>5915</v>
      </c>
      <c r="I5702" s="3" t="s">
        <v>5915</v>
      </c>
      <c r="J5702" s="3" t="s">
        <v>922</v>
      </c>
      <c r="K5702" s="3" t="s">
        <v>24</v>
      </c>
      <c r="L5702" s="3">
        <v>29.0</v>
      </c>
      <c r="M5702" s="3" t="s">
        <v>30</v>
      </c>
      <c r="N5702" s="3" t="s">
        <v>5998</v>
      </c>
      <c r="O5702" s="3" t="s">
        <v>5999</v>
      </c>
      <c r="P5702" s="4">
        <v>24147.0</v>
      </c>
      <c r="Q5702" s="3" t="s">
        <v>40</v>
      </c>
      <c r="S5702" s="3" t="s">
        <v>34</v>
      </c>
    </row>
    <row r="5703">
      <c r="A5703" s="2">
        <v>42318.71488425926</v>
      </c>
      <c r="B5703" s="3">
        <v>84.0</v>
      </c>
      <c r="C5703" s="3" t="s">
        <v>4244</v>
      </c>
      <c r="D5703" s="3">
        <v>38.0</v>
      </c>
      <c r="E5703" s="3" t="s">
        <v>4310</v>
      </c>
      <c r="F5703" s="3">
        <v>10.0</v>
      </c>
      <c r="G5703" s="3">
        <v>6.0</v>
      </c>
      <c r="H5703" s="3" t="s">
        <v>5915</v>
      </c>
      <c r="I5703" s="3" t="s">
        <v>5915</v>
      </c>
      <c r="J5703" s="3" t="s">
        <v>922</v>
      </c>
      <c r="K5703" s="3" t="s">
        <v>24</v>
      </c>
      <c r="L5703" s="3">
        <v>30.0</v>
      </c>
      <c r="M5703" s="3" t="s">
        <v>25</v>
      </c>
      <c r="N5703" s="3" t="s">
        <v>6000</v>
      </c>
      <c r="O5703" s="3" t="s">
        <v>27</v>
      </c>
      <c r="P5703" s="4">
        <v>25637.0</v>
      </c>
      <c r="Q5703" s="3" t="s">
        <v>228</v>
      </c>
      <c r="S5703" s="3" t="s">
        <v>34</v>
      </c>
    </row>
    <row r="5704">
      <c r="A5704" s="2">
        <v>42318.71488425926</v>
      </c>
      <c r="B5704" s="3">
        <v>84.0</v>
      </c>
      <c r="C5704" s="3" t="s">
        <v>4244</v>
      </c>
      <c r="D5704" s="3">
        <v>38.0</v>
      </c>
      <c r="E5704" s="3" t="s">
        <v>4310</v>
      </c>
      <c r="F5704" s="3">
        <v>10.0</v>
      </c>
      <c r="G5704" s="3">
        <v>6.0</v>
      </c>
      <c r="H5704" s="3" t="s">
        <v>5915</v>
      </c>
      <c r="I5704" s="3" t="s">
        <v>5915</v>
      </c>
      <c r="J5704" s="3" t="s">
        <v>922</v>
      </c>
      <c r="K5704" s="3" t="s">
        <v>24</v>
      </c>
      <c r="L5704" s="3">
        <v>31.0</v>
      </c>
      <c r="M5704" s="3" t="s">
        <v>30</v>
      </c>
      <c r="N5704" s="3" t="s">
        <v>6001</v>
      </c>
      <c r="O5704" s="3" t="s">
        <v>5945</v>
      </c>
      <c r="P5704" s="4">
        <v>22750.0</v>
      </c>
      <c r="Q5704" s="3" t="s">
        <v>110</v>
      </c>
      <c r="S5704" s="3" t="s">
        <v>34</v>
      </c>
    </row>
    <row r="5705">
      <c r="A5705" s="2">
        <v>42318.71488425926</v>
      </c>
      <c r="B5705" s="3">
        <v>84.0</v>
      </c>
      <c r="C5705" s="3" t="s">
        <v>4244</v>
      </c>
      <c r="D5705" s="3">
        <v>38.0</v>
      </c>
      <c r="E5705" s="3" t="s">
        <v>4310</v>
      </c>
      <c r="F5705" s="3">
        <v>10.0</v>
      </c>
      <c r="G5705" s="3">
        <v>6.0</v>
      </c>
      <c r="H5705" s="3" t="s">
        <v>5915</v>
      </c>
      <c r="I5705" s="3" t="s">
        <v>5915</v>
      </c>
      <c r="J5705" s="3" t="s">
        <v>922</v>
      </c>
      <c r="K5705" s="3" t="s">
        <v>24</v>
      </c>
      <c r="L5705" s="3">
        <v>32.0</v>
      </c>
      <c r="M5705" s="3" t="s">
        <v>25</v>
      </c>
      <c r="N5705" s="3" t="s">
        <v>6002</v>
      </c>
      <c r="O5705" s="3" t="s">
        <v>91</v>
      </c>
      <c r="P5705" s="4">
        <v>20827.0</v>
      </c>
      <c r="Q5705" s="3" t="s">
        <v>40</v>
      </c>
      <c r="S5705" s="3" t="s">
        <v>34</v>
      </c>
    </row>
    <row r="5706">
      <c r="A5706" s="2">
        <v>42318.71488425926</v>
      </c>
      <c r="B5706" s="3">
        <v>84.0</v>
      </c>
      <c r="C5706" s="3" t="s">
        <v>4244</v>
      </c>
      <c r="D5706" s="3">
        <v>38.0</v>
      </c>
      <c r="E5706" s="3" t="s">
        <v>4310</v>
      </c>
      <c r="F5706" s="3">
        <v>10.0</v>
      </c>
      <c r="G5706" s="3">
        <v>6.0</v>
      </c>
      <c r="H5706" s="3" t="s">
        <v>5915</v>
      </c>
      <c r="I5706" s="3" t="s">
        <v>5915</v>
      </c>
      <c r="J5706" s="3" t="s">
        <v>922</v>
      </c>
      <c r="K5706" s="3" t="s">
        <v>24</v>
      </c>
      <c r="L5706" s="3">
        <v>33.0</v>
      </c>
      <c r="M5706" s="3" t="s">
        <v>30</v>
      </c>
      <c r="N5706" s="3" t="s">
        <v>6003</v>
      </c>
      <c r="O5706" s="3" t="s">
        <v>6004</v>
      </c>
      <c r="P5706" s="4">
        <v>25795.0</v>
      </c>
      <c r="Q5706" s="3" t="s">
        <v>60</v>
      </c>
      <c r="S5706" s="3" t="s">
        <v>34</v>
      </c>
    </row>
    <row r="5707">
      <c r="A5707" s="2">
        <v>42318.71488425926</v>
      </c>
      <c r="B5707" s="3">
        <v>84.0</v>
      </c>
      <c r="C5707" s="3" t="s">
        <v>4244</v>
      </c>
      <c r="D5707" s="3">
        <v>38.0</v>
      </c>
      <c r="E5707" s="3" t="s">
        <v>4310</v>
      </c>
      <c r="F5707" s="3">
        <v>10.0</v>
      </c>
      <c r="G5707" s="3">
        <v>6.0</v>
      </c>
      <c r="H5707" s="3" t="s">
        <v>5915</v>
      </c>
      <c r="I5707" s="3" t="s">
        <v>5915</v>
      </c>
      <c r="J5707" s="3" t="s">
        <v>922</v>
      </c>
      <c r="K5707" s="3" t="s">
        <v>24</v>
      </c>
      <c r="L5707" s="3">
        <v>34.0</v>
      </c>
      <c r="M5707" s="3" t="s">
        <v>25</v>
      </c>
      <c r="N5707" s="3" t="s">
        <v>1058</v>
      </c>
      <c r="O5707" s="3" t="s">
        <v>6005</v>
      </c>
      <c r="P5707" s="4">
        <v>15463.0</v>
      </c>
      <c r="Q5707" s="3" t="s">
        <v>86</v>
      </c>
      <c r="S5707" s="3" t="s">
        <v>34</v>
      </c>
    </row>
    <row r="5708">
      <c r="A5708" s="2">
        <v>42318.71488425926</v>
      </c>
      <c r="B5708" s="3">
        <v>84.0</v>
      </c>
      <c r="C5708" s="3" t="s">
        <v>4244</v>
      </c>
      <c r="D5708" s="3">
        <v>42.0</v>
      </c>
      <c r="E5708" s="3" t="s">
        <v>4341</v>
      </c>
      <c r="F5708" s="3">
        <v>10.0</v>
      </c>
      <c r="G5708" s="3">
        <v>6.0</v>
      </c>
      <c r="H5708" s="3" t="s">
        <v>5915</v>
      </c>
      <c r="I5708" s="3" t="s">
        <v>5915</v>
      </c>
      <c r="J5708" s="3" t="s">
        <v>922</v>
      </c>
      <c r="K5708" s="3" t="s">
        <v>24</v>
      </c>
      <c r="L5708" s="3">
        <v>1.0</v>
      </c>
      <c r="M5708" s="3" t="s">
        <v>30</v>
      </c>
      <c r="N5708" s="3" t="s">
        <v>6006</v>
      </c>
      <c r="O5708" s="3" t="s">
        <v>857</v>
      </c>
      <c r="P5708" s="4">
        <v>22480.0</v>
      </c>
      <c r="Q5708" s="3" t="s">
        <v>189</v>
      </c>
      <c r="S5708" s="3" t="s">
        <v>29</v>
      </c>
    </row>
    <row r="5709">
      <c r="A5709" s="2">
        <v>42318.71488425926</v>
      </c>
      <c r="B5709" s="3">
        <v>84.0</v>
      </c>
      <c r="C5709" s="3" t="s">
        <v>4244</v>
      </c>
      <c r="D5709" s="3">
        <v>42.0</v>
      </c>
      <c r="E5709" s="3" t="s">
        <v>4341</v>
      </c>
      <c r="F5709" s="3">
        <v>10.0</v>
      </c>
      <c r="G5709" s="3">
        <v>6.0</v>
      </c>
      <c r="H5709" s="3" t="s">
        <v>5915</v>
      </c>
      <c r="I5709" s="3" t="s">
        <v>5915</v>
      </c>
      <c r="J5709" s="3" t="s">
        <v>922</v>
      </c>
      <c r="K5709" s="3" t="s">
        <v>24</v>
      </c>
      <c r="L5709" s="3">
        <v>2.0</v>
      </c>
      <c r="M5709" s="3" t="s">
        <v>25</v>
      </c>
      <c r="N5709" s="3" t="s">
        <v>5815</v>
      </c>
      <c r="O5709" s="3" t="s">
        <v>1275</v>
      </c>
      <c r="P5709" s="4">
        <v>30824.0</v>
      </c>
      <c r="Q5709" s="3" t="s">
        <v>40</v>
      </c>
      <c r="S5709" s="3" t="s">
        <v>34</v>
      </c>
    </row>
    <row r="5710">
      <c r="A5710" s="2">
        <v>42318.71488425926</v>
      </c>
      <c r="B5710" s="3">
        <v>84.0</v>
      </c>
      <c r="C5710" s="3" t="s">
        <v>4244</v>
      </c>
      <c r="D5710" s="3">
        <v>42.0</v>
      </c>
      <c r="E5710" s="3" t="s">
        <v>4341</v>
      </c>
      <c r="F5710" s="3">
        <v>10.0</v>
      </c>
      <c r="G5710" s="3">
        <v>6.0</v>
      </c>
      <c r="H5710" s="3" t="s">
        <v>5915</v>
      </c>
      <c r="I5710" s="3" t="s">
        <v>5915</v>
      </c>
      <c r="J5710" s="3" t="s">
        <v>922</v>
      </c>
      <c r="K5710" s="3" t="s">
        <v>24</v>
      </c>
      <c r="L5710" s="3">
        <v>3.0</v>
      </c>
      <c r="M5710" s="3" t="s">
        <v>30</v>
      </c>
      <c r="N5710" s="3" t="s">
        <v>6007</v>
      </c>
      <c r="O5710" s="3" t="s">
        <v>452</v>
      </c>
      <c r="P5710" s="4">
        <v>24446.0</v>
      </c>
      <c r="Q5710" s="3" t="s">
        <v>221</v>
      </c>
      <c r="S5710" s="3" t="s">
        <v>29</v>
      </c>
    </row>
    <row r="5711">
      <c r="A5711" s="2">
        <v>42318.71488425926</v>
      </c>
      <c r="B5711" s="3">
        <v>84.0</v>
      </c>
      <c r="C5711" s="3" t="s">
        <v>4244</v>
      </c>
      <c r="D5711" s="3">
        <v>42.0</v>
      </c>
      <c r="E5711" s="3" t="s">
        <v>4341</v>
      </c>
      <c r="F5711" s="3">
        <v>10.0</v>
      </c>
      <c r="G5711" s="3">
        <v>6.0</v>
      </c>
      <c r="H5711" s="3" t="s">
        <v>5915</v>
      </c>
      <c r="I5711" s="3" t="s">
        <v>5915</v>
      </c>
      <c r="J5711" s="3" t="s">
        <v>922</v>
      </c>
      <c r="K5711" s="3" t="s">
        <v>24</v>
      </c>
      <c r="L5711" s="3">
        <v>4.0</v>
      </c>
      <c r="M5711" s="3" t="s">
        <v>25</v>
      </c>
      <c r="N5711" s="3" t="s">
        <v>6008</v>
      </c>
      <c r="O5711" s="3" t="s">
        <v>6009</v>
      </c>
      <c r="P5711" s="4">
        <v>31602.0</v>
      </c>
      <c r="Q5711" s="3" t="s">
        <v>132</v>
      </c>
      <c r="S5711" s="3" t="s">
        <v>34</v>
      </c>
    </row>
    <row r="5712">
      <c r="A5712" s="2">
        <v>42318.71488425926</v>
      </c>
      <c r="B5712" s="3">
        <v>84.0</v>
      </c>
      <c r="C5712" s="3" t="s">
        <v>4244</v>
      </c>
      <c r="D5712" s="3">
        <v>42.0</v>
      </c>
      <c r="E5712" s="3" t="s">
        <v>4341</v>
      </c>
      <c r="F5712" s="3">
        <v>10.0</v>
      </c>
      <c r="G5712" s="3">
        <v>6.0</v>
      </c>
      <c r="H5712" s="3" t="s">
        <v>5915</v>
      </c>
      <c r="I5712" s="3" t="s">
        <v>5915</v>
      </c>
      <c r="J5712" s="3" t="s">
        <v>922</v>
      </c>
      <c r="K5712" s="3" t="s">
        <v>24</v>
      </c>
      <c r="L5712" s="3">
        <v>5.0</v>
      </c>
      <c r="M5712" s="3" t="s">
        <v>30</v>
      </c>
      <c r="N5712" s="3" t="s">
        <v>6010</v>
      </c>
      <c r="O5712" s="3" t="s">
        <v>5070</v>
      </c>
      <c r="P5712" s="4">
        <v>26785.0</v>
      </c>
      <c r="Q5712" s="3" t="s">
        <v>132</v>
      </c>
      <c r="S5712" s="3" t="s">
        <v>34</v>
      </c>
    </row>
    <row r="5713">
      <c r="A5713" s="2">
        <v>42318.71488425926</v>
      </c>
      <c r="B5713" s="3">
        <v>84.0</v>
      </c>
      <c r="C5713" s="3" t="s">
        <v>4244</v>
      </c>
      <c r="D5713" s="3">
        <v>42.0</v>
      </c>
      <c r="E5713" s="3" t="s">
        <v>4341</v>
      </c>
      <c r="F5713" s="3">
        <v>10.0</v>
      </c>
      <c r="G5713" s="3">
        <v>6.0</v>
      </c>
      <c r="H5713" s="3" t="s">
        <v>5915</v>
      </c>
      <c r="I5713" s="3" t="s">
        <v>5915</v>
      </c>
      <c r="J5713" s="3" t="s">
        <v>922</v>
      </c>
      <c r="K5713" s="3" t="s">
        <v>24</v>
      </c>
      <c r="L5713" s="3">
        <v>6.0</v>
      </c>
      <c r="M5713" s="3" t="s">
        <v>25</v>
      </c>
      <c r="N5713" s="3" t="s">
        <v>6011</v>
      </c>
      <c r="O5713" s="3" t="s">
        <v>492</v>
      </c>
      <c r="P5713" s="4">
        <v>25534.0</v>
      </c>
      <c r="Q5713" s="3" t="s">
        <v>149</v>
      </c>
      <c r="S5713" s="3" t="s">
        <v>34</v>
      </c>
    </row>
    <row r="5714">
      <c r="A5714" s="2">
        <v>42318.71488425926</v>
      </c>
      <c r="B5714" s="3">
        <v>84.0</v>
      </c>
      <c r="C5714" s="3" t="s">
        <v>4244</v>
      </c>
      <c r="D5714" s="3">
        <v>42.0</v>
      </c>
      <c r="E5714" s="3" t="s">
        <v>4341</v>
      </c>
      <c r="F5714" s="3">
        <v>10.0</v>
      </c>
      <c r="G5714" s="3">
        <v>6.0</v>
      </c>
      <c r="H5714" s="3" t="s">
        <v>5915</v>
      </c>
      <c r="I5714" s="3" t="s">
        <v>5915</v>
      </c>
      <c r="J5714" s="3" t="s">
        <v>922</v>
      </c>
      <c r="K5714" s="3" t="s">
        <v>24</v>
      </c>
      <c r="L5714" s="3">
        <v>7.0</v>
      </c>
      <c r="M5714" s="3" t="s">
        <v>30</v>
      </c>
      <c r="N5714" s="3" t="s">
        <v>6012</v>
      </c>
      <c r="O5714" s="3" t="s">
        <v>215</v>
      </c>
      <c r="P5714" s="4">
        <v>27338.0</v>
      </c>
      <c r="Q5714" s="3" t="s">
        <v>153</v>
      </c>
      <c r="S5714" s="3" t="s">
        <v>34</v>
      </c>
    </row>
    <row r="5715">
      <c r="A5715" s="2">
        <v>42318.71488425926</v>
      </c>
      <c r="B5715" s="3">
        <v>84.0</v>
      </c>
      <c r="C5715" s="3" t="s">
        <v>4244</v>
      </c>
      <c r="D5715" s="3">
        <v>42.0</v>
      </c>
      <c r="E5715" s="3" t="s">
        <v>4341</v>
      </c>
      <c r="F5715" s="3">
        <v>10.0</v>
      </c>
      <c r="G5715" s="3">
        <v>6.0</v>
      </c>
      <c r="H5715" s="3" t="s">
        <v>5915</v>
      </c>
      <c r="I5715" s="3" t="s">
        <v>5915</v>
      </c>
      <c r="J5715" s="3" t="s">
        <v>922</v>
      </c>
      <c r="K5715" s="3" t="s">
        <v>24</v>
      </c>
      <c r="L5715" s="3">
        <v>8.0</v>
      </c>
      <c r="M5715" s="3" t="s">
        <v>25</v>
      </c>
      <c r="N5715" s="3" t="s">
        <v>6013</v>
      </c>
      <c r="O5715" s="3" t="s">
        <v>613</v>
      </c>
      <c r="P5715" s="4">
        <v>25994.0</v>
      </c>
      <c r="Q5715" s="3" t="s">
        <v>115</v>
      </c>
      <c r="S5715" s="3" t="s">
        <v>34</v>
      </c>
    </row>
    <row r="5716">
      <c r="A5716" s="2">
        <v>42318.71488425926</v>
      </c>
      <c r="B5716" s="3">
        <v>84.0</v>
      </c>
      <c r="C5716" s="3" t="s">
        <v>4244</v>
      </c>
      <c r="D5716" s="3">
        <v>42.0</v>
      </c>
      <c r="E5716" s="3" t="s">
        <v>4341</v>
      </c>
      <c r="F5716" s="3">
        <v>10.0</v>
      </c>
      <c r="G5716" s="3">
        <v>6.0</v>
      </c>
      <c r="H5716" s="3" t="s">
        <v>5915</v>
      </c>
      <c r="I5716" s="3" t="s">
        <v>5915</v>
      </c>
      <c r="J5716" s="3" t="s">
        <v>922</v>
      </c>
      <c r="K5716" s="3" t="s">
        <v>24</v>
      </c>
      <c r="L5716" s="3">
        <v>9.0</v>
      </c>
      <c r="M5716" s="3" t="s">
        <v>30</v>
      </c>
      <c r="N5716" s="3" t="s">
        <v>6014</v>
      </c>
      <c r="O5716" s="3" t="s">
        <v>2363</v>
      </c>
      <c r="P5716" s="4">
        <v>30050.0</v>
      </c>
      <c r="Q5716" s="3" t="s">
        <v>43</v>
      </c>
      <c r="S5716" s="3" t="s">
        <v>34</v>
      </c>
    </row>
    <row r="5717">
      <c r="A5717" s="2">
        <v>42318.71488425926</v>
      </c>
      <c r="B5717" s="3">
        <v>84.0</v>
      </c>
      <c r="C5717" s="3" t="s">
        <v>4244</v>
      </c>
      <c r="D5717" s="3">
        <v>42.0</v>
      </c>
      <c r="E5717" s="3" t="s">
        <v>4341</v>
      </c>
      <c r="F5717" s="3">
        <v>10.0</v>
      </c>
      <c r="G5717" s="3">
        <v>6.0</v>
      </c>
      <c r="H5717" s="3" t="s">
        <v>5915</v>
      </c>
      <c r="I5717" s="3" t="s">
        <v>5915</v>
      </c>
      <c r="J5717" s="3" t="s">
        <v>922</v>
      </c>
      <c r="K5717" s="3" t="s">
        <v>24</v>
      </c>
      <c r="L5717" s="3">
        <v>10.0</v>
      </c>
      <c r="M5717" s="3" t="s">
        <v>25</v>
      </c>
      <c r="N5717" s="3" t="s">
        <v>6015</v>
      </c>
      <c r="O5717" s="3" t="s">
        <v>1275</v>
      </c>
      <c r="P5717" s="4">
        <v>27800.0</v>
      </c>
      <c r="Q5717" s="3" t="s">
        <v>149</v>
      </c>
      <c r="S5717" s="3" t="s">
        <v>34</v>
      </c>
    </row>
    <row r="5718">
      <c r="A5718" s="2">
        <v>42318.71488425926</v>
      </c>
      <c r="B5718" s="3">
        <v>84.0</v>
      </c>
      <c r="C5718" s="3" t="s">
        <v>4244</v>
      </c>
      <c r="D5718" s="3">
        <v>42.0</v>
      </c>
      <c r="E5718" s="3" t="s">
        <v>4341</v>
      </c>
      <c r="F5718" s="3">
        <v>10.0</v>
      </c>
      <c r="G5718" s="3">
        <v>6.0</v>
      </c>
      <c r="H5718" s="3" t="s">
        <v>5915</v>
      </c>
      <c r="I5718" s="3" t="s">
        <v>5915</v>
      </c>
      <c r="J5718" s="3" t="s">
        <v>922</v>
      </c>
      <c r="K5718" s="3" t="s">
        <v>24</v>
      </c>
      <c r="L5718" s="3">
        <v>11.0</v>
      </c>
      <c r="M5718" s="3" t="s">
        <v>30</v>
      </c>
      <c r="N5718" s="3" t="s">
        <v>3627</v>
      </c>
      <c r="O5718" s="3" t="s">
        <v>1027</v>
      </c>
      <c r="P5718" s="4">
        <v>20416.0</v>
      </c>
      <c r="Q5718" s="3" t="s">
        <v>221</v>
      </c>
      <c r="S5718" s="3" t="s">
        <v>34</v>
      </c>
    </row>
    <row r="5719">
      <c r="A5719" s="2">
        <v>42318.71488425926</v>
      </c>
      <c r="B5719" s="3">
        <v>84.0</v>
      </c>
      <c r="C5719" s="3" t="s">
        <v>4244</v>
      </c>
      <c r="D5719" s="3">
        <v>42.0</v>
      </c>
      <c r="E5719" s="3" t="s">
        <v>4341</v>
      </c>
      <c r="F5719" s="3">
        <v>10.0</v>
      </c>
      <c r="G5719" s="3">
        <v>6.0</v>
      </c>
      <c r="H5719" s="3" t="s">
        <v>5915</v>
      </c>
      <c r="I5719" s="3" t="s">
        <v>5915</v>
      </c>
      <c r="J5719" s="3" t="s">
        <v>922</v>
      </c>
      <c r="K5719" s="3" t="s">
        <v>24</v>
      </c>
      <c r="L5719" s="3">
        <v>12.0</v>
      </c>
      <c r="M5719" s="3" t="s">
        <v>25</v>
      </c>
      <c r="N5719" s="3" t="s">
        <v>6016</v>
      </c>
      <c r="O5719" s="3" t="s">
        <v>91</v>
      </c>
      <c r="P5719" s="4">
        <v>19306.0</v>
      </c>
      <c r="Q5719" s="3" t="s">
        <v>49</v>
      </c>
      <c r="S5719" s="3" t="s">
        <v>34</v>
      </c>
    </row>
    <row r="5720">
      <c r="A5720" s="2">
        <v>42318.71488425926</v>
      </c>
      <c r="B5720" s="3">
        <v>84.0</v>
      </c>
      <c r="C5720" s="3" t="s">
        <v>4244</v>
      </c>
      <c r="D5720" s="3">
        <v>42.0</v>
      </c>
      <c r="E5720" s="3" t="s">
        <v>4341</v>
      </c>
      <c r="F5720" s="3">
        <v>10.0</v>
      </c>
      <c r="G5720" s="3">
        <v>6.0</v>
      </c>
      <c r="H5720" s="3" t="s">
        <v>5915</v>
      </c>
      <c r="I5720" s="3" t="s">
        <v>5915</v>
      </c>
      <c r="J5720" s="3" t="s">
        <v>922</v>
      </c>
      <c r="K5720" s="3" t="s">
        <v>24</v>
      </c>
      <c r="L5720" s="3">
        <v>13.0</v>
      </c>
      <c r="M5720" s="3" t="s">
        <v>30</v>
      </c>
      <c r="N5720" s="3" t="s">
        <v>6017</v>
      </c>
      <c r="O5720" s="3" t="s">
        <v>487</v>
      </c>
      <c r="P5720" s="4">
        <v>22480.0</v>
      </c>
      <c r="Q5720" s="3" t="s">
        <v>60</v>
      </c>
      <c r="S5720" s="3" t="s">
        <v>34</v>
      </c>
    </row>
    <row r="5721">
      <c r="A5721" s="2">
        <v>42318.71488425926</v>
      </c>
      <c r="B5721" s="3">
        <v>84.0</v>
      </c>
      <c r="C5721" s="3" t="s">
        <v>4244</v>
      </c>
      <c r="D5721" s="3">
        <v>42.0</v>
      </c>
      <c r="E5721" s="3" t="s">
        <v>4341</v>
      </c>
      <c r="F5721" s="3">
        <v>10.0</v>
      </c>
      <c r="G5721" s="3">
        <v>6.0</v>
      </c>
      <c r="H5721" s="3" t="s">
        <v>5915</v>
      </c>
      <c r="I5721" s="3" t="s">
        <v>5915</v>
      </c>
      <c r="J5721" s="3" t="s">
        <v>922</v>
      </c>
      <c r="K5721" s="3" t="s">
        <v>24</v>
      </c>
      <c r="L5721" s="3">
        <v>14.0</v>
      </c>
      <c r="M5721" s="3" t="s">
        <v>25</v>
      </c>
      <c r="N5721" s="3" t="s">
        <v>2776</v>
      </c>
      <c r="O5721" s="3" t="s">
        <v>218</v>
      </c>
      <c r="P5721" s="4">
        <v>21702.0</v>
      </c>
      <c r="Q5721" s="3" t="s">
        <v>115</v>
      </c>
      <c r="S5721" s="3" t="s">
        <v>34</v>
      </c>
    </row>
    <row r="5722">
      <c r="A5722" s="2">
        <v>42318.71488425926</v>
      </c>
      <c r="B5722" s="3">
        <v>84.0</v>
      </c>
      <c r="C5722" s="3" t="s">
        <v>4244</v>
      </c>
      <c r="D5722" s="3">
        <v>42.0</v>
      </c>
      <c r="E5722" s="3" t="s">
        <v>4341</v>
      </c>
      <c r="F5722" s="3">
        <v>10.0</v>
      </c>
      <c r="G5722" s="3">
        <v>6.0</v>
      </c>
      <c r="H5722" s="3" t="s">
        <v>5915</v>
      </c>
      <c r="I5722" s="3" t="s">
        <v>5915</v>
      </c>
      <c r="J5722" s="3" t="s">
        <v>922</v>
      </c>
      <c r="K5722" s="3" t="s">
        <v>24</v>
      </c>
      <c r="L5722" s="3">
        <v>15.0</v>
      </c>
      <c r="M5722" s="3" t="s">
        <v>30</v>
      </c>
      <c r="N5722" s="3" t="s">
        <v>2983</v>
      </c>
      <c r="O5722" s="3" t="s">
        <v>869</v>
      </c>
      <c r="P5722" s="4">
        <v>21948.0</v>
      </c>
      <c r="Q5722" s="3" t="s">
        <v>40</v>
      </c>
      <c r="S5722" s="3" t="s">
        <v>34</v>
      </c>
    </row>
    <row r="5723">
      <c r="A5723" s="2">
        <v>42318.71488425926</v>
      </c>
      <c r="B5723" s="3">
        <v>84.0</v>
      </c>
      <c r="C5723" s="3" t="s">
        <v>4244</v>
      </c>
      <c r="D5723" s="3">
        <v>42.0</v>
      </c>
      <c r="E5723" s="3" t="s">
        <v>4341</v>
      </c>
      <c r="F5723" s="3">
        <v>10.0</v>
      </c>
      <c r="G5723" s="3">
        <v>6.0</v>
      </c>
      <c r="H5723" s="3" t="s">
        <v>5915</v>
      </c>
      <c r="I5723" s="3" t="s">
        <v>5915</v>
      </c>
      <c r="J5723" s="3" t="s">
        <v>922</v>
      </c>
      <c r="K5723" s="3" t="s">
        <v>24</v>
      </c>
      <c r="L5723" s="3">
        <v>16.0</v>
      </c>
      <c r="M5723" s="3" t="s">
        <v>25</v>
      </c>
      <c r="N5723" s="3" t="s">
        <v>6018</v>
      </c>
      <c r="O5723" s="3" t="s">
        <v>767</v>
      </c>
      <c r="P5723" s="4">
        <v>33033.0</v>
      </c>
      <c r="Q5723" s="3" t="s">
        <v>52</v>
      </c>
      <c r="S5723" s="3" t="s">
        <v>34</v>
      </c>
    </row>
    <row r="5724">
      <c r="A5724" s="2">
        <v>42318.71488425926</v>
      </c>
      <c r="B5724" s="3">
        <v>84.0</v>
      </c>
      <c r="C5724" s="3" t="s">
        <v>4244</v>
      </c>
      <c r="D5724" s="3">
        <v>42.0</v>
      </c>
      <c r="E5724" s="3" t="s">
        <v>4341</v>
      </c>
      <c r="F5724" s="3">
        <v>10.0</v>
      </c>
      <c r="G5724" s="3">
        <v>6.0</v>
      </c>
      <c r="H5724" s="3" t="s">
        <v>5915</v>
      </c>
      <c r="I5724" s="3" t="s">
        <v>5915</v>
      </c>
      <c r="J5724" s="3" t="s">
        <v>922</v>
      </c>
      <c r="K5724" s="3" t="s">
        <v>24</v>
      </c>
      <c r="L5724" s="3">
        <v>17.0</v>
      </c>
      <c r="M5724" s="3" t="s">
        <v>30</v>
      </c>
      <c r="N5724" s="3" t="s">
        <v>6019</v>
      </c>
      <c r="O5724" s="3" t="s">
        <v>6020</v>
      </c>
      <c r="P5724" s="4">
        <v>33591.0</v>
      </c>
      <c r="Q5724" s="3" t="s">
        <v>40</v>
      </c>
      <c r="S5724" s="3" t="s">
        <v>34</v>
      </c>
    </row>
    <row r="5725">
      <c r="A5725" s="2">
        <v>42318.71488425926</v>
      </c>
      <c r="B5725" s="3">
        <v>84.0</v>
      </c>
      <c r="C5725" s="3" t="s">
        <v>4244</v>
      </c>
      <c r="D5725" s="3">
        <v>42.0</v>
      </c>
      <c r="E5725" s="3" t="s">
        <v>4341</v>
      </c>
      <c r="F5725" s="3">
        <v>10.0</v>
      </c>
      <c r="G5725" s="3">
        <v>6.0</v>
      </c>
      <c r="H5725" s="3" t="s">
        <v>5915</v>
      </c>
      <c r="I5725" s="3" t="s">
        <v>5915</v>
      </c>
      <c r="J5725" s="3" t="s">
        <v>922</v>
      </c>
      <c r="K5725" s="3" t="s">
        <v>24</v>
      </c>
      <c r="L5725" s="3">
        <v>18.0</v>
      </c>
      <c r="M5725" s="3" t="s">
        <v>25</v>
      </c>
      <c r="N5725" s="3" t="s">
        <v>6021</v>
      </c>
      <c r="O5725" s="3" t="s">
        <v>6022</v>
      </c>
      <c r="P5725" s="4">
        <v>27183.0</v>
      </c>
      <c r="Q5725" s="3" t="s">
        <v>37</v>
      </c>
      <c r="S5725" s="3" t="s">
        <v>34</v>
      </c>
    </row>
    <row r="5726">
      <c r="A5726" s="2">
        <v>42318.71488425926</v>
      </c>
      <c r="B5726" s="3">
        <v>84.0</v>
      </c>
      <c r="C5726" s="3" t="s">
        <v>4244</v>
      </c>
      <c r="D5726" s="3">
        <v>42.0</v>
      </c>
      <c r="E5726" s="3" t="s">
        <v>4341</v>
      </c>
      <c r="F5726" s="3">
        <v>10.0</v>
      </c>
      <c r="G5726" s="3">
        <v>6.0</v>
      </c>
      <c r="H5726" s="3" t="s">
        <v>5915</v>
      </c>
      <c r="I5726" s="3" t="s">
        <v>5915</v>
      </c>
      <c r="J5726" s="3" t="s">
        <v>922</v>
      </c>
      <c r="K5726" s="3" t="s">
        <v>24</v>
      </c>
      <c r="L5726" s="3">
        <v>19.0</v>
      </c>
      <c r="M5726" s="3" t="s">
        <v>30</v>
      </c>
      <c r="N5726" s="3" t="s">
        <v>6023</v>
      </c>
      <c r="O5726" s="3" t="s">
        <v>919</v>
      </c>
      <c r="P5726" s="4">
        <v>19907.0</v>
      </c>
      <c r="Q5726" s="3" t="s">
        <v>37</v>
      </c>
      <c r="S5726" s="3" t="s">
        <v>34</v>
      </c>
    </row>
    <row r="5727">
      <c r="A5727" s="2">
        <v>42318.71488425926</v>
      </c>
      <c r="B5727" s="3">
        <v>84.0</v>
      </c>
      <c r="C5727" s="3" t="s">
        <v>4244</v>
      </c>
      <c r="D5727" s="3">
        <v>42.0</v>
      </c>
      <c r="E5727" s="3" t="s">
        <v>4341</v>
      </c>
      <c r="F5727" s="3">
        <v>10.0</v>
      </c>
      <c r="G5727" s="3">
        <v>6.0</v>
      </c>
      <c r="H5727" s="3" t="s">
        <v>5915</v>
      </c>
      <c r="I5727" s="3" t="s">
        <v>5915</v>
      </c>
      <c r="J5727" s="3" t="s">
        <v>922</v>
      </c>
      <c r="K5727" s="3" t="s">
        <v>24</v>
      </c>
      <c r="L5727" s="3">
        <v>20.0</v>
      </c>
      <c r="M5727" s="3" t="s">
        <v>25</v>
      </c>
      <c r="N5727" s="3" t="s">
        <v>6024</v>
      </c>
      <c r="O5727" s="3" t="s">
        <v>309</v>
      </c>
      <c r="P5727" s="4">
        <v>23458.0</v>
      </c>
      <c r="Q5727" s="3" t="s">
        <v>110</v>
      </c>
      <c r="S5727" s="3" t="s">
        <v>34</v>
      </c>
    </row>
    <row r="5728">
      <c r="A5728" s="2">
        <v>42318.71488425926</v>
      </c>
      <c r="B5728" s="3">
        <v>84.0</v>
      </c>
      <c r="C5728" s="3" t="s">
        <v>4244</v>
      </c>
      <c r="D5728" s="3">
        <v>42.0</v>
      </c>
      <c r="E5728" s="3" t="s">
        <v>4341</v>
      </c>
      <c r="F5728" s="3">
        <v>10.0</v>
      </c>
      <c r="G5728" s="3">
        <v>6.0</v>
      </c>
      <c r="H5728" s="3" t="s">
        <v>5915</v>
      </c>
      <c r="I5728" s="3" t="s">
        <v>5915</v>
      </c>
      <c r="J5728" s="3" t="s">
        <v>922</v>
      </c>
      <c r="K5728" s="3" t="s">
        <v>24</v>
      </c>
      <c r="L5728" s="3">
        <v>21.0</v>
      </c>
      <c r="M5728" s="3" t="s">
        <v>30</v>
      </c>
      <c r="N5728" s="3" t="s">
        <v>6025</v>
      </c>
      <c r="O5728" s="3" t="s">
        <v>4621</v>
      </c>
      <c r="P5728" s="4">
        <v>27201.0</v>
      </c>
      <c r="Q5728" s="3" t="s">
        <v>37</v>
      </c>
      <c r="S5728" s="3" t="s">
        <v>34</v>
      </c>
    </row>
    <row r="5729">
      <c r="A5729" s="2">
        <v>42318.71488425926</v>
      </c>
      <c r="B5729" s="3">
        <v>84.0</v>
      </c>
      <c r="C5729" s="3" t="s">
        <v>4244</v>
      </c>
      <c r="D5729" s="3">
        <v>42.0</v>
      </c>
      <c r="E5729" s="3" t="s">
        <v>4341</v>
      </c>
      <c r="F5729" s="3">
        <v>10.0</v>
      </c>
      <c r="G5729" s="3">
        <v>6.0</v>
      </c>
      <c r="H5729" s="3" t="s">
        <v>5915</v>
      </c>
      <c r="I5729" s="3" t="s">
        <v>5915</v>
      </c>
      <c r="J5729" s="3" t="s">
        <v>922</v>
      </c>
      <c r="K5729" s="3" t="s">
        <v>24</v>
      </c>
      <c r="L5729" s="3">
        <v>22.0</v>
      </c>
      <c r="M5729" s="3" t="s">
        <v>25</v>
      </c>
      <c r="N5729" s="3" t="s">
        <v>6026</v>
      </c>
      <c r="O5729" s="3" t="s">
        <v>240</v>
      </c>
      <c r="P5729" s="4">
        <v>16173.0</v>
      </c>
      <c r="Q5729" s="3" t="s">
        <v>86</v>
      </c>
      <c r="S5729" s="3" t="s">
        <v>29</v>
      </c>
    </row>
    <row r="5730">
      <c r="A5730" s="2">
        <v>42318.71488425926</v>
      </c>
      <c r="B5730" s="3">
        <v>84.0</v>
      </c>
      <c r="C5730" s="3" t="s">
        <v>4244</v>
      </c>
      <c r="D5730" s="3">
        <v>43.0</v>
      </c>
      <c r="E5730" s="3" t="s">
        <v>4363</v>
      </c>
      <c r="F5730" s="3">
        <v>10.0</v>
      </c>
      <c r="G5730" s="3">
        <v>6.0</v>
      </c>
      <c r="H5730" s="3" t="s">
        <v>5915</v>
      </c>
      <c r="I5730" s="3" t="s">
        <v>5915</v>
      </c>
      <c r="J5730" s="3" t="s">
        <v>922</v>
      </c>
      <c r="K5730" s="3" t="s">
        <v>24</v>
      </c>
      <c r="L5730" s="3">
        <v>1.0</v>
      </c>
      <c r="M5730" s="3" t="s">
        <v>25</v>
      </c>
      <c r="N5730" s="3" t="s">
        <v>6027</v>
      </c>
      <c r="O5730" s="3" t="s">
        <v>240</v>
      </c>
      <c r="P5730" s="4">
        <v>19249.0</v>
      </c>
      <c r="Q5730" s="3" t="s">
        <v>105</v>
      </c>
      <c r="S5730" s="3" t="s">
        <v>29</v>
      </c>
    </row>
    <row r="5731">
      <c r="A5731" s="2">
        <v>42318.71488425926</v>
      </c>
      <c r="B5731" s="3">
        <v>84.0</v>
      </c>
      <c r="C5731" s="3" t="s">
        <v>4244</v>
      </c>
      <c r="D5731" s="3">
        <v>43.0</v>
      </c>
      <c r="E5731" s="3" t="s">
        <v>4363</v>
      </c>
      <c r="F5731" s="3">
        <v>10.0</v>
      </c>
      <c r="G5731" s="3">
        <v>6.0</v>
      </c>
      <c r="H5731" s="3" t="s">
        <v>5915</v>
      </c>
      <c r="I5731" s="3" t="s">
        <v>5915</v>
      </c>
      <c r="J5731" s="3" t="s">
        <v>922</v>
      </c>
      <c r="K5731" s="3" t="s">
        <v>24</v>
      </c>
      <c r="L5731" s="3">
        <v>2.0</v>
      </c>
      <c r="M5731" s="3" t="s">
        <v>30</v>
      </c>
      <c r="N5731" s="3" t="s">
        <v>6028</v>
      </c>
      <c r="O5731" s="3" t="s">
        <v>386</v>
      </c>
      <c r="P5731" s="4">
        <v>18894.0</v>
      </c>
      <c r="Q5731" s="3" t="s">
        <v>49</v>
      </c>
      <c r="S5731" s="3" t="s">
        <v>34</v>
      </c>
    </row>
    <row r="5732">
      <c r="A5732" s="2">
        <v>42318.71488425926</v>
      </c>
      <c r="B5732" s="3">
        <v>84.0</v>
      </c>
      <c r="C5732" s="3" t="s">
        <v>4244</v>
      </c>
      <c r="D5732" s="3">
        <v>43.0</v>
      </c>
      <c r="E5732" s="3" t="s">
        <v>4363</v>
      </c>
      <c r="F5732" s="3">
        <v>10.0</v>
      </c>
      <c r="G5732" s="3">
        <v>6.0</v>
      </c>
      <c r="H5732" s="3" t="s">
        <v>5915</v>
      </c>
      <c r="I5732" s="3" t="s">
        <v>5915</v>
      </c>
      <c r="J5732" s="3" t="s">
        <v>922</v>
      </c>
      <c r="K5732" s="3" t="s">
        <v>24</v>
      </c>
      <c r="L5732" s="3">
        <v>3.0</v>
      </c>
      <c r="M5732" s="3" t="s">
        <v>25</v>
      </c>
      <c r="N5732" s="3" t="s">
        <v>6029</v>
      </c>
      <c r="O5732" s="3" t="s">
        <v>74</v>
      </c>
      <c r="P5732" s="4">
        <v>25923.0</v>
      </c>
      <c r="Q5732" s="3" t="s">
        <v>115</v>
      </c>
      <c r="S5732" s="3" t="s">
        <v>34</v>
      </c>
    </row>
    <row r="5733">
      <c r="A5733" s="2">
        <v>42318.71488425926</v>
      </c>
      <c r="B5733" s="3">
        <v>84.0</v>
      </c>
      <c r="C5733" s="3" t="s">
        <v>4244</v>
      </c>
      <c r="D5733" s="3">
        <v>43.0</v>
      </c>
      <c r="E5733" s="3" t="s">
        <v>4363</v>
      </c>
      <c r="F5733" s="3">
        <v>10.0</v>
      </c>
      <c r="G5733" s="3">
        <v>6.0</v>
      </c>
      <c r="H5733" s="3" t="s">
        <v>5915</v>
      </c>
      <c r="I5733" s="3" t="s">
        <v>5915</v>
      </c>
      <c r="J5733" s="3" t="s">
        <v>922</v>
      </c>
      <c r="K5733" s="3" t="s">
        <v>24</v>
      </c>
      <c r="L5733" s="3">
        <v>4.0</v>
      </c>
      <c r="M5733" s="3" t="s">
        <v>30</v>
      </c>
      <c r="N5733" s="3" t="s">
        <v>6030</v>
      </c>
      <c r="O5733" s="3" t="s">
        <v>440</v>
      </c>
      <c r="P5733" s="4">
        <v>30501.0</v>
      </c>
      <c r="Q5733" s="3" t="s">
        <v>132</v>
      </c>
      <c r="S5733" s="3" t="s">
        <v>34</v>
      </c>
    </row>
    <row r="5734">
      <c r="A5734" s="2">
        <v>42318.71488425926</v>
      </c>
      <c r="B5734" s="3">
        <v>84.0</v>
      </c>
      <c r="C5734" s="3" t="s">
        <v>4244</v>
      </c>
      <c r="D5734" s="3">
        <v>43.0</v>
      </c>
      <c r="E5734" s="3" t="s">
        <v>4363</v>
      </c>
      <c r="F5734" s="3">
        <v>10.0</v>
      </c>
      <c r="G5734" s="3">
        <v>6.0</v>
      </c>
      <c r="H5734" s="3" t="s">
        <v>5915</v>
      </c>
      <c r="I5734" s="3" t="s">
        <v>5915</v>
      </c>
      <c r="J5734" s="3" t="s">
        <v>922</v>
      </c>
      <c r="K5734" s="3" t="s">
        <v>24</v>
      </c>
      <c r="L5734" s="3">
        <v>5.0</v>
      </c>
      <c r="M5734" s="3" t="s">
        <v>25</v>
      </c>
      <c r="N5734" s="3" t="s">
        <v>6031</v>
      </c>
      <c r="O5734" s="3" t="s">
        <v>180</v>
      </c>
      <c r="P5734" s="4">
        <v>20368.0</v>
      </c>
      <c r="Q5734" s="3" t="s">
        <v>33</v>
      </c>
      <c r="S5734" s="3" t="s">
        <v>34</v>
      </c>
    </row>
    <row r="5735">
      <c r="A5735" s="2">
        <v>42318.71488425926</v>
      </c>
      <c r="B5735" s="3">
        <v>84.0</v>
      </c>
      <c r="C5735" s="3" t="s">
        <v>4244</v>
      </c>
      <c r="D5735" s="3">
        <v>43.0</v>
      </c>
      <c r="E5735" s="3" t="s">
        <v>4363</v>
      </c>
      <c r="F5735" s="3">
        <v>10.0</v>
      </c>
      <c r="G5735" s="3">
        <v>6.0</v>
      </c>
      <c r="H5735" s="3" t="s">
        <v>5915</v>
      </c>
      <c r="I5735" s="3" t="s">
        <v>5915</v>
      </c>
      <c r="J5735" s="3" t="s">
        <v>922</v>
      </c>
      <c r="K5735" s="3" t="s">
        <v>24</v>
      </c>
      <c r="L5735" s="3">
        <v>6.0</v>
      </c>
      <c r="M5735" s="3" t="s">
        <v>30</v>
      </c>
      <c r="N5735" s="3" t="s">
        <v>6032</v>
      </c>
      <c r="O5735" s="3" t="s">
        <v>919</v>
      </c>
      <c r="P5735" s="4">
        <v>20182.0</v>
      </c>
      <c r="Q5735" s="3" t="s">
        <v>145</v>
      </c>
      <c r="S5735" s="3" t="s">
        <v>34</v>
      </c>
    </row>
    <row r="5736">
      <c r="A5736" s="2">
        <v>42318.71488425926</v>
      </c>
      <c r="B5736" s="3">
        <v>84.0</v>
      </c>
      <c r="C5736" s="3" t="s">
        <v>4244</v>
      </c>
      <c r="D5736" s="3">
        <v>43.0</v>
      </c>
      <c r="E5736" s="3" t="s">
        <v>4363</v>
      </c>
      <c r="F5736" s="3">
        <v>10.0</v>
      </c>
      <c r="G5736" s="3">
        <v>6.0</v>
      </c>
      <c r="H5736" s="3" t="s">
        <v>5915</v>
      </c>
      <c r="I5736" s="3" t="s">
        <v>5915</v>
      </c>
      <c r="J5736" s="3" t="s">
        <v>922</v>
      </c>
      <c r="K5736" s="3" t="s">
        <v>24</v>
      </c>
      <c r="L5736" s="3">
        <v>7.0</v>
      </c>
      <c r="M5736" s="3" t="s">
        <v>25</v>
      </c>
      <c r="N5736" s="3" t="s">
        <v>6033</v>
      </c>
      <c r="O5736" s="3" t="s">
        <v>168</v>
      </c>
      <c r="P5736" s="4">
        <v>18144.0</v>
      </c>
      <c r="Q5736" s="3" t="s">
        <v>145</v>
      </c>
      <c r="S5736" s="3" t="s">
        <v>34</v>
      </c>
    </row>
    <row r="5737">
      <c r="A5737" s="2">
        <v>42318.71488425926</v>
      </c>
      <c r="B5737" s="3">
        <v>84.0</v>
      </c>
      <c r="C5737" s="3" t="s">
        <v>4244</v>
      </c>
      <c r="D5737" s="3">
        <v>43.0</v>
      </c>
      <c r="E5737" s="3" t="s">
        <v>4363</v>
      </c>
      <c r="F5737" s="3">
        <v>10.0</v>
      </c>
      <c r="G5737" s="3">
        <v>6.0</v>
      </c>
      <c r="H5737" s="3" t="s">
        <v>5915</v>
      </c>
      <c r="I5737" s="3" t="s">
        <v>5915</v>
      </c>
      <c r="J5737" s="3" t="s">
        <v>922</v>
      </c>
      <c r="K5737" s="3" t="s">
        <v>24</v>
      </c>
      <c r="L5737" s="3">
        <v>8.0</v>
      </c>
      <c r="M5737" s="3" t="s">
        <v>30</v>
      </c>
      <c r="N5737" s="3" t="s">
        <v>6034</v>
      </c>
      <c r="O5737" s="3" t="s">
        <v>6035</v>
      </c>
      <c r="P5737" s="4">
        <v>32566.0</v>
      </c>
      <c r="Q5737" s="3" t="s">
        <v>72</v>
      </c>
      <c r="S5737" s="3" t="s">
        <v>34</v>
      </c>
    </row>
    <row r="5738">
      <c r="A5738" s="2">
        <v>42318.71488425926</v>
      </c>
      <c r="B5738" s="3">
        <v>84.0</v>
      </c>
      <c r="C5738" s="3" t="s">
        <v>4244</v>
      </c>
      <c r="D5738" s="3">
        <v>63.0</v>
      </c>
      <c r="E5738" s="3" t="s">
        <v>4369</v>
      </c>
      <c r="F5738" s="3">
        <v>10.0</v>
      </c>
      <c r="G5738" s="3">
        <v>6.0</v>
      </c>
      <c r="H5738" s="3" t="s">
        <v>5915</v>
      </c>
      <c r="I5738" s="3" t="s">
        <v>5915</v>
      </c>
      <c r="J5738" s="3" t="s">
        <v>922</v>
      </c>
      <c r="K5738" s="3" t="s">
        <v>24</v>
      </c>
      <c r="L5738" s="3">
        <v>1.0</v>
      </c>
      <c r="M5738" s="3" t="s">
        <v>25</v>
      </c>
      <c r="N5738" s="3" t="s">
        <v>6036</v>
      </c>
      <c r="O5738" s="3" t="s">
        <v>91</v>
      </c>
      <c r="P5738" s="4">
        <v>23093.0</v>
      </c>
      <c r="Q5738" s="3" t="s">
        <v>149</v>
      </c>
      <c r="S5738" s="3" t="s">
        <v>29</v>
      </c>
    </row>
    <row r="5739">
      <c r="A5739" s="2">
        <v>42318.71488425926</v>
      </c>
      <c r="B5739" s="3">
        <v>84.0</v>
      </c>
      <c r="C5739" s="3" t="s">
        <v>4244</v>
      </c>
      <c r="D5739" s="3">
        <v>63.0</v>
      </c>
      <c r="E5739" s="3" t="s">
        <v>4369</v>
      </c>
      <c r="F5739" s="3">
        <v>10.0</v>
      </c>
      <c r="G5739" s="3">
        <v>6.0</v>
      </c>
      <c r="H5739" s="3" t="s">
        <v>5915</v>
      </c>
      <c r="I5739" s="3" t="s">
        <v>5915</v>
      </c>
      <c r="J5739" s="3" t="s">
        <v>922</v>
      </c>
      <c r="K5739" s="3" t="s">
        <v>24</v>
      </c>
      <c r="L5739" s="3">
        <v>2.0</v>
      </c>
      <c r="M5739" s="3" t="s">
        <v>30</v>
      </c>
      <c r="N5739" s="3" t="s">
        <v>6037</v>
      </c>
      <c r="O5739" s="3" t="s">
        <v>423</v>
      </c>
      <c r="P5739" s="4">
        <v>28265.0</v>
      </c>
      <c r="Q5739" s="3" t="s">
        <v>37</v>
      </c>
      <c r="S5739" s="3" t="s">
        <v>29</v>
      </c>
    </row>
    <row r="5740">
      <c r="A5740" s="2">
        <v>42318.71488425926</v>
      </c>
      <c r="B5740" s="3">
        <v>84.0</v>
      </c>
      <c r="C5740" s="3" t="s">
        <v>4244</v>
      </c>
      <c r="D5740" s="3">
        <v>63.0</v>
      </c>
      <c r="E5740" s="3" t="s">
        <v>4369</v>
      </c>
      <c r="F5740" s="3">
        <v>10.0</v>
      </c>
      <c r="G5740" s="3">
        <v>6.0</v>
      </c>
      <c r="H5740" s="3" t="s">
        <v>5915</v>
      </c>
      <c r="I5740" s="3" t="s">
        <v>5915</v>
      </c>
      <c r="J5740" s="3" t="s">
        <v>922</v>
      </c>
      <c r="K5740" s="3" t="s">
        <v>24</v>
      </c>
      <c r="L5740" s="3">
        <v>3.0</v>
      </c>
      <c r="M5740" s="3" t="s">
        <v>25</v>
      </c>
      <c r="N5740" s="3" t="s">
        <v>6038</v>
      </c>
      <c r="O5740" s="3" t="s">
        <v>6039</v>
      </c>
      <c r="P5740" s="4">
        <v>21895.0</v>
      </c>
      <c r="Q5740" s="3" t="s">
        <v>169</v>
      </c>
      <c r="S5740" s="3" t="s">
        <v>29</v>
      </c>
    </row>
    <row r="5741">
      <c r="A5741" s="2">
        <v>42318.71488425926</v>
      </c>
      <c r="B5741" s="3">
        <v>84.0</v>
      </c>
      <c r="C5741" s="3" t="s">
        <v>4244</v>
      </c>
      <c r="D5741" s="3">
        <v>63.0</v>
      </c>
      <c r="E5741" s="3" t="s">
        <v>4369</v>
      </c>
      <c r="F5741" s="3">
        <v>10.0</v>
      </c>
      <c r="G5741" s="3">
        <v>6.0</v>
      </c>
      <c r="H5741" s="3" t="s">
        <v>5915</v>
      </c>
      <c r="I5741" s="3" t="s">
        <v>5915</v>
      </c>
      <c r="J5741" s="3" t="s">
        <v>922</v>
      </c>
      <c r="K5741" s="3" t="s">
        <v>24</v>
      </c>
      <c r="L5741" s="3">
        <v>4.0</v>
      </c>
      <c r="M5741" s="3" t="s">
        <v>30</v>
      </c>
      <c r="N5741" s="3" t="s">
        <v>6040</v>
      </c>
      <c r="O5741" s="3" t="s">
        <v>6041</v>
      </c>
      <c r="P5741" s="4">
        <v>27885.0</v>
      </c>
      <c r="Q5741" s="3" t="s">
        <v>110</v>
      </c>
      <c r="S5741" s="3" t="s">
        <v>34</v>
      </c>
    </row>
    <row r="5742">
      <c r="A5742" s="2">
        <v>42318.71488425926</v>
      </c>
      <c r="B5742" s="3">
        <v>84.0</v>
      </c>
      <c r="C5742" s="3" t="s">
        <v>4244</v>
      </c>
      <c r="D5742" s="3">
        <v>63.0</v>
      </c>
      <c r="E5742" s="3" t="s">
        <v>4369</v>
      </c>
      <c r="F5742" s="3">
        <v>10.0</v>
      </c>
      <c r="G5742" s="3">
        <v>6.0</v>
      </c>
      <c r="H5742" s="3" t="s">
        <v>5915</v>
      </c>
      <c r="I5742" s="3" t="s">
        <v>5915</v>
      </c>
      <c r="J5742" s="3" t="s">
        <v>922</v>
      </c>
      <c r="K5742" s="3" t="s">
        <v>24</v>
      </c>
      <c r="L5742" s="3">
        <v>5.0</v>
      </c>
      <c r="M5742" s="3" t="s">
        <v>25</v>
      </c>
      <c r="N5742" s="3" t="s">
        <v>6042</v>
      </c>
      <c r="O5742" s="3" t="s">
        <v>415</v>
      </c>
      <c r="P5742" s="4">
        <v>20517.0</v>
      </c>
      <c r="Q5742" s="3" t="s">
        <v>159</v>
      </c>
      <c r="S5742" s="3" t="s">
        <v>34</v>
      </c>
    </row>
    <row r="5743">
      <c r="A5743" s="2">
        <v>42318.71488425926</v>
      </c>
      <c r="B5743" s="3">
        <v>84.0</v>
      </c>
      <c r="C5743" s="3" t="s">
        <v>4244</v>
      </c>
      <c r="D5743" s="3">
        <v>63.0</v>
      </c>
      <c r="E5743" s="3" t="s">
        <v>4369</v>
      </c>
      <c r="F5743" s="3">
        <v>10.0</v>
      </c>
      <c r="G5743" s="3">
        <v>6.0</v>
      </c>
      <c r="H5743" s="3" t="s">
        <v>5915</v>
      </c>
      <c r="I5743" s="3" t="s">
        <v>5915</v>
      </c>
      <c r="J5743" s="3" t="s">
        <v>922</v>
      </c>
      <c r="K5743" s="3" t="s">
        <v>24</v>
      </c>
      <c r="L5743" s="3">
        <v>6.0</v>
      </c>
      <c r="M5743" s="3" t="s">
        <v>30</v>
      </c>
      <c r="N5743" s="3" t="s">
        <v>6043</v>
      </c>
      <c r="O5743" s="3" t="s">
        <v>850</v>
      </c>
      <c r="P5743" s="4">
        <v>24974.0</v>
      </c>
      <c r="Q5743" s="3" t="s">
        <v>72</v>
      </c>
      <c r="S5743" s="3" t="s">
        <v>29</v>
      </c>
    </row>
    <row r="5744">
      <c r="A5744" s="2">
        <v>42318.71488425926</v>
      </c>
      <c r="B5744" s="3">
        <v>84.0</v>
      </c>
      <c r="C5744" s="3" t="s">
        <v>4244</v>
      </c>
      <c r="D5744" s="3">
        <v>63.0</v>
      </c>
      <c r="E5744" s="3" t="s">
        <v>4369</v>
      </c>
      <c r="F5744" s="3">
        <v>10.0</v>
      </c>
      <c r="G5744" s="3">
        <v>6.0</v>
      </c>
      <c r="H5744" s="3" t="s">
        <v>5915</v>
      </c>
      <c r="I5744" s="3" t="s">
        <v>5915</v>
      </c>
      <c r="J5744" s="3" t="s">
        <v>922</v>
      </c>
      <c r="K5744" s="3" t="s">
        <v>24</v>
      </c>
      <c r="L5744" s="3">
        <v>7.0</v>
      </c>
      <c r="M5744" s="3" t="s">
        <v>25</v>
      </c>
      <c r="N5744" s="3" t="s">
        <v>6044</v>
      </c>
      <c r="O5744" s="3" t="s">
        <v>281</v>
      </c>
      <c r="P5744" s="4">
        <v>18371.0</v>
      </c>
      <c r="Q5744" s="3" t="s">
        <v>96</v>
      </c>
      <c r="S5744" s="3" t="s">
        <v>29</v>
      </c>
    </row>
    <row r="5745">
      <c r="A5745" s="2">
        <v>42318.71488425926</v>
      </c>
      <c r="B5745" s="3">
        <v>84.0</v>
      </c>
      <c r="C5745" s="3" t="s">
        <v>4244</v>
      </c>
      <c r="D5745" s="3">
        <v>63.0</v>
      </c>
      <c r="E5745" s="3" t="s">
        <v>4369</v>
      </c>
      <c r="F5745" s="3">
        <v>10.0</v>
      </c>
      <c r="G5745" s="3">
        <v>6.0</v>
      </c>
      <c r="H5745" s="3" t="s">
        <v>5915</v>
      </c>
      <c r="I5745" s="3" t="s">
        <v>5915</v>
      </c>
      <c r="J5745" s="3" t="s">
        <v>922</v>
      </c>
      <c r="K5745" s="3" t="s">
        <v>24</v>
      </c>
      <c r="L5745" s="3">
        <v>8.0</v>
      </c>
      <c r="M5745" s="3" t="s">
        <v>30</v>
      </c>
      <c r="N5745" s="3" t="s">
        <v>5142</v>
      </c>
      <c r="O5745" s="3" t="s">
        <v>746</v>
      </c>
      <c r="P5745" s="4">
        <v>27264.0</v>
      </c>
      <c r="Q5745" s="3" t="s">
        <v>75</v>
      </c>
      <c r="S5745" s="3" t="s">
        <v>34</v>
      </c>
    </row>
    <row r="5746">
      <c r="A5746" s="2">
        <v>42318.71488425926</v>
      </c>
      <c r="B5746" s="3">
        <v>84.0</v>
      </c>
      <c r="C5746" s="3" t="s">
        <v>4244</v>
      </c>
      <c r="D5746" s="3">
        <v>63.0</v>
      </c>
      <c r="E5746" s="3" t="s">
        <v>4369</v>
      </c>
      <c r="F5746" s="3">
        <v>10.0</v>
      </c>
      <c r="G5746" s="3">
        <v>6.0</v>
      </c>
      <c r="H5746" s="3" t="s">
        <v>5915</v>
      </c>
      <c r="I5746" s="3" t="s">
        <v>5915</v>
      </c>
      <c r="J5746" s="3" t="s">
        <v>922</v>
      </c>
      <c r="K5746" s="3" t="s">
        <v>24</v>
      </c>
      <c r="L5746" s="3">
        <v>9.0</v>
      </c>
      <c r="M5746" s="3" t="s">
        <v>25</v>
      </c>
      <c r="N5746" s="3" t="s">
        <v>6045</v>
      </c>
      <c r="O5746" s="3" t="s">
        <v>251</v>
      </c>
      <c r="P5746" s="4">
        <v>27432.0</v>
      </c>
      <c r="Q5746" s="3" t="s">
        <v>189</v>
      </c>
      <c r="S5746" s="3" t="s">
        <v>29</v>
      </c>
    </row>
    <row r="5747">
      <c r="A5747" s="2">
        <v>42318.71488425926</v>
      </c>
      <c r="B5747" s="3">
        <v>84.0</v>
      </c>
      <c r="C5747" s="3" t="s">
        <v>4244</v>
      </c>
      <c r="D5747" s="3">
        <v>63.0</v>
      </c>
      <c r="E5747" s="3" t="s">
        <v>4369</v>
      </c>
      <c r="F5747" s="3">
        <v>10.0</v>
      </c>
      <c r="G5747" s="3">
        <v>6.0</v>
      </c>
      <c r="H5747" s="3" t="s">
        <v>5915</v>
      </c>
      <c r="I5747" s="3" t="s">
        <v>5915</v>
      </c>
      <c r="J5747" s="3" t="s">
        <v>922</v>
      </c>
      <c r="K5747" s="3" t="s">
        <v>24</v>
      </c>
      <c r="L5747" s="3">
        <v>10.0</v>
      </c>
      <c r="M5747" s="3" t="s">
        <v>30</v>
      </c>
      <c r="N5747" s="3" t="s">
        <v>5203</v>
      </c>
      <c r="O5747" s="3" t="s">
        <v>89</v>
      </c>
      <c r="P5747" s="4">
        <v>19327.0</v>
      </c>
      <c r="Q5747" s="3" t="s">
        <v>105</v>
      </c>
      <c r="S5747" s="3" t="s">
        <v>34</v>
      </c>
    </row>
    <row r="5748">
      <c r="A5748" s="2">
        <v>42318.71488425926</v>
      </c>
      <c r="B5748" s="3">
        <v>84.0</v>
      </c>
      <c r="C5748" s="3" t="s">
        <v>4244</v>
      </c>
      <c r="D5748" s="3">
        <v>63.0</v>
      </c>
      <c r="E5748" s="3" t="s">
        <v>4369</v>
      </c>
      <c r="F5748" s="3">
        <v>10.0</v>
      </c>
      <c r="G5748" s="3">
        <v>6.0</v>
      </c>
      <c r="H5748" s="3" t="s">
        <v>5915</v>
      </c>
      <c r="I5748" s="3" t="s">
        <v>5915</v>
      </c>
      <c r="J5748" s="3" t="s">
        <v>922</v>
      </c>
      <c r="K5748" s="3" t="s">
        <v>24</v>
      </c>
      <c r="L5748" s="3">
        <v>11.0</v>
      </c>
      <c r="M5748" s="3" t="s">
        <v>25</v>
      </c>
      <c r="N5748" s="3" t="s">
        <v>2040</v>
      </c>
      <c r="O5748" s="3" t="s">
        <v>458</v>
      </c>
      <c r="P5748" s="4">
        <v>32623.0</v>
      </c>
      <c r="Q5748" s="3" t="s">
        <v>191</v>
      </c>
      <c r="S5748" s="3" t="s">
        <v>34</v>
      </c>
    </row>
    <row r="5749">
      <c r="A5749" s="2">
        <v>42318.71488425926</v>
      </c>
      <c r="B5749" s="3">
        <v>84.0</v>
      </c>
      <c r="C5749" s="3" t="s">
        <v>4244</v>
      </c>
      <c r="D5749" s="3">
        <v>63.0</v>
      </c>
      <c r="E5749" s="3" t="s">
        <v>4369</v>
      </c>
      <c r="F5749" s="3">
        <v>10.0</v>
      </c>
      <c r="G5749" s="3">
        <v>6.0</v>
      </c>
      <c r="H5749" s="3" t="s">
        <v>5915</v>
      </c>
      <c r="I5749" s="3" t="s">
        <v>5915</v>
      </c>
      <c r="J5749" s="3" t="s">
        <v>922</v>
      </c>
      <c r="K5749" s="3" t="s">
        <v>24</v>
      </c>
      <c r="L5749" s="3">
        <v>12.0</v>
      </c>
      <c r="M5749" s="3" t="s">
        <v>30</v>
      </c>
      <c r="N5749" s="3" t="s">
        <v>4043</v>
      </c>
      <c r="O5749" s="3" t="s">
        <v>102</v>
      </c>
      <c r="P5749" s="4">
        <v>22155.0</v>
      </c>
      <c r="Q5749" s="3" t="s">
        <v>40</v>
      </c>
      <c r="S5749" s="3" t="s">
        <v>34</v>
      </c>
    </row>
    <row r="5750">
      <c r="A5750" s="2">
        <v>42318.71488425926</v>
      </c>
      <c r="B5750" s="3">
        <v>84.0</v>
      </c>
      <c r="C5750" s="3" t="s">
        <v>4244</v>
      </c>
      <c r="D5750" s="3">
        <v>63.0</v>
      </c>
      <c r="E5750" s="3" t="s">
        <v>4369</v>
      </c>
      <c r="F5750" s="3">
        <v>10.0</v>
      </c>
      <c r="G5750" s="3">
        <v>6.0</v>
      </c>
      <c r="H5750" s="3" t="s">
        <v>5915</v>
      </c>
      <c r="I5750" s="3" t="s">
        <v>5915</v>
      </c>
      <c r="J5750" s="3" t="s">
        <v>922</v>
      </c>
      <c r="K5750" s="3" t="s">
        <v>24</v>
      </c>
      <c r="L5750" s="3">
        <v>13.0</v>
      </c>
      <c r="M5750" s="3" t="s">
        <v>25</v>
      </c>
      <c r="N5750" s="3" t="s">
        <v>6046</v>
      </c>
      <c r="O5750" s="3" t="s">
        <v>6047</v>
      </c>
      <c r="P5750" s="4">
        <v>25366.0</v>
      </c>
      <c r="Q5750" s="3" t="s">
        <v>712</v>
      </c>
      <c r="S5750" s="3" t="s">
        <v>34</v>
      </c>
    </row>
    <row r="5751">
      <c r="A5751" s="2">
        <v>42318.71488425926</v>
      </c>
      <c r="B5751" s="3">
        <v>84.0</v>
      </c>
      <c r="C5751" s="3" t="s">
        <v>4244</v>
      </c>
      <c r="D5751" s="3">
        <v>63.0</v>
      </c>
      <c r="E5751" s="3" t="s">
        <v>4369</v>
      </c>
      <c r="F5751" s="3">
        <v>10.0</v>
      </c>
      <c r="G5751" s="3">
        <v>6.0</v>
      </c>
      <c r="H5751" s="3" t="s">
        <v>5915</v>
      </c>
      <c r="I5751" s="3" t="s">
        <v>5915</v>
      </c>
      <c r="J5751" s="3" t="s">
        <v>922</v>
      </c>
      <c r="K5751" s="3" t="s">
        <v>24</v>
      </c>
      <c r="L5751" s="3">
        <v>14.0</v>
      </c>
      <c r="M5751" s="3" t="s">
        <v>30</v>
      </c>
      <c r="N5751" s="3" t="s">
        <v>6048</v>
      </c>
      <c r="O5751" s="3" t="s">
        <v>6049</v>
      </c>
      <c r="P5751" s="4">
        <v>20336.0</v>
      </c>
      <c r="Q5751" s="3" t="s">
        <v>115</v>
      </c>
      <c r="S5751" s="3" t="s">
        <v>34</v>
      </c>
    </row>
    <row r="5752">
      <c r="A5752" s="2">
        <v>42318.71488425926</v>
      </c>
      <c r="B5752" s="3">
        <v>84.0</v>
      </c>
      <c r="C5752" s="3" t="s">
        <v>4244</v>
      </c>
      <c r="D5752" s="3">
        <v>63.0</v>
      </c>
      <c r="E5752" s="3" t="s">
        <v>4369</v>
      </c>
      <c r="F5752" s="3">
        <v>10.0</v>
      </c>
      <c r="G5752" s="3">
        <v>6.0</v>
      </c>
      <c r="H5752" s="3" t="s">
        <v>5915</v>
      </c>
      <c r="I5752" s="3" t="s">
        <v>5915</v>
      </c>
      <c r="J5752" s="3" t="s">
        <v>922</v>
      </c>
      <c r="K5752" s="3" t="s">
        <v>24</v>
      </c>
      <c r="L5752" s="3">
        <v>15.0</v>
      </c>
      <c r="M5752" s="3" t="s">
        <v>25</v>
      </c>
      <c r="N5752" s="3" t="s">
        <v>2834</v>
      </c>
      <c r="O5752" s="3" t="s">
        <v>536</v>
      </c>
      <c r="P5752" s="4">
        <v>23463.0</v>
      </c>
      <c r="Q5752" s="3" t="s">
        <v>33</v>
      </c>
      <c r="S5752" s="3" t="s">
        <v>34</v>
      </c>
    </row>
    <row r="5753">
      <c r="A5753" s="2">
        <v>42318.71488425926</v>
      </c>
      <c r="B5753" s="3">
        <v>84.0</v>
      </c>
      <c r="C5753" s="3" t="s">
        <v>4244</v>
      </c>
      <c r="D5753" s="3">
        <v>63.0</v>
      </c>
      <c r="E5753" s="3" t="s">
        <v>4369</v>
      </c>
      <c r="F5753" s="3">
        <v>10.0</v>
      </c>
      <c r="G5753" s="3">
        <v>6.0</v>
      </c>
      <c r="H5753" s="3" t="s">
        <v>5915</v>
      </c>
      <c r="I5753" s="3" t="s">
        <v>5915</v>
      </c>
      <c r="J5753" s="3" t="s">
        <v>922</v>
      </c>
      <c r="K5753" s="3" t="s">
        <v>24</v>
      </c>
      <c r="L5753" s="3">
        <v>16.0</v>
      </c>
      <c r="M5753" s="3" t="s">
        <v>30</v>
      </c>
      <c r="N5753" s="3" t="s">
        <v>6050</v>
      </c>
      <c r="O5753" s="3" t="s">
        <v>307</v>
      </c>
      <c r="P5753" s="4">
        <v>29718.0</v>
      </c>
      <c r="Q5753" s="3" t="s">
        <v>60</v>
      </c>
      <c r="S5753" s="3" t="s">
        <v>34</v>
      </c>
    </row>
    <row r="5754">
      <c r="A5754" s="2">
        <v>42318.71488425926</v>
      </c>
      <c r="B5754" s="3">
        <v>84.0</v>
      </c>
      <c r="C5754" s="3" t="s">
        <v>4244</v>
      </c>
      <c r="D5754" s="3">
        <v>63.0</v>
      </c>
      <c r="E5754" s="3" t="s">
        <v>4369</v>
      </c>
      <c r="F5754" s="3">
        <v>10.0</v>
      </c>
      <c r="G5754" s="3">
        <v>6.0</v>
      </c>
      <c r="H5754" s="3" t="s">
        <v>5915</v>
      </c>
      <c r="I5754" s="3" t="s">
        <v>5915</v>
      </c>
      <c r="J5754" s="3" t="s">
        <v>922</v>
      </c>
      <c r="K5754" s="3" t="s">
        <v>24</v>
      </c>
      <c r="L5754" s="3">
        <v>17.0</v>
      </c>
      <c r="M5754" s="3" t="s">
        <v>25</v>
      </c>
      <c r="N5754" s="3" t="s">
        <v>6051</v>
      </c>
      <c r="O5754" s="3" t="s">
        <v>1527</v>
      </c>
      <c r="P5754" s="4">
        <v>28941.0</v>
      </c>
      <c r="Q5754" s="3" t="s">
        <v>115</v>
      </c>
      <c r="S5754" s="3" t="s">
        <v>34</v>
      </c>
    </row>
    <row r="5755">
      <c r="A5755" s="2">
        <v>42318.71488425926</v>
      </c>
      <c r="B5755" s="3">
        <v>84.0</v>
      </c>
      <c r="C5755" s="3" t="s">
        <v>4244</v>
      </c>
      <c r="D5755" s="3">
        <v>63.0</v>
      </c>
      <c r="E5755" s="3" t="s">
        <v>4369</v>
      </c>
      <c r="F5755" s="3">
        <v>10.0</v>
      </c>
      <c r="G5755" s="3">
        <v>6.0</v>
      </c>
      <c r="H5755" s="3" t="s">
        <v>5915</v>
      </c>
      <c r="I5755" s="3" t="s">
        <v>5915</v>
      </c>
      <c r="J5755" s="3" t="s">
        <v>922</v>
      </c>
      <c r="K5755" s="3" t="s">
        <v>24</v>
      </c>
      <c r="L5755" s="3">
        <v>18.0</v>
      </c>
      <c r="M5755" s="3" t="s">
        <v>30</v>
      </c>
      <c r="N5755" s="3" t="s">
        <v>6052</v>
      </c>
      <c r="O5755" s="3" t="s">
        <v>1360</v>
      </c>
      <c r="P5755" s="4">
        <v>25724.0</v>
      </c>
      <c r="Q5755" s="3" t="s">
        <v>153</v>
      </c>
      <c r="S5755" s="3" t="s">
        <v>34</v>
      </c>
    </row>
    <row r="5756">
      <c r="A5756" s="2">
        <v>42318.71488425926</v>
      </c>
      <c r="B5756" s="3">
        <v>84.0</v>
      </c>
      <c r="C5756" s="3" t="s">
        <v>4244</v>
      </c>
      <c r="D5756" s="3">
        <v>63.0</v>
      </c>
      <c r="E5756" s="3" t="s">
        <v>4369</v>
      </c>
      <c r="F5756" s="3">
        <v>10.0</v>
      </c>
      <c r="G5756" s="3">
        <v>6.0</v>
      </c>
      <c r="H5756" s="3" t="s">
        <v>5915</v>
      </c>
      <c r="I5756" s="3" t="s">
        <v>5915</v>
      </c>
      <c r="J5756" s="3" t="s">
        <v>922</v>
      </c>
      <c r="K5756" s="3" t="s">
        <v>24</v>
      </c>
      <c r="L5756" s="3">
        <v>19.0</v>
      </c>
      <c r="M5756" s="3" t="s">
        <v>25</v>
      </c>
      <c r="N5756" s="3" t="s">
        <v>6053</v>
      </c>
      <c r="O5756" s="3" t="s">
        <v>218</v>
      </c>
      <c r="P5756" s="4">
        <v>24098.0</v>
      </c>
      <c r="Q5756" s="3" t="s">
        <v>115</v>
      </c>
      <c r="S5756" s="3" t="s">
        <v>34</v>
      </c>
    </row>
    <row r="5757">
      <c r="A5757" s="2">
        <v>42318.71488425926</v>
      </c>
      <c r="B5757" s="3">
        <v>84.0</v>
      </c>
      <c r="C5757" s="3" t="s">
        <v>4244</v>
      </c>
      <c r="D5757" s="3" t="s">
        <v>4387</v>
      </c>
      <c r="E5757" s="3" t="s">
        <v>4388</v>
      </c>
      <c r="F5757" s="3">
        <v>10.0</v>
      </c>
      <c r="G5757" s="3">
        <v>6.0</v>
      </c>
      <c r="H5757" s="3" t="s">
        <v>5915</v>
      </c>
      <c r="I5757" s="3" t="s">
        <v>5915</v>
      </c>
      <c r="J5757" s="3" t="s">
        <v>922</v>
      </c>
      <c r="K5757" s="3" t="s">
        <v>24</v>
      </c>
      <c r="L5757" s="3">
        <v>1.0</v>
      </c>
      <c r="M5757" s="3" t="s">
        <v>25</v>
      </c>
      <c r="N5757" s="3" t="s">
        <v>5409</v>
      </c>
      <c r="O5757" s="3" t="s">
        <v>168</v>
      </c>
      <c r="P5757" s="4">
        <v>20555.0</v>
      </c>
      <c r="Q5757" s="3" t="s">
        <v>86</v>
      </c>
      <c r="S5757" s="3" t="s">
        <v>34</v>
      </c>
    </row>
    <row r="5758">
      <c r="A5758" s="2">
        <v>42318.71488425926</v>
      </c>
      <c r="B5758" s="3">
        <v>84.0</v>
      </c>
      <c r="C5758" s="3" t="s">
        <v>4244</v>
      </c>
      <c r="D5758" s="3" t="s">
        <v>4387</v>
      </c>
      <c r="E5758" s="3" t="s">
        <v>4388</v>
      </c>
      <c r="F5758" s="3">
        <v>10.0</v>
      </c>
      <c r="G5758" s="3">
        <v>6.0</v>
      </c>
      <c r="H5758" s="3" t="s">
        <v>5915</v>
      </c>
      <c r="I5758" s="3" t="s">
        <v>5915</v>
      </c>
      <c r="J5758" s="3" t="s">
        <v>922</v>
      </c>
      <c r="K5758" s="3" t="s">
        <v>24</v>
      </c>
      <c r="L5758" s="3">
        <v>2.0</v>
      </c>
      <c r="M5758" s="3" t="s">
        <v>30</v>
      </c>
      <c r="N5758" s="3" t="s">
        <v>6054</v>
      </c>
      <c r="O5758" s="3" t="s">
        <v>1356</v>
      </c>
      <c r="P5758" s="4">
        <v>17571.0</v>
      </c>
      <c r="Q5758" s="3" t="s">
        <v>72</v>
      </c>
      <c r="S5758" s="3" t="s">
        <v>34</v>
      </c>
    </row>
    <row r="5759">
      <c r="A5759" s="2">
        <v>42318.71488425926</v>
      </c>
      <c r="B5759" s="3">
        <v>84.0</v>
      </c>
      <c r="C5759" s="3" t="s">
        <v>4244</v>
      </c>
      <c r="D5759" s="3" t="s">
        <v>4387</v>
      </c>
      <c r="E5759" s="3" t="s">
        <v>4388</v>
      </c>
      <c r="F5759" s="3">
        <v>10.0</v>
      </c>
      <c r="G5759" s="3">
        <v>6.0</v>
      </c>
      <c r="H5759" s="3" t="s">
        <v>5915</v>
      </c>
      <c r="I5759" s="3" t="s">
        <v>5915</v>
      </c>
      <c r="J5759" s="3" t="s">
        <v>922</v>
      </c>
      <c r="K5759" s="3" t="s">
        <v>24</v>
      </c>
      <c r="L5759" s="3">
        <v>3.0</v>
      </c>
      <c r="M5759" s="3" t="s">
        <v>25</v>
      </c>
      <c r="N5759" s="3" t="s">
        <v>6055</v>
      </c>
      <c r="O5759" s="3" t="s">
        <v>218</v>
      </c>
      <c r="P5759" s="4">
        <v>18031.0</v>
      </c>
      <c r="Q5759" s="3" t="s">
        <v>209</v>
      </c>
      <c r="S5759" s="3" t="s">
        <v>29</v>
      </c>
    </row>
    <row r="5760">
      <c r="A5760" s="2">
        <v>42318.71488425926</v>
      </c>
      <c r="B5760" s="3">
        <v>84.0</v>
      </c>
      <c r="C5760" s="3" t="s">
        <v>4244</v>
      </c>
      <c r="D5760" s="3" t="s">
        <v>4387</v>
      </c>
      <c r="E5760" s="3" t="s">
        <v>4388</v>
      </c>
      <c r="F5760" s="3">
        <v>10.0</v>
      </c>
      <c r="G5760" s="3">
        <v>6.0</v>
      </c>
      <c r="H5760" s="3" t="s">
        <v>5915</v>
      </c>
      <c r="I5760" s="3" t="s">
        <v>5915</v>
      </c>
      <c r="J5760" s="3" t="s">
        <v>922</v>
      </c>
      <c r="K5760" s="3" t="s">
        <v>24</v>
      </c>
      <c r="L5760" s="3">
        <v>4.0</v>
      </c>
      <c r="M5760" s="3" t="s">
        <v>30</v>
      </c>
      <c r="N5760" s="3" t="s">
        <v>6056</v>
      </c>
      <c r="O5760" s="3" t="s">
        <v>6057</v>
      </c>
      <c r="P5760" s="4">
        <v>18726.0</v>
      </c>
      <c r="Q5760" s="3" t="s">
        <v>49</v>
      </c>
      <c r="S5760" s="3" t="s">
        <v>34</v>
      </c>
    </row>
    <row r="5761">
      <c r="A5761" s="2">
        <v>42318.71488425926</v>
      </c>
      <c r="B5761" s="3">
        <v>84.0</v>
      </c>
      <c r="C5761" s="3" t="s">
        <v>4244</v>
      </c>
      <c r="D5761" s="3" t="s">
        <v>4387</v>
      </c>
      <c r="E5761" s="3" t="s">
        <v>4388</v>
      </c>
      <c r="F5761" s="3">
        <v>10.0</v>
      </c>
      <c r="G5761" s="3">
        <v>6.0</v>
      </c>
      <c r="H5761" s="3" t="s">
        <v>5915</v>
      </c>
      <c r="I5761" s="3" t="s">
        <v>5915</v>
      </c>
      <c r="J5761" s="3" t="s">
        <v>922</v>
      </c>
      <c r="K5761" s="3" t="s">
        <v>24</v>
      </c>
      <c r="L5761" s="3">
        <v>5.0</v>
      </c>
      <c r="M5761" s="3" t="s">
        <v>25</v>
      </c>
      <c r="N5761" s="3" t="s">
        <v>6058</v>
      </c>
      <c r="O5761" s="3" t="s">
        <v>69</v>
      </c>
      <c r="P5761" s="4">
        <v>28984.0</v>
      </c>
      <c r="Q5761" s="3" t="s">
        <v>189</v>
      </c>
      <c r="S5761" s="3" t="s">
        <v>34</v>
      </c>
    </row>
    <row r="5762">
      <c r="A5762" s="2">
        <v>42318.71488425926</v>
      </c>
      <c r="B5762" s="3">
        <v>84.0</v>
      </c>
      <c r="C5762" s="3" t="s">
        <v>4244</v>
      </c>
      <c r="D5762" s="3" t="s">
        <v>4387</v>
      </c>
      <c r="E5762" s="3" t="s">
        <v>4388</v>
      </c>
      <c r="F5762" s="3">
        <v>10.0</v>
      </c>
      <c r="G5762" s="3">
        <v>6.0</v>
      </c>
      <c r="H5762" s="3" t="s">
        <v>5915</v>
      </c>
      <c r="I5762" s="3" t="s">
        <v>5915</v>
      </c>
      <c r="J5762" s="3" t="s">
        <v>922</v>
      </c>
      <c r="K5762" s="3" t="s">
        <v>24</v>
      </c>
      <c r="L5762" s="3">
        <v>6.0</v>
      </c>
      <c r="M5762" s="3" t="s">
        <v>30</v>
      </c>
      <c r="N5762" s="3" t="s">
        <v>6059</v>
      </c>
      <c r="O5762" s="3" t="s">
        <v>307</v>
      </c>
      <c r="P5762" s="4">
        <v>24400.0</v>
      </c>
      <c r="Q5762" s="3" t="s">
        <v>55</v>
      </c>
      <c r="S5762" s="3" t="s">
        <v>34</v>
      </c>
    </row>
    <row r="5763">
      <c r="A5763" s="2">
        <v>42318.71488425926</v>
      </c>
      <c r="B5763" s="3">
        <v>84.0</v>
      </c>
      <c r="C5763" s="3" t="s">
        <v>4244</v>
      </c>
      <c r="D5763" s="3" t="s">
        <v>4387</v>
      </c>
      <c r="E5763" s="3" t="s">
        <v>4388</v>
      </c>
      <c r="F5763" s="3">
        <v>10.0</v>
      </c>
      <c r="G5763" s="3">
        <v>6.0</v>
      </c>
      <c r="H5763" s="3" t="s">
        <v>5915</v>
      </c>
      <c r="I5763" s="3" t="s">
        <v>5915</v>
      </c>
      <c r="J5763" s="3" t="s">
        <v>922</v>
      </c>
      <c r="K5763" s="3" t="s">
        <v>24</v>
      </c>
      <c r="L5763" s="3">
        <v>7.0</v>
      </c>
      <c r="M5763" s="3" t="s">
        <v>25</v>
      </c>
      <c r="N5763" s="3" t="s">
        <v>6060</v>
      </c>
      <c r="O5763" s="3" t="s">
        <v>91</v>
      </c>
      <c r="P5763" s="4">
        <v>18738.0</v>
      </c>
      <c r="Q5763" s="3" t="s">
        <v>49</v>
      </c>
      <c r="S5763" s="3" t="s">
        <v>34</v>
      </c>
    </row>
    <row r="5764">
      <c r="A5764" s="2">
        <v>42318.71488425926</v>
      </c>
      <c r="B5764" s="3">
        <v>84.0</v>
      </c>
      <c r="C5764" s="3" t="s">
        <v>4244</v>
      </c>
      <c r="D5764" s="3" t="s">
        <v>4387</v>
      </c>
      <c r="E5764" s="3" t="s">
        <v>4388</v>
      </c>
      <c r="F5764" s="3">
        <v>10.0</v>
      </c>
      <c r="G5764" s="3">
        <v>6.0</v>
      </c>
      <c r="H5764" s="3" t="s">
        <v>5915</v>
      </c>
      <c r="I5764" s="3" t="s">
        <v>5915</v>
      </c>
      <c r="J5764" s="3" t="s">
        <v>922</v>
      </c>
      <c r="K5764" s="3" t="s">
        <v>24</v>
      </c>
      <c r="L5764" s="3">
        <v>8.0</v>
      </c>
      <c r="M5764" s="3" t="s">
        <v>30</v>
      </c>
      <c r="N5764" s="3" t="s">
        <v>2840</v>
      </c>
      <c r="O5764" s="3" t="s">
        <v>329</v>
      </c>
      <c r="P5764" s="4">
        <v>20962.0</v>
      </c>
      <c r="Q5764" s="3" t="s">
        <v>110</v>
      </c>
      <c r="S5764" s="3" t="s">
        <v>34</v>
      </c>
    </row>
    <row r="5765">
      <c r="A5765" s="2">
        <v>42318.71488425926</v>
      </c>
      <c r="B5765" s="3">
        <v>84.0</v>
      </c>
      <c r="C5765" s="3" t="s">
        <v>4244</v>
      </c>
      <c r="D5765" s="3" t="s">
        <v>4387</v>
      </c>
      <c r="E5765" s="3" t="s">
        <v>4388</v>
      </c>
      <c r="F5765" s="3">
        <v>10.0</v>
      </c>
      <c r="G5765" s="3">
        <v>6.0</v>
      </c>
      <c r="H5765" s="3" t="s">
        <v>5915</v>
      </c>
      <c r="I5765" s="3" t="s">
        <v>5915</v>
      </c>
      <c r="J5765" s="3" t="s">
        <v>922</v>
      </c>
      <c r="K5765" s="3" t="s">
        <v>24</v>
      </c>
      <c r="L5765" s="3">
        <v>9.0</v>
      </c>
      <c r="M5765" s="3" t="s">
        <v>25</v>
      </c>
      <c r="N5765" s="3" t="s">
        <v>6061</v>
      </c>
      <c r="O5765" s="3" t="s">
        <v>477</v>
      </c>
      <c r="P5765" s="4">
        <v>30300.0</v>
      </c>
      <c r="Q5765" s="3" t="s">
        <v>37</v>
      </c>
      <c r="S5765" s="3" t="s">
        <v>34</v>
      </c>
    </row>
    <row r="5766">
      <c r="A5766" s="2">
        <v>42318.71488425926</v>
      </c>
      <c r="B5766" s="3">
        <v>84.0</v>
      </c>
      <c r="C5766" s="3" t="s">
        <v>4244</v>
      </c>
      <c r="D5766" s="3" t="s">
        <v>4387</v>
      </c>
      <c r="E5766" s="3" t="s">
        <v>4388</v>
      </c>
      <c r="F5766" s="3">
        <v>10.0</v>
      </c>
      <c r="G5766" s="3">
        <v>6.0</v>
      </c>
      <c r="H5766" s="3" t="s">
        <v>5915</v>
      </c>
      <c r="I5766" s="3" t="s">
        <v>5915</v>
      </c>
      <c r="J5766" s="3" t="s">
        <v>922</v>
      </c>
      <c r="K5766" s="3" t="s">
        <v>24</v>
      </c>
      <c r="L5766" s="3">
        <v>10.0</v>
      </c>
      <c r="M5766" s="3" t="s">
        <v>30</v>
      </c>
      <c r="N5766" s="3" t="s">
        <v>5515</v>
      </c>
      <c r="O5766" s="3" t="s">
        <v>121</v>
      </c>
      <c r="P5766" s="4">
        <v>22589.0</v>
      </c>
      <c r="Q5766" s="3" t="s">
        <v>132</v>
      </c>
      <c r="S5766" s="3" t="s">
        <v>34</v>
      </c>
    </row>
    <row r="5767">
      <c r="A5767" s="2">
        <v>42318.71488425926</v>
      </c>
      <c r="B5767" s="3">
        <v>84.0</v>
      </c>
      <c r="C5767" s="3" t="s">
        <v>4244</v>
      </c>
      <c r="D5767" s="3" t="s">
        <v>4387</v>
      </c>
      <c r="E5767" s="3" t="s">
        <v>4388</v>
      </c>
      <c r="F5767" s="3">
        <v>10.0</v>
      </c>
      <c r="G5767" s="3">
        <v>6.0</v>
      </c>
      <c r="H5767" s="3" t="s">
        <v>5915</v>
      </c>
      <c r="I5767" s="3" t="s">
        <v>5915</v>
      </c>
      <c r="J5767" s="3" t="s">
        <v>922</v>
      </c>
      <c r="K5767" s="3" t="s">
        <v>24</v>
      </c>
      <c r="L5767" s="3">
        <v>11.0</v>
      </c>
      <c r="M5767" s="3" t="s">
        <v>25</v>
      </c>
      <c r="N5767" s="3" t="s">
        <v>6062</v>
      </c>
      <c r="O5767" s="3" t="s">
        <v>6063</v>
      </c>
      <c r="P5767" s="4">
        <v>24386.0</v>
      </c>
      <c r="Q5767" s="3" t="s">
        <v>79</v>
      </c>
      <c r="S5767" s="3" t="s">
        <v>34</v>
      </c>
    </row>
    <row r="5768">
      <c r="A5768" s="2">
        <v>42318.71488425926</v>
      </c>
      <c r="B5768" s="3">
        <v>84.0</v>
      </c>
      <c r="C5768" s="3" t="s">
        <v>4244</v>
      </c>
      <c r="D5768" s="3" t="s">
        <v>4387</v>
      </c>
      <c r="E5768" s="3" t="s">
        <v>4388</v>
      </c>
      <c r="F5768" s="3">
        <v>10.0</v>
      </c>
      <c r="G5768" s="3">
        <v>6.0</v>
      </c>
      <c r="H5768" s="3" t="s">
        <v>5915</v>
      </c>
      <c r="I5768" s="3" t="s">
        <v>5915</v>
      </c>
      <c r="J5768" s="3" t="s">
        <v>922</v>
      </c>
      <c r="K5768" s="3" t="s">
        <v>24</v>
      </c>
      <c r="L5768" s="3">
        <v>12.0</v>
      </c>
      <c r="M5768" s="3" t="s">
        <v>30</v>
      </c>
      <c r="N5768" s="3" t="s">
        <v>6064</v>
      </c>
      <c r="O5768" s="3" t="s">
        <v>329</v>
      </c>
      <c r="P5768" s="4">
        <v>23114.0</v>
      </c>
      <c r="Q5768" s="3" t="s">
        <v>83</v>
      </c>
      <c r="S5768" s="3" t="s">
        <v>34</v>
      </c>
    </row>
    <row r="5769">
      <c r="A5769" s="2">
        <v>42318.71488425926</v>
      </c>
      <c r="B5769" s="3">
        <v>84.0</v>
      </c>
      <c r="C5769" s="3" t="s">
        <v>4244</v>
      </c>
      <c r="D5769" s="3" t="s">
        <v>4387</v>
      </c>
      <c r="E5769" s="3" t="s">
        <v>4388</v>
      </c>
      <c r="F5769" s="3">
        <v>10.0</v>
      </c>
      <c r="G5769" s="3">
        <v>6.0</v>
      </c>
      <c r="H5769" s="3" t="s">
        <v>5915</v>
      </c>
      <c r="I5769" s="3" t="s">
        <v>5915</v>
      </c>
      <c r="J5769" s="3" t="s">
        <v>922</v>
      </c>
      <c r="K5769" s="3" t="s">
        <v>24</v>
      </c>
      <c r="L5769" s="3">
        <v>13.0</v>
      </c>
      <c r="M5769" s="3" t="s">
        <v>25</v>
      </c>
      <c r="N5769" s="3" t="s">
        <v>6065</v>
      </c>
      <c r="O5769" s="3" t="s">
        <v>2093</v>
      </c>
      <c r="P5769" s="4">
        <v>28235.0</v>
      </c>
      <c r="Q5769" s="3" t="s">
        <v>37</v>
      </c>
      <c r="S5769" s="3" t="s">
        <v>34</v>
      </c>
    </row>
    <row r="5770">
      <c r="A5770" s="2">
        <v>42318.71488425926</v>
      </c>
      <c r="B5770" s="3">
        <v>84.0</v>
      </c>
      <c r="C5770" s="3" t="s">
        <v>4244</v>
      </c>
      <c r="D5770" s="3" t="s">
        <v>4387</v>
      </c>
      <c r="E5770" s="3" t="s">
        <v>4388</v>
      </c>
      <c r="F5770" s="3">
        <v>10.0</v>
      </c>
      <c r="G5770" s="3">
        <v>6.0</v>
      </c>
      <c r="H5770" s="3" t="s">
        <v>5915</v>
      </c>
      <c r="I5770" s="3" t="s">
        <v>5915</v>
      </c>
      <c r="J5770" s="3" t="s">
        <v>922</v>
      </c>
      <c r="K5770" s="3" t="s">
        <v>24</v>
      </c>
      <c r="L5770" s="3">
        <v>14.0</v>
      </c>
      <c r="M5770" s="3" t="s">
        <v>30</v>
      </c>
      <c r="N5770" s="3" t="s">
        <v>6066</v>
      </c>
      <c r="O5770" s="3" t="s">
        <v>6067</v>
      </c>
      <c r="P5770" s="4">
        <v>24812.0</v>
      </c>
      <c r="Q5770" s="3" t="s">
        <v>132</v>
      </c>
      <c r="S5770" s="3" t="s">
        <v>34</v>
      </c>
    </row>
    <row r="5771">
      <c r="A5771" s="2">
        <v>42318.71488425926</v>
      </c>
      <c r="B5771" s="3">
        <v>84.0</v>
      </c>
      <c r="C5771" s="3" t="s">
        <v>4244</v>
      </c>
      <c r="D5771" s="3" t="s">
        <v>4401</v>
      </c>
      <c r="E5771" s="3" t="s">
        <v>4402</v>
      </c>
      <c r="F5771" s="3">
        <v>10.0</v>
      </c>
      <c r="G5771" s="3">
        <v>6.0</v>
      </c>
      <c r="H5771" s="3" t="s">
        <v>5915</v>
      </c>
      <c r="I5771" s="3" t="s">
        <v>5915</v>
      </c>
      <c r="J5771" s="3" t="s">
        <v>922</v>
      </c>
      <c r="K5771" s="3" t="s">
        <v>272</v>
      </c>
      <c r="L5771" s="3">
        <v>1.0</v>
      </c>
      <c r="M5771" s="3" t="s">
        <v>25</v>
      </c>
      <c r="N5771" s="3" t="s">
        <v>6068</v>
      </c>
      <c r="O5771" s="3" t="s">
        <v>784</v>
      </c>
      <c r="P5771" s="4">
        <v>16743.0</v>
      </c>
      <c r="Q5771" s="3" t="s">
        <v>86</v>
      </c>
      <c r="R5771" s="3" t="s">
        <v>2134</v>
      </c>
      <c r="S5771" s="3" t="s">
        <v>29</v>
      </c>
    </row>
    <row r="5772">
      <c r="A5772" s="2">
        <v>42318.71488425926</v>
      </c>
      <c r="B5772" s="3">
        <v>84.0</v>
      </c>
      <c r="C5772" s="3" t="s">
        <v>4244</v>
      </c>
      <c r="D5772" s="3" t="s">
        <v>4401</v>
      </c>
      <c r="E5772" s="3" t="s">
        <v>4402</v>
      </c>
      <c r="F5772" s="3">
        <v>10.0</v>
      </c>
      <c r="G5772" s="3">
        <v>6.0</v>
      </c>
      <c r="H5772" s="3" t="s">
        <v>5915</v>
      </c>
      <c r="I5772" s="3" t="s">
        <v>5915</v>
      </c>
      <c r="J5772" s="3" t="s">
        <v>922</v>
      </c>
      <c r="K5772" s="3" t="s">
        <v>24</v>
      </c>
      <c r="L5772" s="3">
        <v>2.0</v>
      </c>
      <c r="M5772" s="3" t="s">
        <v>30</v>
      </c>
      <c r="N5772" s="3" t="s">
        <v>6069</v>
      </c>
      <c r="O5772" s="3" t="s">
        <v>98</v>
      </c>
      <c r="P5772" s="4">
        <v>20983.0</v>
      </c>
      <c r="Q5772" s="3" t="s">
        <v>149</v>
      </c>
      <c r="S5772" s="3" t="s">
        <v>34</v>
      </c>
    </row>
    <row r="5773">
      <c r="A5773" s="2">
        <v>42318.71488425926</v>
      </c>
      <c r="B5773" s="3">
        <v>84.0</v>
      </c>
      <c r="C5773" s="3" t="s">
        <v>4244</v>
      </c>
      <c r="D5773" s="3" t="s">
        <v>4401</v>
      </c>
      <c r="E5773" s="3" t="s">
        <v>4402</v>
      </c>
      <c r="F5773" s="3">
        <v>10.0</v>
      </c>
      <c r="G5773" s="3">
        <v>6.0</v>
      </c>
      <c r="H5773" s="3" t="s">
        <v>5915</v>
      </c>
      <c r="I5773" s="3" t="s">
        <v>5915</v>
      </c>
      <c r="J5773" s="3" t="s">
        <v>922</v>
      </c>
      <c r="K5773" s="3" t="s">
        <v>24</v>
      </c>
      <c r="L5773" s="3">
        <v>3.0</v>
      </c>
      <c r="M5773" s="3" t="s">
        <v>25</v>
      </c>
      <c r="N5773" s="3" t="s">
        <v>6070</v>
      </c>
      <c r="O5773" s="3" t="s">
        <v>6071</v>
      </c>
      <c r="P5773" s="4">
        <v>26410.0</v>
      </c>
      <c r="Q5773" s="3" t="s">
        <v>169</v>
      </c>
      <c r="S5773" s="3" t="s">
        <v>29</v>
      </c>
    </row>
    <row r="5774">
      <c r="A5774" s="2">
        <v>42318.71488425926</v>
      </c>
      <c r="B5774" s="3">
        <v>84.0</v>
      </c>
      <c r="C5774" s="3" t="s">
        <v>4244</v>
      </c>
      <c r="D5774" s="3" t="s">
        <v>4401</v>
      </c>
      <c r="E5774" s="3" t="s">
        <v>4402</v>
      </c>
      <c r="F5774" s="3">
        <v>10.0</v>
      </c>
      <c r="G5774" s="3">
        <v>6.0</v>
      </c>
      <c r="H5774" s="3" t="s">
        <v>5915</v>
      </c>
      <c r="I5774" s="3" t="s">
        <v>5915</v>
      </c>
      <c r="J5774" s="3" t="s">
        <v>922</v>
      </c>
      <c r="K5774" s="3" t="s">
        <v>24</v>
      </c>
      <c r="L5774" s="3">
        <v>4.0</v>
      </c>
      <c r="M5774" s="3" t="s">
        <v>30</v>
      </c>
      <c r="N5774" s="3" t="s">
        <v>6072</v>
      </c>
      <c r="O5774" s="3" t="s">
        <v>709</v>
      </c>
      <c r="P5774" s="4">
        <v>22220.0</v>
      </c>
      <c r="Q5774" s="3" t="s">
        <v>216</v>
      </c>
      <c r="S5774" s="3" t="s">
        <v>34</v>
      </c>
    </row>
    <row r="5775">
      <c r="A5775" s="2">
        <v>42318.71488425926</v>
      </c>
      <c r="B5775" s="3">
        <v>84.0</v>
      </c>
      <c r="C5775" s="3" t="s">
        <v>4244</v>
      </c>
      <c r="D5775" s="3" t="s">
        <v>4401</v>
      </c>
      <c r="E5775" s="3" t="s">
        <v>4402</v>
      </c>
      <c r="F5775" s="3">
        <v>10.0</v>
      </c>
      <c r="G5775" s="3">
        <v>6.0</v>
      </c>
      <c r="H5775" s="3" t="s">
        <v>5915</v>
      </c>
      <c r="I5775" s="3" t="s">
        <v>5915</v>
      </c>
      <c r="J5775" s="3" t="s">
        <v>922</v>
      </c>
      <c r="K5775" s="3" t="s">
        <v>24</v>
      </c>
      <c r="L5775" s="3">
        <v>5.0</v>
      </c>
      <c r="M5775" s="3" t="s">
        <v>25</v>
      </c>
      <c r="N5775" s="3" t="s">
        <v>6073</v>
      </c>
      <c r="O5775" s="3" t="s">
        <v>119</v>
      </c>
      <c r="P5775" s="4">
        <v>26564.0</v>
      </c>
      <c r="Q5775" s="3" t="s">
        <v>189</v>
      </c>
      <c r="S5775" s="3" t="s">
        <v>34</v>
      </c>
    </row>
    <row r="5776">
      <c r="A5776" s="2">
        <v>42318.71488425926</v>
      </c>
      <c r="B5776" s="3">
        <v>84.0</v>
      </c>
      <c r="C5776" s="3" t="s">
        <v>4244</v>
      </c>
      <c r="D5776" s="3" t="s">
        <v>4401</v>
      </c>
      <c r="E5776" s="3" t="s">
        <v>4402</v>
      </c>
      <c r="F5776" s="3">
        <v>10.0</v>
      </c>
      <c r="G5776" s="3">
        <v>6.0</v>
      </c>
      <c r="H5776" s="3" t="s">
        <v>5915</v>
      </c>
      <c r="I5776" s="3" t="s">
        <v>5915</v>
      </c>
      <c r="J5776" s="3" t="s">
        <v>922</v>
      </c>
      <c r="K5776" s="3" t="s">
        <v>24</v>
      </c>
      <c r="L5776" s="3">
        <v>6.0</v>
      </c>
      <c r="M5776" s="3" t="s">
        <v>30</v>
      </c>
      <c r="N5776" s="3" t="s">
        <v>6074</v>
      </c>
      <c r="O5776" s="3" t="s">
        <v>4330</v>
      </c>
      <c r="P5776" s="4">
        <v>24108.0</v>
      </c>
      <c r="Q5776" s="3" t="s">
        <v>1159</v>
      </c>
      <c r="S5776" s="3" t="s">
        <v>29</v>
      </c>
    </row>
    <row r="5777">
      <c r="A5777" s="2">
        <v>42318.71488425926</v>
      </c>
      <c r="B5777" s="3">
        <v>84.0</v>
      </c>
      <c r="C5777" s="3" t="s">
        <v>4244</v>
      </c>
      <c r="D5777" s="3" t="s">
        <v>4401</v>
      </c>
      <c r="E5777" s="3" t="s">
        <v>4402</v>
      </c>
      <c r="F5777" s="3">
        <v>10.0</v>
      </c>
      <c r="G5777" s="3">
        <v>6.0</v>
      </c>
      <c r="H5777" s="3" t="s">
        <v>5915</v>
      </c>
      <c r="I5777" s="3" t="s">
        <v>5915</v>
      </c>
      <c r="J5777" s="3" t="s">
        <v>922</v>
      </c>
      <c r="K5777" s="3" t="s">
        <v>24</v>
      </c>
      <c r="L5777" s="3">
        <v>7.0</v>
      </c>
      <c r="M5777" s="3" t="s">
        <v>25</v>
      </c>
      <c r="N5777" s="3" t="s">
        <v>6075</v>
      </c>
      <c r="O5777" s="3" t="s">
        <v>1593</v>
      </c>
      <c r="P5777" s="4">
        <v>25512.0</v>
      </c>
      <c r="Q5777" s="3" t="s">
        <v>60</v>
      </c>
      <c r="S5777" s="3" t="s">
        <v>29</v>
      </c>
    </row>
    <row r="5778">
      <c r="A5778" s="2">
        <v>42318.71488425926</v>
      </c>
      <c r="B5778" s="3">
        <v>84.0</v>
      </c>
      <c r="C5778" s="3" t="s">
        <v>4244</v>
      </c>
      <c r="D5778" s="3" t="s">
        <v>4401</v>
      </c>
      <c r="E5778" s="3" t="s">
        <v>4402</v>
      </c>
      <c r="F5778" s="3">
        <v>10.0</v>
      </c>
      <c r="G5778" s="3">
        <v>6.0</v>
      </c>
      <c r="H5778" s="3" t="s">
        <v>5915</v>
      </c>
      <c r="I5778" s="3" t="s">
        <v>5915</v>
      </c>
      <c r="J5778" s="3" t="s">
        <v>922</v>
      </c>
      <c r="K5778" s="3" t="s">
        <v>24</v>
      </c>
      <c r="L5778" s="3">
        <v>8.0</v>
      </c>
      <c r="M5778" s="3" t="s">
        <v>30</v>
      </c>
      <c r="N5778" s="3" t="s">
        <v>6076</v>
      </c>
      <c r="O5778" s="3" t="s">
        <v>292</v>
      </c>
      <c r="P5778" s="4">
        <v>28998.0</v>
      </c>
      <c r="Q5778" s="3" t="s">
        <v>221</v>
      </c>
      <c r="S5778" s="3" t="s">
        <v>34</v>
      </c>
    </row>
    <row r="5779">
      <c r="A5779" s="2">
        <v>42318.71488425926</v>
      </c>
      <c r="B5779" s="3">
        <v>84.0</v>
      </c>
      <c r="C5779" s="3" t="s">
        <v>4244</v>
      </c>
      <c r="D5779" s="3" t="s">
        <v>4401</v>
      </c>
      <c r="E5779" s="3" t="s">
        <v>4402</v>
      </c>
      <c r="F5779" s="3">
        <v>10.0</v>
      </c>
      <c r="G5779" s="3">
        <v>6.0</v>
      </c>
      <c r="H5779" s="3" t="s">
        <v>5915</v>
      </c>
      <c r="I5779" s="3" t="s">
        <v>5915</v>
      </c>
      <c r="J5779" s="3" t="s">
        <v>922</v>
      </c>
      <c r="K5779" s="3" t="s">
        <v>24</v>
      </c>
      <c r="L5779" s="3">
        <v>9.0</v>
      </c>
      <c r="M5779" s="3" t="s">
        <v>25</v>
      </c>
      <c r="N5779" s="3" t="s">
        <v>6077</v>
      </c>
      <c r="O5779" s="3" t="s">
        <v>371</v>
      </c>
      <c r="P5779" s="4">
        <v>24851.0</v>
      </c>
      <c r="Q5779" s="3" t="s">
        <v>149</v>
      </c>
      <c r="S5779" s="3" t="s">
        <v>29</v>
      </c>
    </row>
    <row r="5780">
      <c r="A5780" s="2">
        <v>42318.71488425926</v>
      </c>
      <c r="B5780" s="3">
        <v>84.0</v>
      </c>
      <c r="C5780" s="3" t="s">
        <v>4244</v>
      </c>
      <c r="D5780" s="3" t="s">
        <v>4401</v>
      </c>
      <c r="E5780" s="3" t="s">
        <v>4402</v>
      </c>
      <c r="F5780" s="3">
        <v>10.0</v>
      </c>
      <c r="G5780" s="3">
        <v>6.0</v>
      </c>
      <c r="H5780" s="3" t="s">
        <v>5915</v>
      </c>
      <c r="I5780" s="3" t="s">
        <v>5915</v>
      </c>
      <c r="J5780" s="3" t="s">
        <v>922</v>
      </c>
      <c r="K5780" s="3" t="s">
        <v>24</v>
      </c>
      <c r="L5780" s="3">
        <v>10.0</v>
      </c>
      <c r="M5780" s="3" t="s">
        <v>30</v>
      </c>
      <c r="N5780" s="3" t="s">
        <v>6078</v>
      </c>
      <c r="O5780" s="3" t="s">
        <v>487</v>
      </c>
      <c r="P5780" s="4">
        <v>21097.0</v>
      </c>
      <c r="Q5780" s="3" t="s">
        <v>37</v>
      </c>
      <c r="S5780" s="3" t="s">
        <v>34</v>
      </c>
    </row>
    <row r="5781">
      <c r="A5781" s="2">
        <v>42318.71488425926</v>
      </c>
      <c r="B5781" s="3">
        <v>84.0</v>
      </c>
      <c r="C5781" s="3" t="s">
        <v>4244</v>
      </c>
      <c r="D5781" s="3" t="s">
        <v>4401</v>
      </c>
      <c r="E5781" s="3" t="s">
        <v>4402</v>
      </c>
      <c r="F5781" s="3">
        <v>10.0</v>
      </c>
      <c r="G5781" s="3">
        <v>6.0</v>
      </c>
      <c r="H5781" s="3" t="s">
        <v>5915</v>
      </c>
      <c r="I5781" s="3" t="s">
        <v>5915</v>
      </c>
      <c r="J5781" s="3" t="s">
        <v>922</v>
      </c>
      <c r="K5781" s="3" t="s">
        <v>24</v>
      </c>
      <c r="L5781" s="3">
        <v>11.0</v>
      </c>
      <c r="M5781" s="3" t="s">
        <v>25</v>
      </c>
      <c r="N5781" s="3" t="s">
        <v>6079</v>
      </c>
      <c r="O5781" s="3" t="s">
        <v>6080</v>
      </c>
      <c r="P5781" s="4">
        <v>25953.0</v>
      </c>
      <c r="Q5781" s="3" t="s">
        <v>75</v>
      </c>
      <c r="S5781" s="3" t="s">
        <v>34</v>
      </c>
    </row>
    <row r="5782">
      <c r="A5782" s="2">
        <v>42318.71488425926</v>
      </c>
      <c r="B5782" s="3">
        <v>84.0</v>
      </c>
      <c r="C5782" s="3" t="s">
        <v>4244</v>
      </c>
      <c r="D5782" s="3" t="s">
        <v>4401</v>
      </c>
      <c r="E5782" s="3" t="s">
        <v>4402</v>
      </c>
      <c r="F5782" s="3">
        <v>10.0</v>
      </c>
      <c r="G5782" s="3">
        <v>6.0</v>
      </c>
      <c r="H5782" s="3" t="s">
        <v>5915</v>
      </c>
      <c r="I5782" s="3" t="s">
        <v>5915</v>
      </c>
      <c r="J5782" s="3" t="s">
        <v>922</v>
      </c>
      <c r="K5782" s="3" t="s">
        <v>24</v>
      </c>
      <c r="L5782" s="3">
        <v>12.0</v>
      </c>
      <c r="M5782" s="3" t="s">
        <v>30</v>
      </c>
      <c r="N5782" s="3" t="s">
        <v>6081</v>
      </c>
      <c r="O5782" s="3" t="s">
        <v>389</v>
      </c>
      <c r="P5782" s="4">
        <v>20532.0</v>
      </c>
      <c r="Q5782" s="3" t="s">
        <v>153</v>
      </c>
      <c r="S5782" s="3" t="s">
        <v>34</v>
      </c>
    </row>
    <row r="5783">
      <c r="A5783" s="2">
        <v>42318.71488425926</v>
      </c>
      <c r="B5783" s="3">
        <v>84.0</v>
      </c>
      <c r="C5783" s="3" t="s">
        <v>4244</v>
      </c>
      <c r="D5783" s="3" t="s">
        <v>4401</v>
      </c>
      <c r="E5783" s="3" t="s">
        <v>4402</v>
      </c>
      <c r="F5783" s="3">
        <v>10.0</v>
      </c>
      <c r="G5783" s="3">
        <v>6.0</v>
      </c>
      <c r="H5783" s="3" t="s">
        <v>5915</v>
      </c>
      <c r="I5783" s="3" t="s">
        <v>5915</v>
      </c>
      <c r="J5783" s="3" t="s">
        <v>922</v>
      </c>
      <c r="K5783" s="3" t="s">
        <v>24</v>
      </c>
      <c r="L5783" s="3">
        <v>13.0</v>
      </c>
      <c r="M5783" s="3" t="s">
        <v>25</v>
      </c>
      <c r="N5783" s="3" t="s">
        <v>6082</v>
      </c>
      <c r="O5783" s="3" t="s">
        <v>523</v>
      </c>
      <c r="P5783" s="4">
        <v>20520.0</v>
      </c>
      <c r="Q5783" s="3" t="s">
        <v>149</v>
      </c>
      <c r="S5783" s="3" t="s">
        <v>34</v>
      </c>
    </row>
    <row r="5784">
      <c r="A5784" s="2">
        <v>42318.71488425926</v>
      </c>
      <c r="B5784" s="3">
        <v>84.0</v>
      </c>
      <c r="C5784" s="3" t="s">
        <v>4244</v>
      </c>
      <c r="D5784" s="3" t="s">
        <v>4401</v>
      </c>
      <c r="E5784" s="3" t="s">
        <v>4402</v>
      </c>
      <c r="F5784" s="3">
        <v>10.0</v>
      </c>
      <c r="G5784" s="3">
        <v>6.0</v>
      </c>
      <c r="H5784" s="3" t="s">
        <v>5915</v>
      </c>
      <c r="I5784" s="3" t="s">
        <v>5915</v>
      </c>
      <c r="J5784" s="3" t="s">
        <v>922</v>
      </c>
      <c r="K5784" s="3" t="s">
        <v>24</v>
      </c>
      <c r="L5784" s="3">
        <v>14.0</v>
      </c>
      <c r="M5784" s="3" t="s">
        <v>30</v>
      </c>
      <c r="N5784" s="3" t="s">
        <v>6083</v>
      </c>
      <c r="O5784" s="3" t="s">
        <v>633</v>
      </c>
      <c r="P5784" s="4">
        <v>20544.0</v>
      </c>
      <c r="Q5784" s="3" t="s">
        <v>37</v>
      </c>
      <c r="S5784" s="3" t="s">
        <v>34</v>
      </c>
    </row>
    <row r="5785">
      <c r="A5785" s="2">
        <v>42318.71488425926</v>
      </c>
      <c r="B5785" s="3">
        <v>84.0</v>
      </c>
      <c r="C5785" s="3" t="s">
        <v>4244</v>
      </c>
      <c r="D5785" s="3" t="s">
        <v>4401</v>
      </c>
      <c r="E5785" s="3" t="s">
        <v>4402</v>
      </c>
      <c r="F5785" s="3">
        <v>10.0</v>
      </c>
      <c r="G5785" s="3">
        <v>6.0</v>
      </c>
      <c r="H5785" s="3" t="s">
        <v>5915</v>
      </c>
      <c r="I5785" s="3" t="s">
        <v>5915</v>
      </c>
      <c r="J5785" s="3" t="s">
        <v>922</v>
      </c>
      <c r="K5785" s="3" t="s">
        <v>24</v>
      </c>
      <c r="L5785" s="3">
        <v>15.0</v>
      </c>
      <c r="M5785" s="3" t="s">
        <v>25</v>
      </c>
      <c r="N5785" s="3" t="s">
        <v>5136</v>
      </c>
      <c r="O5785" s="3" t="s">
        <v>1275</v>
      </c>
      <c r="P5785" s="4">
        <v>27669.0</v>
      </c>
      <c r="Q5785" s="3" t="s">
        <v>37</v>
      </c>
      <c r="S5785" s="3" t="s">
        <v>34</v>
      </c>
    </row>
    <row r="5786">
      <c r="A5786" s="2">
        <v>42318.71488425926</v>
      </c>
      <c r="B5786" s="3">
        <v>84.0</v>
      </c>
      <c r="C5786" s="3" t="s">
        <v>4244</v>
      </c>
      <c r="D5786" s="3" t="s">
        <v>4401</v>
      </c>
      <c r="E5786" s="3" t="s">
        <v>4402</v>
      </c>
      <c r="F5786" s="3">
        <v>10.0</v>
      </c>
      <c r="G5786" s="3">
        <v>6.0</v>
      </c>
      <c r="H5786" s="3" t="s">
        <v>5915</v>
      </c>
      <c r="I5786" s="3" t="s">
        <v>5915</v>
      </c>
      <c r="J5786" s="3" t="s">
        <v>922</v>
      </c>
      <c r="K5786" s="3" t="s">
        <v>24</v>
      </c>
      <c r="L5786" s="3">
        <v>16.0</v>
      </c>
      <c r="M5786" s="3" t="s">
        <v>30</v>
      </c>
      <c r="N5786" s="3" t="s">
        <v>6084</v>
      </c>
      <c r="O5786" s="3" t="s">
        <v>4393</v>
      </c>
      <c r="P5786" s="4">
        <v>27598.0</v>
      </c>
      <c r="Q5786" s="3" t="s">
        <v>216</v>
      </c>
      <c r="S5786" s="3" t="s">
        <v>34</v>
      </c>
    </row>
    <row r="5787">
      <c r="A5787" s="2">
        <v>42318.71488425926</v>
      </c>
      <c r="B5787" s="3">
        <v>84.0</v>
      </c>
      <c r="C5787" s="3" t="s">
        <v>4244</v>
      </c>
      <c r="D5787" s="3" t="s">
        <v>4401</v>
      </c>
      <c r="E5787" s="3" t="s">
        <v>4402</v>
      </c>
      <c r="F5787" s="3">
        <v>10.0</v>
      </c>
      <c r="G5787" s="3">
        <v>6.0</v>
      </c>
      <c r="H5787" s="3" t="s">
        <v>5915</v>
      </c>
      <c r="I5787" s="3" t="s">
        <v>5915</v>
      </c>
      <c r="J5787" s="3" t="s">
        <v>922</v>
      </c>
      <c r="K5787" s="3" t="s">
        <v>24</v>
      </c>
      <c r="L5787" s="3">
        <v>17.0</v>
      </c>
      <c r="M5787" s="3" t="s">
        <v>25</v>
      </c>
      <c r="N5787" s="3" t="s">
        <v>6085</v>
      </c>
      <c r="O5787" s="3" t="s">
        <v>6086</v>
      </c>
      <c r="P5787" s="4">
        <v>26665.0</v>
      </c>
      <c r="Q5787" s="3" t="s">
        <v>115</v>
      </c>
      <c r="S5787" s="3" t="s">
        <v>34</v>
      </c>
    </row>
    <row r="5788">
      <c r="A5788" s="2">
        <v>42318.71488425926</v>
      </c>
      <c r="B5788" s="3">
        <v>84.0</v>
      </c>
      <c r="C5788" s="3" t="s">
        <v>4244</v>
      </c>
      <c r="D5788" s="3" t="s">
        <v>4401</v>
      </c>
      <c r="E5788" s="3" t="s">
        <v>4402</v>
      </c>
      <c r="F5788" s="3">
        <v>10.0</v>
      </c>
      <c r="G5788" s="3">
        <v>6.0</v>
      </c>
      <c r="H5788" s="3" t="s">
        <v>5915</v>
      </c>
      <c r="I5788" s="3" t="s">
        <v>5915</v>
      </c>
      <c r="J5788" s="3" t="s">
        <v>922</v>
      </c>
      <c r="K5788" s="3" t="s">
        <v>24</v>
      </c>
      <c r="L5788" s="3">
        <v>18.0</v>
      </c>
      <c r="M5788" s="3" t="s">
        <v>30</v>
      </c>
      <c r="N5788" s="3" t="s">
        <v>6087</v>
      </c>
      <c r="O5788" s="3" t="s">
        <v>1191</v>
      </c>
      <c r="P5788" s="4">
        <v>28424.0</v>
      </c>
      <c r="Q5788" s="3" t="s">
        <v>169</v>
      </c>
      <c r="S5788" s="3" t="s">
        <v>34</v>
      </c>
    </row>
    <row r="5789">
      <c r="A5789" s="2">
        <v>42318.71488425926</v>
      </c>
      <c r="B5789" s="3">
        <v>84.0</v>
      </c>
      <c r="C5789" s="3" t="s">
        <v>4244</v>
      </c>
      <c r="D5789" s="3" t="s">
        <v>4401</v>
      </c>
      <c r="E5789" s="3" t="s">
        <v>4402</v>
      </c>
      <c r="F5789" s="3">
        <v>10.0</v>
      </c>
      <c r="G5789" s="3">
        <v>6.0</v>
      </c>
      <c r="H5789" s="3" t="s">
        <v>5915</v>
      </c>
      <c r="I5789" s="3" t="s">
        <v>5915</v>
      </c>
      <c r="J5789" s="3" t="s">
        <v>922</v>
      </c>
      <c r="K5789" s="3" t="s">
        <v>24</v>
      </c>
      <c r="L5789" s="3">
        <v>19.0</v>
      </c>
      <c r="M5789" s="3" t="s">
        <v>25</v>
      </c>
      <c r="N5789" s="3" t="s">
        <v>6088</v>
      </c>
      <c r="O5789" s="3" t="s">
        <v>257</v>
      </c>
      <c r="P5789" s="4">
        <v>23424.0</v>
      </c>
      <c r="Q5789" s="3" t="s">
        <v>216</v>
      </c>
      <c r="S5789" s="3" t="s">
        <v>34</v>
      </c>
    </row>
    <row r="5790">
      <c r="A5790" s="2">
        <v>42318.71488425926</v>
      </c>
      <c r="B5790" s="3">
        <v>84.0</v>
      </c>
      <c r="C5790" s="3" t="s">
        <v>4244</v>
      </c>
      <c r="D5790" s="3" t="s">
        <v>4401</v>
      </c>
      <c r="E5790" s="3" t="s">
        <v>4402</v>
      </c>
      <c r="F5790" s="3">
        <v>10.0</v>
      </c>
      <c r="G5790" s="3">
        <v>6.0</v>
      </c>
      <c r="H5790" s="3" t="s">
        <v>5915</v>
      </c>
      <c r="I5790" s="3" t="s">
        <v>5915</v>
      </c>
      <c r="J5790" s="3" t="s">
        <v>922</v>
      </c>
      <c r="K5790" s="3" t="s">
        <v>24</v>
      </c>
      <c r="L5790" s="3">
        <v>20.0</v>
      </c>
      <c r="M5790" s="3" t="s">
        <v>30</v>
      </c>
      <c r="N5790" s="3" t="s">
        <v>6089</v>
      </c>
      <c r="O5790" s="3" t="s">
        <v>6090</v>
      </c>
      <c r="P5790" s="4">
        <v>23465.0</v>
      </c>
      <c r="Q5790" s="3" t="s">
        <v>216</v>
      </c>
      <c r="S5790" s="3" t="s">
        <v>34</v>
      </c>
    </row>
    <row r="5791">
      <c r="A5791" s="2">
        <v>42318.71488425926</v>
      </c>
      <c r="B5791" s="3">
        <v>84.0</v>
      </c>
      <c r="C5791" s="3" t="s">
        <v>4244</v>
      </c>
      <c r="D5791" s="3" t="s">
        <v>4401</v>
      </c>
      <c r="E5791" s="3" t="s">
        <v>4402</v>
      </c>
      <c r="F5791" s="3">
        <v>10.0</v>
      </c>
      <c r="G5791" s="3">
        <v>6.0</v>
      </c>
      <c r="H5791" s="3" t="s">
        <v>5915</v>
      </c>
      <c r="I5791" s="3" t="s">
        <v>5915</v>
      </c>
      <c r="J5791" s="3" t="s">
        <v>922</v>
      </c>
      <c r="K5791" s="3" t="s">
        <v>24</v>
      </c>
      <c r="L5791" s="3">
        <v>21.0</v>
      </c>
      <c r="M5791" s="3" t="s">
        <v>25</v>
      </c>
      <c r="N5791" s="3" t="s">
        <v>6091</v>
      </c>
      <c r="O5791" s="3" t="s">
        <v>243</v>
      </c>
      <c r="P5791" s="4">
        <v>23934.0</v>
      </c>
      <c r="Q5791" s="3" t="s">
        <v>1955</v>
      </c>
      <c r="S5791" s="3" t="s">
        <v>34</v>
      </c>
    </row>
    <row r="5792">
      <c r="A5792" s="2">
        <v>42318.71488425926</v>
      </c>
      <c r="B5792" s="3">
        <v>84.0</v>
      </c>
      <c r="C5792" s="3" t="s">
        <v>4244</v>
      </c>
      <c r="D5792" s="3" t="s">
        <v>4401</v>
      </c>
      <c r="E5792" s="3" t="s">
        <v>4402</v>
      </c>
      <c r="F5792" s="3">
        <v>10.0</v>
      </c>
      <c r="G5792" s="3">
        <v>6.0</v>
      </c>
      <c r="H5792" s="3" t="s">
        <v>5915</v>
      </c>
      <c r="I5792" s="3" t="s">
        <v>5915</v>
      </c>
      <c r="J5792" s="3" t="s">
        <v>922</v>
      </c>
      <c r="K5792" s="3" t="s">
        <v>24</v>
      </c>
      <c r="L5792" s="3">
        <v>22.0</v>
      </c>
      <c r="M5792" s="3" t="s">
        <v>30</v>
      </c>
      <c r="N5792" s="3" t="s">
        <v>6092</v>
      </c>
      <c r="O5792" s="3" t="s">
        <v>6093</v>
      </c>
      <c r="P5792" s="4">
        <v>33560.0</v>
      </c>
      <c r="Q5792" s="3" t="s">
        <v>191</v>
      </c>
      <c r="S5792" s="3" t="s">
        <v>34</v>
      </c>
    </row>
    <row r="5793">
      <c r="A5793" s="2">
        <v>42318.71488425926</v>
      </c>
      <c r="B5793" s="3">
        <v>84.0</v>
      </c>
      <c r="C5793" s="3" t="s">
        <v>4244</v>
      </c>
      <c r="D5793" s="3" t="s">
        <v>4401</v>
      </c>
      <c r="E5793" s="3" t="s">
        <v>4402</v>
      </c>
      <c r="F5793" s="3">
        <v>10.0</v>
      </c>
      <c r="G5793" s="3">
        <v>6.0</v>
      </c>
      <c r="H5793" s="3" t="s">
        <v>5915</v>
      </c>
      <c r="I5793" s="3" t="s">
        <v>5915</v>
      </c>
      <c r="J5793" s="3" t="s">
        <v>922</v>
      </c>
      <c r="K5793" s="3" t="s">
        <v>24</v>
      </c>
      <c r="L5793" s="3">
        <v>23.0</v>
      </c>
      <c r="M5793" s="3" t="s">
        <v>25</v>
      </c>
      <c r="N5793" s="3" t="s">
        <v>6094</v>
      </c>
      <c r="O5793" s="3" t="s">
        <v>6095</v>
      </c>
      <c r="P5793" s="4">
        <v>23089.0</v>
      </c>
      <c r="Q5793" s="3" t="s">
        <v>149</v>
      </c>
      <c r="S5793" s="3" t="s">
        <v>34</v>
      </c>
    </row>
    <row r="5794">
      <c r="A5794" s="2">
        <v>42318.71488425926</v>
      </c>
      <c r="B5794" s="3">
        <v>84.0</v>
      </c>
      <c r="C5794" s="3" t="s">
        <v>4244</v>
      </c>
      <c r="D5794" s="3" t="s">
        <v>4401</v>
      </c>
      <c r="E5794" s="3" t="s">
        <v>4402</v>
      </c>
      <c r="F5794" s="3">
        <v>10.0</v>
      </c>
      <c r="G5794" s="3">
        <v>6.0</v>
      </c>
      <c r="H5794" s="3" t="s">
        <v>5915</v>
      </c>
      <c r="I5794" s="3" t="s">
        <v>5915</v>
      </c>
      <c r="J5794" s="3" t="s">
        <v>922</v>
      </c>
      <c r="K5794" s="3" t="s">
        <v>24</v>
      </c>
      <c r="L5794" s="3">
        <v>24.0</v>
      </c>
      <c r="M5794" s="3" t="s">
        <v>30</v>
      </c>
      <c r="N5794" s="3" t="s">
        <v>6096</v>
      </c>
      <c r="O5794" s="3" t="s">
        <v>307</v>
      </c>
      <c r="P5794" s="4">
        <v>16974.0</v>
      </c>
      <c r="Q5794" s="3" t="s">
        <v>40</v>
      </c>
      <c r="S5794" s="3" t="s">
        <v>34</v>
      </c>
    </row>
    <row r="5795">
      <c r="A5795" s="2">
        <v>42318.71488425926</v>
      </c>
      <c r="B5795" s="3">
        <v>84.0</v>
      </c>
      <c r="C5795" s="3" t="s">
        <v>4244</v>
      </c>
      <c r="D5795" s="3" t="s">
        <v>4401</v>
      </c>
      <c r="E5795" s="3" t="s">
        <v>4402</v>
      </c>
      <c r="F5795" s="3">
        <v>10.0</v>
      </c>
      <c r="G5795" s="3">
        <v>6.0</v>
      </c>
      <c r="H5795" s="3" t="s">
        <v>5915</v>
      </c>
      <c r="I5795" s="3" t="s">
        <v>5915</v>
      </c>
      <c r="J5795" s="3" t="s">
        <v>922</v>
      </c>
      <c r="K5795" s="3" t="s">
        <v>24</v>
      </c>
      <c r="L5795" s="3">
        <v>25.0</v>
      </c>
      <c r="M5795" s="3" t="s">
        <v>25</v>
      </c>
      <c r="N5795" s="3" t="s">
        <v>6097</v>
      </c>
      <c r="O5795" s="3" t="s">
        <v>251</v>
      </c>
      <c r="P5795" s="4">
        <v>23537.0</v>
      </c>
      <c r="Q5795" s="3" t="s">
        <v>110</v>
      </c>
      <c r="S5795" s="3" t="s">
        <v>34</v>
      </c>
    </row>
    <row r="5796">
      <c r="A5796" s="2">
        <v>42318.71488425926</v>
      </c>
      <c r="B5796" s="3">
        <v>84.0</v>
      </c>
      <c r="C5796" s="3" t="s">
        <v>4244</v>
      </c>
      <c r="D5796" s="3" t="s">
        <v>4401</v>
      </c>
      <c r="E5796" s="3" t="s">
        <v>4402</v>
      </c>
      <c r="F5796" s="3">
        <v>10.0</v>
      </c>
      <c r="G5796" s="3">
        <v>6.0</v>
      </c>
      <c r="H5796" s="3" t="s">
        <v>5915</v>
      </c>
      <c r="I5796" s="3" t="s">
        <v>5915</v>
      </c>
      <c r="J5796" s="3" t="s">
        <v>922</v>
      </c>
      <c r="K5796" s="3" t="s">
        <v>24</v>
      </c>
      <c r="L5796" s="3">
        <v>26.0</v>
      </c>
      <c r="M5796" s="3" t="s">
        <v>30</v>
      </c>
      <c r="N5796" s="3" t="s">
        <v>6098</v>
      </c>
      <c r="O5796" s="3" t="s">
        <v>1061</v>
      </c>
      <c r="P5796" s="4">
        <v>25539.0</v>
      </c>
      <c r="Q5796" s="3" t="s">
        <v>37</v>
      </c>
      <c r="S5796" s="3" t="s">
        <v>34</v>
      </c>
    </row>
    <row r="5797">
      <c r="A5797" s="2">
        <v>42318.71488425926</v>
      </c>
      <c r="B5797" s="3">
        <v>84.0</v>
      </c>
      <c r="C5797" s="3" t="s">
        <v>4244</v>
      </c>
      <c r="D5797" s="3" t="s">
        <v>4401</v>
      </c>
      <c r="E5797" s="3" t="s">
        <v>4402</v>
      </c>
      <c r="F5797" s="3">
        <v>10.0</v>
      </c>
      <c r="G5797" s="3">
        <v>6.0</v>
      </c>
      <c r="H5797" s="3" t="s">
        <v>5915</v>
      </c>
      <c r="I5797" s="3" t="s">
        <v>5915</v>
      </c>
      <c r="J5797" s="3" t="s">
        <v>922</v>
      </c>
      <c r="K5797" s="3" t="s">
        <v>24</v>
      </c>
      <c r="L5797" s="3">
        <v>27.0</v>
      </c>
      <c r="M5797" s="3" t="s">
        <v>25</v>
      </c>
      <c r="N5797" s="3" t="s">
        <v>6099</v>
      </c>
      <c r="O5797" s="3" t="s">
        <v>4143</v>
      </c>
      <c r="P5797" s="4">
        <v>28308.0</v>
      </c>
      <c r="Q5797" s="3" t="s">
        <v>75</v>
      </c>
      <c r="S5797" s="3" t="s">
        <v>34</v>
      </c>
    </row>
    <row r="5798">
      <c r="A5798" s="2">
        <v>42318.71488425926</v>
      </c>
      <c r="B5798" s="3">
        <v>84.0</v>
      </c>
      <c r="C5798" s="3" t="s">
        <v>4244</v>
      </c>
      <c r="D5798" s="3" t="s">
        <v>4401</v>
      </c>
      <c r="E5798" s="3" t="s">
        <v>4402</v>
      </c>
      <c r="F5798" s="3">
        <v>10.0</v>
      </c>
      <c r="G5798" s="3">
        <v>6.0</v>
      </c>
      <c r="H5798" s="3" t="s">
        <v>5915</v>
      </c>
      <c r="I5798" s="3" t="s">
        <v>5915</v>
      </c>
      <c r="J5798" s="3" t="s">
        <v>922</v>
      </c>
      <c r="K5798" s="3" t="s">
        <v>24</v>
      </c>
      <c r="L5798" s="3">
        <v>28.0</v>
      </c>
      <c r="M5798" s="3" t="s">
        <v>30</v>
      </c>
      <c r="N5798" s="3" t="s">
        <v>6100</v>
      </c>
      <c r="O5798" s="3" t="s">
        <v>182</v>
      </c>
      <c r="P5798" s="4">
        <v>18534.0</v>
      </c>
      <c r="Q5798" s="3" t="s">
        <v>105</v>
      </c>
      <c r="S5798" s="3" t="s">
        <v>34</v>
      </c>
    </row>
    <row r="5799">
      <c r="A5799" s="2">
        <v>42318.71488425926</v>
      </c>
      <c r="B5799" s="3">
        <v>84.0</v>
      </c>
      <c r="C5799" s="3" t="s">
        <v>4244</v>
      </c>
      <c r="D5799" s="3" t="s">
        <v>4401</v>
      </c>
      <c r="E5799" s="3" t="s">
        <v>4402</v>
      </c>
      <c r="F5799" s="3">
        <v>10.0</v>
      </c>
      <c r="G5799" s="3">
        <v>6.0</v>
      </c>
      <c r="H5799" s="3" t="s">
        <v>5915</v>
      </c>
      <c r="I5799" s="3" t="s">
        <v>5915</v>
      </c>
      <c r="J5799" s="3" t="s">
        <v>922</v>
      </c>
      <c r="K5799" s="3" t="s">
        <v>24</v>
      </c>
      <c r="L5799" s="3">
        <v>29.0</v>
      </c>
      <c r="M5799" s="3" t="s">
        <v>25</v>
      </c>
      <c r="N5799" s="3" t="s">
        <v>6101</v>
      </c>
      <c r="O5799" s="3" t="s">
        <v>1395</v>
      </c>
      <c r="P5799" s="4">
        <v>20035.0</v>
      </c>
      <c r="Q5799" s="3" t="s">
        <v>205</v>
      </c>
      <c r="S5799" s="3" t="s">
        <v>34</v>
      </c>
    </row>
    <row r="5800">
      <c r="A5800" s="2">
        <v>42318.71488425926</v>
      </c>
      <c r="B5800" s="3">
        <v>84.0</v>
      </c>
      <c r="C5800" s="3" t="s">
        <v>4244</v>
      </c>
      <c r="D5800" s="3" t="s">
        <v>4401</v>
      </c>
      <c r="E5800" s="3" t="s">
        <v>4402</v>
      </c>
      <c r="F5800" s="3">
        <v>10.0</v>
      </c>
      <c r="G5800" s="3">
        <v>6.0</v>
      </c>
      <c r="H5800" s="3" t="s">
        <v>5915</v>
      </c>
      <c r="I5800" s="3" t="s">
        <v>5915</v>
      </c>
      <c r="J5800" s="3" t="s">
        <v>922</v>
      </c>
      <c r="K5800" s="3" t="s">
        <v>24</v>
      </c>
      <c r="L5800" s="3">
        <v>30.0</v>
      </c>
      <c r="M5800" s="3" t="s">
        <v>30</v>
      </c>
      <c r="N5800" s="3" t="s">
        <v>208</v>
      </c>
      <c r="O5800" s="3" t="s">
        <v>107</v>
      </c>
      <c r="P5800" s="4">
        <v>25083.0</v>
      </c>
      <c r="Q5800" s="3" t="s">
        <v>79</v>
      </c>
      <c r="S5800" s="3" t="s">
        <v>34</v>
      </c>
    </row>
    <row r="5801">
      <c r="A5801" s="2">
        <v>42318.71488425926</v>
      </c>
      <c r="B5801" s="3">
        <v>84.0</v>
      </c>
      <c r="C5801" s="3" t="s">
        <v>4244</v>
      </c>
      <c r="D5801" s="3" t="s">
        <v>4401</v>
      </c>
      <c r="E5801" s="3" t="s">
        <v>4402</v>
      </c>
      <c r="F5801" s="3">
        <v>10.0</v>
      </c>
      <c r="G5801" s="3">
        <v>6.0</v>
      </c>
      <c r="H5801" s="3" t="s">
        <v>5915</v>
      </c>
      <c r="I5801" s="3" t="s">
        <v>5915</v>
      </c>
      <c r="J5801" s="3" t="s">
        <v>922</v>
      </c>
      <c r="K5801" s="3" t="s">
        <v>24</v>
      </c>
      <c r="L5801" s="3">
        <v>31.0</v>
      </c>
      <c r="M5801" s="3" t="s">
        <v>25</v>
      </c>
      <c r="N5801" s="3" t="s">
        <v>6102</v>
      </c>
      <c r="O5801" s="3" t="s">
        <v>973</v>
      </c>
      <c r="P5801" s="4">
        <v>32545.0</v>
      </c>
      <c r="Q5801" s="3" t="s">
        <v>191</v>
      </c>
      <c r="S5801" s="3" t="s">
        <v>34</v>
      </c>
    </row>
    <row r="5802">
      <c r="A5802" s="2">
        <v>42318.71488425926</v>
      </c>
      <c r="B5802" s="3">
        <v>84.0</v>
      </c>
      <c r="C5802" s="3" t="s">
        <v>4244</v>
      </c>
      <c r="D5802" s="3" t="s">
        <v>4401</v>
      </c>
      <c r="E5802" s="3" t="s">
        <v>4402</v>
      </c>
      <c r="F5802" s="3">
        <v>10.0</v>
      </c>
      <c r="G5802" s="3">
        <v>6.0</v>
      </c>
      <c r="H5802" s="3" t="s">
        <v>5915</v>
      </c>
      <c r="I5802" s="3" t="s">
        <v>5915</v>
      </c>
      <c r="J5802" s="3" t="s">
        <v>922</v>
      </c>
      <c r="K5802" s="3" t="s">
        <v>24</v>
      </c>
      <c r="L5802" s="3">
        <v>32.0</v>
      </c>
      <c r="M5802" s="3" t="s">
        <v>30</v>
      </c>
      <c r="N5802" s="3" t="s">
        <v>6103</v>
      </c>
      <c r="O5802" s="3" t="s">
        <v>6104</v>
      </c>
      <c r="P5802" s="4">
        <v>28735.0</v>
      </c>
      <c r="Q5802" s="3" t="s">
        <v>1605</v>
      </c>
      <c r="S5802" s="3" t="s">
        <v>34</v>
      </c>
    </row>
    <row r="5803">
      <c r="A5803" s="2">
        <v>42318.71488425926</v>
      </c>
      <c r="B5803" s="3">
        <v>84.0</v>
      </c>
      <c r="C5803" s="3" t="s">
        <v>4244</v>
      </c>
      <c r="D5803" s="3" t="s">
        <v>4401</v>
      </c>
      <c r="E5803" s="3" t="s">
        <v>4402</v>
      </c>
      <c r="F5803" s="3">
        <v>10.0</v>
      </c>
      <c r="G5803" s="3">
        <v>6.0</v>
      </c>
      <c r="H5803" s="3" t="s">
        <v>5915</v>
      </c>
      <c r="I5803" s="3" t="s">
        <v>5915</v>
      </c>
      <c r="J5803" s="3" t="s">
        <v>922</v>
      </c>
      <c r="K5803" s="3" t="s">
        <v>24</v>
      </c>
      <c r="L5803" s="3">
        <v>33.0</v>
      </c>
      <c r="M5803" s="3" t="s">
        <v>25</v>
      </c>
      <c r="N5803" s="3" t="s">
        <v>6105</v>
      </c>
      <c r="O5803" s="3" t="s">
        <v>6106</v>
      </c>
      <c r="P5803" s="4">
        <v>24530.0</v>
      </c>
      <c r="Q5803" s="3" t="s">
        <v>79</v>
      </c>
      <c r="S5803" s="3" t="s">
        <v>34</v>
      </c>
    </row>
    <row r="5804">
      <c r="A5804" s="2">
        <v>42318.71488425926</v>
      </c>
      <c r="B5804" s="3">
        <v>84.0</v>
      </c>
      <c r="C5804" s="3" t="s">
        <v>4244</v>
      </c>
      <c r="D5804" s="3" t="s">
        <v>4401</v>
      </c>
      <c r="E5804" s="3" t="s">
        <v>4402</v>
      </c>
      <c r="F5804" s="3">
        <v>10.0</v>
      </c>
      <c r="G5804" s="3">
        <v>6.0</v>
      </c>
      <c r="H5804" s="3" t="s">
        <v>5915</v>
      </c>
      <c r="I5804" s="3" t="s">
        <v>5915</v>
      </c>
      <c r="J5804" s="3" t="s">
        <v>922</v>
      </c>
      <c r="K5804" s="3" t="s">
        <v>24</v>
      </c>
      <c r="L5804" s="3">
        <v>34.0</v>
      </c>
      <c r="M5804" s="3" t="s">
        <v>30</v>
      </c>
      <c r="N5804" s="3" t="s">
        <v>6107</v>
      </c>
      <c r="O5804" s="3" t="s">
        <v>6108</v>
      </c>
      <c r="P5804" s="4">
        <v>35321.0</v>
      </c>
      <c r="Q5804" s="3" t="s">
        <v>191</v>
      </c>
      <c r="S5804" s="3" t="s">
        <v>34</v>
      </c>
    </row>
    <row r="5805">
      <c r="A5805" s="2">
        <v>42318.71488425926</v>
      </c>
      <c r="B5805" s="3">
        <v>84.0</v>
      </c>
      <c r="C5805" s="3" t="s">
        <v>4244</v>
      </c>
      <c r="D5805" s="3" t="s">
        <v>4401</v>
      </c>
      <c r="E5805" s="3" t="s">
        <v>4402</v>
      </c>
      <c r="F5805" s="3">
        <v>10.0</v>
      </c>
      <c r="G5805" s="3">
        <v>6.0</v>
      </c>
      <c r="H5805" s="3" t="s">
        <v>5915</v>
      </c>
      <c r="I5805" s="3" t="s">
        <v>5915</v>
      </c>
      <c r="J5805" s="3" t="s">
        <v>922</v>
      </c>
      <c r="K5805" s="3" t="s">
        <v>24</v>
      </c>
      <c r="L5805" s="3">
        <v>35.0</v>
      </c>
      <c r="M5805" s="3" t="s">
        <v>25</v>
      </c>
      <c r="N5805" s="3" t="s">
        <v>6109</v>
      </c>
      <c r="O5805" s="3" t="s">
        <v>6110</v>
      </c>
      <c r="P5805" s="4">
        <v>31294.0</v>
      </c>
      <c r="Q5805" s="3" t="s">
        <v>191</v>
      </c>
      <c r="S5805" s="3" t="s">
        <v>34</v>
      </c>
    </row>
    <row r="5806">
      <c r="A5806" s="2">
        <v>42318.71488425926</v>
      </c>
      <c r="B5806" s="3">
        <v>84.0</v>
      </c>
      <c r="C5806" s="3" t="s">
        <v>4244</v>
      </c>
      <c r="D5806" s="3" t="s">
        <v>4401</v>
      </c>
      <c r="E5806" s="3" t="s">
        <v>4402</v>
      </c>
      <c r="F5806" s="3">
        <v>10.0</v>
      </c>
      <c r="G5806" s="3">
        <v>6.0</v>
      </c>
      <c r="H5806" s="3" t="s">
        <v>5915</v>
      </c>
      <c r="I5806" s="3" t="s">
        <v>5915</v>
      </c>
      <c r="J5806" s="3" t="s">
        <v>922</v>
      </c>
      <c r="K5806" s="3" t="s">
        <v>24</v>
      </c>
      <c r="L5806" s="3">
        <v>36.0</v>
      </c>
      <c r="M5806" s="3" t="s">
        <v>30</v>
      </c>
      <c r="N5806" s="3" t="s">
        <v>6111</v>
      </c>
      <c r="O5806" s="3" t="s">
        <v>1356</v>
      </c>
      <c r="P5806" s="4">
        <v>19858.0</v>
      </c>
      <c r="Q5806" s="3" t="s">
        <v>105</v>
      </c>
      <c r="S5806" s="3" t="s">
        <v>34</v>
      </c>
    </row>
    <row r="5807">
      <c r="A5807" s="2">
        <v>42318.71488425926</v>
      </c>
      <c r="B5807" s="3">
        <v>84.0</v>
      </c>
      <c r="C5807" s="3" t="s">
        <v>4244</v>
      </c>
      <c r="D5807" s="3" t="s">
        <v>4401</v>
      </c>
      <c r="E5807" s="3" t="s">
        <v>4402</v>
      </c>
      <c r="F5807" s="3">
        <v>10.0</v>
      </c>
      <c r="G5807" s="3">
        <v>6.0</v>
      </c>
      <c r="H5807" s="3" t="s">
        <v>5915</v>
      </c>
      <c r="I5807" s="3" t="s">
        <v>5915</v>
      </c>
      <c r="J5807" s="3" t="s">
        <v>922</v>
      </c>
      <c r="K5807" s="3" t="s">
        <v>24</v>
      </c>
      <c r="L5807" s="3">
        <v>37.0</v>
      </c>
      <c r="M5807" s="3" t="s">
        <v>25</v>
      </c>
      <c r="N5807" s="3" t="s">
        <v>6112</v>
      </c>
      <c r="O5807" s="3" t="s">
        <v>3610</v>
      </c>
      <c r="P5807" s="4">
        <v>15857.0</v>
      </c>
      <c r="Q5807" s="3" t="s">
        <v>105</v>
      </c>
      <c r="S5807" s="3" t="s">
        <v>34</v>
      </c>
    </row>
    <row r="5808">
      <c r="A5808" s="2">
        <v>42318.71488425926</v>
      </c>
      <c r="B5808" s="3">
        <v>84.0</v>
      </c>
      <c r="C5808" s="3" t="s">
        <v>4244</v>
      </c>
      <c r="D5808" s="3">
        <v>73.0</v>
      </c>
      <c r="E5808" s="3" t="s">
        <v>4441</v>
      </c>
      <c r="F5808" s="3">
        <v>10.0</v>
      </c>
      <c r="G5808" s="3">
        <v>6.0</v>
      </c>
      <c r="H5808" s="3" t="s">
        <v>5915</v>
      </c>
      <c r="I5808" s="3" t="s">
        <v>5915</v>
      </c>
      <c r="J5808" s="3" t="s">
        <v>922</v>
      </c>
      <c r="K5808" s="3" t="s">
        <v>24</v>
      </c>
      <c r="L5808" s="3">
        <v>1.0</v>
      </c>
      <c r="M5808" s="3" t="s">
        <v>25</v>
      </c>
      <c r="N5808" s="3" t="s">
        <v>6113</v>
      </c>
      <c r="O5808" s="3" t="s">
        <v>297</v>
      </c>
      <c r="P5808" s="4">
        <v>23106.0</v>
      </c>
      <c r="Q5808" s="3" t="s">
        <v>776</v>
      </c>
      <c r="S5808" s="3" t="s">
        <v>34</v>
      </c>
    </row>
    <row r="5809">
      <c r="A5809" s="2">
        <v>42318.71488425926</v>
      </c>
      <c r="B5809" s="3">
        <v>84.0</v>
      </c>
      <c r="C5809" s="3" t="s">
        <v>4244</v>
      </c>
      <c r="D5809" s="3">
        <v>73.0</v>
      </c>
      <c r="E5809" s="3" t="s">
        <v>4441</v>
      </c>
      <c r="F5809" s="3">
        <v>10.0</v>
      </c>
      <c r="G5809" s="3">
        <v>6.0</v>
      </c>
      <c r="H5809" s="3" t="s">
        <v>5915</v>
      </c>
      <c r="I5809" s="3" t="s">
        <v>5915</v>
      </c>
      <c r="J5809" s="3" t="s">
        <v>922</v>
      </c>
      <c r="K5809" s="3" t="s">
        <v>24</v>
      </c>
      <c r="L5809" s="3">
        <v>2.0</v>
      </c>
      <c r="M5809" s="3" t="s">
        <v>30</v>
      </c>
      <c r="N5809" s="3" t="s">
        <v>6114</v>
      </c>
      <c r="O5809" s="3" t="s">
        <v>6115</v>
      </c>
      <c r="P5809" s="4">
        <v>23350.0</v>
      </c>
      <c r="Q5809" s="3" t="s">
        <v>52</v>
      </c>
      <c r="S5809" s="3" t="s">
        <v>29</v>
      </c>
    </row>
    <row r="5810">
      <c r="A5810" s="2">
        <v>42318.71488425926</v>
      </c>
      <c r="B5810" s="3">
        <v>84.0</v>
      </c>
      <c r="C5810" s="3" t="s">
        <v>4244</v>
      </c>
      <c r="D5810" s="3">
        <v>73.0</v>
      </c>
      <c r="E5810" s="3" t="s">
        <v>4441</v>
      </c>
      <c r="F5810" s="3">
        <v>10.0</v>
      </c>
      <c r="G5810" s="3">
        <v>6.0</v>
      </c>
      <c r="H5810" s="3" t="s">
        <v>5915</v>
      </c>
      <c r="I5810" s="3" t="s">
        <v>5915</v>
      </c>
      <c r="J5810" s="3" t="s">
        <v>922</v>
      </c>
      <c r="K5810" s="3" t="s">
        <v>24</v>
      </c>
      <c r="L5810" s="3">
        <v>3.0</v>
      </c>
      <c r="M5810" s="3" t="s">
        <v>25</v>
      </c>
      <c r="N5810" s="3" t="s">
        <v>1804</v>
      </c>
      <c r="O5810" s="3" t="s">
        <v>377</v>
      </c>
      <c r="P5810" s="4">
        <v>27578.0</v>
      </c>
      <c r="Q5810" s="3" t="s">
        <v>418</v>
      </c>
      <c r="S5810" s="3" t="s">
        <v>29</v>
      </c>
    </row>
    <row r="5811">
      <c r="A5811" s="2">
        <v>42318.71488425926</v>
      </c>
      <c r="B5811" s="3">
        <v>84.0</v>
      </c>
      <c r="C5811" s="3" t="s">
        <v>4244</v>
      </c>
      <c r="D5811" s="3">
        <v>73.0</v>
      </c>
      <c r="E5811" s="3" t="s">
        <v>4441</v>
      </c>
      <c r="F5811" s="3">
        <v>10.0</v>
      </c>
      <c r="G5811" s="3">
        <v>6.0</v>
      </c>
      <c r="H5811" s="3" t="s">
        <v>5915</v>
      </c>
      <c r="I5811" s="3" t="s">
        <v>5915</v>
      </c>
      <c r="J5811" s="3" t="s">
        <v>922</v>
      </c>
      <c r="K5811" s="3" t="s">
        <v>24</v>
      </c>
      <c r="L5811" s="3">
        <v>4.0</v>
      </c>
      <c r="M5811" s="3" t="s">
        <v>30</v>
      </c>
      <c r="N5811" s="3" t="s">
        <v>6116</v>
      </c>
      <c r="O5811" s="3" t="s">
        <v>803</v>
      </c>
      <c r="P5811" s="4">
        <v>17009.0</v>
      </c>
      <c r="Q5811" s="3" t="s">
        <v>40</v>
      </c>
      <c r="S5811" s="3" t="s">
        <v>34</v>
      </c>
    </row>
    <row r="5812">
      <c r="A5812" s="2">
        <v>42318.71488425926</v>
      </c>
      <c r="B5812" s="3">
        <v>84.0</v>
      </c>
      <c r="C5812" s="3" t="s">
        <v>4244</v>
      </c>
      <c r="D5812" s="3">
        <v>73.0</v>
      </c>
      <c r="E5812" s="3" t="s">
        <v>4441</v>
      </c>
      <c r="F5812" s="3">
        <v>10.0</v>
      </c>
      <c r="G5812" s="3">
        <v>6.0</v>
      </c>
      <c r="H5812" s="3" t="s">
        <v>5915</v>
      </c>
      <c r="I5812" s="3" t="s">
        <v>5915</v>
      </c>
      <c r="J5812" s="3" t="s">
        <v>922</v>
      </c>
      <c r="K5812" s="3" t="s">
        <v>24</v>
      </c>
      <c r="L5812" s="3">
        <v>5.0</v>
      </c>
      <c r="M5812" s="3" t="s">
        <v>25</v>
      </c>
      <c r="N5812" s="3" t="s">
        <v>6117</v>
      </c>
      <c r="O5812" s="3" t="s">
        <v>36</v>
      </c>
      <c r="P5812" s="4">
        <v>27953.0</v>
      </c>
      <c r="Q5812" s="3" t="s">
        <v>169</v>
      </c>
      <c r="S5812" s="3" t="s">
        <v>34</v>
      </c>
    </row>
    <row r="5813">
      <c r="A5813" s="2">
        <v>42318.71488425926</v>
      </c>
      <c r="B5813" s="3">
        <v>84.0</v>
      </c>
      <c r="C5813" s="3" t="s">
        <v>4244</v>
      </c>
      <c r="D5813" s="3">
        <v>73.0</v>
      </c>
      <c r="E5813" s="3" t="s">
        <v>4441</v>
      </c>
      <c r="F5813" s="3">
        <v>10.0</v>
      </c>
      <c r="G5813" s="3">
        <v>6.0</v>
      </c>
      <c r="H5813" s="3" t="s">
        <v>5915</v>
      </c>
      <c r="I5813" s="3" t="s">
        <v>5915</v>
      </c>
      <c r="J5813" s="3" t="s">
        <v>922</v>
      </c>
      <c r="K5813" s="3" t="s">
        <v>24</v>
      </c>
      <c r="L5813" s="3">
        <v>6.0</v>
      </c>
      <c r="M5813" s="3" t="s">
        <v>30</v>
      </c>
      <c r="N5813" s="3" t="s">
        <v>6118</v>
      </c>
      <c r="O5813" s="3" t="s">
        <v>225</v>
      </c>
      <c r="P5813" s="4">
        <v>23159.0</v>
      </c>
      <c r="Q5813" s="3" t="s">
        <v>55</v>
      </c>
      <c r="S5813" s="3" t="s">
        <v>34</v>
      </c>
    </row>
    <row r="5814">
      <c r="A5814" s="2">
        <v>42318.71488425926</v>
      </c>
      <c r="B5814" s="3">
        <v>84.0</v>
      </c>
      <c r="C5814" s="3" t="s">
        <v>4244</v>
      </c>
      <c r="D5814" s="3">
        <v>73.0</v>
      </c>
      <c r="E5814" s="3" t="s">
        <v>4441</v>
      </c>
      <c r="F5814" s="3">
        <v>10.0</v>
      </c>
      <c r="G5814" s="3">
        <v>6.0</v>
      </c>
      <c r="H5814" s="3" t="s">
        <v>5915</v>
      </c>
      <c r="I5814" s="3" t="s">
        <v>5915</v>
      </c>
      <c r="J5814" s="3" t="s">
        <v>922</v>
      </c>
      <c r="K5814" s="3" t="s">
        <v>24</v>
      </c>
      <c r="L5814" s="3">
        <v>7.0</v>
      </c>
      <c r="M5814" s="3" t="s">
        <v>25</v>
      </c>
      <c r="N5814" s="3" t="s">
        <v>5431</v>
      </c>
      <c r="O5814" s="3" t="s">
        <v>1102</v>
      </c>
      <c r="P5814" s="4">
        <v>18875.0</v>
      </c>
      <c r="Q5814" s="3" t="s">
        <v>96</v>
      </c>
      <c r="S5814" s="3" t="s">
        <v>34</v>
      </c>
    </row>
    <row r="5815">
      <c r="A5815" s="2">
        <v>42318.71488425926</v>
      </c>
      <c r="B5815" s="3">
        <v>84.0</v>
      </c>
      <c r="C5815" s="3" t="s">
        <v>4244</v>
      </c>
      <c r="D5815" s="3">
        <v>73.0</v>
      </c>
      <c r="E5815" s="3" t="s">
        <v>4441</v>
      </c>
      <c r="F5815" s="3">
        <v>10.0</v>
      </c>
      <c r="G5815" s="3">
        <v>6.0</v>
      </c>
      <c r="H5815" s="3" t="s">
        <v>5915</v>
      </c>
      <c r="I5815" s="3" t="s">
        <v>5915</v>
      </c>
      <c r="J5815" s="3" t="s">
        <v>922</v>
      </c>
      <c r="K5815" s="3" t="s">
        <v>24</v>
      </c>
      <c r="L5815" s="3">
        <v>8.0</v>
      </c>
      <c r="M5815" s="3" t="s">
        <v>30</v>
      </c>
      <c r="N5815" s="3" t="s">
        <v>6119</v>
      </c>
      <c r="O5815" s="3" t="s">
        <v>2403</v>
      </c>
      <c r="P5815" s="4">
        <v>21586.0</v>
      </c>
      <c r="Q5815" s="3" t="s">
        <v>43</v>
      </c>
      <c r="S5815" s="3" t="s">
        <v>34</v>
      </c>
    </row>
    <row r="5816">
      <c r="A5816" s="2">
        <v>42318.71488425926</v>
      </c>
      <c r="B5816" s="3">
        <v>84.0</v>
      </c>
      <c r="C5816" s="3" t="s">
        <v>4244</v>
      </c>
      <c r="D5816" s="3">
        <v>73.0</v>
      </c>
      <c r="E5816" s="3" t="s">
        <v>4441</v>
      </c>
      <c r="F5816" s="3">
        <v>10.0</v>
      </c>
      <c r="G5816" s="3">
        <v>6.0</v>
      </c>
      <c r="H5816" s="3" t="s">
        <v>5915</v>
      </c>
      <c r="I5816" s="3" t="s">
        <v>5915</v>
      </c>
      <c r="J5816" s="3" t="s">
        <v>922</v>
      </c>
      <c r="K5816" s="3" t="s">
        <v>24</v>
      </c>
      <c r="L5816" s="3">
        <v>9.0</v>
      </c>
      <c r="M5816" s="3" t="s">
        <v>25</v>
      </c>
      <c r="N5816" s="3" t="s">
        <v>6120</v>
      </c>
      <c r="O5816" s="3" t="s">
        <v>401</v>
      </c>
      <c r="P5816" s="4">
        <v>25880.0</v>
      </c>
      <c r="Q5816" s="3" t="s">
        <v>115</v>
      </c>
      <c r="S5816" s="3" t="s">
        <v>34</v>
      </c>
    </row>
    <row r="5817">
      <c r="A5817" s="2">
        <v>42318.71488425926</v>
      </c>
      <c r="B5817" s="3">
        <v>84.0</v>
      </c>
      <c r="C5817" s="3" t="s">
        <v>4244</v>
      </c>
      <c r="D5817" s="3">
        <v>73.0</v>
      </c>
      <c r="E5817" s="3" t="s">
        <v>4441</v>
      </c>
      <c r="F5817" s="3">
        <v>10.0</v>
      </c>
      <c r="G5817" s="3">
        <v>6.0</v>
      </c>
      <c r="H5817" s="3" t="s">
        <v>5915</v>
      </c>
      <c r="I5817" s="3" t="s">
        <v>5915</v>
      </c>
      <c r="J5817" s="3" t="s">
        <v>922</v>
      </c>
      <c r="K5817" s="3" t="s">
        <v>24</v>
      </c>
      <c r="L5817" s="3">
        <v>10.0</v>
      </c>
      <c r="M5817" s="3" t="s">
        <v>30</v>
      </c>
      <c r="N5817" s="3" t="s">
        <v>6121</v>
      </c>
      <c r="O5817" s="3" t="s">
        <v>2417</v>
      </c>
      <c r="P5817" s="4">
        <v>31976.0</v>
      </c>
      <c r="Q5817" s="3" t="s">
        <v>189</v>
      </c>
      <c r="S5817" s="3" t="s">
        <v>34</v>
      </c>
    </row>
    <row r="5818">
      <c r="A5818" s="2">
        <v>42318.71488425926</v>
      </c>
      <c r="B5818" s="3">
        <v>84.0</v>
      </c>
      <c r="C5818" s="3" t="s">
        <v>4244</v>
      </c>
      <c r="D5818" s="3">
        <v>73.0</v>
      </c>
      <c r="E5818" s="3" t="s">
        <v>4441</v>
      </c>
      <c r="F5818" s="3">
        <v>10.0</v>
      </c>
      <c r="G5818" s="3">
        <v>6.0</v>
      </c>
      <c r="H5818" s="3" t="s">
        <v>5915</v>
      </c>
      <c r="I5818" s="3" t="s">
        <v>5915</v>
      </c>
      <c r="J5818" s="3" t="s">
        <v>922</v>
      </c>
      <c r="K5818" s="3" t="s">
        <v>24</v>
      </c>
      <c r="L5818" s="3">
        <v>11.0</v>
      </c>
      <c r="M5818" s="3" t="s">
        <v>25</v>
      </c>
      <c r="N5818" s="3" t="s">
        <v>6122</v>
      </c>
      <c r="O5818" s="3" t="s">
        <v>141</v>
      </c>
      <c r="P5818" s="4">
        <v>19878.0</v>
      </c>
      <c r="Q5818" s="3" t="s">
        <v>33</v>
      </c>
      <c r="S5818" s="3" t="s">
        <v>34</v>
      </c>
    </row>
    <row r="5819">
      <c r="A5819" s="2">
        <v>42318.71488425926</v>
      </c>
      <c r="B5819" s="3">
        <v>84.0</v>
      </c>
      <c r="C5819" s="3" t="s">
        <v>4244</v>
      </c>
      <c r="D5819" s="3">
        <v>73.0</v>
      </c>
      <c r="E5819" s="3" t="s">
        <v>4441</v>
      </c>
      <c r="F5819" s="3">
        <v>10.0</v>
      </c>
      <c r="G5819" s="3">
        <v>6.0</v>
      </c>
      <c r="H5819" s="3" t="s">
        <v>5915</v>
      </c>
      <c r="I5819" s="3" t="s">
        <v>5915</v>
      </c>
      <c r="J5819" s="3" t="s">
        <v>922</v>
      </c>
      <c r="K5819" s="3" t="s">
        <v>24</v>
      </c>
      <c r="L5819" s="3">
        <v>12.0</v>
      </c>
      <c r="M5819" s="3" t="s">
        <v>30</v>
      </c>
      <c r="N5819" s="3" t="s">
        <v>6123</v>
      </c>
      <c r="O5819" s="3" t="s">
        <v>4935</v>
      </c>
      <c r="P5819" s="4">
        <v>20723.0</v>
      </c>
      <c r="Q5819" s="3" t="s">
        <v>132</v>
      </c>
      <c r="S5819" s="3" t="s">
        <v>34</v>
      </c>
    </row>
    <row r="5820">
      <c r="A5820" s="2">
        <v>42318.71488425926</v>
      </c>
      <c r="B5820" s="3">
        <v>84.0</v>
      </c>
      <c r="C5820" s="3" t="s">
        <v>4244</v>
      </c>
      <c r="D5820" s="3">
        <v>73.0</v>
      </c>
      <c r="E5820" s="3" t="s">
        <v>4441</v>
      </c>
      <c r="F5820" s="3">
        <v>10.0</v>
      </c>
      <c r="G5820" s="3">
        <v>6.0</v>
      </c>
      <c r="H5820" s="3" t="s">
        <v>5915</v>
      </c>
      <c r="I5820" s="3" t="s">
        <v>5915</v>
      </c>
      <c r="J5820" s="3" t="s">
        <v>922</v>
      </c>
      <c r="K5820" s="3" t="s">
        <v>24</v>
      </c>
      <c r="L5820" s="3">
        <v>13.0</v>
      </c>
      <c r="M5820" s="3" t="s">
        <v>25</v>
      </c>
      <c r="N5820" s="3" t="s">
        <v>6124</v>
      </c>
      <c r="O5820" s="3" t="s">
        <v>65</v>
      </c>
      <c r="P5820" s="4">
        <v>33880.0</v>
      </c>
      <c r="Q5820" s="3" t="s">
        <v>191</v>
      </c>
      <c r="S5820" s="3" t="s">
        <v>34</v>
      </c>
    </row>
    <row r="5821">
      <c r="A5821" s="2">
        <v>42318.71488425926</v>
      </c>
      <c r="B5821" s="3">
        <v>84.0</v>
      </c>
      <c r="C5821" s="3" t="s">
        <v>4244</v>
      </c>
      <c r="D5821" s="3">
        <v>74.0</v>
      </c>
      <c r="E5821" s="3" t="s">
        <v>4454</v>
      </c>
      <c r="F5821" s="3">
        <v>10.0</v>
      </c>
      <c r="G5821" s="3">
        <v>6.0</v>
      </c>
      <c r="H5821" s="3" t="s">
        <v>5915</v>
      </c>
      <c r="I5821" s="3" t="s">
        <v>5915</v>
      </c>
      <c r="J5821" s="3" t="s">
        <v>922</v>
      </c>
      <c r="K5821" s="3" t="s">
        <v>24</v>
      </c>
      <c r="L5821" s="3">
        <v>1.0</v>
      </c>
      <c r="M5821" s="3" t="s">
        <v>25</v>
      </c>
      <c r="N5821" s="3" t="s">
        <v>6125</v>
      </c>
      <c r="O5821" s="3" t="s">
        <v>281</v>
      </c>
      <c r="P5821" s="4">
        <v>16708.0</v>
      </c>
      <c r="Q5821" s="3" t="s">
        <v>86</v>
      </c>
      <c r="S5821" s="3" t="s">
        <v>29</v>
      </c>
    </row>
    <row r="5822">
      <c r="A5822" s="2">
        <v>42318.71488425926</v>
      </c>
      <c r="B5822" s="3">
        <v>84.0</v>
      </c>
      <c r="C5822" s="3" t="s">
        <v>4244</v>
      </c>
      <c r="D5822" s="3">
        <v>74.0</v>
      </c>
      <c r="E5822" s="3" t="s">
        <v>4454</v>
      </c>
      <c r="F5822" s="3">
        <v>10.0</v>
      </c>
      <c r="G5822" s="3">
        <v>6.0</v>
      </c>
      <c r="H5822" s="3" t="s">
        <v>5915</v>
      </c>
      <c r="I5822" s="3" t="s">
        <v>5915</v>
      </c>
      <c r="J5822" s="3" t="s">
        <v>922</v>
      </c>
      <c r="K5822" s="3" t="s">
        <v>24</v>
      </c>
      <c r="L5822" s="3">
        <v>2.0</v>
      </c>
      <c r="M5822" s="3" t="s">
        <v>30</v>
      </c>
      <c r="N5822" s="3" t="s">
        <v>6126</v>
      </c>
      <c r="O5822" s="3" t="s">
        <v>3378</v>
      </c>
      <c r="P5822" s="4">
        <v>26429.0</v>
      </c>
      <c r="Q5822" s="3" t="s">
        <v>352</v>
      </c>
      <c r="S5822" s="3" t="s">
        <v>34</v>
      </c>
    </row>
    <row r="5823">
      <c r="A5823" s="2">
        <v>42318.71488425926</v>
      </c>
      <c r="B5823" s="3">
        <v>84.0</v>
      </c>
      <c r="C5823" s="3" t="s">
        <v>4244</v>
      </c>
      <c r="D5823" s="3">
        <v>74.0</v>
      </c>
      <c r="E5823" s="3" t="s">
        <v>4454</v>
      </c>
      <c r="F5823" s="3">
        <v>10.0</v>
      </c>
      <c r="G5823" s="3">
        <v>6.0</v>
      </c>
      <c r="H5823" s="3" t="s">
        <v>5915</v>
      </c>
      <c r="I5823" s="3" t="s">
        <v>5915</v>
      </c>
      <c r="J5823" s="3" t="s">
        <v>922</v>
      </c>
      <c r="K5823" s="3" t="s">
        <v>24</v>
      </c>
      <c r="L5823" s="3">
        <v>3.0</v>
      </c>
      <c r="M5823" s="3" t="s">
        <v>25</v>
      </c>
      <c r="N5823" s="3" t="s">
        <v>6127</v>
      </c>
      <c r="O5823" s="3" t="s">
        <v>36</v>
      </c>
      <c r="P5823" s="4">
        <v>27810.0</v>
      </c>
      <c r="Q5823" s="3" t="s">
        <v>266</v>
      </c>
      <c r="S5823" s="3" t="s">
        <v>34</v>
      </c>
    </row>
    <row r="5824">
      <c r="A5824" s="2">
        <v>42318.71488425926</v>
      </c>
      <c r="B5824" s="3">
        <v>84.0</v>
      </c>
      <c r="C5824" s="3" t="s">
        <v>4244</v>
      </c>
      <c r="D5824" s="3">
        <v>74.0</v>
      </c>
      <c r="E5824" s="3" t="s">
        <v>4454</v>
      </c>
      <c r="F5824" s="3">
        <v>10.0</v>
      </c>
      <c r="G5824" s="3">
        <v>6.0</v>
      </c>
      <c r="H5824" s="3" t="s">
        <v>5915</v>
      </c>
      <c r="I5824" s="3" t="s">
        <v>5915</v>
      </c>
      <c r="J5824" s="3" t="s">
        <v>922</v>
      </c>
      <c r="K5824" s="3" t="s">
        <v>24</v>
      </c>
      <c r="L5824" s="3">
        <v>4.0</v>
      </c>
      <c r="M5824" s="3" t="s">
        <v>30</v>
      </c>
      <c r="N5824" s="3" t="s">
        <v>6128</v>
      </c>
      <c r="O5824" s="3" t="s">
        <v>639</v>
      </c>
      <c r="P5824" s="4">
        <v>20044.0</v>
      </c>
      <c r="Q5824" s="3" t="s">
        <v>345</v>
      </c>
      <c r="S5824" s="3" t="s">
        <v>29</v>
      </c>
    </row>
    <row r="5825">
      <c r="A5825" s="2">
        <v>42318.71488425926</v>
      </c>
      <c r="B5825" s="3">
        <v>84.0</v>
      </c>
      <c r="C5825" s="3" t="s">
        <v>4244</v>
      </c>
      <c r="D5825" s="3">
        <v>74.0</v>
      </c>
      <c r="E5825" s="3" t="s">
        <v>4454</v>
      </c>
      <c r="F5825" s="3">
        <v>10.0</v>
      </c>
      <c r="G5825" s="3">
        <v>6.0</v>
      </c>
      <c r="H5825" s="3" t="s">
        <v>5915</v>
      </c>
      <c r="I5825" s="3" t="s">
        <v>5915</v>
      </c>
      <c r="J5825" s="3" t="s">
        <v>922</v>
      </c>
      <c r="K5825" s="3" t="s">
        <v>24</v>
      </c>
      <c r="L5825" s="3">
        <v>5.0</v>
      </c>
      <c r="M5825" s="3" t="s">
        <v>25</v>
      </c>
      <c r="N5825" s="3" t="s">
        <v>6129</v>
      </c>
      <c r="O5825" s="3" t="s">
        <v>499</v>
      </c>
      <c r="P5825" s="4">
        <v>32028.0</v>
      </c>
      <c r="Q5825" s="3" t="s">
        <v>110</v>
      </c>
      <c r="S5825" s="3" t="s">
        <v>34</v>
      </c>
    </row>
    <row r="5826">
      <c r="A5826" s="2">
        <v>42318.71488425926</v>
      </c>
      <c r="B5826" s="3">
        <v>84.0</v>
      </c>
      <c r="C5826" s="3" t="s">
        <v>4244</v>
      </c>
      <c r="D5826" s="3">
        <v>74.0</v>
      </c>
      <c r="E5826" s="3" t="s">
        <v>4454</v>
      </c>
      <c r="F5826" s="3">
        <v>10.0</v>
      </c>
      <c r="G5826" s="3">
        <v>6.0</v>
      </c>
      <c r="H5826" s="3" t="s">
        <v>5915</v>
      </c>
      <c r="I5826" s="3" t="s">
        <v>5915</v>
      </c>
      <c r="J5826" s="3" t="s">
        <v>922</v>
      </c>
      <c r="K5826" s="3" t="s">
        <v>24</v>
      </c>
      <c r="L5826" s="3">
        <v>6.0</v>
      </c>
      <c r="M5826" s="3" t="s">
        <v>30</v>
      </c>
      <c r="N5826" s="3" t="s">
        <v>5317</v>
      </c>
      <c r="O5826" s="3" t="s">
        <v>71</v>
      </c>
      <c r="P5826" s="4">
        <v>18368.0</v>
      </c>
      <c r="Q5826" s="3" t="s">
        <v>86</v>
      </c>
      <c r="S5826" s="3" t="s">
        <v>29</v>
      </c>
    </row>
    <row r="5827">
      <c r="A5827" s="2">
        <v>42318.71488425926</v>
      </c>
      <c r="B5827" s="3">
        <v>84.0</v>
      </c>
      <c r="C5827" s="3" t="s">
        <v>4244</v>
      </c>
      <c r="D5827" s="3">
        <v>74.0</v>
      </c>
      <c r="E5827" s="3" t="s">
        <v>4454</v>
      </c>
      <c r="F5827" s="3">
        <v>10.0</v>
      </c>
      <c r="G5827" s="3">
        <v>6.0</v>
      </c>
      <c r="H5827" s="3" t="s">
        <v>5915</v>
      </c>
      <c r="I5827" s="3" t="s">
        <v>5915</v>
      </c>
      <c r="J5827" s="3" t="s">
        <v>922</v>
      </c>
      <c r="K5827" s="3" t="s">
        <v>24</v>
      </c>
      <c r="L5827" s="3">
        <v>7.0</v>
      </c>
      <c r="M5827" s="3" t="s">
        <v>25</v>
      </c>
      <c r="N5827" s="3" t="s">
        <v>6130</v>
      </c>
      <c r="O5827" s="3" t="s">
        <v>127</v>
      </c>
      <c r="P5827" s="4">
        <v>19839.0</v>
      </c>
      <c r="Q5827" s="3" t="s">
        <v>33</v>
      </c>
      <c r="S5827" s="3" t="s">
        <v>34</v>
      </c>
    </row>
    <row r="5828">
      <c r="A5828" s="2">
        <v>42318.71488425926</v>
      </c>
      <c r="B5828" s="3">
        <v>84.0</v>
      </c>
      <c r="C5828" s="3" t="s">
        <v>4244</v>
      </c>
      <c r="D5828" s="3">
        <v>74.0</v>
      </c>
      <c r="E5828" s="3" t="s">
        <v>4454</v>
      </c>
      <c r="F5828" s="3">
        <v>10.0</v>
      </c>
      <c r="G5828" s="3">
        <v>6.0</v>
      </c>
      <c r="H5828" s="3" t="s">
        <v>5915</v>
      </c>
      <c r="I5828" s="3" t="s">
        <v>5915</v>
      </c>
      <c r="J5828" s="3" t="s">
        <v>922</v>
      </c>
      <c r="K5828" s="3" t="s">
        <v>24</v>
      </c>
      <c r="L5828" s="3">
        <v>8.0</v>
      </c>
      <c r="M5828" s="3" t="s">
        <v>30</v>
      </c>
      <c r="N5828" s="3" t="s">
        <v>6131</v>
      </c>
      <c r="O5828" s="3" t="s">
        <v>307</v>
      </c>
      <c r="P5828" s="4">
        <v>21664.0</v>
      </c>
      <c r="Q5828" s="3" t="s">
        <v>110</v>
      </c>
      <c r="S5828" s="3" t="s">
        <v>34</v>
      </c>
    </row>
    <row r="5829">
      <c r="A5829" s="2">
        <v>42318.71488425926</v>
      </c>
      <c r="B5829" s="3">
        <v>84.0</v>
      </c>
      <c r="C5829" s="3" t="s">
        <v>4244</v>
      </c>
      <c r="D5829" s="3">
        <v>74.0</v>
      </c>
      <c r="E5829" s="3" t="s">
        <v>4454</v>
      </c>
      <c r="F5829" s="3">
        <v>10.0</v>
      </c>
      <c r="G5829" s="3">
        <v>6.0</v>
      </c>
      <c r="H5829" s="3" t="s">
        <v>5915</v>
      </c>
      <c r="I5829" s="3" t="s">
        <v>5915</v>
      </c>
      <c r="J5829" s="3" t="s">
        <v>922</v>
      </c>
      <c r="K5829" s="3" t="s">
        <v>24</v>
      </c>
      <c r="L5829" s="3">
        <v>9.0</v>
      </c>
      <c r="M5829" s="3" t="s">
        <v>25</v>
      </c>
      <c r="N5829" s="3" t="s">
        <v>3043</v>
      </c>
      <c r="O5829" s="3" t="s">
        <v>297</v>
      </c>
      <c r="P5829" s="4">
        <v>23560.0</v>
      </c>
      <c r="Q5829" s="3" t="s">
        <v>72</v>
      </c>
      <c r="S5829" s="3" t="s">
        <v>34</v>
      </c>
    </row>
    <row r="5830">
      <c r="A5830" s="2">
        <v>42318.71488425926</v>
      </c>
      <c r="B5830" s="3">
        <v>84.0</v>
      </c>
      <c r="C5830" s="3" t="s">
        <v>4244</v>
      </c>
      <c r="D5830" s="3">
        <v>74.0</v>
      </c>
      <c r="E5830" s="3" t="s">
        <v>4454</v>
      </c>
      <c r="F5830" s="3">
        <v>10.0</v>
      </c>
      <c r="G5830" s="3">
        <v>6.0</v>
      </c>
      <c r="H5830" s="3" t="s">
        <v>5915</v>
      </c>
      <c r="I5830" s="3" t="s">
        <v>5915</v>
      </c>
      <c r="J5830" s="3" t="s">
        <v>922</v>
      </c>
      <c r="K5830" s="3" t="s">
        <v>24</v>
      </c>
      <c r="L5830" s="3">
        <v>10.0</v>
      </c>
      <c r="M5830" s="3" t="s">
        <v>30</v>
      </c>
      <c r="N5830" s="3" t="s">
        <v>6132</v>
      </c>
      <c r="O5830" s="3" t="s">
        <v>121</v>
      </c>
      <c r="P5830" s="4">
        <v>20012.0</v>
      </c>
      <c r="Q5830" s="3" t="s">
        <v>40</v>
      </c>
      <c r="S5830" s="3" t="s">
        <v>34</v>
      </c>
    </row>
    <row r="5831">
      <c r="A5831" s="2">
        <v>42318.71488425926</v>
      </c>
      <c r="B5831" s="3">
        <v>84.0</v>
      </c>
      <c r="C5831" s="3" t="s">
        <v>4244</v>
      </c>
      <c r="D5831" s="3">
        <v>74.0</v>
      </c>
      <c r="E5831" s="3" t="s">
        <v>4454</v>
      </c>
      <c r="F5831" s="3">
        <v>10.0</v>
      </c>
      <c r="G5831" s="3">
        <v>6.0</v>
      </c>
      <c r="H5831" s="3" t="s">
        <v>5915</v>
      </c>
      <c r="I5831" s="3" t="s">
        <v>5915</v>
      </c>
      <c r="J5831" s="3" t="s">
        <v>922</v>
      </c>
      <c r="K5831" s="3" t="s">
        <v>24</v>
      </c>
      <c r="L5831" s="3">
        <v>11.0</v>
      </c>
      <c r="M5831" s="3" t="s">
        <v>25</v>
      </c>
      <c r="N5831" s="3" t="s">
        <v>4217</v>
      </c>
      <c r="O5831" s="3" t="s">
        <v>454</v>
      </c>
      <c r="P5831" s="4">
        <v>24624.0</v>
      </c>
      <c r="Q5831" s="3" t="s">
        <v>110</v>
      </c>
      <c r="S5831" s="3" t="s">
        <v>34</v>
      </c>
    </row>
    <row r="5832">
      <c r="A5832" s="2">
        <v>42318.71488425926</v>
      </c>
      <c r="B5832" s="3">
        <v>84.0</v>
      </c>
      <c r="C5832" s="3" t="s">
        <v>4244</v>
      </c>
      <c r="D5832" s="3">
        <v>74.0</v>
      </c>
      <c r="E5832" s="3" t="s">
        <v>4454</v>
      </c>
      <c r="F5832" s="3">
        <v>10.0</v>
      </c>
      <c r="G5832" s="3">
        <v>6.0</v>
      </c>
      <c r="H5832" s="3" t="s">
        <v>5915</v>
      </c>
      <c r="I5832" s="3" t="s">
        <v>5915</v>
      </c>
      <c r="J5832" s="3" t="s">
        <v>922</v>
      </c>
      <c r="K5832" s="3" t="s">
        <v>24</v>
      </c>
      <c r="L5832" s="3">
        <v>12.0</v>
      </c>
      <c r="M5832" s="3" t="s">
        <v>30</v>
      </c>
      <c r="N5832" s="3" t="s">
        <v>6133</v>
      </c>
      <c r="O5832" s="3" t="s">
        <v>1547</v>
      </c>
      <c r="P5832" s="4">
        <v>21949.0</v>
      </c>
      <c r="Q5832" s="3" t="s">
        <v>1955</v>
      </c>
      <c r="S5832" s="3" t="s">
        <v>34</v>
      </c>
    </row>
    <row r="5833">
      <c r="A5833" s="2">
        <v>42318.71488425926</v>
      </c>
      <c r="B5833" s="3">
        <v>84.0</v>
      </c>
      <c r="C5833" s="3" t="s">
        <v>4244</v>
      </c>
      <c r="D5833" s="3">
        <v>74.0</v>
      </c>
      <c r="E5833" s="3" t="s">
        <v>4454</v>
      </c>
      <c r="F5833" s="3">
        <v>10.0</v>
      </c>
      <c r="G5833" s="3">
        <v>6.0</v>
      </c>
      <c r="H5833" s="3" t="s">
        <v>5915</v>
      </c>
      <c r="I5833" s="3" t="s">
        <v>5915</v>
      </c>
      <c r="J5833" s="3" t="s">
        <v>922</v>
      </c>
      <c r="K5833" s="3" t="s">
        <v>24</v>
      </c>
      <c r="L5833" s="3">
        <v>13.0</v>
      </c>
      <c r="M5833" s="3" t="s">
        <v>25</v>
      </c>
      <c r="N5833" s="3" t="s">
        <v>1718</v>
      </c>
      <c r="O5833" s="3" t="s">
        <v>536</v>
      </c>
      <c r="P5833" s="4">
        <v>21008.0</v>
      </c>
      <c r="Q5833" s="3" t="s">
        <v>105</v>
      </c>
      <c r="S5833" s="3" t="s">
        <v>34</v>
      </c>
    </row>
    <row r="5834">
      <c r="A5834" s="2">
        <v>42318.71488425926</v>
      </c>
      <c r="B5834" s="3">
        <v>84.0</v>
      </c>
      <c r="C5834" s="3" t="s">
        <v>4244</v>
      </c>
      <c r="D5834" s="3">
        <v>74.0</v>
      </c>
      <c r="E5834" s="3" t="s">
        <v>4454</v>
      </c>
      <c r="F5834" s="3">
        <v>10.0</v>
      </c>
      <c r="G5834" s="3">
        <v>6.0</v>
      </c>
      <c r="H5834" s="3" t="s">
        <v>5915</v>
      </c>
      <c r="I5834" s="3" t="s">
        <v>5915</v>
      </c>
      <c r="J5834" s="3" t="s">
        <v>922</v>
      </c>
      <c r="K5834" s="3" t="s">
        <v>24</v>
      </c>
      <c r="L5834" s="3">
        <v>14.0</v>
      </c>
      <c r="M5834" s="3" t="s">
        <v>30</v>
      </c>
      <c r="N5834" s="3" t="s">
        <v>6134</v>
      </c>
      <c r="O5834" s="3" t="s">
        <v>1027</v>
      </c>
      <c r="P5834" s="4">
        <v>25661.0</v>
      </c>
      <c r="Q5834" s="3" t="s">
        <v>189</v>
      </c>
      <c r="S5834" s="3" t="s">
        <v>34</v>
      </c>
    </row>
    <row r="5835">
      <c r="A5835" s="2">
        <v>42318.71488425926</v>
      </c>
      <c r="B5835" s="3">
        <v>84.0</v>
      </c>
      <c r="C5835" s="3" t="s">
        <v>4244</v>
      </c>
      <c r="D5835" s="3">
        <v>74.0</v>
      </c>
      <c r="E5835" s="3" t="s">
        <v>4454</v>
      </c>
      <c r="F5835" s="3">
        <v>10.0</v>
      </c>
      <c r="G5835" s="3">
        <v>6.0</v>
      </c>
      <c r="H5835" s="3" t="s">
        <v>5915</v>
      </c>
      <c r="I5835" s="3" t="s">
        <v>5915</v>
      </c>
      <c r="J5835" s="3" t="s">
        <v>922</v>
      </c>
      <c r="K5835" s="3" t="s">
        <v>24</v>
      </c>
      <c r="L5835" s="3">
        <v>15.0</v>
      </c>
      <c r="M5835" s="3" t="s">
        <v>25</v>
      </c>
      <c r="N5835" s="3" t="s">
        <v>4870</v>
      </c>
      <c r="O5835" s="3" t="s">
        <v>417</v>
      </c>
      <c r="P5835" s="4">
        <v>24194.0</v>
      </c>
      <c r="Q5835" s="3" t="s">
        <v>72</v>
      </c>
      <c r="S5835" s="3" t="s">
        <v>34</v>
      </c>
    </row>
    <row r="5836">
      <c r="A5836" s="2">
        <v>42318.71488425926</v>
      </c>
      <c r="B5836" s="3">
        <v>84.0</v>
      </c>
      <c r="C5836" s="3" t="s">
        <v>4244</v>
      </c>
      <c r="D5836" s="3">
        <v>74.0</v>
      </c>
      <c r="E5836" s="3" t="s">
        <v>4454</v>
      </c>
      <c r="F5836" s="3">
        <v>10.0</v>
      </c>
      <c r="G5836" s="3">
        <v>6.0</v>
      </c>
      <c r="H5836" s="3" t="s">
        <v>5915</v>
      </c>
      <c r="I5836" s="3" t="s">
        <v>5915</v>
      </c>
      <c r="J5836" s="3" t="s">
        <v>922</v>
      </c>
      <c r="K5836" s="3" t="s">
        <v>24</v>
      </c>
      <c r="L5836" s="3">
        <v>16.0</v>
      </c>
      <c r="M5836" s="3" t="s">
        <v>30</v>
      </c>
      <c r="N5836" s="3" t="s">
        <v>6135</v>
      </c>
      <c r="O5836" s="3" t="s">
        <v>93</v>
      </c>
      <c r="P5836" s="4">
        <v>18111.0</v>
      </c>
      <c r="Q5836" s="3" t="s">
        <v>49</v>
      </c>
      <c r="S5836" s="3" t="s">
        <v>34</v>
      </c>
    </row>
    <row r="5837">
      <c r="A5837" s="2">
        <v>42318.71488425926</v>
      </c>
      <c r="B5837" s="3">
        <v>84.0</v>
      </c>
      <c r="C5837" s="3" t="s">
        <v>4244</v>
      </c>
      <c r="D5837" s="3">
        <v>74.0</v>
      </c>
      <c r="E5837" s="3" t="s">
        <v>4454</v>
      </c>
      <c r="F5837" s="3">
        <v>10.0</v>
      </c>
      <c r="G5837" s="3">
        <v>6.0</v>
      </c>
      <c r="H5837" s="3" t="s">
        <v>5915</v>
      </c>
      <c r="I5837" s="3" t="s">
        <v>5915</v>
      </c>
      <c r="J5837" s="3" t="s">
        <v>922</v>
      </c>
      <c r="K5837" s="3" t="s">
        <v>24</v>
      </c>
      <c r="L5837" s="3">
        <v>17.0</v>
      </c>
      <c r="M5837" s="3" t="s">
        <v>25</v>
      </c>
      <c r="N5837" s="3" t="s">
        <v>2323</v>
      </c>
      <c r="O5837" s="3" t="s">
        <v>305</v>
      </c>
      <c r="P5837" s="4">
        <v>23213.0</v>
      </c>
      <c r="Q5837" s="3" t="s">
        <v>372</v>
      </c>
      <c r="S5837" s="3" t="s">
        <v>34</v>
      </c>
    </row>
    <row r="5838">
      <c r="A5838" s="2">
        <v>42318.71488425926</v>
      </c>
      <c r="B5838" s="3">
        <v>84.0</v>
      </c>
      <c r="C5838" s="3" t="s">
        <v>4244</v>
      </c>
      <c r="D5838" s="3">
        <v>74.0</v>
      </c>
      <c r="E5838" s="3" t="s">
        <v>4454</v>
      </c>
      <c r="F5838" s="3">
        <v>10.0</v>
      </c>
      <c r="G5838" s="3">
        <v>6.0</v>
      </c>
      <c r="H5838" s="3" t="s">
        <v>5915</v>
      </c>
      <c r="I5838" s="3" t="s">
        <v>5915</v>
      </c>
      <c r="J5838" s="3" t="s">
        <v>922</v>
      </c>
      <c r="K5838" s="3" t="s">
        <v>24</v>
      </c>
      <c r="L5838" s="3">
        <v>18.0</v>
      </c>
      <c r="M5838" s="3" t="s">
        <v>30</v>
      </c>
      <c r="N5838" s="3" t="s">
        <v>6136</v>
      </c>
      <c r="O5838" s="3" t="s">
        <v>1893</v>
      </c>
      <c r="P5838" s="4">
        <v>25436.0</v>
      </c>
      <c r="Q5838" s="3" t="s">
        <v>55</v>
      </c>
      <c r="S5838" s="3" t="s">
        <v>34</v>
      </c>
    </row>
    <row r="5839">
      <c r="A5839" s="2">
        <v>42318.71488425926</v>
      </c>
      <c r="B5839" s="3">
        <v>84.0</v>
      </c>
      <c r="C5839" s="3" t="s">
        <v>4244</v>
      </c>
      <c r="D5839" s="3">
        <v>74.0</v>
      </c>
      <c r="E5839" s="3" t="s">
        <v>4454</v>
      </c>
      <c r="F5839" s="3">
        <v>10.0</v>
      </c>
      <c r="G5839" s="3">
        <v>6.0</v>
      </c>
      <c r="H5839" s="3" t="s">
        <v>5915</v>
      </c>
      <c r="I5839" s="3" t="s">
        <v>5915</v>
      </c>
      <c r="J5839" s="3" t="s">
        <v>922</v>
      </c>
      <c r="K5839" s="3" t="s">
        <v>24</v>
      </c>
      <c r="L5839" s="3">
        <v>19.0</v>
      </c>
      <c r="M5839" s="3" t="s">
        <v>25</v>
      </c>
      <c r="N5839" s="3" t="s">
        <v>6137</v>
      </c>
      <c r="O5839" s="3" t="s">
        <v>570</v>
      </c>
      <c r="P5839" s="4">
        <v>19117.0</v>
      </c>
      <c r="Q5839" s="3" t="s">
        <v>86</v>
      </c>
      <c r="S5839" s="3" t="s">
        <v>34</v>
      </c>
    </row>
    <row r="5840">
      <c r="A5840" s="2">
        <v>42318.71488425926</v>
      </c>
      <c r="B5840" s="3">
        <v>84.0</v>
      </c>
      <c r="C5840" s="3" t="s">
        <v>4244</v>
      </c>
      <c r="D5840" s="3">
        <v>74.0</v>
      </c>
      <c r="E5840" s="3" t="s">
        <v>4454</v>
      </c>
      <c r="F5840" s="3">
        <v>10.0</v>
      </c>
      <c r="G5840" s="3">
        <v>6.0</v>
      </c>
      <c r="H5840" s="3" t="s">
        <v>5915</v>
      </c>
      <c r="I5840" s="3" t="s">
        <v>5915</v>
      </c>
      <c r="J5840" s="3" t="s">
        <v>922</v>
      </c>
      <c r="K5840" s="3" t="s">
        <v>24</v>
      </c>
      <c r="L5840" s="3">
        <v>20.0</v>
      </c>
      <c r="M5840" s="3" t="s">
        <v>30</v>
      </c>
      <c r="N5840" s="3" t="s">
        <v>3427</v>
      </c>
      <c r="O5840" s="3" t="s">
        <v>1683</v>
      </c>
      <c r="P5840" s="4">
        <v>30950.0</v>
      </c>
      <c r="Q5840" s="3" t="s">
        <v>247</v>
      </c>
      <c r="S5840" s="3" t="s">
        <v>34</v>
      </c>
    </row>
    <row r="5841">
      <c r="A5841" s="2">
        <v>42318.71488425926</v>
      </c>
      <c r="B5841" s="3">
        <v>84.0</v>
      </c>
      <c r="C5841" s="3" t="s">
        <v>4244</v>
      </c>
      <c r="D5841" s="3">
        <v>74.0</v>
      </c>
      <c r="E5841" s="3" t="s">
        <v>4454</v>
      </c>
      <c r="F5841" s="3">
        <v>10.0</v>
      </c>
      <c r="G5841" s="3">
        <v>6.0</v>
      </c>
      <c r="H5841" s="3" t="s">
        <v>5915</v>
      </c>
      <c r="I5841" s="3" t="s">
        <v>5915</v>
      </c>
      <c r="J5841" s="3" t="s">
        <v>922</v>
      </c>
      <c r="K5841" s="3" t="s">
        <v>24</v>
      </c>
      <c r="L5841" s="3">
        <v>21.0</v>
      </c>
      <c r="M5841" s="3" t="s">
        <v>25</v>
      </c>
      <c r="N5841" s="3" t="s">
        <v>26</v>
      </c>
      <c r="O5841" s="3" t="s">
        <v>141</v>
      </c>
      <c r="P5841" s="4">
        <v>26870.0</v>
      </c>
      <c r="Q5841" s="3" t="s">
        <v>110</v>
      </c>
      <c r="S5841" s="3" t="s">
        <v>34</v>
      </c>
    </row>
    <row r="5842">
      <c r="A5842" s="2">
        <v>42318.71488425926</v>
      </c>
      <c r="B5842" s="3">
        <v>84.0</v>
      </c>
      <c r="C5842" s="3" t="s">
        <v>4244</v>
      </c>
      <c r="D5842" s="3">
        <v>74.0</v>
      </c>
      <c r="E5842" s="3" t="s">
        <v>4454</v>
      </c>
      <c r="F5842" s="3">
        <v>10.0</v>
      </c>
      <c r="G5842" s="3">
        <v>6.0</v>
      </c>
      <c r="H5842" s="3" t="s">
        <v>5915</v>
      </c>
      <c r="I5842" s="3" t="s">
        <v>5915</v>
      </c>
      <c r="J5842" s="3" t="s">
        <v>922</v>
      </c>
      <c r="K5842" s="3" t="s">
        <v>24</v>
      </c>
      <c r="L5842" s="3">
        <v>22.0</v>
      </c>
      <c r="M5842" s="3" t="s">
        <v>30</v>
      </c>
      <c r="N5842" s="3" t="s">
        <v>6138</v>
      </c>
      <c r="O5842" s="3" t="s">
        <v>423</v>
      </c>
      <c r="P5842" s="4">
        <v>20001.0</v>
      </c>
      <c r="Q5842" s="3" t="s">
        <v>46</v>
      </c>
      <c r="S5842" s="3" t="s">
        <v>34</v>
      </c>
    </row>
    <row r="5843">
      <c r="A5843" s="2">
        <v>42318.71488425926</v>
      </c>
      <c r="B5843" s="3">
        <v>27.0</v>
      </c>
      <c r="C5843" s="3" t="s">
        <v>6139</v>
      </c>
      <c r="D5843" s="3">
        <v>21.0</v>
      </c>
      <c r="E5843" s="3" t="s">
        <v>6140</v>
      </c>
      <c r="F5843" s="3">
        <v>1.0</v>
      </c>
      <c r="G5843" s="3">
        <v>6.0</v>
      </c>
      <c r="H5843" s="3" t="s">
        <v>1183</v>
      </c>
      <c r="I5843" s="3" t="s">
        <v>6141</v>
      </c>
      <c r="J5843" s="3" t="s">
        <v>1185</v>
      </c>
      <c r="K5843" s="3" t="s">
        <v>24</v>
      </c>
      <c r="L5843" s="3">
        <v>1.0</v>
      </c>
      <c r="M5843" s="3" t="s">
        <v>25</v>
      </c>
      <c r="N5843" s="3" t="s">
        <v>6142</v>
      </c>
      <c r="O5843" s="3" t="s">
        <v>6143</v>
      </c>
      <c r="P5843" s="4">
        <v>32812.0</v>
      </c>
      <c r="Q5843" s="3" t="s">
        <v>169</v>
      </c>
      <c r="S5843" s="3" t="s">
        <v>34</v>
      </c>
    </row>
    <row r="5844">
      <c r="A5844" s="2">
        <v>42318.71488425926</v>
      </c>
      <c r="B5844" s="3">
        <v>27.0</v>
      </c>
      <c r="C5844" s="3" t="s">
        <v>6139</v>
      </c>
      <c r="D5844" s="3">
        <v>21.0</v>
      </c>
      <c r="E5844" s="3" t="s">
        <v>6140</v>
      </c>
      <c r="F5844" s="3">
        <v>1.0</v>
      </c>
      <c r="G5844" s="3">
        <v>6.0</v>
      </c>
      <c r="H5844" s="3" t="s">
        <v>1183</v>
      </c>
      <c r="I5844" s="3" t="s">
        <v>6141</v>
      </c>
      <c r="J5844" s="3" t="s">
        <v>1185</v>
      </c>
      <c r="K5844" s="3" t="s">
        <v>24</v>
      </c>
      <c r="L5844" s="3">
        <v>2.0</v>
      </c>
      <c r="M5844" s="3" t="s">
        <v>30</v>
      </c>
      <c r="N5844" s="3" t="s">
        <v>64</v>
      </c>
      <c r="O5844" s="3" t="s">
        <v>329</v>
      </c>
      <c r="P5844" s="4">
        <v>22558.0</v>
      </c>
      <c r="Q5844" s="3" t="s">
        <v>115</v>
      </c>
      <c r="S5844" s="3" t="s">
        <v>34</v>
      </c>
    </row>
    <row r="5845">
      <c r="A5845" s="2">
        <v>42318.71488425926</v>
      </c>
      <c r="B5845" s="3">
        <v>27.0</v>
      </c>
      <c r="C5845" s="3" t="s">
        <v>6139</v>
      </c>
      <c r="D5845" s="3">
        <v>21.0</v>
      </c>
      <c r="E5845" s="3" t="s">
        <v>6140</v>
      </c>
      <c r="F5845" s="3">
        <v>1.0</v>
      </c>
      <c r="G5845" s="3">
        <v>6.0</v>
      </c>
      <c r="H5845" s="3" t="s">
        <v>1183</v>
      </c>
      <c r="I5845" s="3" t="s">
        <v>6141</v>
      </c>
      <c r="J5845" s="3" t="s">
        <v>1185</v>
      </c>
      <c r="K5845" s="3" t="s">
        <v>24</v>
      </c>
      <c r="L5845" s="3">
        <v>3.0</v>
      </c>
      <c r="M5845" s="3" t="s">
        <v>25</v>
      </c>
      <c r="N5845" s="3" t="s">
        <v>2834</v>
      </c>
      <c r="O5845" s="3" t="s">
        <v>401</v>
      </c>
      <c r="P5845" s="4">
        <v>27514.0</v>
      </c>
      <c r="Q5845" s="3" t="s">
        <v>43</v>
      </c>
      <c r="S5845" s="3" t="s">
        <v>34</v>
      </c>
    </row>
    <row r="5846">
      <c r="A5846" s="2">
        <v>42318.71488425926</v>
      </c>
      <c r="B5846" s="3">
        <v>27.0</v>
      </c>
      <c r="C5846" s="3" t="s">
        <v>6139</v>
      </c>
      <c r="D5846" s="3">
        <v>21.0</v>
      </c>
      <c r="E5846" s="3" t="s">
        <v>6140</v>
      </c>
      <c r="F5846" s="3">
        <v>1.0</v>
      </c>
      <c r="G5846" s="3">
        <v>6.0</v>
      </c>
      <c r="H5846" s="3" t="s">
        <v>1183</v>
      </c>
      <c r="I5846" s="3" t="s">
        <v>6141</v>
      </c>
      <c r="J5846" s="3" t="s">
        <v>1185</v>
      </c>
      <c r="K5846" s="3" t="s">
        <v>24</v>
      </c>
      <c r="L5846" s="3">
        <v>4.0</v>
      </c>
      <c r="M5846" s="3" t="s">
        <v>30</v>
      </c>
      <c r="N5846" s="3" t="s">
        <v>6144</v>
      </c>
      <c r="O5846" s="3" t="s">
        <v>215</v>
      </c>
      <c r="P5846" s="4">
        <v>20304.0</v>
      </c>
      <c r="Q5846" s="3" t="s">
        <v>528</v>
      </c>
      <c r="S5846" s="3" t="s">
        <v>34</v>
      </c>
    </row>
    <row r="5847">
      <c r="A5847" s="2">
        <v>42318.71488425926</v>
      </c>
      <c r="B5847" s="3">
        <v>27.0</v>
      </c>
      <c r="C5847" s="3" t="s">
        <v>6139</v>
      </c>
      <c r="D5847" s="3">
        <v>21.0</v>
      </c>
      <c r="E5847" s="3" t="s">
        <v>6140</v>
      </c>
      <c r="F5847" s="3">
        <v>1.0</v>
      </c>
      <c r="G5847" s="3">
        <v>6.0</v>
      </c>
      <c r="H5847" s="3" t="s">
        <v>1183</v>
      </c>
      <c r="I5847" s="3" t="s">
        <v>6141</v>
      </c>
      <c r="J5847" s="3" t="s">
        <v>1185</v>
      </c>
      <c r="K5847" s="3" t="s">
        <v>24</v>
      </c>
      <c r="L5847" s="3">
        <v>5.0</v>
      </c>
      <c r="M5847" s="3" t="s">
        <v>25</v>
      </c>
      <c r="N5847" s="3" t="s">
        <v>6145</v>
      </c>
      <c r="O5847" s="3" t="s">
        <v>502</v>
      </c>
      <c r="P5847" s="4">
        <v>19006.0</v>
      </c>
      <c r="Q5847" s="3" t="s">
        <v>83</v>
      </c>
      <c r="S5847" s="3" t="s">
        <v>34</v>
      </c>
    </row>
    <row r="5848">
      <c r="A5848" s="2">
        <v>42318.71488425926</v>
      </c>
      <c r="B5848" s="3">
        <v>27.0</v>
      </c>
      <c r="C5848" s="3" t="s">
        <v>6139</v>
      </c>
      <c r="D5848" s="3">
        <v>21.0</v>
      </c>
      <c r="E5848" s="3" t="s">
        <v>6140</v>
      </c>
      <c r="F5848" s="3">
        <v>1.0</v>
      </c>
      <c r="G5848" s="3">
        <v>6.0</v>
      </c>
      <c r="H5848" s="3" t="s">
        <v>1183</v>
      </c>
      <c r="I5848" s="3" t="s">
        <v>6141</v>
      </c>
      <c r="J5848" s="3" t="s">
        <v>1185</v>
      </c>
      <c r="K5848" s="3" t="s">
        <v>24</v>
      </c>
      <c r="L5848" s="3">
        <v>6.0</v>
      </c>
      <c r="M5848" s="3" t="s">
        <v>30</v>
      </c>
      <c r="N5848" s="3" t="s">
        <v>6146</v>
      </c>
      <c r="O5848" s="3" t="s">
        <v>6147</v>
      </c>
      <c r="P5848" s="4">
        <v>33263.0</v>
      </c>
      <c r="Q5848" s="3" t="s">
        <v>37</v>
      </c>
      <c r="S5848" s="3" t="s">
        <v>34</v>
      </c>
    </row>
    <row r="5849">
      <c r="A5849" s="2">
        <v>42318.71488425926</v>
      </c>
      <c r="B5849" s="3">
        <v>27.0</v>
      </c>
      <c r="C5849" s="3" t="s">
        <v>6139</v>
      </c>
      <c r="D5849" s="3">
        <v>21.0</v>
      </c>
      <c r="E5849" s="3" t="s">
        <v>6140</v>
      </c>
      <c r="F5849" s="3">
        <v>1.0</v>
      </c>
      <c r="G5849" s="3">
        <v>6.0</v>
      </c>
      <c r="H5849" s="3" t="s">
        <v>1183</v>
      </c>
      <c r="I5849" s="3" t="s">
        <v>6141</v>
      </c>
      <c r="J5849" s="3" t="s">
        <v>1185</v>
      </c>
      <c r="K5849" s="3" t="s">
        <v>24</v>
      </c>
      <c r="L5849" s="3">
        <v>7.0</v>
      </c>
      <c r="M5849" s="3" t="s">
        <v>25</v>
      </c>
      <c r="N5849" s="3" t="s">
        <v>6148</v>
      </c>
      <c r="O5849" s="3" t="s">
        <v>1072</v>
      </c>
      <c r="P5849" s="4">
        <v>31957.0</v>
      </c>
      <c r="Q5849" s="3" t="s">
        <v>191</v>
      </c>
      <c r="S5849" s="3" t="s">
        <v>34</v>
      </c>
    </row>
    <row r="5850">
      <c r="A5850" s="2">
        <v>42318.71488425926</v>
      </c>
      <c r="B5850" s="3">
        <v>27.0</v>
      </c>
      <c r="C5850" s="3" t="s">
        <v>6139</v>
      </c>
      <c r="D5850" s="3">
        <v>21.0</v>
      </c>
      <c r="E5850" s="3" t="s">
        <v>6140</v>
      </c>
      <c r="F5850" s="3">
        <v>1.0</v>
      </c>
      <c r="G5850" s="3">
        <v>6.0</v>
      </c>
      <c r="H5850" s="3" t="s">
        <v>1183</v>
      </c>
      <c r="I5850" s="3" t="s">
        <v>6141</v>
      </c>
      <c r="J5850" s="3" t="s">
        <v>1185</v>
      </c>
      <c r="K5850" s="3" t="s">
        <v>24</v>
      </c>
      <c r="L5850" s="3">
        <v>8.0</v>
      </c>
      <c r="M5850" s="3" t="s">
        <v>30</v>
      </c>
      <c r="N5850" s="3" t="s">
        <v>6149</v>
      </c>
      <c r="O5850" s="3" t="s">
        <v>2221</v>
      </c>
      <c r="P5850" s="4">
        <v>33604.0</v>
      </c>
      <c r="Q5850" s="3" t="s">
        <v>191</v>
      </c>
      <c r="S5850" s="3" t="s">
        <v>34</v>
      </c>
    </row>
    <row r="5851">
      <c r="A5851" s="2">
        <v>42318.71488425926</v>
      </c>
      <c r="B5851" s="3">
        <v>27.0</v>
      </c>
      <c r="C5851" s="3" t="s">
        <v>6139</v>
      </c>
      <c r="D5851" s="3">
        <v>21.0</v>
      </c>
      <c r="E5851" s="3" t="s">
        <v>6140</v>
      </c>
      <c r="F5851" s="3">
        <v>1.0</v>
      </c>
      <c r="G5851" s="3">
        <v>6.0</v>
      </c>
      <c r="H5851" s="3" t="s">
        <v>1183</v>
      </c>
      <c r="I5851" s="3" t="s">
        <v>6141</v>
      </c>
      <c r="J5851" s="3" t="s">
        <v>1185</v>
      </c>
      <c r="K5851" s="3" t="s">
        <v>24</v>
      </c>
      <c r="L5851" s="3">
        <v>9.0</v>
      </c>
      <c r="M5851" s="3" t="s">
        <v>25</v>
      </c>
      <c r="N5851" s="3" t="s">
        <v>6150</v>
      </c>
      <c r="O5851" s="3" t="s">
        <v>377</v>
      </c>
      <c r="P5851" s="4">
        <v>17243.0</v>
      </c>
      <c r="Q5851" s="3" t="s">
        <v>96</v>
      </c>
      <c r="S5851" s="3" t="s">
        <v>34</v>
      </c>
    </row>
    <row r="5852">
      <c r="A5852" s="2">
        <v>42318.71488425926</v>
      </c>
      <c r="B5852" s="3">
        <v>27.0</v>
      </c>
      <c r="C5852" s="3" t="s">
        <v>6139</v>
      </c>
      <c r="D5852" s="3">
        <v>21.0</v>
      </c>
      <c r="E5852" s="3" t="s">
        <v>6140</v>
      </c>
      <c r="F5852" s="3">
        <v>1.0</v>
      </c>
      <c r="G5852" s="3">
        <v>6.0</v>
      </c>
      <c r="H5852" s="3" t="s">
        <v>1183</v>
      </c>
      <c r="I5852" s="3" t="s">
        <v>6141</v>
      </c>
      <c r="J5852" s="3" t="s">
        <v>1185</v>
      </c>
      <c r="K5852" s="3" t="s">
        <v>24</v>
      </c>
      <c r="L5852" s="3">
        <v>10.0</v>
      </c>
      <c r="M5852" s="3" t="s">
        <v>30</v>
      </c>
      <c r="N5852" s="3" t="s">
        <v>2035</v>
      </c>
      <c r="O5852" s="3" t="s">
        <v>1116</v>
      </c>
      <c r="P5852" s="4">
        <v>25612.0</v>
      </c>
      <c r="Q5852" s="3" t="s">
        <v>40</v>
      </c>
      <c r="S5852" s="3" t="s">
        <v>34</v>
      </c>
    </row>
    <row r="5853">
      <c r="A5853" s="2">
        <v>42318.71488425926</v>
      </c>
      <c r="B5853" s="3">
        <v>27.0</v>
      </c>
      <c r="C5853" s="3" t="s">
        <v>6139</v>
      </c>
      <c r="D5853" s="3">
        <v>21.0</v>
      </c>
      <c r="E5853" s="3" t="s">
        <v>6140</v>
      </c>
      <c r="F5853" s="3">
        <v>1.0</v>
      </c>
      <c r="G5853" s="3">
        <v>6.0</v>
      </c>
      <c r="H5853" s="3" t="s">
        <v>1183</v>
      </c>
      <c r="I5853" s="3" t="s">
        <v>6141</v>
      </c>
      <c r="J5853" s="3" t="s">
        <v>1185</v>
      </c>
      <c r="K5853" s="3" t="s">
        <v>24</v>
      </c>
      <c r="L5853" s="3">
        <v>11.0</v>
      </c>
      <c r="M5853" s="3" t="s">
        <v>25</v>
      </c>
      <c r="N5853" s="3" t="s">
        <v>6151</v>
      </c>
      <c r="O5853" s="3" t="s">
        <v>6152</v>
      </c>
      <c r="P5853" s="4">
        <v>25712.0</v>
      </c>
      <c r="Q5853" s="3" t="s">
        <v>40</v>
      </c>
      <c r="S5853" s="3" t="s">
        <v>34</v>
      </c>
    </row>
    <row r="5854">
      <c r="A5854" s="2">
        <v>42318.71488425926</v>
      </c>
      <c r="B5854" s="3">
        <v>27.0</v>
      </c>
      <c r="C5854" s="3" t="s">
        <v>6139</v>
      </c>
      <c r="D5854" s="3">
        <v>21.0</v>
      </c>
      <c r="E5854" s="3" t="s">
        <v>6140</v>
      </c>
      <c r="F5854" s="3">
        <v>1.0</v>
      </c>
      <c r="G5854" s="3">
        <v>6.0</v>
      </c>
      <c r="H5854" s="3" t="s">
        <v>1183</v>
      </c>
      <c r="I5854" s="3" t="s">
        <v>6141</v>
      </c>
      <c r="J5854" s="3" t="s">
        <v>1185</v>
      </c>
      <c r="K5854" s="3" t="s">
        <v>24</v>
      </c>
      <c r="L5854" s="3">
        <v>12.0</v>
      </c>
      <c r="M5854" s="3" t="s">
        <v>30</v>
      </c>
      <c r="N5854" s="3" t="s">
        <v>3011</v>
      </c>
      <c r="O5854" s="3" t="s">
        <v>171</v>
      </c>
      <c r="P5854" s="4">
        <v>22050.0</v>
      </c>
      <c r="Q5854" s="3" t="s">
        <v>40</v>
      </c>
      <c r="S5854" s="3" t="s">
        <v>34</v>
      </c>
    </row>
    <row r="5855">
      <c r="A5855" s="2">
        <v>42318.71488425926</v>
      </c>
      <c r="B5855" s="3">
        <v>27.0</v>
      </c>
      <c r="C5855" s="3" t="s">
        <v>6139</v>
      </c>
      <c r="D5855" s="3">
        <v>21.0</v>
      </c>
      <c r="E5855" s="3" t="s">
        <v>6140</v>
      </c>
      <c r="F5855" s="3">
        <v>1.0</v>
      </c>
      <c r="G5855" s="3">
        <v>6.0</v>
      </c>
      <c r="H5855" s="3" t="s">
        <v>1183</v>
      </c>
      <c r="I5855" s="3" t="s">
        <v>6141</v>
      </c>
      <c r="J5855" s="3" t="s">
        <v>1185</v>
      </c>
      <c r="K5855" s="3" t="s">
        <v>24</v>
      </c>
      <c r="L5855" s="3">
        <v>13.0</v>
      </c>
      <c r="M5855" s="3" t="s">
        <v>25</v>
      </c>
      <c r="N5855" s="3" t="s">
        <v>6153</v>
      </c>
      <c r="O5855" s="3" t="s">
        <v>956</v>
      </c>
      <c r="P5855" s="4">
        <v>26445.0</v>
      </c>
      <c r="Q5855" s="3" t="s">
        <v>1159</v>
      </c>
      <c r="S5855" s="3" t="s">
        <v>34</v>
      </c>
    </row>
    <row r="5856">
      <c r="A5856" s="2">
        <v>42318.71488425926</v>
      </c>
      <c r="B5856" s="3">
        <v>27.0</v>
      </c>
      <c r="C5856" s="3" t="s">
        <v>6139</v>
      </c>
      <c r="D5856" s="3">
        <v>21.0</v>
      </c>
      <c r="E5856" s="3" t="s">
        <v>6140</v>
      </c>
      <c r="F5856" s="3">
        <v>1.0</v>
      </c>
      <c r="G5856" s="3">
        <v>6.0</v>
      </c>
      <c r="H5856" s="3" t="s">
        <v>1183</v>
      </c>
      <c r="I5856" s="3" t="s">
        <v>6141</v>
      </c>
      <c r="J5856" s="3" t="s">
        <v>1185</v>
      </c>
      <c r="K5856" s="3" t="s">
        <v>24</v>
      </c>
      <c r="L5856" s="3">
        <v>14.0</v>
      </c>
      <c r="M5856" s="3" t="s">
        <v>30</v>
      </c>
      <c r="N5856" s="3" t="s">
        <v>2596</v>
      </c>
      <c r="O5856" s="3" t="s">
        <v>336</v>
      </c>
      <c r="P5856" s="4">
        <v>18869.0</v>
      </c>
      <c r="Q5856" s="3" t="s">
        <v>49</v>
      </c>
      <c r="S5856" s="3" t="s">
        <v>34</v>
      </c>
    </row>
    <row r="5857">
      <c r="A5857" s="2">
        <v>42318.71488425926</v>
      </c>
      <c r="B5857" s="3">
        <v>27.0</v>
      </c>
      <c r="C5857" s="3" t="s">
        <v>6139</v>
      </c>
      <c r="D5857" s="3">
        <v>21.0</v>
      </c>
      <c r="E5857" s="3" t="s">
        <v>6140</v>
      </c>
      <c r="F5857" s="3">
        <v>1.0</v>
      </c>
      <c r="G5857" s="3">
        <v>6.0</v>
      </c>
      <c r="H5857" s="3" t="s">
        <v>1183</v>
      </c>
      <c r="I5857" s="3" t="s">
        <v>6141</v>
      </c>
      <c r="J5857" s="3" t="s">
        <v>1185</v>
      </c>
      <c r="K5857" s="3" t="s">
        <v>24</v>
      </c>
      <c r="L5857" s="3">
        <v>15.0</v>
      </c>
      <c r="M5857" s="3" t="s">
        <v>25</v>
      </c>
      <c r="N5857" s="3" t="s">
        <v>234</v>
      </c>
      <c r="O5857" s="3" t="s">
        <v>344</v>
      </c>
      <c r="P5857" s="4">
        <v>21090.0</v>
      </c>
      <c r="Q5857" s="3" t="s">
        <v>132</v>
      </c>
      <c r="S5857" s="3" t="s">
        <v>34</v>
      </c>
    </row>
    <row r="5858">
      <c r="A5858" s="2">
        <v>42318.71488425926</v>
      </c>
      <c r="B5858" s="3">
        <v>27.0</v>
      </c>
      <c r="C5858" s="3" t="s">
        <v>6139</v>
      </c>
      <c r="D5858" s="3">
        <v>21.0</v>
      </c>
      <c r="E5858" s="3" t="s">
        <v>6140</v>
      </c>
      <c r="F5858" s="3">
        <v>1.0</v>
      </c>
      <c r="G5858" s="3">
        <v>6.0</v>
      </c>
      <c r="H5858" s="3" t="s">
        <v>1183</v>
      </c>
      <c r="I5858" s="3" t="s">
        <v>6141</v>
      </c>
      <c r="J5858" s="3" t="s">
        <v>1185</v>
      </c>
      <c r="K5858" s="3" t="s">
        <v>24</v>
      </c>
      <c r="L5858" s="3">
        <v>16.0</v>
      </c>
      <c r="M5858" s="3" t="s">
        <v>30</v>
      </c>
      <c r="N5858" s="3" t="s">
        <v>6154</v>
      </c>
      <c r="O5858" s="3" t="s">
        <v>3533</v>
      </c>
      <c r="P5858" s="4">
        <v>19115.0</v>
      </c>
      <c r="Q5858" s="3" t="s">
        <v>49</v>
      </c>
      <c r="S5858" s="3" t="s">
        <v>34</v>
      </c>
    </row>
    <row r="5859">
      <c r="A5859" s="2">
        <v>42318.71488425926</v>
      </c>
      <c r="B5859" s="3">
        <v>27.0</v>
      </c>
      <c r="C5859" s="3" t="s">
        <v>6139</v>
      </c>
      <c r="D5859" s="3">
        <v>21.0</v>
      </c>
      <c r="E5859" s="3" t="s">
        <v>6140</v>
      </c>
      <c r="F5859" s="3">
        <v>1.0</v>
      </c>
      <c r="G5859" s="3">
        <v>6.0</v>
      </c>
      <c r="H5859" s="3" t="s">
        <v>1183</v>
      </c>
      <c r="I5859" s="3" t="s">
        <v>6141</v>
      </c>
      <c r="J5859" s="3" t="s">
        <v>1185</v>
      </c>
      <c r="K5859" s="3" t="s">
        <v>24</v>
      </c>
      <c r="L5859" s="3">
        <v>17.0</v>
      </c>
      <c r="M5859" s="3" t="s">
        <v>25</v>
      </c>
      <c r="N5859" s="3" t="s">
        <v>4569</v>
      </c>
      <c r="O5859" s="3" t="s">
        <v>240</v>
      </c>
      <c r="P5859" s="4">
        <v>18384.0</v>
      </c>
      <c r="Q5859" s="3" t="s">
        <v>79</v>
      </c>
      <c r="S5859" s="3" t="s">
        <v>34</v>
      </c>
    </row>
    <row r="5860">
      <c r="A5860" s="2">
        <v>42318.71488425926</v>
      </c>
      <c r="B5860" s="3">
        <v>27.0</v>
      </c>
      <c r="C5860" s="3" t="s">
        <v>6139</v>
      </c>
      <c r="D5860" s="3">
        <v>21.0</v>
      </c>
      <c r="E5860" s="3" t="s">
        <v>6140</v>
      </c>
      <c r="F5860" s="3">
        <v>1.0</v>
      </c>
      <c r="G5860" s="3">
        <v>6.0</v>
      </c>
      <c r="H5860" s="3" t="s">
        <v>1183</v>
      </c>
      <c r="I5860" s="3" t="s">
        <v>6141</v>
      </c>
      <c r="J5860" s="3" t="s">
        <v>1185</v>
      </c>
      <c r="K5860" s="3" t="s">
        <v>24</v>
      </c>
      <c r="L5860" s="3">
        <v>18.0</v>
      </c>
      <c r="M5860" s="3" t="s">
        <v>30</v>
      </c>
      <c r="N5860" s="3" t="s">
        <v>6155</v>
      </c>
      <c r="O5860" s="3" t="s">
        <v>225</v>
      </c>
      <c r="P5860" s="4">
        <v>32118.0</v>
      </c>
      <c r="Q5860" s="3" t="s">
        <v>132</v>
      </c>
      <c r="S5860" s="3" t="s">
        <v>34</v>
      </c>
    </row>
    <row r="5861">
      <c r="A5861" s="2">
        <v>42318.71488425926</v>
      </c>
      <c r="B5861" s="3">
        <v>27.0</v>
      </c>
      <c r="C5861" s="3" t="s">
        <v>6139</v>
      </c>
      <c r="D5861" s="3">
        <v>21.0</v>
      </c>
      <c r="E5861" s="3" t="s">
        <v>6140</v>
      </c>
      <c r="F5861" s="3">
        <v>1.0</v>
      </c>
      <c r="G5861" s="3">
        <v>6.0</v>
      </c>
      <c r="H5861" s="3" t="s">
        <v>1183</v>
      </c>
      <c r="I5861" s="3" t="s">
        <v>6141</v>
      </c>
      <c r="J5861" s="3" t="s">
        <v>1185</v>
      </c>
      <c r="K5861" s="3" t="s">
        <v>24</v>
      </c>
      <c r="L5861" s="3">
        <v>19.0</v>
      </c>
      <c r="M5861" s="3" t="s">
        <v>25</v>
      </c>
      <c r="N5861" s="3" t="s">
        <v>2059</v>
      </c>
      <c r="O5861" s="3" t="s">
        <v>1037</v>
      </c>
      <c r="P5861" s="4">
        <v>15342.0</v>
      </c>
      <c r="Q5861" s="3" t="s">
        <v>117</v>
      </c>
      <c r="S5861" s="3" t="s">
        <v>34</v>
      </c>
    </row>
    <row r="5862">
      <c r="A5862" s="2">
        <v>42318.71488425926</v>
      </c>
      <c r="B5862" s="3">
        <v>27.0</v>
      </c>
      <c r="C5862" s="3" t="s">
        <v>6139</v>
      </c>
      <c r="D5862" s="3">
        <v>21.0</v>
      </c>
      <c r="E5862" s="3" t="s">
        <v>6140</v>
      </c>
      <c r="F5862" s="3">
        <v>1.0</v>
      </c>
      <c r="G5862" s="3">
        <v>6.0</v>
      </c>
      <c r="H5862" s="3" t="s">
        <v>1183</v>
      </c>
      <c r="I5862" s="3" t="s">
        <v>6141</v>
      </c>
      <c r="J5862" s="3" t="s">
        <v>1185</v>
      </c>
      <c r="K5862" s="3" t="s">
        <v>24</v>
      </c>
      <c r="L5862" s="3">
        <v>20.0</v>
      </c>
      <c r="M5862" s="3" t="s">
        <v>30</v>
      </c>
      <c r="N5862" s="3" t="s">
        <v>6156</v>
      </c>
      <c r="O5862" s="3" t="s">
        <v>1057</v>
      </c>
      <c r="P5862" s="4">
        <v>26922.0</v>
      </c>
      <c r="Q5862" s="3" t="s">
        <v>132</v>
      </c>
      <c r="S5862" s="3" t="s">
        <v>34</v>
      </c>
    </row>
    <row r="5863">
      <c r="A5863" s="2">
        <v>42318.71488425926</v>
      </c>
      <c r="B5863" s="3">
        <v>27.0</v>
      </c>
      <c r="C5863" s="3" t="s">
        <v>6139</v>
      </c>
      <c r="D5863" s="3">
        <v>21.0</v>
      </c>
      <c r="E5863" s="3" t="s">
        <v>6140</v>
      </c>
      <c r="F5863" s="3">
        <v>1.0</v>
      </c>
      <c r="G5863" s="3">
        <v>6.0</v>
      </c>
      <c r="H5863" s="3" t="s">
        <v>1183</v>
      </c>
      <c r="I5863" s="3" t="s">
        <v>6141</v>
      </c>
      <c r="J5863" s="3" t="s">
        <v>1185</v>
      </c>
      <c r="K5863" s="3" t="s">
        <v>24</v>
      </c>
      <c r="L5863" s="3">
        <v>21.0</v>
      </c>
      <c r="M5863" s="3" t="s">
        <v>25</v>
      </c>
      <c r="N5863" s="3" t="s">
        <v>6157</v>
      </c>
      <c r="O5863" s="3" t="s">
        <v>218</v>
      </c>
      <c r="P5863" s="4">
        <v>22205.0</v>
      </c>
      <c r="Q5863" s="3" t="s">
        <v>372</v>
      </c>
      <c r="S5863" s="3" t="s">
        <v>34</v>
      </c>
    </row>
    <row r="5864">
      <c r="A5864" s="2">
        <v>42318.71488425926</v>
      </c>
      <c r="B5864" s="3">
        <v>27.0</v>
      </c>
      <c r="C5864" s="3" t="s">
        <v>6139</v>
      </c>
      <c r="D5864" s="3">
        <v>25.0</v>
      </c>
      <c r="E5864" s="3" t="s">
        <v>6158</v>
      </c>
      <c r="F5864" s="3">
        <v>1.0</v>
      </c>
      <c r="G5864" s="3">
        <v>6.0</v>
      </c>
      <c r="H5864" s="3" t="s">
        <v>1183</v>
      </c>
      <c r="I5864" s="3" t="s">
        <v>6141</v>
      </c>
      <c r="J5864" s="3" t="s">
        <v>1185</v>
      </c>
      <c r="K5864" s="3" t="s">
        <v>272</v>
      </c>
      <c r="L5864" s="3">
        <v>1.0</v>
      </c>
      <c r="M5864" s="3" t="s">
        <v>30</v>
      </c>
      <c r="N5864" s="3" t="s">
        <v>6159</v>
      </c>
      <c r="O5864" s="3" t="s">
        <v>139</v>
      </c>
      <c r="P5864" s="4">
        <v>25529.0</v>
      </c>
      <c r="Q5864" s="3" t="s">
        <v>110</v>
      </c>
      <c r="R5864" s="3" t="s">
        <v>1125</v>
      </c>
      <c r="S5864" s="3" t="s">
        <v>29</v>
      </c>
    </row>
    <row r="5865">
      <c r="A5865" s="2">
        <v>42318.71488425926</v>
      </c>
      <c r="B5865" s="3">
        <v>27.0</v>
      </c>
      <c r="C5865" s="3" t="s">
        <v>6139</v>
      </c>
      <c r="D5865" s="3">
        <v>25.0</v>
      </c>
      <c r="E5865" s="3" t="s">
        <v>6158</v>
      </c>
      <c r="F5865" s="3">
        <v>1.0</v>
      </c>
      <c r="G5865" s="3">
        <v>6.0</v>
      </c>
      <c r="H5865" s="3" t="s">
        <v>1183</v>
      </c>
      <c r="I5865" s="3" t="s">
        <v>6141</v>
      </c>
      <c r="J5865" s="3" t="s">
        <v>1185</v>
      </c>
      <c r="K5865" s="3" t="s">
        <v>24</v>
      </c>
      <c r="L5865" s="3">
        <v>2.0</v>
      </c>
      <c r="M5865" s="3" t="s">
        <v>25</v>
      </c>
      <c r="N5865" s="3" t="s">
        <v>6160</v>
      </c>
      <c r="O5865" s="3" t="s">
        <v>275</v>
      </c>
      <c r="P5865" s="4">
        <v>23888.0</v>
      </c>
      <c r="Q5865" s="3" t="s">
        <v>110</v>
      </c>
      <c r="S5865" s="3" t="s">
        <v>34</v>
      </c>
    </row>
    <row r="5866">
      <c r="A5866" s="2">
        <v>42318.71488425926</v>
      </c>
      <c r="B5866" s="3">
        <v>27.0</v>
      </c>
      <c r="C5866" s="3" t="s">
        <v>6139</v>
      </c>
      <c r="D5866" s="3">
        <v>25.0</v>
      </c>
      <c r="E5866" s="3" t="s">
        <v>6158</v>
      </c>
      <c r="F5866" s="3">
        <v>1.0</v>
      </c>
      <c r="G5866" s="3">
        <v>6.0</v>
      </c>
      <c r="H5866" s="3" t="s">
        <v>1183</v>
      </c>
      <c r="I5866" s="3" t="s">
        <v>6141</v>
      </c>
      <c r="J5866" s="3" t="s">
        <v>1185</v>
      </c>
      <c r="K5866" s="3" t="s">
        <v>24</v>
      </c>
      <c r="L5866" s="3">
        <v>3.0</v>
      </c>
      <c r="M5866" s="3" t="s">
        <v>30</v>
      </c>
      <c r="N5866" s="3" t="s">
        <v>6161</v>
      </c>
      <c r="O5866" s="3" t="s">
        <v>139</v>
      </c>
      <c r="P5866" s="4">
        <v>27616.0</v>
      </c>
      <c r="Q5866" s="3" t="s">
        <v>372</v>
      </c>
      <c r="S5866" s="3" t="s">
        <v>34</v>
      </c>
    </row>
    <row r="5867">
      <c r="A5867" s="2">
        <v>42318.71488425926</v>
      </c>
      <c r="B5867" s="3">
        <v>27.0</v>
      </c>
      <c r="C5867" s="3" t="s">
        <v>6139</v>
      </c>
      <c r="D5867" s="3">
        <v>25.0</v>
      </c>
      <c r="E5867" s="3" t="s">
        <v>6158</v>
      </c>
      <c r="F5867" s="3">
        <v>1.0</v>
      </c>
      <c r="G5867" s="3">
        <v>6.0</v>
      </c>
      <c r="H5867" s="3" t="s">
        <v>1183</v>
      </c>
      <c r="I5867" s="3" t="s">
        <v>6141</v>
      </c>
      <c r="J5867" s="3" t="s">
        <v>1185</v>
      </c>
      <c r="K5867" s="3" t="s">
        <v>24</v>
      </c>
      <c r="L5867" s="3">
        <v>4.0</v>
      </c>
      <c r="M5867" s="3" t="s">
        <v>25</v>
      </c>
      <c r="N5867" s="3" t="s">
        <v>6162</v>
      </c>
      <c r="O5867" s="3" t="s">
        <v>384</v>
      </c>
      <c r="P5867" s="4">
        <v>31722.0</v>
      </c>
      <c r="Q5867" s="3" t="s">
        <v>169</v>
      </c>
      <c r="S5867" s="3" t="s">
        <v>34</v>
      </c>
    </row>
    <row r="5868">
      <c r="A5868" s="2">
        <v>42318.71488425926</v>
      </c>
      <c r="B5868" s="3">
        <v>27.0</v>
      </c>
      <c r="C5868" s="3" t="s">
        <v>6139</v>
      </c>
      <c r="D5868" s="3">
        <v>25.0</v>
      </c>
      <c r="E5868" s="3" t="s">
        <v>6158</v>
      </c>
      <c r="F5868" s="3">
        <v>1.0</v>
      </c>
      <c r="G5868" s="3">
        <v>6.0</v>
      </c>
      <c r="H5868" s="3" t="s">
        <v>1183</v>
      </c>
      <c r="I5868" s="3" t="s">
        <v>6141</v>
      </c>
      <c r="J5868" s="3" t="s">
        <v>1185</v>
      </c>
      <c r="K5868" s="3" t="s">
        <v>24</v>
      </c>
      <c r="L5868" s="3">
        <v>5.0</v>
      </c>
      <c r="M5868" s="3" t="s">
        <v>30</v>
      </c>
      <c r="N5868" s="3" t="s">
        <v>6163</v>
      </c>
      <c r="O5868" s="3" t="s">
        <v>6164</v>
      </c>
      <c r="P5868" s="4">
        <v>24511.0</v>
      </c>
      <c r="Q5868" s="3" t="s">
        <v>247</v>
      </c>
      <c r="S5868" s="3" t="s">
        <v>34</v>
      </c>
    </row>
    <row r="5869">
      <c r="A5869" s="2">
        <v>42318.71488425926</v>
      </c>
      <c r="B5869" s="3">
        <v>27.0</v>
      </c>
      <c r="C5869" s="3" t="s">
        <v>6139</v>
      </c>
      <c r="D5869" s="3">
        <v>25.0</v>
      </c>
      <c r="E5869" s="3" t="s">
        <v>6158</v>
      </c>
      <c r="F5869" s="3">
        <v>1.0</v>
      </c>
      <c r="G5869" s="3">
        <v>6.0</v>
      </c>
      <c r="H5869" s="3" t="s">
        <v>1183</v>
      </c>
      <c r="I5869" s="3" t="s">
        <v>6141</v>
      </c>
      <c r="J5869" s="3" t="s">
        <v>1185</v>
      </c>
      <c r="K5869" s="3" t="s">
        <v>24</v>
      </c>
      <c r="L5869" s="3">
        <v>6.0</v>
      </c>
      <c r="M5869" s="3" t="s">
        <v>25</v>
      </c>
      <c r="N5869" s="3" t="s">
        <v>6165</v>
      </c>
      <c r="O5869" s="3" t="s">
        <v>218</v>
      </c>
      <c r="P5869" s="4">
        <v>21940.0</v>
      </c>
      <c r="Q5869" s="3" t="s">
        <v>105</v>
      </c>
      <c r="S5869" s="3" t="s">
        <v>34</v>
      </c>
    </row>
    <row r="5870">
      <c r="A5870" s="2">
        <v>42318.71488425926</v>
      </c>
      <c r="B5870" s="3">
        <v>27.0</v>
      </c>
      <c r="C5870" s="3" t="s">
        <v>6139</v>
      </c>
      <c r="D5870" s="3">
        <v>25.0</v>
      </c>
      <c r="E5870" s="3" t="s">
        <v>6158</v>
      </c>
      <c r="F5870" s="3">
        <v>1.0</v>
      </c>
      <c r="G5870" s="3">
        <v>6.0</v>
      </c>
      <c r="H5870" s="3" t="s">
        <v>1183</v>
      </c>
      <c r="I5870" s="3" t="s">
        <v>6141</v>
      </c>
      <c r="J5870" s="3" t="s">
        <v>1185</v>
      </c>
      <c r="K5870" s="3" t="s">
        <v>24</v>
      </c>
      <c r="L5870" s="3">
        <v>7.0</v>
      </c>
      <c r="M5870" s="3" t="s">
        <v>30</v>
      </c>
      <c r="N5870" s="3" t="s">
        <v>6166</v>
      </c>
      <c r="O5870" s="3" t="s">
        <v>292</v>
      </c>
      <c r="P5870" s="4">
        <v>28289.0</v>
      </c>
      <c r="Q5870" s="3" t="s">
        <v>228</v>
      </c>
      <c r="S5870" s="3" t="s">
        <v>34</v>
      </c>
    </row>
    <row r="5871">
      <c r="A5871" s="2">
        <v>42318.71488425926</v>
      </c>
      <c r="B5871" s="3">
        <v>27.0</v>
      </c>
      <c r="C5871" s="3" t="s">
        <v>6139</v>
      </c>
      <c r="D5871" s="3">
        <v>25.0</v>
      </c>
      <c r="E5871" s="3" t="s">
        <v>6158</v>
      </c>
      <c r="F5871" s="3">
        <v>1.0</v>
      </c>
      <c r="G5871" s="3">
        <v>6.0</v>
      </c>
      <c r="H5871" s="3" t="s">
        <v>1183</v>
      </c>
      <c r="I5871" s="3" t="s">
        <v>6141</v>
      </c>
      <c r="J5871" s="3" t="s">
        <v>1185</v>
      </c>
      <c r="K5871" s="3" t="s">
        <v>24</v>
      </c>
      <c r="L5871" s="3">
        <v>8.0</v>
      </c>
      <c r="M5871" s="3" t="s">
        <v>25</v>
      </c>
      <c r="N5871" s="3" t="s">
        <v>6167</v>
      </c>
      <c r="O5871" s="3" t="s">
        <v>78</v>
      </c>
      <c r="P5871" s="4">
        <v>34582.0</v>
      </c>
      <c r="Q5871" s="3" t="s">
        <v>191</v>
      </c>
      <c r="S5871" s="3" t="s">
        <v>34</v>
      </c>
    </row>
    <row r="5872">
      <c r="A5872" s="2">
        <v>42318.71488425926</v>
      </c>
      <c r="B5872" s="3">
        <v>27.0</v>
      </c>
      <c r="C5872" s="3" t="s">
        <v>6139</v>
      </c>
      <c r="D5872" s="3">
        <v>25.0</v>
      </c>
      <c r="E5872" s="3" t="s">
        <v>6158</v>
      </c>
      <c r="F5872" s="3">
        <v>1.0</v>
      </c>
      <c r="G5872" s="3">
        <v>6.0</v>
      </c>
      <c r="H5872" s="3" t="s">
        <v>1183</v>
      </c>
      <c r="I5872" s="3" t="s">
        <v>6141</v>
      </c>
      <c r="J5872" s="3" t="s">
        <v>1185</v>
      </c>
      <c r="K5872" s="3" t="s">
        <v>24</v>
      </c>
      <c r="L5872" s="3">
        <v>9.0</v>
      </c>
      <c r="M5872" s="3" t="s">
        <v>30</v>
      </c>
      <c r="N5872" s="3" t="s">
        <v>2617</v>
      </c>
      <c r="O5872" s="3" t="s">
        <v>102</v>
      </c>
      <c r="P5872" s="4">
        <v>18824.0</v>
      </c>
      <c r="Q5872" s="3" t="s">
        <v>49</v>
      </c>
      <c r="S5872" s="3" t="s">
        <v>34</v>
      </c>
    </row>
    <row r="5873">
      <c r="A5873" s="2">
        <v>42318.71488425926</v>
      </c>
      <c r="B5873" s="3">
        <v>27.0</v>
      </c>
      <c r="C5873" s="3" t="s">
        <v>6139</v>
      </c>
      <c r="D5873" s="3">
        <v>25.0</v>
      </c>
      <c r="E5873" s="3" t="s">
        <v>6158</v>
      </c>
      <c r="F5873" s="3">
        <v>1.0</v>
      </c>
      <c r="G5873" s="3">
        <v>6.0</v>
      </c>
      <c r="H5873" s="3" t="s">
        <v>1183</v>
      </c>
      <c r="I5873" s="3" t="s">
        <v>6141</v>
      </c>
      <c r="J5873" s="3" t="s">
        <v>1185</v>
      </c>
      <c r="K5873" s="3" t="s">
        <v>24</v>
      </c>
      <c r="L5873" s="3">
        <v>10.0</v>
      </c>
      <c r="M5873" s="3" t="s">
        <v>25</v>
      </c>
      <c r="N5873" s="3" t="s">
        <v>6168</v>
      </c>
      <c r="O5873" s="3" t="s">
        <v>168</v>
      </c>
      <c r="P5873" s="4">
        <v>18812.0</v>
      </c>
      <c r="Q5873" s="3" t="s">
        <v>145</v>
      </c>
      <c r="S5873" s="3" t="s">
        <v>34</v>
      </c>
    </row>
    <row r="5874">
      <c r="A5874" s="2">
        <v>42318.71488425926</v>
      </c>
      <c r="B5874" s="3">
        <v>27.0</v>
      </c>
      <c r="C5874" s="3" t="s">
        <v>6139</v>
      </c>
      <c r="D5874" s="3">
        <v>25.0</v>
      </c>
      <c r="E5874" s="3" t="s">
        <v>6158</v>
      </c>
      <c r="F5874" s="3">
        <v>1.0</v>
      </c>
      <c r="G5874" s="3">
        <v>6.0</v>
      </c>
      <c r="H5874" s="3" t="s">
        <v>1183</v>
      </c>
      <c r="I5874" s="3" t="s">
        <v>6141</v>
      </c>
      <c r="J5874" s="3" t="s">
        <v>1185</v>
      </c>
      <c r="K5874" s="3" t="s">
        <v>24</v>
      </c>
      <c r="L5874" s="3">
        <v>11.0</v>
      </c>
      <c r="M5874" s="3" t="s">
        <v>30</v>
      </c>
      <c r="N5874" s="3" t="s">
        <v>206</v>
      </c>
      <c r="O5874" s="3" t="s">
        <v>1651</v>
      </c>
      <c r="P5874" s="4">
        <v>35444.0</v>
      </c>
      <c r="Q5874" s="3" t="s">
        <v>191</v>
      </c>
      <c r="S5874" s="3" t="s">
        <v>34</v>
      </c>
    </row>
    <row r="5875">
      <c r="A5875" s="2">
        <v>42318.71488425926</v>
      </c>
      <c r="B5875" s="3">
        <v>27.0</v>
      </c>
      <c r="C5875" s="3" t="s">
        <v>6139</v>
      </c>
      <c r="D5875" s="3">
        <v>25.0</v>
      </c>
      <c r="E5875" s="3" t="s">
        <v>6158</v>
      </c>
      <c r="F5875" s="3">
        <v>1.0</v>
      </c>
      <c r="G5875" s="3">
        <v>6.0</v>
      </c>
      <c r="H5875" s="3" t="s">
        <v>1183</v>
      </c>
      <c r="I5875" s="3" t="s">
        <v>6141</v>
      </c>
      <c r="J5875" s="3" t="s">
        <v>1185</v>
      </c>
      <c r="K5875" s="3" t="s">
        <v>24</v>
      </c>
      <c r="L5875" s="3">
        <v>12.0</v>
      </c>
      <c r="M5875" s="3" t="s">
        <v>25</v>
      </c>
      <c r="N5875" s="3" t="s">
        <v>2776</v>
      </c>
      <c r="O5875" s="3" t="s">
        <v>243</v>
      </c>
      <c r="P5875" s="4">
        <v>13057.0</v>
      </c>
      <c r="Q5875" s="3" t="s">
        <v>96</v>
      </c>
      <c r="S5875" s="3" t="s">
        <v>34</v>
      </c>
    </row>
    <row r="5876">
      <c r="A5876" s="2">
        <v>42318.71488425926</v>
      </c>
      <c r="B5876" s="3">
        <v>27.0</v>
      </c>
      <c r="C5876" s="3" t="s">
        <v>6139</v>
      </c>
      <c r="D5876" s="3">
        <v>25.0</v>
      </c>
      <c r="E5876" s="3" t="s">
        <v>6158</v>
      </c>
      <c r="F5876" s="3">
        <v>1.0</v>
      </c>
      <c r="G5876" s="3">
        <v>6.0</v>
      </c>
      <c r="H5876" s="3" t="s">
        <v>1183</v>
      </c>
      <c r="I5876" s="3" t="s">
        <v>6141</v>
      </c>
      <c r="J5876" s="3" t="s">
        <v>1185</v>
      </c>
      <c r="K5876" s="3" t="s">
        <v>24</v>
      </c>
      <c r="L5876" s="3">
        <v>13.0</v>
      </c>
      <c r="M5876" s="3" t="s">
        <v>30</v>
      </c>
      <c r="N5876" s="3" t="s">
        <v>6169</v>
      </c>
      <c r="O5876" s="3" t="s">
        <v>626</v>
      </c>
      <c r="P5876" s="4">
        <v>16738.0</v>
      </c>
      <c r="Q5876" s="3" t="s">
        <v>117</v>
      </c>
      <c r="S5876" s="3" t="s">
        <v>34</v>
      </c>
    </row>
    <row r="5877">
      <c r="A5877" s="2">
        <v>42318.71488425926</v>
      </c>
      <c r="B5877" s="3">
        <v>27.0</v>
      </c>
      <c r="C5877" s="3" t="s">
        <v>6139</v>
      </c>
      <c r="D5877" s="3">
        <v>25.0</v>
      </c>
      <c r="E5877" s="3" t="s">
        <v>6158</v>
      </c>
      <c r="F5877" s="3">
        <v>1.0</v>
      </c>
      <c r="G5877" s="3">
        <v>6.0</v>
      </c>
      <c r="H5877" s="3" t="s">
        <v>1183</v>
      </c>
      <c r="I5877" s="3" t="s">
        <v>6141</v>
      </c>
      <c r="J5877" s="3" t="s">
        <v>1185</v>
      </c>
      <c r="K5877" s="3" t="s">
        <v>24</v>
      </c>
      <c r="L5877" s="3">
        <v>14.0</v>
      </c>
      <c r="M5877" s="3" t="s">
        <v>25</v>
      </c>
      <c r="N5877" s="3" t="s">
        <v>6170</v>
      </c>
      <c r="O5877" s="3" t="s">
        <v>1456</v>
      </c>
      <c r="P5877" s="4">
        <v>26507.0</v>
      </c>
      <c r="Q5877" s="3" t="s">
        <v>372</v>
      </c>
      <c r="S5877" s="3" t="s">
        <v>34</v>
      </c>
    </row>
    <row r="5878">
      <c r="A5878" s="2">
        <v>42318.71488425926</v>
      </c>
      <c r="B5878" s="3">
        <v>27.0</v>
      </c>
      <c r="C5878" s="3" t="s">
        <v>6139</v>
      </c>
      <c r="D5878" s="3">
        <v>25.0</v>
      </c>
      <c r="E5878" s="3" t="s">
        <v>6158</v>
      </c>
      <c r="F5878" s="3">
        <v>1.0</v>
      </c>
      <c r="G5878" s="3">
        <v>6.0</v>
      </c>
      <c r="H5878" s="3" t="s">
        <v>1183</v>
      </c>
      <c r="I5878" s="3" t="s">
        <v>6141</v>
      </c>
      <c r="J5878" s="3" t="s">
        <v>1185</v>
      </c>
      <c r="K5878" s="3" t="s">
        <v>24</v>
      </c>
      <c r="L5878" s="3">
        <v>15.0</v>
      </c>
      <c r="M5878" s="3" t="s">
        <v>30</v>
      </c>
      <c r="N5878" s="3" t="s">
        <v>6171</v>
      </c>
      <c r="O5878" s="3" t="s">
        <v>423</v>
      </c>
      <c r="P5878" s="4">
        <v>17351.0</v>
      </c>
      <c r="Q5878" s="3" t="s">
        <v>49</v>
      </c>
      <c r="S5878" s="3" t="s">
        <v>34</v>
      </c>
    </row>
    <row r="5879">
      <c r="A5879" s="2">
        <v>42318.71488425926</v>
      </c>
      <c r="B5879" s="3">
        <v>27.0</v>
      </c>
      <c r="C5879" s="3" t="s">
        <v>6139</v>
      </c>
      <c r="D5879" s="3">
        <v>25.0</v>
      </c>
      <c r="E5879" s="3" t="s">
        <v>6158</v>
      </c>
      <c r="F5879" s="3">
        <v>1.0</v>
      </c>
      <c r="G5879" s="3">
        <v>6.0</v>
      </c>
      <c r="H5879" s="3" t="s">
        <v>1183</v>
      </c>
      <c r="I5879" s="3" t="s">
        <v>6141</v>
      </c>
      <c r="J5879" s="3" t="s">
        <v>1185</v>
      </c>
      <c r="K5879" s="3" t="s">
        <v>24</v>
      </c>
      <c r="L5879" s="3">
        <v>16.0</v>
      </c>
      <c r="M5879" s="3" t="s">
        <v>25</v>
      </c>
      <c r="N5879" s="3" t="s">
        <v>6172</v>
      </c>
      <c r="O5879" s="3" t="s">
        <v>6173</v>
      </c>
      <c r="P5879" s="4">
        <v>21351.0</v>
      </c>
      <c r="Q5879" s="3" t="s">
        <v>43</v>
      </c>
      <c r="S5879" s="3" t="s">
        <v>34</v>
      </c>
    </row>
    <row r="5880">
      <c r="A5880" s="2">
        <v>42318.71488425926</v>
      </c>
      <c r="B5880" s="3">
        <v>27.0</v>
      </c>
      <c r="C5880" s="3" t="s">
        <v>6139</v>
      </c>
      <c r="D5880" s="3">
        <v>25.0</v>
      </c>
      <c r="E5880" s="3" t="s">
        <v>6158</v>
      </c>
      <c r="F5880" s="3">
        <v>1.0</v>
      </c>
      <c r="G5880" s="3">
        <v>6.0</v>
      </c>
      <c r="H5880" s="3" t="s">
        <v>1183</v>
      </c>
      <c r="I5880" s="3" t="s">
        <v>6141</v>
      </c>
      <c r="J5880" s="3" t="s">
        <v>1185</v>
      </c>
      <c r="K5880" s="3" t="s">
        <v>24</v>
      </c>
      <c r="L5880" s="3">
        <v>17.0</v>
      </c>
      <c r="M5880" s="3" t="s">
        <v>30</v>
      </c>
      <c r="N5880" s="3" t="s">
        <v>6174</v>
      </c>
      <c r="O5880" s="3" t="s">
        <v>85</v>
      </c>
      <c r="P5880" s="4">
        <v>22896.0</v>
      </c>
      <c r="Q5880" s="3" t="s">
        <v>228</v>
      </c>
      <c r="S5880" s="3" t="s">
        <v>34</v>
      </c>
    </row>
    <row r="5881">
      <c r="A5881" s="2">
        <v>42318.71488425926</v>
      </c>
      <c r="B5881" s="3">
        <v>27.0</v>
      </c>
      <c r="C5881" s="3" t="s">
        <v>6139</v>
      </c>
      <c r="D5881" s="3">
        <v>25.0</v>
      </c>
      <c r="E5881" s="3" t="s">
        <v>6158</v>
      </c>
      <c r="F5881" s="3">
        <v>1.0</v>
      </c>
      <c r="G5881" s="3">
        <v>6.0</v>
      </c>
      <c r="H5881" s="3" t="s">
        <v>1183</v>
      </c>
      <c r="I5881" s="3" t="s">
        <v>6141</v>
      </c>
      <c r="J5881" s="3" t="s">
        <v>1185</v>
      </c>
      <c r="K5881" s="3" t="s">
        <v>24</v>
      </c>
      <c r="L5881" s="3">
        <v>18.0</v>
      </c>
      <c r="M5881" s="3" t="s">
        <v>25</v>
      </c>
      <c r="N5881" s="3" t="s">
        <v>6175</v>
      </c>
      <c r="O5881" s="3" t="s">
        <v>69</v>
      </c>
      <c r="P5881" s="4">
        <v>19467.0</v>
      </c>
      <c r="Q5881" s="3" t="s">
        <v>96</v>
      </c>
      <c r="S5881" s="3" t="s">
        <v>34</v>
      </c>
    </row>
    <row r="5882">
      <c r="A5882" s="2">
        <v>42318.71488425926</v>
      </c>
      <c r="B5882" s="3">
        <v>27.0</v>
      </c>
      <c r="C5882" s="3" t="s">
        <v>6139</v>
      </c>
      <c r="D5882" s="3">
        <v>25.0</v>
      </c>
      <c r="E5882" s="3" t="s">
        <v>6158</v>
      </c>
      <c r="F5882" s="3">
        <v>1.0</v>
      </c>
      <c r="G5882" s="3">
        <v>6.0</v>
      </c>
      <c r="H5882" s="3" t="s">
        <v>1183</v>
      </c>
      <c r="I5882" s="3" t="s">
        <v>6141</v>
      </c>
      <c r="J5882" s="3" t="s">
        <v>1185</v>
      </c>
      <c r="K5882" s="3" t="s">
        <v>24</v>
      </c>
      <c r="L5882" s="3">
        <v>19.0</v>
      </c>
      <c r="M5882" s="3" t="s">
        <v>30</v>
      </c>
      <c r="N5882" s="3" t="s">
        <v>6176</v>
      </c>
      <c r="O5882" s="3" t="s">
        <v>121</v>
      </c>
      <c r="P5882" s="4">
        <v>18880.0</v>
      </c>
      <c r="Q5882" s="3" t="s">
        <v>86</v>
      </c>
      <c r="S5882" s="3" t="s">
        <v>34</v>
      </c>
    </row>
    <row r="5883">
      <c r="A5883" s="2">
        <v>42318.71488425926</v>
      </c>
      <c r="B5883" s="3">
        <v>27.0</v>
      </c>
      <c r="C5883" s="3" t="s">
        <v>6139</v>
      </c>
      <c r="D5883" s="3">
        <v>25.0</v>
      </c>
      <c r="E5883" s="3" t="s">
        <v>6158</v>
      </c>
      <c r="F5883" s="3">
        <v>1.0</v>
      </c>
      <c r="G5883" s="3">
        <v>6.0</v>
      </c>
      <c r="H5883" s="3" t="s">
        <v>1183</v>
      </c>
      <c r="I5883" s="3" t="s">
        <v>6141</v>
      </c>
      <c r="J5883" s="3" t="s">
        <v>1185</v>
      </c>
      <c r="K5883" s="3" t="s">
        <v>24</v>
      </c>
      <c r="L5883" s="3">
        <v>20.0</v>
      </c>
      <c r="M5883" s="3" t="s">
        <v>25</v>
      </c>
      <c r="N5883" s="3" t="s">
        <v>6177</v>
      </c>
      <c r="O5883" s="3" t="s">
        <v>980</v>
      </c>
      <c r="P5883" s="4">
        <v>16563.0</v>
      </c>
      <c r="Q5883" s="3" t="s">
        <v>96</v>
      </c>
      <c r="S5883" s="3" t="s">
        <v>29</v>
      </c>
    </row>
    <row r="5884">
      <c r="A5884" s="2">
        <v>42318.71488425926</v>
      </c>
      <c r="B5884" s="3">
        <v>27.0</v>
      </c>
      <c r="C5884" s="3" t="s">
        <v>6139</v>
      </c>
      <c r="D5884" s="3">
        <v>25.0</v>
      </c>
      <c r="E5884" s="3" t="s">
        <v>6158</v>
      </c>
      <c r="F5884" s="3">
        <v>1.0</v>
      </c>
      <c r="G5884" s="3">
        <v>6.0</v>
      </c>
      <c r="H5884" s="3" t="s">
        <v>1183</v>
      </c>
      <c r="I5884" s="3" t="s">
        <v>6141</v>
      </c>
      <c r="J5884" s="3" t="s">
        <v>1185</v>
      </c>
      <c r="K5884" s="3" t="s">
        <v>24</v>
      </c>
      <c r="L5884" s="3">
        <v>21.0</v>
      </c>
      <c r="M5884" s="3" t="s">
        <v>30</v>
      </c>
      <c r="N5884" s="3" t="s">
        <v>6178</v>
      </c>
      <c r="O5884" s="3" t="s">
        <v>742</v>
      </c>
      <c r="P5884" s="4">
        <v>19723.0</v>
      </c>
      <c r="Q5884" s="3" t="s">
        <v>49</v>
      </c>
      <c r="S5884" s="3" t="s">
        <v>34</v>
      </c>
    </row>
    <row r="5885">
      <c r="A5885" s="2">
        <v>42318.71488425926</v>
      </c>
      <c r="B5885" s="3">
        <v>27.0</v>
      </c>
      <c r="C5885" s="3" t="s">
        <v>6139</v>
      </c>
      <c r="D5885" s="3">
        <v>39.0</v>
      </c>
      <c r="E5885" s="3" t="s">
        <v>6179</v>
      </c>
      <c r="F5885" s="3">
        <v>1.0</v>
      </c>
      <c r="G5885" s="3">
        <v>6.0</v>
      </c>
      <c r="H5885" s="3" t="s">
        <v>1183</v>
      </c>
      <c r="I5885" s="3" t="s">
        <v>6141</v>
      </c>
      <c r="J5885" s="3" t="s">
        <v>1185</v>
      </c>
      <c r="K5885" s="3" t="s">
        <v>24</v>
      </c>
      <c r="L5885" s="3">
        <v>1.0</v>
      </c>
      <c r="M5885" s="3" t="s">
        <v>25</v>
      </c>
      <c r="N5885" s="3" t="s">
        <v>6180</v>
      </c>
      <c r="O5885" s="3" t="s">
        <v>1275</v>
      </c>
      <c r="P5885" s="4">
        <v>28135.0</v>
      </c>
      <c r="Q5885" s="3" t="s">
        <v>372</v>
      </c>
      <c r="S5885" s="3" t="s">
        <v>34</v>
      </c>
    </row>
    <row r="5886">
      <c r="A5886" s="2">
        <v>42318.71488425926</v>
      </c>
      <c r="B5886" s="3">
        <v>27.0</v>
      </c>
      <c r="C5886" s="3" t="s">
        <v>6139</v>
      </c>
      <c r="D5886" s="3">
        <v>39.0</v>
      </c>
      <c r="E5886" s="3" t="s">
        <v>6179</v>
      </c>
      <c r="F5886" s="3">
        <v>1.0</v>
      </c>
      <c r="G5886" s="3">
        <v>6.0</v>
      </c>
      <c r="H5886" s="3" t="s">
        <v>1183</v>
      </c>
      <c r="I5886" s="3" t="s">
        <v>6141</v>
      </c>
      <c r="J5886" s="3" t="s">
        <v>1185</v>
      </c>
      <c r="K5886" s="3" t="s">
        <v>24</v>
      </c>
      <c r="L5886" s="3">
        <v>2.0</v>
      </c>
      <c r="M5886" s="3" t="s">
        <v>30</v>
      </c>
      <c r="N5886" s="3" t="s">
        <v>6181</v>
      </c>
      <c r="O5886" s="3" t="s">
        <v>283</v>
      </c>
      <c r="P5886" s="4">
        <v>27131.0</v>
      </c>
      <c r="Q5886" s="3" t="s">
        <v>46</v>
      </c>
      <c r="S5886" s="3" t="s">
        <v>34</v>
      </c>
    </row>
    <row r="5887">
      <c r="A5887" s="2">
        <v>42318.71488425926</v>
      </c>
      <c r="B5887" s="3">
        <v>27.0</v>
      </c>
      <c r="C5887" s="3" t="s">
        <v>6139</v>
      </c>
      <c r="D5887" s="3">
        <v>39.0</v>
      </c>
      <c r="E5887" s="3" t="s">
        <v>6179</v>
      </c>
      <c r="F5887" s="3">
        <v>1.0</v>
      </c>
      <c r="G5887" s="3">
        <v>6.0</v>
      </c>
      <c r="H5887" s="3" t="s">
        <v>1183</v>
      </c>
      <c r="I5887" s="3" t="s">
        <v>6141</v>
      </c>
      <c r="J5887" s="3" t="s">
        <v>1185</v>
      </c>
      <c r="K5887" s="3" t="s">
        <v>24</v>
      </c>
      <c r="L5887" s="3">
        <v>3.0</v>
      </c>
      <c r="M5887" s="3" t="s">
        <v>25</v>
      </c>
      <c r="N5887" s="3" t="s">
        <v>4375</v>
      </c>
      <c r="O5887" s="3" t="s">
        <v>1452</v>
      </c>
      <c r="P5887" s="4">
        <v>24566.0</v>
      </c>
      <c r="Q5887" s="3" t="s">
        <v>169</v>
      </c>
      <c r="S5887" s="3" t="s">
        <v>34</v>
      </c>
    </row>
    <row r="5888">
      <c r="A5888" s="2">
        <v>42318.71488425926</v>
      </c>
      <c r="B5888" s="3">
        <v>27.0</v>
      </c>
      <c r="C5888" s="3" t="s">
        <v>6139</v>
      </c>
      <c r="D5888" s="3">
        <v>39.0</v>
      </c>
      <c r="E5888" s="3" t="s">
        <v>6179</v>
      </c>
      <c r="F5888" s="3">
        <v>1.0</v>
      </c>
      <c r="G5888" s="3">
        <v>6.0</v>
      </c>
      <c r="H5888" s="3" t="s">
        <v>1183</v>
      </c>
      <c r="I5888" s="3" t="s">
        <v>6141</v>
      </c>
      <c r="J5888" s="3" t="s">
        <v>1185</v>
      </c>
      <c r="K5888" s="3" t="s">
        <v>24</v>
      </c>
      <c r="L5888" s="3">
        <v>4.0</v>
      </c>
      <c r="M5888" s="3" t="s">
        <v>30</v>
      </c>
      <c r="N5888" s="3" t="s">
        <v>6182</v>
      </c>
      <c r="O5888" s="3" t="s">
        <v>6183</v>
      </c>
      <c r="P5888" s="4">
        <v>20146.0</v>
      </c>
      <c r="Q5888" s="3" t="s">
        <v>28</v>
      </c>
      <c r="S5888" s="3" t="s">
        <v>34</v>
      </c>
    </row>
    <row r="5889">
      <c r="A5889" s="2">
        <v>42318.71488425926</v>
      </c>
      <c r="B5889" s="3">
        <v>27.0</v>
      </c>
      <c r="C5889" s="3" t="s">
        <v>6139</v>
      </c>
      <c r="D5889" s="3">
        <v>39.0</v>
      </c>
      <c r="E5889" s="3" t="s">
        <v>6179</v>
      </c>
      <c r="F5889" s="3">
        <v>1.0</v>
      </c>
      <c r="G5889" s="3">
        <v>6.0</v>
      </c>
      <c r="H5889" s="3" t="s">
        <v>1183</v>
      </c>
      <c r="I5889" s="3" t="s">
        <v>6141</v>
      </c>
      <c r="J5889" s="3" t="s">
        <v>1185</v>
      </c>
      <c r="K5889" s="3" t="s">
        <v>24</v>
      </c>
      <c r="L5889" s="3">
        <v>5.0</v>
      </c>
      <c r="M5889" s="3" t="s">
        <v>25</v>
      </c>
      <c r="N5889" s="3" t="s">
        <v>6184</v>
      </c>
      <c r="O5889" s="3" t="s">
        <v>91</v>
      </c>
      <c r="P5889" s="4">
        <v>19475.0</v>
      </c>
      <c r="Q5889" s="3" t="s">
        <v>46</v>
      </c>
      <c r="S5889" s="3" t="s">
        <v>34</v>
      </c>
    </row>
    <row r="5890">
      <c r="A5890" s="2">
        <v>42318.71488425926</v>
      </c>
      <c r="B5890" s="3">
        <v>27.0</v>
      </c>
      <c r="C5890" s="3" t="s">
        <v>6139</v>
      </c>
      <c r="D5890" s="3">
        <v>39.0</v>
      </c>
      <c r="E5890" s="3" t="s">
        <v>6179</v>
      </c>
      <c r="F5890" s="3">
        <v>1.0</v>
      </c>
      <c r="G5890" s="3">
        <v>6.0</v>
      </c>
      <c r="H5890" s="3" t="s">
        <v>1183</v>
      </c>
      <c r="I5890" s="3" t="s">
        <v>6141</v>
      </c>
      <c r="J5890" s="3" t="s">
        <v>1185</v>
      </c>
      <c r="K5890" s="3" t="s">
        <v>24</v>
      </c>
      <c r="L5890" s="3">
        <v>6.0</v>
      </c>
      <c r="M5890" s="3" t="s">
        <v>30</v>
      </c>
      <c r="N5890" s="3" t="s">
        <v>2617</v>
      </c>
      <c r="O5890" s="3" t="s">
        <v>121</v>
      </c>
      <c r="P5890" s="4">
        <v>21776.0</v>
      </c>
      <c r="Q5890" s="3" t="s">
        <v>132</v>
      </c>
      <c r="S5890" s="3" t="s">
        <v>34</v>
      </c>
    </row>
    <row r="5891">
      <c r="A5891" s="2">
        <v>42318.71488425926</v>
      </c>
      <c r="B5891" s="3">
        <v>27.0</v>
      </c>
      <c r="C5891" s="3" t="s">
        <v>6139</v>
      </c>
      <c r="D5891" s="3">
        <v>39.0</v>
      </c>
      <c r="E5891" s="3" t="s">
        <v>6179</v>
      </c>
      <c r="F5891" s="3">
        <v>1.0</v>
      </c>
      <c r="G5891" s="3">
        <v>6.0</v>
      </c>
      <c r="H5891" s="3" t="s">
        <v>1183</v>
      </c>
      <c r="I5891" s="3" t="s">
        <v>6141</v>
      </c>
      <c r="J5891" s="3" t="s">
        <v>1185</v>
      </c>
      <c r="K5891" s="3" t="s">
        <v>24</v>
      </c>
      <c r="L5891" s="3">
        <v>7.0</v>
      </c>
      <c r="M5891" s="3" t="s">
        <v>25</v>
      </c>
      <c r="N5891" s="3" t="s">
        <v>6185</v>
      </c>
      <c r="O5891" s="3" t="s">
        <v>59</v>
      </c>
      <c r="P5891" s="4">
        <v>22816.0</v>
      </c>
      <c r="Q5891" s="3" t="s">
        <v>1221</v>
      </c>
      <c r="S5891" s="3" t="s">
        <v>34</v>
      </c>
    </row>
    <row r="5892">
      <c r="A5892" s="2">
        <v>42318.71488425926</v>
      </c>
      <c r="B5892" s="3">
        <v>27.0</v>
      </c>
      <c r="C5892" s="3" t="s">
        <v>6139</v>
      </c>
      <c r="D5892" s="3">
        <v>39.0</v>
      </c>
      <c r="E5892" s="3" t="s">
        <v>6179</v>
      </c>
      <c r="F5892" s="3">
        <v>1.0</v>
      </c>
      <c r="G5892" s="3">
        <v>6.0</v>
      </c>
      <c r="H5892" s="3" t="s">
        <v>1183</v>
      </c>
      <c r="I5892" s="3" t="s">
        <v>6141</v>
      </c>
      <c r="J5892" s="3" t="s">
        <v>1185</v>
      </c>
      <c r="K5892" s="3" t="s">
        <v>24</v>
      </c>
      <c r="L5892" s="3">
        <v>8.0</v>
      </c>
      <c r="M5892" s="3" t="s">
        <v>30</v>
      </c>
      <c r="N5892" s="3" t="s">
        <v>3482</v>
      </c>
      <c r="O5892" s="3" t="s">
        <v>1116</v>
      </c>
      <c r="P5892" s="4">
        <v>25995.0</v>
      </c>
      <c r="Q5892" s="3" t="s">
        <v>40</v>
      </c>
      <c r="S5892" s="3" t="s">
        <v>34</v>
      </c>
    </row>
    <row r="5893">
      <c r="A5893" s="2">
        <v>42318.71488425926</v>
      </c>
      <c r="B5893" s="3">
        <v>27.0</v>
      </c>
      <c r="C5893" s="3" t="s">
        <v>6139</v>
      </c>
      <c r="D5893" s="3">
        <v>39.0</v>
      </c>
      <c r="E5893" s="3" t="s">
        <v>6179</v>
      </c>
      <c r="F5893" s="3">
        <v>1.0</v>
      </c>
      <c r="G5893" s="3">
        <v>6.0</v>
      </c>
      <c r="H5893" s="3" t="s">
        <v>1183</v>
      </c>
      <c r="I5893" s="3" t="s">
        <v>6141</v>
      </c>
      <c r="J5893" s="3" t="s">
        <v>1185</v>
      </c>
      <c r="K5893" s="3" t="s">
        <v>24</v>
      </c>
      <c r="L5893" s="3">
        <v>9.0</v>
      </c>
      <c r="M5893" s="3" t="s">
        <v>25</v>
      </c>
      <c r="N5893" s="3" t="s">
        <v>6186</v>
      </c>
      <c r="O5893" s="3" t="s">
        <v>545</v>
      </c>
      <c r="P5893" s="4">
        <v>27420.0</v>
      </c>
      <c r="Q5893" s="3" t="s">
        <v>132</v>
      </c>
      <c r="S5893" s="3" t="s">
        <v>34</v>
      </c>
    </row>
    <row r="5894">
      <c r="A5894" s="2">
        <v>42318.71488425926</v>
      </c>
      <c r="B5894" s="3">
        <v>27.0</v>
      </c>
      <c r="C5894" s="3" t="s">
        <v>6139</v>
      </c>
      <c r="D5894" s="3">
        <v>39.0</v>
      </c>
      <c r="E5894" s="3" t="s">
        <v>6179</v>
      </c>
      <c r="F5894" s="3">
        <v>1.0</v>
      </c>
      <c r="G5894" s="3">
        <v>6.0</v>
      </c>
      <c r="H5894" s="3" t="s">
        <v>1183</v>
      </c>
      <c r="I5894" s="3" t="s">
        <v>6141</v>
      </c>
      <c r="J5894" s="3" t="s">
        <v>1185</v>
      </c>
      <c r="K5894" s="3" t="s">
        <v>24</v>
      </c>
      <c r="L5894" s="3">
        <v>10.0</v>
      </c>
      <c r="M5894" s="3" t="s">
        <v>30</v>
      </c>
      <c r="N5894" s="3" t="s">
        <v>6187</v>
      </c>
      <c r="O5894" s="3" t="s">
        <v>1865</v>
      </c>
      <c r="P5894" s="4">
        <v>19001.0</v>
      </c>
      <c r="Q5894" s="3" t="s">
        <v>105</v>
      </c>
      <c r="S5894" s="3" t="s">
        <v>34</v>
      </c>
    </row>
    <row r="5895">
      <c r="A5895" s="2">
        <v>42318.71488425926</v>
      </c>
      <c r="B5895" s="3">
        <v>27.0</v>
      </c>
      <c r="C5895" s="3" t="s">
        <v>6139</v>
      </c>
      <c r="D5895" s="3">
        <v>39.0</v>
      </c>
      <c r="E5895" s="3" t="s">
        <v>6179</v>
      </c>
      <c r="F5895" s="3">
        <v>1.0</v>
      </c>
      <c r="G5895" s="3">
        <v>6.0</v>
      </c>
      <c r="H5895" s="3" t="s">
        <v>1183</v>
      </c>
      <c r="I5895" s="3" t="s">
        <v>6141</v>
      </c>
      <c r="J5895" s="3" t="s">
        <v>1185</v>
      </c>
      <c r="K5895" s="3" t="s">
        <v>24</v>
      </c>
      <c r="L5895" s="3">
        <v>11.0</v>
      </c>
      <c r="M5895" s="3" t="s">
        <v>25</v>
      </c>
      <c r="N5895" s="3" t="s">
        <v>6188</v>
      </c>
      <c r="O5895" s="3" t="s">
        <v>1275</v>
      </c>
      <c r="P5895" s="4">
        <v>25535.0</v>
      </c>
      <c r="Q5895" s="3" t="s">
        <v>75</v>
      </c>
      <c r="S5895" s="3" t="s">
        <v>34</v>
      </c>
    </row>
    <row r="5896">
      <c r="A5896" s="2">
        <v>42318.71488425926</v>
      </c>
      <c r="B5896" s="3">
        <v>27.0</v>
      </c>
      <c r="C5896" s="3" t="s">
        <v>6139</v>
      </c>
      <c r="D5896" s="3">
        <v>58.0</v>
      </c>
      <c r="E5896" s="3" t="s">
        <v>6189</v>
      </c>
      <c r="F5896" s="3">
        <v>1.0</v>
      </c>
      <c r="G5896" s="3">
        <v>6.0</v>
      </c>
      <c r="H5896" s="3" t="s">
        <v>1183</v>
      </c>
      <c r="I5896" s="3" t="s">
        <v>6141</v>
      </c>
      <c r="J5896" s="3" t="s">
        <v>1185</v>
      </c>
      <c r="K5896" s="3" t="s">
        <v>24</v>
      </c>
      <c r="L5896" s="3">
        <v>1.0</v>
      </c>
      <c r="M5896" s="3" t="s">
        <v>25</v>
      </c>
      <c r="N5896" s="3" t="s">
        <v>1996</v>
      </c>
      <c r="O5896" s="3" t="s">
        <v>462</v>
      </c>
      <c r="P5896" s="4">
        <v>17838.0</v>
      </c>
      <c r="Q5896" s="3" t="s">
        <v>209</v>
      </c>
      <c r="S5896" s="3" t="s">
        <v>29</v>
      </c>
    </row>
    <row r="5897">
      <c r="A5897" s="2">
        <v>42318.71488425926</v>
      </c>
      <c r="B5897" s="3">
        <v>27.0</v>
      </c>
      <c r="C5897" s="3" t="s">
        <v>6139</v>
      </c>
      <c r="D5897" s="3">
        <v>58.0</v>
      </c>
      <c r="E5897" s="3" t="s">
        <v>6189</v>
      </c>
      <c r="F5897" s="3">
        <v>1.0</v>
      </c>
      <c r="G5897" s="3">
        <v>6.0</v>
      </c>
      <c r="H5897" s="3" t="s">
        <v>1183</v>
      </c>
      <c r="I5897" s="3" t="s">
        <v>6141</v>
      </c>
      <c r="J5897" s="3" t="s">
        <v>1185</v>
      </c>
      <c r="K5897" s="3" t="s">
        <v>24</v>
      </c>
      <c r="L5897" s="3">
        <v>2.0</v>
      </c>
      <c r="M5897" s="3" t="s">
        <v>30</v>
      </c>
      <c r="N5897" s="3" t="s">
        <v>6190</v>
      </c>
      <c r="O5897" s="3" t="s">
        <v>364</v>
      </c>
      <c r="P5897" s="4">
        <v>24404.0</v>
      </c>
      <c r="Q5897" s="3" t="s">
        <v>132</v>
      </c>
      <c r="S5897" s="3" t="s">
        <v>34</v>
      </c>
    </row>
    <row r="5898">
      <c r="A5898" s="2">
        <v>42318.71488425926</v>
      </c>
      <c r="B5898" s="3">
        <v>27.0</v>
      </c>
      <c r="C5898" s="3" t="s">
        <v>6139</v>
      </c>
      <c r="D5898" s="3">
        <v>58.0</v>
      </c>
      <c r="E5898" s="3" t="s">
        <v>6189</v>
      </c>
      <c r="F5898" s="3">
        <v>1.0</v>
      </c>
      <c r="G5898" s="3">
        <v>6.0</v>
      </c>
      <c r="H5898" s="3" t="s">
        <v>1183</v>
      </c>
      <c r="I5898" s="3" t="s">
        <v>6141</v>
      </c>
      <c r="J5898" s="3" t="s">
        <v>1185</v>
      </c>
      <c r="K5898" s="3" t="s">
        <v>24</v>
      </c>
      <c r="L5898" s="3">
        <v>3.0</v>
      </c>
      <c r="M5898" s="3" t="s">
        <v>25</v>
      </c>
      <c r="N5898" s="3" t="s">
        <v>6191</v>
      </c>
      <c r="O5898" s="3" t="s">
        <v>3003</v>
      </c>
      <c r="P5898" s="4">
        <v>20597.0</v>
      </c>
      <c r="Q5898" s="3" t="s">
        <v>46</v>
      </c>
      <c r="S5898" s="3" t="s">
        <v>34</v>
      </c>
    </row>
    <row r="5899">
      <c r="A5899" s="2">
        <v>42318.71488425926</v>
      </c>
      <c r="B5899" s="3">
        <v>27.0</v>
      </c>
      <c r="C5899" s="3" t="s">
        <v>6139</v>
      </c>
      <c r="D5899" s="3">
        <v>58.0</v>
      </c>
      <c r="E5899" s="3" t="s">
        <v>6189</v>
      </c>
      <c r="F5899" s="3">
        <v>1.0</v>
      </c>
      <c r="G5899" s="3">
        <v>6.0</v>
      </c>
      <c r="H5899" s="3" t="s">
        <v>1183</v>
      </c>
      <c r="I5899" s="3" t="s">
        <v>6141</v>
      </c>
      <c r="J5899" s="3" t="s">
        <v>1185</v>
      </c>
      <c r="K5899" s="3" t="s">
        <v>24</v>
      </c>
      <c r="L5899" s="3">
        <v>4.0</v>
      </c>
      <c r="M5899" s="3" t="s">
        <v>30</v>
      </c>
      <c r="N5899" s="3" t="s">
        <v>6192</v>
      </c>
      <c r="O5899" s="3" t="s">
        <v>602</v>
      </c>
      <c r="P5899" s="4">
        <v>23309.0</v>
      </c>
      <c r="Q5899" s="3" t="s">
        <v>132</v>
      </c>
      <c r="S5899" s="3" t="s">
        <v>34</v>
      </c>
    </row>
    <row r="5900">
      <c r="A5900" s="2">
        <v>42318.71488425926</v>
      </c>
      <c r="B5900" s="3">
        <v>27.0</v>
      </c>
      <c r="C5900" s="3" t="s">
        <v>6139</v>
      </c>
      <c r="D5900" s="3">
        <v>58.0</v>
      </c>
      <c r="E5900" s="3" t="s">
        <v>6189</v>
      </c>
      <c r="F5900" s="3">
        <v>1.0</v>
      </c>
      <c r="G5900" s="3">
        <v>6.0</v>
      </c>
      <c r="H5900" s="3" t="s">
        <v>1183</v>
      </c>
      <c r="I5900" s="3" t="s">
        <v>6141</v>
      </c>
      <c r="J5900" s="3" t="s">
        <v>1185</v>
      </c>
      <c r="K5900" s="3" t="s">
        <v>24</v>
      </c>
      <c r="L5900" s="3">
        <v>5.0</v>
      </c>
      <c r="M5900" s="3" t="s">
        <v>25</v>
      </c>
      <c r="N5900" s="3" t="s">
        <v>1639</v>
      </c>
      <c r="O5900" s="3" t="s">
        <v>862</v>
      </c>
      <c r="P5900" s="4">
        <v>26564.0</v>
      </c>
      <c r="Q5900" s="3" t="s">
        <v>740</v>
      </c>
      <c r="S5900" s="3" t="s">
        <v>34</v>
      </c>
    </row>
    <row r="5901">
      <c r="A5901" s="2">
        <v>42318.71488425926</v>
      </c>
      <c r="B5901" s="3">
        <v>27.0</v>
      </c>
      <c r="C5901" s="3" t="s">
        <v>6139</v>
      </c>
      <c r="D5901" s="3">
        <v>58.0</v>
      </c>
      <c r="E5901" s="3" t="s">
        <v>6189</v>
      </c>
      <c r="F5901" s="3">
        <v>1.0</v>
      </c>
      <c r="G5901" s="3">
        <v>6.0</v>
      </c>
      <c r="H5901" s="3" t="s">
        <v>1183</v>
      </c>
      <c r="I5901" s="3" t="s">
        <v>6141</v>
      </c>
      <c r="J5901" s="3" t="s">
        <v>1185</v>
      </c>
      <c r="K5901" s="3" t="s">
        <v>24</v>
      </c>
      <c r="L5901" s="3">
        <v>6.0</v>
      </c>
      <c r="M5901" s="3" t="s">
        <v>30</v>
      </c>
      <c r="N5901" s="3" t="s">
        <v>6193</v>
      </c>
      <c r="O5901" s="3" t="s">
        <v>6194</v>
      </c>
      <c r="P5901" s="4">
        <v>28064.0</v>
      </c>
      <c r="Q5901" s="3" t="s">
        <v>191</v>
      </c>
      <c r="S5901" s="3" t="s">
        <v>34</v>
      </c>
    </row>
    <row r="5902">
      <c r="A5902" s="2">
        <v>42318.71488425926</v>
      </c>
      <c r="B5902" s="3">
        <v>27.0</v>
      </c>
      <c r="C5902" s="3" t="s">
        <v>6139</v>
      </c>
      <c r="D5902" s="3">
        <v>58.0</v>
      </c>
      <c r="E5902" s="3" t="s">
        <v>6189</v>
      </c>
      <c r="F5902" s="3">
        <v>1.0</v>
      </c>
      <c r="G5902" s="3">
        <v>6.0</v>
      </c>
      <c r="H5902" s="3" t="s">
        <v>1183</v>
      </c>
      <c r="I5902" s="3" t="s">
        <v>6141</v>
      </c>
      <c r="J5902" s="3" t="s">
        <v>1185</v>
      </c>
      <c r="K5902" s="3" t="s">
        <v>24</v>
      </c>
      <c r="L5902" s="3">
        <v>7.0</v>
      </c>
      <c r="M5902" s="3" t="s">
        <v>25</v>
      </c>
      <c r="N5902" s="3" t="s">
        <v>6195</v>
      </c>
      <c r="O5902" s="3" t="s">
        <v>6196</v>
      </c>
      <c r="P5902" s="4">
        <v>31821.0</v>
      </c>
      <c r="Q5902" s="3" t="s">
        <v>132</v>
      </c>
      <c r="S5902" s="3" t="s">
        <v>34</v>
      </c>
    </row>
    <row r="5903">
      <c r="A5903" s="2">
        <v>42318.71488425926</v>
      </c>
      <c r="B5903" s="3">
        <v>27.0</v>
      </c>
      <c r="C5903" s="3" t="s">
        <v>6139</v>
      </c>
      <c r="D5903" s="3">
        <v>58.0</v>
      </c>
      <c r="E5903" s="3" t="s">
        <v>6189</v>
      </c>
      <c r="F5903" s="3">
        <v>1.0</v>
      </c>
      <c r="G5903" s="3">
        <v>6.0</v>
      </c>
      <c r="H5903" s="3" t="s">
        <v>1183</v>
      </c>
      <c r="I5903" s="3" t="s">
        <v>6141</v>
      </c>
      <c r="J5903" s="3" t="s">
        <v>1185</v>
      </c>
      <c r="K5903" s="3" t="s">
        <v>24</v>
      </c>
      <c r="L5903" s="3">
        <v>8.0</v>
      </c>
      <c r="M5903" s="3" t="s">
        <v>30</v>
      </c>
      <c r="N5903" s="3" t="s">
        <v>6197</v>
      </c>
      <c r="O5903" s="3" t="s">
        <v>215</v>
      </c>
      <c r="P5903" s="4">
        <v>20166.0</v>
      </c>
      <c r="Q5903" s="3" t="s">
        <v>72</v>
      </c>
      <c r="S5903" s="3" t="s">
        <v>34</v>
      </c>
    </row>
    <row r="5904">
      <c r="A5904" s="2">
        <v>42318.71488425926</v>
      </c>
      <c r="B5904" s="3">
        <v>27.0</v>
      </c>
      <c r="C5904" s="3" t="s">
        <v>6139</v>
      </c>
      <c r="D5904" s="3">
        <v>58.0</v>
      </c>
      <c r="E5904" s="3" t="s">
        <v>6189</v>
      </c>
      <c r="F5904" s="3">
        <v>1.0</v>
      </c>
      <c r="G5904" s="3">
        <v>6.0</v>
      </c>
      <c r="H5904" s="3" t="s">
        <v>1183</v>
      </c>
      <c r="I5904" s="3" t="s">
        <v>6141</v>
      </c>
      <c r="J5904" s="3" t="s">
        <v>1185</v>
      </c>
      <c r="K5904" s="3" t="s">
        <v>24</v>
      </c>
      <c r="L5904" s="3">
        <v>9.0</v>
      </c>
      <c r="M5904" s="3" t="s">
        <v>25</v>
      </c>
      <c r="N5904" s="3" t="s">
        <v>6193</v>
      </c>
      <c r="O5904" s="3" t="s">
        <v>243</v>
      </c>
      <c r="P5904" s="4">
        <v>34476.0</v>
      </c>
      <c r="Q5904" s="3" t="s">
        <v>191</v>
      </c>
      <c r="S5904" s="3" t="s">
        <v>34</v>
      </c>
    </row>
    <row r="5905">
      <c r="A5905" s="2">
        <v>42318.71488425926</v>
      </c>
      <c r="B5905" s="3">
        <v>27.0</v>
      </c>
      <c r="C5905" s="3" t="s">
        <v>6139</v>
      </c>
      <c r="D5905" s="3">
        <v>58.0</v>
      </c>
      <c r="E5905" s="3" t="s">
        <v>6189</v>
      </c>
      <c r="F5905" s="3">
        <v>1.0</v>
      </c>
      <c r="G5905" s="3">
        <v>6.0</v>
      </c>
      <c r="H5905" s="3" t="s">
        <v>1183</v>
      </c>
      <c r="I5905" s="3" t="s">
        <v>6141</v>
      </c>
      <c r="J5905" s="3" t="s">
        <v>1185</v>
      </c>
      <c r="K5905" s="3" t="s">
        <v>24</v>
      </c>
      <c r="L5905" s="3">
        <v>10.0</v>
      </c>
      <c r="M5905" s="3" t="s">
        <v>30</v>
      </c>
      <c r="N5905" s="3" t="s">
        <v>6198</v>
      </c>
      <c r="O5905" s="3" t="s">
        <v>1694</v>
      </c>
      <c r="P5905" s="4">
        <v>17828.0</v>
      </c>
      <c r="Q5905" s="3" t="s">
        <v>105</v>
      </c>
      <c r="S5905" s="3" t="s">
        <v>34</v>
      </c>
    </row>
    <row r="5906">
      <c r="A5906" s="2">
        <v>42318.71488425926</v>
      </c>
      <c r="B5906" s="3">
        <v>27.0</v>
      </c>
      <c r="C5906" s="3" t="s">
        <v>6139</v>
      </c>
      <c r="D5906" s="3">
        <v>70.0</v>
      </c>
      <c r="E5906" s="3" t="s">
        <v>6199</v>
      </c>
      <c r="F5906" s="3">
        <v>1.0</v>
      </c>
      <c r="G5906" s="3">
        <v>6.0</v>
      </c>
      <c r="H5906" s="3" t="s">
        <v>1183</v>
      </c>
      <c r="I5906" s="3" t="s">
        <v>6141</v>
      </c>
      <c r="J5906" s="3" t="s">
        <v>1185</v>
      </c>
      <c r="K5906" s="3" t="s">
        <v>24</v>
      </c>
      <c r="L5906" s="3">
        <v>1.0</v>
      </c>
      <c r="M5906" s="3" t="s">
        <v>30</v>
      </c>
      <c r="N5906" s="3" t="s">
        <v>6200</v>
      </c>
      <c r="O5906" s="3" t="s">
        <v>850</v>
      </c>
      <c r="P5906" s="4">
        <v>26584.0</v>
      </c>
      <c r="Q5906" s="3" t="s">
        <v>110</v>
      </c>
      <c r="S5906" s="3" t="s">
        <v>34</v>
      </c>
    </row>
    <row r="5907">
      <c r="A5907" s="2">
        <v>42318.71488425926</v>
      </c>
      <c r="B5907" s="3">
        <v>27.0</v>
      </c>
      <c r="C5907" s="3" t="s">
        <v>6139</v>
      </c>
      <c r="D5907" s="3">
        <v>70.0</v>
      </c>
      <c r="E5907" s="3" t="s">
        <v>6199</v>
      </c>
      <c r="F5907" s="3">
        <v>1.0</v>
      </c>
      <c r="G5907" s="3">
        <v>6.0</v>
      </c>
      <c r="H5907" s="3" t="s">
        <v>1183</v>
      </c>
      <c r="I5907" s="3" t="s">
        <v>6141</v>
      </c>
      <c r="J5907" s="3" t="s">
        <v>1185</v>
      </c>
      <c r="K5907" s="3" t="s">
        <v>24</v>
      </c>
      <c r="L5907" s="3">
        <v>2.0</v>
      </c>
      <c r="M5907" s="3" t="s">
        <v>25</v>
      </c>
      <c r="N5907" s="3" t="s">
        <v>276</v>
      </c>
      <c r="O5907" s="3" t="s">
        <v>180</v>
      </c>
      <c r="P5907" s="4">
        <v>19631.0</v>
      </c>
      <c r="Q5907" s="3" t="s">
        <v>49</v>
      </c>
      <c r="S5907" s="3" t="s">
        <v>34</v>
      </c>
    </row>
    <row r="5908">
      <c r="A5908" s="2">
        <v>42318.71488425926</v>
      </c>
      <c r="B5908" s="3">
        <v>27.0</v>
      </c>
      <c r="C5908" s="3" t="s">
        <v>6139</v>
      </c>
      <c r="D5908" s="3">
        <v>70.0</v>
      </c>
      <c r="E5908" s="3" t="s">
        <v>6199</v>
      </c>
      <c r="F5908" s="3">
        <v>1.0</v>
      </c>
      <c r="G5908" s="3">
        <v>6.0</v>
      </c>
      <c r="H5908" s="3" t="s">
        <v>1183</v>
      </c>
      <c r="I5908" s="3" t="s">
        <v>6141</v>
      </c>
      <c r="J5908" s="3" t="s">
        <v>1185</v>
      </c>
      <c r="K5908" s="3" t="s">
        <v>24</v>
      </c>
      <c r="L5908" s="3">
        <v>3.0</v>
      </c>
      <c r="M5908" s="3" t="s">
        <v>30</v>
      </c>
      <c r="N5908" s="3" t="s">
        <v>2419</v>
      </c>
      <c r="O5908" s="3" t="s">
        <v>734</v>
      </c>
      <c r="P5908" s="4">
        <v>16261.0</v>
      </c>
      <c r="Q5908" s="3" t="s">
        <v>49</v>
      </c>
      <c r="S5908" s="3" t="s">
        <v>34</v>
      </c>
    </row>
    <row r="5909">
      <c r="A5909" s="2">
        <v>42318.71488425926</v>
      </c>
      <c r="B5909" s="3">
        <v>27.0</v>
      </c>
      <c r="C5909" s="3" t="s">
        <v>6139</v>
      </c>
      <c r="D5909" s="3">
        <v>70.0</v>
      </c>
      <c r="E5909" s="3" t="s">
        <v>6199</v>
      </c>
      <c r="F5909" s="3">
        <v>1.0</v>
      </c>
      <c r="G5909" s="3">
        <v>6.0</v>
      </c>
      <c r="H5909" s="3" t="s">
        <v>1183</v>
      </c>
      <c r="I5909" s="3" t="s">
        <v>6141</v>
      </c>
      <c r="J5909" s="3" t="s">
        <v>1185</v>
      </c>
      <c r="K5909" s="3" t="s">
        <v>24</v>
      </c>
      <c r="L5909" s="3">
        <v>4.0</v>
      </c>
      <c r="M5909" s="3" t="s">
        <v>25</v>
      </c>
      <c r="N5909" s="3" t="s">
        <v>6201</v>
      </c>
      <c r="O5909" s="3" t="s">
        <v>4448</v>
      </c>
      <c r="P5909" s="4">
        <v>22625.0</v>
      </c>
      <c r="Q5909" s="3" t="s">
        <v>528</v>
      </c>
      <c r="S5909" s="3" t="s">
        <v>34</v>
      </c>
    </row>
    <row r="5910">
      <c r="A5910" s="2">
        <v>42318.71488425926</v>
      </c>
      <c r="B5910" s="3">
        <v>27.0</v>
      </c>
      <c r="C5910" s="3" t="s">
        <v>6139</v>
      </c>
      <c r="D5910" s="3">
        <v>70.0</v>
      </c>
      <c r="E5910" s="3" t="s">
        <v>6199</v>
      </c>
      <c r="F5910" s="3">
        <v>1.0</v>
      </c>
      <c r="G5910" s="3">
        <v>6.0</v>
      </c>
      <c r="H5910" s="3" t="s">
        <v>1183</v>
      </c>
      <c r="I5910" s="3" t="s">
        <v>6141</v>
      </c>
      <c r="J5910" s="3" t="s">
        <v>1185</v>
      </c>
      <c r="K5910" s="3" t="s">
        <v>24</v>
      </c>
      <c r="L5910" s="3">
        <v>5.0</v>
      </c>
      <c r="M5910" s="3" t="s">
        <v>30</v>
      </c>
      <c r="N5910" s="3" t="s">
        <v>6202</v>
      </c>
      <c r="O5910" s="3" t="s">
        <v>1280</v>
      </c>
      <c r="P5910" s="4">
        <v>19705.0</v>
      </c>
      <c r="Q5910" s="3" t="s">
        <v>105</v>
      </c>
      <c r="S5910" s="3" t="s">
        <v>34</v>
      </c>
    </row>
    <row r="5911">
      <c r="A5911" s="2">
        <v>42318.71488425926</v>
      </c>
      <c r="B5911" s="3">
        <v>27.0</v>
      </c>
      <c r="C5911" s="3" t="s">
        <v>6139</v>
      </c>
      <c r="D5911" s="3">
        <v>70.0</v>
      </c>
      <c r="E5911" s="3" t="s">
        <v>6199</v>
      </c>
      <c r="F5911" s="3">
        <v>1.0</v>
      </c>
      <c r="G5911" s="3">
        <v>6.0</v>
      </c>
      <c r="H5911" s="3" t="s">
        <v>1183</v>
      </c>
      <c r="I5911" s="3" t="s">
        <v>6141</v>
      </c>
      <c r="J5911" s="3" t="s">
        <v>1185</v>
      </c>
      <c r="K5911" s="3" t="s">
        <v>24</v>
      </c>
      <c r="L5911" s="3">
        <v>6.0</v>
      </c>
      <c r="M5911" s="3" t="s">
        <v>25</v>
      </c>
      <c r="N5911" s="3" t="s">
        <v>2642</v>
      </c>
      <c r="O5911" s="3" t="s">
        <v>871</v>
      </c>
      <c r="P5911" s="4">
        <v>34177.0</v>
      </c>
      <c r="Q5911" s="3" t="s">
        <v>40</v>
      </c>
      <c r="S5911" s="3" t="s">
        <v>34</v>
      </c>
    </row>
    <row r="5912">
      <c r="A5912" s="2">
        <v>42318.71488425926</v>
      </c>
      <c r="B5912" s="3">
        <v>27.0</v>
      </c>
      <c r="C5912" s="3" t="s">
        <v>6139</v>
      </c>
      <c r="D5912" s="3">
        <v>70.0</v>
      </c>
      <c r="E5912" s="3" t="s">
        <v>6199</v>
      </c>
      <c r="F5912" s="3">
        <v>1.0</v>
      </c>
      <c r="G5912" s="3">
        <v>6.0</v>
      </c>
      <c r="H5912" s="3" t="s">
        <v>1183</v>
      </c>
      <c r="I5912" s="3" t="s">
        <v>6141</v>
      </c>
      <c r="J5912" s="3" t="s">
        <v>1185</v>
      </c>
      <c r="K5912" s="3" t="s">
        <v>24</v>
      </c>
      <c r="L5912" s="3">
        <v>7.0</v>
      </c>
      <c r="M5912" s="3" t="s">
        <v>30</v>
      </c>
      <c r="N5912" s="3" t="s">
        <v>6203</v>
      </c>
      <c r="O5912" s="3" t="s">
        <v>3190</v>
      </c>
      <c r="P5912" s="4">
        <v>34356.0</v>
      </c>
      <c r="Q5912" s="3" t="s">
        <v>191</v>
      </c>
      <c r="S5912" s="3" t="s">
        <v>34</v>
      </c>
    </row>
    <row r="5913">
      <c r="A5913" s="2">
        <v>42318.71488425926</v>
      </c>
      <c r="B5913" s="3">
        <v>27.0</v>
      </c>
      <c r="C5913" s="3" t="s">
        <v>6139</v>
      </c>
      <c r="D5913" s="3">
        <v>70.0</v>
      </c>
      <c r="E5913" s="3" t="s">
        <v>6199</v>
      </c>
      <c r="F5913" s="3">
        <v>1.0</v>
      </c>
      <c r="G5913" s="3">
        <v>6.0</v>
      </c>
      <c r="H5913" s="3" t="s">
        <v>1183</v>
      </c>
      <c r="I5913" s="3" t="s">
        <v>6141</v>
      </c>
      <c r="J5913" s="3" t="s">
        <v>1185</v>
      </c>
      <c r="K5913" s="3" t="s">
        <v>24</v>
      </c>
      <c r="L5913" s="3">
        <v>8.0</v>
      </c>
      <c r="M5913" s="3" t="s">
        <v>25</v>
      </c>
      <c r="N5913" s="3" t="s">
        <v>6204</v>
      </c>
      <c r="O5913" s="3" t="s">
        <v>109</v>
      </c>
      <c r="P5913" s="4">
        <v>17239.0</v>
      </c>
      <c r="Q5913" s="3" t="s">
        <v>96</v>
      </c>
      <c r="S5913" s="3" t="s">
        <v>34</v>
      </c>
    </row>
    <row r="5914">
      <c r="A5914" s="2">
        <v>42318.71488425926</v>
      </c>
      <c r="B5914" s="3">
        <v>27.0</v>
      </c>
      <c r="C5914" s="3" t="s">
        <v>6139</v>
      </c>
      <c r="D5914" s="3">
        <v>70.0</v>
      </c>
      <c r="E5914" s="3" t="s">
        <v>6199</v>
      </c>
      <c r="F5914" s="3">
        <v>1.0</v>
      </c>
      <c r="G5914" s="3">
        <v>6.0</v>
      </c>
      <c r="H5914" s="3" t="s">
        <v>1183</v>
      </c>
      <c r="I5914" s="3" t="s">
        <v>6141</v>
      </c>
      <c r="J5914" s="3" t="s">
        <v>1185</v>
      </c>
      <c r="K5914" s="3" t="s">
        <v>24</v>
      </c>
      <c r="L5914" s="3">
        <v>9.0</v>
      </c>
      <c r="M5914" s="3" t="s">
        <v>30</v>
      </c>
      <c r="N5914" s="3" t="s">
        <v>6205</v>
      </c>
      <c r="O5914" s="3" t="s">
        <v>375</v>
      </c>
      <c r="P5914" s="4">
        <v>24624.0</v>
      </c>
      <c r="Q5914" s="3" t="s">
        <v>372</v>
      </c>
      <c r="S5914" s="3" t="s">
        <v>34</v>
      </c>
    </row>
    <row r="5915">
      <c r="A5915" s="2">
        <v>42318.71488425926</v>
      </c>
      <c r="B5915" s="3">
        <v>27.0</v>
      </c>
      <c r="C5915" s="3" t="s">
        <v>6139</v>
      </c>
      <c r="D5915" s="3">
        <v>70.0</v>
      </c>
      <c r="E5915" s="3" t="s">
        <v>6199</v>
      </c>
      <c r="F5915" s="3">
        <v>1.0</v>
      </c>
      <c r="G5915" s="3">
        <v>6.0</v>
      </c>
      <c r="H5915" s="3" t="s">
        <v>1183</v>
      </c>
      <c r="I5915" s="3" t="s">
        <v>6141</v>
      </c>
      <c r="J5915" s="3" t="s">
        <v>1185</v>
      </c>
      <c r="K5915" s="3" t="s">
        <v>24</v>
      </c>
      <c r="L5915" s="3">
        <v>10.0</v>
      </c>
      <c r="M5915" s="3" t="s">
        <v>25</v>
      </c>
      <c r="N5915" s="3" t="s">
        <v>6206</v>
      </c>
      <c r="O5915" s="3" t="s">
        <v>391</v>
      </c>
      <c r="P5915" s="4">
        <v>18252.0</v>
      </c>
      <c r="Q5915" s="3" t="s">
        <v>49</v>
      </c>
      <c r="S5915" s="3" t="s">
        <v>29</v>
      </c>
    </row>
    <row r="5916">
      <c r="A5916" s="2">
        <v>42318.71488425926</v>
      </c>
      <c r="B5916" s="3">
        <v>27.0</v>
      </c>
      <c r="C5916" s="3" t="s">
        <v>6139</v>
      </c>
      <c r="D5916" s="3">
        <v>71.0</v>
      </c>
      <c r="E5916" s="3" t="s">
        <v>6207</v>
      </c>
      <c r="F5916" s="3">
        <v>1.0</v>
      </c>
      <c r="G5916" s="3">
        <v>6.0</v>
      </c>
      <c r="H5916" s="3" t="s">
        <v>1183</v>
      </c>
      <c r="I5916" s="3" t="s">
        <v>6141</v>
      </c>
      <c r="J5916" s="3" t="s">
        <v>1185</v>
      </c>
      <c r="K5916" s="3" t="s">
        <v>24</v>
      </c>
      <c r="L5916" s="3">
        <v>1.0</v>
      </c>
      <c r="M5916" s="3" t="s">
        <v>25</v>
      </c>
      <c r="N5916" s="3" t="s">
        <v>6208</v>
      </c>
      <c r="O5916" s="3" t="s">
        <v>6209</v>
      </c>
      <c r="P5916" s="4">
        <v>34165.0</v>
      </c>
      <c r="Q5916" s="3" t="s">
        <v>132</v>
      </c>
      <c r="S5916" s="3" t="s">
        <v>34</v>
      </c>
    </row>
    <row r="5917">
      <c r="A5917" s="2">
        <v>42318.71488425926</v>
      </c>
      <c r="B5917" s="3">
        <v>27.0</v>
      </c>
      <c r="C5917" s="3" t="s">
        <v>6139</v>
      </c>
      <c r="D5917" s="3">
        <v>71.0</v>
      </c>
      <c r="E5917" s="3" t="s">
        <v>6207</v>
      </c>
      <c r="F5917" s="3">
        <v>1.0</v>
      </c>
      <c r="G5917" s="3">
        <v>6.0</v>
      </c>
      <c r="H5917" s="3" t="s">
        <v>1183</v>
      </c>
      <c r="I5917" s="3" t="s">
        <v>6141</v>
      </c>
      <c r="J5917" s="3" t="s">
        <v>1185</v>
      </c>
      <c r="K5917" s="3" t="s">
        <v>24</v>
      </c>
      <c r="L5917" s="3">
        <v>2.0</v>
      </c>
      <c r="M5917" s="3" t="s">
        <v>30</v>
      </c>
      <c r="N5917" s="3" t="s">
        <v>6210</v>
      </c>
      <c r="O5917" s="3" t="s">
        <v>57</v>
      </c>
      <c r="P5917" s="4">
        <v>22377.0</v>
      </c>
      <c r="Q5917" s="3" t="s">
        <v>216</v>
      </c>
      <c r="S5917" s="3" t="s">
        <v>34</v>
      </c>
    </row>
    <row r="5918">
      <c r="A5918" s="2">
        <v>42318.71488425926</v>
      </c>
      <c r="B5918" s="3">
        <v>27.0</v>
      </c>
      <c r="C5918" s="3" t="s">
        <v>6139</v>
      </c>
      <c r="D5918" s="3">
        <v>71.0</v>
      </c>
      <c r="E5918" s="3" t="s">
        <v>6207</v>
      </c>
      <c r="F5918" s="3">
        <v>1.0</v>
      </c>
      <c r="G5918" s="3">
        <v>6.0</v>
      </c>
      <c r="H5918" s="3" t="s">
        <v>1183</v>
      </c>
      <c r="I5918" s="3" t="s">
        <v>6141</v>
      </c>
      <c r="J5918" s="3" t="s">
        <v>1185</v>
      </c>
      <c r="K5918" s="3" t="s">
        <v>24</v>
      </c>
      <c r="L5918" s="3">
        <v>3.0</v>
      </c>
      <c r="M5918" s="3" t="s">
        <v>25</v>
      </c>
      <c r="N5918" s="3" t="s">
        <v>6211</v>
      </c>
      <c r="O5918" s="3" t="s">
        <v>246</v>
      </c>
      <c r="P5918" s="4">
        <v>33806.0</v>
      </c>
      <c r="Q5918" s="3" t="s">
        <v>153</v>
      </c>
      <c r="S5918" s="3" t="s">
        <v>34</v>
      </c>
    </row>
    <row r="5919">
      <c r="A5919" s="2">
        <v>42318.71488425926</v>
      </c>
      <c r="B5919" s="3">
        <v>27.0</v>
      </c>
      <c r="C5919" s="3" t="s">
        <v>6139</v>
      </c>
      <c r="D5919" s="3">
        <v>71.0</v>
      </c>
      <c r="E5919" s="3" t="s">
        <v>6207</v>
      </c>
      <c r="F5919" s="3">
        <v>1.0</v>
      </c>
      <c r="G5919" s="3">
        <v>6.0</v>
      </c>
      <c r="H5919" s="3" t="s">
        <v>1183</v>
      </c>
      <c r="I5919" s="3" t="s">
        <v>6141</v>
      </c>
      <c r="J5919" s="3" t="s">
        <v>1185</v>
      </c>
      <c r="K5919" s="3" t="s">
        <v>24</v>
      </c>
      <c r="L5919" s="3">
        <v>4.0</v>
      </c>
      <c r="M5919" s="3" t="s">
        <v>30</v>
      </c>
      <c r="N5919" s="3" t="s">
        <v>6212</v>
      </c>
      <c r="O5919" s="3" t="s">
        <v>803</v>
      </c>
      <c r="P5919" s="4">
        <v>21439.0</v>
      </c>
      <c r="Q5919" s="3" t="s">
        <v>79</v>
      </c>
      <c r="S5919" s="3" t="s">
        <v>34</v>
      </c>
    </row>
    <row r="5920">
      <c r="A5920" s="2">
        <v>42318.71488425926</v>
      </c>
      <c r="B5920" s="3">
        <v>27.0</v>
      </c>
      <c r="C5920" s="3" t="s">
        <v>6139</v>
      </c>
      <c r="D5920" s="3">
        <v>71.0</v>
      </c>
      <c r="E5920" s="3" t="s">
        <v>6207</v>
      </c>
      <c r="F5920" s="3">
        <v>1.0</v>
      </c>
      <c r="G5920" s="3">
        <v>6.0</v>
      </c>
      <c r="H5920" s="3" t="s">
        <v>1183</v>
      </c>
      <c r="I5920" s="3" t="s">
        <v>6141</v>
      </c>
      <c r="J5920" s="3" t="s">
        <v>1185</v>
      </c>
      <c r="K5920" s="3" t="s">
        <v>24</v>
      </c>
      <c r="L5920" s="3">
        <v>5.0</v>
      </c>
      <c r="M5920" s="3" t="s">
        <v>25</v>
      </c>
      <c r="N5920" s="3" t="s">
        <v>6213</v>
      </c>
      <c r="O5920" s="3" t="s">
        <v>184</v>
      </c>
      <c r="P5920" s="4">
        <v>32537.0</v>
      </c>
      <c r="Q5920" s="3" t="s">
        <v>132</v>
      </c>
      <c r="S5920" s="3" t="s">
        <v>34</v>
      </c>
    </row>
    <row r="5921">
      <c r="A5921" s="2">
        <v>42318.71488425926</v>
      </c>
      <c r="B5921" s="3">
        <v>27.0</v>
      </c>
      <c r="C5921" s="3" t="s">
        <v>6139</v>
      </c>
      <c r="D5921" s="3">
        <v>71.0</v>
      </c>
      <c r="E5921" s="3" t="s">
        <v>6207</v>
      </c>
      <c r="F5921" s="3">
        <v>1.0</v>
      </c>
      <c r="G5921" s="3">
        <v>6.0</v>
      </c>
      <c r="H5921" s="3" t="s">
        <v>1183</v>
      </c>
      <c r="I5921" s="3" t="s">
        <v>6141</v>
      </c>
      <c r="J5921" s="3" t="s">
        <v>1185</v>
      </c>
      <c r="K5921" s="3" t="s">
        <v>24</v>
      </c>
      <c r="L5921" s="3">
        <v>6.0</v>
      </c>
      <c r="M5921" s="3" t="s">
        <v>30</v>
      </c>
      <c r="N5921" s="3" t="s">
        <v>6214</v>
      </c>
      <c r="O5921" s="3" t="s">
        <v>6215</v>
      </c>
      <c r="P5921" s="4">
        <v>23317.0</v>
      </c>
      <c r="Q5921" s="3" t="s">
        <v>228</v>
      </c>
      <c r="S5921" s="3" t="s">
        <v>34</v>
      </c>
    </row>
    <row r="5922">
      <c r="A5922" s="2">
        <v>42318.71488425926</v>
      </c>
      <c r="B5922" s="3">
        <v>27.0</v>
      </c>
      <c r="C5922" s="3" t="s">
        <v>6139</v>
      </c>
      <c r="D5922" s="3">
        <v>71.0</v>
      </c>
      <c r="E5922" s="3" t="s">
        <v>6207</v>
      </c>
      <c r="F5922" s="3">
        <v>1.0</v>
      </c>
      <c r="G5922" s="3">
        <v>6.0</v>
      </c>
      <c r="H5922" s="3" t="s">
        <v>1183</v>
      </c>
      <c r="I5922" s="3" t="s">
        <v>6141</v>
      </c>
      <c r="J5922" s="3" t="s">
        <v>1185</v>
      </c>
      <c r="K5922" s="3" t="s">
        <v>24</v>
      </c>
      <c r="L5922" s="3">
        <v>7.0</v>
      </c>
      <c r="M5922" s="3" t="s">
        <v>25</v>
      </c>
      <c r="N5922" s="3" t="s">
        <v>1075</v>
      </c>
      <c r="O5922" s="3" t="s">
        <v>218</v>
      </c>
      <c r="P5922" s="4">
        <v>24624.0</v>
      </c>
      <c r="Q5922" s="3" t="s">
        <v>132</v>
      </c>
      <c r="S5922" s="3" t="s">
        <v>34</v>
      </c>
    </row>
    <row r="5923">
      <c r="A5923" s="2">
        <v>42318.71488425926</v>
      </c>
      <c r="B5923" s="3">
        <v>27.0</v>
      </c>
      <c r="C5923" s="3" t="s">
        <v>6139</v>
      </c>
      <c r="D5923" s="3">
        <v>71.0</v>
      </c>
      <c r="E5923" s="3" t="s">
        <v>6207</v>
      </c>
      <c r="F5923" s="3">
        <v>1.0</v>
      </c>
      <c r="G5923" s="3">
        <v>6.0</v>
      </c>
      <c r="H5923" s="3" t="s">
        <v>1183</v>
      </c>
      <c r="I5923" s="3" t="s">
        <v>6141</v>
      </c>
      <c r="J5923" s="3" t="s">
        <v>1185</v>
      </c>
      <c r="K5923" s="3" t="s">
        <v>24</v>
      </c>
      <c r="L5923" s="3">
        <v>8.0</v>
      </c>
      <c r="M5923" s="3" t="s">
        <v>30</v>
      </c>
      <c r="N5923" s="3" t="s">
        <v>6216</v>
      </c>
      <c r="O5923" s="3" t="s">
        <v>283</v>
      </c>
      <c r="P5923" s="4">
        <v>24551.0</v>
      </c>
      <c r="Q5923" s="3" t="s">
        <v>132</v>
      </c>
      <c r="S5923" s="3" t="s">
        <v>34</v>
      </c>
    </row>
    <row r="5924">
      <c r="A5924" s="2">
        <v>42318.71488425926</v>
      </c>
      <c r="B5924" s="3">
        <v>27.0</v>
      </c>
      <c r="C5924" s="3" t="s">
        <v>6139</v>
      </c>
      <c r="D5924" s="3">
        <v>71.0</v>
      </c>
      <c r="E5924" s="3" t="s">
        <v>6207</v>
      </c>
      <c r="F5924" s="3">
        <v>1.0</v>
      </c>
      <c r="G5924" s="3">
        <v>6.0</v>
      </c>
      <c r="H5924" s="3" t="s">
        <v>1183</v>
      </c>
      <c r="I5924" s="3" t="s">
        <v>6141</v>
      </c>
      <c r="J5924" s="3" t="s">
        <v>1185</v>
      </c>
      <c r="K5924" s="3" t="s">
        <v>24</v>
      </c>
      <c r="L5924" s="3">
        <v>9.0</v>
      </c>
      <c r="M5924" s="3" t="s">
        <v>25</v>
      </c>
      <c r="N5924" s="3" t="s">
        <v>6217</v>
      </c>
      <c r="O5924" s="3" t="s">
        <v>95</v>
      </c>
      <c r="P5924" s="4">
        <v>22733.0</v>
      </c>
      <c r="Q5924" s="3" t="s">
        <v>132</v>
      </c>
      <c r="S5924" s="3" t="s">
        <v>34</v>
      </c>
    </row>
    <row r="5925">
      <c r="A5925" s="2">
        <v>42318.71488425926</v>
      </c>
      <c r="B5925" s="3">
        <v>27.0</v>
      </c>
      <c r="C5925" s="3" t="s">
        <v>6139</v>
      </c>
      <c r="D5925" s="3">
        <v>71.0</v>
      </c>
      <c r="E5925" s="3" t="s">
        <v>6207</v>
      </c>
      <c r="F5925" s="3">
        <v>1.0</v>
      </c>
      <c r="G5925" s="3">
        <v>6.0</v>
      </c>
      <c r="H5925" s="3" t="s">
        <v>1183</v>
      </c>
      <c r="I5925" s="3" t="s">
        <v>6141</v>
      </c>
      <c r="J5925" s="3" t="s">
        <v>1185</v>
      </c>
      <c r="K5925" s="3" t="s">
        <v>24</v>
      </c>
      <c r="L5925" s="3">
        <v>10.0</v>
      </c>
      <c r="M5925" s="3" t="s">
        <v>30</v>
      </c>
      <c r="N5925" s="3" t="s">
        <v>6218</v>
      </c>
      <c r="O5925" s="3" t="s">
        <v>342</v>
      </c>
      <c r="P5925" s="4">
        <v>29731.0</v>
      </c>
      <c r="Q5925" s="3" t="s">
        <v>132</v>
      </c>
      <c r="S5925" s="3" t="s">
        <v>34</v>
      </c>
    </row>
    <row r="5926">
      <c r="A5926" s="2">
        <v>42318.71488425926</v>
      </c>
      <c r="B5926" s="3">
        <v>27.0</v>
      </c>
      <c r="C5926" s="3" t="s">
        <v>6139</v>
      </c>
      <c r="D5926" s="3">
        <v>71.0</v>
      </c>
      <c r="E5926" s="3" t="s">
        <v>6207</v>
      </c>
      <c r="F5926" s="3">
        <v>1.0</v>
      </c>
      <c r="G5926" s="3">
        <v>6.0</v>
      </c>
      <c r="H5926" s="3" t="s">
        <v>1183</v>
      </c>
      <c r="I5926" s="3" t="s">
        <v>6141</v>
      </c>
      <c r="J5926" s="3" t="s">
        <v>1185</v>
      </c>
      <c r="K5926" s="3" t="s">
        <v>24</v>
      </c>
      <c r="L5926" s="3">
        <v>11.0</v>
      </c>
      <c r="M5926" s="3" t="s">
        <v>25</v>
      </c>
      <c r="N5926" s="3" t="s">
        <v>6219</v>
      </c>
      <c r="O5926" s="3" t="s">
        <v>102</v>
      </c>
      <c r="P5926" s="4">
        <v>25713.0</v>
      </c>
      <c r="Q5926" s="3" t="s">
        <v>169</v>
      </c>
      <c r="S5926" s="3" t="s">
        <v>34</v>
      </c>
    </row>
    <row r="5927">
      <c r="A5927" s="2">
        <v>42318.71488425926</v>
      </c>
      <c r="B5927" s="3">
        <v>27.0</v>
      </c>
      <c r="C5927" s="3" t="s">
        <v>6139</v>
      </c>
      <c r="D5927" s="3">
        <v>71.0</v>
      </c>
      <c r="E5927" s="3" t="s">
        <v>6207</v>
      </c>
      <c r="F5927" s="3">
        <v>1.0</v>
      </c>
      <c r="G5927" s="3">
        <v>6.0</v>
      </c>
      <c r="H5927" s="3" t="s">
        <v>1183</v>
      </c>
      <c r="I5927" s="3" t="s">
        <v>6141</v>
      </c>
      <c r="J5927" s="3" t="s">
        <v>1185</v>
      </c>
      <c r="K5927" s="3" t="s">
        <v>24</v>
      </c>
      <c r="L5927" s="3">
        <v>12.0</v>
      </c>
      <c r="M5927" s="3" t="s">
        <v>30</v>
      </c>
      <c r="N5927" s="3" t="s">
        <v>6220</v>
      </c>
      <c r="O5927" s="3" t="s">
        <v>225</v>
      </c>
      <c r="P5927" s="4">
        <v>21746.0</v>
      </c>
      <c r="Q5927" s="3" t="s">
        <v>132</v>
      </c>
      <c r="S5927" s="3" t="s">
        <v>34</v>
      </c>
    </row>
    <row r="5928">
      <c r="A5928" s="2">
        <v>42318.71488425926</v>
      </c>
      <c r="B5928" s="3">
        <v>27.0</v>
      </c>
      <c r="C5928" s="3" t="s">
        <v>6139</v>
      </c>
      <c r="D5928" s="3">
        <v>71.0</v>
      </c>
      <c r="E5928" s="3" t="s">
        <v>6207</v>
      </c>
      <c r="F5928" s="3">
        <v>1.0</v>
      </c>
      <c r="G5928" s="3">
        <v>6.0</v>
      </c>
      <c r="H5928" s="3" t="s">
        <v>1183</v>
      </c>
      <c r="I5928" s="3" t="s">
        <v>6141</v>
      </c>
      <c r="J5928" s="3" t="s">
        <v>1185</v>
      </c>
      <c r="K5928" s="3" t="s">
        <v>24</v>
      </c>
      <c r="L5928" s="3">
        <v>13.0</v>
      </c>
      <c r="M5928" s="3" t="s">
        <v>25</v>
      </c>
      <c r="N5928" s="3" t="s">
        <v>6221</v>
      </c>
      <c r="O5928" s="3" t="s">
        <v>1849</v>
      </c>
      <c r="P5928" s="4">
        <v>34656.0</v>
      </c>
      <c r="Q5928" s="3" t="s">
        <v>132</v>
      </c>
      <c r="S5928" s="3" t="s">
        <v>34</v>
      </c>
    </row>
    <row r="5929">
      <c r="A5929" s="2">
        <v>42318.71488425926</v>
      </c>
      <c r="B5929" s="3">
        <v>27.0</v>
      </c>
      <c r="C5929" s="3" t="s">
        <v>6139</v>
      </c>
      <c r="D5929" s="3">
        <v>71.0</v>
      </c>
      <c r="E5929" s="3" t="s">
        <v>6207</v>
      </c>
      <c r="F5929" s="3">
        <v>1.0</v>
      </c>
      <c r="G5929" s="3">
        <v>6.0</v>
      </c>
      <c r="H5929" s="3" t="s">
        <v>1183</v>
      </c>
      <c r="I5929" s="3" t="s">
        <v>6141</v>
      </c>
      <c r="J5929" s="3" t="s">
        <v>1185</v>
      </c>
      <c r="K5929" s="3" t="s">
        <v>24</v>
      </c>
      <c r="L5929" s="3">
        <v>14.0</v>
      </c>
      <c r="M5929" s="3" t="s">
        <v>30</v>
      </c>
      <c r="N5929" s="3" t="s">
        <v>5546</v>
      </c>
      <c r="O5929" s="3" t="s">
        <v>1307</v>
      </c>
      <c r="P5929" s="4">
        <v>26000.0</v>
      </c>
      <c r="Q5929" s="3" t="s">
        <v>46</v>
      </c>
      <c r="S5929" s="3" t="s">
        <v>34</v>
      </c>
    </row>
    <row r="5930">
      <c r="A5930" s="2">
        <v>42318.71488425926</v>
      </c>
      <c r="B5930" s="3">
        <v>27.0</v>
      </c>
      <c r="C5930" s="3" t="s">
        <v>6139</v>
      </c>
      <c r="D5930" s="3">
        <v>71.0</v>
      </c>
      <c r="E5930" s="3" t="s">
        <v>6207</v>
      </c>
      <c r="F5930" s="3">
        <v>1.0</v>
      </c>
      <c r="G5930" s="3">
        <v>6.0</v>
      </c>
      <c r="H5930" s="3" t="s">
        <v>1183</v>
      </c>
      <c r="I5930" s="3" t="s">
        <v>6141</v>
      </c>
      <c r="J5930" s="3" t="s">
        <v>1185</v>
      </c>
      <c r="K5930" s="3" t="s">
        <v>24</v>
      </c>
      <c r="L5930" s="3">
        <v>15.0</v>
      </c>
      <c r="M5930" s="3" t="s">
        <v>25</v>
      </c>
      <c r="N5930" s="3" t="s">
        <v>6222</v>
      </c>
      <c r="O5930" s="3" t="s">
        <v>91</v>
      </c>
      <c r="P5930" s="4">
        <v>19881.0</v>
      </c>
      <c r="Q5930" s="3" t="s">
        <v>75</v>
      </c>
      <c r="S5930" s="3" t="s">
        <v>34</v>
      </c>
    </row>
    <row r="5931">
      <c r="A5931" s="2">
        <v>42318.71488425926</v>
      </c>
      <c r="B5931" s="3">
        <v>27.0</v>
      </c>
      <c r="C5931" s="3" t="s">
        <v>6139</v>
      </c>
      <c r="D5931" s="3">
        <v>71.0</v>
      </c>
      <c r="E5931" s="3" t="s">
        <v>6207</v>
      </c>
      <c r="F5931" s="3">
        <v>1.0</v>
      </c>
      <c r="G5931" s="3">
        <v>6.0</v>
      </c>
      <c r="H5931" s="3" t="s">
        <v>1183</v>
      </c>
      <c r="I5931" s="3" t="s">
        <v>6141</v>
      </c>
      <c r="J5931" s="3" t="s">
        <v>1185</v>
      </c>
      <c r="K5931" s="3" t="s">
        <v>24</v>
      </c>
      <c r="L5931" s="3">
        <v>16.0</v>
      </c>
      <c r="M5931" s="3" t="s">
        <v>30</v>
      </c>
      <c r="N5931" s="3" t="s">
        <v>6160</v>
      </c>
      <c r="O5931" s="3" t="s">
        <v>3401</v>
      </c>
      <c r="P5931" s="4">
        <v>35224.0</v>
      </c>
      <c r="Q5931" s="3" t="s">
        <v>191</v>
      </c>
      <c r="S5931" s="3" t="s">
        <v>34</v>
      </c>
    </row>
    <row r="5932">
      <c r="A5932" s="2">
        <v>42318.71488425926</v>
      </c>
      <c r="B5932" s="3">
        <v>27.0</v>
      </c>
      <c r="C5932" s="3" t="s">
        <v>6139</v>
      </c>
      <c r="D5932" s="3">
        <v>71.0</v>
      </c>
      <c r="E5932" s="3" t="s">
        <v>6207</v>
      </c>
      <c r="F5932" s="3">
        <v>1.0</v>
      </c>
      <c r="G5932" s="3">
        <v>6.0</v>
      </c>
      <c r="H5932" s="3" t="s">
        <v>1183</v>
      </c>
      <c r="I5932" s="3" t="s">
        <v>6141</v>
      </c>
      <c r="J5932" s="3" t="s">
        <v>1185</v>
      </c>
      <c r="K5932" s="3" t="s">
        <v>24</v>
      </c>
      <c r="L5932" s="3">
        <v>17.0</v>
      </c>
      <c r="M5932" s="3" t="s">
        <v>25</v>
      </c>
      <c r="N5932" s="3" t="s">
        <v>6223</v>
      </c>
      <c r="O5932" s="3" t="s">
        <v>218</v>
      </c>
      <c r="P5932" s="4">
        <v>20626.0</v>
      </c>
      <c r="Q5932" s="3" t="s">
        <v>113</v>
      </c>
      <c r="S5932" s="3" t="s">
        <v>34</v>
      </c>
    </row>
    <row r="5933">
      <c r="A5933" s="2">
        <v>42318.71488425926</v>
      </c>
      <c r="B5933" s="3">
        <v>27.0</v>
      </c>
      <c r="C5933" s="3" t="s">
        <v>6139</v>
      </c>
      <c r="D5933" s="3">
        <v>71.0</v>
      </c>
      <c r="E5933" s="3" t="s">
        <v>6207</v>
      </c>
      <c r="F5933" s="3">
        <v>1.0</v>
      </c>
      <c r="G5933" s="3">
        <v>6.0</v>
      </c>
      <c r="H5933" s="3" t="s">
        <v>1183</v>
      </c>
      <c r="I5933" s="3" t="s">
        <v>6141</v>
      </c>
      <c r="J5933" s="3" t="s">
        <v>1185</v>
      </c>
      <c r="K5933" s="3" t="s">
        <v>24</v>
      </c>
      <c r="L5933" s="3">
        <v>18.0</v>
      </c>
      <c r="M5933" s="3" t="s">
        <v>30</v>
      </c>
      <c r="N5933" s="3" t="s">
        <v>6224</v>
      </c>
      <c r="O5933" s="3" t="s">
        <v>869</v>
      </c>
      <c r="P5933" s="4">
        <v>21450.0</v>
      </c>
      <c r="Q5933" s="3" t="s">
        <v>712</v>
      </c>
      <c r="S5933" s="3" t="s">
        <v>34</v>
      </c>
    </row>
    <row r="5934">
      <c r="A5934" s="2">
        <v>42318.71488425926</v>
      </c>
      <c r="B5934" s="3">
        <v>27.0</v>
      </c>
      <c r="C5934" s="3" t="s">
        <v>6139</v>
      </c>
      <c r="D5934" s="3">
        <v>71.0</v>
      </c>
      <c r="E5934" s="3" t="s">
        <v>6207</v>
      </c>
      <c r="F5934" s="3">
        <v>1.0</v>
      </c>
      <c r="G5934" s="3">
        <v>6.0</v>
      </c>
      <c r="H5934" s="3" t="s">
        <v>1183</v>
      </c>
      <c r="I5934" s="3" t="s">
        <v>6141</v>
      </c>
      <c r="J5934" s="3" t="s">
        <v>1185</v>
      </c>
      <c r="K5934" s="3" t="s">
        <v>24</v>
      </c>
      <c r="L5934" s="3">
        <v>19.0</v>
      </c>
      <c r="M5934" s="3" t="s">
        <v>25</v>
      </c>
      <c r="N5934" s="3" t="s">
        <v>277</v>
      </c>
      <c r="O5934" s="3" t="s">
        <v>6225</v>
      </c>
      <c r="P5934" s="4">
        <v>29408.0</v>
      </c>
      <c r="Q5934" s="3" t="s">
        <v>372</v>
      </c>
      <c r="S5934" s="3" t="s">
        <v>34</v>
      </c>
    </row>
    <row r="5935">
      <c r="A5935" s="2">
        <v>42318.71488425926</v>
      </c>
      <c r="B5935" s="3">
        <v>27.0</v>
      </c>
      <c r="C5935" s="3" t="s">
        <v>6139</v>
      </c>
      <c r="D5935" s="3">
        <v>71.0</v>
      </c>
      <c r="E5935" s="3" t="s">
        <v>6207</v>
      </c>
      <c r="F5935" s="3">
        <v>1.0</v>
      </c>
      <c r="G5935" s="3">
        <v>6.0</v>
      </c>
      <c r="H5935" s="3" t="s">
        <v>1183</v>
      </c>
      <c r="I5935" s="3" t="s">
        <v>6141</v>
      </c>
      <c r="J5935" s="3" t="s">
        <v>1185</v>
      </c>
      <c r="K5935" s="3" t="s">
        <v>24</v>
      </c>
      <c r="L5935" s="3">
        <v>20.0</v>
      </c>
      <c r="M5935" s="3" t="s">
        <v>30</v>
      </c>
      <c r="N5935" s="3" t="s">
        <v>6165</v>
      </c>
      <c r="O5935" s="3" t="s">
        <v>2037</v>
      </c>
      <c r="P5935" s="4">
        <v>34661.0</v>
      </c>
      <c r="Q5935" s="3" t="s">
        <v>247</v>
      </c>
      <c r="S5935" s="3" t="s">
        <v>34</v>
      </c>
    </row>
    <row r="5936">
      <c r="A5936" s="2">
        <v>42318.71488425926</v>
      </c>
      <c r="B5936" s="3">
        <v>27.0</v>
      </c>
      <c r="C5936" s="3" t="s">
        <v>6139</v>
      </c>
      <c r="D5936" s="3">
        <v>71.0</v>
      </c>
      <c r="E5936" s="3" t="s">
        <v>6207</v>
      </c>
      <c r="F5936" s="3">
        <v>1.0</v>
      </c>
      <c r="G5936" s="3">
        <v>6.0</v>
      </c>
      <c r="H5936" s="3" t="s">
        <v>1183</v>
      </c>
      <c r="I5936" s="3" t="s">
        <v>6141</v>
      </c>
      <c r="J5936" s="3" t="s">
        <v>1185</v>
      </c>
      <c r="K5936" s="3" t="s">
        <v>24</v>
      </c>
      <c r="L5936" s="3">
        <v>21.0</v>
      </c>
      <c r="M5936" s="3" t="s">
        <v>25</v>
      </c>
      <c r="N5936" s="3" t="s">
        <v>6226</v>
      </c>
      <c r="O5936" s="3" t="s">
        <v>1390</v>
      </c>
      <c r="P5936" s="4">
        <v>34822.0</v>
      </c>
      <c r="Q5936" s="3" t="s">
        <v>132</v>
      </c>
      <c r="S5936" s="3" t="s">
        <v>34</v>
      </c>
    </row>
    <row r="5937">
      <c r="A5937" s="2">
        <v>42318.71488425926</v>
      </c>
      <c r="B5937" s="3">
        <v>27.0</v>
      </c>
      <c r="C5937" s="3" t="s">
        <v>6139</v>
      </c>
      <c r="D5937" s="3">
        <v>71.0</v>
      </c>
      <c r="E5937" s="3" t="s">
        <v>6207</v>
      </c>
      <c r="F5937" s="3">
        <v>1.0</v>
      </c>
      <c r="G5937" s="3">
        <v>6.0</v>
      </c>
      <c r="H5937" s="3" t="s">
        <v>1183</v>
      </c>
      <c r="I5937" s="3" t="s">
        <v>6141</v>
      </c>
      <c r="J5937" s="3" t="s">
        <v>1185</v>
      </c>
      <c r="K5937" s="3" t="s">
        <v>24</v>
      </c>
      <c r="L5937" s="3">
        <v>22.0</v>
      </c>
      <c r="M5937" s="3" t="s">
        <v>30</v>
      </c>
      <c r="N5937" s="3" t="s">
        <v>6227</v>
      </c>
      <c r="O5937" s="3" t="s">
        <v>235</v>
      </c>
      <c r="P5937" s="4">
        <v>20584.0</v>
      </c>
      <c r="Q5937" s="3" t="s">
        <v>132</v>
      </c>
      <c r="S5937" s="3" t="s">
        <v>34</v>
      </c>
    </row>
    <row r="5938">
      <c r="A5938" s="2">
        <v>42318.71488425926</v>
      </c>
      <c r="B5938" s="3">
        <v>27.0</v>
      </c>
      <c r="C5938" s="3" t="s">
        <v>6139</v>
      </c>
      <c r="D5938" s="3">
        <v>89.0</v>
      </c>
      <c r="E5938" s="3" t="s">
        <v>6228</v>
      </c>
      <c r="F5938" s="3">
        <v>1.0</v>
      </c>
      <c r="G5938" s="3">
        <v>6.0</v>
      </c>
      <c r="H5938" s="3" t="s">
        <v>1183</v>
      </c>
      <c r="I5938" s="3" t="s">
        <v>6141</v>
      </c>
      <c r="J5938" s="3" t="s">
        <v>1185</v>
      </c>
      <c r="K5938" s="3" t="s">
        <v>24</v>
      </c>
      <c r="L5938" s="3">
        <v>1.0</v>
      </c>
      <c r="M5938" s="3" t="s">
        <v>25</v>
      </c>
      <c r="N5938" s="3" t="s">
        <v>6229</v>
      </c>
      <c r="O5938" s="3" t="s">
        <v>384</v>
      </c>
      <c r="P5938" s="4">
        <v>31175.0</v>
      </c>
      <c r="Q5938" s="3" t="s">
        <v>418</v>
      </c>
      <c r="S5938" s="3" t="s">
        <v>34</v>
      </c>
    </row>
    <row r="5939">
      <c r="A5939" s="2">
        <v>42318.71488425926</v>
      </c>
      <c r="B5939" s="3">
        <v>27.0</v>
      </c>
      <c r="C5939" s="3" t="s">
        <v>6139</v>
      </c>
      <c r="D5939" s="3">
        <v>89.0</v>
      </c>
      <c r="E5939" s="3" t="s">
        <v>6228</v>
      </c>
      <c r="F5939" s="3">
        <v>1.0</v>
      </c>
      <c r="G5939" s="3">
        <v>6.0</v>
      </c>
      <c r="H5939" s="3" t="s">
        <v>1183</v>
      </c>
      <c r="I5939" s="3" t="s">
        <v>6141</v>
      </c>
      <c r="J5939" s="3" t="s">
        <v>1185</v>
      </c>
      <c r="K5939" s="3" t="s">
        <v>24</v>
      </c>
      <c r="L5939" s="3">
        <v>2.0</v>
      </c>
      <c r="M5939" s="3" t="s">
        <v>30</v>
      </c>
      <c r="N5939" s="3" t="s">
        <v>5319</v>
      </c>
      <c r="O5939" s="3" t="s">
        <v>5695</v>
      </c>
      <c r="P5939" s="4">
        <v>25050.0</v>
      </c>
      <c r="Q5939" s="3" t="s">
        <v>40</v>
      </c>
      <c r="S5939" s="3" t="s">
        <v>34</v>
      </c>
    </row>
    <row r="5940">
      <c r="A5940" s="2">
        <v>42318.71488425926</v>
      </c>
      <c r="B5940" s="3">
        <v>27.0</v>
      </c>
      <c r="C5940" s="3" t="s">
        <v>6139</v>
      </c>
      <c r="D5940" s="3">
        <v>89.0</v>
      </c>
      <c r="E5940" s="3" t="s">
        <v>6228</v>
      </c>
      <c r="F5940" s="3">
        <v>1.0</v>
      </c>
      <c r="G5940" s="3">
        <v>6.0</v>
      </c>
      <c r="H5940" s="3" t="s">
        <v>1183</v>
      </c>
      <c r="I5940" s="3" t="s">
        <v>6141</v>
      </c>
      <c r="J5940" s="3" t="s">
        <v>1185</v>
      </c>
      <c r="K5940" s="3" t="s">
        <v>24</v>
      </c>
      <c r="L5940" s="3">
        <v>3.0</v>
      </c>
      <c r="M5940" s="3" t="s">
        <v>25</v>
      </c>
      <c r="N5940" s="3" t="s">
        <v>3751</v>
      </c>
      <c r="O5940" s="3" t="s">
        <v>384</v>
      </c>
      <c r="P5940" s="4">
        <v>30813.0</v>
      </c>
      <c r="Q5940" s="3" t="s">
        <v>110</v>
      </c>
      <c r="S5940" s="3" t="s">
        <v>34</v>
      </c>
    </row>
    <row r="5941">
      <c r="A5941" s="2">
        <v>42318.71488425926</v>
      </c>
      <c r="B5941" s="3">
        <v>27.0</v>
      </c>
      <c r="C5941" s="3" t="s">
        <v>6139</v>
      </c>
      <c r="D5941" s="3">
        <v>89.0</v>
      </c>
      <c r="E5941" s="3" t="s">
        <v>6228</v>
      </c>
      <c r="F5941" s="3">
        <v>1.0</v>
      </c>
      <c r="G5941" s="3">
        <v>6.0</v>
      </c>
      <c r="H5941" s="3" t="s">
        <v>1183</v>
      </c>
      <c r="I5941" s="3" t="s">
        <v>6141</v>
      </c>
      <c r="J5941" s="3" t="s">
        <v>1185</v>
      </c>
      <c r="K5941" s="3" t="s">
        <v>24</v>
      </c>
      <c r="L5941" s="3">
        <v>4.0</v>
      </c>
      <c r="M5941" s="3" t="s">
        <v>30</v>
      </c>
      <c r="N5941" s="3" t="s">
        <v>3075</v>
      </c>
      <c r="O5941" s="3" t="s">
        <v>1890</v>
      </c>
      <c r="P5941" s="4">
        <v>28123.0</v>
      </c>
      <c r="Q5941" s="3" t="s">
        <v>712</v>
      </c>
      <c r="S5941" s="3" t="s">
        <v>34</v>
      </c>
    </row>
    <row r="5942">
      <c r="A5942" s="2">
        <v>42318.71488425926</v>
      </c>
      <c r="B5942" s="3">
        <v>27.0</v>
      </c>
      <c r="C5942" s="3" t="s">
        <v>6139</v>
      </c>
      <c r="D5942" s="3">
        <v>89.0</v>
      </c>
      <c r="E5942" s="3" t="s">
        <v>6228</v>
      </c>
      <c r="F5942" s="3">
        <v>1.0</v>
      </c>
      <c r="G5942" s="3">
        <v>6.0</v>
      </c>
      <c r="H5942" s="3" t="s">
        <v>1183</v>
      </c>
      <c r="I5942" s="3" t="s">
        <v>6141</v>
      </c>
      <c r="J5942" s="3" t="s">
        <v>1185</v>
      </c>
      <c r="K5942" s="3" t="s">
        <v>24</v>
      </c>
      <c r="L5942" s="3">
        <v>5.0</v>
      </c>
      <c r="M5942" s="3" t="s">
        <v>25</v>
      </c>
      <c r="N5942" s="3" t="s">
        <v>6230</v>
      </c>
      <c r="O5942" s="3" t="s">
        <v>1385</v>
      </c>
      <c r="P5942" s="4">
        <v>28385.0</v>
      </c>
      <c r="Q5942" s="3" t="s">
        <v>169</v>
      </c>
      <c r="S5942" s="3" t="s">
        <v>34</v>
      </c>
    </row>
    <row r="5943">
      <c r="A5943" s="2">
        <v>42318.71488425926</v>
      </c>
      <c r="B5943" s="3">
        <v>27.0</v>
      </c>
      <c r="C5943" s="3" t="s">
        <v>6139</v>
      </c>
      <c r="D5943" s="3">
        <v>89.0</v>
      </c>
      <c r="E5943" s="3" t="s">
        <v>6228</v>
      </c>
      <c r="F5943" s="3">
        <v>1.0</v>
      </c>
      <c r="G5943" s="3">
        <v>6.0</v>
      </c>
      <c r="H5943" s="3" t="s">
        <v>1183</v>
      </c>
      <c r="I5943" s="3" t="s">
        <v>6141</v>
      </c>
      <c r="J5943" s="3" t="s">
        <v>1185</v>
      </c>
      <c r="K5943" s="3" t="s">
        <v>24</v>
      </c>
      <c r="L5943" s="3">
        <v>6.0</v>
      </c>
      <c r="M5943" s="3" t="s">
        <v>30</v>
      </c>
      <c r="N5943" s="3" t="s">
        <v>1730</v>
      </c>
      <c r="O5943" s="3" t="s">
        <v>6231</v>
      </c>
      <c r="P5943" s="4">
        <v>22083.0</v>
      </c>
      <c r="Q5943" s="3" t="s">
        <v>46</v>
      </c>
      <c r="S5943" s="3" t="s">
        <v>34</v>
      </c>
    </row>
    <row r="5944">
      <c r="A5944" s="2">
        <v>42318.71488425926</v>
      </c>
      <c r="B5944" s="3">
        <v>27.0</v>
      </c>
      <c r="C5944" s="3" t="s">
        <v>6139</v>
      </c>
      <c r="D5944" s="3">
        <v>89.0</v>
      </c>
      <c r="E5944" s="3" t="s">
        <v>6228</v>
      </c>
      <c r="F5944" s="3">
        <v>1.0</v>
      </c>
      <c r="G5944" s="3">
        <v>6.0</v>
      </c>
      <c r="H5944" s="3" t="s">
        <v>1183</v>
      </c>
      <c r="I5944" s="3" t="s">
        <v>6141</v>
      </c>
      <c r="J5944" s="3" t="s">
        <v>1185</v>
      </c>
      <c r="K5944" s="3" t="s">
        <v>24</v>
      </c>
      <c r="L5944" s="3">
        <v>7.0</v>
      </c>
      <c r="M5944" s="3" t="s">
        <v>25</v>
      </c>
      <c r="N5944" s="3" t="s">
        <v>6232</v>
      </c>
      <c r="O5944" s="3" t="s">
        <v>1385</v>
      </c>
      <c r="P5944" s="4">
        <v>26624.0</v>
      </c>
      <c r="Q5944" s="3" t="s">
        <v>216</v>
      </c>
      <c r="S5944" s="3" t="s">
        <v>34</v>
      </c>
    </row>
    <row r="5945">
      <c r="A5945" s="2">
        <v>42318.71488425926</v>
      </c>
      <c r="B5945" s="3">
        <v>27.0</v>
      </c>
      <c r="C5945" s="3" t="s">
        <v>6139</v>
      </c>
      <c r="D5945" s="3">
        <v>89.0</v>
      </c>
      <c r="E5945" s="3" t="s">
        <v>6228</v>
      </c>
      <c r="F5945" s="3">
        <v>1.0</v>
      </c>
      <c r="G5945" s="3">
        <v>6.0</v>
      </c>
      <c r="H5945" s="3" t="s">
        <v>1183</v>
      </c>
      <c r="I5945" s="3" t="s">
        <v>6141</v>
      </c>
      <c r="J5945" s="3" t="s">
        <v>1185</v>
      </c>
      <c r="K5945" s="3" t="s">
        <v>24</v>
      </c>
      <c r="L5945" s="3">
        <v>8.0</v>
      </c>
      <c r="M5945" s="3" t="s">
        <v>30</v>
      </c>
      <c r="N5945" s="3" t="s">
        <v>6233</v>
      </c>
      <c r="O5945" s="3" t="s">
        <v>215</v>
      </c>
      <c r="P5945" s="4">
        <v>22813.0</v>
      </c>
      <c r="Q5945" s="3" t="s">
        <v>132</v>
      </c>
      <c r="S5945" s="3" t="s">
        <v>34</v>
      </c>
    </row>
    <row r="5946">
      <c r="A5946" s="2">
        <v>42318.71488425926</v>
      </c>
      <c r="B5946" s="3">
        <v>27.0</v>
      </c>
      <c r="C5946" s="3" t="s">
        <v>6139</v>
      </c>
      <c r="D5946" s="3">
        <v>89.0</v>
      </c>
      <c r="E5946" s="3" t="s">
        <v>6228</v>
      </c>
      <c r="F5946" s="3">
        <v>1.0</v>
      </c>
      <c r="G5946" s="3">
        <v>6.0</v>
      </c>
      <c r="H5946" s="3" t="s">
        <v>1183</v>
      </c>
      <c r="I5946" s="3" t="s">
        <v>6141</v>
      </c>
      <c r="J5946" s="3" t="s">
        <v>1185</v>
      </c>
      <c r="K5946" s="3" t="s">
        <v>24</v>
      </c>
      <c r="L5946" s="3">
        <v>9.0</v>
      </c>
      <c r="M5946" s="3" t="s">
        <v>25</v>
      </c>
      <c r="N5946" s="3" t="s">
        <v>6234</v>
      </c>
      <c r="O5946" s="3" t="s">
        <v>1828</v>
      </c>
      <c r="P5946" s="4">
        <v>21335.0</v>
      </c>
      <c r="Q5946" s="3" t="s">
        <v>132</v>
      </c>
      <c r="S5946" s="3" t="s">
        <v>34</v>
      </c>
    </row>
    <row r="5947">
      <c r="A5947" s="2">
        <v>42318.71488425926</v>
      </c>
      <c r="B5947" s="3">
        <v>27.0</v>
      </c>
      <c r="C5947" s="3" t="s">
        <v>6139</v>
      </c>
      <c r="D5947" s="3">
        <v>89.0</v>
      </c>
      <c r="E5947" s="3" t="s">
        <v>6228</v>
      </c>
      <c r="F5947" s="3">
        <v>1.0</v>
      </c>
      <c r="G5947" s="3">
        <v>6.0</v>
      </c>
      <c r="H5947" s="3" t="s">
        <v>1183</v>
      </c>
      <c r="I5947" s="3" t="s">
        <v>6141</v>
      </c>
      <c r="J5947" s="3" t="s">
        <v>1185</v>
      </c>
      <c r="K5947" s="3" t="s">
        <v>24</v>
      </c>
      <c r="L5947" s="3">
        <v>10.0</v>
      </c>
      <c r="M5947" s="3" t="s">
        <v>30</v>
      </c>
      <c r="N5947" s="3" t="s">
        <v>6235</v>
      </c>
      <c r="O5947" s="3" t="s">
        <v>1280</v>
      </c>
      <c r="P5947" s="4">
        <v>20688.0</v>
      </c>
      <c r="Q5947" s="3" t="s">
        <v>132</v>
      </c>
      <c r="S5947" s="3" t="s">
        <v>34</v>
      </c>
    </row>
    <row r="5948">
      <c r="A5948" s="2">
        <v>42318.71488425926</v>
      </c>
      <c r="B5948" s="3">
        <v>27.0</v>
      </c>
      <c r="C5948" s="3" t="s">
        <v>6139</v>
      </c>
      <c r="D5948" s="3">
        <v>89.0</v>
      </c>
      <c r="E5948" s="3" t="s">
        <v>6228</v>
      </c>
      <c r="F5948" s="3">
        <v>1.0</v>
      </c>
      <c r="G5948" s="3">
        <v>6.0</v>
      </c>
      <c r="H5948" s="3" t="s">
        <v>1183</v>
      </c>
      <c r="I5948" s="3" t="s">
        <v>6141</v>
      </c>
      <c r="J5948" s="3" t="s">
        <v>1185</v>
      </c>
      <c r="K5948" s="3" t="s">
        <v>24</v>
      </c>
      <c r="L5948" s="3">
        <v>11.0</v>
      </c>
      <c r="M5948" s="3" t="s">
        <v>25</v>
      </c>
      <c r="N5948" s="3" t="s">
        <v>2291</v>
      </c>
      <c r="O5948" s="3" t="s">
        <v>1284</v>
      </c>
      <c r="P5948" s="4">
        <v>33918.0</v>
      </c>
      <c r="Q5948" s="3" t="s">
        <v>132</v>
      </c>
      <c r="S5948" s="3" t="s">
        <v>34</v>
      </c>
    </row>
    <row r="5949">
      <c r="A5949" s="2">
        <v>42318.71488425926</v>
      </c>
      <c r="B5949" s="3">
        <v>27.0</v>
      </c>
      <c r="C5949" s="3" t="s">
        <v>6139</v>
      </c>
      <c r="D5949" s="3">
        <v>89.0</v>
      </c>
      <c r="E5949" s="3" t="s">
        <v>6228</v>
      </c>
      <c r="F5949" s="3">
        <v>1.0</v>
      </c>
      <c r="G5949" s="3">
        <v>6.0</v>
      </c>
      <c r="H5949" s="3" t="s">
        <v>1183</v>
      </c>
      <c r="I5949" s="3" t="s">
        <v>6141</v>
      </c>
      <c r="J5949" s="3" t="s">
        <v>1185</v>
      </c>
      <c r="K5949" s="3" t="s">
        <v>24</v>
      </c>
      <c r="L5949" s="3">
        <v>12.0</v>
      </c>
      <c r="M5949" s="3" t="s">
        <v>30</v>
      </c>
      <c r="N5949" s="3" t="s">
        <v>6236</v>
      </c>
      <c r="O5949" s="3" t="s">
        <v>857</v>
      </c>
      <c r="P5949" s="4">
        <v>25111.0</v>
      </c>
      <c r="Q5949" s="3" t="s">
        <v>132</v>
      </c>
      <c r="S5949" s="3" t="s">
        <v>34</v>
      </c>
    </row>
    <row r="5950">
      <c r="A5950" s="2">
        <v>42318.71488425926</v>
      </c>
      <c r="B5950" s="3">
        <v>27.0</v>
      </c>
      <c r="C5950" s="3" t="s">
        <v>6139</v>
      </c>
      <c r="D5950" s="3">
        <v>89.0</v>
      </c>
      <c r="E5950" s="3" t="s">
        <v>6228</v>
      </c>
      <c r="F5950" s="3">
        <v>1.0</v>
      </c>
      <c r="G5950" s="3">
        <v>6.0</v>
      </c>
      <c r="H5950" s="3" t="s">
        <v>1183</v>
      </c>
      <c r="I5950" s="3" t="s">
        <v>6141</v>
      </c>
      <c r="J5950" s="3" t="s">
        <v>1185</v>
      </c>
      <c r="K5950" s="3" t="s">
        <v>24</v>
      </c>
      <c r="L5950" s="3">
        <v>13.0</v>
      </c>
      <c r="M5950" s="3" t="s">
        <v>25</v>
      </c>
      <c r="N5950" s="3" t="s">
        <v>6237</v>
      </c>
      <c r="O5950" s="3" t="s">
        <v>184</v>
      </c>
      <c r="P5950" s="4">
        <v>31506.0</v>
      </c>
      <c r="Q5950" s="3" t="s">
        <v>40</v>
      </c>
      <c r="S5950" s="3" t="s">
        <v>34</v>
      </c>
    </row>
    <row r="5951">
      <c r="A5951" s="2">
        <v>42318.71488425926</v>
      </c>
      <c r="B5951" s="3">
        <v>27.0</v>
      </c>
      <c r="C5951" s="3" t="s">
        <v>6139</v>
      </c>
      <c r="D5951" s="3">
        <v>89.0</v>
      </c>
      <c r="E5951" s="3" t="s">
        <v>6228</v>
      </c>
      <c r="F5951" s="3">
        <v>1.0</v>
      </c>
      <c r="G5951" s="3">
        <v>6.0</v>
      </c>
      <c r="H5951" s="3" t="s">
        <v>1183</v>
      </c>
      <c r="I5951" s="3" t="s">
        <v>6141</v>
      </c>
      <c r="J5951" s="3" t="s">
        <v>1185</v>
      </c>
      <c r="K5951" s="3" t="s">
        <v>24</v>
      </c>
      <c r="L5951" s="3">
        <v>14.0</v>
      </c>
      <c r="M5951" s="3" t="s">
        <v>30</v>
      </c>
      <c r="N5951" s="3" t="s">
        <v>6238</v>
      </c>
      <c r="O5951" s="3" t="s">
        <v>1204</v>
      </c>
      <c r="P5951" s="4">
        <v>32148.0</v>
      </c>
      <c r="Q5951" s="3" t="s">
        <v>132</v>
      </c>
      <c r="S5951" s="3" t="s">
        <v>34</v>
      </c>
    </row>
    <row r="5952">
      <c r="A5952" s="2">
        <v>42318.71488425926</v>
      </c>
      <c r="B5952" s="3">
        <v>27.0</v>
      </c>
      <c r="C5952" s="3" t="s">
        <v>6139</v>
      </c>
      <c r="D5952" s="3">
        <v>90.0</v>
      </c>
      <c r="E5952" s="3" t="s">
        <v>6239</v>
      </c>
      <c r="F5952" s="3">
        <v>1.0</v>
      </c>
      <c r="G5952" s="3">
        <v>6.0</v>
      </c>
      <c r="H5952" s="3" t="s">
        <v>1183</v>
      </c>
      <c r="I5952" s="3" t="s">
        <v>6141</v>
      </c>
      <c r="J5952" s="3" t="s">
        <v>1185</v>
      </c>
      <c r="K5952" s="3" t="s">
        <v>24</v>
      </c>
      <c r="L5952" s="3">
        <v>1.0</v>
      </c>
      <c r="M5952" s="3" t="s">
        <v>25</v>
      </c>
      <c r="N5952" s="3" t="s">
        <v>6240</v>
      </c>
      <c r="O5952" s="3" t="s">
        <v>69</v>
      </c>
      <c r="P5952" s="4">
        <v>20554.0</v>
      </c>
      <c r="Q5952" s="3" t="s">
        <v>372</v>
      </c>
      <c r="S5952" s="3" t="s">
        <v>34</v>
      </c>
    </row>
    <row r="5953">
      <c r="A5953" s="2">
        <v>42318.71488425926</v>
      </c>
      <c r="B5953" s="3">
        <v>27.0</v>
      </c>
      <c r="C5953" s="3" t="s">
        <v>6139</v>
      </c>
      <c r="D5953" s="3">
        <v>90.0</v>
      </c>
      <c r="E5953" s="3" t="s">
        <v>6239</v>
      </c>
      <c r="F5953" s="3">
        <v>1.0</v>
      </c>
      <c r="G5953" s="3">
        <v>6.0</v>
      </c>
      <c r="H5953" s="3" t="s">
        <v>1183</v>
      </c>
      <c r="I5953" s="3" t="s">
        <v>6141</v>
      </c>
      <c r="J5953" s="3" t="s">
        <v>1185</v>
      </c>
      <c r="K5953" s="3" t="s">
        <v>24</v>
      </c>
      <c r="L5953" s="3">
        <v>2.0</v>
      </c>
      <c r="M5953" s="3" t="s">
        <v>30</v>
      </c>
      <c r="N5953" s="3" t="s">
        <v>362</v>
      </c>
      <c r="O5953" s="3" t="s">
        <v>215</v>
      </c>
      <c r="P5953" s="4">
        <v>24229.0</v>
      </c>
      <c r="Q5953" s="3" t="s">
        <v>132</v>
      </c>
      <c r="S5953" s="3" t="s">
        <v>34</v>
      </c>
    </row>
    <row r="5954">
      <c r="A5954" s="2">
        <v>42318.71488425926</v>
      </c>
      <c r="B5954" s="3">
        <v>27.0</v>
      </c>
      <c r="C5954" s="3" t="s">
        <v>6139</v>
      </c>
      <c r="D5954" s="3">
        <v>90.0</v>
      </c>
      <c r="E5954" s="3" t="s">
        <v>6239</v>
      </c>
      <c r="F5954" s="3">
        <v>1.0</v>
      </c>
      <c r="G5954" s="3">
        <v>6.0</v>
      </c>
      <c r="H5954" s="3" t="s">
        <v>1183</v>
      </c>
      <c r="I5954" s="3" t="s">
        <v>6141</v>
      </c>
      <c r="J5954" s="3" t="s">
        <v>1185</v>
      </c>
      <c r="K5954" s="3" t="s">
        <v>24</v>
      </c>
      <c r="L5954" s="3">
        <v>3.0</v>
      </c>
      <c r="M5954" s="3" t="s">
        <v>25</v>
      </c>
      <c r="N5954" s="3" t="s">
        <v>6241</v>
      </c>
      <c r="O5954" s="3" t="s">
        <v>6242</v>
      </c>
      <c r="P5954" s="4">
        <v>34230.0</v>
      </c>
      <c r="Q5954" s="3" t="s">
        <v>191</v>
      </c>
      <c r="S5954" s="3" t="s">
        <v>34</v>
      </c>
    </row>
    <row r="5955">
      <c r="A5955" s="2">
        <v>42318.71488425926</v>
      </c>
      <c r="B5955" s="3">
        <v>27.0</v>
      </c>
      <c r="C5955" s="3" t="s">
        <v>6139</v>
      </c>
      <c r="D5955" s="3">
        <v>90.0</v>
      </c>
      <c r="E5955" s="3" t="s">
        <v>6239</v>
      </c>
      <c r="F5955" s="3">
        <v>1.0</v>
      </c>
      <c r="G5955" s="3">
        <v>6.0</v>
      </c>
      <c r="H5955" s="3" t="s">
        <v>1183</v>
      </c>
      <c r="I5955" s="3" t="s">
        <v>6141</v>
      </c>
      <c r="J5955" s="3" t="s">
        <v>1185</v>
      </c>
      <c r="K5955" s="3" t="s">
        <v>24</v>
      </c>
      <c r="L5955" s="3">
        <v>4.0</v>
      </c>
      <c r="M5955" s="3" t="s">
        <v>30</v>
      </c>
      <c r="N5955" s="3" t="s">
        <v>6243</v>
      </c>
      <c r="O5955" s="3" t="s">
        <v>1085</v>
      </c>
      <c r="P5955" s="4">
        <v>18808.0</v>
      </c>
      <c r="Q5955" s="3" t="s">
        <v>132</v>
      </c>
      <c r="S5955" s="3" t="s">
        <v>34</v>
      </c>
    </row>
    <row r="5956">
      <c r="A5956" s="2">
        <v>42318.71488425926</v>
      </c>
      <c r="B5956" s="3">
        <v>27.0</v>
      </c>
      <c r="C5956" s="3" t="s">
        <v>6139</v>
      </c>
      <c r="D5956" s="3">
        <v>90.0</v>
      </c>
      <c r="E5956" s="3" t="s">
        <v>6239</v>
      </c>
      <c r="F5956" s="3">
        <v>1.0</v>
      </c>
      <c r="G5956" s="3">
        <v>6.0</v>
      </c>
      <c r="H5956" s="3" t="s">
        <v>1183</v>
      </c>
      <c r="I5956" s="3" t="s">
        <v>6141</v>
      </c>
      <c r="J5956" s="3" t="s">
        <v>1185</v>
      </c>
      <c r="K5956" s="3" t="s">
        <v>24</v>
      </c>
      <c r="L5956" s="3">
        <v>5.0</v>
      </c>
      <c r="M5956" s="3" t="s">
        <v>25</v>
      </c>
      <c r="N5956" s="3" t="s">
        <v>2032</v>
      </c>
      <c r="O5956" s="3" t="s">
        <v>2150</v>
      </c>
      <c r="P5956" s="4">
        <v>16106.0</v>
      </c>
      <c r="Q5956" s="3" t="s">
        <v>49</v>
      </c>
      <c r="S5956" s="3" t="s">
        <v>34</v>
      </c>
    </row>
    <row r="5957">
      <c r="A5957" s="2">
        <v>42318.71488425926</v>
      </c>
      <c r="B5957" s="3">
        <v>27.0</v>
      </c>
      <c r="C5957" s="3" t="s">
        <v>6139</v>
      </c>
      <c r="D5957" s="3">
        <v>90.0</v>
      </c>
      <c r="E5957" s="3" t="s">
        <v>6239</v>
      </c>
      <c r="F5957" s="3">
        <v>1.0</v>
      </c>
      <c r="G5957" s="3">
        <v>6.0</v>
      </c>
      <c r="H5957" s="3" t="s">
        <v>1183</v>
      </c>
      <c r="I5957" s="3" t="s">
        <v>6141</v>
      </c>
      <c r="J5957" s="3" t="s">
        <v>1185</v>
      </c>
      <c r="K5957" s="3" t="s">
        <v>24</v>
      </c>
      <c r="L5957" s="3">
        <v>6.0</v>
      </c>
      <c r="M5957" s="3" t="s">
        <v>30</v>
      </c>
      <c r="N5957" s="3" t="s">
        <v>6244</v>
      </c>
      <c r="O5957" s="3" t="s">
        <v>375</v>
      </c>
      <c r="P5957" s="4">
        <v>19815.0</v>
      </c>
      <c r="Q5957" s="3" t="s">
        <v>46</v>
      </c>
      <c r="S5957" s="3" t="s">
        <v>34</v>
      </c>
    </row>
    <row r="5958">
      <c r="A5958" s="2">
        <v>42318.71488425926</v>
      </c>
      <c r="B5958" s="3">
        <v>27.0</v>
      </c>
      <c r="C5958" s="3" t="s">
        <v>6139</v>
      </c>
      <c r="D5958" s="3">
        <v>90.0</v>
      </c>
      <c r="E5958" s="3" t="s">
        <v>6239</v>
      </c>
      <c r="F5958" s="3">
        <v>1.0</v>
      </c>
      <c r="G5958" s="3">
        <v>6.0</v>
      </c>
      <c r="H5958" s="3" t="s">
        <v>1183</v>
      </c>
      <c r="I5958" s="3" t="s">
        <v>6141</v>
      </c>
      <c r="J5958" s="3" t="s">
        <v>1185</v>
      </c>
      <c r="K5958" s="3" t="s">
        <v>24</v>
      </c>
      <c r="L5958" s="3">
        <v>7.0</v>
      </c>
      <c r="M5958" s="3" t="s">
        <v>25</v>
      </c>
      <c r="N5958" s="3" t="s">
        <v>6245</v>
      </c>
      <c r="O5958" s="3" t="s">
        <v>421</v>
      </c>
      <c r="P5958" s="4">
        <v>25211.0</v>
      </c>
      <c r="Q5958" s="3" t="s">
        <v>372</v>
      </c>
      <c r="S5958" s="3" t="s">
        <v>34</v>
      </c>
    </row>
    <row r="5959">
      <c r="A5959" s="2">
        <v>42318.71488425926</v>
      </c>
      <c r="B5959" s="3">
        <v>27.0</v>
      </c>
      <c r="C5959" s="3" t="s">
        <v>6139</v>
      </c>
      <c r="D5959" s="3">
        <v>21.0</v>
      </c>
      <c r="E5959" s="3" t="s">
        <v>6140</v>
      </c>
      <c r="F5959" s="3">
        <v>2.0</v>
      </c>
      <c r="G5959" s="3">
        <v>5.0</v>
      </c>
      <c r="H5959" s="3" t="s">
        <v>1410</v>
      </c>
      <c r="I5959" s="3" t="s">
        <v>6246</v>
      </c>
      <c r="J5959" s="3" t="s">
        <v>1412</v>
      </c>
      <c r="K5959" s="3" t="s">
        <v>24</v>
      </c>
      <c r="L5959" s="3">
        <v>1.0</v>
      </c>
      <c r="M5959" s="3" t="s">
        <v>25</v>
      </c>
      <c r="N5959" s="3" t="s">
        <v>6247</v>
      </c>
      <c r="O5959" s="3" t="s">
        <v>6143</v>
      </c>
      <c r="P5959" s="4">
        <v>32404.0</v>
      </c>
      <c r="Q5959" s="3" t="s">
        <v>159</v>
      </c>
      <c r="S5959" s="3" t="s">
        <v>34</v>
      </c>
    </row>
    <row r="5960">
      <c r="A5960" s="2">
        <v>42318.71488425926</v>
      </c>
      <c r="B5960" s="3">
        <v>27.0</v>
      </c>
      <c r="C5960" s="3" t="s">
        <v>6139</v>
      </c>
      <c r="D5960" s="3">
        <v>21.0</v>
      </c>
      <c r="E5960" s="3" t="s">
        <v>6140</v>
      </c>
      <c r="F5960" s="3">
        <v>2.0</v>
      </c>
      <c r="G5960" s="3">
        <v>5.0</v>
      </c>
      <c r="H5960" s="3" t="s">
        <v>1410</v>
      </c>
      <c r="I5960" s="3" t="s">
        <v>6246</v>
      </c>
      <c r="J5960" s="3" t="s">
        <v>1412</v>
      </c>
      <c r="K5960" s="3" t="s">
        <v>24</v>
      </c>
      <c r="L5960" s="3">
        <v>2.0</v>
      </c>
      <c r="M5960" s="3" t="s">
        <v>30</v>
      </c>
      <c r="N5960" s="3" t="s">
        <v>6248</v>
      </c>
      <c r="O5960" s="3" t="s">
        <v>71</v>
      </c>
      <c r="P5960" s="4">
        <v>30345.0</v>
      </c>
      <c r="Q5960" s="3" t="s">
        <v>72</v>
      </c>
      <c r="S5960" s="3" t="s">
        <v>34</v>
      </c>
    </row>
    <row r="5961">
      <c r="A5961" s="2">
        <v>42318.71488425926</v>
      </c>
      <c r="B5961" s="3">
        <v>27.0</v>
      </c>
      <c r="C5961" s="3" t="s">
        <v>6139</v>
      </c>
      <c r="D5961" s="3">
        <v>21.0</v>
      </c>
      <c r="E5961" s="3" t="s">
        <v>6140</v>
      </c>
      <c r="F5961" s="3">
        <v>2.0</v>
      </c>
      <c r="G5961" s="3">
        <v>5.0</v>
      </c>
      <c r="H5961" s="3" t="s">
        <v>1410</v>
      </c>
      <c r="I5961" s="3" t="s">
        <v>6246</v>
      </c>
      <c r="J5961" s="3" t="s">
        <v>1412</v>
      </c>
      <c r="K5961" s="3" t="s">
        <v>24</v>
      </c>
      <c r="L5961" s="3">
        <v>3.0</v>
      </c>
      <c r="M5961" s="3" t="s">
        <v>25</v>
      </c>
      <c r="N5961" s="3" t="s">
        <v>6249</v>
      </c>
      <c r="O5961" s="3" t="s">
        <v>251</v>
      </c>
      <c r="P5961" s="4">
        <v>22045.0</v>
      </c>
      <c r="Q5961" s="3" t="s">
        <v>72</v>
      </c>
      <c r="S5961" s="3" t="s">
        <v>34</v>
      </c>
    </row>
    <row r="5962">
      <c r="A5962" s="2">
        <v>42318.71488425926</v>
      </c>
      <c r="B5962" s="3">
        <v>27.0</v>
      </c>
      <c r="C5962" s="3" t="s">
        <v>6139</v>
      </c>
      <c r="D5962" s="3">
        <v>21.0</v>
      </c>
      <c r="E5962" s="3" t="s">
        <v>6140</v>
      </c>
      <c r="F5962" s="3">
        <v>2.0</v>
      </c>
      <c r="G5962" s="3">
        <v>5.0</v>
      </c>
      <c r="H5962" s="3" t="s">
        <v>1410</v>
      </c>
      <c r="I5962" s="3" t="s">
        <v>6246</v>
      </c>
      <c r="J5962" s="3" t="s">
        <v>1412</v>
      </c>
      <c r="K5962" s="3" t="s">
        <v>24</v>
      </c>
      <c r="L5962" s="3">
        <v>4.0</v>
      </c>
      <c r="M5962" s="3" t="s">
        <v>30</v>
      </c>
      <c r="N5962" s="3" t="s">
        <v>6250</v>
      </c>
      <c r="O5962" s="3" t="s">
        <v>329</v>
      </c>
      <c r="P5962" s="4">
        <v>24263.0</v>
      </c>
      <c r="Q5962" s="3" t="s">
        <v>46</v>
      </c>
      <c r="S5962" s="3" t="s">
        <v>34</v>
      </c>
    </row>
    <row r="5963">
      <c r="A5963" s="2">
        <v>42318.71488425926</v>
      </c>
      <c r="B5963" s="3">
        <v>27.0</v>
      </c>
      <c r="C5963" s="3" t="s">
        <v>6139</v>
      </c>
      <c r="D5963" s="3">
        <v>21.0</v>
      </c>
      <c r="E5963" s="3" t="s">
        <v>6140</v>
      </c>
      <c r="F5963" s="3">
        <v>2.0</v>
      </c>
      <c r="G5963" s="3">
        <v>5.0</v>
      </c>
      <c r="H5963" s="3" t="s">
        <v>1410</v>
      </c>
      <c r="I5963" s="3" t="s">
        <v>6246</v>
      </c>
      <c r="J5963" s="3" t="s">
        <v>1412</v>
      </c>
      <c r="K5963" s="3" t="s">
        <v>24</v>
      </c>
      <c r="L5963" s="3">
        <v>5.0</v>
      </c>
      <c r="M5963" s="3" t="s">
        <v>25</v>
      </c>
      <c r="N5963" s="3" t="s">
        <v>4242</v>
      </c>
      <c r="O5963" s="3" t="s">
        <v>417</v>
      </c>
      <c r="P5963" s="4">
        <v>19254.0</v>
      </c>
      <c r="Q5963" s="3" t="s">
        <v>49</v>
      </c>
      <c r="S5963" s="3" t="s">
        <v>34</v>
      </c>
    </row>
    <row r="5964">
      <c r="A5964" s="2">
        <v>42318.71488425926</v>
      </c>
      <c r="B5964" s="3">
        <v>27.0</v>
      </c>
      <c r="C5964" s="3" t="s">
        <v>6139</v>
      </c>
      <c r="D5964" s="3">
        <v>21.0</v>
      </c>
      <c r="E5964" s="3" t="s">
        <v>6140</v>
      </c>
      <c r="F5964" s="3">
        <v>2.0</v>
      </c>
      <c r="G5964" s="3">
        <v>5.0</v>
      </c>
      <c r="H5964" s="3" t="s">
        <v>1410</v>
      </c>
      <c r="I5964" s="3" t="s">
        <v>6246</v>
      </c>
      <c r="J5964" s="3" t="s">
        <v>1412</v>
      </c>
      <c r="K5964" s="3" t="s">
        <v>24</v>
      </c>
      <c r="L5964" s="3">
        <v>6.0</v>
      </c>
      <c r="M5964" s="3" t="s">
        <v>30</v>
      </c>
      <c r="N5964" s="3" t="s">
        <v>6251</v>
      </c>
      <c r="O5964" s="3" t="s">
        <v>323</v>
      </c>
      <c r="P5964" s="4">
        <v>24582.0</v>
      </c>
      <c r="Q5964" s="3" t="s">
        <v>132</v>
      </c>
      <c r="S5964" s="3" t="s">
        <v>34</v>
      </c>
    </row>
    <row r="5965">
      <c r="A5965" s="2">
        <v>42318.71488425926</v>
      </c>
      <c r="B5965" s="3">
        <v>27.0</v>
      </c>
      <c r="C5965" s="3" t="s">
        <v>6139</v>
      </c>
      <c r="D5965" s="3">
        <v>21.0</v>
      </c>
      <c r="E5965" s="3" t="s">
        <v>6140</v>
      </c>
      <c r="F5965" s="3">
        <v>2.0</v>
      </c>
      <c r="G5965" s="3">
        <v>5.0</v>
      </c>
      <c r="H5965" s="3" t="s">
        <v>1410</v>
      </c>
      <c r="I5965" s="3" t="s">
        <v>6246</v>
      </c>
      <c r="J5965" s="3" t="s">
        <v>1412</v>
      </c>
      <c r="K5965" s="3" t="s">
        <v>24</v>
      </c>
      <c r="L5965" s="3">
        <v>7.0</v>
      </c>
      <c r="M5965" s="3" t="s">
        <v>25</v>
      </c>
      <c r="N5965" s="3" t="s">
        <v>951</v>
      </c>
      <c r="O5965" s="3" t="s">
        <v>237</v>
      </c>
      <c r="P5965" s="4">
        <v>25375.0</v>
      </c>
      <c r="Q5965" s="3" t="s">
        <v>1221</v>
      </c>
      <c r="S5965" s="3" t="s">
        <v>34</v>
      </c>
    </row>
    <row r="5966">
      <c r="A5966" s="2">
        <v>42318.71488425926</v>
      </c>
      <c r="B5966" s="3">
        <v>27.0</v>
      </c>
      <c r="C5966" s="3" t="s">
        <v>6139</v>
      </c>
      <c r="D5966" s="3">
        <v>21.0</v>
      </c>
      <c r="E5966" s="3" t="s">
        <v>6140</v>
      </c>
      <c r="F5966" s="3">
        <v>2.0</v>
      </c>
      <c r="G5966" s="3">
        <v>5.0</v>
      </c>
      <c r="H5966" s="3" t="s">
        <v>1410</v>
      </c>
      <c r="I5966" s="3" t="s">
        <v>6246</v>
      </c>
      <c r="J5966" s="3" t="s">
        <v>1412</v>
      </c>
      <c r="K5966" s="3" t="s">
        <v>24</v>
      </c>
      <c r="L5966" s="3">
        <v>8.0</v>
      </c>
      <c r="M5966" s="3" t="s">
        <v>30</v>
      </c>
      <c r="N5966" s="3" t="s">
        <v>6252</v>
      </c>
      <c r="O5966" s="3" t="s">
        <v>448</v>
      </c>
      <c r="P5966" s="4">
        <v>27642.0</v>
      </c>
      <c r="Q5966" s="3" t="s">
        <v>228</v>
      </c>
      <c r="S5966" s="3" t="s">
        <v>34</v>
      </c>
    </row>
    <row r="5967">
      <c r="A5967" s="2">
        <v>42318.71488425926</v>
      </c>
      <c r="B5967" s="3">
        <v>27.0</v>
      </c>
      <c r="C5967" s="3" t="s">
        <v>6139</v>
      </c>
      <c r="D5967" s="3">
        <v>21.0</v>
      </c>
      <c r="E5967" s="3" t="s">
        <v>6140</v>
      </c>
      <c r="F5967" s="3">
        <v>2.0</v>
      </c>
      <c r="G5967" s="3">
        <v>5.0</v>
      </c>
      <c r="H5967" s="3" t="s">
        <v>1410</v>
      </c>
      <c r="I5967" s="3" t="s">
        <v>6246</v>
      </c>
      <c r="J5967" s="3" t="s">
        <v>1412</v>
      </c>
      <c r="K5967" s="3" t="s">
        <v>24</v>
      </c>
      <c r="L5967" s="3">
        <v>9.0</v>
      </c>
      <c r="M5967" s="3" t="s">
        <v>25</v>
      </c>
      <c r="N5967" s="3" t="s">
        <v>6253</v>
      </c>
      <c r="O5967" s="3" t="s">
        <v>36</v>
      </c>
      <c r="P5967" s="4">
        <v>28320.0</v>
      </c>
      <c r="Q5967" s="3" t="s">
        <v>72</v>
      </c>
      <c r="S5967" s="3" t="s">
        <v>34</v>
      </c>
    </row>
    <row r="5968">
      <c r="A5968" s="2">
        <v>42318.71488425926</v>
      </c>
      <c r="B5968" s="3">
        <v>27.0</v>
      </c>
      <c r="C5968" s="3" t="s">
        <v>6139</v>
      </c>
      <c r="D5968" s="3">
        <v>21.0</v>
      </c>
      <c r="E5968" s="3" t="s">
        <v>6140</v>
      </c>
      <c r="F5968" s="3">
        <v>2.0</v>
      </c>
      <c r="G5968" s="3">
        <v>5.0</v>
      </c>
      <c r="H5968" s="3" t="s">
        <v>1410</v>
      </c>
      <c r="I5968" s="3" t="s">
        <v>6246</v>
      </c>
      <c r="J5968" s="3" t="s">
        <v>1412</v>
      </c>
      <c r="K5968" s="3" t="s">
        <v>24</v>
      </c>
      <c r="L5968" s="3">
        <v>10.0</v>
      </c>
      <c r="M5968" s="3" t="s">
        <v>30</v>
      </c>
      <c r="N5968" s="3" t="s">
        <v>6254</v>
      </c>
      <c r="O5968" s="3" t="s">
        <v>4987</v>
      </c>
      <c r="P5968" s="4">
        <v>33709.0</v>
      </c>
      <c r="Q5968" s="3" t="s">
        <v>247</v>
      </c>
      <c r="S5968" s="3" t="s">
        <v>34</v>
      </c>
    </row>
    <row r="5969">
      <c r="A5969" s="2">
        <v>42318.71488425926</v>
      </c>
      <c r="B5969" s="3">
        <v>27.0</v>
      </c>
      <c r="C5969" s="3" t="s">
        <v>6139</v>
      </c>
      <c r="D5969" s="3">
        <v>21.0</v>
      </c>
      <c r="E5969" s="3" t="s">
        <v>6140</v>
      </c>
      <c r="F5969" s="3">
        <v>2.0</v>
      </c>
      <c r="G5969" s="3">
        <v>5.0</v>
      </c>
      <c r="H5969" s="3" t="s">
        <v>1410</v>
      </c>
      <c r="I5969" s="3" t="s">
        <v>6246</v>
      </c>
      <c r="J5969" s="3" t="s">
        <v>1412</v>
      </c>
      <c r="K5969" s="3" t="s">
        <v>24</v>
      </c>
      <c r="L5969" s="3">
        <v>11.0</v>
      </c>
      <c r="M5969" s="3" t="s">
        <v>25</v>
      </c>
      <c r="N5969" s="3" t="s">
        <v>206</v>
      </c>
      <c r="O5969" s="3" t="s">
        <v>6255</v>
      </c>
      <c r="P5969" s="4">
        <v>19190.0</v>
      </c>
      <c r="Q5969" s="3" t="s">
        <v>49</v>
      </c>
      <c r="S5969" s="3" t="s">
        <v>34</v>
      </c>
    </row>
    <row r="5970">
      <c r="A5970" s="2">
        <v>42318.71488425926</v>
      </c>
      <c r="B5970" s="3">
        <v>27.0</v>
      </c>
      <c r="C5970" s="3" t="s">
        <v>6139</v>
      </c>
      <c r="D5970" s="3">
        <v>21.0</v>
      </c>
      <c r="E5970" s="3" t="s">
        <v>6140</v>
      </c>
      <c r="F5970" s="3">
        <v>2.0</v>
      </c>
      <c r="G5970" s="3">
        <v>5.0</v>
      </c>
      <c r="H5970" s="3" t="s">
        <v>1410</v>
      </c>
      <c r="I5970" s="3" t="s">
        <v>6246</v>
      </c>
      <c r="J5970" s="3" t="s">
        <v>1412</v>
      </c>
      <c r="K5970" s="3" t="s">
        <v>24</v>
      </c>
      <c r="L5970" s="3">
        <v>12.0</v>
      </c>
      <c r="M5970" s="3" t="s">
        <v>30</v>
      </c>
      <c r="N5970" s="3" t="s">
        <v>6256</v>
      </c>
      <c r="O5970" s="3" t="s">
        <v>5735</v>
      </c>
      <c r="P5970" s="4">
        <v>32082.0</v>
      </c>
      <c r="Q5970" s="3" t="s">
        <v>132</v>
      </c>
      <c r="S5970" s="3" t="s">
        <v>34</v>
      </c>
    </row>
    <row r="5971">
      <c r="A5971" s="2">
        <v>42318.71488425926</v>
      </c>
      <c r="B5971" s="3">
        <v>27.0</v>
      </c>
      <c r="C5971" s="3" t="s">
        <v>6139</v>
      </c>
      <c r="D5971" s="3">
        <v>21.0</v>
      </c>
      <c r="E5971" s="3" t="s">
        <v>6140</v>
      </c>
      <c r="F5971" s="3">
        <v>2.0</v>
      </c>
      <c r="G5971" s="3">
        <v>5.0</v>
      </c>
      <c r="H5971" s="3" t="s">
        <v>1410</v>
      </c>
      <c r="I5971" s="3" t="s">
        <v>6246</v>
      </c>
      <c r="J5971" s="3" t="s">
        <v>1412</v>
      </c>
      <c r="K5971" s="3" t="s">
        <v>24</v>
      </c>
      <c r="L5971" s="3">
        <v>13.0</v>
      </c>
      <c r="M5971" s="3" t="s">
        <v>25</v>
      </c>
      <c r="N5971" s="3" t="s">
        <v>6257</v>
      </c>
      <c r="O5971" s="3" t="s">
        <v>6258</v>
      </c>
      <c r="P5971" s="4">
        <v>21520.0</v>
      </c>
      <c r="Q5971" s="3" t="s">
        <v>40</v>
      </c>
      <c r="S5971" s="3" t="s">
        <v>34</v>
      </c>
    </row>
    <row r="5972">
      <c r="A5972" s="2">
        <v>42318.71488425926</v>
      </c>
      <c r="B5972" s="3">
        <v>27.0</v>
      </c>
      <c r="C5972" s="3" t="s">
        <v>6139</v>
      </c>
      <c r="D5972" s="3">
        <v>21.0</v>
      </c>
      <c r="E5972" s="3" t="s">
        <v>6140</v>
      </c>
      <c r="F5972" s="3">
        <v>2.0</v>
      </c>
      <c r="G5972" s="3">
        <v>5.0</v>
      </c>
      <c r="H5972" s="3" t="s">
        <v>1410</v>
      </c>
      <c r="I5972" s="3" t="s">
        <v>6246</v>
      </c>
      <c r="J5972" s="3" t="s">
        <v>1412</v>
      </c>
      <c r="K5972" s="3" t="s">
        <v>24</v>
      </c>
      <c r="L5972" s="3">
        <v>14.0</v>
      </c>
      <c r="M5972" s="3" t="s">
        <v>30</v>
      </c>
      <c r="N5972" s="3" t="s">
        <v>951</v>
      </c>
      <c r="O5972" s="3" t="s">
        <v>307</v>
      </c>
      <c r="P5972" s="4">
        <v>22407.0</v>
      </c>
      <c r="Q5972" s="3" t="s">
        <v>132</v>
      </c>
      <c r="S5972" s="3" t="s">
        <v>34</v>
      </c>
    </row>
    <row r="5973">
      <c r="A5973" s="2">
        <v>42318.71488425926</v>
      </c>
      <c r="B5973" s="3">
        <v>27.0</v>
      </c>
      <c r="C5973" s="3" t="s">
        <v>6139</v>
      </c>
      <c r="D5973" s="3">
        <v>21.0</v>
      </c>
      <c r="E5973" s="3" t="s">
        <v>6140</v>
      </c>
      <c r="F5973" s="3">
        <v>2.0</v>
      </c>
      <c r="G5973" s="3">
        <v>5.0</v>
      </c>
      <c r="H5973" s="3" t="s">
        <v>1410</v>
      </c>
      <c r="I5973" s="3" t="s">
        <v>6246</v>
      </c>
      <c r="J5973" s="3" t="s">
        <v>1412</v>
      </c>
      <c r="K5973" s="3" t="s">
        <v>24</v>
      </c>
      <c r="L5973" s="3">
        <v>15.0</v>
      </c>
      <c r="M5973" s="3" t="s">
        <v>25</v>
      </c>
      <c r="N5973" s="3" t="s">
        <v>6259</v>
      </c>
      <c r="O5973" s="3" t="s">
        <v>69</v>
      </c>
      <c r="P5973" s="4">
        <v>25886.0</v>
      </c>
      <c r="Q5973" s="3" t="s">
        <v>60</v>
      </c>
      <c r="S5973" s="3" t="s">
        <v>34</v>
      </c>
    </row>
    <row r="5974">
      <c r="A5974" s="2">
        <v>42318.71488425926</v>
      </c>
      <c r="B5974" s="3">
        <v>27.0</v>
      </c>
      <c r="C5974" s="3" t="s">
        <v>6139</v>
      </c>
      <c r="D5974" s="3">
        <v>21.0</v>
      </c>
      <c r="E5974" s="3" t="s">
        <v>6140</v>
      </c>
      <c r="F5974" s="3">
        <v>2.0</v>
      </c>
      <c r="G5974" s="3">
        <v>5.0</v>
      </c>
      <c r="H5974" s="3" t="s">
        <v>1410</v>
      </c>
      <c r="I5974" s="3" t="s">
        <v>6246</v>
      </c>
      <c r="J5974" s="3" t="s">
        <v>1412</v>
      </c>
      <c r="K5974" s="3" t="s">
        <v>24</v>
      </c>
      <c r="L5974" s="3">
        <v>16.0</v>
      </c>
      <c r="M5974" s="3" t="s">
        <v>30</v>
      </c>
      <c r="N5974" s="3" t="s">
        <v>6260</v>
      </c>
      <c r="O5974" s="3" t="s">
        <v>207</v>
      </c>
      <c r="P5974" s="4">
        <v>25684.0</v>
      </c>
      <c r="Q5974" s="3" t="s">
        <v>40</v>
      </c>
      <c r="S5974" s="3" t="s">
        <v>34</v>
      </c>
    </row>
    <row r="5975">
      <c r="A5975" s="2">
        <v>42318.71488425926</v>
      </c>
      <c r="B5975" s="3">
        <v>27.0</v>
      </c>
      <c r="C5975" s="3" t="s">
        <v>6139</v>
      </c>
      <c r="D5975" s="3">
        <v>21.0</v>
      </c>
      <c r="E5975" s="3" t="s">
        <v>6140</v>
      </c>
      <c r="F5975" s="3">
        <v>2.0</v>
      </c>
      <c r="G5975" s="3">
        <v>5.0</v>
      </c>
      <c r="H5975" s="3" t="s">
        <v>1410</v>
      </c>
      <c r="I5975" s="3" t="s">
        <v>6246</v>
      </c>
      <c r="J5975" s="3" t="s">
        <v>1412</v>
      </c>
      <c r="K5975" s="3" t="s">
        <v>24</v>
      </c>
      <c r="L5975" s="3">
        <v>17.0</v>
      </c>
      <c r="M5975" s="3" t="s">
        <v>25</v>
      </c>
      <c r="N5975" s="3" t="s">
        <v>6261</v>
      </c>
      <c r="O5975" s="3" t="s">
        <v>377</v>
      </c>
      <c r="P5975" s="4">
        <v>31613.0</v>
      </c>
      <c r="Q5975" s="3" t="s">
        <v>132</v>
      </c>
      <c r="S5975" s="3" t="s">
        <v>34</v>
      </c>
    </row>
    <row r="5976">
      <c r="A5976" s="2">
        <v>42318.71488425926</v>
      </c>
      <c r="B5976" s="3">
        <v>27.0</v>
      </c>
      <c r="C5976" s="3" t="s">
        <v>6139</v>
      </c>
      <c r="D5976" s="3">
        <v>21.0</v>
      </c>
      <c r="E5976" s="3" t="s">
        <v>6140</v>
      </c>
      <c r="F5976" s="3">
        <v>2.0</v>
      </c>
      <c r="G5976" s="3">
        <v>5.0</v>
      </c>
      <c r="H5976" s="3" t="s">
        <v>1410</v>
      </c>
      <c r="I5976" s="3" t="s">
        <v>6246</v>
      </c>
      <c r="J5976" s="3" t="s">
        <v>1412</v>
      </c>
      <c r="K5976" s="3" t="s">
        <v>24</v>
      </c>
      <c r="L5976" s="3">
        <v>18.0</v>
      </c>
      <c r="M5976" s="3" t="s">
        <v>30</v>
      </c>
      <c r="N5976" s="3" t="s">
        <v>6262</v>
      </c>
      <c r="O5976" s="3" t="s">
        <v>1651</v>
      </c>
      <c r="P5976" s="4">
        <v>30670.0</v>
      </c>
      <c r="Q5976" s="3" t="s">
        <v>216</v>
      </c>
      <c r="S5976" s="3" t="s">
        <v>34</v>
      </c>
    </row>
    <row r="5977">
      <c r="A5977" s="2">
        <v>42318.71488425926</v>
      </c>
      <c r="B5977" s="3">
        <v>27.0</v>
      </c>
      <c r="C5977" s="3" t="s">
        <v>6139</v>
      </c>
      <c r="D5977" s="3">
        <v>21.0</v>
      </c>
      <c r="E5977" s="3" t="s">
        <v>6140</v>
      </c>
      <c r="F5977" s="3">
        <v>2.0</v>
      </c>
      <c r="G5977" s="3">
        <v>5.0</v>
      </c>
      <c r="H5977" s="3" t="s">
        <v>1410</v>
      </c>
      <c r="I5977" s="3" t="s">
        <v>6246</v>
      </c>
      <c r="J5977" s="3" t="s">
        <v>1412</v>
      </c>
      <c r="K5977" s="3" t="s">
        <v>24</v>
      </c>
      <c r="L5977" s="3">
        <v>19.0</v>
      </c>
      <c r="M5977" s="3" t="s">
        <v>25</v>
      </c>
      <c r="N5977" s="3" t="s">
        <v>6263</v>
      </c>
      <c r="O5977" s="3" t="s">
        <v>1456</v>
      </c>
      <c r="P5977" s="4">
        <v>34610.0</v>
      </c>
      <c r="Q5977" s="3" t="s">
        <v>191</v>
      </c>
      <c r="S5977" s="3" t="s">
        <v>34</v>
      </c>
    </row>
    <row r="5978">
      <c r="A5978" s="2">
        <v>42318.71488425926</v>
      </c>
      <c r="B5978" s="3">
        <v>27.0</v>
      </c>
      <c r="C5978" s="3" t="s">
        <v>6139</v>
      </c>
      <c r="D5978" s="3">
        <v>21.0</v>
      </c>
      <c r="E5978" s="3" t="s">
        <v>6140</v>
      </c>
      <c r="F5978" s="3">
        <v>2.0</v>
      </c>
      <c r="G5978" s="3">
        <v>5.0</v>
      </c>
      <c r="H5978" s="3" t="s">
        <v>1410</v>
      </c>
      <c r="I5978" s="3" t="s">
        <v>6246</v>
      </c>
      <c r="J5978" s="3" t="s">
        <v>1412</v>
      </c>
      <c r="K5978" s="3" t="s">
        <v>24</v>
      </c>
      <c r="L5978" s="3">
        <v>20.0</v>
      </c>
      <c r="M5978" s="3" t="s">
        <v>30</v>
      </c>
      <c r="N5978" s="3" t="s">
        <v>6257</v>
      </c>
      <c r="O5978" s="3" t="s">
        <v>5013</v>
      </c>
      <c r="P5978" s="4">
        <v>35385.0</v>
      </c>
      <c r="Q5978" s="3" t="s">
        <v>191</v>
      </c>
      <c r="S5978" s="3" t="s">
        <v>34</v>
      </c>
    </row>
    <row r="5979">
      <c r="A5979" s="2">
        <v>42318.71488425926</v>
      </c>
      <c r="B5979" s="3">
        <v>27.0</v>
      </c>
      <c r="C5979" s="3" t="s">
        <v>6139</v>
      </c>
      <c r="D5979" s="3">
        <v>21.0</v>
      </c>
      <c r="E5979" s="3" t="s">
        <v>6140</v>
      </c>
      <c r="F5979" s="3">
        <v>2.0</v>
      </c>
      <c r="G5979" s="3">
        <v>5.0</v>
      </c>
      <c r="H5979" s="3" t="s">
        <v>1410</v>
      </c>
      <c r="I5979" s="3" t="s">
        <v>6246</v>
      </c>
      <c r="J5979" s="3" t="s">
        <v>1412</v>
      </c>
      <c r="K5979" s="3" t="s">
        <v>24</v>
      </c>
      <c r="L5979" s="3">
        <v>21.0</v>
      </c>
      <c r="M5979" s="3" t="s">
        <v>25</v>
      </c>
      <c r="N5979" s="3" t="s">
        <v>6264</v>
      </c>
      <c r="O5979" s="3" t="s">
        <v>54</v>
      </c>
      <c r="P5979" s="4">
        <v>30181.0</v>
      </c>
      <c r="Q5979" s="3" t="s">
        <v>159</v>
      </c>
      <c r="S5979" s="3" t="s">
        <v>34</v>
      </c>
    </row>
    <row r="5980">
      <c r="A5980" s="2">
        <v>42318.71488425926</v>
      </c>
      <c r="B5980" s="3">
        <v>27.0</v>
      </c>
      <c r="C5980" s="3" t="s">
        <v>6139</v>
      </c>
      <c r="D5980" s="3">
        <v>25.0</v>
      </c>
      <c r="E5980" s="3" t="s">
        <v>6158</v>
      </c>
      <c r="F5980" s="3">
        <v>2.0</v>
      </c>
      <c r="G5980" s="3">
        <v>5.0</v>
      </c>
      <c r="H5980" s="3" t="s">
        <v>1410</v>
      </c>
      <c r="I5980" s="3" t="s">
        <v>6246</v>
      </c>
      <c r="J5980" s="3" t="s">
        <v>1412</v>
      </c>
      <c r="K5980" s="3" t="s">
        <v>24</v>
      </c>
      <c r="L5980" s="3">
        <v>1.0</v>
      </c>
      <c r="M5980" s="3" t="s">
        <v>30</v>
      </c>
      <c r="N5980" s="3" t="s">
        <v>6265</v>
      </c>
      <c r="O5980" s="3" t="s">
        <v>850</v>
      </c>
      <c r="P5980" s="4">
        <v>27660.0</v>
      </c>
      <c r="Q5980" s="3" t="s">
        <v>79</v>
      </c>
      <c r="S5980" s="3" t="s">
        <v>34</v>
      </c>
    </row>
    <row r="5981">
      <c r="A5981" s="2">
        <v>42318.71488425926</v>
      </c>
      <c r="B5981" s="3">
        <v>27.0</v>
      </c>
      <c r="C5981" s="3" t="s">
        <v>6139</v>
      </c>
      <c r="D5981" s="3">
        <v>25.0</v>
      </c>
      <c r="E5981" s="3" t="s">
        <v>6158</v>
      </c>
      <c r="F5981" s="3">
        <v>2.0</v>
      </c>
      <c r="G5981" s="3">
        <v>5.0</v>
      </c>
      <c r="H5981" s="3" t="s">
        <v>1410</v>
      </c>
      <c r="I5981" s="3" t="s">
        <v>6246</v>
      </c>
      <c r="J5981" s="3" t="s">
        <v>1412</v>
      </c>
      <c r="K5981" s="3" t="s">
        <v>24</v>
      </c>
      <c r="L5981" s="3">
        <v>2.0</v>
      </c>
      <c r="M5981" s="3" t="s">
        <v>25</v>
      </c>
      <c r="N5981" s="3" t="s">
        <v>6266</v>
      </c>
      <c r="O5981" s="3" t="s">
        <v>796</v>
      </c>
      <c r="P5981" s="4">
        <v>30134.0</v>
      </c>
      <c r="Q5981" s="3" t="s">
        <v>132</v>
      </c>
      <c r="S5981" s="3" t="s">
        <v>34</v>
      </c>
    </row>
    <row r="5982">
      <c r="A5982" s="2">
        <v>42318.71488425926</v>
      </c>
      <c r="B5982" s="3">
        <v>27.0</v>
      </c>
      <c r="C5982" s="3" t="s">
        <v>6139</v>
      </c>
      <c r="D5982" s="3">
        <v>25.0</v>
      </c>
      <c r="E5982" s="3" t="s">
        <v>6158</v>
      </c>
      <c r="F5982" s="3">
        <v>2.0</v>
      </c>
      <c r="G5982" s="3">
        <v>5.0</v>
      </c>
      <c r="H5982" s="3" t="s">
        <v>1410</v>
      </c>
      <c r="I5982" s="3" t="s">
        <v>6246</v>
      </c>
      <c r="J5982" s="3" t="s">
        <v>1412</v>
      </c>
      <c r="K5982" s="3" t="s">
        <v>24</v>
      </c>
      <c r="L5982" s="3">
        <v>3.0</v>
      </c>
      <c r="M5982" s="3" t="s">
        <v>30</v>
      </c>
      <c r="N5982" s="3" t="s">
        <v>6267</v>
      </c>
      <c r="O5982" s="3" t="s">
        <v>1027</v>
      </c>
      <c r="P5982" s="4">
        <v>21474.0</v>
      </c>
      <c r="Q5982" s="3" t="s">
        <v>132</v>
      </c>
      <c r="S5982" s="3" t="s">
        <v>34</v>
      </c>
    </row>
    <row r="5983">
      <c r="A5983" s="2">
        <v>42318.71488425926</v>
      </c>
      <c r="B5983" s="3">
        <v>27.0</v>
      </c>
      <c r="C5983" s="3" t="s">
        <v>6139</v>
      </c>
      <c r="D5983" s="3">
        <v>25.0</v>
      </c>
      <c r="E5983" s="3" t="s">
        <v>6158</v>
      </c>
      <c r="F5983" s="3">
        <v>2.0</v>
      </c>
      <c r="G5983" s="3">
        <v>5.0</v>
      </c>
      <c r="H5983" s="3" t="s">
        <v>1410</v>
      </c>
      <c r="I5983" s="3" t="s">
        <v>6246</v>
      </c>
      <c r="J5983" s="3" t="s">
        <v>1412</v>
      </c>
      <c r="K5983" s="3" t="s">
        <v>24</v>
      </c>
      <c r="L5983" s="3">
        <v>4.0</v>
      </c>
      <c r="M5983" s="3" t="s">
        <v>25</v>
      </c>
      <c r="N5983" s="3" t="s">
        <v>6268</v>
      </c>
      <c r="O5983" s="3" t="s">
        <v>4263</v>
      </c>
      <c r="P5983" s="4">
        <v>32573.0</v>
      </c>
      <c r="Q5983" s="3" t="s">
        <v>60</v>
      </c>
      <c r="S5983" s="3" t="s">
        <v>34</v>
      </c>
    </row>
    <row r="5984">
      <c r="A5984" s="2">
        <v>42318.71488425926</v>
      </c>
      <c r="B5984" s="3">
        <v>27.0</v>
      </c>
      <c r="C5984" s="3" t="s">
        <v>6139</v>
      </c>
      <c r="D5984" s="3">
        <v>25.0</v>
      </c>
      <c r="E5984" s="3" t="s">
        <v>6158</v>
      </c>
      <c r="F5984" s="3">
        <v>2.0</v>
      </c>
      <c r="G5984" s="3">
        <v>5.0</v>
      </c>
      <c r="H5984" s="3" t="s">
        <v>1410</v>
      </c>
      <c r="I5984" s="3" t="s">
        <v>6246</v>
      </c>
      <c r="J5984" s="3" t="s">
        <v>1412</v>
      </c>
      <c r="K5984" s="3" t="s">
        <v>24</v>
      </c>
      <c r="L5984" s="3">
        <v>5.0</v>
      </c>
      <c r="M5984" s="3" t="s">
        <v>30</v>
      </c>
      <c r="N5984" s="3" t="s">
        <v>3875</v>
      </c>
      <c r="O5984" s="3" t="s">
        <v>527</v>
      </c>
      <c r="P5984" s="4">
        <v>27960.0</v>
      </c>
      <c r="Q5984" s="3" t="s">
        <v>149</v>
      </c>
      <c r="S5984" s="3" t="s">
        <v>34</v>
      </c>
    </row>
    <row r="5985">
      <c r="A5985" s="2">
        <v>42318.71488425926</v>
      </c>
      <c r="B5985" s="3">
        <v>27.0</v>
      </c>
      <c r="C5985" s="3" t="s">
        <v>6139</v>
      </c>
      <c r="D5985" s="3">
        <v>25.0</v>
      </c>
      <c r="E5985" s="3" t="s">
        <v>6158</v>
      </c>
      <c r="F5985" s="3">
        <v>2.0</v>
      </c>
      <c r="G5985" s="3">
        <v>5.0</v>
      </c>
      <c r="H5985" s="3" t="s">
        <v>1410</v>
      </c>
      <c r="I5985" s="3" t="s">
        <v>6246</v>
      </c>
      <c r="J5985" s="3" t="s">
        <v>1412</v>
      </c>
      <c r="K5985" s="3" t="s">
        <v>24</v>
      </c>
      <c r="L5985" s="3">
        <v>6.0</v>
      </c>
      <c r="M5985" s="3" t="s">
        <v>25</v>
      </c>
      <c r="N5985" s="3" t="s">
        <v>6269</v>
      </c>
      <c r="O5985" s="3" t="s">
        <v>1456</v>
      </c>
      <c r="P5985" s="4">
        <v>27315.0</v>
      </c>
      <c r="Q5985" s="3" t="s">
        <v>372</v>
      </c>
      <c r="S5985" s="3" t="s">
        <v>34</v>
      </c>
    </row>
    <row r="5986">
      <c r="A5986" s="2">
        <v>42318.71488425926</v>
      </c>
      <c r="B5986" s="3">
        <v>27.0</v>
      </c>
      <c r="C5986" s="3" t="s">
        <v>6139</v>
      </c>
      <c r="D5986" s="3">
        <v>25.0</v>
      </c>
      <c r="E5986" s="3" t="s">
        <v>6158</v>
      </c>
      <c r="F5986" s="3">
        <v>2.0</v>
      </c>
      <c r="G5986" s="3">
        <v>5.0</v>
      </c>
      <c r="H5986" s="3" t="s">
        <v>1410</v>
      </c>
      <c r="I5986" s="3" t="s">
        <v>6246</v>
      </c>
      <c r="J5986" s="3" t="s">
        <v>1412</v>
      </c>
      <c r="K5986" s="3" t="s">
        <v>24</v>
      </c>
      <c r="L5986" s="3">
        <v>7.0</v>
      </c>
      <c r="M5986" s="3" t="s">
        <v>30</v>
      </c>
      <c r="N5986" s="3" t="s">
        <v>6270</v>
      </c>
      <c r="O5986" s="3" t="s">
        <v>98</v>
      </c>
      <c r="P5986" s="4">
        <v>27510.0</v>
      </c>
      <c r="Q5986" s="3" t="s">
        <v>132</v>
      </c>
      <c r="S5986" s="3" t="s">
        <v>34</v>
      </c>
    </row>
    <row r="5987">
      <c r="A5987" s="2">
        <v>42318.71488425926</v>
      </c>
      <c r="B5987" s="3">
        <v>27.0</v>
      </c>
      <c r="C5987" s="3" t="s">
        <v>6139</v>
      </c>
      <c r="D5987" s="3">
        <v>25.0</v>
      </c>
      <c r="E5987" s="3" t="s">
        <v>6158</v>
      </c>
      <c r="F5987" s="3">
        <v>2.0</v>
      </c>
      <c r="G5987" s="3">
        <v>5.0</v>
      </c>
      <c r="H5987" s="3" t="s">
        <v>1410</v>
      </c>
      <c r="I5987" s="3" t="s">
        <v>6246</v>
      </c>
      <c r="J5987" s="3" t="s">
        <v>1412</v>
      </c>
      <c r="K5987" s="3" t="s">
        <v>24</v>
      </c>
      <c r="L5987" s="3">
        <v>8.0</v>
      </c>
      <c r="M5987" s="3" t="s">
        <v>25</v>
      </c>
      <c r="N5987" s="3" t="s">
        <v>422</v>
      </c>
      <c r="O5987" s="3" t="s">
        <v>281</v>
      </c>
      <c r="P5987" s="4">
        <v>20616.0</v>
      </c>
      <c r="Q5987" s="3" t="s">
        <v>40</v>
      </c>
      <c r="S5987" s="3" t="s">
        <v>34</v>
      </c>
    </row>
    <row r="5988">
      <c r="A5988" s="2">
        <v>42318.71488425926</v>
      </c>
      <c r="B5988" s="3">
        <v>27.0</v>
      </c>
      <c r="C5988" s="3" t="s">
        <v>6139</v>
      </c>
      <c r="D5988" s="3">
        <v>25.0</v>
      </c>
      <c r="E5988" s="3" t="s">
        <v>6158</v>
      </c>
      <c r="F5988" s="3">
        <v>2.0</v>
      </c>
      <c r="G5988" s="3">
        <v>5.0</v>
      </c>
      <c r="H5988" s="3" t="s">
        <v>1410</v>
      </c>
      <c r="I5988" s="3" t="s">
        <v>6246</v>
      </c>
      <c r="J5988" s="3" t="s">
        <v>1412</v>
      </c>
      <c r="K5988" s="3" t="s">
        <v>24</v>
      </c>
      <c r="L5988" s="3">
        <v>9.0</v>
      </c>
      <c r="M5988" s="3" t="s">
        <v>30</v>
      </c>
      <c r="N5988" s="3" t="s">
        <v>6269</v>
      </c>
      <c r="O5988" s="3" t="s">
        <v>440</v>
      </c>
      <c r="P5988" s="4">
        <v>31043.0</v>
      </c>
      <c r="Q5988" s="3" t="s">
        <v>132</v>
      </c>
      <c r="S5988" s="3" t="s">
        <v>34</v>
      </c>
    </row>
    <row r="5989">
      <c r="A5989" s="2">
        <v>42318.71488425926</v>
      </c>
      <c r="B5989" s="3">
        <v>27.0</v>
      </c>
      <c r="C5989" s="3" t="s">
        <v>6139</v>
      </c>
      <c r="D5989" s="3">
        <v>25.0</v>
      </c>
      <c r="E5989" s="3" t="s">
        <v>6158</v>
      </c>
      <c r="F5989" s="3">
        <v>2.0</v>
      </c>
      <c r="G5989" s="3">
        <v>5.0</v>
      </c>
      <c r="H5989" s="3" t="s">
        <v>1410</v>
      </c>
      <c r="I5989" s="3" t="s">
        <v>6246</v>
      </c>
      <c r="J5989" s="3" t="s">
        <v>1412</v>
      </c>
      <c r="K5989" s="3" t="s">
        <v>24</v>
      </c>
      <c r="L5989" s="3">
        <v>10.0</v>
      </c>
      <c r="M5989" s="3" t="s">
        <v>25</v>
      </c>
      <c r="N5989" s="3" t="s">
        <v>6271</v>
      </c>
      <c r="O5989" s="3" t="s">
        <v>281</v>
      </c>
      <c r="P5989" s="4">
        <v>17044.0</v>
      </c>
      <c r="Q5989" s="3" t="s">
        <v>86</v>
      </c>
      <c r="S5989" s="3" t="s">
        <v>34</v>
      </c>
    </row>
    <row r="5990">
      <c r="A5990" s="2">
        <v>42318.71488425926</v>
      </c>
      <c r="B5990" s="3">
        <v>27.0</v>
      </c>
      <c r="C5990" s="3" t="s">
        <v>6139</v>
      </c>
      <c r="D5990" s="3">
        <v>25.0</v>
      </c>
      <c r="E5990" s="3" t="s">
        <v>6158</v>
      </c>
      <c r="F5990" s="3">
        <v>2.0</v>
      </c>
      <c r="G5990" s="3">
        <v>5.0</v>
      </c>
      <c r="H5990" s="3" t="s">
        <v>1410</v>
      </c>
      <c r="I5990" s="3" t="s">
        <v>6246</v>
      </c>
      <c r="J5990" s="3" t="s">
        <v>1412</v>
      </c>
      <c r="K5990" s="3" t="s">
        <v>24</v>
      </c>
      <c r="L5990" s="3">
        <v>11.0</v>
      </c>
      <c r="M5990" s="3" t="s">
        <v>30</v>
      </c>
      <c r="N5990" s="3" t="s">
        <v>6272</v>
      </c>
      <c r="O5990" s="3" t="s">
        <v>440</v>
      </c>
      <c r="P5990" s="4">
        <v>26518.0</v>
      </c>
      <c r="Q5990" s="3" t="s">
        <v>132</v>
      </c>
      <c r="S5990" s="3" t="s">
        <v>34</v>
      </c>
    </row>
    <row r="5991">
      <c r="A5991" s="2">
        <v>42318.71488425926</v>
      </c>
      <c r="B5991" s="3">
        <v>27.0</v>
      </c>
      <c r="C5991" s="3" t="s">
        <v>6139</v>
      </c>
      <c r="D5991" s="3">
        <v>25.0</v>
      </c>
      <c r="E5991" s="3" t="s">
        <v>6158</v>
      </c>
      <c r="F5991" s="3">
        <v>2.0</v>
      </c>
      <c r="G5991" s="3">
        <v>5.0</v>
      </c>
      <c r="H5991" s="3" t="s">
        <v>1410</v>
      </c>
      <c r="I5991" s="3" t="s">
        <v>6246</v>
      </c>
      <c r="J5991" s="3" t="s">
        <v>1412</v>
      </c>
      <c r="K5991" s="3" t="s">
        <v>24</v>
      </c>
      <c r="L5991" s="3">
        <v>12.0</v>
      </c>
      <c r="M5991" s="3" t="s">
        <v>25</v>
      </c>
      <c r="N5991" s="3" t="s">
        <v>2329</v>
      </c>
      <c r="O5991" s="3" t="s">
        <v>1275</v>
      </c>
      <c r="P5991" s="4">
        <v>24125.0</v>
      </c>
      <c r="Q5991" s="3" t="s">
        <v>372</v>
      </c>
      <c r="S5991" s="3" t="s">
        <v>34</v>
      </c>
    </row>
    <row r="5992">
      <c r="A5992" s="2">
        <v>42318.71488425926</v>
      </c>
      <c r="B5992" s="3">
        <v>27.0</v>
      </c>
      <c r="C5992" s="3" t="s">
        <v>6139</v>
      </c>
      <c r="D5992" s="3">
        <v>25.0</v>
      </c>
      <c r="E5992" s="3" t="s">
        <v>6158</v>
      </c>
      <c r="F5992" s="3">
        <v>2.0</v>
      </c>
      <c r="G5992" s="3">
        <v>5.0</v>
      </c>
      <c r="H5992" s="3" t="s">
        <v>1410</v>
      </c>
      <c r="I5992" s="3" t="s">
        <v>6246</v>
      </c>
      <c r="J5992" s="3" t="s">
        <v>1412</v>
      </c>
      <c r="K5992" s="3" t="s">
        <v>24</v>
      </c>
      <c r="L5992" s="3">
        <v>13.0</v>
      </c>
      <c r="M5992" s="3" t="s">
        <v>30</v>
      </c>
      <c r="N5992" s="3" t="s">
        <v>6273</v>
      </c>
      <c r="O5992" s="3" t="s">
        <v>283</v>
      </c>
      <c r="P5992" s="4">
        <v>25051.0</v>
      </c>
      <c r="Q5992" s="3" t="s">
        <v>75</v>
      </c>
      <c r="S5992" s="3" t="s">
        <v>34</v>
      </c>
    </row>
    <row r="5993">
      <c r="A5993" s="2">
        <v>42318.71488425926</v>
      </c>
      <c r="B5993" s="3">
        <v>27.0</v>
      </c>
      <c r="C5993" s="3" t="s">
        <v>6139</v>
      </c>
      <c r="D5993" s="3">
        <v>25.0</v>
      </c>
      <c r="E5993" s="3" t="s">
        <v>6158</v>
      </c>
      <c r="F5993" s="3">
        <v>2.0</v>
      </c>
      <c r="G5993" s="3">
        <v>5.0</v>
      </c>
      <c r="H5993" s="3" t="s">
        <v>1410</v>
      </c>
      <c r="I5993" s="3" t="s">
        <v>6246</v>
      </c>
      <c r="J5993" s="3" t="s">
        <v>1412</v>
      </c>
      <c r="K5993" s="3" t="s">
        <v>24</v>
      </c>
      <c r="L5993" s="3">
        <v>14.0</v>
      </c>
      <c r="M5993" s="3" t="s">
        <v>25</v>
      </c>
      <c r="N5993" s="3" t="s">
        <v>6274</v>
      </c>
      <c r="O5993" s="3" t="s">
        <v>401</v>
      </c>
      <c r="P5993" s="4">
        <v>27151.0</v>
      </c>
      <c r="Q5993" s="3" t="s">
        <v>189</v>
      </c>
      <c r="S5993" s="3" t="s">
        <v>34</v>
      </c>
    </row>
    <row r="5994">
      <c r="A5994" s="2">
        <v>42318.71488425926</v>
      </c>
      <c r="B5994" s="3">
        <v>27.0</v>
      </c>
      <c r="C5994" s="3" t="s">
        <v>6139</v>
      </c>
      <c r="D5994" s="3">
        <v>25.0</v>
      </c>
      <c r="E5994" s="3" t="s">
        <v>6158</v>
      </c>
      <c r="F5994" s="3">
        <v>2.0</v>
      </c>
      <c r="G5994" s="3">
        <v>5.0</v>
      </c>
      <c r="H5994" s="3" t="s">
        <v>1410</v>
      </c>
      <c r="I5994" s="3" t="s">
        <v>6246</v>
      </c>
      <c r="J5994" s="3" t="s">
        <v>1412</v>
      </c>
      <c r="K5994" s="3" t="s">
        <v>24</v>
      </c>
      <c r="L5994" s="3">
        <v>15.0</v>
      </c>
      <c r="M5994" s="3" t="s">
        <v>30</v>
      </c>
      <c r="N5994" s="3" t="s">
        <v>6275</v>
      </c>
      <c r="O5994" s="3" t="s">
        <v>3843</v>
      </c>
      <c r="P5994" s="4">
        <v>31393.0</v>
      </c>
      <c r="Q5994" s="3" t="s">
        <v>247</v>
      </c>
      <c r="S5994" s="3" t="s">
        <v>34</v>
      </c>
    </row>
    <row r="5995">
      <c r="A5995" s="2">
        <v>42318.71488425926</v>
      </c>
      <c r="B5995" s="3">
        <v>27.0</v>
      </c>
      <c r="C5995" s="3" t="s">
        <v>6139</v>
      </c>
      <c r="D5995" s="3">
        <v>25.0</v>
      </c>
      <c r="E5995" s="3" t="s">
        <v>6158</v>
      </c>
      <c r="F5995" s="3">
        <v>2.0</v>
      </c>
      <c r="G5995" s="3">
        <v>5.0</v>
      </c>
      <c r="H5995" s="3" t="s">
        <v>1410</v>
      </c>
      <c r="I5995" s="3" t="s">
        <v>6246</v>
      </c>
      <c r="J5995" s="3" t="s">
        <v>1412</v>
      </c>
      <c r="K5995" s="3" t="s">
        <v>24</v>
      </c>
      <c r="L5995" s="3">
        <v>16.0</v>
      </c>
      <c r="M5995" s="3" t="s">
        <v>25</v>
      </c>
      <c r="N5995" s="3" t="s">
        <v>6276</v>
      </c>
      <c r="O5995" s="3" t="s">
        <v>1452</v>
      </c>
      <c r="P5995" s="4">
        <v>28927.0</v>
      </c>
      <c r="Q5995" s="3" t="s">
        <v>189</v>
      </c>
      <c r="S5995" s="3" t="s">
        <v>34</v>
      </c>
    </row>
    <row r="5996">
      <c r="A5996" s="2">
        <v>42318.71488425926</v>
      </c>
      <c r="B5996" s="3">
        <v>27.0</v>
      </c>
      <c r="C5996" s="3" t="s">
        <v>6139</v>
      </c>
      <c r="D5996" s="3">
        <v>25.0</v>
      </c>
      <c r="E5996" s="3" t="s">
        <v>6158</v>
      </c>
      <c r="F5996" s="3">
        <v>2.0</v>
      </c>
      <c r="G5996" s="3">
        <v>5.0</v>
      </c>
      <c r="H5996" s="3" t="s">
        <v>1410</v>
      </c>
      <c r="I5996" s="3" t="s">
        <v>6246</v>
      </c>
      <c r="J5996" s="3" t="s">
        <v>1412</v>
      </c>
      <c r="K5996" s="3" t="s">
        <v>24</v>
      </c>
      <c r="L5996" s="3">
        <v>17.0</v>
      </c>
      <c r="M5996" s="3" t="s">
        <v>30</v>
      </c>
      <c r="N5996" s="3" t="s">
        <v>2158</v>
      </c>
      <c r="O5996" s="3" t="s">
        <v>605</v>
      </c>
      <c r="P5996" s="4">
        <v>27665.0</v>
      </c>
      <c r="Q5996" s="3" t="s">
        <v>191</v>
      </c>
      <c r="S5996" s="3" t="s">
        <v>34</v>
      </c>
    </row>
    <row r="5997">
      <c r="A5997" s="2">
        <v>42318.71488425926</v>
      </c>
      <c r="B5997" s="3">
        <v>27.0</v>
      </c>
      <c r="C5997" s="3" t="s">
        <v>6139</v>
      </c>
      <c r="D5997" s="3">
        <v>25.0</v>
      </c>
      <c r="E5997" s="3" t="s">
        <v>6158</v>
      </c>
      <c r="F5997" s="3">
        <v>2.0</v>
      </c>
      <c r="G5997" s="3">
        <v>5.0</v>
      </c>
      <c r="H5997" s="3" t="s">
        <v>1410</v>
      </c>
      <c r="I5997" s="3" t="s">
        <v>6246</v>
      </c>
      <c r="J5997" s="3" t="s">
        <v>1412</v>
      </c>
      <c r="K5997" s="3" t="s">
        <v>24</v>
      </c>
      <c r="L5997" s="3">
        <v>18.0</v>
      </c>
      <c r="M5997" s="3" t="s">
        <v>25</v>
      </c>
      <c r="N5997" s="3" t="s">
        <v>6277</v>
      </c>
      <c r="O5997" s="3" t="s">
        <v>6278</v>
      </c>
      <c r="P5997" s="4">
        <v>26088.0</v>
      </c>
      <c r="Q5997" s="3" t="s">
        <v>372</v>
      </c>
      <c r="S5997" s="3" t="s">
        <v>34</v>
      </c>
    </row>
    <row r="5998">
      <c r="A5998" s="2">
        <v>42318.71488425926</v>
      </c>
      <c r="B5998" s="3">
        <v>27.0</v>
      </c>
      <c r="C5998" s="3" t="s">
        <v>6139</v>
      </c>
      <c r="D5998" s="3">
        <v>25.0</v>
      </c>
      <c r="E5998" s="3" t="s">
        <v>6158</v>
      </c>
      <c r="F5998" s="3">
        <v>2.0</v>
      </c>
      <c r="G5998" s="3">
        <v>5.0</v>
      </c>
      <c r="H5998" s="3" t="s">
        <v>1410</v>
      </c>
      <c r="I5998" s="3" t="s">
        <v>6246</v>
      </c>
      <c r="J5998" s="3" t="s">
        <v>1412</v>
      </c>
      <c r="K5998" s="3" t="s">
        <v>24</v>
      </c>
      <c r="L5998" s="3">
        <v>19.0</v>
      </c>
      <c r="M5998" s="3" t="s">
        <v>30</v>
      </c>
      <c r="N5998" s="3" t="s">
        <v>1429</v>
      </c>
      <c r="O5998" s="3" t="s">
        <v>307</v>
      </c>
      <c r="P5998" s="4">
        <v>19901.0</v>
      </c>
      <c r="Q5998" s="3" t="s">
        <v>113</v>
      </c>
      <c r="S5998" s="3" t="s">
        <v>34</v>
      </c>
    </row>
    <row r="5999">
      <c r="A5999" s="2">
        <v>42318.71488425926</v>
      </c>
      <c r="B5999" s="3">
        <v>27.0</v>
      </c>
      <c r="C5999" s="3" t="s">
        <v>6139</v>
      </c>
      <c r="D5999" s="3">
        <v>25.0</v>
      </c>
      <c r="E5999" s="3" t="s">
        <v>6158</v>
      </c>
      <c r="F5999" s="3">
        <v>2.0</v>
      </c>
      <c r="G5999" s="3">
        <v>5.0</v>
      </c>
      <c r="H5999" s="3" t="s">
        <v>1410</v>
      </c>
      <c r="I5999" s="3" t="s">
        <v>6246</v>
      </c>
      <c r="J5999" s="3" t="s">
        <v>1412</v>
      </c>
      <c r="K5999" s="3" t="s">
        <v>24</v>
      </c>
      <c r="L5999" s="3">
        <v>20.0</v>
      </c>
      <c r="M5999" s="3" t="s">
        <v>25</v>
      </c>
      <c r="N5999" s="3" t="s">
        <v>5515</v>
      </c>
      <c r="O5999" s="3" t="s">
        <v>344</v>
      </c>
      <c r="P5999" s="4">
        <v>33239.0</v>
      </c>
      <c r="Q5999" s="3" t="s">
        <v>55</v>
      </c>
      <c r="S5999" s="3" t="s">
        <v>34</v>
      </c>
    </row>
    <row r="6000">
      <c r="A6000" s="2">
        <v>42318.71488425926</v>
      </c>
      <c r="B6000" s="3">
        <v>27.0</v>
      </c>
      <c r="C6000" s="3" t="s">
        <v>6139</v>
      </c>
      <c r="D6000" s="3">
        <v>25.0</v>
      </c>
      <c r="E6000" s="3" t="s">
        <v>6158</v>
      </c>
      <c r="F6000" s="3">
        <v>2.0</v>
      </c>
      <c r="G6000" s="3">
        <v>5.0</v>
      </c>
      <c r="H6000" s="3" t="s">
        <v>1410</v>
      </c>
      <c r="I6000" s="3" t="s">
        <v>6246</v>
      </c>
      <c r="J6000" s="3" t="s">
        <v>1412</v>
      </c>
      <c r="K6000" s="3" t="s">
        <v>24</v>
      </c>
      <c r="L6000" s="3">
        <v>21.0</v>
      </c>
      <c r="M6000" s="3" t="s">
        <v>30</v>
      </c>
      <c r="N6000" s="3" t="s">
        <v>6279</v>
      </c>
      <c r="O6000" s="3" t="s">
        <v>2285</v>
      </c>
      <c r="P6000" s="4">
        <v>21022.0</v>
      </c>
      <c r="Q6000" s="3" t="s">
        <v>115</v>
      </c>
      <c r="S6000" s="3" t="s">
        <v>34</v>
      </c>
    </row>
    <row r="6001">
      <c r="A6001" s="2">
        <v>42318.71488425926</v>
      </c>
      <c r="B6001" s="3">
        <v>27.0</v>
      </c>
      <c r="C6001" s="3" t="s">
        <v>6139</v>
      </c>
      <c r="D6001" s="3">
        <v>39.0</v>
      </c>
      <c r="E6001" s="3" t="s">
        <v>6179</v>
      </c>
      <c r="F6001" s="3">
        <v>2.0</v>
      </c>
      <c r="G6001" s="3">
        <v>5.0</v>
      </c>
      <c r="H6001" s="3" t="s">
        <v>1410</v>
      </c>
      <c r="I6001" s="3" t="s">
        <v>6246</v>
      </c>
      <c r="J6001" s="3" t="s">
        <v>1412</v>
      </c>
      <c r="K6001" s="3" t="s">
        <v>24</v>
      </c>
      <c r="L6001" s="3">
        <v>1.0</v>
      </c>
      <c r="M6001" s="3" t="s">
        <v>25</v>
      </c>
      <c r="N6001" s="3" t="s">
        <v>6280</v>
      </c>
      <c r="O6001" s="3" t="s">
        <v>42</v>
      </c>
      <c r="P6001" s="4">
        <v>29232.0</v>
      </c>
      <c r="Q6001" s="3" t="s">
        <v>132</v>
      </c>
      <c r="S6001" s="3" t="s">
        <v>34</v>
      </c>
    </row>
    <row r="6002">
      <c r="A6002" s="2">
        <v>42318.71488425926</v>
      </c>
      <c r="B6002" s="3">
        <v>27.0</v>
      </c>
      <c r="C6002" s="3" t="s">
        <v>6139</v>
      </c>
      <c r="D6002" s="3">
        <v>39.0</v>
      </c>
      <c r="E6002" s="3" t="s">
        <v>6179</v>
      </c>
      <c r="F6002" s="3">
        <v>2.0</v>
      </c>
      <c r="G6002" s="3">
        <v>5.0</v>
      </c>
      <c r="H6002" s="3" t="s">
        <v>1410</v>
      </c>
      <c r="I6002" s="3" t="s">
        <v>6246</v>
      </c>
      <c r="J6002" s="3" t="s">
        <v>1412</v>
      </c>
      <c r="K6002" s="3" t="s">
        <v>24</v>
      </c>
      <c r="L6002" s="3">
        <v>2.0</v>
      </c>
      <c r="M6002" s="3" t="s">
        <v>30</v>
      </c>
      <c r="N6002" s="3" t="s">
        <v>6281</v>
      </c>
      <c r="O6002" s="3" t="s">
        <v>6282</v>
      </c>
      <c r="P6002" s="4">
        <v>24489.0</v>
      </c>
      <c r="Q6002" s="3" t="s">
        <v>40</v>
      </c>
      <c r="S6002" s="3" t="s">
        <v>34</v>
      </c>
    </row>
    <row r="6003">
      <c r="A6003" s="2">
        <v>42318.71488425926</v>
      </c>
      <c r="B6003" s="3">
        <v>27.0</v>
      </c>
      <c r="C6003" s="3" t="s">
        <v>6139</v>
      </c>
      <c r="D6003" s="3">
        <v>39.0</v>
      </c>
      <c r="E6003" s="3" t="s">
        <v>6179</v>
      </c>
      <c r="F6003" s="3">
        <v>2.0</v>
      </c>
      <c r="G6003" s="3">
        <v>5.0</v>
      </c>
      <c r="H6003" s="3" t="s">
        <v>1410</v>
      </c>
      <c r="I6003" s="3" t="s">
        <v>6246</v>
      </c>
      <c r="J6003" s="3" t="s">
        <v>1412</v>
      </c>
      <c r="K6003" s="3" t="s">
        <v>24</v>
      </c>
      <c r="L6003" s="3">
        <v>3.0</v>
      </c>
      <c r="M6003" s="3" t="s">
        <v>25</v>
      </c>
      <c r="N6003" s="3" t="s">
        <v>6283</v>
      </c>
      <c r="O6003" s="3" t="s">
        <v>1452</v>
      </c>
      <c r="P6003" s="4">
        <v>23289.0</v>
      </c>
      <c r="Q6003" s="3" t="s">
        <v>52</v>
      </c>
      <c r="S6003" s="3" t="s">
        <v>34</v>
      </c>
    </row>
    <row r="6004">
      <c r="A6004" s="2">
        <v>42318.71488425926</v>
      </c>
      <c r="B6004" s="3">
        <v>27.0</v>
      </c>
      <c r="C6004" s="3" t="s">
        <v>6139</v>
      </c>
      <c r="D6004" s="3">
        <v>39.0</v>
      </c>
      <c r="E6004" s="3" t="s">
        <v>6179</v>
      </c>
      <c r="F6004" s="3">
        <v>2.0</v>
      </c>
      <c r="G6004" s="3">
        <v>5.0</v>
      </c>
      <c r="H6004" s="3" t="s">
        <v>1410</v>
      </c>
      <c r="I6004" s="3" t="s">
        <v>6246</v>
      </c>
      <c r="J6004" s="3" t="s">
        <v>1412</v>
      </c>
      <c r="K6004" s="3" t="s">
        <v>24</v>
      </c>
      <c r="L6004" s="3">
        <v>4.0</v>
      </c>
      <c r="M6004" s="3" t="s">
        <v>30</v>
      </c>
      <c r="N6004" s="3" t="s">
        <v>2834</v>
      </c>
      <c r="O6004" s="3" t="s">
        <v>497</v>
      </c>
      <c r="P6004" s="4">
        <v>21492.0</v>
      </c>
      <c r="Q6004" s="3" t="s">
        <v>72</v>
      </c>
      <c r="S6004" s="3" t="s">
        <v>34</v>
      </c>
    </row>
    <row r="6005">
      <c r="A6005" s="2">
        <v>42318.71488425926</v>
      </c>
      <c r="B6005" s="3">
        <v>27.0</v>
      </c>
      <c r="C6005" s="3" t="s">
        <v>6139</v>
      </c>
      <c r="D6005" s="3">
        <v>39.0</v>
      </c>
      <c r="E6005" s="3" t="s">
        <v>6179</v>
      </c>
      <c r="F6005" s="3">
        <v>2.0</v>
      </c>
      <c r="G6005" s="3">
        <v>5.0</v>
      </c>
      <c r="H6005" s="3" t="s">
        <v>1410</v>
      </c>
      <c r="I6005" s="3" t="s">
        <v>6246</v>
      </c>
      <c r="J6005" s="3" t="s">
        <v>1412</v>
      </c>
      <c r="K6005" s="3" t="s">
        <v>24</v>
      </c>
      <c r="L6005" s="3">
        <v>5.0</v>
      </c>
      <c r="M6005" s="3" t="s">
        <v>25</v>
      </c>
      <c r="N6005" s="3" t="s">
        <v>6284</v>
      </c>
      <c r="O6005" s="3" t="s">
        <v>973</v>
      </c>
      <c r="P6005" s="4">
        <v>28905.0</v>
      </c>
      <c r="Q6005" s="3" t="s">
        <v>79</v>
      </c>
      <c r="S6005" s="3" t="s">
        <v>34</v>
      </c>
    </row>
    <row r="6006">
      <c r="A6006" s="2">
        <v>42318.71488425926</v>
      </c>
      <c r="B6006" s="3">
        <v>27.0</v>
      </c>
      <c r="C6006" s="3" t="s">
        <v>6139</v>
      </c>
      <c r="D6006" s="3">
        <v>39.0</v>
      </c>
      <c r="E6006" s="3" t="s">
        <v>6179</v>
      </c>
      <c r="F6006" s="3">
        <v>2.0</v>
      </c>
      <c r="G6006" s="3">
        <v>5.0</v>
      </c>
      <c r="H6006" s="3" t="s">
        <v>1410</v>
      </c>
      <c r="I6006" s="3" t="s">
        <v>6246</v>
      </c>
      <c r="J6006" s="3" t="s">
        <v>1412</v>
      </c>
      <c r="K6006" s="3" t="s">
        <v>24</v>
      </c>
      <c r="L6006" s="3">
        <v>6.0</v>
      </c>
      <c r="M6006" s="3" t="s">
        <v>30</v>
      </c>
      <c r="N6006" s="3" t="s">
        <v>5332</v>
      </c>
      <c r="O6006" s="3" t="s">
        <v>6115</v>
      </c>
      <c r="P6006" s="4">
        <v>20812.0</v>
      </c>
      <c r="Q6006" s="3" t="s">
        <v>86</v>
      </c>
      <c r="S6006" s="3" t="s">
        <v>34</v>
      </c>
    </row>
    <row r="6007">
      <c r="A6007" s="2">
        <v>42318.71488425926</v>
      </c>
      <c r="B6007" s="3">
        <v>27.0</v>
      </c>
      <c r="C6007" s="3" t="s">
        <v>6139</v>
      </c>
      <c r="D6007" s="3">
        <v>39.0</v>
      </c>
      <c r="E6007" s="3" t="s">
        <v>6179</v>
      </c>
      <c r="F6007" s="3">
        <v>2.0</v>
      </c>
      <c r="G6007" s="3">
        <v>5.0</v>
      </c>
      <c r="H6007" s="3" t="s">
        <v>1410</v>
      </c>
      <c r="I6007" s="3" t="s">
        <v>6246</v>
      </c>
      <c r="J6007" s="3" t="s">
        <v>1412</v>
      </c>
      <c r="K6007" s="3" t="s">
        <v>24</v>
      </c>
      <c r="L6007" s="3">
        <v>7.0</v>
      </c>
      <c r="M6007" s="3" t="s">
        <v>25</v>
      </c>
      <c r="N6007" s="3" t="s">
        <v>6285</v>
      </c>
      <c r="O6007" s="3" t="s">
        <v>1502</v>
      </c>
      <c r="P6007" s="4">
        <v>33815.0</v>
      </c>
      <c r="Q6007" s="3" t="s">
        <v>372</v>
      </c>
      <c r="S6007" s="3" t="s">
        <v>34</v>
      </c>
    </row>
    <row r="6008">
      <c r="A6008" s="2">
        <v>42318.71488425926</v>
      </c>
      <c r="B6008" s="3">
        <v>27.0</v>
      </c>
      <c r="C6008" s="3" t="s">
        <v>6139</v>
      </c>
      <c r="D6008" s="3">
        <v>39.0</v>
      </c>
      <c r="E6008" s="3" t="s">
        <v>6179</v>
      </c>
      <c r="F6008" s="3">
        <v>2.0</v>
      </c>
      <c r="G6008" s="3">
        <v>5.0</v>
      </c>
      <c r="H6008" s="3" t="s">
        <v>1410</v>
      </c>
      <c r="I6008" s="3" t="s">
        <v>6246</v>
      </c>
      <c r="J6008" s="3" t="s">
        <v>1412</v>
      </c>
      <c r="K6008" s="3" t="s">
        <v>24</v>
      </c>
      <c r="L6008" s="3">
        <v>8.0</v>
      </c>
      <c r="M6008" s="3" t="s">
        <v>30</v>
      </c>
      <c r="N6008" s="3" t="s">
        <v>6286</v>
      </c>
      <c r="O6008" s="3" t="s">
        <v>326</v>
      </c>
      <c r="P6008" s="4">
        <v>14489.0</v>
      </c>
      <c r="Q6008" s="3" t="s">
        <v>113</v>
      </c>
      <c r="S6008" s="3" t="s">
        <v>34</v>
      </c>
    </row>
    <row r="6009">
      <c r="A6009" s="2">
        <v>42318.71488425926</v>
      </c>
      <c r="B6009" s="3">
        <v>27.0</v>
      </c>
      <c r="C6009" s="3" t="s">
        <v>6139</v>
      </c>
      <c r="D6009" s="3">
        <v>39.0</v>
      </c>
      <c r="E6009" s="3" t="s">
        <v>6179</v>
      </c>
      <c r="F6009" s="3">
        <v>2.0</v>
      </c>
      <c r="G6009" s="3">
        <v>5.0</v>
      </c>
      <c r="H6009" s="3" t="s">
        <v>1410</v>
      </c>
      <c r="I6009" s="3" t="s">
        <v>6246</v>
      </c>
      <c r="J6009" s="3" t="s">
        <v>1412</v>
      </c>
      <c r="K6009" s="3" t="s">
        <v>24</v>
      </c>
      <c r="L6009" s="3">
        <v>9.0</v>
      </c>
      <c r="M6009" s="3" t="s">
        <v>25</v>
      </c>
      <c r="N6009" s="3" t="s">
        <v>3654</v>
      </c>
      <c r="O6009" s="3" t="s">
        <v>570</v>
      </c>
      <c r="P6009" s="4">
        <v>13561.0</v>
      </c>
      <c r="Q6009" s="3" t="s">
        <v>86</v>
      </c>
      <c r="S6009" s="3" t="s">
        <v>34</v>
      </c>
    </row>
    <row r="6010">
      <c r="A6010" s="2">
        <v>42318.71488425926</v>
      </c>
      <c r="B6010" s="3">
        <v>27.0</v>
      </c>
      <c r="C6010" s="3" t="s">
        <v>6139</v>
      </c>
      <c r="D6010" s="3">
        <v>39.0</v>
      </c>
      <c r="E6010" s="3" t="s">
        <v>6179</v>
      </c>
      <c r="F6010" s="3">
        <v>2.0</v>
      </c>
      <c r="G6010" s="3">
        <v>5.0</v>
      </c>
      <c r="H6010" s="3" t="s">
        <v>1410</v>
      </c>
      <c r="I6010" s="3" t="s">
        <v>6246</v>
      </c>
      <c r="J6010" s="3" t="s">
        <v>1412</v>
      </c>
      <c r="K6010" s="3" t="s">
        <v>24</v>
      </c>
      <c r="L6010" s="3">
        <v>10.0</v>
      </c>
      <c r="M6010" s="3" t="s">
        <v>30</v>
      </c>
      <c r="N6010" s="3" t="s">
        <v>6287</v>
      </c>
      <c r="O6010" s="3" t="s">
        <v>368</v>
      </c>
      <c r="P6010" s="4">
        <v>27935.0</v>
      </c>
      <c r="Q6010" s="3" t="s">
        <v>40</v>
      </c>
      <c r="S6010" s="3" t="s">
        <v>34</v>
      </c>
    </row>
    <row r="6011">
      <c r="A6011" s="2">
        <v>42318.71488425926</v>
      </c>
      <c r="B6011" s="3">
        <v>27.0</v>
      </c>
      <c r="C6011" s="3" t="s">
        <v>6139</v>
      </c>
      <c r="D6011" s="3">
        <v>39.0</v>
      </c>
      <c r="E6011" s="3" t="s">
        <v>6179</v>
      </c>
      <c r="F6011" s="3">
        <v>2.0</v>
      </c>
      <c r="G6011" s="3">
        <v>5.0</v>
      </c>
      <c r="H6011" s="3" t="s">
        <v>1410</v>
      </c>
      <c r="I6011" s="3" t="s">
        <v>6246</v>
      </c>
      <c r="J6011" s="3" t="s">
        <v>1412</v>
      </c>
      <c r="K6011" s="3" t="s">
        <v>24</v>
      </c>
      <c r="L6011" s="3">
        <v>11.0</v>
      </c>
      <c r="M6011" s="3" t="s">
        <v>25</v>
      </c>
      <c r="N6011" s="3" t="s">
        <v>50</v>
      </c>
      <c r="O6011" s="3" t="s">
        <v>639</v>
      </c>
      <c r="P6011" s="4">
        <v>21936.0</v>
      </c>
      <c r="Q6011" s="3" t="s">
        <v>247</v>
      </c>
      <c r="S6011" s="3" t="s">
        <v>34</v>
      </c>
    </row>
    <row r="6012">
      <c r="A6012" s="2">
        <v>42318.71488425926</v>
      </c>
      <c r="B6012" s="3">
        <v>27.0</v>
      </c>
      <c r="C6012" s="3" t="s">
        <v>6139</v>
      </c>
      <c r="D6012" s="3">
        <v>58.0</v>
      </c>
      <c r="E6012" s="3" t="s">
        <v>6189</v>
      </c>
      <c r="F6012" s="3">
        <v>2.0</v>
      </c>
      <c r="G6012" s="3">
        <v>5.0</v>
      </c>
      <c r="H6012" s="3" t="s">
        <v>1410</v>
      </c>
      <c r="I6012" s="3" t="s">
        <v>6246</v>
      </c>
      <c r="J6012" s="3" t="s">
        <v>1412</v>
      </c>
      <c r="K6012" s="3" t="s">
        <v>272</v>
      </c>
      <c r="L6012" s="3">
        <v>1.0</v>
      </c>
      <c r="M6012" s="3" t="s">
        <v>25</v>
      </c>
      <c r="N6012" s="3" t="s">
        <v>6288</v>
      </c>
      <c r="O6012" s="3" t="s">
        <v>6289</v>
      </c>
      <c r="P6012" s="4">
        <v>32447.0</v>
      </c>
      <c r="Q6012" s="3" t="s">
        <v>110</v>
      </c>
      <c r="S6012" s="3" t="s">
        <v>34</v>
      </c>
    </row>
    <row r="6013">
      <c r="A6013" s="2">
        <v>42318.71488425926</v>
      </c>
      <c r="B6013" s="3">
        <v>27.0</v>
      </c>
      <c r="C6013" s="3" t="s">
        <v>6139</v>
      </c>
      <c r="D6013" s="3">
        <v>58.0</v>
      </c>
      <c r="E6013" s="3" t="s">
        <v>6189</v>
      </c>
      <c r="F6013" s="3">
        <v>2.0</v>
      </c>
      <c r="G6013" s="3">
        <v>5.0</v>
      </c>
      <c r="H6013" s="3" t="s">
        <v>1410</v>
      </c>
      <c r="I6013" s="3" t="s">
        <v>6246</v>
      </c>
      <c r="J6013" s="3" t="s">
        <v>1412</v>
      </c>
      <c r="K6013" s="3" t="s">
        <v>24</v>
      </c>
      <c r="L6013" s="3">
        <v>2.0</v>
      </c>
      <c r="M6013" s="3" t="s">
        <v>30</v>
      </c>
      <c r="N6013" s="3" t="s">
        <v>6290</v>
      </c>
      <c r="O6013" s="3" t="s">
        <v>6115</v>
      </c>
      <c r="P6013" s="4">
        <v>24317.0</v>
      </c>
      <c r="Q6013" s="3" t="s">
        <v>115</v>
      </c>
      <c r="S6013" s="3" t="s">
        <v>34</v>
      </c>
    </row>
    <row r="6014">
      <c r="A6014" s="2">
        <v>42318.71488425926</v>
      </c>
      <c r="B6014" s="3">
        <v>27.0</v>
      </c>
      <c r="C6014" s="3" t="s">
        <v>6139</v>
      </c>
      <c r="D6014" s="3">
        <v>58.0</v>
      </c>
      <c r="E6014" s="3" t="s">
        <v>6189</v>
      </c>
      <c r="F6014" s="3">
        <v>2.0</v>
      </c>
      <c r="G6014" s="3">
        <v>5.0</v>
      </c>
      <c r="H6014" s="3" t="s">
        <v>1410</v>
      </c>
      <c r="I6014" s="3" t="s">
        <v>6246</v>
      </c>
      <c r="J6014" s="3" t="s">
        <v>1412</v>
      </c>
      <c r="K6014" s="3" t="s">
        <v>24</v>
      </c>
      <c r="L6014" s="3">
        <v>3.0</v>
      </c>
      <c r="M6014" s="3" t="s">
        <v>25</v>
      </c>
      <c r="N6014" s="3" t="s">
        <v>6291</v>
      </c>
      <c r="O6014" s="3" t="s">
        <v>27</v>
      </c>
      <c r="P6014" s="4">
        <v>23372.0</v>
      </c>
      <c r="Q6014" s="3" t="s">
        <v>52</v>
      </c>
      <c r="S6014" s="3" t="s">
        <v>34</v>
      </c>
    </row>
    <row r="6015">
      <c r="A6015" s="2">
        <v>42318.71488425926</v>
      </c>
      <c r="B6015" s="3">
        <v>27.0</v>
      </c>
      <c r="C6015" s="3" t="s">
        <v>6139</v>
      </c>
      <c r="D6015" s="3">
        <v>58.0</v>
      </c>
      <c r="E6015" s="3" t="s">
        <v>6189</v>
      </c>
      <c r="F6015" s="3">
        <v>2.0</v>
      </c>
      <c r="G6015" s="3">
        <v>5.0</v>
      </c>
      <c r="H6015" s="3" t="s">
        <v>1410</v>
      </c>
      <c r="I6015" s="3" t="s">
        <v>6246</v>
      </c>
      <c r="J6015" s="3" t="s">
        <v>1412</v>
      </c>
      <c r="K6015" s="3" t="s">
        <v>24</v>
      </c>
      <c r="L6015" s="3">
        <v>4.0</v>
      </c>
      <c r="M6015" s="3" t="s">
        <v>30</v>
      </c>
      <c r="N6015" s="3" t="s">
        <v>6292</v>
      </c>
      <c r="O6015" s="3" t="s">
        <v>45</v>
      </c>
      <c r="P6015" s="4">
        <v>26103.0</v>
      </c>
      <c r="Q6015" s="3" t="s">
        <v>132</v>
      </c>
      <c r="S6015" s="3" t="s">
        <v>34</v>
      </c>
    </row>
    <row r="6016">
      <c r="A6016" s="2">
        <v>42318.71488425926</v>
      </c>
      <c r="B6016" s="3">
        <v>27.0</v>
      </c>
      <c r="C6016" s="3" t="s">
        <v>6139</v>
      </c>
      <c r="D6016" s="3">
        <v>58.0</v>
      </c>
      <c r="E6016" s="3" t="s">
        <v>6189</v>
      </c>
      <c r="F6016" s="3">
        <v>2.0</v>
      </c>
      <c r="G6016" s="3">
        <v>5.0</v>
      </c>
      <c r="H6016" s="3" t="s">
        <v>1410</v>
      </c>
      <c r="I6016" s="3" t="s">
        <v>6246</v>
      </c>
      <c r="J6016" s="3" t="s">
        <v>1412</v>
      </c>
      <c r="K6016" s="3" t="s">
        <v>24</v>
      </c>
      <c r="L6016" s="3">
        <v>5.0</v>
      </c>
      <c r="M6016" s="3" t="s">
        <v>25</v>
      </c>
      <c r="N6016" s="3" t="s">
        <v>2329</v>
      </c>
      <c r="O6016" s="3" t="s">
        <v>74</v>
      </c>
      <c r="P6016" s="4">
        <v>26802.0</v>
      </c>
      <c r="Q6016" s="3" t="s">
        <v>2911</v>
      </c>
      <c r="S6016" s="3" t="s">
        <v>34</v>
      </c>
    </row>
    <row r="6017">
      <c r="A6017" s="2">
        <v>42318.71488425926</v>
      </c>
      <c r="B6017" s="3">
        <v>27.0</v>
      </c>
      <c r="C6017" s="3" t="s">
        <v>6139</v>
      </c>
      <c r="D6017" s="3">
        <v>58.0</v>
      </c>
      <c r="E6017" s="3" t="s">
        <v>6189</v>
      </c>
      <c r="F6017" s="3">
        <v>2.0</v>
      </c>
      <c r="G6017" s="3">
        <v>5.0</v>
      </c>
      <c r="H6017" s="3" t="s">
        <v>1410</v>
      </c>
      <c r="I6017" s="3" t="s">
        <v>6246</v>
      </c>
      <c r="J6017" s="3" t="s">
        <v>1412</v>
      </c>
      <c r="K6017" s="3" t="s">
        <v>24</v>
      </c>
      <c r="L6017" s="3">
        <v>6.0</v>
      </c>
      <c r="M6017" s="3" t="s">
        <v>30</v>
      </c>
      <c r="N6017" s="3" t="s">
        <v>6288</v>
      </c>
      <c r="O6017" s="3" t="s">
        <v>2128</v>
      </c>
      <c r="P6017" s="4">
        <v>21723.0</v>
      </c>
      <c r="Q6017" s="3" t="s">
        <v>40</v>
      </c>
      <c r="S6017" s="3" t="s">
        <v>34</v>
      </c>
    </row>
    <row r="6018">
      <c r="A6018" s="2">
        <v>42318.71488425926</v>
      </c>
      <c r="B6018" s="3">
        <v>27.0</v>
      </c>
      <c r="C6018" s="3" t="s">
        <v>6139</v>
      </c>
      <c r="D6018" s="3">
        <v>58.0</v>
      </c>
      <c r="E6018" s="3" t="s">
        <v>6189</v>
      </c>
      <c r="F6018" s="3">
        <v>2.0</v>
      </c>
      <c r="G6018" s="3">
        <v>5.0</v>
      </c>
      <c r="H6018" s="3" t="s">
        <v>1410</v>
      </c>
      <c r="I6018" s="3" t="s">
        <v>6246</v>
      </c>
      <c r="J6018" s="3" t="s">
        <v>1412</v>
      </c>
      <c r="K6018" s="3" t="s">
        <v>24</v>
      </c>
      <c r="L6018" s="3">
        <v>7.0</v>
      </c>
      <c r="M6018" s="3" t="s">
        <v>25</v>
      </c>
      <c r="N6018" s="3" t="s">
        <v>6293</v>
      </c>
      <c r="O6018" s="3" t="s">
        <v>91</v>
      </c>
      <c r="P6018" s="4">
        <v>19727.0</v>
      </c>
      <c r="Q6018" s="3" t="s">
        <v>113</v>
      </c>
      <c r="S6018" s="3" t="s">
        <v>34</v>
      </c>
    </row>
    <row r="6019">
      <c r="A6019" s="2">
        <v>42318.71488425926</v>
      </c>
      <c r="B6019" s="3">
        <v>27.0</v>
      </c>
      <c r="C6019" s="3" t="s">
        <v>6139</v>
      </c>
      <c r="D6019" s="3">
        <v>58.0</v>
      </c>
      <c r="E6019" s="3" t="s">
        <v>6189</v>
      </c>
      <c r="F6019" s="3">
        <v>2.0</v>
      </c>
      <c r="G6019" s="3">
        <v>5.0</v>
      </c>
      <c r="H6019" s="3" t="s">
        <v>1410</v>
      </c>
      <c r="I6019" s="3" t="s">
        <v>6246</v>
      </c>
      <c r="J6019" s="3" t="s">
        <v>1412</v>
      </c>
      <c r="K6019" s="3" t="s">
        <v>24</v>
      </c>
      <c r="L6019" s="3">
        <v>8.0</v>
      </c>
      <c r="M6019" s="3" t="s">
        <v>30</v>
      </c>
      <c r="N6019" s="3" t="s">
        <v>6288</v>
      </c>
      <c r="O6019" s="3" t="s">
        <v>5149</v>
      </c>
      <c r="P6019" s="4">
        <v>31343.0</v>
      </c>
      <c r="Q6019" s="3" t="s">
        <v>72</v>
      </c>
      <c r="S6019" s="3" t="s">
        <v>34</v>
      </c>
    </row>
    <row r="6020">
      <c r="A6020" s="2">
        <v>42318.71488425926</v>
      </c>
      <c r="B6020" s="3">
        <v>27.0</v>
      </c>
      <c r="C6020" s="3" t="s">
        <v>6139</v>
      </c>
      <c r="D6020" s="3">
        <v>58.0</v>
      </c>
      <c r="E6020" s="3" t="s">
        <v>6189</v>
      </c>
      <c r="F6020" s="3">
        <v>2.0</v>
      </c>
      <c r="G6020" s="3">
        <v>5.0</v>
      </c>
      <c r="H6020" s="3" t="s">
        <v>1410</v>
      </c>
      <c r="I6020" s="3" t="s">
        <v>6246</v>
      </c>
      <c r="J6020" s="3" t="s">
        <v>1412</v>
      </c>
      <c r="K6020" s="3" t="s">
        <v>24</v>
      </c>
      <c r="L6020" s="3">
        <v>9.0</v>
      </c>
      <c r="M6020" s="3" t="s">
        <v>25</v>
      </c>
      <c r="N6020" s="3" t="s">
        <v>1554</v>
      </c>
      <c r="O6020" s="3" t="s">
        <v>69</v>
      </c>
      <c r="P6020" s="4">
        <v>23476.0</v>
      </c>
      <c r="Q6020" s="3" t="s">
        <v>43</v>
      </c>
      <c r="S6020" s="3" t="s">
        <v>34</v>
      </c>
    </row>
    <row r="6021">
      <c r="A6021" s="2">
        <v>42318.71488425926</v>
      </c>
      <c r="B6021" s="3">
        <v>27.0</v>
      </c>
      <c r="C6021" s="3" t="s">
        <v>6139</v>
      </c>
      <c r="D6021" s="3">
        <v>58.0</v>
      </c>
      <c r="E6021" s="3" t="s">
        <v>6189</v>
      </c>
      <c r="F6021" s="3">
        <v>2.0</v>
      </c>
      <c r="G6021" s="3">
        <v>5.0</v>
      </c>
      <c r="H6021" s="3" t="s">
        <v>1410</v>
      </c>
      <c r="I6021" s="3" t="s">
        <v>6246</v>
      </c>
      <c r="J6021" s="3" t="s">
        <v>1412</v>
      </c>
      <c r="K6021" s="3" t="s">
        <v>24</v>
      </c>
      <c r="L6021" s="3">
        <v>10.0</v>
      </c>
      <c r="M6021" s="3" t="s">
        <v>30</v>
      </c>
      <c r="N6021" s="3" t="s">
        <v>6291</v>
      </c>
      <c r="O6021" s="3" t="s">
        <v>6294</v>
      </c>
      <c r="P6021" s="4">
        <v>33874.0</v>
      </c>
      <c r="Q6021" s="3" t="s">
        <v>228</v>
      </c>
      <c r="S6021" s="3" t="s">
        <v>34</v>
      </c>
    </row>
    <row r="6022">
      <c r="A6022" s="2">
        <v>42318.71488425926</v>
      </c>
      <c r="B6022" s="3">
        <v>27.0</v>
      </c>
      <c r="C6022" s="3" t="s">
        <v>6139</v>
      </c>
      <c r="D6022" s="3">
        <v>70.0</v>
      </c>
      <c r="E6022" s="3" t="s">
        <v>6199</v>
      </c>
      <c r="F6022" s="3">
        <v>2.0</v>
      </c>
      <c r="G6022" s="3">
        <v>5.0</v>
      </c>
      <c r="H6022" s="3" t="s">
        <v>1410</v>
      </c>
      <c r="I6022" s="3" t="s">
        <v>6246</v>
      </c>
      <c r="J6022" s="3" t="s">
        <v>1412</v>
      </c>
      <c r="K6022" s="3" t="s">
        <v>24</v>
      </c>
      <c r="L6022" s="3">
        <v>1.0</v>
      </c>
      <c r="M6022" s="3" t="s">
        <v>25</v>
      </c>
      <c r="N6022" s="3" t="s">
        <v>6251</v>
      </c>
      <c r="O6022" s="3" t="s">
        <v>956</v>
      </c>
      <c r="P6022" s="4">
        <v>33383.0</v>
      </c>
      <c r="Q6022" s="3" t="s">
        <v>40</v>
      </c>
      <c r="S6022" s="3" t="s">
        <v>34</v>
      </c>
    </row>
    <row r="6023">
      <c r="A6023" s="2">
        <v>42318.71488425926</v>
      </c>
      <c r="B6023" s="3">
        <v>27.0</v>
      </c>
      <c r="C6023" s="3" t="s">
        <v>6139</v>
      </c>
      <c r="D6023" s="3">
        <v>70.0</v>
      </c>
      <c r="E6023" s="3" t="s">
        <v>6199</v>
      </c>
      <c r="F6023" s="3">
        <v>2.0</v>
      </c>
      <c r="G6023" s="3">
        <v>5.0</v>
      </c>
      <c r="H6023" s="3" t="s">
        <v>1410</v>
      </c>
      <c r="I6023" s="3" t="s">
        <v>6246</v>
      </c>
      <c r="J6023" s="3" t="s">
        <v>1412</v>
      </c>
      <c r="K6023" s="3" t="s">
        <v>24</v>
      </c>
      <c r="L6023" s="3">
        <v>2.0</v>
      </c>
      <c r="M6023" s="3" t="s">
        <v>30</v>
      </c>
      <c r="N6023" s="3" t="s">
        <v>6295</v>
      </c>
      <c r="O6023" s="3" t="s">
        <v>746</v>
      </c>
      <c r="P6023" s="4">
        <v>29280.0</v>
      </c>
      <c r="Q6023" s="3" t="s">
        <v>189</v>
      </c>
      <c r="S6023" s="3" t="s">
        <v>34</v>
      </c>
    </row>
    <row r="6024">
      <c r="A6024" s="2">
        <v>42318.71488425926</v>
      </c>
      <c r="B6024" s="3">
        <v>27.0</v>
      </c>
      <c r="C6024" s="3" t="s">
        <v>6139</v>
      </c>
      <c r="D6024" s="3">
        <v>70.0</v>
      </c>
      <c r="E6024" s="3" t="s">
        <v>6199</v>
      </c>
      <c r="F6024" s="3">
        <v>2.0</v>
      </c>
      <c r="G6024" s="3">
        <v>5.0</v>
      </c>
      <c r="H6024" s="3" t="s">
        <v>1410</v>
      </c>
      <c r="I6024" s="3" t="s">
        <v>6246</v>
      </c>
      <c r="J6024" s="3" t="s">
        <v>1412</v>
      </c>
      <c r="K6024" s="3" t="s">
        <v>24</v>
      </c>
      <c r="L6024" s="3">
        <v>3.0</v>
      </c>
      <c r="M6024" s="3" t="s">
        <v>25</v>
      </c>
      <c r="N6024" s="3" t="s">
        <v>6296</v>
      </c>
      <c r="O6024" s="3" t="s">
        <v>251</v>
      </c>
      <c r="P6024" s="4">
        <v>29097.0</v>
      </c>
      <c r="Q6024" s="3" t="s">
        <v>169</v>
      </c>
      <c r="S6024" s="3" t="s">
        <v>34</v>
      </c>
    </row>
    <row r="6025">
      <c r="A6025" s="2">
        <v>42318.71488425926</v>
      </c>
      <c r="B6025" s="3">
        <v>27.0</v>
      </c>
      <c r="C6025" s="3" t="s">
        <v>6139</v>
      </c>
      <c r="D6025" s="3">
        <v>70.0</v>
      </c>
      <c r="E6025" s="3" t="s">
        <v>6199</v>
      </c>
      <c r="F6025" s="3">
        <v>2.0</v>
      </c>
      <c r="G6025" s="3">
        <v>5.0</v>
      </c>
      <c r="H6025" s="3" t="s">
        <v>1410</v>
      </c>
      <c r="I6025" s="3" t="s">
        <v>6246</v>
      </c>
      <c r="J6025" s="3" t="s">
        <v>1412</v>
      </c>
      <c r="K6025" s="3" t="s">
        <v>24</v>
      </c>
      <c r="L6025" s="3">
        <v>4.0</v>
      </c>
      <c r="M6025" s="3" t="s">
        <v>30</v>
      </c>
      <c r="N6025" s="3" t="s">
        <v>6297</v>
      </c>
      <c r="O6025" s="3" t="s">
        <v>4725</v>
      </c>
      <c r="P6025" s="4">
        <v>29271.0</v>
      </c>
      <c r="Q6025" s="3" t="s">
        <v>52</v>
      </c>
      <c r="S6025" s="3" t="s">
        <v>34</v>
      </c>
    </row>
    <row r="6026">
      <c r="A6026" s="2">
        <v>42318.71488425926</v>
      </c>
      <c r="B6026" s="3">
        <v>27.0</v>
      </c>
      <c r="C6026" s="3" t="s">
        <v>6139</v>
      </c>
      <c r="D6026" s="3">
        <v>70.0</v>
      </c>
      <c r="E6026" s="3" t="s">
        <v>6199</v>
      </c>
      <c r="F6026" s="3">
        <v>2.0</v>
      </c>
      <c r="G6026" s="3">
        <v>5.0</v>
      </c>
      <c r="H6026" s="3" t="s">
        <v>1410</v>
      </c>
      <c r="I6026" s="3" t="s">
        <v>6246</v>
      </c>
      <c r="J6026" s="3" t="s">
        <v>1412</v>
      </c>
      <c r="K6026" s="3" t="s">
        <v>24</v>
      </c>
      <c r="L6026" s="3">
        <v>5.0</v>
      </c>
      <c r="M6026" s="3" t="s">
        <v>25</v>
      </c>
      <c r="N6026" s="3" t="s">
        <v>6298</v>
      </c>
      <c r="O6026" s="3" t="s">
        <v>523</v>
      </c>
      <c r="P6026" s="4">
        <v>15607.0</v>
      </c>
      <c r="Q6026" s="3" t="s">
        <v>49</v>
      </c>
      <c r="S6026" s="3" t="s">
        <v>34</v>
      </c>
    </row>
    <row r="6027">
      <c r="A6027" s="2">
        <v>42318.71488425926</v>
      </c>
      <c r="B6027" s="3">
        <v>27.0</v>
      </c>
      <c r="C6027" s="3" t="s">
        <v>6139</v>
      </c>
      <c r="D6027" s="3">
        <v>70.0</v>
      </c>
      <c r="E6027" s="3" t="s">
        <v>6199</v>
      </c>
      <c r="F6027" s="3">
        <v>2.0</v>
      </c>
      <c r="G6027" s="3">
        <v>5.0</v>
      </c>
      <c r="H6027" s="3" t="s">
        <v>1410</v>
      </c>
      <c r="I6027" s="3" t="s">
        <v>6246</v>
      </c>
      <c r="J6027" s="3" t="s">
        <v>1412</v>
      </c>
      <c r="K6027" s="3" t="s">
        <v>24</v>
      </c>
      <c r="L6027" s="3">
        <v>6.0</v>
      </c>
      <c r="M6027" s="3" t="s">
        <v>30</v>
      </c>
      <c r="N6027" s="3" t="s">
        <v>6299</v>
      </c>
      <c r="O6027" s="3" t="s">
        <v>4853</v>
      </c>
      <c r="P6027" s="4">
        <v>33507.0</v>
      </c>
      <c r="Q6027" s="3" t="s">
        <v>40</v>
      </c>
      <c r="S6027" s="3" t="s">
        <v>34</v>
      </c>
    </row>
    <row r="6028">
      <c r="A6028" s="2">
        <v>42318.71488425926</v>
      </c>
      <c r="B6028" s="3">
        <v>27.0</v>
      </c>
      <c r="C6028" s="3" t="s">
        <v>6139</v>
      </c>
      <c r="D6028" s="3">
        <v>70.0</v>
      </c>
      <c r="E6028" s="3" t="s">
        <v>6199</v>
      </c>
      <c r="F6028" s="3">
        <v>2.0</v>
      </c>
      <c r="G6028" s="3">
        <v>5.0</v>
      </c>
      <c r="H6028" s="3" t="s">
        <v>1410</v>
      </c>
      <c r="I6028" s="3" t="s">
        <v>6246</v>
      </c>
      <c r="J6028" s="3" t="s">
        <v>1412</v>
      </c>
      <c r="K6028" s="3" t="s">
        <v>24</v>
      </c>
      <c r="L6028" s="3">
        <v>7.0</v>
      </c>
      <c r="M6028" s="3" t="s">
        <v>25</v>
      </c>
      <c r="N6028" s="3" t="s">
        <v>6299</v>
      </c>
      <c r="O6028" s="3" t="s">
        <v>1447</v>
      </c>
      <c r="P6028" s="4">
        <v>29842.0</v>
      </c>
      <c r="Q6028" s="3" t="s">
        <v>40</v>
      </c>
      <c r="S6028" s="3" t="s">
        <v>34</v>
      </c>
    </row>
    <row r="6029">
      <c r="A6029" s="2">
        <v>42318.71488425926</v>
      </c>
      <c r="B6029" s="3">
        <v>27.0</v>
      </c>
      <c r="C6029" s="3" t="s">
        <v>6139</v>
      </c>
      <c r="D6029" s="3">
        <v>70.0</v>
      </c>
      <c r="E6029" s="3" t="s">
        <v>6199</v>
      </c>
      <c r="F6029" s="3">
        <v>2.0</v>
      </c>
      <c r="G6029" s="3">
        <v>5.0</v>
      </c>
      <c r="H6029" s="3" t="s">
        <v>1410</v>
      </c>
      <c r="I6029" s="3" t="s">
        <v>6246</v>
      </c>
      <c r="J6029" s="3" t="s">
        <v>1412</v>
      </c>
      <c r="K6029" s="3" t="s">
        <v>24</v>
      </c>
      <c r="L6029" s="3">
        <v>8.0</v>
      </c>
      <c r="M6029" s="3" t="s">
        <v>30</v>
      </c>
      <c r="N6029" s="3" t="s">
        <v>6300</v>
      </c>
      <c r="O6029" s="3" t="s">
        <v>1085</v>
      </c>
      <c r="P6029" s="4">
        <v>25549.0</v>
      </c>
      <c r="Q6029" s="3" t="s">
        <v>153</v>
      </c>
      <c r="S6029" s="3" t="s">
        <v>34</v>
      </c>
    </row>
    <row r="6030">
      <c r="A6030" s="2">
        <v>42318.71488425926</v>
      </c>
      <c r="B6030" s="3">
        <v>27.0</v>
      </c>
      <c r="C6030" s="3" t="s">
        <v>6139</v>
      </c>
      <c r="D6030" s="3">
        <v>70.0</v>
      </c>
      <c r="E6030" s="3" t="s">
        <v>6199</v>
      </c>
      <c r="F6030" s="3">
        <v>2.0</v>
      </c>
      <c r="G6030" s="3">
        <v>5.0</v>
      </c>
      <c r="H6030" s="3" t="s">
        <v>1410</v>
      </c>
      <c r="I6030" s="3" t="s">
        <v>6246</v>
      </c>
      <c r="J6030" s="3" t="s">
        <v>1412</v>
      </c>
      <c r="K6030" s="3" t="s">
        <v>24</v>
      </c>
      <c r="L6030" s="3">
        <v>9.0</v>
      </c>
      <c r="M6030" s="3" t="s">
        <v>25</v>
      </c>
      <c r="N6030" s="3" t="s">
        <v>6295</v>
      </c>
      <c r="O6030" s="3" t="s">
        <v>1819</v>
      </c>
      <c r="P6030" s="4">
        <v>26329.0</v>
      </c>
      <c r="Q6030" s="3" t="s">
        <v>75</v>
      </c>
      <c r="S6030" s="3" t="s">
        <v>34</v>
      </c>
    </row>
    <row r="6031">
      <c r="A6031" s="2">
        <v>42318.71488425926</v>
      </c>
      <c r="B6031" s="3">
        <v>27.0</v>
      </c>
      <c r="C6031" s="3" t="s">
        <v>6139</v>
      </c>
      <c r="D6031" s="3">
        <v>70.0</v>
      </c>
      <c r="E6031" s="3" t="s">
        <v>6199</v>
      </c>
      <c r="F6031" s="3">
        <v>2.0</v>
      </c>
      <c r="G6031" s="3">
        <v>5.0</v>
      </c>
      <c r="H6031" s="3" t="s">
        <v>1410</v>
      </c>
      <c r="I6031" s="3" t="s">
        <v>6246</v>
      </c>
      <c r="J6031" s="3" t="s">
        <v>1412</v>
      </c>
      <c r="K6031" s="3" t="s">
        <v>24</v>
      </c>
      <c r="L6031" s="3">
        <v>10.0</v>
      </c>
      <c r="M6031" s="3" t="s">
        <v>30</v>
      </c>
      <c r="N6031" s="3" t="s">
        <v>6301</v>
      </c>
      <c r="O6031" s="3" t="s">
        <v>121</v>
      </c>
      <c r="P6031" s="4">
        <v>21573.0</v>
      </c>
      <c r="Q6031" s="3" t="s">
        <v>189</v>
      </c>
      <c r="S6031" s="3" t="s">
        <v>34</v>
      </c>
    </row>
    <row r="6032">
      <c r="A6032" s="2">
        <v>42318.71488425926</v>
      </c>
      <c r="B6032" s="3">
        <v>27.0</v>
      </c>
      <c r="C6032" s="3" t="s">
        <v>6139</v>
      </c>
      <c r="D6032" s="3">
        <v>71.0</v>
      </c>
      <c r="E6032" s="3" t="s">
        <v>6207</v>
      </c>
      <c r="F6032" s="3">
        <v>2.0</v>
      </c>
      <c r="G6032" s="3">
        <v>5.0</v>
      </c>
      <c r="H6032" s="3" t="s">
        <v>1410</v>
      </c>
      <c r="I6032" s="3" t="s">
        <v>6246</v>
      </c>
      <c r="J6032" s="3" t="s">
        <v>1412</v>
      </c>
      <c r="K6032" s="3" t="s">
        <v>24</v>
      </c>
      <c r="L6032" s="3">
        <v>1.0</v>
      </c>
      <c r="M6032" s="3" t="s">
        <v>30</v>
      </c>
      <c r="N6032" s="3" t="s">
        <v>5948</v>
      </c>
      <c r="O6032" s="3" t="s">
        <v>812</v>
      </c>
      <c r="P6032" s="4">
        <v>23302.0</v>
      </c>
      <c r="Q6032" s="3" t="s">
        <v>132</v>
      </c>
      <c r="S6032" s="3" t="s">
        <v>34</v>
      </c>
    </row>
    <row r="6033">
      <c r="A6033" s="2">
        <v>42318.71488425926</v>
      </c>
      <c r="B6033" s="3">
        <v>27.0</v>
      </c>
      <c r="C6033" s="3" t="s">
        <v>6139</v>
      </c>
      <c r="D6033" s="3">
        <v>71.0</v>
      </c>
      <c r="E6033" s="3" t="s">
        <v>6207</v>
      </c>
      <c r="F6033" s="3">
        <v>2.0</v>
      </c>
      <c r="G6033" s="3">
        <v>5.0</v>
      </c>
      <c r="H6033" s="3" t="s">
        <v>1410</v>
      </c>
      <c r="I6033" s="3" t="s">
        <v>6246</v>
      </c>
      <c r="J6033" s="3" t="s">
        <v>1412</v>
      </c>
      <c r="K6033" s="3" t="s">
        <v>24</v>
      </c>
      <c r="L6033" s="3">
        <v>2.0</v>
      </c>
      <c r="M6033" s="3" t="s">
        <v>25</v>
      </c>
      <c r="N6033" s="3" t="s">
        <v>2753</v>
      </c>
      <c r="O6033" s="3" t="s">
        <v>664</v>
      </c>
      <c r="P6033" s="4">
        <v>29522.0</v>
      </c>
      <c r="Q6033" s="3" t="s">
        <v>40</v>
      </c>
      <c r="S6033" s="3" t="s">
        <v>34</v>
      </c>
    </row>
    <row r="6034">
      <c r="A6034" s="2">
        <v>42318.71488425926</v>
      </c>
      <c r="B6034" s="3">
        <v>27.0</v>
      </c>
      <c r="C6034" s="3" t="s">
        <v>6139</v>
      </c>
      <c r="D6034" s="3">
        <v>71.0</v>
      </c>
      <c r="E6034" s="3" t="s">
        <v>6207</v>
      </c>
      <c r="F6034" s="3">
        <v>2.0</v>
      </c>
      <c r="G6034" s="3">
        <v>5.0</v>
      </c>
      <c r="H6034" s="3" t="s">
        <v>1410</v>
      </c>
      <c r="I6034" s="3" t="s">
        <v>6246</v>
      </c>
      <c r="J6034" s="3" t="s">
        <v>1412</v>
      </c>
      <c r="K6034" s="3" t="s">
        <v>24</v>
      </c>
      <c r="L6034" s="3">
        <v>3.0</v>
      </c>
      <c r="M6034" s="3" t="s">
        <v>30</v>
      </c>
      <c r="N6034" s="3" t="s">
        <v>6302</v>
      </c>
      <c r="O6034" s="3" t="s">
        <v>1514</v>
      </c>
      <c r="P6034" s="4">
        <v>30727.0</v>
      </c>
      <c r="Q6034" s="3" t="s">
        <v>132</v>
      </c>
      <c r="S6034" s="3" t="s">
        <v>34</v>
      </c>
    </row>
    <row r="6035">
      <c r="A6035" s="2">
        <v>42318.71488425926</v>
      </c>
      <c r="B6035" s="3">
        <v>27.0</v>
      </c>
      <c r="C6035" s="3" t="s">
        <v>6139</v>
      </c>
      <c r="D6035" s="3">
        <v>71.0</v>
      </c>
      <c r="E6035" s="3" t="s">
        <v>6207</v>
      </c>
      <c r="F6035" s="3">
        <v>2.0</v>
      </c>
      <c r="G6035" s="3">
        <v>5.0</v>
      </c>
      <c r="H6035" s="3" t="s">
        <v>1410</v>
      </c>
      <c r="I6035" s="3" t="s">
        <v>6246</v>
      </c>
      <c r="J6035" s="3" t="s">
        <v>1412</v>
      </c>
      <c r="K6035" s="3" t="s">
        <v>24</v>
      </c>
      <c r="L6035" s="3">
        <v>4.0</v>
      </c>
      <c r="M6035" s="3" t="s">
        <v>25</v>
      </c>
      <c r="N6035" s="3" t="s">
        <v>5948</v>
      </c>
      <c r="O6035" s="3" t="s">
        <v>401</v>
      </c>
      <c r="P6035" s="4">
        <v>25027.0</v>
      </c>
      <c r="Q6035" s="3" t="s">
        <v>610</v>
      </c>
      <c r="S6035" s="3" t="s">
        <v>34</v>
      </c>
    </row>
    <row r="6036">
      <c r="A6036" s="2">
        <v>42318.71488425926</v>
      </c>
      <c r="B6036" s="3">
        <v>27.0</v>
      </c>
      <c r="C6036" s="3" t="s">
        <v>6139</v>
      </c>
      <c r="D6036" s="3">
        <v>71.0</v>
      </c>
      <c r="E6036" s="3" t="s">
        <v>6207</v>
      </c>
      <c r="F6036" s="3">
        <v>2.0</v>
      </c>
      <c r="G6036" s="3">
        <v>5.0</v>
      </c>
      <c r="H6036" s="3" t="s">
        <v>1410</v>
      </c>
      <c r="I6036" s="3" t="s">
        <v>6246</v>
      </c>
      <c r="J6036" s="3" t="s">
        <v>1412</v>
      </c>
      <c r="K6036" s="3" t="s">
        <v>24</v>
      </c>
      <c r="L6036" s="3">
        <v>5.0</v>
      </c>
      <c r="M6036" s="3" t="s">
        <v>30</v>
      </c>
      <c r="N6036" s="3" t="s">
        <v>6303</v>
      </c>
      <c r="O6036" s="3" t="s">
        <v>112</v>
      </c>
      <c r="P6036" s="4">
        <v>17019.0</v>
      </c>
      <c r="Q6036" s="3" t="s">
        <v>49</v>
      </c>
      <c r="S6036" s="3" t="s">
        <v>34</v>
      </c>
    </row>
    <row r="6037">
      <c r="A6037" s="2">
        <v>42318.71488425926</v>
      </c>
      <c r="B6037" s="3">
        <v>27.0</v>
      </c>
      <c r="C6037" s="3" t="s">
        <v>6139</v>
      </c>
      <c r="D6037" s="3">
        <v>71.0</v>
      </c>
      <c r="E6037" s="3" t="s">
        <v>6207</v>
      </c>
      <c r="F6037" s="3">
        <v>2.0</v>
      </c>
      <c r="G6037" s="3">
        <v>5.0</v>
      </c>
      <c r="H6037" s="3" t="s">
        <v>1410</v>
      </c>
      <c r="I6037" s="3" t="s">
        <v>6246</v>
      </c>
      <c r="J6037" s="3" t="s">
        <v>1412</v>
      </c>
      <c r="K6037" s="3" t="s">
        <v>24</v>
      </c>
      <c r="L6037" s="3">
        <v>6.0</v>
      </c>
      <c r="M6037" s="3" t="s">
        <v>25</v>
      </c>
      <c r="N6037" s="3" t="s">
        <v>5028</v>
      </c>
      <c r="O6037" s="3" t="s">
        <v>240</v>
      </c>
      <c r="P6037" s="4">
        <v>16810.0</v>
      </c>
      <c r="Q6037" s="3" t="s">
        <v>49</v>
      </c>
      <c r="S6037" s="3" t="s">
        <v>34</v>
      </c>
    </row>
    <row r="6038">
      <c r="A6038" s="2">
        <v>42318.71488425926</v>
      </c>
      <c r="B6038" s="3">
        <v>27.0</v>
      </c>
      <c r="C6038" s="3" t="s">
        <v>6139</v>
      </c>
      <c r="D6038" s="3">
        <v>71.0</v>
      </c>
      <c r="E6038" s="3" t="s">
        <v>6207</v>
      </c>
      <c r="F6038" s="3">
        <v>2.0</v>
      </c>
      <c r="G6038" s="3">
        <v>5.0</v>
      </c>
      <c r="H6038" s="3" t="s">
        <v>1410</v>
      </c>
      <c r="I6038" s="3" t="s">
        <v>6246</v>
      </c>
      <c r="J6038" s="3" t="s">
        <v>1412</v>
      </c>
      <c r="K6038" s="3" t="s">
        <v>24</v>
      </c>
      <c r="L6038" s="3">
        <v>7.0</v>
      </c>
      <c r="M6038" s="3" t="s">
        <v>30</v>
      </c>
      <c r="N6038" s="3" t="s">
        <v>6304</v>
      </c>
      <c r="O6038" s="3" t="s">
        <v>89</v>
      </c>
      <c r="P6038" s="4">
        <v>26307.0</v>
      </c>
      <c r="Q6038" s="3" t="s">
        <v>40</v>
      </c>
      <c r="S6038" s="3" t="s">
        <v>34</v>
      </c>
    </row>
    <row r="6039">
      <c r="A6039" s="2">
        <v>42318.71488425926</v>
      </c>
      <c r="B6039" s="3">
        <v>27.0</v>
      </c>
      <c r="C6039" s="3" t="s">
        <v>6139</v>
      </c>
      <c r="D6039" s="3">
        <v>71.0</v>
      </c>
      <c r="E6039" s="3" t="s">
        <v>6207</v>
      </c>
      <c r="F6039" s="3">
        <v>2.0</v>
      </c>
      <c r="G6039" s="3">
        <v>5.0</v>
      </c>
      <c r="H6039" s="3" t="s">
        <v>1410</v>
      </c>
      <c r="I6039" s="3" t="s">
        <v>6246</v>
      </c>
      <c r="J6039" s="3" t="s">
        <v>1412</v>
      </c>
      <c r="K6039" s="3" t="s">
        <v>24</v>
      </c>
      <c r="L6039" s="3">
        <v>8.0</v>
      </c>
      <c r="M6039" s="3" t="s">
        <v>25</v>
      </c>
      <c r="N6039" s="3" t="s">
        <v>6305</v>
      </c>
      <c r="O6039" s="3" t="s">
        <v>1390</v>
      </c>
      <c r="P6039" s="4">
        <v>30075.0</v>
      </c>
      <c r="Q6039" s="3" t="s">
        <v>33</v>
      </c>
      <c r="S6039" s="3" t="s">
        <v>34</v>
      </c>
    </row>
    <row r="6040">
      <c r="A6040" s="2">
        <v>42318.71488425926</v>
      </c>
      <c r="B6040" s="3">
        <v>27.0</v>
      </c>
      <c r="C6040" s="3" t="s">
        <v>6139</v>
      </c>
      <c r="D6040" s="3">
        <v>71.0</v>
      </c>
      <c r="E6040" s="3" t="s">
        <v>6207</v>
      </c>
      <c r="F6040" s="3">
        <v>2.0</v>
      </c>
      <c r="G6040" s="3">
        <v>5.0</v>
      </c>
      <c r="H6040" s="3" t="s">
        <v>1410</v>
      </c>
      <c r="I6040" s="3" t="s">
        <v>6246</v>
      </c>
      <c r="J6040" s="3" t="s">
        <v>1412</v>
      </c>
      <c r="K6040" s="3" t="s">
        <v>24</v>
      </c>
      <c r="L6040" s="3">
        <v>9.0</v>
      </c>
      <c r="M6040" s="3" t="s">
        <v>30</v>
      </c>
      <c r="N6040" s="3" t="s">
        <v>1994</v>
      </c>
      <c r="O6040" s="3" t="s">
        <v>1356</v>
      </c>
      <c r="P6040" s="4">
        <v>21491.0</v>
      </c>
      <c r="Q6040" s="3" t="s">
        <v>72</v>
      </c>
      <c r="S6040" s="3" t="s">
        <v>34</v>
      </c>
    </row>
    <row r="6041">
      <c r="A6041" s="2">
        <v>42318.71488425926</v>
      </c>
      <c r="B6041" s="3">
        <v>27.0</v>
      </c>
      <c r="C6041" s="3" t="s">
        <v>6139</v>
      </c>
      <c r="D6041" s="3">
        <v>71.0</v>
      </c>
      <c r="E6041" s="3" t="s">
        <v>6207</v>
      </c>
      <c r="F6041" s="3">
        <v>2.0</v>
      </c>
      <c r="G6041" s="3">
        <v>5.0</v>
      </c>
      <c r="H6041" s="3" t="s">
        <v>1410</v>
      </c>
      <c r="I6041" s="3" t="s">
        <v>6246</v>
      </c>
      <c r="J6041" s="3" t="s">
        <v>1412</v>
      </c>
      <c r="K6041" s="3" t="s">
        <v>24</v>
      </c>
      <c r="L6041" s="3">
        <v>10.0</v>
      </c>
      <c r="M6041" s="3" t="s">
        <v>25</v>
      </c>
      <c r="N6041" s="3" t="s">
        <v>383</v>
      </c>
      <c r="O6041" s="3" t="s">
        <v>6306</v>
      </c>
      <c r="P6041" s="4">
        <v>26754.0</v>
      </c>
      <c r="Q6041" s="3" t="s">
        <v>132</v>
      </c>
      <c r="S6041" s="3" t="s">
        <v>34</v>
      </c>
    </row>
    <row r="6042">
      <c r="A6042" s="2">
        <v>42318.71488425926</v>
      </c>
      <c r="B6042" s="3">
        <v>27.0</v>
      </c>
      <c r="C6042" s="3" t="s">
        <v>6139</v>
      </c>
      <c r="D6042" s="3">
        <v>71.0</v>
      </c>
      <c r="E6042" s="3" t="s">
        <v>6207</v>
      </c>
      <c r="F6042" s="3">
        <v>2.0</v>
      </c>
      <c r="G6042" s="3">
        <v>5.0</v>
      </c>
      <c r="H6042" s="3" t="s">
        <v>1410</v>
      </c>
      <c r="I6042" s="3" t="s">
        <v>6246</v>
      </c>
      <c r="J6042" s="3" t="s">
        <v>1412</v>
      </c>
      <c r="K6042" s="3" t="s">
        <v>24</v>
      </c>
      <c r="L6042" s="3">
        <v>11.0</v>
      </c>
      <c r="M6042" s="3" t="s">
        <v>30</v>
      </c>
      <c r="N6042" s="3" t="s">
        <v>6307</v>
      </c>
      <c r="O6042" s="3" t="s">
        <v>215</v>
      </c>
      <c r="P6042" s="4">
        <v>24520.0</v>
      </c>
      <c r="Q6042" s="3" t="s">
        <v>40</v>
      </c>
      <c r="S6042" s="3" t="s">
        <v>34</v>
      </c>
    </row>
    <row r="6043">
      <c r="A6043" s="2">
        <v>42318.71488425926</v>
      </c>
      <c r="B6043" s="3">
        <v>27.0</v>
      </c>
      <c r="C6043" s="3" t="s">
        <v>6139</v>
      </c>
      <c r="D6043" s="3">
        <v>71.0</v>
      </c>
      <c r="E6043" s="3" t="s">
        <v>6207</v>
      </c>
      <c r="F6043" s="3">
        <v>2.0</v>
      </c>
      <c r="G6043" s="3">
        <v>5.0</v>
      </c>
      <c r="H6043" s="3" t="s">
        <v>1410</v>
      </c>
      <c r="I6043" s="3" t="s">
        <v>6246</v>
      </c>
      <c r="J6043" s="3" t="s">
        <v>1412</v>
      </c>
      <c r="K6043" s="3" t="s">
        <v>24</v>
      </c>
      <c r="L6043" s="3">
        <v>12.0</v>
      </c>
      <c r="M6043" s="3" t="s">
        <v>25</v>
      </c>
      <c r="N6043" s="3" t="s">
        <v>6308</v>
      </c>
      <c r="O6043" s="3" t="s">
        <v>91</v>
      </c>
      <c r="P6043" s="4">
        <v>21580.0</v>
      </c>
      <c r="Q6043" s="3" t="s">
        <v>40</v>
      </c>
      <c r="S6043" s="3" t="s">
        <v>34</v>
      </c>
    </row>
    <row r="6044">
      <c r="A6044" s="2">
        <v>42318.71488425926</v>
      </c>
      <c r="B6044" s="3">
        <v>27.0</v>
      </c>
      <c r="C6044" s="3" t="s">
        <v>6139</v>
      </c>
      <c r="D6044" s="3">
        <v>71.0</v>
      </c>
      <c r="E6044" s="3" t="s">
        <v>6207</v>
      </c>
      <c r="F6044" s="3">
        <v>2.0</v>
      </c>
      <c r="G6044" s="3">
        <v>5.0</v>
      </c>
      <c r="H6044" s="3" t="s">
        <v>1410</v>
      </c>
      <c r="I6044" s="3" t="s">
        <v>6246</v>
      </c>
      <c r="J6044" s="3" t="s">
        <v>1412</v>
      </c>
      <c r="K6044" s="3" t="s">
        <v>24</v>
      </c>
      <c r="L6044" s="3">
        <v>13.0</v>
      </c>
      <c r="M6044" s="3" t="s">
        <v>30</v>
      </c>
      <c r="N6044" s="3" t="s">
        <v>6309</v>
      </c>
      <c r="O6044" s="3" t="s">
        <v>329</v>
      </c>
      <c r="P6044" s="4">
        <v>18476.0</v>
      </c>
      <c r="Q6044" s="3" t="s">
        <v>1205</v>
      </c>
      <c r="S6044" s="3" t="s">
        <v>34</v>
      </c>
    </row>
    <row r="6045">
      <c r="A6045" s="2">
        <v>42318.71488425926</v>
      </c>
      <c r="B6045" s="3">
        <v>27.0</v>
      </c>
      <c r="C6045" s="3" t="s">
        <v>6139</v>
      </c>
      <c r="D6045" s="3">
        <v>71.0</v>
      </c>
      <c r="E6045" s="3" t="s">
        <v>6207</v>
      </c>
      <c r="F6045" s="3">
        <v>2.0</v>
      </c>
      <c r="G6045" s="3">
        <v>5.0</v>
      </c>
      <c r="H6045" s="3" t="s">
        <v>1410</v>
      </c>
      <c r="I6045" s="3" t="s">
        <v>6246</v>
      </c>
      <c r="J6045" s="3" t="s">
        <v>1412</v>
      </c>
      <c r="K6045" s="3" t="s">
        <v>24</v>
      </c>
      <c r="L6045" s="3">
        <v>14.0</v>
      </c>
      <c r="M6045" s="3" t="s">
        <v>25</v>
      </c>
      <c r="N6045" s="3" t="s">
        <v>6304</v>
      </c>
      <c r="O6045" s="3" t="s">
        <v>796</v>
      </c>
      <c r="P6045" s="4">
        <v>26146.0</v>
      </c>
      <c r="Q6045" s="3" t="s">
        <v>40</v>
      </c>
      <c r="S6045" s="3" t="s">
        <v>34</v>
      </c>
    </row>
    <row r="6046">
      <c r="A6046" s="2">
        <v>42318.71488425926</v>
      </c>
      <c r="B6046" s="3">
        <v>27.0</v>
      </c>
      <c r="C6046" s="3" t="s">
        <v>6139</v>
      </c>
      <c r="D6046" s="3">
        <v>71.0</v>
      </c>
      <c r="E6046" s="3" t="s">
        <v>6207</v>
      </c>
      <c r="F6046" s="3">
        <v>2.0</v>
      </c>
      <c r="G6046" s="3">
        <v>5.0</v>
      </c>
      <c r="H6046" s="3" t="s">
        <v>1410</v>
      </c>
      <c r="I6046" s="3" t="s">
        <v>6246</v>
      </c>
      <c r="J6046" s="3" t="s">
        <v>1412</v>
      </c>
      <c r="K6046" s="3" t="s">
        <v>24</v>
      </c>
      <c r="L6046" s="3">
        <v>15.0</v>
      </c>
      <c r="M6046" s="3" t="s">
        <v>30</v>
      </c>
      <c r="N6046" s="3" t="s">
        <v>6310</v>
      </c>
      <c r="O6046" s="3" t="s">
        <v>1012</v>
      </c>
      <c r="P6046" s="4">
        <v>30944.0</v>
      </c>
      <c r="Q6046" s="3" t="s">
        <v>228</v>
      </c>
      <c r="S6046" s="3" t="s">
        <v>34</v>
      </c>
    </row>
    <row r="6047">
      <c r="A6047" s="2">
        <v>42318.71488425926</v>
      </c>
      <c r="B6047" s="3">
        <v>27.0</v>
      </c>
      <c r="C6047" s="3" t="s">
        <v>6139</v>
      </c>
      <c r="D6047" s="3">
        <v>71.0</v>
      </c>
      <c r="E6047" s="3" t="s">
        <v>6207</v>
      </c>
      <c r="F6047" s="3">
        <v>2.0</v>
      </c>
      <c r="G6047" s="3">
        <v>5.0</v>
      </c>
      <c r="H6047" s="3" t="s">
        <v>1410</v>
      </c>
      <c r="I6047" s="3" t="s">
        <v>6246</v>
      </c>
      <c r="J6047" s="3" t="s">
        <v>1412</v>
      </c>
      <c r="K6047" s="3" t="s">
        <v>24</v>
      </c>
      <c r="L6047" s="3">
        <v>16.0</v>
      </c>
      <c r="M6047" s="3" t="s">
        <v>25</v>
      </c>
      <c r="N6047" s="3" t="s">
        <v>6311</v>
      </c>
      <c r="O6047" s="3" t="s">
        <v>359</v>
      </c>
      <c r="P6047" s="4">
        <v>22837.0</v>
      </c>
      <c r="Q6047" s="3" t="s">
        <v>55</v>
      </c>
      <c r="S6047" s="3" t="s">
        <v>34</v>
      </c>
    </row>
    <row r="6048">
      <c r="A6048" s="2">
        <v>42318.71488425926</v>
      </c>
      <c r="B6048" s="3">
        <v>27.0</v>
      </c>
      <c r="C6048" s="3" t="s">
        <v>6139</v>
      </c>
      <c r="D6048" s="3">
        <v>71.0</v>
      </c>
      <c r="E6048" s="3" t="s">
        <v>6207</v>
      </c>
      <c r="F6048" s="3">
        <v>2.0</v>
      </c>
      <c r="G6048" s="3">
        <v>5.0</v>
      </c>
      <c r="H6048" s="3" t="s">
        <v>1410</v>
      </c>
      <c r="I6048" s="3" t="s">
        <v>6246</v>
      </c>
      <c r="J6048" s="3" t="s">
        <v>1412</v>
      </c>
      <c r="K6048" s="3" t="s">
        <v>24</v>
      </c>
      <c r="L6048" s="3">
        <v>17.0</v>
      </c>
      <c r="M6048" s="3" t="s">
        <v>30</v>
      </c>
      <c r="N6048" s="3" t="s">
        <v>6247</v>
      </c>
      <c r="O6048" s="3" t="s">
        <v>1595</v>
      </c>
      <c r="P6048" s="4">
        <v>33500.0</v>
      </c>
      <c r="Q6048" s="3" t="s">
        <v>191</v>
      </c>
      <c r="S6048" s="3" t="s">
        <v>34</v>
      </c>
    </row>
    <row r="6049">
      <c r="A6049" s="2">
        <v>42318.71488425926</v>
      </c>
      <c r="B6049" s="3">
        <v>27.0</v>
      </c>
      <c r="C6049" s="3" t="s">
        <v>6139</v>
      </c>
      <c r="D6049" s="3">
        <v>71.0</v>
      </c>
      <c r="E6049" s="3" t="s">
        <v>6207</v>
      </c>
      <c r="F6049" s="3">
        <v>2.0</v>
      </c>
      <c r="G6049" s="3">
        <v>5.0</v>
      </c>
      <c r="H6049" s="3" t="s">
        <v>1410</v>
      </c>
      <c r="I6049" s="3" t="s">
        <v>6246</v>
      </c>
      <c r="J6049" s="3" t="s">
        <v>1412</v>
      </c>
      <c r="K6049" s="3" t="s">
        <v>24</v>
      </c>
      <c r="L6049" s="3">
        <v>18.0</v>
      </c>
      <c r="M6049" s="3" t="s">
        <v>25</v>
      </c>
      <c r="N6049" s="3" t="s">
        <v>6312</v>
      </c>
      <c r="O6049" s="3" t="s">
        <v>898</v>
      </c>
      <c r="P6049" s="4">
        <v>18664.0</v>
      </c>
      <c r="Q6049" s="3" t="s">
        <v>105</v>
      </c>
      <c r="S6049" s="3" t="s">
        <v>34</v>
      </c>
    </row>
    <row r="6050">
      <c r="A6050" s="2">
        <v>42318.71488425926</v>
      </c>
      <c r="B6050" s="3">
        <v>27.0</v>
      </c>
      <c r="C6050" s="3" t="s">
        <v>6139</v>
      </c>
      <c r="D6050" s="3">
        <v>71.0</v>
      </c>
      <c r="E6050" s="3" t="s">
        <v>6207</v>
      </c>
      <c r="F6050" s="3">
        <v>2.0</v>
      </c>
      <c r="G6050" s="3">
        <v>5.0</v>
      </c>
      <c r="H6050" s="3" t="s">
        <v>1410</v>
      </c>
      <c r="I6050" s="3" t="s">
        <v>6246</v>
      </c>
      <c r="J6050" s="3" t="s">
        <v>1412</v>
      </c>
      <c r="K6050" s="3" t="s">
        <v>24</v>
      </c>
      <c r="L6050" s="3">
        <v>19.0</v>
      </c>
      <c r="M6050" s="3" t="s">
        <v>30</v>
      </c>
      <c r="N6050" s="3" t="s">
        <v>6313</v>
      </c>
      <c r="O6050" s="3" t="s">
        <v>215</v>
      </c>
      <c r="P6050" s="4">
        <v>22912.0</v>
      </c>
      <c r="Q6050" s="3" t="s">
        <v>132</v>
      </c>
      <c r="S6050" s="3" t="s">
        <v>34</v>
      </c>
    </row>
    <row r="6051">
      <c r="A6051" s="2">
        <v>42318.71488425926</v>
      </c>
      <c r="B6051" s="3">
        <v>27.0</v>
      </c>
      <c r="C6051" s="3" t="s">
        <v>6139</v>
      </c>
      <c r="D6051" s="3">
        <v>71.0</v>
      </c>
      <c r="E6051" s="3" t="s">
        <v>6207</v>
      </c>
      <c r="F6051" s="3">
        <v>2.0</v>
      </c>
      <c r="G6051" s="3">
        <v>5.0</v>
      </c>
      <c r="H6051" s="3" t="s">
        <v>1410</v>
      </c>
      <c r="I6051" s="3" t="s">
        <v>6246</v>
      </c>
      <c r="J6051" s="3" t="s">
        <v>1412</v>
      </c>
      <c r="K6051" s="3" t="s">
        <v>24</v>
      </c>
      <c r="L6051" s="3">
        <v>20.0</v>
      </c>
      <c r="M6051" s="3" t="s">
        <v>25</v>
      </c>
      <c r="N6051" s="3" t="s">
        <v>6314</v>
      </c>
      <c r="O6051" s="3" t="s">
        <v>42</v>
      </c>
      <c r="P6051" s="4">
        <v>21848.0</v>
      </c>
      <c r="Q6051" s="3" t="s">
        <v>1171</v>
      </c>
      <c r="S6051" s="3" t="s">
        <v>34</v>
      </c>
    </row>
    <row r="6052">
      <c r="A6052" s="2">
        <v>42318.71488425926</v>
      </c>
      <c r="B6052" s="3">
        <v>27.0</v>
      </c>
      <c r="C6052" s="3" t="s">
        <v>6139</v>
      </c>
      <c r="D6052" s="3">
        <v>71.0</v>
      </c>
      <c r="E6052" s="3" t="s">
        <v>6207</v>
      </c>
      <c r="F6052" s="3">
        <v>2.0</v>
      </c>
      <c r="G6052" s="3">
        <v>5.0</v>
      </c>
      <c r="H6052" s="3" t="s">
        <v>1410</v>
      </c>
      <c r="I6052" s="3" t="s">
        <v>6246</v>
      </c>
      <c r="J6052" s="3" t="s">
        <v>1412</v>
      </c>
      <c r="K6052" s="3" t="s">
        <v>24</v>
      </c>
      <c r="L6052" s="3">
        <v>21.0</v>
      </c>
      <c r="M6052" s="3" t="s">
        <v>30</v>
      </c>
      <c r="N6052" s="3" t="s">
        <v>1543</v>
      </c>
      <c r="O6052" s="3" t="s">
        <v>283</v>
      </c>
      <c r="P6052" s="4">
        <v>26281.0</v>
      </c>
      <c r="Q6052" s="3" t="s">
        <v>132</v>
      </c>
      <c r="S6052" s="3" t="s">
        <v>34</v>
      </c>
    </row>
    <row r="6053">
      <c r="A6053" s="2">
        <v>42318.71488425926</v>
      </c>
      <c r="B6053" s="3">
        <v>27.0</v>
      </c>
      <c r="C6053" s="3" t="s">
        <v>6139</v>
      </c>
      <c r="D6053" s="3">
        <v>71.0</v>
      </c>
      <c r="E6053" s="3" t="s">
        <v>6207</v>
      </c>
      <c r="F6053" s="3">
        <v>2.0</v>
      </c>
      <c r="G6053" s="3">
        <v>5.0</v>
      </c>
      <c r="H6053" s="3" t="s">
        <v>1410</v>
      </c>
      <c r="I6053" s="3" t="s">
        <v>6246</v>
      </c>
      <c r="J6053" s="3" t="s">
        <v>1412</v>
      </c>
      <c r="K6053" s="3" t="s">
        <v>24</v>
      </c>
      <c r="L6053" s="3">
        <v>22.0</v>
      </c>
      <c r="M6053" s="3" t="s">
        <v>25</v>
      </c>
      <c r="N6053" s="3" t="s">
        <v>1613</v>
      </c>
      <c r="O6053" s="3" t="s">
        <v>297</v>
      </c>
      <c r="P6053" s="4">
        <v>30201.0</v>
      </c>
      <c r="Q6053" s="3" t="s">
        <v>189</v>
      </c>
      <c r="S6053" s="3" t="s">
        <v>34</v>
      </c>
    </row>
    <row r="6054">
      <c r="A6054" s="2">
        <v>42318.71488425926</v>
      </c>
      <c r="B6054" s="3">
        <v>27.0</v>
      </c>
      <c r="C6054" s="3" t="s">
        <v>6139</v>
      </c>
      <c r="D6054" s="3">
        <v>89.0</v>
      </c>
      <c r="E6054" s="3" t="s">
        <v>6228</v>
      </c>
      <c r="F6054" s="3">
        <v>2.0</v>
      </c>
      <c r="G6054" s="3">
        <v>5.0</v>
      </c>
      <c r="H6054" s="3" t="s">
        <v>1410</v>
      </c>
      <c r="I6054" s="3" t="s">
        <v>6246</v>
      </c>
      <c r="J6054" s="3" t="s">
        <v>1412</v>
      </c>
      <c r="K6054" s="3" t="s">
        <v>24</v>
      </c>
      <c r="L6054" s="3">
        <v>1.0</v>
      </c>
      <c r="M6054" s="3" t="s">
        <v>25</v>
      </c>
      <c r="N6054" s="3" t="s">
        <v>4626</v>
      </c>
      <c r="O6054" s="3" t="s">
        <v>3505</v>
      </c>
      <c r="P6054" s="4">
        <v>27264.0</v>
      </c>
      <c r="Q6054" s="3" t="s">
        <v>43</v>
      </c>
      <c r="S6054" s="3" t="s">
        <v>34</v>
      </c>
    </row>
    <row r="6055">
      <c r="A6055" s="2">
        <v>42318.71488425926</v>
      </c>
      <c r="B6055" s="3">
        <v>27.0</v>
      </c>
      <c r="C6055" s="3" t="s">
        <v>6139</v>
      </c>
      <c r="D6055" s="3">
        <v>89.0</v>
      </c>
      <c r="E6055" s="3" t="s">
        <v>6228</v>
      </c>
      <c r="F6055" s="3">
        <v>2.0</v>
      </c>
      <c r="G6055" s="3">
        <v>5.0</v>
      </c>
      <c r="H6055" s="3" t="s">
        <v>1410</v>
      </c>
      <c r="I6055" s="3" t="s">
        <v>6246</v>
      </c>
      <c r="J6055" s="3" t="s">
        <v>1412</v>
      </c>
      <c r="K6055" s="3" t="s">
        <v>24</v>
      </c>
      <c r="L6055" s="3">
        <v>2.0</v>
      </c>
      <c r="M6055" s="3" t="s">
        <v>30</v>
      </c>
      <c r="N6055" s="3" t="s">
        <v>6315</v>
      </c>
      <c r="O6055" s="3" t="s">
        <v>98</v>
      </c>
      <c r="P6055" s="4">
        <v>25101.0</v>
      </c>
      <c r="Q6055" s="3" t="s">
        <v>189</v>
      </c>
      <c r="S6055" s="3" t="s">
        <v>34</v>
      </c>
    </row>
    <row r="6056">
      <c r="A6056" s="2">
        <v>42318.71488425926</v>
      </c>
      <c r="B6056" s="3">
        <v>27.0</v>
      </c>
      <c r="C6056" s="3" t="s">
        <v>6139</v>
      </c>
      <c r="D6056" s="3">
        <v>89.0</v>
      </c>
      <c r="E6056" s="3" t="s">
        <v>6228</v>
      </c>
      <c r="F6056" s="3">
        <v>2.0</v>
      </c>
      <c r="G6056" s="3">
        <v>5.0</v>
      </c>
      <c r="H6056" s="3" t="s">
        <v>1410</v>
      </c>
      <c r="I6056" s="3" t="s">
        <v>6246</v>
      </c>
      <c r="J6056" s="3" t="s">
        <v>1412</v>
      </c>
      <c r="K6056" s="3" t="s">
        <v>24</v>
      </c>
      <c r="L6056" s="3">
        <v>3.0</v>
      </c>
      <c r="M6056" s="3" t="s">
        <v>25</v>
      </c>
      <c r="N6056" s="3" t="s">
        <v>6316</v>
      </c>
      <c r="O6056" s="3" t="s">
        <v>100</v>
      </c>
      <c r="P6056" s="4">
        <v>25487.0</v>
      </c>
      <c r="Q6056" s="3" t="s">
        <v>43</v>
      </c>
      <c r="S6056" s="3" t="s">
        <v>34</v>
      </c>
    </row>
    <row r="6057">
      <c r="A6057" s="2">
        <v>42318.71488425926</v>
      </c>
      <c r="B6057" s="3">
        <v>27.0</v>
      </c>
      <c r="C6057" s="3" t="s">
        <v>6139</v>
      </c>
      <c r="D6057" s="3">
        <v>89.0</v>
      </c>
      <c r="E6057" s="3" t="s">
        <v>6228</v>
      </c>
      <c r="F6057" s="3">
        <v>2.0</v>
      </c>
      <c r="G6057" s="3">
        <v>5.0</v>
      </c>
      <c r="H6057" s="3" t="s">
        <v>1410</v>
      </c>
      <c r="I6057" s="3" t="s">
        <v>6246</v>
      </c>
      <c r="J6057" s="3" t="s">
        <v>1412</v>
      </c>
      <c r="K6057" s="3" t="s">
        <v>24</v>
      </c>
      <c r="L6057" s="3">
        <v>4.0</v>
      </c>
      <c r="M6057" s="3" t="s">
        <v>30</v>
      </c>
      <c r="N6057" s="3" t="s">
        <v>6317</v>
      </c>
      <c r="O6057" s="3" t="s">
        <v>783</v>
      </c>
      <c r="P6057" s="4">
        <v>14337.0</v>
      </c>
      <c r="Q6057" s="3" t="s">
        <v>49</v>
      </c>
      <c r="S6057" s="3" t="s">
        <v>34</v>
      </c>
    </row>
    <row r="6058">
      <c r="A6058" s="2">
        <v>42318.71488425926</v>
      </c>
      <c r="B6058" s="3">
        <v>27.0</v>
      </c>
      <c r="C6058" s="3" t="s">
        <v>6139</v>
      </c>
      <c r="D6058" s="3">
        <v>89.0</v>
      </c>
      <c r="E6058" s="3" t="s">
        <v>6228</v>
      </c>
      <c r="F6058" s="3">
        <v>2.0</v>
      </c>
      <c r="G6058" s="3">
        <v>5.0</v>
      </c>
      <c r="H6058" s="3" t="s">
        <v>1410</v>
      </c>
      <c r="I6058" s="3" t="s">
        <v>6246</v>
      </c>
      <c r="J6058" s="3" t="s">
        <v>1412</v>
      </c>
      <c r="K6058" s="3" t="s">
        <v>24</v>
      </c>
      <c r="L6058" s="3">
        <v>5.0</v>
      </c>
      <c r="M6058" s="3" t="s">
        <v>25</v>
      </c>
      <c r="N6058" s="3" t="s">
        <v>6318</v>
      </c>
      <c r="O6058" s="3" t="s">
        <v>613</v>
      </c>
      <c r="P6058" s="4">
        <v>29103.0</v>
      </c>
      <c r="Q6058" s="3" t="s">
        <v>132</v>
      </c>
      <c r="S6058" s="3" t="s">
        <v>34</v>
      </c>
    </row>
    <row r="6059">
      <c r="A6059" s="2">
        <v>42318.71488425926</v>
      </c>
      <c r="B6059" s="3">
        <v>27.0</v>
      </c>
      <c r="C6059" s="3" t="s">
        <v>6139</v>
      </c>
      <c r="D6059" s="3">
        <v>89.0</v>
      </c>
      <c r="E6059" s="3" t="s">
        <v>6228</v>
      </c>
      <c r="F6059" s="3">
        <v>2.0</v>
      </c>
      <c r="G6059" s="3">
        <v>5.0</v>
      </c>
      <c r="H6059" s="3" t="s">
        <v>1410</v>
      </c>
      <c r="I6059" s="3" t="s">
        <v>6246</v>
      </c>
      <c r="J6059" s="3" t="s">
        <v>1412</v>
      </c>
      <c r="K6059" s="3" t="s">
        <v>24</v>
      </c>
      <c r="L6059" s="3">
        <v>6.0</v>
      </c>
      <c r="M6059" s="3" t="s">
        <v>30</v>
      </c>
      <c r="N6059" s="3" t="s">
        <v>6319</v>
      </c>
      <c r="O6059" s="3" t="s">
        <v>215</v>
      </c>
      <c r="P6059" s="4">
        <v>26264.0</v>
      </c>
      <c r="Q6059" s="3" t="s">
        <v>115</v>
      </c>
      <c r="S6059" s="3" t="s">
        <v>34</v>
      </c>
    </row>
    <row r="6060">
      <c r="A6060" s="2">
        <v>42318.71488425926</v>
      </c>
      <c r="B6060" s="3">
        <v>27.0</v>
      </c>
      <c r="C6060" s="3" t="s">
        <v>6139</v>
      </c>
      <c r="D6060" s="3">
        <v>89.0</v>
      </c>
      <c r="E6060" s="3" t="s">
        <v>6228</v>
      </c>
      <c r="F6060" s="3">
        <v>2.0</v>
      </c>
      <c r="G6060" s="3">
        <v>5.0</v>
      </c>
      <c r="H6060" s="3" t="s">
        <v>1410</v>
      </c>
      <c r="I6060" s="3" t="s">
        <v>6246</v>
      </c>
      <c r="J6060" s="3" t="s">
        <v>1412</v>
      </c>
      <c r="K6060" s="3" t="s">
        <v>24</v>
      </c>
      <c r="L6060" s="3">
        <v>7.0</v>
      </c>
      <c r="M6060" s="3" t="s">
        <v>25</v>
      </c>
      <c r="N6060" s="3" t="s">
        <v>267</v>
      </c>
      <c r="O6060" s="3" t="s">
        <v>859</v>
      </c>
      <c r="P6060" s="4">
        <v>33040.0</v>
      </c>
      <c r="Q6060" s="3" t="s">
        <v>40</v>
      </c>
      <c r="S6060" s="3" t="s">
        <v>34</v>
      </c>
    </row>
    <row r="6061">
      <c r="A6061" s="2">
        <v>42318.71488425926</v>
      </c>
      <c r="B6061" s="3">
        <v>27.0</v>
      </c>
      <c r="C6061" s="3" t="s">
        <v>6139</v>
      </c>
      <c r="D6061" s="3">
        <v>89.0</v>
      </c>
      <c r="E6061" s="3" t="s">
        <v>6228</v>
      </c>
      <c r="F6061" s="3">
        <v>2.0</v>
      </c>
      <c r="G6061" s="3">
        <v>5.0</v>
      </c>
      <c r="H6061" s="3" t="s">
        <v>1410</v>
      </c>
      <c r="I6061" s="3" t="s">
        <v>6246</v>
      </c>
      <c r="J6061" s="3" t="s">
        <v>1412</v>
      </c>
      <c r="K6061" s="3" t="s">
        <v>24</v>
      </c>
      <c r="L6061" s="3">
        <v>8.0</v>
      </c>
      <c r="M6061" s="3" t="s">
        <v>30</v>
      </c>
      <c r="N6061" s="3" t="s">
        <v>6320</v>
      </c>
      <c r="O6061" s="3" t="s">
        <v>1263</v>
      </c>
      <c r="P6061" s="4">
        <v>25601.0</v>
      </c>
      <c r="Q6061" s="3" t="s">
        <v>60</v>
      </c>
      <c r="S6061" s="3" t="s">
        <v>34</v>
      </c>
    </row>
    <row r="6062">
      <c r="A6062" s="2">
        <v>42318.71488425926</v>
      </c>
      <c r="B6062" s="3">
        <v>27.0</v>
      </c>
      <c r="C6062" s="3" t="s">
        <v>6139</v>
      </c>
      <c r="D6062" s="3">
        <v>89.0</v>
      </c>
      <c r="E6062" s="3" t="s">
        <v>6228</v>
      </c>
      <c r="F6062" s="3">
        <v>2.0</v>
      </c>
      <c r="G6062" s="3">
        <v>5.0</v>
      </c>
      <c r="H6062" s="3" t="s">
        <v>1410</v>
      </c>
      <c r="I6062" s="3" t="s">
        <v>6246</v>
      </c>
      <c r="J6062" s="3" t="s">
        <v>1412</v>
      </c>
      <c r="K6062" s="3" t="s">
        <v>24</v>
      </c>
      <c r="L6062" s="3">
        <v>9.0</v>
      </c>
      <c r="M6062" s="3" t="s">
        <v>25</v>
      </c>
      <c r="N6062" s="3" t="s">
        <v>6321</v>
      </c>
      <c r="O6062" s="3" t="s">
        <v>1311</v>
      </c>
      <c r="P6062" s="4">
        <v>30444.0</v>
      </c>
      <c r="Q6062" s="3" t="s">
        <v>110</v>
      </c>
      <c r="S6062" s="3" t="s">
        <v>34</v>
      </c>
    </row>
    <row r="6063">
      <c r="A6063" s="2">
        <v>42318.71488425926</v>
      </c>
      <c r="B6063" s="3">
        <v>27.0</v>
      </c>
      <c r="C6063" s="3" t="s">
        <v>6139</v>
      </c>
      <c r="D6063" s="3">
        <v>89.0</v>
      </c>
      <c r="E6063" s="3" t="s">
        <v>6228</v>
      </c>
      <c r="F6063" s="3">
        <v>2.0</v>
      </c>
      <c r="G6063" s="3">
        <v>5.0</v>
      </c>
      <c r="H6063" s="3" t="s">
        <v>1410</v>
      </c>
      <c r="I6063" s="3" t="s">
        <v>6246</v>
      </c>
      <c r="J6063" s="3" t="s">
        <v>1412</v>
      </c>
      <c r="K6063" s="3" t="s">
        <v>24</v>
      </c>
      <c r="L6063" s="3">
        <v>10.0</v>
      </c>
      <c r="M6063" s="3" t="s">
        <v>30</v>
      </c>
      <c r="N6063" s="3" t="s">
        <v>6322</v>
      </c>
      <c r="O6063" s="3" t="s">
        <v>307</v>
      </c>
      <c r="P6063" s="4">
        <v>19608.0</v>
      </c>
      <c r="Q6063" s="3" t="s">
        <v>86</v>
      </c>
      <c r="S6063" s="3" t="s">
        <v>34</v>
      </c>
    </row>
    <row r="6064">
      <c r="A6064" s="2">
        <v>42318.71488425926</v>
      </c>
      <c r="B6064" s="3">
        <v>27.0</v>
      </c>
      <c r="C6064" s="3" t="s">
        <v>6139</v>
      </c>
      <c r="D6064" s="3">
        <v>89.0</v>
      </c>
      <c r="E6064" s="3" t="s">
        <v>6228</v>
      </c>
      <c r="F6064" s="3">
        <v>2.0</v>
      </c>
      <c r="G6064" s="3">
        <v>5.0</v>
      </c>
      <c r="H6064" s="3" t="s">
        <v>1410</v>
      </c>
      <c r="I6064" s="3" t="s">
        <v>6246</v>
      </c>
      <c r="J6064" s="3" t="s">
        <v>1412</v>
      </c>
      <c r="K6064" s="3" t="s">
        <v>24</v>
      </c>
      <c r="L6064" s="3">
        <v>11.0</v>
      </c>
      <c r="M6064" s="3" t="s">
        <v>25</v>
      </c>
      <c r="N6064" s="3" t="s">
        <v>6316</v>
      </c>
      <c r="O6064" s="3" t="s">
        <v>104</v>
      </c>
      <c r="P6064" s="4">
        <v>14377.0</v>
      </c>
      <c r="Q6064" s="3" t="s">
        <v>49</v>
      </c>
      <c r="S6064" s="3" t="s">
        <v>34</v>
      </c>
    </row>
    <row r="6065">
      <c r="A6065" s="2">
        <v>42318.71488425926</v>
      </c>
      <c r="B6065" s="3">
        <v>27.0</v>
      </c>
      <c r="C6065" s="3" t="s">
        <v>6139</v>
      </c>
      <c r="D6065" s="3">
        <v>89.0</v>
      </c>
      <c r="E6065" s="3" t="s">
        <v>6228</v>
      </c>
      <c r="F6065" s="3">
        <v>2.0</v>
      </c>
      <c r="G6065" s="3">
        <v>5.0</v>
      </c>
      <c r="H6065" s="3" t="s">
        <v>1410</v>
      </c>
      <c r="I6065" s="3" t="s">
        <v>6246</v>
      </c>
      <c r="J6065" s="3" t="s">
        <v>1412</v>
      </c>
      <c r="K6065" s="3" t="s">
        <v>24</v>
      </c>
      <c r="L6065" s="3">
        <v>12.0</v>
      </c>
      <c r="M6065" s="3" t="s">
        <v>30</v>
      </c>
      <c r="N6065" s="3" t="s">
        <v>6277</v>
      </c>
      <c r="O6065" s="3" t="s">
        <v>6323</v>
      </c>
      <c r="P6065" s="4">
        <v>25767.0</v>
      </c>
      <c r="Q6065" s="3" t="s">
        <v>372</v>
      </c>
      <c r="S6065" s="3" t="s">
        <v>34</v>
      </c>
    </row>
    <row r="6066">
      <c r="A6066" s="2">
        <v>42318.71488425926</v>
      </c>
      <c r="B6066" s="3">
        <v>27.0</v>
      </c>
      <c r="C6066" s="3" t="s">
        <v>6139</v>
      </c>
      <c r="D6066" s="3">
        <v>89.0</v>
      </c>
      <c r="E6066" s="3" t="s">
        <v>6228</v>
      </c>
      <c r="F6066" s="3">
        <v>2.0</v>
      </c>
      <c r="G6066" s="3">
        <v>5.0</v>
      </c>
      <c r="H6066" s="3" t="s">
        <v>1410</v>
      </c>
      <c r="I6066" s="3" t="s">
        <v>6246</v>
      </c>
      <c r="J6066" s="3" t="s">
        <v>1412</v>
      </c>
      <c r="K6066" s="3" t="s">
        <v>24</v>
      </c>
      <c r="L6066" s="3">
        <v>13.0</v>
      </c>
      <c r="M6066" s="3" t="s">
        <v>25</v>
      </c>
      <c r="N6066" s="3" t="s">
        <v>6324</v>
      </c>
      <c r="O6066" s="3" t="s">
        <v>427</v>
      </c>
      <c r="P6066" s="4">
        <v>26452.0</v>
      </c>
      <c r="Q6066" s="3" t="s">
        <v>189</v>
      </c>
      <c r="S6066" s="3" t="s">
        <v>34</v>
      </c>
    </row>
    <row r="6067">
      <c r="A6067" s="2">
        <v>42318.71488425926</v>
      </c>
      <c r="B6067" s="3">
        <v>27.0</v>
      </c>
      <c r="C6067" s="3" t="s">
        <v>6139</v>
      </c>
      <c r="D6067" s="3">
        <v>89.0</v>
      </c>
      <c r="E6067" s="3" t="s">
        <v>6228</v>
      </c>
      <c r="F6067" s="3">
        <v>2.0</v>
      </c>
      <c r="G6067" s="3">
        <v>5.0</v>
      </c>
      <c r="H6067" s="3" t="s">
        <v>1410</v>
      </c>
      <c r="I6067" s="3" t="s">
        <v>6246</v>
      </c>
      <c r="J6067" s="3" t="s">
        <v>1412</v>
      </c>
      <c r="K6067" s="3" t="s">
        <v>24</v>
      </c>
      <c r="L6067" s="3">
        <v>14.0</v>
      </c>
      <c r="M6067" s="3" t="s">
        <v>30</v>
      </c>
      <c r="N6067" s="3" t="s">
        <v>6325</v>
      </c>
      <c r="O6067" s="3" t="s">
        <v>375</v>
      </c>
      <c r="P6067" s="4">
        <v>23464.0</v>
      </c>
      <c r="Q6067" s="3" t="s">
        <v>189</v>
      </c>
      <c r="S6067" s="3" t="s">
        <v>34</v>
      </c>
    </row>
    <row r="6068">
      <c r="A6068" s="2">
        <v>42318.71488425926</v>
      </c>
      <c r="B6068" s="3">
        <v>27.0</v>
      </c>
      <c r="C6068" s="3" t="s">
        <v>6139</v>
      </c>
      <c r="D6068" s="3">
        <v>90.0</v>
      </c>
      <c r="E6068" s="3" t="s">
        <v>6239</v>
      </c>
      <c r="F6068" s="3">
        <v>2.0</v>
      </c>
      <c r="G6068" s="3">
        <v>5.0</v>
      </c>
      <c r="H6068" s="3" t="s">
        <v>1410</v>
      </c>
      <c r="I6068" s="3" t="s">
        <v>6246</v>
      </c>
      <c r="J6068" s="3" t="s">
        <v>1412</v>
      </c>
      <c r="K6068" s="3" t="s">
        <v>24</v>
      </c>
      <c r="L6068" s="3">
        <v>1.0</v>
      </c>
      <c r="M6068" s="3" t="s">
        <v>25</v>
      </c>
      <c r="N6068" s="3" t="s">
        <v>6326</v>
      </c>
      <c r="O6068" s="3" t="s">
        <v>551</v>
      </c>
      <c r="P6068" s="4">
        <v>28855.0</v>
      </c>
      <c r="Q6068" s="3" t="s">
        <v>228</v>
      </c>
      <c r="S6068" s="3" t="s">
        <v>34</v>
      </c>
    </row>
    <row r="6069">
      <c r="A6069" s="2">
        <v>42318.71488425926</v>
      </c>
      <c r="B6069" s="3">
        <v>27.0</v>
      </c>
      <c r="C6069" s="3" t="s">
        <v>6139</v>
      </c>
      <c r="D6069" s="3">
        <v>90.0</v>
      </c>
      <c r="E6069" s="3" t="s">
        <v>6239</v>
      </c>
      <c r="F6069" s="3">
        <v>2.0</v>
      </c>
      <c r="G6069" s="3">
        <v>5.0</v>
      </c>
      <c r="H6069" s="3" t="s">
        <v>1410</v>
      </c>
      <c r="I6069" s="3" t="s">
        <v>6246</v>
      </c>
      <c r="J6069" s="3" t="s">
        <v>1412</v>
      </c>
      <c r="K6069" s="3" t="s">
        <v>24</v>
      </c>
      <c r="L6069" s="3">
        <v>2.0</v>
      </c>
      <c r="M6069" s="3" t="s">
        <v>30</v>
      </c>
      <c r="N6069" s="3" t="s">
        <v>5285</v>
      </c>
      <c r="O6069" s="3" t="s">
        <v>1387</v>
      </c>
      <c r="P6069" s="4">
        <v>30335.0</v>
      </c>
      <c r="Q6069" s="3" t="s">
        <v>189</v>
      </c>
      <c r="S6069" s="3" t="s">
        <v>34</v>
      </c>
    </row>
    <row r="6070">
      <c r="A6070" s="2">
        <v>42318.71488425926</v>
      </c>
      <c r="B6070" s="3">
        <v>27.0</v>
      </c>
      <c r="C6070" s="3" t="s">
        <v>6139</v>
      </c>
      <c r="D6070" s="3">
        <v>90.0</v>
      </c>
      <c r="E6070" s="3" t="s">
        <v>6239</v>
      </c>
      <c r="F6070" s="3">
        <v>2.0</v>
      </c>
      <c r="G6070" s="3">
        <v>5.0</v>
      </c>
      <c r="H6070" s="3" t="s">
        <v>1410</v>
      </c>
      <c r="I6070" s="3" t="s">
        <v>6246</v>
      </c>
      <c r="J6070" s="3" t="s">
        <v>1412</v>
      </c>
      <c r="K6070" s="3" t="s">
        <v>24</v>
      </c>
      <c r="L6070" s="3">
        <v>3.0</v>
      </c>
      <c r="M6070" s="3" t="s">
        <v>25</v>
      </c>
      <c r="N6070" s="3" t="s">
        <v>3654</v>
      </c>
      <c r="O6070" s="3" t="s">
        <v>218</v>
      </c>
      <c r="P6070" s="4">
        <v>24604.0</v>
      </c>
      <c r="Q6070" s="3" t="s">
        <v>55</v>
      </c>
      <c r="S6070" s="3" t="s">
        <v>34</v>
      </c>
    </row>
    <row r="6071">
      <c r="A6071" s="2">
        <v>42318.71488425926</v>
      </c>
      <c r="B6071" s="3">
        <v>27.0</v>
      </c>
      <c r="C6071" s="3" t="s">
        <v>6139</v>
      </c>
      <c r="D6071" s="3">
        <v>90.0</v>
      </c>
      <c r="E6071" s="3" t="s">
        <v>6239</v>
      </c>
      <c r="F6071" s="3">
        <v>2.0</v>
      </c>
      <c r="G6071" s="3">
        <v>5.0</v>
      </c>
      <c r="H6071" s="3" t="s">
        <v>1410</v>
      </c>
      <c r="I6071" s="3" t="s">
        <v>6246</v>
      </c>
      <c r="J6071" s="3" t="s">
        <v>1412</v>
      </c>
      <c r="K6071" s="3" t="s">
        <v>24</v>
      </c>
      <c r="L6071" s="3">
        <v>4.0</v>
      </c>
      <c r="M6071" s="3" t="s">
        <v>30</v>
      </c>
      <c r="N6071" s="3" t="s">
        <v>6327</v>
      </c>
      <c r="O6071" s="3" t="s">
        <v>235</v>
      </c>
      <c r="P6071" s="4">
        <v>22546.0</v>
      </c>
      <c r="Q6071" s="3" t="s">
        <v>46</v>
      </c>
      <c r="S6071" s="3" t="s">
        <v>34</v>
      </c>
    </row>
    <row r="6072">
      <c r="A6072" s="2">
        <v>42318.71488425926</v>
      </c>
      <c r="B6072" s="3">
        <v>27.0</v>
      </c>
      <c r="C6072" s="3" t="s">
        <v>6139</v>
      </c>
      <c r="D6072" s="3">
        <v>90.0</v>
      </c>
      <c r="E6072" s="3" t="s">
        <v>6239</v>
      </c>
      <c r="F6072" s="3">
        <v>2.0</v>
      </c>
      <c r="G6072" s="3">
        <v>5.0</v>
      </c>
      <c r="H6072" s="3" t="s">
        <v>1410</v>
      </c>
      <c r="I6072" s="3" t="s">
        <v>6246</v>
      </c>
      <c r="J6072" s="3" t="s">
        <v>1412</v>
      </c>
      <c r="K6072" s="3" t="s">
        <v>24</v>
      </c>
      <c r="L6072" s="3">
        <v>5.0</v>
      </c>
      <c r="M6072" s="3" t="s">
        <v>25</v>
      </c>
      <c r="N6072" s="3" t="s">
        <v>6328</v>
      </c>
      <c r="O6072" s="3" t="s">
        <v>1385</v>
      </c>
      <c r="P6072" s="4">
        <v>30474.0</v>
      </c>
      <c r="Q6072" s="3" t="s">
        <v>40</v>
      </c>
      <c r="S6072" s="3" t="s">
        <v>34</v>
      </c>
    </row>
    <row r="6073">
      <c r="A6073" s="2">
        <v>42318.71488425926</v>
      </c>
      <c r="B6073" s="3">
        <v>27.0</v>
      </c>
      <c r="C6073" s="3" t="s">
        <v>6139</v>
      </c>
      <c r="D6073" s="3">
        <v>90.0</v>
      </c>
      <c r="E6073" s="3" t="s">
        <v>6239</v>
      </c>
      <c r="F6073" s="3">
        <v>2.0</v>
      </c>
      <c r="G6073" s="3">
        <v>5.0</v>
      </c>
      <c r="H6073" s="3" t="s">
        <v>1410</v>
      </c>
      <c r="I6073" s="3" t="s">
        <v>6246</v>
      </c>
      <c r="J6073" s="3" t="s">
        <v>1412</v>
      </c>
      <c r="K6073" s="3" t="s">
        <v>24</v>
      </c>
      <c r="L6073" s="3">
        <v>6.0</v>
      </c>
      <c r="M6073" s="3" t="s">
        <v>30</v>
      </c>
      <c r="N6073" s="3" t="s">
        <v>6329</v>
      </c>
      <c r="O6073" s="3" t="s">
        <v>375</v>
      </c>
      <c r="P6073" s="4">
        <v>22582.0</v>
      </c>
      <c r="Q6073" s="3" t="s">
        <v>372</v>
      </c>
      <c r="S6073" s="3" t="s">
        <v>34</v>
      </c>
    </row>
    <row r="6074">
      <c r="A6074" s="2">
        <v>42318.71488425926</v>
      </c>
      <c r="B6074" s="3">
        <v>27.0</v>
      </c>
      <c r="C6074" s="3" t="s">
        <v>6139</v>
      </c>
      <c r="D6074" s="3">
        <v>90.0</v>
      </c>
      <c r="E6074" s="3" t="s">
        <v>6239</v>
      </c>
      <c r="F6074" s="3">
        <v>2.0</v>
      </c>
      <c r="G6074" s="3">
        <v>5.0</v>
      </c>
      <c r="H6074" s="3" t="s">
        <v>1410</v>
      </c>
      <c r="I6074" s="3" t="s">
        <v>6246</v>
      </c>
      <c r="J6074" s="3" t="s">
        <v>1412</v>
      </c>
      <c r="K6074" s="3" t="s">
        <v>24</v>
      </c>
      <c r="L6074" s="3">
        <v>7.0</v>
      </c>
      <c r="M6074" s="3" t="s">
        <v>25</v>
      </c>
      <c r="N6074" s="3" t="s">
        <v>6330</v>
      </c>
      <c r="O6074" s="3" t="s">
        <v>492</v>
      </c>
      <c r="P6074" s="4">
        <v>22603.0</v>
      </c>
      <c r="Q6074" s="3" t="s">
        <v>46</v>
      </c>
      <c r="S6074" s="3" t="s">
        <v>34</v>
      </c>
    </row>
    <row r="6075">
      <c r="A6075" s="2">
        <v>42318.71488425926</v>
      </c>
      <c r="B6075" s="3">
        <v>27.0</v>
      </c>
      <c r="C6075" s="3" t="s">
        <v>6139</v>
      </c>
      <c r="D6075" s="3">
        <v>21.0</v>
      </c>
      <c r="E6075" s="3" t="s">
        <v>6140</v>
      </c>
      <c r="F6075" s="3">
        <v>3.0</v>
      </c>
      <c r="G6075" s="3">
        <v>8.0</v>
      </c>
      <c r="H6075" s="3" t="s">
        <v>6331</v>
      </c>
      <c r="I6075" s="3" t="s">
        <v>6332</v>
      </c>
      <c r="J6075" s="3" t="s">
        <v>2015</v>
      </c>
      <c r="K6075" s="3" t="s">
        <v>272</v>
      </c>
      <c r="L6075" s="3">
        <v>1.0</v>
      </c>
      <c r="M6075" s="3" t="s">
        <v>25</v>
      </c>
      <c r="N6075" s="3" t="s">
        <v>6333</v>
      </c>
      <c r="O6075" s="3" t="s">
        <v>377</v>
      </c>
      <c r="P6075" s="4">
        <v>19469.0</v>
      </c>
      <c r="Q6075" s="3" t="s">
        <v>418</v>
      </c>
      <c r="R6075" s="3" t="s">
        <v>6334</v>
      </c>
      <c r="S6075" s="3" t="s">
        <v>34</v>
      </c>
    </row>
    <row r="6076">
      <c r="A6076" s="2">
        <v>42318.71488425926</v>
      </c>
      <c r="B6076" s="3">
        <v>27.0</v>
      </c>
      <c r="C6076" s="3" t="s">
        <v>6139</v>
      </c>
      <c r="D6076" s="3">
        <v>21.0</v>
      </c>
      <c r="E6076" s="3" t="s">
        <v>6140</v>
      </c>
      <c r="F6076" s="3">
        <v>3.0</v>
      </c>
      <c r="G6076" s="3">
        <v>8.0</v>
      </c>
      <c r="H6076" s="3" t="s">
        <v>6331</v>
      </c>
      <c r="I6076" s="3" t="s">
        <v>6332</v>
      </c>
      <c r="J6076" s="3" t="s">
        <v>2015</v>
      </c>
      <c r="K6076" s="3" t="s">
        <v>24</v>
      </c>
      <c r="L6076" s="3">
        <v>2.0</v>
      </c>
      <c r="M6076" s="3" t="s">
        <v>30</v>
      </c>
      <c r="N6076" s="3" t="s">
        <v>6335</v>
      </c>
      <c r="O6076" s="3" t="s">
        <v>121</v>
      </c>
      <c r="P6076" s="4">
        <v>24357.0</v>
      </c>
      <c r="Q6076" s="3" t="s">
        <v>169</v>
      </c>
      <c r="S6076" s="3" t="s">
        <v>29</v>
      </c>
    </row>
    <row r="6077">
      <c r="A6077" s="2">
        <v>42318.71488425926</v>
      </c>
      <c r="B6077" s="3">
        <v>27.0</v>
      </c>
      <c r="C6077" s="3" t="s">
        <v>6139</v>
      </c>
      <c r="D6077" s="3">
        <v>21.0</v>
      </c>
      <c r="E6077" s="3" t="s">
        <v>6140</v>
      </c>
      <c r="F6077" s="3">
        <v>3.0</v>
      </c>
      <c r="G6077" s="3">
        <v>8.0</v>
      </c>
      <c r="H6077" s="3" t="s">
        <v>6331</v>
      </c>
      <c r="I6077" s="3" t="s">
        <v>6332</v>
      </c>
      <c r="J6077" s="3" t="s">
        <v>2015</v>
      </c>
      <c r="K6077" s="3" t="s">
        <v>24</v>
      </c>
      <c r="L6077" s="3">
        <v>3.0</v>
      </c>
      <c r="M6077" s="3" t="s">
        <v>25</v>
      </c>
      <c r="N6077" s="3" t="s">
        <v>6336</v>
      </c>
      <c r="O6077" s="3" t="s">
        <v>243</v>
      </c>
      <c r="P6077" s="4">
        <v>28082.0</v>
      </c>
      <c r="Q6077" s="3" t="s">
        <v>1955</v>
      </c>
      <c r="S6077" s="3" t="s">
        <v>29</v>
      </c>
    </row>
    <row r="6078">
      <c r="A6078" s="2">
        <v>42318.71488425926</v>
      </c>
      <c r="B6078" s="3">
        <v>27.0</v>
      </c>
      <c r="C6078" s="3" t="s">
        <v>6139</v>
      </c>
      <c r="D6078" s="3">
        <v>21.0</v>
      </c>
      <c r="E6078" s="3" t="s">
        <v>6140</v>
      </c>
      <c r="F6078" s="3">
        <v>3.0</v>
      </c>
      <c r="G6078" s="3">
        <v>8.0</v>
      </c>
      <c r="H6078" s="3" t="s">
        <v>6331</v>
      </c>
      <c r="I6078" s="3" t="s">
        <v>6332</v>
      </c>
      <c r="J6078" s="3" t="s">
        <v>2015</v>
      </c>
      <c r="K6078" s="3" t="s">
        <v>24</v>
      </c>
      <c r="L6078" s="3">
        <v>4.0</v>
      </c>
      <c r="M6078" s="3" t="s">
        <v>30</v>
      </c>
      <c r="N6078" s="3" t="s">
        <v>6337</v>
      </c>
      <c r="O6078" s="3" t="s">
        <v>1360</v>
      </c>
      <c r="P6078" s="4">
        <v>24907.0</v>
      </c>
      <c r="Q6078" s="3" t="s">
        <v>40</v>
      </c>
      <c r="S6078" s="3" t="s">
        <v>29</v>
      </c>
    </row>
    <row r="6079">
      <c r="A6079" s="2">
        <v>42318.71488425926</v>
      </c>
      <c r="B6079" s="3">
        <v>27.0</v>
      </c>
      <c r="C6079" s="3" t="s">
        <v>6139</v>
      </c>
      <c r="D6079" s="3">
        <v>21.0</v>
      </c>
      <c r="E6079" s="3" t="s">
        <v>6140</v>
      </c>
      <c r="F6079" s="3">
        <v>3.0</v>
      </c>
      <c r="G6079" s="3">
        <v>8.0</v>
      </c>
      <c r="H6079" s="3" t="s">
        <v>6331</v>
      </c>
      <c r="I6079" s="3" t="s">
        <v>6332</v>
      </c>
      <c r="J6079" s="3" t="s">
        <v>2015</v>
      </c>
      <c r="K6079" s="3" t="s">
        <v>24</v>
      </c>
      <c r="L6079" s="3">
        <v>5.0</v>
      </c>
      <c r="M6079" s="3" t="s">
        <v>25</v>
      </c>
      <c r="N6079" s="3" t="s">
        <v>6188</v>
      </c>
      <c r="O6079" s="3" t="s">
        <v>664</v>
      </c>
      <c r="P6079" s="4">
        <v>22313.0</v>
      </c>
      <c r="Q6079" s="3" t="s">
        <v>189</v>
      </c>
      <c r="S6079" s="3" t="s">
        <v>29</v>
      </c>
    </row>
    <row r="6080">
      <c r="A6080" s="2">
        <v>42318.71488425926</v>
      </c>
      <c r="B6080" s="3">
        <v>27.0</v>
      </c>
      <c r="C6080" s="3" t="s">
        <v>6139</v>
      </c>
      <c r="D6080" s="3">
        <v>21.0</v>
      </c>
      <c r="E6080" s="3" t="s">
        <v>6140</v>
      </c>
      <c r="F6080" s="3">
        <v>3.0</v>
      </c>
      <c r="G6080" s="3">
        <v>8.0</v>
      </c>
      <c r="H6080" s="3" t="s">
        <v>6331</v>
      </c>
      <c r="I6080" s="3" t="s">
        <v>6332</v>
      </c>
      <c r="J6080" s="3" t="s">
        <v>2015</v>
      </c>
      <c r="K6080" s="3" t="s">
        <v>24</v>
      </c>
      <c r="L6080" s="3">
        <v>6.0</v>
      </c>
      <c r="M6080" s="3" t="s">
        <v>30</v>
      </c>
      <c r="N6080" s="3" t="s">
        <v>1271</v>
      </c>
      <c r="O6080" s="3" t="s">
        <v>283</v>
      </c>
      <c r="P6080" s="4">
        <v>23351.0</v>
      </c>
      <c r="Q6080" s="3" t="s">
        <v>228</v>
      </c>
      <c r="S6080" s="3" t="s">
        <v>34</v>
      </c>
    </row>
    <row r="6081">
      <c r="A6081" s="2">
        <v>42318.71488425926</v>
      </c>
      <c r="B6081" s="3">
        <v>27.0</v>
      </c>
      <c r="C6081" s="3" t="s">
        <v>6139</v>
      </c>
      <c r="D6081" s="3">
        <v>21.0</v>
      </c>
      <c r="E6081" s="3" t="s">
        <v>6140</v>
      </c>
      <c r="F6081" s="3">
        <v>3.0</v>
      </c>
      <c r="G6081" s="3">
        <v>8.0</v>
      </c>
      <c r="H6081" s="3" t="s">
        <v>6331</v>
      </c>
      <c r="I6081" s="3" t="s">
        <v>6332</v>
      </c>
      <c r="J6081" s="3" t="s">
        <v>2015</v>
      </c>
      <c r="K6081" s="3" t="s">
        <v>24</v>
      </c>
      <c r="L6081" s="3">
        <v>7.0</v>
      </c>
      <c r="M6081" s="3" t="s">
        <v>25</v>
      </c>
      <c r="N6081" s="3" t="s">
        <v>4164</v>
      </c>
      <c r="O6081" s="3" t="s">
        <v>275</v>
      </c>
      <c r="P6081" s="4">
        <v>17461.0</v>
      </c>
      <c r="Q6081" s="3" t="s">
        <v>105</v>
      </c>
      <c r="S6081" s="3" t="s">
        <v>34</v>
      </c>
    </row>
    <row r="6082">
      <c r="A6082" s="2">
        <v>42318.71488425926</v>
      </c>
      <c r="B6082" s="3">
        <v>27.0</v>
      </c>
      <c r="C6082" s="3" t="s">
        <v>6139</v>
      </c>
      <c r="D6082" s="3">
        <v>21.0</v>
      </c>
      <c r="E6082" s="3" t="s">
        <v>6140</v>
      </c>
      <c r="F6082" s="3">
        <v>3.0</v>
      </c>
      <c r="G6082" s="3">
        <v>8.0</v>
      </c>
      <c r="H6082" s="3" t="s">
        <v>6331</v>
      </c>
      <c r="I6082" s="3" t="s">
        <v>6332</v>
      </c>
      <c r="J6082" s="3" t="s">
        <v>2015</v>
      </c>
      <c r="K6082" s="3" t="s">
        <v>24</v>
      </c>
      <c r="L6082" s="3">
        <v>8.0</v>
      </c>
      <c r="M6082" s="3" t="s">
        <v>30</v>
      </c>
      <c r="N6082" s="3" t="s">
        <v>1435</v>
      </c>
      <c r="O6082" s="3" t="s">
        <v>4595</v>
      </c>
      <c r="P6082" s="4">
        <v>28171.0</v>
      </c>
      <c r="Q6082" s="3" t="s">
        <v>132</v>
      </c>
      <c r="S6082" s="3" t="s">
        <v>34</v>
      </c>
    </row>
    <row r="6083">
      <c r="A6083" s="2">
        <v>42318.71488425926</v>
      </c>
      <c r="B6083" s="3">
        <v>27.0</v>
      </c>
      <c r="C6083" s="3" t="s">
        <v>6139</v>
      </c>
      <c r="D6083" s="3">
        <v>21.0</v>
      </c>
      <c r="E6083" s="3" t="s">
        <v>6140</v>
      </c>
      <c r="F6083" s="3">
        <v>3.0</v>
      </c>
      <c r="G6083" s="3">
        <v>8.0</v>
      </c>
      <c r="H6083" s="3" t="s">
        <v>6331</v>
      </c>
      <c r="I6083" s="3" t="s">
        <v>6332</v>
      </c>
      <c r="J6083" s="3" t="s">
        <v>2015</v>
      </c>
      <c r="K6083" s="3" t="s">
        <v>24</v>
      </c>
      <c r="L6083" s="3">
        <v>9.0</v>
      </c>
      <c r="M6083" s="3" t="s">
        <v>25</v>
      </c>
      <c r="N6083" s="3" t="s">
        <v>6338</v>
      </c>
      <c r="O6083" s="3" t="s">
        <v>1819</v>
      </c>
      <c r="P6083" s="4">
        <v>17861.0</v>
      </c>
      <c r="Q6083" s="3" t="s">
        <v>117</v>
      </c>
      <c r="S6083" s="3" t="s">
        <v>34</v>
      </c>
    </row>
    <row r="6084">
      <c r="A6084" s="2">
        <v>42318.71488425926</v>
      </c>
      <c r="B6084" s="3">
        <v>27.0</v>
      </c>
      <c r="C6084" s="3" t="s">
        <v>6139</v>
      </c>
      <c r="D6084" s="3">
        <v>21.0</v>
      </c>
      <c r="E6084" s="3" t="s">
        <v>6140</v>
      </c>
      <c r="F6084" s="3">
        <v>3.0</v>
      </c>
      <c r="G6084" s="3">
        <v>8.0</v>
      </c>
      <c r="H6084" s="3" t="s">
        <v>6331</v>
      </c>
      <c r="I6084" s="3" t="s">
        <v>6332</v>
      </c>
      <c r="J6084" s="3" t="s">
        <v>2015</v>
      </c>
      <c r="K6084" s="3" t="s">
        <v>24</v>
      </c>
      <c r="L6084" s="3">
        <v>10.0</v>
      </c>
      <c r="M6084" s="3" t="s">
        <v>30</v>
      </c>
      <c r="N6084" s="3" t="s">
        <v>6339</v>
      </c>
      <c r="O6084" s="3" t="s">
        <v>3014</v>
      </c>
      <c r="P6084" s="4">
        <v>27049.0</v>
      </c>
      <c r="Q6084" s="3" t="s">
        <v>1955</v>
      </c>
      <c r="S6084" s="3" t="s">
        <v>34</v>
      </c>
    </row>
    <row r="6085">
      <c r="A6085" s="2">
        <v>42318.71488425926</v>
      </c>
      <c r="B6085" s="3">
        <v>27.0</v>
      </c>
      <c r="C6085" s="3" t="s">
        <v>6139</v>
      </c>
      <c r="D6085" s="3">
        <v>21.0</v>
      </c>
      <c r="E6085" s="3" t="s">
        <v>6140</v>
      </c>
      <c r="F6085" s="3">
        <v>3.0</v>
      </c>
      <c r="G6085" s="3">
        <v>8.0</v>
      </c>
      <c r="H6085" s="3" t="s">
        <v>6331</v>
      </c>
      <c r="I6085" s="3" t="s">
        <v>6332</v>
      </c>
      <c r="J6085" s="3" t="s">
        <v>2015</v>
      </c>
      <c r="K6085" s="3" t="s">
        <v>24</v>
      </c>
      <c r="L6085" s="3">
        <v>11.0</v>
      </c>
      <c r="M6085" s="3" t="s">
        <v>25</v>
      </c>
      <c r="N6085" s="3" t="s">
        <v>6340</v>
      </c>
      <c r="O6085" s="3" t="s">
        <v>427</v>
      </c>
      <c r="P6085" s="4">
        <v>20529.0</v>
      </c>
      <c r="Q6085" s="3" t="s">
        <v>33</v>
      </c>
      <c r="S6085" s="3" t="s">
        <v>34</v>
      </c>
    </row>
    <row r="6086">
      <c r="A6086" s="2">
        <v>42318.71488425926</v>
      </c>
      <c r="B6086" s="3">
        <v>27.0</v>
      </c>
      <c r="C6086" s="3" t="s">
        <v>6139</v>
      </c>
      <c r="D6086" s="3">
        <v>21.0</v>
      </c>
      <c r="E6086" s="3" t="s">
        <v>6140</v>
      </c>
      <c r="F6086" s="3">
        <v>3.0</v>
      </c>
      <c r="G6086" s="3">
        <v>8.0</v>
      </c>
      <c r="H6086" s="3" t="s">
        <v>6331</v>
      </c>
      <c r="I6086" s="3" t="s">
        <v>6332</v>
      </c>
      <c r="J6086" s="3" t="s">
        <v>2015</v>
      </c>
      <c r="K6086" s="3" t="s">
        <v>24</v>
      </c>
      <c r="L6086" s="3">
        <v>12.0</v>
      </c>
      <c r="M6086" s="3" t="s">
        <v>30</v>
      </c>
      <c r="N6086" s="3" t="s">
        <v>6341</v>
      </c>
      <c r="O6086" s="3" t="s">
        <v>235</v>
      </c>
      <c r="P6086" s="4">
        <v>17216.0</v>
      </c>
      <c r="Q6086" s="3" t="s">
        <v>86</v>
      </c>
      <c r="S6086" s="3" t="s">
        <v>34</v>
      </c>
    </row>
    <row r="6087">
      <c r="A6087" s="2">
        <v>42318.71488425926</v>
      </c>
      <c r="B6087" s="3">
        <v>27.0</v>
      </c>
      <c r="C6087" s="3" t="s">
        <v>6139</v>
      </c>
      <c r="D6087" s="3">
        <v>21.0</v>
      </c>
      <c r="E6087" s="3" t="s">
        <v>6140</v>
      </c>
      <c r="F6087" s="3">
        <v>3.0</v>
      </c>
      <c r="G6087" s="3">
        <v>8.0</v>
      </c>
      <c r="H6087" s="3" t="s">
        <v>6331</v>
      </c>
      <c r="I6087" s="3" t="s">
        <v>6332</v>
      </c>
      <c r="J6087" s="3" t="s">
        <v>2015</v>
      </c>
      <c r="K6087" s="3" t="s">
        <v>24</v>
      </c>
      <c r="L6087" s="3">
        <v>13.0</v>
      </c>
      <c r="M6087" s="3" t="s">
        <v>25</v>
      </c>
      <c r="N6087" s="3" t="s">
        <v>6342</v>
      </c>
      <c r="O6087" s="3" t="s">
        <v>184</v>
      </c>
      <c r="P6087" s="4">
        <v>30550.0</v>
      </c>
      <c r="Q6087" s="3" t="s">
        <v>153</v>
      </c>
      <c r="S6087" s="3" t="s">
        <v>34</v>
      </c>
    </row>
    <row r="6088">
      <c r="A6088" s="2">
        <v>42318.71488425926</v>
      </c>
      <c r="B6088" s="3">
        <v>27.0</v>
      </c>
      <c r="C6088" s="3" t="s">
        <v>6139</v>
      </c>
      <c r="D6088" s="3">
        <v>21.0</v>
      </c>
      <c r="E6088" s="3" t="s">
        <v>6140</v>
      </c>
      <c r="F6088" s="3">
        <v>3.0</v>
      </c>
      <c r="G6088" s="3">
        <v>8.0</v>
      </c>
      <c r="H6088" s="3" t="s">
        <v>6331</v>
      </c>
      <c r="I6088" s="3" t="s">
        <v>6332</v>
      </c>
      <c r="J6088" s="3" t="s">
        <v>2015</v>
      </c>
      <c r="K6088" s="3" t="s">
        <v>24</v>
      </c>
      <c r="L6088" s="3">
        <v>14.0</v>
      </c>
      <c r="M6088" s="3" t="s">
        <v>30</v>
      </c>
      <c r="N6088" s="3" t="s">
        <v>3791</v>
      </c>
      <c r="O6088" s="3" t="s">
        <v>215</v>
      </c>
      <c r="P6088" s="4">
        <v>27049.0</v>
      </c>
      <c r="Q6088" s="3" t="s">
        <v>132</v>
      </c>
      <c r="S6088" s="3" t="s">
        <v>34</v>
      </c>
    </row>
    <row r="6089">
      <c r="A6089" s="2">
        <v>42318.71488425926</v>
      </c>
      <c r="B6089" s="3">
        <v>27.0</v>
      </c>
      <c r="C6089" s="3" t="s">
        <v>6139</v>
      </c>
      <c r="D6089" s="3">
        <v>21.0</v>
      </c>
      <c r="E6089" s="3" t="s">
        <v>6140</v>
      </c>
      <c r="F6089" s="3">
        <v>3.0</v>
      </c>
      <c r="G6089" s="3">
        <v>8.0</v>
      </c>
      <c r="H6089" s="3" t="s">
        <v>6331</v>
      </c>
      <c r="I6089" s="3" t="s">
        <v>6332</v>
      </c>
      <c r="J6089" s="3" t="s">
        <v>2015</v>
      </c>
      <c r="K6089" s="3" t="s">
        <v>24</v>
      </c>
      <c r="L6089" s="3">
        <v>15.0</v>
      </c>
      <c r="M6089" s="3" t="s">
        <v>25</v>
      </c>
      <c r="N6089" s="3" t="s">
        <v>2045</v>
      </c>
      <c r="O6089" s="3" t="s">
        <v>1275</v>
      </c>
      <c r="P6089" s="4">
        <v>29044.0</v>
      </c>
      <c r="Q6089" s="3" t="s">
        <v>216</v>
      </c>
      <c r="S6089" s="3" t="s">
        <v>34</v>
      </c>
    </row>
    <row r="6090">
      <c r="A6090" s="2">
        <v>42318.71488425926</v>
      </c>
      <c r="B6090" s="3">
        <v>27.0</v>
      </c>
      <c r="C6090" s="3" t="s">
        <v>6139</v>
      </c>
      <c r="D6090" s="3">
        <v>21.0</v>
      </c>
      <c r="E6090" s="3" t="s">
        <v>6140</v>
      </c>
      <c r="F6090" s="3">
        <v>3.0</v>
      </c>
      <c r="G6090" s="3">
        <v>8.0</v>
      </c>
      <c r="H6090" s="3" t="s">
        <v>6331</v>
      </c>
      <c r="I6090" s="3" t="s">
        <v>6332</v>
      </c>
      <c r="J6090" s="3" t="s">
        <v>2015</v>
      </c>
      <c r="K6090" s="3" t="s">
        <v>24</v>
      </c>
      <c r="L6090" s="3">
        <v>16.0</v>
      </c>
      <c r="M6090" s="3" t="s">
        <v>30</v>
      </c>
      <c r="N6090" s="3" t="s">
        <v>6343</v>
      </c>
      <c r="O6090" s="3" t="s">
        <v>93</v>
      </c>
      <c r="P6090" s="4">
        <v>17242.0</v>
      </c>
      <c r="Q6090" s="3" t="s">
        <v>105</v>
      </c>
      <c r="S6090" s="3" t="s">
        <v>34</v>
      </c>
    </row>
    <row r="6091">
      <c r="A6091" s="2">
        <v>42318.71488425926</v>
      </c>
      <c r="B6091" s="3">
        <v>27.0</v>
      </c>
      <c r="C6091" s="3" t="s">
        <v>6139</v>
      </c>
      <c r="D6091" s="3">
        <v>21.0</v>
      </c>
      <c r="E6091" s="3" t="s">
        <v>6140</v>
      </c>
      <c r="F6091" s="3">
        <v>3.0</v>
      </c>
      <c r="G6091" s="3">
        <v>8.0</v>
      </c>
      <c r="H6091" s="3" t="s">
        <v>6331</v>
      </c>
      <c r="I6091" s="3" t="s">
        <v>6332</v>
      </c>
      <c r="J6091" s="3" t="s">
        <v>2015</v>
      </c>
      <c r="K6091" s="3" t="s">
        <v>24</v>
      </c>
      <c r="L6091" s="3">
        <v>17.0</v>
      </c>
      <c r="M6091" s="3" t="s">
        <v>25</v>
      </c>
      <c r="N6091" s="3" t="s">
        <v>6344</v>
      </c>
      <c r="O6091" s="3" t="s">
        <v>2765</v>
      </c>
      <c r="P6091" s="4">
        <v>30552.0</v>
      </c>
      <c r="Q6091" s="3" t="s">
        <v>110</v>
      </c>
      <c r="S6091" s="3" t="s">
        <v>34</v>
      </c>
    </row>
    <row r="6092">
      <c r="A6092" s="2">
        <v>42318.71488425926</v>
      </c>
      <c r="B6092" s="3">
        <v>27.0</v>
      </c>
      <c r="C6092" s="3" t="s">
        <v>6139</v>
      </c>
      <c r="D6092" s="3">
        <v>21.0</v>
      </c>
      <c r="E6092" s="3" t="s">
        <v>6140</v>
      </c>
      <c r="F6092" s="3">
        <v>3.0</v>
      </c>
      <c r="G6092" s="3">
        <v>8.0</v>
      </c>
      <c r="H6092" s="3" t="s">
        <v>6331</v>
      </c>
      <c r="I6092" s="3" t="s">
        <v>6332</v>
      </c>
      <c r="J6092" s="3" t="s">
        <v>2015</v>
      </c>
      <c r="K6092" s="3" t="s">
        <v>24</v>
      </c>
      <c r="L6092" s="3">
        <v>18.0</v>
      </c>
      <c r="M6092" s="3" t="s">
        <v>30</v>
      </c>
      <c r="N6092" s="3" t="s">
        <v>6345</v>
      </c>
      <c r="O6092" s="3" t="s">
        <v>2020</v>
      </c>
      <c r="P6092" s="4">
        <v>23948.0</v>
      </c>
      <c r="Q6092" s="3" t="s">
        <v>221</v>
      </c>
      <c r="S6092" s="3" t="s">
        <v>34</v>
      </c>
    </row>
    <row r="6093">
      <c r="A6093" s="2">
        <v>42318.71488425926</v>
      </c>
      <c r="B6093" s="3">
        <v>27.0</v>
      </c>
      <c r="C6093" s="3" t="s">
        <v>6139</v>
      </c>
      <c r="D6093" s="3">
        <v>21.0</v>
      </c>
      <c r="E6093" s="3" t="s">
        <v>6140</v>
      </c>
      <c r="F6093" s="3">
        <v>3.0</v>
      </c>
      <c r="G6093" s="3">
        <v>8.0</v>
      </c>
      <c r="H6093" s="3" t="s">
        <v>6331</v>
      </c>
      <c r="I6093" s="3" t="s">
        <v>6332</v>
      </c>
      <c r="J6093" s="3" t="s">
        <v>2015</v>
      </c>
      <c r="K6093" s="3" t="s">
        <v>24</v>
      </c>
      <c r="L6093" s="3">
        <v>19.0</v>
      </c>
      <c r="M6093" s="3" t="s">
        <v>25</v>
      </c>
      <c r="N6093" s="3" t="s">
        <v>1935</v>
      </c>
      <c r="O6093" s="3" t="s">
        <v>3993</v>
      </c>
      <c r="P6093" s="4">
        <v>26881.0</v>
      </c>
      <c r="Q6093" s="3" t="s">
        <v>1955</v>
      </c>
      <c r="S6093" s="3" t="s">
        <v>34</v>
      </c>
    </row>
    <row r="6094">
      <c r="A6094" s="2">
        <v>42318.71488425926</v>
      </c>
      <c r="B6094" s="3">
        <v>27.0</v>
      </c>
      <c r="C6094" s="3" t="s">
        <v>6139</v>
      </c>
      <c r="D6094" s="3">
        <v>21.0</v>
      </c>
      <c r="E6094" s="3" t="s">
        <v>6140</v>
      </c>
      <c r="F6094" s="3">
        <v>3.0</v>
      </c>
      <c r="G6094" s="3">
        <v>8.0</v>
      </c>
      <c r="H6094" s="3" t="s">
        <v>6331</v>
      </c>
      <c r="I6094" s="3" t="s">
        <v>6332</v>
      </c>
      <c r="J6094" s="3" t="s">
        <v>2015</v>
      </c>
      <c r="K6094" s="3" t="s">
        <v>24</v>
      </c>
      <c r="L6094" s="3">
        <v>20.0</v>
      </c>
      <c r="M6094" s="3" t="s">
        <v>30</v>
      </c>
      <c r="N6094" s="3" t="s">
        <v>6346</v>
      </c>
      <c r="O6094" s="3" t="s">
        <v>6347</v>
      </c>
      <c r="P6094" s="4">
        <v>19673.0</v>
      </c>
      <c r="Q6094" s="3" t="s">
        <v>49</v>
      </c>
      <c r="S6094" s="3" t="s">
        <v>34</v>
      </c>
    </row>
    <row r="6095">
      <c r="A6095" s="2">
        <v>42318.71488425926</v>
      </c>
      <c r="B6095" s="3">
        <v>27.0</v>
      </c>
      <c r="C6095" s="3" t="s">
        <v>6139</v>
      </c>
      <c r="D6095" s="3">
        <v>21.0</v>
      </c>
      <c r="E6095" s="3" t="s">
        <v>6140</v>
      </c>
      <c r="F6095" s="3">
        <v>3.0</v>
      </c>
      <c r="G6095" s="3">
        <v>8.0</v>
      </c>
      <c r="H6095" s="3" t="s">
        <v>6331</v>
      </c>
      <c r="I6095" s="3" t="s">
        <v>6332</v>
      </c>
      <c r="J6095" s="3" t="s">
        <v>2015</v>
      </c>
      <c r="K6095" s="3" t="s">
        <v>24</v>
      </c>
      <c r="L6095" s="3">
        <v>21.0</v>
      </c>
      <c r="M6095" s="3" t="s">
        <v>25</v>
      </c>
      <c r="N6095" s="3" t="s">
        <v>6348</v>
      </c>
      <c r="O6095" s="3" t="s">
        <v>859</v>
      </c>
      <c r="P6095" s="4">
        <v>34008.0</v>
      </c>
      <c r="Q6095" s="3" t="s">
        <v>191</v>
      </c>
      <c r="S6095" s="3" t="s">
        <v>34</v>
      </c>
    </row>
    <row r="6096">
      <c r="A6096" s="2">
        <v>42318.71488425926</v>
      </c>
      <c r="B6096" s="3">
        <v>27.0</v>
      </c>
      <c r="C6096" s="3" t="s">
        <v>6139</v>
      </c>
      <c r="D6096" s="3">
        <v>25.0</v>
      </c>
      <c r="E6096" s="3" t="s">
        <v>6158</v>
      </c>
      <c r="F6096" s="3">
        <v>3.0</v>
      </c>
      <c r="G6096" s="3">
        <v>8.0</v>
      </c>
      <c r="H6096" s="3" t="s">
        <v>6331</v>
      </c>
      <c r="I6096" s="3" t="s">
        <v>6332</v>
      </c>
      <c r="J6096" s="3" t="s">
        <v>2015</v>
      </c>
      <c r="K6096" s="3" t="s">
        <v>24</v>
      </c>
      <c r="L6096" s="3">
        <v>1.0</v>
      </c>
      <c r="M6096" s="3" t="s">
        <v>25</v>
      </c>
      <c r="N6096" s="3" t="s">
        <v>6349</v>
      </c>
      <c r="O6096" s="3" t="s">
        <v>69</v>
      </c>
      <c r="P6096" s="4">
        <v>22735.0</v>
      </c>
      <c r="Q6096" s="3" t="s">
        <v>216</v>
      </c>
      <c r="S6096" s="3" t="s">
        <v>29</v>
      </c>
    </row>
    <row r="6097">
      <c r="A6097" s="2">
        <v>42318.71488425926</v>
      </c>
      <c r="B6097" s="3">
        <v>27.0</v>
      </c>
      <c r="C6097" s="3" t="s">
        <v>6139</v>
      </c>
      <c r="D6097" s="3">
        <v>25.0</v>
      </c>
      <c r="E6097" s="3" t="s">
        <v>6158</v>
      </c>
      <c r="F6097" s="3">
        <v>3.0</v>
      </c>
      <c r="G6097" s="3">
        <v>8.0</v>
      </c>
      <c r="H6097" s="3" t="s">
        <v>6331</v>
      </c>
      <c r="I6097" s="3" t="s">
        <v>6332</v>
      </c>
      <c r="J6097" s="3" t="s">
        <v>2015</v>
      </c>
      <c r="K6097" s="3" t="s">
        <v>24</v>
      </c>
      <c r="L6097" s="3">
        <v>2.0</v>
      </c>
      <c r="M6097" s="3" t="s">
        <v>30</v>
      </c>
      <c r="N6097" s="3" t="s">
        <v>6350</v>
      </c>
      <c r="O6097" s="3" t="s">
        <v>307</v>
      </c>
      <c r="P6097" s="4">
        <v>19579.0</v>
      </c>
      <c r="Q6097" s="3" t="s">
        <v>712</v>
      </c>
      <c r="S6097" s="3" t="s">
        <v>29</v>
      </c>
    </row>
    <row r="6098">
      <c r="A6098" s="2">
        <v>42318.71488425926</v>
      </c>
      <c r="B6098" s="3">
        <v>27.0</v>
      </c>
      <c r="C6098" s="3" t="s">
        <v>6139</v>
      </c>
      <c r="D6098" s="3">
        <v>25.0</v>
      </c>
      <c r="E6098" s="3" t="s">
        <v>6158</v>
      </c>
      <c r="F6098" s="3">
        <v>3.0</v>
      </c>
      <c r="G6098" s="3">
        <v>8.0</v>
      </c>
      <c r="H6098" s="3" t="s">
        <v>6331</v>
      </c>
      <c r="I6098" s="3" t="s">
        <v>6332</v>
      </c>
      <c r="J6098" s="3" t="s">
        <v>2015</v>
      </c>
      <c r="K6098" s="3" t="s">
        <v>24</v>
      </c>
      <c r="L6098" s="3">
        <v>3.0</v>
      </c>
      <c r="M6098" s="3" t="s">
        <v>25</v>
      </c>
      <c r="N6098" s="3" t="s">
        <v>6351</v>
      </c>
      <c r="O6098" s="3" t="s">
        <v>6352</v>
      </c>
      <c r="P6098" s="4">
        <v>20448.0</v>
      </c>
      <c r="Q6098" s="3" t="s">
        <v>169</v>
      </c>
      <c r="S6098" s="3" t="s">
        <v>34</v>
      </c>
    </row>
    <row r="6099">
      <c r="A6099" s="2">
        <v>42318.71488425926</v>
      </c>
      <c r="B6099" s="3">
        <v>27.0</v>
      </c>
      <c r="C6099" s="3" t="s">
        <v>6139</v>
      </c>
      <c r="D6099" s="3">
        <v>25.0</v>
      </c>
      <c r="E6099" s="3" t="s">
        <v>6158</v>
      </c>
      <c r="F6099" s="3">
        <v>3.0</v>
      </c>
      <c r="G6099" s="3">
        <v>8.0</v>
      </c>
      <c r="H6099" s="3" t="s">
        <v>6331</v>
      </c>
      <c r="I6099" s="3" t="s">
        <v>6332</v>
      </c>
      <c r="J6099" s="3" t="s">
        <v>2015</v>
      </c>
      <c r="K6099" s="3" t="s">
        <v>24</v>
      </c>
      <c r="L6099" s="3">
        <v>4.0</v>
      </c>
      <c r="M6099" s="3" t="s">
        <v>30</v>
      </c>
      <c r="N6099" s="3" t="s">
        <v>6353</v>
      </c>
      <c r="O6099" s="3" t="s">
        <v>121</v>
      </c>
      <c r="P6099" s="4">
        <v>19053.0</v>
      </c>
      <c r="Q6099" s="3" t="s">
        <v>149</v>
      </c>
      <c r="S6099" s="3" t="s">
        <v>34</v>
      </c>
    </row>
    <row r="6100">
      <c r="A6100" s="2">
        <v>42318.71488425926</v>
      </c>
      <c r="B6100" s="3">
        <v>27.0</v>
      </c>
      <c r="C6100" s="3" t="s">
        <v>6139</v>
      </c>
      <c r="D6100" s="3">
        <v>25.0</v>
      </c>
      <c r="E6100" s="3" t="s">
        <v>6158</v>
      </c>
      <c r="F6100" s="3">
        <v>3.0</v>
      </c>
      <c r="G6100" s="3">
        <v>8.0</v>
      </c>
      <c r="H6100" s="3" t="s">
        <v>6331</v>
      </c>
      <c r="I6100" s="3" t="s">
        <v>6332</v>
      </c>
      <c r="J6100" s="3" t="s">
        <v>2015</v>
      </c>
      <c r="K6100" s="3" t="s">
        <v>24</v>
      </c>
      <c r="L6100" s="3">
        <v>5.0</v>
      </c>
      <c r="M6100" s="3" t="s">
        <v>25</v>
      </c>
      <c r="N6100" s="3" t="s">
        <v>6354</v>
      </c>
      <c r="O6100" s="3" t="s">
        <v>417</v>
      </c>
      <c r="P6100" s="4">
        <v>18346.0</v>
      </c>
      <c r="Q6100" s="3" t="s">
        <v>970</v>
      </c>
      <c r="S6100" s="3" t="s">
        <v>34</v>
      </c>
    </row>
    <row r="6101">
      <c r="A6101" s="2">
        <v>42318.71488425926</v>
      </c>
      <c r="B6101" s="3">
        <v>27.0</v>
      </c>
      <c r="C6101" s="3" t="s">
        <v>6139</v>
      </c>
      <c r="D6101" s="3">
        <v>25.0</v>
      </c>
      <c r="E6101" s="3" t="s">
        <v>6158</v>
      </c>
      <c r="F6101" s="3">
        <v>3.0</v>
      </c>
      <c r="G6101" s="3">
        <v>8.0</v>
      </c>
      <c r="H6101" s="3" t="s">
        <v>6331</v>
      </c>
      <c r="I6101" s="3" t="s">
        <v>6332</v>
      </c>
      <c r="J6101" s="3" t="s">
        <v>2015</v>
      </c>
      <c r="K6101" s="3" t="s">
        <v>24</v>
      </c>
      <c r="L6101" s="3">
        <v>6.0</v>
      </c>
      <c r="M6101" s="3" t="s">
        <v>30</v>
      </c>
      <c r="N6101" s="3" t="s">
        <v>1766</v>
      </c>
      <c r="O6101" s="3" t="s">
        <v>452</v>
      </c>
      <c r="P6101" s="4">
        <v>23382.0</v>
      </c>
      <c r="Q6101" s="3" t="s">
        <v>46</v>
      </c>
      <c r="S6101" s="3" t="s">
        <v>34</v>
      </c>
    </row>
    <row r="6102">
      <c r="A6102" s="2">
        <v>42318.71488425926</v>
      </c>
      <c r="B6102" s="3">
        <v>27.0</v>
      </c>
      <c r="C6102" s="3" t="s">
        <v>6139</v>
      </c>
      <c r="D6102" s="3">
        <v>25.0</v>
      </c>
      <c r="E6102" s="3" t="s">
        <v>6158</v>
      </c>
      <c r="F6102" s="3">
        <v>3.0</v>
      </c>
      <c r="G6102" s="3">
        <v>8.0</v>
      </c>
      <c r="H6102" s="3" t="s">
        <v>6331</v>
      </c>
      <c r="I6102" s="3" t="s">
        <v>6332</v>
      </c>
      <c r="J6102" s="3" t="s">
        <v>2015</v>
      </c>
      <c r="K6102" s="3" t="s">
        <v>24</v>
      </c>
      <c r="L6102" s="3">
        <v>7.0</v>
      </c>
      <c r="M6102" s="3" t="s">
        <v>25</v>
      </c>
      <c r="N6102" s="3" t="s">
        <v>6355</v>
      </c>
      <c r="O6102" s="3" t="s">
        <v>200</v>
      </c>
      <c r="P6102" s="4">
        <v>22473.0</v>
      </c>
      <c r="Q6102" s="3" t="s">
        <v>33</v>
      </c>
      <c r="S6102" s="3" t="s">
        <v>34</v>
      </c>
    </row>
    <row r="6103">
      <c r="A6103" s="2">
        <v>42318.71488425926</v>
      </c>
      <c r="B6103" s="3">
        <v>27.0</v>
      </c>
      <c r="C6103" s="3" t="s">
        <v>6139</v>
      </c>
      <c r="D6103" s="3">
        <v>25.0</v>
      </c>
      <c r="E6103" s="3" t="s">
        <v>6158</v>
      </c>
      <c r="F6103" s="3">
        <v>3.0</v>
      </c>
      <c r="G6103" s="3">
        <v>8.0</v>
      </c>
      <c r="H6103" s="3" t="s">
        <v>6331</v>
      </c>
      <c r="I6103" s="3" t="s">
        <v>6332</v>
      </c>
      <c r="J6103" s="3" t="s">
        <v>2015</v>
      </c>
      <c r="K6103" s="3" t="s">
        <v>24</v>
      </c>
      <c r="L6103" s="3">
        <v>8.0</v>
      </c>
      <c r="M6103" s="3" t="s">
        <v>30</v>
      </c>
      <c r="N6103" s="3" t="s">
        <v>6356</v>
      </c>
      <c r="O6103" s="3" t="s">
        <v>361</v>
      </c>
      <c r="P6103" s="4">
        <v>26126.0</v>
      </c>
      <c r="Q6103" s="3" t="s">
        <v>228</v>
      </c>
      <c r="S6103" s="3" t="s">
        <v>34</v>
      </c>
    </row>
    <row r="6104">
      <c r="A6104" s="2">
        <v>42318.71488425926</v>
      </c>
      <c r="B6104" s="3">
        <v>27.0</v>
      </c>
      <c r="C6104" s="3" t="s">
        <v>6139</v>
      </c>
      <c r="D6104" s="3">
        <v>25.0</v>
      </c>
      <c r="E6104" s="3" t="s">
        <v>6158</v>
      </c>
      <c r="F6104" s="3">
        <v>3.0</v>
      </c>
      <c r="G6104" s="3">
        <v>8.0</v>
      </c>
      <c r="H6104" s="3" t="s">
        <v>6331</v>
      </c>
      <c r="I6104" s="3" t="s">
        <v>6332</v>
      </c>
      <c r="J6104" s="3" t="s">
        <v>2015</v>
      </c>
      <c r="K6104" s="3" t="s">
        <v>24</v>
      </c>
      <c r="L6104" s="3">
        <v>9.0</v>
      </c>
      <c r="M6104" s="3" t="s">
        <v>25</v>
      </c>
      <c r="N6104" s="3" t="s">
        <v>6357</v>
      </c>
      <c r="O6104" s="3" t="s">
        <v>243</v>
      </c>
      <c r="P6104" s="4">
        <v>19257.0</v>
      </c>
      <c r="Q6104" s="3" t="s">
        <v>110</v>
      </c>
      <c r="S6104" s="3" t="s">
        <v>34</v>
      </c>
    </row>
    <row r="6105">
      <c r="A6105" s="2">
        <v>42318.71488425926</v>
      </c>
      <c r="B6105" s="3">
        <v>27.0</v>
      </c>
      <c r="C6105" s="3" t="s">
        <v>6139</v>
      </c>
      <c r="D6105" s="3">
        <v>25.0</v>
      </c>
      <c r="E6105" s="3" t="s">
        <v>6158</v>
      </c>
      <c r="F6105" s="3">
        <v>3.0</v>
      </c>
      <c r="G6105" s="3">
        <v>8.0</v>
      </c>
      <c r="H6105" s="3" t="s">
        <v>6331</v>
      </c>
      <c r="I6105" s="3" t="s">
        <v>6332</v>
      </c>
      <c r="J6105" s="3" t="s">
        <v>2015</v>
      </c>
      <c r="K6105" s="3" t="s">
        <v>24</v>
      </c>
      <c r="L6105" s="3">
        <v>10.0</v>
      </c>
      <c r="M6105" s="3" t="s">
        <v>30</v>
      </c>
      <c r="N6105" s="3" t="s">
        <v>6358</v>
      </c>
      <c r="O6105" s="3" t="s">
        <v>452</v>
      </c>
      <c r="P6105" s="4">
        <v>27570.0</v>
      </c>
      <c r="Q6105" s="3" t="s">
        <v>189</v>
      </c>
      <c r="S6105" s="3" t="s">
        <v>34</v>
      </c>
    </row>
    <row r="6106">
      <c r="A6106" s="2">
        <v>42318.71488425926</v>
      </c>
      <c r="B6106" s="3">
        <v>27.0</v>
      </c>
      <c r="C6106" s="3" t="s">
        <v>6139</v>
      </c>
      <c r="D6106" s="3">
        <v>25.0</v>
      </c>
      <c r="E6106" s="3" t="s">
        <v>6158</v>
      </c>
      <c r="F6106" s="3">
        <v>3.0</v>
      </c>
      <c r="G6106" s="3">
        <v>8.0</v>
      </c>
      <c r="H6106" s="3" t="s">
        <v>6331</v>
      </c>
      <c r="I6106" s="3" t="s">
        <v>6332</v>
      </c>
      <c r="J6106" s="3" t="s">
        <v>2015</v>
      </c>
      <c r="K6106" s="3" t="s">
        <v>24</v>
      </c>
      <c r="L6106" s="3">
        <v>11.0</v>
      </c>
      <c r="M6106" s="3" t="s">
        <v>25</v>
      </c>
      <c r="N6106" s="3" t="s">
        <v>856</v>
      </c>
      <c r="O6106" s="3" t="s">
        <v>119</v>
      </c>
      <c r="P6106" s="4">
        <v>22045.0</v>
      </c>
      <c r="Q6106" s="3" t="s">
        <v>149</v>
      </c>
      <c r="S6106" s="3" t="s">
        <v>34</v>
      </c>
    </row>
    <row r="6107">
      <c r="A6107" s="2">
        <v>42318.71488425926</v>
      </c>
      <c r="B6107" s="3">
        <v>27.0</v>
      </c>
      <c r="C6107" s="3" t="s">
        <v>6139</v>
      </c>
      <c r="D6107" s="3">
        <v>25.0</v>
      </c>
      <c r="E6107" s="3" t="s">
        <v>6158</v>
      </c>
      <c r="F6107" s="3">
        <v>3.0</v>
      </c>
      <c r="G6107" s="3">
        <v>8.0</v>
      </c>
      <c r="H6107" s="3" t="s">
        <v>6331</v>
      </c>
      <c r="I6107" s="3" t="s">
        <v>6332</v>
      </c>
      <c r="J6107" s="3" t="s">
        <v>2015</v>
      </c>
      <c r="K6107" s="3" t="s">
        <v>24</v>
      </c>
      <c r="L6107" s="3">
        <v>12.0</v>
      </c>
      <c r="M6107" s="3" t="s">
        <v>30</v>
      </c>
      <c r="N6107" s="3" t="s">
        <v>6356</v>
      </c>
      <c r="O6107" s="3" t="s">
        <v>4621</v>
      </c>
      <c r="P6107" s="4">
        <v>26796.0</v>
      </c>
      <c r="Q6107" s="3" t="s">
        <v>1955</v>
      </c>
      <c r="S6107" s="3" t="s">
        <v>34</v>
      </c>
    </row>
    <row r="6108">
      <c r="A6108" s="2">
        <v>42318.71488425926</v>
      </c>
      <c r="B6108" s="3">
        <v>27.0</v>
      </c>
      <c r="C6108" s="3" t="s">
        <v>6139</v>
      </c>
      <c r="D6108" s="3">
        <v>25.0</v>
      </c>
      <c r="E6108" s="3" t="s">
        <v>6158</v>
      </c>
      <c r="F6108" s="3">
        <v>3.0</v>
      </c>
      <c r="G6108" s="3">
        <v>8.0</v>
      </c>
      <c r="H6108" s="3" t="s">
        <v>6331</v>
      </c>
      <c r="I6108" s="3" t="s">
        <v>6332</v>
      </c>
      <c r="J6108" s="3" t="s">
        <v>2015</v>
      </c>
      <c r="K6108" s="3" t="s">
        <v>24</v>
      </c>
      <c r="L6108" s="3">
        <v>13.0</v>
      </c>
      <c r="M6108" s="3" t="s">
        <v>25</v>
      </c>
      <c r="N6108" s="3" t="s">
        <v>6359</v>
      </c>
      <c r="O6108" s="3" t="s">
        <v>664</v>
      </c>
      <c r="P6108" s="4">
        <v>22464.0</v>
      </c>
      <c r="Q6108" s="3" t="s">
        <v>266</v>
      </c>
      <c r="S6108" s="3" t="s">
        <v>34</v>
      </c>
    </row>
    <row r="6109">
      <c r="A6109" s="2">
        <v>42318.71488425926</v>
      </c>
      <c r="B6109" s="3">
        <v>27.0</v>
      </c>
      <c r="C6109" s="3" t="s">
        <v>6139</v>
      </c>
      <c r="D6109" s="3">
        <v>25.0</v>
      </c>
      <c r="E6109" s="3" t="s">
        <v>6158</v>
      </c>
      <c r="F6109" s="3">
        <v>3.0</v>
      </c>
      <c r="G6109" s="3">
        <v>8.0</v>
      </c>
      <c r="H6109" s="3" t="s">
        <v>6331</v>
      </c>
      <c r="I6109" s="3" t="s">
        <v>6332</v>
      </c>
      <c r="J6109" s="3" t="s">
        <v>2015</v>
      </c>
      <c r="K6109" s="3" t="s">
        <v>24</v>
      </c>
      <c r="L6109" s="3">
        <v>14.0</v>
      </c>
      <c r="M6109" s="3" t="s">
        <v>30</v>
      </c>
      <c r="N6109" s="3" t="s">
        <v>6360</v>
      </c>
      <c r="O6109" s="3" t="s">
        <v>729</v>
      </c>
      <c r="P6109" s="4">
        <v>16640.0</v>
      </c>
      <c r="Q6109" s="3" t="s">
        <v>169</v>
      </c>
      <c r="S6109" s="3" t="s">
        <v>34</v>
      </c>
    </row>
    <row r="6110">
      <c r="A6110" s="2">
        <v>42318.71488425926</v>
      </c>
      <c r="B6110" s="3">
        <v>27.0</v>
      </c>
      <c r="C6110" s="3" t="s">
        <v>6139</v>
      </c>
      <c r="D6110" s="3">
        <v>25.0</v>
      </c>
      <c r="E6110" s="3" t="s">
        <v>6158</v>
      </c>
      <c r="F6110" s="3">
        <v>3.0</v>
      </c>
      <c r="G6110" s="3">
        <v>8.0</v>
      </c>
      <c r="H6110" s="3" t="s">
        <v>6331</v>
      </c>
      <c r="I6110" s="3" t="s">
        <v>6332</v>
      </c>
      <c r="J6110" s="3" t="s">
        <v>2015</v>
      </c>
      <c r="K6110" s="3" t="s">
        <v>24</v>
      </c>
      <c r="L6110" s="3">
        <v>15.0</v>
      </c>
      <c r="M6110" s="3" t="s">
        <v>25</v>
      </c>
      <c r="N6110" s="3" t="s">
        <v>6361</v>
      </c>
      <c r="O6110" s="3" t="s">
        <v>127</v>
      </c>
      <c r="P6110" s="4">
        <v>20983.0</v>
      </c>
      <c r="Q6110" s="3" t="s">
        <v>110</v>
      </c>
      <c r="S6110" s="3" t="s">
        <v>34</v>
      </c>
    </row>
    <row r="6111">
      <c r="A6111" s="2">
        <v>42318.71488425926</v>
      </c>
      <c r="B6111" s="3">
        <v>27.0</v>
      </c>
      <c r="C6111" s="3" t="s">
        <v>6139</v>
      </c>
      <c r="D6111" s="3">
        <v>25.0</v>
      </c>
      <c r="E6111" s="3" t="s">
        <v>6158</v>
      </c>
      <c r="F6111" s="3">
        <v>3.0</v>
      </c>
      <c r="G6111" s="3">
        <v>8.0</v>
      </c>
      <c r="H6111" s="3" t="s">
        <v>6331</v>
      </c>
      <c r="I6111" s="3" t="s">
        <v>6332</v>
      </c>
      <c r="J6111" s="3" t="s">
        <v>2015</v>
      </c>
      <c r="K6111" s="3" t="s">
        <v>24</v>
      </c>
      <c r="L6111" s="3">
        <v>16.0</v>
      </c>
      <c r="M6111" s="3" t="s">
        <v>30</v>
      </c>
      <c r="N6111" s="3" t="s">
        <v>6362</v>
      </c>
      <c r="O6111" s="3" t="s">
        <v>998</v>
      </c>
      <c r="P6111" s="4">
        <v>25045.0</v>
      </c>
      <c r="Q6111" s="3" t="s">
        <v>115</v>
      </c>
      <c r="S6111" s="3" t="s">
        <v>34</v>
      </c>
    </row>
    <row r="6112">
      <c r="A6112" s="2">
        <v>42318.71488425926</v>
      </c>
      <c r="B6112" s="3">
        <v>27.0</v>
      </c>
      <c r="C6112" s="3" t="s">
        <v>6139</v>
      </c>
      <c r="D6112" s="3">
        <v>25.0</v>
      </c>
      <c r="E6112" s="3" t="s">
        <v>6158</v>
      </c>
      <c r="F6112" s="3">
        <v>3.0</v>
      </c>
      <c r="G6112" s="3">
        <v>8.0</v>
      </c>
      <c r="H6112" s="3" t="s">
        <v>6331</v>
      </c>
      <c r="I6112" s="3" t="s">
        <v>6332</v>
      </c>
      <c r="J6112" s="3" t="s">
        <v>2015</v>
      </c>
      <c r="K6112" s="3" t="s">
        <v>24</v>
      </c>
      <c r="L6112" s="3">
        <v>17.0</v>
      </c>
      <c r="M6112" s="3" t="s">
        <v>25</v>
      </c>
      <c r="N6112" s="3" t="s">
        <v>5904</v>
      </c>
      <c r="O6112" s="3" t="s">
        <v>281</v>
      </c>
      <c r="P6112" s="4">
        <v>20434.0</v>
      </c>
      <c r="Q6112" s="3" t="s">
        <v>33</v>
      </c>
      <c r="S6112" s="3" t="s">
        <v>34</v>
      </c>
    </row>
    <row r="6113">
      <c r="A6113" s="2">
        <v>42318.71488425926</v>
      </c>
      <c r="B6113" s="3">
        <v>27.0</v>
      </c>
      <c r="C6113" s="3" t="s">
        <v>6139</v>
      </c>
      <c r="D6113" s="3">
        <v>25.0</v>
      </c>
      <c r="E6113" s="3" t="s">
        <v>6158</v>
      </c>
      <c r="F6113" s="3">
        <v>3.0</v>
      </c>
      <c r="G6113" s="3">
        <v>8.0</v>
      </c>
      <c r="H6113" s="3" t="s">
        <v>6331</v>
      </c>
      <c r="I6113" s="3" t="s">
        <v>6332</v>
      </c>
      <c r="J6113" s="3" t="s">
        <v>2015</v>
      </c>
      <c r="K6113" s="3" t="s">
        <v>24</v>
      </c>
      <c r="L6113" s="3">
        <v>18.0</v>
      </c>
      <c r="M6113" s="3" t="s">
        <v>30</v>
      </c>
      <c r="N6113" s="3" t="s">
        <v>6363</v>
      </c>
      <c r="O6113" s="3" t="s">
        <v>6364</v>
      </c>
      <c r="P6113" s="4">
        <v>31547.0</v>
      </c>
      <c r="Q6113" s="3" t="s">
        <v>169</v>
      </c>
      <c r="S6113" s="3" t="s">
        <v>34</v>
      </c>
    </row>
    <row r="6114">
      <c r="A6114" s="2">
        <v>42318.71488425926</v>
      </c>
      <c r="B6114" s="3">
        <v>27.0</v>
      </c>
      <c r="C6114" s="3" t="s">
        <v>6139</v>
      </c>
      <c r="D6114" s="3">
        <v>25.0</v>
      </c>
      <c r="E6114" s="3" t="s">
        <v>6158</v>
      </c>
      <c r="F6114" s="3">
        <v>3.0</v>
      </c>
      <c r="G6114" s="3">
        <v>8.0</v>
      </c>
      <c r="H6114" s="3" t="s">
        <v>6331</v>
      </c>
      <c r="I6114" s="3" t="s">
        <v>6332</v>
      </c>
      <c r="J6114" s="3" t="s">
        <v>2015</v>
      </c>
      <c r="K6114" s="3" t="s">
        <v>24</v>
      </c>
      <c r="L6114" s="3">
        <v>19.0</v>
      </c>
      <c r="M6114" s="3" t="s">
        <v>25</v>
      </c>
      <c r="N6114" s="3" t="s">
        <v>6365</v>
      </c>
      <c r="O6114" s="3" t="s">
        <v>6366</v>
      </c>
      <c r="P6114" s="4">
        <v>22627.0</v>
      </c>
      <c r="Q6114" s="3" t="s">
        <v>189</v>
      </c>
      <c r="S6114" s="3" t="s">
        <v>34</v>
      </c>
    </row>
    <row r="6115">
      <c r="A6115" s="2">
        <v>42318.71488425926</v>
      </c>
      <c r="B6115" s="3">
        <v>27.0</v>
      </c>
      <c r="C6115" s="3" t="s">
        <v>6139</v>
      </c>
      <c r="D6115" s="3">
        <v>25.0</v>
      </c>
      <c r="E6115" s="3" t="s">
        <v>6158</v>
      </c>
      <c r="F6115" s="3">
        <v>3.0</v>
      </c>
      <c r="G6115" s="3">
        <v>8.0</v>
      </c>
      <c r="H6115" s="3" t="s">
        <v>6331</v>
      </c>
      <c r="I6115" s="3" t="s">
        <v>6332</v>
      </c>
      <c r="J6115" s="3" t="s">
        <v>2015</v>
      </c>
      <c r="K6115" s="3" t="s">
        <v>24</v>
      </c>
      <c r="L6115" s="3">
        <v>20.0</v>
      </c>
      <c r="M6115" s="3" t="s">
        <v>30</v>
      </c>
      <c r="N6115" s="3" t="s">
        <v>6367</v>
      </c>
      <c r="O6115" s="3" t="s">
        <v>6368</v>
      </c>
      <c r="P6115" s="4">
        <v>28978.0</v>
      </c>
      <c r="Q6115" s="3" t="s">
        <v>37</v>
      </c>
      <c r="S6115" s="3" t="s">
        <v>34</v>
      </c>
    </row>
    <row r="6116">
      <c r="A6116" s="2">
        <v>42318.71488425926</v>
      </c>
      <c r="B6116" s="3">
        <v>27.0</v>
      </c>
      <c r="C6116" s="3" t="s">
        <v>6139</v>
      </c>
      <c r="D6116" s="3">
        <v>25.0</v>
      </c>
      <c r="E6116" s="3" t="s">
        <v>6158</v>
      </c>
      <c r="F6116" s="3">
        <v>3.0</v>
      </c>
      <c r="G6116" s="3">
        <v>8.0</v>
      </c>
      <c r="H6116" s="3" t="s">
        <v>6331</v>
      </c>
      <c r="I6116" s="3" t="s">
        <v>6332</v>
      </c>
      <c r="J6116" s="3" t="s">
        <v>2015</v>
      </c>
      <c r="K6116" s="3" t="s">
        <v>24</v>
      </c>
      <c r="L6116" s="3">
        <v>21.0</v>
      </c>
      <c r="M6116" s="3" t="s">
        <v>25</v>
      </c>
      <c r="N6116" s="3" t="s">
        <v>2649</v>
      </c>
      <c r="O6116" s="3" t="s">
        <v>664</v>
      </c>
      <c r="P6116" s="4">
        <v>22309.0</v>
      </c>
      <c r="Q6116" s="3" t="s">
        <v>205</v>
      </c>
      <c r="S6116" s="3" t="s">
        <v>34</v>
      </c>
    </row>
    <row r="6117">
      <c r="A6117" s="2">
        <v>42318.71488425926</v>
      </c>
      <c r="B6117" s="3">
        <v>27.0</v>
      </c>
      <c r="C6117" s="3" t="s">
        <v>6139</v>
      </c>
      <c r="D6117" s="3">
        <v>39.0</v>
      </c>
      <c r="E6117" s="3" t="s">
        <v>6179</v>
      </c>
      <c r="F6117" s="3">
        <v>3.0</v>
      </c>
      <c r="G6117" s="3">
        <v>8.0</v>
      </c>
      <c r="H6117" s="3" t="s">
        <v>6331</v>
      </c>
      <c r="I6117" s="3" t="s">
        <v>6332</v>
      </c>
      <c r="J6117" s="3" t="s">
        <v>2015</v>
      </c>
      <c r="K6117" s="3" t="s">
        <v>24</v>
      </c>
      <c r="L6117" s="3">
        <v>1.0</v>
      </c>
      <c r="M6117" s="3" t="s">
        <v>30</v>
      </c>
      <c r="N6117" s="3" t="s">
        <v>6369</v>
      </c>
      <c r="O6117" s="3" t="s">
        <v>361</v>
      </c>
      <c r="P6117" s="4">
        <v>21110.0</v>
      </c>
      <c r="Q6117" s="3" t="s">
        <v>37</v>
      </c>
      <c r="S6117" s="3" t="s">
        <v>29</v>
      </c>
    </row>
    <row r="6118">
      <c r="A6118" s="2">
        <v>42318.71488425926</v>
      </c>
      <c r="B6118" s="3">
        <v>27.0</v>
      </c>
      <c r="C6118" s="3" t="s">
        <v>6139</v>
      </c>
      <c r="D6118" s="3">
        <v>39.0</v>
      </c>
      <c r="E6118" s="3" t="s">
        <v>6179</v>
      </c>
      <c r="F6118" s="3">
        <v>3.0</v>
      </c>
      <c r="G6118" s="3">
        <v>8.0</v>
      </c>
      <c r="H6118" s="3" t="s">
        <v>6331</v>
      </c>
      <c r="I6118" s="3" t="s">
        <v>6332</v>
      </c>
      <c r="J6118" s="3" t="s">
        <v>2015</v>
      </c>
      <c r="K6118" s="3" t="s">
        <v>24</v>
      </c>
      <c r="L6118" s="3">
        <v>2.0</v>
      </c>
      <c r="M6118" s="3" t="s">
        <v>25</v>
      </c>
      <c r="N6118" s="3" t="s">
        <v>459</v>
      </c>
      <c r="O6118" s="3" t="s">
        <v>3993</v>
      </c>
      <c r="P6118" s="4">
        <v>23736.0</v>
      </c>
      <c r="Q6118" s="3" t="s">
        <v>37</v>
      </c>
      <c r="S6118" s="3" t="s">
        <v>34</v>
      </c>
    </row>
    <row r="6119">
      <c r="A6119" s="2">
        <v>42318.71488425926</v>
      </c>
      <c r="B6119" s="3">
        <v>27.0</v>
      </c>
      <c r="C6119" s="3" t="s">
        <v>6139</v>
      </c>
      <c r="D6119" s="3">
        <v>39.0</v>
      </c>
      <c r="E6119" s="3" t="s">
        <v>6179</v>
      </c>
      <c r="F6119" s="3">
        <v>3.0</v>
      </c>
      <c r="G6119" s="3">
        <v>8.0</v>
      </c>
      <c r="H6119" s="3" t="s">
        <v>6331</v>
      </c>
      <c r="I6119" s="3" t="s">
        <v>6332</v>
      </c>
      <c r="J6119" s="3" t="s">
        <v>2015</v>
      </c>
      <c r="K6119" s="3" t="s">
        <v>24</v>
      </c>
      <c r="L6119" s="3">
        <v>3.0</v>
      </c>
      <c r="M6119" s="3" t="s">
        <v>30</v>
      </c>
      <c r="N6119" s="3" t="s">
        <v>6370</v>
      </c>
      <c r="O6119" s="3" t="s">
        <v>329</v>
      </c>
      <c r="P6119" s="4">
        <v>24633.0</v>
      </c>
      <c r="Q6119" s="3" t="s">
        <v>216</v>
      </c>
      <c r="S6119" s="3" t="s">
        <v>29</v>
      </c>
    </row>
    <row r="6120">
      <c r="A6120" s="2">
        <v>42318.71488425926</v>
      </c>
      <c r="B6120" s="3">
        <v>27.0</v>
      </c>
      <c r="C6120" s="3" t="s">
        <v>6139</v>
      </c>
      <c r="D6120" s="3">
        <v>39.0</v>
      </c>
      <c r="E6120" s="3" t="s">
        <v>6179</v>
      </c>
      <c r="F6120" s="3">
        <v>3.0</v>
      </c>
      <c r="G6120" s="3">
        <v>8.0</v>
      </c>
      <c r="H6120" s="3" t="s">
        <v>6331</v>
      </c>
      <c r="I6120" s="3" t="s">
        <v>6332</v>
      </c>
      <c r="J6120" s="3" t="s">
        <v>2015</v>
      </c>
      <c r="K6120" s="3" t="s">
        <v>24</v>
      </c>
      <c r="L6120" s="3">
        <v>4.0</v>
      </c>
      <c r="M6120" s="3" t="s">
        <v>25</v>
      </c>
      <c r="N6120" s="3" t="s">
        <v>3951</v>
      </c>
      <c r="O6120" s="3" t="s">
        <v>123</v>
      </c>
      <c r="P6120" s="4">
        <v>19795.0</v>
      </c>
      <c r="Q6120" s="3" t="s">
        <v>49</v>
      </c>
      <c r="S6120" s="3" t="s">
        <v>34</v>
      </c>
    </row>
    <row r="6121">
      <c r="A6121" s="2">
        <v>42318.71488425926</v>
      </c>
      <c r="B6121" s="3">
        <v>27.0</v>
      </c>
      <c r="C6121" s="3" t="s">
        <v>6139</v>
      </c>
      <c r="D6121" s="3">
        <v>39.0</v>
      </c>
      <c r="E6121" s="3" t="s">
        <v>6179</v>
      </c>
      <c r="F6121" s="3">
        <v>3.0</v>
      </c>
      <c r="G6121" s="3">
        <v>8.0</v>
      </c>
      <c r="H6121" s="3" t="s">
        <v>6331</v>
      </c>
      <c r="I6121" s="3" t="s">
        <v>6332</v>
      </c>
      <c r="J6121" s="3" t="s">
        <v>2015</v>
      </c>
      <c r="K6121" s="3" t="s">
        <v>24</v>
      </c>
      <c r="L6121" s="3">
        <v>5.0</v>
      </c>
      <c r="M6121" s="3" t="s">
        <v>30</v>
      </c>
      <c r="N6121" s="3" t="s">
        <v>6371</v>
      </c>
      <c r="O6121" s="3" t="s">
        <v>98</v>
      </c>
      <c r="P6121" s="4">
        <v>23530.0</v>
      </c>
      <c r="Q6121" s="3" t="s">
        <v>169</v>
      </c>
      <c r="S6121" s="3" t="s">
        <v>34</v>
      </c>
    </row>
    <row r="6122">
      <c r="A6122" s="2">
        <v>42318.71488425926</v>
      </c>
      <c r="B6122" s="3">
        <v>27.0</v>
      </c>
      <c r="C6122" s="3" t="s">
        <v>6139</v>
      </c>
      <c r="D6122" s="3">
        <v>39.0</v>
      </c>
      <c r="E6122" s="3" t="s">
        <v>6179</v>
      </c>
      <c r="F6122" s="3">
        <v>3.0</v>
      </c>
      <c r="G6122" s="3">
        <v>8.0</v>
      </c>
      <c r="H6122" s="3" t="s">
        <v>6331</v>
      </c>
      <c r="I6122" s="3" t="s">
        <v>6332</v>
      </c>
      <c r="J6122" s="3" t="s">
        <v>2015</v>
      </c>
      <c r="K6122" s="3" t="s">
        <v>24</v>
      </c>
      <c r="L6122" s="3">
        <v>6.0</v>
      </c>
      <c r="M6122" s="3" t="s">
        <v>25</v>
      </c>
      <c r="N6122" s="3" t="s">
        <v>6372</v>
      </c>
      <c r="O6122" s="3" t="s">
        <v>2961</v>
      </c>
      <c r="P6122" s="4">
        <v>26195.0</v>
      </c>
      <c r="Q6122" s="3" t="s">
        <v>110</v>
      </c>
      <c r="S6122" s="3" t="s">
        <v>34</v>
      </c>
    </row>
    <row r="6123">
      <c r="A6123" s="2">
        <v>42318.71488425926</v>
      </c>
      <c r="B6123" s="3">
        <v>27.0</v>
      </c>
      <c r="C6123" s="3" t="s">
        <v>6139</v>
      </c>
      <c r="D6123" s="3">
        <v>39.0</v>
      </c>
      <c r="E6123" s="3" t="s">
        <v>6179</v>
      </c>
      <c r="F6123" s="3">
        <v>3.0</v>
      </c>
      <c r="G6123" s="3">
        <v>8.0</v>
      </c>
      <c r="H6123" s="3" t="s">
        <v>6331</v>
      </c>
      <c r="I6123" s="3" t="s">
        <v>6332</v>
      </c>
      <c r="J6123" s="3" t="s">
        <v>2015</v>
      </c>
      <c r="K6123" s="3" t="s">
        <v>24</v>
      </c>
      <c r="L6123" s="3">
        <v>7.0</v>
      </c>
      <c r="M6123" s="3" t="s">
        <v>30</v>
      </c>
      <c r="N6123" s="3" t="s">
        <v>6373</v>
      </c>
      <c r="O6123" s="3" t="s">
        <v>139</v>
      </c>
      <c r="P6123" s="4">
        <v>26423.0</v>
      </c>
      <c r="Q6123" s="3" t="s">
        <v>132</v>
      </c>
      <c r="S6123" s="3" t="s">
        <v>34</v>
      </c>
    </row>
    <row r="6124">
      <c r="A6124" s="2">
        <v>42318.71488425926</v>
      </c>
      <c r="B6124" s="3">
        <v>27.0</v>
      </c>
      <c r="C6124" s="3" t="s">
        <v>6139</v>
      </c>
      <c r="D6124" s="3">
        <v>39.0</v>
      </c>
      <c r="E6124" s="3" t="s">
        <v>6179</v>
      </c>
      <c r="F6124" s="3">
        <v>3.0</v>
      </c>
      <c r="G6124" s="3">
        <v>8.0</v>
      </c>
      <c r="H6124" s="3" t="s">
        <v>6331</v>
      </c>
      <c r="I6124" s="3" t="s">
        <v>6332</v>
      </c>
      <c r="J6124" s="3" t="s">
        <v>2015</v>
      </c>
      <c r="K6124" s="3" t="s">
        <v>24</v>
      </c>
      <c r="L6124" s="3">
        <v>8.0</v>
      </c>
      <c r="M6124" s="3" t="s">
        <v>25</v>
      </c>
      <c r="N6124" s="3" t="s">
        <v>6374</v>
      </c>
      <c r="O6124" s="3" t="s">
        <v>1502</v>
      </c>
      <c r="P6124" s="4">
        <v>34055.0</v>
      </c>
      <c r="Q6124" s="3" t="s">
        <v>191</v>
      </c>
      <c r="S6124" s="3" t="s">
        <v>34</v>
      </c>
    </row>
    <row r="6125">
      <c r="A6125" s="2">
        <v>42318.71488425926</v>
      </c>
      <c r="B6125" s="3">
        <v>27.0</v>
      </c>
      <c r="C6125" s="3" t="s">
        <v>6139</v>
      </c>
      <c r="D6125" s="3">
        <v>39.0</v>
      </c>
      <c r="E6125" s="3" t="s">
        <v>6179</v>
      </c>
      <c r="F6125" s="3">
        <v>3.0</v>
      </c>
      <c r="G6125" s="3">
        <v>8.0</v>
      </c>
      <c r="H6125" s="3" t="s">
        <v>6331</v>
      </c>
      <c r="I6125" s="3" t="s">
        <v>6332</v>
      </c>
      <c r="J6125" s="3" t="s">
        <v>2015</v>
      </c>
      <c r="K6125" s="3" t="s">
        <v>24</v>
      </c>
      <c r="L6125" s="3">
        <v>9.0</v>
      </c>
      <c r="M6125" s="3" t="s">
        <v>30</v>
      </c>
      <c r="N6125" s="3" t="s">
        <v>6375</v>
      </c>
      <c r="O6125" s="3" t="s">
        <v>71</v>
      </c>
      <c r="P6125" s="4">
        <v>25527.0</v>
      </c>
      <c r="Q6125" s="3" t="s">
        <v>149</v>
      </c>
      <c r="S6125" s="3" t="s">
        <v>34</v>
      </c>
    </row>
    <row r="6126">
      <c r="A6126" s="2">
        <v>42318.71488425926</v>
      </c>
      <c r="B6126" s="3">
        <v>27.0</v>
      </c>
      <c r="C6126" s="3" t="s">
        <v>6139</v>
      </c>
      <c r="D6126" s="3">
        <v>39.0</v>
      </c>
      <c r="E6126" s="3" t="s">
        <v>6179</v>
      </c>
      <c r="F6126" s="3">
        <v>3.0</v>
      </c>
      <c r="G6126" s="3">
        <v>8.0</v>
      </c>
      <c r="H6126" s="3" t="s">
        <v>6331</v>
      </c>
      <c r="I6126" s="3" t="s">
        <v>6332</v>
      </c>
      <c r="J6126" s="3" t="s">
        <v>2015</v>
      </c>
      <c r="K6126" s="3" t="s">
        <v>24</v>
      </c>
      <c r="L6126" s="3">
        <v>10.0</v>
      </c>
      <c r="M6126" s="3" t="s">
        <v>25</v>
      </c>
      <c r="N6126" s="3" t="s">
        <v>6376</v>
      </c>
      <c r="O6126" s="3" t="s">
        <v>6377</v>
      </c>
      <c r="P6126" s="4">
        <v>29038.0</v>
      </c>
      <c r="Q6126" s="3" t="s">
        <v>132</v>
      </c>
      <c r="S6126" s="3" t="s">
        <v>34</v>
      </c>
    </row>
    <row r="6127">
      <c r="A6127" s="2">
        <v>42318.71488425926</v>
      </c>
      <c r="B6127" s="3">
        <v>27.0</v>
      </c>
      <c r="C6127" s="3" t="s">
        <v>6139</v>
      </c>
      <c r="D6127" s="3">
        <v>39.0</v>
      </c>
      <c r="E6127" s="3" t="s">
        <v>6179</v>
      </c>
      <c r="F6127" s="3">
        <v>3.0</v>
      </c>
      <c r="G6127" s="3">
        <v>8.0</v>
      </c>
      <c r="H6127" s="3" t="s">
        <v>6331</v>
      </c>
      <c r="I6127" s="3" t="s">
        <v>6332</v>
      </c>
      <c r="J6127" s="3" t="s">
        <v>2015</v>
      </c>
      <c r="K6127" s="3" t="s">
        <v>24</v>
      </c>
      <c r="L6127" s="3">
        <v>11.0</v>
      </c>
      <c r="M6127" s="3" t="s">
        <v>30</v>
      </c>
      <c r="N6127" s="3" t="s">
        <v>6378</v>
      </c>
      <c r="O6127" s="3" t="s">
        <v>163</v>
      </c>
      <c r="P6127" s="4">
        <v>24765.0</v>
      </c>
      <c r="Q6127" s="3" t="s">
        <v>189</v>
      </c>
      <c r="S6127" s="3" t="s">
        <v>34</v>
      </c>
    </row>
    <row r="6128">
      <c r="A6128" s="2">
        <v>42318.71488425926</v>
      </c>
      <c r="B6128" s="3">
        <v>27.0</v>
      </c>
      <c r="C6128" s="3" t="s">
        <v>6139</v>
      </c>
      <c r="D6128" s="3">
        <v>58.0</v>
      </c>
      <c r="E6128" s="3" t="s">
        <v>6189</v>
      </c>
      <c r="F6128" s="3">
        <v>3.0</v>
      </c>
      <c r="G6128" s="3">
        <v>8.0</v>
      </c>
      <c r="H6128" s="3" t="s">
        <v>6331</v>
      </c>
      <c r="I6128" s="3" t="s">
        <v>6332</v>
      </c>
      <c r="J6128" s="3" t="s">
        <v>2015</v>
      </c>
      <c r="K6128" s="3" t="s">
        <v>24</v>
      </c>
      <c r="L6128" s="3">
        <v>1.0</v>
      </c>
      <c r="M6128" s="3" t="s">
        <v>25</v>
      </c>
      <c r="N6128" s="3" t="s">
        <v>1518</v>
      </c>
      <c r="O6128" s="3" t="s">
        <v>36</v>
      </c>
      <c r="P6128" s="4">
        <v>27183.0</v>
      </c>
      <c r="Q6128" s="3" t="s">
        <v>169</v>
      </c>
      <c r="S6128" s="3" t="s">
        <v>34</v>
      </c>
    </row>
    <row r="6129">
      <c r="A6129" s="2">
        <v>42318.71488425926</v>
      </c>
      <c r="B6129" s="3">
        <v>27.0</v>
      </c>
      <c r="C6129" s="3" t="s">
        <v>6139</v>
      </c>
      <c r="D6129" s="3">
        <v>58.0</v>
      </c>
      <c r="E6129" s="3" t="s">
        <v>6189</v>
      </c>
      <c r="F6129" s="3">
        <v>3.0</v>
      </c>
      <c r="G6129" s="3">
        <v>8.0</v>
      </c>
      <c r="H6129" s="3" t="s">
        <v>6331</v>
      </c>
      <c r="I6129" s="3" t="s">
        <v>6332</v>
      </c>
      <c r="J6129" s="3" t="s">
        <v>2015</v>
      </c>
      <c r="K6129" s="3" t="s">
        <v>24</v>
      </c>
      <c r="L6129" s="3">
        <v>2.0</v>
      </c>
      <c r="M6129" s="3" t="s">
        <v>30</v>
      </c>
      <c r="N6129" s="3" t="s">
        <v>6379</v>
      </c>
      <c r="O6129" s="3" t="s">
        <v>812</v>
      </c>
      <c r="P6129" s="4">
        <v>24603.0</v>
      </c>
      <c r="Q6129" s="3" t="s">
        <v>1955</v>
      </c>
      <c r="S6129" s="3" t="s">
        <v>34</v>
      </c>
    </row>
    <row r="6130">
      <c r="A6130" s="2">
        <v>42318.71488425926</v>
      </c>
      <c r="B6130" s="3">
        <v>27.0</v>
      </c>
      <c r="C6130" s="3" t="s">
        <v>6139</v>
      </c>
      <c r="D6130" s="3">
        <v>58.0</v>
      </c>
      <c r="E6130" s="3" t="s">
        <v>6189</v>
      </c>
      <c r="F6130" s="3">
        <v>3.0</v>
      </c>
      <c r="G6130" s="3">
        <v>8.0</v>
      </c>
      <c r="H6130" s="3" t="s">
        <v>6331</v>
      </c>
      <c r="I6130" s="3" t="s">
        <v>6332</v>
      </c>
      <c r="J6130" s="3" t="s">
        <v>2015</v>
      </c>
      <c r="K6130" s="3" t="s">
        <v>24</v>
      </c>
      <c r="L6130" s="3">
        <v>3.0</v>
      </c>
      <c r="M6130" s="3" t="s">
        <v>25</v>
      </c>
      <c r="N6130" s="3" t="s">
        <v>6380</v>
      </c>
      <c r="O6130" s="3" t="s">
        <v>275</v>
      </c>
      <c r="P6130" s="4">
        <v>15759.0</v>
      </c>
      <c r="Q6130" s="3" t="s">
        <v>49</v>
      </c>
      <c r="S6130" s="3" t="s">
        <v>34</v>
      </c>
    </row>
    <row r="6131">
      <c r="A6131" s="2">
        <v>42318.71488425926</v>
      </c>
      <c r="B6131" s="3">
        <v>27.0</v>
      </c>
      <c r="C6131" s="3" t="s">
        <v>6139</v>
      </c>
      <c r="D6131" s="3">
        <v>58.0</v>
      </c>
      <c r="E6131" s="3" t="s">
        <v>6189</v>
      </c>
      <c r="F6131" s="3">
        <v>3.0</v>
      </c>
      <c r="G6131" s="3">
        <v>8.0</v>
      </c>
      <c r="H6131" s="3" t="s">
        <v>6331</v>
      </c>
      <c r="I6131" s="3" t="s">
        <v>6332</v>
      </c>
      <c r="J6131" s="3" t="s">
        <v>2015</v>
      </c>
      <c r="K6131" s="3" t="s">
        <v>24</v>
      </c>
      <c r="L6131" s="3">
        <v>4.0</v>
      </c>
      <c r="M6131" s="3" t="s">
        <v>30</v>
      </c>
      <c r="N6131" s="3" t="s">
        <v>6381</v>
      </c>
      <c r="O6131" s="3" t="s">
        <v>998</v>
      </c>
      <c r="P6131" s="4">
        <v>22594.0</v>
      </c>
      <c r="Q6131" s="3" t="s">
        <v>40</v>
      </c>
      <c r="S6131" s="3" t="s">
        <v>34</v>
      </c>
    </row>
    <row r="6132">
      <c r="A6132" s="2">
        <v>42318.71488425926</v>
      </c>
      <c r="B6132" s="3">
        <v>27.0</v>
      </c>
      <c r="C6132" s="3" t="s">
        <v>6139</v>
      </c>
      <c r="D6132" s="3">
        <v>58.0</v>
      </c>
      <c r="E6132" s="3" t="s">
        <v>6189</v>
      </c>
      <c r="F6132" s="3">
        <v>3.0</v>
      </c>
      <c r="G6132" s="3">
        <v>8.0</v>
      </c>
      <c r="H6132" s="3" t="s">
        <v>6331</v>
      </c>
      <c r="I6132" s="3" t="s">
        <v>6332</v>
      </c>
      <c r="J6132" s="3" t="s">
        <v>2015</v>
      </c>
      <c r="K6132" s="3" t="s">
        <v>24</v>
      </c>
      <c r="L6132" s="3">
        <v>5.0</v>
      </c>
      <c r="M6132" s="3" t="s">
        <v>25</v>
      </c>
      <c r="N6132" s="3" t="s">
        <v>6382</v>
      </c>
      <c r="O6132" s="3" t="s">
        <v>27</v>
      </c>
      <c r="P6132" s="4">
        <v>25699.0</v>
      </c>
      <c r="Q6132" s="3" t="s">
        <v>110</v>
      </c>
      <c r="S6132" s="3" t="s">
        <v>34</v>
      </c>
    </row>
    <row r="6133">
      <c r="A6133" s="2">
        <v>42318.71488425926</v>
      </c>
      <c r="B6133" s="3">
        <v>27.0</v>
      </c>
      <c r="C6133" s="3" t="s">
        <v>6139</v>
      </c>
      <c r="D6133" s="3">
        <v>58.0</v>
      </c>
      <c r="E6133" s="3" t="s">
        <v>6189</v>
      </c>
      <c r="F6133" s="3">
        <v>3.0</v>
      </c>
      <c r="G6133" s="3">
        <v>8.0</v>
      </c>
      <c r="H6133" s="3" t="s">
        <v>6331</v>
      </c>
      <c r="I6133" s="3" t="s">
        <v>6332</v>
      </c>
      <c r="J6133" s="3" t="s">
        <v>2015</v>
      </c>
      <c r="K6133" s="3" t="s">
        <v>24</v>
      </c>
      <c r="L6133" s="3">
        <v>6.0</v>
      </c>
      <c r="M6133" s="3" t="s">
        <v>30</v>
      </c>
      <c r="N6133" s="3" t="s">
        <v>6383</v>
      </c>
      <c r="O6133" s="3" t="s">
        <v>452</v>
      </c>
      <c r="P6133" s="4">
        <v>25279.0</v>
      </c>
      <c r="Q6133" s="3" t="s">
        <v>110</v>
      </c>
      <c r="S6133" s="3" t="s">
        <v>34</v>
      </c>
    </row>
    <row r="6134">
      <c r="A6134" s="2">
        <v>42318.71488425926</v>
      </c>
      <c r="B6134" s="3">
        <v>27.0</v>
      </c>
      <c r="C6134" s="3" t="s">
        <v>6139</v>
      </c>
      <c r="D6134" s="3">
        <v>58.0</v>
      </c>
      <c r="E6134" s="3" t="s">
        <v>6189</v>
      </c>
      <c r="F6134" s="3">
        <v>3.0</v>
      </c>
      <c r="G6134" s="3">
        <v>8.0</v>
      </c>
      <c r="H6134" s="3" t="s">
        <v>6331</v>
      </c>
      <c r="I6134" s="3" t="s">
        <v>6332</v>
      </c>
      <c r="J6134" s="3" t="s">
        <v>2015</v>
      </c>
      <c r="K6134" s="3" t="s">
        <v>24</v>
      </c>
      <c r="L6134" s="3">
        <v>7.0</v>
      </c>
      <c r="M6134" s="3" t="s">
        <v>25</v>
      </c>
      <c r="N6134" s="3" t="s">
        <v>6384</v>
      </c>
      <c r="O6134" s="3" t="s">
        <v>2093</v>
      </c>
      <c r="P6134" s="4">
        <v>27745.0</v>
      </c>
      <c r="Q6134" s="3" t="s">
        <v>610</v>
      </c>
      <c r="S6134" s="3" t="s">
        <v>34</v>
      </c>
    </row>
    <row r="6135">
      <c r="A6135" s="2">
        <v>42318.71488425926</v>
      </c>
      <c r="B6135" s="3">
        <v>27.0</v>
      </c>
      <c r="C6135" s="3" t="s">
        <v>6139</v>
      </c>
      <c r="D6135" s="3">
        <v>58.0</v>
      </c>
      <c r="E6135" s="3" t="s">
        <v>6189</v>
      </c>
      <c r="F6135" s="3">
        <v>3.0</v>
      </c>
      <c r="G6135" s="3">
        <v>8.0</v>
      </c>
      <c r="H6135" s="3" t="s">
        <v>6331</v>
      </c>
      <c r="I6135" s="3" t="s">
        <v>6332</v>
      </c>
      <c r="J6135" s="3" t="s">
        <v>2015</v>
      </c>
      <c r="K6135" s="3" t="s">
        <v>24</v>
      </c>
      <c r="L6135" s="3">
        <v>8.0</v>
      </c>
      <c r="M6135" s="3" t="s">
        <v>30</v>
      </c>
      <c r="N6135" s="3" t="s">
        <v>6385</v>
      </c>
      <c r="O6135" s="3" t="s">
        <v>591</v>
      </c>
      <c r="P6135" s="4">
        <v>34437.0</v>
      </c>
      <c r="Q6135" s="3" t="s">
        <v>191</v>
      </c>
      <c r="S6135" s="3" t="s">
        <v>34</v>
      </c>
    </row>
    <row r="6136">
      <c r="A6136" s="2">
        <v>42318.71488425926</v>
      </c>
      <c r="B6136" s="3">
        <v>27.0</v>
      </c>
      <c r="C6136" s="3" t="s">
        <v>6139</v>
      </c>
      <c r="D6136" s="3">
        <v>58.0</v>
      </c>
      <c r="E6136" s="3" t="s">
        <v>6189</v>
      </c>
      <c r="F6136" s="3">
        <v>3.0</v>
      </c>
      <c r="G6136" s="3">
        <v>8.0</v>
      </c>
      <c r="H6136" s="3" t="s">
        <v>6331</v>
      </c>
      <c r="I6136" s="3" t="s">
        <v>6332</v>
      </c>
      <c r="J6136" s="3" t="s">
        <v>2015</v>
      </c>
      <c r="K6136" s="3" t="s">
        <v>24</v>
      </c>
      <c r="L6136" s="3">
        <v>9.0</v>
      </c>
      <c r="M6136" s="3" t="s">
        <v>25</v>
      </c>
      <c r="N6136" s="3" t="s">
        <v>206</v>
      </c>
      <c r="O6136" s="3" t="s">
        <v>417</v>
      </c>
      <c r="P6136" s="4">
        <v>15194.0</v>
      </c>
      <c r="Q6136" s="3" t="s">
        <v>49</v>
      </c>
      <c r="S6136" s="3" t="s">
        <v>34</v>
      </c>
    </row>
    <row r="6137">
      <c r="A6137" s="2">
        <v>42318.71488425926</v>
      </c>
      <c r="B6137" s="3">
        <v>27.0</v>
      </c>
      <c r="C6137" s="3" t="s">
        <v>6139</v>
      </c>
      <c r="D6137" s="3">
        <v>58.0</v>
      </c>
      <c r="E6137" s="3" t="s">
        <v>6189</v>
      </c>
      <c r="F6137" s="3">
        <v>3.0</v>
      </c>
      <c r="G6137" s="3">
        <v>8.0</v>
      </c>
      <c r="H6137" s="3" t="s">
        <v>6331</v>
      </c>
      <c r="I6137" s="3" t="s">
        <v>6332</v>
      </c>
      <c r="J6137" s="3" t="s">
        <v>2015</v>
      </c>
      <c r="K6137" s="3" t="s">
        <v>24</v>
      </c>
      <c r="L6137" s="3">
        <v>10.0</v>
      </c>
      <c r="M6137" s="3" t="s">
        <v>30</v>
      </c>
      <c r="N6137" s="3" t="s">
        <v>2345</v>
      </c>
      <c r="O6137" s="3" t="s">
        <v>803</v>
      </c>
      <c r="P6137" s="4">
        <v>17337.0</v>
      </c>
      <c r="Q6137" s="3" t="s">
        <v>49</v>
      </c>
      <c r="S6137" s="3" t="s">
        <v>34</v>
      </c>
    </row>
    <row r="6138">
      <c r="A6138" s="2">
        <v>42318.71488425926</v>
      </c>
      <c r="B6138" s="3">
        <v>27.0</v>
      </c>
      <c r="C6138" s="3" t="s">
        <v>6139</v>
      </c>
      <c r="D6138" s="3">
        <v>70.0</v>
      </c>
      <c r="E6138" s="3" t="s">
        <v>6199</v>
      </c>
      <c r="F6138" s="3">
        <v>3.0</v>
      </c>
      <c r="G6138" s="3">
        <v>8.0</v>
      </c>
      <c r="H6138" s="3" t="s">
        <v>6331</v>
      </c>
      <c r="I6138" s="3" t="s">
        <v>6332</v>
      </c>
      <c r="J6138" s="3" t="s">
        <v>2015</v>
      </c>
      <c r="K6138" s="3" t="s">
        <v>24</v>
      </c>
      <c r="L6138" s="3">
        <v>1.0</v>
      </c>
      <c r="M6138" s="3" t="s">
        <v>25</v>
      </c>
      <c r="N6138" s="3" t="s">
        <v>6386</v>
      </c>
      <c r="O6138" s="3" t="s">
        <v>91</v>
      </c>
      <c r="P6138" s="4">
        <v>19739.0</v>
      </c>
      <c r="Q6138" s="3" t="s">
        <v>169</v>
      </c>
      <c r="R6138" s="3" t="s">
        <v>1134</v>
      </c>
      <c r="S6138" s="3" t="s">
        <v>34</v>
      </c>
    </row>
    <row r="6139">
      <c r="A6139" s="2">
        <v>42318.71488425926</v>
      </c>
      <c r="B6139" s="3">
        <v>27.0</v>
      </c>
      <c r="C6139" s="3" t="s">
        <v>6139</v>
      </c>
      <c r="D6139" s="3">
        <v>70.0</v>
      </c>
      <c r="E6139" s="3" t="s">
        <v>6199</v>
      </c>
      <c r="F6139" s="3">
        <v>3.0</v>
      </c>
      <c r="G6139" s="3">
        <v>8.0</v>
      </c>
      <c r="H6139" s="3" t="s">
        <v>6331</v>
      </c>
      <c r="I6139" s="3" t="s">
        <v>6332</v>
      </c>
      <c r="J6139" s="3" t="s">
        <v>2015</v>
      </c>
      <c r="K6139" s="3" t="s">
        <v>24</v>
      </c>
      <c r="L6139" s="3">
        <v>2.0</v>
      </c>
      <c r="M6139" s="3" t="s">
        <v>30</v>
      </c>
      <c r="N6139" s="3" t="s">
        <v>6387</v>
      </c>
      <c r="O6139" s="3" t="s">
        <v>1887</v>
      </c>
      <c r="P6139" s="4">
        <v>28617.0</v>
      </c>
      <c r="Q6139" s="3" t="s">
        <v>189</v>
      </c>
      <c r="S6139" s="3" t="s">
        <v>29</v>
      </c>
    </row>
    <row r="6140">
      <c r="A6140" s="2">
        <v>42318.71488425926</v>
      </c>
      <c r="B6140" s="3">
        <v>27.0</v>
      </c>
      <c r="C6140" s="3" t="s">
        <v>6139</v>
      </c>
      <c r="D6140" s="3">
        <v>70.0</v>
      </c>
      <c r="E6140" s="3" t="s">
        <v>6199</v>
      </c>
      <c r="F6140" s="3">
        <v>3.0</v>
      </c>
      <c r="G6140" s="3">
        <v>8.0</v>
      </c>
      <c r="H6140" s="3" t="s">
        <v>6331</v>
      </c>
      <c r="I6140" s="3" t="s">
        <v>6332</v>
      </c>
      <c r="J6140" s="3" t="s">
        <v>2015</v>
      </c>
      <c r="K6140" s="3" t="s">
        <v>24</v>
      </c>
      <c r="L6140" s="3">
        <v>3.0</v>
      </c>
      <c r="M6140" s="3" t="s">
        <v>25</v>
      </c>
      <c r="N6140" s="3" t="s">
        <v>6388</v>
      </c>
      <c r="O6140" s="3" t="s">
        <v>1275</v>
      </c>
      <c r="P6140" s="4">
        <v>27229.0</v>
      </c>
      <c r="Q6140" s="3" t="s">
        <v>55</v>
      </c>
      <c r="S6140" s="3" t="s">
        <v>29</v>
      </c>
    </row>
    <row r="6141">
      <c r="A6141" s="2">
        <v>42318.71488425926</v>
      </c>
      <c r="B6141" s="3">
        <v>27.0</v>
      </c>
      <c r="C6141" s="3" t="s">
        <v>6139</v>
      </c>
      <c r="D6141" s="3">
        <v>70.0</v>
      </c>
      <c r="E6141" s="3" t="s">
        <v>6199</v>
      </c>
      <c r="F6141" s="3">
        <v>3.0</v>
      </c>
      <c r="G6141" s="3">
        <v>8.0</v>
      </c>
      <c r="H6141" s="3" t="s">
        <v>6331</v>
      </c>
      <c r="I6141" s="3" t="s">
        <v>6332</v>
      </c>
      <c r="J6141" s="3" t="s">
        <v>2015</v>
      </c>
      <c r="K6141" s="3" t="s">
        <v>24</v>
      </c>
      <c r="L6141" s="3">
        <v>4.0</v>
      </c>
      <c r="M6141" s="3" t="s">
        <v>30</v>
      </c>
      <c r="N6141" s="3" t="s">
        <v>6389</v>
      </c>
      <c r="O6141" s="3" t="s">
        <v>98</v>
      </c>
      <c r="P6141" s="4">
        <v>21103.0</v>
      </c>
      <c r="Q6141" s="3" t="s">
        <v>40</v>
      </c>
      <c r="S6141" s="3" t="s">
        <v>29</v>
      </c>
    </row>
    <row r="6142">
      <c r="A6142" s="2">
        <v>42318.71488425926</v>
      </c>
      <c r="B6142" s="3">
        <v>27.0</v>
      </c>
      <c r="C6142" s="3" t="s">
        <v>6139</v>
      </c>
      <c r="D6142" s="3">
        <v>70.0</v>
      </c>
      <c r="E6142" s="3" t="s">
        <v>6199</v>
      </c>
      <c r="F6142" s="3">
        <v>3.0</v>
      </c>
      <c r="G6142" s="3">
        <v>8.0</v>
      </c>
      <c r="H6142" s="3" t="s">
        <v>6331</v>
      </c>
      <c r="I6142" s="3" t="s">
        <v>6332</v>
      </c>
      <c r="J6142" s="3" t="s">
        <v>2015</v>
      </c>
      <c r="K6142" s="3" t="s">
        <v>24</v>
      </c>
      <c r="L6142" s="3">
        <v>5.0</v>
      </c>
      <c r="M6142" s="3" t="s">
        <v>25</v>
      </c>
      <c r="N6142" s="3" t="s">
        <v>3951</v>
      </c>
      <c r="O6142" s="3" t="s">
        <v>956</v>
      </c>
      <c r="P6142" s="4">
        <v>32293.0</v>
      </c>
      <c r="Q6142" s="3" t="s">
        <v>110</v>
      </c>
      <c r="S6142" s="3" t="s">
        <v>34</v>
      </c>
    </row>
    <row r="6143">
      <c r="A6143" s="2">
        <v>42318.71488425926</v>
      </c>
      <c r="B6143" s="3">
        <v>27.0</v>
      </c>
      <c r="C6143" s="3" t="s">
        <v>6139</v>
      </c>
      <c r="D6143" s="3">
        <v>70.0</v>
      </c>
      <c r="E6143" s="3" t="s">
        <v>6199</v>
      </c>
      <c r="F6143" s="3">
        <v>3.0</v>
      </c>
      <c r="G6143" s="3">
        <v>8.0</v>
      </c>
      <c r="H6143" s="3" t="s">
        <v>6331</v>
      </c>
      <c r="I6143" s="3" t="s">
        <v>6332</v>
      </c>
      <c r="J6143" s="3" t="s">
        <v>2015</v>
      </c>
      <c r="K6143" s="3" t="s">
        <v>24</v>
      </c>
      <c r="L6143" s="3">
        <v>6.0</v>
      </c>
      <c r="M6143" s="3" t="s">
        <v>30</v>
      </c>
      <c r="N6143" s="3" t="s">
        <v>2244</v>
      </c>
      <c r="O6143" s="3" t="s">
        <v>215</v>
      </c>
      <c r="P6143" s="4">
        <v>24594.0</v>
      </c>
      <c r="Q6143" s="3" t="s">
        <v>153</v>
      </c>
      <c r="S6143" s="3" t="s">
        <v>34</v>
      </c>
    </row>
    <row r="6144">
      <c r="A6144" s="2">
        <v>42318.71488425926</v>
      </c>
      <c r="B6144" s="3">
        <v>27.0</v>
      </c>
      <c r="C6144" s="3" t="s">
        <v>6139</v>
      </c>
      <c r="D6144" s="3">
        <v>70.0</v>
      </c>
      <c r="E6144" s="3" t="s">
        <v>6199</v>
      </c>
      <c r="F6144" s="3">
        <v>3.0</v>
      </c>
      <c r="G6144" s="3">
        <v>8.0</v>
      </c>
      <c r="H6144" s="3" t="s">
        <v>6331</v>
      </c>
      <c r="I6144" s="3" t="s">
        <v>6332</v>
      </c>
      <c r="J6144" s="3" t="s">
        <v>2015</v>
      </c>
      <c r="K6144" s="3" t="s">
        <v>24</v>
      </c>
      <c r="L6144" s="3">
        <v>7.0</v>
      </c>
      <c r="M6144" s="3" t="s">
        <v>25</v>
      </c>
      <c r="N6144" s="3" t="s">
        <v>6390</v>
      </c>
      <c r="O6144" s="3" t="s">
        <v>822</v>
      </c>
      <c r="P6144" s="4">
        <v>24863.0</v>
      </c>
      <c r="Q6144" s="3" t="s">
        <v>46</v>
      </c>
      <c r="S6144" s="3" t="s">
        <v>34</v>
      </c>
    </row>
    <row r="6145">
      <c r="A6145" s="2">
        <v>42318.71488425926</v>
      </c>
      <c r="B6145" s="3">
        <v>27.0</v>
      </c>
      <c r="C6145" s="3" t="s">
        <v>6139</v>
      </c>
      <c r="D6145" s="3">
        <v>70.0</v>
      </c>
      <c r="E6145" s="3" t="s">
        <v>6199</v>
      </c>
      <c r="F6145" s="3">
        <v>3.0</v>
      </c>
      <c r="G6145" s="3">
        <v>8.0</v>
      </c>
      <c r="H6145" s="3" t="s">
        <v>6331</v>
      </c>
      <c r="I6145" s="3" t="s">
        <v>6332</v>
      </c>
      <c r="J6145" s="3" t="s">
        <v>2015</v>
      </c>
      <c r="K6145" s="3" t="s">
        <v>24</v>
      </c>
      <c r="L6145" s="3">
        <v>8.0</v>
      </c>
      <c r="M6145" s="3" t="s">
        <v>30</v>
      </c>
      <c r="N6145" s="3" t="s">
        <v>6391</v>
      </c>
      <c r="O6145" s="3" t="s">
        <v>342</v>
      </c>
      <c r="P6145" s="4">
        <v>26151.0</v>
      </c>
      <c r="Q6145" s="3" t="s">
        <v>1955</v>
      </c>
      <c r="S6145" s="3" t="s">
        <v>34</v>
      </c>
    </row>
    <row r="6146">
      <c r="A6146" s="2">
        <v>42318.71488425926</v>
      </c>
      <c r="B6146" s="3">
        <v>27.0</v>
      </c>
      <c r="C6146" s="3" t="s">
        <v>6139</v>
      </c>
      <c r="D6146" s="3">
        <v>70.0</v>
      </c>
      <c r="E6146" s="3" t="s">
        <v>6199</v>
      </c>
      <c r="F6146" s="3">
        <v>3.0</v>
      </c>
      <c r="G6146" s="3">
        <v>8.0</v>
      </c>
      <c r="H6146" s="3" t="s">
        <v>6331</v>
      </c>
      <c r="I6146" s="3" t="s">
        <v>6332</v>
      </c>
      <c r="J6146" s="3" t="s">
        <v>2015</v>
      </c>
      <c r="K6146" s="3" t="s">
        <v>24</v>
      </c>
      <c r="L6146" s="3">
        <v>9.0</v>
      </c>
      <c r="M6146" s="3" t="s">
        <v>25</v>
      </c>
      <c r="N6146" s="3" t="s">
        <v>6392</v>
      </c>
      <c r="O6146" s="3" t="s">
        <v>48</v>
      </c>
      <c r="P6146" s="4">
        <v>28580.0</v>
      </c>
      <c r="Q6146" s="3" t="s">
        <v>205</v>
      </c>
      <c r="S6146" s="3" t="s">
        <v>34</v>
      </c>
    </row>
    <row r="6147">
      <c r="A6147" s="2">
        <v>42318.71488425926</v>
      </c>
      <c r="B6147" s="3">
        <v>27.0</v>
      </c>
      <c r="C6147" s="3" t="s">
        <v>6139</v>
      </c>
      <c r="D6147" s="3">
        <v>70.0</v>
      </c>
      <c r="E6147" s="3" t="s">
        <v>6199</v>
      </c>
      <c r="F6147" s="3">
        <v>3.0</v>
      </c>
      <c r="G6147" s="3">
        <v>8.0</v>
      </c>
      <c r="H6147" s="3" t="s">
        <v>6331</v>
      </c>
      <c r="I6147" s="3" t="s">
        <v>6332</v>
      </c>
      <c r="J6147" s="3" t="s">
        <v>2015</v>
      </c>
      <c r="K6147" s="3" t="s">
        <v>24</v>
      </c>
      <c r="L6147" s="3">
        <v>10.0</v>
      </c>
      <c r="M6147" s="3" t="s">
        <v>30</v>
      </c>
      <c r="N6147" s="3" t="s">
        <v>5583</v>
      </c>
      <c r="O6147" s="3" t="s">
        <v>4529</v>
      </c>
      <c r="P6147" s="4">
        <v>29320.0</v>
      </c>
      <c r="Q6147" s="3" t="s">
        <v>110</v>
      </c>
      <c r="S6147" s="3" t="s">
        <v>34</v>
      </c>
    </row>
    <row r="6148">
      <c r="A6148" s="2">
        <v>42318.71488425926</v>
      </c>
      <c r="B6148" s="3">
        <v>27.0</v>
      </c>
      <c r="C6148" s="3" t="s">
        <v>6139</v>
      </c>
      <c r="D6148" s="3">
        <v>71.0</v>
      </c>
      <c r="E6148" s="3" t="s">
        <v>6207</v>
      </c>
      <c r="F6148" s="3">
        <v>3.0</v>
      </c>
      <c r="G6148" s="3">
        <v>8.0</v>
      </c>
      <c r="H6148" s="3" t="s">
        <v>6331</v>
      </c>
      <c r="I6148" s="3" t="s">
        <v>6332</v>
      </c>
      <c r="J6148" s="3" t="s">
        <v>2015</v>
      </c>
      <c r="K6148" s="3" t="s">
        <v>24</v>
      </c>
      <c r="L6148" s="3">
        <v>1.0</v>
      </c>
      <c r="M6148" s="3" t="s">
        <v>25</v>
      </c>
      <c r="N6148" s="3" t="s">
        <v>6393</v>
      </c>
      <c r="O6148" s="3" t="s">
        <v>871</v>
      </c>
      <c r="P6148" s="4">
        <v>25975.0</v>
      </c>
      <c r="Q6148" s="3" t="s">
        <v>189</v>
      </c>
      <c r="R6148" s="3" t="s">
        <v>1125</v>
      </c>
      <c r="S6148" s="3" t="s">
        <v>29</v>
      </c>
    </row>
    <row r="6149">
      <c r="A6149" s="2">
        <v>42318.71488425926</v>
      </c>
      <c r="B6149" s="3">
        <v>27.0</v>
      </c>
      <c r="C6149" s="3" t="s">
        <v>6139</v>
      </c>
      <c r="D6149" s="3">
        <v>71.0</v>
      </c>
      <c r="E6149" s="3" t="s">
        <v>6207</v>
      </c>
      <c r="F6149" s="3">
        <v>3.0</v>
      </c>
      <c r="G6149" s="3">
        <v>8.0</v>
      </c>
      <c r="H6149" s="3" t="s">
        <v>6331</v>
      </c>
      <c r="I6149" s="3" t="s">
        <v>6332</v>
      </c>
      <c r="J6149" s="3" t="s">
        <v>2015</v>
      </c>
      <c r="K6149" s="3" t="s">
        <v>24</v>
      </c>
      <c r="L6149" s="3">
        <v>2.0</v>
      </c>
      <c r="M6149" s="3" t="s">
        <v>30</v>
      </c>
      <c r="N6149" s="3" t="s">
        <v>6394</v>
      </c>
      <c r="O6149" s="3" t="s">
        <v>1021</v>
      </c>
      <c r="P6149" s="4">
        <v>20372.0</v>
      </c>
      <c r="Q6149" s="3" t="s">
        <v>37</v>
      </c>
      <c r="S6149" s="3" t="s">
        <v>29</v>
      </c>
    </row>
    <row r="6150">
      <c r="A6150" s="2">
        <v>42318.71488425926</v>
      </c>
      <c r="B6150" s="3">
        <v>27.0</v>
      </c>
      <c r="C6150" s="3" t="s">
        <v>6139</v>
      </c>
      <c r="D6150" s="3">
        <v>71.0</v>
      </c>
      <c r="E6150" s="3" t="s">
        <v>6207</v>
      </c>
      <c r="F6150" s="3">
        <v>3.0</v>
      </c>
      <c r="G6150" s="3">
        <v>8.0</v>
      </c>
      <c r="H6150" s="3" t="s">
        <v>6331</v>
      </c>
      <c r="I6150" s="3" t="s">
        <v>6332</v>
      </c>
      <c r="J6150" s="3" t="s">
        <v>2015</v>
      </c>
      <c r="K6150" s="3" t="s">
        <v>24</v>
      </c>
      <c r="L6150" s="3">
        <v>3.0</v>
      </c>
      <c r="M6150" s="3" t="s">
        <v>25</v>
      </c>
      <c r="N6150" s="3" t="s">
        <v>6395</v>
      </c>
      <c r="O6150" s="3" t="s">
        <v>523</v>
      </c>
      <c r="P6150" s="4">
        <v>26773.0</v>
      </c>
      <c r="Q6150" s="3" t="s">
        <v>153</v>
      </c>
      <c r="S6150" s="3" t="s">
        <v>34</v>
      </c>
    </row>
    <row r="6151">
      <c r="A6151" s="2">
        <v>42318.71488425926</v>
      </c>
      <c r="B6151" s="3">
        <v>27.0</v>
      </c>
      <c r="C6151" s="3" t="s">
        <v>6139</v>
      </c>
      <c r="D6151" s="3">
        <v>71.0</v>
      </c>
      <c r="E6151" s="3" t="s">
        <v>6207</v>
      </c>
      <c r="F6151" s="3">
        <v>3.0</v>
      </c>
      <c r="G6151" s="3">
        <v>8.0</v>
      </c>
      <c r="H6151" s="3" t="s">
        <v>6331</v>
      </c>
      <c r="I6151" s="3" t="s">
        <v>6332</v>
      </c>
      <c r="J6151" s="3" t="s">
        <v>2015</v>
      </c>
      <c r="K6151" s="3" t="s">
        <v>24</v>
      </c>
      <c r="L6151" s="3">
        <v>4.0</v>
      </c>
      <c r="M6151" s="3" t="s">
        <v>30</v>
      </c>
      <c r="N6151" s="3" t="s">
        <v>3836</v>
      </c>
      <c r="O6151" s="3" t="s">
        <v>375</v>
      </c>
      <c r="P6151" s="4">
        <v>21788.0</v>
      </c>
      <c r="Q6151" s="3" t="s">
        <v>216</v>
      </c>
      <c r="S6151" s="3" t="s">
        <v>29</v>
      </c>
    </row>
    <row r="6152">
      <c r="A6152" s="2">
        <v>42318.71488425926</v>
      </c>
      <c r="B6152" s="3">
        <v>27.0</v>
      </c>
      <c r="C6152" s="3" t="s">
        <v>6139</v>
      </c>
      <c r="D6152" s="3">
        <v>71.0</v>
      </c>
      <c r="E6152" s="3" t="s">
        <v>6207</v>
      </c>
      <c r="F6152" s="3">
        <v>3.0</v>
      </c>
      <c r="G6152" s="3">
        <v>8.0</v>
      </c>
      <c r="H6152" s="3" t="s">
        <v>6331</v>
      </c>
      <c r="I6152" s="3" t="s">
        <v>6332</v>
      </c>
      <c r="J6152" s="3" t="s">
        <v>2015</v>
      </c>
      <c r="K6152" s="3" t="s">
        <v>24</v>
      </c>
      <c r="L6152" s="3">
        <v>5.0</v>
      </c>
      <c r="M6152" s="3" t="s">
        <v>25</v>
      </c>
      <c r="N6152" s="3" t="s">
        <v>6396</v>
      </c>
      <c r="O6152" s="3" t="s">
        <v>1063</v>
      </c>
      <c r="P6152" s="4">
        <v>29729.0</v>
      </c>
      <c r="Q6152" s="3" t="s">
        <v>153</v>
      </c>
      <c r="S6152" s="3" t="s">
        <v>29</v>
      </c>
    </row>
    <row r="6153">
      <c r="A6153" s="2">
        <v>42318.71488425926</v>
      </c>
      <c r="B6153" s="3">
        <v>27.0</v>
      </c>
      <c r="C6153" s="3" t="s">
        <v>6139</v>
      </c>
      <c r="D6153" s="3">
        <v>71.0</v>
      </c>
      <c r="E6153" s="3" t="s">
        <v>6207</v>
      </c>
      <c r="F6153" s="3">
        <v>3.0</v>
      </c>
      <c r="G6153" s="3">
        <v>8.0</v>
      </c>
      <c r="H6153" s="3" t="s">
        <v>6331</v>
      </c>
      <c r="I6153" s="3" t="s">
        <v>6332</v>
      </c>
      <c r="J6153" s="3" t="s">
        <v>2015</v>
      </c>
      <c r="K6153" s="3" t="s">
        <v>24</v>
      </c>
      <c r="L6153" s="3">
        <v>6.0</v>
      </c>
      <c r="M6153" s="3" t="s">
        <v>30</v>
      </c>
      <c r="N6153" s="3" t="s">
        <v>6397</v>
      </c>
      <c r="O6153" s="3" t="s">
        <v>215</v>
      </c>
      <c r="P6153" s="4">
        <v>27232.0</v>
      </c>
      <c r="Q6153" s="3" t="s">
        <v>132</v>
      </c>
      <c r="S6153" s="3" t="s">
        <v>34</v>
      </c>
    </row>
    <row r="6154">
      <c r="A6154" s="2">
        <v>42318.71488425926</v>
      </c>
      <c r="B6154" s="3">
        <v>27.0</v>
      </c>
      <c r="C6154" s="3" t="s">
        <v>6139</v>
      </c>
      <c r="D6154" s="3">
        <v>71.0</v>
      </c>
      <c r="E6154" s="3" t="s">
        <v>6207</v>
      </c>
      <c r="F6154" s="3">
        <v>3.0</v>
      </c>
      <c r="G6154" s="3">
        <v>8.0</v>
      </c>
      <c r="H6154" s="3" t="s">
        <v>6331</v>
      </c>
      <c r="I6154" s="3" t="s">
        <v>6332</v>
      </c>
      <c r="J6154" s="3" t="s">
        <v>2015</v>
      </c>
      <c r="K6154" s="3" t="s">
        <v>24</v>
      </c>
      <c r="L6154" s="3">
        <v>7.0</v>
      </c>
      <c r="M6154" s="3" t="s">
        <v>25</v>
      </c>
      <c r="N6154" s="3" t="s">
        <v>6398</v>
      </c>
      <c r="O6154" s="3" t="s">
        <v>1921</v>
      </c>
      <c r="P6154" s="4">
        <v>29271.0</v>
      </c>
      <c r="Q6154" s="3" t="s">
        <v>153</v>
      </c>
      <c r="S6154" s="3" t="s">
        <v>34</v>
      </c>
    </row>
    <row r="6155">
      <c r="A6155" s="2">
        <v>42318.71488425926</v>
      </c>
      <c r="B6155" s="3">
        <v>27.0</v>
      </c>
      <c r="C6155" s="3" t="s">
        <v>6139</v>
      </c>
      <c r="D6155" s="3">
        <v>71.0</v>
      </c>
      <c r="E6155" s="3" t="s">
        <v>6207</v>
      </c>
      <c r="F6155" s="3">
        <v>3.0</v>
      </c>
      <c r="G6155" s="3">
        <v>8.0</v>
      </c>
      <c r="H6155" s="3" t="s">
        <v>6331</v>
      </c>
      <c r="I6155" s="3" t="s">
        <v>6332</v>
      </c>
      <c r="J6155" s="3" t="s">
        <v>2015</v>
      </c>
      <c r="K6155" s="3" t="s">
        <v>24</v>
      </c>
      <c r="L6155" s="3">
        <v>8.0</v>
      </c>
      <c r="M6155" s="3" t="s">
        <v>30</v>
      </c>
      <c r="N6155" s="3" t="s">
        <v>6399</v>
      </c>
      <c r="O6155" s="3" t="s">
        <v>98</v>
      </c>
      <c r="P6155" s="4">
        <v>25770.0</v>
      </c>
      <c r="Q6155" s="3" t="s">
        <v>169</v>
      </c>
      <c r="S6155" s="3" t="s">
        <v>34</v>
      </c>
    </row>
    <row r="6156">
      <c r="A6156" s="2">
        <v>42318.71488425926</v>
      </c>
      <c r="B6156" s="3">
        <v>27.0</v>
      </c>
      <c r="C6156" s="3" t="s">
        <v>6139</v>
      </c>
      <c r="D6156" s="3">
        <v>71.0</v>
      </c>
      <c r="E6156" s="3" t="s">
        <v>6207</v>
      </c>
      <c r="F6156" s="3">
        <v>3.0</v>
      </c>
      <c r="G6156" s="3">
        <v>8.0</v>
      </c>
      <c r="H6156" s="3" t="s">
        <v>6331</v>
      </c>
      <c r="I6156" s="3" t="s">
        <v>6332</v>
      </c>
      <c r="J6156" s="3" t="s">
        <v>2015</v>
      </c>
      <c r="K6156" s="3" t="s">
        <v>24</v>
      </c>
      <c r="L6156" s="3">
        <v>9.0</v>
      </c>
      <c r="M6156" s="3" t="s">
        <v>25</v>
      </c>
      <c r="N6156" s="3" t="s">
        <v>6400</v>
      </c>
      <c r="O6156" s="3" t="s">
        <v>95</v>
      </c>
      <c r="P6156" s="4">
        <v>21196.0</v>
      </c>
      <c r="Q6156" s="3" t="s">
        <v>86</v>
      </c>
      <c r="S6156" s="3" t="s">
        <v>34</v>
      </c>
    </row>
    <row r="6157">
      <c r="A6157" s="2">
        <v>42318.71488425926</v>
      </c>
      <c r="B6157" s="3">
        <v>27.0</v>
      </c>
      <c r="C6157" s="3" t="s">
        <v>6139</v>
      </c>
      <c r="D6157" s="3">
        <v>71.0</v>
      </c>
      <c r="E6157" s="3" t="s">
        <v>6207</v>
      </c>
      <c r="F6157" s="3">
        <v>3.0</v>
      </c>
      <c r="G6157" s="3">
        <v>8.0</v>
      </c>
      <c r="H6157" s="3" t="s">
        <v>6331</v>
      </c>
      <c r="I6157" s="3" t="s">
        <v>6332</v>
      </c>
      <c r="J6157" s="3" t="s">
        <v>2015</v>
      </c>
      <c r="K6157" s="3" t="s">
        <v>24</v>
      </c>
      <c r="L6157" s="3">
        <v>10.0</v>
      </c>
      <c r="M6157" s="3" t="s">
        <v>30</v>
      </c>
      <c r="N6157" s="3" t="s">
        <v>6401</v>
      </c>
      <c r="O6157" s="3" t="s">
        <v>1547</v>
      </c>
      <c r="P6157" s="4">
        <v>22513.0</v>
      </c>
      <c r="Q6157" s="3" t="s">
        <v>60</v>
      </c>
      <c r="S6157" s="3" t="s">
        <v>34</v>
      </c>
    </row>
    <row r="6158">
      <c r="A6158" s="2">
        <v>42318.71488425926</v>
      </c>
      <c r="B6158" s="3">
        <v>27.0</v>
      </c>
      <c r="C6158" s="3" t="s">
        <v>6139</v>
      </c>
      <c r="D6158" s="3">
        <v>71.0</v>
      </c>
      <c r="E6158" s="3" t="s">
        <v>6207</v>
      </c>
      <c r="F6158" s="3">
        <v>3.0</v>
      </c>
      <c r="G6158" s="3">
        <v>8.0</v>
      </c>
      <c r="H6158" s="3" t="s">
        <v>6331</v>
      </c>
      <c r="I6158" s="3" t="s">
        <v>6332</v>
      </c>
      <c r="J6158" s="3" t="s">
        <v>2015</v>
      </c>
      <c r="K6158" s="3" t="s">
        <v>24</v>
      </c>
      <c r="L6158" s="3">
        <v>11.0</v>
      </c>
      <c r="M6158" s="3" t="s">
        <v>25</v>
      </c>
      <c r="N6158" s="3" t="s">
        <v>6402</v>
      </c>
      <c r="O6158" s="3" t="s">
        <v>102</v>
      </c>
      <c r="P6158" s="4">
        <v>19853.0</v>
      </c>
      <c r="Q6158" s="3" t="s">
        <v>169</v>
      </c>
      <c r="S6158" s="3" t="s">
        <v>34</v>
      </c>
    </row>
    <row r="6159">
      <c r="A6159" s="2">
        <v>42318.71488425926</v>
      </c>
      <c r="B6159" s="3">
        <v>27.0</v>
      </c>
      <c r="C6159" s="3" t="s">
        <v>6139</v>
      </c>
      <c r="D6159" s="3">
        <v>71.0</v>
      </c>
      <c r="E6159" s="3" t="s">
        <v>6207</v>
      </c>
      <c r="F6159" s="3">
        <v>3.0</v>
      </c>
      <c r="G6159" s="3">
        <v>8.0</v>
      </c>
      <c r="H6159" s="3" t="s">
        <v>6331</v>
      </c>
      <c r="I6159" s="3" t="s">
        <v>6332</v>
      </c>
      <c r="J6159" s="3" t="s">
        <v>2015</v>
      </c>
      <c r="K6159" s="3" t="s">
        <v>24</v>
      </c>
      <c r="L6159" s="3">
        <v>12.0</v>
      </c>
      <c r="M6159" s="3" t="s">
        <v>30</v>
      </c>
      <c r="N6159" s="3" t="s">
        <v>6403</v>
      </c>
      <c r="O6159" s="3" t="s">
        <v>121</v>
      </c>
      <c r="P6159" s="4">
        <v>22991.0</v>
      </c>
      <c r="Q6159" s="3" t="s">
        <v>83</v>
      </c>
      <c r="S6159" s="3" t="s">
        <v>34</v>
      </c>
    </row>
    <row r="6160">
      <c r="A6160" s="2">
        <v>42318.71488425926</v>
      </c>
      <c r="B6160" s="3">
        <v>27.0</v>
      </c>
      <c r="C6160" s="3" t="s">
        <v>6139</v>
      </c>
      <c r="D6160" s="3">
        <v>71.0</v>
      </c>
      <c r="E6160" s="3" t="s">
        <v>6207</v>
      </c>
      <c r="F6160" s="3">
        <v>3.0</v>
      </c>
      <c r="G6160" s="3">
        <v>8.0</v>
      </c>
      <c r="H6160" s="3" t="s">
        <v>6331</v>
      </c>
      <c r="I6160" s="3" t="s">
        <v>6332</v>
      </c>
      <c r="J6160" s="3" t="s">
        <v>2015</v>
      </c>
      <c r="K6160" s="3" t="s">
        <v>24</v>
      </c>
      <c r="L6160" s="3">
        <v>13.0</v>
      </c>
      <c r="M6160" s="3" t="s">
        <v>25</v>
      </c>
      <c r="N6160" s="3" t="s">
        <v>6404</v>
      </c>
      <c r="O6160" s="3" t="s">
        <v>1275</v>
      </c>
      <c r="P6160" s="4">
        <v>29779.0</v>
      </c>
      <c r="Q6160" s="3" t="s">
        <v>2911</v>
      </c>
      <c r="S6160" s="3" t="s">
        <v>34</v>
      </c>
    </row>
    <row r="6161">
      <c r="A6161" s="2">
        <v>42318.71488425926</v>
      </c>
      <c r="B6161" s="3">
        <v>27.0</v>
      </c>
      <c r="C6161" s="3" t="s">
        <v>6139</v>
      </c>
      <c r="D6161" s="3">
        <v>71.0</v>
      </c>
      <c r="E6161" s="3" t="s">
        <v>6207</v>
      </c>
      <c r="F6161" s="3">
        <v>3.0</v>
      </c>
      <c r="G6161" s="3">
        <v>8.0</v>
      </c>
      <c r="H6161" s="3" t="s">
        <v>6331</v>
      </c>
      <c r="I6161" s="3" t="s">
        <v>6332</v>
      </c>
      <c r="J6161" s="3" t="s">
        <v>2015</v>
      </c>
      <c r="K6161" s="3" t="s">
        <v>24</v>
      </c>
      <c r="L6161" s="3">
        <v>14.0</v>
      </c>
      <c r="M6161" s="3" t="s">
        <v>30</v>
      </c>
      <c r="N6161" s="3" t="s">
        <v>763</v>
      </c>
      <c r="O6161" s="3" t="s">
        <v>121</v>
      </c>
      <c r="P6161" s="4">
        <v>24941.0</v>
      </c>
      <c r="Q6161" s="3" t="s">
        <v>37</v>
      </c>
      <c r="S6161" s="3" t="s">
        <v>34</v>
      </c>
    </row>
    <row r="6162">
      <c r="A6162" s="2">
        <v>42318.71488425926</v>
      </c>
      <c r="B6162" s="3">
        <v>27.0</v>
      </c>
      <c r="C6162" s="3" t="s">
        <v>6139</v>
      </c>
      <c r="D6162" s="3">
        <v>71.0</v>
      </c>
      <c r="E6162" s="3" t="s">
        <v>6207</v>
      </c>
      <c r="F6162" s="3">
        <v>3.0</v>
      </c>
      <c r="G6162" s="3">
        <v>8.0</v>
      </c>
      <c r="H6162" s="3" t="s">
        <v>6331</v>
      </c>
      <c r="I6162" s="3" t="s">
        <v>6332</v>
      </c>
      <c r="J6162" s="3" t="s">
        <v>2015</v>
      </c>
      <c r="K6162" s="3" t="s">
        <v>24</v>
      </c>
      <c r="L6162" s="3">
        <v>15.0</v>
      </c>
      <c r="M6162" s="3" t="s">
        <v>25</v>
      </c>
      <c r="N6162" s="3" t="s">
        <v>6405</v>
      </c>
      <c r="O6162" s="3" t="s">
        <v>104</v>
      </c>
      <c r="P6162" s="4">
        <v>29085.0</v>
      </c>
      <c r="Q6162" s="3" t="s">
        <v>169</v>
      </c>
      <c r="S6162" s="3" t="s">
        <v>34</v>
      </c>
    </row>
    <row r="6163">
      <c r="A6163" s="2">
        <v>42318.71488425926</v>
      </c>
      <c r="B6163" s="3">
        <v>27.0</v>
      </c>
      <c r="C6163" s="3" t="s">
        <v>6139</v>
      </c>
      <c r="D6163" s="3">
        <v>71.0</v>
      </c>
      <c r="E6163" s="3" t="s">
        <v>6207</v>
      </c>
      <c r="F6163" s="3">
        <v>3.0</v>
      </c>
      <c r="G6163" s="3">
        <v>8.0</v>
      </c>
      <c r="H6163" s="3" t="s">
        <v>6331</v>
      </c>
      <c r="I6163" s="3" t="s">
        <v>6332</v>
      </c>
      <c r="J6163" s="3" t="s">
        <v>2015</v>
      </c>
      <c r="K6163" s="3" t="s">
        <v>24</v>
      </c>
      <c r="L6163" s="3">
        <v>16.0</v>
      </c>
      <c r="M6163" s="3" t="s">
        <v>30</v>
      </c>
      <c r="N6163" s="3" t="s">
        <v>289</v>
      </c>
      <c r="O6163" s="3" t="s">
        <v>3533</v>
      </c>
      <c r="P6163" s="4">
        <v>17667.0</v>
      </c>
      <c r="Q6163" s="3" t="s">
        <v>86</v>
      </c>
      <c r="S6163" s="3" t="s">
        <v>34</v>
      </c>
    </row>
    <row r="6164">
      <c r="A6164" s="2">
        <v>42318.71488425926</v>
      </c>
      <c r="B6164" s="3">
        <v>27.0</v>
      </c>
      <c r="C6164" s="3" t="s">
        <v>6139</v>
      </c>
      <c r="D6164" s="3">
        <v>71.0</v>
      </c>
      <c r="E6164" s="3" t="s">
        <v>6207</v>
      </c>
      <c r="F6164" s="3">
        <v>3.0</v>
      </c>
      <c r="G6164" s="3">
        <v>8.0</v>
      </c>
      <c r="H6164" s="3" t="s">
        <v>6331</v>
      </c>
      <c r="I6164" s="3" t="s">
        <v>6332</v>
      </c>
      <c r="J6164" s="3" t="s">
        <v>2015</v>
      </c>
      <c r="K6164" s="3" t="s">
        <v>24</v>
      </c>
      <c r="L6164" s="3">
        <v>17.0</v>
      </c>
      <c r="M6164" s="3" t="s">
        <v>25</v>
      </c>
      <c r="N6164" s="3" t="s">
        <v>6406</v>
      </c>
      <c r="O6164" s="3" t="s">
        <v>415</v>
      </c>
      <c r="P6164" s="4">
        <v>20174.0</v>
      </c>
      <c r="Q6164" s="3" t="s">
        <v>33</v>
      </c>
      <c r="S6164" s="3" t="s">
        <v>34</v>
      </c>
    </row>
    <row r="6165">
      <c r="A6165" s="2">
        <v>42318.71488425926</v>
      </c>
      <c r="B6165" s="3">
        <v>27.0</v>
      </c>
      <c r="C6165" s="3" t="s">
        <v>6139</v>
      </c>
      <c r="D6165" s="3">
        <v>71.0</v>
      </c>
      <c r="E6165" s="3" t="s">
        <v>6207</v>
      </c>
      <c r="F6165" s="3">
        <v>3.0</v>
      </c>
      <c r="G6165" s="3">
        <v>8.0</v>
      </c>
      <c r="H6165" s="3" t="s">
        <v>6331</v>
      </c>
      <c r="I6165" s="3" t="s">
        <v>6332</v>
      </c>
      <c r="J6165" s="3" t="s">
        <v>2015</v>
      </c>
      <c r="K6165" s="3" t="s">
        <v>24</v>
      </c>
      <c r="L6165" s="3">
        <v>18.0</v>
      </c>
      <c r="M6165" s="3" t="s">
        <v>30</v>
      </c>
      <c r="N6165" s="3" t="s">
        <v>6407</v>
      </c>
      <c r="O6165" s="3" t="s">
        <v>67</v>
      </c>
      <c r="P6165" s="4">
        <v>25904.0</v>
      </c>
      <c r="Q6165" s="3" t="s">
        <v>1221</v>
      </c>
      <c r="S6165" s="3" t="s">
        <v>34</v>
      </c>
    </row>
    <row r="6166">
      <c r="A6166" s="2">
        <v>42318.71488425926</v>
      </c>
      <c r="B6166" s="3">
        <v>27.0</v>
      </c>
      <c r="C6166" s="3" t="s">
        <v>6139</v>
      </c>
      <c r="D6166" s="3">
        <v>71.0</v>
      </c>
      <c r="E6166" s="3" t="s">
        <v>6207</v>
      </c>
      <c r="F6166" s="3">
        <v>3.0</v>
      </c>
      <c r="G6166" s="3">
        <v>8.0</v>
      </c>
      <c r="H6166" s="3" t="s">
        <v>6331</v>
      </c>
      <c r="I6166" s="3" t="s">
        <v>6332</v>
      </c>
      <c r="J6166" s="3" t="s">
        <v>2015</v>
      </c>
      <c r="K6166" s="3" t="s">
        <v>24</v>
      </c>
      <c r="L6166" s="3">
        <v>19.0</v>
      </c>
      <c r="M6166" s="3" t="s">
        <v>25</v>
      </c>
      <c r="N6166" s="3" t="s">
        <v>6408</v>
      </c>
      <c r="O6166" s="3" t="s">
        <v>1637</v>
      </c>
      <c r="P6166" s="4">
        <v>25758.0</v>
      </c>
      <c r="Q6166" s="3" t="s">
        <v>55</v>
      </c>
      <c r="S6166" s="3" t="s">
        <v>34</v>
      </c>
    </row>
    <row r="6167">
      <c r="A6167" s="2">
        <v>42318.71488425926</v>
      </c>
      <c r="B6167" s="3">
        <v>27.0</v>
      </c>
      <c r="C6167" s="3" t="s">
        <v>6139</v>
      </c>
      <c r="D6167" s="3">
        <v>71.0</v>
      </c>
      <c r="E6167" s="3" t="s">
        <v>6207</v>
      </c>
      <c r="F6167" s="3">
        <v>3.0</v>
      </c>
      <c r="G6167" s="3">
        <v>8.0</v>
      </c>
      <c r="H6167" s="3" t="s">
        <v>6331</v>
      </c>
      <c r="I6167" s="3" t="s">
        <v>6332</v>
      </c>
      <c r="J6167" s="3" t="s">
        <v>2015</v>
      </c>
      <c r="K6167" s="3" t="s">
        <v>24</v>
      </c>
      <c r="L6167" s="3">
        <v>20.0</v>
      </c>
      <c r="M6167" s="3" t="s">
        <v>30</v>
      </c>
      <c r="N6167" s="3" t="s">
        <v>2850</v>
      </c>
      <c r="O6167" s="3" t="s">
        <v>697</v>
      </c>
      <c r="P6167" s="4">
        <v>27572.0</v>
      </c>
      <c r="Q6167" s="3" t="s">
        <v>110</v>
      </c>
      <c r="S6167" s="3" t="s">
        <v>34</v>
      </c>
    </row>
    <row r="6168">
      <c r="A6168" s="2">
        <v>42318.71488425926</v>
      </c>
      <c r="B6168" s="3">
        <v>27.0</v>
      </c>
      <c r="C6168" s="3" t="s">
        <v>6139</v>
      </c>
      <c r="D6168" s="3">
        <v>71.0</v>
      </c>
      <c r="E6168" s="3" t="s">
        <v>6207</v>
      </c>
      <c r="F6168" s="3">
        <v>3.0</v>
      </c>
      <c r="G6168" s="3">
        <v>8.0</v>
      </c>
      <c r="H6168" s="3" t="s">
        <v>6331</v>
      </c>
      <c r="I6168" s="3" t="s">
        <v>6332</v>
      </c>
      <c r="J6168" s="3" t="s">
        <v>2015</v>
      </c>
      <c r="K6168" s="3" t="s">
        <v>24</v>
      </c>
      <c r="L6168" s="3">
        <v>21.0</v>
      </c>
      <c r="M6168" s="3" t="s">
        <v>25</v>
      </c>
      <c r="N6168" s="3" t="s">
        <v>6409</v>
      </c>
      <c r="O6168" s="3" t="s">
        <v>257</v>
      </c>
      <c r="P6168" s="4">
        <v>25481.0</v>
      </c>
      <c r="Q6168" s="3" t="s">
        <v>110</v>
      </c>
      <c r="S6168" s="3" t="s">
        <v>34</v>
      </c>
    </row>
    <row r="6169">
      <c r="A6169" s="2">
        <v>42318.71488425926</v>
      </c>
      <c r="B6169" s="3">
        <v>27.0</v>
      </c>
      <c r="C6169" s="3" t="s">
        <v>6139</v>
      </c>
      <c r="D6169" s="3">
        <v>71.0</v>
      </c>
      <c r="E6169" s="3" t="s">
        <v>6207</v>
      </c>
      <c r="F6169" s="3">
        <v>3.0</v>
      </c>
      <c r="G6169" s="3">
        <v>8.0</v>
      </c>
      <c r="H6169" s="3" t="s">
        <v>6331</v>
      </c>
      <c r="I6169" s="3" t="s">
        <v>6332</v>
      </c>
      <c r="J6169" s="3" t="s">
        <v>2015</v>
      </c>
      <c r="K6169" s="3" t="s">
        <v>24</v>
      </c>
      <c r="L6169" s="3">
        <v>22.0</v>
      </c>
      <c r="M6169" s="3" t="s">
        <v>30</v>
      </c>
      <c r="N6169" s="3" t="s">
        <v>6410</v>
      </c>
      <c r="O6169" s="3" t="s">
        <v>1304</v>
      </c>
      <c r="P6169" s="4">
        <v>34968.0</v>
      </c>
      <c r="Q6169" s="3" t="s">
        <v>191</v>
      </c>
      <c r="S6169" s="3" t="s">
        <v>34</v>
      </c>
    </row>
    <row r="6170">
      <c r="A6170" s="2">
        <v>42318.71488425926</v>
      </c>
      <c r="B6170" s="3">
        <v>27.0</v>
      </c>
      <c r="C6170" s="3" t="s">
        <v>6139</v>
      </c>
      <c r="D6170" s="3">
        <v>89.0</v>
      </c>
      <c r="E6170" s="3" t="s">
        <v>6228</v>
      </c>
      <c r="F6170" s="3">
        <v>3.0</v>
      </c>
      <c r="G6170" s="3">
        <v>8.0</v>
      </c>
      <c r="H6170" s="3" t="s">
        <v>6331</v>
      </c>
      <c r="I6170" s="3" t="s">
        <v>6332</v>
      </c>
      <c r="J6170" s="3" t="s">
        <v>2015</v>
      </c>
      <c r="K6170" s="3" t="s">
        <v>24</v>
      </c>
      <c r="L6170" s="3">
        <v>1.0</v>
      </c>
      <c r="M6170" s="3" t="s">
        <v>25</v>
      </c>
      <c r="N6170" s="3" t="s">
        <v>6411</v>
      </c>
      <c r="O6170" s="3" t="s">
        <v>1452</v>
      </c>
      <c r="P6170" s="4">
        <v>25486.0</v>
      </c>
      <c r="Q6170" s="3" t="s">
        <v>189</v>
      </c>
      <c r="S6170" s="3" t="s">
        <v>29</v>
      </c>
    </row>
    <row r="6171">
      <c r="A6171" s="2">
        <v>42318.71488425926</v>
      </c>
      <c r="B6171" s="3">
        <v>27.0</v>
      </c>
      <c r="C6171" s="3" t="s">
        <v>6139</v>
      </c>
      <c r="D6171" s="3">
        <v>89.0</v>
      </c>
      <c r="E6171" s="3" t="s">
        <v>6228</v>
      </c>
      <c r="F6171" s="3">
        <v>3.0</v>
      </c>
      <c r="G6171" s="3">
        <v>8.0</v>
      </c>
      <c r="H6171" s="3" t="s">
        <v>6331</v>
      </c>
      <c r="I6171" s="3" t="s">
        <v>6332</v>
      </c>
      <c r="J6171" s="3" t="s">
        <v>2015</v>
      </c>
      <c r="K6171" s="3" t="s">
        <v>24</v>
      </c>
      <c r="L6171" s="3">
        <v>2.0</v>
      </c>
      <c r="M6171" s="3" t="s">
        <v>30</v>
      </c>
      <c r="N6171" s="3" t="s">
        <v>6412</v>
      </c>
      <c r="O6171" s="3" t="s">
        <v>102</v>
      </c>
      <c r="P6171" s="4">
        <v>23983.0</v>
      </c>
      <c r="Q6171" s="3" t="s">
        <v>55</v>
      </c>
      <c r="S6171" s="3" t="s">
        <v>29</v>
      </c>
    </row>
    <row r="6172">
      <c r="A6172" s="2">
        <v>42318.71488425926</v>
      </c>
      <c r="B6172" s="3">
        <v>27.0</v>
      </c>
      <c r="C6172" s="3" t="s">
        <v>6139</v>
      </c>
      <c r="D6172" s="3">
        <v>89.0</v>
      </c>
      <c r="E6172" s="3" t="s">
        <v>6228</v>
      </c>
      <c r="F6172" s="3">
        <v>3.0</v>
      </c>
      <c r="G6172" s="3">
        <v>8.0</v>
      </c>
      <c r="H6172" s="3" t="s">
        <v>6331</v>
      </c>
      <c r="I6172" s="3" t="s">
        <v>6332</v>
      </c>
      <c r="J6172" s="3" t="s">
        <v>2015</v>
      </c>
      <c r="K6172" s="3" t="s">
        <v>24</v>
      </c>
      <c r="L6172" s="3">
        <v>3.0</v>
      </c>
      <c r="M6172" s="3" t="s">
        <v>25</v>
      </c>
      <c r="N6172" s="3" t="s">
        <v>6413</v>
      </c>
      <c r="O6172" s="3" t="s">
        <v>3993</v>
      </c>
      <c r="P6172" s="4">
        <v>19447.0</v>
      </c>
      <c r="Q6172" s="3" t="s">
        <v>1955</v>
      </c>
      <c r="S6172" s="3" t="s">
        <v>34</v>
      </c>
    </row>
    <row r="6173">
      <c r="A6173" s="2">
        <v>42318.71488425926</v>
      </c>
      <c r="B6173" s="3">
        <v>27.0</v>
      </c>
      <c r="C6173" s="3" t="s">
        <v>6139</v>
      </c>
      <c r="D6173" s="3">
        <v>89.0</v>
      </c>
      <c r="E6173" s="3" t="s">
        <v>6228</v>
      </c>
      <c r="F6173" s="3">
        <v>3.0</v>
      </c>
      <c r="G6173" s="3">
        <v>8.0</v>
      </c>
      <c r="H6173" s="3" t="s">
        <v>6331</v>
      </c>
      <c r="I6173" s="3" t="s">
        <v>6332</v>
      </c>
      <c r="J6173" s="3" t="s">
        <v>2015</v>
      </c>
      <c r="K6173" s="3" t="s">
        <v>24</v>
      </c>
      <c r="L6173" s="3">
        <v>4.0</v>
      </c>
      <c r="M6173" s="3" t="s">
        <v>30</v>
      </c>
      <c r="N6173" s="3" t="s">
        <v>2653</v>
      </c>
      <c r="O6173" s="3" t="s">
        <v>2299</v>
      </c>
      <c r="P6173" s="4">
        <v>28288.0</v>
      </c>
      <c r="Q6173" s="3" t="s">
        <v>79</v>
      </c>
      <c r="S6173" s="3" t="s">
        <v>29</v>
      </c>
    </row>
    <row r="6174">
      <c r="A6174" s="2">
        <v>42318.71488425926</v>
      </c>
      <c r="B6174" s="3">
        <v>27.0</v>
      </c>
      <c r="C6174" s="3" t="s">
        <v>6139</v>
      </c>
      <c r="D6174" s="3">
        <v>89.0</v>
      </c>
      <c r="E6174" s="3" t="s">
        <v>6228</v>
      </c>
      <c r="F6174" s="3">
        <v>3.0</v>
      </c>
      <c r="G6174" s="3">
        <v>8.0</v>
      </c>
      <c r="H6174" s="3" t="s">
        <v>6331</v>
      </c>
      <c r="I6174" s="3" t="s">
        <v>6332</v>
      </c>
      <c r="J6174" s="3" t="s">
        <v>2015</v>
      </c>
      <c r="K6174" s="3" t="s">
        <v>24</v>
      </c>
      <c r="L6174" s="3">
        <v>5.0</v>
      </c>
      <c r="M6174" s="3" t="s">
        <v>25</v>
      </c>
      <c r="N6174" s="3" t="s">
        <v>6414</v>
      </c>
      <c r="O6174" s="3" t="s">
        <v>319</v>
      </c>
      <c r="P6174" s="4">
        <v>27489.0</v>
      </c>
      <c r="Q6174" s="3" t="s">
        <v>372</v>
      </c>
      <c r="S6174" s="3" t="s">
        <v>34</v>
      </c>
    </row>
    <row r="6175">
      <c r="A6175" s="2">
        <v>42318.71488425926</v>
      </c>
      <c r="B6175" s="3">
        <v>27.0</v>
      </c>
      <c r="C6175" s="3" t="s">
        <v>6139</v>
      </c>
      <c r="D6175" s="3">
        <v>89.0</v>
      </c>
      <c r="E6175" s="3" t="s">
        <v>6228</v>
      </c>
      <c r="F6175" s="3">
        <v>3.0</v>
      </c>
      <c r="G6175" s="3">
        <v>8.0</v>
      </c>
      <c r="H6175" s="3" t="s">
        <v>6331</v>
      </c>
      <c r="I6175" s="3" t="s">
        <v>6332</v>
      </c>
      <c r="J6175" s="3" t="s">
        <v>2015</v>
      </c>
      <c r="K6175" s="3" t="s">
        <v>24</v>
      </c>
      <c r="L6175" s="3">
        <v>6.0</v>
      </c>
      <c r="M6175" s="3" t="s">
        <v>30</v>
      </c>
      <c r="N6175" s="3" t="s">
        <v>6415</v>
      </c>
      <c r="O6175" s="3" t="s">
        <v>4529</v>
      </c>
      <c r="P6175" s="4">
        <v>25717.0</v>
      </c>
      <c r="Q6175" s="3" t="s">
        <v>191</v>
      </c>
      <c r="S6175" s="3" t="s">
        <v>34</v>
      </c>
    </row>
    <row r="6176">
      <c r="A6176" s="2">
        <v>42318.71488425926</v>
      </c>
      <c r="B6176" s="3">
        <v>27.0</v>
      </c>
      <c r="C6176" s="3" t="s">
        <v>6139</v>
      </c>
      <c r="D6176" s="3">
        <v>89.0</v>
      </c>
      <c r="E6176" s="3" t="s">
        <v>6228</v>
      </c>
      <c r="F6176" s="3">
        <v>3.0</v>
      </c>
      <c r="G6176" s="3">
        <v>8.0</v>
      </c>
      <c r="H6176" s="3" t="s">
        <v>6331</v>
      </c>
      <c r="I6176" s="3" t="s">
        <v>6332</v>
      </c>
      <c r="J6176" s="3" t="s">
        <v>2015</v>
      </c>
      <c r="K6176" s="3" t="s">
        <v>24</v>
      </c>
      <c r="L6176" s="3">
        <v>7.0</v>
      </c>
      <c r="M6176" s="3" t="s">
        <v>25</v>
      </c>
      <c r="N6176" s="3" t="s">
        <v>6416</v>
      </c>
      <c r="O6176" s="3" t="s">
        <v>477</v>
      </c>
      <c r="P6176" s="4">
        <v>34114.0</v>
      </c>
      <c r="Q6176" s="3" t="s">
        <v>191</v>
      </c>
      <c r="S6176" s="3" t="s">
        <v>34</v>
      </c>
    </row>
    <row r="6177">
      <c r="A6177" s="2">
        <v>42318.71488425926</v>
      </c>
      <c r="B6177" s="3">
        <v>27.0</v>
      </c>
      <c r="C6177" s="3" t="s">
        <v>6139</v>
      </c>
      <c r="D6177" s="3">
        <v>89.0</v>
      </c>
      <c r="E6177" s="3" t="s">
        <v>6228</v>
      </c>
      <c r="F6177" s="3">
        <v>3.0</v>
      </c>
      <c r="G6177" s="3">
        <v>8.0</v>
      </c>
      <c r="H6177" s="3" t="s">
        <v>6331</v>
      </c>
      <c r="I6177" s="3" t="s">
        <v>6332</v>
      </c>
      <c r="J6177" s="3" t="s">
        <v>2015</v>
      </c>
      <c r="K6177" s="3" t="s">
        <v>24</v>
      </c>
      <c r="L6177" s="3">
        <v>8.0</v>
      </c>
      <c r="M6177" s="3" t="s">
        <v>30</v>
      </c>
      <c r="N6177" s="3" t="s">
        <v>6417</v>
      </c>
      <c r="O6177" s="3" t="s">
        <v>171</v>
      </c>
      <c r="P6177" s="4">
        <v>21801.0</v>
      </c>
      <c r="Q6177" s="3" t="s">
        <v>43</v>
      </c>
      <c r="S6177" s="3" t="s">
        <v>34</v>
      </c>
    </row>
    <row r="6178">
      <c r="A6178" s="2">
        <v>42318.71488425926</v>
      </c>
      <c r="B6178" s="3">
        <v>27.0</v>
      </c>
      <c r="C6178" s="3" t="s">
        <v>6139</v>
      </c>
      <c r="D6178" s="3">
        <v>89.0</v>
      </c>
      <c r="E6178" s="3" t="s">
        <v>6228</v>
      </c>
      <c r="F6178" s="3">
        <v>3.0</v>
      </c>
      <c r="G6178" s="3">
        <v>8.0</v>
      </c>
      <c r="H6178" s="3" t="s">
        <v>6331</v>
      </c>
      <c r="I6178" s="3" t="s">
        <v>6332</v>
      </c>
      <c r="J6178" s="3" t="s">
        <v>2015</v>
      </c>
      <c r="K6178" s="3" t="s">
        <v>24</v>
      </c>
      <c r="L6178" s="3">
        <v>9.0</v>
      </c>
      <c r="M6178" s="3" t="s">
        <v>25</v>
      </c>
      <c r="N6178" s="3" t="s">
        <v>6418</v>
      </c>
      <c r="O6178" s="3" t="s">
        <v>42</v>
      </c>
      <c r="P6178" s="4">
        <v>27735.0</v>
      </c>
      <c r="Q6178" s="3" t="s">
        <v>33</v>
      </c>
      <c r="S6178" s="3" t="s">
        <v>34</v>
      </c>
    </row>
    <row r="6179">
      <c r="A6179" s="2">
        <v>42318.71488425926</v>
      </c>
      <c r="B6179" s="3">
        <v>27.0</v>
      </c>
      <c r="C6179" s="3" t="s">
        <v>6139</v>
      </c>
      <c r="D6179" s="3">
        <v>89.0</v>
      </c>
      <c r="E6179" s="3" t="s">
        <v>6228</v>
      </c>
      <c r="F6179" s="3">
        <v>3.0</v>
      </c>
      <c r="G6179" s="3">
        <v>8.0</v>
      </c>
      <c r="H6179" s="3" t="s">
        <v>6331</v>
      </c>
      <c r="I6179" s="3" t="s">
        <v>6332</v>
      </c>
      <c r="J6179" s="3" t="s">
        <v>2015</v>
      </c>
      <c r="K6179" s="3" t="s">
        <v>24</v>
      </c>
      <c r="L6179" s="3">
        <v>10.0</v>
      </c>
      <c r="M6179" s="3" t="s">
        <v>30</v>
      </c>
      <c r="N6179" s="3" t="s">
        <v>6419</v>
      </c>
      <c r="O6179" s="3" t="s">
        <v>1519</v>
      </c>
      <c r="P6179" s="4">
        <v>27788.0</v>
      </c>
      <c r="Q6179" s="3" t="s">
        <v>115</v>
      </c>
      <c r="S6179" s="3" t="s">
        <v>34</v>
      </c>
    </row>
    <row r="6180">
      <c r="A6180" s="2">
        <v>42318.71488425926</v>
      </c>
      <c r="B6180" s="3">
        <v>27.0</v>
      </c>
      <c r="C6180" s="3" t="s">
        <v>6139</v>
      </c>
      <c r="D6180" s="3">
        <v>89.0</v>
      </c>
      <c r="E6180" s="3" t="s">
        <v>6228</v>
      </c>
      <c r="F6180" s="3">
        <v>3.0</v>
      </c>
      <c r="G6180" s="3">
        <v>8.0</v>
      </c>
      <c r="H6180" s="3" t="s">
        <v>6331</v>
      </c>
      <c r="I6180" s="3" t="s">
        <v>6332</v>
      </c>
      <c r="J6180" s="3" t="s">
        <v>2015</v>
      </c>
      <c r="K6180" s="3" t="s">
        <v>24</v>
      </c>
      <c r="L6180" s="3">
        <v>11.0</v>
      </c>
      <c r="M6180" s="3" t="s">
        <v>25</v>
      </c>
      <c r="N6180" s="3" t="s">
        <v>6420</v>
      </c>
      <c r="O6180" s="3" t="s">
        <v>6421</v>
      </c>
      <c r="P6180" s="4">
        <v>21293.0</v>
      </c>
      <c r="Q6180" s="3" t="s">
        <v>37</v>
      </c>
      <c r="S6180" s="3" t="s">
        <v>34</v>
      </c>
    </row>
    <row r="6181">
      <c r="A6181" s="2">
        <v>42318.71488425926</v>
      </c>
      <c r="B6181" s="3">
        <v>27.0</v>
      </c>
      <c r="C6181" s="3" t="s">
        <v>6139</v>
      </c>
      <c r="D6181" s="3">
        <v>89.0</v>
      </c>
      <c r="E6181" s="3" t="s">
        <v>6228</v>
      </c>
      <c r="F6181" s="3">
        <v>3.0</v>
      </c>
      <c r="G6181" s="3">
        <v>8.0</v>
      </c>
      <c r="H6181" s="3" t="s">
        <v>6331</v>
      </c>
      <c r="I6181" s="3" t="s">
        <v>6332</v>
      </c>
      <c r="J6181" s="3" t="s">
        <v>2015</v>
      </c>
      <c r="K6181" s="3" t="s">
        <v>24</v>
      </c>
      <c r="L6181" s="3">
        <v>12.0</v>
      </c>
      <c r="M6181" s="3" t="s">
        <v>30</v>
      </c>
      <c r="N6181" s="3" t="s">
        <v>6422</v>
      </c>
      <c r="O6181" s="3" t="s">
        <v>1336</v>
      </c>
      <c r="P6181" s="4">
        <v>30894.0</v>
      </c>
      <c r="Q6181" s="3" t="s">
        <v>132</v>
      </c>
      <c r="S6181" s="3" t="s">
        <v>34</v>
      </c>
    </row>
    <row r="6182">
      <c r="A6182" s="2">
        <v>42318.71488425926</v>
      </c>
      <c r="B6182" s="3">
        <v>27.0</v>
      </c>
      <c r="C6182" s="3" t="s">
        <v>6139</v>
      </c>
      <c r="D6182" s="3">
        <v>89.0</v>
      </c>
      <c r="E6182" s="3" t="s">
        <v>6228</v>
      </c>
      <c r="F6182" s="3">
        <v>3.0</v>
      </c>
      <c r="G6182" s="3">
        <v>8.0</v>
      </c>
      <c r="H6182" s="3" t="s">
        <v>6331</v>
      </c>
      <c r="I6182" s="3" t="s">
        <v>6332</v>
      </c>
      <c r="J6182" s="3" t="s">
        <v>2015</v>
      </c>
      <c r="K6182" s="3" t="s">
        <v>24</v>
      </c>
      <c r="L6182" s="3">
        <v>13.0</v>
      </c>
      <c r="M6182" s="3" t="s">
        <v>25</v>
      </c>
      <c r="N6182" s="3" t="s">
        <v>6423</v>
      </c>
      <c r="O6182" s="3" t="s">
        <v>492</v>
      </c>
      <c r="P6182" s="4">
        <v>21498.0</v>
      </c>
      <c r="Q6182" s="3" t="s">
        <v>189</v>
      </c>
      <c r="S6182" s="3" t="s">
        <v>34</v>
      </c>
    </row>
    <row r="6183">
      <c r="A6183" s="2">
        <v>42318.71488425926</v>
      </c>
      <c r="B6183" s="3">
        <v>27.0</v>
      </c>
      <c r="C6183" s="3" t="s">
        <v>6139</v>
      </c>
      <c r="D6183" s="3">
        <v>89.0</v>
      </c>
      <c r="E6183" s="3" t="s">
        <v>6228</v>
      </c>
      <c r="F6183" s="3">
        <v>3.0</v>
      </c>
      <c r="G6183" s="3">
        <v>8.0</v>
      </c>
      <c r="H6183" s="3" t="s">
        <v>6331</v>
      </c>
      <c r="I6183" s="3" t="s">
        <v>6332</v>
      </c>
      <c r="J6183" s="3" t="s">
        <v>2015</v>
      </c>
      <c r="K6183" s="3" t="s">
        <v>24</v>
      </c>
      <c r="L6183" s="3">
        <v>14.0</v>
      </c>
      <c r="M6183" s="3" t="s">
        <v>30</v>
      </c>
      <c r="N6183" s="3" t="s">
        <v>6424</v>
      </c>
      <c r="O6183" s="3" t="s">
        <v>4621</v>
      </c>
      <c r="P6183" s="4">
        <v>28748.0</v>
      </c>
      <c r="Q6183" s="3" t="s">
        <v>687</v>
      </c>
      <c r="S6183" s="3" t="s">
        <v>34</v>
      </c>
    </row>
    <row r="6184">
      <c r="A6184" s="2">
        <v>42318.71488425926</v>
      </c>
      <c r="B6184" s="3">
        <v>27.0</v>
      </c>
      <c r="C6184" s="3" t="s">
        <v>6139</v>
      </c>
      <c r="D6184" s="3">
        <v>90.0</v>
      </c>
      <c r="E6184" s="3" t="s">
        <v>6239</v>
      </c>
      <c r="F6184" s="3">
        <v>3.0</v>
      </c>
      <c r="G6184" s="3">
        <v>8.0</v>
      </c>
      <c r="H6184" s="3" t="s">
        <v>6331</v>
      </c>
      <c r="I6184" s="3" t="s">
        <v>6332</v>
      </c>
      <c r="J6184" s="3" t="s">
        <v>2015</v>
      </c>
      <c r="K6184" s="3" t="s">
        <v>24</v>
      </c>
      <c r="L6184" s="3">
        <v>1.0</v>
      </c>
      <c r="M6184" s="3" t="s">
        <v>25</v>
      </c>
      <c r="N6184" s="3" t="s">
        <v>6425</v>
      </c>
      <c r="O6184" s="3" t="s">
        <v>119</v>
      </c>
      <c r="P6184" s="4">
        <v>26864.0</v>
      </c>
      <c r="Q6184" s="3" t="s">
        <v>37</v>
      </c>
      <c r="S6184" s="3" t="s">
        <v>34</v>
      </c>
    </row>
    <row r="6185">
      <c r="A6185" s="2">
        <v>42318.71488425926</v>
      </c>
      <c r="B6185" s="3">
        <v>27.0</v>
      </c>
      <c r="C6185" s="3" t="s">
        <v>6139</v>
      </c>
      <c r="D6185" s="3">
        <v>90.0</v>
      </c>
      <c r="E6185" s="3" t="s">
        <v>6239</v>
      </c>
      <c r="F6185" s="3">
        <v>3.0</v>
      </c>
      <c r="G6185" s="3">
        <v>8.0</v>
      </c>
      <c r="H6185" s="3" t="s">
        <v>6331</v>
      </c>
      <c r="I6185" s="3" t="s">
        <v>6332</v>
      </c>
      <c r="J6185" s="3" t="s">
        <v>2015</v>
      </c>
      <c r="K6185" s="3" t="s">
        <v>24</v>
      </c>
      <c r="L6185" s="3">
        <v>2.0</v>
      </c>
      <c r="M6185" s="3" t="s">
        <v>30</v>
      </c>
      <c r="N6185" s="3" t="s">
        <v>6426</v>
      </c>
      <c r="O6185" s="3" t="s">
        <v>4595</v>
      </c>
      <c r="P6185" s="4">
        <v>30983.0</v>
      </c>
      <c r="Q6185" s="3" t="s">
        <v>418</v>
      </c>
      <c r="S6185" s="3" t="s">
        <v>34</v>
      </c>
    </row>
    <row r="6186">
      <c r="A6186" s="2">
        <v>42318.71488425926</v>
      </c>
      <c r="B6186" s="3">
        <v>27.0</v>
      </c>
      <c r="C6186" s="3" t="s">
        <v>6139</v>
      </c>
      <c r="D6186" s="3">
        <v>90.0</v>
      </c>
      <c r="E6186" s="3" t="s">
        <v>6239</v>
      </c>
      <c r="F6186" s="3">
        <v>3.0</v>
      </c>
      <c r="G6186" s="3">
        <v>8.0</v>
      </c>
      <c r="H6186" s="3" t="s">
        <v>6331</v>
      </c>
      <c r="I6186" s="3" t="s">
        <v>6332</v>
      </c>
      <c r="J6186" s="3" t="s">
        <v>2015</v>
      </c>
      <c r="K6186" s="3" t="s">
        <v>24</v>
      </c>
      <c r="L6186" s="3">
        <v>3.0</v>
      </c>
      <c r="M6186" s="3" t="s">
        <v>25</v>
      </c>
      <c r="N6186" s="3" t="s">
        <v>432</v>
      </c>
      <c r="O6186" s="3" t="s">
        <v>119</v>
      </c>
      <c r="P6186" s="4">
        <v>25134.0</v>
      </c>
      <c r="Q6186" s="3" t="s">
        <v>55</v>
      </c>
      <c r="S6186" s="3" t="s">
        <v>34</v>
      </c>
    </row>
    <row r="6187">
      <c r="A6187" s="2">
        <v>42318.71488425926</v>
      </c>
      <c r="B6187" s="3">
        <v>27.0</v>
      </c>
      <c r="C6187" s="3" t="s">
        <v>6139</v>
      </c>
      <c r="D6187" s="3">
        <v>90.0</v>
      </c>
      <c r="E6187" s="3" t="s">
        <v>6239</v>
      </c>
      <c r="F6187" s="3">
        <v>3.0</v>
      </c>
      <c r="G6187" s="3">
        <v>8.0</v>
      </c>
      <c r="H6187" s="3" t="s">
        <v>6331</v>
      </c>
      <c r="I6187" s="3" t="s">
        <v>6332</v>
      </c>
      <c r="J6187" s="3" t="s">
        <v>2015</v>
      </c>
      <c r="K6187" s="3" t="s">
        <v>24</v>
      </c>
      <c r="L6187" s="3">
        <v>4.0</v>
      </c>
      <c r="M6187" s="3" t="s">
        <v>30</v>
      </c>
      <c r="N6187" s="3" t="s">
        <v>6427</v>
      </c>
      <c r="O6187" s="3" t="s">
        <v>448</v>
      </c>
      <c r="P6187" s="4">
        <v>28852.0</v>
      </c>
      <c r="Q6187" s="3" t="s">
        <v>40</v>
      </c>
      <c r="S6187" s="3" t="s">
        <v>34</v>
      </c>
    </row>
    <row r="6188">
      <c r="A6188" s="2">
        <v>42318.71488425926</v>
      </c>
      <c r="B6188" s="3">
        <v>27.0</v>
      </c>
      <c r="C6188" s="3" t="s">
        <v>6139</v>
      </c>
      <c r="D6188" s="3">
        <v>90.0</v>
      </c>
      <c r="E6188" s="3" t="s">
        <v>6239</v>
      </c>
      <c r="F6188" s="3">
        <v>3.0</v>
      </c>
      <c r="G6188" s="3">
        <v>8.0</v>
      </c>
      <c r="H6188" s="3" t="s">
        <v>6331</v>
      </c>
      <c r="I6188" s="3" t="s">
        <v>6332</v>
      </c>
      <c r="J6188" s="3" t="s">
        <v>2015</v>
      </c>
      <c r="K6188" s="3" t="s">
        <v>24</v>
      </c>
      <c r="L6188" s="3">
        <v>5.0</v>
      </c>
      <c r="M6188" s="3" t="s">
        <v>25</v>
      </c>
      <c r="N6188" s="3" t="s">
        <v>6428</v>
      </c>
      <c r="O6188" s="3" t="s">
        <v>218</v>
      </c>
      <c r="P6188" s="4">
        <v>23549.0</v>
      </c>
      <c r="Q6188" s="3" t="s">
        <v>110</v>
      </c>
      <c r="S6188" s="3" t="s">
        <v>34</v>
      </c>
    </row>
    <row r="6189">
      <c r="A6189" s="2">
        <v>42318.71488425926</v>
      </c>
      <c r="B6189" s="3">
        <v>27.0</v>
      </c>
      <c r="C6189" s="3" t="s">
        <v>6139</v>
      </c>
      <c r="D6189" s="3">
        <v>90.0</v>
      </c>
      <c r="E6189" s="3" t="s">
        <v>6239</v>
      </c>
      <c r="F6189" s="3">
        <v>3.0</v>
      </c>
      <c r="G6189" s="3">
        <v>8.0</v>
      </c>
      <c r="H6189" s="3" t="s">
        <v>6331</v>
      </c>
      <c r="I6189" s="3" t="s">
        <v>6332</v>
      </c>
      <c r="J6189" s="3" t="s">
        <v>2015</v>
      </c>
      <c r="K6189" s="3" t="s">
        <v>24</v>
      </c>
      <c r="L6189" s="3">
        <v>6.0</v>
      </c>
      <c r="M6189" s="3" t="s">
        <v>30</v>
      </c>
      <c r="N6189" s="3" t="s">
        <v>6429</v>
      </c>
      <c r="O6189" s="3" t="s">
        <v>329</v>
      </c>
      <c r="P6189" s="4">
        <v>23806.0</v>
      </c>
      <c r="Q6189" s="3" t="s">
        <v>33</v>
      </c>
      <c r="S6189" s="3" t="s">
        <v>34</v>
      </c>
    </row>
    <row r="6190">
      <c r="A6190" s="2">
        <v>42318.71488425926</v>
      </c>
      <c r="B6190" s="3">
        <v>27.0</v>
      </c>
      <c r="C6190" s="3" t="s">
        <v>6139</v>
      </c>
      <c r="D6190" s="3">
        <v>90.0</v>
      </c>
      <c r="E6190" s="3" t="s">
        <v>6239</v>
      </c>
      <c r="F6190" s="3">
        <v>3.0</v>
      </c>
      <c r="G6190" s="3">
        <v>8.0</v>
      </c>
      <c r="H6190" s="3" t="s">
        <v>6331</v>
      </c>
      <c r="I6190" s="3" t="s">
        <v>6332</v>
      </c>
      <c r="J6190" s="3" t="s">
        <v>2015</v>
      </c>
      <c r="K6190" s="3" t="s">
        <v>24</v>
      </c>
      <c r="L6190" s="3">
        <v>7.0</v>
      </c>
      <c r="M6190" s="3" t="s">
        <v>25</v>
      </c>
      <c r="N6190" s="3" t="s">
        <v>6430</v>
      </c>
      <c r="O6190" s="3" t="s">
        <v>1050</v>
      </c>
      <c r="P6190" s="4">
        <v>34651.0</v>
      </c>
      <c r="Q6190" s="3" t="s">
        <v>191</v>
      </c>
      <c r="S6190" s="3" t="s">
        <v>34</v>
      </c>
    </row>
    <row r="6191">
      <c r="A6191" s="2">
        <v>42318.71488425926</v>
      </c>
      <c r="B6191" s="3">
        <v>27.0</v>
      </c>
      <c r="C6191" s="3" t="s">
        <v>6139</v>
      </c>
      <c r="D6191" s="3">
        <v>21.0</v>
      </c>
      <c r="E6191" s="3" t="s">
        <v>6140</v>
      </c>
      <c r="F6191" s="3">
        <v>4.0</v>
      </c>
      <c r="G6191" s="3">
        <v>11.0</v>
      </c>
      <c r="H6191" s="3" t="s">
        <v>6431</v>
      </c>
      <c r="I6191" s="3" t="s">
        <v>6432</v>
      </c>
      <c r="J6191" s="3" t="s">
        <v>6433</v>
      </c>
      <c r="K6191" s="3" t="s">
        <v>24</v>
      </c>
      <c r="L6191" s="3">
        <v>1.0</v>
      </c>
      <c r="M6191" s="3" t="s">
        <v>25</v>
      </c>
      <c r="N6191" s="3" t="s">
        <v>925</v>
      </c>
      <c r="O6191" s="3" t="s">
        <v>421</v>
      </c>
      <c r="P6191" s="4">
        <v>23495.0</v>
      </c>
      <c r="Q6191" s="3" t="s">
        <v>205</v>
      </c>
      <c r="S6191" s="3" t="s">
        <v>34</v>
      </c>
    </row>
    <row r="6192">
      <c r="A6192" s="2">
        <v>42318.71488425926</v>
      </c>
      <c r="B6192" s="3">
        <v>27.0</v>
      </c>
      <c r="C6192" s="3" t="s">
        <v>6139</v>
      </c>
      <c r="D6192" s="3">
        <v>21.0</v>
      </c>
      <c r="E6192" s="3" t="s">
        <v>6140</v>
      </c>
      <c r="F6192" s="3">
        <v>4.0</v>
      </c>
      <c r="G6192" s="3">
        <v>11.0</v>
      </c>
      <c r="H6192" s="3" t="s">
        <v>6431</v>
      </c>
      <c r="I6192" s="3" t="s">
        <v>6432</v>
      </c>
      <c r="J6192" s="3" t="s">
        <v>6433</v>
      </c>
      <c r="K6192" s="3" t="s">
        <v>24</v>
      </c>
      <c r="L6192" s="3">
        <v>2.0</v>
      </c>
      <c r="M6192" s="3" t="s">
        <v>30</v>
      </c>
      <c r="N6192" s="3" t="s">
        <v>6434</v>
      </c>
      <c r="O6192" s="3" t="s">
        <v>1356</v>
      </c>
      <c r="P6192" s="4">
        <v>16525.0</v>
      </c>
      <c r="Q6192" s="3" t="s">
        <v>96</v>
      </c>
      <c r="S6192" s="3" t="s">
        <v>34</v>
      </c>
    </row>
    <row r="6193">
      <c r="A6193" s="2">
        <v>42318.71488425926</v>
      </c>
      <c r="B6193" s="3">
        <v>27.0</v>
      </c>
      <c r="C6193" s="3" t="s">
        <v>6139</v>
      </c>
      <c r="D6193" s="3">
        <v>21.0</v>
      </c>
      <c r="E6193" s="3" t="s">
        <v>6140</v>
      </c>
      <c r="F6193" s="3">
        <v>4.0</v>
      </c>
      <c r="G6193" s="3">
        <v>11.0</v>
      </c>
      <c r="H6193" s="3" t="s">
        <v>6431</v>
      </c>
      <c r="I6193" s="3" t="s">
        <v>6432</v>
      </c>
      <c r="J6193" s="3" t="s">
        <v>6433</v>
      </c>
      <c r="K6193" s="3" t="s">
        <v>24</v>
      </c>
      <c r="L6193" s="3">
        <v>3.0</v>
      </c>
      <c r="M6193" s="3" t="s">
        <v>25</v>
      </c>
      <c r="N6193" s="3" t="s">
        <v>230</v>
      </c>
      <c r="O6193" s="3" t="s">
        <v>69</v>
      </c>
      <c r="P6193" s="4">
        <v>23350.0</v>
      </c>
      <c r="Q6193" s="3" t="s">
        <v>79</v>
      </c>
      <c r="S6193" s="3" t="s">
        <v>34</v>
      </c>
    </row>
    <row r="6194">
      <c r="A6194" s="2">
        <v>42318.71488425926</v>
      </c>
      <c r="B6194" s="3">
        <v>27.0</v>
      </c>
      <c r="C6194" s="3" t="s">
        <v>6139</v>
      </c>
      <c r="D6194" s="3">
        <v>21.0</v>
      </c>
      <c r="E6194" s="3" t="s">
        <v>6140</v>
      </c>
      <c r="F6194" s="3">
        <v>4.0</v>
      </c>
      <c r="G6194" s="3">
        <v>11.0</v>
      </c>
      <c r="H6194" s="3" t="s">
        <v>6431</v>
      </c>
      <c r="I6194" s="3" t="s">
        <v>6432</v>
      </c>
      <c r="J6194" s="3" t="s">
        <v>6433</v>
      </c>
      <c r="K6194" s="3" t="s">
        <v>24</v>
      </c>
      <c r="L6194" s="3">
        <v>4.0</v>
      </c>
      <c r="M6194" s="3" t="s">
        <v>30</v>
      </c>
      <c r="N6194" s="3" t="s">
        <v>6435</v>
      </c>
      <c r="O6194" s="3" t="s">
        <v>803</v>
      </c>
      <c r="P6194" s="4">
        <v>21590.0</v>
      </c>
      <c r="Q6194" s="3" t="s">
        <v>40</v>
      </c>
      <c r="S6194" s="3" t="s">
        <v>34</v>
      </c>
    </row>
    <row r="6195">
      <c r="A6195" s="2">
        <v>42318.71488425926</v>
      </c>
      <c r="B6195" s="3">
        <v>27.0</v>
      </c>
      <c r="C6195" s="3" t="s">
        <v>6139</v>
      </c>
      <c r="D6195" s="3">
        <v>21.0</v>
      </c>
      <c r="E6195" s="3" t="s">
        <v>6140</v>
      </c>
      <c r="F6195" s="3">
        <v>4.0</v>
      </c>
      <c r="G6195" s="3">
        <v>11.0</v>
      </c>
      <c r="H6195" s="3" t="s">
        <v>6431</v>
      </c>
      <c r="I6195" s="3" t="s">
        <v>6432</v>
      </c>
      <c r="J6195" s="3" t="s">
        <v>6433</v>
      </c>
      <c r="K6195" s="3" t="s">
        <v>24</v>
      </c>
      <c r="L6195" s="3">
        <v>5.0</v>
      </c>
      <c r="M6195" s="3" t="s">
        <v>25</v>
      </c>
      <c r="N6195" s="3" t="s">
        <v>950</v>
      </c>
      <c r="O6195" s="3" t="s">
        <v>109</v>
      </c>
      <c r="P6195" s="4">
        <v>15483.0</v>
      </c>
      <c r="Q6195" s="3" t="s">
        <v>49</v>
      </c>
      <c r="S6195" s="3" t="s">
        <v>34</v>
      </c>
    </row>
    <row r="6196">
      <c r="A6196" s="2">
        <v>42318.71488425926</v>
      </c>
      <c r="B6196" s="3">
        <v>27.0</v>
      </c>
      <c r="C6196" s="3" t="s">
        <v>6139</v>
      </c>
      <c r="D6196" s="3">
        <v>21.0</v>
      </c>
      <c r="E6196" s="3" t="s">
        <v>6140</v>
      </c>
      <c r="F6196" s="3">
        <v>4.0</v>
      </c>
      <c r="G6196" s="3">
        <v>11.0</v>
      </c>
      <c r="H6196" s="3" t="s">
        <v>6431</v>
      </c>
      <c r="I6196" s="3" t="s">
        <v>6432</v>
      </c>
      <c r="J6196" s="3" t="s">
        <v>6433</v>
      </c>
      <c r="K6196" s="3" t="s">
        <v>24</v>
      </c>
      <c r="L6196" s="3">
        <v>6.0</v>
      </c>
      <c r="M6196" s="3" t="s">
        <v>30</v>
      </c>
      <c r="N6196" s="3" t="s">
        <v>6436</v>
      </c>
      <c r="O6196" s="3" t="s">
        <v>1280</v>
      </c>
      <c r="P6196" s="4">
        <v>18136.0</v>
      </c>
      <c r="Q6196" s="3" t="s">
        <v>46</v>
      </c>
      <c r="S6196" s="3" t="s">
        <v>34</v>
      </c>
    </row>
    <row r="6197">
      <c r="A6197" s="2">
        <v>42318.71488425926</v>
      </c>
      <c r="B6197" s="3">
        <v>27.0</v>
      </c>
      <c r="C6197" s="3" t="s">
        <v>6139</v>
      </c>
      <c r="D6197" s="3">
        <v>21.0</v>
      </c>
      <c r="E6197" s="3" t="s">
        <v>6140</v>
      </c>
      <c r="F6197" s="3">
        <v>4.0</v>
      </c>
      <c r="G6197" s="3">
        <v>11.0</v>
      </c>
      <c r="H6197" s="3" t="s">
        <v>6431</v>
      </c>
      <c r="I6197" s="3" t="s">
        <v>6432</v>
      </c>
      <c r="J6197" s="3" t="s">
        <v>6433</v>
      </c>
      <c r="K6197" s="3" t="s">
        <v>24</v>
      </c>
      <c r="L6197" s="3">
        <v>7.0</v>
      </c>
      <c r="M6197" s="3" t="s">
        <v>25</v>
      </c>
      <c r="N6197" s="3" t="s">
        <v>6437</v>
      </c>
      <c r="O6197" s="3" t="s">
        <v>196</v>
      </c>
      <c r="P6197" s="4">
        <v>27626.0</v>
      </c>
      <c r="Q6197" s="3" t="s">
        <v>46</v>
      </c>
      <c r="S6197" s="3" t="s">
        <v>34</v>
      </c>
    </row>
    <row r="6198">
      <c r="A6198" s="2">
        <v>42318.71488425926</v>
      </c>
      <c r="B6198" s="3">
        <v>27.0</v>
      </c>
      <c r="C6198" s="3" t="s">
        <v>6139</v>
      </c>
      <c r="D6198" s="3">
        <v>21.0</v>
      </c>
      <c r="E6198" s="3" t="s">
        <v>6140</v>
      </c>
      <c r="F6198" s="3">
        <v>4.0</v>
      </c>
      <c r="G6198" s="3">
        <v>11.0</v>
      </c>
      <c r="H6198" s="3" t="s">
        <v>6431</v>
      </c>
      <c r="I6198" s="3" t="s">
        <v>6432</v>
      </c>
      <c r="J6198" s="3" t="s">
        <v>6433</v>
      </c>
      <c r="K6198" s="3" t="s">
        <v>24</v>
      </c>
      <c r="L6198" s="3">
        <v>8.0</v>
      </c>
      <c r="M6198" s="3" t="s">
        <v>30</v>
      </c>
      <c r="N6198" s="3" t="s">
        <v>406</v>
      </c>
      <c r="O6198" s="3" t="s">
        <v>6438</v>
      </c>
      <c r="P6198" s="4">
        <v>23248.0</v>
      </c>
      <c r="Q6198" s="3" t="s">
        <v>46</v>
      </c>
      <c r="S6198" s="3" t="s">
        <v>34</v>
      </c>
    </row>
    <row r="6199">
      <c r="A6199" s="2">
        <v>42318.71488425926</v>
      </c>
      <c r="B6199" s="3">
        <v>27.0</v>
      </c>
      <c r="C6199" s="3" t="s">
        <v>6139</v>
      </c>
      <c r="D6199" s="3">
        <v>21.0</v>
      </c>
      <c r="E6199" s="3" t="s">
        <v>6140</v>
      </c>
      <c r="F6199" s="3">
        <v>4.0</v>
      </c>
      <c r="G6199" s="3">
        <v>11.0</v>
      </c>
      <c r="H6199" s="3" t="s">
        <v>6431</v>
      </c>
      <c r="I6199" s="3" t="s">
        <v>6432</v>
      </c>
      <c r="J6199" s="3" t="s">
        <v>6433</v>
      </c>
      <c r="K6199" s="3" t="s">
        <v>24</v>
      </c>
      <c r="L6199" s="3">
        <v>9.0</v>
      </c>
      <c r="M6199" s="3" t="s">
        <v>25</v>
      </c>
      <c r="N6199" s="3" t="s">
        <v>6439</v>
      </c>
      <c r="O6199" s="3" t="s">
        <v>102</v>
      </c>
      <c r="P6199" s="4">
        <v>22104.0</v>
      </c>
      <c r="Q6199" s="3" t="s">
        <v>153</v>
      </c>
      <c r="S6199" s="3" t="s">
        <v>34</v>
      </c>
    </row>
    <row r="6200">
      <c r="A6200" s="2">
        <v>42318.71488425926</v>
      </c>
      <c r="B6200" s="3">
        <v>27.0</v>
      </c>
      <c r="C6200" s="3" t="s">
        <v>6139</v>
      </c>
      <c r="D6200" s="3">
        <v>21.0</v>
      </c>
      <c r="E6200" s="3" t="s">
        <v>6140</v>
      </c>
      <c r="F6200" s="3">
        <v>4.0</v>
      </c>
      <c r="G6200" s="3">
        <v>11.0</v>
      </c>
      <c r="H6200" s="3" t="s">
        <v>6431</v>
      </c>
      <c r="I6200" s="3" t="s">
        <v>6432</v>
      </c>
      <c r="J6200" s="3" t="s">
        <v>6433</v>
      </c>
      <c r="K6200" s="3" t="s">
        <v>24</v>
      </c>
      <c r="L6200" s="3">
        <v>10.0</v>
      </c>
      <c r="M6200" s="3" t="s">
        <v>30</v>
      </c>
      <c r="N6200" s="3" t="s">
        <v>6440</v>
      </c>
      <c r="O6200" s="3" t="s">
        <v>769</v>
      </c>
      <c r="P6200" s="4">
        <v>7866.0</v>
      </c>
      <c r="Q6200" s="3" t="s">
        <v>49</v>
      </c>
      <c r="S6200" s="3" t="s">
        <v>34</v>
      </c>
    </row>
    <row r="6201">
      <c r="A6201" s="2">
        <v>42318.71488425926</v>
      </c>
      <c r="B6201" s="3">
        <v>27.0</v>
      </c>
      <c r="C6201" s="3" t="s">
        <v>6139</v>
      </c>
      <c r="D6201" s="3">
        <v>21.0</v>
      </c>
      <c r="E6201" s="3" t="s">
        <v>6140</v>
      </c>
      <c r="F6201" s="3">
        <v>4.0</v>
      </c>
      <c r="G6201" s="3">
        <v>11.0</v>
      </c>
      <c r="H6201" s="3" t="s">
        <v>6431</v>
      </c>
      <c r="I6201" s="3" t="s">
        <v>6432</v>
      </c>
      <c r="J6201" s="3" t="s">
        <v>6433</v>
      </c>
      <c r="K6201" s="3" t="s">
        <v>24</v>
      </c>
      <c r="L6201" s="3">
        <v>11.0</v>
      </c>
      <c r="M6201" s="3" t="s">
        <v>25</v>
      </c>
      <c r="N6201" s="3" t="s">
        <v>6441</v>
      </c>
      <c r="O6201" s="3" t="s">
        <v>499</v>
      </c>
      <c r="P6201" s="4">
        <v>30980.0</v>
      </c>
      <c r="Q6201" s="3" t="s">
        <v>33</v>
      </c>
      <c r="S6201" s="3" t="s">
        <v>34</v>
      </c>
    </row>
    <row r="6202">
      <c r="A6202" s="2">
        <v>42318.71488425926</v>
      </c>
      <c r="B6202" s="3">
        <v>27.0</v>
      </c>
      <c r="C6202" s="3" t="s">
        <v>6139</v>
      </c>
      <c r="D6202" s="3">
        <v>21.0</v>
      </c>
      <c r="E6202" s="3" t="s">
        <v>6140</v>
      </c>
      <c r="F6202" s="3">
        <v>4.0</v>
      </c>
      <c r="G6202" s="3">
        <v>11.0</v>
      </c>
      <c r="H6202" s="3" t="s">
        <v>6431</v>
      </c>
      <c r="I6202" s="3" t="s">
        <v>6432</v>
      </c>
      <c r="J6202" s="3" t="s">
        <v>6433</v>
      </c>
      <c r="K6202" s="3" t="s">
        <v>24</v>
      </c>
      <c r="L6202" s="3">
        <v>12.0</v>
      </c>
      <c r="M6202" s="3" t="s">
        <v>30</v>
      </c>
      <c r="N6202" s="3" t="s">
        <v>6442</v>
      </c>
      <c r="O6202" s="3" t="s">
        <v>717</v>
      </c>
      <c r="P6202" s="4">
        <v>22405.0</v>
      </c>
      <c r="Q6202" s="3" t="s">
        <v>153</v>
      </c>
      <c r="S6202" s="3" t="s">
        <v>34</v>
      </c>
    </row>
    <row r="6203">
      <c r="A6203" s="2">
        <v>42318.71488425926</v>
      </c>
      <c r="B6203" s="3">
        <v>27.0</v>
      </c>
      <c r="C6203" s="3" t="s">
        <v>6139</v>
      </c>
      <c r="D6203" s="3">
        <v>21.0</v>
      </c>
      <c r="E6203" s="3" t="s">
        <v>6140</v>
      </c>
      <c r="F6203" s="3">
        <v>4.0</v>
      </c>
      <c r="G6203" s="3">
        <v>11.0</v>
      </c>
      <c r="H6203" s="3" t="s">
        <v>6431</v>
      </c>
      <c r="I6203" s="3" t="s">
        <v>6432</v>
      </c>
      <c r="J6203" s="3" t="s">
        <v>6433</v>
      </c>
      <c r="K6203" s="3" t="s">
        <v>24</v>
      </c>
      <c r="L6203" s="3">
        <v>13.0</v>
      </c>
      <c r="M6203" s="3" t="s">
        <v>25</v>
      </c>
      <c r="N6203" s="3" t="s">
        <v>1737</v>
      </c>
      <c r="O6203" s="3" t="s">
        <v>366</v>
      </c>
      <c r="P6203" s="4">
        <v>26620.0</v>
      </c>
      <c r="Q6203" s="3" t="s">
        <v>1159</v>
      </c>
      <c r="S6203" s="3" t="s">
        <v>34</v>
      </c>
    </row>
    <row r="6204">
      <c r="A6204" s="2">
        <v>42318.71488425926</v>
      </c>
      <c r="B6204" s="3">
        <v>27.0</v>
      </c>
      <c r="C6204" s="3" t="s">
        <v>6139</v>
      </c>
      <c r="D6204" s="3">
        <v>21.0</v>
      </c>
      <c r="E6204" s="3" t="s">
        <v>6140</v>
      </c>
      <c r="F6204" s="3">
        <v>4.0</v>
      </c>
      <c r="G6204" s="3">
        <v>11.0</v>
      </c>
      <c r="H6204" s="3" t="s">
        <v>6431</v>
      </c>
      <c r="I6204" s="3" t="s">
        <v>6432</v>
      </c>
      <c r="J6204" s="3" t="s">
        <v>6433</v>
      </c>
      <c r="K6204" s="3" t="s">
        <v>24</v>
      </c>
      <c r="L6204" s="3">
        <v>14.0</v>
      </c>
      <c r="M6204" s="3" t="s">
        <v>30</v>
      </c>
      <c r="N6204" s="3" t="s">
        <v>6443</v>
      </c>
      <c r="O6204" s="3" t="s">
        <v>368</v>
      </c>
      <c r="P6204" s="4">
        <v>22621.0</v>
      </c>
      <c r="Q6204" s="3" t="s">
        <v>40</v>
      </c>
      <c r="S6204" s="3" t="s">
        <v>34</v>
      </c>
    </row>
    <row r="6205">
      <c r="A6205" s="2">
        <v>42318.71488425926</v>
      </c>
      <c r="B6205" s="3">
        <v>27.0</v>
      </c>
      <c r="C6205" s="3" t="s">
        <v>6139</v>
      </c>
      <c r="D6205" s="3">
        <v>21.0</v>
      </c>
      <c r="E6205" s="3" t="s">
        <v>6140</v>
      </c>
      <c r="F6205" s="3">
        <v>4.0</v>
      </c>
      <c r="G6205" s="3">
        <v>11.0</v>
      </c>
      <c r="H6205" s="3" t="s">
        <v>6431</v>
      </c>
      <c r="I6205" s="3" t="s">
        <v>6432</v>
      </c>
      <c r="J6205" s="3" t="s">
        <v>6433</v>
      </c>
      <c r="K6205" s="3" t="s">
        <v>24</v>
      </c>
      <c r="L6205" s="3">
        <v>15.0</v>
      </c>
      <c r="M6205" s="3" t="s">
        <v>25</v>
      </c>
      <c r="N6205" s="3" t="s">
        <v>6444</v>
      </c>
      <c r="O6205" s="3" t="s">
        <v>127</v>
      </c>
      <c r="P6205" s="4">
        <v>16745.0</v>
      </c>
      <c r="Q6205" s="3" t="s">
        <v>49</v>
      </c>
      <c r="S6205" s="3" t="s">
        <v>34</v>
      </c>
    </row>
    <row r="6206">
      <c r="A6206" s="2">
        <v>42318.71488425926</v>
      </c>
      <c r="B6206" s="3">
        <v>27.0</v>
      </c>
      <c r="C6206" s="3" t="s">
        <v>6139</v>
      </c>
      <c r="D6206" s="3">
        <v>21.0</v>
      </c>
      <c r="E6206" s="3" t="s">
        <v>6140</v>
      </c>
      <c r="F6206" s="3">
        <v>4.0</v>
      </c>
      <c r="G6206" s="3">
        <v>11.0</v>
      </c>
      <c r="H6206" s="3" t="s">
        <v>6431</v>
      </c>
      <c r="I6206" s="3" t="s">
        <v>6432</v>
      </c>
      <c r="J6206" s="3" t="s">
        <v>6433</v>
      </c>
      <c r="K6206" s="3" t="s">
        <v>24</v>
      </c>
      <c r="L6206" s="3">
        <v>16.0</v>
      </c>
      <c r="M6206" s="3" t="s">
        <v>30</v>
      </c>
      <c r="N6206" s="3" t="s">
        <v>6445</v>
      </c>
      <c r="O6206" s="3" t="s">
        <v>6446</v>
      </c>
      <c r="P6206" s="4">
        <v>19836.0</v>
      </c>
      <c r="Q6206" s="3" t="s">
        <v>55</v>
      </c>
      <c r="S6206" s="3" t="s">
        <v>34</v>
      </c>
    </row>
    <row r="6207">
      <c r="A6207" s="2">
        <v>42318.71488425926</v>
      </c>
      <c r="B6207" s="3">
        <v>27.0</v>
      </c>
      <c r="C6207" s="3" t="s">
        <v>6139</v>
      </c>
      <c r="D6207" s="3">
        <v>21.0</v>
      </c>
      <c r="E6207" s="3" t="s">
        <v>6140</v>
      </c>
      <c r="F6207" s="3">
        <v>4.0</v>
      </c>
      <c r="G6207" s="3">
        <v>11.0</v>
      </c>
      <c r="H6207" s="3" t="s">
        <v>6431</v>
      </c>
      <c r="I6207" s="3" t="s">
        <v>6432</v>
      </c>
      <c r="J6207" s="3" t="s">
        <v>6433</v>
      </c>
      <c r="K6207" s="3" t="s">
        <v>24</v>
      </c>
      <c r="L6207" s="3">
        <v>17.0</v>
      </c>
      <c r="M6207" s="3" t="s">
        <v>25</v>
      </c>
      <c r="N6207" s="3" t="s">
        <v>6447</v>
      </c>
      <c r="O6207" s="3" t="s">
        <v>168</v>
      </c>
      <c r="P6207" s="4">
        <v>11680.0</v>
      </c>
      <c r="Q6207" s="3" t="s">
        <v>86</v>
      </c>
      <c r="S6207" s="3" t="s">
        <v>34</v>
      </c>
    </row>
    <row r="6208">
      <c r="A6208" s="2">
        <v>42318.71488425926</v>
      </c>
      <c r="B6208" s="3">
        <v>27.0</v>
      </c>
      <c r="C6208" s="3" t="s">
        <v>6139</v>
      </c>
      <c r="D6208" s="3">
        <v>21.0</v>
      </c>
      <c r="E6208" s="3" t="s">
        <v>6140</v>
      </c>
      <c r="F6208" s="3">
        <v>4.0</v>
      </c>
      <c r="G6208" s="3">
        <v>11.0</v>
      </c>
      <c r="H6208" s="3" t="s">
        <v>6431</v>
      </c>
      <c r="I6208" s="3" t="s">
        <v>6432</v>
      </c>
      <c r="J6208" s="3" t="s">
        <v>6433</v>
      </c>
      <c r="K6208" s="3" t="s">
        <v>24</v>
      </c>
      <c r="L6208" s="3">
        <v>18.0</v>
      </c>
      <c r="M6208" s="3" t="s">
        <v>30</v>
      </c>
      <c r="N6208" s="3" t="s">
        <v>26</v>
      </c>
      <c r="O6208" s="3" t="s">
        <v>107</v>
      </c>
      <c r="P6208" s="4">
        <v>21350.0</v>
      </c>
      <c r="Q6208" s="3" t="s">
        <v>1955</v>
      </c>
      <c r="S6208" s="3" t="s">
        <v>34</v>
      </c>
    </row>
    <row r="6209">
      <c r="A6209" s="2">
        <v>42318.71488425926</v>
      </c>
      <c r="B6209" s="3">
        <v>27.0</v>
      </c>
      <c r="C6209" s="3" t="s">
        <v>6139</v>
      </c>
      <c r="D6209" s="3">
        <v>21.0</v>
      </c>
      <c r="E6209" s="3" t="s">
        <v>6140</v>
      </c>
      <c r="F6209" s="3">
        <v>4.0</v>
      </c>
      <c r="G6209" s="3">
        <v>11.0</v>
      </c>
      <c r="H6209" s="3" t="s">
        <v>6431</v>
      </c>
      <c r="I6209" s="3" t="s">
        <v>6432</v>
      </c>
      <c r="J6209" s="3" t="s">
        <v>6433</v>
      </c>
      <c r="K6209" s="3" t="s">
        <v>24</v>
      </c>
      <c r="L6209" s="3">
        <v>19.0</v>
      </c>
      <c r="M6209" s="3" t="s">
        <v>25</v>
      </c>
      <c r="N6209" s="3" t="s">
        <v>6448</v>
      </c>
      <c r="O6209" s="3" t="s">
        <v>95</v>
      </c>
      <c r="P6209" s="4">
        <v>20955.0</v>
      </c>
      <c r="Q6209" s="3" t="s">
        <v>40</v>
      </c>
      <c r="S6209" s="3" t="s">
        <v>34</v>
      </c>
    </row>
    <row r="6210">
      <c r="A6210" s="2">
        <v>42318.71488425926</v>
      </c>
      <c r="B6210" s="3">
        <v>27.0</v>
      </c>
      <c r="C6210" s="3" t="s">
        <v>6139</v>
      </c>
      <c r="D6210" s="3">
        <v>21.0</v>
      </c>
      <c r="E6210" s="3" t="s">
        <v>6140</v>
      </c>
      <c r="F6210" s="3">
        <v>4.0</v>
      </c>
      <c r="G6210" s="3">
        <v>11.0</v>
      </c>
      <c r="H6210" s="3" t="s">
        <v>6431</v>
      </c>
      <c r="I6210" s="3" t="s">
        <v>6432</v>
      </c>
      <c r="J6210" s="3" t="s">
        <v>6433</v>
      </c>
      <c r="K6210" s="3" t="s">
        <v>24</v>
      </c>
      <c r="L6210" s="3">
        <v>20.0</v>
      </c>
      <c r="M6210" s="3" t="s">
        <v>30</v>
      </c>
      <c r="N6210" s="3" t="s">
        <v>6449</v>
      </c>
      <c r="O6210" s="3" t="s">
        <v>1307</v>
      </c>
      <c r="P6210" s="4">
        <v>25347.0</v>
      </c>
      <c r="Q6210" s="3" t="s">
        <v>228</v>
      </c>
      <c r="S6210" s="3" t="s">
        <v>34</v>
      </c>
    </row>
    <row r="6211">
      <c r="A6211" s="2">
        <v>42318.71488425926</v>
      </c>
      <c r="B6211" s="3">
        <v>27.0</v>
      </c>
      <c r="C6211" s="3" t="s">
        <v>6139</v>
      </c>
      <c r="D6211" s="3">
        <v>21.0</v>
      </c>
      <c r="E6211" s="3" t="s">
        <v>6140</v>
      </c>
      <c r="F6211" s="3">
        <v>4.0</v>
      </c>
      <c r="G6211" s="3">
        <v>11.0</v>
      </c>
      <c r="H6211" s="3" t="s">
        <v>6431</v>
      </c>
      <c r="I6211" s="3" t="s">
        <v>6432</v>
      </c>
      <c r="J6211" s="3" t="s">
        <v>6433</v>
      </c>
      <c r="K6211" s="3" t="s">
        <v>24</v>
      </c>
      <c r="L6211" s="3">
        <v>21.0</v>
      </c>
      <c r="M6211" s="3" t="s">
        <v>25</v>
      </c>
      <c r="N6211" s="3" t="s">
        <v>6450</v>
      </c>
      <c r="O6211" s="3" t="s">
        <v>168</v>
      </c>
      <c r="P6211" s="4">
        <v>21089.0</v>
      </c>
      <c r="Q6211" s="3" t="s">
        <v>28</v>
      </c>
      <c r="S6211" s="3" t="s">
        <v>34</v>
      </c>
    </row>
    <row r="6212">
      <c r="A6212" s="2">
        <v>42318.71488425926</v>
      </c>
      <c r="B6212" s="3">
        <v>27.0</v>
      </c>
      <c r="C6212" s="3" t="s">
        <v>6139</v>
      </c>
      <c r="D6212" s="3">
        <v>25.0</v>
      </c>
      <c r="E6212" s="3" t="s">
        <v>6158</v>
      </c>
      <c r="F6212" s="3">
        <v>4.0</v>
      </c>
      <c r="G6212" s="3">
        <v>11.0</v>
      </c>
      <c r="H6212" s="3" t="s">
        <v>6431</v>
      </c>
      <c r="I6212" s="3" t="s">
        <v>6432</v>
      </c>
      <c r="J6212" s="3" t="s">
        <v>6433</v>
      </c>
      <c r="K6212" s="3" t="s">
        <v>24</v>
      </c>
      <c r="L6212" s="3">
        <v>1.0</v>
      </c>
      <c r="M6212" s="3" t="s">
        <v>25</v>
      </c>
      <c r="N6212" s="3" t="s">
        <v>6451</v>
      </c>
      <c r="O6212" s="3" t="s">
        <v>421</v>
      </c>
      <c r="P6212" s="4">
        <v>18475.0</v>
      </c>
      <c r="Q6212" s="3" t="s">
        <v>43</v>
      </c>
      <c r="S6212" s="3" t="s">
        <v>34</v>
      </c>
    </row>
    <row r="6213">
      <c r="A6213" s="2">
        <v>42318.71488425926</v>
      </c>
      <c r="B6213" s="3">
        <v>27.0</v>
      </c>
      <c r="C6213" s="3" t="s">
        <v>6139</v>
      </c>
      <c r="D6213" s="3">
        <v>25.0</v>
      </c>
      <c r="E6213" s="3" t="s">
        <v>6158</v>
      </c>
      <c r="F6213" s="3">
        <v>4.0</v>
      </c>
      <c r="G6213" s="3">
        <v>11.0</v>
      </c>
      <c r="H6213" s="3" t="s">
        <v>6431</v>
      </c>
      <c r="I6213" s="3" t="s">
        <v>6432</v>
      </c>
      <c r="J6213" s="3" t="s">
        <v>6433</v>
      </c>
      <c r="K6213" s="3" t="s">
        <v>24</v>
      </c>
      <c r="L6213" s="3">
        <v>2.0</v>
      </c>
      <c r="M6213" s="3" t="s">
        <v>30</v>
      </c>
      <c r="N6213" s="3" t="s">
        <v>6452</v>
      </c>
      <c r="O6213" s="3" t="s">
        <v>32</v>
      </c>
      <c r="P6213" s="4">
        <v>27019.0</v>
      </c>
      <c r="Q6213" s="3" t="s">
        <v>189</v>
      </c>
      <c r="S6213" s="3" t="s">
        <v>34</v>
      </c>
    </row>
    <row r="6214">
      <c r="A6214" s="2">
        <v>42318.71488425926</v>
      </c>
      <c r="B6214" s="3">
        <v>27.0</v>
      </c>
      <c r="C6214" s="3" t="s">
        <v>6139</v>
      </c>
      <c r="D6214" s="3">
        <v>25.0</v>
      </c>
      <c r="E6214" s="3" t="s">
        <v>6158</v>
      </c>
      <c r="F6214" s="3">
        <v>4.0</v>
      </c>
      <c r="G6214" s="3">
        <v>11.0</v>
      </c>
      <c r="H6214" s="3" t="s">
        <v>6431</v>
      </c>
      <c r="I6214" s="3" t="s">
        <v>6432</v>
      </c>
      <c r="J6214" s="3" t="s">
        <v>6433</v>
      </c>
      <c r="K6214" s="3" t="s">
        <v>24</v>
      </c>
      <c r="L6214" s="3">
        <v>3.0</v>
      </c>
      <c r="M6214" s="3" t="s">
        <v>25</v>
      </c>
      <c r="N6214" s="3" t="s">
        <v>6453</v>
      </c>
      <c r="O6214" s="3" t="s">
        <v>377</v>
      </c>
      <c r="P6214" s="4">
        <v>21536.0</v>
      </c>
      <c r="Q6214" s="3" t="s">
        <v>228</v>
      </c>
      <c r="S6214" s="3" t="s">
        <v>34</v>
      </c>
    </row>
    <row r="6215">
      <c r="A6215" s="2">
        <v>42318.71488425926</v>
      </c>
      <c r="B6215" s="3">
        <v>27.0</v>
      </c>
      <c r="C6215" s="3" t="s">
        <v>6139</v>
      </c>
      <c r="D6215" s="3">
        <v>25.0</v>
      </c>
      <c r="E6215" s="3" t="s">
        <v>6158</v>
      </c>
      <c r="F6215" s="3">
        <v>4.0</v>
      </c>
      <c r="G6215" s="3">
        <v>11.0</v>
      </c>
      <c r="H6215" s="3" t="s">
        <v>6431</v>
      </c>
      <c r="I6215" s="3" t="s">
        <v>6432</v>
      </c>
      <c r="J6215" s="3" t="s">
        <v>6433</v>
      </c>
      <c r="K6215" s="3" t="s">
        <v>24</v>
      </c>
      <c r="L6215" s="3">
        <v>4.0</v>
      </c>
      <c r="M6215" s="3" t="s">
        <v>30</v>
      </c>
      <c r="N6215" s="3" t="s">
        <v>1121</v>
      </c>
      <c r="O6215" s="3" t="s">
        <v>98</v>
      </c>
      <c r="P6215" s="4">
        <v>20109.0</v>
      </c>
      <c r="Q6215" s="3" t="s">
        <v>75</v>
      </c>
      <c r="S6215" s="3" t="s">
        <v>34</v>
      </c>
    </row>
    <row r="6216">
      <c r="A6216" s="2">
        <v>42318.71488425926</v>
      </c>
      <c r="B6216" s="3">
        <v>27.0</v>
      </c>
      <c r="C6216" s="3" t="s">
        <v>6139</v>
      </c>
      <c r="D6216" s="3">
        <v>25.0</v>
      </c>
      <c r="E6216" s="3" t="s">
        <v>6158</v>
      </c>
      <c r="F6216" s="3">
        <v>4.0</v>
      </c>
      <c r="G6216" s="3">
        <v>11.0</v>
      </c>
      <c r="H6216" s="3" t="s">
        <v>6431</v>
      </c>
      <c r="I6216" s="3" t="s">
        <v>6432</v>
      </c>
      <c r="J6216" s="3" t="s">
        <v>6433</v>
      </c>
      <c r="K6216" s="3" t="s">
        <v>24</v>
      </c>
      <c r="L6216" s="3">
        <v>5.0</v>
      </c>
      <c r="M6216" s="3" t="s">
        <v>25</v>
      </c>
      <c r="N6216" s="3" t="s">
        <v>6454</v>
      </c>
      <c r="O6216" s="3" t="s">
        <v>102</v>
      </c>
      <c r="P6216" s="4">
        <v>25040.0</v>
      </c>
      <c r="Q6216" s="3" t="s">
        <v>228</v>
      </c>
      <c r="S6216" s="3" t="s">
        <v>34</v>
      </c>
    </row>
    <row r="6217">
      <c r="A6217" s="2">
        <v>42318.71488425926</v>
      </c>
      <c r="B6217" s="3">
        <v>27.0</v>
      </c>
      <c r="C6217" s="3" t="s">
        <v>6139</v>
      </c>
      <c r="D6217" s="3">
        <v>25.0</v>
      </c>
      <c r="E6217" s="3" t="s">
        <v>6158</v>
      </c>
      <c r="F6217" s="3">
        <v>4.0</v>
      </c>
      <c r="G6217" s="3">
        <v>11.0</v>
      </c>
      <c r="H6217" s="3" t="s">
        <v>6431</v>
      </c>
      <c r="I6217" s="3" t="s">
        <v>6432</v>
      </c>
      <c r="J6217" s="3" t="s">
        <v>6433</v>
      </c>
      <c r="K6217" s="3" t="s">
        <v>24</v>
      </c>
      <c r="L6217" s="3">
        <v>6.0</v>
      </c>
      <c r="M6217" s="3" t="s">
        <v>30</v>
      </c>
      <c r="N6217" s="3" t="s">
        <v>2675</v>
      </c>
      <c r="O6217" s="3" t="s">
        <v>633</v>
      </c>
      <c r="P6217" s="4">
        <v>19068.0</v>
      </c>
      <c r="Q6217" s="3" t="s">
        <v>105</v>
      </c>
      <c r="S6217" s="3" t="s">
        <v>34</v>
      </c>
    </row>
    <row r="6218">
      <c r="A6218" s="2">
        <v>42318.71488425926</v>
      </c>
      <c r="B6218" s="3">
        <v>27.0</v>
      </c>
      <c r="C6218" s="3" t="s">
        <v>6139</v>
      </c>
      <c r="D6218" s="3">
        <v>25.0</v>
      </c>
      <c r="E6218" s="3" t="s">
        <v>6158</v>
      </c>
      <c r="F6218" s="3">
        <v>4.0</v>
      </c>
      <c r="G6218" s="3">
        <v>11.0</v>
      </c>
      <c r="H6218" s="3" t="s">
        <v>6431</v>
      </c>
      <c r="I6218" s="3" t="s">
        <v>6432</v>
      </c>
      <c r="J6218" s="3" t="s">
        <v>6433</v>
      </c>
      <c r="K6218" s="3" t="s">
        <v>24</v>
      </c>
      <c r="L6218" s="3">
        <v>7.0</v>
      </c>
      <c r="M6218" s="3" t="s">
        <v>25</v>
      </c>
      <c r="N6218" s="3" t="s">
        <v>6455</v>
      </c>
      <c r="O6218" s="3" t="s">
        <v>69</v>
      </c>
      <c r="P6218" s="4">
        <v>23141.0</v>
      </c>
      <c r="Q6218" s="3" t="s">
        <v>79</v>
      </c>
      <c r="S6218" s="3" t="s">
        <v>34</v>
      </c>
    </row>
    <row r="6219">
      <c r="A6219" s="2">
        <v>42318.71488425926</v>
      </c>
      <c r="B6219" s="3">
        <v>27.0</v>
      </c>
      <c r="C6219" s="3" t="s">
        <v>6139</v>
      </c>
      <c r="D6219" s="3">
        <v>25.0</v>
      </c>
      <c r="E6219" s="3" t="s">
        <v>6158</v>
      </c>
      <c r="F6219" s="3">
        <v>4.0</v>
      </c>
      <c r="G6219" s="3">
        <v>11.0</v>
      </c>
      <c r="H6219" s="3" t="s">
        <v>6431</v>
      </c>
      <c r="I6219" s="3" t="s">
        <v>6432</v>
      </c>
      <c r="J6219" s="3" t="s">
        <v>6433</v>
      </c>
      <c r="K6219" s="3" t="s">
        <v>24</v>
      </c>
      <c r="L6219" s="3">
        <v>8.0</v>
      </c>
      <c r="M6219" s="3" t="s">
        <v>30</v>
      </c>
      <c r="N6219" s="3" t="s">
        <v>6456</v>
      </c>
      <c r="O6219" s="3" t="s">
        <v>812</v>
      </c>
      <c r="P6219" s="4">
        <v>31625.0</v>
      </c>
      <c r="Q6219" s="3" t="s">
        <v>33</v>
      </c>
      <c r="S6219" s="3" t="s">
        <v>34</v>
      </c>
    </row>
    <row r="6220">
      <c r="A6220" s="2">
        <v>42318.71488425926</v>
      </c>
      <c r="B6220" s="3">
        <v>27.0</v>
      </c>
      <c r="C6220" s="3" t="s">
        <v>6139</v>
      </c>
      <c r="D6220" s="3">
        <v>25.0</v>
      </c>
      <c r="E6220" s="3" t="s">
        <v>6158</v>
      </c>
      <c r="F6220" s="3">
        <v>4.0</v>
      </c>
      <c r="G6220" s="3">
        <v>11.0</v>
      </c>
      <c r="H6220" s="3" t="s">
        <v>6431</v>
      </c>
      <c r="I6220" s="3" t="s">
        <v>6432</v>
      </c>
      <c r="J6220" s="3" t="s">
        <v>6433</v>
      </c>
      <c r="K6220" s="3" t="s">
        <v>24</v>
      </c>
      <c r="L6220" s="3">
        <v>9.0</v>
      </c>
      <c r="M6220" s="3" t="s">
        <v>25</v>
      </c>
      <c r="N6220" s="3" t="s">
        <v>925</v>
      </c>
      <c r="O6220" s="3" t="s">
        <v>6457</v>
      </c>
      <c r="P6220" s="4">
        <v>35401.0</v>
      </c>
      <c r="Q6220" s="3" t="s">
        <v>191</v>
      </c>
      <c r="S6220" s="3" t="s">
        <v>34</v>
      </c>
    </row>
    <row r="6221">
      <c r="A6221" s="2">
        <v>42318.71488425926</v>
      </c>
      <c r="B6221" s="3">
        <v>27.0</v>
      </c>
      <c r="C6221" s="3" t="s">
        <v>6139</v>
      </c>
      <c r="D6221" s="3">
        <v>25.0</v>
      </c>
      <c r="E6221" s="3" t="s">
        <v>6158</v>
      </c>
      <c r="F6221" s="3">
        <v>4.0</v>
      </c>
      <c r="G6221" s="3">
        <v>11.0</v>
      </c>
      <c r="H6221" s="3" t="s">
        <v>6431</v>
      </c>
      <c r="I6221" s="3" t="s">
        <v>6432</v>
      </c>
      <c r="J6221" s="3" t="s">
        <v>6433</v>
      </c>
      <c r="K6221" s="3" t="s">
        <v>24</v>
      </c>
      <c r="L6221" s="3">
        <v>10.0</v>
      </c>
      <c r="M6221" s="3" t="s">
        <v>30</v>
      </c>
      <c r="N6221" s="3" t="s">
        <v>6458</v>
      </c>
      <c r="O6221" s="3" t="s">
        <v>3316</v>
      </c>
      <c r="P6221" s="4">
        <v>23588.0</v>
      </c>
      <c r="Q6221" s="3" t="s">
        <v>132</v>
      </c>
      <c r="S6221" s="3" t="s">
        <v>34</v>
      </c>
    </row>
    <row r="6222">
      <c r="A6222" s="2">
        <v>42318.71488425926</v>
      </c>
      <c r="B6222" s="3">
        <v>27.0</v>
      </c>
      <c r="C6222" s="3" t="s">
        <v>6139</v>
      </c>
      <c r="D6222" s="3">
        <v>25.0</v>
      </c>
      <c r="E6222" s="3" t="s">
        <v>6158</v>
      </c>
      <c r="F6222" s="3">
        <v>4.0</v>
      </c>
      <c r="G6222" s="3">
        <v>11.0</v>
      </c>
      <c r="H6222" s="3" t="s">
        <v>6431</v>
      </c>
      <c r="I6222" s="3" t="s">
        <v>6432</v>
      </c>
      <c r="J6222" s="3" t="s">
        <v>6433</v>
      </c>
      <c r="K6222" s="3" t="s">
        <v>24</v>
      </c>
      <c r="L6222" s="3">
        <v>11.0</v>
      </c>
      <c r="M6222" s="3" t="s">
        <v>25</v>
      </c>
      <c r="N6222" s="3" t="s">
        <v>6459</v>
      </c>
      <c r="O6222" s="3" t="s">
        <v>1193</v>
      </c>
      <c r="P6222" s="4">
        <v>34357.0</v>
      </c>
      <c r="Q6222" s="3" t="s">
        <v>40</v>
      </c>
      <c r="S6222" s="3" t="s">
        <v>34</v>
      </c>
    </row>
    <row r="6223">
      <c r="A6223" s="2">
        <v>42318.71488425926</v>
      </c>
      <c r="B6223" s="3">
        <v>27.0</v>
      </c>
      <c r="C6223" s="3" t="s">
        <v>6139</v>
      </c>
      <c r="D6223" s="3">
        <v>25.0</v>
      </c>
      <c r="E6223" s="3" t="s">
        <v>6158</v>
      </c>
      <c r="F6223" s="3">
        <v>4.0</v>
      </c>
      <c r="G6223" s="3">
        <v>11.0</v>
      </c>
      <c r="H6223" s="3" t="s">
        <v>6431</v>
      </c>
      <c r="I6223" s="3" t="s">
        <v>6432</v>
      </c>
      <c r="J6223" s="3" t="s">
        <v>6433</v>
      </c>
      <c r="K6223" s="3" t="s">
        <v>24</v>
      </c>
      <c r="L6223" s="3">
        <v>12.0</v>
      </c>
      <c r="M6223" s="3" t="s">
        <v>30</v>
      </c>
      <c r="N6223" s="3" t="s">
        <v>6460</v>
      </c>
      <c r="O6223" s="3" t="s">
        <v>6461</v>
      </c>
      <c r="P6223" s="4">
        <v>23102.0</v>
      </c>
      <c r="Q6223" s="3" t="s">
        <v>153</v>
      </c>
      <c r="S6223" s="3" t="s">
        <v>34</v>
      </c>
    </row>
    <row r="6224">
      <c r="A6224" s="2">
        <v>42318.71488425926</v>
      </c>
      <c r="B6224" s="3">
        <v>27.0</v>
      </c>
      <c r="C6224" s="3" t="s">
        <v>6139</v>
      </c>
      <c r="D6224" s="3">
        <v>25.0</v>
      </c>
      <c r="E6224" s="3" t="s">
        <v>6158</v>
      </c>
      <c r="F6224" s="3">
        <v>4.0</v>
      </c>
      <c r="G6224" s="3">
        <v>11.0</v>
      </c>
      <c r="H6224" s="3" t="s">
        <v>6431</v>
      </c>
      <c r="I6224" s="3" t="s">
        <v>6432</v>
      </c>
      <c r="J6224" s="3" t="s">
        <v>6433</v>
      </c>
      <c r="K6224" s="3" t="s">
        <v>24</v>
      </c>
      <c r="L6224" s="3">
        <v>13.0</v>
      </c>
      <c r="M6224" s="3" t="s">
        <v>25</v>
      </c>
      <c r="N6224" s="3" t="s">
        <v>6462</v>
      </c>
      <c r="O6224" s="3" t="s">
        <v>104</v>
      </c>
      <c r="P6224" s="4">
        <v>19397.0</v>
      </c>
      <c r="Q6224" s="3" t="s">
        <v>49</v>
      </c>
      <c r="S6224" s="3" t="s">
        <v>34</v>
      </c>
    </row>
    <row r="6225">
      <c r="A6225" s="2">
        <v>42318.71488425926</v>
      </c>
      <c r="B6225" s="3">
        <v>27.0</v>
      </c>
      <c r="C6225" s="3" t="s">
        <v>6139</v>
      </c>
      <c r="D6225" s="3">
        <v>25.0</v>
      </c>
      <c r="E6225" s="3" t="s">
        <v>6158</v>
      </c>
      <c r="F6225" s="3">
        <v>4.0</v>
      </c>
      <c r="G6225" s="3">
        <v>11.0</v>
      </c>
      <c r="H6225" s="3" t="s">
        <v>6431</v>
      </c>
      <c r="I6225" s="3" t="s">
        <v>6432</v>
      </c>
      <c r="J6225" s="3" t="s">
        <v>6433</v>
      </c>
      <c r="K6225" s="3" t="s">
        <v>24</v>
      </c>
      <c r="L6225" s="3">
        <v>14.0</v>
      </c>
      <c r="M6225" s="3" t="s">
        <v>30</v>
      </c>
      <c r="N6225" s="3" t="s">
        <v>6463</v>
      </c>
      <c r="O6225" s="3" t="s">
        <v>364</v>
      </c>
      <c r="P6225" s="4">
        <v>20638.0</v>
      </c>
      <c r="Q6225" s="3" t="s">
        <v>46</v>
      </c>
      <c r="S6225" s="3" t="s">
        <v>34</v>
      </c>
    </row>
    <row r="6226">
      <c r="A6226" s="2">
        <v>42318.71488425926</v>
      </c>
      <c r="B6226" s="3">
        <v>27.0</v>
      </c>
      <c r="C6226" s="3" t="s">
        <v>6139</v>
      </c>
      <c r="D6226" s="3">
        <v>25.0</v>
      </c>
      <c r="E6226" s="3" t="s">
        <v>6158</v>
      </c>
      <c r="F6226" s="3">
        <v>4.0</v>
      </c>
      <c r="G6226" s="3">
        <v>11.0</v>
      </c>
      <c r="H6226" s="3" t="s">
        <v>6431</v>
      </c>
      <c r="I6226" s="3" t="s">
        <v>6432</v>
      </c>
      <c r="J6226" s="3" t="s">
        <v>6433</v>
      </c>
      <c r="K6226" s="3" t="s">
        <v>24</v>
      </c>
      <c r="L6226" s="3">
        <v>15.0</v>
      </c>
      <c r="M6226" s="3" t="s">
        <v>25</v>
      </c>
      <c r="N6226" s="3" t="s">
        <v>6464</v>
      </c>
      <c r="O6226" s="3" t="s">
        <v>545</v>
      </c>
      <c r="P6226" s="4">
        <v>18473.0</v>
      </c>
      <c r="Q6226" s="3" t="s">
        <v>86</v>
      </c>
      <c r="S6226" s="3" t="s">
        <v>34</v>
      </c>
    </row>
    <row r="6227">
      <c r="A6227" s="2">
        <v>42318.71488425926</v>
      </c>
      <c r="B6227" s="3">
        <v>27.0</v>
      </c>
      <c r="C6227" s="3" t="s">
        <v>6139</v>
      </c>
      <c r="D6227" s="3">
        <v>25.0</v>
      </c>
      <c r="E6227" s="3" t="s">
        <v>6158</v>
      </c>
      <c r="F6227" s="3">
        <v>4.0</v>
      </c>
      <c r="G6227" s="3">
        <v>11.0</v>
      </c>
      <c r="H6227" s="3" t="s">
        <v>6431</v>
      </c>
      <c r="I6227" s="3" t="s">
        <v>6432</v>
      </c>
      <c r="J6227" s="3" t="s">
        <v>6433</v>
      </c>
      <c r="K6227" s="3" t="s">
        <v>24</v>
      </c>
      <c r="L6227" s="3">
        <v>16.0</v>
      </c>
      <c r="M6227" s="3" t="s">
        <v>30</v>
      </c>
      <c r="N6227" s="3" t="s">
        <v>6465</v>
      </c>
      <c r="O6227" s="3" t="s">
        <v>198</v>
      </c>
      <c r="P6227" s="4">
        <v>19816.0</v>
      </c>
      <c r="Q6227" s="3" t="s">
        <v>153</v>
      </c>
      <c r="S6227" s="3" t="s">
        <v>34</v>
      </c>
    </row>
    <row r="6228">
      <c r="A6228" s="2">
        <v>42318.71488425926</v>
      </c>
      <c r="B6228" s="3">
        <v>27.0</v>
      </c>
      <c r="C6228" s="3" t="s">
        <v>6139</v>
      </c>
      <c r="D6228" s="3">
        <v>25.0</v>
      </c>
      <c r="E6228" s="3" t="s">
        <v>6158</v>
      </c>
      <c r="F6228" s="3">
        <v>4.0</v>
      </c>
      <c r="G6228" s="3">
        <v>11.0</v>
      </c>
      <c r="H6228" s="3" t="s">
        <v>6431</v>
      </c>
      <c r="I6228" s="3" t="s">
        <v>6432</v>
      </c>
      <c r="J6228" s="3" t="s">
        <v>6433</v>
      </c>
      <c r="K6228" s="3" t="s">
        <v>24</v>
      </c>
      <c r="L6228" s="3">
        <v>17.0</v>
      </c>
      <c r="M6228" s="3" t="s">
        <v>25</v>
      </c>
      <c r="N6228" s="3" t="s">
        <v>6466</v>
      </c>
      <c r="O6228" s="3" t="s">
        <v>1275</v>
      </c>
      <c r="P6228" s="4">
        <v>25156.0</v>
      </c>
      <c r="Q6228" s="3" t="s">
        <v>46</v>
      </c>
      <c r="S6228" s="3" t="s">
        <v>34</v>
      </c>
    </row>
    <row r="6229">
      <c r="A6229" s="2">
        <v>42318.71488425926</v>
      </c>
      <c r="B6229" s="3">
        <v>27.0</v>
      </c>
      <c r="C6229" s="3" t="s">
        <v>6139</v>
      </c>
      <c r="D6229" s="3">
        <v>25.0</v>
      </c>
      <c r="E6229" s="3" t="s">
        <v>6158</v>
      </c>
      <c r="F6229" s="3">
        <v>4.0</v>
      </c>
      <c r="G6229" s="3">
        <v>11.0</v>
      </c>
      <c r="H6229" s="3" t="s">
        <v>6431</v>
      </c>
      <c r="I6229" s="3" t="s">
        <v>6432</v>
      </c>
      <c r="J6229" s="3" t="s">
        <v>6433</v>
      </c>
      <c r="K6229" s="3" t="s">
        <v>24</v>
      </c>
      <c r="L6229" s="3">
        <v>18.0</v>
      </c>
      <c r="M6229" s="3" t="s">
        <v>30</v>
      </c>
      <c r="N6229" s="3" t="s">
        <v>6467</v>
      </c>
      <c r="O6229" s="3" t="s">
        <v>633</v>
      </c>
      <c r="P6229" s="4">
        <v>17353.0</v>
      </c>
      <c r="Q6229" s="3" t="s">
        <v>49</v>
      </c>
      <c r="S6229" s="3" t="s">
        <v>34</v>
      </c>
    </row>
    <row r="6230">
      <c r="A6230" s="2">
        <v>42318.71488425926</v>
      </c>
      <c r="B6230" s="3">
        <v>27.0</v>
      </c>
      <c r="C6230" s="3" t="s">
        <v>6139</v>
      </c>
      <c r="D6230" s="3">
        <v>25.0</v>
      </c>
      <c r="E6230" s="3" t="s">
        <v>6158</v>
      </c>
      <c r="F6230" s="3">
        <v>4.0</v>
      </c>
      <c r="G6230" s="3">
        <v>11.0</v>
      </c>
      <c r="H6230" s="3" t="s">
        <v>6431</v>
      </c>
      <c r="I6230" s="3" t="s">
        <v>6432</v>
      </c>
      <c r="J6230" s="3" t="s">
        <v>6433</v>
      </c>
      <c r="K6230" s="3" t="s">
        <v>24</v>
      </c>
      <c r="L6230" s="3">
        <v>19.0</v>
      </c>
      <c r="M6230" s="3" t="s">
        <v>25</v>
      </c>
      <c r="N6230" s="3" t="s">
        <v>6468</v>
      </c>
      <c r="O6230" s="3" t="s">
        <v>69</v>
      </c>
      <c r="P6230" s="4">
        <v>23143.0</v>
      </c>
      <c r="Q6230" s="3" t="s">
        <v>153</v>
      </c>
      <c r="S6230" s="3" t="s">
        <v>34</v>
      </c>
    </row>
    <row r="6231">
      <c r="A6231" s="2">
        <v>42318.71488425926</v>
      </c>
      <c r="B6231" s="3">
        <v>27.0</v>
      </c>
      <c r="C6231" s="3" t="s">
        <v>6139</v>
      </c>
      <c r="D6231" s="3">
        <v>25.0</v>
      </c>
      <c r="E6231" s="3" t="s">
        <v>6158</v>
      </c>
      <c r="F6231" s="3">
        <v>4.0</v>
      </c>
      <c r="G6231" s="3">
        <v>11.0</v>
      </c>
      <c r="H6231" s="3" t="s">
        <v>6431</v>
      </c>
      <c r="I6231" s="3" t="s">
        <v>6432</v>
      </c>
      <c r="J6231" s="3" t="s">
        <v>6433</v>
      </c>
      <c r="K6231" s="3" t="s">
        <v>24</v>
      </c>
      <c r="L6231" s="3">
        <v>20.0</v>
      </c>
      <c r="M6231" s="3" t="s">
        <v>30</v>
      </c>
      <c r="N6231" s="3" t="s">
        <v>6469</v>
      </c>
      <c r="O6231" s="3" t="s">
        <v>1356</v>
      </c>
      <c r="P6231" s="4">
        <v>16233.0</v>
      </c>
      <c r="Q6231" s="3" t="s">
        <v>96</v>
      </c>
      <c r="S6231" s="3" t="s">
        <v>34</v>
      </c>
    </row>
    <row r="6232">
      <c r="A6232" s="2">
        <v>42318.71488425926</v>
      </c>
      <c r="B6232" s="3">
        <v>27.0</v>
      </c>
      <c r="C6232" s="3" t="s">
        <v>6139</v>
      </c>
      <c r="D6232" s="3">
        <v>25.0</v>
      </c>
      <c r="E6232" s="3" t="s">
        <v>6158</v>
      </c>
      <c r="F6232" s="3">
        <v>4.0</v>
      </c>
      <c r="G6232" s="3">
        <v>11.0</v>
      </c>
      <c r="H6232" s="3" t="s">
        <v>6431</v>
      </c>
      <c r="I6232" s="3" t="s">
        <v>6432</v>
      </c>
      <c r="J6232" s="3" t="s">
        <v>6433</v>
      </c>
      <c r="K6232" s="3" t="s">
        <v>24</v>
      </c>
      <c r="L6232" s="3">
        <v>21.0</v>
      </c>
      <c r="M6232" s="3" t="s">
        <v>25</v>
      </c>
      <c r="N6232" s="3" t="s">
        <v>6470</v>
      </c>
      <c r="O6232" s="3" t="s">
        <v>243</v>
      </c>
      <c r="P6232" s="4">
        <v>33700.0</v>
      </c>
      <c r="Q6232" s="3" t="s">
        <v>132</v>
      </c>
      <c r="S6232" s="3" t="s">
        <v>34</v>
      </c>
    </row>
    <row r="6233">
      <c r="A6233" s="2">
        <v>42318.71488425926</v>
      </c>
      <c r="B6233" s="3">
        <v>27.0</v>
      </c>
      <c r="C6233" s="3" t="s">
        <v>6139</v>
      </c>
      <c r="D6233" s="3">
        <v>39.0</v>
      </c>
      <c r="E6233" s="3" t="s">
        <v>6179</v>
      </c>
      <c r="F6233" s="3">
        <v>4.0</v>
      </c>
      <c r="G6233" s="3">
        <v>11.0</v>
      </c>
      <c r="H6233" s="3" t="s">
        <v>6431</v>
      </c>
      <c r="I6233" s="3" t="s">
        <v>6432</v>
      </c>
      <c r="J6233" s="3" t="s">
        <v>6433</v>
      </c>
      <c r="K6233" s="3" t="s">
        <v>24</v>
      </c>
      <c r="L6233" s="3">
        <v>1.0</v>
      </c>
      <c r="M6233" s="3" t="s">
        <v>25</v>
      </c>
      <c r="N6233" s="3" t="s">
        <v>3951</v>
      </c>
      <c r="O6233" s="3" t="s">
        <v>127</v>
      </c>
      <c r="P6233" s="4">
        <v>15615.0</v>
      </c>
      <c r="Q6233" s="3" t="s">
        <v>86</v>
      </c>
      <c r="S6233" s="3" t="s">
        <v>34</v>
      </c>
    </row>
    <row r="6234">
      <c r="A6234" s="2">
        <v>42318.71488425926</v>
      </c>
      <c r="B6234" s="3">
        <v>27.0</v>
      </c>
      <c r="C6234" s="3" t="s">
        <v>6139</v>
      </c>
      <c r="D6234" s="3">
        <v>39.0</v>
      </c>
      <c r="E6234" s="3" t="s">
        <v>6179</v>
      </c>
      <c r="F6234" s="3">
        <v>4.0</v>
      </c>
      <c r="G6234" s="3">
        <v>11.0</v>
      </c>
      <c r="H6234" s="3" t="s">
        <v>6431</v>
      </c>
      <c r="I6234" s="3" t="s">
        <v>6432</v>
      </c>
      <c r="J6234" s="3" t="s">
        <v>6433</v>
      </c>
      <c r="K6234" s="3" t="s">
        <v>24</v>
      </c>
      <c r="L6234" s="3">
        <v>2.0</v>
      </c>
      <c r="M6234" s="3" t="s">
        <v>30</v>
      </c>
      <c r="N6234" s="3" t="s">
        <v>6471</v>
      </c>
      <c r="O6234" s="3" t="s">
        <v>697</v>
      </c>
      <c r="P6234" s="4">
        <v>29131.0</v>
      </c>
      <c r="Q6234" s="3" t="s">
        <v>228</v>
      </c>
      <c r="S6234" s="3" t="s">
        <v>34</v>
      </c>
    </row>
    <row r="6235">
      <c r="A6235" s="2">
        <v>42318.71488425926</v>
      </c>
      <c r="B6235" s="3">
        <v>27.0</v>
      </c>
      <c r="C6235" s="3" t="s">
        <v>6139</v>
      </c>
      <c r="D6235" s="3">
        <v>39.0</v>
      </c>
      <c r="E6235" s="3" t="s">
        <v>6179</v>
      </c>
      <c r="F6235" s="3">
        <v>4.0</v>
      </c>
      <c r="G6235" s="3">
        <v>11.0</v>
      </c>
      <c r="H6235" s="3" t="s">
        <v>6431</v>
      </c>
      <c r="I6235" s="3" t="s">
        <v>6432</v>
      </c>
      <c r="J6235" s="3" t="s">
        <v>6433</v>
      </c>
      <c r="K6235" s="3" t="s">
        <v>24</v>
      </c>
      <c r="L6235" s="3">
        <v>3.0</v>
      </c>
      <c r="M6235" s="3" t="s">
        <v>25</v>
      </c>
      <c r="N6235" s="3" t="s">
        <v>5879</v>
      </c>
      <c r="O6235" s="3" t="s">
        <v>100</v>
      </c>
      <c r="P6235" s="4">
        <v>24891.0</v>
      </c>
      <c r="Q6235" s="3" t="s">
        <v>153</v>
      </c>
      <c r="S6235" s="3" t="s">
        <v>34</v>
      </c>
    </row>
    <row r="6236">
      <c r="A6236" s="2">
        <v>42318.71488425926</v>
      </c>
      <c r="B6236" s="3">
        <v>27.0</v>
      </c>
      <c r="C6236" s="3" t="s">
        <v>6139</v>
      </c>
      <c r="D6236" s="3">
        <v>39.0</v>
      </c>
      <c r="E6236" s="3" t="s">
        <v>6179</v>
      </c>
      <c r="F6236" s="3">
        <v>4.0</v>
      </c>
      <c r="G6236" s="3">
        <v>11.0</v>
      </c>
      <c r="H6236" s="3" t="s">
        <v>6431</v>
      </c>
      <c r="I6236" s="3" t="s">
        <v>6432</v>
      </c>
      <c r="J6236" s="3" t="s">
        <v>6433</v>
      </c>
      <c r="K6236" s="3" t="s">
        <v>24</v>
      </c>
      <c r="L6236" s="3">
        <v>4.0</v>
      </c>
      <c r="M6236" s="3" t="s">
        <v>30</v>
      </c>
      <c r="N6236" s="3" t="s">
        <v>6472</v>
      </c>
      <c r="O6236" s="3" t="s">
        <v>2981</v>
      </c>
      <c r="P6236" s="4">
        <v>15251.0</v>
      </c>
      <c r="Q6236" s="3" t="s">
        <v>86</v>
      </c>
      <c r="S6236" s="3" t="s">
        <v>34</v>
      </c>
    </row>
    <row r="6237">
      <c r="A6237" s="2">
        <v>42318.71488425926</v>
      </c>
      <c r="B6237" s="3">
        <v>27.0</v>
      </c>
      <c r="C6237" s="3" t="s">
        <v>6139</v>
      </c>
      <c r="D6237" s="3">
        <v>39.0</v>
      </c>
      <c r="E6237" s="3" t="s">
        <v>6179</v>
      </c>
      <c r="F6237" s="3">
        <v>4.0</v>
      </c>
      <c r="G6237" s="3">
        <v>11.0</v>
      </c>
      <c r="H6237" s="3" t="s">
        <v>6431</v>
      </c>
      <c r="I6237" s="3" t="s">
        <v>6432</v>
      </c>
      <c r="J6237" s="3" t="s">
        <v>6433</v>
      </c>
      <c r="K6237" s="3" t="s">
        <v>24</v>
      </c>
      <c r="L6237" s="3">
        <v>5.0</v>
      </c>
      <c r="M6237" s="3" t="s">
        <v>25</v>
      </c>
      <c r="N6237" s="3" t="s">
        <v>6473</v>
      </c>
      <c r="O6237" s="3" t="s">
        <v>628</v>
      </c>
      <c r="P6237" s="4">
        <v>25086.0</v>
      </c>
      <c r="Q6237" s="3" t="s">
        <v>37</v>
      </c>
      <c r="S6237" s="3" t="s">
        <v>34</v>
      </c>
    </row>
    <row r="6238">
      <c r="A6238" s="2">
        <v>42318.71488425926</v>
      </c>
      <c r="B6238" s="3">
        <v>27.0</v>
      </c>
      <c r="C6238" s="3" t="s">
        <v>6139</v>
      </c>
      <c r="D6238" s="3">
        <v>39.0</v>
      </c>
      <c r="E6238" s="3" t="s">
        <v>6179</v>
      </c>
      <c r="F6238" s="3">
        <v>4.0</v>
      </c>
      <c r="G6238" s="3">
        <v>11.0</v>
      </c>
      <c r="H6238" s="3" t="s">
        <v>6431</v>
      </c>
      <c r="I6238" s="3" t="s">
        <v>6432</v>
      </c>
      <c r="J6238" s="3" t="s">
        <v>6433</v>
      </c>
      <c r="K6238" s="3" t="s">
        <v>24</v>
      </c>
      <c r="L6238" s="3">
        <v>6.0</v>
      </c>
      <c r="M6238" s="3" t="s">
        <v>30</v>
      </c>
      <c r="N6238" s="3" t="s">
        <v>5948</v>
      </c>
      <c r="O6238" s="3" t="s">
        <v>3014</v>
      </c>
      <c r="P6238" s="4">
        <v>25172.0</v>
      </c>
      <c r="Q6238" s="3" t="s">
        <v>75</v>
      </c>
      <c r="S6238" s="3" t="s">
        <v>34</v>
      </c>
    </row>
    <row r="6239">
      <c r="A6239" s="2">
        <v>42318.71488425926</v>
      </c>
      <c r="B6239" s="3">
        <v>27.0</v>
      </c>
      <c r="C6239" s="3" t="s">
        <v>6139</v>
      </c>
      <c r="D6239" s="3">
        <v>39.0</v>
      </c>
      <c r="E6239" s="3" t="s">
        <v>6179</v>
      </c>
      <c r="F6239" s="3">
        <v>4.0</v>
      </c>
      <c r="G6239" s="3">
        <v>11.0</v>
      </c>
      <c r="H6239" s="3" t="s">
        <v>6431</v>
      </c>
      <c r="I6239" s="3" t="s">
        <v>6432</v>
      </c>
      <c r="J6239" s="3" t="s">
        <v>6433</v>
      </c>
      <c r="K6239" s="3" t="s">
        <v>24</v>
      </c>
      <c r="L6239" s="3">
        <v>7.0</v>
      </c>
      <c r="M6239" s="3" t="s">
        <v>25</v>
      </c>
      <c r="N6239" s="3" t="s">
        <v>5112</v>
      </c>
      <c r="O6239" s="3" t="s">
        <v>127</v>
      </c>
      <c r="P6239" s="4">
        <v>20998.0</v>
      </c>
      <c r="Q6239" s="3" t="s">
        <v>189</v>
      </c>
      <c r="S6239" s="3" t="s">
        <v>34</v>
      </c>
    </row>
    <row r="6240">
      <c r="A6240" s="2">
        <v>42318.71488425926</v>
      </c>
      <c r="B6240" s="3">
        <v>27.0</v>
      </c>
      <c r="C6240" s="3" t="s">
        <v>6139</v>
      </c>
      <c r="D6240" s="3">
        <v>39.0</v>
      </c>
      <c r="E6240" s="3" t="s">
        <v>6179</v>
      </c>
      <c r="F6240" s="3">
        <v>4.0</v>
      </c>
      <c r="G6240" s="3">
        <v>11.0</v>
      </c>
      <c r="H6240" s="3" t="s">
        <v>6431</v>
      </c>
      <c r="I6240" s="3" t="s">
        <v>6432</v>
      </c>
      <c r="J6240" s="3" t="s">
        <v>6433</v>
      </c>
      <c r="K6240" s="3" t="s">
        <v>24</v>
      </c>
      <c r="L6240" s="3">
        <v>8.0</v>
      </c>
      <c r="M6240" s="3" t="s">
        <v>30</v>
      </c>
      <c r="N6240" s="3" t="s">
        <v>6474</v>
      </c>
      <c r="O6240" s="3" t="s">
        <v>93</v>
      </c>
      <c r="P6240" s="4">
        <v>16152.0</v>
      </c>
      <c r="Q6240" s="3" t="s">
        <v>49</v>
      </c>
      <c r="S6240" s="3" t="s">
        <v>34</v>
      </c>
    </row>
    <row r="6241">
      <c r="A6241" s="2">
        <v>42318.71488425926</v>
      </c>
      <c r="B6241" s="3">
        <v>27.0</v>
      </c>
      <c r="C6241" s="3" t="s">
        <v>6139</v>
      </c>
      <c r="D6241" s="3">
        <v>39.0</v>
      </c>
      <c r="E6241" s="3" t="s">
        <v>6179</v>
      </c>
      <c r="F6241" s="3">
        <v>4.0</v>
      </c>
      <c r="G6241" s="3">
        <v>11.0</v>
      </c>
      <c r="H6241" s="3" t="s">
        <v>6431</v>
      </c>
      <c r="I6241" s="3" t="s">
        <v>6432</v>
      </c>
      <c r="J6241" s="3" t="s">
        <v>6433</v>
      </c>
      <c r="K6241" s="3" t="s">
        <v>24</v>
      </c>
      <c r="L6241" s="3">
        <v>9.0</v>
      </c>
      <c r="M6241" s="3" t="s">
        <v>25</v>
      </c>
      <c r="N6241" s="3" t="s">
        <v>6475</v>
      </c>
      <c r="O6241" s="3" t="s">
        <v>1839</v>
      </c>
      <c r="P6241" s="4">
        <v>26653.0</v>
      </c>
      <c r="Q6241" s="3" t="s">
        <v>43</v>
      </c>
      <c r="S6241" s="3" t="s">
        <v>34</v>
      </c>
    </row>
    <row r="6242">
      <c r="A6242" s="2">
        <v>42318.71488425926</v>
      </c>
      <c r="B6242" s="3">
        <v>27.0</v>
      </c>
      <c r="C6242" s="3" t="s">
        <v>6139</v>
      </c>
      <c r="D6242" s="3">
        <v>39.0</v>
      </c>
      <c r="E6242" s="3" t="s">
        <v>6179</v>
      </c>
      <c r="F6242" s="3">
        <v>4.0</v>
      </c>
      <c r="G6242" s="3">
        <v>11.0</v>
      </c>
      <c r="H6242" s="3" t="s">
        <v>6431</v>
      </c>
      <c r="I6242" s="3" t="s">
        <v>6432</v>
      </c>
      <c r="J6242" s="3" t="s">
        <v>6433</v>
      </c>
      <c r="K6242" s="3" t="s">
        <v>24</v>
      </c>
      <c r="L6242" s="3">
        <v>10.0</v>
      </c>
      <c r="M6242" s="3" t="s">
        <v>30</v>
      </c>
      <c r="N6242" s="3" t="s">
        <v>6476</v>
      </c>
      <c r="O6242" s="3" t="s">
        <v>6477</v>
      </c>
      <c r="P6242" s="4">
        <v>21298.0</v>
      </c>
      <c r="Q6242" s="3" t="s">
        <v>40</v>
      </c>
      <c r="S6242" s="3" t="s">
        <v>34</v>
      </c>
    </row>
    <row r="6243">
      <c r="A6243" s="2">
        <v>42318.71488425926</v>
      </c>
      <c r="B6243" s="3">
        <v>27.0</v>
      </c>
      <c r="C6243" s="3" t="s">
        <v>6139</v>
      </c>
      <c r="D6243" s="3">
        <v>39.0</v>
      </c>
      <c r="E6243" s="3" t="s">
        <v>6179</v>
      </c>
      <c r="F6243" s="3">
        <v>4.0</v>
      </c>
      <c r="G6243" s="3">
        <v>11.0</v>
      </c>
      <c r="H6243" s="3" t="s">
        <v>6431</v>
      </c>
      <c r="I6243" s="3" t="s">
        <v>6432</v>
      </c>
      <c r="J6243" s="3" t="s">
        <v>6433</v>
      </c>
      <c r="K6243" s="3" t="s">
        <v>24</v>
      </c>
      <c r="L6243" s="3">
        <v>11.0</v>
      </c>
      <c r="M6243" s="3" t="s">
        <v>25</v>
      </c>
      <c r="N6243" s="3" t="s">
        <v>6478</v>
      </c>
      <c r="O6243" s="3" t="s">
        <v>119</v>
      </c>
      <c r="P6243" s="4">
        <v>19788.0</v>
      </c>
      <c r="Q6243" s="3" t="s">
        <v>37</v>
      </c>
      <c r="S6243" s="3" t="s">
        <v>34</v>
      </c>
    </row>
    <row r="6244">
      <c r="A6244" s="2">
        <v>42318.71488425926</v>
      </c>
      <c r="B6244" s="3">
        <v>27.0</v>
      </c>
      <c r="C6244" s="3" t="s">
        <v>6139</v>
      </c>
      <c r="D6244" s="3">
        <v>58.0</v>
      </c>
      <c r="E6244" s="3" t="s">
        <v>6189</v>
      </c>
      <c r="F6244" s="3">
        <v>4.0</v>
      </c>
      <c r="G6244" s="3">
        <v>11.0</v>
      </c>
      <c r="H6244" s="3" t="s">
        <v>6431</v>
      </c>
      <c r="I6244" s="3" t="s">
        <v>6432</v>
      </c>
      <c r="J6244" s="3" t="s">
        <v>6433</v>
      </c>
      <c r="K6244" s="3" t="s">
        <v>272</v>
      </c>
      <c r="L6244" s="3">
        <v>1.0</v>
      </c>
      <c r="M6244" s="3" t="s">
        <v>25</v>
      </c>
      <c r="N6244" s="3" t="s">
        <v>3002</v>
      </c>
      <c r="O6244" s="3" t="s">
        <v>384</v>
      </c>
      <c r="P6244" s="4">
        <v>27753.0</v>
      </c>
      <c r="Q6244" s="3" t="s">
        <v>345</v>
      </c>
      <c r="S6244" s="3" t="s">
        <v>34</v>
      </c>
    </row>
    <row r="6245">
      <c r="A6245" s="2">
        <v>42318.71488425926</v>
      </c>
      <c r="B6245" s="3">
        <v>27.0</v>
      </c>
      <c r="C6245" s="3" t="s">
        <v>6139</v>
      </c>
      <c r="D6245" s="3">
        <v>58.0</v>
      </c>
      <c r="E6245" s="3" t="s">
        <v>6189</v>
      </c>
      <c r="F6245" s="3">
        <v>4.0</v>
      </c>
      <c r="G6245" s="3">
        <v>11.0</v>
      </c>
      <c r="H6245" s="3" t="s">
        <v>6431</v>
      </c>
      <c r="I6245" s="3" t="s">
        <v>6432</v>
      </c>
      <c r="J6245" s="3" t="s">
        <v>6433</v>
      </c>
      <c r="K6245" s="3" t="s">
        <v>24</v>
      </c>
      <c r="L6245" s="3">
        <v>2.0</v>
      </c>
      <c r="M6245" s="3" t="s">
        <v>30</v>
      </c>
      <c r="N6245" s="3" t="s">
        <v>6479</v>
      </c>
      <c r="O6245" s="3" t="s">
        <v>626</v>
      </c>
      <c r="P6245" s="4">
        <v>19765.0</v>
      </c>
      <c r="Q6245" s="3" t="s">
        <v>221</v>
      </c>
      <c r="S6245" s="3" t="s">
        <v>34</v>
      </c>
    </row>
    <row r="6246">
      <c r="A6246" s="2">
        <v>42318.71488425926</v>
      </c>
      <c r="B6246" s="3">
        <v>27.0</v>
      </c>
      <c r="C6246" s="3" t="s">
        <v>6139</v>
      </c>
      <c r="D6246" s="3">
        <v>58.0</v>
      </c>
      <c r="E6246" s="3" t="s">
        <v>6189</v>
      </c>
      <c r="F6246" s="3">
        <v>4.0</v>
      </c>
      <c r="G6246" s="3">
        <v>11.0</v>
      </c>
      <c r="H6246" s="3" t="s">
        <v>6431</v>
      </c>
      <c r="I6246" s="3" t="s">
        <v>6432</v>
      </c>
      <c r="J6246" s="3" t="s">
        <v>6433</v>
      </c>
      <c r="K6246" s="3" t="s">
        <v>24</v>
      </c>
      <c r="L6246" s="3">
        <v>3.0</v>
      </c>
      <c r="M6246" s="3" t="s">
        <v>25</v>
      </c>
      <c r="N6246" s="3" t="s">
        <v>6480</v>
      </c>
      <c r="O6246" s="3" t="s">
        <v>168</v>
      </c>
      <c r="P6246" s="4">
        <v>18634.0</v>
      </c>
      <c r="Q6246" s="3" t="s">
        <v>43</v>
      </c>
      <c r="S6246" s="3" t="s">
        <v>34</v>
      </c>
    </row>
    <row r="6247">
      <c r="A6247" s="2">
        <v>42318.71488425926</v>
      </c>
      <c r="B6247" s="3">
        <v>27.0</v>
      </c>
      <c r="C6247" s="3" t="s">
        <v>6139</v>
      </c>
      <c r="D6247" s="3">
        <v>58.0</v>
      </c>
      <c r="E6247" s="3" t="s">
        <v>6189</v>
      </c>
      <c r="F6247" s="3">
        <v>4.0</v>
      </c>
      <c r="G6247" s="3">
        <v>11.0</v>
      </c>
      <c r="H6247" s="3" t="s">
        <v>6431</v>
      </c>
      <c r="I6247" s="3" t="s">
        <v>6432</v>
      </c>
      <c r="J6247" s="3" t="s">
        <v>6433</v>
      </c>
      <c r="K6247" s="3" t="s">
        <v>24</v>
      </c>
      <c r="L6247" s="3">
        <v>4.0</v>
      </c>
      <c r="M6247" s="3" t="s">
        <v>30</v>
      </c>
      <c r="N6247" s="3" t="s">
        <v>6481</v>
      </c>
      <c r="O6247" s="3" t="s">
        <v>1116</v>
      </c>
      <c r="P6247" s="4">
        <v>25857.0</v>
      </c>
      <c r="Q6247" s="3" t="s">
        <v>228</v>
      </c>
      <c r="S6247" s="3" t="s">
        <v>34</v>
      </c>
    </row>
    <row r="6248">
      <c r="A6248" s="2">
        <v>42318.71488425926</v>
      </c>
      <c r="B6248" s="3">
        <v>27.0</v>
      </c>
      <c r="C6248" s="3" t="s">
        <v>6139</v>
      </c>
      <c r="D6248" s="3">
        <v>58.0</v>
      </c>
      <c r="E6248" s="3" t="s">
        <v>6189</v>
      </c>
      <c r="F6248" s="3">
        <v>4.0</v>
      </c>
      <c r="G6248" s="3">
        <v>11.0</v>
      </c>
      <c r="H6248" s="3" t="s">
        <v>6431</v>
      </c>
      <c r="I6248" s="3" t="s">
        <v>6432</v>
      </c>
      <c r="J6248" s="3" t="s">
        <v>6433</v>
      </c>
      <c r="K6248" s="3" t="s">
        <v>24</v>
      </c>
      <c r="L6248" s="3">
        <v>5.0</v>
      </c>
      <c r="M6248" s="3" t="s">
        <v>25</v>
      </c>
      <c r="N6248" s="3" t="s">
        <v>978</v>
      </c>
      <c r="O6248" s="3" t="s">
        <v>1643</v>
      </c>
      <c r="P6248" s="4">
        <v>11820.0</v>
      </c>
      <c r="Q6248" s="3" t="s">
        <v>49</v>
      </c>
      <c r="S6248" s="3" t="s">
        <v>34</v>
      </c>
    </row>
    <row r="6249">
      <c r="A6249" s="2">
        <v>42318.71488425926</v>
      </c>
      <c r="B6249" s="3">
        <v>27.0</v>
      </c>
      <c r="C6249" s="3" t="s">
        <v>6139</v>
      </c>
      <c r="D6249" s="3">
        <v>58.0</v>
      </c>
      <c r="E6249" s="3" t="s">
        <v>6189</v>
      </c>
      <c r="F6249" s="3">
        <v>4.0</v>
      </c>
      <c r="G6249" s="3">
        <v>11.0</v>
      </c>
      <c r="H6249" s="3" t="s">
        <v>6431</v>
      </c>
      <c r="I6249" s="3" t="s">
        <v>6432</v>
      </c>
      <c r="J6249" s="3" t="s">
        <v>6433</v>
      </c>
      <c r="K6249" s="3" t="s">
        <v>24</v>
      </c>
      <c r="L6249" s="3">
        <v>6.0</v>
      </c>
      <c r="M6249" s="3" t="s">
        <v>30</v>
      </c>
      <c r="N6249" s="3" t="s">
        <v>4918</v>
      </c>
      <c r="O6249" s="3" t="s">
        <v>705</v>
      </c>
      <c r="P6249" s="4">
        <v>18502.0</v>
      </c>
      <c r="Q6249" s="3" t="s">
        <v>105</v>
      </c>
      <c r="S6249" s="3" t="s">
        <v>34</v>
      </c>
    </row>
    <row r="6250">
      <c r="A6250" s="2">
        <v>42318.71488425926</v>
      </c>
      <c r="B6250" s="3">
        <v>27.0</v>
      </c>
      <c r="C6250" s="3" t="s">
        <v>6139</v>
      </c>
      <c r="D6250" s="3">
        <v>58.0</v>
      </c>
      <c r="E6250" s="3" t="s">
        <v>6189</v>
      </c>
      <c r="F6250" s="3">
        <v>4.0</v>
      </c>
      <c r="G6250" s="3">
        <v>11.0</v>
      </c>
      <c r="H6250" s="3" t="s">
        <v>6431</v>
      </c>
      <c r="I6250" s="3" t="s">
        <v>6432</v>
      </c>
      <c r="J6250" s="3" t="s">
        <v>6433</v>
      </c>
      <c r="K6250" s="3" t="s">
        <v>24</v>
      </c>
      <c r="L6250" s="3">
        <v>7.0</v>
      </c>
      <c r="M6250" s="3" t="s">
        <v>25</v>
      </c>
      <c r="N6250" s="3" t="s">
        <v>6482</v>
      </c>
      <c r="O6250" s="3" t="s">
        <v>492</v>
      </c>
      <c r="P6250" s="4">
        <v>18811.0</v>
      </c>
      <c r="Q6250" s="3" t="s">
        <v>75</v>
      </c>
      <c r="S6250" s="3" t="s">
        <v>34</v>
      </c>
    </row>
    <row r="6251">
      <c r="A6251" s="2">
        <v>42318.71488425926</v>
      </c>
      <c r="B6251" s="3">
        <v>27.0</v>
      </c>
      <c r="C6251" s="3" t="s">
        <v>6139</v>
      </c>
      <c r="D6251" s="3">
        <v>58.0</v>
      </c>
      <c r="E6251" s="3" t="s">
        <v>6189</v>
      </c>
      <c r="F6251" s="3">
        <v>4.0</v>
      </c>
      <c r="G6251" s="3">
        <v>11.0</v>
      </c>
      <c r="H6251" s="3" t="s">
        <v>6431</v>
      </c>
      <c r="I6251" s="3" t="s">
        <v>6432</v>
      </c>
      <c r="J6251" s="3" t="s">
        <v>6433</v>
      </c>
      <c r="K6251" s="3" t="s">
        <v>24</v>
      </c>
      <c r="L6251" s="3">
        <v>8.0</v>
      </c>
      <c r="M6251" s="3" t="s">
        <v>30</v>
      </c>
      <c r="N6251" s="3" t="s">
        <v>3512</v>
      </c>
      <c r="O6251" s="3" t="s">
        <v>102</v>
      </c>
      <c r="P6251" s="4">
        <v>20035.0</v>
      </c>
      <c r="Q6251" s="3" t="s">
        <v>105</v>
      </c>
      <c r="S6251" s="3" t="s">
        <v>34</v>
      </c>
    </row>
    <row r="6252">
      <c r="A6252" s="2">
        <v>42318.71488425926</v>
      </c>
      <c r="B6252" s="3">
        <v>27.0</v>
      </c>
      <c r="C6252" s="3" t="s">
        <v>6139</v>
      </c>
      <c r="D6252" s="3">
        <v>58.0</v>
      </c>
      <c r="E6252" s="3" t="s">
        <v>6189</v>
      </c>
      <c r="F6252" s="3">
        <v>4.0</v>
      </c>
      <c r="G6252" s="3">
        <v>11.0</v>
      </c>
      <c r="H6252" s="3" t="s">
        <v>6431</v>
      </c>
      <c r="I6252" s="3" t="s">
        <v>6432</v>
      </c>
      <c r="J6252" s="3" t="s">
        <v>6433</v>
      </c>
      <c r="K6252" s="3" t="s">
        <v>24</v>
      </c>
      <c r="L6252" s="3">
        <v>9.0</v>
      </c>
      <c r="M6252" s="3" t="s">
        <v>25</v>
      </c>
      <c r="N6252" s="3" t="s">
        <v>6483</v>
      </c>
      <c r="O6252" s="3" t="s">
        <v>69</v>
      </c>
      <c r="P6252" s="4">
        <v>21949.0</v>
      </c>
      <c r="Q6252" s="3" t="s">
        <v>46</v>
      </c>
      <c r="S6252" s="3" t="s">
        <v>34</v>
      </c>
    </row>
    <row r="6253">
      <c r="A6253" s="2">
        <v>42318.71488425926</v>
      </c>
      <c r="B6253" s="3">
        <v>27.0</v>
      </c>
      <c r="C6253" s="3" t="s">
        <v>6139</v>
      </c>
      <c r="D6253" s="3">
        <v>58.0</v>
      </c>
      <c r="E6253" s="3" t="s">
        <v>6189</v>
      </c>
      <c r="F6253" s="3">
        <v>4.0</v>
      </c>
      <c r="G6253" s="3">
        <v>11.0</v>
      </c>
      <c r="H6253" s="3" t="s">
        <v>6431</v>
      </c>
      <c r="I6253" s="3" t="s">
        <v>6432</v>
      </c>
      <c r="J6253" s="3" t="s">
        <v>6433</v>
      </c>
      <c r="K6253" s="3" t="s">
        <v>24</v>
      </c>
      <c r="L6253" s="3">
        <v>10.0</v>
      </c>
      <c r="M6253" s="3" t="s">
        <v>30</v>
      </c>
      <c r="N6253" s="3" t="s">
        <v>6484</v>
      </c>
      <c r="O6253" s="3" t="s">
        <v>215</v>
      </c>
      <c r="P6253" s="4">
        <v>23590.0</v>
      </c>
      <c r="Q6253" s="3" t="s">
        <v>228</v>
      </c>
      <c r="S6253" s="3" t="s">
        <v>34</v>
      </c>
    </row>
    <row r="6254">
      <c r="A6254" s="2">
        <v>42318.71488425926</v>
      </c>
      <c r="B6254" s="3">
        <v>27.0</v>
      </c>
      <c r="C6254" s="3" t="s">
        <v>6139</v>
      </c>
      <c r="D6254" s="3">
        <v>70.0</v>
      </c>
      <c r="E6254" s="3" t="s">
        <v>6199</v>
      </c>
      <c r="F6254" s="3">
        <v>4.0</v>
      </c>
      <c r="G6254" s="3">
        <v>11.0</v>
      </c>
      <c r="H6254" s="3" t="s">
        <v>6431</v>
      </c>
      <c r="I6254" s="3" t="s">
        <v>6432</v>
      </c>
      <c r="J6254" s="3" t="s">
        <v>6433</v>
      </c>
      <c r="K6254" s="3" t="s">
        <v>24</v>
      </c>
      <c r="L6254" s="3">
        <v>1.0</v>
      </c>
      <c r="M6254" s="3" t="s">
        <v>30</v>
      </c>
      <c r="N6254" s="3" t="s">
        <v>2686</v>
      </c>
      <c r="O6254" s="3" t="s">
        <v>235</v>
      </c>
      <c r="P6254" s="4">
        <v>18181.0</v>
      </c>
      <c r="Q6254" s="3" t="s">
        <v>49</v>
      </c>
      <c r="S6254" s="3" t="s">
        <v>34</v>
      </c>
    </row>
    <row r="6255">
      <c r="A6255" s="2">
        <v>42318.71488425926</v>
      </c>
      <c r="B6255" s="3">
        <v>27.0</v>
      </c>
      <c r="C6255" s="3" t="s">
        <v>6139</v>
      </c>
      <c r="D6255" s="3">
        <v>70.0</v>
      </c>
      <c r="E6255" s="3" t="s">
        <v>6199</v>
      </c>
      <c r="F6255" s="3">
        <v>4.0</v>
      </c>
      <c r="G6255" s="3">
        <v>11.0</v>
      </c>
      <c r="H6255" s="3" t="s">
        <v>6431</v>
      </c>
      <c r="I6255" s="3" t="s">
        <v>6432</v>
      </c>
      <c r="J6255" s="3" t="s">
        <v>6433</v>
      </c>
      <c r="K6255" s="3" t="s">
        <v>24</v>
      </c>
      <c r="L6255" s="3">
        <v>2.0</v>
      </c>
      <c r="M6255" s="3" t="s">
        <v>25</v>
      </c>
      <c r="N6255" s="3" t="s">
        <v>6485</v>
      </c>
      <c r="O6255" s="3" t="s">
        <v>2301</v>
      </c>
      <c r="P6255" s="4">
        <v>31157.0</v>
      </c>
      <c r="Q6255" s="3" t="s">
        <v>132</v>
      </c>
      <c r="S6255" s="3" t="s">
        <v>34</v>
      </c>
    </row>
    <row r="6256">
      <c r="A6256" s="2">
        <v>42318.71488425926</v>
      </c>
      <c r="B6256" s="3">
        <v>27.0</v>
      </c>
      <c r="C6256" s="3" t="s">
        <v>6139</v>
      </c>
      <c r="D6256" s="3">
        <v>70.0</v>
      </c>
      <c r="E6256" s="3" t="s">
        <v>6199</v>
      </c>
      <c r="F6256" s="3">
        <v>4.0</v>
      </c>
      <c r="G6256" s="3">
        <v>11.0</v>
      </c>
      <c r="H6256" s="3" t="s">
        <v>6431</v>
      </c>
      <c r="I6256" s="3" t="s">
        <v>6432</v>
      </c>
      <c r="J6256" s="3" t="s">
        <v>6433</v>
      </c>
      <c r="K6256" s="3" t="s">
        <v>24</v>
      </c>
      <c r="L6256" s="3">
        <v>3.0</v>
      </c>
      <c r="M6256" s="3" t="s">
        <v>30</v>
      </c>
      <c r="N6256" s="3" t="s">
        <v>6486</v>
      </c>
      <c r="O6256" s="3" t="s">
        <v>737</v>
      </c>
      <c r="P6256" s="4">
        <v>30731.0</v>
      </c>
      <c r="Q6256" s="3" t="s">
        <v>132</v>
      </c>
      <c r="S6256" s="3" t="s">
        <v>34</v>
      </c>
    </row>
    <row r="6257">
      <c r="A6257" s="2">
        <v>42318.71488425926</v>
      </c>
      <c r="B6257" s="3">
        <v>27.0</v>
      </c>
      <c r="C6257" s="3" t="s">
        <v>6139</v>
      </c>
      <c r="D6257" s="3">
        <v>70.0</v>
      </c>
      <c r="E6257" s="3" t="s">
        <v>6199</v>
      </c>
      <c r="F6257" s="3">
        <v>4.0</v>
      </c>
      <c r="G6257" s="3">
        <v>11.0</v>
      </c>
      <c r="H6257" s="3" t="s">
        <v>6431</v>
      </c>
      <c r="I6257" s="3" t="s">
        <v>6432</v>
      </c>
      <c r="J6257" s="3" t="s">
        <v>6433</v>
      </c>
      <c r="K6257" s="3" t="s">
        <v>24</v>
      </c>
      <c r="L6257" s="3">
        <v>4.0</v>
      </c>
      <c r="M6257" s="3" t="s">
        <v>25</v>
      </c>
      <c r="N6257" s="3" t="s">
        <v>3780</v>
      </c>
      <c r="O6257" s="3" t="s">
        <v>200</v>
      </c>
      <c r="P6257" s="4">
        <v>19220.0</v>
      </c>
      <c r="Q6257" s="3" t="s">
        <v>49</v>
      </c>
      <c r="S6257" s="3" t="s">
        <v>34</v>
      </c>
    </row>
    <row r="6258">
      <c r="A6258" s="2">
        <v>42318.71488425926</v>
      </c>
      <c r="B6258" s="3">
        <v>27.0</v>
      </c>
      <c r="C6258" s="3" t="s">
        <v>6139</v>
      </c>
      <c r="D6258" s="3">
        <v>70.0</v>
      </c>
      <c r="E6258" s="3" t="s">
        <v>6199</v>
      </c>
      <c r="F6258" s="3">
        <v>4.0</v>
      </c>
      <c r="G6258" s="3">
        <v>11.0</v>
      </c>
      <c r="H6258" s="3" t="s">
        <v>6431</v>
      </c>
      <c r="I6258" s="3" t="s">
        <v>6432</v>
      </c>
      <c r="J6258" s="3" t="s">
        <v>6433</v>
      </c>
      <c r="K6258" s="3" t="s">
        <v>24</v>
      </c>
      <c r="L6258" s="3">
        <v>5.0</v>
      </c>
      <c r="M6258" s="3" t="s">
        <v>30</v>
      </c>
      <c r="N6258" s="3" t="s">
        <v>6487</v>
      </c>
      <c r="O6258" s="3" t="s">
        <v>734</v>
      </c>
      <c r="P6258" s="4">
        <v>11118.0</v>
      </c>
      <c r="Q6258" s="3" t="s">
        <v>49</v>
      </c>
      <c r="S6258" s="3" t="s">
        <v>34</v>
      </c>
    </row>
    <row r="6259">
      <c r="A6259" s="2">
        <v>42318.71488425926</v>
      </c>
      <c r="B6259" s="3">
        <v>27.0</v>
      </c>
      <c r="C6259" s="3" t="s">
        <v>6139</v>
      </c>
      <c r="D6259" s="3">
        <v>70.0</v>
      </c>
      <c r="E6259" s="3" t="s">
        <v>6199</v>
      </c>
      <c r="F6259" s="3">
        <v>4.0</v>
      </c>
      <c r="G6259" s="3">
        <v>11.0</v>
      </c>
      <c r="H6259" s="3" t="s">
        <v>6431</v>
      </c>
      <c r="I6259" s="3" t="s">
        <v>6432</v>
      </c>
      <c r="J6259" s="3" t="s">
        <v>6433</v>
      </c>
      <c r="K6259" s="3" t="s">
        <v>24</v>
      </c>
      <c r="L6259" s="3">
        <v>6.0</v>
      </c>
      <c r="M6259" s="3" t="s">
        <v>25</v>
      </c>
      <c r="N6259" s="3" t="s">
        <v>6488</v>
      </c>
      <c r="O6259" s="3" t="s">
        <v>1072</v>
      </c>
      <c r="P6259" s="4">
        <v>33846.0</v>
      </c>
      <c r="Q6259" s="3" t="s">
        <v>191</v>
      </c>
      <c r="S6259" s="3" t="s">
        <v>34</v>
      </c>
    </row>
    <row r="6260">
      <c r="A6260" s="2">
        <v>42318.71488425926</v>
      </c>
      <c r="B6260" s="3">
        <v>27.0</v>
      </c>
      <c r="C6260" s="3" t="s">
        <v>6139</v>
      </c>
      <c r="D6260" s="3">
        <v>70.0</v>
      </c>
      <c r="E6260" s="3" t="s">
        <v>6199</v>
      </c>
      <c r="F6260" s="3">
        <v>4.0</v>
      </c>
      <c r="G6260" s="3">
        <v>11.0</v>
      </c>
      <c r="H6260" s="3" t="s">
        <v>6431</v>
      </c>
      <c r="I6260" s="3" t="s">
        <v>6432</v>
      </c>
      <c r="J6260" s="3" t="s">
        <v>6433</v>
      </c>
      <c r="K6260" s="3" t="s">
        <v>24</v>
      </c>
      <c r="L6260" s="3">
        <v>7.0</v>
      </c>
      <c r="M6260" s="3" t="s">
        <v>30</v>
      </c>
      <c r="N6260" s="3" t="s">
        <v>6489</v>
      </c>
      <c r="O6260" s="3" t="s">
        <v>2285</v>
      </c>
      <c r="P6260" s="4">
        <v>20122.0</v>
      </c>
      <c r="Q6260" s="3" t="s">
        <v>49</v>
      </c>
      <c r="S6260" s="3" t="s">
        <v>34</v>
      </c>
    </row>
    <row r="6261">
      <c r="A6261" s="2">
        <v>42318.71488425926</v>
      </c>
      <c r="B6261" s="3">
        <v>27.0</v>
      </c>
      <c r="C6261" s="3" t="s">
        <v>6139</v>
      </c>
      <c r="D6261" s="3">
        <v>70.0</v>
      </c>
      <c r="E6261" s="3" t="s">
        <v>6199</v>
      </c>
      <c r="F6261" s="3">
        <v>4.0</v>
      </c>
      <c r="G6261" s="3">
        <v>11.0</v>
      </c>
      <c r="H6261" s="3" t="s">
        <v>6431</v>
      </c>
      <c r="I6261" s="3" t="s">
        <v>6432</v>
      </c>
      <c r="J6261" s="3" t="s">
        <v>6433</v>
      </c>
      <c r="K6261" s="3" t="s">
        <v>24</v>
      </c>
      <c r="L6261" s="3">
        <v>8.0</v>
      </c>
      <c r="M6261" s="3" t="s">
        <v>25</v>
      </c>
      <c r="N6261" s="3" t="s">
        <v>6490</v>
      </c>
      <c r="O6261" s="3" t="s">
        <v>2093</v>
      </c>
      <c r="P6261" s="4">
        <v>27253.0</v>
      </c>
      <c r="Q6261" s="3" t="s">
        <v>132</v>
      </c>
      <c r="S6261" s="3" t="s">
        <v>34</v>
      </c>
    </row>
    <row r="6262">
      <c r="A6262" s="2">
        <v>42318.71488425926</v>
      </c>
      <c r="B6262" s="3">
        <v>27.0</v>
      </c>
      <c r="C6262" s="3" t="s">
        <v>6139</v>
      </c>
      <c r="D6262" s="3">
        <v>70.0</v>
      </c>
      <c r="E6262" s="3" t="s">
        <v>6199</v>
      </c>
      <c r="F6262" s="3">
        <v>4.0</v>
      </c>
      <c r="G6262" s="3">
        <v>11.0</v>
      </c>
      <c r="H6262" s="3" t="s">
        <v>6431</v>
      </c>
      <c r="I6262" s="3" t="s">
        <v>6432</v>
      </c>
      <c r="J6262" s="3" t="s">
        <v>6433</v>
      </c>
      <c r="K6262" s="3" t="s">
        <v>24</v>
      </c>
      <c r="L6262" s="3">
        <v>9.0</v>
      </c>
      <c r="M6262" s="3" t="s">
        <v>30</v>
      </c>
      <c r="N6262" s="3" t="s">
        <v>2502</v>
      </c>
      <c r="O6262" s="3" t="s">
        <v>769</v>
      </c>
      <c r="P6262" s="4">
        <v>10618.0</v>
      </c>
      <c r="Q6262" s="3" t="s">
        <v>49</v>
      </c>
      <c r="S6262" s="3" t="s">
        <v>34</v>
      </c>
    </row>
    <row r="6263">
      <c r="A6263" s="2">
        <v>42318.71488425926</v>
      </c>
      <c r="B6263" s="3">
        <v>27.0</v>
      </c>
      <c r="C6263" s="3" t="s">
        <v>6139</v>
      </c>
      <c r="D6263" s="3">
        <v>70.0</v>
      </c>
      <c r="E6263" s="3" t="s">
        <v>6199</v>
      </c>
      <c r="F6263" s="3">
        <v>4.0</v>
      </c>
      <c r="G6263" s="3">
        <v>11.0</v>
      </c>
      <c r="H6263" s="3" t="s">
        <v>6431</v>
      </c>
      <c r="I6263" s="3" t="s">
        <v>6432</v>
      </c>
      <c r="J6263" s="3" t="s">
        <v>6433</v>
      </c>
      <c r="K6263" s="3" t="s">
        <v>24</v>
      </c>
      <c r="L6263" s="3">
        <v>10.0</v>
      </c>
      <c r="M6263" s="3" t="s">
        <v>25</v>
      </c>
      <c r="N6263" s="3" t="s">
        <v>3386</v>
      </c>
      <c r="O6263" s="3" t="s">
        <v>1311</v>
      </c>
      <c r="P6263" s="4">
        <v>19775.0</v>
      </c>
      <c r="Q6263" s="3" t="s">
        <v>153</v>
      </c>
      <c r="S6263" s="3" t="s">
        <v>34</v>
      </c>
    </row>
    <row r="6264">
      <c r="A6264" s="2">
        <v>42318.71488425926</v>
      </c>
      <c r="B6264" s="3">
        <v>27.0</v>
      </c>
      <c r="C6264" s="3" t="s">
        <v>6139</v>
      </c>
      <c r="D6264" s="3">
        <v>71.0</v>
      </c>
      <c r="E6264" s="3" t="s">
        <v>6207</v>
      </c>
      <c r="F6264" s="3">
        <v>4.0</v>
      </c>
      <c r="G6264" s="3">
        <v>11.0</v>
      </c>
      <c r="H6264" s="3" t="s">
        <v>6431</v>
      </c>
      <c r="I6264" s="3" t="s">
        <v>6432</v>
      </c>
      <c r="J6264" s="3" t="s">
        <v>6433</v>
      </c>
      <c r="K6264" s="3" t="s">
        <v>24</v>
      </c>
      <c r="L6264" s="3">
        <v>1.0</v>
      </c>
      <c r="M6264" s="3" t="s">
        <v>25</v>
      </c>
      <c r="N6264" s="3" t="s">
        <v>6491</v>
      </c>
      <c r="O6264" s="3" t="s">
        <v>417</v>
      </c>
      <c r="P6264" s="4">
        <v>15560.0</v>
      </c>
      <c r="Q6264" s="3" t="s">
        <v>86</v>
      </c>
      <c r="S6264" s="3" t="s">
        <v>34</v>
      </c>
    </row>
    <row r="6265">
      <c r="A6265" s="2">
        <v>42318.71488425926</v>
      </c>
      <c r="B6265" s="3">
        <v>27.0</v>
      </c>
      <c r="C6265" s="3" t="s">
        <v>6139</v>
      </c>
      <c r="D6265" s="3">
        <v>71.0</v>
      </c>
      <c r="E6265" s="3" t="s">
        <v>6207</v>
      </c>
      <c r="F6265" s="3">
        <v>4.0</v>
      </c>
      <c r="G6265" s="3">
        <v>11.0</v>
      </c>
      <c r="H6265" s="3" t="s">
        <v>6431</v>
      </c>
      <c r="I6265" s="3" t="s">
        <v>6432</v>
      </c>
      <c r="J6265" s="3" t="s">
        <v>6433</v>
      </c>
      <c r="K6265" s="3" t="s">
        <v>24</v>
      </c>
      <c r="L6265" s="3">
        <v>2.0</v>
      </c>
      <c r="M6265" s="3" t="s">
        <v>30</v>
      </c>
      <c r="N6265" s="3" t="s">
        <v>6492</v>
      </c>
      <c r="O6265" s="3" t="s">
        <v>6493</v>
      </c>
      <c r="P6265" s="4">
        <v>22653.0</v>
      </c>
      <c r="Q6265" s="3" t="s">
        <v>132</v>
      </c>
      <c r="S6265" s="3" t="s">
        <v>34</v>
      </c>
    </row>
    <row r="6266">
      <c r="A6266" s="2">
        <v>42318.71488425926</v>
      </c>
      <c r="B6266" s="3">
        <v>27.0</v>
      </c>
      <c r="C6266" s="3" t="s">
        <v>6139</v>
      </c>
      <c r="D6266" s="3">
        <v>71.0</v>
      </c>
      <c r="E6266" s="3" t="s">
        <v>6207</v>
      </c>
      <c r="F6266" s="3">
        <v>4.0</v>
      </c>
      <c r="G6266" s="3">
        <v>11.0</v>
      </c>
      <c r="H6266" s="3" t="s">
        <v>6431</v>
      </c>
      <c r="I6266" s="3" t="s">
        <v>6432</v>
      </c>
      <c r="J6266" s="3" t="s">
        <v>6433</v>
      </c>
      <c r="K6266" s="3" t="s">
        <v>24</v>
      </c>
      <c r="L6266" s="3">
        <v>3.0</v>
      </c>
      <c r="M6266" s="3" t="s">
        <v>25</v>
      </c>
      <c r="N6266" s="3" t="s">
        <v>6494</v>
      </c>
      <c r="O6266" s="3" t="s">
        <v>109</v>
      </c>
      <c r="P6266" s="4">
        <v>14345.0</v>
      </c>
      <c r="Q6266" s="3" t="s">
        <v>209</v>
      </c>
      <c r="S6266" s="3" t="s">
        <v>34</v>
      </c>
    </row>
    <row r="6267">
      <c r="A6267" s="2">
        <v>42318.71488425926</v>
      </c>
      <c r="B6267" s="3">
        <v>27.0</v>
      </c>
      <c r="C6267" s="3" t="s">
        <v>6139</v>
      </c>
      <c r="D6267" s="3">
        <v>71.0</v>
      </c>
      <c r="E6267" s="3" t="s">
        <v>6207</v>
      </c>
      <c r="F6267" s="3">
        <v>4.0</v>
      </c>
      <c r="G6267" s="3">
        <v>11.0</v>
      </c>
      <c r="H6267" s="3" t="s">
        <v>6431</v>
      </c>
      <c r="I6267" s="3" t="s">
        <v>6432</v>
      </c>
      <c r="J6267" s="3" t="s">
        <v>6433</v>
      </c>
      <c r="K6267" s="3" t="s">
        <v>24</v>
      </c>
      <c r="L6267" s="3">
        <v>4.0</v>
      </c>
      <c r="M6267" s="3" t="s">
        <v>30</v>
      </c>
      <c r="N6267" s="3" t="s">
        <v>6495</v>
      </c>
      <c r="O6267" s="3" t="s">
        <v>98</v>
      </c>
      <c r="P6267" s="4">
        <v>21516.0</v>
      </c>
      <c r="Q6267" s="3" t="s">
        <v>72</v>
      </c>
      <c r="S6267" s="3" t="s">
        <v>34</v>
      </c>
    </row>
    <row r="6268">
      <c r="A6268" s="2">
        <v>42318.71488425926</v>
      </c>
      <c r="B6268" s="3">
        <v>27.0</v>
      </c>
      <c r="C6268" s="3" t="s">
        <v>6139</v>
      </c>
      <c r="D6268" s="3">
        <v>71.0</v>
      </c>
      <c r="E6268" s="3" t="s">
        <v>6207</v>
      </c>
      <c r="F6268" s="3">
        <v>4.0</v>
      </c>
      <c r="G6268" s="3">
        <v>11.0</v>
      </c>
      <c r="H6268" s="3" t="s">
        <v>6431</v>
      </c>
      <c r="I6268" s="3" t="s">
        <v>6432</v>
      </c>
      <c r="J6268" s="3" t="s">
        <v>6433</v>
      </c>
      <c r="K6268" s="3" t="s">
        <v>24</v>
      </c>
      <c r="L6268" s="3">
        <v>5.0</v>
      </c>
      <c r="M6268" s="3" t="s">
        <v>25</v>
      </c>
      <c r="N6268" s="3" t="s">
        <v>6435</v>
      </c>
      <c r="O6268" s="3" t="s">
        <v>980</v>
      </c>
      <c r="P6268" s="4">
        <v>19922.0</v>
      </c>
      <c r="Q6268" s="3" t="s">
        <v>37</v>
      </c>
      <c r="S6268" s="3" t="s">
        <v>34</v>
      </c>
    </row>
    <row r="6269">
      <c r="A6269" s="2">
        <v>42318.71488425926</v>
      </c>
      <c r="B6269" s="3">
        <v>27.0</v>
      </c>
      <c r="C6269" s="3" t="s">
        <v>6139</v>
      </c>
      <c r="D6269" s="3">
        <v>71.0</v>
      </c>
      <c r="E6269" s="3" t="s">
        <v>6207</v>
      </c>
      <c r="F6269" s="3">
        <v>4.0</v>
      </c>
      <c r="G6269" s="3">
        <v>11.0</v>
      </c>
      <c r="H6269" s="3" t="s">
        <v>6431</v>
      </c>
      <c r="I6269" s="3" t="s">
        <v>6432</v>
      </c>
      <c r="J6269" s="3" t="s">
        <v>6433</v>
      </c>
      <c r="K6269" s="3" t="s">
        <v>24</v>
      </c>
      <c r="L6269" s="3">
        <v>6.0</v>
      </c>
      <c r="M6269" s="3" t="s">
        <v>30</v>
      </c>
      <c r="N6269" s="3" t="s">
        <v>6496</v>
      </c>
      <c r="O6269" s="3" t="s">
        <v>1893</v>
      </c>
      <c r="P6269" s="4">
        <v>16707.0</v>
      </c>
      <c r="Q6269" s="3" t="s">
        <v>72</v>
      </c>
      <c r="S6269" s="3" t="s">
        <v>34</v>
      </c>
    </row>
    <row r="6270">
      <c r="A6270" s="2">
        <v>42318.71488425926</v>
      </c>
      <c r="B6270" s="3">
        <v>27.0</v>
      </c>
      <c r="C6270" s="3" t="s">
        <v>6139</v>
      </c>
      <c r="D6270" s="3">
        <v>71.0</v>
      </c>
      <c r="E6270" s="3" t="s">
        <v>6207</v>
      </c>
      <c r="F6270" s="3">
        <v>4.0</v>
      </c>
      <c r="G6270" s="3">
        <v>11.0</v>
      </c>
      <c r="H6270" s="3" t="s">
        <v>6431</v>
      </c>
      <c r="I6270" s="3" t="s">
        <v>6432</v>
      </c>
      <c r="J6270" s="3" t="s">
        <v>6433</v>
      </c>
      <c r="K6270" s="3" t="s">
        <v>24</v>
      </c>
      <c r="L6270" s="3">
        <v>7.0</v>
      </c>
      <c r="M6270" s="3" t="s">
        <v>25</v>
      </c>
      <c r="N6270" s="3" t="s">
        <v>6497</v>
      </c>
      <c r="O6270" s="3" t="s">
        <v>109</v>
      </c>
      <c r="P6270" s="4">
        <v>22706.0</v>
      </c>
      <c r="Q6270" s="3" t="s">
        <v>72</v>
      </c>
      <c r="S6270" s="3" t="s">
        <v>34</v>
      </c>
    </row>
    <row r="6271">
      <c r="A6271" s="2">
        <v>42318.71488425926</v>
      </c>
      <c r="B6271" s="3">
        <v>27.0</v>
      </c>
      <c r="C6271" s="3" t="s">
        <v>6139</v>
      </c>
      <c r="D6271" s="3">
        <v>71.0</v>
      </c>
      <c r="E6271" s="3" t="s">
        <v>6207</v>
      </c>
      <c r="F6271" s="3">
        <v>4.0</v>
      </c>
      <c r="G6271" s="3">
        <v>11.0</v>
      </c>
      <c r="H6271" s="3" t="s">
        <v>6431</v>
      </c>
      <c r="I6271" s="3" t="s">
        <v>6432</v>
      </c>
      <c r="J6271" s="3" t="s">
        <v>6433</v>
      </c>
      <c r="K6271" s="3" t="s">
        <v>24</v>
      </c>
      <c r="L6271" s="3">
        <v>8.0</v>
      </c>
      <c r="M6271" s="3" t="s">
        <v>30</v>
      </c>
      <c r="N6271" s="3" t="s">
        <v>2831</v>
      </c>
      <c r="O6271" s="3" t="s">
        <v>2020</v>
      </c>
      <c r="P6271" s="4">
        <v>16114.0</v>
      </c>
      <c r="Q6271" s="3" t="s">
        <v>49</v>
      </c>
      <c r="S6271" s="3" t="s">
        <v>34</v>
      </c>
    </row>
    <row r="6272">
      <c r="A6272" s="2">
        <v>42318.71488425926</v>
      </c>
      <c r="B6272" s="3">
        <v>27.0</v>
      </c>
      <c r="C6272" s="3" t="s">
        <v>6139</v>
      </c>
      <c r="D6272" s="3">
        <v>71.0</v>
      </c>
      <c r="E6272" s="3" t="s">
        <v>6207</v>
      </c>
      <c r="F6272" s="3">
        <v>4.0</v>
      </c>
      <c r="G6272" s="3">
        <v>11.0</v>
      </c>
      <c r="H6272" s="3" t="s">
        <v>6431</v>
      </c>
      <c r="I6272" s="3" t="s">
        <v>6432</v>
      </c>
      <c r="J6272" s="3" t="s">
        <v>6433</v>
      </c>
      <c r="K6272" s="3" t="s">
        <v>24</v>
      </c>
      <c r="L6272" s="3">
        <v>9.0</v>
      </c>
      <c r="M6272" s="3" t="s">
        <v>25</v>
      </c>
      <c r="N6272" s="3" t="s">
        <v>3317</v>
      </c>
      <c r="O6272" s="3" t="s">
        <v>570</v>
      </c>
      <c r="P6272" s="4">
        <v>16622.0</v>
      </c>
      <c r="Q6272" s="3" t="s">
        <v>49</v>
      </c>
      <c r="S6272" s="3" t="s">
        <v>34</v>
      </c>
    </row>
    <row r="6273">
      <c r="A6273" s="2">
        <v>42318.71488425926</v>
      </c>
      <c r="B6273" s="3">
        <v>27.0</v>
      </c>
      <c r="C6273" s="3" t="s">
        <v>6139</v>
      </c>
      <c r="D6273" s="3">
        <v>71.0</v>
      </c>
      <c r="E6273" s="3" t="s">
        <v>6207</v>
      </c>
      <c r="F6273" s="3">
        <v>4.0</v>
      </c>
      <c r="G6273" s="3">
        <v>11.0</v>
      </c>
      <c r="H6273" s="3" t="s">
        <v>6431</v>
      </c>
      <c r="I6273" s="3" t="s">
        <v>6432</v>
      </c>
      <c r="J6273" s="3" t="s">
        <v>6433</v>
      </c>
      <c r="K6273" s="3" t="s">
        <v>24</v>
      </c>
      <c r="L6273" s="3">
        <v>10.0</v>
      </c>
      <c r="M6273" s="3" t="s">
        <v>30</v>
      </c>
      <c r="N6273" s="3" t="s">
        <v>6498</v>
      </c>
      <c r="O6273" s="3" t="s">
        <v>3401</v>
      </c>
      <c r="P6273" s="4">
        <v>11072.0</v>
      </c>
      <c r="Q6273" s="3" t="s">
        <v>86</v>
      </c>
      <c r="S6273" s="3" t="s">
        <v>34</v>
      </c>
    </row>
    <row r="6274">
      <c r="A6274" s="2">
        <v>42318.71488425926</v>
      </c>
      <c r="B6274" s="3">
        <v>27.0</v>
      </c>
      <c r="C6274" s="3" t="s">
        <v>6139</v>
      </c>
      <c r="D6274" s="3">
        <v>71.0</v>
      </c>
      <c r="E6274" s="3" t="s">
        <v>6207</v>
      </c>
      <c r="F6274" s="3">
        <v>4.0</v>
      </c>
      <c r="G6274" s="3">
        <v>11.0</v>
      </c>
      <c r="H6274" s="3" t="s">
        <v>6431</v>
      </c>
      <c r="I6274" s="3" t="s">
        <v>6432</v>
      </c>
      <c r="J6274" s="3" t="s">
        <v>6433</v>
      </c>
      <c r="K6274" s="3" t="s">
        <v>24</v>
      </c>
      <c r="L6274" s="3">
        <v>11.0</v>
      </c>
      <c r="M6274" s="3" t="s">
        <v>25</v>
      </c>
      <c r="N6274" s="3" t="s">
        <v>691</v>
      </c>
      <c r="O6274" s="3" t="s">
        <v>204</v>
      </c>
      <c r="P6274" s="4">
        <v>20571.0</v>
      </c>
      <c r="Q6274" s="3" t="s">
        <v>189</v>
      </c>
      <c r="S6274" s="3" t="s">
        <v>34</v>
      </c>
    </row>
    <row r="6275">
      <c r="A6275" s="2">
        <v>42318.71488425926</v>
      </c>
      <c r="B6275" s="3">
        <v>27.0</v>
      </c>
      <c r="C6275" s="3" t="s">
        <v>6139</v>
      </c>
      <c r="D6275" s="3">
        <v>71.0</v>
      </c>
      <c r="E6275" s="3" t="s">
        <v>6207</v>
      </c>
      <c r="F6275" s="3">
        <v>4.0</v>
      </c>
      <c r="G6275" s="3">
        <v>11.0</v>
      </c>
      <c r="H6275" s="3" t="s">
        <v>6431</v>
      </c>
      <c r="I6275" s="3" t="s">
        <v>6432</v>
      </c>
      <c r="J6275" s="3" t="s">
        <v>6433</v>
      </c>
      <c r="K6275" s="3" t="s">
        <v>24</v>
      </c>
      <c r="L6275" s="3">
        <v>12.0</v>
      </c>
      <c r="M6275" s="3" t="s">
        <v>30</v>
      </c>
      <c r="N6275" s="3" t="s">
        <v>230</v>
      </c>
      <c r="O6275" s="3" t="s">
        <v>1821</v>
      </c>
      <c r="P6275" s="4">
        <v>33372.0</v>
      </c>
      <c r="Q6275" s="3" t="s">
        <v>132</v>
      </c>
      <c r="S6275" s="3" t="s">
        <v>34</v>
      </c>
    </row>
    <row r="6276">
      <c r="A6276" s="2">
        <v>42318.71488425926</v>
      </c>
      <c r="B6276" s="3">
        <v>27.0</v>
      </c>
      <c r="C6276" s="3" t="s">
        <v>6139</v>
      </c>
      <c r="D6276" s="3">
        <v>71.0</v>
      </c>
      <c r="E6276" s="3" t="s">
        <v>6207</v>
      </c>
      <c r="F6276" s="3">
        <v>4.0</v>
      </c>
      <c r="G6276" s="3">
        <v>11.0</v>
      </c>
      <c r="H6276" s="3" t="s">
        <v>6431</v>
      </c>
      <c r="I6276" s="3" t="s">
        <v>6432</v>
      </c>
      <c r="J6276" s="3" t="s">
        <v>6433</v>
      </c>
      <c r="K6276" s="3" t="s">
        <v>24</v>
      </c>
      <c r="L6276" s="3">
        <v>13.0</v>
      </c>
      <c r="M6276" s="3" t="s">
        <v>25</v>
      </c>
      <c r="N6276" s="3" t="s">
        <v>6499</v>
      </c>
      <c r="O6276" s="3" t="s">
        <v>1819</v>
      </c>
      <c r="P6276" s="4">
        <v>21236.0</v>
      </c>
      <c r="Q6276" s="3" t="s">
        <v>60</v>
      </c>
      <c r="S6276" s="3" t="s">
        <v>34</v>
      </c>
    </row>
    <row r="6277">
      <c r="A6277" s="2">
        <v>42318.71488425926</v>
      </c>
      <c r="B6277" s="3">
        <v>27.0</v>
      </c>
      <c r="C6277" s="3" t="s">
        <v>6139</v>
      </c>
      <c r="D6277" s="3">
        <v>71.0</v>
      </c>
      <c r="E6277" s="3" t="s">
        <v>6207</v>
      </c>
      <c r="F6277" s="3">
        <v>4.0</v>
      </c>
      <c r="G6277" s="3">
        <v>11.0</v>
      </c>
      <c r="H6277" s="3" t="s">
        <v>6431</v>
      </c>
      <c r="I6277" s="3" t="s">
        <v>6432</v>
      </c>
      <c r="J6277" s="3" t="s">
        <v>6433</v>
      </c>
      <c r="K6277" s="3" t="s">
        <v>24</v>
      </c>
      <c r="L6277" s="3">
        <v>14.0</v>
      </c>
      <c r="M6277" s="3" t="s">
        <v>30</v>
      </c>
      <c r="N6277" s="3" t="s">
        <v>6500</v>
      </c>
      <c r="O6277" s="3" t="s">
        <v>6501</v>
      </c>
      <c r="P6277" s="4">
        <v>17036.0</v>
      </c>
      <c r="Q6277" s="3" t="s">
        <v>49</v>
      </c>
      <c r="S6277" s="3" t="s">
        <v>34</v>
      </c>
    </row>
    <row r="6278">
      <c r="A6278" s="2">
        <v>42318.71488425926</v>
      </c>
      <c r="B6278" s="3">
        <v>27.0</v>
      </c>
      <c r="C6278" s="3" t="s">
        <v>6139</v>
      </c>
      <c r="D6278" s="3">
        <v>71.0</v>
      </c>
      <c r="E6278" s="3" t="s">
        <v>6207</v>
      </c>
      <c r="F6278" s="3">
        <v>4.0</v>
      </c>
      <c r="G6278" s="3">
        <v>11.0</v>
      </c>
      <c r="H6278" s="3" t="s">
        <v>6431</v>
      </c>
      <c r="I6278" s="3" t="s">
        <v>6432</v>
      </c>
      <c r="J6278" s="3" t="s">
        <v>6433</v>
      </c>
      <c r="K6278" s="3" t="s">
        <v>24</v>
      </c>
      <c r="L6278" s="3">
        <v>15.0</v>
      </c>
      <c r="M6278" s="3" t="s">
        <v>25</v>
      </c>
      <c r="N6278" s="3" t="s">
        <v>6502</v>
      </c>
      <c r="O6278" s="3" t="s">
        <v>6503</v>
      </c>
      <c r="P6278" s="4">
        <v>15081.0</v>
      </c>
      <c r="Q6278" s="3" t="s">
        <v>49</v>
      </c>
      <c r="S6278" s="3" t="s">
        <v>34</v>
      </c>
    </row>
    <row r="6279">
      <c r="A6279" s="2">
        <v>42318.71488425926</v>
      </c>
      <c r="B6279" s="3">
        <v>27.0</v>
      </c>
      <c r="C6279" s="3" t="s">
        <v>6139</v>
      </c>
      <c r="D6279" s="3">
        <v>71.0</v>
      </c>
      <c r="E6279" s="3" t="s">
        <v>6207</v>
      </c>
      <c r="F6279" s="3">
        <v>4.0</v>
      </c>
      <c r="G6279" s="3">
        <v>11.0</v>
      </c>
      <c r="H6279" s="3" t="s">
        <v>6431</v>
      </c>
      <c r="I6279" s="3" t="s">
        <v>6432</v>
      </c>
      <c r="J6279" s="3" t="s">
        <v>6433</v>
      </c>
      <c r="K6279" s="3" t="s">
        <v>24</v>
      </c>
      <c r="L6279" s="3">
        <v>16.0</v>
      </c>
      <c r="M6279" s="3" t="s">
        <v>30</v>
      </c>
      <c r="N6279" s="3" t="s">
        <v>6504</v>
      </c>
      <c r="O6279" s="3" t="s">
        <v>769</v>
      </c>
      <c r="P6279" s="4">
        <v>16611.0</v>
      </c>
      <c r="Q6279" s="3" t="s">
        <v>49</v>
      </c>
      <c r="S6279" s="3" t="s">
        <v>34</v>
      </c>
    </row>
    <row r="6280">
      <c r="A6280" s="2">
        <v>42318.71488425926</v>
      </c>
      <c r="B6280" s="3">
        <v>27.0</v>
      </c>
      <c r="C6280" s="3" t="s">
        <v>6139</v>
      </c>
      <c r="D6280" s="3">
        <v>71.0</v>
      </c>
      <c r="E6280" s="3" t="s">
        <v>6207</v>
      </c>
      <c r="F6280" s="3">
        <v>4.0</v>
      </c>
      <c r="G6280" s="3">
        <v>11.0</v>
      </c>
      <c r="H6280" s="3" t="s">
        <v>6431</v>
      </c>
      <c r="I6280" s="3" t="s">
        <v>6432</v>
      </c>
      <c r="J6280" s="3" t="s">
        <v>6433</v>
      </c>
      <c r="K6280" s="3" t="s">
        <v>24</v>
      </c>
      <c r="L6280" s="3">
        <v>17.0</v>
      </c>
      <c r="M6280" s="3" t="s">
        <v>25</v>
      </c>
      <c r="N6280" s="3" t="s">
        <v>1737</v>
      </c>
      <c r="O6280" s="3" t="s">
        <v>91</v>
      </c>
      <c r="P6280" s="4">
        <v>17843.0</v>
      </c>
      <c r="Q6280" s="3" t="s">
        <v>49</v>
      </c>
      <c r="S6280" s="3" t="s">
        <v>34</v>
      </c>
    </row>
    <row r="6281">
      <c r="A6281" s="2">
        <v>42318.71488425926</v>
      </c>
      <c r="B6281" s="3">
        <v>27.0</v>
      </c>
      <c r="C6281" s="3" t="s">
        <v>6139</v>
      </c>
      <c r="D6281" s="3">
        <v>71.0</v>
      </c>
      <c r="E6281" s="3" t="s">
        <v>6207</v>
      </c>
      <c r="F6281" s="3">
        <v>4.0</v>
      </c>
      <c r="G6281" s="3">
        <v>11.0</v>
      </c>
      <c r="H6281" s="3" t="s">
        <v>6431</v>
      </c>
      <c r="I6281" s="3" t="s">
        <v>6432</v>
      </c>
      <c r="J6281" s="3" t="s">
        <v>6433</v>
      </c>
      <c r="K6281" s="3" t="s">
        <v>24</v>
      </c>
      <c r="L6281" s="3">
        <v>18.0</v>
      </c>
      <c r="M6281" s="3" t="s">
        <v>30</v>
      </c>
      <c r="N6281" s="3" t="s">
        <v>2898</v>
      </c>
      <c r="O6281" s="3" t="s">
        <v>2020</v>
      </c>
      <c r="P6281" s="4">
        <v>18366.0</v>
      </c>
      <c r="Q6281" s="3" t="s">
        <v>49</v>
      </c>
      <c r="S6281" s="3" t="s">
        <v>34</v>
      </c>
    </row>
    <row r="6282">
      <c r="A6282" s="2">
        <v>42318.71488425926</v>
      </c>
      <c r="B6282" s="3">
        <v>27.0</v>
      </c>
      <c r="C6282" s="3" t="s">
        <v>6139</v>
      </c>
      <c r="D6282" s="3">
        <v>71.0</v>
      </c>
      <c r="E6282" s="3" t="s">
        <v>6207</v>
      </c>
      <c r="F6282" s="3">
        <v>4.0</v>
      </c>
      <c r="G6282" s="3">
        <v>11.0</v>
      </c>
      <c r="H6282" s="3" t="s">
        <v>6431</v>
      </c>
      <c r="I6282" s="3" t="s">
        <v>6432</v>
      </c>
      <c r="J6282" s="3" t="s">
        <v>6433</v>
      </c>
      <c r="K6282" s="3" t="s">
        <v>24</v>
      </c>
      <c r="L6282" s="3">
        <v>19.0</v>
      </c>
      <c r="M6282" s="3" t="s">
        <v>25</v>
      </c>
      <c r="N6282" s="3" t="s">
        <v>6505</v>
      </c>
      <c r="O6282" s="3" t="s">
        <v>109</v>
      </c>
      <c r="P6282" s="4">
        <v>11989.0</v>
      </c>
      <c r="Q6282" s="3" t="s">
        <v>49</v>
      </c>
      <c r="S6282" s="3" t="s">
        <v>34</v>
      </c>
    </row>
    <row r="6283">
      <c r="A6283" s="2">
        <v>42318.71488425926</v>
      </c>
      <c r="B6283" s="3">
        <v>27.0</v>
      </c>
      <c r="C6283" s="3" t="s">
        <v>6139</v>
      </c>
      <c r="D6283" s="3">
        <v>71.0</v>
      </c>
      <c r="E6283" s="3" t="s">
        <v>6207</v>
      </c>
      <c r="F6283" s="3">
        <v>4.0</v>
      </c>
      <c r="G6283" s="3">
        <v>11.0</v>
      </c>
      <c r="H6283" s="3" t="s">
        <v>6431</v>
      </c>
      <c r="I6283" s="3" t="s">
        <v>6432</v>
      </c>
      <c r="J6283" s="3" t="s">
        <v>6433</v>
      </c>
      <c r="K6283" s="3" t="s">
        <v>24</v>
      </c>
      <c r="L6283" s="3">
        <v>20.0</v>
      </c>
      <c r="M6283" s="3" t="s">
        <v>30</v>
      </c>
      <c r="N6283" s="3" t="s">
        <v>2323</v>
      </c>
      <c r="O6283" s="3" t="s">
        <v>323</v>
      </c>
      <c r="P6283" s="4">
        <v>20341.0</v>
      </c>
      <c r="Q6283" s="3" t="s">
        <v>132</v>
      </c>
      <c r="S6283" s="3" t="s">
        <v>34</v>
      </c>
    </row>
    <row r="6284">
      <c r="A6284" s="2">
        <v>42318.71488425926</v>
      </c>
      <c r="B6284" s="3">
        <v>27.0</v>
      </c>
      <c r="C6284" s="3" t="s">
        <v>6139</v>
      </c>
      <c r="D6284" s="3">
        <v>71.0</v>
      </c>
      <c r="E6284" s="3" t="s">
        <v>6207</v>
      </c>
      <c r="F6284" s="3">
        <v>4.0</v>
      </c>
      <c r="G6284" s="3">
        <v>11.0</v>
      </c>
      <c r="H6284" s="3" t="s">
        <v>6431</v>
      </c>
      <c r="I6284" s="3" t="s">
        <v>6432</v>
      </c>
      <c r="J6284" s="3" t="s">
        <v>6433</v>
      </c>
      <c r="K6284" s="3" t="s">
        <v>24</v>
      </c>
      <c r="L6284" s="3">
        <v>21.0</v>
      </c>
      <c r="M6284" s="3" t="s">
        <v>25</v>
      </c>
      <c r="N6284" s="3" t="s">
        <v>6506</v>
      </c>
      <c r="O6284" s="3" t="s">
        <v>218</v>
      </c>
      <c r="P6284" s="4">
        <v>22058.0</v>
      </c>
      <c r="Q6284" s="3" t="s">
        <v>55</v>
      </c>
      <c r="S6284" s="3" t="s">
        <v>34</v>
      </c>
    </row>
    <row r="6285">
      <c r="A6285" s="2">
        <v>42318.71488425926</v>
      </c>
      <c r="B6285" s="3">
        <v>27.0</v>
      </c>
      <c r="C6285" s="3" t="s">
        <v>6139</v>
      </c>
      <c r="D6285" s="3">
        <v>71.0</v>
      </c>
      <c r="E6285" s="3" t="s">
        <v>6207</v>
      </c>
      <c r="F6285" s="3">
        <v>4.0</v>
      </c>
      <c r="G6285" s="3">
        <v>11.0</v>
      </c>
      <c r="H6285" s="3" t="s">
        <v>6431</v>
      </c>
      <c r="I6285" s="3" t="s">
        <v>6432</v>
      </c>
      <c r="J6285" s="3" t="s">
        <v>6433</v>
      </c>
      <c r="K6285" s="3" t="s">
        <v>24</v>
      </c>
      <c r="L6285" s="3">
        <v>22.0</v>
      </c>
      <c r="M6285" s="3" t="s">
        <v>30</v>
      </c>
      <c r="N6285" s="3" t="s">
        <v>2668</v>
      </c>
      <c r="O6285" s="3" t="s">
        <v>783</v>
      </c>
      <c r="P6285" s="4">
        <v>13368.0</v>
      </c>
      <c r="Q6285" s="3" t="s">
        <v>49</v>
      </c>
      <c r="S6285" s="3" t="s">
        <v>34</v>
      </c>
    </row>
    <row r="6286">
      <c r="A6286" s="2">
        <v>42318.71488425926</v>
      </c>
      <c r="B6286" s="3">
        <v>27.0</v>
      </c>
      <c r="C6286" s="3" t="s">
        <v>6139</v>
      </c>
      <c r="D6286" s="3">
        <v>89.0</v>
      </c>
      <c r="E6286" s="3" t="s">
        <v>6228</v>
      </c>
      <c r="F6286" s="3">
        <v>4.0</v>
      </c>
      <c r="G6286" s="3">
        <v>11.0</v>
      </c>
      <c r="H6286" s="3" t="s">
        <v>6431</v>
      </c>
      <c r="I6286" s="3" t="s">
        <v>6432</v>
      </c>
      <c r="J6286" s="3" t="s">
        <v>6433</v>
      </c>
      <c r="K6286" s="3" t="s">
        <v>24</v>
      </c>
      <c r="L6286" s="3">
        <v>1.0</v>
      </c>
      <c r="M6286" s="3" t="s">
        <v>25</v>
      </c>
      <c r="N6286" s="3" t="s">
        <v>6507</v>
      </c>
      <c r="O6286" s="3" t="s">
        <v>639</v>
      </c>
      <c r="P6286" s="4">
        <v>22654.0</v>
      </c>
      <c r="Q6286" s="3" t="s">
        <v>153</v>
      </c>
      <c r="S6286" s="3" t="s">
        <v>34</v>
      </c>
    </row>
    <row r="6287">
      <c r="A6287" s="2">
        <v>42318.71488425926</v>
      </c>
      <c r="B6287" s="3">
        <v>27.0</v>
      </c>
      <c r="C6287" s="3" t="s">
        <v>6139</v>
      </c>
      <c r="D6287" s="3">
        <v>89.0</v>
      </c>
      <c r="E6287" s="3" t="s">
        <v>6228</v>
      </c>
      <c r="F6287" s="3">
        <v>4.0</v>
      </c>
      <c r="G6287" s="3">
        <v>11.0</v>
      </c>
      <c r="H6287" s="3" t="s">
        <v>6431</v>
      </c>
      <c r="I6287" s="3" t="s">
        <v>6432</v>
      </c>
      <c r="J6287" s="3" t="s">
        <v>6433</v>
      </c>
      <c r="K6287" s="3" t="s">
        <v>24</v>
      </c>
      <c r="L6287" s="3">
        <v>2.0</v>
      </c>
      <c r="M6287" s="3" t="s">
        <v>30</v>
      </c>
      <c r="N6287" s="3" t="s">
        <v>837</v>
      </c>
      <c r="O6287" s="3" t="s">
        <v>1307</v>
      </c>
      <c r="P6287" s="4">
        <v>16479.0</v>
      </c>
      <c r="Q6287" s="3" t="s">
        <v>49</v>
      </c>
      <c r="S6287" s="3" t="s">
        <v>34</v>
      </c>
    </row>
    <row r="6288">
      <c r="A6288" s="2">
        <v>42318.71488425926</v>
      </c>
      <c r="B6288" s="3">
        <v>27.0</v>
      </c>
      <c r="C6288" s="3" t="s">
        <v>6139</v>
      </c>
      <c r="D6288" s="3">
        <v>89.0</v>
      </c>
      <c r="E6288" s="3" t="s">
        <v>6228</v>
      </c>
      <c r="F6288" s="3">
        <v>4.0</v>
      </c>
      <c r="G6288" s="3">
        <v>11.0</v>
      </c>
      <c r="H6288" s="3" t="s">
        <v>6431</v>
      </c>
      <c r="I6288" s="3" t="s">
        <v>6432</v>
      </c>
      <c r="J6288" s="3" t="s">
        <v>6433</v>
      </c>
      <c r="K6288" s="3" t="s">
        <v>24</v>
      </c>
      <c r="L6288" s="3">
        <v>3.0</v>
      </c>
      <c r="M6288" s="3" t="s">
        <v>25</v>
      </c>
      <c r="N6288" s="3" t="s">
        <v>6508</v>
      </c>
      <c r="O6288" s="3" t="s">
        <v>168</v>
      </c>
      <c r="P6288" s="4">
        <v>16325.0</v>
      </c>
      <c r="Q6288" s="3" t="s">
        <v>49</v>
      </c>
      <c r="S6288" s="3" t="s">
        <v>34</v>
      </c>
    </row>
    <row r="6289">
      <c r="A6289" s="2">
        <v>42318.71488425926</v>
      </c>
      <c r="B6289" s="3">
        <v>27.0</v>
      </c>
      <c r="C6289" s="3" t="s">
        <v>6139</v>
      </c>
      <c r="D6289" s="3">
        <v>89.0</v>
      </c>
      <c r="E6289" s="3" t="s">
        <v>6228</v>
      </c>
      <c r="F6289" s="3">
        <v>4.0</v>
      </c>
      <c r="G6289" s="3">
        <v>11.0</v>
      </c>
      <c r="H6289" s="3" t="s">
        <v>6431</v>
      </c>
      <c r="I6289" s="3" t="s">
        <v>6432</v>
      </c>
      <c r="J6289" s="3" t="s">
        <v>6433</v>
      </c>
      <c r="K6289" s="3" t="s">
        <v>24</v>
      </c>
      <c r="L6289" s="3">
        <v>4.0</v>
      </c>
      <c r="M6289" s="3" t="s">
        <v>30</v>
      </c>
      <c r="N6289" s="3" t="s">
        <v>6509</v>
      </c>
      <c r="O6289" s="3" t="s">
        <v>98</v>
      </c>
      <c r="P6289" s="4">
        <v>21049.0</v>
      </c>
      <c r="Q6289" s="3" t="s">
        <v>52</v>
      </c>
      <c r="S6289" s="3" t="s">
        <v>34</v>
      </c>
    </row>
    <row r="6290">
      <c r="A6290" s="2">
        <v>42318.71488425926</v>
      </c>
      <c r="B6290" s="3">
        <v>27.0</v>
      </c>
      <c r="C6290" s="3" t="s">
        <v>6139</v>
      </c>
      <c r="D6290" s="3">
        <v>89.0</v>
      </c>
      <c r="E6290" s="3" t="s">
        <v>6228</v>
      </c>
      <c r="F6290" s="3">
        <v>4.0</v>
      </c>
      <c r="G6290" s="3">
        <v>11.0</v>
      </c>
      <c r="H6290" s="3" t="s">
        <v>6431</v>
      </c>
      <c r="I6290" s="3" t="s">
        <v>6432</v>
      </c>
      <c r="J6290" s="3" t="s">
        <v>6433</v>
      </c>
      <c r="K6290" s="3" t="s">
        <v>24</v>
      </c>
      <c r="L6290" s="3">
        <v>5.0</v>
      </c>
      <c r="M6290" s="3" t="s">
        <v>25</v>
      </c>
      <c r="N6290" s="3" t="s">
        <v>6510</v>
      </c>
      <c r="O6290" s="3" t="s">
        <v>69</v>
      </c>
      <c r="P6290" s="4">
        <v>17126.0</v>
      </c>
      <c r="Q6290" s="3" t="s">
        <v>345</v>
      </c>
      <c r="S6290" s="3" t="s">
        <v>34</v>
      </c>
    </row>
    <row r="6291">
      <c r="A6291" s="2">
        <v>42318.71488425926</v>
      </c>
      <c r="B6291" s="3">
        <v>27.0</v>
      </c>
      <c r="C6291" s="3" t="s">
        <v>6139</v>
      </c>
      <c r="D6291" s="3">
        <v>89.0</v>
      </c>
      <c r="E6291" s="3" t="s">
        <v>6228</v>
      </c>
      <c r="F6291" s="3">
        <v>4.0</v>
      </c>
      <c r="G6291" s="3">
        <v>11.0</v>
      </c>
      <c r="H6291" s="3" t="s">
        <v>6431</v>
      </c>
      <c r="I6291" s="3" t="s">
        <v>6432</v>
      </c>
      <c r="J6291" s="3" t="s">
        <v>6433</v>
      </c>
      <c r="K6291" s="3" t="s">
        <v>24</v>
      </c>
      <c r="L6291" s="3">
        <v>6.0</v>
      </c>
      <c r="M6291" s="3" t="s">
        <v>30</v>
      </c>
      <c r="N6291" s="3" t="s">
        <v>1328</v>
      </c>
      <c r="O6291" s="3" t="s">
        <v>633</v>
      </c>
      <c r="P6291" s="4">
        <v>22371.0</v>
      </c>
      <c r="Q6291" s="3" t="s">
        <v>132</v>
      </c>
      <c r="S6291" s="3" t="s">
        <v>34</v>
      </c>
    </row>
    <row r="6292">
      <c r="A6292" s="2">
        <v>42318.71488425926</v>
      </c>
      <c r="B6292" s="3">
        <v>27.0</v>
      </c>
      <c r="C6292" s="3" t="s">
        <v>6139</v>
      </c>
      <c r="D6292" s="3">
        <v>89.0</v>
      </c>
      <c r="E6292" s="3" t="s">
        <v>6228</v>
      </c>
      <c r="F6292" s="3">
        <v>4.0</v>
      </c>
      <c r="G6292" s="3">
        <v>11.0</v>
      </c>
      <c r="H6292" s="3" t="s">
        <v>6431</v>
      </c>
      <c r="I6292" s="3" t="s">
        <v>6432</v>
      </c>
      <c r="J6292" s="3" t="s">
        <v>6433</v>
      </c>
      <c r="K6292" s="3" t="s">
        <v>24</v>
      </c>
      <c r="L6292" s="3">
        <v>7.0</v>
      </c>
      <c r="M6292" s="3" t="s">
        <v>25</v>
      </c>
      <c r="N6292" s="3" t="s">
        <v>1237</v>
      </c>
      <c r="O6292" s="3" t="s">
        <v>639</v>
      </c>
      <c r="P6292" s="4">
        <v>16762.0</v>
      </c>
      <c r="Q6292" s="3" t="s">
        <v>49</v>
      </c>
      <c r="S6292" s="3" t="s">
        <v>34</v>
      </c>
    </row>
    <row r="6293">
      <c r="A6293" s="2">
        <v>42318.71488425926</v>
      </c>
      <c r="B6293" s="3">
        <v>27.0</v>
      </c>
      <c r="C6293" s="3" t="s">
        <v>6139</v>
      </c>
      <c r="D6293" s="3">
        <v>89.0</v>
      </c>
      <c r="E6293" s="3" t="s">
        <v>6228</v>
      </c>
      <c r="F6293" s="3">
        <v>4.0</v>
      </c>
      <c r="G6293" s="3">
        <v>11.0</v>
      </c>
      <c r="H6293" s="3" t="s">
        <v>6431</v>
      </c>
      <c r="I6293" s="3" t="s">
        <v>6432</v>
      </c>
      <c r="J6293" s="3" t="s">
        <v>6433</v>
      </c>
      <c r="K6293" s="3" t="s">
        <v>24</v>
      </c>
      <c r="L6293" s="3">
        <v>8.0</v>
      </c>
      <c r="M6293" s="3" t="s">
        <v>30</v>
      </c>
      <c r="N6293" s="3" t="s">
        <v>1737</v>
      </c>
      <c r="O6293" s="3" t="s">
        <v>98</v>
      </c>
      <c r="P6293" s="4">
        <v>27362.0</v>
      </c>
      <c r="Q6293" s="3" t="s">
        <v>132</v>
      </c>
      <c r="S6293" s="3" t="s">
        <v>34</v>
      </c>
    </row>
    <row r="6294">
      <c r="A6294" s="2">
        <v>42318.71488425926</v>
      </c>
      <c r="B6294" s="3">
        <v>27.0</v>
      </c>
      <c r="C6294" s="3" t="s">
        <v>6139</v>
      </c>
      <c r="D6294" s="3">
        <v>89.0</v>
      </c>
      <c r="E6294" s="3" t="s">
        <v>6228</v>
      </c>
      <c r="F6294" s="3">
        <v>4.0</v>
      </c>
      <c r="G6294" s="3">
        <v>11.0</v>
      </c>
      <c r="H6294" s="3" t="s">
        <v>6431</v>
      </c>
      <c r="I6294" s="3" t="s">
        <v>6432</v>
      </c>
      <c r="J6294" s="3" t="s">
        <v>6433</v>
      </c>
      <c r="K6294" s="3" t="s">
        <v>24</v>
      </c>
      <c r="L6294" s="3">
        <v>9.0</v>
      </c>
      <c r="M6294" s="3" t="s">
        <v>25</v>
      </c>
      <c r="N6294" s="3" t="s">
        <v>6511</v>
      </c>
      <c r="O6294" s="3" t="s">
        <v>275</v>
      </c>
      <c r="P6294" s="4">
        <v>10570.0</v>
      </c>
      <c r="Q6294" s="3" t="s">
        <v>49</v>
      </c>
      <c r="S6294" s="3" t="s">
        <v>34</v>
      </c>
    </row>
    <row r="6295">
      <c r="A6295" s="2">
        <v>42318.71488425926</v>
      </c>
      <c r="B6295" s="3">
        <v>27.0</v>
      </c>
      <c r="C6295" s="3" t="s">
        <v>6139</v>
      </c>
      <c r="D6295" s="3">
        <v>89.0</v>
      </c>
      <c r="E6295" s="3" t="s">
        <v>6228</v>
      </c>
      <c r="F6295" s="3">
        <v>4.0</v>
      </c>
      <c r="G6295" s="3">
        <v>11.0</v>
      </c>
      <c r="H6295" s="3" t="s">
        <v>6431</v>
      </c>
      <c r="I6295" s="3" t="s">
        <v>6432</v>
      </c>
      <c r="J6295" s="3" t="s">
        <v>6433</v>
      </c>
      <c r="K6295" s="3" t="s">
        <v>24</v>
      </c>
      <c r="L6295" s="3">
        <v>10.0</v>
      </c>
      <c r="M6295" s="3" t="s">
        <v>30</v>
      </c>
      <c r="N6295" s="3" t="s">
        <v>6512</v>
      </c>
      <c r="O6295" s="3" t="s">
        <v>1547</v>
      </c>
      <c r="P6295" s="4">
        <v>18807.0</v>
      </c>
      <c r="Q6295" s="3" t="s">
        <v>132</v>
      </c>
      <c r="S6295" s="3" t="s">
        <v>34</v>
      </c>
    </row>
    <row r="6296">
      <c r="A6296" s="2">
        <v>42318.71488425926</v>
      </c>
      <c r="B6296" s="3">
        <v>27.0</v>
      </c>
      <c r="C6296" s="3" t="s">
        <v>6139</v>
      </c>
      <c r="D6296" s="3">
        <v>89.0</v>
      </c>
      <c r="E6296" s="3" t="s">
        <v>6228</v>
      </c>
      <c r="F6296" s="3">
        <v>4.0</v>
      </c>
      <c r="G6296" s="3">
        <v>11.0</v>
      </c>
      <c r="H6296" s="3" t="s">
        <v>6431</v>
      </c>
      <c r="I6296" s="3" t="s">
        <v>6432</v>
      </c>
      <c r="J6296" s="3" t="s">
        <v>6433</v>
      </c>
      <c r="K6296" s="3" t="s">
        <v>24</v>
      </c>
      <c r="L6296" s="3">
        <v>11.0</v>
      </c>
      <c r="M6296" s="3" t="s">
        <v>25</v>
      </c>
      <c r="N6296" s="3" t="s">
        <v>6513</v>
      </c>
      <c r="O6296" s="3" t="s">
        <v>492</v>
      </c>
      <c r="P6296" s="4">
        <v>20300.0</v>
      </c>
      <c r="Q6296" s="3" t="s">
        <v>105</v>
      </c>
      <c r="S6296" s="3" t="s">
        <v>34</v>
      </c>
    </row>
    <row r="6297">
      <c r="A6297" s="2">
        <v>42318.71488425926</v>
      </c>
      <c r="B6297" s="3">
        <v>27.0</v>
      </c>
      <c r="C6297" s="3" t="s">
        <v>6139</v>
      </c>
      <c r="D6297" s="3">
        <v>89.0</v>
      </c>
      <c r="E6297" s="3" t="s">
        <v>6228</v>
      </c>
      <c r="F6297" s="3">
        <v>4.0</v>
      </c>
      <c r="G6297" s="3">
        <v>11.0</v>
      </c>
      <c r="H6297" s="3" t="s">
        <v>6431</v>
      </c>
      <c r="I6297" s="3" t="s">
        <v>6432</v>
      </c>
      <c r="J6297" s="3" t="s">
        <v>6433</v>
      </c>
      <c r="K6297" s="3" t="s">
        <v>24</v>
      </c>
      <c r="L6297" s="3">
        <v>12.0</v>
      </c>
      <c r="M6297" s="3" t="s">
        <v>30</v>
      </c>
      <c r="N6297" s="3" t="s">
        <v>6514</v>
      </c>
      <c r="O6297" s="3" t="s">
        <v>919</v>
      </c>
      <c r="P6297" s="4">
        <v>22344.0</v>
      </c>
      <c r="Q6297" s="3" t="s">
        <v>110</v>
      </c>
      <c r="S6297" s="3" t="s">
        <v>34</v>
      </c>
    </row>
    <row r="6298">
      <c r="A6298" s="2">
        <v>42318.71488425926</v>
      </c>
      <c r="B6298" s="3">
        <v>27.0</v>
      </c>
      <c r="C6298" s="3" t="s">
        <v>6139</v>
      </c>
      <c r="D6298" s="3">
        <v>89.0</v>
      </c>
      <c r="E6298" s="3" t="s">
        <v>6228</v>
      </c>
      <c r="F6298" s="3">
        <v>4.0</v>
      </c>
      <c r="G6298" s="3">
        <v>11.0</v>
      </c>
      <c r="H6298" s="3" t="s">
        <v>6431</v>
      </c>
      <c r="I6298" s="3" t="s">
        <v>6432</v>
      </c>
      <c r="J6298" s="3" t="s">
        <v>6433</v>
      </c>
      <c r="K6298" s="3" t="s">
        <v>24</v>
      </c>
      <c r="L6298" s="3">
        <v>13.0</v>
      </c>
      <c r="M6298" s="3" t="s">
        <v>25</v>
      </c>
      <c r="N6298" s="3" t="s">
        <v>1867</v>
      </c>
      <c r="O6298" s="3" t="s">
        <v>1068</v>
      </c>
      <c r="P6298" s="4">
        <v>18797.0</v>
      </c>
      <c r="Q6298" s="3" t="s">
        <v>49</v>
      </c>
      <c r="S6298" s="3" t="s">
        <v>34</v>
      </c>
    </row>
    <row r="6299">
      <c r="A6299" s="2">
        <v>42318.71488425926</v>
      </c>
      <c r="B6299" s="3">
        <v>27.0</v>
      </c>
      <c r="C6299" s="3" t="s">
        <v>6139</v>
      </c>
      <c r="D6299" s="3">
        <v>89.0</v>
      </c>
      <c r="E6299" s="3" t="s">
        <v>6228</v>
      </c>
      <c r="F6299" s="3">
        <v>4.0</v>
      </c>
      <c r="G6299" s="3">
        <v>11.0</v>
      </c>
      <c r="H6299" s="3" t="s">
        <v>6431</v>
      </c>
      <c r="I6299" s="3" t="s">
        <v>6432</v>
      </c>
      <c r="J6299" s="3" t="s">
        <v>6433</v>
      </c>
      <c r="K6299" s="3" t="s">
        <v>24</v>
      </c>
      <c r="L6299" s="3">
        <v>14.0</v>
      </c>
      <c r="M6299" s="3" t="s">
        <v>30</v>
      </c>
      <c r="N6299" s="3" t="s">
        <v>6515</v>
      </c>
      <c r="O6299" s="3" t="s">
        <v>307</v>
      </c>
      <c r="P6299" s="4">
        <v>13896.0</v>
      </c>
      <c r="Q6299" s="3" t="s">
        <v>49</v>
      </c>
      <c r="S6299" s="3" t="s">
        <v>34</v>
      </c>
    </row>
    <row r="6300">
      <c r="A6300" s="2">
        <v>42318.71488425926</v>
      </c>
      <c r="B6300" s="3">
        <v>27.0</v>
      </c>
      <c r="C6300" s="3" t="s">
        <v>6139</v>
      </c>
      <c r="D6300" s="3">
        <v>90.0</v>
      </c>
      <c r="E6300" s="3" t="s">
        <v>6239</v>
      </c>
      <c r="F6300" s="3">
        <v>4.0</v>
      </c>
      <c r="G6300" s="3">
        <v>11.0</v>
      </c>
      <c r="H6300" s="3" t="s">
        <v>6431</v>
      </c>
      <c r="I6300" s="3" t="s">
        <v>6432</v>
      </c>
      <c r="J6300" s="3" t="s">
        <v>6433</v>
      </c>
      <c r="K6300" s="3" t="s">
        <v>24</v>
      </c>
      <c r="L6300" s="3">
        <v>1.0</v>
      </c>
      <c r="M6300" s="3" t="s">
        <v>30</v>
      </c>
      <c r="N6300" s="3" t="s">
        <v>6516</v>
      </c>
      <c r="O6300" s="3" t="s">
        <v>375</v>
      </c>
      <c r="P6300" s="4">
        <v>19195.0</v>
      </c>
      <c r="Q6300" s="3" t="s">
        <v>28</v>
      </c>
      <c r="S6300" s="3" t="s">
        <v>34</v>
      </c>
    </row>
    <row r="6301">
      <c r="A6301" s="2">
        <v>42318.71488425926</v>
      </c>
      <c r="B6301" s="3">
        <v>27.0</v>
      </c>
      <c r="C6301" s="3" t="s">
        <v>6139</v>
      </c>
      <c r="D6301" s="3">
        <v>90.0</v>
      </c>
      <c r="E6301" s="3" t="s">
        <v>6239</v>
      </c>
      <c r="F6301" s="3">
        <v>4.0</v>
      </c>
      <c r="G6301" s="3">
        <v>11.0</v>
      </c>
      <c r="H6301" s="3" t="s">
        <v>6431</v>
      </c>
      <c r="I6301" s="3" t="s">
        <v>6432</v>
      </c>
      <c r="J6301" s="3" t="s">
        <v>6433</v>
      </c>
      <c r="K6301" s="3" t="s">
        <v>24</v>
      </c>
      <c r="L6301" s="3">
        <v>2.0</v>
      </c>
      <c r="M6301" s="3" t="s">
        <v>25</v>
      </c>
      <c r="N6301" s="3" t="s">
        <v>2354</v>
      </c>
      <c r="O6301" s="3" t="s">
        <v>980</v>
      </c>
      <c r="P6301" s="4">
        <v>14211.0</v>
      </c>
      <c r="Q6301" s="3" t="s">
        <v>72</v>
      </c>
      <c r="S6301" s="3" t="s">
        <v>34</v>
      </c>
    </row>
    <row r="6302">
      <c r="A6302" s="2">
        <v>42318.71488425926</v>
      </c>
      <c r="B6302" s="3">
        <v>27.0</v>
      </c>
      <c r="C6302" s="3" t="s">
        <v>6139</v>
      </c>
      <c r="D6302" s="3">
        <v>90.0</v>
      </c>
      <c r="E6302" s="3" t="s">
        <v>6239</v>
      </c>
      <c r="F6302" s="3">
        <v>4.0</v>
      </c>
      <c r="G6302" s="3">
        <v>11.0</v>
      </c>
      <c r="H6302" s="3" t="s">
        <v>6431</v>
      </c>
      <c r="I6302" s="3" t="s">
        <v>6432</v>
      </c>
      <c r="J6302" s="3" t="s">
        <v>6433</v>
      </c>
      <c r="K6302" s="3" t="s">
        <v>24</v>
      </c>
      <c r="L6302" s="3">
        <v>3.0</v>
      </c>
      <c r="M6302" s="3" t="s">
        <v>30</v>
      </c>
      <c r="N6302" s="3" t="s">
        <v>6517</v>
      </c>
      <c r="O6302" s="3" t="s">
        <v>342</v>
      </c>
      <c r="P6302" s="4">
        <v>23666.0</v>
      </c>
      <c r="Q6302" s="3" t="s">
        <v>153</v>
      </c>
      <c r="S6302" s="3" t="s">
        <v>34</v>
      </c>
    </row>
    <row r="6303">
      <c r="A6303" s="2">
        <v>42318.71488425926</v>
      </c>
      <c r="B6303" s="3">
        <v>27.0</v>
      </c>
      <c r="C6303" s="3" t="s">
        <v>6139</v>
      </c>
      <c r="D6303" s="3">
        <v>90.0</v>
      </c>
      <c r="E6303" s="3" t="s">
        <v>6239</v>
      </c>
      <c r="F6303" s="3">
        <v>4.0</v>
      </c>
      <c r="G6303" s="3">
        <v>11.0</v>
      </c>
      <c r="H6303" s="3" t="s">
        <v>6431</v>
      </c>
      <c r="I6303" s="3" t="s">
        <v>6432</v>
      </c>
      <c r="J6303" s="3" t="s">
        <v>6433</v>
      </c>
      <c r="K6303" s="3" t="s">
        <v>24</v>
      </c>
      <c r="L6303" s="3">
        <v>4.0</v>
      </c>
      <c r="M6303" s="3" t="s">
        <v>25</v>
      </c>
      <c r="N6303" s="3" t="s">
        <v>2675</v>
      </c>
      <c r="O6303" s="3" t="s">
        <v>59</v>
      </c>
      <c r="P6303" s="4">
        <v>20978.0</v>
      </c>
      <c r="Q6303" s="3" t="s">
        <v>43</v>
      </c>
      <c r="S6303" s="3" t="s">
        <v>34</v>
      </c>
    </row>
    <row r="6304">
      <c r="A6304" s="2">
        <v>42318.71488425926</v>
      </c>
      <c r="B6304" s="3">
        <v>27.0</v>
      </c>
      <c r="C6304" s="3" t="s">
        <v>6139</v>
      </c>
      <c r="D6304" s="3">
        <v>90.0</v>
      </c>
      <c r="E6304" s="3" t="s">
        <v>6239</v>
      </c>
      <c r="F6304" s="3">
        <v>4.0</v>
      </c>
      <c r="G6304" s="3">
        <v>11.0</v>
      </c>
      <c r="H6304" s="3" t="s">
        <v>6431</v>
      </c>
      <c r="I6304" s="3" t="s">
        <v>6432</v>
      </c>
      <c r="J6304" s="3" t="s">
        <v>6433</v>
      </c>
      <c r="K6304" s="3" t="s">
        <v>24</v>
      </c>
      <c r="L6304" s="3">
        <v>5.0</v>
      </c>
      <c r="M6304" s="3" t="s">
        <v>30</v>
      </c>
      <c r="N6304" s="3" t="s">
        <v>6518</v>
      </c>
      <c r="O6304" s="3" t="s">
        <v>4559</v>
      </c>
      <c r="P6304" s="4">
        <v>23949.0</v>
      </c>
      <c r="Q6304" s="3" t="s">
        <v>132</v>
      </c>
      <c r="S6304" s="3" t="s">
        <v>34</v>
      </c>
    </row>
    <row r="6305">
      <c r="A6305" s="2">
        <v>42318.71488425926</v>
      </c>
      <c r="B6305" s="3">
        <v>27.0</v>
      </c>
      <c r="C6305" s="3" t="s">
        <v>6139</v>
      </c>
      <c r="D6305" s="3">
        <v>90.0</v>
      </c>
      <c r="E6305" s="3" t="s">
        <v>6239</v>
      </c>
      <c r="F6305" s="3">
        <v>4.0</v>
      </c>
      <c r="G6305" s="3">
        <v>11.0</v>
      </c>
      <c r="H6305" s="3" t="s">
        <v>6431</v>
      </c>
      <c r="I6305" s="3" t="s">
        <v>6432</v>
      </c>
      <c r="J6305" s="3" t="s">
        <v>6433</v>
      </c>
      <c r="K6305" s="3" t="s">
        <v>24</v>
      </c>
      <c r="L6305" s="3">
        <v>6.0</v>
      </c>
      <c r="M6305" s="3" t="s">
        <v>25</v>
      </c>
      <c r="N6305" s="3" t="s">
        <v>6519</v>
      </c>
      <c r="O6305" s="3" t="s">
        <v>109</v>
      </c>
      <c r="P6305" s="4">
        <v>12243.0</v>
      </c>
      <c r="Q6305" s="3" t="s">
        <v>49</v>
      </c>
      <c r="S6305" s="3" t="s">
        <v>34</v>
      </c>
    </row>
    <row r="6306">
      <c r="A6306" s="2">
        <v>42318.71488425926</v>
      </c>
      <c r="B6306" s="3">
        <v>27.0</v>
      </c>
      <c r="C6306" s="3" t="s">
        <v>6139</v>
      </c>
      <c r="D6306" s="3">
        <v>90.0</v>
      </c>
      <c r="E6306" s="3" t="s">
        <v>6239</v>
      </c>
      <c r="F6306" s="3">
        <v>4.0</v>
      </c>
      <c r="G6306" s="3">
        <v>11.0</v>
      </c>
      <c r="H6306" s="3" t="s">
        <v>6431</v>
      </c>
      <c r="I6306" s="3" t="s">
        <v>6432</v>
      </c>
      <c r="J6306" s="3" t="s">
        <v>6433</v>
      </c>
      <c r="K6306" s="3" t="s">
        <v>24</v>
      </c>
      <c r="L6306" s="3">
        <v>7.0</v>
      </c>
      <c r="M6306" s="3" t="s">
        <v>30</v>
      </c>
      <c r="N6306" s="3" t="s">
        <v>6520</v>
      </c>
      <c r="O6306" s="3" t="s">
        <v>722</v>
      </c>
      <c r="P6306" s="4">
        <v>12395.0</v>
      </c>
      <c r="Q6306" s="3" t="s">
        <v>49</v>
      </c>
      <c r="S6306" s="3" t="s">
        <v>34</v>
      </c>
    </row>
    <row r="6307">
      <c r="A6307" s="2">
        <v>42318.71488425926</v>
      </c>
      <c r="B6307" s="3">
        <v>27.0</v>
      </c>
      <c r="C6307" s="3" t="s">
        <v>6139</v>
      </c>
      <c r="D6307" s="3">
        <v>21.0</v>
      </c>
      <c r="E6307" s="3" t="s">
        <v>6140</v>
      </c>
      <c r="F6307" s="3">
        <v>5.0</v>
      </c>
      <c r="G6307" s="3">
        <v>9.0</v>
      </c>
      <c r="H6307" s="3" t="s">
        <v>6521</v>
      </c>
      <c r="I6307" s="3" t="s">
        <v>6522</v>
      </c>
      <c r="J6307" s="3" t="s">
        <v>3464</v>
      </c>
      <c r="K6307" s="3" t="s">
        <v>24</v>
      </c>
      <c r="L6307" s="3">
        <v>1.0</v>
      </c>
      <c r="M6307" s="3" t="s">
        <v>25</v>
      </c>
      <c r="N6307" s="3" t="s">
        <v>6523</v>
      </c>
      <c r="O6307" s="3" t="s">
        <v>218</v>
      </c>
      <c r="P6307" s="4">
        <v>19470.0</v>
      </c>
      <c r="Q6307" s="3" t="s">
        <v>110</v>
      </c>
      <c r="S6307" s="3" t="s">
        <v>29</v>
      </c>
    </row>
    <row r="6308">
      <c r="A6308" s="2">
        <v>42318.71488425926</v>
      </c>
      <c r="B6308" s="3">
        <v>27.0</v>
      </c>
      <c r="C6308" s="3" t="s">
        <v>6139</v>
      </c>
      <c r="D6308" s="3">
        <v>21.0</v>
      </c>
      <c r="E6308" s="3" t="s">
        <v>6140</v>
      </c>
      <c r="F6308" s="3">
        <v>5.0</v>
      </c>
      <c r="G6308" s="3">
        <v>9.0</v>
      </c>
      <c r="H6308" s="3" t="s">
        <v>6521</v>
      </c>
      <c r="I6308" s="3" t="s">
        <v>6522</v>
      </c>
      <c r="J6308" s="3" t="s">
        <v>3464</v>
      </c>
      <c r="K6308" s="3" t="s">
        <v>24</v>
      </c>
      <c r="L6308" s="3">
        <v>2.0</v>
      </c>
      <c r="M6308" s="3" t="s">
        <v>30</v>
      </c>
      <c r="N6308" s="3" t="s">
        <v>6524</v>
      </c>
      <c r="O6308" s="3" t="s">
        <v>812</v>
      </c>
      <c r="P6308" s="4">
        <v>27801.0</v>
      </c>
      <c r="Q6308" s="3" t="s">
        <v>52</v>
      </c>
      <c r="S6308" s="3" t="s">
        <v>34</v>
      </c>
    </row>
    <row r="6309">
      <c r="A6309" s="2">
        <v>42318.71488425926</v>
      </c>
      <c r="B6309" s="3">
        <v>27.0</v>
      </c>
      <c r="C6309" s="3" t="s">
        <v>6139</v>
      </c>
      <c r="D6309" s="3">
        <v>21.0</v>
      </c>
      <c r="E6309" s="3" t="s">
        <v>6140</v>
      </c>
      <c r="F6309" s="3">
        <v>5.0</v>
      </c>
      <c r="G6309" s="3">
        <v>9.0</v>
      </c>
      <c r="H6309" s="3" t="s">
        <v>6521</v>
      </c>
      <c r="I6309" s="3" t="s">
        <v>6522</v>
      </c>
      <c r="J6309" s="3" t="s">
        <v>3464</v>
      </c>
      <c r="K6309" s="3" t="s">
        <v>24</v>
      </c>
      <c r="L6309" s="3">
        <v>3.0</v>
      </c>
      <c r="M6309" s="3" t="s">
        <v>25</v>
      </c>
      <c r="N6309" s="3" t="s">
        <v>230</v>
      </c>
      <c r="O6309" s="3" t="s">
        <v>251</v>
      </c>
      <c r="P6309" s="4">
        <v>26738.0</v>
      </c>
      <c r="Q6309" s="3" t="s">
        <v>189</v>
      </c>
      <c r="S6309" s="3" t="s">
        <v>34</v>
      </c>
    </row>
    <row r="6310">
      <c r="A6310" s="2">
        <v>42318.71488425926</v>
      </c>
      <c r="B6310" s="3">
        <v>27.0</v>
      </c>
      <c r="C6310" s="3" t="s">
        <v>6139</v>
      </c>
      <c r="D6310" s="3">
        <v>21.0</v>
      </c>
      <c r="E6310" s="3" t="s">
        <v>6140</v>
      </c>
      <c r="F6310" s="3">
        <v>5.0</v>
      </c>
      <c r="G6310" s="3">
        <v>9.0</v>
      </c>
      <c r="H6310" s="3" t="s">
        <v>6521</v>
      </c>
      <c r="I6310" s="3" t="s">
        <v>6522</v>
      </c>
      <c r="J6310" s="3" t="s">
        <v>3464</v>
      </c>
      <c r="K6310" s="3" t="s">
        <v>24</v>
      </c>
      <c r="L6310" s="3">
        <v>4.0</v>
      </c>
      <c r="M6310" s="3" t="s">
        <v>30</v>
      </c>
      <c r="N6310" s="3" t="s">
        <v>6525</v>
      </c>
      <c r="O6310" s="3" t="s">
        <v>6526</v>
      </c>
      <c r="P6310" s="4">
        <v>28962.0</v>
      </c>
      <c r="Q6310" s="3" t="s">
        <v>132</v>
      </c>
      <c r="S6310" s="3" t="s">
        <v>34</v>
      </c>
    </row>
    <row r="6311">
      <c r="A6311" s="2">
        <v>42318.71488425926</v>
      </c>
      <c r="B6311" s="3">
        <v>27.0</v>
      </c>
      <c r="C6311" s="3" t="s">
        <v>6139</v>
      </c>
      <c r="D6311" s="3">
        <v>21.0</v>
      </c>
      <c r="E6311" s="3" t="s">
        <v>6140</v>
      </c>
      <c r="F6311" s="3">
        <v>5.0</v>
      </c>
      <c r="G6311" s="3">
        <v>9.0</v>
      </c>
      <c r="H6311" s="3" t="s">
        <v>6521</v>
      </c>
      <c r="I6311" s="3" t="s">
        <v>6522</v>
      </c>
      <c r="J6311" s="3" t="s">
        <v>3464</v>
      </c>
      <c r="K6311" s="3" t="s">
        <v>24</v>
      </c>
      <c r="L6311" s="3">
        <v>5.0</v>
      </c>
      <c r="M6311" s="3" t="s">
        <v>25</v>
      </c>
      <c r="N6311" s="3" t="s">
        <v>6527</v>
      </c>
      <c r="O6311" s="3" t="s">
        <v>523</v>
      </c>
      <c r="P6311" s="4">
        <v>19368.0</v>
      </c>
      <c r="Q6311" s="3" t="s">
        <v>1205</v>
      </c>
      <c r="S6311" s="3" t="s">
        <v>34</v>
      </c>
    </row>
    <row r="6312">
      <c r="A6312" s="2">
        <v>42318.71488425926</v>
      </c>
      <c r="B6312" s="3">
        <v>27.0</v>
      </c>
      <c r="C6312" s="3" t="s">
        <v>6139</v>
      </c>
      <c r="D6312" s="3">
        <v>21.0</v>
      </c>
      <c r="E6312" s="3" t="s">
        <v>6140</v>
      </c>
      <c r="F6312" s="3">
        <v>5.0</v>
      </c>
      <c r="G6312" s="3">
        <v>9.0</v>
      </c>
      <c r="H6312" s="3" t="s">
        <v>6521</v>
      </c>
      <c r="I6312" s="3" t="s">
        <v>6522</v>
      </c>
      <c r="J6312" s="3" t="s">
        <v>3464</v>
      </c>
      <c r="K6312" s="3" t="s">
        <v>24</v>
      </c>
      <c r="L6312" s="3">
        <v>6.0</v>
      </c>
      <c r="M6312" s="3" t="s">
        <v>30</v>
      </c>
      <c r="N6312" s="3" t="s">
        <v>6528</v>
      </c>
      <c r="O6312" s="3" t="s">
        <v>71</v>
      </c>
      <c r="P6312" s="4">
        <v>32659.0</v>
      </c>
      <c r="Q6312" s="3" t="s">
        <v>75</v>
      </c>
      <c r="S6312" s="3" t="s">
        <v>34</v>
      </c>
    </row>
    <row r="6313">
      <c r="A6313" s="2">
        <v>42318.71488425926</v>
      </c>
      <c r="B6313" s="3">
        <v>27.0</v>
      </c>
      <c r="C6313" s="3" t="s">
        <v>6139</v>
      </c>
      <c r="D6313" s="3">
        <v>21.0</v>
      </c>
      <c r="E6313" s="3" t="s">
        <v>6140</v>
      </c>
      <c r="F6313" s="3">
        <v>5.0</v>
      </c>
      <c r="G6313" s="3">
        <v>9.0</v>
      </c>
      <c r="H6313" s="3" t="s">
        <v>6521</v>
      </c>
      <c r="I6313" s="3" t="s">
        <v>6522</v>
      </c>
      <c r="J6313" s="3" t="s">
        <v>3464</v>
      </c>
      <c r="K6313" s="3" t="s">
        <v>24</v>
      </c>
      <c r="L6313" s="3">
        <v>7.0</v>
      </c>
      <c r="M6313" s="3" t="s">
        <v>25</v>
      </c>
      <c r="N6313" s="3" t="s">
        <v>6529</v>
      </c>
      <c r="O6313" s="3" t="s">
        <v>200</v>
      </c>
      <c r="P6313" s="4">
        <v>20206.0</v>
      </c>
      <c r="Q6313" s="3" t="s">
        <v>132</v>
      </c>
      <c r="S6313" s="3" t="s">
        <v>34</v>
      </c>
    </row>
    <row r="6314">
      <c r="A6314" s="2">
        <v>42318.71488425926</v>
      </c>
      <c r="B6314" s="3">
        <v>27.0</v>
      </c>
      <c r="C6314" s="3" t="s">
        <v>6139</v>
      </c>
      <c r="D6314" s="3">
        <v>21.0</v>
      </c>
      <c r="E6314" s="3" t="s">
        <v>6140</v>
      </c>
      <c r="F6314" s="3">
        <v>5.0</v>
      </c>
      <c r="G6314" s="3">
        <v>9.0</v>
      </c>
      <c r="H6314" s="3" t="s">
        <v>6521</v>
      </c>
      <c r="I6314" s="3" t="s">
        <v>6522</v>
      </c>
      <c r="J6314" s="3" t="s">
        <v>3464</v>
      </c>
      <c r="K6314" s="3" t="s">
        <v>24</v>
      </c>
      <c r="L6314" s="3">
        <v>8.0</v>
      </c>
      <c r="M6314" s="3" t="s">
        <v>30</v>
      </c>
      <c r="N6314" s="3" t="s">
        <v>6530</v>
      </c>
      <c r="O6314" s="3" t="s">
        <v>163</v>
      </c>
      <c r="P6314" s="4">
        <v>27451.0</v>
      </c>
      <c r="Q6314" s="3" t="s">
        <v>115</v>
      </c>
      <c r="S6314" s="3" t="s">
        <v>34</v>
      </c>
    </row>
    <row r="6315">
      <c r="A6315" s="2">
        <v>42318.71488425926</v>
      </c>
      <c r="B6315" s="3">
        <v>27.0</v>
      </c>
      <c r="C6315" s="3" t="s">
        <v>6139</v>
      </c>
      <c r="D6315" s="3">
        <v>21.0</v>
      </c>
      <c r="E6315" s="3" t="s">
        <v>6140</v>
      </c>
      <c r="F6315" s="3">
        <v>5.0</v>
      </c>
      <c r="G6315" s="3">
        <v>9.0</v>
      </c>
      <c r="H6315" s="3" t="s">
        <v>6521</v>
      </c>
      <c r="I6315" s="3" t="s">
        <v>6522</v>
      </c>
      <c r="J6315" s="3" t="s">
        <v>3464</v>
      </c>
      <c r="K6315" s="3" t="s">
        <v>24</v>
      </c>
      <c r="L6315" s="3">
        <v>9.0</v>
      </c>
      <c r="M6315" s="3" t="s">
        <v>25</v>
      </c>
      <c r="N6315" s="3" t="s">
        <v>6531</v>
      </c>
      <c r="O6315" s="3" t="s">
        <v>257</v>
      </c>
      <c r="P6315" s="4">
        <v>22021.0</v>
      </c>
      <c r="Q6315" s="3" t="s">
        <v>115</v>
      </c>
      <c r="S6315" s="3" t="s">
        <v>34</v>
      </c>
    </row>
    <row r="6316">
      <c r="A6316" s="2">
        <v>42318.71488425926</v>
      </c>
      <c r="B6316" s="3">
        <v>27.0</v>
      </c>
      <c r="C6316" s="3" t="s">
        <v>6139</v>
      </c>
      <c r="D6316" s="3">
        <v>21.0</v>
      </c>
      <c r="E6316" s="3" t="s">
        <v>6140</v>
      </c>
      <c r="F6316" s="3">
        <v>5.0</v>
      </c>
      <c r="G6316" s="3">
        <v>9.0</v>
      </c>
      <c r="H6316" s="3" t="s">
        <v>6521</v>
      </c>
      <c r="I6316" s="3" t="s">
        <v>6522</v>
      </c>
      <c r="J6316" s="3" t="s">
        <v>3464</v>
      </c>
      <c r="K6316" s="3" t="s">
        <v>24</v>
      </c>
      <c r="L6316" s="3">
        <v>10.0</v>
      </c>
      <c r="M6316" s="3" t="s">
        <v>30</v>
      </c>
      <c r="N6316" s="3" t="s">
        <v>6523</v>
      </c>
      <c r="O6316" s="3" t="s">
        <v>121</v>
      </c>
      <c r="P6316" s="4">
        <v>21314.0</v>
      </c>
      <c r="Q6316" s="3" t="s">
        <v>189</v>
      </c>
      <c r="S6316" s="3" t="s">
        <v>34</v>
      </c>
    </row>
    <row r="6317">
      <c r="A6317" s="2">
        <v>42318.71488425926</v>
      </c>
      <c r="B6317" s="3">
        <v>27.0</v>
      </c>
      <c r="C6317" s="3" t="s">
        <v>6139</v>
      </c>
      <c r="D6317" s="3">
        <v>21.0</v>
      </c>
      <c r="E6317" s="3" t="s">
        <v>6140</v>
      </c>
      <c r="F6317" s="3">
        <v>5.0</v>
      </c>
      <c r="G6317" s="3">
        <v>9.0</v>
      </c>
      <c r="H6317" s="3" t="s">
        <v>6521</v>
      </c>
      <c r="I6317" s="3" t="s">
        <v>6522</v>
      </c>
      <c r="J6317" s="3" t="s">
        <v>3464</v>
      </c>
      <c r="K6317" s="3" t="s">
        <v>24</v>
      </c>
      <c r="L6317" s="3">
        <v>11.0</v>
      </c>
      <c r="M6317" s="3" t="s">
        <v>25</v>
      </c>
      <c r="N6317" s="3" t="s">
        <v>6532</v>
      </c>
      <c r="O6317" s="3" t="s">
        <v>1234</v>
      </c>
      <c r="P6317" s="4">
        <v>17792.0</v>
      </c>
      <c r="Q6317" s="3" t="s">
        <v>86</v>
      </c>
      <c r="S6317" s="3" t="s">
        <v>34</v>
      </c>
    </row>
    <row r="6318">
      <c r="A6318" s="2">
        <v>42318.71488425926</v>
      </c>
      <c r="B6318" s="3">
        <v>27.0</v>
      </c>
      <c r="C6318" s="3" t="s">
        <v>6139</v>
      </c>
      <c r="D6318" s="3">
        <v>21.0</v>
      </c>
      <c r="E6318" s="3" t="s">
        <v>6140</v>
      </c>
      <c r="F6318" s="3">
        <v>5.0</v>
      </c>
      <c r="G6318" s="3">
        <v>9.0</v>
      </c>
      <c r="H6318" s="3" t="s">
        <v>6521</v>
      </c>
      <c r="I6318" s="3" t="s">
        <v>6522</v>
      </c>
      <c r="J6318" s="3" t="s">
        <v>3464</v>
      </c>
      <c r="K6318" s="3" t="s">
        <v>24</v>
      </c>
      <c r="L6318" s="3">
        <v>12.0</v>
      </c>
      <c r="M6318" s="3" t="s">
        <v>30</v>
      </c>
      <c r="N6318" s="3" t="s">
        <v>6533</v>
      </c>
      <c r="O6318" s="3" t="s">
        <v>992</v>
      </c>
      <c r="P6318" s="4">
        <v>32147.0</v>
      </c>
      <c r="Q6318" s="3" t="s">
        <v>191</v>
      </c>
      <c r="S6318" s="3" t="s">
        <v>34</v>
      </c>
    </row>
    <row r="6319">
      <c r="A6319" s="2">
        <v>42318.71488425926</v>
      </c>
      <c r="B6319" s="3">
        <v>27.0</v>
      </c>
      <c r="C6319" s="3" t="s">
        <v>6139</v>
      </c>
      <c r="D6319" s="3">
        <v>21.0</v>
      </c>
      <c r="E6319" s="3" t="s">
        <v>6140</v>
      </c>
      <c r="F6319" s="3">
        <v>5.0</v>
      </c>
      <c r="G6319" s="3">
        <v>9.0</v>
      </c>
      <c r="H6319" s="3" t="s">
        <v>6521</v>
      </c>
      <c r="I6319" s="3" t="s">
        <v>6522</v>
      </c>
      <c r="J6319" s="3" t="s">
        <v>3464</v>
      </c>
      <c r="K6319" s="3" t="s">
        <v>24</v>
      </c>
      <c r="L6319" s="3">
        <v>13.0</v>
      </c>
      <c r="M6319" s="3" t="s">
        <v>25</v>
      </c>
      <c r="N6319" s="3" t="s">
        <v>6534</v>
      </c>
      <c r="O6319" s="3" t="s">
        <v>42</v>
      </c>
      <c r="P6319" s="4">
        <v>25956.0</v>
      </c>
      <c r="Q6319" s="3" t="s">
        <v>37</v>
      </c>
      <c r="S6319" s="3" t="s">
        <v>34</v>
      </c>
    </row>
    <row r="6320">
      <c r="A6320" s="2">
        <v>42318.71488425926</v>
      </c>
      <c r="B6320" s="3">
        <v>27.0</v>
      </c>
      <c r="C6320" s="3" t="s">
        <v>6139</v>
      </c>
      <c r="D6320" s="3">
        <v>21.0</v>
      </c>
      <c r="E6320" s="3" t="s">
        <v>6140</v>
      </c>
      <c r="F6320" s="3">
        <v>5.0</v>
      </c>
      <c r="G6320" s="3">
        <v>9.0</v>
      </c>
      <c r="H6320" s="3" t="s">
        <v>6521</v>
      </c>
      <c r="I6320" s="3" t="s">
        <v>6522</v>
      </c>
      <c r="J6320" s="3" t="s">
        <v>3464</v>
      </c>
      <c r="K6320" s="3" t="s">
        <v>24</v>
      </c>
      <c r="L6320" s="3">
        <v>14.0</v>
      </c>
      <c r="M6320" s="3" t="s">
        <v>30</v>
      </c>
      <c r="N6320" s="3" t="s">
        <v>1539</v>
      </c>
      <c r="O6320" s="3" t="s">
        <v>32</v>
      </c>
      <c r="P6320" s="4">
        <v>26201.0</v>
      </c>
      <c r="Q6320" s="3" t="s">
        <v>110</v>
      </c>
      <c r="S6320" s="3" t="s">
        <v>34</v>
      </c>
    </row>
    <row r="6321">
      <c r="A6321" s="2">
        <v>42318.71488425926</v>
      </c>
      <c r="B6321" s="3">
        <v>27.0</v>
      </c>
      <c r="C6321" s="3" t="s">
        <v>6139</v>
      </c>
      <c r="D6321" s="3">
        <v>21.0</v>
      </c>
      <c r="E6321" s="3" t="s">
        <v>6140</v>
      </c>
      <c r="F6321" s="3">
        <v>5.0</v>
      </c>
      <c r="G6321" s="3">
        <v>9.0</v>
      </c>
      <c r="H6321" s="3" t="s">
        <v>6521</v>
      </c>
      <c r="I6321" s="3" t="s">
        <v>6522</v>
      </c>
      <c r="J6321" s="3" t="s">
        <v>3464</v>
      </c>
      <c r="K6321" s="3" t="s">
        <v>24</v>
      </c>
      <c r="L6321" s="3">
        <v>15.0</v>
      </c>
      <c r="M6321" s="3" t="s">
        <v>25</v>
      </c>
      <c r="N6321" s="3" t="s">
        <v>3132</v>
      </c>
      <c r="O6321" s="3" t="s">
        <v>1593</v>
      </c>
      <c r="P6321" s="4">
        <v>29513.0</v>
      </c>
      <c r="Q6321" s="3" t="s">
        <v>46</v>
      </c>
      <c r="S6321" s="3" t="s">
        <v>34</v>
      </c>
    </row>
    <row r="6322">
      <c r="A6322" s="2">
        <v>42318.71488425926</v>
      </c>
      <c r="B6322" s="3">
        <v>27.0</v>
      </c>
      <c r="C6322" s="3" t="s">
        <v>6139</v>
      </c>
      <c r="D6322" s="3">
        <v>21.0</v>
      </c>
      <c r="E6322" s="3" t="s">
        <v>6140</v>
      </c>
      <c r="F6322" s="3">
        <v>5.0</v>
      </c>
      <c r="G6322" s="3">
        <v>9.0</v>
      </c>
      <c r="H6322" s="3" t="s">
        <v>6521</v>
      </c>
      <c r="I6322" s="3" t="s">
        <v>6522</v>
      </c>
      <c r="J6322" s="3" t="s">
        <v>3464</v>
      </c>
      <c r="K6322" s="3" t="s">
        <v>24</v>
      </c>
      <c r="L6322" s="3">
        <v>16.0</v>
      </c>
      <c r="M6322" s="3" t="s">
        <v>30</v>
      </c>
      <c r="N6322" s="3" t="s">
        <v>6535</v>
      </c>
      <c r="O6322" s="3" t="s">
        <v>746</v>
      </c>
      <c r="P6322" s="4">
        <v>24950.0</v>
      </c>
      <c r="Q6322" s="3" t="s">
        <v>132</v>
      </c>
      <c r="S6322" s="3" t="s">
        <v>34</v>
      </c>
    </row>
    <row r="6323">
      <c r="A6323" s="2">
        <v>42318.71488425926</v>
      </c>
      <c r="B6323" s="3">
        <v>27.0</v>
      </c>
      <c r="C6323" s="3" t="s">
        <v>6139</v>
      </c>
      <c r="D6323" s="3">
        <v>21.0</v>
      </c>
      <c r="E6323" s="3" t="s">
        <v>6140</v>
      </c>
      <c r="F6323" s="3">
        <v>5.0</v>
      </c>
      <c r="G6323" s="3">
        <v>9.0</v>
      </c>
      <c r="H6323" s="3" t="s">
        <v>6521</v>
      </c>
      <c r="I6323" s="3" t="s">
        <v>6522</v>
      </c>
      <c r="J6323" s="3" t="s">
        <v>3464</v>
      </c>
      <c r="K6323" s="3" t="s">
        <v>24</v>
      </c>
      <c r="L6323" s="3">
        <v>17.0</v>
      </c>
      <c r="M6323" s="3" t="s">
        <v>25</v>
      </c>
      <c r="N6323" s="3" t="s">
        <v>6536</v>
      </c>
      <c r="O6323" s="3" t="s">
        <v>100</v>
      </c>
      <c r="P6323" s="4">
        <v>28445.0</v>
      </c>
      <c r="Q6323" s="3" t="s">
        <v>79</v>
      </c>
      <c r="S6323" s="3" t="s">
        <v>34</v>
      </c>
    </row>
    <row r="6324">
      <c r="A6324" s="2">
        <v>42318.71488425926</v>
      </c>
      <c r="B6324" s="3">
        <v>27.0</v>
      </c>
      <c r="C6324" s="3" t="s">
        <v>6139</v>
      </c>
      <c r="D6324" s="3">
        <v>21.0</v>
      </c>
      <c r="E6324" s="3" t="s">
        <v>6140</v>
      </c>
      <c r="F6324" s="3">
        <v>5.0</v>
      </c>
      <c r="G6324" s="3">
        <v>9.0</v>
      </c>
      <c r="H6324" s="3" t="s">
        <v>6521</v>
      </c>
      <c r="I6324" s="3" t="s">
        <v>6522</v>
      </c>
      <c r="J6324" s="3" t="s">
        <v>3464</v>
      </c>
      <c r="K6324" s="3" t="s">
        <v>24</v>
      </c>
      <c r="L6324" s="3">
        <v>18.0</v>
      </c>
      <c r="M6324" s="3" t="s">
        <v>30</v>
      </c>
      <c r="N6324" s="3" t="s">
        <v>6537</v>
      </c>
      <c r="O6324" s="3" t="s">
        <v>639</v>
      </c>
      <c r="P6324" s="4">
        <v>21759.0</v>
      </c>
      <c r="Q6324" s="3" t="s">
        <v>247</v>
      </c>
      <c r="S6324" s="3" t="s">
        <v>34</v>
      </c>
    </row>
    <row r="6325">
      <c r="A6325" s="2">
        <v>42318.71488425926</v>
      </c>
      <c r="B6325" s="3">
        <v>27.0</v>
      </c>
      <c r="C6325" s="3" t="s">
        <v>6139</v>
      </c>
      <c r="D6325" s="3">
        <v>21.0</v>
      </c>
      <c r="E6325" s="3" t="s">
        <v>6140</v>
      </c>
      <c r="F6325" s="3">
        <v>5.0</v>
      </c>
      <c r="G6325" s="3">
        <v>9.0</v>
      </c>
      <c r="H6325" s="3" t="s">
        <v>6521</v>
      </c>
      <c r="I6325" s="3" t="s">
        <v>6522</v>
      </c>
      <c r="J6325" s="3" t="s">
        <v>3464</v>
      </c>
      <c r="K6325" s="3" t="s">
        <v>24</v>
      </c>
      <c r="L6325" s="3">
        <v>19.0</v>
      </c>
      <c r="M6325" s="3" t="s">
        <v>25</v>
      </c>
      <c r="N6325" s="3" t="s">
        <v>6538</v>
      </c>
      <c r="O6325" s="3" t="s">
        <v>417</v>
      </c>
      <c r="P6325" s="4">
        <v>17167.0</v>
      </c>
      <c r="Q6325" s="3" t="s">
        <v>105</v>
      </c>
      <c r="S6325" s="3" t="s">
        <v>34</v>
      </c>
    </row>
    <row r="6326">
      <c r="A6326" s="2">
        <v>42318.71488425926</v>
      </c>
      <c r="B6326" s="3">
        <v>27.0</v>
      </c>
      <c r="C6326" s="3" t="s">
        <v>6139</v>
      </c>
      <c r="D6326" s="3">
        <v>21.0</v>
      </c>
      <c r="E6326" s="3" t="s">
        <v>6140</v>
      </c>
      <c r="F6326" s="3">
        <v>5.0</v>
      </c>
      <c r="G6326" s="3">
        <v>9.0</v>
      </c>
      <c r="H6326" s="3" t="s">
        <v>6521</v>
      </c>
      <c r="I6326" s="3" t="s">
        <v>6522</v>
      </c>
      <c r="J6326" s="3" t="s">
        <v>3464</v>
      </c>
      <c r="K6326" s="3" t="s">
        <v>24</v>
      </c>
      <c r="L6326" s="3">
        <v>20.0</v>
      </c>
      <c r="M6326" s="3" t="s">
        <v>30</v>
      </c>
      <c r="N6326" s="3" t="s">
        <v>1935</v>
      </c>
      <c r="O6326" s="3" t="s">
        <v>93</v>
      </c>
      <c r="P6326" s="4">
        <v>16541.0</v>
      </c>
      <c r="Q6326" s="3" t="s">
        <v>105</v>
      </c>
      <c r="S6326" s="3" t="s">
        <v>34</v>
      </c>
    </row>
    <row r="6327">
      <c r="A6327" s="2">
        <v>42318.71488425926</v>
      </c>
      <c r="B6327" s="3">
        <v>27.0</v>
      </c>
      <c r="C6327" s="3" t="s">
        <v>6139</v>
      </c>
      <c r="D6327" s="3">
        <v>21.0</v>
      </c>
      <c r="E6327" s="3" t="s">
        <v>6140</v>
      </c>
      <c r="F6327" s="3">
        <v>5.0</v>
      </c>
      <c r="G6327" s="3">
        <v>9.0</v>
      </c>
      <c r="H6327" s="3" t="s">
        <v>6521</v>
      </c>
      <c r="I6327" s="3" t="s">
        <v>6522</v>
      </c>
      <c r="J6327" s="3" t="s">
        <v>3464</v>
      </c>
      <c r="K6327" s="3" t="s">
        <v>24</v>
      </c>
      <c r="L6327" s="3">
        <v>21.0</v>
      </c>
      <c r="M6327" s="3" t="s">
        <v>25</v>
      </c>
      <c r="N6327" s="3" t="s">
        <v>6527</v>
      </c>
      <c r="O6327" s="3" t="s">
        <v>1189</v>
      </c>
      <c r="P6327" s="4">
        <v>31292.0</v>
      </c>
      <c r="Q6327" s="3" t="s">
        <v>43</v>
      </c>
      <c r="S6327" s="3" t="s">
        <v>34</v>
      </c>
    </row>
    <row r="6328">
      <c r="A6328" s="2">
        <v>42318.71488425926</v>
      </c>
      <c r="B6328" s="3">
        <v>27.0</v>
      </c>
      <c r="C6328" s="3" t="s">
        <v>6139</v>
      </c>
      <c r="D6328" s="3">
        <v>25.0</v>
      </c>
      <c r="E6328" s="3" t="s">
        <v>6158</v>
      </c>
      <c r="F6328" s="3">
        <v>5.0</v>
      </c>
      <c r="G6328" s="3">
        <v>9.0</v>
      </c>
      <c r="H6328" s="3" t="s">
        <v>6521</v>
      </c>
      <c r="I6328" s="3" t="s">
        <v>6522</v>
      </c>
      <c r="J6328" s="3" t="s">
        <v>3464</v>
      </c>
      <c r="K6328" s="3" t="s">
        <v>272</v>
      </c>
      <c r="L6328" s="3">
        <v>1.0</v>
      </c>
      <c r="M6328" s="3" t="s">
        <v>30</v>
      </c>
      <c r="N6328" s="3" t="s">
        <v>5787</v>
      </c>
      <c r="O6328" s="3" t="s">
        <v>67</v>
      </c>
      <c r="P6328" s="4">
        <v>27804.0</v>
      </c>
      <c r="Q6328" s="3" t="s">
        <v>418</v>
      </c>
      <c r="S6328" s="3" t="s">
        <v>34</v>
      </c>
    </row>
    <row r="6329">
      <c r="A6329" s="2">
        <v>42318.71488425926</v>
      </c>
      <c r="B6329" s="3">
        <v>27.0</v>
      </c>
      <c r="C6329" s="3" t="s">
        <v>6139</v>
      </c>
      <c r="D6329" s="3">
        <v>25.0</v>
      </c>
      <c r="E6329" s="3" t="s">
        <v>6158</v>
      </c>
      <c r="F6329" s="3">
        <v>5.0</v>
      </c>
      <c r="G6329" s="3">
        <v>9.0</v>
      </c>
      <c r="H6329" s="3" t="s">
        <v>6521</v>
      </c>
      <c r="I6329" s="3" t="s">
        <v>6522</v>
      </c>
      <c r="J6329" s="3" t="s">
        <v>3464</v>
      </c>
      <c r="K6329" s="3" t="s">
        <v>24</v>
      </c>
      <c r="L6329" s="3">
        <v>2.0</v>
      </c>
      <c r="M6329" s="3" t="s">
        <v>25</v>
      </c>
      <c r="N6329" s="3" t="s">
        <v>2235</v>
      </c>
      <c r="O6329" s="3" t="s">
        <v>639</v>
      </c>
      <c r="P6329" s="4">
        <v>18683.0</v>
      </c>
      <c r="Q6329" s="3" t="s">
        <v>86</v>
      </c>
      <c r="S6329" s="3" t="s">
        <v>34</v>
      </c>
    </row>
    <row r="6330">
      <c r="A6330" s="2">
        <v>42318.71488425926</v>
      </c>
      <c r="B6330" s="3">
        <v>27.0</v>
      </c>
      <c r="C6330" s="3" t="s">
        <v>6139</v>
      </c>
      <c r="D6330" s="3">
        <v>25.0</v>
      </c>
      <c r="E6330" s="3" t="s">
        <v>6158</v>
      </c>
      <c r="F6330" s="3">
        <v>5.0</v>
      </c>
      <c r="G6330" s="3">
        <v>9.0</v>
      </c>
      <c r="H6330" s="3" t="s">
        <v>6521</v>
      </c>
      <c r="I6330" s="3" t="s">
        <v>6522</v>
      </c>
      <c r="J6330" s="3" t="s">
        <v>3464</v>
      </c>
      <c r="K6330" s="3" t="s">
        <v>24</v>
      </c>
      <c r="L6330" s="3">
        <v>3.0</v>
      </c>
      <c r="M6330" s="3" t="s">
        <v>30</v>
      </c>
      <c r="N6330" s="3" t="s">
        <v>1164</v>
      </c>
      <c r="O6330" s="3" t="s">
        <v>71</v>
      </c>
      <c r="P6330" s="4">
        <v>32377.0</v>
      </c>
      <c r="Q6330" s="3" t="s">
        <v>228</v>
      </c>
      <c r="S6330" s="3" t="s">
        <v>34</v>
      </c>
    </row>
    <row r="6331">
      <c r="A6331" s="2">
        <v>42318.71488425926</v>
      </c>
      <c r="B6331" s="3">
        <v>27.0</v>
      </c>
      <c r="C6331" s="3" t="s">
        <v>6139</v>
      </c>
      <c r="D6331" s="3">
        <v>25.0</v>
      </c>
      <c r="E6331" s="3" t="s">
        <v>6158</v>
      </c>
      <c r="F6331" s="3">
        <v>5.0</v>
      </c>
      <c r="G6331" s="3">
        <v>9.0</v>
      </c>
      <c r="H6331" s="3" t="s">
        <v>6521</v>
      </c>
      <c r="I6331" s="3" t="s">
        <v>6522</v>
      </c>
      <c r="J6331" s="3" t="s">
        <v>3464</v>
      </c>
      <c r="K6331" s="3" t="s">
        <v>24</v>
      </c>
      <c r="L6331" s="3">
        <v>4.0</v>
      </c>
      <c r="M6331" s="3" t="s">
        <v>25</v>
      </c>
      <c r="N6331" s="3" t="s">
        <v>951</v>
      </c>
      <c r="O6331" s="3" t="s">
        <v>1390</v>
      </c>
      <c r="P6331" s="4">
        <v>24809.0</v>
      </c>
      <c r="Q6331" s="3" t="s">
        <v>37</v>
      </c>
      <c r="S6331" s="3" t="s">
        <v>34</v>
      </c>
    </row>
    <row r="6332">
      <c r="A6332" s="2">
        <v>42318.71488425926</v>
      </c>
      <c r="B6332" s="3">
        <v>27.0</v>
      </c>
      <c r="C6332" s="3" t="s">
        <v>6139</v>
      </c>
      <c r="D6332" s="3">
        <v>25.0</v>
      </c>
      <c r="E6332" s="3" t="s">
        <v>6158</v>
      </c>
      <c r="F6332" s="3">
        <v>5.0</v>
      </c>
      <c r="G6332" s="3">
        <v>9.0</v>
      </c>
      <c r="H6332" s="3" t="s">
        <v>6521</v>
      </c>
      <c r="I6332" s="3" t="s">
        <v>6522</v>
      </c>
      <c r="J6332" s="3" t="s">
        <v>3464</v>
      </c>
      <c r="K6332" s="3" t="s">
        <v>24</v>
      </c>
      <c r="L6332" s="3">
        <v>5.0</v>
      </c>
      <c r="M6332" s="3" t="s">
        <v>30</v>
      </c>
      <c r="N6332" s="3" t="s">
        <v>1518</v>
      </c>
      <c r="O6332" s="3" t="s">
        <v>423</v>
      </c>
      <c r="P6332" s="4">
        <v>29647.0</v>
      </c>
      <c r="Q6332" s="3" t="s">
        <v>40</v>
      </c>
      <c r="S6332" s="3" t="s">
        <v>34</v>
      </c>
    </row>
    <row r="6333">
      <c r="A6333" s="2">
        <v>42318.71488425926</v>
      </c>
      <c r="B6333" s="3">
        <v>27.0</v>
      </c>
      <c r="C6333" s="3" t="s">
        <v>6139</v>
      </c>
      <c r="D6333" s="3">
        <v>25.0</v>
      </c>
      <c r="E6333" s="3" t="s">
        <v>6158</v>
      </c>
      <c r="F6333" s="3">
        <v>5.0</v>
      </c>
      <c r="G6333" s="3">
        <v>9.0</v>
      </c>
      <c r="H6333" s="3" t="s">
        <v>6521</v>
      </c>
      <c r="I6333" s="3" t="s">
        <v>6522</v>
      </c>
      <c r="J6333" s="3" t="s">
        <v>3464</v>
      </c>
      <c r="K6333" s="3" t="s">
        <v>24</v>
      </c>
      <c r="L6333" s="3">
        <v>6.0</v>
      </c>
      <c r="M6333" s="3" t="s">
        <v>25</v>
      </c>
      <c r="N6333" s="3" t="s">
        <v>6539</v>
      </c>
      <c r="O6333" s="3" t="s">
        <v>95</v>
      </c>
      <c r="P6333" s="4">
        <v>21003.0</v>
      </c>
      <c r="Q6333" s="3" t="s">
        <v>33</v>
      </c>
      <c r="S6333" s="3" t="s">
        <v>34</v>
      </c>
    </row>
    <row r="6334">
      <c r="A6334" s="2">
        <v>42318.71488425926</v>
      </c>
      <c r="B6334" s="3">
        <v>27.0</v>
      </c>
      <c r="C6334" s="3" t="s">
        <v>6139</v>
      </c>
      <c r="D6334" s="3">
        <v>25.0</v>
      </c>
      <c r="E6334" s="3" t="s">
        <v>6158</v>
      </c>
      <c r="F6334" s="3">
        <v>5.0</v>
      </c>
      <c r="G6334" s="3">
        <v>9.0</v>
      </c>
      <c r="H6334" s="3" t="s">
        <v>6521</v>
      </c>
      <c r="I6334" s="3" t="s">
        <v>6522</v>
      </c>
      <c r="J6334" s="3" t="s">
        <v>3464</v>
      </c>
      <c r="K6334" s="3" t="s">
        <v>24</v>
      </c>
      <c r="L6334" s="3">
        <v>7.0</v>
      </c>
      <c r="M6334" s="3" t="s">
        <v>30</v>
      </c>
      <c r="N6334" s="3" t="s">
        <v>2089</v>
      </c>
      <c r="O6334" s="3" t="s">
        <v>283</v>
      </c>
      <c r="P6334" s="4">
        <v>22853.0</v>
      </c>
      <c r="Q6334" s="3" t="s">
        <v>132</v>
      </c>
      <c r="S6334" s="3" t="s">
        <v>34</v>
      </c>
    </row>
    <row r="6335">
      <c r="A6335" s="2">
        <v>42318.71488425926</v>
      </c>
      <c r="B6335" s="3">
        <v>27.0</v>
      </c>
      <c r="C6335" s="3" t="s">
        <v>6139</v>
      </c>
      <c r="D6335" s="3">
        <v>25.0</v>
      </c>
      <c r="E6335" s="3" t="s">
        <v>6158</v>
      </c>
      <c r="F6335" s="3">
        <v>5.0</v>
      </c>
      <c r="G6335" s="3">
        <v>9.0</v>
      </c>
      <c r="H6335" s="3" t="s">
        <v>6521</v>
      </c>
      <c r="I6335" s="3" t="s">
        <v>6522</v>
      </c>
      <c r="J6335" s="3" t="s">
        <v>3464</v>
      </c>
      <c r="K6335" s="3" t="s">
        <v>24</v>
      </c>
      <c r="L6335" s="3">
        <v>8.0</v>
      </c>
      <c r="M6335" s="3" t="s">
        <v>25</v>
      </c>
      <c r="N6335" s="3" t="s">
        <v>6065</v>
      </c>
      <c r="O6335" s="3" t="s">
        <v>1995</v>
      </c>
      <c r="P6335" s="4">
        <v>21855.0</v>
      </c>
      <c r="Q6335" s="3" t="s">
        <v>610</v>
      </c>
      <c r="S6335" s="3" t="s">
        <v>34</v>
      </c>
    </row>
    <row r="6336">
      <c r="A6336" s="2">
        <v>42318.71488425926</v>
      </c>
      <c r="B6336" s="3">
        <v>27.0</v>
      </c>
      <c r="C6336" s="3" t="s">
        <v>6139</v>
      </c>
      <c r="D6336" s="3">
        <v>25.0</v>
      </c>
      <c r="E6336" s="3" t="s">
        <v>6158</v>
      </c>
      <c r="F6336" s="3">
        <v>5.0</v>
      </c>
      <c r="G6336" s="3">
        <v>9.0</v>
      </c>
      <c r="H6336" s="3" t="s">
        <v>6521</v>
      </c>
      <c r="I6336" s="3" t="s">
        <v>6522</v>
      </c>
      <c r="J6336" s="3" t="s">
        <v>3464</v>
      </c>
      <c r="K6336" s="3" t="s">
        <v>24</v>
      </c>
      <c r="L6336" s="3">
        <v>9.0</v>
      </c>
      <c r="M6336" s="3" t="s">
        <v>30</v>
      </c>
      <c r="N6336" s="3" t="s">
        <v>6540</v>
      </c>
      <c r="O6336" s="3" t="s">
        <v>158</v>
      </c>
      <c r="P6336" s="4">
        <v>21034.0</v>
      </c>
      <c r="Q6336" s="3" t="s">
        <v>132</v>
      </c>
      <c r="S6336" s="3" t="s">
        <v>34</v>
      </c>
    </row>
    <row r="6337">
      <c r="A6337" s="2">
        <v>42318.71488425926</v>
      </c>
      <c r="B6337" s="3">
        <v>27.0</v>
      </c>
      <c r="C6337" s="3" t="s">
        <v>6139</v>
      </c>
      <c r="D6337" s="3">
        <v>25.0</v>
      </c>
      <c r="E6337" s="3" t="s">
        <v>6158</v>
      </c>
      <c r="F6337" s="3">
        <v>5.0</v>
      </c>
      <c r="G6337" s="3">
        <v>9.0</v>
      </c>
      <c r="H6337" s="3" t="s">
        <v>6521</v>
      </c>
      <c r="I6337" s="3" t="s">
        <v>6522</v>
      </c>
      <c r="J6337" s="3" t="s">
        <v>3464</v>
      </c>
      <c r="K6337" s="3" t="s">
        <v>24</v>
      </c>
      <c r="L6337" s="3">
        <v>10.0</v>
      </c>
      <c r="M6337" s="3" t="s">
        <v>25</v>
      </c>
      <c r="N6337" s="3" t="s">
        <v>6541</v>
      </c>
      <c r="O6337" s="3" t="s">
        <v>4105</v>
      </c>
      <c r="P6337" s="4">
        <v>24409.0</v>
      </c>
      <c r="Q6337" s="3" t="s">
        <v>149</v>
      </c>
      <c r="S6337" s="3" t="s">
        <v>34</v>
      </c>
    </row>
    <row r="6338">
      <c r="A6338" s="2">
        <v>42318.71488425926</v>
      </c>
      <c r="B6338" s="3">
        <v>27.0</v>
      </c>
      <c r="C6338" s="3" t="s">
        <v>6139</v>
      </c>
      <c r="D6338" s="3">
        <v>25.0</v>
      </c>
      <c r="E6338" s="3" t="s">
        <v>6158</v>
      </c>
      <c r="F6338" s="3">
        <v>5.0</v>
      </c>
      <c r="G6338" s="3">
        <v>9.0</v>
      </c>
      <c r="H6338" s="3" t="s">
        <v>6521</v>
      </c>
      <c r="I6338" s="3" t="s">
        <v>6522</v>
      </c>
      <c r="J6338" s="3" t="s">
        <v>3464</v>
      </c>
      <c r="K6338" s="3" t="s">
        <v>24</v>
      </c>
      <c r="L6338" s="3">
        <v>11.0</v>
      </c>
      <c r="M6338" s="3" t="s">
        <v>30</v>
      </c>
      <c r="N6338" s="3" t="s">
        <v>6542</v>
      </c>
      <c r="O6338" s="3" t="s">
        <v>1024</v>
      </c>
      <c r="P6338" s="4">
        <v>29184.0</v>
      </c>
      <c r="Q6338" s="3" t="s">
        <v>110</v>
      </c>
      <c r="S6338" s="3" t="s">
        <v>34</v>
      </c>
    </row>
    <row r="6339">
      <c r="A6339" s="2">
        <v>42318.71488425926</v>
      </c>
      <c r="B6339" s="3">
        <v>27.0</v>
      </c>
      <c r="C6339" s="3" t="s">
        <v>6139</v>
      </c>
      <c r="D6339" s="3">
        <v>25.0</v>
      </c>
      <c r="E6339" s="3" t="s">
        <v>6158</v>
      </c>
      <c r="F6339" s="3">
        <v>5.0</v>
      </c>
      <c r="G6339" s="3">
        <v>9.0</v>
      </c>
      <c r="H6339" s="3" t="s">
        <v>6521</v>
      </c>
      <c r="I6339" s="3" t="s">
        <v>6522</v>
      </c>
      <c r="J6339" s="3" t="s">
        <v>3464</v>
      </c>
      <c r="K6339" s="3" t="s">
        <v>24</v>
      </c>
      <c r="L6339" s="3">
        <v>12.0</v>
      </c>
      <c r="M6339" s="3" t="s">
        <v>25</v>
      </c>
      <c r="N6339" s="3" t="s">
        <v>5792</v>
      </c>
      <c r="O6339" s="3" t="s">
        <v>384</v>
      </c>
      <c r="P6339" s="4">
        <v>26861.0</v>
      </c>
      <c r="Q6339" s="3" t="s">
        <v>149</v>
      </c>
      <c r="S6339" s="3" t="s">
        <v>34</v>
      </c>
    </row>
    <row r="6340">
      <c r="A6340" s="2">
        <v>42318.71488425926</v>
      </c>
      <c r="B6340" s="3">
        <v>27.0</v>
      </c>
      <c r="C6340" s="3" t="s">
        <v>6139</v>
      </c>
      <c r="D6340" s="3">
        <v>25.0</v>
      </c>
      <c r="E6340" s="3" t="s">
        <v>6158</v>
      </c>
      <c r="F6340" s="3">
        <v>5.0</v>
      </c>
      <c r="G6340" s="3">
        <v>9.0</v>
      </c>
      <c r="H6340" s="3" t="s">
        <v>6521</v>
      </c>
      <c r="I6340" s="3" t="s">
        <v>6522</v>
      </c>
      <c r="J6340" s="3" t="s">
        <v>3464</v>
      </c>
      <c r="K6340" s="3" t="s">
        <v>24</v>
      </c>
      <c r="L6340" s="3">
        <v>13.0</v>
      </c>
      <c r="M6340" s="3" t="s">
        <v>30</v>
      </c>
      <c r="N6340" s="3" t="s">
        <v>6543</v>
      </c>
      <c r="O6340" s="3" t="s">
        <v>283</v>
      </c>
      <c r="P6340" s="4">
        <v>24091.0</v>
      </c>
      <c r="Q6340" s="3" t="s">
        <v>132</v>
      </c>
      <c r="S6340" s="3" t="s">
        <v>34</v>
      </c>
    </row>
    <row r="6341">
      <c r="A6341" s="2">
        <v>42318.71488425926</v>
      </c>
      <c r="B6341" s="3">
        <v>27.0</v>
      </c>
      <c r="C6341" s="3" t="s">
        <v>6139</v>
      </c>
      <c r="D6341" s="3">
        <v>25.0</v>
      </c>
      <c r="E6341" s="3" t="s">
        <v>6158</v>
      </c>
      <c r="F6341" s="3">
        <v>5.0</v>
      </c>
      <c r="G6341" s="3">
        <v>9.0</v>
      </c>
      <c r="H6341" s="3" t="s">
        <v>6521</v>
      </c>
      <c r="I6341" s="3" t="s">
        <v>6522</v>
      </c>
      <c r="J6341" s="3" t="s">
        <v>3464</v>
      </c>
      <c r="K6341" s="3" t="s">
        <v>24</v>
      </c>
      <c r="L6341" s="3">
        <v>14.0</v>
      </c>
      <c r="M6341" s="3" t="s">
        <v>25</v>
      </c>
      <c r="N6341" s="3" t="s">
        <v>6544</v>
      </c>
      <c r="O6341" s="3" t="s">
        <v>613</v>
      </c>
      <c r="P6341" s="4">
        <v>32597.0</v>
      </c>
      <c r="Q6341" s="3" t="s">
        <v>132</v>
      </c>
      <c r="S6341" s="3" t="s">
        <v>34</v>
      </c>
    </row>
    <row r="6342">
      <c r="A6342" s="2">
        <v>42318.71488425926</v>
      </c>
      <c r="B6342" s="3">
        <v>27.0</v>
      </c>
      <c r="C6342" s="3" t="s">
        <v>6139</v>
      </c>
      <c r="D6342" s="3">
        <v>25.0</v>
      </c>
      <c r="E6342" s="3" t="s">
        <v>6158</v>
      </c>
      <c r="F6342" s="3">
        <v>5.0</v>
      </c>
      <c r="G6342" s="3">
        <v>9.0</v>
      </c>
      <c r="H6342" s="3" t="s">
        <v>6521</v>
      </c>
      <c r="I6342" s="3" t="s">
        <v>6522</v>
      </c>
      <c r="J6342" s="3" t="s">
        <v>3464</v>
      </c>
      <c r="K6342" s="3" t="s">
        <v>24</v>
      </c>
      <c r="L6342" s="3">
        <v>15.0</v>
      </c>
      <c r="M6342" s="3" t="s">
        <v>30</v>
      </c>
      <c r="N6342" s="3" t="s">
        <v>192</v>
      </c>
      <c r="O6342" s="3" t="s">
        <v>6545</v>
      </c>
      <c r="P6342" s="4">
        <v>26816.0</v>
      </c>
      <c r="Q6342" s="3" t="s">
        <v>372</v>
      </c>
      <c r="S6342" s="3" t="s">
        <v>34</v>
      </c>
    </row>
    <row r="6343">
      <c r="A6343" s="2">
        <v>42318.71488425926</v>
      </c>
      <c r="B6343" s="3">
        <v>27.0</v>
      </c>
      <c r="C6343" s="3" t="s">
        <v>6139</v>
      </c>
      <c r="D6343" s="3">
        <v>25.0</v>
      </c>
      <c r="E6343" s="3" t="s">
        <v>6158</v>
      </c>
      <c r="F6343" s="3">
        <v>5.0</v>
      </c>
      <c r="G6343" s="3">
        <v>9.0</v>
      </c>
      <c r="H6343" s="3" t="s">
        <v>6521</v>
      </c>
      <c r="I6343" s="3" t="s">
        <v>6522</v>
      </c>
      <c r="J6343" s="3" t="s">
        <v>3464</v>
      </c>
      <c r="K6343" s="3" t="s">
        <v>24</v>
      </c>
      <c r="L6343" s="3">
        <v>16.0</v>
      </c>
      <c r="M6343" s="3" t="s">
        <v>25</v>
      </c>
      <c r="N6343" s="3" t="s">
        <v>6546</v>
      </c>
      <c r="O6343" s="3" t="s">
        <v>95</v>
      </c>
      <c r="P6343" s="4">
        <v>29389.0</v>
      </c>
      <c r="Q6343" s="3" t="s">
        <v>55</v>
      </c>
      <c r="S6343" s="3" t="s">
        <v>34</v>
      </c>
    </row>
    <row r="6344">
      <c r="A6344" s="2">
        <v>42318.71488425926</v>
      </c>
      <c r="B6344" s="3">
        <v>27.0</v>
      </c>
      <c r="C6344" s="3" t="s">
        <v>6139</v>
      </c>
      <c r="D6344" s="3">
        <v>25.0</v>
      </c>
      <c r="E6344" s="3" t="s">
        <v>6158</v>
      </c>
      <c r="F6344" s="3">
        <v>5.0</v>
      </c>
      <c r="G6344" s="3">
        <v>9.0</v>
      </c>
      <c r="H6344" s="3" t="s">
        <v>6521</v>
      </c>
      <c r="I6344" s="3" t="s">
        <v>6522</v>
      </c>
      <c r="J6344" s="3" t="s">
        <v>3464</v>
      </c>
      <c r="K6344" s="3" t="s">
        <v>24</v>
      </c>
      <c r="L6344" s="3">
        <v>17.0</v>
      </c>
      <c r="M6344" s="3" t="s">
        <v>30</v>
      </c>
      <c r="N6344" s="3" t="s">
        <v>6166</v>
      </c>
      <c r="O6344" s="3" t="s">
        <v>121</v>
      </c>
      <c r="P6344" s="4">
        <v>19615.0</v>
      </c>
      <c r="Q6344" s="3" t="s">
        <v>110</v>
      </c>
      <c r="S6344" s="3" t="s">
        <v>34</v>
      </c>
    </row>
    <row r="6345">
      <c r="A6345" s="2">
        <v>42318.71488425926</v>
      </c>
      <c r="B6345" s="3">
        <v>27.0</v>
      </c>
      <c r="C6345" s="3" t="s">
        <v>6139</v>
      </c>
      <c r="D6345" s="3">
        <v>25.0</v>
      </c>
      <c r="E6345" s="3" t="s">
        <v>6158</v>
      </c>
      <c r="F6345" s="3">
        <v>5.0</v>
      </c>
      <c r="G6345" s="3">
        <v>9.0</v>
      </c>
      <c r="H6345" s="3" t="s">
        <v>6521</v>
      </c>
      <c r="I6345" s="3" t="s">
        <v>6522</v>
      </c>
      <c r="J6345" s="3" t="s">
        <v>3464</v>
      </c>
      <c r="K6345" s="3" t="s">
        <v>24</v>
      </c>
      <c r="L6345" s="3">
        <v>18.0</v>
      </c>
      <c r="M6345" s="3" t="s">
        <v>25</v>
      </c>
      <c r="N6345" s="3" t="s">
        <v>6547</v>
      </c>
      <c r="O6345" s="3" t="s">
        <v>65</v>
      </c>
      <c r="P6345" s="4">
        <v>32067.0</v>
      </c>
      <c r="Q6345" s="3" t="s">
        <v>132</v>
      </c>
      <c r="S6345" s="3" t="s">
        <v>34</v>
      </c>
    </row>
    <row r="6346">
      <c r="A6346" s="2">
        <v>42318.71488425926</v>
      </c>
      <c r="B6346" s="3">
        <v>27.0</v>
      </c>
      <c r="C6346" s="3" t="s">
        <v>6139</v>
      </c>
      <c r="D6346" s="3">
        <v>25.0</v>
      </c>
      <c r="E6346" s="3" t="s">
        <v>6158</v>
      </c>
      <c r="F6346" s="3">
        <v>5.0</v>
      </c>
      <c r="G6346" s="3">
        <v>9.0</v>
      </c>
      <c r="H6346" s="3" t="s">
        <v>6521</v>
      </c>
      <c r="I6346" s="3" t="s">
        <v>6522</v>
      </c>
      <c r="J6346" s="3" t="s">
        <v>3464</v>
      </c>
      <c r="K6346" s="3" t="s">
        <v>24</v>
      </c>
      <c r="L6346" s="3">
        <v>19.0</v>
      </c>
      <c r="M6346" s="3" t="s">
        <v>30</v>
      </c>
      <c r="N6346" s="3" t="s">
        <v>6548</v>
      </c>
      <c r="O6346" s="3" t="s">
        <v>6549</v>
      </c>
      <c r="P6346" s="4">
        <v>20515.0</v>
      </c>
      <c r="Q6346" s="3" t="s">
        <v>86</v>
      </c>
      <c r="S6346" s="3" t="s">
        <v>34</v>
      </c>
    </row>
    <row r="6347">
      <c r="A6347" s="2">
        <v>42318.71488425926</v>
      </c>
      <c r="B6347" s="3">
        <v>27.0</v>
      </c>
      <c r="C6347" s="3" t="s">
        <v>6139</v>
      </c>
      <c r="D6347" s="3">
        <v>25.0</v>
      </c>
      <c r="E6347" s="3" t="s">
        <v>6158</v>
      </c>
      <c r="F6347" s="3">
        <v>5.0</v>
      </c>
      <c r="G6347" s="3">
        <v>9.0</v>
      </c>
      <c r="H6347" s="3" t="s">
        <v>6521</v>
      </c>
      <c r="I6347" s="3" t="s">
        <v>6522</v>
      </c>
      <c r="J6347" s="3" t="s">
        <v>3464</v>
      </c>
      <c r="K6347" s="3" t="s">
        <v>24</v>
      </c>
      <c r="L6347" s="3">
        <v>20.0</v>
      </c>
      <c r="M6347" s="3" t="s">
        <v>25</v>
      </c>
      <c r="N6347" s="3" t="s">
        <v>6550</v>
      </c>
      <c r="O6347" s="3" t="s">
        <v>168</v>
      </c>
      <c r="P6347" s="4">
        <v>18838.0</v>
      </c>
      <c r="Q6347" s="3" t="s">
        <v>86</v>
      </c>
      <c r="S6347" s="3" t="s">
        <v>34</v>
      </c>
    </row>
    <row r="6348">
      <c r="A6348" s="2">
        <v>42318.71488425926</v>
      </c>
      <c r="B6348" s="3">
        <v>27.0</v>
      </c>
      <c r="C6348" s="3" t="s">
        <v>6139</v>
      </c>
      <c r="D6348" s="3">
        <v>25.0</v>
      </c>
      <c r="E6348" s="3" t="s">
        <v>6158</v>
      </c>
      <c r="F6348" s="3">
        <v>5.0</v>
      </c>
      <c r="G6348" s="3">
        <v>9.0</v>
      </c>
      <c r="H6348" s="3" t="s">
        <v>6521</v>
      </c>
      <c r="I6348" s="3" t="s">
        <v>6522</v>
      </c>
      <c r="J6348" s="3" t="s">
        <v>3464</v>
      </c>
      <c r="K6348" s="3" t="s">
        <v>24</v>
      </c>
      <c r="L6348" s="3">
        <v>21.0</v>
      </c>
      <c r="M6348" s="3" t="s">
        <v>30</v>
      </c>
      <c r="N6348" s="3" t="s">
        <v>1218</v>
      </c>
      <c r="O6348" s="3" t="s">
        <v>342</v>
      </c>
      <c r="P6348" s="4">
        <v>21974.0</v>
      </c>
      <c r="Q6348" s="3" t="s">
        <v>189</v>
      </c>
      <c r="S6348" s="3" t="s">
        <v>29</v>
      </c>
    </row>
    <row r="6349">
      <c r="A6349" s="2">
        <v>42318.71488425926</v>
      </c>
      <c r="B6349" s="3">
        <v>27.0</v>
      </c>
      <c r="C6349" s="3" t="s">
        <v>6139</v>
      </c>
      <c r="D6349" s="3">
        <v>39.0</v>
      </c>
      <c r="E6349" s="3" t="s">
        <v>6179</v>
      </c>
      <c r="F6349" s="3">
        <v>5.0</v>
      </c>
      <c r="G6349" s="3">
        <v>9.0</v>
      </c>
      <c r="H6349" s="3" t="s">
        <v>6521</v>
      </c>
      <c r="I6349" s="3" t="s">
        <v>6522</v>
      </c>
      <c r="J6349" s="3" t="s">
        <v>3464</v>
      </c>
      <c r="K6349" s="3" t="s">
        <v>24</v>
      </c>
      <c r="L6349" s="3">
        <v>1.0</v>
      </c>
      <c r="M6349" s="3" t="s">
        <v>30</v>
      </c>
      <c r="N6349" s="3" t="s">
        <v>4909</v>
      </c>
      <c r="O6349" s="3" t="s">
        <v>225</v>
      </c>
      <c r="P6349" s="4">
        <v>21456.0</v>
      </c>
      <c r="Q6349" s="3" t="s">
        <v>105</v>
      </c>
      <c r="S6349" s="3" t="s">
        <v>29</v>
      </c>
    </row>
    <row r="6350">
      <c r="A6350" s="2">
        <v>42318.71488425926</v>
      </c>
      <c r="B6350" s="3">
        <v>27.0</v>
      </c>
      <c r="C6350" s="3" t="s">
        <v>6139</v>
      </c>
      <c r="D6350" s="3">
        <v>39.0</v>
      </c>
      <c r="E6350" s="3" t="s">
        <v>6179</v>
      </c>
      <c r="F6350" s="3">
        <v>5.0</v>
      </c>
      <c r="G6350" s="3">
        <v>9.0</v>
      </c>
      <c r="H6350" s="3" t="s">
        <v>6521</v>
      </c>
      <c r="I6350" s="3" t="s">
        <v>6522</v>
      </c>
      <c r="J6350" s="3" t="s">
        <v>3464</v>
      </c>
      <c r="K6350" s="3" t="s">
        <v>24</v>
      </c>
      <c r="L6350" s="3">
        <v>2.0</v>
      </c>
      <c r="M6350" s="3" t="s">
        <v>25</v>
      </c>
      <c r="N6350" s="3" t="s">
        <v>6551</v>
      </c>
      <c r="O6350" s="3" t="s">
        <v>6552</v>
      </c>
      <c r="P6350" s="4">
        <v>23059.0</v>
      </c>
      <c r="Q6350" s="3" t="s">
        <v>37</v>
      </c>
      <c r="S6350" s="3" t="s">
        <v>34</v>
      </c>
    </row>
    <row r="6351">
      <c r="A6351" s="2">
        <v>42318.71488425926</v>
      </c>
      <c r="B6351" s="3">
        <v>27.0</v>
      </c>
      <c r="C6351" s="3" t="s">
        <v>6139</v>
      </c>
      <c r="D6351" s="3">
        <v>39.0</v>
      </c>
      <c r="E6351" s="3" t="s">
        <v>6179</v>
      </c>
      <c r="F6351" s="3">
        <v>5.0</v>
      </c>
      <c r="G6351" s="3">
        <v>9.0</v>
      </c>
      <c r="H6351" s="3" t="s">
        <v>6521</v>
      </c>
      <c r="I6351" s="3" t="s">
        <v>6522</v>
      </c>
      <c r="J6351" s="3" t="s">
        <v>3464</v>
      </c>
      <c r="K6351" s="3" t="s">
        <v>24</v>
      </c>
      <c r="L6351" s="3">
        <v>3.0</v>
      </c>
      <c r="M6351" s="3" t="s">
        <v>30</v>
      </c>
      <c r="N6351" s="3" t="s">
        <v>6553</v>
      </c>
      <c r="O6351" s="3" t="s">
        <v>853</v>
      </c>
      <c r="P6351" s="4">
        <v>20105.0</v>
      </c>
      <c r="Q6351" s="3" t="s">
        <v>86</v>
      </c>
      <c r="S6351" s="3" t="s">
        <v>34</v>
      </c>
    </row>
    <row r="6352">
      <c r="A6352" s="2">
        <v>42318.71488425926</v>
      </c>
      <c r="B6352" s="3">
        <v>27.0</v>
      </c>
      <c r="C6352" s="3" t="s">
        <v>6139</v>
      </c>
      <c r="D6352" s="3">
        <v>39.0</v>
      </c>
      <c r="E6352" s="3" t="s">
        <v>6179</v>
      </c>
      <c r="F6352" s="3">
        <v>5.0</v>
      </c>
      <c r="G6352" s="3">
        <v>9.0</v>
      </c>
      <c r="H6352" s="3" t="s">
        <v>6521</v>
      </c>
      <c r="I6352" s="3" t="s">
        <v>6522</v>
      </c>
      <c r="J6352" s="3" t="s">
        <v>3464</v>
      </c>
      <c r="K6352" s="3" t="s">
        <v>24</v>
      </c>
      <c r="L6352" s="3">
        <v>4.0</v>
      </c>
      <c r="M6352" s="3" t="s">
        <v>25</v>
      </c>
      <c r="N6352" s="3" t="s">
        <v>6554</v>
      </c>
      <c r="O6352" s="3" t="s">
        <v>243</v>
      </c>
      <c r="P6352" s="4">
        <v>18292.0</v>
      </c>
      <c r="Q6352" s="3" t="s">
        <v>105</v>
      </c>
      <c r="S6352" s="3" t="s">
        <v>34</v>
      </c>
    </row>
    <row r="6353">
      <c r="A6353" s="2">
        <v>42318.71488425926</v>
      </c>
      <c r="B6353" s="3">
        <v>27.0</v>
      </c>
      <c r="C6353" s="3" t="s">
        <v>6139</v>
      </c>
      <c r="D6353" s="3">
        <v>39.0</v>
      </c>
      <c r="E6353" s="3" t="s">
        <v>6179</v>
      </c>
      <c r="F6353" s="3">
        <v>5.0</v>
      </c>
      <c r="G6353" s="3">
        <v>9.0</v>
      </c>
      <c r="H6353" s="3" t="s">
        <v>6521</v>
      </c>
      <c r="I6353" s="3" t="s">
        <v>6522</v>
      </c>
      <c r="J6353" s="3" t="s">
        <v>3464</v>
      </c>
      <c r="K6353" s="3" t="s">
        <v>24</v>
      </c>
      <c r="L6353" s="3">
        <v>5.0</v>
      </c>
      <c r="M6353" s="3" t="s">
        <v>30</v>
      </c>
      <c r="N6353" s="3" t="s">
        <v>6555</v>
      </c>
      <c r="O6353" s="3" t="s">
        <v>102</v>
      </c>
      <c r="P6353" s="4">
        <v>22938.0</v>
      </c>
      <c r="Q6353" s="3" t="s">
        <v>40</v>
      </c>
      <c r="S6353" s="3" t="s">
        <v>34</v>
      </c>
    </row>
    <row r="6354">
      <c r="A6354" s="2">
        <v>42318.71488425926</v>
      </c>
      <c r="B6354" s="3">
        <v>27.0</v>
      </c>
      <c r="C6354" s="3" t="s">
        <v>6139</v>
      </c>
      <c r="D6354" s="3">
        <v>39.0</v>
      </c>
      <c r="E6354" s="3" t="s">
        <v>6179</v>
      </c>
      <c r="F6354" s="3">
        <v>5.0</v>
      </c>
      <c r="G6354" s="3">
        <v>9.0</v>
      </c>
      <c r="H6354" s="3" t="s">
        <v>6521</v>
      </c>
      <c r="I6354" s="3" t="s">
        <v>6522</v>
      </c>
      <c r="J6354" s="3" t="s">
        <v>3464</v>
      </c>
      <c r="K6354" s="3" t="s">
        <v>24</v>
      </c>
      <c r="L6354" s="3">
        <v>6.0</v>
      </c>
      <c r="M6354" s="3" t="s">
        <v>25</v>
      </c>
      <c r="N6354" s="3" t="s">
        <v>6556</v>
      </c>
      <c r="O6354" s="3" t="s">
        <v>204</v>
      </c>
      <c r="P6354" s="4">
        <v>19820.0</v>
      </c>
      <c r="Q6354" s="3" t="s">
        <v>86</v>
      </c>
      <c r="S6354" s="3" t="s">
        <v>34</v>
      </c>
    </row>
    <row r="6355">
      <c r="A6355" s="2">
        <v>42318.71488425926</v>
      </c>
      <c r="B6355" s="3">
        <v>27.0</v>
      </c>
      <c r="C6355" s="3" t="s">
        <v>6139</v>
      </c>
      <c r="D6355" s="3">
        <v>39.0</v>
      </c>
      <c r="E6355" s="3" t="s">
        <v>6179</v>
      </c>
      <c r="F6355" s="3">
        <v>5.0</v>
      </c>
      <c r="G6355" s="3">
        <v>9.0</v>
      </c>
      <c r="H6355" s="3" t="s">
        <v>6521</v>
      </c>
      <c r="I6355" s="3" t="s">
        <v>6522</v>
      </c>
      <c r="J6355" s="3" t="s">
        <v>3464</v>
      </c>
      <c r="K6355" s="3" t="s">
        <v>24</v>
      </c>
      <c r="L6355" s="3">
        <v>7.0</v>
      </c>
      <c r="M6355" s="3" t="s">
        <v>30</v>
      </c>
      <c r="N6355" s="3" t="s">
        <v>6557</v>
      </c>
      <c r="O6355" s="3" t="s">
        <v>1116</v>
      </c>
      <c r="P6355" s="4">
        <v>28110.0</v>
      </c>
      <c r="Q6355" s="3" t="s">
        <v>132</v>
      </c>
      <c r="S6355" s="3" t="s">
        <v>34</v>
      </c>
    </row>
    <row r="6356">
      <c r="A6356" s="2">
        <v>42318.71488425926</v>
      </c>
      <c r="B6356" s="3">
        <v>27.0</v>
      </c>
      <c r="C6356" s="3" t="s">
        <v>6139</v>
      </c>
      <c r="D6356" s="3">
        <v>39.0</v>
      </c>
      <c r="E6356" s="3" t="s">
        <v>6179</v>
      </c>
      <c r="F6356" s="3">
        <v>5.0</v>
      </c>
      <c r="G6356" s="3">
        <v>9.0</v>
      </c>
      <c r="H6356" s="3" t="s">
        <v>6521</v>
      </c>
      <c r="I6356" s="3" t="s">
        <v>6522</v>
      </c>
      <c r="J6356" s="3" t="s">
        <v>3464</v>
      </c>
      <c r="K6356" s="3" t="s">
        <v>24</v>
      </c>
      <c r="L6356" s="3">
        <v>8.0</v>
      </c>
      <c r="M6356" s="3" t="s">
        <v>25</v>
      </c>
      <c r="N6356" s="3" t="s">
        <v>3936</v>
      </c>
      <c r="O6356" s="3" t="s">
        <v>871</v>
      </c>
      <c r="P6356" s="4">
        <v>28320.0</v>
      </c>
      <c r="Q6356" s="3" t="s">
        <v>37</v>
      </c>
      <c r="S6356" s="3" t="s">
        <v>34</v>
      </c>
    </row>
    <row r="6357">
      <c r="A6357" s="2">
        <v>42318.71488425926</v>
      </c>
      <c r="B6357" s="3">
        <v>27.0</v>
      </c>
      <c r="C6357" s="3" t="s">
        <v>6139</v>
      </c>
      <c r="D6357" s="3">
        <v>39.0</v>
      </c>
      <c r="E6357" s="3" t="s">
        <v>6179</v>
      </c>
      <c r="F6357" s="3">
        <v>5.0</v>
      </c>
      <c r="G6357" s="3">
        <v>9.0</v>
      </c>
      <c r="H6357" s="3" t="s">
        <v>6521</v>
      </c>
      <c r="I6357" s="3" t="s">
        <v>6522</v>
      </c>
      <c r="J6357" s="3" t="s">
        <v>3464</v>
      </c>
      <c r="K6357" s="3" t="s">
        <v>24</v>
      </c>
      <c r="L6357" s="3">
        <v>9.0</v>
      </c>
      <c r="M6357" s="3" t="s">
        <v>30</v>
      </c>
      <c r="N6357" s="3" t="s">
        <v>6558</v>
      </c>
      <c r="O6357" s="3" t="s">
        <v>139</v>
      </c>
      <c r="P6357" s="4">
        <v>24737.0</v>
      </c>
      <c r="Q6357" s="3" t="s">
        <v>52</v>
      </c>
      <c r="S6357" s="3" t="s">
        <v>34</v>
      </c>
    </row>
    <row r="6358">
      <c r="A6358" s="2">
        <v>42318.71488425926</v>
      </c>
      <c r="B6358" s="3">
        <v>27.0</v>
      </c>
      <c r="C6358" s="3" t="s">
        <v>6139</v>
      </c>
      <c r="D6358" s="3">
        <v>39.0</v>
      </c>
      <c r="E6358" s="3" t="s">
        <v>6179</v>
      </c>
      <c r="F6358" s="3">
        <v>5.0</v>
      </c>
      <c r="G6358" s="3">
        <v>9.0</v>
      </c>
      <c r="H6358" s="3" t="s">
        <v>6521</v>
      </c>
      <c r="I6358" s="3" t="s">
        <v>6522</v>
      </c>
      <c r="J6358" s="3" t="s">
        <v>3464</v>
      </c>
      <c r="K6358" s="3" t="s">
        <v>24</v>
      </c>
      <c r="L6358" s="3">
        <v>10.0</v>
      </c>
      <c r="M6358" s="3" t="s">
        <v>25</v>
      </c>
      <c r="N6358" s="3" t="s">
        <v>989</v>
      </c>
      <c r="O6358" s="3" t="s">
        <v>27</v>
      </c>
      <c r="P6358" s="4">
        <v>25013.0</v>
      </c>
      <c r="Q6358" s="3" t="s">
        <v>43</v>
      </c>
      <c r="S6358" s="3" t="s">
        <v>34</v>
      </c>
    </row>
    <row r="6359">
      <c r="A6359" s="2">
        <v>42318.71488425926</v>
      </c>
      <c r="B6359" s="3">
        <v>27.0</v>
      </c>
      <c r="C6359" s="3" t="s">
        <v>6139</v>
      </c>
      <c r="D6359" s="3">
        <v>39.0</v>
      </c>
      <c r="E6359" s="3" t="s">
        <v>6179</v>
      </c>
      <c r="F6359" s="3">
        <v>5.0</v>
      </c>
      <c r="G6359" s="3">
        <v>9.0</v>
      </c>
      <c r="H6359" s="3" t="s">
        <v>6521</v>
      </c>
      <c r="I6359" s="3" t="s">
        <v>6522</v>
      </c>
      <c r="J6359" s="3" t="s">
        <v>3464</v>
      </c>
      <c r="K6359" s="3" t="s">
        <v>24</v>
      </c>
      <c r="L6359" s="3">
        <v>11.0</v>
      </c>
      <c r="M6359" s="3" t="s">
        <v>30</v>
      </c>
      <c r="N6359" s="3" t="s">
        <v>383</v>
      </c>
      <c r="O6359" s="3" t="s">
        <v>342</v>
      </c>
      <c r="P6359" s="4">
        <v>24326.0</v>
      </c>
      <c r="Q6359" s="3" t="s">
        <v>110</v>
      </c>
      <c r="S6359" s="3" t="s">
        <v>34</v>
      </c>
    </row>
    <row r="6360">
      <c r="A6360" s="2">
        <v>42318.71488425926</v>
      </c>
      <c r="B6360" s="3">
        <v>27.0</v>
      </c>
      <c r="C6360" s="3" t="s">
        <v>6139</v>
      </c>
      <c r="D6360" s="3">
        <v>58.0</v>
      </c>
      <c r="E6360" s="3" t="s">
        <v>6189</v>
      </c>
      <c r="F6360" s="3">
        <v>5.0</v>
      </c>
      <c r="G6360" s="3">
        <v>9.0</v>
      </c>
      <c r="H6360" s="3" t="s">
        <v>6521</v>
      </c>
      <c r="I6360" s="3" t="s">
        <v>6522</v>
      </c>
      <c r="J6360" s="3" t="s">
        <v>3464</v>
      </c>
      <c r="K6360" s="3" t="s">
        <v>24</v>
      </c>
      <c r="L6360" s="3">
        <v>1.0</v>
      </c>
      <c r="M6360" s="3" t="s">
        <v>30</v>
      </c>
      <c r="N6360" s="3" t="s">
        <v>6559</v>
      </c>
      <c r="O6360" s="3" t="s">
        <v>697</v>
      </c>
      <c r="P6360" s="4">
        <v>26539.0</v>
      </c>
      <c r="Q6360" s="3" t="s">
        <v>110</v>
      </c>
      <c r="S6360" s="3" t="s">
        <v>34</v>
      </c>
    </row>
    <row r="6361">
      <c r="A6361" s="2">
        <v>42318.71488425926</v>
      </c>
      <c r="B6361" s="3">
        <v>27.0</v>
      </c>
      <c r="C6361" s="3" t="s">
        <v>6139</v>
      </c>
      <c r="D6361" s="3">
        <v>58.0</v>
      </c>
      <c r="E6361" s="3" t="s">
        <v>6189</v>
      </c>
      <c r="F6361" s="3">
        <v>5.0</v>
      </c>
      <c r="G6361" s="3">
        <v>9.0</v>
      </c>
      <c r="H6361" s="3" t="s">
        <v>6521</v>
      </c>
      <c r="I6361" s="3" t="s">
        <v>6522</v>
      </c>
      <c r="J6361" s="3" t="s">
        <v>3464</v>
      </c>
      <c r="K6361" s="3" t="s">
        <v>24</v>
      </c>
      <c r="L6361" s="3">
        <v>2.0</v>
      </c>
      <c r="M6361" s="3" t="s">
        <v>25</v>
      </c>
      <c r="N6361" s="3" t="s">
        <v>4912</v>
      </c>
      <c r="O6361" s="3" t="s">
        <v>27</v>
      </c>
      <c r="P6361" s="4">
        <v>23578.0</v>
      </c>
      <c r="Q6361" s="3" t="s">
        <v>43</v>
      </c>
      <c r="S6361" s="3" t="s">
        <v>34</v>
      </c>
    </row>
    <row r="6362">
      <c r="A6362" s="2">
        <v>42318.71488425926</v>
      </c>
      <c r="B6362" s="3">
        <v>27.0</v>
      </c>
      <c r="C6362" s="3" t="s">
        <v>6139</v>
      </c>
      <c r="D6362" s="3">
        <v>58.0</v>
      </c>
      <c r="E6362" s="3" t="s">
        <v>6189</v>
      </c>
      <c r="F6362" s="3">
        <v>5.0</v>
      </c>
      <c r="G6362" s="3">
        <v>9.0</v>
      </c>
      <c r="H6362" s="3" t="s">
        <v>6521</v>
      </c>
      <c r="I6362" s="3" t="s">
        <v>6522</v>
      </c>
      <c r="J6362" s="3" t="s">
        <v>3464</v>
      </c>
      <c r="K6362" s="3" t="s">
        <v>24</v>
      </c>
      <c r="L6362" s="3">
        <v>3.0</v>
      </c>
      <c r="M6362" s="3" t="s">
        <v>30</v>
      </c>
      <c r="N6362" s="3" t="s">
        <v>6560</v>
      </c>
      <c r="O6362" s="3" t="s">
        <v>626</v>
      </c>
      <c r="P6362" s="4">
        <v>15877.0</v>
      </c>
      <c r="Q6362" s="3" t="s">
        <v>37</v>
      </c>
      <c r="S6362" s="3" t="s">
        <v>34</v>
      </c>
    </row>
    <row r="6363">
      <c r="A6363" s="2">
        <v>42318.71488425926</v>
      </c>
      <c r="B6363" s="3">
        <v>27.0</v>
      </c>
      <c r="C6363" s="3" t="s">
        <v>6139</v>
      </c>
      <c r="D6363" s="3">
        <v>58.0</v>
      </c>
      <c r="E6363" s="3" t="s">
        <v>6189</v>
      </c>
      <c r="F6363" s="3">
        <v>5.0</v>
      </c>
      <c r="G6363" s="3">
        <v>9.0</v>
      </c>
      <c r="H6363" s="3" t="s">
        <v>6521</v>
      </c>
      <c r="I6363" s="3" t="s">
        <v>6522</v>
      </c>
      <c r="J6363" s="3" t="s">
        <v>3464</v>
      </c>
      <c r="K6363" s="3" t="s">
        <v>24</v>
      </c>
      <c r="L6363" s="3">
        <v>4.0</v>
      </c>
      <c r="M6363" s="3" t="s">
        <v>25</v>
      </c>
      <c r="N6363" s="3" t="s">
        <v>4502</v>
      </c>
      <c r="O6363" s="3" t="s">
        <v>580</v>
      </c>
      <c r="P6363" s="4">
        <v>23364.0</v>
      </c>
      <c r="Q6363" s="3" t="s">
        <v>33</v>
      </c>
      <c r="S6363" s="3" t="s">
        <v>34</v>
      </c>
    </row>
    <row r="6364">
      <c r="A6364" s="2">
        <v>42318.71488425926</v>
      </c>
      <c r="B6364" s="3">
        <v>27.0</v>
      </c>
      <c r="C6364" s="3" t="s">
        <v>6139</v>
      </c>
      <c r="D6364" s="3">
        <v>58.0</v>
      </c>
      <c r="E6364" s="3" t="s">
        <v>6189</v>
      </c>
      <c r="F6364" s="3">
        <v>5.0</v>
      </c>
      <c r="G6364" s="3">
        <v>9.0</v>
      </c>
      <c r="H6364" s="3" t="s">
        <v>6521</v>
      </c>
      <c r="I6364" s="3" t="s">
        <v>6522</v>
      </c>
      <c r="J6364" s="3" t="s">
        <v>3464</v>
      </c>
      <c r="K6364" s="3" t="s">
        <v>24</v>
      </c>
      <c r="L6364" s="3">
        <v>5.0</v>
      </c>
      <c r="M6364" s="3" t="s">
        <v>30</v>
      </c>
      <c r="N6364" s="3" t="s">
        <v>6561</v>
      </c>
      <c r="O6364" s="3" t="s">
        <v>329</v>
      </c>
      <c r="P6364" s="4">
        <v>22973.0</v>
      </c>
      <c r="Q6364" s="3" t="s">
        <v>132</v>
      </c>
      <c r="S6364" s="3" t="s">
        <v>34</v>
      </c>
    </row>
    <row r="6365">
      <c r="A6365" s="2">
        <v>42318.71488425926</v>
      </c>
      <c r="B6365" s="3">
        <v>27.0</v>
      </c>
      <c r="C6365" s="3" t="s">
        <v>6139</v>
      </c>
      <c r="D6365" s="3">
        <v>58.0</v>
      </c>
      <c r="E6365" s="3" t="s">
        <v>6189</v>
      </c>
      <c r="F6365" s="3">
        <v>5.0</v>
      </c>
      <c r="G6365" s="3">
        <v>9.0</v>
      </c>
      <c r="H6365" s="3" t="s">
        <v>6521</v>
      </c>
      <c r="I6365" s="3" t="s">
        <v>6522</v>
      </c>
      <c r="J6365" s="3" t="s">
        <v>3464</v>
      </c>
      <c r="K6365" s="3" t="s">
        <v>24</v>
      </c>
      <c r="L6365" s="3">
        <v>6.0</v>
      </c>
      <c r="M6365" s="3" t="s">
        <v>25</v>
      </c>
      <c r="N6365" s="3" t="s">
        <v>6562</v>
      </c>
      <c r="O6365" s="3" t="s">
        <v>1452</v>
      </c>
      <c r="P6365" s="4">
        <v>20661.0</v>
      </c>
      <c r="Q6365" s="3" t="s">
        <v>189</v>
      </c>
      <c r="S6365" s="3" t="s">
        <v>34</v>
      </c>
    </row>
    <row r="6366">
      <c r="A6366" s="2">
        <v>42318.71488425926</v>
      </c>
      <c r="B6366" s="3">
        <v>27.0</v>
      </c>
      <c r="C6366" s="3" t="s">
        <v>6139</v>
      </c>
      <c r="D6366" s="3">
        <v>58.0</v>
      </c>
      <c r="E6366" s="3" t="s">
        <v>6189</v>
      </c>
      <c r="F6366" s="3">
        <v>5.0</v>
      </c>
      <c r="G6366" s="3">
        <v>9.0</v>
      </c>
      <c r="H6366" s="3" t="s">
        <v>6521</v>
      </c>
      <c r="I6366" s="3" t="s">
        <v>6522</v>
      </c>
      <c r="J6366" s="3" t="s">
        <v>3464</v>
      </c>
      <c r="K6366" s="3" t="s">
        <v>24</v>
      </c>
      <c r="L6366" s="3">
        <v>7.0</v>
      </c>
      <c r="M6366" s="3" t="s">
        <v>30</v>
      </c>
      <c r="N6366" s="3" t="s">
        <v>6563</v>
      </c>
      <c r="O6366" s="3" t="s">
        <v>487</v>
      </c>
      <c r="P6366" s="4">
        <v>16671.0</v>
      </c>
      <c r="Q6366" s="3" t="s">
        <v>145</v>
      </c>
      <c r="S6366" s="3" t="s">
        <v>34</v>
      </c>
    </row>
    <row r="6367">
      <c r="A6367" s="2">
        <v>42318.71488425926</v>
      </c>
      <c r="B6367" s="3">
        <v>27.0</v>
      </c>
      <c r="C6367" s="3" t="s">
        <v>6139</v>
      </c>
      <c r="D6367" s="3">
        <v>58.0</v>
      </c>
      <c r="E6367" s="3" t="s">
        <v>6189</v>
      </c>
      <c r="F6367" s="3">
        <v>5.0</v>
      </c>
      <c r="G6367" s="3">
        <v>9.0</v>
      </c>
      <c r="H6367" s="3" t="s">
        <v>6521</v>
      </c>
      <c r="I6367" s="3" t="s">
        <v>6522</v>
      </c>
      <c r="J6367" s="3" t="s">
        <v>3464</v>
      </c>
      <c r="K6367" s="3" t="s">
        <v>24</v>
      </c>
      <c r="L6367" s="3">
        <v>8.0</v>
      </c>
      <c r="M6367" s="3" t="s">
        <v>25</v>
      </c>
      <c r="N6367" s="3" t="s">
        <v>6564</v>
      </c>
      <c r="O6367" s="3" t="s">
        <v>570</v>
      </c>
      <c r="P6367" s="4">
        <v>17599.0</v>
      </c>
      <c r="Q6367" s="3" t="s">
        <v>209</v>
      </c>
      <c r="S6367" s="3" t="s">
        <v>34</v>
      </c>
    </row>
    <row r="6368">
      <c r="A6368" s="2">
        <v>42318.71488425926</v>
      </c>
      <c r="B6368" s="3">
        <v>27.0</v>
      </c>
      <c r="C6368" s="3" t="s">
        <v>6139</v>
      </c>
      <c r="D6368" s="3">
        <v>58.0</v>
      </c>
      <c r="E6368" s="3" t="s">
        <v>6189</v>
      </c>
      <c r="F6368" s="3">
        <v>5.0</v>
      </c>
      <c r="G6368" s="3">
        <v>9.0</v>
      </c>
      <c r="H6368" s="3" t="s">
        <v>6521</v>
      </c>
      <c r="I6368" s="3" t="s">
        <v>6522</v>
      </c>
      <c r="J6368" s="3" t="s">
        <v>3464</v>
      </c>
      <c r="K6368" s="3" t="s">
        <v>24</v>
      </c>
      <c r="L6368" s="3">
        <v>9.0</v>
      </c>
      <c r="M6368" s="3" t="s">
        <v>30</v>
      </c>
      <c r="N6368" s="3" t="s">
        <v>6565</v>
      </c>
      <c r="O6368" s="3" t="s">
        <v>283</v>
      </c>
      <c r="P6368" s="4">
        <v>23484.0</v>
      </c>
      <c r="Q6368" s="3" t="s">
        <v>149</v>
      </c>
      <c r="S6368" s="3" t="s">
        <v>34</v>
      </c>
    </row>
    <row r="6369">
      <c r="A6369" s="2">
        <v>42318.71488425926</v>
      </c>
      <c r="B6369" s="3">
        <v>27.0</v>
      </c>
      <c r="C6369" s="3" t="s">
        <v>6139</v>
      </c>
      <c r="D6369" s="3">
        <v>58.0</v>
      </c>
      <c r="E6369" s="3" t="s">
        <v>6189</v>
      </c>
      <c r="F6369" s="3">
        <v>5.0</v>
      </c>
      <c r="G6369" s="3">
        <v>9.0</v>
      </c>
      <c r="H6369" s="3" t="s">
        <v>6521</v>
      </c>
      <c r="I6369" s="3" t="s">
        <v>6522</v>
      </c>
      <c r="J6369" s="3" t="s">
        <v>3464</v>
      </c>
      <c r="K6369" s="3" t="s">
        <v>24</v>
      </c>
      <c r="L6369" s="3">
        <v>10.0</v>
      </c>
      <c r="M6369" s="3" t="s">
        <v>25</v>
      </c>
      <c r="N6369" s="3" t="s">
        <v>6566</v>
      </c>
      <c r="O6369" s="3" t="s">
        <v>59</v>
      </c>
      <c r="P6369" s="4">
        <v>18574.0</v>
      </c>
      <c r="Q6369" s="3" t="s">
        <v>49</v>
      </c>
      <c r="S6369" s="3" t="s">
        <v>34</v>
      </c>
    </row>
    <row r="6370">
      <c r="A6370" s="2">
        <v>42318.71488425926</v>
      </c>
      <c r="B6370" s="3">
        <v>27.0</v>
      </c>
      <c r="C6370" s="3" t="s">
        <v>6139</v>
      </c>
      <c r="D6370" s="3">
        <v>70.0</v>
      </c>
      <c r="E6370" s="3" t="s">
        <v>6199</v>
      </c>
      <c r="F6370" s="3">
        <v>5.0</v>
      </c>
      <c r="G6370" s="3">
        <v>9.0</v>
      </c>
      <c r="H6370" s="3" t="s">
        <v>6521</v>
      </c>
      <c r="I6370" s="3" t="s">
        <v>6522</v>
      </c>
      <c r="J6370" s="3" t="s">
        <v>3464</v>
      </c>
      <c r="K6370" s="3" t="s">
        <v>24</v>
      </c>
      <c r="L6370" s="3">
        <v>1.0</v>
      </c>
      <c r="M6370" s="3" t="s">
        <v>30</v>
      </c>
      <c r="N6370" s="3" t="s">
        <v>94</v>
      </c>
      <c r="O6370" s="3" t="s">
        <v>1494</v>
      </c>
      <c r="P6370" s="4">
        <v>22344.0</v>
      </c>
      <c r="Q6370" s="3" t="s">
        <v>105</v>
      </c>
      <c r="S6370" s="3" t="s">
        <v>34</v>
      </c>
    </row>
    <row r="6371">
      <c r="A6371" s="2">
        <v>42318.71488425926</v>
      </c>
      <c r="B6371" s="3">
        <v>27.0</v>
      </c>
      <c r="C6371" s="3" t="s">
        <v>6139</v>
      </c>
      <c r="D6371" s="3">
        <v>70.0</v>
      </c>
      <c r="E6371" s="3" t="s">
        <v>6199</v>
      </c>
      <c r="F6371" s="3">
        <v>5.0</v>
      </c>
      <c r="G6371" s="3">
        <v>9.0</v>
      </c>
      <c r="H6371" s="3" t="s">
        <v>6521</v>
      </c>
      <c r="I6371" s="3" t="s">
        <v>6522</v>
      </c>
      <c r="J6371" s="3" t="s">
        <v>3464</v>
      </c>
      <c r="K6371" s="3" t="s">
        <v>24</v>
      </c>
      <c r="L6371" s="3">
        <v>2.0</v>
      </c>
      <c r="M6371" s="3" t="s">
        <v>25</v>
      </c>
      <c r="N6371" s="3" t="s">
        <v>6567</v>
      </c>
      <c r="O6371" s="3" t="s">
        <v>91</v>
      </c>
      <c r="P6371" s="4">
        <v>17580.0</v>
      </c>
      <c r="Q6371" s="3" t="s">
        <v>105</v>
      </c>
      <c r="S6371" s="3" t="s">
        <v>34</v>
      </c>
    </row>
    <row r="6372">
      <c r="A6372" s="2">
        <v>42318.71488425926</v>
      </c>
      <c r="B6372" s="3">
        <v>27.0</v>
      </c>
      <c r="C6372" s="3" t="s">
        <v>6139</v>
      </c>
      <c r="D6372" s="3">
        <v>70.0</v>
      </c>
      <c r="E6372" s="3" t="s">
        <v>6199</v>
      </c>
      <c r="F6372" s="3">
        <v>5.0</v>
      </c>
      <c r="G6372" s="3">
        <v>9.0</v>
      </c>
      <c r="H6372" s="3" t="s">
        <v>6521</v>
      </c>
      <c r="I6372" s="3" t="s">
        <v>6522</v>
      </c>
      <c r="J6372" s="3" t="s">
        <v>3464</v>
      </c>
      <c r="K6372" s="3" t="s">
        <v>24</v>
      </c>
      <c r="L6372" s="3">
        <v>3.0</v>
      </c>
      <c r="M6372" s="3" t="s">
        <v>30</v>
      </c>
      <c r="N6372" s="3" t="s">
        <v>6568</v>
      </c>
      <c r="O6372" s="3" t="s">
        <v>633</v>
      </c>
      <c r="P6372" s="4">
        <v>18930.0</v>
      </c>
      <c r="Q6372" s="3" t="s">
        <v>132</v>
      </c>
      <c r="S6372" s="3" t="s">
        <v>29</v>
      </c>
    </row>
    <row r="6373">
      <c r="A6373" s="2">
        <v>42318.71488425926</v>
      </c>
      <c r="B6373" s="3">
        <v>27.0</v>
      </c>
      <c r="C6373" s="3" t="s">
        <v>6139</v>
      </c>
      <c r="D6373" s="3">
        <v>70.0</v>
      </c>
      <c r="E6373" s="3" t="s">
        <v>6199</v>
      </c>
      <c r="F6373" s="3">
        <v>5.0</v>
      </c>
      <c r="G6373" s="3">
        <v>9.0</v>
      </c>
      <c r="H6373" s="3" t="s">
        <v>6521</v>
      </c>
      <c r="I6373" s="3" t="s">
        <v>6522</v>
      </c>
      <c r="J6373" s="3" t="s">
        <v>3464</v>
      </c>
      <c r="K6373" s="3" t="s">
        <v>24</v>
      </c>
      <c r="L6373" s="3">
        <v>4.0</v>
      </c>
      <c r="M6373" s="3" t="s">
        <v>25</v>
      </c>
      <c r="N6373" s="3" t="s">
        <v>6569</v>
      </c>
      <c r="O6373" s="3" t="s">
        <v>218</v>
      </c>
      <c r="P6373" s="4">
        <v>21861.0</v>
      </c>
      <c r="Q6373" s="3" t="s">
        <v>52</v>
      </c>
      <c r="S6373" s="3" t="s">
        <v>34</v>
      </c>
    </row>
    <row r="6374">
      <c r="A6374" s="2">
        <v>42318.71488425926</v>
      </c>
      <c r="B6374" s="3">
        <v>27.0</v>
      </c>
      <c r="C6374" s="3" t="s">
        <v>6139</v>
      </c>
      <c r="D6374" s="3">
        <v>70.0</v>
      </c>
      <c r="E6374" s="3" t="s">
        <v>6199</v>
      </c>
      <c r="F6374" s="3">
        <v>5.0</v>
      </c>
      <c r="G6374" s="3">
        <v>9.0</v>
      </c>
      <c r="H6374" s="3" t="s">
        <v>6521</v>
      </c>
      <c r="I6374" s="3" t="s">
        <v>6522</v>
      </c>
      <c r="J6374" s="3" t="s">
        <v>3464</v>
      </c>
      <c r="K6374" s="3" t="s">
        <v>24</v>
      </c>
      <c r="L6374" s="3">
        <v>5.0</v>
      </c>
      <c r="M6374" s="3" t="s">
        <v>30</v>
      </c>
      <c r="N6374" s="3" t="s">
        <v>6570</v>
      </c>
      <c r="O6374" s="3" t="s">
        <v>885</v>
      </c>
      <c r="P6374" s="4">
        <v>31609.0</v>
      </c>
      <c r="Q6374" s="3" t="s">
        <v>189</v>
      </c>
      <c r="S6374" s="3" t="s">
        <v>34</v>
      </c>
    </row>
    <row r="6375">
      <c r="A6375" s="2">
        <v>42318.71488425926</v>
      </c>
      <c r="B6375" s="3">
        <v>27.0</v>
      </c>
      <c r="C6375" s="3" t="s">
        <v>6139</v>
      </c>
      <c r="D6375" s="3">
        <v>70.0</v>
      </c>
      <c r="E6375" s="3" t="s">
        <v>6199</v>
      </c>
      <c r="F6375" s="3">
        <v>5.0</v>
      </c>
      <c r="G6375" s="3">
        <v>9.0</v>
      </c>
      <c r="H6375" s="3" t="s">
        <v>6521</v>
      </c>
      <c r="I6375" s="3" t="s">
        <v>6522</v>
      </c>
      <c r="J6375" s="3" t="s">
        <v>3464</v>
      </c>
      <c r="K6375" s="3" t="s">
        <v>24</v>
      </c>
      <c r="L6375" s="3">
        <v>6.0</v>
      </c>
      <c r="M6375" s="3" t="s">
        <v>25</v>
      </c>
      <c r="N6375" s="3" t="s">
        <v>2834</v>
      </c>
      <c r="O6375" s="3" t="s">
        <v>95</v>
      </c>
      <c r="P6375" s="4">
        <v>19407.0</v>
      </c>
      <c r="Q6375" s="3" t="s">
        <v>96</v>
      </c>
      <c r="S6375" s="3" t="s">
        <v>34</v>
      </c>
    </row>
    <row r="6376">
      <c r="A6376" s="2">
        <v>42318.71488425926</v>
      </c>
      <c r="B6376" s="3">
        <v>27.0</v>
      </c>
      <c r="C6376" s="3" t="s">
        <v>6139</v>
      </c>
      <c r="D6376" s="3">
        <v>70.0</v>
      </c>
      <c r="E6376" s="3" t="s">
        <v>6199</v>
      </c>
      <c r="F6376" s="3">
        <v>5.0</v>
      </c>
      <c r="G6376" s="3">
        <v>9.0</v>
      </c>
      <c r="H6376" s="3" t="s">
        <v>6521</v>
      </c>
      <c r="I6376" s="3" t="s">
        <v>6522</v>
      </c>
      <c r="J6376" s="3" t="s">
        <v>3464</v>
      </c>
      <c r="K6376" s="3" t="s">
        <v>24</v>
      </c>
      <c r="L6376" s="3">
        <v>7.0</v>
      </c>
      <c r="M6376" s="3" t="s">
        <v>30</v>
      </c>
      <c r="N6376" s="3" t="s">
        <v>6571</v>
      </c>
      <c r="O6376" s="3" t="s">
        <v>1876</v>
      </c>
      <c r="P6376" s="4">
        <v>17480.0</v>
      </c>
      <c r="Q6376" s="3" t="s">
        <v>105</v>
      </c>
      <c r="S6376" s="3" t="s">
        <v>34</v>
      </c>
    </row>
    <row r="6377">
      <c r="A6377" s="2">
        <v>42318.71488425926</v>
      </c>
      <c r="B6377" s="3">
        <v>27.0</v>
      </c>
      <c r="C6377" s="3" t="s">
        <v>6139</v>
      </c>
      <c r="D6377" s="3">
        <v>70.0</v>
      </c>
      <c r="E6377" s="3" t="s">
        <v>6199</v>
      </c>
      <c r="F6377" s="3">
        <v>5.0</v>
      </c>
      <c r="G6377" s="3">
        <v>9.0</v>
      </c>
      <c r="H6377" s="3" t="s">
        <v>6521</v>
      </c>
      <c r="I6377" s="3" t="s">
        <v>6522</v>
      </c>
      <c r="J6377" s="3" t="s">
        <v>3464</v>
      </c>
      <c r="K6377" s="3" t="s">
        <v>24</v>
      </c>
      <c r="L6377" s="3">
        <v>8.0</v>
      </c>
      <c r="M6377" s="3" t="s">
        <v>25</v>
      </c>
      <c r="N6377" s="3" t="s">
        <v>6572</v>
      </c>
      <c r="O6377" s="3" t="s">
        <v>681</v>
      </c>
      <c r="P6377" s="4">
        <v>27669.0</v>
      </c>
      <c r="Q6377" s="3" t="s">
        <v>132</v>
      </c>
      <c r="S6377" s="3" t="s">
        <v>34</v>
      </c>
    </row>
    <row r="6378">
      <c r="A6378" s="2">
        <v>42318.71488425926</v>
      </c>
      <c r="B6378" s="3">
        <v>27.0</v>
      </c>
      <c r="C6378" s="3" t="s">
        <v>6139</v>
      </c>
      <c r="D6378" s="3">
        <v>70.0</v>
      </c>
      <c r="E6378" s="3" t="s">
        <v>6199</v>
      </c>
      <c r="F6378" s="3">
        <v>5.0</v>
      </c>
      <c r="G6378" s="3">
        <v>9.0</v>
      </c>
      <c r="H6378" s="3" t="s">
        <v>6521</v>
      </c>
      <c r="I6378" s="3" t="s">
        <v>6522</v>
      </c>
      <c r="J6378" s="3" t="s">
        <v>3464</v>
      </c>
      <c r="K6378" s="3" t="s">
        <v>24</v>
      </c>
      <c r="L6378" s="3">
        <v>9.0</v>
      </c>
      <c r="M6378" s="3" t="s">
        <v>30</v>
      </c>
      <c r="N6378" s="3" t="s">
        <v>6573</v>
      </c>
      <c r="O6378" s="3" t="s">
        <v>2037</v>
      </c>
      <c r="P6378" s="4">
        <v>33057.0</v>
      </c>
      <c r="Q6378" s="3" t="s">
        <v>33</v>
      </c>
      <c r="S6378" s="3" t="s">
        <v>34</v>
      </c>
    </row>
    <row r="6379">
      <c r="A6379" s="2">
        <v>42318.71488425926</v>
      </c>
      <c r="B6379" s="3">
        <v>27.0</v>
      </c>
      <c r="C6379" s="3" t="s">
        <v>6139</v>
      </c>
      <c r="D6379" s="3">
        <v>70.0</v>
      </c>
      <c r="E6379" s="3" t="s">
        <v>6199</v>
      </c>
      <c r="F6379" s="3">
        <v>5.0</v>
      </c>
      <c r="G6379" s="3">
        <v>9.0</v>
      </c>
      <c r="H6379" s="3" t="s">
        <v>6521</v>
      </c>
      <c r="I6379" s="3" t="s">
        <v>6522</v>
      </c>
      <c r="J6379" s="3" t="s">
        <v>3464</v>
      </c>
      <c r="K6379" s="3" t="s">
        <v>24</v>
      </c>
      <c r="L6379" s="3">
        <v>10.0</v>
      </c>
      <c r="M6379" s="3" t="s">
        <v>25</v>
      </c>
      <c r="N6379" s="3" t="s">
        <v>2534</v>
      </c>
      <c r="O6379" s="3" t="s">
        <v>1487</v>
      </c>
      <c r="P6379" s="4">
        <v>27946.0</v>
      </c>
      <c r="Q6379" s="3" t="s">
        <v>372</v>
      </c>
      <c r="S6379" s="3" t="s">
        <v>34</v>
      </c>
    </row>
    <row r="6380">
      <c r="A6380" s="2">
        <v>42318.71488425926</v>
      </c>
      <c r="B6380" s="3">
        <v>27.0</v>
      </c>
      <c r="C6380" s="3" t="s">
        <v>6139</v>
      </c>
      <c r="D6380" s="3">
        <v>71.0</v>
      </c>
      <c r="E6380" s="3" t="s">
        <v>6207</v>
      </c>
      <c r="F6380" s="3">
        <v>5.0</v>
      </c>
      <c r="G6380" s="3">
        <v>9.0</v>
      </c>
      <c r="H6380" s="3" t="s">
        <v>6521</v>
      </c>
      <c r="I6380" s="3" t="s">
        <v>6522</v>
      </c>
      <c r="J6380" s="3" t="s">
        <v>3464</v>
      </c>
      <c r="K6380" s="3" t="s">
        <v>24</v>
      </c>
      <c r="L6380" s="3">
        <v>1.0</v>
      </c>
      <c r="M6380" s="3" t="s">
        <v>25</v>
      </c>
      <c r="N6380" s="3" t="s">
        <v>3142</v>
      </c>
      <c r="O6380" s="3" t="s">
        <v>377</v>
      </c>
      <c r="P6380" s="4">
        <v>20558.0</v>
      </c>
      <c r="Q6380" s="3" t="s">
        <v>205</v>
      </c>
      <c r="S6380" s="3" t="s">
        <v>34</v>
      </c>
    </row>
    <row r="6381">
      <c r="A6381" s="2">
        <v>42318.71488425926</v>
      </c>
      <c r="B6381" s="3">
        <v>27.0</v>
      </c>
      <c r="C6381" s="3" t="s">
        <v>6139</v>
      </c>
      <c r="D6381" s="3">
        <v>71.0</v>
      </c>
      <c r="E6381" s="3" t="s">
        <v>6207</v>
      </c>
      <c r="F6381" s="3">
        <v>5.0</v>
      </c>
      <c r="G6381" s="3">
        <v>9.0</v>
      </c>
      <c r="H6381" s="3" t="s">
        <v>6521</v>
      </c>
      <c r="I6381" s="3" t="s">
        <v>6522</v>
      </c>
      <c r="J6381" s="3" t="s">
        <v>3464</v>
      </c>
      <c r="K6381" s="3" t="s">
        <v>24</v>
      </c>
      <c r="L6381" s="3">
        <v>2.0</v>
      </c>
      <c r="M6381" s="3" t="s">
        <v>30</v>
      </c>
      <c r="N6381" s="3" t="s">
        <v>6574</v>
      </c>
      <c r="O6381" s="3" t="s">
        <v>71</v>
      </c>
      <c r="P6381" s="4">
        <v>28566.0</v>
      </c>
      <c r="Q6381" s="3" t="s">
        <v>418</v>
      </c>
      <c r="S6381" s="3" t="s">
        <v>34</v>
      </c>
    </row>
    <row r="6382">
      <c r="A6382" s="2">
        <v>42318.71488425926</v>
      </c>
      <c r="B6382" s="3">
        <v>27.0</v>
      </c>
      <c r="C6382" s="3" t="s">
        <v>6139</v>
      </c>
      <c r="D6382" s="3">
        <v>71.0</v>
      </c>
      <c r="E6382" s="3" t="s">
        <v>6207</v>
      </c>
      <c r="F6382" s="3">
        <v>5.0</v>
      </c>
      <c r="G6382" s="3">
        <v>9.0</v>
      </c>
      <c r="H6382" s="3" t="s">
        <v>6521</v>
      </c>
      <c r="I6382" s="3" t="s">
        <v>6522</v>
      </c>
      <c r="J6382" s="3" t="s">
        <v>3464</v>
      </c>
      <c r="K6382" s="3" t="s">
        <v>24</v>
      </c>
      <c r="L6382" s="3">
        <v>3.0</v>
      </c>
      <c r="M6382" s="3" t="s">
        <v>25</v>
      </c>
      <c r="N6382" s="3" t="s">
        <v>6575</v>
      </c>
      <c r="O6382" s="3" t="s">
        <v>95</v>
      </c>
      <c r="P6382" s="4">
        <v>20138.0</v>
      </c>
      <c r="Q6382" s="3" t="s">
        <v>149</v>
      </c>
      <c r="S6382" s="3" t="s">
        <v>34</v>
      </c>
    </row>
    <row r="6383">
      <c r="A6383" s="2">
        <v>42318.71488425926</v>
      </c>
      <c r="B6383" s="3">
        <v>27.0</v>
      </c>
      <c r="C6383" s="3" t="s">
        <v>6139</v>
      </c>
      <c r="D6383" s="3">
        <v>71.0</v>
      </c>
      <c r="E6383" s="3" t="s">
        <v>6207</v>
      </c>
      <c r="F6383" s="3">
        <v>5.0</v>
      </c>
      <c r="G6383" s="3">
        <v>9.0</v>
      </c>
      <c r="H6383" s="3" t="s">
        <v>6521</v>
      </c>
      <c r="I6383" s="3" t="s">
        <v>6522</v>
      </c>
      <c r="J6383" s="3" t="s">
        <v>3464</v>
      </c>
      <c r="K6383" s="3" t="s">
        <v>24</v>
      </c>
      <c r="L6383" s="3">
        <v>4.0</v>
      </c>
      <c r="M6383" s="3" t="s">
        <v>30</v>
      </c>
      <c r="N6383" s="3" t="s">
        <v>6576</v>
      </c>
      <c r="O6383" s="3" t="s">
        <v>452</v>
      </c>
      <c r="P6383" s="4">
        <v>20117.0</v>
      </c>
      <c r="Q6383" s="3" t="s">
        <v>153</v>
      </c>
      <c r="S6383" s="3" t="s">
        <v>34</v>
      </c>
    </row>
    <row r="6384">
      <c r="A6384" s="2">
        <v>42318.71488425926</v>
      </c>
      <c r="B6384" s="3">
        <v>27.0</v>
      </c>
      <c r="C6384" s="3" t="s">
        <v>6139</v>
      </c>
      <c r="D6384" s="3">
        <v>71.0</v>
      </c>
      <c r="E6384" s="3" t="s">
        <v>6207</v>
      </c>
      <c r="F6384" s="3">
        <v>5.0</v>
      </c>
      <c r="G6384" s="3">
        <v>9.0</v>
      </c>
      <c r="H6384" s="3" t="s">
        <v>6521</v>
      </c>
      <c r="I6384" s="3" t="s">
        <v>6522</v>
      </c>
      <c r="J6384" s="3" t="s">
        <v>3464</v>
      </c>
      <c r="K6384" s="3" t="s">
        <v>24</v>
      </c>
      <c r="L6384" s="3">
        <v>5.0</v>
      </c>
      <c r="M6384" s="3" t="s">
        <v>25</v>
      </c>
      <c r="N6384" s="3" t="s">
        <v>1886</v>
      </c>
      <c r="O6384" s="3" t="s">
        <v>102</v>
      </c>
      <c r="P6384" s="4">
        <v>21770.0</v>
      </c>
      <c r="Q6384" s="3" t="s">
        <v>153</v>
      </c>
      <c r="S6384" s="3" t="s">
        <v>34</v>
      </c>
    </row>
    <row r="6385">
      <c r="A6385" s="2">
        <v>42318.71488425926</v>
      </c>
      <c r="B6385" s="3">
        <v>27.0</v>
      </c>
      <c r="C6385" s="3" t="s">
        <v>6139</v>
      </c>
      <c r="D6385" s="3">
        <v>71.0</v>
      </c>
      <c r="E6385" s="3" t="s">
        <v>6207</v>
      </c>
      <c r="F6385" s="3">
        <v>5.0</v>
      </c>
      <c r="G6385" s="3">
        <v>9.0</v>
      </c>
      <c r="H6385" s="3" t="s">
        <v>6521</v>
      </c>
      <c r="I6385" s="3" t="s">
        <v>6522</v>
      </c>
      <c r="J6385" s="3" t="s">
        <v>3464</v>
      </c>
      <c r="K6385" s="3" t="s">
        <v>24</v>
      </c>
      <c r="L6385" s="3">
        <v>6.0</v>
      </c>
      <c r="M6385" s="3" t="s">
        <v>30</v>
      </c>
      <c r="N6385" s="3" t="s">
        <v>6577</v>
      </c>
      <c r="O6385" s="3" t="s">
        <v>121</v>
      </c>
      <c r="P6385" s="4">
        <v>21610.0</v>
      </c>
      <c r="Q6385" s="3" t="s">
        <v>52</v>
      </c>
      <c r="S6385" s="3" t="s">
        <v>34</v>
      </c>
    </row>
    <row r="6386">
      <c r="A6386" s="2">
        <v>42318.71488425926</v>
      </c>
      <c r="B6386" s="3">
        <v>27.0</v>
      </c>
      <c r="C6386" s="3" t="s">
        <v>6139</v>
      </c>
      <c r="D6386" s="3">
        <v>71.0</v>
      </c>
      <c r="E6386" s="3" t="s">
        <v>6207</v>
      </c>
      <c r="F6386" s="3">
        <v>5.0</v>
      </c>
      <c r="G6386" s="3">
        <v>9.0</v>
      </c>
      <c r="H6386" s="3" t="s">
        <v>6521</v>
      </c>
      <c r="I6386" s="3" t="s">
        <v>6522</v>
      </c>
      <c r="J6386" s="3" t="s">
        <v>3464</v>
      </c>
      <c r="K6386" s="3" t="s">
        <v>24</v>
      </c>
      <c r="L6386" s="3">
        <v>7.0</v>
      </c>
      <c r="M6386" s="3" t="s">
        <v>25</v>
      </c>
      <c r="N6386" s="3" t="s">
        <v>6578</v>
      </c>
      <c r="O6386" s="3" t="s">
        <v>6579</v>
      </c>
      <c r="P6386" s="4">
        <v>23160.0</v>
      </c>
      <c r="Q6386" s="3" t="s">
        <v>37</v>
      </c>
      <c r="S6386" s="3" t="s">
        <v>34</v>
      </c>
    </row>
    <row r="6387">
      <c r="A6387" s="2">
        <v>42318.71488425926</v>
      </c>
      <c r="B6387" s="3">
        <v>27.0</v>
      </c>
      <c r="C6387" s="3" t="s">
        <v>6139</v>
      </c>
      <c r="D6387" s="3">
        <v>71.0</v>
      </c>
      <c r="E6387" s="3" t="s">
        <v>6207</v>
      </c>
      <c r="F6387" s="3">
        <v>5.0</v>
      </c>
      <c r="G6387" s="3">
        <v>9.0</v>
      </c>
      <c r="H6387" s="3" t="s">
        <v>6521</v>
      </c>
      <c r="I6387" s="3" t="s">
        <v>6522</v>
      </c>
      <c r="J6387" s="3" t="s">
        <v>3464</v>
      </c>
      <c r="K6387" s="3" t="s">
        <v>24</v>
      </c>
      <c r="L6387" s="3">
        <v>8.0</v>
      </c>
      <c r="M6387" s="3" t="s">
        <v>30</v>
      </c>
      <c r="N6387" s="3" t="s">
        <v>6580</v>
      </c>
      <c r="O6387" s="3" t="s">
        <v>102</v>
      </c>
      <c r="P6387" s="4">
        <v>18295.0</v>
      </c>
      <c r="Q6387" s="3" t="s">
        <v>113</v>
      </c>
      <c r="S6387" s="3" t="s">
        <v>34</v>
      </c>
    </row>
    <row r="6388">
      <c r="A6388" s="2">
        <v>42318.71488425926</v>
      </c>
      <c r="B6388" s="3">
        <v>27.0</v>
      </c>
      <c r="C6388" s="3" t="s">
        <v>6139</v>
      </c>
      <c r="D6388" s="3">
        <v>71.0</v>
      </c>
      <c r="E6388" s="3" t="s">
        <v>6207</v>
      </c>
      <c r="F6388" s="3">
        <v>5.0</v>
      </c>
      <c r="G6388" s="3">
        <v>9.0</v>
      </c>
      <c r="H6388" s="3" t="s">
        <v>6521</v>
      </c>
      <c r="I6388" s="3" t="s">
        <v>6522</v>
      </c>
      <c r="J6388" s="3" t="s">
        <v>3464</v>
      </c>
      <c r="K6388" s="3" t="s">
        <v>24</v>
      </c>
      <c r="L6388" s="3">
        <v>9.0</v>
      </c>
      <c r="M6388" s="3" t="s">
        <v>25</v>
      </c>
      <c r="N6388" s="3" t="s">
        <v>6581</v>
      </c>
      <c r="O6388" s="3" t="s">
        <v>281</v>
      </c>
      <c r="P6388" s="4">
        <v>19074.0</v>
      </c>
      <c r="Q6388" s="3" t="s">
        <v>86</v>
      </c>
      <c r="S6388" s="3" t="s">
        <v>34</v>
      </c>
    </row>
    <row r="6389">
      <c r="A6389" s="2">
        <v>42318.71488425926</v>
      </c>
      <c r="B6389" s="3">
        <v>27.0</v>
      </c>
      <c r="C6389" s="3" t="s">
        <v>6139</v>
      </c>
      <c r="D6389" s="3">
        <v>71.0</v>
      </c>
      <c r="E6389" s="3" t="s">
        <v>6207</v>
      </c>
      <c r="F6389" s="3">
        <v>5.0</v>
      </c>
      <c r="G6389" s="3">
        <v>9.0</v>
      </c>
      <c r="H6389" s="3" t="s">
        <v>6521</v>
      </c>
      <c r="I6389" s="3" t="s">
        <v>6522</v>
      </c>
      <c r="J6389" s="3" t="s">
        <v>3464</v>
      </c>
      <c r="K6389" s="3" t="s">
        <v>24</v>
      </c>
      <c r="L6389" s="3">
        <v>10.0</v>
      </c>
      <c r="M6389" s="3" t="s">
        <v>30</v>
      </c>
      <c r="N6389" s="3" t="s">
        <v>6582</v>
      </c>
      <c r="O6389" s="3" t="s">
        <v>67</v>
      </c>
      <c r="P6389" s="4">
        <v>18697.0</v>
      </c>
      <c r="Q6389" s="3" t="s">
        <v>72</v>
      </c>
      <c r="S6389" s="3" t="s">
        <v>34</v>
      </c>
    </row>
    <row r="6390">
      <c r="A6390" s="2">
        <v>42318.71488425926</v>
      </c>
      <c r="B6390" s="3">
        <v>27.0</v>
      </c>
      <c r="C6390" s="3" t="s">
        <v>6139</v>
      </c>
      <c r="D6390" s="3">
        <v>71.0</v>
      </c>
      <c r="E6390" s="3" t="s">
        <v>6207</v>
      </c>
      <c r="F6390" s="3">
        <v>5.0</v>
      </c>
      <c r="G6390" s="3">
        <v>9.0</v>
      </c>
      <c r="H6390" s="3" t="s">
        <v>6521</v>
      </c>
      <c r="I6390" s="3" t="s">
        <v>6522</v>
      </c>
      <c r="J6390" s="3" t="s">
        <v>3464</v>
      </c>
      <c r="K6390" s="3" t="s">
        <v>24</v>
      </c>
      <c r="L6390" s="3">
        <v>11.0</v>
      </c>
      <c r="M6390" s="3" t="s">
        <v>25</v>
      </c>
      <c r="N6390" s="3" t="s">
        <v>6583</v>
      </c>
      <c r="O6390" s="3" t="s">
        <v>6584</v>
      </c>
      <c r="P6390" s="4">
        <v>21164.0</v>
      </c>
      <c r="Q6390" s="3" t="s">
        <v>72</v>
      </c>
      <c r="S6390" s="3" t="s">
        <v>34</v>
      </c>
    </row>
    <row r="6391">
      <c r="A6391" s="2">
        <v>42318.71488425926</v>
      </c>
      <c r="B6391" s="3">
        <v>27.0</v>
      </c>
      <c r="C6391" s="3" t="s">
        <v>6139</v>
      </c>
      <c r="D6391" s="3">
        <v>71.0</v>
      </c>
      <c r="E6391" s="3" t="s">
        <v>6207</v>
      </c>
      <c r="F6391" s="3">
        <v>5.0</v>
      </c>
      <c r="G6391" s="3">
        <v>9.0</v>
      </c>
      <c r="H6391" s="3" t="s">
        <v>6521</v>
      </c>
      <c r="I6391" s="3" t="s">
        <v>6522</v>
      </c>
      <c r="J6391" s="3" t="s">
        <v>3464</v>
      </c>
      <c r="K6391" s="3" t="s">
        <v>24</v>
      </c>
      <c r="L6391" s="3">
        <v>12.0</v>
      </c>
      <c r="M6391" s="3" t="s">
        <v>30</v>
      </c>
      <c r="N6391" s="3" t="s">
        <v>6585</v>
      </c>
      <c r="O6391" s="3" t="s">
        <v>919</v>
      </c>
      <c r="P6391" s="4">
        <v>26159.0</v>
      </c>
      <c r="Q6391" s="3" t="s">
        <v>110</v>
      </c>
      <c r="S6391" s="3" t="s">
        <v>34</v>
      </c>
    </row>
    <row r="6392">
      <c r="A6392" s="2">
        <v>42318.71488425926</v>
      </c>
      <c r="B6392" s="3">
        <v>27.0</v>
      </c>
      <c r="C6392" s="3" t="s">
        <v>6139</v>
      </c>
      <c r="D6392" s="3">
        <v>71.0</v>
      </c>
      <c r="E6392" s="3" t="s">
        <v>6207</v>
      </c>
      <c r="F6392" s="3">
        <v>5.0</v>
      </c>
      <c r="G6392" s="3">
        <v>9.0</v>
      </c>
      <c r="H6392" s="3" t="s">
        <v>6521</v>
      </c>
      <c r="I6392" s="3" t="s">
        <v>6522</v>
      </c>
      <c r="J6392" s="3" t="s">
        <v>3464</v>
      </c>
      <c r="K6392" s="3" t="s">
        <v>24</v>
      </c>
      <c r="L6392" s="3">
        <v>13.0</v>
      </c>
      <c r="M6392" s="3" t="s">
        <v>25</v>
      </c>
      <c r="N6392" s="3" t="s">
        <v>2979</v>
      </c>
      <c r="O6392" s="3" t="s">
        <v>685</v>
      </c>
      <c r="P6392" s="4">
        <v>26636.0</v>
      </c>
      <c r="Q6392" s="3" t="s">
        <v>72</v>
      </c>
      <c r="S6392" s="3" t="s">
        <v>34</v>
      </c>
    </row>
    <row r="6393">
      <c r="A6393" s="2">
        <v>42318.71488425926</v>
      </c>
      <c r="B6393" s="3">
        <v>27.0</v>
      </c>
      <c r="C6393" s="3" t="s">
        <v>6139</v>
      </c>
      <c r="D6393" s="3">
        <v>71.0</v>
      </c>
      <c r="E6393" s="3" t="s">
        <v>6207</v>
      </c>
      <c r="F6393" s="3">
        <v>5.0</v>
      </c>
      <c r="G6393" s="3">
        <v>9.0</v>
      </c>
      <c r="H6393" s="3" t="s">
        <v>6521</v>
      </c>
      <c r="I6393" s="3" t="s">
        <v>6522</v>
      </c>
      <c r="J6393" s="3" t="s">
        <v>3464</v>
      </c>
      <c r="K6393" s="3" t="s">
        <v>24</v>
      </c>
      <c r="L6393" s="3">
        <v>14.0</v>
      </c>
      <c r="M6393" s="3" t="s">
        <v>30</v>
      </c>
      <c r="N6393" s="3" t="s">
        <v>6586</v>
      </c>
      <c r="O6393" s="3" t="s">
        <v>368</v>
      </c>
      <c r="P6393" s="4">
        <v>18525.0</v>
      </c>
      <c r="Q6393" s="3" t="s">
        <v>96</v>
      </c>
      <c r="S6393" s="3" t="s">
        <v>34</v>
      </c>
    </row>
    <row r="6394">
      <c r="A6394" s="2">
        <v>42318.71488425926</v>
      </c>
      <c r="B6394" s="3">
        <v>27.0</v>
      </c>
      <c r="C6394" s="3" t="s">
        <v>6139</v>
      </c>
      <c r="D6394" s="3">
        <v>71.0</v>
      </c>
      <c r="E6394" s="3" t="s">
        <v>6207</v>
      </c>
      <c r="F6394" s="3">
        <v>5.0</v>
      </c>
      <c r="G6394" s="3">
        <v>9.0</v>
      </c>
      <c r="H6394" s="3" t="s">
        <v>6521</v>
      </c>
      <c r="I6394" s="3" t="s">
        <v>6522</v>
      </c>
      <c r="J6394" s="3" t="s">
        <v>3464</v>
      </c>
      <c r="K6394" s="3" t="s">
        <v>24</v>
      </c>
      <c r="L6394" s="3">
        <v>15.0</v>
      </c>
      <c r="M6394" s="3" t="s">
        <v>25</v>
      </c>
      <c r="N6394" s="3" t="s">
        <v>5799</v>
      </c>
      <c r="O6394" s="3" t="s">
        <v>417</v>
      </c>
      <c r="P6394" s="4">
        <v>20735.0</v>
      </c>
      <c r="Q6394" s="3" t="s">
        <v>115</v>
      </c>
      <c r="S6394" s="3" t="s">
        <v>34</v>
      </c>
    </row>
    <row r="6395">
      <c r="A6395" s="2">
        <v>42318.71488425926</v>
      </c>
      <c r="B6395" s="3">
        <v>27.0</v>
      </c>
      <c r="C6395" s="3" t="s">
        <v>6139</v>
      </c>
      <c r="D6395" s="3">
        <v>71.0</v>
      </c>
      <c r="E6395" s="3" t="s">
        <v>6207</v>
      </c>
      <c r="F6395" s="3">
        <v>5.0</v>
      </c>
      <c r="G6395" s="3">
        <v>9.0</v>
      </c>
      <c r="H6395" s="3" t="s">
        <v>6521</v>
      </c>
      <c r="I6395" s="3" t="s">
        <v>6522</v>
      </c>
      <c r="J6395" s="3" t="s">
        <v>3464</v>
      </c>
      <c r="K6395" s="3" t="s">
        <v>24</v>
      </c>
      <c r="L6395" s="3">
        <v>16.0</v>
      </c>
      <c r="M6395" s="3" t="s">
        <v>30</v>
      </c>
      <c r="N6395" s="3" t="s">
        <v>6587</v>
      </c>
      <c r="O6395" s="3" t="s">
        <v>6588</v>
      </c>
      <c r="P6395" s="4">
        <v>28066.0</v>
      </c>
      <c r="Q6395" s="3" t="s">
        <v>37</v>
      </c>
      <c r="S6395" s="3" t="s">
        <v>34</v>
      </c>
    </row>
    <row r="6396">
      <c r="A6396" s="2">
        <v>42318.71488425926</v>
      </c>
      <c r="B6396" s="3">
        <v>27.0</v>
      </c>
      <c r="C6396" s="3" t="s">
        <v>6139</v>
      </c>
      <c r="D6396" s="3">
        <v>71.0</v>
      </c>
      <c r="E6396" s="3" t="s">
        <v>6207</v>
      </c>
      <c r="F6396" s="3">
        <v>5.0</v>
      </c>
      <c r="G6396" s="3">
        <v>9.0</v>
      </c>
      <c r="H6396" s="3" t="s">
        <v>6521</v>
      </c>
      <c r="I6396" s="3" t="s">
        <v>6522</v>
      </c>
      <c r="J6396" s="3" t="s">
        <v>3464</v>
      </c>
      <c r="K6396" s="3" t="s">
        <v>24</v>
      </c>
      <c r="L6396" s="3">
        <v>17.0</v>
      </c>
      <c r="M6396" s="3" t="s">
        <v>25</v>
      </c>
      <c r="N6396" s="3" t="s">
        <v>6589</v>
      </c>
      <c r="O6396" s="3" t="s">
        <v>257</v>
      </c>
      <c r="P6396" s="4">
        <v>18261.0</v>
      </c>
      <c r="Q6396" s="3" t="s">
        <v>113</v>
      </c>
      <c r="S6396" s="3" t="s">
        <v>34</v>
      </c>
    </row>
    <row r="6397">
      <c r="A6397" s="2">
        <v>42318.71488425926</v>
      </c>
      <c r="B6397" s="3">
        <v>27.0</v>
      </c>
      <c r="C6397" s="3" t="s">
        <v>6139</v>
      </c>
      <c r="D6397" s="3">
        <v>71.0</v>
      </c>
      <c r="E6397" s="3" t="s">
        <v>6207</v>
      </c>
      <c r="F6397" s="3">
        <v>5.0</v>
      </c>
      <c r="G6397" s="3">
        <v>9.0</v>
      </c>
      <c r="H6397" s="3" t="s">
        <v>6521</v>
      </c>
      <c r="I6397" s="3" t="s">
        <v>6522</v>
      </c>
      <c r="J6397" s="3" t="s">
        <v>3464</v>
      </c>
      <c r="K6397" s="3" t="s">
        <v>24</v>
      </c>
      <c r="L6397" s="3">
        <v>18.0</v>
      </c>
      <c r="M6397" s="3" t="s">
        <v>30</v>
      </c>
      <c r="N6397" s="3" t="s">
        <v>6590</v>
      </c>
      <c r="O6397" s="3" t="s">
        <v>193</v>
      </c>
      <c r="P6397" s="4">
        <v>17973.0</v>
      </c>
      <c r="Q6397" s="3" t="s">
        <v>86</v>
      </c>
      <c r="S6397" s="3" t="s">
        <v>34</v>
      </c>
    </row>
    <row r="6398">
      <c r="A6398" s="2">
        <v>42318.71488425926</v>
      </c>
      <c r="B6398" s="3">
        <v>27.0</v>
      </c>
      <c r="C6398" s="3" t="s">
        <v>6139</v>
      </c>
      <c r="D6398" s="3">
        <v>71.0</v>
      </c>
      <c r="E6398" s="3" t="s">
        <v>6207</v>
      </c>
      <c r="F6398" s="3">
        <v>5.0</v>
      </c>
      <c r="G6398" s="3">
        <v>9.0</v>
      </c>
      <c r="H6398" s="3" t="s">
        <v>6521</v>
      </c>
      <c r="I6398" s="3" t="s">
        <v>6522</v>
      </c>
      <c r="J6398" s="3" t="s">
        <v>3464</v>
      </c>
      <c r="K6398" s="3" t="s">
        <v>24</v>
      </c>
      <c r="L6398" s="3">
        <v>19.0</v>
      </c>
      <c r="M6398" s="3" t="s">
        <v>25</v>
      </c>
      <c r="N6398" s="3" t="s">
        <v>5325</v>
      </c>
      <c r="O6398" s="3" t="s">
        <v>213</v>
      </c>
      <c r="P6398" s="4">
        <v>17197.0</v>
      </c>
      <c r="Q6398" s="3" t="s">
        <v>49</v>
      </c>
      <c r="S6398" s="3" t="s">
        <v>34</v>
      </c>
    </row>
    <row r="6399">
      <c r="A6399" s="2">
        <v>42318.71488425926</v>
      </c>
      <c r="B6399" s="3">
        <v>27.0</v>
      </c>
      <c r="C6399" s="3" t="s">
        <v>6139</v>
      </c>
      <c r="D6399" s="3">
        <v>71.0</v>
      </c>
      <c r="E6399" s="3" t="s">
        <v>6207</v>
      </c>
      <c r="F6399" s="3">
        <v>5.0</v>
      </c>
      <c r="G6399" s="3">
        <v>9.0</v>
      </c>
      <c r="H6399" s="3" t="s">
        <v>6521</v>
      </c>
      <c r="I6399" s="3" t="s">
        <v>6522</v>
      </c>
      <c r="J6399" s="3" t="s">
        <v>3464</v>
      </c>
      <c r="K6399" s="3" t="s">
        <v>24</v>
      </c>
      <c r="L6399" s="3">
        <v>20.0</v>
      </c>
      <c r="M6399" s="3" t="s">
        <v>30</v>
      </c>
      <c r="N6399" s="3" t="s">
        <v>6591</v>
      </c>
      <c r="O6399" s="3" t="s">
        <v>1694</v>
      </c>
      <c r="P6399" s="4">
        <v>17469.0</v>
      </c>
      <c r="Q6399" s="3" t="s">
        <v>86</v>
      </c>
      <c r="S6399" s="3" t="s">
        <v>34</v>
      </c>
    </row>
    <row r="6400">
      <c r="A6400" s="2">
        <v>42318.71488425926</v>
      </c>
      <c r="B6400" s="3">
        <v>27.0</v>
      </c>
      <c r="C6400" s="3" t="s">
        <v>6139</v>
      </c>
      <c r="D6400" s="3">
        <v>71.0</v>
      </c>
      <c r="E6400" s="3" t="s">
        <v>6207</v>
      </c>
      <c r="F6400" s="3">
        <v>5.0</v>
      </c>
      <c r="G6400" s="3">
        <v>9.0</v>
      </c>
      <c r="H6400" s="3" t="s">
        <v>6521</v>
      </c>
      <c r="I6400" s="3" t="s">
        <v>6522</v>
      </c>
      <c r="J6400" s="3" t="s">
        <v>3464</v>
      </c>
      <c r="K6400" s="3" t="s">
        <v>24</v>
      </c>
      <c r="L6400" s="3">
        <v>21.0</v>
      </c>
      <c r="M6400" s="3" t="s">
        <v>25</v>
      </c>
      <c r="N6400" s="3" t="s">
        <v>1416</v>
      </c>
      <c r="O6400" s="3" t="s">
        <v>91</v>
      </c>
      <c r="P6400" s="4">
        <v>18428.0</v>
      </c>
      <c r="Q6400" s="3" t="s">
        <v>86</v>
      </c>
      <c r="S6400" s="3" t="s">
        <v>29</v>
      </c>
    </row>
    <row r="6401">
      <c r="A6401" s="2">
        <v>42318.71488425926</v>
      </c>
      <c r="B6401" s="3">
        <v>27.0</v>
      </c>
      <c r="C6401" s="3" t="s">
        <v>6139</v>
      </c>
      <c r="D6401" s="3">
        <v>71.0</v>
      </c>
      <c r="E6401" s="3" t="s">
        <v>6207</v>
      </c>
      <c r="F6401" s="3">
        <v>5.0</v>
      </c>
      <c r="G6401" s="3">
        <v>9.0</v>
      </c>
      <c r="H6401" s="3" t="s">
        <v>6521</v>
      </c>
      <c r="I6401" s="3" t="s">
        <v>6522</v>
      </c>
      <c r="J6401" s="3" t="s">
        <v>3464</v>
      </c>
      <c r="K6401" s="3" t="s">
        <v>24</v>
      </c>
      <c r="L6401" s="3">
        <v>22.0</v>
      </c>
      <c r="M6401" s="3" t="s">
        <v>30</v>
      </c>
      <c r="N6401" s="3" t="s">
        <v>6592</v>
      </c>
      <c r="O6401" s="3" t="s">
        <v>803</v>
      </c>
      <c r="P6401" s="4">
        <v>18473.0</v>
      </c>
      <c r="Q6401" s="3" t="s">
        <v>86</v>
      </c>
      <c r="S6401" s="3" t="s">
        <v>29</v>
      </c>
    </row>
    <row r="6402">
      <c r="A6402" s="2">
        <v>42318.71488425926</v>
      </c>
      <c r="B6402" s="3">
        <v>27.0</v>
      </c>
      <c r="C6402" s="3" t="s">
        <v>6139</v>
      </c>
      <c r="D6402" s="3">
        <v>89.0</v>
      </c>
      <c r="E6402" s="3" t="s">
        <v>6228</v>
      </c>
      <c r="F6402" s="3">
        <v>5.0</v>
      </c>
      <c r="G6402" s="3">
        <v>9.0</v>
      </c>
      <c r="H6402" s="3" t="s">
        <v>6521</v>
      </c>
      <c r="I6402" s="3" t="s">
        <v>6522</v>
      </c>
      <c r="J6402" s="3" t="s">
        <v>3464</v>
      </c>
      <c r="K6402" s="3" t="s">
        <v>24</v>
      </c>
      <c r="L6402" s="3">
        <v>1.0</v>
      </c>
      <c r="M6402" s="3" t="s">
        <v>25</v>
      </c>
      <c r="N6402" s="3" t="s">
        <v>3819</v>
      </c>
      <c r="O6402" s="3" t="s">
        <v>109</v>
      </c>
      <c r="P6402" s="4">
        <v>19725.0</v>
      </c>
      <c r="Q6402" s="3" t="s">
        <v>33</v>
      </c>
      <c r="S6402" s="3" t="s">
        <v>34</v>
      </c>
    </row>
    <row r="6403">
      <c r="A6403" s="2">
        <v>42318.71488425926</v>
      </c>
      <c r="B6403" s="3">
        <v>27.0</v>
      </c>
      <c r="C6403" s="3" t="s">
        <v>6139</v>
      </c>
      <c r="D6403" s="3">
        <v>89.0</v>
      </c>
      <c r="E6403" s="3" t="s">
        <v>6228</v>
      </c>
      <c r="F6403" s="3">
        <v>5.0</v>
      </c>
      <c r="G6403" s="3">
        <v>9.0</v>
      </c>
      <c r="H6403" s="3" t="s">
        <v>6521</v>
      </c>
      <c r="I6403" s="3" t="s">
        <v>6522</v>
      </c>
      <c r="J6403" s="3" t="s">
        <v>3464</v>
      </c>
      <c r="K6403" s="3" t="s">
        <v>24</v>
      </c>
      <c r="L6403" s="3">
        <v>2.0</v>
      </c>
      <c r="M6403" s="3" t="s">
        <v>30</v>
      </c>
      <c r="N6403" s="3" t="s">
        <v>6593</v>
      </c>
      <c r="O6403" s="3" t="s">
        <v>757</v>
      </c>
      <c r="P6403" s="4">
        <v>19777.0</v>
      </c>
      <c r="Q6403" s="3" t="s">
        <v>40</v>
      </c>
      <c r="S6403" s="3" t="s">
        <v>34</v>
      </c>
    </row>
    <row r="6404">
      <c r="A6404" s="2">
        <v>42318.71488425926</v>
      </c>
      <c r="B6404" s="3">
        <v>27.0</v>
      </c>
      <c r="C6404" s="3" t="s">
        <v>6139</v>
      </c>
      <c r="D6404" s="3">
        <v>89.0</v>
      </c>
      <c r="E6404" s="3" t="s">
        <v>6228</v>
      </c>
      <c r="F6404" s="3">
        <v>5.0</v>
      </c>
      <c r="G6404" s="3">
        <v>9.0</v>
      </c>
      <c r="H6404" s="3" t="s">
        <v>6521</v>
      </c>
      <c r="I6404" s="3" t="s">
        <v>6522</v>
      </c>
      <c r="J6404" s="3" t="s">
        <v>3464</v>
      </c>
      <c r="K6404" s="3" t="s">
        <v>24</v>
      </c>
      <c r="L6404" s="3">
        <v>3.0</v>
      </c>
      <c r="M6404" s="3" t="s">
        <v>25</v>
      </c>
      <c r="N6404" s="3" t="s">
        <v>6594</v>
      </c>
      <c r="O6404" s="3" t="s">
        <v>1819</v>
      </c>
      <c r="P6404" s="4">
        <v>19514.0</v>
      </c>
      <c r="Q6404" s="3" t="s">
        <v>33</v>
      </c>
      <c r="S6404" s="3" t="s">
        <v>34</v>
      </c>
    </row>
    <row r="6405">
      <c r="A6405" s="2">
        <v>42318.71488425926</v>
      </c>
      <c r="B6405" s="3">
        <v>27.0</v>
      </c>
      <c r="C6405" s="3" t="s">
        <v>6139</v>
      </c>
      <c r="D6405" s="3">
        <v>89.0</v>
      </c>
      <c r="E6405" s="3" t="s">
        <v>6228</v>
      </c>
      <c r="F6405" s="3">
        <v>5.0</v>
      </c>
      <c r="G6405" s="3">
        <v>9.0</v>
      </c>
      <c r="H6405" s="3" t="s">
        <v>6521</v>
      </c>
      <c r="I6405" s="3" t="s">
        <v>6522</v>
      </c>
      <c r="J6405" s="3" t="s">
        <v>3464</v>
      </c>
      <c r="K6405" s="3" t="s">
        <v>24</v>
      </c>
      <c r="L6405" s="3">
        <v>4.0</v>
      </c>
      <c r="M6405" s="3" t="s">
        <v>30</v>
      </c>
      <c r="N6405" s="3" t="s">
        <v>6595</v>
      </c>
      <c r="O6405" s="3" t="s">
        <v>702</v>
      </c>
      <c r="P6405" s="4">
        <v>31276.0</v>
      </c>
      <c r="Q6405" s="3" t="s">
        <v>345</v>
      </c>
      <c r="S6405" s="3" t="s">
        <v>34</v>
      </c>
    </row>
    <row r="6406">
      <c r="A6406" s="2">
        <v>42318.71488425926</v>
      </c>
      <c r="B6406" s="3">
        <v>27.0</v>
      </c>
      <c r="C6406" s="3" t="s">
        <v>6139</v>
      </c>
      <c r="D6406" s="3">
        <v>89.0</v>
      </c>
      <c r="E6406" s="3" t="s">
        <v>6228</v>
      </c>
      <c r="F6406" s="3">
        <v>5.0</v>
      </c>
      <c r="G6406" s="3">
        <v>9.0</v>
      </c>
      <c r="H6406" s="3" t="s">
        <v>6521</v>
      </c>
      <c r="I6406" s="3" t="s">
        <v>6522</v>
      </c>
      <c r="J6406" s="3" t="s">
        <v>3464</v>
      </c>
      <c r="K6406" s="3" t="s">
        <v>24</v>
      </c>
      <c r="L6406" s="3">
        <v>5.0</v>
      </c>
      <c r="M6406" s="3" t="s">
        <v>25</v>
      </c>
      <c r="N6406" s="3" t="s">
        <v>1046</v>
      </c>
      <c r="O6406" s="3" t="s">
        <v>580</v>
      </c>
      <c r="P6406" s="4">
        <v>19604.0</v>
      </c>
      <c r="Q6406" s="3" t="s">
        <v>52</v>
      </c>
      <c r="S6406" s="3" t="s">
        <v>34</v>
      </c>
    </row>
    <row r="6407">
      <c r="A6407" s="2">
        <v>42318.71488425926</v>
      </c>
      <c r="B6407" s="3">
        <v>27.0</v>
      </c>
      <c r="C6407" s="3" t="s">
        <v>6139</v>
      </c>
      <c r="D6407" s="3">
        <v>89.0</v>
      </c>
      <c r="E6407" s="3" t="s">
        <v>6228</v>
      </c>
      <c r="F6407" s="3">
        <v>5.0</v>
      </c>
      <c r="G6407" s="3">
        <v>9.0</v>
      </c>
      <c r="H6407" s="3" t="s">
        <v>6521</v>
      </c>
      <c r="I6407" s="3" t="s">
        <v>6522</v>
      </c>
      <c r="J6407" s="3" t="s">
        <v>3464</v>
      </c>
      <c r="K6407" s="3" t="s">
        <v>24</v>
      </c>
      <c r="L6407" s="3">
        <v>6.0</v>
      </c>
      <c r="M6407" s="3" t="s">
        <v>30</v>
      </c>
      <c r="N6407" s="3" t="s">
        <v>6596</v>
      </c>
      <c r="O6407" s="3" t="s">
        <v>225</v>
      </c>
      <c r="P6407" s="4">
        <v>21127.0</v>
      </c>
      <c r="Q6407" s="3" t="s">
        <v>83</v>
      </c>
      <c r="S6407" s="3" t="s">
        <v>34</v>
      </c>
    </row>
    <row r="6408">
      <c r="A6408" s="2">
        <v>42318.71488425926</v>
      </c>
      <c r="B6408" s="3">
        <v>27.0</v>
      </c>
      <c r="C6408" s="3" t="s">
        <v>6139</v>
      </c>
      <c r="D6408" s="3">
        <v>89.0</v>
      </c>
      <c r="E6408" s="3" t="s">
        <v>6228</v>
      </c>
      <c r="F6408" s="3">
        <v>5.0</v>
      </c>
      <c r="G6408" s="3">
        <v>9.0</v>
      </c>
      <c r="H6408" s="3" t="s">
        <v>6521</v>
      </c>
      <c r="I6408" s="3" t="s">
        <v>6522</v>
      </c>
      <c r="J6408" s="3" t="s">
        <v>3464</v>
      </c>
      <c r="K6408" s="3" t="s">
        <v>24</v>
      </c>
      <c r="L6408" s="3">
        <v>7.0</v>
      </c>
      <c r="M6408" s="3" t="s">
        <v>25</v>
      </c>
      <c r="N6408" s="3" t="s">
        <v>6597</v>
      </c>
      <c r="O6408" s="3" t="s">
        <v>427</v>
      </c>
      <c r="P6408" s="4">
        <v>18589.0</v>
      </c>
      <c r="Q6408" s="3" t="s">
        <v>33</v>
      </c>
      <c r="S6408" s="3" t="s">
        <v>34</v>
      </c>
    </row>
    <row r="6409">
      <c r="A6409" s="2">
        <v>42318.71488425926</v>
      </c>
      <c r="B6409" s="3">
        <v>27.0</v>
      </c>
      <c r="C6409" s="3" t="s">
        <v>6139</v>
      </c>
      <c r="D6409" s="3">
        <v>89.0</v>
      </c>
      <c r="E6409" s="3" t="s">
        <v>6228</v>
      </c>
      <c r="F6409" s="3">
        <v>5.0</v>
      </c>
      <c r="G6409" s="3">
        <v>9.0</v>
      </c>
      <c r="H6409" s="3" t="s">
        <v>6521</v>
      </c>
      <c r="I6409" s="3" t="s">
        <v>6522</v>
      </c>
      <c r="J6409" s="3" t="s">
        <v>3464</v>
      </c>
      <c r="K6409" s="3" t="s">
        <v>24</v>
      </c>
      <c r="L6409" s="3">
        <v>8.0</v>
      </c>
      <c r="M6409" s="3" t="s">
        <v>30</v>
      </c>
      <c r="N6409" s="3" t="s">
        <v>6598</v>
      </c>
      <c r="O6409" s="3" t="s">
        <v>215</v>
      </c>
      <c r="P6409" s="4">
        <v>21896.0</v>
      </c>
      <c r="Q6409" s="3" t="s">
        <v>159</v>
      </c>
      <c r="S6409" s="3" t="s">
        <v>34</v>
      </c>
    </row>
    <row r="6410">
      <c r="A6410" s="2">
        <v>42318.71488425926</v>
      </c>
      <c r="B6410" s="3">
        <v>27.0</v>
      </c>
      <c r="C6410" s="3" t="s">
        <v>6139</v>
      </c>
      <c r="D6410" s="3">
        <v>89.0</v>
      </c>
      <c r="E6410" s="3" t="s">
        <v>6228</v>
      </c>
      <c r="F6410" s="3">
        <v>5.0</v>
      </c>
      <c r="G6410" s="3">
        <v>9.0</v>
      </c>
      <c r="H6410" s="3" t="s">
        <v>6521</v>
      </c>
      <c r="I6410" s="3" t="s">
        <v>6522</v>
      </c>
      <c r="J6410" s="3" t="s">
        <v>3464</v>
      </c>
      <c r="K6410" s="3" t="s">
        <v>24</v>
      </c>
      <c r="L6410" s="3">
        <v>9.0</v>
      </c>
      <c r="M6410" s="3" t="s">
        <v>25</v>
      </c>
      <c r="N6410" s="3" t="s">
        <v>6599</v>
      </c>
      <c r="O6410" s="3" t="s">
        <v>100</v>
      </c>
      <c r="P6410" s="4">
        <v>25903.0</v>
      </c>
      <c r="Q6410" s="3" t="s">
        <v>37</v>
      </c>
      <c r="S6410" s="3" t="s">
        <v>34</v>
      </c>
    </row>
    <row r="6411">
      <c r="A6411" s="2">
        <v>42318.71488425926</v>
      </c>
      <c r="B6411" s="3">
        <v>27.0</v>
      </c>
      <c r="C6411" s="3" t="s">
        <v>6139</v>
      </c>
      <c r="D6411" s="3">
        <v>89.0</v>
      </c>
      <c r="E6411" s="3" t="s">
        <v>6228</v>
      </c>
      <c r="F6411" s="3">
        <v>5.0</v>
      </c>
      <c r="G6411" s="3">
        <v>9.0</v>
      </c>
      <c r="H6411" s="3" t="s">
        <v>6521</v>
      </c>
      <c r="I6411" s="3" t="s">
        <v>6522</v>
      </c>
      <c r="J6411" s="3" t="s">
        <v>3464</v>
      </c>
      <c r="K6411" s="3" t="s">
        <v>24</v>
      </c>
      <c r="L6411" s="3">
        <v>10.0</v>
      </c>
      <c r="M6411" s="3" t="s">
        <v>30</v>
      </c>
      <c r="N6411" s="3" t="s">
        <v>6600</v>
      </c>
      <c r="O6411" s="3" t="s">
        <v>85</v>
      </c>
      <c r="P6411" s="4">
        <v>20282.0</v>
      </c>
      <c r="Q6411" s="3" t="s">
        <v>86</v>
      </c>
      <c r="S6411" s="3" t="s">
        <v>34</v>
      </c>
    </row>
    <row r="6412">
      <c r="A6412" s="2">
        <v>42318.71488425926</v>
      </c>
      <c r="B6412" s="3">
        <v>27.0</v>
      </c>
      <c r="C6412" s="3" t="s">
        <v>6139</v>
      </c>
      <c r="D6412" s="3">
        <v>89.0</v>
      </c>
      <c r="E6412" s="3" t="s">
        <v>6228</v>
      </c>
      <c r="F6412" s="3">
        <v>5.0</v>
      </c>
      <c r="G6412" s="3">
        <v>9.0</v>
      </c>
      <c r="H6412" s="3" t="s">
        <v>6521</v>
      </c>
      <c r="I6412" s="3" t="s">
        <v>6522</v>
      </c>
      <c r="J6412" s="3" t="s">
        <v>3464</v>
      </c>
      <c r="K6412" s="3" t="s">
        <v>24</v>
      </c>
      <c r="L6412" s="3">
        <v>11.0</v>
      </c>
      <c r="M6412" s="3" t="s">
        <v>25</v>
      </c>
      <c r="N6412" s="3" t="s">
        <v>6601</v>
      </c>
      <c r="O6412" s="3" t="s">
        <v>69</v>
      </c>
      <c r="P6412" s="4">
        <v>18111.0</v>
      </c>
      <c r="Q6412" s="3" t="s">
        <v>209</v>
      </c>
      <c r="S6412" s="3" t="s">
        <v>34</v>
      </c>
    </row>
    <row r="6413">
      <c r="A6413" s="2">
        <v>42318.71488425926</v>
      </c>
      <c r="B6413" s="3">
        <v>27.0</v>
      </c>
      <c r="C6413" s="3" t="s">
        <v>6139</v>
      </c>
      <c r="D6413" s="3">
        <v>89.0</v>
      </c>
      <c r="E6413" s="3" t="s">
        <v>6228</v>
      </c>
      <c r="F6413" s="3">
        <v>5.0</v>
      </c>
      <c r="G6413" s="3">
        <v>9.0</v>
      </c>
      <c r="H6413" s="3" t="s">
        <v>6521</v>
      </c>
      <c r="I6413" s="3" t="s">
        <v>6522</v>
      </c>
      <c r="J6413" s="3" t="s">
        <v>3464</v>
      </c>
      <c r="K6413" s="3" t="s">
        <v>24</v>
      </c>
      <c r="L6413" s="3">
        <v>12.0</v>
      </c>
      <c r="M6413" s="3" t="s">
        <v>30</v>
      </c>
      <c r="N6413" s="3" t="s">
        <v>6602</v>
      </c>
      <c r="O6413" s="3" t="s">
        <v>1699</v>
      </c>
      <c r="P6413" s="4">
        <v>25022.0</v>
      </c>
      <c r="Q6413" s="3" t="s">
        <v>52</v>
      </c>
      <c r="S6413" s="3" t="s">
        <v>34</v>
      </c>
    </row>
    <row r="6414">
      <c r="A6414" s="2">
        <v>42318.71488425926</v>
      </c>
      <c r="B6414" s="3">
        <v>27.0</v>
      </c>
      <c r="C6414" s="3" t="s">
        <v>6139</v>
      </c>
      <c r="D6414" s="3">
        <v>89.0</v>
      </c>
      <c r="E6414" s="3" t="s">
        <v>6228</v>
      </c>
      <c r="F6414" s="3">
        <v>5.0</v>
      </c>
      <c r="G6414" s="3">
        <v>9.0</v>
      </c>
      <c r="H6414" s="3" t="s">
        <v>6521</v>
      </c>
      <c r="I6414" s="3" t="s">
        <v>6522</v>
      </c>
      <c r="J6414" s="3" t="s">
        <v>3464</v>
      </c>
      <c r="K6414" s="3" t="s">
        <v>24</v>
      </c>
      <c r="L6414" s="3">
        <v>13.0</v>
      </c>
      <c r="M6414" s="3" t="s">
        <v>25</v>
      </c>
      <c r="N6414" s="3" t="s">
        <v>5325</v>
      </c>
      <c r="O6414" s="3" t="s">
        <v>240</v>
      </c>
      <c r="P6414" s="4">
        <v>18387.0</v>
      </c>
      <c r="Q6414" s="3" t="s">
        <v>113</v>
      </c>
      <c r="S6414" s="3" t="s">
        <v>29</v>
      </c>
    </row>
    <row r="6415">
      <c r="A6415" s="2">
        <v>42318.71488425926</v>
      </c>
      <c r="B6415" s="3">
        <v>27.0</v>
      </c>
      <c r="C6415" s="3" t="s">
        <v>6139</v>
      </c>
      <c r="D6415" s="3">
        <v>89.0</v>
      </c>
      <c r="E6415" s="3" t="s">
        <v>6228</v>
      </c>
      <c r="F6415" s="3">
        <v>5.0</v>
      </c>
      <c r="G6415" s="3">
        <v>9.0</v>
      </c>
      <c r="H6415" s="3" t="s">
        <v>6521</v>
      </c>
      <c r="I6415" s="3" t="s">
        <v>6522</v>
      </c>
      <c r="J6415" s="3" t="s">
        <v>3464</v>
      </c>
      <c r="K6415" s="3" t="s">
        <v>24</v>
      </c>
      <c r="L6415" s="3">
        <v>14.0</v>
      </c>
      <c r="M6415" s="3" t="s">
        <v>30</v>
      </c>
      <c r="N6415" s="3" t="s">
        <v>6603</v>
      </c>
      <c r="O6415" s="3" t="s">
        <v>235</v>
      </c>
      <c r="P6415" s="4">
        <v>18201.0</v>
      </c>
      <c r="Q6415" s="3" t="s">
        <v>86</v>
      </c>
      <c r="S6415" s="3" t="s">
        <v>29</v>
      </c>
    </row>
    <row r="6416">
      <c r="A6416" s="2">
        <v>42318.71488425926</v>
      </c>
      <c r="B6416" s="3">
        <v>27.0</v>
      </c>
      <c r="C6416" s="3" t="s">
        <v>6139</v>
      </c>
      <c r="D6416" s="3">
        <v>90.0</v>
      </c>
      <c r="E6416" s="3" t="s">
        <v>6239</v>
      </c>
      <c r="F6416" s="3">
        <v>5.0</v>
      </c>
      <c r="G6416" s="3">
        <v>9.0</v>
      </c>
      <c r="H6416" s="3" t="s">
        <v>6521</v>
      </c>
      <c r="I6416" s="3" t="s">
        <v>6522</v>
      </c>
      <c r="J6416" s="3" t="s">
        <v>3464</v>
      </c>
      <c r="K6416" s="3" t="s">
        <v>24</v>
      </c>
      <c r="L6416" s="3">
        <v>1.0</v>
      </c>
      <c r="M6416" s="3" t="s">
        <v>25</v>
      </c>
      <c r="N6416" s="3" t="s">
        <v>6604</v>
      </c>
      <c r="O6416" s="3" t="s">
        <v>109</v>
      </c>
      <c r="P6416" s="4">
        <v>20750.0</v>
      </c>
      <c r="Q6416" s="3" t="s">
        <v>115</v>
      </c>
      <c r="S6416" s="3" t="s">
        <v>34</v>
      </c>
    </row>
    <row r="6417">
      <c r="A6417" s="2">
        <v>42318.71488425926</v>
      </c>
      <c r="B6417" s="3">
        <v>27.0</v>
      </c>
      <c r="C6417" s="3" t="s">
        <v>6139</v>
      </c>
      <c r="D6417" s="3">
        <v>90.0</v>
      </c>
      <c r="E6417" s="3" t="s">
        <v>6239</v>
      </c>
      <c r="F6417" s="3">
        <v>5.0</v>
      </c>
      <c r="G6417" s="3">
        <v>9.0</v>
      </c>
      <c r="H6417" s="3" t="s">
        <v>6521</v>
      </c>
      <c r="I6417" s="3" t="s">
        <v>6522</v>
      </c>
      <c r="J6417" s="3" t="s">
        <v>3464</v>
      </c>
      <c r="K6417" s="3" t="s">
        <v>24</v>
      </c>
      <c r="L6417" s="3">
        <v>2.0</v>
      </c>
      <c r="M6417" s="3" t="s">
        <v>30</v>
      </c>
      <c r="N6417" s="3" t="s">
        <v>6605</v>
      </c>
      <c r="O6417" s="3" t="s">
        <v>1251</v>
      </c>
      <c r="P6417" s="4">
        <v>33505.0</v>
      </c>
      <c r="Q6417" s="3" t="s">
        <v>72</v>
      </c>
      <c r="S6417" s="3" t="s">
        <v>34</v>
      </c>
    </row>
    <row r="6418">
      <c r="A6418" s="2">
        <v>42318.71488425926</v>
      </c>
      <c r="B6418" s="3">
        <v>27.0</v>
      </c>
      <c r="C6418" s="3" t="s">
        <v>6139</v>
      </c>
      <c r="D6418" s="3">
        <v>90.0</v>
      </c>
      <c r="E6418" s="3" t="s">
        <v>6239</v>
      </c>
      <c r="F6418" s="3">
        <v>5.0</v>
      </c>
      <c r="G6418" s="3">
        <v>9.0</v>
      </c>
      <c r="H6418" s="3" t="s">
        <v>6521</v>
      </c>
      <c r="I6418" s="3" t="s">
        <v>6522</v>
      </c>
      <c r="J6418" s="3" t="s">
        <v>3464</v>
      </c>
      <c r="K6418" s="3" t="s">
        <v>24</v>
      </c>
      <c r="L6418" s="3">
        <v>3.0</v>
      </c>
      <c r="M6418" s="3" t="s">
        <v>25</v>
      </c>
      <c r="N6418" s="3" t="s">
        <v>6606</v>
      </c>
      <c r="O6418" s="3" t="s">
        <v>100</v>
      </c>
      <c r="P6418" s="4">
        <v>24558.0</v>
      </c>
      <c r="Q6418" s="3" t="s">
        <v>37</v>
      </c>
      <c r="S6418" s="3" t="s">
        <v>34</v>
      </c>
    </row>
    <row r="6419">
      <c r="A6419" s="2">
        <v>42318.71488425926</v>
      </c>
      <c r="B6419" s="3">
        <v>27.0</v>
      </c>
      <c r="C6419" s="3" t="s">
        <v>6139</v>
      </c>
      <c r="D6419" s="3">
        <v>90.0</v>
      </c>
      <c r="E6419" s="3" t="s">
        <v>6239</v>
      </c>
      <c r="F6419" s="3">
        <v>5.0</v>
      </c>
      <c r="G6419" s="3">
        <v>9.0</v>
      </c>
      <c r="H6419" s="3" t="s">
        <v>6521</v>
      </c>
      <c r="I6419" s="3" t="s">
        <v>6522</v>
      </c>
      <c r="J6419" s="3" t="s">
        <v>3464</v>
      </c>
      <c r="K6419" s="3" t="s">
        <v>24</v>
      </c>
      <c r="L6419" s="3">
        <v>4.0</v>
      </c>
      <c r="M6419" s="3" t="s">
        <v>30</v>
      </c>
      <c r="N6419" s="3" t="s">
        <v>6607</v>
      </c>
      <c r="O6419" s="3" t="s">
        <v>45</v>
      </c>
      <c r="P6419" s="4">
        <v>23582.0</v>
      </c>
      <c r="Q6419" s="3" t="s">
        <v>75</v>
      </c>
      <c r="S6419" s="3" t="s">
        <v>34</v>
      </c>
    </row>
    <row r="6420">
      <c r="A6420" s="2">
        <v>42318.71488425926</v>
      </c>
      <c r="B6420" s="3">
        <v>27.0</v>
      </c>
      <c r="C6420" s="3" t="s">
        <v>6139</v>
      </c>
      <c r="D6420" s="3">
        <v>90.0</v>
      </c>
      <c r="E6420" s="3" t="s">
        <v>6239</v>
      </c>
      <c r="F6420" s="3">
        <v>5.0</v>
      </c>
      <c r="G6420" s="3">
        <v>9.0</v>
      </c>
      <c r="H6420" s="3" t="s">
        <v>6521</v>
      </c>
      <c r="I6420" s="3" t="s">
        <v>6522</v>
      </c>
      <c r="J6420" s="3" t="s">
        <v>3464</v>
      </c>
      <c r="K6420" s="3" t="s">
        <v>24</v>
      </c>
      <c r="L6420" s="3">
        <v>5.0</v>
      </c>
      <c r="M6420" s="3" t="s">
        <v>25</v>
      </c>
      <c r="N6420" s="3" t="s">
        <v>318</v>
      </c>
      <c r="O6420" s="3" t="s">
        <v>502</v>
      </c>
      <c r="P6420" s="4">
        <v>20776.0</v>
      </c>
      <c r="Q6420" s="3" t="s">
        <v>110</v>
      </c>
      <c r="S6420" s="3" t="s">
        <v>34</v>
      </c>
    </row>
    <row r="6421">
      <c r="A6421" s="2">
        <v>42318.71488425926</v>
      </c>
      <c r="B6421" s="3">
        <v>27.0</v>
      </c>
      <c r="C6421" s="3" t="s">
        <v>6139</v>
      </c>
      <c r="D6421" s="3">
        <v>90.0</v>
      </c>
      <c r="E6421" s="3" t="s">
        <v>6239</v>
      </c>
      <c r="F6421" s="3">
        <v>5.0</v>
      </c>
      <c r="G6421" s="3">
        <v>9.0</v>
      </c>
      <c r="H6421" s="3" t="s">
        <v>6521</v>
      </c>
      <c r="I6421" s="3" t="s">
        <v>6522</v>
      </c>
      <c r="J6421" s="3" t="s">
        <v>3464</v>
      </c>
      <c r="K6421" s="3" t="s">
        <v>24</v>
      </c>
      <c r="L6421" s="3">
        <v>6.0</v>
      </c>
      <c r="M6421" s="3" t="s">
        <v>30</v>
      </c>
      <c r="N6421" s="3" t="s">
        <v>6608</v>
      </c>
      <c r="O6421" s="3" t="s">
        <v>368</v>
      </c>
      <c r="P6421" s="4">
        <v>29740.0</v>
      </c>
      <c r="Q6421" s="3" t="s">
        <v>115</v>
      </c>
      <c r="S6421" s="3" t="s">
        <v>34</v>
      </c>
    </row>
    <row r="6422">
      <c r="A6422" s="2">
        <v>42318.71488425926</v>
      </c>
      <c r="B6422" s="3">
        <v>27.0</v>
      </c>
      <c r="C6422" s="3" t="s">
        <v>6139</v>
      </c>
      <c r="D6422" s="3">
        <v>90.0</v>
      </c>
      <c r="E6422" s="3" t="s">
        <v>6239</v>
      </c>
      <c r="F6422" s="3">
        <v>5.0</v>
      </c>
      <c r="G6422" s="3">
        <v>9.0</v>
      </c>
      <c r="H6422" s="3" t="s">
        <v>6521</v>
      </c>
      <c r="I6422" s="3" t="s">
        <v>6522</v>
      </c>
      <c r="J6422" s="3" t="s">
        <v>3464</v>
      </c>
      <c r="K6422" s="3" t="s">
        <v>24</v>
      </c>
      <c r="L6422" s="3">
        <v>7.0</v>
      </c>
      <c r="M6422" s="3" t="s">
        <v>25</v>
      </c>
      <c r="N6422" s="3" t="s">
        <v>6609</v>
      </c>
      <c r="O6422" s="3" t="s">
        <v>91</v>
      </c>
      <c r="P6422" s="4">
        <v>20539.0</v>
      </c>
      <c r="Q6422" s="3" t="s">
        <v>189</v>
      </c>
      <c r="S6422" s="3" t="s">
        <v>29</v>
      </c>
    </row>
    <row r="6423">
      <c r="A6423" s="2">
        <v>42318.71488425926</v>
      </c>
      <c r="B6423" s="3">
        <v>27.0</v>
      </c>
      <c r="C6423" s="3" t="s">
        <v>6139</v>
      </c>
      <c r="D6423" s="3">
        <v>21.0</v>
      </c>
      <c r="E6423" s="3" t="s">
        <v>6140</v>
      </c>
      <c r="F6423" s="3">
        <v>6.0</v>
      </c>
      <c r="G6423" s="3">
        <v>7.0</v>
      </c>
      <c r="H6423" s="3" t="s">
        <v>6610</v>
      </c>
      <c r="I6423" s="3" t="s">
        <v>6611</v>
      </c>
      <c r="J6423" s="3" t="s">
        <v>398</v>
      </c>
      <c r="K6423" s="3" t="s">
        <v>24</v>
      </c>
      <c r="L6423" s="3">
        <v>1.0</v>
      </c>
      <c r="M6423" s="3" t="s">
        <v>25</v>
      </c>
      <c r="N6423" s="3" t="s">
        <v>6612</v>
      </c>
      <c r="O6423" s="3" t="s">
        <v>2093</v>
      </c>
      <c r="P6423" s="4">
        <v>23539.0</v>
      </c>
      <c r="Q6423" s="3" t="s">
        <v>37</v>
      </c>
      <c r="S6423" s="3" t="s">
        <v>34</v>
      </c>
    </row>
    <row r="6424">
      <c r="A6424" s="2">
        <v>42318.71488425926</v>
      </c>
      <c r="B6424" s="3">
        <v>27.0</v>
      </c>
      <c r="C6424" s="3" t="s">
        <v>6139</v>
      </c>
      <c r="D6424" s="3">
        <v>21.0</v>
      </c>
      <c r="E6424" s="3" t="s">
        <v>6140</v>
      </c>
      <c r="F6424" s="3">
        <v>6.0</v>
      </c>
      <c r="G6424" s="3">
        <v>7.0</v>
      </c>
      <c r="H6424" s="3" t="s">
        <v>6610</v>
      </c>
      <c r="I6424" s="3" t="s">
        <v>6611</v>
      </c>
      <c r="J6424" s="3" t="s">
        <v>398</v>
      </c>
      <c r="K6424" s="3" t="s">
        <v>24</v>
      </c>
      <c r="L6424" s="3">
        <v>2.0</v>
      </c>
      <c r="M6424" s="3" t="s">
        <v>30</v>
      </c>
      <c r="N6424" s="3" t="s">
        <v>5522</v>
      </c>
      <c r="O6424" s="3" t="s">
        <v>487</v>
      </c>
      <c r="P6424" s="4">
        <v>18562.0</v>
      </c>
      <c r="Q6424" s="3" t="s">
        <v>86</v>
      </c>
      <c r="S6424" s="3" t="s">
        <v>34</v>
      </c>
    </row>
    <row r="6425">
      <c r="A6425" s="2">
        <v>42318.71488425926</v>
      </c>
      <c r="B6425" s="3">
        <v>27.0</v>
      </c>
      <c r="C6425" s="3" t="s">
        <v>6139</v>
      </c>
      <c r="D6425" s="3">
        <v>21.0</v>
      </c>
      <c r="E6425" s="3" t="s">
        <v>6140</v>
      </c>
      <c r="F6425" s="3">
        <v>6.0</v>
      </c>
      <c r="G6425" s="3">
        <v>7.0</v>
      </c>
      <c r="H6425" s="3" t="s">
        <v>6610</v>
      </c>
      <c r="I6425" s="3" t="s">
        <v>6611</v>
      </c>
      <c r="J6425" s="3" t="s">
        <v>398</v>
      </c>
      <c r="K6425" s="3" t="s">
        <v>24</v>
      </c>
      <c r="L6425" s="3">
        <v>3.0</v>
      </c>
      <c r="M6425" s="3" t="s">
        <v>25</v>
      </c>
      <c r="N6425" s="3" t="s">
        <v>6613</v>
      </c>
      <c r="O6425" s="3" t="s">
        <v>421</v>
      </c>
      <c r="P6425" s="4">
        <v>19077.0</v>
      </c>
      <c r="Q6425" s="3" t="s">
        <v>113</v>
      </c>
      <c r="S6425" s="3" t="s">
        <v>34</v>
      </c>
    </row>
    <row r="6426">
      <c r="A6426" s="2">
        <v>42318.71488425926</v>
      </c>
      <c r="B6426" s="3">
        <v>27.0</v>
      </c>
      <c r="C6426" s="3" t="s">
        <v>6139</v>
      </c>
      <c r="D6426" s="3">
        <v>21.0</v>
      </c>
      <c r="E6426" s="3" t="s">
        <v>6140</v>
      </c>
      <c r="F6426" s="3">
        <v>6.0</v>
      </c>
      <c r="G6426" s="3">
        <v>7.0</v>
      </c>
      <c r="H6426" s="3" t="s">
        <v>6610</v>
      </c>
      <c r="I6426" s="3" t="s">
        <v>6611</v>
      </c>
      <c r="J6426" s="3" t="s">
        <v>398</v>
      </c>
      <c r="K6426" s="3" t="s">
        <v>24</v>
      </c>
      <c r="L6426" s="3">
        <v>4.0</v>
      </c>
      <c r="M6426" s="3" t="s">
        <v>30</v>
      </c>
      <c r="N6426" s="3" t="s">
        <v>6614</v>
      </c>
      <c r="O6426" s="3" t="s">
        <v>375</v>
      </c>
      <c r="P6426" s="4">
        <v>20556.0</v>
      </c>
      <c r="Q6426" s="3" t="s">
        <v>247</v>
      </c>
      <c r="S6426" s="3" t="s">
        <v>34</v>
      </c>
    </row>
    <row r="6427">
      <c r="A6427" s="2">
        <v>42318.71488425926</v>
      </c>
      <c r="B6427" s="3">
        <v>27.0</v>
      </c>
      <c r="C6427" s="3" t="s">
        <v>6139</v>
      </c>
      <c r="D6427" s="3">
        <v>21.0</v>
      </c>
      <c r="E6427" s="3" t="s">
        <v>6140</v>
      </c>
      <c r="F6427" s="3">
        <v>6.0</v>
      </c>
      <c r="G6427" s="3">
        <v>7.0</v>
      </c>
      <c r="H6427" s="3" t="s">
        <v>6610</v>
      </c>
      <c r="I6427" s="3" t="s">
        <v>6611</v>
      </c>
      <c r="J6427" s="3" t="s">
        <v>398</v>
      </c>
      <c r="K6427" s="3" t="s">
        <v>24</v>
      </c>
      <c r="L6427" s="3">
        <v>5.0</v>
      </c>
      <c r="M6427" s="3" t="s">
        <v>25</v>
      </c>
      <c r="N6427" s="3" t="s">
        <v>6615</v>
      </c>
      <c r="O6427" s="3" t="s">
        <v>1275</v>
      </c>
      <c r="P6427" s="4">
        <v>29708.0</v>
      </c>
      <c r="Q6427" s="3" t="s">
        <v>52</v>
      </c>
      <c r="S6427" s="3" t="s">
        <v>34</v>
      </c>
    </row>
    <row r="6428">
      <c r="A6428" s="2">
        <v>42318.71488425926</v>
      </c>
      <c r="B6428" s="3">
        <v>27.0</v>
      </c>
      <c r="C6428" s="3" t="s">
        <v>6139</v>
      </c>
      <c r="D6428" s="3">
        <v>21.0</v>
      </c>
      <c r="E6428" s="3" t="s">
        <v>6140</v>
      </c>
      <c r="F6428" s="3">
        <v>6.0</v>
      </c>
      <c r="G6428" s="3">
        <v>7.0</v>
      </c>
      <c r="H6428" s="3" t="s">
        <v>6610</v>
      </c>
      <c r="I6428" s="3" t="s">
        <v>6611</v>
      </c>
      <c r="J6428" s="3" t="s">
        <v>398</v>
      </c>
      <c r="K6428" s="3" t="s">
        <v>24</v>
      </c>
      <c r="L6428" s="3">
        <v>6.0</v>
      </c>
      <c r="M6428" s="3" t="s">
        <v>30</v>
      </c>
      <c r="N6428" s="3" t="s">
        <v>6616</v>
      </c>
      <c r="O6428" s="3" t="s">
        <v>6049</v>
      </c>
      <c r="P6428" s="4">
        <v>24591.0</v>
      </c>
      <c r="Q6428" s="3" t="s">
        <v>72</v>
      </c>
      <c r="S6428" s="3" t="s">
        <v>34</v>
      </c>
    </row>
    <row r="6429">
      <c r="A6429" s="2">
        <v>42318.71488425926</v>
      </c>
      <c r="B6429" s="3">
        <v>27.0</v>
      </c>
      <c r="C6429" s="3" t="s">
        <v>6139</v>
      </c>
      <c r="D6429" s="3">
        <v>21.0</v>
      </c>
      <c r="E6429" s="3" t="s">
        <v>6140</v>
      </c>
      <c r="F6429" s="3">
        <v>6.0</v>
      </c>
      <c r="G6429" s="3">
        <v>7.0</v>
      </c>
      <c r="H6429" s="3" t="s">
        <v>6610</v>
      </c>
      <c r="I6429" s="3" t="s">
        <v>6611</v>
      </c>
      <c r="J6429" s="3" t="s">
        <v>398</v>
      </c>
      <c r="K6429" s="3" t="s">
        <v>24</v>
      </c>
      <c r="L6429" s="3">
        <v>7.0</v>
      </c>
      <c r="M6429" s="3" t="s">
        <v>25</v>
      </c>
      <c r="N6429" s="3" t="s">
        <v>6617</v>
      </c>
      <c r="O6429" s="3" t="s">
        <v>580</v>
      </c>
      <c r="P6429" s="4">
        <v>20503.0</v>
      </c>
      <c r="Q6429" s="3" t="s">
        <v>372</v>
      </c>
      <c r="S6429" s="3" t="s">
        <v>34</v>
      </c>
    </row>
    <row r="6430">
      <c r="A6430" s="2">
        <v>42318.71488425926</v>
      </c>
      <c r="B6430" s="3">
        <v>27.0</v>
      </c>
      <c r="C6430" s="3" t="s">
        <v>6139</v>
      </c>
      <c r="D6430" s="3">
        <v>21.0</v>
      </c>
      <c r="E6430" s="3" t="s">
        <v>6140</v>
      </c>
      <c r="F6430" s="3">
        <v>6.0</v>
      </c>
      <c r="G6430" s="3">
        <v>7.0</v>
      </c>
      <c r="H6430" s="3" t="s">
        <v>6610</v>
      </c>
      <c r="I6430" s="3" t="s">
        <v>6611</v>
      </c>
      <c r="J6430" s="3" t="s">
        <v>398</v>
      </c>
      <c r="K6430" s="3" t="s">
        <v>24</v>
      </c>
      <c r="L6430" s="3">
        <v>8.0</v>
      </c>
      <c r="M6430" s="3" t="s">
        <v>30</v>
      </c>
      <c r="N6430" s="3" t="s">
        <v>6618</v>
      </c>
      <c r="O6430" s="3" t="s">
        <v>1280</v>
      </c>
      <c r="P6430" s="4">
        <v>17908.0</v>
      </c>
      <c r="Q6430" s="3" t="s">
        <v>105</v>
      </c>
      <c r="S6430" s="3" t="s">
        <v>34</v>
      </c>
    </row>
    <row r="6431">
      <c r="A6431" s="2">
        <v>42318.71488425926</v>
      </c>
      <c r="B6431" s="3">
        <v>27.0</v>
      </c>
      <c r="C6431" s="3" t="s">
        <v>6139</v>
      </c>
      <c r="D6431" s="3">
        <v>21.0</v>
      </c>
      <c r="E6431" s="3" t="s">
        <v>6140</v>
      </c>
      <c r="F6431" s="3">
        <v>6.0</v>
      </c>
      <c r="G6431" s="3">
        <v>7.0</v>
      </c>
      <c r="H6431" s="3" t="s">
        <v>6610</v>
      </c>
      <c r="I6431" s="3" t="s">
        <v>6611</v>
      </c>
      <c r="J6431" s="3" t="s">
        <v>398</v>
      </c>
      <c r="K6431" s="3" t="s">
        <v>24</v>
      </c>
      <c r="L6431" s="3">
        <v>9.0</v>
      </c>
      <c r="M6431" s="3" t="s">
        <v>25</v>
      </c>
      <c r="N6431" s="3" t="s">
        <v>6619</v>
      </c>
      <c r="O6431" s="3" t="s">
        <v>6620</v>
      </c>
      <c r="P6431" s="4">
        <v>24722.0</v>
      </c>
      <c r="Q6431" s="3" t="s">
        <v>37</v>
      </c>
      <c r="S6431" s="3" t="s">
        <v>34</v>
      </c>
    </row>
    <row r="6432">
      <c r="A6432" s="2">
        <v>42318.71488425926</v>
      </c>
      <c r="B6432" s="3">
        <v>27.0</v>
      </c>
      <c r="C6432" s="3" t="s">
        <v>6139</v>
      </c>
      <c r="D6432" s="3">
        <v>21.0</v>
      </c>
      <c r="E6432" s="3" t="s">
        <v>6140</v>
      </c>
      <c r="F6432" s="3">
        <v>6.0</v>
      </c>
      <c r="G6432" s="3">
        <v>7.0</v>
      </c>
      <c r="H6432" s="3" t="s">
        <v>6610</v>
      </c>
      <c r="I6432" s="3" t="s">
        <v>6611</v>
      </c>
      <c r="J6432" s="3" t="s">
        <v>398</v>
      </c>
      <c r="K6432" s="3" t="s">
        <v>24</v>
      </c>
      <c r="L6432" s="3">
        <v>10.0</v>
      </c>
      <c r="M6432" s="3" t="s">
        <v>30</v>
      </c>
      <c r="N6432" s="3" t="s">
        <v>6621</v>
      </c>
      <c r="O6432" s="3" t="s">
        <v>368</v>
      </c>
      <c r="P6432" s="4">
        <v>28223.0</v>
      </c>
      <c r="Q6432" s="3" t="s">
        <v>352</v>
      </c>
      <c r="S6432" s="3" t="s">
        <v>34</v>
      </c>
    </row>
    <row r="6433">
      <c r="A6433" s="2">
        <v>42318.71488425926</v>
      </c>
      <c r="B6433" s="3">
        <v>27.0</v>
      </c>
      <c r="C6433" s="3" t="s">
        <v>6139</v>
      </c>
      <c r="D6433" s="3">
        <v>21.0</v>
      </c>
      <c r="E6433" s="3" t="s">
        <v>6140</v>
      </c>
      <c r="F6433" s="3">
        <v>6.0</v>
      </c>
      <c r="G6433" s="3">
        <v>7.0</v>
      </c>
      <c r="H6433" s="3" t="s">
        <v>6610</v>
      </c>
      <c r="I6433" s="3" t="s">
        <v>6611</v>
      </c>
      <c r="J6433" s="3" t="s">
        <v>398</v>
      </c>
      <c r="K6433" s="3" t="s">
        <v>24</v>
      </c>
      <c r="L6433" s="3">
        <v>11.0</v>
      </c>
      <c r="M6433" s="3" t="s">
        <v>25</v>
      </c>
      <c r="N6433" s="3" t="s">
        <v>6622</v>
      </c>
      <c r="O6433" s="3" t="s">
        <v>956</v>
      </c>
      <c r="P6433" s="4">
        <v>32782.0</v>
      </c>
      <c r="Q6433" s="3" t="s">
        <v>191</v>
      </c>
      <c r="S6433" s="3" t="s">
        <v>34</v>
      </c>
    </row>
    <row r="6434">
      <c r="A6434" s="2">
        <v>42318.71488425926</v>
      </c>
      <c r="B6434" s="3">
        <v>27.0</v>
      </c>
      <c r="C6434" s="3" t="s">
        <v>6139</v>
      </c>
      <c r="D6434" s="3">
        <v>21.0</v>
      </c>
      <c r="E6434" s="3" t="s">
        <v>6140</v>
      </c>
      <c r="F6434" s="3">
        <v>6.0</v>
      </c>
      <c r="G6434" s="3">
        <v>7.0</v>
      </c>
      <c r="H6434" s="3" t="s">
        <v>6610</v>
      </c>
      <c r="I6434" s="3" t="s">
        <v>6611</v>
      </c>
      <c r="J6434" s="3" t="s">
        <v>398</v>
      </c>
      <c r="K6434" s="3" t="s">
        <v>24</v>
      </c>
      <c r="L6434" s="3">
        <v>12.0</v>
      </c>
      <c r="M6434" s="3" t="s">
        <v>30</v>
      </c>
      <c r="N6434" s="3" t="s">
        <v>6623</v>
      </c>
      <c r="O6434" s="3" t="s">
        <v>6624</v>
      </c>
      <c r="P6434" s="4">
        <v>22867.0</v>
      </c>
      <c r="Q6434" s="3" t="s">
        <v>247</v>
      </c>
      <c r="S6434" s="3" t="s">
        <v>34</v>
      </c>
    </row>
    <row r="6435">
      <c r="A6435" s="2">
        <v>42318.71488425926</v>
      </c>
      <c r="B6435" s="3">
        <v>27.0</v>
      </c>
      <c r="C6435" s="3" t="s">
        <v>6139</v>
      </c>
      <c r="D6435" s="3">
        <v>21.0</v>
      </c>
      <c r="E6435" s="3" t="s">
        <v>6140</v>
      </c>
      <c r="F6435" s="3">
        <v>6.0</v>
      </c>
      <c r="G6435" s="3">
        <v>7.0</v>
      </c>
      <c r="H6435" s="3" t="s">
        <v>6610</v>
      </c>
      <c r="I6435" s="3" t="s">
        <v>6611</v>
      </c>
      <c r="J6435" s="3" t="s">
        <v>398</v>
      </c>
      <c r="K6435" s="3" t="s">
        <v>24</v>
      </c>
      <c r="L6435" s="3">
        <v>13.0</v>
      </c>
      <c r="M6435" s="3" t="s">
        <v>25</v>
      </c>
      <c r="N6435" s="3" t="s">
        <v>6625</v>
      </c>
      <c r="O6435" s="3" t="s">
        <v>1873</v>
      </c>
      <c r="P6435" s="4">
        <v>23221.0</v>
      </c>
      <c r="Q6435" s="3" t="s">
        <v>149</v>
      </c>
      <c r="S6435" s="3" t="s">
        <v>34</v>
      </c>
    </row>
    <row r="6436">
      <c r="A6436" s="2">
        <v>42318.71488425926</v>
      </c>
      <c r="B6436" s="3">
        <v>27.0</v>
      </c>
      <c r="C6436" s="3" t="s">
        <v>6139</v>
      </c>
      <c r="D6436" s="3">
        <v>21.0</v>
      </c>
      <c r="E6436" s="3" t="s">
        <v>6140</v>
      </c>
      <c r="F6436" s="3">
        <v>6.0</v>
      </c>
      <c r="G6436" s="3">
        <v>7.0</v>
      </c>
      <c r="H6436" s="3" t="s">
        <v>6610</v>
      </c>
      <c r="I6436" s="3" t="s">
        <v>6611</v>
      </c>
      <c r="J6436" s="3" t="s">
        <v>398</v>
      </c>
      <c r="K6436" s="3" t="s">
        <v>24</v>
      </c>
      <c r="L6436" s="3">
        <v>14.0</v>
      </c>
      <c r="M6436" s="3" t="s">
        <v>30</v>
      </c>
      <c r="N6436" s="3" t="s">
        <v>6626</v>
      </c>
      <c r="O6436" s="3" t="s">
        <v>307</v>
      </c>
      <c r="P6436" s="4">
        <v>13896.0</v>
      </c>
      <c r="Q6436" s="3" t="s">
        <v>49</v>
      </c>
      <c r="S6436" s="3" t="s">
        <v>34</v>
      </c>
    </row>
    <row r="6437">
      <c r="A6437" s="2">
        <v>42318.71488425926</v>
      </c>
      <c r="B6437" s="3">
        <v>27.0</v>
      </c>
      <c r="C6437" s="3" t="s">
        <v>6139</v>
      </c>
      <c r="D6437" s="3">
        <v>21.0</v>
      </c>
      <c r="E6437" s="3" t="s">
        <v>6140</v>
      </c>
      <c r="F6437" s="3">
        <v>6.0</v>
      </c>
      <c r="G6437" s="3">
        <v>7.0</v>
      </c>
      <c r="H6437" s="3" t="s">
        <v>6610</v>
      </c>
      <c r="I6437" s="3" t="s">
        <v>6611</v>
      </c>
      <c r="J6437" s="3" t="s">
        <v>398</v>
      </c>
      <c r="K6437" s="3" t="s">
        <v>24</v>
      </c>
      <c r="L6437" s="3">
        <v>15.0</v>
      </c>
      <c r="M6437" s="3" t="s">
        <v>25</v>
      </c>
      <c r="N6437" s="3" t="s">
        <v>6627</v>
      </c>
      <c r="O6437" s="3" t="s">
        <v>59</v>
      </c>
      <c r="P6437" s="4">
        <v>16775.0</v>
      </c>
      <c r="Q6437" s="3" t="s">
        <v>49</v>
      </c>
      <c r="S6437" s="3" t="s">
        <v>34</v>
      </c>
    </row>
    <row r="6438">
      <c r="A6438" s="2">
        <v>42318.71488425926</v>
      </c>
      <c r="B6438" s="3">
        <v>27.0</v>
      </c>
      <c r="C6438" s="3" t="s">
        <v>6139</v>
      </c>
      <c r="D6438" s="3">
        <v>21.0</v>
      </c>
      <c r="E6438" s="3" t="s">
        <v>6140</v>
      </c>
      <c r="F6438" s="3">
        <v>6.0</v>
      </c>
      <c r="G6438" s="3">
        <v>7.0</v>
      </c>
      <c r="H6438" s="3" t="s">
        <v>6610</v>
      </c>
      <c r="I6438" s="3" t="s">
        <v>6611</v>
      </c>
      <c r="J6438" s="3" t="s">
        <v>398</v>
      </c>
      <c r="K6438" s="3" t="s">
        <v>24</v>
      </c>
      <c r="L6438" s="3">
        <v>16.0</v>
      </c>
      <c r="M6438" s="3" t="s">
        <v>30</v>
      </c>
      <c r="N6438" s="3" t="s">
        <v>6628</v>
      </c>
      <c r="O6438" s="3" t="s">
        <v>299</v>
      </c>
      <c r="P6438" s="4">
        <v>24889.0</v>
      </c>
      <c r="Q6438" s="3" t="s">
        <v>132</v>
      </c>
      <c r="S6438" s="3" t="s">
        <v>34</v>
      </c>
    </row>
    <row r="6439">
      <c r="A6439" s="2">
        <v>42318.71488425926</v>
      </c>
      <c r="B6439" s="3">
        <v>27.0</v>
      </c>
      <c r="C6439" s="3" t="s">
        <v>6139</v>
      </c>
      <c r="D6439" s="3">
        <v>21.0</v>
      </c>
      <c r="E6439" s="3" t="s">
        <v>6140</v>
      </c>
      <c r="F6439" s="3">
        <v>6.0</v>
      </c>
      <c r="G6439" s="3">
        <v>7.0</v>
      </c>
      <c r="H6439" s="3" t="s">
        <v>6610</v>
      </c>
      <c r="I6439" s="3" t="s">
        <v>6611</v>
      </c>
      <c r="J6439" s="3" t="s">
        <v>398</v>
      </c>
      <c r="K6439" s="3" t="s">
        <v>24</v>
      </c>
      <c r="L6439" s="3">
        <v>17.0</v>
      </c>
      <c r="M6439" s="3" t="s">
        <v>25</v>
      </c>
      <c r="N6439" s="3" t="s">
        <v>6474</v>
      </c>
      <c r="O6439" s="3" t="s">
        <v>275</v>
      </c>
      <c r="P6439" s="4">
        <v>28251.0</v>
      </c>
      <c r="Q6439" s="3" t="s">
        <v>72</v>
      </c>
      <c r="S6439" s="3" t="s">
        <v>34</v>
      </c>
    </row>
    <row r="6440">
      <c r="A6440" s="2">
        <v>42318.71488425926</v>
      </c>
      <c r="B6440" s="3">
        <v>27.0</v>
      </c>
      <c r="C6440" s="3" t="s">
        <v>6139</v>
      </c>
      <c r="D6440" s="3">
        <v>21.0</v>
      </c>
      <c r="E6440" s="3" t="s">
        <v>6140</v>
      </c>
      <c r="F6440" s="3">
        <v>6.0</v>
      </c>
      <c r="G6440" s="3">
        <v>7.0</v>
      </c>
      <c r="H6440" s="3" t="s">
        <v>6610</v>
      </c>
      <c r="I6440" s="3" t="s">
        <v>6611</v>
      </c>
      <c r="J6440" s="3" t="s">
        <v>398</v>
      </c>
      <c r="K6440" s="3" t="s">
        <v>24</v>
      </c>
      <c r="L6440" s="3">
        <v>18.0</v>
      </c>
      <c r="M6440" s="3" t="s">
        <v>30</v>
      </c>
      <c r="N6440" s="3" t="s">
        <v>6629</v>
      </c>
      <c r="O6440" s="3" t="s">
        <v>171</v>
      </c>
      <c r="P6440" s="4">
        <v>21009.0</v>
      </c>
      <c r="Q6440" s="3" t="s">
        <v>60</v>
      </c>
      <c r="S6440" s="3" t="s">
        <v>34</v>
      </c>
    </row>
    <row r="6441">
      <c r="A6441" s="2">
        <v>42318.71488425926</v>
      </c>
      <c r="B6441" s="3">
        <v>27.0</v>
      </c>
      <c r="C6441" s="3" t="s">
        <v>6139</v>
      </c>
      <c r="D6441" s="3">
        <v>21.0</v>
      </c>
      <c r="E6441" s="3" t="s">
        <v>6140</v>
      </c>
      <c r="F6441" s="3">
        <v>6.0</v>
      </c>
      <c r="G6441" s="3">
        <v>7.0</v>
      </c>
      <c r="H6441" s="3" t="s">
        <v>6610</v>
      </c>
      <c r="I6441" s="3" t="s">
        <v>6611</v>
      </c>
      <c r="J6441" s="3" t="s">
        <v>398</v>
      </c>
      <c r="K6441" s="3" t="s">
        <v>24</v>
      </c>
      <c r="L6441" s="3">
        <v>19.0</v>
      </c>
      <c r="M6441" s="3" t="s">
        <v>25</v>
      </c>
      <c r="N6441" s="3" t="s">
        <v>6630</v>
      </c>
      <c r="O6441" s="3" t="s">
        <v>523</v>
      </c>
      <c r="P6441" s="4">
        <v>22836.0</v>
      </c>
      <c r="Q6441" s="3" t="s">
        <v>52</v>
      </c>
      <c r="S6441" s="3" t="s">
        <v>34</v>
      </c>
    </row>
    <row r="6442">
      <c r="A6442" s="2">
        <v>42318.71488425926</v>
      </c>
      <c r="B6442" s="3">
        <v>27.0</v>
      </c>
      <c r="C6442" s="3" t="s">
        <v>6139</v>
      </c>
      <c r="D6442" s="3">
        <v>21.0</v>
      </c>
      <c r="E6442" s="3" t="s">
        <v>6140</v>
      </c>
      <c r="F6442" s="3">
        <v>6.0</v>
      </c>
      <c r="G6442" s="3">
        <v>7.0</v>
      </c>
      <c r="H6442" s="3" t="s">
        <v>6610</v>
      </c>
      <c r="I6442" s="3" t="s">
        <v>6611</v>
      </c>
      <c r="J6442" s="3" t="s">
        <v>398</v>
      </c>
      <c r="K6442" s="3" t="s">
        <v>24</v>
      </c>
      <c r="L6442" s="3">
        <v>20.0</v>
      </c>
      <c r="M6442" s="3" t="s">
        <v>30</v>
      </c>
      <c r="N6442" s="3" t="s">
        <v>6631</v>
      </c>
      <c r="O6442" s="3" t="s">
        <v>67</v>
      </c>
      <c r="P6442" s="4">
        <v>23752.0</v>
      </c>
      <c r="Q6442" s="3" t="s">
        <v>52</v>
      </c>
      <c r="S6442" s="3" t="s">
        <v>34</v>
      </c>
    </row>
    <row r="6443">
      <c r="A6443" s="2">
        <v>42318.71488425926</v>
      </c>
      <c r="B6443" s="3">
        <v>27.0</v>
      </c>
      <c r="C6443" s="3" t="s">
        <v>6139</v>
      </c>
      <c r="D6443" s="3">
        <v>21.0</v>
      </c>
      <c r="E6443" s="3" t="s">
        <v>6140</v>
      </c>
      <c r="F6443" s="3">
        <v>6.0</v>
      </c>
      <c r="G6443" s="3">
        <v>7.0</v>
      </c>
      <c r="H6443" s="3" t="s">
        <v>6610</v>
      </c>
      <c r="I6443" s="3" t="s">
        <v>6611</v>
      </c>
      <c r="J6443" s="3" t="s">
        <v>398</v>
      </c>
      <c r="K6443" s="3" t="s">
        <v>24</v>
      </c>
      <c r="L6443" s="3">
        <v>21.0</v>
      </c>
      <c r="M6443" s="3" t="s">
        <v>25</v>
      </c>
      <c r="N6443" s="3" t="s">
        <v>6632</v>
      </c>
      <c r="O6443" s="3" t="s">
        <v>119</v>
      </c>
      <c r="P6443" s="4">
        <v>26238.0</v>
      </c>
      <c r="Q6443" s="3" t="s">
        <v>60</v>
      </c>
      <c r="S6443" s="3" t="s">
        <v>34</v>
      </c>
    </row>
    <row r="6444">
      <c r="A6444" s="2">
        <v>42318.71488425926</v>
      </c>
      <c r="B6444" s="3">
        <v>27.0</v>
      </c>
      <c r="C6444" s="3" t="s">
        <v>6139</v>
      </c>
      <c r="D6444" s="3">
        <v>25.0</v>
      </c>
      <c r="E6444" s="3" t="s">
        <v>6158</v>
      </c>
      <c r="F6444" s="3">
        <v>6.0</v>
      </c>
      <c r="G6444" s="3">
        <v>7.0</v>
      </c>
      <c r="H6444" s="3" t="s">
        <v>6610</v>
      </c>
      <c r="I6444" s="3" t="s">
        <v>6611</v>
      </c>
      <c r="J6444" s="3" t="s">
        <v>398</v>
      </c>
      <c r="K6444" s="3" t="s">
        <v>24</v>
      </c>
      <c r="L6444" s="3">
        <v>1.0</v>
      </c>
      <c r="M6444" s="3" t="s">
        <v>25</v>
      </c>
      <c r="N6444" s="3" t="s">
        <v>6633</v>
      </c>
      <c r="O6444" s="3" t="s">
        <v>1068</v>
      </c>
      <c r="P6444" s="4">
        <v>25763.0</v>
      </c>
      <c r="Q6444" s="3" t="s">
        <v>79</v>
      </c>
      <c r="S6444" s="3" t="s">
        <v>34</v>
      </c>
    </row>
    <row r="6445">
      <c r="A6445" s="2">
        <v>42318.71488425926</v>
      </c>
      <c r="B6445" s="3">
        <v>27.0</v>
      </c>
      <c r="C6445" s="3" t="s">
        <v>6139</v>
      </c>
      <c r="D6445" s="3">
        <v>25.0</v>
      </c>
      <c r="E6445" s="3" t="s">
        <v>6158</v>
      </c>
      <c r="F6445" s="3">
        <v>6.0</v>
      </c>
      <c r="G6445" s="3">
        <v>7.0</v>
      </c>
      <c r="H6445" s="3" t="s">
        <v>6610</v>
      </c>
      <c r="I6445" s="3" t="s">
        <v>6611</v>
      </c>
      <c r="J6445" s="3" t="s">
        <v>398</v>
      </c>
      <c r="K6445" s="3" t="s">
        <v>24</v>
      </c>
      <c r="L6445" s="3">
        <v>2.0</v>
      </c>
      <c r="M6445" s="3" t="s">
        <v>30</v>
      </c>
      <c r="N6445" s="3" t="s">
        <v>6634</v>
      </c>
      <c r="O6445" s="3" t="s">
        <v>1651</v>
      </c>
      <c r="P6445" s="4">
        <v>21423.0</v>
      </c>
      <c r="Q6445" s="3" t="s">
        <v>352</v>
      </c>
      <c r="S6445" s="3" t="s">
        <v>34</v>
      </c>
    </row>
    <row r="6446">
      <c r="A6446" s="2">
        <v>42318.71488425926</v>
      </c>
      <c r="B6446" s="3">
        <v>27.0</v>
      </c>
      <c r="C6446" s="3" t="s">
        <v>6139</v>
      </c>
      <c r="D6446" s="3">
        <v>25.0</v>
      </c>
      <c r="E6446" s="3" t="s">
        <v>6158</v>
      </c>
      <c r="F6446" s="3">
        <v>6.0</v>
      </c>
      <c r="G6446" s="3">
        <v>7.0</v>
      </c>
      <c r="H6446" s="3" t="s">
        <v>6610</v>
      </c>
      <c r="I6446" s="3" t="s">
        <v>6611</v>
      </c>
      <c r="J6446" s="3" t="s">
        <v>398</v>
      </c>
      <c r="K6446" s="3" t="s">
        <v>24</v>
      </c>
      <c r="L6446" s="3">
        <v>3.0</v>
      </c>
      <c r="M6446" s="3" t="s">
        <v>25</v>
      </c>
      <c r="N6446" s="3" t="s">
        <v>6635</v>
      </c>
      <c r="O6446" s="3" t="s">
        <v>2150</v>
      </c>
      <c r="P6446" s="4">
        <v>22004.0</v>
      </c>
      <c r="Q6446" s="3" t="s">
        <v>149</v>
      </c>
      <c r="S6446" s="3" t="s">
        <v>34</v>
      </c>
    </row>
    <row r="6447">
      <c r="A6447" s="2">
        <v>42318.71488425926</v>
      </c>
      <c r="B6447" s="3">
        <v>27.0</v>
      </c>
      <c r="C6447" s="3" t="s">
        <v>6139</v>
      </c>
      <c r="D6447" s="3">
        <v>25.0</v>
      </c>
      <c r="E6447" s="3" t="s">
        <v>6158</v>
      </c>
      <c r="F6447" s="3">
        <v>6.0</v>
      </c>
      <c r="G6447" s="3">
        <v>7.0</v>
      </c>
      <c r="H6447" s="3" t="s">
        <v>6610</v>
      </c>
      <c r="I6447" s="3" t="s">
        <v>6611</v>
      </c>
      <c r="J6447" s="3" t="s">
        <v>398</v>
      </c>
      <c r="K6447" s="3" t="s">
        <v>24</v>
      </c>
      <c r="L6447" s="3">
        <v>4.0</v>
      </c>
      <c r="M6447" s="3" t="s">
        <v>30</v>
      </c>
      <c r="N6447" s="3" t="s">
        <v>6636</v>
      </c>
      <c r="O6447" s="3" t="s">
        <v>6637</v>
      </c>
      <c r="P6447" s="4">
        <v>29879.0</v>
      </c>
      <c r="Q6447" s="3" t="s">
        <v>132</v>
      </c>
      <c r="S6447" s="3" t="s">
        <v>34</v>
      </c>
    </row>
    <row r="6448">
      <c r="A6448" s="2">
        <v>42318.71488425926</v>
      </c>
      <c r="B6448" s="3">
        <v>27.0</v>
      </c>
      <c r="C6448" s="3" t="s">
        <v>6139</v>
      </c>
      <c r="D6448" s="3">
        <v>25.0</v>
      </c>
      <c r="E6448" s="3" t="s">
        <v>6158</v>
      </c>
      <c r="F6448" s="3">
        <v>6.0</v>
      </c>
      <c r="G6448" s="3">
        <v>7.0</v>
      </c>
      <c r="H6448" s="3" t="s">
        <v>6610</v>
      </c>
      <c r="I6448" s="3" t="s">
        <v>6611</v>
      </c>
      <c r="J6448" s="3" t="s">
        <v>398</v>
      </c>
      <c r="K6448" s="3" t="s">
        <v>24</v>
      </c>
      <c r="L6448" s="3">
        <v>5.0</v>
      </c>
      <c r="M6448" s="3" t="s">
        <v>25</v>
      </c>
      <c r="N6448" s="3" t="s">
        <v>6638</v>
      </c>
      <c r="O6448" s="3" t="s">
        <v>6639</v>
      </c>
      <c r="P6448" s="4">
        <v>30862.0</v>
      </c>
      <c r="Q6448" s="3" t="s">
        <v>1955</v>
      </c>
      <c r="S6448" s="3" t="s">
        <v>34</v>
      </c>
    </row>
    <row r="6449">
      <c r="A6449" s="2">
        <v>42318.71488425926</v>
      </c>
      <c r="B6449" s="3">
        <v>27.0</v>
      </c>
      <c r="C6449" s="3" t="s">
        <v>6139</v>
      </c>
      <c r="D6449" s="3">
        <v>25.0</v>
      </c>
      <c r="E6449" s="3" t="s">
        <v>6158</v>
      </c>
      <c r="F6449" s="3">
        <v>6.0</v>
      </c>
      <c r="G6449" s="3">
        <v>7.0</v>
      </c>
      <c r="H6449" s="3" t="s">
        <v>6610</v>
      </c>
      <c r="I6449" s="3" t="s">
        <v>6611</v>
      </c>
      <c r="J6449" s="3" t="s">
        <v>398</v>
      </c>
      <c r="K6449" s="3" t="s">
        <v>24</v>
      </c>
      <c r="L6449" s="3">
        <v>6.0</v>
      </c>
      <c r="M6449" s="3" t="s">
        <v>30</v>
      </c>
      <c r="N6449" s="3" t="s">
        <v>6640</v>
      </c>
      <c r="O6449" s="3" t="s">
        <v>98</v>
      </c>
      <c r="P6449" s="4">
        <v>19730.0</v>
      </c>
      <c r="Q6449" s="3" t="s">
        <v>86</v>
      </c>
      <c r="S6449" s="3" t="s">
        <v>34</v>
      </c>
    </row>
    <row r="6450">
      <c r="A6450" s="2">
        <v>42318.71488425926</v>
      </c>
      <c r="B6450" s="3">
        <v>27.0</v>
      </c>
      <c r="C6450" s="3" t="s">
        <v>6139</v>
      </c>
      <c r="D6450" s="3">
        <v>25.0</v>
      </c>
      <c r="E6450" s="3" t="s">
        <v>6158</v>
      </c>
      <c r="F6450" s="3">
        <v>6.0</v>
      </c>
      <c r="G6450" s="3">
        <v>7.0</v>
      </c>
      <c r="H6450" s="3" t="s">
        <v>6610</v>
      </c>
      <c r="I6450" s="3" t="s">
        <v>6611</v>
      </c>
      <c r="J6450" s="3" t="s">
        <v>398</v>
      </c>
      <c r="K6450" s="3" t="s">
        <v>24</v>
      </c>
      <c r="L6450" s="3">
        <v>7.0</v>
      </c>
      <c r="M6450" s="3" t="s">
        <v>25</v>
      </c>
      <c r="N6450" s="3" t="s">
        <v>6641</v>
      </c>
      <c r="O6450" s="3" t="s">
        <v>6642</v>
      </c>
      <c r="P6450" s="4">
        <v>31044.0</v>
      </c>
      <c r="Q6450" s="3" t="s">
        <v>75</v>
      </c>
      <c r="S6450" s="3" t="s">
        <v>34</v>
      </c>
    </row>
    <row r="6451">
      <c r="A6451" s="2">
        <v>42318.71488425926</v>
      </c>
      <c r="B6451" s="3">
        <v>27.0</v>
      </c>
      <c r="C6451" s="3" t="s">
        <v>6139</v>
      </c>
      <c r="D6451" s="3">
        <v>25.0</v>
      </c>
      <c r="E6451" s="3" t="s">
        <v>6158</v>
      </c>
      <c r="F6451" s="3">
        <v>6.0</v>
      </c>
      <c r="G6451" s="3">
        <v>7.0</v>
      </c>
      <c r="H6451" s="3" t="s">
        <v>6610</v>
      </c>
      <c r="I6451" s="3" t="s">
        <v>6611</v>
      </c>
      <c r="J6451" s="3" t="s">
        <v>398</v>
      </c>
      <c r="K6451" s="3" t="s">
        <v>24</v>
      </c>
      <c r="L6451" s="3">
        <v>8.0</v>
      </c>
      <c r="M6451" s="3" t="s">
        <v>30</v>
      </c>
      <c r="N6451" s="3" t="s">
        <v>2418</v>
      </c>
      <c r="O6451" s="3" t="s">
        <v>2136</v>
      </c>
      <c r="P6451" s="4">
        <v>31075.0</v>
      </c>
      <c r="Q6451" s="3" t="s">
        <v>28</v>
      </c>
      <c r="S6451" s="3" t="s">
        <v>34</v>
      </c>
    </row>
    <row r="6452">
      <c r="A6452" s="2">
        <v>42318.71488425926</v>
      </c>
      <c r="B6452" s="3">
        <v>27.0</v>
      </c>
      <c r="C6452" s="3" t="s">
        <v>6139</v>
      </c>
      <c r="D6452" s="3">
        <v>25.0</v>
      </c>
      <c r="E6452" s="3" t="s">
        <v>6158</v>
      </c>
      <c r="F6452" s="3">
        <v>6.0</v>
      </c>
      <c r="G6452" s="3">
        <v>7.0</v>
      </c>
      <c r="H6452" s="3" t="s">
        <v>6610</v>
      </c>
      <c r="I6452" s="3" t="s">
        <v>6611</v>
      </c>
      <c r="J6452" s="3" t="s">
        <v>398</v>
      </c>
      <c r="K6452" s="3" t="s">
        <v>24</v>
      </c>
      <c r="L6452" s="3">
        <v>9.0</v>
      </c>
      <c r="M6452" s="3" t="s">
        <v>25</v>
      </c>
      <c r="N6452" s="3" t="s">
        <v>6643</v>
      </c>
      <c r="O6452" s="3" t="s">
        <v>95</v>
      </c>
      <c r="P6452" s="4">
        <v>22051.0</v>
      </c>
      <c r="Q6452" s="3" t="s">
        <v>79</v>
      </c>
      <c r="S6452" s="3" t="s">
        <v>34</v>
      </c>
    </row>
    <row r="6453">
      <c r="A6453" s="2">
        <v>42318.71488425926</v>
      </c>
      <c r="B6453" s="3">
        <v>27.0</v>
      </c>
      <c r="C6453" s="3" t="s">
        <v>6139</v>
      </c>
      <c r="D6453" s="3">
        <v>25.0</v>
      </c>
      <c r="E6453" s="3" t="s">
        <v>6158</v>
      </c>
      <c r="F6453" s="3">
        <v>6.0</v>
      </c>
      <c r="G6453" s="3">
        <v>7.0</v>
      </c>
      <c r="H6453" s="3" t="s">
        <v>6610</v>
      </c>
      <c r="I6453" s="3" t="s">
        <v>6611</v>
      </c>
      <c r="J6453" s="3" t="s">
        <v>398</v>
      </c>
      <c r="K6453" s="3" t="s">
        <v>24</v>
      </c>
      <c r="L6453" s="3">
        <v>10.0</v>
      </c>
      <c r="M6453" s="3" t="s">
        <v>30</v>
      </c>
      <c r="N6453" s="3" t="s">
        <v>6644</v>
      </c>
      <c r="O6453" s="3" t="s">
        <v>307</v>
      </c>
      <c r="P6453" s="4">
        <v>20605.0</v>
      </c>
      <c r="Q6453" s="3" t="s">
        <v>115</v>
      </c>
      <c r="S6453" s="3" t="s">
        <v>34</v>
      </c>
    </row>
    <row r="6454">
      <c r="A6454" s="2">
        <v>42318.71488425926</v>
      </c>
      <c r="B6454" s="3">
        <v>27.0</v>
      </c>
      <c r="C6454" s="3" t="s">
        <v>6139</v>
      </c>
      <c r="D6454" s="3">
        <v>25.0</v>
      </c>
      <c r="E6454" s="3" t="s">
        <v>6158</v>
      </c>
      <c r="F6454" s="3">
        <v>6.0</v>
      </c>
      <c r="G6454" s="3">
        <v>7.0</v>
      </c>
      <c r="H6454" s="3" t="s">
        <v>6610</v>
      </c>
      <c r="I6454" s="3" t="s">
        <v>6611</v>
      </c>
      <c r="J6454" s="3" t="s">
        <v>398</v>
      </c>
      <c r="K6454" s="3" t="s">
        <v>24</v>
      </c>
      <c r="L6454" s="3">
        <v>11.0</v>
      </c>
      <c r="M6454" s="3" t="s">
        <v>25</v>
      </c>
      <c r="N6454" s="3" t="s">
        <v>6645</v>
      </c>
      <c r="O6454" s="3" t="s">
        <v>6646</v>
      </c>
      <c r="P6454" s="4">
        <v>34748.0</v>
      </c>
      <c r="Q6454" s="3" t="s">
        <v>191</v>
      </c>
      <c r="S6454" s="3" t="s">
        <v>34</v>
      </c>
    </row>
    <row r="6455">
      <c r="A6455" s="2">
        <v>42318.71488425926</v>
      </c>
      <c r="B6455" s="3">
        <v>27.0</v>
      </c>
      <c r="C6455" s="3" t="s">
        <v>6139</v>
      </c>
      <c r="D6455" s="3">
        <v>25.0</v>
      </c>
      <c r="E6455" s="3" t="s">
        <v>6158</v>
      </c>
      <c r="F6455" s="3">
        <v>6.0</v>
      </c>
      <c r="G6455" s="3">
        <v>7.0</v>
      </c>
      <c r="H6455" s="3" t="s">
        <v>6610</v>
      </c>
      <c r="I6455" s="3" t="s">
        <v>6611</v>
      </c>
      <c r="J6455" s="3" t="s">
        <v>398</v>
      </c>
      <c r="K6455" s="3" t="s">
        <v>24</v>
      </c>
      <c r="L6455" s="3">
        <v>12.0</v>
      </c>
      <c r="M6455" s="3" t="s">
        <v>30</v>
      </c>
      <c r="N6455" s="3" t="s">
        <v>6647</v>
      </c>
      <c r="O6455" s="3" t="s">
        <v>89</v>
      </c>
      <c r="P6455" s="4">
        <v>20482.0</v>
      </c>
      <c r="Q6455" s="3" t="s">
        <v>86</v>
      </c>
      <c r="S6455" s="3" t="s">
        <v>34</v>
      </c>
    </row>
    <row r="6456">
      <c r="A6456" s="2">
        <v>42318.71488425926</v>
      </c>
      <c r="B6456" s="3">
        <v>27.0</v>
      </c>
      <c r="C6456" s="3" t="s">
        <v>6139</v>
      </c>
      <c r="D6456" s="3">
        <v>25.0</v>
      </c>
      <c r="E6456" s="3" t="s">
        <v>6158</v>
      </c>
      <c r="F6456" s="3">
        <v>6.0</v>
      </c>
      <c r="G6456" s="3">
        <v>7.0</v>
      </c>
      <c r="H6456" s="3" t="s">
        <v>6610</v>
      </c>
      <c r="I6456" s="3" t="s">
        <v>6611</v>
      </c>
      <c r="J6456" s="3" t="s">
        <v>398</v>
      </c>
      <c r="K6456" s="3" t="s">
        <v>24</v>
      </c>
      <c r="L6456" s="3">
        <v>13.0</v>
      </c>
      <c r="M6456" s="3" t="s">
        <v>25</v>
      </c>
      <c r="N6456" s="3" t="s">
        <v>6648</v>
      </c>
      <c r="O6456" s="3" t="s">
        <v>523</v>
      </c>
      <c r="P6456" s="4">
        <v>19054.0</v>
      </c>
      <c r="Q6456" s="3" t="s">
        <v>105</v>
      </c>
      <c r="S6456" s="3" t="s">
        <v>34</v>
      </c>
    </row>
    <row r="6457">
      <c r="A6457" s="2">
        <v>42318.71488425926</v>
      </c>
      <c r="B6457" s="3">
        <v>27.0</v>
      </c>
      <c r="C6457" s="3" t="s">
        <v>6139</v>
      </c>
      <c r="D6457" s="3">
        <v>25.0</v>
      </c>
      <c r="E6457" s="3" t="s">
        <v>6158</v>
      </c>
      <c r="F6457" s="3">
        <v>6.0</v>
      </c>
      <c r="G6457" s="3">
        <v>7.0</v>
      </c>
      <c r="H6457" s="3" t="s">
        <v>6610</v>
      </c>
      <c r="I6457" s="3" t="s">
        <v>6611</v>
      </c>
      <c r="J6457" s="3" t="s">
        <v>398</v>
      </c>
      <c r="K6457" s="3" t="s">
        <v>24</v>
      </c>
      <c r="L6457" s="3">
        <v>14.0</v>
      </c>
      <c r="M6457" s="3" t="s">
        <v>30</v>
      </c>
      <c r="N6457" s="3" t="s">
        <v>1554</v>
      </c>
      <c r="O6457" s="3" t="s">
        <v>102</v>
      </c>
      <c r="P6457" s="4">
        <v>20571.0</v>
      </c>
      <c r="Q6457" s="3" t="s">
        <v>49</v>
      </c>
      <c r="S6457" s="3" t="s">
        <v>34</v>
      </c>
    </row>
    <row r="6458">
      <c r="A6458" s="2">
        <v>42318.71488425926</v>
      </c>
      <c r="B6458" s="3">
        <v>27.0</v>
      </c>
      <c r="C6458" s="3" t="s">
        <v>6139</v>
      </c>
      <c r="D6458" s="3">
        <v>25.0</v>
      </c>
      <c r="E6458" s="3" t="s">
        <v>6158</v>
      </c>
      <c r="F6458" s="3">
        <v>6.0</v>
      </c>
      <c r="G6458" s="3">
        <v>7.0</v>
      </c>
      <c r="H6458" s="3" t="s">
        <v>6610</v>
      </c>
      <c r="I6458" s="3" t="s">
        <v>6611</v>
      </c>
      <c r="J6458" s="3" t="s">
        <v>398</v>
      </c>
      <c r="K6458" s="3" t="s">
        <v>24</v>
      </c>
      <c r="L6458" s="3">
        <v>15.0</v>
      </c>
      <c r="M6458" s="3" t="s">
        <v>25</v>
      </c>
      <c r="N6458" s="3" t="s">
        <v>4488</v>
      </c>
      <c r="O6458" s="3" t="s">
        <v>1637</v>
      </c>
      <c r="P6458" s="4">
        <v>23731.0</v>
      </c>
      <c r="Q6458" s="3" t="s">
        <v>110</v>
      </c>
      <c r="S6458" s="3" t="s">
        <v>34</v>
      </c>
    </row>
    <row r="6459">
      <c r="A6459" s="2">
        <v>42318.71488425926</v>
      </c>
      <c r="B6459" s="3">
        <v>27.0</v>
      </c>
      <c r="C6459" s="3" t="s">
        <v>6139</v>
      </c>
      <c r="D6459" s="3">
        <v>25.0</v>
      </c>
      <c r="E6459" s="3" t="s">
        <v>6158</v>
      </c>
      <c r="F6459" s="3">
        <v>6.0</v>
      </c>
      <c r="G6459" s="3">
        <v>7.0</v>
      </c>
      <c r="H6459" s="3" t="s">
        <v>6610</v>
      </c>
      <c r="I6459" s="3" t="s">
        <v>6611</v>
      </c>
      <c r="J6459" s="3" t="s">
        <v>398</v>
      </c>
      <c r="K6459" s="3" t="s">
        <v>24</v>
      </c>
      <c r="L6459" s="3">
        <v>16.0</v>
      </c>
      <c r="M6459" s="3" t="s">
        <v>30</v>
      </c>
      <c r="N6459" s="3" t="s">
        <v>6649</v>
      </c>
      <c r="O6459" s="3" t="s">
        <v>742</v>
      </c>
      <c r="P6459" s="4">
        <v>17662.0</v>
      </c>
      <c r="Q6459" s="3" t="s">
        <v>86</v>
      </c>
      <c r="S6459" s="3" t="s">
        <v>34</v>
      </c>
    </row>
    <row r="6460">
      <c r="A6460" s="2">
        <v>42318.71488425926</v>
      </c>
      <c r="B6460" s="3">
        <v>27.0</v>
      </c>
      <c r="C6460" s="3" t="s">
        <v>6139</v>
      </c>
      <c r="D6460" s="3">
        <v>25.0</v>
      </c>
      <c r="E6460" s="3" t="s">
        <v>6158</v>
      </c>
      <c r="F6460" s="3">
        <v>6.0</v>
      </c>
      <c r="G6460" s="3">
        <v>7.0</v>
      </c>
      <c r="H6460" s="3" t="s">
        <v>6610</v>
      </c>
      <c r="I6460" s="3" t="s">
        <v>6611</v>
      </c>
      <c r="J6460" s="3" t="s">
        <v>398</v>
      </c>
      <c r="K6460" s="3" t="s">
        <v>24</v>
      </c>
      <c r="L6460" s="3">
        <v>17.0</v>
      </c>
      <c r="M6460" s="3" t="s">
        <v>25</v>
      </c>
      <c r="N6460" s="3" t="s">
        <v>3779</v>
      </c>
      <c r="O6460" s="3" t="s">
        <v>796</v>
      </c>
      <c r="P6460" s="4">
        <v>17074.0</v>
      </c>
      <c r="Q6460" s="3" t="s">
        <v>49</v>
      </c>
      <c r="S6460" s="3" t="s">
        <v>34</v>
      </c>
    </row>
    <row r="6461">
      <c r="A6461" s="2">
        <v>42318.71488425926</v>
      </c>
      <c r="B6461" s="3">
        <v>27.0</v>
      </c>
      <c r="C6461" s="3" t="s">
        <v>6139</v>
      </c>
      <c r="D6461" s="3">
        <v>25.0</v>
      </c>
      <c r="E6461" s="3" t="s">
        <v>6158</v>
      </c>
      <c r="F6461" s="3">
        <v>6.0</v>
      </c>
      <c r="G6461" s="3">
        <v>7.0</v>
      </c>
      <c r="H6461" s="3" t="s">
        <v>6610</v>
      </c>
      <c r="I6461" s="3" t="s">
        <v>6611</v>
      </c>
      <c r="J6461" s="3" t="s">
        <v>398</v>
      </c>
      <c r="K6461" s="3" t="s">
        <v>24</v>
      </c>
      <c r="L6461" s="3">
        <v>18.0</v>
      </c>
      <c r="M6461" s="3" t="s">
        <v>30</v>
      </c>
      <c r="N6461" s="3" t="s">
        <v>1554</v>
      </c>
      <c r="O6461" s="3" t="s">
        <v>919</v>
      </c>
      <c r="P6461" s="4">
        <v>16275.0</v>
      </c>
      <c r="Q6461" s="3" t="s">
        <v>86</v>
      </c>
      <c r="S6461" s="3" t="s">
        <v>34</v>
      </c>
    </row>
    <row r="6462">
      <c r="A6462" s="2">
        <v>42318.71488425926</v>
      </c>
      <c r="B6462" s="3">
        <v>27.0</v>
      </c>
      <c r="C6462" s="3" t="s">
        <v>6139</v>
      </c>
      <c r="D6462" s="3">
        <v>25.0</v>
      </c>
      <c r="E6462" s="3" t="s">
        <v>6158</v>
      </c>
      <c r="F6462" s="3">
        <v>6.0</v>
      </c>
      <c r="G6462" s="3">
        <v>7.0</v>
      </c>
      <c r="H6462" s="3" t="s">
        <v>6610</v>
      </c>
      <c r="I6462" s="3" t="s">
        <v>6611</v>
      </c>
      <c r="J6462" s="3" t="s">
        <v>398</v>
      </c>
      <c r="K6462" s="3" t="s">
        <v>24</v>
      </c>
      <c r="L6462" s="3">
        <v>19.0</v>
      </c>
      <c r="M6462" s="3" t="s">
        <v>25</v>
      </c>
      <c r="N6462" s="3" t="s">
        <v>6650</v>
      </c>
      <c r="O6462" s="3" t="s">
        <v>91</v>
      </c>
      <c r="P6462" s="4">
        <v>19711.0</v>
      </c>
      <c r="Q6462" s="3" t="s">
        <v>86</v>
      </c>
      <c r="S6462" s="3" t="s">
        <v>34</v>
      </c>
    </row>
    <row r="6463">
      <c r="A6463" s="2">
        <v>42318.71488425926</v>
      </c>
      <c r="B6463" s="3">
        <v>27.0</v>
      </c>
      <c r="C6463" s="3" t="s">
        <v>6139</v>
      </c>
      <c r="D6463" s="3">
        <v>25.0</v>
      </c>
      <c r="E6463" s="3" t="s">
        <v>6158</v>
      </c>
      <c r="F6463" s="3">
        <v>6.0</v>
      </c>
      <c r="G6463" s="3">
        <v>7.0</v>
      </c>
      <c r="H6463" s="3" t="s">
        <v>6610</v>
      </c>
      <c r="I6463" s="3" t="s">
        <v>6611</v>
      </c>
      <c r="J6463" s="3" t="s">
        <v>398</v>
      </c>
      <c r="K6463" s="3" t="s">
        <v>24</v>
      </c>
      <c r="L6463" s="3">
        <v>20.0</v>
      </c>
      <c r="M6463" s="3" t="s">
        <v>30</v>
      </c>
      <c r="N6463" s="3" t="s">
        <v>6651</v>
      </c>
      <c r="O6463" s="3" t="s">
        <v>6049</v>
      </c>
      <c r="P6463" s="4">
        <v>18343.0</v>
      </c>
      <c r="Q6463" s="3" t="s">
        <v>86</v>
      </c>
      <c r="S6463" s="3" t="s">
        <v>34</v>
      </c>
    </row>
    <row r="6464">
      <c r="A6464" s="2">
        <v>42318.71488425926</v>
      </c>
      <c r="B6464" s="3">
        <v>27.0</v>
      </c>
      <c r="C6464" s="3" t="s">
        <v>6139</v>
      </c>
      <c r="D6464" s="3">
        <v>25.0</v>
      </c>
      <c r="E6464" s="3" t="s">
        <v>6158</v>
      </c>
      <c r="F6464" s="3">
        <v>6.0</v>
      </c>
      <c r="G6464" s="3">
        <v>7.0</v>
      </c>
      <c r="H6464" s="3" t="s">
        <v>6610</v>
      </c>
      <c r="I6464" s="3" t="s">
        <v>6611</v>
      </c>
      <c r="J6464" s="3" t="s">
        <v>398</v>
      </c>
      <c r="K6464" s="3" t="s">
        <v>24</v>
      </c>
      <c r="L6464" s="3">
        <v>21.0</v>
      </c>
      <c r="M6464" s="3" t="s">
        <v>25</v>
      </c>
      <c r="N6464" s="3" t="s">
        <v>6652</v>
      </c>
      <c r="O6464" s="3" t="s">
        <v>27</v>
      </c>
      <c r="P6464" s="4">
        <v>22769.0</v>
      </c>
      <c r="Q6464" s="3" t="s">
        <v>79</v>
      </c>
      <c r="S6464" s="3" t="s">
        <v>34</v>
      </c>
    </row>
    <row r="6465">
      <c r="A6465" s="2">
        <v>42318.71488425926</v>
      </c>
      <c r="B6465" s="3">
        <v>27.0</v>
      </c>
      <c r="C6465" s="3" t="s">
        <v>6139</v>
      </c>
      <c r="D6465" s="3">
        <v>39.0</v>
      </c>
      <c r="E6465" s="3" t="s">
        <v>6179</v>
      </c>
      <c r="F6465" s="3">
        <v>6.0</v>
      </c>
      <c r="G6465" s="3">
        <v>7.0</v>
      </c>
      <c r="H6465" s="3" t="s">
        <v>6610</v>
      </c>
      <c r="I6465" s="3" t="s">
        <v>6611</v>
      </c>
      <c r="J6465" s="3" t="s">
        <v>398</v>
      </c>
      <c r="K6465" s="3" t="s">
        <v>24</v>
      </c>
      <c r="L6465" s="3">
        <v>1.0</v>
      </c>
      <c r="M6465" s="3" t="s">
        <v>25</v>
      </c>
      <c r="N6465" s="3" t="s">
        <v>6653</v>
      </c>
      <c r="O6465" s="3" t="s">
        <v>69</v>
      </c>
      <c r="P6465" s="4">
        <v>19371.0</v>
      </c>
      <c r="Q6465" s="3" t="s">
        <v>72</v>
      </c>
      <c r="S6465" s="3" t="s">
        <v>34</v>
      </c>
    </row>
    <row r="6466">
      <c r="A6466" s="2">
        <v>42318.71488425926</v>
      </c>
      <c r="B6466" s="3">
        <v>27.0</v>
      </c>
      <c r="C6466" s="3" t="s">
        <v>6139</v>
      </c>
      <c r="D6466" s="3">
        <v>39.0</v>
      </c>
      <c r="E6466" s="3" t="s">
        <v>6179</v>
      </c>
      <c r="F6466" s="3">
        <v>6.0</v>
      </c>
      <c r="G6466" s="3">
        <v>7.0</v>
      </c>
      <c r="H6466" s="3" t="s">
        <v>6610</v>
      </c>
      <c r="I6466" s="3" t="s">
        <v>6611</v>
      </c>
      <c r="J6466" s="3" t="s">
        <v>398</v>
      </c>
      <c r="K6466" s="3" t="s">
        <v>24</v>
      </c>
      <c r="L6466" s="3">
        <v>2.0</v>
      </c>
      <c r="M6466" s="3" t="s">
        <v>30</v>
      </c>
      <c r="N6466" s="3" t="s">
        <v>6654</v>
      </c>
      <c r="O6466" s="3" t="s">
        <v>3712</v>
      </c>
      <c r="P6466" s="4">
        <v>21361.0</v>
      </c>
      <c r="Q6466" s="3" t="s">
        <v>418</v>
      </c>
      <c r="S6466" s="3" t="s">
        <v>34</v>
      </c>
    </row>
    <row r="6467">
      <c r="A6467" s="2">
        <v>42318.71488425926</v>
      </c>
      <c r="B6467" s="3">
        <v>27.0</v>
      </c>
      <c r="C6467" s="3" t="s">
        <v>6139</v>
      </c>
      <c r="D6467" s="3">
        <v>39.0</v>
      </c>
      <c r="E6467" s="3" t="s">
        <v>6179</v>
      </c>
      <c r="F6467" s="3">
        <v>6.0</v>
      </c>
      <c r="G6467" s="3">
        <v>7.0</v>
      </c>
      <c r="H6467" s="3" t="s">
        <v>6610</v>
      </c>
      <c r="I6467" s="3" t="s">
        <v>6611</v>
      </c>
      <c r="J6467" s="3" t="s">
        <v>398</v>
      </c>
      <c r="K6467" s="3" t="s">
        <v>24</v>
      </c>
      <c r="L6467" s="3">
        <v>3.0</v>
      </c>
      <c r="M6467" s="3" t="s">
        <v>25</v>
      </c>
      <c r="N6467" s="3" t="s">
        <v>6655</v>
      </c>
      <c r="O6467" s="3" t="s">
        <v>753</v>
      </c>
      <c r="P6467" s="4">
        <v>21451.0</v>
      </c>
      <c r="Q6467" s="3" t="s">
        <v>372</v>
      </c>
      <c r="S6467" s="3" t="s">
        <v>34</v>
      </c>
    </row>
    <row r="6468">
      <c r="A6468" s="2">
        <v>42318.71488425926</v>
      </c>
      <c r="B6468" s="3">
        <v>27.0</v>
      </c>
      <c r="C6468" s="3" t="s">
        <v>6139</v>
      </c>
      <c r="D6468" s="3">
        <v>39.0</v>
      </c>
      <c r="E6468" s="3" t="s">
        <v>6179</v>
      </c>
      <c r="F6468" s="3">
        <v>6.0</v>
      </c>
      <c r="G6468" s="3">
        <v>7.0</v>
      </c>
      <c r="H6468" s="3" t="s">
        <v>6610</v>
      </c>
      <c r="I6468" s="3" t="s">
        <v>6611</v>
      </c>
      <c r="J6468" s="3" t="s">
        <v>398</v>
      </c>
      <c r="K6468" s="3" t="s">
        <v>24</v>
      </c>
      <c r="L6468" s="3">
        <v>4.0</v>
      </c>
      <c r="M6468" s="3" t="s">
        <v>30</v>
      </c>
      <c r="N6468" s="3" t="s">
        <v>2035</v>
      </c>
      <c r="O6468" s="3" t="s">
        <v>452</v>
      </c>
      <c r="P6468" s="4">
        <v>20704.0</v>
      </c>
      <c r="Q6468" s="3" t="s">
        <v>52</v>
      </c>
      <c r="S6468" s="3" t="s">
        <v>34</v>
      </c>
    </row>
    <row r="6469">
      <c r="A6469" s="2">
        <v>42318.71488425926</v>
      </c>
      <c r="B6469" s="3">
        <v>27.0</v>
      </c>
      <c r="C6469" s="3" t="s">
        <v>6139</v>
      </c>
      <c r="D6469" s="3">
        <v>39.0</v>
      </c>
      <c r="E6469" s="3" t="s">
        <v>6179</v>
      </c>
      <c r="F6469" s="3">
        <v>6.0</v>
      </c>
      <c r="G6469" s="3">
        <v>7.0</v>
      </c>
      <c r="H6469" s="3" t="s">
        <v>6610</v>
      </c>
      <c r="I6469" s="3" t="s">
        <v>6611</v>
      </c>
      <c r="J6469" s="3" t="s">
        <v>398</v>
      </c>
      <c r="K6469" s="3" t="s">
        <v>24</v>
      </c>
      <c r="L6469" s="3">
        <v>5.0</v>
      </c>
      <c r="M6469" s="3" t="s">
        <v>25</v>
      </c>
      <c r="N6469" s="3" t="s">
        <v>6656</v>
      </c>
      <c r="O6469" s="3" t="s">
        <v>319</v>
      </c>
      <c r="P6469" s="4">
        <v>33367.0</v>
      </c>
      <c r="Q6469" s="3" t="s">
        <v>79</v>
      </c>
      <c r="S6469" s="3" t="s">
        <v>34</v>
      </c>
    </row>
    <row r="6470">
      <c r="A6470" s="2">
        <v>42318.71488425926</v>
      </c>
      <c r="B6470" s="3">
        <v>27.0</v>
      </c>
      <c r="C6470" s="3" t="s">
        <v>6139</v>
      </c>
      <c r="D6470" s="3">
        <v>39.0</v>
      </c>
      <c r="E6470" s="3" t="s">
        <v>6179</v>
      </c>
      <c r="F6470" s="3">
        <v>6.0</v>
      </c>
      <c r="G6470" s="3">
        <v>7.0</v>
      </c>
      <c r="H6470" s="3" t="s">
        <v>6610</v>
      </c>
      <c r="I6470" s="3" t="s">
        <v>6611</v>
      </c>
      <c r="J6470" s="3" t="s">
        <v>398</v>
      </c>
      <c r="K6470" s="3" t="s">
        <v>24</v>
      </c>
      <c r="L6470" s="3">
        <v>6.0</v>
      </c>
      <c r="M6470" s="3" t="s">
        <v>30</v>
      </c>
      <c r="N6470" s="3" t="s">
        <v>6657</v>
      </c>
      <c r="O6470" s="3" t="s">
        <v>998</v>
      </c>
      <c r="P6470" s="4">
        <v>22991.0</v>
      </c>
      <c r="Q6470" s="3" t="s">
        <v>75</v>
      </c>
      <c r="S6470" s="3" t="s">
        <v>34</v>
      </c>
    </row>
    <row r="6471">
      <c r="A6471" s="2">
        <v>42318.71488425926</v>
      </c>
      <c r="B6471" s="3">
        <v>27.0</v>
      </c>
      <c r="C6471" s="3" t="s">
        <v>6139</v>
      </c>
      <c r="D6471" s="3">
        <v>39.0</v>
      </c>
      <c r="E6471" s="3" t="s">
        <v>6179</v>
      </c>
      <c r="F6471" s="3">
        <v>6.0</v>
      </c>
      <c r="G6471" s="3">
        <v>7.0</v>
      </c>
      <c r="H6471" s="3" t="s">
        <v>6610</v>
      </c>
      <c r="I6471" s="3" t="s">
        <v>6611</v>
      </c>
      <c r="J6471" s="3" t="s">
        <v>398</v>
      </c>
      <c r="K6471" s="3" t="s">
        <v>24</v>
      </c>
      <c r="L6471" s="3">
        <v>7.0</v>
      </c>
      <c r="M6471" s="3" t="s">
        <v>25</v>
      </c>
      <c r="N6471" s="3" t="s">
        <v>6452</v>
      </c>
      <c r="O6471" s="3" t="s">
        <v>359</v>
      </c>
      <c r="P6471" s="4">
        <v>24904.0</v>
      </c>
      <c r="Q6471" s="3" t="s">
        <v>132</v>
      </c>
      <c r="S6471" s="3" t="s">
        <v>34</v>
      </c>
    </row>
    <row r="6472">
      <c r="A6472" s="2">
        <v>42318.71488425926</v>
      </c>
      <c r="B6472" s="3">
        <v>27.0</v>
      </c>
      <c r="C6472" s="3" t="s">
        <v>6139</v>
      </c>
      <c r="D6472" s="3">
        <v>39.0</v>
      </c>
      <c r="E6472" s="3" t="s">
        <v>6179</v>
      </c>
      <c r="F6472" s="3">
        <v>6.0</v>
      </c>
      <c r="G6472" s="3">
        <v>7.0</v>
      </c>
      <c r="H6472" s="3" t="s">
        <v>6610</v>
      </c>
      <c r="I6472" s="3" t="s">
        <v>6611</v>
      </c>
      <c r="J6472" s="3" t="s">
        <v>398</v>
      </c>
      <c r="K6472" s="3" t="s">
        <v>24</v>
      </c>
      <c r="L6472" s="3">
        <v>8.0</v>
      </c>
      <c r="M6472" s="3" t="s">
        <v>30</v>
      </c>
      <c r="N6472" s="3" t="s">
        <v>1719</v>
      </c>
      <c r="O6472" s="3" t="s">
        <v>329</v>
      </c>
      <c r="P6472" s="4">
        <v>25832.0</v>
      </c>
      <c r="Q6472" s="3" t="s">
        <v>75</v>
      </c>
      <c r="S6472" s="3" t="s">
        <v>34</v>
      </c>
    </row>
    <row r="6473">
      <c r="A6473" s="2">
        <v>42318.71488425926</v>
      </c>
      <c r="B6473" s="3">
        <v>27.0</v>
      </c>
      <c r="C6473" s="3" t="s">
        <v>6139</v>
      </c>
      <c r="D6473" s="3">
        <v>39.0</v>
      </c>
      <c r="E6473" s="3" t="s">
        <v>6179</v>
      </c>
      <c r="F6473" s="3">
        <v>6.0</v>
      </c>
      <c r="G6473" s="3">
        <v>7.0</v>
      </c>
      <c r="H6473" s="3" t="s">
        <v>6610</v>
      </c>
      <c r="I6473" s="3" t="s">
        <v>6611</v>
      </c>
      <c r="J6473" s="3" t="s">
        <v>398</v>
      </c>
      <c r="K6473" s="3" t="s">
        <v>24</v>
      </c>
      <c r="L6473" s="3">
        <v>9.0</v>
      </c>
      <c r="M6473" s="3" t="s">
        <v>25</v>
      </c>
      <c r="N6473" s="3" t="s">
        <v>6658</v>
      </c>
      <c r="O6473" s="3" t="s">
        <v>109</v>
      </c>
      <c r="P6473" s="4">
        <v>20829.0</v>
      </c>
      <c r="Q6473" s="3" t="s">
        <v>33</v>
      </c>
      <c r="S6473" s="3" t="s">
        <v>34</v>
      </c>
    </row>
    <row r="6474">
      <c r="A6474" s="2">
        <v>42318.71488425926</v>
      </c>
      <c r="B6474" s="3">
        <v>27.0</v>
      </c>
      <c r="C6474" s="3" t="s">
        <v>6139</v>
      </c>
      <c r="D6474" s="3">
        <v>39.0</v>
      </c>
      <c r="E6474" s="3" t="s">
        <v>6179</v>
      </c>
      <c r="F6474" s="3">
        <v>6.0</v>
      </c>
      <c r="G6474" s="3">
        <v>7.0</v>
      </c>
      <c r="H6474" s="3" t="s">
        <v>6610</v>
      </c>
      <c r="I6474" s="3" t="s">
        <v>6611</v>
      </c>
      <c r="J6474" s="3" t="s">
        <v>398</v>
      </c>
      <c r="K6474" s="3" t="s">
        <v>24</v>
      </c>
      <c r="L6474" s="3">
        <v>10.0</v>
      </c>
      <c r="M6474" s="3" t="s">
        <v>30</v>
      </c>
      <c r="N6474" s="3" t="s">
        <v>6659</v>
      </c>
      <c r="O6474" s="3" t="s">
        <v>364</v>
      </c>
      <c r="P6474" s="4">
        <v>25535.0</v>
      </c>
      <c r="Q6474" s="3" t="s">
        <v>115</v>
      </c>
      <c r="S6474" s="3" t="s">
        <v>34</v>
      </c>
    </row>
    <row r="6475">
      <c r="A6475" s="2">
        <v>42318.71488425926</v>
      </c>
      <c r="B6475" s="3">
        <v>27.0</v>
      </c>
      <c r="C6475" s="3" t="s">
        <v>6139</v>
      </c>
      <c r="D6475" s="3">
        <v>39.0</v>
      </c>
      <c r="E6475" s="3" t="s">
        <v>6179</v>
      </c>
      <c r="F6475" s="3">
        <v>6.0</v>
      </c>
      <c r="G6475" s="3">
        <v>7.0</v>
      </c>
      <c r="H6475" s="3" t="s">
        <v>6610</v>
      </c>
      <c r="I6475" s="3" t="s">
        <v>6611</v>
      </c>
      <c r="J6475" s="3" t="s">
        <v>398</v>
      </c>
      <c r="K6475" s="3" t="s">
        <v>24</v>
      </c>
      <c r="L6475" s="3">
        <v>11.0</v>
      </c>
      <c r="M6475" s="3" t="s">
        <v>25</v>
      </c>
      <c r="N6475" s="3" t="s">
        <v>6660</v>
      </c>
      <c r="O6475" s="3" t="s">
        <v>6661</v>
      </c>
      <c r="P6475" s="4">
        <v>20221.0</v>
      </c>
      <c r="Q6475" s="3" t="s">
        <v>105</v>
      </c>
      <c r="S6475" s="3" t="s">
        <v>34</v>
      </c>
    </row>
    <row r="6476">
      <c r="A6476" s="2">
        <v>42318.71488425926</v>
      </c>
      <c r="B6476" s="3">
        <v>27.0</v>
      </c>
      <c r="C6476" s="3" t="s">
        <v>6139</v>
      </c>
      <c r="D6476" s="3">
        <v>58.0</v>
      </c>
      <c r="E6476" s="3" t="s">
        <v>6189</v>
      </c>
      <c r="F6476" s="3">
        <v>6.0</v>
      </c>
      <c r="G6476" s="3">
        <v>7.0</v>
      </c>
      <c r="H6476" s="3" t="s">
        <v>6610</v>
      </c>
      <c r="I6476" s="3" t="s">
        <v>6611</v>
      </c>
      <c r="J6476" s="3" t="s">
        <v>398</v>
      </c>
      <c r="K6476" s="3" t="s">
        <v>24</v>
      </c>
      <c r="L6476" s="3">
        <v>1.0</v>
      </c>
      <c r="M6476" s="3" t="s">
        <v>25</v>
      </c>
      <c r="N6476" s="3" t="s">
        <v>6662</v>
      </c>
      <c r="O6476" s="3" t="s">
        <v>5557</v>
      </c>
      <c r="P6476" s="4">
        <v>25431.0</v>
      </c>
      <c r="Q6476" s="3" t="s">
        <v>52</v>
      </c>
      <c r="S6476" s="3" t="s">
        <v>34</v>
      </c>
    </row>
    <row r="6477">
      <c r="A6477" s="2">
        <v>42318.71488425926</v>
      </c>
      <c r="B6477" s="3">
        <v>27.0</v>
      </c>
      <c r="C6477" s="3" t="s">
        <v>6139</v>
      </c>
      <c r="D6477" s="3">
        <v>58.0</v>
      </c>
      <c r="E6477" s="3" t="s">
        <v>6189</v>
      </c>
      <c r="F6477" s="3">
        <v>6.0</v>
      </c>
      <c r="G6477" s="3">
        <v>7.0</v>
      </c>
      <c r="H6477" s="3" t="s">
        <v>6610</v>
      </c>
      <c r="I6477" s="3" t="s">
        <v>6611</v>
      </c>
      <c r="J6477" s="3" t="s">
        <v>398</v>
      </c>
      <c r="K6477" s="3" t="s">
        <v>24</v>
      </c>
      <c r="L6477" s="3">
        <v>2.0</v>
      </c>
      <c r="M6477" s="3" t="s">
        <v>30</v>
      </c>
      <c r="N6477" s="3" t="s">
        <v>6663</v>
      </c>
      <c r="O6477" s="3" t="s">
        <v>215</v>
      </c>
      <c r="P6477" s="4">
        <v>23932.0</v>
      </c>
      <c r="Q6477" s="3" t="s">
        <v>247</v>
      </c>
      <c r="S6477" s="3" t="s">
        <v>34</v>
      </c>
    </row>
    <row r="6478">
      <c r="A6478" s="2">
        <v>42318.71488425926</v>
      </c>
      <c r="B6478" s="3">
        <v>27.0</v>
      </c>
      <c r="C6478" s="3" t="s">
        <v>6139</v>
      </c>
      <c r="D6478" s="3">
        <v>58.0</v>
      </c>
      <c r="E6478" s="3" t="s">
        <v>6189</v>
      </c>
      <c r="F6478" s="3">
        <v>6.0</v>
      </c>
      <c r="G6478" s="3">
        <v>7.0</v>
      </c>
      <c r="H6478" s="3" t="s">
        <v>6610</v>
      </c>
      <c r="I6478" s="3" t="s">
        <v>6611</v>
      </c>
      <c r="J6478" s="3" t="s">
        <v>398</v>
      </c>
      <c r="K6478" s="3" t="s">
        <v>24</v>
      </c>
      <c r="L6478" s="3">
        <v>3.0</v>
      </c>
      <c r="M6478" s="3" t="s">
        <v>25</v>
      </c>
      <c r="N6478" s="3" t="s">
        <v>6647</v>
      </c>
      <c r="O6478" s="3" t="s">
        <v>243</v>
      </c>
      <c r="P6478" s="4">
        <v>24296.0</v>
      </c>
      <c r="Q6478" s="3" t="s">
        <v>115</v>
      </c>
      <c r="S6478" s="3" t="s">
        <v>34</v>
      </c>
    </row>
    <row r="6479">
      <c r="A6479" s="2">
        <v>42318.71488425926</v>
      </c>
      <c r="B6479" s="3">
        <v>27.0</v>
      </c>
      <c r="C6479" s="3" t="s">
        <v>6139</v>
      </c>
      <c r="D6479" s="3">
        <v>58.0</v>
      </c>
      <c r="E6479" s="3" t="s">
        <v>6189</v>
      </c>
      <c r="F6479" s="3">
        <v>6.0</v>
      </c>
      <c r="G6479" s="3">
        <v>7.0</v>
      </c>
      <c r="H6479" s="3" t="s">
        <v>6610</v>
      </c>
      <c r="I6479" s="3" t="s">
        <v>6611</v>
      </c>
      <c r="J6479" s="3" t="s">
        <v>398</v>
      </c>
      <c r="K6479" s="3" t="s">
        <v>24</v>
      </c>
      <c r="L6479" s="3">
        <v>4.0</v>
      </c>
      <c r="M6479" s="3" t="s">
        <v>30</v>
      </c>
      <c r="N6479" s="3" t="s">
        <v>6664</v>
      </c>
      <c r="O6479" s="3" t="s">
        <v>93</v>
      </c>
      <c r="P6479" s="4">
        <v>20286.0</v>
      </c>
      <c r="Q6479" s="3" t="s">
        <v>86</v>
      </c>
      <c r="S6479" s="3" t="s">
        <v>34</v>
      </c>
    </row>
    <row r="6480">
      <c r="A6480" s="2">
        <v>42318.71488425926</v>
      </c>
      <c r="B6480" s="3">
        <v>27.0</v>
      </c>
      <c r="C6480" s="3" t="s">
        <v>6139</v>
      </c>
      <c r="D6480" s="3">
        <v>58.0</v>
      </c>
      <c r="E6480" s="3" t="s">
        <v>6189</v>
      </c>
      <c r="F6480" s="3">
        <v>6.0</v>
      </c>
      <c r="G6480" s="3">
        <v>7.0</v>
      </c>
      <c r="H6480" s="3" t="s">
        <v>6610</v>
      </c>
      <c r="I6480" s="3" t="s">
        <v>6611</v>
      </c>
      <c r="J6480" s="3" t="s">
        <v>398</v>
      </c>
      <c r="K6480" s="3" t="s">
        <v>24</v>
      </c>
      <c r="L6480" s="3">
        <v>5.0</v>
      </c>
      <c r="M6480" s="3" t="s">
        <v>25</v>
      </c>
      <c r="N6480" s="3" t="s">
        <v>6665</v>
      </c>
      <c r="O6480" s="3" t="s">
        <v>1637</v>
      </c>
      <c r="P6480" s="4">
        <v>23762.0</v>
      </c>
      <c r="Q6480" s="3" t="s">
        <v>247</v>
      </c>
      <c r="S6480" s="3" t="s">
        <v>34</v>
      </c>
    </row>
    <row r="6481">
      <c r="A6481" s="2">
        <v>42318.71488425926</v>
      </c>
      <c r="B6481" s="3">
        <v>27.0</v>
      </c>
      <c r="C6481" s="3" t="s">
        <v>6139</v>
      </c>
      <c r="D6481" s="3">
        <v>58.0</v>
      </c>
      <c r="E6481" s="3" t="s">
        <v>6189</v>
      </c>
      <c r="F6481" s="3">
        <v>6.0</v>
      </c>
      <c r="G6481" s="3">
        <v>7.0</v>
      </c>
      <c r="H6481" s="3" t="s">
        <v>6610</v>
      </c>
      <c r="I6481" s="3" t="s">
        <v>6611</v>
      </c>
      <c r="J6481" s="3" t="s">
        <v>398</v>
      </c>
      <c r="K6481" s="3" t="s">
        <v>24</v>
      </c>
      <c r="L6481" s="3">
        <v>6.0</v>
      </c>
      <c r="M6481" s="3" t="s">
        <v>30</v>
      </c>
      <c r="N6481" s="3" t="s">
        <v>6666</v>
      </c>
      <c r="O6481" s="3" t="s">
        <v>4826</v>
      </c>
      <c r="P6481" s="4">
        <v>33848.0</v>
      </c>
      <c r="Q6481" s="3" t="s">
        <v>221</v>
      </c>
      <c r="S6481" s="3" t="s">
        <v>34</v>
      </c>
    </row>
    <row r="6482">
      <c r="A6482" s="2">
        <v>42318.71488425926</v>
      </c>
      <c r="B6482" s="3">
        <v>27.0</v>
      </c>
      <c r="C6482" s="3" t="s">
        <v>6139</v>
      </c>
      <c r="D6482" s="3">
        <v>58.0</v>
      </c>
      <c r="E6482" s="3" t="s">
        <v>6189</v>
      </c>
      <c r="F6482" s="3">
        <v>6.0</v>
      </c>
      <c r="G6482" s="3">
        <v>7.0</v>
      </c>
      <c r="H6482" s="3" t="s">
        <v>6610</v>
      </c>
      <c r="I6482" s="3" t="s">
        <v>6611</v>
      </c>
      <c r="J6482" s="3" t="s">
        <v>398</v>
      </c>
      <c r="K6482" s="3" t="s">
        <v>24</v>
      </c>
      <c r="L6482" s="3">
        <v>7.0</v>
      </c>
      <c r="M6482" s="3" t="s">
        <v>25</v>
      </c>
      <c r="N6482" s="3" t="s">
        <v>6667</v>
      </c>
      <c r="O6482" s="3" t="s">
        <v>6668</v>
      </c>
      <c r="P6482" s="4">
        <v>19460.0</v>
      </c>
      <c r="Q6482" s="3" t="s">
        <v>189</v>
      </c>
      <c r="S6482" s="3" t="s">
        <v>34</v>
      </c>
    </row>
    <row r="6483">
      <c r="A6483" s="2">
        <v>42318.71488425926</v>
      </c>
      <c r="B6483" s="3">
        <v>27.0</v>
      </c>
      <c r="C6483" s="3" t="s">
        <v>6139</v>
      </c>
      <c r="D6483" s="3">
        <v>58.0</v>
      </c>
      <c r="E6483" s="3" t="s">
        <v>6189</v>
      </c>
      <c r="F6483" s="3">
        <v>6.0</v>
      </c>
      <c r="G6483" s="3">
        <v>7.0</v>
      </c>
      <c r="H6483" s="3" t="s">
        <v>6610</v>
      </c>
      <c r="I6483" s="3" t="s">
        <v>6611</v>
      </c>
      <c r="J6483" s="3" t="s">
        <v>398</v>
      </c>
      <c r="K6483" s="3" t="s">
        <v>24</v>
      </c>
      <c r="L6483" s="3">
        <v>8.0</v>
      </c>
      <c r="M6483" s="3" t="s">
        <v>30</v>
      </c>
      <c r="N6483" s="3" t="s">
        <v>6669</v>
      </c>
      <c r="O6483" s="3" t="s">
        <v>375</v>
      </c>
      <c r="P6483" s="4">
        <v>22262.0</v>
      </c>
      <c r="Q6483" s="3" t="s">
        <v>132</v>
      </c>
      <c r="S6483" s="3" t="s">
        <v>34</v>
      </c>
    </row>
    <row r="6484">
      <c r="A6484" s="2">
        <v>42318.71488425926</v>
      </c>
      <c r="B6484" s="3">
        <v>27.0</v>
      </c>
      <c r="C6484" s="3" t="s">
        <v>6139</v>
      </c>
      <c r="D6484" s="3">
        <v>58.0</v>
      </c>
      <c r="E6484" s="3" t="s">
        <v>6189</v>
      </c>
      <c r="F6484" s="3">
        <v>6.0</v>
      </c>
      <c r="G6484" s="3">
        <v>7.0</v>
      </c>
      <c r="H6484" s="3" t="s">
        <v>6610</v>
      </c>
      <c r="I6484" s="3" t="s">
        <v>6611</v>
      </c>
      <c r="J6484" s="3" t="s">
        <v>398</v>
      </c>
      <c r="K6484" s="3" t="s">
        <v>24</v>
      </c>
      <c r="L6484" s="3">
        <v>9.0</v>
      </c>
      <c r="M6484" s="3" t="s">
        <v>25</v>
      </c>
      <c r="N6484" s="3" t="s">
        <v>6670</v>
      </c>
      <c r="O6484" s="3" t="s">
        <v>319</v>
      </c>
      <c r="P6484" s="4">
        <v>27297.0</v>
      </c>
      <c r="Q6484" s="3" t="s">
        <v>110</v>
      </c>
      <c r="S6484" s="3" t="s">
        <v>34</v>
      </c>
    </row>
    <row r="6485">
      <c r="A6485" s="2">
        <v>42318.71488425926</v>
      </c>
      <c r="B6485" s="3">
        <v>27.0</v>
      </c>
      <c r="C6485" s="3" t="s">
        <v>6139</v>
      </c>
      <c r="D6485" s="3">
        <v>58.0</v>
      </c>
      <c r="E6485" s="3" t="s">
        <v>6189</v>
      </c>
      <c r="F6485" s="3">
        <v>6.0</v>
      </c>
      <c r="G6485" s="3">
        <v>7.0</v>
      </c>
      <c r="H6485" s="3" t="s">
        <v>6610</v>
      </c>
      <c r="I6485" s="3" t="s">
        <v>6611</v>
      </c>
      <c r="J6485" s="3" t="s">
        <v>398</v>
      </c>
      <c r="K6485" s="3" t="s">
        <v>24</v>
      </c>
      <c r="L6485" s="3">
        <v>10.0</v>
      </c>
      <c r="M6485" s="3" t="s">
        <v>30</v>
      </c>
      <c r="N6485" s="3" t="s">
        <v>6671</v>
      </c>
      <c r="O6485" s="3" t="s">
        <v>215</v>
      </c>
      <c r="P6485" s="4">
        <v>24960.0</v>
      </c>
      <c r="Q6485" s="3" t="s">
        <v>132</v>
      </c>
      <c r="S6485" s="3" t="s">
        <v>34</v>
      </c>
    </row>
    <row r="6486">
      <c r="A6486" s="2">
        <v>42318.71488425926</v>
      </c>
      <c r="B6486" s="3">
        <v>27.0</v>
      </c>
      <c r="C6486" s="3" t="s">
        <v>6139</v>
      </c>
      <c r="D6486" s="3">
        <v>70.0</v>
      </c>
      <c r="E6486" s="3" t="s">
        <v>6199</v>
      </c>
      <c r="F6486" s="3">
        <v>6.0</v>
      </c>
      <c r="G6486" s="3">
        <v>7.0</v>
      </c>
      <c r="H6486" s="3" t="s">
        <v>6610</v>
      </c>
      <c r="I6486" s="3" t="s">
        <v>6611</v>
      </c>
      <c r="J6486" s="3" t="s">
        <v>398</v>
      </c>
      <c r="K6486" s="3" t="s">
        <v>24</v>
      </c>
      <c r="L6486" s="3">
        <v>1.0</v>
      </c>
      <c r="M6486" s="3" t="s">
        <v>25</v>
      </c>
      <c r="N6486" s="3" t="s">
        <v>6672</v>
      </c>
      <c r="O6486" s="3" t="s">
        <v>523</v>
      </c>
      <c r="P6486" s="4">
        <v>20401.0</v>
      </c>
      <c r="Q6486" s="3" t="s">
        <v>205</v>
      </c>
      <c r="S6486" s="3" t="s">
        <v>34</v>
      </c>
    </row>
    <row r="6487">
      <c r="A6487" s="2">
        <v>42318.71488425926</v>
      </c>
      <c r="B6487" s="3">
        <v>27.0</v>
      </c>
      <c r="C6487" s="3" t="s">
        <v>6139</v>
      </c>
      <c r="D6487" s="3">
        <v>70.0</v>
      </c>
      <c r="E6487" s="3" t="s">
        <v>6199</v>
      </c>
      <c r="F6487" s="3">
        <v>6.0</v>
      </c>
      <c r="G6487" s="3">
        <v>7.0</v>
      </c>
      <c r="H6487" s="3" t="s">
        <v>6610</v>
      </c>
      <c r="I6487" s="3" t="s">
        <v>6611</v>
      </c>
      <c r="J6487" s="3" t="s">
        <v>398</v>
      </c>
      <c r="K6487" s="3" t="s">
        <v>24</v>
      </c>
      <c r="L6487" s="3">
        <v>2.0</v>
      </c>
      <c r="M6487" s="3" t="s">
        <v>30</v>
      </c>
      <c r="N6487" s="3" t="s">
        <v>6673</v>
      </c>
      <c r="O6487" s="3" t="s">
        <v>677</v>
      </c>
      <c r="P6487" s="4">
        <v>23777.0</v>
      </c>
      <c r="Q6487" s="3" t="s">
        <v>37</v>
      </c>
      <c r="S6487" s="3" t="s">
        <v>34</v>
      </c>
    </row>
    <row r="6488">
      <c r="A6488" s="2">
        <v>42318.71488425926</v>
      </c>
      <c r="B6488" s="3">
        <v>27.0</v>
      </c>
      <c r="C6488" s="3" t="s">
        <v>6139</v>
      </c>
      <c r="D6488" s="3">
        <v>70.0</v>
      </c>
      <c r="E6488" s="3" t="s">
        <v>6199</v>
      </c>
      <c r="F6488" s="3">
        <v>6.0</v>
      </c>
      <c r="G6488" s="3">
        <v>7.0</v>
      </c>
      <c r="H6488" s="3" t="s">
        <v>6610</v>
      </c>
      <c r="I6488" s="3" t="s">
        <v>6611</v>
      </c>
      <c r="J6488" s="3" t="s">
        <v>398</v>
      </c>
      <c r="K6488" s="3" t="s">
        <v>24</v>
      </c>
      <c r="L6488" s="3">
        <v>3.0</v>
      </c>
      <c r="M6488" s="3" t="s">
        <v>25</v>
      </c>
      <c r="N6488" s="3" t="s">
        <v>6674</v>
      </c>
      <c r="O6488" s="3" t="s">
        <v>1849</v>
      </c>
      <c r="P6488" s="4">
        <v>31596.0</v>
      </c>
      <c r="Q6488" s="3" t="s">
        <v>132</v>
      </c>
      <c r="S6488" s="3" t="s">
        <v>34</v>
      </c>
    </row>
    <row r="6489">
      <c r="A6489" s="2">
        <v>42318.71488425926</v>
      </c>
      <c r="B6489" s="3">
        <v>27.0</v>
      </c>
      <c r="C6489" s="3" t="s">
        <v>6139</v>
      </c>
      <c r="D6489" s="3">
        <v>70.0</v>
      </c>
      <c r="E6489" s="3" t="s">
        <v>6199</v>
      </c>
      <c r="F6489" s="3">
        <v>6.0</v>
      </c>
      <c r="G6489" s="3">
        <v>7.0</v>
      </c>
      <c r="H6489" s="3" t="s">
        <v>6610</v>
      </c>
      <c r="I6489" s="3" t="s">
        <v>6611</v>
      </c>
      <c r="J6489" s="3" t="s">
        <v>398</v>
      </c>
      <c r="K6489" s="3" t="s">
        <v>24</v>
      </c>
      <c r="L6489" s="3">
        <v>4.0</v>
      </c>
      <c r="M6489" s="3" t="s">
        <v>30</v>
      </c>
      <c r="N6489" s="3" t="s">
        <v>6675</v>
      </c>
      <c r="O6489" s="3" t="s">
        <v>6676</v>
      </c>
      <c r="P6489" s="4">
        <v>21794.0</v>
      </c>
      <c r="Q6489" s="3" t="s">
        <v>132</v>
      </c>
      <c r="S6489" s="3" t="s">
        <v>34</v>
      </c>
    </row>
    <row r="6490">
      <c r="A6490" s="2">
        <v>42318.71488425926</v>
      </c>
      <c r="B6490" s="3">
        <v>27.0</v>
      </c>
      <c r="C6490" s="3" t="s">
        <v>6139</v>
      </c>
      <c r="D6490" s="3">
        <v>70.0</v>
      </c>
      <c r="E6490" s="3" t="s">
        <v>6199</v>
      </c>
      <c r="F6490" s="3">
        <v>6.0</v>
      </c>
      <c r="G6490" s="3">
        <v>7.0</v>
      </c>
      <c r="H6490" s="3" t="s">
        <v>6610</v>
      </c>
      <c r="I6490" s="3" t="s">
        <v>6611</v>
      </c>
      <c r="J6490" s="3" t="s">
        <v>398</v>
      </c>
      <c r="K6490" s="3" t="s">
        <v>24</v>
      </c>
      <c r="L6490" s="3">
        <v>5.0</v>
      </c>
      <c r="M6490" s="3" t="s">
        <v>25</v>
      </c>
      <c r="N6490" s="3" t="s">
        <v>6677</v>
      </c>
      <c r="O6490" s="3" t="s">
        <v>251</v>
      </c>
      <c r="P6490" s="4">
        <v>25935.0</v>
      </c>
      <c r="Q6490" s="3" t="s">
        <v>132</v>
      </c>
      <c r="S6490" s="3" t="s">
        <v>34</v>
      </c>
    </row>
    <row r="6491">
      <c r="A6491" s="2">
        <v>42318.71488425926</v>
      </c>
      <c r="B6491" s="3">
        <v>27.0</v>
      </c>
      <c r="C6491" s="3" t="s">
        <v>6139</v>
      </c>
      <c r="D6491" s="3">
        <v>70.0</v>
      </c>
      <c r="E6491" s="3" t="s">
        <v>6199</v>
      </c>
      <c r="F6491" s="3">
        <v>6.0</v>
      </c>
      <c r="G6491" s="3">
        <v>7.0</v>
      </c>
      <c r="H6491" s="3" t="s">
        <v>6610</v>
      </c>
      <c r="I6491" s="3" t="s">
        <v>6611</v>
      </c>
      <c r="J6491" s="3" t="s">
        <v>398</v>
      </c>
      <c r="K6491" s="3" t="s">
        <v>24</v>
      </c>
      <c r="L6491" s="3">
        <v>6.0</v>
      </c>
      <c r="M6491" s="3" t="s">
        <v>30</v>
      </c>
      <c r="N6491" s="3" t="s">
        <v>6678</v>
      </c>
      <c r="O6491" s="3" t="s">
        <v>960</v>
      </c>
      <c r="P6491" s="4">
        <v>21622.0</v>
      </c>
      <c r="Q6491" s="3" t="s">
        <v>105</v>
      </c>
      <c r="S6491" s="3" t="s">
        <v>34</v>
      </c>
    </row>
    <row r="6492">
      <c r="A6492" s="2">
        <v>42318.71488425926</v>
      </c>
      <c r="B6492" s="3">
        <v>27.0</v>
      </c>
      <c r="C6492" s="3" t="s">
        <v>6139</v>
      </c>
      <c r="D6492" s="3">
        <v>70.0</v>
      </c>
      <c r="E6492" s="3" t="s">
        <v>6199</v>
      </c>
      <c r="F6492" s="3">
        <v>6.0</v>
      </c>
      <c r="G6492" s="3">
        <v>7.0</v>
      </c>
      <c r="H6492" s="3" t="s">
        <v>6610</v>
      </c>
      <c r="I6492" s="3" t="s">
        <v>6611</v>
      </c>
      <c r="J6492" s="3" t="s">
        <v>398</v>
      </c>
      <c r="K6492" s="3" t="s">
        <v>24</v>
      </c>
      <c r="L6492" s="3">
        <v>7.0</v>
      </c>
      <c r="M6492" s="3" t="s">
        <v>25</v>
      </c>
      <c r="N6492" s="3" t="s">
        <v>6679</v>
      </c>
      <c r="O6492" s="3" t="s">
        <v>218</v>
      </c>
      <c r="P6492" s="4">
        <v>21680.0</v>
      </c>
      <c r="Q6492" s="3" t="s">
        <v>247</v>
      </c>
      <c r="S6492" s="3" t="s">
        <v>34</v>
      </c>
    </row>
    <row r="6493">
      <c r="A6493" s="2">
        <v>42318.71488425926</v>
      </c>
      <c r="B6493" s="3">
        <v>27.0</v>
      </c>
      <c r="C6493" s="3" t="s">
        <v>6139</v>
      </c>
      <c r="D6493" s="3">
        <v>70.0</v>
      </c>
      <c r="E6493" s="3" t="s">
        <v>6199</v>
      </c>
      <c r="F6493" s="3">
        <v>6.0</v>
      </c>
      <c r="G6493" s="3">
        <v>7.0</v>
      </c>
      <c r="H6493" s="3" t="s">
        <v>6610</v>
      </c>
      <c r="I6493" s="3" t="s">
        <v>6611</v>
      </c>
      <c r="J6493" s="3" t="s">
        <v>398</v>
      </c>
      <c r="K6493" s="3" t="s">
        <v>24</v>
      </c>
      <c r="L6493" s="3">
        <v>8.0</v>
      </c>
      <c r="M6493" s="3" t="s">
        <v>30</v>
      </c>
      <c r="N6493" s="3" t="s">
        <v>1278</v>
      </c>
      <c r="O6493" s="3" t="s">
        <v>2221</v>
      </c>
      <c r="P6493" s="4">
        <v>19248.0</v>
      </c>
      <c r="Q6493" s="3" t="s">
        <v>49</v>
      </c>
      <c r="S6493" s="3" t="s">
        <v>34</v>
      </c>
    </row>
    <row r="6494">
      <c r="A6494" s="2">
        <v>42318.71488425926</v>
      </c>
      <c r="B6494" s="3">
        <v>27.0</v>
      </c>
      <c r="C6494" s="3" t="s">
        <v>6139</v>
      </c>
      <c r="D6494" s="3">
        <v>70.0</v>
      </c>
      <c r="E6494" s="3" t="s">
        <v>6199</v>
      </c>
      <c r="F6494" s="3">
        <v>6.0</v>
      </c>
      <c r="G6494" s="3">
        <v>7.0</v>
      </c>
      <c r="H6494" s="3" t="s">
        <v>6610</v>
      </c>
      <c r="I6494" s="3" t="s">
        <v>6611</v>
      </c>
      <c r="J6494" s="3" t="s">
        <v>398</v>
      </c>
      <c r="K6494" s="3" t="s">
        <v>24</v>
      </c>
      <c r="L6494" s="3">
        <v>9.0</v>
      </c>
      <c r="M6494" s="3" t="s">
        <v>25</v>
      </c>
      <c r="N6494" s="3" t="s">
        <v>6680</v>
      </c>
      <c r="O6494" s="3" t="s">
        <v>251</v>
      </c>
      <c r="P6494" s="4">
        <v>21946.0</v>
      </c>
      <c r="Q6494" s="3" t="s">
        <v>52</v>
      </c>
      <c r="S6494" s="3" t="s">
        <v>34</v>
      </c>
    </row>
    <row r="6495">
      <c r="A6495" s="2">
        <v>42318.71488425926</v>
      </c>
      <c r="B6495" s="3">
        <v>27.0</v>
      </c>
      <c r="C6495" s="3" t="s">
        <v>6139</v>
      </c>
      <c r="D6495" s="3">
        <v>70.0</v>
      </c>
      <c r="E6495" s="3" t="s">
        <v>6199</v>
      </c>
      <c r="F6495" s="3">
        <v>6.0</v>
      </c>
      <c r="G6495" s="3">
        <v>7.0</v>
      </c>
      <c r="H6495" s="3" t="s">
        <v>6610</v>
      </c>
      <c r="I6495" s="3" t="s">
        <v>6611</v>
      </c>
      <c r="J6495" s="3" t="s">
        <v>398</v>
      </c>
      <c r="K6495" s="3" t="s">
        <v>24</v>
      </c>
      <c r="L6495" s="3">
        <v>10.0</v>
      </c>
      <c r="M6495" s="3" t="s">
        <v>30</v>
      </c>
      <c r="N6495" s="3" t="s">
        <v>6681</v>
      </c>
      <c r="O6495" s="3" t="s">
        <v>683</v>
      </c>
      <c r="P6495" s="4">
        <v>16146.0</v>
      </c>
      <c r="Q6495" s="3" t="s">
        <v>105</v>
      </c>
      <c r="S6495" s="3" t="s">
        <v>34</v>
      </c>
    </row>
    <row r="6496">
      <c r="A6496" s="2">
        <v>42318.71488425926</v>
      </c>
      <c r="B6496" s="3">
        <v>27.0</v>
      </c>
      <c r="C6496" s="3" t="s">
        <v>6139</v>
      </c>
      <c r="D6496" s="3">
        <v>71.0</v>
      </c>
      <c r="E6496" s="3" t="s">
        <v>6207</v>
      </c>
      <c r="F6496" s="3">
        <v>6.0</v>
      </c>
      <c r="G6496" s="3">
        <v>7.0</v>
      </c>
      <c r="H6496" s="3" t="s">
        <v>6610</v>
      </c>
      <c r="I6496" s="3" t="s">
        <v>6611</v>
      </c>
      <c r="J6496" s="3" t="s">
        <v>398</v>
      </c>
      <c r="K6496" s="3" t="s">
        <v>272</v>
      </c>
      <c r="L6496" s="3">
        <v>1.0</v>
      </c>
      <c r="M6496" s="3" t="s">
        <v>30</v>
      </c>
      <c r="N6496" s="3" t="s">
        <v>4539</v>
      </c>
      <c r="O6496" s="3" t="s">
        <v>283</v>
      </c>
      <c r="P6496" s="4">
        <v>22088.0</v>
      </c>
      <c r="Q6496" s="3" t="s">
        <v>221</v>
      </c>
      <c r="S6496" s="3" t="s">
        <v>29</v>
      </c>
    </row>
    <row r="6497">
      <c r="A6497" s="2">
        <v>42318.71488425926</v>
      </c>
      <c r="B6497" s="3">
        <v>27.0</v>
      </c>
      <c r="C6497" s="3" t="s">
        <v>6139</v>
      </c>
      <c r="D6497" s="3">
        <v>71.0</v>
      </c>
      <c r="E6497" s="3" t="s">
        <v>6207</v>
      </c>
      <c r="F6497" s="3">
        <v>6.0</v>
      </c>
      <c r="G6497" s="3">
        <v>7.0</v>
      </c>
      <c r="H6497" s="3" t="s">
        <v>6610</v>
      </c>
      <c r="I6497" s="3" t="s">
        <v>6611</v>
      </c>
      <c r="J6497" s="3" t="s">
        <v>398</v>
      </c>
      <c r="K6497" s="3" t="s">
        <v>24</v>
      </c>
      <c r="L6497" s="3">
        <v>2.0</v>
      </c>
      <c r="M6497" s="3" t="s">
        <v>25</v>
      </c>
      <c r="N6497" s="3" t="s">
        <v>6682</v>
      </c>
      <c r="O6497" s="3" t="s">
        <v>796</v>
      </c>
      <c r="P6497" s="4">
        <v>23749.0</v>
      </c>
      <c r="Q6497" s="3" t="s">
        <v>132</v>
      </c>
      <c r="S6497" s="3" t="s">
        <v>34</v>
      </c>
    </row>
    <row r="6498">
      <c r="A6498" s="2">
        <v>42318.71488425926</v>
      </c>
      <c r="B6498" s="3">
        <v>27.0</v>
      </c>
      <c r="C6498" s="3" t="s">
        <v>6139</v>
      </c>
      <c r="D6498" s="3">
        <v>71.0</v>
      </c>
      <c r="E6498" s="3" t="s">
        <v>6207</v>
      </c>
      <c r="F6498" s="3">
        <v>6.0</v>
      </c>
      <c r="G6498" s="3">
        <v>7.0</v>
      </c>
      <c r="H6498" s="3" t="s">
        <v>6610</v>
      </c>
      <c r="I6498" s="3" t="s">
        <v>6611</v>
      </c>
      <c r="J6498" s="3" t="s">
        <v>398</v>
      </c>
      <c r="K6498" s="3" t="s">
        <v>24</v>
      </c>
      <c r="L6498" s="3">
        <v>3.0</v>
      </c>
      <c r="M6498" s="3" t="s">
        <v>30</v>
      </c>
      <c r="N6498" s="3" t="s">
        <v>6683</v>
      </c>
      <c r="O6498" s="3" t="s">
        <v>139</v>
      </c>
      <c r="P6498" s="4">
        <v>24460.0</v>
      </c>
      <c r="Q6498" s="3" t="s">
        <v>110</v>
      </c>
      <c r="S6498" s="3" t="s">
        <v>34</v>
      </c>
    </row>
    <row r="6499">
      <c r="A6499" s="2">
        <v>42318.71488425926</v>
      </c>
      <c r="B6499" s="3">
        <v>27.0</v>
      </c>
      <c r="C6499" s="3" t="s">
        <v>6139</v>
      </c>
      <c r="D6499" s="3">
        <v>71.0</v>
      </c>
      <c r="E6499" s="3" t="s">
        <v>6207</v>
      </c>
      <c r="F6499" s="3">
        <v>6.0</v>
      </c>
      <c r="G6499" s="3">
        <v>7.0</v>
      </c>
      <c r="H6499" s="3" t="s">
        <v>6610</v>
      </c>
      <c r="I6499" s="3" t="s">
        <v>6611</v>
      </c>
      <c r="J6499" s="3" t="s">
        <v>398</v>
      </c>
      <c r="K6499" s="3" t="s">
        <v>24</v>
      </c>
      <c r="L6499" s="3">
        <v>4.0</v>
      </c>
      <c r="M6499" s="3" t="s">
        <v>25</v>
      </c>
      <c r="N6499" s="3" t="s">
        <v>6684</v>
      </c>
      <c r="O6499" s="3" t="s">
        <v>281</v>
      </c>
      <c r="P6499" s="4">
        <v>21216.0</v>
      </c>
      <c r="Q6499" s="3" t="s">
        <v>189</v>
      </c>
      <c r="S6499" s="3" t="s">
        <v>34</v>
      </c>
    </row>
    <row r="6500">
      <c r="A6500" s="2">
        <v>42318.71488425926</v>
      </c>
      <c r="B6500" s="3">
        <v>27.0</v>
      </c>
      <c r="C6500" s="3" t="s">
        <v>6139</v>
      </c>
      <c r="D6500" s="3">
        <v>71.0</v>
      </c>
      <c r="E6500" s="3" t="s">
        <v>6207</v>
      </c>
      <c r="F6500" s="3">
        <v>6.0</v>
      </c>
      <c r="G6500" s="3">
        <v>7.0</v>
      </c>
      <c r="H6500" s="3" t="s">
        <v>6610</v>
      </c>
      <c r="I6500" s="3" t="s">
        <v>6611</v>
      </c>
      <c r="J6500" s="3" t="s">
        <v>398</v>
      </c>
      <c r="K6500" s="3" t="s">
        <v>24</v>
      </c>
      <c r="L6500" s="3">
        <v>5.0</v>
      </c>
      <c r="M6500" s="3" t="s">
        <v>30</v>
      </c>
      <c r="N6500" s="3" t="s">
        <v>6685</v>
      </c>
      <c r="O6500" s="3" t="s">
        <v>32</v>
      </c>
      <c r="P6500" s="4">
        <v>25346.0</v>
      </c>
      <c r="Q6500" s="3" t="s">
        <v>115</v>
      </c>
      <c r="S6500" s="3" t="s">
        <v>34</v>
      </c>
    </row>
    <row r="6501">
      <c r="A6501" s="2">
        <v>42318.71488425926</v>
      </c>
      <c r="B6501" s="3">
        <v>27.0</v>
      </c>
      <c r="C6501" s="3" t="s">
        <v>6139</v>
      </c>
      <c r="D6501" s="3">
        <v>71.0</v>
      </c>
      <c r="E6501" s="3" t="s">
        <v>6207</v>
      </c>
      <c r="F6501" s="3">
        <v>6.0</v>
      </c>
      <c r="G6501" s="3">
        <v>7.0</v>
      </c>
      <c r="H6501" s="3" t="s">
        <v>6610</v>
      </c>
      <c r="I6501" s="3" t="s">
        <v>6611</v>
      </c>
      <c r="J6501" s="3" t="s">
        <v>398</v>
      </c>
      <c r="K6501" s="3" t="s">
        <v>24</v>
      </c>
      <c r="L6501" s="3">
        <v>6.0</v>
      </c>
      <c r="M6501" s="3" t="s">
        <v>25</v>
      </c>
      <c r="N6501" s="3" t="s">
        <v>6686</v>
      </c>
      <c r="O6501" s="3" t="s">
        <v>6196</v>
      </c>
      <c r="P6501" s="4">
        <v>29347.0</v>
      </c>
      <c r="Q6501" s="3" t="s">
        <v>132</v>
      </c>
      <c r="S6501" s="3" t="s">
        <v>34</v>
      </c>
    </row>
    <row r="6502">
      <c r="A6502" s="2">
        <v>42318.71488425926</v>
      </c>
      <c r="B6502" s="3">
        <v>27.0</v>
      </c>
      <c r="C6502" s="3" t="s">
        <v>6139</v>
      </c>
      <c r="D6502" s="3">
        <v>71.0</v>
      </c>
      <c r="E6502" s="3" t="s">
        <v>6207</v>
      </c>
      <c r="F6502" s="3">
        <v>6.0</v>
      </c>
      <c r="G6502" s="3">
        <v>7.0</v>
      </c>
      <c r="H6502" s="3" t="s">
        <v>6610</v>
      </c>
      <c r="I6502" s="3" t="s">
        <v>6611</v>
      </c>
      <c r="J6502" s="3" t="s">
        <v>398</v>
      </c>
      <c r="K6502" s="3" t="s">
        <v>24</v>
      </c>
      <c r="L6502" s="3">
        <v>7.0</v>
      </c>
      <c r="M6502" s="3" t="s">
        <v>30</v>
      </c>
      <c r="N6502" s="3" t="s">
        <v>6687</v>
      </c>
      <c r="O6502" s="3" t="s">
        <v>709</v>
      </c>
      <c r="P6502" s="4">
        <v>28794.0</v>
      </c>
      <c r="Q6502" s="3" t="s">
        <v>132</v>
      </c>
      <c r="S6502" s="3" t="s">
        <v>34</v>
      </c>
    </row>
    <row r="6503">
      <c r="A6503" s="2">
        <v>42318.71488425926</v>
      </c>
      <c r="B6503" s="3">
        <v>27.0</v>
      </c>
      <c r="C6503" s="3" t="s">
        <v>6139</v>
      </c>
      <c r="D6503" s="3">
        <v>71.0</v>
      </c>
      <c r="E6503" s="3" t="s">
        <v>6207</v>
      </c>
      <c r="F6503" s="3">
        <v>6.0</v>
      </c>
      <c r="G6503" s="3">
        <v>7.0</v>
      </c>
      <c r="H6503" s="3" t="s">
        <v>6610</v>
      </c>
      <c r="I6503" s="3" t="s">
        <v>6611</v>
      </c>
      <c r="J6503" s="3" t="s">
        <v>398</v>
      </c>
      <c r="K6503" s="3" t="s">
        <v>24</v>
      </c>
      <c r="L6503" s="3">
        <v>8.0</v>
      </c>
      <c r="M6503" s="3" t="s">
        <v>25</v>
      </c>
      <c r="N6503" s="3" t="s">
        <v>6688</v>
      </c>
      <c r="O6503" s="3" t="s">
        <v>123</v>
      </c>
      <c r="P6503" s="4">
        <v>22319.0</v>
      </c>
      <c r="Q6503" s="3" t="s">
        <v>115</v>
      </c>
      <c r="S6503" s="3" t="s">
        <v>29</v>
      </c>
    </row>
    <row r="6504">
      <c r="A6504" s="2">
        <v>42318.71488425926</v>
      </c>
      <c r="B6504" s="3">
        <v>27.0</v>
      </c>
      <c r="C6504" s="3" t="s">
        <v>6139</v>
      </c>
      <c r="D6504" s="3">
        <v>71.0</v>
      </c>
      <c r="E6504" s="3" t="s">
        <v>6207</v>
      </c>
      <c r="F6504" s="3">
        <v>6.0</v>
      </c>
      <c r="G6504" s="3">
        <v>7.0</v>
      </c>
      <c r="H6504" s="3" t="s">
        <v>6610</v>
      </c>
      <c r="I6504" s="3" t="s">
        <v>6611</v>
      </c>
      <c r="J6504" s="3" t="s">
        <v>398</v>
      </c>
      <c r="K6504" s="3" t="s">
        <v>24</v>
      </c>
      <c r="L6504" s="3">
        <v>9.0</v>
      </c>
      <c r="M6504" s="3" t="s">
        <v>30</v>
      </c>
      <c r="N6504" s="3" t="s">
        <v>6689</v>
      </c>
      <c r="O6504" s="3" t="s">
        <v>2128</v>
      </c>
      <c r="P6504" s="4">
        <v>22088.0</v>
      </c>
      <c r="Q6504" s="3" t="s">
        <v>105</v>
      </c>
      <c r="S6504" s="3" t="s">
        <v>34</v>
      </c>
    </row>
    <row r="6505">
      <c r="A6505" s="2">
        <v>42318.71488425926</v>
      </c>
      <c r="B6505" s="3">
        <v>27.0</v>
      </c>
      <c r="C6505" s="3" t="s">
        <v>6139</v>
      </c>
      <c r="D6505" s="3">
        <v>71.0</v>
      </c>
      <c r="E6505" s="3" t="s">
        <v>6207</v>
      </c>
      <c r="F6505" s="3">
        <v>6.0</v>
      </c>
      <c r="G6505" s="3">
        <v>7.0</v>
      </c>
      <c r="H6505" s="3" t="s">
        <v>6610</v>
      </c>
      <c r="I6505" s="3" t="s">
        <v>6611</v>
      </c>
      <c r="J6505" s="3" t="s">
        <v>398</v>
      </c>
      <c r="K6505" s="3" t="s">
        <v>24</v>
      </c>
      <c r="L6505" s="3">
        <v>10.0</v>
      </c>
      <c r="M6505" s="3" t="s">
        <v>25</v>
      </c>
      <c r="N6505" s="3" t="s">
        <v>6690</v>
      </c>
      <c r="O6505" s="3" t="s">
        <v>401</v>
      </c>
      <c r="P6505" s="4">
        <v>31746.0</v>
      </c>
      <c r="Q6505" s="3" t="s">
        <v>372</v>
      </c>
      <c r="S6505" s="3" t="s">
        <v>34</v>
      </c>
    </row>
    <row r="6506">
      <c r="A6506" s="2">
        <v>42318.71488425926</v>
      </c>
      <c r="B6506" s="3">
        <v>27.0</v>
      </c>
      <c r="C6506" s="3" t="s">
        <v>6139</v>
      </c>
      <c r="D6506" s="3">
        <v>71.0</v>
      </c>
      <c r="E6506" s="3" t="s">
        <v>6207</v>
      </c>
      <c r="F6506" s="3">
        <v>6.0</v>
      </c>
      <c r="G6506" s="3">
        <v>7.0</v>
      </c>
      <c r="H6506" s="3" t="s">
        <v>6610</v>
      </c>
      <c r="I6506" s="3" t="s">
        <v>6611</v>
      </c>
      <c r="J6506" s="3" t="s">
        <v>398</v>
      </c>
      <c r="K6506" s="3" t="s">
        <v>24</v>
      </c>
      <c r="L6506" s="3">
        <v>11.0</v>
      </c>
      <c r="M6506" s="3" t="s">
        <v>30</v>
      </c>
      <c r="N6506" s="3" t="s">
        <v>4948</v>
      </c>
      <c r="O6506" s="3" t="s">
        <v>6691</v>
      </c>
      <c r="P6506" s="4">
        <v>19784.0</v>
      </c>
      <c r="Q6506" s="3" t="s">
        <v>49</v>
      </c>
      <c r="S6506" s="3" t="s">
        <v>34</v>
      </c>
    </row>
    <row r="6507">
      <c r="A6507" s="2">
        <v>42318.71488425926</v>
      </c>
      <c r="B6507" s="3">
        <v>27.0</v>
      </c>
      <c r="C6507" s="3" t="s">
        <v>6139</v>
      </c>
      <c r="D6507" s="3">
        <v>71.0</v>
      </c>
      <c r="E6507" s="3" t="s">
        <v>6207</v>
      </c>
      <c r="F6507" s="3">
        <v>6.0</v>
      </c>
      <c r="G6507" s="3">
        <v>7.0</v>
      </c>
      <c r="H6507" s="3" t="s">
        <v>6610</v>
      </c>
      <c r="I6507" s="3" t="s">
        <v>6611</v>
      </c>
      <c r="J6507" s="3" t="s">
        <v>398</v>
      </c>
      <c r="K6507" s="3" t="s">
        <v>24</v>
      </c>
      <c r="L6507" s="3">
        <v>12.0</v>
      </c>
      <c r="M6507" s="3" t="s">
        <v>25</v>
      </c>
      <c r="N6507" s="3" t="s">
        <v>735</v>
      </c>
      <c r="O6507" s="3" t="s">
        <v>3958</v>
      </c>
      <c r="P6507" s="4">
        <v>24399.0</v>
      </c>
      <c r="Q6507" s="3" t="s">
        <v>159</v>
      </c>
      <c r="S6507" s="3" t="s">
        <v>34</v>
      </c>
    </row>
    <row r="6508">
      <c r="A6508" s="2">
        <v>42318.71488425926</v>
      </c>
      <c r="B6508" s="3">
        <v>27.0</v>
      </c>
      <c r="C6508" s="3" t="s">
        <v>6139</v>
      </c>
      <c r="D6508" s="3">
        <v>71.0</v>
      </c>
      <c r="E6508" s="3" t="s">
        <v>6207</v>
      </c>
      <c r="F6508" s="3">
        <v>6.0</v>
      </c>
      <c r="G6508" s="3">
        <v>7.0</v>
      </c>
      <c r="H6508" s="3" t="s">
        <v>6610</v>
      </c>
      <c r="I6508" s="3" t="s">
        <v>6611</v>
      </c>
      <c r="J6508" s="3" t="s">
        <v>398</v>
      </c>
      <c r="K6508" s="3" t="s">
        <v>24</v>
      </c>
      <c r="L6508" s="3">
        <v>13.0</v>
      </c>
      <c r="M6508" s="3" t="s">
        <v>30</v>
      </c>
      <c r="N6508" s="3" t="s">
        <v>6692</v>
      </c>
      <c r="O6508" s="3" t="s">
        <v>193</v>
      </c>
      <c r="P6508" s="4">
        <v>17587.0</v>
      </c>
      <c r="Q6508" s="3" t="s">
        <v>86</v>
      </c>
      <c r="S6508" s="3" t="s">
        <v>34</v>
      </c>
    </row>
    <row r="6509">
      <c r="A6509" s="2">
        <v>42318.71488425926</v>
      </c>
      <c r="B6509" s="3">
        <v>27.0</v>
      </c>
      <c r="C6509" s="3" t="s">
        <v>6139</v>
      </c>
      <c r="D6509" s="3">
        <v>71.0</v>
      </c>
      <c r="E6509" s="3" t="s">
        <v>6207</v>
      </c>
      <c r="F6509" s="3">
        <v>6.0</v>
      </c>
      <c r="G6509" s="3">
        <v>7.0</v>
      </c>
      <c r="H6509" s="3" t="s">
        <v>6610</v>
      </c>
      <c r="I6509" s="3" t="s">
        <v>6611</v>
      </c>
      <c r="J6509" s="3" t="s">
        <v>398</v>
      </c>
      <c r="K6509" s="3" t="s">
        <v>24</v>
      </c>
      <c r="L6509" s="3">
        <v>14.0</v>
      </c>
      <c r="M6509" s="3" t="s">
        <v>25</v>
      </c>
      <c r="N6509" s="3" t="s">
        <v>6693</v>
      </c>
      <c r="O6509" s="3" t="s">
        <v>102</v>
      </c>
      <c r="P6509" s="4">
        <v>19294.0</v>
      </c>
      <c r="Q6509" s="3" t="s">
        <v>49</v>
      </c>
      <c r="S6509" s="3" t="s">
        <v>34</v>
      </c>
    </row>
    <row r="6510">
      <c r="A6510" s="2">
        <v>42318.71488425926</v>
      </c>
      <c r="B6510" s="3">
        <v>27.0</v>
      </c>
      <c r="C6510" s="3" t="s">
        <v>6139</v>
      </c>
      <c r="D6510" s="3">
        <v>71.0</v>
      </c>
      <c r="E6510" s="3" t="s">
        <v>6207</v>
      </c>
      <c r="F6510" s="3">
        <v>6.0</v>
      </c>
      <c r="G6510" s="3">
        <v>7.0</v>
      </c>
      <c r="H6510" s="3" t="s">
        <v>6610</v>
      </c>
      <c r="I6510" s="3" t="s">
        <v>6611</v>
      </c>
      <c r="J6510" s="3" t="s">
        <v>398</v>
      </c>
      <c r="K6510" s="3" t="s">
        <v>24</v>
      </c>
      <c r="L6510" s="3">
        <v>15.0</v>
      </c>
      <c r="M6510" s="3" t="s">
        <v>30</v>
      </c>
      <c r="N6510" s="3" t="s">
        <v>6694</v>
      </c>
      <c r="O6510" s="3" t="s">
        <v>98</v>
      </c>
      <c r="P6510" s="4">
        <v>26550.0</v>
      </c>
      <c r="Q6510" s="3" t="s">
        <v>37</v>
      </c>
      <c r="S6510" s="3" t="s">
        <v>34</v>
      </c>
    </row>
    <row r="6511">
      <c r="A6511" s="2">
        <v>42318.71488425926</v>
      </c>
      <c r="B6511" s="3">
        <v>27.0</v>
      </c>
      <c r="C6511" s="3" t="s">
        <v>6139</v>
      </c>
      <c r="D6511" s="3">
        <v>71.0</v>
      </c>
      <c r="E6511" s="3" t="s">
        <v>6207</v>
      </c>
      <c r="F6511" s="3">
        <v>6.0</v>
      </c>
      <c r="G6511" s="3">
        <v>7.0</v>
      </c>
      <c r="H6511" s="3" t="s">
        <v>6610</v>
      </c>
      <c r="I6511" s="3" t="s">
        <v>6611</v>
      </c>
      <c r="J6511" s="3" t="s">
        <v>398</v>
      </c>
      <c r="K6511" s="3" t="s">
        <v>24</v>
      </c>
      <c r="L6511" s="3">
        <v>16.0</v>
      </c>
      <c r="M6511" s="3" t="s">
        <v>25</v>
      </c>
      <c r="N6511" s="3" t="s">
        <v>6695</v>
      </c>
      <c r="O6511" s="3" t="s">
        <v>213</v>
      </c>
      <c r="P6511" s="4">
        <v>20005.0</v>
      </c>
      <c r="Q6511" s="3" t="s">
        <v>209</v>
      </c>
      <c r="S6511" s="3" t="s">
        <v>34</v>
      </c>
    </row>
    <row r="6512">
      <c r="A6512" s="2">
        <v>42318.71488425926</v>
      </c>
      <c r="B6512" s="3">
        <v>27.0</v>
      </c>
      <c r="C6512" s="3" t="s">
        <v>6139</v>
      </c>
      <c r="D6512" s="3">
        <v>71.0</v>
      </c>
      <c r="E6512" s="3" t="s">
        <v>6207</v>
      </c>
      <c r="F6512" s="3">
        <v>6.0</v>
      </c>
      <c r="G6512" s="3">
        <v>7.0</v>
      </c>
      <c r="H6512" s="3" t="s">
        <v>6610</v>
      </c>
      <c r="I6512" s="3" t="s">
        <v>6611</v>
      </c>
      <c r="J6512" s="3" t="s">
        <v>398</v>
      </c>
      <c r="K6512" s="3" t="s">
        <v>24</v>
      </c>
      <c r="L6512" s="3">
        <v>17.0</v>
      </c>
      <c r="M6512" s="3" t="s">
        <v>30</v>
      </c>
      <c r="N6512" s="3" t="s">
        <v>6696</v>
      </c>
      <c r="O6512" s="3" t="s">
        <v>121</v>
      </c>
      <c r="P6512" s="4">
        <v>21126.0</v>
      </c>
      <c r="Q6512" s="3" t="s">
        <v>115</v>
      </c>
      <c r="S6512" s="3" t="s">
        <v>34</v>
      </c>
    </row>
    <row r="6513">
      <c r="A6513" s="2">
        <v>42318.71488425926</v>
      </c>
      <c r="B6513" s="3">
        <v>27.0</v>
      </c>
      <c r="C6513" s="3" t="s">
        <v>6139</v>
      </c>
      <c r="D6513" s="3">
        <v>71.0</v>
      </c>
      <c r="E6513" s="3" t="s">
        <v>6207</v>
      </c>
      <c r="F6513" s="3">
        <v>6.0</v>
      </c>
      <c r="G6513" s="3">
        <v>7.0</v>
      </c>
      <c r="H6513" s="3" t="s">
        <v>6610</v>
      </c>
      <c r="I6513" s="3" t="s">
        <v>6611</v>
      </c>
      <c r="J6513" s="3" t="s">
        <v>398</v>
      </c>
      <c r="K6513" s="3" t="s">
        <v>24</v>
      </c>
      <c r="L6513" s="3">
        <v>18.0</v>
      </c>
      <c r="M6513" s="3" t="s">
        <v>25</v>
      </c>
      <c r="N6513" s="3" t="s">
        <v>1923</v>
      </c>
      <c r="O6513" s="3" t="s">
        <v>109</v>
      </c>
      <c r="P6513" s="4">
        <v>18155.0</v>
      </c>
      <c r="Q6513" s="3" t="s">
        <v>113</v>
      </c>
      <c r="S6513" s="3" t="s">
        <v>34</v>
      </c>
    </row>
    <row r="6514">
      <c r="A6514" s="2">
        <v>42318.71488425926</v>
      </c>
      <c r="B6514" s="3">
        <v>27.0</v>
      </c>
      <c r="C6514" s="3" t="s">
        <v>6139</v>
      </c>
      <c r="D6514" s="3">
        <v>71.0</v>
      </c>
      <c r="E6514" s="3" t="s">
        <v>6207</v>
      </c>
      <c r="F6514" s="3">
        <v>6.0</v>
      </c>
      <c r="G6514" s="3">
        <v>7.0</v>
      </c>
      <c r="H6514" s="3" t="s">
        <v>6610</v>
      </c>
      <c r="I6514" s="3" t="s">
        <v>6611</v>
      </c>
      <c r="J6514" s="3" t="s">
        <v>398</v>
      </c>
      <c r="K6514" s="3" t="s">
        <v>24</v>
      </c>
      <c r="L6514" s="3">
        <v>19.0</v>
      </c>
      <c r="M6514" s="3" t="s">
        <v>30</v>
      </c>
      <c r="N6514" s="3" t="s">
        <v>6697</v>
      </c>
      <c r="O6514" s="3" t="s">
        <v>163</v>
      </c>
      <c r="P6514" s="4">
        <v>25062.0</v>
      </c>
      <c r="Q6514" s="3" t="s">
        <v>132</v>
      </c>
      <c r="S6514" s="3" t="s">
        <v>34</v>
      </c>
    </row>
    <row r="6515">
      <c r="A6515" s="2">
        <v>42318.71488425926</v>
      </c>
      <c r="B6515" s="3">
        <v>27.0</v>
      </c>
      <c r="C6515" s="3" t="s">
        <v>6139</v>
      </c>
      <c r="D6515" s="3">
        <v>71.0</v>
      </c>
      <c r="E6515" s="3" t="s">
        <v>6207</v>
      </c>
      <c r="F6515" s="3">
        <v>6.0</v>
      </c>
      <c r="G6515" s="3">
        <v>7.0</v>
      </c>
      <c r="H6515" s="3" t="s">
        <v>6610</v>
      </c>
      <c r="I6515" s="3" t="s">
        <v>6611</v>
      </c>
      <c r="J6515" s="3" t="s">
        <v>398</v>
      </c>
      <c r="K6515" s="3" t="s">
        <v>24</v>
      </c>
      <c r="L6515" s="3">
        <v>20.0</v>
      </c>
      <c r="M6515" s="3" t="s">
        <v>25</v>
      </c>
      <c r="N6515" s="3" t="s">
        <v>6698</v>
      </c>
      <c r="O6515" s="3" t="s">
        <v>251</v>
      </c>
      <c r="P6515" s="4">
        <v>26150.0</v>
      </c>
      <c r="Q6515" s="3" t="s">
        <v>115</v>
      </c>
      <c r="S6515" s="3" t="s">
        <v>34</v>
      </c>
    </row>
    <row r="6516">
      <c r="A6516" s="2">
        <v>42318.71488425926</v>
      </c>
      <c r="B6516" s="3">
        <v>27.0</v>
      </c>
      <c r="C6516" s="3" t="s">
        <v>6139</v>
      </c>
      <c r="D6516" s="3">
        <v>71.0</v>
      </c>
      <c r="E6516" s="3" t="s">
        <v>6207</v>
      </c>
      <c r="F6516" s="3">
        <v>6.0</v>
      </c>
      <c r="G6516" s="3">
        <v>7.0</v>
      </c>
      <c r="H6516" s="3" t="s">
        <v>6610</v>
      </c>
      <c r="I6516" s="3" t="s">
        <v>6611</v>
      </c>
      <c r="J6516" s="3" t="s">
        <v>398</v>
      </c>
      <c r="K6516" s="3" t="s">
        <v>24</v>
      </c>
      <c r="L6516" s="3">
        <v>21.0</v>
      </c>
      <c r="M6516" s="3" t="s">
        <v>30</v>
      </c>
      <c r="N6516" s="3" t="s">
        <v>6699</v>
      </c>
      <c r="O6516" s="3" t="s">
        <v>98</v>
      </c>
      <c r="P6516" s="4">
        <v>25927.0</v>
      </c>
      <c r="Q6516" s="3" t="s">
        <v>372</v>
      </c>
      <c r="S6516" s="3" t="s">
        <v>34</v>
      </c>
    </row>
    <row r="6517">
      <c r="A6517" s="2">
        <v>42318.71488425926</v>
      </c>
      <c r="B6517" s="3">
        <v>27.0</v>
      </c>
      <c r="C6517" s="3" t="s">
        <v>6139</v>
      </c>
      <c r="D6517" s="3">
        <v>71.0</v>
      </c>
      <c r="E6517" s="3" t="s">
        <v>6207</v>
      </c>
      <c r="F6517" s="3">
        <v>6.0</v>
      </c>
      <c r="G6517" s="3">
        <v>7.0</v>
      </c>
      <c r="H6517" s="3" t="s">
        <v>6610</v>
      </c>
      <c r="I6517" s="3" t="s">
        <v>6611</v>
      </c>
      <c r="J6517" s="3" t="s">
        <v>398</v>
      </c>
      <c r="K6517" s="3" t="s">
        <v>24</v>
      </c>
      <c r="L6517" s="3">
        <v>22.0</v>
      </c>
      <c r="M6517" s="3" t="s">
        <v>25</v>
      </c>
      <c r="N6517" s="3" t="s">
        <v>6700</v>
      </c>
      <c r="O6517" s="3" t="s">
        <v>305</v>
      </c>
      <c r="P6517" s="4">
        <v>23198.0</v>
      </c>
      <c r="Q6517" s="3" t="s">
        <v>52</v>
      </c>
      <c r="S6517" s="3" t="s">
        <v>34</v>
      </c>
    </row>
    <row r="6518">
      <c r="A6518" s="2">
        <v>42318.71488425926</v>
      </c>
      <c r="B6518" s="3">
        <v>27.0</v>
      </c>
      <c r="C6518" s="3" t="s">
        <v>6139</v>
      </c>
      <c r="D6518" s="3">
        <v>89.0</v>
      </c>
      <c r="E6518" s="3" t="s">
        <v>6228</v>
      </c>
      <c r="F6518" s="3">
        <v>6.0</v>
      </c>
      <c r="G6518" s="3">
        <v>7.0</v>
      </c>
      <c r="H6518" s="3" t="s">
        <v>6610</v>
      </c>
      <c r="I6518" s="3" t="s">
        <v>6611</v>
      </c>
      <c r="J6518" s="3" t="s">
        <v>398</v>
      </c>
      <c r="K6518" s="3" t="s">
        <v>24</v>
      </c>
      <c r="L6518" s="3">
        <v>1.0</v>
      </c>
      <c r="M6518" s="3" t="s">
        <v>25</v>
      </c>
      <c r="N6518" s="3" t="s">
        <v>6701</v>
      </c>
      <c r="O6518" s="3" t="s">
        <v>377</v>
      </c>
      <c r="P6518" s="4">
        <v>18268.0</v>
      </c>
      <c r="Q6518" s="3" t="s">
        <v>86</v>
      </c>
      <c r="S6518" s="3" t="s">
        <v>34</v>
      </c>
    </row>
    <row r="6519">
      <c r="A6519" s="2">
        <v>42318.71488425926</v>
      </c>
      <c r="B6519" s="3">
        <v>27.0</v>
      </c>
      <c r="C6519" s="3" t="s">
        <v>6139</v>
      </c>
      <c r="D6519" s="3">
        <v>89.0</v>
      </c>
      <c r="E6519" s="3" t="s">
        <v>6228</v>
      </c>
      <c r="F6519" s="3">
        <v>6.0</v>
      </c>
      <c r="G6519" s="3">
        <v>7.0</v>
      </c>
      <c r="H6519" s="3" t="s">
        <v>6610</v>
      </c>
      <c r="I6519" s="3" t="s">
        <v>6611</v>
      </c>
      <c r="J6519" s="3" t="s">
        <v>398</v>
      </c>
      <c r="K6519" s="3" t="s">
        <v>24</v>
      </c>
      <c r="L6519" s="3">
        <v>2.0</v>
      </c>
      <c r="M6519" s="3" t="s">
        <v>30</v>
      </c>
      <c r="N6519" s="3" t="s">
        <v>6702</v>
      </c>
      <c r="O6519" s="3" t="s">
        <v>1547</v>
      </c>
      <c r="P6519" s="4">
        <v>24055.0</v>
      </c>
      <c r="Q6519" s="3" t="s">
        <v>72</v>
      </c>
      <c r="S6519" s="3" t="s">
        <v>34</v>
      </c>
    </row>
    <row r="6520">
      <c r="A6520" s="2">
        <v>42318.71488425926</v>
      </c>
      <c r="B6520" s="3">
        <v>27.0</v>
      </c>
      <c r="C6520" s="3" t="s">
        <v>6139</v>
      </c>
      <c r="D6520" s="3">
        <v>89.0</v>
      </c>
      <c r="E6520" s="3" t="s">
        <v>6228</v>
      </c>
      <c r="F6520" s="3">
        <v>6.0</v>
      </c>
      <c r="G6520" s="3">
        <v>7.0</v>
      </c>
      <c r="H6520" s="3" t="s">
        <v>6610</v>
      </c>
      <c r="I6520" s="3" t="s">
        <v>6611</v>
      </c>
      <c r="J6520" s="3" t="s">
        <v>398</v>
      </c>
      <c r="K6520" s="3" t="s">
        <v>24</v>
      </c>
      <c r="L6520" s="3">
        <v>3.0</v>
      </c>
      <c r="M6520" s="3" t="s">
        <v>25</v>
      </c>
      <c r="N6520" s="3" t="s">
        <v>6703</v>
      </c>
      <c r="O6520" s="3" t="s">
        <v>69</v>
      </c>
      <c r="P6520" s="4">
        <v>18235.0</v>
      </c>
      <c r="Q6520" s="3" t="s">
        <v>46</v>
      </c>
      <c r="S6520" s="3" t="s">
        <v>34</v>
      </c>
    </row>
    <row r="6521">
      <c r="A6521" s="2">
        <v>42318.71488425926</v>
      </c>
      <c r="B6521" s="3">
        <v>27.0</v>
      </c>
      <c r="C6521" s="3" t="s">
        <v>6139</v>
      </c>
      <c r="D6521" s="3">
        <v>89.0</v>
      </c>
      <c r="E6521" s="3" t="s">
        <v>6228</v>
      </c>
      <c r="F6521" s="3">
        <v>6.0</v>
      </c>
      <c r="G6521" s="3">
        <v>7.0</v>
      </c>
      <c r="H6521" s="3" t="s">
        <v>6610</v>
      </c>
      <c r="I6521" s="3" t="s">
        <v>6611</v>
      </c>
      <c r="J6521" s="3" t="s">
        <v>398</v>
      </c>
      <c r="K6521" s="3" t="s">
        <v>24</v>
      </c>
      <c r="L6521" s="3">
        <v>4.0</v>
      </c>
      <c r="M6521" s="3" t="s">
        <v>30</v>
      </c>
      <c r="N6521" s="3" t="s">
        <v>6704</v>
      </c>
      <c r="O6521" s="3" t="s">
        <v>1547</v>
      </c>
      <c r="P6521" s="4">
        <v>23662.0</v>
      </c>
      <c r="Q6521" s="3" t="s">
        <v>28</v>
      </c>
      <c r="S6521" s="3" t="s">
        <v>34</v>
      </c>
    </row>
    <row r="6522">
      <c r="A6522" s="2">
        <v>42318.71488425926</v>
      </c>
      <c r="B6522" s="3">
        <v>27.0</v>
      </c>
      <c r="C6522" s="3" t="s">
        <v>6139</v>
      </c>
      <c r="D6522" s="3">
        <v>89.0</v>
      </c>
      <c r="E6522" s="3" t="s">
        <v>6228</v>
      </c>
      <c r="F6522" s="3">
        <v>6.0</v>
      </c>
      <c r="G6522" s="3">
        <v>7.0</v>
      </c>
      <c r="H6522" s="3" t="s">
        <v>6610</v>
      </c>
      <c r="I6522" s="3" t="s">
        <v>6611</v>
      </c>
      <c r="J6522" s="3" t="s">
        <v>398</v>
      </c>
      <c r="K6522" s="3" t="s">
        <v>24</v>
      </c>
      <c r="L6522" s="3">
        <v>5.0</v>
      </c>
      <c r="M6522" s="3" t="s">
        <v>25</v>
      </c>
      <c r="N6522" s="3" t="s">
        <v>6705</v>
      </c>
      <c r="O6522" s="3" t="s">
        <v>69</v>
      </c>
      <c r="P6522" s="4">
        <v>21015.0</v>
      </c>
      <c r="Q6522" s="3" t="s">
        <v>145</v>
      </c>
      <c r="S6522" s="3" t="s">
        <v>29</v>
      </c>
    </row>
    <row r="6523">
      <c r="A6523" s="2">
        <v>42318.71488425926</v>
      </c>
      <c r="B6523" s="3">
        <v>27.0</v>
      </c>
      <c r="C6523" s="3" t="s">
        <v>6139</v>
      </c>
      <c r="D6523" s="3">
        <v>89.0</v>
      </c>
      <c r="E6523" s="3" t="s">
        <v>6228</v>
      </c>
      <c r="F6523" s="3">
        <v>6.0</v>
      </c>
      <c r="G6523" s="3">
        <v>7.0</v>
      </c>
      <c r="H6523" s="3" t="s">
        <v>6610</v>
      </c>
      <c r="I6523" s="3" t="s">
        <v>6611</v>
      </c>
      <c r="J6523" s="3" t="s">
        <v>398</v>
      </c>
      <c r="K6523" s="3" t="s">
        <v>24</v>
      </c>
      <c r="L6523" s="3">
        <v>6.0</v>
      </c>
      <c r="M6523" s="3" t="s">
        <v>30</v>
      </c>
      <c r="N6523" s="3" t="s">
        <v>6706</v>
      </c>
      <c r="O6523" s="3" t="s">
        <v>857</v>
      </c>
      <c r="P6523" s="4">
        <v>18563.0</v>
      </c>
      <c r="Q6523" s="3" t="s">
        <v>86</v>
      </c>
      <c r="S6523" s="3" t="s">
        <v>34</v>
      </c>
    </row>
    <row r="6524">
      <c r="A6524" s="2">
        <v>42318.71488425926</v>
      </c>
      <c r="B6524" s="3">
        <v>27.0</v>
      </c>
      <c r="C6524" s="3" t="s">
        <v>6139</v>
      </c>
      <c r="D6524" s="3">
        <v>89.0</v>
      </c>
      <c r="E6524" s="3" t="s">
        <v>6228</v>
      </c>
      <c r="F6524" s="3">
        <v>6.0</v>
      </c>
      <c r="G6524" s="3">
        <v>7.0</v>
      </c>
      <c r="H6524" s="3" t="s">
        <v>6610</v>
      </c>
      <c r="I6524" s="3" t="s">
        <v>6611</v>
      </c>
      <c r="J6524" s="3" t="s">
        <v>398</v>
      </c>
      <c r="K6524" s="3" t="s">
        <v>24</v>
      </c>
      <c r="L6524" s="3">
        <v>7.0</v>
      </c>
      <c r="M6524" s="3" t="s">
        <v>25</v>
      </c>
      <c r="N6524" s="3" t="s">
        <v>6707</v>
      </c>
      <c r="O6524" s="3" t="s">
        <v>27</v>
      </c>
      <c r="P6524" s="4">
        <v>24230.0</v>
      </c>
      <c r="Q6524" s="3" t="s">
        <v>60</v>
      </c>
      <c r="S6524" s="3" t="s">
        <v>34</v>
      </c>
    </row>
    <row r="6525">
      <c r="A6525" s="2">
        <v>42318.71488425926</v>
      </c>
      <c r="B6525" s="3">
        <v>27.0</v>
      </c>
      <c r="C6525" s="3" t="s">
        <v>6139</v>
      </c>
      <c r="D6525" s="3">
        <v>89.0</v>
      </c>
      <c r="E6525" s="3" t="s">
        <v>6228</v>
      </c>
      <c r="F6525" s="3">
        <v>6.0</v>
      </c>
      <c r="G6525" s="3">
        <v>7.0</v>
      </c>
      <c r="H6525" s="3" t="s">
        <v>6610</v>
      </c>
      <c r="I6525" s="3" t="s">
        <v>6611</v>
      </c>
      <c r="J6525" s="3" t="s">
        <v>398</v>
      </c>
      <c r="K6525" s="3" t="s">
        <v>24</v>
      </c>
      <c r="L6525" s="3">
        <v>8.0</v>
      </c>
      <c r="M6525" s="3" t="s">
        <v>30</v>
      </c>
      <c r="N6525" s="3" t="s">
        <v>236</v>
      </c>
      <c r="O6525" s="3" t="s">
        <v>102</v>
      </c>
      <c r="P6525" s="4">
        <v>19993.0</v>
      </c>
      <c r="Q6525" s="3" t="s">
        <v>105</v>
      </c>
      <c r="S6525" s="3" t="s">
        <v>34</v>
      </c>
    </row>
    <row r="6526">
      <c r="A6526" s="2">
        <v>42318.71488425926</v>
      </c>
      <c r="B6526" s="3">
        <v>27.0</v>
      </c>
      <c r="C6526" s="3" t="s">
        <v>6139</v>
      </c>
      <c r="D6526" s="3">
        <v>89.0</v>
      </c>
      <c r="E6526" s="3" t="s">
        <v>6228</v>
      </c>
      <c r="F6526" s="3">
        <v>6.0</v>
      </c>
      <c r="G6526" s="3">
        <v>7.0</v>
      </c>
      <c r="H6526" s="3" t="s">
        <v>6610</v>
      </c>
      <c r="I6526" s="3" t="s">
        <v>6611</v>
      </c>
      <c r="J6526" s="3" t="s">
        <v>398</v>
      </c>
      <c r="K6526" s="3" t="s">
        <v>24</v>
      </c>
      <c r="L6526" s="3">
        <v>9.0</v>
      </c>
      <c r="M6526" s="3" t="s">
        <v>25</v>
      </c>
      <c r="N6526" s="3" t="s">
        <v>2040</v>
      </c>
      <c r="O6526" s="3" t="s">
        <v>6708</v>
      </c>
      <c r="P6526" s="4">
        <v>19609.0</v>
      </c>
      <c r="Q6526" s="3" t="s">
        <v>49</v>
      </c>
      <c r="S6526" s="3" t="s">
        <v>34</v>
      </c>
    </row>
    <row r="6527">
      <c r="A6527" s="2">
        <v>42318.71488425926</v>
      </c>
      <c r="B6527" s="3">
        <v>27.0</v>
      </c>
      <c r="C6527" s="3" t="s">
        <v>6139</v>
      </c>
      <c r="D6527" s="3">
        <v>89.0</v>
      </c>
      <c r="E6527" s="3" t="s">
        <v>6228</v>
      </c>
      <c r="F6527" s="3">
        <v>6.0</v>
      </c>
      <c r="G6527" s="3">
        <v>7.0</v>
      </c>
      <c r="H6527" s="3" t="s">
        <v>6610</v>
      </c>
      <c r="I6527" s="3" t="s">
        <v>6611</v>
      </c>
      <c r="J6527" s="3" t="s">
        <v>398</v>
      </c>
      <c r="K6527" s="3" t="s">
        <v>24</v>
      </c>
      <c r="L6527" s="3">
        <v>10.0</v>
      </c>
      <c r="M6527" s="3" t="s">
        <v>30</v>
      </c>
      <c r="N6527" s="3" t="s">
        <v>3153</v>
      </c>
      <c r="O6527" s="3" t="s">
        <v>85</v>
      </c>
      <c r="P6527" s="4">
        <v>18358.0</v>
      </c>
      <c r="Q6527" s="3" t="s">
        <v>86</v>
      </c>
      <c r="S6527" s="3" t="s">
        <v>34</v>
      </c>
    </row>
    <row r="6528">
      <c r="A6528" s="2">
        <v>42318.71488425926</v>
      </c>
      <c r="B6528" s="3">
        <v>27.0</v>
      </c>
      <c r="C6528" s="3" t="s">
        <v>6139</v>
      </c>
      <c r="D6528" s="3">
        <v>89.0</v>
      </c>
      <c r="E6528" s="3" t="s">
        <v>6228</v>
      </c>
      <c r="F6528" s="3">
        <v>6.0</v>
      </c>
      <c r="G6528" s="3">
        <v>7.0</v>
      </c>
      <c r="H6528" s="3" t="s">
        <v>6610</v>
      </c>
      <c r="I6528" s="3" t="s">
        <v>6611</v>
      </c>
      <c r="J6528" s="3" t="s">
        <v>398</v>
      </c>
      <c r="K6528" s="3" t="s">
        <v>24</v>
      </c>
      <c r="L6528" s="3">
        <v>11.0</v>
      </c>
      <c r="M6528" s="3" t="s">
        <v>25</v>
      </c>
      <c r="N6528" s="3" t="s">
        <v>1044</v>
      </c>
      <c r="O6528" s="3" t="s">
        <v>421</v>
      </c>
      <c r="P6528" s="4">
        <v>22798.0</v>
      </c>
      <c r="Q6528" s="3" t="s">
        <v>189</v>
      </c>
      <c r="S6528" s="3" t="s">
        <v>34</v>
      </c>
    </row>
    <row r="6529">
      <c r="A6529" s="2">
        <v>42318.71488425926</v>
      </c>
      <c r="B6529" s="3">
        <v>27.0</v>
      </c>
      <c r="C6529" s="3" t="s">
        <v>6139</v>
      </c>
      <c r="D6529" s="3">
        <v>89.0</v>
      </c>
      <c r="E6529" s="3" t="s">
        <v>6228</v>
      </c>
      <c r="F6529" s="3">
        <v>6.0</v>
      </c>
      <c r="G6529" s="3">
        <v>7.0</v>
      </c>
      <c r="H6529" s="3" t="s">
        <v>6610</v>
      </c>
      <c r="I6529" s="3" t="s">
        <v>6611</v>
      </c>
      <c r="J6529" s="3" t="s">
        <v>398</v>
      </c>
      <c r="K6529" s="3" t="s">
        <v>24</v>
      </c>
      <c r="L6529" s="3">
        <v>12.0</v>
      </c>
      <c r="M6529" s="3" t="s">
        <v>30</v>
      </c>
      <c r="N6529" s="3" t="s">
        <v>6709</v>
      </c>
      <c r="O6529" s="3" t="s">
        <v>992</v>
      </c>
      <c r="P6529" s="4">
        <v>29451.0</v>
      </c>
      <c r="Q6529" s="3" t="s">
        <v>372</v>
      </c>
      <c r="S6529" s="3" t="s">
        <v>34</v>
      </c>
    </row>
    <row r="6530">
      <c r="A6530" s="2">
        <v>42318.71488425926</v>
      </c>
      <c r="B6530" s="3">
        <v>27.0</v>
      </c>
      <c r="C6530" s="3" t="s">
        <v>6139</v>
      </c>
      <c r="D6530" s="3">
        <v>89.0</v>
      </c>
      <c r="E6530" s="3" t="s">
        <v>6228</v>
      </c>
      <c r="F6530" s="3">
        <v>6.0</v>
      </c>
      <c r="G6530" s="3">
        <v>7.0</v>
      </c>
      <c r="H6530" s="3" t="s">
        <v>6610</v>
      </c>
      <c r="I6530" s="3" t="s">
        <v>6611</v>
      </c>
      <c r="J6530" s="3" t="s">
        <v>398</v>
      </c>
      <c r="K6530" s="3" t="s">
        <v>24</v>
      </c>
      <c r="L6530" s="3">
        <v>13.0</v>
      </c>
      <c r="M6530" s="3" t="s">
        <v>25</v>
      </c>
      <c r="N6530" s="3" t="s">
        <v>6710</v>
      </c>
      <c r="O6530" s="3" t="s">
        <v>257</v>
      </c>
      <c r="P6530" s="4">
        <v>21053.0</v>
      </c>
      <c r="Q6530" s="3" t="s">
        <v>37</v>
      </c>
      <c r="S6530" s="3" t="s">
        <v>34</v>
      </c>
    </row>
    <row r="6531">
      <c r="A6531" s="2">
        <v>42318.71488425926</v>
      </c>
      <c r="B6531" s="3">
        <v>27.0</v>
      </c>
      <c r="C6531" s="3" t="s">
        <v>6139</v>
      </c>
      <c r="D6531" s="3">
        <v>89.0</v>
      </c>
      <c r="E6531" s="3" t="s">
        <v>6228</v>
      </c>
      <c r="F6531" s="3">
        <v>6.0</v>
      </c>
      <c r="G6531" s="3">
        <v>7.0</v>
      </c>
      <c r="H6531" s="3" t="s">
        <v>6610</v>
      </c>
      <c r="I6531" s="3" t="s">
        <v>6611</v>
      </c>
      <c r="J6531" s="3" t="s">
        <v>398</v>
      </c>
      <c r="K6531" s="3" t="s">
        <v>24</v>
      </c>
      <c r="L6531" s="3">
        <v>14.0</v>
      </c>
      <c r="M6531" s="3" t="s">
        <v>30</v>
      </c>
      <c r="N6531" s="3" t="s">
        <v>6711</v>
      </c>
      <c r="O6531" s="3" t="s">
        <v>2020</v>
      </c>
      <c r="P6531" s="4">
        <v>15552.0</v>
      </c>
      <c r="Q6531" s="3" t="s">
        <v>86</v>
      </c>
      <c r="S6531" s="3" t="s">
        <v>34</v>
      </c>
    </row>
    <row r="6532">
      <c r="A6532" s="2">
        <v>42318.71488425926</v>
      </c>
      <c r="B6532" s="3">
        <v>27.0</v>
      </c>
      <c r="C6532" s="3" t="s">
        <v>6139</v>
      </c>
      <c r="D6532" s="3">
        <v>90.0</v>
      </c>
      <c r="E6532" s="3" t="s">
        <v>6239</v>
      </c>
      <c r="F6532" s="3">
        <v>6.0</v>
      </c>
      <c r="G6532" s="3">
        <v>7.0</v>
      </c>
      <c r="H6532" s="3" t="s">
        <v>6610</v>
      </c>
      <c r="I6532" s="3" t="s">
        <v>6611</v>
      </c>
      <c r="J6532" s="3" t="s">
        <v>398</v>
      </c>
      <c r="K6532" s="3" t="s">
        <v>24</v>
      </c>
      <c r="L6532" s="3">
        <v>1.0</v>
      </c>
      <c r="M6532" s="3" t="s">
        <v>25</v>
      </c>
      <c r="N6532" s="3" t="s">
        <v>6712</v>
      </c>
      <c r="O6532" s="3" t="s">
        <v>91</v>
      </c>
      <c r="P6532" s="4">
        <v>26390.0</v>
      </c>
      <c r="Q6532" s="3" t="s">
        <v>189</v>
      </c>
      <c r="S6532" s="3" t="s">
        <v>29</v>
      </c>
    </row>
    <row r="6533">
      <c r="A6533" s="2">
        <v>42318.71488425926</v>
      </c>
      <c r="B6533" s="3">
        <v>27.0</v>
      </c>
      <c r="C6533" s="3" t="s">
        <v>6139</v>
      </c>
      <c r="D6533" s="3">
        <v>90.0</v>
      </c>
      <c r="E6533" s="3" t="s">
        <v>6239</v>
      </c>
      <c r="F6533" s="3">
        <v>6.0</v>
      </c>
      <c r="G6533" s="3">
        <v>7.0</v>
      </c>
      <c r="H6533" s="3" t="s">
        <v>6610</v>
      </c>
      <c r="I6533" s="3" t="s">
        <v>6611</v>
      </c>
      <c r="J6533" s="3" t="s">
        <v>398</v>
      </c>
      <c r="K6533" s="3" t="s">
        <v>24</v>
      </c>
      <c r="L6533" s="3">
        <v>2.0</v>
      </c>
      <c r="M6533" s="3" t="s">
        <v>30</v>
      </c>
      <c r="N6533" s="3" t="s">
        <v>6713</v>
      </c>
      <c r="O6533" s="3" t="s">
        <v>279</v>
      </c>
      <c r="P6533" s="4">
        <v>21754.0</v>
      </c>
      <c r="Q6533" s="3" t="s">
        <v>228</v>
      </c>
      <c r="S6533" s="3" t="s">
        <v>34</v>
      </c>
    </row>
    <row r="6534">
      <c r="A6534" s="2">
        <v>42318.71488425926</v>
      </c>
      <c r="B6534" s="3">
        <v>27.0</v>
      </c>
      <c r="C6534" s="3" t="s">
        <v>6139</v>
      </c>
      <c r="D6534" s="3">
        <v>90.0</v>
      </c>
      <c r="E6534" s="3" t="s">
        <v>6239</v>
      </c>
      <c r="F6534" s="3">
        <v>6.0</v>
      </c>
      <c r="G6534" s="3">
        <v>7.0</v>
      </c>
      <c r="H6534" s="3" t="s">
        <v>6610</v>
      </c>
      <c r="I6534" s="3" t="s">
        <v>6611</v>
      </c>
      <c r="J6534" s="3" t="s">
        <v>398</v>
      </c>
      <c r="K6534" s="3" t="s">
        <v>24</v>
      </c>
      <c r="L6534" s="3">
        <v>3.0</v>
      </c>
      <c r="M6534" s="3" t="s">
        <v>25</v>
      </c>
      <c r="N6534" s="3" t="s">
        <v>6714</v>
      </c>
      <c r="O6534" s="3" t="s">
        <v>580</v>
      </c>
      <c r="P6534" s="4">
        <v>17773.0</v>
      </c>
      <c r="Q6534" s="3" t="s">
        <v>113</v>
      </c>
      <c r="S6534" s="3" t="s">
        <v>34</v>
      </c>
    </row>
    <row r="6535">
      <c r="A6535" s="2">
        <v>42318.71488425926</v>
      </c>
      <c r="B6535" s="3">
        <v>27.0</v>
      </c>
      <c r="C6535" s="3" t="s">
        <v>6139</v>
      </c>
      <c r="D6535" s="3">
        <v>90.0</v>
      </c>
      <c r="E6535" s="3" t="s">
        <v>6239</v>
      </c>
      <c r="F6535" s="3">
        <v>6.0</v>
      </c>
      <c r="G6535" s="3">
        <v>7.0</v>
      </c>
      <c r="H6535" s="3" t="s">
        <v>6610</v>
      </c>
      <c r="I6535" s="3" t="s">
        <v>6611</v>
      </c>
      <c r="J6535" s="3" t="s">
        <v>398</v>
      </c>
      <c r="K6535" s="3" t="s">
        <v>24</v>
      </c>
      <c r="L6535" s="3">
        <v>4.0</v>
      </c>
      <c r="M6535" s="3" t="s">
        <v>30</v>
      </c>
      <c r="N6535" s="3" t="s">
        <v>6715</v>
      </c>
      <c r="O6535" s="3" t="s">
        <v>6716</v>
      </c>
      <c r="P6535" s="4">
        <v>27021.0</v>
      </c>
      <c r="Q6535" s="3" t="s">
        <v>132</v>
      </c>
      <c r="S6535" s="3" t="s">
        <v>34</v>
      </c>
    </row>
    <row r="6536">
      <c r="A6536" s="2">
        <v>42318.71488425926</v>
      </c>
      <c r="B6536" s="3">
        <v>27.0</v>
      </c>
      <c r="C6536" s="3" t="s">
        <v>6139</v>
      </c>
      <c r="D6536" s="3">
        <v>90.0</v>
      </c>
      <c r="E6536" s="3" t="s">
        <v>6239</v>
      </c>
      <c r="F6536" s="3">
        <v>6.0</v>
      </c>
      <c r="G6536" s="3">
        <v>7.0</v>
      </c>
      <c r="H6536" s="3" t="s">
        <v>6610</v>
      </c>
      <c r="I6536" s="3" t="s">
        <v>6611</v>
      </c>
      <c r="J6536" s="3" t="s">
        <v>398</v>
      </c>
      <c r="K6536" s="3" t="s">
        <v>24</v>
      </c>
      <c r="L6536" s="3">
        <v>5.0</v>
      </c>
      <c r="M6536" s="3" t="s">
        <v>25</v>
      </c>
      <c r="N6536" s="3" t="s">
        <v>6717</v>
      </c>
      <c r="O6536" s="3" t="s">
        <v>109</v>
      </c>
      <c r="P6536" s="4">
        <v>19571.0</v>
      </c>
      <c r="Q6536" s="3" t="s">
        <v>49</v>
      </c>
      <c r="S6536" s="3" t="s">
        <v>34</v>
      </c>
    </row>
    <row r="6537">
      <c r="A6537" s="2">
        <v>42318.71488425926</v>
      </c>
      <c r="B6537" s="3">
        <v>27.0</v>
      </c>
      <c r="C6537" s="3" t="s">
        <v>6139</v>
      </c>
      <c r="D6537" s="3">
        <v>90.0</v>
      </c>
      <c r="E6537" s="3" t="s">
        <v>6239</v>
      </c>
      <c r="F6537" s="3">
        <v>6.0</v>
      </c>
      <c r="G6537" s="3">
        <v>7.0</v>
      </c>
      <c r="H6537" s="3" t="s">
        <v>6610</v>
      </c>
      <c r="I6537" s="3" t="s">
        <v>6611</v>
      </c>
      <c r="J6537" s="3" t="s">
        <v>398</v>
      </c>
      <c r="K6537" s="3" t="s">
        <v>24</v>
      </c>
      <c r="L6537" s="3">
        <v>6.0</v>
      </c>
      <c r="M6537" s="3" t="s">
        <v>30</v>
      </c>
      <c r="N6537" s="3" t="s">
        <v>6718</v>
      </c>
      <c r="O6537" s="3" t="s">
        <v>215</v>
      </c>
      <c r="P6537" s="4">
        <v>22055.0</v>
      </c>
      <c r="Q6537" s="3" t="s">
        <v>189</v>
      </c>
      <c r="S6537" s="3" t="s">
        <v>34</v>
      </c>
    </row>
    <row r="6538">
      <c r="A6538" s="2">
        <v>42318.71488425926</v>
      </c>
      <c r="B6538" s="3">
        <v>27.0</v>
      </c>
      <c r="C6538" s="3" t="s">
        <v>6139</v>
      </c>
      <c r="D6538" s="3">
        <v>90.0</v>
      </c>
      <c r="E6538" s="3" t="s">
        <v>6239</v>
      </c>
      <c r="F6538" s="3">
        <v>6.0</v>
      </c>
      <c r="G6538" s="3">
        <v>7.0</v>
      </c>
      <c r="H6538" s="3" t="s">
        <v>6610</v>
      </c>
      <c r="I6538" s="3" t="s">
        <v>6611</v>
      </c>
      <c r="J6538" s="3" t="s">
        <v>398</v>
      </c>
      <c r="K6538" s="3" t="s">
        <v>24</v>
      </c>
      <c r="L6538" s="3">
        <v>7.0</v>
      </c>
      <c r="M6538" s="3" t="s">
        <v>25</v>
      </c>
      <c r="N6538" s="3" t="s">
        <v>6719</v>
      </c>
      <c r="O6538" s="3" t="s">
        <v>281</v>
      </c>
      <c r="P6538" s="4">
        <v>19419.0</v>
      </c>
      <c r="Q6538" s="3" t="s">
        <v>1361</v>
      </c>
      <c r="S6538" s="3" t="s">
        <v>34</v>
      </c>
    </row>
    <row r="6539">
      <c r="A6539" s="2">
        <v>42318.71488425926</v>
      </c>
      <c r="B6539" s="3">
        <v>27.0</v>
      </c>
      <c r="C6539" s="3" t="s">
        <v>6139</v>
      </c>
      <c r="D6539" s="3">
        <v>21.0</v>
      </c>
      <c r="E6539" s="3" t="s">
        <v>6140</v>
      </c>
      <c r="F6539" s="3">
        <v>7.0</v>
      </c>
      <c r="G6539" s="3">
        <v>4.0</v>
      </c>
      <c r="H6539" s="3" t="s">
        <v>1615</v>
      </c>
      <c r="I6539" s="3" t="s">
        <v>4065</v>
      </c>
      <c r="J6539" s="3" t="s">
        <v>1617</v>
      </c>
      <c r="K6539" s="3" t="s">
        <v>24</v>
      </c>
      <c r="L6539" s="3">
        <v>1.0</v>
      </c>
      <c r="M6539" s="3" t="s">
        <v>25</v>
      </c>
      <c r="N6539" s="3" t="s">
        <v>6720</v>
      </c>
      <c r="O6539" s="3" t="s">
        <v>1275</v>
      </c>
      <c r="P6539" s="4">
        <v>25484.0</v>
      </c>
      <c r="Q6539" s="3" t="s">
        <v>247</v>
      </c>
      <c r="S6539" s="3" t="s">
        <v>34</v>
      </c>
    </row>
    <row r="6540">
      <c r="A6540" s="2">
        <v>42318.71488425926</v>
      </c>
      <c r="B6540" s="3">
        <v>27.0</v>
      </c>
      <c r="C6540" s="3" t="s">
        <v>6139</v>
      </c>
      <c r="D6540" s="3">
        <v>21.0</v>
      </c>
      <c r="E6540" s="3" t="s">
        <v>6140</v>
      </c>
      <c r="F6540" s="3">
        <v>7.0</v>
      </c>
      <c r="G6540" s="3">
        <v>4.0</v>
      </c>
      <c r="H6540" s="3" t="s">
        <v>1615</v>
      </c>
      <c r="I6540" s="3" t="s">
        <v>4065</v>
      </c>
      <c r="J6540" s="3" t="s">
        <v>1617</v>
      </c>
      <c r="K6540" s="3" t="s">
        <v>272</v>
      </c>
      <c r="L6540" s="3">
        <v>2.0</v>
      </c>
      <c r="M6540" s="3" t="s">
        <v>30</v>
      </c>
      <c r="N6540" s="3" t="s">
        <v>2219</v>
      </c>
      <c r="O6540" s="3" t="s">
        <v>71</v>
      </c>
      <c r="P6540" s="4">
        <v>28760.0</v>
      </c>
      <c r="Q6540" s="3" t="s">
        <v>115</v>
      </c>
      <c r="S6540" s="3" t="s">
        <v>34</v>
      </c>
    </row>
    <row r="6541">
      <c r="A6541" s="2">
        <v>42318.71488425926</v>
      </c>
      <c r="B6541" s="3">
        <v>27.0</v>
      </c>
      <c r="C6541" s="3" t="s">
        <v>6139</v>
      </c>
      <c r="D6541" s="3">
        <v>21.0</v>
      </c>
      <c r="E6541" s="3" t="s">
        <v>6140</v>
      </c>
      <c r="F6541" s="3">
        <v>7.0</v>
      </c>
      <c r="G6541" s="3">
        <v>4.0</v>
      </c>
      <c r="H6541" s="3" t="s">
        <v>1615</v>
      </c>
      <c r="I6541" s="3" t="s">
        <v>4065</v>
      </c>
      <c r="J6541" s="3" t="s">
        <v>1617</v>
      </c>
      <c r="K6541" s="3" t="s">
        <v>24</v>
      </c>
      <c r="L6541" s="3">
        <v>3.0</v>
      </c>
      <c r="M6541" s="3" t="s">
        <v>25</v>
      </c>
      <c r="N6541" s="3" t="s">
        <v>2043</v>
      </c>
      <c r="O6541" s="3" t="s">
        <v>281</v>
      </c>
      <c r="P6541" s="4">
        <v>19875.0</v>
      </c>
      <c r="Q6541" s="3" t="s">
        <v>372</v>
      </c>
      <c r="S6541" s="3" t="s">
        <v>34</v>
      </c>
    </row>
    <row r="6542">
      <c r="A6542" s="2">
        <v>42318.71488425926</v>
      </c>
      <c r="B6542" s="3">
        <v>27.0</v>
      </c>
      <c r="C6542" s="3" t="s">
        <v>6139</v>
      </c>
      <c r="D6542" s="3">
        <v>21.0</v>
      </c>
      <c r="E6542" s="3" t="s">
        <v>6140</v>
      </c>
      <c r="F6542" s="3">
        <v>7.0</v>
      </c>
      <c r="G6542" s="3">
        <v>4.0</v>
      </c>
      <c r="H6542" s="3" t="s">
        <v>1615</v>
      </c>
      <c r="I6542" s="3" t="s">
        <v>4065</v>
      </c>
      <c r="J6542" s="3" t="s">
        <v>1617</v>
      </c>
      <c r="K6542" s="3" t="s">
        <v>24</v>
      </c>
      <c r="L6542" s="3">
        <v>4.0</v>
      </c>
      <c r="M6542" s="3" t="s">
        <v>30</v>
      </c>
      <c r="N6542" s="3" t="s">
        <v>6721</v>
      </c>
      <c r="O6542" s="3" t="s">
        <v>215</v>
      </c>
      <c r="P6542" s="4">
        <v>24192.0</v>
      </c>
      <c r="Q6542" s="3" t="s">
        <v>132</v>
      </c>
      <c r="S6542" s="3" t="s">
        <v>34</v>
      </c>
    </row>
    <row r="6543">
      <c r="A6543" s="2">
        <v>42318.71488425926</v>
      </c>
      <c r="B6543" s="3">
        <v>27.0</v>
      </c>
      <c r="C6543" s="3" t="s">
        <v>6139</v>
      </c>
      <c r="D6543" s="3">
        <v>21.0</v>
      </c>
      <c r="E6543" s="3" t="s">
        <v>6140</v>
      </c>
      <c r="F6543" s="3">
        <v>7.0</v>
      </c>
      <c r="G6543" s="3">
        <v>4.0</v>
      </c>
      <c r="H6543" s="3" t="s">
        <v>1615</v>
      </c>
      <c r="I6543" s="3" t="s">
        <v>4065</v>
      </c>
      <c r="J6543" s="3" t="s">
        <v>1617</v>
      </c>
      <c r="K6543" s="3" t="s">
        <v>24</v>
      </c>
      <c r="L6543" s="3">
        <v>5.0</v>
      </c>
      <c r="M6543" s="3" t="s">
        <v>25</v>
      </c>
      <c r="N6543" s="3" t="s">
        <v>6722</v>
      </c>
      <c r="O6543" s="3" t="s">
        <v>95</v>
      </c>
      <c r="P6543" s="4">
        <v>21145.0</v>
      </c>
      <c r="Q6543" s="3" t="s">
        <v>247</v>
      </c>
      <c r="S6543" s="3" t="s">
        <v>34</v>
      </c>
    </row>
    <row r="6544">
      <c r="A6544" s="2">
        <v>42318.71488425926</v>
      </c>
      <c r="B6544" s="3">
        <v>27.0</v>
      </c>
      <c r="C6544" s="3" t="s">
        <v>6139</v>
      </c>
      <c r="D6544" s="3">
        <v>21.0</v>
      </c>
      <c r="E6544" s="3" t="s">
        <v>6140</v>
      </c>
      <c r="F6544" s="3">
        <v>7.0</v>
      </c>
      <c r="G6544" s="3">
        <v>4.0</v>
      </c>
      <c r="H6544" s="3" t="s">
        <v>1615</v>
      </c>
      <c r="I6544" s="3" t="s">
        <v>4065</v>
      </c>
      <c r="J6544" s="3" t="s">
        <v>1617</v>
      </c>
      <c r="K6544" s="3" t="s">
        <v>24</v>
      </c>
      <c r="L6544" s="3">
        <v>6.0</v>
      </c>
      <c r="M6544" s="3" t="s">
        <v>30</v>
      </c>
      <c r="N6544" s="3" t="s">
        <v>6723</v>
      </c>
      <c r="O6544" s="3" t="s">
        <v>307</v>
      </c>
      <c r="P6544" s="4">
        <v>21687.0</v>
      </c>
      <c r="Q6544" s="3" t="s">
        <v>372</v>
      </c>
      <c r="S6544" s="3" t="s">
        <v>34</v>
      </c>
    </row>
    <row r="6545">
      <c r="A6545" s="2">
        <v>42318.71488425926</v>
      </c>
      <c r="B6545" s="3">
        <v>27.0</v>
      </c>
      <c r="C6545" s="3" t="s">
        <v>6139</v>
      </c>
      <c r="D6545" s="3">
        <v>21.0</v>
      </c>
      <c r="E6545" s="3" t="s">
        <v>6140</v>
      </c>
      <c r="F6545" s="3">
        <v>7.0</v>
      </c>
      <c r="G6545" s="3">
        <v>4.0</v>
      </c>
      <c r="H6545" s="3" t="s">
        <v>1615</v>
      </c>
      <c r="I6545" s="3" t="s">
        <v>4065</v>
      </c>
      <c r="J6545" s="3" t="s">
        <v>1617</v>
      </c>
      <c r="K6545" s="3" t="s">
        <v>24</v>
      </c>
      <c r="L6545" s="3">
        <v>7.0</v>
      </c>
      <c r="M6545" s="3" t="s">
        <v>25</v>
      </c>
      <c r="N6545" s="3" t="s">
        <v>6724</v>
      </c>
      <c r="O6545" s="3" t="s">
        <v>1050</v>
      </c>
      <c r="P6545" s="4">
        <v>27700.0</v>
      </c>
      <c r="Q6545" s="3" t="s">
        <v>372</v>
      </c>
      <c r="S6545" s="3" t="s">
        <v>34</v>
      </c>
    </row>
    <row r="6546">
      <c r="A6546" s="2">
        <v>42318.71488425926</v>
      </c>
      <c r="B6546" s="3">
        <v>27.0</v>
      </c>
      <c r="C6546" s="3" t="s">
        <v>6139</v>
      </c>
      <c r="D6546" s="3">
        <v>21.0</v>
      </c>
      <c r="E6546" s="3" t="s">
        <v>6140</v>
      </c>
      <c r="F6546" s="3">
        <v>7.0</v>
      </c>
      <c r="G6546" s="3">
        <v>4.0</v>
      </c>
      <c r="H6546" s="3" t="s">
        <v>1615</v>
      </c>
      <c r="I6546" s="3" t="s">
        <v>4065</v>
      </c>
      <c r="J6546" s="3" t="s">
        <v>1617</v>
      </c>
      <c r="K6546" s="3" t="s">
        <v>24</v>
      </c>
      <c r="L6546" s="3">
        <v>8.0</v>
      </c>
      <c r="M6546" s="3" t="s">
        <v>30</v>
      </c>
      <c r="N6546" s="3" t="s">
        <v>2925</v>
      </c>
      <c r="O6546" s="3" t="s">
        <v>193</v>
      </c>
      <c r="P6546" s="4">
        <v>15331.0</v>
      </c>
      <c r="Q6546" s="3" t="s">
        <v>49</v>
      </c>
      <c r="S6546" s="3" t="s">
        <v>34</v>
      </c>
    </row>
    <row r="6547">
      <c r="A6547" s="2">
        <v>42318.71488425926</v>
      </c>
      <c r="B6547" s="3">
        <v>27.0</v>
      </c>
      <c r="C6547" s="3" t="s">
        <v>6139</v>
      </c>
      <c r="D6547" s="3">
        <v>21.0</v>
      </c>
      <c r="E6547" s="3" t="s">
        <v>6140</v>
      </c>
      <c r="F6547" s="3">
        <v>7.0</v>
      </c>
      <c r="G6547" s="3">
        <v>4.0</v>
      </c>
      <c r="H6547" s="3" t="s">
        <v>1615</v>
      </c>
      <c r="I6547" s="3" t="s">
        <v>4065</v>
      </c>
      <c r="J6547" s="3" t="s">
        <v>1617</v>
      </c>
      <c r="K6547" s="3" t="s">
        <v>24</v>
      </c>
      <c r="L6547" s="3">
        <v>9.0</v>
      </c>
      <c r="M6547" s="3" t="s">
        <v>25</v>
      </c>
      <c r="N6547" s="3" t="s">
        <v>6725</v>
      </c>
      <c r="O6547" s="3" t="s">
        <v>558</v>
      </c>
      <c r="P6547" s="4">
        <v>20456.0</v>
      </c>
      <c r="Q6547" s="3" t="s">
        <v>372</v>
      </c>
      <c r="S6547" s="3" t="s">
        <v>34</v>
      </c>
    </row>
    <row r="6548">
      <c r="A6548" s="2">
        <v>42318.71488425926</v>
      </c>
      <c r="B6548" s="3">
        <v>27.0</v>
      </c>
      <c r="C6548" s="3" t="s">
        <v>6139</v>
      </c>
      <c r="D6548" s="3">
        <v>21.0</v>
      </c>
      <c r="E6548" s="3" t="s">
        <v>6140</v>
      </c>
      <c r="F6548" s="3">
        <v>7.0</v>
      </c>
      <c r="G6548" s="3">
        <v>4.0</v>
      </c>
      <c r="H6548" s="3" t="s">
        <v>1615</v>
      </c>
      <c r="I6548" s="3" t="s">
        <v>4065</v>
      </c>
      <c r="J6548" s="3" t="s">
        <v>1617</v>
      </c>
      <c r="K6548" s="3" t="s">
        <v>24</v>
      </c>
      <c r="L6548" s="3">
        <v>10.0</v>
      </c>
      <c r="M6548" s="3" t="s">
        <v>30</v>
      </c>
      <c r="N6548" s="3" t="s">
        <v>6726</v>
      </c>
      <c r="O6548" s="3" t="s">
        <v>326</v>
      </c>
      <c r="P6548" s="4">
        <v>18769.0</v>
      </c>
      <c r="Q6548" s="3" t="s">
        <v>49</v>
      </c>
      <c r="S6548" s="3" t="s">
        <v>34</v>
      </c>
    </row>
    <row r="6549">
      <c r="A6549" s="2">
        <v>42318.71488425926</v>
      </c>
      <c r="B6549" s="3">
        <v>27.0</v>
      </c>
      <c r="C6549" s="3" t="s">
        <v>6139</v>
      </c>
      <c r="D6549" s="3">
        <v>21.0</v>
      </c>
      <c r="E6549" s="3" t="s">
        <v>6140</v>
      </c>
      <c r="F6549" s="3">
        <v>7.0</v>
      </c>
      <c r="G6549" s="3">
        <v>4.0</v>
      </c>
      <c r="H6549" s="3" t="s">
        <v>1615</v>
      </c>
      <c r="I6549" s="3" t="s">
        <v>4065</v>
      </c>
      <c r="J6549" s="3" t="s">
        <v>1617</v>
      </c>
      <c r="K6549" s="3" t="s">
        <v>24</v>
      </c>
      <c r="L6549" s="3">
        <v>11.0</v>
      </c>
      <c r="M6549" s="3" t="s">
        <v>25</v>
      </c>
      <c r="N6549" s="3" t="s">
        <v>6727</v>
      </c>
      <c r="O6549" s="3" t="s">
        <v>95</v>
      </c>
      <c r="P6549" s="4">
        <v>18591.0</v>
      </c>
      <c r="Q6549" s="3" t="s">
        <v>49</v>
      </c>
      <c r="S6549" s="3" t="s">
        <v>34</v>
      </c>
    </row>
    <row r="6550">
      <c r="A6550" s="2">
        <v>42318.71488425926</v>
      </c>
      <c r="B6550" s="3">
        <v>27.0</v>
      </c>
      <c r="C6550" s="3" t="s">
        <v>6139</v>
      </c>
      <c r="D6550" s="3">
        <v>21.0</v>
      </c>
      <c r="E6550" s="3" t="s">
        <v>6140</v>
      </c>
      <c r="F6550" s="3">
        <v>7.0</v>
      </c>
      <c r="G6550" s="3">
        <v>4.0</v>
      </c>
      <c r="H6550" s="3" t="s">
        <v>1615</v>
      </c>
      <c r="I6550" s="3" t="s">
        <v>4065</v>
      </c>
      <c r="J6550" s="3" t="s">
        <v>1617</v>
      </c>
      <c r="K6550" s="3" t="s">
        <v>24</v>
      </c>
      <c r="L6550" s="3">
        <v>12.0</v>
      </c>
      <c r="M6550" s="3" t="s">
        <v>30</v>
      </c>
      <c r="N6550" s="3" t="s">
        <v>6728</v>
      </c>
      <c r="O6550" s="3" t="s">
        <v>89</v>
      </c>
      <c r="P6550" s="4">
        <v>22004.0</v>
      </c>
      <c r="Q6550" s="3" t="s">
        <v>132</v>
      </c>
      <c r="S6550" s="3" t="s">
        <v>34</v>
      </c>
    </row>
    <row r="6551">
      <c r="A6551" s="2">
        <v>42318.71488425926</v>
      </c>
      <c r="B6551" s="3">
        <v>27.0</v>
      </c>
      <c r="C6551" s="3" t="s">
        <v>6139</v>
      </c>
      <c r="D6551" s="3">
        <v>21.0</v>
      </c>
      <c r="E6551" s="3" t="s">
        <v>6140</v>
      </c>
      <c r="F6551" s="3">
        <v>7.0</v>
      </c>
      <c r="G6551" s="3">
        <v>4.0</v>
      </c>
      <c r="H6551" s="3" t="s">
        <v>1615</v>
      </c>
      <c r="I6551" s="3" t="s">
        <v>4065</v>
      </c>
      <c r="J6551" s="3" t="s">
        <v>1617</v>
      </c>
      <c r="K6551" s="3" t="s">
        <v>24</v>
      </c>
      <c r="L6551" s="3">
        <v>13.0</v>
      </c>
      <c r="M6551" s="3" t="s">
        <v>25</v>
      </c>
      <c r="N6551" s="3" t="s">
        <v>6729</v>
      </c>
      <c r="O6551" s="3" t="s">
        <v>200</v>
      </c>
      <c r="P6551" s="4">
        <v>17104.0</v>
      </c>
      <c r="Q6551" s="3" t="s">
        <v>49</v>
      </c>
      <c r="S6551" s="3" t="s">
        <v>34</v>
      </c>
    </row>
    <row r="6552">
      <c r="A6552" s="2">
        <v>42318.71488425926</v>
      </c>
      <c r="B6552" s="3">
        <v>27.0</v>
      </c>
      <c r="C6552" s="3" t="s">
        <v>6139</v>
      </c>
      <c r="D6552" s="3">
        <v>21.0</v>
      </c>
      <c r="E6552" s="3" t="s">
        <v>6140</v>
      </c>
      <c r="F6552" s="3">
        <v>7.0</v>
      </c>
      <c r="G6552" s="3">
        <v>4.0</v>
      </c>
      <c r="H6552" s="3" t="s">
        <v>1615</v>
      </c>
      <c r="I6552" s="3" t="s">
        <v>4065</v>
      </c>
      <c r="J6552" s="3" t="s">
        <v>1617</v>
      </c>
      <c r="K6552" s="3" t="s">
        <v>24</v>
      </c>
      <c r="L6552" s="3">
        <v>14.0</v>
      </c>
      <c r="M6552" s="3" t="s">
        <v>30</v>
      </c>
      <c r="N6552" s="3" t="s">
        <v>6730</v>
      </c>
      <c r="O6552" s="3" t="s">
        <v>279</v>
      </c>
      <c r="P6552" s="4">
        <v>21802.0</v>
      </c>
      <c r="Q6552" s="3" t="s">
        <v>132</v>
      </c>
      <c r="S6552" s="3" t="s">
        <v>34</v>
      </c>
    </row>
    <row r="6553">
      <c r="A6553" s="2">
        <v>42318.71488425926</v>
      </c>
      <c r="B6553" s="3">
        <v>27.0</v>
      </c>
      <c r="C6553" s="3" t="s">
        <v>6139</v>
      </c>
      <c r="D6553" s="3">
        <v>21.0</v>
      </c>
      <c r="E6553" s="3" t="s">
        <v>6140</v>
      </c>
      <c r="F6553" s="3">
        <v>7.0</v>
      </c>
      <c r="G6553" s="3">
        <v>4.0</v>
      </c>
      <c r="H6553" s="3" t="s">
        <v>1615</v>
      </c>
      <c r="I6553" s="3" t="s">
        <v>4065</v>
      </c>
      <c r="J6553" s="3" t="s">
        <v>1617</v>
      </c>
      <c r="K6553" s="3" t="s">
        <v>24</v>
      </c>
      <c r="L6553" s="3">
        <v>15.0</v>
      </c>
      <c r="M6553" s="3" t="s">
        <v>25</v>
      </c>
      <c r="N6553" s="3" t="s">
        <v>5398</v>
      </c>
      <c r="O6553" s="3" t="s">
        <v>27</v>
      </c>
      <c r="P6553" s="4">
        <v>23569.0</v>
      </c>
      <c r="Q6553" s="3" t="s">
        <v>247</v>
      </c>
      <c r="S6553" s="3" t="s">
        <v>34</v>
      </c>
    </row>
    <row r="6554">
      <c r="A6554" s="2">
        <v>42318.71488425926</v>
      </c>
      <c r="B6554" s="3">
        <v>27.0</v>
      </c>
      <c r="C6554" s="3" t="s">
        <v>6139</v>
      </c>
      <c r="D6554" s="3">
        <v>21.0</v>
      </c>
      <c r="E6554" s="3" t="s">
        <v>6140</v>
      </c>
      <c r="F6554" s="3">
        <v>7.0</v>
      </c>
      <c r="G6554" s="3">
        <v>4.0</v>
      </c>
      <c r="H6554" s="3" t="s">
        <v>1615</v>
      </c>
      <c r="I6554" s="3" t="s">
        <v>4065</v>
      </c>
      <c r="J6554" s="3" t="s">
        <v>1617</v>
      </c>
      <c r="K6554" s="3" t="s">
        <v>24</v>
      </c>
      <c r="L6554" s="3">
        <v>16.0</v>
      </c>
      <c r="M6554" s="3" t="s">
        <v>30</v>
      </c>
      <c r="N6554" s="3" t="s">
        <v>6731</v>
      </c>
      <c r="O6554" s="3" t="s">
        <v>375</v>
      </c>
      <c r="P6554" s="4">
        <v>23044.0</v>
      </c>
      <c r="Q6554" s="3" t="s">
        <v>247</v>
      </c>
      <c r="S6554" s="3" t="s">
        <v>34</v>
      </c>
    </row>
    <row r="6555">
      <c r="A6555" s="2">
        <v>42318.71488425926</v>
      </c>
      <c r="B6555" s="3">
        <v>27.0</v>
      </c>
      <c r="C6555" s="3" t="s">
        <v>6139</v>
      </c>
      <c r="D6555" s="3">
        <v>21.0</v>
      </c>
      <c r="E6555" s="3" t="s">
        <v>6140</v>
      </c>
      <c r="F6555" s="3">
        <v>7.0</v>
      </c>
      <c r="G6555" s="3">
        <v>4.0</v>
      </c>
      <c r="H6555" s="3" t="s">
        <v>1615</v>
      </c>
      <c r="I6555" s="3" t="s">
        <v>4065</v>
      </c>
      <c r="J6555" s="3" t="s">
        <v>1617</v>
      </c>
      <c r="K6555" s="3" t="s">
        <v>24</v>
      </c>
      <c r="L6555" s="3">
        <v>17.0</v>
      </c>
      <c r="M6555" s="3" t="s">
        <v>25</v>
      </c>
      <c r="N6555" s="3" t="s">
        <v>6732</v>
      </c>
      <c r="O6555" s="3" t="s">
        <v>6733</v>
      </c>
      <c r="P6555" s="4">
        <v>21662.0</v>
      </c>
      <c r="Q6555" s="3" t="s">
        <v>372</v>
      </c>
      <c r="S6555" s="3" t="s">
        <v>34</v>
      </c>
    </row>
    <row r="6556">
      <c r="A6556" s="2">
        <v>42318.71488425926</v>
      </c>
      <c r="B6556" s="3">
        <v>27.0</v>
      </c>
      <c r="C6556" s="3" t="s">
        <v>6139</v>
      </c>
      <c r="D6556" s="3">
        <v>21.0</v>
      </c>
      <c r="E6556" s="3" t="s">
        <v>6140</v>
      </c>
      <c r="F6556" s="3">
        <v>7.0</v>
      </c>
      <c r="G6556" s="3">
        <v>4.0</v>
      </c>
      <c r="H6556" s="3" t="s">
        <v>1615</v>
      </c>
      <c r="I6556" s="3" t="s">
        <v>4065</v>
      </c>
      <c r="J6556" s="3" t="s">
        <v>1617</v>
      </c>
      <c r="K6556" s="3" t="s">
        <v>24</v>
      </c>
      <c r="L6556" s="3">
        <v>18.0</v>
      </c>
      <c r="M6556" s="3" t="s">
        <v>30</v>
      </c>
      <c r="N6556" s="3" t="s">
        <v>6734</v>
      </c>
      <c r="O6556" s="3" t="s">
        <v>102</v>
      </c>
      <c r="P6556" s="4">
        <v>21067.0</v>
      </c>
      <c r="Q6556" s="3" t="s">
        <v>115</v>
      </c>
      <c r="S6556" s="3" t="s">
        <v>34</v>
      </c>
    </row>
    <row r="6557">
      <c r="A6557" s="2">
        <v>42318.71488425926</v>
      </c>
      <c r="B6557" s="3">
        <v>27.0</v>
      </c>
      <c r="C6557" s="3" t="s">
        <v>6139</v>
      </c>
      <c r="D6557" s="3">
        <v>21.0</v>
      </c>
      <c r="E6557" s="3" t="s">
        <v>6140</v>
      </c>
      <c r="F6557" s="3">
        <v>7.0</v>
      </c>
      <c r="G6557" s="3">
        <v>4.0</v>
      </c>
      <c r="H6557" s="3" t="s">
        <v>1615</v>
      </c>
      <c r="I6557" s="3" t="s">
        <v>4065</v>
      </c>
      <c r="J6557" s="3" t="s">
        <v>1617</v>
      </c>
      <c r="K6557" s="3" t="s">
        <v>24</v>
      </c>
      <c r="L6557" s="3">
        <v>19.0</v>
      </c>
      <c r="M6557" s="3" t="s">
        <v>25</v>
      </c>
      <c r="N6557" s="3" t="s">
        <v>6735</v>
      </c>
      <c r="O6557" s="3" t="s">
        <v>69</v>
      </c>
      <c r="P6557" s="4">
        <v>21539.0</v>
      </c>
      <c r="Q6557" s="3" t="s">
        <v>247</v>
      </c>
      <c r="S6557" s="3" t="s">
        <v>34</v>
      </c>
    </row>
    <row r="6558">
      <c r="A6558" s="2">
        <v>42318.71488425926</v>
      </c>
      <c r="B6558" s="3">
        <v>27.0</v>
      </c>
      <c r="C6558" s="3" t="s">
        <v>6139</v>
      </c>
      <c r="D6558" s="3">
        <v>21.0</v>
      </c>
      <c r="E6558" s="3" t="s">
        <v>6140</v>
      </c>
      <c r="F6558" s="3">
        <v>7.0</v>
      </c>
      <c r="G6558" s="3">
        <v>4.0</v>
      </c>
      <c r="H6558" s="3" t="s">
        <v>1615</v>
      </c>
      <c r="I6558" s="3" t="s">
        <v>4065</v>
      </c>
      <c r="J6558" s="3" t="s">
        <v>1617</v>
      </c>
      <c r="K6558" s="3" t="s">
        <v>24</v>
      </c>
      <c r="L6558" s="3">
        <v>20.0</v>
      </c>
      <c r="M6558" s="3" t="s">
        <v>30</v>
      </c>
      <c r="N6558" s="3" t="s">
        <v>6736</v>
      </c>
      <c r="O6558" s="3" t="s">
        <v>158</v>
      </c>
      <c r="P6558" s="4">
        <v>21070.0</v>
      </c>
      <c r="Q6558" s="3" t="s">
        <v>247</v>
      </c>
      <c r="S6558" s="3" t="s">
        <v>34</v>
      </c>
    </row>
    <row r="6559">
      <c r="A6559" s="2">
        <v>42318.71488425926</v>
      </c>
      <c r="B6559" s="3">
        <v>27.0</v>
      </c>
      <c r="C6559" s="3" t="s">
        <v>6139</v>
      </c>
      <c r="D6559" s="3">
        <v>21.0</v>
      </c>
      <c r="E6559" s="3" t="s">
        <v>6140</v>
      </c>
      <c r="F6559" s="3">
        <v>7.0</v>
      </c>
      <c r="G6559" s="3">
        <v>4.0</v>
      </c>
      <c r="H6559" s="3" t="s">
        <v>1615</v>
      </c>
      <c r="I6559" s="3" t="s">
        <v>4065</v>
      </c>
      <c r="J6559" s="3" t="s">
        <v>1617</v>
      </c>
      <c r="K6559" s="3" t="s">
        <v>24</v>
      </c>
      <c r="L6559" s="3">
        <v>21.0</v>
      </c>
      <c r="M6559" s="3" t="s">
        <v>25</v>
      </c>
      <c r="N6559" s="3" t="s">
        <v>6737</v>
      </c>
      <c r="O6559" s="3" t="s">
        <v>27</v>
      </c>
      <c r="P6559" s="4">
        <v>22501.0</v>
      </c>
      <c r="Q6559" s="3" t="s">
        <v>1605</v>
      </c>
      <c r="S6559" s="3" t="s">
        <v>34</v>
      </c>
    </row>
    <row r="6560">
      <c r="A6560" s="2">
        <v>42318.71488425926</v>
      </c>
      <c r="B6560" s="3">
        <v>27.0</v>
      </c>
      <c r="C6560" s="3" t="s">
        <v>6139</v>
      </c>
      <c r="D6560" s="3">
        <v>25.0</v>
      </c>
      <c r="E6560" s="3" t="s">
        <v>6158</v>
      </c>
      <c r="F6560" s="3">
        <v>7.0</v>
      </c>
      <c r="G6560" s="3">
        <v>4.0</v>
      </c>
      <c r="H6560" s="3" t="s">
        <v>1615</v>
      </c>
      <c r="I6560" s="3" t="s">
        <v>4065</v>
      </c>
      <c r="J6560" s="3" t="s">
        <v>1617</v>
      </c>
      <c r="K6560" s="3" t="s">
        <v>24</v>
      </c>
      <c r="L6560" s="3">
        <v>1.0</v>
      </c>
      <c r="M6560" s="3" t="s">
        <v>25</v>
      </c>
      <c r="N6560" s="3" t="s">
        <v>6738</v>
      </c>
      <c r="O6560" s="3" t="s">
        <v>95</v>
      </c>
      <c r="P6560" s="4">
        <v>25204.0</v>
      </c>
      <c r="Q6560" s="3" t="s">
        <v>372</v>
      </c>
      <c r="S6560" s="3" t="s">
        <v>34</v>
      </c>
    </row>
    <row r="6561">
      <c r="A6561" s="2">
        <v>42318.71488425926</v>
      </c>
      <c r="B6561" s="3">
        <v>27.0</v>
      </c>
      <c r="C6561" s="3" t="s">
        <v>6139</v>
      </c>
      <c r="D6561" s="3">
        <v>25.0</v>
      </c>
      <c r="E6561" s="3" t="s">
        <v>6158</v>
      </c>
      <c r="F6561" s="3">
        <v>7.0</v>
      </c>
      <c r="G6561" s="3">
        <v>4.0</v>
      </c>
      <c r="H6561" s="3" t="s">
        <v>1615</v>
      </c>
      <c r="I6561" s="3" t="s">
        <v>4065</v>
      </c>
      <c r="J6561" s="3" t="s">
        <v>1617</v>
      </c>
      <c r="K6561" s="3" t="s">
        <v>24</v>
      </c>
      <c r="L6561" s="3">
        <v>2.0</v>
      </c>
      <c r="M6561" s="3" t="s">
        <v>30</v>
      </c>
      <c r="N6561" s="3" t="s">
        <v>6739</v>
      </c>
      <c r="O6561" s="3" t="s">
        <v>803</v>
      </c>
      <c r="P6561" s="4">
        <v>19593.0</v>
      </c>
      <c r="Q6561" s="3" t="s">
        <v>105</v>
      </c>
      <c r="S6561" s="3" t="s">
        <v>34</v>
      </c>
    </row>
    <row r="6562">
      <c r="A6562" s="2">
        <v>42318.71488425926</v>
      </c>
      <c r="B6562" s="3">
        <v>27.0</v>
      </c>
      <c r="C6562" s="3" t="s">
        <v>6139</v>
      </c>
      <c r="D6562" s="3">
        <v>25.0</v>
      </c>
      <c r="E6562" s="3" t="s">
        <v>6158</v>
      </c>
      <c r="F6562" s="3">
        <v>7.0</v>
      </c>
      <c r="G6562" s="3">
        <v>4.0</v>
      </c>
      <c r="H6562" s="3" t="s">
        <v>1615</v>
      </c>
      <c r="I6562" s="3" t="s">
        <v>4065</v>
      </c>
      <c r="J6562" s="3" t="s">
        <v>1617</v>
      </c>
      <c r="K6562" s="3" t="s">
        <v>24</v>
      </c>
      <c r="L6562" s="3">
        <v>3.0</v>
      </c>
      <c r="M6562" s="3" t="s">
        <v>25</v>
      </c>
      <c r="N6562" s="3" t="s">
        <v>6740</v>
      </c>
      <c r="O6562" s="3" t="s">
        <v>281</v>
      </c>
      <c r="P6562" s="4">
        <v>18599.0</v>
      </c>
      <c r="Q6562" s="3" t="s">
        <v>49</v>
      </c>
      <c r="S6562" s="3" t="s">
        <v>34</v>
      </c>
    </row>
    <row r="6563">
      <c r="A6563" s="2">
        <v>42318.71488425926</v>
      </c>
      <c r="B6563" s="3">
        <v>27.0</v>
      </c>
      <c r="C6563" s="3" t="s">
        <v>6139</v>
      </c>
      <c r="D6563" s="3">
        <v>25.0</v>
      </c>
      <c r="E6563" s="3" t="s">
        <v>6158</v>
      </c>
      <c r="F6563" s="3">
        <v>7.0</v>
      </c>
      <c r="G6563" s="3">
        <v>4.0</v>
      </c>
      <c r="H6563" s="3" t="s">
        <v>1615</v>
      </c>
      <c r="I6563" s="3" t="s">
        <v>4065</v>
      </c>
      <c r="J6563" s="3" t="s">
        <v>1617</v>
      </c>
      <c r="K6563" s="3" t="s">
        <v>24</v>
      </c>
      <c r="L6563" s="3">
        <v>4.0</v>
      </c>
      <c r="M6563" s="3" t="s">
        <v>30</v>
      </c>
      <c r="N6563" s="3" t="s">
        <v>6165</v>
      </c>
      <c r="O6563" s="3" t="s">
        <v>919</v>
      </c>
      <c r="P6563" s="4">
        <v>19174.0</v>
      </c>
      <c r="Q6563" s="3" t="s">
        <v>49</v>
      </c>
      <c r="S6563" s="3" t="s">
        <v>34</v>
      </c>
    </row>
    <row r="6564">
      <c r="A6564" s="2">
        <v>42318.71488425926</v>
      </c>
      <c r="B6564" s="3">
        <v>27.0</v>
      </c>
      <c r="C6564" s="3" t="s">
        <v>6139</v>
      </c>
      <c r="D6564" s="3">
        <v>25.0</v>
      </c>
      <c r="E6564" s="3" t="s">
        <v>6158</v>
      </c>
      <c r="F6564" s="3">
        <v>7.0</v>
      </c>
      <c r="G6564" s="3">
        <v>4.0</v>
      </c>
      <c r="H6564" s="3" t="s">
        <v>1615</v>
      </c>
      <c r="I6564" s="3" t="s">
        <v>4065</v>
      </c>
      <c r="J6564" s="3" t="s">
        <v>1617</v>
      </c>
      <c r="K6564" s="3" t="s">
        <v>24</v>
      </c>
      <c r="L6564" s="3">
        <v>5.0</v>
      </c>
      <c r="M6564" s="3" t="s">
        <v>25</v>
      </c>
      <c r="N6564" s="3" t="s">
        <v>6741</v>
      </c>
      <c r="O6564" s="3" t="s">
        <v>401</v>
      </c>
      <c r="P6564" s="4">
        <v>22711.0</v>
      </c>
      <c r="Q6564" s="3" t="s">
        <v>372</v>
      </c>
      <c r="S6564" s="3" t="s">
        <v>34</v>
      </c>
    </row>
    <row r="6565">
      <c r="A6565" s="2">
        <v>42318.71488425926</v>
      </c>
      <c r="B6565" s="3">
        <v>27.0</v>
      </c>
      <c r="C6565" s="3" t="s">
        <v>6139</v>
      </c>
      <c r="D6565" s="3">
        <v>25.0</v>
      </c>
      <c r="E6565" s="3" t="s">
        <v>6158</v>
      </c>
      <c r="F6565" s="3">
        <v>7.0</v>
      </c>
      <c r="G6565" s="3">
        <v>4.0</v>
      </c>
      <c r="H6565" s="3" t="s">
        <v>1615</v>
      </c>
      <c r="I6565" s="3" t="s">
        <v>4065</v>
      </c>
      <c r="J6565" s="3" t="s">
        <v>1617</v>
      </c>
      <c r="K6565" s="3" t="s">
        <v>24</v>
      </c>
      <c r="L6565" s="3">
        <v>6.0</v>
      </c>
      <c r="M6565" s="3" t="s">
        <v>30</v>
      </c>
      <c r="N6565" s="3" t="s">
        <v>910</v>
      </c>
      <c r="O6565" s="3" t="s">
        <v>158</v>
      </c>
      <c r="P6565" s="4">
        <v>21473.0</v>
      </c>
      <c r="Q6565" s="3" t="s">
        <v>75</v>
      </c>
      <c r="S6565" s="3" t="s">
        <v>34</v>
      </c>
    </row>
    <row r="6566">
      <c r="A6566" s="2">
        <v>42318.71488425926</v>
      </c>
      <c r="B6566" s="3">
        <v>27.0</v>
      </c>
      <c r="C6566" s="3" t="s">
        <v>6139</v>
      </c>
      <c r="D6566" s="3">
        <v>25.0</v>
      </c>
      <c r="E6566" s="3" t="s">
        <v>6158</v>
      </c>
      <c r="F6566" s="3">
        <v>7.0</v>
      </c>
      <c r="G6566" s="3">
        <v>4.0</v>
      </c>
      <c r="H6566" s="3" t="s">
        <v>1615</v>
      </c>
      <c r="I6566" s="3" t="s">
        <v>4065</v>
      </c>
      <c r="J6566" s="3" t="s">
        <v>1617</v>
      </c>
      <c r="K6566" s="3" t="s">
        <v>24</v>
      </c>
      <c r="L6566" s="3">
        <v>7.0</v>
      </c>
      <c r="M6566" s="3" t="s">
        <v>25</v>
      </c>
      <c r="N6566" s="3" t="s">
        <v>6742</v>
      </c>
      <c r="O6566" s="3" t="s">
        <v>6743</v>
      </c>
      <c r="P6566" s="4">
        <v>26718.0</v>
      </c>
      <c r="Q6566" s="3" t="s">
        <v>372</v>
      </c>
      <c r="S6566" s="3" t="s">
        <v>34</v>
      </c>
    </row>
    <row r="6567">
      <c r="A6567" s="2">
        <v>42318.71488425926</v>
      </c>
      <c r="B6567" s="3">
        <v>27.0</v>
      </c>
      <c r="C6567" s="3" t="s">
        <v>6139</v>
      </c>
      <c r="D6567" s="3">
        <v>25.0</v>
      </c>
      <c r="E6567" s="3" t="s">
        <v>6158</v>
      </c>
      <c r="F6567" s="3">
        <v>7.0</v>
      </c>
      <c r="G6567" s="3">
        <v>4.0</v>
      </c>
      <c r="H6567" s="3" t="s">
        <v>1615</v>
      </c>
      <c r="I6567" s="3" t="s">
        <v>4065</v>
      </c>
      <c r="J6567" s="3" t="s">
        <v>1617</v>
      </c>
      <c r="K6567" s="3" t="s">
        <v>24</v>
      </c>
      <c r="L6567" s="3">
        <v>8.0</v>
      </c>
      <c r="M6567" s="3" t="s">
        <v>30</v>
      </c>
      <c r="N6567" s="3" t="s">
        <v>6744</v>
      </c>
      <c r="O6567" s="3" t="s">
        <v>1012</v>
      </c>
      <c r="P6567" s="4">
        <v>19546.0</v>
      </c>
      <c r="Q6567" s="3" t="s">
        <v>86</v>
      </c>
      <c r="S6567" s="3" t="s">
        <v>34</v>
      </c>
    </row>
    <row r="6568">
      <c r="A6568" s="2">
        <v>42318.71488425926</v>
      </c>
      <c r="B6568" s="3">
        <v>27.0</v>
      </c>
      <c r="C6568" s="3" t="s">
        <v>6139</v>
      </c>
      <c r="D6568" s="3">
        <v>25.0</v>
      </c>
      <c r="E6568" s="3" t="s">
        <v>6158</v>
      </c>
      <c r="F6568" s="3">
        <v>7.0</v>
      </c>
      <c r="G6568" s="3">
        <v>4.0</v>
      </c>
      <c r="H6568" s="3" t="s">
        <v>1615</v>
      </c>
      <c r="I6568" s="3" t="s">
        <v>4065</v>
      </c>
      <c r="J6568" s="3" t="s">
        <v>1617</v>
      </c>
      <c r="K6568" s="3" t="s">
        <v>24</v>
      </c>
      <c r="L6568" s="3">
        <v>9.0</v>
      </c>
      <c r="M6568" s="3" t="s">
        <v>25</v>
      </c>
      <c r="N6568" s="3" t="s">
        <v>6745</v>
      </c>
      <c r="O6568" s="3" t="s">
        <v>377</v>
      </c>
      <c r="P6568" s="4">
        <v>19194.0</v>
      </c>
      <c r="Q6568" s="3" t="s">
        <v>37</v>
      </c>
      <c r="S6568" s="3" t="s">
        <v>34</v>
      </c>
    </row>
    <row r="6569">
      <c r="A6569" s="2">
        <v>42318.71488425926</v>
      </c>
      <c r="B6569" s="3">
        <v>27.0</v>
      </c>
      <c r="C6569" s="3" t="s">
        <v>6139</v>
      </c>
      <c r="D6569" s="3">
        <v>25.0</v>
      </c>
      <c r="E6569" s="3" t="s">
        <v>6158</v>
      </c>
      <c r="F6569" s="3">
        <v>7.0</v>
      </c>
      <c r="G6569" s="3">
        <v>4.0</v>
      </c>
      <c r="H6569" s="3" t="s">
        <v>1615</v>
      </c>
      <c r="I6569" s="3" t="s">
        <v>4065</v>
      </c>
      <c r="J6569" s="3" t="s">
        <v>1617</v>
      </c>
      <c r="K6569" s="3" t="s">
        <v>24</v>
      </c>
      <c r="L6569" s="3">
        <v>10.0</v>
      </c>
      <c r="M6569" s="3" t="s">
        <v>30</v>
      </c>
      <c r="N6569" s="3" t="s">
        <v>6243</v>
      </c>
      <c r="O6569" s="3" t="s">
        <v>1109</v>
      </c>
      <c r="P6569" s="4">
        <v>18095.0</v>
      </c>
      <c r="Q6569" s="3" t="s">
        <v>49</v>
      </c>
      <c r="S6569" s="3" t="s">
        <v>34</v>
      </c>
    </row>
    <row r="6570">
      <c r="A6570" s="2">
        <v>42318.71488425926</v>
      </c>
      <c r="B6570" s="3">
        <v>27.0</v>
      </c>
      <c r="C6570" s="3" t="s">
        <v>6139</v>
      </c>
      <c r="D6570" s="3">
        <v>25.0</v>
      </c>
      <c r="E6570" s="3" t="s">
        <v>6158</v>
      </c>
      <c r="F6570" s="3">
        <v>7.0</v>
      </c>
      <c r="G6570" s="3">
        <v>4.0</v>
      </c>
      <c r="H6570" s="3" t="s">
        <v>1615</v>
      </c>
      <c r="I6570" s="3" t="s">
        <v>4065</v>
      </c>
      <c r="J6570" s="3" t="s">
        <v>1617</v>
      </c>
      <c r="K6570" s="3" t="s">
        <v>24</v>
      </c>
      <c r="L6570" s="3">
        <v>11.0</v>
      </c>
      <c r="M6570" s="3" t="s">
        <v>25</v>
      </c>
      <c r="N6570" s="3" t="s">
        <v>6746</v>
      </c>
      <c r="O6570" s="3" t="s">
        <v>74</v>
      </c>
      <c r="P6570" s="4">
        <v>24224.0</v>
      </c>
      <c r="Q6570" s="3" t="s">
        <v>372</v>
      </c>
      <c r="S6570" s="3" t="s">
        <v>34</v>
      </c>
    </row>
    <row r="6571">
      <c r="A6571" s="2">
        <v>42318.71488425926</v>
      </c>
      <c r="B6571" s="3">
        <v>27.0</v>
      </c>
      <c r="C6571" s="3" t="s">
        <v>6139</v>
      </c>
      <c r="D6571" s="3">
        <v>25.0</v>
      </c>
      <c r="E6571" s="3" t="s">
        <v>6158</v>
      </c>
      <c r="F6571" s="3">
        <v>7.0</v>
      </c>
      <c r="G6571" s="3">
        <v>4.0</v>
      </c>
      <c r="H6571" s="3" t="s">
        <v>1615</v>
      </c>
      <c r="I6571" s="3" t="s">
        <v>4065</v>
      </c>
      <c r="J6571" s="3" t="s">
        <v>1617</v>
      </c>
      <c r="K6571" s="3" t="s">
        <v>24</v>
      </c>
      <c r="L6571" s="3">
        <v>12.0</v>
      </c>
      <c r="M6571" s="3" t="s">
        <v>30</v>
      </c>
      <c r="N6571" s="3" t="s">
        <v>6747</v>
      </c>
      <c r="O6571" s="3" t="s">
        <v>769</v>
      </c>
      <c r="P6571" s="4">
        <v>19402.0</v>
      </c>
      <c r="Q6571" s="3" t="s">
        <v>49</v>
      </c>
      <c r="S6571" s="3" t="s">
        <v>34</v>
      </c>
    </row>
    <row r="6572">
      <c r="A6572" s="2">
        <v>42318.71488425926</v>
      </c>
      <c r="B6572" s="3">
        <v>27.0</v>
      </c>
      <c r="C6572" s="3" t="s">
        <v>6139</v>
      </c>
      <c r="D6572" s="3">
        <v>25.0</v>
      </c>
      <c r="E6572" s="3" t="s">
        <v>6158</v>
      </c>
      <c r="F6572" s="3">
        <v>7.0</v>
      </c>
      <c r="G6572" s="3">
        <v>4.0</v>
      </c>
      <c r="H6572" s="3" t="s">
        <v>1615</v>
      </c>
      <c r="I6572" s="3" t="s">
        <v>4065</v>
      </c>
      <c r="J6572" s="3" t="s">
        <v>1617</v>
      </c>
      <c r="K6572" s="3" t="s">
        <v>24</v>
      </c>
      <c r="L6572" s="3">
        <v>13.0</v>
      </c>
      <c r="M6572" s="3" t="s">
        <v>25</v>
      </c>
      <c r="N6572" s="3" t="s">
        <v>6748</v>
      </c>
      <c r="O6572" s="3" t="s">
        <v>95</v>
      </c>
      <c r="P6572" s="4">
        <v>19867.0</v>
      </c>
      <c r="Q6572" s="3" t="s">
        <v>372</v>
      </c>
      <c r="S6572" s="3" t="s">
        <v>34</v>
      </c>
    </row>
    <row r="6573">
      <c r="A6573" s="2">
        <v>42318.71488425926</v>
      </c>
      <c r="B6573" s="3">
        <v>27.0</v>
      </c>
      <c r="C6573" s="3" t="s">
        <v>6139</v>
      </c>
      <c r="D6573" s="3">
        <v>25.0</v>
      </c>
      <c r="E6573" s="3" t="s">
        <v>6158</v>
      </c>
      <c r="F6573" s="3">
        <v>7.0</v>
      </c>
      <c r="G6573" s="3">
        <v>4.0</v>
      </c>
      <c r="H6573" s="3" t="s">
        <v>1615</v>
      </c>
      <c r="I6573" s="3" t="s">
        <v>4065</v>
      </c>
      <c r="J6573" s="3" t="s">
        <v>1617</v>
      </c>
      <c r="K6573" s="3" t="s">
        <v>24</v>
      </c>
      <c r="L6573" s="3">
        <v>14.0</v>
      </c>
      <c r="M6573" s="3" t="s">
        <v>30</v>
      </c>
      <c r="N6573" s="3" t="s">
        <v>6749</v>
      </c>
      <c r="O6573" s="3" t="s">
        <v>1723</v>
      </c>
      <c r="P6573" s="4">
        <v>19576.0</v>
      </c>
      <c r="Q6573" s="3" t="s">
        <v>75</v>
      </c>
      <c r="S6573" s="3" t="s">
        <v>34</v>
      </c>
    </row>
    <row r="6574">
      <c r="A6574" s="2">
        <v>42318.71488425926</v>
      </c>
      <c r="B6574" s="3">
        <v>27.0</v>
      </c>
      <c r="C6574" s="3" t="s">
        <v>6139</v>
      </c>
      <c r="D6574" s="3">
        <v>25.0</v>
      </c>
      <c r="E6574" s="3" t="s">
        <v>6158</v>
      </c>
      <c r="F6574" s="3">
        <v>7.0</v>
      </c>
      <c r="G6574" s="3">
        <v>4.0</v>
      </c>
      <c r="H6574" s="3" t="s">
        <v>1615</v>
      </c>
      <c r="I6574" s="3" t="s">
        <v>4065</v>
      </c>
      <c r="J6574" s="3" t="s">
        <v>1617</v>
      </c>
      <c r="K6574" s="3" t="s">
        <v>24</v>
      </c>
      <c r="L6574" s="3">
        <v>15.0</v>
      </c>
      <c r="M6574" s="3" t="s">
        <v>25</v>
      </c>
      <c r="N6574" s="3" t="s">
        <v>6750</v>
      </c>
      <c r="O6574" s="3" t="s">
        <v>639</v>
      </c>
      <c r="P6574" s="4">
        <v>23677.0</v>
      </c>
      <c r="Q6574" s="3" t="s">
        <v>37</v>
      </c>
      <c r="S6574" s="3" t="s">
        <v>34</v>
      </c>
    </row>
    <row r="6575">
      <c r="A6575" s="2">
        <v>42318.71488425926</v>
      </c>
      <c r="B6575" s="3">
        <v>27.0</v>
      </c>
      <c r="C6575" s="3" t="s">
        <v>6139</v>
      </c>
      <c r="D6575" s="3">
        <v>25.0</v>
      </c>
      <c r="E6575" s="3" t="s">
        <v>6158</v>
      </c>
      <c r="F6575" s="3">
        <v>7.0</v>
      </c>
      <c r="G6575" s="3">
        <v>4.0</v>
      </c>
      <c r="H6575" s="3" t="s">
        <v>1615</v>
      </c>
      <c r="I6575" s="3" t="s">
        <v>4065</v>
      </c>
      <c r="J6575" s="3" t="s">
        <v>1617</v>
      </c>
      <c r="K6575" s="3" t="s">
        <v>24</v>
      </c>
      <c r="L6575" s="3">
        <v>16.0</v>
      </c>
      <c r="M6575" s="3" t="s">
        <v>30</v>
      </c>
      <c r="N6575" s="3" t="s">
        <v>6751</v>
      </c>
      <c r="O6575" s="3" t="s">
        <v>89</v>
      </c>
      <c r="P6575" s="4">
        <v>20644.0</v>
      </c>
      <c r="Q6575" s="3" t="s">
        <v>75</v>
      </c>
      <c r="S6575" s="3" t="s">
        <v>34</v>
      </c>
    </row>
    <row r="6576">
      <c r="A6576" s="2">
        <v>42318.71488425926</v>
      </c>
      <c r="B6576" s="3">
        <v>27.0</v>
      </c>
      <c r="C6576" s="3" t="s">
        <v>6139</v>
      </c>
      <c r="D6576" s="3">
        <v>25.0</v>
      </c>
      <c r="E6576" s="3" t="s">
        <v>6158</v>
      </c>
      <c r="F6576" s="3">
        <v>7.0</v>
      </c>
      <c r="G6576" s="3">
        <v>4.0</v>
      </c>
      <c r="H6576" s="3" t="s">
        <v>1615</v>
      </c>
      <c r="I6576" s="3" t="s">
        <v>4065</v>
      </c>
      <c r="J6576" s="3" t="s">
        <v>1617</v>
      </c>
      <c r="K6576" s="3" t="s">
        <v>24</v>
      </c>
      <c r="L6576" s="3">
        <v>17.0</v>
      </c>
      <c r="M6576" s="3" t="s">
        <v>25</v>
      </c>
      <c r="N6576" s="3" t="s">
        <v>6752</v>
      </c>
      <c r="O6576" s="3" t="s">
        <v>168</v>
      </c>
      <c r="P6576" s="4">
        <v>24455.0</v>
      </c>
      <c r="Q6576" s="3" t="s">
        <v>372</v>
      </c>
      <c r="S6576" s="3" t="s">
        <v>34</v>
      </c>
    </row>
    <row r="6577">
      <c r="A6577" s="2">
        <v>42318.71488425926</v>
      </c>
      <c r="B6577" s="3">
        <v>27.0</v>
      </c>
      <c r="C6577" s="3" t="s">
        <v>6139</v>
      </c>
      <c r="D6577" s="3">
        <v>25.0</v>
      </c>
      <c r="E6577" s="3" t="s">
        <v>6158</v>
      </c>
      <c r="F6577" s="3">
        <v>7.0</v>
      </c>
      <c r="G6577" s="3">
        <v>4.0</v>
      </c>
      <c r="H6577" s="3" t="s">
        <v>1615</v>
      </c>
      <c r="I6577" s="3" t="s">
        <v>4065</v>
      </c>
      <c r="J6577" s="3" t="s">
        <v>1617</v>
      </c>
      <c r="K6577" s="3" t="s">
        <v>24</v>
      </c>
      <c r="L6577" s="3">
        <v>18.0</v>
      </c>
      <c r="M6577" s="3" t="s">
        <v>30</v>
      </c>
      <c r="N6577" s="3" t="s">
        <v>6753</v>
      </c>
      <c r="O6577" s="3" t="s">
        <v>225</v>
      </c>
      <c r="P6577" s="4">
        <v>21153.0</v>
      </c>
      <c r="Q6577" s="3" t="s">
        <v>37</v>
      </c>
      <c r="S6577" s="3" t="s">
        <v>34</v>
      </c>
    </row>
    <row r="6578">
      <c r="A6578" s="2">
        <v>42318.71488425926</v>
      </c>
      <c r="B6578" s="3">
        <v>27.0</v>
      </c>
      <c r="C6578" s="3" t="s">
        <v>6139</v>
      </c>
      <c r="D6578" s="3">
        <v>25.0</v>
      </c>
      <c r="E6578" s="3" t="s">
        <v>6158</v>
      </c>
      <c r="F6578" s="3">
        <v>7.0</v>
      </c>
      <c r="G6578" s="3">
        <v>4.0</v>
      </c>
      <c r="H6578" s="3" t="s">
        <v>1615</v>
      </c>
      <c r="I6578" s="3" t="s">
        <v>4065</v>
      </c>
      <c r="J6578" s="3" t="s">
        <v>1617</v>
      </c>
      <c r="K6578" s="3" t="s">
        <v>24</v>
      </c>
      <c r="L6578" s="3">
        <v>19.0</v>
      </c>
      <c r="M6578" s="3" t="s">
        <v>25</v>
      </c>
      <c r="N6578" s="3" t="s">
        <v>6754</v>
      </c>
      <c r="O6578" s="3" t="s">
        <v>2150</v>
      </c>
      <c r="P6578" s="4">
        <v>13061.0</v>
      </c>
      <c r="Q6578" s="3" t="s">
        <v>49</v>
      </c>
      <c r="S6578" s="3" t="s">
        <v>34</v>
      </c>
    </row>
    <row r="6579">
      <c r="A6579" s="2">
        <v>42318.71488425926</v>
      </c>
      <c r="B6579" s="3">
        <v>27.0</v>
      </c>
      <c r="C6579" s="3" t="s">
        <v>6139</v>
      </c>
      <c r="D6579" s="3">
        <v>25.0</v>
      </c>
      <c r="E6579" s="3" t="s">
        <v>6158</v>
      </c>
      <c r="F6579" s="3">
        <v>7.0</v>
      </c>
      <c r="G6579" s="3">
        <v>4.0</v>
      </c>
      <c r="H6579" s="3" t="s">
        <v>1615</v>
      </c>
      <c r="I6579" s="3" t="s">
        <v>4065</v>
      </c>
      <c r="J6579" s="3" t="s">
        <v>1617</v>
      </c>
      <c r="K6579" s="3" t="s">
        <v>24</v>
      </c>
      <c r="L6579" s="3">
        <v>20.0</v>
      </c>
      <c r="M6579" s="3" t="s">
        <v>30</v>
      </c>
      <c r="N6579" s="3" t="s">
        <v>6737</v>
      </c>
      <c r="O6579" s="3" t="s">
        <v>1027</v>
      </c>
      <c r="P6579" s="4">
        <v>26042.0</v>
      </c>
      <c r="Q6579" s="3" t="s">
        <v>132</v>
      </c>
      <c r="S6579" s="3" t="s">
        <v>34</v>
      </c>
    </row>
    <row r="6580">
      <c r="A6580" s="2">
        <v>42318.71488425926</v>
      </c>
      <c r="B6580" s="3">
        <v>27.0</v>
      </c>
      <c r="C6580" s="3" t="s">
        <v>6139</v>
      </c>
      <c r="D6580" s="3">
        <v>25.0</v>
      </c>
      <c r="E6580" s="3" t="s">
        <v>6158</v>
      </c>
      <c r="F6580" s="3">
        <v>7.0</v>
      </c>
      <c r="G6580" s="3">
        <v>4.0</v>
      </c>
      <c r="H6580" s="3" t="s">
        <v>1615</v>
      </c>
      <c r="I6580" s="3" t="s">
        <v>4065</v>
      </c>
      <c r="J6580" s="3" t="s">
        <v>1617</v>
      </c>
      <c r="K6580" s="3" t="s">
        <v>24</v>
      </c>
      <c r="L6580" s="3">
        <v>21.0</v>
      </c>
      <c r="M6580" s="3" t="s">
        <v>25</v>
      </c>
      <c r="N6580" s="3" t="s">
        <v>763</v>
      </c>
      <c r="O6580" s="3" t="s">
        <v>69</v>
      </c>
      <c r="P6580" s="4">
        <v>21115.0</v>
      </c>
      <c r="Q6580" s="3" t="s">
        <v>372</v>
      </c>
      <c r="S6580" s="3" t="s">
        <v>34</v>
      </c>
    </row>
    <row r="6581">
      <c r="A6581" s="2">
        <v>42318.71488425926</v>
      </c>
      <c r="B6581" s="3">
        <v>27.0</v>
      </c>
      <c r="C6581" s="3" t="s">
        <v>6139</v>
      </c>
      <c r="D6581" s="3">
        <v>39.0</v>
      </c>
      <c r="E6581" s="3" t="s">
        <v>6179</v>
      </c>
      <c r="F6581" s="3">
        <v>7.0</v>
      </c>
      <c r="G6581" s="3">
        <v>4.0</v>
      </c>
      <c r="H6581" s="3" t="s">
        <v>1615</v>
      </c>
      <c r="I6581" s="3" t="s">
        <v>4065</v>
      </c>
      <c r="J6581" s="3" t="s">
        <v>1617</v>
      </c>
      <c r="K6581" s="3" t="s">
        <v>24</v>
      </c>
      <c r="L6581" s="3">
        <v>1.0</v>
      </c>
      <c r="M6581" s="3" t="s">
        <v>30</v>
      </c>
      <c r="N6581" s="3" t="s">
        <v>6755</v>
      </c>
      <c r="O6581" s="3" t="s">
        <v>102</v>
      </c>
      <c r="P6581" s="4">
        <v>20117.0</v>
      </c>
      <c r="Q6581" s="3" t="s">
        <v>37</v>
      </c>
      <c r="S6581" s="3" t="s">
        <v>34</v>
      </c>
    </row>
    <row r="6582">
      <c r="A6582" s="2">
        <v>42318.71488425926</v>
      </c>
      <c r="B6582" s="3">
        <v>27.0</v>
      </c>
      <c r="C6582" s="3" t="s">
        <v>6139</v>
      </c>
      <c r="D6582" s="3">
        <v>39.0</v>
      </c>
      <c r="E6582" s="3" t="s">
        <v>6179</v>
      </c>
      <c r="F6582" s="3">
        <v>7.0</v>
      </c>
      <c r="G6582" s="3">
        <v>4.0</v>
      </c>
      <c r="H6582" s="3" t="s">
        <v>1615</v>
      </c>
      <c r="I6582" s="3" t="s">
        <v>4065</v>
      </c>
      <c r="J6582" s="3" t="s">
        <v>1617</v>
      </c>
      <c r="K6582" s="3" t="s">
        <v>24</v>
      </c>
      <c r="L6582" s="3">
        <v>2.0</v>
      </c>
      <c r="M6582" s="3" t="s">
        <v>25</v>
      </c>
      <c r="N6582" s="3" t="s">
        <v>6756</v>
      </c>
      <c r="O6582" s="3" t="s">
        <v>275</v>
      </c>
      <c r="P6582" s="4">
        <v>17027.0</v>
      </c>
      <c r="Q6582" s="3" t="s">
        <v>86</v>
      </c>
      <c r="S6582" s="3" t="s">
        <v>34</v>
      </c>
    </row>
    <row r="6583">
      <c r="A6583" s="2">
        <v>42318.71488425926</v>
      </c>
      <c r="B6583" s="3">
        <v>27.0</v>
      </c>
      <c r="C6583" s="3" t="s">
        <v>6139</v>
      </c>
      <c r="D6583" s="3">
        <v>39.0</v>
      </c>
      <c r="E6583" s="3" t="s">
        <v>6179</v>
      </c>
      <c r="F6583" s="3">
        <v>7.0</v>
      </c>
      <c r="G6583" s="3">
        <v>4.0</v>
      </c>
      <c r="H6583" s="3" t="s">
        <v>1615</v>
      </c>
      <c r="I6583" s="3" t="s">
        <v>4065</v>
      </c>
      <c r="J6583" s="3" t="s">
        <v>1617</v>
      </c>
      <c r="K6583" s="3" t="s">
        <v>24</v>
      </c>
      <c r="L6583" s="3">
        <v>3.0</v>
      </c>
      <c r="M6583" s="3" t="s">
        <v>30</v>
      </c>
      <c r="N6583" s="3" t="s">
        <v>6757</v>
      </c>
      <c r="O6583" s="3" t="s">
        <v>102</v>
      </c>
      <c r="P6583" s="4">
        <v>20365.0</v>
      </c>
      <c r="Q6583" s="3" t="s">
        <v>372</v>
      </c>
      <c r="S6583" s="3" t="s">
        <v>34</v>
      </c>
    </row>
    <row r="6584">
      <c r="A6584" s="2">
        <v>42318.71488425926</v>
      </c>
      <c r="B6584" s="3">
        <v>27.0</v>
      </c>
      <c r="C6584" s="3" t="s">
        <v>6139</v>
      </c>
      <c r="D6584" s="3">
        <v>39.0</v>
      </c>
      <c r="E6584" s="3" t="s">
        <v>6179</v>
      </c>
      <c r="F6584" s="3">
        <v>7.0</v>
      </c>
      <c r="G6584" s="3">
        <v>4.0</v>
      </c>
      <c r="H6584" s="3" t="s">
        <v>1615</v>
      </c>
      <c r="I6584" s="3" t="s">
        <v>4065</v>
      </c>
      <c r="J6584" s="3" t="s">
        <v>1617</v>
      </c>
      <c r="K6584" s="3" t="s">
        <v>24</v>
      </c>
      <c r="L6584" s="3">
        <v>4.0</v>
      </c>
      <c r="M6584" s="3" t="s">
        <v>25</v>
      </c>
      <c r="N6584" s="3" t="s">
        <v>6758</v>
      </c>
      <c r="O6584" s="3" t="s">
        <v>551</v>
      </c>
      <c r="P6584" s="4">
        <v>30209.0</v>
      </c>
      <c r="Q6584" s="3" t="s">
        <v>372</v>
      </c>
      <c r="S6584" s="3" t="s">
        <v>34</v>
      </c>
    </row>
    <row r="6585">
      <c r="A6585" s="2">
        <v>42318.71488425926</v>
      </c>
      <c r="B6585" s="3">
        <v>27.0</v>
      </c>
      <c r="C6585" s="3" t="s">
        <v>6139</v>
      </c>
      <c r="D6585" s="3">
        <v>39.0</v>
      </c>
      <c r="E6585" s="3" t="s">
        <v>6179</v>
      </c>
      <c r="F6585" s="3">
        <v>7.0</v>
      </c>
      <c r="G6585" s="3">
        <v>4.0</v>
      </c>
      <c r="H6585" s="3" t="s">
        <v>1615</v>
      </c>
      <c r="I6585" s="3" t="s">
        <v>4065</v>
      </c>
      <c r="J6585" s="3" t="s">
        <v>1617</v>
      </c>
      <c r="K6585" s="3" t="s">
        <v>24</v>
      </c>
      <c r="L6585" s="3">
        <v>5.0</v>
      </c>
      <c r="M6585" s="3" t="s">
        <v>30</v>
      </c>
      <c r="N6585" s="3" t="s">
        <v>134</v>
      </c>
      <c r="O6585" s="3" t="s">
        <v>2002</v>
      </c>
      <c r="P6585" s="4">
        <v>23649.0</v>
      </c>
      <c r="Q6585" s="3" t="s">
        <v>52</v>
      </c>
      <c r="S6585" s="3" t="s">
        <v>34</v>
      </c>
    </row>
    <row r="6586">
      <c r="A6586" s="2">
        <v>42318.71488425926</v>
      </c>
      <c r="B6586" s="3">
        <v>27.0</v>
      </c>
      <c r="C6586" s="3" t="s">
        <v>6139</v>
      </c>
      <c r="D6586" s="3">
        <v>39.0</v>
      </c>
      <c r="E6586" s="3" t="s">
        <v>6179</v>
      </c>
      <c r="F6586" s="3">
        <v>7.0</v>
      </c>
      <c r="G6586" s="3">
        <v>4.0</v>
      </c>
      <c r="H6586" s="3" t="s">
        <v>1615</v>
      </c>
      <c r="I6586" s="3" t="s">
        <v>4065</v>
      </c>
      <c r="J6586" s="3" t="s">
        <v>1617</v>
      </c>
      <c r="K6586" s="3" t="s">
        <v>24</v>
      </c>
      <c r="L6586" s="3">
        <v>6.0</v>
      </c>
      <c r="M6586" s="3" t="s">
        <v>25</v>
      </c>
      <c r="N6586" s="3" t="s">
        <v>6759</v>
      </c>
      <c r="O6586" s="3" t="s">
        <v>91</v>
      </c>
      <c r="P6586" s="4">
        <v>24705.0</v>
      </c>
      <c r="Q6586" s="3" t="s">
        <v>372</v>
      </c>
      <c r="S6586" s="3" t="s">
        <v>34</v>
      </c>
    </row>
    <row r="6587">
      <c r="A6587" s="2">
        <v>42318.71488425926</v>
      </c>
      <c r="B6587" s="3">
        <v>27.0</v>
      </c>
      <c r="C6587" s="3" t="s">
        <v>6139</v>
      </c>
      <c r="D6587" s="3">
        <v>39.0</v>
      </c>
      <c r="E6587" s="3" t="s">
        <v>6179</v>
      </c>
      <c r="F6587" s="3">
        <v>7.0</v>
      </c>
      <c r="G6587" s="3">
        <v>4.0</v>
      </c>
      <c r="H6587" s="3" t="s">
        <v>1615</v>
      </c>
      <c r="I6587" s="3" t="s">
        <v>4065</v>
      </c>
      <c r="J6587" s="3" t="s">
        <v>1617</v>
      </c>
      <c r="K6587" s="3" t="s">
        <v>24</v>
      </c>
      <c r="L6587" s="3">
        <v>7.0</v>
      </c>
      <c r="M6587" s="3" t="s">
        <v>30</v>
      </c>
      <c r="N6587" s="3" t="s">
        <v>6760</v>
      </c>
      <c r="O6587" s="3" t="s">
        <v>121</v>
      </c>
      <c r="P6587" s="4">
        <v>23939.0</v>
      </c>
      <c r="Q6587" s="3" t="s">
        <v>52</v>
      </c>
      <c r="S6587" s="3" t="s">
        <v>34</v>
      </c>
    </row>
    <row r="6588">
      <c r="A6588" s="2">
        <v>42318.71488425926</v>
      </c>
      <c r="B6588" s="3">
        <v>27.0</v>
      </c>
      <c r="C6588" s="3" t="s">
        <v>6139</v>
      </c>
      <c r="D6588" s="3">
        <v>39.0</v>
      </c>
      <c r="E6588" s="3" t="s">
        <v>6179</v>
      </c>
      <c r="F6588" s="3">
        <v>7.0</v>
      </c>
      <c r="G6588" s="3">
        <v>4.0</v>
      </c>
      <c r="H6588" s="3" t="s">
        <v>1615</v>
      </c>
      <c r="I6588" s="3" t="s">
        <v>4065</v>
      </c>
      <c r="J6588" s="3" t="s">
        <v>1617</v>
      </c>
      <c r="K6588" s="3" t="s">
        <v>24</v>
      </c>
      <c r="L6588" s="3">
        <v>8.0</v>
      </c>
      <c r="M6588" s="3" t="s">
        <v>25</v>
      </c>
      <c r="N6588" s="3" t="s">
        <v>6761</v>
      </c>
      <c r="O6588" s="3" t="s">
        <v>251</v>
      </c>
      <c r="P6588" s="4">
        <v>24989.0</v>
      </c>
      <c r="Q6588" s="3" t="s">
        <v>1605</v>
      </c>
      <c r="S6588" s="3" t="s">
        <v>34</v>
      </c>
    </row>
    <row r="6589">
      <c r="A6589" s="2">
        <v>42318.71488425926</v>
      </c>
      <c r="B6589" s="3">
        <v>27.0</v>
      </c>
      <c r="C6589" s="3" t="s">
        <v>6139</v>
      </c>
      <c r="D6589" s="3">
        <v>39.0</v>
      </c>
      <c r="E6589" s="3" t="s">
        <v>6179</v>
      </c>
      <c r="F6589" s="3">
        <v>7.0</v>
      </c>
      <c r="G6589" s="3">
        <v>4.0</v>
      </c>
      <c r="H6589" s="3" t="s">
        <v>1615</v>
      </c>
      <c r="I6589" s="3" t="s">
        <v>4065</v>
      </c>
      <c r="J6589" s="3" t="s">
        <v>1617</v>
      </c>
      <c r="K6589" s="3" t="s">
        <v>24</v>
      </c>
      <c r="L6589" s="3">
        <v>9.0</v>
      </c>
      <c r="M6589" s="3" t="s">
        <v>30</v>
      </c>
      <c r="N6589" s="3" t="s">
        <v>6762</v>
      </c>
      <c r="O6589" s="3" t="s">
        <v>225</v>
      </c>
      <c r="P6589" s="4">
        <v>20828.0</v>
      </c>
      <c r="Q6589" s="3" t="s">
        <v>132</v>
      </c>
      <c r="S6589" s="3" t="s">
        <v>34</v>
      </c>
    </row>
    <row r="6590">
      <c r="A6590" s="2">
        <v>42318.71488425926</v>
      </c>
      <c r="B6590" s="3">
        <v>27.0</v>
      </c>
      <c r="C6590" s="3" t="s">
        <v>6139</v>
      </c>
      <c r="D6590" s="3">
        <v>39.0</v>
      </c>
      <c r="E6590" s="3" t="s">
        <v>6179</v>
      </c>
      <c r="F6590" s="3">
        <v>7.0</v>
      </c>
      <c r="G6590" s="3">
        <v>4.0</v>
      </c>
      <c r="H6590" s="3" t="s">
        <v>1615</v>
      </c>
      <c r="I6590" s="3" t="s">
        <v>4065</v>
      </c>
      <c r="J6590" s="3" t="s">
        <v>1617</v>
      </c>
      <c r="K6590" s="3" t="s">
        <v>24</v>
      </c>
      <c r="L6590" s="3">
        <v>10.0</v>
      </c>
      <c r="M6590" s="3" t="s">
        <v>25</v>
      </c>
      <c r="N6590" s="3" t="s">
        <v>6762</v>
      </c>
      <c r="O6590" s="3" t="s">
        <v>1643</v>
      </c>
      <c r="P6590" s="4">
        <v>17581.0</v>
      </c>
      <c r="Q6590" s="3" t="s">
        <v>49</v>
      </c>
      <c r="S6590" s="3" t="s">
        <v>34</v>
      </c>
    </row>
    <row r="6591">
      <c r="A6591" s="2">
        <v>42318.71488425926</v>
      </c>
      <c r="B6591" s="3">
        <v>27.0</v>
      </c>
      <c r="C6591" s="3" t="s">
        <v>6139</v>
      </c>
      <c r="D6591" s="3">
        <v>39.0</v>
      </c>
      <c r="E6591" s="3" t="s">
        <v>6179</v>
      </c>
      <c r="F6591" s="3">
        <v>7.0</v>
      </c>
      <c r="G6591" s="3">
        <v>4.0</v>
      </c>
      <c r="H6591" s="3" t="s">
        <v>1615</v>
      </c>
      <c r="I6591" s="3" t="s">
        <v>4065</v>
      </c>
      <c r="J6591" s="3" t="s">
        <v>1617</v>
      </c>
      <c r="K6591" s="3" t="s">
        <v>24</v>
      </c>
      <c r="L6591" s="3">
        <v>11.0</v>
      </c>
      <c r="M6591" s="3" t="s">
        <v>30</v>
      </c>
      <c r="N6591" s="3" t="s">
        <v>6763</v>
      </c>
      <c r="O6591" s="3" t="s">
        <v>112</v>
      </c>
      <c r="P6591" s="4">
        <v>20651.0</v>
      </c>
      <c r="Q6591" s="3" t="s">
        <v>52</v>
      </c>
      <c r="S6591" s="3" t="s">
        <v>34</v>
      </c>
    </row>
    <row r="6592">
      <c r="A6592" s="2">
        <v>42318.71488425926</v>
      </c>
      <c r="B6592" s="3">
        <v>27.0</v>
      </c>
      <c r="C6592" s="3" t="s">
        <v>6139</v>
      </c>
      <c r="D6592" s="3">
        <v>58.0</v>
      </c>
      <c r="E6592" s="3" t="s">
        <v>6189</v>
      </c>
      <c r="F6592" s="3">
        <v>7.0</v>
      </c>
      <c r="G6592" s="3">
        <v>4.0</v>
      </c>
      <c r="H6592" s="3" t="s">
        <v>1615</v>
      </c>
      <c r="I6592" s="3" t="s">
        <v>4065</v>
      </c>
      <c r="J6592" s="3" t="s">
        <v>1617</v>
      </c>
      <c r="K6592" s="3" t="s">
        <v>24</v>
      </c>
      <c r="L6592" s="3">
        <v>1.0</v>
      </c>
      <c r="M6592" s="3" t="s">
        <v>30</v>
      </c>
      <c r="N6592" s="3" t="s">
        <v>2066</v>
      </c>
      <c r="O6592" s="3" t="s">
        <v>626</v>
      </c>
      <c r="P6592" s="4">
        <v>19172.0</v>
      </c>
      <c r="Q6592" s="3" t="s">
        <v>49</v>
      </c>
      <c r="S6592" s="3" t="s">
        <v>34</v>
      </c>
    </row>
    <row r="6593">
      <c r="A6593" s="2">
        <v>42318.71488425926</v>
      </c>
      <c r="B6593" s="3">
        <v>27.0</v>
      </c>
      <c r="C6593" s="3" t="s">
        <v>6139</v>
      </c>
      <c r="D6593" s="3">
        <v>58.0</v>
      </c>
      <c r="E6593" s="3" t="s">
        <v>6189</v>
      </c>
      <c r="F6593" s="3">
        <v>7.0</v>
      </c>
      <c r="G6593" s="3">
        <v>4.0</v>
      </c>
      <c r="H6593" s="3" t="s">
        <v>1615</v>
      </c>
      <c r="I6593" s="3" t="s">
        <v>4065</v>
      </c>
      <c r="J6593" s="3" t="s">
        <v>1617</v>
      </c>
      <c r="K6593" s="3" t="s">
        <v>24</v>
      </c>
      <c r="L6593" s="3">
        <v>2.0</v>
      </c>
      <c r="M6593" s="3" t="s">
        <v>25</v>
      </c>
      <c r="N6593" s="3" t="s">
        <v>3246</v>
      </c>
      <c r="O6593" s="3" t="s">
        <v>102</v>
      </c>
      <c r="P6593" s="4">
        <v>20586.0</v>
      </c>
      <c r="Q6593" s="3" t="s">
        <v>372</v>
      </c>
      <c r="S6593" s="3" t="s">
        <v>34</v>
      </c>
    </row>
    <row r="6594">
      <c r="A6594" s="2">
        <v>42318.71488425926</v>
      </c>
      <c r="B6594" s="3">
        <v>27.0</v>
      </c>
      <c r="C6594" s="3" t="s">
        <v>6139</v>
      </c>
      <c r="D6594" s="3">
        <v>58.0</v>
      </c>
      <c r="E6594" s="3" t="s">
        <v>6189</v>
      </c>
      <c r="F6594" s="3">
        <v>7.0</v>
      </c>
      <c r="G6594" s="3">
        <v>4.0</v>
      </c>
      <c r="H6594" s="3" t="s">
        <v>1615</v>
      </c>
      <c r="I6594" s="3" t="s">
        <v>4065</v>
      </c>
      <c r="J6594" s="3" t="s">
        <v>1617</v>
      </c>
      <c r="K6594" s="3" t="s">
        <v>24</v>
      </c>
      <c r="L6594" s="3">
        <v>3.0</v>
      </c>
      <c r="M6594" s="3" t="s">
        <v>30</v>
      </c>
      <c r="N6594" s="3" t="s">
        <v>6764</v>
      </c>
      <c r="O6594" s="3" t="s">
        <v>307</v>
      </c>
      <c r="P6594" s="4">
        <v>22694.0</v>
      </c>
      <c r="Q6594" s="3" t="s">
        <v>75</v>
      </c>
      <c r="S6594" s="3" t="s">
        <v>34</v>
      </c>
    </row>
    <row r="6595">
      <c r="A6595" s="2">
        <v>42318.71488425926</v>
      </c>
      <c r="B6595" s="3">
        <v>27.0</v>
      </c>
      <c r="C6595" s="3" t="s">
        <v>6139</v>
      </c>
      <c r="D6595" s="3">
        <v>58.0</v>
      </c>
      <c r="E6595" s="3" t="s">
        <v>6189</v>
      </c>
      <c r="F6595" s="3">
        <v>7.0</v>
      </c>
      <c r="G6595" s="3">
        <v>4.0</v>
      </c>
      <c r="H6595" s="3" t="s">
        <v>1615</v>
      </c>
      <c r="I6595" s="3" t="s">
        <v>4065</v>
      </c>
      <c r="J6595" s="3" t="s">
        <v>1617</v>
      </c>
      <c r="K6595" s="3" t="s">
        <v>24</v>
      </c>
      <c r="L6595" s="3">
        <v>4.0</v>
      </c>
      <c r="M6595" s="3" t="s">
        <v>25</v>
      </c>
      <c r="N6595" s="3" t="s">
        <v>6765</v>
      </c>
      <c r="O6595" s="3" t="s">
        <v>119</v>
      </c>
      <c r="P6595" s="4">
        <v>19381.0</v>
      </c>
      <c r="Q6595" s="3" t="s">
        <v>49</v>
      </c>
      <c r="S6595" s="3" t="s">
        <v>34</v>
      </c>
    </row>
    <row r="6596">
      <c r="A6596" s="2">
        <v>42318.71488425926</v>
      </c>
      <c r="B6596" s="3">
        <v>27.0</v>
      </c>
      <c r="C6596" s="3" t="s">
        <v>6139</v>
      </c>
      <c r="D6596" s="3">
        <v>58.0</v>
      </c>
      <c r="E6596" s="3" t="s">
        <v>6189</v>
      </c>
      <c r="F6596" s="3">
        <v>7.0</v>
      </c>
      <c r="G6596" s="3">
        <v>4.0</v>
      </c>
      <c r="H6596" s="3" t="s">
        <v>1615</v>
      </c>
      <c r="I6596" s="3" t="s">
        <v>4065</v>
      </c>
      <c r="J6596" s="3" t="s">
        <v>1617</v>
      </c>
      <c r="K6596" s="3" t="s">
        <v>24</v>
      </c>
      <c r="L6596" s="3">
        <v>5.0</v>
      </c>
      <c r="M6596" s="3" t="s">
        <v>30</v>
      </c>
      <c r="N6596" s="3" t="s">
        <v>6766</v>
      </c>
      <c r="O6596" s="3" t="s">
        <v>57</v>
      </c>
      <c r="P6596" s="4">
        <v>25614.0</v>
      </c>
      <c r="Q6596" s="3" t="s">
        <v>221</v>
      </c>
      <c r="S6596" s="3" t="s">
        <v>34</v>
      </c>
    </row>
    <row r="6597">
      <c r="A6597" s="2">
        <v>42318.71488425926</v>
      </c>
      <c r="B6597" s="3">
        <v>27.0</v>
      </c>
      <c r="C6597" s="3" t="s">
        <v>6139</v>
      </c>
      <c r="D6597" s="3">
        <v>58.0</v>
      </c>
      <c r="E6597" s="3" t="s">
        <v>6189</v>
      </c>
      <c r="F6597" s="3">
        <v>7.0</v>
      </c>
      <c r="G6597" s="3">
        <v>4.0</v>
      </c>
      <c r="H6597" s="3" t="s">
        <v>1615</v>
      </c>
      <c r="I6597" s="3" t="s">
        <v>4065</v>
      </c>
      <c r="J6597" s="3" t="s">
        <v>1617</v>
      </c>
      <c r="K6597" s="3" t="s">
        <v>24</v>
      </c>
      <c r="L6597" s="3">
        <v>6.0</v>
      </c>
      <c r="M6597" s="3" t="s">
        <v>25</v>
      </c>
      <c r="N6597" s="3" t="s">
        <v>6767</v>
      </c>
      <c r="O6597" s="3" t="s">
        <v>580</v>
      </c>
      <c r="P6597" s="4">
        <v>24129.0</v>
      </c>
      <c r="Q6597" s="3" t="s">
        <v>46</v>
      </c>
      <c r="S6597" s="3" t="s">
        <v>34</v>
      </c>
    </row>
    <row r="6598">
      <c r="A6598" s="2">
        <v>42318.71488425926</v>
      </c>
      <c r="B6598" s="3">
        <v>27.0</v>
      </c>
      <c r="C6598" s="3" t="s">
        <v>6139</v>
      </c>
      <c r="D6598" s="3">
        <v>58.0</v>
      </c>
      <c r="E6598" s="3" t="s">
        <v>6189</v>
      </c>
      <c r="F6598" s="3">
        <v>7.0</v>
      </c>
      <c r="G6598" s="3">
        <v>4.0</v>
      </c>
      <c r="H6598" s="3" t="s">
        <v>1615</v>
      </c>
      <c r="I6598" s="3" t="s">
        <v>4065</v>
      </c>
      <c r="J6598" s="3" t="s">
        <v>1617</v>
      </c>
      <c r="K6598" s="3" t="s">
        <v>24</v>
      </c>
      <c r="L6598" s="3">
        <v>7.0</v>
      </c>
      <c r="M6598" s="3" t="s">
        <v>30</v>
      </c>
      <c r="N6598" s="3" t="s">
        <v>6768</v>
      </c>
      <c r="O6598" s="3" t="s">
        <v>283</v>
      </c>
      <c r="P6598" s="4">
        <v>23815.0</v>
      </c>
      <c r="Q6598" s="3" t="s">
        <v>132</v>
      </c>
      <c r="S6598" s="3" t="s">
        <v>34</v>
      </c>
    </row>
    <row r="6599">
      <c r="A6599" s="2">
        <v>42318.71488425926</v>
      </c>
      <c r="B6599" s="3">
        <v>27.0</v>
      </c>
      <c r="C6599" s="3" t="s">
        <v>6139</v>
      </c>
      <c r="D6599" s="3">
        <v>58.0</v>
      </c>
      <c r="E6599" s="3" t="s">
        <v>6189</v>
      </c>
      <c r="F6599" s="3">
        <v>7.0</v>
      </c>
      <c r="G6599" s="3">
        <v>4.0</v>
      </c>
      <c r="H6599" s="3" t="s">
        <v>1615</v>
      </c>
      <c r="I6599" s="3" t="s">
        <v>4065</v>
      </c>
      <c r="J6599" s="3" t="s">
        <v>1617</v>
      </c>
      <c r="K6599" s="3" t="s">
        <v>24</v>
      </c>
      <c r="L6599" s="3">
        <v>8.0</v>
      </c>
      <c r="M6599" s="3" t="s">
        <v>25</v>
      </c>
      <c r="N6599" s="3" t="s">
        <v>6769</v>
      </c>
      <c r="O6599" s="3" t="s">
        <v>297</v>
      </c>
      <c r="P6599" s="4">
        <v>26289.0</v>
      </c>
      <c r="Q6599" s="3" t="s">
        <v>37</v>
      </c>
      <c r="S6599" s="3" t="s">
        <v>34</v>
      </c>
    </row>
    <row r="6600">
      <c r="A6600" s="2">
        <v>42318.71488425926</v>
      </c>
      <c r="B6600" s="3">
        <v>27.0</v>
      </c>
      <c r="C6600" s="3" t="s">
        <v>6139</v>
      </c>
      <c r="D6600" s="3">
        <v>58.0</v>
      </c>
      <c r="E6600" s="3" t="s">
        <v>6189</v>
      </c>
      <c r="F6600" s="3">
        <v>7.0</v>
      </c>
      <c r="G6600" s="3">
        <v>4.0</v>
      </c>
      <c r="H6600" s="3" t="s">
        <v>1615</v>
      </c>
      <c r="I6600" s="3" t="s">
        <v>4065</v>
      </c>
      <c r="J6600" s="3" t="s">
        <v>1617</v>
      </c>
      <c r="K6600" s="3" t="s">
        <v>24</v>
      </c>
      <c r="L6600" s="3">
        <v>9.0</v>
      </c>
      <c r="M6600" s="3" t="s">
        <v>30</v>
      </c>
      <c r="N6600" s="3" t="s">
        <v>6770</v>
      </c>
      <c r="O6600" s="3" t="s">
        <v>1099</v>
      </c>
      <c r="P6600" s="4">
        <v>28789.0</v>
      </c>
      <c r="Q6600" s="3" t="s">
        <v>228</v>
      </c>
      <c r="S6600" s="3" t="s">
        <v>34</v>
      </c>
    </row>
    <row r="6601">
      <c r="A6601" s="2">
        <v>42318.71488425926</v>
      </c>
      <c r="B6601" s="3">
        <v>27.0</v>
      </c>
      <c r="C6601" s="3" t="s">
        <v>6139</v>
      </c>
      <c r="D6601" s="3">
        <v>58.0</v>
      </c>
      <c r="E6601" s="3" t="s">
        <v>6189</v>
      </c>
      <c r="F6601" s="3">
        <v>7.0</v>
      </c>
      <c r="G6601" s="3">
        <v>4.0</v>
      </c>
      <c r="H6601" s="3" t="s">
        <v>1615</v>
      </c>
      <c r="I6601" s="3" t="s">
        <v>4065</v>
      </c>
      <c r="J6601" s="3" t="s">
        <v>1617</v>
      </c>
      <c r="K6601" s="3" t="s">
        <v>24</v>
      </c>
      <c r="L6601" s="3">
        <v>10.0</v>
      </c>
      <c r="M6601" s="3" t="s">
        <v>25</v>
      </c>
      <c r="N6601" s="3" t="s">
        <v>6771</v>
      </c>
      <c r="O6601" s="3" t="s">
        <v>1988</v>
      </c>
      <c r="P6601" s="4">
        <v>20695.0</v>
      </c>
      <c r="Q6601" s="3" t="s">
        <v>372</v>
      </c>
      <c r="S6601" s="3" t="s">
        <v>34</v>
      </c>
    </row>
    <row r="6602">
      <c r="A6602" s="2">
        <v>42318.71488425926</v>
      </c>
      <c r="B6602" s="3">
        <v>27.0</v>
      </c>
      <c r="C6602" s="3" t="s">
        <v>6139</v>
      </c>
      <c r="D6602" s="3">
        <v>70.0</v>
      </c>
      <c r="E6602" s="3" t="s">
        <v>6199</v>
      </c>
      <c r="F6602" s="3">
        <v>7.0</v>
      </c>
      <c r="G6602" s="3">
        <v>4.0</v>
      </c>
      <c r="H6602" s="3" t="s">
        <v>1615</v>
      </c>
      <c r="I6602" s="3" t="s">
        <v>4065</v>
      </c>
      <c r="J6602" s="3" t="s">
        <v>1617</v>
      </c>
      <c r="K6602" s="3" t="s">
        <v>24</v>
      </c>
      <c r="L6602" s="3">
        <v>1.0</v>
      </c>
      <c r="M6602" s="3" t="s">
        <v>25</v>
      </c>
      <c r="N6602" s="3" t="s">
        <v>6772</v>
      </c>
      <c r="O6602" s="3" t="s">
        <v>200</v>
      </c>
      <c r="P6602" s="4">
        <v>21213.0</v>
      </c>
      <c r="Q6602" s="3" t="s">
        <v>372</v>
      </c>
      <c r="S6602" s="3" t="s">
        <v>34</v>
      </c>
    </row>
    <row r="6603">
      <c r="A6603" s="2">
        <v>42318.71488425926</v>
      </c>
      <c r="B6603" s="3">
        <v>27.0</v>
      </c>
      <c r="C6603" s="3" t="s">
        <v>6139</v>
      </c>
      <c r="D6603" s="3">
        <v>70.0</v>
      </c>
      <c r="E6603" s="3" t="s">
        <v>6199</v>
      </c>
      <c r="F6603" s="3">
        <v>7.0</v>
      </c>
      <c r="G6603" s="3">
        <v>4.0</v>
      </c>
      <c r="H6603" s="3" t="s">
        <v>1615</v>
      </c>
      <c r="I6603" s="3" t="s">
        <v>4065</v>
      </c>
      <c r="J6603" s="3" t="s">
        <v>1617</v>
      </c>
      <c r="K6603" s="3" t="s">
        <v>24</v>
      </c>
      <c r="L6603" s="3">
        <v>2.0</v>
      </c>
      <c r="M6603" s="3" t="s">
        <v>30</v>
      </c>
      <c r="N6603" s="3" t="s">
        <v>6773</v>
      </c>
      <c r="O6603" s="3" t="s">
        <v>2020</v>
      </c>
      <c r="P6603" s="4">
        <v>18687.0</v>
      </c>
      <c r="Q6603" s="3" t="s">
        <v>132</v>
      </c>
      <c r="S6603" s="3" t="s">
        <v>34</v>
      </c>
    </row>
    <row r="6604">
      <c r="A6604" s="2">
        <v>42318.71488425926</v>
      </c>
      <c r="B6604" s="3">
        <v>27.0</v>
      </c>
      <c r="C6604" s="3" t="s">
        <v>6139</v>
      </c>
      <c r="D6604" s="3">
        <v>70.0</v>
      </c>
      <c r="E6604" s="3" t="s">
        <v>6199</v>
      </c>
      <c r="F6604" s="3">
        <v>7.0</v>
      </c>
      <c r="G6604" s="3">
        <v>4.0</v>
      </c>
      <c r="H6604" s="3" t="s">
        <v>1615</v>
      </c>
      <c r="I6604" s="3" t="s">
        <v>4065</v>
      </c>
      <c r="J6604" s="3" t="s">
        <v>1617</v>
      </c>
      <c r="K6604" s="3" t="s">
        <v>24</v>
      </c>
      <c r="L6604" s="3">
        <v>3.0</v>
      </c>
      <c r="M6604" s="3" t="s">
        <v>25</v>
      </c>
      <c r="N6604" s="3" t="s">
        <v>6774</v>
      </c>
      <c r="O6604" s="3" t="s">
        <v>4335</v>
      </c>
      <c r="P6604" s="4">
        <v>15696.0</v>
      </c>
      <c r="Q6604" s="3" t="s">
        <v>49</v>
      </c>
      <c r="S6604" s="3" t="s">
        <v>34</v>
      </c>
    </row>
    <row r="6605">
      <c r="A6605" s="2">
        <v>42318.71488425926</v>
      </c>
      <c r="B6605" s="3">
        <v>27.0</v>
      </c>
      <c r="C6605" s="3" t="s">
        <v>6139</v>
      </c>
      <c r="D6605" s="3">
        <v>70.0</v>
      </c>
      <c r="E6605" s="3" t="s">
        <v>6199</v>
      </c>
      <c r="F6605" s="3">
        <v>7.0</v>
      </c>
      <c r="G6605" s="3">
        <v>4.0</v>
      </c>
      <c r="H6605" s="3" t="s">
        <v>1615</v>
      </c>
      <c r="I6605" s="3" t="s">
        <v>4065</v>
      </c>
      <c r="J6605" s="3" t="s">
        <v>1617</v>
      </c>
      <c r="K6605" s="3" t="s">
        <v>24</v>
      </c>
      <c r="L6605" s="3">
        <v>4.0</v>
      </c>
      <c r="M6605" s="3" t="s">
        <v>30</v>
      </c>
      <c r="N6605" s="3" t="s">
        <v>6243</v>
      </c>
      <c r="O6605" s="3" t="s">
        <v>746</v>
      </c>
      <c r="P6605" s="4">
        <v>27091.0</v>
      </c>
      <c r="Q6605" s="3" t="s">
        <v>115</v>
      </c>
      <c r="S6605" s="3" t="s">
        <v>34</v>
      </c>
    </row>
    <row r="6606">
      <c r="A6606" s="2">
        <v>42318.71488425926</v>
      </c>
      <c r="B6606" s="3">
        <v>27.0</v>
      </c>
      <c r="C6606" s="3" t="s">
        <v>6139</v>
      </c>
      <c r="D6606" s="3">
        <v>70.0</v>
      </c>
      <c r="E6606" s="3" t="s">
        <v>6199</v>
      </c>
      <c r="F6606" s="3">
        <v>7.0</v>
      </c>
      <c r="G6606" s="3">
        <v>4.0</v>
      </c>
      <c r="H6606" s="3" t="s">
        <v>1615</v>
      </c>
      <c r="I6606" s="3" t="s">
        <v>4065</v>
      </c>
      <c r="J6606" s="3" t="s">
        <v>1617</v>
      </c>
      <c r="K6606" s="3" t="s">
        <v>24</v>
      </c>
      <c r="L6606" s="3">
        <v>5.0</v>
      </c>
      <c r="M6606" s="3" t="s">
        <v>25</v>
      </c>
      <c r="N6606" s="3" t="s">
        <v>6775</v>
      </c>
      <c r="O6606" s="3" t="s">
        <v>767</v>
      </c>
      <c r="P6606" s="4">
        <v>25278.0</v>
      </c>
      <c r="Q6606" s="3" t="s">
        <v>372</v>
      </c>
      <c r="S6606" s="3" t="s">
        <v>34</v>
      </c>
    </row>
    <row r="6607">
      <c r="A6607" s="2">
        <v>42318.71488425926</v>
      </c>
      <c r="B6607" s="3">
        <v>27.0</v>
      </c>
      <c r="C6607" s="3" t="s">
        <v>6139</v>
      </c>
      <c r="D6607" s="3">
        <v>70.0</v>
      </c>
      <c r="E6607" s="3" t="s">
        <v>6199</v>
      </c>
      <c r="F6607" s="3">
        <v>7.0</v>
      </c>
      <c r="G6607" s="3">
        <v>4.0</v>
      </c>
      <c r="H6607" s="3" t="s">
        <v>1615</v>
      </c>
      <c r="I6607" s="3" t="s">
        <v>4065</v>
      </c>
      <c r="J6607" s="3" t="s">
        <v>1617</v>
      </c>
      <c r="K6607" s="3" t="s">
        <v>24</v>
      </c>
      <c r="L6607" s="3">
        <v>6.0</v>
      </c>
      <c r="M6607" s="3" t="s">
        <v>30</v>
      </c>
      <c r="N6607" s="3" t="s">
        <v>6776</v>
      </c>
      <c r="O6607" s="3" t="s">
        <v>323</v>
      </c>
      <c r="P6607" s="4">
        <v>18186.0</v>
      </c>
      <c r="Q6607" s="3" t="s">
        <v>86</v>
      </c>
      <c r="S6607" s="3" t="s">
        <v>34</v>
      </c>
    </row>
    <row r="6608">
      <c r="A6608" s="2">
        <v>42318.71488425926</v>
      </c>
      <c r="B6608" s="3">
        <v>27.0</v>
      </c>
      <c r="C6608" s="3" t="s">
        <v>6139</v>
      </c>
      <c r="D6608" s="3">
        <v>70.0</v>
      </c>
      <c r="E6608" s="3" t="s">
        <v>6199</v>
      </c>
      <c r="F6608" s="3">
        <v>7.0</v>
      </c>
      <c r="G6608" s="3">
        <v>4.0</v>
      </c>
      <c r="H6608" s="3" t="s">
        <v>1615</v>
      </c>
      <c r="I6608" s="3" t="s">
        <v>4065</v>
      </c>
      <c r="J6608" s="3" t="s">
        <v>1617</v>
      </c>
      <c r="K6608" s="3" t="s">
        <v>24</v>
      </c>
      <c r="L6608" s="3">
        <v>7.0</v>
      </c>
      <c r="M6608" s="3" t="s">
        <v>25</v>
      </c>
      <c r="N6608" s="3" t="s">
        <v>6777</v>
      </c>
      <c r="O6608" s="3" t="s">
        <v>297</v>
      </c>
      <c r="P6608" s="4">
        <v>20706.0</v>
      </c>
      <c r="Q6608" s="3" t="s">
        <v>49</v>
      </c>
      <c r="S6608" s="3" t="s">
        <v>34</v>
      </c>
    </row>
    <row r="6609">
      <c r="A6609" s="2">
        <v>42318.71488425926</v>
      </c>
      <c r="B6609" s="3">
        <v>27.0</v>
      </c>
      <c r="C6609" s="3" t="s">
        <v>6139</v>
      </c>
      <c r="D6609" s="3">
        <v>70.0</v>
      </c>
      <c r="E6609" s="3" t="s">
        <v>6199</v>
      </c>
      <c r="F6609" s="3">
        <v>7.0</v>
      </c>
      <c r="G6609" s="3">
        <v>4.0</v>
      </c>
      <c r="H6609" s="3" t="s">
        <v>1615</v>
      </c>
      <c r="I6609" s="3" t="s">
        <v>4065</v>
      </c>
      <c r="J6609" s="3" t="s">
        <v>1617</v>
      </c>
      <c r="K6609" s="3" t="s">
        <v>24</v>
      </c>
      <c r="L6609" s="3">
        <v>8.0</v>
      </c>
      <c r="M6609" s="3" t="s">
        <v>30</v>
      </c>
      <c r="N6609" s="3" t="s">
        <v>6778</v>
      </c>
      <c r="O6609" s="3" t="s">
        <v>783</v>
      </c>
      <c r="P6609" s="4">
        <v>17825.0</v>
      </c>
      <c r="Q6609" s="3" t="s">
        <v>105</v>
      </c>
      <c r="S6609" s="3" t="s">
        <v>34</v>
      </c>
    </row>
    <row r="6610">
      <c r="A6610" s="2">
        <v>42318.71488425926</v>
      </c>
      <c r="B6610" s="3">
        <v>27.0</v>
      </c>
      <c r="C6610" s="3" t="s">
        <v>6139</v>
      </c>
      <c r="D6610" s="3">
        <v>70.0</v>
      </c>
      <c r="E6610" s="3" t="s">
        <v>6199</v>
      </c>
      <c r="F6610" s="3">
        <v>7.0</v>
      </c>
      <c r="G6610" s="3">
        <v>4.0</v>
      </c>
      <c r="H6610" s="3" t="s">
        <v>1615</v>
      </c>
      <c r="I6610" s="3" t="s">
        <v>4065</v>
      </c>
      <c r="J6610" s="3" t="s">
        <v>1617</v>
      </c>
      <c r="K6610" s="3" t="s">
        <v>24</v>
      </c>
      <c r="L6610" s="3">
        <v>9.0</v>
      </c>
      <c r="M6610" s="3" t="s">
        <v>25</v>
      </c>
      <c r="N6610" s="3" t="s">
        <v>6779</v>
      </c>
      <c r="O6610" s="3" t="s">
        <v>1016</v>
      </c>
      <c r="P6610" s="4">
        <v>29199.0</v>
      </c>
      <c r="Q6610" s="3" t="s">
        <v>37</v>
      </c>
      <c r="S6610" s="3" t="s">
        <v>34</v>
      </c>
    </row>
    <row r="6611">
      <c r="A6611" s="2">
        <v>42318.71488425926</v>
      </c>
      <c r="B6611" s="3">
        <v>27.0</v>
      </c>
      <c r="C6611" s="3" t="s">
        <v>6139</v>
      </c>
      <c r="D6611" s="3">
        <v>70.0</v>
      </c>
      <c r="E6611" s="3" t="s">
        <v>6199</v>
      </c>
      <c r="F6611" s="3">
        <v>7.0</v>
      </c>
      <c r="G6611" s="3">
        <v>4.0</v>
      </c>
      <c r="H6611" s="3" t="s">
        <v>1615</v>
      </c>
      <c r="I6611" s="3" t="s">
        <v>4065</v>
      </c>
      <c r="J6611" s="3" t="s">
        <v>1617</v>
      </c>
      <c r="K6611" s="3" t="s">
        <v>24</v>
      </c>
      <c r="L6611" s="3">
        <v>10.0</v>
      </c>
      <c r="M6611" s="3" t="s">
        <v>30</v>
      </c>
      <c r="N6611" s="3" t="s">
        <v>6780</v>
      </c>
      <c r="O6611" s="3" t="s">
        <v>1356</v>
      </c>
      <c r="P6611" s="4">
        <v>16532.0</v>
      </c>
      <c r="Q6611" s="3" t="s">
        <v>49</v>
      </c>
      <c r="S6611" s="3" t="s">
        <v>34</v>
      </c>
    </row>
    <row r="6612">
      <c r="A6612" s="2">
        <v>42318.71488425926</v>
      </c>
      <c r="B6612" s="3">
        <v>27.0</v>
      </c>
      <c r="C6612" s="3" t="s">
        <v>6139</v>
      </c>
      <c r="D6612" s="3">
        <v>71.0</v>
      </c>
      <c r="E6612" s="3" t="s">
        <v>6207</v>
      </c>
      <c r="F6612" s="3">
        <v>7.0</v>
      </c>
      <c r="G6612" s="3">
        <v>4.0</v>
      </c>
      <c r="H6612" s="3" t="s">
        <v>1615</v>
      </c>
      <c r="I6612" s="3" t="s">
        <v>4065</v>
      </c>
      <c r="J6612" s="3" t="s">
        <v>1617</v>
      </c>
      <c r="K6612" s="3" t="s">
        <v>24</v>
      </c>
      <c r="L6612" s="3">
        <v>1.0</v>
      </c>
      <c r="M6612" s="3" t="s">
        <v>25</v>
      </c>
      <c r="N6612" s="3" t="s">
        <v>6781</v>
      </c>
      <c r="O6612" s="3" t="s">
        <v>664</v>
      </c>
      <c r="P6612" s="4">
        <v>23234.0</v>
      </c>
      <c r="Q6612" s="3" t="s">
        <v>1605</v>
      </c>
      <c r="S6612" s="3" t="s">
        <v>34</v>
      </c>
    </row>
    <row r="6613">
      <c r="A6613" s="2">
        <v>42318.71488425926</v>
      </c>
      <c r="B6613" s="3">
        <v>27.0</v>
      </c>
      <c r="C6613" s="3" t="s">
        <v>6139</v>
      </c>
      <c r="D6613" s="3">
        <v>71.0</v>
      </c>
      <c r="E6613" s="3" t="s">
        <v>6207</v>
      </c>
      <c r="F6613" s="3">
        <v>7.0</v>
      </c>
      <c r="G6613" s="3">
        <v>4.0</v>
      </c>
      <c r="H6613" s="3" t="s">
        <v>1615</v>
      </c>
      <c r="I6613" s="3" t="s">
        <v>4065</v>
      </c>
      <c r="J6613" s="3" t="s">
        <v>1617</v>
      </c>
      <c r="K6613" s="3" t="s">
        <v>24</v>
      </c>
      <c r="L6613" s="3">
        <v>2.0</v>
      </c>
      <c r="M6613" s="3" t="s">
        <v>30</v>
      </c>
      <c r="N6613" s="3" t="s">
        <v>6782</v>
      </c>
      <c r="O6613" s="3" t="s">
        <v>992</v>
      </c>
      <c r="P6613" s="4">
        <v>29532.0</v>
      </c>
      <c r="Q6613" s="3" t="s">
        <v>115</v>
      </c>
      <c r="S6613" s="3" t="s">
        <v>34</v>
      </c>
    </row>
    <row r="6614">
      <c r="A6614" s="2">
        <v>42318.71488425926</v>
      </c>
      <c r="B6614" s="3">
        <v>27.0</v>
      </c>
      <c r="C6614" s="3" t="s">
        <v>6139</v>
      </c>
      <c r="D6614" s="3">
        <v>71.0</v>
      </c>
      <c r="E6614" s="3" t="s">
        <v>6207</v>
      </c>
      <c r="F6614" s="3">
        <v>7.0</v>
      </c>
      <c r="G6614" s="3">
        <v>4.0</v>
      </c>
      <c r="H6614" s="3" t="s">
        <v>1615</v>
      </c>
      <c r="I6614" s="3" t="s">
        <v>4065</v>
      </c>
      <c r="J6614" s="3" t="s">
        <v>1617</v>
      </c>
      <c r="K6614" s="3" t="s">
        <v>24</v>
      </c>
      <c r="L6614" s="3">
        <v>3.0</v>
      </c>
      <c r="M6614" s="3" t="s">
        <v>25</v>
      </c>
      <c r="N6614" s="3" t="s">
        <v>6783</v>
      </c>
      <c r="O6614" s="3" t="s">
        <v>200</v>
      </c>
      <c r="P6614" s="4">
        <v>19999.0</v>
      </c>
      <c r="Q6614" s="3" t="s">
        <v>115</v>
      </c>
      <c r="S6614" s="3" t="s">
        <v>34</v>
      </c>
    </row>
    <row r="6615">
      <c r="A6615" s="2">
        <v>42318.71488425926</v>
      </c>
      <c r="B6615" s="3">
        <v>27.0</v>
      </c>
      <c r="C6615" s="3" t="s">
        <v>6139</v>
      </c>
      <c r="D6615" s="3">
        <v>71.0</v>
      </c>
      <c r="E6615" s="3" t="s">
        <v>6207</v>
      </c>
      <c r="F6615" s="3">
        <v>7.0</v>
      </c>
      <c r="G6615" s="3">
        <v>4.0</v>
      </c>
      <c r="H6615" s="3" t="s">
        <v>1615</v>
      </c>
      <c r="I6615" s="3" t="s">
        <v>4065</v>
      </c>
      <c r="J6615" s="3" t="s">
        <v>1617</v>
      </c>
      <c r="K6615" s="3" t="s">
        <v>24</v>
      </c>
      <c r="L6615" s="3">
        <v>4.0</v>
      </c>
      <c r="M6615" s="3" t="s">
        <v>30</v>
      </c>
      <c r="N6615" s="3" t="s">
        <v>6784</v>
      </c>
      <c r="O6615" s="3" t="s">
        <v>299</v>
      </c>
      <c r="P6615" s="4">
        <v>20919.0</v>
      </c>
      <c r="Q6615" s="3" t="s">
        <v>372</v>
      </c>
      <c r="S6615" s="3" t="s">
        <v>34</v>
      </c>
    </row>
    <row r="6616">
      <c r="A6616" s="2">
        <v>42318.71488425926</v>
      </c>
      <c r="B6616" s="3">
        <v>27.0</v>
      </c>
      <c r="C6616" s="3" t="s">
        <v>6139</v>
      </c>
      <c r="D6616" s="3">
        <v>71.0</v>
      </c>
      <c r="E6616" s="3" t="s">
        <v>6207</v>
      </c>
      <c r="F6616" s="3">
        <v>7.0</v>
      </c>
      <c r="G6616" s="3">
        <v>4.0</v>
      </c>
      <c r="H6616" s="3" t="s">
        <v>1615</v>
      </c>
      <c r="I6616" s="3" t="s">
        <v>4065</v>
      </c>
      <c r="J6616" s="3" t="s">
        <v>1617</v>
      </c>
      <c r="K6616" s="3" t="s">
        <v>24</v>
      </c>
      <c r="L6616" s="3">
        <v>5.0</v>
      </c>
      <c r="M6616" s="3" t="s">
        <v>25</v>
      </c>
      <c r="N6616" s="3" t="s">
        <v>6785</v>
      </c>
      <c r="O6616" s="3" t="s">
        <v>200</v>
      </c>
      <c r="P6616" s="4">
        <v>22046.0</v>
      </c>
      <c r="Q6616" s="3" t="s">
        <v>79</v>
      </c>
      <c r="S6616" s="3" t="s">
        <v>34</v>
      </c>
    </row>
    <row r="6617">
      <c r="A6617" s="2">
        <v>42318.71488425926</v>
      </c>
      <c r="B6617" s="3">
        <v>27.0</v>
      </c>
      <c r="C6617" s="3" t="s">
        <v>6139</v>
      </c>
      <c r="D6617" s="3">
        <v>71.0</v>
      </c>
      <c r="E6617" s="3" t="s">
        <v>6207</v>
      </c>
      <c r="F6617" s="3">
        <v>7.0</v>
      </c>
      <c r="G6617" s="3">
        <v>4.0</v>
      </c>
      <c r="H6617" s="3" t="s">
        <v>1615</v>
      </c>
      <c r="I6617" s="3" t="s">
        <v>4065</v>
      </c>
      <c r="J6617" s="3" t="s">
        <v>1617</v>
      </c>
      <c r="K6617" s="3" t="s">
        <v>24</v>
      </c>
      <c r="L6617" s="3">
        <v>6.0</v>
      </c>
      <c r="M6617" s="3" t="s">
        <v>30</v>
      </c>
      <c r="N6617" s="3" t="s">
        <v>50</v>
      </c>
      <c r="O6617" s="3" t="s">
        <v>1024</v>
      </c>
      <c r="P6617" s="4">
        <v>31497.0</v>
      </c>
      <c r="Q6617" s="3" t="s">
        <v>372</v>
      </c>
      <c r="S6617" s="3" t="s">
        <v>34</v>
      </c>
    </row>
    <row r="6618">
      <c r="A6618" s="2">
        <v>42318.71488425926</v>
      </c>
      <c r="B6618" s="3">
        <v>27.0</v>
      </c>
      <c r="C6618" s="3" t="s">
        <v>6139</v>
      </c>
      <c r="D6618" s="3">
        <v>71.0</v>
      </c>
      <c r="E6618" s="3" t="s">
        <v>6207</v>
      </c>
      <c r="F6618" s="3">
        <v>7.0</v>
      </c>
      <c r="G6618" s="3">
        <v>4.0</v>
      </c>
      <c r="H6618" s="3" t="s">
        <v>1615</v>
      </c>
      <c r="I6618" s="3" t="s">
        <v>4065</v>
      </c>
      <c r="J6618" s="3" t="s">
        <v>1617</v>
      </c>
      <c r="K6618" s="3" t="s">
        <v>24</v>
      </c>
      <c r="L6618" s="3">
        <v>7.0</v>
      </c>
      <c r="M6618" s="3" t="s">
        <v>25</v>
      </c>
      <c r="N6618" s="3" t="s">
        <v>6786</v>
      </c>
      <c r="O6618" s="3" t="s">
        <v>6787</v>
      </c>
      <c r="P6618" s="4">
        <v>26246.0</v>
      </c>
      <c r="Q6618" s="3" t="s">
        <v>132</v>
      </c>
      <c r="S6618" s="3" t="s">
        <v>34</v>
      </c>
    </row>
    <row r="6619">
      <c r="A6619" s="2">
        <v>42318.71488425926</v>
      </c>
      <c r="B6619" s="3">
        <v>27.0</v>
      </c>
      <c r="C6619" s="3" t="s">
        <v>6139</v>
      </c>
      <c r="D6619" s="3">
        <v>71.0</v>
      </c>
      <c r="E6619" s="3" t="s">
        <v>6207</v>
      </c>
      <c r="F6619" s="3">
        <v>7.0</v>
      </c>
      <c r="G6619" s="3">
        <v>4.0</v>
      </c>
      <c r="H6619" s="3" t="s">
        <v>1615</v>
      </c>
      <c r="I6619" s="3" t="s">
        <v>4065</v>
      </c>
      <c r="J6619" s="3" t="s">
        <v>1617</v>
      </c>
      <c r="K6619" s="3" t="s">
        <v>24</v>
      </c>
      <c r="L6619" s="3">
        <v>8.0</v>
      </c>
      <c r="M6619" s="3" t="s">
        <v>30</v>
      </c>
      <c r="N6619" s="3" t="s">
        <v>6788</v>
      </c>
      <c r="O6619" s="3" t="s">
        <v>193</v>
      </c>
      <c r="P6619" s="4">
        <v>13007.0</v>
      </c>
      <c r="Q6619" s="3" t="s">
        <v>49</v>
      </c>
      <c r="S6619" s="3" t="s">
        <v>34</v>
      </c>
    </row>
    <row r="6620">
      <c r="A6620" s="2">
        <v>42318.71488425926</v>
      </c>
      <c r="B6620" s="3">
        <v>27.0</v>
      </c>
      <c r="C6620" s="3" t="s">
        <v>6139</v>
      </c>
      <c r="D6620" s="3">
        <v>71.0</v>
      </c>
      <c r="E6620" s="3" t="s">
        <v>6207</v>
      </c>
      <c r="F6620" s="3">
        <v>7.0</v>
      </c>
      <c r="G6620" s="3">
        <v>4.0</v>
      </c>
      <c r="H6620" s="3" t="s">
        <v>1615</v>
      </c>
      <c r="I6620" s="3" t="s">
        <v>4065</v>
      </c>
      <c r="J6620" s="3" t="s">
        <v>1617</v>
      </c>
      <c r="K6620" s="3" t="s">
        <v>24</v>
      </c>
      <c r="L6620" s="3">
        <v>9.0</v>
      </c>
      <c r="M6620" s="3" t="s">
        <v>25</v>
      </c>
      <c r="N6620" s="3" t="s">
        <v>6789</v>
      </c>
      <c r="O6620" s="3" t="s">
        <v>213</v>
      </c>
      <c r="P6620" s="4">
        <v>22431.0</v>
      </c>
      <c r="Q6620" s="3" t="s">
        <v>40</v>
      </c>
      <c r="S6620" s="3" t="s">
        <v>34</v>
      </c>
    </row>
    <row r="6621">
      <c r="A6621" s="2">
        <v>42318.71488425926</v>
      </c>
      <c r="B6621" s="3">
        <v>27.0</v>
      </c>
      <c r="C6621" s="3" t="s">
        <v>6139</v>
      </c>
      <c r="D6621" s="3">
        <v>71.0</v>
      </c>
      <c r="E6621" s="3" t="s">
        <v>6207</v>
      </c>
      <c r="F6621" s="3">
        <v>7.0</v>
      </c>
      <c r="G6621" s="3">
        <v>4.0</v>
      </c>
      <c r="H6621" s="3" t="s">
        <v>1615</v>
      </c>
      <c r="I6621" s="3" t="s">
        <v>4065</v>
      </c>
      <c r="J6621" s="3" t="s">
        <v>1617</v>
      </c>
      <c r="K6621" s="3" t="s">
        <v>24</v>
      </c>
      <c r="L6621" s="3">
        <v>10.0</v>
      </c>
      <c r="M6621" s="3" t="s">
        <v>30</v>
      </c>
      <c r="N6621" s="3" t="s">
        <v>6790</v>
      </c>
      <c r="O6621" s="3" t="s">
        <v>6791</v>
      </c>
      <c r="P6621" s="4">
        <v>30150.0</v>
      </c>
      <c r="Q6621" s="3" t="s">
        <v>132</v>
      </c>
      <c r="S6621" s="3" t="s">
        <v>34</v>
      </c>
    </row>
    <row r="6622">
      <c r="A6622" s="2">
        <v>42318.71488425926</v>
      </c>
      <c r="B6622" s="3">
        <v>27.0</v>
      </c>
      <c r="C6622" s="3" t="s">
        <v>6139</v>
      </c>
      <c r="D6622" s="3">
        <v>71.0</v>
      </c>
      <c r="E6622" s="3" t="s">
        <v>6207</v>
      </c>
      <c r="F6622" s="3">
        <v>7.0</v>
      </c>
      <c r="G6622" s="3">
        <v>4.0</v>
      </c>
      <c r="H6622" s="3" t="s">
        <v>1615</v>
      </c>
      <c r="I6622" s="3" t="s">
        <v>4065</v>
      </c>
      <c r="J6622" s="3" t="s">
        <v>1617</v>
      </c>
      <c r="K6622" s="3" t="s">
        <v>24</v>
      </c>
      <c r="L6622" s="3">
        <v>11.0</v>
      </c>
      <c r="M6622" s="3" t="s">
        <v>25</v>
      </c>
      <c r="N6622" s="3" t="s">
        <v>6792</v>
      </c>
      <c r="O6622" s="3" t="s">
        <v>1275</v>
      </c>
      <c r="P6622" s="4">
        <v>25259.0</v>
      </c>
      <c r="Q6622" s="3" t="s">
        <v>79</v>
      </c>
      <c r="S6622" s="3" t="s">
        <v>34</v>
      </c>
    </row>
    <row r="6623">
      <c r="A6623" s="2">
        <v>42318.71488425926</v>
      </c>
      <c r="B6623" s="3">
        <v>27.0</v>
      </c>
      <c r="C6623" s="3" t="s">
        <v>6139</v>
      </c>
      <c r="D6623" s="3">
        <v>71.0</v>
      </c>
      <c r="E6623" s="3" t="s">
        <v>6207</v>
      </c>
      <c r="F6623" s="3">
        <v>7.0</v>
      </c>
      <c r="G6623" s="3">
        <v>4.0</v>
      </c>
      <c r="H6623" s="3" t="s">
        <v>1615</v>
      </c>
      <c r="I6623" s="3" t="s">
        <v>4065</v>
      </c>
      <c r="J6623" s="3" t="s">
        <v>1617</v>
      </c>
      <c r="K6623" s="3" t="s">
        <v>24</v>
      </c>
      <c r="L6623" s="3">
        <v>12.0</v>
      </c>
      <c r="M6623" s="3" t="s">
        <v>30</v>
      </c>
      <c r="N6623" s="3" t="s">
        <v>6793</v>
      </c>
      <c r="O6623" s="3" t="s">
        <v>2981</v>
      </c>
      <c r="P6623" s="4">
        <v>19256.0</v>
      </c>
      <c r="Q6623" s="3" t="s">
        <v>49</v>
      </c>
      <c r="S6623" s="3" t="s">
        <v>34</v>
      </c>
    </row>
    <row r="6624">
      <c r="A6624" s="2">
        <v>42318.71488425926</v>
      </c>
      <c r="B6624" s="3">
        <v>27.0</v>
      </c>
      <c r="C6624" s="3" t="s">
        <v>6139</v>
      </c>
      <c r="D6624" s="3">
        <v>71.0</v>
      </c>
      <c r="E6624" s="3" t="s">
        <v>6207</v>
      </c>
      <c r="F6624" s="3">
        <v>7.0</v>
      </c>
      <c r="G6624" s="3">
        <v>4.0</v>
      </c>
      <c r="H6624" s="3" t="s">
        <v>1615</v>
      </c>
      <c r="I6624" s="3" t="s">
        <v>4065</v>
      </c>
      <c r="J6624" s="3" t="s">
        <v>1617</v>
      </c>
      <c r="K6624" s="3" t="s">
        <v>24</v>
      </c>
      <c r="L6624" s="3">
        <v>13.0</v>
      </c>
      <c r="M6624" s="3" t="s">
        <v>25</v>
      </c>
      <c r="N6624" s="3" t="s">
        <v>6794</v>
      </c>
      <c r="O6624" s="3" t="s">
        <v>664</v>
      </c>
      <c r="P6624" s="4">
        <v>21340.0</v>
      </c>
      <c r="Q6624" s="3" t="s">
        <v>75</v>
      </c>
      <c r="S6624" s="3" t="s">
        <v>34</v>
      </c>
    </row>
    <row r="6625">
      <c r="A6625" s="2">
        <v>42318.71488425926</v>
      </c>
      <c r="B6625" s="3">
        <v>27.0</v>
      </c>
      <c r="C6625" s="3" t="s">
        <v>6139</v>
      </c>
      <c r="D6625" s="3">
        <v>71.0</v>
      </c>
      <c r="E6625" s="3" t="s">
        <v>6207</v>
      </c>
      <c r="F6625" s="3">
        <v>7.0</v>
      </c>
      <c r="G6625" s="3">
        <v>4.0</v>
      </c>
      <c r="H6625" s="3" t="s">
        <v>1615</v>
      </c>
      <c r="I6625" s="3" t="s">
        <v>4065</v>
      </c>
      <c r="J6625" s="3" t="s">
        <v>1617</v>
      </c>
      <c r="K6625" s="3" t="s">
        <v>24</v>
      </c>
      <c r="L6625" s="3">
        <v>14.0</v>
      </c>
      <c r="M6625" s="3" t="s">
        <v>30</v>
      </c>
      <c r="N6625" s="3" t="s">
        <v>26</v>
      </c>
      <c r="O6625" s="3" t="s">
        <v>885</v>
      </c>
      <c r="P6625" s="4">
        <v>31377.0</v>
      </c>
      <c r="Q6625" s="3" t="s">
        <v>37</v>
      </c>
      <c r="S6625" s="3" t="s">
        <v>34</v>
      </c>
    </row>
    <row r="6626">
      <c r="A6626" s="2">
        <v>42318.71488425926</v>
      </c>
      <c r="B6626" s="3">
        <v>27.0</v>
      </c>
      <c r="C6626" s="3" t="s">
        <v>6139</v>
      </c>
      <c r="D6626" s="3">
        <v>71.0</v>
      </c>
      <c r="E6626" s="3" t="s">
        <v>6207</v>
      </c>
      <c r="F6626" s="3">
        <v>7.0</v>
      </c>
      <c r="G6626" s="3">
        <v>4.0</v>
      </c>
      <c r="H6626" s="3" t="s">
        <v>1615</v>
      </c>
      <c r="I6626" s="3" t="s">
        <v>4065</v>
      </c>
      <c r="J6626" s="3" t="s">
        <v>1617</v>
      </c>
      <c r="K6626" s="3" t="s">
        <v>24</v>
      </c>
      <c r="L6626" s="3">
        <v>15.0</v>
      </c>
      <c r="M6626" s="3" t="s">
        <v>25</v>
      </c>
      <c r="N6626" s="3" t="s">
        <v>6795</v>
      </c>
      <c r="O6626" s="3" t="s">
        <v>2188</v>
      </c>
      <c r="P6626" s="4">
        <v>26146.0</v>
      </c>
      <c r="Q6626" s="3" t="s">
        <v>37</v>
      </c>
      <c r="S6626" s="3" t="s">
        <v>34</v>
      </c>
    </row>
    <row r="6627">
      <c r="A6627" s="2">
        <v>42318.71488425926</v>
      </c>
      <c r="B6627" s="3">
        <v>27.0</v>
      </c>
      <c r="C6627" s="3" t="s">
        <v>6139</v>
      </c>
      <c r="D6627" s="3">
        <v>71.0</v>
      </c>
      <c r="E6627" s="3" t="s">
        <v>6207</v>
      </c>
      <c r="F6627" s="3">
        <v>7.0</v>
      </c>
      <c r="G6627" s="3">
        <v>4.0</v>
      </c>
      <c r="H6627" s="3" t="s">
        <v>1615</v>
      </c>
      <c r="I6627" s="3" t="s">
        <v>4065</v>
      </c>
      <c r="J6627" s="3" t="s">
        <v>1617</v>
      </c>
      <c r="K6627" s="3" t="s">
        <v>24</v>
      </c>
      <c r="L6627" s="3">
        <v>16.0</v>
      </c>
      <c r="M6627" s="3" t="s">
        <v>30</v>
      </c>
      <c r="N6627" s="3" t="s">
        <v>6789</v>
      </c>
      <c r="O6627" s="3" t="s">
        <v>329</v>
      </c>
      <c r="P6627" s="4">
        <v>23395.0</v>
      </c>
      <c r="Q6627" s="3" t="s">
        <v>40</v>
      </c>
      <c r="S6627" s="3" t="s">
        <v>34</v>
      </c>
    </row>
    <row r="6628">
      <c r="A6628" s="2">
        <v>42318.71488425926</v>
      </c>
      <c r="B6628" s="3">
        <v>27.0</v>
      </c>
      <c r="C6628" s="3" t="s">
        <v>6139</v>
      </c>
      <c r="D6628" s="3">
        <v>71.0</v>
      </c>
      <c r="E6628" s="3" t="s">
        <v>6207</v>
      </c>
      <c r="F6628" s="3">
        <v>7.0</v>
      </c>
      <c r="G6628" s="3">
        <v>4.0</v>
      </c>
      <c r="H6628" s="3" t="s">
        <v>1615</v>
      </c>
      <c r="I6628" s="3" t="s">
        <v>4065</v>
      </c>
      <c r="J6628" s="3" t="s">
        <v>1617</v>
      </c>
      <c r="K6628" s="3" t="s">
        <v>24</v>
      </c>
      <c r="L6628" s="3">
        <v>17.0</v>
      </c>
      <c r="M6628" s="3" t="s">
        <v>25</v>
      </c>
      <c r="N6628" s="3" t="s">
        <v>631</v>
      </c>
      <c r="O6628" s="3" t="s">
        <v>570</v>
      </c>
      <c r="P6628" s="4">
        <v>20267.0</v>
      </c>
      <c r="Q6628" s="3" t="s">
        <v>372</v>
      </c>
      <c r="S6628" s="3" t="s">
        <v>34</v>
      </c>
    </row>
    <row r="6629">
      <c r="A6629" s="2">
        <v>42318.71488425926</v>
      </c>
      <c r="B6629" s="3">
        <v>27.0</v>
      </c>
      <c r="C6629" s="3" t="s">
        <v>6139</v>
      </c>
      <c r="D6629" s="3">
        <v>71.0</v>
      </c>
      <c r="E6629" s="3" t="s">
        <v>6207</v>
      </c>
      <c r="F6629" s="3">
        <v>7.0</v>
      </c>
      <c r="G6629" s="3">
        <v>4.0</v>
      </c>
      <c r="H6629" s="3" t="s">
        <v>1615</v>
      </c>
      <c r="I6629" s="3" t="s">
        <v>4065</v>
      </c>
      <c r="J6629" s="3" t="s">
        <v>1617</v>
      </c>
      <c r="K6629" s="3" t="s">
        <v>24</v>
      </c>
      <c r="L6629" s="3">
        <v>18.0</v>
      </c>
      <c r="M6629" s="3" t="s">
        <v>30</v>
      </c>
      <c r="N6629" s="3" t="s">
        <v>6796</v>
      </c>
      <c r="O6629" s="3" t="s">
        <v>497</v>
      </c>
      <c r="P6629" s="4">
        <v>20402.0</v>
      </c>
      <c r="Q6629" s="3" t="s">
        <v>40</v>
      </c>
      <c r="S6629" s="3" t="s">
        <v>34</v>
      </c>
    </row>
    <row r="6630">
      <c r="A6630" s="2">
        <v>42318.71488425926</v>
      </c>
      <c r="B6630" s="3">
        <v>27.0</v>
      </c>
      <c r="C6630" s="3" t="s">
        <v>6139</v>
      </c>
      <c r="D6630" s="3">
        <v>71.0</v>
      </c>
      <c r="E6630" s="3" t="s">
        <v>6207</v>
      </c>
      <c r="F6630" s="3">
        <v>7.0</v>
      </c>
      <c r="G6630" s="3">
        <v>4.0</v>
      </c>
      <c r="H6630" s="3" t="s">
        <v>1615</v>
      </c>
      <c r="I6630" s="3" t="s">
        <v>4065</v>
      </c>
      <c r="J6630" s="3" t="s">
        <v>1617</v>
      </c>
      <c r="K6630" s="3" t="s">
        <v>24</v>
      </c>
      <c r="L6630" s="3">
        <v>19.0</v>
      </c>
      <c r="M6630" s="3" t="s">
        <v>25</v>
      </c>
      <c r="N6630" s="3" t="s">
        <v>6797</v>
      </c>
      <c r="O6630" s="3" t="s">
        <v>523</v>
      </c>
      <c r="P6630" s="4">
        <v>23075.0</v>
      </c>
      <c r="Q6630" s="3" t="s">
        <v>75</v>
      </c>
      <c r="S6630" s="3" t="s">
        <v>34</v>
      </c>
    </row>
    <row r="6631">
      <c r="A6631" s="2">
        <v>42318.71488425926</v>
      </c>
      <c r="B6631" s="3">
        <v>27.0</v>
      </c>
      <c r="C6631" s="3" t="s">
        <v>6139</v>
      </c>
      <c r="D6631" s="3">
        <v>71.0</v>
      </c>
      <c r="E6631" s="3" t="s">
        <v>6207</v>
      </c>
      <c r="F6631" s="3">
        <v>7.0</v>
      </c>
      <c r="G6631" s="3">
        <v>4.0</v>
      </c>
      <c r="H6631" s="3" t="s">
        <v>1615</v>
      </c>
      <c r="I6631" s="3" t="s">
        <v>4065</v>
      </c>
      <c r="J6631" s="3" t="s">
        <v>1617</v>
      </c>
      <c r="K6631" s="3" t="s">
        <v>24</v>
      </c>
      <c r="L6631" s="3">
        <v>20.0</v>
      </c>
      <c r="M6631" s="3" t="s">
        <v>30</v>
      </c>
      <c r="N6631" s="3" t="s">
        <v>6798</v>
      </c>
      <c r="O6631" s="3" t="s">
        <v>342</v>
      </c>
      <c r="P6631" s="4">
        <v>31313.0</v>
      </c>
      <c r="Q6631" s="3" t="s">
        <v>52</v>
      </c>
      <c r="S6631" s="3" t="s">
        <v>34</v>
      </c>
    </row>
    <row r="6632">
      <c r="A6632" s="2">
        <v>42318.71488425926</v>
      </c>
      <c r="B6632" s="3">
        <v>27.0</v>
      </c>
      <c r="C6632" s="3" t="s">
        <v>6139</v>
      </c>
      <c r="D6632" s="3">
        <v>71.0</v>
      </c>
      <c r="E6632" s="3" t="s">
        <v>6207</v>
      </c>
      <c r="F6632" s="3">
        <v>7.0</v>
      </c>
      <c r="G6632" s="3">
        <v>4.0</v>
      </c>
      <c r="H6632" s="3" t="s">
        <v>1615</v>
      </c>
      <c r="I6632" s="3" t="s">
        <v>4065</v>
      </c>
      <c r="J6632" s="3" t="s">
        <v>1617</v>
      </c>
      <c r="K6632" s="3" t="s">
        <v>24</v>
      </c>
      <c r="L6632" s="3">
        <v>21.0</v>
      </c>
      <c r="M6632" s="3" t="s">
        <v>25</v>
      </c>
      <c r="N6632" s="3" t="s">
        <v>6799</v>
      </c>
      <c r="O6632" s="3" t="s">
        <v>377</v>
      </c>
      <c r="P6632" s="4">
        <v>22687.0</v>
      </c>
      <c r="Q6632" s="3" t="s">
        <v>37</v>
      </c>
      <c r="S6632" s="3" t="s">
        <v>34</v>
      </c>
    </row>
    <row r="6633">
      <c r="A6633" s="2">
        <v>42318.71488425926</v>
      </c>
      <c r="B6633" s="3">
        <v>27.0</v>
      </c>
      <c r="C6633" s="3" t="s">
        <v>6139</v>
      </c>
      <c r="D6633" s="3">
        <v>71.0</v>
      </c>
      <c r="E6633" s="3" t="s">
        <v>6207</v>
      </c>
      <c r="F6633" s="3">
        <v>7.0</v>
      </c>
      <c r="G6633" s="3">
        <v>4.0</v>
      </c>
      <c r="H6633" s="3" t="s">
        <v>1615</v>
      </c>
      <c r="I6633" s="3" t="s">
        <v>4065</v>
      </c>
      <c r="J6633" s="3" t="s">
        <v>1617</v>
      </c>
      <c r="K6633" s="3" t="s">
        <v>24</v>
      </c>
      <c r="L6633" s="3">
        <v>22.0</v>
      </c>
      <c r="M6633" s="3" t="s">
        <v>30</v>
      </c>
      <c r="N6633" s="3" t="s">
        <v>6800</v>
      </c>
      <c r="O6633" s="3" t="s">
        <v>299</v>
      </c>
      <c r="P6633" s="4">
        <v>27140.0</v>
      </c>
      <c r="Q6633" s="3" t="s">
        <v>37</v>
      </c>
      <c r="S6633" s="3" t="s">
        <v>34</v>
      </c>
    </row>
    <row r="6634">
      <c r="A6634" s="2">
        <v>42318.71488425926</v>
      </c>
      <c r="B6634" s="3">
        <v>27.0</v>
      </c>
      <c r="C6634" s="3" t="s">
        <v>6139</v>
      </c>
      <c r="D6634" s="3">
        <v>89.0</v>
      </c>
      <c r="E6634" s="3" t="s">
        <v>6228</v>
      </c>
      <c r="F6634" s="3">
        <v>7.0</v>
      </c>
      <c r="G6634" s="3">
        <v>4.0</v>
      </c>
      <c r="H6634" s="3" t="s">
        <v>1615</v>
      </c>
      <c r="I6634" s="3" t="s">
        <v>4065</v>
      </c>
      <c r="J6634" s="3" t="s">
        <v>1617</v>
      </c>
      <c r="K6634" s="3" t="s">
        <v>24</v>
      </c>
      <c r="L6634" s="3">
        <v>1.0</v>
      </c>
      <c r="M6634" s="3" t="s">
        <v>30</v>
      </c>
      <c r="N6634" s="3" t="s">
        <v>6801</v>
      </c>
      <c r="O6634" s="3" t="s">
        <v>329</v>
      </c>
      <c r="P6634" s="4">
        <v>21557.0</v>
      </c>
      <c r="Q6634" s="3" t="s">
        <v>247</v>
      </c>
      <c r="S6634" s="3" t="s">
        <v>34</v>
      </c>
    </row>
    <row r="6635">
      <c r="A6635" s="2">
        <v>42318.71488425926</v>
      </c>
      <c r="B6635" s="3">
        <v>27.0</v>
      </c>
      <c r="C6635" s="3" t="s">
        <v>6139</v>
      </c>
      <c r="D6635" s="3">
        <v>89.0</v>
      </c>
      <c r="E6635" s="3" t="s">
        <v>6228</v>
      </c>
      <c r="F6635" s="3">
        <v>7.0</v>
      </c>
      <c r="G6635" s="3">
        <v>4.0</v>
      </c>
      <c r="H6635" s="3" t="s">
        <v>1615</v>
      </c>
      <c r="I6635" s="3" t="s">
        <v>4065</v>
      </c>
      <c r="J6635" s="3" t="s">
        <v>1617</v>
      </c>
      <c r="K6635" s="3" t="s">
        <v>24</v>
      </c>
      <c r="L6635" s="3">
        <v>2.0</v>
      </c>
      <c r="M6635" s="3" t="s">
        <v>25</v>
      </c>
      <c r="N6635" s="3" t="s">
        <v>6802</v>
      </c>
      <c r="O6635" s="3" t="s">
        <v>3003</v>
      </c>
      <c r="P6635" s="4">
        <v>27062.0</v>
      </c>
      <c r="Q6635" s="3" t="s">
        <v>1605</v>
      </c>
      <c r="S6635" s="3" t="s">
        <v>34</v>
      </c>
    </row>
    <row r="6636">
      <c r="A6636" s="2">
        <v>42318.71488425926</v>
      </c>
      <c r="B6636" s="3">
        <v>27.0</v>
      </c>
      <c r="C6636" s="3" t="s">
        <v>6139</v>
      </c>
      <c r="D6636" s="3">
        <v>89.0</v>
      </c>
      <c r="E6636" s="3" t="s">
        <v>6228</v>
      </c>
      <c r="F6636" s="3">
        <v>7.0</v>
      </c>
      <c r="G6636" s="3">
        <v>4.0</v>
      </c>
      <c r="H6636" s="3" t="s">
        <v>1615</v>
      </c>
      <c r="I6636" s="3" t="s">
        <v>4065</v>
      </c>
      <c r="J6636" s="3" t="s">
        <v>1617</v>
      </c>
      <c r="K6636" s="3" t="s">
        <v>24</v>
      </c>
      <c r="L6636" s="3">
        <v>3.0</v>
      </c>
      <c r="M6636" s="3" t="s">
        <v>30</v>
      </c>
      <c r="N6636" s="3" t="s">
        <v>6802</v>
      </c>
      <c r="O6636" s="3" t="s">
        <v>6803</v>
      </c>
      <c r="P6636" s="4">
        <v>23018.0</v>
      </c>
      <c r="Q6636" s="3" t="s">
        <v>115</v>
      </c>
      <c r="S6636" s="3" t="s">
        <v>34</v>
      </c>
    </row>
    <row r="6637">
      <c r="A6637" s="2">
        <v>42318.71488425926</v>
      </c>
      <c r="B6637" s="3">
        <v>27.0</v>
      </c>
      <c r="C6637" s="3" t="s">
        <v>6139</v>
      </c>
      <c r="D6637" s="3">
        <v>89.0</v>
      </c>
      <c r="E6637" s="3" t="s">
        <v>6228</v>
      </c>
      <c r="F6637" s="3">
        <v>7.0</v>
      </c>
      <c r="G6637" s="3">
        <v>4.0</v>
      </c>
      <c r="H6637" s="3" t="s">
        <v>1615</v>
      </c>
      <c r="I6637" s="3" t="s">
        <v>4065</v>
      </c>
      <c r="J6637" s="3" t="s">
        <v>1617</v>
      </c>
      <c r="K6637" s="3" t="s">
        <v>24</v>
      </c>
      <c r="L6637" s="3">
        <v>4.0</v>
      </c>
      <c r="M6637" s="3" t="s">
        <v>25</v>
      </c>
      <c r="N6637" s="3" t="s">
        <v>6804</v>
      </c>
      <c r="O6637" s="3" t="s">
        <v>297</v>
      </c>
      <c r="P6637" s="4">
        <v>22326.0</v>
      </c>
      <c r="Q6637" s="3" t="s">
        <v>132</v>
      </c>
      <c r="S6637" s="3" t="s">
        <v>34</v>
      </c>
    </row>
    <row r="6638">
      <c r="A6638" s="2">
        <v>42318.71488425926</v>
      </c>
      <c r="B6638" s="3">
        <v>27.0</v>
      </c>
      <c r="C6638" s="3" t="s">
        <v>6139</v>
      </c>
      <c r="D6638" s="3">
        <v>89.0</v>
      </c>
      <c r="E6638" s="3" t="s">
        <v>6228</v>
      </c>
      <c r="F6638" s="3">
        <v>7.0</v>
      </c>
      <c r="G6638" s="3">
        <v>4.0</v>
      </c>
      <c r="H6638" s="3" t="s">
        <v>1615</v>
      </c>
      <c r="I6638" s="3" t="s">
        <v>4065</v>
      </c>
      <c r="J6638" s="3" t="s">
        <v>1617</v>
      </c>
      <c r="K6638" s="3" t="s">
        <v>24</v>
      </c>
      <c r="L6638" s="3">
        <v>5.0</v>
      </c>
      <c r="M6638" s="3" t="s">
        <v>30</v>
      </c>
      <c r="N6638" s="3" t="s">
        <v>5325</v>
      </c>
      <c r="O6638" s="3" t="s">
        <v>818</v>
      </c>
      <c r="P6638" s="4">
        <v>27499.0</v>
      </c>
      <c r="Q6638" s="3" t="s">
        <v>52</v>
      </c>
      <c r="S6638" s="3" t="s">
        <v>34</v>
      </c>
    </row>
    <row r="6639">
      <c r="A6639" s="2">
        <v>42318.71488425926</v>
      </c>
      <c r="B6639" s="3">
        <v>27.0</v>
      </c>
      <c r="C6639" s="3" t="s">
        <v>6139</v>
      </c>
      <c r="D6639" s="3">
        <v>89.0</v>
      </c>
      <c r="E6639" s="3" t="s">
        <v>6228</v>
      </c>
      <c r="F6639" s="3">
        <v>7.0</v>
      </c>
      <c r="G6639" s="3">
        <v>4.0</v>
      </c>
      <c r="H6639" s="3" t="s">
        <v>1615</v>
      </c>
      <c r="I6639" s="3" t="s">
        <v>4065</v>
      </c>
      <c r="J6639" s="3" t="s">
        <v>1617</v>
      </c>
      <c r="K6639" s="3" t="s">
        <v>24</v>
      </c>
      <c r="L6639" s="3">
        <v>6.0</v>
      </c>
      <c r="M6639" s="3" t="s">
        <v>25</v>
      </c>
      <c r="N6639" s="3" t="s">
        <v>1958</v>
      </c>
      <c r="O6639" s="3" t="s">
        <v>91</v>
      </c>
      <c r="P6639" s="4">
        <v>16021.0</v>
      </c>
      <c r="Q6639" s="3" t="s">
        <v>86</v>
      </c>
      <c r="S6639" s="3" t="s">
        <v>34</v>
      </c>
    </row>
    <row r="6640">
      <c r="A6640" s="2">
        <v>42318.71488425926</v>
      </c>
      <c r="B6640" s="3">
        <v>27.0</v>
      </c>
      <c r="C6640" s="3" t="s">
        <v>6139</v>
      </c>
      <c r="D6640" s="3">
        <v>89.0</v>
      </c>
      <c r="E6640" s="3" t="s">
        <v>6228</v>
      </c>
      <c r="F6640" s="3">
        <v>7.0</v>
      </c>
      <c r="G6640" s="3">
        <v>4.0</v>
      </c>
      <c r="H6640" s="3" t="s">
        <v>1615</v>
      </c>
      <c r="I6640" s="3" t="s">
        <v>4065</v>
      </c>
      <c r="J6640" s="3" t="s">
        <v>1617</v>
      </c>
      <c r="K6640" s="3" t="s">
        <v>24</v>
      </c>
      <c r="L6640" s="3">
        <v>7.0</v>
      </c>
      <c r="M6640" s="3" t="s">
        <v>30</v>
      </c>
      <c r="N6640" s="3" t="s">
        <v>1935</v>
      </c>
      <c r="O6640" s="3" t="s">
        <v>6805</v>
      </c>
      <c r="P6640" s="4">
        <v>28662.0</v>
      </c>
      <c r="Q6640" s="3" t="s">
        <v>132</v>
      </c>
      <c r="S6640" s="3" t="s">
        <v>34</v>
      </c>
    </row>
    <row r="6641">
      <c r="A6641" s="2">
        <v>42318.71488425926</v>
      </c>
      <c r="B6641" s="3">
        <v>27.0</v>
      </c>
      <c r="C6641" s="3" t="s">
        <v>6139</v>
      </c>
      <c r="D6641" s="3">
        <v>89.0</v>
      </c>
      <c r="E6641" s="3" t="s">
        <v>6228</v>
      </c>
      <c r="F6641" s="3">
        <v>7.0</v>
      </c>
      <c r="G6641" s="3">
        <v>4.0</v>
      </c>
      <c r="H6641" s="3" t="s">
        <v>1615</v>
      </c>
      <c r="I6641" s="3" t="s">
        <v>4065</v>
      </c>
      <c r="J6641" s="3" t="s">
        <v>1617</v>
      </c>
      <c r="K6641" s="3" t="s">
        <v>24</v>
      </c>
      <c r="L6641" s="3">
        <v>8.0</v>
      </c>
      <c r="M6641" s="3" t="s">
        <v>25</v>
      </c>
      <c r="N6641" s="3" t="s">
        <v>6806</v>
      </c>
      <c r="O6641" s="3" t="s">
        <v>233</v>
      </c>
      <c r="P6641" s="4">
        <v>18470.0</v>
      </c>
      <c r="Q6641" s="3" t="s">
        <v>105</v>
      </c>
      <c r="S6641" s="3" t="s">
        <v>34</v>
      </c>
    </row>
    <row r="6642">
      <c r="A6642" s="2">
        <v>42318.71488425926</v>
      </c>
      <c r="B6642" s="3">
        <v>27.0</v>
      </c>
      <c r="C6642" s="3" t="s">
        <v>6139</v>
      </c>
      <c r="D6642" s="3">
        <v>89.0</v>
      </c>
      <c r="E6642" s="3" t="s">
        <v>6228</v>
      </c>
      <c r="F6642" s="3">
        <v>7.0</v>
      </c>
      <c r="G6642" s="3">
        <v>4.0</v>
      </c>
      <c r="H6642" s="3" t="s">
        <v>1615</v>
      </c>
      <c r="I6642" s="3" t="s">
        <v>4065</v>
      </c>
      <c r="J6642" s="3" t="s">
        <v>1617</v>
      </c>
      <c r="K6642" s="3" t="s">
        <v>24</v>
      </c>
      <c r="L6642" s="3">
        <v>9.0</v>
      </c>
      <c r="M6642" s="3" t="s">
        <v>30</v>
      </c>
      <c r="N6642" s="3" t="s">
        <v>6807</v>
      </c>
      <c r="O6642" s="3" t="s">
        <v>527</v>
      </c>
      <c r="P6642" s="4">
        <v>28580.0</v>
      </c>
      <c r="Q6642" s="3" t="s">
        <v>372</v>
      </c>
      <c r="S6642" s="3" t="s">
        <v>34</v>
      </c>
    </row>
    <row r="6643">
      <c r="A6643" s="2">
        <v>42318.71488425926</v>
      </c>
      <c r="B6643" s="3">
        <v>27.0</v>
      </c>
      <c r="C6643" s="3" t="s">
        <v>6139</v>
      </c>
      <c r="D6643" s="3">
        <v>89.0</v>
      </c>
      <c r="E6643" s="3" t="s">
        <v>6228</v>
      </c>
      <c r="F6643" s="3">
        <v>7.0</v>
      </c>
      <c r="G6643" s="3">
        <v>4.0</v>
      </c>
      <c r="H6643" s="3" t="s">
        <v>1615</v>
      </c>
      <c r="I6643" s="3" t="s">
        <v>4065</v>
      </c>
      <c r="J6643" s="3" t="s">
        <v>1617</v>
      </c>
      <c r="K6643" s="3" t="s">
        <v>24</v>
      </c>
      <c r="L6643" s="3">
        <v>10.0</v>
      </c>
      <c r="M6643" s="3" t="s">
        <v>25</v>
      </c>
      <c r="N6643" s="3" t="s">
        <v>6808</v>
      </c>
      <c r="O6643" s="3" t="s">
        <v>384</v>
      </c>
      <c r="P6643" s="4">
        <v>28049.0</v>
      </c>
      <c r="Q6643" s="3" t="s">
        <v>37</v>
      </c>
      <c r="S6643" s="3" t="s">
        <v>34</v>
      </c>
    </row>
    <row r="6644">
      <c r="A6644" s="2">
        <v>42318.71488425926</v>
      </c>
      <c r="B6644" s="3">
        <v>27.0</v>
      </c>
      <c r="C6644" s="3" t="s">
        <v>6139</v>
      </c>
      <c r="D6644" s="3">
        <v>89.0</v>
      </c>
      <c r="E6644" s="3" t="s">
        <v>6228</v>
      </c>
      <c r="F6644" s="3">
        <v>7.0</v>
      </c>
      <c r="G6644" s="3">
        <v>4.0</v>
      </c>
      <c r="H6644" s="3" t="s">
        <v>1615</v>
      </c>
      <c r="I6644" s="3" t="s">
        <v>4065</v>
      </c>
      <c r="J6644" s="3" t="s">
        <v>1617</v>
      </c>
      <c r="K6644" s="3" t="s">
        <v>24</v>
      </c>
      <c r="L6644" s="3">
        <v>11.0</v>
      </c>
      <c r="M6644" s="3" t="s">
        <v>30</v>
      </c>
      <c r="N6644" s="3" t="s">
        <v>6809</v>
      </c>
      <c r="O6644" s="3" t="s">
        <v>853</v>
      </c>
      <c r="P6644" s="4">
        <v>17722.0</v>
      </c>
      <c r="Q6644" s="3" t="s">
        <v>86</v>
      </c>
      <c r="S6644" s="3" t="s">
        <v>34</v>
      </c>
    </row>
    <row r="6645">
      <c r="A6645" s="2">
        <v>42318.71488425926</v>
      </c>
      <c r="B6645" s="3">
        <v>27.0</v>
      </c>
      <c r="C6645" s="3" t="s">
        <v>6139</v>
      </c>
      <c r="D6645" s="3">
        <v>89.0</v>
      </c>
      <c r="E6645" s="3" t="s">
        <v>6228</v>
      </c>
      <c r="F6645" s="3">
        <v>7.0</v>
      </c>
      <c r="G6645" s="3">
        <v>4.0</v>
      </c>
      <c r="H6645" s="3" t="s">
        <v>1615</v>
      </c>
      <c r="I6645" s="3" t="s">
        <v>4065</v>
      </c>
      <c r="J6645" s="3" t="s">
        <v>1617</v>
      </c>
      <c r="K6645" s="3" t="s">
        <v>24</v>
      </c>
      <c r="L6645" s="3">
        <v>12.0</v>
      </c>
      <c r="M6645" s="3" t="s">
        <v>25</v>
      </c>
      <c r="N6645" s="3" t="s">
        <v>6810</v>
      </c>
      <c r="O6645" s="3" t="s">
        <v>91</v>
      </c>
      <c r="P6645" s="4">
        <v>25057.0</v>
      </c>
      <c r="Q6645" s="3" t="s">
        <v>247</v>
      </c>
      <c r="S6645" s="3" t="s">
        <v>34</v>
      </c>
    </row>
    <row r="6646">
      <c r="A6646" s="2">
        <v>42318.71488425926</v>
      </c>
      <c r="B6646" s="3">
        <v>27.0</v>
      </c>
      <c r="C6646" s="3" t="s">
        <v>6139</v>
      </c>
      <c r="D6646" s="3">
        <v>89.0</v>
      </c>
      <c r="E6646" s="3" t="s">
        <v>6228</v>
      </c>
      <c r="F6646" s="3">
        <v>7.0</v>
      </c>
      <c r="G6646" s="3">
        <v>4.0</v>
      </c>
      <c r="H6646" s="3" t="s">
        <v>1615</v>
      </c>
      <c r="I6646" s="3" t="s">
        <v>4065</v>
      </c>
      <c r="J6646" s="3" t="s">
        <v>1617</v>
      </c>
      <c r="K6646" s="3" t="s">
        <v>24</v>
      </c>
      <c r="L6646" s="3">
        <v>13.0</v>
      </c>
      <c r="M6646" s="3" t="s">
        <v>30</v>
      </c>
      <c r="N6646" s="3" t="s">
        <v>6811</v>
      </c>
      <c r="O6646" s="3" t="s">
        <v>490</v>
      </c>
      <c r="P6646" s="4">
        <v>17109.0</v>
      </c>
      <c r="Q6646" s="3" t="s">
        <v>49</v>
      </c>
      <c r="S6646" s="3" t="s">
        <v>34</v>
      </c>
    </row>
    <row r="6647">
      <c r="A6647" s="2">
        <v>42318.71488425926</v>
      </c>
      <c r="B6647" s="3">
        <v>27.0</v>
      </c>
      <c r="C6647" s="3" t="s">
        <v>6139</v>
      </c>
      <c r="D6647" s="3">
        <v>89.0</v>
      </c>
      <c r="E6647" s="3" t="s">
        <v>6228</v>
      </c>
      <c r="F6647" s="3">
        <v>7.0</v>
      </c>
      <c r="G6647" s="3">
        <v>4.0</v>
      </c>
      <c r="H6647" s="3" t="s">
        <v>1615</v>
      </c>
      <c r="I6647" s="3" t="s">
        <v>4065</v>
      </c>
      <c r="J6647" s="3" t="s">
        <v>1617</v>
      </c>
      <c r="K6647" s="3" t="s">
        <v>24</v>
      </c>
      <c r="L6647" s="3">
        <v>14.0</v>
      </c>
      <c r="M6647" s="3" t="s">
        <v>25</v>
      </c>
      <c r="N6647" s="3" t="s">
        <v>6812</v>
      </c>
      <c r="O6647" s="3" t="s">
        <v>639</v>
      </c>
      <c r="P6647" s="4">
        <v>25578.0</v>
      </c>
      <c r="Q6647" s="3" t="s">
        <v>132</v>
      </c>
      <c r="S6647" s="3" t="s">
        <v>34</v>
      </c>
    </row>
    <row r="6648">
      <c r="A6648" s="2">
        <v>42318.71488425926</v>
      </c>
      <c r="B6648" s="3">
        <v>27.0</v>
      </c>
      <c r="C6648" s="3" t="s">
        <v>6139</v>
      </c>
      <c r="D6648" s="3">
        <v>90.0</v>
      </c>
      <c r="E6648" s="3" t="s">
        <v>6239</v>
      </c>
      <c r="F6648" s="3">
        <v>7.0</v>
      </c>
      <c r="G6648" s="3">
        <v>4.0</v>
      </c>
      <c r="H6648" s="3" t="s">
        <v>1615</v>
      </c>
      <c r="I6648" s="3" t="s">
        <v>4065</v>
      </c>
      <c r="J6648" s="3" t="s">
        <v>1617</v>
      </c>
      <c r="K6648" s="3" t="s">
        <v>24</v>
      </c>
      <c r="L6648" s="3">
        <v>1.0</v>
      </c>
      <c r="M6648" s="3" t="s">
        <v>30</v>
      </c>
      <c r="N6648" s="3" t="s">
        <v>6813</v>
      </c>
      <c r="O6648" s="3" t="s">
        <v>1356</v>
      </c>
      <c r="P6648" s="4">
        <v>18702.0</v>
      </c>
      <c r="Q6648" s="3" t="s">
        <v>86</v>
      </c>
      <c r="S6648" s="3" t="s">
        <v>34</v>
      </c>
    </row>
    <row r="6649">
      <c r="A6649" s="2">
        <v>42318.71488425926</v>
      </c>
      <c r="B6649" s="3">
        <v>27.0</v>
      </c>
      <c r="C6649" s="3" t="s">
        <v>6139</v>
      </c>
      <c r="D6649" s="3">
        <v>90.0</v>
      </c>
      <c r="E6649" s="3" t="s">
        <v>6239</v>
      </c>
      <c r="F6649" s="3">
        <v>7.0</v>
      </c>
      <c r="G6649" s="3">
        <v>4.0</v>
      </c>
      <c r="H6649" s="3" t="s">
        <v>1615</v>
      </c>
      <c r="I6649" s="3" t="s">
        <v>4065</v>
      </c>
      <c r="J6649" s="3" t="s">
        <v>1617</v>
      </c>
      <c r="K6649" s="3" t="s">
        <v>24</v>
      </c>
      <c r="L6649" s="3">
        <v>2.0</v>
      </c>
      <c r="M6649" s="3" t="s">
        <v>25</v>
      </c>
      <c r="N6649" s="3" t="s">
        <v>6814</v>
      </c>
      <c r="O6649" s="3" t="s">
        <v>104</v>
      </c>
      <c r="P6649" s="4">
        <v>19897.0</v>
      </c>
      <c r="Q6649" s="3" t="s">
        <v>79</v>
      </c>
      <c r="S6649" s="3" t="s">
        <v>34</v>
      </c>
    </row>
    <row r="6650">
      <c r="A6650" s="2">
        <v>42318.71488425926</v>
      </c>
      <c r="B6650" s="3">
        <v>27.0</v>
      </c>
      <c r="C6650" s="3" t="s">
        <v>6139</v>
      </c>
      <c r="D6650" s="3">
        <v>90.0</v>
      </c>
      <c r="E6650" s="3" t="s">
        <v>6239</v>
      </c>
      <c r="F6650" s="3">
        <v>7.0</v>
      </c>
      <c r="G6650" s="3">
        <v>4.0</v>
      </c>
      <c r="H6650" s="3" t="s">
        <v>1615</v>
      </c>
      <c r="I6650" s="3" t="s">
        <v>4065</v>
      </c>
      <c r="J6650" s="3" t="s">
        <v>1617</v>
      </c>
      <c r="K6650" s="3" t="s">
        <v>24</v>
      </c>
      <c r="L6650" s="3">
        <v>3.0</v>
      </c>
      <c r="M6650" s="3" t="s">
        <v>30</v>
      </c>
      <c r="N6650" s="3" t="s">
        <v>5155</v>
      </c>
      <c r="O6650" s="3" t="s">
        <v>553</v>
      </c>
      <c r="P6650" s="4">
        <v>28471.0</v>
      </c>
      <c r="Q6650" s="3" t="s">
        <v>52</v>
      </c>
      <c r="S6650" s="3" t="s">
        <v>34</v>
      </c>
    </row>
    <row r="6651">
      <c r="A6651" s="2">
        <v>42318.71488425926</v>
      </c>
      <c r="B6651" s="3">
        <v>27.0</v>
      </c>
      <c r="C6651" s="3" t="s">
        <v>6139</v>
      </c>
      <c r="D6651" s="3">
        <v>90.0</v>
      </c>
      <c r="E6651" s="3" t="s">
        <v>6239</v>
      </c>
      <c r="F6651" s="3">
        <v>7.0</v>
      </c>
      <c r="G6651" s="3">
        <v>4.0</v>
      </c>
      <c r="H6651" s="3" t="s">
        <v>1615</v>
      </c>
      <c r="I6651" s="3" t="s">
        <v>4065</v>
      </c>
      <c r="J6651" s="3" t="s">
        <v>1617</v>
      </c>
      <c r="K6651" s="3" t="s">
        <v>24</v>
      </c>
      <c r="L6651" s="3">
        <v>4.0</v>
      </c>
      <c r="M6651" s="3" t="s">
        <v>25</v>
      </c>
      <c r="N6651" s="3" t="s">
        <v>6815</v>
      </c>
      <c r="O6651" s="3" t="s">
        <v>204</v>
      </c>
      <c r="P6651" s="4">
        <v>22057.0</v>
      </c>
      <c r="Q6651" s="3" t="s">
        <v>372</v>
      </c>
      <c r="S6651" s="3" t="s">
        <v>34</v>
      </c>
    </row>
    <row r="6652">
      <c r="A6652" s="2">
        <v>42318.71488425926</v>
      </c>
      <c r="B6652" s="3">
        <v>27.0</v>
      </c>
      <c r="C6652" s="3" t="s">
        <v>6139</v>
      </c>
      <c r="D6652" s="3">
        <v>90.0</v>
      </c>
      <c r="E6652" s="3" t="s">
        <v>6239</v>
      </c>
      <c r="F6652" s="3">
        <v>7.0</v>
      </c>
      <c r="G6652" s="3">
        <v>4.0</v>
      </c>
      <c r="H6652" s="3" t="s">
        <v>1615</v>
      </c>
      <c r="I6652" s="3" t="s">
        <v>4065</v>
      </c>
      <c r="J6652" s="3" t="s">
        <v>1617</v>
      </c>
      <c r="K6652" s="3" t="s">
        <v>24</v>
      </c>
      <c r="L6652" s="3">
        <v>5.0</v>
      </c>
      <c r="M6652" s="3" t="s">
        <v>30</v>
      </c>
      <c r="N6652" s="3" t="s">
        <v>6816</v>
      </c>
      <c r="O6652" s="3" t="s">
        <v>102</v>
      </c>
      <c r="P6652" s="4">
        <v>23076.0</v>
      </c>
      <c r="Q6652" s="3" t="s">
        <v>75</v>
      </c>
      <c r="S6652" s="3" t="s">
        <v>34</v>
      </c>
    </row>
    <row r="6653">
      <c r="A6653" s="2">
        <v>42318.71488425926</v>
      </c>
      <c r="B6653" s="3">
        <v>27.0</v>
      </c>
      <c r="C6653" s="3" t="s">
        <v>6139</v>
      </c>
      <c r="D6653" s="3">
        <v>90.0</v>
      </c>
      <c r="E6653" s="3" t="s">
        <v>6239</v>
      </c>
      <c r="F6653" s="3">
        <v>7.0</v>
      </c>
      <c r="G6653" s="3">
        <v>4.0</v>
      </c>
      <c r="H6653" s="3" t="s">
        <v>1615</v>
      </c>
      <c r="I6653" s="3" t="s">
        <v>4065</v>
      </c>
      <c r="J6653" s="3" t="s">
        <v>1617</v>
      </c>
      <c r="K6653" s="3" t="s">
        <v>24</v>
      </c>
      <c r="L6653" s="3">
        <v>6.0</v>
      </c>
      <c r="M6653" s="3" t="s">
        <v>25</v>
      </c>
      <c r="N6653" s="3" t="s">
        <v>6817</v>
      </c>
      <c r="O6653" s="3" t="s">
        <v>48</v>
      </c>
      <c r="P6653" s="4">
        <v>30746.0</v>
      </c>
      <c r="Q6653" s="3" t="s">
        <v>115</v>
      </c>
      <c r="S6653" s="3" t="s">
        <v>34</v>
      </c>
    </row>
    <row r="6654">
      <c r="A6654" s="2">
        <v>42318.71488425926</v>
      </c>
      <c r="B6654" s="3">
        <v>27.0</v>
      </c>
      <c r="C6654" s="3" t="s">
        <v>6139</v>
      </c>
      <c r="D6654" s="3">
        <v>90.0</v>
      </c>
      <c r="E6654" s="3" t="s">
        <v>6239</v>
      </c>
      <c r="F6654" s="3">
        <v>7.0</v>
      </c>
      <c r="G6654" s="3">
        <v>4.0</v>
      </c>
      <c r="H6654" s="3" t="s">
        <v>1615</v>
      </c>
      <c r="I6654" s="3" t="s">
        <v>4065</v>
      </c>
      <c r="J6654" s="3" t="s">
        <v>1617</v>
      </c>
      <c r="K6654" s="3" t="s">
        <v>24</v>
      </c>
      <c r="L6654" s="3">
        <v>7.0</v>
      </c>
      <c r="M6654" s="3" t="s">
        <v>30</v>
      </c>
      <c r="N6654" s="3" t="s">
        <v>5245</v>
      </c>
      <c r="O6654" s="3" t="s">
        <v>779</v>
      </c>
      <c r="P6654" s="4">
        <v>18989.0</v>
      </c>
      <c r="Q6654" s="3" t="s">
        <v>105</v>
      </c>
      <c r="S6654" s="3" t="s">
        <v>34</v>
      </c>
    </row>
    <row r="6655">
      <c r="A6655" s="2">
        <v>42318.71488425926</v>
      </c>
      <c r="B6655" s="3">
        <v>27.0</v>
      </c>
      <c r="C6655" s="3" t="s">
        <v>6139</v>
      </c>
      <c r="D6655" s="3">
        <v>21.0</v>
      </c>
      <c r="E6655" s="3" t="s">
        <v>6140</v>
      </c>
      <c r="F6655" s="3">
        <v>8.0</v>
      </c>
      <c r="G6655" s="3">
        <v>3.0</v>
      </c>
      <c r="H6655" s="3" t="s">
        <v>672</v>
      </c>
      <c r="I6655" s="3" t="s">
        <v>673</v>
      </c>
      <c r="J6655" s="3" t="s">
        <v>674</v>
      </c>
      <c r="K6655" s="3" t="s">
        <v>24</v>
      </c>
      <c r="L6655" s="3">
        <v>1.0</v>
      </c>
      <c r="M6655" s="3" t="s">
        <v>30</v>
      </c>
      <c r="N6655" s="3" t="s">
        <v>6818</v>
      </c>
      <c r="O6655" s="3" t="s">
        <v>45</v>
      </c>
      <c r="P6655" s="4">
        <v>26402.0</v>
      </c>
      <c r="Q6655" s="3" t="s">
        <v>228</v>
      </c>
      <c r="S6655" s="3" t="s">
        <v>34</v>
      </c>
    </row>
    <row r="6656">
      <c r="A6656" s="2">
        <v>42318.71488425926</v>
      </c>
      <c r="B6656" s="3">
        <v>27.0</v>
      </c>
      <c r="C6656" s="3" t="s">
        <v>6139</v>
      </c>
      <c r="D6656" s="3">
        <v>21.0</v>
      </c>
      <c r="E6656" s="3" t="s">
        <v>6140</v>
      </c>
      <c r="F6656" s="3">
        <v>8.0</v>
      </c>
      <c r="G6656" s="3">
        <v>3.0</v>
      </c>
      <c r="H6656" s="3" t="s">
        <v>672</v>
      </c>
      <c r="I6656" s="3" t="s">
        <v>673</v>
      </c>
      <c r="J6656" s="3" t="s">
        <v>674</v>
      </c>
      <c r="K6656" s="3" t="s">
        <v>24</v>
      </c>
      <c r="L6656" s="3">
        <v>2.0</v>
      </c>
      <c r="M6656" s="3" t="s">
        <v>25</v>
      </c>
      <c r="N6656" s="3" t="s">
        <v>6819</v>
      </c>
      <c r="O6656" s="3" t="s">
        <v>218</v>
      </c>
      <c r="P6656" s="4">
        <v>25956.0</v>
      </c>
      <c r="Q6656" s="3" t="s">
        <v>1178</v>
      </c>
      <c r="S6656" s="3" t="s">
        <v>34</v>
      </c>
    </row>
    <row r="6657">
      <c r="A6657" s="2">
        <v>42318.71488425926</v>
      </c>
      <c r="B6657" s="3">
        <v>27.0</v>
      </c>
      <c r="C6657" s="3" t="s">
        <v>6139</v>
      </c>
      <c r="D6657" s="3">
        <v>21.0</v>
      </c>
      <c r="E6657" s="3" t="s">
        <v>6140</v>
      </c>
      <c r="F6657" s="3">
        <v>8.0</v>
      </c>
      <c r="G6657" s="3">
        <v>3.0</v>
      </c>
      <c r="H6657" s="3" t="s">
        <v>672</v>
      </c>
      <c r="I6657" s="3" t="s">
        <v>673</v>
      </c>
      <c r="J6657" s="3" t="s">
        <v>674</v>
      </c>
      <c r="K6657" s="3" t="s">
        <v>24</v>
      </c>
      <c r="L6657" s="3">
        <v>3.0</v>
      </c>
      <c r="M6657" s="3" t="s">
        <v>30</v>
      </c>
      <c r="N6657" s="3" t="s">
        <v>6820</v>
      </c>
      <c r="O6657" s="3" t="s">
        <v>1762</v>
      </c>
      <c r="P6657" s="4">
        <v>30187.0</v>
      </c>
      <c r="Q6657" s="3" t="s">
        <v>37</v>
      </c>
      <c r="S6657" s="3" t="s">
        <v>34</v>
      </c>
    </row>
    <row r="6658">
      <c r="A6658" s="2">
        <v>42318.71488425926</v>
      </c>
      <c r="B6658" s="3">
        <v>27.0</v>
      </c>
      <c r="C6658" s="3" t="s">
        <v>6139</v>
      </c>
      <c r="D6658" s="3">
        <v>21.0</v>
      </c>
      <c r="E6658" s="3" t="s">
        <v>6140</v>
      </c>
      <c r="F6658" s="3">
        <v>8.0</v>
      </c>
      <c r="G6658" s="3">
        <v>3.0</v>
      </c>
      <c r="H6658" s="3" t="s">
        <v>672</v>
      </c>
      <c r="I6658" s="3" t="s">
        <v>673</v>
      </c>
      <c r="J6658" s="3" t="s">
        <v>674</v>
      </c>
      <c r="K6658" s="3" t="s">
        <v>24</v>
      </c>
      <c r="L6658" s="3">
        <v>4.0</v>
      </c>
      <c r="M6658" s="3" t="s">
        <v>25</v>
      </c>
      <c r="N6658" s="3" t="s">
        <v>6821</v>
      </c>
      <c r="O6658" s="3" t="s">
        <v>796</v>
      </c>
      <c r="P6658" s="4">
        <v>25305.0</v>
      </c>
      <c r="Q6658" s="3" t="s">
        <v>55</v>
      </c>
      <c r="S6658" s="3" t="s">
        <v>34</v>
      </c>
    </row>
    <row r="6659">
      <c r="A6659" s="2">
        <v>42318.71488425926</v>
      </c>
      <c r="B6659" s="3">
        <v>27.0</v>
      </c>
      <c r="C6659" s="3" t="s">
        <v>6139</v>
      </c>
      <c r="D6659" s="3">
        <v>21.0</v>
      </c>
      <c r="E6659" s="3" t="s">
        <v>6140</v>
      </c>
      <c r="F6659" s="3">
        <v>8.0</v>
      </c>
      <c r="G6659" s="3">
        <v>3.0</v>
      </c>
      <c r="H6659" s="3" t="s">
        <v>672</v>
      </c>
      <c r="I6659" s="3" t="s">
        <v>673</v>
      </c>
      <c r="J6659" s="3" t="s">
        <v>674</v>
      </c>
      <c r="K6659" s="3" t="s">
        <v>24</v>
      </c>
      <c r="L6659" s="3">
        <v>5.0</v>
      </c>
      <c r="M6659" s="3" t="s">
        <v>30</v>
      </c>
      <c r="N6659" s="3" t="s">
        <v>6822</v>
      </c>
      <c r="O6659" s="3" t="s">
        <v>368</v>
      </c>
      <c r="P6659" s="4">
        <v>20287.0</v>
      </c>
      <c r="Q6659" s="3" t="s">
        <v>169</v>
      </c>
      <c r="S6659" s="3" t="s">
        <v>34</v>
      </c>
    </row>
    <row r="6660">
      <c r="A6660" s="2">
        <v>42318.71488425926</v>
      </c>
      <c r="B6660" s="3">
        <v>27.0</v>
      </c>
      <c r="C6660" s="3" t="s">
        <v>6139</v>
      </c>
      <c r="D6660" s="3">
        <v>21.0</v>
      </c>
      <c r="E6660" s="3" t="s">
        <v>6140</v>
      </c>
      <c r="F6660" s="3">
        <v>8.0</v>
      </c>
      <c r="G6660" s="3">
        <v>3.0</v>
      </c>
      <c r="H6660" s="3" t="s">
        <v>672</v>
      </c>
      <c r="I6660" s="3" t="s">
        <v>673</v>
      </c>
      <c r="J6660" s="3" t="s">
        <v>674</v>
      </c>
      <c r="K6660" s="3" t="s">
        <v>24</v>
      </c>
      <c r="L6660" s="3">
        <v>6.0</v>
      </c>
      <c r="M6660" s="3" t="s">
        <v>25</v>
      </c>
      <c r="N6660" s="3" t="s">
        <v>2519</v>
      </c>
      <c r="O6660" s="3" t="s">
        <v>319</v>
      </c>
      <c r="P6660" s="4">
        <v>28217.0</v>
      </c>
      <c r="Q6660" s="3" t="s">
        <v>37</v>
      </c>
      <c r="S6660" s="3" t="s">
        <v>34</v>
      </c>
    </row>
    <row r="6661">
      <c r="A6661" s="2">
        <v>42318.71488425926</v>
      </c>
      <c r="B6661" s="3">
        <v>27.0</v>
      </c>
      <c r="C6661" s="3" t="s">
        <v>6139</v>
      </c>
      <c r="D6661" s="3">
        <v>21.0</v>
      </c>
      <c r="E6661" s="3" t="s">
        <v>6140</v>
      </c>
      <c r="F6661" s="3">
        <v>8.0</v>
      </c>
      <c r="G6661" s="3">
        <v>3.0</v>
      </c>
      <c r="H6661" s="3" t="s">
        <v>672</v>
      </c>
      <c r="I6661" s="3" t="s">
        <v>673</v>
      </c>
      <c r="J6661" s="3" t="s">
        <v>674</v>
      </c>
      <c r="K6661" s="3" t="s">
        <v>24</v>
      </c>
      <c r="L6661" s="3">
        <v>7.0</v>
      </c>
      <c r="M6661" s="3" t="s">
        <v>30</v>
      </c>
      <c r="N6661" s="3" t="s">
        <v>5595</v>
      </c>
      <c r="O6661" s="3" t="s">
        <v>6035</v>
      </c>
      <c r="P6661" s="4">
        <v>35604.0</v>
      </c>
      <c r="Q6661" s="3" t="s">
        <v>191</v>
      </c>
      <c r="S6661" s="3" t="s">
        <v>34</v>
      </c>
    </row>
    <row r="6662">
      <c r="A6662" s="2">
        <v>42318.71488425926</v>
      </c>
      <c r="B6662" s="3">
        <v>27.0</v>
      </c>
      <c r="C6662" s="3" t="s">
        <v>6139</v>
      </c>
      <c r="D6662" s="3">
        <v>21.0</v>
      </c>
      <c r="E6662" s="3" t="s">
        <v>6140</v>
      </c>
      <c r="F6662" s="3">
        <v>8.0</v>
      </c>
      <c r="G6662" s="3">
        <v>3.0</v>
      </c>
      <c r="H6662" s="3" t="s">
        <v>672</v>
      </c>
      <c r="I6662" s="3" t="s">
        <v>673</v>
      </c>
      <c r="J6662" s="3" t="s">
        <v>674</v>
      </c>
      <c r="K6662" s="3" t="s">
        <v>24</v>
      </c>
      <c r="L6662" s="3">
        <v>8.0</v>
      </c>
      <c r="M6662" s="3" t="s">
        <v>25</v>
      </c>
      <c r="N6662" s="3" t="s">
        <v>6823</v>
      </c>
      <c r="O6662" s="3" t="s">
        <v>141</v>
      </c>
      <c r="P6662" s="4">
        <v>26345.0</v>
      </c>
      <c r="Q6662" s="3" t="s">
        <v>712</v>
      </c>
      <c r="S6662" s="3" t="s">
        <v>34</v>
      </c>
    </row>
    <row r="6663">
      <c r="A6663" s="2">
        <v>42318.71488425926</v>
      </c>
      <c r="B6663" s="3">
        <v>27.0</v>
      </c>
      <c r="C6663" s="3" t="s">
        <v>6139</v>
      </c>
      <c r="D6663" s="3">
        <v>21.0</v>
      </c>
      <c r="E6663" s="3" t="s">
        <v>6140</v>
      </c>
      <c r="F6663" s="3">
        <v>8.0</v>
      </c>
      <c r="G6663" s="3">
        <v>3.0</v>
      </c>
      <c r="H6663" s="3" t="s">
        <v>672</v>
      </c>
      <c r="I6663" s="3" t="s">
        <v>673</v>
      </c>
      <c r="J6663" s="3" t="s">
        <v>674</v>
      </c>
      <c r="K6663" s="3" t="s">
        <v>24</v>
      </c>
      <c r="L6663" s="3">
        <v>9.0</v>
      </c>
      <c r="M6663" s="3" t="s">
        <v>30</v>
      </c>
      <c r="N6663" s="3" t="s">
        <v>6824</v>
      </c>
      <c r="O6663" s="3" t="s">
        <v>6825</v>
      </c>
      <c r="P6663" s="4">
        <v>16912.0</v>
      </c>
      <c r="Q6663" s="3" t="s">
        <v>49</v>
      </c>
      <c r="S6663" s="3" t="s">
        <v>34</v>
      </c>
    </row>
    <row r="6664">
      <c r="A6664" s="2">
        <v>42318.71488425926</v>
      </c>
      <c r="B6664" s="3">
        <v>27.0</v>
      </c>
      <c r="C6664" s="3" t="s">
        <v>6139</v>
      </c>
      <c r="D6664" s="3">
        <v>21.0</v>
      </c>
      <c r="E6664" s="3" t="s">
        <v>6140</v>
      </c>
      <c r="F6664" s="3">
        <v>8.0</v>
      </c>
      <c r="G6664" s="3">
        <v>3.0</v>
      </c>
      <c r="H6664" s="3" t="s">
        <v>672</v>
      </c>
      <c r="I6664" s="3" t="s">
        <v>673</v>
      </c>
      <c r="J6664" s="3" t="s">
        <v>674</v>
      </c>
      <c r="K6664" s="3" t="s">
        <v>24</v>
      </c>
      <c r="L6664" s="3">
        <v>10.0</v>
      </c>
      <c r="M6664" s="3" t="s">
        <v>25</v>
      </c>
      <c r="N6664" s="3" t="s">
        <v>3076</v>
      </c>
      <c r="O6664" s="3" t="s">
        <v>218</v>
      </c>
      <c r="P6664" s="4">
        <v>19667.0</v>
      </c>
      <c r="Q6664" s="3" t="s">
        <v>205</v>
      </c>
      <c r="S6664" s="3" t="s">
        <v>34</v>
      </c>
    </row>
    <row r="6665">
      <c r="A6665" s="2">
        <v>42318.71488425926</v>
      </c>
      <c r="B6665" s="3">
        <v>27.0</v>
      </c>
      <c r="C6665" s="3" t="s">
        <v>6139</v>
      </c>
      <c r="D6665" s="3">
        <v>21.0</v>
      </c>
      <c r="E6665" s="3" t="s">
        <v>6140</v>
      </c>
      <c r="F6665" s="3">
        <v>8.0</v>
      </c>
      <c r="G6665" s="3">
        <v>3.0</v>
      </c>
      <c r="H6665" s="3" t="s">
        <v>672</v>
      </c>
      <c r="I6665" s="3" t="s">
        <v>673</v>
      </c>
      <c r="J6665" s="3" t="s">
        <v>674</v>
      </c>
      <c r="K6665" s="3" t="s">
        <v>24</v>
      </c>
      <c r="L6665" s="3">
        <v>11.0</v>
      </c>
      <c r="M6665" s="3" t="s">
        <v>30</v>
      </c>
      <c r="N6665" s="3" t="s">
        <v>6826</v>
      </c>
      <c r="O6665" s="3" t="s">
        <v>102</v>
      </c>
      <c r="P6665" s="4">
        <v>20726.0</v>
      </c>
      <c r="Q6665" s="3" t="s">
        <v>40</v>
      </c>
      <c r="S6665" s="3" t="s">
        <v>34</v>
      </c>
    </row>
    <row r="6666">
      <c r="A6666" s="2">
        <v>42318.71488425926</v>
      </c>
      <c r="B6666" s="3">
        <v>27.0</v>
      </c>
      <c r="C6666" s="3" t="s">
        <v>6139</v>
      </c>
      <c r="D6666" s="3">
        <v>21.0</v>
      </c>
      <c r="E6666" s="3" t="s">
        <v>6140</v>
      </c>
      <c r="F6666" s="3">
        <v>8.0</v>
      </c>
      <c r="G6666" s="3">
        <v>3.0</v>
      </c>
      <c r="H6666" s="3" t="s">
        <v>672</v>
      </c>
      <c r="I6666" s="3" t="s">
        <v>673</v>
      </c>
      <c r="J6666" s="3" t="s">
        <v>674</v>
      </c>
      <c r="K6666" s="3" t="s">
        <v>24</v>
      </c>
      <c r="L6666" s="3">
        <v>12.0</v>
      </c>
      <c r="M6666" s="3" t="s">
        <v>25</v>
      </c>
      <c r="N6666" s="3" t="s">
        <v>6827</v>
      </c>
      <c r="O6666" s="3" t="s">
        <v>95</v>
      </c>
      <c r="P6666" s="4">
        <v>17072.0</v>
      </c>
      <c r="Q6666" s="3" t="s">
        <v>49</v>
      </c>
      <c r="S6666" s="3" t="s">
        <v>34</v>
      </c>
    </row>
    <row r="6667">
      <c r="A6667" s="2">
        <v>42318.71488425926</v>
      </c>
      <c r="B6667" s="3">
        <v>27.0</v>
      </c>
      <c r="C6667" s="3" t="s">
        <v>6139</v>
      </c>
      <c r="D6667" s="3">
        <v>21.0</v>
      </c>
      <c r="E6667" s="3" t="s">
        <v>6140</v>
      </c>
      <c r="F6667" s="3">
        <v>8.0</v>
      </c>
      <c r="G6667" s="3">
        <v>3.0</v>
      </c>
      <c r="H6667" s="3" t="s">
        <v>672</v>
      </c>
      <c r="I6667" s="3" t="s">
        <v>673</v>
      </c>
      <c r="J6667" s="3" t="s">
        <v>674</v>
      </c>
      <c r="K6667" s="3" t="s">
        <v>24</v>
      </c>
      <c r="L6667" s="3">
        <v>13.0</v>
      </c>
      <c r="M6667" s="3" t="s">
        <v>30</v>
      </c>
      <c r="N6667" s="3" t="s">
        <v>1019</v>
      </c>
      <c r="O6667" s="3" t="s">
        <v>1936</v>
      </c>
      <c r="P6667" s="4">
        <v>34219.0</v>
      </c>
      <c r="Q6667" s="3" t="s">
        <v>191</v>
      </c>
      <c r="S6667" s="3" t="s">
        <v>34</v>
      </c>
    </row>
    <row r="6668">
      <c r="A6668" s="2">
        <v>42318.71488425926</v>
      </c>
      <c r="B6668" s="3">
        <v>27.0</v>
      </c>
      <c r="C6668" s="3" t="s">
        <v>6139</v>
      </c>
      <c r="D6668" s="3">
        <v>21.0</v>
      </c>
      <c r="E6668" s="3" t="s">
        <v>6140</v>
      </c>
      <c r="F6668" s="3">
        <v>8.0</v>
      </c>
      <c r="G6668" s="3">
        <v>3.0</v>
      </c>
      <c r="H6668" s="3" t="s">
        <v>672</v>
      </c>
      <c r="I6668" s="3" t="s">
        <v>673</v>
      </c>
      <c r="J6668" s="3" t="s">
        <v>674</v>
      </c>
      <c r="K6668" s="3" t="s">
        <v>24</v>
      </c>
      <c r="L6668" s="3">
        <v>14.0</v>
      </c>
      <c r="M6668" s="3" t="s">
        <v>25</v>
      </c>
      <c r="N6668" s="3" t="s">
        <v>6828</v>
      </c>
      <c r="O6668" s="3" t="s">
        <v>6829</v>
      </c>
      <c r="P6668" s="4">
        <v>34332.0</v>
      </c>
      <c r="Q6668" s="3" t="s">
        <v>191</v>
      </c>
      <c r="S6668" s="3" t="s">
        <v>34</v>
      </c>
    </row>
    <row r="6669">
      <c r="A6669" s="2">
        <v>42318.71488425926</v>
      </c>
      <c r="B6669" s="3">
        <v>27.0</v>
      </c>
      <c r="C6669" s="3" t="s">
        <v>6139</v>
      </c>
      <c r="D6669" s="3">
        <v>21.0</v>
      </c>
      <c r="E6669" s="3" t="s">
        <v>6140</v>
      </c>
      <c r="F6669" s="3">
        <v>8.0</v>
      </c>
      <c r="G6669" s="3">
        <v>3.0</v>
      </c>
      <c r="H6669" s="3" t="s">
        <v>672</v>
      </c>
      <c r="I6669" s="3" t="s">
        <v>673</v>
      </c>
      <c r="J6669" s="3" t="s">
        <v>674</v>
      </c>
      <c r="K6669" s="3" t="s">
        <v>24</v>
      </c>
      <c r="L6669" s="3">
        <v>15.0</v>
      </c>
      <c r="M6669" s="3" t="s">
        <v>30</v>
      </c>
      <c r="N6669" s="3" t="s">
        <v>26</v>
      </c>
      <c r="O6669" s="3" t="s">
        <v>375</v>
      </c>
      <c r="P6669" s="4">
        <v>20621.0</v>
      </c>
      <c r="Q6669" s="3" t="s">
        <v>132</v>
      </c>
      <c r="S6669" s="3" t="s">
        <v>34</v>
      </c>
    </row>
    <row r="6670">
      <c r="A6670" s="2">
        <v>42318.71488425926</v>
      </c>
      <c r="B6670" s="3">
        <v>27.0</v>
      </c>
      <c r="C6670" s="3" t="s">
        <v>6139</v>
      </c>
      <c r="D6670" s="3">
        <v>21.0</v>
      </c>
      <c r="E6670" s="3" t="s">
        <v>6140</v>
      </c>
      <c r="F6670" s="3">
        <v>8.0</v>
      </c>
      <c r="G6670" s="3">
        <v>3.0</v>
      </c>
      <c r="H6670" s="3" t="s">
        <v>672</v>
      </c>
      <c r="I6670" s="3" t="s">
        <v>673</v>
      </c>
      <c r="J6670" s="3" t="s">
        <v>674</v>
      </c>
      <c r="K6670" s="3" t="s">
        <v>24</v>
      </c>
      <c r="L6670" s="3">
        <v>16.0</v>
      </c>
      <c r="M6670" s="3" t="s">
        <v>25</v>
      </c>
      <c r="N6670" s="3" t="s">
        <v>5691</v>
      </c>
      <c r="O6670" s="3" t="s">
        <v>196</v>
      </c>
      <c r="P6670" s="4">
        <v>33331.0</v>
      </c>
      <c r="Q6670" s="3" t="s">
        <v>132</v>
      </c>
      <c r="S6670" s="3" t="s">
        <v>34</v>
      </c>
    </row>
    <row r="6671">
      <c r="A6671" s="2">
        <v>42318.71488425926</v>
      </c>
      <c r="B6671" s="3">
        <v>27.0</v>
      </c>
      <c r="C6671" s="3" t="s">
        <v>6139</v>
      </c>
      <c r="D6671" s="3">
        <v>21.0</v>
      </c>
      <c r="E6671" s="3" t="s">
        <v>6140</v>
      </c>
      <c r="F6671" s="3">
        <v>8.0</v>
      </c>
      <c r="G6671" s="3">
        <v>3.0</v>
      </c>
      <c r="H6671" s="3" t="s">
        <v>672</v>
      </c>
      <c r="I6671" s="3" t="s">
        <v>673</v>
      </c>
      <c r="J6671" s="3" t="s">
        <v>674</v>
      </c>
      <c r="K6671" s="3" t="s">
        <v>24</v>
      </c>
      <c r="L6671" s="3">
        <v>17.0</v>
      </c>
      <c r="M6671" s="3" t="s">
        <v>30</v>
      </c>
      <c r="N6671" s="3" t="s">
        <v>6830</v>
      </c>
      <c r="O6671" s="3" t="s">
        <v>452</v>
      </c>
      <c r="P6671" s="4">
        <v>20484.0</v>
      </c>
      <c r="Q6671" s="3" t="s">
        <v>110</v>
      </c>
      <c r="S6671" s="3" t="s">
        <v>34</v>
      </c>
    </row>
    <row r="6672">
      <c r="A6672" s="2">
        <v>42318.71488425926</v>
      </c>
      <c r="B6672" s="3">
        <v>27.0</v>
      </c>
      <c r="C6672" s="3" t="s">
        <v>6139</v>
      </c>
      <c r="D6672" s="3">
        <v>21.0</v>
      </c>
      <c r="E6672" s="3" t="s">
        <v>6140</v>
      </c>
      <c r="F6672" s="3">
        <v>8.0</v>
      </c>
      <c r="G6672" s="3">
        <v>3.0</v>
      </c>
      <c r="H6672" s="3" t="s">
        <v>672</v>
      </c>
      <c r="I6672" s="3" t="s">
        <v>673</v>
      </c>
      <c r="J6672" s="3" t="s">
        <v>674</v>
      </c>
      <c r="K6672" s="3" t="s">
        <v>24</v>
      </c>
      <c r="L6672" s="3">
        <v>18.0</v>
      </c>
      <c r="M6672" s="3" t="s">
        <v>25</v>
      </c>
      <c r="N6672" s="3" t="s">
        <v>5223</v>
      </c>
      <c r="O6672" s="3" t="s">
        <v>281</v>
      </c>
      <c r="P6672" s="4">
        <v>16531.0</v>
      </c>
      <c r="Q6672" s="3" t="s">
        <v>105</v>
      </c>
      <c r="S6672" s="3" t="s">
        <v>34</v>
      </c>
    </row>
    <row r="6673">
      <c r="A6673" s="2">
        <v>42318.71488425926</v>
      </c>
      <c r="B6673" s="3">
        <v>27.0</v>
      </c>
      <c r="C6673" s="3" t="s">
        <v>6139</v>
      </c>
      <c r="D6673" s="3">
        <v>21.0</v>
      </c>
      <c r="E6673" s="3" t="s">
        <v>6140</v>
      </c>
      <c r="F6673" s="3">
        <v>8.0</v>
      </c>
      <c r="G6673" s="3">
        <v>3.0</v>
      </c>
      <c r="H6673" s="3" t="s">
        <v>672</v>
      </c>
      <c r="I6673" s="3" t="s">
        <v>673</v>
      </c>
      <c r="J6673" s="3" t="s">
        <v>674</v>
      </c>
      <c r="K6673" s="3" t="s">
        <v>24</v>
      </c>
      <c r="L6673" s="3">
        <v>19.0</v>
      </c>
      <c r="M6673" s="3" t="s">
        <v>30</v>
      </c>
      <c r="N6673" s="3" t="s">
        <v>6831</v>
      </c>
      <c r="O6673" s="3" t="s">
        <v>1280</v>
      </c>
      <c r="P6673" s="4">
        <v>23269.0</v>
      </c>
      <c r="Q6673" s="3" t="s">
        <v>132</v>
      </c>
      <c r="S6673" s="3" t="s">
        <v>34</v>
      </c>
    </row>
    <row r="6674">
      <c r="A6674" s="2">
        <v>42318.71488425926</v>
      </c>
      <c r="B6674" s="3">
        <v>27.0</v>
      </c>
      <c r="C6674" s="3" t="s">
        <v>6139</v>
      </c>
      <c r="D6674" s="3">
        <v>21.0</v>
      </c>
      <c r="E6674" s="3" t="s">
        <v>6140</v>
      </c>
      <c r="F6674" s="3">
        <v>8.0</v>
      </c>
      <c r="G6674" s="3">
        <v>3.0</v>
      </c>
      <c r="H6674" s="3" t="s">
        <v>672</v>
      </c>
      <c r="I6674" s="3" t="s">
        <v>673</v>
      </c>
      <c r="J6674" s="3" t="s">
        <v>674</v>
      </c>
      <c r="K6674" s="3" t="s">
        <v>24</v>
      </c>
      <c r="L6674" s="3">
        <v>20.0</v>
      </c>
      <c r="M6674" s="3" t="s">
        <v>25</v>
      </c>
      <c r="N6674" s="3" t="s">
        <v>6832</v>
      </c>
      <c r="O6674" s="3" t="s">
        <v>69</v>
      </c>
      <c r="P6674" s="4">
        <v>18707.0</v>
      </c>
      <c r="Q6674" s="3" t="s">
        <v>72</v>
      </c>
      <c r="S6674" s="3" t="s">
        <v>34</v>
      </c>
    </row>
    <row r="6675">
      <c r="A6675" s="2">
        <v>42318.71488425926</v>
      </c>
      <c r="B6675" s="3">
        <v>27.0</v>
      </c>
      <c r="C6675" s="3" t="s">
        <v>6139</v>
      </c>
      <c r="D6675" s="3">
        <v>21.0</v>
      </c>
      <c r="E6675" s="3" t="s">
        <v>6140</v>
      </c>
      <c r="F6675" s="3">
        <v>8.0</v>
      </c>
      <c r="G6675" s="3">
        <v>3.0</v>
      </c>
      <c r="H6675" s="3" t="s">
        <v>672</v>
      </c>
      <c r="I6675" s="3" t="s">
        <v>673</v>
      </c>
      <c r="J6675" s="3" t="s">
        <v>674</v>
      </c>
      <c r="K6675" s="3" t="s">
        <v>24</v>
      </c>
      <c r="L6675" s="3">
        <v>21.0</v>
      </c>
      <c r="M6675" s="3" t="s">
        <v>30</v>
      </c>
      <c r="N6675" s="3" t="s">
        <v>6833</v>
      </c>
      <c r="O6675" s="3" t="s">
        <v>1879</v>
      </c>
      <c r="P6675" s="4">
        <v>23401.0</v>
      </c>
      <c r="Q6675" s="3" t="s">
        <v>86</v>
      </c>
      <c r="S6675" s="3" t="s">
        <v>34</v>
      </c>
    </row>
    <row r="6676">
      <c r="A6676" s="2">
        <v>42318.71488425926</v>
      </c>
      <c r="B6676" s="3">
        <v>27.0</v>
      </c>
      <c r="C6676" s="3" t="s">
        <v>6139</v>
      </c>
      <c r="D6676" s="3">
        <v>25.0</v>
      </c>
      <c r="E6676" s="3" t="s">
        <v>6158</v>
      </c>
      <c r="F6676" s="3">
        <v>8.0</v>
      </c>
      <c r="G6676" s="3">
        <v>3.0</v>
      </c>
      <c r="H6676" s="3" t="s">
        <v>672</v>
      </c>
      <c r="I6676" s="3" t="s">
        <v>673</v>
      </c>
      <c r="J6676" s="3" t="s">
        <v>674</v>
      </c>
      <c r="K6676" s="3" t="s">
        <v>24</v>
      </c>
      <c r="L6676" s="3">
        <v>1.0</v>
      </c>
      <c r="M6676" s="3" t="s">
        <v>25</v>
      </c>
      <c r="N6676" s="3" t="s">
        <v>4586</v>
      </c>
      <c r="O6676" s="3" t="s">
        <v>536</v>
      </c>
      <c r="P6676" s="4">
        <v>18472.0</v>
      </c>
      <c r="Q6676" s="3" t="s">
        <v>49</v>
      </c>
      <c r="S6676" s="3" t="s">
        <v>34</v>
      </c>
    </row>
    <row r="6677">
      <c r="A6677" s="2">
        <v>42318.71488425926</v>
      </c>
      <c r="B6677" s="3">
        <v>27.0</v>
      </c>
      <c r="C6677" s="3" t="s">
        <v>6139</v>
      </c>
      <c r="D6677" s="3">
        <v>25.0</v>
      </c>
      <c r="E6677" s="3" t="s">
        <v>6158</v>
      </c>
      <c r="F6677" s="3">
        <v>8.0</v>
      </c>
      <c r="G6677" s="3">
        <v>3.0</v>
      </c>
      <c r="H6677" s="3" t="s">
        <v>672</v>
      </c>
      <c r="I6677" s="3" t="s">
        <v>673</v>
      </c>
      <c r="J6677" s="3" t="s">
        <v>674</v>
      </c>
      <c r="K6677" s="3" t="s">
        <v>24</v>
      </c>
      <c r="L6677" s="3">
        <v>2.0</v>
      </c>
      <c r="M6677" s="3" t="s">
        <v>30</v>
      </c>
      <c r="N6677" s="3" t="s">
        <v>1268</v>
      </c>
      <c r="O6677" s="3" t="s">
        <v>375</v>
      </c>
      <c r="P6677" s="4">
        <v>21798.0</v>
      </c>
      <c r="Q6677" s="3" t="s">
        <v>72</v>
      </c>
      <c r="S6677" s="3" t="s">
        <v>34</v>
      </c>
    </row>
    <row r="6678">
      <c r="A6678" s="2">
        <v>42318.71488425926</v>
      </c>
      <c r="B6678" s="3">
        <v>27.0</v>
      </c>
      <c r="C6678" s="3" t="s">
        <v>6139</v>
      </c>
      <c r="D6678" s="3">
        <v>25.0</v>
      </c>
      <c r="E6678" s="3" t="s">
        <v>6158</v>
      </c>
      <c r="F6678" s="3">
        <v>8.0</v>
      </c>
      <c r="G6678" s="3">
        <v>3.0</v>
      </c>
      <c r="H6678" s="3" t="s">
        <v>672</v>
      </c>
      <c r="I6678" s="3" t="s">
        <v>673</v>
      </c>
      <c r="J6678" s="3" t="s">
        <v>674</v>
      </c>
      <c r="K6678" s="3" t="s">
        <v>24</v>
      </c>
      <c r="L6678" s="3">
        <v>3.0</v>
      </c>
      <c r="M6678" s="3" t="s">
        <v>25</v>
      </c>
      <c r="N6678" s="3" t="s">
        <v>925</v>
      </c>
      <c r="O6678" s="3" t="s">
        <v>168</v>
      </c>
      <c r="P6678" s="4">
        <v>19214.0</v>
      </c>
      <c r="Q6678" s="3" t="s">
        <v>105</v>
      </c>
      <c r="S6678" s="3" t="s">
        <v>34</v>
      </c>
    </row>
    <row r="6679">
      <c r="A6679" s="2">
        <v>42318.71488425926</v>
      </c>
      <c r="B6679" s="3">
        <v>27.0</v>
      </c>
      <c r="C6679" s="3" t="s">
        <v>6139</v>
      </c>
      <c r="D6679" s="3">
        <v>25.0</v>
      </c>
      <c r="E6679" s="3" t="s">
        <v>6158</v>
      </c>
      <c r="F6679" s="3">
        <v>8.0</v>
      </c>
      <c r="G6679" s="3">
        <v>3.0</v>
      </c>
      <c r="H6679" s="3" t="s">
        <v>672</v>
      </c>
      <c r="I6679" s="3" t="s">
        <v>673</v>
      </c>
      <c r="J6679" s="3" t="s">
        <v>674</v>
      </c>
      <c r="K6679" s="3" t="s">
        <v>24</v>
      </c>
      <c r="L6679" s="3">
        <v>4.0</v>
      </c>
      <c r="M6679" s="3" t="s">
        <v>30</v>
      </c>
      <c r="N6679" s="3" t="s">
        <v>6834</v>
      </c>
      <c r="O6679" s="3" t="s">
        <v>2981</v>
      </c>
      <c r="P6679" s="4">
        <v>19966.0</v>
      </c>
      <c r="Q6679" s="3" t="s">
        <v>117</v>
      </c>
      <c r="S6679" s="3" t="s">
        <v>34</v>
      </c>
    </row>
    <row r="6680">
      <c r="A6680" s="2">
        <v>42318.71488425926</v>
      </c>
      <c r="B6680" s="3">
        <v>27.0</v>
      </c>
      <c r="C6680" s="3" t="s">
        <v>6139</v>
      </c>
      <c r="D6680" s="3">
        <v>25.0</v>
      </c>
      <c r="E6680" s="3" t="s">
        <v>6158</v>
      </c>
      <c r="F6680" s="3">
        <v>8.0</v>
      </c>
      <c r="G6680" s="3">
        <v>3.0</v>
      </c>
      <c r="H6680" s="3" t="s">
        <v>672</v>
      </c>
      <c r="I6680" s="3" t="s">
        <v>673</v>
      </c>
      <c r="J6680" s="3" t="s">
        <v>674</v>
      </c>
      <c r="K6680" s="3" t="s">
        <v>24</v>
      </c>
      <c r="L6680" s="3">
        <v>5.0</v>
      </c>
      <c r="M6680" s="3" t="s">
        <v>25</v>
      </c>
      <c r="N6680" s="3" t="s">
        <v>6835</v>
      </c>
      <c r="O6680" s="3" t="s">
        <v>54</v>
      </c>
      <c r="P6680" s="4">
        <v>32172.0</v>
      </c>
      <c r="Q6680" s="3" t="s">
        <v>60</v>
      </c>
      <c r="S6680" s="3" t="s">
        <v>34</v>
      </c>
    </row>
    <row r="6681">
      <c r="A6681" s="2">
        <v>42318.71488425926</v>
      </c>
      <c r="B6681" s="3">
        <v>27.0</v>
      </c>
      <c r="C6681" s="3" t="s">
        <v>6139</v>
      </c>
      <c r="D6681" s="3">
        <v>25.0</v>
      </c>
      <c r="E6681" s="3" t="s">
        <v>6158</v>
      </c>
      <c r="F6681" s="3">
        <v>8.0</v>
      </c>
      <c r="G6681" s="3">
        <v>3.0</v>
      </c>
      <c r="H6681" s="3" t="s">
        <v>672</v>
      </c>
      <c r="I6681" s="3" t="s">
        <v>673</v>
      </c>
      <c r="J6681" s="3" t="s">
        <v>674</v>
      </c>
      <c r="K6681" s="3" t="s">
        <v>24</v>
      </c>
      <c r="L6681" s="3">
        <v>6.0</v>
      </c>
      <c r="M6681" s="3" t="s">
        <v>30</v>
      </c>
      <c r="N6681" s="3" t="s">
        <v>3096</v>
      </c>
      <c r="O6681" s="3" t="s">
        <v>2285</v>
      </c>
      <c r="P6681" s="4">
        <v>17230.0</v>
      </c>
      <c r="Q6681" s="3" t="s">
        <v>49</v>
      </c>
      <c r="S6681" s="3" t="s">
        <v>34</v>
      </c>
    </row>
    <row r="6682">
      <c r="A6682" s="2">
        <v>42318.71488425926</v>
      </c>
      <c r="B6682" s="3">
        <v>27.0</v>
      </c>
      <c r="C6682" s="3" t="s">
        <v>6139</v>
      </c>
      <c r="D6682" s="3">
        <v>25.0</v>
      </c>
      <c r="E6682" s="3" t="s">
        <v>6158</v>
      </c>
      <c r="F6682" s="3">
        <v>8.0</v>
      </c>
      <c r="G6682" s="3">
        <v>3.0</v>
      </c>
      <c r="H6682" s="3" t="s">
        <v>672</v>
      </c>
      <c r="I6682" s="3" t="s">
        <v>673</v>
      </c>
      <c r="J6682" s="3" t="s">
        <v>674</v>
      </c>
      <c r="K6682" s="3" t="s">
        <v>24</v>
      </c>
      <c r="L6682" s="3">
        <v>7.0</v>
      </c>
      <c r="M6682" s="3" t="s">
        <v>25</v>
      </c>
      <c r="N6682" s="3" t="s">
        <v>6836</v>
      </c>
      <c r="O6682" s="3" t="s">
        <v>69</v>
      </c>
      <c r="P6682" s="4">
        <v>24596.0</v>
      </c>
      <c r="Q6682" s="3" t="s">
        <v>169</v>
      </c>
      <c r="S6682" s="3" t="s">
        <v>34</v>
      </c>
    </row>
    <row r="6683">
      <c r="A6683" s="2">
        <v>42318.71488425926</v>
      </c>
      <c r="B6683" s="3">
        <v>27.0</v>
      </c>
      <c r="C6683" s="3" t="s">
        <v>6139</v>
      </c>
      <c r="D6683" s="3">
        <v>25.0</v>
      </c>
      <c r="E6683" s="3" t="s">
        <v>6158</v>
      </c>
      <c r="F6683" s="3">
        <v>8.0</v>
      </c>
      <c r="G6683" s="3">
        <v>3.0</v>
      </c>
      <c r="H6683" s="3" t="s">
        <v>672</v>
      </c>
      <c r="I6683" s="3" t="s">
        <v>673</v>
      </c>
      <c r="J6683" s="3" t="s">
        <v>674</v>
      </c>
      <c r="K6683" s="3" t="s">
        <v>24</v>
      </c>
      <c r="L6683" s="3">
        <v>8.0</v>
      </c>
      <c r="M6683" s="3" t="s">
        <v>30</v>
      </c>
      <c r="N6683" s="3" t="s">
        <v>6837</v>
      </c>
      <c r="O6683" s="3" t="s">
        <v>448</v>
      </c>
      <c r="P6683" s="4">
        <v>25756.0</v>
      </c>
      <c r="Q6683" s="3" t="s">
        <v>132</v>
      </c>
      <c r="S6683" s="3" t="s">
        <v>34</v>
      </c>
    </row>
    <row r="6684">
      <c r="A6684" s="2">
        <v>42318.71488425926</v>
      </c>
      <c r="B6684" s="3">
        <v>27.0</v>
      </c>
      <c r="C6684" s="3" t="s">
        <v>6139</v>
      </c>
      <c r="D6684" s="3">
        <v>25.0</v>
      </c>
      <c r="E6684" s="3" t="s">
        <v>6158</v>
      </c>
      <c r="F6684" s="3">
        <v>8.0</v>
      </c>
      <c r="G6684" s="3">
        <v>3.0</v>
      </c>
      <c r="H6684" s="3" t="s">
        <v>672</v>
      </c>
      <c r="I6684" s="3" t="s">
        <v>673</v>
      </c>
      <c r="J6684" s="3" t="s">
        <v>674</v>
      </c>
      <c r="K6684" s="3" t="s">
        <v>24</v>
      </c>
      <c r="L6684" s="3">
        <v>9.0</v>
      </c>
      <c r="M6684" s="3" t="s">
        <v>25</v>
      </c>
      <c r="N6684" s="3" t="s">
        <v>4972</v>
      </c>
      <c r="O6684" s="3" t="s">
        <v>1637</v>
      </c>
      <c r="P6684" s="4">
        <v>24134.0</v>
      </c>
      <c r="Q6684" s="3" t="s">
        <v>110</v>
      </c>
      <c r="S6684" s="3" t="s">
        <v>34</v>
      </c>
    </row>
    <row r="6685">
      <c r="A6685" s="2">
        <v>42318.71488425926</v>
      </c>
      <c r="B6685" s="3">
        <v>27.0</v>
      </c>
      <c r="C6685" s="3" t="s">
        <v>6139</v>
      </c>
      <c r="D6685" s="3">
        <v>25.0</v>
      </c>
      <c r="E6685" s="3" t="s">
        <v>6158</v>
      </c>
      <c r="F6685" s="3">
        <v>8.0</v>
      </c>
      <c r="G6685" s="3">
        <v>3.0</v>
      </c>
      <c r="H6685" s="3" t="s">
        <v>672</v>
      </c>
      <c r="I6685" s="3" t="s">
        <v>673</v>
      </c>
      <c r="J6685" s="3" t="s">
        <v>674</v>
      </c>
      <c r="K6685" s="3" t="s">
        <v>24</v>
      </c>
      <c r="L6685" s="3">
        <v>10.0</v>
      </c>
      <c r="M6685" s="3" t="s">
        <v>30</v>
      </c>
      <c r="N6685" s="3" t="s">
        <v>6838</v>
      </c>
      <c r="O6685" s="3" t="s">
        <v>264</v>
      </c>
      <c r="P6685" s="4">
        <v>27863.0</v>
      </c>
      <c r="Q6685" s="3" t="s">
        <v>153</v>
      </c>
      <c r="S6685" s="3" t="s">
        <v>34</v>
      </c>
    </row>
    <row r="6686">
      <c r="A6686" s="2">
        <v>42318.71488425926</v>
      </c>
      <c r="B6686" s="3">
        <v>27.0</v>
      </c>
      <c r="C6686" s="3" t="s">
        <v>6139</v>
      </c>
      <c r="D6686" s="3">
        <v>25.0</v>
      </c>
      <c r="E6686" s="3" t="s">
        <v>6158</v>
      </c>
      <c r="F6686" s="3">
        <v>8.0</v>
      </c>
      <c r="G6686" s="3">
        <v>3.0</v>
      </c>
      <c r="H6686" s="3" t="s">
        <v>672</v>
      </c>
      <c r="I6686" s="3" t="s">
        <v>673</v>
      </c>
      <c r="J6686" s="3" t="s">
        <v>674</v>
      </c>
      <c r="K6686" s="3" t="s">
        <v>24</v>
      </c>
      <c r="L6686" s="3">
        <v>11.0</v>
      </c>
      <c r="M6686" s="3" t="s">
        <v>25</v>
      </c>
      <c r="N6686" s="3" t="s">
        <v>6839</v>
      </c>
      <c r="O6686" s="3" t="s">
        <v>2188</v>
      </c>
      <c r="P6686" s="4">
        <v>27102.0</v>
      </c>
      <c r="Q6686" s="3" t="s">
        <v>132</v>
      </c>
      <c r="S6686" s="3" t="s">
        <v>34</v>
      </c>
    </row>
    <row r="6687">
      <c r="A6687" s="2">
        <v>42318.71488425926</v>
      </c>
      <c r="B6687" s="3">
        <v>27.0</v>
      </c>
      <c r="C6687" s="3" t="s">
        <v>6139</v>
      </c>
      <c r="D6687" s="3">
        <v>25.0</v>
      </c>
      <c r="E6687" s="3" t="s">
        <v>6158</v>
      </c>
      <c r="F6687" s="3">
        <v>8.0</v>
      </c>
      <c r="G6687" s="3">
        <v>3.0</v>
      </c>
      <c r="H6687" s="3" t="s">
        <v>672</v>
      </c>
      <c r="I6687" s="3" t="s">
        <v>673</v>
      </c>
      <c r="J6687" s="3" t="s">
        <v>674</v>
      </c>
      <c r="K6687" s="3" t="s">
        <v>24</v>
      </c>
      <c r="L6687" s="3">
        <v>12.0</v>
      </c>
      <c r="M6687" s="3" t="s">
        <v>30</v>
      </c>
      <c r="N6687" s="3" t="s">
        <v>6840</v>
      </c>
      <c r="O6687" s="3" t="s">
        <v>1012</v>
      </c>
      <c r="P6687" s="4">
        <v>19778.0</v>
      </c>
      <c r="Q6687" s="3" t="s">
        <v>205</v>
      </c>
      <c r="S6687" s="3" t="s">
        <v>34</v>
      </c>
    </row>
    <row r="6688">
      <c r="A6688" s="2">
        <v>42318.71488425926</v>
      </c>
      <c r="B6688" s="3">
        <v>27.0</v>
      </c>
      <c r="C6688" s="3" t="s">
        <v>6139</v>
      </c>
      <c r="D6688" s="3">
        <v>25.0</v>
      </c>
      <c r="E6688" s="3" t="s">
        <v>6158</v>
      </c>
      <c r="F6688" s="3">
        <v>8.0</v>
      </c>
      <c r="G6688" s="3">
        <v>3.0</v>
      </c>
      <c r="H6688" s="3" t="s">
        <v>672</v>
      </c>
      <c r="I6688" s="3" t="s">
        <v>673</v>
      </c>
      <c r="J6688" s="3" t="s">
        <v>674</v>
      </c>
      <c r="K6688" s="3" t="s">
        <v>24</v>
      </c>
      <c r="L6688" s="3">
        <v>13.0</v>
      </c>
      <c r="M6688" s="3" t="s">
        <v>25</v>
      </c>
      <c r="N6688" s="3" t="s">
        <v>6404</v>
      </c>
      <c r="O6688" s="3" t="s">
        <v>911</v>
      </c>
      <c r="P6688" s="4">
        <v>30808.0</v>
      </c>
      <c r="Q6688" s="3" t="s">
        <v>132</v>
      </c>
      <c r="S6688" s="3" t="s">
        <v>34</v>
      </c>
    </row>
    <row r="6689">
      <c r="A6689" s="2">
        <v>42318.71488425926</v>
      </c>
      <c r="B6689" s="3">
        <v>27.0</v>
      </c>
      <c r="C6689" s="3" t="s">
        <v>6139</v>
      </c>
      <c r="D6689" s="3">
        <v>25.0</v>
      </c>
      <c r="E6689" s="3" t="s">
        <v>6158</v>
      </c>
      <c r="F6689" s="3">
        <v>8.0</v>
      </c>
      <c r="G6689" s="3">
        <v>3.0</v>
      </c>
      <c r="H6689" s="3" t="s">
        <v>672</v>
      </c>
      <c r="I6689" s="3" t="s">
        <v>673</v>
      </c>
      <c r="J6689" s="3" t="s">
        <v>674</v>
      </c>
      <c r="K6689" s="3" t="s">
        <v>24</v>
      </c>
      <c r="L6689" s="3">
        <v>14.0</v>
      </c>
      <c r="M6689" s="3" t="s">
        <v>30</v>
      </c>
      <c r="N6689" s="3" t="s">
        <v>6841</v>
      </c>
      <c r="O6689" s="3" t="s">
        <v>329</v>
      </c>
      <c r="P6689" s="4">
        <v>21946.0</v>
      </c>
      <c r="Q6689" s="3" t="s">
        <v>132</v>
      </c>
      <c r="S6689" s="3" t="s">
        <v>34</v>
      </c>
    </row>
    <row r="6690">
      <c r="A6690" s="2">
        <v>42318.71488425926</v>
      </c>
      <c r="B6690" s="3">
        <v>27.0</v>
      </c>
      <c r="C6690" s="3" t="s">
        <v>6139</v>
      </c>
      <c r="D6690" s="3">
        <v>25.0</v>
      </c>
      <c r="E6690" s="3" t="s">
        <v>6158</v>
      </c>
      <c r="F6690" s="3">
        <v>8.0</v>
      </c>
      <c r="G6690" s="3">
        <v>3.0</v>
      </c>
      <c r="H6690" s="3" t="s">
        <v>672</v>
      </c>
      <c r="I6690" s="3" t="s">
        <v>673</v>
      </c>
      <c r="J6690" s="3" t="s">
        <v>674</v>
      </c>
      <c r="K6690" s="3" t="s">
        <v>24</v>
      </c>
      <c r="L6690" s="3">
        <v>15.0</v>
      </c>
      <c r="M6690" s="3" t="s">
        <v>25</v>
      </c>
      <c r="N6690" s="3" t="s">
        <v>6842</v>
      </c>
      <c r="O6690" s="3" t="s">
        <v>421</v>
      </c>
      <c r="P6690" s="4">
        <v>23163.0</v>
      </c>
      <c r="Q6690" s="3" t="s">
        <v>169</v>
      </c>
      <c r="S6690" s="3" t="s">
        <v>34</v>
      </c>
    </row>
    <row r="6691">
      <c r="A6691" s="2">
        <v>42318.71488425926</v>
      </c>
      <c r="B6691" s="3">
        <v>27.0</v>
      </c>
      <c r="C6691" s="3" t="s">
        <v>6139</v>
      </c>
      <c r="D6691" s="3">
        <v>25.0</v>
      </c>
      <c r="E6691" s="3" t="s">
        <v>6158</v>
      </c>
      <c r="F6691" s="3">
        <v>8.0</v>
      </c>
      <c r="G6691" s="3">
        <v>3.0</v>
      </c>
      <c r="H6691" s="3" t="s">
        <v>672</v>
      </c>
      <c r="I6691" s="3" t="s">
        <v>673</v>
      </c>
      <c r="J6691" s="3" t="s">
        <v>674</v>
      </c>
      <c r="K6691" s="3" t="s">
        <v>24</v>
      </c>
      <c r="L6691" s="3">
        <v>16.0</v>
      </c>
      <c r="M6691" s="3" t="s">
        <v>30</v>
      </c>
      <c r="N6691" s="3" t="s">
        <v>6843</v>
      </c>
      <c r="O6691" s="3" t="s">
        <v>1021</v>
      </c>
      <c r="P6691" s="4">
        <v>18105.0</v>
      </c>
      <c r="Q6691" s="3" t="s">
        <v>49</v>
      </c>
      <c r="S6691" s="3" t="s">
        <v>34</v>
      </c>
    </row>
    <row r="6692">
      <c r="A6692" s="2">
        <v>42318.71488425926</v>
      </c>
      <c r="B6692" s="3">
        <v>27.0</v>
      </c>
      <c r="C6692" s="3" t="s">
        <v>6139</v>
      </c>
      <c r="D6692" s="3">
        <v>25.0</v>
      </c>
      <c r="E6692" s="3" t="s">
        <v>6158</v>
      </c>
      <c r="F6692" s="3">
        <v>8.0</v>
      </c>
      <c r="G6692" s="3">
        <v>3.0</v>
      </c>
      <c r="H6692" s="3" t="s">
        <v>672</v>
      </c>
      <c r="I6692" s="3" t="s">
        <v>673</v>
      </c>
      <c r="J6692" s="3" t="s">
        <v>674</v>
      </c>
      <c r="K6692" s="3" t="s">
        <v>24</v>
      </c>
      <c r="L6692" s="3">
        <v>17.0</v>
      </c>
      <c r="M6692" s="3" t="s">
        <v>25</v>
      </c>
      <c r="N6692" s="3" t="s">
        <v>6844</v>
      </c>
      <c r="O6692" s="3" t="s">
        <v>495</v>
      </c>
      <c r="P6692" s="4">
        <v>33767.0</v>
      </c>
      <c r="Q6692" s="3" t="s">
        <v>191</v>
      </c>
      <c r="S6692" s="3" t="s">
        <v>34</v>
      </c>
    </row>
    <row r="6693">
      <c r="A6693" s="2">
        <v>42318.71488425926</v>
      </c>
      <c r="B6693" s="3">
        <v>27.0</v>
      </c>
      <c r="C6693" s="3" t="s">
        <v>6139</v>
      </c>
      <c r="D6693" s="3">
        <v>25.0</v>
      </c>
      <c r="E6693" s="3" t="s">
        <v>6158</v>
      </c>
      <c r="F6693" s="3">
        <v>8.0</v>
      </c>
      <c r="G6693" s="3">
        <v>3.0</v>
      </c>
      <c r="H6693" s="3" t="s">
        <v>672</v>
      </c>
      <c r="I6693" s="3" t="s">
        <v>673</v>
      </c>
      <c r="J6693" s="3" t="s">
        <v>674</v>
      </c>
      <c r="K6693" s="3" t="s">
        <v>24</v>
      </c>
      <c r="L6693" s="3">
        <v>18.0</v>
      </c>
      <c r="M6693" s="3" t="s">
        <v>30</v>
      </c>
      <c r="N6693" s="3" t="s">
        <v>6467</v>
      </c>
      <c r="O6693" s="3" t="s">
        <v>1699</v>
      </c>
      <c r="P6693" s="4">
        <v>20377.0</v>
      </c>
      <c r="Q6693" s="3" t="s">
        <v>40</v>
      </c>
      <c r="S6693" s="3" t="s">
        <v>34</v>
      </c>
    </row>
    <row r="6694">
      <c r="A6694" s="2">
        <v>42318.71488425926</v>
      </c>
      <c r="B6694" s="3">
        <v>27.0</v>
      </c>
      <c r="C6694" s="3" t="s">
        <v>6139</v>
      </c>
      <c r="D6694" s="3">
        <v>25.0</v>
      </c>
      <c r="E6694" s="3" t="s">
        <v>6158</v>
      </c>
      <c r="F6694" s="3">
        <v>8.0</v>
      </c>
      <c r="G6694" s="3">
        <v>3.0</v>
      </c>
      <c r="H6694" s="3" t="s">
        <v>672</v>
      </c>
      <c r="I6694" s="3" t="s">
        <v>673</v>
      </c>
      <c r="J6694" s="3" t="s">
        <v>674</v>
      </c>
      <c r="K6694" s="3" t="s">
        <v>24</v>
      </c>
      <c r="L6694" s="3">
        <v>19.0</v>
      </c>
      <c r="M6694" s="3" t="s">
        <v>25</v>
      </c>
      <c r="N6694" s="3" t="s">
        <v>6845</v>
      </c>
      <c r="O6694" s="3" t="s">
        <v>127</v>
      </c>
      <c r="P6694" s="4">
        <v>17311.0</v>
      </c>
      <c r="Q6694" s="3" t="s">
        <v>49</v>
      </c>
      <c r="S6694" s="3" t="s">
        <v>34</v>
      </c>
    </row>
    <row r="6695">
      <c r="A6695" s="2">
        <v>42318.71488425926</v>
      </c>
      <c r="B6695" s="3">
        <v>27.0</v>
      </c>
      <c r="C6695" s="3" t="s">
        <v>6139</v>
      </c>
      <c r="D6695" s="3">
        <v>25.0</v>
      </c>
      <c r="E6695" s="3" t="s">
        <v>6158</v>
      </c>
      <c r="F6695" s="3">
        <v>8.0</v>
      </c>
      <c r="G6695" s="3">
        <v>3.0</v>
      </c>
      <c r="H6695" s="3" t="s">
        <v>672</v>
      </c>
      <c r="I6695" s="3" t="s">
        <v>673</v>
      </c>
      <c r="J6695" s="3" t="s">
        <v>674</v>
      </c>
      <c r="K6695" s="3" t="s">
        <v>24</v>
      </c>
      <c r="L6695" s="3">
        <v>20.0</v>
      </c>
      <c r="M6695" s="3" t="s">
        <v>30</v>
      </c>
      <c r="N6695" s="3" t="s">
        <v>6846</v>
      </c>
      <c r="O6695" s="3" t="s">
        <v>6847</v>
      </c>
      <c r="P6695" s="4">
        <v>29990.0</v>
      </c>
      <c r="Q6695" s="3" t="s">
        <v>37</v>
      </c>
      <c r="S6695" s="3" t="s">
        <v>34</v>
      </c>
    </row>
    <row r="6696">
      <c r="A6696" s="2">
        <v>42318.71488425926</v>
      </c>
      <c r="B6696" s="3">
        <v>27.0</v>
      </c>
      <c r="C6696" s="3" t="s">
        <v>6139</v>
      </c>
      <c r="D6696" s="3">
        <v>25.0</v>
      </c>
      <c r="E6696" s="3" t="s">
        <v>6158</v>
      </c>
      <c r="F6696" s="3">
        <v>8.0</v>
      </c>
      <c r="G6696" s="3">
        <v>3.0</v>
      </c>
      <c r="H6696" s="3" t="s">
        <v>672</v>
      </c>
      <c r="I6696" s="3" t="s">
        <v>673</v>
      </c>
      <c r="J6696" s="3" t="s">
        <v>674</v>
      </c>
      <c r="K6696" s="3" t="s">
        <v>24</v>
      </c>
      <c r="L6696" s="3">
        <v>21.0</v>
      </c>
      <c r="M6696" s="3" t="s">
        <v>25</v>
      </c>
      <c r="N6696" s="3" t="s">
        <v>6848</v>
      </c>
      <c r="O6696" s="3" t="s">
        <v>377</v>
      </c>
      <c r="P6696" s="4">
        <v>25228.0</v>
      </c>
      <c r="Q6696" s="3" t="s">
        <v>610</v>
      </c>
      <c r="S6696" s="3" t="s">
        <v>34</v>
      </c>
    </row>
    <row r="6697">
      <c r="A6697" s="2">
        <v>42318.71488425926</v>
      </c>
      <c r="B6697" s="3">
        <v>27.0</v>
      </c>
      <c r="C6697" s="3" t="s">
        <v>6139</v>
      </c>
      <c r="D6697" s="3">
        <v>39.0</v>
      </c>
      <c r="E6697" s="3" t="s">
        <v>6179</v>
      </c>
      <c r="F6697" s="3">
        <v>8.0</v>
      </c>
      <c r="G6697" s="3">
        <v>3.0</v>
      </c>
      <c r="H6697" s="3" t="s">
        <v>672</v>
      </c>
      <c r="I6697" s="3" t="s">
        <v>673</v>
      </c>
      <c r="J6697" s="3" t="s">
        <v>674</v>
      </c>
      <c r="K6697" s="3" t="s">
        <v>24</v>
      </c>
      <c r="L6697" s="3">
        <v>1.0</v>
      </c>
      <c r="M6697" s="3" t="s">
        <v>25</v>
      </c>
      <c r="N6697" s="3" t="s">
        <v>6849</v>
      </c>
      <c r="O6697" s="3" t="s">
        <v>168</v>
      </c>
      <c r="P6697" s="4">
        <v>17998.0</v>
      </c>
      <c r="Q6697" s="3" t="s">
        <v>49</v>
      </c>
      <c r="S6697" s="3" t="s">
        <v>34</v>
      </c>
    </row>
    <row r="6698">
      <c r="A6698" s="2">
        <v>42318.71488425926</v>
      </c>
      <c r="B6698" s="3">
        <v>27.0</v>
      </c>
      <c r="C6698" s="3" t="s">
        <v>6139</v>
      </c>
      <c r="D6698" s="3">
        <v>39.0</v>
      </c>
      <c r="E6698" s="3" t="s">
        <v>6179</v>
      </c>
      <c r="F6698" s="3">
        <v>8.0</v>
      </c>
      <c r="G6698" s="3">
        <v>3.0</v>
      </c>
      <c r="H6698" s="3" t="s">
        <v>672</v>
      </c>
      <c r="I6698" s="3" t="s">
        <v>673</v>
      </c>
      <c r="J6698" s="3" t="s">
        <v>674</v>
      </c>
      <c r="K6698" s="3" t="s">
        <v>24</v>
      </c>
      <c r="L6698" s="3">
        <v>2.0</v>
      </c>
      <c r="M6698" s="3" t="s">
        <v>30</v>
      </c>
      <c r="N6698" s="3" t="s">
        <v>6850</v>
      </c>
      <c r="O6698" s="3" t="s">
        <v>329</v>
      </c>
      <c r="P6698" s="4">
        <v>19182.0</v>
      </c>
      <c r="Q6698" s="3" t="s">
        <v>117</v>
      </c>
      <c r="S6698" s="3" t="s">
        <v>34</v>
      </c>
    </row>
    <row r="6699">
      <c r="A6699" s="2">
        <v>42318.71488425926</v>
      </c>
      <c r="B6699" s="3">
        <v>27.0</v>
      </c>
      <c r="C6699" s="3" t="s">
        <v>6139</v>
      </c>
      <c r="D6699" s="3">
        <v>39.0</v>
      </c>
      <c r="E6699" s="3" t="s">
        <v>6179</v>
      </c>
      <c r="F6699" s="3">
        <v>8.0</v>
      </c>
      <c r="G6699" s="3">
        <v>3.0</v>
      </c>
      <c r="H6699" s="3" t="s">
        <v>672</v>
      </c>
      <c r="I6699" s="3" t="s">
        <v>673</v>
      </c>
      <c r="J6699" s="3" t="s">
        <v>674</v>
      </c>
      <c r="K6699" s="3" t="s">
        <v>24</v>
      </c>
      <c r="L6699" s="3">
        <v>3.0</v>
      </c>
      <c r="M6699" s="3" t="s">
        <v>25</v>
      </c>
      <c r="N6699" s="3" t="s">
        <v>4793</v>
      </c>
      <c r="O6699" s="3" t="s">
        <v>275</v>
      </c>
      <c r="P6699" s="4">
        <v>19818.0</v>
      </c>
      <c r="Q6699" s="3" t="s">
        <v>110</v>
      </c>
      <c r="S6699" s="3" t="s">
        <v>34</v>
      </c>
    </row>
    <row r="6700">
      <c r="A6700" s="2">
        <v>42318.71488425926</v>
      </c>
      <c r="B6700" s="3">
        <v>27.0</v>
      </c>
      <c r="C6700" s="3" t="s">
        <v>6139</v>
      </c>
      <c r="D6700" s="3">
        <v>39.0</v>
      </c>
      <c r="E6700" s="3" t="s">
        <v>6179</v>
      </c>
      <c r="F6700" s="3">
        <v>8.0</v>
      </c>
      <c r="G6700" s="3">
        <v>3.0</v>
      </c>
      <c r="H6700" s="3" t="s">
        <v>672</v>
      </c>
      <c r="I6700" s="3" t="s">
        <v>673</v>
      </c>
      <c r="J6700" s="3" t="s">
        <v>674</v>
      </c>
      <c r="K6700" s="3" t="s">
        <v>24</v>
      </c>
      <c r="L6700" s="3">
        <v>4.0</v>
      </c>
      <c r="M6700" s="3" t="s">
        <v>30</v>
      </c>
      <c r="N6700" s="3" t="s">
        <v>6851</v>
      </c>
      <c r="O6700" s="3" t="s">
        <v>329</v>
      </c>
      <c r="P6700" s="4">
        <v>24278.0</v>
      </c>
      <c r="Q6700" s="3" t="s">
        <v>37</v>
      </c>
      <c r="S6700" s="3" t="s">
        <v>34</v>
      </c>
    </row>
    <row r="6701">
      <c r="A6701" s="2">
        <v>42318.71488425926</v>
      </c>
      <c r="B6701" s="3">
        <v>27.0</v>
      </c>
      <c r="C6701" s="3" t="s">
        <v>6139</v>
      </c>
      <c r="D6701" s="3">
        <v>39.0</v>
      </c>
      <c r="E6701" s="3" t="s">
        <v>6179</v>
      </c>
      <c r="F6701" s="3">
        <v>8.0</v>
      </c>
      <c r="G6701" s="3">
        <v>3.0</v>
      </c>
      <c r="H6701" s="3" t="s">
        <v>672</v>
      </c>
      <c r="I6701" s="3" t="s">
        <v>673</v>
      </c>
      <c r="J6701" s="3" t="s">
        <v>674</v>
      </c>
      <c r="K6701" s="3" t="s">
        <v>24</v>
      </c>
      <c r="L6701" s="3">
        <v>5.0</v>
      </c>
      <c r="M6701" s="3" t="s">
        <v>25</v>
      </c>
      <c r="N6701" s="3" t="s">
        <v>68</v>
      </c>
      <c r="O6701" s="3" t="s">
        <v>458</v>
      </c>
      <c r="P6701" s="4">
        <v>27791.0</v>
      </c>
      <c r="Q6701" s="3" t="s">
        <v>60</v>
      </c>
      <c r="S6701" s="3" t="s">
        <v>34</v>
      </c>
    </row>
    <row r="6702">
      <c r="A6702" s="2">
        <v>42318.71488425926</v>
      </c>
      <c r="B6702" s="3">
        <v>27.0</v>
      </c>
      <c r="C6702" s="3" t="s">
        <v>6139</v>
      </c>
      <c r="D6702" s="3">
        <v>39.0</v>
      </c>
      <c r="E6702" s="3" t="s">
        <v>6179</v>
      </c>
      <c r="F6702" s="3">
        <v>8.0</v>
      </c>
      <c r="G6702" s="3">
        <v>3.0</v>
      </c>
      <c r="H6702" s="3" t="s">
        <v>672</v>
      </c>
      <c r="I6702" s="3" t="s">
        <v>673</v>
      </c>
      <c r="J6702" s="3" t="s">
        <v>674</v>
      </c>
      <c r="K6702" s="3" t="s">
        <v>24</v>
      </c>
      <c r="L6702" s="3">
        <v>6.0</v>
      </c>
      <c r="M6702" s="3" t="s">
        <v>30</v>
      </c>
      <c r="N6702" s="3" t="s">
        <v>6852</v>
      </c>
      <c r="O6702" s="3" t="s">
        <v>2585</v>
      </c>
      <c r="P6702" s="4">
        <v>31998.0</v>
      </c>
      <c r="Q6702" s="3" t="s">
        <v>380</v>
      </c>
      <c r="S6702" s="3" t="s">
        <v>34</v>
      </c>
    </row>
    <row r="6703">
      <c r="A6703" s="2">
        <v>42318.71488425926</v>
      </c>
      <c r="B6703" s="3">
        <v>27.0</v>
      </c>
      <c r="C6703" s="3" t="s">
        <v>6139</v>
      </c>
      <c r="D6703" s="3">
        <v>39.0</v>
      </c>
      <c r="E6703" s="3" t="s">
        <v>6179</v>
      </c>
      <c r="F6703" s="3">
        <v>8.0</v>
      </c>
      <c r="G6703" s="3">
        <v>3.0</v>
      </c>
      <c r="H6703" s="3" t="s">
        <v>672</v>
      </c>
      <c r="I6703" s="3" t="s">
        <v>673</v>
      </c>
      <c r="J6703" s="3" t="s">
        <v>674</v>
      </c>
      <c r="K6703" s="3" t="s">
        <v>24</v>
      </c>
      <c r="L6703" s="3">
        <v>7.0</v>
      </c>
      <c r="M6703" s="3" t="s">
        <v>25</v>
      </c>
      <c r="N6703" s="3" t="s">
        <v>6050</v>
      </c>
      <c r="O6703" s="3" t="s">
        <v>275</v>
      </c>
      <c r="P6703" s="4">
        <v>17125.0</v>
      </c>
      <c r="Q6703" s="3" t="s">
        <v>86</v>
      </c>
      <c r="S6703" s="3" t="s">
        <v>34</v>
      </c>
    </row>
    <row r="6704">
      <c r="A6704" s="2">
        <v>42318.71488425926</v>
      </c>
      <c r="B6704" s="3">
        <v>27.0</v>
      </c>
      <c r="C6704" s="3" t="s">
        <v>6139</v>
      </c>
      <c r="D6704" s="3">
        <v>39.0</v>
      </c>
      <c r="E6704" s="3" t="s">
        <v>6179</v>
      </c>
      <c r="F6704" s="3">
        <v>8.0</v>
      </c>
      <c r="G6704" s="3">
        <v>3.0</v>
      </c>
      <c r="H6704" s="3" t="s">
        <v>672</v>
      </c>
      <c r="I6704" s="3" t="s">
        <v>673</v>
      </c>
      <c r="J6704" s="3" t="s">
        <v>674</v>
      </c>
      <c r="K6704" s="3" t="s">
        <v>24</v>
      </c>
      <c r="L6704" s="3">
        <v>8.0</v>
      </c>
      <c r="M6704" s="3" t="s">
        <v>30</v>
      </c>
      <c r="N6704" s="3" t="s">
        <v>6853</v>
      </c>
      <c r="O6704" s="3" t="s">
        <v>1027</v>
      </c>
      <c r="P6704" s="4">
        <v>26782.0</v>
      </c>
      <c r="Q6704" s="3" t="s">
        <v>72</v>
      </c>
      <c r="S6704" s="3" t="s">
        <v>34</v>
      </c>
    </row>
    <row r="6705">
      <c r="A6705" s="2">
        <v>42318.71488425926</v>
      </c>
      <c r="B6705" s="3">
        <v>27.0</v>
      </c>
      <c r="C6705" s="3" t="s">
        <v>6139</v>
      </c>
      <c r="D6705" s="3">
        <v>39.0</v>
      </c>
      <c r="E6705" s="3" t="s">
        <v>6179</v>
      </c>
      <c r="F6705" s="3">
        <v>8.0</v>
      </c>
      <c r="G6705" s="3">
        <v>3.0</v>
      </c>
      <c r="H6705" s="3" t="s">
        <v>672</v>
      </c>
      <c r="I6705" s="3" t="s">
        <v>673</v>
      </c>
      <c r="J6705" s="3" t="s">
        <v>674</v>
      </c>
      <c r="K6705" s="3" t="s">
        <v>24</v>
      </c>
      <c r="L6705" s="3">
        <v>9.0</v>
      </c>
      <c r="M6705" s="3" t="s">
        <v>25</v>
      </c>
      <c r="N6705" s="3" t="s">
        <v>6854</v>
      </c>
      <c r="O6705" s="3" t="s">
        <v>69</v>
      </c>
      <c r="P6705" s="4">
        <v>19157.0</v>
      </c>
      <c r="Q6705" s="3" t="s">
        <v>49</v>
      </c>
      <c r="S6705" s="3" t="s">
        <v>34</v>
      </c>
    </row>
    <row r="6706">
      <c r="A6706" s="2">
        <v>42318.71488425926</v>
      </c>
      <c r="B6706" s="3">
        <v>27.0</v>
      </c>
      <c r="C6706" s="3" t="s">
        <v>6139</v>
      </c>
      <c r="D6706" s="3">
        <v>39.0</v>
      </c>
      <c r="E6706" s="3" t="s">
        <v>6179</v>
      </c>
      <c r="F6706" s="3">
        <v>8.0</v>
      </c>
      <c r="G6706" s="3">
        <v>3.0</v>
      </c>
      <c r="H6706" s="3" t="s">
        <v>672</v>
      </c>
      <c r="I6706" s="3" t="s">
        <v>673</v>
      </c>
      <c r="J6706" s="3" t="s">
        <v>674</v>
      </c>
      <c r="K6706" s="3" t="s">
        <v>24</v>
      </c>
      <c r="L6706" s="3">
        <v>10.0</v>
      </c>
      <c r="M6706" s="3" t="s">
        <v>30</v>
      </c>
      <c r="N6706" s="3" t="s">
        <v>6855</v>
      </c>
      <c r="O6706" s="3" t="s">
        <v>186</v>
      </c>
      <c r="P6706" s="4">
        <v>13829.0</v>
      </c>
      <c r="Q6706" s="3" t="s">
        <v>49</v>
      </c>
      <c r="S6706" s="3" t="s">
        <v>34</v>
      </c>
    </row>
    <row r="6707">
      <c r="A6707" s="2">
        <v>42318.71488425926</v>
      </c>
      <c r="B6707" s="3">
        <v>27.0</v>
      </c>
      <c r="C6707" s="3" t="s">
        <v>6139</v>
      </c>
      <c r="D6707" s="3">
        <v>39.0</v>
      </c>
      <c r="E6707" s="3" t="s">
        <v>6179</v>
      </c>
      <c r="F6707" s="3">
        <v>8.0</v>
      </c>
      <c r="G6707" s="3">
        <v>3.0</v>
      </c>
      <c r="H6707" s="3" t="s">
        <v>672</v>
      </c>
      <c r="I6707" s="3" t="s">
        <v>673</v>
      </c>
      <c r="J6707" s="3" t="s">
        <v>674</v>
      </c>
      <c r="K6707" s="3" t="s">
        <v>24</v>
      </c>
      <c r="L6707" s="3">
        <v>11.0</v>
      </c>
      <c r="M6707" s="3" t="s">
        <v>25</v>
      </c>
      <c r="N6707" s="3" t="s">
        <v>6856</v>
      </c>
      <c r="O6707" s="3" t="s">
        <v>200</v>
      </c>
      <c r="P6707" s="4">
        <v>26021.0</v>
      </c>
      <c r="Q6707" s="3" t="s">
        <v>33</v>
      </c>
      <c r="S6707" s="3" t="s">
        <v>34</v>
      </c>
    </row>
    <row r="6708">
      <c r="A6708" s="2">
        <v>42318.71488425926</v>
      </c>
      <c r="B6708" s="3">
        <v>27.0</v>
      </c>
      <c r="C6708" s="3" t="s">
        <v>6139</v>
      </c>
      <c r="D6708" s="3">
        <v>58.0</v>
      </c>
      <c r="E6708" s="3" t="s">
        <v>6189</v>
      </c>
      <c r="F6708" s="3">
        <v>8.0</v>
      </c>
      <c r="G6708" s="3">
        <v>3.0</v>
      </c>
      <c r="H6708" s="3" t="s">
        <v>672</v>
      </c>
      <c r="I6708" s="3" t="s">
        <v>673</v>
      </c>
      <c r="J6708" s="3" t="s">
        <v>674</v>
      </c>
      <c r="K6708" s="3" t="s">
        <v>24</v>
      </c>
      <c r="L6708" s="3">
        <v>1.0</v>
      </c>
      <c r="M6708" s="3" t="s">
        <v>30</v>
      </c>
      <c r="N6708" s="3" t="s">
        <v>6857</v>
      </c>
      <c r="O6708" s="3" t="s">
        <v>633</v>
      </c>
      <c r="P6708" s="4">
        <v>14730.0</v>
      </c>
      <c r="Q6708" s="3" t="s">
        <v>96</v>
      </c>
      <c r="S6708" s="3" t="s">
        <v>34</v>
      </c>
    </row>
    <row r="6709">
      <c r="A6709" s="2">
        <v>42318.71488425926</v>
      </c>
      <c r="B6709" s="3">
        <v>27.0</v>
      </c>
      <c r="C6709" s="3" t="s">
        <v>6139</v>
      </c>
      <c r="D6709" s="3">
        <v>58.0</v>
      </c>
      <c r="E6709" s="3" t="s">
        <v>6189</v>
      </c>
      <c r="F6709" s="3">
        <v>8.0</v>
      </c>
      <c r="G6709" s="3">
        <v>3.0</v>
      </c>
      <c r="H6709" s="3" t="s">
        <v>672</v>
      </c>
      <c r="I6709" s="3" t="s">
        <v>673</v>
      </c>
      <c r="J6709" s="3" t="s">
        <v>674</v>
      </c>
      <c r="K6709" s="3" t="s">
        <v>24</v>
      </c>
      <c r="L6709" s="3">
        <v>2.0</v>
      </c>
      <c r="M6709" s="3" t="s">
        <v>25</v>
      </c>
      <c r="N6709" s="3" t="s">
        <v>6858</v>
      </c>
      <c r="O6709" s="3" t="s">
        <v>417</v>
      </c>
      <c r="P6709" s="4">
        <v>17117.0</v>
      </c>
      <c r="Q6709" s="3" t="s">
        <v>96</v>
      </c>
      <c r="S6709" s="3" t="s">
        <v>34</v>
      </c>
    </row>
    <row r="6710">
      <c r="A6710" s="2">
        <v>42318.71488425926</v>
      </c>
      <c r="B6710" s="3">
        <v>27.0</v>
      </c>
      <c r="C6710" s="3" t="s">
        <v>6139</v>
      </c>
      <c r="D6710" s="3">
        <v>58.0</v>
      </c>
      <c r="E6710" s="3" t="s">
        <v>6189</v>
      </c>
      <c r="F6710" s="3">
        <v>8.0</v>
      </c>
      <c r="G6710" s="3">
        <v>3.0</v>
      </c>
      <c r="H6710" s="3" t="s">
        <v>672</v>
      </c>
      <c r="I6710" s="3" t="s">
        <v>673</v>
      </c>
      <c r="J6710" s="3" t="s">
        <v>674</v>
      </c>
      <c r="K6710" s="3" t="s">
        <v>24</v>
      </c>
      <c r="L6710" s="3">
        <v>3.0</v>
      </c>
      <c r="M6710" s="3" t="s">
        <v>30</v>
      </c>
      <c r="N6710" s="3" t="s">
        <v>6859</v>
      </c>
      <c r="O6710" s="3" t="s">
        <v>2002</v>
      </c>
      <c r="P6710" s="4">
        <v>28273.0</v>
      </c>
      <c r="Q6710" s="3" t="s">
        <v>132</v>
      </c>
      <c r="S6710" s="3" t="s">
        <v>34</v>
      </c>
    </row>
    <row r="6711">
      <c r="A6711" s="2">
        <v>42318.71488425926</v>
      </c>
      <c r="B6711" s="3">
        <v>27.0</v>
      </c>
      <c r="C6711" s="3" t="s">
        <v>6139</v>
      </c>
      <c r="D6711" s="3">
        <v>58.0</v>
      </c>
      <c r="E6711" s="3" t="s">
        <v>6189</v>
      </c>
      <c r="F6711" s="3">
        <v>8.0</v>
      </c>
      <c r="G6711" s="3">
        <v>3.0</v>
      </c>
      <c r="H6711" s="3" t="s">
        <v>672</v>
      </c>
      <c r="I6711" s="3" t="s">
        <v>673</v>
      </c>
      <c r="J6711" s="3" t="s">
        <v>674</v>
      </c>
      <c r="K6711" s="3" t="s">
        <v>24</v>
      </c>
      <c r="L6711" s="3">
        <v>4.0</v>
      </c>
      <c r="M6711" s="3" t="s">
        <v>25</v>
      </c>
      <c r="N6711" s="3" t="s">
        <v>6860</v>
      </c>
      <c r="O6711" s="3" t="s">
        <v>315</v>
      </c>
      <c r="P6711" s="4">
        <v>28137.0</v>
      </c>
      <c r="Q6711" s="3" t="s">
        <v>132</v>
      </c>
      <c r="S6711" s="3" t="s">
        <v>34</v>
      </c>
    </row>
    <row r="6712">
      <c r="A6712" s="2">
        <v>42318.71488425926</v>
      </c>
      <c r="B6712" s="3">
        <v>27.0</v>
      </c>
      <c r="C6712" s="3" t="s">
        <v>6139</v>
      </c>
      <c r="D6712" s="3">
        <v>58.0</v>
      </c>
      <c r="E6712" s="3" t="s">
        <v>6189</v>
      </c>
      <c r="F6712" s="3">
        <v>8.0</v>
      </c>
      <c r="G6712" s="3">
        <v>3.0</v>
      </c>
      <c r="H6712" s="3" t="s">
        <v>672</v>
      </c>
      <c r="I6712" s="3" t="s">
        <v>673</v>
      </c>
      <c r="J6712" s="3" t="s">
        <v>674</v>
      </c>
      <c r="K6712" s="3" t="s">
        <v>24</v>
      </c>
      <c r="L6712" s="3">
        <v>5.0</v>
      </c>
      <c r="M6712" s="3" t="s">
        <v>30</v>
      </c>
      <c r="N6712" s="3" t="s">
        <v>6861</v>
      </c>
      <c r="O6712" s="3" t="s">
        <v>375</v>
      </c>
      <c r="P6712" s="4">
        <v>19101.0</v>
      </c>
      <c r="Q6712" s="3" t="s">
        <v>49</v>
      </c>
      <c r="S6712" s="3" t="s">
        <v>34</v>
      </c>
    </row>
    <row r="6713">
      <c r="A6713" s="2">
        <v>42318.71488425926</v>
      </c>
      <c r="B6713" s="3">
        <v>27.0</v>
      </c>
      <c r="C6713" s="3" t="s">
        <v>6139</v>
      </c>
      <c r="D6713" s="3">
        <v>58.0</v>
      </c>
      <c r="E6713" s="3" t="s">
        <v>6189</v>
      </c>
      <c r="F6713" s="3">
        <v>8.0</v>
      </c>
      <c r="G6713" s="3">
        <v>3.0</v>
      </c>
      <c r="H6713" s="3" t="s">
        <v>672</v>
      </c>
      <c r="I6713" s="3" t="s">
        <v>673</v>
      </c>
      <c r="J6713" s="3" t="s">
        <v>674</v>
      </c>
      <c r="K6713" s="3" t="s">
        <v>24</v>
      </c>
      <c r="L6713" s="3">
        <v>6.0</v>
      </c>
      <c r="M6713" s="3" t="s">
        <v>25</v>
      </c>
      <c r="N6713" s="3" t="s">
        <v>6862</v>
      </c>
      <c r="O6713" s="3" t="s">
        <v>69</v>
      </c>
      <c r="P6713" s="4">
        <v>21685.0</v>
      </c>
      <c r="Q6713" s="3" t="s">
        <v>75</v>
      </c>
      <c r="S6713" s="3" t="s">
        <v>34</v>
      </c>
    </row>
    <row r="6714">
      <c r="A6714" s="2">
        <v>42318.71488425926</v>
      </c>
      <c r="B6714" s="3">
        <v>27.0</v>
      </c>
      <c r="C6714" s="3" t="s">
        <v>6139</v>
      </c>
      <c r="D6714" s="3">
        <v>58.0</v>
      </c>
      <c r="E6714" s="3" t="s">
        <v>6189</v>
      </c>
      <c r="F6714" s="3">
        <v>8.0</v>
      </c>
      <c r="G6714" s="3">
        <v>3.0</v>
      </c>
      <c r="H6714" s="3" t="s">
        <v>672</v>
      </c>
      <c r="I6714" s="3" t="s">
        <v>673</v>
      </c>
      <c r="J6714" s="3" t="s">
        <v>674</v>
      </c>
      <c r="K6714" s="3" t="s">
        <v>24</v>
      </c>
      <c r="L6714" s="3">
        <v>7.0</v>
      </c>
      <c r="M6714" s="3" t="s">
        <v>30</v>
      </c>
      <c r="N6714" s="3" t="s">
        <v>6863</v>
      </c>
      <c r="O6714" s="3" t="s">
        <v>6864</v>
      </c>
      <c r="P6714" s="4">
        <v>27376.0</v>
      </c>
      <c r="Q6714" s="3" t="s">
        <v>132</v>
      </c>
      <c r="S6714" s="3" t="s">
        <v>34</v>
      </c>
    </row>
    <row r="6715">
      <c r="A6715" s="2">
        <v>42318.71488425926</v>
      </c>
      <c r="B6715" s="3">
        <v>27.0</v>
      </c>
      <c r="C6715" s="3" t="s">
        <v>6139</v>
      </c>
      <c r="D6715" s="3">
        <v>58.0</v>
      </c>
      <c r="E6715" s="3" t="s">
        <v>6189</v>
      </c>
      <c r="F6715" s="3">
        <v>8.0</v>
      </c>
      <c r="G6715" s="3">
        <v>3.0</v>
      </c>
      <c r="H6715" s="3" t="s">
        <v>672</v>
      </c>
      <c r="I6715" s="3" t="s">
        <v>673</v>
      </c>
      <c r="J6715" s="3" t="s">
        <v>674</v>
      </c>
      <c r="K6715" s="3" t="s">
        <v>24</v>
      </c>
      <c r="L6715" s="3">
        <v>8.0</v>
      </c>
      <c r="M6715" s="3" t="s">
        <v>25</v>
      </c>
      <c r="N6715" s="3" t="s">
        <v>6865</v>
      </c>
      <c r="O6715" s="3" t="s">
        <v>1234</v>
      </c>
      <c r="P6715" s="4">
        <v>17708.0</v>
      </c>
      <c r="Q6715" s="3" t="s">
        <v>4552</v>
      </c>
      <c r="S6715" s="3" t="s">
        <v>34</v>
      </c>
    </row>
    <row r="6716">
      <c r="A6716" s="2">
        <v>42318.71488425926</v>
      </c>
      <c r="B6716" s="3">
        <v>27.0</v>
      </c>
      <c r="C6716" s="3" t="s">
        <v>6139</v>
      </c>
      <c r="D6716" s="3">
        <v>58.0</v>
      </c>
      <c r="E6716" s="3" t="s">
        <v>6189</v>
      </c>
      <c r="F6716" s="3">
        <v>8.0</v>
      </c>
      <c r="G6716" s="3">
        <v>3.0</v>
      </c>
      <c r="H6716" s="3" t="s">
        <v>672</v>
      </c>
      <c r="I6716" s="3" t="s">
        <v>673</v>
      </c>
      <c r="J6716" s="3" t="s">
        <v>674</v>
      </c>
      <c r="K6716" s="3" t="s">
        <v>24</v>
      </c>
      <c r="L6716" s="3">
        <v>9.0</v>
      </c>
      <c r="M6716" s="3" t="s">
        <v>30</v>
      </c>
      <c r="N6716" s="3" t="s">
        <v>732</v>
      </c>
      <c r="O6716" s="3" t="s">
        <v>2981</v>
      </c>
      <c r="P6716" s="4">
        <v>19177.0</v>
      </c>
      <c r="Q6716" s="3" t="s">
        <v>113</v>
      </c>
      <c r="S6716" s="3" t="s">
        <v>34</v>
      </c>
    </row>
    <row r="6717">
      <c r="A6717" s="2">
        <v>42318.71488425926</v>
      </c>
      <c r="B6717" s="3">
        <v>27.0</v>
      </c>
      <c r="C6717" s="3" t="s">
        <v>6139</v>
      </c>
      <c r="D6717" s="3">
        <v>58.0</v>
      </c>
      <c r="E6717" s="3" t="s">
        <v>6189</v>
      </c>
      <c r="F6717" s="3">
        <v>8.0</v>
      </c>
      <c r="G6717" s="3">
        <v>3.0</v>
      </c>
      <c r="H6717" s="3" t="s">
        <v>672</v>
      </c>
      <c r="I6717" s="3" t="s">
        <v>673</v>
      </c>
      <c r="J6717" s="3" t="s">
        <v>674</v>
      </c>
      <c r="K6717" s="3" t="s">
        <v>24</v>
      </c>
      <c r="L6717" s="3">
        <v>10.0</v>
      </c>
      <c r="M6717" s="3" t="s">
        <v>25</v>
      </c>
      <c r="N6717" s="3" t="s">
        <v>6866</v>
      </c>
      <c r="O6717" s="3" t="s">
        <v>305</v>
      </c>
      <c r="P6717" s="4">
        <v>25544.0</v>
      </c>
      <c r="Q6717" s="3" t="s">
        <v>169</v>
      </c>
      <c r="S6717" s="3" t="s">
        <v>34</v>
      </c>
    </row>
    <row r="6718">
      <c r="A6718" s="2">
        <v>42318.71488425926</v>
      </c>
      <c r="B6718" s="3">
        <v>27.0</v>
      </c>
      <c r="C6718" s="3" t="s">
        <v>6139</v>
      </c>
      <c r="D6718" s="3">
        <v>70.0</v>
      </c>
      <c r="E6718" s="3" t="s">
        <v>6199</v>
      </c>
      <c r="F6718" s="3">
        <v>8.0</v>
      </c>
      <c r="G6718" s="3">
        <v>3.0</v>
      </c>
      <c r="H6718" s="3" t="s">
        <v>672</v>
      </c>
      <c r="I6718" s="3" t="s">
        <v>673</v>
      </c>
      <c r="J6718" s="3" t="s">
        <v>674</v>
      </c>
      <c r="K6718" s="3" t="s">
        <v>24</v>
      </c>
      <c r="L6718" s="3">
        <v>1.0</v>
      </c>
      <c r="M6718" s="3" t="s">
        <v>25</v>
      </c>
      <c r="N6718" s="3" t="s">
        <v>1334</v>
      </c>
      <c r="O6718" s="3" t="s">
        <v>580</v>
      </c>
      <c r="P6718" s="4">
        <v>23053.0</v>
      </c>
      <c r="Q6718" s="3" t="s">
        <v>191</v>
      </c>
      <c r="S6718" s="3" t="s">
        <v>34</v>
      </c>
    </row>
    <row r="6719">
      <c r="A6719" s="2">
        <v>42318.71488425926</v>
      </c>
      <c r="B6719" s="3">
        <v>27.0</v>
      </c>
      <c r="C6719" s="3" t="s">
        <v>6139</v>
      </c>
      <c r="D6719" s="3">
        <v>70.0</v>
      </c>
      <c r="E6719" s="3" t="s">
        <v>6199</v>
      </c>
      <c r="F6719" s="3">
        <v>8.0</v>
      </c>
      <c r="G6719" s="3">
        <v>3.0</v>
      </c>
      <c r="H6719" s="3" t="s">
        <v>672</v>
      </c>
      <c r="I6719" s="3" t="s">
        <v>673</v>
      </c>
      <c r="J6719" s="3" t="s">
        <v>674</v>
      </c>
      <c r="K6719" s="3" t="s">
        <v>24</v>
      </c>
      <c r="L6719" s="3">
        <v>2.0</v>
      </c>
      <c r="M6719" s="3" t="s">
        <v>30</v>
      </c>
      <c r="N6719" s="3" t="s">
        <v>6867</v>
      </c>
      <c r="O6719" s="3" t="s">
        <v>121</v>
      </c>
      <c r="P6719" s="4">
        <v>25337.0</v>
      </c>
      <c r="Q6719" s="3" t="s">
        <v>72</v>
      </c>
      <c r="S6719" s="3" t="s">
        <v>34</v>
      </c>
    </row>
    <row r="6720">
      <c r="A6720" s="2">
        <v>42318.71488425926</v>
      </c>
      <c r="B6720" s="3">
        <v>27.0</v>
      </c>
      <c r="C6720" s="3" t="s">
        <v>6139</v>
      </c>
      <c r="D6720" s="3">
        <v>70.0</v>
      </c>
      <c r="E6720" s="3" t="s">
        <v>6199</v>
      </c>
      <c r="F6720" s="3">
        <v>8.0</v>
      </c>
      <c r="G6720" s="3">
        <v>3.0</v>
      </c>
      <c r="H6720" s="3" t="s">
        <v>672</v>
      </c>
      <c r="I6720" s="3" t="s">
        <v>673</v>
      </c>
      <c r="J6720" s="3" t="s">
        <v>674</v>
      </c>
      <c r="K6720" s="3" t="s">
        <v>24</v>
      </c>
      <c r="L6720" s="3">
        <v>3.0</v>
      </c>
      <c r="M6720" s="3" t="s">
        <v>25</v>
      </c>
      <c r="N6720" s="3" t="s">
        <v>6868</v>
      </c>
      <c r="O6720" s="3" t="s">
        <v>427</v>
      </c>
      <c r="P6720" s="4">
        <v>21810.0</v>
      </c>
      <c r="Q6720" s="3" t="s">
        <v>110</v>
      </c>
      <c r="S6720" s="3" t="s">
        <v>34</v>
      </c>
    </row>
    <row r="6721">
      <c r="A6721" s="2">
        <v>42318.71488425926</v>
      </c>
      <c r="B6721" s="3">
        <v>27.0</v>
      </c>
      <c r="C6721" s="3" t="s">
        <v>6139</v>
      </c>
      <c r="D6721" s="3">
        <v>70.0</v>
      </c>
      <c r="E6721" s="3" t="s">
        <v>6199</v>
      </c>
      <c r="F6721" s="3">
        <v>8.0</v>
      </c>
      <c r="G6721" s="3">
        <v>3.0</v>
      </c>
      <c r="H6721" s="3" t="s">
        <v>672</v>
      </c>
      <c r="I6721" s="3" t="s">
        <v>673</v>
      </c>
      <c r="J6721" s="3" t="s">
        <v>674</v>
      </c>
      <c r="K6721" s="3" t="s">
        <v>24</v>
      </c>
      <c r="L6721" s="3">
        <v>4.0</v>
      </c>
      <c r="M6721" s="3" t="s">
        <v>30</v>
      </c>
      <c r="N6721" s="3" t="s">
        <v>6869</v>
      </c>
      <c r="O6721" s="3" t="s">
        <v>562</v>
      </c>
      <c r="P6721" s="4">
        <v>17614.0</v>
      </c>
      <c r="Q6721" s="3" t="s">
        <v>117</v>
      </c>
      <c r="S6721" s="3" t="s">
        <v>34</v>
      </c>
    </row>
    <row r="6722">
      <c r="A6722" s="2">
        <v>42318.71488425926</v>
      </c>
      <c r="B6722" s="3">
        <v>27.0</v>
      </c>
      <c r="C6722" s="3" t="s">
        <v>6139</v>
      </c>
      <c r="D6722" s="3">
        <v>70.0</v>
      </c>
      <c r="E6722" s="3" t="s">
        <v>6199</v>
      </c>
      <c r="F6722" s="3">
        <v>8.0</v>
      </c>
      <c r="G6722" s="3">
        <v>3.0</v>
      </c>
      <c r="H6722" s="3" t="s">
        <v>672</v>
      </c>
      <c r="I6722" s="3" t="s">
        <v>673</v>
      </c>
      <c r="J6722" s="3" t="s">
        <v>674</v>
      </c>
      <c r="K6722" s="3" t="s">
        <v>24</v>
      </c>
      <c r="L6722" s="3">
        <v>5.0</v>
      </c>
      <c r="M6722" s="3" t="s">
        <v>25</v>
      </c>
      <c r="N6722" s="3" t="s">
        <v>4574</v>
      </c>
      <c r="O6722" s="3" t="s">
        <v>551</v>
      </c>
      <c r="P6722" s="4">
        <v>29723.0</v>
      </c>
      <c r="Q6722" s="3" t="s">
        <v>132</v>
      </c>
      <c r="S6722" s="3" t="s">
        <v>34</v>
      </c>
    </row>
    <row r="6723">
      <c r="A6723" s="2">
        <v>42318.71488425926</v>
      </c>
      <c r="B6723" s="3">
        <v>27.0</v>
      </c>
      <c r="C6723" s="3" t="s">
        <v>6139</v>
      </c>
      <c r="D6723" s="3">
        <v>70.0</v>
      </c>
      <c r="E6723" s="3" t="s">
        <v>6199</v>
      </c>
      <c r="F6723" s="3">
        <v>8.0</v>
      </c>
      <c r="G6723" s="3">
        <v>3.0</v>
      </c>
      <c r="H6723" s="3" t="s">
        <v>672</v>
      </c>
      <c r="I6723" s="3" t="s">
        <v>673</v>
      </c>
      <c r="J6723" s="3" t="s">
        <v>674</v>
      </c>
      <c r="K6723" s="3" t="s">
        <v>24</v>
      </c>
      <c r="L6723" s="3">
        <v>6.0</v>
      </c>
      <c r="M6723" s="3" t="s">
        <v>30</v>
      </c>
      <c r="N6723" s="3" t="s">
        <v>1331</v>
      </c>
      <c r="O6723" s="3" t="s">
        <v>497</v>
      </c>
      <c r="P6723" s="4">
        <v>22435.0</v>
      </c>
      <c r="Q6723" s="3" t="s">
        <v>189</v>
      </c>
      <c r="S6723" s="3" t="s">
        <v>34</v>
      </c>
    </row>
    <row r="6724">
      <c r="A6724" s="2">
        <v>42318.71488425926</v>
      </c>
      <c r="B6724" s="3">
        <v>27.0</v>
      </c>
      <c r="C6724" s="3" t="s">
        <v>6139</v>
      </c>
      <c r="D6724" s="3">
        <v>70.0</v>
      </c>
      <c r="E6724" s="3" t="s">
        <v>6199</v>
      </c>
      <c r="F6724" s="3">
        <v>8.0</v>
      </c>
      <c r="G6724" s="3">
        <v>3.0</v>
      </c>
      <c r="H6724" s="3" t="s">
        <v>672</v>
      </c>
      <c r="I6724" s="3" t="s">
        <v>673</v>
      </c>
      <c r="J6724" s="3" t="s">
        <v>674</v>
      </c>
      <c r="K6724" s="3" t="s">
        <v>24</v>
      </c>
      <c r="L6724" s="3">
        <v>7.0</v>
      </c>
      <c r="M6724" s="3" t="s">
        <v>25</v>
      </c>
      <c r="N6724" s="3" t="s">
        <v>6870</v>
      </c>
      <c r="O6724" s="3" t="s">
        <v>69</v>
      </c>
      <c r="P6724" s="4">
        <v>18545.0</v>
      </c>
      <c r="Q6724" s="3" t="s">
        <v>49</v>
      </c>
      <c r="S6724" s="3" t="s">
        <v>34</v>
      </c>
    </row>
    <row r="6725">
      <c r="A6725" s="2">
        <v>42318.71488425926</v>
      </c>
      <c r="B6725" s="3">
        <v>27.0</v>
      </c>
      <c r="C6725" s="3" t="s">
        <v>6139</v>
      </c>
      <c r="D6725" s="3">
        <v>70.0</v>
      </c>
      <c r="E6725" s="3" t="s">
        <v>6199</v>
      </c>
      <c r="F6725" s="3">
        <v>8.0</v>
      </c>
      <c r="G6725" s="3">
        <v>3.0</v>
      </c>
      <c r="H6725" s="3" t="s">
        <v>672</v>
      </c>
      <c r="I6725" s="3" t="s">
        <v>673</v>
      </c>
      <c r="J6725" s="3" t="s">
        <v>674</v>
      </c>
      <c r="K6725" s="3" t="s">
        <v>24</v>
      </c>
      <c r="L6725" s="3">
        <v>8.0</v>
      </c>
      <c r="M6725" s="3" t="s">
        <v>30</v>
      </c>
      <c r="N6725" s="3" t="s">
        <v>6871</v>
      </c>
      <c r="O6725" s="3" t="s">
        <v>452</v>
      </c>
      <c r="P6725" s="4">
        <v>24398.0</v>
      </c>
      <c r="Q6725" s="3" t="s">
        <v>132</v>
      </c>
      <c r="S6725" s="3" t="s">
        <v>34</v>
      </c>
    </row>
    <row r="6726">
      <c r="A6726" s="2">
        <v>42318.71488425926</v>
      </c>
      <c r="B6726" s="3">
        <v>27.0</v>
      </c>
      <c r="C6726" s="3" t="s">
        <v>6139</v>
      </c>
      <c r="D6726" s="3">
        <v>70.0</v>
      </c>
      <c r="E6726" s="3" t="s">
        <v>6199</v>
      </c>
      <c r="F6726" s="3">
        <v>8.0</v>
      </c>
      <c r="G6726" s="3">
        <v>3.0</v>
      </c>
      <c r="H6726" s="3" t="s">
        <v>672</v>
      </c>
      <c r="I6726" s="3" t="s">
        <v>673</v>
      </c>
      <c r="J6726" s="3" t="s">
        <v>674</v>
      </c>
      <c r="K6726" s="3" t="s">
        <v>24</v>
      </c>
      <c r="L6726" s="3">
        <v>9.0</v>
      </c>
      <c r="M6726" s="3" t="s">
        <v>25</v>
      </c>
      <c r="N6726" s="3" t="s">
        <v>6872</v>
      </c>
      <c r="O6726" s="3" t="s">
        <v>281</v>
      </c>
      <c r="P6726" s="4">
        <v>23897.0</v>
      </c>
      <c r="Q6726" s="3" t="s">
        <v>132</v>
      </c>
      <c r="S6726" s="3" t="s">
        <v>34</v>
      </c>
    </row>
    <row r="6727">
      <c r="A6727" s="2">
        <v>42318.71488425926</v>
      </c>
      <c r="B6727" s="3">
        <v>27.0</v>
      </c>
      <c r="C6727" s="3" t="s">
        <v>6139</v>
      </c>
      <c r="D6727" s="3">
        <v>70.0</v>
      </c>
      <c r="E6727" s="3" t="s">
        <v>6199</v>
      </c>
      <c r="F6727" s="3">
        <v>8.0</v>
      </c>
      <c r="G6727" s="3">
        <v>3.0</v>
      </c>
      <c r="H6727" s="3" t="s">
        <v>672</v>
      </c>
      <c r="I6727" s="3" t="s">
        <v>673</v>
      </c>
      <c r="J6727" s="3" t="s">
        <v>674</v>
      </c>
      <c r="K6727" s="3" t="s">
        <v>24</v>
      </c>
      <c r="L6727" s="3">
        <v>10.0</v>
      </c>
      <c r="M6727" s="3" t="s">
        <v>30</v>
      </c>
      <c r="N6727" s="3" t="s">
        <v>6873</v>
      </c>
      <c r="O6727" s="3" t="s">
        <v>1042</v>
      </c>
      <c r="P6727" s="4">
        <v>14391.0</v>
      </c>
      <c r="Q6727" s="3" t="s">
        <v>96</v>
      </c>
      <c r="S6727" s="3" t="s">
        <v>34</v>
      </c>
    </row>
    <row r="6728">
      <c r="A6728" s="2">
        <v>42318.71488425926</v>
      </c>
      <c r="B6728" s="3">
        <v>27.0</v>
      </c>
      <c r="C6728" s="3" t="s">
        <v>6139</v>
      </c>
      <c r="D6728" s="3">
        <v>71.0</v>
      </c>
      <c r="E6728" s="3" t="s">
        <v>6207</v>
      </c>
      <c r="F6728" s="3">
        <v>8.0</v>
      </c>
      <c r="G6728" s="3">
        <v>3.0</v>
      </c>
      <c r="H6728" s="3" t="s">
        <v>672</v>
      </c>
      <c r="I6728" s="3" t="s">
        <v>673</v>
      </c>
      <c r="J6728" s="3" t="s">
        <v>674</v>
      </c>
      <c r="K6728" s="3" t="s">
        <v>272</v>
      </c>
      <c r="L6728" s="3">
        <v>1.0</v>
      </c>
      <c r="M6728" s="3" t="s">
        <v>25</v>
      </c>
      <c r="N6728" s="3" t="s">
        <v>1885</v>
      </c>
      <c r="O6728" s="3" t="s">
        <v>65</v>
      </c>
      <c r="P6728" s="4">
        <v>33250.0</v>
      </c>
      <c r="Q6728" s="3" t="s">
        <v>687</v>
      </c>
      <c r="S6728" s="3" t="s">
        <v>34</v>
      </c>
    </row>
    <row r="6729">
      <c r="A6729" s="2">
        <v>42318.71488425926</v>
      </c>
      <c r="B6729" s="3">
        <v>27.0</v>
      </c>
      <c r="C6729" s="3" t="s">
        <v>6139</v>
      </c>
      <c r="D6729" s="3">
        <v>71.0</v>
      </c>
      <c r="E6729" s="3" t="s">
        <v>6207</v>
      </c>
      <c r="F6729" s="3">
        <v>8.0</v>
      </c>
      <c r="G6729" s="3">
        <v>3.0</v>
      </c>
      <c r="H6729" s="3" t="s">
        <v>672</v>
      </c>
      <c r="I6729" s="3" t="s">
        <v>673</v>
      </c>
      <c r="J6729" s="3" t="s">
        <v>674</v>
      </c>
      <c r="K6729" s="3" t="s">
        <v>24</v>
      </c>
      <c r="L6729" s="3">
        <v>2.0</v>
      </c>
      <c r="M6729" s="3" t="s">
        <v>30</v>
      </c>
      <c r="N6729" s="3" t="s">
        <v>1737</v>
      </c>
      <c r="O6729" s="3" t="s">
        <v>5798</v>
      </c>
      <c r="P6729" s="4">
        <v>21499.0</v>
      </c>
      <c r="Q6729" s="3" t="s">
        <v>132</v>
      </c>
      <c r="S6729" s="3" t="s">
        <v>34</v>
      </c>
    </row>
    <row r="6730">
      <c r="A6730" s="2">
        <v>42318.71488425926</v>
      </c>
      <c r="B6730" s="3">
        <v>27.0</v>
      </c>
      <c r="C6730" s="3" t="s">
        <v>6139</v>
      </c>
      <c r="D6730" s="3">
        <v>71.0</v>
      </c>
      <c r="E6730" s="3" t="s">
        <v>6207</v>
      </c>
      <c r="F6730" s="3">
        <v>8.0</v>
      </c>
      <c r="G6730" s="3">
        <v>3.0</v>
      </c>
      <c r="H6730" s="3" t="s">
        <v>672</v>
      </c>
      <c r="I6730" s="3" t="s">
        <v>673</v>
      </c>
      <c r="J6730" s="3" t="s">
        <v>674</v>
      </c>
      <c r="K6730" s="3" t="s">
        <v>24</v>
      </c>
      <c r="L6730" s="3">
        <v>3.0</v>
      </c>
      <c r="M6730" s="3" t="s">
        <v>25</v>
      </c>
      <c r="N6730" s="3" t="s">
        <v>362</v>
      </c>
      <c r="O6730" s="3" t="s">
        <v>233</v>
      </c>
      <c r="P6730" s="4">
        <v>19713.0</v>
      </c>
      <c r="Q6730" s="3" t="s">
        <v>33</v>
      </c>
      <c r="S6730" s="3" t="s">
        <v>34</v>
      </c>
    </row>
    <row r="6731">
      <c r="A6731" s="2">
        <v>42318.71488425926</v>
      </c>
      <c r="B6731" s="3">
        <v>27.0</v>
      </c>
      <c r="C6731" s="3" t="s">
        <v>6139</v>
      </c>
      <c r="D6731" s="3">
        <v>71.0</v>
      </c>
      <c r="E6731" s="3" t="s">
        <v>6207</v>
      </c>
      <c r="F6731" s="3">
        <v>8.0</v>
      </c>
      <c r="G6731" s="3">
        <v>3.0</v>
      </c>
      <c r="H6731" s="3" t="s">
        <v>672</v>
      </c>
      <c r="I6731" s="3" t="s">
        <v>673</v>
      </c>
      <c r="J6731" s="3" t="s">
        <v>674</v>
      </c>
      <c r="K6731" s="3" t="s">
        <v>24</v>
      </c>
      <c r="L6731" s="3">
        <v>4.0</v>
      </c>
      <c r="M6731" s="3" t="s">
        <v>30</v>
      </c>
      <c r="N6731" s="3" t="s">
        <v>2862</v>
      </c>
      <c r="O6731" s="3" t="s">
        <v>215</v>
      </c>
      <c r="P6731" s="4">
        <v>25635.0</v>
      </c>
      <c r="Q6731" s="3" t="s">
        <v>228</v>
      </c>
      <c r="S6731" s="3" t="s">
        <v>34</v>
      </c>
    </row>
    <row r="6732">
      <c r="A6732" s="2">
        <v>42318.71488425926</v>
      </c>
      <c r="B6732" s="3">
        <v>27.0</v>
      </c>
      <c r="C6732" s="3" t="s">
        <v>6139</v>
      </c>
      <c r="D6732" s="3">
        <v>71.0</v>
      </c>
      <c r="E6732" s="3" t="s">
        <v>6207</v>
      </c>
      <c r="F6732" s="3">
        <v>8.0</v>
      </c>
      <c r="G6732" s="3">
        <v>3.0</v>
      </c>
      <c r="H6732" s="3" t="s">
        <v>672</v>
      </c>
      <c r="I6732" s="3" t="s">
        <v>673</v>
      </c>
      <c r="J6732" s="3" t="s">
        <v>674</v>
      </c>
      <c r="K6732" s="3" t="s">
        <v>24</v>
      </c>
      <c r="L6732" s="3">
        <v>5.0</v>
      </c>
      <c r="M6732" s="3" t="s">
        <v>25</v>
      </c>
      <c r="N6732" s="3" t="s">
        <v>6874</v>
      </c>
      <c r="O6732" s="3" t="s">
        <v>168</v>
      </c>
      <c r="P6732" s="4">
        <v>21424.0</v>
      </c>
      <c r="Q6732" s="3" t="s">
        <v>216</v>
      </c>
      <c r="S6732" s="3" t="s">
        <v>34</v>
      </c>
    </row>
    <row r="6733">
      <c r="A6733" s="2">
        <v>42318.71488425926</v>
      </c>
      <c r="B6733" s="3">
        <v>27.0</v>
      </c>
      <c r="C6733" s="3" t="s">
        <v>6139</v>
      </c>
      <c r="D6733" s="3">
        <v>71.0</v>
      </c>
      <c r="E6733" s="3" t="s">
        <v>6207</v>
      </c>
      <c r="F6733" s="3">
        <v>8.0</v>
      </c>
      <c r="G6733" s="3">
        <v>3.0</v>
      </c>
      <c r="H6733" s="3" t="s">
        <v>672</v>
      </c>
      <c r="I6733" s="3" t="s">
        <v>673</v>
      </c>
      <c r="J6733" s="3" t="s">
        <v>674</v>
      </c>
      <c r="K6733" s="3" t="s">
        <v>24</v>
      </c>
      <c r="L6733" s="3">
        <v>6.0</v>
      </c>
      <c r="M6733" s="3" t="s">
        <v>30</v>
      </c>
      <c r="N6733" s="3" t="s">
        <v>2303</v>
      </c>
      <c r="O6733" s="3" t="s">
        <v>3917</v>
      </c>
      <c r="P6733" s="4">
        <v>29415.0</v>
      </c>
      <c r="Q6733" s="3" t="s">
        <v>132</v>
      </c>
      <c r="S6733" s="3" t="s">
        <v>34</v>
      </c>
    </row>
    <row r="6734">
      <c r="A6734" s="2">
        <v>42318.71488425926</v>
      </c>
      <c r="B6734" s="3">
        <v>27.0</v>
      </c>
      <c r="C6734" s="3" t="s">
        <v>6139</v>
      </c>
      <c r="D6734" s="3">
        <v>71.0</v>
      </c>
      <c r="E6734" s="3" t="s">
        <v>6207</v>
      </c>
      <c r="F6734" s="3">
        <v>8.0</v>
      </c>
      <c r="G6734" s="3">
        <v>3.0</v>
      </c>
      <c r="H6734" s="3" t="s">
        <v>672</v>
      </c>
      <c r="I6734" s="3" t="s">
        <v>673</v>
      </c>
      <c r="J6734" s="3" t="s">
        <v>674</v>
      </c>
      <c r="K6734" s="3" t="s">
        <v>24</v>
      </c>
      <c r="L6734" s="3">
        <v>7.0</v>
      </c>
      <c r="M6734" s="3" t="s">
        <v>25</v>
      </c>
      <c r="N6734" s="3" t="s">
        <v>6875</v>
      </c>
      <c r="O6734" s="3" t="s">
        <v>168</v>
      </c>
      <c r="P6734" s="4">
        <v>19442.0</v>
      </c>
      <c r="Q6734" s="3" t="s">
        <v>105</v>
      </c>
      <c r="S6734" s="3" t="s">
        <v>34</v>
      </c>
    </row>
    <row r="6735">
      <c r="A6735" s="2">
        <v>42318.71488425926</v>
      </c>
      <c r="B6735" s="3">
        <v>27.0</v>
      </c>
      <c r="C6735" s="3" t="s">
        <v>6139</v>
      </c>
      <c r="D6735" s="3">
        <v>71.0</v>
      </c>
      <c r="E6735" s="3" t="s">
        <v>6207</v>
      </c>
      <c r="F6735" s="3">
        <v>8.0</v>
      </c>
      <c r="G6735" s="3">
        <v>3.0</v>
      </c>
      <c r="H6735" s="3" t="s">
        <v>672</v>
      </c>
      <c r="I6735" s="3" t="s">
        <v>673</v>
      </c>
      <c r="J6735" s="3" t="s">
        <v>674</v>
      </c>
      <c r="K6735" s="3" t="s">
        <v>24</v>
      </c>
      <c r="L6735" s="3">
        <v>8.0</v>
      </c>
      <c r="M6735" s="3" t="s">
        <v>30</v>
      </c>
      <c r="N6735" s="3" t="s">
        <v>6876</v>
      </c>
      <c r="O6735" s="3" t="s">
        <v>6877</v>
      </c>
      <c r="P6735" s="4">
        <v>17130.0</v>
      </c>
      <c r="Q6735" s="3" t="s">
        <v>49</v>
      </c>
      <c r="S6735" s="3" t="s">
        <v>34</v>
      </c>
    </row>
    <row r="6736">
      <c r="A6736" s="2">
        <v>42318.71488425926</v>
      </c>
      <c r="B6736" s="3">
        <v>27.0</v>
      </c>
      <c r="C6736" s="3" t="s">
        <v>6139</v>
      </c>
      <c r="D6736" s="3">
        <v>71.0</v>
      </c>
      <c r="E6736" s="3" t="s">
        <v>6207</v>
      </c>
      <c r="F6736" s="3">
        <v>8.0</v>
      </c>
      <c r="G6736" s="3">
        <v>3.0</v>
      </c>
      <c r="H6736" s="3" t="s">
        <v>672</v>
      </c>
      <c r="I6736" s="3" t="s">
        <v>673</v>
      </c>
      <c r="J6736" s="3" t="s">
        <v>674</v>
      </c>
      <c r="K6736" s="3" t="s">
        <v>24</v>
      </c>
      <c r="L6736" s="3">
        <v>9.0</v>
      </c>
      <c r="M6736" s="3" t="s">
        <v>25</v>
      </c>
      <c r="N6736" s="3" t="s">
        <v>2850</v>
      </c>
      <c r="O6736" s="3" t="s">
        <v>257</v>
      </c>
      <c r="P6736" s="4">
        <v>23021.0</v>
      </c>
      <c r="Q6736" s="3" t="s">
        <v>33</v>
      </c>
      <c r="S6736" s="3" t="s">
        <v>34</v>
      </c>
    </row>
    <row r="6737">
      <c r="A6737" s="2">
        <v>42318.71488425926</v>
      </c>
      <c r="B6737" s="3">
        <v>27.0</v>
      </c>
      <c r="C6737" s="3" t="s">
        <v>6139</v>
      </c>
      <c r="D6737" s="3">
        <v>71.0</v>
      </c>
      <c r="E6737" s="3" t="s">
        <v>6207</v>
      </c>
      <c r="F6737" s="3">
        <v>8.0</v>
      </c>
      <c r="G6737" s="3">
        <v>3.0</v>
      </c>
      <c r="H6737" s="3" t="s">
        <v>672</v>
      </c>
      <c r="I6737" s="3" t="s">
        <v>673</v>
      </c>
      <c r="J6737" s="3" t="s">
        <v>674</v>
      </c>
      <c r="K6737" s="3" t="s">
        <v>24</v>
      </c>
      <c r="L6737" s="3">
        <v>10.0</v>
      </c>
      <c r="M6737" s="3" t="s">
        <v>30</v>
      </c>
      <c r="N6737" s="3" t="s">
        <v>6878</v>
      </c>
      <c r="O6737" s="3" t="s">
        <v>375</v>
      </c>
      <c r="P6737" s="4">
        <v>20722.0</v>
      </c>
      <c r="Q6737" s="3" t="s">
        <v>132</v>
      </c>
      <c r="S6737" s="3" t="s">
        <v>34</v>
      </c>
    </row>
    <row r="6738">
      <c r="A6738" s="2">
        <v>42318.71488425926</v>
      </c>
      <c r="B6738" s="3">
        <v>27.0</v>
      </c>
      <c r="C6738" s="3" t="s">
        <v>6139</v>
      </c>
      <c r="D6738" s="3">
        <v>71.0</v>
      </c>
      <c r="E6738" s="3" t="s">
        <v>6207</v>
      </c>
      <c r="F6738" s="3">
        <v>8.0</v>
      </c>
      <c r="G6738" s="3">
        <v>3.0</v>
      </c>
      <c r="H6738" s="3" t="s">
        <v>672</v>
      </c>
      <c r="I6738" s="3" t="s">
        <v>673</v>
      </c>
      <c r="J6738" s="3" t="s">
        <v>674</v>
      </c>
      <c r="K6738" s="3" t="s">
        <v>24</v>
      </c>
      <c r="L6738" s="3">
        <v>11.0</v>
      </c>
      <c r="M6738" s="3" t="s">
        <v>25</v>
      </c>
      <c r="N6738" s="3" t="s">
        <v>6879</v>
      </c>
      <c r="O6738" s="3" t="s">
        <v>545</v>
      </c>
      <c r="P6738" s="4">
        <v>17527.0</v>
      </c>
      <c r="Q6738" s="3" t="s">
        <v>49</v>
      </c>
      <c r="S6738" s="3" t="s">
        <v>34</v>
      </c>
    </row>
    <row r="6739">
      <c r="A6739" s="2">
        <v>42318.71488425926</v>
      </c>
      <c r="B6739" s="3">
        <v>27.0</v>
      </c>
      <c r="C6739" s="3" t="s">
        <v>6139</v>
      </c>
      <c r="D6739" s="3">
        <v>71.0</v>
      </c>
      <c r="E6739" s="3" t="s">
        <v>6207</v>
      </c>
      <c r="F6739" s="3">
        <v>8.0</v>
      </c>
      <c r="G6739" s="3">
        <v>3.0</v>
      </c>
      <c r="H6739" s="3" t="s">
        <v>672</v>
      </c>
      <c r="I6739" s="3" t="s">
        <v>673</v>
      </c>
      <c r="J6739" s="3" t="s">
        <v>674</v>
      </c>
      <c r="K6739" s="3" t="s">
        <v>24</v>
      </c>
      <c r="L6739" s="3">
        <v>12.0</v>
      </c>
      <c r="M6739" s="3" t="s">
        <v>30</v>
      </c>
      <c r="N6739" s="3" t="s">
        <v>6880</v>
      </c>
      <c r="O6739" s="3" t="s">
        <v>121</v>
      </c>
      <c r="P6739" s="4">
        <v>19908.0</v>
      </c>
      <c r="Q6739" s="3" t="s">
        <v>72</v>
      </c>
      <c r="S6739" s="3" t="s">
        <v>34</v>
      </c>
    </row>
    <row r="6740">
      <c r="A6740" s="2">
        <v>42318.71488425926</v>
      </c>
      <c r="B6740" s="3">
        <v>27.0</v>
      </c>
      <c r="C6740" s="3" t="s">
        <v>6139</v>
      </c>
      <c r="D6740" s="3">
        <v>71.0</v>
      </c>
      <c r="E6740" s="3" t="s">
        <v>6207</v>
      </c>
      <c r="F6740" s="3">
        <v>8.0</v>
      </c>
      <c r="G6740" s="3">
        <v>3.0</v>
      </c>
      <c r="H6740" s="3" t="s">
        <v>672</v>
      </c>
      <c r="I6740" s="3" t="s">
        <v>673</v>
      </c>
      <c r="J6740" s="3" t="s">
        <v>674</v>
      </c>
      <c r="K6740" s="3" t="s">
        <v>24</v>
      </c>
      <c r="L6740" s="3">
        <v>13.0</v>
      </c>
      <c r="M6740" s="3" t="s">
        <v>25</v>
      </c>
      <c r="N6740" s="3" t="s">
        <v>6881</v>
      </c>
      <c r="O6740" s="3" t="s">
        <v>227</v>
      </c>
      <c r="P6740" s="4">
        <v>26896.0</v>
      </c>
      <c r="Q6740" s="3" t="s">
        <v>247</v>
      </c>
      <c r="S6740" s="3" t="s">
        <v>34</v>
      </c>
    </row>
    <row r="6741">
      <c r="A6741" s="2">
        <v>42318.71488425926</v>
      </c>
      <c r="B6741" s="3">
        <v>27.0</v>
      </c>
      <c r="C6741" s="3" t="s">
        <v>6139</v>
      </c>
      <c r="D6741" s="3">
        <v>71.0</v>
      </c>
      <c r="E6741" s="3" t="s">
        <v>6207</v>
      </c>
      <c r="F6741" s="3">
        <v>8.0</v>
      </c>
      <c r="G6741" s="3">
        <v>3.0</v>
      </c>
      <c r="H6741" s="3" t="s">
        <v>672</v>
      </c>
      <c r="I6741" s="3" t="s">
        <v>673</v>
      </c>
      <c r="J6741" s="3" t="s">
        <v>674</v>
      </c>
      <c r="K6741" s="3" t="s">
        <v>24</v>
      </c>
      <c r="L6741" s="3">
        <v>14.0</v>
      </c>
      <c r="M6741" s="3" t="s">
        <v>30</v>
      </c>
      <c r="N6741" s="3" t="s">
        <v>6882</v>
      </c>
      <c r="O6741" s="3" t="s">
        <v>6883</v>
      </c>
      <c r="P6741" s="4">
        <v>35150.0</v>
      </c>
      <c r="Q6741" s="3" t="s">
        <v>191</v>
      </c>
      <c r="S6741" s="3" t="s">
        <v>34</v>
      </c>
    </row>
    <row r="6742">
      <c r="A6742" s="2">
        <v>42318.71488425926</v>
      </c>
      <c r="B6742" s="3">
        <v>27.0</v>
      </c>
      <c r="C6742" s="3" t="s">
        <v>6139</v>
      </c>
      <c r="D6742" s="3">
        <v>71.0</v>
      </c>
      <c r="E6742" s="3" t="s">
        <v>6207</v>
      </c>
      <c r="F6742" s="3">
        <v>8.0</v>
      </c>
      <c r="G6742" s="3">
        <v>3.0</v>
      </c>
      <c r="H6742" s="3" t="s">
        <v>672</v>
      </c>
      <c r="I6742" s="3" t="s">
        <v>673</v>
      </c>
      <c r="J6742" s="3" t="s">
        <v>674</v>
      </c>
      <c r="K6742" s="3" t="s">
        <v>24</v>
      </c>
      <c r="L6742" s="3">
        <v>15.0</v>
      </c>
      <c r="M6742" s="3" t="s">
        <v>25</v>
      </c>
      <c r="N6742" s="3" t="s">
        <v>6884</v>
      </c>
      <c r="O6742" s="3" t="s">
        <v>275</v>
      </c>
      <c r="P6742" s="4">
        <v>19196.0</v>
      </c>
      <c r="Q6742" s="3" t="s">
        <v>105</v>
      </c>
      <c r="S6742" s="3" t="s">
        <v>34</v>
      </c>
    </row>
    <row r="6743">
      <c r="A6743" s="2">
        <v>42318.71488425926</v>
      </c>
      <c r="B6743" s="3">
        <v>27.0</v>
      </c>
      <c r="C6743" s="3" t="s">
        <v>6139</v>
      </c>
      <c r="D6743" s="3">
        <v>71.0</v>
      </c>
      <c r="E6743" s="3" t="s">
        <v>6207</v>
      </c>
      <c r="F6743" s="3">
        <v>8.0</v>
      </c>
      <c r="G6743" s="3">
        <v>3.0</v>
      </c>
      <c r="H6743" s="3" t="s">
        <v>672</v>
      </c>
      <c r="I6743" s="3" t="s">
        <v>673</v>
      </c>
      <c r="J6743" s="3" t="s">
        <v>674</v>
      </c>
      <c r="K6743" s="3" t="s">
        <v>24</v>
      </c>
      <c r="L6743" s="3">
        <v>16.0</v>
      </c>
      <c r="M6743" s="3" t="s">
        <v>30</v>
      </c>
      <c r="N6743" s="3" t="s">
        <v>6885</v>
      </c>
      <c r="O6743" s="3" t="s">
        <v>299</v>
      </c>
      <c r="P6743" s="4">
        <v>25680.0</v>
      </c>
      <c r="Q6743" s="3" t="s">
        <v>132</v>
      </c>
      <c r="S6743" s="3" t="s">
        <v>34</v>
      </c>
    </row>
    <row r="6744">
      <c r="A6744" s="2">
        <v>42318.71488425926</v>
      </c>
      <c r="B6744" s="3">
        <v>27.0</v>
      </c>
      <c r="C6744" s="3" t="s">
        <v>6139</v>
      </c>
      <c r="D6744" s="3">
        <v>71.0</v>
      </c>
      <c r="E6744" s="3" t="s">
        <v>6207</v>
      </c>
      <c r="F6744" s="3">
        <v>8.0</v>
      </c>
      <c r="G6744" s="3">
        <v>3.0</v>
      </c>
      <c r="H6744" s="3" t="s">
        <v>672</v>
      </c>
      <c r="I6744" s="3" t="s">
        <v>673</v>
      </c>
      <c r="J6744" s="3" t="s">
        <v>674</v>
      </c>
      <c r="K6744" s="3" t="s">
        <v>24</v>
      </c>
      <c r="L6744" s="3">
        <v>17.0</v>
      </c>
      <c r="M6744" s="3" t="s">
        <v>25</v>
      </c>
      <c r="N6744" s="3" t="s">
        <v>6886</v>
      </c>
      <c r="O6744" s="3" t="s">
        <v>257</v>
      </c>
      <c r="P6744" s="4">
        <v>17401.0</v>
      </c>
      <c r="Q6744" s="3" t="s">
        <v>49</v>
      </c>
      <c r="S6744" s="3" t="s">
        <v>34</v>
      </c>
    </row>
    <row r="6745">
      <c r="A6745" s="2">
        <v>42318.71488425926</v>
      </c>
      <c r="B6745" s="3">
        <v>27.0</v>
      </c>
      <c r="C6745" s="3" t="s">
        <v>6139</v>
      </c>
      <c r="D6745" s="3">
        <v>71.0</v>
      </c>
      <c r="E6745" s="3" t="s">
        <v>6207</v>
      </c>
      <c r="F6745" s="3">
        <v>8.0</v>
      </c>
      <c r="G6745" s="3">
        <v>3.0</v>
      </c>
      <c r="H6745" s="3" t="s">
        <v>672</v>
      </c>
      <c r="I6745" s="3" t="s">
        <v>673</v>
      </c>
      <c r="J6745" s="3" t="s">
        <v>674</v>
      </c>
      <c r="K6745" s="3" t="s">
        <v>24</v>
      </c>
      <c r="L6745" s="3">
        <v>18.0</v>
      </c>
      <c r="M6745" s="3" t="s">
        <v>30</v>
      </c>
      <c r="N6745" s="3" t="s">
        <v>5518</v>
      </c>
      <c r="O6745" s="3" t="s">
        <v>1304</v>
      </c>
      <c r="P6745" s="4">
        <v>35048.0</v>
      </c>
      <c r="Q6745" s="3" t="s">
        <v>191</v>
      </c>
      <c r="S6745" s="3" t="s">
        <v>34</v>
      </c>
    </row>
    <row r="6746">
      <c r="A6746" s="2">
        <v>42318.71488425926</v>
      </c>
      <c r="B6746" s="3">
        <v>27.0</v>
      </c>
      <c r="C6746" s="3" t="s">
        <v>6139</v>
      </c>
      <c r="D6746" s="3">
        <v>71.0</v>
      </c>
      <c r="E6746" s="3" t="s">
        <v>6207</v>
      </c>
      <c r="F6746" s="3">
        <v>8.0</v>
      </c>
      <c r="G6746" s="3">
        <v>3.0</v>
      </c>
      <c r="H6746" s="3" t="s">
        <v>672</v>
      </c>
      <c r="I6746" s="3" t="s">
        <v>673</v>
      </c>
      <c r="J6746" s="3" t="s">
        <v>674</v>
      </c>
      <c r="K6746" s="3" t="s">
        <v>24</v>
      </c>
      <c r="L6746" s="3">
        <v>19.0</v>
      </c>
      <c r="M6746" s="3" t="s">
        <v>25</v>
      </c>
      <c r="N6746" s="3" t="s">
        <v>6887</v>
      </c>
      <c r="O6746" s="3" t="s">
        <v>95</v>
      </c>
      <c r="P6746" s="4">
        <v>18249.0</v>
      </c>
      <c r="Q6746" s="3" t="s">
        <v>105</v>
      </c>
      <c r="S6746" s="3" t="s">
        <v>34</v>
      </c>
    </row>
    <row r="6747">
      <c r="A6747" s="2">
        <v>42318.71488425926</v>
      </c>
      <c r="B6747" s="3">
        <v>27.0</v>
      </c>
      <c r="C6747" s="3" t="s">
        <v>6139</v>
      </c>
      <c r="D6747" s="3">
        <v>71.0</v>
      </c>
      <c r="E6747" s="3" t="s">
        <v>6207</v>
      </c>
      <c r="F6747" s="3">
        <v>8.0</v>
      </c>
      <c r="G6747" s="3">
        <v>3.0</v>
      </c>
      <c r="H6747" s="3" t="s">
        <v>672</v>
      </c>
      <c r="I6747" s="3" t="s">
        <v>673</v>
      </c>
      <c r="J6747" s="3" t="s">
        <v>674</v>
      </c>
      <c r="K6747" s="3" t="s">
        <v>24</v>
      </c>
      <c r="L6747" s="3">
        <v>20.0</v>
      </c>
      <c r="M6747" s="3" t="s">
        <v>30</v>
      </c>
      <c r="N6747" s="3" t="s">
        <v>6888</v>
      </c>
      <c r="O6747" s="3" t="s">
        <v>2578</v>
      </c>
      <c r="P6747" s="4">
        <v>33021.0</v>
      </c>
      <c r="Q6747" s="3" t="s">
        <v>132</v>
      </c>
      <c r="S6747" s="3" t="s">
        <v>34</v>
      </c>
    </row>
    <row r="6748">
      <c r="A6748" s="2">
        <v>42318.71488425926</v>
      </c>
      <c r="B6748" s="3">
        <v>27.0</v>
      </c>
      <c r="C6748" s="3" t="s">
        <v>6139</v>
      </c>
      <c r="D6748" s="3">
        <v>71.0</v>
      </c>
      <c r="E6748" s="3" t="s">
        <v>6207</v>
      </c>
      <c r="F6748" s="3">
        <v>8.0</v>
      </c>
      <c r="G6748" s="3">
        <v>3.0</v>
      </c>
      <c r="H6748" s="3" t="s">
        <v>672</v>
      </c>
      <c r="I6748" s="3" t="s">
        <v>673</v>
      </c>
      <c r="J6748" s="3" t="s">
        <v>674</v>
      </c>
      <c r="K6748" s="3" t="s">
        <v>24</v>
      </c>
      <c r="L6748" s="3">
        <v>21.0</v>
      </c>
      <c r="M6748" s="3" t="s">
        <v>25</v>
      </c>
      <c r="N6748" s="3" t="s">
        <v>835</v>
      </c>
      <c r="O6748" s="3" t="s">
        <v>78</v>
      </c>
      <c r="P6748" s="4">
        <v>34396.0</v>
      </c>
      <c r="Q6748" s="3" t="s">
        <v>191</v>
      </c>
      <c r="S6748" s="3" t="s">
        <v>34</v>
      </c>
    </row>
    <row r="6749">
      <c r="A6749" s="2">
        <v>42318.71488425926</v>
      </c>
      <c r="B6749" s="3">
        <v>27.0</v>
      </c>
      <c r="C6749" s="3" t="s">
        <v>6139</v>
      </c>
      <c r="D6749" s="3">
        <v>71.0</v>
      </c>
      <c r="E6749" s="3" t="s">
        <v>6207</v>
      </c>
      <c r="F6749" s="3">
        <v>8.0</v>
      </c>
      <c r="G6749" s="3">
        <v>3.0</v>
      </c>
      <c r="H6749" s="3" t="s">
        <v>672</v>
      </c>
      <c r="I6749" s="3" t="s">
        <v>673</v>
      </c>
      <c r="J6749" s="3" t="s">
        <v>674</v>
      </c>
      <c r="K6749" s="3" t="s">
        <v>24</v>
      </c>
      <c r="L6749" s="3">
        <v>22.0</v>
      </c>
      <c r="M6749" s="3" t="s">
        <v>30</v>
      </c>
      <c r="N6749" s="3" t="s">
        <v>6889</v>
      </c>
      <c r="O6749" s="3" t="s">
        <v>1893</v>
      </c>
      <c r="P6749" s="4">
        <v>13395.0</v>
      </c>
      <c r="Q6749" s="3" t="s">
        <v>96</v>
      </c>
      <c r="S6749" s="3" t="s">
        <v>34</v>
      </c>
    </row>
    <row r="6750">
      <c r="A6750" s="2">
        <v>42318.71488425926</v>
      </c>
      <c r="B6750" s="3">
        <v>27.0</v>
      </c>
      <c r="C6750" s="3" t="s">
        <v>6139</v>
      </c>
      <c r="D6750" s="3">
        <v>89.0</v>
      </c>
      <c r="E6750" s="3" t="s">
        <v>6228</v>
      </c>
      <c r="F6750" s="3">
        <v>8.0</v>
      </c>
      <c r="G6750" s="3">
        <v>3.0</v>
      </c>
      <c r="H6750" s="3" t="s">
        <v>672</v>
      </c>
      <c r="I6750" s="3" t="s">
        <v>673</v>
      </c>
      <c r="J6750" s="3" t="s">
        <v>674</v>
      </c>
      <c r="K6750" s="3" t="s">
        <v>24</v>
      </c>
      <c r="L6750" s="3">
        <v>1.0</v>
      </c>
      <c r="M6750" s="3" t="s">
        <v>25</v>
      </c>
      <c r="N6750" s="3" t="s">
        <v>6890</v>
      </c>
      <c r="O6750" s="3" t="s">
        <v>119</v>
      </c>
      <c r="P6750" s="4">
        <v>17091.0</v>
      </c>
      <c r="Q6750" s="3" t="s">
        <v>96</v>
      </c>
      <c r="S6750" s="3" t="s">
        <v>34</v>
      </c>
    </row>
    <row r="6751">
      <c r="A6751" s="2">
        <v>42318.71488425926</v>
      </c>
      <c r="B6751" s="3">
        <v>27.0</v>
      </c>
      <c r="C6751" s="3" t="s">
        <v>6139</v>
      </c>
      <c r="D6751" s="3">
        <v>89.0</v>
      </c>
      <c r="E6751" s="3" t="s">
        <v>6228</v>
      </c>
      <c r="F6751" s="3">
        <v>8.0</v>
      </c>
      <c r="G6751" s="3">
        <v>3.0</v>
      </c>
      <c r="H6751" s="3" t="s">
        <v>672</v>
      </c>
      <c r="I6751" s="3" t="s">
        <v>673</v>
      </c>
      <c r="J6751" s="3" t="s">
        <v>674</v>
      </c>
      <c r="K6751" s="3" t="s">
        <v>24</v>
      </c>
      <c r="L6751" s="3">
        <v>2.0</v>
      </c>
      <c r="M6751" s="3" t="s">
        <v>30</v>
      </c>
      <c r="N6751" s="3" t="s">
        <v>6891</v>
      </c>
      <c r="O6751" s="3" t="s">
        <v>803</v>
      </c>
      <c r="P6751" s="4">
        <v>17070.0</v>
      </c>
      <c r="Q6751" s="3" t="s">
        <v>113</v>
      </c>
      <c r="S6751" s="3" t="s">
        <v>34</v>
      </c>
    </row>
    <row r="6752">
      <c r="A6752" s="2">
        <v>42318.71488425926</v>
      </c>
      <c r="B6752" s="3">
        <v>27.0</v>
      </c>
      <c r="C6752" s="3" t="s">
        <v>6139</v>
      </c>
      <c r="D6752" s="3">
        <v>89.0</v>
      </c>
      <c r="E6752" s="3" t="s">
        <v>6228</v>
      </c>
      <c r="F6752" s="3">
        <v>8.0</v>
      </c>
      <c r="G6752" s="3">
        <v>3.0</v>
      </c>
      <c r="H6752" s="3" t="s">
        <v>672</v>
      </c>
      <c r="I6752" s="3" t="s">
        <v>673</v>
      </c>
      <c r="J6752" s="3" t="s">
        <v>674</v>
      </c>
      <c r="K6752" s="3" t="s">
        <v>24</v>
      </c>
      <c r="L6752" s="3">
        <v>3.0</v>
      </c>
      <c r="M6752" s="3" t="s">
        <v>25</v>
      </c>
      <c r="N6752" s="3" t="s">
        <v>6892</v>
      </c>
      <c r="O6752" s="3" t="s">
        <v>377</v>
      </c>
      <c r="P6752" s="4">
        <v>22045.0</v>
      </c>
      <c r="Q6752" s="3" t="s">
        <v>75</v>
      </c>
      <c r="S6752" s="3" t="s">
        <v>34</v>
      </c>
    </row>
    <row r="6753">
      <c r="A6753" s="2">
        <v>42318.71488425926</v>
      </c>
      <c r="B6753" s="3">
        <v>27.0</v>
      </c>
      <c r="C6753" s="3" t="s">
        <v>6139</v>
      </c>
      <c r="D6753" s="3">
        <v>89.0</v>
      </c>
      <c r="E6753" s="3" t="s">
        <v>6228</v>
      </c>
      <c r="F6753" s="3">
        <v>8.0</v>
      </c>
      <c r="G6753" s="3">
        <v>3.0</v>
      </c>
      <c r="H6753" s="3" t="s">
        <v>672</v>
      </c>
      <c r="I6753" s="3" t="s">
        <v>673</v>
      </c>
      <c r="J6753" s="3" t="s">
        <v>674</v>
      </c>
      <c r="K6753" s="3" t="s">
        <v>24</v>
      </c>
      <c r="L6753" s="3">
        <v>4.0</v>
      </c>
      <c r="M6753" s="3" t="s">
        <v>30</v>
      </c>
      <c r="N6753" s="3" t="s">
        <v>6893</v>
      </c>
      <c r="O6753" s="3" t="s">
        <v>6894</v>
      </c>
      <c r="P6753" s="4">
        <v>17194.0</v>
      </c>
      <c r="Q6753" s="3" t="s">
        <v>49</v>
      </c>
      <c r="S6753" s="3" t="s">
        <v>34</v>
      </c>
    </row>
    <row r="6754">
      <c r="A6754" s="2">
        <v>42318.71488425926</v>
      </c>
      <c r="B6754" s="3">
        <v>27.0</v>
      </c>
      <c r="C6754" s="3" t="s">
        <v>6139</v>
      </c>
      <c r="D6754" s="3">
        <v>89.0</v>
      </c>
      <c r="E6754" s="3" t="s">
        <v>6228</v>
      </c>
      <c r="F6754" s="3">
        <v>8.0</v>
      </c>
      <c r="G6754" s="3">
        <v>3.0</v>
      </c>
      <c r="H6754" s="3" t="s">
        <v>672</v>
      </c>
      <c r="I6754" s="3" t="s">
        <v>673</v>
      </c>
      <c r="J6754" s="3" t="s">
        <v>674</v>
      </c>
      <c r="K6754" s="3" t="s">
        <v>24</v>
      </c>
      <c r="L6754" s="3">
        <v>5.0</v>
      </c>
      <c r="M6754" s="3" t="s">
        <v>25</v>
      </c>
      <c r="N6754" s="3" t="s">
        <v>6895</v>
      </c>
      <c r="O6754" s="3" t="s">
        <v>1754</v>
      </c>
      <c r="P6754" s="4">
        <v>33026.0</v>
      </c>
      <c r="Q6754" s="3" t="s">
        <v>132</v>
      </c>
      <c r="S6754" s="3" t="s">
        <v>34</v>
      </c>
    </row>
    <row r="6755">
      <c r="A6755" s="2">
        <v>42318.71488425926</v>
      </c>
      <c r="B6755" s="3">
        <v>27.0</v>
      </c>
      <c r="C6755" s="3" t="s">
        <v>6139</v>
      </c>
      <c r="D6755" s="3">
        <v>89.0</v>
      </c>
      <c r="E6755" s="3" t="s">
        <v>6228</v>
      </c>
      <c r="F6755" s="3">
        <v>8.0</v>
      </c>
      <c r="G6755" s="3">
        <v>3.0</v>
      </c>
      <c r="H6755" s="3" t="s">
        <v>672</v>
      </c>
      <c r="I6755" s="3" t="s">
        <v>673</v>
      </c>
      <c r="J6755" s="3" t="s">
        <v>674</v>
      </c>
      <c r="K6755" s="3" t="s">
        <v>24</v>
      </c>
      <c r="L6755" s="3">
        <v>6.0</v>
      </c>
      <c r="M6755" s="3" t="s">
        <v>30</v>
      </c>
      <c r="N6755" s="3" t="s">
        <v>6896</v>
      </c>
      <c r="O6755" s="3" t="s">
        <v>329</v>
      </c>
      <c r="P6755" s="4">
        <v>22899.0</v>
      </c>
      <c r="Q6755" s="3" t="s">
        <v>132</v>
      </c>
      <c r="S6755" s="3" t="s">
        <v>34</v>
      </c>
    </row>
    <row r="6756">
      <c r="A6756" s="2">
        <v>42318.71488425926</v>
      </c>
      <c r="B6756" s="3">
        <v>27.0</v>
      </c>
      <c r="C6756" s="3" t="s">
        <v>6139</v>
      </c>
      <c r="D6756" s="3">
        <v>89.0</v>
      </c>
      <c r="E6756" s="3" t="s">
        <v>6228</v>
      </c>
      <c r="F6756" s="3">
        <v>8.0</v>
      </c>
      <c r="G6756" s="3">
        <v>3.0</v>
      </c>
      <c r="H6756" s="3" t="s">
        <v>672</v>
      </c>
      <c r="I6756" s="3" t="s">
        <v>673</v>
      </c>
      <c r="J6756" s="3" t="s">
        <v>674</v>
      </c>
      <c r="K6756" s="3" t="s">
        <v>24</v>
      </c>
      <c r="L6756" s="3">
        <v>7.0</v>
      </c>
      <c r="M6756" s="3" t="s">
        <v>25</v>
      </c>
      <c r="N6756" s="3" t="s">
        <v>6897</v>
      </c>
      <c r="O6756" s="3" t="s">
        <v>530</v>
      </c>
      <c r="P6756" s="4">
        <v>22732.0</v>
      </c>
      <c r="Q6756" s="3" t="s">
        <v>189</v>
      </c>
      <c r="S6756" s="3" t="s">
        <v>34</v>
      </c>
    </row>
    <row r="6757">
      <c r="A6757" s="2">
        <v>42318.71488425926</v>
      </c>
      <c r="B6757" s="3">
        <v>27.0</v>
      </c>
      <c r="C6757" s="3" t="s">
        <v>6139</v>
      </c>
      <c r="D6757" s="3">
        <v>89.0</v>
      </c>
      <c r="E6757" s="3" t="s">
        <v>6228</v>
      </c>
      <c r="F6757" s="3">
        <v>8.0</v>
      </c>
      <c r="G6757" s="3">
        <v>3.0</v>
      </c>
      <c r="H6757" s="3" t="s">
        <v>672</v>
      </c>
      <c r="I6757" s="3" t="s">
        <v>673</v>
      </c>
      <c r="J6757" s="3" t="s">
        <v>674</v>
      </c>
      <c r="K6757" s="3" t="s">
        <v>24</v>
      </c>
      <c r="L6757" s="3">
        <v>8.0</v>
      </c>
      <c r="M6757" s="3" t="s">
        <v>30</v>
      </c>
      <c r="N6757" s="3" t="s">
        <v>6046</v>
      </c>
      <c r="O6757" s="3" t="s">
        <v>1762</v>
      </c>
      <c r="P6757" s="4">
        <v>32479.0</v>
      </c>
      <c r="Q6757" s="3" t="s">
        <v>40</v>
      </c>
      <c r="S6757" s="3" t="s">
        <v>34</v>
      </c>
    </row>
    <row r="6758">
      <c r="A6758" s="2">
        <v>42318.71488425926</v>
      </c>
      <c r="B6758" s="3">
        <v>27.0</v>
      </c>
      <c r="C6758" s="3" t="s">
        <v>6139</v>
      </c>
      <c r="D6758" s="3">
        <v>89.0</v>
      </c>
      <c r="E6758" s="3" t="s">
        <v>6228</v>
      </c>
      <c r="F6758" s="3">
        <v>8.0</v>
      </c>
      <c r="G6758" s="3">
        <v>3.0</v>
      </c>
      <c r="H6758" s="3" t="s">
        <v>672</v>
      </c>
      <c r="I6758" s="3" t="s">
        <v>673</v>
      </c>
      <c r="J6758" s="3" t="s">
        <v>674</v>
      </c>
      <c r="K6758" s="3" t="s">
        <v>24</v>
      </c>
      <c r="L6758" s="3">
        <v>9.0</v>
      </c>
      <c r="M6758" s="3" t="s">
        <v>25</v>
      </c>
      <c r="N6758" s="3" t="s">
        <v>6898</v>
      </c>
      <c r="O6758" s="3" t="s">
        <v>6899</v>
      </c>
      <c r="P6758" s="4">
        <v>32956.0</v>
      </c>
      <c r="Q6758" s="3" t="s">
        <v>132</v>
      </c>
      <c r="S6758" s="3" t="s">
        <v>34</v>
      </c>
    </row>
    <row r="6759">
      <c r="A6759" s="2">
        <v>42318.71488425926</v>
      </c>
      <c r="B6759" s="3">
        <v>27.0</v>
      </c>
      <c r="C6759" s="3" t="s">
        <v>6139</v>
      </c>
      <c r="D6759" s="3">
        <v>89.0</v>
      </c>
      <c r="E6759" s="3" t="s">
        <v>6228</v>
      </c>
      <c r="F6759" s="3">
        <v>8.0</v>
      </c>
      <c r="G6759" s="3">
        <v>3.0</v>
      </c>
      <c r="H6759" s="3" t="s">
        <v>672</v>
      </c>
      <c r="I6759" s="3" t="s">
        <v>673</v>
      </c>
      <c r="J6759" s="3" t="s">
        <v>674</v>
      </c>
      <c r="K6759" s="3" t="s">
        <v>24</v>
      </c>
      <c r="L6759" s="3">
        <v>10.0</v>
      </c>
      <c r="M6759" s="3" t="s">
        <v>30</v>
      </c>
      <c r="N6759" s="3" t="s">
        <v>6900</v>
      </c>
      <c r="O6759" s="3" t="s">
        <v>307</v>
      </c>
      <c r="P6759" s="4">
        <v>16862.0</v>
      </c>
      <c r="Q6759" s="3" t="s">
        <v>49</v>
      </c>
      <c r="S6759" s="3" t="s">
        <v>34</v>
      </c>
    </row>
    <row r="6760">
      <c r="A6760" s="2">
        <v>42318.71488425926</v>
      </c>
      <c r="B6760" s="3">
        <v>27.0</v>
      </c>
      <c r="C6760" s="3" t="s">
        <v>6139</v>
      </c>
      <c r="D6760" s="3">
        <v>89.0</v>
      </c>
      <c r="E6760" s="3" t="s">
        <v>6228</v>
      </c>
      <c r="F6760" s="3">
        <v>8.0</v>
      </c>
      <c r="G6760" s="3">
        <v>3.0</v>
      </c>
      <c r="H6760" s="3" t="s">
        <v>672</v>
      </c>
      <c r="I6760" s="3" t="s">
        <v>673</v>
      </c>
      <c r="J6760" s="3" t="s">
        <v>674</v>
      </c>
      <c r="K6760" s="3" t="s">
        <v>24</v>
      </c>
      <c r="L6760" s="3">
        <v>11.0</v>
      </c>
      <c r="M6760" s="3" t="s">
        <v>25</v>
      </c>
      <c r="N6760" s="3" t="s">
        <v>6901</v>
      </c>
      <c r="O6760" s="3" t="s">
        <v>6902</v>
      </c>
      <c r="P6760" s="4">
        <v>33242.0</v>
      </c>
      <c r="Q6760" s="3" t="s">
        <v>191</v>
      </c>
      <c r="S6760" s="3" t="s">
        <v>34</v>
      </c>
    </row>
    <row r="6761">
      <c r="A6761" s="2">
        <v>42318.71488425926</v>
      </c>
      <c r="B6761" s="3">
        <v>27.0</v>
      </c>
      <c r="C6761" s="3" t="s">
        <v>6139</v>
      </c>
      <c r="D6761" s="3">
        <v>89.0</v>
      </c>
      <c r="E6761" s="3" t="s">
        <v>6228</v>
      </c>
      <c r="F6761" s="3">
        <v>8.0</v>
      </c>
      <c r="G6761" s="3">
        <v>3.0</v>
      </c>
      <c r="H6761" s="3" t="s">
        <v>672</v>
      </c>
      <c r="I6761" s="3" t="s">
        <v>673</v>
      </c>
      <c r="J6761" s="3" t="s">
        <v>674</v>
      </c>
      <c r="K6761" s="3" t="s">
        <v>24</v>
      </c>
      <c r="L6761" s="3">
        <v>12.0</v>
      </c>
      <c r="M6761" s="3" t="s">
        <v>30</v>
      </c>
      <c r="N6761" s="3" t="s">
        <v>6903</v>
      </c>
      <c r="O6761" s="3" t="s">
        <v>1356</v>
      </c>
      <c r="P6761" s="4">
        <v>15175.0</v>
      </c>
      <c r="Q6761" s="3" t="s">
        <v>49</v>
      </c>
      <c r="S6761" s="3" t="s">
        <v>34</v>
      </c>
    </row>
    <row r="6762">
      <c r="A6762" s="2">
        <v>42318.71488425926</v>
      </c>
      <c r="B6762" s="3">
        <v>27.0</v>
      </c>
      <c r="C6762" s="3" t="s">
        <v>6139</v>
      </c>
      <c r="D6762" s="3">
        <v>89.0</v>
      </c>
      <c r="E6762" s="3" t="s">
        <v>6228</v>
      </c>
      <c r="F6762" s="3">
        <v>8.0</v>
      </c>
      <c r="G6762" s="3">
        <v>3.0</v>
      </c>
      <c r="H6762" s="3" t="s">
        <v>672</v>
      </c>
      <c r="I6762" s="3" t="s">
        <v>673</v>
      </c>
      <c r="J6762" s="3" t="s">
        <v>674</v>
      </c>
      <c r="K6762" s="3" t="s">
        <v>24</v>
      </c>
      <c r="L6762" s="3">
        <v>13.0</v>
      </c>
      <c r="M6762" s="3" t="s">
        <v>25</v>
      </c>
      <c r="N6762" s="3" t="s">
        <v>6904</v>
      </c>
      <c r="O6762" s="3" t="s">
        <v>6708</v>
      </c>
      <c r="P6762" s="4">
        <v>17644.0</v>
      </c>
      <c r="Q6762" s="3" t="s">
        <v>117</v>
      </c>
      <c r="S6762" s="3" t="s">
        <v>34</v>
      </c>
    </row>
    <row r="6763">
      <c r="A6763" s="2">
        <v>42318.71488425926</v>
      </c>
      <c r="B6763" s="3">
        <v>27.0</v>
      </c>
      <c r="C6763" s="3" t="s">
        <v>6139</v>
      </c>
      <c r="D6763" s="3">
        <v>89.0</v>
      </c>
      <c r="E6763" s="3" t="s">
        <v>6228</v>
      </c>
      <c r="F6763" s="3">
        <v>8.0</v>
      </c>
      <c r="G6763" s="3">
        <v>3.0</v>
      </c>
      <c r="H6763" s="3" t="s">
        <v>672</v>
      </c>
      <c r="I6763" s="3" t="s">
        <v>673</v>
      </c>
      <c r="J6763" s="3" t="s">
        <v>674</v>
      </c>
      <c r="K6763" s="3" t="s">
        <v>24</v>
      </c>
      <c r="L6763" s="3">
        <v>14.0</v>
      </c>
      <c r="M6763" s="3" t="s">
        <v>30</v>
      </c>
      <c r="N6763" s="3" t="s">
        <v>6905</v>
      </c>
      <c r="O6763" s="3" t="s">
        <v>307</v>
      </c>
      <c r="P6763" s="4">
        <v>19478.0</v>
      </c>
      <c r="Q6763" s="3" t="s">
        <v>40</v>
      </c>
      <c r="S6763" s="3" t="s">
        <v>34</v>
      </c>
    </row>
    <row r="6764">
      <c r="A6764" s="2">
        <v>42318.71488425926</v>
      </c>
      <c r="B6764" s="3">
        <v>27.0</v>
      </c>
      <c r="C6764" s="3" t="s">
        <v>6139</v>
      </c>
      <c r="D6764" s="3">
        <v>90.0</v>
      </c>
      <c r="E6764" s="3" t="s">
        <v>6239</v>
      </c>
      <c r="F6764" s="3">
        <v>8.0</v>
      </c>
      <c r="G6764" s="3">
        <v>3.0</v>
      </c>
      <c r="H6764" s="3" t="s">
        <v>672</v>
      </c>
      <c r="I6764" s="3" t="s">
        <v>673</v>
      </c>
      <c r="J6764" s="3" t="s">
        <v>674</v>
      </c>
      <c r="K6764" s="3" t="s">
        <v>24</v>
      </c>
      <c r="L6764" s="3">
        <v>1.0</v>
      </c>
      <c r="M6764" s="3" t="s">
        <v>25</v>
      </c>
      <c r="N6764" s="3" t="s">
        <v>6906</v>
      </c>
      <c r="O6764" s="3" t="s">
        <v>1068</v>
      </c>
      <c r="P6764" s="4">
        <v>23787.0</v>
      </c>
      <c r="Q6764" s="3" t="s">
        <v>1205</v>
      </c>
      <c r="S6764" s="3" t="s">
        <v>34</v>
      </c>
    </row>
    <row r="6765">
      <c r="A6765" s="2">
        <v>42318.71488425926</v>
      </c>
      <c r="B6765" s="3">
        <v>27.0</v>
      </c>
      <c r="C6765" s="3" t="s">
        <v>6139</v>
      </c>
      <c r="D6765" s="3">
        <v>90.0</v>
      </c>
      <c r="E6765" s="3" t="s">
        <v>6239</v>
      </c>
      <c r="F6765" s="3">
        <v>8.0</v>
      </c>
      <c r="G6765" s="3">
        <v>3.0</v>
      </c>
      <c r="H6765" s="3" t="s">
        <v>672</v>
      </c>
      <c r="I6765" s="3" t="s">
        <v>673</v>
      </c>
      <c r="J6765" s="3" t="s">
        <v>674</v>
      </c>
      <c r="K6765" s="3" t="s">
        <v>24</v>
      </c>
      <c r="L6765" s="3">
        <v>2.0</v>
      </c>
      <c r="M6765" s="3" t="s">
        <v>30</v>
      </c>
      <c r="N6765" s="3" t="s">
        <v>1044</v>
      </c>
      <c r="O6765" s="3" t="s">
        <v>508</v>
      </c>
      <c r="P6765" s="4">
        <v>32982.0</v>
      </c>
      <c r="Q6765" s="3" t="s">
        <v>46</v>
      </c>
      <c r="S6765" s="3" t="s">
        <v>34</v>
      </c>
    </row>
    <row r="6766">
      <c r="A6766" s="2">
        <v>42318.71488425926</v>
      </c>
      <c r="B6766" s="3">
        <v>27.0</v>
      </c>
      <c r="C6766" s="3" t="s">
        <v>6139</v>
      </c>
      <c r="D6766" s="3">
        <v>90.0</v>
      </c>
      <c r="E6766" s="3" t="s">
        <v>6239</v>
      </c>
      <c r="F6766" s="3">
        <v>8.0</v>
      </c>
      <c r="G6766" s="3">
        <v>3.0</v>
      </c>
      <c r="H6766" s="3" t="s">
        <v>672</v>
      </c>
      <c r="I6766" s="3" t="s">
        <v>673</v>
      </c>
      <c r="J6766" s="3" t="s">
        <v>674</v>
      </c>
      <c r="K6766" s="3" t="s">
        <v>24</v>
      </c>
      <c r="L6766" s="3">
        <v>3.0</v>
      </c>
      <c r="M6766" s="3" t="s">
        <v>25</v>
      </c>
      <c r="N6766" s="3" t="s">
        <v>4870</v>
      </c>
      <c r="O6766" s="3" t="s">
        <v>670</v>
      </c>
      <c r="P6766" s="4">
        <v>20060.0</v>
      </c>
      <c r="Q6766" s="3" t="s">
        <v>46</v>
      </c>
      <c r="S6766" s="3" t="s">
        <v>34</v>
      </c>
    </row>
    <row r="6767">
      <c r="A6767" s="2">
        <v>42318.71488425926</v>
      </c>
      <c r="B6767" s="3">
        <v>27.0</v>
      </c>
      <c r="C6767" s="3" t="s">
        <v>6139</v>
      </c>
      <c r="D6767" s="3">
        <v>90.0</v>
      </c>
      <c r="E6767" s="3" t="s">
        <v>6239</v>
      </c>
      <c r="F6767" s="3">
        <v>8.0</v>
      </c>
      <c r="G6767" s="3">
        <v>3.0</v>
      </c>
      <c r="H6767" s="3" t="s">
        <v>672</v>
      </c>
      <c r="I6767" s="3" t="s">
        <v>673</v>
      </c>
      <c r="J6767" s="3" t="s">
        <v>674</v>
      </c>
      <c r="K6767" s="3" t="s">
        <v>24</v>
      </c>
      <c r="L6767" s="3">
        <v>4.0</v>
      </c>
      <c r="M6767" s="3" t="s">
        <v>30</v>
      </c>
      <c r="N6767" s="3" t="s">
        <v>6907</v>
      </c>
      <c r="O6767" s="3" t="s">
        <v>6908</v>
      </c>
      <c r="P6767" s="4">
        <v>35467.0</v>
      </c>
      <c r="Q6767" s="3" t="s">
        <v>191</v>
      </c>
      <c r="S6767" s="3" t="s">
        <v>34</v>
      </c>
    </row>
    <row r="6768">
      <c r="A6768" s="2">
        <v>42318.71488425926</v>
      </c>
      <c r="B6768" s="3">
        <v>27.0</v>
      </c>
      <c r="C6768" s="3" t="s">
        <v>6139</v>
      </c>
      <c r="D6768" s="3">
        <v>90.0</v>
      </c>
      <c r="E6768" s="3" t="s">
        <v>6239</v>
      </c>
      <c r="F6768" s="3">
        <v>8.0</v>
      </c>
      <c r="G6768" s="3">
        <v>3.0</v>
      </c>
      <c r="H6768" s="3" t="s">
        <v>672</v>
      </c>
      <c r="I6768" s="3" t="s">
        <v>673</v>
      </c>
      <c r="J6768" s="3" t="s">
        <v>674</v>
      </c>
      <c r="K6768" s="3" t="s">
        <v>24</v>
      </c>
      <c r="L6768" s="3">
        <v>5.0</v>
      </c>
      <c r="M6768" s="3" t="s">
        <v>25</v>
      </c>
      <c r="N6768" s="3" t="s">
        <v>3123</v>
      </c>
      <c r="O6768" s="3" t="s">
        <v>6009</v>
      </c>
      <c r="P6768" s="4">
        <v>27338.0</v>
      </c>
      <c r="Q6768" s="3" t="s">
        <v>75</v>
      </c>
      <c r="S6768" s="3" t="s">
        <v>34</v>
      </c>
    </row>
    <row r="6769">
      <c r="A6769" s="2">
        <v>42318.71488425926</v>
      </c>
      <c r="B6769" s="3">
        <v>27.0</v>
      </c>
      <c r="C6769" s="3" t="s">
        <v>6139</v>
      </c>
      <c r="D6769" s="3">
        <v>90.0</v>
      </c>
      <c r="E6769" s="3" t="s">
        <v>6239</v>
      </c>
      <c r="F6769" s="3">
        <v>8.0</v>
      </c>
      <c r="G6769" s="3">
        <v>3.0</v>
      </c>
      <c r="H6769" s="3" t="s">
        <v>672</v>
      </c>
      <c r="I6769" s="3" t="s">
        <v>673</v>
      </c>
      <c r="J6769" s="3" t="s">
        <v>674</v>
      </c>
      <c r="K6769" s="3" t="s">
        <v>24</v>
      </c>
      <c r="L6769" s="3">
        <v>6.0</v>
      </c>
      <c r="M6769" s="3" t="s">
        <v>30</v>
      </c>
      <c r="N6769" s="3" t="s">
        <v>6909</v>
      </c>
      <c r="O6769" s="3" t="s">
        <v>742</v>
      </c>
      <c r="P6769" s="4">
        <v>17045.0</v>
      </c>
      <c r="Q6769" s="3" t="s">
        <v>49</v>
      </c>
      <c r="S6769" s="3" t="s">
        <v>34</v>
      </c>
    </row>
    <row r="6770">
      <c r="A6770" s="2">
        <v>42318.71488425926</v>
      </c>
      <c r="B6770" s="3">
        <v>27.0</v>
      </c>
      <c r="C6770" s="3" t="s">
        <v>6139</v>
      </c>
      <c r="D6770" s="3">
        <v>90.0</v>
      </c>
      <c r="E6770" s="3" t="s">
        <v>6239</v>
      </c>
      <c r="F6770" s="3">
        <v>8.0</v>
      </c>
      <c r="G6770" s="3">
        <v>3.0</v>
      </c>
      <c r="H6770" s="3" t="s">
        <v>672</v>
      </c>
      <c r="I6770" s="3" t="s">
        <v>673</v>
      </c>
      <c r="J6770" s="3" t="s">
        <v>674</v>
      </c>
      <c r="K6770" s="3" t="s">
        <v>24</v>
      </c>
      <c r="L6770" s="3">
        <v>7.0</v>
      </c>
      <c r="M6770" s="3" t="s">
        <v>25</v>
      </c>
      <c r="N6770" s="3" t="s">
        <v>6910</v>
      </c>
      <c r="O6770" s="3" t="s">
        <v>1621</v>
      </c>
      <c r="P6770" s="4">
        <v>34992.0</v>
      </c>
      <c r="Q6770" s="3" t="s">
        <v>191</v>
      </c>
      <c r="S6770" s="3" t="s">
        <v>34</v>
      </c>
    </row>
    <row r="6771">
      <c r="A6771" s="2">
        <v>42318.71488425926</v>
      </c>
      <c r="B6771" s="3">
        <v>27.0</v>
      </c>
      <c r="C6771" s="3" t="s">
        <v>6139</v>
      </c>
      <c r="D6771" s="3">
        <v>21.0</v>
      </c>
      <c r="E6771" s="3" t="s">
        <v>6140</v>
      </c>
      <c r="F6771" s="3">
        <v>9.0</v>
      </c>
      <c r="G6771" s="3">
        <v>10.0</v>
      </c>
      <c r="H6771" s="3" t="s">
        <v>6911</v>
      </c>
      <c r="I6771" s="3" t="s">
        <v>6912</v>
      </c>
      <c r="J6771" s="3" t="s">
        <v>6913</v>
      </c>
      <c r="K6771" s="3" t="s">
        <v>24</v>
      </c>
      <c r="L6771" s="3">
        <v>1.0</v>
      </c>
      <c r="M6771" s="3" t="s">
        <v>25</v>
      </c>
      <c r="N6771" s="3" t="s">
        <v>6914</v>
      </c>
      <c r="O6771" s="3" t="s">
        <v>69</v>
      </c>
      <c r="P6771" s="4">
        <v>18329.0</v>
      </c>
      <c r="Q6771" s="3" t="s">
        <v>205</v>
      </c>
      <c r="S6771" s="3" t="s">
        <v>34</v>
      </c>
    </row>
    <row r="6772">
      <c r="A6772" s="2">
        <v>42318.71488425926</v>
      </c>
      <c r="B6772" s="3">
        <v>27.0</v>
      </c>
      <c r="C6772" s="3" t="s">
        <v>6139</v>
      </c>
      <c r="D6772" s="3">
        <v>21.0</v>
      </c>
      <c r="E6772" s="3" t="s">
        <v>6140</v>
      </c>
      <c r="F6772" s="3">
        <v>9.0</v>
      </c>
      <c r="G6772" s="3">
        <v>10.0</v>
      </c>
      <c r="H6772" s="3" t="s">
        <v>6911</v>
      </c>
      <c r="I6772" s="3" t="s">
        <v>6912</v>
      </c>
      <c r="J6772" s="3" t="s">
        <v>6913</v>
      </c>
      <c r="K6772" s="3" t="s">
        <v>24</v>
      </c>
      <c r="L6772" s="3">
        <v>2.0</v>
      </c>
      <c r="M6772" s="3" t="s">
        <v>30</v>
      </c>
      <c r="N6772" s="3" t="s">
        <v>6915</v>
      </c>
      <c r="O6772" s="3" t="s">
        <v>215</v>
      </c>
      <c r="P6772" s="4">
        <v>22673.0</v>
      </c>
      <c r="Q6772" s="3" t="s">
        <v>205</v>
      </c>
      <c r="S6772" s="3" t="s">
        <v>34</v>
      </c>
    </row>
    <row r="6773">
      <c r="A6773" s="2">
        <v>42318.71488425926</v>
      </c>
      <c r="B6773" s="3">
        <v>27.0</v>
      </c>
      <c r="C6773" s="3" t="s">
        <v>6139</v>
      </c>
      <c r="D6773" s="3">
        <v>21.0</v>
      </c>
      <c r="E6773" s="3" t="s">
        <v>6140</v>
      </c>
      <c r="F6773" s="3">
        <v>9.0</v>
      </c>
      <c r="G6773" s="3">
        <v>10.0</v>
      </c>
      <c r="H6773" s="3" t="s">
        <v>6911</v>
      </c>
      <c r="I6773" s="3" t="s">
        <v>6912</v>
      </c>
      <c r="J6773" s="3" t="s">
        <v>6913</v>
      </c>
      <c r="K6773" s="3" t="s">
        <v>24</v>
      </c>
      <c r="L6773" s="3">
        <v>3.0</v>
      </c>
      <c r="M6773" s="3" t="s">
        <v>25</v>
      </c>
      <c r="N6773" s="3" t="s">
        <v>6916</v>
      </c>
      <c r="O6773" s="3" t="s">
        <v>4143</v>
      </c>
      <c r="P6773" s="4">
        <v>29681.0</v>
      </c>
      <c r="Q6773" s="3" t="s">
        <v>75</v>
      </c>
      <c r="S6773" s="3" t="s">
        <v>34</v>
      </c>
    </row>
    <row r="6774">
      <c r="A6774" s="2">
        <v>42318.71488425926</v>
      </c>
      <c r="B6774" s="3">
        <v>27.0</v>
      </c>
      <c r="C6774" s="3" t="s">
        <v>6139</v>
      </c>
      <c r="D6774" s="3">
        <v>21.0</v>
      </c>
      <c r="E6774" s="3" t="s">
        <v>6140</v>
      </c>
      <c r="F6774" s="3">
        <v>9.0</v>
      </c>
      <c r="G6774" s="3">
        <v>10.0</v>
      </c>
      <c r="H6774" s="3" t="s">
        <v>6911</v>
      </c>
      <c r="I6774" s="3" t="s">
        <v>6912</v>
      </c>
      <c r="J6774" s="3" t="s">
        <v>6913</v>
      </c>
      <c r="K6774" s="3" t="s">
        <v>24</v>
      </c>
      <c r="L6774" s="3">
        <v>4.0</v>
      </c>
      <c r="M6774" s="3" t="s">
        <v>30</v>
      </c>
      <c r="N6774" s="3" t="s">
        <v>6917</v>
      </c>
      <c r="O6774" s="3" t="s">
        <v>283</v>
      </c>
      <c r="P6774" s="4">
        <v>24336.0</v>
      </c>
      <c r="Q6774" s="3" t="s">
        <v>43</v>
      </c>
      <c r="S6774" s="3" t="s">
        <v>34</v>
      </c>
    </row>
    <row r="6775">
      <c r="A6775" s="2">
        <v>42318.71488425926</v>
      </c>
      <c r="B6775" s="3">
        <v>27.0</v>
      </c>
      <c r="C6775" s="3" t="s">
        <v>6139</v>
      </c>
      <c r="D6775" s="3">
        <v>21.0</v>
      </c>
      <c r="E6775" s="3" t="s">
        <v>6140</v>
      </c>
      <c r="F6775" s="3">
        <v>9.0</v>
      </c>
      <c r="G6775" s="3">
        <v>10.0</v>
      </c>
      <c r="H6775" s="3" t="s">
        <v>6911</v>
      </c>
      <c r="I6775" s="3" t="s">
        <v>6912</v>
      </c>
      <c r="J6775" s="3" t="s">
        <v>6913</v>
      </c>
      <c r="K6775" s="3" t="s">
        <v>24</v>
      </c>
      <c r="L6775" s="3">
        <v>5.0</v>
      </c>
      <c r="M6775" s="3" t="s">
        <v>25</v>
      </c>
      <c r="N6775" s="3" t="s">
        <v>6918</v>
      </c>
      <c r="O6775" s="3" t="s">
        <v>27</v>
      </c>
      <c r="P6775" s="4">
        <v>21613.0</v>
      </c>
      <c r="Q6775" s="3" t="s">
        <v>216</v>
      </c>
      <c r="S6775" s="3" t="s">
        <v>34</v>
      </c>
    </row>
    <row r="6776">
      <c r="A6776" s="2">
        <v>42318.71488425926</v>
      </c>
      <c r="B6776" s="3">
        <v>27.0</v>
      </c>
      <c r="C6776" s="3" t="s">
        <v>6139</v>
      </c>
      <c r="D6776" s="3">
        <v>21.0</v>
      </c>
      <c r="E6776" s="3" t="s">
        <v>6140</v>
      </c>
      <c r="F6776" s="3">
        <v>9.0</v>
      </c>
      <c r="G6776" s="3">
        <v>10.0</v>
      </c>
      <c r="H6776" s="3" t="s">
        <v>6911</v>
      </c>
      <c r="I6776" s="3" t="s">
        <v>6912</v>
      </c>
      <c r="J6776" s="3" t="s">
        <v>6913</v>
      </c>
      <c r="K6776" s="3" t="s">
        <v>24</v>
      </c>
      <c r="L6776" s="3">
        <v>6.0</v>
      </c>
      <c r="M6776" s="3" t="s">
        <v>30</v>
      </c>
      <c r="N6776" s="3" t="s">
        <v>6919</v>
      </c>
      <c r="O6776" s="3" t="s">
        <v>6920</v>
      </c>
      <c r="P6776" s="4">
        <v>32798.0</v>
      </c>
      <c r="Q6776" s="3" t="s">
        <v>55</v>
      </c>
      <c r="S6776" s="3" t="s">
        <v>34</v>
      </c>
    </row>
    <row r="6777">
      <c r="A6777" s="2">
        <v>42318.71488425926</v>
      </c>
      <c r="B6777" s="3">
        <v>27.0</v>
      </c>
      <c r="C6777" s="3" t="s">
        <v>6139</v>
      </c>
      <c r="D6777" s="3">
        <v>21.0</v>
      </c>
      <c r="E6777" s="3" t="s">
        <v>6140</v>
      </c>
      <c r="F6777" s="3">
        <v>9.0</v>
      </c>
      <c r="G6777" s="3">
        <v>10.0</v>
      </c>
      <c r="H6777" s="3" t="s">
        <v>6911</v>
      </c>
      <c r="I6777" s="3" t="s">
        <v>6912</v>
      </c>
      <c r="J6777" s="3" t="s">
        <v>6913</v>
      </c>
      <c r="K6777" s="3" t="s">
        <v>24</v>
      </c>
      <c r="L6777" s="3">
        <v>7.0</v>
      </c>
      <c r="M6777" s="3" t="s">
        <v>25</v>
      </c>
      <c r="N6777" s="3" t="s">
        <v>6921</v>
      </c>
      <c r="O6777" s="3" t="s">
        <v>1275</v>
      </c>
      <c r="P6777" s="4">
        <v>28025.0</v>
      </c>
      <c r="Q6777" s="3" t="s">
        <v>75</v>
      </c>
      <c r="S6777" s="3" t="s">
        <v>34</v>
      </c>
    </row>
    <row r="6778">
      <c r="A6778" s="2">
        <v>42318.71488425926</v>
      </c>
      <c r="B6778" s="3">
        <v>27.0</v>
      </c>
      <c r="C6778" s="3" t="s">
        <v>6139</v>
      </c>
      <c r="D6778" s="3">
        <v>21.0</v>
      </c>
      <c r="E6778" s="3" t="s">
        <v>6140</v>
      </c>
      <c r="F6778" s="3">
        <v>9.0</v>
      </c>
      <c r="G6778" s="3">
        <v>10.0</v>
      </c>
      <c r="H6778" s="3" t="s">
        <v>6911</v>
      </c>
      <c r="I6778" s="3" t="s">
        <v>6912</v>
      </c>
      <c r="J6778" s="3" t="s">
        <v>6913</v>
      </c>
      <c r="K6778" s="3" t="s">
        <v>24</v>
      </c>
      <c r="L6778" s="3">
        <v>8.0</v>
      </c>
      <c r="M6778" s="3" t="s">
        <v>30</v>
      </c>
      <c r="N6778" s="3" t="s">
        <v>6922</v>
      </c>
      <c r="O6778" s="3" t="s">
        <v>5386</v>
      </c>
      <c r="P6778" s="4">
        <v>32164.0</v>
      </c>
      <c r="Q6778" s="3" t="s">
        <v>216</v>
      </c>
      <c r="S6778" s="3" t="s">
        <v>34</v>
      </c>
    </row>
    <row r="6779">
      <c r="A6779" s="2">
        <v>42318.71488425926</v>
      </c>
      <c r="B6779" s="3">
        <v>27.0</v>
      </c>
      <c r="C6779" s="3" t="s">
        <v>6139</v>
      </c>
      <c r="D6779" s="3">
        <v>21.0</v>
      </c>
      <c r="E6779" s="3" t="s">
        <v>6140</v>
      </c>
      <c r="F6779" s="3">
        <v>9.0</v>
      </c>
      <c r="G6779" s="3">
        <v>10.0</v>
      </c>
      <c r="H6779" s="3" t="s">
        <v>6911</v>
      </c>
      <c r="I6779" s="3" t="s">
        <v>6912</v>
      </c>
      <c r="J6779" s="3" t="s">
        <v>6913</v>
      </c>
      <c r="K6779" s="3" t="s">
        <v>24</v>
      </c>
      <c r="L6779" s="3">
        <v>9.0</v>
      </c>
      <c r="M6779" s="3" t="s">
        <v>25</v>
      </c>
      <c r="N6779" s="3" t="s">
        <v>1416</v>
      </c>
      <c r="O6779" s="3" t="s">
        <v>246</v>
      </c>
      <c r="P6779" s="4">
        <v>31185.0</v>
      </c>
      <c r="Q6779" s="3" t="s">
        <v>75</v>
      </c>
      <c r="S6779" s="3" t="s">
        <v>34</v>
      </c>
    </row>
    <row r="6780">
      <c r="A6780" s="2">
        <v>42318.71488425926</v>
      </c>
      <c r="B6780" s="3">
        <v>27.0</v>
      </c>
      <c r="C6780" s="3" t="s">
        <v>6139</v>
      </c>
      <c r="D6780" s="3">
        <v>21.0</v>
      </c>
      <c r="E6780" s="3" t="s">
        <v>6140</v>
      </c>
      <c r="F6780" s="3">
        <v>9.0</v>
      </c>
      <c r="G6780" s="3">
        <v>10.0</v>
      </c>
      <c r="H6780" s="3" t="s">
        <v>6911</v>
      </c>
      <c r="I6780" s="3" t="s">
        <v>6912</v>
      </c>
      <c r="J6780" s="3" t="s">
        <v>6913</v>
      </c>
      <c r="K6780" s="3" t="s">
        <v>24</v>
      </c>
      <c r="L6780" s="3">
        <v>10.0</v>
      </c>
      <c r="M6780" s="3" t="s">
        <v>30</v>
      </c>
      <c r="N6780" s="3" t="s">
        <v>6923</v>
      </c>
      <c r="O6780" s="3" t="s">
        <v>6924</v>
      </c>
      <c r="P6780" s="4">
        <v>21602.0</v>
      </c>
      <c r="Q6780" s="3" t="s">
        <v>132</v>
      </c>
      <c r="S6780" s="3" t="s">
        <v>34</v>
      </c>
    </row>
    <row r="6781">
      <c r="A6781" s="2">
        <v>42318.71488425926</v>
      </c>
      <c r="B6781" s="3">
        <v>27.0</v>
      </c>
      <c r="C6781" s="3" t="s">
        <v>6139</v>
      </c>
      <c r="D6781" s="3">
        <v>21.0</v>
      </c>
      <c r="E6781" s="3" t="s">
        <v>6140</v>
      </c>
      <c r="F6781" s="3">
        <v>9.0</v>
      </c>
      <c r="G6781" s="3">
        <v>10.0</v>
      </c>
      <c r="H6781" s="3" t="s">
        <v>6911</v>
      </c>
      <c r="I6781" s="3" t="s">
        <v>6912</v>
      </c>
      <c r="J6781" s="3" t="s">
        <v>6913</v>
      </c>
      <c r="K6781" s="3" t="s">
        <v>24</v>
      </c>
      <c r="L6781" s="3">
        <v>11.0</v>
      </c>
      <c r="M6781" s="3" t="s">
        <v>25</v>
      </c>
      <c r="N6781" s="3" t="s">
        <v>6925</v>
      </c>
      <c r="O6781" s="3" t="s">
        <v>119</v>
      </c>
      <c r="P6781" s="4">
        <v>21676.0</v>
      </c>
      <c r="Q6781" s="3" t="s">
        <v>352</v>
      </c>
      <c r="S6781" s="3" t="s">
        <v>34</v>
      </c>
    </row>
    <row r="6782">
      <c r="A6782" s="2">
        <v>42318.71488425926</v>
      </c>
      <c r="B6782" s="3">
        <v>27.0</v>
      </c>
      <c r="C6782" s="3" t="s">
        <v>6139</v>
      </c>
      <c r="D6782" s="3">
        <v>21.0</v>
      </c>
      <c r="E6782" s="3" t="s">
        <v>6140</v>
      </c>
      <c r="F6782" s="3">
        <v>9.0</v>
      </c>
      <c r="G6782" s="3">
        <v>10.0</v>
      </c>
      <c r="H6782" s="3" t="s">
        <v>6911</v>
      </c>
      <c r="I6782" s="3" t="s">
        <v>6912</v>
      </c>
      <c r="J6782" s="3" t="s">
        <v>6913</v>
      </c>
      <c r="K6782" s="3" t="s">
        <v>24</v>
      </c>
      <c r="L6782" s="3">
        <v>12.0</v>
      </c>
      <c r="M6782" s="3" t="s">
        <v>30</v>
      </c>
      <c r="N6782" s="3" t="s">
        <v>6926</v>
      </c>
      <c r="O6782" s="3" t="s">
        <v>225</v>
      </c>
      <c r="P6782" s="4">
        <v>25176.0</v>
      </c>
      <c r="Q6782" s="3" t="s">
        <v>153</v>
      </c>
      <c r="S6782" s="3" t="s">
        <v>34</v>
      </c>
    </row>
    <row r="6783">
      <c r="A6783" s="2">
        <v>42318.71488425926</v>
      </c>
      <c r="B6783" s="3">
        <v>27.0</v>
      </c>
      <c r="C6783" s="3" t="s">
        <v>6139</v>
      </c>
      <c r="D6783" s="3">
        <v>21.0</v>
      </c>
      <c r="E6783" s="3" t="s">
        <v>6140</v>
      </c>
      <c r="F6783" s="3">
        <v>9.0</v>
      </c>
      <c r="G6783" s="3">
        <v>10.0</v>
      </c>
      <c r="H6783" s="3" t="s">
        <v>6911</v>
      </c>
      <c r="I6783" s="3" t="s">
        <v>6912</v>
      </c>
      <c r="J6783" s="3" t="s">
        <v>6913</v>
      </c>
      <c r="K6783" s="3" t="s">
        <v>24</v>
      </c>
      <c r="L6783" s="3">
        <v>13.0</v>
      </c>
      <c r="M6783" s="3" t="s">
        <v>25</v>
      </c>
      <c r="N6783" s="3" t="s">
        <v>6927</v>
      </c>
      <c r="O6783" s="3" t="s">
        <v>218</v>
      </c>
      <c r="P6783" s="4">
        <v>23851.0</v>
      </c>
      <c r="Q6783" s="3" t="s">
        <v>132</v>
      </c>
      <c r="S6783" s="3" t="s">
        <v>34</v>
      </c>
    </row>
    <row r="6784">
      <c r="A6784" s="2">
        <v>42318.71488425926</v>
      </c>
      <c r="B6784" s="3">
        <v>27.0</v>
      </c>
      <c r="C6784" s="3" t="s">
        <v>6139</v>
      </c>
      <c r="D6784" s="3">
        <v>21.0</v>
      </c>
      <c r="E6784" s="3" t="s">
        <v>6140</v>
      </c>
      <c r="F6784" s="3">
        <v>9.0</v>
      </c>
      <c r="G6784" s="3">
        <v>10.0</v>
      </c>
      <c r="H6784" s="3" t="s">
        <v>6911</v>
      </c>
      <c r="I6784" s="3" t="s">
        <v>6912</v>
      </c>
      <c r="J6784" s="3" t="s">
        <v>6913</v>
      </c>
      <c r="K6784" s="3" t="s">
        <v>24</v>
      </c>
      <c r="L6784" s="3">
        <v>14.0</v>
      </c>
      <c r="M6784" s="3" t="s">
        <v>30</v>
      </c>
      <c r="N6784" s="3" t="s">
        <v>6928</v>
      </c>
      <c r="O6784" s="3" t="s">
        <v>121</v>
      </c>
      <c r="P6784" s="4">
        <v>22099.0</v>
      </c>
      <c r="Q6784" s="3" t="s">
        <v>52</v>
      </c>
      <c r="S6784" s="3" t="s">
        <v>34</v>
      </c>
    </row>
    <row r="6785">
      <c r="A6785" s="2">
        <v>42318.71488425926</v>
      </c>
      <c r="B6785" s="3">
        <v>27.0</v>
      </c>
      <c r="C6785" s="3" t="s">
        <v>6139</v>
      </c>
      <c r="D6785" s="3">
        <v>21.0</v>
      </c>
      <c r="E6785" s="3" t="s">
        <v>6140</v>
      </c>
      <c r="F6785" s="3">
        <v>9.0</v>
      </c>
      <c r="G6785" s="3">
        <v>10.0</v>
      </c>
      <c r="H6785" s="3" t="s">
        <v>6911</v>
      </c>
      <c r="I6785" s="3" t="s">
        <v>6912</v>
      </c>
      <c r="J6785" s="3" t="s">
        <v>6913</v>
      </c>
      <c r="K6785" s="3" t="s">
        <v>24</v>
      </c>
      <c r="L6785" s="3">
        <v>15.0</v>
      </c>
      <c r="M6785" s="3" t="s">
        <v>25</v>
      </c>
      <c r="N6785" s="3" t="s">
        <v>6929</v>
      </c>
      <c r="O6785" s="3" t="s">
        <v>100</v>
      </c>
      <c r="P6785" s="4">
        <v>26935.0</v>
      </c>
      <c r="Q6785" s="3" t="s">
        <v>110</v>
      </c>
      <c r="S6785" s="3" t="s">
        <v>34</v>
      </c>
    </row>
    <row r="6786">
      <c r="A6786" s="2">
        <v>42318.71488425926</v>
      </c>
      <c r="B6786" s="3">
        <v>27.0</v>
      </c>
      <c r="C6786" s="3" t="s">
        <v>6139</v>
      </c>
      <c r="D6786" s="3">
        <v>21.0</v>
      </c>
      <c r="E6786" s="3" t="s">
        <v>6140</v>
      </c>
      <c r="F6786" s="3">
        <v>9.0</v>
      </c>
      <c r="G6786" s="3">
        <v>10.0</v>
      </c>
      <c r="H6786" s="3" t="s">
        <v>6911</v>
      </c>
      <c r="I6786" s="3" t="s">
        <v>6912</v>
      </c>
      <c r="J6786" s="3" t="s">
        <v>6913</v>
      </c>
      <c r="K6786" s="3" t="s">
        <v>24</v>
      </c>
      <c r="L6786" s="3">
        <v>16.0</v>
      </c>
      <c r="M6786" s="3" t="s">
        <v>30</v>
      </c>
      <c r="N6786" s="3" t="s">
        <v>6930</v>
      </c>
      <c r="O6786" s="3" t="s">
        <v>121</v>
      </c>
      <c r="P6786" s="4">
        <v>25507.0</v>
      </c>
      <c r="Q6786" s="3" t="s">
        <v>40</v>
      </c>
      <c r="S6786" s="3" t="s">
        <v>34</v>
      </c>
    </row>
    <row r="6787">
      <c r="A6787" s="2">
        <v>42318.71488425926</v>
      </c>
      <c r="B6787" s="3">
        <v>27.0</v>
      </c>
      <c r="C6787" s="3" t="s">
        <v>6139</v>
      </c>
      <c r="D6787" s="3">
        <v>21.0</v>
      </c>
      <c r="E6787" s="3" t="s">
        <v>6140</v>
      </c>
      <c r="F6787" s="3">
        <v>9.0</v>
      </c>
      <c r="G6787" s="3">
        <v>10.0</v>
      </c>
      <c r="H6787" s="3" t="s">
        <v>6911</v>
      </c>
      <c r="I6787" s="3" t="s">
        <v>6912</v>
      </c>
      <c r="J6787" s="3" t="s">
        <v>6913</v>
      </c>
      <c r="K6787" s="3" t="s">
        <v>24</v>
      </c>
      <c r="L6787" s="3">
        <v>17.0</v>
      </c>
      <c r="M6787" s="3" t="s">
        <v>25</v>
      </c>
      <c r="N6787" s="3" t="s">
        <v>814</v>
      </c>
      <c r="O6787" s="3" t="s">
        <v>664</v>
      </c>
      <c r="P6787" s="4">
        <v>23479.0</v>
      </c>
      <c r="Q6787" s="3" t="s">
        <v>37</v>
      </c>
      <c r="S6787" s="3" t="s">
        <v>34</v>
      </c>
    </row>
    <row r="6788">
      <c r="A6788" s="2">
        <v>42318.71488425926</v>
      </c>
      <c r="B6788" s="3">
        <v>27.0</v>
      </c>
      <c r="C6788" s="3" t="s">
        <v>6139</v>
      </c>
      <c r="D6788" s="3">
        <v>21.0</v>
      </c>
      <c r="E6788" s="3" t="s">
        <v>6140</v>
      </c>
      <c r="F6788" s="3">
        <v>9.0</v>
      </c>
      <c r="G6788" s="3">
        <v>10.0</v>
      </c>
      <c r="H6788" s="3" t="s">
        <v>6911</v>
      </c>
      <c r="I6788" s="3" t="s">
        <v>6912</v>
      </c>
      <c r="J6788" s="3" t="s">
        <v>6913</v>
      </c>
      <c r="K6788" s="3" t="s">
        <v>24</v>
      </c>
      <c r="L6788" s="3">
        <v>18.0</v>
      </c>
      <c r="M6788" s="3" t="s">
        <v>30</v>
      </c>
      <c r="N6788" s="3" t="s">
        <v>2045</v>
      </c>
      <c r="O6788" s="3" t="s">
        <v>67</v>
      </c>
      <c r="P6788" s="4">
        <v>26662.0</v>
      </c>
      <c r="Q6788" s="3" t="s">
        <v>132</v>
      </c>
      <c r="S6788" s="3" t="s">
        <v>34</v>
      </c>
    </row>
    <row r="6789">
      <c r="A6789" s="2">
        <v>42318.71488425926</v>
      </c>
      <c r="B6789" s="3">
        <v>27.0</v>
      </c>
      <c r="C6789" s="3" t="s">
        <v>6139</v>
      </c>
      <c r="D6789" s="3">
        <v>21.0</v>
      </c>
      <c r="E6789" s="3" t="s">
        <v>6140</v>
      </c>
      <c r="F6789" s="3">
        <v>9.0</v>
      </c>
      <c r="G6789" s="3">
        <v>10.0</v>
      </c>
      <c r="H6789" s="3" t="s">
        <v>6911</v>
      </c>
      <c r="I6789" s="3" t="s">
        <v>6912</v>
      </c>
      <c r="J6789" s="3" t="s">
        <v>6913</v>
      </c>
      <c r="K6789" s="3" t="s">
        <v>24</v>
      </c>
      <c r="L6789" s="3">
        <v>19.0</v>
      </c>
      <c r="M6789" s="3" t="s">
        <v>25</v>
      </c>
      <c r="N6789" s="3" t="s">
        <v>6931</v>
      </c>
      <c r="O6789" s="3" t="s">
        <v>102</v>
      </c>
      <c r="P6789" s="4">
        <v>21795.0</v>
      </c>
      <c r="Q6789" s="3" t="s">
        <v>169</v>
      </c>
      <c r="S6789" s="3" t="s">
        <v>34</v>
      </c>
    </row>
    <row r="6790">
      <c r="A6790" s="2">
        <v>42318.71488425926</v>
      </c>
      <c r="B6790" s="3">
        <v>27.0</v>
      </c>
      <c r="C6790" s="3" t="s">
        <v>6139</v>
      </c>
      <c r="D6790" s="3">
        <v>21.0</v>
      </c>
      <c r="E6790" s="3" t="s">
        <v>6140</v>
      </c>
      <c r="F6790" s="3">
        <v>9.0</v>
      </c>
      <c r="G6790" s="3">
        <v>10.0</v>
      </c>
      <c r="H6790" s="3" t="s">
        <v>6911</v>
      </c>
      <c r="I6790" s="3" t="s">
        <v>6912</v>
      </c>
      <c r="J6790" s="3" t="s">
        <v>6913</v>
      </c>
      <c r="K6790" s="3" t="s">
        <v>24</v>
      </c>
      <c r="L6790" s="3">
        <v>20.0</v>
      </c>
      <c r="M6790" s="3" t="s">
        <v>30</v>
      </c>
      <c r="N6790" s="3" t="s">
        <v>6932</v>
      </c>
      <c r="O6790" s="3" t="s">
        <v>364</v>
      </c>
      <c r="P6790" s="4">
        <v>25904.0</v>
      </c>
      <c r="Q6790" s="3" t="s">
        <v>132</v>
      </c>
      <c r="S6790" s="3" t="s">
        <v>34</v>
      </c>
    </row>
    <row r="6791">
      <c r="A6791" s="2">
        <v>42318.71488425926</v>
      </c>
      <c r="B6791" s="3">
        <v>27.0</v>
      </c>
      <c r="C6791" s="3" t="s">
        <v>6139</v>
      </c>
      <c r="D6791" s="3">
        <v>21.0</v>
      </c>
      <c r="E6791" s="3" t="s">
        <v>6140</v>
      </c>
      <c r="F6791" s="3">
        <v>9.0</v>
      </c>
      <c r="G6791" s="3">
        <v>10.0</v>
      </c>
      <c r="H6791" s="3" t="s">
        <v>6911</v>
      </c>
      <c r="I6791" s="3" t="s">
        <v>6912</v>
      </c>
      <c r="J6791" s="3" t="s">
        <v>6913</v>
      </c>
      <c r="K6791" s="3" t="s">
        <v>24</v>
      </c>
      <c r="L6791" s="3">
        <v>21.0</v>
      </c>
      <c r="M6791" s="3" t="s">
        <v>25</v>
      </c>
      <c r="N6791" s="3" t="s">
        <v>6933</v>
      </c>
      <c r="O6791" s="3" t="s">
        <v>377</v>
      </c>
      <c r="P6791" s="4">
        <v>24897.0</v>
      </c>
      <c r="Q6791" s="3" t="s">
        <v>72</v>
      </c>
      <c r="S6791" s="3" t="s">
        <v>34</v>
      </c>
    </row>
    <row r="6792">
      <c r="A6792" s="2">
        <v>42318.71488425926</v>
      </c>
      <c r="B6792" s="3">
        <v>27.0</v>
      </c>
      <c r="C6792" s="3" t="s">
        <v>6139</v>
      </c>
      <c r="D6792" s="3">
        <v>25.0</v>
      </c>
      <c r="E6792" s="3" t="s">
        <v>6158</v>
      </c>
      <c r="F6792" s="3">
        <v>9.0</v>
      </c>
      <c r="G6792" s="3">
        <v>10.0</v>
      </c>
      <c r="H6792" s="3" t="s">
        <v>6911</v>
      </c>
      <c r="I6792" s="3" t="s">
        <v>6912</v>
      </c>
      <c r="J6792" s="3" t="s">
        <v>6913</v>
      </c>
      <c r="K6792" s="3" t="s">
        <v>24</v>
      </c>
      <c r="L6792" s="3">
        <v>1.0</v>
      </c>
      <c r="M6792" s="3" t="s">
        <v>25</v>
      </c>
      <c r="N6792" s="3" t="s">
        <v>6934</v>
      </c>
      <c r="O6792" s="3" t="s">
        <v>359</v>
      </c>
      <c r="P6792" s="4">
        <v>27423.0</v>
      </c>
      <c r="Q6792" s="3" t="s">
        <v>52</v>
      </c>
      <c r="S6792" s="3" t="s">
        <v>34</v>
      </c>
    </row>
    <row r="6793">
      <c r="A6793" s="2">
        <v>42318.71488425926</v>
      </c>
      <c r="B6793" s="3">
        <v>27.0</v>
      </c>
      <c r="C6793" s="3" t="s">
        <v>6139</v>
      </c>
      <c r="D6793" s="3">
        <v>25.0</v>
      </c>
      <c r="E6793" s="3" t="s">
        <v>6158</v>
      </c>
      <c r="F6793" s="3">
        <v>9.0</v>
      </c>
      <c r="G6793" s="3">
        <v>10.0</v>
      </c>
      <c r="H6793" s="3" t="s">
        <v>6911</v>
      </c>
      <c r="I6793" s="3" t="s">
        <v>6912</v>
      </c>
      <c r="J6793" s="3" t="s">
        <v>6913</v>
      </c>
      <c r="K6793" s="3" t="s">
        <v>24</v>
      </c>
      <c r="L6793" s="3">
        <v>2.0</v>
      </c>
      <c r="M6793" s="3" t="s">
        <v>30</v>
      </c>
      <c r="N6793" s="3" t="s">
        <v>2834</v>
      </c>
      <c r="O6793" s="3" t="s">
        <v>336</v>
      </c>
      <c r="P6793" s="4">
        <v>23517.0</v>
      </c>
      <c r="Q6793" s="3" t="s">
        <v>37</v>
      </c>
      <c r="S6793" s="3" t="s">
        <v>34</v>
      </c>
    </row>
    <row r="6794">
      <c r="A6794" s="2">
        <v>42318.71488425926</v>
      </c>
      <c r="B6794" s="3">
        <v>27.0</v>
      </c>
      <c r="C6794" s="3" t="s">
        <v>6139</v>
      </c>
      <c r="D6794" s="3">
        <v>25.0</v>
      </c>
      <c r="E6794" s="3" t="s">
        <v>6158</v>
      </c>
      <c r="F6794" s="3">
        <v>9.0</v>
      </c>
      <c r="G6794" s="3">
        <v>10.0</v>
      </c>
      <c r="H6794" s="3" t="s">
        <v>6911</v>
      </c>
      <c r="I6794" s="3" t="s">
        <v>6912</v>
      </c>
      <c r="J6794" s="3" t="s">
        <v>6913</v>
      </c>
      <c r="K6794" s="3" t="s">
        <v>24</v>
      </c>
      <c r="L6794" s="3">
        <v>3.0</v>
      </c>
      <c r="M6794" s="3" t="s">
        <v>25</v>
      </c>
      <c r="N6794" s="3" t="s">
        <v>6935</v>
      </c>
      <c r="O6794" s="3" t="s">
        <v>6936</v>
      </c>
      <c r="P6794" s="4">
        <v>22871.0</v>
      </c>
      <c r="Q6794" s="3" t="s">
        <v>43</v>
      </c>
      <c r="S6794" s="3" t="s">
        <v>34</v>
      </c>
    </row>
    <row r="6795">
      <c r="A6795" s="2">
        <v>42318.71488425926</v>
      </c>
      <c r="B6795" s="3">
        <v>27.0</v>
      </c>
      <c r="C6795" s="3" t="s">
        <v>6139</v>
      </c>
      <c r="D6795" s="3">
        <v>25.0</v>
      </c>
      <c r="E6795" s="3" t="s">
        <v>6158</v>
      </c>
      <c r="F6795" s="3">
        <v>9.0</v>
      </c>
      <c r="G6795" s="3">
        <v>10.0</v>
      </c>
      <c r="H6795" s="3" t="s">
        <v>6911</v>
      </c>
      <c r="I6795" s="3" t="s">
        <v>6912</v>
      </c>
      <c r="J6795" s="3" t="s">
        <v>6913</v>
      </c>
      <c r="K6795" s="3" t="s">
        <v>24</v>
      </c>
      <c r="L6795" s="3">
        <v>4.0</v>
      </c>
      <c r="M6795" s="3" t="s">
        <v>30</v>
      </c>
      <c r="N6795" s="3" t="s">
        <v>6937</v>
      </c>
      <c r="O6795" s="3" t="s">
        <v>709</v>
      </c>
      <c r="P6795" s="4">
        <v>25988.0</v>
      </c>
      <c r="Q6795" s="3" t="s">
        <v>37</v>
      </c>
      <c r="S6795" s="3" t="s">
        <v>34</v>
      </c>
    </row>
    <row r="6796">
      <c r="A6796" s="2">
        <v>42318.71488425926</v>
      </c>
      <c r="B6796" s="3">
        <v>27.0</v>
      </c>
      <c r="C6796" s="3" t="s">
        <v>6139</v>
      </c>
      <c r="D6796" s="3">
        <v>25.0</v>
      </c>
      <c r="E6796" s="3" t="s">
        <v>6158</v>
      </c>
      <c r="F6796" s="3">
        <v>9.0</v>
      </c>
      <c r="G6796" s="3">
        <v>10.0</v>
      </c>
      <c r="H6796" s="3" t="s">
        <v>6911</v>
      </c>
      <c r="I6796" s="3" t="s">
        <v>6912</v>
      </c>
      <c r="J6796" s="3" t="s">
        <v>6913</v>
      </c>
      <c r="K6796" s="3" t="s">
        <v>24</v>
      </c>
      <c r="L6796" s="3">
        <v>5.0</v>
      </c>
      <c r="M6796" s="3" t="s">
        <v>25</v>
      </c>
      <c r="N6796" s="3" t="s">
        <v>6938</v>
      </c>
      <c r="O6796" s="3" t="s">
        <v>251</v>
      </c>
      <c r="P6796" s="4">
        <v>24498.0</v>
      </c>
      <c r="Q6796" s="3" t="s">
        <v>110</v>
      </c>
      <c r="S6796" s="3" t="s">
        <v>34</v>
      </c>
    </row>
    <row r="6797">
      <c r="A6797" s="2">
        <v>42318.71488425926</v>
      </c>
      <c r="B6797" s="3">
        <v>27.0</v>
      </c>
      <c r="C6797" s="3" t="s">
        <v>6139</v>
      </c>
      <c r="D6797" s="3">
        <v>25.0</v>
      </c>
      <c r="E6797" s="3" t="s">
        <v>6158</v>
      </c>
      <c r="F6797" s="3">
        <v>9.0</v>
      </c>
      <c r="G6797" s="3">
        <v>10.0</v>
      </c>
      <c r="H6797" s="3" t="s">
        <v>6911</v>
      </c>
      <c r="I6797" s="3" t="s">
        <v>6912</v>
      </c>
      <c r="J6797" s="3" t="s">
        <v>6913</v>
      </c>
      <c r="K6797" s="3" t="s">
        <v>24</v>
      </c>
      <c r="L6797" s="3">
        <v>6.0</v>
      </c>
      <c r="M6797" s="3" t="s">
        <v>30</v>
      </c>
      <c r="N6797" s="3" t="s">
        <v>6939</v>
      </c>
      <c r="O6797" s="3" t="s">
        <v>32</v>
      </c>
      <c r="P6797" s="4">
        <v>26508.0</v>
      </c>
      <c r="Q6797" s="3" t="s">
        <v>132</v>
      </c>
      <c r="S6797" s="3" t="s">
        <v>34</v>
      </c>
    </row>
    <row r="6798">
      <c r="A6798" s="2">
        <v>42318.71488425926</v>
      </c>
      <c r="B6798" s="3">
        <v>27.0</v>
      </c>
      <c r="C6798" s="3" t="s">
        <v>6139</v>
      </c>
      <c r="D6798" s="3">
        <v>25.0</v>
      </c>
      <c r="E6798" s="3" t="s">
        <v>6158</v>
      </c>
      <c r="F6798" s="3">
        <v>9.0</v>
      </c>
      <c r="G6798" s="3">
        <v>10.0</v>
      </c>
      <c r="H6798" s="3" t="s">
        <v>6911</v>
      </c>
      <c r="I6798" s="3" t="s">
        <v>6912</v>
      </c>
      <c r="J6798" s="3" t="s">
        <v>6913</v>
      </c>
      <c r="K6798" s="3" t="s">
        <v>24</v>
      </c>
      <c r="L6798" s="3">
        <v>7.0</v>
      </c>
      <c r="M6798" s="3" t="s">
        <v>25</v>
      </c>
      <c r="N6798" s="3" t="s">
        <v>4694</v>
      </c>
      <c r="O6798" s="3" t="s">
        <v>59</v>
      </c>
      <c r="P6798" s="4">
        <v>22514.0</v>
      </c>
      <c r="Q6798" s="3" t="s">
        <v>169</v>
      </c>
      <c r="S6798" s="3" t="s">
        <v>34</v>
      </c>
    </row>
    <row r="6799">
      <c r="A6799" s="2">
        <v>42318.71488425926</v>
      </c>
      <c r="B6799" s="3">
        <v>27.0</v>
      </c>
      <c r="C6799" s="3" t="s">
        <v>6139</v>
      </c>
      <c r="D6799" s="3">
        <v>25.0</v>
      </c>
      <c r="E6799" s="3" t="s">
        <v>6158</v>
      </c>
      <c r="F6799" s="3">
        <v>9.0</v>
      </c>
      <c r="G6799" s="3">
        <v>10.0</v>
      </c>
      <c r="H6799" s="3" t="s">
        <v>6911</v>
      </c>
      <c r="I6799" s="3" t="s">
        <v>6912</v>
      </c>
      <c r="J6799" s="3" t="s">
        <v>6913</v>
      </c>
      <c r="K6799" s="3" t="s">
        <v>24</v>
      </c>
      <c r="L6799" s="3">
        <v>8.0</v>
      </c>
      <c r="M6799" s="3" t="s">
        <v>30</v>
      </c>
      <c r="N6799" s="3" t="s">
        <v>6940</v>
      </c>
      <c r="O6799" s="3" t="s">
        <v>329</v>
      </c>
      <c r="P6799" s="4">
        <v>23849.0</v>
      </c>
      <c r="Q6799" s="3" t="s">
        <v>37</v>
      </c>
      <c r="S6799" s="3" t="s">
        <v>34</v>
      </c>
    </row>
    <row r="6800">
      <c r="A6800" s="2">
        <v>42318.71488425926</v>
      </c>
      <c r="B6800" s="3">
        <v>27.0</v>
      </c>
      <c r="C6800" s="3" t="s">
        <v>6139</v>
      </c>
      <c r="D6800" s="3">
        <v>25.0</v>
      </c>
      <c r="E6800" s="3" t="s">
        <v>6158</v>
      </c>
      <c r="F6800" s="3">
        <v>9.0</v>
      </c>
      <c r="G6800" s="3">
        <v>10.0</v>
      </c>
      <c r="H6800" s="3" t="s">
        <v>6911</v>
      </c>
      <c r="I6800" s="3" t="s">
        <v>6912</v>
      </c>
      <c r="J6800" s="3" t="s">
        <v>6913</v>
      </c>
      <c r="K6800" s="3" t="s">
        <v>24</v>
      </c>
      <c r="L6800" s="3">
        <v>9.0</v>
      </c>
      <c r="M6800" s="3" t="s">
        <v>25</v>
      </c>
      <c r="N6800" s="3" t="s">
        <v>6941</v>
      </c>
      <c r="O6800" s="3" t="s">
        <v>200</v>
      </c>
      <c r="P6800" s="4">
        <v>25944.0</v>
      </c>
      <c r="Q6800" s="3" t="s">
        <v>55</v>
      </c>
      <c r="S6800" s="3" t="s">
        <v>34</v>
      </c>
    </row>
    <row r="6801">
      <c r="A6801" s="2">
        <v>42318.71488425926</v>
      </c>
      <c r="B6801" s="3">
        <v>27.0</v>
      </c>
      <c r="C6801" s="3" t="s">
        <v>6139</v>
      </c>
      <c r="D6801" s="3">
        <v>25.0</v>
      </c>
      <c r="E6801" s="3" t="s">
        <v>6158</v>
      </c>
      <c r="F6801" s="3">
        <v>9.0</v>
      </c>
      <c r="G6801" s="3">
        <v>10.0</v>
      </c>
      <c r="H6801" s="3" t="s">
        <v>6911</v>
      </c>
      <c r="I6801" s="3" t="s">
        <v>6912</v>
      </c>
      <c r="J6801" s="3" t="s">
        <v>6913</v>
      </c>
      <c r="K6801" s="3" t="s">
        <v>24</v>
      </c>
      <c r="L6801" s="3">
        <v>10.0</v>
      </c>
      <c r="M6801" s="3" t="s">
        <v>30</v>
      </c>
      <c r="N6801" s="3" t="s">
        <v>6942</v>
      </c>
      <c r="O6801" s="3" t="s">
        <v>6943</v>
      </c>
      <c r="P6801" s="4">
        <v>18092.0</v>
      </c>
      <c r="Q6801" s="3" t="s">
        <v>72</v>
      </c>
      <c r="S6801" s="3" t="s">
        <v>34</v>
      </c>
    </row>
    <row r="6802">
      <c r="A6802" s="2">
        <v>42318.71488425926</v>
      </c>
      <c r="B6802" s="3">
        <v>27.0</v>
      </c>
      <c r="C6802" s="3" t="s">
        <v>6139</v>
      </c>
      <c r="D6802" s="3">
        <v>25.0</v>
      </c>
      <c r="E6802" s="3" t="s">
        <v>6158</v>
      </c>
      <c r="F6802" s="3">
        <v>9.0</v>
      </c>
      <c r="G6802" s="3">
        <v>10.0</v>
      </c>
      <c r="H6802" s="3" t="s">
        <v>6911</v>
      </c>
      <c r="I6802" s="3" t="s">
        <v>6912</v>
      </c>
      <c r="J6802" s="3" t="s">
        <v>6913</v>
      </c>
      <c r="K6802" s="3" t="s">
        <v>24</v>
      </c>
      <c r="L6802" s="3">
        <v>11.0</v>
      </c>
      <c r="M6802" s="3" t="s">
        <v>25</v>
      </c>
      <c r="N6802" s="3" t="s">
        <v>6944</v>
      </c>
      <c r="O6802" s="3" t="s">
        <v>639</v>
      </c>
      <c r="P6802" s="4">
        <v>19164.0</v>
      </c>
      <c r="Q6802" s="3" t="s">
        <v>189</v>
      </c>
      <c r="S6802" s="3" t="s">
        <v>34</v>
      </c>
    </row>
    <row r="6803">
      <c r="A6803" s="2">
        <v>42318.71488425926</v>
      </c>
      <c r="B6803" s="3">
        <v>27.0</v>
      </c>
      <c r="C6803" s="3" t="s">
        <v>6139</v>
      </c>
      <c r="D6803" s="3">
        <v>25.0</v>
      </c>
      <c r="E6803" s="3" t="s">
        <v>6158</v>
      </c>
      <c r="F6803" s="3">
        <v>9.0</v>
      </c>
      <c r="G6803" s="3">
        <v>10.0</v>
      </c>
      <c r="H6803" s="3" t="s">
        <v>6911</v>
      </c>
      <c r="I6803" s="3" t="s">
        <v>6912</v>
      </c>
      <c r="J6803" s="3" t="s">
        <v>6913</v>
      </c>
      <c r="K6803" s="3" t="s">
        <v>24</v>
      </c>
      <c r="L6803" s="3">
        <v>12.0</v>
      </c>
      <c r="M6803" s="3" t="s">
        <v>30</v>
      </c>
      <c r="N6803" s="3" t="s">
        <v>6945</v>
      </c>
      <c r="O6803" s="3" t="s">
        <v>1313</v>
      </c>
      <c r="P6803" s="4">
        <v>24199.0</v>
      </c>
      <c r="Q6803" s="3" t="s">
        <v>37</v>
      </c>
      <c r="S6803" s="3" t="s">
        <v>34</v>
      </c>
    </row>
    <row r="6804">
      <c r="A6804" s="2">
        <v>42318.71488425926</v>
      </c>
      <c r="B6804" s="3">
        <v>27.0</v>
      </c>
      <c r="C6804" s="3" t="s">
        <v>6139</v>
      </c>
      <c r="D6804" s="3">
        <v>25.0</v>
      </c>
      <c r="E6804" s="3" t="s">
        <v>6158</v>
      </c>
      <c r="F6804" s="3">
        <v>9.0</v>
      </c>
      <c r="G6804" s="3">
        <v>10.0</v>
      </c>
      <c r="H6804" s="3" t="s">
        <v>6911</v>
      </c>
      <c r="I6804" s="3" t="s">
        <v>6912</v>
      </c>
      <c r="J6804" s="3" t="s">
        <v>6913</v>
      </c>
      <c r="K6804" s="3" t="s">
        <v>24</v>
      </c>
      <c r="L6804" s="3">
        <v>13.0</v>
      </c>
      <c r="M6804" s="3" t="s">
        <v>25</v>
      </c>
      <c r="N6804" s="3" t="s">
        <v>6946</v>
      </c>
      <c r="O6804" s="3" t="s">
        <v>196</v>
      </c>
      <c r="P6804" s="4">
        <v>30221.0</v>
      </c>
      <c r="Q6804" s="3" t="s">
        <v>55</v>
      </c>
      <c r="S6804" s="3" t="s">
        <v>34</v>
      </c>
    </row>
    <row r="6805">
      <c r="A6805" s="2">
        <v>42318.71488425926</v>
      </c>
      <c r="B6805" s="3">
        <v>27.0</v>
      </c>
      <c r="C6805" s="3" t="s">
        <v>6139</v>
      </c>
      <c r="D6805" s="3">
        <v>25.0</v>
      </c>
      <c r="E6805" s="3" t="s">
        <v>6158</v>
      </c>
      <c r="F6805" s="3">
        <v>9.0</v>
      </c>
      <c r="G6805" s="3">
        <v>10.0</v>
      </c>
      <c r="H6805" s="3" t="s">
        <v>6911</v>
      </c>
      <c r="I6805" s="3" t="s">
        <v>6912</v>
      </c>
      <c r="J6805" s="3" t="s">
        <v>6913</v>
      </c>
      <c r="K6805" s="3" t="s">
        <v>24</v>
      </c>
      <c r="L6805" s="3">
        <v>14.0</v>
      </c>
      <c r="M6805" s="3" t="s">
        <v>30</v>
      </c>
      <c r="N6805" s="3" t="s">
        <v>6947</v>
      </c>
      <c r="O6805" s="3" t="s">
        <v>81</v>
      </c>
      <c r="P6805" s="4">
        <v>23917.0</v>
      </c>
      <c r="Q6805" s="3" t="s">
        <v>221</v>
      </c>
      <c r="S6805" s="3" t="s">
        <v>34</v>
      </c>
    </row>
    <row r="6806">
      <c r="A6806" s="2">
        <v>42318.71488425926</v>
      </c>
      <c r="B6806" s="3">
        <v>27.0</v>
      </c>
      <c r="C6806" s="3" t="s">
        <v>6139</v>
      </c>
      <c r="D6806" s="3">
        <v>25.0</v>
      </c>
      <c r="E6806" s="3" t="s">
        <v>6158</v>
      </c>
      <c r="F6806" s="3">
        <v>9.0</v>
      </c>
      <c r="G6806" s="3">
        <v>10.0</v>
      </c>
      <c r="H6806" s="3" t="s">
        <v>6911</v>
      </c>
      <c r="I6806" s="3" t="s">
        <v>6912</v>
      </c>
      <c r="J6806" s="3" t="s">
        <v>6913</v>
      </c>
      <c r="K6806" s="3" t="s">
        <v>24</v>
      </c>
      <c r="L6806" s="3">
        <v>15.0</v>
      </c>
      <c r="M6806" s="3" t="s">
        <v>25</v>
      </c>
      <c r="N6806" s="3" t="s">
        <v>6948</v>
      </c>
      <c r="O6806" s="3" t="s">
        <v>421</v>
      </c>
      <c r="P6806" s="4">
        <v>22759.0</v>
      </c>
      <c r="Q6806" s="3" t="s">
        <v>110</v>
      </c>
      <c r="S6806" s="3" t="s">
        <v>34</v>
      </c>
    </row>
    <row r="6807">
      <c r="A6807" s="2">
        <v>42318.71488425926</v>
      </c>
      <c r="B6807" s="3">
        <v>27.0</v>
      </c>
      <c r="C6807" s="3" t="s">
        <v>6139</v>
      </c>
      <c r="D6807" s="3">
        <v>25.0</v>
      </c>
      <c r="E6807" s="3" t="s">
        <v>6158</v>
      </c>
      <c r="F6807" s="3">
        <v>9.0</v>
      </c>
      <c r="G6807" s="3">
        <v>10.0</v>
      </c>
      <c r="H6807" s="3" t="s">
        <v>6911</v>
      </c>
      <c r="I6807" s="3" t="s">
        <v>6912</v>
      </c>
      <c r="J6807" s="3" t="s">
        <v>6913</v>
      </c>
      <c r="K6807" s="3" t="s">
        <v>24</v>
      </c>
      <c r="L6807" s="3">
        <v>16.0</v>
      </c>
      <c r="M6807" s="3" t="s">
        <v>30</v>
      </c>
      <c r="N6807" s="3" t="s">
        <v>470</v>
      </c>
      <c r="O6807" s="3" t="s">
        <v>3316</v>
      </c>
      <c r="P6807" s="4">
        <v>29109.0</v>
      </c>
      <c r="Q6807" s="3" t="s">
        <v>72</v>
      </c>
      <c r="S6807" s="3" t="s">
        <v>34</v>
      </c>
    </row>
    <row r="6808">
      <c r="A6808" s="2">
        <v>42318.71488425926</v>
      </c>
      <c r="B6808" s="3">
        <v>27.0</v>
      </c>
      <c r="C6808" s="3" t="s">
        <v>6139</v>
      </c>
      <c r="D6808" s="3">
        <v>25.0</v>
      </c>
      <c r="E6808" s="3" t="s">
        <v>6158</v>
      </c>
      <c r="F6808" s="3">
        <v>9.0</v>
      </c>
      <c r="G6808" s="3">
        <v>10.0</v>
      </c>
      <c r="H6808" s="3" t="s">
        <v>6911</v>
      </c>
      <c r="I6808" s="3" t="s">
        <v>6912</v>
      </c>
      <c r="J6808" s="3" t="s">
        <v>6913</v>
      </c>
      <c r="K6808" s="3" t="s">
        <v>24</v>
      </c>
      <c r="L6808" s="3">
        <v>17.0</v>
      </c>
      <c r="M6808" s="3" t="s">
        <v>25</v>
      </c>
      <c r="N6808" s="3" t="s">
        <v>6949</v>
      </c>
      <c r="O6808" s="3" t="s">
        <v>42</v>
      </c>
      <c r="P6808" s="4">
        <v>23722.0</v>
      </c>
      <c r="Q6808" s="3" t="s">
        <v>33</v>
      </c>
      <c r="S6808" s="3" t="s">
        <v>34</v>
      </c>
    </row>
    <row r="6809">
      <c r="A6809" s="2">
        <v>42318.71488425926</v>
      </c>
      <c r="B6809" s="3">
        <v>27.0</v>
      </c>
      <c r="C6809" s="3" t="s">
        <v>6139</v>
      </c>
      <c r="D6809" s="3">
        <v>25.0</v>
      </c>
      <c r="E6809" s="3" t="s">
        <v>6158</v>
      </c>
      <c r="F6809" s="3">
        <v>9.0</v>
      </c>
      <c r="G6809" s="3">
        <v>10.0</v>
      </c>
      <c r="H6809" s="3" t="s">
        <v>6911</v>
      </c>
      <c r="I6809" s="3" t="s">
        <v>6912</v>
      </c>
      <c r="J6809" s="3" t="s">
        <v>6913</v>
      </c>
      <c r="K6809" s="3" t="s">
        <v>24</v>
      </c>
      <c r="L6809" s="3">
        <v>18.0</v>
      </c>
      <c r="M6809" s="3" t="s">
        <v>30</v>
      </c>
      <c r="N6809" s="3" t="s">
        <v>1660</v>
      </c>
      <c r="O6809" s="3" t="s">
        <v>5411</v>
      </c>
      <c r="P6809" s="4">
        <v>26557.0</v>
      </c>
      <c r="Q6809" s="3" t="s">
        <v>72</v>
      </c>
      <c r="S6809" s="3" t="s">
        <v>34</v>
      </c>
    </row>
    <row r="6810">
      <c r="A6810" s="2">
        <v>42318.71488425926</v>
      </c>
      <c r="B6810" s="3">
        <v>27.0</v>
      </c>
      <c r="C6810" s="3" t="s">
        <v>6139</v>
      </c>
      <c r="D6810" s="3">
        <v>25.0</v>
      </c>
      <c r="E6810" s="3" t="s">
        <v>6158</v>
      </c>
      <c r="F6810" s="3">
        <v>9.0</v>
      </c>
      <c r="G6810" s="3">
        <v>10.0</v>
      </c>
      <c r="H6810" s="3" t="s">
        <v>6911</v>
      </c>
      <c r="I6810" s="3" t="s">
        <v>6912</v>
      </c>
      <c r="J6810" s="3" t="s">
        <v>6913</v>
      </c>
      <c r="K6810" s="3" t="s">
        <v>24</v>
      </c>
      <c r="L6810" s="3">
        <v>19.0</v>
      </c>
      <c r="M6810" s="3" t="s">
        <v>25</v>
      </c>
      <c r="N6810" s="3" t="s">
        <v>1554</v>
      </c>
      <c r="O6810" s="3" t="s">
        <v>4448</v>
      </c>
      <c r="P6810" s="4">
        <v>32609.0</v>
      </c>
      <c r="Q6810" s="3" t="s">
        <v>372</v>
      </c>
      <c r="S6810" s="3" t="s">
        <v>34</v>
      </c>
    </row>
    <row r="6811">
      <c r="A6811" s="2">
        <v>42318.71488425926</v>
      </c>
      <c r="B6811" s="3">
        <v>27.0</v>
      </c>
      <c r="C6811" s="3" t="s">
        <v>6139</v>
      </c>
      <c r="D6811" s="3">
        <v>25.0</v>
      </c>
      <c r="E6811" s="3" t="s">
        <v>6158</v>
      </c>
      <c r="F6811" s="3">
        <v>9.0</v>
      </c>
      <c r="G6811" s="3">
        <v>10.0</v>
      </c>
      <c r="H6811" s="3" t="s">
        <v>6911</v>
      </c>
      <c r="I6811" s="3" t="s">
        <v>6912</v>
      </c>
      <c r="J6811" s="3" t="s">
        <v>6913</v>
      </c>
      <c r="K6811" s="3" t="s">
        <v>24</v>
      </c>
      <c r="L6811" s="3">
        <v>20.0</v>
      </c>
      <c r="M6811" s="3" t="s">
        <v>30</v>
      </c>
      <c r="N6811" s="3" t="s">
        <v>6950</v>
      </c>
      <c r="O6811" s="3" t="s">
        <v>93</v>
      </c>
      <c r="P6811" s="4">
        <v>20435.0</v>
      </c>
      <c r="Q6811" s="3" t="s">
        <v>712</v>
      </c>
      <c r="S6811" s="3" t="s">
        <v>34</v>
      </c>
    </row>
    <row r="6812">
      <c r="A6812" s="2">
        <v>42318.71488425926</v>
      </c>
      <c r="B6812" s="3">
        <v>27.0</v>
      </c>
      <c r="C6812" s="3" t="s">
        <v>6139</v>
      </c>
      <c r="D6812" s="3">
        <v>25.0</v>
      </c>
      <c r="E6812" s="3" t="s">
        <v>6158</v>
      </c>
      <c r="F6812" s="3">
        <v>9.0</v>
      </c>
      <c r="G6812" s="3">
        <v>10.0</v>
      </c>
      <c r="H6812" s="3" t="s">
        <v>6911</v>
      </c>
      <c r="I6812" s="3" t="s">
        <v>6912</v>
      </c>
      <c r="J6812" s="3" t="s">
        <v>6913</v>
      </c>
      <c r="K6812" s="3" t="s">
        <v>24</v>
      </c>
      <c r="L6812" s="3">
        <v>21.0</v>
      </c>
      <c r="M6812" s="3" t="s">
        <v>25</v>
      </c>
      <c r="N6812" s="3" t="s">
        <v>3110</v>
      </c>
      <c r="O6812" s="3" t="s">
        <v>100</v>
      </c>
      <c r="P6812" s="4">
        <v>28332.0</v>
      </c>
      <c r="Q6812" s="3" t="s">
        <v>110</v>
      </c>
      <c r="S6812" s="3" t="s">
        <v>34</v>
      </c>
    </row>
    <row r="6813">
      <c r="A6813" s="2">
        <v>42318.71488425926</v>
      </c>
      <c r="B6813" s="3">
        <v>27.0</v>
      </c>
      <c r="C6813" s="3" t="s">
        <v>6139</v>
      </c>
      <c r="D6813" s="3">
        <v>39.0</v>
      </c>
      <c r="E6813" s="3" t="s">
        <v>6179</v>
      </c>
      <c r="F6813" s="3">
        <v>9.0</v>
      </c>
      <c r="G6813" s="3">
        <v>10.0</v>
      </c>
      <c r="H6813" s="3" t="s">
        <v>6911</v>
      </c>
      <c r="I6813" s="3" t="s">
        <v>6912</v>
      </c>
      <c r="J6813" s="3" t="s">
        <v>6913</v>
      </c>
      <c r="K6813" s="3" t="s">
        <v>24</v>
      </c>
      <c r="L6813" s="3">
        <v>1.0</v>
      </c>
      <c r="M6813" s="3" t="s">
        <v>25</v>
      </c>
      <c r="N6813" s="3" t="s">
        <v>6951</v>
      </c>
      <c r="O6813" s="3" t="s">
        <v>109</v>
      </c>
      <c r="P6813" s="4">
        <v>17155.0</v>
      </c>
      <c r="Q6813" s="3" t="s">
        <v>96</v>
      </c>
      <c r="S6813" s="3" t="s">
        <v>34</v>
      </c>
    </row>
    <row r="6814">
      <c r="A6814" s="2">
        <v>42318.71488425926</v>
      </c>
      <c r="B6814" s="3">
        <v>27.0</v>
      </c>
      <c r="C6814" s="3" t="s">
        <v>6139</v>
      </c>
      <c r="D6814" s="3">
        <v>39.0</v>
      </c>
      <c r="E6814" s="3" t="s">
        <v>6179</v>
      </c>
      <c r="F6814" s="3">
        <v>9.0</v>
      </c>
      <c r="G6814" s="3">
        <v>10.0</v>
      </c>
      <c r="H6814" s="3" t="s">
        <v>6911</v>
      </c>
      <c r="I6814" s="3" t="s">
        <v>6912</v>
      </c>
      <c r="J6814" s="3" t="s">
        <v>6913</v>
      </c>
      <c r="K6814" s="3" t="s">
        <v>24</v>
      </c>
      <c r="L6814" s="3">
        <v>2.0</v>
      </c>
      <c r="M6814" s="3" t="s">
        <v>30</v>
      </c>
      <c r="N6814" s="3" t="s">
        <v>6952</v>
      </c>
      <c r="O6814" s="3" t="s">
        <v>342</v>
      </c>
      <c r="P6814" s="4">
        <v>21186.0</v>
      </c>
      <c r="Q6814" s="3" t="s">
        <v>1955</v>
      </c>
      <c r="S6814" s="3" t="s">
        <v>34</v>
      </c>
    </row>
    <row r="6815">
      <c r="A6815" s="2">
        <v>42318.71488425926</v>
      </c>
      <c r="B6815" s="3">
        <v>27.0</v>
      </c>
      <c r="C6815" s="3" t="s">
        <v>6139</v>
      </c>
      <c r="D6815" s="3">
        <v>39.0</v>
      </c>
      <c r="E6815" s="3" t="s">
        <v>6179</v>
      </c>
      <c r="F6815" s="3">
        <v>9.0</v>
      </c>
      <c r="G6815" s="3">
        <v>10.0</v>
      </c>
      <c r="H6815" s="3" t="s">
        <v>6911</v>
      </c>
      <c r="I6815" s="3" t="s">
        <v>6912</v>
      </c>
      <c r="J6815" s="3" t="s">
        <v>6913</v>
      </c>
      <c r="K6815" s="3" t="s">
        <v>24</v>
      </c>
      <c r="L6815" s="3">
        <v>3.0</v>
      </c>
      <c r="M6815" s="3" t="s">
        <v>25</v>
      </c>
      <c r="N6815" s="3" t="s">
        <v>6953</v>
      </c>
      <c r="O6815" s="3" t="s">
        <v>6954</v>
      </c>
      <c r="P6815" s="4">
        <v>14661.0</v>
      </c>
      <c r="Q6815" s="3" t="s">
        <v>169</v>
      </c>
      <c r="S6815" s="3" t="s">
        <v>34</v>
      </c>
    </row>
    <row r="6816">
      <c r="A6816" s="2">
        <v>42318.71488425926</v>
      </c>
      <c r="B6816" s="3">
        <v>27.0</v>
      </c>
      <c r="C6816" s="3" t="s">
        <v>6139</v>
      </c>
      <c r="D6816" s="3">
        <v>39.0</v>
      </c>
      <c r="E6816" s="3" t="s">
        <v>6179</v>
      </c>
      <c r="F6816" s="3">
        <v>9.0</v>
      </c>
      <c r="G6816" s="3">
        <v>10.0</v>
      </c>
      <c r="H6816" s="3" t="s">
        <v>6911</v>
      </c>
      <c r="I6816" s="3" t="s">
        <v>6912</v>
      </c>
      <c r="J6816" s="3" t="s">
        <v>6913</v>
      </c>
      <c r="K6816" s="3" t="s">
        <v>24</v>
      </c>
      <c r="L6816" s="3">
        <v>4.0</v>
      </c>
      <c r="M6816" s="3" t="s">
        <v>30</v>
      </c>
      <c r="N6816" s="3" t="s">
        <v>6955</v>
      </c>
      <c r="O6816" s="3" t="s">
        <v>321</v>
      </c>
      <c r="P6816" s="4">
        <v>16818.0</v>
      </c>
      <c r="Q6816" s="3" t="s">
        <v>49</v>
      </c>
      <c r="S6816" s="3" t="s">
        <v>34</v>
      </c>
    </row>
    <row r="6817">
      <c r="A6817" s="2">
        <v>42318.71488425926</v>
      </c>
      <c r="B6817" s="3">
        <v>27.0</v>
      </c>
      <c r="C6817" s="3" t="s">
        <v>6139</v>
      </c>
      <c r="D6817" s="3">
        <v>39.0</v>
      </c>
      <c r="E6817" s="3" t="s">
        <v>6179</v>
      </c>
      <c r="F6817" s="3">
        <v>9.0</v>
      </c>
      <c r="G6817" s="3">
        <v>10.0</v>
      </c>
      <c r="H6817" s="3" t="s">
        <v>6911</v>
      </c>
      <c r="I6817" s="3" t="s">
        <v>6912</v>
      </c>
      <c r="J6817" s="3" t="s">
        <v>6913</v>
      </c>
      <c r="K6817" s="3" t="s">
        <v>24</v>
      </c>
      <c r="L6817" s="3">
        <v>5.0</v>
      </c>
      <c r="M6817" s="3" t="s">
        <v>25</v>
      </c>
      <c r="N6817" s="3" t="s">
        <v>6956</v>
      </c>
      <c r="O6817" s="3" t="s">
        <v>168</v>
      </c>
      <c r="P6817" s="4">
        <v>17239.0</v>
      </c>
      <c r="Q6817" s="3" t="s">
        <v>113</v>
      </c>
      <c r="S6817" s="3" t="s">
        <v>34</v>
      </c>
    </row>
    <row r="6818">
      <c r="A6818" s="2">
        <v>42318.71488425926</v>
      </c>
      <c r="B6818" s="3">
        <v>27.0</v>
      </c>
      <c r="C6818" s="3" t="s">
        <v>6139</v>
      </c>
      <c r="D6818" s="3">
        <v>39.0</v>
      </c>
      <c r="E6818" s="3" t="s">
        <v>6179</v>
      </c>
      <c r="F6818" s="3">
        <v>9.0</v>
      </c>
      <c r="G6818" s="3">
        <v>10.0</v>
      </c>
      <c r="H6818" s="3" t="s">
        <v>6911</v>
      </c>
      <c r="I6818" s="3" t="s">
        <v>6912</v>
      </c>
      <c r="J6818" s="3" t="s">
        <v>6913</v>
      </c>
      <c r="K6818" s="3" t="s">
        <v>24</v>
      </c>
      <c r="L6818" s="3">
        <v>6.0</v>
      </c>
      <c r="M6818" s="3" t="s">
        <v>30</v>
      </c>
      <c r="N6818" s="3" t="s">
        <v>6957</v>
      </c>
      <c r="O6818" s="3" t="s">
        <v>742</v>
      </c>
      <c r="P6818" s="4">
        <v>21078.0</v>
      </c>
      <c r="Q6818" s="3" t="s">
        <v>37</v>
      </c>
      <c r="S6818" s="3" t="s">
        <v>34</v>
      </c>
    </row>
    <row r="6819">
      <c r="A6819" s="2">
        <v>42318.71488425926</v>
      </c>
      <c r="B6819" s="3">
        <v>27.0</v>
      </c>
      <c r="C6819" s="3" t="s">
        <v>6139</v>
      </c>
      <c r="D6819" s="3">
        <v>39.0</v>
      </c>
      <c r="E6819" s="3" t="s">
        <v>6179</v>
      </c>
      <c r="F6819" s="3">
        <v>9.0</v>
      </c>
      <c r="G6819" s="3">
        <v>10.0</v>
      </c>
      <c r="H6819" s="3" t="s">
        <v>6911</v>
      </c>
      <c r="I6819" s="3" t="s">
        <v>6912</v>
      </c>
      <c r="J6819" s="3" t="s">
        <v>6913</v>
      </c>
      <c r="K6819" s="3" t="s">
        <v>24</v>
      </c>
      <c r="L6819" s="3">
        <v>7.0</v>
      </c>
      <c r="M6819" s="3" t="s">
        <v>25</v>
      </c>
      <c r="N6819" s="3" t="s">
        <v>3482</v>
      </c>
      <c r="O6819" s="3" t="s">
        <v>1988</v>
      </c>
      <c r="P6819" s="4">
        <v>26262.0</v>
      </c>
      <c r="Q6819" s="3" t="s">
        <v>110</v>
      </c>
      <c r="S6819" s="3" t="s">
        <v>34</v>
      </c>
    </row>
    <row r="6820">
      <c r="A6820" s="2">
        <v>42318.71488425926</v>
      </c>
      <c r="B6820" s="3">
        <v>27.0</v>
      </c>
      <c r="C6820" s="3" t="s">
        <v>6139</v>
      </c>
      <c r="D6820" s="3">
        <v>39.0</v>
      </c>
      <c r="E6820" s="3" t="s">
        <v>6179</v>
      </c>
      <c r="F6820" s="3">
        <v>9.0</v>
      </c>
      <c r="G6820" s="3">
        <v>10.0</v>
      </c>
      <c r="H6820" s="3" t="s">
        <v>6911</v>
      </c>
      <c r="I6820" s="3" t="s">
        <v>6912</v>
      </c>
      <c r="J6820" s="3" t="s">
        <v>6913</v>
      </c>
      <c r="K6820" s="3" t="s">
        <v>24</v>
      </c>
      <c r="L6820" s="3">
        <v>8.0</v>
      </c>
      <c r="M6820" s="3" t="s">
        <v>30</v>
      </c>
      <c r="N6820" s="3" t="s">
        <v>6958</v>
      </c>
      <c r="O6820" s="3" t="s">
        <v>102</v>
      </c>
      <c r="P6820" s="4">
        <v>20914.0</v>
      </c>
      <c r="Q6820" s="3" t="s">
        <v>40</v>
      </c>
      <c r="S6820" s="3" t="s">
        <v>34</v>
      </c>
    </row>
    <row r="6821">
      <c r="A6821" s="2">
        <v>42318.71488425926</v>
      </c>
      <c r="B6821" s="3">
        <v>27.0</v>
      </c>
      <c r="C6821" s="3" t="s">
        <v>6139</v>
      </c>
      <c r="D6821" s="3">
        <v>39.0</v>
      </c>
      <c r="E6821" s="3" t="s">
        <v>6179</v>
      </c>
      <c r="F6821" s="3">
        <v>9.0</v>
      </c>
      <c r="G6821" s="3">
        <v>10.0</v>
      </c>
      <c r="H6821" s="3" t="s">
        <v>6911</v>
      </c>
      <c r="I6821" s="3" t="s">
        <v>6912</v>
      </c>
      <c r="J6821" s="3" t="s">
        <v>6913</v>
      </c>
      <c r="K6821" s="3" t="s">
        <v>24</v>
      </c>
      <c r="L6821" s="3">
        <v>9.0</v>
      </c>
      <c r="M6821" s="3" t="s">
        <v>25</v>
      </c>
      <c r="N6821" s="3" t="s">
        <v>6959</v>
      </c>
      <c r="O6821" s="3" t="s">
        <v>102</v>
      </c>
      <c r="P6821" s="4">
        <v>24498.0</v>
      </c>
      <c r="Q6821" s="3" t="s">
        <v>40</v>
      </c>
      <c r="S6821" s="3" t="s">
        <v>34</v>
      </c>
    </row>
    <row r="6822">
      <c r="A6822" s="2">
        <v>42318.71488425926</v>
      </c>
      <c r="B6822" s="3">
        <v>27.0</v>
      </c>
      <c r="C6822" s="3" t="s">
        <v>6139</v>
      </c>
      <c r="D6822" s="3">
        <v>39.0</v>
      </c>
      <c r="E6822" s="3" t="s">
        <v>6179</v>
      </c>
      <c r="F6822" s="3">
        <v>9.0</v>
      </c>
      <c r="G6822" s="3">
        <v>10.0</v>
      </c>
      <c r="H6822" s="3" t="s">
        <v>6911</v>
      </c>
      <c r="I6822" s="3" t="s">
        <v>6912</v>
      </c>
      <c r="J6822" s="3" t="s">
        <v>6913</v>
      </c>
      <c r="K6822" s="3" t="s">
        <v>24</v>
      </c>
      <c r="L6822" s="3">
        <v>10.0</v>
      </c>
      <c r="M6822" s="3" t="s">
        <v>30</v>
      </c>
      <c r="N6822" s="3" t="s">
        <v>6960</v>
      </c>
      <c r="O6822" s="3" t="s">
        <v>235</v>
      </c>
      <c r="P6822" s="4">
        <v>19176.0</v>
      </c>
      <c r="Q6822" s="3" t="s">
        <v>113</v>
      </c>
      <c r="S6822" s="3" t="s">
        <v>34</v>
      </c>
    </row>
    <row r="6823">
      <c r="A6823" s="2">
        <v>42318.71488425926</v>
      </c>
      <c r="B6823" s="3">
        <v>27.0</v>
      </c>
      <c r="C6823" s="3" t="s">
        <v>6139</v>
      </c>
      <c r="D6823" s="3">
        <v>39.0</v>
      </c>
      <c r="E6823" s="3" t="s">
        <v>6179</v>
      </c>
      <c r="F6823" s="3">
        <v>9.0</v>
      </c>
      <c r="G6823" s="3">
        <v>10.0</v>
      </c>
      <c r="H6823" s="3" t="s">
        <v>6911</v>
      </c>
      <c r="I6823" s="3" t="s">
        <v>6912</v>
      </c>
      <c r="J6823" s="3" t="s">
        <v>6913</v>
      </c>
      <c r="K6823" s="3" t="s">
        <v>24</v>
      </c>
      <c r="L6823" s="3">
        <v>11.0</v>
      </c>
      <c r="M6823" s="3" t="s">
        <v>25</v>
      </c>
      <c r="N6823" s="3" t="s">
        <v>6961</v>
      </c>
      <c r="O6823" s="3" t="s">
        <v>685</v>
      </c>
      <c r="P6823" s="4">
        <v>34651.0</v>
      </c>
      <c r="Q6823" s="3" t="s">
        <v>191</v>
      </c>
      <c r="S6823" s="3" t="s">
        <v>34</v>
      </c>
    </row>
    <row r="6824">
      <c r="A6824" s="2">
        <v>42318.71488425926</v>
      </c>
      <c r="B6824" s="3">
        <v>27.0</v>
      </c>
      <c r="C6824" s="3" t="s">
        <v>6139</v>
      </c>
      <c r="D6824" s="3">
        <v>58.0</v>
      </c>
      <c r="E6824" s="3" t="s">
        <v>6189</v>
      </c>
      <c r="F6824" s="3">
        <v>9.0</v>
      </c>
      <c r="G6824" s="3">
        <v>10.0</v>
      </c>
      <c r="H6824" s="3" t="s">
        <v>6911</v>
      </c>
      <c r="I6824" s="3" t="s">
        <v>6912</v>
      </c>
      <c r="J6824" s="3" t="s">
        <v>6913</v>
      </c>
      <c r="K6824" s="3" t="s">
        <v>24</v>
      </c>
      <c r="L6824" s="3">
        <v>1.0</v>
      </c>
      <c r="M6824" s="3" t="s">
        <v>30</v>
      </c>
      <c r="N6824" s="3" t="s">
        <v>6962</v>
      </c>
      <c r="O6824" s="3" t="s">
        <v>215</v>
      </c>
      <c r="P6824" s="4">
        <v>20235.0</v>
      </c>
      <c r="Q6824" s="3" t="s">
        <v>52</v>
      </c>
      <c r="S6824" s="3" t="s">
        <v>34</v>
      </c>
    </row>
    <row r="6825">
      <c r="A6825" s="2">
        <v>42318.71488425926</v>
      </c>
      <c r="B6825" s="3">
        <v>27.0</v>
      </c>
      <c r="C6825" s="3" t="s">
        <v>6139</v>
      </c>
      <c r="D6825" s="3">
        <v>58.0</v>
      </c>
      <c r="E6825" s="3" t="s">
        <v>6189</v>
      </c>
      <c r="F6825" s="3">
        <v>9.0</v>
      </c>
      <c r="G6825" s="3">
        <v>10.0</v>
      </c>
      <c r="H6825" s="3" t="s">
        <v>6911</v>
      </c>
      <c r="I6825" s="3" t="s">
        <v>6912</v>
      </c>
      <c r="J6825" s="3" t="s">
        <v>6913</v>
      </c>
      <c r="K6825" s="3" t="s">
        <v>24</v>
      </c>
      <c r="L6825" s="3">
        <v>2.0</v>
      </c>
      <c r="M6825" s="3" t="s">
        <v>25</v>
      </c>
      <c r="N6825" s="3" t="s">
        <v>543</v>
      </c>
      <c r="O6825" s="3" t="s">
        <v>141</v>
      </c>
      <c r="P6825" s="4">
        <v>27457.0</v>
      </c>
      <c r="Q6825" s="3" t="s">
        <v>110</v>
      </c>
      <c r="S6825" s="3" t="s">
        <v>34</v>
      </c>
    </row>
    <row r="6826">
      <c r="A6826" s="2">
        <v>42318.71488425926</v>
      </c>
      <c r="B6826" s="3">
        <v>27.0</v>
      </c>
      <c r="C6826" s="3" t="s">
        <v>6139</v>
      </c>
      <c r="D6826" s="3">
        <v>58.0</v>
      </c>
      <c r="E6826" s="3" t="s">
        <v>6189</v>
      </c>
      <c r="F6826" s="3">
        <v>9.0</v>
      </c>
      <c r="G6826" s="3">
        <v>10.0</v>
      </c>
      <c r="H6826" s="3" t="s">
        <v>6911</v>
      </c>
      <c r="I6826" s="3" t="s">
        <v>6912</v>
      </c>
      <c r="J6826" s="3" t="s">
        <v>6913</v>
      </c>
      <c r="K6826" s="3" t="s">
        <v>24</v>
      </c>
      <c r="L6826" s="3">
        <v>3.0</v>
      </c>
      <c r="M6826" s="3" t="s">
        <v>30</v>
      </c>
      <c r="N6826" s="3" t="s">
        <v>68</v>
      </c>
      <c r="O6826" s="3" t="s">
        <v>98</v>
      </c>
      <c r="P6826" s="4">
        <v>19176.0</v>
      </c>
      <c r="Q6826" s="3" t="s">
        <v>46</v>
      </c>
      <c r="S6826" s="3" t="s">
        <v>34</v>
      </c>
    </row>
    <row r="6827">
      <c r="A6827" s="2">
        <v>42318.71488425926</v>
      </c>
      <c r="B6827" s="3">
        <v>27.0</v>
      </c>
      <c r="C6827" s="3" t="s">
        <v>6139</v>
      </c>
      <c r="D6827" s="3">
        <v>58.0</v>
      </c>
      <c r="E6827" s="3" t="s">
        <v>6189</v>
      </c>
      <c r="F6827" s="3">
        <v>9.0</v>
      </c>
      <c r="G6827" s="3">
        <v>10.0</v>
      </c>
      <c r="H6827" s="3" t="s">
        <v>6911</v>
      </c>
      <c r="I6827" s="3" t="s">
        <v>6912</v>
      </c>
      <c r="J6827" s="3" t="s">
        <v>6913</v>
      </c>
      <c r="K6827" s="3" t="s">
        <v>24</v>
      </c>
      <c r="L6827" s="3">
        <v>4.0</v>
      </c>
      <c r="M6827" s="3" t="s">
        <v>25</v>
      </c>
      <c r="N6827" s="3" t="s">
        <v>6963</v>
      </c>
      <c r="O6827" s="3" t="s">
        <v>91</v>
      </c>
      <c r="P6827" s="4">
        <v>20852.0</v>
      </c>
      <c r="Q6827" s="3" t="s">
        <v>132</v>
      </c>
      <c r="S6827" s="3" t="s">
        <v>34</v>
      </c>
    </row>
    <row r="6828">
      <c r="A6828" s="2">
        <v>42318.71488425926</v>
      </c>
      <c r="B6828" s="3">
        <v>27.0</v>
      </c>
      <c r="C6828" s="3" t="s">
        <v>6139</v>
      </c>
      <c r="D6828" s="3">
        <v>58.0</v>
      </c>
      <c r="E6828" s="3" t="s">
        <v>6189</v>
      </c>
      <c r="F6828" s="3">
        <v>9.0</v>
      </c>
      <c r="G6828" s="3">
        <v>10.0</v>
      </c>
      <c r="H6828" s="3" t="s">
        <v>6911</v>
      </c>
      <c r="I6828" s="3" t="s">
        <v>6912</v>
      </c>
      <c r="J6828" s="3" t="s">
        <v>6913</v>
      </c>
      <c r="K6828" s="3" t="s">
        <v>24</v>
      </c>
      <c r="L6828" s="3">
        <v>5.0</v>
      </c>
      <c r="M6828" s="3" t="s">
        <v>30</v>
      </c>
      <c r="N6828" s="3" t="s">
        <v>6964</v>
      </c>
      <c r="O6828" s="3" t="s">
        <v>1180</v>
      </c>
      <c r="P6828" s="4">
        <v>32253.0</v>
      </c>
      <c r="Q6828" s="3" t="s">
        <v>191</v>
      </c>
      <c r="S6828" s="3" t="s">
        <v>34</v>
      </c>
    </row>
    <row r="6829">
      <c r="A6829" s="2">
        <v>42318.71488425926</v>
      </c>
      <c r="B6829" s="3">
        <v>27.0</v>
      </c>
      <c r="C6829" s="3" t="s">
        <v>6139</v>
      </c>
      <c r="D6829" s="3">
        <v>58.0</v>
      </c>
      <c r="E6829" s="3" t="s">
        <v>6189</v>
      </c>
      <c r="F6829" s="3">
        <v>9.0</v>
      </c>
      <c r="G6829" s="3">
        <v>10.0</v>
      </c>
      <c r="H6829" s="3" t="s">
        <v>6911</v>
      </c>
      <c r="I6829" s="3" t="s">
        <v>6912</v>
      </c>
      <c r="J6829" s="3" t="s">
        <v>6913</v>
      </c>
      <c r="K6829" s="3" t="s">
        <v>24</v>
      </c>
      <c r="L6829" s="3">
        <v>6.0</v>
      </c>
      <c r="M6829" s="3" t="s">
        <v>25</v>
      </c>
      <c r="N6829" s="3" t="s">
        <v>6965</v>
      </c>
      <c r="O6829" s="3" t="s">
        <v>319</v>
      </c>
      <c r="P6829" s="4">
        <v>26456.0</v>
      </c>
      <c r="Q6829" s="3" t="s">
        <v>352</v>
      </c>
      <c r="S6829" s="3" t="s">
        <v>34</v>
      </c>
    </row>
    <row r="6830">
      <c r="A6830" s="2">
        <v>42318.71488425926</v>
      </c>
      <c r="B6830" s="3">
        <v>27.0</v>
      </c>
      <c r="C6830" s="3" t="s">
        <v>6139</v>
      </c>
      <c r="D6830" s="3">
        <v>58.0</v>
      </c>
      <c r="E6830" s="3" t="s">
        <v>6189</v>
      </c>
      <c r="F6830" s="3">
        <v>9.0</v>
      </c>
      <c r="G6830" s="3">
        <v>10.0</v>
      </c>
      <c r="H6830" s="3" t="s">
        <v>6911</v>
      </c>
      <c r="I6830" s="3" t="s">
        <v>6912</v>
      </c>
      <c r="J6830" s="3" t="s">
        <v>6913</v>
      </c>
      <c r="K6830" s="3" t="s">
        <v>24</v>
      </c>
      <c r="L6830" s="3">
        <v>7.0</v>
      </c>
      <c r="M6830" s="3" t="s">
        <v>30</v>
      </c>
      <c r="N6830" s="3" t="s">
        <v>6966</v>
      </c>
      <c r="O6830" s="3" t="s">
        <v>121</v>
      </c>
      <c r="P6830" s="4">
        <v>21472.0</v>
      </c>
      <c r="Q6830" s="3" t="s">
        <v>189</v>
      </c>
      <c r="S6830" s="3" t="s">
        <v>34</v>
      </c>
    </row>
    <row r="6831">
      <c r="A6831" s="2">
        <v>42318.71488425926</v>
      </c>
      <c r="B6831" s="3">
        <v>27.0</v>
      </c>
      <c r="C6831" s="3" t="s">
        <v>6139</v>
      </c>
      <c r="D6831" s="3">
        <v>58.0</v>
      </c>
      <c r="E6831" s="3" t="s">
        <v>6189</v>
      </c>
      <c r="F6831" s="3">
        <v>9.0</v>
      </c>
      <c r="G6831" s="3">
        <v>10.0</v>
      </c>
      <c r="H6831" s="3" t="s">
        <v>6911</v>
      </c>
      <c r="I6831" s="3" t="s">
        <v>6912</v>
      </c>
      <c r="J6831" s="3" t="s">
        <v>6913</v>
      </c>
      <c r="K6831" s="3" t="s">
        <v>24</v>
      </c>
      <c r="L6831" s="3">
        <v>8.0</v>
      </c>
      <c r="M6831" s="3" t="s">
        <v>25</v>
      </c>
      <c r="N6831" s="3" t="s">
        <v>3834</v>
      </c>
      <c r="O6831" s="3" t="s">
        <v>767</v>
      </c>
      <c r="P6831" s="4">
        <v>33254.0</v>
      </c>
      <c r="Q6831" s="3" t="s">
        <v>79</v>
      </c>
      <c r="S6831" s="3" t="s">
        <v>34</v>
      </c>
    </row>
    <row r="6832">
      <c r="A6832" s="2">
        <v>42318.71488425926</v>
      </c>
      <c r="B6832" s="3">
        <v>27.0</v>
      </c>
      <c r="C6832" s="3" t="s">
        <v>6139</v>
      </c>
      <c r="D6832" s="3">
        <v>58.0</v>
      </c>
      <c r="E6832" s="3" t="s">
        <v>6189</v>
      </c>
      <c r="F6832" s="3">
        <v>9.0</v>
      </c>
      <c r="G6832" s="3">
        <v>10.0</v>
      </c>
      <c r="H6832" s="3" t="s">
        <v>6911</v>
      </c>
      <c r="I6832" s="3" t="s">
        <v>6912</v>
      </c>
      <c r="J6832" s="3" t="s">
        <v>6913</v>
      </c>
      <c r="K6832" s="3" t="s">
        <v>24</v>
      </c>
      <c r="L6832" s="3">
        <v>9.0</v>
      </c>
      <c r="M6832" s="3" t="s">
        <v>30</v>
      </c>
      <c r="N6832" s="3" t="s">
        <v>6967</v>
      </c>
      <c r="O6832" s="3" t="s">
        <v>81</v>
      </c>
      <c r="P6832" s="4">
        <v>21705.0</v>
      </c>
      <c r="Q6832" s="3" t="s">
        <v>37</v>
      </c>
      <c r="S6832" s="3" t="s">
        <v>34</v>
      </c>
    </row>
    <row r="6833">
      <c r="A6833" s="2">
        <v>42318.71488425926</v>
      </c>
      <c r="B6833" s="3">
        <v>27.0</v>
      </c>
      <c r="C6833" s="3" t="s">
        <v>6139</v>
      </c>
      <c r="D6833" s="3">
        <v>58.0</v>
      </c>
      <c r="E6833" s="3" t="s">
        <v>6189</v>
      </c>
      <c r="F6833" s="3">
        <v>9.0</v>
      </c>
      <c r="G6833" s="3">
        <v>10.0</v>
      </c>
      <c r="H6833" s="3" t="s">
        <v>6911</v>
      </c>
      <c r="I6833" s="3" t="s">
        <v>6912</v>
      </c>
      <c r="J6833" s="3" t="s">
        <v>6913</v>
      </c>
      <c r="K6833" s="3" t="s">
        <v>24</v>
      </c>
      <c r="L6833" s="3">
        <v>10.0</v>
      </c>
      <c r="M6833" s="3" t="s">
        <v>25</v>
      </c>
      <c r="N6833" s="3" t="s">
        <v>6968</v>
      </c>
      <c r="O6833" s="3" t="s">
        <v>6969</v>
      </c>
      <c r="P6833" s="4">
        <v>23341.0</v>
      </c>
      <c r="Q6833" s="3" t="s">
        <v>52</v>
      </c>
      <c r="S6833" s="3" t="s">
        <v>34</v>
      </c>
    </row>
    <row r="6834">
      <c r="A6834" s="2">
        <v>42318.71488425926</v>
      </c>
      <c r="B6834" s="3">
        <v>27.0</v>
      </c>
      <c r="C6834" s="3" t="s">
        <v>6139</v>
      </c>
      <c r="D6834" s="3">
        <v>70.0</v>
      </c>
      <c r="E6834" s="3" t="s">
        <v>6199</v>
      </c>
      <c r="F6834" s="3">
        <v>9.0</v>
      </c>
      <c r="G6834" s="3">
        <v>10.0</v>
      </c>
      <c r="H6834" s="3" t="s">
        <v>6911</v>
      </c>
      <c r="I6834" s="3" t="s">
        <v>6912</v>
      </c>
      <c r="J6834" s="3" t="s">
        <v>6913</v>
      </c>
      <c r="K6834" s="3" t="s">
        <v>24</v>
      </c>
      <c r="L6834" s="3">
        <v>1.0</v>
      </c>
      <c r="M6834" s="3" t="s">
        <v>25</v>
      </c>
      <c r="N6834" s="3" t="s">
        <v>6970</v>
      </c>
      <c r="O6834" s="3" t="s">
        <v>536</v>
      </c>
      <c r="P6834" s="4">
        <v>18998.0</v>
      </c>
      <c r="Q6834" s="3" t="s">
        <v>33</v>
      </c>
      <c r="S6834" s="3" t="s">
        <v>34</v>
      </c>
    </row>
    <row r="6835">
      <c r="A6835" s="2">
        <v>42318.71488425926</v>
      </c>
      <c r="B6835" s="3">
        <v>27.0</v>
      </c>
      <c r="C6835" s="3" t="s">
        <v>6139</v>
      </c>
      <c r="D6835" s="3">
        <v>70.0</v>
      </c>
      <c r="E6835" s="3" t="s">
        <v>6199</v>
      </c>
      <c r="F6835" s="3">
        <v>9.0</v>
      </c>
      <c r="G6835" s="3">
        <v>10.0</v>
      </c>
      <c r="H6835" s="3" t="s">
        <v>6911</v>
      </c>
      <c r="I6835" s="3" t="s">
        <v>6912</v>
      </c>
      <c r="J6835" s="3" t="s">
        <v>6913</v>
      </c>
      <c r="K6835" s="3" t="s">
        <v>24</v>
      </c>
      <c r="L6835" s="3">
        <v>2.0</v>
      </c>
      <c r="M6835" s="3" t="s">
        <v>30</v>
      </c>
      <c r="N6835" s="3" t="s">
        <v>6971</v>
      </c>
      <c r="O6835" s="3" t="s">
        <v>857</v>
      </c>
      <c r="P6835" s="4">
        <v>17539.0</v>
      </c>
      <c r="Q6835" s="3" t="s">
        <v>132</v>
      </c>
      <c r="S6835" s="3" t="s">
        <v>34</v>
      </c>
    </row>
    <row r="6836">
      <c r="A6836" s="2">
        <v>42318.71488425926</v>
      </c>
      <c r="B6836" s="3">
        <v>27.0</v>
      </c>
      <c r="C6836" s="3" t="s">
        <v>6139</v>
      </c>
      <c r="D6836" s="3">
        <v>70.0</v>
      </c>
      <c r="E6836" s="3" t="s">
        <v>6199</v>
      </c>
      <c r="F6836" s="3">
        <v>9.0</v>
      </c>
      <c r="G6836" s="3">
        <v>10.0</v>
      </c>
      <c r="H6836" s="3" t="s">
        <v>6911</v>
      </c>
      <c r="I6836" s="3" t="s">
        <v>6912</v>
      </c>
      <c r="J6836" s="3" t="s">
        <v>6913</v>
      </c>
      <c r="K6836" s="3" t="s">
        <v>24</v>
      </c>
      <c r="L6836" s="3">
        <v>3.0</v>
      </c>
      <c r="M6836" s="3" t="s">
        <v>25</v>
      </c>
      <c r="N6836" s="3" t="s">
        <v>2235</v>
      </c>
      <c r="O6836" s="3" t="s">
        <v>377</v>
      </c>
      <c r="P6836" s="4">
        <v>28093.0</v>
      </c>
      <c r="Q6836" s="3" t="s">
        <v>110</v>
      </c>
      <c r="S6836" s="3" t="s">
        <v>34</v>
      </c>
    </row>
    <row r="6837">
      <c r="A6837" s="2">
        <v>42318.71488425926</v>
      </c>
      <c r="B6837" s="3">
        <v>27.0</v>
      </c>
      <c r="C6837" s="3" t="s">
        <v>6139</v>
      </c>
      <c r="D6837" s="3">
        <v>70.0</v>
      </c>
      <c r="E6837" s="3" t="s">
        <v>6199</v>
      </c>
      <c r="F6837" s="3">
        <v>9.0</v>
      </c>
      <c r="G6837" s="3">
        <v>10.0</v>
      </c>
      <c r="H6837" s="3" t="s">
        <v>6911</v>
      </c>
      <c r="I6837" s="3" t="s">
        <v>6912</v>
      </c>
      <c r="J6837" s="3" t="s">
        <v>6913</v>
      </c>
      <c r="K6837" s="3" t="s">
        <v>24</v>
      </c>
      <c r="L6837" s="3">
        <v>4.0</v>
      </c>
      <c r="M6837" s="3" t="s">
        <v>30</v>
      </c>
      <c r="N6837" s="3" t="s">
        <v>741</v>
      </c>
      <c r="O6837" s="3" t="s">
        <v>186</v>
      </c>
      <c r="P6837" s="4">
        <v>14321.0</v>
      </c>
      <c r="Q6837" s="3" t="s">
        <v>86</v>
      </c>
      <c r="S6837" s="3" t="s">
        <v>34</v>
      </c>
    </row>
    <row r="6838">
      <c r="A6838" s="2">
        <v>42318.71488425926</v>
      </c>
      <c r="B6838" s="3">
        <v>27.0</v>
      </c>
      <c r="C6838" s="3" t="s">
        <v>6139</v>
      </c>
      <c r="D6838" s="3">
        <v>70.0</v>
      </c>
      <c r="E6838" s="3" t="s">
        <v>6199</v>
      </c>
      <c r="F6838" s="3">
        <v>9.0</v>
      </c>
      <c r="G6838" s="3">
        <v>10.0</v>
      </c>
      <c r="H6838" s="3" t="s">
        <v>6911</v>
      </c>
      <c r="I6838" s="3" t="s">
        <v>6912</v>
      </c>
      <c r="J6838" s="3" t="s">
        <v>6913</v>
      </c>
      <c r="K6838" s="3" t="s">
        <v>24</v>
      </c>
      <c r="L6838" s="3">
        <v>5.0</v>
      </c>
      <c r="M6838" s="3" t="s">
        <v>25</v>
      </c>
      <c r="N6838" s="3" t="s">
        <v>6972</v>
      </c>
      <c r="O6838" s="3" t="s">
        <v>65</v>
      </c>
      <c r="P6838" s="4">
        <v>30342.0</v>
      </c>
      <c r="Q6838" s="3" t="s">
        <v>216</v>
      </c>
      <c r="S6838" s="3" t="s">
        <v>34</v>
      </c>
    </row>
    <row r="6839">
      <c r="A6839" s="2">
        <v>42318.71488425926</v>
      </c>
      <c r="B6839" s="3">
        <v>27.0</v>
      </c>
      <c r="C6839" s="3" t="s">
        <v>6139</v>
      </c>
      <c r="D6839" s="3">
        <v>70.0</v>
      </c>
      <c r="E6839" s="3" t="s">
        <v>6199</v>
      </c>
      <c r="F6839" s="3">
        <v>9.0</v>
      </c>
      <c r="G6839" s="3">
        <v>10.0</v>
      </c>
      <c r="H6839" s="3" t="s">
        <v>6911</v>
      </c>
      <c r="I6839" s="3" t="s">
        <v>6912</v>
      </c>
      <c r="J6839" s="3" t="s">
        <v>6913</v>
      </c>
      <c r="K6839" s="3" t="s">
        <v>24</v>
      </c>
      <c r="L6839" s="3">
        <v>6.0</v>
      </c>
      <c r="M6839" s="3" t="s">
        <v>30</v>
      </c>
      <c r="N6839" s="3" t="s">
        <v>6973</v>
      </c>
      <c r="O6839" s="3" t="s">
        <v>1012</v>
      </c>
      <c r="P6839" s="4">
        <v>28346.0</v>
      </c>
      <c r="Q6839" s="3" t="s">
        <v>40</v>
      </c>
      <c r="S6839" s="3" t="s">
        <v>34</v>
      </c>
    </row>
    <row r="6840">
      <c r="A6840" s="2">
        <v>42318.71488425926</v>
      </c>
      <c r="B6840" s="3">
        <v>27.0</v>
      </c>
      <c r="C6840" s="3" t="s">
        <v>6139</v>
      </c>
      <c r="D6840" s="3">
        <v>70.0</v>
      </c>
      <c r="E6840" s="3" t="s">
        <v>6199</v>
      </c>
      <c r="F6840" s="3">
        <v>9.0</v>
      </c>
      <c r="G6840" s="3">
        <v>10.0</v>
      </c>
      <c r="H6840" s="3" t="s">
        <v>6911</v>
      </c>
      <c r="I6840" s="3" t="s">
        <v>6912</v>
      </c>
      <c r="J6840" s="3" t="s">
        <v>6913</v>
      </c>
      <c r="K6840" s="3" t="s">
        <v>24</v>
      </c>
      <c r="L6840" s="3">
        <v>7.0</v>
      </c>
      <c r="M6840" s="3" t="s">
        <v>25</v>
      </c>
      <c r="N6840" s="3" t="s">
        <v>6974</v>
      </c>
      <c r="O6840" s="3" t="s">
        <v>502</v>
      </c>
      <c r="P6840" s="4">
        <v>22322.0</v>
      </c>
      <c r="Q6840" s="3" t="s">
        <v>110</v>
      </c>
      <c r="S6840" s="3" t="s">
        <v>34</v>
      </c>
    </row>
    <row r="6841">
      <c r="A6841" s="2">
        <v>42318.71488425926</v>
      </c>
      <c r="B6841" s="3">
        <v>27.0</v>
      </c>
      <c r="C6841" s="3" t="s">
        <v>6139</v>
      </c>
      <c r="D6841" s="3">
        <v>70.0</v>
      </c>
      <c r="E6841" s="3" t="s">
        <v>6199</v>
      </c>
      <c r="F6841" s="3">
        <v>9.0</v>
      </c>
      <c r="G6841" s="3">
        <v>10.0</v>
      </c>
      <c r="H6841" s="3" t="s">
        <v>6911</v>
      </c>
      <c r="I6841" s="3" t="s">
        <v>6912</v>
      </c>
      <c r="J6841" s="3" t="s">
        <v>6913</v>
      </c>
      <c r="K6841" s="3" t="s">
        <v>24</v>
      </c>
      <c r="L6841" s="3">
        <v>8.0</v>
      </c>
      <c r="M6841" s="3" t="s">
        <v>30</v>
      </c>
      <c r="N6841" s="3" t="s">
        <v>6975</v>
      </c>
      <c r="O6841" s="3" t="s">
        <v>5386</v>
      </c>
      <c r="P6841" s="4">
        <v>28480.0</v>
      </c>
      <c r="Q6841" s="3" t="s">
        <v>132</v>
      </c>
      <c r="S6841" s="3" t="s">
        <v>34</v>
      </c>
    </row>
    <row r="6842">
      <c r="A6842" s="2">
        <v>42318.71488425926</v>
      </c>
      <c r="B6842" s="3">
        <v>27.0</v>
      </c>
      <c r="C6842" s="3" t="s">
        <v>6139</v>
      </c>
      <c r="D6842" s="3">
        <v>70.0</v>
      </c>
      <c r="E6842" s="3" t="s">
        <v>6199</v>
      </c>
      <c r="F6842" s="3">
        <v>9.0</v>
      </c>
      <c r="G6842" s="3">
        <v>10.0</v>
      </c>
      <c r="H6842" s="3" t="s">
        <v>6911</v>
      </c>
      <c r="I6842" s="3" t="s">
        <v>6912</v>
      </c>
      <c r="J6842" s="3" t="s">
        <v>6913</v>
      </c>
      <c r="K6842" s="3" t="s">
        <v>24</v>
      </c>
      <c r="L6842" s="3">
        <v>9.0</v>
      </c>
      <c r="M6842" s="3" t="s">
        <v>25</v>
      </c>
      <c r="N6842" s="3" t="s">
        <v>2734</v>
      </c>
      <c r="O6842" s="3" t="s">
        <v>1988</v>
      </c>
      <c r="P6842" s="4">
        <v>21981.0</v>
      </c>
      <c r="Q6842" s="3" t="s">
        <v>72</v>
      </c>
      <c r="S6842" s="3" t="s">
        <v>34</v>
      </c>
    </row>
    <row r="6843">
      <c r="A6843" s="2">
        <v>42318.71488425926</v>
      </c>
      <c r="B6843" s="3">
        <v>27.0</v>
      </c>
      <c r="C6843" s="3" t="s">
        <v>6139</v>
      </c>
      <c r="D6843" s="3">
        <v>70.0</v>
      </c>
      <c r="E6843" s="3" t="s">
        <v>6199</v>
      </c>
      <c r="F6843" s="3">
        <v>9.0</v>
      </c>
      <c r="G6843" s="3">
        <v>10.0</v>
      </c>
      <c r="H6843" s="3" t="s">
        <v>6911</v>
      </c>
      <c r="I6843" s="3" t="s">
        <v>6912</v>
      </c>
      <c r="J6843" s="3" t="s">
        <v>6913</v>
      </c>
      <c r="K6843" s="3" t="s">
        <v>24</v>
      </c>
      <c r="L6843" s="3">
        <v>10.0</v>
      </c>
      <c r="M6843" s="3" t="s">
        <v>30</v>
      </c>
      <c r="N6843" s="3" t="s">
        <v>513</v>
      </c>
      <c r="O6843" s="3" t="s">
        <v>336</v>
      </c>
      <c r="P6843" s="4">
        <v>17814.0</v>
      </c>
      <c r="Q6843" s="3" t="s">
        <v>86</v>
      </c>
      <c r="S6843" s="3" t="s">
        <v>34</v>
      </c>
    </row>
    <row r="6844">
      <c r="A6844" s="2">
        <v>42318.71488425926</v>
      </c>
      <c r="B6844" s="3">
        <v>27.0</v>
      </c>
      <c r="C6844" s="3" t="s">
        <v>6139</v>
      </c>
      <c r="D6844" s="3">
        <v>71.0</v>
      </c>
      <c r="E6844" s="3" t="s">
        <v>6207</v>
      </c>
      <c r="F6844" s="3">
        <v>9.0</v>
      </c>
      <c r="G6844" s="3">
        <v>10.0</v>
      </c>
      <c r="H6844" s="3" t="s">
        <v>6911</v>
      </c>
      <c r="I6844" s="3" t="s">
        <v>6912</v>
      </c>
      <c r="J6844" s="3" t="s">
        <v>6913</v>
      </c>
      <c r="K6844" s="3" t="s">
        <v>24</v>
      </c>
      <c r="L6844" s="3">
        <v>1.0</v>
      </c>
      <c r="M6844" s="3" t="s">
        <v>30</v>
      </c>
      <c r="N6844" s="3" t="s">
        <v>6976</v>
      </c>
      <c r="O6844" s="3" t="s">
        <v>139</v>
      </c>
      <c r="P6844" s="4">
        <v>30845.0</v>
      </c>
      <c r="Q6844" s="3" t="s">
        <v>216</v>
      </c>
      <c r="S6844" s="3" t="s">
        <v>34</v>
      </c>
    </row>
    <row r="6845">
      <c r="A6845" s="2">
        <v>42318.71488425926</v>
      </c>
      <c r="B6845" s="3">
        <v>27.0</v>
      </c>
      <c r="C6845" s="3" t="s">
        <v>6139</v>
      </c>
      <c r="D6845" s="3">
        <v>71.0</v>
      </c>
      <c r="E6845" s="3" t="s">
        <v>6207</v>
      </c>
      <c r="F6845" s="3">
        <v>9.0</v>
      </c>
      <c r="G6845" s="3">
        <v>10.0</v>
      </c>
      <c r="H6845" s="3" t="s">
        <v>6911</v>
      </c>
      <c r="I6845" s="3" t="s">
        <v>6912</v>
      </c>
      <c r="J6845" s="3" t="s">
        <v>6913</v>
      </c>
      <c r="K6845" s="3" t="s">
        <v>24</v>
      </c>
      <c r="L6845" s="3">
        <v>2.0</v>
      </c>
      <c r="M6845" s="3" t="s">
        <v>25</v>
      </c>
      <c r="N6845" s="3" t="s">
        <v>6977</v>
      </c>
      <c r="O6845" s="3" t="s">
        <v>100</v>
      </c>
      <c r="P6845" s="4">
        <v>32074.0</v>
      </c>
      <c r="Q6845" s="3" t="s">
        <v>169</v>
      </c>
      <c r="S6845" s="3" t="s">
        <v>34</v>
      </c>
    </row>
    <row r="6846">
      <c r="A6846" s="2">
        <v>42318.71488425926</v>
      </c>
      <c r="B6846" s="3">
        <v>27.0</v>
      </c>
      <c r="C6846" s="3" t="s">
        <v>6139</v>
      </c>
      <c r="D6846" s="3">
        <v>71.0</v>
      </c>
      <c r="E6846" s="3" t="s">
        <v>6207</v>
      </c>
      <c r="F6846" s="3">
        <v>9.0</v>
      </c>
      <c r="G6846" s="3">
        <v>10.0</v>
      </c>
      <c r="H6846" s="3" t="s">
        <v>6911</v>
      </c>
      <c r="I6846" s="3" t="s">
        <v>6912</v>
      </c>
      <c r="J6846" s="3" t="s">
        <v>6913</v>
      </c>
      <c r="K6846" s="3" t="s">
        <v>24</v>
      </c>
      <c r="L6846" s="3">
        <v>3.0</v>
      </c>
      <c r="M6846" s="3" t="s">
        <v>30</v>
      </c>
      <c r="N6846" s="3" t="s">
        <v>6978</v>
      </c>
      <c r="O6846" s="3" t="s">
        <v>121</v>
      </c>
      <c r="P6846" s="4">
        <v>20870.0</v>
      </c>
      <c r="Q6846" s="3" t="s">
        <v>115</v>
      </c>
      <c r="S6846" s="3" t="s">
        <v>34</v>
      </c>
    </row>
    <row r="6847">
      <c r="A6847" s="2">
        <v>42318.71488425926</v>
      </c>
      <c r="B6847" s="3">
        <v>27.0</v>
      </c>
      <c r="C6847" s="3" t="s">
        <v>6139</v>
      </c>
      <c r="D6847" s="3">
        <v>71.0</v>
      </c>
      <c r="E6847" s="3" t="s">
        <v>6207</v>
      </c>
      <c r="F6847" s="3">
        <v>9.0</v>
      </c>
      <c r="G6847" s="3">
        <v>10.0</v>
      </c>
      <c r="H6847" s="3" t="s">
        <v>6911</v>
      </c>
      <c r="I6847" s="3" t="s">
        <v>6912</v>
      </c>
      <c r="J6847" s="3" t="s">
        <v>6913</v>
      </c>
      <c r="K6847" s="3" t="s">
        <v>24</v>
      </c>
      <c r="L6847" s="3">
        <v>4.0</v>
      </c>
      <c r="M6847" s="3" t="s">
        <v>25</v>
      </c>
      <c r="N6847" s="3" t="s">
        <v>6979</v>
      </c>
      <c r="O6847" s="3" t="s">
        <v>104</v>
      </c>
      <c r="P6847" s="4">
        <v>16400.0</v>
      </c>
      <c r="Q6847" s="3" t="s">
        <v>110</v>
      </c>
      <c r="S6847" s="3" t="s">
        <v>34</v>
      </c>
    </row>
    <row r="6848">
      <c r="A6848" s="2">
        <v>42318.71488425926</v>
      </c>
      <c r="B6848" s="3">
        <v>27.0</v>
      </c>
      <c r="C6848" s="3" t="s">
        <v>6139</v>
      </c>
      <c r="D6848" s="3">
        <v>71.0</v>
      </c>
      <c r="E6848" s="3" t="s">
        <v>6207</v>
      </c>
      <c r="F6848" s="3">
        <v>9.0</v>
      </c>
      <c r="G6848" s="3">
        <v>10.0</v>
      </c>
      <c r="H6848" s="3" t="s">
        <v>6911</v>
      </c>
      <c r="I6848" s="3" t="s">
        <v>6912</v>
      </c>
      <c r="J6848" s="3" t="s">
        <v>6913</v>
      </c>
      <c r="K6848" s="3" t="s">
        <v>24</v>
      </c>
      <c r="L6848" s="3">
        <v>5.0</v>
      </c>
      <c r="M6848" s="3" t="s">
        <v>30</v>
      </c>
      <c r="N6848" s="3" t="s">
        <v>6980</v>
      </c>
      <c r="O6848" s="3" t="s">
        <v>6981</v>
      </c>
      <c r="P6848" s="4">
        <v>24500.0</v>
      </c>
      <c r="Q6848" s="3" t="s">
        <v>221</v>
      </c>
      <c r="S6848" s="3" t="s">
        <v>34</v>
      </c>
    </row>
    <row r="6849">
      <c r="A6849" s="2">
        <v>42318.71488425926</v>
      </c>
      <c r="B6849" s="3">
        <v>27.0</v>
      </c>
      <c r="C6849" s="3" t="s">
        <v>6139</v>
      </c>
      <c r="D6849" s="3">
        <v>71.0</v>
      </c>
      <c r="E6849" s="3" t="s">
        <v>6207</v>
      </c>
      <c r="F6849" s="3">
        <v>9.0</v>
      </c>
      <c r="G6849" s="3">
        <v>10.0</v>
      </c>
      <c r="H6849" s="3" t="s">
        <v>6911</v>
      </c>
      <c r="I6849" s="3" t="s">
        <v>6912</v>
      </c>
      <c r="J6849" s="3" t="s">
        <v>6913</v>
      </c>
      <c r="K6849" s="3" t="s">
        <v>24</v>
      </c>
      <c r="L6849" s="3">
        <v>6.0</v>
      </c>
      <c r="M6849" s="3" t="s">
        <v>25</v>
      </c>
      <c r="N6849" s="3" t="s">
        <v>3470</v>
      </c>
      <c r="O6849" s="3" t="s">
        <v>243</v>
      </c>
      <c r="P6849" s="4">
        <v>20094.0</v>
      </c>
      <c r="Q6849" s="3" t="s">
        <v>105</v>
      </c>
      <c r="S6849" s="3" t="s">
        <v>34</v>
      </c>
    </row>
    <row r="6850">
      <c r="A6850" s="2">
        <v>42318.71488425926</v>
      </c>
      <c r="B6850" s="3">
        <v>27.0</v>
      </c>
      <c r="C6850" s="3" t="s">
        <v>6139</v>
      </c>
      <c r="D6850" s="3">
        <v>71.0</v>
      </c>
      <c r="E6850" s="3" t="s">
        <v>6207</v>
      </c>
      <c r="F6850" s="3">
        <v>9.0</v>
      </c>
      <c r="G6850" s="3">
        <v>10.0</v>
      </c>
      <c r="H6850" s="3" t="s">
        <v>6911</v>
      </c>
      <c r="I6850" s="3" t="s">
        <v>6912</v>
      </c>
      <c r="J6850" s="3" t="s">
        <v>6913</v>
      </c>
      <c r="K6850" s="3" t="s">
        <v>24</v>
      </c>
      <c r="L6850" s="3">
        <v>7.0</v>
      </c>
      <c r="M6850" s="3" t="s">
        <v>30</v>
      </c>
      <c r="N6850" s="3" t="s">
        <v>6982</v>
      </c>
      <c r="O6850" s="3" t="s">
        <v>283</v>
      </c>
      <c r="P6850" s="4">
        <v>22046.0</v>
      </c>
      <c r="Q6850" s="3" t="s">
        <v>153</v>
      </c>
      <c r="S6850" s="3" t="s">
        <v>34</v>
      </c>
    </row>
    <row r="6851">
      <c r="A6851" s="2">
        <v>42318.71488425926</v>
      </c>
      <c r="B6851" s="3">
        <v>27.0</v>
      </c>
      <c r="C6851" s="3" t="s">
        <v>6139</v>
      </c>
      <c r="D6851" s="3">
        <v>71.0</v>
      </c>
      <c r="E6851" s="3" t="s">
        <v>6207</v>
      </c>
      <c r="F6851" s="3">
        <v>9.0</v>
      </c>
      <c r="G6851" s="3">
        <v>10.0</v>
      </c>
      <c r="H6851" s="3" t="s">
        <v>6911</v>
      </c>
      <c r="I6851" s="3" t="s">
        <v>6912</v>
      </c>
      <c r="J6851" s="3" t="s">
        <v>6913</v>
      </c>
      <c r="K6851" s="3" t="s">
        <v>24</v>
      </c>
      <c r="L6851" s="3">
        <v>8.0</v>
      </c>
      <c r="M6851" s="3" t="s">
        <v>25</v>
      </c>
      <c r="N6851" s="3" t="s">
        <v>6983</v>
      </c>
      <c r="O6851" s="3" t="s">
        <v>319</v>
      </c>
      <c r="P6851" s="4">
        <v>28661.0</v>
      </c>
      <c r="Q6851" s="3" t="s">
        <v>40</v>
      </c>
      <c r="S6851" s="3" t="s">
        <v>34</v>
      </c>
    </row>
    <row r="6852">
      <c r="A6852" s="2">
        <v>42318.71488425926</v>
      </c>
      <c r="B6852" s="3">
        <v>27.0</v>
      </c>
      <c r="C6852" s="3" t="s">
        <v>6139</v>
      </c>
      <c r="D6852" s="3">
        <v>71.0</v>
      </c>
      <c r="E6852" s="3" t="s">
        <v>6207</v>
      </c>
      <c r="F6852" s="3">
        <v>9.0</v>
      </c>
      <c r="G6852" s="3">
        <v>10.0</v>
      </c>
      <c r="H6852" s="3" t="s">
        <v>6911</v>
      </c>
      <c r="I6852" s="3" t="s">
        <v>6912</v>
      </c>
      <c r="J6852" s="3" t="s">
        <v>6913</v>
      </c>
      <c r="K6852" s="3" t="s">
        <v>24</v>
      </c>
      <c r="L6852" s="3">
        <v>9.0</v>
      </c>
      <c r="M6852" s="3" t="s">
        <v>30</v>
      </c>
      <c r="N6852" s="3" t="s">
        <v>6984</v>
      </c>
      <c r="O6852" s="3" t="s">
        <v>102</v>
      </c>
      <c r="P6852" s="4">
        <v>19558.0</v>
      </c>
      <c r="Q6852" s="3" t="s">
        <v>205</v>
      </c>
      <c r="S6852" s="3" t="s">
        <v>34</v>
      </c>
    </row>
    <row r="6853">
      <c r="A6853" s="2">
        <v>42318.71488425926</v>
      </c>
      <c r="B6853" s="3">
        <v>27.0</v>
      </c>
      <c r="C6853" s="3" t="s">
        <v>6139</v>
      </c>
      <c r="D6853" s="3">
        <v>71.0</v>
      </c>
      <c r="E6853" s="3" t="s">
        <v>6207</v>
      </c>
      <c r="F6853" s="3">
        <v>9.0</v>
      </c>
      <c r="G6853" s="3">
        <v>10.0</v>
      </c>
      <c r="H6853" s="3" t="s">
        <v>6911</v>
      </c>
      <c r="I6853" s="3" t="s">
        <v>6912</v>
      </c>
      <c r="J6853" s="3" t="s">
        <v>6913</v>
      </c>
      <c r="K6853" s="3" t="s">
        <v>24</v>
      </c>
      <c r="L6853" s="3">
        <v>10.0</v>
      </c>
      <c r="M6853" s="3" t="s">
        <v>25</v>
      </c>
      <c r="N6853" s="3" t="s">
        <v>6985</v>
      </c>
      <c r="O6853" s="3" t="s">
        <v>6986</v>
      </c>
      <c r="P6853" s="4">
        <v>30545.0</v>
      </c>
      <c r="Q6853" s="3" t="s">
        <v>205</v>
      </c>
      <c r="S6853" s="3" t="s">
        <v>34</v>
      </c>
    </row>
    <row r="6854">
      <c r="A6854" s="2">
        <v>42318.71488425926</v>
      </c>
      <c r="B6854" s="3">
        <v>27.0</v>
      </c>
      <c r="C6854" s="3" t="s">
        <v>6139</v>
      </c>
      <c r="D6854" s="3">
        <v>71.0</v>
      </c>
      <c r="E6854" s="3" t="s">
        <v>6207</v>
      </c>
      <c r="F6854" s="3">
        <v>9.0</v>
      </c>
      <c r="G6854" s="3">
        <v>10.0</v>
      </c>
      <c r="H6854" s="3" t="s">
        <v>6911</v>
      </c>
      <c r="I6854" s="3" t="s">
        <v>6912</v>
      </c>
      <c r="J6854" s="3" t="s">
        <v>6913</v>
      </c>
      <c r="K6854" s="3" t="s">
        <v>24</v>
      </c>
      <c r="L6854" s="3">
        <v>11.0</v>
      </c>
      <c r="M6854" s="3" t="s">
        <v>30</v>
      </c>
      <c r="N6854" s="3" t="s">
        <v>6987</v>
      </c>
      <c r="O6854" s="3" t="s">
        <v>375</v>
      </c>
      <c r="P6854" s="4">
        <v>27824.0</v>
      </c>
      <c r="Q6854" s="3" t="s">
        <v>228</v>
      </c>
      <c r="S6854" s="3" t="s">
        <v>34</v>
      </c>
    </row>
    <row r="6855">
      <c r="A6855" s="2">
        <v>42318.71488425926</v>
      </c>
      <c r="B6855" s="3">
        <v>27.0</v>
      </c>
      <c r="C6855" s="3" t="s">
        <v>6139</v>
      </c>
      <c r="D6855" s="3">
        <v>71.0</v>
      </c>
      <c r="E6855" s="3" t="s">
        <v>6207</v>
      </c>
      <c r="F6855" s="3">
        <v>9.0</v>
      </c>
      <c r="G6855" s="3">
        <v>10.0</v>
      </c>
      <c r="H6855" s="3" t="s">
        <v>6911</v>
      </c>
      <c r="I6855" s="3" t="s">
        <v>6912</v>
      </c>
      <c r="J6855" s="3" t="s">
        <v>6913</v>
      </c>
      <c r="K6855" s="3" t="s">
        <v>24</v>
      </c>
      <c r="L6855" s="3">
        <v>12.0</v>
      </c>
      <c r="M6855" s="3" t="s">
        <v>25</v>
      </c>
      <c r="N6855" s="3" t="s">
        <v>5595</v>
      </c>
      <c r="O6855" s="3" t="s">
        <v>502</v>
      </c>
      <c r="P6855" s="4">
        <v>25839.0</v>
      </c>
      <c r="Q6855" s="3" t="s">
        <v>110</v>
      </c>
      <c r="S6855" s="3" t="s">
        <v>34</v>
      </c>
    </row>
    <row r="6856">
      <c r="A6856" s="2">
        <v>42318.71488425926</v>
      </c>
      <c r="B6856" s="3">
        <v>27.0</v>
      </c>
      <c r="C6856" s="3" t="s">
        <v>6139</v>
      </c>
      <c r="D6856" s="3">
        <v>71.0</v>
      </c>
      <c r="E6856" s="3" t="s">
        <v>6207</v>
      </c>
      <c r="F6856" s="3">
        <v>9.0</v>
      </c>
      <c r="G6856" s="3">
        <v>10.0</v>
      </c>
      <c r="H6856" s="3" t="s">
        <v>6911</v>
      </c>
      <c r="I6856" s="3" t="s">
        <v>6912</v>
      </c>
      <c r="J6856" s="3" t="s">
        <v>6913</v>
      </c>
      <c r="K6856" s="3" t="s">
        <v>24</v>
      </c>
      <c r="L6856" s="3">
        <v>13.0</v>
      </c>
      <c r="M6856" s="3" t="s">
        <v>30</v>
      </c>
      <c r="N6856" s="3" t="s">
        <v>3936</v>
      </c>
      <c r="O6856" s="3" t="s">
        <v>121</v>
      </c>
      <c r="P6856" s="4">
        <v>25266.0</v>
      </c>
      <c r="Q6856" s="3" t="s">
        <v>216</v>
      </c>
      <c r="S6856" s="3" t="s">
        <v>34</v>
      </c>
    </row>
    <row r="6857">
      <c r="A6857" s="2">
        <v>42318.71488425926</v>
      </c>
      <c r="B6857" s="3">
        <v>27.0</v>
      </c>
      <c r="C6857" s="3" t="s">
        <v>6139</v>
      </c>
      <c r="D6857" s="3">
        <v>71.0</v>
      </c>
      <c r="E6857" s="3" t="s">
        <v>6207</v>
      </c>
      <c r="F6857" s="3">
        <v>9.0</v>
      </c>
      <c r="G6857" s="3">
        <v>10.0</v>
      </c>
      <c r="H6857" s="3" t="s">
        <v>6911</v>
      </c>
      <c r="I6857" s="3" t="s">
        <v>6912</v>
      </c>
      <c r="J6857" s="3" t="s">
        <v>6913</v>
      </c>
      <c r="K6857" s="3" t="s">
        <v>24</v>
      </c>
      <c r="L6857" s="3">
        <v>14.0</v>
      </c>
      <c r="M6857" s="3" t="s">
        <v>25</v>
      </c>
      <c r="N6857" s="3" t="s">
        <v>6988</v>
      </c>
      <c r="O6857" s="3" t="s">
        <v>281</v>
      </c>
      <c r="P6857" s="4">
        <v>17258.0</v>
      </c>
      <c r="Q6857" s="3" t="s">
        <v>1454</v>
      </c>
      <c r="S6857" s="3" t="s">
        <v>34</v>
      </c>
    </row>
    <row r="6858">
      <c r="A6858" s="2">
        <v>42318.71488425926</v>
      </c>
      <c r="B6858" s="3">
        <v>27.0</v>
      </c>
      <c r="C6858" s="3" t="s">
        <v>6139</v>
      </c>
      <c r="D6858" s="3">
        <v>71.0</v>
      </c>
      <c r="E6858" s="3" t="s">
        <v>6207</v>
      </c>
      <c r="F6858" s="3">
        <v>9.0</v>
      </c>
      <c r="G6858" s="3">
        <v>10.0</v>
      </c>
      <c r="H6858" s="3" t="s">
        <v>6911</v>
      </c>
      <c r="I6858" s="3" t="s">
        <v>6912</v>
      </c>
      <c r="J6858" s="3" t="s">
        <v>6913</v>
      </c>
      <c r="K6858" s="3" t="s">
        <v>24</v>
      </c>
      <c r="L6858" s="3">
        <v>15.0</v>
      </c>
      <c r="M6858" s="3" t="s">
        <v>30</v>
      </c>
      <c r="N6858" s="3" t="s">
        <v>6703</v>
      </c>
      <c r="O6858" s="3" t="s">
        <v>717</v>
      </c>
      <c r="P6858" s="4">
        <v>26185.0</v>
      </c>
      <c r="Q6858" s="3" t="s">
        <v>37</v>
      </c>
      <c r="S6858" s="3" t="s">
        <v>34</v>
      </c>
    </row>
    <row r="6859">
      <c r="A6859" s="2">
        <v>42318.71488425926</v>
      </c>
      <c r="B6859" s="3">
        <v>27.0</v>
      </c>
      <c r="C6859" s="3" t="s">
        <v>6139</v>
      </c>
      <c r="D6859" s="3">
        <v>71.0</v>
      </c>
      <c r="E6859" s="3" t="s">
        <v>6207</v>
      </c>
      <c r="F6859" s="3">
        <v>9.0</v>
      </c>
      <c r="G6859" s="3">
        <v>10.0</v>
      </c>
      <c r="H6859" s="3" t="s">
        <v>6911</v>
      </c>
      <c r="I6859" s="3" t="s">
        <v>6912</v>
      </c>
      <c r="J6859" s="3" t="s">
        <v>6913</v>
      </c>
      <c r="K6859" s="3" t="s">
        <v>24</v>
      </c>
      <c r="L6859" s="3">
        <v>16.0</v>
      </c>
      <c r="M6859" s="3" t="s">
        <v>25</v>
      </c>
      <c r="N6859" s="3" t="s">
        <v>1649</v>
      </c>
      <c r="O6859" s="3" t="s">
        <v>2093</v>
      </c>
      <c r="P6859" s="4">
        <v>28933.0</v>
      </c>
      <c r="Q6859" s="3" t="s">
        <v>72</v>
      </c>
      <c r="S6859" s="3" t="s">
        <v>34</v>
      </c>
    </row>
    <row r="6860">
      <c r="A6860" s="2">
        <v>42318.71488425926</v>
      </c>
      <c r="B6860" s="3">
        <v>27.0</v>
      </c>
      <c r="C6860" s="3" t="s">
        <v>6139</v>
      </c>
      <c r="D6860" s="3">
        <v>71.0</v>
      </c>
      <c r="E6860" s="3" t="s">
        <v>6207</v>
      </c>
      <c r="F6860" s="3">
        <v>9.0</v>
      </c>
      <c r="G6860" s="3">
        <v>10.0</v>
      </c>
      <c r="H6860" s="3" t="s">
        <v>6911</v>
      </c>
      <c r="I6860" s="3" t="s">
        <v>6912</v>
      </c>
      <c r="J6860" s="3" t="s">
        <v>6913</v>
      </c>
      <c r="K6860" s="3" t="s">
        <v>24</v>
      </c>
      <c r="L6860" s="3">
        <v>17.0</v>
      </c>
      <c r="M6860" s="3" t="s">
        <v>30</v>
      </c>
      <c r="N6860" s="3" t="s">
        <v>1075</v>
      </c>
      <c r="O6860" s="3" t="s">
        <v>6989</v>
      </c>
      <c r="P6860" s="4">
        <v>19274.0</v>
      </c>
      <c r="Q6860" s="3" t="s">
        <v>113</v>
      </c>
      <c r="S6860" s="3" t="s">
        <v>34</v>
      </c>
    </row>
    <row r="6861">
      <c r="A6861" s="2">
        <v>42318.71488425926</v>
      </c>
      <c r="B6861" s="3">
        <v>27.0</v>
      </c>
      <c r="C6861" s="3" t="s">
        <v>6139</v>
      </c>
      <c r="D6861" s="3">
        <v>71.0</v>
      </c>
      <c r="E6861" s="3" t="s">
        <v>6207</v>
      </c>
      <c r="F6861" s="3">
        <v>9.0</v>
      </c>
      <c r="G6861" s="3">
        <v>10.0</v>
      </c>
      <c r="H6861" s="3" t="s">
        <v>6911</v>
      </c>
      <c r="I6861" s="3" t="s">
        <v>6912</v>
      </c>
      <c r="J6861" s="3" t="s">
        <v>6913</v>
      </c>
      <c r="K6861" s="3" t="s">
        <v>24</v>
      </c>
      <c r="L6861" s="3">
        <v>18.0</v>
      </c>
      <c r="M6861" s="3" t="s">
        <v>25</v>
      </c>
      <c r="N6861" s="3" t="s">
        <v>2931</v>
      </c>
      <c r="O6861" s="3" t="s">
        <v>417</v>
      </c>
      <c r="P6861" s="4">
        <v>16510.0</v>
      </c>
      <c r="Q6861" s="3" t="s">
        <v>105</v>
      </c>
      <c r="S6861" s="3" t="s">
        <v>34</v>
      </c>
    </row>
    <row r="6862">
      <c r="A6862" s="2">
        <v>42318.71488425926</v>
      </c>
      <c r="B6862" s="3">
        <v>27.0</v>
      </c>
      <c r="C6862" s="3" t="s">
        <v>6139</v>
      </c>
      <c r="D6862" s="3">
        <v>71.0</v>
      </c>
      <c r="E6862" s="3" t="s">
        <v>6207</v>
      </c>
      <c r="F6862" s="3">
        <v>9.0</v>
      </c>
      <c r="G6862" s="3">
        <v>10.0</v>
      </c>
      <c r="H6862" s="3" t="s">
        <v>6911</v>
      </c>
      <c r="I6862" s="3" t="s">
        <v>6912</v>
      </c>
      <c r="J6862" s="3" t="s">
        <v>6913</v>
      </c>
      <c r="K6862" s="3" t="s">
        <v>24</v>
      </c>
      <c r="L6862" s="3">
        <v>19.0</v>
      </c>
      <c r="M6862" s="3" t="s">
        <v>30</v>
      </c>
      <c r="N6862" s="3" t="s">
        <v>3132</v>
      </c>
      <c r="O6862" s="3" t="s">
        <v>102</v>
      </c>
      <c r="P6862" s="4">
        <v>16698.0</v>
      </c>
      <c r="Q6862" s="3" t="s">
        <v>113</v>
      </c>
      <c r="S6862" s="3" t="s">
        <v>34</v>
      </c>
    </row>
    <row r="6863">
      <c r="A6863" s="2">
        <v>42318.71488425926</v>
      </c>
      <c r="B6863" s="3">
        <v>27.0</v>
      </c>
      <c r="C6863" s="3" t="s">
        <v>6139</v>
      </c>
      <c r="D6863" s="3">
        <v>71.0</v>
      </c>
      <c r="E6863" s="3" t="s">
        <v>6207</v>
      </c>
      <c r="F6863" s="3">
        <v>9.0</v>
      </c>
      <c r="G6863" s="3">
        <v>10.0</v>
      </c>
      <c r="H6863" s="3" t="s">
        <v>6911</v>
      </c>
      <c r="I6863" s="3" t="s">
        <v>6912</v>
      </c>
      <c r="J6863" s="3" t="s">
        <v>6913</v>
      </c>
      <c r="K6863" s="3" t="s">
        <v>24</v>
      </c>
      <c r="L6863" s="3">
        <v>20.0</v>
      </c>
      <c r="M6863" s="3" t="s">
        <v>25</v>
      </c>
      <c r="N6863" s="3" t="s">
        <v>5159</v>
      </c>
      <c r="O6863" s="3" t="s">
        <v>545</v>
      </c>
      <c r="P6863" s="4">
        <v>20084.0</v>
      </c>
      <c r="Q6863" s="3" t="s">
        <v>33</v>
      </c>
      <c r="S6863" s="3" t="s">
        <v>34</v>
      </c>
    </row>
    <row r="6864">
      <c r="A6864" s="2">
        <v>42318.71488425926</v>
      </c>
      <c r="B6864" s="3">
        <v>27.0</v>
      </c>
      <c r="C6864" s="3" t="s">
        <v>6139</v>
      </c>
      <c r="D6864" s="3">
        <v>71.0</v>
      </c>
      <c r="E6864" s="3" t="s">
        <v>6207</v>
      </c>
      <c r="F6864" s="3">
        <v>9.0</v>
      </c>
      <c r="G6864" s="3">
        <v>10.0</v>
      </c>
      <c r="H6864" s="3" t="s">
        <v>6911</v>
      </c>
      <c r="I6864" s="3" t="s">
        <v>6912</v>
      </c>
      <c r="J6864" s="3" t="s">
        <v>6913</v>
      </c>
      <c r="K6864" s="3" t="s">
        <v>24</v>
      </c>
      <c r="L6864" s="3">
        <v>21.0</v>
      </c>
      <c r="M6864" s="3" t="s">
        <v>30</v>
      </c>
      <c r="N6864" s="3" t="s">
        <v>6990</v>
      </c>
      <c r="O6864" s="3" t="s">
        <v>2024</v>
      </c>
      <c r="P6864" s="4">
        <v>30718.0</v>
      </c>
      <c r="Q6864" s="3" t="s">
        <v>2679</v>
      </c>
      <c r="S6864" s="3" t="s">
        <v>34</v>
      </c>
    </row>
    <row r="6865">
      <c r="A6865" s="2">
        <v>42318.71488425926</v>
      </c>
      <c r="B6865" s="3">
        <v>27.0</v>
      </c>
      <c r="C6865" s="3" t="s">
        <v>6139</v>
      </c>
      <c r="D6865" s="3">
        <v>71.0</v>
      </c>
      <c r="E6865" s="3" t="s">
        <v>6207</v>
      </c>
      <c r="F6865" s="3">
        <v>9.0</v>
      </c>
      <c r="G6865" s="3">
        <v>10.0</v>
      </c>
      <c r="H6865" s="3" t="s">
        <v>6911</v>
      </c>
      <c r="I6865" s="3" t="s">
        <v>6912</v>
      </c>
      <c r="J6865" s="3" t="s">
        <v>6913</v>
      </c>
      <c r="K6865" s="3" t="s">
        <v>24</v>
      </c>
      <c r="L6865" s="3">
        <v>22.0</v>
      </c>
      <c r="M6865" s="3" t="s">
        <v>25</v>
      </c>
      <c r="N6865" s="3" t="s">
        <v>6991</v>
      </c>
      <c r="O6865" s="3" t="s">
        <v>530</v>
      </c>
      <c r="P6865" s="4">
        <v>19213.0</v>
      </c>
      <c r="Q6865" s="3" t="s">
        <v>86</v>
      </c>
      <c r="S6865" s="3" t="s">
        <v>34</v>
      </c>
    </row>
    <row r="6866">
      <c r="A6866" s="2">
        <v>42318.71488425926</v>
      </c>
      <c r="B6866" s="3">
        <v>27.0</v>
      </c>
      <c r="C6866" s="3" t="s">
        <v>6139</v>
      </c>
      <c r="D6866" s="3">
        <v>89.0</v>
      </c>
      <c r="E6866" s="3" t="s">
        <v>6228</v>
      </c>
      <c r="F6866" s="3">
        <v>9.0</v>
      </c>
      <c r="G6866" s="3">
        <v>10.0</v>
      </c>
      <c r="H6866" s="3" t="s">
        <v>6911</v>
      </c>
      <c r="I6866" s="3" t="s">
        <v>6912</v>
      </c>
      <c r="J6866" s="3" t="s">
        <v>6913</v>
      </c>
      <c r="K6866" s="3" t="s">
        <v>24</v>
      </c>
      <c r="L6866" s="3">
        <v>1.0</v>
      </c>
      <c r="M6866" s="3" t="s">
        <v>30</v>
      </c>
      <c r="N6866" s="3" t="s">
        <v>6878</v>
      </c>
      <c r="O6866" s="3" t="s">
        <v>102</v>
      </c>
      <c r="P6866" s="4">
        <v>22251.0</v>
      </c>
      <c r="Q6866" s="3" t="s">
        <v>153</v>
      </c>
      <c r="S6866" s="3" t="s">
        <v>34</v>
      </c>
    </row>
    <row r="6867">
      <c r="A6867" s="2">
        <v>42318.71488425926</v>
      </c>
      <c r="B6867" s="3">
        <v>27.0</v>
      </c>
      <c r="C6867" s="3" t="s">
        <v>6139</v>
      </c>
      <c r="D6867" s="3">
        <v>89.0</v>
      </c>
      <c r="E6867" s="3" t="s">
        <v>6228</v>
      </c>
      <c r="F6867" s="3">
        <v>9.0</v>
      </c>
      <c r="G6867" s="3">
        <v>10.0</v>
      </c>
      <c r="H6867" s="3" t="s">
        <v>6911</v>
      </c>
      <c r="I6867" s="3" t="s">
        <v>6912</v>
      </c>
      <c r="J6867" s="3" t="s">
        <v>6913</v>
      </c>
      <c r="K6867" s="3" t="s">
        <v>24</v>
      </c>
      <c r="L6867" s="3">
        <v>2.0</v>
      </c>
      <c r="M6867" s="3" t="s">
        <v>25</v>
      </c>
      <c r="N6867" s="3" t="s">
        <v>6992</v>
      </c>
      <c r="O6867" s="3" t="s">
        <v>359</v>
      </c>
      <c r="P6867" s="4">
        <v>22196.0</v>
      </c>
      <c r="Q6867" s="3" t="s">
        <v>110</v>
      </c>
      <c r="S6867" s="3" t="s">
        <v>34</v>
      </c>
    </row>
    <row r="6868">
      <c r="A6868" s="2">
        <v>42318.71488425926</v>
      </c>
      <c r="B6868" s="3">
        <v>27.0</v>
      </c>
      <c r="C6868" s="3" t="s">
        <v>6139</v>
      </c>
      <c r="D6868" s="3">
        <v>89.0</v>
      </c>
      <c r="E6868" s="3" t="s">
        <v>6228</v>
      </c>
      <c r="F6868" s="3">
        <v>9.0</v>
      </c>
      <c r="G6868" s="3">
        <v>10.0</v>
      </c>
      <c r="H6868" s="3" t="s">
        <v>6911</v>
      </c>
      <c r="I6868" s="3" t="s">
        <v>6912</v>
      </c>
      <c r="J6868" s="3" t="s">
        <v>6913</v>
      </c>
      <c r="K6868" s="3" t="s">
        <v>24</v>
      </c>
      <c r="L6868" s="3">
        <v>3.0</v>
      </c>
      <c r="M6868" s="3" t="s">
        <v>30</v>
      </c>
      <c r="N6868" s="3" t="s">
        <v>6993</v>
      </c>
      <c r="O6868" s="3" t="s">
        <v>602</v>
      </c>
      <c r="P6868" s="4">
        <v>28214.0</v>
      </c>
      <c r="Q6868" s="3" t="s">
        <v>115</v>
      </c>
      <c r="S6868" s="3" t="s">
        <v>34</v>
      </c>
    </row>
    <row r="6869">
      <c r="A6869" s="2">
        <v>42318.71488425926</v>
      </c>
      <c r="B6869" s="3">
        <v>27.0</v>
      </c>
      <c r="C6869" s="3" t="s">
        <v>6139</v>
      </c>
      <c r="D6869" s="3">
        <v>89.0</v>
      </c>
      <c r="E6869" s="3" t="s">
        <v>6228</v>
      </c>
      <c r="F6869" s="3">
        <v>9.0</v>
      </c>
      <c r="G6869" s="3">
        <v>10.0</v>
      </c>
      <c r="H6869" s="3" t="s">
        <v>6911</v>
      </c>
      <c r="I6869" s="3" t="s">
        <v>6912</v>
      </c>
      <c r="J6869" s="3" t="s">
        <v>6913</v>
      </c>
      <c r="K6869" s="3" t="s">
        <v>24</v>
      </c>
      <c r="L6869" s="3">
        <v>4.0</v>
      </c>
      <c r="M6869" s="3" t="s">
        <v>25</v>
      </c>
      <c r="N6869" s="3" t="s">
        <v>6994</v>
      </c>
      <c r="O6869" s="3" t="s">
        <v>344</v>
      </c>
      <c r="P6869" s="4">
        <v>25715.0</v>
      </c>
      <c r="Q6869" s="3" t="s">
        <v>37</v>
      </c>
      <c r="S6869" s="3" t="s">
        <v>34</v>
      </c>
    </row>
    <row r="6870">
      <c r="A6870" s="2">
        <v>42318.71488425926</v>
      </c>
      <c r="B6870" s="3">
        <v>27.0</v>
      </c>
      <c r="C6870" s="3" t="s">
        <v>6139</v>
      </c>
      <c r="D6870" s="3">
        <v>89.0</v>
      </c>
      <c r="E6870" s="3" t="s">
        <v>6228</v>
      </c>
      <c r="F6870" s="3">
        <v>9.0</v>
      </c>
      <c r="G6870" s="3">
        <v>10.0</v>
      </c>
      <c r="H6870" s="3" t="s">
        <v>6911</v>
      </c>
      <c r="I6870" s="3" t="s">
        <v>6912</v>
      </c>
      <c r="J6870" s="3" t="s">
        <v>6913</v>
      </c>
      <c r="K6870" s="3" t="s">
        <v>24</v>
      </c>
      <c r="L6870" s="3">
        <v>5.0</v>
      </c>
      <c r="M6870" s="3" t="s">
        <v>30</v>
      </c>
      <c r="N6870" s="3" t="s">
        <v>6995</v>
      </c>
      <c r="O6870" s="3" t="s">
        <v>45</v>
      </c>
      <c r="P6870" s="4">
        <v>19570.0</v>
      </c>
      <c r="Q6870" s="3" t="s">
        <v>113</v>
      </c>
      <c r="S6870" s="3" t="s">
        <v>34</v>
      </c>
    </row>
    <row r="6871">
      <c r="A6871" s="2">
        <v>42318.71488425926</v>
      </c>
      <c r="B6871" s="3">
        <v>27.0</v>
      </c>
      <c r="C6871" s="3" t="s">
        <v>6139</v>
      </c>
      <c r="D6871" s="3">
        <v>89.0</v>
      </c>
      <c r="E6871" s="3" t="s">
        <v>6228</v>
      </c>
      <c r="F6871" s="3">
        <v>9.0</v>
      </c>
      <c r="G6871" s="3">
        <v>10.0</v>
      </c>
      <c r="H6871" s="3" t="s">
        <v>6911</v>
      </c>
      <c r="I6871" s="3" t="s">
        <v>6912</v>
      </c>
      <c r="J6871" s="3" t="s">
        <v>6913</v>
      </c>
      <c r="K6871" s="3" t="s">
        <v>24</v>
      </c>
      <c r="L6871" s="3">
        <v>6.0</v>
      </c>
      <c r="M6871" s="3" t="s">
        <v>25</v>
      </c>
      <c r="N6871" s="3" t="s">
        <v>6996</v>
      </c>
      <c r="O6871" s="3" t="s">
        <v>664</v>
      </c>
      <c r="P6871" s="4">
        <v>20717.0</v>
      </c>
      <c r="Q6871" s="3" t="s">
        <v>110</v>
      </c>
      <c r="S6871" s="3" t="s">
        <v>34</v>
      </c>
    </row>
    <row r="6872">
      <c r="A6872" s="2">
        <v>42318.71488425926</v>
      </c>
      <c r="B6872" s="3">
        <v>27.0</v>
      </c>
      <c r="C6872" s="3" t="s">
        <v>6139</v>
      </c>
      <c r="D6872" s="3">
        <v>89.0</v>
      </c>
      <c r="E6872" s="3" t="s">
        <v>6228</v>
      </c>
      <c r="F6872" s="3">
        <v>9.0</v>
      </c>
      <c r="G6872" s="3">
        <v>10.0</v>
      </c>
      <c r="H6872" s="3" t="s">
        <v>6911</v>
      </c>
      <c r="I6872" s="3" t="s">
        <v>6912</v>
      </c>
      <c r="J6872" s="3" t="s">
        <v>6913</v>
      </c>
      <c r="K6872" s="3" t="s">
        <v>24</v>
      </c>
      <c r="L6872" s="3">
        <v>7.0</v>
      </c>
      <c r="M6872" s="3" t="s">
        <v>30</v>
      </c>
      <c r="N6872" s="3" t="s">
        <v>6997</v>
      </c>
      <c r="O6872" s="3" t="s">
        <v>834</v>
      </c>
      <c r="P6872" s="4">
        <v>24035.0</v>
      </c>
      <c r="Q6872" s="3" t="s">
        <v>72</v>
      </c>
      <c r="S6872" s="3" t="s">
        <v>34</v>
      </c>
    </row>
    <row r="6873">
      <c r="A6873" s="2">
        <v>42318.71488425926</v>
      </c>
      <c r="B6873" s="3">
        <v>27.0</v>
      </c>
      <c r="C6873" s="3" t="s">
        <v>6139</v>
      </c>
      <c r="D6873" s="3">
        <v>89.0</v>
      </c>
      <c r="E6873" s="3" t="s">
        <v>6228</v>
      </c>
      <c r="F6873" s="3">
        <v>9.0</v>
      </c>
      <c r="G6873" s="3">
        <v>10.0</v>
      </c>
      <c r="H6873" s="3" t="s">
        <v>6911</v>
      </c>
      <c r="I6873" s="3" t="s">
        <v>6912</v>
      </c>
      <c r="J6873" s="3" t="s">
        <v>6913</v>
      </c>
      <c r="K6873" s="3" t="s">
        <v>24</v>
      </c>
      <c r="L6873" s="3">
        <v>8.0</v>
      </c>
      <c r="M6873" s="3" t="s">
        <v>25</v>
      </c>
      <c r="N6873" s="3" t="s">
        <v>6998</v>
      </c>
      <c r="O6873" s="3" t="s">
        <v>200</v>
      </c>
      <c r="P6873" s="4">
        <v>17995.0</v>
      </c>
      <c r="Q6873" s="3" t="s">
        <v>33</v>
      </c>
      <c r="S6873" s="3" t="s">
        <v>34</v>
      </c>
    </row>
    <row r="6874">
      <c r="A6874" s="2">
        <v>42318.71488425926</v>
      </c>
      <c r="B6874" s="3">
        <v>27.0</v>
      </c>
      <c r="C6874" s="3" t="s">
        <v>6139</v>
      </c>
      <c r="D6874" s="3">
        <v>89.0</v>
      </c>
      <c r="E6874" s="3" t="s">
        <v>6228</v>
      </c>
      <c r="F6874" s="3">
        <v>9.0</v>
      </c>
      <c r="G6874" s="3">
        <v>10.0</v>
      </c>
      <c r="H6874" s="3" t="s">
        <v>6911</v>
      </c>
      <c r="I6874" s="3" t="s">
        <v>6912</v>
      </c>
      <c r="J6874" s="3" t="s">
        <v>6913</v>
      </c>
      <c r="K6874" s="3" t="s">
        <v>24</v>
      </c>
      <c r="L6874" s="3">
        <v>9.0</v>
      </c>
      <c r="M6874" s="3" t="s">
        <v>30</v>
      </c>
      <c r="N6874" s="3" t="s">
        <v>6999</v>
      </c>
      <c r="O6874" s="3" t="s">
        <v>235</v>
      </c>
      <c r="P6874" s="4">
        <v>22216.0</v>
      </c>
      <c r="Q6874" s="3" t="s">
        <v>132</v>
      </c>
      <c r="S6874" s="3" t="s">
        <v>34</v>
      </c>
    </row>
    <row r="6875">
      <c r="A6875" s="2">
        <v>42318.71488425926</v>
      </c>
      <c r="B6875" s="3">
        <v>27.0</v>
      </c>
      <c r="C6875" s="3" t="s">
        <v>6139</v>
      </c>
      <c r="D6875" s="3">
        <v>89.0</v>
      </c>
      <c r="E6875" s="3" t="s">
        <v>6228</v>
      </c>
      <c r="F6875" s="3">
        <v>9.0</v>
      </c>
      <c r="G6875" s="3">
        <v>10.0</v>
      </c>
      <c r="H6875" s="3" t="s">
        <v>6911</v>
      </c>
      <c r="I6875" s="3" t="s">
        <v>6912</v>
      </c>
      <c r="J6875" s="3" t="s">
        <v>6913</v>
      </c>
      <c r="K6875" s="3" t="s">
        <v>24</v>
      </c>
      <c r="L6875" s="3">
        <v>10.0</v>
      </c>
      <c r="M6875" s="3" t="s">
        <v>25</v>
      </c>
      <c r="N6875" s="3" t="s">
        <v>811</v>
      </c>
      <c r="O6875" s="3" t="s">
        <v>1637</v>
      </c>
      <c r="P6875" s="4">
        <v>21819.0</v>
      </c>
      <c r="Q6875" s="3" t="s">
        <v>528</v>
      </c>
      <c r="S6875" s="3" t="s">
        <v>34</v>
      </c>
    </row>
    <row r="6876">
      <c r="A6876" s="2">
        <v>42318.71488425926</v>
      </c>
      <c r="B6876" s="3">
        <v>27.0</v>
      </c>
      <c r="C6876" s="3" t="s">
        <v>6139</v>
      </c>
      <c r="D6876" s="3">
        <v>89.0</v>
      </c>
      <c r="E6876" s="3" t="s">
        <v>6228</v>
      </c>
      <c r="F6876" s="3">
        <v>9.0</v>
      </c>
      <c r="G6876" s="3">
        <v>10.0</v>
      </c>
      <c r="H6876" s="3" t="s">
        <v>6911</v>
      </c>
      <c r="I6876" s="3" t="s">
        <v>6912</v>
      </c>
      <c r="J6876" s="3" t="s">
        <v>6913</v>
      </c>
      <c r="K6876" s="3" t="s">
        <v>24</v>
      </c>
      <c r="L6876" s="3">
        <v>11.0</v>
      </c>
      <c r="M6876" s="3" t="s">
        <v>30</v>
      </c>
      <c r="N6876" s="3" t="s">
        <v>6992</v>
      </c>
      <c r="O6876" s="3" t="s">
        <v>2037</v>
      </c>
      <c r="P6876" s="4">
        <v>35149.0</v>
      </c>
      <c r="Q6876" s="3" t="s">
        <v>191</v>
      </c>
      <c r="S6876" s="3" t="s">
        <v>34</v>
      </c>
    </row>
    <row r="6877">
      <c r="A6877" s="2">
        <v>42318.71488425926</v>
      </c>
      <c r="B6877" s="3">
        <v>27.0</v>
      </c>
      <c r="C6877" s="3" t="s">
        <v>6139</v>
      </c>
      <c r="D6877" s="3">
        <v>89.0</v>
      </c>
      <c r="E6877" s="3" t="s">
        <v>6228</v>
      </c>
      <c r="F6877" s="3">
        <v>9.0</v>
      </c>
      <c r="G6877" s="3">
        <v>10.0</v>
      </c>
      <c r="H6877" s="3" t="s">
        <v>6911</v>
      </c>
      <c r="I6877" s="3" t="s">
        <v>6912</v>
      </c>
      <c r="J6877" s="3" t="s">
        <v>6913</v>
      </c>
      <c r="K6877" s="3" t="s">
        <v>24</v>
      </c>
      <c r="L6877" s="3">
        <v>12.0</v>
      </c>
      <c r="M6877" s="3" t="s">
        <v>25</v>
      </c>
      <c r="N6877" s="3" t="s">
        <v>7000</v>
      </c>
      <c r="O6877" s="3" t="s">
        <v>664</v>
      </c>
      <c r="P6877" s="4">
        <v>22209.0</v>
      </c>
      <c r="Q6877" s="3" t="s">
        <v>110</v>
      </c>
      <c r="S6877" s="3" t="s">
        <v>34</v>
      </c>
    </row>
    <row r="6878">
      <c r="A6878" s="2">
        <v>42318.71488425926</v>
      </c>
      <c r="B6878" s="3">
        <v>27.0</v>
      </c>
      <c r="C6878" s="3" t="s">
        <v>6139</v>
      </c>
      <c r="D6878" s="3">
        <v>89.0</v>
      </c>
      <c r="E6878" s="3" t="s">
        <v>6228</v>
      </c>
      <c r="F6878" s="3">
        <v>9.0</v>
      </c>
      <c r="G6878" s="3">
        <v>10.0</v>
      </c>
      <c r="H6878" s="3" t="s">
        <v>6911</v>
      </c>
      <c r="I6878" s="3" t="s">
        <v>6912</v>
      </c>
      <c r="J6878" s="3" t="s">
        <v>6913</v>
      </c>
      <c r="K6878" s="3" t="s">
        <v>24</v>
      </c>
      <c r="L6878" s="3">
        <v>13.0</v>
      </c>
      <c r="M6878" s="3" t="s">
        <v>30</v>
      </c>
      <c r="N6878" s="3" t="s">
        <v>811</v>
      </c>
      <c r="O6878" s="3" t="s">
        <v>702</v>
      </c>
      <c r="P6878" s="4">
        <v>34855.0</v>
      </c>
      <c r="Q6878" s="3" t="s">
        <v>191</v>
      </c>
      <c r="S6878" s="3" t="s">
        <v>34</v>
      </c>
    </row>
    <row r="6879">
      <c r="A6879" s="2">
        <v>42318.71488425926</v>
      </c>
      <c r="B6879" s="3">
        <v>27.0</v>
      </c>
      <c r="C6879" s="3" t="s">
        <v>6139</v>
      </c>
      <c r="D6879" s="3">
        <v>89.0</v>
      </c>
      <c r="E6879" s="3" t="s">
        <v>6228</v>
      </c>
      <c r="F6879" s="3">
        <v>9.0</v>
      </c>
      <c r="G6879" s="3">
        <v>10.0</v>
      </c>
      <c r="H6879" s="3" t="s">
        <v>6911</v>
      </c>
      <c r="I6879" s="3" t="s">
        <v>6912</v>
      </c>
      <c r="J6879" s="3" t="s">
        <v>6913</v>
      </c>
      <c r="K6879" s="3" t="s">
        <v>24</v>
      </c>
      <c r="L6879" s="3">
        <v>14.0</v>
      </c>
      <c r="M6879" s="3" t="s">
        <v>25</v>
      </c>
      <c r="N6879" s="3" t="s">
        <v>7001</v>
      </c>
      <c r="O6879" s="3" t="s">
        <v>297</v>
      </c>
      <c r="P6879" s="4">
        <v>21673.0</v>
      </c>
      <c r="Q6879" s="3" t="s">
        <v>169</v>
      </c>
      <c r="S6879" s="3" t="s">
        <v>34</v>
      </c>
    </row>
    <row r="6880">
      <c r="A6880" s="2">
        <v>42318.71488425926</v>
      </c>
      <c r="B6880" s="3">
        <v>27.0</v>
      </c>
      <c r="C6880" s="3" t="s">
        <v>6139</v>
      </c>
      <c r="D6880" s="3">
        <v>90.0</v>
      </c>
      <c r="E6880" s="3" t="s">
        <v>6239</v>
      </c>
      <c r="F6880" s="3">
        <v>9.0</v>
      </c>
      <c r="G6880" s="3">
        <v>10.0</v>
      </c>
      <c r="H6880" s="3" t="s">
        <v>6911</v>
      </c>
      <c r="I6880" s="3" t="s">
        <v>6912</v>
      </c>
      <c r="J6880" s="3" t="s">
        <v>6913</v>
      </c>
      <c r="K6880" s="3" t="s">
        <v>272</v>
      </c>
      <c r="L6880" s="3">
        <v>1.0</v>
      </c>
      <c r="M6880" s="3" t="s">
        <v>25</v>
      </c>
      <c r="N6880" s="3" t="s">
        <v>7002</v>
      </c>
      <c r="O6880" s="3" t="s">
        <v>27</v>
      </c>
      <c r="P6880" s="4">
        <v>23841.0</v>
      </c>
      <c r="Q6880" s="3" t="s">
        <v>169</v>
      </c>
      <c r="S6880" s="3" t="s">
        <v>34</v>
      </c>
    </row>
    <row r="6881">
      <c r="A6881" s="2">
        <v>42318.71488425926</v>
      </c>
      <c r="B6881" s="3">
        <v>27.0</v>
      </c>
      <c r="C6881" s="3" t="s">
        <v>6139</v>
      </c>
      <c r="D6881" s="3">
        <v>90.0</v>
      </c>
      <c r="E6881" s="3" t="s">
        <v>6239</v>
      </c>
      <c r="F6881" s="3">
        <v>9.0</v>
      </c>
      <c r="G6881" s="3">
        <v>10.0</v>
      </c>
      <c r="H6881" s="3" t="s">
        <v>6911</v>
      </c>
      <c r="I6881" s="3" t="s">
        <v>6912</v>
      </c>
      <c r="J6881" s="3" t="s">
        <v>6913</v>
      </c>
      <c r="K6881" s="3" t="s">
        <v>24</v>
      </c>
      <c r="L6881" s="3">
        <v>2.0</v>
      </c>
      <c r="M6881" s="3" t="s">
        <v>30</v>
      </c>
      <c r="N6881" s="3" t="s">
        <v>7003</v>
      </c>
      <c r="O6881" s="3" t="s">
        <v>1012</v>
      </c>
      <c r="P6881" s="4">
        <v>20479.0</v>
      </c>
      <c r="Q6881" s="3" t="s">
        <v>75</v>
      </c>
      <c r="S6881" s="3" t="s">
        <v>34</v>
      </c>
    </row>
    <row r="6882">
      <c r="A6882" s="2">
        <v>42318.71488425926</v>
      </c>
      <c r="B6882" s="3">
        <v>27.0</v>
      </c>
      <c r="C6882" s="3" t="s">
        <v>6139</v>
      </c>
      <c r="D6882" s="3">
        <v>90.0</v>
      </c>
      <c r="E6882" s="3" t="s">
        <v>6239</v>
      </c>
      <c r="F6882" s="3">
        <v>9.0</v>
      </c>
      <c r="G6882" s="3">
        <v>10.0</v>
      </c>
      <c r="H6882" s="3" t="s">
        <v>6911</v>
      </c>
      <c r="I6882" s="3" t="s">
        <v>6912</v>
      </c>
      <c r="J6882" s="3" t="s">
        <v>6913</v>
      </c>
      <c r="K6882" s="3" t="s">
        <v>24</v>
      </c>
      <c r="L6882" s="3">
        <v>3.0</v>
      </c>
      <c r="M6882" s="3" t="s">
        <v>25</v>
      </c>
      <c r="N6882" s="3" t="s">
        <v>7004</v>
      </c>
      <c r="O6882" s="3" t="s">
        <v>477</v>
      </c>
      <c r="P6882" s="4">
        <v>29735.0</v>
      </c>
      <c r="Q6882" s="3" t="s">
        <v>115</v>
      </c>
      <c r="S6882" s="3" t="s">
        <v>34</v>
      </c>
    </row>
    <row r="6883">
      <c r="A6883" s="2">
        <v>42318.71488425926</v>
      </c>
      <c r="B6883" s="3">
        <v>27.0</v>
      </c>
      <c r="C6883" s="3" t="s">
        <v>6139</v>
      </c>
      <c r="D6883" s="3">
        <v>90.0</v>
      </c>
      <c r="E6883" s="3" t="s">
        <v>6239</v>
      </c>
      <c r="F6883" s="3">
        <v>9.0</v>
      </c>
      <c r="G6883" s="3">
        <v>10.0</v>
      </c>
      <c r="H6883" s="3" t="s">
        <v>6911</v>
      </c>
      <c r="I6883" s="3" t="s">
        <v>6912</v>
      </c>
      <c r="J6883" s="3" t="s">
        <v>6913</v>
      </c>
      <c r="K6883" s="3" t="s">
        <v>24</v>
      </c>
      <c r="L6883" s="3">
        <v>4.0</v>
      </c>
      <c r="M6883" s="3" t="s">
        <v>30</v>
      </c>
      <c r="N6883" s="3" t="s">
        <v>1130</v>
      </c>
      <c r="O6883" s="3" t="s">
        <v>803</v>
      </c>
      <c r="P6883" s="4">
        <v>21623.0</v>
      </c>
      <c r="Q6883" s="3" t="s">
        <v>40</v>
      </c>
      <c r="S6883" s="3" t="s">
        <v>34</v>
      </c>
    </row>
    <row r="6884">
      <c r="A6884" s="2">
        <v>42318.71488425926</v>
      </c>
      <c r="B6884" s="3">
        <v>27.0</v>
      </c>
      <c r="C6884" s="3" t="s">
        <v>6139</v>
      </c>
      <c r="D6884" s="3">
        <v>90.0</v>
      </c>
      <c r="E6884" s="3" t="s">
        <v>6239</v>
      </c>
      <c r="F6884" s="3">
        <v>9.0</v>
      </c>
      <c r="G6884" s="3">
        <v>10.0</v>
      </c>
      <c r="H6884" s="3" t="s">
        <v>6911</v>
      </c>
      <c r="I6884" s="3" t="s">
        <v>6912</v>
      </c>
      <c r="J6884" s="3" t="s">
        <v>6913</v>
      </c>
      <c r="K6884" s="3" t="s">
        <v>24</v>
      </c>
      <c r="L6884" s="3">
        <v>5.0</v>
      </c>
      <c r="M6884" s="3" t="s">
        <v>25</v>
      </c>
      <c r="N6884" s="3" t="s">
        <v>4418</v>
      </c>
      <c r="O6884" s="3" t="s">
        <v>1068</v>
      </c>
      <c r="P6884" s="4">
        <v>28700.0</v>
      </c>
      <c r="Q6884" s="3" t="s">
        <v>55</v>
      </c>
      <c r="S6884" s="3" t="s">
        <v>34</v>
      </c>
    </row>
    <row r="6885">
      <c r="A6885" s="2">
        <v>42318.71488425926</v>
      </c>
      <c r="B6885" s="3">
        <v>27.0</v>
      </c>
      <c r="C6885" s="3" t="s">
        <v>6139</v>
      </c>
      <c r="D6885" s="3">
        <v>90.0</v>
      </c>
      <c r="E6885" s="3" t="s">
        <v>6239</v>
      </c>
      <c r="F6885" s="3">
        <v>9.0</v>
      </c>
      <c r="G6885" s="3">
        <v>10.0</v>
      </c>
      <c r="H6885" s="3" t="s">
        <v>6911</v>
      </c>
      <c r="I6885" s="3" t="s">
        <v>6912</v>
      </c>
      <c r="J6885" s="3" t="s">
        <v>6913</v>
      </c>
      <c r="K6885" s="3" t="s">
        <v>24</v>
      </c>
      <c r="L6885" s="3">
        <v>6.0</v>
      </c>
      <c r="M6885" s="3" t="s">
        <v>30</v>
      </c>
      <c r="N6885" s="3" t="s">
        <v>7005</v>
      </c>
      <c r="O6885" s="3" t="s">
        <v>375</v>
      </c>
      <c r="P6885" s="4">
        <v>23092.0</v>
      </c>
      <c r="Q6885" s="3" t="s">
        <v>247</v>
      </c>
      <c r="S6885" s="3" t="s">
        <v>34</v>
      </c>
    </row>
    <row r="6886">
      <c r="A6886" s="2">
        <v>42318.71488425926</v>
      </c>
      <c r="B6886" s="3">
        <v>27.0</v>
      </c>
      <c r="C6886" s="3" t="s">
        <v>6139</v>
      </c>
      <c r="D6886" s="3">
        <v>90.0</v>
      </c>
      <c r="E6886" s="3" t="s">
        <v>6239</v>
      </c>
      <c r="F6886" s="3">
        <v>9.0</v>
      </c>
      <c r="G6886" s="3">
        <v>10.0</v>
      </c>
      <c r="H6886" s="3" t="s">
        <v>6911</v>
      </c>
      <c r="I6886" s="3" t="s">
        <v>6912</v>
      </c>
      <c r="J6886" s="3" t="s">
        <v>6913</v>
      </c>
      <c r="K6886" s="3" t="s">
        <v>24</v>
      </c>
      <c r="L6886" s="3">
        <v>7.0</v>
      </c>
      <c r="M6886" s="3" t="s">
        <v>25</v>
      </c>
      <c r="N6886" s="3" t="s">
        <v>5771</v>
      </c>
      <c r="O6886" s="3" t="s">
        <v>1395</v>
      </c>
      <c r="P6886" s="4">
        <v>26340.0</v>
      </c>
      <c r="Q6886" s="3" t="s">
        <v>1159</v>
      </c>
      <c r="S6886" s="3" t="s">
        <v>34</v>
      </c>
    </row>
    <row r="6887">
      <c r="A6887" s="2">
        <v>42318.71488425926</v>
      </c>
      <c r="B6887" s="3">
        <v>27.0</v>
      </c>
      <c r="C6887" s="3" t="s">
        <v>6139</v>
      </c>
      <c r="D6887" s="3">
        <v>21.0</v>
      </c>
      <c r="E6887" s="3" t="s">
        <v>6140</v>
      </c>
      <c r="F6887" s="3">
        <v>10.0</v>
      </c>
      <c r="G6887" s="3">
        <v>2.0</v>
      </c>
      <c r="H6887" s="3" t="s">
        <v>7006</v>
      </c>
      <c r="I6887" s="3" t="s">
        <v>7007</v>
      </c>
      <c r="J6887" s="3" t="s">
        <v>922</v>
      </c>
      <c r="K6887" s="3" t="s">
        <v>24</v>
      </c>
      <c r="L6887" s="3">
        <v>1.0</v>
      </c>
      <c r="M6887" s="3" t="s">
        <v>25</v>
      </c>
      <c r="N6887" s="3" t="s">
        <v>7008</v>
      </c>
      <c r="O6887" s="3" t="s">
        <v>95</v>
      </c>
      <c r="P6887" s="4">
        <v>18549.0</v>
      </c>
      <c r="Q6887" s="3" t="s">
        <v>145</v>
      </c>
      <c r="S6887" s="3" t="s">
        <v>29</v>
      </c>
    </row>
    <row r="6888">
      <c r="A6888" s="2">
        <v>42318.71488425926</v>
      </c>
      <c r="B6888" s="3">
        <v>27.0</v>
      </c>
      <c r="C6888" s="3" t="s">
        <v>6139</v>
      </c>
      <c r="D6888" s="3">
        <v>21.0</v>
      </c>
      <c r="E6888" s="3" t="s">
        <v>6140</v>
      </c>
      <c r="F6888" s="3">
        <v>10.0</v>
      </c>
      <c r="G6888" s="3">
        <v>2.0</v>
      </c>
      <c r="H6888" s="3" t="s">
        <v>7006</v>
      </c>
      <c r="I6888" s="3" t="s">
        <v>7007</v>
      </c>
      <c r="J6888" s="3" t="s">
        <v>922</v>
      </c>
      <c r="K6888" s="3" t="s">
        <v>24</v>
      </c>
      <c r="L6888" s="3">
        <v>2.0</v>
      </c>
      <c r="M6888" s="3" t="s">
        <v>30</v>
      </c>
      <c r="N6888" s="3" t="s">
        <v>7009</v>
      </c>
      <c r="O6888" s="3" t="s">
        <v>5780</v>
      </c>
      <c r="P6888" s="4">
        <v>30277.0</v>
      </c>
      <c r="Q6888" s="3" t="s">
        <v>228</v>
      </c>
      <c r="S6888" s="3" t="s">
        <v>34</v>
      </c>
    </row>
    <row r="6889">
      <c r="A6889" s="2">
        <v>42318.71488425926</v>
      </c>
      <c r="B6889" s="3">
        <v>27.0</v>
      </c>
      <c r="C6889" s="3" t="s">
        <v>6139</v>
      </c>
      <c r="D6889" s="3">
        <v>21.0</v>
      </c>
      <c r="E6889" s="3" t="s">
        <v>6140</v>
      </c>
      <c r="F6889" s="3">
        <v>10.0</v>
      </c>
      <c r="G6889" s="3">
        <v>2.0</v>
      </c>
      <c r="H6889" s="3" t="s">
        <v>7006</v>
      </c>
      <c r="I6889" s="3" t="s">
        <v>7007</v>
      </c>
      <c r="J6889" s="3" t="s">
        <v>922</v>
      </c>
      <c r="K6889" s="3" t="s">
        <v>24</v>
      </c>
      <c r="L6889" s="3">
        <v>3.0</v>
      </c>
      <c r="M6889" s="3" t="s">
        <v>25</v>
      </c>
      <c r="N6889" s="3" t="s">
        <v>7010</v>
      </c>
      <c r="O6889" s="3" t="s">
        <v>69</v>
      </c>
      <c r="P6889" s="4">
        <v>25582.0</v>
      </c>
      <c r="Q6889" s="3" t="s">
        <v>110</v>
      </c>
      <c r="S6889" s="3" t="s">
        <v>34</v>
      </c>
    </row>
    <row r="6890">
      <c r="A6890" s="2">
        <v>42318.71488425926</v>
      </c>
      <c r="B6890" s="3">
        <v>27.0</v>
      </c>
      <c r="C6890" s="3" t="s">
        <v>6139</v>
      </c>
      <c r="D6890" s="3">
        <v>21.0</v>
      </c>
      <c r="E6890" s="3" t="s">
        <v>6140</v>
      </c>
      <c r="F6890" s="3">
        <v>10.0</v>
      </c>
      <c r="G6890" s="3">
        <v>2.0</v>
      </c>
      <c r="H6890" s="3" t="s">
        <v>7006</v>
      </c>
      <c r="I6890" s="3" t="s">
        <v>7007</v>
      </c>
      <c r="J6890" s="3" t="s">
        <v>922</v>
      </c>
      <c r="K6890" s="3" t="s">
        <v>24</v>
      </c>
      <c r="L6890" s="3">
        <v>4.0</v>
      </c>
      <c r="M6890" s="3" t="s">
        <v>30</v>
      </c>
      <c r="N6890" s="3" t="s">
        <v>7011</v>
      </c>
      <c r="O6890" s="3" t="s">
        <v>307</v>
      </c>
      <c r="P6890" s="4">
        <v>18551.0</v>
      </c>
      <c r="Q6890" s="3" t="s">
        <v>216</v>
      </c>
      <c r="S6890" s="3" t="s">
        <v>29</v>
      </c>
    </row>
    <row r="6891">
      <c r="A6891" s="2">
        <v>42318.71488425926</v>
      </c>
      <c r="B6891" s="3">
        <v>27.0</v>
      </c>
      <c r="C6891" s="3" t="s">
        <v>6139</v>
      </c>
      <c r="D6891" s="3">
        <v>21.0</v>
      </c>
      <c r="E6891" s="3" t="s">
        <v>6140</v>
      </c>
      <c r="F6891" s="3">
        <v>10.0</v>
      </c>
      <c r="G6891" s="3">
        <v>2.0</v>
      </c>
      <c r="H6891" s="3" t="s">
        <v>7006</v>
      </c>
      <c r="I6891" s="3" t="s">
        <v>7007</v>
      </c>
      <c r="J6891" s="3" t="s">
        <v>922</v>
      </c>
      <c r="K6891" s="3" t="s">
        <v>24</v>
      </c>
      <c r="L6891" s="3">
        <v>5.0</v>
      </c>
      <c r="M6891" s="3" t="s">
        <v>25</v>
      </c>
      <c r="N6891" s="3" t="s">
        <v>7012</v>
      </c>
      <c r="O6891" s="3" t="s">
        <v>3003</v>
      </c>
      <c r="P6891" s="4">
        <v>25479.0</v>
      </c>
      <c r="Q6891" s="3" t="s">
        <v>189</v>
      </c>
      <c r="S6891" s="3" t="s">
        <v>34</v>
      </c>
    </row>
    <row r="6892">
      <c r="A6892" s="2">
        <v>42318.71488425926</v>
      </c>
      <c r="B6892" s="3">
        <v>27.0</v>
      </c>
      <c r="C6892" s="3" t="s">
        <v>6139</v>
      </c>
      <c r="D6892" s="3">
        <v>21.0</v>
      </c>
      <c r="E6892" s="3" t="s">
        <v>6140</v>
      </c>
      <c r="F6892" s="3">
        <v>10.0</v>
      </c>
      <c r="G6892" s="3">
        <v>2.0</v>
      </c>
      <c r="H6892" s="3" t="s">
        <v>7006</v>
      </c>
      <c r="I6892" s="3" t="s">
        <v>7007</v>
      </c>
      <c r="J6892" s="3" t="s">
        <v>922</v>
      </c>
      <c r="K6892" s="3" t="s">
        <v>24</v>
      </c>
      <c r="L6892" s="3">
        <v>6.0</v>
      </c>
      <c r="M6892" s="3" t="s">
        <v>30</v>
      </c>
      <c r="N6892" s="3" t="s">
        <v>7013</v>
      </c>
      <c r="O6892" s="3" t="s">
        <v>7014</v>
      </c>
      <c r="P6892" s="4">
        <v>25220.0</v>
      </c>
      <c r="Q6892" s="3" t="s">
        <v>221</v>
      </c>
      <c r="S6892" s="3" t="s">
        <v>34</v>
      </c>
    </row>
    <row r="6893">
      <c r="A6893" s="2">
        <v>42318.71488425926</v>
      </c>
      <c r="B6893" s="3">
        <v>27.0</v>
      </c>
      <c r="C6893" s="3" t="s">
        <v>6139</v>
      </c>
      <c r="D6893" s="3">
        <v>21.0</v>
      </c>
      <c r="E6893" s="3" t="s">
        <v>6140</v>
      </c>
      <c r="F6893" s="3">
        <v>10.0</v>
      </c>
      <c r="G6893" s="3">
        <v>2.0</v>
      </c>
      <c r="H6893" s="3" t="s">
        <v>7006</v>
      </c>
      <c r="I6893" s="3" t="s">
        <v>7007</v>
      </c>
      <c r="J6893" s="3" t="s">
        <v>922</v>
      </c>
      <c r="K6893" s="3" t="s">
        <v>24</v>
      </c>
      <c r="L6893" s="3">
        <v>7.0</v>
      </c>
      <c r="M6893" s="3" t="s">
        <v>25</v>
      </c>
      <c r="N6893" s="3" t="s">
        <v>7015</v>
      </c>
      <c r="O6893" s="3" t="s">
        <v>1275</v>
      </c>
      <c r="P6893" s="4">
        <v>25987.0</v>
      </c>
      <c r="Q6893" s="3" t="s">
        <v>37</v>
      </c>
      <c r="S6893" s="3" t="s">
        <v>29</v>
      </c>
    </row>
    <row r="6894">
      <c r="A6894" s="2">
        <v>42318.71488425926</v>
      </c>
      <c r="B6894" s="3">
        <v>27.0</v>
      </c>
      <c r="C6894" s="3" t="s">
        <v>6139</v>
      </c>
      <c r="D6894" s="3">
        <v>21.0</v>
      </c>
      <c r="E6894" s="3" t="s">
        <v>6140</v>
      </c>
      <c r="F6894" s="3">
        <v>10.0</v>
      </c>
      <c r="G6894" s="3">
        <v>2.0</v>
      </c>
      <c r="H6894" s="3" t="s">
        <v>7006</v>
      </c>
      <c r="I6894" s="3" t="s">
        <v>7007</v>
      </c>
      <c r="J6894" s="3" t="s">
        <v>922</v>
      </c>
      <c r="K6894" s="3" t="s">
        <v>24</v>
      </c>
      <c r="L6894" s="3">
        <v>8.0</v>
      </c>
      <c r="M6894" s="3" t="s">
        <v>30</v>
      </c>
      <c r="N6894" s="3" t="s">
        <v>1046</v>
      </c>
      <c r="O6894" s="3" t="s">
        <v>329</v>
      </c>
      <c r="P6894" s="4">
        <v>24810.0</v>
      </c>
      <c r="Q6894" s="3" t="s">
        <v>1955</v>
      </c>
      <c r="S6894" s="3" t="s">
        <v>29</v>
      </c>
    </row>
    <row r="6895">
      <c r="A6895" s="2">
        <v>42318.71488425926</v>
      </c>
      <c r="B6895" s="3">
        <v>27.0</v>
      </c>
      <c r="C6895" s="3" t="s">
        <v>6139</v>
      </c>
      <c r="D6895" s="3">
        <v>21.0</v>
      </c>
      <c r="E6895" s="3" t="s">
        <v>6140</v>
      </c>
      <c r="F6895" s="3">
        <v>10.0</v>
      </c>
      <c r="G6895" s="3">
        <v>2.0</v>
      </c>
      <c r="H6895" s="3" t="s">
        <v>7006</v>
      </c>
      <c r="I6895" s="3" t="s">
        <v>7007</v>
      </c>
      <c r="J6895" s="3" t="s">
        <v>922</v>
      </c>
      <c r="K6895" s="3" t="s">
        <v>24</v>
      </c>
      <c r="L6895" s="3">
        <v>9.0</v>
      </c>
      <c r="M6895" s="3" t="s">
        <v>25</v>
      </c>
      <c r="N6895" s="3" t="s">
        <v>7016</v>
      </c>
      <c r="O6895" s="3" t="s">
        <v>580</v>
      </c>
      <c r="P6895" s="4">
        <v>24477.0</v>
      </c>
      <c r="Q6895" s="3" t="s">
        <v>83</v>
      </c>
      <c r="S6895" s="3" t="s">
        <v>34</v>
      </c>
    </row>
    <row r="6896">
      <c r="A6896" s="2">
        <v>42318.71488425926</v>
      </c>
      <c r="B6896" s="3">
        <v>27.0</v>
      </c>
      <c r="C6896" s="3" t="s">
        <v>6139</v>
      </c>
      <c r="D6896" s="3">
        <v>21.0</v>
      </c>
      <c r="E6896" s="3" t="s">
        <v>6140</v>
      </c>
      <c r="F6896" s="3">
        <v>10.0</v>
      </c>
      <c r="G6896" s="3">
        <v>2.0</v>
      </c>
      <c r="H6896" s="3" t="s">
        <v>7006</v>
      </c>
      <c r="I6896" s="3" t="s">
        <v>7007</v>
      </c>
      <c r="J6896" s="3" t="s">
        <v>922</v>
      </c>
      <c r="K6896" s="3" t="s">
        <v>24</v>
      </c>
      <c r="L6896" s="3">
        <v>10.0</v>
      </c>
      <c r="M6896" s="3" t="s">
        <v>30</v>
      </c>
      <c r="N6896" s="3" t="s">
        <v>4375</v>
      </c>
      <c r="O6896" s="3" t="s">
        <v>1116</v>
      </c>
      <c r="P6896" s="4">
        <v>28264.0</v>
      </c>
      <c r="Q6896" s="3" t="s">
        <v>132</v>
      </c>
      <c r="S6896" s="3" t="s">
        <v>34</v>
      </c>
    </row>
    <row r="6897">
      <c r="A6897" s="2">
        <v>42318.71488425926</v>
      </c>
      <c r="B6897" s="3">
        <v>27.0</v>
      </c>
      <c r="C6897" s="3" t="s">
        <v>6139</v>
      </c>
      <c r="D6897" s="3">
        <v>21.0</v>
      </c>
      <c r="E6897" s="3" t="s">
        <v>6140</v>
      </c>
      <c r="F6897" s="3">
        <v>10.0</v>
      </c>
      <c r="G6897" s="3">
        <v>2.0</v>
      </c>
      <c r="H6897" s="3" t="s">
        <v>7006</v>
      </c>
      <c r="I6897" s="3" t="s">
        <v>7007</v>
      </c>
      <c r="J6897" s="3" t="s">
        <v>922</v>
      </c>
      <c r="K6897" s="3" t="s">
        <v>24</v>
      </c>
      <c r="L6897" s="3">
        <v>11.0</v>
      </c>
      <c r="M6897" s="3" t="s">
        <v>25</v>
      </c>
      <c r="N6897" s="3" t="s">
        <v>6951</v>
      </c>
      <c r="O6897" s="3" t="s">
        <v>1815</v>
      </c>
      <c r="P6897" s="4">
        <v>30719.0</v>
      </c>
      <c r="Q6897" s="3" t="s">
        <v>110</v>
      </c>
      <c r="S6897" s="3" t="s">
        <v>34</v>
      </c>
    </row>
    <row r="6898">
      <c r="A6898" s="2">
        <v>42318.71488425926</v>
      </c>
      <c r="B6898" s="3">
        <v>27.0</v>
      </c>
      <c r="C6898" s="3" t="s">
        <v>6139</v>
      </c>
      <c r="D6898" s="3">
        <v>21.0</v>
      </c>
      <c r="E6898" s="3" t="s">
        <v>6140</v>
      </c>
      <c r="F6898" s="3">
        <v>10.0</v>
      </c>
      <c r="G6898" s="3">
        <v>2.0</v>
      </c>
      <c r="H6898" s="3" t="s">
        <v>7006</v>
      </c>
      <c r="I6898" s="3" t="s">
        <v>7007</v>
      </c>
      <c r="J6898" s="3" t="s">
        <v>922</v>
      </c>
      <c r="K6898" s="3" t="s">
        <v>24</v>
      </c>
      <c r="L6898" s="3">
        <v>12.0</v>
      </c>
      <c r="M6898" s="3" t="s">
        <v>30</v>
      </c>
      <c r="N6898" s="3" t="s">
        <v>7017</v>
      </c>
      <c r="O6898" s="3" t="s">
        <v>7018</v>
      </c>
      <c r="P6898" s="4">
        <v>28967.0</v>
      </c>
      <c r="Q6898" s="3" t="s">
        <v>132</v>
      </c>
      <c r="S6898" s="3" t="s">
        <v>34</v>
      </c>
    </row>
    <row r="6899">
      <c r="A6899" s="2">
        <v>42318.71488425926</v>
      </c>
      <c r="B6899" s="3">
        <v>27.0</v>
      </c>
      <c r="C6899" s="3" t="s">
        <v>6139</v>
      </c>
      <c r="D6899" s="3">
        <v>21.0</v>
      </c>
      <c r="E6899" s="3" t="s">
        <v>6140</v>
      </c>
      <c r="F6899" s="3">
        <v>10.0</v>
      </c>
      <c r="G6899" s="3">
        <v>2.0</v>
      </c>
      <c r="H6899" s="3" t="s">
        <v>7006</v>
      </c>
      <c r="I6899" s="3" t="s">
        <v>7007</v>
      </c>
      <c r="J6899" s="3" t="s">
        <v>922</v>
      </c>
      <c r="K6899" s="3" t="s">
        <v>24</v>
      </c>
      <c r="L6899" s="3">
        <v>13.0</v>
      </c>
      <c r="M6899" s="3" t="s">
        <v>25</v>
      </c>
      <c r="N6899" s="3" t="s">
        <v>7019</v>
      </c>
      <c r="O6899" s="3" t="s">
        <v>7020</v>
      </c>
      <c r="P6899" s="4">
        <v>27380.0</v>
      </c>
      <c r="Q6899" s="3" t="s">
        <v>115</v>
      </c>
      <c r="S6899" s="3" t="s">
        <v>34</v>
      </c>
    </row>
    <row r="6900">
      <c r="A6900" s="2">
        <v>42318.71488425926</v>
      </c>
      <c r="B6900" s="3">
        <v>27.0</v>
      </c>
      <c r="C6900" s="3" t="s">
        <v>6139</v>
      </c>
      <c r="D6900" s="3">
        <v>21.0</v>
      </c>
      <c r="E6900" s="3" t="s">
        <v>6140</v>
      </c>
      <c r="F6900" s="3">
        <v>10.0</v>
      </c>
      <c r="G6900" s="3">
        <v>2.0</v>
      </c>
      <c r="H6900" s="3" t="s">
        <v>7006</v>
      </c>
      <c r="I6900" s="3" t="s">
        <v>7007</v>
      </c>
      <c r="J6900" s="3" t="s">
        <v>922</v>
      </c>
      <c r="K6900" s="3" t="s">
        <v>24</v>
      </c>
      <c r="L6900" s="3">
        <v>14.0</v>
      </c>
      <c r="M6900" s="3" t="s">
        <v>30</v>
      </c>
      <c r="N6900" s="3" t="s">
        <v>2404</v>
      </c>
      <c r="O6900" s="3" t="s">
        <v>85</v>
      </c>
      <c r="P6900" s="4">
        <v>17656.0</v>
      </c>
      <c r="Q6900" s="3" t="s">
        <v>49</v>
      </c>
      <c r="S6900" s="3" t="s">
        <v>34</v>
      </c>
    </row>
    <row r="6901">
      <c r="A6901" s="2">
        <v>42318.71488425926</v>
      </c>
      <c r="B6901" s="3">
        <v>27.0</v>
      </c>
      <c r="C6901" s="3" t="s">
        <v>6139</v>
      </c>
      <c r="D6901" s="3">
        <v>21.0</v>
      </c>
      <c r="E6901" s="3" t="s">
        <v>6140</v>
      </c>
      <c r="F6901" s="3">
        <v>10.0</v>
      </c>
      <c r="G6901" s="3">
        <v>2.0</v>
      </c>
      <c r="H6901" s="3" t="s">
        <v>7006</v>
      </c>
      <c r="I6901" s="3" t="s">
        <v>7007</v>
      </c>
      <c r="J6901" s="3" t="s">
        <v>922</v>
      </c>
      <c r="K6901" s="3" t="s">
        <v>24</v>
      </c>
      <c r="L6901" s="3">
        <v>15.0</v>
      </c>
      <c r="M6901" s="3" t="s">
        <v>25</v>
      </c>
      <c r="N6901" s="3" t="s">
        <v>6919</v>
      </c>
      <c r="O6901" s="3" t="s">
        <v>5720</v>
      </c>
      <c r="P6901" s="4">
        <v>32186.0</v>
      </c>
      <c r="Q6901" s="3" t="s">
        <v>189</v>
      </c>
      <c r="S6901" s="3" t="s">
        <v>34</v>
      </c>
    </row>
    <row r="6902">
      <c r="A6902" s="2">
        <v>42318.71488425926</v>
      </c>
      <c r="B6902" s="3">
        <v>27.0</v>
      </c>
      <c r="C6902" s="3" t="s">
        <v>6139</v>
      </c>
      <c r="D6902" s="3">
        <v>21.0</v>
      </c>
      <c r="E6902" s="3" t="s">
        <v>6140</v>
      </c>
      <c r="F6902" s="3">
        <v>10.0</v>
      </c>
      <c r="G6902" s="3">
        <v>2.0</v>
      </c>
      <c r="H6902" s="3" t="s">
        <v>7006</v>
      </c>
      <c r="I6902" s="3" t="s">
        <v>7007</v>
      </c>
      <c r="J6902" s="3" t="s">
        <v>922</v>
      </c>
      <c r="K6902" s="3" t="s">
        <v>24</v>
      </c>
      <c r="L6902" s="3">
        <v>16.0</v>
      </c>
      <c r="M6902" s="3" t="s">
        <v>30</v>
      </c>
      <c r="N6902" s="3" t="s">
        <v>2953</v>
      </c>
      <c r="O6902" s="3" t="s">
        <v>1557</v>
      </c>
      <c r="P6902" s="4">
        <v>28316.0</v>
      </c>
      <c r="Q6902" s="3" t="s">
        <v>153</v>
      </c>
      <c r="S6902" s="3" t="s">
        <v>34</v>
      </c>
    </row>
    <row r="6903">
      <c r="A6903" s="2">
        <v>42318.71488425926</v>
      </c>
      <c r="B6903" s="3">
        <v>27.0</v>
      </c>
      <c r="C6903" s="3" t="s">
        <v>6139</v>
      </c>
      <c r="D6903" s="3">
        <v>21.0</v>
      </c>
      <c r="E6903" s="3" t="s">
        <v>6140</v>
      </c>
      <c r="F6903" s="3">
        <v>10.0</v>
      </c>
      <c r="G6903" s="3">
        <v>2.0</v>
      </c>
      <c r="H6903" s="3" t="s">
        <v>7006</v>
      </c>
      <c r="I6903" s="3" t="s">
        <v>7007</v>
      </c>
      <c r="J6903" s="3" t="s">
        <v>922</v>
      </c>
      <c r="K6903" s="3" t="s">
        <v>24</v>
      </c>
      <c r="L6903" s="3">
        <v>17.0</v>
      </c>
      <c r="M6903" s="3" t="s">
        <v>25</v>
      </c>
      <c r="N6903" s="3" t="s">
        <v>1208</v>
      </c>
      <c r="O6903" s="3" t="s">
        <v>27</v>
      </c>
      <c r="P6903" s="4">
        <v>23635.0</v>
      </c>
      <c r="Q6903" s="3" t="s">
        <v>110</v>
      </c>
      <c r="S6903" s="3" t="s">
        <v>34</v>
      </c>
    </row>
    <row r="6904">
      <c r="A6904" s="2">
        <v>42318.71488425926</v>
      </c>
      <c r="B6904" s="3">
        <v>27.0</v>
      </c>
      <c r="C6904" s="3" t="s">
        <v>6139</v>
      </c>
      <c r="D6904" s="3">
        <v>21.0</v>
      </c>
      <c r="E6904" s="3" t="s">
        <v>6140</v>
      </c>
      <c r="F6904" s="3">
        <v>10.0</v>
      </c>
      <c r="G6904" s="3">
        <v>2.0</v>
      </c>
      <c r="H6904" s="3" t="s">
        <v>7006</v>
      </c>
      <c r="I6904" s="3" t="s">
        <v>7007</v>
      </c>
      <c r="J6904" s="3" t="s">
        <v>922</v>
      </c>
      <c r="K6904" s="3" t="s">
        <v>24</v>
      </c>
      <c r="L6904" s="3">
        <v>18.0</v>
      </c>
      <c r="M6904" s="3" t="s">
        <v>30</v>
      </c>
      <c r="N6904" s="3" t="s">
        <v>1554</v>
      </c>
      <c r="O6904" s="3" t="s">
        <v>107</v>
      </c>
      <c r="P6904" s="4">
        <v>23458.0</v>
      </c>
      <c r="Q6904" s="3" t="s">
        <v>60</v>
      </c>
      <c r="S6904" s="3" t="s">
        <v>34</v>
      </c>
    </row>
    <row r="6905">
      <c r="A6905" s="2">
        <v>42318.71488425926</v>
      </c>
      <c r="B6905" s="3">
        <v>27.0</v>
      </c>
      <c r="C6905" s="3" t="s">
        <v>6139</v>
      </c>
      <c r="D6905" s="3">
        <v>21.0</v>
      </c>
      <c r="E6905" s="3" t="s">
        <v>6140</v>
      </c>
      <c r="F6905" s="3">
        <v>10.0</v>
      </c>
      <c r="G6905" s="3">
        <v>2.0</v>
      </c>
      <c r="H6905" s="3" t="s">
        <v>7006</v>
      </c>
      <c r="I6905" s="3" t="s">
        <v>7007</v>
      </c>
      <c r="J6905" s="3" t="s">
        <v>922</v>
      </c>
      <c r="K6905" s="3" t="s">
        <v>24</v>
      </c>
      <c r="L6905" s="3">
        <v>19.0</v>
      </c>
      <c r="M6905" s="3" t="s">
        <v>25</v>
      </c>
      <c r="N6905" s="3" t="s">
        <v>7021</v>
      </c>
      <c r="O6905" s="3" t="s">
        <v>7022</v>
      </c>
      <c r="P6905" s="4">
        <v>24510.0</v>
      </c>
      <c r="Q6905" s="3" t="s">
        <v>110</v>
      </c>
      <c r="S6905" s="3" t="s">
        <v>34</v>
      </c>
    </row>
    <row r="6906">
      <c r="A6906" s="2">
        <v>42318.71488425926</v>
      </c>
      <c r="B6906" s="3">
        <v>27.0</v>
      </c>
      <c r="C6906" s="3" t="s">
        <v>6139</v>
      </c>
      <c r="D6906" s="3">
        <v>21.0</v>
      </c>
      <c r="E6906" s="3" t="s">
        <v>6140</v>
      </c>
      <c r="F6906" s="3">
        <v>10.0</v>
      </c>
      <c r="G6906" s="3">
        <v>2.0</v>
      </c>
      <c r="H6906" s="3" t="s">
        <v>7006</v>
      </c>
      <c r="I6906" s="3" t="s">
        <v>7007</v>
      </c>
      <c r="J6906" s="3" t="s">
        <v>922</v>
      </c>
      <c r="K6906" s="3" t="s">
        <v>24</v>
      </c>
      <c r="L6906" s="3">
        <v>20.0</v>
      </c>
      <c r="M6906" s="3" t="s">
        <v>30</v>
      </c>
      <c r="N6906" s="3" t="s">
        <v>7023</v>
      </c>
      <c r="O6906" s="3" t="s">
        <v>1595</v>
      </c>
      <c r="P6906" s="4">
        <v>35021.0</v>
      </c>
      <c r="Q6906" s="3" t="s">
        <v>40</v>
      </c>
      <c r="S6906" s="3" t="s">
        <v>34</v>
      </c>
    </row>
    <row r="6907">
      <c r="A6907" s="2">
        <v>42318.71488425926</v>
      </c>
      <c r="B6907" s="3">
        <v>27.0</v>
      </c>
      <c r="C6907" s="3" t="s">
        <v>6139</v>
      </c>
      <c r="D6907" s="3">
        <v>21.0</v>
      </c>
      <c r="E6907" s="3" t="s">
        <v>6140</v>
      </c>
      <c r="F6907" s="3">
        <v>10.0</v>
      </c>
      <c r="G6907" s="3">
        <v>2.0</v>
      </c>
      <c r="H6907" s="3" t="s">
        <v>7006</v>
      </c>
      <c r="I6907" s="3" t="s">
        <v>7007</v>
      </c>
      <c r="J6907" s="3" t="s">
        <v>922</v>
      </c>
      <c r="K6907" s="3" t="s">
        <v>24</v>
      </c>
      <c r="L6907" s="3">
        <v>21.0</v>
      </c>
      <c r="M6907" s="3" t="s">
        <v>25</v>
      </c>
      <c r="N6907" s="3" t="s">
        <v>206</v>
      </c>
      <c r="O6907" s="3" t="s">
        <v>6196</v>
      </c>
      <c r="P6907" s="4">
        <v>31937.0</v>
      </c>
      <c r="Q6907" s="3" t="s">
        <v>191</v>
      </c>
      <c r="S6907" s="3" t="s">
        <v>34</v>
      </c>
    </row>
    <row r="6908">
      <c r="A6908" s="2">
        <v>42318.71488425926</v>
      </c>
      <c r="B6908" s="3">
        <v>27.0</v>
      </c>
      <c r="C6908" s="3" t="s">
        <v>6139</v>
      </c>
      <c r="D6908" s="3">
        <v>25.0</v>
      </c>
      <c r="E6908" s="3" t="s">
        <v>6158</v>
      </c>
      <c r="F6908" s="3">
        <v>10.0</v>
      </c>
      <c r="G6908" s="3">
        <v>2.0</v>
      </c>
      <c r="H6908" s="3" t="s">
        <v>7006</v>
      </c>
      <c r="I6908" s="3" t="s">
        <v>7007</v>
      </c>
      <c r="J6908" s="3" t="s">
        <v>922</v>
      </c>
      <c r="K6908" s="3" t="s">
        <v>272</v>
      </c>
      <c r="L6908" s="3">
        <v>1.0</v>
      </c>
      <c r="M6908" s="3" t="s">
        <v>30</v>
      </c>
      <c r="N6908" s="3" t="s">
        <v>1252</v>
      </c>
      <c r="O6908" s="3" t="s">
        <v>7024</v>
      </c>
      <c r="P6908" s="4">
        <v>18039.0</v>
      </c>
      <c r="Q6908" s="3" t="s">
        <v>105</v>
      </c>
      <c r="R6908" s="3" t="s">
        <v>2134</v>
      </c>
      <c r="S6908" s="3" t="s">
        <v>29</v>
      </c>
    </row>
    <row r="6909">
      <c r="A6909" s="2">
        <v>42318.71488425926</v>
      </c>
      <c r="B6909" s="3">
        <v>27.0</v>
      </c>
      <c r="C6909" s="3" t="s">
        <v>6139</v>
      </c>
      <c r="D6909" s="3">
        <v>25.0</v>
      </c>
      <c r="E6909" s="3" t="s">
        <v>6158</v>
      </c>
      <c r="F6909" s="3">
        <v>10.0</v>
      </c>
      <c r="G6909" s="3">
        <v>2.0</v>
      </c>
      <c r="H6909" s="3" t="s">
        <v>7006</v>
      </c>
      <c r="I6909" s="3" t="s">
        <v>7007</v>
      </c>
      <c r="J6909" s="3" t="s">
        <v>922</v>
      </c>
      <c r="K6909" s="3" t="s">
        <v>24</v>
      </c>
      <c r="L6909" s="3">
        <v>2.0</v>
      </c>
      <c r="M6909" s="3" t="s">
        <v>25</v>
      </c>
      <c r="N6909" s="3" t="s">
        <v>7025</v>
      </c>
      <c r="O6909" s="3" t="s">
        <v>580</v>
      </c>
      <c r="P6909" s="4">
        <v>21086.0</v>
      </c>
      <c r="Q6909" s="3" t="s">
        <v>37</v>
      </c>
      <c r="S6909" s="3" t="s">
        <v>29</v>
      </c>
    </row>
    <row r="6910">
      <c r="A6910" s="2">
        <v>42318.71488425926</v>
      </c>
      <c r="B6910" s="3">
        <v>27.0</v>
      </c>
      <c r="C6910" s="3" t="s">
        <v>6139</v>
      </c>
      <c r="D6910" s="3">
        <v>25.0</v>
      </c>
      <c r="E6910" s="3" t="s">
        <v>6158</v>
      </c>
      <c r="F6910" s="3">
        <v>10.0</v>
      </c>
      <c r="G6910" s="3">
        <v>2.0</v>
      </c>
      <c r="H6910" s="3" t="s">
        <v>7006</v>
      </c>
      <c r="I6910" s="3" t="s">
        <v>7007</v>
      </c>
      <c r="J6910" s="3" t="s">
        <v>922</v>
      </c>
      <c r="K6910" s="3" t="s">
        <v>24</v>
      </c>
      <c r="L6910" s="3">
        <v>3.0</v>
      </c>
      <c r="M6910" s="3" t="s">
        <v>30</v>
      </c>
      <c r="N6910" s="3" t="s">
        <v>7026</v>
      </c>
      <c r="O6910" s="3" t="s">
        <v>7027</v>
      </c>
      <c r="P6910" s="4">
        <v>26987.0</v>
      </c>
      <c r="Q6910" s="3" t="s">
        <v>52</v>
      </c>
      <c r="S6910" s="3" t="s">
        <v>29</v>
      </c>
    </row>
    <row r="6911">
      <c r="A6911" s="2">
        <v>42318.71488425926</v>
      </c>
      <c r="B6911" s="3">
        <v>27.0</v>
      </c>
      <c r="C6911" s="3" t="s">
        <v>6139</v>
      </c>
      <c r="D6911" s="3">
        <v>25.0</v>
      </c>
      <c r="E6911" s="3" t="s">
        <v>6158</v>
      </c>
      <c r="F6911" s="3">
        <v>10.0</v>
      </c>
      <c r="G6911" s="3">
        <v>2.0</v>
      </c>
      <c r="H6911" s="3" t="s">
        <v>7006</v>
      </c>
      <c r="I6911" s="3" t="s">
        <v>7007</v>
      </c>
      <c r="J6911" s="3" t="s">
        <v>922</v>
      </c>
      <c r="K6911" s="3" t="s">
        <v>24</v>
      </c>
      <c r="L6911" s="3">
        <v>4.0</v>
      </c>
      <c r="M6911" s="3" t="s">
        <v>25</v>
      </c>
      <c r="N6911" s="3" t="s">
        <v>7028</v>
      </c>
      <c r="O6911" s="3" t="s">
        <v>48</v>
      </c>
      <c r="P6911" s="4">
        <v>25383.0</v>
      </c>
      <c r="Q6911" s="3" t="s">
        <v>110</v>
      </c>
      <c r="S6911" s="3" t="s">
        <v>34</v>
      </c>
    </row>
    <row r="6912">
      <c r="A6912" s="2">
        <v>42318.71488425926</v>
      </c>
      <c r="B6912" s="3">
        <v>27.0</v>
      </c>
      <c r="C6912" s="3" t="s">
        <v>6139</v>
      </c>
      <c r="D6912" s="3">
        <v>25.0</v>
      </c>
      <c r="E6912" s="3" t="s">
        <v>6158</v>
      </c>
      <c r="F6912" s="3">
        <v>10.0</v>
      </c>
      <c r="G6912" s="3">
        <v>2.0</v>
      </c>
      <c r="H6912" s="3" t="s">
        <v>7006</v>
      </c>
      <c r="I6912" s="3" t="s">
        <v>7007</v>
      </c>
      <c r="J6912" s="3" t="s">
        <v>922</v>
      </c>
      <c r="K6912" s="3" t="s">
        <v>24</v>
      </c>
      <c r="L6912" s="3">
        <v>5.0</v>
      </c>
      <c r="M6912" s="3" t="s">
        <v>30</v>
      </c>
      <c r="N6912" s="3" t="s">
        <v>7029</v>
      </c>
      <c r="O6912" s="3" t="s">
        <v>742</v>
      </c>
      <c r="P6912" s="4">
        <v>19459.0</v>
      </c>
      <c r="Q6912" s="3" t="s">
        <v>37</v>
      </c>
      <c r="S6912" s="3" t="s">
        <v>34</v>
      </c>
    </row>
    <row r="6913">
      <c r="A6913" s="2">
        <v>42318.71488425926</v>
      </c>
      <c r="B6913" s="3">
        <v>27.0</v>
      </c>
      <c r="C6913" s="3" t="s">
        <v>6139</v>
      </c>
      <c r="D6913" s="3">
        <v>25.0</v>
      </c>
      <c r="E6913" s="3" t="s">
        <v>6158</v>
      </c>
      <c r="F6913" s="3">
        <v>10.0</v>
      </c>
      <c r="G6913" s="3">
        <v>2.0</v>
      </c>
      <c r="H6913" s="3" t="s">
        <v>7006</v>
      </c>
      <c r="I6913" s="3" t="s">
        <v>7007</v>
      </c>
      <c r="J6913" s="3" t="s">
        <v>922</v>
      </c>
      <c r="K6913" s="3" t="s">
        <v>24</v>
      </c>
      <c r="L6913" s="3">
        <v>6.0</v>
      </c>
      <c r="M6913" s="3" t="s">
        <v>25</v>
      </c>
      <c r="N6913" s="3" t="s">
        <v>6975</v>
      </c>
      <c r="O6913" s="3" t="s">
        <v>871</v>
      </c>
      <c r="P6913" s="4">
        <v>26936.0</v>
      </c>
      <c r="Q6913" s="3" t="s">
        <v>189</v>
      </c>
      <c r="S6913" s="3" t="s">
        <v>34</v>
      </c>
    </row>
    <row r="6914">
      <c r="A6914" s="2">
        <v>42318.71488425926</v>
      </c>
      <c r="B6914" s="3">
        <v>27.0</v>
      </c>
      <c r="C6914" s="3" t="s">
        <v>6139</v>
      </c>
      <c r="D6914" s="3">
        <v>25.0</v>
      </c>
      <c r="E6914" s="3" t="s">
        <v>6158</v>
      </c>
      <c r="F6914" s="3">
        <v>10.0</v>
      </c>
      <c r="G6914" s="3">
        <v>2.0</v>
      </c>
      <c r="H6914" s="3" t="s">
        <v>7006</v>
      </c>
      <c r="I6914" s="3" t="s">
        <v>7007</v>
      </c>
      <c r="J6914" s="3" t="s">
        <v>922</v>
      </c>
      <c r="K6914" s="3" t="s">
        <v>24</v>
      </c>
      <c r="L6914" s="3">
        <v>7.0</v>
      </c>
      <c r="M6914" s="3" t="s">
        <v>30</v>
      </c>
      <c r="N6914" s="3" t="s">
        <v>7030</v>
      </c>
      <c r="O6914" s="3" t="s">
        <v>1027</v>
      </c>
      <c r="P6914" s="4">
        <v>25774.0</v>
      </c>
      <c r="Q6914" s="3" t="s">
        <v>352</v>
      </c>
      <c r="S6914" s="3" t="s">
        <v>29</v>
      </c>
    </row>
    <row r="6915">
      <c r="A6915" s="2">
        <v>42318.71488425926</v>
      </c>
      <c r="B6915" s="3">
        <v>27.0</v>
      </c>
      <c r="C6915" s="3" t="s">
        <v>6139</v>
      </c>
      <c r="D6915" s="3">
        <v>25.0</v>
      </c>
      <c r="E6915" s="3" t="s">
        <v>6158</v>
      </c>
      <c r="F6915" s="3">
        <v>10.0</v>
      </c>
      <c r="G6915" s="3">
        <v>2.0</v>
      </c>
      <c r="H6915" s="3" t="s">
        <v>7006</v>
      </c>
      <c r="I6915" s="3" t="s">
        <v>7007</v>
      </c>
      <c r="J6915" s="3" t="s">
        <v>922</v>
      </c>
      <c r="K6915" s="3" t="s">
        <v>24</v>
      </c>
      <c r="L6915" s="3">
        <v>8.0</v>
      </c>
      <c r="M6915" s="3" t="s">
        <v>25</v>
      </c>
      <c r="N6915" s="3" t="s">
        <v>7031</v>
      </c>
      <c r="O6915" s="3" t="s">
        <v>69</v>
      </c>
      <c r="P6915" s="4">
        <v>19008.0</v>
      </c>
      <c r="Q6915" s="3" t="s">
        <v>145</v>
      </c>
      <c r="S6915" s="3" t="s">
        <v>34</v>
      </c>
    </row>
    <row r="6916">
      <c r="A6916" s="2">
        <v>42318.71488425926</v>
      </c>
      <c r="B6916" s="3">
        <v>27.0</v>
      </c>
      <c r="C6916" s="3" t="s">
        <v>6139</v>
      </c>
      <c r="D6916" s="3">
        <v>25.0</v>
      </c>
      <c r="E6916" s="3" t="s">
        <v>6158</v>
      </c>
      <c r="F6916" s="3">
        <v>10.0</v>
      </c>
      <c r="G6916" s="3">
        <v>2.0</v>
      </c>
      <c r="H6916" s="3" t="s">
        <v>7006</v>
      </c>
      <c r="I6916" s="3" t="s">
        <v>7007</v>
      </c>
      <c r="J6916" s="3" t="s">
        <v>922</v>
      </c>
      <c r="K6916" s="3" t="s">
        <v>24</v>
      </c>
      <c r="L6916" s="3">
        <v>9.0</v>
      </c>
      <c r="M6916" s="3" t="s">
        <v>30</v>
      </c>
      <c r="N6916" s="3" t="s">
        <v>7032</v>
      </c>
      <c r="O6916" s="3" t="s">
        <v>139</v>
      </c>
      <c r="P6916" s="4">
        <v>23523.0</v>
      </c>
      <c r="Q6916" s="3" t="s">
        <v>33</v>
      </c>
      <c r="S6916" s="3" t="s">
        <v>29</v>
      </c>
    </row>
    <row r="6917">
      <c r="A6917" s="2">
        <v>42318.71488425926</v>
      </c>
      <c r="B6917" s="3">
        <v>27.0</v>
      </c>
      <c r="C6917" s="3" t="s">
        <v>6139</v>
      </c>
      <c r="D6917" s="3">
        <v>25.0</v>
      </c>
      <c r="E6917" s="3" t="s">
        <v>6158</v>
      </c>
      <c r="F6917" s="3">
        <v>10.0</v>
      </c>
      <c r="G6917" s="3">
        <v>2.0</v>
      </c>
      <c r="H6917" s="3" t="s">
        <v>7006</v>
      </c>
      <c r="I6917" s="3" t="s">
        <v>7007</v>
      </c>
      <c r="J6917" s="3" t="s">
        <v>922</v>
      </c>
      <c r="K6917" s="3" t="s">
        <v>24</v>
      </c>
      <c r="L6917" s="3">
        <v>10.0</v>
      </c>
      <c r="M6917" s="3" t="s">
        <v>25</v>
      </c>
      <c r="N6917" s="3" t="s">
        <v>7033</v>
      </c>
      <c r="O6917" s="3" t="s">
        <v>7034</v>
      </c>
      <c r="P6917" s="4">
        <v>26561.0</v>
      </c>
      <c r="Q6917" s="3" t="s">
        <v>1955</v>
      </c>
      <c r="S6917" s="3" t="s">
        <v>34</v>
      </c>
    </row>
    <row r="6918">
      <c r="A6918" s="2">
        <v>42318.71488425926</v>
      </c>
      <c r="B6918" s="3">
        <v>27.0</v>
      </c>
      <c r="C6918" s="3" t="s">
        <v>6139</v>
      </c>
      <c r="D6918" s="3">
        <v>25.0</v>
      </c>
      <c r="E6918" s="3" t="s">
        <v>6158</v>
      </c>
      <c r="F6918" s="3">
        <v>10.0</v>
      </c>
      <c r="G6918" s="3">
        <v>2.0</v>
      </c>
      <c r="H6918" s="3" t="s">
        <v>7006</v>
      </c>
      <c r="I6918" s="3" t="s">
        <v>7007</v>
      </c>
      <c r="J6918" s="3" t="s">
        <v>922</v>
      </c>
      <c r="K6918" s="3" t="s">
        <v>24</v>
      </c>
      <c r="L6918" s="3">
        <v>11.0</v>
      </c>
      <c r="M6918" s="3" t="s">
        <v>30</v>
      </c>
      <c r="N6918" s="3" t="s">
        <v>7035</v>
      </c>
      <c r="O6918" s="3" t="s">
        <v>6477</v>
      </c>
      <c r="P6918" s="4">
        <v>34369.0</v>
      </c>
      <c r="Q6918" s="3" t="s">
        <v>191</v>
      </c>
      <c r="S6918" s="3" t="s">
        <v>34</v>
      </c>
    </row>
    <row r="6919">
      <c r="A6919" s="2">
        <v>42318.71488425926</v>
      </c>
      <c r="B6919" s="3">
        <v>27.0</v>
      </c>
      <c r="C6919" s="3" t="s">
        <v>6139</v>
      </c>
      <c r="D6919" s="3">
        <v>25.0</v>
      </c>
      <c r="E6919" s="3" t="s">
        <v>6158</v>
      </c>
      <c r="F6919" s="3">
        <v>10.0</v>
      </c>
      <c r="G6919" s="3">
        <v>2.0</v>
      </c>
      <c r="H6919" s="3" t="s">
        <v>7006</v>
      </c>
      <c r="I6919" s="3" t="s">
        <v>7007</v>
      </c>
      <c r="J6919" s="3" t="s">
        <v>922</v>
      </c>
      <c r="K6919" s="3" t="s">
        <v>24</v>
      </c>
      <c r="L6919" s="3">
        <v>12.0</v>
      </c>
      <c r="M6919" s="3" t="s">
        <v>25</v>
      </c>
      <c r="N6919" s="3" t="s">
        <v>7036</v>
      </c>
      <c r="O6919" s="3" t="s">
        <v>69</v>
      </c>
      <c r="P6919" s="4">
        <v>19841.0</v>
      </c>
      <c r="Q6919" s="3" t="s">
        <v>205</v>
      </c>
      <c r="S6919" s="3" t="s">
        <v>29</v>
      </c>
    </row>
    <row r="6920">
      <c r="A6920" s="2">
        <v>42318.71488425926</v>
      </c>
      <c r="B6920" s="3">
        <v>27.0</v>
      </c>
      <c r="C6920" s="3" t="s">
        <v>6139</v>
      </c>
      <c r="D6920" s="3">
        <v>25.0</v>
      </c>
      <c r="E6920" s="3" t="s">
        <v>6158</v>
      </c>
      <c r="F6920" s="3">
        <v>10.0</v>
      </c>
      <c r="G6920" s="3">
        <v>2.0</v>
      </c>
      <c r="H6920" s="3" t="s">
        <v>7006</v>
      </c>
      <c r="I6920" s="3" t="s">
        <v>7007</v>
      </c>
      <c r="J6920" s="3" t="s">
        <v>922</v>
      </c>
      <c r="K6920" s="3" t="s">
        <v>24</v>
      </c>
      <c r="L6920" s="3">
        <v>13.0</v>
      </c>
      <c r="M6920" s="3" t="s">
        <v>30</v>
      </c>
      <c r="N6920" s="3" t="s">
        <v>7037</v>
      </c>
      <c r="O6920" s="3" t="s">
        <v>361</v>
      </c>
      <c r="P6920" s="4">
        <v>33123.0</v>
      </c>
      <c r="Q6920" s="3" t="s">
        <v>132</v>
      </c>
      <c r="S6920" s="3" t="s">
        <v>34</v>
      </c>
    </row>
    <row r="6921">
      <c r="A6921" s="2">
        <v>42318.71488425926</v>
      </c>
      <c r="B6921" s="3">
        <v>27.0</v>
      </c>
      <c r="C6921" s="3" t="s">
        <v>6139</v>
      </c>
      <c r="D6921" s="3">
        <v>25.0</v>
      </c>
      <c r="E6921" s="3" t="s">
        <v>6158</v>
      </c>
      <c r="F6921" s="3">
        <v>10.0</v>
      </c>
      <c r="G6921" s="3">
        <v>2.0</v>
      </c>
      <c r="H6921" s="3" t="s">
        <v>7006</v>
      </c>
      <c r="I6921" s="3" t="s">
        <v>7007</v>
      </c>
      <c r="J6921" s="3" t="s">
        <v>922</v>
      </c>
      <c r="K6921" s="3" t="s">
        <v>24</v>
      </c>
      <c r="L6921" s="3">
        <v>14.0</v>
      </c>
      <c r="M6921" s="3" t="s">
        <v>25</v>
      </c>
      <c r="N6921" s="3" t="s">
        <v>5909</v>
      </c>
      <c r="O6921" s="3" t="s">
        <v>1452</v>
      </c>
      <c r="P6921" s="4">
        <v>21698.0</v>
      </c>
      <c r="Q6921" s="3" t="s">
        <v>149</v>
      </c>
      <c r="S6921" s="3" t="s">
        <v>34</v>
      </c>
    </row>
    <row r="6922">
      <c r="A6922" s="2">
        <v>42318.71488425926</v>
      </c>
      <c r="B6922" s="3">
        <v>27.0</v>
      </c>
      <c r="C6922" s="3" t="s">
        <v>6139</v>
      </c>
      <c r="D6922" s="3">
        <v>25.0</v>
      </c>
      <c r="E6922" s="3" t="s">
        <v>6158</v>
      </c>
      <c r="F6922" s="3">
        <v>10.0</v>
      </c>
      <c r="G6922" s="3">
        <v>2.0</v>
      </c>
      <c r="H6922" s="3" t="s">
        <v>7006</v>
      </c>
      <c r="I6922" s="3" t="s">
        <v>7007</v>
      </c>
      <c r="J6922" s="3" t="s">
        <v>922</v>
      </c>
      <c r="K6922" s="3" t="s">
        <v>24</v>
      </c>
      <c r="L6922" s="3">
        <v>15.0</v>
      </c>
      <c r="M6922" s="3" t="s">
        <v>30</v>
      </c>
      <c r="N6922" s="3" t="s">
        <v>7038</v>
      </c>
      <c r="O6922" s="3" t="s">
        <v>193</v>
      </c>
      <c r="P6922" s="4">
        <v>20144.0</v>
      </c>
      <c r="Q6922" s="3" t="s">
        <v>105</v>
      </c>
      <c r="S6922" s="3" t="s">
        <v>34</v>
      </c>
    </row>
    <row r="6923">
      <c r="A6923" s="2">
        <v>42318.71488425926</v>
      </c>
      <c r="B6923" s="3">
        <v>27.0</v>
      </c>
      <c r="C6923" s="3" t="s">
        <v>6139</v>
      </c>
      <c r="D6923" s="3">
        <v>25.0</v>
      </c>
      <c r="E6923" s="3" t="s">
        <v>6158</v>
      </c>
      <c r="F6923" s="3">
        <v>10.0</v>
      </c>
      <c r="G6923" s="3">
        <v>2.0</v>
      </c>
      <c r="H6923" s="3" t="s">
        <v>7006</v>
      </c>
      <c r="I6923" s="3" t="s">
        <v>7007</v>
      </c>
      <c r="J6923" s="3" t="s">
        <v>922</v>
      </c>
      <c r="K6923" s="3" t="s">
        <v>24</v>
      </c>
      <c r="L6923" s="3">
        <v>16.0</v>
      </c>
      <c r="M6923" s="3" t="s">
        <v>25</v>
      </c>
      <c r="N6923" s="3" t="s">
        <v>7039</v>
      </c>
      <c r="O6923" s="3" t="s">
        <v>7040</v>
      </c>
      <c r="P6923" s="4">
        <v>24090.0</v>
      </c>
      <c r="Q6923" s="3" t="s">
        <v>72</v>
      </c>
      <c r="S6923" s="3" t="s">
        <v>34</v>
      </c>
    </row>
    <row r="6924">
      <c r="A6924" s="2">
        <v>42318.71488425926</v>
      </c>
      <c r="B6924" s="3">
        <v>27.0</v>
      </c>
      <c r="C6924" s="3" t="s">
        <v>6139</v>
      </c>
      <c r="D6924" s="3">
        <v>25.0</v>
      </c>
      <c r="E6924" s="3" t="s">
        <v>6158</v>
      </c>
      <c r="F6924" s="3">
        <v>10.0</v>
      </c>
      <c r="G6924" s="3">
        <v>2.0</v>
      </c>
      <c r="H6924" s="3" t="s">
        <v>7006</v>
      </c>
      <c r="I6924" s="3" t="s">
        <v>7007</v>
      </c>
      <c r="J6924" s="3" t="s">
        <v>922</v>
      </c>
      <c r="K6924" s="3" t="s">
        <v>24</v>
      </c>
      <c r="L6924" s="3">
        <v>17.0</v>
      </c>
      <c r="M6924" s="3" t="s">
        <v>30</v>
      </c>
      <c r="N6924" s="3" t="s">
        <v>7041</v>
      </c>
      <c r="O6924" s="3" t="s">
        <v>171</v>
      </c>
      <c r="P6924" s="4">
        <v>18376.0</v>
      </c>
      <c r="Q6924" s="3" t="s">
        <v>86</v>
      </c>
      <c r="S6924" s="3" t="s">
        <v>34</v>
      </c>
    </row>
    <row r="6925">
      <c r="A6925" s="2">
        <v>42318.71488425926</v>
      </c>
      <c r="B6925" s="3">
        <v>27.0</v>
      </c>
      <c r="C6925" s="3" t="s">
        <v>6139</v>
      </c>
      <c r="D6925" s="3">
        <v>25.0</v>
      </c>
      <c r="E6925" s="3" t="s">
        <v>6158</v>
      </c>
      <c r="F6925" s="3">
        <v>10.0</v>
      </c>
      <c r="G6925" s="3">
        <v>2.0</v>
      </c>
      <c r="H6925" s="3" t="s">
        <v>7006</v>
      </c>
      <c r="I6925" s="3" t="s">
        <v>7007</v>
      </c>
      <c r="J6925" s="3" t="s">
        <v>922</v>
      </c>
      <c r="K6925" s="3" t="s">
        <v>24</v>
      </c>
      <c r="L6925" s="3">
        <v>18.0</v>
      </c>
      <c r="M6925" s="3" t="s">
        <v>25</v>
      </c>
      <c r="N6925" s="3" t="s">
        <v>7042</v>
      </c>
      <c r="O6925" s="3" t="s">
        <v>2453</v>
      </c>
      <c r="P6925" s="4">
        <v>32697.0</v>
      </c>
      <c r="Q6925" s="3" t="s">
        <v>60</v>
      </c>
      <c r="S6925" s="3" t="s">
        <v>34</v>
      </c>
    </row>
    <row r="6926">
      <c r="A6926" s="2">
        <v>42318.71488425926</v>
      </c>
      <c r="B6926" s="3">
        <v>27.0</v>
      </c>
      <c r="C6926" s="3" t="s">
        <v>6139</v>
      </c>
      <c r="D6926" s="3">
        <v>25.0</v>
      </c>
      <c r="E6926" s="3" t="s">
        <v>6158</v>
      </c>
      <c r="F6926" s="3">
        <v>10.0</v>
      </c>
      <c r="G6926" s="3">
        <v>2.0</v>
      </c>
      <c r="H6926" s="3" t="s">
        <v>7006</v>
      </c>
      <c r="I6926" s="3" t="s">
        <v>7007</v>
      </c>
      <c r="J6926" s="3" t="s">
        <v>922</v>
      </c>
      <c r="K6926" s="3" t="s">
        <v>24</v>
      </c>
      <c r="L6926" s="3">
        <v>19.0</v>
      </c>
      <c r="M6926" s="3" t="s">
        <v>30</v>
      </c>
      <c r="N6926" s="3" t="s">
        <v>7043</v>
      </c>
      <c r="O6926" s="3" t="s">
        <v>1027</v>
      </c>
      <c r="P6926" s="4">
        <v>29434.0</v>
      </c>
      <c r="Q6926" s="3" t="s">
        <v>345</v>
      </c>
      <c r="S6926" s="3" t="s">
        <v>34</v>
      </c>
    </row>
    <row r="6927">
      <c r="A6927" s="2">
        <v>42318.71488425926</v>
      </c>
      <c r="B6927" s="3">
        <v>27.0</v>
      </c>
      <c r="C6927" s="3" t="s">
        <v>6139</v>
      </c>
      <c r="D6927" s="3">
        <v>25.0</v>
      </c>
      <c r="E6927" s="3" t="s">
        <v>6158</v>
      </c>
      <c r="F6927" s="3">
        <v>10.0</v>
      </c>
      <c r="G6927" s="3">
        <v>2.0</v>
      </c>
      <c r="H6927" s="3" t="s">
        <v>7006</v>
      </c>
      <c r="I6927" s="3" t="s">
        <v>7007</v>
      </c>
      <c r="J6927" s="3" t="s">
        <v>922</v>
      </c>
      <c r="K6927" s="3" t="s">
        <v>24</v>
      </c>
      <c r="L6927" s="3">
        <v>20.0</v>
      </c>
      <c r="M6927" s="3" t="s">
        <v>25</v>
      </c>
      <c r="N6927" s="3" t="s">
        <v>2310</v>
      </c>
      <c r="O6927" s="3" t="s">
        <v>1873</v>
      </c>
      <c r="P6927" s="4">
        <v>27373.0</v>
      </c>
      <c r="Q6927" s="3" t="s">
        <v>115</v>
      </c>
      <c r="S6927" s="3" t="s">
        <v>34</v>
      </c>
    </row>
    <row r="6928">
      <c r="A6928" s="2">
        <v>42318.71488425926</v>
      </c>
      <c r="B6928" s="3">
        <v>27.0</v>
      </c>
      <c r="C6928" s="3" t="s">
        <v>6139</v>
      </c>
      <c r="D6928" s="3">
        <v>25.0</v>
      </c>
      <c r="E6928" s="3" t="s">
        <v>6158</v>
      </c>
      <c r="F6928" s="3">
        <v>10.0</v>
      </c>
      <c r="G6928" s="3">
        <v>2.0</v>
      </c>
      <c r="H6928" s="3" t="s">
        <v>7006</v>
      </c>
      <c r="I6928" s="3" t="s">
        <v>7007</v>
      </c>
      <c r="J6928" s="3" t="s">
        <v>922</v>
      </c>
      <c r="K6928" s="3" t="s">
        <v>24</v>
      </c>
      <c r="L6928" s="3">
        <v>21.0</v>
      </c>
      <c r="M6928" s="3" t="s">
        <v>30</v>
      </c>
      <c r="N6928" s="3" t="s">
        <v>7044</v>
      </c>
      <c r="O6928" s="3" t="s">
        <v>1706</v>
      </c>
      <c r="P6928" s="4">
        <v>17148.0</v>
      </c>
      <c r="Q6928" s="3" t="s">
        <v>86</v>
      </c>
      <c r="S6928" s="3" t="s">
        <v>34</v>
      </c>
    </row>
    <row r="6929">
      <c r="A6929" s="2">
        <v>42318.71488425926</v>
      </c>
      <c r="B6929" s="3">
        <v>27.0</v>
      </c>
      <c r="C6929" s="3" t="s">
        <v>6139</v>
      </c>
      <c r="D6929" s="3">
        <v>39.0</v>
      </c>
      <c r="E6929" s="3" t="s">
        <v>6179</v>
      </c>
      <c r="F6929" s="3">
        <v>10.0</v>
      </c>
      <c r="G6929" s="3">
        <v>2.0</v>
      </c>
      <c r="H6929" s="3" t="s">
        <v>7006</v>
      </c>
      <c r="I6929" s="3" t="s">
        <v>7007</v>
      </c>
      <c r="J6929" s="3" t="s">
        <v>922</v>
      </c>
      <c r="K6929" s="3" t="s">
        <v>24</v>
      </c>
      <c r="L6929" s="3">
        <v>1.0</v>
      </c>
      <c r="M6929" s="3" t="s">
        <v>30</v>
      </c>
      <c r="N6929" s="3" t="s">
        <v>6107</v>
      </c>
      <c r="O6929" s="3" t="s">
        <v>329</v>
      </c>
      <c r="P6929" s="4">
        <v>22180.0</v>
      </c>
      <c r="Q6929" s="3" t="s">
        <v>110</v>
      </c>
      <c r="S6929" s="3" t="s">
        <v>29</v>
      </c>
    </row>
    <row r="6930">
      <c r="A6930" s="2">
        <v>42318.71488425926</v>
      </c>
      <c r="B6930" s="3">
        <v>27.0</v>
      </c>
      <c r="C6930" s="3" t="s">
        <v>6139</v>
      </c>
      <c r="D6930" s="3">
        <v>39.0</v>
      </c>
      <c r="E6930" s="3" t="s">
        <v>6179</v>
      </c>
      <c r="F6930" s="3">
        <v>10.0</v>
      </c>
      <c r="G6930" s="3">
        <v>2.0</v>
      </c>
      <c r="H6930" s="3" t="s">
        <v>7006</v>
      </c>
      <c r="I6930" s="3" t="s">
        <v>7007</v>
      </c>
      <c r="J6930" s="3" t="s">
        <v>922</v>
      </c>
      <c r="K6930" s="3" t="s">
        <v>24</v>
      </c>
      <c r="L6930" s="3">
        <v>2.0</v>
      </c>
      <c r="M6930" s="3" t="s">
        <v>25</v>
      </c>
      <c r="N6930" s="3" t="s">
        <v>4825</v>
      </c>
      <c r="O6930" s="3" t="s">
        <v>42</v>
      </c>
      <c r="P6930" s="4">
        <v>24883.0</v>
      </c>
      <c r="Q6930" s="3" t="s">
        <v>169</v>
      </c>
      <c r="S6930" s="3" t="s">
        <v>34</v>
      </c>
    </row>
    <row r="6931">
      <c r="A6931" s="2">
        <v>42318.71488425926</v>
      </c>
      <c r="B6931" s="3">
        <v>27.0</v>
      </c>
      <c r="C6931" s="3" t="s">
        <v>6139</v>
      </c>
      <c r="D6931" s="3">
        <v>39.0</v>
      </c>
      <c r="E6931" s="3" t="s">
        <v>6179</v>
      </c>
      <c r="F6931" s="3">
        <v>10.0</v>
      </c>
      <c r="G6931" s="3">
        <v>2.0</v>
      </c>
      <c r="H6931" s="3" t="s">
        <v>7006</v>
      </c>
      <c r="I6931" s="3" t="s">
        <v>7007</v>
      </c>
      <c r="J6931" s="3" t="s">
        <v>922</v>
      </c>
      <c r="K6931" s="3" t="s">
        <v>24</v>
      </c>
      <c r="L6931" s="3">
        <v>3.0</v>
      </c>
      <c r="M6931" s="3" t="s">
        <v>30</v>
      </c>
      <c r="N6931" s="3" t="s">
        <v>831</v>
      </c>
      <c r="O6931" s="3" t="s">
        <v>193</v>
      </c>
      <c r="P6931" s="4">
        <v>21504.0</v>
      </c>
      <c r="Q6931" s="3" t="s">
        <v>110</v>
      </c>
      <c r="S6931" s="3" t="s">
        <v>34</v>
      </c>
    </row>
    <row r="6932">
      <c r="A6932" s="2">
        <v>42318.71488425926</v>
      </c>
      <c r="B6932" s="3">
        <v>27.0</v>
      </c>
      <c r="C6932" s="3" t="s">
        <v>6139</v>
      </c>
      <c r="D6932" s="3">
        <v>39.0</v>
      </c>
      <c r="E6932" s="3" t="s">
        <v>6179</v>
      </c>
      <c r="F6932" s="3">
        <v>10.0</v>
      </c>
      <c r="G6932" s="3">
        <v>2.0</v>
      </c>
      <c r="H6932" s="3" t="s">
        <v>7006</v>
      </c>
      <c r="I6932" s="3" t="s">
        <v>7007</v>
      </c>
      <c r="J6932" s="3" t="s">
        <v>922</v>
      </c>
      <c r="K6932" s="3" t="s">
        <v>24</v>
      </c>
      <c r="L6932" s="3">
        <v>4.0</v>
      </c>
      <c r="M6932" s="3" t="s">
        <v>25</v>
      </c>
      <c r="N6932" s="3" t="s">
        <v>4476</v>
      </c>
      <c r="O6932" s="3" t="s">
        <v>243</v>
      </c>
      <c r="P6932" s="4">
        <v>19710.0</v>
      </c>
      <c r="Q6932" s="3" t="s">
        <v>96</v>
      </c>
      <c r="S6932" s="3" t="s">
        <v>29</v>
      </c>
    </row>
    <row r="6933">
      <c r="A6933" s="2">
        <v>42318.71488425926</v>
      </c>
      <c r="B6933" s="3">
        <v>27.0</v>
      </c>
      <c r="C6933" s="3" t="s">
        <v>6139</v>
      </c>
      <c r="D6933" s="3">
        <v>39.0</v>
      </c>
      <c r="E6933" s="3" t="s">
        <v>6179</v>
      </c>
      <c r="F6933" s="3">
        <v>10.0</v>
      </c>
      <c r="G6933" s="3">
        <v>2.0</v>
      </c>
      <c r="H6933" s="3" t="s">
        <v>7006</v>
      </c>
      <c r="I6933" s="3" t="s">
        <v>7007</v>
      </c>
      <c r="J6933" s="3" t="s">
        <v>922</v>
      </c>
      <c r="K6933" s="3" t="s">
        <v>24</v>
      </c>
      <c r="L6933" s="3">
        <v>5.0</v>
      </c>
      <c r="M6933" s="3" t="s">
        <v>30</v>
      </c>
      <c r="N6933" s="3" t="s">
        <v>7045</v>
      </c>
      <c r="O6933" s="3" t="s">
        <v>57</v>
      </c>
      <c r="P6933" s="4">
        <v>27708.0</v>
      </c>
      <c r="Q6933" s="3" t="s">
        <v>132</v>
      </c>
      <c r="S6933" s="3" t="s">
        <v>29</v>
      </c>
    </row>
    <row r="6934">
      <c r="A6934" s="2">
        <v>42318.71488425926</v>
      </c>
      <c r="B6934" s="3">
        <v>27.0</v>
      </c>
      <c r="C6934" s="3" t="s">
        <v>6139</v>
      </c>
      <c r="D6934" s="3">
        <v>39.0</v>
      </c>
      <c r="E6934" s="3" t="s">
        <v>6179</v>
      </c>
      <c r="F6934" s="3">
        <v>10.0</v>
      </c>
      <c r="G6934" s="3">
        <v>2.0</v>
      </c>
      <c r="H6934" s="3" t="s">
        <v>7006</v>
      </c>
      <c r="I6934" s="3" t="s">
        <v>7007</v>
      </c>
      <c r="J6934" s="3" t="s">
        <v>922</v>
      </c>
      <c r="K6934" s="3" t="s">
        <v>24</v>
      </c>
      <c r="L6934" s="3">
        <v>6.0</v>
      </c>
      <c r="M6934" s="3" t="s">
        <v>25</v>
      </c>
      <c r="N6934" s="3" t="s">
        <v>5792</v>
      </c>
      <c r="O6934" s="3" t="s">
        <v>5060</v>
      </c>
      <c r="P6934" s="4">
        <v>32394.0</v>
      </c>
      <c r="Q6934" s="3" t="s">
        <v>110</v>
      </c>
      <c r="S6934" s="3" t="s">
        <v>34</v>
      </c>
    </row>
    <row r="6935">
      <c r="A6935" s="2">
        <v>42318.71488425926</v>
      </c>
      <c r="B6935" s="3">
        <v>27.0</v>
      </c>
      <c r="C6935" s="3" t="s">
        <v>6139</v>
      </c>
      <c r="D6935" s="3">
        <v>39.0</v>
      </c>
      <c r="E6935" s="3" t="s">
        <v>6179</v>
      </c>
      <c r="F6935" s="3">
        <v>10.0</v>
      </c>
      <c r="G6935" s="3">
        <v>2.0</v>
      </c>
      <c r="H6935" s="3" t="s">
        <v>7006</v>
      </c>
      <c r="I6935" s="3" t="s">
        <v>7007</v>
      </c>
      <c r="J6935" s="3" t="s">
        <v>922</v>
      </c>
      <c r="K6935" s="3" t="s">
        <v>24</v>
      </c>
      <c r="L6935" s="3">
        <v>7.0</v>
      </c>
      <c r="M6935" s="3" t="s">
        <v>30</v>
      </c>
      <c r="N6935" s="3" t="s">
        <v>4403</v>
      </c>
      <c r="O6935" s="3" t="s">
        <v>6183</v>
      </c>
      <c r="P6935" s="4">
        <v>18183.0</v>
      </c>
      <c r="Q6935" s="3" t="s">
        <v>86</v>
      </c>
      <c r="S6935" s="3" t="s">
        <v>34</v>
      </c>
    </row>
    <row r="6936">
      <c r="A6936" s="2">
        <v>42318.71488425926</v>
      </c>
      <c r="B6936" s="3">
        <v>27.0</v>
      </c>
      <c r="C6936" s="3" t="s">
        <v>6139</v>
      </c>
      <c r="D6936" s="3">
        <v>39.0</v>
      </c>
      <c r="E6936" s="3" t="s">
        <v>6179</v>
      </c>
      <c r="F6936" s="3">
        <v>10.0</v>
      </c>
      <c r="G6936" s="3">
        <v>2.0</v>
      </c>
      <c r="H6936" s="3" t="s">
        <v>7006</v>
      </c>
      <c r="I6936" s="3" t="s">
        <v>7007</v>
      </c>
      <c r="J6936" s="3" t="s">
        <v>922</v>
      </c>
      <c r="K6936" s="3" t="s">
        <v>24</v>
      </c>
      <c r="L6936" s="3">
        <v>8.0</v>
      </c>
      <c r="M6936" s="3" t="s">
        <v>25</v>
      </c>
      <c r="N6936" s="3" t="s">
        <v>7046</v>
      </c>
      <c r="O6936" s="3" t="s">
        <v>1527</v>
      </c>
      <c r="P6936" s="4">
        <v>28348.0</v>
      </c>
      <c r="Q6936" s="3" t="s">
        <v>110</v>
      </c>
      <c r="S6936" s="3" t="s">
        <v>34</v>
      </c>
    </row>
    <row r="6937">
      <c r="A6937" s="2">
        <v>42318.71488425926</v>
      </c>
      <c r="B6937" s="3">
        <v>27.0</v>
      </c>
      <c r="C6937" s="3" t="s">
        <v>6139</v>
      </c>
      <c r="D6937" s="3">
        <v>39.0</v>
      </c>
      <c r="E6937" s="3" t="s">
        <v>6179</v>
      </c>
      <c r="F6937" s="3">
        <v>10.0</v>
      </c>
      <c r="G6937" s="3">
        <v>2.0</v>
      </c>
      <c r="H6937" s="3" t="s">
        <v>7006</v>
      </c>
      <c r="I6937" s="3" t="s">
        <v>7007</v>
      </c>
      <c r="J6937" s="3" t="s">
        <v>922</v>
      </c>
      <c r="K6937" s="3" t="s">
        <v>24</v>
      </c>
      <c r="L6937" s="3">
        <v>9.0</v>
      </c>
      <c r="M6937" s="3" t="s">
        <v>30</v>
      </c>
      <c r="N6937" s="3" t="s">
        <v>7047</v>
      </c>
      <c r="O6937" s="3" t="s">
        <v>1400</v>
      </c>
      <c r="P6937" s="4">
        <v>33113.0</v>
      </c>
      <c r="Q6937" s="3" t="s">
        <v>221</v>
      </c>
      <c r="S6937" s="3" t="s">
        <v>34</v>
      </c>
    </row>
    <row r="6938">
      <c r="A6938" s="2">
        <v>42318.71488425926</v>
      </c>
      <c r="B6938" s="3">
        <v>27.0</v>
      </c>
      <c r="C6938" s="3" t="s">
        <v>6139</v>
      </c>
      <c r="D6938" s="3">
        <v>39.0</v>
      </c>
      <c r="E6938" s="3" t="s">
        <v>6179</v>
      </c>
      <c r="F6938" s="3">
        <v>10.0</v>
      </c>
      <c r="G6938" s="3">
        <v>2.0</v>
      </c>
      <c r="H6938" s="3" t="s">
        <v>7006</v>
      </c>
      <c r="I6938" s="3" t="s">
        <v>7007</v>
      </c>
      <c r="J6938" s="3" t="s">
        <v>922</v>
      </c>
      <c r="K6938" s="3" t="s">
        <v>24</v>
      </c>
      <c r="L6938" s="3">
        <v>10.0</v>
      </c>
      <c r="M6938" s="3" t="s">
        <v>25</v>
      </c>
      <c r="N6938" s="3" t="s">
        <v>5518</v>
      </c>
      <c r="O6938" s="3" t="s">
        <v>6209</v>
      </c>
      <c r="P6938" s="4">
        <v>28510.0</v>
      </c>
      <c r="Q6938" s="3" t="s">
        <v>189</v>
      </c>
      <c r="S6938" s="3" t="s">
        <v>34</v>
      </c>
    </row>
    <row r="6939">
      <c r="A6939" s="2">
        <v>42318.71488425926</v>
      </c>
      <c r="B6939" s="3">
        <v>27.0</v>
      </c>
      <c r="C6939" s="3" t="s">
        <v>6139</v>
      </c>
      <c r="D6939" s="3">
        <v>39.0</v>
      </c>
      <c r="E6939" s="3" t="s">
        <v>6179</v>
      </c>
      <c r="F6939" s="3">
        <v>10.0</v>
      </c>
      <c r="G6939" s="3">
        <v>2.0</v>
      </c>
      <c r="H6939" s="3" t="s">
        <v>7006</v>
      </c>
      <c r="I6939" s="3" t="s">
        <v>7007</v>
      </c>
      <c r="J6939" s="3" t="s">
        <v>922</v>
      </c>
      <c r="K6939" s="3" t="s">
        <v>24</v>
      </c>
      <c r="L6939" s="3">
        <v>11.0</v>
      </c>
      <c r="M6939" s="3" t="s">
        <v>30</v>
      </c>
      <c r="N6939" s="3" t="s">
        <v>7048</v>
      </c>
      <c r="O6939" s="3" t="s">
        <v>215</v>
      </c>
      <c r="P6939" s="4">
        <v>20945.0</v>
      </c>
      <c r="Q6939" s="3" t="s">
        <v>43</v>
      </c>
      <c r="S6939" s="3" t="s">
        <v>34</v>
      </c>
    </row>
    <row r="6940">
      <c r="A6940" s="2">
        <v>42318.71488425926</v>
      </c>
      <c r="B6940" s="3">
        <v>27.0</v>
      </c>
      <c r="C6940" s="3" t="s">
        <v>6139</v>
      </c>
      <c r="D6940" s="3">
        <v>58.0</v>
      </c>
      <c r="E6940" s="3" t="s">
        <v>6189</v>
      </c>
      <c r="F6940" s="3">
        <v>10.0</v>
      </c>
      <c r="G6940" s="3">
        <v>2.0</v>
      </c>
      <c r="H6940" s="3" t="s">
        <v>7006</v>
      </c>
      <c r="I6940" s="3" t="s">
        <v>7007</v>
      </c>
      <c r="J6940" s="3" t="s">
        <v>922</v>
      </c>
      <c r="K6940" s="3" t="s">
        <v>24</v>
      </c>
      <c r="L6940" s="3">
        <v>1.0</v>
      </c>
      <c r="M6940" s="3" t="s">
        <v>25</v>
      </c>
      <c r="N6940" s="3" t="s">
        <v>432</v>
      </c>
      <c r="O6940" s="3" t="s">
        <v>344</v>
      </c>
      <c r="P6940" s="4">
        <v>27656.0</v>
      </c>
      <c r="Q6940" s="3" t="s">
        <v>189</v>
      </c>
      <c r="S6940" s="3" t="s">
        <v>34</v>
      </c>
    </row>
    <row r="6941">
      <c r="A6941" s="2">
        <v>42318.71488425926</v>
      </c>
      <c r="B6941" s="3">
        <v>27.0</v>
      </c>
      <c r="C6941" s="3" t="s">
        <v>6139</v>
      </c>
      <c r="D6941" s="3">
        <v>58.0</v>
      </c>
      <c r="E6941" s="3" t="s">
        <v>6189</v>
      </c>
      <c r="F6941" s="3">
        <v>10.0</v>
      </c>
      <c r="G6941" s="3">
        <v>2.0</v>
      </c>
      <c r="H6941" s="3" t="s">
        <v>7006</v>
      </c>
      <c r="I6941" s="3" t="s">
        <v>7007</v>
      </c>
      <c r="J6941" s="3" t="s">
        <v>922</v>
      </c>
      <c r="K6941" s="3" t="s">
        <v>24</v>
      </c>
      <c r="L6941" s="3">
        <v>2.0</v>
      </c>
      <c r="M6941" s="3" t="s">
        <v>30</v>
      </c>
      <c r="N6941" s="3" t="s">
        <v>7049</v>
      </c>
      <c r="O6941" s="3" t="s">
        <v>1547</v>
      </c>
      <c r="P6941" s="4">
        <v>22631.0</v>
      </c>
      <c r="Q6941" s="3" t="s">
        <v>110</v>
      </c>
      <c r="S6941" s="3" t="s">
        <v>34</v>
      </c>
    </row>
    <row r="6942">
      <c r="A6942" s="2">
        <v>42318.71488425926</v>
      </c>
      <c r="B6942" s="3">
        <v>27.0</v>
      </c>
      <c r="C6942" s="3" t="s">
        <v>6139</v>
      </c>
      <c r="D6942" s="3">
        <v>58.0</v>
      </c>
      <c r="E6942" s="3" t="s">
        <v>6189</v>
      </c>
      <c r="F6942" s="3">
        <v>10.0</v>
      </c>
      <c r="G6942" s="3">
        <v>2.0</v>
      </c>
      <c r="H6942" s="3" t="s">
        <v>7006</v>
      </c>
      <c r="I6942" s="3" t="s">
        <v>7007</v>
      </c>
      <c r="J6942" s="3" t="s">
        <v>922</v>
      </c>
      <c r="K6942" s="3" t="s">
        <v>24</v>
      </c>
      <c r="L6942" s="3">
        <v>3.0</v>
      </c>
      <c r="M6942" s="3" t="s">
        <v>25</v>
      </c>
      <c r="N6942" s="3" t="s">
        <v>7050</v>
      </c>
      <c r="O6942" s="3" t="s">
        <v>7051</v>
      </c>
      <c r="P6942" s="4">
        <v>27510.0</v>
      </c>
      <c r="Q6942" s="3" t="s">
        <v>153</v>
      </c>
      <c r="S6942" s="3" t="s">
        <v>34</v>
      </c>
    </row>
    <row r="6943">
      <c r="A6943" s="2">
        <v>42318.71488425926</v>
      </c>
      <c r="B6943" s="3">
        <v>27.0</v>
      </c>
      <c r="C6943" s="3" t="s">
        <v>6139</v>
      </c>
      <c r="D6943" s="3">
        <v>58.0</v>
      </c>
      <c r="E6943" s="3" t="s">
        <v>6189</v>
      </c>
      <c r="F6943" s="3">
        <v>10.0</v>
      </c>
      <c r="G6943" s="3">
        <v>2.0</v>
      </c>
      <c r="H6943" s="3" t="s">
        <v>7006</v>
      </c>
      <c r="I6943" s="3" t="s">
        <v>7007</v>
      </c>
      <c r="J6943" s="3" t="s">
        <v>922</v>
      </c>
      <c r="K6943" s="3" t="s">
        <v>24</v>
      </c>
      <c r="L6943" s="3">
        <v>4.0</v>
      </c>
      <c r="M6943" s="3" t="s">
        <v>30</v>
      </c>
      <c r="N6943" s="3" t="s">
        <v>26</v>
      </c>
      <c r="O6943" s="3" t="s">
        <v>323</v>
      </c>
      <c r="P6943" s="4">
        <v>20505.0</v>
      </c>
      <c r="Q6943" s="3" t="s">
        <v>115</v>
      </c>
      <c r="S6943" s="3" t="s">
        <v>34</v>
      </c>
    </row>
    <row r="6944">
      <c r="A6944" s="2">
        <v>42318.71488425926</v>
      </c>
      <c r="B6944" s="3">
        <v>27.0</v>
      </c>
      <c r="C6944" s="3" t="s">
        <v>6139</v>
      </c>
      <c r="D6944" s="3">
        <v>58.0</v>
      </c>
      <c r="E6944" s="3" t="s">
        <v>6189</v>
      </c>
      <c r="F6944" s="3">
        <v>10.0</v>
      </c>
      <c r="G6944" s="3">
        <v>2.0</v>
      </c>
      <c r="H6944" s="3" t="s">
        <v>7006</v>
      </c>
      <c r="I6944" s="3" t="s">
        <v>7007</v>
      </c>
      <c r="J6944" s="3" t="s">
        <v>922</v>
      </c>
      <c r="K6944" s="3" t="s">
        <v>24</v>
      </c>
      <c r="L6944" s="3">
        <v>5.0</v>
      </c>
      <c r="M6944" s="3" t="s">
        <v>25</v>
      </c>
      <c r="N6944" s="3" t="s">
        <v>7052</v>
      </c>
      <c r="O6944" s="3" t="s">
        <v>27</v>
      </c>
      <c r="P6944" s="4">
        <v>22846.0</v>
      </c>
      <c r="Q6944" s="3" t="s">
        <v>418</v>
      </c>
      <c r="S6944" s="3" t="s">
        <v>34</v>
      </c>
    </row>
    <row r="6945">
      <c r="A6945" s="2">
        <v>42318.71488425926</v>
      </c>
      <c r="B6945" s="3">
        <v>27.0</v>
      </c>
      <c r="C6945" s="3" t="s">
        <v>6139</v>
      </c>
      <c r="D6945" s="3">
        <v>58.0</v>
      </c>
      <c r="E6945" s="3" t="s">
        <v>6189</v>
      </c>
      <c r="F6945" s="3">
        <v>10.0</v>
      </c>
      <c r="G6945" s="3">
        <v>2.0</v>
      </c>
      <c r="H6945" s="3" t="s">
        <v>7006</v>
      </c>
      <c r="I6945" s="3" t="s">
        <v>7007</v>
      </c>
      <c r="J6945" s="3" t="s">
        <v>922</v>
      </c>
      <c r="K6945" s="3" t="s">
        <v>24</v>
      </c>
      <c r="L6945" s="3">
        <v>6.0</v>
      </c>
      <c r="M6945" s="3" t="s">
        <v>30</v>
      </c>
      <c r="N6945" s="3" t="s">
        <v>7053</v>
      </c>
      <c r="O6945" s="3" t="s">
        <v>171</v>
      </c>
      <c r="P6945" s="4">
        <v>24400.0</v>
      </c>
      <c r="Q6945" s="3" t="s">
        <v>46</v>
      </c>
      <c r="S6945" s="3" t="s">
        <v>34</v>
      </c>
    </row>
    <row r="6946">
      <c r="A6946" s="2">
        <v>42318.71488425926</v>
      </c>
      <c r="B6946" s="3">
        <v>27.0</v>
      </c>
      <c r="C6946" s="3" t="s">
        <v>6139</v>
      </c>
      <c r="D6946" s="3">
        <v>58.0</v>
      </c>
      <c r="E6946" s="3" t="s">
        <v>6189</v>
      </c>
      <c r="F6946" s="3">
        <v>10.0</v>
      </c>
      <c r="G6946" s="3">
        <v>2.0</v>
      </c>
      <c r="H6946" s="3" t="s">
        <v>7006</v>
      </c>
      <c r="I6946" s="3" t="s">
        <v>7007</v>
      </c>
      <c r="J6946" s="3" t="s">
        <v>922</v>
      </c>
      <c r="K6946" s="3" t="s">
        <v>24</v>
      </c>
      <c r="L6946" s="3">
        <v>7.0</v>
      </c>
      <c r="M6946" s="3" t="s">
        <v>25</v>
      </c>
      <c r="N6946" s="3" t="s">
        <v>7054</v>
      </c>
      <c r="O6946" s="3" t="s">
        <v>7055</v>
      </c>
      <c r="P6946" s="4">
        <v>26524.0</v>
      </c>
      <c r="Q6946" s="3" t="s">
        <v>189</v>
      </c>
      <c r="S6946" s="3" t="s">
        <v>34</v>
      </c>
    </row>
    <row r="6947">
      <c r="A6947" s="2">
        <v>42318.71488425926</v>
      </c>
      <c r="B6947" s="3">
        <v>27.0</v>
      </c>
      <c r="C6947" s="3" t="s">
        <v>6139</v>
      </c>
      <c r="D6947" s="3">
        <v>58.0</v>
      </c>
      <c r="E6947" s="3" t="s">
        <v>6189</v>
      </c>
      <c r="F6947" s="3">
        <v>10.0</v>
      </c>
      <c r="G6947" s="3">
        <v>2.0</v>
      </c>
      <c r="H6947" s="3" t="s">
        <v>7006</v>
      </c>
      <c r="I6947" s="3" t="s">
        <v>7007</v>
      </c>
      <c r="J6947" s="3" t="s">
        <v>922</v>
      </c>
      <c r="K6947" s="3" t="s">
        <v>24</v>
      </c>
      <c r="L6947" s="3">
        <v>8.0</v>
      </c>
      <c r="M6947" s="3" t="s">
        <v>30</v>
      </c>
      <c r="N6947" s="3" t="s">
        <v>7056</v>
      </c>
      <c r="O6947" s="3" t="s">
        <v>7057</v>
      </c>
      <c r="P6947" s="4">
        <v>27152.0</v>
      </c>
      <c r="Q6947" s="3" t="s">
        <v>75</v>
      </c>
      <c r="S6947" s="3" t="s">
        <v>34</v>
      </c>
    </row>
    <row r="6948">
      <c r="A6948" s="2">
        <v>42318.71488425926</v>
      </c>
      <c r="B6948" s="3">
        <v>27.0</v>
      </c>
      <c r="C6948" s="3" t="s">
        <v>6139</v>
      </c>
      <c r="D6948" s="3">
        <v>58.0</v>
      </c>
      <c r="E6948" s="3" t="s">
        <v>6189</v>
      </c>
      <c r="F6948" s="3">
        <v>10.0</v>
      </c>
      <c r="G6948" s="3">
        <v>2.0</v>
      </c>
      <c r="H6948" s="3" t="s">
        <v>7006</v>
      </c>
      <c r="I6948" s="3" t="s">
        <v>7007</v>
      </c>
      <c r="J6948" s="3" t="s">
        <v>922</v>
      </c>
      <c r="K6948" s="3" t="s">
        <v>24</v>
      </c>
      <c r="L6948" s="3">
        <v>9.0</v>
      </c>
      <c r="M6948" s="3" t="s">
        <v>25</v>
      </c>
      <c r="N6948" s="3" t="s">
        <v>206</v>
      </c>
      <c r="O6948" s="3" t="s">
        <v>7058</v>
      </c>
      <c r="P6948" s="4">
        <v>32884.0</v>
      </c>
      <c r="Q6948" s="3" t="s">
        <v>132</v>
      </c>
      <c r="S6948" s="3" t="s">
        <v>34</v>
      </c>
    </row>
    <row r="6949">
      <c r="A6949" s="2">
        <v>42318.71488425926</v>
      </c>
      <c r="B6949" s="3">
        <v>27.0</v>
      </c>
      <c r="C6949" s="3" t="s">
        <v>6139</v>
      </c>
      <c r="D6949" s="3">
        <v>58.0</v>
      </c>
      <c r="E6949" s="3" t="s">
        <v>6189</v>
      </c>
      <c r="F6949" s="3">
        <v>10.0</v>
      </c>
      <c r="G6949" s="3">
        <v>2.0</v>
      </c>
      <c r="H6949" s="3" t="s">
        <v>7006</v>
      </c>
      <c r="I6949" s="3" t="s">
        <v>7007</v>
      </c>
      <c r="J6949" s="3" t="s">
        <v>922</v>
      </c>
      <c r="K6949" s="3" t="s">
        <v>24</v>
      </c>
      <c r="L6949" s="3">
        <v>10.0</v>
      </c>
      <c r="M6949" s="3" t="s">
        <v>30</v>
      </c>
      <c r="N6949" s="3" t="s">
        <v>7059</v>
      </c>
      <c r="O6949" s="3" t="s">
        <v>129</v>
      </c>
      <c r="P6949" s="4">
        <v>16803.0</v>
      </c>
      <c r="Q6949" s="3" t="s">
        <v>105</v>
      </c>
      <c r="S6949" s="3" t="s">
        <v>34</v>
      </c>
    </row>
    <row r="6950">
      <c r="A6950" s="2">
        <v>42318.71488425926</v>
      </c>
      <c r="B6950" s="3">
        <v>27.0</v>
      </c>
      <c r="C6950" s="3" t="s">
        <v>6139</v>
      </c>
      <c r="D6950" s="3">
        <v>70.0</v>
      </c>
      <c r="E6950" s="3" t="s">
        <v>6199</v>
      </c>
      <c r="F6950" s="3">
        <v>10.0</v>
      </c>
      <c r="G6950" s="3">
        <v>2.0</v>
      </c>
      <c r="H6950" s="3" t="s">
        <v>7006</v>
      </c>
      <c r="I6950" s="3" t="s">
        <v>7007</v>
      </c>
      <c r="J6950" s="3" t="s">
        <v>922</v>
      </c>
      <c r="K6950" s="3" t="s">
        <v>24</v>
      </c>
      <c r="L6950" s="3">
        <v>1.0</v>
      </c>
      <c r="M6950" s="3" t="s">
        <v>25</v>
      </c>
      <c r="N6950" s="3" t="s">
        <v>7060</v>
      </c>
      <c r="O6950" s="3" t="s">
        <v>822</v>
      </c>
      <c r="P6950" s="4">
        <v>17657.0</v>
      </c>
      <c r="Q6950" s="3" t="s">
        <v>105</v>
      </c>
      <c r="S6950" s="3" t="s">
        <v>29</v>
      </c>
    </row>
    <row r="6951">
      <c r="A6951" s="2">
        <v>42318.71488425926</v>
      </c>
      <c r="B6951" s="3">
        <v>27.0</v>
      </c>
      <c r="C6951" s="3" t="s">
        <v>6139</v>
      </c>
      <c r="D6951" s="3">
        <v>70.0</v>
      </c>
      <c r="E6951" s="3" t="s">
        <v>6199</v>
      </c>
      <c r="F6951" s="3">
        <v>10.0</v>
      </c>
      <c r="G6951" s="3">
        <v>2.0</v>
      </c>
      <c r="H6951" s="3" t="s">
        <v>7006</v>
      </c>
      <c r="I6951" s="3" t="s">
        <v>7007</v>
      </c>
      <c r="J6951" s="3" t="s">
        <v>922</v>
      </c>
      <c r="K6951" s="3" t="s">
        <v>24</v>
      </c>
      <c r="L6951" s="3">
        <v>2.0</v>
      </c>
      <c r="M6951" s="3" t="s">
        <v>30</v>
      </c>
      <c r="N6951" s="3" t="s">
        <v>7061</v>
      </c>
      <c r="O6951" s="3" t="s">
        <v>7062</v>
      </c>
      <c r="P6951" s="4">
        <v>23253.0</v>
      </c>
      <c r="Q6951" s="3" t="s">
        <v>132</v>
      </c>
      <c r="S6951" s="3" t="s">
        <v>34</v>
      </c>
    </row>
    <row r="6952">
      <c r="A6952" s="2">
        <v>42318.71488425926</v>
      </c>
      <c r="B6952" s="3">
        <v>27.0</v>
      </c>
      <c r="C6952" s="3" t="s">
        <v>6139</v>
      </c>
      <c r="D6952" s="3">
        <v>70.0</v>
      </c>
      <c r="E6952" s="3" t="s">
        <v>6199</v>
      </c>
      <c r="F6952" s="3">
        <v>10.0</v>
      </c>
      <c r="G6952" s="3">
        <v>2.0</v>
      </c>
      <c r="H6952" s="3" t="s">
        <v>7006</v>
      </c>
      <c r="I6952" s="3" t="s">
        <v>7007</v>
      </c>
      <c r="J6952" s="3" t="s">
        <v>922</v>
      </c>
      <c r="K6952" s="3" t="s">
        <v>24</v>
      </c>
      <c r="L6952" s="3">
        <v>3.0</v>
      </c>
      <c r="M6952" s="3" t="s">
        <v>25</v>
      </c>
      <c r="N6952" s="3" t="s">
        <v>7063</v>
      </c>
      <c r="O6952" s="3" t="s">
        <v>1452</v>
      </c>
      <c r="P6952" s="4">
        <v>22463.0</v>
      </c>
      <c r="Q6952" s="3" t="s">
        <v>37</v>
      </c>
      <c r="S6952" s="3" t="s">
        <v>29</v>
      </c>
    </row>
    <row r="6953">
      <c r="A6953" s="2">
        <v>42318.71488425926</v>
      </c>
      <c r="B6953" s="3">
        <v>27.0</v>
      </c>
      <c r="C6953" s="3" t="s">
        <v>6139</v>
      </c>
      <c r="D6953" s="3">
        <v>70.0</v>
      </c>
      <c r="E6953" s="3" t="s">
        <v>6199</v>
      </c>
      <c r="F6953" s="3">
        <v>10.0</v>
      </c>
      <c r="G6953" s="3">
        <v>2.0</v>
      </c>
      <c r="H6953" s="3" t="s">
        <v>7006</v>
      </c>
      <c r="I6953" s="3" t="s">
        <v>7007</v>
      </c>
      <c r="J6953" s="3" t="s">
        <v>922</v>
      </c>
      <c r="K6953" s="3" t="s">
        <v>24</v>
      </c>
      <c r="L6953" s="3">
        <v>4.0</v>
      </c>
      <c r="M6953" s="3" t="s">
        <v>30</v>
      </c>
      <c r="N6953" s="3" t="s">
        <v>378</v>
      </c>
      <c r="O6953" s="3" t="s">
        <v>850</v>
      </c>
      <c r="P6953" s="4">
        <v>25109.0</v>
      </c>
      <c r="Q6953" s="3" t="s">
        <v>55</v>
      </c>
      <c r="S6953" s="3" t="s">
        <v>34</v>
      </c>
    </row>
    <row r="6954">
      <c r="A6954" s="2">
        <v>42318.71488425926</v>
      </c>
      <c r="B6954" s="3">
        <v>27.0</v>
      </c>
      <c r="C6954" s="3" t="s">
        <v>6139</v>
      </c>
      <c r="D6954" s="3">
        <v>70.0</v>
      </c>
      <c r="E6954" s="3" t="s">
        <v>6199</v>
      </c>
      <c r="F6954" s="3">
        <v>10.0</v>
      </c>
      <c r="G6954" s="3">
        <v>2.0</v>
      </c>
      <c r="H6954" s="3" t="s">
        <v>7006</v>
      </c>
      <c r="I6954" s="3" t="s">
        <v>7007</v>
      </c>
      <c r="J6954" s="3" t="s">
        <v>922</v>
      </c>
      <c r="K6954" s="3" t="s">
        <v>24</v>
      </c>
      <c r="L6954" s="3">
        <v>5.0</v>
      </c>
      <c r="M6954" s="3" t="s">
        <v>25</v>
      </c>
      <c r="N6954" s="3" t="s">
        <v>6117</v>
      </c>
      <c r="O6954" s="3" t="s">
        <v>2026</v>
      </c>
      <c r="P6954" s="4">
        <v>23232.0</v>
      </c>
      <c r="Q6954" s="3" t="s">
        <v>55</v>
      </c>
      <c r="S6954" s="3" t="s">
        <v>34</v>
      </c>
    </row>
    <row r="6955">
      <c r="A6955" s="2">
        <v>42318.71488425926</v>
      </c>
      <c r="B6955" s="3">
        <v>27.0</v>
      </c>
      <c r="C6955" s="3" t="s">
        <v>6139</v>
      </c>
      <c r="D6955" s="3">
        <v>70.0</v>
      </c>
      <c r="E6955" s="3" t="s">
        <v>6199</v>
      </c>
      <c r="F6955" s="3">
        <v>10.0</v>
      </c>
      <c r="G6955" s="3">
        <v>2.0</v>
      </c>
      <c r="H6955" s="3" t="s">
        <v>7006</v>
      </c>
      <c r="I6955" s="3" t="s">
        <v>7007</v>
      </c>
      <c r="J6955" s="3" t="s">
        <v>922</v>
      </c>
      <c r="K6955" s="3" t="s">
        <v>24</v>
      </c>
      <c r="L6955" s="3">
        <v>6.0</v>
      </c>
      <c r="M6955" s="3" t="s">
        <v>30</v>
      </c>
      <c r="N6955" s="3" t="s">
        <v>7064</v>
      </c>
      <c r="O6955" s="3" t="s">
        <v>1116</v>
      </c>
      <c r="P6955" s="4">
        <v>25212.0</v>
      </c>
      <c r="Q6955" s="3" t="s">
        <v>52</v>
      </c>
      <c r="S6955" s="3" t="s">
        <v>34</v>
      </c>
    </row>
    <row r="6956">
      <c r="A6956" s="2">
        <v>42318.71488425926</v>
      </c>
      <c r="B6956" s="3">
        <v>27.0</v>
      </c>
      <c r="C6956" s="3" t="s">
        <v>6139</v>
      </c>
      <c r="D6956" s="3">
        <v>70.0</v>
      </c>
      <c r="E6956" s="3" t="s">
        <v>6199</v>
      </c>
      <c r="F6956" s="3">
        <v>10.0</v>
      </c>
      <c r="G6956" s="3">
        <v>2.0</v>
      </c>
      <c r="H6956" s="3" t="s">
        <v>7006</v>
      </c>
      <c r="I6956" s="3" t="s">
        <v>7007</v>
      </c>
      <c r="J6956" s="3" t="s">
        <v>922</v>
      </c>
      <c r="K6956" s="3" t="s">
        <v>24</v>
      </c>
      <c r="L6956" s="3">
        <v>7.0</v>
      </c>
      <c r="M6956" s="3" t="s">
        <v>25</v>
      </c>
      <c r="N6956" s="3" t="s">
        <v>7065</v>
      </c>
      <c r="O6956" s="3" t="s">
        <v>359</v>
      </c>
      <c r="P6956" s="4">
        <v>23562.0</v>
      </c>
      <c r="Q6956" s="3" t="s">
        <v>33</v>
      </c>
      <c r="S6956" s="3" t="s">
        <v>34</v>
      </c>
    </row>
    <row r="6957">
      <c r="A6957" s="2">
        <v>42318.71488425926</v>
      </c>
      <c r="B6957" s="3">
        <v>27.0</v>
      </c>
      <c r="C6957" s="3" t="s">
        <v>6139</v>
      </c>
      <c r="D6957" s="3">
        <v>70.0</v>
      </c>
      <c r="E6957" s="3" t="s">
        <v>6199</v>
      </c>
      <c r="F6957" s="3">
        <v>10.0</v>
      </c>
      <c r="G6957" s="3">
        <v>2.0</v>
      </c>
      <c r="H6957" s="3" t="s">
        <v>7006</v>
      </c>
      <c r="I6957" s="3" t="s">
        <v>7007</v>
      </c>
      <c r="J6957" s="3" t="s">
        <v>922</v>
      </c>
      <c r="K6957" s="3" t="s">
        <v>24</v>
      </c>
      <c r="L6957" s="3">
        <v>8.0</v>
      </c>
      <c r="M6957" s="3" t="s">
        <v>30</v>
      </c>
      <c r="N6957" s="3" t="s">
        <v>7066</v>
      </c>
      <c r="O6957" s="3" t="s">
        <v>960</v>
      </c>
      <c r="P6957" s="4">
        <v>18346.0</v>
      </c>
      <c r="Q6957" s="3" t="s">
        <v>105</v>
      </c>
      <c r="S6957" s="3" t="s">
        <v>34</v>
      </c>
    </row>
    <row r="6958">
      <c r="A6958" s="2">
        <v>42318.71488425926</v>
      </c>
      <c r="B6958" s="3">
        <v>27.0</v>
      </c>
      <c r="C6958" s="3" t="s">
        <v>6139</v>
      </c>
      <c r="D6958" s="3">
        <v>70.0</v>
      </c>
      <c r="E6958" s="3" t="s">
        <v>6199</v>
      </c>
      <c r="F6958" s="3">
        <v>10.0</v>
      </c>
      <c r="G6958" s="3">
        <v>2.0</v>
      </c>
      <c r="H6958" s="3" t="s">
        <v>7006</v>
      </c>
      <c r="I6958" s="3" t="s">
        <v>7007</v>
      </c>
      <c r="J6958" s="3" t="s">
        <v>922</v>
      </c>
      <c r="K6958" s="3" t="s">
        <v>24</v>
      </c>
      <c r="L6958" s="3">
        <v>9.0</v>
      </c>
      <c r="M6958" s="3" t="s">
        <v>25</v>
      </c>
      <c r="N6958" s="3" t="s">
        <v>7067</v>
      </c>
      <c r="O6958" s="3" t="s">
        <v>366</v>
      </c>
      <c r="P6958" s="4">
        <v>25811.0</v>
      </c>
      <c r="Q6958" s="3" t="s">
        <v>37</v>
      </c>
      <c r="S6958" s="3" t="s">
        <v>34</v>
      </c>
    </row>
    <row r="6959">
      <c r="A6959" s="2">
        <v>42318.71488425926</v>
      </c>
      <c r="B6959" s="3">
        <v>27.0</v>
      </c>
      <c r="C6959" s="3" t="s">
        <v>6139</v>
      </c>
      <c r="D6959" s="3">
        <v>70.0</v>
      </c>
      <c r="E6959" s="3" t="s">
        <v>6199</v>
      </c>
      <c r="F6959" s="3">
        <v>10.0</v>
      </c>
      <c r="G6959" s="3">
        <v>2.0</v>
      </c>
      <c r="H6959" s="3" t="s">
        <v>7006</v>
      </c>
      <c r="I6959" s="3" t="s">
        <v>7007</v>
      </c>
      <c r="J6959" s="3" t="s">
        <v>922</v>
      </c>
      <c r="K6959" s="3" t="s">
        <v>24</v>
      </c>
      <c r="L6959" s="3">
        <v>10.0</v>
      </c>
      <c r="M6959" s="3" t="s">
        <v>30</v>
      </c>
      <c r="N6959" s="3" t="s">
        <v>6405</v>
      </c>
      <c r="O6959" s="3" t="s">
        <v>171</v>
      </c>
      <c r="P6959" s="4">
        <v>21646.0</v>
      </c>
      <c r="Q6959" s="3" t="s">
        <v>247</v>
      </c>
      <c r="S6959" s="3" t="s">
        <v>34</v>
      </c>
    </row>
    <row r="6960">
      <c r="A6960" s="2">
        <v>42318.71488425926</v>
      </c>
      <c r="B6960" s="3">
        <v>27.0</v>
      </c>
      <c r="C6960" s="3" t="s">
        <v>6139</v>
      </c>
      <c r="D6960" s="3">
        <v>71.0</v>
      </c>
      <c r="E6960" s="3" t="s">
        <v>6207</v>
      </c>
      <c r="F6960" s="3">
        <v>10.0</v>
      </c>
      <c r="G6960" s="3">
        <v>2.0</v>
      </c>
      <c r="H6960" s="3" t="s">
        <v>7006</v>
      </c>
      <c r="I6960" s="3" t="s">
        <v>7007</v>
      </c>
      <c r="J6960" s="3" t="s">
        <v>922</v>
      </c>
      <c r="K6960" s="3" t="s">
        <v>24</v>
      </c>
      <c r="L6960" s="3">
        <v>1.0</v>
      </c>
      <c r="M6960" s="3" t="s">
        <v>25</v>
      </c>
      <c r="N6960" s="3" t="s">
        <v>7068</v>
      </c>
      <c r="O6960" s="3" t="s">
        <v>2093</v>
      </c>
      <c r="P6960" s="4">
        <v>25356.0</v>
      </c>
      <c r="Q6960" s="3" t="s">
        <v>189</v>
      </c>
      <c r="R6960" s="3" t="s">
        <v>1134</v>
      </c>
      <c r="S6960" s="3" t="s">
        <v>29</v>
      </c>
    </row>
    <row r="6961">
      <c r="A6961" s="2">
        <v>42318.71488425926</v>
      </c>
      <c r="B6961" s="3">
        <v>27.0</v>
      </c>
      <c r="C6961" s="3" t="s">
        <v>6139</v>
      </c>
      <c r="D6961" s="3">
        <v>71.0</v>
      </c>
      <c r="E6961" s="3" t="s">
        <v>6207</v>
      </c>
      <c r="F6961" s="3">
        <v>10.0</v>
      </c>
      <c r="G6961" s="3">
        <v>2.0</v>
      </c>
      <c r="H6961" s="3" t="s">
        <v>7006</v>
      </c>
      <c r="I6961" s="3" t="s">
        <v>7007</v>
      </c>
      <c r="J6961" s="3" t="s">
        <v>922</v>
      </c>
      <c r="K6961" s="3" t="s">
        <v>24</v>
      </c>
      <c r="L6961" s="3">
        <v>2.0</v>
      </c>
      <c r="M6961" s="3" t="s">
        <v>30</v>
      </c>
      <c r="N6961" s="3" t="s">
        <v>3758</v>
      </c>
      <c r="O6961" s="3" t="s">
        <v>4595</v>
      </c>
      <c r="P6961" s="4">
        <v>30176.0</v>
      </c>
      <c r="Q6961" s="3" t="s">
        <v>189</v>
      </c>
      <c r="S6961" s="3" t="s">
        <v>34</v>
      </c>
    </row>
    <row r="6962">
      <c r="A6962" s="2">
        <v>42318.71488425926</v>
      </c>
      <c r="B6962" s="3">
        <v>27.0</v>
      </c>
      <c r="C6962" s="3" t="s">
        <v>6139</v>
      </c>
      <c r="D6962" s="3">
        <v>71.0</v>
      </c>
      <c r="E6962" s="3" t="s">
        <v>6207</v>
      </c>
      <c r="F6962" s="3">
        <v>10.0</v>
      </c>
      <c r="G6962" s="3">
        <v>2.0</v>
      </c>
      <c r="H6962" s="3" t="s">
        <v>7006</v>
      </c>
      <c r="I6962" s="3" t="s">
        <v>7007</v>
      </c>
      <c r="J6962" s="3" t="s">
        <v>922</v>
      </c>
      <c r="K6962" s="3" t="s">
        <v>24</v>
      </c>
      <c r="L6962" s="3">
        <v>3.0</v>
      </c>
      <c r="M6962" s="3" t="s">
        <v>25</v>
      </c>
      <c r="N6962" s="3" t="s">
        <v>7069</v>
      </c>
      <c r="O6962" s="3" t="s">
        <v>1275</v>
      </c>
      <c r="P6962" s="4">
        <v>26218.0</v>
      </c>
      <c r="Q6962" s="3" t="s">
        <v>37</v>
      </c>
      <c r="S6962" s="3" t="s">
        <v>34</v>
      </c>
    </row>
    <row r="6963">
      <c r="A6963" s="2">
        <v>42318.71488425926</v>
      </c>
      <c r="B6963" s="3">
        <v>27.0</v>
      </c>
      <c r="C6963" s="3" t="s">
        <v>6139</v>
      </c>
      <c r="D6963" s="3">
        <v>71.0</v>
      </c>
      <c r="E6963" s="3" t="s">
        <v>6207</v>
      </c>
      <c r="F6963" s="3">
        <v>10.0</v>
      </c>
      <c r="G6963" s="3">
        <v>2.0</v>
      </c>
      <c r="H6963" s="3" t="s">
        <v>7006</v>
      </c>
      <c r="I6963" s="3" t="s">
        <v>7007</v>
      </c>
      <c r="J6963" s="3" t="s">
        <v>922</v>
      </c>
      <c r="K6963" s="3" t="s">
        <v>24</v>
      </c>
      <c r="L6963" s="3">
        <v>4.0</v>
      </c>
      <c r="M6963" s="3" t="s">
        <v>30</v>
      </c>
      <c r="N6963" s="3" t="s">
        <v>7070</v>
      </c>
      <c r="O6963" s="3" t="s">
        <v>7071</v>
      </c>
      <c r="P6963" s="4">
        <v>31998.0</v>
      </c>
      <c r="Q6963" s="3" t="s">
        <v>132</v>
      </c>
      <c r="S6963" s="3" t="s">
        <v>29</v>
      </c>
    </row>
    <row r="6964">
      <c r="A6964" s="2">
        <v>42318.71488425926</v>
      </c>
      <c r="B6964" s="3">
        <v>27.0</v>
      </c>
      <c r="C6964" s="3" t="s">
        <v>6139</v>
      </c>
      <c r="D6964" s="3">
        <v>71.0</v>
      </c>
      <c r="E6964" s="3" t="s">
        <v>6207</v>
      </c>
      <c r="F6964" s="3">
        <v>10.0</v>
      </c>
      <c r="G6964" s="3">
        <v>2.0</v>
      </c>
      <c r="H6964" s="3" t="s">
        <v>7006</v>
      </c>
      <c r="I6964" s="3" t="s">
        <v>7007</v>
      </c>
      <c r="J6964" s="3" t="s">
        <v>922</v>
      </c>
      <c r="K6964" s="3" t="s">
        <v>24</v>
      </c>
      <c r="L6964" s="3">
        <v>5.0</v>
      </c>
      <c r="M6964" s="3" t="s">
        <v>25</v>
      </c>
      <c r="N6964" s="3" t="s">
        <v>7072</v>
      </c>
      <c r="O6964" s="3" t="s">
        <v>580</v>
      </c>
      <c r="P6964" s="4">
        <v>26791.0</v>
      </c>
      <c r="Q6964" s="3" t="s">
        <v>110</v>
      </c>
      <c r="S6964" s="3" t="s">
        <v>34</v>
      </c>
    </row>
    <row r="6965">
      <c r="A6965" s="2">
        <v>42318.71488425926</v>
      </c>
      <c r="B6965" s="3">
        <v>27.0</v>
      </c>
      <c r="C6965" s="3" t="s">
        <v>6139</v>
      </c>
      <c r="D6965" s="3">
        <v>71.0</v>
      </c>
      <c r="E6965" s="3" t="s">
        <v>6207</v>
      </c>
      <c r="F6965" s="3">
        <v>10.0</v>
      </c>
      <c r="G6965" s="3">
        <v>2.0</v>
      </c>
      <c r="H6965" s="3" t="s">
        <v>7006</v>
      </c>
      <c r="I6965" s="3" t="s">
        <v>7007</v>
      </c>
      <c r="J6965" s="3" t="s">
        <v>922</v>
      </c>
      <c r="K6965" s="3" t="s">
        <v>24</v>
      </c>
      <c r="L6965" s="3">
        <v>6.0</v>
      </c>
      <c r="M6965" s="3" t="s">
        <v>30</v>
      </c>
      <c r="N6965" s="3" t="s">
        <v>6481</v>
      </c>
      <c r="O6965" s="3" t="s">
        <v>560</v>
      </c>
      <c r="P6965" s="4">
        <v>20914.0</v>
      </c>
      <c r="Q6965" s="3" t="s">
        <v>380</v>
      </c>
      <c r="S6965" s="3" t="s">
        <v>34</v>
      </c>
    </row>
    <row r="6966">
      <c r="A6966" s="2">
        <v>42318.71488425926</v>
      </c>
      <c r="B6966" s="3">
        <v>27.0</v>
      </c>
      <c r="C6966" s="3" t="s">
        <v>6139</v>
      </c>
      <c r="D6966" s="3">
        <v>71.0</v>
      </c>
      <c r="E6966" s="3" t="s">
        <v>6207</v>
      </c>
      <c r="F6966" s="3">
        <v>10.0</v>
      </c>
      <c r="G6966" s="3">
        <v>2.0</v>
      </c>
      <c r="H6966" s="3" t="s">
        <v>7006</v>
      </c>
      <c r="I6966" s="3" t="s">
        <v>7007</v>
      </c>
      <c r="J6966" s="3" t="s">
        <v>922</v>
      </c>
      <c r="K6966" s="3" t="s">
        <v>24</v>
      </c>
      <c r="L6966" s="3">
        <v>7.0</v>
      </c>
      <c r="M6966" s="3" t="s">
        <v>25</v>
      </c>
      <c r="N6966" s="3" t="s">
        <v>7073</v>
      </c>
      <c r="O6966" s="3" t="s">
        <v>536</v>
      </c>
      <c r="P6966" s="4">
        <v>20729.0</v>
      </c>
      <c r="Q6966" s="3" t="s">
        <v>189</v>
      </c>
      <c r="S6966" s="3" t="s">
        <v>29</v>
      </c>
    </row>
    <row r="6967">
      <c r="A6967" s="2">
        <v>42318.71488425926</v>
      </c>
      <c r="B6967" s="3">
        <v>27.0</v>
      </c>
      <c r="C6967" s="3" t="s">
        <v>6139</v>
      </c>
      <c r="D6967" s="3">
        <v>71.0</v>
      </c>
      <c r="E6967" s="3" t="s">
        <v>6207</v>
      </c>
      <c r="F6967" s="3">
        <v>10.0</v>
      </c>
      <c r="G6967" s="3">
        <v>2.0</v>
      </c>
      <c r="H6967" s="3" t="s">
        <v>7006</v>
      </c>
      <c r="I6967" s="3" t="s">
        <v>7007</v>
      </c>
      <c r="J6967" s="3" t="s">
        <v>922</v>
      </c>
      <c r="K6967" s="3" t="s">
        <v>24</v>
      </c>
      <c r="L6967" s="3">
        <v>8.0</v>
      </c>
      <c r="M6967" s="3" t="s">
        <v>30</v>
      </c>
      <c r="N6967" s="3" t="s">
        <v>7074</v>
      </c>
      <c r="O6967" s="3" t="s">
        <v>452</v>
      </c>
      <c r="P6967" s="4">
        <v>25363.0</v>
      </c>
      <c r="Q6967" s="3" t="s">
        <v>205</v>
      </c>
      <c r="S6967" s="3" t="s">
        <v>34</v>
      </c>
    </row>
    <row r="6968">
      <c r="A6968" s="2">
        <v>42318.71488425926</v>
      </c>
      <c r="B6968" s="3">
        <v>27.0</v>
      </c>
      <c r="C6968" s="3" t="s">
        <v>6139</v>
      </c>
      <c r="D6968" s="3">
        <v>71.0</v>
      </c>
      <c r="E6968" s="3" t="s">
        <v>6207</v>
      </c>
      <c r="F6968" s="3">
        <v>10.0</v>
      </c>
      <c r="G6968" s="3">
        <v>2.0</v>
      </c>
      <c r="H6968" s="3" t="s">
        <v>7006</v>
      </c>
      <c r="I6968" s="3" t="s">
        <v>7007</v>
      </c>
      <c r="J6968" s="3" t="s">
        <v>922</v>
      </c>
      <c r="K6968" s="3" t="s">
        <v>24</v>
      </c>
      <c r="L6968" s="3">
        <v>9.0</v>
      </c>
      <c r="M6968" s="3" t="s">
        <v>25</v>
      </c>
      <c r="N6968" s="3" t="s">
        <v>548</v>
      </c>
      <c r="O6968" s="3" t="s">
        <v>401</v>
      </c>
      <c r="P6968" s="4">
        <v>25662.0</v>
      </c>
      <c r="Q6968" s="3" t="s">
        <v>132</v>
      </c>
      <c r="S6968" s="3" t="s">
        <v>34</v>
      </c>
    </row>
    <row r="6969">
      <c r="A6969" s="2">
        <v>42318.71488425926</v>
      </c>
      <c r="B6969" s="3">
        <v>27.0</v>
      </c>
      <c r="C6969" s="3" t="s">
        <v>6139</v>
      </c>
      <c r="D6969" s="3">
        <v>71.0</v>
      </c>
      <c r="E6969" s="3" t="s">
        <v>6207</v>
      </c>
      <c r="F6969" s="3">
        <v>10.0</v>
      </c>
      <c r="G6969" s="3">
        <v>2.0</v>
      </c>
      <c r="H6969" s="3" t="s">
        <v>7006</v>
      </c>
      <c r="I6969" s="3" t="s">
        <v>7007</v>
      </c>
      <c r="J6969" s="3" t="s">
        <v>922</v>
      </c>
      <c r="K6969" s="3" t="s">
        <v>24</v>
      </c>
      <c r="L6969" s="3">
        <v>10.0</v>
      </c>
      <c r="M6969" s="3" t="s">
        <v>30</v>
      </c>
      <c r="N6969" s="3" t="s">
        <v>3400</v>
      </c>
      <c r="O6969" s="3" t="s">
        <v>283</v>
      </c>
      <c r="P6969" s="4">
        <v>24484.0</v>
      </c>
      <c r="Q6969" s="3" t="s">
        <v>37</v>
      </c>
      <c r="S6969" s="3" t="s">
        <v>34</v>
      </c>
    </row>
    <row r="6970">
      <c r="A6970" s="2">
        <v>42318.71488425926</v>
      </c>
      <c r="B6970" s="3">
        <v>27.0</v>
      </c>
      <c r="C6970" s="3" t="s">
        <v>6139</v>
      </c>
      <c r="D6970" s="3">
        <v>71.0</v>
      </c>
      <c r="E6970" s="3" t="s">
        <v>6207</v>
      </c>
      <c r="F6970" s="3">
        <v>10.0</v>
      </c>
      <c r="G6970" s="3">
        <v>2.0</v>
      </c>
      <c r="H6970" s="3" t="s">
        <v>7006</v>
      </c>
      <c r="I6970" s="3" t="s">
        <v>7007</v>
      </c>
      <c r="J6970" s="3" t="s">
        <v>922</v>
      </c>
      <c r="K6970" s="3" t="s">
        <v>24</v>
      </c>
      <c r="L6970" s="3">
        <v>11.0</v>
      </c>
      <c r="M6970" s="3" t="s">
        <v>25</v>
      </c>
      <c r="N6970" s="3" t="s">
        <v>7075</v>
      </c>
      <c r="O6970" s="3" t="s">
        <v>1921</v>
      </c>
      <c r="P6970" s="4">
        <v>27522.0</v>
      </c>
      <c r="Q6970" s="3" t="s">
        <v>37</v>
      </c>
      <c r="S6970" s="3" t="s">
        <v>34</v>
      </c>
    </row>
    <row r="6971">
      <c r="A6971" s="2">
        <v>42318.71488425926</v>
      </c>
      <c r="B6971" s="3">
        <v>27.0</v>
      </c>
      <c r="C6971" s="3" t="s">
        <v>6139</v>
      </c>
      <c r="D6971" s="3">
        <v>71.0</v>
      </c>
      <c r="E6971" s="3" t="s">
        <v>6207</v>
      </c>
      <c r="F6971" s="3">
        <v>10.0</v>
      </c>
      <c r="G6971" s="3">
        <v>2.0</v>
      </c>
      <c r="H6971" s="3" t="s">
        <v>7006</v>
      </c>
      <c r="I6971" s="3" t="s">
        <v>7007</v>
      </c>
      <c r="J6971" s="3" t="s">
        <v>922</v>
      </c>
      <c r="K6971" s="3" t="s">
        <v>24</v>
      </c>
      <c r="L6971" s="3">
        <v>12.0</v>
      </c>
      <c r="M6971" s="3" t="s">
        <v>30</v>
      </c>
      <c r="N6971" s="3" t="s">
        <v>7076</v>
      </c>
      <c r="O6971" s="3" t="s">
        <v>717</v>
      </c>
      <c r="P6971" s="4">
        <v>19804.0</v>
      </c>
      <c r="Q6971" s="3" t="s">
        <v>96</v>
      </c>
      <c r="S6971" s="3" t="s">
        <v>34</v>
      </c>
    </row>
    <row r="6972">
      <c r="A6972" s="2">
        <v>42318.71488425926</v>
      </c>
      <c r="B6972" s="3">
        <v>27.0</v>
      </c>
      <c r="C6972" s="3" t="s">
        <v>6139</v>
      </c>
      <c r="D6972" s="3">
        <v>71.0</v>
      </c>
      <c r="E6972" s="3" t="s">
        <v>6207</v>
      </c>
      <c r="F6972" s="3">
        <v>10.0</v>
      </c>
      <c r="G6972" s="3">
        <v>2.0</v>
      </c>
      <c r="H6972" s="3" t="s">
        <v>7006</v>
      </c>
      <c r="I6972" s="3" t="s">
        <v>7007</v>
      </c>
      <c r="J6972" s="3" t="s">
        <v>922</v>
      </c>
      <c r="K6972" s="3" t="s">
        <v>24</v>
      </c>
      <c r="L6972" s="3">
        <v>13.0</v>
      </c>
      <c r="M6972" s="3" t="s">
        <v>25</v>
      </c>
      <c r="N6972" s="3" t="s">
        <v>3022</v>
      </c>
      <c r="O6972" s="3" t="s">
        <v>251</v>
      </c>
      <c r="P6972" s="4">
        <v>24205.0</v>
      </c>
      <c r="Q6972" s="3" t="s">
        <v>79</v>
      </c>
      <c r="S6972" s="3" t="s">
        <v>34</v>
      </c>
    </row>
    <row r="6973">
      <c r="A6973" s="2">
        <v>42318.71488425926</v>
      </c>
      <c r="B6973" s="3">
        <v>27.0</v>
      </c>
      <c r="C6973" s="3" t="s">
        <v>6139</v>
      </c>
      <c r="D6973" s="3">
        <v>71.0</v>
      </c>
      <c r="E6973" s="3" t="s">
        <v>6207</v>
      </c>
      <c r="F6973" s="3">
        <v>10.0</v>
      </c>
      <c r="G6973" s="3">
        <v>2.0</v>
      </c>
      <c r="H6973" s="3" t="s">
        <v>7006</v>
      </c>
      <c r="I6973" s="3" t="s">
        <v>7007</v>
      </c>
      <c r="J6973" s="3" t="s">
        <v>922</v>
      </c>
      <c r="K6973" s="3" t="s">
        <v>24</v>
      </c>
      <c r="L6973" s="3">
        <v>14.0</v>
      </c>
      <c r="M6973" s="3" t="s">
        <v>30</v>
      </c>
      <c r="N6973" s="3" t="s">
        <v>7077</v>
      </c>
      <c r="O6973" s="3" t="s">
        <v>7078</v>
      </c>
      <c r="P6973" s="4">
        <v>18203.0</v>
      </c>
      <c r="Q6973" s="3" t="s">
        <v>105</v>
      </c>
      <c r="S6973" s="3" t="s">
        <v>34</v>
      </c>
    </row>
    <row r="6974">
      <c r="A6974" s="2">
        <v>42318.71488425926</v>
      </c>
      <c r="B6974" s="3">
        <v>27.0</v>
      </c>
      <c r="C6974" s="3" t="s">
        <v>6139</v>
      </c>
      <c r="D6974" s="3">
        <v>71.0</v>
      </c>
      <c r="E6974" s="3" t="s">
        <v>6207</v>
      </c>
      <c r="F6974" s="3">
        <v>10.0</v>
      </c>
      <c r="G6974" s="3">
        <v>2.0</v>
      </c>
      <c r="H6974" s="3" t="s">
        <v>7006</v>
      </c>
      <c r="I6974" s="3" t="s">
        <v>7007</v>
      </c>
      <c r="J6974" s="3" t="s">
        <v>922</v>
      </c>
      <c r="K6974" s="3" t="s">
        <v>24</v>
      </c>
      <c r="L6974" s="3">
        <v>15.0</v>
      </c>
      <c r="M6974" s="3" t="s">
        <v>25</v>
      </c>
      <c r="N6974" s="3" t="s">
        <v>397</v>
      </c>
      <c r="O6974" s="3" t="s">
        <v>1447</v>
      </c>
      <c r="P6974" s="4">
        <v>29682.0</v>
      </c>
      <c r="Q6974" s="3" t="s">
        <v>189</v>
      </c>
      <c r="S6974" s="3" t="s">
        <v>34</v>
      </c>
    </row>
    <row r="6975">
      <c r="A6975" s="2">
        <v>42318.71488425926</v>
      </c>
      <c r="B6975" s="3">
        <v>27.0</v>
      </c>
      <c r="C6975" s="3" t="s">
        <v>6139</v>
      </c>
      <c r="D6975" s="3">
        <v>71.0</v>
      </c>
      <c r="E6975" s="3" t="s">
        <v>6207</v>
      </c>
      <c r="F6975" s="3">
        <v>10.0</v>
      </c>
      <c r="G6975" s="3">
        <v>2.0</v>
      </c>
      <c r="H6975" s="3" t="s">
        <v>7006</v>
      </c>
      <c r="I6975" s="3" t="s">
        <v>7007</v>
      </c>
      <c r="J6975" s="3" t="s">
        <v>922</v>
      </c>
      <c r="K6975" s="3" t="s">
        <v>24</v>
      </c>
      <c r="L6975" s="3">
        <v>16.0</v>
      </c>
      <c r="M6975" s="3" t="s">
        <v>30</v>
      </c>
      <c r="N6975" s="3" t="s">
        <v>1841</v>
      </c>
      <c r="O6975" s="3" t="s">
        <v>121</v>
      </c>
      <c r="P6975" s="4">
        <v>23116.0</v>
      </c>
      <c r="Q6975" s="3" t="s">
        <v>1955</v>
      </c>
      <c r="S6975" s="3" t="s">
        <v>34</v>
      </c>
    </row>
    <row r="6976">
      <c r="A6976" s="2">
        <v>42318.71488425926</v>
      </c>
      <c r="B6976" s="3">
        <v>27.0</v>
      </c>
      <c r="C6976" s="3" t="s">
        <v>6139</v>
      </c>
      <c r="D6976" s="3">
        <v>71.0</v>
      </c>
      <c r="E6976" s="3" t="s">
        <v>6207</v>
      </c>
      <c r="F6976" s="3">
        <v>10.0</v>
      </c>
      <c r="G6976" s="3">
        <v>2.0</v>
      </c>
      <c r="H6976" s="3" t="s">
        <v>7006</v>
      </c>
      <c r="I6976" s="3" t="s">
        <v>7007</v>
      </c>
      <c r="J6976" s="3" t="s">
        <v>922</v>
      </c>
      <c r="K6976" s="3" t="s">
        <v>24</v>
      </c>
      <c r="L6976" s="3">
        <v>17.0</v>
      </c>
      <c r="M6976" s="3" t="s">
        <v>25</v>
      </c>
      <c r="N6976" s="3" t="s">
        <v>7079</v>
      </c>
      <c r="O6976" s="3" t="s">
        <v>545</v>
      </c>
      <c r="P6976" s="4">
        <v>20457.0</v>
      </c>
      <c r="Q6976" s="3" t="s">
        <v>145</v>
      </c>
      <c r="S6976" s="3" t="s">
        <v>34</v>
      </c>
    </row>
    <row r="6977">
      <c r="A6977" s="2">
        <v>42318.71488425926</v>
      </c>
      <c r="B6977" s="3">
        <v>27.0</v>
      </c>
      <c r="C6977" s="3" t="s">
        <v>6139</v>
      </c>
      <c r="D6977" s="3">
        <v>71.0</v>
      </c>
      <c r="E6977" s="3" t="s">
        <v>6207</v>
      </c>
      <c r="F6977" s="3">
        <v>10.0</v>
      </c>
      <c r="G6977" s="3">
        <v>2.0</v>
      </c>
      <c r="H6977" s="3" t="s">
        <v>7006</v>
      </c>
      <c r="I6977" s="3" t="s">
        <v>7007</v>
      </c>
      <c r="J6977" s="3" t="s">
        <v>922</v>
      </c>
      <c r="K6977" s="3" t="s">
        <v>24</v>
      </c>
      <c r="L6977" s="3">
        <v>18.0</v>
      </c>
      <c r="M6977" s="3" t="s">
        <v>30</v>
      </c>
      <c r="N6977" s="3" t="s">
        <v>7080</v>
      </c>
      <c r="O6977" s="3" t="s">
        <v>375</v>
      </c>
      <c r="P6977" s="4">
        <v>20582.0</v>
      </c>
      <c r="Q6977" s="3" t="s">
        <v>115</v>
      </c>
      <c r="S6977" s="3" t="s">
        <v>34</v>
      </c>
    </row>
    <row r="6978">
      <c r="A6978" s="2">
        <v>42318.71488425926</v>
      </c>
      <c r="B6978" s="3">
        <v>27.0</v>
      </c>
      <c r="C6978" s="3" t="s">
        <v>6139</v>
      </c>
      <c r="D6978" s="3">
        <v>71.0</v>
      </c>
      <c r="E6978" s="3" t="s">
        <v>6207</v>
      </c>
      <c r="F6978" s="3">
        <v>10.0</v>
      </c>
      <c r="G6978" s="3">
        <v>2.0</v>
      </c>
      <c r="H6978" s="3" t="s">
        <v>7006</v>
      </c>
      <c r="I6978" s="3" t="s">
        <v>7007</v>
      </c>
      <c r="J6978" s="3" t="s">
        <v>922</v>
      </c>
      <c r="K6978" s="3" t="s">
        <v>24</v>
      </c>
      <c r="L6978" s="3">
        <v>19.0</v>
      </c>
      <c r="M6978" s="3" t="s">
        <v>25</v>
      </c>
      <c r="N6978" s="3" t="s">
        <v>7081</v>
      </c>
      <c r="O6978" s="3" t="s">
        <v>477</v>
      </c>
      <c r="P6978" s="4">
        <v>29624.0</v>
      </c>
      <c r="Q6978" s="3" t="s">
        <v>37</v>
      </c>
      <c r="S6978" s="3" t="s">
        <v>34</v>
      </c>
    </row>
    <row r="6979">
      <c r="A6979" s="2">
        <v>42318.71488425926</v>
      </c>
      <c r="B6979" s="3">
        <v>27.0</v>
      </c>
      <c r="C6979" s="3" t="s">
        <v>6139</v>
      </c>
      <c r="D6979" s="3">
        <v>71.0</v>
      </c>
      <c r="E6979" s="3" t="s">
        <v>6207</v>
      </c>
      <c r="F6979" s="3">
        <v>10.0</v>
      </c>
      <c r="G6979" s="3">
        <v>2.0</v>
      </c>
      <c r="H6979" s="3" t="s">
        <v>7006</v>
      </c>
      <c r="I6979" s="3" t="s">
        <v>7007</v>
      </c>
      <c r="J6979" s="3" t="s">
        <v>922</v>
      </c>
      <c r="K6979" s="3" t="s">
        <v>24</v>
      </c>
      <c r="L6979" s="3">
        <v>20.0</v>
      </c>
      <c r="M6979" s="3" t="s">
        <v>30</v>
      </c>
      <c r="N6979" s="3" t="s">
        <v>7082</v>
      </c>
      <c r="O6979" s="3" t="s">
        <v>1706</v>
      </c>
      <c r="P6979" s="4">
        <v>28546.0</v>
      </c>
      <c r="Q6979" s="3" t="s">
        <v>75</v>
      </c>
      <c r="S6979" s="3" t="s">
        <v>34</v>
      </c>
    </row>
    <row r="6980">
      <c r="A6980" s="2">
        <v>42318.71488425926</v>
      </c>
      <c r="B6980" s="3">
        <v>27.0</v>
      </c>
      <c r="C6980" s="3" t="s">
        <v>6139</v>
      </c>
      <c r="D6980" s="3">
        <v>71.0</v>
      </c>
      <c r="E6980" s="3" t="s">
        <v>6207</v>
      </c>
      <c r="F6980" s="3">
        <v>10.0</v>
      </c>
      <c r="G6980" s="3">
        <v>2.0</v>
      </c>
      <c r="H6980" s="3" t="s">
        <v>7006</v>
      </c>
      <c r="I6980" s="3" t="s">
        <v>7007</v>
      </c>
      <c r="J6980" s="3" t="s">
        <v>922</v>
      </c>
      <c r="K6980" s="3" t="s">
        <v>24</v>
      </c>
      <c r="L6980" s="3">
        <v>21.0</v>
      </c>
      <c r="M6980" s="3" t="s">
        <v>25</v>
      </c>
      <c r="N6980" s="3" t="s">
        <v>7083</v>
      </c>
      <c r="O6980" s="3" t="s">
        <v>218</v>
      </c>
      <c r="P6980" s="4">
        <v>24488.0</v>
      </c>
      <c r="Q6980" s="3" t="s">
        <v>115</v>
      </c>
      <c r="S6980" s="3" t="s">
        <v>34</v>
      </c>
    </row>
    <row r="6981">
      <c r="A6981" s="2">
        <v>42318.71488425926</v>
      </c>
      <c r="B6981" s="3">
        <v>27.0</v>
      </c>
      <c r="C6981" s="3" t="s">
        <v>6139</v>
      </c>
      <c r="D6981" s="3">
        <v>71.0</v>
      </c>
      <c r="E6981" s="3" t="s">
        <v>6207</v>
      </c>
      <c r="F6981" s="3">
        <v>10.0</v>
      </c>
      <c r="G6981" s="3">
        <v>2.0</v>
      </c>
      <c r="H6981" s="3" t="s">
        <v>7006</v>
      </c>
      <c r="I6981" s="3" t="s">
        <v>7007</v>
      </c>
      <c r="J6981" s="3" t="s">
        <v>922</v>
      </c>
      <c r="K6981" s="3" t="s">
        <v>24</v>
      </c>
      <c r="L6981" s="3">
        <v>22.0</v>
      </c>
      <c r="M6981" s="3" t="s">
        <v>30</v>
      </c>
      <c r="N6981" s="3" t="s">
        <v>7084</v>
      </c>
      <c r="O6981" s="3" t="s">
        <v>1180</v>
      </c>
      <c r="P6981" s="4">
        <v>30798.0</v>
      </c>
      <c r="Q6981" s="3" t="s">
        <v>132</v>
      </c>
      <c r="S6981" s="3" t="s">
        <v>34</v>
      </c>
    </row>
    <row r="6982">
      <c r="A6982" s="2">
        <v>42318.71488425926</v>
      </c>
      <c r="B6982" s="3">
        <v>27.0</v>
      </c>
      <c r="C6982" s="3" t="s">
        <v>6139</v>
      </c>
      <c r="D6982" s="3">
        <v>89.0</v>
      </c>
      <c r="E6982" s="3" t="s">
        <v>6228</v>
      </c>
      <c r="F6982" s="3">
        <v>10.0</v>
      </c>
      <c r="G6982" s="3">
        <v>2.0</v>
      </c>
      <c r="H6982" s="3" t="s">
        <v>7006</v>
      </c>
      <c r="I6982" s="3" t="s">
        <v>7007</v>
      </c>
      <c r="J6982" s="3" t="s">
        <v>922</v>
      </c>
      <c r="K6982" s="3" t="s">
        <v>24</v>
      </c>
      <c r="L6982" s="3">
        <v>1.0</v>
      </c>
      <c r="M6982" s="3" t="s">
        <v>30</v>
      </c>
      <c r="N6982" s="3" t="s">
        <v>3076</v>
      </c>
      <c r="O6982" s="3" t="s">
        <v>2092</v>
      </c>
      <c r="P6982" s="4">
        <v>29652.0</v>
      </c>
      <c r="Q6982" s="3" t="s">
        <v>115</v>
      </c>
      <c r="S6982" s="3" t="s">
        <v>29</v>
      </c>
    </row>
    <row r="6983">
      <c r="A6983" s="2">
        <v>42318.71488425926</v>
      </c>
      <c r="B6983" s="3">
        <v>27.0</v>
      </c>
      <c r="C6983" s="3" t="s">
        <v>6139</v>
      </c>
      <c r="D6983" s="3">
        <v>89.0</v>
      </c>
      <c r="E6983" s="3" t="s">
        <v>6228</v>
      </c>
      <c r="F6983" s="3">
        <v>10.0</v>
      </c>
      <c r="G6983" s="3">
        <v>2.0</v>
      </c>
      <c r="H6983" s="3" t="s">
        <v>7006</v>
      </c>
      <c r="I6983" s="3" t="s">
        <v>7007</v>
      </c>
      <c r="J6983" s="3" t="s">
        <v>922</v>
      </c>
      <c r="K6983" s="3" t="s">
        <v>24</v>
      </c>
      <c r="L6983" s="3">
        <v>2.0</v>
      </c>
      <c r="M6983" s="3" t="s">
        <v>25</v>
      </c>
      <c r="N6983" s="3" t="s">
        <v>7085</v>
      </c>
      <c r="O6983" s="3" t="s">
        <v>213</v>
      </c>
      <c r="P6983" s="4">
        <v>19503.0</v>
      </c>
      <c r="Q6983" s="3" t="s">
        <v>40</v>
      </c>
      <c r="S6983" s="3" t="s">
        <v>29</v>
      </c>
    </row>
    <row r="6984">
      <c r="A6984" s="2">
        <v>42318.71488425926</v>
      </c>
      <c r="B6984" s="3">
        <v>27.0</v>
      </c>
      <c r="C6984" s="3" t="s">
        <v>6139</v>
      </c>
      <c r="D6984" s="3">
        <v>89.0</v>
      </c>
      <c r="E6984" s="3" t="s">
        <v>6228</v>
      </c>
      <c r="F6984" s="3">
        <v>10.0</v>
      </c>
      <c r="G6984" s="3">
        <v>2.0</v>
      </c>
      <c r="H6984" s="3" t="s">
        <v>7006</v>
      </c>
      <c r="I6984" s="3" t="s">
        <v>7007</v>
      </c>
      <c r="J6984" s="3" t="s">
        <v>922</v>
      </c>
      <c r="K6984" s="3" t="s">
        <v>24</v>
      </c>
      <c r="L6984" s="3">
        <v>3.0</v>
      </c>
      <c r="M6984" s="3" t="s">
        <v>30</v>
      </c>
      <c r="N6984" s="3" t="s">
        <v>7086</v>
      </c>
      <c r="O6984" s="3" t="s">
        <v>107</v>
      </c>
      <c r="P6984" s="4">
        <v>20565.0</v>
      </c>
      <c r="Q6984" s="3" t="s">
        <v>110</v>
      </c>
      <c r="S6984" s="3" t="s">
        <v>34</v>
      </c>
    </row>
    <row r="6985">
      <c r="A6985" s="2">
        <v>42318.71488425926</v>
      </c>
      <c r="B6985" s="3">
        <v>27.0</v>
      </c>
      <c r="C6985" s="3" t="s">
        <v>6139</v>
      </c>
      <c r="D6985" s="3">
        <v>89.0</v>
      </c>
      <c r="E6985" s="3" t="s">
        <v>6228</v>
      </c>
      <c r="F6985" s="3">
        <v>10.0</v>
      </c>
      <c r="G6985" s="3">
        <v>2.0</v>
      </c>
      <c r="H6985" s="3" t="s">
        <v>7006</v>
      </c>
      <c r="I6985" s="3" t="s">
        <v>7007</v>
      </c>
      <c r="J6985" s="3" t="s">
        <v>922</v>
      </c>
      <c r="K6985" s="3" t="s">
        <v>24</v>
      </c>
      <c r="L6985" s="3">
        <v>4.0</v>
      </c>
      <c r="M6985" s="3" t="s">
        <v>25</v>
      </c>
      <c r="N6985" s="3" t="s">
        <v>7087</v>
      </c>
      <c r="O6985" s="3" t="s">
        <v>523</v>
      </c>
      <c r="P6985" s="4">
        <v>22064.0</v>
      </c>
      <c r="Q6985" s="3" t="s">
        <v>110</v>
      </c>
      <c r="S6985" s="3" t="s">
        <v>34</v>
      </c>
    </row>
    <row r="6986">
      <c r="A6986" s="2">
        <v>42318.71488425926</v>
      </c>
      <c r="B6986" s="3">
        <v>27.0</v>
      </c>
      <c r="C6986" s="3" t="s">
        <v>6139</v>
      </c>
      <c r="D6986" s="3">
        <v>89.0</v>
      </c>
      <c r="E6986" s="3" t="s">
        <v>6228</v>
      </c>
      <c r="F6986" s="3">
        <v>10.0</v>
      </c>
      <c r="G6986" s="3">
        <v>2.0</v>
      </c>
      <c r="H6986" s="3" t="s">
        <v>7006</v>
      </c>
      <c r="I6986" s="3" t="s">
        <v>7007</v>
      </c>
      <c r="J6986" s="3" t="s">
        <v>922</v>
      </c>
      <c r="K6986" s="3" t="s">
        <v>24</v>
      </c>
      <c r="L6986" s="3">
        <v>5.0</v>
      </c>
      <c r="M6986" s="3" t="s">
        <v>30</v>
      </c>
      <c r="N6986" s="3" t="s">
        <v>7088</v>
      </c>
      <c r="O6986" s="3" t="s">
        <v>321</v>
      </c>
      <c r="P6986" s="4">
        <v>19240.0</v>
      </c>
      <c r="Q6986" s="3" t="s">
        <v>86</v>
      </c>
      <c r="S6986" s="3" t="s">
        <v>34</v>
      </c>
    </row>
    <row r="6987">
      <c r="A6987" s="2">
        <v>42318.71488425926</v>
      </c>
      <c r="B6987" s="3">
        <v>27.0</v>
      </c>
      <c r="C6987" s="3" t="s">
        <v>6139</v>
      </c>
      <c r="D6987" s="3">
        <v>89.0</v>
      </c>
      <c r="E6987" s="3" t="s">
        <v>6228</v>
      </c>
      <c r="F6987" s="3">
        <v>10.0</v>
      </c>
      <c r="G6987" s="3">
        <v>2.0</v>
      </c>
      <c r="H6987" s="3" t="s">
        <v>7006</v>
      </c>
      <c r="I6987" s="3" t="s">
        <v>7007</v>
      </c>
      <c r="J6987" s="3" t="s">
        <v>922</v>
      </c>
      <c r="K6987" s="3" t="s">
        <v>24</v>
      </c>
      <c r="L6987" s="3">
        <v>6.0</v>
      </c>
      <c r="M6987" s="3" t="s">
        <v>25</v>
      </c>
      <c r="N6987" s="3" t="s">
        <v>7089</v>
      </c>
      <c r="O6987" s="3" t="s">
        <v>297</v>
      </c>
      <c r="P6987" s="4">
        <v>22325.0</v>
      </c>
      <c r="Q6987" s="3" t="s">
        <v>72</v>
      </c>
      <c r="S6987" s="3" t="s">
        <v>34</v>
      </c>
    </row>
    <row r="6988">
      <c r="A6988" s="2">
        <v>42318.71488425926</v>
      </c>
      <c r="B6988" s="3">
        <v>27.0</v>
      </c>
      <c r="C6988" s="3" t="s">
        <v>6139</v>
      </c>
      <c r="D6988" s="3">
        <v>89.0</v>
      </c>
      <c r="E6988" s="3" t="s">
        <v>6228</v>
      </c>
      <c r="F6988" s="3">
        <v>10.0</v>
      </c>
      <c r="G6988" s="3">
        <v>2.0</v>
      </c>
      <c r="H6988" s="3" t="s">
        <v>7006</v>
      </c>
      <c r="I6988" s="3" t="s">
        <v>7007</v>
      </c>
      <c r="J6988" s="3" t="s">
        <v>922</v>
      </c>
      <c r="K6988" s="3" t="s">
        <v>24</v>
      </c>
      <c r="L6988" s="3">
        <v>7.0</v>
      </c>
      <c r="M6988" s="3" t="s">
        <v>30</v>
      </c>
      <c r="N6988" s="3" t="s">
        <v>7090</v>
      </c>
      <c r="O6988" s="3" t="s">
        <v>283</v>
      </c>
      <c r="P6988" s="4">
        <v>24638.0</v>
      </c>
      <c r="Q6988" s="3" t="s">
        <v>110</v>
      </c>
      <c r="S6988" s="3" t="s">
        <v>34</v>
      </c>
    </row>
    <row r="6989">
      <c r="A6989" s="2">
        <v>42318.71488425926</v>
      </c>
      <c r="B6989" s="3">
        <v>27.0</v>
      </c>
      <c r="C6989" s="3" t="s">
        <v>6139</v>
      </c>
      <c r="D6989" s="3">
        <v>89.0</v>
      </c>
      <c r="E6989" s="3" t="s">
        <v>6228</v>
      </c>
      <c r="F6989" s="3">
        <v>10.0</v>
      </c>
      <c r="G6989" s="3">
        <v>2.0</v>
      </c>
      <c r="H6989" s="3" t="s">
        <v>7006</v>
      </c>
      <c r="I6989" s="3" t="s">
        <v>7007</v>
      </c>
      <c r="J6989" s="3" t="s">
        <v>922</v>
      </c>
      <c r="K6989" s="3" t="s">
        <v>24</v>
      </c>
      <c r="L6989" s="3">
        <v>8.0</v>
      </c>
      <c r="M6989" s="3" t="s">
        <v>25</v>
      </c>
      <c r="N6989" s="3" t="s">
        <v>7091</v>
      </c>
      <c r="O6989" s="3" t="s">
        <v>27</v>
      </c>
      <c r="P6989" s="4">
        <v>25563.0</v>
      </c>
      <c r="Q6989" s="3" t="s">
        <v>132</v>
      </c>
      <c r="S6989" s="3" t="s">
        <v>34</v>
      </c>
    </row>
    <row r="6990">
      <c r="A6990" s="2">
        <v>42318.71488425926</v>
      </c>
      <c r="B6990" s="3">
        <v>27.0</v>
      </c>
      <c r="C6990" s="3" t="s">
        <v>6139</v>
      </c>
      <c r="D6990" s="3">
        <v>89.0</v>
      </c>
      <c r="E6990" s="3" t="s">
        <v>6228</v>
      </c>
      <c r="F6990" s="3">
        <v>10.0</v>
      </c>
      <c r="G6990" s="3">
        <v>2.0</v>
      </c>
      <c r="H6990" s="3" t="s">
        <v>7006</v>
      </c>
      <c r="I6990" s="3" t="s">
        <v>7007</v>
      </c>
      <c r="J6990" s="3" t="s">
        <v>922</v>
      </c>
      <c r="K6990" s="3" t="s">
        <v>24</v>
      </c>
      <c r="L6990" s="3">
        <v>9.0</v>
      </c>
      <c r="M6990" s="3" t="s">
        <v>30</v>
      </c>
      <c r="N6990" s="3" t="s">
        <v>2755</v>
      </c>
      <c r="O6990" s="3" t="s">
        <v>1876</v>
      </c>
      <c r="P6990" s="4">
        <v>19085.0</v>
      </c>
      <c r="Q6990" s="3" t="s">
        <v>40</v>
      </c>
      <c r="S6990" s="3" t="s">
        <v>34</v>
      </c>
    </row>
    <row r="6991">
      <c r="A6991" s="2">
        <v>42318.71488425926</v>
      </c>
      <c r="B6991" s="3">
        <v>27.0</v>
      </c>
      <c r="C6991" s="3" t="s">
        <v>6139</v>
      </c>
      <c r="D6991" s="3">
        <v>89.0</v>
      </c>
      <c r="E6991" s="3" t="s">
        <v>6228</v>
      </c>
      <c r="F6991" s="3">
        <v>10.0</v>
      </c>
      <c r="G6991" s="3">
        <v>2.0</v>
      </c>
      <c r="H6991" s="3" t="s">
        <v>7006</v>
      </c>
      <c r="I6991" s="3" t="s">
        <v>7007</v>
      </c>
      <c r="J6991" s="3" t="s">
        <v>922</v>
      </c>
      <c r="K6991" s="3" t="s">
        <v>24</v>
      </c>
      <c r="L6991" s="3">
        <v>10.0</v>
      </c>
      <c r="M6991" s="3" t="s">
        <v>25</v>
      </c>
      <c r="N6991" s="3" t="s">
        <v>1046</v>
      </c>
      <c r="O6991" s="3" t="s">
        <v>251</v>
      </c>
      <c r="P6991" s="4">
        <v>22149.0</v>
      </c>
      <c r="Q6991" s="3" t="s">
        <v>115</v>
      </c>
      <c r="S6991" s="3" t="s">
        <v>34</v>
      </c>
    </row>
    <row r="6992">
      <c r="A6992" s="2">
        <v>42318.71488425926</v>
      </c>
      <c r="B6992" s="3">
        <v>27.0</v>
      </c>
      <c r="C6992" s="3" t="s">
        <v>6139</v>
      </c>
      <c r="D6992" s="3">
        <v>89.0</v>
      </c>
      <c r="E6992" s="3" t="s">
        <v>6228</v>
      </c>
      <c r="F6992" s="3">
        <v>10.0</v>
      </c>
      <c r="G6992" s="3">
        <v>2.0</v>
      </c>
      <c r="H6992" s="3" t="s">
        <v>7006</v>
      </c>
      <c r="I6992" s="3" t="s">
        <v>7007</v>
      </c>
      <c r="J6992" s="3" t="s">
        <v>922</v>
      </c>
      <c r="K6992" s="3" t="s">
        <v>24</v>
      </c>
      <c r="L6992" s="3">
        <v>11.0</v>
      </c>
      <c r="M6992" s="3" t="s">
        <v>30</v>
      </c>
      <c r="N6992" s="3" t="s">
        <v>7092</v>
      </c>
      <c r="O6992" s="3" t="s">
        <v>7093</v>
      </c>
      <c r="P6992" s="4">
        <v>28374.0</v>
      </c>
      <c r="Q6992" s="3" t="s">
        <v>132</v>
      </c>
      <c r="S6992" s="3" t="s">
        <v>34</v>
      </c>
    </row>
    <row r="6993">
      <c r="A6993" s="2">
        <v>42318.71488425926</v>
      </c>
      <c r="B6993" s="3">
        <v>27.0</v>
      </c>
      <c r="C6993" s="3" t="s">
        <v>6139</v>
      </c>
      <c r="D6993" s="3">
        <v>89.0</v>
      </c>
      <c r="E6993" s="3" t="s">
        <v>6228</v>
      </c>
      <c r="F6993" s="3">
        <v>10.0</v>
      </c>
      <c r="G6993" s="3">
        <v>2.0</v>
      </c>
      <c r="H6993" s="3" t="s">
        <v>7006</v>
      </c>
      <c r="I6993" s="3" t="s">
        <v>7007</v>
      </c>
      <c r="J6993" s="3" t="s">
        <v>922</v>
      </c>
      <c r="K6993" s="3" t="s">
        <v>24</v>
      </c>
      <c r="L6993" s="3">
        <v>12.0</v>
      </c>
      <c r="M6993" s="3" t="s">
        <v>25</v>
      </c>
      <c r="N6993" s="3" t="s">
        <v>7094</v>
      </c>
      <c r="O6993" s="3" t="s">
        <v>1016</v>
      </c>
      <c r="P6993" s="4">
        <v>28198.0</v>
      </c>
      <c r="Q6993" s="3" t="s">
        <v>132</v>
      </c>
      <c r="S6993" s="3" t="s">
        <v>34</v>
      </c>
    </row>
    <row r="6994">
      <c r="A6994" s="2">
        <v>42318.71488425926</v>
      </c>
      <c r="B6994" s="3">
        <v>27.0</v>
      </c>
      <c r="C6994" s="3" t="s">
        <v>6139</v>
      </c>
      <c r="D6994" s="3">
        <v>89.0</v>
      </c>
      <c r="E6994" s="3" t="s">
        <v>6228</v>
      </c>
      <c r="F6994" s="3">
        <v>10.0</v>
      </c>
      <c r="G6994" s="3">
        <v>2.0</v>
      </c>
      <c r="H6994" s="3" t="s">
        <v>7006</v>
      </c>
      <c r="I6994" s="3" t="s">
        <v>7007</v>
      </c>
      <c r="J6994" s="3" t="s">
        <v>922</v>
      </c>
      <c r="K6994" s="3" t="s">
        <v>24</v>
      </c>
      <c r="L6994" s="3">
        <v>13.0</v>
      </c>
      <c r="M6994" s="3" t="s">
        <v>30</v>
      </c>
      <c r="N6994" s="3" t="s">
        <v>362</v>
      </c>
      <c r="O6994" s="3" t="s">
        <v>4853</v>
      </c>
      <c r="P6994" s="4">
        <v>29691.0</v>
      </c>
      <c r="Q6994" s="3" t="s">
        <v>110</v>
      </c>
      <c r="S6994" s="3" t="s">
        <v>34</v>
      </c>
    </row>
    <row r="6995">
      <c r="A6995" s="2">
        <v>42318.71488425926</v>
      </c>
      <c r="B6995" s="3">
        <v>27.0</v>
      </c>
      <c r="C6995" s="3" t="s">
        <v>6139</v>
      </c>
      <c r="D6995" s="3">
        <v>89.0</v>
      </c>
      <c r="E6995" s="3" t="s">
        <v>6228</v>
      </c>
      <c r="F6995" s="3">
        <v>10.0</v>
      </c>
      <c r="G6995" s="3">
        <v>2.0</v>
      </c>
      <c r="H6995" s="3" t="s">
        <v>7006</v>
      </c>
      <c r="I6995" s="3" t="s">
        <v>7007</v>
      </c>
      <c r="J6995" s="3" t="s">
        <v>922</v>
      </c>
      <c r="K6995" s="3" t="s">
        <v>24</v>
      </c>
      <c r="L6995" s="3">
        <v>14.0</v>
      </c>
      <c r="M6995" s="3" t="s">
        <v>25</v>
      </c>
      <c r="N6995" s="3" t="s">
        <v>965</v>
      </c>
      <c r="O6995" s="3" t="s">
        <v>119</v>
      </c>
      <c r="P6995" s="4">
        <v>20870.0</v>
      </c>
      <c r="Q6995" s="3" t="s">
        <v>169</v>
      </c>
      <c r="S6995" s="3" t="s">
        <v>34</v>
      </c>
    </row>
    <row r="6996">
      <c r="A6996" s="2">
        <v>42318.71488425926</v>
      </c>
      <c r="B6996" s="3">
        <v>27.0</v>
      </c>
      <c r="C6996" s="3" t="s">
        <v>6139</v>
      </c>
      <c r="D6996" s="3">
        <v>90.0</v>
      </c>
      <c r="E6996" s="3" t="s">
        <v>6239</v>
      </c>
      <c r="F6996" s="3">
        <v>10.0</v>
      </c>
      <c r="G6996" s="3">
        <v>2.0</v>
      </c>
      <c r="H6996" s="3" t="s">
        <v>7006</v>
      </c>
      <c r="I6996" s="3" t="s">
        <v>7007</v>
      </c>
      <c r="J6996" s="3" t="s">
        <v>922</v>
      </c>
      <c r="K6996" s="3" t="s">
        <v>24</v>
      </c>
      <c r="L6996" s="3">
        <v>1.0</v>
      </c>
      <c r="M6996" s="3" t="s">
        <v>30</v>
      </c>
      <c r="N6996" s="3" t="s">
        <v>7095</v>
      </c>
      <c r="O6996" s="3" t="s">
        <v>5110</v>
      </c>
      <c r="P6996" s="4">
        <v>30917.0</v>
      </c>
      <c r="Q6996" s="3" t="s">
        <v>189</v>
      </c>
      <c r="S6996" s="3" t="s">
        <v>34</v>
      </c>
    </row>
    <row r="6997">
      <c r="A6997" s="2">
        <v>42318.71488425926</v>
      </c>
      <c r="B6997" s="3">
        <v>27.0</v>
      </c>
      <c r="C6997" s="3" t="s">
        <v>6139</v>
      </c>
      <c r="D6997" s="3">
        <v>90.0</v>
      </c>
      <c r="E6997" s="3" t="s">
        <v>6239</v>
      </c>
      <c r="F6997" s="3">
        <v>10.0</v>
      </c>
      <c r="G6997" s="3">
        <v>2.0</v>
      </c>
      <c r="H6997" s="3" t="s">
        <v>7006</v>
      </c>
      <c r="I6997" s="3" t="s">
        <v>7007</v>
      </c>
      <c r="J6997" s="3" t="s">
        <v>922</v>
      </c>
      <c r="K6997" s="3" t="s">
        <v>24</v>
      </c>
      <c r="L6997" s="3">
        <v>2.0</v>
      </c>
      <c r="M6997" s="3" t="s">
        <v>25</v>
      </c>
      <c r="N6997" s="3" t="s">
        <v>7096</v>
      </c>
      <c r="O6997" s="3" t="s">
        <v>753</v>
      </c>
      <c r="P6997" s="4">
        <v>23253.0</v>
      </c>
      <c r="Q6997" s="3" t="s">
        <v>115</v>
      </c>
      <c r="S6997" s="3" t="s">
        <v>34</v>
      </c>
    </row>
    <row r="6998">
      <c r="A6998" s="2">
        <v>42318.71488425926</v>
      </c>
      <c r="B6998" s="3">
        <v>27.0</v>
      </c>
      <c r="C6998" s="3" t="s">
        <v>6139</v>
      </c>
      <c r="D6998" s="3">
        <v>90.0</v>
      </c>
      <c r="E6998" s="3" t="s">
        <v>6239</v>
      </c>
      <c r="F6998" s="3">
        <v>10.0</v>
      </c>
      <c r="G6998" s="3">
        <v>2.0</v>
      </c>
      <c r="H6998" s="3" t="s">
        <v>7006</v>
      </c>
      <c r="I6998" s="3" t="s">
        <v>7007</v>
      </c>
      <c r="J6998" s="3" t="s">
        <v>922</v>
      </c>
      <c r="K6998" s="3" t="s">
        <v>24</v>
      </c>
      <c r="L6998" s="3">
        <v>3.0</v>
      </c>
      <c r="M6998" s="3" t="s">
        <v>30</v>
      </c>
      <c r="N6998" s="3" t="s">
        <v>269</v>
      </c>
      <c r="O6998" s="3" t="s">
        <v>4434</v>
      </c>
      <c r="P6998" s="4">
        <v>31789.0</v>
      </c>
      <c r="Q6998" s="3" t="s">
        <v>266</v>
      </c>
      <c r="S6998" s="3" t="s">
        <v>34</v>
      </c>
    </row>
    <row r="6999">
      <c r="A6999" s="2">
        <v>42318.71488425926</v>
      </c>
      <c r="B6999" s="3">
        <v>27.0</v>
      </c>
      <c r="C6999" s="3" t="s">
        <v>6139</v>
      </c>
      <c r="D6999" s="3">
        <v>90.0</v>
      </c>
      <c r="E6999" s="3" t="s">
        <v>6239</v>
      </c>
      <c r="F6999" s="3">
        <v>10.0</v>
      </c>
      <c r="G6999" s="3">
        <v>2.0</v>
      </c>
      <c r="H6999" s="3" t="s">
        <v>7006</v>
      </c>
      <c r="I6999" s="3" t="s">
        <v>7007</v>
      </c>
      <c r="J6999" s="3" t="s">
        <v>922</v>
      </c>
      <c r="K6999" s="3" t="s">
        <v>24</v>
      </c>
      <c r="L6999" s="3">
        <v>4.0</v>
      </c>
      <c r="M6999" s="3" t="s">
        <v>25</v>
      </c>
      <c r="N6999" s="3" t="s">
        <v>7097</v>
      </c>
      <c r="O6999" s="3" t="s">
        <v>246</v>
      </c>
      <c r="P6999" s="4">
        <v>30168.0</v>
      </c>
      <c r="Q6999" s="3" t="s">
        <v>1955</v>
      </c>
      <c r="S6999" s="3" t="s">
        <v>34</v>
      </c>
    </row>
    <row r="7000">
      <c r="A7000" s="2">
        <v>42318.71488425926</v>
      </c>
      <c r="B7000" s="3">
        <v>27.0</v>
      </c>
      <c r="C7000" s="3" t="s">
        <v>6139</v>
      </c>
      <c r="D7000" s="3">
        <v>90.0</v>
      </c>
      <c r="E7000" s="3" t="s">
        <v>6239</v>
      </c>
      <c r="F7000" s="3">
        <v>10.0</v>
      </c>
      <c r="G7000" s="3">
        <v>2.0</v>
      </c>
      <c r="H7000" s="3" t="s">
        <v>7006</v>
      </c>
      <c r="I7000" s="3" t="s">
        <v>7007</v>
      </c>
      <c r="J7000" s="3" t="s">
        <v>922</v>
      </c>
      <c r="K7000" s="3" t="s">
        <v>24</v>
      </c>
      <c r="L7000" s="3">
        <v>5.0</v>
      </c>
      <c r="M7000" s="3" t="s">
        <v>30</v>
      </c>
      <c r="N7000" s="3" t="s">
        <v>7098</v>
      </c>
      <c r="O7000" s="3" t="s">
        <v>193</v>
      </c>
      <c r="P7000" s="4">
        <v>23892.0</v>
      </c>
      <c r="Q7000" s="3" t="s">
        <v>75</v>
      </c>
      <c r="S7000" s="3" t="s">
        <v>34</v>
      </c>
    </row>
    <row r="7001">
      <c r="A7001" s="2">
        <v>42318.71488425926</v>
      </c>
      <c r="B7001" s="3">
        <v>27.0</v>
      </c>
      <c r="C7001" s="3" t="s">
        <v>6139</v>
      </c>
      <c r="D7001" s="3">
        <v>90.0</v>
      </c>
      <c r="E7001" s="3" t="s">
        <v>6239</v>
      </c>
      <c r="F7001" s="3">
        <v>10.0</v>
      </c>
      <c r="G7001" s="3">
        <v>2.0</v>
      </c>
      <c r="H7001" s="3" t="s">
        <v>7006</v>
      </c>
      <c r="I7001" s="3" t="s">
        <v>7007</v>
      </c>
      <c r="J7001" s="3" t="s">
        <v>922</v>
      </c>
      <c r="K7001" s="3" t="s">
        <v>24</v>
      </c>
      <c r="L7001" s="3">
        <v>6.0</v>
      </c>
      <c r="M7001" s="3" t="s">
        <v>25</v>
      </c>
      <c r="N7001" s="3" t="s">
        <v>7099</v>
      </c>
      <c r="O7001" s="3" t="s">
        <v>7100</v>
      </c>
      <c r="P7001" s="4">
        <v>18956.0</v>
      </c>
      <c r="Q7001" s="3" t="s">
        <v>49</v>
      </c>
      <c r="S7001" s="3" t="s">
        <v>34</v>
      </c>
    </row>
    <row r="7002">
      <c r="A7002" s="2">
        <v>42318.71488425926</v>
      </c>
      <c r="B7002" s="3">
        <v>27.0</v>
      </c>
      <c r="C7002" s="3" t="s">
        <v>6139</v>
      </c>
      <c r="D7002" s="3">
        <v>90.0</v>
      </c>
      <c r="E7002" s="3" t="s">
        <v>6239</v>
      </c>
      <c r="F7002" s="3">
        <v>10.0</v>
      </c>
      <c r="G7002" s="3">
        <v>2.0</v>
      </c>
      <c r="H7002" s="3" t="s">
        <v>7006</v>
      </c>
      <c r="I7002" s="3" t="s">
        <v>7007</v>
      </c>
      <c r="J7002" s="3" t="s">
        <v>922</v>
      </c>
      <c r="K7002" s="3" t="s">
        <v>24</v>
      </c>
      <c r="L7002" s="3">
        <v>7.0</v>
      </c>
      <c r="M7002" s="3" t="s">
        <v>30</v>
      </c>
      <c r="N7002" s="3" t="s">
        <v>951</v>
      </c>
      <c r="O7002" s="3" t="s">
        <v>57</v>
      </c>
      <c r="P7002" s="4">
        <v>27302.0</v>
      </c>
      <c r="Q7002" s="3" t="s">
        <v>189</v>
      </c>
      <c r="S7002" s="3" t="s">
        <v>34</v>
      </c>
    </row>
    <row r="7003">
      <c r="A7003" s="2">
        <v>42318.71488425926</v>
      </c>
      <c r="B7003" s="3">
        <v>53.0</v>
      </c>
      <c r="C7003" s="3" t="s">
        <v>7101</v>
      </c>
      <c r="D7003" s="3">
        <v>22.0</v>
      </c>
      <c r="E7003" s="3" t="s">
        <v>7102</v>
      </c>
      <c r="F7003" s="3">
        <v>1.0</v>
      </c>
      <c r="G7003" s="3">
        <v>8.0</v>
      </c>
      <c r="H7003" s="3" t="s">
        <v>7103</v>
      </c>
      <c r="I7003" s="3" t="s">
        <v>7104</v>
      </c>
      <c r="J7003" s="3" t="s">
        <v>1617</v>
      </c>
      <c r="K7003" s="3" t="s">
        <v>24</v>
      </c>
      <c r="L7003" s="3">
        <v>1.0</v>
      </c>
      <c r="M7003" s="3" t="s">
        <v>25</v>
      </c>
      <c r="N7003" s="3" t="s">
        <v>3076</v>
      </c>
      <c r="O7003" s="3" t="s">
        <v>1921</v>
      </c>
      <c r="P7003" s="4">
        <v>31490.0</v>
      </c>
      <c r="Q7003" s="3" t="s">
        <v>37</v>
      </c>
      <c r="S7003" s="3" t="s">
        <v>34</v>
      </c>
    </row>
    <row r="7004">
      <c r="A7004" s="2">
        <v>42318.71488425926</v>
      </c>
      <c r="B7004" s="3">
        <v>53.0</v>
      </c>
      <c r="C7004" s="3" t="s">
        <v>7101</v>
      </c>
      <c r="D7004" s="3">
        <v>22.0</v>
      </c>
      <c r="E7004" s="3" t="s">
        <v>7102</v>
      </c>
      <c r="F7004" s="3">
        <v>1.0</v>
      </c>
      <c r="G7004" s="3">
        <v>8.0</v>
      </c>
      <c r="H7004" s="3" t="s">
        <v>7103</v>
      </c>
      <c r="I7004" s="3" t="s">
        <v>7104</v>
      </c>
      <c r="J7004" s="3" t="s">
        <v>1617</v>
      </c>
      <c r="K7004" s="3" t="s">
        <v>24</v>
      </c>
      <c r="L7004" s="3">
        <v>2.0</v>
      </c>
      <c r="M7004" s="3" t="s">
        <v>30</v>
      </c>
      <c r="N7004" s="3" t="s">
        <v>7105</v>
      </c>
      <c r="O7004" s="3" t="s">
        <v>7106</v>
      </c>
      <c r="P7004" s="4">
        <v>26850.0</v>
      </c>
      <c r="Q7004" s="3" t="s">
        <v>33</v>
      </c>
      <c r="S7004" s="3" t="s">
        <v>34</v>
      </c>
    </row>
    <row r="7005">
      <c r="A7005" s="2">
        <v>42318.71488425926</v>
      </c>
      <c r="B7005" s="3">
        <v>53.0</v>
      </c>
      <c r="C7005" s="3" t="s">
        <v>7101</v>
      </c>
      <c r="D7005" s="3">
        <v>22.0</v>
      </c>
      <c r="E7005" s="3" t="s">
        <v>7102</v>
      </c>
      <c r="F7005" s="3">
        <v>1.0</v>
      </c>
      <c r="G7005" s="3">
        <v>8.0</v>
      </c>
      <c r="H7005" s="3" t="s">
        <v>7103</v>
      </c>
      <c r="I7005" s="3" t="s">
        <v>7104</v>
      </c>
      <c r="J7005" s="3" t="s">
        <v>1617</v>
      </c>
      <c r="K7005" s="3" t="s">
        <v>24</v>
      </c>
      <c r="L7005" s="3">
        <v>3.0</v>
      </c>
      <c r="M7005" s="3" t="s">
        <v>25</v>
      </c>
      <c r="N7005" s="3" t="s">
        <v>7107</v>
      </c>
      <c r="O7005" s="3" t="s">
        <v>36</v>
      </c>
      <c r="P7005" s="4">
        <v>27547.0</v>
      </c>
      <c r="Q7005" s="3" t="s">
        <v>40</v>
      </c>
      <c r="S7005" s="3" t="s">
        <v>34</v>
      </c>
    </row>
    <row r="7006">
      <c r="A7006" s="2">
        <v>42318.71488425926</v>
      </c>
      <c r="B7006" s="3">
        <v>53.0</v>
      </c>
      <c r="C7006" s="3" t="s">
        <v>7101</v>
      </c>
      <c r="D7006" s="3">
        <v>22.0</v>
      </c>
      <c r="E7006" s="3" t="s">
        <v>7102</v>
      </c>
      <c r="F7006" s="3">
        <v>1.0</v>
      </c>
      <c r="G7006" s="3">
        <v>8.0</v>
      </c>
      <c r="H7006" s="3" t="s">
        <v>7103</v>
      </c>
      <c r="I7006" s="3" t="s">
        <v>7104</v>
      </c>
      <c r="J7006" s="3" t="s">
        <v>1617</v>
      </c>
      <c r="K7006" s="3" t="s">
        <v>24</v>
      </c>
      <c r="L7006" s="3">
        <v>4.0</v>
      </c>
      <c r="M7006" s="3" t="s">
        <v>30</v>
      </c>
      <c r="N7006" s="3" t="s">
        <v>7108</v>
      </c>
      <c r="O7006" s="3" t="s">
        <v>423</v>
      </c>
      <c r="P7006" s="4">
        <v>31143.0</v>
      </c>
      <c r="Q7006" s="3" t="s">
        <v>247</v>
      </c>
      <c r="S7006" s="3" t="s">
        <v>34</v>
      </c>
    </row>
    <row r="7007">
      <c r="A7007" s="2">
        <v>42318.71488425926</v>
      </c>
      <c r="B7007" s="3">
        <v>53.0</v>
      </c>
      <c r="C7007" s="3" t="s">
        <v>7101</v>
      </c>
      <c r="D7007" s="3">
        <v>22.0</v>
      </c>
      <c r="E7007" s="3" t="s">
        <v>7102</v>
      </c>
      <c r="F7007" s="3">
        <v>1.0</v>
      </c>
      <c r="G7007" s="3">
        <v>8.0</v>
      </c>
      <c r="H7007" s="3" t="s">
        <v>7103</v>
      </c>
      <c r="I7007" s="3" t="s">
        <v>7104</v>
      </c>
      <c r="J7007" s="3" t="s">
        <v>1617</v>
      </c>
      <c r="K7007" s="3" t="s">
        <v>24</v>
      </c>
      <c r="L7007" s="3">
        <v>5.0</v>
      </c>
      <c r="M7007" s="3" t="s">
        <v>25</v>
      </c>
      <c r="N7007" s="3" t="s">
        <v>543</v>
      </c>
      <c r="O7007" s="3" t="s">
        <v>7109</v>
      </c>
      <c r="P7007" s="4">
        <v>25183.0</v>
      </c>
      <c r="Q7007" s="3" t="s">
        <v>40</v>
      </c>
      <c r="S7007" s="3" t="s">
        <v>34</v>
      </c>
    </row>
    <row r="7008">
      <c r="A7008" s="2">
        <v>42318.71488425926</v>
      </c>
      <c r="B7008" s="3">
        <v>53.0</v>
      </c>
      <c r="C7008" s="3" t="s">
        <v>7101</v>
      </c>
      <c r="D7008" s="3">
        <v>22.0</v>
      </c>
      <c r="E7008" s="3" t="s">
        <v>7102</v>
      </c>
      <c r="F7008" s="3">
        <v>1.0</v>
      </c>
      <c r="G7008" s="3">
        <v>8.0</v>
      </c>
      <c r="H7008" s="3" t="s">
        <v>7103</v>
      </c>
      <c r="I7008" s="3" t="s">
        <v>7104</v>
      </c>
      <c r="J7008" s="3" t="s">
        <v>1617</v>
      </c>
      <c r="K7008" s="3" t="s">
        <v>24</v>
      </c>
      <c r="L7008" s="3">
        <v>6.0</v>
      </c>
      <c r="M7008" s="3" t="s">
        <v>30</v>
      </c>
      <c r="N7008" s="3" t="s">
        <v>7110</v>
      </c>
      <c r="O7008" s="3" t="s">
        <v>2083</v>
      </c>
      <c r="P7008" s="4">
        <v>26302.0</v>
      </c>
      <c r="Q7008" s="3" t="s">
        <v>28</v>
      </c>
      <c r="S7008" s="3" t="s">
        <v>34</v>
      </c>
    </row>
    <row r="7009">
      <c r="A7009" s="2">
        <v>42318.71488425926</v>
      </c>
      <c r="B7009" s="3">
        <v>53.0</v>
      </c>
      <c r="C7009" s="3" t="s">
        <v>7101</v>
      </c>
      <c r="D7009" s="3">
        <v>22.0</v>
      </c>
      <c r="E7009" s="3" t="s">
        <v>7102</v>
      </c>
      <c r="F7009" s="3">
        <v>1.0</v>
      </c>
      <c r="G7009" s="3">
        <v>8.0</v>
      </c>
      <c r="H7009" s="3" t="s">
        <v>7103</v>
      </c>
      <c r="I7009" s="3" t="s">
        <v>7104</v>
      </c>
      <c r="J7009" s="3" t="s">
        <v>1617</v>
      </c>
      <c r="K7009" s="3" t="s">
        <v>24</v>
      </c>
      <c r="L7009" s="3">
        <v>7.0</v>
      </c>
      <c r="M7009" s="3" t="s">
        <v>25</v>
      </c>
      <c r="N7009" s="3" t="s">
        <v>7111</v>
      </c>
      <c r="O7009" s="3" t="s">
        <v>227</v>
      </c>
      <c r="P7009" s="4">
        <v>25118.0</v>
      </c>
      <c r="Q7009" s="3" t="s">
        <v>132</v>
      </c>
      <c r="S7009" s="3" t="s">
        <v>34</v>
      </c>
    </row>
    <row r="7010">
      <c r="A7010" s="2">
        <v>42318.71488425926</v>
      </c>
      <c r="B7010" s="3">
        <v>53.0</v>
      </c>
      <c r="C7010" s="3" t="s">
        <v>7101</v>
      </c>
      <c r="D7010" s="3">
        <v>22.0</v>
      </c>
      <c r="E7010" s="3" t="s">
        <v>7102</v>
      </c>
      <c r="F7010" s="3">
        <v>1.0</v>
      </c>
      <c r="G7010" s="3">
        <v>8.0</v>
      </c>
      <c r="H7010" s="3" t="s">
        <v>7103</v>
      </c>
      <c r="I7010" s="3" t="s">
        <v>7104</v>
      </c>
      <c r="J7010" s="3" t="s">
        <v>1617</v>
      </c>
      <c r="K7010" s="3" t="s">
        <v>24</v>
      </c>
      <c r="L7010" s="3">
        <v>8.0</v>
      </c>
      <c r="M7010" s="3" t="s">
        <v>30</v>
      </c>
      <c r="N7010" s="3" t="s">
        <v>7112</v>
      </c>
      <c r="O7010" s="3" t="s">
        <v>7113</v>
      </c>
      <c r="P7010" s="4">
        <v>34561.0</v>
      </c>
      <c r="Q7010" s="3" t="s">
        <v>191</v>
      </c>
      <c r="S7010" s="3" t="s">
        <v>34</v>
      </c>
    </row>
    <row r="7011">
      <c r="A7011" s="2">
        <v>42318.71488425926</v>
      </c>
      <c r="B7011" s="3">
        <v>53.0</v>
      </c>
      <c r="C7011" s="3" t="s">
        <v>7101</v>
      </c>
      <c r="D7011" s="3">
        <v>22.0</v>
      </c>
      <c r="E7011" s="3" t="s">
        <v>7102</v>
      </c>
      <c r="F7011" s="3">
        <v>1.0</v>
      </c>
      <c r="G7011" s="3">
        <v>8.0</v>
      </c>
      <c r="H7011" s="3" t="s">
        <v>7103</v>
      </c>
      <c r="I7011" s="3" t="s">
        <v>7104</v>
      </c>
      <c r="J7011" s="3" t="s">
        <v>1617</v>
      </c>
      <c r="K7011" s="3" t="s">
        <v>24</v>
      </c>
      <c r="L7011" s="3">
        <v>9.0</v>
      </c>
      <c r="M7011" s="3" t="s">
        <v>25</v>
      </c>
      <c r="N7011" s="3" t="s">
        <v>7114</v>
      </c>
      <c r="O7011" s="3" t="s">
        <v>7115</v>
      </c>
      <c r="P7011" s="4">
        <v>33350.0</v>
      </c>
      <c r="Q7011" s="3" t="s">
        <v>28</v>
      </c>
      <c r="S7011" s="3" t="s">
        <v>34</v>
      </c>
    </row>
    <row r="7012">
      <c r="A7012" s="2">
        <v>42318.71488425926</v>
      </c>
      <c r="B7012" s="3">
        <v>53.0</v>
      </c>
      <c r="C7012" s="3" t="s">
        <v>7101</v>
      </c>
      <c r="D7012" s="3">
        <v>22.0</v>
      </c>
      <c r="E7012" s="3" t="s">
        <v>7102</v>
      </c>
      <c r="F7012" s="3">
        <v>1.0</v>
      </c>
      <c r="G7012" s="3">
        <v>8.0</v>
      </c>
      <c r="H7012" s="3" t="s">
        <v>7103</v>
      </c>
      <c r="I7012" s="3" t="s">
        <v>7104</v>
      </c>
      <c r="J7012" s="3" t="s">
        <v>1617</v>
      </c>
      <c r="K7012" s="3" t="s">
        <v>24</v>
      </c>
      <c r="L7012" s="3">
        <v>10.0</v>
      </c>
      <c r="M7012" s="3" t="s">
        <v>30</v>
      </c>
      <c r="N7012" s="3" t="s">
        <v>7116</v>
      </c>
      <c r="O7012" s="3" t="s">
        <v>166</v>
      </c>
      <c r="P7012" s="4">
        <v>21699.0</v>
      </c>
      <c r="Q7012" s="3" t="s">
        <v>115</v>
      </c>
      <c r="S7012" s="3" t="s">
        <v>34</v>
      </c>
    </row>
    <row r="7013">
      <c r="A7013" s="2">
        <v>42318.71488425926</v>
      </c>
      <c r="B7013" s="3">
        <v>53.0</v>
      </c>
      <c r="C7013" s="3" t="s">
        <v>7101</v>
      </c>
      <c r="D7013" s="3">
        <v>22.0</v>
      </c>
      <c r="E7013" s="3" t="s">
        <v>7102</v>
      </c>
      <c r="F7013" s="3">
        <v>1.0</v>
      </c>
      <c r="G7013" s="3">
        <v>8.0</v>
      </c>
      <c r="H7013" s="3" t="s">
        <v>7103</v>
      </c>
      <c r="I7013" s="3" t="s">
        <v>7104</v>
      </c>
      <c r="J7013" s="3" t="s">
        <v>1617</v>
      </c>
      <c r="K7013" s="3" t="s">
        <v>24</v>
      </c>
      <c r="L7013" s="3">
        <v>11.0</v>
      </c>
      <c r="M7013" s="3" t="s">
        <v>25</v>
      </c>
      <c r="N7013" s="3" t="s">
        <v>4155</v>
      </c>
      <c r="O7013" s="3" t="s">
        <v>7117</v>
      </c>
      <c r="P7013" s="4">
        <v>30057.0</v>
      </c>
      <c r="Q7013" s="3" t="s">
        <v>43</v>
      </c>
      <c r="S7013" s="3" t="s">
        <v>34</v>
      </c>
    </row>
    <row r="7014">
      <c r="A7014" s="2">
        <v>42318.71488425926</v>
      </c>
      <c r="B7014" s="3">
        <v>53.0</v>
      </c>
      <c r="C7014" s="3" t="s">
        <v>7101</v>
      </c>
      <c r="D7014" s="3">
        <v>22.0</v>
      </c>
      <c r="E7014" s="3" t="s">
        <v>7102</v>
      </c>
      <c r="F7014" s="3">
        <v>1.0</v>
      </c>
      <c r="G7014" s="3">
        <v>8.0</v>
      </c>
      <c r="H7014" s="3" t="s">
        <v>7103</v>
      </c>
      <c r="I7014" s="3" t="s">
        <v>7104</v>
      </c>
      <c r="J7014" s="3" t="s">
        <v>1617</v>
      </c>
      <c r="K7014" s="3" t="s">
        <v>24</v>
      </c>
      <c r="L7014" s="3">
        <v>12.0</v>
      </c>
      <c r="M7014" s="3" t="s">
        <v>30</v>
      </c>
      <c r="N7014" s="3" t="s">
        <v>7118</v>
      </c>
      <c r="O7014" s="3" t="s">
        <v>2092</v>
      </c>
      <c r="P7014" s="4">
        <v>28644.0</v>
      </c>
      <c r="Q7014" s="3" t="s">
        <v>40</v>
      </c>
      <c r="S7014" s="3" t="s">
        <v>34</v>
      </c>
    </row>
    <row r="7015">
      <c r="A7015" s="2">
        <v>42318.71488425926</v>
      </c>
      <c r="B7015" s="3">
        <v>53.0</v>
      </c>
      <c r="C7015" s="3" t="s">
        <v>7101</v>
      </c>
      <c r="D7015" s="3">
        <v>22.0</v>
      </c>
      <c r="E7015" s="3" t="s">
        <v>7102</v>
      </c>
      <c r="F7015" s="3">
        <v>1.0</v>
      </c>
      <c r="G7015" s="3">
        <v>8.0</v>
      </c>
      <c r="H7015" s="3" t="s">
        <v>7103</v>
      </c>
      <c r="I7015" s="3" t="s">
        <v>7104</v>
      </c>
      <c r="J7015" s="3" t="s">
        <v>1617</v>
      </c>
      <c r="K7015" s="3" t="s">
        <v>24</v>
      </c>
      <c r="L7015" s="3">
        <v>13.0</v>
      </c>
      <c r="M7015" s="3" t="s">
        <v>25</v>
      </c>
      <c r="N7015" s="3" t="s">
        <v>7119</v>
      </c>
      <c r="O7015" s="3" t="s">
        <v>7120</v>
      </c>
      <c r="P7015" s="4">
        <v>30024.0</v>
      </c>
      <c r="Q7015" s="3" t="s">
        <v>52</v>
      </c>
      <c r="S7015" s="3" t="s">
        <v>34</v>
      </c>
    </row>
    <row r="7016">
      <c r="A7016" s="2">
        <v>42318.71488425926</v>
      </c>
      <c r="B7016" s="3">
        <v>53.0</v>
      </c>
      <c r="C7016" s="3" t="s">
        <v>7101</v>
      </c>
      <c r="D7016" s="3">
        <v>22.0</v>
      </c>
      <c r="E7016" s="3" t="s">
        <v>7102</v>
      </c>
      <c r="F7016" s="3">
        <v>1.0</v>
      </c>
      <c r="G7016" s="3">
        <v>8.0</v>
      </c>
      <c r="H7016" s="3" t="s">
        <v>7103</v>
      </c>
      <c r="I7016" s="3" t="s">
        <v>7104</v>
      </c>
      <c r="J7016" s="3" t="s">
        <v>1617</v>
      </c>
      <c r="K7016" s="3" t="s">
        <v>24</v>
      </c>
      <c r="L7016" s="3">
        <v>14.0</v>
      </c>
      <c r="M7016" s="3" t="s">
        <v>30</v>
      </c>
      <c r="N7016" s="3" t="s">
        <v>7121</v>
      </c>
      <c r="O7016" s="3" t="s">
        <v>7122</v>
      </c>
      <c r="P7016" s="4">
        <v>25889.0</v>
      </c>
      <c r="Q7016" s="3" t="s">
        <v>132</v>
      </c>
      <c r="S7016" s="3" t="s">
        <v>34</v>
      </c>
    </row>
    <row r="7017">
      <c r="A7017" s="2">
        <v>42318.71488425926</v>
      </c>
      <c r="B7017" s="3">
        <v>53.0</v>
      </c>
      <c r="C7017" s="3" t="s">
        <v>7101</v>
      </c>
      <c r="D7017" s="3">
        <v>22.0</v>
      </c>
      <c r="E7017" s="3" t="s">
        <v>7102</v>
      </c>
      <c r="F7017" s="3">
        <v>1.0</v>
      </c>
      <c r="G7017" s="3">
        <v>8.0</v>
      </c>
      <c r="H7017" s="3" t="s">
        <v>7103</v>
      </c>
      <c r="I7017" s="3" t="s">
        <v>7104</v>
      </c>
      <c r="J7017" s="3" t="s">
        <v>1617</v>
      </c>
      <c r="K7017" s="3" t="s">
        <v>24</v>
      </c>
      <c r="L7017" s="3">
        <v>15.0</v>
      </c>
      <c r="M7017" s="3" t="s">
        <v>25</v>
      </c>
      <c r="N7017" s="3" t="s">
        <v>7123</v>
      </c>
      <c r="O7017" s="3" t="s">
        <v>123</v>
      </c>
      <c r="P7017" s="4">
        <v>20908.0</v>
      </c>
      <c r="Q7017" s="3" t="s">
        <v>247</v>
      </c>
      <c r="S7017" s="3" t="s">
        <v>34</v>
      </c>
    </row>
    <row r="7018">
      <c r="A7018" s="2">
        <v>42318.71488425926</v>
      </c>
      <c r="B7018" s="3">
        <v>53.0</v>
      </c>
      <c r="C7018" s="3" t="s">
        <v>7101</v>
      </c>
      <c r="D7018" s="3">
        <v>22.0</v>
      </c>
      <c r="E7018" s="3" t="s">
        <v>7102</v>
      </c>
      <c r="F7018" s="3">
        <v>1.0</v>
      </c>
      <c r="G7018" s="3">
        <v>8.0</v>
      </c>
      <c r="H7018" s="3" t="s">
        <v>7103</v>
      </c>
      <c r="I7018" s="3" t="s">
        <v>7104</v>
      </c>
      <c r="J7018" s="3" t="s">
        <v>1617</v>
      </c>
      <c r="K7018" s="3" t="s">
        <v>24</v>
      </c>
      <c r="L7018" s="3">
        <v>16.0</v>
      </c>
      <c r="M7018" s="3" t="s">
        <v>30</v>
      </c>
      <c r="N7018" s="3" t="s">
        <v>7124</v>
      </c>
      <c r="O7018" s="3" t="s">
        <v>7125</v>
      </c>
      <c r="P7018" s="4">
        <v>30691.0</v>
      </c>
      <c r="Q7018" s="3" t="s">
        <v>60</v>
      </c>
      <c r="S7018" s="3" t="s">
        <v>34</v>
      </c>
    </row>
    <row r="7019">
      <c r="A7019" s="2">
        <v>42318.71488425926</v>
      </c>
      <c r="B7019" s="3">
        <v>53.0</v>
      </c>
      <c r="C7019" s="3" t="s">
        <v>7101</v>
      </c>
      <c r="D7019" s="3">
        <v>22.0</v>
      </c>
      <c r="E7019" s="3" t="s">
        <v>7102</v>
      </c>
      <c r="F7019" s="3">
        <v>1.0</v>
      </c>
      <c r="G7019" s="3">
        <v>8.0</v>
      </c>
      <c r="H7019" s="3" t="s">
        <v>7103</v>
      </c>
      <c r="I7019" s="3" t="s">
        <v>7104</v>
      </c>
      <c r="J7019" s="3" t="s">
        <v>1617</v>
      </c>
      <c r="K7019" s="3" t="s">
        <v>24</v>
      </c>
      <c r="L7019" s="3">
        <v>17.0</v>
      </c>
      <c r="M7019" s="3" t="s">
        <v>25</v>
      </c>
      <c r="N7019" s="3" t="s">
        <v>7126</v>
      </c>
      <c r="O7019" s="3" t="s">
        <v>27</v>
      </c>
      <c r="P7019" s="4">
        <v>29097.0</v>
      </c>
      <c r="Q7019" s="3" t="s">
        <v>40</v>
      </c>
      <c r="S7019" s="3" t="s">
        <v>34</v>
      </c>
    </row>
    <row r="7020">
      <c r="A7020" s="2">
        <v>42318.71488425926</v>
      </c>
      <c r="B7020" s="3">
        <v>53.0</v>
      </c>
      <c r="C7020" s="3" t="s">
        <v>7101</v>
      </c>
      <c r="D7020" s="3">
        <v>29.0</v>
      </c>
      <c r="E7020" s="3" t="s">
        <v>7127</v>
      </c>
      <c r="F7020" s="3">
        <v>1.0</v>
      </c>
      <c r="G7020" s="3">
        <v>8.0</v>
      </c>
      <c r="H7020" s="3" t="s">
        <v>7103</v>
      </c>
      <c r="I7020" s="3" t="s">
        <v>7104</v>
      </c>
      <c r="J7020" s="3" t="s">
        <v>1617</v>
      </c>
      <c r="K7020" s="3" t="s">
        <v>24</v>
      </c>
      <c r="L7020" s="3">
        <v>1.0</v>
      </c>
      <c r="M7020" s="3" t="s">
        <v>30</v>
      </c>
      <c r="N7020" s="3" t="s">
        <v>7128</v>
      </c>
      <c r="O7020" s="3" t="s">
        <v>1045</v>
      </c>
      <c r="P7020" s="4">
        <v>34545.0</v>
      </c>
      <c r="Q7020" s="3" t="s">
        <v>247</v>
      </c>
      <c r="S7020" s="3" t="s">
        <v>34</v>
      </c>
    </row>
    <row r="7021">
      <c r="A7021" s="2">
        <v>42318.71488425926</v>
      </c>
      <c r="B7021" s="3">
        <v>53.0</v>
      </c>
      <c r="C7021" s="3" t="s">
        <v>7101</v>
      </c>
      <c r="D7021" s="3">
        <v>29.0</v>
      </c>
      <c r="E7021" s="3" t="s">
        <v>7127</v>
      </c>
      <c r="F7021" s="3">
        <v>1.0</v>
      </c>
      <c r="G7021" s="3">
        <v>8.0</v>
      </c>
      <c r="H7021" s="3" t="s">
        <v>7103</v>
      </c>
      <c r="I7021" s="3" t="s">
        <v>7104</v>
      </c>
      <c r="J7021" s="3" t="s">
        <v>1617</v>
      </c>
      <c r="K7021" s="3" t="s">
        <v>24</v>
      </c>
      <c r="L7021" s="3">
        <v>2.0</v>
      </c>
      <c r="M7021" s="3" t="s">
        <v>25</v>
      </c>
      <c r="N7021" s="3" t="s">
        <v>2032</v>
      </c>
      <c r="O7021" s="3" t="s">
        <v>281</v>
      </c>
      <c r="P7021" s="4">
        <v>24009.0</v>
      </c>
      <c r="Q7021" s="3" t="s">
        <v>345</v>
      </c>
      <c r="S7021" s="3" t="s">
        <v>34</v>
      </c>
    </row>
    <row r="7022">
      <c r="A7022" s="2">
        <v>42318.71488425926</v>
      </c>
      <c r="B7022" s="3">
        <v>53.0</v>
      </c>
      <c r="C7022" s="3" t="s">
        <v>7101</v>
      </c>
      <c r="D7022" s="3">
        <v>29.0</v>
      </c>
      <c r="E7022" s="3" t="s">
        <v>7127</v>
      </c>
      <c r="F7022" s="3">
        <v>1.0</v>
      </c>
      <c r="G7022" s="3">
        <v>8.0</v>
      </c>
      <c r="H7022" s="3" t="s">
        <v>7103</v>
      </c>
      <c r="I7022" s="3" t="s">
        <v>7104</v>
      </c>
      <c r="J7022" s="3" t="s">
        <v>1617</v>
      </c>
      <c r="K7022" s="3" t="s">
        <v>24</v>
      </c>
      <c r="L7022" s="3">
        <v>3.0</v>
      </c>
      <c r="M7022" s="3" t="s">
        <v>30</v>
      </c>
      <c r="N7022" s="3" t="s">
        <v>7129</v>
      </c>
      <c r="O7022" s="3" t="s">
        <v>7130</v>
      </c>
      <c r="P7022" s="4">
        <v>30231.0</v>
      </c>
      <c r="Q7022" s="3" t="s">
        <v>52</v>
      </c>
      <c r="S7022" s="3" t="s">
        <v>34</v>
      </c>
    </row>
    <row r="7023">
      <c r="A7023" s="2">
        <v>42318.71488425926</v>
      </c>
      <c r="B7023" s="3">
        <v>53.0</v>
      </c>
      <c r="C7023" s="3" t="s">
        <v>7101</v>
      </c>
      <c r="D7023" s="3">
        <v>29.0</v>
      </c>
      <c r="E7023" s="3" t="s">
        <v>7127</v>
      </c>
      <c r="F7023" s="3">
        <v>1.0</v>
      </c>
      <c r="G7023" s="3">
        <v>8.0</v>
      </c>
      <c r="H7023" s="3" t="s">
        <v>7103</v>
      </c>
      <c r="I7023" s="3" t="s">
        <v>7104</v>
      </c>
      <c r="J7023" s="3" t="s">
        <v>1617</v>
      </c>
      <c r="K7023" s="3" t="s">
        <v>24</v>
      </c>
      <c r="L7023" s="3">
        <v>4.0</v>
      </c>
      <c r="M7023" s="3" t="s">
        <v>25</v>
      </c>
      <c r="N7023" s="3" t="s">
        <v>7131</v>
      </c>
      <c r="O7023" s="3" t="s">
        <v>7132</v>
      </c>
      <c r="P7023" s="4">
        <v>25917.0</v>
      </c>
      <c r="Q7023" s="3" t="s">
        <v>52</v>
      </c>
      <c r="S7023" s="3" t="s">
        <v>34</v>
      </c>
    </row>
    <row r="7024">
      <c r="A7024" s="2">
        <v>42318.71488425926</v>
      </c>
      <c r="B7024" s="3">
        <v>53.0</v>
      </c>
      <c r="C7024" s="3" t="s">
        <v>7101</v>
      </c>
      <c r="D7024" s="3">
        <v>29.0</v>
      </c>
      <c r="E7024" s="3" t="s">
        <v>7127</v>
      </c>
      <c r="F7024" s="3">
        <v>1.0</v>
      </c>
      <c r="G7024" s="3">
        <v>8.0</v>
      </c>
      <c r="H7024" s="3" t="s">
        <v>7103</v>
      </c>
      <c r="I7024" s="3" t="s">
        <v>7104</v>
      </c>
      <c r="J7024" s="3" t="s">
        <v>1617</v>
      </c>
      <c r="K7024" s="3" t="s">
        <v>24</v>
      </c>
      <c r="L7024" s="3">
        <v>5.0</v>
      </c>
      <c r="M7024" s="3" t="s">
        <v>30</v>
      </c>
      <c r="N7024" s="3" t="s">
        <v>7133</v>
      </c>
      <c r="O7024" s="3" t="s">
        <v>7134</v>
      </c>
      <c r="P7024" s="4">
        <v>31878.0</v>
      </c>
      <c r="Q7024" s="3" t="s">
        <v>60</v>
      </c>
      <c r="S7024" s="3" t="s">
        <v>34</v>
      </c>
    </row>
    <row r="7025">
      <c r="A7025" s="2">
        <v>42318.71488425926</v>
      </c>
      <c r="B7025" s="3">
        <v>53.0</v>
      </c>
      <c r="C7025" s="3" t="s">
        <v>7101</v>
      </c>
      <c r="D7025" s="3">
        <v>29.0</v>
      </c>
      <c r="E7025" s="3" t="s">
        <v>7127</v>
      </c>
      <c r="F7025" s="3">
        <v>1.0</v>
      </c>
      <c r="G7025" s="3">
        <v>8.0</v>
      </c>
      <c r="H7025" s="3" t="s">
        <v>7103</v>
      </c>
      <c r="I7025" s="3" t="s">
        <v>7104</v>
      </c>
      <c r="J7025" s="3" t="s">
        <v>1617</v>
      </c>
      <c r="K7025" s="3" t="s">
        <v>24</v>
      </c>
      <c r="L7025" s="3">
        <v>6.0</v>
      </c>
      <c r="M7025" s="3" t="s">
        <v>25</v>
      </c>
      <c r="N7025" s="3" t="s">
        <v>7135</v>
      </c>
      <c r="O7025" s="3" t="s">
        <v>7136</v>
      </c>
      <c r="P7025" s="4">
        <v>32884.0</v>
      </c>
      <c r="Q7025" s="3" t="s">
        <v>79</v>
      </c>
      <c r="S7025" s="3" t="s">
        <v>34</v>
      </c>
    </row>
    <row r="7026">
      <c r="A7026" s="2">
        <v>42318.71488425926</v>
      </c>
      <c r="B7026" s="3">
        <v>53.0</v>
      </c>
      <c r="C7026" s="3" t="s">
        <v>7101</v>
      </c>
      <c r="D7026" s="3">
        <v>29.0</v>
      </c>
      <c r="E7026" s="3" t="s">
        <v>7127</v>
      </c>
      <c r="F7026" s="3">
        <v>1.0</v>
      </c>
      <c r="G7026" s="3">
        <v>8.0</v>
      </c>
      <c r="H7026" s="3" t="s">
        <v>7103</v>
      </c>
      <c r="I7026" s="3" t="s">
        <v>7104</v>
      </c>
      <c r="J7026" s="3" t="s">
        <v>1617</v>
      </c>
      <c r="K7026" s="3" t="s">
        <v>24</v>
      </c>
      <c r="L7026" s="3">
        <v>7.0</v>
      </c>
      <c r="M7026" s="3" t="s">
        <v>30</v>
      </c>
      <c r="N7026" s="3" t="s">
        <v>7137</v>
      </c>
      <c r="O7026" s="3" t="s">
        <v>2083</v>
      </c>
      <c r="P7026" s="4">
        <v>34916.0</v>
      </c>
      <c r="Q7026" s="3" t="s">
        <v>191</v>
      </c>
      <c r="S7026" s="3" t="s">
        <v>34</v>
      </c>
    </row>
    <row r="7027">
      <c r="A7027" s="2">
        <v>42318.71488425926</v>
      </c>
      <c r="B7027" s="3">
        <v>53.0</v>
      </c>
      <c r="C7027" s="3" t="s">
        <v>7101</v>
      </c>
      <c r="D7027" s="3">
        <v>29.0</v>
      </c>
      <c r="E7027" s="3" t="s">
        <v>7127</v>
      </c>
      <c r="F7027" s="3">
        <v>1.0</v>
      </c>
      <c r="G7027" s="3">
        <v>8.0</v>
      </c>
      <c r="H7027" s="3" t="s">
        <v>7103</v>
      </c>
      <c r="I7027" s="3" t="s">
        <v>7104</v>
      </c>
      <c r="J7027" s="3" t="s">
        <v>1617</v>
      </c>
      <c r="K7027" s="3" t="s">
        <v>24</v>
      </c>
      <c r="L7027" s="3">
        <v>8.0</v>
      </c>
      <c r="M7027" s="3" t="s">
        <v>25</v>
      </c>
      <c r="N7027" s="3" t="s">
        <v>3177</v>
      </c>
      <c r="O7027" s="3" t="s">
        <v>1351</v>
      </c>
      <c r="P7027" s="4">
        <v>34039.0</v>
      </c>
      <c r="Q7027" s="3" t="s">
        <v>191</v>
      </c>
      <c r="S7027" s="3" t="s">
        <v>34</v>
      </c>
    </row>
    <row r="7028">
      <c r="A7028" s="2">
        <v>42318.71488425926</v>
      </c>
      <c r="B7028" s="3">
        <v>53.0</v>
      </c>
      <c r="C7028" s="3" t="s">
        <v>7101</v>
      </c>
      <c r="D7028" s="3">
        <v>29.0</v>
      </c>
      <c r="E7028" s="3" t="s">
        <v>7127</v>
      </c>
      <c r="F7028" s="3">
        <v>1.0</v>
      </c>
      <c r="G7028" s="3">
        <v>8.0</v>
      </c>
      <c r="H7028" s="3" t="s">
        <v>7103</v>
      </c>
      <c r="I7028" s="3" t="s">
        <v>7104</v>
      </c>
      <c r="J7028" s="3" t="s">
        <v>1617</v>
      </c>
      <c r="K7028" s="3" t="s">
        <v>24</v>
      </c>
      <c r="L7028" s="3">
        <v>9.0</v>
      </c>
      <c r="M7028" s="3" t="s">
        <v>30</v>
      </c>
      <c r="N7028" s="3" t="s">
        <v>7138</v>
      </c>
      <c r="O7028" s="3" t="s">
        <v>3014</v>
      </c>
      <c r="P7028" s="4">
        <v>27547.0</v>
      </c>
      <c r="Q7028" s="3" t="s">
        <v>60</v>
      </c>
      <c r="S7028" s="3" t="s">
        <v>34</v>
      </c>
    </row>
    <row r="7029">
      <c r="A7029" s="2">
        <v>42318.71488425926</v>
      </c>
      <c r="B7029" s="3">
        <v>53.0</v>
      </c>
      <c r="C7029" s="3" t="s">
        <v>7101</v>
      </c>
      <c r="D7029" s="3">
        <v>29.0</v>
      </c>
      <c r="E7029" s="3" t="s">
        <v>7127</v>
      </c>
      <c r="F7029" s="3">
        <v>1.0</v>
      </c>
      <c r="G7029" s="3">
        <v>8.0</v>
      </c>
      <c r="H7029" s="3" t="s">
        <v>7103</v>
      </c>
      <c r="I7029" s="3" t="s">
        <v>7104</v>
      </c>
      <c r="J7029" s="3" t="s">
        <v>1617</v>
      </c>
      <c r="K7029" s="3" t="s">
        <v>24</v>
      </c>
      <c r="L7029" s="3">
        <v>10.0</v>
      </c>
      <c r="M7029" s="3" t="s">
        <v>25</v>
      </c>
      <c r="N7029" s="3" t="s">
        <v>7139</v>
      </c>
      <c r="O7029" s="3" t="s">
        <v>7140</v>
      </c>
      <c r="P7029" s="4">
        <v>31071.0</v>
      </c>
      <c r="Q7029" s="3" t="s">
        <v>60</v>
      </c>
      <c r="S7029" s="3" t="s">
        <v>34</v>
      </c>
    </row>
    <row r="7030">
      <c r="A7030" s="2">
        <v>42318.71488425926</v>
      </c>
      <c r="B7030" s="3">
        <v>53.0</v>
      </c>
      <c r="C7030" s="3" t="s">
        <v>7101</v>
      </c>
      <c r="D7030" s="3">
        <v>29.0</v>
      </c>
      <c r="E7030" s="3" t="s">
        <v>7127</v>
      </c>
      <c r="F7030" s="3">
        <v>1.0</v>
      </c>
      <c r="G7030" s="3">
        <v>8.0</v>
      </c>
      <c r="H7030" s="3" t="s">
        <v>7103</v>
      </c>
      <c r="I7030" s="3" t="s">
        <v>7104</v>
      </c>
      <c r="J7030" s="3" t="s">
        <v>1617</v>
      </c>
      <c r="K7030" s="3" t="s">
        <v>24</v>
      </c>
      <c r="L7030" s="3">
        <v>11.0</v>
      </c>
      <c r="M7030" s="3" t="s">
        <v>30</v>
      </c>
      <c r="N7030" s="3" t="s">
        <v>7141</v>
      </c>
      <c r="O7030" s="3" t="s">
        <v>7142</v>
      </c>
      <c r="P7030" s="4">
        <v>34005.0</v>
      </c>
      <c r="Q7030" s="3" t="s">
        <v>191</v>
      </c>
      <c r="S7030" s="3" t="s">
        <v>34</v>
      </c>
    </row>
    <row r="7031">
      <c r="A7031" s="2">
        <v>42318.71488425926</v>
      </c>
      <c r="B7031" s="3">
        <v>53.0</v>
      </c>
      <c r="C7031" s="3" t="s">
        <v>7101</v>
      </c>
      <c r="D7031" s="3">
        <v>29.0</v>
      </c>
      <c r="E7031" s="3" t="s">
        <v>7127</v>
      </c>
      <c r="F7031" s="3">
        <v>1.0</v>
      </c>
      <c r="G7031" s="3">
        <v>8.0</v>
      </c>
      <c r="H7031" s="3" t="s">
        <v>7103</v>
      </c>
      <c r="I7031" s="3" t="s">
        <v>7104</v>
      </c>
      <c r="J7031" s="3" t="s">
        <v>1617</v>
      </c>
      <c r="K7031" s="3" t="s">
        <v>24</v>
      </c>
      <c r="L7031" s="3">
        <v>12.0</v>
      </c>
      <c r="M7031" s="3" t="s">
        <v>25</v>
      </c>
      <c r="N7031" s="3" t="s">
        <v>7143</v>
      </c>
      <c r="O7031" s="3" t="s">
        <v>2751</v>
      </c>
      <c r="P7031" s="4">
        <v>24837.0</v>
      </c>
      <c r="Q7031" s="3" t="s">
        <v>153</v>
      </c>
      <c r="S7031" s="3" t="s">
        <v>34</v>
      </c>
    </row>
    <row r="7032">
      <c r="A7032" s="2">
        <v>42318.71488425926</v>
      </c>
      <c r="B7032" s="3">
        <v>53.0</v>
      </c>
      <c r="C7032" s="3" t="s">
        <v>7101</v>
      </c>
      <c r="D7032" s="3">
        <v>29.0</v>
      </c>
      <c r="E7032" s="3" t="s">
        <v>7127</v>
      </c>
      <c r="F7032" s="3">
        <v>1.0</v>
      </c>
      <c r="G7032" s="3">
        <v>8.0</v>
      </c>
      <c r="H7032" s="3" t="s">
        <v>7103</v>
      </c>
      <c r="I7032" s="3" t="s">
        <v>7104</v>
      </c>
      <c r="J7032" s="3" t="s">
        <v>1617</v>
      </c>
      <c r="K7032" s="3" t="s">
        <v>24</v>
      </c>
      <c r="L7032" s="3">
        <v>13.0</v>
      </c>
      <c r="M7032" s="3" t="s">
        <v>30</v>
      </c>
      <c r="N7032" s="3" t="s">
        <v>7144</v>
      </c>
      <c r="O7032" s="3" t="s">
        <v>342</v>
      </c>
      <c r="P7032" s="4">
        <v>26485.0</v>
      </c>
      <c r="Q7032" s="3" t="s">
        <v>40</v>
      </c>
      <c r="S7032" s="3" t="s">
        <v>34</v>
      </c>
    </row>
    <row r="7033">
      <c r="A7033" s="2">
        <v>42318.71488425926</v>
      </c>
      <c r="B7033" s="3">
        <v>53.0</v>
      </c>
      <c r="C7033" s="3" t="s">
        <v>7101</v>
      </c>
      <c r="D7033" s="3">
        <v>29.0</v>
      </c>
      <c r="E7033" s="3" t="s">
        <v>7127</v>
      </c>
      <c r="F7033" s="3">
        <v>1.0</v>
      </c>
      <c r="G7033" s="3">
        <v>8.0</v>
      </c>
      <c r="H7033" s="3" t="s">
        <v>7103</v>
      </c>
      <c r="I7033" s="3" t="s">
        <v>7104</v>
      </c>
      <c r="J7033" s="3" t="s">
        <v>1617</v>
      </c>
      <c r="K7033" s="3" t="s">
        <v>24</v>
      </c>
      <c r="L7033" s="3">
        <v>14.0</v>
      </c>
      <c r="M7033" s="3" t="s">
        <v>25</v>
      </c>
      <c r="N7033" s="3" t="s">
        <v>7145</v>
      </c>
      <c r="O7033" s="3" t="s">
        <v>7146</v>
      </c>
      <c r="P7033" s="4">
        <v>31210.0</v>
      </c>
      <c r="Q7033" s="3" t="s">
        <v>153</v>
      </c>
      <c r="S7033" s="3" t="s">
        <v>34</v>
      </c>
    </row>
    <row r="7034">
      <c r="A7034" s="2">
        <v>42318.71488425926</v>
      </c>
      <c r="B7034" s="3">
        <v>53.0</v>
      </c>
      <c r="C7034" s="3" t="s">
        <v>7101</v>
      </c>
      <c r="D7034" s="3">
        <v>29.0</v>
      </c>
      <c r="E7034" s="3" t="s">
        <v>7127</v>
      </c>
      <c r="F7034" s="3">
        <v>1.0</v>
      </c>
      <c r="G7034" s="3">
        <v>8.0</v>
      </c>
      <c r="H7034" s="3" t="s">
        <v>7103</v>
      </c>
      <c r="I7034" s="3" t="s">
        <v>7104</v>
      </c>
      <c r="J7034" s="3" t="s">
        <v>1617</v>
      </c>
      <c r="K7034" s="3" t="s">
        <v>24</v>
      </c>
      <c r="L7034" s="3">
        <v>15.0</v>
      </c>
      <c r="M7034" s="3" t="s">
        <v>30</v>
      </c>
      <c r="N7034" s="3" t="s">
        <v>7147</v>
      </c>
      <c r="O7034" s="3" t="s">
        <v>605</v>
      </c>
      <c r="P7034" s="4">
        <v>27717.0</v>
      </c>
      <c r="Q7034" s="3" t="s">
        <v>60</v>
      </c>
      <c r="S7034" s="3" t="s">
        <v>34</v>
      </c>
    </row>
    <row r="7035">
      <c r="A7035" s="2">
        <v>42318.71488425926</v>
      </c>
      <c r="B7035" s="3">
        <v>53.0</v>
      </c>
      <c r="C7035" s="3" t="s">
        <v>7101</v>
      </c>
      <c r="D7035" s="3">
        <v>29.0</v>
      </c>
      <c r="E7035" s="3" t="s">
        <v>7127</v>
      </c>
      <c r="F7035" s="3">
        <v>1.0</v>
      </c>
      <c r="G7035" s="3">
        <v>8.0</v>
      </c>
      <c r="H7035" s="3" t="s">
        <v>7103</v>
      </c>
      <c r="I7035" s="3" t="s">
        <v>7104</v>
      </c>
      <c r="J7035" s="3" t="s">
        <v>1617</v>
      </c>
      <c r="K7035" s="3" t="s">
        <v>24</v>
      </c>
      <c r="L7035" s="3">
        <v>16.0</v>
      </c>
      <c r="M7035" s="3" t="s">
        <v>25</v>
      </c>
      <c r="N7035" s="3" t="s">
        <v>7148</v>
      </c>
      <c r="O7035" s="3" t="s">
        <v>533</v>
      </c>
      <c r="P7035" s="4">
        <v>33136.0</v>
      </c>
      <c r="Q7035" s="3" t="s">
        <v>191</v>
      </c>
      <c r="S7035" s="3" t="s">
        <v>34</v>
      </c>
    </row>
    <row r="7036">
      <c r="A7036" s="2">
        <v>42318.71488425926</v>
      </c>
      <c r="B7036" s="3">
        <v>53.0</v>
      </c>
      <c r="C7036" s="3" t="s">
        <v>7101</v>
      </c>
      <c r="D7036" s="3">
        <v>29.0</v>
      </c>
      <c r="E7036" s="3" t="s">
        <v>7127</v>
      </c>
      <c r="F7036" s="3">
        <v>1.0</v>
      </c>
      <c r="G7036" s="3">
        <v>8.0</v>
      </c>
      <c r="H7036" s="3" t="s">
        <v>7103</v>
      </c>
      <c r="I7036" s="3" t="s">
        <v>7104</v>
      </c>
      <c r="J7036" s="3" t="s">
        <v>1617</v>
      </c>
      <c r="K7036" s="3" t="s">
        <v>24</v>
      </c>
      <c r="L7036" s="3">
        <v>17.0</v>
      </c>
      <c r="M7036" s="3" t="s">
        <v>30</v>
      </c>
      <c r="N7036" s="3" t="s">
        <v>7141</v>
      </c>
      <c r="O7036" s="3" t="s">
        <v>7149</v>
      </c>
      <c r="P7036" s="4">
        <v>35061.0</v>
      </c>
      <c r="Q7036" s="3" t="s">
        <v>191</v>
      </c>
      <c r="S7036" s="3" t="s">
        <v>34</v>
      </c>
    </row>
    <row r="7037">
      <c r="A7037" s="2">
        <v>42318.71488425926</v>
      </c>
      <c r="B7037" s="3">
        <v>53.0</v>
      </c>
      <c r="C7037" s="3" t="s">
        <v>7101</v>
      </c>
      <c r="D7037" s="3">
        <v>29.0</v>
      </c>
      <c r="E7037" s="3" t="s">
        <v>7127</v>
      </c>
      <c r="F7037" s="3">
        <v>1.0</v>
      </c>
      <c r="G7037" s="3">
        <v>8.0</v>
      </c>
      <c r="H7037" s="3" t="s">
        <v>7103</v>
      </c>
      <c r="I7037" s="3" t="s">
        <v>7104</v>
      </c>
      <c r="J7037" s="3" t="s">
        <v>1617</v>
      </c>
      <c r="K7037" s="3" t="s">
        <v>24</v>
      </c>
      <c r="L7037" s="3">
        <v>18.0</v>
      </c>
      <c r="M7037" s="3" t="s">
        <v>25</v>
      </c>
      <c r="N7037" s="3" t="s">
        <v>7150</v>
      </c>
      <c r="O7037" s="3" t="s">
        <v>7151</v>
      </c>
      <c r="P7037" s="4">
        <v>32333.0</v>
      </c>
      <c r="Q7037" s="3" t="s">
        <v>60</v>
      </c>
      <c r="S7037" s="3" t="s">
        <v>34</v>
      </c>
    </row>
    <row r="7038">
      <c r="A7038" s="2">
        <v>42318.71488425926</v>
      </c>
      <c r="B7038" s="3">
        <v>53.0</v>
      </c>
      <c r="C7038" s="3" t="s">
        <v>7101</v>
      </c>
      <c r="D7038" s="3">
        <v>29.0</v>
      </c>
      <c r="E7038" s="3" t="s">
        <v>7127</v>
      </c>
      <c r="F7038" s="3">
        <v>1.0</v>
      </c>
      <c r="G7038" s="3">
        <v>8.0</v>
      </c>
      <c r="H7038" s="3" t="s">
        <v>7103</v>
      </c>
      <c r="I7038" s="3" t="s">
        <v>7104</v>
      </c>
      <c r="J7038" s="3" t="s">
        <v>1617</v>
      </c>
      <c r="K7038" s="3" t="s">
        <v>24</v>
      </c>
      <c r="L7038" s="3">
        <v>19.0</v>
      </c>
      <c r="M7038" s="3" t="s">
        <v>30</v>
      </c>
      <c r="N7038" s="3" t="s">
        <v>7135</v>
      </c>
      <c r="O7038" s="3" t="s">
        <v>7152</v>
      </c>
      <c r="P7038" s="4">
        <v>34641.0</v>
      </c>
      <c r="Q7038" s="3" t="s">
        <v>153</v>
      </c>
      <c r="S7038" s="3" t="s">
        <v>34</v>
      </c>
    </row>
    <row r="7039">
      <c r="A7039" s="2">
        <v>42318.71488425926</v>
      </c>
      <c r="B7039" s="3">
        <v>53.0</v>
      </c>
      <c r="C7039" s="3" t="s">
        <v>7101</v>
      </c>
      <c r="D7039" s="3">
        <v>29.0</v>
      </c>
      <c r="E7039" s="3" t="s">
        <v>7127</v>
      </c>
      <c r="F7039" s="3">
        <v>1.0</v>
      </c>
      <c r="G7039" s="3">
        <v>8.0</v>
      </c>
      <c r="H7039" s="3" t="s">
        <v>7103</v>
      </c>
      <c r="I7039" s="3" t="s">
        <v>7104</v>
      </c>
      <c r="J7039" s="3" t="s">
        <v>1617</v>
      </c>
      <c r="K7039" s="3" t="s">
        <v>24</v>
      </c>
      <c r="L7039" s="3">
        <v>20.0</v>
      </c>
      <c r="M7039" s="3" t="s">
        <v>25</v>
      </c>
      <c r="N7039" s="3" t="s">
        <v>7153</v>
      </c>
      <c r="O7039" s="3" t="s">
        <v>1823</v>
      </c>
      <c r="P7039" s="4">
        <v>33304.0</v>
      </c>
      <c r="Q7039" s="3" t="s">
        <v>153</v>
      </c>
      <c r="S7039" s="3" t="s">
        <v>34</v>
      </c>
    </row>
    <row r="7040">
      <c r="A7040" s="2">
        <v>42318.71488425926</v>
      </c>
      <c r="B7040" s="3">
        <v>53.0</v>
      </c>
      <c r="C7040" s="3" t="s">
        <v>7101</v>
      </c>
      <c r="D7040" s="3">
        <v>29.0</v>
      </c>
      <c r="E7040" s="3" t="s">
        <v>7127</v>
      </c>
      <c r="F7040" s="3">
        <v>1.0</v>
      </c>
      <c r="G7040" s="3">
        <v>8.0</v>
      </c>
      <c r="H7040" s="3" t="s">
        <v>7103</v>
      </c>
      <c r="I7040" s="3" t="s">
        <v>7104</v>
      </c>
      <c r="J7040" s="3" t="s">
        <v>1617</v>
      </c>
      <c r="K7040" s="3" t="s">
        <v>24</v>
      </c>
      <c r="L7040" s="3">
        <v>21.0</v>
      </c>
      <c r="M7040" s="3" t="s">
        <v>30</v>
      </c>
      <c r="N7040" s="3" t="s">
        <v>7126</v>
      </c>
      <c r="O7040" s="3" t="s">
        <v>7125</v>
      </c>
      <c r="P7040" s="4">
        <v>30119.0</v>
      </c>
      <c r="Q7040" s="3" t="s">
        <v>37</v>
      </c>
      <c r="S7040" s="3" t="s">
        <v>34</v>
      </c>
    </row>
    <row r="7041">
      <c r="A7041" s="2">
        <v>42318.71488425926</v>
      </c>
      <c r="B7041" s="3">
        <v>53.0</v>
      </c>
      <c r="C7041" s="3" t="s">
        <v>7101</v>
      </c>
      <c r="D7041" s="3">
        <v>29.0</v>
      </c>
      <c r="E7041" s="3" t="s">
        <v>7127</v>
      </c>
      <c r="F7041" s="3">
        <v>1.0</v>
      </c>
      <c r="G7041" s="3">
        <v>8.0</v>
      </c>
      <c r="H7041" s="3" t="s">
        <v>7103</v>
      </c>
      <c r="I7041" s="3" t="s">
        <v>7104</v>
      </c>
      <c r="J7041" s="3" t="s">
        <v>1617</v>
      </c>
      <c r="K7041" s="3" t="s">
        <v>24</v>
      </c>
      <c r="L7041" s="3">
        <v>22.0</v>
      </c>
      <c r="M7041" s="3" t="s">
        <v>25</v>
      </c>
      <c r="N7041" s="3" t="s">
        <v>1137</v>
      </c>
      <c r="O7041" s="3" t="s">
        <v>243</v>
      </c>
      <c r="P7041" s="4">
        <v>34556.0</v>
      </c>
      <c r="Q7041" s="3" t="s">
        <v>191</v>
      </c>
      <c r="S7041" s="3" t="s">
        <v>34</v>
      </c>
    </row>
    <row r="7042">
      <c r="A7042" s="2">
        <v>42318.71488425926</v>
      </c>
      <c r="B7042" s="3">
        <v>53.0</v>
      </c>
      <c r="C7042" s="3" t="s">
        <v>7101</v>
      </c>
      <c r="D7042" s="3">
        <v>29.0</v>
      </c>
      <c r="E7042" s="3" t="s">
        <v>7127</v>
      </c>
      <c r="F7042" s="3">
        <v>1.0</v>
      </c>
      <c r="G7042" s="3">
        <v>8.0</v>
      </c>
      <c r="H7042" s="3" t="s">
        <v>7103</v>
      </c>
      <c r="I7042" s="3" t="s">
        <v>7104</v>
      </c>
      <c r="J7042" s="3" t="s">
        <v>1617</v>
      </c>
      <c r="K7042" s="3" t="s">
        <v>24</v>
      </c>
      <c r="L7042" s="3">
        <v>23.0</v>
      </c>
      <c r="M7042" s="3" t="s">
        <v>30</v>
      </c>
      <c r="N7042" s="3" t="s">
        <v>7154</v>
      </c>
      <c r="O7042" s="3" t="s">
        <v>7155</v>
      </c>
      <c r="P7042" s="4">
        <v>25852.0</v>
      </c>
      <c r="Q7042" s="3" t="s">
        <v>153</v>
      </c>
      <c r="S7042" s="3" t="s">
        <v>34</v>
      </c>
    </row>
    <row r="7043">
      <c r="A7043" s="2">
        <v>42318.714895833335</v>
      </c>
      <c r="B7043" s="3">
        <v>53.0</v>
      </c>
      <c r="C7043" s="3" t="s">
        <v>7101</v>
      </c>
      <c r="D7043" s="3">
        <v>29.0</v>
      </c>
      <c r="E7043" s="3" t="s">
        <v>7127</v>
      </c>
      <c r="F7043" s="3">
        <v>1.0</v>
      </c>
      <c r="G7043" s="3">
        <v>8.0</v>
      </c>
      <c r="H7043" s="3" t="s">
        <v>7103</v>
      </c>
      <c r="I7043" s="3" t="s">
        <v>7104</v>
      </c>
      <c r="J7043" s="3" t="s">
        <v>1617</v>
      </c>
      <c r="K7043" s="3" t="s">
        <v>24</v>
      </c>
      <c r="L7043" s="3">
        <v>24.0</v>
      </c>
      <c r="M7043" s="3" t="s">
        <v>25</v>
      </c>
      <c r="N7043" s="3" t="s">
        <v>7156</v>
      </c>
      <c r="O7043" s="3" t="s">
        <v>1815</v>
      </c>
      <c r="P7043" s="4">
        <v>33937.0</v>
      </c>
      <c r="Q7043" s="3" t="s">
        <v>60</v>
      </c>
      <c r="S7043" s="3" t="s">
        <v>34</v>
      </c>
    </row>
    <row r="7044">
      <c r="A7044" s="2">
        <v>42318.714895833335</v>
      </c>
      <c r="B7044" s="3">
        <v>53.0</v>
      </c>
      <c r="C7044" s="3" t="s">
        <v>7101</v>
      </c>
      <c r="D7044" s="3">
        <v>29.0</v>
      </c>
      <c r="E7044" s="3" t="s">
        <v>7127</v>
      </c>
      <c r="F7044" s="3">
        <v>1.0</v>
      </c>
      <c r="G7044" s="3">
        <v>8.0</v>
      </c>
      <c r="H7044" s="3" t="s">
        <v>7103</v>
      </c>
      <c r="I7044" s="3" t="s">
        <v>7104</v>
      </c>
      <c r="J7044" s="3" t="s">
        <v>1617</v>
      </c>
      <c r="K7044" s="3" t="s">
        <v>24</v>
      </c>
      <c r="L7044" s="3">
        <v>25.0</v>
      </c>
      <c r="M7044" s="3" t="s">
        <v>30</v>
      </c>
      <c r="N7044" s="3" t="s">
        <v>7157</v>
      </c>
      <c r="O7044" s="3" t="s">
        <v>1759</v>
      </c>
      <c r="P7044" s="4">
        <v>33555.0</v>
      </c>
      <c r="Q7044" s="3" t="s">
        <v>191</v>
      </c>
      <c r="S7044" s="3" t="s">
        <v>34</v>
      </c>
    </row>
    <row r="7045">
      <c r="A7045" s="2">
        <v>42318.714895833335</v>
      </c>
      <c r="B7045" s="3">
        <v>53.0</v>
      </c>
      <c r="C7045" s="3" t="s">
        <v>7101</v>
      </c>
      <c r="D7045" s="3">
        <v>35.0</v>
      </c>
      <c r="E7045" s="3" t="s">
        <v>7158</v>
      </c>
      <c r="F7045" s="3">
        <v>1.0</v>
      </c>
      <c r="G7045" s="3">
        <v>8.0</v>
      </c>
      <c r="H7045" s="3" t="s">
        <v>7103</v>
      </c>
      <c r="I7045" s="3" t="s">
        <v>7104</v>
      </c>
      <c r="J7045" s="3" t="s">
        <v>1617</v>
      </c>
      <c r="K7045" s="3" t="s">
        <v>24</v>
      </c>
      <c r="L7045" s="3">
        <v>1.0</v>
      </c>
      <c r="M7045" s="3" t="s">
        <v>30</v>
      </c>
      <c r="N7045" s="3" t="s">
        <v>7159</v>
      </c>
      <c r="O7045" s="3" t="s">
        <v>7160</v>
      </c>
      <c r="P7045" s="4">
        <v>31883.0</v>
      </c>
      <c r="Q7045" s="3" t="s">
        <v>40</v>
      </c>
      <c r="S7045" s="3" t="s">
        <v>34</v>
      </c>
    </row>
    <row r="7046">
      <c r="A7046" s="2">
        <v>42318.714895833335</v>
      </c>
      <c r="B7046" s="3">
        <v>53.0</v>
      </c>
      <c r="C7046" s="3" t="s">
        <v>7101</v>
      </c>
      <c r="D7046" s="3">
        <v>35.0</v>
      </c>
      <c r="E7046" s="3" t="s">
        <v>7158</v>
      </c>
      <c r="F7046" s="3">
        <v>1.0</v>
      </c>
      <c r="G7046" s="3">
        <v>8.0</v>
      </c>
      <c r="H7046" s="3" t="s">
        <v>7103</v>
      </c>
      <c r="I7046" s="3" t="s">
        <v>7104</v>
      </c>
      <c r="J7046" s="3" t="s">
        <v>1617</v>
      </c>
      <c r="K7046" s="3" t="s">
        <v>272</v>
      </c>
      <c r="L7046" s="3">
        <v>2.0</v>
      </c>
      <c r="M7046" s="3" t="s">
        <v>25</v>
      </c>
      <c r="N7046" s="3" t="s">
        <v>4095</v>
      </c>
      <c r="O7046" s="3" t="s">
        <v>7106</v>
      </c>
      <c r="P7046" s="4">
        <v>26660.0</v>
      </c>
      <c r="Q7046" s="3" t="s">
        <v>40</v>
      </c>
      <c r="S7046" s="3" t="s">
        <v>34</v>
      </c>
    </row>
    <row r="7047">
      <c r="A7047" s="2">
        <v>42318.714895833335</v>
      </c>
      <c r="B7047" s="3">
        <v>53.0</v>
      </c>
      <c r="C7047" s="3" t="s">
        <v>7101</v>
      </c>
      <c r="D7047" s="3">
        <v>35.0</v>
      </c>
      <c r="E7047" s="3" t="s">
        <v>7158</v>
      </c>
      <c r="F7047" s="3">
        <v>1.0</v>
      </c>
      <c r="G7047" s="3">
        <v>8.0</v>
      </c>
      <c r="H7047" s="3" t="s">
        <v>7103</v>
      </c>
      <c r="I7047" s="3" t="s">
        <v>7104</v>
      </c>
      <c r="J7047" s="3" t="s">
        <v>1617</v>
      </c>
      <c r="K7047" s="3" t="s">
        <v>24</v>
      </c>
      <c r="L7047" s="3">
        <v>3.0</v>
      </c>
      <c r="M7047" s="3" t="s">
        <v>30</v>
      </c>
      <c r="N7047" s="3" t="s">
        <v>7161</v>
      </c>
      <c r="O7047" s="3" t="s">
        <v>7162</v>
      </c>
      <c r="P7047" s="4">
        <v>31383.0</v>
      </c>
      <c r="Q7047" s="3" t="s">
        <v>189</v>
      </c>
      <c r="S7047" s="3" t="s">
        <v>34</v>
      </c>
    </row>
    <row r="7048">
      <c r="A7048" s="2">
        <v>42318.714895833335</v>
      </c>
      <c r="B7048" s="3">
        <v>53.0</v>
      </c>
      <c r="C7048" s="3" t="s">
        <v>7101</v>
      </c>
      <c r="D7048" s="3">
        <v>35.0</v>
      </c>
      <c r="E7048" s="3" t="s">
        <v>7158</v>
      </c>
      <c r="F7048" s="3">
        <v>1.0</v>
      </c>
      <c r="G7048" s="3">
        <v>8.0</v>
      </c>
      <c r="H7048" s="3" t="s">
        <v>7103</v>
      </c>
      <c r="I7048" s="3" t="s">
        <v>7104</v>
      </c>
      <c r="J7048" s="3" t="s">
        <v>1617</v>
      </c>
      <c r="K7048" s="3" t="s">
        <v>24</v>
      </c>
      <c r="L7048" s="3">
        <v>4.0</v>
      </c>
      <c r="M7048" s="3" t="s">
        <v>25</v>
      </c>
      <c r="N7048" s="3" t="s">
        <v>7163</v>
      </c>
      <c r="O7048" s="3" t="s">
        <v>7164</v>
      </c>
      <c r="P7048" s="4">
        <v>30934.0</v>
      </c>
      <c r="Q7048" s="3" t="s">
        <v>60</v>
      </c>
      <c r="S7048" s="3" t="s">
        <v>34</v>
      </c>
    </row>
    <row r="7049">
      <c r="A7049" s="2">
        <v>42318.714895833335</v>
      </c>
      <c r="B7049" s="3">
        <v>53.0</v>
      </c>
      <c r="C7049" s="3" t="s">
        <v>7101</v>
      </c>
      <c r="D7049" s="3">
        <v>35.0</v>
      </c>
      <c r="E7049" s="3" t="s">
        <v>7158</v>
      </c>
      <c r="F7049" s="3">
        <v>1.0</v>
      </c>
      <c r="G7049" s="3">
        <v>8.0</v>
      </c>
      <c r="H7049" s="3" t="s">
        <v>7103</v>
      </c>
      <c r="I7049" s="3" t="s">
        <v>7104</v>
      </c>
      <c r="J7049" s="3" t="s">
        <v>1617</v>
      </c>
      <c r="K7049" s="3" t="s">
        <v>24</v>
      </c>
      <c r="L7049" s="3">
        <v>5.0</v>
      </c>
      <c r="M7049" s="3" t="s">
        <v>30</v>
      </c>
      <c r="N7049" s="3" t="s">
        <v>7165</v>
      </c>
      <c r="O7049" s="3" t="s">
        <v>3401</v>
      </c>
      <c r="P7049" s="4">
        <v>34404.0</v>
      </c>
      <c r="Q7049" s="3" t="s">
        <v>191</v>
      </c>
      <c r="S7049" s="3" t="s">
        <v>34</v>
      </c>
    </row>
    <row r="7050">
      <c r="A7050" s="2">
        <v>42318.714895833335</v>
      </c>
      <c r="B7050" s="3">
        <v>53.0</v>
      </c>
      <c r="C7050" s="3" t="s">
        <v>7101</v>
      </c>
      <c r="D7050" s="3">
        <v>35.0</v>
      </c>
      <c r="E7050" s="3" t="s">
        <v>7158</v>
      </c>
      <c r="F7050" s="3">
        <v>1.0</v>
      </c>
      <c r="G7050" s="3">
        <v>8.0</v>
      </c>
      <c r="H7050" s="3" t="s">
        <v>7103</v>
      </c>
      <c r="I7050" s="3" t="s">
        <v>7104</v>
      </c>
      <c r="J7050" s="3" t="s">
        <v>1617</v>
      </c>
      <c r="K7050" s="3" t="s">
        <v>24</v>
      </c>
      <c r="L7050" s="3">
        <v>6.0</v>
      </c>
      <c r="M7050" s="3" t="s">
        <v>25</v>
      </c>
      <c r="N7050" s="3" t="s">
        <v>7166</v>
      </c>
      <c r="O7050" s="3" t="s">
        <v>664</v>
      </c>
      <c r="P7050" s="4">
        <v>21988.0</v>
      </c>
      <c r="Q7050" s="3" t="s">
        <v>43</v>
      </c>
      <c r="S7050" s="3" t="s">
        <v>34</v>
      </c>
    </row>
    <row r="7051">
      <c r="A7051" s="2">
        <v>42318.714895833335</v>
      </c>
      <c r="B7051" s="3">
        <v>53.0</v>
      </c>
      <c r="C7051" s="3" t="s">
        <v>7101</v>
      </c>
      <c r="D7051" s="3">
        <v>35.0</v>
      </c>
      <c r="E7051" s="3" t="s">
        <v>7158</v>
      </c>
      <c r="F7051" s="3">
        <v>1.0</v>
      </c>
      <c r="G7051" s="3">
        <v>8.0</v>
      </c>
      <c r="H7051" s="3" t="s">
        <v>7103</v>
      </c>
      <c r="I7051" s="3" t="s">
        <v>7104</v>
      </c>
      <c r="J7051" s="3" t="s">
        <v>1617</v>
      </c>
      <c r="K7051" s="3" t="s">
        <v>24</v>
      </c>
      <c r="L7051" s="3">
        <v>7.0</v>
      </c>
      <c r="M7051" s="3" t="s">
        <v>30</v>
      </c>
      <c r="N7051" s="3" t="s">
        <v>7167</v>
      </c>
      <c r="O7051" s="3" t="s">
        <v>361</v>
      </c>
      <c r="P7051" s="4">
        <v>32603.0</v>
      </c>
      <c r="Q7051" s="3" t="s">
        <v>372</v>
      </c>
      <c r="S7051" s="3" t="s">
        <v>34</v>
      </c>
    </row>
    <row r="7052">
      <c r="A7052" s="2">
        <v>42318.714895833335</v>
      </c>
      <c r="B7052" s="3">
        <v>53.0</v>
      </c>
      <c r="C7052" s="3" t="s">
        <v>7101</v>
      </c>
      <c r="D7052" s="3">
        <v>35.0</v>
      </c>
      <c r="E7052" s="3" t="s">
        <v>7158</v>
      </c>
      <c r="F7052" s="3">
        <v>1.0</v>
      </c>
      <c r="G7052" s="3">
        <v>8.0</v>
      </c>
      <c r="H7052" s="3" t="s">
        <v>7103</v>
      </c>
      <c r="I7052" s="3" t="s">
        <v>7104</v>
      </c>
      <c r="J7052" s="3" t="s">
        <v>1617</v>
      </c>
      <c r="K7052" s="3" t="s">
        <v>24</v>
      </c>
      <c r="L7052" s="3">
        <v>8.0</v>
      </c>
      <c r="M7052" s="3" t="s">
        <v>25</v>
      </c>
      <c r="N7052" s="3" t="s">
        <v>7168</v>
      </c>
      <c r="O7052" s="3" t="s">
        <v>243</v>
      </c>
      <c r="P7052" s="4">
        <v>28334.0</v>
      </c>
      <c r="Q7052" s="3" t="s">
        <v>7169</v>
      </c>
      <c r="S7052" s="3" t="s">
        <v>34</v>
      </c>
    </row>
    <row r="7053">
      <c r="A7053" s="2">
        <v>42318.714895833335</v>
      </c>
      <c r="B7053" s="3">
        <v>53.0</v>
      </c>
      <c r="C7053" s="3" t="s">
        <v>7101</v>
      </c>
      <c r="D7053" s="3">
        <v>35.0</v>
      </c>
      <c r="E7053" s="3" t="s">
        <v>7158</v>
      </c>
      <c r="F7053" s="3">
        <v>1.0</v>
      </c>
      <c r="G7053" s="3">
        <v>8.0</v>
      </c>
      <c r="H7053" s="3" t="s">
        <v>7103</v>
      </c>
      <c r="I7053" s="3" t="s">
        <v>7104</v>
      </c>
      <c r="J7053" s="3" t="s">
        <v>1617</v>
      </c>
      <c r="K7053" s="3" t="s">
        <v>24</v>
      </c>
      <c r="L7053" s="3">
        <v>9.0</v>
      </c>
      <c r="M7053" s="3" t="s">
        <v>30</v>
      </c>
      <c r="N7053" s="3" t="s">
        <v>7170</v>
      </c>
      <c r="O7053" s="3" t="s">
        <v>1868</v>
      </c>
      <c r="P7053" s="4">
        <v>35046.0</v>
      </c>
      <c r="Q7053" s="3" t="s">
        <v>191</v>
      </c>
      <c r="S7053" s="3" t="s">
        <v>34</v>
      </c>
    </row>
    <row r="7054">
      <c r="A7054" s="2">
        <v>42318.714895833335</v>
      </c>
      <c r="B7054" s="3">
        <v>53.0</v>
      </c>
      <c r="C7054" s="3" t="s">
        <v>7101</v>
      </c>
      <c r="D7054" s="3">
        <v>35.0</v>
      </c>
      <c r="E7054" s="3" t="s">
        <v>7158</v>
      </c>
      <c r="F7054" s="3">
        <v>1.0</v>
      </c>
      <c r="G7054" s="3">
        <v>8.0</v>
      </c>
      <c r="H7054" s="3" t="s">
        <v>7103</v>
      </c>
      <c r="I7054" s="3" t="s">
        <v>7104</v>
      </c>
      <c r="J7054" s="3" t="s">
        <v>1617</v>
      </c>
      <c r="K7054" s="3" t="s">
        <v>24</v>
      </c>
      <c r="L7054" s="3">
        <v>10.0</v>
      </c>
      <c r="M7054" s="3" t="s">
        <v>25</v>
      </c>
      <c r="N7054" s="3" t="s">
        <v>7171</v>
      </c>
      <c r="O7054" s="3" t="s">
        <v>246</v>
      </c>
      <c r="P7054" s="4">
        <v>30901.0</v>
      </c>
      <c r="Q7054" s="3" t="s">
        <v>132</v>
      </c>
      <c r="S7054" s="3" t="s">
        <v>34</v>
      </c>
    </row>
    <row r="7055">
      <c r="A7055" s="2">
        <v>42318.714895833335</v>
      </c>
      <c r="B7055" s="3">
        <v>53.0</v>
      </c>
      <c r="C7055" s="3" t="s">
        <v>7101</v>
      </c>
      <c r="D7055" s="3">
        <v>35.0</v>
      </c>
      <c r="E7055" s="3" t="s">
        <v>7158</v>
      </c>
      <c r="F7055" s="3">
        <v>1.0</v>
      </c>
      <c r="G7055" s="3">
        <v>8.0</v>
      </c>
      <c r="H7055" s="3" t="s">
        <v>7103</v>
      </c>
      <c r="I7055" s="3" t="s">
        <v>7104</v>
      </c>
      <c r="J7055" s="3" t="s">
        <v>1617</v>
      </c>
      <c r="K7055" s="3" t="s">
        <v>24</v>
      </c>
      <c r="L7055" s="3">
        <v>11.0</v>
      </c>
      <c r="M7055" s="3" t="s">
        <v>30</v>
      </c>
      <c r="N7055" s="3" t="s">
        <v>7172</v>
      </c>
      <c r="O7055" s="3" t="s">
        <v>2083</v>
      </c>
      <c r="P7055" s="4">
        <v>30427.0</v>
      </c>
      <c r="Q7055" s="3" t="s">
        <v>52</v>
      </c>
      <c r="S7055" s="3" t="s">
        <v>34</v>
      </c>
    </row>
    <row r="7056">
      <c r="A7056" s="2">
        <v>42318.714895833335</v>
      </c>
      <c r="B7056" s="3">
        <v>53.0</v>
      </c>
      <c r="C7056" s="3" t="s">
        <v>7101</v>
      </c>
      <c r="D7056" s="3">
        <v>35.0</v>
      </c>
      <c r="E7056" s="3" t="s">
        <v>7158</v>
      </c>
      <c r="F7056" s="3">
        <v>1.0</v>
      </c>
      <c r="G7056" s="3">
        <v>8.0</v>
      </c>
      <c r="H7056" s="3" t="s">
        <v>7103</v>
      </c>
      <c r="I7056" s="3" t="s">
        <v>7104</v>
      </c>
      <c r="J7056" s="3" t="s">
        <v>1617</v>
      </c>
      <c r="K7056" s="3" t="s">
        <v>24</v>
      </c>
      <c r="L7056" s="3">
        <v>12.0</v>
      </c>
      <c r="M7056" s="3" t="s">
        <v>25</v>
      </c>
      <c r="N7056" s="3" t="s">
        <v>7173</v>
      </c>
      <c r="O7056" s="3" t="s">
        <v>618</v>
      </c>
      <c r="P7056" s="4">
        <v>30750.0</v>
      </c>
      <c r="Q7056" s="3" t="s">
        <v>153</v>
      </c>
      <c r="S7056" s="3" t="s">
        <v>34</v>
      </c>
    </row>
    <row r="7057">
      <c r="A7057" s="2">
        <v>42318.714895833335</v>
      </c>
      <c r="B7057" s="3">
        <v>53.0</v>
      </c>
      <c r="C7057" s="3" t="s">
        <v>7101</v>
      </c>
      <c r="D7057" s="3">
        <v>35.0</v>
      </c>
      <c r="E7057" s="3" t="s">
        <v>7158</v>
      </c>
      <c r="F7057" s="3">
        <v>1.0</v>
      </c>
      <c r="G7057" s="3">
        <v>8.0</v>
      </c>
      <c r="H7057" s="3" t="s">
        <v>7103</v>
      </c>
      <c r="I7057" s="3" t="s">
        <v>7104</v>
      </c>
      <c r="J7057" s="3" t="s">
        <v>1617</v>
      </c>
      <c r="K7057" s="3" t="s">
        <v>24</v>
      </c>
      <c r="L7057" s="3">
        <v>13.0</v>
      </c>
      <c r="M7057" s="3" t="s">
        <v>30</v>
      </c>
      <c r="N7057" s="3" t="s">
        <v>7174</v>
      </c>
      <c r="O7057" s="3" t="s">
        <v>639</v>
      </c>
      <c r="P7057" s="4">
        <v>20356.0</v>
      </c>
      <c r="Q7057" s="3" t="s">
        <v>105</v>
      </c>
      <c r="S7057" s="3" t="s">
        <v>34</v>
      </c>
    </row>
    <row r="7058">
      <c r="A7058" s="2">
        <v>42318.714895833335</v>
      </c>
      <c r="B7058" s="3">
        <v>53.0</v>
      </c>
      <c r="C7058" s="3" t="s">
        <v>7101</v>
      </c>
      <c r="D7058" s="3">
        <v>35.0</v>
      </c>
      <c r="E7058" s="3" t="s">
        <v>7158</v>
      </c>
      <c r="F7058" s="3">
        <v>1.0</v>
      </c>
      <c r="G7058" s="3">
        <v>8.0</v>
      </c>
      <c r="H7058" s="3" t="s">
        <v>7103</v>
      </c>
      <c r="I7058" s="3" t="s">
        <v>7104</v>
      </c>
      <c r="J7058" s="3" t="s">
        <v>1617</v>
      </c>
      <c r="K7058" s="3" t="s">
        <v>24</v>
      </c>
      <c r="L7058" s="3">
        <v>14.0</v>
      </c>
      <c r="M7058" s="3" t="s">
        <v>25</v>
      </c>
      <c r="N7058" s="3" t="s">
        <v>5398</v>
      </c>
      <c r="O7058" s="3" t="s">
        <v>1016</v>
      </c>
      <c r="P7058" s="4">
        <v>29967.0</v>
      </c>
      <c r="Q7058" s="3" t="s">
        <v>28</v>
      </c>
      <c r="S7058" s="3" t="s">
        <v>34</v>
      </c>
    </row>
    <row r="7059">
      <c r="A7059" s="2">
        <v>42318.714895833335</v>
      </c>
      <c r="B7059" s="3">
        <v>53.0</v>
      </c>
      <c r="C7059" s="3" t="s">
        <v>7101</v>
      </c>
      <c r="D7059" s="3">
        <v>35.0</v>
      </c>
      <c r="E7059" s="3" t="s">
        <v>7158</v>
      </c>
      <c r="F7059" s="3">
        <v>1.0</v>
      </c>
      <c r="G7059" s="3">
        <v>8.0</v>
      </c>
      <c r="H7059" s="3" t="s">
        <v>7103</v>
      </c>
      <c r="I7059" s="3" t="s">
        <v>7104</v>
      </c>
      <c r="J7059" s="3" t="s">
        <v>1617</v>
      </c>
      <c r="K7059" s="3" t="s">
        <v>24</v>
      </c>
      <c r="L7059" s="3">
        <v>15.0</v>
      </c>
      <c r="M7059" s="3" t="s">
        <v>30</v>
      </c>
      <c r="N7059" s="3" t="s">
        <v>2032</v>
      </c>
      <c r="O7059" s="3" t="s">
        <v>511</v>
      </c>
      <c r="P7059" s="4">
        <v>28040.0</v>
      </c>
      <c r="Q7059" s="3" t="s">
        <v>37</v>
      </c>
      <c r="S7059" s="3" t="s">
        <v>34</v>
      </c>
    </row>
    <row r="7060">
      <c r="A7060" s="2">
        <v>42318.714895833335</v>
      </c>
      <c r="B7060" s="3">
        <v>53.0</v>
      </c>
      <c r="C7060" s="3" t="s">
        <v>7101</v>
      </c>
      <c r="D7060" s="3">
        <v>35.0</v>
      </c>
      <c r="E7060" s="3" t="s">
        <v>7158</v>
      </c>
      <c r="F7060" s="3">
        <v>1.0</v>
      </c>
      <c r="G7060" s="3">
        <v>8.0</v>
      </c>
      <c r="H7060" s="3" t="s">
        <v>7103</v>
      </c>
      <c r="I7060" s="3" t="s">
        <v>7104</v>
      </c>
      <c r="J7060" s="3" t="s">
        <v>1617</v>
      </c>
      <c r="K7060" s="3" t="s">
        <v>24</v>
      </c>
      <c r="L7060" s="3">
        <v>16.0</v>
      </c>
      <c r="M7060" s="3" t="s">
        <v>25</v>
      </c>
      <c r="N7060" s="3" t="s">
        <v>7175</v>
      </c>
      <c r="O7060" s="3" t="s">
        <v>246</v>
      </c>
      <c r="P7060" s="4">
        <v>34247.0</v>
      </c>
      <c r="Q7060" s="3" t="s">
        <v>191</v>
      </c>
      <c r="S7060" s="3" t="s">
        <v>34</v>
      </c>
    </row>
    <row r="7061">
      <c r="A7061" s="2">
        <v>42318.714895833335</v>
      </c>
      <c r="B7061" s="3">
        <v>53.0</v>
      </c>
      <c r="C7061" s="3" t="s">
        <v>7101</v>
      </c>
      <c r="D7061" s="3">
        <v>35.0</v>
      </c>
      <c r="E7061" s="3" t="s">
        <v>7158</v>
      </c>
      <c r="F7061" s="3">
        <v>1.0</v>
      </c>
      <c r="G7061" s="3">
        <v>8.0</v>
      </c>
      <c r="H7061" s="3" t="s">
        <v>7103</v>
      </c>
      <c r="I7061" s="3" t="s">
        <v>7104</v>
      </c>
      <c r="J7061" s="3" t="s">
        <v>1617</v>
      </c>
      <c r="K7061" s="3" t="s">
        <v>24</v>
      </c>
      <c r="L7061" s="3">
        <v>17.0</v>
      </c>
      <c r="M7061" s="3" t="s">
        <v>30</v>
      </c>
      <c r="N7061" s="3" t="s">
        <v>7176</v>
      </c>
      <c r="O7061" s="3" t="s">
        <v>7177</v>
      </c>
      <c r="P7061" s="4">
        <v>32088.0</v>
      </c>
      <c r="Q7061" s="3" t="s">
        <v>52</v>
      </c>
      <c r="S7061" s="3" t="s">
        <v>34</v>
      </c>
    </row>
    <row r="7062">
      <c r="A7062" s="2">
        <v>42318.714895833335</v>
      </c>
      <c r="B7062" s="3">
        <v>53.0</v>
      </c>
      <c r="C7062" s="3" t="s">
        <v>7101</v>
      </c>
      <c r="D7062" s="3">
        <v>35.0</v>
      </c>
      <c r="E7062" s="3" t="s">
        <v>7158</v>
      </c>
      <c r="F7062" s="3">
        <v>1.0</v>
      </c>
      <c r="G7062" s="3">
        <v>8.0</v>
      </c>
      <c r="H7062" s="3" t="s">
        <v>7103</v>
      </c>
      <c r="I7062" s="3" t="s">
        <v>7104</v>
      </c>
      <c r="J7062" s="3" t="s">
        <v>1617</v>
      </c>
      <c r="K7062" s="3" t="s">
        <v>24</v>
      </c>
      <c r="L7062" s="3">
        <v>18.0</v>
      </c>
      <c r="M7062" s="3" t="s">
        <v>25</v>
      </c>
      <c r="N7062" s="3" t="s">
        <v>7178</v>
      </c>
      <c r="O7062" s="3" t="s">
        <v>639</v>
      </c>
      <c r="P7062" s="4">
        <v>18358.0</v>
      </c>
      <c r="Q7062" s="3" t="s">
        <v>113</v>
      </c>
      <c r="S7062" s="3" t="s">
        <v>34</v>
      </c>
    </row>
    <row r="7063">
      <c r="A7063" s="2">
        <v>42318.714895833335</v>
      </c>
      <c r="B7063" s="3">
        <v>53.0</v>
      </c>
      <c r="C7063" s="3" t="s">
        <v>7101</v>
      </c>
      <c r="D7063" s="3">
        <v>35.0</v>
      </c>
      <c r="E7063" s="3" t="s">
        <v>7158</v>
      </c>
      <c r="F7063" s="3">
        <v>1.0</v>
      </c>
      <c r="G7063" s="3">
        <v>8.0</v>
      </c>
      <c r="H7063" s="3" t="s">
        <v>7103</v>
      </c>
      <c r="I7063" s="3" t="s">
        <v>7104</v>
      </c>
      <c r="J7063" s="3" t="s">
        <v>1617</v>
      </c>
      <c r="K7063" s="3" t="s">
        <v>24</v>
      </c>
      <c r="L7063" s="3">
        <v>19.0</v>
      </c>
      <c r="M7063" s="3" t="s">
        <v>30</v>
      </c>
      <c r="N7063" s="3" t="s">
        <v>7179</v>
      </c>
      <c r="O7063" s="3" t="s">
        <v>7180</v>
      </c>
      <c r="P7063" s="4">
        <v>34514.0</v>
      </c>
      <c r="Q7063" s="3" t="s">
        <v>191</v>
      </c>
      <c r="S7063" s="3" t="s">
        <v>34</v>
      </c>
    </row>
    <row r="7064">
      <c r="A7064" s="2">
        <v>42318.714895833335</v>
      </c>
      <c r="B7064" s="3">
        <v>53.0</v>
      </c>
      <c r="C7064" s="3" t="s">
        <v>7101</v>
      </c>
      <c r="D7064" s="3">
        <v>35.0</v>
      </c>
      <c r="E7064" s="3" t="s">
        <v>7158</v>
      </c>
      <c r="F7064" s="3">
        <v>1.0</v>
      </c>
      <c r="G7064" s="3">
        <v>8.0</v>
      </c>
      <c r="H7064" s="3" t="s">
        <v>7103</v>
      </c>
      <c r="I7064" s="3" t="s">
        <v>7104</v>
      </c>
      <c r="J7064" s="3" t="s">
        <v>1617</v>
      </c>
      <c r="K7064" s="3" t="s">
        <v>24</v>
      </c>
      <c r="L7064" s="3">
        <v>20.0</v>
      </c>
      <c r="M7064" s="3" t="s">
        <v>25</v>
      </c>
      <c r="N7064" s="3" t="s">
        <v>5214</v>
      </c>
      <c r="O7064" s="3" t="s">
        <v>281</v>
      </c>
      <c r="P7064" s="4">
        <v>20664.0</v>
      </c>
      <c r="Q7064" s="3" t="s">
        <v>189</v>
      </c>
      <c r="S7064" s="3" t="s">
        <v>34</v>
      </c>
    </row>
    <row r="7065">
      <c r="A7065" s="2">
        <v>42318.714895833335</v>
      </c>
      <c r="B7065" s="3">
        <v>53.0</v>
      </c>
      <c r="C7065" s="3" t="s">
        <v>7101</v>
      </c>
      <c r="D7065" s="3">
        <v>35.0</v>
      </c>
      <c r="E7065" s="3" t="s">
        <v>7158</v>
      </c>
      <c r="F7065" s="3">
        <v>1.0</v>
      </c>
      <c r="G7065" s="3">
        <v>8.0</v>
      </c>
      <c r="H7065" s="3" t="s">
        <v>7103</v>
      </c>
      <c r="I7065" s="3" t="s">
        <v>7104</v>
      </c>
      <c r="J7065" s="3" t="s">
        <v>1617</v>
      </c>
      <c r="K7065" s="3" t="s">
        <v>24</v>
      </c>
      <c r="L7065" s="3">
        <v>21.0</v>
      </c>
      <c r="M7065" s="3" t="s">
        <v>30</v>
      </c>
      <c r="N7065" s="3" t="s">
        <v>7181</v>
      </c>
      <c r="O7065" s="3" t="s">
        <v>4559</v>
      </c>
      <c r="P7065" s="4">
        <v>27497.0</v>
      </c>
      <c r="Q7065" s="3" t="s">
        <v>37</v>
      </c>
      <c r="S7065" s="3" t="s">
        <v>34</v>
      </c>
    </row>
    <row r="7066">
      <c r="A7066" s="2">
        <v>42318.714895833335</v>
      </c>
      <c r="B7066" s="3">
        <v>53.0</v>
      </c>
      <c r="C7066" s="3" t="s">
        <v>7101</v>
      </c>
      <c r="D7066" s="3">
        <v>35.0</v>
      </c>
      <c r="E7066" s="3" t="s">
        <v>7158</v>
      </c>
      <c r="F7066" s="3">
        <v>1.0</v>
      </c>
      <c r="G7066" s="3">
        <v>8.0</v>
      </c>
      <c r="H7066" s="3" t="s">
        <v>7103</v>
      </c>
      <c r="I7066" s="3" t="s">
        <v>7104</v>
      </c>
      <c r="J7066" s="3" t="s">
        <v>1617</v>
      </c>
      <c r="K7066" s="3" t="s">
        <v>24</v>
      </c>
      <c r="L7066" s="3">
        <v>22.0</v>
      </c>
      <c r="M7066" s="3" t="s">
        <v>25</v>
      </c>
      <c r="N7066" s="3" t="s">
        <v>7182</v>
      </c>
      <c r="O7066" s="3" t="s">
        <v>613</v>
      </c>
      <c r="P7066" s="4">
        <v>28526.0</v>
      </c>
      <c r="Q7066" s="3" t="s">
        <v>79</v>
      </c>
      <c r="S7066" s="3" t="s">
        <v>34</v>
      </c>
    </row>
    <row r="7067">
      <c r="A7067" s="2">
        <v>42318.714895833335</v>
      </c>
      <c r="B7067" s="3">
        <v>53.0</v>
      </c>
      <c r="C7067" s="3" t="s">
        <v>7101</v>
      </c>
      <c r="D7067" s="3">
        <v>35.0</v>
      </c>
      <c r="E7067" s="3" t="s">
        <v>7158</v>
      </c>
      <c r="F7067" s="3">
        <v>1.0</v>
      </c>
      <c r="G7067" s="3">
        <v>8.0</v>
      </c>
      <c r="H7067" s="3" t="s">
        <v>7103</v>
      </c>
      <c r="I7067" s="3" t="s">
        <v>7104</v>
      </c>
      <c r="J7067" s="3" t="s">
        <v>1617</v>
      </c>
      <c r="K7067" s="3" t="s">
        <v>24</v>
      </c>
      <c r="L7067" s="3">
        <v>23.0</v>
      </c>
      <c r="M7067" s="3" t="s">
        <v>30</v>
      </c>
      <c r="N7067" s="3" t="s">
        <v>7183</v>
      </c>
      <c r="O7067" s="3" t="s">
        <v>7184</v>
      </c>
      <c r="P7067" s="4">
        <v>29103.0</v>
      </c>
      <c r="Q7067" s="3" t="s">
        <v>153</v>
      </c>
      <c r="S7067" s="3" t="s">
        <v>34</v>
      </c>
    </row>
    <row r="7068">
      <c r="A7068" s="2">
        <v>42318.714895833335</v>
      </c>
      <c r="B7068" s="3">
        <v>53.0</v>
      </c>
      <c r="C7068" s="3" t="s">
        <v>7101</v>
      </c>
      <c r="D7068" s="3">
        <v>35.0</v>
      </c>
      <c r="E7068" s="3" t="s">
        <v>7158</v>
      </c>
      <c r="F7068" s="3">
        <v>1.0</v>
      </c>
      <c r="G7068" s="3">
        <v>8.0</v>
      </c>
      <c r="H7068" s="3" t="s">
        <v>7103</v>
      </c>
      <c r="I7068" s="3" t="s">
        <v>7104</v>
      </c>
      <c r="J7068" s="3" t="s">
        <v>1617</v>
      </c>
      <c r="K7068" s="3" t="s">
        <v>24</v>
      </c>
      <c r="L7068" s="3">
        <v>24.0</v>
      </c>
      <c r="M7068" s="3" t="s">
        <v>25</v>
      </c>
      <c r="N7068" s="3" t="s">
        <v>7185</v>
      </c>
      <c r="O7068" s="3" t="s">
        <v>7186</v>
      </c>
      <c r="P7068" s="4">
        <v>35076.0</v>
      </c>
      <c r="Q7068" s="3" t="s">
        <v>191</v>
      </c>
      <c r="S7068" s="3" t="s">
        <v>34</v>
      </c>
    </row>
    <row r="7069">
      <c r="A7069" s="2">
        <v>42318.714895833335</v>
      </c>
      <c r="B7069" s="3">
        <v>53.0</v>
      </c>
      <c r="C7069" s="3" t="s">
        <v>7101</v>
      </c>
      <c r="D7069" s="3">
        <v>35.0</v>
      </c>
      <c r="E7069" s="3" t="s">
        <v>7158</v>
      </c>
      <c r="F7069" s="3">
        <v>1.0</v>
      </c>
      <c r="G7069" s="3">
        <v>8.0</v>
      </c>
      <c r="H7069" s="3" t="s">
        <v>7103</v>
      </c>
      <c r="I7069" s="3" t="s">
        <v>7104</v>
      </c>
      <c r="J7069" s="3" t="s">
        <v>1617</v>
      </c>
      <c r="K7069" s="3" t="s">
        <v>24</v>
      </c>
      <c r="L7069" s="3">
        <v>25.0</v>
      </c>
      <c r="M7069" s="3" t="s">
        <v>30</v>
      </c>
      <c r="N7069" s="3" t="s">
        <v>7187</v>
      </c>
      <c r="O7069" s="3" t="s">
        <v>7188</v>
      </c>
      <c r="P7069" s="4">
        <v>33555.0</v>
      </c>
      <c r="Q7069" s="3" t="s">
        <v>52</v>
      </c>
      <c r="S7069" s="3" t="s">
        <v>34</v>
      </c>
    </row>
    <row r="7070">
      <c r="A7070" s="2">
        <v>42318.714895833335</v>
      </c>
      <c r="B7070" s="3">
        <v>53.0</v>
      </c>
      <c r="C7070" s="3" t="s">
        <v>7101</v>
      </c>
      <c r="D7070" s="3">
        <v>35.0</v>
      </c>
      <c r="E7070" s="3" t="s">
        <v>7158</v>
      </c>
      <c r="F7070" s="3">
        <v>1.0</v>
      </c>
      <c r="G7070" s="3">
        <v>8.0</v>
      </c>
      <c r="H7070" s="3" t="s">
        <v>7103</v>
      </c>
      <c r="I7070" s="3" t="s">
        <v>7104</v>
      </c>
      <c r="J7070" s="3" t="s">
        <v>1617</v>
      </c>
      <c r="K7070" s="3" t="s">
        <v>24</v>
      </c>
      <c r="L7070" s="3">
        <v>26.0</v>
      </c>
      <c r="M7070" s="3" t="s">
        <v>25</v>
      </c>
      <c r="N7070" s="3" t="s">
        <v>835</v>
      </c>
      <c r="O7070" s="3" t="s">
        <v>7189</v>
      </c>
      <c r="P7070" s="4">
        <v>33452.0</v>
      </c>
      <c r="Q7070" s="3" t="s">
        <v>191</v>
      </c>
      <c r="S7070" s="3" t="s">
        <v>34</v>
      </c>
    </row>
    <row r="7071">
      <c r="A7071" s="2">
        <v>42318.714895833335</v>
      </c>
      <c r="B7071" s="3">
        <v>53.0</v>
      </c>
      <c r="C7071" s="3" t="s">
        <v>7101</v>
      </c>
      <c r="D7071" s="3">
        <v>35.0</v>
      </c>
      <c r="E7071" s="3" t="s">
        <v>7158</v>
      </c>
      <c r="F7071" s="3">
        <v>1.0</v>
      </c>
      <c r="G7071" s="3">
        <v>8.0</v>
      </c>
      <c r="H7071" s="3" t="s">
        <v>7103</v>
      </c>
      <c r="I7071" s="3" t="s">
        <v>7104</v>
      </c>
      <c r="J7071" s="3" t="s">
        <v>1617</v>
      </c>
      <c r="K7071" s="3" t="s">
        <v>24</v>
      </c>
      <c r="L7071" s="3">
        <v>27.0</v>
      </c>
      <c r="M7071" s="3" t="s">
        <v>30</v>
      </c>
      <c r="N7071" s="3" t="s">
        <v>7190</v>
      </c>
      <c r="O7071" s="3" t="s">
        <v>3316</v>
      </c>
      <c r="P7071" s="4">
        <v>32450.0</v>
      </c>
      <c r="Q7071" s="3" t="s">
        <v>60</v>
      </c>
      <c r="S7071" s="3" t="s">
        <v>34</v>
      </c>
    </row>
    <row r="7072">
      <c r="A7072" s="2">
        <v>42318.714895833335</v>
      </c>
      <c r="B7072" s="3">
        <v>53.0</v>
      </c>
      <c r="C7072" s="3" t="s">
        <v>7101</v>
      </c>
      <c r="D7072" s="3">
        <v>35.0</v>
      </c>
      <c r="E7072" s="3" t="s">
        <v>7158</v>
      </c>
      <c r="F7072" s="3">
        <v>1.0</v>
      </c>
      <c r="G7072" s="3">
        <v>8.0</v>
      </c>
      <c r="H7072" s="3" t="s">
        <v>7103</v>
      </c>
      <c r="I7072" s="3" t="s">
        <v>7104</v>
      </c>
      <c r="J7072" s="3" t="s">
        <v>1617</v>
      </c>
      <c r="K7072" s="3" t="s">
        <v>24</v>
      </c>
      <c r="L7072" s="3">
        <v>28.0</v>
      </c>
      <c r="M7072" s="3" t="s">
        <v>25</v>
      </c>
      <c r="N7072" s="3" t="s">
        <v>7191</v>
      </c>
      <c r="O7072" s="3" t="s">
        <v>7192</v>
      </c>
      <c r="P7072" s="4">
        <v>33519.0</v>
      </c>
      <c r="Q7072" s="3" t="s">
        <v>37</v>
      </c>
      <c r="S7072" s="3" t="s">
        <v>34</v>
      </c>
    </row>
    <row r="7073">
      <c r="A7073" s="2">
        <v>42318.714895833335</v>
      </c>
      <c r="B7073" s="3">
        <v>53.0</v>
      </c>
      <c r="C7073" s="3" t="s">
        <v>7101</v>
      </c>
      <c r="D7073" s="3">
        <v>56.0</v>
      </c>
      <c r="E7073" s="3" t="s">
        <v>7193</v>
      </c>
      <c r="F7073" s="3">
        <v>1.0</v>
      </c>
      <c r="G7073" s="3">
        <v>8.0</v>
      </c>
      <c r="H7073" s="3" t="s">
        <v>7103</v>
      </c>
      <c r="I7073" s="3" t="s">
        <v>7104</v>
      </c>
      <c r="J7073" s="3" t="s">
        <v>1617</v>
      </c>
      <c r="K7073" s="3" t="s">
        <v>24</v>
      </c>
      <c r="L7073" s="3">
        <v>1.0</v>
      </c>
      <c r="M7073" s="3" t="s">
        <v>25</v>
      </c>
      <c r="N7073" s="3" t="s">
        <v>7194</v>
      </c>
      <c r="O7073" s="3" t="s">
        <v>1177</v>
      </c>
      <c r="P7073" s="4">
        <v>33676.0</v>
      </c>
      <c r="Q7073" s="3" t="s">
        <v>191</v>
      </c>
      <c r="S7073" s="3" t="s">
        <v>34</v>
      </c>
    </row>
    <row r="7074">
      <c r="A7074" s="2">
        <v>42318.714895833335</v>
      </c>
      <c r="B7074" s="3">
        <v>53.0</v>
      </c>
      <c r="C7074" s="3" t="s">
        <v>7101</v>
      </c>
      <c r="D7074" s="3">
        <v>56.0</v>
      </c>
      <c r="E7074" s="3" t="s">
        <v>7193</v>
      </c>
      <c r="F7074" s="3">
        <v>1.0</v>
      </c>
      <c r="G7074" s="3">
        <v>8.0</v>
      </c>
      <c r="H7074" s="3" t="s">
        <v>7103</v>
      </c>
      <c r="I7074" s="3" t="s">
        <v>7104</v>
      </c>
      <c r="J7074" s="3" t="s">
        <v>1617</v>
      </c>
      <c r="K7074" s="3" t="s">
        <v>24</v>
      </c>
      <c r="L7074" s="3">
        <v>2.0</v>
      </c>
      <c r="M7074" s="3" t="s">
        <v>30</v>
      </c>
      <c r="N7074" s="3" t="s">
        <v>7195</v>
      </c>
      <c r="O7074" s="3" t="s">
        <v>7196</v>
      </c>
      <c r="P7074" s="4">
        <v>32417.0</v>
      </c>
      <c r="Q7074" s="3" t="s">
        <v>40</v>
      </c>
      <c r="S7074" s="3" t="s">
        <v>34</v>
      </c>
    </row>
    <row r="7075">
      <c r="A7075" s="2">
        <v>42318.714895833335</v>
      </c>
      <c r="B7075" s="3">
        <v>53.0</v>
      </c>
      <c r="C7075" s="3" t="s">
        <v>7101</v>
      </c>
      <c r="D7075" s="3">
        <v>56.0</v>
      </c>
      <c r="E7075" s="3" t="s">
        <v>7193</v>
      </c>
      <c r="F7075" s="3">
        <v>1.0</v>
      </c>
      <c r="G7075" s="3">
        <v>8.0</v>
      </c>
      <c r="H7075" s="3" t="s">
        <v>7103</v>
      </c>
      <c r="I7075" s="3" t="s">
        <v>7104</v>
      </c>
      <c r="J7075" s="3" t="s">
        <v>1617</v>
      </c>
      <c r="K7075" s="3" t="s">
        <v>24</v>
      </c>
      <c r="L7075" s="3">
        <v>3.0</v>
      </c>
      <c r="M7075" s="3" t="s">
        <v>25</v>
      </c>
      <c r="N7075" s="3" t="s">
        <v>7126</v>
      </c>
      <c r="O7075" s="3" t="s">
        <v>7197</v>
      </c>
      <c r="P7075" s="4">
        <v>32241.0</v>
      </c>
      <c r="Q7075" s="3" t="s">
        <v>40</v>
      </c>
      <c r="S7075" s="3" t="s">
        <v>34</v>
      </c>
    </row>
    <row r="7076">
      <c r="A7076" s="2">
        <v>42318.714895833335</v>
      </c>
      <c r="B7076" s="3">
        <v>53.0</v>
      </c>
      <c r="C7076" s="3" t="s">
        <v>7101</v>
      </c>
      <c r="D7076" s="3">
        <v>56.0</v>
      </c>
      <c r="E7076" s="3" t="s">
        <v>7193</v>
      </c>
      <c r="F7076" s="3">
        <v>1.0</v>
      </c>
      <c r="G7076" s="3">
        <v>8.0</v>
      </c>
      <c r="H7076" s="3" t="s">
        <v>7103</v>
      </c>
      <c r="I7076" s="3" t="s">
        <v>7104</v>
      </c>
      <c r="J7076" s="3" t="s">
        <v>1617</v>
      </c>
      <c r="K7076" s="3" t="s">
        <v>24</v>
      </c>
      <c r="L7076" s="3">
        <v>4.0</v>
      </c>
      <c r="M7076" s="3" t="s">
        <v>30</v>
      </c>
      <c r="N7076" s="3" t="s">
        <v>7198</v>
      </c>
      <c r="O7076" s="3" t="s">
        <v>746</v>
      </c>
      <c r="P7076" s="4">
        <v>30160.0</v>
      </c>
      <c r="Q7076" s="3" t="s">
        <v>221</v>
      </c>
      <c r="S7076" s="3" t="s">
        <v>34</v>
      </c>
    </row>
    <row r="7077">
      <c r="A7077" s="2">
        <v>42318.714895833335</v>
      </c>
      <c r="B7077" s="3">
        <v>53.0</v>
      </c>
      <c r="C7077" s="3" t="s">
        <v>7101</v>
      </c>
      <c r="D7077" s="3">
        <v>56.0</v>
      </c>
      <c r="E7077" s="3" t="s">
        <v>7193</v>
      </c>
      <c r="F7077" s="3">
        <v>1.0</v>
      </c>
      <c r="G7077" s="3">
        <v>8.0</v>
      </c>
      <c r="H7077" s="3" t="s">
        <v>7103</v>
      </c>
      <c r="I7077" s="3" t="s">
        <v>7104</v>
      </c>
      <c r="J7077" s="3" t="s">
        <v>1617</v>
      </c>
      <c r="K7077" s="3" t="s">
        <v>24</v>
      </c>
      <c r="L7077" s="3">
        <v>5.0</v>
      </c>
      <c r="M7077" s="3" t="s">
        <v>25</v>
      </c>
      <c r="N7077" s="3" t="s">
        <v>7199</v>
      </c>
      <c r="O7077" s="3" t="s">
        <v>551</v>
      </c>
      <c r="P7077" s="4">
        <v>29361.0</v>
      </c>
      <c r="Q7077" s="3" t="s">
        <v>40</v>
      </c>
      <c r="S7077" s="3" t="s">
        <v>34</v>
      </c>
    </row>
    <row r="7078">
      <c r="A7078" s="2">
        <v>42318.714895833335</v>
      </c>
      <c r="B7078" s="3">
        <v>53.0</v>
      </c>
      <c r="C7078" s="3" t="s">
        <v>7101</v>
      </c>
      <c r="D7078" s="3">
        <v>56.0</v>
      </c>
      <c r="E7078" s="3" t="s">
        <v>7193</v>
      </c>
      <c r="F7078" s="3">
        <v>1.0</v>
      </c>
      <c r="G7078" s="3">
        <v>8.0</v>
      </c>
      <c r="H7078" s="3" t="s">
        <v>7103</v>
      </c>
      <c r="I7078" s="3" t="s">
        <v>7104</v>
      </c>
      <c r="J7078" s="3" t="s">
        <v>1617</v>
      </c>
      <c r="K7078" s="3" t="s">
        <v>24</v>
      </c>
      <c r="L7078" s="3">
        <v>6.0</v>
      </c>
      <c r="M7078" s="3" t="s">
        <v>30</v>
      </c>
      <c r="N7078" s="3" t="s">
        <v>7200</v>
      </c>
      <c r="O7078" s="3" t="s">
        <v>2299</v>
      </c>
      <c r="P7078" s="4">
        <v>29893.0</v>
      </c>
      <c r="Q7078" s="3" t="s">
        <v>153</v>
      </c>
      <c r="S7078" s="3" t="s">
        <v>34</v>
      </c>
    </row>
    <row r="7079">
      <c r="A7079" s="2">
        <v>42318.714895833335</v>
      </c>
      <c r="B7079" s="3">
        <v>53.0</v>
      </c>
      <c r="C7079" s="3" t="s">
        <v>7101</v>
      </c>
      <c r="D7079" s="3">
        <v>56.0</v>
      </c>
      <c r="E7079" s="3" t="s">
        <v>7193</v>
      </c>
      <c r="F7079" s="3">
        <v>1.0</v>
      </c>
      <c r="G7079" s="3">
        <v>8.0</v>
      </c>
      <c r="H7079" s="3" t="s">
        <v>7103</v>
      </c>
      <c r="I7079" s="3" t="s">
        <v>7104</v>
      </c>
      <c r="J7079" s="3" t="s">
        <v>1617</v>
      </c>
      <c r="K7079" s="3" t="s">
        <v>24</v>
      </c>
      <c r="L7079" s="3">
        <v>7.0</v>
      </c>
      <c r="M7079" s="3" t="s">
        <v>25</v>
      </c>
      <c r="N7079" s="3" t="s">
        <v>7195</v>
      </c>
      <c r="O7079" s="3" t="s">
        <v>7201</v>
      </c>
      <c r="P7079" s="4">
        <v>33618.0</v>
      </c>
      <c r="Q7079" s="3" t="s">
        <v>153</v>
      </c>
      <c r="S7079" s="3" t="s">
        <v>34</v>
      </c>
    </row>
    <row r="7080">
      <c r="A7080" s="2">
        <v>42318.714895833335</v>
      </c>
      <c r="B7080" s="3">
        <v>53.0</v>
      </c>
      <c r="C7080" s="3" t="s">
        <v>7101</v>
      </c>
      <c r="D7080" s="3">
        <v>56.0</v>
      </c>
      <c r="E7080" s="3" t="s">
        <v>7193</v>
      </c>
      <c r="F7080" s="3">
        <v>1.0</v>
      </c>
      <c r="G7080" s="3">
        <v>8.0</v>
      </c>
      <c r="H7080" s="3" t="s">
        <v>7103</v>
      </c>
      <c r="I7080" s="3" t="s">
        <v>7104</v>
      </c>
      <c r="J7080" s="3" t="s">
        <v>1617</v>
      </c>
      <c r="K7080" s="3" t="s">
        <v>24</v>
      </c>
      <c r="L7080" s="3">
        <v>8.0</v>
      </c>
      <c r="M7080" s="3" t="s">
        <v>30</v>
      </c>
      <c r="N7080" s="3" t="s">
        <v>7202</v>
      </c>
      <c r="O7080" s="3" t="s">
        <v>919</v>
      </c>
      <c r="P7080" s="4">
        <v>20326.0</v>
      </c>
      <c r="Q7080" s="3" t="s">
        <v>247</v>
      </c>
      <c r="S7080" s="3" t="s">
        <v>34</v>
      </c>
    </row>
    <row r="7081">
      <c r="A7081" s="2">
        <v>42318.714895833335</v>
      </c>
      <c r="B7081" s="3">
        <v>53.0</v>
      </c>
      <c r="C7081" s="3" t="s">
        <v>7101</v>
      </c>
      <c r="D7081" s="3">
        <v>56.0</v>
      </c>
      <c r="E7081" s="3" t="s">
        <v>7193</v>
      </c>
      <c r="F7081" s="3">
        <v>1.0</v>
      </c>
      <c r="G7081" s="3">
        <v>8.0</v>
      </c>
      <c r="H7081" s="3" t="s">
        <v>7103</v>
      </c>
      <c r="I7081" s="3" t="s">
        <v>7104</v>
      </c>
      <c r="J7081" s="3" t="s">
        <v>1617</v>
      </c>
      <c r="K7081" s="3" t="s">
        <v>24</v>
      </c>
      <c r="L7081" s="3">
        <v>9.0</v>
      </c>
      <c r="M7081" s="3" t="s">
        <v>25</v>
      </c>
      <c r="N7081" s="3" t="s">
        <v>7203</v>
      </c>
      <c r="O7081" s="3" t="s">
        <v>7204</v>
      </c>
      <c r="P7081" s="4">
        <v>34695.0</v>
      </c>
      <c r="Q7081" s="3" t="s">
        <v>191</v>
      </c>
      <c r="S7081" s="3" t="s">
        <v>34</v>
      </c>
    </row>
    <row r="7082">
      <c r="A7082" s="2">
        <v>42318.714895833335</v>
      </c>
      <c r="B7082" s="3">
        <v>53.0</v>
      </c>
      <c r="C7082" s="3" t="s">
        <v>7101</v>
      </c>
      <c r="D7082" s="3">
        <v>56.0</v>
      </c>
      <c r="E7082" s="3" t="s">
        <v>7193</v>
      </c>
      <c r="F7082" s="3">
        <v>1.0</v>
      </c>
      <c r="G7082" s="3">
        <v>8.0</v>
      </c>
      <c r="H7082" s="3" t="s">
        <v>7103</v>
      </c>
      <c r="I7082" s="3" t="s">
        <v>7104</v>
      </c>
      <c r="J7082" s="3" t="s">
        <v>1617</v>
      </c>
      <c r="K7082" s="3" t="s">
        <v>24</v>
      </c>
      <c r="L7082" s="3">
        <v>10.0</v>
      </c>
      <c r="M7082" s="3" t="s">
        <v>30</v>
      </c>
      <c r="N7082" s="3" t="s">
        <v>2235</v>
      </c>
      <c r="O7082" s="3" t="s">
        <v>7130</v>
      </c>
      <c r="P7082" s="4">
        <v>35642.0</v>
      </c>
      <c r="Q7082" s="3" t="s">
        <v>191</v>
      </c>
      <c r="S7082" s="3" t="s">
        <v>34</v>
      </c>
    </row>
    <row r="7083">
      <c r="A7083" s="2">
        <v>42318.714895833335</v>
      </c>
      <c r="B7083" s="3">
        <v>53.0</v>
      </c>
      <c r="C7083" s="3" t="s">
        <v>7101</v>
      </c>
      <c r="D7083" s="3">
        <v>56.0</v>
      </c>
      <c r="E7083" s="3" t="s">
        <v>7193</v>
      </c>
      <c r="F7083" s="3">
        <v>1.0</v>
      </c>
      <c r="G7083" s="3">
        <v>8.0</v>
      </c>
      <c r="H7083" s="3" t="s">
        <v>7103</v>
      </c>
      <c r="I7083" s="3" t="s">
        <v>7104</v>
      </c>
      <c r="J7083" s="3" t="s">
        <v>1617</v>
      </c>
      <c r="K7083" s="3" t="s">
        <v>24</v>
      </c>
      <c r="L7083" s="3">
        <v>11.0</v>
      </c>
      <c r="M7083" s="3" t="s">
        <v>25</v>
      </c>
      <c r="N7083" s="3" t="s">
        <v>3406</v>
      </c>
      <c r="O7083" s="3" t="s">
        <v>613</v>
      </c>
      <c r="P7083" s="4">
        <v>25913.0</v>
      </c>
      <c r="Q7083" s="3" t="s">
        <v>75</v>
      </c>
      <c r="S7083" s="3" t="s">
        <v>34</v>
      </c>
    </row>
    <row r="7084">
      <c r="A7084" s="2">
        <v>42318.714895833335</v>
      </c>
      <c r="B7084" s="3">
        <v>53.0</v>
      </c>
      <c r="C7084" s="3" t="s">
        <v>7101</v>
      </c>
      <c r="D7084" s="3">
        <v>56.0</v>
      </c>
      <c r="E7084" s="3" t="s">
        <v>7193</v>
      </c>
      <c r="F7084" s="3">
        <v>1.0</v>
      </c>
      <c r="G7084" s="3">
        <v>8.0</v>
      </c>
      <c r="H7084" s="3" t="s">
        <v>7103</v>
      </c>
      <c r="I7084" s="3" t="s">
        <v>7104</v>
      </c>
      <c r="J7084" s="3" t="s">
        <v>1617</v>
      </c>
      <c r="K7084" s="3" t="s">
        <v>24</v>
      </c>
      <c r="L7084" s="3">
        <v>12.0</v>
      </c>
      <c r="M7084" s="3" t="s">
        <v>30</v>
      </c>
      <c r="N7084" s="3" t="s">
        <v>7205</v>
      </c>
      <c r="O7084" s="3" t="s">
        <v>51</v>
      </c>
      <c r="P7084" s="4">
        <v>26738.0</v>
      </c>
      <c r="Q7084" s="3" t="s">
        <v>75</v>
      </c>
      <c r="S7084" s="3" t="s">
        <v>34</v>
      </c>
    </row>
    <row r="7085">
      <c r="A7085" s="2">
        <v>42318.714895833335</v>
      </c>
      <c r="B7085" s="3">
        <v>53.0</v>
      </c>
      <c r="C7085" s="3" t="s">
        <v>7101</v>
      </c>
      <c r="D7085" s="3">
        <v>56.0</v>
      </c>
      <c r="E7085" s="3" t="s">
        <v>7193</v>
      </c>
      <c r="F7085" s="3">
        <v>1.0</v>
      </c>
      <c r="G7085" s="3">
        <v>8.0</v>
      </c>
      <c r="H7085" s="3" t="s">
        <v>7103</v>
      </c>
      <c r="I7085" s="3" t="s">
        <v>7104</v>
      </c>
      <c r="J7085" s="3" t="s">
        <v>1617</v>
      </c>
      <c r="K7085" s="3" t="s">
        <v>24</v>
      </c>
      <c r="L7085" s="3">
        <v>13.0</v>
      </c>
      <c r="M7085" s="3" t="s">
        <v>25</v>
      </c>
      <c r="N7085" s="3" t="s">
        <v>7206</v>
      </c>
      <c r="O7085" s="3" t="s">
        <v>7207</v>
      </c>
      <c r="P7085" s="4">
        <v>34484.0</v>
      </c>
      <c r="Q7085" s="3" t="s">
        <v>191</v>
      </c>
      <c r="S7085" s="3" t="s">
        <v>34</v>
      </c>
    </row>
    <row r="7086">
      <c r="A7086" s="2">
        <v>42318.714895833335</v>
      </c>
      <c r="B7086" s="3">
        <v>53.0</v>
      </c>
      <c r="C7086" s="3" t="s">
        <v>7101</v>
      </c>
      <c r="D7086" s="3">
        <v>56.0</v>
      </c>
      <c r="E7086" s="3" t="s">
        <v>7193</v>
      </c>
      <c r="F7086" s="3">
        <v>1.0</v>
      </c>
      <c r="G7086" s="3">
        <v>8.0</v>
      </c>
      <c r="H7086" s="3" t="s">
        <v>7103</v>
      </c>
      <c r="I7086" s="3" t="s">
        <v>7104</v>
      </c>
      <c r="J7086" s="3" t="s">
        <v>1617</v>
      </c>
      <c r="K7086" s="3" t="s">
        <v>24</v>
      </c>
      <c r="L7086" s="3">
        <v>14.0</v>
      </c>
      <c r="M7086" s="3" t="s">
        <v>30</v>
      </c>
      <c r="N7086" s="3" t="s">
        <v>7208</v>
      </c>
      <c r="O7086" s="3" t="s">
        <v>7209</v>
      </c>
      <c r="P7086" s="4">
        <v>34828.0</v>
      </c>
      <c r="Q7086" s="3" t="s">
        <v>191</v>
      </c>
      <c r="S7086" s="3" t="s">
        <v>34</v>
      </c>
    </row>
    <row r="7087">
      <c r="A7087" s="2">
        <v>42318.714895833335</v>
      </c>
      <c r="B7087" s="3">
        <v>53.0</v>
      </c>
      <c r="C7087" s="3" t="s">
        <v>7101</v>
      </c>
      <c r="D7087" s="3">
        <v>56.0</v>
      </c>
      <c r="E7087" s="3" t="s">
        <v>7193</v>
      </c>
      <c r="F7087" s="3">
        <v>1.0</v>
      </c>
      <c r="G7087" s="3">
        <v>8.0</v>
      </c>
      <c r="H7087" s="3" t="s">
        <v>7103</v>
      </c>
      <c r="I7087" s="3" t="s">
        <v>7104</v>
      </c>
      <c r="J7087" s="3" t="s">
        <v>1617</v>
      </c>
      <c r="K7087" s="3" t="s">
        <v>24</v>
      </c>
      <c r="L7087" s="3">
        <v>15.0</v>
      </c>
      <c r="M7087" s="3" t="s">
        <v>25</v>
      </c>
      <c r="N7087" s="3" t="s">
        <v>7156</v>
      </c>
      <c r="O7087" s="3" t="s">
        <v>2272</v>
      </c>
      <c r="P7087" s="4">
        <v>27292.0</v>
      </c>
      <c r="Q7087" s="3" t="s">
        <v>372</v>
      </c>
      <c r="S7087" s="3" t="s">
        <v>34</v>
      </c>
    </row>
    <row r="7088">
      <c r="A7088" s="2">
        <v>42318.714895833335</v>
      </c>
      <c r="B7088" s="3">
        <v>53.0</v>
      </c>
      <c r="C7088" s="3" t="s">
        <v>7101</v>
      </c>
      <c r="D7088" s="3">
        <v>56.0</v>
      </c>
      <c r="E7088" s="3" t="s">
        <v>7193</v>
      </c>
      <c r="F7088" s="3">
        <v>1.0</v>
      </c>
      <c r="G7088" s="3">
        <v>8.0</v>
      </c>
      <c r="H7088" s="3" t="s">
        <v>7103</v>
      </c>
      <c r="I7088" s="3" t="s">
        <v>7104</v>
      </c>
      <c r="J7088" s="3" t="s">
        <v>1617</v>
      </c>
      <c r="K7088" s="3" t="s">
        <v>24</v>
      </c>
      <c r="L7088" s="3">
        <v>16.0</v>
      </c>
      <c r="M7088" s="3" t="s">
        <v>30</v>
      </c>
      <c r="N7088" s="3" t="s">
        <v>7210</v>
      </c>
      <c r="O7088" s="3" t="s">
        <v>423</v>
      </c>
      <c r="P7088" s="4">
        <v>33391.0</v>
      </c>
      <c r="Q7088" s="3" t="s">
        <v>55</v>
      </c>
      <c r="S7088" s="3" t="s">
        <v>34</v>
      </c>
    </row>
    <row r="7089">
      <c r="A7089" s="2">
        <v>42318.714895833335</v>
      </c>
      <c r="B7089" s="3">
        <v>53.0</v>
      </c>
      <c r="C7089" s="3" t="s">
        <v>7101</v>
      </c>
      <c r="D7089" s="3">
        <v>56.0</v>
      </c>
      <c r="E7089" s="3" t="s">
        <v>7193</v>
      </c>
      <c r="F7089" s="3">
        <v>1.0</v>
      </c>
      <c r="G7089" s="3">
        <v>8.0</v>
      </c>
      <c r="H7089" s="3" t="s">
        <v>7103</v>
      </c>
      <c r="I7089" s="3" t="s">
        <v>7104</v>
      </c>
      <c r="J7089" s="3" t="s">
        <v>1617</v>
      </c>
      <c r="K7089" s="3" t="s">
        <v>24</v>
      </c>
      <c r="L7089" s="3">
        <v>17.0</v>
      </c>
      <c r="M7089" s="3" t="s">
        <v>25</v>
      </c>
      <c r="N7089" s="3" t="s">
        <v>7211</v>
      </c>
      <c r="O7089" s="3" t="s">
        <v>7197</v>
      </c>
      <c r="P7089" s="4">
        <v>34177.0</v>
      </c>
      <c r="Q7089" s="3" t="s">
        <v>60</v>
      </c>
      <c r="S7089" s="3" t="s">
        <v>34</v>
      </c>
    </row>
    <row r="7090">
      <c r="A7090" s="2">
        <v>42318.714895833335</v>
      </c>
      <c r="B7090" s="3">
        <v>53.0</v>
      </c>
      <c r="C7090" s="3" t="s">
        <v>7101</v>
      </c>
      <c r="D7090" s="3">
        <v>56.0</v>
      </c>
      <c r="E7090" s="3" t="s">
        <v>7193</v>
      </c>
      <c r="F7090" s="3">
        <v>1.0</v>
      </c>
      <c r="G7090" s="3">
        <v>8.0</v>
      </c>
      <c r="H7090" s="3" t="s">
        <v>7103</v>
      </c>
      <c r="I7090" s="3" t="s">
        <v>7104</v>
      </c>
      <c r="J7090" s="3" t="s">
        <v>1617</v>
      </c>
      <c r="K7090" s="3" t="s">
        <v>24</v>
      </c>
      <c r="L7090" s="3">
        <v>18.0</v>
      </c>
      <c r="M7090" s="3" t="s">
        <v>30</v>
      </c>
      <c r="N7090" s="3" t="s">
        <v>7212</v>
      </c>
      <c r="O7090" s="3" t="s">
        <v>7213</v>
      </c>
      <c r="P7090" s="4">
        <v>31706.0</v>
      </c>
      <c r="Q7090" s="3" t="s">
        <v>132</v>
      </c>
      <c r="S7090" s="3" t="s">
        <v>34</v>
      </c>
    </row>
    <row r="7091">
      <c r="A7091" s="2">
        <v>42318.714895833335</v>
      </c>
      <c r="B7091" s="3">
        <v>53.0</v>
      </c>
      <c r="C7091" s="3" t="s">
        <v>7101</v>
      </c>
      <c r="D7091" s="3">
        <v>56.0</v>
      </c>
      <c r="E7091" s="3" t="s">
        <v>7193</v>
      </c>
      <c r="F7091" s="3">
        <v>1.0</v>
      </c>
      <c r="G7091" s="3">
        <v>8.0</v>
      </c>
      <c r="H7091" s="3" t="s">
        <v>7103</v>
      </c>
      <c r="I7091" s="3" t="s">
        <v>7104</v>
      </c>
      <c r="J7091" s="3" t="s">
        <v>1617</v>
      </c>
      <c r="K7091" s="3" t="s">
        <v>24</v>
      </c>
      <c r="L7091" s="3">
        <v>19.0</v>
      </c>
      <c r="M7091" s="3" t="s">
        <v>25</v>
      </c>
      <c r="N7091" s="3" t="s">
        <v>7082</v>
      </c>
      <c r="O7091" s="3" t="s">
        <v>7214</v>
      </c>
      <c r="P7091" s="4">
        <v>35016.0</v>
      </c>
      <c r="Q7091" s="3" t="s">
        <v>191</v>
      </c>
      <c r="S7091" s="3" t="s">
        <v>34</v>
      </c>
    </row>
    <row r="7092">
      <c r="A7092" s="2">
        <v>42318.714895833335</v>
      </c>
      <c r="B7092" s="3">
        <v>53.0</v>
      </c>
      <c r="C7092" s="3" t="s">
        <v>7101</v>
      </c>
      <c r="D7092" s="3">
        <v>56.0</v>
      </c>
      <c r="E7092" s="3" t="s">
        <v>7193</v>
      </c>
      <c r="F7092" s="3">
        <v>1.0</v>
      </c>
      <c r="G7092" s="3">
        <v>8.0</v>
      </c>
      <c r="H7092" s="3" t="s">
        <v>7103</v>
      </c>
      <c r="I7092" s="3" t="s">
        <v>7104</v>
      </c>
      <c r="J7092" s="3" t="s">
        <v>1617</v>
      </c>
      <c r="K7092" s="3" t="s">
        <v>24</v>
      </c>
      <c r="L7092" s="3">
        <v>20.0</v>
      </c>
      <c r="M7092" s="3" t="s">
        <v>30</v>
      </c>
      <c r="N7092" s="3" t="s">
        <v>7215</v>
      </c>
      <c r="O7092" s="3" t="s">
        <v>215</v>
      </c>
      <c r="P7092" s="4">
        <v>29626.0</v>
      </c>
      <c r="Q7092" s="3" t="s">
        <v>72</v>
      </c>
      <c r="S7092" s="3" t="s">
        <v>34</v>
      </c>
    </row>
    <row r="7093">
      <c r="A7093" s="2">
        <v>42318.714895833335</v>
      </c>
      <c r="B7093" s="3">
        <v>53.0</v>
      </c>
      <c r="C7093" s="3" t="s">
        <v>7101</v>
      </c>
      <c r="D7093" s="3">
        <v>56.0</v>
      </c>
      <c r="E7093" s="3" t="s">
        <v>7193</v>
      </c>
      <c r="F7093" s="3">
        <v>1.0</v>
      </c>
      <c r="G7093" s="3">
        <v>8.0</v>
      </c>
      <c r="H7093" s="3" t="s">
        <v>7103</v>
      </c>
      <c r="I7093" s="3" t="s">
        <v>7104</v>
      </c>
      <c r="J7093" s="3" t="s">
        <v>1617</v>
      </c>
      <c r="K7093" s="3" t="s">
        <v>24</v>
      </c>
      <c r="L7093" s="3">
        <v>21.0</v>
      </c>
      <c r="M7093" s="3" t="s">
        <v>25</v>
      </c>
      <c r="N7093" s="3" t="s">
        <v>7216</v>
      </c>
      <c r="O7093" s="3" t="s">
        <v>613</v>
      </c>
      <c r="P7093" s="4">
        <v>26855.0</v>
      </c>
      <c r="Q7093" s="3" t="s">
        <v>43</v>
      </c>
      <c r="S7093" s="3" t="s">
        <v>34</v>
      </c>
    </row>
    <row r="7094">
      <c r="A7094" s="2">
        <v>42318.714895833335</v>
      </c>
      <c r="B7094" s="3">
        <v>53.0</v>
      </c>
      <c r="C7094" s="3" t="s">
        <v>7101</v>
      </c>
      <c r="D7094" s="3">
        <v>22.0</v>
      </c>
      <c r="E7094" s="3" t="s">
        <v>7102</v>
      </c>
      <c r="F7094" s="3">
        <v>2.0</v>
      </c>
      <c r="G7094" s="3">
        <v>6.0</v>
      </c>
      <c r="H7094" s="3" t="s">
        <v>7217</v>
      </c>
      <c r="I7094" s="3" t="s">
        <v>7218</v>
      </c>
      <c r="J7094" s="3" t="s">
        <v>922</v>
      </c>
      <c r="K7094" s="3" t="s">
        <v>24</v>
      </c>
      <c r="L7094" s="3">
        <v>1.0</v>
      </c>
      <c r="M7094" s="3" t="s">
        <v>30</v>
      </c>
      <c r="N7094" s="3" t="s">
        <v>7219</v>
      </c>
      <c r="O7094" s="3" t="s">
        <v>45</v>
      </c>
      <c r="P7094" s="4">
        <v>24506.0</v>
      </c>
      <c r="Q7094" s="3" t="s">
        <v>153</v>
      </c>
      <c r="R7094" s="3" t="s">
        <v>1030</v>
      </c>
      <c r="S7094" s="3" t="s">
        <v>29</v>
      </c>
    </row>
    <row r="7095">
      <c r="A7095" s="2">
        <v>42318.714895833335</v>
      </c>
      <c r="B7095" s="3">
        <v>53.0</v>
      </c>
      <c r="C7095" s="3" t="s">
        <v>7101</v>
      </c>
      <c r="D7095" s="3">
        <v>22.0</v>
      </c>
      <c r="E7095" s="3" t="s">
        <v>7102</v>
      </c>
      <c r="F7095" s="3">
        <v>2.0</v>
      </c>
      <c r="G7095" s="3">
        <v>6.0</v>
      </c>
      <c r="H7095" s="3" t="s">
        <v>7217</v>
      </c>
      <c r="I7095" s="3" t="s">
        <v>7218</v>
      </c>
      <c r="J7095" s="3" t="s">
        <v>922</v>
      </c>
      <c r="K7095" s="3" t="s">
        <v>24</v>
      </c>
      <c r="L7095" s="3">
        <v>2.0</v>
      </c>
      <c r="M7095" s="3" t="s">
        <v>25</v>
      </c>
      <c r="N7095" s="3" t="s">
        <v>7220</v>
      </c>
      <c r="O7095" s="3" t="s">
        <v>127</v>
      </c>
      <c r="P7095" s="4">
        <v>19818.0</v>
      </c>
      <c r="Q7095" s="3" t="s">
        <v>79</v>
      </c>
      <c r="S7095" s="3" t="s">
        <v>29</v>
      </c>
    </row>
    <row r="7096">
      <c r="A7096" s="2">
        <v>42318.714895833335</v>
      </c>
      <c r="B7096" s="3">
        <v>53.0</v>
      </c>
      <c r="C7096" s="3" t="s">
        <v>7101</v>
      </c>
      <c r="D7096" s="3">
        <v>22.0</v>
      </c>
      <c r="E7096" s="3" t="s">
        <v>7102</v>
      </c>
      <c r="F7096" s="3">
        <v>2.0</v>
      </c>
      <c r="G7096" s="3">
        <v>6.0</v>
      </c>
      <c r="H7096" s="3" t="s">
        <v>7217</v>
      </c>
      <c r="I7096" s="3" t="s">
        <v>7218</v>
      </c>
      <c r="J7096" s="3" t="s">
        <v>922</v>
      </c>
      <c r="K7096" s="3" t="s">
        <v>24</v>
      </c>
      <c r="L7096" s="3">
        <v>3.0</v>
      </c>
      <c r="M7096" s="3" t="s">
        <v>30</v>
      </c>
      <c r="N7096" s="3" t="s">
        <v>7221</v>
      </c>
      <c r="O7096" s="3" t="s">
        <v>7222</v>
      </c>
      <c r="P7096" s="4">
        <v>19305.0</v>
      </c>
      <c r="Q7096" s="3" t="s">
        <v>86</v>
      </c>
      <c r="S7096" s="3" t="s">
        <v>29</v>
      </c>
    </row>
    <row r="7097">
      <c r="A7097" s="2">
        <v>42318.714895833335</v>
      </c>
      <c r="B7097" s="3">
        <v>53.0</v>
      </c>
      <c r="C7097" s="3" t="s">
        <v>7101</v>
      </c>
      <c r="D7097" s="3">
        <v>22.0</v>
      </c>
      <c r="E7097" s="3" t="s">
        <v>7102</v>
      </c>
      <c r="F7097" s="3">
        <v>2.0</v>
      </c>
      <c r="G7097" s="3">
        <v>6.0</v>
      </c>
      <c r="H7097" s="3" t="s">
        <v>7217</v>
      </c>
      <c r="I7097" s="3" t="s">
        <v>7218</v>
      </c>
      <c r="J7097" s="3" t="s">
        <v>922</v>
      </c>
      <c r="K7097" s="3" t="s">
        <v>24</v>
      </c>
      <c r="L7097" s="3">
        <v>4.0</v>
      </c>
      <c r="M7097" s="3" t="s">
        <v>25</v>
      </c>
      <c r="N7097" s="3" t="s">
        <v>651</v>
      </c>
      <c r="O7097" s="3" t="s">
        <v>251</v>
      </c>
      <c r="P7097" s="4">
        <v>23520.0</v>
      </c>
      <c r="Q7097" s="3" t="s">
        <v>33</v>
      </c>
      <c r="S7097" s="3" t="s">
        <v>34</v>
      </c>
    </row>
    <row r="7098">
      <c r="A7098" s="2">
        <v>42318.714895833335</v>
      </c>
      <c r="B7098" s="3">
        <v>53.0</v>
      </c>
      <c r="C7098" s="3" t="s">
        <v>7101</v>
      </c>
      <c r="D7098" s="3">
        <v>22.0</v>
      </c>
      <c r="E7098" s="3" t="s">
        <v>7102</v>
      </c>
      <c r="F7098" s="3">
        <v>2.0</v>
      </c>
      <c r="G7098" s="3">
        <v>6.0</v>
      </c>
      <c r="H7098" s="3" t="s">
        <v>7217</v>
      </c>
      <c r="I7098" s="3" t="s">
        <v>7218</v>
      </c>
      <c r="J7098" s="3" t="s">
        <v>922</v>
      </c>
      <c r="K7098" s="3" t="s">
        <v>24</v>
      </c>
      <c r="L7098" s="3">
        <v>5.0</v>
      </c>
      <c r="M7098" s="3" t="s">
        <v>30</v>
      </c>
      <c r="N7098" s="3" t="s">
        <v>7223</v>
      </c>
      <c r="O7098" s="3" t="s">
        <v>51</v>
      </c>
      <c r="P7098" s="4">
        <v>24583.0</v>
      </c>
      <c r="Q7098" s="3" t="s">
        <v>1955</v>
      </c>
      <c r="S7098" s="3" t="s">
        <v>29</v>
      </c>
    </row>
    <row r="7099">
      <c r="A7099" s="2">
        <v>42318.714895833335</v>
      </c>
      <c r="B7099" s="3">
        <v>53.0</v>
      </c>
      <c r="C7099" s="3" t="s">
        <v>7101</v>
      </c>
      <c r="D7099" s="3">
        <v>22.0</v>
      </c>
      <c r="E7099" s="3" t="s">
        <v>7102</v>
      </c>
      <c r="F7099" s="3">
        <v>2.0</v>
      </c>
      <c r="G7099" s="3">
        <v>6.0</v>
      </c>
      <c r="H7099" s="3" t="s">
        <v>7217</v>
      </c>
      <c r="I7099" s="3" t="s">
        <v>7218</v>
      </c>
      <c r="J7099" s="3" t="s">
        <v>922</v>
      </c>
      <c r="K7099" s="3" t="s">
        <v>24</v>
      </c>
      <c r="L7099" s="3">
        <v>6.0</v>
      </c>
      <c r="M7099" s="3" t="s">
        <v>25</v>
      </c>
      <c r="N7099" s="3" t="s">
        <v>7111</v>
      </c>
      <c r="O7099" s="3" t="s">
        <v>297</v>
      </c>
      <c r="P7099" s="4">
        <v>21818.0</v>
      </c>
      <c r="Q7099" s="3" t="s">
        <v>189</v>
      </c>
      <c r="S7099" s="3" t="s">
        <v>29</v>
      </c>
    </row>
    <row r="7100">
      <c r="A7100" s="2">
        <v>42318.714895833335</v>
      </c>
      <c r="B7100" s="3">
        <v>53.0</v>
      </c>
      <c r="C7100" s="3" t="s">
        <v>7101</v>
      </c>
      <c r="D7100" s="3">
        <v>22.0</v>
      </c>
      <c r="E7100" s="3" t="s">
        <v>7102</v>
      </c>
      <c r="F7100" s="3">
        <v>2.0</v>
      </c>
      <c r="G7100" s="3">
        <v>6.0</v>
      </c>
      <c r="H7100" s="3" t="s">
        <v>7217</v>
      </c>
      <c r="I7100" s="3" t="s">
        <v>7218</v>
      </c>
      <c r="J7100" s="3" t="s">
        <v>922</v>
      </c>
      <c r="K7100" s="3" t="s">
        <v>24</v>
      </c>
      <c r="L7100" s="3">
        <v>7.0</v>
      </c>
      <c r="M7100" s="3" t="s">
        <v>30</v>
      </c>
      <c r="N7100" s="3" t="s">
        <v>7224</v>
      </c>
      <c r="O7100" s="3" t="s">
        <v>329</v>
      </c>
      <c r="P7100" s="4">
        <v>21100.0</v>
      </c>
      <c r="Q7100" s="3" t="s">
        <v>40</v>
      </c>
      <c r="S7100" s="3" t="s">
        <v>34</v>
      </c>
    </row>
    <row r="7101">
      <c r="A7101" s="2">
        <v>42318.714895833335</v>
      </c>
      <c r="B7101" s="3">
        <v>53.0</v>
      </c>
      <c r="C7101" s="3" t="s">
        <v>7101</v>
      </c>
      <c r="D7101" s="3">
        <v>22.0</v>
      </c>
      <c r="E7101" s="3" t="s">
        <v>7102</v>
      </c>
      <c r="F7101" s="3">
        <v>2.0</v>
      </c>
      <c r="G7101" s="3">
        <v>6.0</v>
      </c>
      <c r="H7101" s="3" t="s">
        <v>7217</v>
      </c>
      <c r="I7101" s="3" t="s">
        <v>7218</v>
      </c>
      <c r="J7101" s="3" t="s">
        <v>922</v>
      </c>
      <c r="K7101" s="3" t="s">
        <v>24</v>
      </c>
      <c r="L7101" s="3">
        <v>8.0</v>
      </c>
      <c r="M7101" s="3" t="s">
        <v>25</v>
      </c>
      <c r="N7101" s="3" t="s">
        <v>7225</v>
      </c>
      <c r="O7101" s="3" t="s">
        <v>102</v>
      </c>
      <c r="P7101" s="4">
        <v>27643.0</v>
      </c>
      <c r="Q7101" s="3" t="s">
        <v>55</v>
      </c>
      <c r="S7101" s="3" t="s">
        <v>29</v>
      </c>
    </row>
    <row r="7102">
      <c r="A7102" s="2">
        <v>42318.714895833335</v>
      </c>
      <c r="B7102" s="3">
        <v>53.0</v>
      </c>
      <c r="C7102" s="3" t="s">
        <v>7101</v>
      </c>
      <c r="D7102" s="3">
        <v>22.0</v>
      </c>
      <c r="E7102" s="3" t="s">
        <v>7102</v>
      </c>
      <c r="F7102" s="3">
        <v>2.0</v>
      </c>
      <c r="G7102" s="3">
        <v>6.0</v>
      </c>
      <c r="H7102" s="3" t="s">
        <v>7217</v>
      </c>
      <c r="I7102" s="3" t="s">
        <v>7218</v>
      </c>
      <c r="J7102" s="3" t="s">
        <v>922</v>
      </c>
      <c r="K7102" s="3" t="s">
        <v>24</v>
      </c>
      <c r="L7102" s="3">
        <v>9.0</v>
      </c>
      <c r="M7102" s="3" t="s">
        <v>30</v>
      </c>
      <c r="N7102" s="3" t="s">
        <v>7226</v>
      </c>
      <c r="O7102" s="3" t="s">
        <v>1949</v>
      </c>
      <c r="P7102" s="4">
        <v>25968.0</v>
      </c>
      <c r="Q7102" s="3" t="s">
        <v>37</v>
      </c>
      <c r="S7102" s="3" t="s">
        <v>34</v>
      </c>
    </row>
    <row r="7103">
      <c r="A7103" s="2">
        <v>42318.714895833335</v>
      </c>
      <c r="B7103" s="3">
        <v>53.0</v>
      </c>
      <c r="C7103" s="3" t="s">
        <v>7101</v>
      </c>
      <c r="D7103" s="3">
        <v>22.0</v>
      </c>
      <c r="E7103" s="3" t="s">
        <v>7102</v>
      </c>
      <c r="F7103" s="3">
        <v>2.0</v>
      </c>
      <c r="G7103" s="3">
        <v>6.0</v>
      </c>
      <c r="H7103" s="3" t="s">
        <v>7217</v>
      </c>
      <c r="I7103" s="3" t="s">
        <v>7218</v>
      </c>
      <c r="J7103" s="3" t="s">
        <v>922</v>
      </c>
      <c r="K7103" s="3" t="s">
        <v>24</v>
      </c>
      <c r="L7103" s="3">
        <v>10.0</v>
      </c>
      <c r="M7103" s="3" t="s">
        <v>25</v>
      </c>
      <c r="N7103" s="3" t="s">
        <v>7227</v>
      </c>
      <c r="O7103" s="3" t="s">
        <v>218</v>
      </c>
      <c r="P7103" s="4">
        <v>22134.0</v>
      </c>
      <c r="Q7103" s="3" t="s">
        <v>189</v>
      </c>
      <c r="S7103" s="3" t="s">
        <v>34</v>
      </c>
    </row>
    <row r="7104">
      <c r="A7104" s="2">
        <v>42318.714895833335</v>
      </c>
      <c r="B7104" s="3">
        <v>53.0</v>
      </c>
      <c r="C7104" s="3" t="s">
        <v>7101</v>
      </c>
      <c r="D7104" s="3">
        <v>22.0</v>
      </c>
      <c r="E7104" s="3" t="s">
        <v>7102</v>
      </c>
      <c r="F7104" s="3">
        <v>2.0</v>
      </c>
      <c r="G7104" s="3">
        <v>6.0</v>
      </c>
      <c r="H7104" s="3" t="s">
        <v>7217</v>
      </c>
      <c r="I7104" s="3" t="s">
        <v>7218</v>
      </c>
      <c r="J7104" s="3" t="s">
        <v>922</v>
      </c>
      <c r="K7104" s="3" t="s">
        <v>24</v>
      </c>
      <c r="L7104" s="3">
        <v>11.0</v>
      </c>
      <c r="M7104" s="3" t="s">
        <v>30</v>
      </c>
      <c r="N7104" s="3" t="s">
        <v>7228</v>
      </c>
      <c r="O7104" s="3" t="s">
        <v>1180</v>
      </c>
      <c r="P7104" s="4">
        <v>29552.0</v>
      </c>
      <c r="Q7104" s="3" t="s">
        <v>115</v>
      </c>
      <c r="S7104" s="3" t="s">
        <v>34</v>
      </c>
    </row>
    <row r="7105">
      <c r="A7105" s="2">
        <v>42318.714895833335</v>
      </c>
      <c r="B7105" s="3">
        <v>53.0</v>
      </c>
      <c r="C7105" s="3" t="s">
        <v>7101</v>
      </c>
      <c r="D7105" s="3">
        <v>22.0</v>
      </c>
      <c r="E7105" s="3" t="s">
        <v>7102</v>
      </c>
      <c r="F7105" s="3">
        <v>2.0</v>
      </c>
      <c r="G7105" s="3">
        <v>6.0</v>
      </c>
      <c r="H7105" s="3" t="s">
        <v>7217</v>
      </c>
      <c r="I7105" s="3" t="s">
        <v>7218</v>
      </c>
      <c r="J7105" s="3" t="s">
        <v>922</v>
      </c>
      <c r="K7105" s="3" t="s">
        <v>24</v>
      </c>
      <c r="L7105" s="3">
        <v>12.0</v>
      </c>
      <c r="M7105" s="3" t="s">
        <v>25</v>
      </c>
      <c r="N7105" s="3" t="s">
        <v>2059</v>
      </c>
      <c r="O7105" s="3" t="s">
        <v>95</v>
      </c>
      <c r="P7105" s="4">
        <v>18655.0</v>
      </c>
      <c r="Q7105" s="3" t="s">
        <v>86</v>
      </c>
      <c r="S7105" s="3" t="s">
        <v>34</v>
      </c>
    </row>
    <row r="7106">
      <c r="A7106" s="2">
        <v>42318.714895833335</v>
      </c>
      <c r="B7106" s="3">
        <v>53.0</v>
      </c>
      <c r="C7106" s="3" t="s">
        <v>7101</v>
      </c>
      <c r="D7106" s="3">
        <v>22.0</v>
      </c>
      <c r="E7106" s="3" t="s">
        <v>7102</v>
      </c>
      <c r="F7106" s="3">
        <v>2.0</v>
      </c>
      <c r="G7106" s="3">
        <v>6.0</v>
      </c>
      <c r="H7106" s="3" t="s">
        <v>7217</v>
      </c>
      <c r="I7106" s="3" t="s">
        <v>7218</v>
      </c>
      <c r="J7106" s="3" t="s">
        <v>922</v>
      </c>
      <c r="K7106" s="3" t="s">
        <v>24</v>
      </c>
      <c r="L7106" s="3">
        <v>13.0</v>
      </c>
      <c r="M7106" s="3" t="s">
        <v>30</v>
      </c>
      <c r="N7106" s="3" t="s">
        <v>7229</v>
      </c>
      <c r="O7106" s="3" t="s">
        <v>57</v>
      </c>
      <c r="P7106" s="4">
        <v>24792.0</v>
      </c>
      <c r="Q7106" s="3" t="s">
        <v>153</v>
      </c>
      <c r="S7106" s="3" t="s">
        <v>34</v>
      </c>
    </row>
    <row r="7107">
      <c r="A7107" s="2">
        <v>42318.714895833335</v>
      </c>
      <c r="B7107" s="3">
        <v>53.0</v>
      </c>
      <c r="C7107" s="3" t="s">
        <v>7101</v>
      </c>
      <c r="D7107" s="3">
        <v>22.0</v>
      </c>
      <c r="E7107" s="3" t="s">
        <v>7102</v>
      </c>
      <c r="F7107" s="3">
        <v>2.0</v>
      </c>
      <c r="G7107" s="3">
        <v>6.0</v>
      </c>
      <c r="H7107" s="3" t="s">
        <v>7217</v>
      </c>
      <c r="I7107" s="3" t="s">
        <v>7218</v>
      </c>
      <c r="J7107" s="3" t="s">
        <v>922</v>
      </c>
      <c r="K7107" s="3" t="s">
        <v>24</v>
      </c>
      <c r="L7107" s="3">
        <v>14.0</v>
      </c>
      <c r="M7107" s="3" t="s">
        <v>25</v>
      </c>
      <c r="N7107" s="3" t="s">
        <v>2840</v>
      </c>
      <c r="O7107" s="3" t="s">
        <v>95</v>
      </c>
      <c r="P7107" s="4">
        <v>19979.0</v>
      </c>
      <c r="Q7107" s="3" t="s">
        <v>189</v>
      </c>
      <c r="S7107" s="3" t="s">
        <v>29</v>
      </c>
    </row>
    <row r="7108">
      <c r="A7108" s="2">
        <v>42318.714895833335</v>
      </c>
      <c r="B7108" s="3">
        <v>53.0</v>
      </c>
      <c r="C7108" s="3" t="s">
        <v>7101</v>
      </c>
      <c r="D7108" s="3">
        <v>22.0</v>
      </c>
      <c r="E7108" s="3" t="s">
        <v>7102</v>
      </c>
      <c r="F7108" s="3">
        <v>2.0</v>
      </c>
      <c r="G7108" s="3">
        <v>6.0</v>
      </c>
      <c r="H7108" s="3" t="s">
        <v>7217</v>
      </c>
      <c r="I7108" s="3" t="s">
        <v>7218</v>
      </c>
      <c r="J7108" s="3" t="s">
        <v>922</v>
      </c>
      <c r="K7108" s="3" t="s">
        <v>24</v>
      </c>
      <c r="L7108" s="3">
        <v>15.0</v>
      </c>
      <c r="M7108" s="3" t="s">
        <v>30</v>
      </c>
      <c r="N7108" s="3" t="s">
        <v>7230</v>
      </c>
      <c r="O7108" s="3" t="s">
        <v>71</v>
      </c>
      <c r="P7108" s="4">
        <v>26937.0</v>
      </c>
      <c r="Q7108" s="3" t="s">
        <v>247</v>
      </c>
      <c r="S7108" s="3" t="s">
        <v>34</v>
      </c>
    </row>
    <row r="7109">
      <c r="A7109" s="2">
        <v>42318.714895833335</v>
      </c>
      <c r="B7109" s="3">
        <v>53.0</v>
      </c>
      <c r="C7109" s="3" t="s">
        <v>7101</v>
      </c>
      <c r="D7109" s="3">
        <v>22.0</v>
      </c>
      <c r="E7109" s="3" t="s">
        <v>7102</v>
      </c>
      <c r="F7109" s="3">
        <v>2.0</v>
      </c>
      <c r="G7109" s="3">
        <v>6.0</v>
      </c>
      <c r="H7109" s="3" t="s">
        <v>7217</v>
      </c>
      <c r="I7109" s="3" t="s">
        <v>7218</v>
      </c>
      <c r="J7109" s="3" t="s">
        <v>922</v>
      </c>
      <c r="K7109" s="3" t="s">
        <v>24</v>
      </c>
      <c r="L7109" s="3">
        <v>16.0</v>
      </c>
      <c r="M7109" s="3" t="s">
        <v>25</v>
      </c>
      <c r="N7109" s="3" t="s">
        <v>2429</v>
      </c>
      <c r="O7109" s="3" t="s">
        <v>218</v>
      </c>
      <c r="P7109" s="4">
        <v>26077.0</v>
      </c>
      <c r="Q7109" s="3" t="s">
        <v>37</v>
      </c>
      <c r="S7109" s="3" t="s">
        <v>34</v>
      </c>
    </row>
    <row r="7110">
      <c r="A7110" s="2">
        <v>42318.714895833335</v>
      </c>
      <c r="B7110" s="3">
        <v>53.0</v>
      </c>
      <c r="C7110" s="3" t="s">
        <v>7101</v>
      </c>
      <c r="D7110" s="3">
        <v>22.0</v>
      </c>
      <c r="E7110" s="3" t="s">
        <v>7102</v>
      </c>
      <c r="F7110" s="3">
        <v>2.0</v>
      </c>
      <c r="G7110" s="3">
        <v>6.0</v>
      </c>
      <c r="H7110" s="3" t="s">
        <v>7217</v>
      </c>
      <c r="I7110" s="3" t="s">
        <v>7218</v>
      </c>
      <c r="J7110" s="3" t="s">
        <v>922</v>
      </c>
      <c r="K7110" s="3" t="s">
        <v>24</v>
      </c>
      <c r="L7110" s="3">
        <v>17.0</v>
      </c>
      <c r="M7110" s="3" t="s">
        <v>30</v>
      </c>
      <c r="N7110" s="3" t="s">
        <v>7231</v>
      </c>
      <c r="O7110" s="3" t="s">
        <v>93</v>
      </c>
      <c r="P7110" s="4">
        <v>18457.0</v>
      </c>
      <c r="Q7110" s="3" t="s">
        <v>49</v>
      </c>
      <c r="S7110" s="3" t="s">
        <v>34</v>
      </c>
    </row>
    <row r="7111">
      <c r="A7111" s="2">
        <v>42318.714895833335</v>
      </c>
      <c r="B7111" s="3">
        <v>53.0</v>
      </c>
      <c r="C7111" s="3" t="s">
        <v>7101</v>
      </c>
      <c r="D7111" s="3">
        <v>29.0</v>
      </c>
      <c r="E7111" s="3" t="s">
        <v>7127</v>
      </c>
      <c r="F7111" s="3">
        <v>2.0</v>
      </c>
      <c r="G7111" s="3">
        <v>6.0</v>
      </c>
      <c r="H7111" s="3" t="s">
        <v>7217</v>
      </c>
      <c r="I7111" s="3" t="s">
        <v>7218</v>
      </c>
      <c r="J7111" s="3" t="s">
        <v>922</v>
      </c>
      <c r="K7111" s="3" t="s">
        <v>24</v>
      </c>
      <c r="L7111" s="3">
        <v>1.0</v>
      </c>
      <c r="M7111" s="3" t="s">
        <v>25</v>
      </c>
      <c r="N7111" s="3" t="s">
        <v>7232</v>
      </c>
      <c r="O7111" s="3" t="s">
        <v>427</v>
      </c>
      <c r="P7111" s="4">
        <v>26763.0</v>
      </c>
      <c r="Q7111" s="3" t="s">
        <v>132</v>
      </c>
      <c r="S7111" s="3" t="s">
        <v>34</v>
      </c>
    </row>
    <row r="7112">
      <c r="A7112" s="2">
        <v>42318.714895833335</v>
      </c>
      <c r="B7112" s="3">
        <v>53.0</v>
      </c>
      <c r="C7112" s="3" t="s">
        <v>7101</v>
      </c>
      <c r="D7112" s="3">
        <v>29.0</v>
      </c>
      <c r="E7112" s="3" t="s">
        <v>7127</v>
      </c>
      <c r="F7112" s="3">
        <v>2.0</v>
      </c>
      <c r="G7112" s="3">
        <v>6.0</v>
      </c>
      <c r="H7112" s="3" t="s">
        <v>7217</v>
      </c>
      <c r="I7112" s="3" t="s">
        <v>7218</v>
      </c>
      <c r="J7112" s="3" t="s">
        <v>922</v>
      </c>
      <c r="K7112" s="3" t="s">
        <v>24</v>
      </c>
      <c r="L7112" s="3">
        <v>2.0</v>
      </c>
      <c r="M7112" s="3" t="s">
        <v>30</v>
      </c>
      <c r="N7112" s="3" t="s">
        <v>7233</v>
      </c>
      <c r="O7112" s="3" t="s">
        <v>1360</v>
      </c>
      <c r="P7112" s="4">
        <v>28168.0</v>
      </c>
      <c r="Q7112" s="3" t="s">
        <v>189</v>
      </c>
      <c r="S7112" s="3" t="s">
        <v>34</v>
      </c>
    </row>
    <row r="7113">
      <c r="A7113" s="2">
        <v>42318.714895833335</v>
      </c>
      <c r="B7113" s="3">
        <v>53.0</v>
      </c>
      <c r="C7113" s="3" t="s">
        <v>7101</v>
      </c>
      <c r="D7113" s="3">
        <v>29.0</v>
      </c>
      <c r="E7113" s="3" t="s">
        <v>7127</v>
      </c>
      <c r="F7113" s="3">
        <v>2.0</v>
      </c>
      <c r="G7113" s="3">
        <v>6.0</v>
      </c>
      <c r="H7113" s="3" t="s">
        <v>7217</v>
      </c>
      <c r="I7113" s="3" t="s">
        <v>7218</v>
      </c>
      <c r="J7113" s="3" t="s">
        <v>922</v>
      </c>
      <c r="K7113" s="3" t="s">
        <v>24</v>
      </c>
      <c r="L7113" s="3">
        <v>3.0</v>
      </c>
      <c r="M7113" s="3" t="s">
        <v>25</v>
      </c>
      <c r="N7113" s="3" t="s">
        <v>5319</v>
      </c>
      <c r="O7113" s="3" t="s">
        <v>1037</v>
      </c>
      <c r="P7113" s="4">
        <v>22828.0</v>
      </c>
      <c r="Q7113" s="3" t="s">
        <v>153</v>
      </c>
      <c r="R7113" s="3" t="s">
        <v>1030</v>
      </c>
      <c r="S7113" s="3" t="s">
        <v>29</v>
      </c>
    </row>
    <row r="7114">
      <c r="A7114" s="2">
        <v>42318.714895833335</v>
      </c>
      <c r="B7114" s="3">
        <v>53.0</v>
      </c>
      <c r="C7114" s="3" t="s">
        <v>7101</v>
      </c>
      <c r="D7114" s="3">
        <v>29.0</v>
      </c>
      <c r="E7114" s="3" t="s">
        <v>7127</v>
      </c>
      <c r="F7114" s="3">
        <v>2.0</v>
      </c>
      <c r="G7114" s="3">
        <v>6.0</v>
      </c>
      <c r="H7114" s="3" t="s">
        <v>7217</v>
      </c>
      <c r="I7114" s="3" t="s">
        <v>7218</v>
      </c>
      <c r="J7114" s="3" t="s">
        <v>922</v>
      </c>
      <c r="K7114" s="3" t="s">
        <v>24</v>
      </c>
      <c r="L7114" s="3">
        <v>4.0</v>
      </c>
      <c r="M7114" s="3" t="s">
        <v>30</v>
      </c>
      <c r="N7114" s="3" t="s">
        <v>7234</v>
      </c>
      <c r="O7114" s="3" t="s">
        <v>4530</v>
      </c>
      <c r="P7114" s="4">
        <v>26671.0</v>
      </c>
      <c r="Q7114" s="3" t="s">
        <v>418</v>
      </c>
      <c r="S7114" s="3" t="s">
        <v>29</v>
      </c>
    </row>
    <row r="7115">
      <c r="A7115" s="2">
        <v>42318.714895833335</v>
      </c>
      <c r="B7115" s="3">
        <v>53.0</v>
      </c>
      <c r="C7115" s="3" t="s">
        <v>7101</v>
      </c>
      <c r="D7115" s="3">
        <v>29.0</v>
      </c>
      <c r="E7115" s="3" t="s">
        <v>7127</v>
      </c>
      <c r="F7115" s="3">
        <v>2.0</v>
      </c>
      <c r="G7115" s="3">
        <v>6.0</v>
      </c>
      <c r="H7115" s="3" t="s">
        <v>7217</v>
      </c>
      <c r="I7115" s="3" t="s">
        <v>7218</v>
      </c>
      <c r="J7115" s="3" t="s">
        <v>922</v>
      </c>
      <c r="K7115" s="3" t="s">
        <v>24</v>
      </c>
      <c r="L7115" s="3">
        <v>5.0</v>
      </c>
      <c r="M7115" s="3" t="s">
        <v>25</v>
      </c>
      <c r="N7115" s="3" t="s">
        <v>7235</v>
      </c>
      <c r="O7115" s="3" t="s">
        <v>7236</v>
      </c>
      <c r="P7115" s="4">
        <v>27237.0</v>
      </c>
      <c r="Q7115" s="3" t="s">
        <v>352</v>
      </c>
      <c r="R7115" s="3" t="s">
        <v>1030</v>
      </c>
      <c r="S7115" s="3" t="s">
        <v>29</v>
      </c>
    </row>
    <row r="7116">
      <c r="A7116" s="2">
        <v>42318.714895833335</v>
      </c>
      <c r="B7116" s="3">
        <v>53.0</v>
      </c>
      <c r="C7116" s="3" t="s">
        <v>7101</v>
      </c>
      <c r="D7116" s="3">
        <v>29.0</v>
      </c>
      <c r="E7116" s="3" t="s">
        <v>7127</v>
      </c>
      <c r="F7116" s="3">
        <v>2.0</v>
      </c>
      <c r="G7116" s="3">
        <v>6.0</v>
      </c>
      <c r="H7116" s="3" t="s">
        <v>7217</v>
      </c>
      <c r="I7116" s="3" t="s">
        <v>7218</v>
      </c>
      <c r="J7116" s="3" t="s">
        <v>922</v>
      </c>
      <c r="K7116" s="3" t="s">
        <v>24</v>
      </c>
      <c r="L7116" s="3">
        <v>6.0</v>
      </c>
      <c r="M7116" s="3" t="s">
        <v>30</v>
      </c>
      <c r="N7116" s="3" t="s">
        <v>2425</v>
      </c>
      <c r="O7116" s="3" t="s">
        <v>452</v>
      </c>
      <c r="P7116" s="4">
        <v>25476.0</v>
      </c>
      <c r="Q7116" s="3" t="s">
        <v>110</v>
      </c>
      <c r="S7116" s="3" t="s">
        <v>29</v>
      </c>
    </row>
    <row r="7117">
      <c r="A7117" s="2">
        <v>42318.714895833335</v>
      </c>
      <c r="B7117" s="3">
        <v>53.0</v>
      </c>
      <c r="C7117" s="3" t="s">
        <v>7101</v>
      </c>
      <c r="D7117" s="3">
        <v>29.0</v>
      </c>
      <c r="E7117" s="3" t="s">
        <v>7127</v>
      </c>
      <c r="F7117" s="3">
        <v>2.0</v>
      </c>
      <c r="G7117" s="3">
        <v>6.0</v>
      </c>
      <c r="H7117" s="3" t="s">
        <v>7217</v>
      </c>
      <c r="I7117" s="3" t="s">
        <v>7218</v>
      </c>
      <c r="J7117" s="3" t="s">
        <v>922</v>
      </c>
      <c r="K7117" s="3" t="s">
        <v>24</v>
      </c>
      <c r="L7117" s="3">
        <v>7.0</v>
      </c>
      <c r="M7117" s="3" t="s">
        <v>25</v>
      </c>
      <c r="N7117" s="3" t="s">
        <v>7237</v>
      </c>
      <c r="O7117" s="3" t="s">
        <v>980</v>
      </c>
      <c r="P7117" s="4">
        <v>23495.0</v>
      </c>
      <c r="Q7117" s="3" t="s">
        <v>169</v>
      </c>
      <c r="S7117" s="3" t="s">
        <v>34</v>
      </c>
    </row>
    <row r="7118">
      <c r="A7118" s="2">
        <v>42318.714895833335</v>
      </c>
      <c r="B7118" s="3">
        <v>53.0</v>
      </c>
      <c r="C7118" s="3" t="s">
        <v>7101</v>
      </c>
      <c r="D7118" s="3">
        <v>29.0</v>
      </c>
      <c r="E7118" s="3" t="s">
        <v>7127</v>
      </c>
      <c r="F7118" s="3">
        <v>2.0</v>
      </c>
      <c r="G7118" s="3">
        <v>6.0</v>
      </c>
      <c r="H7118" s="3" t="s">
        <v>7217</v>
      </c>
      <c r="I7118" s="3" t="s">
        <v>7218</v>
      </c>
      <c r="J7118" s="3" t="s">
        <v>922</v>
      </c>
      <c r="K7118" s="3" t="s">
        <v>24</v>
      </c>
      <c r="L7118" s="3">
        <v>8.0</v>
      </c>
      <c r="M7118" s="3" t="s">
        <v>30</v>
      </c>
      <c r="N7118" s="3" t="s">
        <v>7238</v>
      </c>
      <c r="O7118" s="3" t="s">
        <v>7239</v>
      </c>
      <c r="P7118" s="4">
        <v>24168.0</v>
      </c>
      <c r="Q7118" s="3" t="s">
        <v>418</v>
      </c>
      <c r="S7118" s="3" t="s">
        <v>29</v>
      </c>
    </row>
    <row r="7119">
      <c r="A7119" s="2">
        <v>42318.714895833335</v>
      </c>
      <c r="B7119" s="3">
        <v>53.0</v>
      </c>
      <c r="C7119" s="3" t="s">
        <v>7101</v>
      </c>
      <c r="D7119" s="3">
        <v>29.0</v>
      </c>
      <c r="E7119" s="3" t="s">
        <v>7127</v>
      </c>
      <c r="F7119" s="3">
        <v>2.0</v>
      </c>
      <c r="G7119" s="3">
        <v>6.0</v>
      </c>
      <c r="H7119" s="3" t="s">
        <v>7217</v>
      </c>
      <c r="I7119" s="3" t="s">
        <v>7218</v>
      </c>
      <c r="J7119" s="3" t="s">
        <v>922</v>
      </c>
      <c r="K7119" s="3" t="s">
        <v>24</v>
      </c>
      <c r="L7119" s="3">
        <v>9.0</v>
      </c>
      <c r="M7119" s="3" t="s">
        <v>25</v>
      </c>
      <c r="N7119" s="3" t="s">
        <v>7240</v>
      </c>
      <c r="O7119" s="3" t="s">
        <v>4143</v>
      </c>
      <c r="P7119" s="4">
        <v>28301.0</v>
      </c>
      <c r="Q7119" s="3" t="s">
        <v>55</v>
      </c>
      <c r="S7119" s="3" t="s">
        <v>34</v>
      </c>
    </row>
    <row r="7120">
      <c r="A7120" s="2">
        <v>42318.714895833335</v>
      </c>
      <c r="B7120" s="3">
        <v>53.0</v>
      </c>
      <c r="C7120" s="3" t="s">
        <v>7101</v>
      </c>
      <c r="D7120" s="3">
        <v>29.0</v>
      </c>
      <c r="E7120" s="3" t="s">
        <v>7127</v>
      </c>
      <c r="F7120" s="3">
        <v>2.0</v>
      </c>
      <c r="G7120" s="3">
        <v>6.0</v>
      </c>
      <c r="H7120" s="3" t="s">
        <v>7217</v>
      </c>
      <c r="I7120" s="3" t="s">
        <v>7218</v>
      </c>
      <c r="J7120" s="3" t="s">
        <v>922</v>
      </c>
      <c r="K7120" s="3" t="s">
        <v>24</v>
      </c>
      <c r="L7120" s="3">
        <v>10.0</v>
      </c>
      <c r="M7120" s="3" t="s">
        <v>30</v>
      </c>
      <c r="N7120" s="3" t="s">
        <v>7241</v>
      </c>
      <c r="O7120" s="3" t="s">
        <v>51</v>
      </c>
      <c r="P7120" s="4">
        <v>26867.0</v>
      </c>
      <c r="Q7120" s="3" t="s">
        <v>110</v>
      </c>
      <c r="S7120" s="3" t="s">
        <v>34</v>
      </c>
    </row>
    <row r="7121">
      <c r="A7121" s="2">
        <v>42318.714895833335</v>
      </c>
      <c r="B7121" s="3">
        <v>53.0</v>
      </c>
      <c r="C7121" s="3" t="s">
        <v>7101</v>
      </c>
      <c r="D7121" s="3">
        <v>29.0</v>
      </c>
      <c r="E7121" s="3" t="s">
        <v>7127</v>
      </c>
      <c r="F7121" s="3">
        <v>2.0</v>
      </c>
      <c r="G7121" s="3">
        <v>6.0</v>
      </c>
      <c r="H7121" s="3" t="s">
        <v>7217</v>
      </c>
      <c r="I7121" s="3" t="s">
        <v>7218</v>
      </c>
      <c r="J7121" s="3" t="s">
        <v>922</v>
      </c>
      <c r="K7121" s="3" t="s">
        <v>24</v>
      </c>
      <c r="L7121" s="3">
        <v>11.0</v>
      </c>
      <c r="M7121" s="3" t="s">
        <v>25</v>
      </c>
      <c r="N7121" s="3" t="s">
        <v>7242</v>
      </c>
      <c r="O7121" s="3" t="s">
        <v>243</v>
      </c>
      <c r="P7121" s="4">
        <v>29147.0</v>
      </c>
      <c r="Q7121" s="3" t="s">
        <v>55</v>
      </c>
      <c r="S7121" s="3" t="s">
        <v>29</v>
      </c>
    </row>
    <row r="7122">
      <c r="A7122" s="2">
        <v>42318.714895833335</v>
      </c>
      <c r="B7122" s="3">
        <v>53.0</v>
      </c>
      <c r="C7122" s="3" t="s">
        <v>7101</v>
      </c>
      <c r="D7122" s="3">
        <v>29.0</v>
      </c>
      <c r="E7122" s="3" t="s">
        <v>7127</v>
      </c>
      <c r="F7122" s="3">
        <v>2.0</v>
      </c>
      <c r="G7122" s="3">
        <v>6.0</v>
      </c>
      <c r="H7122" s="3" t="s">
        <v>7217</v>
      </c>
      <c r="I7122" s="3" t="s">
        <v>7218</v>
      </c>
      <c r="J7122" s="3" t="s">
        <v>922</v>
      </c>
      <c r="K7122" s="3" t="s">
        <v>24</v>
      </c>
      <c r="L7122" s="3">
        <v>12.0</v>
      </c>
      <c r="M7122" s="3" t="s">
        <v>30</v>
      </c>
      <c r="N7122" s="3" t="s">
        <v>7243</v>
      </c>
      <c r="O7122" s="3" t="s">
        <v>7244</v>
      </c>
      <c r="P7122" s="4">
        <v>20644.0</v>
      </c>
      <c r="Q7122" s="3" t="s">
        <v>40</v>
      </c>
      <c r="S7122" s="3" t="s">
        <v>29</v>
      </c>
    </row>
    <row r="7123">
      <c r="A7123" s="2">
        <v>42318.714895833335</v>
      </c>
      <c r="B7123" s="3">
        <v>53.0</v>
      </c>
      <c r="C7123" s="3" t="s">
        <v>7101</v>
      </c>
      <c r="D7123" s="3">
        <v>29.0</v>
      </c>
      <c r="E7123" s="3" t="s">
        <v>7127</v>
      </c>
      <c r="F7123" s="3">
        <v>2.0</v>
      </c>
      <c r="G7123" s="3">
        <v>6.0</v>
      </c>
      <c r="H7123" s="3" t="s">
        <v>7217</v>
      </c>
      <c r="I7123" s="3" t="s">
        <v>7218</v>
      </c>
      <c r="J7123" s="3" t="s">
        <v>922</v>
      </c>
      <c r="K7123" s="3" t="s">
        <v>24</v>
      </c>
      <c r="L7123" s="3">
        <v>13.0</v>
      </c>
      <c r="M7123" s="3" t="s">
        <v>25</v>
      </c>
      <c r="N7123" s="3" t="s">
        <v>7245</v>
      </c>
      <c r="O7123" s="3" t="s">
        <v>91</v>
      </c>
      <c r="P7123" s="4">
        <v>21359.0</v>
      </c>
      <c r="Q7123" s="3" t="s">
        <v>33</v>
      </c>
      <c r="S7123" s="3" t="s">
        <v>34</v>
      </c>
    </row>
    <row r="7124">
      <c r="A7124" s="2">
        <v>42318.714895833335</v>
      </c>
      <c r="B7124" s="3">
        <v>53.0</v>
      </c>
      <c r="C7124" s="3" t="s">
        <v>7101</v>
      </c>
      <c r="D7124" s="3">
        <v>29.0</v>
      </c>
      <c r="E7124" s="3" t="s">
        <v>7127</v>
      </c>
      <c r="F7124" s="3">
        <v>2.0</v>
      </c>
      <c r="G7124" s="3">
        <v>6.0</v>
      </c>
      <c r="H7124" s="3" t="s">
        <v>7217</v>
      </c>
      <c r="I7124" s="3" t="s">
        <v>7218</v>
      </c>
      <c r="J7124" s="3" t="s">
        <v>922</v>
      </c>
      <c r="K7124" s="3" t="s">
        <v>24</v>
      </c>
      <c r="L7124" s="3">
        <v>14.0</v>
      </c>
      <c r="M7124" s="3" t="s">
        <v>30</v>
      </c>
      <c r="N7124" s="3" t="s">
        <v>7246</v>
      </c>
      <c r="O7124" s="3" t="s">
        <v>4856</v>
      </c>
      <c r="P7124" s="4">
        <v>23273.0</v>
      </c>
      <c r="Q7124" s="3" t="s">
        <v>153</v>
      </c>
      <c r="S7124" s="3" t="s">
        <v>29</v>
      </c>
    </row>
    <row r="7125">
      <c r="A7125" s="2">
        <v>42318.714895833335</v>
      </c>
      <c r="B7125" s="3">
        <v>53.0</v>
      </c>
      <c r="C7125" s="3" t="s">
        <v>7101</v>
      </c>
      <c r="D7125" s="3">
        <v>29.0</v>
      </c>
      <c r="E7125" s="3" t="s">
        <v>7127</v>
      </c>
      <c r="F7125" s="3">
        <v>2.0</v>
      </c>
      <c r="G7125" s="3">
        <v>6.0</v>
      </c>
      <c r="H7125" s="3" t="s">
        <v>7217</v>
      </c>
      <c r="I7125" s="3" t="s">
        <v>7218</v>
      </c>
      <c r="J7125" s="3" t="s">
        <v>922</v>
      </c>
      <c r="K7125" s="3" t="s">
        <v>24</v>
      </c>
      <c r="L7125" s="3">
        <v>15.0</v>
      </c>
      <c r="M7125" s="3" t="s">
        <v>25</v>
      </c>
      <c r="N7125" s="3" t="s">
        <v>3041</v>
      </c>
      <c r="O7125" s="3" t="s">
        <v>251</v>
      </c>
      <c r="P7125" s="4">
        <v>26922.0</v>
      </c>
      <c r="Q7125" s="3" t="s">
        <v>40</v>
      </c>
      <c r="S7125" s="3" t="s">
        <v>34</v>
      </c>
    </row>
    <row r="7126">
      <c r="A7126" s="2">
        <v>42318.714895833335</v>
      </c>
      <c r="B7126" s="3">
        <v>53.0</v>
      </c>
      <c r="C7126" s="3" t="s">
        <v>7101</v>
      </c>
      <c r="D7126" s="3">
        <v>29.0</v>
      </c>
      <c r="E7126" s="3" t="s">
        <v>7127</v>
      </c>
      <c r="F7126" s="3">
        <v>2.0</v>
      </c>
      <c r="G7126" s="3">
        <v>6.0</v>
      </c>
      <c r="H7126" s="3" t="s">
        <v>7217</v>
      </c>
      <c r="I7126" s="3" t="s">
        <v>7218</v>
      </c>
      <c r="J7126" s="3" t="s">
        <v>922</v>
      </c>
      <c r="K7126" s="3" t="s">
        <v>24</v>
      </c>
      <c r="L7126" s="3">
        <v>16.0</v>
      </c>
      <c r="M7126" s="3" t="s">
        <v>30</v>
      </c>
      <c r="N7126" s="3" t="s">
        <v>7247</v>
      </c>
      <c r="O7126" s="3" t="s">
        <v>508</v>
      </c>
      <c r="P7126" s="4">
        <v>30837.0</v>
      </c>
      <c r="Q7126" s="3" t="s">
        <v>37</v>
      </c>
      <c r="S7126" s="3" t="s">
        <v>34</v>
      </c>
    </row>
    <row r="7127">
      <c r="A7127" s="2">
        <v>42318.714895833335</v>
      </c>
      <c r="B7127" s="3">
        <v>53.0</v>
      </c>
      <c r="C7127" s="3" t="s">
        <v>7101</v>
      </c>
      <c r="D7127" s="3">
        <v>29.0</v>
      </c>
      <c r="E7127" s="3" t="s">
        <v>7127</v>
      </c>
      <c r="F7127" s="3">
        <v>2.0</v>
      </c>
      <c r="G7127" s="3">
        <v>6.0</v>
      </c>
      <c r="H7127" s="3" t="s">
        <v>7217</v>
      </c>
      <c r="I7127" s="3" t="s">
        <v>7218</v>
      </c>
      <c r="J7127" s="3" t="s">
        <v>922</v>
      </c>
      <c r="K7127" s="3" t="s">
        <v>24</v>
      </c>
      <c r="L7127" s="3">
        <v>17.0</v>
      </c>
      <c r="M7127" s="3" t="s">
        <v>25</v>
      </c>
      <c r="N7127" s="3" t="s">
        <v>7248</v>
      </c>
      <c r="O7127" s="3" t="s">
        <v>2093</v>
      </c>
      <c r="P7127" s="4">
        <v>26962.0</v>
      </c>
      <c r="Q7127" s="3" t="s">
        <v>2342</v>
      </c>
      <c r="S7127" s="3" t="s">
        <v>34</v>
      </c>
    </row>
    <row r="7128">
      <c r="A7128" s="2">
        <v>42318.714895833335</v>
      </c>
      <c r="B7128" s="3">
        <v>53.0</v>
      </c>
      <c r="C7128" s="3" t="s">
        <v>7101</v>
      </c>
      <c r="D7128" s="3">
        <v>29.0</v>
      </c>
      <c r="E7128" s="3" t="s">
        <v>7127</v>
      </c>
      <c r="F7128" s="3">
        <v>2.0</v>
      </c>
      <c r="G7128" s="3">
        <v>6.0</v>
      </c>
      <c r="H7128" s="3" t="s">
        <v>7217</v>
      </c>
      <c r="I7128" s="3" t="s">
        <v>7218</v>
      </c>
      <c r="J7128" s="3" t="s">
        <v>922</v>
      </c>
      <c r="K7128" s="3" t="s">
        <v>24</v>
      </c>
      <c r="L7128" s="3">
        <v>18.0</v>
      </c>
      <c r="M7128" s="3" t="s">
        <v>30</v>
      </c>
      <c r="N7128" s="3" t="s">
        <v>7249</v>
      </c>
      <c r="O7128" s="3" t="s">
        <v>742</v>
      </c>
      <c r="P7128" s="4">
        <v>24543.0</v>
      </c>
      <c r="Q7128" s="3" t="s">
        <v>189</v>
      </c>
      <c r="S7128" s="3" t="s">
        <v>34</v>
      </c>
    </row>
    <row r="7129">
      <c r="A7129" s="2">
        <v>42318.714895833335</v>
      </c>
      <c r="B7129" s="3">
        <v>53.0</v>
      </c>
      <c r="C7129" s="3" t="s">
        <v>7101</v>
      </c>
      <c r="D7129" s="3">
        <v>29.0</v>
      </c>
      <c r="E7129" s="3" t="s">
        <v>7127</v>
      </c>
      <c r="F7129" s="3">
        <v>2.0</v>
      </c>
      <c r="G7129" s="3">
        <v>6.0</v>
      </c>
      <c r="H7129" s="3" t="s">
        <v>7217</v>
      </c>
      <c r="I7129" s="3" t="s">
        <v>7218</v>
      </c>
      <c r="J7129" s="3" t="s">
        <v>922</v>
      </c>
      <c r="K7129" s="3" t="s">
        <v>24</v>
      </c>
      <c r="L7129" s="3">
        <v>19.0</v>
      </c>
      <c r="M7129" s="3" t="s">
        <v>25</v>
      </c>
      <c r="N7129" s="3" t="s">
        <v>7250</v>
      </c>
      <c r="O7129" s="3" t="s">
        <v>59</v>
      </c>
      <c r="P7129" s="4">
        <v>24579.0</v>
      </c>
      <c r="Q7129" s="3" t="s">
        <v>110</v>
      </c>
      <c r="S7129" s="3" t="s">
        <v>34</v>
      </c>
    </row>
    <row r="7130">
      <c r="A7130" s="2">
        <v>42318.714895833335</v>
      </c>
      <c r="B7130" s="3">
        <v>53.0</v>
      </c>
      <c r="C7130" s="3" t="s">
        <v>7101</v>
      </c>
      <c r="D7130" s="3">
        <v>29.0</v>
      </c>
      <c r="E7130" s="3" t="s">
        <v>7127</v>
      </c>
      <c r="F7130" s="3">
        <v>2.0</v>
      </c>
      <c r="G7130" s="3">
        <v>6.0</v>
      </c>
      <c r="H7130" s="3" t="s">
        <v>7217</v>
      </c>
      <c r="I7130" s="3" t="s">
        <v>7218</v>
      </c>
      <c r="J7130" s="3" t="s">
        <v>922</v>
      </c>
      <c r="K7130" s="3" t="s">
        <v>24</v>
      </c>
      <c r="L7130" s="3">
        <v>20.0</v>
      </c>
      <c r="M7130" s="3" t="s">
        <v>30</v>
      </c>
      <c r="N7130" s="3" t="s">
        <v>7251</v>
      </c>
      <c r="O7130" s="3" t="s">
        <v>7252</v>
      </c>
      <c r="P7130" s="4">
        <v>24234.0</v>
      </c>
      <c r="Q7130" s="3" t="s">
        <v>37</v>
      </c>
      <c r="S7130" s="3" t="s">
        <v>34</v>
      </c>
    </row>
    <row r="7131">
      <c r="A7131" s="2">
        <v>42318.714895833335</v>
      </c>
      <c r="B7131" s="3">
        <v>53.0</v>
      </c>
      <c r="C7131" s="3" t="s">
        <v>7101</v>
      </c>
      <c r="D7131" s="3">
        <v>29.0</v>
      </c>
      <c r="E7131" s="3" t="s">
        <v>7127</v>
      </c>
      <c r="F7131" s="3">
        <v>2.0</v>
      </c>
      <c r="G7131" s="3">
        <v>6.0</v>
      </c>
      <c r="H7131" s="3" t="s">
        <v>7217</v>
      </c>
      <c r="I7131" s="3" t="s">
        <v>7218</v>
      </c>
      <c r="J7131" s="3" t="s">
        <v>922</v>
      </c>
      <c r="K7131" s="3" t="s">
        <v>24</v>
      </c>
      <c r="L7131" s="3">
        <v>21.0</v>
      </c>
      <c r="M7131" s="3" t="s">
        <v>25</v>
      </c>
      <c r="N7131" s="3" t="s">
        <v>7253</v>
      </c>
      <c r="O7131" s="3" t="s">
        <v>359</v>
      </c>
      <c r="P7131" s="4">
        <v>28562.0</v>
      </c>
      <c r="Q7131" s="3" t="s">
        <v>247</v>
      </c>
      <c r="S7131" s="3" t="s">
        <v>34</v>
      </c>
    </row>
    <row r="7132">
      <c r="A7132" s="2">
        <v>42318.714895833335</v>
      </c>
      <c r="B7132" s="3">
        <v>53.0</v>
      </c>
      <c r="C7132" s="3" t="s">
        <v>7101</v>
      </c>
      <c r="D7132" s="3">
        <v>29.0</v>
      </c>
      <c r="E7132" s="3" t="s">
        <v>7127</v>
      </c>
      <c r="F7132" s="3">
        <v>2.0</v>
      </c>
      <c r="G7132" s="3">
        <v>6.0</v>
      </c>
      <c r="H7132" s="3" t="s">
        <v>7217</v>
      </c>
      <c r="I7132" s="3" t="s">
        <v>7218</v>
      </c>
      <c r="J7132" s="3" t="s">
        <v>922</v>
      </c>
      <c r="K7132" s="3" t="s">
        <v>24</v>
      </c>
      <c r="L7132" s="3">
        <v>22.0</v>
      </c>
      <c r="M7132" s="3" t="s">
        <v>30</v>
      </c>
      <c r="N7132" s="3" t="s">
        <v>7254</v>
      </c>
      <c r="O7132" s="3" t="s">
        <v>89</v>
      </c>
      <c r="P7132" s="4">
        <v>22239.0</v>
      </c>
      <c r="Q7132" s="3" t="s">
        <v>37</v>
      </c>
      <c r="S7132" s="3" t="s">
        <v>34</v>
      </c>
    </row>
    <row r="7133">
      <c r="A7133" s="2">
        <v>42318.714895833335</v>
      </c>
      <c r="B7133" s="3">
        <v>53.0</v>
      </c>
      <c r="C7133" s="3" t="s">
        <v>7101</v>
      </c>
      <c r="D7133" s="3">
        <v>29.0</v>
      </c>
      <c r="E7133" s="3" t="s">
        <v>7127</v>
      </c>
      <c r="F7133" s="3">
        <v>2.0</v>
      </c>
      <c r="G7133" s="3">
        <v>6.0</v>
      </c>
      <c r="H7133" s="3" t="s">
        <v>7217</v>
      </c>
      <c r="I7133" s="3" t="s">
        <v>7218</v>
      </c>
      <c r="J7133" s="3" t="s">
        <v>922</v>
      </c>
      <c r="K7133" s="3" t="s">
        <v>24</v>
      </c>
      <c r="L7133" s="3">
        <v>23.0</v>
      </c>
      <c r="M7133" s="3" t="s">
        <v>25</v>
      </c>
      <c r="N7133" s="3" t="s">
        <v>7255</v>
      </c>
      <c r="O7133" s="3" t="s">
        <v>141</v>
      </c>
      <c r="P7133" s="4">
        <v>17833.0</v>
      </c>
      <c r="Q7133" s="3" t="s">
        <v>209</v>
      </c>
      <c r="S7133" s="3" t="s">
        <v>34</v>
      </c>
    </row>
    <row r="7134">
      <c r="A7134" s="2">
        <v>42318.714895833335</v>
      </c>
      <c r="B7134" s="3">
        <v>53.0</v>
      </c>
      <c r="C7134" s="3" t="s">
        <v>7101</v>
      </c>
      <c r="D7134" s="3">
        <v>29.0</v>
      </c>
      <c r="E7134" s="3" t="s">
        <v>7127</v>
      </c>
      <c r="F7134" s="3">
        <v>2.0</v>
      </c>
      <c r="G7134" s="3">
        <v>6.0</v>
      </c>
      <c r="H7134" s="3" t="s">
        <v>7217</v>
      </c>
      <c r="I7134" s="3" t="s">
        <v>7218</v>
      </c>
      <c r="J7134" s="3" t="s">
        <v>922</v>
      </c>
      <c r="K7134" s="3" t="s">
        <v>24</v>
      </c>
      <c r="L7134" s="3">
        <v>24.0</v>
      </c>
      <c r="M7134" s="3" t="s">
        <v>30</v>
      </c>
      <c r="N7134" s="3" t="s">
        <v>7256</v>
      </c>
      <c r="O7134" s="3" t="s">
        <v>7257</v>
      </c>
      <c r="P7134" s="4">
        <v>17282.0</v>
      </c>
      <c r="Q7134" s="3" t="s">
        <v>153</v>
      </c>
      <c r="R7134" s="3" t="s">
        <v>2449</v>
      </c>
      <c r="S7134" s="3" t="s">
        <v>29</v>
      </c>
    </row>
    <row r="7135">
      <c r="A7135" s="2">
        <v>42318.714895833335</v>
      </c>
      <c r="B7135" s="3">
        <v>53.0</v>
      </c>
      <c r="C7135" s="3" t="s">
        <v>7101</v>
      </c>
      <c r="D7135" s="3">
        <v>29.0</v>
      </c>
      <c r="E7135" s="3" t="s">
        <v>7127</v>
      </c>
      <c r="F7135" s="3">
        <v>2.0</v>
      </c>
      <c r="G7135" s="3">
        <v>6.0</v>
      </c>
      <c r="H7135" s="3" t="s">
        <v>7217</v>
      </c>
      <c r="I7135" s="3" t="s">
        <v>7218</v>
      </c>
      <c r="J7135" s="3" t="s">
        <v>922</v>
      </c>
      <c r="K7135" s="3" t="s">
        <v>24</v>
      </c>
      <c r="L7135" s="3">
        <v>25.0</v>
      </c>
      <c r="M7135" s="3" t="s">
        <v>25</v>
      </c>
      <c r="N7135" s="3" t="s">
        <v>7258</v>
      </c>
      <c r="O7135" s="3" t="s">
        <v>454</v>
      </c>
      <c r="P7135" s="4">
        <v>21812.0</v>
      </c>
      <c r="Q7135" s="3" t="s">
        <v>153</v>
      </c>
      <c r="R7135" s="3" t="s">
        <v>1030</v>
      </c>
      <c r="S7135" s="3" t="s">
        <v>34</v>
      </c>
    </row>
    <row r="7136">
      <c r="A7136" s="2">
        <v>42318.714895833335</v>
      </c>
      <c r="B7136" s="3">
        <v>53.0</v>
      </c>
      <c r="C7136" s="3" t="s">
        <v>7101</v>
      </c>
      <c r="D7136" s="3">
        <v>35.0</v>
      </c>
      <c r="E7136" s="3" t="s">
        <v>7158</v>
      </c>
      <c r="F7136" s="3">
        <v>2.0</v>
      </c>
      <c r="G7136" s="3">
        <v>6.0</v>
      </c>
      <c r="H7136" s="3" t="s">
        <v>7217</v>
      </c>
      <c r="I7136" s="3" t="s">
        <v>7218</v>
      </c>
      <c r="J7136" s="3" t="s">
        <v>922</v>
      </c>
      <c r="K7136" s="3" t="s">
        <v>24</v>
      </c>
      <c r="L7136" s="3">
        <v>1.0</v>
      </c>
      <c r="M7136" s="3" t="s">
        <v>25</v>
      </c>
      <c r="N7136" s="3" t="s">
        <v>7259</v>
      </c>
      <c r="O7136" s="3" t="s">
        <v>7260</v>
      </c>
      <c r="P7136" s="4">
        <v>28209.0</v>
      </c>
      <c r="Q7136" s="3" t="s">
        <v>110</v>
      </c>
      <c r="S7136" s="3" t="s">
        <v>29</v>
      </c>
    </row>
    <row r="7137">
      <c r="A7137" s="2">
        <v>42318.714895833335</v>
      </c>
      <c r="B7137" s="3">
        <v>53.0</v>
      </c>
      <c r="C7137" s="3" t="s">
        <v>7101</v>
      </c>
      <c r="D7137" s="3">
        <v>35.0</v>
      </c>
      <c r="E7137" s="3" t="s">
        <v>7158</v>
      </c>
      <c r="F7137" s="3">
        <v>2.0</v>
      </c>
      <c r="G7137" s="3">
        <v>6.0</v>
      </c>
      <c r="H7137" s="3" t="s">
        <v>7217</v>
      </c>
      <c r="I7137" s="3" t="s">
        <v>7218</v>
      </c>
      <c r="J7137" s="3" t="s">
        <v>922</v>
      </c>
      <c r="K7137" s="3" t="s">
        <v>24</v>
      </c>
      <c r="L7137" s="3">
        <v>2.0</v>
      </c>
      <c r="M7137" s="3" t="s">
        <v>30</v>
      </c>
      <c r="N7137" s="3" t="s">
        <v>7261</v>
      </c>
      <c r="O7137" s="3" t="s">
        <v>342</v>
      </c>
      <c r="P7137" s="4">
        <v>20218.0</v>
      </c>
      <c r="Q7137" s="3" t="s">
        <v>132</v>
      </c>
      <c r="S7137" s="3" t="s">
        <v>29</v>
      </c>
    </row>
    <row r="7138">
      <c r="A7138" s="2">
        <v>42318.714895833335</v>
      </c>
      <c r="B7138" s="3">
        <v>53.0</v>
      </c>
      <c r="C7138" s="3" t="s">
        <v>7101</v>
      </c>
      <c r="D7138" s="3">
        <v>35.0</v>
      </c>
      <c r="E7138" s="3" t="s">
        <v>7158</v>
      </c>
      <c r="F7138" s="3">
        <v>2.0</v>
      </c>
      <c r="G7138" s="3">
        <v>6.0</v>
      </c>
      <c r="H7138" s="3" t="s">
        <v>7217</v>
      </c>
      <c r="I7138" s="3" t="s">
        <v>7218</v>
      </c>
      <c r="J7138" s="3" t="s">
        <v>922</v>
      </c>
      <c r="K7138" s="3" t="s">
        <v>24</v>
      </c>
      <c r="L7138" s="3">
        <v>3.0</v>
      </c>
      <c r="M7138" s="3" t="s">
        <v>25</v>
      </c>
      <c r="N7138" s="3" t="s">
        <v>7262</v>
      </c>
      <c r="O7138" s="3" t="s">
        <v>319</v>
      </c>
      <c r="P7138" s="4">
        <v>27532.0</v>
      </c>
      <c r="Q7138" s="3" t="s">
        <v>189</v>
      </c>
      <c r="S7138" s="3" t="s">
        <v>34</v>
      </c>
    </row>
    <row r="7139">
      <c r="A7139" s="2">
        <v>42318.714895833335</v>
      </c>
      <c r="B7139" s="3">
        <v>53.0</v>
      </c>
      <c r="C7139" s="3" t="s">
        <v>7101</v>
      </c>
      <c r="D7139" s="3">
        <v>35.0</v>
      </c>
      <c r="E7139" s="3" t="s">
        <v>7158</v>
      </c>
      <c r="F7139" s="3">
        <v>2.0</v>
      </c>
      <c r="G7139" s="3">
        <v>6.0</v>
      </c>
      <c r="H7139" s="3" t="s">
        <v>7217</v>
      </c>
      <c r="I7139" s="3" t="s">
        <v>7218</v>
      </c>
      <c r="J7139" s="3" t="s">
        <v>922</v>
      </c>
      <c r="K7139" s="3" t="s">
        <v>24</v>
      </c>
      <c r="L7139" s="3">
        <v>4.0</v>
      </c>
      <c r="M7139" s="3" t="s">
        <v>30</v>
      </c>
      <c r="N7139" s="3" t="s">
        <v>7263</v>
      </c>
      <c r="O7139" s="3" t="s">
        <v>1379</v>
      </c>
      <c r="P7139" s="4">
        <v>23297.0</v>
      </c>
      <c r="Q7139" s="3" t="s">
        <v>75</v>
      </c>
      <c r="S7139" s="3" t="s">
        <v>29</v>
      </c>
    </row>
    <row r="7140">
      <c r="A7140" s="2">
        <v>42318.714895833335</v>
      </c>
      <c r="B7140" s="3">
        <v>53.0</v>
      </c>
      <c r="C7140" s="3" t="s">
        <v>7101</v>
      </c>
      <c r="D7140" s="3">
        <v>35.0</v>
      </c>
      <c r="E7140" s="3" t="s">
        <v>7158</v>
      </c>
      <c r="F7140" s="3">
        <v>2.0</v>
      </c>
      <c r="G7140" s="3">
        <v>6.0</v>
      </c>
      <c r="H7140" s="3" t="s">
        <v>7217</v>
      </c>
      <c r="I7140" s="3" t="s">
        <v>7218</v>
      </c>
      <c r="J7140" s="3" t="s">
        <v>922</v>
      </c>
      <c r="K7140" s="3" t="s">
        <v>24</v>
      </c>
      <c r="L7140" s="3">
        <v>5.0</v>
      </c>
      <c r="M7140" s="3" t="s">
        <v>25</v>
      </c>
      <c r="N7140" s="3" t="s">
        <v>7264</v>
      </c>
      <c r="O7140" s="3" t="s">
        <v>371</v>
      </c>
      <c r="P7140" s="4">
        <v>21703.0</v>
      </c>
      <c r="Q7140" s="3" t="s">
        <v>372</v>
      </c>
      <c r="S7140" s="3" t="s">
        <v>29</v>
      </c>
    </row>
    <row r="7141">
      <c r="A7141" s="2">
        <v>42318.714895833335</v>
      </c>
      <c r="B7141" s="3">
        <v>53.0</v>
      </c>
      <c r="C7141" s="3" t="s">
        <v>7101</v>
      </c>
      <c r="D7141" s="3">
        <v>35.0</v>
      </c>
      <c r="E7141" s="3" t="s">
        <v>7158</v>
      </c>
      <c r="F7141" s="3">
        <v>2.0</v>
      </c>
      <c r="G7141" s="3">
        <v>6.0</v>
      </c>
      <c r="H7141" s="3" t="s">
        <v>7217</v>
      </c>
      <c r="I7141" s="3" t="s">
        <v>7218</v>
      </c>
      <c r="J7141" s="3" t="s">
        <v>922</v>
      </c>
      <c r="K7141" s="3" t="s">
        <v>24</v>
      </c>
      <c r="L7141" s="3">
        <v>6.0</v>
      </c>
      <c r="M7141" s="3" t="s">
        <v>30</v>
      </c>
      <c r="N7141" s="3" t="s">
        <v>7265</v>
      </c>
      <c r="O7141" s="3" t="s">
        <v>1012</v>
      </c>
      <c r="P7141" s="4">
        <v>24266.0</v>
      </c>
      <c r="Q7141" s="3" t="s">
        <v>37</v>
      </c>
      <c r="S7141" s="3" t="s">
        <v>34</v>
      </c>
    </row>
    <row r="7142">
      <c r="A7142" s="2">
        <v>42318.714895833335</v>
      </c>
      <c r="B7142" s="3">
        <v>53.0</v>
      </c>
      <c r="C7142" s="3" t="s">
        <v>7101</v>
      </c>
      <c r="D7142" s="3">
        <v>35.0</v>
      </c>
      <c r="E7142" s="3" t="s">
        <v>7158</v>
      </c>
      <c r="F7142" s="3">
        <v>2.0</v>
      </c>
      <c r="G7142" s="3">
        <v>6.0</v>
      </c>
      <c r="H7142" s="3" t="s">
        <v>7217</v>
      </c>
      <c r="I7142" s="3" t="s">
        <v>7218</v>
      </c>
      <c r="J7142" s="3" t="s">
        <v>922</v>
      </c>
      <c r="K7142" s="3" t="s">
        <v>24</v>
      </c>
      <c r="L7142" s="3">
        <v>7.0</v>
      </c>
      <c r="M7142" s="3" t="s">
        <v>25</v>
      </c>
      <c r="N7142" s="3" t="s">
        <v>7266</v>
      </c>
      <c r="O7142" s="3" t="s">
        <v>1947</v>
      </c>
      <c r="P7142" s="4">
        <v>33062.0</v>
      </c>
      <c r="Q7142" s="3" t="s">
        <v>418</v>
      </c>
      <c r="S7142" s="3" t="s">
        <v>34</v>
      </c>
    </row>
    <row r="7143">
      <c r="A7143" s="2">
        <v>42318.714895833335</v>
      </c>
      <c r="B7143" s="3">
        <v>53.0</v>
      </c>
      <c r="C7143" s="3" t="s">
        <v>7101</v>
      </c>
      <c r="D7143" s="3">
        <v>35.0</v>
      </c>
      <c r="E7143" s="3" t="s">
        <v>7158</v>
      </c>
      <c r="F7143" s="3">
        <v>2.0</v>
      </c>
      <c r="G7143" s="3">
        <v>6.0</v>
      </c>
      <c r="H7143" s="3" t="s">
        <v>7217</v>
      </c>
      <c r="I7143" s="3" t="s">
        <v>7218</v>
      </c>
      <c r="J7143" s="3" t="s">
        <v>922</v>
      </c>
      <c r="K7143" s="3" t="s">
        <v>24</v>
      </c>
      <c r="L7143" s="3">
        <v>8.0</v>
      </c>
      <c r="M7143" s="3" t="s">
        <v>30</v>
      </c>
      <c r="N7143" s="3" t="s">
        <v>7267</v>
      </c>
      <c r="O7143" s="3" t="s">
        <v>1868</v>
      </c>
      <c r="P7143" s="4">
        <v>18488.0</v>
      </c>
      <c r="Q7143" s="3" t="s">
        <v>49</v>
      </c>
      <c r="S7143" s="3" t="s">
        <v>29</v>
      </c>
    </row>
    <row r="7144">
      <c r="A7144" s="2">
        <v>42318.714895833335</v>
      </c>
      <c r="B7144" s="3">
        <v>53.0</v>
      </c>
      <c r="C7144" s="3" t="s">
        <v>7101</v>
      </c>
      <c r="D7144" s="3">
        <v>35.0</v>
      </c>
      <c r="E7144" s="3" t="s">
        <v>7158</v>
      </c>
      <c r="F7144" s="3">
        <v>2.0</v>
      </c>
      <c r="G7144" s="3">
        <v>6.0</v>
      </c>
      <c r="H7144" s="3" t="s">
        <v>7217</v>
      </c>
      <c r="I7144" s="3" t="s">
        <v>7218</v>
      </c>
      <c r="J7144" s="3" t="s">
        <v>922</v>
      </c>
      <c r="K7144" s="3" t="s">
        <v>24</v>
      </c>
      <c r="L7144" s="3">
        <v>9.0</v>
      </c>
      <c r="M7144" s="3" t="s">
        <v>25</v>
      </c>
      <c r="N7144" s="3" t="s">
        <v>7268</v>
      </c>
      <c r="O7144" s="3" t="s">
        <v>240</v>
      </c>
      <c r="P7144" s="4">
        <v>20745.0</v>
      </c>
      <c r="Q7144" s="3" t="s">
        <v>55</v>
      </c>
      <c r="S7144" s="3" t="s">
        <v>34</v>
      </c>
    </row>
    <row r="7145">
      <c r="A7145" s="2">
        <v>42318.714895833335</v>
      </c>
      <c r="B7145" s="3">
        <v>53.0</v>
      </c>
      <c r="C7145" s="3" t="s">
        <v>7101</v>
      </c>
      <c r="D7145" s="3">
        <v>35.0</v>
      </c>
      <c r="E7145" s="3" t="s">
        <v>7158</v>
      </c>
      <c r="F7145" s="3">
        <v>2.0</v>
      </c>
      <c r="G7145" s="3">
        <v>6.0</v>
      </c>
      <c r="H7145" s="3" t="s">
        <v>7217</v>
      </c>
      <c r="I7145" s="3" t="s">
        <v>7218</v>
      </c>
      <c r="J7145" s="3" t="s">
        <v>922</v>
      </c>
      <c r="K7145" s="3" t="s">
        <v>24</v>
      </c>
      <c r="L7145" s="3">
        <v>10.0</v>
      </c>
      <c r="M7145" s="3" t="s">
        <v>30</v>
      </c>
      <c r="N7145" s="3" t="s">
        <v>1675</v>
      </c>
      <c r="O7145" s="3" t="s">
        <v>215</v>
      </c>
      <c r="P7145" s="4">
        <v>23812.0</v>
      </c>
      <c r="Q7145" s="3" t="s">
        <v>149</v>
      </c>
      <c r="S7145" s="3" t="s">
        <v>34</v>
      </c>
    </row>
    <row r="7146">
      <c r="A7146" s="2">
        <v>42318.714895833335</v>
      </c>
      <c r="B7146" s="3">
        <v>53.0</v>
      </c>
      <c r="C7146" s="3" t="s">
        <v>7101</v>
      </c>
      <c r="D7146" s="3">
        <v>35.0</v>
      </c>
      <c r="E7146" s="3" t="s">
        <v>7158</v>
      </c>
      <c r="F7146" s="3">
        <v>2.0</v>
      </c>
      <c r="G7146" s="3">
        <v>6.0</v>
      </c>
      <c r="H7146" s="3" t="s">
        <v>7217</v>
      </c>
      <c r="I7146" s="3" t="s">
        <v>7218</v>
      </c>
      <c r="J7146" s="3" t="s">
        <v>922</v>
      </c>
      <c r="K7146" s="3" t="s">
        <v>24</v>
      </c>
      <c r="L7146" s="3">
        <v>11.0</v>
      </c>
      <c r="M7146" s="3" t="s">
        <v>25</v>
      </c>
      <c r="N7146" s="3" t="s">
        <v>383</v>
      </c>
      <c r="O7146" s="3" t="s">
        <v>1275</v>
      </c>
      <c r="P7146" s="4">
        <v>28813.0</v>
      </c>
      <c r="Q7146" s="3" t="s">
        <v>37</v>
      </c>
      <c r="S7146" s="3" t="s">
        <v>34</v>
      </c>
    </row>
    <row r="7147">
      <c r="A7147" s="2">
        <v>42318.714895833335</v>
      </c>
      <c r="B7147" s="3">
        <v>53.0</v>
      </c>
      <c r="C7147" s="3" t="s">
        <v>7101</v>
      </c>
      <c r="D7147" s="3">
        <v>35.0</v>
      </c>
      <c r="E7147" s="3" t="s">
        <v>7158</v>
      </c>
      <c r="F7147" s="3">
        <v>2.0</v>
      </c>
      <c r="G7147" s="3">
        <v>6.0</v>
      </c>
      <c r="H7147" s="3" t="s">
        <v>7217</v>
      </c>
      <c r="I7147" s="3" t="s">
        <v>7218</v>
      </c>
      <c r="J7147" s="3" t="s">
        <v>922</v>
      </c>
      <c r="K7147" s="3" t="s">
        <v>24</v>
      </c>
      <c r="L7147" s="3">
        <v>12.0</v>
      </c>
      <c r="M7147" s="3" t="s">
        <v>30</v>
      </c>
      <c r="N7147" s="3" t="s">
        <v>7269</v>
      </c>
      <c r="O7147" s="3" t="s">
        <v>7270</v>
      </c>
      <c r="P7147" s="4">
        <v>28663.0</v>
      </c>
      <c r="Q7147" s="3" t="s">
        <v>60</v>
      </c>
      <c r="S7147" s="3" t="s">
        <v>29</v>
      </c>
    </row>
    <row r="7148">
      <c r="A7148" s="2">
        <v>42318.714895833335</v>
      </c>
      <c r="B7148" s="3">
        <v>53.0</v>
      </c>
      <c r="C7148" s="3" t="s">
        <v>7101</v>
      </c>
      <c r="D7148" s="3">
        <v>35.0</v>
      </c>
      <c r="E7148" s="3" t="s">
        <v>7158</v>
      </c>
      <c r="F7148" s="3">
        <v>2.0</v>
      </c>
      <c r="G7148" s="3">
        <v>6.0</v>
      </c>
      <c r="H7148" s="3" t="s">
        <v>7217</v>
      </c>
      <c r="I7148" s="3" t="s">
        <v>7218</v>
      </c>
      <c r="J7148" s="3" t="s">
        <v>922</v>
      </c>
      <c r="K7148" s="3" t="s">
        <v>24</v>
      </c>
      <c r="L7148" s="3">
        <v>13.0</v>
      </c>
      <c r="M7148" s="3" t="s">
        <v>25</v>
      </c>
      <c r="N7148" s="3" t="s">
        <v>7271</v>
      </c>
      <c r="O7148" s="3" t="s">
        <v>168</v>
      </c>
      <c r="P7148" s="4">
        <v>21208.0</v>
      </c>
      <c r="Q7148" s="3" t="s">
        <v>776</v>
      </c>
      <c r="S7148" s="3" t="s">
        <v>29</v>
      </c>
    </row>
    <row r="7149">
      <c r="A7149" s="2">
        <v>42318.714895833335</v>
      </c>
      <c r="B7149" s="3">
        <v>53.0</v>
      </c>
      <c r="C7149" s="3" t="s">
        <v>7101</v>
      </c>
      <c r="D7149" s="3">
        <v>35.0</v>
      </c>
      <c r="E7149" s="3" t="s">
        <v>7158</v>
      </c>
      <c r="F7149" s="3">
        <v>2.0</v>
      </c>
      <c r="G7149" s="3">
        <v>6.0</v>
      </c>
      <c r="H7149" s="3" t="s">
        <v>7217</v>
      </c>
      <c r="I7149" s="3" t="s">
        <v>7218</v>
      </c>
      <c r="J7149" s="3" t="s">
        <v>922</v>
      </c>
      <c r="K7149" s="3" t="s">
        <v>24</v>
      </c>
      <c r="L7149" s="3">
        <v>14.0</v>
      </c>
      <c r="M7149" s="3" t="s">
        <v>30</v>
      </c>
      <c r="N7149" s="3" t="s">
        <v>7272</v>
      </c>
      <c r="O7149" s="3" t="s">
        <v>121</v>
      </c>
      <c r="P7149" s="4">
        <v>24999.0</v>
      </c>
      <c r="Q7149" s="3" t="s">
        <v>169</v>
      </c>
      <c r="S7149" s="3" t="s">
        <v>34</v>
      </c>
    </row>
    <row r="7150">
      <c r="A7150" s="2">
        <v>42318.714895833335</v>
      </c>
      <c r="B7150" s="3">
        <v>53.0</v>
      </c>
      <c r="C7150" s="3" t="s">
        <v>7101</v>
      </c>
      <c r="D7150" s="3">
        <v>35.0</v>
      </c>
      <c r="E7150" s="3" t="s">
        <v>7158</v>
      </c>
      <c r="F7150" s="3">
        <v>2.0</v>
      </c>
      <c r="G7150" s="3">
        <v>6.0</v>
      </c>
      <c r="H7150" s="3" t="s">
        <v>7217</v>
      </c>
      <c r="I7150" s="3" t="s">
        <v>7218</v>
      </c>
      <c r="J7150" s="3" t="s">
        <v>922</v>
      </c>
      <c r="K7150" s="3" t="s">
        <v>24</v>
      </c>
      <c r="L7150" s="3">
        <v>15.0</v>
      </c>
      <c r="M7150" s="3" t="s">
        <v>25</v>
      </c>
      <c r="N7150" s="3" t="s">
        <v>7273</v>
      </c>
      <c r="O7150" s="3" t="s">
        <v>530</v>
      </c>
      <c r="P7150" s="4">
        <v>29617.0</v>
      </c>
      <c r="Q7150" s="3" t="s">
        <v>169</v>
      </c>
      <c r="S7150" s="3" t="s">
        <v>34</v>
      </c>
    </row>
    <row r="7151">
      <c r="A7151" s="2">
        <v>42318.714895833335</v>
      </c>
      <c r="B7151" s="3">
        <v>53.0</v>
      </c>
      <c r="C7151" s="3" t="s">
        <v>7101</v>
      </c>
      <c r="D7151" s="3">
        <v>35.0</v>
      </c>
      <c r="E7151" s="3" t="s">
        <v>7158</v>
      </c>
      <c r="F7151" s="3">
        <v>2.0</v>
      </c>
      <c r="G7151" s="3">
        <v>6.0</v>
      </c>
      <c r="H7151" s="3" t="s">
        <v>7217</v>
      </c>
      <c r="I7151" s="3" t="s">
        <v>7218</v>
      </c>
      <c r="J7151" s="3" t="s">
        <v>922</v>
      </c>
      <c r="K7151" s="3" t="s">
        <v>24</v>
      </c>
      <c r="L7151" s="3">
        <v>16.0</v>
      </c>
      <c r="M7151" s="3" t="s">
        <v>30</v>
      </c>
      <c r="N7151" s="3" t="s">
        <v>7274</v>
      </c>
      <c r="O7151" s="3" t="s">
        <v>452</v>
      </c>
      <c r="P7151" s="4">
        <v>25467.0</v>
      </c>
      <c r="Q7151" s="3" t="s">
        <v>216</v>
      </c>
      <c r="S7151" s="3" t="s">
        <v>34</v>
      </c>
    </row>
    <row r="7152">
      <c r="A7152" s="2">
        <v>42318.714895833335</v>
      </c>
      <c r="B7152" s="3">
        <v>53.0</v>
      </c>
      <c r="C7152" s="3" t="s">
        <v>7101</v>
      </c>
      <c r="D7152" s="3">
        <v>35.0</v>
      </c>
      <c r="E7152" s="3" t="s">
        <v>7158</v>
      </c>
      <c r="F7152" s="3">
        <v>2.0</v>
      </c>
      <c r="G7152" s="3">
        <v>6.0</v>
      </c>
      <c r="H7152" s="3" t="s">
        <v>7217</v>
      </c>
      <c r="I7152" s="3" t="s">
        <v>7218</v>
      </c>
      <c r="J7152" s="3" t="s">
        <v>922</v>
      </c>
      <c r="K7152" s="3" t="s">
        <v>24</v>
      </c>
      <c r="L7152" s="3">
        <v>17.0</v>
      </c>
      <c r="M7152" s="3" t="s">
        <v>25</v>
      </c>
      <c r="N7152" s="3" t="s">
        <v>2840</v>
      </c>
      <c r="O7152" s="3" t="s">
        <v>243</v>
      </c>
      <c r="P7152" s="4">
        <v>26170.0</v>
      </c>
      <c r="Q7152" s="3" t="s">
        <v>418</v>
      </c>
      <c r="S7152" s="3" t="s">
        <v>34</v>
      </c>
    </row>
    <row r="7153">
      <c r="A7153" s="2">
        <v>42318.714895833335</v>
      </c>
      <c r="B7153" s="3">
        <v>53.0</v>
      </c>
      <c r="C7153" s="3" t="s">
        <v>7101</v>
      </c>
      <c r="D7153" s="3">
        <v>35.0</v>
      </c>
      <c r="E7153" s="3" t="s">
        <v>7158</v>
      </c>
      <c r="F7153" s="3">
        <v>2.0</v>
      </c>
      <c r="G7153" s="3">
        <v>6.0</v>
      </c>
      <c r="H7153" s="3" t="s">
        <v>7217</v>
      </c>
      <c r="I7153" s="3" t="s">
        <v>7218</v>
      </c>
      <c r="J7153" s="3" t="s">
        <v>922</v>
      </c>
      <c r="K7153" s="3" t="s">
        <v>24</v>
      </c>
      <c r="L7153" s="3">
        <v>18.0</v>
      </c>
      <c r="M7153" s="3" t="s">
        <v>30</v>
      </c>
      <c r="N7153" s="3" t="s">
        <v>7275</v>
      </c>
      <c r="O7153" s="3" t="s">
        <v>7276</v>
      </c>
      <c r="P7153" s="4">
        <v>27781.0</v>
      </c>
      <c r="Q7153" s="3" t="s">
        <v>28</v>
      </c>
      <c r="S7153" s="3" t="s">
        <v>34</v>
      </c>
    </row>
    <row r="7154">
      <c r="A7154" s="2">
        <v>42318.714895833335</v>
      </c>
      <c r="B7154" s="3">
        <v>53.0</v>
      </c>
      <c r="C7154" s="3" t="s">
        <v>7101</v>
      </c>
      <c r="D7154" s="3">
        <v>35.0</v>
      </c>
      <c r="E7154" s="3" t="s">
        <v>7158</v>
      </c>
      <c r="F7154" s="3">
        <v>2.0</v>
      </c>
      <c r="G7154" s="3">
        <v>6.0</v>
      </c>
      <c r="H7154" s="3" t="s">
        <v>7217</v>
      </c>
      <c r="I7154" s="3" t="s">
        <v>7218</v>
      </c>
      <c r="J7154" s="3" t="s">
        <v>922</v>
      </c>
      <c r="K7154" s="3" t="s">
        <v>24</v>
      </c>
      <c r="L7154" s="3">
        <v>19.0</v>
      </c>
      <c r="M7154" s="3" t="s">
        <v>25</v>
      </c>
      <c r="N7154" s="3" t="s">
        <v>4122</v>
      </c>
      <c r="O7154" s="3" t="s">
        <v>898</v>
      </c>
      <c r="P7154" s="4">
        <v>19751.0</v>
      </c>
      <c r="Q7154" s="3" t="s">
        <v>33</v>
      </c>
      <c r="S7154" s="3" t="s">
        <v>34</v>
      </c>
    </row>
    <row r="7155">
      <c r="A7155" s="2">
        <v>42318.714895833335</v>
      </c>
      <c r="B7155" s="3">
        <v>53.0</v>
      </c>
      <c r="C7155" s="3" t="s">
        <v>7101</v>
      </c>
      <c r="D7155" s="3">
        <v>35.0</v>
      </c>
      <c r="E7155" s="3" t="s">
        <v>7158</v>
      </c>
      <c r="F7155" s="3">
        <v>2.0</v>
      </c>
      <c r="G7155" s="3">
        <v>6.0</v>
      </c>
      <c r="H7155" s="3" t="s">
        <v>7217</v>
      </c>
      <c r="I7155" s="3" t="s">
        <v>7218</v>
      </c>
      <c r="J7155" s="3" t="s">
        <v>922</v>
      </c>
      <c r="K7155" s="3" t="s">
        <v>24</v>
      </c>
      <c r="L7155" s="3">
        <v>20.0</v>
      </c>
      <c r="M7155" s="3" t="s">
        <v>30</v>
      </c>
      <c r="N7155" s="3" t="s">
        <v>7277</v>
      </c>
      <c r="O7155" s="3" t="s">
        <v>7278</v>
      </c>
      <c r="P7155" s="4">
        <v>29148.0</v>
      </c>
      <c r="Q7155" s="3" t="s">
        <v>75</v>
      </c>
      <c r="S7155" s="3" t="s">
        <v>34</v>
      </c>
    </row>
    <row r="7156">
      <c r="A7156" s="2">
        <v>42318.714895833335</v>
      </c>
      <c r="B7156" s="3">
        <v>53.0</v>
      </c>
      <c r="C7156" s="3" t="s">
        <v>7101</v>
      </c>
      <c r="D7156" s="3">
        <v>35.0</v>
      </c>
      <c r="E7156" s="3" t="s">
        <v>7158</v>
      </c>
      <c r="F7156" s="3">
        <v>2.0</v>
      </c>
      <c r="G7156" s="3">
        <v>6.0</v>
      </c>
      <c r="H7156" s="3" t="s">
        <v>7217</v>
      </c>
      <c r="I7156" s="3" t="s">
        <v>7218</v>
      </c>
      <c r="J7156" s="3" t="s">
        <v>922</v>
      </c>
      <c r="K7156" s="3" t="s">
        <v>24</v>
      </c>
      <c r="L7156" s="3">
        <v>21.0</v>
      </c>
      <c r="M7156" s="3" t="s">
        <v>25</v>
      </c>
      <c r="N7156" s="3" t="s">
        <v>535</v>
      </c>
      <c r="O7156" s="3" t="s">
        <v>1873</v>
      </c>
      <c r="P7156" s="4">
        <v>26583.0</v>
      </c>
      <c r="Q7156" s="3" t="s">
        <v>216</v>
      </c>
      <c r="S7156" s="3" t="s">
        <v>34</v>
      </c>
    </row>
    <row r="7157">
      <c r="A7157" s="2">
        <v>42318.714895833335</v>
      </c>
      <c r="B7157" s="3">
        <v>53.0</v>
      </c>
      <c r="C7157" s="3" t="s">
        <v>7101</v>
      </c>
      <c r="D7157" s="3">
        <v>35.0</v>
      </c>
      <c r="E7157" s="3" t="s">
        <v>7158</v>
      </c>
      <c r="F7157" s="3">
        <v>2.0</v>
      </c>
      <c r="G7157" s="3">
        <v>6.0</v>
      </c>
      <c r="H7157" s="3" t="s">
        <v>7217</v>
      </c>
      <c r="I7157" s="3" t="s">
        <v>7218</v>
      </c>
      <c r="J7157" s="3" t="s">
        <v>922</v>
      </c>
      <c r="K7157" s="3" t="s">
        <v>24</v>
      </c>
      <c r="L7157" s="3">
        <v>22.0</v>
      </c>
      <c r="M7157" s="3" t="s">
        <v>30</v>
      </c>
      <c r="N7157" s="3" t="s">
        <v>7279</v>
      </c>
      <c r="O7157" s="3" t="s">
        <v>375</v>
      </c>
      <c r="P7157" s="4">
        <v>19169.0</v>
      </c>
      <c r="Q7157" s="3" t="s">
        <v>60</v>
      </c>
      <c r="S7157" s="3" t="s">
        <v>34</v>
      </c>
    </row>
    <row r="7158">
      <c r="A7158" s="2">
        <v>42318.714895833335</v>
      </c>
      <c r="B7158" s="3">
        <v>53.0</v>
      </c>
      <c r="C7158" s="3" t="s">
        <v>7101</v>
      </c>
      <c r="D7158" s="3">
        <v>35.0</v>
      </c>
      <c r="E7158" s="3" t="s">
        <v>7158</v>
      </c>
      <c r="F7158" s="3">
        <v>2.0</v>
      </c>
      <c r="G7158" s="3">
        <v>6.0</v>
      </c>
      <c r="H7158" s="3" t="s">
        <v>7217</v>
      </c>
      <c r="I7158" s="3" t="s">
        <v>7218</v>
      </c>
      <c r="J7158" s="3" t="s">
        <v>922</v>
      </c>
      <c r="K7158" s="3" t="s">
        <v>24</v>
      </c>
      <c r="L7158" s="3">
        <v>23.0</v>
      </c>
      <c r="M7158" s="3" t="s">
        <v>25</v>
      </c>
      <c r="N7158" s="3" t="s">
        <v>7280</v>
      </c>
      <c r="O7158" s="3" t="s">
        <v>315</v>
      </c>
      <c r="P7158" s="4">
        <v>27150.0</v>
      </c>
      <c r="Q7158" s="3" t="s">
        <v>37</v>
      </c>
      <c r="S7158" s="3" t="s">
        <v>34</v>
      </c>
    </row>
    <row r="7159">
      <c r="A7159" s="2">
        <v>42318.714895833335</v>
      </c>
      <c r="B7159" s="3">
        <v>53.0</v>
      </c>
      <c r="C7159" s="3" t="s">
        <v>7101</v>
      </c>
      <c r="D7159" s="3">
        <v>35.0</v>
      </c>
      <c r="E7159" s="3" t="s">
        <v>7158</v>
      </c>
      <c r="F7159" s="3">
        <v>2.0</v>
      </c>
      <c r="G7159" s="3">
        <v>6.0</v>
      </c>
      <c r="H7159" s="3" t="s">
        <v>7217</v>
      </c>
      <c r="I7159" s="3" t="s">
        <v>7218</v>
      </c>
      <c r="J7159" s="3" t="s">
        <v>922</v>
      </c>
      <c r="K7159" s="3" t="s">
        <v>24</v>
      </c>
      <c r="L7159" s="3">
        <v>24.0</v>
      </c>
      <c r="M7159" s="3" t="s">
        <v>30</v>
      </c>
      <c r="N7159" s="3" t="s">
        <v>7281</v>
      </c>
      <c r="O7159" s="3" t="s">
        <v>5574</v>
      </c>
      <c r="P7159" s="4">
        <v>29951.0</v>
      </c>
      <c r="Q7159" s="3" t="s">
        <v>110</v>
      </c>
      <c r="S7159" s="3" t="s">
        <v>34</v>
      </c>
    </row>
    <row r="7160">
      <c r="A7160" s="2">
        <v>42318.714895833335</v>
      </c>
      <c r="B7160" s="3">
        <v>53.0</v>
      </c>
      <c r="C7160" s="3" t="s">
        <v>7101</v>
      </c>
      <c r="D7160" s="3">
        <v>35.0</v>
      </c>
      <c r="E7160" s="3" t="s">
        <v>7158</v>
      </c>
      <c r="F7160" s="3">
        <v>2.0</v>
      </c>
      <c r="G7160" s="3">
        <v>6.0</v>
      </c>
      <c r="H7160" s="3" t="s">
        <v>7217</v>
      </c>
      <c r="I7160" s="3" t="s">
        <v>7218</v>
      </c>
      <c r="J7160" s="3" t="s">
        <v>922</v>
      </c>
      <c r="K7160" s="3" t="s">
        <v>24</v>
      </c>
      <c r="L7160" s="3">
        <v>25.0</v>
      </c>
      <c r="M7160" s="3" t="s">
        <v>25</v>
      </c>
      <c r="N7160" s="3" t="s">
        <v>7282</v>
      </c>
      <c r="O7160" s="3" t="s">
        <v>530</v>
      </c>
      <c r="P7160" s="4">
        <v>22900.0</v>
      </c>
      <c r="Q7160" s="3" t="s">
        <v>52</v>
      </c>
      <c r="S7160" s="3" t="s">
        <v>34</v>
      </c>
    </row>
    <row r="7161">
      <c r="A7161" s="2">
        <v>42318.714895833335</v>
      </c>
      <c r="B7161" s="3">
        <v>53.0</v>
      </c>
      <c r="C7161" s="3" t="s">
        <v>7101</v>
      </c>
      <c r="D7161" s="3">
        <v>35.0</v>
      </c>
      <c r="E7161" s="3" t="s">
        <v>7158</v>
      </c>
      <c r="F7161" s="3">
        <v>2.0</v>
      </c>
      <c r="G7161" s="3">
        <v>6.0</v>
      </c>
      <c r="H7161" s="3" t="s">
        <v>7217</v>
      </c>
      <c r="I7161" s="3" t="s">
        <v>7218</v>
      </c>
      <c r="J7161" s="3" t="s">
        <v>922</v>
      </c>
      <c r="K7161" s="3" t="s">
        <v>24</v>
      </c>
      <c r="L7161" s="3">
        <v>26.0</v>
      </c>
      <c r="M7161" s="3" t="s">
        <v>30</v>
      </c>
      <c r="N7161" s="3" t="s">
        <v>7283</v>
      </c>
      <c r="O7161" s="3" t="s">
        <v>85</v>
      </c>
      <c r="P7161" s="4">
        <v>17779.0</v>
      </c>
      <c r="Q7161" s="3" t="s">
        <v>49</v>
      </c>
      <c r="S7161" s="3" t="s">
        <v>34</v>
      </c>
    </row>
    <row r="7162">
      <c r="A7162" s="2">
        <v>42318.714895833335</v>
      </c>
      <c r="B7162" s="3">
        <v>53.0</v>
      </c>
      <c r="C7162" s="3" t="s">
        <v>7101</v>
      </c>
      <c r="D7162" s="3">
        <v>35.0</v>
      </c>
      <c r="E7162" s="3" t="s">
        <v>7158</v>
      </c>
      <c r="F7162" s="3">
        <v>2.0</v>
      </c>
      <c r="G7162" s="3">
        <v>6.0</v>
      </c>
      <c r="H7162" s="3" t="s">
        <v>7217</v>
      </c>
      <c r="I7162" s="3" t="s">
        <v>7218</v>
      </c>
      <c r="J7162" s="3" t="s">
        <v>922</v>
      </c>
      <c r="K7162" s="3" t="s">
        <v>24</v>
      </c>
      <c r="L7162" s="3">
        <v>27.0</v>
      </c>
      <c r="M7162" s="3" t="s">
        <v>25</v>
      </c>
      <c r="N7162" s="3" t="s">
        <v>7284</v>
      </c>
      <c r="O7162" s="3" t="s">
        <v>1506</v>
      </c>
      <c r="P7162" s="4">
        <v>19286.0</v>
      </c>
      <c r="Q7162" s="3" t="s">
        <v>209</v>
      </c>
      <c r="S7162" s="3" t="s">
        <v>34</v>
      </c>
    </row>
    <row r="7163">
      <c r="A7163" s="2">
        <v>42318.714895833335</v>
      </c>
      <c r="B7163" s="3">
        <v>53.0</v>
      </c>
      <c r="C7163" s="3" t="s">
        <v>7101</v>
      </c>
      <c r="D7163" s="3">
        <v>35.0</v>
      </c>
      <c r="E7163" s="3" t="s">
        <v>7158</v>
      </c>
      <c r="F7163" s="3">
        <v>2.0</v>
      </c>
      <c r="G7163" s="3">
        <v>6.0</v>
      </c>
      <c r="H7163" s="3" t="s">
        <v>7217</v>
      </c>
      <c r="I7163" s="3" t="s">
        <v>7218</v>
      </c>
      <c r="J7163" s="3" t="s">
        <v>922</v>
      </c>
      <c r="K7163" s="3" t="s">
        <v>24</v>
      </c>
      <c r="L7163" s="3">
        <v>28.0</v>
      </c>
      <c r="M7163" s="3" t="s">
        <v>30</v>
      </c>
      <c r="N7163" s="3" t="s">
        <v>7285</v>
      </c>
      <c r="O7163" s="3" t="s">
        <v>705</v>
      </c>
      <c r="P7163" s="4">
        <v>18888.0</v>
      </c>
      <c r="Q7163" s="3" t="s">
        <v>86</v>
      </c>
      <c r="S7163" s="3" t="s">
        <v>34</v>
      </c>
    </row>
    <row r="7164">
      <c r="A7164" s="2">
        <v>42318.714895833335</v>
      </c>
      <c r="B7164" s="3">
        <v>53.0</v>
      </c>
      <c r="C7164" s="3" t="s">
        <v>7101</v>
      </c>
      <c r="D7164" s="3">
        <v>56.0</v>
      </c>
      <c r="E7164" s="3" t="s">
        <v>7193</v>
      </c>
      <c r="F7164" s="3">
        <v>2.0</v>
      </c>
      <c r="G7164" s="3">
        <v>6.0</v>
      </c>
      <c r="H7164" s="3" t="s">
        <v>7217</v>
      </c>
      <c r="I7164" s="3" t="s">
        <v>7218</v>
      </c>
      <c r="J7164" s="3" t="s">
        <v>922</v>
      </c>
      <c r="K7164" s="3" t="s">
        <v>272</v>
      </c>
      <c r="L7164" s="3">
        <v>1.0</v>
      </c>
      <c r="M7164" s="3" t="s">
        <v>25</v>
      </c>
      <c r="N7164" s="3" t="s">
        <v>7286</v>
      </c>
      <c r="O7164" s="3" t="s">
        <v>1506</v>
      </c>
      <c r="P7164" s="4">
        <v>17348.0</v>
      </c>
      <c r="Q7164" s="3" t="s">
        <v>86</v>
      </c>
      <c r="R7164" s="3" t="s">
        <v>2449</v>
      </c>
      <c r="S7164" s="3" t="s">
        <v>29</v>
      </c>
    </row>
    <row r="7165">
      <c r="A7165" s="2">
        <v>42318.714895833335</v>
      </c>
      <c r="B7165" s="3">
        <v>53.0</v>
      </c>
      <c r="C7165" s="3" t="s">
        <v>7101</v>
      </c>
      <c r="D7165" s="3">
        <v>56.0</v>
      </c>
      <c r="E7165" s="3" t="s">
        <v>7193</v>
      </c>
      <c r="F7165" s="3">
        <v>2.0</v>
      </c>
      <c r="G7165" s="3">
        <v>6.0</v>
      </c>
      <c r="H7165" s="3" t="s">
        <v>7217</v>
      </c>
      <c r="I7165" s="3" t="s">
        <v>7218</v>
      </c>
      <c r="J7165" s="3" t="s">
        <v>922</v>
      </c>
      <c r="K7165" s="3" t="s">
        <v>24</v>
      </c>
      <c r="L7165" s="3">
        <v>2.0</v>
      </c>
      <c r="M7165" s="3" t="s">
        <v>30</v>
      </c>
      <c r="N7165" s="3" t="s">
        <v>7287</v>
      </c>
      <c r="O7165" s="3" t="s">
        <v>342</v>
      </c>
      <c r="P7165" s="4">
        <v>25881.0</v>
      </c>
      <c r="Q7165" s="3" t="s">
        <v>418</v>
      </c>
      <c r="S7165" s="3" t="s">
        <v>34</v>
      </c>
    </row>
    <row r="7166">
      <c r="A7166" s="2">
        <v>42318.714895833335</v>
      </c>
      <c r="B7166" s="3">
        <v>53.0</v>
      </c>
      <c r="C7166" s="3" t="s">
        <v>7101</v>
      </c>
      <c r="D7166" s="3">
        <v>56.0</v>
      </c>
      <c r="E7166" s="3" t="s">
        <v>7193</v>
      </c>
      <c r="F7166" s="3">
        <v>2.0</v>
      </c>
      <c r="G7166" s="3">
        <v>6.0</v>
      </c>
      <c r="H7166" s="3" t="s">
        <v>7217</v>
      </c>
      <c r="I7166" s="3" t="s">
        <v>7218</v>
      </c>
      <c r="J7166" s="3" t="s">
        <v>922</v>
      </c>
      <c r="K7166" s="3" t="s">
        <v>24</v>
      </c>
      <c r="L7166" s="3">
        <v>3.0</v>
      </c>
      <c r="M7166" s="3" t="s">
        <v>25</v>
      </c>
      <c r="N7166" s="3" t="s">
        <v>7288</v>
      </c>
      <c r="O7166" s="3" t="s">
        <v>237</v>
      </c>
      <c r="P7166" s="4">
        <v>22787.0</v>
      </c>
      <c r="Q7166" s="3" t="s">
        <v>37</v>
      </c>
      <c r="R7166" s="3" t="s">
        <v>1030</v>
      </c>
      <c r="S7166" s="3" t="s">
        <v>34</v>
      </c>
    </row>
    <row r="7167">
      <c r="A7167" s="2">
        <v>42318.714895833335</v>
      </c>
      <c r="B7167" s="3">
        <v>53.0</v>
      </c>
      <c r="C7167" s="3" t="s">
        <v>7101</v>
      </c>
      <c r="D7167" s="3">
        <v>56.0</v>
      </c>
      <c r="E7167" s="3" t="s">
        <v>7193</v>
      </c>
      <c r="F7167" s="3">
        <v>2.0</v>
      </c>
      <c r="G7167" s="3">
        <v>6.0</v>
      </c>
      <c r="H7167" s="3" t="s">
        <v>7217</v>
      </c>
      <c r="I7167" s="3" t="s">
        <v>7218</v>
      </c>
      <c r="J7167" s="3" t="s">
        <v>922</v>
      </c>
      <c r="K7167" s="3" t="s">
        <v>24</v>
      </c>
      <c r="L7167" s="3">
        <v>4.0</v>
      </c>
      <c r="M7167" s="3" t="s">
        <v>30</v>
      </c>
      <c r="N7167" s="3" t="s">
        <v>7289</v>
      </c>
      <c r="O7167" s="3" t="s">
        <v>4530</v>
      </c>
      <c r="P7167" s="4">
        <v>27956.0</v>
      </c>
      <c r="Q7167" s="3" t="s">
        <v>153</v>
      </c>
      <c r="S7167" s="3" t="s">
        <v>34</v>
      </c>
    </row>
    <row r="7168">
      <c r="A7168" s="2">
        <v>42318.714895833335</v>
      </c>
      <c r="B7168" s="3">
        <v>53.0</v>
      </c>
      <c r="C7168" s="3" t="s">
        <v>7101</v>
      </c>
      <c r="D7168" s="3">
        <v>56.0</v>
      </c>
      <c r="E7168" s="3" t="s">
        <v>7193</v>
      </c>
      <c r="F7168" s="3">
        <v>2.0</v>
      </c>
      <c r="G7168" s="3">
        <v>6.0</v>
      </c>
      <c r="H7168" s="3" t="s">
        <v>7217</v>
      </c>
      <c r="I7168" s="3" t="s">
        <v>7218</v>
      </c>
      <c r="J7168" s="3" t="s">
        <v>922</v>
      </c>
      <c r="K7168" s="3" t="s">
        <v>24</v>
      </c>
      <c r="L7168" s="3">
        <v>5.0</v>
      </c>
      <c r="M7168" s="3" t="s">
        <v>25</v>
      </c>
      <c r="N7168" s="3" t="s">
        <v>7290</v>
      </c>
      <c r="O7168" s="3" t="s">
        <v>305</v>
      </c>
      <c r="P7168" s="4">
        <v>20556.0</v>
      </c>
      <c r="Q7168" s="3" t="s">
        <v>149</v>
      </c>
      <c r="S7168" s="3" t="s">
        <v>29</v>
      </c>
    </row>
    <row r="7169">
      <c r="A7169" s="2">
        <v>42318.714895833335</v>
      </c>
      <c r="B7169" s="3">
        <v>53.0</v>
      </c>
      <c r="C7169" s="3" t="s">
        <v>7101</v>
      </c>
      <c r="D7169" s="3">
        <v>56.0</v>
      </c>
      <c r="E7169" s="3" t="s">
        <v>7193</v>
      </c>
      <c r="F7169" s="3">
        <v>2.0</v>
      </c>
      <c r="G7169" s="3">
        <v>6.0</v>
      </c>
      <c r="H7169" s="3" t="s">
        <v>7217</v>
      </c>
      <c r="I7169" s="3" t="s">
        <v>7218</v>
      </c>
      <c r="J7169" s="3" t="s">
        <v>922</v>
      </c>
      <c r="K7169" s="3" t="s">
        <v>24</v>
      </c>
      <c r="L7169" s="3">
        <v>6.0</v>
      </c>
      <c r="M7169" s="3" t="s">
        <v>30</v>
      </c>
      <c r="N7169" s="3" t="s">
        <v>7291</v>
      </c>
      <c r="O7169" s="3" t="s">
        <v>7292</v>
      </c>
      <c r="P7169" s="4">
        <v>21279.0</v>
      </c>
      <c r="Q7169" s="3" t="s">
        <v>189</v>
      </c>
      <c r="S7169" s="3" t="s">
        <v>29</v>
      </c>
    </row>
    <row r="7170">
      <c r="A7170" s="2">
        <v>42318.714895833335</v>
      </c>
      <c r="B7170" s="3">
        <v>53.0</v>
      </c>
      <c r="C7170" s="3" t="s">
        <v>7101</v>
      </c>
      <c r="D7170" s="3">
        <v>56.0</v>
      </c>
      <c r="E7170" s="3" t="s">
        <v>7193</v>
      </c>
      <c r="F7170" s="3">
        <v>2.0</v>
      </c>
      <c r="G7170" s="3">
        <v>6.0</v>
      </c>
      <c r="H7170" s="3" t="s">
        <v>7217</v>
      </c>
      <c r="I7170" s="3" t="s">
        <v>7218</v>
      </c>
      <c r="J7170" s="3" t="s">
        <v>922</v>
      </c>
      <c r="K7170" s="3" t="s">
        <v>24</v>
      </c>
      <c r="L7170" s="3">
        <v>7.0</v>
      </c>
      <c r="M7170" s="3" t="s">
        <v>25</v>
      </c>
      <c r="N7170" s="3" t="s">
        <v>7271</v>
      </c>
      <c r="O7170" s="3" t="s">
        <v>243</v>
      </c>
      <c r="P7170" s="4">
        <v>27427.0</v>
      </c>
      <c r="Q7170" s="3" t="s">
        <v>247</v>
      </c>
      <c r="S7170" s="3" t="s">
        <v>29</v>
      </c>
    </row>
    <row r="7171">
      <c r="A7171" s="2">
        <v>42318.714895833335</v>
      </c>
      <c r="B7171" s="3">
        <v>53.0</v>
      </c>
      <c r="C7171" s="3" t="s">
        <v>7101</v>
      </c>
      <c r="D7171" s="3">
        <v>56.0</v>
      </c>
      <c r="E7171" s="3" t="s">
        <v>7193</v>
      </c>
      <c r="F7171" s="3">
        <v>2.0</v>
      </c>
      <c r="G7171" s="3">
        <v>6.0</v>
      </c>
      <c r="H7171" s="3" t="s">
        <v>7217</v>
      </c>
      <c r="I7171" s="3" t="s">
        <v>7218</v>
      </c>
      <c r="J7171" s="3" t="s">
        <v>922</v>
      </c>
      <c r="K7171" s="3" t="s">
        <v>24</v>
      </c>
      <c r="L7171" s="3">
        <v>8.0</v>
      </c>
      <c r="M7171" s="3" t="s">
        <v>30</v>
      </c>
      <c r="N7171" s="3" t="s">
        <v>7293</v>
      </c>
      <c r="O7171" s="3" t="s">
        <v>803</v>
      </c>
      <c r="P7171" s="4">
        <v>21821.0</v>
      </c>
      <c r="Q7171" s="3" t="s">
        <v>33</v>
      </c>
      <c r="S7171" s="3" t="s">
        <v>34</v>
      </c>
    </row>
    <row r="7172">
      <c r="A7172" s="2">
        <v>42318.714895833335</v>
      </c>
      <c r="B7172" s="3">
        <v>53.0</v>
      </c>
      <c r="C7172" s="3" t="s">
        <v>7101</v>
      </c>
      <c r="D7172" s="3">
        <v>56.0</v>
      </c>
      <c r="E7172" s="3" t="s">
        <v>7193</v>
      </c>
      <c r="F7172" s="3">
        <v>2.0</v>
      </c>
      <c r="G7172" s="3">
        <v>6.0</v>
      </c>
      <c r="H7172" s="3" t="s">
        <v>7217</v>
      </c>
      <c r="I7172" s="3" t="s">
        <v>7218</v>
      </c>
      <c r="J7172" s="3" t="s">
        <v>922</v>
      </c>
      <c r="K7172" s="3" t="s">
        <v>24</v>
      </c>
      <c r="L7172" s="3">
        <v>9.0</v>
      </c>
      <c r="M7172" s="3" t="s">
        <v>25</v>
      </c>
      <c r="N7172" s="3" t="s">
        <v>1044</v>
      </c>
      <c r="O7172" s="3" t="s">
        <v>65</v>
      </c>
      <c r="P7172" s="4">
        <v>27867.0</v>
      </c>
      <c r="Q7172" s="3" t="s">
        <v>189</v>
      </c>
      <c r="S7172" s="3" t="s">
        <v>34</v>
      </c>
    </row>
    <row r="7173">
      <c r="A7173" s="2">
        <v>42318.714895833335</v>
      </c>
      <c r="B7173" s="3">
        <v>53.0</v>
      </c>
      <c r="C7173" s="3" t="s">
        <v>7101</v>
      </c>
      <c r="D7173" s="3">
        <v>56.0</v>
      </c>
      <c r="E7173" s="3" t="s">
        <v>7193</v>
      </c>
      <c r="F7173" s="3">
        <v>2.0</v>
      </c>
      <c r="G7173" s="3">
        <v>6.0</v>
      </c>
      <c r="H7173" s="3" t="s">
        <v>7217</v>
      </c>
      <c r="I7173" s="3" t="s">
        <v>7218</v>
      </c>
      <c r="J7173" s="3" t="s">
        <v>922</v>
      </c>
      <c r="K7173" s="3" t="s">
        <v>24</v>
      </c>
      <c r="L7173" s="3">
        <v>10.0</v>
      </c>
      <c r="M7173" s="3" t="s">
        <v>30</v>
      </c>
      <c r="N7173" s="3" t="s">
        <v>7294</v>
      </c>
      <c r="O7173" s="3" t="s">
        <v>342</v>
      </c>
      <c r="P7173" s="4">
        <v>24688.0</v>
      </c>
      <c r="Q7173" s="3" t="s">
        <v>40</v>
      </c>
      <c r="S7173" s="3" t="s">
        <v>29</v>
      </c>
    </row>
    <row r="7174">
      <c r="A7174" s="2">
        <v>42318.714895833335</v>
      </c>
      <c r="B7174" s="3">
        <v>53.0</v>
      </c>
      <c r="C7174" s="3" t="s">
        <v>7101</v>
      </c>
      <c r="D7174" s="3">
        <v>56.0</v>
      </c>
      <c r="E7174" s="3" t="s">
        <v>7193</v>
      </c>
      <c r="F7174" s="3">
        <v>2.0</v>
      </c>
      <c r="G7174" s="3">
        <v>6.0</v>
      </c>
      <c r="H7174" s="3" t="s">
        <v>7217</v>
      </c>
      <c r="I7174" s="3" t="s">
        <v>7218</v>
      </c>
      <c r="J7174" s="3" t="s">
        <v>922</v>
      </c>
      <c r="K7174" s="3" t="s">
        <v>24</v>
      </c>
      <c r="L7174" s="3">
        <v>11.0</v>
      </c>
      <c r="M7174" s="3" t="s">
        <v>25</v>
      </c>
      <c r="N7174" s="3" t="s">
        <v>7295</v>
      </c>
      <c r="O7174" s="3" t="s">
        <v>1995</v>
      </c>
      <c r="P7174" s="4">
        <v>21806.0</v>
      </c>
      <c r="Q7174" s="3" t="s">
        <v>216</v>
      </c>
      <c r="S7174" s="3" t="s">
        <v>34</v>
      </c>
    </row>
    <row r="7175">
      <c r="A7175" s="2">
        <v>42318.714895833335</v>
      </c>
      <c r="B7175" s="3">
        <v>53.0</v>
      </c>
      <c r="C7175" s="3" t="s">
        <v>7101</v>
      </c>
      <c r="D7175" s="3">
        <v>56.0</v>
      </c>
      <c r="E7175" s="3" t="s">
        <v>7193</v>
      </c>
      <c r="F7175" s="3">
        <v>2.0</v>
      </c>
      <c r="G7175" s="3">
        <v>6.0</v>
      </c>
      <c r="H7175" s="3" t="s">
        <v>7217</v>
      </c>
      <c r="I7175" s="3" t="s">
        <v>7218</v>
      </c>
      <c r="J7175" s="3" t="s">
        <v>922</v>
      </c>
      <c r="K7175" s="3" t="s">
        <v>24</v>
      </c>
      <c r="L7175" s="3">
        <v>12.0</v>
      </c>
      <c r="M7175" s="3" t="s">
        <v>30</v>
      </c>
      <c r="N7175" s="3" t="s">
        <v>7296</v>
      </c>
      <c r="O7175" s="3" t="s">
        <v>249</v>
      </c>
      <c r="P7175" s="4">
        <v>22236.0</v>
      </c>
      <c r="Q7175" s="3" t="s">
        <v>189</v>
      </c>
      <c r="S7175" s="3" t="s">
        <v>34</v>
      </c>
    </row>
    <row r="7176">
      <c r="A7176" s="2">
        <v>42318.714895833335</v>
      </c>
      <c r="B7176" s="3">
        <v>53.0</v>
      </c>
      <c r="C7176" s="3" t="s">
        <v>7101</v>
      </c>
      <c r="D7176" s="3">
        <v>56.0</v>
      </c>
      <c r="E7176" s="3" t="s">
        <v>7193</v>
      </c>
      <c r="F7176" s="3">
        <v>2.0</v>
      </c>
      <c r="G7176" s="3">
        <v>6.0</v>
      </c>
      <c r="H7176" s="3" t="s">
        <v>7217</v>
      </c>
      <c r="I7176" s="3" t="s">
        <v>7218</v>
      </c>
      <c r="J7176" s="3" t="s">
        <v>922</v>
      </c>
      <c r="K7176" s="3" t="s">
        <v>24</v>
      </c>
      <c r="L7176" s="3">
        <v>13.0</v>
      </c>
      <c r="M7176" s="3" t="s">
        <v>25</v>
      </c>
      <c r="N7176" s="3" t="s">
        <v>7297</v>
      </c>
      <c r="O7176" s="3" t="s">
        <v>1502</v>
      </c>
      <c r="P7176" s="4">
        <v>31152.0</v>
      </c>
      <c r="Q7176" s="3" t="s">
        <v>418</v>
      </c>
      <c r="S7176" s="3" t="s">
        <v>34</v>
      </c>
    </row>
    <row r="7177">
      <c r="A7177" s="2">
        <v>42318.714895833335</v>
      </c>
      <c r="B7177" s="3">
        <v>53.0</v>
      </c>
      <c r="C7177" s="3" t="s">
        <v>7101</v>
      </c>
      <c r="D7177" s="3">
        <v>56.0</v>
      </c>
      <c r="E7177" s="3" t="s">
        <v>7193</v>
      </c>
      <c r="F7177" s="3">
        <v>2.0</v>
      </c>
      <c r="G7177" s="3">
        <v>6.0</v>
      </c>
      <c r="H7177" s="3" t="s">
        <v>7217</v>
      </c>
      <c r="I7177" s="3" t="s">
        <v>7218</v>
      </c>
      <c r="J7177" s="3" t="s">
        <v>922</v>
      </c>
      <c r="K7177" s="3" t="s">
        <v>24</v>
      </c>
      <c r="L7177" s="3">
        <v>14.0</v>
      </c>
      <c r="M7177" s="3" t="s">
        <v>30</v>
      </c>
      <c r="N7177" s="3" t="s">
        <v>7298</v>
      </c>
      <c r="O7177" s="3" t="s">
        <v>7299</v>
      </c>
      <c r="P7177" s="4">
        <v>21597.0</v>
      </c>
      <c r="Q7177" s="3" t="s">
        <v>75</v>
      </c>
      <c r="S7177" s="3" t="s">
        <v>34</v>
      </c>
    </row>
    <row r="7178">
      <c r="A7178" s="2">
        <v>42318.714895833335</v>
      </c>
      <c r="B7178" s="3">
        <v>53.0</v>
      </c>
      <c r="C7178" s="3" t="s">
        <v>7101</v>
      </c>
      <c r="D7178" s="3">
        <v>56.0</v>
      </c>
      <c r="E7178" s="3" t="s">
        <v>7193</v>
      </c>
      <c r="F7178" s="3">
        <v>2.0</v>
      </c>
      <c r="G7178" s="3">
        <v>6.0</v>
      </c>
      <c r="H7178" s="3" t="s">
        <v>7217</v>
      </c>
      <c r="I7178" s="3" t="s">
        <v>7218</v>
      </c>
      <c r="J7178" s="3" t="s">
        <v>922</v>
      </c>
      <c r="K7178" s="3" t="s">
        <v>24</v>
      </c>
      <c r="L7178" s="3">
        <v>15.0</v>
      </c>
      <c r="M7178" s="3" t="s">
        <v>25</v>
      </c>
      <c r="N7178" s="3" t="s">
        <v>7300</v>
      </c>
      <c r="O7178" s="3" t="s">
        <v>7301</v>
      </c>
      <c r="P7178" s="4">
        <v>27711.0</v>
      </c>
      <c r="Q7178" s="3" t="s">
        <v>115</v>
      </c>
      <c r="S7178" s="3" t="s">
        <v>34</v>
      </c>
    </row>
    <row r="7179">
      <c r="A7179" s="2">
        <v>42318.714895833335</v>
      </c>
      <c r="B7179" s="3">
        <v>53.0</v>
      </c>
      <c r="C7179" s="3" t="s">
        <v>7101</v>
      </c>
      <c r="D7179" s="3">
        <v>56.0</v>
      </c>
      <c r="E7179" s="3" t="s">
        <v>7193</v>
      </c>
      <c r="F7179" s="3">
        <v>2.0</v>
      </c>
      <c r="G7179" s="3">
        <v>6.0</v>
      </c>
      <c r="H7179" s="3" t="s">
        <v>7217</v>
      </c>
      <c r="I7179" s="3" t="s">
        <v>7218</v>
      </c>
      <c r="J7179" s="3" t="s">
        <v>922</v>
      </c>
      <c r="K7179" s="3" t="s">
        <v>24</v>
      </c>
      <c r="L7179" s="3">
        <v>16.0</v>
      </c>
      <c r="M7179" s="3" t="s">
        <v>30</v>
      </c>
      <c r="N7179" s="3" t="s">
        <v>2534</v>
      </c>
      <c r="O7179" s="3" t="s">
        <v>626</v>
      </c>
      <c r="P7179" s="4">
        <v>17291.0</v>
      </c>
      <c r="Q7179" s="3" t="s">
        <v>105</v>
      </c>
      <c r="S7179" s="3" t="s">
        <v>34</v>
      </c>
    </row>
    <row r="7180">
      <c r="A7180" s="2">
        <v>42318.714895833335</v>
      </c>
      <c r="B7180" s="3">
        <v>53.0</v>
      </c>
      <c r="C7180" s="3" t="s">
        <v>7101</v>
      </c>
      <c r="D7180" s="3">
        <v>56.0</v>
      </c>
      <c r="E7180" s="3" t="s">
        <v>7193</v>
      </c>
      <c r="F7180" s="3">
        <v>2.0</v>
      </c>
      <c r="G7180" s="3">
        <v>6.0</v>
      </c>
      <c r="H7180" s="3" t="s">
        <v>7217</v>
      </c>
      <c r="I7180" s="3" t="s">
        <v>7218</v>
      </c>
      <c r="J7180" s="3" t="s">
        <v>922</v>
      </c>
      <c r="K7180" s="3" t="s">
        <v>24</v>
      </c>
      <c r="L7180" s="3">
        <v>17.0</v>
      </c>
      <c r="M7180" s="3" t="s">
        <v>25</v>
      </c>
      <c r="N7180" s="3" t="s">
        <v>7302</v>
      </c>
      <c r="O7180" s="3" t="s">
        <v>454</v>
      </c>
      <c r="P7180" s="4">
        <v>24749.0</v>
      </c>
      <c r="Q7180" s="3" t="s">
        <v>79</v>
      </c>
      <c r="S7180" s="3" t="s">
        <v>34</v>
      </c>
    </row>
    <row r="7181">
      <c r="A7181" s="2">
        <v>42318.714895833335</v>
      </c>
      <c r="B7181" s="3">
        <v>53.0</v>
      </c>
      <c r="C7181" s="3" t="s">
        <v>7101</v>
      </c>
      <c r="D7181" s="3">
        <v>56.0</v>
      </c>
      <c r="E7181" s="3" t="s">
        <v>7193</v>
      </c>
      <c r="F7181" s="3">
        <v>2.0</v>
      </c>
      <c r="G7181" s="3">
        <v>6.0</v>
      </c>
      <c r="H7181" s="3" t="s">
        <v>7217</v>
      </c>
      <c r="I7181" s="3" t="s">
        <v>7218</v>
      </c>
      <c r="J7181" s="3" t="s">
        <v>922</v>
      </c>
      <c r="K7181" s="3" t="s">
        <v>24</v>
      </c>
      <c r="L7181" s="3">
        <v>18.0</v>
      </c>
      <c r="M7181" s="3" t="s">
        <v>30</v>
      </c>
      <c r="N7181" s="3" t="s">
        <v>7303</v>
      </c>
      <c r="O7181" s="3" t="s">
        <v>722</v>
      </c>
      <c r="P7181" s="4">
        <v>17538.0</v>
      </c>
      <c r="Q7181" s="3" t="s">
        <v>86</v>
      </c>
      <c r="R7181" s="3" t="s">
        <v>1134</v>
      </c>
      <c r="S7181" s="3" t="s">
        <v>34</v>
      </c>
    </row>
    <row r="7182">
      <c r="A7182" s="2">
        <v>42318.714895833335</v>
      </c>
      <c r="B7182" s="3">
        <v>53.0</v>
      </c>
      <c r="C7182" s="3" t="s">
        <v>7101</v>
      </c>
      <c r="D7182" s="3">
        <v>56.0</v>
      </c>
      <c r="E7182" s="3" t="s">
        <v>7193</v>
      </c>
      <c r="F7182" s="3">
        <v>2.0</v>
      </c>
      <c r="G7182" s="3">
        <v>6.0</v>
      </c>
      <c r="H7182" s="3" t="s">
        <v>7217</v>
      </c>
      <c r="I7182" s="3" t="s">
        <v>7218</v>
      </c>
      <c r="J7182" s="3" t="s">
        <v>922</v>
      </c>
      <c r="K7182" s="3" t="s">
        <v>24</v>
      </c>
      <c r="L7182" s="3">
        <v>19.0</v>
      </c>
      <c r="M7182" s="3" t="s">
        <v>25</v>
      </c>
      <c r="N7182" s="3" t="s">
        <v>7304</v>
      </c>
      <c r="O7182" s="3" t="s">
        <v>91</v>
      </c>
      <c r="P7182" s="4">
        <v>20129.0</v>
      </c>
      <c r="Q7182" s="3" t="s">
        <v>110</v>
      </c>
      <c r="S7182" s="3" t="s">
        <v>34</v>
      </c>
    </row>
    <row r="7183">
      <c r="A7183" s="2">
        <v>42318.714895833335</v>
      </c>
      <c r="B7183" s="3">
        <v>53.0</v>
      </c>
      <c r="C7183" s="3" t="s">
        <v>7101</v>
      </c>
      <c r="D7183" s="3">
        <v>56.0</v>
      </c>
      <c r="E7183" s="3" t="s">
        <v>7193</v>
      </c>
      <c r="F7183" s="3">
        <v>2.0</v>
      </c>
      <c r="G7183" s="3">
        <v>6.0</v>
      </c>
      <c r="H7183" s="3" t="s">
        <v>7217</v>
      </c>
      <c r="I7183" s="3" t="s">
        <v>7218</v>
      </c>
      <c r="J7183" s="3" t="s">
        <v>922</v>
      </c>
      <c r="K7183" s="3" t="s">
        <v>24</v>
      </c>
      <c r="L7183" s="3">
        <v>20.0</v>
      </c>
      <c r="M7183" s="3" t="s">
        <v>30</v>
      </c>
      <c r="N7183" s="3" t="s">
        <v>7305</v>
      </c>
      <c r="O7183" s="3" t="s">
        <v>225</v>
      </c>
      <c r="P7183" s="4">
        <v>19440.0</v>
      </c>
      <c r="Q7183" s="3" t="s">
        <v>49</v>
      </c>
      <c r="S7183" s="3" t="s">
        <v>34</v>
      </c>
    </row>
    <row r="7184">
      <c r="A7184" s="2">
        <v>42318.714895833335</v>
      </c>
      <c r="B7184" s="3">
        <v>53.0</v>
      </c>
      <c r="C7184" s="3" t="s">
        <v>7101</v>
      </c>
      <c r="D7184" s="3">
        <v>56.0</v>
      </c>
      <c r="E7184" s="3" t="s">
        <v>7193</v>
      </c>
      <c r="F7184" s="3">
        <v>2.0</v>
      </c>
      <c r="G7184" s="3">
        <v>6.0</v>
      </c>
      <c r="H7184" s="3" t="s">
        <v>7217</v>
      </c>
      <c r="I7184" s="3" t="s">
        <v>7218</v>
      </c>
      <c r="J7184" s="3" t="s">
        <v>922</v>
      </c>
      <c r="K7184" s="3" t="s">
        <v>24</v>
      </c>
      <c r="L7184" s="3">
        <v>21.0</v>
      </c>
      <c r="M7184" s="3" t="s">
        <v>25</v>
      </c>
      <c r="N7184" s="3" t="s">
        <v>7306</v>
      </c>
      <c r="O7184" s="3" t="s">
        <v>2192</v>
      </c>
      <c r="P7184" s="4">
        <v>24213.0</v>
      </c>
      <c r="Q7184" s="3" t="s">
        <v>110</v>
      </c>
      <c r="S7184" s="3" t="s">
        <v>34</v>
      </c>
    </row>
    <row r="7185">
      <c r="A7185" s="2">
        <v>42318.714895833335</v>
      </c>
      <c r="B7185" s="3">
        <v>53.0</v>
      </c>
      <c r="C7185" s="3" t="s">
        <v>7101</v>
      </c>
      <c r="D7185" s="3">
        <v>22.0</v>
      </c>
      <c r="E7185" s="3" t="s">
        <v>7102</v>
      </c>
      <c r="F7185" s="3">
        <v>3.0</v>
      </c>
      <c r="G7185" s="3">
        <v>10.0</v>
      </c>
      <c r="H7185" s="3" t="s">
        <v>7307</v>
      </c>
      <c r="I7185" s="3" t="s">
        <v>7308</v>
      </c>
      <c r="J7185" s="3" t="s">
        <v>1808</v>
      </c>
      <c r="K7185" s="3" t="s">
        <v>24</v>
      </c>
      <c r="L7185" s="3">
        <v>1.0</v>
      </c>
      <c r="M7185" s="3" t="s">
        <v>30</v>
      </c>
      <c r="N7185" s="3" t="s">
        <v>7309</v>
      </c>
      <c r="O7185" s="3" t="s">
        <v>683</v>
      </c>
      <c r="P7185" s="4">
        <v>20102.0</v>
      </c>
      <c r="Q7185" s="3" t="s">
        <v>110</v>
      </c>
      <c r="S7185" s="3" t="s">
        <v>34</v>
      </c>
    </row>
    <row r="7186">
      <c r="A7186" s="2">
        <v>42318.714895833335</v>
      </c>
      <c r="B7186" s="3">
        <v>53.0</v>
      </c>
      <c r="C7186" s="3" t="s">
        <v>7101</v>
      </c>
      <c r="D7186" s="3">
        <v>22.0</v>
      </c>
      <c r="E7186" s="3" t="s">
        <v>7102</v>
      </c>
      <c r="F7186" s="3">
        <v>3.0</v>
      </c>
      <c r="G7186" s="3">
        <v>10.0</v>
      </c>
      <c r="H7186" s="3" t="s">
        <v>7307</v>
      </c>
      <c r="I7186" s="3" t="s">
        <v>7308</v>
      </c>
      <c r="J7186" s="3" t="s">
        <v>1808</v>
      </c>
      <c r="K7186" s="3" t="s">
        <v>24</v>
      </c>
      <c r="L7186" s="3">
        <v>2.0</v>
      </c>
      <c r="M7186" s="3" t="s">
        <v>25</v>
      </c>
      <c r="N7186" s="3" t="s">
        <v>7310</v>
      </c>
      <c r="O7186" s="3" t="s">
        <v>297</v>
      </c>
      <c r="P7186" s="4">
        <v>22176.0</v>
      </c>
      <c r="Q7186" s="3" t="s">
        <v>345</v>
      </c>
      <c r="S7186" s="3" t="s">
        <v>34</v>
      </c>
    </row>
    <row r="7187">
      <c r="A7187" s="2">
        <v>42318.714895833335</v>
      </c>
      <c r="B7187" s="3">
        <v>53.0</v>
      </c>
      <c r="C7187" s="3" t="s">
        <v>7101</v>
      </c>
      <c r="D7187" s="3">
        <v>22.0</v>
      </c>
      <c r="E7187" s="3" t="s">
        <v>7102</v>
      </c>
      <c r="F7187" s="3">
        <v>3.0</v>
      </c>
      <c r="G7187" s="3">
        <v>10.0</v>
      </c>
      <c r="H7187" s="3" t="s">
        <v>7307</v>
      </c>
      <c r="I7187" s="3" t="s">
        <v>7308</v>
      </c>
      <c r="J7187" s="3" t="s">
        <v>1808</v>
      </c>
      <c r="K7187" s="3" t="s">
        <v>24</v>
      </c>
      <c r="L7187" s="3">
        <v>3.0</v>
      </c>
      <c r="M7187" s="3" t="s">
        <v>30</v>
      </c>
      <c r="N7187" s="3" t="s">
        <v>7311</v>
      </c>
      <c r="O7187" s="3" t="s">
        <v>7312</v>
      </c>
      <c r="P7187" s="4">
        <v>23032.0</v>
      </c>
      <c r="Q7187" s="3" t="s">
        <v>110</v>
      </c>
      <c r="S7187" s="3" t="s">
        <v>34</v>
      </c>
    </row>
    <row r="7188">
      <c r="A7188" s="2">
        <v>42318.714895833335</v>
      </c>
      <c r="B7188" s="3">
        <v>53.0</v>
      </c>
      <c r="C7188" s="3" t="s">
        <v>7101</v>
      </c>
      <c r="D7188" s="3">
        <v>22.0</v>
      </c>
      <c r="E7188" s="3" t="s">
        <v>7102</v>
      </c>
      <c r="F7188" s="3">
        <v>3.0</v>
      </c>
      <c r="G7188" s="3">
        <v>10.0</v>
      </c>
      <c r="H7188" s="3" t="s">
        <v>7307</v>
      </c>
      <c r="I7188" s="3" t="s">
        <v>7308</v>
      </c>
      <c r="J7188" s="3" t="s">
        <v>1808</v>
      </c>
      <c r="K7188" s="3" t="s">
        <v>24</v>
      </c>
      <c r="L7188" s="3">
        <v>4.0</v>
      </c>
      <c r="M7188" s="3" t="s">
        <v>25</v>
      </c>
      <c r="N7188" s="3" t="s">
        <v>7313</v>
      </c>
      <c r="O7188" s="3" t="s">
        <v>570</v>
      </c>
      <c r="P7188" s="4">
        <v>20142.0</v>
      </c>
      <c r="Q7188" s="3" t="s">
        <v>169</v>
      </c>
      <c r="S7188" s="3" t="s">
        <v>34</v>
      </c>
    </row>
    <row r="7189">
      <c r="A7189" s="2">
        <v>42318.714895833335</v>
      </c>
      <c r="B7189" s="3">
        <v>53.0</v>
      </c>
      <c r="C7189" s="3" t="s">
        <v>7101</v>
      </c>
      <c r="D7189" s="3">
        <v>22.0</v>
      </c>
      <c r="E7189" s="3" t="s">
        <v>7102</v>
      </c>
      <c r="F7189" s="3">
        <v>3.0</v>
      </c>
      <c r="G7189" s="3">
        <v>10.0</v>
      </c>
      <c r="H7189" s="3" t="s">
        <v>7307</v>
      </c>
      <c r="I7189" s="3" t="s">
        <v>7308</v>
      </c>
      <c r="J7189" s="3" t="s">
        <v>1808</v>
      </c>
      <c r="K7189" s="3" t="s">
        <v>24</v>
      </c>
      <c r="L7189" s="3">
        <v>5.0</v>
      </c>
      <c r="M7189" s="3" t="s">
        <v>30</v>
      </c>
      <c r="N7189" s="3" t="s">
        <v>1639</v>
      </c>
      <c r="O7189" s="3" t="s">
        <v>1027</v>
      </c>
      <c r="P7189" s="4">
        <v>29174.0</v>
      </c>
      <c r="Q7189" s="3" t="s">
        <v>132</v>
      </c>
      <c r="S7189" s="3" t="s">
        <v>34</v>
      </c>
    </row>
    <row r="7190">
      <c r="A7190" s="2">
        <v>42318.714895833335</v>
      </c>
      <c r="B7190" s="3">
        <v>53.0</v>
      </c>
      <c r="C7190" s="3" t="s">
        <v>7101</v>
      </c>
      <c r="D7190" s="3">
        <v>22.0</v>
      </c>
      <c r="E7190" s="3" t="s">
        <v>7102</v>
      </c>
      <c r="F7190" s="3">
        <v>3.0</v>
      </c>
      <c r="G7190" s="3">
        <v>10.0</v>
      </c>
      <c r="H7190" s="3" t="s">
        <v>7307</v>
      </c>
      <c r="I7190" s="3" t="s">
        <v>7308</v>
      </c>
      <c r="J7190" s="3" t="s">
        <v>1808</v>
      </c>
      <c r="K7190" s="3" t="s">
        <v>24</v>
      </c>
      <c r="L7190" s="3">
        <v>6.0</v>
      </c>
      <c r="M7190" s="3" t="s">
        <v>25</v>
      </c>
      <c r="N7190" s="3" t="s">
        <v>7314</v>
      </c>
      <c r="O7190" s="3" t="s">
        <v>123</v>
      </c>
      <c r="P7190" s="4">
        <v>28018.0</v>
      </c>
      <c r="Q7190" s="3" t="s">
        <v>1454</v>
      </c>
      <c r="S7190" s="3" t="s">
        <v>34</v>
      </c>
    </row>
    <row r="7191">
      <c r="A7191" s="2">
        <v>42318.714895833335</v>
      </c>
      <c r="B7191" s="3">
        <v>53.0</v>
      </c>
      <c r="C7191" s="3" t="s">
        <v>7101</v>
      </c>
      <c r="D7191" s="3">
        <v>22.0</v>
      </c>
      <c r="E7191" s="3" t="s">
        <v>7102</v>
      </c>
      <c r="F7191" s="3">
        <v>3.0</v>
      </c>
      <c r="G7191" s="3">
        <v>10.0</v>
      </c>
      <c r="H7191" s="3" t="s">
        <v>7307</v>
      </c>
      <c r="I7191" s="3" t="s">
        <v>7308</v>
      </c>
      <c r="J7191" s="3" t="s">
        <v>1808</v>
      </c>
      <c r="K7191" s="3" t="s">
        <v>24</v>
      </c>
      <c r="L7191" s="3">
        <v>7.0</v>
      </c>
      <c r="M7191" s="3" t="s">
        <v>30</v>
      </c>
      <c r="N7191" s="3" t="s">
        <v>7315</v>
      </c>
      <c r="O7191" s="3" t="s">
        <v>1197</v>
      </c>
      <c r="P7191" s="4">
        <v>17086.0</v>
      </c>
      <c r="Q7191" s="3" t="s">
        <v>105</v>
      </c>
      <c r="S7191" s="3" t="s">
        <v>34</v>
      </c>
    </row>
    <row r="7192">
      <c r="A7192" s="2">
        <v>42318.714895833335</v>
      </c>
      <c r="B7192" s="3">
        <v>53.0</v>
      </c>
      <c r="C7192" s="3" t="s">
        <v>7101</v>
      </c>
      <c r="D7192" s="3">
        <v>22.0</v>
      </c>
      <c r="E7192" s="3" t="s">
        <v>7102</v>
      </c>
      <c r="F7192" s="3">
        <v>3.0</v>
      </c>
      <c r="G7192" s="3">
        <v>10.0</v>
      </c>
      <c r="H7192" s="3" t="s">
        <v>7307</v>
      </c>
      <c r="I7192" s="3" t="s">
        <v>7308</v>
      </c>
      <c r="J7192" s="3" t="s">
        <v>1808</v>
      </c>
      <c r="K7192" s="3" t="s">
        <v>24</v>
      </c>
      <c r="L7192" s="3">
        <v>8.0</v>
      </c>
      <c r="M7192" s="3" t="s">
        <v>25</v>
      </c>
      <c r="N7192" s="3" t="s">
        <v>7316</v>
      </c>
      <c r="O7192" s="3" t="s">
        <v>204</v>
      </c>
      <c r="P7192" s="4">
        <v>27462.0</v>
      </c>
      <c r="Q7192" s="3" t="s">
        <v>132</v>
      </c>
      <c r="S7192" s="3" t="s">
        <v>34</v>
      </c>
    </row>
    <row r="7193">
      <c r="A7193" s="2">
        <v>42318.714895833335</v>
      </c>
      <c r="B7193" s="3">
        <v>53.0</v>
      </c>
      <c r="C7193" s="3" t="s">
        <v>7101</v>
      </c>
      <c r="D7193" s="3">
        <v>22.0</v>
      </c>
      <c r="E7193" s="3" t="s">
        <v>7102</v>
      </c>
      <c r="F7193" s="3">
        <v>3.0</v>
      </c>
      <c r="G7193" s="3">
        <v>10.0</v>
      </c>
      <c r="H7193" s="3" t="s">
        <v>7307</v>
      </c>
      <c r="I7193" s="3" t="s">
        <v>7308</v>
      </c>
      <c r="J7193" s="3" t="s">
        <v>1808</v>
      </c>
      <c r="K7193" s="3" t="s">
        <v>24</v>
      </c>
      <c r="L7193" s="3">
        <v>9.0</v>
      </c>
      <c r="M7193" s="3" t="s">
        <v>30</v>
      </c>
      <c r="N7193" s="3" t="s">
        <v>6948</v>
      </c>
      <c r="O7193" s="3" t="s">
        <v>527</v>
      </c>
      <c r="P7193" s="4">
        <v>25451.0</v>
      </c>
      <c r="Q7193" s="3" t="s">
        <v>79</v>
      </c>
      <c r="S7193" s="3" t="s">
        <v>34</v>
      </c>
    </row>
    <row r="7194">
      <c r="A7194" s="2">
        <v>42318.714895833335</v>
      </c>
      <c r="B7194" s="3">
        <v>53.0</v>
      </c>
      <c r="C7194" s="3" t="s">
        <v>7101</v>
      </c>
      <c r="D7194" s="3">
        <v>22.0</v>
      </c>
      <c r="E7194" s="3" t="s">
        <v>7102</v>
      </c>
      <c r="F7194" s="3">
        <v>3.0</v>
      </c>
      <c r="G7194" s="3">
        <v>10.0</v>
      </c>
      <c r="H7194" s="3" t="s">
        <v>7307</v>
      </c>
      <c r="I7194" s="3" t="s">
        <v>7308</v>
      </c>
      <c r="J7194" s="3" t="s">
        <v>1808</v>
      </c>
      <c r="K7194" s="3" t="s">
        <v>24</v>
      </c>
      <c r="L7194" s="3">
        <v>10.0</v>
      </c>
      <c r="M7194" s="3" t="s">
        <v>25</v>
      </c>
      <c r="N7194" s="3" t="s">
        <v>7317</v>
      </c>
      <c r="O7194" s="3" t="s">
        <v>3610</v>
      </c>
      <c r="P7194" s="4">
        <v>18956.0</v>
      </c>
      <c r="Q7194" s="3" t="s">
        <v>86</v>
      </c>
      <c r="S7194" s="3" t="s">
        <v>34</v>
      </c>
    </row>
    <row r="7195">
      <c r="A7195" s="2">
        <v>42318.714895833335</v>
      </c>
      <c r="B7195" s="3">
        <v>53.0</v>
      </c>
      <c r="C7195" s="3" t="s">
        <v>7101</v>
      </c>
      <c r="D7195" s="3">
        <v>22.0</v>
      </c>
      <c r="E7195" s="3" t="s">
        <v>7102</v>
      </c>
      <c r="F7195" s="3">
        <v>3.0</v>
      </c>
      <c r="G7195" s="3">
        <v>10.0</v>
      </c>
      <c r="H7195" s="3" t="s">
        <v>7307</v>
      </c>
      <c r="I7195" s="3" t="s">
        <v>7308</v>
      </c>
      <c r="J7195" s="3" t="s">
        <v>1808</v>
      </c>
      <c r="K7195" s="3" t="s">
        <v>24</v>
      </c>
      <c r="L7195" s="3">
        <v>11.0</v>
      </c>
      <c r="M7195" s="3" t="s">
        <v>30</v>
      </c>
      <c r="N7195" s="3" t="s">
        <v>432</v>
      </c>
      <c r="O7195" s="3" t="s">
        <v>769</v>
      </c>
      <c r="P7195" s="4">
        <v>18929.0</v>
      </c>
      <c r="Q7195" s="3" t="s">
        <v>49</v>
      </c>
      <c r="S7195" s="3" t="s">
        <v>34</v>
      </c>
    </row>
    <row r="7196">
      <c r="A7196" s="2">
        <v>42318.714895833335</v>
      </c>
      <c r="B7196" s="3">
        <v>53.0</v>
      </c>
      <c r="C7196" s="3" t="s">
        <v>7101</v>
      </c>
      <c r="D7196" s="3">
        <v>22.0</v>
      </c>
      <c r="E7196" s="3" t="s">
        <v>7102</v>
      </c>
      <c r="F7196" s="3">
        <v>3.0</v>
      </c>
      <c r="G7196" s="3">
        <v>10.0</v>
      </c>
      <c r="H7196" s="3" t="s">
        <v>7307</v>
      </c>
      <c r="I7196" s="3" t="s">
        <v>7308</v>
      </c>
      <c r="J7196" s="3" t="s">
        <v>1808</v>
      </c>
      <c r="K7196" s="3" t="s">
        <v>24</v>
      </c>
      <c r="L7196" s="3">
        <v>12.0</v>
      </c>
      <c r="M7196" s="3" t="s">
        <v>25</v>
      </c>
      <c r="N7196" s="3" t="s">
        <v>3478</v>
      </c>
      <c r="O7196" s="3" t="s">
        <v>5557</v>
      </c>
      <c r="P7196" s="4">
        <v>35509.0</v>
      </c>
      <c r="Q7196" s="3" t="s">
        <v>132</v>
      </c>
      <c r="S7196" s="3" t="s">
        <v>34</v>
      </c>
    </row>
    <row r="7197">
      <c r="A7197" s="2">
        <v>42318.714895833335</v>
      </c>
      <c r="B7197" s="3">
        <v>53.0</v>
      </c>
      <c r="C7197" s="3" t="s">
        <v>7101</v>
      </c>
      <c r="D7197" s="3">
        <v>22.0</v>
      </c>
      <c r="E7197" s="3" t="s">
        <v>7102</v>
      </c>
      <c r="F7197" s="3">
        <v>3.0</v>
      </c>
      <c r="G7197" s="3">
        <v>10.0</v>
      </c>
      <c r="H7197" s="3" t="s">
        <v>7307</v>
      </c>
      <c r="I7197" s="3" t="s">
        <v>7308</v>
      </c>
      <c r="J7197" s="3" t="s">
        <v>1808</v>
      </c>
      <c r="K7197" s="3" t="s">
        <v>24</v>
      </c>
      <c r="L7197" s="3">
        <v>13.0</v>
      </c>
      <c r="M7197" s="3" t="s">
        <v>30</v>
      </c>
      <c r="N7197" s="3" t="s">
        <v>7124</v>
      </c>
      <c r="O7197" s="3" t="s">
        <v>7299</v>
      </c>
      <c r="P7197" s="4">
        <v>26847.0</v>
      </c>
      <c r="Q7197" s="3" t="s">
        <v>40</v>
      </c>
      <c r="S7197" s="3" t="s">
        <v>34</v>
      </c>
    </row>
    <row r="7198">
      <c r="A7198" s="2">
        <v>42318.714895833335</v>
      </c>
      <c r="B7198" s="3">
        <v>53.0</v>
      </c>
      <c r="C7198" s="3" t="s">
        <v>7101</v>
      </c>
      <c r="D7198" s="3">
        <v>22.0</v>
      </c>
      <c r="E7198" s="3" t="s">
        <v>7102</v>
      </c>
      <c r="F7198" s="3">
        <v>3.0</v>
      </c>
      <c r="G7198" s="3">
        <v>10.0</v>
      </c>
      <c r="H7198" s="3" t="s">
        <v>7307</v>
      </c>
      <c r="I7198" s="3" t="s">
        <v>7308</v>
      </c>
      <c r="J7198" s="3" t="s">
        <v>1808</v>
      </c>
      <c r="K7198" s="3" t="s">
        <v>24</v>
      </c>
      <c r="L7198" s="3">
        <v>14.0</v>
      </c>
      <c r="M7198" s="3" t="s">
        <v>25</v>
      </c>
      <c r="N7198" s="3" t="s">
        <v>7133</v>
      </c>
      <c r="O7198" s="3" t="s">
        <v>91</v>
      </c>
      <c r="P7198" s="4">
        <v>16118.0</v>
      </c>
      <c r="Q7198" s="3" t="s">
        <v>49</v>
      </c>
      <c r="S7198" s="3" t="s">
        <v>34</v>
      </c>
    </row>
    <row r="7199">
      <c r="A7199" s="2">
        <v>42318.714895833335</v>
      </c>
      <c r="B7199" s="3">
        <v>53.0</v>
      </c>
      <c r="C7199" s="3" t="s">
        <v>7101</v>
      </c>
      <c r="D7199" s="3">
        <v>22.0</v>
      </c>
      <c r="E7199" s="3" t="s">
        <v>7102</v>
      </c>
      <c r="F7199" s="3">
        <v>3.0</v>
      </c>
      <c r="G7199" s="3">
        <v>10.0</v>
      </c>
      <c r="H7199" s="3" t="s">
        <v>7307</v>
      </c>
      <c r="I7199" s="3" t="s">
        <v>7308</v>
      </c>
      <c r="J7199" s="3" t="s">
        <v>1808</v>
      </c>
      <c r="K7199" s="3" t="s">
        <v>24</v>
      </c>
      <c r="L7199" s="3">
        <v>15.0</v>
      </c>
      <c r="M7199" s="3" t="s">
        <v>30</v>
      </c>
      <c r="N7199" s="3" t="s">
        <v>7318</v>
      </c>
      <c r="O7199" s="3" t="s">
        <v>32</v>
      </c>
      <c r="P7199" s="4">
        <v>26185.0</v>
      </c>
      <c r="Q7199" s="3" t="s">
        <v>40</v>
      </c>
      <c r="S7199" s="3" t="s">
        <v>34</v>
      </c>
    </row>
    <row r="7200">
      <c r="A7200" s="2">
        <v>42318.714895833335</v>
      </c>
      <c r="B7200" s="3">
        <v>53.0</v>
      </c>
      <c r="C7200" s="3" t="s">
        <v>7101</v>
      </c>
      <c r="D7200" s="3">
        <v>22.0</v>
      </c>
      <c r="E7200" s="3" t="s">
        <v>7102</v>
      </c>
      <c r="F7200" s="3">
        <v>3.0</v>
      </c>
      <c r="G7200" s="3">
        <v>10.0</v>
      </c>
      <c r="H7200" s="3" t="s">
        <v>7307</v>
      </c>
      <c r="I7200" s="3" t="s">
        <v>7308</v>
      </c>
      <c r="J7200" s="3" t="s">
        <v>1808</v>
      </c>
      <c r="K7200" s="3" t="s">
        <v>24</v>
      </c>
      <c r="L7200" s="3">
        <v>16.0</v>
      </c>
      <c r="M7200" s="3" t="s">
        <v>25</v>
      </c>
      <c r="N7200" s="3" t="s">
        <v>7319</v>
      </c>
      <c r="O7200" s="3" t="s">
        <v>100</v>
      </c>
      <c r="P7200" s="4">
        <v>23641.0</v>
      </c>
      <c r="Q7200" s="3" t="s">
        <v>43</v>
      </c>
      <c r="S7200" s="3" t="s">
        <v>34</v>
      </c>
    </row>
    <row r="7201">
      <c r="A7201" s="2">
        <v>42318.714895833335</v>
      </c>
      <c r="B7201" s="3">
        <v>53.0</v>
      </c>
      <c r="C7201" s="3" t="s">
        <v>7101</v>
      </c>
      <c r="D7201" s="3">
        <v>22.0</v>
      </c>
      <c r="E7201" s="3" t="s">
        <v>7102</v>
      </c>
      <c r="F7201" s="3">
        <v>3.0</v>
      </c>
      <c r="G7201" s="3">
        <v>10.0</v>
      </c>
      <c r="H7201" s="3" t="s">
        <v>7307</v>
      </c>
      <c r="I7201" s="3" t="s">
        <v>7308</v>
      </c>
      <c r="J7201" s="3" t="s">
        <v>1808</v>
      </c>
      <c r="K7201" s="3" t="s">
        <v>24</v>
      </c>
      <c r="L7201" s="3">
        <v>17.0</v>
      </c>
      <c r="M7201" s="3" t="s">
        <v>30</v>
      </c>
      <c r="N7201" s="3" t="s">
        <v>7320</v>
      </c>
      <c r="O7201" s="3" t="s">
        <v>292</v>
      </c>
      <c r="P7201" s="4">
        <v>34543.0</v>
      </c>
      <c r="Q7201" s="3" t="s">
        <v>40</v>
      </c>
      <c r="S7201" s="3" t="s">
        <v>34</v>
      </c>
    </row>
    <row r="7202">
      <c r="A7202" s="2">
        <v>42318.714895833335</v>
      </c>
      <c r="B7202" s="3">
        <v>53.0</v>
      </c>
      <c r="C7202" s="3" t="s">
        <v>7101</v>
      </c>
      <c r="D7202" s="3">
        <v>29.0</v>
      </c>
      <c r="E7202" s="3" t="s">
        <v>7127</v>
      </c>
      <c r="F7202" s="3">
        <v>3.0</v>
      </c>
      <c r="G7202" s="3">
        <v>10.0</v>
      </c>
      <c r="H7202" s="3" t="s">
        <v>7307</v>
      </c>
      <c r="I7202" s="3" t="s">
        <v>7308</v>
      </c>
      <c r="J7202" s="3" t="s">
        <v>1808</v>
      </c>
      <c r="K7202" s="3" t="s">
        <v>24</v>
      </c>
      <c r="L7202" s="3">
        <v>1.0</v>
      </c>
      <c r="M7202" s="3" t="s">
        <v>25</v>
      </c>
      <c r="N7202" s="3" t="s">
        <v>7321</v>
      </c>
      <c r="O7202" s="3" t="s">
        <v>1390</v>
      </c>
      <c r="P7202" s="4">
        <v>31244.0</v>
      </c>
      <c r="Q7202" s="3" t="s">
        <v>132</v>
      </c>
      <c r="S7202" s="3" t="s">
        <v>34</v>
      </c>
    </row>
    <row r="7203">
      <c r="A7203" s="2">
        <v>42318.714895833335</v>
      </c>
      <c r="B7203" s="3">
        <v>53.0</v>
      </c>
      <c r="C7203" s="3" t="s">
        <v>7101</v>
      </c>
      <c r="D7203" s="3">
        <v>29.0</v>
      </c>
      <c r="E7203" s="3" t="s">
        <v>7127</v>
      </c>
      <c r="F7203" s="3">
        <v>3.0</v>
      </c>
      <c r="G7203" s="3">
        <v>10.0</v>
      </c>
      <c r="H7203" s="3" t="s">
        <v>7307</v>
      </c>
      <c r="I7203" s="3" t="s">
        <v>7308</v>
      </c>
      <c r="J7203" s="3" t="s">
        <v>1808</v>
      </c>
      <c r="K7203" s="3" t="s">
        <v>24</v>
      </c>
      <c r="L7203" s="3">
        <v>2.0</v>
      </c>
      <c r="M7203" s="3" t="s">
        <v>30</v>
      </c>
      <c r="N7203" s="3" t="s">
        <v>1046</v>
      </c>
      <c r="O7203" s="3" t="s">
        <v>7322</v>
      </c>
      <c r="P7203" s="4">
        <v>15087.0</v>
      </c>
      <c r="Q7203" s="3" t="s">
        <v>86</v>
      </c>
      <c r="S7203" s="3" t="s">
        <v>34</v>
      </c>
    </row>
    <row r="7204">
      <c r="A7204" s="2">
        <v>42318.714895833335</v>
      </c>
      <c r="B7204" s="3">
        <v>53.0</v>
      </c>
      <c r="C7204" s="3" t="s">
        <v>7101</v>
      </c>
      <c r="D7204" s="3">
        <v>29.0</v>
      </c>
      <c r="E7204" s="3" t="s">
        <v>7127</v>
      </c>
      <c r="F7204" s="3">
        <v>3.0</v>
      </c>
      <c r="G7204" s="3">
        <v>10.0</v>
      </c>
      <c r="H7204" s="3" t="s">
        <v>7307</v>
      </c>
      <c r="I7204" s="3" t="s">
        <v>7308</v>
      </c>
      <c r="J7204" s="3" t="s">
        <v>1808</v>
      </c>
      <c r="K7204" s="3" t="s">
        <v>24</v>
      </c>
      <c r="L7204" s="3">
        <v>3.0</v>
      </c>
      <c r="M7204" s="3" t="s">
        <v>25</v>
      </c>
      <c r="N7204" s="3" t="s">
        <v>3744</v>
      </c>
      <c r="O7204" s="3" t="s">
        <v>168</v>
      </c>
      <c r="P7204" s="4">
        <v>18303.0</v>
      </c>
      <c r="Q7204" s="3" t="s">
        <v>105</v>
      </c>
      <c r="S7204" s="3" t="s">
        <v>34</v>
      </c>
    </row>
    <row r="7205">
      <c r="A7205" s="2">
        <v>42318.714895833335</v>
      </c>
      <c r="B7205" s="3">
        <v>53.0</v>
      </c>
      <c r="C7205" s="3" t="s">
        <v>7101</v>
      </c>
      <c r="D7205" s="3">
        <v>29.0</v>
      </c>
      <c r="E7205" s="3" t="s">
        <v>7127</v>
      </c>
      <c r="F7205" s="3">
        <v>3.0</v>
      </c>
      <c r="G7205" s="3">
        <v>10.0</v>
      </c>
      <c r="H7205" s="3" t="s">
        <v>7307</v>
      </c>
      <c r="I7205" s="3" t="s">
        <v>7308</v>
      </c>
      <c r="J7205" s="3" t="s">
        <v>1808</v>
      </c>
      <c r="K7205" s="3" t="s">
        <v>24</v>
      </c>
      <c r="L7205" s="3">
        <v>4.0</v>
      </c>
      <c r="M7205" s="3" t="s">
        <v>30</v>
      </c>
      <c r="N7205" s="3" t="s">
        <v>7323</v>
      </c>
      <c r="O7205" s="3" t="s">
        <v>329</v>
      </c>
      <c r="P7205" s="4">
        <v>25471.0</v>
      </c>
      <c r="Q7205" s="3" t="s">
        <v>60</v>
      </c>
      <c r="S7205" s="3" t="s">
        <v>34</v>
      </c>
    </row>
    <row r="7206">
      <c r="A7206" s="2">
        <v>42318.714895833335</v>
      </c>
      <c r="B7206" s="3">
        <v>53.0</v>
      </c>
      <c r="C7206" s="3" t="s">
        <v>7101</v>
      </c>
      <c r="D7206" s="3">
        <v>29.0</v>
      </c>
      <c r="E7206" s="3" t="s">
        <v>7127</v>
      </c>
      <c r="F7206" s="3">
        <v>3.0</v>
      </c>
      <c r="G7206" s="3">
        <v>10.0</v>
      </c>
      <c r="H7206" s="3" t="s">
        <v>7307</v>
      </c>
      <c r="I7206" s="3" t="s">
        <v>7308</v>
      </c>
      <c r="J7206" s="3" t="s">
        <v>1808</v>
      </c>
      <c r="K7206" s="3" t="s">
        <v>24</v>
      </c>
      <c r="L7206" s="3">
        <v>5.0</v>
      </c>
      <c r="M7206" s="3" t="s">
        <v>25</v>
      </c>
      <c r="N7206" s="3" t="s">
        <v>4378</v>
      </c>
      <c r="O7206" s="3" t="s">
        <v>69</v>
      </c>
      <c r="P7206" s="4">
        <v>23247.0</v>
      </c>
      <c r="Q7206" s="3" t="s">
        <v>96</v>
      </c>
      <c r="S7206" s="3" t="s">
        <v>34</v>
      </c>
    </row>
    <row r="7207">
      <c r="A7207" s="2">
        <v>42318.714895833335</v>
      </c>
      <c r="B7207" s="3">
        <v>53.0</v>
      </c>
      <c r="C7207" s="3" t="s">
        <v>7101</v>
      </c>
      <c r="D7207" s="3">
        <v>29.0</v>
      </c>
      <c r="E7207" s="3" t="s">
        <v>7127</v>
      </c>
      <c r="F7207" s="3">
        <v>3.0</v>
      </c>
      <c r="G7207" s="3">
        <v>10.0</v>
      </c>
      <c r="H7207" s="3" t="s">
        <v>7307</v>
      </c>
      <c r="I7207" s="3" t="s">
        <v>7308</v>
      </c>
      <c r="J7207" s="3" t="s">
        <v>1808</v>
      </c>
      <c r="K7207" s="3" t="s">
        <v>24</v>
      </c>
      <c r="L7207" s="3">
        <v>6.0</v>
      </c>
      <c r="M7207" s="3" t="s">
        <v>30</v>
      </c>
      <c r="N7207" s="3" t="s">
        <v>7124</v>
      </c>
      <c r="O7207" s="3" t="s">
        <v>364</v>
      </c>
      <c r="P7207" s="4">
        <v>26847.0</v>
      </c>
      <c r="Q7207" s="3" t="s">
        <v>372</v>
      </c>
      <c r="S7207" s="3" t="s">
        <v>34</v>
      </c>
    </row>
    <row r="7208">
      <c r="A7208" s="2">
        <v>42318.714895833335</v>
      </c>
      <c r="B7208" s="3">
        <v>53.0</v>
      </c>
      <c r="C7208" s="3" t="s">
        <v>7101</v>
      </c>
      <c r="D7208" s="3">
        <v>29.0</v>
      </c>
      <c r="E7208" s="3" t="s">
        <v>7127</v>
      </c>
      <c r="F7208" s="3">
        <v>3.0</v>
      </c>
      <c r="G7208" s="3">
        <v>10.0</v>
      </c>
      <c r="H7208" s="3" t="s">
        <v>7307</v>
      </c>
      <c r="I7208" s="3" t="s">
        <v>7308</v>
      </c>
      <c r="J7208" s="3" t="s">
        <v>1808</v>
      </c>
      <c r="K7208" s="3" t="s">
        <v>24</v>
      </c>
      <c r="L7208" s="3">
        <v>7.0</v>
      </c>
      <c r="M7208" s="3" t="s">
        <v>25</v>
      </c>
      <c r="N7208" s="3" t="s">
        <v>2429</v>
      </c>
      <c r="O7208" s="3" t="s">
        <v>7324</v>
      </c>
      <c r="P7208" s="4">
        <v>19559.0</v>
      </c>
      <c r="Q7208" s="3" t="s">
        <v>117</v>
      </c>
      <c r="S7208" s="3" t="s">
        <v>34</v>
      </c>
    </row>
    <row r="7209">
      <c r="A7209" s="2">
        <v>42318.714895833335</v>
      </c>
      <c r="B7209" s="3">
        <v>53.0</v>
      </c>
      <c r="C7209" s="3" t="s">
        <v>7101</v>
      </c>
      <c r="D7209" s="3">
        <v>29.0</v>
      </c>
      <c r="E7209" s="3" t="s">
        <v>7127</v>
      </c>
      <c r="F7209" s="3">
        <v>3.0</v>
      </c>
      <c r="G7209" s="3">
        <v>10.0</v>
      </c>
      <c r="H7209" s="3" t="s">
        <v>7307</v>
      </c>
      <c r="I7209" s="3" t="s">
        <v>7308</v>
      </c>
      <c r="J7209" s="3" t="s">
        <v>1808</v>
      </c>
      <c r="K7209" s="3" t="s">
        <v>24</v>
      </c>
      <c r="L7209" s="3">
        <v>8.0</v>
      </c>
      <c r="M7209" s="3" t="s">
        <v>30</v>
      </c>
      <c r="N7209" s="3" t="s">
        <v>7325</v>
      </c>
      <c r="O7209" s="3" t="s">
        <v>121</v>
      </c>
      <c r="P7209" s="4">
        <v>22593.0</v>
      </c>
      <c r="Q7209" s="3" t="s">
        <v>52</v>
      </c>
      <c r="S7209" s="3" t="s">
        <v>34</v>
      </c>
    </row>
    <row r="7210">
      <c r="A7210" s="2">
        <v>42318.714895833335</v>
      </c>
      <c r="B7210" s="3">
        <v>53.0</v>
      </c>
      <c r="C7210" s="3" t="s">
        <v>7101</v>
      </c>
      <c r="D7210" s="3">
        <v>29.0</v>
      </c>
      <c r="E7210" s="3" t="s">
        <v>7127</v>
      </c>
      <c r="F7210" s="3">
        <v>3.0</v>
      </c>
      <c r="G7210" s="3">
        <v>10.0</v>
      </c>
      <c r="H7210" s="3" t="s">
        <v>7307</v>
      </c>
      <c r="I7210" s="3" t="s">
        <v>7308</v>
      </c>
      <c r="J7210" s="3" t="s">
        <v>1808</v>
      </c>
      <c r="K7210" s="3" t="s">
        <v>24</v>
      </c>
      <c r="L7210" s="3">
        <v>9.0</v>
      </c>
      <c r="M7210" s="3" t="s">
        <v>25</v>
      </c>
      <c r="N7210" s="3" t="s">
        <v>7326</v>
      </c>
      <c r="O7210" s="3" t="s">
        <v>477</v>
      </c>
      <c r="P7210" s="4">
        <v>29358.0</v>
      </c>
      <c r="Q7210" s="3" t="s">
        <v>132</v>
      </c>
      <c r="S7210" s="3" t="s">
        <v>34</v>
      </c>
    </row>
    <row r="7211">
      <c r="A7211" s="2">
        <v>42318.714895833335</v>
      </c>
      <c r="B7211" s="3">
        <v>53.0</v>
      </c>
      <c r="C7211" s="3" t="s">
        <v>7101</v>
      </c>
      <c r="D7211" s="3">
        <v>29.0</v>
      </c>
      <c r="E7211" s="3" t="s">
        <v>7127</v>
      </c>
      <c r="F7211" s="3">
        <v>3.0</v>
      </c>
      <c r="G7211" s="3">
        <v>10.0</v>
      </c>
      <c r="H7211" s="3" t="s">
        <v>7307</v>
      </c>
      <c r="I7211" s="3" t="s">
        <v>7308</v>
      </c>
      <c r="J7211" s="3" t="s">
        <v>1808</v>
      </c>
      <c r="K7211" s="3" t="s">
        <v>24</v>
      </c>
      <c r="L7211" s="3">
        <v>10.0</v>
      </c>
      <c r="M7211" s="3" t="s">
        <v>30</v>
      </c>
      <c r="N7211" s="3" t="s">
        <v>7327</v>
      </c>
      <c r="O7211" s="3" t="s">
        <v>812</v>
      </c>
      <c r="P7211" s="4">
        <v>25084.0</v>
      </c>
      <c r="Q7211" s="3" t="s">
        <v>110</v>
      </c>
      <c r="S7211" s="3" t="s">
        <v>34</v>
      </c>
    </row>
    <row r="7212">
      <c r="A7212" s="2">
        <v>42318.714895833335</v>
      </c>
      <c r="B7212" s="3">
        <v>53.0</v>
      </c>
      <c r="C7212" s="3" t="s">
        <v>7101</v>
      </c>
      <c r="D7212" s="3">
        <v>29.0</v>
      </c>
      <c r="E7212" s="3" t="s">
        <v>7127</v>
      </c>
      <c r="F7212" s="3">
        <v>3.0</v>
      </c>
      <c r="G7212" s="3">
        <v>10.0</v>
      </c>
      <c r="H7212" s="3" t="s">
        <v>7307</v>
      </c>
      <c r="I7212" s="3" t="s">
        <v>7308</v>
      </c>
      <c r="J7212" s="3" t="s">
        <v>1808</v>
      </c>
      <c r="K7212" s="3" t="s">
        <v>24</v>
      </c>
      <c r="L7212" s="3">
        <v>11.0</v>
      </c>
      <c r="M7212" s="3" t="s">
        <v>25</v>
      </c>
      <c r="N7212" s="3" t="s">
        <v>7328</v>
      </c>
      <c r="O7212" s="3" t="s">
        <v>2272</v>
      </c>
      <c r="P7212" s="4">
        <v>29351.0</v>
      </c>
      <c r="Q7212" s="3" t="s">
        <v>52</v>
      </c>
      <c r="S7212" s="3" t="s">
        <v>34</v>
      </c>
    </row>
    <row r="7213">
      <c r="A7213" s="2">
        <v>42318.714895833335</v>
      </c>
      <c r="B7213" s="3">
        <v>53.0</v>
      </c>
      <c r="C7213" s="3" t="s">
        <v>7101</v>
      </c>
      <c r="D7213" s="3">
        <v>29.0</v>
      </c>
      <c r="E7213" s="3" t="s">
        <v>7127</v>
      </c>
      <c r="F7213" s="3">
        <v>3.0</v>
      </c>
      <c r="G7213" s="3">
        <v>10.0</v>
      </c>
      <c r="H7213" s="3" t="s">
        <v>7307</v>
      </c>
      <c r="I7213" s="3" t="s">
        <v>7308</v>
      </c>
      <c r="J7213" s="3" t="s">
        <v>1808</v>
      </c>
      <c r="K7213" s="3" t="s">
        <v>24</v>
      </c>
      <c r="L7213" s="3">
        <v>12.0</v>
      </c>
      <c r="M7213" s="3" t="s">
        <v>30</v>
      </c>
      <c r="N7213" s="3" t="s">
        <v>7329</v>
      </c>
      <c r="O7213" s="3" t="s">
        <v>803</v>
      </c>
      <c r="P7213" s="4">
        <v>24712.0</v>
      </c>
      <c r="Q7213" s="3" t="s">
        <v>40</v>
      </c>
      <c r="S7213" s="3" t="s">
        <v>34</v>
      </c>
    </row>
    <row r="7214">
      <c r="A7214" s="2">
        <v>42318.714895833335</v>
      </c>
      <c r="B7214" s="3">
        <v>53.0</v>
      </c>
      <c r="C7214" s="3" t="s">
        <v>7101</v>
      </c>
      <c r="D7214" s="3">
        <v>29.0</v>
      </c>
      <c r="E7214" s="3" t="s">
        <v>7127</v>
      </c>
      <c r="F7214" s="3">
        <v>3.0</v>
      </c>
      <c r="G7214" s="3">
        <v>10.0</v>
      </c>
      <c r="H7214" s="3" t="s">
        <v>7307</v>
      </c>
      <c r="I7214" s="3" t="s">
        <v>7308</v>
      </c>
      <c r="J7214" s="3" t="s">
        <v>1808</v>
      </c>
      <c r="K7214" s="3" t="s">
        <v>24</v>
      </c>
      <c r="L7214" s="3">
        <v>13.0</v>
      </c>
      <c r="M7214" s="3" t="s">
        <v>25</v>
      </c>
      <c r="N7214" s="3" t="s">
        <v>7330</v>
      </c>
      <c r="O7214" s="3" t="s">
        <v>100</v>
      </c>
      <c r="P7214" s="4">
        <v>28031.0</v>
      </c>
      <c r="Q7214" s="3" t="s">
        <v>247</v>
      </c>
      <c r="S7214" s="3" t="s">
        <v>34</v>
      </c>
    </row>
    <row r="7215">
      <c r="A7215" s="2">
        <v>42318.714895833335</v>
      </c>
      <c r="B7215" s="3">
        <v>53.0</v>
      </c>
      <c r="C7215" s="3" t="s">
        <v>7101</v>
      </c>
      <c r="D7215" s="3">
        <v>29.0</v>
      </c>
      <c r="E7215" s="3" t="s">
        <v>7127</v>
      </c>
      <c r="F7215" s="3">
        <v>3.0</v>
      </c>
      <c r="G7215" s="3">
        <v>10.0</v>
      </c>
      <c r="H7215" s="3" t="s">
        <v>7307</v>
      </c>
      <c r="I7215" s="3" t="s">
        <v>7308</v>
      </c>
      <c r="J7215" s="3" t="s">
        <v>1808</v>
      </c>
      <c r="K7215" s="3" t="s">
        <v>24</v>
      </c>
      <c r="L7215" s="3">
        <v>14.0</v>
      </c>
      <c r="M7215" s="3" t="s">
        <v>30</v>
      </c>
      <c r="N7215" s="3" t="s">
        <v>7331</v>
      </c>
      <c r="O7215" s="3" t="s">
        <v>1739</v>
      </c>
      <c r="P7215" s="4">
        <v>19446.0</v>
      </c>
      <c r="Q7215" s="3" t="s">
        <v>49</v>
      </c>
      <c r="S7215" s="3" t="s">
        <v>34</v>
      </c>
    </row>
    <row r="7216">
      <c r="A7216" s="2">
        <v>42318.714895833335</v>
      </c>
      <c r="B7216" s="3">
        <v>53.0</v>
      </c>
      <c r="C7216" s="3" t="s">
        <v>7101</v>
      </c>
      <c r="D7216" s="3">
        <v>29.0</v>
      </c>
      <c r="E7216" s="3" t="s">
        <v>7127</v>
      </c>
      <c r="F7216" s="3">
        <v>3.0</v>
      </c>
      <c r="G7216" s="3">
        <v>10.0</v>
      </c>
      <c r="H7216" s="3" t="s">
        <v>7307</v>
      </c>
      <c r="I7216" s="3" t="s">
        <v>7308</v>
      </c>
      <c r="J7216" s="3" t="s">
        <v>1808</v>
      </c>
      <c r="K7216" s="3" t="s">
        <v>24</v>
      </c>
      <c r="L7216" s="3">
        <v>15.0</v>
      </c>
      <c r="M7216" s="3" t="s">
        <v>25</v>
      </c>
      <c r="N7216" s="3" t="s">
        <v>579</v>
      </c>
      <c r="O7216" s="3" t="s">
        <v>1593</v>
      </c>
      <c r="P7216" s="4">
        <v>24567.0</v>
      </c>
      <c r="Q7216" s="3" t="s">
        <v>7332</v>
      </c>
      <c r="S7216" s="3" t="s">
        <v>34</v>
      </c>
    </row>
    <row r="7217">
      <c r="A7217" s="2">
        <v>42318.714895833335</v>
      </c>
      <c r="B7217" s="3">
        <v>53.0</v>
      </c>
      <c r="C7217" s="3" t="s">
        <v>7101</v>
      </c>
      <c r="D7217" s="3">
        <v>29.0</v>
      </c>
      <c r="E7217" s="3" t="s">
        <v>7127</v>
      </c>
      <c r="F7217" s="3">
        <v>3.0</v>
      </c>
      <c r="G7217" s="3">
        <v>10.0</v>
      </c>
      <c r="H7217" s="3" t="s">
        <v>7307</v>
      </c>
      <c r="I7217" s="3" t="s">
        <v>7308</v>
      </c>
      <c r="J7217" s="3" t="s">
        <v>1808</v>
      </c>
      <c r="K7217" s="3" t="s">
        <v>24</v>
      </c>
      <c r="L7217" s="3">
        <v>16.0</v>
      </c>
      <c r="M7217" s="3" t="s">
        <v>30</v>
      </c>
      <c r="N7217" s="3" t="s">
        <v>7333</v>
      </c>
      <c r="O7217" s="3" t="s">
        <v>1012</v>
      </c>
      <c r="P7217" s="4">
        <v>18261.0</v>
      </c>
      <c r="Q7217" s="3" t="s">
        <v>105</v>
      </c>
      <c r="S7217" s="3" t="s">
        <v>34</v>
      </c>
    </row>
    <row r="7218">
      <c r="A7218" s="2">
        <v>42318.714895833335</v>
      </c>
      <c r="B7218" s="3">
        <v>53.0</v>
      </c>
      <c r="C7218" s="3" t="s">
        <v>7101</v>
      </c>
      <c r="D7218" s="3">
        <v>29.0</v>
      </c>
      <c r="E7218" s="3" t="s">
        <v>7127</v>
      </c>
      <c r="F7218" s="3">
        <v>3.0</v>
      </c>
      <c r="G7218" s="3">
        <v>10.0</v>
      </c>
      <c r="H7218" s="3" t="s">
        <v>7307</v>
      </c>
      <c r="I7218" s="3" t="s">
        <v>7308</v>
      </c>
      <c r="J7218" s="3" t="s">
        <v>1808</v>
      </c>
      <c r="K7218" s="3" t="s">
        <v>24</v>
      </c>
      <c r="L7218" s="3">
        <v>17.0</v>
      </c>
      <c r="M7218" s="3" t="s">
        <v>25</v>
      </c>
      <c r="N7218" s="3" t="s">
        <v>7334</v>
      </c>
      <c r="O7218" s="3" t="s">
        <v>477</v>
      </c>
      <c r="P7218" s="4">
        <v>32181.0</v>
      </c>
      <c r="Q7218" s="3" t="s">
        <v>43</v>
      </c>
      <c r="S7218" s="3" t="s">
        <v>34</v>
      </c>
    </row>
    <row r="7219">
      <c r="A7219" s="2">
        <v>42318.714895833335</v>
      </c>
      <c r="B7219" s="3">
        <v>53.0</v>
      </c>
      <c r="C7219" s="3" t="s">
        <v>7101</v>
      </c>
      <c r="D7219" s="3">
        <v>29.0</v>
      </c>
      <c r="E7219" s="3" t="s">
        <v>7127</v>
      </c>
      <c r="F7219" s="3">
        <v>3.0</v>
      </c>
      <c r="G7219" s="3">
        <v>10.0</v>
      </c>
      <c r="H7219" s="3" t="s">
        <v>7307</v>
      </c>
      <c r="I7219" s="3" t="s">
        <v>7308</v>
      </c>
      <c r="J7219" s="3" t="s">
        <v>1808</v>
      </c>
      <c r="K7219" s="3" t="s">
        <v>24</v>
      </c>
      <c r="L7219" s="3">
        <v>18.0</v>
      </c>
      <c r="M7219" s="3" t="s">
        <v>30</v>
      </c>
      <c r="N7219" s="3" t="s">
        <v>7335</v>
      </c>
      <c r="O7219" s="3" t="s">
        <v>626</v>
      </c>
      <c r="P7219" s="4">
        <v>16139.0</v>
      </c>
      <c r="Q7219" s="3" t="s">
        <v>86</v>
      </c>
      <c r="S7219" s="3" t="s">
        <v>34</v>
      </c>
    </row>
    <row r="7220">
      <c r="A7220" s="2">
        <v>42318.714895833335</v>
      </c>
      <c r="B7220" s="3">
        <v>53.0</v>
      </c>
      <c r="C7220" s="3" t="s">
        <v>7101</v>
      </c>
      <c r="D7220" s="3">
        <v>29.0</v>
      </c>
      <c r="E7220" s="3" t="s">
        <v>7127</v>
      </c>
      <c r="F7220" s="3">
        <v>3.0</v>
      </c>
      <c r="G7220" s="3">
        <v>10.0</v>
      </c>
      <c r="H7220" s="3" t="s">
        <v>7307</v>
      </c>
      <c r="I7220" s="3" t="s">
        <v>7308</v>
      </c>
      <c r="J7220" s="3" t="s">
        <v>1808</v>
      </c>
      <c r="K7220" s="3" t="s">
        <v>24</v>
      </c>
      <c r="L7220" s="3">
        <v>19.0</v>
      </c>
      <c r="M7220" s="3" t="s">
        <v>25</v>
      </c>
      <c r="N7220" s="3" t="s">
        <v>7336</v>
      </c>
      <c r="O7220" s="3" t="s">
        <v>275</v>
      </c>
      <c r="P7220" s="4">
        <v>20340.0</v>
      </c>
      <c r="Q7220" s="3" t="s">
        <v>52</v>
      </c>
      <c r="S7220" s="3" t="s">
        <v>34</v>
      </c>
    </row>
    <row r="7221">
      <c r="A7221" s="2">
        <v>42318.714895833335</v>
      </c>
      <c r="B7221" s="3">
        <v>53.0</v>
      </c>
      <c r="C7221" s="3" t="s">
        <v>7101</v>
      </c>
      <c r="D7221" s="3">
        <v>29.0</v>
      </c>
      <c r="E7221" s="3" t="s">
        <v>7127</v>
      </c>
      <c r="F7221" s="3">
        <v>3.0</v>
      </c>
      <c r="G7221" s="3">
        <v>10.0</v>
      </c>
      <c r="H7221" s="3" t="s">
        <v>7307</v>
      </c>
      <c r="I7221" s="3" t="s">
        <v>7308</v>
      </c>
      <c r="J7221" s="3" t="s">
        <v>1808</v>
      </c>
      <c r="K7221" s="3" t="s">
        <v>24</v>
      </c>
      <c r="L7221" s="3">
        <v>20.0</v>
      </c>
      <c r="M7221" s="3" t="s">
        <v>30</v>
      </c>
      <c r="N7221" s="3" t="s">
        <v>7337</v>
      </c>
      <c r="O7221" s="3" t="s">
        <v>2199</v>
      </c>
      <c r="P7221" s="4">
        <v>17789.0</v>
      </c>
      <c r="Q7221" s="3" t="s">
        <v>49</v>
      </c>
      <c r="S7221" s="3" t="s">
        <v>34</v>
      </c>
    </row>
    <row r="7222">
      <c r="A7222" s="2">
        <v>42318.714895833335</v>
      </c>
      <c r="B7222" s="3">
        <v>53.0</v>
      </c>
      <c r="C7222" s="3" t="s">
        <v>7101</v>
      </c>
      <c r="D7222" s="3">
        <v>29.0</v>
      </c>
      <c r="E7222" s="3" t="s">
        <v>7127</v>
      </c>
      <c r="F7222" s="3">
        <v>3.0</v>
      </c>
      <c r="G7222" s="3">
        <v>10.0</v>
      </c>
      <c r="H7222" s="3" t="s">
        <v>7307</v>
      </c>
      <c r="I7222" s="3" t="s">
        <v>7308</v>
      </c>
      <c r="J7222" s="3" t="s">
        <v>1808</v>
      </c>
      <c r="K7222" s="3" t="s">
        <v>24</v>
      </c>
      <c r="L7222" s="3">
        <v>21.0</v>
      </c>
      <c r="M7222" s="3" t="s">
        <v>25</v>
      </c>
      <c r="N7222" s="3" t="s">
        <v>7338</v>
      </c>
      <c r="O7222" s="3" t="s">
        <v>42</v>
      </c>
      <c r="P7222" s="4">
        <v>26935.0</v>
      </c>
      <c r="Q7222" s="3" t="s">
        <v>79</v>
      </c>
      <c r="S7222" s="3" t="s">
        <v>34</v>
      </c>
    </row>
    <row r="7223">
      <c r="A7223" s="2">
        <v>42318.714895833335</v>
      </c>
      <c r="B7223" s="3">
        <v>53.0</v>
      </c>
      <c r="C7223" s="3" t="s">
        <v>7101</v>
      </c>
      <c r="D7223" s="3">
        <v>29.0</v>
      </c>
      <c r="E7223" s="3" t="s">
        <v>7127</v>
      </c>
      <c r="F7223" s="3">
        <v>3.0</v>
      </c>
      <c r="G7223" s="3">
        <v>10.0</v>
      </c>
      <c r="H7223" s="3" t="s">
        <v>7307</v>
      </c>
      <c r="I7223" s="3" t="s">
        <v>7308</v>
      </c>
      <c r="J7223" s="3" t="s">
        <v>1808</v>
      </c>
      <c r="K7223" s="3" t="s">
        <v>24</v>
      </c>
      <c r="L7223" s="3">
        <v>22.0</v>
      </c>
      <c r="M7223" s="3" t="s">
        <v>30</v>
      </c>
      <c r="N7223" s="3" t="s">
        <v>7339</v>
      </c>
      <c r="O7223" s="3" t="s">
        <v>1197</v>
      </c>
      <c r="P7223" s="4">
        <v>25724.0</v>
      </c>
      <c r="Q7223" s="3" t="s">
        <v>79</v>
      </c>
      <c r="S7223" s="3" t="s">
        <v>34</v>
      </c>
    </row>
    <row r="7224">
      <c r="A7224" s="2">
        <v>42318.714895833335</v>
      </c>
      <c r="B7224" s="3">
        <v>53.0</v>
      </c>
      <c r="C7224" s="3" t="s">
        <v>7101</v>
      </c>
      <c r="D7224" s="3">
        <v>29.0</v>
      </c>
      <c r="E7224" s="3" t="s">
        <v>7127</v>
      </c>
      <c r="F7224" s="3">
        <v>3.0</v>
      </c>
      <c r="G7224" s="3">
        <v>10.0</v>
      </c>
      <c r="H7224" s="3" t="s">
        <v>7307</v>
      </c>
      <c r="I7224" s="3" t="s">
        <v>7308</v>
      </c>
      <c r="J7224" s="3" t="s">
        <v>1808</v>
      </c>
      <c r="K7224" s="3" t="s">
        <v>24</v>
      </c>
      <c r="L7224" s="3">
        <v>23.0</v>
      </c>
      <c r="M7224" s="3" t="s">
        <v>25</v>
      </c>
      <c r="N7224" s="3" t="s">
        <v>2995</v>
      </c>
      <c r="O7224" s="3" t="s">
        <v>2736</v>
      </c>
      <c r="P7224" s="4">
        <v>26285.0</v>
      </c>
      <c r="Q7224" s="3" t="s">
        <v>132</v>
      </c>
      <c r="S7224" s="3" t="s">
        <v>34</v>
      </c>
    </row>
    <row r="7225">
      <c r="A7225" s="2">
        <v>42318.714895833335</v>
      </c>
      <c r="B7225" s="3">
        <v>53.0</v>
      </c>
      <c r="C7225" s="3" t="s">
        <v>7101</v>
      </c>
      <c r="D7225" s="3">
        <v>29.0</v>
      </c>
      <c r="E7225" s="3" t="s">
        <v>7127</v>
      </c>
      <c r="F7225" s="3">
        <v>3.0</v>
      </c>
      <c r="G7225" s="3">
        <v>10.0</v>
      </c>
      <c r="H7225" s="3" t="s">
        <v>7307</v>
      </c>
      <c r="I7225" s="3" t="s">
        <v>7308</v>
      </c>
      <c r="J7225" s="3" t="s">
        <v>1808</v>
      </c>
      <c r="K7225" s="3" t="s">
        <v>24</v>
      </c>
      <c r="L7225" s="3">
        <v>24.0</v>
      </c>
      <c r="M7225" s="3" t="s">
        <v>30</v>
      </c>
      <c r="N7225" s="3" t="s">
        <v>3484</v>
      </c>
      <c r="O7225" s="3" t="s">
        <v>32</v>
      </c>
      <c r="P7225" s="4">
        <v>31404.0</v>
      </c>
      <c r="Q7225" s="3" t="s">
        <v>132</v>
      </c>
      <c r="S7225" s="3" t="s">
        <v>34</v>
      </c>
    </row>
    <row r="7226">
      <c r="A7226" s="2">
        <v>42318.714895833335</v>
      </c>
      <c r="B7226" s="3">
        <v>53.0</v>
      </c>
      <c r="C7226" s="3" t="s">
        <v>7101</v>
      </c>
      <c r="D7226" s="3">
        <v>29.0</v>
      </c>
      <c r="E7226" s="3" t="s">
        <v>7127</v>
      </c>
      <c r="F7226" s="3">
        <v>3.0</v>
      </c>
      <c r="G7226" s="3">
        <v>10.0</v>
      </c>
      <c r="H7226" s="3" t="s">
        <v>7307</v>
      </c>
      <c r="I7226" s="3" t="s">
        <v>7308</v>
      </c>
      <c r="J7226" s="3" t="s">
        <v>1808</v>
      </c>
      <c r="K7226" s="3" t="s">
        <v>24</v>
      </c>
      <c r="L7226" s="3">
        <v>25.0</v>
      </c>
      <c r="M7226" s="3" t="s">
        <v>25</v>
      </c>
      <c r="N7226" s="3" t="s">
        <v>7340</v>
      </c>
      <c r="O7226" s="3" t="s">
        <v>7341</v>
      </c>
      <c r="P7226" s="4">
        <v>29200.0</v>
      </c>
      <c r="Q7226" s="3" t="s">
        <v>72</v>
      </c>
      <c r="S7226" s="3" t="s">
        <v>34</v>
      </c>
    </row>
    <row r="7227">
      <c r="A7227" s="2">
        <v>42318.714895833335</v>
      </c>
      <c r="B7227" s="3">
        <v>53.0</v>
      </c>
      <c r="C7227" s="3" t="s">
        <v>7101</v>
      </c>
      <c r="D7227" s="3">
        <v>35.0</v>
      </c>
      <c r="E7227" s="3" t="s">
        <v>7158</v>
      </c>
      <c r="F7227" s="3">
        <v>3.0</v>
      </c>
      <c r="G7227" s="3">
        <v>10.0</v>
      </c>
      <c r="H7227" s="3" t="s">
        <v>7307</v>
      </c>
      <c r="I7227" s="3" t="s">
        <v>7308</v>
      </c>
      <c r="J7227" s="3" t="s">
        <v>1808</v>
      </c>
      <c r="K7227" s="3" t="s">
        <v>24</v>
      </c>
      <c r="L7227" s="3">
        <v>1.0</v>
      </c>
      <c r="M7227" s="3" t="s">
        <v>25</v>
      </c>
      <c r="N7227" s="3" t="s">
        <v>6735</v>
      </c>
      <c r="O7227" s="3" t="s">
        <v>251</v>
      </c>
      <c r="P7227" s="4">
        <v>21333.0</v>
      </c>
      <c r="Q7227" s="3" t="s">
        <v>52</v>
      </c>
      <c r="S7227" s="3" t="s">
        <v>34</v>
      </c>
    </row>
    <row r="7228">
      <c r="A7228" s="2">
        <v>42318.714895833335</v>
      </c>
      <c r="B7228" s="3">
        <v>53.0</v>
      </c>
      <c r="C7228" s="3" t="s">
        <v>7101</v>
      </c>
      <c r="D7228" s="3">
        <v>35.0</v>
      </c>
      <c r="E7228" s="3" t="s">
        <v>7158</v>
      </c>
      <c r="F7228" s="3">
        <v>3.0</v>
      </c>
      <c r="G7228" s="3">
        <v>10.0</v>
      </c>
      <c r="H7228" s="3" t="s">
        <v>7307</v>
      </c>
      <c r="I7228" s="3" t="s">
        <v>7308</v>
      </c>
      <c r="J7228" s="3" t="s">
        <v>1808</v>
      </c>
      <c r="K7228" s="3" t="s">
        <v>24</v>
      </c>
      <c r="L7228" s="3">
        <v>2.0</v>
      </c>
      <c r="M7228" s="3" t="s">
        <v>30</v>
      </c>
      <c r="N7228" s="3" t="s">
        <v>2261</v>
      </c>
      <c r="O7228" s="3" t="s">
        <v>2255</v>
      </c>
      <c r="P7228" s="4">
        <v>26490.0</v>
      </c>
      <c r="Q7228" s="3" t="s">
        <v>37</v>
      </c>
      <c r="S7228" s="3" t="s">
        <v>34</v>
      </c>
    </row>
    <row r="7229">
      <c r="A7229" s="2">
        <v>42318.714895833335</v>
      </c>
      <c r="B7229" s="3">
        <v>53.0</v>
      </c>
      <c r="C7229" s="3" t="s">
        <v>7101</v>
      </c>
      <c r="D7229" s="3">
        <v>35.0</v>
      </c>
      <c r="E7229" s="3" t="s">
        <v>7158</v>
      </c>
      <c r="F7229" s="3">
        <v>3.0</v>
      </c>
      <c r="G7229" s="3">
        <v>10.0</v>
      </c>
      <c r="H7229" s="3" t="s">
        <v>7307</v>
      </c>
      <c r="I7229" s="3" t="s">
        <v>7308</v>
      </c>
      <c r="J7229" s="3" t="s">
        <v>1808</v>
      </c>
      <c r="K7229" s="3" t="s">
        <v>24</v>
      </c>
      <c r="L7229" s="3">
        <v>3.0</v>
      </c>
      <c r="M7229" s="3" t="s">
        <v>25</v>
      </c>
      <c r="N7229" s="3" t="s">
        <v>763</v>
      </c>
      <c r="O7229" s="3" t="s">
        <v>319</v>
      </c>
      <c r="P7229" s="4">
        <v>25820.0</v>
      </c>
      <c r="Q7229" s="3" t="s">
        <v>75</v>
      </c>
      <c r="S7229" s="3" t="s">
        <v>34</v>
      </c>
    </row>
    <row r="7230">
      <c r="A7230" s="2">
        <v>42318.714895833335</v>
      </c>
      <c r="B7230" s="3">
        <v>53.0</v>
      </c>
      <c r="C7230" s="3" t="s">
        <v>7101</v>
      </c>
      <c r="D7230" s="3">
        <v>35.0</v>
      </c>
      <c r="E7230" s="3" t="s">
        <v>7158</v>
      </c>
      <c r="F7230" s="3">
        <v>3.0</v>
      </c>
      <c r="G7230" s="3">
        <v>10.0</v>
      </c>
      <c r="H7230" s="3" t="s">
        <v>7307</v>
      </c>
      <c r="I7230" s="3" t="s">
        <v>7308</v>
      </c>
      <c r="J7230" s="3" t="s">
        <v>1808</v>
      </c>
      <c r="K7230" s="3" t="s">
        <v>24</v>
      </c>
      <c r="L7230" s="3">
        <v>4.0</v>
      </c>
      <c r="M7230" s="3" t="s">
        <v>30</v>
      </c>
      <c r="N7230" s="3" t="s">
        <v>7342</v>
      </c>
      <c r="O7230" s="3" t="s">
        <v>626</v>
      </c>
      <c r="P7230" s="4">
        <v>21046.0</v>
      </c>
      <c r="Q7230" s="3" t="s">
        <v>37</v>
      </c>
      <c r="S7230" s="3" t="s">
        <v>34</v>
      </c>
    </row>
    <row r="7231">
      <c r="A7231" s="2">
        <v>42318.714895833335</v>
      </c>
      <c r="B7231" s="3">
        <v>53.0</v>
      </c>
      <c r="C7231" s="3" t="s">
        <v>7101</v>
      </c>
      <c r="D7231" s="3">
        <v>35.0</v>
      </c>
      <c r="E7231" s="3" t="s">
        <v>7158</v>
      </c>
      <c r="F7231" s="3">
        <v>3.0</v>
      </c>
      <c r="G7231" s="3">
        <v>10.0</v>
      </c>
      <c r="H7231" s="3" t="s">
        <v>7307</v>
      </c>
      <c r="I7231" s="3" t="s">
        <v>7308</v>
      </c>
      <c r="J7231" s="3" t="s">
        <v>1808</v>
      </c>
      <c r="K7231" s="3" t="s">
        <v>24</v>
      </c>
      <c r="L7231" s="3">
        <v>5.0</v>
      </c>
      <c r="M7231" s="3" t="s">
        <v>25</v>
      </c>
      <c r="N7231" s="3" t="s">
        <v>7343</v>
      </c>
      <c r="O7231" s="3" t="s">
        <v>523</v>
      </c>
      <c r="P7231" s="4">
        <v>23825.0</v>
      </c>
      <c r="Q7231" s="3" t="s">
        <v>132</v>
      </c>
      <c r="S7231" s="3" t="s">
        <v>34</v>
      </c>
    </row>
    <row r="7232">
      <c r="A7232" s="2">
        <v>42318.714895833335</v>
      </c>
      <c r="B7232" s="3">
        <v>53.0</v>
      </c>
      <c r="C7232" s="3" t="s">
        <v>7101</v>
      </c>
      <c r="D7232" s="3">
        <v>35.0</v>
      </c>
      <c r="E7232" s="3" t="s">
        <v>7158</v>
      </c>
      <c r="F7232" s="3">
        <v>3.0</v>
      </c>
      <c r="G7232" s="3">
        <v>10.0</v>
      </c>
      <c r="H7232" s="3" t="s">
        <v>7307</v>
      </c>
      <c r="I7232" s="3" t="s">
        <v>7308</v>
      </c>
      <c r="J7232" s="3" t="s">
        <v>1808</v>
      </c>
      <c r="K7232" s="3" t="s">
        <v>24</v>
      </c>
      <c r="L7232" s="3">
        <v>6.0</v>
      </c>
      <c r="M7232" s="3" t="s">
        <v>30</v>
      </c>
      <c r="N7232" s="3" t="s">
        <v>7344</v>
      </c>
      <c r="O7232" s="3" t="s">
        <v>490</v>
      </c>
      <c r="P7232" s="4">
        <v>22895.0</v>
      </c>
      <c r="Q7232" s="3" t="s">
        <v>132</v>
      </c>
      <c r="S7232" s="3" t="s">
        <v>34</v>
      </c>
    </row>
    <row r="7233">
      <c r="A7233" s="2">
        <v>42318.714895833335</v>
      </c>
      <c r="B7233" s="3">
        <v>53.0</v>
      </c>
      <c r="C7233" s="3" t="s">
        <v>7101</v>
      </c>
      <c r="D7233" s="3">
        <v>35.0</v>
      </c>
      <c r="E7233" s="3" t="s">
        <v>7158</v>
      </c>
      <c r="F7233" s="3">
        <v>3.0</v>
      </c>
      <c r="G7233" s="3">
        <v>10.0</v>
      </c>
      <c r="H7233" s="3" t="s">
        <v>7307</v>
      </c>
      <c r="I7233" s="3" t="s">
        <v>7308</v>
      </c>
      <c r="J7233" s="3" t="s">
        <v>1808</v>
      </c>
      <c r="K7233" s="3" t="s">
        <v>24</v>
      </c>
      <c r="L7233" s="3">
        <v>7.0</v>
      </c>
      <c r="M7233" s="3" t="s">
        <v>25</v>
      </c>
      <c r="N7233" s="3" t="s">
        <v>7345</v>
      </c>
      <c r="O7233" s="3" t="s">
        <v>297</v>
      </c>
      <c r="P7233" s="4">
        <v>25154.0</v>
      </c>
      <c r="Q7233" s="3" t="s">
        <v>110</v>
      </c>
      <c r="S7233" s="3" t="s">
        <v>34</v>
      </c>
    </row>
    <row r="7234">
      <c r="A7234" s="2">
        <v>42318.714895833335</v>
      </c>
      <c r="B7234" s="3">
        <v>53.0</v>
      </c>
      <c r="C7234" s="3" t="s">
        <v>7101</v>
      </c>
      <c r="D7234" s="3">
        <v>35.0</v>
      </c>
      <c r="E7234" s="3" t="s">
        <v>7158</v>
      </c>
      <c r="F7234" s="3">
        <v>3.0</v>
      </c>
      <c r="G7234" s="3">
        <v>10.0</v>
      </c>
      <c r="H7234" s="3" t="s">
        <v>7307</v>
      </c>
      <c r="I7234" s="3" t="s">
        <v>7308</v>
      </c>
      <c r="J7234" s="3" t="s">
        <v>1808</v>
      </c>
      <c r="K7234" s="3" t="s">
        <v>24</v>
      </c>
      <c r="L7234" s="3">
        <v>8.0</v>
      </c>
      <c r="M7234" s="3" t="s">
        <v>30</v>
      </c>
      <c r="N7234" s="3" t="s">
        <v>7267</v>
      </c>
      <c r="O7234" s="3" t="s">
        <v>2255</v>
      </c>
      <c r="P7234" s="4">
        <v>18868.0</v>
      </c>
      <c r="Q7234" s="3" t="s">
        <v>247</v>
      </c>
      <c r="S7234" s="3" t="s">
        <v>34</v>
      </c>
    </row>
    <row r="7235">
      <c r="A7235" s="2">
        <v>42318.714895833335</v>
      </c>
      <c r="B7235" s="3">
        <v>53.0</v>
      </c>
      <c r="C7235" s="3" t="s">
        <v>7101</v>
      </c>
      <c r="D7235" s="3">
        <v>35.0</v>
      </c>
      <c r="E7235" s="3" t="s">
        <v>7158</v>
      </c>
      <c r="F7235" s="3">
        <v>3.0</v>
      </c>
      <c r="G7235" s="3">
        <v>10.0</v>
      </c>
      <c r="H7235" s="3" t="s">
        <v>7307</v>
      </c>
      <c r="I7235" s="3" t="s">
        <v>7308</v>
      </c>
      <c r="J7235" s="3" t="s">
        <v>1808</v>
      </c>
      <c r="K7235" s="3" t="s">
        <v>24</v>
      </c>
      <c r="L7235" s="3">
        <v>9.0</v>
      </c>
      <c r="M7235" s="3" t="s">
        <v>25</v>
      </c>
      <c r="N7235" s="3" t="s">
        <v>7346</v>
      </c>
      <c r="O7235" s="3" t="s">
        <v>796</v>
      </c>
      <c r="P7235" s="4">
        <v>27886.0</v>
      </c>
      <c r="Q7235" s="3" t="s">
        <v>372</v>
      </c>
      <c r="S7235" s="3" t="s">
        <v>34</v>
      </c>
    </row>
    <row r="7236">
      <c r="A7236" s="2">
        <v>42318.714895833335</v>
      </c>
      <c r="B7236" s="3">
        <v>53.0</v>
      </c>
      <c r="C7236" s="3" t="s">
        <v>7101</v>
      </c>
      <c r="D7236" s="3">
        <v>35.0</v>
      </c>
      <c r="E7236" s="3" t="s">
        <v>7158</v>
      </c>
      <c r="F7236" s="3">
        <v>3.0</v>
      </c>
      <c r="G7236" s="3">
        <v>10.0</v>
      </c>
      <c r="H7236" s="3" t="s">
        <v>7307</v>
      </c>
      <c r="I7236" s="3" t="s">
        <v>7308</v>
      </c>
      <c r="J7236" s="3" t="s">
        <v>1808</v>
      </c>
      <c r="K7236" s="3" t="s">
        <v>24</v>
      </c>
      <c r="L7236" s="3">
        <v>10.0</v>
      </c>
      <c r="M7236" s="3" t="s">
        <v>30</v>
      </c>
      <c r="N7236" s="3" t="s">
        <v>7347</v>
      </c>
      <c r="O7236" s="3" t="s">
        <v>2255</v>
      </c>
      <c r="P7236" s="4">
        <v>27625.0</v>
      </c>
      <c r="Q7236" s="3" t="s">
        <v>46</v>
      </c>
      <c r="S7236" s="3" t="s">
        <v>34</v>
      </c>
    </row>
    <row r="7237">
      <c r="A7237" s="2">
        <v>42318.714895833335</v>
      </c>
      <c r="B7237" s="3">
        <v>53.0</v>
      </c>
      <c r="C7237" s="3" t="s">
        <v>7101</v>
      </c>
      <c r="D7237" s="3">
        <v>35.0</v>
      </c>
      <c r="E7237" s="3" t="s">
        <v>7158</v>
      </c>
      <c r="F7237" s="3">
        <v>3.0</v>
      </c>
      <c r="G7237" s="3">
        <v>10.0</v>
      </c>
      <c r="H7237" s="3" t="s">
        <v>7307</v>
      </c>
      <c r="I7237" s="3" t="s">
        <v>7308</v>
      </c>
      <c r="J7237" s="3" t="s">
        <v>1808</v>
      </c>
      <c r="K7237" s="3" t="s">
        <v>24</v>
      </c>
      <c r="L7237" s="3">
        <v>11.0</v>
      </c>
      <c r="M7237" s="3" t="s">
        <v>25</v>
      </c>
      <c r="N7237" s="3" t="s">
        <v>7348</v>
      </c>
      <c r="O7237" s="3" t="s">
        <v>305</v>
      </c>
      <c r="P7237" s="4">
        <v>22777.0</v>
      </c>
      <c r="Q7237" s="3" t="s">
        <v>60</v>
      </c>
      <c r="S7237" s="3" t="s">
        <v>34</v>
      </c>
    </row>
    <row r="7238">
      <c r="A7238" s="2">
        <v>42318.714895833335</v>
      </c>
      <c r="B7238" s="3">
        <v>53.0</v>
      </c>
      <c r="C7238" s="3" t="s">
        <v>7101</v>
      </c>
      <c r="D7238" s="3">
        <v>35.0</v>
      </c>
      <c r="E7238" s="3" t="s">
        <v>7158</v>
      </c>
      <c r="F7238" s="3">
        <v>3.0</v>
      </c>
      <c r="G7238" s="3">
        <v>10.0</v>
      </c>
      <c r="H7238" s="3" t="s">
        <v>7307</v>
      </c>
      <c r="I7238" s="3" t="s">
        <v>7308</v>
      </c>
      <c r="J7238" s="3" t="s">
        <v>1808</v>
      </c>
      <c r="K7238" s="3" t="s">
        <v>24</v>
      </c>
      <c r="L7238" s="3">
        <v>12.0</v>
      </c>
      <c r="M7238" s="3" t="s">
        <v>30</v>
      </c>
      <c r="N7238" s="3" t="s">
        <v>7349</v>
      </c>
      <c r="O7238" s="3" t="s">
        <v>7312</v>
      </c>
      <c r="P7238" s="4">
        <v>31548.0</v>
      </c>
      <c r="Q7238" s="3" t="s">
        <v>52</v>
      </c>
      <c r="S7238" s="3" t="s">
        <v>34</v>
      </c>
    </row>
    <row r="7239">
      <c r="A7239" s="2">
        <v>42318.714895833335</v>
      </c>
      <c r="B7239" s="3">
        <v>53.0</v>
      </c>
      <c r="C7239" s="3" t="s">
        <v>7101</v>
      </c>
      <c r="D7239" s="3">
        <v>35.0</v>
      </c>
      <c r="E7239" s="3" t="s">
        <v>7158</v>
      </c>
      <c r="F7239" s="3">
        <v>3.0</v>
      </c>
      <c r="G7239" s="3">
        <v>10.0</v>
      </c>
      <c r="H7239" s="3" t="s">
        <v>7307</v>
      </c>
      <c r="I7239" s="3" t="s">
        <v>7308</v>
      </c>
      <c r="J7239" s="3" t="s">
        <v>1808</v>
      </c>
      <c r="K7239" s="3" t="s">
        <v>24</v>
      </c>
      <c r="L7239" s="3">
        <v>13.0</v>
      </c>
      <c r="M7239" s="3" t="s">
        <v>25</v>
      </c>
      <c r="N7239" s="3" t="s">
        <v>7350</v>
      </c>
      <c r="O7239" s="3" t="s">
        <v>275</v>
      </c>
      <c r="P7239" s="4">
        <v>23927.0</v>
      </c>
      <c r="Q7239" s="3" t="s">
        <v>79</v>
      </c>
      <c r="S7239" s="3" t="s">
        <v>34</v>
      </c>
    </row>
    <row r="7240">
      <c r="A7240" s="2">
        <v>42318.714895833335</v>
      </c>
      <c r="B7240" s="3">
        <v>53.0</v>
      </c>
      <c r="C7240" s="3" t="s">
        <v>7101</v>
      </c>
      <c r="D7240" s="3">
        <v>35.0</v>
      </c>
      <c r="E7240" s="3" t="s">
        <v>7158</v>
      </c>
      <c r="F7240" s="3">
        <v>3.0</v>
      </c>
      <c r="G7240" s="3">
        <v>10.0</v>
      </c>
      <c r="H7240" s="3" t="s">
        <v>7307</v>
      </c>
      <c r="I7240" s="3" t="s">
        <v>7308</v>
      </c>
      <c r="J7240" s="3" t="s">
        <v>1808</v>
      </c>
      <c r="K7240" s="3" t="s">
        <v>24</v>
      </c>
      <c r="L7240" s="3">
        <v>14.0</v>
      </c>
      <c r="M7240" s="3" t="s">
        <v>30</v>
      </c>
      <c r="N7240" s="3" t="s">
        <v>7351</v>
      </c>
      <c r="O7240" s="3" t="s">
        <v>139</v>
      </c>
      <c r="P7240" s="4">
        <v>27462.0</v>
      </c>
      <c r="Q7240" s="3" t="s">
        <v>40</v>
      </c>
      <c r="S7240" s="3" t="s">
        <v>34</v>
      </c>
    </row>
    <row r="7241">
      <c r="A7241" s="2">
        <v>42318.714895833335</v>
      </c>
      <c r="B7241" s="3">
        <v>53.0</v>
      </c>
      <c r="C7241" s="3" t="s">
        <v>7101</v>
      </c>
      <c r="D7241" s="3">
        <v>35.0</v>
      </c>
      <c r="E7241" s="3" t="s">
        <v>7158</v>
      </c>
      <c r="F7241" s="3">
        <v>3.0</v>
      </c>
      <c r="G7241" s="3">
        <v>10.0</v>
      </c>
      <c r="H7241" s="3" t="s">
        <v>7307</v>
      </c>
      <c r="I7241" s="3" t="s">
        <v>7308</v>
      </c>
      <c r="J7241" s="3" t="s">
        <v>1808</v>
      </c>
      <c r="K7241" s="3" t="s">
        <v>24</v>
      </c>
      <c r="L7241" s="3">
        <v>15.0</v>
      </c>
      <c r="M7241" s="3" t="s">
        <v>25</v>
      </c>
      <c r="N7241" s="3" t="s">
        <v>7352</v>
      </c>
      <c r="O7241" s="3" t="s">
        <v>492</v>
      </c>
      <c r="P7241" s="4">
        <v>18274.0</v>
      </c>
      <c r="Q7241" s="3" t="s">
        <v>209</v>
      </c>
      <c r="S7241" s="3" t="s">
        <v>34</v>
      </c>
    </row>
    <row r="7242">
      <c r="A7242" s="2">
        <v>42318.714895833335</v>
      </c>
      <c r="B7242" s="3">
        <v>53.0</v>
      </c>
      <c r="C7242" s="3" t="s">
        <v>7101</v>
      </c>
      <c r="D7242" s="3">
        <v>35.0</v>
      </c>
      <c r="E7242" s="3" t="s">
        <v>7158</v>
      </c>
      <c r="F7242" s="3">
        <v>3.0</v>
      </c>
      <c r="G7242" s="3">
        <v>10.0</v>
      </c>
      <c r="H7242" s="3" t="s">
        <v>7307</v>
      </c>
      <c r="I7242" s="3" t="s">
        <v>7308</v>
      </c>
      <c r="J7242" s="3" t="s">
        <v>1808</v>
      </c>
      <c r="K7242" s="3" t="s">
        <v>24</v>
      </c>
      <c r="L7242" s="3">
        <v>16.0</v>
      </c>
      <c r="M7242" s="3" t="s">
        <v>30</v>
      </c>
      <c r="N7242" s="3" t="s">
        <v>7353</v>
      </c>
      <c r="O7242" s="3" t="s">
        <v>158</v>
      </c>
      <c r="P7242" s="4">
        <v>20879.0</v>
      </c>
      <c r="Q7242" s="3" t="s">
        <v>132</v>
      </c>
      <c r="S7242" s="3" t="s">
        <v>34</v>
      </c>
    </row>
    <row r="7243">
      <c r="A7243" s="2">
        <v>42318.714895833335</v>
      </c>
      <c r="B7243" s="3">
        <v>53.0</v>
      </c>
      <c r="C7243" s="3" t="s">
        <v>7101</v>
      </c>
      <c r="D7243" s="3">
        <v>35.0</v>
      </c>
      <c r="E7243" s="3" t="s">
        <v>7158</v>
      </c>
      <c r="F7243" s="3">
        <v>3.0</v>
      </c>
      <c r="G7243" s="3">
        <v>10.0</v>
      </c>
      <c r="H7243" s="3" t="s">
        <v>7307</v>
      </c>
      <c r="I7243" s="3" t="s">
        <v>7308</v>
      </c>
      <c r="J7243" s="3" t="s">
        <v>1808</v>
      </c>
      <c r="K7243" s="3" t="s">
        <v>24</v>
      </c>
      <c r="L7243" s="3">
        <v>17.0</v>
      </c>
      <c r="M7243" s="3" t="s">
        <v>25</v>
      </c>
      <c r="N7243" s="3" t="s">
        <v>7354</v>
      </c>
      <c r="O7243" s="3" t="s">
        <v>7355</v>
      </c>
      <c r="P7243" s="4">
        <v>25466.0</v>
      </c>
      <c r="Q7243" s="3" t="s">
        <v>43</v>
      </c>
      <c r="S7243" s="3" t="s">
        <v>34</v>
      </c>
    </row>
    <row r="7244">
      <c r="A7244" s="2">
        <v>42318.714895833335</v>
      </c>
      <c r="B7244" s="3">
        <v>53.0</v>
      </c>
      <c r="C7244" s="3" t="s">
        <v>7101</v>
      </c>
      <c r="D7244" s="3">
        <v>35.0</v>
      </c>
      <c r="E7244" s="3" t="s">
        <v>7158</v>
      </c>
      <c r="F7244" s="3">
        <v>3.0</v>
      </c>
      <c r="G7244" s="3">
        <v>10.0</v>
      </c>
      <c r="H7244" s="3" t="s">
        <v>7307</v>
      </c>
      <c r="I7244" s="3" t="s">
        <v>7308</v>
      </c>
      <c r="J7244" s="3" t="s">
        <v>1808</v>
      </c>
      <c r="K7244" s="3" t="s">
        <v>24</v>
      </c>
      <c r="L7244" s="3">
        <v>18.0</v>
      </c>
      <c r="M7244" s="3" t="s">
        <v>30</v>
      </c>
      <c r="N7244" s="3" t="s">
        <v>7356</v>
      </c>
      <c r="O7244" s="3" t="s">
        <v>992</v>
      </c>
      <c r="P7244" s="4">
        <v>33231.0</v>
      </c>
      <c r="Q7244" s="3" t="s">
        <v>372</v>
      </c>
      <c r="S7244" s="3" t="s">
        <v>34</v>
      </c>
    </row>
    <row r="7245">
      <c r="A7245" s="2">
        <v>42318.714895833335</v>
      </c>
      <c r="B7245" s="3">
        <v>53.0</v>
      </c>
      <c r="C7245" s="3" t="s">
        <v>7101</v>
      </c>
      <c r="D7245" s="3">
        <v>35.0</v>
      </c>
      <c r="E7245" s="3" t="s">
        <v>7158</v>
      </c>
      <c r="F7245" s="3">
        <v>3.0</v>
      </c>
      <c r="G7245" s="3">
        <v>10.0</v>
      </c>
      <c r="H7245" s="3" t="s">
        <v>7307</v>
      </c>
      <c r="I7245" s="3" t="s">
        <v>7308</v>
      </c>
      <c r="J7245" s="3" t="s">
        <v>1808</v>
      </c>
      <c r="K7245" s="3" t="s">
        <v>24</v>
      </c>
      <c r="L7245" s="3">
        <v>19.0</v>
      </c>
      <c r="M7245" s="3" t="s">
        <v>25</v>
      </c>
      <c r="N7245" s="3" t="s">
        <v>7357</v>
      </c>
      <c r="O7245" s="3" t="s">
        <v>1593</v>
      </c>
      <c r="P7245" s="4">
        <v>27830.0</v>
      </c>
      <c r="Q7245" s="3" t="s">
        <v>132</v>
      </c>
      <c r="S7245" s="3" t="s">
        <v>34</v>
      </c>
    </row>
    <row r="7246">
      <c r="A7246" s="2">
        <v>42318.714895833335</v>
      </c>
      <c r="B7246" s="3">
        <v>53.0</v>
      </c>
      <c r="C7246" s="3" t="s">
        <v>7101</v>
      </c>
      <c r="D7246" s="3">
        <v>35.0</v>
      </c>
      <c r="E7246" s="3" t="s">
        <v>7158</v>
      </c>
      <c r="F7246" s="3">
        <v>3.0</v>
      </c>
      <c r="G7246" s="3">
        <v>10.0</v>
      </c>
      <c r="H7246" s="3" t="s">
        <v>7307</v>
      </c>
      <c r="I7246" s="3" t="s">
        <v>7308</v>
      </c>
      <c r="J7246" s="3" t="s">
        <v>1808</v>
      </c>
      <c r="K7246" s="3" t="s">
        <v>24</v>
      </c>
      <c r="L7246" s="3">
        <v>20.0</v>
      </c>
      <c r="M7246" s="3" t="s">
        <v>30</v>
      </c>
      <c r="N7246" s="3" t="s">
        <v>7358</v>
      </c>
      <c r="O7246" s="3" t="s">
        <v>7359</v>
      </c>
      <c r="P7246" s="4">
        <v>15825.0</v>
      </c>
      <c r="Q7246" s="3" t="s">
        <v>49</v>
      </c>
      <c r="S7246" s="3" t="s">
        <v>34</v>
      </c>
    </row>
    <row r="7247">
      <c r="A7247" s="2">
        <v>42318.714895833335</v>
      </c>
      <c r="B7247" s="3">
        <v>53.0</v>
      </c>
      <c r="C7247" s="3" t="s">
        <v>7101</v>
      </c>
      <c r="D7247" s="3">
        <v>35.0</v>
      </c>
      <c r="E7247" s="3" t="s">
        <v>7158</v>
      </c>
      <c r="F7247" s="3">
        <v>3.0</v>
      </c>
      <c r="G7247" s="3">
        <v>10.0</v>
      </c>
      <c r="H7247" s="3" t="s">
        <v>7307</v>
      </c>
      <c r="I7247" s="3" t="s">
        <v>7308</v>
      </c>
      <c r="J7247" s="3" t="s">
        <v>1808</v>
      </c>
      <c r="K7247" s="3" t="s">
        <v>24</v>
      </c>
      <c r="L7247" s="3">
        <v>21.0</v>
      </c>
      <c r="M7247" s="3" t="s">
        <v>25</v>
      </c>
      <c r="N7247" s="3" t="s">
        <v>7360</v>
      </c>
      <c r="O7247" s="3" t="s">
        <v>243</v>
      </c>
      <c r="P7247" s="4">
        <v>30057.0</v>
      </c>
      <c r="Q7247" s="3" t="s">
        <v>132</v>
      </c>
      <c r="S7247" s="3" t="s">
        <v>34</v>
      </c>
    </row>
    <row r="7248">
      <c r="A7248" s="2">
        <v>42318.714895833335</v>
      </c>
      <c r="B7248" s="3">
        <v>53.0</v>
      </c>
      <c r="C7248" s="3" t="s">
        <v>7101</v>
      </c>
      <c r="D7248" s="3">
        <v>35.0</v>
      </c>
      <c r="E7248" s="3" t="s">
        <v>7158</v>
      </c>
      <c r="F7248" s="3">
        <v>3.0</v>
      </c>
      <c r="G7248" s="3">
        <v>10.0</v>
      </c>
      <c r="H7248" s="3" t="s">
        <v>7307</v>
      </c>
      <c r="I7248" s="3" t="s">
        <v>7308</v>
      </c>
      <c r="J7248" s="3" t="s">
        <v>1808</v>
      </c>
      <c r="K7248" s="3" t="s">
        <v>24</v>
      </c>
      <c r="L7248" s="3">
        <v>22.0</v>
      </c>
      <c r="M7248" s="3" t="s">
        <v>30</v>
      </c>
      <c r="N7248" s="3" t="s">
        <v>7361</v>
      </c>
      <c r="O7248" s="3" t="s">
        <v>347</v>
      </c>
      <c r="P7248" s="4">
        <v>19891.0</v>
      </c>
      <c r="Q7248" s="3" t="s">
        <v>132</v>
      </c>
      <c r="S7248" s="3" t="s">
        <v>34</v>
      </c>
    </row>
    <row r="7249">
      <c r="A7249" s="2">
        <v>42318.714895833335</v>
      </c>
      <c r="B7249" s="3">
        <v>53.0</v>
      </c>
      <c r="C7249" s="3" t="s">
        <v>7101</v>
      </c>
      <c r="D7249" s="3">
        <v>35.0</v>
      </c>
      <c r="E7249" s="3" t="s">
        <v>7158</v>
      </c>
      <c r="F7249" s="3">
        <v>3.0</v>
      </c>
      <c r="G7249" s="3">
        <v>10.0</v>
      </c>
      <c r="H7249" s="3" t="s">
        <v>7307</v>
      </c>
      <c r="I7249" s="3" t="s">
        <v>7308</v>
      </c>
      <c r="J7249" s="3" t="s">
        <v>1808</v>
      </c>
      <c r="K7249" s="3" t="s">
        <v>24</v>
      </c>
      <c r="L7249" s="3">
        <v>23.0</v>
      </c>
      <c r="M7249" s="3" t="s">
        <v>25</v>
      </c>
      <c r="N7249" s="3" t="s">
        <v>7362</v>
      </c>
      <c r="O7249" s="3" t="s">
        <v>95</v>
      </c>
      <c r="P7249" s="4">
        <v>17264.0</v>
      </c>
      <c r="Q7249" s="3" t="s">
        <v>145</v>
      </c>
      <c r="S7249" s="3" t="s">
        <v>34</v>
      </c>
    </row>
    <row r="7250">
      <c r="A7250" s="2">
        <v>42318.714895833335</v>
      </c>
      <c r="B7250" s="3">
        <v>53.0</v>
      </c>
      <c r="C7250" s="3" t="s">
        <v>7101</v>
      </c>
      <c r="D7250" s="3">
        <v>35.0</v>
      </c>
      <c r="E7250" s="3" t="s">
        <v>7158</v>
      </c>
      <c r="F7250" s="3">
        <v>3.0</v>
      </c>
      <c r="G7250" s="3">
        <v>10.0</v>
      </c>
      <c r="H7250" s="3" t="s">
        <v>7307</v>
      </c>
      <c r="I7250" s="3" t="s">
        <v>7308</v>
      </c>
      <c r="J7250" s="3" t="s">
        <v>1808</v>
      </c>
      <c r="K7250" s="3" t="s">
        <v>24</v>
      </c>
      <c r="L7250" s="3">
        <v>24.0</v>
      </c>
      <c r="M7250" s="3" t="s">
        <v>30</v>
      </c>
      <c r="N7250" s="3" t="s">
        <v>7363</v>
      </c>
      <c r="O7250" s="3" t="s">
        <v>329</v>
      </c>
      <c r="P7250" s="4">
        <v>26602.0</v>
      </c>
      <c r="Q7250" s="3" t="s">
        <v>75</v>
      </c>
      <c r="S7250" s="3" t="s">
        <v>34</v>
      </c>
    </row>
    <row r="7251">
      <c r="A7251" s="2">
        <v>42318.714895833335</v>
      </c>
      <c r="B7251" s="3">
        <v>53.0</v>
      </c>
      <c r="C7251" s="3" t="s">
        <v>7101</v>
      </c>
      <c r="D7251" s="3">
        <v>35.0</v>
      </c>
      <c r="E7251" s="3" t="s">
        <v>7158</v>
      </c>
      <c r="F7251" s="3">
        <v>3.0</v>
      </c>
      <c r="G7251" s="3">
        <v>10.0</v>
      </c>
      <c r="H7251" s="3" t="s">
        <v>7307</v>
      </c>
      <c r="I7251" s="3" t="s">
        <v>7308</v>
      </c>
      <c r="J7251" s="3" t="s">
        <v>1808</v>
      </c>
      <c r="K7251" s="3" t="s">
        <v>24</v>
      </c>
      <c r="L7251" s="3">
        <v>25.0</v>
      </c>
      <c r="M7251" s="3" t="s">
        <v>25</v>
      </c>
      <c r="N7251" s="3" t="s">
        <v>1046</v>
      </c>
      <c r="O7251" s="3" t="s">
        <v>530</v>
      </c>
      <c r="P7251" s="4">
        <v>24913.0</v>
      </c>
      <c r="Q7251" s="3" t="s">
        <v>110</v>
      </c>
      <c r="S7251" s="3" t="s">
        <v>34</v>
      </c>
    </row>
    <row r="7252">
      <c r="A7252" s="2">
        <v>42318.714895833335</v>
      </c>
      <c r="B7252" s="3">
        <v>53.0</v>
      </c>
      <c r="C7252" s="3" t="s">
        <v>7101</v>
      </c>
      <c r="D7252" s="3">
        <v>35.0</v>
      </c>
      <c r="E7252" s="3" t="s">
        <v>7158</v>
      </c>
      <c r="F7252" s="3">
        <v>3.0</v>
      </c>
      <c r="G7252" s="3">
        <v>10.0</v>
      </c>
      <c r="H7252" s="3" t="s">
        <v>7307</v>
      </c>
      <c r="I7252" s="3" t="s">
        <v>7308</v>
      </c>
      <c r="J7252" s="3" t="s">
        <v>1808</v>
      </c>
      <c r="K7252" s="3" t="s">
        <v>24</v>
      </c>
      <c r="L7252" s="3">
        <v>26.0</v>
      </c>
      <c r="M7252" s="3" t="s">
        <v>30</v>
      </c>
      <c r="N7252" s="3" t="s">
        <v>3167</v>
      </c>
      <c r="O7252" s="3" t="s">
        <v>5945</v>
      </c>
      <c r="P7252" s="4">
        <v>12642.0</v>
      </c>
      <c r="Q7252" s="3" t="s">
        <v>105</v>
      </c>
      <c r="S7252" s="3" t="s">
        <v>34</v>
      </c>
    </row>
    <row r="7253">
      <c r="A7253" s="2">
        <v>42318.714895833335</v>
      </c>
      <c r="B7253" s="3">
        <v>53.0</v>
      </c>
      <c r="C7253" s="3" t="s">
        <v>7101</v>
      </c>
      <c r="D7253" s="3">
        <v>35.0</v>
      </c>
      <c r="E7253" s="3" t="s">
        <v>7158</v>
      </c>
      <c r="F7253" s="3">
        <v>3.0</v>
      </c>
      <c r="G7253" s="3">
        <v>10.0</v>
      </c>
      <c r="H7253" s="3" t="s">
        <v>7307</v>
      </c>
      <c r="I7253" s="3" t="s">
        <v>7308</v>
      </c>
      <c r="J7253" s="3" t="s">
        <v>1808</v>
      </c>
      <c r="K7253" s="3" t="s">
        <v>24</v>
      </c>
      <c r="L7253" s="3">
        <v>27.0</v>
      </c>
      <c r="M7253" s="3" t="s">
        <v>25</v>
      </c>
      <c r="N7253" s="3" t="s">
        <v>7364</v>
      </c>
      <c r="O7253" s="3" t="s">
        <v>69</v>
      </c>
      <c r="P7253" s="4">
        <v>27027.0</v>
      </c>
      <c r="Q7253" s="3" t="s">
        <v>52</v>
      </c>
      <c r="S7253" s="3" t="s">
        <v>34</v>
      </c>
    </row>
    <row r="7254">
      <c r="A7254" s="2">
        <v>42318.714895833335</v>
      </c>
      <c r="B7254" s="3">
        <v>53.0</v>
      </c>
      <c r="C7254" s="3" t="s">
        <v>7101</v>
      </c>
      <c r="D7254" s="3">
        <v>35.0</v>
      </c>
      <c r="E7254" s="3" t="s">
        <v>7158</v>
      </c>
      <c r="F7254" s="3">
        <v>3.0</v>
      </c>
      <c r="G7254" s="3">
        <v>10.0</v>
      </c>
      <c r="H7254" s="3" t="s">
        <v>7307</v>
      </c>
      <c r="I7254" s="3" t="s">
        <v>7308</v>
      </c>
      <c r="J7254" s="3" t="s">
        <v>1808</v>
      </c>
      <c r="K7254" s="3" t="s">
        <v>24</v>
      </c>
      <c r="L7254" s="3">
        <v>28.0</v>
      </c>
      <c r="M7254" s="3" t="s">
        <v>30</v>
      </c>
      <c r="N7254" s="3" t="s">
        <v>7365</v>
      </c>
      <c r="O7254" s="3" t="s">
        <v>746</v>
      </c>
      <c r="P7254" s="4">
        <v>29652.0</v>
      </c>
      <c r="Q7254" s="3" t="s">
        <v>72</v>
      </c>
      <c r="S7254" s="3" t="s">
        <v>34</v>
      </c>
    </row>
    <row r="7255">
      <c r="A7255" s="2">
        <v>42318.714895833335</v>
      </c>
      <c r="B7255" s="3">
        <v>53.0</v>
      </c>
      <c r="C7255" s="3" t="s">
        <v>7101</v>
      </c>
      <c r="D7255" s="3">
        <v>56.0</v>
      </c>
      <c r="E7255" s="3" t="s">
        <v>7193</v>
      </c>
      <c r="F7255" s="3">
        <v>3.0</v>
      </c>
      <c r="G7255" s="3">
        <v>10.0</v>
      </c>
      <c r="H7255" s="3" t="s">
        <v>7307</v>
      </c>
      <c r="I7255" s="3" t="s">
        <v>7308</v>
      </c>
      <c r="J7255" s="3" t="s">
        <v>1808</v>
      </c>
      <c r="K7255" s="3" t="s">
        <v>272</v>
      </c>
      <c r="L7255" s="3">
        <v>1.0</v>
      </c>
      <c r="M7255" s="3" t="s">
        <v>25</v>
      </c>
      <c r="N7255" s="3" t="s">
        <v>7330</v>
      </c>
      <c r="O7255" s="3" t="s">
        <v>564</v>
      </c>
      <c r="P7255" s="4">
        <v>27110.0</v>
      </c>
      <c r="Q7255" s="3" t="s">
        <v>52</v>
      </c>
      <c r="S7255" s="3" t="s">
        <v>34</v>
      </c>
    </row>
    <row r="7256">
      <c r="A7256" s="2">
        <v>42318.714895833335</v>
      </c>
      <c r="B7256" s="3">
        <v>53.0</v>
      </c>
      <c r="C7256" s="3" t="s">
        <v>7101</v>
      </c>
      <c r="D7256" s="3">
        <v>56.0</v>
      </c>
      <c r="E7256" s="3" t="s">
        <v>7193</v>
      </c>
      <c r="F7256" s="3">
        <v>3.0</v>
      </c>
      <c r="G7256" s="3">
        <v>10.0</v>
      </c>
      <c r="H7256" s="3" t="s">
        <v>7307</v>
      </c>
      <c r="I7256" s="3" t="s">
        <v>7308</v>
      </c>
      <c r="J7256" s="3" t="s">
        <v>1808</v>
      </c>
      <c r="K7256" s="3" t="s">
        <v>24</v>
      </c>
      <c r="L7256" s="3">
        <v>2.0</v>
      </c>
      <c r="M7256" s="3" t="s">
        <v>30</v>
      </c>
      <c r="N7256" s="3" t="s">
        <v>7366</v>
      </c>
      <c r="O7256" s="3" t="s">
        <v>602</v>
      </c>
      <c r="P7256" s="4">
        <v>26488.0</v>
      </c>
      <c r="Q7256" s="3" t="s">
        <v>221</v>
      </c>
      <c r="S7256" s="3" t="s">
        <v>34</v>
      </c>
    </row>
    <row r="7257">
      <c r="A7257" s="2">
        <v>42318.714895833335</v>
      </c>
      <c r="B7257" s="3">
        <v>53.0</v>
      </c>
      <c r="C7257" s="3" t="s">
        <v>7101</v>
      </c>
      <c r="D7257" s="3">
        <v>56.0</v>
      </c>
      <c r="E7257" s="3" t="s">
        <v>7193</v>
      </c>
      <c r="F7257" s="3">
        <v>3.0</v>
      </c>
      <c r="G7257" s="3">
        <v>10.0</v>
      </c>
      <c r="H7257" s="3" t="s">
        <v>7307</v>
      </c>
      <c r="I7257" s="3" t="s">
        <v>7308</v>
      </c>
      <c r="J7257" s="3" t="s">
        <v>1808</v>
      </c>
      <c r="K7257" s="3" t="s">
        <v>24</v>
      </c>
      <c r="L7257" s="3">
        <v>3.0</v>
      </c>
      <c r="M7257" s="3" t="s">
        <v>25</v>
      </c>
      <c r="N7257" s="3" t="s">
        <v>7367</v>
      </c>
      <c r="O7257" s="3" t="s">
        <v>530</v>
      </c>
      <c r="P7257" s="4">
        <v>20726.0</v>
      </c>
      <c r="Q7257" s="3" t="s">
        <v>37</v>
      </c>
      <c r="S7257" s="3" t="s">
        <v>34</v>
      </c>
    </row>
    <row r="7258">
      <c r="A7258" s="2">
        <v>42318.714895833335</v>
      </c>
      <c r="B7258" s="3">
        <v>53.0</v>
      </c>
      <c r="C7258" s="3" t="s">
        <v>7101</v>
      </c>
      <c r="D7258" s="3">
        <v>56.0</v>
      </c>
      <c r="E7258" s="3" t="s">
        <v>7193</v>
      </c>
      <c r="F7258" s="3">
        <v>3.0</v>
      </c>
      <c r="G7258" s="3">
        <v>10.0</v>
      </c>
      <c r="H7258" s="3" t="s">
        <v>7307</v>
      </c>
      <c r="I7258" s="3" t="s">
        <v>7308</v>
      </c>
      <c r="J7258" s="3" t="s">
        <v>1808</v>
      </c>
      <c r="K7258" s="3" t="s">
        <v>24</v>
      </c>
      <c r="L7258" s="3">
        <v>4.0</v>
      </c>
      <c r="M7258" s="3" t="s">
        <v>30</v>
      </c>
      <c r="N7258" s="3" t="s">
        <v>2034</v>
      </c>
      <c r="O7258" s="3" t="s">
        <v>7368</v>
      </c>
      <c r="P7258" s="4">
        <v>26794.0</v>
      </c>
      <c r="Q7258" s="3" t="s">
        <v>75</v>
      </c>
      <c r="S7258" s="3" t="s">
        <v>34</v>
      </c>
    </row>
    <row r="7259">
      <c r="A7259" s="2">
        <v>42318.714895833335</v>
      </c>
      <c r="B7259" s="3">
        <v>53.0</v>
      </c>
      <c r="C7259" s="3" t="s">
        <v>7101</v>
      </c>
      <c r="D7259" s="3">
        <v>56.0</v>
      </c>
      <c r="E7259" s="3" t="s">
        <v>7193</v>
      </c>
      <c r="F7259" s="3">
        <v>3.0</v>
      </c>
      <c r="G7259" s="3">
        <v>10.0</v>
      </c>
      <c r="H7259" s="3" t="s">
        <v>7307</v>
      </c>
      <c r="I7259" s="3" t="s">
        <v>7308</v>
      </c>
      <c r="J7259" s="3" t="s">
        <v>1808</v>
      </c>
      <c r="K7259" s="3" t="s">
        <v>24</v>
      </c>
      <c r="L7259" s="3">
        <v>5.0</v>
      </c>
      <c r="M7259" s="3" t="s">
        <v>25</v>
      </c>
      <c r="N7259" s="3" t="s">
        <v>7334</v>
      </c>
      <c r="O7259" s="3" t="s">
        <v>1146</v>
      </c>
      <c r="P7259" s="4">
        <v>34596.0</v>
      </c>
      <c r="Q7259" s="3" t="s">
        <v>153</v>
      </c>
      <c r="S7259" s="3" t="s">
        <v>34</v>
      </c>
    </row>
    <row r="7260">
      <c r="A7260" s="2">
        <v>42318.714895833335</v>
      </c>
      <c r="B7260" s="3">
        <v>53.0</v>
      </c>
      <c r="C7260" s="3" t="s">
        <v>7101</v>
      </c>
      <c r="D7260" s="3">
        <v>56.0</v>
      </c>
      <c r="E7260" s="3" t="s">
        <v>7193</v>
      </c>
      <c r="F7260" s="3">
        <v>3.0</v>
      </c>
      <c r="G7260" s="3">
        <v>10.0</v>
      </c>
      <c r="H7260" s="3" t="s">
        <v>7307</v>
      </c>
      <c r="I7260" s="3" t="s">
        <v>7308</v>
      </c>
      <c r="J7260" s="3" t="s">
        <v>1808</v>
      </c>
      <c r="K7260" s="3" t="s">
        <v>24</v>
      </c>
      <c r="L7260" s="3">
        <v>6.0</v>
      </c>
      <c r="M7260" s="3" t="s">
        <v>30</v>
      </c>
      <c r="N7260" s="3" t="s">
        <v>7369</v>
      </c>
      <c r="O7260" s="3" t="s">
        <v>7370</v>
      </c>
      <c r="P7260" s="4">
        <v>32193.0</v>
      </c>
      <c r="Q7260" s="3" t="s">
        <v>40</v>
      </c>
      <c r="S7260" s="3" t="s">
        <v>34</v>
      </c>
    </row>
    <row r="7261">
      <c r="A7261" s="2">
        <v>42318.714895833335</v>
      </c>
      <c r="B7261" s="3">
        <v>53.0</v>
      </c>
      <c r="C7261" s="3" t="s">
        <v>7101</v>
      </c>
      <c r="D7261" s="3">
        <v>56.0</v>
      </c>
      <c r="E7261" s="3" t="s">
        <v>7193</v>
      </c>
      <c r="F7261" s="3">
        <v>3.0</v>
      </c>
      <c r="G7261" s="3">
        <v>10.0</v>
      </c>
      <c r="H7261" s="3" t="s">
        <v>7307</v>
      </c>
      <c r="I7261" s="3" t="s">
        <v>7308</v>
      </c>
      <c r="J7261" s="3" t="s">
        <v>1808</v>
      </c>
      <c r="K7261" s="3" t="s">
        <v>24</v>
      </c>
      <c r="L7261" s="3">
        <v>7.0</v>
      </c>
      <c r="M7261" s="3" t="s">
        <v>25</v>
      </c>
      <c r="N7261" s="3" t="s">
        <v>3795</v>
      </c>
      <c r="O7261" s="3" t="s">
        <v>7301</v>
      </c>
      <c r="P7261" s="4">
        <v>24017.0</v>
      </c>
      <c r="Q7261" s="3" t="s">
        <v>169</v>
      </c>
      <c r="S7261" s="3" t="s">
        <v>34</v>
      </c>
    </row>
    <row r="7262">
      <c r="A7262" s="2">
        <v>42318.714895833335</v>
      </c>
      <c r="B7262" s="3">
        <v>53.0</v>
      </c>
      <c r="C7262" s="3" t="s">
        <v>7101</v>
      </c>
      <c r="D7262" s="3">
        <v>56.0</v>
      </c>
      <c r="E7262" s="3" t="s">
        <v>7193</v>
      </c>
      <c r="F7262" s="3">
        <v>3.0</v>
      </c>
      <c r="G7262" s="3">
        <v>10.0</v>
      </c>
      <c r="H7262" s="3" t="s">
        <v>7307</v>
      </c>
      <c r="I7262" s="3" t="s">
        <v>7308</v>
      </c>
      <c r="J7262" s="3" t="s">
        <v>1808</v>
      </c>
      <c r="K7262" s="3" t="s">
        <v>24</v>
      </c>
      <c r="L7262" s="3">
        <v>8.0</v>
      </c>
      <c r="M7262" s="3" t="s">
        <v>30</v>
      </c>
      <c r="N7262" s="3" t="s">
        <v>7371</v>
      </c>
      <c r="O7262" s="3" t="s">
        <v>818</v>
      </c>
      <c r="P7262" s="4">
        <v>27848.0</v>
      </c>
      <c r="Q7262" s="3" t="s">
        <v>52</v>
      </c>
      <c r="S7262" s="3" t="s">
        <v>34</v>
      </c>
    </row>
    <row r="7263">
      <c r="A7263" s="2">
        <v>42318.714895833335</v>
      </c>
      <c r="B7263" s="3">
        <v>53.0</v>
      </c>
      <c r="C7263" s="3" t="s">
        <v>7101</v>
      </c>
      <c r="D7263" s="3">
        <v>56.0</v>
      </c>
      <c r="E7263" s="3" t="s">
        <v>7193</v>
      </c>
      <c r="F7263" s="3">
        <v>3.0</v>
      </c>
      <c r="G7263" s="3">
        <v>10.0</v>
      </c>
      <c r="H7263" s="3" t="s">
        <v>7307</v>
      </c>
      <c r="I7263" s="3" t="s">
        <v>7308</v>
      </c>
      <c r="J7263" s="3" t="s">
        <v>1808</v>
      </c>
      <c r="K7263" s="3" t="s">
        <v>24</v>
      </c>
      <c r="L7263" s="3">
        <v>9.0</v>
      </c>
      <c r="M7263" s="3" t="s">
        <v>25</v>
      </c>
      <c r="N7263" s="3" t="s">
        <v>7372</v>
      </c>
      <c r="O7263" s="3" t="s">
        <v>613</v>
      </c>
      <c r="P7263" s="4">
        <v>25204.0</v>
      </c>
      <c r="Q7263" s="3" t="s">
        <v>52</v>
      </c>
      <c r="S7263" s="3" t="s">
        <v>34</v>
      </c>
    </row>
    <row r="7264">
      <c r="A7264" s="2">
        <v>42318.714895833335</v>
      </c>
      <c r="B7264" s="3">
        <v>53.0</v>
      </c>
      <c r="C7264" s="3" t="s">
        <v>7101</v>
      </c>
      <c r="D7264" s="3">
        <v>56.0</v>
      </c>
      <c r="E7264" s="3" t="s">
        <v>7193</v>
      </c>
      <c r="F7264" s="3">
        <v>3.0</v>
      </c>
      <c r="G7264" s="3">
        <v>10.0</v>
      </c>
      <c r="H7264" s="3" t="s">
        <v>7307</v>
      </c>
      <c r="I7264" s="3" t="s">
        <v>7308</v>
      </c>
      <c r="J7264" s="3" t="s">
        <v>1808</v>
      </c>
      <c r="K7264" s="3" t="s">
        <v>24</v>
      </c>
      <c r="L7264" s="3">
        <v>10.0</v>
      </c>
      <c r="M7264" s="3" t="s">
        <v>30</v>
      </c>
      <c r="N7264" s="3" t="s">
        <v>7373</v>
      </c>
      <c r="O7264" s="3" t="s">
        <v>7374</v>
      </c>
      <c r="P7264" s="4">
        <v>29081.0</v>
      </c>
      <c r="Q7264" s="3" t="s">
        <v>75</v>
      </c>
      <c r="S7264" s="3" t="s">
        <v>34</v>
      </c>
    </row>
    <row r="7265">
      <c r="A7265" s="2">
        <v>42318.714895833335</v>
      </c>
      <c r="B7265" s="3">
        <v>53.0</v>
      </c>
      <c r="C7265" s="3" t="s">
        <v>7101</v>
      </c>
      <c r="D7265" s="3">
        <v>56.0</v>
      </c>
      <c r="E7265" s="3" t="s">
        <v>7193</v>
      </c>
      <c r="F7265" s="3">
        <v>3.0</v>
      </c>
      <c r="G7265" s="3">
        <v>10.0</v>
      </c>
      <c r="H7265" s="3" t="s">
        <v>7307</v>
      </c>
      <c r="I7265" s="3" t="s">
        <v>7308</v>
      </c>
      <c r="J7265" s="3" t="s">
        <v>1808</v>
      </c>
      <c r="K7265" s="3" t="s">
        <v>24</v>
      </c>
      <c r="L7265" s="3">
        <v>11.0</v>
      </c>
      <c r="M7265" s="3" t="s">
        <v>25</v>
      </c>
      <c r="N7265" s="3" t="s">
        <v>3114</v>
      </c>
      <c r="O7265" s="3" t="s">
        <v>366</v>
      </c>
      <c r="P7265" s="4">
        <v>26925.0</v>
      </c>
      <c r="Q7265" s="3" t="s">
        <v>52</v>
      </c>
      <c r="S7265" s="3" t="s">
        <v>34</v>
      </c>
    </row>
    <row r="7266">
      <c r="A7266" s="2">
        <v>42318.714895833335</v>
      </c>
      <c r="B7266" s="3">
        <v>53.0</v>
      </c>
      <c r="C7266" s="3" t="s">
        <v>7101</v>
      </c>
      <c r="D7266" s="3">
        <v>56.0</v>
      </c>
      <c r="E7266" s="3" t="s">
        <v>7193</v>
      </c>
      <c r="F7266" s="3">
        <v>3.0</v>
      </c>
      <c r="G7266" s="3">
        <v>10.0</v>
      </c>
      <c r="H7266" s="3" t="s">
        <v>7307</v>
      </c>
      <c r="I7266" s="3" t="s">
        <v>7308</v>
      </c>
      <c r="J7266" s="3" t="s">
        <v>1808</v>
      </c>
      <c r="K7266" s="3" t="s">
        <v>24</v>
      </c>
      <c r="L7266" s="3">
        <v>12.0</v>
      </c>
      <c r="M7266" s="3" t="s">
        <v>30</v>
      </c>
      <c r="N7266" s="3" t="s">
        <v>7375</v>
      </c>
      <c r="O7266" s="3" t="s">
        <v>2083</v>
      </c>
      <c r="P7266" s="4">
        <v>27437.0</v>
      </c>
      <c r="Q7266" s="3" t="s">
        <v>40</v>
      </c>
      <c r="S7266" s="3" t="s">
        <v>34</v>
      </c>
    </row>
    <row r="7267">
      <c r="A7267" s="2">
        <v>42318.714895833335</v>
      </c>
      <c r="B7267" s="3">
        <v>53.0</v>
      </c>
      <c r="C7267" s="3" t="s">
        <v>7101</v>
      </c>
      <c r="D7267" s="3">
        <v>56.0</v>
      </c>
      <c r="E7267" s="3" t="s">
        <v>7193</v>
      </c>
      <c r="F7267" s="3">
        <v>3.0</v>
      </c>
      <c r="G7267" s="3">
        <v>10.0</v>
      </c>
      <c r="H7267" s="3" t="s">
        <v>7307</v>
      </c>
      <c r="I7267" s="3" t="s">
        <v>7308</v>
      </c>
      <c r="J7267" s="3" t="s">
        <v>1808</v>
      </c>
      <c r="K7267" s="3" t="s">
        <v>24</v>
      </c>
      <c r="L7267" s="3">
        <v>13.0</v>
      </c>
      <c r="M7267" s="3" t="s">
        <v>25</v>
      </c>
      <c r="N7267" s="3" t="s">
        <v>2429</v>
      </c>
      <c r="O7267" s="3" t="s">
        <v>7376</v>
      </c>
      <c r="P7267" s="4">
        <v>30692.0</v>
      </c>
      <c r="Q7267" s="3" t="s">
        <v>60</v>
      </c>
      <c r="S7267" s="3" t="s">
        <v>34</v>
      </c>
    </row>
    <row r="7268">
      <c r="A7268" s="2">
        <v>42318.714895833335</v>
      </c>
      <c r="B7268" s="3">
        <v>53.0</v>
      </c>
      <c r="C7268" s="3" t="s">
        <v>7101</v>
      </c>
      <c r="D7268" s="3">
        <v>56.0</v>
      </c>
      <c r="E7268" s="3" t="s">
        <v>7193</v>
      </c>
      <c r="F7268" s="3">
        <v>3.0</v>
      </c>
      <c r="G7268" s="3">
        <v>10.0</v>
      </c>
      <c r="H7268" s="3" t="s">
        <v>7307</v>
      </c>
      <c r="I7268" s="3" t="s">
        <v>7308</v>
      </c>
      <c r="J7268" s="3" t="s">
        <v>1808</v>
      </c>
      <c r="K7268" s="3" t="s">
        <v>24</v>
      </c>
      <c r="L7268" s="3">
        <v>14.0</v>
      </c>
      <c r="M7268" s="3" t="s">
        <v>30</v>
      </c>
      <c r="N7268" s="3" t="s">
        <v>4378</v>
      </c>
      <c r="O7268" s="3" t="s">
        <v>560</v>
      </c>
      <c r="P7268" s="4">
        <v>22315.0</v>
      </c>
      <c r="Q7268" s="3" t="s">
        <v>46</v>
      </c>
      <c r="S7268" s="3" t="s">
        <v>34</v>
      </c>
    </row>
    <row r="7269">
      <c r="A7269" s="2">
        <v>42318.714895833335</v>
      </c>
      <c r="B7269" s="3">
        <v>53.0</v>
      </c>
      <c r="C7269" s="3" t="s">
        <v>7101</v>
      </c>
      <c r="D7269" s="3">
        <v>56.0</v>
      </c>
      <c r="E7269" s="3" t="s">
        <v>7193</v>
      </c>
      <c r="F7269" s="3">
        <v>3.0</v>
      </c>
      <c r="G7269" s="3">
        <v>10.0</v>
      </c>
      <c r="H7269" s="3" t="s">
        <v>7307</v>
      </c>
      <c r="I7269" s="3" t="s">
        <v>7308</v>
      </c>
      <c r="J7269" s="3" t="s">
        <v>1808</v>
      </c>
      <c r="K7269" s="3" t="s">
        <v>24</v>
      </c>
      <c r="L7269" s="3">
        <v>15.0</v>
      </c>
      <c r="M7269" s="3" t="s">
        <v>25</v>
      </c>
      <c r="N7269" s="3" t="s">
        <v>5629</v>
      </c>
      <c r="O7269" s="3" t="s">
        <v>102</v>
      </c>
      <c r="P7269" s="4">
        <v>22874.0</v>
      </c>
      <c r="Q7269" s="3" t="s">
        <v>46</v>
      </c>
      <c r="S7269" s="3" t="s">
        <v>34</v>
      </c>
    </row>
    <row r="7270">
      <c r="A7270" s="2">
        <v>42318.714895833335</v>
      </c>
      <c r="B7270" s="3">
        <v>53.0</v>
      </c>
      <c r="C7270" s="3" t="s">
        <v>7101</v>
      </c>
      <c r="D7270" s="3">
        <v>56.0</v>
      </c>
      <c r="E7270" s="3" t="s">
        <v>7193</v>
      </c>
      <c r="F7270" s="3">
        <v>3.0</v>
      </c>
      <c r="G7270" s="3">
        <v>10.0</v>
      </c>
      <c r="H7270" s="3" t="s">
        <v>7307</v>
      </c>
      <c r="I7270" s="3" t="s">
        <v>7308</v>
      </c>
      <c r="J7270" s="3" t="s">
        <v>1808</v>
      </c>
      <c r="K7270" s="3" t="s">
        <v>24</v>
      </c>
      <c r="L7270" s="3">
        <v>16.0</v>
      </c>
      <c r="M7270" s="3" t="s">
        <v>30</v>
      </c>
      <c r="N7270" s="3" t="s">
        <v>7377</v>
      </c>
      <c r="O7270" s="3" t="s">
        <v>311</v>
      </c>
      <c r="P7270" s="4">
        <v>25907.0</v>
      </c>
      <c r="Q7270" s="3" t="s">
        <v>40</v>
      </c>
      <c r="S7270" s="3" t="s">
        <v>34</v>
      </c>
    </row>
    <row r="7271">
      <c r="A7271" s="2">
        <v>42318.714895833335</v>
      </c>
      <c r="B7271" s="3">
        <v>53.0</v>
      </c>
      <c r="C7271" s="3" t="s">
        <v>7101</v>
      </c>
      <c r="D7271" s="3">
        <v>56.0</v>
      </c>
      <c r="E7271" s="3" t="s">
        <v>7193</v>
      </c>
      <c r="F7271" s="3">
        <v>3.0</v>
      </c>
      <c r="G7271" s="3">
        <v>10.0</v>
      </c>
      <c r="H7271" s="3" t="s">
        <v>7307</v>
      </c>
      <c r="I7271" s="3" t="s">
        <v>7308</v>
      </c>
      <c r="J7271" s="3" t="s">
        <v>1808</v>
      </c>
      <c r="K7271" s="3" t="s">
        <v>24</v>
      </c>
      <c r="L7271" s="3">
        <v>17.0</v>
      </c>
      <c r="M7271" s="3" t="s">
        <v>25</v>
      </c>
      <c r="N7271" s="3" t="s">
        <v>7378</v>
      </c>
      <c r="O7271" s="3" t="s">
        <v>454</v>
      </c>
      <c r="P7271" s="4">
        <v>19490.0</v>
      </c>
      <c r="Q7271" s="3" t="s">
        <v>169</v>
      </c>
      <c r="S7271" s="3" t="s">
        <v>34</v>
      </c>
    </row>
    <row r="7272">
      <c r="A7272" s="2">
        <v>42318.714895833335</v>
      </c>
      <c r="B7272" s="3">
        <v>53.0</v>
      </c>
      <c r="C7272" s="3" t="s">
        <v>7101</v>
      </c>
      <c r="D7272" s="3">
        <v>56.0</v>
      </c>
      <c r="E7272" s="3" t="s">
        <v>7193</v>
      </c>
      <c r="F7272" s="3">
        <v>3.0</v>
      </c>
      <c r="G7272" s="3">
        <v>10.0</v>
      </c>
      <c r="H7272" s="3" t="s">
        <v>7307</v>
      </c>
      <c r="I7272" s="3" t="s">
        <v>7308</v>
      </c>
      <c r="J7272" s="3" t="s">
        <v>1808</v>
      </c>
      <c r="K7272" s="3" t="s">
        <v>24</v>
      </c>
      <c r="L7272" s="3">
        <v>18.0</v>
      </c>
      <c r="M7272" s="3" t="s">
        <v>30</v>
      </c>
      <c r="N7272" s="3" t="s">
        <v>7379</v>
      </c>
      <c r="O7272" s="3" t="s">
        <v>7380</v>
      </c>
      <c r="P7272" s="4">
        <v>16368.0</v>
      </c>
      <c r="Q7272" s="3" t="s">
        <v>105</v>
      </c>
      <c r="S7272" s="3" t="s">
        <v>34</v>
      </c>
    </row>
    <row r="7273">
      <c r="A7273" s="2">
        <v>42318.714895833335</v>
      </c>
      <c r="B7273" s="3">
        <v>53.0</v>
      </c>
      <c r="C7273" s="3" t="s">
        <v>7101</v>
      </c>
      <c r="D7273" s="3">
        <v>56.0</v>
      </c>
      <c r="E7273" s="3" t="s">
        <v>7193</v>
      </c>
      <c r="F7273" s="3">
        <v>3.0</v>
      </c>
      <c r="G7273" s="3">
        <v>10.0</v>
      </c>
      <c r="H7273" s="3" t="s">
        <v>7307</v>
      </c>
      <c r="I7273" s="3" t="s">
        <v>7308</v>
      </c>
      <c r="J7273" s="3" t="s">
        <v>1808</v>
      </c>
      <c r="K7273" s="3" t="s">
        <v>24</v>
      </c>
      <c r="L7273" s="3">
        <v>19.0</v>
      </c>
      <c r="M7273" s="3" t="s">
        <v>25</v>
      </c>
      <c r="N7273" s="3" t="s">
        <v>7381</v>
      </c>
      <c r="O7273" s="3" t="s">
        <v>401</v>
      </c>
      <c r="P7273" s="4">
        <v>26734.0</v>
      </c>
      <c r="Q7273" s="3" t="s">
        <v>247</v>
      </c>
      <c r="S7273" s="3" t="s">
        <v>34</v>
      </c>
    </row>
    <row r="7274">
      <c r="A7274" s="2">
        <v>42318.714895833335</v>
      </c>
      <c r="B7274" s="3">
        <v>53.0</v>
      </c>
      <c r="C7274" s="3" t="s">
        <v>7101</v>
      </c>
      <c r="D7274" s="3">
        <v>56.0</v>
      </c>
      <c r="E7274" s="3" t="s">
        <v>7193</v>
      </c>
      <c r="F7274" s="3">
        <v>3.0</v>
      </c>
      <c r="G7274" s="3">
        <v>10.0</v>
      </c>
      <c r="H7274" s="3" t="s">
        <v>7307</v>
      </c>
      <c r="I7274" s="3" t="s">
        <v>7308</v>
      </c>
      <c r="J7274" s="3" t="s">
        <v>1808</v>
      </c>
      <c r="K7274" s="3" t="s">
        <v>24</v>
      </c>
      <c r="L7274" s="3">
        <v>20.0</v>
      </c>
      <c r="M7274" s="3" t="s">
        <v>30</v>
      </c>
      <c r="N7274" s="3" t="s">
        <v>7382</v>
      </c>
      <c r="O7274" s="3" t="s">
        <v>919</v>
      </c>
      <c r="P7274" s="4">
        <v>22783.0</v>
      </c>
      <c r="Q7274" s="3" t="s">
        <v>46</v>
      </c>
      <c r="S7274" s="3" t="s">
        <v>34</v>
      </c>
    </row>
    <row r="7275">
      <c r="A7275" s="2">
        <v>42318.714895833335</v>
      </c>
      <c r="B7275" s="3">
        <v>53.0</v>
      </c>
      <c r="C7275" s="3" t="s">
        <v>7101</v>
      </c>
      <c r="D7275" s="3">
        <v>56.0</v>
      </c>
      <c r="E7275" s="3" t="s">
        <v>7193</v>
      </c>
      <c r="F7275" s="3">
        <v>3.0</v>
      </c>
      <c r="G7275" s="3">
        <v>10.0</v>
      </c>
      <c r="H7275" s="3" t="s">
        <v>7307</v>
      </c>
      <c r="I7275" s="3" t="s">
        <v>7308</v>
      </c>
      <c r="J7275" s="3" t="s">
        <v>1808</v>
      </c>
      <c r="K7275" s="3" t="s">
        <v>24</v>
      </c>
      <c r="L7275" s="3">
        <v>21.0</v>
      </c>
      <c r="M7275" s="3" t="s">
        <v>25</v>
      </c>
      <c r="N7275" s="3" t="s">
        <v>7383</v>
      </c>
      <c r="O7275" s="3" t="s">
        <v>91</v>
      </c>
      <c r="P7275" s="4">
        <v>17913.0</v>
      </c>
      <c r="Q7275" s="3" t="s">
        <v>7169</v>
      </c>
      <c r="S7275" s="3" t="s">
        <v>34</v>
      </c>
    </row>
    <row r="7276">
      <c r="A7276" s="2">
        <v>42318.714895833335</v>
      </c>
      <c r="B7276" s="3">
        <v>53.0</v>
      </c>
      <c r="C7276" s="3" t="s">
        <v>7101</v>
      </c>
      <c r="D7276" s="3">
        <v>22.0</v>
      </c>
      <c r="E7276" s="3" t="s">
        <v>7102</v>
      </c>
      <c r="F7276" s="3">
        <v>4.0</v>
      </c>
      <c r="G7276" s="3">
        <v>7.0</v>
      </c>
      <c r="H7276" s="3" t="s">
        <v>7384</v>
      </c>
      <c r="I7276" s="3" t="s">
        <v>7384</v>
      </c>
      <c r="J7276" s="3" t="s">
        <v>1808</v>
      </c>
      <c r="K7276" s="3" t="s">
        <v>24</v>
      </c>
      <c r="L7276" s="3">
        <v>1.0</v>
      </c>
      <c r="M7276" s="3" t="s">
        <v>30</v>
      </c>
      <c r="N7276" s="3" t="s">
        <v>7385</v>
      </c>
      <c r="O7276" s="3" t="s">
        <v>1085</v>
      </c>
      <c r="P7276" s="4">
        <v>20117.0</v>
      </c>
      <c r="Q7276" s="3" t="s">
        <v>52</v>
      </c>
      <c r="S7276" s="3" t="s">
        <v>34</v>
      </c>
    </row>
    <row r="7277">
      <c r="A7277" s="2">
        <v>42318.714895833335</v>
      </c>
      <c r="B7277" s="3">
        <v>53.0</v>
      </c>
      <c r="C7277" s="3" t="s">
        <v>7101</v>
      </c>
      <c r="D7277" s="3">
        <v>22.0</v>
      </c>
      <c r="E7277" s="3" t="s">
        <v>7102</v>
      </c>
      <c r="F7277" s="3">
        <v>4.0</v>
      </c>
      <c r="G7277" s="3">
        <v>7.0</v>
      </c>
      <c r="H7277" s="3" t="s">
        <v>7384</v>
      </c>
      <c r="I7277" s="3" t="s">
        <v>7384</v>
      </c>
      <c r="J7277" s="3" t="s">
        <v>1808</v>
      </c>
      <c r="K7277" s="3" t="s">
        <v>24</v>
      </c>
      <c r="L7277" s="3">
        <v>2.0</v>
      </c>
      <c r="M7277" s="3" t="s">
        <v>25</v>
      </c>
      <c r="N7277" s="3" t="s">
        <v>7386</v>
      </c>
      <c r="O7277" s="3" t="s">
        <v>168</v>
      </c>
      <c r="P7277" s="4">
        <v>17333.0</v>
      </c>
      <c r="Q7277" s="3" t="s">
        <v>96</v>
      </c>
      <c r="S7277" s="3" t="s">
        <v>34</v>
      </c>
    </row>
    <row r="7278">
      <c r="A7278" s="2">
        <v>42318.714895833335</v>
      </c>
      <c r="B7278" s="3">
        <v>53.0</v>
      </c>
      <c r="C7278" s="3" t="s">
        <v>7101</v>
      </c>
      <c r="D7278" s="3">
        <v>22.0</v>
      </c>
      <c r="E7278" s="3" t="s">
        <v>7102</v>
      </c>
      <c r="F7278" s="3">
        <v>4.0</v>
      </c>
      <c r="G7278" s="3">
        <v>7.0</v>
      </c>
      <c r="H7278" s="3" t="s">
        <v>7384</v>
      </c>
      <c r="I7278" s="3" t="s">
        <v>7384</v>
      </c>
      <c r="J7278" s="3" t="s">
        <v>1808</v>
      </c>
      <c r="K7278" s="3" t="s">
        <v>24</v>
      </c>
      <c r="L7278" s="3">
        <v>3.0</v>
      </c>
      <c r="M7278" s="3" t="s">
        <v>30</v>
      </c>
      <c r="N7278" s="3" t="s">
        <v>7387</v>
      </c>
      <c r="O7278" s="3" t="s">
        <v>508</v>
      </c>
      <c r="P7278" s="4">
        <v>29706.0</v>
      </c>
      <c r="Q7278" s="3" t="s">
        <v>7332</v>
      </c>
      <c r="S7278" s="3" t="s">
        <v>34</v>
      </c>
    </row>
    <row r="7279">
      <c r="A7279" s="2">
        <v>42318.714895833335</v>
      </c>
      <c r="B7279" s="3">
        <v>53.0</v>
      </c>
      <c r="C7279" s="3" t="s">
        <v>7101</v>
      </c>
      <c r="D7279" s="3">
        <v>22.0</v>
      </c>
      <c r="E7279" s="3" t="s">
        <v>7102</v>
      </c>
      <c r="F7279" s="3">
        <v>4.0</v>
      </c>
      <c r="G7279" s="3">
        <v>7.0</v>
      </c>
      <c r="H7279" s="3" t="s">
        <v>7384</v>
      </c>
      <c r="I7279" s="3" t="s">
        <v>7384</v>
      </c>
      <c r="J7279" s="3" t="s">
        <v>1808</v>
      </c>
      <c r="K7279" s="3" t="s">
        <v>24</v>
      </c>
      <c r="L7279" s="3">
        <v>4.0</v>
      </c>
      <c r="M7279" s="3" t="s">
        <v>25</v>
      </c>
      <c r="N7279" s="3" t="s">
        <v>689</v>
      </c>
      <c r="O7279" s="3" t="s">
        <v>180</v>
      </c>
      <c r="P7279" s="4">
        <v>26275.0</v>
      </c>
      <c r="Q7279" s="3" t="s">
        <v>1171</v>
      </c>
      <c r="S7279" s="3" t="s">
        <v>34</v>
      </c>
    </row>
    <row r="7280">
      <c r="A7280" s="2">
        <v>42318.714895833335</v>
      </c>
      <c r="B7280" s="3">
        <v>53.0</v>
      </c>
      <c r="C7280" s="3" t="s">
        <v>7101</v>
      </c>
      <c r="D7280" s="3">
        <v>22.0</v>
      </c>
      <c r="E7280" s="3" t="s">
        <v>7102</v>
      </c>
      <c r="F7280" s="3">
        <v>4.0</v>
      </c>
      <c r="G7280" s="3">
        <v>7.0</v>
      </c>
      <c r="H7280" s="3" t="s">
        <v>7384</v>
      </c>
      <c r="I7280" s="3" t="s">
        <v>7384</v>
      </c>
      <c r="J7280" s="3" t="s">
        <v>1808</v>
      </c>
      <c r="K7280" s="3" t="s">
        <v>24</v>
      </c>
      <c r="L7280" s="3">
        <v>5.0</v>
      </c>
      <c r="M7280" s="3" t="s">
        <v>30</v>
      </c>
      <c r="N7280" s="3" t="s">
        <v>2323</v>
      </c>
      <c r="O7280" s="3" t="s">
        <v>960</v>
      </c>
      <c r="P7280" s="4">
        <v>21690.0</v>
      </c>
      <c r="Q7280" s="3" t="s">
        <v>60</v>
      </c>
      <c r="S7280" s="3" t="s">
        <v>34</v>
      </c>
    </row>
    <row r="7281">
      <c r="A7281" s="2">
        <v>42318.714895833335</v>
      </c>
      <c r="B7281" s="3">
        <v>53.0</v>
      </c>
      <c r="C7281" s="3" t="s">
        <v>7101</v>
      </c>
      <c r="D7281" s="3">
        <v>22.0</v>
      </c>
      <c r="E7281" s="3" t="s">
        <v>7102</v>
      </c>
      <c r="F7281" s="3">
        <v>4.0</v>
      </c>
      <c r="G7281" s="3">
        <v>7.0</v>
      </c>
      <c r="H7281" s="3" t="s">
        <v>7384</v>
      </c>
      <c r="I7281" s="3" t="s">
        <v>7384</v>
      </c>
      <c r="J7281" s="3" t="s">
        <v>1808</v>
      </c>
      <c r="K7281" s="3" t="s">
        <v>24</v>
      </c>
      <c r="L7281" s="3">
        <v>6.0</v>
      </c>
      <c r="M7281" s="3" t="s">
        <v>25</v>
      </c>
      <c r="N7281" s="3" t="s">
        <v>7388</v>
      </c>
      <c r="O7281" s="3" t="s">
        <v>69</v>
      </c>
      <c r="P7281" s="4">
        <v>18245.0</v>
      </c>
      <c r="Q7281" s="3" t="s">
        <v>86</v>
      </c>
      <c r="S7281" s="3" t="s">
        <v>34</v>
      </c>
    </row>
    <row r="7282">
      <c r="A7282" s="2">
        <v>42318.714895833335</v>
      </c>
      <c r="B7282" s="3">
        <v>53.0</v>
      </c>
      <c r="C7282" s="3" t="s">
        <v>7101</v>
      </c>
      <c r="D7282" s="3">
        <v>22.0</v>
      </c>
      <c r="E7282" s="3" t="s">
        <v>7102</v>
      </c>
      <c r="F7282" s="3">
        <v>4.0</v>
      </c>
      <c r="G7282" s="3">
        <v>7.0</v>
      </c>
      <c r="H7282" s="3" t="s">
        <v>7384</v>
      </c>
      <c r="I7282" s="3" t="s">
        <v>7384</v>
      </c>
      <c r="J7282" s="3" t="s">
        <v>1808</v>
      </c>
      <c r="K7282" s="3" t="s">
        <v>24</v>
      </c>
      <c r="L7282" s="3">
        <v>7.0</v>
      </c>
      <c r="M7282" s="3" t="s">
        <v>30</v>
      </c>
      <c r="N7282" s="3" t="s">
        <v>7389</v>
      </c>
      <c r="O7282" s="3" t="s">
        <v>1694</v>
      </c>
      <c r="P7282" s="4">
        <v>22075.0</v>
      </c>
      <c r="Q7282" s="3" t="s">
        <v>159</v>
      </c>
      <c r="S7282" s="3" t="s">
        <v>34</v>
      </c>
    </row>
    <row r="7283">
      <c r="A7283" s="2">
        <v>42318.714895833335</v>
      </c>
      <c r="B7283" s="3">
        <v>53.0</v>
      </c>
      <c r="C7283" s="3" t="s">
        <v>7101</v>
      </c>
      <c r="D7283" s="3">
        <v>22.0</v>
      </c>
      <c r="E7283" s="3" t="s">
        <v>7102</v>
      </c>
      <c r="F7283" s="3">
        <v>4.0</v>
      </c>
      <c r="G7283" s="3">
        <v>7.0</v>
      </c>
      <c r="H7283" s="3" t="s">
        <v>7384</v>
      </c>
      <c r="I7283" s="3" t="s">
        <v>7384</v>
      </c>
      <c r="J7283" s="3" t="s">
        <v>1808</v>
      </c>
      <c r="K7283" s="3" t="s">
        <v>24</v>
      </c>
      <c r="L7283" s="3">
        <v>8.0</v>
      </c>
      <c r="M7283" s="3" t="s">
        <v>25</v>
      </c>
      <c r="N7283" s="3" t="s">
        <v>7390</v>
      </c>
      <c r="O7283" s="3" t="s">
        <v>1456</v>
      </c>
      <c r="P7283" s="4">
        <v>24014.0</v>
      </c>
      <c r="Q7283" s="3" t="s">
        <v>46</v>
      </c>
      <c r="S7283" s="3" t="s">
        <v>34</v>
      </c>
    </row>
    <row r="7284">
      <c r="A7284" s="2">
        <v>42318.714895833335</v>
      </c>
      <c r="B7284" s="3">
        <v>53.0</v>
      </c>
      <c r="C7284" s="3" t="s">
        <v>7101</v>
      </c>
      <c r="D7284" s="3">
        <v>22.0</v>
      </c>
      <c r="E7284" s="3" t="s">
        <v>7102</v>
      </c>
      <c r="F7284" s="3">
        <v>4.0</v>
      </c>
      <c r="G7284" s="3">
        <v>7.0</v>
      </c>
      <c r="H7284" s="3" t="s">
        <v>7384</v>
      </c>
      <c r="I7284" s="3" t="s">
        <v>7384</v>
      </c>
      <c r="J7284" s="3" t="s">
        <v>1808</v>
      </c>
      <c r="K7284" s="3" t="s">
        <v>24</v>
      </c>
      <c r="L7284" s="3">
        <v>9.0</v>
      </c>
      <c r="M7284" s="3" t="s">
        <v>30</v>
      </c>
      <c r="N7284" s="3" t="s">
        <v>7391</v>
      </c>
      <c r="O7284" s="3" t="s">
        <v>67</v>
      </c>
      <c r="P7284" s="4">
        <v>25793.0</v>
      </c>
      <c r="Q7284" s="3" t="s">
        <v>37</v>
      </c>
      <c r="S7284" s="3" t="s">
        <v>34</v>
      </c>
    </row>
    <row r="7285">
      <c r="A7285" s="2">
        <v>42318.714895833335</v>
      </c>
      <c r="B7285" s="3">
        <v>53.0</v>
      </c>
      <c r="C7285" s="3" t="s">
        <v>7101</v>
      </c>
      <c r="D7285" s="3">
        <v>22.0</v>
      </c>
      <c r="E7285" s="3" t="s">
        <v>7102</v>
      </c>
      <c r="F7285" s="3">
        <v>4.0</v>
      </c>
      <c r="G7285" s="3">
        <v>7.0</v>
      </c>
      <c r="H7285" s="3" t="s">
        <v>7384</v>
      </c>
      <c r="I7285" s="3" t="s">
        <v>7384</v>
      </c>
      <c r="J7285" s="3" t="s">
        <v>1808</v>
      </c>
      <c r="K7285" s="3" t="s">
        <v>24</v>
      </c>
      <c r="L7285" s="3">
        <v>10.0</v>
      </c>
      <c r="M7285" s="3" t="s">
        <v>25</v>
      </c>
      <c r="N7285" s="3" t="s">
        <v>7392</v>
      </c>
      <c r="O7285" s="3" t="s">
        <v>315</v>
      </c>
      <c r="P7285" s="4">
        <v>23931.0</v>
      </c>
      <c r="Q7285" s="3" t="s">
        <v>132</v>
      </c>
      <c r="S7285" s="3" t="s">
        <v>34</v>
      </c>
    </row>
    <row r="7286">
      <c r="A7286" s="2">
        <v>42318.714895833335</v>
      </c>
      <c r="B7286" s="3">
        <v>53.0</v>
      </c>
      <c r="C7286" s="3" t="s">
        <v>7101</v>
      </c>
      <c r="D7286" s="3">
        <v>22.0</v>
      </c>
      <c r="E7286" s="3" t="s">
        <v>7102</v>
      </c>
      <c r="F7286" s="3">
        <v>4.0</v>
      </c>
      <c r="G7286" s="3">
        <v>7.0</v>
      </c>
      <c r="H7286" s="3" t="s">
        <v>7384</v>
      </c>
      <c r="I7286" s="3" t="s">
        <v>7384</v>
      </c>
      <c r="J7286" s="3" t="s">
        <v>1808</v>
      </c>
      <c r="K7286" s="3" t="s">
        <v>24</v>
      </c>
      <c r="L7286" s="3">
        <v>11.0</v>
      </c>
      <c r="M7286" s="3" t="s">
        <v>30</v>
      </c>
      <c r="N7286" s="3" t="s">
        <v>7393</v>
      </c>
      <c r="O7286" s="3" t="s">
        <v>7394</v>
      </c>
      <c r="P7286" s="4">
        <v>23673.0</v>
      </c>
      <c r="Q7286" s="3" t="s">
        <v>132</v>
      </c>
      <c r="S7286" s="3" t="s">
        <v>34</v>
      </c>
    </row>
    <row r="7287">
      <c r="A7287" s="2">
        <v>42318.714895833335</v>
      </c>
      <c r="B7287" s="3">
        <v>53.0</v>
      </c>
      <c r="C7287" s="3" t="s">
        <v>7101</v>
      </c>
      <c r="D7287" s="3">
        <v>22.0</v>
      </c>
      <c r="E7287" s="3" t="s">
        <v>7102</v>
      </c>
      <c r="F7287" s="3">
        <v>4.0</v>
      </c>
      <c r="G7287" s="3">
        <v>7.0</v>
      </c>
      <c r="H7287" s="3" t="s">
        <v>7384</v>
      </c>
      <c r="I7287" s="3" t="s">
        <v>7384</v>
      </c>
      <c r="J7287" s="3" t="s">
        <v>1808</v>
      </c>
      <c r="K7287" s="3" t="s">
        <v>24</v>
      </c>
      <c r="L7287" s="3">
        <v>12.0</v>
      </c>
      <c r="M7287" s="3" t="s">
        <v>25</v>
      </c>
      <c r="N7287" s="3" t="s">
        <v>7395</v>
      </c>
      <c r="O7287" s="3" t="s">
        <v>2093</v>
      </c>
      <c r="P7287" s="4">
        <v>26519.0</v>
      </c>
      <c r="Q7287" s="3" t="s">
        <v>7169</v>
      </c>
      <c r="S7287" s="3" t="s">
        <v>34</v>
      </c>
    </row>
    <row r="7288">
      <c r="A7288" s="2">
        <v>42318.714895833335</v>
      </c>
      <c r="B7288" s="3">
        <v>53.0</v>
      </c>
      <c r="C7288" s="3" t="s">
        <v>7101</v>
      </c>
      <c r="D7288" s="3">
        <v>22.0</v>
      </c>
      <c r="E7288" s="3" t="s">
        <v>7102</v>
      </c>
      <c r="F7288" s="3">
        <v>4.0</v>
      </c>
      <c r="G7288" s="3">
        <v>7.0</v>
      </c>
      <c r="H7288" s="3" t="s">
        <v>7384</v>
      </c>
      <c r="I7288" s="3" t="s">
        <v>7384</v>
      </c>
      <c r="J7288" s="3" t="s">
        <v>1808</v>
      </c>
      <c r="K7288" s="3" t="s">
        <v>24</v>
      </c>
      <c r="L7288" s="3">
        <v>13.0</v>
      </c>
      <c r="M7288" s="3" t="s">
        <v>30</v>
      </c>
      <c r="N7288" s="3" t="s">
        <v>7135</v>
      </c>
      <c r="O7288" s="3" t="s">
        <v>7396</v>
      </c>
      <c r="P7288" s="4">
        <v>32695.0</v>
      </c>
      <c r="Q7288" s="3" t="s">
        <v>132</v>
      </c>
      <c r="S7288" s="3" t="s">
        <v>34</v>
      </c>
    </row>
    <row r="7289">
      <c r="A7289" s="2">
        <v>42318.714895833335</v>
      </c>
      <c r="B7289" s="3">
        <v>53.0</v>
      </c>
      <c r="C7289" s="3" t="s">
        <v>7101</v>
      </c>
      <c r="D7289" s="3">
        <v>22.0</v>
      </c>
      <c r="E7289" s="3" t="s">
        <v>7102</v>
      </c>
      <c r="F7289" s="3">
        <v>4.0</v>
      </c>
      <c r="G7289" s="3">
        <v>7.0</v>
      </c>
      <c r="H7289" s="3" t="s">
        <v>7384</v>
      </c>
      <c r="I7289" s="3" t="s">
        <v>7384</v>
      </c>
      <c r="J7289" s="3" t="s">
        <v>1808</v>
      </c>
      <c r="K7289" s="3" t="s">
        <v>24</v>
      </c>
      <c r="L7289" s="3">
        <v>14.0</v>
      </c>
      <c r="M7289" s="3" t="s">
        <v>25</v>
      </c>
      <c r="N7289" s="3" t="s">
        <v>631</v>
      </c>
      <c r="O7289" s="3" t="s">
        <v>218</v>
      </c>
      <c r="P7289" s="4">
        <v>20355.0</v>
      </c>
      <c r="Q7289" s="3" t="s">
        <v>113</v>
      </c>
      <c r="S7289" s="3" t="s">
        <v>34</v>
      </c>
    </row>
    <row r="7290">
      <c r="A7290" s="2">
        <v>42318.714895833335</v>
      </c>
      <c r="B7290" s="3">
        <v>53.0</v>
      </c>
      <c r="C7290" s="3" t="s">
        <v>7101</v>
      </c>
      <c r="D7290" s="3">
        <v>22.0</v>
      </c>
      <c r="E7290" s="3" t="s">
        <v>7102</v>
      </c>
      <c r="F7290" s="3">
        <v>4.0</v>
      </c>
      <c r="G7290" s="3">
        <v>7.0</v>
      </c>
      <c r="H7290" s="3" t="s">
        <v>7384</v>
      </c>
      <c r="I7290" s="3" t="s">
        <v>7384</v>
      </c>
      <c r="J7290" s="3" t="s">
        <v>1808</v>
      </c>
      <c r="K7290" s="3" t="s">
        <v>24</v>
      </c>
      <c r="L7290" s="3">
        <v>15.0</v>
      </c>
      <c r="M7290" s="3" t="s">
        <v>30</v>
      </c>
      <c r="N7290" s="3" t="s">
        <v>7397</v>
      </c>
      <c r="O7290" s="3" t="s">
        <v>93</v>
      </c>
      <c r="P7290" s="4">
        <v>20556.0</v>
      </c>
      <c r="Q7290" s="3" t="s">
        <v>86</v>
      </c>
      <c r="S7290" s="3" t="s">
        <v>34</v>
      </c>
    </row>
    <row r="7291">
      <c r="A7291" s="2">
        <v>42318.714895833335</v>
      </c>
      <c r="B7291" s="3">
        <v>53.0</v>
      </c>
      <c r="C7291" s="3" t="s">
        <v>7101</v>
      </c>
      <c r="D7291" s="3">
        <v>22.0</v>
      </c>
      <c r="E7291" s="3" t="s">
        <v>7102</v>
      </c>
      <c r="F7291" s="3">
        <v>4.0</v>
      </c>
      <c r="G7291" s="3">
        <v>7.0</v>
      </c>
      <c r="H7291" s="3" t="s">
        <v>7384</v>
      </c>
      <c r="I7291" s="3" t="s">
        <v>7384</v>
      </c>
      <c r="J7291" s="3" t="s">
        <v>1808</v>
      </c>
      <c r="K7291" s="3" t="s">
        <v>24</v>
      </c>
      <c r="L7291" s="3">
        <v>16.0</v>
      </c>
      <c r="M7291" s="3" t="s">
        <v>25</v>
      </c>
      <c r="N7291" s="3" t="s">
        <v>7398</v>
      </c>
      <c r="O7291" s="3" t="s">
        <v>371</v>
      </c>
      <c r="P7291" s="4">
        <v>22376.0</v>
      </c>
      <c r="Q7291" s="3" t="s">
        <v>110</v>
      </c>
      <c r="S7291" s="3" t="s">
        <v>34</v>
      </c>
    </row>
    <row r="7292">
      <c r="A7292" s="2">
        <v>42318.714895833335</v>
      </c>
      <c r="B7292" s="3">
        <v>53.0</v>
      </c>
      <c r="C7292" s="3" t="s">
        <v>7101</v>
      </c>
      <c r="D7292" s="3">
        <v>22.0</v>
      </c>
      <c r="E7292" s="3" t="s">
        <v>7102</v>
      </c>
      <c r="F7292" s="3">
        <v>4.0</v>
      </c>
      <c r="G7292" s="3">
        <v>7.0</v>
      </c>
      <c r="H7292" s="3" t="s">
        <v>7384</v>
      </c>
      <c r="I7292" s="3" t="s">
        <v>7384</v>
      </c>
      <c r="J7292" s="3" t="s">
        <v>1808</v>
      </c>
      <c r="K7292" s="3" t="s">
        <v>24</v>
      </c>
      <c r="L7292" s="3">
        <v>17.0</v>
      </c>
      <c r="M7292" s="3" t="s">
        <v>30</v>
      </c>
      <c r="N7292" s="3" t="s">
        <v>7399</v>
      </c>
      <c r="O7292" s="3" t="s">
        <v>1012</v>
      </c>
      <c r="P7292" s="4">
        <v>22504.0</v>
      </c>
      <c r="Q7292" s="3" t="s">
        <v>205</v>
      </c>
      <c r="S7292" s="3" t="s">
        <v>34</v>
      </c>
    </row>
    <row r="7293">
      <c r="A7293" s="2">
        <v>42318.714895833335</v>
      </c>
      <c r="B7293" s="3">
        <v>53.0</v>
      </c>
      <c r="C7293" s="3" t="s">
        <v>7101</v>
      </c>
      <c r="D7293" s="3">
        <v>29.0</v>
      </c>
      <c r="E7293" s="3" t="s">
        <v>7127</v>
      </c>
      <c r="F7293" s="3">
        <v>4.0</v>
      </c>
      <c r="G7293" s="3">
        <v>7.0</v>
      </c>
      <c r="H7293" s="3" t="s">
        <v>7384</v>
      </c>
      <c r="I7293" s="3" t="s">
        <v>7384</v>
      </c>
      <c r="J7293" s="3" t="s">
        <v>1808</v>
      </c>
      <c r="K7293" s="3" t="s">
        <v>272</v>
      </c>
      <c r="L7293" s="3">
        <v>1.0</v>
      </c>
      <c r="M7293" s="3" t="s">
        <v>25</v>
      </c>
      <c r="N7293" s="3" t="s">
        <v>7400</v>
      </c>
      <c r="O7293" s="3" t="s">
        <v>281</v>
      </c>
      <c r="P7293" s="4">
        <v>24190.0</v>
      </c>
      <c r="Q7293" s="3" t="s">
        <v>169</v>
      </c>
      <c r="S7293" s="3" t="s">
        <v>34</v>
      </c>
    </row>
    <row r="7294">
      <c r="A7294" s="2">
        <v>42318.714895833335</v>
      </c>
      <c r="B7294" s="3">
        <v>53.0</v>
      </c>
      <c r="C7294" s="3" t="s">
        <v>7101</v>
      </c>
      <c r="D7294" s="3">
        <v>29.0</v>
      </c>
      <c r="E7294" s="3" t="s">
        <v>7127</v>
      </c>
      <c r="F7294" s="3">
        <v>4.0</v>
      </c>
      <c r="G7294" s="3">
        <v>7.0</v>
      </c>
      <c r="H7294" s="3" t="s">
        <v>7384</v>
      </c>
      <c r="I7294" s="3" t="s">
        <v>7384</v>
      </c>
      <c r="J7294" s="3" t="s">
        <v>1808</v>
      </c>
      <c r="K7294" s="3" t="s">
        <v>24</v>
      </c>
      <c r="L7294" s="3">
        <v>2.0</v>
      </c>
      <c r="M7294" s="3" t="s">
        <v>30</v>
      </c>
      <c r="N7294" s="3" t="s">
        <v>7401</v>
      </c>
      <c r="O7294" s="3" t="s">
        <v>51</v>
      </c>
      <c r="P7294" s="4">
        <v>33409.0</v>
      </c>
      <c r="Q7294" s="3" t="s">
        <v>110</v>
      </c>
      <c r="S7294" s="3" t="s">
        <v>34</v>
      </c>
    </row>
    <row r="7295">
      <c r="A7295" s="2">
        <v>42318.714895833335</v>
      </c>
      <c r="B7295" s="3">
        <v>53.0</v>
      </c>
      <c r="C7295" s="3" t="s">
        <v>7101</v>
      </c>
      <c r="D7295" s="3">
        <v>29.0</v>
      </c>
      <c r="E7295" s="3" t="s">
        <v>7127</v>
      </c>
      <c r="F7295" s="3">
        <v>4.0</v>
      </c>
      <c r="G7295" s="3">
        <v>7.0</v>
      </c>
      <c r="H7295" s="3" t="s">
        <v>7384</v>
      </c>
      <c r="I7295" s="3" t="s">
        <v>7384</v>
      </c>
      <c r="J7295" s="3" t="s">
        <v>1808</v>
      </c>
      <c r="K7295" s="3" t="s">
        <v>24</v>
      </c>
      <c r="L7295" s="3">
        <v>3.0</v>
      </c>
      <c r="M7295" s="3" t="s">
        <v>25</v>
      </c>
      <c r="N7295" s="3" t="s">
        <v>7402</v>
      </c>
      <c r="O7295" s="3" t="s">
        <v>237</v>
      </c>
      <c r="P7295" s="4">
        <v>23476.0</v>
      </c>
      <c r="Q7295" s="3" t="s">
        <v>72</v>
      </c>
      <c r="S7295" s="3" t="s">
        <v>34</v>
      </c>
    </row>
    <row r="7296">
      <c r="A7296" s="2">
        <v>42318.714895833335</v>
      </c>
      <c r="B7296" s="3">
        <v>53.0</v>
      </c>
      <c r="C7296" s="3" t="s">
        <v>7101</v>
      </c>
      <c r="D7296" s="3">
        <v>29.0</v>
      </c>
      <c r="E7296" s="3" t="s">
        <v>7127</v>
      </c>
      <c r="F7296" s="3">
        <v>4.0</v>
      </c>
      <c r="G7296" s="3">
        <v>7.0</v>
      </c>
      <c r="H7296" s="3" t="s">
        <v>7384</v>
      </c>
      <c r="I7296" s="3" t="s">
        <v>7384</v>
      </c>
      <c r="J7296" s="3" t="s">
        <v>1808</v>
      </c>
      <c r="K7296" s="3" t="s">
        <v>24</v>
      </c>
      <c r="L7296" s="3">
        <v>4.0</v>
      </c>
      <c r="M7296" s="3" t="s">
        <v>30</v>
      </c>
      <c r="N7296" s="3" t="s">
        <v>3591</v>
      </c>
      <c r="O7296" s="3" t="s">
        <v>336</v>
      </c>
      <c r="P7296" s="4">
        <v>20057.0</v>
      </c>
      <c r="Q7296" s="3" t="s">
        <v>132</v>
      </c>
      <c r="S7296" s="3" t="s">
        <v>34</v>
      </c>
    </row>
    <row r="7297">
      <c r="A7297" s="2">
        <v>42318.714895833335</v>
      </c>
      <c r="B7297" s="3">
        <v>53.0</v>
      </c>
      <c r="C7297" s="3" t="s">
        <v>7101</v>
      </c>
      <c r="D7297" s="3">
        <v>29.0</v>
      </c>
      <c r="E7297" s="3" t="s">
        <v>7127</v>
      </c>
      <c r="F7297" s="3">
        <v>4.0</v>
      </c>
      <c r="G7297" s="3">
        <v>7.0</v>
      </c>
      <c r="H7297" s="3" t="s">
        <v>7384</v>
      </c>
      <c r="I7297" s="3" t="s">
        <v>7384</v>
      </c>
      <c r="J7297" s="3" t="s">
        <v>1808</v>
      </c>
      <c r="K7297" s="3" t="s">
        <v>24</v>
      </c>
      <c r="L7297" s="3">
        <v>5.0</v>
      </c>
      <c r="M7297" s="3" t="s">
        <v>25</v>
      </c>
      <c r="N7297" s="3" t="s">
        <v>7247</v>
      </c>
      <c r="O7297" s="3" t="s">
        <v>417</v>
      </c>
      <c r="P7297" s="4">
        <v>17957.0</v>
      </c>
      <c r="Q7297" s="3" t="s">
        <v>105</v>
      </c>
      <c r="S7297" s="3" t="s">
        <v>34</v>
      </c>
    </row>
    <row r="7298">
      <c r="A7298" s="2">
        <v>42318.714895833335</v>
      </c>
      <c r="B7298" s="3">
        <v>53.0</v>
      </c>
      <c r="C7298" s="3" t="s">
        <v>7101</v>
      </c>
      <c r="D7298" s="3">
        <v>29.0</v>
      </c>
      <c r="E7298" s="3" t="s">
        <v>7127</v>
      </c>
      <c r="F7298" s="3">
        <v>4.0</v>
      </c>
      <c r="G7298" s="3">
        <v>7.0</v>
      </c>
      <c r="H7298" s="3" t="s">
        <v>7384</v>
      </c>
      <c r="I7298" s="3" t="s">
        <v>7384</v>
      </c>
      <c r="J7298" s="3" t="s">
        <v>1808</v>
      </c>
      <c r="K7298" s="3" t="s">
        <v>24</v>
      </c>
      <c r="L7298" s="3">
        <v>6.0</v>
      </c>
      <c r="M7298" s="3" t="s">
        <v>30</v>
      </c>
      <c r="N7298" s="3" t="s">
        <v>7403</v>
      </c>
      <c r="O7298" s="3" t="s">
        <v>45</v>
      </c>
      <c r="P7298" s="4">
        <v>24649.0</v>
      </c>
      <c r="Q7298" s="3" t="s">
        <v>372</v>
      </c>
      <c r="S7298" s="3" t="s">
        <v>34</v>
      </c>
    </row>
    <row r="7299">
      <c r="A7299" s="2">
        <v>42318.714895833335</v>
      </c>
      <c r="B7299" s="3">
        <v>53.0</v>
      </c>
      <c r="C7299" s="3" t="s">
        <v>7101</v>
      </c>
      <c r="D7299" s="3">
        <v>29.0</v>
      </c>
      <c r="E7299" s="3" t="s">
        <v>7127</v>
      </c>
      <c r="F7299" s="3">
        <v>4.0</v>
      </c>
      <c r="G7299" s="3">
        <v>7.0</v>
      </c>
      <c r="H7299" s="3" t="s">
        <v>7384</v>
      </c>
      <c r="I7299" s="3" t="s">
        <v>7384</v>
      </c>
      <c r="J7299" s="3" t="s">
        <v>1808</v>
      </c>
      <c r="K7299" s="3" t="s">
        <v>24</v>
      </c>
      <c r="L7299" s="3">
        <v>7.0</v>
      </c>
      <c r="M7299" s="3" t="s">
        <v>25</v>
      </c>
      <c r="N7299" s="3" t="s">
        <v>7226</v>
      </c>
      <c r="O7299" s="3" t="s">
        <v>2150</v>
      </c>
      <c r="P7299" s="4">
        <v>18697.0</v>
      </c>
      <c r="Q7299" s="3" t="s">
        <v>345</v>
      </c>
      <c r="S7299" s="3" t="s">
        <v>34</v>
      </c>
    </row>
    <row r="7300">
      <c r="A7300" s="2">
        <v>42318.714895833335</v>
      </c>
      <c r="B7300" s="3">
        <v>53.0</v>
      </c>
      <c r="C7300" s="3" t="s">
        <v>7101</v>
      </c>
      <c r="D7300" s="3">
        <v>29.0</v>
      </c>
      <c r="E7300" s="3" t="s">
        <v>7127</v>
      </c>
      <c r="F7300" s="3">
        <v>4.0</v>
      </c>
      <c r="G7300" s="3">
        <v>7.0</v>
      </c>
      <c r="H7300" s="3" t="s">
        <v>7384</v>
      </c>
      <c r="I7300" s="3" t="s">
        <v>7384</v>
      </c>
      <c r="J7300" s="3" t="s">
        <v>1808</v>
      </c>
      <c r="K7300" s="3" t="s">
        <v>24</v>
      </c>
      <c r="L7300" s="3">
        <v>8.0</v>
      </c>
      <c r="M7300" s="3" t="s">
        <v>30</v>
      </c>
      <c r="N7300" s="3" t="s">
        <v>6418</v>
      </c>
      <c r="O7300" s="3" t="s">
        <v>215</v>
      </c>
      <c r="P7300" s="4">
        <v>24848.0</v>
      </c>
      <c r="Q7300" s="3" t="s">
        <v>110</v>
      </c>
      <c r="S7300" s="3" t="s">
        <v>34</v>
      </c>
    </row>
    <row r="7301">
      <c r="A7301" s="2">
        <v>42318.714895833335</v>
      </c>
      <c r="B7301" s="3">
        <v>53.0</v>
      </c>
      <c r="C7301" s="3" t="s">
        <v>7101</v>
      </c>
      <c r="D7301" s="3">
        <v>29.0</v>
      </c>
      <c r="E7301" s="3" t="s">
        <v>7127</v>
      </c>
      <c r="F7301" s="3">
        <v>4.0</v>
      </c>
      <c r="G7301" s="3">
        <v>7.0</v>
      </c>
      <c r="H7301" s="3" t="s">
        <v>7384</v>
      </c>
      <c r="I7301" s="3" t="s">
        <v>7384</v>
      </c>
      <c r="J7301" s="3" t="s">
        <v>1808</v>
      </c>
      <c r="K7301" s="3" t="s">
        <v>24</v>
      </c>
      <c r="L7301" s="3">
        <v>9.0</v>
      </c>
      <c r="M7301" s="3" t="s">
        <v>25</v>
      </c>
      <c r="N7301" s="3" t="s">
        <v>7404</v>
      </c>
      <c r="O7301" s="3" t="s">
        <v>7405</v>
      </c>
      <c r="P7301" s="4">
        <v>25148.0</v>
      </c>
      <c r="Q7301" s="3" t="s">
        <v>37</v>
      </c>
      <c r="S7301" s="3" t="s">
        <v>34</v>
      </c>
    </row>
    <row r="7302">
      <c r="A7302" s="2">
        <v>42318.714895833335</v>
      </c>
      <c r="B7302" s="3">
        <v>53.0</v>
      </c>
      <c r="C7302" s="3" t="s">
        <v>7101</v>
      </c>
      <c r="D7302" s="3">
        <v>29.0</v>
      </c>
      <c r="E7302" s="3" t="s">
        <v>7127</v>
      </c>
      <c r="F7302" s="3">
        <v>4.0</v>
      </c>
      <c r="G7302" s="3">
        <v>7.0</v>
      </c>
      <c r="H7302" s="3" t="s">
        <v>7384</v>
      </c>
      <c r="I7302" s="3" t="s">
        <v>7384</v>
      </c>
      <c r="J7302" s="3" t="s">
        <v>1808</v>
      </c>
      <c r="K7302" s="3" t="s">
        <v>24</v>
      </c>
      <c r="L7302" s="3">
        <v>10.0</v>
      </c>
      <c r="M7302" s="3" t="s">
        <v>30</v>
      </c>
      <c r="N7302" s="3" t="s">
        <v>7406</v>
      </c>
      <c r="O7302" s="3" t="s">
        <v>121</v>
      </c>
      <c r="P7302" s="4">
        <v>23282.0</v>
      </c>
      <c r="Q7302" s="3" t="s">
        <v>110</v>
      </c>
      <c r="S7302" s="3" t="s">
        <v>34</v>
      </c>
    </row>
    <row r="7303">
      <c r="A7303" s="2">
        <v>42318.714895833335</v>
      </c>
      <c r="B7303" s="3">
        <v>53.0</v>
      </c>
      <c r="C7303" s="3" t="s">
        <v>7101</v>
      </c>
      <c r="D7303" s="3">
        <v>29.0</v>
      </c>
      <c r="E7303" s="3" t="s">
        <v>7127</v>
      </c>
      <c r="F7303" s="3">
        <v>4.0</v>
      </c>
      <c r="G7303" s="3">
        <v>7.0</v>
      </c>
      <c r="H7303" s="3" t="s">
        <v>7384</v>
      </c>
      <c r="I7303" s="3" t="s">
        <v>7384</v>
      </c>
      <c r="J7303" s="3" t="s">
        <v>1808</v>
      </c>
      <c r="K7303" s="3" t="s">
        <v>24</v>
      </c>
      <c r="L7303" s="3">
        <v>11.0</v>
      </c>
      <c r="M7303" s="3" t="s">
        <v>25</v>
      </c>
      <c r="N7303" s="3" t="s">
        <v>7407</v>
      </c>
      <c r="O7303" s="3" t="s">
        <v>1593</v>
      </c>
      <c r="P7303" s="4">
        <v>29023.0</v>
      </c>
      <c r="Q7303" s="3" t="s">
        <v>46</v>
      </c>
      <c r="S7303" s="3" t="s">
        <v>34</v>
      </c>
    </row>
    <row r="7304">
      <c r="A7304" s="2">
        <v>42318.714895833335</v>
      </c>
      <c r="B7304" s="3">
        <v>53.0</v>
      </c>
      <c r="C7304" s="3" t="s">
        <v>7101</v>
      </c>
      <c r="D7304" s="3">
        <v>29.0</v>
      </c>
      <c r="E7304" s="3" t="s">
        <v>7127</v>
      </c>
      <c r="F7304" s="3">
        <v>4.0</v>
      </c>
      <c r="G7304" s="3">
        <v>7.0</v>
      </c>
      <c r="H7304" s="3" t="s">
        <v>7384</v>
      </c>
      <c r="I7304" s="3" t="s">
        <v>7384</v>
      </c>
      <c r="J7304" s="3" t="s">
        <v>1808</v>
      </c>
      <c r="K7304" s="3" t="s">
        <v>24</v>
      </c>
      <c r="L7304" s="3">
        <v>12.0</v>
      </c>
      <c r="M7304" s="3" t="s">
        <v>30</v>
      </c>
      <c r="N7304" s="3" t="s">
        <v>7408</v>
      </c>
      <c r="O7304" s="3" t="s">
        <v>2092</v>
      </c>
      <c r="P7304" s="4">
        <v>21521.0</v>
      </c>
      <c r="Q7304" s="3" t="s">
        <v>169</v>
      </c>
      <c r="S7304" s="3" t="s">
        <v>34</v>
      </c>
    </row>
    <row r="7305">
      <c r="A7305" s="2">
        <v>42318.714895833335</v>
      </c>
      <c r="B7305" s="3">
        <v>53.0</v>
      </c>
      <c r="C7305" s="3" t="s">
        <v>7101</v>
      </c>
      <c r="D7305" s="3">
        <v>29.0</v>
      </c>
      <c r="E7305" s="3" t="s">
        <v>7127</v>
      </c>
      <c r="F7305" s="3">
        <v>4.0</v>
      </c>
      <c r="G7305" s="3">
        <v>7.0</v>
      </c>
      <c r="H7305" s="3" t="s">
        <v>7384</v>
      </c>
      <c r="I7305" s="3" t="s">
        <v>7384</v>
      </c>
      <c r="J7305" s="3" t="s">
        <v>1808</v>
      </c>
      <c r="K7305" s="3" t="s">
        <v>24</v>
      </c>
      <c r="L7305" s="3">
        <v>13.0</v>
      </c>
      <c r="M7305" s="3" t="s">
        <v>25</v>
      </c>
      <c r="N7305" s="3" t="s">
        <v>7409</v>
      </c>
      <c r="O7305" s="3" t="s">
        <v>240</v>
      </c>
      <c r="P7305" s="4">
        <v>18697.0</v>
      </c>
      <c r="Q7305" s="3" t="s">
        <v>169</v>
      </c>
      <c r="S7305" s="3" t="s">
        <v>34</v>
      </c>
    </row>
    <row r="7306">
      <c r="A7306" s="2">
        <v>42318.714895833335</v>
      </c>
      <c r="B7306" s="3">
        <v>53.0</v>
      </c>
      <c r="C7306" s="3" t="s">
        <v>7101</v>
      </c>
      <c r="D7306" s="3">
        <v>29.0</v>
      </c>
      <c r="E7306" s="3" t="s">
        <v>7127</v>
      </c>
      <c r="F7306" s="3">
        <v>4.0</v>
      </c>
      <c r="G7306" s="3">
        <v>7.0</v>
      </c>
      <c r="H7306" s="3" t="s">
        <v>7384</v>
      </c>
      <c r="I7306" s="3" t="s">
        <v>7384</v>
      </c>
      <c r="J7306" s="3" t="s">
        <v>1808</v>
      </c>
      <c r="K7306" s="3" t="s">
        <v>24</v>
      </c>
      <c r="L7306" s="3">
        <v>14.0</v>
      </c>
      <c r="M7306" s="3" t="s">
        <v>30</v>
      </c>
      <c r="N7306" s="3" t="s">
        <v>7410</v>
      </c>
      <c r="O7306" s="3" t="s">
        <v>225</v>
      </c>
      <c r="P7306" s="4">
        <v>21772.0</v>
      </c>
      <c r="Q7306" s="3" t="s">
        <v>33</v>
      </c>
      <c r="S7306" s="3" t="s">
        <v>34</v>
      </c>
    </row>
    <row r="7307">
      <c r="A7307" s="2">
        <v>42318.714895833335</v>
      </c>
      <c r="B7307" s="3">
        <v>53.0</v>
      </c>
      <c r="C7307" s="3" t="s">
        <v>7101</v>
      </c>
      <c r="D7307" s="3">
        <v>29.0</v>
      </c>
      <c r="E7307" s="3" t="s">
        <v>7127</v>
      </c>
      <c r="F7307" s="3">
        <v>4.0</v>
      </c>
      <c r="G7307" s="3">
        <v>7.0</v>
      </c>
      <c r="H7307" s="3" t="s">
        <v>7384</v>
      </c>
      <c r="I7307" s="3" t="s">
        <v>7384</v>
      </c>
      <c r="J7307" s="3" t="s">
        <v>1808</v>
      </c>
      <c r="K7307" s="3" t="s">
        <v>24</v>
      </c>
      <c r="L7307" s="3">
        <v>15.0</v>
      </c>
      <c r="M7307" s="3" t="s">
        <v>25</v>
      </c>
      <c r="N7307" s="3" t="s">
        <v>7411</v>
      </c>
      <c r="O7307" s="3" t="s">
        <v>91</v>
      </c>
      <c r="P7307" s="4">
        <v>17287.0</v>
      </c>
      <c r="Q7307" s="3" t="s">
        <v>86</v>
      </c>
      <c r="S7307" s="3" t="s">
        <v>34</v>
      </c>
    </row>
    <row r="7308">
      <c r="A7308" s="2">
        <v>42318.714895833335</v>
      </c>
      <c r="B7308" s="3">
        <v>53.0</v>
      </c>
      <c r="C7308" s="3" t="s">
        <v>7101</v>
      </c>
      <c r="D7308" s="3">
        <v>29.0</v>
      </c>
      <c r="E7308" s="3" t="s">
        <v>7127</v>
      </c>
      <c r="F7308" s="3">
        <v>4.0</v>
      </c>
      <c r="G7308" s="3">
        <v>7.0</v>
      </c>
      <c r="H7308" s="3" t="s">
        <v>7384</v>
      </c>
      <c r="I7308" s="3" t="s">
        <v>7384</v>
      </c>
      <c r="J7308" s="3" t="s">
        <v>1808</v>
      </c>
      <c r="K7308" s="3" t="s">
        <v>24</v>
      </c>
      <c r="L7308" s="3">
        <v>16.0</v>
      </c>
      <c r="M7308" s="3" t="s">
        <v>30</v>
      </c>
      <c r="N7308" s="3" t="s">
        <v>7412</v>
      </c>
      <c r="O7308" s="3" t="s">
        <v>57</v>
      </c>
      <c r="P7308" s="4">
        <v>25534.0</v>
      </c>
      <c r="Q7308" s="3" t="s">
        <v>52</v>
      </c>
      <c r="S7308" s="3" t="s">
        <v>34</v>
      </c>
    </row>
    <row r="7309">
      <c r="A7309" s="2">
        <v>42318.714895833335</v>
      </c>
      <c r="B7309" s="3">
        <v>53.0</v>
      </c>
      <c r="C7309" s="3" t="s">
        <v>7101</v>
      </c>
      <c r="D7309" s="3">
        <v>29.0</v>
      </c>
      <c r="E7309" s="3" t="s">
        <v>7127</v>
      </c>
      <c r="F7309" s="3">
        <v>4.0</v>
      </c>
      <c r="G7309" s="3">
        <v>7.0</v>
      </c>
      <c r="H7309" s="3" t="s">
        <v>7384</v>
      </c>
      <c r="I7309" s="3" t="s">
        <v>7384</v>
      </c>
      <c r="J7309" s="3" t="s">
        <v>1808</v>
      </c>
      <c r="K7309" s="3" t="s">
        <v>24</v>
      </c>
      <c r="L7309" s="3">
        <v>17.0</v>
      </c>
      <c r="M7309" s="3" t="s">
        <v>25</v>
      </c>
      <c r="N7309" s="3" t="s">
        <v>7413</v>
      </c>
      <c r="O7309" s="3" t="s">
        <v>7301</v>
      </c>
      <c r="P7309" s="4">
        <v>22204.0</v>
      </c>
      <c r="Q7309" s="3" t="s">
        <v>149</v>
      </c>
      <c r="S7309" s="3" t="s">
        <v>34</v>
      </c>
    </row>
    <row r="7310">
      <c r="A7310" s="2">
        <v>42318.714895833335</v>
      </c>
      <c r="B7310" s="3">
        <v>53.0</v>
      </c>
      <c r="C7310" s="3" t="s">
        <v>7101</v>
      </c>
      <c r="D7310" s="3">
        <v>29.0</v>
      </c>
      <c r="E7310" s="3" t="s">
        <v>7127</v>
      </c>
      <c r="F7310" s="3">
        <v>4.0</v>
      </c>
      <c r="G7310" s="3">
        <v>7.0</v>
      </c>
      <c r="H7310" s="3" t="s">
        <v>7384</v>
      </c>
      <c r="I7310" s="3" t="s">
        <v>7384</v>
      </c>
      <c r="J7310" s="3" t="s">
        <v>1808</v>
      </c>
      <c r="K7310" s="3" t="s">
        <v>24</v>
      </c>
      <c r="L7310" s="3">
        <v>18.0</v>
      </c>
      <c r="M7310" s="3" t="s">
        <v>30</v>
      </c>
      <c r="N7310" s="3" t="s">
        <v>7414</v>
      </c>
      <c r="O7310" s="3" t="s">
        <v>342</v>
      </c>
      <c r="P7310" s="4">
        <v>22414.0</v>
      </c>
      <c r="Q7310" s="3" t="s">
        <v>216</v>
      </c>
      <c r="S7310" s="3" t="s">
        <v>34</v>
      </c>
    </row>
    <row r="7311">
      <c r="A7311" s="2">
        <v>42318.714895833335</v>
      </c>
      <c r="B7311" s="3">
        <v>53.0</v>
      </c>
      <c r="C7311" s="3" t="s">
        <v>7101</v>
      </c>
      <c r="D7311" s="3">
        <v>29.0</v>
      </c>
      <c r="E7311" s="3" t="s">
        <v>7127</v>
      </c>
      <c r="F7311" s="3">
        <v>4.0</v>
      </c>
      <c r="G7311" s="3">
        <v>7.0</v>
      </c>
      <c r="H7311" s="3" t="s">
        <v>7384</v>
      </c>
      <c r="I7311" s="3" t="s">
        <v>7384</v>
      </c>
      <c r="J7311" s="3" t="s">
        <v>1808</v>
      </c>
      <c r="K7311" s="3" t="s">
        <v>24</v>
      </c>
      <c r="L7311" s="3">
        <v>19.0</v>
      </c>
      <c r="M7311" s="3" t="s">
        <v>25</v>
      </c>
      <c r="N7311" s="3" t="s">
        <v>7415</v>
      </c>
      <c r="O7311" s="3" t="s">
        <v>2415</v>
      </c>
      <c r="P7311" s="4">
        <v>23342.0</v>
      </c>
      <c r="Q7311" s="3" t="s">
        <v>46</v>
      </c>
      <c r="S7311" s="3" t="s">
        <v>34</v>
      </c>
    </row>
    <row r="7312">
      <c r="A7312" s="2">
        <v>42318.714895833335</v>
      </c>
      <c r="B7312" s="3">
        <v>53.0</v>
      </c>
      <c r="C7312" s="3" t="s">
        <v>7101</v>
      </c>
      <c r="D7312" s="3">
        <v>29.0</v>
      </c>
      <c r="E7312" s="3" t="s">
        <v>7127</v>
      </c>
      <c r="F7312" s="3">
        <v>4.0</v>
      </c>
      <c r="G7312" s="3">
        <v>7.0</v>
      </c>
      <c r="H7312" s="3" t="s">
        <v>7384</v>
      </c>
      <c r="I7312" s="3" t="s">
        <v>7384</v>
      </c>
      <c r="J7312" s="3" t="s">
        <v>1808</v>
      </c>
      <c r="K7312" s="3" t="s">
        <v>24</v>
      </c>
      <c r="L7312" s="3">
        <v>20.0</v>
      </c>
      <c r="M7312" s="3" t="s">
        <v>30</v>
      </c>
      <c r="N7312" s="3" t="s">
        <v>2995</v>
      </c>
      <c r="O7312" s="3" t="s">
        <v>85</v>
      </c>
      <c r="P7312" s="4">
        <v>20204.0</v>
      </c>
      <c r="Q7312" s="3" t="s">
        <v>86</v>
      </c>
      <c r="S7312" s="3" t="s">
        <v>34</v>
      </c>
    </row>
    <row r="7313">
      <c r="A7313" s="2">
        <v>42318.714895833335</v>
      </c>
      <c r="B7313" s="3">
        <v>53.0</v>
      </c>
      <c r="C7313" s="3" t="s">
        <v>7101</v>
      </c>
      <c r="D7313" s="3">
        <v>29.0</v>
      </c>
      <c r="E7313" s="3" t="s">
        <v>7127</v>
      </c>
      <c r="F7313" s="3">
        <v>4.0</v>
      </c>
      <c r="G7313" s="3">
        <v>7.0</v>
      </c>
      <c r="H7313" s="3" t="s">
        <v>7384</v>
      </c>
      <c r="I7313" s="3" t="s">
        <v>7384</v>
      </c>
      <c r="J7313" s="3" t="s">
        <v>1808</v>
      </c>
      <c r="K7313" s="3" t="s">
        <v>24</v>
      </c>
      <c r="L7313" s="3">
        <v>21.0</v>
      </c>
      <c r="M7313" s="3" t="s">
        <v>25</v>
      </c>
      <c r="N7313" s="3" t="s">
        <v>7416</v>
      </c>
      <c r="O7313" s="3" t="s">
        <v>1456</v>
      </c>
      <c r="P7313" s="4">
        <v>25353.0</v>
      </c>
      <c r="Q7313" s="3" t="s">
        <v>110</v>
      </c>
      <c r="S7313" s="3" t="s">
        <v>34</v>
      </c>
    </row>
    <row r="7314">
      <c r="A7314" s="2">
        <v>42318.714895833335</v>
      </c>
      <c r="B7314" s="3">
        <v>53.0</v>
      </c>
      <c r="C7314" s="3" t="s">
        <v>7101</v>
      </c>
      <c r="D7314" s="3">
        <v>29.0</v>
      </c>
      <c r="E7314" s="3" t="s">
        <v>7127</v>
      </c>
      <c r="F7314" s="3">
        <v>4.0</v>
      </c>
      <c r="G7314" s="3">
        <v>7.0</v>
      </c>
      <c r="H7314" s="3" t="s">
        <v>7384</v>
      </c>
      <c r="I7314" s="3" t="s">
        <v>7384</v>
      </c>
      <c r="J7314" s="3" t="s">
        <v>1808</v>
      </c>
      <c r="K7314" s="3" t="s">
        <v>24</v>
      </c>
      <c r="L7314" s="3">
        <v>22.0</v>
      </c>
      <c r="M7314" s="3" t="s">
        <v>30</v>
      </c>
      <c r="N7314" s="3" t="s">
        <v>7417</v>
      </c>
      <c r="O7314" s="3" t="s">
        <v>171</v>
      </c>
      <c r="P7314" s="4">
        <v>21509.0</v>
      </c>
      <c r="Q7314" s="3" t="s">
        <v>75</v>
      </c>
      <c r="S7314" s="3" t="s">
        <v>34</v>
      </c>
    </row>
    <row r="7315">
      <c r="A7315" s="2">
        <v>42318.714895833335</v>
      </c>
      <c r="B7315" s="3">
        <v>53.0</v>
      </c>
      <c r="C7315" s="3" t="s">
        <v>7101</v>
      </c>
      <c r="D7315" s="3">
        <v>29.0</v>
      </c>
      <c r="E7315" s="3" t="s">
        <v>7127</v>
      </c>
      <c r="F7315" s="3">
        <v>4.0</v>
      </c>
      <c r="G7315" s="3">
        <v>7.0</v>
      </c>
      <c r="H7315" s="3" t="s">
        <v>7384</v>
      </c>
      <c r="I7315" s="3" t="s">
        <v>7384</v>
      </c>
      <c r="J7315" s="3" t="s">
        <v>1808</v>
      </c>
      <c r="K7315" s="3" t="s">
        <v>24</v>
      </c>
      <c r="L7315" s="3">
        <v>23.0</v>
      </c>
      <c r="M7315" s="3" t="s">
        <v>25</v>
      </c>
      <c r="N7315" s="3" t="s">
        <v>3144</v>
      </c>
      <c r="O7315" s="3" t="s">
        <v>204</v>
      </c>
      <c r="P7315" s="4">
        <v>21002.0</v>
      </c>
      <c r="Q7315" s="3" t="s">
        <v>528</v>
      </c>
      <c r="S7315" s="3" t="s">
        <v>34</v>
      </c>
    </row>
    <row r="7316">
      <c r="A7316" s="2">
        <v>42318.714895833335</v>
      </c>
      <c r="B7316" s="3">
        <v>53.0</v>
      </c>
      <c r="C7316" s="3" t="s">
        <v>7101</v>
      </c>
      <c r="D7316" s="3">
        <v>29.0</v>
      </c>
      <c r="E7316" s="3" t="s">
        <v>7127</v>
      </c>
      <c r="F7316" s="3">
        <v>4.0</v>
      </c>
      <c r="G7316" s="3">
        <v>7.0</v>
      </c>
      <c r="H7316" s="3" t="s">
        <v>7384</v>
      </c>
      <c r="I7316" s="3" t="s">
        <v>7384</v>
      </c>
      <c r="J7316" s="3" t="s">
        <v>1808</v>
      </c>
      <c r="K7316" s="3" t="s">
        <v>24</v>
      </c>
      <c r="L7316" s="3">
        <v>24.0</v>
      </c>
      <c r="M7316" s="3" t="s">
        <v>30</v>
      </c>
      <c r="N7316" s="3" t="s">
        <v>7418</v>
      </c>
      <c r="O7316" s="3" t="s">
        <v>7419</v>
      </c>
      <c r="P7316" s="4">
        <v>20770.0</v>
      </c>
      <c r="Q7316" s="3" t="s">
        <v>37</v>
      </c>
      <c r="S7316" s="3" t="s">
        <v>29</v>
      </c>
    </row>
    <row r="7317">
      <c r="A7317" s="2">
        <v>42318.714895833335</v>
      </c>
      <c r="B7317" s="3">
        <v>53.0</v>
      </c>
      <c r="C7317" s="3" t="s">
        <v>7101</v>
      </c>
      <c r="D7317" s="3">
        <v>29.0</v>
      </c>
      <c r="E7317" s="3" t="s">
        <v>7127</v>
      </c>
      <c r="F7317" s="3">
        <v>4.0</v>
      </c>
      <c r="G7317" s="3">
        <v>7.0</v>
      </c>
      <c r="H7317" s="3" t="s">
        <v>7384</v>
      </c>
      <c r="I7317" s="3" t="s">
        <v>7384</v>
      </c>
      <c r="J7317" s="3" t="s">
        <v>1808</v>
      </c>
      <c r="K7317" s="3" t="s">
        <v>24</v>
      </c>
      <c r="L7317" s="3">
        <v>25.0</v>
      </c>
      <c r="M7317" s="3" t="s">
        <v>25</v>
      </c>
      <c r="N7317" s="3" t="s">
        <v>4712</v>
      </c>
      <c r="O7317" s="3" t="s">
        <v>530</v>
      </c>
      <c r="P7317" s="4">
        <v>17124.0</v>
      </c>
      <c r="Q7317" s="3" t="s">
        <v>28</v>
      </c>
      <c r="S7317" s="3" t="s">
        <v>34</v>
      </c>
    </row>
    <row r="7318">
      <c r="A7318" s="2">
        <v>42318.714895833335</v>
      </c>
      <c r="B7318" s="3">
        <v>53.0</v>
      </c>
      <c r="C7318" s="3" t="s">
        <v>7101</v>
      </c>
      <c r="D7318" s="3">
        <v>35.0</v>
      </c>
      <c r="E7318" s="3" t="s">
        <v>7158</v>
      </c>
      <c r="F7318" s="3">
        <v>4.0</v>
      </c>
      <c r="G7318" s="3">
        <v>7.0</v>
      </c>
      <c r="H7318" s="3" t="s">
        <v>7384</v>
      </c>
      <c r="I7318" s="3" t="s">
        <v>7384</v>
      </c>
      <c r="J7318" s="3" t="s">
        <v>1808</v>
      </c>
      <c r="K7318" s="3" t="s">
        <v>24</v>
      </c>
      <c r="L7318" s="3">
        <v>1.0</v>
      </c>
      <c r="M7318" s="3" t="s">
        <v>25</v>
      </c>
      <c r="N7318" s="3" t="s">
        <v>7420</v>
      </c>
      <c r="O7318" s="3" t="s">
        <v>200</v>
      </c>
      <c r="P7318" s="4">
        <v>20169.0</v>
      </c>
      <c r="Q7318" s="3" t="s">
        <v>40</v>
      </c>
      <c r="S7318" s="3" t="s">
        <v>29</v>
      </c>
    </row>
    <row r="7319">
      <c r="A7319" s="2">
        <v>42318.714895833335</v>
      </c>
      <c r="B7319" s="3">
        <v>53.0</v>
      </c>
      <c r="C7319" s="3" t="s">
        <v>7101</v>
      </c>
      <c r="D7319" s="3">
        <v>35.0</v>
      </c>
      <c r="E7319" s="3" t="s">
        <v>7158</v>
      </c>
      <c r="F7319" s="3">
        <v>4.0</v>
      </c>
      <c r="G7319" s="3">
        <v>7.0</v>
      </c>
      <c r="H7319" s="3" t="s">
        <v>7384</v>
      </c>
      <c r="I7319" s="3" t="s">
        <v>7384</v>
      </c>
      <c r="J7319" s="3" t="s">
        <v>1808</v>
      </c>
      <c r="K7319" s="3" t="s">
        <v>24</v>
      </c>
      <c r="L7319" s="3">
        <v>2.0</v>
      </c>
      <c r="M7319" s="3" t="s">
        <v>30</v>
      </c>
      <c r="N7319" s="3" t="s">
        <v>7421</v>
      </c>
      <c r="O7319" s="3" t="s">
        <v>633</v>
      </c>
      <c r="P7319" s="4">
        <v>26306.0</v>
      </c>
      <c r="Q7319" s="3" t="s">
        <v>115</v>
      </c>
      <c r="S7319" s="3" t="s">
        <v>34</v>
      </c>
    </row>
    <row r="7320">
      <c r="A7320" s="2">
        <v>42318.714895833335</v>
      </c>
      <c r="B7320" s="3">
        <v>53.0</v>
      </c>
      <c r="C7320" s="3" t="s">
        <v>7101</v>
      </c>
      <c r="D7320" s="3">
        <v>35.0</v>
      </c>
      <c r="E7320" s="3" t="s">
        <v>7158</v>
      </c>
      <c r="F7320" s="3">
        <v>4.0</v>
      </c>
      <c r="G7320" s="3">
        <v>7.0</v>
      </c>
      <c r="H7320" s="3" t="s">
        <v>7384</v>
      </c>
      <c r="I7320" s="3" t="s">
        <v>7384</v>
      </c>
      <c r="J7320" s="3" t="s">
        <v>1808</v>
      </c>
      <c r="K7320" s="3" t="s">
        <v>24</v>
      </c>
      <c r="L7320" s="3">
        <v>3.0</v>
      </c>
      <c r="M7320" s="3" t="s">
        <v>25</v>
      </c>
      <c r="N7320" s="3" t="s">
        <v>7422</v>
      </c>
      <c r="O7320" s="3" t="s">
        <v>7423</v>
      </c>
      <c r="P7320" s="4">
        <v>33337.0</v>
      </c>
      <c r="Q7320" s="3" t="s">
        <v>115</v>
      </c>
      <c r="S7320" s="3" t="s">
        <v>34</v>
      </c>
    </row>
    <row r="7321">
      <c r="A7321" s="2">
        <v>42318.714895833335</v>
      </c>
      <c r="B7321" s="3">
        <v>53.0</v>
      </c>
      <c r="C7321" s="3" t="s">
        <v>7101</v>
      </c>
      <c r="D7321" s="3">
        <v>35.0</v>
      </c>
      <c r="E7321" s="3" t="s">
        <v>7158</v>
      </c>
      <c r="F7321" s="3">
        <v>4.0</v>
      </c>
      <c r="G7321" s="3">
        <v>7.0</v>
      </c>
      <c r="H7321" s="3" t="s">
        <v>7384</v>
      </c>
      <c r="I7321" s="3" t="s">
        <v>7384</v>
      </c>
      <c r="J7321" s="3" t="s">
        <v>1808</v>
      </c>
      <c r="K7321" s="3" t="s">
        <v>24</v>
      </c>
      <c r="L7321" s="3">
        <v>4.0</v>
      </c>
      <c r="M7321" s="3" t="s">
        <v>30</v>
      </c>
      <c r="N7321" s="3" t="s">
        <v>7424</v>
      </c>
      <c r="O7321" s="3" t="s">
        <v>57</v>
      </c>
      <c r="P7321" s="4">
        <v>25148.0</v>
      </c>
      <c r="Q7321" s="3" t="s">
        <v>110</v>
      </c>
      <c r="S7321" s="3" t="s">
        <v>34</v>
      </c>
    </row>
    <row r="7322">
      <c r="A7322" s="2">
        <v>42318.714895833335</v>
      </c>
      <c r="B7322" s="3">
        <v>53.0</v>
      </c>
      <c r="C7322" s="3" t="s">
        <v>7101</v>
      </c>
      <c r="D7322" s="3">
        <v>35.0</v>
      </c>
      <c r="E7322" s="3" t="s">
        <v>7158</v>
      </c>
      <c r="F7322" s="3">
        <v>4.0</v>
      </c>
      <c r="G7322" s="3">
        <v>7.0</v>
      </c>
      <c r="H7322" s="3" t="s">
        <v>7384</v>
      </c>
      <c r="I7322" s="3" t="s">
        <v>7384</v>
      </c>
      <c r="J7322" s="3" t="s">
        <v>1808</v>
      </c>
      <c r="K7322" s="3" t="s">
        <v>24</v>
      </c>
      <c r="L7322" s="3">
        <v>5.0</v>
      </c>
      <c r="M7322" s="3" t="s">
        <v>25</v>
      </c>
      <c r="N7322" s="3" t="s">
        <v>7425</v>
      </c>
      <c r="O7322" s="3" t="s">
        <v>119</v>
      </c>
      <c r="P7322" s="4">
        <v>20989.0</v>
      </c>
      <c r="Q7322" s="3" t="s">
        <v>189</v>
      </c>
      <c r="S7322" s="3" t="s">
        <v>34</v>
      </c>
    </row>
    <row r="7323">
      <c r="A7323" s="2">
        <v>42318.714895833335</v>
      </c>
      <c r="B7323" s="3">
        <v>53.0</v>
      </c>
      <c r="C7323" s="3" t="s">
        <v>7101</v>
      </c>
      <c r="D7323" s="3">
        <v>35.0</v>
      </c>
      <c r="E7323" s="3" t="s">
        <v>7158</v>
      </c>
      <c r="F7323" s="3">
        <v>4.0</v>
      </c>
      <c r="G7323" s="3">
        <v>7.0</v>
      </c>
      <c r="H7323" s="3" t="s">
        <v>7384</v>
      </c>
      <c r="I7323" s="3" t="s">
        <v>7384</v>
      </c>
      <c r="J7323" s="3" t="s">
        <v>1808</v>
      </c>
      <c r="K7323" s="3" t="s">
        <v>24</v>
      </c>
      <c r="L7323" s="3">
        <v>6.0</v>
      </c>
      <c r="M7323" s="3" t="s">
        <v>30</v>
      </c>
      <c r="N7323" s="3" t="s">
        <v>7426</v>
      </c>
      <c r="O7323" s="3" t="s">
        <v>121</v>
      </c>
      <c r="P7323" s="4">
        <v>29758.0</v>
      </c>
      <c r="Q7323" s="3" t="s">
        <v>60</v>
      </c>
      <c r="S7323" s="3" t="s">
        <v>34</v>
      </c>
    </row>
    <row r="7324">
      <c r="A7324" s="2">
        <v>42318.714895833335</v>
      </c>
      <c r="B7324" s="3">
        <v>53.0</v>
      </c>
      <c r="C7324" s="3" t="s">
        <v>7101</v>
      </c>
      <c r="D7324" s="3">
        <v>35.0</v>
      </c>
      <c r="E7324" s="3" t="s">
        <v>7158</v>
      </c>
      <c r="F7324" s="3">
        <v>4.0</v>
      </c>
      <c r="G7324" s="3">
        <v>7.0</v>
      </c>
      <c r="H7324" s="3" t="s">
        <v>7384</v>
      </c>
      <c r="I7324" s="3" t="s">
        <v>7384</v>
      </c>
      <c r="J7324" s="3" t="s">
        <v>1808</v>
      </c>
      <c r="K7324" s="3" t="s">
        <v>24</v>
      </c>
      <c r="L7324" s="3">
        <v>7.0</v>
      </c>
      <c r="M7324" s="3" t="s">
        <v>25</v>
      </c>
      <c r="N7324" s="3" t="s">
        <v>6735</v>
      </c>
      <c r="O7324" s="3" t="s">
        <v>822</v>
      </c>
      <c r="P7324" s="4">
        <v>20069.0</v>
      </c>
      <c r="Q7324" s="3" t="s">
        <v>43</v>
      </c>
      <c r="S7324" s="3" t="s">
        <v>34</v>
      </c>
    </row>
    <row r="7325">
      <c r="A7325" s="2">
        <v>42318.714895833335</v>
      </c>
      <c r="B7325" s="3">
        <v>53.0</v>
      </c>
      <c r="C7325" s="3" t="s">
        <v>7101</v>
      </c>
      <c r="D7325" s="3">
        <v>35.0</v>
      </c>
      <c r="E7325" s="3" t="s">
        <v>7158</v>
      </c>
      <c r="F7325" s="3">
        <v>4.0</v>
      </c>
      <c r="G7325" s="3">
        <v>7.0</v>
      </c>
      <c r="H7325" s="3" t="s">
        <v>7384</v>
      </c>
      <c r="I7325" s="3" t="s">
        <v>7384</v>
      </c>
      <c r="J7325" s="3" t="s">
        <v>1808</v>
      </c>
      <c r="K7325" s="3" t="s">
        <v>24</v>
      </c>
      <c r="L7325" s="3">
        <v>8.0</v>
      </c>
      <c r="M7325" s="3" t="s">
        <v>30</v>
      </c>
      <c r="N7325" s="3" t="s">
        <v>7108</v>
      </c>
      <c r="O7325" s="3" t="s">
        <v>7427</v>
      </c>
      <c r="P7325" s="4">
        <v>31857.0</v>
      </c>
      <c r="Q7325" s="3" t="s">
        <v>228</v>
      </c>
      <c r="S7325" s="3" t="s">
        <v>34</v>
      </c>
    </row>
    <row r="7326">
      <c r="A7326" s="2">
        <v>42318.714895833335</v>
      </c>
      <c r="B7326" s="3">
        <v>53.0</v>
      </c>
      <c r="C7326" s="3" t="s">
        <v>7101</v>
      </c>
      <c r="D7326" s="3">
        <v>35.0</v>
      </c>
      <c r="E7326" s="3" t="s">
        <v>7158</v>
      </c>
      <c r="F7326" s="3">
        <v>4.0</v>
      </c>
      <c r="G7326" s="3">
        <v>7.0</v>
      </c>
      <c r="H7326" s="3" t="s">
        <v>7384</v>
      </c>
      <c r="I7326" s="3" t="s">
        <v>7384</v>
      </c>
      <c r="J7326" s="3" t="s">
        <v>1808</v>
      </c>
      <c r="K7326" s="3" t="s">
        <v>24</v>
      </c>
      <c r="L7326" s="3">
        <v>9.0</v>
      </c>
      <c r="M7326" s="3" t="s">
        <v>25</v>
      </c>
      <c r="N7326" s="3" t="s">
        <v>7428</v>
      </c>
      <c r="O7326" s="3" t="s">
        <v>319</v>
      </c>
      <c r="P7326" s="4">
        <v>29191.0</v>
      </c>
      <c r="Q7326" s="3" t="s">
        <v>115</v>
      </c>
      <c r="S7326" s="3" t="s">
        <v>34</v>
      </c>
    </row>
    <row r="7327">
      <c r="A7327" s="2">
        <v>42318.714895833335</v>
      </c>
      <c r="B7327" s="3">
        <v>53.0</v>
      </c>
      <c r="C7327" s="3" t="s">
        <v>7101</v>
      </c>
      <c r="D7327" s="3">
        <v>35.0</v>
      </c>
      <c r="E7327" s="3" t="s">
        <v>7158</v>
      </c>
      <c r="F7327" s="3">
        <v>4.0</v>
      </c>
      <c r="G7327" s="3">
        <v>7.0</v>
      </c>
      <c r="H7327" s="3" t="s">
        <v>7384</v>
      </c>
      <c r="I7327" s="3" t="s">
        <v>7384</v>
      </c>
      <c r="J7327" s="3" t="s">
        <v>1808</v>
      </c>
      <c r="K7327" s="3" t="s">
        <v>24</v>
      </c>
      <c r="L7327" s="3">
        <v>10.0</v>
      </c>
      <c r="M7327" s="3" t="s">
        <v>30</v>
      </c>
      <c r="N7327" s="3" t="s">
        <v>6418</v>
      </c>
      <c r="O7327" s="3" t="s">
        <v>121</v>
      </c>
      <c r="P7327" s="4">
        <v>25159.0</v>
      </c>
      <c r="Q7327" s="3" t="s">
        <v>132</v>
      </c>
      <c r="S7327" s="3" t="s">
        <v>34</v>
      </c>
    </row>
    <row r="7328">
      <c r="A7328" s="2">
        <v>42318.714895833335</v>
      </c>
      <c r="B7328" s="3">
        <v>53.0</v>
      </c>
      <c r="C7328" s="3" t="s">
        <v>7101</v>
      </c>
      <c r="D7328" s="3">
        <v>35.0</v>
      </c>
      <c r="E7328" s="3" t="s">
        <v>7158</v>
      </c>
      <c r="F7328" s="3">
        <v>4.0</v>
      </c>
      <c r="G7328" s="3">
        <v>7.0</v>
      </c>
      <c r="H7328" s="3" t="s">
        <v>7384</v>
      </c>
      <c r="I7328" s="3" t="s">
        <v>7384</v>
      </c>
      <c r="J7328" s="3" t="s">
        <v>1808</v>
      </c>
      <c r="K7328" s="3" t="s">
        <v>24</v>
      </c>
      <c r="L7328" s="3">
        <v>11.0</v>
      </c>
      <c r="M7328" s="3" t="s">
        <v>25</v>
      </c>
      <c r="N7328" s="3" t="s">
        <v>7429</v>
      </c>
      <c r="O7328" s="3" t="s">
        <v>7430</v>
      </c>
      <c r="P7328" s="4">
        <v>35234.0</v>
      </c>
      <c r="Q7328" s="3" t="s">
        <v>191</v>
      </c>
      <c r="S7328" s="3" t="s">
        <v>34</v>
      </c>
    </row>
    <row r="7329">
      <c r="A7329" s="2">
        <v>42318.714895833335</v>
      </c>
      <c r="B7329" s="3">
        <v>53.0</v>
      </c>
      <c r="C7329" s="3" t="s">
        <v>7101</v>
      </c>
      <c r="D7329" s="3">
        <v>35.0</v>
      </c>
      <c r="E7329" s="3" t="s">
        <v>7158</v>
      </c>
      <c r="F7329" s="3">
        <v>4.0</v>
      </c>
      <c r="G7329" s="3">
        <v>7.0</v>
      </c>
      <c r="H7329" s="3" t="s">
        <v>7384</v>
      </c>
      <c r="I7329" s="3" t="s">
        <v>7384</v>
      </c>
      <c r="J7329" s="3" t="s">
        <v>1808</v>
      </c>
      <c r="K7329" s="3" t="s">
        <v>24</v>
      </c>
      <c r="L7329" s="3">
        <v>12.0</v>
      </c>
      <c r="M7329" s="3" t="s">
        <v>30</v>
      </c>
      <c r="N7329" s="3" t="s">
        <v>2617</v>
      </c>
      <c r="O7329" s="3" t="s">
        <v>779</v>
      </c>
      <c r="P7329" s="4">
        <v>20528.0</v>
      </c>
      <c r="Q7329" s="3" t="s">
        <v>115</v>
      </c>
      <c r="S7329" s="3" t="s">
        <v>34</v>
      </c>
    </row>
    <row r="7330">
      <c r="A7330" s="2">
        <v>42318.714895833335</v>
      </c>
      <c r="B7330" s="3">
        <v>53.0</v>
      </c>
      <c r="C7330" s="3" t="s">
        <v>7101</v>
      </c>
      <c r="D7330" s="3">
        <v>35.0</v>
      </c>
      <c r="E7330" s="3" t="s">
        <v>7158</v>
      </c>
      <c r="F7330" s="3">
        <v>4.0</v>
      </c>
      <c r="G7330" s="3">
        <v>7.0</v>
      </c>
      <c r="H7330" s="3" t="s">
        <v>7384</v>
      </c>
      <c r="I7330" s="3" t="s">
        <v>7384</v>
      </c>
      <c r="J7330" s="3" t="s">
        <v>1808</v>
      </c>
      <c r="K7330" s="3" t="s">
        <v>24</v>
      </c>
      <c r="L7330" s="3">
        <v>13.0</v>
      </c>
      <c r="M7330" s="3" t="s">
        <v>25</v>
      </c>
      <c r="N7330" s="3" t="s">
        <v>7431</v>
      </c>
      <c r="O7330" s="3" t="s">
        <v>477</v>
      </c>
      <c r="P7330" s="4">
        <v>28335.0</v>
      </c>
      <c r="Q7330" s="3" t="s">
        <v>55</v>
      </c>
      <c r="S7330" s="3" t="s">
        <v>34</v>
      </c>
    </row>
    <row r="7331">
      <c r="A7331" s="2">
        <v>42318.714895833335</v>
      </c>
      <c r="B7331" s="3">
        <v>53.0</v>
      </c>
      <c r="C7331" s="3" t="s">
        <v>7101</v>
      </c>
      <c r="D7331" s="3">
        <v>35.0</v>
      </c>
      <c r="E7331" s="3" t="s">
        <v>7158</v>
      </c>
      <c r="F7331" s="3">
        <v>4.0</v>
      </c>
      <c r="G7331" s="3">
        <v>7.0</v>
      </c>
      <c r="H7331" s="3" t="s">
        <v>7384</v>
      </c>
      <c r="I7331" s="3" t="s">
        <v>7384</v>
      </c>
      <c r="J7331" s="3" t="s">
        <v>1808</v>
      </c>
      <c r="K7331" s="3" t="s">
        <v>24</v>
      </c>
      <c r="L7331" s="3">
        <v>14.0</v>
      </c>
      <c r="M7331" s="3" t="s">
        <v>30</v>
      </c>
      <c r="N7331" s="3" t="s">
        <v>7432</v>
      </c>
      <c r="O7331" s="3" t="s">
        <v>225</v>
      </c>
      <c r="P7331" s="4">
        <v>22296.0</v>
      </c>
      <c r="Q7331" s="3" t="s">
        <v>37</v>
      </c>
      <c r="S7331" s="3" t="s">
        <v>34</v>
      </c>
    </row>
    <row r="7332">
      <c r="A7332" s="2">
        <v>42318.714895833335</v>
      </c>
      <c r="B7332" s="3">
        <v>53.0</v>
      </c>
      <c r="C7332" s="3" t="s">
        <v>7101</v>
      </c>
      <c r="D7332" s="3">
        <v>35.0</v>
      </c>
      <c r="E7332" s="3" t="s">
        <v>7158</v>
      </c>
      <c r="F7332" s="3">
        <v>4.0</v>
      </c>
      <c r="G7332" s="3">
        <v>7.0</v>
      </c>
      <c r="H7332" s="3" t="s">
        <v>7384</v>
      </c>
      <c r="I7332" s="3" t="s">
        <v>7384</v>
      </c>
      <c r="J7332" s="3" t="s">
        <v>1808</v>
      </c>
      <c r="K7332" s="3" t="s">
        <v>24</v>
      </c>
      <c r="L7332" s="3">
        <v>15.0</v>
      </c>
      <c r="M7332" s="3" t="s">
        <v>25</v>
      </c>
      <c r="N7332" s="3" t="s">
        <v>7433</v>
      </c>
      <c r="O7332" s="3" t="s">
        <v>664</v>
      </c>
      <c r="P7332" s="4">
        <v>26709.0</v>
      </c>
      <c r="Q7332" s="3" t="s">
        <v>132</v>
      </c>
      <c r="S7332" s="3" t="s">
        <v>34</v>
      </c>
    </row>
    <row r="7333">
      <c r="A7333" s="2">
        <v>42318.714895833335</v>
      </c>
      <c r="B7333" s="3">
        <v>53.0</v>
      </c>
      <c r="C7333" s="3" t="s">
        <v>7101</v>
      </c>
      <c r="D7333" s="3">
        <v>35.0</v>
      </c>
      <c r="E7333" s="3" t="s">
        <v>7158</v>
      </c>
      <c r="F7333" s="3">
        <v>4.0</v>
      </c>
      <c r="G7333" s="3">
        <v>7.0</v>
      </c>
      <c r="H7333" s="3" t="s">
        <v>7384</v>
      </c>
      <c r="I7333" s="3" t="s">
        <v>7384</v>
      </c>
      <c r="J7333" s="3" t="s">
        <v>1808</v>
      </c>
      <c r="K7333" s="3" t="s">
        <v>24</v>
      </c>
      <c r="L7333" s="3">
        <v>16.0</v>
      </c>
      <c r="M7333" s="3" t="s">
        <v>30</v>
      </c>
      <c r="N7333" s="3" t="s">
        <v>7434</v>
      </c>
      <c r="O7333" s="3" t="s">
        <v>2128</v>
      </c>
      <c r="P7333" s="4">
        <v>18203.0</v>
      </c>
      <c r="Q7333" s="3" t="s">
        <v>49</v>
      </c>
      <c r="S7333" s="3" t="s">
        <v>34</v>
      </c>
    </row>
    <row r="7334">
      <c r="A7334" s="2">
        <v>42318.714895833335</v>
      </c>
      <c r="B7334" s="3">
        <v>53.0</v>
      </c>
      <c r="C7334" s="3" t="s">
        <v>7101</v>
      </c>
      <c r="D7334" s="3">
        <v>35.0</v>
      </c>
      <c r="E7334" s="3" t="s">
        <v>7158</v>
      </c>
      <c r="F7334" s="3">
        <v>4.0</v>
      </c>
      <c r="G7334" s="3">
        <v>7.0</v>
      </c>
      <c r="H7334" s="3" t="s">
        <v>7384</v>
      </c>
      <c r="I7334" s="3" t="s">
        <v>7384</v>
      </c>
      <c r="J7334" s="3" t="s">
        <v>1808</v>
      </c>
      <c r="K7334" s="3" t="s">
        <v>24</v>
      </c>
      <c r="L7334" s="3">
        <v>17.0</v>
      </c>
      <c r="M7334" s="3" t="s">
        <v>25</v>
      </c>
      <c r="N7334" s="3" t="s">
        <v>1554</v>
      </c>
      <c r="O7334" s="3" t="s">
        <v>1637</v>
      </c>
      <c r="P7334" s="4">
        <v>25684.0</v>
      </c>
      <c r="Q7334" s="3" t="s">
        <v>37</v>
      </c>
      <c r="S7334" s="3" t="s">
        <v>34</v>
      </c>
    </row>
    <row r="7335">
      <c r="A7335" s="2">
        <v>42318.714895833335</v>
      </c>
      <c r="B7335" s="3">
        <v>53.0</v>
      </c>
      <c r="C7335" s="3" t="s">
        <v>7101</v>
      </c>
      <c r="D7335" s="3">
        <v>35.0</v>
      </c>
      <c r="E7335" s="3" t="s">
        <v>7158</v>
      </c>
      <c r="F7335" s="3">
        <v>4.0</v>
      </c>
      <c r="G7335" s="3">
        <v>7.0</v>
      </c>
      <c r="H7335" s="3" t="s">
        <v>7384</v>
      </c>
      <c r="I7335" s="3" t="s">
        <v>7384</v>
      </c>
      <c r="J7335" s="3" t="s">
        <v>1808</v>
      </c>
      <c r="K7335" s="3" t="s">
        <v>24</v>
      </c>
      <c r="L7335" s="3">
        <v>18.0</v>
      </c>
      <c r="M7335" s="3" t="s">
        <v>30</v>
      </c>
      <c r="N7335" s="3" t="s">
        <v>7435</v>
      </c>
      <c r="O7335" s="3" t="s">
        <v>803</v>
      </c>
      <c r="P7335" s="4">
        <v>16992.0</v>
      </c>
      <c r="Q7335" s="3" t="s">
        <v>86</v>
      </c>
      <c r="S7335" s="3" t="s">
        <v>34</v>
      </c>
    </row>
    <row r="7336">
      <c r="A7336" s="2">
        <v>42318.714895833335</v>
      </c>
      <c r="B7336" s="3">
        <v>53.0</v>
      </c>
      <c r="C7336" s="3" t="s">
        <v>7101</v>
      </c>
      <c r="D7336" s="3">
        <v>35.0</v>
      </c>
      <c r="E7336" s="3" t="s">
        <v>7158</v>
      </c>
      <c r="F7336" s="3">
        <v>4.0</v>
      </c>
      <c r="G7336" s="3">
        <v>7.0</v>
      </c>
      <c r="H7336" s="3" t="s">
        <v>7384</v>
      </c>
      <c r="I7336" s="3" t="s">
        <v>7384</v>
      </c>
      <c r="J7336" s="3" t="s">
        <v>1808</v>
      </c>
      <c r="K7336" s="3" t="s">
        <v>24</v>
      </c>
      <c r="L7336" s="3">
        <v>19.0</v>
      </c>
      <c r="M7336" s="3" t="s">
        <v>25</v>
      </c>
      <c r="N7336" s="3" t="s">
        <v>7436</v>
      </c>
      <c r="O7336" s="3" t="s">
        <v>822</v>
      </c>
      <c r="P7336" s="4">
        <v>20356.0</v>
      </c>
      <c r="Q7336" s="3" t="s">
        <v>149</v>
      </c>
      <c r="S7336" s="3" t="s">
        <v>34</v>
      </c>
    </row>
    <row r="7337">
      <c r="A7337" s="2">
        <v>42318.714895833335</v>
      </c>
      <c r="B7337" s="3">
        <v>53.0</v>
      </c>
      <c r="C7337" s="3" t="s">
        <v>7101</v>
      </c>
      <c r="D7337" s="3">
        <v>35.0</v>
      </c>
      <c r="E7337" s="3" t="s">
        <v>7158</v>
      </c>
      <c r="F7337" s="3">
        <v>4.0</v>
      </c>
      <c r="G7337" s="3">
        <v>7.0</v>
      </c>
      <c r="H7337" s="3" t="s">
        <v>7384</v>
      </c>
      <c r="I7337" s="3" t="s">
        <v>7384</v>
      </c>
      <c r="J7337" s="3" t="s">
        <v>1808</v>
      </c>
      <c r="K7337" s="3" t="s">
        <v>24</v>
      </c>
      <c r="L7337" s="3">
        <v>20.0</v>
      </c>
      <c r="M7337" s="3" t="s">
        <v>30</v>
      </c>
      <c r="N7337" s="3" t="s">
        <v>7437</v>
      </c>
      <c r="O7337" s="3" t="s">
        <v>1263</v>
      </c>
      <c r="P7337" s="4">
        <v>21422.0</v>
      </c>
      <c r="Q7337" s="3" t="s">
        <v>28</v>
      </c>
      <c r="S7337" s="3" t="s">
        <v>34</v>
      </c>
    </row>
    <row r="7338">
      <c r="A7338" s="2">
        <v>42318.714895833335</v>
      </c>
      <c r="B7338" s="3">
        <v>53.0</v>
      </c>
      <c r="C7338" s="3" t="s">
        <v>7101</v>
      </c>
      <c r="D7338" s="3">
        <v>35.0</v>
      </c>
      <c r="E7338" s="3" t="s">
        <v>7158</v>
      </c>
      <c r="F7338" s="3">
        <v>4.0</v>
      </c>
      <c r="G7338" s="3">
        <v>7.0</v>
      </c>
      <c r="H7338" s="3" t="s">
        <v>7384</v>
      </c>
      <c r="I7338" s="3" t="s">
        <v>7384</v>
      </c>
      <c r="J7338" s="3" t="s">
        <v>1808</v>
      </c>
      <c r="K7338" s="3" t="s">
        <v>24</v>
      </c>
      <c r="L7338" s="3">
        <v>21.0</v>
      </c>
      <c r="M7338" s="3" t="s">
        <v>25</v>
      </c>
      <c r="N7338" s="3" t="s">
        <v>7438</v>
      </c>
      <c r="O7338" s="3" t="s">
        <v>980</v>
      </c>
      <c r="P7338" s="4">
        <v>22653.0</v>
      </c>
      <c r="Q7338" s="3" t="s">
        <v>372</v>
      </c>
      <c r="S7338" s="3" t="s">
        <v>34</v>
      </c>
    </row>
    <row r="7339">
      <c r="A7339" s="2">
        <v>42318.714895833335</v>
      </c>
      <c r="B7339" s="3">
        <v>53.0</v>
      </c>
      <c r="C7339" s="3" t="s">
        <v>7101</v>
      </c>
      <c r="D7339" s="3">
        <v>35.0</v>
      </c>
      <c r="E7339" s="3" t="s">
        <v>7158</v>
      </c>
      <c r="F7339" s="3">
        <v>4.0</v>
      </c>
      <c r="G7339" s="3">
        <v>7.0</v>
      </c>
      <c r="H7339" s="3" t="s">
        <v>7384</v>
      </c>
      <c r="I7339" s="3" t="s">
        <v>7384</v>
      </c>
      <c r="J7339" s="3" t="s">
        <v>1808</v>
      </c>
      <c r="K7339" s="3" t="s">
        <v>24</v>
      </c>
      <c r="L7339" s="3">
        <v>22.0</v>
      </c>
      <c r="M7339" s="3" t="s">
        <v>30</v>
      </c>
      <c r="N7339" s="3" t="s">
        <v>7439</v>
      </c>
      <c r="O7339" s="3" t="s">
        <v>45</v>
      </c>
      <c r="P7339" s="4">
        <v>29468.0</v>
      </c>
      <c r="Q7339" s="3" t="s">
        <v>191</v>
      </c>
      <c r="S7339" s="3" t="s">
        <v>34</v>
      </c>
    </row>
    <row r="7340">
      <c r="A7340" s="2">
        <v>42318.714895833335</v>
      </c>
      <c r="B7340" s="3">
        <v>53.0</v>
      </c>
      <c r="C7340" s="3" t="s">
        <v>7101</v>
      </c>
      <c r="D7340" s="3">
        <v>35.0</v>
      </c>
      <c r="E7340" s="3" t="s">
        <v>7158</v>
      </c>
      <c r="F7340" s="3">
        <v>4.0</v>
      </c>
      <c r="G7340" s="3">
        <v>7.0</v>
      </c>
      <c r="H7340" s="3" t="s">
        <v>7384</v>
      </c>
      <c r="I7340" s="3" t="s">
        <v>7384</v>
      </c>
      <c r="J7340" s="3" t="s">
        <v>1808</v>
      </c>
      <c r="K7340" s="3" t="s">
        <v>24</v>
      </c>
      <c r="L7340" s="3">
        <v>23.0</v>
      </c>
      <c r="M7340" s="3" t="s">
        <v>25</v>
      </c>
      <c r="N7340" s="3" t="s">
        <v>7440</v>
      </c>
      <c r="O7340" s="3" t="s">
        <v>240</v>
      </c>
      <c r="P7340" s="4">
        <v>18671.0</v>
      </c>
      <c r="Q7340" s="3" t="s">
        <v>75</v>
      </c>
      <c r="S7340" s="3" t="s">
        <v>34</v>
      </c>
    </row>
    <row r="7341">
      <c r="A7341" s="2">
        <v>42318.714895833335</v>
      </c>
      <c r="B7341" s="3">
        <v>53.0</v>
      </c>
      <c r="C7341" s="3" t="s">
        <v>7101</v>
      </c>
      <c r="D7341" s="3">
        <v>35.0</v>
      </c>
      <c r="E7341" s="3" t="s">
        <v>7158</v>
      </c>
      <c r="F7341" s="3">
        <v>4.0</v>
      </c>
      <c r="G7341" s="3">
        <v>7.0</v>
      </c>
      <c r="H7341" s="3" t="s">
        <v>7384</v>
      </c>
      <c r="I7341" s="3" t="s">
        <v>7384</v>
      </c>
      <c r="J7341" s="3" t="s">
        <v>1808</v>
      </c>
      <c r="K7341" s="3" t="s">
        <v>24</v>
      </c>
      <c r="L7341" s="3">
        <v>24.0</v>
      </c>
      <c r="M7341" s="3" t="s">
        <v>30</v>
      </c>
      <c r="N7341" s="3" t="s">
        <v>7441</v>
      </c>
      <c r="O7341" s="3" t="s">
        <v>1489</v>
      </c>
      <c r="P7341" s="4">
        <v>22183.0</v>
      </c>
      <c r="Q7341" s="3" t="s">
        <v>110</v>
      </c>
      <c r="S7341" s="3" t="s">
        <v>34</v>
      </c>
    </row>
    <row r="7342">
      <c r="A7342" s="2">
        <v>42318.714895833335</v>
      </c>
      <c r="B7342" s="3">
        <v>53.0</v>
      </c>
      <c r="C7342" s="3" t="s">
        <v>7101</v>
      </c>
      <c r="D7342" s="3">
        <v>35.0</v>
      </c>
      <c r="E7342" s="3" t="s">
        <v>7158</v>
      </c>
      <c r="F7342" s="3">
        <v>4.0</v>
      </c>
      <c r="G7342" s="3">
        <v>7.0</v>
      </c>
      <c r="H7342" s="3" t="s">
        <v>7384</v>
      </c>
      <c r="I7342" s="3" t="s">
        <v>7384</v>
      </c>
      <c r="J7342" s="3" t="s">
        <v>1808</v>
      </c>
      <c r="K7342" s="3" t="s">
        <v>24</v>
      </c>
      <c r="L7342" s="3">
        <v>25.0</v>
      </c>
      <c r="M7342" s="3" t="s">
        <v>25</v>
      </c>
      <c r="N7342" s="3" t="s">
        <v>7156</v>
      </c>
      <c r="O7342" s="3" t="s">
        <v>95</v>
      </c>
      <c r="P7342" s="4">
        <v>19006.0</v>
      </c>
      <c r="Q7342" s="3" t="s">
        <v>49</v>
      </c>
      <c r="S7342" s="3" t="s">
        <v>34</v>
      </c>
    </row>
    <row r="7343">
      <c r="A7343" s="2">
        <v>42318.714895833335</v>
      </c>
      <c r="B7343" s="3">
        <v>53.0</v>
      </c>
      <c r="C7343" s="3" t="s">
        <v>7101</v>
      </c>
      <c r="D7343" s="3">
        <v>35.0</v>
      </c>
      <c r="E7343" s="3" t="s">
        <v>7158</v>
      </c>
      <c r="F7343" s="3">
        <v>4.0</v>
      </c>
      <c r="G7343" s="3">
        <v>7.0</v>
      </c>
      <c r="H7343" s="3" t="s">
        <v>7384</v>
      </c>
      <c r="I7343" s="3" t="s">
        <v>7384</v>
      </c>
      <c r="J7343" s="3" t="s">
        <v>1808</v>
      </c>
      <c r="K7343" s="3" t="s">
        <v>24</v>
      </c>
      <c r="L7343" s="3">
        <v>26.0</v>
      </c>
      <c r="M7343" s="3" t="s">
        <v>30</v>
      </c>
      <c r="N7343" s="3" t="s">
        <v>3972</v>
      </c>
      <c r="O7343" s="3" t="s">
        <v>527</v>
      </c>
      <c r="P7343" s="4">
        <v>24918.0</v>
      </c>
      <c r="Q7343" s="3" t="s">
        <v>37</v>
      </c>
      <c r="S7343" s="3" t="s">
        <v>34</v>
      </c>
    </row>
    <row r="7344">
      <c r="A7344" s="2">
        <v>42318.714895833335</v>
      </c>
      <c r="B7344" s="3">
        <v>53.0</v>
      </c>
      <c r="C7344" s="3" t="s">
        <v>7101</v>
      </c>
      <c r="D7344" s="3">
        <v>35.0</v>
      </c>
      <c r="E7344" s="3" t="s">
        <v>7158</v>
      </c>
      <c r="F7344" s="3">
        <v>4.0</v>
      </c>
      <c r="G7344" s="3">
        <v>7.0</v>
      </c>
      <c r="H7344" s="3" t="s">
        <v>7384</v>
      </c>
      <c r="I7344" s="3" t="s">
        <v>7384</v>
      </c>
      <c r="J7344" s="3" t="s">
        <v>1808</v>
      </c>
      <c r="K7344" s="3" t="s">
        <v>24</v>
      </c>
      <c r="L7344" s="3">
        <v>27.0</v>
      </c>
      <c r="M7344" s="3" t="s">
        <v>25</v>
      </c>
      <c r="N7344" s="3" t="s">
        <v>1269</v>
      </c>
      <c r="O7344" s="3" t="s">
        <v>281</v>
      </c>
      <c r="P7344" s="4">
        <v>20297.0</v>
      </c>
      <c r="Q7344" s="3" t="s">
        <v>43</v>
      </c>
      <c r="S7344" s="3" t="s">
        <v>34</v>
      </c>
    </row>
    <row r="7345">
      <c r="A7345" s="2">
        <v>42318.714895833335</v>
      </c>
      <c r="B7345" s="3">
        <v>53.0</v>
      </c>
      <c r="C7345" s="3" t="s">
        <v>7101</v>
      </c>
      <c r="D7345" s="3">
        <v>35.0</v>
      </c>
      <c r="E7345" s="3" t="s">
        <v>7158</v>
      </c>
      <c r="F7345" s="3">
        <v>4.0</v>
      </c>
      <c r="G7345" s="3">
        <v>7.0</v>
      </c>
      <c r="H7345" s="3" t="s">
        <v>7384</v>
      </c>
      <c r="I7345" s="3" t="s">
        <v>7384</v>
      </c>
      <c r="J7345" s="3" t="s">
        <v>1808</v>
      </c>
      <c r="K7345" s="3" t="s">
        <v>24</v>
      </c>
      <c r="L7345" s="3">
        <v>28.0</v>
      </c>
      <c r="M7345" s="3" t="s">
        <v>30</v>
      </c>
      <c r="N7345" s="3" t="s">
        <v>7442</v>
      </c>
      <c r="O7345" s="3" t="s">
        <v>186</v>
      </c>
      <c r="P7345" s="4">
        <v>15152.0</v>
      </c>
      <c r="Q7345" s="3" t="s">
        <v>105</v>
      </c>
      <c r="S7345" s="3" t="s">
        <v>34</v>
      </c>
    </row>
    <row r="7346">
      <c r="A7346" s="2">
        <v>42318.714895833335</v>
      </c>
      <c r="B7346" s="3">
        <v>53.0</v>
      </c>
      <c r="C7346" s="3" t="s">
        <v>7101</v>
      </c>
      <c r="D7346" s="3">
        <v>56.0</v>
      </c>
      <c r="E7346" s="3" t="s">
        <v>7193</v>
      </c>
      <c r="F7346" s="3">
        <v>4.0</v>
      </c>
      <c r="G7346" s="3">
        <v>7.0</v>
      </c>
      <c r="H7346" s="3" t="s">
        <v>7384</v>
      </c>
      <c r="I7346" s="3" t="s">
        <v>7384</v>
      </c>
      <c r="J7346" s="3" t="s">
        <v>1808</v>
      </c>
      <c r="K7346" s="3" t="s">
        <v>24</v>
      </c>
      <c r="L7346" s="3">
        <v>1.0</v>
      </c>
      <c r="M7346" s="3" t="s">
        <v>25</v>
      </c>
      <c r="N7346" s="3" t="s">
        <v>5286</v>
      </c>
      <c r="O7346" s="3" t="s">
        <v>281</v>
      </c>
      <c r="P7346" s="4">
        <v>19912.0</v>
      </c>
      <c r="Q7346" s="3" t="s">
        <v>149</v>
      </c>
      <c r="S7346" s="3" t="s">
        <v>34</v>
      </c>
    </row>
    <row r="7347">
      <c r="A7347" s="2">
        <v>42318.714895833335</v>
      </c>
      <c r="B7347" s="3">
        <v>53.0</v>
      </c>
      <c r="C7347" s="3" t="s">
        <v>7101</v>
      </c>
      <c r="D7347" s="3">
        <v>56.0</v>
      </c>
      <c r="E7347" s="3" t="s">
        <v>7193</v>
      </c>
      <c r="F7347" s="3">
        <v>4.0</v>
      </c>
      <c r="G7347" s="3">
        <v>7.0</v>
      </c>
      <c r="H7347" s="3" t="s">
        <v>7384</v>
      </c>
      <c r="I7347" s="3" t="s">
        <v>7384</v>
      </c>
      <c r="J7347" s="3" t="s">
        <v>1808</v>
      </c>
      <c r="K7347" s="3" t="s">
        <v>24</v>
      </c>
      <c r="L7347" s="3">
        <v>2.0</v>
      </c>
      <c r="M7347" s="3" t="s">
        <v>30</v>
      </c>
      <c r="N7347" s="3" t="s">
        <v>4625</v>
      </c>
      <c r="O7347" s="3" t="s">
        <v>171</v>
      </c>
      <c r="P7347" s="4">
        <v>20800.0</v>
      </c>
      <c r="Q7347" s="3" t="s">
        <v>33</v>
      </c>
      <c r="S7347" s="3" t="s">
        <v>34</v>
      </c>
    </row>
    <row r="7348">
      <c r="A7348" s="2">
        <v>42318.714895833335</v>
      </c>
      <c r="B7348" s="3">
        <v>53.0</v>
      </c>
      <c r="C7348" s="3" t="s">
        <v>7101</v>
      </c>
      <c r="D7348" s="3">
        <v>56.0</v>
      </c>
      <c r="E7348" s="3" t="s">
        <v>7193</v>
      </c>
      <c r="F7348" s="3">
        <v>4.0</v>
      </c>
      <c r="G7348" s="3">
        <v>7.0</v>
      </c>
      <c r="H7348" s="3" t="s">
        <v>7384</v>
      </c>
      <c r="I7348" s="3" t="s">
        <v>7384</v>
      </c>
      <c r="J7348" s="3" t="s">
        <v>1808</v>
      </c>
      <c r="K7348" s="3" t="s">
        <v>24</v>
      </c>
      <c r="L7348" s="3">
        <v>3.0</v>
      </c>
      <c r="M7348" s="3" t="s">
        <v>25</v>
      </c>
      <c r="N7348" s="3" t="s">
        <v>7443</v>
      </c>
      <c r="O7348" s="3" t="s">
        <v>822</v>
      </c>
      <c r="P7348" s="4">
        <v>20258.0</v>
      </c>
      <c r="Q7348" s="3" t="s">
        <v>33</v>
      </c>
      <c r="S7348" s="3" t="s">
        <v>34</v>
      </c>
    </row>
    <row r="7349">
      <c r="A7349" s="2">
        <v>42318.714895833335</v>
      </c>
      <c r="B7349" s="3">
        <v>53.0</v>
      </c>
      <c r="C7349" s="3" t="s">
        <v>7101</v>
      </c>
      <c r="D7349" s="3">
        <v>56.0</v>
      </c>
      <c r="E7349" s="3" t="s">
        <v>7193</v>
      </c>
      <c r="F7349" s="3">
        <v>4.0</v>
      </c>
      <c r="G7349" s="3">
        <v>7.0</v>
      </c>
      <c r="H7349" s="3" t="s">
        <v>7384</v>
      </c>
      <c r="I7349" s="3" t="s">
        <v>7384</v>
      </c>
      <c r="J7349" s="3" t="s">
        <v>1808</v>
      </c>
      <c r="K7349" s="3" t="s">
        <v>24</v>
      </c>
      <c r="L7349" s="3">
        <v>4.0</v>
      </c>
      <c r="M7349" s="3" t="s">
        <v>30</v>
      </c>
      <c r="N7349" s="3" t="s">
        <v>7444</v>
      </c>
      <c r="O7349" s="3" t="s">
        <v>1699</v>
      </c>
      <c r="P7349" s="4">
        <v>23448.0</v>
      </c>
      <c r="Q7349" s="3" t="s">
        <v>132</v>
      </c>
      <c r="S7349" s="3" t="s">
        <v>34</v>
      </c>
    </row>
    <row r="7350">
      <c r="A7350" s="2">
        <v>42318.714895833335</v>
      </c>
      <c r="B7350" s="3">
        <v>53.0</v>
      </c>
      <c r="C7350" s="3" t="s">
        <v>7101</v>
      </c>
      <c r="D7350" s="3">
        <v>56.0</v>
      </c>
      <c r="E7350" s="3" t="s">
        <v>7193</v>
      </c>
      <c r="F7350" s="3">
        <v>4.0</v>
      </c>
      <c r="G7350" s="3">
        <v>7.0</v>
      </c>
      <c r="H7350" s="3" t="s">
        <v>7384</v>
      </c>
      <c r="I7350" s="3" t="s">
        <v>7384</v>
      </c>
      <c r="J7350" s="3" t="s">
        <v>1808</v>
      </c>
      <c r="K7350" s="3" t="s">
        <v>24</v>
      </c>
      <c r="L7350" s="3">
        <v>5.0</v>
      </c>
      <c r="M7350" s="3" t="s">
        <v>25</v>
      </c>
      <c r="N7350" s="3" t="s">
        <v>5933</v>
      </c>
      <c r="O7350" s="3" t="s">
        <v>204</v>
      </c>
      <c r="P7350" s="4">
        <v>16738.0</v>
      </c>
      <c r="Q7350" s="3" t="s">
        <v>49</v>
      </c>
      <c r="S7350" s="3" t="s">
        <v>34</v>
      </c>
    </row>
    <row r="7351">
      <c r="A7351" s="2">
        <v>42318.714895833335</v>
      </c>
      <c r="B7351" s="3">
        <v>53.0</v>
      </c>
      <c r="C7351" s="3" t="s">
        <v>7101</v>
      </c>
      <c r="D7351" s="3">
        <v>56.0</v>
      </c>
      <c r="E7351" s="3" t="s">
        <v>7193</v>
      </c>
      <c r="F7351" s="3">
        <v>4.0</v>
      </c>
      <c r="G7351" s="3">
        <v>7.0</v>
      </c>
      <c r="H7351" s="3" t="s">
        <v>7384</v>
      </c>
      <c r="I7351" s="3" t="s">
        <v>7384</v>
      </c>
      <c r="J7351" s="3" t="s">
        <v>1808</v>
      </c>
      <c r="K7351" s="3" t="s">
        <v>24</v>
      </c>
      <c r="L7351" s="3">
        <v>6.0</v>
      </c>
      <c r="M7351" s="3" t="s">
        <v>30</v>
      </c>
      <c r="N7351" s="3" t="s">
        <v>7445</v>
      </c>
      <c r="O7351" s="3" t="s">
        <v>342</v>
      </c>
      <c r="P7351" s="4">
        <v>20461.0</v>
      </c>
      <c r="Q7351" s="3" t="s">
        <v>228</v>
      </c>
      <c r="S7351" s="3" t="s">
        <v>34</v>
      </c>
    </row>
    <row r="7352">
      <c r="A7352" s="2">
        <v>42318.714895833335</v>
      </c>
      <c r="B7352" s="3">
        <v>53.0</v>
      </c>
      <c r="C7352" s="3" t="s">
        <v>7101</v>
      </c>
      <c r="D7352" s="3">
        <v>56.0</v>
      </c>
      <c r="E7352" s="3" t="s">
        <v>7193</v>
      </c>
      <c r="F7352" s="3">
        <v>4.0</v>
      </c>
      <c r="G7352" s="3">
        <v>7.0</v>
      </c>
      <c r="H7352" s="3" t="s">
        <v>7384</v>
      </c>
      <c r="I7352" s="3" t="s">
        <v>7384</v>
      </c>
      <c r="J7352" s="3" t="s">
        <v>1808</v>
      </c>
      <c r="K7352" s="3" t="s">
        <v>24</v>
      </c>
      <c r="L7352" s="3">
        <v>7.0</v>
      </c>
      <c r="M7352" s="3" t="s">
        <v>25</v>
      </c>
      <c r="N7352" s="3" t="s">
        <v>7446</v>
      </c>
      <c r="O7352" s="3" t="s">
        <v>391</v>
      </c>
      <c r="P7352" s="4">
        <v>17433.0</v>
      </c>
      <c r="Q7352" s="3" t="s">
        <v>117</v>
      </c>
      <c r="S7352" s="3" t="s">
        <v>34</v>
      </c>
    </row>
    <row r="7353">
      <c r="A7353" s="2">
        <v>42318.714895833335</v>
      </c>
      <c r="B7353" s="3">
        <v>53.0</v>
      </c>
      <c r="C7353" s="3" t="s">
        <v>7101</v>
      </c>
      <c r="D7353" s="3">
        <v>56.0</v>
      </c>
      <c r="E7353" s="3" t="s">
        <v>7193</v>
      </c>
      <c r="F7353" s="3">
        <v>4.0</v>
      </c>
      <c r="G7353" s="3">
        <v>7.0</v>
      </c>
      <c r="H7353" s="3" t="s">
        <v>7384</v>
      </c>
      <c r="I7353" s="3" t="s">
        <v>7384</v>
      </c>
      <c r="J7353" s="3" t="s">
        <v>1808</v>
      </c>
      <c r="K7353" s="3" t="s">
        <v>24</v>
      </c>
      <c r="L7353" s="3">
        <v>8.0</v>
      </c>
      <c r="M7353" s="3" t="s">
        <v>30</v>
      </c>
      <c r="N7353" s="3" t="s">
        <v>7447</v>
      </c>
      <c r="O7353" s="3" t="s">
        <v>3712</v>
      </c>
      <c r="P7353" s="4">
        <v>21054.0</v>
      </c>
      <c r="Q7353" s="3" t="s">
        <v>40</v>
      </c>
      <c r="S7353" s="3" t="s">
        <v>34</v>
      </c>
    </row>
    <row r="7354">
      <c r="A7354" s="2">
        <v>42318.714895833335</v>
      </c>
      <c r="B7354" s="3">
        <v>53.0</v>
      </c>
      <c r="C7354" s="3" t="s">
        <v>7101</v>
      </c>
      <c r="D7354" s="3">
        <v>56.0</v>
      </c>
      <c r="E7354" s="3" t="s">
        <v>7193</v>
      </c>
      <c r="F7354" s="3">
        <v>4.0</v>
      </c>
      <c r="G7354" s="3">
        <v>7.0</v>
      </c>
      <c r="H7354" s="3" t="s">
        <v>7384</v>
      </c>
      <c r="I7354" s="3" t="s">
        <v>7384</v>
      </c>
      <c r="J7354" s="3" t="s">
        <v>1808</v>
      </c>
      <c r="K7354" s="3" t="s">
        <v>24</v>
      </c>
      <c r="L7354" s="3">
        <v>9.0</v>
      </c>
      <c r="M7354" s="3" t="s">
        <v>25</v>
      </c>
      <c r="N7354" s="3" t="s">
        <v>7448</v>
      </c>
      <c r="O7354" s="3" t="s">
        <v>275</v>
      </c>
      <c r="P7354" s="4">
        <v>19633.0</v>
      </c>
      <c r="Q7354" s="3" t="s">
        <v>86</v>
      </c>
      <c r="S7354" s="3" t="s">
        <v>34</v>
      </c>
    </row>
    <row r="7355">
      <c r="A7355" s="2">
        <v>42318.714895833335</v>
      </c>
      <c r="B7355" s="3">
        <v>53.0</v>
      </c>
      <c r="C7355" s="3" t="s">
        <v>7101</v>
      </c>
      <c r="D7355" s="3">
        <v>56.0</v>
      </c>
      <c r="E7355" s="3" t="s">
        <v>7193</v>
      </c>
      <c r="F7355" s="3">
        <v>4.0</v>
      </c>
      <c r="G7355" s="3">
        <v>7.0</v>
      </c>
      <c r="H7355" s="3" t="s">
        <v>7384</v>
      </c>
      <c r="I7355" s="3" t="s">
        <v>7384</v>
      </c>
      <c r="J7355" s="3" t="s">
        <v>1808</v>
      </c>
      <c r="K7355" s="3" t="s">
        <v>24</v>
      </c>
      <c r="L7355" s="3">
        <v>10.0</v>
      </c>
      <c r="M7355" s="3" t="s">
        <v>30</v>
      </c>
      <c r="N7355" s="3" t="s">
        <v>7449</v>
      </c>
      <c r="O7355" s="3" t="s">
        <v>98</v>
      </c>
      <c r="P7355" s="4">
        <v>23837.0</v>
      </c>
      <c r="Q7355" s="3" t="s">
        <v>52</v>
      </c>
      <c r="S7355" s="3" t="s">
        <v>34</v>
      </c>
    </row>
    <row r="7356">
      <c r="A7356" s="2">
        <v>42318.714895833335</v>
      </c>
      <c r="B7356" s="3">
        <v>53.0</v>
      </c>
      <c r="C7356" s="3" t="s">
        <v>7101</v>
      </c>
      <c r="D7356" s="3">
        <v>56.0</v>
      </c>
      <c r="E7356" s="3" t="s">
        <v>7193</v>
      </c>
      <c r="F7356" s="3">
        <v>4.0</v>
      </c>
      <c r="G7356" s="3">
        <v>7.0</v>
      </c>
      <c r="H7356" s="3" t="s">
        <v>7384</v>
      </c>
      <c r="I7356" s="3" t="s">
        <v>7384</v>
      </c>
      <c r="J7356" s="3" t="s">
        <v>1808</v>
      </c>
      <c r="K7356" s="3" t="s">
        <v>24</v>
      </c>
      <c r="L7356" s="3">
        <v>11.0</v>
      </c>
      <c r="M7356" s="3" t="s">
        <v>25</v>
      </c>
      <c r="N7356" s="3" t="s">
        <v>7450</v>
      </c>
      <c r="O7356" s="3" t="s">
        <v>1189</v>
      </c>
      <c r="P7356" s="4">
        <v>32993.0</v>
      </c>
      <c r="Q7356" s="3" t="s">
        <v>191</v>
      </c>
      <c r="S7356" s="3" t="s">
        <v>34</v>
      </c>
    </row>
    <row r="7357">
      <c r="A7357" s="2">
        <v>42318.714895833335</v>
      </c>
      <c r="B7357" s="3">
        <v>53.0</v>
      </c>
      <c r="C7357" s="3" t="s">
        <v>7101</v>
      </c>
      <c r="D7357" s="3">
        <v>56.0</v>
      </c>
      <c r="E7357" s="3" t="s">
        <v>7193</v>
      </c>
      <c r="F7357" s="3">
        <v>4.0</v>
      </c>
      <c r="G7357" s="3">
        <v>7.0</v>
      </c>
      <c r="H7357" s="3" t="s">
        <v>7384</v>
      </c>
      <c r="I7357" s="3" t="s">
        <v>7384</v>
      </c>
      <c r="J7357" s="3" t="s">
        <v>1808</v>
      </c>
      <c r="K7357" s="3" t="s">
        <v>24</v>
      </c>
      <c r="L7357" s="3">
        <v>12.0</v>
      </c>
      <c r="M7357" s="3" t="s">
        <v>30</v>
      </c>
      <c r="N7357" s="3" t="s">
        <v>7451</v>
      </c>
      <c r="O7357" s="3" t="s">
        <v>440</v>
      </c>
      <c r="P7357" s="4">
        <v>29115.0</v>
      </c>
      <c r="Q7357" s="3" t="s">
        <v>169</v>
      </c>
      <c r="S7357" s="3" t="s">
        <v>34</v>
      </c>
    </row>
    <row r="7358">
      <c r="A7358" s="2">
        <v>42318.714895833335</v>
      </c>
      <c r="B7358" s="3">
        <v>53.0</v>
      </c>
      <c r="C7358" s="3" t="s">
        <v>7101</v>
      </c>
      <c r="D7358" s="3">
        <v>56.0</v>
      </c>
      <c r="E7358" s="3" t="s">
        <v>7193</v>
      </c>
      <c r="F7358" s="3">
        <v>4.0</v>
      </c>
      <c r="G7358" s="3">
        <v>7.0</v>
      </c>
      <c r="H7358" s="3" t="s">
        <v>7384</v>
      </c>
      <c r="I7358" s="3" t="s">
        <v>7384</v>
      </c>
      <c r="J7358" s="3" t="s">
        <v>1808</v>
      </c>
      <c r="K7358" s="3" t="s">
        <v>24</v>
      </c>
      <c r="L7358" s="3">
        <v>13.0</v>
      </c>
      <c r="M7358" s="3" t="s">
        <v>25</v>
      </c>
      <c r="N7358" s="3" t="s">
        <v>7452</v>
      </c>
      <c r="O7358" s="3" t="s">
        <v>639</v>
      </c>
      <c r="P7358" s="4">
        <v>20687.0</v>
      </c>
      <c r="Q7358" s="3" t="s">
        <v>169</v>
      </c>
      <c r="S7358" s="3" t="s">
        <v>34</v>
      </c>
    </row>
    <row r="7359">
      <c r="A7359" s="2">
        <v>42318.714895833335</v>
      </c>
      <c r="B7359" s="3">
        <v>53.0</v>
      </c>
      <c r="C7359" s="3" t="s">
        <v>7101</v>
      </c>
      <c r="D7359" s="3">
        <v>56.0</v>
      </c>
      <c r="E7359" s="3" t="s">
        <v>7193</v>
      </c>
      <c r="F7359" s="3">
        <v>4.0</v>
      </c>
      <c r="G7359" s="3">
        <v>7.0</v>
      </c>
      <c r="H7359" s="3" t="s">
        <v>7384</v>
      </c>
      <c r="I7359" s="3" t="s">
        <v>7384</v>
      </c>
      <c r="J7359" s="3" t="s">
        <v>1808</v>
      </c>
      <c r="K7359" s="3" t="s">
        <v>24</v>
      </c>
      <c r="L7359" s="3">
        <v>14.0</v>
      </c>
      <c r="M7359" s="3" t="s">
        <v>30</v>
      </c>
      <c r="N7359" s="3" t="s">
        <v>7453</v>
      </c>
      <c r="O7359" s="3" t="s">
        <v>139</v>
      </c>
      <c r="P7359" s="4">
        <v>30741.0</v>
      </c>
      <c r="Q7359" s="3" t="s">
        <v>52</v>
      </c>
      <c r="S7359" s="3" t="s">
        <v>34</v>
      </c>
    </row>
    <row r="7360">
      <c r="A7360" s="2">
        <v>42318.714895833335</v>
      </c>
      <c r="B7360" s="3">
        <v>53.0</v>
      </c>
      <c r="C7360" s="3" t="s">
        <v>7101</v>
      </c>
      <c r="D7360" s="3">
        <v>56.0</v>
      </c>
      <c r="E7360" s="3" t="s">
        <v>7193</v>
      </c>
      <c r="F7360" s="3">
        <v>4.0</v>
      </c>
      <c r="G7360" s="3">
        <v>7.0</v>
      </c>
      <c r="H7360" s="3" t="s">
        <v>7384</v>
      </c>
      <c r="I7360" s="3" t="s">
        <v>7384</v>
      </c>
      <c r="J7360" s="3" t="s">
        <v>1808</v>
      </c>
      <c r="K7360" s="3" t="s">
        <v>24</v>
      </c>
      <c r="L7360" s="3">
        <v>15.0</v>
      </c>
      <c r="M7360" s="3" t="s">
        <v>25</v>
      </c>
      <c r="N7360" s="3" t="s">
        <v>7454</v>
      </c>
      <c r="O7360" s="3" t="s">
        <v>218</v>
      </c>
      <c r="P7360" s="4">
        <v>21859.0</v>
      </c>
      <c r="Q7360" s="3" t="s">
        <v>55</v>
      </c>
      <c r="S7360" s="3" t="s">
        <v>34</v>
      </c>
    </row>
    <row r="7361">
      <c r="A7361" s="2">
        <v>42318.714895833335</v>
      </c>
      <c r="B7361" s="3">
        <v>53.0</v>
      </c>
      <c r="C7361" s="3" t="s">
        <v>7101</v>
      </c>
      <c r="D7361" s="3">
        <v>56.0</v>
      </c>
      <c r="E7361" s="3" t="s">
        <v>7193</v>
      </c>
      <c r="F7361" s="3">
        <v>4.0</v>
      </c>
      <c r="G7361" s="3">
        <v>7.0</v>
      </c>
      <c r="H7361" s="3" t="s">
        <v>7384</v>
      </c>
      <c r="I7361" s="3" t="s">
        <v>7384</v>
      </c>
      <c r="J7361" s="3" t="s">
        <v>1808</v>
      </c>
      <c r="K7361" s="3" t="s">
        <v>24</v>
      </c>
      <c r="L7361" s="3">
        <v>16.0</v>
      </c>
      <c r="M7361" s="3" t="s">
        <v>30</v>
      </c>
      <c r="N7361" s="3" t="s">
        <v>4211</v>
      </c>
      <c r="O7361" s="3" t="s">
        <v>283</v>
      </c>
      <c r="P7361" s="4">
        <v>25471.0</v>
      </c>
      <c r="Q7361" s="3" t="s">
        <v>79</v>
      </c>
      <c r="S7361" s="3" t="s">
        <v>34</v>
      </c>
    </row>
    <row r="7362">
      <c r="A7362" s="2">
        <v>42318.714895833335</v>
      </c>
      <c r="B7362" s="3">
        <v>53.0</v>
      </c>
      <c r="C7362" s="3" t="s">
        <v>7101</v>
      </c>
      <c r="D7362" s="3">
        <v>56.0</v>
      </c>
      <c r="E7362" s="3" t="s">
        <v>7193</v>
      </c>
      <c r="F7362" s="3">
        <v>4.0</v>
      </c>
      <c r="G7362" s="3">
        <v>7.0</v>
      </c>
      <c r="H7362" s="3" t="s">
        <v>7384</v>
      </c>
      <c r="I7362" s="3" t="s">
        <v>7384</v>
      </c>
      <c r="J7362" s="3" t="s">
        <v>1808</v>
      </c>
      <c r="K7362" s="3" t="s">
        <v>24</v>
      </c>
      <c r="L7362" s="3">
        <v>17.0</v>
      </c>
      <c r="M7362" s="3" t="s">
        <v>25</v>
      </c>
      <c r="N7362" s="3" t="s">
        <v>7455</v>
      </c>
      <c r="O7362" s="3" t="s">
        <v>2159</v>
      </c>
      <c r="P7362" s="4">
        <v>18255.0</v>
      </c>
      <c r="Q7362" s="3" t="s">
        <v>49</v>
      </c>
      <c r="S7362" s="3" t="s">
        <v>34</v>
      </c>
    </row>
    <row r="7363">
      <c r="A7363" s="2">
        <v>42318.714895833335</v>
      </c>
      <c r="B7363" s="3">
        <v>53.0</v>
      </c>
      <c r="C7363" s="3" t="s">
        <v>7101</v>
      </c>
      <c r="D7363" s="3">
        <v>56.0</v>
      </c>
      <c r="E7363" s="3" t="s">
        <v>7193</v>
      </c>
      <c r="F7363" s="3">
        <v>4.0</v>
      </c>
      <c r="G7363" s="3">
        <v>7.0</v>
      </c>
      <c r="H7363" s="3" t="s">
        <v>7384</v>
      </c>
      <c r="I7363" s="3" t="s">
        <v>7384</v>
      </c>
      <c r="J7363" s="3" t="s">
        <v>1808</v>
      </c>
      <c r="K7363" s="3" t="s">
        <v>24</v>
      </c>
      <c r="L7363" s="3">
        <v>18.0</v>
      </c>
      <c r="M7363" s="3" t="s">
        <v>30</v>
      </c>
      <c r="N7363" s="3" t="s">
        <v>7456</v>
      </c>
      <c r="O7363" s="3" t="s">
        <v>342</v>
      </c>
      <c r="P7363" s="4">
        <v>21721.0</v>
      </c>
      <c r="Q7363" s="3" t="s">
        <v>49</v>
      </c>
      <c r="S7363" s="3" t="s">
        <v>34</v>
      </c>
    </row>
    <row r="7364">
      <c r="A7364" s="2">
        <v>42318.714895833335</v>
      </c>
      <c r="B7364" s="3">
        <v>53.0</v>
      </c>
      <c r="C7364" s="3" t="s">
        <v>7101</v>
      </c>
      <c r="D7364" s="3">
        <v>56.0</v>
      </c>
      <c r="E7364" s="3" t="s">
        <v>7193</v>
      </c>
      <c r="F7364" s="3">
        <v>4.0</v>
      </c>
      <c r="G7364" s="3">
        <v>7.0</v>
      </c>
      <c r="H7364" s="3" t="s">
        <v>7384</v>
      </c>
      <c r="I7364" s="3" t="s">
        <v>7384</v>
      </c>
      <c r="J7364" s="3" t="s">
        <v>1808</v>
      </c>
      <c r="K7364" s="3" t="s">
        <v>24</v>
      </c>
      <c r="L7364" s="3">
        <v>19.0</v>
      </c>
      <c r="M7364" s="3" t="s">
        <v>25</v>
      </c>
      <c r="N7364" s="3" t="s">
        <v>7457</v>
      </c>
      <c r="O7364" s="3" t="s">
        <v>371</v>
      </c>
      <c r="P7364" s="4">
        <v>26059.0</v>
      </c>
      <c r="Q7364" s="3" t="s">
        <v>43</v>
      </c>
      <c r="S7364" s="3" t="s">
        <v>34</v>
      </c>
    </row>
    <row r="7365">
      <c r="A7365" s="2">
        <v>42318.714895833335</v>
      </c>
      <c r="B7365" s="3">
        <v>53.0</v>
      </c>
      <c r="C7365" s="3" t="s">
        <v>7101</v>
      </c>
      <c r="D7365" s="3">
        <v>56.0</v>
      </c>
      <c r="E7365" s="3" t="s">
        <v>7193</v>
      </c>
      <c r="F7365" s="3">
        <v>4.0</v>
      </c>
      <c r="G7365" s="3">
        <v>7.0</v>
      </c>
      <c r="H7365" s="3" t="s">
        <v>7384</v>
      </c>
      <c r="I7365" s="3" t="s">
        <v>7384</v>
      </c>
      <c r="J7365" s="3" t="s">
        <v>1808</v>
      </c>
      <c r="K7365" s="3" t="s">
        <v>24</v>
      </c>
      <c r="L7365" s="3">
        <v>20.0</v>
      </c>
      <c r="M7365" s="3" t="s">
        <v>30</v>
      </c>
      <c r="N7365" s="3" t="s">
        <v>7458</v>
      </c>
      <c r="O7365" s="3" t="s">
        <v>1547</v>
      </c>
      <c r="P7365" s="4">
        <v>22011.0</v>
      </c>
      <c r="Q7365" s="3" t="s">
        <v>189</v>
      </c>
      <c r="S7365" s="3" t="s">
        <v>34</v>
      </c>
    </row>
    <row r="7366">
      <c r="A7366" s="2">
        <v>42318.714895833335</v>
      </c>
      <c r="B7366" s="3">
        <v>53.0</v>
      </c>
      <c r="C7366" s="3" t="s">
        <v>7101</v>
      </c>
      <c r="D7366" s="3">
        <v>56.0</v>
      </c>
      <c r="E7366" s="3" t="s">
        <v>7193</v>
      </c>
      <c r="F7366" s="3">
        <v>4.0</v>
      </c>
      <c r="G7366" s="3">
        <v>7.0</v>
      </c>
      <c r="H7366" s="3" t="s">
        <v>7384</v>
      </c>
      <c r="I7366" s="3" t="s">
        <v>7384</v>
      </c>
      <c r="J7366" s="3" t="s">
        <v>1808</v>
      </c>
      <c r="K7366" s="3" t="s">
        <v>24</v>
      </c>
      <c r="L7366" s="3">
        <v>21.0</v>
      </c>
      <c r="M7366" s="3" t="s">
        <v>25</v>
      </c>
      <c r="N7366" s="3" t="s">
        <v>7459</v>
      </c>
      <c r="O7366" s="3" t="s">
        <v>1593</v>
      </c>
      <c r="P7366" s="4">
        <v>24911.0</v>
      </c>
      <c r="Q7366" s="3" t="s">
        <v>60</v>
      </c>
      <c r="S7366" s="3" t="s">
        <v>34</v>
      </c>
    </row>
    <row r="7367">
      <c r="A7367" s="2">
        <v>42318.714895833335</v>
      </c>
      <c r="B7367" s="3">
        <v>53.0</v>
      </c>
      <c r="C7367" s="3" t="s">
        <v>7101</v>
      </c>
      <c r="D7367" s="3">
        <v>22.0</v>
      </c>
      <c r="E7367" s="3" t="s">
        <v>7102</v>
      </c>
      <c r="F7367" s="3">
        <v>5.0</v>
      </c>
      <c r="G7367" s="3">
        <v>3.0</v>
      </c>
      <c r="H7367" s="3" t="s">
        <v>3079</v>
      </c>
      <c r="I7367" s="3" t="s">
        <v>7460</v>
      </c>
      <c r="J7367" s="3" t="s">
        <v>1412</v>
      </c>
      <c r="K7367" s="3" t="s">
        <v>24</v>
      </c>
      <c r="L7367" s="3">
        <v>1.0</v>
      </c>
      <c r="M7367" s="3" t="s">
        <v>25</v>
      </c>
      <c r="N7367" s="3" t="s">
        <v>7461</v>
      </c>
      <c r="O7367" s="3" t="s">
        <v>5832</v>
      </c>
      <c r="P7367" s="4">
        <v>31174.0</v>
      </c>
      <c r="Q7367" s="3" t="s">
        <v>43</v>
      </c>
      <c r="S7367" s="3" t="s">
        <v>34</v>
      </c>
    </row>
    <row r="7368">
      <c r="A7368" s="2">
        <v>42318.714895833335</v>
      </c>
      <c r="B7368" s="3">
        <v>53.0</v>
      </c>
      <c r="C7368" s="3" t="s">
        <v>7101</v>
      </c>
      <c r="D7368" s="3">
        <v>22.0</v>
      </c>
      <c r="E7368" s="3" t="s">
        <v>7102</v>
      </c>
      <c r="F7368" s="3">
        <v>5.0</v>
      </c>
      <c r="G7368" s="3">
        <v>3.0</v>
      </c>
      <c r="H7368" s="3" t="s">
        <v>3079</v>
      </c>
      <c r="I7368" s="3" t="s">
        <v>7460</v>
      </c>
      <c r="J7368" s="3" t="s">
        <v>1412</v>
      </c>
      <c r="K7368" s="3" t="s">
        <v>24</v>
      </c>
      <c r="L7368" s="3">
        <v>2.0</v>
      </c>
      <c r="M7368" s="3" t="s">
        <v>30</v>
      </c>
      <c r="N7368" s="3" t="s">
        <v>7462</v>
      </c>
      <c r="O7368" s="3" t="s">
        <v>869</v>
      </c>
      <c r="P7368" s="4">
        <v>19253.0</v>
      </c>
      <c r="Q7368" s="3" t="s">
        <v>86</v>
      </c>
      <c r="S7368" s="3" t="s">
        <v>34</v>
      </c>
    </row>
    <row r="7369">
      <c r="A7369" s="2">
        <v>42318.714895833335</v>
      </c>
      <c r="B7369" s="3">
        <v>53.0</v>
      </c>
      <c r="C7369" s="3" t="s">
        <v>7101</v>
      </c>
      <c r="D7369" s="3">
        <v>22.0</v>
      </c>
      <c r="E7369" s="3" t="s">
        <v>7102</v>
      </c>
      <c r="F7369" s="3">
        <v>5.0</v>
      </c>
      <c r="G7369" s="3">
        <v>3.0</v>
      </c>
      <c r="H7369" s="3" t="s">
        <v>3079</v>
      </c>
      <c r="I7369" s="3" t="s">
        <v>7460</v>
      </c>
      <c r="J7369" s="3" t="s">
        <v>1412</v>
      </c>
      <c r="K7369" s="3" t="s">
        <v>24</v>
      </c>
      <c r="L7369" s="3">
        <v>3.0</v>
      </c>
      <c r="M7369" s="3" t="s">
        <v>25</v>
      </c>
      <c r="N7369" s="3" t="s">
        <v>7463</v>
      </c>
      <c r="O7369" s="3" t="s">
        <v>218</v>
      </c>
      <c r="P7369" s="4">
        <v>24503.0</v>
      </c>
      <c r="Q7369" s="3" t="s">
        <v>40</v>
      </c>
      <c r="S7369" s="3" t="s">
        <v>34</v>
      </c>
    </row>
    <row r="7370">
      <c r="A7370" s="2">
        <v>42318.714895833335</v>
      </c>
      <c r="B7370" s="3">
        <v>53.0</v>
      </c>
      <c r="C7370" s="3" t="s">
        <v>7101</v>
      </c>
      <c r="D7370" s="3">
        <v>22.0</v>
      </c>
      <c r="E7370" s="3" t="s">
        <v>7102</v>
      </c>
      <c r="F7370" s="3">
        <v>5.0</v>
      </c>
      <c r="G7370" s="3">
        <v>3.0</v>
      </c>
      <c r="H7370" s="3" t="s">
        <v>3079</v>
      </c>
      <c r="I7370" s="3" t="s">
        <v>7460</v>
      </c>
      <c r="J7370" s="3" t="s">
        <v>1412</v>
      </c>
      <c r="K7370" s="3" t="s">
        <v>24</v>
      </c>
      <c r="L7370" s="3">
        <v>4.0</v>
      </c>
      <c r="M7370" s="3" t="s">
        <v>30</v>
      </c>
      <c r="N7370" s="3" t="s">
        <v>7464</v>
      </c>
      <c r="O7370" s="3" t="s">
        <v>497</v>
      </c>
      <c r="P7370" s="4">
        <v>19992.0</v>
      </c>
      <c r="Q7370" s="3" t="s">
        <v>40</v>
      </c>
      <c r="S7370" s="3" t="s">
        <v>34</v>
      </c>
    </row>
    <row r="7371">
      <c r="A7371" s="2">
        <v>42318.714895833335</v>
      </c>
      <c r="B7371" s="3">
        <v>53.0</v>
      </c>
      <c r="C7371" s="3" t="s">
        <v>7101</v>
      </c>
      <c r="D7371" s="3">
        <v>22.0</v>
      </c>
      <c r="E7371" s="3" t="s">
        <v>7102</v>
      </c>
      <c r="F7371" s="3">
        <v>5.0</v>
      </c>
      <c r="G7371" s="3">
        <v>3.0</v>
      </c>
      <c r="H7371" s="3" t="s">
        <v>3079</v>
      </c>
      <c r="I7371" s="3" t="s">
        <v>7460</v>
      </c>
      <c r="J7371" s="3" t="s">
        <v>1412</v>
      </c>
      <c r="K7371" s="3" t="s">
        <v>24</v>
      </c>
      <c r="L7371" s="3">
        <v>5.0</v>
      </c>
      <c r="M7371" s="3" t="s">
        <v>25</v>
      </c>
      <c r="N7371" s="3" t="s">
        <v>7465</v>
      </c>
      <c r="O7371" s="3" t="s">
        <v>100</v>
      </c>
      <c r="P7371" s="4">
        <v>32940.0</v>
      </c>
      <c r="Q7371" s="3" t="s">
        <v>153</v>
      </c>
      <c r="S7371" s="3" t="s">
        <v>34</v>
      </c>
    </row>
    <row r="7372">
      <c r="A7372" s="2">
        <v>42318.714895833335</v>
      </c>
      <c r="B7372" s="3">
        <v>53.0</v>
      </c>
      <c r="C7372" s="3" t="s">
        <v>7101</v>
      </c>
      <c r="D7372" s="3">
        <v>22.0</v>
      </c>
      <c r="E7372" s="3" t="s">
        <v>7102</v>
      </c>
      <c r="F7372" s="3">
        <v>5.0</v>
      </c>
      <c r="G7372" s="3">
        <v>3.0</v>
      </c>
      <c r="H7372" s="3" t="s">
        <v>3079</v>
      </c>
      <c r="I7372" s="3" t="s">
        <v>7460</v>
      </c>
      <c r="J7372" s="3" t="s">
        <v>1412</v>
      </c>
      <c r="K7372" s="3" t="s">
        <v>24</v>
      </c>
      <c r="L7372" s="3">
        <v>6.0</v>
      </c>
      <c r="M7372" s="3" t="s">
        <v>30</v>
      </c>
      <c r="N7372" s="3" t="s">
        <v>7466</v>
      </c>
      <c r="O7372" s="3" t="s">
        <v>1547</v>
      </c>
      <c r="P7372" s="4">
        <v>27306.0</v>
      </c>
      <c r="Q7372" s="3" t="s">
        <v>40</v>
      </c>
      <c r="S7372" s="3" t="s">
        <v>34</v>
      </c>
    </row>
    <row r="7373">
      <c r="A7373" s="2">
        <v>42318.714895833335</v>
      </c>
      <c r="B7373" s="3">
        <v>53.0</v>
      </c>
      <c r="C7373" s="3" t="s">
        <v>7101</v>
      </c>
      <c r="D7373" s="3">
        <v>22.0</v>
      </c>
      <c r="E7373" s="3" t="s">
        <v>7102</v>
      </c>
      <c r="F7373" s="3">
        <v>5.0</v>
      </c>
      <c r="G7373" s="3">
        <v>3.0</v>
      </c>
      <c r="H7373" s="3" t="s">
        <v>3079</v>
      </c>
      <c r="I7373" s="3" t="s">
        <v>7460</v>
      </c>
      <c r="J7373" s="3" t="s">
        <v>1412</v>
      </c>
      <c r="K7373" s="3" t="s">
        <v>24</v>
      </c>
      <c r="L7373" s="3">
        <v>7.0</v>
      </c>
      <c r="M7373" s="3" t="s">
        <v>25</v>
      </c>
      <c r="N7373" s="3" t="s">
        <v>1539</v>
      </c>
      <c r="O7373" s="3" t="s">
        <v>477</v>
      </c>
      <c r="P7373" s="4">
        <v>27678.0</v>
      </c>
      <c r="Q7373" s="3" t="s">
        <v>40</v>
      </c>
      <c r="S7373" s="3" t="s">
        <v>34</v>
      </c>
    </row>
    <row r="7374">
      <c r="A7374" s="2">
        <v>42318.714895833335</v>
      </c>
      <c r="B7374" s="3">
        <v>53.0</v>
      </c>
      <c r="C7374" s="3" t="s">
        <v>7101</v>
      </c>
      <c r="D7374" s="3">
        <v>22.0</v>
      </c>
      <c r="E7374" s="3" t="s">
        <v>7102</v>
      </c>
      <c r="F7374" s="3">
        <v>5.0</v>
      </c>
      <c r="G7374" s="3">
        <v>3.0</v>
      </c>
      <c r="H7374" s="3" t="s">
        <v>3079</v>
      </c>
      <c r="I7374" s="3" t="s">
        <v>7460</v>
      </c>
      <c r="J7374" s="3" t="s">
        <v>1412</v>
      </c>
      <c r="K7374" s="3" t="s">
        <v>24</v>
      </c>
      <c r="L7374" s="3">
        <v>8.0</v>
      </c>
      <c r="M7374" s="3" t="s">
        <v>30</v>
      </c>
      <c r="N7374" s="3" t="s">
        <v>7467</v>
      </c>
      <c r="O7374" s="3" t="s">
        <v>171</v>
      </c>
      <c r="P7374" s="4">
        <v>22641.0</v>
      </c>
      <c r="Q7374" s="3" t="s">
        <v>132</v>
      </c>
      <c r="S7374" s="3" t="s">
        <v>34</v>
      </c>
    </row>
    <row r="7375">
      <c r="A7375" s="2">
        <v>42318.714895833335</v>
      </c>
      <c r="B7375" s="3">
        <v>53.0</v>
      </c>
      <c r="C7375" s="3" t="s">
        <v>7101</v>
      </c>
      <c r="D7375" s="3">
        <v>22.0</v>
      </c>
      <c r="E7375" s="3" t="s">
        <v>7102</v>
      </c>
      <c r="F7375" s="3">
        <v>5.0</v>
      </c>
      <c r="G7375" s="3">
        <v>3.0</v>
      </c>
      <c r="H7375" s="3" t="s">
        <v>3079</v>
      </c>
      <c r="I7375" s="3" t="s">
        <v>7460</v>
      </c>
      <c r="J7375" s="3" t="s">
        <v>1412</v>
      </c>
      <c r="K7375" s="3" t="s">
        <v>24</v>
      </c>
      <c r="L7375" s="3">
        <v>9.0</v>
      </c>
      <c r="M7375" s="3" t="s">
        <v>25</v>
      </c>
      <c r="N7375" s="3" t="s">
        <v>7468</v>
      </c>
      <c r="O7375" s="3" t="s">
        <v>613</v>
      </c>
      <c r="P7375" s="4">
        <v>30730.0</v>
      </c>
      <c r="Q7375" s="3" t="s">
        <v>153</v>
      </c>
      <c r="S7375" s="3" t="s">
        <v>34</v>
      </c>
    </row>
    <row r="7376">
      <c r="A7376" s="2">
        <v>42318.714895833335</v>
      </c>
      <c r="B7376" s="3">
        <v>53.0</v>
      </c>
      <c r="C7376" s="3" t="s">
        <v>7101</v>
      </c>
      <c r="D7376" s="3">
        <v>22.0</v>
      </c>
      <c r="E7376" s="3" t="s">
        <v>7102</v>
      </c>
      <c r="F7376" s="3">
        <v>5.0</v>
      </c>
      <c r="G7376" s="3">
        <v>3.0</v>
      </c>
      <c r="H7376" s="3" t="s">
        <v>3079</v>
      </c>
      <c r="I7376" s="3" t="s">
        <v>7460</v>
      </c>
      <c r="J7376" s="3" t="s">
        <v>1412</v>
      </c>
      <c r="K7376" s="3" t="s">
        <v>24</v>
      </c>
      <c r="L7376" s="3">
        <v>10.0</v>
      </c>
      <c r="M7376" s="3" t="s">
        <v>30</v>
      </c>
      <c r="N7376" s="3" t="s">
        <v>3744</v>
      </c>
      <c r="O7376" s="3" t="s">
        <v>32</v>
      </c>
      <c r="P7376" s="4">
        <v>29959.0</v>
      </c>
      <c r="Q7376" s="3" t="s">
        <v>40</v>
      </c>
      <c r="S7376" s="3" t="s">
        <v>34</v>
      </c>
    </row>
    <row r="7377">
      <c r="A7377" s="2">
        <v>42318.714895833335</v>
      </c>
      <c r="B7377" s="3">
        <v>53.0</v>
      </c>
      <c r="C7377" s="3" t="s">
        <v>7101</v>
      </c>
      <c r="D7377" s="3">
        <v>22.0</v>
      </c>
      <c r="E7377" s="3" t="s">
        <v>7102</v>
      </c>
      <c r="F7377" s="3">
        <v>5.0</v>
      </c>
      <c r="G7377" s="3">
        <v>3.0</v>
      </c>
      <c r="H7377" s="3" t="s">
        <v>3079</v>
      </c>
      <c r="I7377" s="3" t="s">
        <v>7460</v>
      </c>
      <c r="J7377" s="3" t="s">
        <v>1412</v>
      </c>
      <c r="K7377" s="3" t="s">
        <v>24</v>
      </c>
      <c r="L7377" s="3">
        <v>11.0</v>
      </c>
      <c r="M7377" s="3" t="s">
        <v>25</v>
      </c>
      <c r="N7377" s="3" t="s">
        <v>7469</v>
      </c>
      <c r="O7377" s="3" t="s">
        <v>7470</v>
      </c>
      <c r="P7377" s="4">
        <v>29154.0</v>
      </c>
      <c r="Q7377" s="3" t="s">
        <v>169</v>
      </c>
      <c r="S7377" s="3" t="s">
        <v>34</v>
      </c>
    </row>
    <row r="7378">
      <c r="A7378" s="2">
        <v>42318.714895833335</v>
      </c>
      <c r="B7378" s="3">
        <v>53.0</v>
      </c>
      <c r="C7378" s="3" t="s">
        <v>7101</v>
      </c>
      <c r="D7378" s="3">
        <v>22.0</v>
      </c>
      <c r="E7378" s="3" t="s">
        <v>7102</v>
      </c>
      <c r="F7378" s="3">
        <v>5.0</v>
      </c>
      <c r="G7378" s="3">
        <v>3.0</v>
      </c>
      <c r="H7378" s="3" t="s">
        <v>3079</v>
      </c>
      <c r="I7378" s="3" t="s">
        <v>7460</v>
      </c>
      <c r="J7378" s="3" t="s">
        <v>1412</v>
      </c>
      <c r="K7378" s="3" t="s">
        <v>24</v>
      </c>
      <c r="L7378" s="3">
        <v>12.0</v>
      </c>
      <c r="M7378" s="3" t="s">
        <v>30</v>
      </c>
      <c r="N7378" s="3" t="s">
        <v>714</v>
      </c>
      <c r="O7378" s="3" t="s">
        <v>602</v>
      </c>
      <c r="P7378" s="4">
        <v>29488.0</v>
      </c>
      <c r="Q7378" s="3" t="s">
        <v>1205</v>
      </c>
      <c r="S7378" s="3" t="s">
        <v>34</v>
      </c>
    </row>
    <row r="7379">
      <c r="A7379" s="2">
        <v>42318.714895833335</v>
      </c>
      <c r="B7379" s="3">
        <v>53.0</v>
      </c>
      <c r="C7379" s="3" t="s">
        <v>7101</v>
      </c>
      <c r="D7379" s="3">
        <v>22.0</v>
      </c>
      <c r="E7379" s="3" t="s">
        <v>7102</v>
      </c>
      <c r="F7379" s="3">
        <v>5.0</v>
      </c>
      <c r="G7379" s="3">
        <v>3.0</v>
      </c>
      <c r="H7379" s="3" t="s">
        <v>3079</v>
      </c>
      <c r="I7379" s="3" t="s">
        <v>7460</v>
      </c>
      <c r="J7379" s="3" t="s">
        <v>1412</v>
      </c>
      <c r="K7379" s="3" t="s">
        <v>24</v>
      </c>
      <c r="L7379" s="3">
        <v>13.0</v>
      </c>
      <c r="M7379" s="3" t="s">
        <v>25</v>
      </c>
      <c r="N7379" s="3" t="s">
        <v>7471</v>
      </c>
      <c r="O7379" s="3" t="s">
        <v>401</v>
      </c>
      <c r="P7379" s="4">
        <v>27289.0</v>
      </c>
      <c r="Q7379" s="3" t="s">
        <v>43</v>
      </c>
      <c r="S7379" s="3" t="s">
        <v>34</v>
      </c>
    </row>
    <row r="7380">
      <c r="A7380" s="2">
        <v>42318.714895833335</v>
      </c>
      <c r="B7380" s="3">
        <v>53.0</v>
      </c>
      <c r="C7380" s="3" t="s">
        <v>7101</v>
      </c>
      <c r="D7380" s="3">
        <v>22.0</v>
      </c>
      <c r="E7380" s="3" t="s">
        <v>7102</v>
      </c>
      <c r="F7380" s="3">
        <v>5.0</v>
      </c>
      <c r="G7380" s="3">
        <v>3.0</v>
      </c>
      <c r="H7380" s="3" t="s">
        <v>3079</v>
      </c>
      <c r="I7380" s="3" t="s">
        <v>7460</v>
      </c>
      <c r="J7380" s="3" t="s">
        <v>1412</v>
      </c>
      <c r="K7380" s="3" t="s">
        <v>24</v>
      </c>
      <c r="L7380" s="3">
        <v>14.0</v>
      </c>
      <c r="M7380" s="3" t="s">
        <v>30</v>
      </c>
      <c r="N7380" s="3" t="s">
        <v>7472</v>
      </c>
      <c r="O7380" s="3" t="s">
        <v>602</v>
      </c>
      <c r="P7380" s="4">
        <v>31242.0</v>
      </c>
      <c r="Q7380" s="3" t="s">
        <v>132</v>
      </c>
      <c r="S7380" s="3" t="s">
        <v>34</v>
      </c>
    </row>
    <row r="7381">
      <c r="A7381" s="2">
        <v>42318.714895833335</v>
      </c>
      <c r="B7381" s="3">
        <v>53.0</v>
      </c>
      <c r="C7381" s="3" t="s">
        <v>7101</v>
      </c>
      <c r="D7381" s="3">
        <v>22.0</v>
      </c>
      <c r="E7381" s="3" t="s">
        <v>7102</v>
      </c>
      <c r="F7381" s="3">
        <v>5.0</v>
      </c>
      <c r="G7381" s="3">
        <v>3.0</v>
      </c>
      <c r="H7381" s="3" t="s">
        <v>3079</v>
      </c>
      <c r="I7381" s="3" t="s">
        <v>7460</v>
      </c>
      <c r="J7381" s="3" t="s">
        <v>1412</v>
      </c>
      <c r="K7381" s="3" t="s">
        <v>24</v>
      </c>
      <c r="L7381" s="3">
        <v>15.0</v>
      </c>
      <c r="M7381" s="3" t="s">
        <v>25</v>
      </c>
      <c r="N7381" s="3" t="s">
        <v>7473</v>
      </c>
      <c r="O7381" s="3" t="s">
        <v>36</v>
      </c>
      <c r="P7381" s="4">
        <v>29998.0</v>
      </c>
      <c r="Q7381" s="3" t="s">
        <v>40</v>
      </c>
      <c r="S7381" s="3" t="s">
        <v>34</v>
      </c>
    </row>
    <row r="7382">
      <c r="A7382" s="2">
        <v>42318.714895833335</v>
      </c>
      <c r="B7382" s="3">
        <v>53.0</v>
      </c>
      <c r="C7382" s="3" t="s">
        <v>7101</v>
      </c>
      <c r="D7382" s="3">
        <v>22.0</v>
      </c>
      <c r="E7382" s="3" t="s">
        <v>7102</v>
      </c>
      <c r="F7382" s="3">
        <v>5.0</v>
      </c>
      <c r="G7382" s="3">
        <v>3.0</v>
      </c>
      <c r="H7382" s="3" t="s">
        <v>3079</v>
      </c>
      <c r="I7382" s="3" t="s">
        <v>7460</v>
      </c>
      <c r="J7382" s="3" t="s">
        <v>1412</v>
      </c>
      <c r="K7382" s="3" t="s">
        <v>24</v>
      </c>
      <c r="L7382" s="3">
        <v>16.0</v>
      </c>
      <c r="M7382" s="3" t="s">
        <v>30</v>
      </c>
      <c r="N7382" s="3" t="s">
        <v>7474</v>
      </c>
      <c r="O7382" s="3" t="s">
        <v>992</v>
      </c>
      <c r="P7382" s="4">
        <v>30236.0</v>
      </c>
      <c r="Q7382" s="3" t="s">
        <v>110</v>
      </c>
      <c r="S7382" s="3" t="s">
        <v>34</v>
      </c>
    </row>
    <row r="7383">
      <c r="A7383" s="2">
        <v>42318.714895833335</v>
      </c>
      <c r="B7383" s="3">
        <v>53.0</v>
      </c>
      <c r="C7383" s="3" t="s">
        <v>7101</v>
      </c>
      <c r="D7383" s="3">
        <v>22.0</v>
      </c>
      <c r="E7383" s="3" t="s">
        <v>7102</v>
      </c>
      <c r="F7383" s="3">
        <v>5.0</v>
      </c>
      <c r="G7383" s="3">
        <v>3.0</v>
      </c>
      <c r="H7383" s="3" t="s">
        <v>3079</v>
      </c>
      <c r="I7383" s="3" t="s">
        <v>7460</v>
      </c>
      <c r="J7383" s="3" t="s">
        <v>1412</v>
      </c>
      <c r="K7383" s="3" t="s">
        <v>24</v>
      </c>
      <c r="L7383" s="3">
        <v>17.0</v>
      </c>
      <c r="M7383" s="3" t="s">
        <v>25</v>
      </c>
      <c r="N7383" s="3" t="s">
        <v>7475</v>
      </c>
      <c r="O7383" s="3" t="s">
        <v>27</v>
      </c>
      <c r="P7383" s="4">
        <v>28568.0</v>
      </c>
      <c r="Q7383" s="3" t="s">
        <v>132</v>
      </c>
      <c r="S7383" s="3" t="s">
        <v>34</v>
      </c>
    </row>
    <row r="7384">
      <c r="A7384" s="2">
        <v>42318.714895833335</v>
      </c>
      <c r="B7384" s="3">
        <v>53.0</v>
      </c>
      <c r="C7384" s="3" t="s">
        <v>7101</v>
      </c>
      <c r="D7384" s="3">
        <v>29.0</v>
      </c>
      <c r="E7384" s="3" t="s">
        <v>7127</v>
      </c>
      <c r="F7384" s="3">
        <v>5.0</v>
      </c>
      <c r="G7384" s="3">
        <v>3.0</v>
      </c>
      <c r="H7384" s="3" t="s">
        <v>3079</v>
      </c>
      <c r="I7384" s="3" t="s">
        <v>7460</v>
      </c>
      <c r="J7384" s="3" t="s">
        <v>1412</v>
      </c>
      <c r="K7384" s="3" t="s">
        <v>24</v>
      </c>
      <c r="L7384" s="3">
        <v>1.0</v>
      </c>
      <c r="M7384" s="3" t="s">
        <v>30</v>
      </c>
      <c r="N7384" s="3" t="s">
        <v>2235</v>
      </c>
      <c r="O7384" s="3" t="s">
        <v>121</v>
      </c>
      <c r="P7384" s="4">
        <v>24134.0</v>
      </c>
      <c r="Q7384" s="3" t="s">
        <v>169</v>
      </c>
      <c r="S7384" s="3" t="s">
        <v>34</v>
      </c>
    </row>
    <row r="7385">
      <c r="A7385" s="2">
        <v>42318.714895833335</v>
      </c>
      <c r="B7385" s="3">
        <v>53.0</v>
      </c>
      <c r="C7385" s="3" t="s">
        <v>7101</v>
      </c>
      <c r="D7385" s="3">
        <v>29.0</v>
      </c>
      <c r="E7385" s="3" t="s">
        <v>7127</v>
      </c>
      <c r="F7385" s="3">
        <v>5.0</v>
      </c>
      <c r="G7385" s="3">
        <v>3.0</v>
      </c>
      <c r="H7385" s="3" t="s">
        <v>3079</v>
      </c>
      <c r="I7385" s="3" t="s">
        <v>7460</v>
      </c>
      <c r="J7385" s="3" t="s">
        <v>1412</v>
      </c>
      <c r="K7385" s="3" t="s">
        <v>24</v>
      </c>
      <c r="L7385" s="3">
        <v>2.0</v>
      </c>
      <c r="M7385" s="3" t="s">
        <v>25</v>
      </c>
      <c r="N7385" s="3" t="s">
        <v>2261</v>
      </c>
      <c r="O7385" s="3" t="s">
        <v>7476</v>
      </c>
      <c r="P7385" s="4">
        <v>27609.0</v>
      </c>
      <c r="Q7385" s="3" t="s">
        <v>110</v>
      </c>
      <c r="S7385" s="3" t="s">
        <v>34</v>
      </c>
    </row>
    <row r="7386">
      <c r="A7386" s="2">
        <v>42318.714895833335</v>
      </c>
      <c r="B7386" s="3">
        <v>53.0</v>
      </c>
      <c r="C7386" s="3" t="s">
        <v>7101</v>
      </c>
      <c r="D7386" s="3">
        <v>29.0</v>
      </c>
      <c r="E7386" s="3" t="s">
        <v>7127</v>
      </c>
      <c r="F7386" s="3">
        <v>5.0</v>
      </c>
      <c r="G7386" s="3">
        <v>3.0</v>
      </c>
      <c r="H7386" s="3" t="s">
        <v>3079</v>
      </c>
      <c r="I7386" s="3" t="s">
        <v>7460</v>
      </c>
      <c r="J7386" s="3" t="s">
        <v>1412</v>
      </c>
      <c r="K7386" s="3" t="s">
        <v>24</v>
      </c>
      <c r="L7386" s="3">
        <v>3.0</v>
      </c>
      <c r="M7386" s="3" t="s">
        <v>30</v>
      </c>
      <c r="N7386" s="3" t="s">
        <v>4217</v>
      </c>
      <c r="O7386" s="3" t="s">
        <v>121</v>
      </c>
      <c r="P7386" s="4">
        <v>23352.0</v>
      </c>
      <c r="Q7386" s="3" t="s">
        <v>43</v>
      </c>
      <c r="S7386" s="3" t="s">
        <v>34</v>
      </c>
    </row>
    <row r="7387">
      <c r="A7387" s="2">
        <v>42318.714895833335</v>
      </c>
      <c r="B7387" s="3">
        <v>53.0</v>
      </c>
      <c r="C7387" s="3" t="s">
        <v>7101</v>
      </c>
      <c r="D7387" s="3">
        <v>29.0</v>
      </c>
      <c r="E7387" s="3" t="s">
        <v>7127</v>
      </c>
      <c r="F7387" s="3">
        <v>5.0</v>
      </c>
      <c r="G7387" s="3">
        <v>3.0</v>
      </c>
      <c r="H7387" s="3" t="s">
        <v>3079</v>
      </c>
      <c r="I7387" s="3" t="s">
        <v>7460</v>
      </c>
      <c r="J7387" s="3" t="s">
        <v>1412</v>
      </c>
      <c r="K7387" s="3" t="s">
        <v>24</v>
      </c>
      <c r="L7387" s="3">
        <v>4.0</v>
      </c>
      <c r="M7387" s="3" t="s">
        <v>25</v>
      </c>
      <c r="N7387" s="3" t="s">
        <v>7477</v>
      </c>
      <c r="O7387" s="3" t="s">
        <v>119</v>
      </c>
      <c r="P7387" s="4">
        <v>19369.0</v>
      </c>
      <c r="Q7387" s="3" t="s">
        <v>49</v>
      </c>
      <c r="S7387" s="3" t="s">
        <v>34</v>
      </c>
    </row>
    <row r="7388">
      <c r="A7388" s="2">
        <v>42318.714895833335</v>
      </c>
      <c r="B7388" s="3">
        <v>53.0</v>
      </c>
      <c r="C7388" s="3" t="s">
        <v>7101</v>
      </c>
      <c r="D7388" s="3">
        <v>29.0</v>
      </c>
      <c r="E7388" s="3" t="s">
        <v>7127</v>
      </c>
      <c r="F7388" s="3">
        <v>5.0</v>
      </c>
      <c r="G7388" s="3">
        <v>3.0</v>
      </c>
      <c r="H7388" s="3" t="s">
        <v>3079</v>
      </c>
      <c r="I7388" s="3" t="s">
        <v>7460</v>
      </c>
      <c r="J7388" s="3" t="s">
        <v>1412</v>
      </c>
      <c r="K7388" s="3" t="s">
        <v>24</v>
      </c>
      <c r="L7388" s="3">
        <v>5.0</v>
      </c>
      <c r="M7388" s="3" t="s">
        <v>30</v>
      </c>
      <c r="N7388" s="3" t="s">
        <v>5306</v>
      </c>
      <c r="O7388" s="3" t="s">
        <v>102</v>
      </c>
      <c r="P7388" s="4">
        <v>19645.0</v>
      </c>
      <c r="Q7388" s="3" t="s">
        <v>216</v>
      </c>
      <c r="S7388" s="3" t="s">
        <v>34</v>
      </c>
    </row>
    <row r="7389">
      <c r="A7389" s="2">
        <v>42318.714895833335</v>
      </c>
      <c r="B7389" s="3">
        <v>53.0</v>
      </c>
      <c r="C7389" s="3" t="s">
        <v>7101</v>
      </c>
      <c r="D7389" s="3">
        <v>29.0</v>
      </c>
      <c r="E7389" s="3" t="s">
        <v>7127</v>
      </c>
      <c r="F7389" s="3">
        <v>5.0</v>
      </c>
      <c r="G7389" s="3">
        <v>3.0</v>
      </c>
      <c r="H7389" s="3" t="s">
        <v>3079</v>
      </c>
      <c r="I7389" s="3" t="s">
        <v>7460</v>
      </c>
      <c r="J7389" s="3" t="s">
        <v>1412</v>
      </c>
      <c r="K7389" s="3" t="s">
        <v>24</v>
      </c>
      <c r="L7389" s="3">
        <v>6.0</v>
      </c>
      <c r="M7389" s="3" t="s">
        <v>25</v>
      </c>
      <c r="N7389" s="3" t="s">
        <v>7478</v>
      </c>
      <c r="O7389" s="3" t="s">
        <v>664</v>
      </c>
      <c r="P7389" s="4">
        <v>23811.0</v>
      </c>
      <c r="Q7389" s="3" t="s">
        <v>40</v>
      </c>
      <c r="S7389" s="3" t="s">
        <v>34</v>
      </c>
    </row>
    <row r="7390">
      <c r="A7390" s="2">
        <v>42318.714895833335</v>
      </c>
      <c r="B7390" s="3">
        <v>53.0</v>
      </c>
      <c r="C7390" s="3" t="s">
        <v>7101</v>
      </c>
      <c r="D7390" s="3">
        <v>29.0</v>
      </c>
      <c r="E7390" s="3" t="s">
        <v>7127</v>
      </c>
      <c r="F7390" s="3">
        <v>5.0</v>
      </c>
      <c r="G7390" s="3">
        <v>3.0</v>
      </c>
      <c r="H7390" s="3" t="s">
        <v>3079</v>
      </c>
      <c r="I7390" s="3" t="s">
        <v>7460</v>
      </c>
      <c r="J7390" s="3" t="s">
        <v>1412</v>
      </c>
      <c r="K7390" s="3" t="s">
        <v>24</v>
      </c>
      <c r="L7390" s="3">
        <v>7.0</v>
      </c>
      <c r="M7390" s="3" t="s">
        <v>30</v>
      </c>
      <c r="N7390" s="3" t="s">
        <v>7479</v>
      </c>
      <c r="O7390" s="3" t="s">
        <v>452</v>
      </c>
      <c r="P7390" s="4">
        <v>24122.0</v>
      </c>
      <c r="Q7390" s="3" t="s">
        <v>132</v>
      </c>
      <c r="S7390" s="3" t="s">
        <v>34</v>
      </c>
    </row>
    <row r="7391">
      <c r="A7391" s="2">
        <v>42318.714895833335</v>
      </c>
      <c r="B7391" s="3">
        <v>53.0</v>
      </c>
      <c r="C7391" s="3" t="s">
        <v>7101</v>
      </c>
      <c r="D7391" s="3">
        <v>29.0</v>
      </c>
      <c r="E7391" s="3" t="s">
        <v>7127</v>
      </c>
      <c r="F7391" s="3">
        <v>5.0</v>
      </c>
      <c r="G7391" s="3">
        <v>3.0</v>
      </c>
      <c r="H7391" s="3" t="s">
        <v>3079</v>
      </c>
      <c r="I7391" s="3" t="s">
        <v>7460</v>
      </c>
      <c r="J7391" s="3" t="s">
        <v>1412</v>
      </c>
      <c r="K7391" s="3" t="s">
        <v>24</v>
      </c>
      <c r="L7391" s="3">
        <v>8.0</v>
      </c>
      <c r="M7391" s="3" t="s">
        <v>25</v>
      </c>
      <c r="N7391" s="3" t="s">
        <v>2776</v>
      </c>
      <c r="O7391" s="3" t="s">
        <v>69</v>
      </c>
      <c r="P7391" s="4">
        <v>25237.0</v>
      </c>
      <c r="Q7391" s="3" t="s">
        <v>40</v>
      </c>
      <c r="S7391" s="3" t="s">
        <v>34</v>
      </c>
    </row>
    <row r="7392">
      <c r="A7392" s="2">
        <v>42318.714895833335</v>
      </c>
      <c r="B7392" s="3">
        <v>53.0</v>
      </c>
      <c r="C7392" s="3" t="s">
        <v>7101</v>
      </c>
      <c r="D7392" s="3">
        <v>29.0</v>
      </c>
      <c r="E7392" s="3" t="s">
        <v>7127</v>
      </c>
      <c r="F7392" s="3">
        <v>5.0</v>
      </c>
      <c r="G7392" s="3">
        <v>3.0</v>
      </c>
      <c r="H7392" s="3" t="s">
        <v>3079</v>
      </c>
      <c r="I7392" s="3" t="s">
        <v>7460</v>
      </c>
      <c r="J7392" s="3" t="s">
        <v>1412</v>
      </c>
      <c r="K7392" s="3" t="s">
        <v>24</v>
      </c>
      <c r="L7392" s="3">
        <v>9.0</v>
      </c>
      <c r="M7392" s="3" t="s">
        <v>30</v>
      </c>
      <c r="N7392" s="3" t="s">
        <v>631</v>
      </c>
      <c r="O7392" s="3" t="s">
        <v>5272</v>
      </c>
      <c r="P7392" s="4">
        <v>35414.0</v>
      </c>
      <c r="Q7392" s="3" t="s">
        <v>191</v>
      </c>
      <c r="S7392" s="3" t="s">
        <v>34</v>
      </c>
    </row>
    <row r="7393">
      <c r="A7393" s="2">
        <v>42318.714895833335</v>
      </c>
      <c r="B7393" s="3">
        <v>53.0</v>
      </c>
      <c r="C7393" s="3" t="s">
        <v>7101</v>
      </c>
      <c r="D7393" s="3">
        <v>29.0</v>
      </c>
      <c r="E7393" s="3" t="s">
        <v>7127</v>
      </c>
      <c r="F7393" s="3">
        <v>5.0</v>
      </c>
      <c r="G7393" s="3">
        <v>3.0</v>
      </c>
      <c r="H7393" s="3" t="s">
        <v>3079</v>
      </c>
      <c r="I7393" s="3" t="s">
        <v>7460</v>
      </c>
      <c r="J7393" s="3" t="s">
        <v>1412</v>
      </c>
      <c r="K7393" s="3" t="s">
        <v>24</v>
      </c>
      <c r="L7393" s="3">
        <v>10.0</v>
      </c>
      <c r="M7393" s="3" t="s">
        <v>25</v>
      </c>
      <c r="N7393" s="3" t="s">
        <v>7480</v>
      </c>
      <c r="O7393" s="3" t="s">
        <v>243</v>
      </c>
      <c r="P7393" s="4">
        <v>19992.0</v>
      </c>
      <c r="Q7393" s="3" t="s">
        <v>43</v>
      </c>
      <c r="S7393" s="3" t="s">
        <v>34</v>
      </c>
    </row>
    <row r="7394">
      <c r="A7394" s="2">
        <v>42318.714895833335</v>
      </c>
      <c r="B7394" s="3">
        <v>53.0</v>
      </c>
      <c r="C7394" s="3" t="s">
        <v>7101</v>
      </c>
      <c r="D7394" s="3">
        <v>29.0</v>
      </c>
      <c r="E7394" s="3" t="s">
        <v>7127</v>
      </c>
      <c r="F7394" s="3">
        <v>5.0</v>
      </c>
      <c r="G7394" s="3">
        <v>3.0</v>
      </c>
      <c r="H7394" s="3" t="s">
        <v>3079</v>
      </c>
      <c r="I7394" s="3" t="s">
        <v>7460</v>
      </c>
      <c r="J7394" s="3" t="s">
        <v>1412</v>
      </c>
      <c r="K7394" s="3" t="s">
        <v>24</v>
      </c>
      <c r="L7394" s="3">
        <v>11.0</v>
      </c>
      <c r="M7394" s="3" t="s">
        <v>30</v>
      </c>
      <c r="N7394" s="3" t="s">
        <v>4549</v>
      </c>
      <c r="O7394" s="3" t="s">
        <v>2693</v>
      </c>
      <c r="P7394" s="4">
        <v>17246.0</v>
      </c>
      <c r="Q7394" s="3" t="s">
        <v>49</v>
      </c>
      <c r="S7394" s="3" t="s">
        <v>34</v>
      </c>
    </row>
    <row r="7395">
      <c r="A7395" s="2">
        <v>42318.714895833335</v>
      </c>
      <c r="B7395" s="3">
        <v>53.0</v>
      </c>
      <c r="C7395" s="3" t="s">
        <v>7101</v>
      </c>
      <c r="D7395" s="3">
        <v>29.0</v>
      </c>
      <c r="E7395" s="3" t="s">
        <v>7127</v>
      </c>
      <c r="F7395" s="3">
        <v>5.0</v>
      </c>
      <c r="G7395" s="3">
        <v>3.0</v>
      </c>
      <c r="H7395" s="3" t="s">
        <v>3079</v>
      </c>
      <c r="I7395" s="3" t="s">
        <v>7460</v>
      </c>
      <c r="J7395" s="3" t="s">
        <v>1412</v>
      </c>
      <c r="K7395" s="3" t="s">
        <v>24</v>
      </c>
      <c r="L7395" s="3">
        <v>12.0</v>
      </c>
      <c r="M7395" s="3" t="s">
        <v>25</v>
      </c>
      <c r="N7395" s="3" t="s">
        <v>7481</v>
      </c>
      <c r="O7395" s="3" t="s">
        <v>7301</v>
      </c>
      <c r="P7395" s="4">
        <v>24122.0</v>
      </c>
      <c r="Q7395" s="3" t="s">
        <v>169</v>
      </c>
      <c r="S7395" s="3" t="s">
        <v>34</v>
      </c>
    </row>
    <row r="7396">
      <c r="A7396" s="2">
        <v>42318.714895833335</v>
      </c>
      <c r="B7396" s="3">
        <v>53.0</v>
      </c>
      <c r="C7396" s="3" t="s">
        <v>7101</v>
      </c>
      <c r="D7396" s="3">
        <v>29.0</v>
      </c>
      <c r="E7396" s="3" t="s">
        <v>7127</v>
      </c>
      <c r="F7396" s="3">
        <v>5.0</v>
      </c>
      <c r="G7396" s="3">
        <v>3.0</v>
      </c>
      <c r="H7396" s="3" t="s">
        <v>3079</v>
      </c>
      <c r="I7396" s="3" t="s">
        <v>7460</v>
      </c>
      <c r="J7396" s="3" t="s">
        <v>1412</v>
      </c>
      <c r="K7396" s="3" t="s">
        <v>24</v>
      </c>
      <c r="L7396" s="3">
        <v>13.0</v>
      </c>
      <c r="M7396" s="3" t="s">
        <v>30</v>
      </c>
      <c r="N7396" s="3" t="s">
        <v>7482</v>
      </c>
      <c r="O7396" s="3" t="s">
        <v>307</v>
      </c>
      <c r="P7396" s="4">
        <v>19626.0</v>
      </c>
      <c r="Q7396" s="3" t="s">
        <v>49</v>
      </c>
      <c r="S7396" s="3" t="s">
        <v>34</v>
      </c>
    </row>
    <row r="7397">
      <c r="A7397" s="2">
        <v>42318.714895833335</v>
      </c>
      <c r="B7397" s="3">
        <v>53.0</v>
      </c>
      <c r="C7397" s="3" t="s">
        <v>7101</v>
      </c>
      <c r="D7397" s="3">
        <v>29.0</v>
      </c>
      <c r="E7397" s="3" t="s">
        <v>7127</v>
      </c>
      <c r="F7397" s="3">
        <v>5.0</v>
      </c>
      <c r="G7397" s="3">
        <v>3.0</v>
      </c>
      <c r="H7397" s="3" t="s">
        <v>3079</v>
      </c>
      <c r="I7397" s="3" t="s">
        <v>7460</v>
      </c>
      <c r="J7397" s="3" t="s">
        <v>1412</v>
      </c>
      <c r="K7397" s="3" t="s">
        <v>24</v>
      </c>
      <c r="L7397" s="3">
        <v>14.0</v>
      </c>
      <c r="M7397" s="3" t="s">
        <v>25</v>
      </c>
      <c r="N7397" s="3" t="s">
        <v>7483</v>
      </c>
      <c r="O7397" s="3" t="s">
        <v>36</v>
      </c>
      <c r="P7397" s="4">
        <v>26505.0</v>
      </c>
      <c r="Q7397" s="3" t="s">
        <v>247</v>
      </c>
      <c r="S7397" s="3" t="s">
        <v>34</v>
      </c>
    </row>
    <row r="7398">
      <c r="A7398" s="2">
        <v>42318.714895833335</v>
      </c>
      <c r="B7398" s="3">
        <v>53.0</v>
      </c>
      <c r="C7398" s="3" t="s">
        <v>7101</v>
      </c>
      <c r="D7398" s="3">
        <v>29.0</v>
      </c>
      <c r="E7398" s="3" t="s">
        <v>7127</v>
      </c>
      <c r="F7398" s="3">
        <v>5.0</v>
      </c>
      <c r="G7398" s="3">
        <v>3.0</v>
      </c>
      <c r="H7398" s="3" t="s">
        <v>3079</v>
      </c>
      <c r="I7398" s="3" t="s">
        <v>7460</v>
      </c>
      <c r="J7398" s="3" t="s">
        <v>1412</v>
      </c>
      <c r="K7398" s="3" t="s">
        <v>24</v>
      </c>
      <c r="L7398" s="3">
        <v>15.0</v>
      </c>
      <c r="M7398" s="3" t="s">
        <v>30</v>
      </c>
      <c r="N7398" s="3" t="s">
        <v>7484</v>
      </c>
      <c r="O7398" s="3" t="s">
        <v>235</v>
      </c>
      <c r="P7398" s="4">
        <v>18558.0</v>
      </c>
      <c r="Q7398" s="3" t="s">
        <v>113</v>
      </c>
      <c r="S7398" s="3" t="s">
        <v>34</v>
      </c>
    </row>
    <row r="7399">
      <c r="A7399" s="2">
        <v>42318.714895833335</v>
      </c>
      <c r="B7399" s="3">
        <v>53.0</v>
      </c>
      <c r="C7399" s="3" t="s">
        <v>7101</v>
      </c>
      <c r="D7399" s="3">
        <v>29.0</v>
      </c>
      <c r="E7399" s="3" t="s">
        <v>7127</v>
      </c>
      <c r="F7399" s="3">
        <v>5.0</v>
      </c>
      <c r="G7399" s="3">
        <v>3.0</v>
      </c>
      <c r="H7399" s="3" t="s">
        <v>3079</v>
      </c>
      <c r="I7399" s="3" t="s">
        <v>7460</v>
      </c>
      <c r="J7399" s="3" t="s">
        <v>1412</v>
      </c>
      <c r="K7399" s="3" t="s">
        <v>24</v>
      </c>
      <c r="L7399" s="3">
        <v>16.0</v>
      </c>
      <c r="M7399" s="3" t="s">
        <v>25</v>
      </c>
      <c r="N7399" s="3" t="s">
        <v>7482</v>
      </c>
      <c r="O7399" s="3" t="s">
        <v>127</v>
      </c>
      <c r="P7399" s="4">
        <v>19519.0</v>
      </c>
      <c r="Q7399" s="3" t="s">
        <v>49</v>
      </c>
      <c r="S7399" s="3" t="s">
        <v>34</v>
      </c>
    </row>
    <row r="7400">
      <c r="A7400" s="2">
        <v>42318.714895833335</v>
      </c>
      <c r="B7400" s="3">
        <v>53.0</v>
      </c>
      <c r="C7400" s="3" t="s">
        <v>7101</v>
      </c>
      <c r="D7400" s="3">
        <v>29.0</v>
      </c>
      <c r="E7400" s="3" t="s">
        <v>7127</v>
      </c>
      <c r="F7400" s="3">
        <v>5.0</v>
      </c>
      <c r="G7400" s="3">
        <v>3.0</v>
      </c>
      <c r="H7400" s="3" t="s">
        <v>3079</v>
      </c>
      <c r="I7400" s="3" t="s">
        <v>7460</v>
      </c>
      <c r="J7400" s="3" t="s">
        <v>1412</v>
      </c>
      <c r="K7400" s="3" t="s">
        <v>24</v>
      </c>
      <c r="L7400" s="3">
        <v>17.0</v>
      </c>
      <c r="M7400" s="3" t="s">
        <v>30</v>
      </c>
      <c r="N7400" s="3" t="s">
        <v>7485</v>
      </c>
      <c r="O7400" s="3" t="s">
        <v>307</v>
      </c>
      <c r="P7400" s="4">
        <v>16813.0</v>
      </c>
      <c r="Q7400" s="3" t="s">
        <v>86</v>
      </c>
      <c r="S7400" s="3" t="s">
        <v>34</v>
      </c>
    </row>
    <row r="7401">
      <c r="A7401" s="2">
        <v>42318.714895833335</v>
      </c>
      <c r="B7401" s="3">
        <v>53.0</v>
      </c>
      <c r="C7401" s="3" t="s">
        <v>7101</v>
      </c>
      <c r="D7401" s="3">
        <v>29.0</v>
      </c>
      <c r="E7401" s="3" t="s">
        <v>7127</v>
      </c>
      <c r="F7401" s="3">
        <v>5.0</v>
      </c>
      <c r="G7401" s="3">
        <v>3.0</v>
      </c>
      <c r="H7401" s="3" t="s">
        <v>3079</v>
      </c>
      <c r="I7401" s="3" t="s">
        <v>7460</v>
      </c>
      <c r="J7401" s="3" t="s">
        <v>1412</v>
      </c>
      <c r="K7401" s="3" t="s">
        <v>24</v>
      </c>
      <c r="L7401" s="3">
        <v>18.0</v>
      </c>
      <c r="M7401" s="3" t="s">
        <v>25</v>
      </c>
      <c r="N7401" s="3" t="s">
        <v>7486</v>
      </c>
      <c r="O7401" s="3" t="s">
        <v>246</v>
      </c>
      <c r="P7401" s="4">
        <v>33738.0</v>
      </c>
      <c r="Q7401" s="3" t="s">
        <v>191</v>
      </c>
      <c r="S7401" s="3" t="s">
        <v>34</v>
      </c>
    </row>
    <row r="7402">
      <c r="A7402" s="2">
        <v>42318.714895833335</v>
      </c>
      <c r="B7402" s="3">
        <v>53.0</v>
      </c>
      <c r="C7402" s="3" t="s">
        <v>7101</v>
      </c>
      <c r="D7402" s="3">
        <v>29.0</v>
      </c>
      <c r="E7402" s="3" t="s">
        <v>7127</v>
      </c>
      <c r="F7402" s="3">
        <v>5.0</v>
      </c>
      <c r="G7402" s="3">
        <v>3.0</v>
      </c>
      <c r="H7402" s="3" t="s">
        <v>3079</v>
      </c>
      <c r="I7402" s="3" t="s">
        <v>7460</v>
      </c>
      <c r="J7402" s="3" t="s">
        <v>1412</v>
      </c>
      <c r="K7402" s="3" t="s">
        <v>24</v>
      </c>
      <c r="L7402" s="3">
        <v>19.0</v>
      </c>
      <c r="M7402" s="3" t="s">
        <v>30</v>
      </c>
      <c r="N7402" s="3" t="s">
        <v>7487</v>
      </c>
      <c r="O7402" s="3" t="s">
        <v>361</v>
      </c>
      <c r="P7402" s="4">
        <v>14317.0</v>
      </c>
      <c r="Q7402" s="3" t="s">
        <v>86</v>
      </c>
      <c r="S7402" s="3" t="s">
        <v>34</v>
      </c>
    </row>
    <row r="7403">
      <c r="A7403" s="2">
        <v>42318.714895833335</v>
      </c>
      <c r="B7403" s="3">
        <v>53.0</v>
      </c>
      <c r="C7403" s="3" t="s">
        <v>7101</v>
      </c>
      <c r="D7403" s="3">
        <v>29.0</v>
      </c>
      <c r="E7403" s="3" t="s">
        <v>7127</v>
      </c>
      <c r="F7403" s="3">
        <v>5.0</v>
      </c>
      <c r="G7403" s="3">
        <v>3.0</v>
      </c>
      <c r="H7403" s="3" t="s">
        <v>3079</v>
      </c>
      <c r="I7403" s="3" t="s">
        <v>7460</v>
      </c>
      <c r="J7403" s="3" t="s">
        <v>1412</v>
      </c>
      <c r="K7403" s="3" t="s">
        <v>24</v>
      </c>
      <c r="L7403" s="3">
        <v>20.0</v>
      </c>
      <c r="M7403" s="3" t="s">
        <v>25</v>
      </c>
      <c r="N7403" s="3" t="s">
        <v>7488</v>
      </c>
      <c r="O7403" s="3" t="s">
        <v>78</v>
      </c>
      <c r="P7403" s="4">
        <v>32519.0</v>
      </c>
      <c r="Q7403" s="3" t="s">
        <v>40</v>
      </c>
      <c r="S7403" s="3" t="s">
        <v>34</v>
      </c>
    </row>
    <row r="7404">
      <c r="A7404" s="2">
        <v>42318.714895833335</v>
      </c>
      <c r="B7404" s="3">
        <v>53.0</v>
      </c>
      <c r="C7404" s="3" t="s">
        <v>7101</v>
      </c>
      <c r="D7404" s="3">
        <v>29.0</v>
      </c>
      <c r="E7404" s="3" t="s">
        <v>7127</v>
      </c>
      <c r="F7404" s="3">
        <v>5.0</v>
      </c>
      <c r="G7404" s="3">
        <v>3.0</v>
      </c>
      <c r="H7404" s="3" t="s">
        <v>3079</v>
      </c>
      <c r="I7404" s="3" t="s">
        <v>7460</v>
      </c>
      <c r="J7404" s="3" t="s">
        <v>1412</v>
      </c>
      <c r="K7404" s="3" t="s">
        <v>24</v>
      </c>
      <c r="L7404" s="3">
        <v>21.0</v>
      </c>
      <c r="M7404" s="3" t="s">
        <v>30</v>
      </c>
      <c r="N7404" s="3" t="s">
        <v>4707</v>
      </c>
      <c r="O7404" s="3" t="s">
        <v>121</v>
      </c>
      <c r="P7404" s="4">
        <v>20901.0</v>
      </c>
      <c r="Q7404" s="3" t="s">
        <v>60</v>
      </c>
      <c r="S7404" s="3" t="s">
        <v>34</v>
      </c>
    </row>
    <row r="7405">
      <c r="A7405" s="2">
        <v>42318.714895833335</v>
      </c>
      <c r="B7405" s="3">
        <v>53.0</v>
      </c>
      <c r="C7405" s="3" t="s">
        <v>7101</v>
      </c>
      <c r="D7405" s="3">
        <v>29.0</v>
      </c>
      <c r="E7405" s="3" t="s">
        <v>7127</v>
      </c>
      <c r="F7405" s="3">
        <v>5.0</v>
      </c>
      <c r="G7405" s="3">
        <v>3.0</v>
      </c>
      <c r="H7405" s="3" t="s">
        <v>3079</v>
      </c>
      <c r="I7405" s="3" t="s">
        <v>7460</v>
      </c>
      <c r="J7405" s="3" t="s">
        <v>1412</v>
      </c>
      <c r="K7405" s="3" t="s">
        <v>24</v>
      </c>
      <c r="L7405" s="3">
        <v>22.0</v>
      </c>
      <c r="M7405" s="3" t="s">
        <v>25</v>
      </c>
      <c r="N7405" s="3" t="s">
        <v>7489</v>
      </c>
      <c r="O7405" s="3" t="s">
        <v>417</v>
      </c>
      <c r="P7405" s="4">
        <v>22357.0</v>
      </c>
      <c r="Q7405" s="3" t="s">
        <v>7169</v>
      </c>
      <c r="S7405" s="3" t="s">
        <v>34</v>
      </c>
    </row>
    <row r="7406">
      <c r="A7406" s="2">
        <v>42318.714895833335</v>
      </c>
      <c r="B7406" s="3">
        <v>53.0</v>
      </c>
      <c r="C7406" s="3" t="s">
        <v>7101</v>
      </c>
      <c r="D7406" s="3">
        <v>29.0</v>
      </c>
      <c r="E7406" s="3" t="s">
        <v>7127</v>
      </c>
      <c r="F7406" s="3">
        <v>5.0</v>
      </c>
      <c r="G7406" s="3">
        <v>3.0</v>
      </c>
      <c r="H7406" s="3" t="s">
        <v>3079</v>
      </c>
      <c r="I7406" s="3" t="s">
        <v>7460</v>
      </c>
      <c r="J7406" s="3" t="s">
        <v>1412</v>
      </c>
      <c r="K7406" s="3" t="s">
        <v>24</v>
      </c>
      <c r="L7406" s="3">
        <v>23.0</v>
      </c>
      <c r="M7406" s="3" t="s">
        <v>30</v>
      </c>
      <c r="N7406" s="3" t="s">
        <v>7490</v>
      </c>
      <c r="O7406" s="3" t="s">
        <v>803</v>
      </c>
      <c r="P7406" s="4">
        <v>17873.0</v>
      </c>
      <c r="Q7406" s="3" t="s">
        <v>49</v>
      </c>
      <c r="S7406" s="3" t="s">
        <v>34</v>
      </c>
    </row>
    <row r="7407">
      <c r="A7407" s="2">
        <v>42318.714895833335</v>
      </c>
      <c r="B7407" s="3">
        <v>53.0</v>
      </c>
      <c r="C7407" s="3" t="s">
        <v>7101</v>
      </c>
      <c r="D7407" s="3">
        <v>29.0</v>
      </c>
      <c r="E7407" s="3" t="s">
        <v>7127</v>
      </c>
      <c r="F7407" s="3">
        <v>5.0</v>
      </c>
      <c r="G7407" s="3">
        <v>3.0</v>
      </c>
      <c r="H7407" s="3" t="s">
        <v>3079</v>
      </c>
      <c r="I7407" s="3" t="s">
        <v>7460</v>
      </c>
      <c r="J7407" s="3" t="s">
        <v>1412</v>
      </c>
      <c r="K7407" s="3" t="s">
        <v>24</v>
      </c>
      <c r="L7407" s="3">
        <v>24.0</v>
      </c>
      <c r="M7407" s="3" t="s">
        <v>25</v>
      </c>
      <c r="N7407" s="3" t="s">
        <v>7491</v>
      </c>
      <c r="O7407" s="3" t="s">
        <v>344</v>
      </c>
      <c r="P7407" s="4">
        <v>31849.0</v>
      </c>
      <c r="Q7407" s="3" t="s">
        <v>55</v>
      </c>
      <c r="S7407" s="3" t="s">
        <v>34</v>
      </c>
    </row>
    <row r="7408">
      <c r="A7408" s="2">
        <v>42318.714895833335</v>
      </c>
      <c r="B7408" s="3">
        <v>53.0</v>
      </c>
      <c r="C7408" s="3" t="s">
        <v>7101</v>
      </c>
      <c r="D7408" s="3">
        <v>29.0</v>
      </c>
      <c r="E7408" s="3" t="s">
        <v>7127</v>
      </c>
      <c r="F7408" s="3">
        <v>5.0</v>
      </c>
      <c r="G7408" s="3">
        <v>3.0</v>
      </c>
      <c r="H7408" s="3" t="s">
        <v>3079</v>
      </c>
      <c r="I7408" s="3" t="s">
        <v>7460</v>
      </c>
      <c r="J7408" s="3" t="s">
        <v>1412</v>
      </c>
      <c r="K7408" s="3" t="s">
        <v>24</v>
      </c>
      <c r="L7408" s="3">
        <v>25.0</v>
      </c>
      <c r="M7408" s="3" t="s">
        <v>30</v>
      </c>
      <c r="N7408" s="3" t="s">
        <v>7492</v>
      </c>
      <c r="O7408" s="3" t="s">
        <v>57</v>
      </c>
      <c r="P7408" s="4">
        <v>23533.0</v>
      </c>
      <c r="Q7408" s="3" t="s">
        <v>40</v>
      </c>
      <c r="S7408" s="3" t="s">
        <v>34</v>
      </c>
    </row>
    <row r="7409">
      <c r="A7409" s="2">
        <v>42318.714895833335</v>
      </c>
      <c r="B7409" s="3">
        <v>53.0</v>
      </c>
      <c r="C7409" s="3" t="s">
        <v>7101</v>
      </c>
      <c r="D7409" s="3">
        <v>35.0</v>
      </c>
      <c r="E7409" s="3" t="s">
        <v>7158</v>
      </c>
      <c r="F7409" s="3">
        <v>5.0</v>
      </c>
      <c r="G7409" s="3">
        <v>3.0</v>
      </c>
      <c r="H7409" s="3" t="s">
        <v>3079</v>
      </c>
      <c r="I7409" s="3" t="s">
        <v>7460</v>
      </c>
      <c r="J7409" s="3" t="s">
        <v>1412</v>
      </c>
      <c r="K7409" s="3" t="s">
        <v>24</v>
      </c>
      <c r="L7409" s="3">
        <v>1.0</v>
      </c>
      <c r="M7409" s="3" t="s">
        <v>30</v>
      </c>
      <c r="N7409" s="3" t="s">
        <v>7493</v>
      </c>
      <c r="O7409" s="3" t="s">
        <v>995</v>
      </c>
      <c r="P7409" s="4">
        <v>29784.0</v>
      </c>
      <c r="Q7409" s="3" t="s">
        <v>247</v>
      </c>
      <c r="S7409" s="3" t="s">
        <v>34</v>
      </c>
    </row>
    <row r="7410">
      <c r="A7410" s="2">
        <v>42318.714895833335</v>
      </c>
      <c r="B7410" s="3">
        <v>53.0</v>
      </c>
      <c r="C7410" s="3" t="s">
        <v>7101</v>
      </c>
      <c r="D7410" s="3">
        <v>35.0</v>
      </c>
      <c r="E7410" s="3" t="s">
        <v>7158</v>
      </c>
      <c r="F7410" s="3">
        <v>5.0</v>
      </c>
      <c r="G7410" s="3">
        <v>3.0</v>
      </c>
      <c r="H7410" s="3" t="s">
        <v>3079</v>
      </c>
      <c r="I7410" s="3" t="s">
        <v>7460</v>
      </c>
      <c r="J7410" s="3" t="s">
        <v>1412</v>
      </c>
      <c r="K7410" s="3" t="s">
        <v>24</v>
      </c>
      <c r="L7410" s="3">
        <v>2.0</v>
      </c>
      <c r="M7410" s="3" t="s">
        <v>25</v>
      </c>
      <c r="N7410" s="3" t="s">
        <v>7494</v>
      </c>
      <c r="O7410" s="3" t="s">
        <v>862</v>
      </c>
      <c r="P7410" s="4">
        <v>30784.0</v>
      </c>
      <c r="Q7410" s="3" t="s">
        <v>372</v>
      </c>
      <c r="S7410" s="3" t="s">
        <v>34</v>
      </c>
    </row>
    <row r="7411">
      <c r="A7411" s="2">
        <v>42318.714895833335</v>
      </c>
      <c r="B7411" s="3">
        <v>53.0</v>
      </c>
      <c r="C7411" s="3" t="s">
        <v>7101</v>
      </c>
      <c r="D7411" s="3">
        <v>35.0</v>
      </c>
      <c r="E7411" s="3" t="s">
        <v>7158</v>
      </c>
      <c r="F7411" s="3">
        <v>5.0</v>
      </c>
      <c r="G7411" s="3">
        <v>3.0</v>
      </c>
      <c r="H7411" s="3" t="s">
        <v>3079</v>
      </c>
      <c r="I7411" s="3" t="s">
        <v>7460</v>
      </c>
      <c r="J7411" s="3" t="s">
        <v>1412</v>
      </c>
      <c r="K7411" s="3" t="s">
        <v>24</v>
      </c>
      <c r="L7411" s="3">
        <v>3.0</v>
      </c>
      <c r="M7411" s="3" t="s">
        <v>30</v>
      </c>
      <c r="N7411" s="3" t="s">
        <v>7495</v>
      </c>
      <c r="O7411" s="3" t="s">
        <v>67</v>
      </c>
      <c r="P7411" s="4">
        <v>30165.0</v>
      </c>
      <c r="Q7411" s="3" t="s">
        <v>110</v>
      </c>
      <c r="S7411" s="3" t="s">
        <v>34</v>
      </c>
    </row>
    <row r="7412">
      <c r="A7412" s="2">
        <v>42318.714895833335</v>
      </c>
      <c r="B7412" s="3">
        <v>53.0</v>
      </c>
      <c r="C7412" s="3" t="s">
        <v>7101</v>
      </c>
      <c r="D7412" s="3">
        <v>35.0</v>
      </c>
      <c r="E7412" s="3" t="s">
        <v>7158</v>
      </c>
      <c r="F7412" s="3">
        <v>5.0</v>
      </c>
      <c r="G7412" s="3">
        <v>3.0</v>
      </c>
      <c r="H7412" s="3" t="s">
        <v>3079</v>
      </c>
      <c r="I7412" s="3" t="s">
        <v>7460</v>
      </c>
      <c r="J7412" s="3" t="s">
        <v>1412</v>
      </c>
      <c r="K7412" s="3" t="s">
        <v>24</v>
      </c>
      <c r="L7412" s="3">
        <v>4.0</v>
      </c>
      <c r="M7412" s="3" t="s">
        <v>25</v>
      </c>
      <c r="N7412" s="3" t="s">
        <v>7495</v>
      </c>
      <c r="O7412" s="3" t="s">
        <v>251</v>
      </c>
      <c r="P7412" s="4">
        <v>28545.0</v>
      </c>
      <c r="Q7412" s="3" t="s">
        <v>55</v>
      </c>
      <c r="S7412" s="3" t="s">
        <v>34</v>
      </c>
    </row>
    <row r="7413">
      <c r="A7413" s="2">
        <v>42318.714895833335</v>
      </c>
      <c r="B7413" s="3">
        <v>53.0</v>
      </c>
      <c r="C7413" s="3" t="s">
        <v>7101</v>
      </c>
      <c r="D7413" s="3">
        <v>35.0</v>
      </c>
      <c r="E7413" s="3" t="s">
        <v>7158</v>
      </c>
      <c r="F7413" s="3">
        <v>5.0</v>
      </c>
      <c r="G7413" s="3">
        <v>3.0</v>
      </c>
      <c r="H7413" s="3" t="s">
        <v>3079</v>
      </c>
      <c r="I7413" s="3" t="s">
        <v>7460</v>
      </c>
      <c r="J7413" s="3" t="s">
        <v>1412</v>
      </c>
      <c r="K7413" s="3" t="s">
        <v>24</v>
      </c>
      <c r="L7413" s="3">
        <v>5.0</v>
      </c>
      <c r="M7413" s="3" t="s">
        <v>30</v>
      </c>
      <c r="N7413" s="3" t="s">
        <v>7496</v>
      </c>
      <c r="O7413" s="3" t="s">
        <v>158</v>
      </c>
      <c r="P7413" s="4">
        <v>23833.0</v>
      </c>
      <c r="Q7413" s="3" t="s">
        <v>153</v>
      </c>
      <c r="S7413" s="3" t="s">
        <v>34</v>
      </c>
    </row>
    <row r="7414">
      <c r="A7414" s="2">
        <v>42318.714895833335</v>
      </c>
      <c r="B7414" s="3">
        <v>53.0</v>
      </c>
      <c r="C7414" s="3" t="s">
        <v>7101</v>
      </c>
      <c r="D7414" s="3">
        <v>35.0</v>
      </c>
      <c r="E7414" s="3" t="s">
        <v>7158</v>
      </c>
      <c r="F7414" s="3">
        <v>5.0</v>
      </c>
      <c r="G7414" s="3">
        <v>3.0</v>
      </c>
      <c r="H7414" s="3" t="s">
        <v>3079</v>
      </c>
      <c r="I7414" s="3" t="s">
        <v>7460</v>
      </c>
      <c r="J7414" s="3" t="s">
        <v>1412</v>
      </c>
      <c r="K7414" s="3" t="s">
        <v>24</v>
      </c>
      <c r="L7414" s="3">
        <v>6.0</v>
      </c>
      <c r="M7414" s="3" t="s">
        <v>25</v>
      </c>
      <c r="N7414" s="3" t="s">
        <v>3960</v>
      </c>
      <c r="O7414" s="3" t="s">
        <v>1487</v>
      </c>
      <c r="P7414" s="4">
        <v>32451.0</v>
      </c>
      <c r="Q7414" s="3" t="s">
        <v>110</v>
      </c>
      <c r="S7414" s="3" t="s">
        <v>34</v>
      </c>
    </row>
    <row r="7415">
      <c r="A7415" s="2">
        <v>42318.714895833335</v>
      </c>
      <c r="B7415" s="3">
        <v>53.0</v>
      </c>
      <c r="C7415" s="3" t="s">
        <v>7101</v>
      </c>
      <c r="D7415" s="3">
        <v>35.0</v>
      </c>
      <c r="E7415" s="3" t="s">
        <v>7158</v>
      </c>
      <c r="F7415" s="3">
        <v>5.0</v>
      </c>
      <c r="G7415" s="3">
        <v>3.0</v>
      </c>
      <c r="H7415" s="3" t="s">
        <v>3079</v>
      </c>
      <c r="I7415" s="3" t="s">
        <v>7460</v>
      </c>
      <c r="J7415" s="3" t="s">
        <v>1412</v>
      </c>
      <c r="K7415" s="3" t="s">
        <v>24</v>
      </c>
      <c r="L7415" s="3">
        <v>7.0</v>
      </c>
      <c r="M7415" s="3" t="s">
        <v>30</v>
      </c>
      <c r="N7415" s="3" t="s">
        <v>7497</v>
      </c>
      <c r="O7415" s="3" t="s">
        <v>4130</v>
      </c>
      <c r="P7415" s="4">
        <v>28474.0</v>
      </c>
      <c r="Q7415" s="3" t="s">
        <v>40</v>
      </c>
      <c r="S7415" s="3" t="s">
        <v>34</v>
      </c>
    </row>
    <row r="7416">
      <c r="A7416" s="2">
        <v>42318.714895833335</v>
      </c>
      <c r="B7416" s="3">
        <v>53.0</v>
      </c>
      <c r="C7416" s="3" t="s">
        <v>7101</v>
      </c>
      <c r="D7416" s="3">
        <v>35.0</v>
      </c>
      <c r="E7416" s="3" t="s">
        <v>7158</v>
      </c>
      <c r="F7416" s="3">
        <v>5.0</v>
      </c>
      <c r="G7416" s="3">
        <v>3.0</v>
      </c>
      <c r="H7416" s="3" t="s">
        <v>3079</v>
      </c>
      <c r="I7416" s="3" t="s">
        <v>7460</v>
      </c>
      <c r="J7416" s="3" t="s">
        <v>1412</v>
      </c>
      <c r="K7416" s="3" t="s">
        <v>24</v>
      </c>
      <c r="L7416" s="3">
        <v>8.0</v>
      </c>
      <c r="M7416" s="3" t="s">
        <v>25</v>
      </c>
      <c r="N7416" s="3" t="s">
        <v>7497</v>
      </c>
      <c r="O7416" s="3" t="s">
        <v>1089</v>
      </c>
      <c r="P7416" s="4">
        <v>27415.0</v>
      </c>
      <c r="Q7416" s="3" t="s">
        <v>132</v>
      </c>
      <c r="S7416" s="3" t="s">
        <v>34</v>
      </c>
    </row>
    <row r="7417">
      <c r="A7417" s="2">
        <v>42318.714895833335</v>
      </c>
      <c r="B7417" s="3">
        <v>53.0</v>
      </c>
      <c r="C7417" s="3" t="s">
        <v>7101</v>
      </c>
      <c r="D7417" s="3">
        <v>35.0</v>
      </c>
      <c r="E7417" s="3" t="s">
        <v>7158</v>
      </c>
      <c r="F7417" s="3">
        <v>5.0</v>
      </c>
      <c r="G7417" s="3">
        <v>3.0</v>
      </c>
      <c r="H7417" s="3" t="s">
        <v>3079</v>
      </c>
      <c r="I7417" s="3" t="s">
        <v>7460</v>
      </c>
      <c r="J7417" s="3" t="s">
        <v>1412</v>
      </c>
      <c r="K7417" s="3" t="s">
        <v>24</v>
      </c>
      <c r="L7417" s="3">
        <v>9.0</v>
      </c>
      <c r="M7417" s="3" t="s">
        <v>30</v>
      </c>
      <c r="N7417" s="3" t="s">
        <v>7498</v>
      </c>
      <c r="O7417" s="3" t="s">
        <v>2002</v>
      </c>
      <c r="P7417" s="4">
        <v>23720.0</v>
      </c>
      <c r="Q7417" s="3" t="s">
        <v>55</v>
      </c>
      <c r="S7417" s="3" t="s">
        <v>34</v>
      </c>
    </row>
    <row r="7418">
      <c r="A7418" s="2">
        <v>42318.714895833335</v>
      </c>
      <c r="B7418" s="3">
        <v>53.0</v>
      </c>
      <c r="C7418" s="3" t="s">
        <v>7101</v>
      </c>
      <c r="D7418" s="3">
        <v>35.0</v>
      </c>
      <c r="E7418" s="3" t="s">
        <v>7158</v>
      </c>
      <c r="F7418" s="3">
        <v>5.0</v>
      </c>
      <c r="G7418" s="3">
        <v>3.0</v>
      </c>
      <c r="H7418" s="3" t="s">
        <v>3079</v>
      </c>
      <c r="I7418" s="3" t="s">
        <v>7460</v>
      </c>
      <c r="J7418" s="3" t="s">
        <v>1412</v>
      </c>
      <c r="K7418" s="3" t="s">
        <v>24</v>
      </c>
      <c r="L7418" s="3">
        <v>10.0</v>
      </c>
      <c r="M7418" s="3" t="s">
        <v>25</v>
      </c>
      <c r="N7418" s="3" t="s">
        <v>7499</v>
      </c>
      <c r="O7418" s="3" t="s">
        <v>54</v>
      </c>
      <c r="P7418" s="4">
        <v>28765.0</v>
      </c>
      <c r="Q7418" s="3" t="s">
        <v>352</v>
      </c>
      <c r="S7418" s="3" t="s">
        <v>34</v>
      </c>
    </row>
    <row r="7419">
      <c r="A7419" s="2">
        <v>42318.714895833335</v>
      </c>
      <c r="B7419" s="3">
        <v>53.0</v>
      </c>
      <c r="C7419" s="3" t="s">
        <v>7101</v>
      </c>
      <c r="D7419" s="3">
        <v>35.0</v>
      </c>
      <c r="E7419" s="3" t="s">
        <v>7158</v>
      </c>
      <c r="F7419" s="3">
        <v>5.0</v>
      </c>
      <c r="G7419" s="3">
        <v>3.0</v>
      </c>
      <c r="H7419" s="3" t="s">
        <v>3079</v>
      </c>
      <c r="I7419" s="3" t="s">
        <v>7460</v>
      </c>
      <c r="J7419" s="3" t="s">
        <v>1412</v>
      </c>
      <c r="K7419" s="3" t="s">
        <v>24</v>
      </c>
      <c r="L7419" s="3">
        <v>11.0</v>
      </c>
      <c r="M7419" s="3" t="s">
        <v>30</v>
      </c>
      <c r="N7419" s="3" t="s">
        <v>7500</v>
      </c>
      <c r="O7419" s="3" t="s">
        <v>1116</v>
      </c>
      <c r="P7419" s="4">
        <v>30344.0</v>
      </c>
      <c r="Q7419" s="3" t="s">
        <v>132</v>
      </c>
      <c r="S7419" s="3" t="s">
        <v>34</v>
      </c>
    </row>
    <row r="7420">
      <c r="A7420" s="2">
        <v>42318.714895833335</v>
      </c>
      <c r="B7420" s="3">
        <v>53.0</v>
      </c>
      <c r="C7420" s="3" t="s">
        <v>7101</v>
      </c>
      <c r="D7420" s="3">
        <v>35.0</v>
      </c>
      <c r="E7420" s="3" t="s">
        <v>7158</v>
      </c>
      <c r="F7420" s="3">
        <v>5.0</v>
      </c>
      <c r="G7420" s="3">
        <v>3.0</v>
      </c>
      <c r="H7420" s="3" t="s">
        <v>3079</v>
      </c>
      <c r="I7420" s="3" t="s">
        <v>7460</v>
      </c>
      <c r="J7420" s="3" t="s">
        <v>1412</v>
      </c>
      <c r="K7420" s="3" t="s">
        <v>24</v>
      </c>
      <c r="L7420" s="3">
        <v>12.0</v>
      </c>
      <c r="M7420" s="3" t="s">
        <v>25</v>
      </c>
      <c r="N7420" s="3" t="s">
        <v>7501</v>
      </c>
      <c r="O7420" s="3" t="s">
        <v>48</v>
      </c>
      <c r="P7420" s="4">
        <v>33262.0</v>
      </c>
      <c r="Q7420" s="3" t="s">
        <v>191</v>
      </c>
      <c r="S7420" s="3" t="s">
        <v>34</v>
      </c>
    </row>
    <row r="7421">
      <c r="A7421" s="2">
        <v>42318.714895833335</v>
      </c>
      <c r="B7421" s="3">
        <v>53.0</v>
      </c>
      <c r="C7421" s="3" t="s">
        <v>7101</v>
      </c>
      <c r="D7421" s="3">
        <v>35.0</v>
      </c>
      <c r="E7421" s="3" t="s">
        <v>7158</v>
      </c>
      <c r="F7421" s="3">
        <v>5.0</v>
      </c>
      <c r="G7421" s="3">
        <v>3.0</v>
      </c>
      <c r="H7421" s="3" t="s">
        <v>3079</v>
      </c>
      <c r="I7421" s="3" t="s">
        <v>7460</v>
      </c>
      <c r="J7421" s="3" t="s">
        <v>1412</v>
      </c>
      <c r="K7421" s="3" t="s">
        <v>24</v>
      </c>
      <c r="L7421" s="3">
        <v>13.0</v>
      </c>
      <c r="M7421" s="3" t="s">
        <v>30</v>
      </c>
      <c r="N7421" s="3" t="s">
        <v>1164</v>
      </c>
      <c r="O7421" s="3" t="s">
        <v>803</v>
      </c>
      <c r="P7421" s="4">
        <v>17802.0</v>
      </c>
      <c r="Q7421" s="3" t="s">
        <v>49</v>
      </c>
      <c r="S7421" s="3" t="s">
        <v>34</v>
      </c>
    </row>
    <row r="7422">
      <c r="A7422" s="2">
        <v>42318.714895833335</v>
      </c>
      <c r="B7422" s="3">
        <v>53.0</v>
      </c>
      <c r="C7422" s="3" t="s">
        <v>7101</v>
      </c>
      <c r="D7422" s="3">
        <v>35.0</v>
      </c>
      <c r="E7422" s="3" t="s">
        <v>7158</v>
      </c>
      <c r="F7422" s="3">
        <v>5.0</v>
      </c>
      <c r="G7422" s="3">
        <v>3.0</v>
      </c>
      <c r="H7422" s="3" t="s">
        <v>3079</v>
      </c>
      <c r="I7422" s="3" t="s">
        <v>7460</v>
      </c>
      <c r="J7422" s="3" t="s">
        <v>1412</v>
      </c>
      <c r="K7422" s="3" t="s">
        <v>24</v>
      </c>
      <c r="L7422" s="3">
        <v>14.0</v>
      </c>
      <c r="M7422" s="3" t="s">
        <v>25</v>
      </c>
      <c r="N7422" s="3" t="s">
        <v>7502</v>
      </c>
      <c r="O7422" s="3" t="s">
        <v>218</v>
      </c>
      <c r="P7422" s="4">
        <v>18390.0</v>
      </c>
      <c r="Q7422" s="3" t="s">
        <v>145</v>
      </c>
      <c r="S7422" s="3" t="s">
        <v>34</v>
      </c>
    </row>
    <row r="7423">
      <c r="A7423" s="2">
        <v>42318.714895833335</v>
      </c>
      <c r="B7423" s="3">
        <v>53.0</v>
      </c>
      <c r="C7423" s="3" t="s">
        <v>7101</v>
      </c>
      <c r="D7423" s="3">
        <v>35.0</v>
      </c>
      <c r="E7423" s="3" t="s">
        <v>7158</v>
      </c>
      <c r="F7423" s="3">
        <v>5.0</v>
      </c>
      <c r="G7423" s="3">
        <v>3.0</v>
      </c>
      <c r="H7423" s="3" t="s">
        <v>3079</v>
      </c>
      <c r="I7423" s="3" t="s">
        <v>7460</v>
      </c>
      <c r="J7423" s="3" t="s">
        <v>1412</v>
      </c>
      <c r="K7423" s="3" t="s">
        <v>24</v>
      </c>
      <c r="L7423" s="3">
        <v>15.0</v>
      </c>
      <c r="M7423" s="3" t="s">
        <v>30</v>
      </c>
      <c r="N7423" s="3" t="s">
        <v>7503</v>
      </c>
      <c r="O7423" s="3" t="s">
        <v>368</v>
      </c>
      <c r="P7423" s="4">
        <v>32966.0</v>
      </c>
      <c r="Q7423" s="3" t="s">
        <v>191</v>
      </c>
      <c r="S7423" s="3" t="s">
        <v>34</v>
      </c>
    </row>
    <row r="7424">
      <c r="A7424" s="2">
        <v>42318.714895833335</v>
      </c>
      <c r="B7424" s="3">
        <v>53.0</v>
      </c>
      <c r="C7424" s="3" t="s">
        <v>7101</v>
      </c>
      <c r="D7424" s="3">
        <v>35.0</v>
      </c>
      <c r="E7424" s="3" t="s">
        <v>7158</v>
      </c>
      <c r="F7424" s="3">
        <v>5.0</v>
      </c>
      <c r="G7424" s="3">
        <v>3.0</v>
      </c>
      <c r="H7424" s="3" t="s">
        <v>3079</v>
      </c>
      <c r="I7424" s="3" t="s">
        <v>7460</v>
      </c>
      <c r="J7424" s="3" t="s">
        <v>1412</v>
      </c>
      <c r="K7424" s="3" t="s">
        <v>24</v>
      </c>
      <c r="L7424" s="3">
        <v>16.0</v>
      </c>
      <c r="M7424" s="3" t="s">
        <v>25</v>
      </c>
      <c r="N7424" s="3" t="s">
        <v>3638</v>
      </c>
      <c r="O7424" s="3" t="s">
        <v>100</v>
      </c>
      <c r="P7424" s="4">
        <v>27334.0</v>
      </c>
      <c r="Q7424" s="3" t="s">
        <v>72</v>
      </c>
      <c r="S7424" s="3" t="s">
        <v>34</v>
      </c>
    </row>
    <row r="7425">
      <c r="A7425" s="2">
        <v>42318.714895833335</v>
      </c>
      <c r="B7425" s="3">
        <v>53.0</v>
      </c>
      <c r="C7425" s="3" t="s">
        <v>7101</v>
      </c>
      <c r="D7425" s="3">
        <v>35.0</v>
      </c>
      <c r="E7425" s="3" t="s">
        <v>7158</v>
      </c>
      <c r="F7425" s="3">
        <v>5.0</v>
      </c>
      <c r="G7425" s="3">
        <v>3.0</v>
      </c>
      <c r="H7425" s="3" t="s">
        <v>3079</v>
      </c>
      <c r="I7425" s="3" t="s">
        <v>7460</v>
      </c>
      <c r="J7425" s="3" t="s">
        <v>1412</v>
      </c>
      <c r="K7425" s="3" t="s">
        <v>24</v>
      </c>
      <c r="L7425" s="3">
        <v>17.0</v>
      </c>
      <c r="M7425" s="3" t="s">
        <v>30</v>
      </c>
      <c r="N7425" s="3" t="s">
        <v>7504</v>
      </c>
      <c r="O7425" s="3" t="s">
        <v>7505</v>
      </c>
      <c r="P7425" s="4">
        <v>17677.0</v>
      </c>
      <c r="Q7425" s="3" t="s">
        <v>49</v>
      </c>
      <c r="S7425" s="3" t="s">
        <v>34</v>
      </c>
    </row>
    <row r="7426">
      <c r="A7426" s="2">
        <v>42318.714895833335</v>
      </c>
      <c r="B7426" s="3">
        <v>53.0</v>
      </c>
      <c r="C7426" s="3" t="s">
        <v>7101</v>
      </c>
      <c r="D7426" s="3">
        <v>35.0</v>
      </c>
      <c r="E7426" s="3" t="s">
        <v>7158</v>
      </c>
      <c r="F7426" s="3">
        <v>5.0</v>
      </c>
      <c r="G7426" s="3">
        <v>3.0</v>
      </c>
      <c r="H7426" s="3" t="s">
        <v>3079</v>
      </c>
      <c r="I7426" s="3" t="s">
        <v>7460</v>
      </c>
      <c r="J7426" s="3" t="s">
        <v>1412</v>
      </c>
      <c r="K7426" s="3" t="s">
        <v>24</v>
      </c>
      <c r="L7426" s="3">
        <v>18.0</v>
      </c>
      <c r="M7426" s="3" t="s">
        <v>25</v>
      </c>
      <c r="N7426" s="3" t="s">
        <v>7506</v>
      </c>
      <c r="O7426" s="3" t="s">
        <v>180</v>
      </c>
      <c r="P7426" s="4">
        <v>21550.0</v>
      </c>
      <c r="Q7426" s="3" t="s">
        <v>86</v>
      </c>
      <c r="S7426" s="3" t="s">
        <v>34</v>
      </c>
    </row>
    <row r="7427">
      <c r="A7427" s="2">
        <v>42318.714895833335</v>
      </c>
      <c r="B7427" s="3">
        <v>53.0</v>
      </c>
      <c r="C7427" s="3" t="s">
        <v>7101</v>
      </c>
      <c r="D7427" s="3">
        <v>35.0</v>
      </c>
      <c r="E7427" s="3" t="s">
        <v>7158</v>
      </c>
      <c r="F7427" s="3">
        <v>5.0</v>
      </c>
      <c r="G7427" s="3">
        <v>3.0</v>
      </c>
      <c r="H7427" s="3" t="s">
        <v>3079</v>
      </c>
      <c r="I7427" s="3" t="s">
        <v>7460</v>
      </c>
      <c r="J7427" s="3" t="s">
        <v>1412</v>
      </c>
      <c r="K7427" s="3" t="s">
        <v>24</v>
      </c>
      <c r="L7427" s="3">
        <v>19.0</v>
      </c>
      <c r="M7427" s="3" t="s">
        <v>30</v>
      </c>
      <c r="N7427" s="3" t="s">
        <v>7507</v>
      </c>
      <c r="O7427" s="3" t="s">
        <v>7508</v>
      </c>
      <c r="P7427" s="4">
        <v>29696.0</v>
      </c>
      <c r="Q7427" s="3" t="s">
        <v>60</v>
      </c>
      <c r="S7427" s="3" t="s">
        <v>34</v>
      </c>
    </row>
    <row r="7428">
      <c r="A7428" s="2">
        <v>42318.714895833335</v>
      </c>
      <c r="B7428" s="3">
        <v>53.0</v>
      </c>
      <c r="C7428" s="3" t="s">
        <v>7101</v>
      </c>
      <c r="D7428" s="3">
        <v>35.0</v>
      </c>
      <c r="E7428" s="3" t="s">
        <v>7158</v>
      </c>
      <c r="F7428" s="3">
        <v>5.0</v>
      </c>
      <c r="G7428" s="3">
        <v>3.0</v>
      </c>
      <c r="H7428" s="3" t="s">
        <v>3079</v>
      </c>
      <c r="I7428" s="3" t="s">
        <v>7460</v>
      </c>
      <c r="J7428" s="3" t="s">
        <v>1412</v>
      </c>
      <c r="K7428" s="3" t="s">
        <v>24</v>
      </c>
      <c r="L7428" s="3">
        <v>20.0</v>
      </c>
      <c r="M7428" s="3" t="s">
        <v>25</v>
      </c>
      <c r="N7428" s="3" t="s">
        <v>7493</v>
      </c>
      <c r="O7428" s="3" t="s">
        <v>237</v>
      </c>
      <c r="P7428" s="4">
        <v>19807.0</v>
      </c>
      <c r="Q7428" s="3" t="s">
        <v>49</v>
      </c>
      <c r="S7428" s="3" t="s">
        <v>34</v>
      </c>
    </row>
    <row r="7429">
      <c r="A7429" s="2">
        <v>42318.714895833335</v>
      </c>
      <c r="B7429" s="3">
        <v>53.0</v>
      </c>
      <c r="C7429" s="3" t="s">
        <v>7101</v>
      </c>
      <c r="D7429" s="3">
        <v>35.0</v>
      </c>
      <c r="E7429" s="3" t="s">
        <v>7158</v>
      </c>
      <c r="F7429" s="3">
        <v>5.0</v>
      </c>
      <c r="G7429" s="3">
        <v>3.0</v>
      </c>
      <c r="H7429" s="3" t="s">
        <v>3079</v>
      </c>
      <c r="I7429" s="3" t="s">
        <v>7460</v>
      </c>
      <c r="J7429" s="3" t="s">
        <v>1412</v>
      </c>
      <c r="K7429" s="3" t="s">
        <v>24</v>
      </c>
      <c r="L7429" s="3">
        <v>21.0</v>
      </c>
      <c r="M7429" s="3" t="s">
        <v>30</v>
      </c>
      <c r="N7429" s="3" t="s">
        <v>7509</v>
      </c>
      <c r="O7429" s="3" t="s">
        <v>215</v>
      </c>
      <c r="P7429" s="4">
        <v>21459.0</v>
      </c>
      <c r="Q7429" s="3" t="s">
        <v>132</v>
      </c>
      <c r="S7429" s="3" t="s">
        <v>34</v>
      </c>
    </row>
    <row r="7430">
      <c r="A7430" s="2">
        <v>42318.714895833335</v>
      </c>
      <c r="B7430" s="3">
        <v>53.0</v>
      </c>
      <c r="C7430" s="3" t="s">
        <v>7101</v>
      </c>
      <c r="D7430" s="3">
        <v>35.0</v>
      </c>
      <c r="E7430" s="3" t="s">
        <v>7158</v>
      </c>
      <c r="F7430" s="3">
        <v>5.0</v>
      </c>
      <c r="G7430" s="3">
        <v>3.0</v>
      </c>
      <c r="H7430" s="3" t="s">
        <v>3079</v>
      </c>
      <c r="I7430" s="3" t="s">
        <v>7460</v>
      </c>
      <c r="J7430" s="3" t="s">
        <v>1412</v>
      </c>
      <c r="K7430" s="3" t="s">
        <v>24</v>
      </c>
      <c r="L7430" s="3">
        <v>22.0</v>
      </c>
      <c r="M7430" s="3" t="s">
        <v>25</v>
      </c>
      <c r="N7430" s="3" t="s">
        <v>7466</v>
      </c>
      <c r="O7430" s="3" t="s">
        <v>36</v>
      </c>
      <c r="P7430" s="4">
        <v>26657.0</v>
      </c>
      <c r="Q7430" s="3" t="s">
        <v>110</v>
      </c>
      <c r="S7430" s="3" t="s">
        <v>34</v>
      </c>
    </row>
    <row r="7431">
      <c r="A7431" s="2">
        <v>42318.714895833335</v>
      </c>
      <c r="B7431" s="3">
        <v>53.0</v>
      </c>
      <c r="C7431" s="3" t="s">
        <v>7101</v>
      </c>
      <c r="D7431" s="3">
        <v>35.0</v>
      </c>
      <c r="E7431" s="3" t="s">
        <v>7158</v>
      </c>
      <c r="F7431" s="3">
        <v>5.0</v>
      </c>
      <c r="G7431" s="3">
        <v>3.0</v>
      </c>
      <c r="H7431" s="3" t="s">
        <v>3079</v>
      </c>
      <c r="I7431" s="3" t="s">
        <v>7460</v>
      </c>
      <c r="J7431" s="3" t="s">
        <v>1412</v>
      </c>
      <c r="K7431" s="3" t="s">
        <v>24</v>
      </c>
      <c r="L7431" s="3">
        <v>23.0</v>
      </c>
      <c r="M7431" s="3" t="s">
        <v>30</v>
      </c>
      <c r="N7431" s="3" t="s">
        <v>7510</v>
      </c>
      <c r="O7431" s="3" t="s">
        <v>803</v>
      </c>
      <c r="P7431" s="4">
        <v>20810.0</v>
      </c>
      <c r="Q7431" s="3" t="s">
        <v>153</v>
      </c>
      <c r="S7431" s="3" t="s">
        <v>34</v>
      </c>
    </row>
    <row r="7432">
      <c r="A7432" s="2">
        <v>42318.714895833335</v>
      </c>
      <c r="B7432" s="3">
        <v>53.0</v>
      </c>
      <c r="C7432" s="3" t="s">
        <v>7101</v>
      </c>
      <c r="D7432" s="3">
        <v>35.0</v>
      </c>
      <c r="E7432" s="3" t="s">
        <v>7158</v>
      </c>
      <c r="F7432" s="3">
        <v>5.0</v>
      </c>
      <c r="G7432" s="3">
        <v>3.0</v>
      </c>
      <c r="H7432" s="3" t="s">
        <v>3079</v>
      </c>
      <c r="I7432" s="3" t="s">
        <v>7460</v>
      </c>
      <c r="J7432" s="3" t="s">
        <v>1412</v>
      </c>
      <c r="K7432" s="3" t="s">
        <v>24</v>
      </c>
      <c r="L7432" s="3">
        <v>24.0</v>
      </c>
      <c r="M7432" s="3" t="s">
        <v>25</v>
      </c>
      <c r="N7432" s="3" t="s">
        <v>5325</v>
      </c>
      <c r="O7432" s="3" t="s">
        <v>523</v>
      </c>
      <c r="P7432" s="4">
        <v>22128.0</v>
      </c>
      <c r="Q7432" s="3" t="s">
        <v>40</v>
      </c>
      <c r="S7432" s="3" t="s">
        <v>34</v>
      </c>
    </row>
    <row r="7433">
      <c r="A7433" s="2">
        <v>42318.714895833335</v>
      </c>
      <c r="B7433" s="3">
        <v>53.0</v>
      </c>
      <c r="C7433" s="3" t="s">
        <v>7101</v>
      </c>
      <c r="D7433" s="3">
        <v>35.0</v>
      </c>
      <c r="E7433" s="3" t="s">
        <v>7158</v>
      </c>
      <c r="F7433" s="3">
        <v>5.0</v>
      </c>
      <c r="G7433" s="3">
        <v>3.0</v>
      </c>
      <c r="H7433" s="3" t="s">
        <v>3079</v>
      </c>
      <c r="I7433" s="3" t="s">
        <v>7460</v>
      </c>
      <c r="J7433" s="3" t="s">
        <v>1412</v>
      </c>
      <c r="K7433" s="3" t="s">
        <v>24</v>
      </c>
      <c r="L7433" s="3">
        <v>25.0</v>
      </c>
      <c r="M7433" s="3" t="s">
        <v>30</v>
      </c>
      <c r="N7433" s="3" t="s">
        <v>2927</v>
      </c>
      <c r="O7433" s="3" t="s">
        <v>7511</v>
      </c>
      <c r="P7433" s="4">
        <v>32708.0</v>
      </c>
      <c r="Q7433" s="3" t="s">
        <v>55</v>
      </c>
      <c r="S7433" s="3" t="s">
        <v>34</v>
      </c>
    </row>
    <row r="7434">
      <c r="A7434" s="2">
        <v>42318.714895833335</v>
      </c>
      <c r="B7434" s="3">
        <v>53.0</v>
      </c>
      <c r="C7434" s="3" t="s">
        <v>7101</v>
      </c>
      <c r="D7434" s="3">
        <v>35.0</v>
      </c>
      <c r="E7434" s="3" t="s">
        <v>7158</v>
      </c>
      <c r="F7434" s="3">
        <v>5.0</v>
      </c>
      <c r="G7434" s="3">
        <v>3.0</v>
      </c>
      <c r="H7434" s="3" t="s">
        <v>3079</v>
      </c>
      <c r="I7434" s="3" t="s">
        <v>7460</v>
      </c>
      <c r="J7434" s="3" t="s">
        <v>1412</v>
      </c>
      <c r="K7434" s="3" t="s">
        <v>24</v>
      </c>
      <c r="L7434" s="3">
        <v>26.0</v>
      </c>
      <c r="M7434" s="3" t="s">
        <v>25</v>
      </c>
      <c r="N7434" s="3" t="s">
        <v>7512</v>
      </c>
      <c r="O7434" s="3" t="s">
        <v>366</v>
      </c>
      <c r="P7434" s="4">
        <v>30094.0</v>
      </c>
      <c r="Q7434" s="3" t="s">
        <v>1605</v>
      </c>
      <c r="S7434" s="3" t="s">
        <v>34</v>
      </c>
    </row>
    <row r="7435">
      <c r="A7435" s="2">
        <v>42318.714895833335</v>
      </c>
      <c r="B7435" s="3">
        <v>53.0</v>
      </c>
      <c r="C7435" s="3" t="s">
        <v>7101</v>
      </c>
      <c r="D7435" s="3">
        <v>35.0</v>
      </c>
      <c r="E7435" s="3" t="s">
        <v>7158</v>
      </c>
      <c r="F7435" s="3">
        <v>5.0</v>
      </c>
      <c r="G7435" s="3">
        <v>3.0</v>
      </c>
      <c r="H7435" s="3" t="s">
        <v>3079</v>
      </c>
      <c r="I7435" s="3" t="s">
        <v>7460</v>
      </c>
      <c r="J7435" s="3" t="s">
        <v>1412</v>
      </c>
      <c r="K7435" s="3" t="s">
        <v>24</v>
      </c>
      <c r="L7435" s="3">
        <v>27.0</v>
      </c>
      <c r="M7435" s="3" t="s">
        <v>30</v>
      </c>
      <c r="N7435" s="3" t="s">
        <v>94</v>
      </c>
      <c r="O7435" s="3" t="s">
        <v>2002</v>
      </c>
      <c r="P7435" s="4">
        <v>31758.0</v>
      </c>
      <c r="Q7435" s="3" t="s">
        <v>52</v>
      </c>
      <c r="S7435" s="3" t="s">
        <v>34</v>
      </c>
    </row>
    <row r="7436">
      <c r="A7436" s="2">
        <v>42318.714895833335</v>
      </c>
      <c r="B7436" s="3">
        <v>53.0</v>
      </c>
      <c r="C7436" s="3" t="s">
        <v>7101</v>
      </c>
      <c r="D7436" s="3">
        <v>35.0</v>
      </c>
      <c r="E7436" s="3" t="s">
        <v>7158</v>
      </c>
      <c r="F7436" s="3">
        <v>5.0</v>
      </c>
      <c r="G7436" s="3">
        <v>3.0</v>
      </c>
      <c r="H7436" s="3" t="s">
        <v>3079</v>
      </c>
      <c r="I7436" s="3" t="s">
        <v>7460</v>
      </c>
      <c r="J7436" s="3" t="s">
        <v>1412</v>
      </c>
      <c r="K7436" s="3" t="s">
        <v>24</v>
      </c>
      <c r="L7436" s="3">
        <v>28.0</v>
      </c>
      <c r="M7436" s="3" t="s">
        <v>25</v>
      </c>
      <c r="N7436" s="3" t="s">
        <v>7513</v>
      </c>
      <c r="O7436" s="3" t="s">
        <v>69</v>
      </c>
      <c r="P7436" s="4">
        <v>28290.0</v>
      </c>
      <c r="Q7436" s="3" t="s">
        <v>40</v>
      </c>
      <c r="S7436" s="3" t="s">
        <v>34</v>
      </c>
    </row>
    <row r="7437">
      <c r="A7437" s="2">
        <v>42318.714895833335</v>
      </c>
      <c r="B7437" s="3">
        <v>53.0</v>
      </c>
      <c r="C7437" s="3" t="s">
        <v>7101</v>
      </c>
      <c r="D7437" s="3">
        <v>56.0</v>
      </c>
      <c r="E7437" s="3" t="s">
        <v>7193</v>
      </c>
      <c r="F7437" s="3">
        <v>5.0</v>
      </c>
      <c r="G7437" s="3">
        <v>3.0</v>
      </c>
      <c r="H7437" s="3" t="s">
        <v>3079</v>
      </c>
      <c r="I7437" s="3" t="s">
        <v>7460</v>
      </c>
      <c r="J7437" s="3" t="s">
        <v>1412</v>
      </c>
      <c r="K7437" s="3" t="s">
        <v>272</v>
      </c>
      <c r="L7437" s="3">
        <v>1.0</v>
      </c>
      <c r="M7437" s="3" t="s">
        <v>25</v>
      </c>
      <c r="N7437" s="3" t="s">
        <v>7514</v>
      </c>
      <c r="O7437" s="3" t="s">
        <v>257</v>
      </c>
      <c r="P7437" s="4">
        <v>28044.0</v>
      </c>
      <c r="Q7437" s="3" t="s">
        <v>110</v>
      </c>
      <c r="S7437" s="3" t="s">
        <v>34</v>
      </c>
    </row>
    <row r="7438">
      <c r="A7438" s="2">
        <v>42318.714895833335</v>
      </c>
      <c r="B7438" s="3">
        <v>53.0</v>
      </c>
      <c r="C7438" s="3" t="s">
        <v>7101</v>
      </c>
      <c r="D7438" s="3">
        <v>56.0</v>
      </c>
      <c r="E7438" s="3" t="s">
        <v>7193</v>
      </c>
      <c r="F7438" s="3">
        <v>5.0</v>
      </c>
      <c r="G7438" s="3">
        <v>3.0</v>
      </c>
      <c r="H7438" s="3" t="s">
        <v>3079</v>
      </c>
      <c r="I7438" s="3" t="s">
        <v>7460</v>
      </c>
      <c r="J7438" s="3" t="s">
        <v>1412</v>
      </c>
      <c r="K7438" s="3" t="s">
        <v>24</v>
      </c>
      <c r="L7438" s="3">
        <v>2.0</v>
      </c>
      <c r="M7438" s="3" t="s">
        <v>30</v>
      </c>
      <c r="N7438" s="3" t="s">
        <v>4093</v>
      </c>
      <c r="O7438" s="3" t="s">
        <v>163</v>
      </c>
      <c r="P7438" s="4">
        <v>24380.0</v>
      </c>
      <c r="Q7438" s="3" t="s">
        <v>40</v>
      </c>
      <c r="S7438" s="3" t="s">
        <v>34</v>
      </c>
    </row>
    <row r="7439">
      <c r="A7439" s="2">
        <v>42318.714895833335</v>
      </c>
      <c r="B7439" s="3">
        <v>53.0</v>
      </c>
      <c r="C7439" s="3" t="s">
        <v>7101</v>
      </c>
      <c r="D7439" s="3">
        <v>56.0</v>
      </c>
      <c r="E7439" s="3" t="s">
        <v>7193</v>
      </c>
      <c r="F7439" s="3">
        <v>5.0</v>
      </c>
      <c r="G7439" s="3">
        <v>3.0</v>
      </c>
      <c r="H7439" s="3" t="s">
        <v>3079</v>
      </c>
      <c r="I7439" s="3" t="s">
        <v>7460</v>
      </c>
      <c r="J7439" s="3" t="s">
        <v>1412</v>
      </c>
      <c r="K7439" s="3" t="s">
        <v>24</v>
      </c>
      <c r="L7439" s="3">
        <v>3.0</v>
      </c>
      <c r="M7439" s="3" t="s">
        <v>25</v>
      </c>
      <c r="N7439" s="3" t="s">
        <v>7515</v>
      </c>
      <c r="O7439" s="3" t="s">
        <v>36</v>
      </c>
      <c r="P7439" s="4">
        <v>28377.0</v>
      </c>
      <c r="Q7439" s="3" t="s">
        <v>60</v>
      </c>
      <c r="S7439" s="3" t="s">
        <v>34</v>
      </c>
    </row>
    <row r="7440">
      <c r="A7440" s="2">
        <v>42318.714895833335</v>
      </c>
      <c r="B7440" s="3">
        <v>53.0</v>
      </c>
      <c r="C7440" s="3" t="s">
        <v>7101</v>
      </c>
      <c r="D7440" s="3">
        <v>56.0</v>
      </c>
      <c r="E7440" s="3" t="s">
        <v>7193</v>
      </c>
      <c r="F7440" s="3">
        <v>5.0</v>
      </c>
      <c r="G7440" s="3">
        <v>3.0</v>
      </c>
      <c r="H7440" s="3" t="s">
        <v>3079</v>
      </c>
      <c r="I7440" s="3" t="s">
        <v>7460</v>
      </c>
      <c r="J7440" s="3" t="s">
        <v>1412</v>
      </c>
      <c r="K7440" s="3" t="s">
        <v>24</v>
      </c>
      <c r="L7440" s="3">
        <v>4.0</v>
      </c>
      <c r="M7440" s="3" t="s">
        <v>30</v>
      </c>
      <c r="N7440" s="3" t="s">
        <v>7516</v>
      </c>
      <c r="O7440" s="3" t="s">
        <v>490</v>
      </c>
      <c r="P7440" s="4">
        <v>17282.0</v>
      </c>
      <c r="Q7440" s="3" t="s">
        <v>49</v>
      </c>
      <c r="S7440" s="3" t="s">
        <v>34</v>
      </c>
    </row>
    <row r="7441">
      <c r="A7441" s="2">
        <v>42318.714895833335</v>
      </c>
      <c r="B7441" s="3">
        <v>53.0</v>
      </c>
      <c r="C7441" s="3" t="s">
        <v>7101</v>
      </c>
      <c r="D7441" s="3">
        <v>56.0</v>
      </c>
      <c r="E7441" s="3" t="s">
        <v>7193</v>
      </c>
      <c r="F7441" s="3">
        <v>5.0</v>
      </c>
      <c r="G7441" s="3">
        <v>3.0</v>
      </c>
      <c r="H7441" s="3" t="s">
        <v>3079</v>
      </c>
      <c r="I7441" s="3" t="s">
        <v>7460</v>
      </c>
      <c r="J7441" s="3" t="s">
        <v>1412</v>
      </c>
      <c r="K7441" s="3" t="s">
        <v>24</v>
      </c>
      <c r="L7441" s="3">
        <v>5.0</v>
      </c>
      <c r="M7441" s="3" t="s">
        <v>25</v>
      </c>
      <c r="N7441" s="3" t="s">
        <v>2059</v>
      </c>
      <c r="O7441" s="3" t="s">
        <v>319</v>
      </c>
      <c r="P7441" s="4">
        <v>30481.0</v>
      </c>
      <c r="Q7441" s="3" t="s">
        <v>43</v>
      </c>
      <c r="S7441" s="3" t="s">
        <v>34</v>
      </c>
    </row>
    <row r="7442">
      <c r="A7442" s="2">
        <v>42318.714895833335</v>
      </c>
      <c r="B7442" s="3">
        <v>53.0</v>
      </c>
      <c r="C7442" s="3" t="s">
        <v>7101</v>
      </c>
      <c r="D7442" s="3">
        <v>56.0</v>
      </c>
      <c r="E7442" s="3" t="s">
        <v>7193</v>
      </c>
      <c r="F7442" s="3">
        <v>5.0</v>
      </c>
      <c r="G7442" s="3">
        <v>3.0</v>
      </c>
      <c r="H7442" s="3" t="s">
        <v>3079</v>
      </c>
      <c r="I7442" s="3" t="s">
        <v>7460</v>
      </c>
      <c r="J7442" s="3" t="s">
        <v>1412</v>
      </c>
      <c r="K7442" s="3" t="s">
        <v>24</v>
      </c>
      <c r="L7442" s="3">
        <v>6.0</v>
      </c>
      <c r="M7442" s="3" t="s">
        <v>30</v>
      </c>
      <c r="N7442" s="3" t="s">
        <v>7517</v>
      </c>
      <c r="O7442" s="3" t="s">
        <v>1890</v>
      </c>
      <c r="P7442" s="4">
        <v>28230.0</v>
      </c>
      <c r="Q7442" s="3" t="s">
        <v>72</v>
      </c>
      <c r="S7442" s="3" t="s">
        <v>34</v>
      </c>
    </row>
    <row r="7443">
      <c r="A7443" s="2">
        <v>42318.714895833335</v>
      </c>
      <c r="B7443" s="3">
        <v>53.0</v>
      </c>
      <c r="C7443" s="3" t="s">
        <v>7101</v>
      </c>
      <c r="D7443" s="3">
        <v>56.0</v>
      </c>
      <c r="E7443" s="3" t="s">
        <v>7193</v>
      </c>
      <c r="F7443" s="3">
        <v>5.0</v>
      </c>
      <c r="G7443" s="3">
        <v>3.0</v>
      </c>
      <c r="H7443" s="3" t="s">
        <v>3079</v>
      </c>
      <c r="I7443" s="3" t="s">
        <v>7460</v>
      </c>
      <c r="J7443" s="3" t="s">
        <v>1412</v>
      </c>
      <c r="K7443" s="3" t="s">
        <v>24</v>
      </c>
      <c r="L7443" s="3">
        <v>7.0</v>
      </c>
      <c r="M7443" s="3" t="s">
        <v>25</v>
      </c>
      <c r="N7443" s="3" t="s">
        <v>7514</v>
      </c>
      <c r="O7443" s="3" t="s">
        <v>109</v>
      </c>
      <c r="P7443" s="4">
        <v>13550.0</v>
      </c>
      <c r="Q7443" s="3" t="s">
        <v>49</v>
      </c>
      <c r="S7443" s="3" t="s">
        <v>34</v>
      </c>
    </row>
    <row r="7444">
      <c r="A7444" s="2">
        <v>42318.714895833335</v>
      </c>
      <c r="B7444" s="3">
        <v>53.0</v>
      </c>
      <c r="C7444" s="3" t="s">
        <v>7101</v>
      </c>
      <c r="D7444" s="3">
        <v>56.0</v>
      </c>
      <c r="E7444" s="3" t="s">
        <v>7193</v>
      </c>
      <c r="F7444" s="3">
        <v>5.0</v>
      </c>
      <c r="G7444" s="3">
        <v>3.0</v>
      </c>
      <c r="H7444" s="3" t="s">
        <v>3079</v>
      </c>
      <c r="I7444" s="3" t="s">
        <v>7460</v>
      </c>
      <c r="J7444" s="3" t="s">
        <v>1412</v>
      </c>
      <c r="K7444" s="3" t="s">
        <v>24</v>
      </c>
      <c r="L7444" s="3">
        <v>8.0</v>
      </c>
      <c r="M7444" s="3" t="s">
        <v>30</v>
      </c>
      <c r="N7444" s="3" t="s">
        <v>4249</v>
      </c>
      <c r="O7444" s="3" t="s">
        <v>3199</v>
      </c>
      <c r="P7444" s="4">
        <v>23360.0</v>
      </c>
      <c r="Q7444" s="3" t="s">
        <v>33</v>
      </c>
      <c r="S7444" s="3" t="s">
        <v>34</v>
      </c>
    </row>
    <row r="7445">
      <c r="A7445" s="2">
        <v>42318.714895833335</v>
      </c>
      <c r="B7445" s="3">
        <v>53.0</v>
      </c>
      <c r="C7445" s="3" t="s">
        <v>7101</v>
      </c>
      <c r="D7445" s="3">
        <v>56.0</v>
      </c>
      <c r="E7445" s="3" t="s">
        <v>7193</v>
      </c>
      <c r="F7445" s="3">
        <v>5.0</v>
      </c>
      <c r="G7445" s="3">
        <v>3.0</v>
      </c>
      <c r="H7445" s="3" t="s">
        <v>3079</v>
      </c>
      <c r="I7445" s="3" t="s">
        <v>7460</v>
      </c>
      <c r="J7445" s="3" t="s">
        <v>1412</v>
      </c>
      <c r="K7445" s="3" t="s">
        <v>24</v>
      </c>
      <c r="L7445" s="3">
        <v>9.0</v>
      </c>
      <c r="M7445" s="3" t="s">
        <v>25</v>
      </c>
      <c r="N7445" s="3" t="s">
        <v>1455</v>
      </c>
      <c r="O7445" s="3" t="s">
        <v>5714</v>
      </c>
      <c r="P7445" s="4">
        <v>28720.0</v>
      </c>
      <c r="Q7445" s="3" t="s">
        <v>43</v>
      </c>
      <c r="S7445" s="3" t="s">
        <v>34</v>
      </c>
    </row>
    <row r="7446">
      <c r="A7446" s="2">
        <v>42318.714895833335</v>
      </c>
      <c r="B7446" s="3">
        <v>53.0</v>
      </c>
      <c r="C7446" s="3" t="s">
        <v>7101</v>
      </c>
      <c r="D7446" s="3">
        <v>56.0</v>
      </c>
      <c r="E7446" s="3" t="s">
        <v>7193</v>
      </c>
      <c r="F7446" s="3">
        <v>5.0</v>
      </c>
      <c r="G7446" s="3">
        <v>3.0</v>
      </c>
      <c r="H7446" s="3" t="s">
        <v>3079</v>
      </c>
      <c r="I7446" s="3" t="s">
        <v>7460</v>
      </c>
      <c r="J7446" s="3" t="s">
        <v>1412</v>
      </c>
      <c r="K7446" s="3" t="s">
        <v>24</v>
      </c>
      <c r="L7446" s="3">
        <v>10.0</v>
      </c>
      <c r="M7446" s="3" t="s">
        <v>30</v>
      </c>
      <c r="N7446" s="3" t="s">
        <v>4549</v>
      </c>
      <c r="O7446" s="3" t="s">
        <v>93</v>
      </c>
      <c r="P7446" s="4">
        <v>18218.0</v>
      </c>
      <c r="Q7446" s="3" t="s">
        <v>113</v>
      </c>
      <c r="S7446" s="3" t="s">
        <v>34</v>
      </c>
    </row>
    <row r="7447">
      <c r="A7447" s="2">
        <v>42318.714895833335</v>
      </c>
      <c r="B7447" s="3">
        <v>53.0</v>
      </c>
      <c r="C7447" s="3" t="s">
        <v>7101</v>
      </c>
      <c r="D7447" s="3">
        <v>56.0</v>
      </c>
      <c r="E7447" s="3" t="s">
        <v>7193</v>
      </c>
      <c r="F7447" s="3">
        <v>5.0</v>
      </c>
      <c r="G7447" s="3">
        <v>3.0</v>
      </c>
      <c r="H7447" s="3" t="s">
        <v>3079</v>
      </c>
      <c r="I7447" s="3" t="s">
        <v>7460</v>
      </c>
      <c r="J7447" s="3" t="s">
        <v>1412</v>
      </c>
      <c r="K7447" s="3" t="s">
        <v>24</v>
      </c>
      <c r="L7447" s="3">
        <v>11.0</v>
      </c>
      <c r="M7447" s="3" t="s">
        <v>25</v>
      </c>
      <c r="N7447" s="3" t="s">
        <v>7514</v>
      </c>
      <c r="O7447" s="3" t="s">
        <v>371</v>
      </c>
      <c r="P7447" s="4">
        <v>26652.0</v>
      </c>
      <c r="Q7447" s="3" t="s">
        <v>372</v>
      </c>
      <c r="S7447" s="3" t="s">
        <v>34</v>
      </c>
    </row>
    <row r="7448">
      <c r="A7448" s="2">
        <v>42318.714895833335</v>
      </c>
      <c r="B7448" s="3">
        <v>53.0</v>
      </c>
      <c r="C7448" s="3" t="s">
        <v>7101</v>
      </c>
      <c r="D7448" s="3">
        <v>56.0</v>
      </c>
      <c r="E7448" s="3" t="s">
        <v>7193</v>
      </c>
      <c r="F7448" s="3">
        <v>5.0</v>
      </c>
      <c r="G7448" s="3">
        <v>3.0</v>
      </c>
      <c r="H7448" s="3" t="s">
        <v>3079</v>
      </c>
      <c r="I7448" s="3" t="s">
        <v>7460</v>
      </c>
      <c r="J7448" s="3" t="s">
        <v>1412</v>
      </c>
      <c r="K7448" s="3" t="s">
        <v>24</v>
      </c>
      <c r="L7448" s="3">
        <v>12.0</v>
      </c>
      <c r="M7448" s="3" t="s">
        <v>30</v>
      </c>
      <c r="N7448" s="3" t="s">
        <v>7518</v>
      </c>
      <c r="O7448" s="3" t="s">
        <v>171</v>
      </c>
      <c r="P7448" s="4">
        <v>18787.0</v>
      </c>
      <c r="Q7448" s="3" t="s">
        <v>1454</v>
      </c>
      <c r="S7448" s="3" t="s">
        <v>34</v>
      </c>
    </row>
    <row r="7449">
      <c r="A7449" s="2">
        <v>42318.714895833335</v>
      </c>
      <c r="B7449" s="3">
        <v>53.0</v>
      </c>
      <c r="C7449" s="3" t="s">
        <v>7101</v>
      </c>
      <c r="D7449" s="3">
        <v>56.0</v>
      </c>
      <c r="E7449" s="3" t="s">
        <v>7193</v>
      </c>
      <c r="F7449" s="3">
        <v>5.0</v>
      </c>
      <c r="G7449" s="3">
        <v>3.0</v>
      </c>
      <c r="H7449" s="3" t="s">
        <v>3079</v>
      </c>
      <c r="I7449" s="3" t="s">
        <v>7460</v>
      </c>
      <c r="J7449" s="3" t="s">
        <v>1412</v>
      </c>
      <c r="K7449" s="3" t="s">
        <v>24</v>
      </c>
      <c r="L7449" s="3">
        <v>13.0</v>
      </c>
      <c r="M7449" s="3" t="s">
        <v>25</v>
      </c>
      <c r="N7449" s="3" t="s">
        <v>7372</v>
      </c>
      <c r="O7449" s="3" t="s">
        <v>3610</v>
      </c>
      <c r="P7449" s="4">
        <v>26439.0</v>
      </c>
      <c r="Q7449" s="3" t="s">
        <v>110</v>
      </c>
      <c r="S7449" s="3" t="s">
        <v>34</v>
      </c>
    </row>
    <row r="7450">
      <c r="A7450" s="2">
        <v>42318.714895833335</v>
      </c>
      <c r="B7450" s="3">
        <v>53.0</v>
      </c>
      <c r="C7450" s="3" t="s">
        <v>7101</v>
      </c>
      <c r="D7450" s="3">
        <v>56.0</v>
      </c>
      <c r="E7450" s="3" t="s">
        <v>7193</v>
      </c>
      <c r="F7450" s="3">
        <v>5.0</v>
      </c>
      <c r="G7450" s="3">
        <v>3.0</v>
      </c>
      <c r="H7450" s="3" t="s">
        <v>3079</v>
      </c>
      <c r="I7450" s="3" t="s">
        <v>7460</v>
      </c>
      <c r="J7450" s="3" t="s">
        <v>1412</v>
      </c>
      <c r="K7450" s="3" t="s">
        <v>24</v>
      </c>
      <c r="L7450" s="3">
        <v>14.0</v>
      </c>
      <c r="M7450" s="3" t="s">
        <v>30</v>
      </c>
      <c r="N7450" s="3" t="s">
        <v>2066</v>
      </c>
      <c r="O7450" s="3" t="s">
        <v>7322</v>
      </c>
      <c r="P7450" s="4">
        <v>17827.0</v>
      </c>
      <c r="Q7450" s="3" t="s">
        <v>113</v>
      </c>
      <c r="S7450" s="3" t="s">
        <v>34</v>
      </c>
    </row>
    <row r="7451">
      <c r="A7451" s="2">
        <v>42318.714895833335</v>
      </c>
      <c r="B7451" s="3">
        <v>53.0</v>
      </c>
      <c r="C7451" s="3" t="s">
        <v>7101</v>
      </c>
      <c r="D7451" s="3">
        <v>56.0</v>
      </c>
      <c r="E7451" s="3" t="s">
        <v>7193</v>
      </c>
      <c r="F7451" s="3">
        <v>5.0</v>
      </c>
      <c r="G7451" s="3">
        <v>3.0</v>
      </c>
      <c r="H7451" s="3" t="s">
        <v>3079</v>
      </c>
      <c r="I7451" s="3" t="s">
        <v>7460</v>
      </c>
      <c r="J7451" s="3" t="s">
        <v>1412</v>
      </c>
      <c r="K7451" s="3" t="s">
        <v>24</v>
      </c>
      <c r="L7451" s="3">
        <v>15.0</v>
      </c>
      <c r="M7451" s="3" t="s">
        <v>25</v>
      </c>
      <c r="N7451" s="3" t="s">
        <v>950</v>
      </c>
      <c r="O7451" s="3" t="s">
        <v>119</v>
      </c>
      <c r="P7451" s="4">
        <v>17711.0</v>
      </c>
      <c r="Q7451" s="3" t="s">
        <v>113</v>
      </c>
      <c r="S7451" s="3" t="s">
        <v>34</v>
      </c>
    </row>
    <row r="7452">
      <c r="A7452" s="2">
        <v>42318.714895833335</v>
      </c>
      <c r="B7452" s="3">
        <v>53.0</v>
      </c>
      <c r="C7452" s="3" t="s">
        <v>7101</v>
      </c>
      <c r="D7452" s="3">
        <v>56.0</v>
      </c>
      <c r="E7452" s="3" t="s">
        <v>7193</v>
      </c>
      <c r="F7452" s="3">
        <v>5.0</v>
      </c>
      <c r="G7452" s="3">
        <v>3.0</v>
      </c>
      <c r="H7452" s="3" t="s">
        <v>3079</v>
      </c>
      <c r="I7452" s="3" t="s">
        <v>7460</v>
      </c>
      <c r="J7452" s="3" t="s">
        <v>1412</v>
      </c>
      <c r="K7452" s="3" t="s">
        <v>24</v>
      </c>
      <c r="L7452" s="3">
        <v>16.0</v>
      </c>
      <c r="M7452" s="3" t="s">
        <v>30</v>
      </c>
      <c r="N7452" s="3" t="s">
        <v>7519</v>
      </c>
      <c r="O7452" s="3" t="s">
        <v>235</v>
      </c>
      <c r="P7452" s="4">
        <v>18957.0</v>
      </c>
      <c r="Q7452" s="3" t="s">
        <v>105</v>
      </c>
      <c r="S7452" s="3" t="s">
        <v>34</v>
      </c>
    </row>
    <row r="7453">
      <c r="A7453" s="2">
        <v>42318.714895833335</v>
      </c>
      <c r="B7453" s="3">
        <v>53.0</v>
      </c>
      <c r="C7453" s="3" t="s">
        <v>7101</v>
      </c>
      <c r="D7453" s="3">
        <v>56.0</v>
      </c>
      <c r="E7453" s="3" t="s">
        <v>7193</v>
      </c>
      <c r="F7453" s="3">
        <v>5.0</v>
      </c>
      <c r="G7453" s="3">
        <v>3.0</v>
      </c>
      <c r="H7453" s="3" t="s">
        <v>3079</v>
      </c>
      <c r="I7453" s="3" t="s">
        <v>7460</v>
      </c>
      <c r="J7453" s="3" t="s">
        <v>1412</v>
      </c>
      <c r="K7453" s="3" t="s">
        <v>24</v>
      </c>
      <c r="L7453" s="3">
        <v>17.0</v>
      </c>
      <c r="M7453" s="3" t="s">
        <v>25</v>
      </c>
      <c r="N7453" s="3" t="s">
        <v>689</v>
      </c>
      <c r="O7453" s="3" t="s">
        <v>204</v>
      </c>
      <c r="P7453" s="4">
        <v>22735.0</v>
      </c>
      <c r="Q7453" s="3" t="s">
        <v>40</v>
      </c>
      <c r="S7453" s="3" t="s">
        <v>34</v>
      </c>
    </row>
    <row r="7454">
      <c r="A7454" s="2">
        <v>42318.714895833335</v>
      </c>
      <c r="B7454" s="3">
        <v>53.0</v>
      </c>
      <c r="C7454" s="3" t="s">
        <v>7101</v>
      </c>
      <c r="D7454" s="3">
        <v>56.0</v>
      </c>
      <c r="E7454" s="3" t="s">
        <v>7193</v>
      </c>
      <c r="F7454" s="3">
        <v>5.0</v>
      </c>
      <c r="G7454" s="3">
        <v>3.0</v>
      </c>
      <c r="H7454" s="3" t="s">
        <v>3079</v>
      </c>
      <c r="I7454" s="3" t="s">
        <v>7460</v>
      </c>
      <c r="J7454" s="3" t="s">
        <v>1412</v>
      </c>
      <c r="K7454" s="3" t="s">
        <v>24</v>
      </c>
      <c r="L7454" s="3">
        <v>18.0</v>
      </c>
      <c r="M7454" s="3" t="s">
        <v>30</v>
      </c>
      <c r="N7454" s="3" t="s">
        <v>7520</v>
      </c>
      <c r="O7454" s="3" t="s">
        <v>633</v>
      </c>
      <c r="P7454" s="4">
        <v>18199.0</v>
      </c>
      <c r="Q7454" s="3" t="s">
        <v>105</v>
      </c>
      <c r="S7454" s="3" t="s">
        <v>34</v>
      </c>
    </row>
    <row r="7455">
      <c r="A7455" s="2">
        <v>42318.714895833335</v>
      </c>
      <c r="B7455" s="3">
        <v>53.0</v>
      </c>
      <c r="C7455" s="3" t="s">
        <v>7101</v>
      </c>
      <c r="D7455" s="3">
        <v>56.0</v>
      </c>
      <c r="E7455" s="3" t="s">
        <v>7193</v>
      </c>
      <c r="F7455" s="3">
        <v>5.0</v>
      </c>
      <c r="G7455" s="3">
        <v>3.0</v>
      </c>
      <c r="H7455" s="3" t="s">
        <v>3079</v>
      </c>
      <c r="I7455" s="3" t="s">
        <v>7460</v>
      </c>
      <c r="J7455" s="3" t="s">
        <v>1412</v>
      </c>
      <c r="K7455" s="3" t="s">
        <v>24</v>
      </c>
      <c r="L7455" s="3">
        <v>19.0</v>
      </c>
      <c r="M7455" s="3" t="s">
        <v>25</v>
      </c>
      <c r="N7455" s="3" t="s">
        <v>7521</v>
      </c>
      <c r="O7455" s="3" t="s">
        <v>69</v>
      </c>
      <c r="P7455" s="4">
        <v>21183.0</v>
      </c>
      <c r="Q7455" s="3" t="s">
        <v>372</v>
      </c>
      <c r="S7455" s="3" t="s">
        <v>34</v>
      </c>
    </row>
    <row r="7456">
      <c r="A7456" s="2">
        <v>42318.714895833335</v>
      </c>
      <c r="B7456" s="3">
        <v>53.0</v>
      </c>
      <c r="C7456" s="3" t="s">
        <v>7101</v>
      </c>
      <c r="D7456" s="3">
        <v>56.0</v>
      </c>
      <c r="E7456" s="3" t="s">
        <v>7193</v>
      </c>
      <c r="F7456" s="3">
        <v>5.0</v>
      </c>
      <c r="G7456" s="3">
        <v>3.0</v>
      </c>
      <c r="H7456" s="3" t="s">
        <v>3079</v>
      </c>
      <c r="I7456" s="3" t="s">
        <v>7460</v>
      </c>
      <c r="J7456" s="3" t="s">
        <v>1412</v>
      </c>
      <c r="K7456" s="3" t="s">
        <v>24</v>
      </c>
      <c r="L7456" s="3">
        <v>20.0</v>
      </c>
      <c r="M7456" s="3" t="s">
        <v>30</v>
      </c>
      <c r="N7456" s="3" t="s">
        <v>7478</v>
      </c>
      <c r="O7456" s="3" t="s">
        <v>591</v>
      </c>
      <c r="P7456" s="4">
        <v>24686.0</v>
      </c>
      <c r="Q7456" s="3" t="s">
        <v>372</v>
      </c>
      <c r="S7456" s="3" t="s">
        <v>34</v>
      </c>
    </row>
    <row r="7457">
      <c r="A7457" s="2">
        <v>42318.714895833335</v>
      </c>
      <c r="B7457" s="3">
        <v>53.0</v>
      </c>
      <c r="C7457" s="3" t="s">
        <v>7101</v>
      </c>
      <c r="D7457" s="3">
        <v>56.0</v>
      </c>
      <c r="E7457" s="3" t="s">
        <v>7193</v>
      </c>
      <c r="F7457" s="3">
        <v>5.0</v>
      </c>
      <c r="G7457" s="3">
        <v>3.0</v>
      </c>
      <c r="H7457" s="3" t="s">
        <v>3079</v>
      </c>
      <c r="I7457" s="3" t="s">
        <v>7460</v>
      </c>
      <c r="J7457" s="3" t="s">
        <v>1412</v>
      </c>
      <c r="K7457" s="3" t="s">
        <v>24</v>
      </c>
      <c r="L7457" s="3">
        <v>21.0</v>
      </c>
      <c r="M7457" s="3" t="s">
        <v>25</v>
      </c>
      <c r="N7457" s="3" t="s">
        <v>933</v>
      </c>
      <c r="O7457" s="3" t="s">
        <v>95</v>
      </c>
      <c r="P7457" s="4">
        <v>29367.0</v>
      </c>
      <c r="Q7457" s="3" t="s">
        <v>79</v>
      </c>
      <c r="S7457" s="3" t="s">
        <v>34</v>
      </c>
    </row>
    <row r="7458">
      <c r="A7458" s="2">
        <v>42318.714895833335</v>
      </c>
      <c r="B7458" s="3">
        <v>53.0</v>
      </c>
      <c r="C7458" s="3" t="s">
        <v>7101</v>
      </c>
      <c r="D7458" s="3">
        <v>22.0</v>
      </c>
      <c r="E7458" s="3" t="s">
        <v>7102</v>
      </c>
      <c r="F7458" s="3">
        <v>6.0</v>
      </c>
      <c r="G7458" s="3">
        <v>12.0</v>
      </c>
      <c r="H7458" s="3" t="s">
        <v>672</v>
      </c>
      <c r="I7458" s="3" t="s">
        <v>7522</v>
      </c>
      <c r="J7458" s="3" t="s">
        <v>674</v>
      </c>
      <c r="K7458" s="3" t="s">
        <v>24</v>
      </c>
      <c r="L7458" s="3">
        <v>1.0</v>
      </c>
      <c r="M7458" s="3" t="s">
        <v>25</v>
      </c>
      <c r="N7458" s="3" t="s">
        <v>3495</v>
      </c>
      <c r="O7458" s="3" t="s">
        <v>95</v>
      </c>
      <c r="P7458" s="4">
        <v>17577.0</v>
      </c>
      <c r="Q7458" s="3" t="s">
        <v>105</v>
      </c>
      <c r="S7458" s="3" t="s">
        <v>34</v>
      </c>
    </row>
    <row r="7459">
      <c r="A7459" s="2">
        <v>42318.714895833335</v>
      </c>
      <c r="B7459" s="3">
        <v>53.0</v>
      </c>
      <c r="C7459" s="3" t="s">
        <v>7101</v>
      </c>
      <c r="D7459" s="3">
        <v>22.0</v>
      </c>
      <c r="E7459" s="3" t="s">
        <v>7102</v>
      </c>
      <c r="F7459" s="3">
        <v>6.0</v>
      </c>
      <c r="G7459" s="3">
        <v>12.0</v>
      </c>
      <c r="H7459" s="3" t="s">
        <v>672</v>
      </c>
      <c r="I7459" s="3" t="s">
        <v>7522</v>
      </c>
      <c r="J7459" s="3" t="s">
        <v>674</v>
      </c>
      <c r="K7459" s="3" t="s">
        <v>24</v>
      </c>
      <c r="L7459" s="3">
        <v>2.0</v>
      </c>
      <c r="M7459" s="3" t="s">
        <v>30</v>
      </c>
      <c r="N7459" s="3" t="s">
        <v>7523</v>
      </c>
      <c r="O7459" s="3" t="s">
        <v>321</v>
      </c>
      <c r="P7459" s="4">
        <v>20874.0</v>
      </c>
      <c r="Q7459" s="3" t="s">
        <v>86</v>
      </c>
      <c r="S7459" s="3" t="s">
        <v>34</v>
      </c>
    </row>
    <row r="7460">
      <c r="A7460" s="2">
        <v>42318.714895833335</v>
      </c>
      <c r="B7460" s="3">
        <v>53.0</v>
      </c>
      <c r="C7460" s="3" t="s">
        <v>7101</v>
      </c>
      <c r="D7460" s="3">
        <v>22.0</v>
      </c>
      <c r="E7460" s="3" t="s">
        <v>7102</v>
      </c>
      <c r="F7460" s="3">
        <v>6.0</v>
      </c>
      <c r="G7460" s="3">
        <v>12.0</v>
      </c>
      <c r="H7460" s="3" t="s">
        <v>672</v>
      </c>
      <c r="I7460" s="3" t="s">
        <v>7522</v>
      </c>
      <c r="J7460" s="3" t="s">
        <v>674</v>
      </c>
      <c r="K7460" s="3" t="s">
        <v>24</v>
      </c>
      <c r="L7460" s="3">
        <v>3.0</v>
      </c>
      <c r="M7460" s="3" t="s">
        <v>25</v>
      </c>
      <c r="N7460" s="3" t="s">
        <v>7524</v>
      </c>
      <c r="O7460" s="3" t="s">
        <v>377</v>
      </c>
      <c r="P7460" s="4">
        <v>22722.0</v>
      </c>
      <c r="Q7460" s="3" t="s">
        <v>113</v>
      </c>
      <c r="S7460" s="3" t="s">
        <v>34</v>
      </c>
    </row>
    <row r="7461">
      <c r="A7461" s="2">
        <v>42318.714895833335</v>
      </c>
      <c r="B7461" s="3">
        <v>53.0</v>
      </c>
      <c r="C7461" s="3" t="s">
        <v>7101</v>
      </c>
      <c r="D7461" s="3">
        <v>22.0</v>
      </c>
      <c r="E7461" s="3" t="s">
        <v>7102</v>
      </c>
      <c r="F7461" s="3">
        <v>6.0</v>
      </c>
      <c r="G7461" s="3">
        <v>12.0</v>
      </c>
      <c r="H7461" s="3" t="s">
        <v>672</v>
      </c>
      <c r="I7461" s="3" t="s">
        <v>7522</v>
      </c>
      <c r="J7461" s="3" t="s">
        <v>674</v>
      </c>
      <c r="K7461" s="3" t="s">
        <v>24</v>
      </c>
      <c r="L7461" s="3">
        <v>4.0</v>
      </c>
      <c r="M7461" s="3" t="s">
        <v>30</v>
      </c>
      <c r="N7461" s="3" t="s">
        <v>7525</v>
      </c>
      <c r="O7461" s="3" t="s">
        <v>186</v>
      </c>
      <c r="P7461" s="4">
        <v>13692.0</v>
      </c>
      <c r="Q7461" s="3" t="s">
        <v>113</v>
      </c>
      <c r="S7461" s="3" t="s">
        <v>34</v>
      </c>
    </row>
    <row r="7462">
      <c r="A7462" s="2">
        <v>42318.714895833335</v>
      </c>
      <c r="B7462" s="3">
        <v>53.0</v>
      </c>
      <c r="C7462" s="3" t="s">
        <v>7101</v>
      </c>
      <c r="D7462" s="3">
        <v>22.0</v>
      </c>
      <c r="E7462" s="3" t="s">
        <v>7102</v>
      </c>
      <c r="F7462" s="3">
        <v>6.0</v>
      </c>
      <c r="G7462" s="3">
        <v>12.0</v>
      </c>
      <c r="H7462" s="3" t="s">
        <v>672</v>
      </c>
      <c r="I7462" s="3" t="s">
        <v>7522</v>
      </c>
      <c r="J7462" s="3" t="s">
        <v>674</v>
      </c>
      <c r="K7462" s="3" t="s">
        <v>24</v>
      </c>
      <c r="L7462" s="3">
        <v>5.0</v>
      </c>
      <c r="M7462" s="3" t="s">
        <v>25</v>
      </c>
      <c r="N7462" s="3" t="s">
        <v>7526</v>
      </c>
      <c r="O7462" s="3" t="s">
        <v>281</v>
      </c>
      <c r="P7462" s="4">
        <v>18964.0</v>
      </c>
      <c r="Q7462" s="3" t="s">
        <v>145</v>
      </c>
      <c r="S7462" s="3" t="s">
        <v>34</v>
      </c>
    </row>
    <row r="7463">
      <c r="A7463" s="2">
        <v>42318.714895833335</v>
      </c>
      <c r="B7463" s="3">
        <v>53.0</v>
      </c>
      <c r="C7463" s="3" t="s">
        <v>7101</v>
      </c>
      <c r="D7463" s="3">
        <v>22.0</v>
      </c>
      <c r="E7463" s="3" t="s">
        <v>7102</v>
      </c>
      <c r="F7463" s="3">
        <v>6.0</v>
      </c>
      <c r="G7463" s="3">
        <v>12.0</v>
      </c>
      <c r="H7463" s="3" t="s">
        <v>672</v>
      </c>
      <c r="I7463" s="3" t="s">
        <v>7522</v>
      </c>
      <c r="J7463" s="3" t="s">
        <v>674</v>
      </c>
      <c r="K7463" s="3" t="s">
        <v>24</v>
      </c>
      <c r="L7463" s="3">
        <v>6.0</v>
      </c>
      <c r="M7463" s="3" t="s">
        <v>30</v>
      </c>
      <c r="N7463" s="3" t="s">
        <v>7527</v>
      </c>
      <c r="O7463" s="3" t="s">
        <v>633</v>
      </c>
      <c r="P7463" s="4">
        <v>14486.0</v>
      </c>
      <c r="Q7463" s="3" t="s">
        <v>86</v>
      </c>
      <c r="S7463" s="3" t="s">
        <v>34</v>
      </c>
    </row>
    <row r="7464">
      <c r="A7464" s="2">
        <v>42318.714895833335</v>
      </c>
      <c r="B7464" s="3">
        <v>53.0</v>
      </c>
      <c r="C7464" s="3" t="s">
        <v>7101</v>
      </c>
      <c r="D7464" s="3">
        <v>22.0</v>
      </c>
      <c r="E7464" s="3" t="s">
        <v>7102</v>
      </c>
      <c r="F7464" s="3">
        <v>6.0</v>
      </c>
      <c r="G7464" s="3">
        <v>12.0</v>
      </c>
      <c r="H7464" s="3" t="s">
        <v>672</v>
      </c>
      <c r="I7464" s="3" t="s">
        <v>7522</v>
      </c>
      <c r="J7464" s="3" t="s">
        <v>674</v>
      </c>
      <c r="K7464" s="3" t="s">
        <v>24</v>
      </c>
      <c r="L7464" s="3">
        <v>7.0</v>
      </c>
      <c r="M7464" s="3" t="s">
        <v>25</v>
      </c>
      <c r="N7464" s="3" t="s">
        <v>7528</v>
      </c>
      <c r="O7464" s="3" t="s">
        <v>377</v>
      </c>
      <c r="P7464" s="4">
        <v>18464.0</v>
      </c>
      <c r="Q7464" s="3" t="s">
        <v>49</v>
      </c>
      <c r="S7464" s="3" t="s">
        <v>34</v>
      </c>
    </row>
    <row r="7465">
      <c r="A7465" s="2">
        <v>42318.714895833335</v>
      </c>
      <c r="B7465" s="3">
        <v>53.0</v>
      </c>
      <c r="C7465" s="3" t="s">
        <v>7101</v>
      </c>
      <c r="D7465" s="3">
        <v>22.0</v>
      </c>
      <c r="E7465" s="3" t="s">
        <v>7102</v>
      </c>
      <c r="F7465" s="3">
        <v>6.0</v>
      </c>
      <c r="G7465" s="3">
        <v>12.0</v>
      </c>
      <c r="H7465" s="3" t="s">
        <v>672</v>
      </c>
      <c r="I7465" s="3" t="s">
        <v>7522</v>
      </c>
      <c r="J7465" s="3" t="s">
        <v>674</v>
      </c>
      <c r="K7465" s="3" t="s">
        <v>24</v>
      </c>
      <c r="L7465" s="3">
        <v>8.0</v>
      </c>
      <c r="M7465" s="3" t="s">
        <v>30</v>
      </c>
      <c r="N7465" s="3" t="s">
        <v>7529</v>
      </c>
      <c r="O7465" s="3" t="s">
        <v>487</v>
      </c>
      <c r="P7465" s="4">
        <v>19086.0</v>
      </c>
      <c r="Q7465" s="3" t="s">
        <v>113</v>
      </c>
      <c r="S7465" s="3" t="s">
        <v>34</v>
      </c>
    </row>
    <row r="7466">
      <c r="A7466" s="2">
        <v>42318.714895833335</v>
      </c>
      <c r="B7466" s="3">
        <v>53.0</v>
      </c>
      <c r="C7466" s="3" t="s">
        <v>7101</v>
      </c>
      <c r="D7466" s="3">
        <v>22.0</v>
      </c>
      <c r="E7466" s="3" t="s">
        <v>7102</v>
      </c>
      <c r="F7466" s="3">
        <v>6.0</v>
      </c>
      <c r="G7466" s="3">
        <v>12.0</v>
      </c>
      <c r="H7466" s="3" t="s">
        <v>672</v>
      </c>
      <c r="I7466" s="3" t="s">
        <v>7522</v>
      </c>
      <c r="J7466" s="3" t="s">
        <v>674</v>
      </c>
      <c r="K7466" s="3" t="s">
        <v>24</v>
      </c>
      <c r="L7466" s="3">
        <v>9.0</v>
      </c>
      <c r="M7466" s="3" t="s">
        <v>25</v>
      </c>
      <c r="N7466" s="3" t="s">
        <v>7530</v>
      </c>
      <c r="O7466" s="3" t="s">
        <v>275</v>
      </c>
      <c r="P7466" s="4">
        <v>21230.0</v>
      </c>
      <c r="Q7466" s="3" t="s">
        <v>132</v>
      </c>
      <c r="S7466" s="3" t="s">
        <v>34</v>
      </c>
    </row>
    <row r="7467">
      <c r="A7467" s="2">
        <v>42318.714895833335</v>
      </c>
      <c r="B7467" s="3">
        <v>53.0</v>
      </c>
      <c r="C7467" s="3" t="s">
        <v>7101</v>
      </c>
      <c r="D7467" s="3">
        <v>22.0</v>
      </c>
      <c r="E7467" s="3" t="s">
        <v>7102</v>
      </c>
      <c r="F7467" s="3">
        <v>6.0</v>
      </c>
      <c r="G7467" s="3">
        <v>12.0</v>
      </c>
      <c r="H7467" s="3" t="s">
        <v>672</v>
      </c>
      <c r="I7467" s="3" t="s">
        <v>7522</v>
      </c>
      <c r="J7467" s="3" t="s">
        <v>674</v>
      </c>
      <c r="K7467" s="3" t="s">
        <v>24</v>
      </c>
      <c r="L7467" s="3">
        <v>10.0</v>
      </c>
      <c r="M7467" s="3" t="s">
        <v>30</v>
      </c>
      <c r="N7467" s="3" t="s">
        <v>4181</v>
      </c>
      <c r="O7467" s="3" t="s">
        <v>803</v>
      </c>
      <c r="P7467" s="4">
        <v>21481.0</v>
      </c>
      <c r="Q7467" s="3" t="s">
        <v>132</v>
      </c>
      <c r="S7467" s="3" t="s">
        <v>34</v>
      </c>
    </row>
    <row r="7468">
      <c r="A7468" s="2">
        <v>42318.714895833335</v>
      </c>
      <c r="B7468" s="3">
        <v>53.0</v>
      </c>
      <c r="C7468" s="3" t="s">
        <v>7101</v>
      </c>
      <c r="D7468" s="3">
        <v>22.0</v>
      </c>
      <c r="E7468" s="3" t="s">
        <v>7102</v>
      </c>
      <c r="F7468" s="3">
        <v>6.0</v>
      </c>
      <c r="G7468" s="3">
        <v>12.0</v>
      </c>
      <c r="H7468" s="3" t="s">
        <v>672</v>
      </c>
      <c r="I7468" s="3" t="s">
        <v>7522</v>
      </c>
      <c r="J7468" s="3" t="s">
        <v>674</v>
      </c>
      <c r="K7468" s="3" t="s">
        <v>24</v>
      </c>
      <c r="L7468" s="3">
        <v>11.0</v>
      </c>
      <c r="M7468" s="3" t="s">
        <v>25</v>
      </c>
      <c r="N7468" s="3" t="s">
        <v>7527</v>
      </c>
      <c r="O7468" s="3" t="s">
        <v>69</v>
      </c>
      <c r="P7468" s="4">
        <v>14464.0</v>
      </c>
      <c r="Q7468" s="3" t="s">
        <v>86</v>
      </c>
      <c r="S7468" s="3" t="s">
        <v>34</v>
      </c>
    </row>
    <row r="7469">
      <c r="A7469" s="2">
        <v>42318.714895833335</v>
      </c>
      <c r="B7469" s="3">
        <v>53.0</v>
      </c>
      <c r="C7469" s="3" t="s">
        <v>7101</v>
      </c>
      <c r="D7469" s="3">
        <v>22.0</v>
      </c>
      <c r="E7469" s="3" t="s">
        <v>7102</v>
      </c>
      <c r="F7469" s="3">
        <v>6.0</v>
      </c>
      <c r="G7469" s="3">
        <v>12.0</v>
      </c>
      <c r="H7469" s="3" t="s">
        <v>672</v>
      </c>
      <c r="I7469" s="3" t="s">
        <v>7522</v>
      </c>
      <c r="J7469" s="3" t="s">
        <v>674</v>
      </c>
      <c r="K7469" s="3" t="s">
        <v>24</v>
      </c>
      <c r="L7469" s="3">
        <v>12.0</v>
      </c>
      <c r="M7469" s="3" t="s">
        <v>30</v>
      </c>
      <c r="N7469" s="3" t="s">
        <v>7531</v>
      </c>
      <c r="O7469" s="3" t="s">
        <v>307</v>
      </c>
      <c r="P7469" s="4">
        <v>16961.0</v>
      </c>
      <c r="Q7469" s="3" t="s">
        <v>145</v>
      </c>
      <c r="S7469" s="3" t="s">
        <v>34</v>
      </c>
    </row>
    <row r="7470">
      <c r="A7470" s="2">
        <v>42318.714895833335</v>
      </c>
      <c r="B7470" s="3">
        <v>53.0</v>
      </c>
      <c r="C7470" s="3" t="s">
        <v>7101</v>
      </c>
      <c r="D7470" s="3">
        <v>22.0</v>
      </c>
      <c r="E7470" s="3" t="s">
        <v>7102</v>
      </c>
      <c r="F7470" s="3">
        <v>6.0</v>
      </c>
      <c r="G7470" s="3">
        <v>12.0</v>
      </c>
      <c r="H7470" s="3" t="s">
        <v>672</v>
      </c>
      <c r="I7470" s="3" t="s">
        <v>7522</v>
      </c>
      <c r="J7470" s="3" t="s">
        <v>674</v>
      </c>
      <c r="K7470" s="3" t="s">
        <v>24</v>
      </c>
      <c r="L7470" s="3">
        <v>13.0</v>
      </c>
      <c r="M7470" s="3" t="s">
        <v>25</v>
      </c>
      <c r="N7470" s="3" t="s">
        <v>1539</v>
      </c>
      <c r="O7470" s="3" t="s">
        <v>218</v>
      </c>
      <c r="P7470" s="4">
        <v>17322.0</v>
      </c>
      <c r="Q7470" s="3" t="s">
        <v>105</v>
      </c>
      <c r="S7470" s="3" t="s">
        <v>34</v>
      </c>
    </row>
    <row r="7471">
      <c r="A7471" s="2">
        <v>42318.714895833335</v>
      </c>
      <c r="B7471" s="3">
        <v>53.0</v>
      </c>
      <c r="C7471" s="3" t="s">
        <v>7101</v>
      </c>
      <c r="D7471" s="3">
        <v>22.0</v>
      </c>
      <c r="E7471" s="3" t="s">
        <v>7102</v>
      </c>
      <c r="F7471" s="3">
        <v>6.0</v>
      </c>
      <c r="G7471" s="3">
        <v>12.0</v>
      </c>
      <c r="H7471" s="3" t="s">
        <v>672</v>
      </c>
      <c r="I7471" s="3" t="s">
        <v>7522</v>
      </c>
      <c r="J7471" s="3" t="s">
        <v>674</v>
      </c>
      <c r="K7471" s="3" t="s">
        <v>24</v>
      </c>
      <c r="L7471" s="3">
        <v>14.0</v>
      </c>
      <c r="M7471" s="3" t="s">
        <v>30</v>
      </c>
      <c r="N7471" s="3" t="s">
        <v>1046</v>
      </c>
      <c r="O7471" s="3" t="s">
        <v>361</v>
      </c>
      <c r="P7471" s="4">
        <v>18181.0</v>
      </c>
      <c r="Q7471" s="3" t="s">
        <v>49</v>
      </c>
      <c r="S7471" s="3" t="s">
        <v>34</v>
      </c>
    </row>
    <row r="7472">
      <c r="A7472" s="2">
        <v>42318.714895833335</v>
      </c>
      <c r="B7472" s="3">
        <v>53.0</v>
      </c>
      <c r="C7472" s="3" t="s">
        <v>7101</v>
      </c>
      <c r="D7472" s="3">
        <v>22.0</v>
      </c>
      <c r="E7472" s="3" t="s">
        <v>7102</v>
      </c>
      <c r="F7472" s="3">
        <v>6.0</v>
      </c>
      <c r="G7472" s="3">
        <v>12.0</v>
      </c>
      <c r="H7472" s="3" t="s">
        <v>672</v>
      </c>
      <c r="I7472" s="3" t="s">
        <v>7522</v>
      </c>
      <c r="J7472" s="3" t="s">
        <v>674</v>
      </c>
      <c r="K7472" s="3" t="s">
        <v>24</v>
      </c>
      <c r="L7472" s="3">
        <v>15.0</v>
      </c>
      <c r="M7472" s="3" t="s">
        <v>25</v>
      </c>
      <c r="N7472" s="3" t="s">
        <v>420</v>
      </c>
      <c r="O7472" s="3" t="s">
        <v>7532</v>
      </c>
      <c r="P7472" s="4">
        <v>33743.0</v>
      </c>
      <c r="Q7472" s="3" t="s">
        <v>132</v>
      </c>
      <c r="S7472" s="3" t="s">
        <v>34</v>
      </c>
    </row>
    <row r="7473">
      <c r="A7473" s="2">
        <v>42318.714895833335</v>
      </c>
      <c r="B7473" s="3">
        <v>53.0</v>
      </c>
      <c r="C7473" s="3" t="s">
        <v>7101</v>
      </c>
      <c r="D7473" s="3">
        <v>22.0</v>
      </c>
      <c r="E7473" s="3" t="s">
        <v>7102</v>
      </c>
      <c r="F7473" s="3">
        <v>6.0</v>
      </c>
      <c r="G7473" s="3">
        <v>12.0</v>
      </c>
      <c r="H7473" s="3" t="s">
        <v>672</v>
      </c>
      <c r="I7473" s="3" t="s">
        <v>7522</v>
      </c>
      <c r="J7473" s="3" t="s">
        <v>674</v>
      </c>
      <c r="K7473" s="3" t="s">
        <v>24</v>
      </c>
      <c r="L7473" s="3">
        <v>16.0</v>
      </c>
      <c r="M7473" s="3" t="s">
        <v>30</v>
      </c>
      <c r="N7473" s="3" t="s">
        <v>94</v>
      </c>
      <c r="O7473" s="3" t="s">
        <v>71</v>
      </c>
      <c r="P7473" s="4">
        <v>19828.0</v>
      </c>
      <c r="Q7473" s="3" t="s">
        <v>132</v>
      </c>
      <c r="S7473" s="3" t="s">
        <v>34</v>
      </c>
    </row>
    <row r="7474">
      <c r="A7474" s="2">
        <v>42318.714895833335</v>
      </c>
      <c r="B7474" s="3">
        <v>53.0</v>
      </c>
      <c r="C7474" s="3" t="s">
        <v>7101</v>
      </c>
      <c r="D7474" s="3">
        <v>22.0</v>
      </c>
      <c r="E7474" s="3" t="s">
        <v>7102</v>
      </c>
      <c r="F7474" s="3">
        <v>6.0</v>
      </c>
      <c r="G7474" s="3">
        <v>12.0</v>
      </c>
      <c r="H7474" s="3" t="s">
        <v>672</v>
      </c>
      <c r="I7474" s="3" t="s">
        <v>7522</v>
      </c>
      <c r="J7474" s="3" t="s">
        <v>674</v>
      </c>
      <c r="K7474" s="3" t="s">
        <v>24</v>
      </c>
      <c r="L7474" s="3">
        <v>17.0</v>
      </c>
      <c r="M7474" s="3" t="s">
        <v>25</v>
      </c>
      <c r="N7474" s="3" t="s">
        <v>7533</v>
      </c>
      <c r="O7474" s="3" t="s">
        <v>2150</v>
      </c>
      <c r="P7474" s="4">
        <v>17230.0</v>
      </c>
      <c r="Q7474" s="3" t="s">
        <v>49</v>
      </c>
      <c r="S7474" s="3" t="s">
        <v>34</v>
      </c>
    </row>
    <row r="7475">
      <c r="A7475" s="2">
        <v>42318.714895833335</v>
      </c>
      <c r="B7475" s="3">
        <v>53.0</v>
      </c>
      <c r="C7475" s="3" t="s">
        <v>7101</v>
      </c>
      <c r="D7475" s="3">
        <v>29.0</v>
      </c>
      <c r="E7475" s="3" t="s">
        <v>7127</v>
      </c>
      <c r="F7475" s="3">
        <v>6.0</v>
      </c>
      <c r="G7475" s="3">
        <v>12.0</v>
      </c>
      <c r="H7475" s="3" t="s">
        <v>672</v>
      </c>
      <c r="I7475" s="3" t="s">
        <v>7522</v>
      </c>
      <c r="J7475" s="3" t="s">
        <v>674</v>
      </c>
      <c r="K7475" s="3" t="s">
        <v>24</v>
      </c>
      <c r="L7475" s="3">
        <v>1.0</v>
      </c>
      <c r="M7475" s="3" t="s">
        <v>25</v>
      </c>
      <c r="N7475" s="3" t="s">
        <v>7534</v>
      </c>
      <c r="O7475" s="3" t="s">
        <v>384</v>
      </c>
      <c r="P7475" s="4">
        <v>31866.0</v>
      </c>
      <c r="Q7475" s="3" t="s">
        <v>115</v>
      </c>
      <c r="S7475" s="3" t="s">
        <v>34</v>
      </c>
    </row>
    <row r="7476">
      <c r="A7476" s="2">
        <v>42318.714895833335</v>
      </c>
      <c r="B7476" s="3">
        <v>53.0</v>
      </c>
      <c r="C7476" s="3" t="s">
        <v>7101</v>
      </c>
      <c r="D7476" s="3">
        <v>29.0</v>
      </c>
      <c r="E7476" s="3" t="s">
        <v>7127</v>
      </c>
      <c r="F7476" s="3">
        <v>6.0</v>
      </c>
      <c r="G7476" s="3">
        <v>12.0</v>
      </c>
      <c r="H7476" s="3" t="s">
        <v>672</v>
      </c>
      <c r="I7476" s="3" t="s">
        <v>7522</v>
      </c>
      <c r="J7476" s="3" t="s">
        <v>674</v>
      </c>
      <c r="K7476" s="3" t="s">
        <v>24</v>
      </c>
      <c r="L7476" s="3">
        <v>2.0</v>
      </c>
      <c r="M7476" s="3" t="s">
        <v>30</v>
      </c>
      <c r="N7476" s="3" t="s">
        <v>1639</v>
      </c>
      <c r="O7476" s="3" t="s">
        <v>193</v>
      </c>
      <c r="P7476" s="4">
        <v>14707.0</v>
      </c>
      <c r="Q7476" s="3" t="s">
        <v>117</v>
      </c>
      <c r="S7476" s="3" t="s">
        <v>34</v>
      </c>
    </row>
    <row r="7477">
      <c r="A7477" s="2">
        <v>42318.714895833335</v>
      </c>
      <c r="B7477" s="3">
        <v>53.0</v>
      </c>
      <c r="C7477" s="3" t="s">
        <v>7101</v>
      </c>
      <c r="D7477" s="3">
        <v>29.0</v>
      </c>
      <c r="E7477" s="3" t="s">
        <v>7127</v>
      </c>
      <c r="F7477" s="3">
        <v>6.0</v>
      </c>
      <c r="G7477" s="3">
        <v>12.0</v>
      </c>
      <c r="H7477" s="3" t="s">
        <v>672</v>
      </c>
      <c r="I7477" s="3" t="s">
        <v>7522</v>
      </c>
      <c r="J7477" s="3" t="s">
        <v>674</v>
      </c>
      <c r="K7477" s="3" t="s">
        <v>24</v>
      </c>
      <c r="L7477" s="3">
        <v>3.0</v>
      </c>
      <c r="M7477" s="3" t="s">
        <v>25</v>
      </c>
      <c r="N7477" s="3" t="s">
        <v>7535</v>
      </c>
      <c r="O7477" s="3" t="s">
        <v>1068</v>
      </c>
      <c r="P7477" s="4">
        <v>23598.0</v>
      </c>
      <c r="Q7477" s="3" t="s">
        <v>228</v>
      </c>
      <c r="S7477" s="3" t="s">
        <v>34</v>
      </c>
    </row>
    <row r="7478">
      <c r="A7478" s="2">
        <v>42318.714895833335</v>
      </c>
      <c r="B7478" s="3">
        <v>53.0</v>
      </c>
      <c r="C7478" s="3" t="s">
        <v>7101</v>
      </c>
      <c r="D7478" s="3">
        <v>29.0</v>
      </c>
      <c r="E7478" s="3" t="s">
        <v>7127</v>
      </c>
      <c r="F7478" s="3">
        <v>6.0</v>
      </c>
      <c r="G7478" s="3">
        <v>12.0</v>
      </c>
      <c r="H7478" s="3" t="s">
        <v>672</v>
      </c>
      <c r="I7478" s="3" t="s">
        <v>7522</v>
      </c>
      <c r="J7478" s="3" t="s">
        <v>674</v>
      </c>
      <c r="K7478" s="3" t="s">
        <v>24</v>
      </c>
      <c r="L7478" s="3">
        <v>4.0</v>
      </c>
      <c r="M7478" s="3" t="s">
        <v>30</v>
      </c>
      <c r="N7478" s="3" t="s">
        <v>1046</v>
      </c>
      <c r="O7478" s="3" t="s">
        <v>4833</v>
      </c>
      <c r="P7478" s="4">
        <v>28185.0</v>
      </c>
      <c r="Q7478" s="3" t="s">
        <v>115</v>
      </c>
      <c r="S7478" s="3" t="s">
        <v>34</v>
      </c>
    </row>
    <row r="7479">
      <c r="A7479" s="2">
        <v>42318.714895833335</v>
      </c>
      <c r="B7479" s="3">
        <v>53.0</v>
      </c>
      <c r="C7479" s="3" t="s">
        <v>7101</v>
      </c>
      <c r="D7479" s="3">
        <v>29.0</v>
      </c>
      <c r="E7479" s="3" t="s">
        <v>7127</v>
      </c>
      <c r="F7479" s="3">
        <v>6.0</v>
      </c>
      <c r="G7479" s="3">
        <v>12.0</v>
      </c>
      <c r="H7479" s="3" t="s">
        <v>672</v>
      </c>
      <c r="I7479" s="3" t="s">
        <v>7522</v>
      </c>
      <c r="J7479" s="3" t="s">
        <v>674</v>
      </c>
      <c r="K7479" s="3" t="s">
        <v>24</v>
      </c>
      <c r="L7479" s="3">
        <v>5.0</v>
      </c>
      <c r="M7479" s="3" t="s">
        <v>25</v>
      </c>
      <c r="N7479" s="3" t="s">
        <v>7536</v>
      </c>
      <c r="O7479" s="3" t="s">
        <v>91</v>
      </c>
      <c r="P7479" s="4">
        <v>17537.0</v>
      </c>
      <c r="Q7479" s="3" t="s">
        <v>145</v>
      </c>
      <c r="S7479" s="3" t="s">
        <v>34</v>
      </c>
    </row>
    <row r="7480">
      <c r="A7480" s="2">
        <v>42318.714895833335</v>
      </c>
      <c r="B7480" s="3">
        <v>53.0</v>
      </c>
      <c r="C7480" s="3" t="s">
        <v>7101</v>
      </c>
      <c r="D7480" s="3">
        <v>29.0</v>
      </c>
      <c r="E7480" s="3" t="s">
        <v>7127</v>
      </c>
      <c r="F7480" s="3">
        <v>6.0</v>
      </c>
      <c r="G7480" s="3">
        <v>12.0</v>
      </c>
      <c r="H7480" s="3" t="s">
        <v>672</v>
      </c>
      <c r="I7480" s="3" t="s">
        <v>7522</v>
      </c>
      <c r="J7480" s="3" t="s">
        <v>674</v>
      </c>
      <c r="K7480" s="3" t="s">
        <v>24</v>
      </c>
      <c r="L7480" s="3">
        <v>6.0</v>
      </c>
      <c r="M7480" s="3" t="s">
        <v>30</v>
      </c>
      <c r="N7480" s="3" t="s">
        <v>988</v>
      </c>
      <c r="O7480" s="3" t="s">
        <v>746</v>
      </c>
      <c r="P7480" s="4">
        <v>27317.0</v>
      </c>
      <c r="Q7480" s="3" t="s">
        <v>372</v>
      </c>
      <c r="S7480" s="3" t="s">
        <v>34</v>
      </c>
    </row>
    <row r="7481">
      <c r="A7481" s="2">
        <v>42318.714895833335</v>
      </c>
      <c r="B7481" s="3">
        <v>53.0</v>
      </c>
      <c r="C7481" s="3" t="s">
        <v>7101</v>
      </c>
      <c r="D7481" s="3">
        <v>29.0</v>
      </c>
      <c r="E7481" s="3" t="s">
        <v>7127</v>
      </c>
      <c r="F7481" s="3">
        <v>6.0</v>
      </c>
      <c r="G7481" s="3">
        <v>12.0</v>
      </c>
      <c r="H7481" s="3" t="s">
        <v>672</v>
      </c>
      <c r="I7481" s="3" t="s">
        <v>7522</v>
      </c>
      <c r="J7481" s="3" t="s">
        <v>674</v>
      </c>
      <c r="K7481" s="3" t="s">
        <v>24</v>
      </c>
      <c r="L7481" s="3">
        <v>7.0</v>
      </c>
      <c r="M7481" s="3" t="s">
        <v>25</v>
      </c>
      <c r="N7481" s="3" t="s">
        <v>7537</v>
      </c>
      <c r="O7481" s="3" t="s">
        <v>95</v>
      </c>
      <c r="P7481" s="4">
        <v>20651.0</v>
      </c>
      <c r="Q7481" s="3" t="s">
        <v>169</v>
      </c>
      <c r="S7481" s="3" t="s">
        <v>34</v>
      </c>
    </row>
    <row r="7482">
      <c r="A7482" s="2">
        <v>42318.714895833335</v>
      </c>
      <c r="B7482" s="3">
        <v>53.0</v>
      </c>
      <c r="C7482" s="3" t="s">
        <v>7101</v>
      </c>
      <c r="D7482" s="3">
        <v>29.0</v>
      </c>
      <c r="E7482" s="3" t="s">
        <v>7127</v>
      </c>
      <c r="F7482" s="3">
        <v>6.0</v>
      </c>
      <c r="G7482" s="3">
        <v>12.0</v>
      </c>
      <c r="H7482" s="3" t="s">
        <v>672</v>
      </c>
      <c r="I7482" s="3" t="s">
        <v>7522</v>
      </c>
      <c r="J7482" s="3" t="s">
        <v>674</v>
      </c>
      <c r="K7482" s="3" t="s">
        <v>24</v>
      </c>
      <c r="L7482" s="3">
        <v>8.0</v>
      </c>
      <c r="M7482" s="3" t="s">
        <v>30</v>
      </c>
      <c r="N7482" s="3" t="s">
        <v>4894</v>
      </c>
      <c r="O7482" s="3" t="s">
        <v>225</v>
      </c>
      <c r="P7482" s="4">
        <v>20924.0</v>
      </c>
      <c r="Q7482" s="3" t="s">
        <v>60</v>
      </c>
      <c r="S7482" s="3" t="s">
        <v>34</v>
      </c>
    </row>
    <row r="7483">
      <c r="A7483" s="2">
        <v>42318.714895833335</v>
      </c>
      <c r="B7483" s="3">
        <v>53.0</v>
      </c>
      <c r="C7483" s="3" t="s">
        <v>7101</v>
      </c>
      <c r="D7483" s="3">
        <v>29.0</v>
      </c>
      <c r="E7483" s="3" t="s">
        <v>7127</v>
      </c>
      <c r="F7483" s="3">
        <v>6.0</v>
      </c>
      <c r="G7483" s="3">
        <v>12.0</v>
      </c>
      <c r="H7483" s="3" t="s">
        <v>672</v>
      </c>
      <c r="I7483" s="3" t="s">
        <v>7522</v>
      </c>
      <c r="J7483" s="3" t="s">
        <v>674</v>
      </c>
      <c r="K7483" s="3" t="s">
        <v>24</v>
      </c>
      <c r="L7483" s="3">
        <v>9.0</v>
      </c>
      <c r="M7483" s="3" t="s">
        <v>25</v>
      </c>
      <c r="N7483" s="3" t="s">
        <v>3110</v>
      </c>
      <c r="O7483" s="3" t="s">
        <v>1988</v>
      </c>
      <c r="P7483" s="4">
        <v>26423.0</v>
      </c>
      <c r="Q7483" s="3" t="s">
        <v>37</v>
      </c>
      <c r="S7483" s="3" t="s">
        <v>34</v>
      </c>
    </row>
    <row r="7484">
      <c r="A7484" s="2">
        <v>42318.714895833335</v>
      </c>
      <c r="B7484" s="3">
        <v>53.0</v>
      </c>
      <c r="C7484" s="3" t="s">
        <v>7101</v>
      </c>
      <c r="D7484" s="3">
        <v>29.0</v>
      </c>
      <c r="E7484" s="3" t="s">
        <v>7127</v>
      </c>
      <c r="F7484" s="3">
        <v>6.0</v>
      </c>
      <c r="G7484" s="3">
        <v>12.0</v>
      </c>
      <c r="H7484" s="3" t="s">
        <v>672</v>
      </c>
      <c r="I7484" s="3" t="s">
        <v>7522</v>
      </c>
      <c r="J7484" s="3" t="s">
        <v>674</v>
      </c>
      <c r="K7484" s="3" t="s">
        <v>24</v>
      </c>
      <c r="L7484" s="3">
        <v>10.0</v>
      </c>
      <c r="M7484" s="3" t="s">
        <v>30</v>
      </c>
      <c r="N7484" s="3" t="s">
        <v>7538</v>
      </c>
      <c r="O7484" s="3" t="s">
        <v>139</v>
      </c>
      <c r="P7484" s="4">
        <v>19430.0</v>
      </c>
      <c r="Q7484" s="3" t="s">
        <v>40</v>
      </c>
      <c r="S7484" s="3" t="s">
        <v>34</v>
      </c>
    </row>
    <row r="7485">
      <c r="A7485" s="2">
        <v>42318.714895833335</v>
      </c>
      <c r="B7485" s="3">
        <v>53.0</v>
      </c>
      <c r="C7485" s="3" t="s">
        <v>7101</v>
      </c>
      <c r="D7485" s="3">
        <v>29.0</v>
      </c>
      <c r="E7485" s="3" t="s">
        <v>7127</v>
      </c>
      <c r="F7485" s="3">
        <v>6.0</v>
      </c>
      <c r="G7485" s="3">
        <v>12.0</v>
      </c>
      <c r="H7485" s="3" t="s">
        <v>672</v>
      </c>
      <c r="I7485" s="3" t="s">
        <v>7522</v>
      </c>
      <c r="J7485" s="3" t="s">
        <v>674</v>
      </c>
      <c r="K7485" s="3" t="s">
        <v>24</v>
      </c>
      <c r="L7485" s="3">
        <v>11.0</v>
      </c>
      <c r="M7485" s="3" t="s">
        <v>25</v>
      </c>
      <c r="N7485" s="3" t="s">
        <v>7539</v>
      </c>
      <c r="O7485" s="3" t="s">
        <v>427</v>
      </c>
      <c r="P7485" s="4">
        <v>21133.0</v>
      </c>
      <c r="Q7485" s="3" t="s">
        <v>372</v>
      </c>
      <c r="S7485" s="3" t="s">
        <v>34</v>
      </c>
    </row>
    <row r="7486">
      <c r="A7486" s="2">
        <v>42318.714895833335</v>
      </c>
      <c r="B7486" s="3">
        <v>53.0</v>
      </c>
      <c r="C7486" s="3" t="s">
        <v>7101</v>
      </c>
      <c r="D7486" s="3">
        <v>29.0</v>
      </c>
      <c r="E7486" s="3" t="s">
        <v>7127</v>
      </c>
      <c r="F7486" s="3">
        <v>6.0</v>
      </c>
      <c r="G7486" s="3">
        <v>12.0</v>
      </c>
      <c r="H7486" s="3" t="s">
        <v>672</v>
      </c>
      <c r="I7486" s="3" t="s">
        <v>7522</v>
      </c>
      <c r="J7486" s="3" t="s">
        <v>674</v>
      </c>
      <c r="K7486" s="3" t="s">
        <v>24</v>
      </c>
      <c r="L7486" s="3">
        <v>12.0</v>
      </c>
      <c r="M7486" s="3" t="s">
        <v>30</v>
      </c>
      <c r="N7486" s="3" t="s">
        <v>7540</v>
      </c>
      <c r="O7486" s="3" t="s">
        <v>225</v>
      </c>
      <c r="P7486" s="4">
        <v>20572.0</v>
      </c>
      <c r="Q7486" s="3" t="s">
        <v>60</v>
      </c>
      <c r="S7486" s="3" t="s">
        <v>34</v>
      </c>
    </row>
    <row r="7487">
      <c r="A7487" s="2">
        <v>42318.714895833335</v>
      </c>
      <c r="B7487" s="3">
        <v>53.0</v>
      </c>
      <c r="C7487" s="3" t="s">
        <v>7101</v>
      </c>
      <c r="D7487" s="3">
        <v>29.0</v>
      </c>
      <c r="E7487" s="3" t="s">
        <v>7127</v>
      </c>
      <c r="F7487" s="3">
        <v>6.0</v>
      </c>
      <c r="G7487" s="3">
        <v>12.0</v>
      </c>
      <c r="H7487" s="3" t="s">
        <v>672</v>
      </c>
      <c r="I7487" s="3" t="s">
        <v>7522</v>
      </c>
      <c r="J7487" s="3" t="s">
        <v>674</v>
      </c>
      <c r="K7487" s="3" t="s">
        <v>24</v>
      </c>
      <c r="L7487" s="3">
        <v>13.0</v>
      </c>
      <c r="M7487" s="3" t="s">
        <v>25</v>
      </c>
      <c r="N7487" s="3" t="s">
        <v>6374</v>
      </c>
      <c r="O7487" s="3" t="s">
        <v>366</v>
      </c>
      <c r="P7487" s="4">
        <v>31957.0</v>
      </c>
      <c r="Q7487" s="3" t="s">
        <v>110</v>
      </c>
      <c r="S7487" s="3" t="s">
        <v>34</v>
      </c>
    </row>
    <row r="7488">
      <c r="A7488" s="2">
        <v>42318.714895833335</v>
      </c>
      <c r="B7488" s="3">
        <v>53.0</v>
      </c>
      <c r="C7488" s="3" t="s">
        <v>7101</v>
      </c>
      <c r="D7488" s="3">
        <v>29.0</v>
      </c>
      <c r="E7488" s="3" t="s">
        <v>7127</v>
      </c>
      <c r="F7488" s="3">
        <v>6.0</v>
      </c>
      <c r="G7488" s="3">
        <v>12.0</v>
      </c>
      <c r="H7488" s="3" t="s">
        <v>672</v>
      </c>
      <c r="I7488" s="3" t="s">
        <v>7522</v>
      </c>
      <c r="J7488" s="3" t="s">
        <v>674</v>
      </c>
      <c r="K7488" s="3" t="s">
        <v>24</v>
      </c>
      <c r="L7488" s="3">
        <v>14.0</v>
      </c>
      <c r="M7488" s="3" t="s">
        <v>30</v>
      </c>
      <c r="N7488" s="3" t="s">
        <v>7539</v>
      </c>
      <c r="O7488" s="3" t="s">
        <v>919</v>
      </c>
      <c r="P7488" s="4">
        <v>22048.0</v>
      </c>
      <c r="Q7488" s="3" t="s">
        <v>110</v>
      </c>
      <c r="S7488" s="3" t="s">
        <v>34</v>
      </c>
    </row>
    <row r="7489">
      <c r="A7489" s="2">
        <v>42318.714895833335</v>
      </c>
      <c r="B7489" s="3">
        <v>53.0</v>
      </c>
      <c r="C7489" s="3" t="s">
        <v>7101</v>
      </c>
      <c r="D7489" s="3">
        <v>29.0</v>
      </c>
      <c r="E7489" s="3" t="s">
        <v>7127</v>
      </c>
      <c r="F7489" s="3">
        <v>6.0</v>
      </c>
      <c r="G7489" s="3">
        <v>12.0</v>
      </c>
      <c r="H7489" s="3" t="s">
        <v>672</v>
      </c>
      <c r="I7489" s="3" t="s">
        <v>7522</v>
      </c>
      <c r="J7489" s="3" t="s">
        <v>674</v>
      </c>
      <c r="K7489" s="3" t="s">
        <v>24</v>
      </c>
      <c r="L7489" s="3">
        <v>15.0</v>
      </c>
      <c r="M7489" s="3" t="s">
        <v>25</v>
      </c>
      <c r="N7489" s="3" t="s">
        <v>7409</v>
      </c>
      <c r="O7489" s="3" t="s">
        <v>7541</v>
      </c>
      <c r="P7489" s="4">
        <v>34111.0</v>
      </c>
      <c r="Q7489" s="3" t="s">
        <v>191</v>
      </c>
      <c r="S7489" s="3" t="s">
        <v>34</v>
      </c>
    </row>
    <row r="7490">
      <c r="A7490" s="2">
        <v>42318.714895833335</v>
      </c>
      <c r="B7490" s="3">
        <v>53.0</v>
      </c>
      <c r="C7490" s="3" t="s">
        <v>7101</v>
      </c>
      <c r="D7490" s="3">
        <v>29.0</v>
      </c>
      <c r="E7490" s="3" t="s">
        <v>7127</v>
      </c>
      <c r="F7490" s="3">
        <v>6.0</v>
      </c>
      <c r="G7490" s="3">
        <v>12.0</v>
      </c>
      <c r="H7490" s="3" t="s">
        <v>672</v>
      </c>
      <c r="I7490" s="3" t="s">
        <v>7522</v>
      </c>
      <c r="J7490" s="3" t="s">
        <v>674</v>
      </c>
      <c r="K7490" s="3" t="s">
        <v>24</v>
      </c>
      <c r="L7490" s="3">
        <v>16.0</v>
      </c>
      <c r="M7490" s="3" t="s">
        <v>30</v>
      </c>
      <c r="N7490" s="3" t="s">
        <v>7542</v>
      </c>
      <c r="O7490" s="3" t="s">
        <v>605</v>
      </c>
      <c r="P7490" s="4">
        <v>27376.0</v>
      </c>
      <c r="Q7490" s="3" t="s">
        <v>132</v>
      </c>
      <c r="S7490" s="3" t="s">
        <v>34</v>
      </c>
    </row>
    <row r="7491">
      <c r="A7491" s="2">
        <v>42318.714895833335</v>
      </c>
      <c r="B7491" s="3">
        <v>53.0</v>
      </c>
      <c r="C7491" s="3" t="s">
        <v>7101</v>
      </c>
      <c r="D7491" s="3">
        <v>29.0</v>
      </c>
      <c r="E7491" s="3" t="s">
        <v>7127</v>
      </c>
      <c r="F7491" s="3">
        <v>6.0</v>
      </c>
      <c r="G7491" s="3">
        <v>12.0</v>
      </c>
      <c r="H7491" s="3" t="s">
        <v>672</v>
      </c>
      <c r="I7491" s="3" t="s">
        <v>7522</v>
      </c>
      <c r="J7491" s="3" t="s">
        <v>674</v>
      </c>
      <c r="K7491" s="3" t="s">
        <v>24</v>
      </c>
      <c r="L7491" s="3">
        <v>17.0</v>
      </c>
      <c r="M7491" s="3" t="s">
        <v>25</v>
      </c>
      <c r="N7491" s="3" t="s">
        <v>631</v>
      </c>
      <c r="O7491" s="3" t="s">
        <v>102</v>
      </c>
      <c r="P7491" s="4">
        <v>23142.0</v>
      </c>
      <c r="Q7491" s="3" t="s">
        <v>169</v>
      </c>
      <c r="S7491" s="3" t="s">
        <v>34</v>
      </c>
    </row>
    <row r="7492">
      <c r="A7492" s="2">
        <v>42318.714895833335</v>
      </c>
      <c r="B7492" s="3">
        <v>53.0</v>
      </c>
      <c r="C7492" s="3" t="s">
        <v>7101</v>
      </c>
      <c r="D7492" s="3">
        <v>29.0</v>
      </c>
      <c r="E7492" s="3" t="s">
        <v>7127</v>
      </c>
      <c r="F7492" s="3">
        <v>6.0</v>
      </c>
      <c r="G7492" s="3">
        <v>12.0</v>
      </c>
      <c r="H7492" s="3" t="s">
        <v>672</v>
      </c>
      <c r="I7492" s="3" t="s">
        <v>7522</v>
      </c>
      <c r="J7492" s="3" t="s">
        <v>674</v>
      </c>
      <c r="K7492" s="3" t="s">
        <v>24</v>
      </c>
      <c r="L7492" s="3">
        <v>18.0</v>
      </c>
      <c r="M7492" s="3" t="s">
        <v>30</v>
      </c>
      <c r="N7492" s="3" t="s">
        <v>7543</v>
      </c>
      <c r="O7492" s="3" t="s">
        <v>7544</v>
      </c>
      <c r="P7492" s="4">
        <v>24998.0</v>
      </c>
      <c r="Q7492" s="3" t="s">
        <v>228</v>
      </c>
      <c r="S7492" s="3" t="s">
        <v>34</v>
      </c>
    </row>
    <row r="7493">
      <c r="A7493" s="2">
        <v>42318.714895833335</v>
      </c>
      <c r="B7493" s="3">
        <v>53.0</v>
      </c>
      <c r="C7493" s="3" t="s">
        <v>7101</v>
      </c>
      <c r="D7493" s="3">
        <v>29.0</v>
      </c>
      <c r="E7493" s="3" t="s">
        <v>7127</v>
      </c>
      <c r="F7493" s="3">
        <v>6.0</v>
      </c>
      <c r="G7493" s="3">
        <v>12.0</v>
      </c>
      <c r="H7493" s="3" t="s">
        <v>672</v>
      </c>
      <c r="I7493" s="3" t="s">
        <v>7522</v>
      </c>
      <c r="J7493" s="3" t="s">
        <v>674</v>
      </c>
      <c r="K7493" s="3" t="s">
        <v>24</v>
      </c>
      <c r="L7493" s="3">
        <v>19.0</v>
      </c>
      <c r="M7493" s="3" t="s">
        <v>25</v>
      </c>
      <c r="N7493" s="3" t="s">
        <v>7545</v>
      </c>
      <c r="O7493" s="3" t="s">
        <v>69</v>
      </c>
      <c r="P7493" s="4">
        <v>25399.0</v>
      </c>
      <c r="Q7493" s="3" t="s">
        <v>132</v>
      </c>
      <c r="S7493" s="3" t="s">
        <v>34</v>
      </c>
    </row>
    <row r="7494">
      <c r="A7494" s="2">
        <v>42318.714895833335</v>
      </c>
      <c r="B7494" s="3">
        <v>53.0</v>
      </c>
      <c r="C7494" s="3" t="s">
        <v>7101</v>
      </c>
      <c r="D7494" s="3">
        <v>29.0</v>
      </c>
      <c r="E7494" s="3" t="s">
        <v>7127</v>
      </c>
      <c r="F7494" s="3">
        <v>6.0</v>
      </c>
      <c r="G7494" s="3">
        <v>12.0</v>
      </c>
      <c r="H7494" s="3" t="s">
        <v>672</v>
      </c>
      <c r="I7494" s="3" t="s">
        <v>7522</v>
      </c>
      <c r="J7494" s="3" t="s">
        <v>674</v>
      </c>
      <c r="K7494" s="3" t="s">
        <v>24</v>
      </c>
      <c r="L7494" s="3">
        <v>20.0</v>
      </c>
      <c r="M7494" s="3" t="s">
        <v>30</v>
      </c>
      <c r="N7494" s="3" t="s">
        <v>1329</v>
      </c>
      <c r="O7494" s="3" t="s">
        <v>683</v>
      </c>
      <c r="P7494" s="4">
        <v>17655.0</v>
      </c>
      <c r="Q7494" s="3" t="s">
        <v>86</v>
      </c>
      <c r="S7494" s="3" t="s">
        <v>34</v>
      </c>
    </row>
    <row r="7495">
      <c r="A7495" s="2">
        <v>42318.714895833335</v>
      </c>
      <c r="B7495" s="3">
        <v>53.0</v>
      </c>
      <c r="C7495" s="3" t="s">
        <v>7101</v>
      </c>
      <c r="D7495" s="3">
        <v>29.0</v>
      </c>
      <c r="E7495" s="3" t="s">
        <v>7127</v>
      </c>
      <c r="F7495" s="3">
        <v>6.0</v>
      </c>
      <c r="G7495" s="3">
        <v>12.0</v>
      </c>
      <c r="H7495" s="3" t="s">
        <v>672</v>
      </c>
      <c r="I7495" s="3" t="s">
        <v>7522</v>
      </c>
      <c r="J7495" s="3" t="s">
        <v>674</v>
      </c>
      <c r="K7495" s="3" t="s">
        <v>24</v>
      </c>
      <c r="L7495" s="3">
        <v>21.0</v>
      </c>
      <c r="M7495" s="3" t="s">
        <v>25</v>
      </c>
      <c r="N7495" s="3" t="s">
        <v>3041</v>
      </c>
      <c r="O7495" s="3" t="s">
        <v>204</v>
      </c>
      <c r="P7495" s="4">
        <v>17217.0</v>
      </c>
      <c r="Q7495" s="3" t="s">
        <v>169</v>
      </c>
      <c r="S7495" s="3" t="s">
        <v>34</v>
      </c>
    </row>
    <row r="7496">
      <c r="A7496" s="2">
        <v>42318.714895833335</v>
      </c>
      <c r="B7496" s="3">
        <v>53.0</v>
      </c>
      <c r="C7496" s="3" t="s">
        <v>7101</v>
      </c>
      <c r="D7496" s="3">
        <v>29.0</v>
      </c>
      <c r="E7496" s="3" t="s">
        <v>7127</v>
      </c>
      <c r="F7496" s="3">
        <v>6.0</v>
      </c>
      <c r="G7496" s="3">
        <v>12.0</v>
      </c>
      <c r="H7496" s="3" t="s">
        <v>672</v>
      </c>
      <c r="I7496" s="3" t="s">
        <v>7522</v>
      </c>
      <c r="J7496" s="3" t="s">
        <v>674</v>
      </c>
      <c r="K7496" s="3" t="s">
        <v>24</v>
      </c>
      <c r="L7496" s="3">
        <v>22.0</v>
      </c>
      <c r="M7496" s="3" t="s">
        <v>30</v>
      </c>
      <c r="N7496" s="3" t="s">
        <v>7546</v>
      </c>
      <c r="O7496" s="3" t="s">
        <v>639</v>
      </c>
      <c r="P7496" s="4">
        <v>20220.0</v>
      </c>
      <c r="Q7496" s="3" t="s">
        <v>37</v>
      </c>
      <c r="S7496" s="3" t="s">
        <v>34</v>
      </c>
    </row>
    <row r="7497">
      <c r="A7497" s="2">
        <v>42318.714895833335</v>
      </c>
      <c r="B7497" s="3">
        <v>53.0</v>
      </c>
      <c r="C7497" s="3" t="s">
        <v>7101</v>
      </c>
      <c r="D7497" s="3">
        <v>29.0</v>
      </c>
      <c r="E7497" s="3" t="s">
        <v>7127</v>
      </c>
      <c r="F7497" s="3">
        <v>6.0</v>
      </c>
      <c r="G7497" s="3">
        <v>12.0</v>
      </c>
      <c r="H7497" s="3" t="s">
        <v>672</v>
      </c>
      <c r="I7497" s="3" t="s">
        <v>7522</v>
      </c>
      <c r="J7497" s="3" t="s">
        <v>674</v>
      </c>
      <c r="K7497" s="3" t="s">
        <v>24</v>
      </c>
      <c r="L7497" s="3">
        <v>23.0</v>
      </c>
      <c r="M7497" s="3" t="s">
        <v>25</v>
      </c>
      <c r="N7497" s="3" t="s">
        <v>7547</v>
      </c>
      <c r="O7497" s="3" t="s">
        <v>69</v>
      </c>
      <c r="P7497" s="4">
        <v>16238.0</v>
      </c>
      <c r="Q7497" s="3" t="s">
        <v>49</v>
      </c>
      <c r="S7497" s="3" t="s">
        <v>34</v>
      </c>
    </row>
    <row r="7498">
      <c r="A7498" s="2">
        <v>42318.714895833335</v>
      </c>
      <c r="B7498" s="3">
        <v>53.0</v>
      </c>
      <c r="C7498" s="3" t="s">
        <v>7101</v>
      </c>
      <c r="D7498" s="3">
        <v>29.0</v>
      </c>
      <c r="E7498" s="3" t="s">
        <v>7127</v>
      </c>
      <c r="F7498" s="3">
        <v>6.0</v>
      </c>
      <c r="G7498" s="3">
        <v>12.0</v>
      </c>
      <c r="H7498" s="3" t="s">
        <v>672</v>
      </c>
      <c r="I7498" s="3" t="s">
        <v>7522</v>
      </c>
      <c r="J7498" s="3" t="s">
        <v>674</v>
      </c>
      <c r="K7498" s="3" t="s">
        <v>24</v>
      </c>
      <c r="L7498" s="3">
        <v>24.0</v>
      </c>
      <c r="M7498" s="3" t="s">
        <v>30</v>
      </c>
      <c r="N7498" s="3" t="s">
        <v>2534</v>
      </c>
      <c r="O7498" s="3" t="s">
        <v>803</v>
      </c>
      <c r="P7498" s="4">
        <v>20950.0</v>
      </c>
      <c r="Q7498" s="3" t="s">
        <v>145</v>
      </c>
      <c r="S7498" s="3" t="s">
        <v>34</v>
      </c>
    </row>
    <row r="7499">
      <c r="A7499" s="2">
        <v>42318.714895833335</v>
      </c>
      <c r="B7499" s="3">
        <v>53.0</v>
      </c>
      <c r="C7499" s="3" t="s">
        <v>7101</v>
      </c>
      <c r="D7499" s="3">
        <v>29.0</v>
      </c>
      <c r="E7499" s="3" t="s">
        <v>7127</v>
      </c>
      <c r="F7499" s="3">
        <v>6.0</v>
      </c>
      <c r="G7499" s="3">
        <v>12.0</v>
      </c>
      <c r="H7499" s="3" t="s">
        <v>672</v>
      </c>
      <c r="I7499" s="3" t="s">
        <v>7522</v>
      </c>
      <c r="J7499" s="3" t="s">
        <v>674</v>
      </c>
      <c r="K7499" s="3" t="s">
        <v>24</v>
      </c>
      <c r="L7499" s="3">
        <v>25.0</v>
      </c>
      <c r="M7499" s="3" t="s">
        <v>25</v>
      </c>
      <c r="N7499" s="3" t="s">
        <v>7548</v>
      </c>
      <c r="O7499" s="3" t="s">
        <v>180</v>
      </c>
      <c r="P7499" s="4">
        <v>23800.0</v>
      </c>
      <c r="Q7499" s="3" t="s">
        <v>372</v>
      </c>
      <c r="S7499" s="3" t="s">
        <v>34</v>
      </c>
    </row>
    <row r="7500">
      <c r="A7500" s="2">
        <v>42318.714895833335</v>
      </c>
      <c r="B7500" s="3">
        <v>53.0</v>
      </c>
      <c r="C7500" s="3" t="s">
        <v>7101</v>
      </c>
      <c r="D7500" s="3">
        <v>35.0</v>
      </c>
      <c r="E7500" s="3" t="s">
        <v>7158</v>
      </c>
      <c r="F7500" s="3">
        <v>6.0</v>
      </c>
      <c r="G7500" s="3">
        <v>12.0</v>
      </c>
      <c r="H7500" s="3" t="s">
        <v>672</v>
      </c>
      <c r="I7500" s="3" t="s">
        <v>7522</v>
      </c>
      <c r="J7500" s="3" t="s">
        <v>674</v>
      </c>
      <c r="K7500" s="3" t="s">
        <v>272</v>
      </c>
      <c r="L7500" s="3">
        <v>1.0</v>
      </c>
      <c r="M7500" s="3" t="s">
        <v>25</v>
      </c>
      <c r="N7500" s="3" t="s">
        <v>7549</v>
      </c>
      <c r="O7500" s="3" t="s">
        <v>454</v>
      </c>
      <c r="P7500" s="4">
        <v>22777.0</v>
      </c>
      <c r="Q7500" s="3" t="s">
        <v>169</v>
      </c>
      <c r="S7500" s="3" t="s">
        <v>34</v>
      </c>
    </row>
    <row r="7501">
      <c r="A7501" s="2">
        <v>42318.714895833335</v>
      </c>
      <c r="B7501" s="3">
        <v>53.0</v>
      </c>
      <c r="C7501" s="3" t="s">
        <v>7101</v>
      </c>
      <c r="D7501" s="3">
        <v>35.0</v>
      </c>
      <c r="E7501" s="3" t="s">
        <v>7158</v>
      </c>
      <c r="F7501" s="3">
        <v>6.0</v>
      </c>
      <c r="G7501" s="3">
        <v>12.0</v>
      </c>
      <c r="H7501" s="3" t="s">
        <v>672</v>
      </c>
      <c r="I7501" s="3" t="s">
        <v>7522</v>
      </c>
      <c r="J7501" s="3" t="s">
        <v>674</v>
      </c>
      <c r="K7501" s="3" t="s">
        <v>24</v>
      </c>
      <c r="L7501" s="3">
        <v>2.0</v>
      </c>
      <c r="M7501" s="3" t="s">
        <v>30</v>
      </c>
      <c r="N7501" s="3" t="s">
        <v>7533</v>
      </c>
      <c r="O7501" s="3" t="s">
        <v>264</v>
      </c>
      <c r="P7501" s="4">
        <v>31745.0</v>
      </c>
      <c r="Q7501" s="3" t="s">
        <v>153</v>
      </c>
      <c r="S7501" s="3" t="s">
        <v>34</v>
      </c>
    </row>
    <row r="7502">
      <c r="A7502" s="2">
        <v>42318.714895833335</v>
      </c>
      <c r="B7502" s="3">
        <v>53.0</v>
      </c>
      <c r="C7502" s="3" t="s">
        <v>7101</v>
      </c>
      <c r="D7502" s="3">
        <v>35.0</v>
      </c>
      <c r="E7502" s="3" t="s">
        <v>7158</v>
      </c>
      <c r="F7502" s="3">
        <v>6.0</v>
      </c>
      <c r="G7502" s="3">
        <v>12.0</v>
      </c>
      <c r="H7502" s="3" t="s">
        <v>672</v>
      </c>
      <c r="I7502" s="3" t="s">
        <v>7522</v>
      </c>
      <c r="J7502" s="3" t="s">
        <v>674</v>
      </c>
      <c r="K7502" s="3" t="s">
        <v>24</v>
      </c>
      <c r="L7502" s="3">
        <v>3.0</v>
      </c>
      <c r="M7502" s="3" t="s">
        <v>25</v>
      </c>
      <c r="N7502" s="3" t="s">
        <v>7550</v>
      </c>
      <c r="O7502" s="3" t="s">
        <v>95</v>
      </c>
      <c r="P7502" s="4">
        <v>24366.0</v>
      </c>
      <c r="Q7502" s="3" t="s">
        <v>33</v>
      </c>
      <c r="S7502" s="3" t="s">
        <v>34</v>
      </c>
    </row>
    <row r="7503">
      <c r="A7503" s="2">
        <v>42318.714895833335</v>
      </c>
      <c r="B7503" s="3">
        <v>53.0</v>
      </c>
      <c r="C7503" s="3" t="s">
        <v>7101</v>
      </c>
      <c r="D7503" s="3">
        <v>35.0</v>
      </c>
      <c r="E7503" s="3" t="s">
        <v>7158</v>
      </c>
      <c r="F7503" s="3">
        <v>6.0</v>
      </c>
      <c r="G7503" s="3">
        <v>12.0</v>
      </c>
      <c r="H7503" s="3" t="s">
        <v>672</v>
      </c>
      <c r="I7503" s="3" t="s">
        <v>7522</v>
      </c>
      <c r="J7503" s="3" t="s">
        <v>674</v>
      </c>
      <c r="K7503" s="3" t="s">
        <v>24</v>
      </c>
      <c r="L7503" s="3">
        <v>4.0</v>
      </c>
      <c r="M7503" s="3" t="s">
        <v>30</v>
      </c>
      <c r="N7503" s="3" t="s">
        <v>7551</v>
      </c>
      <c r="O7503" s="3" t="s">
        <v>98</v>
      </c>
      <c r="P7503" s="4">
        <v>22306.0</v>
      </c>
      <c r="Q7503" s="3" t="s">
        <v>712</v>
      </c>
      <c r="S7503" s="3" t="s">
        <v>34</v>
      </c>
    </row>
    <row r="7504">
      <c r="A7504" s="2">
        <v>42318.714895833335</v>
      </c>
      <c r="B7504" s="3">
        <v>53.0</v>
      </c>
      <c r="C7504" s="3" t="s">
        <v>7101</v>
      </c>
      <c r="D7504" s="3">
        <v>35.0</v>
      </c>
      <c r="E7504" s="3" t="s">
        <v>7158</v>
      </c>
      <c r="F7504" s="3">
        <v>6.0</v>
      </c>
      <c r="G7504" s="3">
        <v>12.0</v>
      </c>
      <c r="H7504" s="3" t="s">
        <v>672</v>
      </c>
      <c r="I7504" s="3" t="s">
        <v>7522</v>
      </c>
      <c r="J7504" s="3" t="s">
        <v>674</v>
      </c>
      <c r="K7504" s="3" t="s">
        <v>24</v>
      </c>
      <c r="L7504" s="3">
        <v>5.0</v>
      </c>
      <c r="M7504" s="3" t="s">
        <v>25</v>
      </c>
      <c r="N7504" s="3" t="s">
        <v>7552</v>
      </c>
      <c r="O7504" s="3" t="s">
        <v>2093</v>
      </c>
      <c r="P7504" s="4">
        <v>34321.0</v>
      </c>
      <c r="Q7504" s="3" t="s">
        <v>191</v>
      </c>
      <c r="S7504" s="3" t="s">
        <v>34</v>
      </c>
    </row>
    <row r="7505">
      <c r="A7505" s="2">
        <v>42318.714895833335</v>
      </c>
      <c r="B7505" s="3">
        <v>53.0</v>
      </c>
      <c r="C7505" s="3" t="s">
        <v>7101</v>
      </c>
      <c r="D7505" s="3">
        <v>35.0</v>
      </c>
      <c r="E7505" s="3" t="s">
        <v>7158</v>
      </c>
      <c r="F7505" s="3">
        <v>6.0</v>
      </c>
      <c r="G7505" s="3">
        <v>12.0</v>
      </c>
      <c r="H7505" s="3" t="s">
        <v>672</v>
      </c>
      <c r="I7505" s="3" t="s">
        <v>7522</v>
      </c>
      <c r="J7505" s="3" t="s">
        <v>674</v>
      </c>
      <c r="K7505" s="3" t="s">
        <v>24</v>
      </c>
      <c r="L7505" s="3">
        <v>6.0</v>
      </c>
      <c r="M7505" s="3" t="s">
        <v>30</v>
      </c>
      <c r="N7505" s="3" t="s">
        <v>4058</v>
      </c>
      <c r="O7505" s="3" t="s">
        <v>6115</v>
      </c>
      <c r="P7505" s="4">
        <v>12782.0</v>
      </c>
      <c r="Q7505" s="3" t="s">
        <v>105</v>
      </c>
      <c r="S7505" s="3" t="s">
        <v>34</v>
      </c>
    </row>
    <row r="7506">
      <c r="A7506" s="2">
        <v>42318.714895833335</v>
      </c>
      <c r="B7506" s="3">
        <v>53.0</v>
      </c>
      <c r="C7506" s="3" t="s">
        <v>7101</v>
      </c>
      <c r="D7506" s="3">
        <v>35.0</v>
      </c>
      <c r="E7506" s="3" t="s">
        <v>7158</v>
      </c>
      <c r="F7506" s="3">
        <v>6.0</v>
      </c>
      <c r="G7506" s="3">
        <v>12.0</v>
      </c>
      <c r="H7506" s="3" t="s">
        <v>672</v>
      </c>
      <c r="I7506" s="3" t="s">
        <v>7522</v>
      </c>
      <c r="J7506" s="3" t="s">
        <v>674</v>
      </c>
      <c r="K7506" s="3" t="s">
        <v>24</v>
      </c>
      <c r="L7506" s="3">
        <v>7.0</v>
      </c>
      <c r="M7506" s="3" t="s">
        <v>25</v>
      </c>
      <c r="N7506" s="3" t="s">
        <v>3803</v>
      </c>
      <c r="O7506" s="3" t="s">
        <v>417</v>
      </c>
      <c r="P7506" s="4">
        <v>13972.0</v>
      </c>
      <c r="Q7506" s="3" t="s">
        <v>1454</v>
      </c>
      <c r="S7506" s="3" t="s">
        <v>34</v>
      </c>
    </row>
    <row r="7507">
      <c r="A7507" s="2">
        <v>42318.714895833335</v>
      </c>
      <c r="B7507" s="3">
        <v>53.0</v>
      </c>
      <c r="C7507" s="3" t="s">
        <v>7101</v>
      </c>
      <c r="D7507" s="3">
        <v>35.0</v>
      </c>
      <c r="E7507" s="3" t="s">
        <v>7158</v>
      </c>
      <c r="F7507" s="3">
        <v>6.0</v>
      </c>
      <c r="G7507" s="3">
        <v>12.0</v>
      </c>
      <c r="H7507" s="3" t="s">
        <v>672</v>
      </c>
      <c r="I7507" s="3" t="s">
        <v>7522</v>
      </c>
      <c r="J7507" s="3" t="s">
        <v>674</v>
      </c>
      <c r="K7507" s="3" t="s">
        <v>24</v>
      </c>
      <c r="L7507" s="3">
        <v>8.0</v>
      </c>
      <c r="M7507" s="3" t="s">
        <v>30</v>
      </c>
      <c r="N7507" s="3" t="s">
        <v>5332</v>
      </c>
      <c r="O7507" s="3" t="s">
        <v>215</v>
      </c>
      <c r="P7507" s="4">
        <v>23449.0</v>
      </c>
      <c r="Q7507" s="3" t="s">
        <v>153</v>
      </c>
      <c r="S7507" s="3" t="s">
        <v>34</v>
      </c>
    </row>
    <row r="7508">
      <c r="A7508" s="2">
        <v>42318.714895833335</v>
      </c>
      <c r="B7508" s="3">
        <v>53.0</v>
      </c>
      <c r="C7508" s="3" t="s">
        <v>7101</v>
      </c>
      <c r="D7508" s="3">
        <v>35.0</v>
      </c>
      <c r="E7508" s="3" t="s">
        <v>7158</v>
      </c>
      <c r="F7508" s="3">
        <v>6.0</v>
      </c>
      <c r="G7508" s="3">
        <v>12.0</v>
      </c>
      <c r="H7508" s="3" t="s">
        <v>672</v>
      </c>
      <c r="I7508" s="3" t="s">
        <v>7522</v>
      </c>
      <c r="J7508" s="3" t="s">
        <v>674</v>
      </c>
      <c r="K7508" s="3" t="s">
        <v>24</v>
      </c>
      <c r="L7508" s="3">
        <v>9.0</v>
      </c>
      <c r="M7508" s="3" t="s">
        <v>25</v>
      </c>
      <c r="N7508" s="3" t="s">
        <v>7553</v>
      </c>
      <c r="O7508" s="3" t="s">
        <v>1053</v>
      </c>
      <c r="P7508" s="4">
        <v>34660.0</v>
      </c>
      <c r="Q7508" s="3" t="s">
        <v>191</v>
      </c>
      <c r="S7508" s="3" t="s">
        <v>34</v>
      </c>
    </row>
    <row r="7509">
      <c r="A7509" s="2">
        <v>42318.714895833335</v>
      </c>
      <c r="B7509" s="3">
        <v>53.0</v>
      </c>
      <c r="C7509" s="3" t="s">
        <v>7101</v>
      </c>
      <c r="D7509" s="3">
        <v>35.0</v>
      </c>
      <c r="E7509" s="3" t="s">
        <v>7158</v>
      </c>
      <c r="F7509" s="3">
        <v>6.0</v>
      </c>
      <c r="G7509" s="3">
        <v>12.0</v>
      </c>
      <c r="H7509" s="3" t="s">
        <v>672</v>
      </c>
      <c r="I7509" s="3" t="s">
        <v>7522</v>
      </c>
      <c r="J7509" s="3" t="s">
        <v>674</v>
      </c>
      <c r="K7509" s="3" t="s">
        <v>24</v>
      </c>
      <c r="L7509" s="3">
        <v>10.0</v>
      </c>
      <c r="M7509" s="3" t="s">
        <v>30</v>
      </c>
      <c r="N7509" s="3" t="s">
        <v>2536</v>
      </c>
      <c r="O7509" s="3" t="s">
        <v>490</v>
      </c>
      <c r="P7509" s="4">
        <v>17900.0</v>
      </c>
      <c r="Q7509" s="3" t="s">
        <v>117</v>
      </c>
      <c r="S7509" s="3" t="s">
        <v>34</v>
      </c>
    </row>
    <row r="7510">
      <c r="A7510" s="2">
        <v>42318.714895833335</v>
      </c>
      <c r="B7510" s="3">
        <v>53.0</v>
      </c>
      <c r="C7510" s="3" t="s">
        <v>7101</v>
      </c>
      <c r="D7510" s="3">
        <v>35.0</v>
      </c>
      <c r="E7510" s="3" t="s">
        <v>7158</v>
      </c>
      <c r="F7510" s="3">
        <v>6.0</v>
      </c>
      <c r="G7510" s="3">
        <v>12.0</v>
      </c>
      <c r="H7510" s="3" t="s">
        <v>672</v>
      </c>
      <c r="I7510" s="3" t="s">
        <v>7522</v>
      </c>
      <c r="J7510" s="3" t="s">
        <v>674</v>
      </c>
      <c r="K7510" s="3" t="s">
        <v>24</v>
      </c>
      <c r="L7510" s="3">
        <v>11.0</v>
      </c>
      <c r="M7510" s="3" t="s">
        <v>25</v>
      </c>
      <c r="N7510" s="3" t="s">
        <v>7554</v>
      </c>
      <c r="O7510" s="3" t="s">
        <v>251</v>
      </c>
      <c r="P7510" s="4">
        <v>25401.0</v>
      </c>
      <c r="Q7510" s="3" t="s">
        <v>1955</v>
      </c>
      <c r="S7510" s="3" t="s">
        <v>34</v>
      </c>
    </row>
    <row r="7511">
      <c r="A7511" s="2">
        <v>42318.714895833335</v>
      </c>
      <c r="B7511" s="3">
        <v>53.0</v>
      </c>
      <c r="C7511" s="3" t="s">
        <v>7101</v>
      </c>
      <c r="D7511" s="3">
        <v>35.0</v>
      </c>
      <c r="E7511" s="3" t="s">
        <v>7158</v>
      </c>
      <c r="F7511" s="3">
        <v>6.0</v>
      </c>
      <c r="G7511" s="3">
        <v>12.0</v>
      </c>
      <c r="H7511" s="3" t="s">
        <v>672</v>
      </c>
      <c r="I7511" s="3" t="s">
        <v>7522</v>
      </c>
      <c r="J7511" s="3" t="s">
        <v>674</v>
      </c>
      <c r="K7511" s="3" t="s">
        <v>24</v>
      </c>
      <c r="L7511" s="3">
        <v>12.0</v>
      </c>
      <c r="M7511" s="3" t="s">
        <v>30</v>
      </c>
      <c r="N7511" s="3" t="s">
        <v>7555</v>
      </c>
      <c r="O7511" s="3" t="s">
        <v>4856</v>
      </c>
      <c r="P7511" s="4">
        <v>22432.0</v>
      </c>
      <c r="Q7511" s="3" t="s">
        <v>40</v>
      </c>
      <c r="S7511" s="3" t="s">
        <v>34</v>
      </c>
    </row>
    <row r="7512">
      <c r="A7512" s="2">
        <v>42318.714895833335</v>
      </c>
      <c r="B7512" s="3">
        <v>53.0</v>
      </c>
      <c r="C7512" s="3" t="s">
        <v>7101</v>
      </c>
      <c r="D7512" s="3">
        <v>35.0</v>
      </c>
      <c r="E7512" s="3" t="s">
        <v>7158</v>
      </c>
      <c r="F7512" s="3">
        <v>6.0</v>
      </c>
      <c r="G7512" s="3">
        <v>12.0</v>
      </c>
      <c r="H7512" s="3" t="s">
        <v>672</v>
      </c>
      <c r="I7512" s="3" t="s">
        <v>7522</v>
      </c>
      <c r="J7512" s="3" t="s">
        <v>674</v>
      </c>
      <c r="K7512" s="3" t="s">
        <v>24</v>
      </c>
      <c r="L7512" s="3">
        <v>13.0</v>
      </c>
      <c r="M7512" s="3" t="s">
        <v>25</v>
      </c>
      <c r="N7512" s="3" t="s">
        <v>7556</v>
      </c>
      <c r="O7512" s="3" t="s">
        <v>859</v>
      </c>
      <c r="P7512" s="4">
        <v>35598.0</v>
      </c>
      <c r="Q7512" s="3" t="s">
        <v>191</v>
      </c>
      <c r="S7512" s="3" t="s">
        <v>34</v>
      </c>
    </row>
    <row r="7513">
      <c r="A7513" s="2">
        <v>42318.714895833335</v>
      </c>
      <c r="B7513" s="3">
        <v>53.0</v>
      </c>
      <c r="C7513" s="3" t="s">
        <v>7101</v>
      </c>
      <c r="D7513" s="3">
        <v>35.0</v>
      </c>
      <c r="E7513" s="3" t="s">
        <v>7158</v>
      </c>
      <c r="F7513" s="3">
        <v>6.0</v>
      </c>
      <c r="G7513" s="3">
        <v>12.0</v>
      </c>
      <c r="H7513" s="3" t="s">
        <v>672</v>
      </c>
      <c r="I7513" s="3" t="s">
        <v>7522</v>
      </c>
      <c r="J7513" s="3" t="s">
        <v>674</v>
      </c>
      <c r="K7513" s="3" t="s">
        <v>24</v>
      </c>
      <c r="L7513" s="3">
        <v>14.0</v>
      </c>
      <c r="M7513" s="3" t="s">
        <v>30</v>
      </c>
      <c r="N7513" s="3" t="s">
        <v>3303</v>
      </c>
      <c r="O7513" s="3" t="s">
        <v>1706</v>
      </c>
      <c r="P7513" s="4">
        <v>17809.0</v>
      </c>
      <c r="Q7513" s="3" t="s">
        <v>40</v>
      </c>
      <c r="S7513" s="3" t="s">
        <v>34</v>
      </c>
    </row>
    <row r="7514">
      <c r="A7514" s="2">
        <v>42318.714895833335</v>
      </c>
      <c r="B7514" s="3">
        <v>53.0</v>
      </c>
      <c r="C7514" s="3" t="s">
        <v>7101</v>
      </c>
      <c r="D7514" s="3">
        <v>35.0</v>
      </c>
      <c r="E7514" s="3" t="s">
        <v>7158</v>
      </c>
      <c r="F7514" s="3">
        <v>6.0</v>
      </c>
      <c r="G7514" s="3">
        <v>12.0</v>
      </c>
      <c r="H7514" s="3" t="s">
        <v>672</v>
      </c>
      <c r="I7514" s="3" t="s">
        <v>7522</v>
      </c>
      <c r="J7514" s="3" t="s">
        <v>674</v>
      </c>
      <c r="K7514" s="3" t="s">
        <v>24</v>
      </c>
      <c r="L7514" s="3">
        <v>15.0</v>
      </c>
      <c r="M7514" s="3" t="s">
        <v>25</v>
      </c>
      <c r="N7514" s="3" t="s">
        <v>7556</v>
      </c>
      <c r="O7514" s="3" t="s">
        <v>767</v>
      </c>
      <c r="P7514" s="4">
        <v>35598.0</v>
      </c>
      <c r="Q7514" s="3" t="s">
        <v>191</v>
      </c>
      <c r="S7514" s="3" t="s">
        <v>34</v>
      </c>
    </row>
    <row r="7515">
      <c r="A7515" s="2">
        <v>42318.714895833335</v>
      </c>
      <c r="B7515" s="3">
        <v>53.0</v>
      </c>
      <c r="C7515" s="3" t="s">
        <v>7101</v>
      </c>
      <c r="D7515" s="3">
        <v>35.0</v>
      </c>
      <c r="E7515" s="3" t="s">
        <v>7158</v>
      </c>
      <c r="F7515" s="3">
        <v>6.0</v>
      </c>
      <c r="G7515" s="3">
        <v>12.0</v>
      </c>
      <c r="H7515" s="3" t="s">
        <v>672</v>
      </c>
      <c r="I7515" s="3" t="s">
        <v>7522</v>
      </c>
      <c r="J7515" s="3" t="s">
        <v>674</v>
      </c>
      <c r="K7515" s="3" t="s">
        <v>24</v>
      </c>
      <c r="L7515" s="3">
        <v>16.0</v>
      </c>
      <c r="M7515" s="3" t="s">
        <v>30</v>
      </c>
      <c r="N7515" s="3" t="s">
        <v>7557</v>
      </c>
      <c r="O7515" s="3" t="s">
        <v>4987</v>
      </c>
      <c r="P7515" s="4">
        <v>34867.0</v>
      </c>
      <c r="Q7515" s="3" t="s">
        <v>132</v>
      </c>
      <c r="S7515" s="3" t="s">
        <v>34</v>
      </c>
    </row>
    <row r="7516">
      <c r="A7516" s="2">
        <v>42318.714895833335</v>
      </c>
      <c r="B7516" s="3">
        <v>53.0</v>
      </c>
      <c r="C7516" s="3" t="s">
        <v>7101</v>
      </c>
      <c r="D7516" s="3">
        <v>35.0</v>
      </c>
      <c r="E7516" s="3" t="s">
        <v>7158</v>
      </c>
      <c r="F7516" s="3">
        <v>6.0</v>
      </c>
      <c r="G7516" s="3">
        <v>12.0</v>
      </c>
      <c r="H7516" s="3" t="s">
        <v>672</v>
      </c>
      <c r="I7516" s="3" t="s">
        <v>7522</v>
      </c>
      <c r="J7516" s="3" t="s">
        <v>674</v>
      </c>
      <c r="K7516" s="3" t="s">
        <v>24</v>
      </c>
      <c r="L7516" s="3">
        <v>17.0</v>
      </c>
      <c r="M7516" s="3" t="s">
        <v>25</v>
      </c>
      <c r="N7516" s="3" t="s">
        <v>7234</v>
      </c>
      <c r="O7516" s="3" t="s">
        <v>530</v>
      </c>
      <c r="P7516" s="4">
        <v>25752.0</v>
      </c>
      <c r="Q7516" s="3" t="s">
        <v>1178</v>
      </c>
      <c r="S7516" s="3" t="s">
        <v>34</v>
      </c>
    </row>
    <row r="7517">
      <c r="A7517" s="2">
        <v>42318.714895833335</v>
      </c>
      <c r="B7517" s="3">
        <v>53.0</v>
      </c>
      <c r="C7517" s="3" t="s">
        <v>7101</v>
      </c>
      <c r="D7517" s="3">
        <v>35.0</v>
      </c>
      <c r="E7517" s="3" t="s">
        <v>7158</v>
      </c>
      <c r="F7517" s="3">
        <v>6.0</v>
      </c>
      <c r="G7517" s="3">
        <v>12.0</v>
      </c>
      <c r="H7517" s="3" t="s">
        <v>672</v>
      </c>
      <c r="I7517" s="3" t="s">
        <v>7522</v>
      </c>
      <c r="J7517" s="3" t="s">
        <v>674</v>
      </c>
      <c r="K7517" s="3" t="s">
        <v>24</v>
      </c>
      <c r="L7517" s="3">
        <v>18.0</v>
      </c>
      <c r="M7517" s="3" t="s">
        <v>30</v>
      </c>
      <c r="N7517" s="3" t="s">
        <v>4813</v>
      </c>
      <c r="O7517" s="3" t="s">
        <v>6981</v>
      </c>
      <c r="P7517" s="4">
        <v>22234.0</v>
      </c>
      <c r="Q7517" s="3" t="s">
        <v>40</v>
      </c>
      <c r="S7517" s="3" t="s">
        <v>34</v>
      </c>
    </row>
    <row r="7518">
      <c r="A7518" s="2">
        <v>42318.714895833335</v>
      </c>
      <c r="B7518" s="3">
        <v>53.0</v>
      </c>
      <c r="C7518" s="3" t="s">
        <v>7101</v>
      </c>
      <c r="D7518" s="3">
        <v>35.0</v>
      </c>
      <c r="E7518" s="3" t="s">
        <v>7158</v>
      </c>
      <c r="F7518" s="3">
        <v>6.0</v>
      </c>
      <c r="G7518" s="3">
        <v>12.0</v>
      </c>
      <c r="H7518" s="3" t="s">
        <v>672</v>
      </c>
      <c r="I7518" s="3" t="s">
        <v>7522</v>
      </c>
      <c r="J7518" s="3" t="s">
        <v>674</v>
      </c>
      <c r="K7518" s="3" t="s">
        <v>24</v>
      </c>
      <c r="L7518" s="3">
        <v>19.0</v>
      </c>
      <c r="M7518" s="3" t="s">
        <v>25</v>
      </c>
      <c r="N7518" s="3" t="s">
        <v>7558</v>
      </c>
      <c r="O7518" s="3" t="s">
        <v>42</v>
      </c>
      <c r="P7518" s="4">
        <v>28111.0</v>
      </c>
      <c r="Q7518" s="3" t="s">
        <v>60</v>
      </c>
      <c r="S7518" s="3" t="s">
        <v>34</v>
      </c>
    </row>
    <row r="7519">
      <c r="A7519" s="2">
        <v>42318.714895833335</v>
      </c>
      <c r="B7519" s="3">
        <v>53.0</v>
      </c>
      <c r="C7519" s="3" t="s">
        <v>7101</v>
      </c>
      <c r="D7519" s="3">
        <v>35.0</v>
      </c>
      <c r="E7519" s="3" t="s">
        <v>7158</v>
      </c>
      <c r="F7519" s="3">
        <v>6.0</v>
      </c>
      <c r="G7519" s="3">
        <v>12.0</v>
      </c>
      <c r="H7519" s="3" t="s">
        <v>672</v>
      </c>
      <c r="I7519" s="3" t="s">
        <v>7522</v>
      </c>
      <c r="J7519" s="3" t="s">
        <v>674</v>
      </c>
      <c r="K7519" s="3" t="s">
        <v>24</v>
      </c>
      <c r="L7519" s="3">
        <v>20.0</v>
      </c>
      <c r="M7519" s="3" t="s">
        <v>30</v>
      </c>
      <c r="N7519" s="3" t="s">
        <v>7559</v>
      </c>
      <c r="O7519" s="3" t="s">
        <v>299</v>
      </c>
      <c r="P7519" s="4">
        <v>23920.0</v>
      </c>
      <c r="Q7519" s="3" t="s">
        <v>132</v>
      </c>
      <c r="S7519" s="3" t="s">
        <v>34</v>
      </c>
    </row>
    <row r="7520">
      <c r="A7520" s="2">
        <v>42318.714895833335</v>
      </c>
      <c r="B7520" s="3">
        <v>53.0</v>
      </c>
      <c r="C7520" s="3" t="s">
        <v>7101</v>
      </c>
      <c r="D7520" s="3">
        <v>35.0</v>
      </c>
      <c r="E7520" s="3" t="s">
        <v>7158</v>
      </c>
      <c r="F7520" s="3">
        <v>6.0</v>
      </c>
      <c r="G7520" s="3">
        <v>12.0</v>
      </c>
      <c r="H7520" s="3" t="s">
        <v>672</v>
      </c>
      <c r="I7520" s="3" t="s">
        <v>7522</v>
      </c>
      <c r="J7520" s="3" t="s">
        <v>674</v>
      </c>
      <c r="K7520" s="3" t="s">
        <v>24</v>
      </c>
      <c r="L7520" s="3">
        <v>21.0</v>
      </c>
      <c r="M7520" s="3" t="s">
        <v>25</v>
      </c>
      <c r="N7520" s="3" t="s">
        <v>7560</v>
      </c>
      <c r="O7520" s="3" t="s">
        <v>1311</v>
      </c>
      <c r="P7520" s="4">
        <v>18881.0</v>
      </c>
      <c r="Q7520" s="3" t="s">
        <v>113</v>
      </c>
      <c r="S7520" s="3" t="s">
        <v>34</v>
      </c>
    </row>
    <row r="7521">
      <c r="A7521" s="2">
        <v>42318.714895833335</v>
      </c>
      <c r="B7521" s="3">
        <v>53.0</v>
      </c>
      <c r="C7521" s="3" t="s">
        <v>7101</v>
      </c>
      <c r="D7521" s="3">
        <v>35.0</v>
      </c>
      <c r="E7521" s="3" t="s">
        <v>7158</v>
      </c>
      <c r="F7521" s="3">
        <v>6.0</v>
      </c>
      <c r="G7521" s="3">
        <v>12.0</v>
      </c>
      <c r="H7521" s="3" t="s">
        <v>672</v>
      </c>
      <c r="I7521" s="3" t="s">
        <v>7522</v>
      </c>
      <c r="J7521" s="3" t="s">
        <v>674</v>
      </c>
      <c r="K7521" s="3" t="s">
        <v>24</v>
      </c>
      <c r="L7521" s="3">
        <v>22.0</v>
      </c>
      <c r="M7521" s="3" t="s">
        <v>30</v>
      </c>
      <c r="N7521" s="3" t="s">
        <v>1440</v>
      </c>
      <c r="O7521" s="3" t="s">
        <v>2020</v>
      </c>
      <c r="P7521" s="4">
        <v>20992.0</v>
      </c>
      <c r="Q7521" s="3" t="s">
        <v>40</v>
      </c>
      <c r="S7521" s="3" t="s">
        <v>34</v>
      </c>
    </row>
    <row r="7522">
      <c r="A7522" s="2">
        <v>42318.714895833335</v>
      </c>
      <c r="B7522" s="3">
        <v>53.0</v>
      </c>
      <c r="C7522" s="3" t="s">
        <v>7101</v>
      </c>
      <c r="D7522" s="3">
        <v>35.0</v>
      </c>
      <c r="E7522" s="3" t="s">
        <v>7158</v>
      </c>
      <c r="F7522" s="3">
        <v>6.0</v>
      </c>
      <c r="G7522" s="3">
        <v>12.0</v>
      </c>
      <c r="H7522" s="3" t="s">
        <v>672</v>
      </c>
      <c r="I7522" s="3" t="s">
        <v>7522</v>
      </c>
      <c r="J7522" s="3" t="s">
        <v>674</v>
      </c>
      <c r="K7522" s="3" t="s">
        <v>24</v>
      </c>
      <c r="L7522" s="3">
        <v>23.0</v>
      </c>
      <c r="M7522" s="3" t="s">
        <v>25</v>
      </c>
      <c r="N7522" s="3" t="s">
        <v>7561</v>
      </c>
      <c r="O7522" s="3" t="s">
        <v>95</v>
      </c>
      <c r="P7522" s="4">
        <v>11387.0</v>
      </c>
      <c r="Q7522" s="3" t="s">
        <v>49</v>
      </c>
      <c r="S7522" s="3" t="s">
        <v>34</v>
      </c>
    </row>
    <row r="7523">
      <c r="A7523" s="2">
        <v>42318.714895833335</v>
      </c>
      <c r="B7523" s="3">
        <v>53.0</v>
      </c>
      <c r="C7523" s="3" t="s">
        <v>7101</v>
      </c>
      <c r="D7523" s="3">
        <v>35.0</v>
      </c>
      <c r="E7523" s="3" t="s">
        <v>7158</v>
      </c>
      <c r="F7523" s="3">
        <v>6.0</v>
      </c>
      <c r="G7523" s="3">
        <v>12.0</v>
      </c>
      <c r="H7523" s="3" t="s">
        <v>672</v>
      </c>
      <c r="I7523" s="3" t="s">
        <v>7522</v>
      </c>
      <c r="J7523" s="3" t="s">
        <v>674</v>
      </c>
      <c r="K7523" s="3" t="s">
        <v>24</v>
      </c>
      <c r="L7523" s="3">
        <v>24.0</v>
      </c>
      <c r="M7523" s="3" t="s">
        <v>30</v>
      </c>
      <c r="N7523" s="3" t="s">
        <v>3965</v>
      </c>
      <c r="O7523" s="3" t="s">
        <v>869</v>
      </c>
      <c r="P7523" s="4">
        <v>16871.0</v>
      </c>
      <c r="Q7523" s="3" t="s">
        <v>113</v>
      </c>
      <c r="S7523" s="3" t="s">
        <v>34</v>
      </c>
    </row>
    <row r="7524">
      <c r="A7524" s="2">
        <v>42318.714895833335</v>
      </c>
      <c r="B7524" s="3">
        <v>53.0</v>
      </c>
      <c r="C7524" s="3" t="s">
        <v>7101</v>
      </c>
      <c r="D7524" s="3">
        <v>35.0</v>
      </c>
      <c r="E7524" s="3" t="s">
        <v>7158</v>
      </c>
      <c r="F7524" s="3">
        <v>6.0</v>
      </c>
      <c r="G7524" s="3">
        <v>12.0</v>
      </c>
      <c r="H7524" s="3" t="s">
        <v>672</v>
      </c>
      <c r="I7524" s="3" t="s">
        <v>7522</v>
      </c>
      <c r="J7524" s="3" t="s">
        <v>674</v>
      </c>
      <c r="K7524" s="3" t="s">
        <v>24</v>
      </c>
      <c r="L7524" s="3">
        <v>25.0</v>
      </c>
      <c r="M7524" s="3" t="s">
        <v>25</v>
      </c>
      <c r="N7524" s="3" t="s">
        <v>420</v>
      </c>
      <c r="O7524" s="3" t="s">
        <v>417</v>
      </c>
      <c r="P7524" s="4">
        <v>20988.0</v>
      </c>
      <c r="Q7524" s="3" t="s">
        <v>105</v>
      </c>
      <c r="S7524" s="3" t="s">
        <v>34</v>
      </c>
    </row>
    <row r="7525">
      <c r="A7525" s="2">
        <v>42318.714895833335</v>
      </c>
      <c r="B7525" s="3">
        <v>53.0</v>
      </c>
      <c r="C7525" s="3" t="s">
        <v>7101</v>
      </c>
      <c r="D7525" s="3">
        <v>35.0</v>
      </c>
      <c r="E7525" s="3" t="s">
        <v>7158</v>
      </c>
      <c r="F7525" s="3">
        <v>6.0</v>
      </c>
      <c r="G7525" s="3">
        <v>12.0</v>
      </c>
      <c r="H7525" s="3" t="s">
        <v>672</v>
      </c>
      <c r="I7525" s="3" t="s">
        <v>7522</v>
      </c>
      <c r="J7525" s="3" t="s">
        <v>674</v>
      </c>
      <c r="K7525" s="3" t="s">
        <v>24</v>
      </c>
      <c r="L7525" s="3">
        <v>26.0</v>
      </c>
      <c r="M7525" s="3" t="s">
        <v>30</v>
      </c>
      <c r="N7525" s="3" t="s">
        <v>7562</v>
      </c>
      <c r="O7525" s="3" t="s">
        <v>487</v>
      </c>
      <c r="P7525" s="4">
        <v>21258.0</v>
      </c>
      <c r="Q7525" s="3" t="s">
        <v>40</v>
      </c>
      <c r="S7525" s="3" t="s">
        <v>34</v>
      </c>
    </row>
    <row r="7526">
      <c r="A7526" s="2">
        <v>42318.714895833335</v>
      </c>
      <c r="B7526" s="3">
        <v>53.0</v>
      </c>
      <c r="C7526" s="3" t="s">
        <v>7101</v>
      </c>
      <c r="D7526" s="3">
        <v>35.0</v>
      </c>
      <c r="E7526" s="3" t="s">
        <v>7158</v>
      </c>
      <c r="F7526" s="3">
        <v>6.0</v>
      </c>
      <c r="G7526" s="3">
        <v>12.0</v>
      </c>
      <c r="H7526" s="3" t="s">
        <v>672</v>
      </c>
      <c r="I7526" s="3" t="s">
        <v>7522</v>
      </c>
      <c r="J7526" s="3" t="s">
        <v>674</v>
      </c>
      <c r="K7526" s="3" t="s">
        <v>24</v>
      </c>
      <c r="L7526" s="3">
        <v>27.0</v>
      </c>
      <c r="M7526" s="3" t="s">
        <v>25</v>
      </c>
      <c r="N7526" s="3" t="s">
        <v>2402</v>
      </c>
      <c r="O7526" s="3" t="s">
        <v>862</v>
      </c>
      <c r="P7526" s="4">
        <v>34554.0</v>
      </c>
      <c r="Q7526" s="3" t="s">
        <v>191</v>
      </c>
      <c r="S7526" s="3" t="s">
        <v>34</v>
      </c>
    </row>
    <row r="7527">
      <c r="A7527" s="2">
        <v>42318.714895833335</v>
      </c>
      <c r="B7527" s="3">
        <v>53.0</v>
      </c>
      <c r="C7527" s="3" t="s">
        <v>7101</v>
      </c>
      <c r="D7527" s="3">
        <v>35.0</v>
      </c>
      <c r="E7527" s="3" t="s">
        <v>7158</v>
      </c>
      <c r="F7527" s="3">
        <v>6.0</v>
      </c>
      <c r="G7527" s="3">
        <v>12.0</v>
      </c>
      <c r="H7527" s="3" t="s">
        <v>672</v>
      </c>
      <c r="I7527" s="3" t="s">
        <v>7522</v>
      </c>
      <c r="J7527" s="3" t="s">
        <v>674</v>
      </c>
      <c r="K7527" s="3" t="s">
        <v>24</v>
      </c>
      <c r="L7527" s="3">
        <v>28.0</v>
      </c>
      <c r="M7527" s="3" t="s">
        <v>30</v>
      </c>
      <c r="N7527" s="3" t="s">
        <v>7563</v>
      </c>
      <c r="O7527" s="3" t="s">
        <v>85</v>
      </c>
      <c r="P7527" s="4">
        <v>16514.0</v>
      </c>
      <c r="Q7527" s="3" t="s">
        <v>49</v>
      </c>
      <c r="S7527" s="3" t="s">
        <v>34</v>
      </c>
    </row>
    <row r="7528">
      <c r="A7528" s="2">
        <v>42318.714895833335</v>
      </c>
      <c r="B7528" s="3">
        <v>53.0</v>
      </c>
      <c r="C7528" s="3" t="s">
        <v>7101</v>
      </c>
      <c r="D7528" s="3">
        <v>56.0</v>
      </c>
      <c r="E7528" s="3" t="s">
        <v>7193</v>
      </c>
      <c r="F7528" s="3">
        <v>6.0</v>
      </c>
      <c r="G7528" s="3">
        <v>12.0</v>
      </c>
      <c r="H7528" s="3" t="s">
        <v>672</v>
      </c>
      <c r="I7528" s="3" t="s">
        <v>7522</v>
      </c>
      <c r="J7528" s="3" t="s">
        <v>674</v>
      </c>
      <c r="K7528" s="3" t="s">
        <v>24</v>
      </c>
      <c r="L7528" s="3">
        <v>1.0</v>
      </c>
      <c r="M7528" s="3" t="s">
        <v>25</v>
      </c>
      <c r="N7528" s="3" t="s">
        <v>7564</v>
      </c>
      <c r="O7528" s="3" t="s">
        <v>204</v>
      </c>
      <c r="P7528" s="4">
        <v>22912.0</v>
      </c>
      <c r="Q7528" s="3" t="s">
        <v>40</v>
      </c>
      <c r="S7528" s="3" t="s">
        <v>34</v>
      </c>
    </row>
    <row r="7529">
      <c r="A7529" s="2">
        <v>42318.714895833335</v>
      </c>
      <c r="B7529" s="3">
        <v>53.0</v>
      </c>
      <c r="C7529" s="3" t="s">
        <v>7101</v>
      </c>
      <c r="D7529" s="3">
        <v>56.0</v>
      </c>
      <c r="E7529" s="3" t="s">
        <v>7193</v>
      </c>
      <c r="F7529" s="3">
        <v>6.0</v>
      </c>
      <c r="G7529" s="3">
        <v>12.0</v>
      </c>
      <c r="H7529" s="3" t="s">
        <v>672</v>
      </c>
      <c r="I7529" s="3" t="s">
        <v>7522</v>
      </c>
      <c r="J7529" s="3" t="s">
        <v>674</v>
      </c>
      <c r="K7529" s="3" t="s">
        <v>24</v>
      </c>
      <c r="L7529" s="3">
        <v>2.0</v>
      </c>
      <c r="M7529" s="3" t="s">
        <v>30</v>
      </c>
      <c r="N7529" s="3" t="s">
        <v>7565</v>
      </c>
      <c r="O7529" s="3" t="s">
        <v>98</v>
      </c>
      <c r="P7529" s="4">
        <v>19812.0</v>
      </c>
      <c r="Q7529" s="3" t="s">
        <v>49</v>
      </c>
      <c r="S7529" s="3" t="s">
        <v>34</v>
      </c>
    </row>
    <row r="7530">
      <c r="A7530" s="2">
        <v>42318.714895833335</v>
      </c>
      <c r="B7530" s="3">
        <v>53.0</v>
      </c>
      <c r="C7530" s="3" t="s">
        <v>7101</v>
      </c>
      <c r="D7530" s="3">
        <v>56.0</v>
      </c>
      <c r="E7530" s="3" t="s">
        <v>7193</v>
      </c>
      <c r="F7530" s="3">
        <v>6.0</v>
      </c>
      <c r="G7530" s="3">
        <v>12.0</v>
      </c>
      <c r="H7530" s="3" t="s">
        <v>672</v>
      </c>
      <c r="I7530" s="3" t="s">
        <v>7522</v>
      </c>
      <c r="J7530" s="3" t="s">
        <v>674</v>
      </c>
      <c r="K7530" s="3" t="s">
        <v>24</v>
      </c>
      <c r="L7530" s="3">
        <v>3.0</v>
      </c>
      <c r="M7530" s="3" t="s">
        <v>25</v>
      </c>
      <c r="N7530" s="3" t="s">
        <v>7566</v>
      </c>
      <c r="O7530" s="3" t="s">
        <v>6071</v>
      </c>
      <c r="P7530" s="4">
        <v>28300.0</v>
      </c>
      <c r="Q7530" s="3" t="s">
        <v>40</v>
      </c>
      <c r="S7530" s="3" t="s">
        <v>34</v>
      </c>
    </row>
    <row r="7531">
      <c r="A7531" s="2">
        <v>42318.714895833335</v>
      </c>
      <c r="B7531" s="3">
        <v>53.0</v>
      </c>
      <c r="C7531" s="3" t="s">
        <v>7101</v>
      </c>
      <c r="D7531" s="3">
        <v>56.0</v>
      </c>
      <c r="E7531" s="3" t="s">
        <v>7193</v>
      </c>
      <c r="F7531" s="3">
        <v>6.0</v>
      </c>
      <c r="G7531" s="3">
        <v>12.0</v>
      </c>
      <c r="H7531" s="3" t="s">
        <v>672</v>
      </c>
      <c r="I7531" s="3" t="s">
        <v>7522</v>
      </c>
      <c r="J7531" s="3" t="s">
        <v>674</v>
      </c>
      <c r="K7531" s="3" t="s">
        <v>24</v>
      </c>
      <c r="L7531" s="3">
        <v>4.0</v>
      </c>
      <c r="M7531" s="3" t="s">
        <v>30</v>
      </c>
      <c r="N7531" s="3" t="s">
        <v>7567</v>
      </c>
      <c r="O7531" s="3" t="s">
        <v>102</v>
      </c>
      <c r="P7531" s="4">
        <v>22876.0</v>
      </c>
      <c r="Q7531" s="3" t="s">
        <v>72</v>
      </c>
      <c r="S7531" s="3" t="s">
        <v>34</v>
      </c>
    </row>
    <row r="7532">
      <c r="A7532" s="2">
        <v>42318.714895833335</v>
      </c>
      <c r="B7532" s="3">
        <v>53.0</v>
      </c>
      <c r="C7532" s="3" t="s">
        <v>7101</v>
      </c>
      <c r="D7532" s="3">
        <v>56.0</v>
      </c>
      <c r="E7532" s="3" t="s">
        <v>7193</v>
      </c>
      <c r="F7532" s="3">
        <v>6.0</v>
      </c>
      <c r="G7532" s="3">
        <v>12.0</v>
      </c>
      <c r="H7532" s="3" t="s">
        <v>672</v>
      </c>
      <c r="I7532" s="3" t="s">
        <v>7522</v>
      </c>
      <c r="J7532" s="3" t="s">
        <v>674</v>
      </c>
      <c r="K7532" s="3" t="s">
        <v>24</v>
      </c>
      <c r="L7532" s="3">
        <v>5.0</v>
      </c>
      <c r="M7532" s="3" t="s">
        <v>25</v>
      </c>
      <c r="N7532" s="3" t="s">
        <v>2235</v>
      </c>
      <c r="O7532" s="3" t="s">
        <v>664</v>
      </c>
      <c r="P7532" s="4">
        <v>22496.0</v>
      </c>
      <c r="Q7532" s="3" t="s">
        <v>110</v>
      </c>
      <c r="S7532" s="3" t="s">
        <v>34</v>
      </c>
    </row>
    <row r="7533">
      <c r="A7533" s="2">
        <v>42318.714895833335</v>
      </c>
      <c r="B7533" s="3">
        <v>53.0</v>
      </c>
      <c r="C7533" s="3" t="s">
        <v>7101</v>
      </c>
      <c r="D7533" s="3">
        <v>56.0</v>
      </c>
      <c r="E7533" s="3" t="s">
        <v>7193</v>
      </c>
      <c r="F7533" s="3">
        <v>6.0</v>
      </c>
      <c r="G7533" s="3">
        <v>12.0</v>
      </c>
      <c r="H7533" s="3" t="s">
        <v>672</v>
      </c>
      <c r="I7533" s="3" t="s">
        <v>7522</v>
      </c>
      <c r="J7533" s="3" t="s">
        <v>674</v>
      </c>
      <c r="K7533" s="3" t="s">
        <v>24</v>
      </c>
      <c r="L7533" s="3">
        <v>6.0</v>
      </c>
      <c r="M7533" s="3" t="s">
        <v>30</v>
      </c>
      <c r="N7533" s="3" t="s">
        <v>7568</v>
      </c>
      <c r="O7533" s="3" t="s">
        <v>7569</v>
      </c>
      <c r="P7533" s="4">
        <v>27135.0</v>
      </c>
      <c r="Q7533" s="3" t="s">
        <v>169</v>
      </c>
      <c r="S7533" s="3" t="s">
        <v>34</v>
      </c>
    </row>
    <row r="7534">
      <c r="A7534" s="2">
        <v>42318.714895833335</v>
      </c>
      <c r="B7534" s="3">
        <v>53.0</v>
      </c>
      <c r="C7534" s="3" t="s">
        <v>7101</v>
      </c>
      <c r="D7534" s="3">
        <v>56.0</v>
      </c>
      <c r="E7534" s="3" t="s">
        <v>7193</v>
      </c>
      <c r="F7534" s="3">
        <v>6.0</v>
      </c>
      <c r="G7534" s="3">
        <v>12.0</v>
      </c>
      <c r="H7534" s="3" t="s">
        <v>672</v>
      </c>
      <c r="I7534" s="3" t="s">
        <v>7522</v>
      </c>
      <c r="J7534" s="3" t="s">
        <v>674</v>
      </c>
      <c r="K7534" s="3" t="s">
        <v>24</v>
      </c>
      <c r="L7534" s="3">
        <v>7.0</v>
      </c>
      <c r="M7534" s="3" t="s">
        <v>25</v>
      </c>
      <c r="N7534" s="3" t="s">
        <v>7570</v>
      </c>
      <c r="O7534" s="3" t="s">
        <v>613</v>
      </c>
      <c r="P7534" s="4">
        <v>29253.0</v>
      </c>
      <c r="Q7534" s="3" t="s">
        <v>132</v>
      </c>
      <c r="S7534" s="3" t="s">
        <v>34</v>
      </c>
    </row>
    <row r="7535">
      <c r="A7535" s="2">
        <v>42318.714895833335</v>
      </c>
      <c r="B7535" s="3">
        <v>53.0</v>
      </c>
      <c r="C7535" s="3" t="s">
        <v>7101</v>
      </c>
      <c r="D7535" s="3">
        <v>56.0</v>
      </c>
      <c r="E7535" s="3" t="s">
        <v>7193</v>
      </c>
      <c r="F7535" s="3">
        <v>6.0</v>
      </c>
      <c r="G7535" s="3">
        <v>12.0</v>
      </c>
      <c r="H7535" s="3" t="s">
        <v>672</v>
      </c>
      <c r="I7535" s="3" t="s">
        <v>7522</v>
      </c>
      <c r="J7535" s="3" t="s">
        <v>674</v>
      </c>
      <c r="K7535" s="3" t="s">
        <v>24</v>
      </c>
      <c r="L7535" s="3">
        <v>8.0</v>
      </c>
      <c r="M7535" s="3" t="s">
        <v>30</v>
      </c>
      <c r="N7535" s="3" t="s">
        <v>7571</v>
      </c>
      <c r="O7535" s="3" t="s">
        <v>677</v>
      </c>
      <c r="P7535" s="4">
        <v>23399.0</v>
      </c>
      <c r="Q7535" s="3" t="s">
        <v>52</v>
      </c>
      <c r="S7535" s="3" t="s">
        <v>34</v>
      </c>
    </row>
    <row r="7536">
      <c r="A7536" s="2">
        <v>42318.714895833335</v>
      </c>
      <c r="B7536" s="3">
        <v>53.0</v>
      </c>
      <c r="C7536" s="3" t="s">
        <v>7101</v>
      </c>
      <c r="D7536" s="3">
        <v>56.0</v>
      </c>
      <c r="E7536" s="3" t="s">
        <v>7193</v>
      </c>
      <c r="F7536" s="3">
        <v>6.0</v>
      </c>
      <c r="G7536" s="3">
        <v>12.0</v>
      </c>
      <c r="H7536" s="3" t="s">
        <v>672</v>
      </c>
      <c r="I7536" s="3" t="s">
        <v>7522</v>
      </c>
      <c r="J7536" s="3" t="s">
        <v>674</v>
      </c>
      <c r="K7536" s="3" t="s">
        <v>24</v>
      </c>
      <c r="L7536" s="3">
        <v>9.0</v>
      </c>
      <c r="M7536" s="3" t="s">
        <v>25</v>
      </c>
      <c r="N7536" s="3" t="s">
        <v>4389</v>
      </c>
      <c r="O7536" s="3" t="s">
        <v>564</v>
      </c>
      <c r="P7536" s="4">
        <v>17907.0</v>
      </c>
      <c r="Q7536" s="3" t="s">
        <v>49</v>
      </c>
      <c r="S7536" s="3" t="s">
        <v>34</v>
      </c>
    </row>
    <row r="7537">
      <c r="A7537" s="2">
        <v>42318.714895833335</v>
      </c>
      <c r="B7537" s="3">
        <v>53.0</v>
      </c>
      <c r="C7537" s="3" t="s">
        <v>7101</v>
      </c>
      <c r="D7537" s="3">
        <v>56.0</v>
      </c>
      <c r="E7537" s="3" t="s">
        <v>7193</v>
      </c>
      <c r="F7537" s="3">
        <v>6.0</v>
      </c>
      <c r="G7537" s="3">
        <v>12.0</v>
      </c>
      <c r="H7537" s="3" t="s">
        <v>672</v>
      </c>
      <c r="I7537" s="3" t="s">
        <v>7522</v>
      </c>
      <c r="J7537" s="3" t="s">
        <v>674</v>
      </c>
      <c r="K7537" s="3" t="s">
        <v>24</v>
      </c>
      <c r="L7537" s="3">
        <v>10.0</v>
      </c>
      <c r="M7537" s="3" t="s">
        <v>30</v>
      </c>
      <c r="N7537" s="3" t="s">
        <v>7572</v>
      </c>
      <c r="O7537" s="3" t="s">
        <v>215</v>
      </c>
      <c r="P7537" s="4">
        <v>23832.0</v>
      </c>
      <c r="Q7537" s="3" t="s">
        <v>132</v>
      </c>
      <c r="S7537" s="3" t="s">
        <v>34</v>
      </c>
    </row>
    <row r="7538">
      <c r="A7538" s="2">
        <v>42318.714895833335</v>
      </c>
      <c r="B7538" s="3">
        <v>53.0</v>
      </c>
      <c r="C7538" s="3" t="s">
        <v>7101</v>
      </c>
      <c r="D7538" s="3">
        <v>56.0</v>
      </c>
      <c r="E7538" s="3" t="s">
        <v>7193</v>
      </c>
      <c r="F7538" s="3">
        <v>6.0</v>
      </c>
      <c r="G7538" s="3">
        <v>12.0</v>
      </c>
      <c r="H7538" s="3" t="s">
        <v>672</v>
      </c>
      <c r="I7538" s="3" t="s">
        <v>7522</v>
      </c>
      <c r="J7538" s="3" t="s">
        <v>674</v>
      </c>
      <c r="K7538" s="3" t="s">
        <v>24</v>
      </c>
      <c r="L7538" s="3">
        <v>11.0</v>
      </c>
      <c r="M7538" s="3" t="s">
        <v>25</v>
      </c>
      <c r="N7538" s="3" t="s">
        <v>7457</v>
      </c>
      <c r="O7538" s="3" t="s">
        <v>1456</v>
      </c>
      <c r="P7538" s="4">
        <v>17931.0</v>
      </c>
      <c r="Q7538" s="3" t="s">
        <v>113</v>
      </c>
      <c r="S7538" s="3" t="s">
        <v>34</v>
      </c>
    </row>
    <row r="7539">
      <c r="A7539" s="2">
        <v>42318.714895833335</v>
      </c>
      <c r="B7539" s="3">
        <v>53.0</v>
      </c>
      <c r="C7539" s="3" t="s">
        <v>7101</v>
      </c>
      <c r="D7539" s="3">
        <v>56.0</v>
      </c>
      <c r="E7539" s="3" t="s">
        <v>7193</v>
      </c>
      <c r="F7539" s="3">
        <v>6.0</v>
      </c>
      <c r="G7539" s="3">
        <v>12.0</v>
      </c>
      <c r="H7539" s="3" t="s">
        <v>672</v>
      </c>
      <c r="I7539" s="3" t="s">
        <v>7522</v>
      </c>
      <c r="J7539" s="3" t="s">
        <v>674</v>
      </c>
      <c r="K7539" s="3" t="s">
        <v>24</v>
      </c>
      <c r="L7539" s="3">
        <v>12.0</v>
      </c>
      <c r="M7539" s="3" t="s">
        <v>30</v>
      </c>
      <c r="N7539" s="3" t="s">
        <v>7573</v>
      </c>
      <c r="O7539" s="3" t="s">
        <v>342</v>
      </c>
      <c r="P7539" s="4">
        <v>25720.0</v>
      </c>
      <c r="Q7539" s="3" t="s">
        <v>132</v>
      </c>
      <c r="S7539" s="3" t="s">
        <v>34</v>
      </c>
    </row>
    <row r="7540">
      <c r="A7540" s="2">
        <v>42318.714895833335</v>
      </c>
      <c r="B7540" s="3">
        <v>53.0</v>
      </c>
      <c r="C7540" s="3" t="s">
        <v>7101</v>
      </c>
      <c r="D7540" s="3">
        <v>56.0</v>
      </c>
      <c r="E7540" s="3" t="s">
        <v>7193</v>
      </c>
      <c r="F7540" s="3">
        <v>6.0</v>
      </c>
      <c r="G7540" s="3">
        <v>12.0</v>
      </c>
      <c r="H7540" s="3" t="s">
        <v>672</v>
      </c>
      <c r="I7540" s="3" t="s">
        <v>7522</v>
      </c>
      <c r="J7540" s="3" t="s">
        <v>674</v>
      </c>
      <c r="K7540" s="3" t="s">
        <v>24</v>
      </c>
      <c r="L7540" s="3">
        <v>13.0</v>
      </c>
      <c r="M7540" s="3" t="s">
        <v>25</v>
      </c>
      <c r="N7540" s="3" t="s">
        <v>7574</v>
      </c>
      <c r="O7540" s="3" t="s">
        <v>523</v>
      </c>
      <c r="P7540" s="4">
        <v>18403.0</v>
      </c>
      <c r="Q7540" s="3" t="s">
        <v>49</v>
      </c>
      <c r="S7540" s="3" t="s">
        <v>34</v>
      </c>
    </row>
    <row r="7541">
      <c r="A7541" s="2">
        <v>42318.714895833335</v>
      </c>
      <c r="B7541" s="3">
        <v>53.0</v>
      </c>
      <c r="C7541" s="3" t="s">
        <v>7101</v>
      </c>
      <c r="D7541" s="3">
        <v>56.0</v>
      </c>
      <c r="E7541" s="3" t="s">
        <v>7193</v>
      </c>
      <c r="F7541" s="3">
        <v>6.0</v>
      </c>
      <c r="G7541" s="3">
        <v>12.0</v>
      </c>
      <c r="H7541" s="3" t="s">
        <v>672</v>
      </c>
      <c r="I7541" s="3" t="s">
        <v>7522</v>
      </c>
      <c r="J7541" s="3" t="s">
        <v>674</v>
      </c>
      <c r="K7541" s="3" t="s">
        <v>24</v>
      </c>
      <c r="L7541" s="3">
        <v>14.0</v>
      </c>
      <c r="M7541" s="3" t="s">
        <v>30</v>
      </c>
      <c r="N7541" s="3" t="s">
        <v>3217</v>
      </c>
      <c r="O7541" s="3" t="s">
        <v>487</v>
      </c>
      <c r="P7541" s="4">
        <v>20767.0</v>
      </c>
      <c r="Q7541" s="3" t="s">
        <v>75</v>
      </c>
      <c r="S7541" s="3" t="s">
        <v>34</v>
      </c>
    </row>
    <row r="7542">
      <c r="A7542" s="2">
        <v>42318.714895833335</v>
      </c>
      <c r="B7542" s="3">
        <v>53.0</v>
      </c>
      <c r="C7542" s="3" t="s">
        <v>7101</v>
      </c>
      <c r="D7542" s="3">
        <v>56.0</v>
      </c>
      <c r="E7542" s="3" t="s">
        <v>7193</v>
      </c>
      <c r="F7542" s="3">
        <v>6.0</v>
      </c>
      <c r="G7542" s="3">
        <v>12.0</v>
      </c>
      <c r="H7542" s="3" t="s">
        <v>672</v>
      </c>
      <c r="I7542" s="3" t="s">
        <v>7522</v>
      </c>
      <c r="J7542" s="3" t="s">
        <v>674</v>
      </c>
      <c r="K7542" s="3" t="s">
        <v>24</v>
      </c>
      <c r="L7542" s="3">
        <v>15.0</v>
      </c>
      <c r="M7542" s="3" t="s">
        <v>25</v>
      </c>
      <c r="N7542" s="3" t="s">
        <v>7575</v>
      </c>
      <c r="O7542" s="3" t="s">
        <v>119</v>
      </c>
      <c r="P7542" s="4">
        <v>23032.0</v>
      </c>
      <c r="Q7542" s="3" t="s">
        <v>132</v>
      </c>
      <c r="S7542" s="3" t="s">
        <v>34</v>
      </c>
    </row>
    <row r="7543">
      <c r="A7543" s="2">
        <v>42318.714895833335</v>
      </c>
      <c r="B7543" s="3">
        <v>53.0</v>
      </c>
      <c r="C7543" s="3" t="s">
        <v>7101</v>
      </c>
      <c r="D7543" s="3">
        <v>56.0</v>
      </c>
      <c r="E7543" s="3" t="s">
        <v>7193</v>
      </c>
      <c r="F7543" s="3">
        <v>6.0</v>
      </c>
      <c r="G7543" s="3">
        <v>12.0</v>
      </c>
      <c r="H7543" s="3" t="s">
        <v>672</v>
      </c>
      <c r="I7543" s="3" t="s">
        <v>7522</v>
      </c>
      <c r="J7543" s="3" t="s">
        <v>674</v>
      </c>
      <c r="K7543" s="3" t="s">
        <v>24</v>
      </c>
      <c r="L7543" s="3">
        <v>16.0</v>
      </c>
      <c r="M7543" s="3" t="s">
        <v>30</v>
      </c>
      <c r="N7543" s="3" t="s">
        <v>7576</v>
      </c>
      <c r="O7543" s="3" t="s">
        <v>2585</v>
      </c>
      <c r="P7543" s="4">
        <v>29823.0</v>
      </c>
      <c r="Q7543" s="3" t="s">
        <v>110</v>
      </c>
      <c r="S7543" s="3" t="s">
        <v>34</v>
      </c>
    </row>
    <row r="7544">
      <c r="A7544" s="2">
        <v>42318.714895833335</v>
      </c>
      <c r="B7544" s="3">
        <v>53.0</v>
      </c>
      <c r="C7544" s="3" t="s">
        <v>7101</v>
      </c>
      <c r="D7544" s="3">
        <v>56.0</v>
      </c>
      <c r="E7544" s="3" t="s">
        <v>7193</v>
      </c>
      <c r="F7544" s="3">
        <v>6.0</v>
      </c>
      <c r="G7544" s="3">
        <v>12.0</v>
      </c>
      <c r="H7544" s="3" t="s">
        <v>672</v>
      </c>
      <c r="I7544" s="3" t="s">
        <v>7522</v>
      </c>
      <c r="J7544" s="3" t="s">
        <v>674</v>
      </c>
      <c r="K7544" s="3" t="s">
        <v>24</v>
      </c>
      <c r="L7544" s="3">
        <v>17.0</v>
      </c>
      <c r="M7544" s="3" t="s">
        <v>25</v>
      </c>
      <c r="N7544" s="3" t="s">
        <v>7577</v>
      </c>
      <c r="O7544" s="3" t="s">
        <v>3702</v>
      </c>
      <c r="P7544" s="4">
        <v>19468.0</v>
      </c>
      <c r="Q7544" s="3" t="s">
        <v>28</v>
      </c>
      <c r="S7544" s="3" t="s">
        <v>34</v>
      </c>
    </row>
    <row r="7545">
      <c r="A7545" s="2">
        <v>42318.714895833335</v>
      </c>
      <c r="B7545" s="3">
        <v>53.0</v>
      </c>
      <c r="C7545" s="3" t="s">
        <v>7101</v>
      </c>
      <c r="D7545" s="3">
        <v>56.0</v>
      </c>
      <c r="E7545" s="3" t="s">
        <v>7193</v>
      </c>
      <c r="F7545" s="3">
        <v>6.0</v>
      </c>
      <c r="G7545" s="3">
        <v>12.0</v>
      </c>
      <c r="H7545" s="3" t="s">
        <v>672</v>
      </c>
      <c r="I7545" s="3" t="s">
        <v>7522</v>
      </c>
      <c r="J7545" s="3" t="s">
        <v>674</v>
      </c>
      <c r="K7545" s="3" t="s">
        <v>24</v>
      </c>
      <c r="L7545" s="3">
        <v>18.0</v>
      </c>
      <c r="M7545" s="3" t="s">
        <v>30</v>
      </c>
      <c r="N7545" s="3" t="s">
        <v>7578</v>
      </c>
      <c r="O7545" s="3" t="s">
        <v>307</v>
      </c>
      <c r="P7545" s="4">
        <v>14480.0</v>
      </c>
      <c r="Q7545" s="3" t="s">
        <v>169</v>
      </c>
      <c r="S7545" s="3" t="s">
        <v>34</v>
      </c>
    </row>
    <row r="7546">
      <c r="A7546" s="2">
        <v>42318.714895833335</v>
      </c>
      <c r="B7546" s="3">
        <v>53.0</v>
      </c>
      <c r="C7546" s="3" t="s">
        <v>7101</v>
      </c>
      <c r="D7546" s="3">
        <v>56.0</v>
      </c>
      <c r="E7546" s="3" t="s">
        <v>7193</v>
      </c>
      <c r="F7546" s="3">
        <v>6.0</v>
      </c>
      <c r="G7546" s="3">
        <v>12.0</v>
      </c>
      <c r="H7546" s="3" t="s">
        <v>672</v>
      </c>
      <c r="I7546" s="3" t="s">
        <v>7522</v>
      </c>
      <c r="J7546" s="3" t="s">
        <v>674</v>
      </c>
      <c r="K7546" s="3" t="s">
        <v>24</v>
      </c>
      <c r="L7546" s="3">
        <v>19.0</v>
      </c>
      <c r="M7546" s="3" t="s">
        <v>25</v>
      </c>
      <c r="N7546" s="3" t="s">
        <v>2776</v>
      </c>
      <c r="O7546" s="3" t="s">
        <v>2272</v>
      </c>
      <c r="P7546" s="4">
        <v>27355.0</v>
      </c>
      <c r="Q7546" s="3" t="s">
        <v>372</v>
      </c>
      <c r="S7546" s="3" t="s">
        <v>34</v>
      </c>
    </row>
    <row r="7547">
      <c r="A7547" s="2">
        <v>42318.714895833335</v>
      </c>
      <c r="B7547" s="3">
        <v>53.0</v>
      </c>
      <c r="C7547" s="3" t="s">
        <v>7101</v>
      </c>
      <c r="D7547" s="3">
        <v>56.0</v>
      </c>
      <c r="E7547" s="3" t="s">
        <v>7193</v>
      </c>
      <c r="F7547" s="3">
        <v>6.0</v>
      </c>
      <c r="G7547" s="3">
        <v>12.0</v>
      </c>
      <c r="H7547" s="3" t="s">
        <v>672</v>
      </c>
      <c r="I7547" s="3" t="s">
        <v>7522</v>
      </c>
      <c r="J7547" s="3" t="s">
        <v>674</v>
      </c>
      <c r="K7547" s="3" t="s">
        <v>24</v>
      </c>
      <c r="L7547" s="3">
        <v>20.0</v>
      </c>
      <c r="M7547" s="3" t="s">
        <v>30</v>
      </c>
      <c r="N7547" s="3" t="s">
        <v>2596</v>
      </c>
      <c r="O7547" s="3" t="s">
        <v>107</v>
      </c>
      <c r="P7547" s="4">
        <v>21704.0</v>
      </c>
      <c r="Q7547" s="3" t="s">
        <v>75</v>
      </c>
      <c r="S7547" s="3" t="s">
        <v>34</v>
      </c>
    </row>
    <row r="7548">
      <c r="A7548" s="2">
        <v>42318.714895833335</v>
      </c>
      <c r="B7548" s="3">
        <v>53.0</v>
      </c>
      <c r="C7548" s="3" t="s">
        <v>7101</v>
      </c>
      <c r="D7548" s="3">
        <v>56.0</v>
      </c>
      <c r="E7548" s="3" t="s">
        <v>7193</v>
      </c>
      <c r="F7548" s="3">
        <v>6.0</v>
      </c>
      <c r="G7548" s="3">
        <v>12.0</v>
      </c>
      <c r="H7548" s="3" t="s">
        <v>672</v>
      </c>
      <c r="I7548" s="3" t="s">
        <v>7522</v>
      </c>
      <c r="J7548" s="3" t="s">
        <v>674</v>
      </c>
      <c r="K7548" s="3" t="s">
        <v>24</v>
      </c>
      <c r="L7548" s="3">
        <v>21.0</v>
      </c>
      <c r="M7548" s="3" t="s">
        <v>25</v>
      </c>
      <c r="N7548" s="3" t="s">
        <v>7573</v>
      </c>
      <c r="O7548" s="3" t="s">
        <v>251</v>
      </c>
      <c r="P7548" s="4">
        <v>23426.0</v>
      </c>
      <c r="Q7548" s="3" t="s">
        <v>1178</v>
      </c>
      <c r="S7548" s="3" t="s">
        <v>34</v>
      </c>
    </row>
    <row r="7549">
      <c r="A7549" s="2">
        <v>42318.714895833335</v>
      </c>
      <c r="B7549" s="3">
        <v>53.0</v>
      </c>
      <c r="C7549" s="3" t="s">
        <v>7101</v>
      </c>
      <c r="D7549" s="3">
        <v>22.0</v>
      </c>
      <c r="E7549" s="3" t="s">
        <v>7102</v>
      </c>
      <c r="F7549" s="3">
        <v>7.0</v>
      </c>
      <c r="G7549" s="3">
        <v>2.0</v>
      </c>
      <c r="H7549" s="3" t="s">
        <v>1183</v>
      </c>
      <c r="I7549" s="3" t="s">
        <v>1184</v>
      </c>
      <c r="J7549" s="3" t="s">
        <v>1185</v>
      </c>
      <c r="K7549" s="3" t="s">
        <v>24</v>
      </c>
      <c r="L7549" s="3">
        <v>1.0</v>
      </c>
      <c r="M7549" s="3" t="s">
        <v>25</v>
      </c>
      <c r="N7549" s="3" t="s">
        <v>7579</v>
      </c>
      <c r="O7549" s="3" t="s">
        <v>127</v>
      </c>
      <c r="P7549" s="4">
        <v>17182.0</v>
      </c>
      <c r="Q7549" s="3" t="s">
        <v>1454</v>
      </c>
      <c r="S7549" s="3" t="s">
        <v>34</v>
      </c>
    </row>
    <row r="7550">
      <c r="A7550" s="2">
        <v>42318.714895833335</v>
      </c>
      <c r="B7550" s="3">
        <v>53.0</v>
      </c>
      <c r="C7550" s="3" t="s">
        <v>7101</v>
      </c>
      <c r="D7550" s="3">
        <v>22.0</v>
      </c>
      <c r="E7550" s="3" t="s">
        <v>7102</v>
      </c>
      <c r="F7550" s="3">
        <v>7.0</v>
      </c>
      <c r="G7550" s="3">
        <v>2.0</v>
      </c>
      <c r="H7550" s="3" t="s">
        <v>1183</v>
      </c>
      <c r="I7550" s="3" t="s">
        <v>1184</v>
      </c>
      <c r="J7550" s="3" t="s">
        <v>1185</v>
      </c>
      <c r="K7550" s="3" t="s">
        <v>24</v>
      </c>
      <c r="L7550" s="3">
        <v>2.0</v>
      </c>
      <c r="M7550" s="3" t="s">
        <v>30</v>
      </c>
      <c r="N7550" s="3" t="s">
        <v>7580</v>
      </c>
      <c r="O7550" s="3" t="s">
        <v>121</v>
      </c>
      <c r="P7550" s="4">
        <v>16870.0</v>
      </c>
      <c r="Q7550" s="3" t="s">
        <v>209</v>
      </c>
      <c r="S7550" s="3" t="s">
        <v>34</v>
      </c>
    </row>
    <row r="7551">
      <c r="A7551" s="2">
        <v>42318.714895833335</v>
      </c>
      <c r="B7551" s="3">
        <v>53.0</v>
      </c>
      <c r="C7551" s="3" t="s">
        <v>7101</v>
      </c>
      <c r="D7551" s="3">
        <v>22.0</v>
      </c>
      <c r="E7551" s="3" t="s">
        <v>7102</v>
      </c>
      <c r="F7551" s="3">
        <v>7.0</v>
      </c>
      <c r="G7551" s="3">
        <v>2.0</v>
      </c>
      <c r="H7551" s="3" t="s">
        <v>1183</v>
      </c>
      <c r="I7551" s="3" t="s">
        <v>1184</v>
      </c>
      <c r="J7551" s="3" t="s">
        <v>1185</v>
      </c>
      <c r="K7551" s="3" t="s">
        <v>24</v>
      </c>
      <c r="L7551" s="3">
        <v>3.0</v>
      </c>
      <c r="M7551" s="3" t="s">
        <v>25</v>
      </c>
      <c r="N7551" s="3" t="s">
        <v>2899</v>
      </c>
      <c r="O7551" s="3" t="s">
        <v>3448</v>
      </c>
      <c r="P7551" s="4">
        <v>21577.0</v>
      </c>
      <c r="Q7551" s="3" t="s">
        <v>33</v>
      </c>
      <c r="S7551" s="3" t="s">
        <v>34</v>
      </c>
    </row>
    <row r="7552">
      <c r="A7552" s="2">
        <v>42318.714895833335</v>
      </c>
      <c r="B7552" s="3">
        <v>53.0</v>
      </c>
      <c r="C7552" s="3" t="s">
        <v>7101</v>
      </c>
      <c r="D7552" s="3">
        <v>22.0</v>
      </c>
      <c r="E7552" s="3" t="s">
        <v>7102</v>
      </c>
      <c r="F7552" s="3">
        <v>7.0</v>
      </c>
      <c r="G7552" s="3">
        <v>2.0</v>
      </c>
      <c r="H7552" s="3" t="s">
        <v>1183</v>
      </c>
      <c r="I7552" s="3" t="s">
        <v>1184</v>
      </c>
      <c r="J7552" s="3" t="s">
        <v>1185</v>
      </c>
      <c r="K7552" s="3" t="s">
        <v>24</v>
      </c>
      <c r="L7552" s="3">
        <v>4.0</v>
      </c>
      <c r="M7552" s="3" t="s">
        <v>30</v>
      </c>
      <c r="N7552" s="3" t="s">
        <v>7581</v>
      </c>
      <c r="O7552" s="3" t="s">
        <v>85</v>
      </c>
      <c r="P7552" s="4">
        <v>21138.0</v>
      </c>
      <c r="Q7552" s="3" t="s">
        <v>43</v>
      </c>
      <c r="S7552" s="3" t="s">
        <v>34</v>
      </c>
    </row>
    <row r="7553">
      <c r="A7553" s="2">
        <v>42318.714895833335</v>
      </c>
      <c r="B7553" s="3">
        <v>53.0</v>
      </c>
      <c r="C7553" s="3" t="s">
        <v>7101</v>
      </c>
      <c r="D7553" s="3">
        <v>22.0</v>
      </c>
      <c r="E7553" s="3" t="s">
        <v>7102</v>
      </c>
      <c r="F7553" s="3">
        <v>7.0</v>
      </c>
      <c r="G7553" s="3">
        <v>2.0</v>
      </c>
      <c r="H7553" s="3" t="s">
        <v>1183</v>
      </c>
      <c r="I7553" s="3" t="s">
        <v>1184</v>
      </c>
      <c r="J7553" s="3" t="s">
        <v>1185</v>
      </c>
      <c r="K7553" s="3" t="s">
        <v>24</v>
      </c>
      <c r="L7553" s="3">
        <v>5.0</v>
      </c>
      <c r="M7553" s="3" t="s">
        <v>25</v>
      </c>
      <c r="N7553" s="3" t="s">
        <v>7582</v>
      </c>
      <c r="O7553" s="3" t="s">
        <v>7583</v>
      </c>
      <c r="P7553" s="4">
        <v>18805.0</v>
      </c>
      <c r="Q7553" s="3" t="s">
        <v>105</v>
      </c>
      <c r="S7553" s="3" t="s">
        <v>34</v>
      </c>
    </row>
    <row r="7554">
      <c r="A7554" s="2">
        <v>42318.714895833335</v>
      </c>
      <c r="B7554" s="3">
        <v>53.0</v>
      </c>
      <c r="C7554" s="3" t="s">
        <v>7101</v>
      </c>
      <c r="D7554" s="3">
        <v>22.0</v>
      </c>
      <c r="E7554" s="3" t="s">
        <v>7102</v>
      </c>
      <c r="F7554" s="3">
        <v>7.0</v>
      </c>
      <c r="G7554" s="3">
        <v>2.0</v>
      </c>
      <c r="H7554" s="3" t="s">
        <v>1183</v>
      </c>
      <c r="I7554" s="3" t="s">
        <v>1184</v>
      </c>
      <c r="J7554" s="3" t="s">
        <v>1185</v>
      </c>
      <c r="K7554" s="3" t="s">
        <v>24</v>
      </c>
      <c r="L7554" s="3">
        <v>6.0</v>
      </c>
      <c r="M7554" s="3" t="s">
        <v>30</v>
      </c>
      <c r="N7554" s="3" t="s">
        <v>7584</v>
      </c>
      <c r="O7554" s="3" t="s">
        <v>4987</v>
      </c>
      <c r="P7554" s="4">
        <v>34926.0</v>
      </c>
      <c r="Q7554" s="3" t="s">
        <v>40</v>
      </c>
      <c r="S7554" s="3" t="s">
        <v>34</v>
      </c>
    </row>
    <row r="7555">
      <c r="A7555" s="2">
        <v>42318.714895833335</v>
      </c>
      <c r="B7555" s="3">
        <v>53.0</v>
      </c>
      <c r="C7555" s="3" t="s">
        <v>7101</v>
      </c>
      <c r="D7555" s="3">
        <v>22.0</v>
      </c>
      <c r="E7555" s="3" t="s">
        <v>7102</v>
      </c>
      <c r="F7555" s="3">
        <v>7.0</v>
      </c>
      <c r="G7555" s="3">
        <v>2.0</v>
      </c>
      <c r="H7555" s="3" t="s">
        <v>1183</v>
      </c>
      <c r="I7555" s="3" t="s">
        <v>1184</v>
      </c>
      <c r="J7555" s="3" t="s">
        <v>1185</v>
      </c>
      <c r="K7555" s="3" t="s">
        <v>24</v>
      </c>
      <c r="L7555" s="3">
        <v>7.0</v>
      </c>
      <c r="M7555" s="3" t="s">
        <v>25</v>
      </c>
      <c r="N7555" s="3" t="s">
        <v>4389</v>
      </c>
      <c r="O7555" s="3" t="s">
        <v>1995</v>
      </c>
      <c r="P7555" s="4">
        <v>16305.0</v>
      </c>
      <c r="Q7555" s="3" t="s">
        <v>49</v>
      </c>
      <c r="S7555" s="3" t="s">
        <v>34</v>
      </c>
    </row>
    <row r="7556">
      <c r="A7556" s="2">
        <v>42318.714895833335</v>
      </c>
      <c r="B7556" s="3">
        <v>53.0</v>
      </c>
      <c r="C7556" s="3" t="s">
        <v>7101</v>
      </c>
      <c r="D7556" s="3">
        <v>22.0</v>
      </c>
      <c r="E7556" s="3" t="s">
        <v>7102</v>
      </c>
      <c r="F7556" s="3">
        <v>7.0</v>
      </c>
      <c r="G7556" s="3">
        <v>2.0</v>
      </c>
      <c r="H7556" s="3" t="s">
        <v>1183</v>
      </c>
      <c r="I7556" s="3" t="s">
        <v>1184</v>
      </c>
      <c r="J7556" s="3" t="s">
        <v>1185</v>
      </c>
      <c r="K7556" s="3" t="s">
        <v>24</v>
      </c>
      <c r="L7556" s="3">
        <v>8.0</v>
      </c>
      <c r="M7556" s="3" t="s">
        <v>30</v>
      </c>
      <c r="N7556" s="3" t="s">
        <v>1315</v>
      </c>
      <c r="O7556" s="3" t="s">
        <v>1465</v>
      </c>
      <c r="P7556" s="4">
        <v>28127.0</v>
      </c>
      <c r="Q7556" s="3" t="s">
        <v>228</v>
      </c>
      <c r="S7556" s="3" t="s">
        <v>34</v>
      </c>
    </row>
    <row r="7557">
      <c r="A7557" s="2">
        <v>42318.714895833335</v>
      </c>
      <c r="B7557" s="3">
        <v>53.0</v>
      </c>
      <c r="C7557" s="3" t="s">
        <v>7101</v>
      </c>
      <c r="D7557" s="3">
        <v>22.0</v>
      </c>
      <c r="E7557" s="3" t="s">
        <v>7102</v>
      </c>
      <c r="F7557" s="3">
        <v>7.0</v>
      </c>
      <c r="G7557" s="3">
        <v>2.0</v>
      </c>
      <c r="H7557" s="3" t="s">
        <v>1183</v>
      </c>
      <c r="I7557" s="3" t="s">
        <v>1184</v>
      </c>
      <c r="J7557" s="3" t="s">
        <v>1185</v>
      </c>
      <c r="K7557" s="3" t="s">
        <v>24</v>
      </c>
      <c r="L7557" s="3">
        <v>9.0</v>
      </c>
      <c r="M7557" s="3" t="s">
        <v>25</v>
      </c>
      <c r="N7557" s="3" t="s">
        <v>7585</v>
      </c>
      <c r="O7557" s="3" t="s">
        <v>168</v>
      </c>
      <c r="P7557" s="4">
        <v>23020.0</v>
      </c>
      <c r="Q7557" s="3" t="s">
        <v>105</v>
      </c>
      <c r="S7557" s="3" t="s">
        <v>34</v>
      </c>
    </row>
    <row r="7558">
      <c r="A7558" s="2">
        <v>42318.714895833335</v>
      </c>
      <c r="B7558" s="3">
        <v>53.0</v>
      </c>
      <c r="C7558" s="3" t="s">
        <v>7101</v>
      </c>
      <c r="D7558" s="3">
        <v>22.0</v>
      </c>
      <c r="E7558" s="3" t="s">
        <v>7102</v>
      </c>
      <c r="F7558" s="3">
        <v>7.0</v>
      </c>
      <c r="G7558" s="3">
        <v>2.0</v>
      </c>
      <c r="H7558" s="3" t="s">
        <v>1183</v>
      </c>
      <c r="I7558" s="3" t="s">
        <v>1184</v>
      </c>
      <c r="J7558" s="3" t="s">
        <v>1185</v>
      </c>
      <c r="K7558" s="3" t="s">
        <v>24</v>
      </c>
      <c r="L7558" s="3">
        <v>10.0</v>
      </c>
      <c r="M7558" s="3" t="s">
        <v>30</v>
      </c>
      <c r="N7558" s="3" t="s">
        <v>7416</v>
      </c>
      <c r="O7558" s="3" t="s">
        <v>803</v>
      </c>
      <c r="P7558" s="4">
        <v>17557.0</v>
      </c>
      <c r="Q7558" s="3" t="s">
        <v>96</v>
      </c>
      <c r="S7558" s="3" t="s">
        <v>34</v>
      </c>
    </row>
    <row r="7559">
      <c r="A7559" s="2">
        <v>42318.714895833335</v>
      </c>
      <c r="B7559" s="3">
        <v>53.0</v>
      </c>
      <c r="C7559" s="3" t="s">
        <v>7101</v>
      </c>
      <c r="D7559" s="3">
        <v>22.0</v>
      </c>
      <c r="E7559" s="3" t="s">
        <v>7102</v>
      </c>
      <c r="F7559" s="3">
        <v>7.0</v>
      </c>
      <c r="G7559" s="3">
        <v>2.0</v>
      </c>
      <c r="H7559" s="3" t="s">
        <v>1183</v>
      </c>
      <c r="I7559" s="3" t="s">
        <v>1184</v>
      </c>
      <c r="J7559" s="3" t="s">
        <v>1185</v>
      </c>
      <c r="K7559" s="3" t="s">
        <v>24</v>
      </c>
      <c r="L7559" s="3">
        <v>11.0</v>
      </c>
      <c r="M7559" s="3" t="s">
        <v>25</v>
      </c>
      <c r="N7559" s="3" t="s">
        <v>7586</v>
      </c>
      <c r="O7559" s="3" t="s">
        <v>297</v>
      </c>
      <c r="P7559" s="4">
        <v>23793.0</v>
      </c>
      <c r="Q7559" s="3" t="s">
        <v>1159</v>
      </c>
      <c r="S7559" s="3" t="s">
        <v>34</v>
      </c>
    </row>
    <row r="7560">
      <c r="A7560" s="2">
        <v>42318.714895833335</v>
      </c>
      <c r="B7560" s="3">
        <v>53.0</v>
      </c>
      <c r="C7560" s="3" t="s">
        <v>7101</v>
      </c>
      <c r="D7560" s="3">
        <v>22.0</v>
      </c>
      <c r="E7560" s="3" t="s">
        <v>7102</v>
      </c>
      <c r="F7560" s="3">
        <v>7.0</v>
      </c>
      <c r="G7560" s="3">
        <v>2.0</v>
      </c>
      <c r="H7560" s="3" t="s">
        <v>1183</v>
      </c>
      <c r="I7560" s="3" t="s">
        <v>1184</v>
      </c>
      <c r="J7560" s="3" t="s">
        <v>1185</v>
      </c>
      <c r="K7560" s="3" t="s">
        <v>24</v>
      </c>
      <c r="L7560" s="3">
        <v>12.0</v>
      </c>
      <c r="M7560" s="3" t="s">
        <v>30</v>
      </c>
      <c r="N7560" s="3" t="s">
        <v>7448</v>
      </c>
      <c r="O7560" s="3" t="s">
        <v>163</v>
      </c>
      <c r="P7560" s="4">
        <v>30251.0</v>
      </c>
      <c r="Q7560" s="3" t="s">
        <v>228</v>
      </c>
      <c r="S7560" s="3" t="s">
        <v>34</v>
      </c>
    </row>
    <row r="7561">
      <c r="A7561" s="2">
        <v>42318.714895833335</v>
      </c>
      <c r="B7561" s="3">
        <v>53.0</v>
      </c>
      <c r="C7561" s="3" t="s">
        <v>7101</v>
      </c>
      <c r="D7561" s="3">
        <v>22.0</v>
      </c>
      <c r="E7561" s="3" t="s">
        <v>7102</v>
      </c>
      <c r="F7561" s="3">
        <v>7.0</v>
      </c>
      <c r="G7561" s="3">
        <v>2.0</v>
      </c>
      <c r="H7561" s="3" t="s">
        <v>1183</v>
      </c>
      <c r="I7561" s="3" t="s">
        <v>1184</v>
      </c>
      <c r="J7561" s="3" t="s">
        <v>1185</v>
      </c>
      <c r="K7561" s="3" t="s">
        <v>24</v>
      </c>
      <c r="L7561" s="3">
        <v>13.0</v>
      </c>
      <c r="M7561" s="3" t="s">
        <v>25</v>
      </c>
      <c r="N7561" s="3" t="s">
        <v>7587</v>
      </c>
      <c r="O7561" s="3" t="s">
        <v>243</v>
      </c>
      <c r="P7561" s="4">
        <v>17543.0</v>
      </c>
      <c r="Q7561" s="3" t="s">
        <v>113</v>
      </c>
      <c r="S7561" s="3" t="s">
        <v>34</v>
      </c>
    </row>
    <row r="7562">
      <c r="A7562" s="2">
        <v>42318.714895833335</v>
      </c>
      <c r="B7562" s="3">
        <v>53.0</v>
      </c>
      <c r="C7562" s="3" t="s">
        <v>7101</v>
      </c>
      <c r="D7562" s="3">
        <v>22.0</v>
      </c>
      <c r="E7562" s="3" t="s">
        <v>7102</v>
      </c>
      <c r="F7562" s="3">
        <v>7.0</v>
      </c>
      <c r="G7562" s="3">
        <v>2.0</v>
      </c>
      <c r="H7562" s="3" t="s">
        <v>1183</v>
      </c>
      <c r="I7562" s="3" t="s">
        <v>1184</v>
      </c>
      <c r="J7562" s="3" t="s">
        <v>1185</v>
      </c>
      <c r="K7562" s="3" t="s">
        <v>24</v>
      </c>
      <c r="L7562" s="3">
        <v>14.0</v>
      </c>
      <c r="M7562" s="3" t="s">
        <v>30</v>
      </c>
      <c r="N7562" s="3" t="s">
        <v>7588</v>
      </c>
      <c r="O7562" s="3" t="s">
        <v>1723</v>
      </c>
      <c r="P7562" s="4">
        <v>18301.0</v>
      </c>
      <c r="Q7562" s="3" t="s">
        <v>46</v>
      </c>
      <c r="S7562" s="3" t="s">
        <v>34</v>
      </c>
    </row>
    <row r="7563">
      <c r="A7563" s="2">
        <v>42318.714895833335</v>
      </c>
      <c r="B7563" s="3">
        <v>53.0</v>
      </c>
      <c r="C7563" s="3" t="s">
        <v>7101</v>
      </c>
      <c r="D7563" s="3">
        <v>22.0</v>
      </c>
      <c r="E7563" s="3" t="s">
        <v>7102</v>
      </c>
      <c r="F7563" s="3">
        <v>7.0</v>
      </c>
      <c r="G7563" s="3">
        <v>2.0</v>
      </c>
      <c r="H7563" s="3" t="s">
        <v>1183</v>
      </c>
      <c r="I7563" s="3" t="s">
        <v>1184</v>
      </c>
      <c r="J7563" s="3" t="s">
        <v>1185</v>
      </c>
      <c r="K7563" s="3" t="s">
        <v>24</v>
      </c>
      <c r="L7563" s="3">
        <v>15.0</v>
      </c>
      <c r="M7563" s="3" t="s">
        <v>25</v>
      </c>
      <c r="N7563" s="3" t="s">
        <v>7589</v>
      </c>
      <c r="O7563" s="3" t="s">
        <v>246</v>
      </c>
      <c r="P7563" s="4">
        <v>35528.0</v>
      </c>
      <c r="Q7563" s="3" t="s">
        <v>372</v>
      </c>
      <c r="S7563" s="3" t="s">
        <v>34</v>
      </c>
    </row>
    <row r="7564">
      <c r="A7564" s="2">
        <v>42318.714895833335</v>
      </c>
      <c r="B7564" s="3">
        <v>53.0</v>
      </c>
      <c r="C7564" s="3" t="s">
        <v>7101</v>
      </c>
      <c r="D7564" s="3">
        <v>22.0</v>
      </c>
      <c r="E7564" s="3" t="s">
        <v>7102</v>
      </c>
      <c r="F7564" s="3">
        <v>7.0</v>
      </c>
      <c r="G7564" s="3">
        <v>2.0</v>
      </c>
      <c r="H7564" s="3" t="s">
        <v>1183</v>
      </c>
      <c r="I7564" s="3" t="s">
        <v>1184</v>
      </c>
      <c r="J7564" s="3" t="s">
        <v>1185</v>
      </c>
      <c r="K7564" s="3" t="s">
        <v>24</v>
      </c>
      <c r="L7564" s="3">
        <v>16.0</v>
      </c>
      <c r="M7564" s="3" t="s">
        <v>30</v>
      </c>
      <c r="N7564" s="3" t="s">
        <v>7590</v>
      </c>
      <c r="O7564" s="3" t="s">
        <v>193</v>
      </c>
      <c r="P7564" s="4">
        <v>21425.0</v>
      </c>
      <c r="Q7564" s="3" t="s">
        <v>40</v>
      </c>
      <c r="S7564" s="3" t="s">
        <v>34</v>
      </c>
    </row>
    <row r="7565">
      <c r="A7565" s="2">
        <v>42318.714895833335</v>
      </c>
      <c r="B7565" s="3">
        <v>53.0</v>
      </c>
      <c r="C7565" s="3" t="s">
        <v>7101</v>
      </c>
      <c r="D7565" s="3">
        <v>22.0</v>
      </c>
      <c r="E7565" s="3" t="s">
        <v>7102</v>
      </c>
      <c r="F7565" s="3">
        <v>7.0</v>
      </c>
      <c r="G7565" s="3">
        <v>2.0</v>
      </c>
      <c r="H7565" s="3" t="s">
        <v>1183</v>
      </c>
      <c r="I7565" s="3" t="s">
        <v>1184</v>
      </c>
      <c r="J7565" s="3" t="s">
        <v>1185</v>
      </c>
      <c r="K7565" s="3" t="s">
        <v>24</v>
      </c>
      <c r="L7565" s="3">
        <v>17.0</v>
      </c>
      <c r="M7565" s="3" t="s">
        <v>25</v>
      </c>
      <c r="N7565" s="3" t="s">
        <v>3836</v>
      </c>
      <c r="O7565" s="3" t="s">
        <v>1234</v>
      </c>
      <c r="P7565" s="4">
        <v>18667.0</v>
      </c>
      <c r="Q7565" s="3" t="s">
        <v>96</v>
      </c>
      <c r="S7565" s="3" t="s">
        <v>34</v>
      </c>
    </row>
    <row r="7566">
      <c r="A7566" s="2">
        <v>42318.714895833335</v>
      </c>
      <c r="B7566" s="3">
        <v>53.0</v>
      </c>
      <c r="C7566" s="3" t="s">
        <v>7101</v>
      </c>
      <c r="D7566" s="3">
        <v>29.0</v>
      </c>
      <c r="E7566" s="3" t="s">
        <v>7127</v>
      </c>
      <c r="F7566" s="3">
        <v>7.0</v>
      </c>
      <c r="G7566" s="3">
        <v>2.0</v>
      </c>
      <c r="H7566" s="3" t="s">
        <v>1183</v>
      </c>
      <c r="I7566" s="3" t="s">
        <v>1184</v>
      </c>
      <c r="J7566" s="3" t="s">
        <v>1185</v>
      </c>
      <c r="K7566" s="3" t="s">
        <v>24</v>
      </c>
      <c r="L7566" s="3">
        <v>1.0</v>
      </c>
      <c r="M7566" s="3" t="s">
        <v>25</v>
      </c>
      <c r="N7566" s="3" t="s">
        <v>6585</v>
      </c>
      <c r="O7566" s="3" t="s">
        <v>69</v>
      </c>
      <c r="P7566" s="4">
        <v>24674.0</v>
      </c>
      <c r="Q7566" s="3" t="s">
        <v>169</v>
      </c>
      <c r="S7566" s="3" t="s">
        <v>34</v>
      </c>
    </row>
    <row r="7567">
      <c r="A7567" s="2">
        <v>42318.714895833335</v>
      </c>
      <c r="B7567" s="3">
        <v>53.0</v>
      </c>
      <c r="C7567" s="3" t="s">
        <v>7101</v>
      </c>
      <c r="D7567" s="3">
        <v>29.0</v>
      </c>
      <c r="E7567" s="3" t="s">
        <v>7127</v>
      </c>
      <c r="F7567" s="3">
        <v>7.0</v>
      </c>
      <c r="G7567" s="3">
        <v>2.0</v>
      </c>
      <c r="H7567" s="3" t="s">
        <v>1183</v>
      </c>
      <c r="I7567" s="3" t="s">
        <v>1184</v>
      </c>
      <c r="J7567" s="3" t="s">
        <v>1185</v>
      </c>
      <c r="K7567" s="3" t="s">
        <v>24</v>
      </c>
      <c r="L7567" s="3">
        <v>2.0</v>
      </c>
      <c r="M7567" s="3" t="s">
        <v>30</v>
      </c>
      <c r="N7567" s="3" t="s">
        <v>7591</v>
      </c>
      <c r="O7567" s="3" t="s">
        <v>1074</v>
      </c>
      <c r="P7567" s="4">
        <v>21045.0</v>
      </c>
      <c r="Q7567" s="3" t="s">
        <v>247</v>
      </c>
      <c r="S7567" s="3" t="s">
        <v>34</v>
      </c>
    </row>
    <row r="7568">
      <c r="A7568" s="2">
        <v>42318.714895833335</v>
      </c>
      <c r="B7568" s="3">
        <v>53.0</v>
      </c>
      <c r="C7568" s="3" t="s">
        <v>7101</v>
      </c>
      <c r="D7568" s="3">
        <v>29.0</v>
      </c>
      <c r="E7568" s="3" t="s">
        <v>7127</v>
      </c>
      <c r="F7568" s="3">
        <v>7.0</v>
      </c>
      <c r="G7568" s="3">
        <v>2.0</v>
      </c>
      <c r="H7568" s="3" t="s">
        <v>1183</v>
      </c>
      <c r="I7568" s="3" t="s">
        <v>1184</v>
      </c>
      <c r="J7568" s="3" t="s">
        <v>1185</v>
      </c>
      <c r="K7568" s="3" t="s">
        <v>24</v>
      </c>
      <c r="L7568" s="3">
        <v>3.0</v>
      </c>
      <c r="M7568" s="3" t="s">
        <v>25</v>
      </c>
      <c r="N7568" s="3" t="s">
        <v>7592</v>
      </c>
      <c r="O7568" s="3" t="s">
        <v>218</v>
      </c>
      <c r="P7568" s="4">
        <v>19894.0</v>
      </c>
      <c r="Q7568" s="3" t="s">
        <v>105</v>
      </c>
      <c r="S7568" s="3" t="s">
        <v>34</v>
      </c>
    </row>
    <row r="7569">
      <c r="A7569" s="2">
        <v>42318.714895833335</v>
      </c>
      <c r="B7569" s="3">
        <v>53.0</v>
      </c>
      <c r="C7569" s="3" t="s">
        <v>7101</v>
      </c>
      <c r="D7569" s="3">
        <v>29.0</v>
      </c>
      <c r="E7569" s="3" t="s">
        <v>7127</v>
      </c>
      <c r="F7569" s="3">
        <v>7.0</v>
      </c>
      <c r="G7569" s="3">
        <v>2.0</v>
      </c>
      <c r="H7569" s="3" t="s">
        <v>1183</v>
      </c>
      <c r="I7569" s="3" t="s">
        <v>1184</v>
      </c>
      <c r="J7569" s="3" t="s">
        <v>1185</v>
      </c>
      <c r="K7569" s="3" t="s">
        <v>24</v>
      </c>
      <c r="L7569" s="3">
        <v>4.0</v>
      </c>
      <c r="M7569" s="3" t="s">
        <v>30</v>
      </c>
      <c r="N7569" s="3" t="s">
        <v>7593</v>
      </c>
      <c r="O7569" s="3" t="s">
        <v>355</v>
      </c>
      <c r="P7569" s="4">
        <v>18090.0</v>
      </c>
      <c r="Q7569" s="3" t="s">
        <v>86</v>
      </c>
      <c r="S7569" s="3" t="s">
        <v>34</v>
      </c>
    </row>
    <row r="7570">
      <c r="A7570" s="2">
        <v>42318.714895833335</v>
      </c>
      <c r="B7570" s="3">
        <v>53.0</v>
      </c>
      <c r="C7570" s="3" t="s">
        <v>7101</v>
      </c>
      <c r="D7570" s="3">
        <v>29.0</v>
      </c>
      <c r="E7570" s="3" t="s">
        <v>7127</v>
      </c>
      <c r="F7570" s="3">
        <v>7.0</v>
      </c>
      <c r="G7570" s="3">
        <v>2.0</v>
      </c>
      <c r="H7570" s="3" t="s">
        <v>1183</v>
      </c>
      <c r="I7570" s="3" t="s">
        <v>1184</v>
      </c>
      <c r="J7570" s="3" t="s">
        <v>1185</v>
      </c>
      <c r="K7570" s="3" t="s">
        <v>24</v>
      </c>
      <c r="L7570" s="3">
        <v>5.0</v>
      </c>
      <c r="M7570" s="3" t="s">
        <v>25</v>
      </c>
      <c r="N7570" s="3" t="s">
        <v>7594</v>
      </c>
      <c r="O7570" s="3" t="s">
        <v>91</v>
      </c>
      <c r="P7570" s="4">
        <v>18151.0</v>
      </c>
      <c r="Q7570" s="3" t="s">
        <v>96</v>
      </c>
      <c r="S7570" s="3" t="s">
        <v>34</v>
      </c>
    </row>
    <row r="7571">
      <c r="A7571" s="2">
        <v>42318.714895833335</v>
      </c>
      <c r="B7571" s="3">
        <v>53.0</v>
      </c>
      <c r="C7571" s="3" t="s">
        <v>7101</v>
      </c>
      <c r="D7571" s="3">
        <v>29.0</v>
      </c>
      <c r="E7571" s="3" t="s">
        <v>7127</v>
      </c>
      <c r="F7571" s="3">
        <v>7.0</v>
      </c>
      <c r="G7571" s="3">
        <v>2.0</v>
      </c>
      <c r="H7571" s="3" t="s">
        <v>1183</v>
      </c>
      <c r="I7571" s="3" t="s">
        <v>1184</v>
      </c>
      <c r="J7571" s="3" t="s">
        <v>1185</v>
      </c>
      <c r="K7571" s="3" t="s">
        <v>24</v>
      </c>
      <c r="L7571" s="3">
        <v>6.0</v>
      </c>
      <c r="M7571" s="3" t="s">
        <v>30</v>
      </c>
      <c r="N7571" s="3" t="s">
        <v>7595</v>
      </c>
      <c r="O7571" s="3" t="s">
        <v>2585</v>
      </c>
      <c r="P7571" s="4">
        <v>34876.0</v>
      </c>
      <c r="Q7571" s="3" t="s">
        <v>191</v>
      </c>
      <c r="S7571" s="3" t="s">
        <v>34</v>
      </c>
    </row>
    <row r="7572">
      <c r="A7572" s="2">
        <v>42318.714895833335</v>
      </c>
      <c r="B7572" s="3">
        <v>53.0</v>
      </c>
      <c r="C7572" s="3" t="s">
        <v>7101</v>
      </c>
      <c r="D7572" s="3">
        <v>29.0</v>
      </c>
      <c r="E7572" s="3" t="s">
        <v>7127</v>
      </c>
      <c r="F7572" s="3">
        <v>7.0</v>
      </c>
      <c r="G7572" s="3">
        <v>2.0</v>
      </c>
      <c r="H7572" s="3" t="s">
        <v>1183</v>
      </c>
      <c r="I7572" s="3" t="s">
        <v>1184</v>
      </c>
      <c r="J7572" s="3" t="s">
        <v>1185</v>
      </c>
      <c r="K7572" s="3" t="s">
        <v>24</v>
      </c>
      <c r="L7572" s="3">
        <v>7.0</v>
      </c>
      <c r="M7572" s="3" t="s">
        <v>25</v>
      </c>
      <c r="N7572" s="3" t="s">
        <v>7596</v>
      </c>
      <c r="O7572" s="3" t="s">
        <v>2272</v>
      </c>
      <c r="P7572" s="4">
        <v>30066.0</v>
      </c>
      <c r="Q7572" s="3" t="s">
        <v>1159</v>
      </c>
      <c r="S7572" s="3" t="s">
        <v>34</v>
      </c>
    </row>
    <row r="7573">
      <c r="A7573" s="2">
        <v>42318.714895833335</v>
      </c>
      <c r="B7573" s="3">
        <v>53.0</v>
      </c>
      <c r="C7573" s="3" t="s">
        <v>7101</v>
      </c>
      <c r="D7573" s="3">
        <v>29.0</v>
      </c>
      <c r="E7573" s="3" t="s">
        <v>7127</v>
      </c>
      <c r="F7573" s="3">
        <v>7.0</v>
      </c>
      <c r="G7573" s="3">
        <v>2.0</v>
      </c>
      <c r="H7573" s="3" t="s">
        <v>1183</v>
      </c>
      <c r="I7573" s="3" t="s">
        <v>1184</v>
      </c>
      <c r="J7573" s="3" t="s">
        <v>1185</v>
      </c>
      <c r="K7573" s="3" t="s">
        <v>24</v>
      </c>
      <c r="L7573" s="3">
        <v>8.0</v>
      </c>
      <c r="M7573" s="3" t="s">
        <v>30</v>
      </c>
      <c r="N7573" s="3" t="s">
        <v>7597</v>
      </c>
      <c r="O7573" s="3" t="s">
        <v>7598</v>
      </c>
      <c r="P7573" s="4">
        <v>20246.0</v>
      </c>
      <c r="Q7573" s="3" t="s">
        <v>37</v>
      </c>
      <c r="S7573" s="3" t="s">
        <v>34</v>
      </c>
    </row>
    <row r="7574">
      <c r="A7574" s="2">
        <v>42318.714895833335</v>
      </c>
      <c r="B7574" s="3">
        <v>53.0</v>
      </c>
      <c r="C7574" s="3" t="s">
        <v>7101</v>
      </c>
      <c r="D7574" s="3">
        <v>29.0</v>
      </c>
      <c r="E7574" s="3" t="s">
        <v>7127</v>
      </c>
      <c r="F7574" s="3">
        <v>7.0</v>
      </c>
      <c r="G7574" s="3">
        <v>2.0</v>
      </c>
      <c r="H7574" s="3" t="s">
        <v>1183</v>
      </c>
      <c r="I7574" s="3" t="s">
        <v>1184</v>
      </c>
      <c r="J7574" s="3" t="s">
        <v>1185</v>
      </c>
      <c r="K7574" s="3" t="s">
        <v>24</v>
      </c>
      <c r="L7574" s="3">
        <v>9.0</v>
      </c>
      <c r="M7574" s="3" t="s">
        <v>25</v>
      </c>
      <c r="N7574" s="3" t="s">
        <v>7599</v>
      </c>
      <c r="O7574" s="3" t="s">
        <v>297</v>
      </c>
      <c r="P7574" s="4">
        <v>21664.0</v>
      </c>
      <c r="Q7574" s="3" t="s">
        <v>1159</v>
      </c>
      <c r="S7574" s="3" t="s">
        <v>34</v>
      </c>
    </row>
    <row r="7575">
      <c r="A7575" s="2">
        <v>42318.714895833335</v>
      </c>
      <c r="B7575" s="3">
        <v>53.0</v>
      </c>
      <c r="C7575" s="3" t="s">
        <v>7101</v>
      </c>
      <c r="D7575" s="3">
        <v>29.0</v>
      </c>
      <c r="E7575" s="3" t="s">
        <v>7127</v>
      </c>
      <c r="F7575" s="3">
        <v>7.0</v>
      </c>
      <c r="G7575" s="3">
        <v>2.0</v>
      </c>
      <c r="H7575" s="3" t="s">
        <v>1183</v>
      </c>
      <c r="I7575" s="3" t="s">
        <v>1184</v>
      </c>
      <c r="J7575" s="3" t="s">
        <v>1185</v>
      </c>
      <c r="K7575" s="3" t="s">
        <v>24</v>
      </c>
      <c r="L7575" s="3">
        <v>10.0</v>
      </c>
      <c r="M7575" s="3" t="s">
        <v>30</v>
      </c>
      <c r="N7575" s="3" t="s">
        <v>1271</v>
      </c>
      <c r="O7575" s="3" t="s">
        <v>1224</v>
      </c>
      <c r="P7575" s="4">
        <v>19072.0</v>
      </c>
      <c r="Q7575" s="3" t="s">
        <v>49</v>
      </c>
      <c r="S7575" s="3" t="s">
        <v>34</v>
      </c>
    </row>
    <row r="7576">
      <c r="A7576" s="2">
        <v>42318.714895833335</v>
      </c>
      <c r="B7576" s="3">
        <v>53.0</v>
      </c>
      <c r="C7576" s="3" t="s">
        <v>7101</v>
      </c>
      <c r="D7576" s="3">
        <v>29.0</v>
      </c>
      <c r="E7576" s="3" t="s">
        <v>7127</v>
      </c>
      <c r="F7576" s="3">
        <v>7.0</v>
      </c>
      <c r="G7576" s="3">
        <v>2.0</v>
      </c>
      <c r="H7576" s="3" t="s">
        <v>1183</v>
      </c>
      <c r="I7576" s="3" t="s">
        <v>1184</v>
      </c>
      <c r="J7576" s="3" t="s">
        <v>1185</v>
      </c>
      <c r="K7576" s="3" t="s">
        <v>24</v>
      </c>
      <c r="L7576" s="3">
        <v>11.0</v>
      </c>
      <c r="M7576" s="3" t="s">
        <v>25</v>
      </c>
      <c r="N7576" s="3" t="s">
        <v>2614</v>
      </c>
      <c r="O7576" s="3" t="s">
        <v>213</v>
      </c>
      <c r="P7576" s="4">
        <v>18810.0</v>
      </c>
      <c r="Q7576" s="3" t="s">
        <v>105</v>
      </c>
      <c r="S7576" s="3" t="s">
        <v>34</v>
      </c>
    </row>
    <row r="7577">
      <c r="A7577" s="2">
        <v>42318.714895833335</v>
      </c>
      <c r="B7577" s="3">
        <v>53.0</v>
      </c>
      <c r="C7577" s="3" t="s">
        <v>7101</v>
      </c>
      <c r="D7577" s="3">
        <v>29.0</v>
      </c>
      <c r="E7577" s="3" t="s">
        <v>7127</v>
      </c>
      <c r="F7577" s="3">
        <v>7.0</v>
      </c>
      <c r="G7577" s="3">
        <v>2.0</v>
      </c>
      <c r="H7577" s="3" t="s">
        <v>1183</v>
      </c>
      <c r="I7577" s="3" t="s">
        <v>1184</v>
      </c>
      <c r="J7577" s="3" t="s">
        <v>1185</v>
      </c>
      <c r="K7577" s="3" t="s">
        <v>24</v>
      </c>
      <c r="L7577" s="3">
        <v>12.0</v>
      </c>
      <c r="M7577" s="3" t="s">
        <v>30</v>
      </c>
      <c r="N7577" s="3" t="s">
        <v>7600</v>
      </c>
      <c r="O7577" s="3" t="s">
        <v>6164</v>
      </c>
      <c r="P7577" s="4">
        <v>25093.0</v>
      </c>
      <c r="Q7577" s="3" t="s">
        <v>132</v>
      </c>
      <c r="S7577" s="3" t="s">
        <v>34</v>
      </c>
    </row>
    <row r="7578">
      <c r="A7578" s="2">
        <v>42318.714895833335</v>
      </c>
      <c r="B7578" s="3">
        <v>53.0</v>
      </c>
      <c r="C7578" s="3" t="s">
        <v>7101</v>
      </c>
      <c r="D7578" s="3">
        <v>29.0</v>
      </c>
      <c r="E7578" s="3" t="s">
        <v>7127</v>
      </c>
      <c r="F7578" s="3">
        <v>7.0</v>
      </c>
      <c r="G7578" s="3">
        <v>2.0</v>
      </c>
      <c r="H7578" s="3" t="s">
        <v>1183</v>
      </c>
      <c r="I7578" s="3" t="s">
        <v>1184</v>
      </c>
      <c r="J7578" s="3" t="s">
        <v>1185</v>
      </c>
      <c r="K7578" s="3" t="s">
        <v>24</v>
      </c>
      <c r="L7578" s="3">
        <v>13.0</v>
      </c>
      <c r="M7578" s="3" t="s">
        <v>25</v>
      </c>
      <c r="N7578" s="3" t="s">
        <v>7601</v>
      </c>
      <c r="O7578" s="3" t="s">
        <v>91</v>
      </c>
      <c r="P7578" s="4">
        <v>18670.0</v>
      </c>
      <c r="Q7578" s="3" t="s">
        <v>49</v>
      </c>
      <c r="S7578" s="3" t="s">
        <v>34</v>
      </c>
    </row>
    <row r="7579">
      <c r="A7579" s="2">
        <v>42318.714895833335</v>
      </c>
      <c r="B7579" s="3">
        <v>53.0</v>
      </c>
      <c r="C7579" s="3" t="s">
        <v>7101</v>
      </c>
      <c r="D7579" s="3">
        <v>29.0</v>
      </c>
      <c r="E7579" s="3" t="s">
        <v>7127</v>
      </c>
      <c r="F7579" s="3">
        <v>7.0</v>
      </c>
      <c r="G7579" s="3">
        <v>2.0</v>
      </c>
      <c r="H7579" s="3" t="s">
        <v>1183</v>
      </c>
      <c r="I7579" s="3" t="s">
        <v>1184</v>
      </c>
      <c r="J7579" s="3" t="s">
        <v>1185</v>
      </c>
      <c r="K7579" s="3" t="s">
        <v>24</v>
      </c>
      <c r="L7579" s="3">
        <v>14.0</v>
      </c>
      <c r="M7579" s="3" t="s">
        <v>30</v>
      </c>
      <c r="N7579" s="3" t="s">
        <v>6585</v>
      </c>
      <c r="O7579" s="3" t="s">
        <v>235</v>
      </c>
      <c r="P7579" s="4">
        <v>23714.0</v>
      </c>
      <c r="Q7579" s="3" t="s">
        <v>228</v>
      </c>
      <c r="S7579" s="3" t="s">
        <v>34</v>
      </c>
    </row>
    <row r="7580">
      <c r="A7580" s="2">
        <v>42318.714895833335</v>
      </c>
      <c r="B7580" s="3">
        <v>53.0</v>
      </c>
      <c r="C7580" s="3" t="s">
        <v>7101</v>
      </c>
      <c r="D7580" s="3">
        <v>29.0</v>
      </c>
      <c r="E7580" s="3" t="s">
        <v>7127</v>
      </c>
      <c r="F7580" s="3">
        <v>7.0</v>
      </c>
      <c r="G7580" s="3">
        <v>2.0</v>
      </c>
      <c r="H7580" s="3" t="s">
        <v>1183</v>
      </c>
      <c r="I7580" s="3" t="s">
        <v>1184</v>
      </c>
      <c r="J7580" s="3" t="s">
        <v>1185</v>
      </c>
      <c r="K7580" s="3" t="s">
        <v>24</v>
      </c>
      <c r="L7580" s="3">
        <v>15.0</v>
      </c>
      <c r="M7580" s="3" t="s">
        <v>25</v>
      </c>
      <c r="N7580" s="3" t="s">
        <v>7602</v>
      </c>
      <c r="O7580" s="3" t="s">
        <v>1819</v>
      </c>
      <c r="P7580" s="4">
        <v>19056.0</v>
      </c>
      <c r="Q7580" s="3" t="s">
        <v>49</v>
      </c>
      <c r="S7580" s="3" t="s">
        <v>34</v>
      </c>
    </row>
    <row r="7581">
      <c r="A7581" s="2">
        <v>42318.714895833335</v>
      </c>
      <c r="B7581" s="3">
        <v>53.0</v>
      </c>
      <c r="C7581" s="3" t="s">
        <v>7101</v>
      </c>
      <c r="D7581" s="3">
        <v>29.0</v>
      </c>
      <c r="E7581" s="3" t="s">
        <v>7127</v>
      </c>
      <c r="F7581" s="3">
        <v>7.0</v>
      </c>
      <c r="G7581" s="3">
        <v>2.0</v>
      </c>
      <c r="H7581" s="3" t="s">
        <v>1183</v>
      </c>
      <c r="I7581" s="3" t="s">
        <v>1184</v>
      </c>
      <c r="J7581" s="3" t="s">
        <v>1185</v>
      </c>
      <c r="K7581" s="3" t="s">
        <v>24</v>
      </c>
      <c r="L7581" s="3">
        <v>16.0</v>
      </c>
      <c r="M7581" s="3" t="s">
        <v>30</v>
      </c>
      <c r="N7581" s="3" t="s">
        <v>7603</v>
      </c>
      <c r="O7581" s="3" t="s">
        <v>1012</v>
      </c>
      <c r="P7581" s="4">
        <v>19753.0</v>
      </c>
      <c r="Q7581" s="3" t="s">
        <v>110</v>
      </c>
      <c r="S7581" s="3" t="s">
        <v>34</v>
      </c>
    </row>
    <row r="7582">
      <c r="A7582" s="2">
        <v>42318.714895833335</v>
      </c>
      <c r="B7582" s="3">
        <v>53.0</v>
      </c>
      <c r="C7582" s="3" t="s">
        <v>7101</v>
      </c>
      <c r="D7582" s="3">
        <v>29.0</v>
      </c>
      <c r="E7582" s="3" t="s">
        <v>7127</v>
      </c>
      <c r="F7582" s="3">
        <v>7.0</v>
      </c>
      <c r="G7582" s="3">
        <v>2.0</v>
      </c>
      <c r="H7582" s="3" t="s">
        <v>1183</v>
      </c>
      <c r="I7582" s="3" t="s">
        <v>1184</v>
      </c>
      <c r="J7582" s="3" t="s">
        <v>1185</v>
      </c>
      <c r="K7582" s="3" t="s">
        <v>24</v>
      </c>
      <c r="L7582" s="3">
        <v>17.0</v>
      </c>
      <c r="M7582" s="3" t="s">
        <v>25</v>
      </c>
      <c r="N7582" s="3" t="s">
        <v>7604</v>
      </c>
      <c r="O7582" s="3" t="s">
        <v>109</v>
      </c>
      <c r="P7582" s="4">
        <v>20256.0</v>
      </c>
      <c r="Q7582" s="3" t="s">
        <v>33</v>
      </c>
      <c r="S7582" s="3" t="s">
        <v>34</v>
      </c>
    </row>
    <row r="7583">
      <c r="A7583" s="2">
        <v>42318.714895833335</v>
      </c>
      <c r="B7583" s="3">
        <v>53.0</v>
      </c>
      <c r="C7583" s="3" t="s">
        <v>7101</v>
      </c>
      <c r="D7583" s="3">
        <v>29.0</v>
      </c>
      <c r="E7583" s="3" t="s">
        <v>7127</v>
      </c>
      <c r="F7583" s="3">
        <v>7.0</v>
      </c>
      <c r="G7583" s="3">
        <v>2.0</v>
      </c>
      <c r="H7583" s="3" t="s">
        <v>1183</v>
      </c>
      <c r="I7583" s="3" t="s">
        <v>1184</v>
      </c>
      <c r="J7583" s="3" t="s">
        <v>1185</v>
      </c>
      <c r="K7583" s="3" t="s">
        <v>24</v>
      </c>
      <c r="L7583" s="3">
        <v>18.0</v>
      </c>
      <c r="M7583" s="3" t="s">
        <v>30</v>
      </c>
      <c r="N7583" s="3" t="s">
        <v>7605</v>
      </c>
      <c r="O7583" s="3" t="s">
        <v>4595</v>
      </c>
      <c r="P7583" s="4">
        <v>30401.0</v>
      </c>
      <c r="Q7583" s="3" t="s">
        <v>132</v>
      </c>
      <c r="S7583" s="3" t="s">
        <v>34</v>
      </c>
    </row>
    <row r="7584">
      <c r="A7584" s="2">
        <v>42318.714895833335</v>
      </c>
      <c r="B7584" s="3">
        <v>53.0</v>
      </c>
      <c r="C7584" s="3" t="s">
        <v>7101</v>
      </c>
      <c r="D7584" s="3">
        <v>29.0</v>
      </c>
      <c r="E7584" s="3" t="s">
        <v>7127</v>
      </c>
      <c r="F7584" s="3">
        <v>7.0</v>
      </c>
      <c r="G7584" s="3">
        <v>2.0</v>
      </c>
      <c r="H7584" s="3" t="s">
        <v>1183</v>
      </c>
      <c r="I7584" s="3" t="s">
        <v>1184</v>
      </c>
      <c r="J7584" s="3" t="s">
        <v>1185</v>
      </c>
      <c r="K7584" s="3" t="s">
        <v>24</v>
      </c>
      <c r="L7584" s="3">
        <v>19.0</v>
      </c>
      <c r="M7584" s="3" t="s">
        <v>25</v>
      </c>
      <c r="N7584" s="3" t="s">
        <v>7606</v>
      </c>
      <c r="O7584" s="3" t="s">
        <v>42</v>
      </c>
      <c r="P7584" s="4">
        <v>24795.0</v>
      </c>
      <c r="Q7584" s="3" t="s">
        <v>372</v>
      </c>
      <c r="S7584" s="3" t="s">
        <v>34</v>
      </c>
    </row>
    <row r="7585">
      <c r="A7585" s="2">
        <v>42318.714895833335</v>
      </c>
      <c r="B7585" s="3">
        <v>53.0</v>
      </c>
      <c r="C7585" s="3" t="s">
        <v>7101</v>
      </c>
      <c r="D7585" s="3">
        <v>29.0</v>
      </c>
      <c r="E7585" s="3" t="s">
        <v>7127</v>
      </c>
      <c r="F7585" s="3">
        <v>7.0</v>
      </c>
      <c r="G7585" s="3">
        <v>2.0</v>
      </c>
      <c r="H7585" s="3" t="s">
        <v>1183</v>
      </c>
      <c r="I7585" s="3" t="s">
        <v>1184</v>
      </c>
      <c r="J7585" s="3" t="s">
        <v>1185</v>
      </c>
      <c r="K7585" s="3" t="s">
        <v>24</v>
      </c>
      <c r="L7585" s="3">
        <v>20.0</v>
      </c>
      <c r="M7585" s="3" t="s">
        <v>30</v>
      </c>
      <c r="N7585" s="3" t="s">
        <v>4894</v>
      </c>
      <c r="O7585" s="3" t="s">
        <v>4444</v>
      </c>
      <c r="P7585" s="4">
        <v>33642.0</v>
      </c>
      <c r="Q7585" s="3" t="s">
        <v>132</v>
      </c>
      <c r="S7585" s="3" t="s">
        <v>34</v>
      </c>
    </row>
    <row r="7586">
      <c r="A7586" s="2">
        <v>42318.714895833335</v>
      </c>
      <c r="B7586" s="3">
        <v>53.0</v>
      </c>
      <c r="C7586" s="3" t="s">
        <v>7101</v>
      </c>
      <c r="D7586" s="3">
        <v>29.0</v>
      </c>
      <c r="E7586" s="3" t="s">
        <v>7127</v>
      </c>
      <c r="F7586" s="3">
        <v>7.0</v>
      </c>
      <c r="G7586" s="3">
        <v>2.0</v>
      </c>
      <c r="H7586" s="3" t="s">
        <v>1183</v>
      </c>
      <c r="I7586" s="3" t="s">
        <v>1184</v>
      </c>
      <c r="J7586" s="3" t="s">
        <v>1185</v>
      </c>
      <c r="K7586" s="3" t="s">
        <v>24</v>
      </c>
      <c r="L7586" s="3">
        <v>21.0</v>
      </c>
      <c r="M7586" s="3" t="s">
        <v>25</v>
      </c>
      <c r="N7586" s="3" t="s">
        <v>7138</v>
      </c>
      <c r="O7586" s="3" t="s">
        <v>564</v>
      </c>
      <c r="P7586" s="4">
        <v>19067.0</v>
      </c>
      <c r="Q7586" s="3" t="s">
        <v>96</v>
      </c>
      <c r="S7586" s="3" t="s">
        <v>34</v>
      </c>
    </row>
    <row r="7587">
      <c r="A7587" s="2">
        <v>42318.714895833335</v>
      </c>
      <c r="B7587" s="3">
        <v>53.0</v>
      </c>
      <c r="C7587" s="3" t="s">
        <v>7101</v>
      </c>
      <c r="D7587" s="3">
        <v>29.0</v>
      </c>
      <c r="E7587" s="3" t="s">
        <v>7127</v>
      </c>
      <c r="F7587" s="3">
        <v>7.0</v>
      </c>
      <c r="G7587" s="3">
        <v>2.0</v>
      </c>
      <c r="H7587" s="3" t="s">
        <v>1183</v>
      </c>
      <c r="I7587" s="3" t="s">
        <v>1184</v>
      </c>
      <c r="J7587" s="3" t="s">
        <v>1185</v>
      </c>
      <c r="K7587" s="3" t="s">
        <v>24</v>
      </c>
      <c r="L7587" s="3">
        <v>22.0</v>
      </c>
      <c r="M7587" s="3" t="s">
        <v>30</v>
      </c>
      <c r="N7587" s="3" t="s">
        <v>7607</v>
      </c>
      <c r="O7587" s="3" t="s">
        <v>633</v>
      </c>
      <c r="P7587" s="4">
        <v>19524.0</v>
      </c>
      <c r="Q7587" s="3" t="s">
        <v>132</v>
      </c>
      <c r="S7587" s="3" t="s">
        <v>34</v>
      </c>
    </row>
    <row r="7588">
      <c r="A7588" s="2">
        <v>42318.714895833335</v>
      </c>
      <c r="B7588" s="3">
        <v>53.0</v>
      </c>
      <c r="C7588" s="3" t="s">
        <v>7101</v>
      </c>
      <c r="D7588" s="3">
        <v>29.0</v>
      </c>
      <c r="E7588" s="3" t="s">
        <v>7127</v>
      </c>
      <c r="F7588" s="3">
        <v>7.0</v>
      </c>
      <c r="G7588" s="3">
        <v>2.0</v>
      </c>
      <c r="H7588" s="3" t="s">
        <v>1183</v>
      </c>
      <c r="I7588" s="3" t="s">
        <v>1184</v>
      </c>
      <c r="J7588" s="3" t="s">
        <v>1185</v>
      </c>
      <c r="K7588" s="3" t="s">
        <v>24</v>
      </c>
      <c r="L7588" s="3">
        <v>23.0</v>
      </c>
      <c r="M7588" s="3" t="s">
        <v>25</v>
      </c>
      <c r="N7588" s="3" t="s">
        <v>3829</v>
      </c>
      <c r="O7588" s="3" t="s">
        <v>59</v>
      </c>
      <c r="P7588" s="4">
        <v>17920.0</v>
      </c>
      <c r="Q7588" s="3" t="s">
        <v>105</v>
      </c>
      <c r="S7588" s="3" t="s">
        <v>34</v>
      </c>
    </row>
    <row r="7589">
      <c r="A7589" s="2">
        <v>42318.714895833335</v>
      </c>
      <c r="B7589" s="3">
        <v>53.0</v>
      </c>
      <c r="C7589" s="3" t="s">
        <v>7101</v>
      </c>
      <c r="D7589" s="3">
        <v>29.0</v>
      </c>
      <c r="E7589" s="3" t="s">
        <v>7127</v>
      </c>
      <c r="F7589" s="3">
        <v>7.0</v>
      </c>
      <c r="G7589" s="3">
        <v>2.0</v>
      </c>
      <c r="H7589" s="3" t="s">
        <v>1183</v>
      </c>
      <c r="I7589" s="3" t="s">
        <v>1184</v>
      </c>
      <c r="J7589" s="3" t="s">
        <v>1185</v>
      </c>
      <c r="K7589" s="3" t="s">
        <v>24</v>
      </c>
      <c r="L7589" s="3">
        <v>24.0</v>
      </c>
      <c r="M7589" s="3" t="s">
        <v>30</v>
      </c>
      <c r="N7589" s="3" t="s">
        <v>3089</v>
      </c>
      <c r="O7589" s="3" t="s">
        <v>121</v>
      </c>
      <c r="P7589" s="4">
        <v>17036.0</v>
      </c>
      <c r="Q7589" s="3" t="s">
        <v>113</v>
      </c>
      <c r="S7589" s="3" t="s">
        <v>34</v>
      </c>
    </row>
    <row r="7590">
      <c r="A7590" s="2">
        <v>42318.714895833335</v>
      </c>
      <c r="B7590" s="3">
        <v>53.0</v>
      </c>
      <c r="C7590" s="3" t="s">
        <v>7101</v>
      </c>
      <c r="D7590" s="3">
        <v>29.0</v>
      </c>
      <c r="E7590" s="3" t="s">
        <v>7127</v>
      </c>
      <c r="F7590" s="3">
        <v>7.0</v>
      </c>
      <c r="G7590" s="3">
        <v>2.0</v>
      </c>
      <c r="H7590" s="3" t="s">
        <v>1183</v>
      </c>
      <c r="I7590" s="3" t="s">
        <v>1184</v>
      </c>
      <c r="J7590" s="3" t="s">
        <v>1185</v>
      </c>
      <c r="K7590" s="3" t="s">
        <v>24</v>
      </c>
      <c r="L7590" s="3">
        <v>25.0</v>
      </c>
      <c r="M7590" s="3" t="s">
        <v>25</v>
      </c>
      <c r="N7590" s="3" t="s">
        <v>965</v>
      </c>
      <c r="O7590" s="3" t="s">
        <v>401</v>
      </c>
      <c r="P7590" s="4">
        <v>24772.0</v>
      </c>
      <c r="Q7590" s="3" t="s">
        <v>46</v>
      </c>
      <c r="S7590" s="3" t="s">
        <v>34</v>
      </c>
    </row>
    <row r="7591">
      <c r="A7591" s="2">
        <v>42318.714895833335</v>
      </c>
      <c r="B7591" s="3">
        <v>53.0</v>
      </c>
      <c r="C7591" s="3" t="s">
        <v>7101</v>
      </c>
      <c r="D7591" s="3">
        <v>35.0</v>
      </c>
      <c r="E7591" s="3" t="s">
        <v>7158</v>
      </c>
      <c r="F7591" s="3">
        <v>7.0</v>
      </c>
      <c r="G7591" s="3">
        <v>2.0</v>
      </c>
      <c r="H7591" s="3" t="s">
        <v>1183</v>
      </c>
      <c r="I7591" s="3" t="s">
        <v>1184</v>
      </c>
      <c r="J7591" s="3" t="s">
        <v>1185</v>
      </c>
      <c r="K7591" s="3" t="s">
        <v>272</v>
      </c>
      <c r="L7591" s="3">
        <v>1.0</v>
      </c>
      <c r="M7591" s="3" t="s">
        <v>25</v>
      </c>
      <c r="N7591" s="3" t="s">
        <v>7608</v>
      </c>
      <c r="O7591" s="3" t="s">
        <v>523</v>
      </c>
      <c r="P7591" s="4">
        <v>22847.0</v>
      </c>
      <c r="Q7591" s="3" t="s">
        <v>418</v>
      </c>
      <c r="S7591" s="3" t="s">
        <v>34</v>
      </c>
    </row>
    <row r="7592">
      <c r="A7592" s="2">
        <v>42318.714895833335</v>
      </c>
      <c r="B7592" s="3">
        <v>53.0</v>
      </c>
      <c r="C7592" s="3" t="s">
        <v>7101</v>
      </c>
      <c r="D7592" s="3">
        <v>35.0</v>
      </c>
      <c r="E7592" s="3" t="s">
        <v>7158</v>
      </c>
      <c r="F7592" s="3">
        <v>7.0</v>
      </c>
      <c r="G7592" s="3">
        <v>2.0</v>
      </c>
      <c r="H7592" s="3" t="s">
        <v>1183</v>
      </c>
      <c r="I7592" s="3" t="s">
        <v>1184</v>
      </c>
      <c r="J7592" s="3" t="s">
        <v>1185</v>
      </c>
      <c r="K7592" s="3" t="s">
        <v>24</v>
      </c>
      <c r="L7592" s="3">
        <v>2.0</v>
      </c>
      <c r="M7592" s="3" t="s">
        <v>30</v>
      </c>
      <c r="N7592" s="3" t="s">
        <v>7609</v>
      </c>
      <c r="O7592" s="3" t="s">
        <v>697</v>
      </c>
      <c r="P7592" s="4">
        <v>25536.0</v>
      </c>
      <c r="Q7592" s="3" t="s">
        <v>153</v>
      </c>
      <c r="S7592" s="3" t="s">
        <v>34</v>
      </c>
    </row>
    <row r="7593">
      <c r="A7593" s="2">
        <v>42318.714895833335</v>
      </c>
      <c r="B7593" s="3">
        <v>53.0</v>
      </c>
      <c r="C7593" s="3" t="s">
        <v>7101</v>
      </c>
      <c r="D7593" s="3">
        <v>35.0</v>
      </c>
      <c r="E7593" s="3" t="s">
        <v>7158</v>
      </c>
      <c r="F7593" s="3">
        <v>7.0</v>
      </c>
      <c r="G7593" s="3">
        <v>2.0</v>
      </c>
      <c r="H7593" s="3" t="s">
        <v>1183</v>
      </c>
      <c r="I7593" s="3" t="s">
        <v>1184</v>
      </c>
      <c r="J7593" s="3" t="s">
        <v>1185</v>
      </c>
      <c r="K7593" s="3" t="s">
        <v>24</v>
      </c>
      <c r="L7593" s="3">
        <v>3.0</v>
      </c>
      <c r="M7593" s="3" t="s">
        <v>25</v>
      </c>
      <c r="N7593" s="3" t="s">
        <v>7610</v>
      </c>
      <c r="O7593" s="3" t="s">
        <v>1201</v>
      </c>
      <c r="P7593" s="4">
        <v>26994.0</v>
      </c>
      <c r="Q7593" s="3" t="s">
        <v>55</v>
      </c>
      <c r="S7593" s="3" t="s">
        <v>34</v>
      </c>
    </row>
    <row r="7594">
      <c r="A7594" s="2">
        <v>42318.714895833335</v>
      </c>
      <c r="B7594" s="3">
        <v>53.0</v>
      </c>
      <c r="C7594" s="3" t="s">
        <v>7101</v>
      </c>
      <c r="D7594" s="3">
        <v>35.0</v>
      </c>
      <c r="E7594" s="3" t="s">
        <v>7158</v>
      </c>
      <c r="F7594" s="3">
        <v>7.0</v>
      </c>
      <c r="G7594" s="3">
        <v>2.0</v>
      </c>
      <c r="H7594" s="3" t="s">
        <v>1183</v>
      </c>
      <c r="I7594" s="3" t="s">
        <v>1184</v>
      </c>
      <c r="J7594" s="3" t="s">
        <v>1185</v>
      </c>
      <c r="K7594" s="3" t="s">
        <v>24</v>
      </c>
      <c r="L7594" s="3">
        <v>4.0</v>
      </c>
      <c r="M7594" s="3" t="s">
        <v>30</v>
      </c>
      <c r="N7594" s="3" t="s">
        <v>7611</v>
      </c>
      <c r="O7594" s="3" t="s">
        <v>342</v>
      </c>
      <c r="P7594" s="4">
        <v>26055.0</v>
      </c>
      <c r="Q7594" s="3" t="s">
        <v>132</v>
      </c>
      <c r="S7594" s="3" t="s">
        <v>34</v>
      </c>
    </row>
    <row r="7595">
      <c r="A7595" s="2">
        <v>42318.714895833335</v>
      </c>
      <c r="B7595" s="3">
        <v>53.0</v>
      </c>
      <c r="C7595" s="3" t="s">
        <v>7101</v>
      </c>
      <c r="D7595" s="3">
        <v>35.0</v>
      </c>
      <c r="E7595" s="3" t="s">
        <v>7158</v>
      </c>
      <c r="F7595" s="3">
        <v>7.0</v>
      </c>
      <c r="G7595" s="3">
        <v>2.0</v>
      </c>
      <c r="H7595" s="3" t="s">
        <v>1183</v>
      </c>
      <c r="I7595" s="3" t="s">
        <v>1184</v>
      </c>
      <c r="J7595" s="3" t="s">
        <v>1185</v>
      </c>
      <c r="K7595" s="3" t="s">
        <v>24</v>
      </c>
      <c r="L7595" s="3">
        <v>5.0</v>
      </c>
      <c r="M7595" s="3" t="s">
        <v>25</v>
      </c>
      <c r="N7595" s="3" t="s">
        <v>7237</v>
      </c>
      <c r="O7595" s="3" t="s">
        <v>862</v>
      </c>
      <c r="P7595" s="4">
        <v>32876.0</v>
      </c>
      <c r="Q7595" s="3" t="s">
        <v>191</v>
      </c>
      <c r="S7595" s="3" t="s">
        <v>34</v>
      </c>
    </row>
    <row r="7596">
      <c r="A7596" s="2">
        <v>42318.714895833335</v>
      </c>
      <c r="B7596" s="3">
        <v>53.0</v>
      </c>
      <c r="C7596" s="3" t="s">
        <v>7101</v>
      </c>
      <c r="D7596" s="3">
        <v>35.0</v>
      </c>
      <c r="E7596" s="3" t="s">
        <v>7158</v>
      </c>
      <c r="F7596" s="3">
        <v>7.0</v>
      </c>
      <c r="G7596" s="3">
        <v>2.0</v>
      </c>
      <c r="H7596" s="3" t="s">
        <v>1183</v>
      </c>
      <c r="I7596" s="3" t="s">
        <v>1184</v>
      </c>
      <c r="J7596" s="3" t="s">
        <v>1185</v>
      </c>
      <c r="K7596" s="3" t="s">
        <v>24</v>
      </c>
      <c r="L7596" s="3">
        <v>6.0</v>
      </c>
      <c r="M7596" s="3" t="s">
        <v>30</v>
      </c>
      <c r="N7596" s="3" t="s">
        <v>3884</v>
      </c>
      <c r="O7596" s="3" t="s">
        <v>139</v>
      </c>
      <c r="P7596" s="4">
        <v>22613.0</v>
      </c>
      <c r="Q7596" s="3" t="s">
        <v>46</v>
      </c>
      <c r="S7596" s="3" t="s">
        <v>34</v>
      </c>
    </row>
    <row r="7597">
      <c r="A7597" s="2">
        <v>42318.714895833335</v>
      </c>
      <c r="B7597" s="3">
        <v>53.0</v>
      </c>
      <c r="C7597" s="3" t="s">
        <v>7101</v>
      </c>
      <c r="D7597" s="3">
        <v>35.0</v>
      </c>
      <c r="E7597" s="3" t="s">
        <v>7158</v>
      </c>
      <c r="F7597" s="3">
        <v>7.0</v>
      </c>
      <c r="G7597" s="3">
        <v>2.0</v>
      </c>
      <c r="H7597" s="3" t="s">
        <v>1183</v>
      </c>
      <c r="I7597" s="3" t="s">
        <v>1184</v>
      </c>
      <c r="J7597" s="3" t="s">
        <v>1185</v>
      </c>
      <c r="K7597" s="3" t="s">
        <v>24</v>
      </c>
      <c r="L7597" s="3">
        <v>7.0</v>
      </c>
      <c r="M7597" s="3" t="s">
        <v>25</v>
      </c>
      <c r="N7597" s="3" t="s">
        <v>7612</v>
      </c>
      <c r="O7597" s="3" t="s">
        <v>5557</v>
      </c>
      <c r="P7597" s="4">
        <v>34352.0</v>
      </c>
      <c r="Q7597" s="3" t="s">
        <v>191</v>
      </c>
      <c r="S7597" s="3" t="s">
        <v>34</v>
      </c>
    </row>
    <row r="7598">
      <c r="A7598" s="2">
        <v>42318.714895833335</v>
      </c>
      <c r="B7598" s="3">
        <v>53.0</v>
      </c>
      <c r="C7598" s="3" t="s">
        <v>7101</v>
      </c>
      <c r="D7598" s="3">
        <v>35.0</v>
      </c>
      <c r="E7598" s="3" t="s">
        <v>7158</v>
      </c>
      <c r="F7598" s="3">
        <v>7.0</v>
      </c>
      <c r="G7598" s="3">
        <v>2.0</v>
      </c>
      <c r="H7598" s="3" t="s">
        <v>1183</v>
      </c>
      <c r="I7598" s="3" t="s">
        <v>1184</v>
      </c>
      <c r="J7598" s="3" t="s">
        <v>1185</v>
      </c>
      <c r="K7598" s="3" t="s">
        <v>24</v>
      </c>
      <c r="L7598" s="3">
        <v>8.0</v>
      </c>
      <c r="M7598" s="3" t="s">
        <v>30</v>
      </c>
      <c r="N7598" s="3" t="s">
        <v>7613</v>
      </c>
      <c r="O7598" s="3" t="s">
        <v>368</v>
      </c>
      <c r="P7598" s="4">
        <v>34197.0</v>
      </c>
      <c r="Q7598" s="3" t="s">
        <v>191</v>
      </c>
      <c r="S7598" s="3" t="s">
        <v>34</v>
      </c>
    </row>
    <row r="7599">
      <c r="A7599" s="2">
        <v>42318.714895833335</v>
      </c>
      <c r="B7599" s="3">
        <v>53.0</v>
      </c>
      <c r="C7599" s="3" t="s">
        <v>7101</v>
      </c>
      <c r="D7599" s="3">
        <v>35.0</v>
      </c>
      <c r="E7599" s="3" t="s">
        <v>7158</v>
      </c>
      <c r="F7599" s="3">
        <v>7.0</v>
      </c>
      <c r="G7599" s="3">
        <v>2.0</v>
      </c>
      <c r="H7599" s="3" t="s">
        <v>1183</v>
      </c>
      <c r="I7599" s="3" t="s">
        <v>1184</v>
      </c>
      <c r="J7599" s="3" t="s">
        <v>1185</v>
      </c>
      <c r="K7599" s="3" t="s">
        <v>24</v>
      </c>
      <c r="L7599" s="3">
        <v>9.0</v>
      </c>
      <c r="M7599" s="3" t="s">
        <v>25</v>
      </c>
      <c r="N7599" s="3" t="s">
        <v>7614</v>
      </c>
      <c r="O7599" s="3" t="s">
        <v>1988</v>
      </c>
      <c r="P7599" s="4">
        <v>21534.0</v>
      </c>
      <c r="Q7599" s="3" t="s">
        <v>169</v>
      </c>
      <c r="S7599" s="3" t="s">
        <v>34</v>
      </c>
    </row>
    <row r="7600">
      <c r="A7600" s="2">
        <v>42318.714895833335</v>
      </c>
      <c r="B7600" s="3">
        <v>53.0</v>
      </c>
      <c r="C7600" s="3" t="s">
        <v>7101</v>
      </c>
      <c r="D7600" s="3">
        <v>35.0</v>
      </c>
      <c r="E7600" s="3" t="s">
        <v>7158</v>
      </c>
      <c r="F7600" s="3">
        <v>7.0</v>
      </c>
      <c r="G7600" s="3">
        <v>2.0</v>
      </c>
      <c r="H7600" s="3" t="s">
        <v>1183</v>
      </c>
      <c r="I7600" s="3" t="s">
        <v>1184</v>
      </c>
      <c r="J7600" s="3" t="s">
        <v>1185</v>
      </c>
      <c r="K7600" s="3" t="s">
        <v>24</v>
      </c>
      <c r="L7600" s="3">
        <v>10.0</v>
      </c>
      <c r="M7600" s="3" t="s">
        <v>30</v>
      </c>
      <c r="N7600" s="3" t="s">
        <v>1235</v>
      </c>
      <c r="O7600" s="3" t="s">
        <v>1611</v>
      </c>
      <c r="P7600" s="4">
        <v>33263.0</v>
      </c>
      <c r="Q7600" s="3" t="s">
        <v>132</v>
      </c>
      <c r="S7600" s="3" t="s">
        <v>34</v>
      </c>
    </row>
    <row r="7601">
      <c r="A7601" s="2">
        <v>42318.714895833335</v>
      </c>
      <c r="B7601" s="3">
        <v>53.0</v>
      </c>
      <c r="C7601" s="3" t="s">
        <v>7101</v>
      </c>
      <c r="D7601" s="3">
        <v>35.0</v>
      </c>
      <c r="E7601" s="3" t="s">
        <v>7158</v>
      </c>
      <c r="F7601" s="3">
        <v>7.0</v>
      </c>
      <c r="G7601" s="3">
        <v>2.0</v>
      </c>
      <c r="H7601" s="3" t="s">
        <v>1183</v>
      </c>
      <c r="I7601" s="3" t="s">
        <v>1184</v>
      </c>
      <c r="J7601" s="3" t="s">
        <v>1185</v>
      </c>
      <c r="K7601" s="3" t="s">
        <v>24</v>
      </c>
      <c r="L7601" s="3">
        <v>11.0</v>
      </c>
      <c r="M7601" s="3" t="s">
        <v>25</v>
      </c>
      <c r="N7601" s="3" t="s">
        <v>7615</v>
      </c>
      <c r="O7601" s="3" t="s">
        <v>492</v>
      </c>
      <c r="P7601" s="4">
        <v>19386.0</v>
      </c>
      <c r="Q7601" s="3" t="s">
        <v>1454</v>
      </c>
      <c r="S7601" s="3" t="s">
        <v>34</v>
      </c>
    </row>
    <row r="7602">
      <c r="A7602" s="2">
        <v>42318.714895833335</v>
      </c>
      <c r="B7602" s="3">
        <v>53.0</v>
      </c>
      <c r="C7602" s="3" t="s">
        <v>7101</v>
      </c>
      <c r="D7602" s="3">
        <v>35.0</v>
      </c>
      <c r="E7602" s="3" t="s">
        <v>7158</v>
      </c>
      <c r="F7602" s="3">
        <v>7.0</v>
      </c>
      <c r="G7602" s="3">
        <v>2.0</v>
      </c>
      <c r="H7602" s="3" t="s">
        <v>1183</v>
      </c>
      <c r="I7602" s="3" t="s">
        <v>1184</v>
      </c>
      <c r="J7602" s="3" t="s">
        <v>1185</v>
      </c>
      <c r="K7602" s="3" t="s">
        <v>24</v>
      </c>
      <c r="L7602" s="3">
        <v>12.0</v>
      </c>
      <c r="M7602" s="3" t="s">
        <v>30</v>
      </c>
      <c r="N7602" s="3" t="s">
        <v>7616</v>
      </c>
      <c r="O7602" s="3" t="s">
        <v>102</v>
      </c>
      <c r="P7602" s="4">
        <v>19096.0</v>
      </c>
      <c r="Q7602" s="3" t="s">
        <v>105</v>
      </c>
      <c r="S7602" s="3" t="s">
        <v>34</v>
      </c>
    </row>
    <row r="7603">
      <c r="A7603" s="2">
        <v>42318.714895833335</v>
      </c>
      <c r="B7603" s="3">
        <v>53.0</v>
      </c>
      <c r="C7603" s="3" t="s">
        <v>7101</v>
      </c>
      <c r="D7603" s="3">
        <v>35.0</v>
      </c>
      <c r="E7603" s="3" t="s">
        <v>7158</v>
      </c>
      <c r="F7603" s="3">
        <v>7.0</v>
      </c>
      <c r="G7603" s="3">
        <v>2.0</v>
      </c>
      <c r="H7603" s="3" t="s">
        <v>1183</v>
      </c>
      <c r="I7603" s="3" t="s">
        <v>1184</v>
      </c>
      <c r="J7603" s="3" t="s">
        <v>1185</v>
      </c>
      <c r="K7603" s="3" t="s">
        <v>24</v>
      </c>
      <c r="L7603" s="3">
        <v>13.0</v>
      </c>
      <c r="M7603" s="3" t="s">
        <v>25</v>
      </c>
      <c r="N7603" s="3" t="s">
        <v>7617</v>
      </c>
      <c r="O7603" s="3" t="s">
        <v>319</v>
      </c>
      <c r="P7603" s="4">
        <v>30316.0</v>
      </c>
      <c r="Q7603" s="3" t="s">
        <v>110</v>
      </c>
      <c r="S7603" s="3" t="s">
        <v>34</v>
      </c>
    </row>
    <row r="7604">
      <c r="A7604" s="2">
        <v>42318.714895833335</v>
      </c>
      <c r="B7604" s="3">
        <v>53.0</v>
      </c>
      <c r="C7604" s="3" t="s">
        <v>7101</v>
      </c>
      <c r="D7604" s="3">
        <v>35.0</v>
      </c>
      <c r="E7604" s="3" t="s">
        <v>7158</v>
      </c>
      <c r="F7604" s="3">
        <v>7.0</v>
      </c>
      <c r="G7604" s="3">
        <v>2.0</v>
      </c>
      <c r="H7604" s="3" t="s">
        <v>1183</v>
      </c>
      <c r="I7604" s="3" t="s">
        <v>1184</v>
      </c>
      <c r="J7604" s="3" t="s">
        <v>1185</v>
      </c>
      <c r="K7604" s="3" t="s">
        <v>24</v>
      </c>
      <c r="L7604" s="3">
        <v>14.0</v>
      </c>
      <c r="M7604" s="3" t="s">
        <v>30</v>
      </c>
      <c r="N7604" s="3" t="s">
        <v>7618</v>
      </c>
      <c r="O7604" s="3" t="s">
        <v>307</v>
      </c>
      <c r="P7604" s="4">
        <v>20178.0</v>
      </c>
      <c r="Q7604" s="3" t="s">
        <v>33</v>
      </c>
      <c r="S7604" s="3" t="s">
        <v>34</v>
      </c>
    </row>
    <row r="7605">
      <c r="A7605" s="2">
        <v>42318.714895833335</v>
      </c>
      <c r="B7605" s="3">
        <v>53.0</v>
      </c>
      <c r="C7605" s="3" t="s">
        <v>7101</v>
      </c>
      <c r="D7605" s="3">
        <v>35.0</v>
      </c>
      <c r="E7605" s="3" t="s">
        <v>7158</v>
      </c>
      <c r="F7605" s="3">
        <v>7.0</v>
      </c>
      <c r="G7605" s="3">
        <v>2.0</v>
      </c>
      <c r="H7605" s="3" t="s">
        <v>1183</v>
      </c>
      <c r="I7605" s="3" t="s">
        <v>1184</v>
      </c>
      <c r="J7605" s="3" t="s">
        <v>1185</v>
      </c>
      <c r="K7605" s="3" t="s">
        <v>24</v>
      </c>
      <c r="L7605" s="3">
        <v>15.0</v>
      </c>
      <c r="M7605" s="3" t="s">
        <v>25</v>
      </c>
      <c r="N7605" s="3" t="s">
        <v>7619</v>
      </c>
      <c r="O7605" s="3" t="s">
        <v>95</v>
      </c>
      <c r="P7605" s="4">
        <v>19458.0</v>
      </c>
      <c r="Q7605" s="3" t="s">
        <v>49</v>
      </c>
      <c r="S7605" s="3" t="s">
        <v>34</v>
      </c>
    </row>
    <row r="7606">
      <c r="A7606" s="2">
        <v>42318.714895833335</v>
      </c>
      <c r="B7606" s="3">
        <v>53.0</v>
      </c>
      <c r="C7606" s="3" t="s">
        <v>7101</v>
      </c>
      <c r="D7606" s="3">
        <v>35.0</v>
      </c>
      <c r="E7606" s="3" t="s">
        <v>7158</v>
      </c>
      <c r="F7606" s="3">
        <v>7.0</v>
      </c>
      <c r="G7606" s="3">
        <v>2.0</v>
      </c>
      <c r="H7606" s="3" t="s">
        <v>1183</v>
      </c>
      <c r="I7606" s="3" t="s">
        <v>1184</v>
      </c>
      <c r="J7606" s="3" t="s">
        <v>1185</v>
      </c>
      <c r="K7606" s="3" t="s">
        <v>24</v>
      </c>
      <c r="L7606" s="3">
        <v>16.0</v>
      </c>
      <c r="M7606" s="3" t="s">
        <v>30</v>
      </c>
      <c r="N7606" s="3" t="s">
        <v>7620</v>
      </c>
      <c r="O7606" s="3" t="s">
        <v>121</v>
      </c>
      <c r="P7606" s="4">
        <v>16759.0</v>
      </c>
      <c r="Q7606" s="3" t="s">
        <v>105</v>
      </c>
      <c r="S7606" s="3" t="s">
        <v>34</v>
      </c>
    </row>
    <row r="7607">
      <c r="A7607" s="2">
        <v>42318.714895833335</v>
      </c>
      <c r="B7607" s="3">
        <v>53.0</v>
      </c>
      <c r="C7607" s="3" t="s">
        <v>7101</v>
      </c>
      <c r="D7607" s="3">
        <v>35.0</v>
      </c>
      <c r="E7607" s="3" t="s">
        <v>7158</v>
      </c>
      <c r="F7607" s="3">
        <v>7.0</v>
      </c>
      <c r="G7607" s="3">
        <v>2.0</v>
      </c>
      <c r="H7607" s="3" t="s">
        <v>1183</v>
      </c>
      <c r="I7607" s="3" t="s">
        <v>1184</v>
      </c>
      <c r="J7607" s="3" t="s">
        <v>1185</v>
      </c>
      <c r="K7607" s="3" t="s">
        <v>24</v>
      </c>
      <c r="L7607" s="3">
        <v>17.0</v>
      </c>
      <c r="M7607" s="3" t="s">
        <v>25</v>
      </c>
      <c r="N7607" s="3" t="s">
        <v>7621</v>
      </c>
      <c r="O7607" s="3" t="s">
        <v>462</v>
      </c>
      <c r="P7607" s="4">
        <v>20292.0</v>
      </c>
      <c r="Q7607" s="3" t="s">
        <v>110</v>
      </c>
      <c r="S7607" s="3" t="s">
        <v>34</v>
      </c>
    </row>
    <row r="7608">
      <c r="A7608" s="2">
        <v>42318.714895833335</v>
      </c>
      <c r="B7608" s="3">
        <v>53.0</v>
      </c>
      <c r="C7608" s="3" t="s">
        <v>7101</v>
      </c>
      <c r="D7608" s="3">
        <v>35.0</v>
      </c>
      <c r="E7608" s="3" t="s">
        <v>7158</v>
      </c>
      <c r="F7608" s="3">
        <v>7.0</v>
      </c>
      <c r="G7608" s="3">
        <v>2.0</v>
      </c>
      <c r="H7608" s="3" t="s">
        <v>1183</v>
      </c>
      <c r="I7608" s="3" t="s">
        <v>1184</v>
      </c>
      <c r="J7608" s="3" t="s">
        <v>1185</v>
      </c>
      <c r="K7608" s="3" t="s">
        <v>24</v>
      </c>
      <c r="L7608" s="3">
        <v>18.0</v>
      </c>
      <c r="M7608" s="3" t="s">
        <v>30</v>
      </c>
      <c r="N7608" s="3" t="s">
        <v>7622</v>
      </c>
      <c r="O7608" s="3" t="s">
        <v>307</v>
      </c>
      <c r="P7608" s="4">
        <v>18984.0</v>
      </c>
      <c r="Q7608" s="3" t="s">
        <v>132</v>
      </c>
      <c r="S7608" s="3" t="s">
        <v>34</v>
      </c>
    </row>
    <row r="7609">
      <c r="A7609" s="2">
        <v>42318.714895833335</v>
      </c>
      <c r="B7609" s="3">
        <v>53.0</v>
      </c>
      <c r="C7609" s="3" t="s">
        <v>7101</v>
      </c>
      <c r="D7609" s="3">
        <v>35.0</v>
      </c>
      <c r="E7609" s="3" t="s">
        <v>7158</v>
      </c>
      <c r="F7609" s="3">
        <v>7.0</v>
      </c>
      <c r="G7609" s="3">
        <v>2.0</v>
      </c>
      <c r="H7609" s="3" t="s">
        <v>1183</v>
      </c>
      <c r="I7609" s="3" t="s">
        <v>1184</v>
      </c>
      <c r="J7609" s="3" t="s">
        <v>1185</v>
      </c>
      <c r="K7609" s="3" t="s">
        <v>24</v>
      </c>
      <c r="L7609" s="3">
        <v>19.0</v>
      </c>
      <c r="M7609" s="3" t="s">
        <v>25</v>
      </c>
      <c r="N7609" s="3" t="s">
        <v>4249</v>
      </c>
      <c r="O7609" s="3" t="s">
        <v>898</v>
      </c>
      <c r="P7609" s="4">
        <v>18738.0</v>
      </c>
      <c r="Q7609" s="3" t="s">
        <v>49</v>
      </c>
      <c r="S7609" s="3" t="s">
        <v>34</v>
      </c>
    </row>
    <row r="7610">
      <c r="A7610" s="2">
        <v>42318.714895833335</v>
      </c>
      <c r="B7610" s="3">
        <v>53.0</v>
      </c>
      <c r="C7610" s="3" t="s">
        <v>7101</v>
      </c>
      <c r="D7610" s="3">
        <v>35.0</v>
      </c>
      <c r="E7610" s="3" t="s">
        <v>7158</v>
      </c>
      <c r="F7610" s="3">
        <v>7.0</v>
      </c>
      <c r="G7610" s="3">
        <v>2.0</v>
      </c>
      <c r="H7610" s="3" t="s">
        <v>1183</v>
      </c>
      <c r="I7610" s="3" t="s">
        <v>1184</v>
      </c>
      <c r="J7610" s="3" t="s">
        <v>1185</v>
      </c>
      <c r="K7610" s="3" t="s">
        <v>24</v>
      </c>
      <c r="L7610" s="3">
        <v>20.0</v>
      </c>
      <c r="M7610" s="3" t="s">
        <v>30</v>
      </c>
      <c r="N7610" s="3" t="s">
        <v>7623</v>
      </c>
      <c r="O7610" s="3" t="s">
        <v>368</v>
      </c>
      <c r="P7610" s="4">
        <v>17372.0</v>
      </c>
      <c r="Q7610" s="3" t="s">
        <v>49</v>
      </c>
      <c r="S7610" s="3" t="s">
        <v>34</v>
      </c>
    </row>
    <row r="7611">
      <c r="A7611" s="2">
        <v>42318.714895833335</v>
      </c>
      <c r="B7611" s="3">
        <v>53.0</v>
      </c>
      <c r="C7611" s="3" t="s">
        <v>7101</v>
      </c>
      <c r="D7611" s="3">
        <v>35.0</v>
      </c>
      <c r="E7611" s="3" t="s">
        <v>7158</v>
      </c>
      <c r="F7611" s="3">
        <v>7.0</v>
      </c>
      <c r="G7611" s="3">
        <v>2.0</v>
      </c>
      <c r="H7611" s="3" t="s">
        <v>1183</v>
      </c>
      <c r="I7611" s="3" t="s">
        <v>1184</v>
      </c>
      <c r="J7611" s="3" t="s">
        <v>1185</v>
      </c>
      <c r="K7611" s="3" t="s">
        <v>24</v>
      </c>
      <c r="L7611" s="3">
        <v>21.0</v>
      </c>
      <c r="M7611" s="3" t="s">
        <v>25</v>
      </c>
      <c r="N7611" s="3" t="s">
        <v>7624</v>
      </c>
      <c r="O7611" s="3" t="s">
        <v>366</v>
      </c>
      <c r="P7611" s="4">
        <v>24635.0</v>
      </c>
      <c r="Q7611" s="3" t="s">
        <v>169</v>
      </c>
      <c r="S7611" s="3" t="s">
        <v>34</v>
      </c>
    </row>
    <row r="7612">
      <c r="A7612" s="2">
        <v>42318.714895833335</v>
      </c>
      <c r="B7612" s="3">
        <v>53.0</v>
      </c>
      <c r="C7612" s="3" t="s">
        <v>7101</v>
      </c>
      <c r="D7612" s="3">
        <v>35.0</v>
      </c>
      <c r="E7612" s="3" t="s">
        <v>7158</v>
      </c>
      <c r="F7612" s="3">
        <v>7.0</v>
      </c>
      <c r="G7612" s="3">
        <v>2.0</v>
      </c>
      <c r="H7612" s="3" t="s">
        <v>1183</v>
      </c>
      <c r="I7612" s="3" t="s">
        <v>1184</v>
      </c>
      <c r="J7612" s="3" t="s">
        <v>1185</v>
      </c>
      <c r="K7612" s="3" t="s">
        <v>24</v>
      </c>
      <c r="L7612" s="3">
        <v>22.0</v>
      </c>
      <c r="M7612" s="3" t="s">
        <v>30</v>
      </c>
      <c r="N7612" s="3" t="s">
        <v>7625</v>
      </c>
      <c r="O7612" s="3" t="s">
        <v>307</v>
      </c>
      <c r="P7612" s="4">
        <v>23885.0</v>
      </c>
      <c r="Q7612" s="3" t="s">
        <v>228</v>
      </c>
      <c r="S7612" s="3" t="s">
        <v>34</v>
      </c>
    </row>
    <row r="7613">
      <c r="A7613" s="2">
        <v>42318.714895833335</v>
      </c>
      <c r="B7613" s="3">
        <v>53.0</v>
      </c>
      <c r="C7613" s="3" t="s">
        <v>7101</v>
      </c>
      <c r="D7613" s="3">
        <v>35.0</v>
      </c>
      <c r="E7613" s="3" t="s">
        <v>7158</v>
      </c>
      <c r="F7613" s="3">
        <v>7.0</v>
      </c>
      <c r="G7613" s="3">
        <v>2.0</v>
      </c>
      <c r="H7613" s="3" t="s">
        <v>1183</v>
      </c>
      <c r="I7613" s="3" t="s">
        <v>1184</v>
      </c>
      <c r="J7613" s="3" t="s">
        <v>1185</v>
      </c>
      <c r="K7613" s="3" t="s">
        <v>24</v>
      </c>
      <c r="L7613" s="3">
        <v>23.0</v>
      </c>
      <c r="M7613" s="3" t="s">
        <v>25</v>
      </c>
      <c r="N7613" s="3" t="s">
        <v>7626</v>
      </c>
      <c r="O7613" s="3" t="s">
        <v>141</v>
      </c>
      <c r="P7613" s="4">
        <v>24870.0</v>
      </c>
      <c r="Q7613" s="3" t="s">
        <v>228</v>
      </c>
      <c r="S7613" s="3" t="s">
        <v>34</v>
      </c>
    </row>
    <row r="7614">
      <c r="A7614" s="2">
        <v>42318.714895833335</v>
      </c>
      <c r="B7614" s="3">
        <v>53.0</v>
      </c>
      <c r="C7614" s="3" t="s">
        <v>7101</v>
      </c>
      <c r="D7614" s="3">
        <v>35.0</v>
      </c>
      <c r="E7614" s="3" t="s">
        <v>7158</v>
      </c>
      <c r="F7614" s="3">
        <v>7.0</v>
      </c>
      <c r="G7614" s="3">
        <v>2.0</v>
      </c>
      <c r="H7614" s="3" t="s">
        <v>1183</v>
      </c>
      <c r="I7614" s="3" t="s">
        <v>1184</v>
      </c>
      <c r="J7614" s="3" t="s">
        <v>1185</v>
      </c>
      <c r="K7614" s="3" t="s">
        <v>24</v>
      </c>
      <c r="L7614" s="3">
        <v>24.0</v>
      </c>
      <c r="M7614" s="3" t="s">
        <v>30</v>
      </c>
      <c r="N7614" s="3" t="s">
        <v>6241</v>
      </c>
      <c r="O7614" s="3" t="s">
        <v>249</v>
      </c>
      <c r="P7614" s="4">
        <v>19900.0</v>
      </c>
      <c r="Q7614" s="3" t="s">
        <v>40</v>
      </c>
      <c r="S7614" s="3" t="s">
        <v>34</v>
      </c>
    </row>
    <row r="7615">
      <c r="A7615" s="2">
        <v>42318.714895833335</v>
      </c>
      <c r="B7615" s="3">
        <v>53.0</v>
      </c>
      <c r="C7615" s="3" t="s">
        <v>7101</v>
      </c>
      <c r="D7615" s="3">
        <v>35.0</v>
      </c>
      <c r="E7615" s="3" t="s">
        <v>7158</v>
      </c>
      <c r="F7615" s="3">
        <v>7.0</v>
      </c>
      <c r="G7615" s="3">
        <v>2.0</v>
      </c>
      <c r="H7615" s="3" t="s">
        <v>1183</v>
      </c>
      <c r="I7615" s="3" t="s">
        <v>1184</v>
      </c>
      <c r="J7615" s="3" t="s">
        <v>1185</v>
      </c>
      <c r="K7615" s="3" t="s">
        <v>24</v>
      </c>
      <c r="L7615" s="3">
        <v>25.0</v>
      </c>
      <c r="M7615" s="3" t="s">
        <v>25</v>
      </c>
      <c r="N7615" s="3" t="s">
        <v>7627</v>
      </c>
      <c r="O7615" s="3" t="s">
        <v>523</v>
      </c>
      <c r="P7615" s="4">
        <v>23637.0</v>
      </c>
      <c r="Q7615" s="3" t="s">
        <v>72</v>
      </c>
      <c r="S7615" s="3" t="s">
        <v>34</v>
      </c>
    </row>
    <row r="7616">
      <c r="A7616" s="2">
        <v>42318.714895833335</v>
      </c>
      <c r="B7616" s="3">
        <v>53.0</v>
      </c>
      <c r="C7616" s="3" t="s">
        <v>7101</v>
      </c>
      <c r="D7616" s="3">
        <v>35.0</v>
      </c>
      <c r="E7616" s="3" t="s">
        <v>7158</v>
      </c>
      <c r="F7616" s="3">
        <v>7.0</v>
      </c>
      <c r="G7616" s="3">
        <v>2.0</v>
      </c>
      <c r="H7616" s="3" t="s">
        <v>1183</v>
      </c>
      <c r="I7616" s="3" t="s">
        <v>1184</v>
      </c>
      <c r="J7616" s="3" t="s">
        <v>1185</v>
      </c>
      <c r="K7616" s="3" t="s">
        <v>24</v>
      </c>
      <c r="L7616" s="3">
        <v>26.0</v>
      </c>
      <c r="M7616" s="3" t="s">
        <v>30</v>
      </c>
      <c r="N7616" s="3" t="s">
        <v>7628</v>
      </c>
      <c r="O7616" s="3" t="s">
        <v>1651</v>
      </c>
      <c r="P7616" s="4">
        <v>31415.0</v>
      </c>
      <c r="Q7616" s="3" t="s">
        <v>169</v>
      </c>
      <c r="S7616" s="3" t="s">
        <v>34</v>
      </c>
    </row>
    <row r="7617">
      <c r="A7617" s="2">
        <v>42318.714895833335</v>
      </c>
      <c r="B7617" s="3">
        <v>53.0</v>
      </c>
      <c r="C7617" s="3" t="s">
        <v>7101</v>
      </c>
      <c r="D7617" s="3">
        <v>35.0</v>
      </c>
      <c r="E7617" s="3" t="s">
        <v>7158</v>
      </c>
      <c r="F7617" s="3">
        <v>7.0</v>
      </c>
      <c r="G7617" s="3">
        <v>2.0</v>
      </c>
      <c r="H7617" s="3" t="s">
        <v>1183</v>
      </c>
      <c r="I7617" s="3" t="s">
        <v>1184</v>
      </c>
      <c r="J7617" s="3" t="s">
        <v>1185</v>
      </c>
      <c r="K7617" s="3" t="s">
        <v>24</v>
      </c>
      <c r="L7617" s="3">
        <v>27.0</v>
      </c>
      <c r="M7617" s="3" t="s">
        <v>25</v>
      </c>
      <c r="N7617" s="3" t="s">
        <v>7629</v>
      </c>
      <c r="O7617" s="3" t="s">
        <v>536</v>
      </c>
      <c r="P7617" s="4">
        <v>18124.0</v>
      </c>
      <c r="Q7617" s="3" t="s">
        <v>105</v>
      </c>
      <c r="S7617" s="3" t="s">
        <v>34</v>
      </c>
    </row>
    <row r="7618">
      <c r="A7618" s="2">
        <v>42318.714895833335</v>
      </c>
      <c r="B7618" s="3">
        <v>53.0</v>
      </c>
      <c r="C7618" s="3" t="s">
        <v>7101</v>
      </c>
      <c r="D7618" s="3">
        <v>35.0</v>
      </c>
      <c r="E7618" s="3" t="s">
        <v>7158</v>
      </c>
      <c r="F7618" s="3">
        <v>7.0</v>
      </c>
      <c r="G7618" s="3">
        <v>2.0</v>
      </c>
      <c r="H7618" s="3" t="s">
        <v>1183</v>
      </c>
      <c r="I7618" s="3" t="s">
        <v>1184</v>
      </c>
      <c r="J7618" s="3" t="s">
        <v>1185</v>
      </c>
      <c r="K7618" s="3" t="s">
        <v>24</v>
      </c>
      <c r="L7618" s="3">
        <v>28.0</v>
      </c>
      <c r="M7618" s="3" t="s">
        <v>30</v>
      </c>
      <c r="N7618" s="3" t="s">
        <v>7630</v>
      </c>
      <c r="O7618" s="3" t="s">
        <v>1821</v>
      </c>
      <c r="P7618" s="4">
        <v>30974.0</v>
      </c>
      <c r="Q7618" s="3" t="s">
        <v>132</v>
      </c>
      <c r="S7618" s="3" t="s">
        <v>34</v>
      </c>
    </row>
    <row r="7619">
      <c r="A7619" s="2">
        <v>42318.714895833335</v>
      </c>
      <c r="B7619" s="3">
        <v>53.0</v>
      </c>
      <c r="C7619" s="3" t="s">
        <v>7101</v>
      </c>
      <c r="D7619" s="3">
        <v>56.0</v>
      </c>
      <c r="E7619" s="3" t="s">
        <v>7193</v>
      </c>
      <c r="F7619" s="3">
        <v>7.0</v>
      </c>
      <c r="G7619" s="3">
        <v>2.0</v>
      </c>
      <c r="H7619" s="3" t="s">
        <v>1183</v>
      </c>
      <c r="I7619" s="3" t="s">
        <v>1184</v>
      </c>
      <c r="J7619" s="3" t="s">
        <v>1185</v>
      </c>
      <c r="K7619" s="3" t="s">
        <v>24</v>
      </c>
      <c r="L7619" s="3">
        <v>1.0</v>
      </c>
      <c r="M7619" s="3" t="s">
        <v>25</v>
      </c>
      <c r="N7619" s="3" t="s">
        <v>7631</v>
      </c>
      <c r="O7619" s="3" t="s">
        <v>564</v>
      </c>
      <c r="P7619" s="4">
        <v>26131.0</v>
      </c>
      <c r="Q7619" s="3" t="s">
        <v>79</v>
      </c>
      <c r="S7619" s="3" t="s">
        <v>34</v>
      </c>
    </row>
    <row r="7620">
      <c r="A7620" s="2">
        <v>42318.714895833335</v>
      </c>
      <c r="B7620" s="3">
        <v>53.0</v>
      </c>
      <c r="C7620" s="3" t="s">
        <v>7101</v>
      </c>
      <c r="D7620" s="3">
        <v>56.0</v>
      </c>
      <c r="E7620" s="3" t="s">
        <v>7193</v>
      </c>
      <c r="F7620" s="3">
        <v>7.0</v>
      </c>
      <c r="G7620" s="3">
        <v>2.0</v>
      </c>
      <c r="H7620" s="3" t="s">
        <v>1183</v>
      </c>
      <c r="I7620" s="3" t="s">
        <v>1184</v>
      </c>
      <c r="J7620" s="3" t="s">
        <v>1185</v>
      </c>
      <c r="K7620" s="3" t="s">
        <v>24</v>
      </c>
      <c r="L7620" s="3">
        <v>2.0</v>
      </c>
      <c r="M7620" s="3" t="s">
        <v>30</v>
      </c>
      <c r="N7620" s="3" t="s">
        <v>543</v>
      </c>
      <c r="O7620" s="3" t="s">
        <v>355</v>
      </c>
      <c r="P7620" s="4">
        <v>24192.0</v>
      </c>
      <c r="Q7620" s="3" t="s">
        <v>372</v>
      </c>
      <c r="S7620" s="3" t="s">
        <v>34</v>
      </c>
    </row>
    <row r="7621">
      <c r="A7621" s="2">
        <v>42318.714895833335</v>
      </c>
      <c r="B7621" s="3">
        <v>53.0</v>
      </c>
      <c r="C7621" s="3" t="s">
        <v>7101</v>
      </c>
      <c r="D7621" s="3">
        <v>56.0</v>
      </c>
      <c r="E7621" s="3" t="s">
        <v>7193</v>
      </c>
      <c r="F7621" s="3">
        <v>7.0</v>
      </c>
      <c r="G7621" s="3">
        <v>2.0</v>
      </c>
      <c r="H7621" s="3" t="s">
        <v>1183</v>
      </c>
      <c r="I7621" s="3" t="s">
        <v>1184</v>
      </c>
      <c r="J7621" s="3" t="s">
        <v>1185</v>
      </c>
      <c r="K7621" s="3" t="s">
        <v>24</v>
      </c>
      <c r="L7621" s="3">
        <v>3.0</v>
      </c>
      <c r="M7621" s="3" t="s">
        <v>25</v>
      </c>
      <c r="N7621" s="3" t="s">
        <v>7632</v>
      </c>
      <c r="O7621" s="3" t="s">
        <v>281</v>
      </c>
      <c r="P7621" s="4">
        <v>20695.0</v>
      </c>
      <c r="Q7621" s="3" t="s">
        <v>149</v>
      </c>
      <c r="S7621" s="3" t="s">
        <v>34</v>
      </c>
    </row>
    <row r="7622">
      <c r="A7622" s="2">
        <v>42318.714895833335</v>
      </c>
      <c r="B7622" s="3">
        <v>53.0</v>
      </c>
      <c r="C7622" s="3" t="s">
        <v>7101</v>
      </c>
      <c r="D7622" s="3">
        <v>56.0</v>
      </c>
      <c r="E7622" s="3" t="s">
        <v>7193</v>
      </c>
      <c r="F7622" s="3">
        <v>7.0</v>
      </c>
      <c r="G7622" s="3">
        <v>2.0</v>
      </c>
      <c r="H7622" s="3" t="s">
        <v>1183</v>
      </c>
      <c r="I7622" s="3" t="s">
        <v>1184</v>
      </c>
      <c r="J7622" s="3" t="s">
        <v>1185</v>
      </c>
      <c r="K7622" s="3" t="s">
        <v>24</v>
      </c>
      <c r="L7622" s="3">
        <v>4.0</v>
      </c>
      <c r="M7622" s="3" t="s">
        <v>30</v>
      </c>
      <c r="N7622" s="3" t="s">
        <v>7633</v>
      </c>
      <c r="O7622" s="3" t="s">
        <v>7634</v>
      </c>
      <c r="P7622" s="4">
        <v>13695.0</v>
      </c>
      <c r="Q7622" s="3" t="s">
        <v>49</v>
      </c>
      <c r="S7622" s="3" t="s">
        <v>34</v>
      </c>
    </row>
    <row r="7623">
      <c r="A7623" s="2">
        <v>42318.714895833335</v>
      </c>
      <c r="B7623" s="3">
        <v>53.0</v>
      </c>
      <c r="C7623" s="3" t="s">
        <v>7101</v>
      </c>
      <c r="D7623" s="3">
        <v>56.0</v>
      </c>
      <c r="E7623" s="3" t="s">
        <v>7193</v>
      </c>
      <c r="F7623" s="3">
        <v>7.0</v>
      </c>
      <c r="G7623" s="3">
        <v>2.0</v>
      </c>
      <c r="H7623" s="3" t="s">
        <v>1183</v>
      </c>
      <c r="I7623" s="3" t="s">
        <v>1184</v>
      </c>
      <c r="J7623" s="3" t="s">
        <v>1185</v>
      </c>
      <c r="K7623" s="3" t="s">
        <v>24</v>
      </c>
      <c r="L7623" s="3">
        <v>5.0</v>
      </c>
      <c r="M7623" s="3" t="s">
        <v>25</v>
      </c>
      <c r="N7623" s="3" t="s">
        <v>7635</v>
      </c>
      <c r="O7623" s="3" t="s">
        <v>7177</v>
      </c>
      <c r="P7623" s="4">
        <v>29068.0</v>
      </c>
      <c r="Q7623" s="3" t="s">
        <v>1178</v>
      </c>
      <c r="S7623" s="3" t="s">
        <v>34</v>
      </c>
    </row>
    <row r="7624">
      <c r="A7624" s="2">
        <v>42318.714895833335</v>
      </c>
      <c r="B7624" s="3">
        <v>53.0</v>
      </c>
      <c r="C7624" s="3" t="s">
        <v>7101</v>
      </c>
      <c r="D7624" s="3">
        <v>56.0</v>
      </c>
      <c r="E7624" s="3" t="s">
        <v>7193</v>
      </c>
      <c r="F7624" s="3">
        <v>7.0</v>
      </c>
      <c r="G7624" s="3">
        <v>2.0</v>
      </c>
      <c r="H7624" s="3" t="s">
        <v>1183</v>
      </c>
      <c r="I7624" s="3" t="s">
        <v>1184</v>
      </c>
      <c r="J7624" s="3" t="s">
        <v>1185</v>
      </c>
      <c r="K7624" s="3" t="s">
        <v>24</v>
      </c>
      <c r="L7624" s="3">
        <v>6.0</v>
      </c>
      <c r="M7624" s="3" t="s">
        <v>30</v>
      </c>
      <c r="N7624" s="3" t="s">
        <v>7636</v>
      </c>
      <c r="O7624" s="3" t="s">
        <v>1263</v>
      </c>
      <c r="P7624" s="4">
        <v>21382.0</v>
      </c>
      <c r="Q7624" s="3" t="s">
        <v>46</v>
      </c>
      <c r="S7624" s="3" t="s">
        <v>34</v>
      </c>
    </row>
    <row r="7625">
      <c r="A7625" s="2">
        <v>42318.714895833335</v>
      </c>
      <c r="B7625" s="3">
        <v>53.0</v>
      </c>
      <c r="C7625" s="3" t="s">
        <v>7101</v>
      </c>
      <c r="D7625" s="3">
        <v>56.0</v>
      </c>
      <c r="E7625" s="3" t="s">
        <v>7193</v>
      </c>
      <c r="F7625" s="3">
        <v>7.0</v>
      </c>
      <c r="G7625" s="3">
        <v>2.0</v>
      </c>
      <c r="H7625" s="3" t="s">
        <v>1183</v>
      </c>
      <c r="I7625" s="3" t="s">
        <v>1184</v>
      </c>
      <c r="J7625" s="3" t="s">
        <v>1185</v>
      </c>
      <c r="K7625" s="3" t="s">
        <v>24</v>
      </c>
      <c r="L7625" s="3">
        <v>7.0</v>
      </c>
      <c r="M7625" s="3" t="s">
        <v>25</v>
      </c>
      <c r="N7625" s="3" t="s">
        <v>6129</v>
      </c>
      <c r="O7625" s="3" t="s">
        <v>1275</v>
      </c>
      <c r="P7625" s="4">
        <v>26489.0</v>
      </c>
      <c r="Q7625" s="3" t="s">
        <v>169</v>
      </c>
      <c r="S7625" s="3" t="s">
        <v>34</v>
      </c>
    </row>
    <row r="7626">
      <c r="A7626" s="2">
        <v>42318.714895833335</v>
      </c>
      <c r="B7626" s="3">
        <v>53.0</v>
      </c>
      <c r="C7626" s="3" t="s">
        <v>7101</v>
      </c>
      <c r="D7626" s="3">
        <v>56.0</v>
      </c>
      <c r="E7626" s="3" t="s">
        <v>7193</v>
      </c>
      <c r="F7626" s="3">
        <v>7.0</v>
      </c>
      <c r="G7626" s="3">
        <v>2.0</v>
      </c>
      <c r="H7626" s="3" t="s">
        <v>1183</v>
      </c>
      <c r="I7626" s="3" t="s">
        <v>1184</v>
      </c>
      <c r="J7626" s="3" t="s">
        <v>1185</v>
      </c>
      <c r="K7626" s="3" t="s">
        <v>24</v>
      </c>
      <c r="L7626" s="3">
        <v>8.0</v>
      </c>
      <c r="M7626" s="3" t="s">
        <v>30</v>
      </c>
      <c r="N7626" s="3" t="s">
        <v>7637</v>
      </c>
      <c r="O7626" s="3" t="s">
        <v>1658</v>
      </c>
      <c r="P7626" s="4">
        <v>17316.0</v>
      </c>
      <c r="Q7626" s="3" t="s">
        <v>49</v>
      </c>
      <c r="S7626" s="3" t="s">
        <v>34</v>
      </c>
    </row>
    <row r="7627">
      <c r="A7627" s="2">
        <v>42318.714895833335</v>
      </c>
      <c r="B7627" s="3">
        <v>53.0</v>
      </c>
      <c r="C7627" s="3" t="s">
        <v>7101</v>
      </c>
      <c r="D7627" s="3">
        <v>56.0</v>
      </c>
      <c r="E7627" s="3" t="s">
        <v>7193</v>
      </c>
      <c r="F7627" s="3">
        <v>7.0</v>
      </c>
      <c r="G7627" s="3">
        <v>2.0</v>
      </c>
      <c r="H7627" s="3" t="s">
        <v>1183</v>
      </c>
      <c r="I7627" s="3" t="s">
        <v>1184</v>
      </c>
      <c r="J7627" s="3" t="s">
        <v>1185</v>
      </c>
      <c r="K7627" s="3" t="s">
        <v>24</v>
      </c>
      <c r="L7627" s="3">
        <v>9.0</v>
      </c>
      <c r="M7627" s="3" t="s">
        <v>25</v>
      </c>
      <c r="N7627" s="3" t="s">
        <v>7638</v>
      </c>
      <c r="O7627" s="3" t="s">
        <v>956</v>
      </c>
      <c r="P7627" s="4">
        <v>33749.0</v>
      </c>
      <c r="Q7627" s="3" t="s">
        <v>191</v>
      </c>
      <c r="S7627" s="3" t="s">
        <v>34</v>
      </c>
    </row>
    <row r="7628">
      <c r="A7628" s="2">
        <v>42318.714895833335</v>
      </c>
      <c r="B7628" s="3">
        <v>53.0</v>
      </c>
      <c r="C7628" s="3" t="s">
        <v>7101</v>
      </c>
      <c r="D7628" s="3">
        <v>56.0</v>
      </c>
      <c r="E7628" s="3" t="s">
        <v>7193</v>
      </c>
      <c r="F7628" s="3">
        <v>7.0</v>
      </c>
      <c r="G7628" s="3">
        <v>2.0</v>
      </c>
      <c r="H7628" s="3" t="s">
        <v>1183</v>
      </c>
      <c r="I7628" s="3" t="s">
        <v>1184</v>
      </c>
      <c r="J7628" s="3" t="s">
        <v>1185</v>
      </c>
      <c r="K7628" s="3" t="s">
        <v>24</v>
      </c>
      <c r="L7628" s="3">
        <v>10.0</v>
      </c>
      <c r="M7628" s="3" t="s">
        <v>30</v>
      </c>
      <c r="N7628" s="3" t="s">
        <v>7639</v>
      </c>
      <c r="O7628" s="3" t="s">
        <v>1453</v>
      </c>
      <c r="P7628" s="4">
        <v>28981.0</v>
      </c>
      <c r="Q7628" s="3" t="s">
        <v>132</v>
      </c>
      <c r="S7628" s="3" t="s">
        <v>34</v>
      </c>
    </row>
    <row r="7629">
      <c r="A7629" s="2">
        <v>42318.714895833335</v>
      </c>
      <c r="B7629" s="3">
        <v>53.0</v>
      </c>
      <c r="C7629" s="3" t="s">
        <v>7101</v>
      </c>
      <c r="D7629" s="3">
        <v>56.0</v>
      </c>
      <c r="E7629" s="3" t="s">
        <v>7193</v>
      </c>
      <c r="F7629" s="3">
        <v>7.0</v>
      </c>
      <c r="G7629" s="3">
        <v>2.0</v>
      </c>
      <c r="H7629" s="3" t="s">
        <v>1183</v>
      </c>
      <c r="I7629" s="3" t="s">
        <v>1184</v>
      </c>
      <c r="J7629" s="3" t="s">
        <v>1185</v>
      </c>
      <c r="K7629" s="3" t="s">
        <v>24</v>
      </c>
      <c r="L7629" s="3">
        <v>11.0</v>
      </c>
      <c r="M7629" s="3" t="s">
        <v>25</v>
      </c>
      <c r="N7629" s="3" t="s">
        <v>7640</v>
      </c>
      <c r="O7629" s="3" t="s">
        <v>338</v>
      </c>
      <c r="P7629" s="4">
        <v>23523.0</v>
      </c>
      <c r="Q7629" s="3" t="s">
        <v>43</v>
      </c>
      <c r="S7629" s="3" t="s">
        <v>34</v>
      </c>
    </row>
    <row r="7630">
      <c r="A7630" s="2">
        <v>42318.714895833335</v>
      </c>
      <c r="B7630" s="3">
        <v>53.0</v>
      </c>
      <c r="C7630" s="3" t="s">
        <v>7101</v>
      </c>
      <c r="D7630" s="3">
        <v>56.0</v>
      </c>
      <c r="E7630" s="3" t="s">
        <v>7193</v>
      </c>
      <c r="F7630" s="3">
        <v>7.0</v>
      </c>
      <c r="G7630" s="3">
        <v>2.0</v>
      </c>
      <c r="H7630" s="3" t="s">
        <v>1183</v>
      </c>
      <c r="I7630" s="3" t="s">
        <v>1184</v>
      </c>
      <c r="J7630" s="3" t="s">
        <v>1185</v>
      </c>
      <c r="K7630" s="3" t="s">
        <v>24</v>
      </c>
      <c r="L7630" s="3">
        <v>12.0</v>
      </c>
      <c r="M7630" s="3" t="s">
        <v>30</v>
      </c>
      <c r="N7630" s="3" t="s">
        <v>7641</v>
      </c>
      <c r="O7630" s="3" t="s">
        <v>1706</v>
      </c>
      <c r="P7630" s="4">
        <v>25298.0</v>
      </c>
      <c r="Q7630" s="3" t="s">
        <v>40</v>
      </c>
      <c r="S7630" s="3" t="s">
        <v>34</v>
      </c>
    </row>
    <row r="7631">
      <c r="A7631" s="2">
        <v>42318.714895833335</v>
      </c>
      <c r="B7631" s="3">
        <v>53.0</v>
      </c>
      <c r="C7631" s="3" t="s">
        <v>7101</v>
      </c>
      <c r="D7631" s="3">
        <v>56.0</v>
      </c>
      <c r="E7631" s="3" t="s">
        <v>7193</v>
      </c>
      <c r="F7631" s="3">
        <v>7.0</v>
      </c>
      <c r="G7631" s="3">
        <v>2.0</v>
      </c>
      <c r="H7631" s="3" t="s">
        <v>1183</v>
      </c>
      <c r="I7631" s="3" t="s">
        <v>1184</v>
      </c>
      <c r="J7631" s="3" t="s">
        <v>1185</v>
      </c>
      <c r="K7631" s="3" t="s">
        <v>24</v>
      </c>
      <c r="L7631" s="3">
        <v>13.0</v>
      </c>
      <c r="M7631" s="3" t="s">
        <v>25</v>
      </c>
      <c r="N7631" s="3" t="s">
        <v>7642</v>
      </c>
      <c r="O7631" s="3" t="s">
        <v>639</v>
      </c>
      <c r="P7631" s="4">
        <v>18199.0</v>
      </c>
      <c r="Q7631" s="3" t="s">
        <v>49</v>
      </c>
      <c r="S7631" s="3" t="s">
        <v>34</v>
      </c>
    </row>
    <row r="7632">
      <c r="A7632" s="2">
        <v>42318.714895833335</v>
      </c>
      <c r="B7632" s="3">
        <v>53.0</v>
      </c>
      <c r="C7632" s="3" t="s">
        <v>7101</v>
      </c>
      <c r="D7632" s="3">
        <v>56.0</v>
      </c>
      <c r="E7632" s="3" t="s">
        <v>7193</v>
      </c>
      <c r="F7632" s="3">
        <v>7.0</v>
      </c>
      <c r="G7632" s="3">
        <v>2.0</v>
      </c>
      <c r="H7632" s="3" t="s">
        <v>1183</v>
      </c>
      <c r="I7632" s="3" t="s">
        <v>1184</v>
      </c>
      <c r="J7632" s="3" t="s">
        <v>1185</v>
      </c>
      <c r="K7632" s="3" t="s">
        <v>24</v>
      </c>
      <c r="L7632" s="3">
        <v>14.0</v>
      </c>
      <c r="M7632" s="3" t="s">
        <v>30</v>
      </c>
      <c r="N7632" s="3" t="s">
        <v>7643</v>
      </c>
      <c r="O7632" s="3" t="s">
        <v>5945</v>
      </c>
      <c r="P7632" s="4">
        <v>25602.0</v>
      </c>
      <c r="Q7632" s="3" t="s">
        <v>132</v>
      </c>
      <c r="S7632" s="3" t="s">
        <v>34</v>
      </c>
    </row>
    <row r="7633">
      <c r="A7633" s="2">
        <v>42318.714895833335</v>
      </c>
      <c r="B7633" s="3">
        <v>53.0</v>
      </c>
      <c r="C7633" s="3" t="s">
        <v>7101</v>
      </c>
      <c r="D7633" s="3">
        <v>56.0</v>
      </c>
      <c r="E7633" s="3" t="s">
        <v>7193</v>
      </c>
      <c r="F7633" s="3">
        <v>7.0</v>
      </c>
      <c r="G7633" s="3">
        <v>2.0</v>
      </c>
      <c r="H7633" s="3" t="s">
        <v>1183</v>
      </c>
      <c r="I7633" s="3" t="s">
        <v>1184</v>
      </c>
      <c r="J7633" s="3" t="s">
        <v>1185</v>
      </c>
      <c r="K7633" s="3" t="s">
        <v>24</v>
      </c>
      <c r="L7633" s="3">
        <v>15.0</v>
      </c>
      <c r="M7633" s="3" t="s">
        <v>25</v>
      </c>
      <c r="N7633" s="3" t="s">
        <v>7644</v>
      </c>
      <c r="O7633" s="3" t="s">
        <v>3245</v>
      </c>
      <c r="P7633" s="4">
        <v>23870.0</v>
      </c>
      <c r="Q7633" s="3" t="s">
        <v>43</v>
      </c>
      <c r="S7633" s="3" t="s">
        <v>34</v>
      </c>
    </row>
    <row r="7634">
      <c r="A7634" s="2">
        <v>42318.714895833335</v>
      </c>
      <c r="B7634" s="3">
        <v>53.0</v>
      </c>
      <c r="C7634" s="3" t="s">
        <v>7101</v>
      </c>
      <c r="D7634" s="3">
        <v>56.0</v>
      </c>
      <c r="E7634" s="3" t="s">
        <v>7193</v>
      </c>
      <c r="F7634" s="3">
        <v>7.0</v>
      </c>
      <c r="G7634" s="3">
        <v>2.0</v>
      </c>
      <c r="H7634" s="3" t="s">
        <v>1183</v>
      </c>
      <c r="I7634" s="3" t="s">
        <v>1184</v>
      </c>
      <c r="J7634" s="3" t="s">
        <v>1185</v>
      </c>
      <c r="K7634" s="3" t="s">
        <v>24</v>
      </c>
      <c r="L7634" s="3">
        <v>16.0</v>
      </c>
      <c r="M7634" s="3" t="s">
        <v>30</v>
      </c>
      <c r="N7634" s="3" t="s">
        <v>7645</v>
      </c>
      <c r="O7634" s="3" t="s">
        <v>1224</v>
      </c>
      <c r="P7634" s="4">
        <v>22401.0</v>
      </c>
      <c r="Q7634" s="3" t="s">
        <v>75</v>
      </c>
      <c r="S7634" s="3" t="s">
        <v>34</v>
      </c>
    </row>
    <row r="7635">
      <c r="A7635" s="2">
        <v>42318.714895833335</v>
      </c>
      <c r="B7635" s="3">
        <v>53.0</v>
      </c>
      <c r="C7635" s="3" t="s">
        <v>7101</v>
      </c>
      <c r="D7635" s="3">
        <v>56.0</v>
      </c>
      <c r="E7635" s="3" t="s">
        <v>7193</v>
      </c>
      <c r="F7635" s="3">
        <v>7.0</v>
      </c>
      <c r="G7635" s="3">
        <v>2.0</v>
      </c>
      <c r="H7635" s="3" t="s">
        <v>1183</v>
      </c>
      <c r="I7635" s="3" t="s">
        <v>1184</v>
      </c>
      <c r="J7635" s="3" t="s">
        <v>1185</v>
      </c>
      <c r="K7635" s="3" t="s">
        <v>24</v>
      </c>
      <c r="L7635" s="3">
        <v>17.0</v>
      </c>
      <c r="M7635" s="3" t="s">
        <v>25</v>
      </c>
      <c r="N7635" s="3" t="s">
        <v>3859</v>
      </c>
      <c r="O7635" s="3" t="s">
        <v>628</v>
      </c>
      <c r="P7635" s="4">
        <v>23298.0</v>
      </c>
      <c r="Q7635" s="3" t="s">
        <v>372</v>
      </c>
      <c r="S7635" s="3" t="s">
        <v>34</v>
      </c>
    </row>
    <row r="7636">
      <c r="A7636" s="2">
        <v>42318.714895833335</v>
      </c>
      <c r="B7636" s="3">
        <v>53.0</v>
      </c>
      <c r="C7636" s="3" t="s">
        <v>7101</v>
      </c>
      <c r="D7636" s="3">
        <v>56.0</v>
      </c>
      <c r="E7636" s="3" t="s">
        <v>7193</v>
      </c>
      <c r="F7636" s="3">
        <v>7.0</v>
      </c>
      <c r="G7636" s="3">
        <v>2.0</v>
      </c>
      <c r="H7636" s="3" t="s">
        <v>1183</v>
      </c>
      <c r="I7636" s="3" t="s">
        <v>1184</v>
      </c>
      <c r="J7636" s="3" t="s">
        <v>1185</v>
      </c>
      <c r="K7636" s="3" t="s">
        <v>24</v>
      </c>
      <c r="L7636" s="3">
        <v>18.0</v>
      </c>
      <c r="M7636" s="3" t="s">
        <v>30</v>
      </c>
      <c r="N7636" s="3" t="s">
        <v>2480</v>
      </c>
      <c r="O7636" s="3" t="s">
        <v>919</v>
      </c>
      <c r="P7636" s="4">
        <v>21948.0</v>
      </c>
      <c r="Q7636" s="3" t="s">
        <v>40</v>
      </c>
      <c r="S7636" s="3" t="s">
        <v>34</v>
      </c>
    </row>
    <row r="7637">
      <c r="A7637" s="2">
        <v>42318.714895833335</v>
      </c>
      <c r="B7637" s="3">
        <v>53.0</v>
      </c>
      <c r="C7637" s="3" t="s">
        <v>7101</v>
      </c>
      <c r="D7637" s="3">
        <v>56.0</v>
      </c>
      <c r="E7637" s="3" t="s">
        <v>7193</v>
      </c>
      <c r="F7637" s="3">
        <v>7.0</v>
      </c>
      <c r="G7637" s="3">
        <v>2.0</v>
      </c>
      <c r="H7637" s="3" t="s">
        <v>1183</v>
      </c>
      <c r="I7637" s="3" t="s">
        <v>1184</v>
      </c>
      <c r="J7637" s="3" t="s">
        <v>1185</v>
      </c>
      <c r="K7637" s="3" t="s">
        <v>24</v>
      </c>
      <c r="L7637" s="3">
        <v>19.0</v>
      </c>
      <c r="M7637" s="3" t="s">
        <v>25</v>
      </c>
      <c r="N7637" s="3" t="s">
        <v>2065</v>
      </c>
      <c r="O7637" s="3" t="s">
        <v>1637</v>
      </c>
      <c r="P7637" s="4">
        <v>17293.0</v>
      </c>
      <c r="Q7637" s="3" t="s">
        <v>49</v>
      </c>
      <c r="S7637" s="3" t="s">
        <v>34</v>
      </c>
    </row>
    <row r="7638">
      <c r="A7638" s="2">
        <v>42318.714895833335</v>
      </c>
      <c r="B7638" s="3">
        <v>53.0</v>
      </c>
      <c r="C7638" s="3" t="s">
        <v>7101</v>
      </c>
      <c r="D7638" s="3">
        <v>56.0</v>
      </c>
      <c r="E7638" s="3" t="s">
        <v>7193</v>
      </c>
      <c r="F7638" s="3">
        <v>7.0</v>
      </c>
      <c r="G7638" s="3">
        <v>2.0</v>
      </c>
      <c r="H7638" s="3" t="s">
        <v>1183</v>
      </c>
      <c r="I7638" s="3" t="s">
        <v>1184</v>
      </c>
      <c r="J7638" s="3" t="s">
        <v>1185</v>
      </c>
      <c r="K7638" s="3" t="s">
        <v>24</v>
      </c>
      <c r="L7638" s="3">
        <v>20.0</v>
      </c>
      <c r="M7638" s="3" t="s">
        <v>30</v>
      </c>
      <c r="N7638" s="3" t="s">
        <v>3064</v>
      </c>
      <c r="O7638" s="3" t="s">
        <v>850</v>
      </c>
      <c r="P7638" s="4">
        <v>27412.0</v>
      </c>
      <c r="Q7638" s="3" t="s">
        <v>132</v>
      </c>
      <c r="S7638" s="3" t="s">
        <v>34</v>
      </c>
    </row>
    <row r="7639">
      <c r="A7639" s="2">
        <v>42318.714895833335</v>
      </c>
      <c r="B7639" s="3">
        <v>53.0</v>
      </c>
      <c r="C7639" s="3" t="s">
        <v>7101</v>
      </c>
      <c r="D7639" s="3">
        <v>56.0</v>
      </c>
      <c r="E7639" s="3" t="s">
        <v>7193</v>
      </c>
      <c r="F7639" s="3">
        <v>7.0</v>
      </c>
      <c r="G7639" s="3">
        <v>2.0</v>
      </c>
      <c r="H7639" s="3" t="s">
        <v>1183</v>
      </c>
      <c r="I7639" s="3" t="s">
        <v>1184</v>
      </c>
      <c r="J7639" s="3" t="s">
        <v>1185</v>
      </c>
      <c r="K7639" s="3" t="s">
        <v>24</v>
      </c>
      <c r="L7639" s="3">
        <v>21.0</v>
      </c>
      <c r="M7639" s="3" t="s">
        <v>25</v>
      </c>
      <c r="N7639" s="3" t="s">
        <v>924</v>
      </c>
      <c r="O7639" s="3" t="s">
        <v>69</v>
      </c>
      <c r="P7639" s="4">
        <v>18689.0</v>
      </c>
      <c r="Q7639" s="3" t="s">
        <v>49</v>
      </c>
      <c r="S7639" s="3" t="s">
        <v>34</v>
      </c>
    </row>
    <row r="7640">
      <c r="A7640" s="2">
        <v>42318.714895833335</v>
      </c>
      <c r="B7640" s="3">
        <v>53.0</v>
      </c>
      <c r="C7640" s="3" t="s">
        <v>7101</v>
      </c>
      <c r="D7640" s="3">
        <v>22.0</v>
      </c>
      <c r="E7640" s="3" t="s">
        <v>7102</v>
      </c>
      <c r="F7640" s="3">
        <v>8.0</v>
      </c>
      <c r="G7640" s="3">
        <v>4.0</v>
      </c>
      <c r="H7640" s="3" t="s">
        <v>7646</v>
      </c>
      <c r="I7640" s="3" t="s">
        <v>7647</v>
      </c>
      <c r="J7640" s="3" t="s">
        <v>2015</v>
      </c>
      <c r="K7640" s="3" t="s">
        <v>272</v>
      </c>
      <c r="L7640" s="3">
        <v>1.0</v>
      </c>
      <c r="M7640" s="3" t="s">
        <v>25</v>
      </c>
      <c r="N7640" s="3" t="s">
        <v>6585</v>
      </c>
      <c r="O7640" s="3" t="s">
        <v>427</v>
      </c>
      <c r="P7640" s="4">
        <v>20787.0</v>
      </c>
      <c r="Q7640" s="3" t="s">
        <v>418</v>
      </c>
      <c r="R7640" s="3" t="s">
        <v>1030</v>
      </c>
      <c r="S7640" s="3" t="s">
        <v>34</v>
      </c>
    </row>
    <row r="7641">
      <c r="A7641" s="2">
        <v>42318.714895833335</v>
      </c>
      <c r="B7641" s="3">
        <v>53.0</v>
      </c>
      <c r="C7641" s="3" t="s">
        <v>7101</v>
      </c>
      <c r="D7641" s="3">
        <v>22.0</v>
      </c>
      <c r="E7641" s="3" t="s">
        <v>7102</v>
      </c>
      <c r="F7641" s="3">
        <v>8.0</v>
      </c>
      <c r="G7641" s="3">
        <v>4.0</v>
      </c>
      <c r="H7641" s="3" t="s">
        <v>7646</v>
      </c>
      <c r="I7641" s="3" t="s">
        <v>7647</v>
      </c>
      <c r="J7641" s="3" t="s">
        <v>2015</v>
      </c>
      <c r="K7641" s="3" t="s">
        <v>24</v>
      </c>
      <c r="L7641" s="3">
        <v>2.0</v>
      </c>
      <c r="M7641" s="3" t="s">
        <v>30</v>
      </c>
      <c r="N7641" s="3" t="s">
        <v>5298</v>
      </c>
      <c r="O7641" s="3" t="s">
        <v>329</v>
      </c>
      <c r="P7641" s="4">
        <v>22375.0</v>
      </c>
      <c r="Q7641" s="3" t="s">
        <v>43</v>
      </c>
      <c r="S7641" s="3" t="s">
        <v>29</v>
      </c>
    </row>
    <row r="7642">
      <c r="A7642" s="2">
        <v>42318.714895833335</v>
      </c>
      <c r="B7642" s="3">
        <v>53.0</v>
      </c>
      <c r="C7642" s="3" t="s">
        <v>7101</v>
      </c>
      <c r="D7642" s="3">
        <v>22.0</v>
      </c>
      <c r="E7642" s="3" t="s">
        <v>7102</v>
      </c>
      <c r="F7642" s="3">
        <v>8.0</v>
      </c>
      <c r="G7642" s="3">
        <v>4.0</v>
      </c>
      <c r="H7642" s="3" t="s">
        <v>7646</v>
      </c>
      <c r="I7642" s="3" t="s">
        <v>7647</v>
      </c>
      <c r="J7642" s="3" t="s">
        <v>2015</v>
      </c>
      <c r="K7642" s="3" t="s">
        <v>24</v>
      </c>
      <c r="L7642" s="3">
        <v>3.0</v>
      </c>
      <c r="M7642" s="3" t="s">
        <v>25</v>
      </c>
      <c r="N7642" s="3" t="s">
        <v>7648</v>
      </c>
      <c r="O7642" s="3" t="s">
        <v>1275</v>
      </c>
      <c r="P7642" s="4">
        <v>25119.0</v>
      </c>
      <c r="Q7642" s="3" t="s">
        <v>418</v>
      </c>
      <c r="S7642" s="3" t="s">
        <v>29</v>
      </c>
    </row>
    <row r="7643">
      <c r="A7643" s="2">
        <v>42318.714895833335</v>
      </c>
      <c r="B7643" s="3">
        <v>53.0</v>
      </c>
      <c r="C7643" s="3" t="s">
        <v>7101</v>
      </c>
      <c r="D7643" s="3">
        <v>22.0</v>
      </c>
      <c r="E7643" s="3" t="s">
        <v>7102</v>
      </c>
      <c r="F7643" s="3">
        <v>8.0</v>
      </c>
      <c r="G7643" s="3">
        <v>4.0</v>
      </c>
      <c r="H7643" s="3" t="s">
        <v>7646</v>
      </c>
      <c r="I7643" s="3" t="s">
        <v>7647</v>
      </c>
      <c r="J7643" s="3" t="s">
        <v>2015</v>
      </c>
      <c r="K7643" s="3" t="s">
        <v>24</v>
      </c>
      <c r="L7643" s="3">
        <v>4.0</v>
      </c>
      <c r="M7643" s="3" t="s">
        <v>30</v>
      </c>
      <c r="N7643" s="3" t="s">
        <v>7649</v>
      </c>
      <c r="O7643" s="3" t="s">
        <v>171</v>
      </c>
      <c r="P7643" s="4">
        <v>19922.0</v>
      </c>
      <c r="Q7643" s="3" t="s">
        <v>72</v>
      </c>
      <c r="S7643" s="3" t="s">
        <v>34</v>
      </c>
    </row>
    <row r="7644">
      <c r="A7644" s="2">
        <v>42318.714895833335</v>
      </c>
      <c r="B7644" s="3">
        <v>53.0</v>
      </c>
      <c r="C7644" s="3" t="s">
        <v>7101</v>
      </c>
      <c r="D7644" s="3">
        <v>22.0</v>
      </c>
      <c r="E7644" s="3" t="s">
        <v>7102</v>
      </c>
      <c r="F7644" s="3">
        <v>8.0</v>
      </c>
      <c r="G7644" s="3">
        <v>4.0</v>
      </c>
      <c r="H7644" s="3" t="s">
        <v>7646</v>
      </c>
      <c r="I7644" s="3" t="s">
        <v>7647</v>
      </c>
      <c r="J7644" s="3" t="s">
        <v>2015</v>
      </c>
      <c r="K7644" s="3" t="s">
        <v>24</v>
      </c>
      <c r="L7644" s="3">
        <v>5.0</v>
      </c>
      <c r="M7644" s="3" t="s">
        <v>25</v>
      </c>
      <c r="N7644" s="3" t="s">
        <v>7650</v>
      </c>
      <c r="O7644" s="3" t="s">
        <v>530</v>
      </c>
      <c r="P7644" s="4">
        <v>22495.0</v>
      </c>
      <c r="Q7644" s="3" t="s">
        <v>33</v>
      </c>
      <c r="S7644" s="3" t="s">
        <v>29</v>
      </c>
    </row>
    <row r="7645">
      <c r="A7645" s="2">
        <v>42318.714895833335</v>
      </c>
      <c r="B7645" s="3">
        <v>53.0</v>
      </c>
      <c r="C7645" s="3" t="s">
        <v>7101</v>
      </c>
      <c r="D7645" s="3">
        <v>22.0</v>
      </c>
      <c r="E7645" s="3" t="s">
        <v>7102</v>
      </c>
      <c r="F7645" s="3">
        <v>8.0</v>
      </c>
      <c r="G7645" s="3">
        <v>4.0</v>
      </c>
      <c r="H7645" s="3" t="s">
        <v>7646</v>
      </c>
      <c r="I7645" s="3" t="s">
        <v>7647</v>
      </c>
      <c r="J7645" s="3" t="s">
        <v>2015</v>
      </c>
      <c r="K7645" s="3" t="s">
        <v>24</v>
      </c>
      <c r="L7645" s="3">
        <v>6.0</v>
      </c>
      <c r="M7645" s="3" t="s">
        <v>30</v>
      </c>
      <c r="N7645" s="3" t="s">
        <v>7651</v>
      </c>
      <c r="O7645" s="3" t="s">
        <v>158</v>
      </c>
      <c r="P7645" s="4">
        <v>25575.0</v>
      </c>
      <c r="Q7645" s="3" t="s">
        <v>132</v>
      </c>
      <c r="S7645" s="3" t="s">
        <v>34</v>
      </c>
    </row>
    <row r="7646">
      <c r="A7646" s="2">
        <v>42318.714895833335</v>
      </c>
      <c r="B7646" s="3">
        <v>53.0</v>
      </c>
      <c r="C7646" s="3" t="s">
        <v>7101</v>
      </c>
      <c r="D7646" s="3">
        <v>22.0</v>
      </c>
      <c r="E7646" s="3" t="s">
        <v>7102</v>
      </c>
      <c r="F7646" s="3">
        <v>8.0</v>
      </c>
      <c r="G7646" s="3">
        <v>4.0</v>
      </c>
      <c r="H7646" s="3" t="s">
        <v>7646</v>
      </c>
      <c r="I7646" s="3" t="s">
        <v>7647</v>
      </c>
      <c r="J7646" s="3" t="s">
        <v>2015</v>
      </c>
      <c r="K7646" s="3" t="s">
        <v>24</v>
      </c>
      <c r="L7646" s="3">
        <v>7.0</v>
      </c>
      <c r="M7646" s="3" t="s">
        <v>25</v>
      </c>
      <c r="N7646" s="3" t="s">
        <v>7432</v>
      </c>
      <c r="O7646" s="3" t="s">
        <v>3610</v>
      </c>
      <c r="P7646" s="4">
        <v>18833.0</v>
      </c>
      <c r="Q7646" s="3" t="s">
        <v>86</v>
      </c>
      <c r="S7646" s="3" t="s">
        <v>34</v>
      </c>
    </row>
    <row r="7647">
      <c r="A7647" s="2">
        <v>42318.714895833335</v>
      </c>
      <c r="B7647" s="3">
        <v>53.0</v>
      </c>
      <c r="C7647" s="3" t="s">
        <v>7101</v>
      </c>
      <c r="D7647" s="3">
        <v>22.0</v>
      </c>
      <c r="E7647" s="3" t="s">
        <v>7102</v>
      </c>
      <c r="F7647" s="3">
        <v>8.0</v>
      </c>
      <c r="G7647" s="3">
        <v>4.0</v>
      </c>
      <c r="H7647" s="3" t="s">
        <v>7646</v>
      </c>
      <c r="I7647" s="3" t="s">
        <v>7647</v>
      </c>
      <c r="J7647" s="3" t="s">
        <v>2015</v>
      </c>
      <c r="K7647" s="3" t="s">
        <v>24</v>
      </c>
      <c r="L7647" s="3">
        <v>8.0</v>
      </c>
      <c r="M7647" s="3" t="s">
        <v>30</v>
      </c>
      <c r="N7647" s="3" t="s">
        <v>7652</v>
      </c>
      <c r="O7647" s="3" t="s">
        <v>329</v>
      </c>
      <c r="P7647" s="4">
        <v>26504.0</v>
      </c>
      <c r="Q7647" s="3" t="s">
        <v>49</v>
      </c>
      <c r="S7647" s="3" t="s">
        <v>34</v>
      </c>
    </row>
    <row r="7648">
      <c r="A7648" s="2">
        <v>42318.714895833335</v>
      </c>
      <c r="B7648" s="3">
        <v>53.0</v>
      </c>
      <c r="C7648" s="3" t="s">
        <v>7101</v>
      </c>
      <c r="D7648" s="3">
        <v>22.0</v>
      </c>
      <c r="E7648" s="3" t="s">
        <v>7102</v>
      </c>
      <c r="F7648" s="3">
        <v>8.0</v>
      </c>
      <c r="G7648" s="3">
        <v>4.0</v>
      </c>
      <c r="H7648" s="3" t="s">
        <v>7646</v>
      </c>
      <c r="I7648" s="3" t="s">
        <v>7647</v>
      </c>
      <c r="J7648" s="3" t="s">
        <v>2015</v>
      </c>
      <c r="K7648" s="3" t="s">
        <v>24</v>
      </c>
      <c r="L7648" s="3">
        <v>9.0</v>
      </c>
      <c r="M7648" s="3" t="s">
        <v>25</v>
      </c>
      <c r="N7648" s="3" t="s">
        <v>7653</v>
      </c>
      <c r="O7648" s="3" t="s">
        <v>530</v>
      </c>
      <c r="P7648" s="4">
        <v>21715.0</v>
      </c>
      <c r="Q7648" s="3" t="s">
        <v>28</v>
      </c>
      <c r="S7648" s="3" t="s">
        <v>34</v>
      </c>
    </row>
    <row r="7649">
      <c r="A7649" s="2">
        <v>42318.714895833335</v>
      </c>
      <c r="B7649" s="3">
        <v>53.0</v>
      </c>
      <c r="C7649" s="3" t="s">
        <v>7101</v>
      </c>
      <c r="D7649" s="3">
        <v>22.0</v>
      </c>
      <c r="E7649" s="3" t="s">
        <v>7102</v>
      </c>
      <c r="F7649" s="3">
        <v>8.0</v>
      </c>
      <c r="G7649" s="3">
        <v>4.0</v>
      </c>
      <c r="H7649" s="3" t="s">
        <v>7646</v>
      </c>
      <c r="I7649" s="3" t="s">
        <v>7647</v>
      </c>
      <c r="J7649" s="3" t="s">
        <v>2015</v>
      </c>
      <c r="K7649" s="3" t="s">
        <v>24</v>
      </c>
      <c r="L7649" s="3">
        <v>10.0</v>
      </c>
      <c r="M7649" s="3" t="s">
        <v>30</v>
      </c>
      <c r="N7649" s="3" t="s">
        <v>7366</v>
      </c>
      <c r="O7649" s="3" t="s">
        <v>329</v>
      </c>
      <c r="P7649" s="4">
        <v>22097.0</v>
      </c>
      <c r="Q7649" s="3" t="s">
        <v>169</v>
      </c>
      <c r="S7649" s="3" t="s">
        <v>34</v>
      </c>
    </row>
    <row r="7650">
      <c r="A7650" s="2">
        <v>42318.714895833335</v>
      </c>
      <c r="B7650" s="3">
        <v>53.0</v>
      </c>
      <c r="C7650" s="3" t="s">
        <v>7101</v>
      </c>
      <c r="D7650" s="3">
        <v>22.0</v>
      </c>
      <c r="E7650" s="3" t="s">
        <v>7102</v>
      </c>
      <c r="F7650" s="3">
        <v>8.0</v>
      </c>
      <c r="G7650" s="3">
        <v>4.0</v>
      </c>
      <c r="H7650" s="3" t="s">
        <v>7646</v>
      </c>
      <c r="I7650" s="3" t="s">
        <v>7647</v>
      </c>
      <c r="J7650" s="3" t="s">
        <v>2015</v>
      </c>
      <c r="K7650" s="3" t="s">
        <v>24</v>
      </c>
      <c r="L7650" s="3">
        <v>11.0</v>
      </c>
      <c r="M7650" s="3" t="s">
        <v>25</v>
      </c>
      <c r="N7650" s="3" t="s">
        <v>7654</v>
      </c>
      <c r="O7650" s="3" t="s">
        <v>257</v>
      </c>
      <c r="P7650" s="4">
        <v>19184.0</v>
      </c>
      <c r="Q7650" s="3" t="s">
        <v>72</v>
      </c>
      <c r="S7650" s="3" t="s">
        <v>34</v>
      </c>
    </row>
    <row r="7651">
      <c r="A7651" s="2">
        <v>42318.714895833335</v>
      </c>
      <c r="B7651" s="3">
        <v>53.0</v>
      </c>
      <c r="C7651" s="3" t="s">
        <v>7101</v>
      </c>
      <c r="D7651" s="3">
        <v>22.0</v>
      </c>
      <c r="E7651" s="3" t="s">
        <v>7102</v>
      </c>
      <c r="F7651" s="3">
        <v>8.0</v>
      </c>
      <c r="G7651" s="3">
        <v>4.0</v>
      </c>
      <c r="H7651" s="3" t="s">
        <v>7646</v>
      </c>
      <c r="I7651" s="3" t="s">
        <v>7647</v>
      </c>
      <c r="J7651" s="3" t="s">
        <v>2015</v>
      </c>
      <c r="K7651" s="3" t="s">
        <v>24</v>
      </c>
      <c r="L7651" s="3">
        <v>12.0</v>
      </c>
      <c r="M7651" s="3" t="s">
        <v>30</v>
      </c>
      <c r="N7651" s="3" t="s">
        <v>1281</v>
      </c>
      <c r="O7651" s="3" t="s">
        <v>497</v>
      </c>
      <c r="P7651" s="4">
        <v>21896.0</v>
      </c>
      <c r="Q7651" s="3" t="s">
        <v>228</v>
      </c>
      <c r="S7651" s="3" t="s">
        <v>34</v>
      </c>
    </row>
    <row r="7652">
      <c r="A7652" s="2">
        <v>42318.714895833335</v>
      </c>
      <c r="B7652" s="3">
        <v>53.0</v>
      </c>
      <c r="C7652" s="3" t="s">
        <v>7101</v>
      </c>
      <c r="D7652" s="3">
        <v>22.0</v>
      </c>
      <c r="E7652" s="3" t="s">
        <v>7102</v>
      </c>
      <c r="F7652" s="3">
        <v>8.0</v>
      </c>
      <c r="G7652" s="3">
        <v>4.0</v>
      </c>
      <c r="H7652" s="3" t="s">
        <v>7646</v>
      </c>
      <c r="I7652" s="3" t="s">
        <v>7647</v>
      </c>
      <c r="J7652" s="3" t="s">
        <v>2015</v>
      </c>
      <c r="K7652" s="3" t="s">
        <v>24</v>
      </c>
      <c r="L7652" s="3">
        <v>13.0</v>
      </c>
      <c r="M7652" s="3" t="s">
        <v>25</v>
      </c>
      <c r="N7652" s="3" t="s">
        <v>4663</v>
      </c>
      <c r="O7652" s="3" t="s">
        <v>1506</v>
      </c>
      <c r="P7652" s="4">
        <v>18513.0</v>
      </c>
      <c r="Q7652" s="3" t="s">
        <v>86</v>
      </c>
      <c r="S7652" s="3" t="s">
        <v>34</v>
      </c>
    </row>
    <row r="7653">
      <c r="A7653" s="2">
        <v>42318.714895833335</v>
      </c>
      <c r="B7653" s="3">
        <v>53.0</v>
      </c>
      <c r="C7653" s="3" t="s">
        <v>7101</v>
      </c>
      <c r="D7653" s="3">
        <v>22.0</v>
      </c>
      <c r="E7653" s="3" t="s">
        <v>7102</v>
      </c>
      <c r="F7653" s="3">
        <v>8.0</v>
      </c>
      <c r="G7653" s="3">
        <v>4.0</v>
      </c>
      <c r="H7653" s="3" t="s">
        <v>7646</v>
      </c>
      <c r="I7653" s="3" t="s">
        <v>7647</v>
      </c>
      <c r="J7653" s="3" t="s">
        <v>2015</v>
      </c>
      <c r="K7653" s="3" t="s">
        <v>24</v>
      </c>
      <c r="L7653" s="3">
        <v>14.0</v>
      </c>
      <c r="M7653" s="3" t="s">
        <v>30</v>
      </c>
      <c r="N7653" s="3" t="s">
        <v>6226</v>
      </c>
      <c r="O7653" s="3" t="s">
        <v>969</v>
      </c>
      <c r="P7653" s="4">
        <v>30110.0</v>
      </c>
      <c r="Q7653" s="3" t="s">
        <v>40</v>
      </c>
      <c r="S7653" s="3" t="s">
        <v>34</v>
      </c>
    </row>
    <row r="7654">
      <c r="A7654" s="2">
        <v>42318.714895833335</v>
      </c>
      <c r="B7654" s="3">
        <v>53.0</v>
      </c>
      <c r="C7654" s="3" t="s">
        <v>7101</v>
      </c>
      <c r="D7654" s="3">
        <v>22.0</v>
      </c>
      <c r="E7654" s="3" t="s">
        <v>7102</v>
      </c>
      <c r="F7654" s="3">
        <v>8.0</v>
      </c>
      <c r="G7654" s="3">
        <v>4.0</v>
      </c>
      <c r="H7654" s="3" t="s">
        <v>7646</v>
      </c>
      <c r="I7654" s="3" t="s">
        <v>7647</v>
      </c>
      <c r="J7654" s="3" t="s">
        <v>2015</v>
      </c>
      <c r="K7654" s="3" t="s">
        <v>24</v>
      </c>
      <c r="L7654" s="3">
        <v>15.0</v>
      </c>
      <c r="M7654" s="3" t="s">
        <v>25</v>
      </c>
      <c r="N7654" s="3" t="s">
        <v>1440</v>
      </c>
      <c r="O7654" s="3" t="s">
        <v>1849</v>
      </c>
      <c r="P7654" s="4">
        <v>32989.0</v>
      </c>
      <c r="Q7654" s="3" t="s">
        <v>191</v>
      </c>
      <c r="S7654" s="3" t="s">
        <v>34</v>
      </c>
    </row>
    <row r="7655">
      <c r="A7655" s="2">
        <v>42318.714895833335</v>
      </c>
      <c r="B7655" s="3">
        <v>53.0</v>
      </c>
      <c r="C7655" s="3" t="s">
        <v>7101</v>
      </c>
      <c r="D7655" s="3">
        <v>22.0</v>
      </c>
      <c r="E7655" s="3" t="s">
        <v>7102</v>
      </c>
      <c r="F7655" s="3">
        <v>8.0</v>
      </c>
      <c r="G7655" s="3">
        <v>4.0</v>
      </c>
      <c r="H7655" s="3" t="s">
        <v>7646</v>
      </c>
      <c r="I7655" s="3" t="s">
        <v>7647</v>
      </c>
      <c r="J7655" s="3" t="s">
        <v>2015</v>
      </c>
      <c r="K7655" s="3" t="s">
        <v>24</v>
      </c>
      <c r="L7655" s="3">
        <v>16.0</v>
      </c>
      <c r="M7655" s="3" t="s">
        <v>30</v>
      </c>
      <c r="N7655" s="3" t="s">
        <v>7655</v>
      </c>
      <c r="O7655" s="3" t="s">
        <v>81</v>
      </c>
      <c r="P7655" s="4">
        <v>23919.0</v>
      </c>
      <c r="Q7655" s="3" t="s">
        <v>46</v>
      </c>
      <c r="S7655" s="3" t="s">
        <v>34</v>
      </c>
    </row>
    <row r="7656">
      <c r="A7656" s="2">
        <v>42318.714895833335</v>
      </c>
      <c r="B7656" s="3">
        <v>53.0</v>
      </c>
      <c r="C7656" s="3" t="s">
        <v>7101</v>
      </c>
      <c r="D7656" s="3">
        <v>22.0</v>
      </c>
      <c r="E7656" s="3" t="s">
        <v>7102</v>
      </c>
      <c r="F7656" s="3">
        <v>8.0</v>
      </c>
      <c r="G7656" s="3">
        <v>4.0</v>
      </c>
      <c r="H7656" s="3" t="s">
        <v>7646</v>
      </c>
      <c r="I7656" s="3" t="s">
        <v>7647</v>
      </c>
      <c r="J7656" s="3" t="s">
        <v>2015</v>
      </c>
      <c r="K7656" s="3" t="s">
        <v>24</v>
      </c>
      <c r="L7656" s="3">
        <v>17.0</v>
      </c>
      <c r="M7656" s="3" t="s">
        <v>25</v>
      </c>
      <c r="N7656" s="3" t="s">
        <v>2861</v>
      </c>
      <c r="O7656" s="3" t="s">
        <v>36</v>
      </c>
      <c r="P7656" s="4">
        <v>30182.0</v>
      </c>
      <c r="Q7656" s="3" t="s">
        <v>132</v>
      </c>
      <c r="S7656" s="3" t="s">
        <v>34</v>
      </c>
    </row>
    <row r="7657">
      <c r="A7657" s="2">
        <v>42318.714895833335</v>
      </c>
      <c r="B7657" s="3">
        <v>53.0</v>
      </c>
      <c r="C7657" s="3" t="s">
        <v>7101</v>
      </c>
      <c r="D7657" s="3">
        <v>29.0</v>
      </c>
      <c r="E7657" s="3" t="s">
        <v>7127</v>
      </c>
      <c r="F7657" s="3">
        <v>8.0</v>
      </c>
      <c r="G7657" s="3">
        <v>4.0</v>
      </c>
      <c r="H7657" s="3" t="s">
        <v>7646</v>
      </c>
      <c r="I7657" s="3" t="s">
        <v>7647</v>
      </c>
      <c r="J7657" s="3" t="s">
        <v>2015</v>
      </c>
      <c r="K7657" s="3" t="s">
        <v>24</v>
      </c>
      <c r="L7657" s="3">
        <v>1.0</v>
      </c>
      <c r="M7657" s="3" t="s">
        <v>30</v>
      </c>
      <c r="N7657" s="3" t="s">
        <v>1442</v>
      </c>
      <c r="O7657" s="3" t="s">
        <v>51</v>
      </c>
      <c r="P7657" s="4">
        <v>24261.0</v>
      </c>
      <c r="Q7657" s="3" t="s">
        <v>1955</v>
      </c>
      <c r="S7657" s="3" t="s">
        <v>29</v>
      </c>
    </row>
    <row r="7658">
      <c r="A7658" s="2">
        <v>42318.714895833335</v>
      </c>
      <c r="B7658" s="3">
        <v>53.0</v>
      </c>
      <c r="C7658" s="3" t="s">
        <v>7101</v>
      </c>
      <c r="D7658" s="3">
        <v>29.0</v>
      </c>
      <c r="E7658" s="3" t="s">
        <v>7127</v>
      </c>
      <c r="F7658" s="3">
        <v>8.0</v>
      </c>
      <c r="G7658" s="3">
        <v>4.0</v>
      </c>
      <c r="H7658" s="3" t="s">
        <v>7646</v>
      </c>
      <c r="I7658" s="3" t="s">
        <v>7647</v>
      </c>
      <c r="J7658" s="3" t="s">
        <v>2015</v>
      </c>
      <c r="K7658" s="3" t="s">
        <v>24</v>
      </c>
      <c r="L7658" s="3">
        <v>2.0</v>
      </c>
      <c r="M7658" s="3" t="s">
        <v>25</v>
      </c>
      <c r="N7658" s="3" t="s">
        <v>7153</v>
      </c>
      <c r="O7658" s="3" t="s">
        <v>1275</v>
      </c>
      <c r="P7658" s="4">
        <v>28498.0</v>
      </c>
      <c r="Q7658" s="3" t="s">
        <v>72</v>
      </c>
      <c r="S7658" s="3" t="s">
        <v>34</v>
      </c>
    </row>
    <row r="7659">
      <c r="A7659" s="2">
        <v>42318.714895833335</v>
      </c>
      <c r="B7659" s="3">
        <v>53.0</v>
      </c>
      <c r="C7659" s="3" t="s">
        <v>7101</v>
      </c>
      <c r="D7659" s="3">
        <v>29.0</v>
      </c>
      <c r="E7659" s="3" t="s">
        <v>7127</v>
      </c>
      <c r="F7659" s="3">
        <v>8.0</v>
      </c>
      <c r="G7659" s="3">
        <v>4.0</v>
      </c>
      <c r="H7659" s="3" t="s">
        <v>7646</v>
      </c>
      <c r="I7659" s="3" t="s">
        <v>7647</v>
      </c>
      <c r="J7659" s="3" t="s">
        <v>2015</v>
      </c>
      <c r="K7659" s="3" t="s">
        <v>24</v>
      </c>
      <c r="L7659" s="3">
        <v>3.0</v>
      </c>
      <c r="M7659" s="3" t="s">
        <v>30</v>
      </c>
      <c r="N7659" s="3" t="s">
        <v>7656</v>
      </c>
      <c r="O7659" s="3" t="s">
        <v>215</v>
      </c>
      <c r="P7659" s="4">
        <v>23540.0</v>
      </c>
      <c r="Q7659" s="3" t="s">
        <v>72</v>
      </c>
      <c r="S7659" s="3" t="s">
        <v>34</v>
      </c>
    </row>
    <row r="7660">
      <c r="A7660" s="2">
        <v>42318.714895833335</v>
      </c>
      <c r="B7660" s="3">
        <v>53.0</v>
      </c>
      <c r="C7660" s="3" t="s">
        <v>7101</v>
      </c>
      <c r="D7660" s="3">
        <v>29.0</v>
      </c>
      <c r="E7660" s="3" t="s">
        <v>7127</v>
      </c>
      <c r="F7660" s="3">
        <v>8.0</v>
      </c>
      <c r="G7660" s="3">
        <v>4.0</v>
      </c>
      <c r="H7660" s="3" t="s">
        <v>7646</v>
      </c>
      <c r="I7660" s="3" t="s">
        <v>7647</v>
      </c>
      <c r="J7660" s="3" t="s">
        <v>2015</v>
      </c>
      <c r="K7660" s="3" t="s">
        <v>24</v>
      </c>
      <c r="L7660" s="3">
        <v>4.0</v>
      </c>
      <c r="M7660" s="3" t="s">
        <v>25</v>
      </c>
      <c r="N7660" s="3" t="s">
        <v>7657</v>
      </c>
      <c r="O7660" s="3" t="s">
        <v>421</v>
      </c>
      <c r="P7660" s="4">
        <v>30394.0</v>
      </c>
      <c r="Q7660" s="3" t="s">
        <v>132</v>
      </c>
      <c r="S7660" s="3" t="s">
        <v>34</v>
      </c>
    </row>
    <row r="7661">
      <c r="A7661" s="2">
        <v>42318.714895833335</v>
      </c>
      <c r="B7661" s="3">
        <v>53.0</v>
      </c>
      <c r="C7661" s="3" t="s">
        <v>7101</v>
      </c>
      <c r="D7661" s="3">
        <v>29.0</v>
      </c>
      <c r="E7661" s="3" t="s">
        <v>7127</v>
      </c>
      <c r="F7661" s="3">
        <v>8.0</v>
      </c>
      <c r="G7661" s="3">
        <v>4.0</v>
      </c>
      <c r="H7661" s="3" t="s">
        <v>7646</v>
      </c>
      <c r="I7661" s="3" t="s">
        <v>7647</v>
      </c>
      <c r="J7661" s="3" t="s">
        <v>2015</v>
      </c>
      <c r="K7661" s="3" t="s">
        <v>24</v>
      </c>
      <c r="L7661" s="3">
        <v>5.0</v>
      </c>
      <c r="M7661" s="3" t="s">
        <v>30</v>
      </c>
      <c r="N7661" s="3" t="s">
        <v>5689</v>
      </c>
      <c r="O7661" s="3" t="s">
        <v>355</v>
      </c>
      <c r="P7661" s="4">
        <v>22643.0</v>
      </c>
      <c r="Q7661" s="3" t="s">
        <v>37</v>
      </c>
      <c r="S7661" s="3" t="s">
        <v>34</v>
      </c>
    </row>
    <row r="7662">
      <c r="A7662" s="2">
        <v>42318.714895833335</v>
      </c>
      <c r="B7662" s="3">
        <v>53.0</v>
      </c>
      <c r="C7662" s="3" t="s">
        <v>7101</v>
      </c>
      <c r="D7662" s="3">
        <v>29.0</v>
      </c>
      <c r="E7662" s="3" t="s">
        <v>7127</v>
      </c>
      <c r="F7662" s="3">
        <v>8.0</v>
      </c>
      <c r="G7662" s="3">
        <v>4.0</v>
      </c>
      <c r="H7662" s="3" t="s">
        <v>7646</v>
      </c>
      <c r="I7662" s="3" t="s">
        <v>7647</v>
      </c>
      <c r="J7662" s="3" t="s">
        <v>2015</v>
      </c>
      <c r="K7662" s="3" t="s">
        <v>24</v>
      </c>
      <c r="L7662" s="3">
        <v>6.0</v>
      </c>
      <c r="M7662" s="3" t="s">
        <v>25</v>
      </c>
      <c r="N7662" s="3" t="s">
        <v>2261</v>
      </c>
      <c r="O7662" s="3" t="s">
        <v>477</v>
      </c>
      <c r="P7662" s="4">
        <v>25597.0</v>
      </c>
      <c r="Q7662" s="3" t="s">
        <v>205</v>
      </c>
      <c r="S7662" s="3" t="s">
        <v>34</v>
      </c>
    </row>
    <row r="7663">
      <c r="A7663" s="2">
        <v>42318.714895833335</v>
      </c>
      <c r="B7663" s="3">
        <v>53.0</v>
      </c>
      <c r="C7663" s="3" t="s">
        <v>7101</v>
      </c>
      <c r="D7663" s="3">
        <v>29.0</v>
      </c>
      <c r="E7663" s="3" t="s">
        <v>7127</v>
      </c>
      <c r="F7663" s="3">
        <v>8.0</v>
      </c>
      <c r="G7663" s="3">
        <v>4.0</v>
      </c>
      <c r="H7663" s="3" t="s">
        <v>7646</v>
      </c>
      <c r="I7663" s="3" t="s">
        <v>7647</v>
      </c>
      <c r="J7663" s="3" t="s">
        <v>2015</v>
      </c>
      <c r="K7663" s="3" t="s">
        <v>24</v>
      </c>
      <c r="L7663" s="3">
        <v>7.0</v>
      </c>
      <c r="M7663" s="3" t="s">
        <v>30</v>
      </c>
      <c r="N7663" s="3" t="s">
        <v>520</v>
      </c>
      <c r="O7663" s="3" t="s">
        <v>336</v>
      </c>
      <c r="P7663" s="4">
        <v>17272.0</v>
      </c>
      <c r="Q7663" s="3" t="s">
        <v>96</v>
      </c>
      <c r="S7663" s="3" t="s">
        <v>34</v>
      </c>
    </row>
    <row r="7664">
      <c r="A7664" s="2">
        <v>42318.714895833335</v>
      </c>
      <c r="B7664" s="3">
        <v>53.0</v>
      </c>
      <c r="C7664" s="3" t="s">
        <v>7101</v>
      </c>
      <c r="D7664" s="3">
        <v>29.0</v>
      </c>
      <c r="E7664" s="3" t="s">
        <v>7127</v>
      </c>
      <c r="F7664" s="3">
        <v>8.0</v>
      </c>
      <c r="G7664" s="3">
        <v>4.0</v>
      </c>
      <c r="H7664" s="3" t="s">
        <v>7646</v>
      </c>
      <c r="I7664" s="3" t="s">
        <v>7647</v>
      </c>
      <c r="J7664" s="3" t="s">
        <v>2015</v>
      </c>
      <c r="K7664" s="3" t="s">
        <v>24</v>
      </c>
      <c r="L7664" s="3">
        <v>8.0</v>
      </c>
      <c r="M7664" s="3" t="s">
        <v>25</v>
      </c>
      <c r="N7664" s="3" t="s">
        <v>7658</v>
      </c>
      <c r="O7664" s="3" t="s">
        <v>1275</v>
      </c>
      <c r="P7664" s="4">
        <v>23257.0</v>
      </c>
      <c r="Q7664" s="3" t="s">
        <v>169</v>
      </c>
      <c r="S7664" s="3" t="s">
        <v>34</v>
      </c>
    </row>
    <row r="7665">
      <c r="A7665" s="2">
        <v>42318.714895833335</v>
      </c>
      <c r="B7665" s="3">
        <v>53.0</v>
      </c>
      <c r="C7665" s="3" t="s">
        <v>7101</v>
      </c>
      <c r="D7665" s="3">
        <v>29.0</v>
      </c>
      <c r="E7665" s="3" t="s">
        <v>7127</v>
      </c>
      <c r="F7665" s="3">
        <v>8.0</v>
      </c>
      <c r="G7665" s="3">
        <v>4.0</v>
      </c>
      <c r="H7665" s="3" t="s">
        <v>7646</v>
      </c>
      <c r="I7665" s="3" t="s">
        <v>7647</v>
      </c>
      <c r="J7665" s="3" t="s">
        <v>2015</v>
      </c>
      <c r="K7665" s="3" t="s">
        <v>24</v>
      </c>
      <c r="L7665" s="3">
        <v>9.0</v>
      </c>
      <c r="M7665" s="3" t="s">
        <v>30</v>
      </c>
      <c r="N7665" s="3" t="s">
        <v>156</v>
      </c>
      <c r="O7665" s="3" t="s">
        <v>5386</v>
      </c>
      <c r="P7665" s="4">
        <v>31489.0</v>
      </c>
      <c r="Q7665" s="3" t="s">
        <v>110</v>
      </c>
      <c r="S7665" s="3" t="s">
        <v>34</v>
      </c>
    </row>
    <row r="7666">
      <c r="A7666" s="2">
        <v>42318.714895833335</v>
      </c>
      <c r="B7666" s="3">
        <v>53.0</v>
      </c>
      <c r="C7666" s="3" t="s">
        <v>7101</v>
      </c>
      <c r="D7666" s="3">
        <v>29.0</v>
      </c>
      <c r="E7666" s="3" t="s">
        <v>7127</v>
      </c>
      <c r="F7666" s="3">
        <v>8.0</v>
      </c>
      <c r="G7666" s="3">
        <v>4.0</v>
      </c>
      <c r="H7666" s="3" t="s">
        <v>7646</v>
      </c>
      <c r="I7666" s="3" t="s">
        <v>7647</v>
      </c>
      <c r="J7666" s="3" t="s">
        <v>2015</v>
      </c>
      <c r="K7666" s="3" t="s">
        <v>24</v>
      </c>
      <c r="L7666" s="3">
        <v>10.0</v>
      </c>
      <c r="M7666" s="3" t="s">
        <v>25</v>
      </c>
      <c r="N7666" s="3" t="s">
        <v>3638</v>
      </c>
      <c r="O7666" s="3" t="s">
        <v>95</v>
      </c>
      <c r="P7666" s="4">
        <v>22127.0</v>
      </c>
      <c r="Q7666" s="3" t="s">
        <v>189</v>
      </c>
      <c r="S7666" s="3" t="s">
        <v>34</v>
      </c>
    </row>
    <row r="7667">
      <c r="A7667" s="2">
        <v>42318.714895833335</v>
      </c>
      <c r="B7667" s="3">
        <v>53.0</v>
      </c>
      <c r="C7667" s="3" t="s">
        <v>7101</v>
      </c>
      <c r="D7667" s="3">
        <v>29.0</v>
      </c>
      <c r="E7667" s="3" t="s">
        <v>7127</v>
      </c>
      <c r="F7667" s="3">
        <v>8.0</v>
      </c>
      <c r="G7667" s="3">
        <v>4.0</v>
      </c>
      <c r="H7667" s="3" t="s">
        <v>7646</v>
      </c>
      <c r="I7667" s="3" t="s">
        <v>7647</v>
      </c>
      <c r="J7667" s="3" t="s">
        <v>2015</v>
      </c>
      <c r="K7667" s="3" t="s">
        <v>24</v>
      </c>
      <c r="L7667" s="3">
        <v>11.0</v>
      </c>
      <c r="M7667" s="3" t="s">
        <v>30</v>
      </c>
      <c r="N7667" s="3" t="s">
        <v>7659</v>
      </c>
      <c r="O7667" s="3" t="s">
        <v>57</v>
      </c>
      <c r="P7667" s="4">
        <v>25646.0</v>
      </c>
      <c r="Q7667" s="3" t="s">
        <v>1159</v>
      </c>
      <c r="S7667" s="3" t="s">
        <v>34</v>
      </c>
    </row>
    <row r="7668">
      <c r="A7668" s="2">
        <v>42318.714895833335</v>
      </c>
      <c r="B7668" s="3">
        <v>53.0</v>
      </c>
      <c r="C7668" s="3" t="s">
        <v>7101</v>
      </c>
      <c r="D7668" s="3">
        <v>29.0</v>
      </c>
      <c r="E7668" s="3" t="s">
        <v>7127</v>
      </c>
      <c r="F7668" s="3">
        <v>8.0</v>
      </c>
      <c r="G7668" s="3">
        <v>4.0</v>
      </c>
      <c r="H7668" s="3" t="s">
        <v>7646</v>
      </c>
      <c r="I7668" s="3" t="s">
        <v>7647</v>
      </c>
      <c r="J7668" s="3" t="s">
        <v>2015</v>
      </c>
      <c r="K7668" s="3" t="s">
        <v>24</v>
      </c>
      <c r="L7668" s="3">
        <v>12.0</v>
      </c>
      <c r="M7668" s="3" t="s">
        <v>25</v>
      </c>
      <c r="N7668" s="3" t="s">
        <v>7660</v>
      </c>
      <c r="O7668" s="3" t="s">
        <v>257</v>
      </c>
      <c r="P7668" s="4">
        <v>20962.0</v>
      </c>
      <c r="Q7668" s="3" t="s">
        <v>33</v>
      </c>
      <c r="S7668" s="3" t="s">
        <v>34</v>
      </c>
    </row>
    <row r="7669">
      <c r="A7669" s="2">
        <v>42318.714895833335</v>
      </c>
      <c r="B7669" s="3">
        <v>53.0</v>
      </c>
      <c r="C7669" s="3" t="s">
        <v>7101</v>
      </c>
      <c r="D7669" s="3">
        <v>29.0</v>
      </c>
      <c r="E7669" s="3" t="s">
        <v>7127</v>
      </c>
      <c r="F7669" s="3">
        <v>8.0</v>
      </c>
      <c r="G7669" s="3">
        <v>4.0</v>
      </c>
      <c r="H7669" s="3" t="s">
        <v>7646</v>
      </c>
      <c r="I7669" s="3" t="s">
        <v>7647</v>
      </c>
      <c r="J7669" s="3" t="s">
        <v>2015</v>
      </c>
      <c r="K7669" s="3" t="s">
        <v>24</v>
      </c>
      <c r="L7669" s="3">
        <v>13.0</v>
      </c>
      <c r="M7669" s="3" t="s">
        <v>30</v>
      </c>
      <c r="N7669" s="3" t="s">
        <v>7661</v>
      </c>
      <c r="O7669" s="3" t="s">
        <v>869</v>
      </c>
      <c r="P7669" s="4">
        <v>18223.0</v>
      </c>
      <c r="Q7669" s="3" t="s">
        <v>216</v>
      </c>
      <c r="S7669" s="3" t="s">
        <v>34</v>
      </c>
    </row>
    <row r="7670">
      <c r="A7670" s="2">
        <v>42318.714895833335</v>
      </c>
      <c r="B7670" s="3">
        <v>53.0</v>
      </c>
      <c r="C7670" s="3" t="s">
        <v>7101</v>
      </c>
      <c r="D7670" s="3">
        <v>29.0</v>
      </c>
      <c r="E7670" s="3" t="s">
        <v>7127</v>
      </c>
      <c r="F7670" s="3">
        <v>8.0</v>
      </c>
      <c r="G7670" s="3">
        <v>4.0</v>
      </c>
      <c r="H7670" s="3" t="s">
        <v>7646</v>
      </c>
      <c r="I7670" s="3" t="s">
        <v>7647</v>
      </c>
      <c r="J7670" s="3" t="s">
        <v>2015</v>
      </c>
      <c r="K7670" s="3" t="s">
        <v>24</v>
      </c>
      <c r="L7670" s="3">
        <v>14.0</v>
      </c>
      <c r="M7670" s="3" t="s">
        <v>25</v>
      </c>
      <c r="N7670" s="3" t="s">
        <v>4706</v>
      </c>
      <c r="O7670" s="3" t="s">
        <v>27</v>
      </c>
      <c r="P7670" s="4">
        <v>23189.0</v>
      </c>
      <c r="Q7670" s="3" t="s">
        <v>72</v>
      </c>
      <c r="S7670" s="3" t="s">
        <v>34</v>
      </c>
    </row>
    <row r="7671">
      <c r="A7671" s="2">
        <v>42318.714895833335</v>
      </c>
      <c r="B7671" s="3">
        <v>53.0</v>
      </c>
      <c r="C7671" s="3" t="s">
        <v>7101</v>
      </c>
      <c r="D7671" s="3">
        <v>29.0</v>
      </c>
      <c r="E7671" s="3" t="s">
        <v>7127</v>
      </c>
      <c r="F7671" s="3">
        <v>8.0</v>
      </c>
      <c r="G7671" s="3">
        <v>4.0</v>
      </c>
      <c r="H7671" s="3" t="s">
        <v>7646</v>
      </c>
      <c r="I7671" s="3" t="s">
        <v>7647</v>
      </c>
      <c r="J7671" s="3" t="s">
        <v>2015</v>
      </c>
      <c r="K7671" s="3" t="s">
        <v>24</v>
      </c>
      <c r="L7671" s="3">
        <v>15.0</v>
      </c>
      <c r="M7671" s="3" t="s">
        <v>30</v>
      </c>
      <c r="N7671" s="3" t="s">
        <v>7662</v>
      </c>
      <c r="O7671" s="3" t="s">
        <v>1494</v>
      </c>
      <c r="P7671" s="4">
        <v>20640.0</v>
      </c>
      <c r="Q7671" s="3" t="s">
        <v>33</v>
      </c>
      <c r="S7671" s="3" t="s">
        <v>34</v>
      </c>
    </row>
    <row r="7672">
      <c r="A7672" s="2">
        <v>42318.714895833335</v>
      </c>
      <c r="B7672" s="3">
        <v>53.0</v>
      </c>
      <c r="C7672" s="3" t="s">
        <v>7101</v>
      </c>
      <c r="D7672" s="3">
        <v>29.0</v>
      </c>
      <c r="E7672" s="3" t="s">
        <v>7127</v>
      </c>
      <c r="F7672" s="3">
        <v>8.0</v>
      </c>
      <c r="G7672" s="3">
        <v>4.0</v>
      </c>
      <c r="H7672" s="3" t="s">
        <v>7646</v>
      </c>
      <c r="I7672" s="3" t="s">
        <v>7647</v>
      </c>
      <c r="J7672" s="3" t="s">
        <v>2015</v>
      </c>
      <c r="K7672" s="3" t="s">
        <v>24</v>
      </c>
      <c r="L7672" s="3">
        <v>16.0</v>
      </c>
      <c r="M7672" s="3" t="s">
        <v>25</v>
      </c>
      <c r="N7672" s="3" t="s">
        <v>7663</v>
      </c>
      <c r="O7672" s="3" t="s">
        <v>359</v>
      </c>
      <c r="P7672" s="4">
        <v>27884.0</v>
      </c>
      <c r="Q7672" s="3" t="s">
        <v>110</v>
      </c>
      <c r="S7672" s="3" t="s">
        <v>34</v>
      </c>
    </row>
    <row r="7673">
      <c r="A7673" s="2">
        <v>42318.714895833335</v>
      </c>
      <c r="B7673" s="3">
        <v>53.0</v>
      </c>
      <c r="C7673" s="3" t="s">
        <v>7101</v>
      </c>
      <c r="D7673" s="3">
        <v>29.0</v>
      </c>
      <c r="E7673" s="3" t="s">
        <v>7127</v>
      </c>
      <c r="F7673" s="3">
        <v>8.0</v>
      </c>
      <c r="G7673" s="3">
        <v>4.0</v>
      </c>
      <c r="H7673" s="3" t="s">
        <v>7646</v>
      </c>
      <c r="I7673" s="3" t="s">
        <v>7647</v>
      </c>
      <c r="J7673" s="3" t="s">
        <v>2015</v>
      </c>
      <c r="K7673" s="3" t="s">
        <v>24</v>
      </c>
      <c r="L7673" s="3">
        <v>17.0</v>
      </c>
      <c r="M7673" s="3" t="s">
        <v>30</v>
      </c>
      <c r="N7673" s="3" t="s">
        <v>7664</v>
      </c>
      <c r="O7673" s="3" t="s">
        <v>1045</v>
      </c>
      <c r="P7673" s="4">
        <v>21196.0</v>
      </c>
      <c r="Q7673" s="3" t="s">
        <v>110</v>
      </c>
      <c r="S7673" s="3" t="s">
        <v>34</v>
      </c>
    </row>
    <row r="7674">
      <c r="A7674" s="2">
        <v>42318.714895833335</v>
      </c>
      <c r="B7674" s="3">
        <v>53.0</v>
      </c>
      <c r="C7674" s="3" t="s">
        <v>7101</v>
      </c>
      <c r="D7674" s="3">
        <v>29.0</v>
      </c>
      <c r="E7674" s="3" t="s">
        <v>7127</v>
      </c>
      <c r="F7674" s="3">
        <v>8.0</v>
      </c>
      <c r="G7674" s="3">
        <v>4.0</v>
      </c>
      <c r="H7674" s="3" t="s">
        <v>7646</v>
      </c>
      <c r="I7674" s="3" t="s">
        <v>7647</v>
      </c>
      <c r="J7674" s="3" t="s">
        <v>2015</v>
      </c>
      <c r="K7674" s="3" t="s">
        <v>24</v>
      </c>
      <c r="L7674" s="3">
        <v>18.0</v>
      </c>
      <c r="M7674" s="3" t="s">
        <v>25</v>
      </c>
      <c r="N7674" s="3" t="s">
        <v>7665</v>
      </c>
      <c r="O7674" s="3" t="s">
        <v>2093</v>
      </c>
      <c r="P7674" s="4">
        <v>30371.0</v>
      </c>
      <c r="Q7674" s="3" t="s">
        <v>110</v>
      </c>
      <c r="S7674" s="3" t="s">
        <v>34</v>
      </c>
    </row>
    <row r="7675">
      <c r="A7675" s="2">
        <v>42318.714895833335</v>
      </c>
      <c r="B7675" s="3">
        <v>53.0</v>
      </c>
      <c r="C7675" s="3" t="s">
        <v>7101</v>
      </c>
      <c r="D7675" s="3">
        <v>29.0</v>
      </c>
      <c r="E7675" s="3" t="s">
        <v>7127</v>
      </c>
      <c r="F7675" s="3">
        <v>8.0</v>
      </c>
      <c r="G7675" s="3">
        <v>4.0</v>
      </c>
      <c r="H7675" s="3" t="s">
        <v>7646</v>
      </c>
      <c r="I7675" s="3" t="s">
        <v>7647</v>
      </c>
      <c r="J7675" s="3" t="s">
        <v>2015</v>
      </c>
      <c r="K7675" s="3" t="s">
        <v>24</v>
      </c>
      <c r="L7675" s="3">
        <v>19.0</v>
      </c>
      <c r="M7675" s="3" t="s">
        <v>30</v>
      </c>
      <c r="N7675" s="3" t="s">
        <v>7666</v>
      </c>
      <c r="O7675" s="3" t="s">
        <v>7667</v>
      </c>
      <c r="P7675" s="4">
        <v>21074.0</v>
      </c>
      <c r="Q7675" s="3" t="s">
        <v>115</v>
      </c>
      <c r="S7675" s="3" t="s">
        <v>34</v>
      </c>
    </row>
    <row r="7676">
      <c r="A7676" s="2">
        <v>42318.714895833335</v>
      </c>
      <c r="B7676" s="3">
        <v>53.0</v>
      </c>
      <c r="C7676" s="3" t="s">
        <v>7101</v>
      </c>
      <c r="D7676" s="3">
        <v>29.0</v>
      </c>
      <c r="E7676" s="3" t="s">
        <v>7127</v>
      </c>
      <c r="F7676" s="3">
        <v>8.0</v>
      </c>
      <c r="G7676" s="3">
        <v>4.0</v>
      </c>
      <c r="H7676" s="3" t="s">
        <v>7646</v>
      </c>
      <c r="I7676" s="3" t="s">
        <v>7647</v>
      </c>
      <c r="J7676" s="3" t="s">
        <v>2015</v>
      </c>
      <c r="K7676" s="3" t="s">
        <v>24</v>
      </c>
      <c r="L7676" s="3">
        <v>20.0</v>
      </c>
      <c r="M7676" s="3" t="s">
        <v>25</v>
      </c>
      <c r="N7676" s="3" t="s">
        <v>7668</v>
      </c>
      <c r="O7676" s="3" t="s">
        <v>371</v>
      </c>
      <c r="P7676" s="4">
        <v>23532.0</v>
      </c>
      <c r="Q7676" s="3" t="s">
        <v>72</v>
      </c>
      <c r="S7676" s="3" t="s">
        <v>34</v>
      </c>
    </row>
    <row r="7677">
      <c r="A7677" s="2">
        <v>42318.714895833335</v>
      </c>
      <c r="B7677" s="3">
        <v>53.0</v>
      </c>
      <c r="C7677" s="3" t="s">
        <v>7101</v>
      </c>
      <c r="D7677" s="3">
        <v>29.0</v>
      </c>
      <c r="E7677" s="3" t="s">
        <v>7127</v>
      </c>
      <c r="F7677" s="3">
        <v>8.0</v>
      </c>
      <c r="G7677" s="3">
        <v>4.0</v>
      </c>
      <c r="H7677" s="3" t="s">
        <v>7646</v>
      </c>
      <c r="I7677" s="3" t="s">
        <v>7647</v>
      </c>
      <c r="J7677" s="3" t="s">
        <v>2015</v>
      </c>
      <c r="K7677" s="3" t="s">
        <v>24</v>
      </c>
      <c r="L7677" s="3">
        <v>21.0</v>
      </c>
      <c r="M7677" s="3" t="s">
        <v>30</v>
      </c>
      <c r="N7677" s="3" t="s">
        <v>7669</v>
      </c>
      <c r="O7677" s="3" t="s">
        <v>5386</v>
      </c>
      <c r="P7677" s="4">
        <v>27387.0</v>
      </c>
      <c r="Q7677" s="3" t="s">
        <v>115</v>
      </c>
      <c r="S7677" s="3" t="s">
        <v>34</v>
      </c>
    </row>
    <row r="7678">
      <c r="A7678" s="2">
        <v>42318.714895833335</v>
      </c>
      <c r="B7678" s="3">
        <v>53.0</v>
      </c>
      <c r="C7678" s="3" t="s">
        <v>7101</v>
      </c>
      <c r="D7678" s="3">
        <v>29.0</v>
      </c>
      <c r="E7678" s="3" t="s">
        <v>7127</v>
      </c>
      <c r="F7678" s="3">
        <v>8.0</v>
      </c>
      <c r="G7678" s="3">
        <v>4.0</v>
      </c>
      <c r="H7678" s="3" t="s">
        <v>7646</v>
      </c>
      <c r="I7678" s="3" t="s">
        <v>7647</v>
      </c>
      <c r="J7678" s="3" t="s">
        <v>2015</v>
      </c>
      <c r="K7678" s="3" t="s">
        <v>24</v>
      </c>
      <c r="L7678" s="3">
        <v>22.0</v>
      </c>
      <c r="M7678" s="3" t="s">
        <v>25</v>
      </c>
      <c r="N7678" s="3" t="s">
        <v>7670</v>
      </c>
      <c r="O7678" s="3" t="s">
        <v>1395</v>
      </c>
      <c r="P7678" s="4">
        <v>28662.0</v>
      </c>
      <c r="Q7678" s="3" t="s">
        <v>110</v>
      </c>
      <c r="S7678" s="3" t="s">
        <v>34</v>
      </c>
    </row>
    <row r="7679">
      <c r="A7679" s="2">
        <v>42318.714895833335</v>
      </c>
      <c r="B7679" s="3">
        <v>53.0</v>
      </c>
      <c r="C7679" s="3" t="s">
        <v>7101</v>
      </c>
      <c r="D7679" s="3">
        <v>29.0</v>
      </c>
      <c r="E7679" s="3" t="s">
        <v>7127</v>
      </c>
      <c r="F7679" s="3">
        <v>8.0</v>
      </c>
      <c r="G7679" s="3">
        <v>4.0</v>
      </c>
      <c r="H7679" s="3" t="s">
        <v>7646</v>
      </c>
      <c r="I7679" s="3" t="s">
        <v>7647</v>
      </c>
      <c r="J7679" s="3" t="s">
        <v>2015</v>
      </c>
      <c r="K7679" s="3" t="s">
        <v>24</v>
      </c>
      <c r="L7679" s="3">
        <v>23.0</v>
      </c>
      <c r="M7679" s="3" t="s">
        <v>30</v>
      </c>
      <c r="N7679" s="3" t="s">
        <v>7671</v>
      </c>
      <c r="O7679" s="3" t="s">
        <v>7672</v>
      </c>
      <c r="P7679" s="4">
        <v>27466.0</v>
      </c>
      <c r="Q7679" s="3" t="s">
        <v>132</v>
      </c>
      <c r="S7679" s="3" t="s">
        <v>34</v>
      </c>
    </row>
    <row r="7680">
      <c r="A7680" s="2">
        <v>42318.714895833335</v>
      </c>
      <c r="B7680" s="3">
        <v>53.0</v>
      </c>
      <c r="C7680" s="3" t="s">
        <v>7101</v>
      </c>
      <c r="D7680" s="3">
        <v>29.0</v>
      </c>
      <c r="E7680" s="3" t="s">
        <v>7127</v>
      </c>
      <c r="F7680" s="3">
        <v>8.0</v>
      </c>
      <c r="G7680" s="3">
        <v>4.0</v>
      </c>
      <c r="H7680" s="3" t="s">
        <v>7646</v>
      </c>
      <c r="I7680" s="3" t="s">
        <v>7647</v>
      </c>
      <c r="J7680" s="3" t="s">
        <v>2015</v>
      </c>
      <c r="K7680" s="3" t="s">
        <v>24</v>
      </c>
      <c r="L7680" s="3">
        <v>24.0</v>
      </c>
      <c r="M7680" s="3" t="s">
        <v>25</v>
      </c>
      <c r="N7680" s="3" t="s">
        <v>1703</v>
      </c>
      <c r="O7680" s="3" t="s">
        <v>1385</v>
      </c>
      <c r="P7680" s="4">
        <v>23806.0</v>
      </c>
      <c r="Q7680" s="3" t="s">
        <v>72</v>
      </c>
      <c r="S7680" s="3" t="s">
        <v>29</v>
      </c>
    </row>
    <row r="7681">
      <c r="A7681" s="2">
        <v>42318.714895833335</v>
      </c>
      <c r="B7681" s="3">
        <v>53.0</v>
      </c>
      <c r="C7681" s="3" t="s">
        <v>7101</v>
      </c>
      <c r="D7681" s="3">
        <v>29.0</v>
      </c>
      <c r="E7681" s="3" t="s">
        <v>7127</v>
      </c>
      <c r="F7681" s="3">
        <v>8.0</v>
      </c>
      <c r="G7681" s="3">
        <v>4.0</v>
      </c>
      <c r="H7681" s="3" t="s">
        <v>7646</v>
      </c>
      <c r="I7681" s="3" t="s">
        <v>7647</v>
      </c>
      <c r="J7681" s="3" t="s">
        <v>2015</v>
      </c>
      <c r="K7681" s="3" t="s">
        <v>24</v>
      </c>
      <c r="L7681" s="3">
        <v>25.0</v>
      </c>
      <c r="M7681" s="3" t="s">
        <v>30</v>
      </c>
      <c r="N7681" s="3" t="s">
        <v>7267</v>
      </c>
      <c r="O7681" s="3" t="s">
        <v>307</v>
      </c>
      <c r="P7681" s="4">
        <v>18420.0</v>
      </c>
      <c r="Q7681" s="3" t="s">
        <v>209</v>
      </c>
      <c r="S7681" s="3" t="s">
        <v>29</v>
      </c>
    </row>
    <row r="7682">
      <c r="A7682" s="2">
        <v>42318.714895833335</v>
      </c>
      <c r="B7682" s="3">
        <v>53.0</v>
      </c>
      <c r="C7682" s="3" t="s">
        <v>7101</v>
      </c>
      <c r="D7682" s="3">
        <v>35.0</v>
      </c>
      <c r="E7682" s="3" t="s">
        <v>7158</v>
      </c>
      <c r="F7682" s="3">
        <v>8.0</v>
      </c>
      <c r="G7682" s="3">
        <v>4.0</v>
      </c>
      <c r="H7682" s="3" t="s">
        <v>7646</v>
      </c>
      <c r="I7682" s="3" t="s">
        <v>7647</v>
      </c>
      <c r="J7682" s="3" t="s">
        <v>2015</v>
      </c>
      <c r="K7682" s="3" t="s">
        <v>24</v>
      </c>
      <c r="L7682" s="3">
        <v>1.0</v>
      </c>
      <c r="M7682" s="3" t="s">
        <v>25</v>
      </c>
      <c r="N7682" s="3" t="s">
        <v>7673</v>
      </c>
      <c r="O7682" s="3" t="s">
        <v>168</v>
      </c>
      <c r="P7682" s="4">
        <v>19060.0</v>
      </c>
      <c r="Q7682" s="3" t="s">
        <v>60</v>
      </c>
      <c r="S7682" s="3" t="s">
        <v>29</v>
      </c>
    </row>
    <row r="7683">
      <c r="A7683" s="2">
        <v>42318.714895833335</v>
      </c>
      <c r="B7683" s="3">
        <v>53.0</v>
      </c>
      <c r="C7683" s="3" t="s">
        <v>7101</v>
      </c>
      <c r="D7683" s="3">
        <v>35.0</v>
      </c>
      <c r="E7683" s="3" t="s">
        <v>7158</v>
      </c>
      <c r="F7683" s="3">
        <v>8.0</v>
      </c>
      <c r="G7683" s="3">
        <v>4.0</v>
      </c>
      <c r="H7683" s="3" t="s">
        <v>7646</v>
      </c>
      <c r="I7683" s="3" t="s">
        <v>7647</v>
      </c>
      <c r="J7683" s="3" t="s">
        <v>2015</v>
      </c>
      <c r="K7683" s="3" t="s">
        <v>24</v>
      </c>
      <c r="L7683" s="3">
        <v>2.0</v>
      </c>
      <c r="M7683" s="3" t="s">
        <v>30</v>
      </c>
      <c r="N7683" s="3" t="s">
        <v>3096</v>
      </c>
      <c r="O7683" s="3" t="s">
        <v>448</v>
      </c>
      <c r="P7683" s="4">
        <v>27285.0</v>
      </c>
      <c r="Q7683" s="3" t="s">
        <v>72</v>
      </c>
      <c r="S7683" s="3" t="s">
        <v>29</v>
      </c>
    </row>
    <row r="7684">
      <c r="A7684" s="2">
        <v>42318.714895833335</v>
      </c>
      <c r="B7684" s="3">
        <v>53.0</v>
      </c>
      <c r="C7684" s="3" t="s">
        <v>7101</v>
      </c>
      <c r="D7684" s="3">
        <v>35.0</v>
      </c>
      <c r="E7684" s="3" t="s">
        <v>7158</v>
      </c>
      <c r="F7684" s="3">
        <v>8.0</v>
      </c>
      <c r="G7684" s="3">
        <v>4.0</v>
      </c>
      <c r="H7684" s="3" t="s">
        <v>7646</v>
      </c>
      <c r="I7684" s="3" t="s">
        <v>7647</v>
      </c>
      <c r="J7684" s="3" t="s">
        <v>2015</v>
      </c>
      <c r="K7684" s="3" t="s">
        <v>24</v>
      </c>
      <c r="L7684" s="3">
        <v>3.0</v>
      </c>
      <c r="M7684" s="3" t="s">
        <v>25</v>
      </c>
      <c r="N7684" s="3" t="s">
        <v>7674</v>
      </c>
      <c r="O7684" s="3" t="s">
        <v>564</v>
      </c>
      <c r="P7684" s="4">
        <v>27925.0</v>
      </c>
      <c r="Q7684" s="3" t="s">
        <v>740</v>
      </c>
      <c r="S7684" s="3" t="s">
        <v>34</v>
      </c>
    </row>
    <row r="7685">
      <c r="A7685" s="2">
        <v>42318.714895833335</v>
      </c>
      <c r="B7685" s="3">
        <v>53.0</v>
      </c>
      <c r="C7685" s="3" t="s">
        <v>7101</v>
      </c>
      <c r="D7685" s="3">
        <v>35.0</v>
      </c>
      <c r="E7685" s="3" t="s">
        <v>7158</v>
      </c>
      <c r="F7685" s="3">
        <v>8.0</v>
      </c>
      <c r="G7685" s="3">
        <v>4.0</v>
      </c>
      <c r="H7685" s="3" t="s">
        <v>7646</v>
      </c>
      <c r="I7685" s="3" t="s">
        <v>7647</v>
      </c>
      <c r="J7685" s="3" t="s">
        <v>2015</v>
      </c>
      <c r="K7685" s="3" t="s">
        <v>24</v>
      </c>
      <c r="L7685" s="3">
        <v>4.0</v>
      </c>
      <c r="M7685" s="3" t="s">
        <v>30</v>
      </c>
      <c r="N7685" s="3" t="s">
        <v>7675</v>
      </c>
      <c r="O7685" s="3" t="s">
        <v>71</v>
      </c>
      <c r="P7685" s="4">
        <v>27362.0</v>
      </c>
      <c r="Q7685" s="3" t="s">
        <v>46</v>
      </c>
      <c r="S7685" s="3" t="s">
        <v>34</v>
      </c>
    </row>
    <row r="7686">
      <c r="A7686" s="2">
        <v>42318.714895833335</v>
      </c>
      <c r="B7686" s="3">
        <v>53.0</v>
      </c>
      <c r="C7686" s="3" t="s">
        <v>7101</v>
      </c>
      <c r="D7686" s="3">
        <v>35.0</v>
      </c>
      <c r="E7686" s="3" t="s">
        <v>7158</v>
      </c>
      <c r="F7686" s="3">
        <v>8.0</v>
      </c>
      <c r="G7686" s="3">
        <v>4.0</v>
      </c>
      <c r="H7686" s="3" t="s">
        <v>7646</v>
      </c>
      <c r="I7686" s="3" t="s">
        <v>7647</v>
      </c>
      <c r="J7686" s="3" t="s">
        <v>2015</v>
      </c>
      <c r="K7686" s="3" t="s">
        <v>24</v>
      </c>
      <c r="L7686" s="3">
        <v>5.0</v>
      </c>
      <c r="M7686" s="3" t="s">
        <v>25</v>
      </c>
      <c r="N7686" s="3" t="s">
        <v>7676</v>
      </c>
      <c r="O7686" s="3" t="s">
        <v>243</v>
      </c>
      <c r="P7686" s="4">
        <v>25652.0</v>
      </c>
      <c r="Q7686" s="3" t="s">
        <v>216</v>
      </c>
      <c r="S7686" s="3" t="s">
        <v>34</v>
      </c>
    </row>
    <row r="7687">
      <c r="A7687" s="2">
        <v>42318.714895833335</v>
      </c>
      <c r="B7687" s="3">
        <v>53.0</v>
      </c>
      <c r="C7687" s="3" t="s">
        <v>7101</v>
      </c>
      <c r="D7687" s="3">
        <v>35.0</v>
      </c>
      <c r="E7687" s="3" t="s">
        <v>7158</v>
      </c>
      <c r="F7687" s="3">
        <v>8.0</v>
      </c>
      <c r="G7687" s="3">
        <v>4.0</v>
      </c>
      <c r="H7687" s="3" t="s">
        <v>7646</v>
      </c>
      <c r="I7687" s="3" t="s">
        <v>7647</v>
      </c>
      <c r="J7687" s="3" t="s">
        <v>2015</v>
      </c>
      <c r="K7687" s="3" t="s">
        <v>24</v>
      </c>
      <c r="L7687" s="3">
        <v>6.0</v>
      </c>
      <c r="M7687" s="3" t="s">
        <v>30</v>
      </c>
      <c r="N7687" s="3" t="s">
        <v>7677</v>
      </c>
      <c r="O7687" s="3" t="s">
        <v>452</v>
      </c>
      <c r="P7687" s="4">
        <v>24567.0</v>
      </c>
      <c r="Q7687" s="3" t="s">
        <v>169</v>
      </c>
      <c r="S7687" s="3" t="s">
        <v>34</v>
      </c>
    </row>
    <row r="7688">
      <c r="A7688" s="2">
        <v>42318.714895833335</v>
      </c>
      <c r="B7688" s="3">
        <v>53.0</v>
      </c>
      <c r="C7688" s="3" t="s">
        <v>7101</v>
      </c>
      <c r="D7688" s="3">
        <v>35.0</v>
      </c>
      <c r="E7688" s="3" t="s">
        <v>7158</v>
      </c>
      <c r="F7688" s="3">
        <v>8.0</v>
      </c>
      <c r="G7688" s="3">
        <v>4.0</v>
      </c>
      <c r="H7688" s="3" t="s">
        <v>7646</v>
      </c>
      <c r="I7688" s="3" t="s">
        <v>7647</v>
      </c>
      <c r="J7688" s="3" t="s">
        <v>2015</v>
      </c>
      <c r="K7688" s="3" t="s">
        <v>24</v>
      </c>
      <c r="L7688" s="3">
        <v>7.0</v>
      </c>
      <c r="M7688" s="3" t="s">
        <v>25</v>
      </c>
      <c r="N7688" s="3" t="s">
        <v>7678</v>
      </c>
      <c r="O7688" s="3" t="s">
        <v>196</v>
      </c>
      <c r="P7688" s="4">
        <v>23874.0</v>
      </c>
      <c r="Q7688" s="3" t="s">
        <v>110</v>
      </c>
      <c r="S7688" s="3" t="s">
        <v>34</v>
      </c>
    </row>
    <row r="7689">
      <c r="A7689" s="2">
        <v>42318.714895833335</v>
      </c>
      <c r="B7689" s="3">
        <v>53.0</v>
      </c>
      <c r="C7689" s="3" t="s">
        <v>7101</v>
      </c>
      <c r="D7689" s="3">
        <v>35.0</v>
      </c>
      <c r="E7689" s="3" t="s">
        <v>7158</v>
      </c>
      <c r="F7689" s="3">
        <v>8.0</v>
      </c>
      <c r="G7689" s="3">
        <v>4.0</v>
      </c>
      <c r="H7689" s="3" t="s">
        <v>7646</v>
      </c>
      <c r="I7689" s="3" t="s">
        <v>7647</v>
      </c>
      <c r="J7689" s="3" t="s">
        <v>2015</v>
      </c>
      <c r="K7689" s="3" t="s">
        <v>24</v>
      </c>
      <c r="L7689" s="3">
        <v>8.0</v>
      </c>
      <c r="M7689" s="3" t="s">
        <v>30</v>
      </c>
      <c r="N7689" s="3" t="s">
        <v>7679</v>
      </c>
      <c r="O7689" s="3" t="s">
        <v>307</v>
      </c>
      <c r="P7689" s="4">
        <v>23876.0</v>
      </c>
      <c r="Q7689" s="3" t="s">
        <v>43</v>
      </c>
      <c r="S7689" s="3" t="s">
        <v>29</v>
      </c>
    </row>
    <row r="7690">
      <c r="A7690" s="2">
        <v>42318.714895833335</v>
      </c>
      <c r="B7690" s="3">
        <v>53.0</v>
      </c>
      <c r="C7690" s="3" t="s">
        <v>7101</v>
      </c>
      <c r="D7690" s="3">
        <v>35.0</v>
      </c>
      <c r="E7690" s="3" t="s">
        <v>7158</v>
      </c>
      <c r="F7690" s="3">
        <v>8.0</v>
      </c>
      <c r="G7690" s="3">
        <v>4.0</v>
      </c>
      <c r="H7690" s="3" t="s">
        <v>7646</v>
      </c>
      <c r="I7690" s="3" t="s">
        <v>7647</v>
      </c>
      <c r="J7690" s="3" t="s">
        <v>2015</v>
      </c>
      <c r="K7690" s="3" t="s">
        <v>24</v>
      </c>
      <c r="L7690" s="3">
        <v>9.0</v>
      </c>
      <c r="M7690" s="3" t="s">
        <v>25</v>
      </c>
      <c r="N7690" s="3" t="s">
        <v>7680</v>
      </c>
      <c r="O7690" s="3" t="s">
        <v>545</v>
      </c>
      <c r="P7690" s="4">
        <v>25682.0</v>
      </c>
      <c r="Q7690" s="3" t="s">
        <v>52</v>
      </c>
      <c r="S7690" s="3" t="s">
        <v>34</v>
      </c>
    </row>
    <row r="7691">
      <c r="A7691" s="2">
        <v>42318.714895833335</v>
      </c>
      <c r="B7691" s="3">
        <v>53.0</v>
      </c>
      <c r="C7691" s="3" t="s">
        <v>7101</v>
      </c>
      <c r="D7691" s="3">
        <v>35.0</v>
      </c>
      <c r="E7691" s="3" t="s">
        <v>7158</v>
      </c>
      <c r="F7691" s="3">
        <v>8.0</v>
      </c>
      <c r="G7691" s="3">
        <v>4.0</v>
      </c>
      <c r="H7691" s="3" t="s">
        <v>7646</v>
      </c>
      <c r="I7691" s="3" t="s">
        <v>7647</v>
      </c>
      <c r="J7691" s="3" t="s">
        <v>2015</v>
      </c>
      <c r="K7691" s="3" t="s">
        <v>24</v>
      </c>
      <c r="L7691" s="3">
        <v>10.0</v>
      </c>
      <c r="M7691" s="3" t="s">
        <v>30</v>
      </c>
      <c r="N7691" s="3" t="s">
        <v>7681</v>
      </c>
      <c r="O7691" s="3" t="s">
        <v>602</v>
      </c>
      <c r="P7691" s="4">
        <v>24967.0</v>
      </c>
      <c r="Q7691" s="3" t="s">
        <v>37</v>
      </c>
      <c r="S7691" s="3" t="s">
        <v>34</v>
      </c>
    </row>
    <row r="7692">
      <c r="A7692" s="2">
        <v>42318.714895833335</v>
      </c>
      <c r="B7692" s="3">
        <v>53.0</v>
      </c>
      <c r="C7692" s="3" t="s">
        <v>7101</v>
      </c>
      <c r="D7692" s="3">
        <v>35.0</v>
      </c>
      <c r="E7692" s="3" t="s">
        <v>7158</v>
      </c>
      <c r="F7692" s="3">
        <v>8.0</v>
      </c>
      <c r="G7692" s="3">
        <v>4.0</v>
      </c>
      <c r="H7692" s="3" t="s">
        <v>7646</v>
      </c>
      <c r="I7692" s="3" t="s">
        <v>7647</v>
      </c>
      <c r="J7692" s="3" t="s">
        <v>2015</v>
      </c>
      <c r="K7692" s="3" t="s">
        <v>24</v>
      </c>
      <c r="L7692" s="3">
        <v>11.0</v>
      </c>
      <c r="M7692" s="3" t="s">
        <v>25</v>
      </c>
      <c r="N7692" s="3" t="s">
        <v>7682</v>
      </c>
      <c r="O7692" s="3" t="s">
        <v>7683</v>
      </c>
      <c r="P7692" s="4">
        <v>22381.0</v>
      </c>
      <c r="Q7692" s="3" t="s">
        <v>46</v>
      </c>
      <c r="S7692" s="3" t="s">
        <v>34</v>
      </c>
    </row>
    <row r="7693">
      <c r="A7693" s="2">
        <v>42318.714895833335</v>
      </c>
      <c r="B7693" s="3">
        <v>53.0</v>
      </c>
      <c r="C7693" s="3" t="s">
        <v>7101</v>
      </c>
      <c r="D7693" s="3">
        <v>35.0</v>
      </c>
      <c r="E7693" s="3" t="s">
        <v>7158</v>
      </c>
      <c r="F7693" s="3">
        <v>8.0</v>
      </c>
      <c r="G7693" s="3">
        <v>4.0</v>
      </c>
      <c r="H7693" s="3" t="s">
        <v>7646</v>
      </c>
      <c r="I7693" s="3" t="s">
        <v>7647</v>
      </c>
      <c r="J7693" s="3" t="s">
        <v>2015</v>
      </c>
      <c r="K7693" s="3" t="s">
        <v>24</v>
      </c>
      <c r="L7693" s="3">
        <v>12.0</v>
      </c>
      <c r="M7693" s="3" t="s">
        <v>30</v>
      </c>
      <c r="N7693" s="3" t="s">
        <v>622</v>
      </c>
      <c r="O7693" s="3" t="s">
        <v>2050</v>
      </c>
      <c r="P7693" s="4">
        <v>29967.0</v>
      </c>
      <c r="Q7693" s="3" t="s">
        <v>110</v>
      </c>
      <c r="S7693" s="3" t="s">
        <v>34</v>
      </c>
    </row>
    <row r="7694">
      <c r="A7694" s="2">
        <v>42318.714895833335</v>
      </c>
      <c r="B7694" s="3">
        <v>53.0</v>
      </c>
      <c r="C7694" s="3" t="s">
        <v>7101</v>
      </c>
      <c r="D7694" s="3">
        <v>35.0</v>
      </c>
      <c r="E7694" s="3" t="s">
        <v>7158</v>
      </c>
      <c r="F7694" s="3">
        <v>8.0</v>
      </c>
      <c r="G7694" s="3">
        <v>4.0</v>
      </c>
      <c r="H7694" s="3" t="s">
        <v>7646</v>
      </c>
      <c r="I7694" s="3" t="s">
        <v>7647</v>
      </c>
      <c r="J7694" s="3" t="s">
        <v>2015</v>
      </c>
      <c r="K7694" s="3" t="s">
        <v>24</v>
      </c>
      <c r="L7694" s="3">
        <v>13.0</v>
      </c>
      <c r="M7694" s="3" t="s">
        <v>25</v>
      </c>
      <c r="N7694" s="3" t="s">
        <v>7684</v>
      </c>
      <c r="O7694" s="3" t="s">
        <v>297</v>
      </c>
      <c r="P7694" s="4">
        <v>19637.0</v>
      </c>
      <c r="Q7694" s="3" t="s">
        <v>189</v>
      </c>
      <c r="S7694" s="3" t="s">
        <v>34</v>
      </c>
    </row>
    <row r="7695">
      <c r="A7695" s="2">
        <v>42318.714895833335</v>
      </c>
      <c r="B7695" s="3">
        <v>53.0</v>
      </c>
      <c r="C7695" s="3" t="s">
        <v>7101</v>
      </c>
      <c r="D7695" s="3">
        <v>35.0</v>
      </c>
      <c r="E7695" s="3" t="s">
        <v>7158</v>
      </c>
      <c r="F7695" s="3">
        <v>8.0</v>
      </c>
      <c r="G7695" s="3">
        <v>4.0</v>
      </c>
      <c r="H7695" s="3" t="s">
        <v>7646</v>
      </c>
      <c r="I7695" s="3" t="s">
        <v>7647</v>
      </c>
      <c r="J7695" s="3" t="s">
        <v>2015</v>
      </c>
      <c r="K7695" s="3" t="s">
        <v>24</v>
      </c>
      <c r="L7695" s="3">
        <v>14.0</v>
      </c>
      <c r="M7695" s="3" t="s">
        <v>30</v>
      </c>
      <c r="N7695" s="3" t="s">
        <v>7685</v>
      </c>
      <c r="O7695" s="3" t="s">
        <v>375</v>
      </c>
      <c r="P7695" s="4">
        <v>23678.0</v>
      </c>
      <c r="Q7695" s="3" t="s">
        <v>72</v>
      </c>
      <c r="S7695" s="3" t="s">
        <v>34</v>
      </c>
    </row>
    <row r="7696">
      <c r="A7696" s="2">
        <v>42318.714895833335</v>
      </c>
      <c r="B7696" s="3">
        <v>53.0</v>
      </c>
      <c r="C7696" s="3" t="s">
        <v>7101</v>
      </c>
      <c r="D7696" s="3">
        <v>35.0</v>
      </c>
      <c r="E7696" s="3" t="s">
        <v>7158</v>
      </c>
      <c r="F7696" s="3">
        <v>8.0</v>
      </c>
      <c r="G7696" s="3">
        <v>4.0</v>
      </c>
      <c r="H7696" s="3" t="s">
        <v>7646</v>
      </c>
      <c r="I7696" s="3" t="s">
        <v>7647</v>
      </c>
      <c r="J7696" s="3" t="s">
        <v>2015</v>
      </c>
      <c r="K7696" s="3" t="s">
        <v>24</v>
      </c>
      <c r="L7696" s="3">
        <v>15.0</v>
      </c>
      <c r="M7696" s="3" t="s">
        <v>25</v>
      </c>
      <c r="N7696" s="3" t="s">
        <v>2040</v>
      </c>
      <c r="O7696" s="3" t="s">
        <v>200</v>
      </c>
      <c r="P7696" s="4">
        <v>20232.0</v>
      </c>
      <c r="Q7696" s="3" t="s">
        <v>113</v>
      </c>
      <c r="S7696" s="3" t="s">
        <v>34</v>
      </c>
    </row>
    <row r="7697">
      <c r="A7697" s="2">
        <v>42318.714895833335</v>
      </c>
      <c r="B7697" s="3">
        <v>53.0</v>
      </c>
      <c r="C7697" s="3" t="s">
        <v>7101</v>
      </c>
      <c r="D7697" s="3">
        <v>35.0</v>
      </c>
      <c r="E7697" s="3" t="s">
        <v>7158</v>
      </c>
      <c r="F7697" s="3">
        <v>8.0</v>
      </c>
      <c r="G7697" s="3">
        <v>4.0</v>
      </c>
      <c r="H7697" s="3" t="s">
        <v>7646</v>
      </c>
      <c r="I7697" s="3" t="s">
        <v>7647</v>
      </c>
      <c r="J7697" s="3" t="s">
        <v>2015</v>
      </c>
      <c r="K7697" s="3" t="s">
        <v>24</v>
      </c>
      <c r="L7697" s="3">
        <v>16.0</v>
      </c>
      <c r="M7697" s="3" t="s">
        <v>30</v>
      </c>
      <c r="N7697" s="3" t="s">
        <v>7686</v>
      </c>
      <c r="O7697" s="3" t="s">
        <v>368</v>
      </c>
      <c r="P7697" s="4">
        <v>21393.0</v>
      </c>
      <c r="Q7697" s="3" t="s">
        <v>72</v>
      </c>
      <c r="S7697" s="3" t="s">
        <v>34</v>
      </c>
    </row>
    <row r="7698">
      <c r="A7698" s="2">
        <v>42318.714895833335</v>
      </c>
      <c r="B7698" s="3">
        <v>53.0</v>
      </c>
      <c r="C7698" s="3" t="s">
        <v>7101</v>
      </c>
      <c r="D7698" s="3">
        <v>35.0</v>
      </c>
      <c r="E7698" s="3" t="s">
        <v>7158</v>
      </c>
      <c r="F7698" s="3">
        <v>8.0</v>
      </c>
      <c r="G7698" s="3">
        <v>4.0</v>
      </c>
      <c r="H7698" s="3" t="s">
        <v>7646</v>
      </c>
      <c r="I7698" s="3" t="s">
        <v>7647</v>
      </c>
      <c r="J7698" s="3" t="s">
        <v>2015</v>
      </c>
      <c r="K7698" s="3" t="s">
        <v>24</v>
      </c>
      <c r="L7698" s="3">
        <v>17.0</v>
      </c>
      <c r="M7698" s="3" t="s">
        <v>25</v>
      </c>
      <c r="N7698" s="3" t="s">
        <v>7687</v>
      </c>
      <c r="O7698" s="3" t="s">
        <v>1506</v>
      </c>
      <c r="P7698" s="4">
        <v>19841.0</v>
      </c>
      <c r="Q7698" s="3" t="s">
        <v>418</v>
      </c>
      <c r="S7698" s="3" t="s">
        <v>34</v>
      </c>
    </row>
    <row r="7699">
      <c r="A7699" s="2">
        <v>42318.714895833335</v>
      </c>
      <c r="B7699" s="3">
        <v>53.0</v>
      </c>
      <c r="C7699" s="3" t="s">
        <v>7101</v>
      </c>
      <c r="D7699" s="3">
        <v>35.0</v>
      </c>
      <c r="E7699" s="3" t="s">
        <v>7158</v>
      </c>
      <c r="F7699" s="3">
        <v>8.0</v>
      </c>
      <c r="G7699" s="3">
        <v>4.0</v>
      </c>
      <c r="H7699" s="3" t="s">
        <v>7646</v>
      </c>
      <c r="I7699" s="3" t="s">
        <v>7647</v>
      </c>
      <c r="J7699" s="3" t="s">
        <v>2015</v>
      </c>
      <c r="K7699" s="3" t="s">
        <v>24</v>
      </c>
      <c r="L7699" s="3">
        <v>18.0</v>
      </c>
      <c r="M7699" s="3" t="s">
        <v>30</v>
      </c>
      <c r="N7699" s="3" t="s">
        <v>7688</v>
      </c>
      <c r="O7699" s="3" t="s">
        <v>5945</v>
      </c>
      <c r="P7699" s="4">
        <v>24215.0</v>
      </c>
      <c r="Q7699" s="3" t="s">
        <v>132</v>
      </c>
      <c r="S7699" s="3" t="s">
        <v>34</v>
      </c>
    </row>
    <row r="7700">
      <c r="A7700" s="2">
        <v>42318.714895833335</v>
      </c>
      <c r="B7700" s="3">
        <v>53.0</v>
      </c>
      <c r="C7700" s="3" t="s">
        <v>7101</v>
      </c>
      <c r="D7700" s="3">
        <v>35.0</v>
      </c>
      <c r="E7700" s="3" t="s">
        <v>7158</v>
      </c>
      <c r="F7700" s="3">
        <v>8.0</v>
      </c>
      <c r="G7700" s="3">
        <v>4.0</v>
      </c>
      <c r="H7700" s="3" t="s">
        <v>7646</v>
      </c>
      <c r="I7700" s="3" t="s">
        <v>7647</v>
      </c>
      <c r="J7700" s="3" t="s">
        <v>2015</v>
      </c>
      <c r="K7700" s="3" t="s">
        <v>24</v>
      </c>
      <c r="L7700" s="3">
        <v>19.0</v>
      </c>
      <c r="M7700" s="3" t="s">
        <v>25</v>
      </c>
      <c r="N7700" s="3" t="s">
        <v>7689</v>
      </c>
      <c r="O7700" s="3" t="s">
        <v>796</v>
      </c>
      <c r="P7700" s="4">
        <v>27367.0</v>
      </c>
      <c r="Q7700" s="3" t="s">
        <v>110</v>
      </c>
      <c r="S7700" s="3" t="s">
        <v>34</v>
      </c>
    </row>
    <row r="7701">
      <c r="A7701" s="2">
        <v>42318.714895833335</v>
      </c>
      <c r="B7701" s="3">
        <v>53.0</v>
      </c>
      <c r="C7701" s="3" t="s">
        <v>7101</v>
      </c>
      <c r="D7701" s="3">
        <v>35.0</v>
      </c>
      <c r="E7701" s="3" t="s">
        <v>7158</v>
      </c>
      <c r="F7701" s="3">
        <v>8.0</v>
      </c>
      <c r="G7701" s="3">
        <v>4.0</v>
      </c>
      <c r="H7701" s="3" t="s">
        <v>7646</v>
      </c>
      <c r="I7701" s="3" t="s">
        <v>7647</v>
      </c>
      <c r="J7701" s="3" t="s">
        <v>2015</v>
      </c>
      <c r="K7701" s="3" t="s">
        <v>24</v>
      </c>
      <c r="L7701" s="3">
        <v>20.0</v>
      </c>
      <c r="M7701" s="3" t="s">
        <v>30</v>
      </c>
      <c r="N7701" s="3" t="s">
        <v>7690</v>
      </c>
      <c r="O7701" s="3" t="s">
        <v>448</v>
      </c>
      <c r="P7701" s="4">
        <v>28855.0</v>
      </c>
      <c r="Q7701" s="3" t="s">
        <v>72</v>
      </c>
      <c r="S7701" s="3" t="s">
        <v>34</v>
      </c>
    </row>
    <row r="7702">
      <c r="A7702" s="2">
        <v>42318.714895833335</v>
      </c>
      <c r="B7702" s="3">
        <v>53.0</v>
      </c>
      <c r="C7702" s="3" t="s">
        <v>7101</v>
      </c>
      <c r="D7702" s="3">
        <v>35.0</v>
      </c>
      <c r="E7702" s="3" t="s">
        <v>7158</v>
      </c>
      <c r="F7702" s="3">
        <v>8.0</v>
      </c>
      <c r="G7702" s="3">
        <v>4.0</v>
      </c>
      <c r="H7702" s="3" t="s">
        <v>7646</v>
      </c>
      <c r="I7702" s="3" t="s">
        <v>7647</v>
      </c>
      <c r="J7702" s="3" t="s">
        <v>2015</v>
      </c>
      <c r="K7702" s="3" t="s">
        <v>24</v>
      </c>
      <c r="L7702" s="3">
        <v>21.0</v>
      </c>
      <c r="M7702" s="3" t="s">
        <v>25</v>
      </c>
      <c r="N7702" s="3" t="s">
        <v>2220</v>
      </c>
      <c r="O7702" s="3" t="s">
        <v>344</v>
      </c>
      <c r="P7702" s="4">
        <v>29902.0</v>
      </c>
      <c r="Q7702" s="3" t="s">
        <v>216</v>
      </c>
      <c r="S7702" s="3" t="s">
        <v>34</v>
      </c>
    </row>
    <row r="7703">
      <c r="A7703" s="2">
        <v>42318.714895833335</v>
      </c>
      <c r="B7703" s="3">
        <v>53.0</v>
      </c>
      <c r="C7703" s="3" t="s">
        <v>7101</v>
      </c>
      <c r="D7703" s="3">
        <v>35.0</v>
      </c>
      <c r="E7703" s="3" t="s">
        <v>7158</v>
      </c>
      <c r="F7703" s="3">
        <v>8.0</v>
      </c>
      <c r="G7703" s="3">
        <v>4.0</v>
      </c>
      <c r="H7703" s="3" t="s">
        <v>7646</v>
      </c>
      <c r="I7703" s="3" t="s">
        <v>7647</v>
      </c>
      <c r="J7703" s="3" t="s">
        <v>2015</v>
      </c>
      <c r="K7703" s="3" t="s">
        <v>24</v>
      </c>
      <c r="L7703" s="3">
        <v>22.0</v>
      </c>
      <c r="M7703" s="3" t="s">
        <v>30</v>
      </c>
      <c r="N7703" s="3" t="s">
        <v>7691</v>
      </c>
      <c r="O7703" s="3" t="s">
        <v>2255</v>
      </c>
      <c r="P7703" s="4">
        <v>34453.0</v>
      </c>
      <c r="Q7703" s="3" t="s">
        <v>191</v>
      </c>
      <c r="S7703" s="3" t="s">
        <v>34</v>
      </c>
    </row>
    <row r="7704">
      <c r="A7704" s="2">
        <v>42318.714895833335</v>
      </c>
      <c r="B7704" s="3">
        <v>53.0</v>
      </c>
      <c r="C7704" s="3" t="s">
        <v>7101</v>
      </c>
      <c r="D7704" s="3">
        <v>35.0</v>
      </c>
      <c r="E7704" s="3" t="s">
        <v>7158</v>
      </c>
      <c r="F7704" s="3">
        <v>8.0</v>
      </c>
      <c r="G7704" s="3">
        <v>4.0</v>
      </c>
      <c r="H7704" s="3" t="s">
        <v>7646</v>
      </c>
      <c r="I7704" s="3" t="s">
        <v>7647</v>
      </c>
      <c r="J7704" s="3" t="s">
        <v>2015</v>
      </c>
      <c r="K7704" s="3" t="s">
        <v>24</v>
      </c>
      <c r="L7704" s="3">
        <v>23.0</v>
      </c>
      <c r="M7704" s="3" t="s">
        <v>25</v>
      </c>
      <c r="N7704" s="3" t="s">
        <v>7692</v>
      </c>
      <c r="O7704" s="3" t="s">
        <v>371</v>
      </c>
      <c r="P7704" s="4">
        <v>24849.0</v>
      </c>
      <c r="Q7704" s="3" t="s">
        <v>110</v>
      </c>
      <c r="S7704" s="3" t="s">
        <v>34</v>
      </c>
    </row>
    <row r="7705">
      <c r="A7705" s="2">
        <v>42318.714895833335</v>
      </c>
      <c r="B7705" s="3">
        <v>53.0</v>
      </c>
      <c r="C7705" s="3" t="s">
        <v>7101</v>
      </c>
      <c r="D7705" s="3">
        <v>35.0</v>
      </c>
      <c r="E7705" s="3" t="s">
        <v>7158</v>
      </c>
      <c r="F7705" s="3">
        <v>8.0</v>
      </c>
      <c r="G7705" s="3">
        <v>4.0</v>
      </c>
      <c r="H7705" s="3" t="s">
        <v>7646</v>
      </c>
      <c r="I7705" s="3" t="s">
        <v>7647</v>
      </c>
      <c r="J7705" s="3" t="s">
        <v>2015</v>
      </c>
      <c r="K7705" s="3" t="s">
        <v>24</v>
      </c>
      <c r="L7705" s="3">
        <v>24.0</v>
      </c>
      <c r="M7705" s="3" t="s">
        <v>30</v>
      </c>
      <c r="N7705" s="3" t="s">
        <v>524</v>
      </c>
      <c r="O7705" s="3" t="s">
        <v>1465</v>
      </c>
      <c r="P7705" s="4">
        <v>27905.0</v>
      </c>
      <c r="Q7705" s="3" t="s">
        <v>37</v>
      </c>
      <c r="S7705" s="3" t="s">
        <v>34</v>
      </c>
    </row>
    <row r="7706">
      <c r="A7706" s="2">
        <v>42318.714895833335</v>
      </c>
      <c r="B7706" s="3">
        <v>53.0</v>
      </c>
      <c r="C7706" s="3" t="s">
        <v>7101</v>
      </c>
      <c r="D7706" s="3">
        <v>35.0</v>
      </c>
      <c r="E7706" s="3" t="s">
        <v>7158</v>
      </c>
      <c r="F7706" s="3">
        <v>8.0</v>
      </c>
      <c r="G7706" s="3">
        <v>4.0</v>
      </c>
      <c r="H7706" s="3" t="s">
        <v>7646</v>
      </c>
      <c r="I7706" s="3" t="s">
        <v>7647</v>
      </c>
      <c r="J7706" s="3" t="s">
        <v>2015</v>
      </c>
      <c r="K7706" s="3" t="s">
        <v>24</v>
      </c>
      <c r="L7706" s="3">
        <v>25.0</v>
      </c>
      <c r="M7706" s="3" t="s">
        <v>25</v>
      </c>
      <c r="N7706" s="3" t="s">
        <v>7153</v>
      </c>
      <c r="O7706" s="3" t="s">
        <v>1358</v>
      </c>
      <c r="P7706" s="4">
        <v>33922.0</v>
      </c>
      <c r="Q7706" s="3" t="s">
        <v>191</v>
      </c>
      <c r="S7706" s="3" t="s">
        <v>34</v>
      </c>
    </row>
    <row r="7707">
      <c r="A7707" s="2">
        <v>42318.714895833335</v>
      </c>
      <c r="B7707" s="3">
        <v>53.0</v>
      </c>
      <c r="C7707" s="3" t="s">
        <v>7101</v>
      </c>
      <c r="D7707" s="3">
        <v>35.0</v>
      </c>
      <c r="E7707" s="3" t="s">
        <v>7158</v>
      </c>
      <c r="F7707" s="3">
        <v>8.0</v>
      </c>
      <c r="G7707" s="3">
        <v>4.0</v>
      </c>
      <c r="H7707" s="3" t="s">
        <v>7646</v>
      </c>
      <c r="I7707" s="3" t="s">
        <v>7647</v>
      </c>
      <c r="J7707" s="3" t="s">
        <v>2015</v>
      </c>
      <c r="K7707" s="3" t="s">
        <v>24</v>
      </c>
      <c r="L7707" s="3">
        <v>26.0</v>
      </c>
      <c r="M7707" s="3" t="s">
        <v>30</v>
      </c>
      <c r="N7707" s="3" t="s">
        <v>7693</v>
      </c>
      <c r="O7707" s="3" t="s">
        <v>452</v>
      </c>
      <c r="P7707" s="4">
        <v>25151.0</v>
      </c>
      <c r="Q7707" s="3" t="s">
        <v>52</v>
      </c>
      <c r="S7707" s="3" t="s">
        <v>34</v>
      </c>
    </row>
    <row r="7708">
      <c r="A7708" s="2">
        <v>42318.714895833335</v>
      </c>
      <c r="B7708" s="3">
        <v>53.0</v>
      </c>
      <c r="C7708" s="3" t="s">
        <v>7101</v>
      </c>
      <c r="D7708" s="3">
        <v>35.0</v>
      </c>
      <c r="E7708" s="3" t="s">
        <v>7158</v>
      </c>
      <c r="F7708" s="3">
        <v>8.0</v>
      </c>
      <c r="G7708" s="3">
        <v>4.0</v>
      </c>
      <c r="H7708" s="3" t="s">
        <v>7646</v>
      </c>
      <c r="I7708" s="3" t="s">
        <v>7647</v>
      </c>
      <c r="J7708" s="3" t="s">
        <v>2015</v>
      </c>
      <c r="K7708" s="3" t="s">
        <v>24</v>
      </c>
      <c r="L7708" s="3">
        <v>27.0</v>
      </c>
      <c r="M7708" s="3" t="s">
        <v>25</v>
      </c>
      <c r="N7708" s="3" t="s">
        <v>7694</v>
      </c>
      <c r="O7708" s="3" t="s">
        <v>377</v>
      </c>
      <c r="P7708" s="4">
        <v>19695.0</v>
      </c>
      <c r="Q7708" s="3" t="s">
        <v>96</v>
      </c>
      <c r="S7708" s="3" t="s">
        <v>34</v>
      </c>
    </row>
    <row r="7709">
      <c r="A7709" s="2">
        <v>42318.714895833335</v>
      </c>
      <c r="B7709" s="3">
        <v>53.0</v>
      </c>
      <c r="C7709" s="3" t="s">
        <v>7101</v>
      </c>
      <c r="D7709" s="3">
        <v>35.0</v>
      </c>
      <c r="E7709" s="3" t="s">
        <v>7158</v>
      </c>
      <c r="F7709" s="3">
        <v>8.0</v>
      </c>
      <c r="G7709" s="3">
        <v>4.0</v>
      </c>
      <c r="H7709" s="3" t="s">
        <v>7646</v>
      </c>
      <c r="I7709" s="3" t="s">
        <v>7647</v>
      </c>
      <c r="J7709" s="3" t="s">
        <v>2015</v>
      </c>
      <c r="K7709" s="3" t="s">
        <v>24</v>
      </c>
      <c r="L7709" s="3">
        <v>28.0</v>
      </c>
      <c r="M7709" s="3" t="s">
        <v>30</v>
      </c>
      <c r="N7709" s="3" t="s">
        <v>7695</v>
      </c>
      <c r="O7709" s="3" t="s">
        <v>375</v>
      </c>
      <c r="P7709" s="4">
        <v>24563.0</v>
      </c>
      <c r="Q7709" s="3" t="s">
        <v>418</v>
      </c>
      <c r="S7709" s="3" t="s">
        <v>34</v>
      </c>
    </row>
    <row r="7710">
      <c r="A7710" s="2">
        <v>42318.714895833335</v>
      </c>
      <c r="B7710" s="3">
        <v>53.0</v>
      </c>
      <c r="C7710" s="3" t="s">
        <v>7101</v>
      </c>
      <c r="D7710" s="3">
        <v>56.0</v>
      </c>
      <c r="E7710" s="3" t="s">
        <v>7193</v>
      </c>
      <c r="F7710" s="3">
        <v>8.0</v>
      </c>
      <c r="G7710" s="3">
        <v>4.0</v>
      </c>
      <c r="H7710" s="3" t="s">
        <v>7646</v>
      </c>
      <c r="I7710" s="3" t="s">
        <v>7647</v>
      </c>
      <c r="J7710" s="3" t="s">
        <v>2015</v>
      </c>
      <c r="K7710" s="3" t="s">
        <v>24</v>
      </c>
      <c r="L7710" s="3">
        <v>1.0</v>
      </c>
      <c r="M7710" s="3" t="s">
        <v>25</v>
      </c>
      <c r="N7710" s="3" t="s">
        <v>7696</v>
      </c>
      <c r="O7710" s="3" t="s">
        <v>613</v>
      </c>
      <c r="P7710" s="4">
        <v>25729.0</v>
      </c>
      <c r="Q7710" s="3" t="s">
        <v>189</v>
      </c>
      <c r="S7710" s="3" t="s">
        <v>34</v>
      </c>
    </row>
    <row r="7711">
      <c r="A7711" s="2">
        <v>42318.714895833335</v>
      </c>
      <c r="B7711" s="3">
        <v>53.0</v>
      </c>
      <c r="C7711" s="3" t="s">
        <v>7101</v>
      </c>
      <c r="D7711" s="3">
        <v>56.0</v>
      </c>
      <c r="E7711" s="3" t="s">
        <v>7193</v>
      </c>
      <c r="F7711" s="3">
        <v>8.0</v>
      </c>
      <c r="G7711" s="3">
        <v>4.0</v>
      </c>
      <c r="H7711" s="3" t="s">
        <v>7646</v>
      </c>
      <c r="I7711" s="3" t="s">
        <v>7647</v>
      </c>
      <c r="J7711" s="3" t="s">
        <v>2015</v>
      </c>
      <c r="K7711" s="3" t="s">
        <v>24</v>
      </c>
      <c r="L7711" s="3">
        <v>2.0</v>
      </c>
      <c r="M7711" s="3" t="s">
        <v>30</v>
      </c>
      <c r="N7711" s="3" t="s">
        <v>7335</v>
      </c>
      <c r="O7711" s="3" t="s">
        <v>375</v>
      </c>
      <c r="P7711" s="4">
        <v>20186.0</v>
      </c>
      <c r="Q7711" s="3" t="s">
        <v>105</v>
      </c>
      <c r="S7711" s="3" t="s">
        <v>34</v>
      </c>
    </row>
    <row r="7712">
      <c r="A7712" s="2">
        <v>42318.714895833335</v>
      </c>
      <c r="B7712" s="3">
        <v>53.0</v>
      </c>
      <c r="C7712" s="3" t="s">
        <v>7101</v>
      </c>
      <c r="D7712" s="3">
        <v>56.0</v>
      </c>
      <c r="E7712" s="3" t="s">
        <v>7193</v>
      </c>
      <c r="F7712" s="3">
        <v>8.0</v>
      </c>
      <c r="G7712" s="3">
        <v>4.0</v>
      </c>
      <c r="H7712" s="3" t="s">
        <v>7646</v>
      </c>
      <c r="I7712" s="3" t="s">
        <v>7647</v>
      </c>
      <c r="J7712" s="3" t="s">
        <v>2015</v>
      </c>
      <c r="K7712" s="3" t="s">
        <v>24</v>
      </c>
      <c r="L7712" s="3">
        <v>3.0</v>
      </c>
      <c r="M7712" s="3" t="s">
        <v>25</v>
      </c>
      <c r="N7712" s="3" t="s">
        <v>7697</v>
      </c>
      <c r="O7712" s="3" t="s">
        <v>69</v>
      </c>
      <c r="P7712" s="4">
        <v>21222.0</v>
      </c>
      <c r="Q7712" s="3" t="s">
        <v>189</v>
      </c>
      <c r="S7712" s="3" t="s">
        <v>34</v>
      </c>
    </row>
    <row r="7713">
      <c r="A7713" s="2">
        <v>42318.714895833335</v>
      </c>
      <c r="B7713" s="3">
        <v>53.0</v>
      </c>
      <c r="C7713" s="3" t="s">
        <v>7101</v>
      </c>
      <c r="D7713" s="3">
        <v>56.0</v>
      </c>
      <c r="E7713" s="3" t="s">
        <v>7193</v>
      </c>
      <c r="F7713" s="3">
        <v>8.0</v>
      </c>
      <c r="G7713" s="3">
        <v>4.0</v>
      </c>
      <c r="H7713" s="3" t="s">
        <v>7646</v>
      </c>
      <c r="I7713" s="3" t="s">
        <v>7647</v>
      </c>
      <c r="J7713" s="3" t="s">
        <v>2015</v>
      </c>
      <c r="K7713" s="3" t="s">
        <v>24</v>
      </c>
      <c r="L7713" s="3">
        <v>4.0</v>
      </c>
      <c r="M7713" s="3" t="s">
        <v>30</v>
      </c>
      <c r="N7713" s="3" t="s">
        <v>2003</v>
      </c>
      <c r="O7713" s="3" t="s">
        <v>7698</v>
      </c>
      <c r="P7713" s="4">
        <v>26955.0</v>
      </c>
      <c r="Q7713" s="3" t="s">
        <v>110</v>
      </c>
      <c r="S7713" s="3" t="s">
        <v>34</v>
      </c>
    </row>
    <row r="7714">
      <c r="A7714" s="2">
        <v>42318.714895833335</v>
      </c>
      <c r="B7714" s="3">
        <v>53.0</v>
      </c>
      <c r="C7714" s="3" t="s">
        <v>7101</v>
      </c>
      <c r="D7714" s="3">
        <v>56.0</v>
      </c>
      <c r="E7714" s="3" t="s">
        <v>7193</v>
      </c>
      <c r="F7714" s="3">
        <v>8.0</v>
      </c>
      <c r="G7714" s="3">
        <v>4.0</v>
      </c>
      <c r="H7714" s="3" t="s">
        <v>7646</v>
      </c>
      <c r="I7714" s="3" t="s">
        <v>7647</v>
      </c>
      <c r="J7714" s="3" t="s">
        <v>2015</v>
      </c>
      <c r="K7714" s="3" t="s">
        <v>24</v>
      </c>
      <c r="L7714" s="3">
        <v>5.0</v>
      </c>
      <c r="M7714" s="3" t="s">
        <v>25</v>
      </c>
      <c r="N7714" s="3" t="s">
        <v>7699</v>
      </c>
      <c r="O7714" s="3" t="s">
        <v>251</v>
      </c>
      <c r="P7714" s="4">
        <v>27494.0</v>
      </c>
      <c r="Q7714" s="3" t="s">
        <v>110</v>
      </c>
      <c r="S7714" s="3" t="s">
        <v>34</v>
      </c>
    </row>
    <row r="7715">
      <c r="A7715" s="2">
        <v>42318.714895833335</v>
      </c>
      <c r="B7715" s="3">
        <v>53.0</v>
      </c>
      <c r="C7715" s="3" t="s">
        <v>7101</v>
      </c>
      <c r="D7715" s="3">
        <v>56.0</v>
      </c>
      <c r="E7715" s="3" t="s">
        <v>7193</v>
      </c>
      <c r="F7715" s="3">
        <v>8.0</v>
      </c>
      <c r="G7715" s="3">
        <v>4.0</v>
      </c>
      <c r="H7715" s="3" t="s">
        <v>7646</v>
      </c>
      <c r="I7715" s="3" t="s">
        <v>7647</v>
      </c>
      <c r="J7715" s="3" t="s">
        <v>2015</v>
      </c>
      <c r="K7715" s="3" t="s">
        <v>24</v>
      </c>
      <c r="L7715" s="3">
        <v>6.0</v>
      </c>
      <c r="M7715" s="3" t="s">
        <v>30</v>
      </c>
      <c r="N7715" s="3" t="s">
        <v>7700</v>
      </c>
      <c r="O7715" s="3" t="s">
        <v>2780</v>
      </c>
      <c r="P7715" s="4">
        <v>22788.0</v>
      </c>
      <c r="Q7715" s="3" t="s">
        <v>46</v>
      </c>
      <c r="S7715" s="3" t="s">
        <v>34</v>
      </c>
    </row>
    <row r="7716">
      <c r="A7716" s="2">
        <v>42318.714895833335</v>
      </c>
      <c r="B7716" s="3">
        <v>53.0</v>
      </c>
      <c r="C7716" s="3" t="s">
        <v>7101</v>
      </c>
      <c r="D7716" s="3">
        <v>56.0</v>
      </c>
      <c r="E7716" s="3" t="s">
        <v>7193</v>
      </c>
      <c r="F7716" s="3">
        <v>8.0</v>
      </c>
      <c r="G7716" s="3">
        <v>4.0</v>
      </c>
      <c r="H7716" s="3" t="s">
        <v>7646</v>
      </c>
      <c r="I7716" s="3" t="s">
        <v>7647</v>
      </c>
      <c r="J7716" s="3" t="s">
        <v>2015</v>
      </c>
      <c r="K7716" s="3" t="s">
        <v>24</v>
      </c>
      <c r="L7716" s="3">
        <v>7.0</v>
      </c>
      <c r="M7716" s="3" t="s">
        <v>25</v>
      </c>
      <c r="N7716" s="3" t="s">
        <v>7701</v>
      </c>
      <c r="O7716" s="3" t="s">
        <v>613</v>
      </c>
      <c r="P7716" s="4">
        <v>25298.0</v>
      </c>
      <c r="Q7716" s="3" t="s">
        <v>40</v>
      </c>
      <c r="S7716" s="3" t="s">
        <v>29</v>
      </c>
    </row>
    <row r="7717">
      <c r="A7717" s="2">
        <v>42318.714895833335</v>
      </c>
      <c r="B7717" s="3">
        <v>53.0</v>
      </c>
      <c r="C7717" s="3" t="s">
        <v>7101</v>
      </c>
      <c r="D7717" s="3">
        <v>56.0</v>
      </c>
      <c r="E7717" s="3" t="s">
        <v>7193</v>
      </c>
      <c r="F7717" s="3">
        <v>8.0</v>
      </c>
      <c r="G7717" s="3">
        <v>4.0</v>
      </c>
      <c r="H7717" s="3" t="s">
        <v>7646</v>
      </c>
      <c r="I7717" s="3" t="s">
        <v>7647</v>
      </c>
      <c r="J7717" s="3" t="s">
        <v>2015</v>
      </c>
      <c r="K7717" s="3" t="s">
        <v>24</v>
      </c>
      <c r="L7717" s="3">
        <v>8.0</v>
      </c>
      <c r="M7717" s="3" t="s">
        <v>30</v>
      </c>
      <c r="N7717" s="3" t="s">
        <v>7702</v>
      </c>
      <c r="O7717" s="3" t="s">
        <v>51</v>
      </c>
      <c r="P7717" s="4">
        <v>26400.0</v>
      </c>
      <c r="Q7717" s="3" t="s">
        <v>37</v>
      </c>
      <c r="S7717" s="3" t="s">
        <v>34</v>
      </c>
    </row>
    <row r="7718">
      <c r="A7718" s="2">
        <v>42318.714895833335</v>
      </c>
      <c r="B7718" s="3">
        <v>53.0</v>
      </c>
      <c r="C7718" s="3" t="s">
        <v>7101</v>
      </c>
      <c r="D7718" s="3">
        <v>56.0</v>
      </c>
      <c r="E7718" s="3" t="s">
        <v>7193</v>
      </c>
      <c r="F7718" s="3">
        <v>8.0</v>
      </c>
      <c r="G7718" s="3">
        <v>4.0</v>
      </c>
      <c r="H7718" s="3" t="s">
        <v>7646</v>
      </c>
      <c r="I7718" s="3" t="s">
        <v>7647</v>
      </c>
      <c r="J7718" s="3" t="s">
        <v>2015</v>
      </c>
      <c r="K7718" s="3" t="s">
        <v>24</v>
      </c>
      <c r="L7718" s="3">
        <v>9.0</v>
      </c>
      <c r="M7718" s="3" t="s">
        <v>25</v>
      </c>
      <c r="N7718" s="3" t="s">
        <v>7703</v>
      </c>
      <c r="O7718" s="3" t="s">
        <v>7370</v>
      </c>
      <c r="P7718" s="4">
        <v>27703.0</v>
      </c>
      <c r="Q7718" s="3" t="s">
        <v>418</v>
      </c>
      <c r="S7718" s="3" t="s">
        <v>34</v>
      </c>
    </row>
    <row r="7719">
      <c r="A7719" s="2">
        <v>42318.714895833335</v>
      </c>
      <c r="B7719" s="3">
        <v>53.0</v>
      </c>
      <c r="C7719" s="3" t="s">
        <v>7101</v>
      </c>
      <c r="D7719" s="3">
        <v>56.0</v>
      </c>
      <c r="E7719" s="3" t="s">
        <v>7193</v>
      </c>
      <c r="F7719" s="3">
        <v>8.0</v>
      </c>
      <c r="G7719" s="3">
        <v>4.0</v>
      </c>
      <c r="H7719" s="3" t="s">
        <v>7646</v>
      </c>
      <c r="I7719" s="3" t="s">
        <v>7647</v>
      </c>
      <c r="J7719" s="3" t="s">
        <v>2015</v>
      </c>
      <c r="K7719" s="3" t="s">
        <v>24</v>
      </c>
      <c r="L7719" s="3">
        <v>10.0</v>
      </c>
      <c r="M7719" s="3" t="s">
        <v>30</v>
      </c>
      <c r="N7719" s="3" t="s">
        <v>7704</v>
      </c>
      <c r="O7719" s="3" t="s">
        <v>7705</v>
      </c>
      <c r="P7719" s="4">
        <v>30835.0</v>
      </c>
      <c r="Q7719" s="3" t="s">
        <v>110</v>
      </c>
      <c r="S7719" s="3" t="s">
        <v>34</v>
      </c>
    </row>
    <row r="7720">
      <c r="A7720" s="2">
        <v>42318.714895833335</v>
      </c>
      <c r="B7720" s="3">
        <v>53.0</v>
      </c>
      <c r="C7720" s="3" t="s">
        <v>7101</v>
      </c>
      <c r="D7720" s="3">
        <v>56.0</v>
      </c>
      <c r="E7720" s="3" t="s">
        <v>7193</v>
      </c>
      <c r="F7720" s="3">
        <v>8.0</v>
      </c>
      <c r="G7720" s="3">
        <v>4.0</v>
      </c>
      <c r="H7720" s="3" t="s">
        <v>7646</v>
      </c>
      <c r="I7720" s="3" t="s">
        <v>7647</v>
      </c>
      <c r="J7720" s="3" t="s">
        <v>2015</v>
      </c>
      <c r="K7720" s="3" t="s">
        <v>24</v>
      </c>
      <c r="L7720" s="3">
        <v>11.0</v>
      </c>
      <c r="M7720" s="3" t="s">
        <v>25</v>
      </c>
      <c r="N7720" s="3" t="s">
        <v>7706</v>
      </c>
      <c r="O7720" s="3" t="s">
        <v>454</v>
      </c>
      <c r="P7720" s="4">
        <v>22165.0</v>
      </c>
      <c r="Q7720" s="3" t="s">
        <v>189</v>
      </c>
      <c r="S7720" s="3" t="s">
        <v>34</v>
      </c>
    </row>
    <row r="7721">
      <c r="A7721" s="2">
        <v>42318.714895833335</v>
      </c>
      <c r="B7721" s="3">
        <v>53.0</v>
      </c>
      <c r="C7721" s="3" t="s">
        <v>7101</v>
      </c>
      <c r="D7721" s="3">
        <v>56.0</v>
      </c>
      <c r="E7721" s="3" t="s">
        <v>7193</v>
      </c>
      <c r="F7721" s="3">
        <v>8.0</v>
      </c>
      <c r="G7721" s="3">
        <v>4.0</v>
      </c>
      <c r="H7721" s="3" t="s">
        <v>7646</v>
      </c>
      <c r="I7721" s="3" t="s">
        <v>7647</v>
      </c>
      <c r="J7721" s="3" t="s">
        <v>2015</v>
      </c>
      <c r="K7721" s="3" t="s">
        <v>24</v>
      </c>
      <c r="L7721" s="3">
        <v>12.0</v>
      </c>
      <c r="M7721" s="3" t="s">
        <v>30</v>
      </c>
      <c r="N7721" s="3" t="s">
        <v>7707</v>
      </c>
      <c r="O7721" s="3" t="s">
        <v>7708</v>
      </c>
      <c r="P7721" s="4">
        <v>26655.0</v>
      </c>
      <c r="Q7721" s="3" t="s">
        <v>169</v>
      </c>
      <c r="S7721" s="3" t="s">
        <v>29</v>
      </c>
    </row>
    <row r="7722">
      <c r="A7722" s="2">
        <v>42318.714895833335</v>
      </c>
      <c r="B7722" s="3">
        <v>53.0</v>
      </c>
      <c r="C7722" s="3" t="s">
        <v>7101</v>
      </c>
      <c r="D7722" s="3">
        <v>56.0</v>
      </c>
      <c r="E7722" s="3" t="s">
        <v>7193</v>
      </c>
      <c r="F7722" s="3">
        <v>8.0</v>
      </c>
      <c r="G7722" s="3">
        <v>4.0</v>
      </c>
      <c r="H7722" s="3" t="s">
        <v>7646</v>
      </c>
      <c r="I7722" s="3" t="s">
        <v>7647</v>
      </c>
      <c r="J7722" s="3" t="s">
        <v>2015</v>
      </c>
      <c r="K7722" s="3" t="s">
        <v>24</v>
      </c>
      <c r="L7722" s="3">
        <v>13.0</v>
      </c>
      <c r="M7722" s="3" t="s">
        <v>25</v>
      </c>
      <c r="N7722" s="3" t="s">
        <v>7709</v>
      </c>
      <c r="O7722" s="3" t="s">
        <v>36</v>
      </c>
      <c r="P7722" s="4">
        <v>29788.0</v>
      </c>
      <c r="Q7722" s="3" t="s">
        <v>7332</v>
      </c>
      <c r="S7722" s="3" t="s">
        <v>34</v>
      </c>
    </row>
    <row r="7723">
      <c r="A7723" s="2">
        <v>42318.714895833335</v>
      </c>
      <c r="B7723" s="3">
        <v>53.0</v>
      </c>
      <c r="C7723" s="3" t="s">
        <v>7101</v>
      </c>
      <c r="D7723" s="3">
        <v>56.0</v>
      </c>
      <c r="E7723" s="3" t="s">
        <v>7193</v>
      </c>
      <c r="F7723" s="3">
        <v>8.0</v>
      </c>
      <c r="G7723" s="3">
        <v>4.0</v>
      </c>
      <c r="H7723" s="3" t="s">
        <v>7646</v>
      </c>
      <c r="I7723" s="3" t="s">
        <v>7647</v>
      </c>
      <c r="J7723" s="3" t="s">
        <v>2015</v>
      </c>
      <c r="K7723" s="3" t="s">
        <v>24</v>
      </c>
      <c r="L7723" s="3">
        <v>14.0</v>
      </c>
      <c r="M7723" s="3" t="s">
        <v>30</v>
      </c>
      <c r="N7723" s="3" t="s">
        <v>7710</v>
      </c>
      <c r="O7723" s="3" t="s">
        <v>7672</v>
      </c>
      <c r="P7723" s="4">
        <v>27016.0</v>
      </c>
      <c r="Q7723" s="3" t="s">
        <v>79</v>
      </c>
      <c r="S7723" s="3" t="s">
        <v>34</v>
      </c>
    </row>
    <row r="7724">
      <c r="A7724" s="2">
        <v>42318.714895833335</v>
      </c>
      <c r="B7724" s="3">
        <v>53.0</v>
      </c>
      <c r="C7724" s="3" t="s">
        <v>7101</v>
      </c>
      <c r="D7724" s="3">
        <v>56.0</v>
      </c>
      <c r="E7724" s="3" t="s">
        <v>7193</v>
      </c>
      <c r="F7724" s="3">
        <v>8.0</v>
      </c>
      <c r="G7724" s="3">
        <v>4.0</v>
      </c>
      <c r="H7724" s="3" t="s">
        <v>7646</v>
      </c>
      <c r="I7724" s="3" t="s">
        <v>7647</v>
      </c>
      <c r="J7724" s="3" t="s">
        <v>2015</v>
      </c>
      <c r="K7724" s="3" t="s">
        <v>24</v>
      </c>
      <c r="L7724" s="3">
        <v>15.0</v>
      </c>
      <c r="M7724" s="3" t="s">
        <v>25</v>
      </c>
      <c r="N7724" s="3" t="s">
        <v>1639</v>
      </c>
      <c r="O7724" s="3" t="s">
        <v>1815</v>
      </c>
      <c r="P7724" s="4">
        <v>27549.0</v>
      </c>
      <c r="Q7724" s="3" t="s">
        <v>110</v>
      </c>
      <c r="S7724" s="3" t="s">
        <v>34</v>
      </c>
    </row>
    <row r="7725">
      <c r="A7725" s="2">
        <v>42318.714895833335</v>
      </c>
      <c r="B7725" s="3">
        <v>53.0</v>
      </c>
      <c r="C7725" s="3" t="s">
        <v>7101</v>
      </c>
      <c r="D7725" s="3">
        <v>56.0</v>
      </c>
      <c r="E7725" s="3" t="s">
        <v>7193</v>
      </c>
      <c r="F7725" s="3">
        <v>8.0</v>
      </c>
      <c r="G7725" s="3">
        <v>4.0</v>
      </c>
      <c r="H7725" s="3" t="s">
        <v>7646</v>
      </c>
      <c r="I7725" s="3" t="s">
        <v>7647</v>
      </c>
      <c r="J7725" s="3" t="s">
        <v>2015</v>
      </c>
      <c r="K7725" s="3" t="s">
        <v>24</v>
      </c>
      <c r="L7725" s="3">
        <v>16.0</v>
      </c>
      <c r="M7725" s="3" t="s">
        <v>30</v>
      </c>
      <c r="N7725" s="3" t="s">
        <v>5841</v>
      </c>
      <c r="O7725" s="3" t="s">
        <v>7299</v>
      </c>
      <c r="P7725" s="4">
        <v>29543.0</v>
      </c>
      <c r="Q7725" s="3" t="s">
        <v>110</v>
      </c>
      <c r="S7725" s="3" t="s">
        <v>34</v>
      </c>
    </row>
    <row r="7726">
      <c r="A7726" s="2">
        <v>42318.714895833335</v>
      </c>
      <c r="B7726" s="3">
        <v>53.0</v>
      </c>
      <c r="C7726" s="3" t="s">
        <v>7101</v>
      </c>
      <c r="D7726" s="3">
        <v>56.0</v>
      </c>
      <c r="E7726" s="3" t="s">
        <v>7193</v>
      </c>
      <c r="F7726" s="3">
        <v>8.0</v>
      </c>
      <c r="G7726" s="3">
        <v>4.0</v>
      </c>
      <c r="H7726" s="3" t="s">
        <v>7646</v>
      </c>
      <c r="I7726" s="3" t="s">
        <v>7647</v>
      </c>
      <c r="J7726" s="3" t="s">
        <v>2015</v>
      </c>
      <c r="K7726" s="3" t="s">
        <v>24</v>
      </c>
      <c r="L7726" s="3">
        <v>17.0</v>
      </c>
      <c r="M7726" s="3" t="s">
        <v>25</v>
      </c>
      <c r="N7726" s="3" t="s">
        <v>7711</v>
      </c>
      <c r="O7726" s="3" t="s">
        <v>477</v>
      </c>
      <c r="P7726" s="4">
        <v>26390.0</v>
      </c>
      <c r="Q7726" s="3" t="s">
        <v>110</v>
      </c>
      <c r="S7726" s="3" t="s">
        <v>34</v>
      </c>
    </row>
    <row r="7727">
      <c r="A7727" s="2">
        <v>42318.714895833335</v>
      </c>
      <c r="B7727" s="3">
        <v>53.0</v>
      </c>
      <c r="C7727" s="3" t="s">
        <v>7101</v>
      </c>
      <c r="D7727" s="3">
        <v>56.0</v>
      </c>
      <c r="E7727" s="3" t="s">
        <v>7193</v>
      </c>
      <c r="F7727" s="3">
        <v>8.0</v>
      </c>
      <c r="G7727" s="3">
        <v>4.0</v>
      </c>
      <c r="H7727" s="3" t="s">
        <v>7646</v>
      </c>
      <c r="I7727" s="3" t="s">
        <v>7647</v>
      </c>
      <c r="J7727" s="3" t="s">
        <v>2015</v>
      </c>
      <c r="K7727" s="3" t="s">
        <v>24</v>
      </c>
      <c r="L7727" s="3">
        <v>18.0</v>
      </c>
      <c r="M7727" s="3" t="s">
        <v>30</v>
      </c>
      <c r="N7727" s="3" t="s">
        <v>7712</v>
      </c>
      <c r="O7727" s="3" t="s">
        <v>1893</v>
      </c>
      <c r="P7727" s="4">
        <v>16682.0</v>
      </c>
      <c r="Q7727" s="3" t="s">
        <v>113</v>
      </c>
      <c r="S7727" s="3" t="s">
        <v>34</v>
      </c>
    </row>
    <row r="7728">
      <c r="A7728" s="2">
        <v>42318.714895833335</v>
      </c>
      <c r="B7728" s="3">
        <v>53.0</v>
      </c>
      <c r="C7728" s="3" t="s">
        <v>7101</v>
      </c>
      <c r="D7728" s="3">
        <v>56.0</v>
      </c>
      <c r="E7728" s="3" t="s">
        <v>7193</v>
      </c>
      <c r="F7728" s="3">
        <v>8.0</v>
      </c>
      <c r="G7728" s="3">
        <v>4.0</v>
      </c>
      <c r="H7728" s="3" t="s">
        <v>7646</v>
      </c>
      <c r="I7728" s="3" t="s">
        <v>7647</v>
      </c>
      <c r="J7728" s="3" t="s">
        <v>2015</v>
      </c>
      <c r="K7728" s="3" t="s">
        <v>24</v>
      </c>
      <c r="L7728" s="3">
        <v>19.0</v>
      </c>
      <c r="M7728" s="3" t="s">
        <v>25</v>
      </c>
      <c r="N7728" s="3" t="s">
        <v>7713</v>
      </c>
      <c r="O7728" s="3" t="s">
        <v>237</v>
      </c>
      <c r="P7728" s="4">
        <v>23186.0</v>
      </c>
      <c r="Q7728" s="3" t="s">
        <v>712</v>
      </c>
      <c r="S7728" s="3" t="s">
        <v>34</v>
      </c>
    </row>
    <row r="7729">
      <c r="A7729" s="2">
        <v>42318.714895833335</v>
      </c>
      <c r="B7729" s="3">
        <v>53.0</v>
      </c>
      <c r="C7729" s="3" t="s">
        <v>7101</v>
      </c>
      <c r="D7729" s="3">
        <v>56.0</v>
      </c>
      <c r="E7729" s="3" t="s">
        <v>7193</v>
      </c>
      <c r="F7729" s="3">
        <v>8.0</v>
      </c>
      <c r="G7729" s="3">
        <v>4.0</v>
      </c>
      <c r="H7729" s="3" t="s">
        <v>7646</v>
      </c>
      <c r="I7729" s="3" t="s">
        <v>7647</v>
      </c>
      <c r="J7729" s="3" t="s">
        <v>2015</v>
      </c>
      <c r="K7729" s="3" t="s">
        <v>24</v>
      </c>
      <c r="L7729" s="3">
        <v>20.0</v>
      </c>
      <c r="M7729" s="3" t="s">
        <v>30</v>
      </c>
      <c r="N7729" s="3" t="s">
        <v>1613</v>
      </c>
      <c r="O7729" s="3" t="s">
        <v>57</v>
      </c>
      <c r="P7729" s="4">
        <v>24941.0</v>
      </c>
      <c r="Q7729" s="3" t="s">
        <v>75</v>
      </c>
      <c r="S7729" s="3" t="s">
        <v>34</v>
      </c>
    </row>
    <row r="7730">
      <c r="A7730" s="2">
        <v>42318.714895833335</v>
      </c>
      <c r="B7730" s="3">
        <v>53.0</v>
      </c>
      <c r="C7730" s="3" t="s">
        <v>7101</v>
      </c>
      <c r="D7730" s="3">
        <v>56.0</v>
      </c>
      <c r="E7730" s="3" t="s">
        <v>7193</v>
      </c>
      <c r="F7730" s="3">
        <v>8.0</v>
      </c>
      <c r="G7730" s="3">
        <v>4.0</v>
      </c>
      <c r="H7730" s="3" t="s">
        <v>7646</v>
      </c>
      <c r="I7730" s="3" t="s">
        <v>7647</v>
      </c>
      <c r="J7730" s="3" t="s">
        <v>2015</v>
      </c>
      <c r="K7730" s="3" t="s">
        <v>24</v>
      </c>
      <c r="L7730" s="3">
        <v>21.0</v>
      </c>
      <c r="M7730" s="3" t="s">
        <v>25</v>
      </c>
      <c r="N7730" s="3" t="s">
        <v>7714</v>
      </c>
      <c r="O7730" s="3" t="s">
        <v>74</v>
      </c>
      <c r="P7730" s="4">
        <v>24470.0</v>
      </c>
      <c r="Q7730" s="3" t="s">
        <v>189</v>
      </c>
      <c r="S7730" s="3" t="s">
        <v>34</v>
      </c>
    </row>
    <row r="7731">
      <c r="A7731" s="2">
        <v>42318.714895833335</v>
      </c>
      <c r="B7731" s="3">
        <v>53.0</v>
      </c>
      <c r="C7731" s="3" t="s">
        <v>7101</v>
      </c>
      <c r="D7731" s="3">
        <v>22.0</v>
      </c>
      <c r="E7731" s="3" t="s">
        <v>7102</v>
      </c>
      <c r="F7731" s="3">
        <v>9.0</v>
      </c>
      <c r="G7731" s="3">
        <v>9.0</v>
      </c>
      <c r="H7731" s="3" t="s">
        <v>7715</v>
      </c>
      <c r="I7731" s="3" t="s">
        <v>7716</v>
      </c>
      <c r="J7731" s="3" t="s">
        <v>3464</v>
      </c>
      <c r="K7731" s="3" t="s">
        <v>272</v>
      </c>
      <c r="L7731" s="3">
        <v>1.0</v>
      </c>
      <c r="M7731" s="3" t="s">
        <v>25</v>
      </c>
      <c r="N7731" s="3" t="s">
        <v>7717</v>
      </c>
      <c r="O7731" s="3" t="s">
        <v>502</v>
      </c>
      <c r="P7731" s="4">
        <v>19160.0</v>
      </c>
      <c r="Q7731" s="3" t="s">
        <v>209</v>
      </c>
      <c r="S7731" s="3" t="s">
        <v>29</v>
      </c>
    </row>
    <row r="7732">
      <c r="A7732" s="2">
        <v>42318.714895833335</v>
      </c>
      <c r="B7732" s="3">
        <v>53.0</v>
      </c>
      <c r="C7732" s="3" t="s">
        <v>7101</v>
      </c>
      <c r="D7732" s="3">
        <v>22.0</v>
      </c>
      <c r="E7732" s="3" t="s">
        <v>7102</v>
      </c>
      <c r="F7732" s="3">
        <v>9.0</v>
      </c>
      <c r="G7732" s="3">
        <v>9.0</v>
      </c>
      <c r="H7732" s="3" t="s">
        <v>7715</v>
      </c>
      <c r="I7732" s="3" t="s">
        <v>7716</v>
      </c>
      <c r="J7732" s="3" t="s">
        <v>3464</v>
      </c>
      <c r="K7732" s="3" t="s">
        <v>24</v>
      </c>
      <c r="L7732" s="3">
        <v>2.0</v>
      </c>
      <c r="M7732" s="3" t="s">
        <v>30</v>
      </c>
      <c r="N7732" s="3" t="s">
        <v>7718</v>
      </c>
      <c r="O7732" s="3" t="s">
        <v>329</v>
      </c>
      <c r="P7732" s="4">
        <v>21816.0</v>
      </c>
      <c r="Q7732" s="3" t="s">
        <v>55</v>
      </c>
      <c r="S7732" s="3" t="s">
        <v>34</v>
      </c>
    </row>
    <row r="7733">
      <c r="A7733" s="2">
        <v>42318.714895833335</v>
      </c>
      <c r="B7733" s="3">
        <v>53.0</v>
      </c>
      <c r="C7733" s="3" t="s">
        <v>7101</v>
      </c>
      <c r="D7733" s="3">
        <v>22.0</v>
      </c>
      <c r="E7733" s="3" t="s">
        <v>7102</v>
      </c>
      <c r="F7733" s="3">
        <v>9.0</v>
      </c>
      <c r="G7733" s="3">
        <v>9.0</v>
      </c>
      <c r="H7733" s="3" t="s">
        <v>7715</v>
      </c>
      <c r="I7733" s="3" t="s">
        <v>7716</v>
      </c>
      <c r="J7733" s="3" t="s">
        <v>3464</v>
      </c>
      <c r="K7733" s="3" t="s">
        <v>24</v>
      </c>
      <c r="L7733" s="3">
        <v>3.0</v>
      </c>
      <c r="M7733" s="3" t="s">
        <v>25</v>
      </c>
      <c r="N7733" s="3" t="s">
        <v>7719</v>
      </c>
      <c r="O7733" s="3" t="s">
        <v>275</v>
      </c>
      <c r="P7733" s="4">
        <v>18640.0</v>
      </c>
      <c r="Q7733" s="3" t="s">
        <v>86</v>
      </c>
      <c r="S7733" s="3" t="s">
        <v>34</v>
      </c>
    </row>
    <row r="7734">
      <c r="A7734" s="2">
        <v>42318.714895833335</v>
      </c>
      <c r="B7734" s="3">
        <v>53.0</v>
      </c>
      <c r="C7734" s="3" t="s">
        <v>7101</v>
      </c>
      <c r="D7734" s="3">
        <v>22.0</v>
      </c>
      <c r="E7734" s="3" t="s">
        <v>7102</v>
      </c>
      <c r="F7734" s="3">
        <v>9.0</v>
      </c>
      <c r="G7734" s="3">
        <v>9.0</v>
      </c>
      <c r="H7734" s="3" t="s">
        <v>7715</v>
      </c>
      <c r="I7734" s="3" t="s">
        <v>7716</v>
      </c>
      <c r="J7734" s="3" t="s">
        <v>3464</v>
      </c>
      <c r="K7734" s="3" t="s">
        <v>24</v>
      </c>
      <c r="L7734" s="3">
        <v>4.0</v>
      </c>
      <c r="M7734" s="3" t="s">
        <v>30</v>
      </c>
      <c r="N7734" s="3" t="s">
        <v>7720</v>
      </c>
      <c r="O7734" s="3" t="s">
        <v>57</v>
      </c>
      <c r="P7734" s="4">
        <v>26912.0</v>
      </c>
      <c r="Q7734" s="3" t="s">
        <v>33</v>
      </c>
      <c r="S7734" s="3" t="s">
        <v>34</v>
      </c>
    </row>
    <row r="7735">
      <c r="A7735" s="2">
        <v>42318.714895833335</v>
      </c>
      <c r="B7735" s="3">
        <v>53.0</v>
      </c>
      <c r="C7735" s="3" t="s">
        <v>7101</v>
      </c>
      <c r="D7735" s="3">
        <v>22.0</v>
      </c>
      <c r="E7735" s="3" t="s">
        <v>7102</v>
      </c>
      <c r="F7735" s="3">
        <v>9.0</v>
      </c>
      <c r="G7735" s="3">
        <v>9.0</v>
      </c>
      <c r="H7735" s="3" t="s">
        <v>7715</v>
      </c>
      <c r="I7735" s="3" t="s">
        <v>7716</v>
      </c>
      <c r="J7735" s="3" t="s">
        <v>3464</v>
      </c>
      <c r="K7735" s="3" t="s">
        <v>24</v>
      </c>
      <c r="L7735" s="3">
        <v>5.0</v>
      </c>
      <c r="M7735" s="3" t="s">
        <v>25</v>
      </c>
      <c r="N7735" s="3" t="s">
        <v>94</v>
      </c>
      <c r="O7735" s="3" t="s">
        <v>297</v>
      </c>
      <c r="P7735" s="4">
        <v>20214.0</v>
      </c>
      <c r="Q7735" s="3" t="s">
        <v>33</v>
      </c>
      <c r="S7735" s="3" t="s">
        <v>34</v>
      </c>
    </row>
    <row r="7736">
      <c r="A7736" s="2">
        <v>42318.714895833335</v>
      </c>
      <c r="B7736" s="3">
        <v>53.0</v>
      </c>
      <c r="C7736" s="3" t="s">
        <v>7101</v>
      </c>
      <c r="D7736" s="3">
        <v>22.0</v>
      </c>
      <c r="E7736" s="3" t="s">
        <v>7102</v>
      </c>
      <c r="F7736" s="3">
        <v>9.0</v>
      </c>
      <c r="G7736" s="3">
        <v>9.0</v>
      </c>
      <c r="H7736" s="3" t="s">
        <v>7715</v>
      </c>
      <c r="I7736" s="3" t="s">
        <v>7716</v>
      </c>
      <c r="J7736" s="3" t="s">
        <v>3464</v>
      </c>
      <c r="K7736" s="3" t="s">
        <v>24</v>
      </c>
      <c r="L7736" s="3">
        <v>6.0</v>
      </c>
      <c r="M7736" s="3" t="s">
        <v>30</v>
      </c>
      <c r="N7736" s="3" t="s">
        <v>7721</v>
      </c>
      <c r="O7736" s="3" t="s">
        <v>1683</v>
      </c>
      <c r="P7736" s="4">
        <v>23775.0</v>
      </c>
      <c r="Q7736" s="3" t="s">
        <v>37</v>
      </c>
      <c r="S7736" s="3" t="s">
        <v>34</v>
      </c>
    </row>
    <row r="7737">
      <c r="A7737" s="2">
        <v>42318.714895833335</v>
      </c>
      <c r="B7737" s="3">
        <v>53.0</v>
      </c>
      <c r="C7737" s="3" t="s">
        <v>7101</v>
      </c>
      <c r="D7737" s="3">
        <v>22.0</v>
      </c>
      <c r="E7737" s="3" t="s">
        <v>7102</v>
      </c>
      <c r="F7737" s="3">
        <v>9.0</v>
      </c>
      <c r="G7737" s="3">
        <v>9.0</v>
      </c>
      <c r="H7737" s="3" t="s">
        <v>7715</v>
      </c>
      <c r="I7737" s="3" t="s">
        <v>7716</v>
      </c>
      <c r="J7737" s="3" t="s">
        <v>3464</v>
      </c>
      <c r="K7737" s="3" t="s">
        <v>24</v>
      </c>
      <c r="L7737" s="3">
        <v>7.0</v>
      </c>
      <c r="M7737" s="3" t="s">
        <v>25</v>
      </c>
      <c r="N7737" s="3" t="s">
        <v>7722</v>
      </c>
      <c r="O7737" s="3" t="s">
        <v>980</v>
      </c>
      <c r="P7737" s="4">
        <v>17909.0</v>
      </c>
      <c r="Q7737" s="3" t="s">
        <v>228</v>
      </c>
      <c r="S7737" s="3" t="s">
        <v>34</v>
      </c>
    </row>
    <row r="7738">
      <c r="A7738" s="2">
        <v>42318.714895833335</v>
      </c>
      <c r="B7738" s="3">
        <v>53.0</v>
      </c>
      <c r="C7738" s="3" t="s">
        <v>7101</v>
      </c>
      <c r="D7738" s="3">
        <v>22.0</v>
      </c>
      <c r="E7738" s="3" t="s">
        <v>7102</v>
      </c>
      <c r="F7738" s="3">
        <v>9.0</v>
      </c>
      <c r="G7738" s="3">
        <v>9.0</v>
      </c>
      <c r="H7738" s="3" t="s">
        <v>7715</v>
      </c>
      <c r="I7738" s="3" t="s">
        <v>7716</v>
      </c>
      <c r="J7738" s="3" t="s">
        <v>3464</v>
      </c>
      <c r="K7738" s="3" t="s">
        <v>24</v>
      </c>
      <c r="L7738" s="3">
        <v>8.0</v>
      </c>
      <c r="M7738" s="3" t="s">
        <v>30</v>
      </c>
      <c r="N7738" s="3" t="s">
        <v>2302</v>
      </c>
      <c r="O7738" s="3" t="s">
        <v>1304</v>
      </c>
      <c r="P7738" s="4">
        <v>28954.0</v>
      </c>
      <c r="Q7738" s="3" t="s">
        <v>33</v>
      </c>
      <c r="S7738" s="3" t="s">
        <v>34</v>
      </c>
    </row>
    <row r="7739">
      <c r="A7739" s="2">
        <v>42318.714895833335</v>
      </c>
      <c r="B7739" s="3">
        <v>53.0</v>
      </c>
      <c r="C7739" s="3" t="s">
        <v>7101</v>
      </c>
      <c r="D7739" s="3">
        <v>22.0</v>
      </c>
      <c r="E7739" s="3" t="s">
        <v>7102</v>
      </c>
      <c r="F7739" s="3">
        <v>9.0</v>
      </c>
      <c r="G7739" s="3">
        <v>9.0</v>
      </c>
      <c r="H7739" s="3" t="s">
        <v>7715</v>
      </c>
      <c r="I7739" s="3" t="s">
        <v>7716</v>
      </c>
      <c r="J7739" s="3" t="s">
        <v>3464</v>
      </c>
      <c r="K7739" s="3" t="s">
        <v>24</v>
      </c>
      <c r="L7739" s="3">
        <v>9.0</v>
      </c>
      <c r="M7739" s="3" t="s">
        <v>25</v>
      </c>
      <c r="N7739" s="3" t="s">
        <v>7723</v>
      </c>
      <c r="O7739" s="3" t="s">
        <v>204</v>
      </c>
      <c r="P7739" s="4">
        <v>20492.0</v>
      </c>
      <c r="Q7739" s="3" t="s">
        <v>105</v>
      </c>
      <c r="S7739" s="3" t="s">
        <v>34</v>
      </c>
    </row>
    <row r="7740">
      <c r="A7740" s="2">
        <v>42318.714895833335</v>
      </c>
      <c r="B7740" s="3">
        <v>53.0</v>
      </c>
      <c r="C7740" s="3" t="s">
        <v>7101</v>
      </c>
      <c r="D7740" s="3">
        <v>22.0</v>
      </c>
      <c r="E7740" s="3" t="s">
        <v>7102</v>
      </c>
      <c r="F7740" s="3">
        <v>9.0</v>
      </c>
      <c r="G7740" s="3">
        <v>9.0</v>
      </c>
      <c r="H7740" s="3" t="s">
        <v>7715</v>
      </c>
      <c r="I7740" s="3" t="s">
        <v>7716</v>
      </c>
      <c r="J7740" s="3" t="s">
        <v>3464</v>
      </c>
      <c r="K7740" s="3" t="s">
        <v>24</v>
      </c>
      <c r="L7740" s="3">
        <v>10.0</v>
      </c>
      <c r="M7740" s="3" t="s">
        <v>30</v>
      </c>
      <c r="N7740" s="3" t="s">
        <v>3390</v>
      </c>
      <c r="O7740" s="3" t="s">
        <v>2092</v>
      </c>
      <c r="P7740" s="4">
        <v>29047.0</v>
      </c>
      <c r="Q7740" s="3" t="s">
        <v>132</v>
      </c>
      <c r="S7740" s="3" t="s">
        <v>34</v>
      </c>
    </row>
    <row r="7741">
      <c r="A7741" s="2">
        <v>42318.714895833335</v>
      </c>
      <c r="B7741" s="3">
        <v>53.0</v>
      </c>
      <c r="C7741" s="3" t="s">
        <v>7101</v>
      </c>
      <c r="D7741" s="3">
        <v>22.0</v>
      </c>
      <c r="E7741" s="3" t="s">
        <v>7102</v>
      </c>
      <c r="F7741" s="3">
        <v>9.0</v>
      </c>
      <c r="G7741" s="3">
        <v>9.0</v>
      </c>
      <c r="H7741" s="3" t="s">
        <v>7715</v>
      </c>
      <c r="I7741" s="3" t="s">
        <v>7716</v>
      </c>
      <c r="J7741" s="3" t="s">
        <v>3464</v>
      </c>
      <c r="K7741" s="3" t="s">
        <v>24</v>
      </c>
      <c r="L7741" s="3">
        <v>11.0</v>
      </c>
      <c r="M7741" s="3" t="s">
        <v>25</v>
      </c>
      <c r="N7741" s="3" t="s">
        <v>3132</v>
      </c>
      <c r="O7741" s="3" t="s">
        <v>3610</v>
      </c>
      <c r="P7741" s="4">
        <v>20496.0</v>
      </c>
      <c r="Q7741" s="3" t="s">
        <v>132</v>
      </c>
      <c r="S7741" s="3" t="s">
        <v>34</v>
      </c>
    </row>
    <row r="7742">
      <c r="A7742" s="2">
        <v>42318.714895833335</v>
      </c>
      <c r="B7742" s="3">
        <v>53.0</v>
      </c>
      <c r="C7742" s="3" t="s">
        <v>7101</v>
      </c>
      <c r="D7742" s="3">
        <v>22.0</v>
      </c>
      <c r="E7742" s="3" t="s">
        <v>7102</v>
      </c>
      <c r="F7742" s="3">
        <v>9.0</v>
      </c>
      <c r="G7742" s="3">
        <v>9.0</v>
      </c>
      <c r="H7742" s="3" t="s">
        <v>7715</v>
      </c>
      <c r="I7742" s="3" t="s">
        <v>7716</v>
      </c>
      <c r="J7742" s="3" t="s">
        <v>3464</v>
      </c>
      <c r="K7742" s="3" t="s">
        <v>24</v>
      </c>
      <c r="L7742" s="3">
        <v>12.0</v>
      </c>
      <c r="M7742" s="3" t="s">
        <v>30</v>
      </c>
      <c r="N7742" s="3" t="s">
        <v>4122</v>
      </c>
      <c r="O7742" s="3" t="s">
        <v>7724</v>
      </c>
      <c r="P7742" s="4">
        <v>21159.0</v>
      </c>
      <c r="Q7742" s="3" t="s">
        <v>86</v>
      </c>
      <c r="S7742" s="3" t="s">
        <v>34</v>
      </c>
    </row>
    <row r="7743">
      <c r="A7743" s="2">
        <v>42318.714895833335</v>
      </c>
      <c r="B7743" s="3">
        <v>53.0</v>
      </c>
      <c r="C7743" s="3" t="s">
        <v>7101</v>
      </c>
      <c r="D7743" s="3">
        <v>22.0</v>
      </c>
      <c r="E7743" s="3" t="s">
        <v>7102</v>
      </c>
      <c r="F7743" s="3">
        <v>9.0</v>
      </c>
      <c r="G7743" s="3">
        <v>9.0</v>
      </c>
      <c r="H7743" s="3" t="s">
        <v>7715</v>
      </c>
      <c r="I7743" s="3" t="s">
        <v>7716</v>
      </c>
      <c r="J7743" s="3" t="s">
        <v>3464</v>
      </c>
      <c r="K7743" s="3" t="s">
        <v>24</v>
      </c>
      <c r="L7743" s="3">
        <v>13.0</v>
      </c>
      <c r="M7743" s="3" t="s">
        <v>25</v>
      </c>
      <c r="N7743" s="3" t="s">
        <v>5152</v>
      </c>
      <c r="O7743" s="3" t="s">
        <v>91</v>
      </c>
      <c r="P7743" s="4">
        <v>21724.0</v>
      </c>
      <c r="Q7743" s="3" t="s">
        <v>96</v>
      </c>
      <c r="S7743" s="3" t="s">
        <v>34</v>
      </c>
    </row>
    <row r="7744">
      <c r="A7744" s="2">
        <v>42318.714895833335</v>
      </c>
      <c r="B7744" s="3">
        <v>53.0</v>
      </c>
      <c r="C7744" s="3" t="s">
        <v>7101</v>
      </c>
      <c r="D7744" s="3">
        <v>22.0</v>
      </c>
      <c r="E7744" s="3" t="s">
        <v>7102</v>
      </c>
      <c r="F7744" s="3">
        <v>9.0</v>
      </c>
      <c r="G7744" s="3">
        <v>9.0</v>
      </c>
      <c r="H7744" s="3" t="s">
        <v>7715</v>
      </c>
      <c r="I7744" s="3" t="s">
        <v>7716</v>
      </c>
      <c r="J7744" s="3" t="s">
        <v>3464</v>
      </c>
      <c r="K7744" s="3" t="s">
        <v>24</v>
      </c>
      <c r="L7744" s="3">
        <v>14.0</v>
      </c>
      <c r="M7744" s="3" t="s">
        <v>30</v>
      </c>
      <c r="N7744" s="3" t="s">
        <v>7725</v>
      </c>
      <c r="O7744" s="3" t="s">
        <v>85</v>
      </c>
      <c r="P7744" s="4">
        <v>21737.0</v>
      </c>
      <c r="Q7744" s="3" t="s">
        <v>115</v>
      </c>
      <c r="S7744" s="3" t="s">
        <v>34</v>
      </c>
    </row>
    <row r="7745">
      <c r="A7745" s="2">
        <v>42318.714895833335</v>
      </c>
      <c r="B7745" s="3">
        <v>53.0</v>
      </c>
      <c r="C7745" s="3" t="s">
        <v>7101</v>
      </c>
      <c r="D7745" s="3">
        <v>22.0</v>
      </c>
      <c r="E7745" s="3" t="s">
        <v>7102</v>
      </c>
      <c r="F7745" s="3">
        <v>9.0</v>
      </c>
      <c r="G7745" s="3">
        <v>9.0</v>
      </c>
      <c r="H7745" s="3" t="s">
        <v>7715</v>
      </c>
      <c r="I7745" s="3" t="s">
        <v>7716</v>
      </c>
      <c r="J7745" s="3" t="s">
        <v>3464</v>
      </c>
      <c r="K7745" s="3" t="s">
        <v>24</v>
      </c>
      <c r="L7745" s="3">
        <v>15.0</v>
      </c>
      <c r="M7745" s="3" t="s">
        <v>25</v>
      </c>
      <c r="N7745" s="3" t="s">
        <v>7726</v>
      </c>
      <c r="O7745" s="3" t="s">
        <v>1468</v>
      </c>
      <c r="P7745" s="4">
        <v>29496.0</v>
      </c>
      <c r="Q7745" s="3" t="s">
        <v>33</v>
      </c>
      <c r="S7745" s="3" t="s">
        <v>34</v>
      </c>
    </row>
    <row r="7746">
      <c r="A7746" s="2">
        <v>42318.714895833335</v>
      </c>
      <c r="B7746" s="3">
        <v>53.0</v>
      </c>
      <c r="C7746" s="3" t="s">
        <v>7101</v>
      </c>
      <c r="D7746" s="3">
        <v>22.0</v>
      </c>
      <c r="E7746" s="3" t="s">
        <v>7102</v>
      </c>
      <c r="F7746" s="3">
        <v>9.0</v>
      </c>
      <c r="G7746" s="3">
        <v>9.0</v>
      </c>
      <c r="H7746" s="3" t="s">
        <v>7715</v>
      </c>
      <c r="I7746" s="3" t="s">
        <v>7716</v>
      </c>
      <c r="J7746" s="3" t="s">
        <v>3464</v>
      </c>
      <c r="K7746" s="3" t="s">
        <v>24</v>
      </c>
      <c r="L7746" s="3">
        <v>16.0</v>
      </c>
      <c r="M7746" s="3" t="s">
        <v>30</v>
      </c>
      <c r="N7746" s="3" t="s">
        <v>7727</v>
      </c>
      <c r="O7746" s="3" t="s">
        <v>102</v>
      </c>
      <c r="P7746" s="4">
        <v>18185.0</v>
      </c>
      <c r="Q7746" s="3" t="s">
        <v>86</v>
      </c>
      <c r="S7746" s="3" t="s">
        <v>34</v>
      </c>
    </row>
    <row r="7747">
      <c r="A7747" s="2">
        <v>42318.714895833335</v>
      </c>
      <c r="B7747" s="3">
        <v>53.0</v>
      </c>
      <c r="C7747" s="3" t="s">
        <v>7101</v>
      </c>
      <c r="D7747" s="3">
        <v>22.0</v>
      </c>
      <c r="E7747" s="3" t="s">
        <v>7102</v>
      </c>
      <c r="F7747" s="3">
        <v>9.0</v>
      </c>
      <c r="G7747" s="3">
        <v>9.0</v>
      </c>
      <c r="H7747" s="3" t="s">
        <v>7715</v>
      </c>
      <c r="I7747" s="3" t="s">
        <v>7716</v>
      </c>
      <c r="J7747" s="3" t="s">
        <v>3464</v>
      </c>
      <c r="K7747" s="3" t="s">
        <v>24</v>
      </c>
      <c r="L7747" s="3">
        <v>17.0</v>
      </c>
      <c r="M7747" s="3" t="s">
        <v>25</v>
      </c>
      <c r="N7747" s="3" t="s">
        <v>7728</v>
      </c>
      <c r="O7747" s="3" t="s">
        <v>639</v>
      </c>
      <c r="P7747" s="4">
        <v>24232.0</v>
      </c>
      <c r="Q7747" s="3" t="s">
        <v>33</v>
      </c>
      <c r="S7747" s="3" t="s">
        <v>34</v>
      </c>
    </row>
    <row r="7748">
      <c r="A7748" s="2">
        <v>42318.714895833335</v>
      </c>
      <c r="B7748" s="3">
        <v>53.0</v>
      </c>
      <c r="C7748" s="3" t="s">
        <v>7101</v>
      </c>
      <c r="D7748" s="3">
        <v>29.0</v>
      </c>
      <c r="E7748" s="3" t="s">
        <v>7127</v>
      </c>
      <c r="F7748" s="3">
        <v>9.0</v>
      </c>
      <c r="G7748" s="3">
        <v>9.0</v>
      </c>
      <c r="H7748" s="3" t="s">
        <v>7715</v>
      </c>
      <c r="I7748" s="3" t="s">
        <v>7716</v>
      </c>
      <c r="J7748" s="3" t="s">
        <v>3464</v>
      </c>
      <c r="K7748" s="3" t="s">
        <v>24</v>
      </c>
      <c r="L7748" s="3">
        <v>1.0</v>
      </c>
      <c r="M7748" s="3" t="s">
        <v>25</v>
      </c>
      <c r="N7748" s="3" t="s">
        <v>7729</v>
      </c>
      <c r="O7748" s="3" t="s">
        <v>27</v>
      </c>
      <c r="P7748" s="4">
        <v>21214.0</v>
      </c>
      <c r="Q7748" s="3" t="s">
        <v>169</v>
      </c>
      <c r="S7748" s="3" t="s">
        <v>34</v>
      </c>
    </row>
    <row r="7749">
      <c r="A7749" s="2">
        <v>42318.714895833335</v>
      </c>
      <c r="B7749" s="3">
        <v>53.0</v>
      </c>
      <c r="C7749" s="3" t="s">
        <v>7101</v>
      </c>
      <c r="D7749" s="3">
        <v>29.0</v>
      </c>
      <c r="E7749" s="3" t="s">
        <v>7127</v>
      </c>
      <c r="F7749" s="3">
        <v>9.0</v>
      </c>
      <c r="G7749" s="3">
        <v>9.0</v>
      </c>
      <c r="H7749" s="3" t="s">
        <v>7715</v>
      </c>
      <c r="I7749" s="3" t="s">
        <v>7716</v>
      </c>
      <c r="J7749" s="3" t="s">
        <v>3464</v>
      </c>
      <c r="K7749" s="3" t="s">
        <v>24</v>
      </c>
      <c r="L7749" s="3">
        <v>2.0</v>
      </c>
      <c r="M7749" s="3" t="s">
        <v>30</v>
      </c>
      <c r="N7749" s="3" t="s">
        <v>7730</v>
      </c>
      <c r="O7749" s="3" t="s">
        <v>89</v>
      </c>
      <c r="P7749" s="4">
        <v>22860.0</v>
      </c>
      <c r="Q7749" s="3" t="s">
        <v>132</v>
      </c>
      <c r="S7749" s="3" t="s">
        <v>34</v>
      </c>
    </row>
    <row r="7750">
      <c r="A7750" s="2">
        <v>42318.714895833335</v>
      </c>
      <c r="B7750" s="3">
        <v>53.0</v>
      </c>
      <c r="C7750" s="3" t="s">
        <v>7101</v>
      </c>
      <c r="D7750" s="3">
        <v>29.0</v>
      </c>
      <c r="E7750" s="3" t="s">
        <v>7127</v>
      </c>
      <c r="F7750" s="3">
        <v>9.0</v>
      </c>
      <c r="G7750" s="3">
        <v>9.0</v>
      </c>
      <c r="H7750" s="3" t="s">
        <v>7715</v>
      </c>
      <c r="I7750" s="3" t="s">
        <v>7716</v>
      </c>
      <c r="J7750" s="3" t="s">
        <v>3464</v>
      </c>
      <c r="K7750" s="3" t="s">
        <v>24</v>
      </c>
      <c r="L7750" s="3">
        <v>3.0</v>
      </c>
      <c r="M7750" s="3" t="s">
        <v>25</v>
      </c>
      <c r="N7750" s="3" t="s">
        <v>7731</v>
      </c>
      <c r="O7750" s="3" t="s">
        <v>100</v>
      </c>
      <c r="P7750" s="4">
        <v>26081.0</v>
      </c>
      <c r="Q7750" s="3" t="s">
        <v>115</v>
      </c>
      <c r="S7750" s="3" t="s">
        <v>34</v>
      </c>
    </row>
    <row r="7751">
      <c r="A7751" s="2">
        <v>42318.714895833335</v>
      </c>
      <c r="B7751" s="3">
        <v>53.0</v>
      </c>
      <c r="C7751" s="3" t="s">
        <v>7101</v>
      </c>
      <c r="D7751" s="3">
        <v>29.0</v>
      </c>
      <c r="E7751" s="3" t="s">
        <v>7127</v>
      </c>
      <c r="F7751" s="3">
        <v>9.0</v>
      </c>
      <c r="G7751" s="3">
        <v>9.0</v>
      </c>
      <c r="H7751" s="3" t="s">
        <v>7715</v>
      </c>
      <c r="I7751" s="3" t="s">
        <v>7716</v>
      </c>
      <c r="J7751" s="3" t="s">
        <v>3464</v>
      </c>
      <c r="K7751" s="3" t="s">
        <v>24</v>
      </c>
      <c r="L7751" s="3">
        <v>4.0</v>
      </c>
      <c r="M7751" s="3" t="s">
        <v>30</v>
      </c>
      <c r="N7751" s="3" t="s">
        <v>7732</v>
      </c>
      <c r="O7751" s="3" t="s">
        <v>7733</v>
      </c>
      <c r="P7751" s="4">
        <v>26599.0</v>
      </c>
      <c r="Q7751" s="3" t="s">
        <v>28</v>
      </c>
      <c r="S7751" s="3" t="s">
        <v>34</v>
      </c>
    </row>
    <row r="7752">
      <c r="A7752" s="2">
        <v>42318.714895833335</v>
      </c>
      <c r="B7752" s="3">
        <v>53.0</v>
      </c>
      <c r="C7752" s="3" t="s">
        <v>7101</v>
      </c>
      <c r="D7752" s="3">
        <v>29.0</v>
      </c>
      <c r="E7752" s="3" t="s">
        <v>7127</v>
      </c>
      <c r="F7752" s="3">
        <v>9.0</v>
      </c>
      <c r="G7752" s="3">
        <v>9.0</v>
      </c>
      <c r="H7752" s="3" t="s">
        <v>7715</v>
      </c>
      <c r="I7752" s="3" t="s">
        <v>7716</v>
      </c>
      <c r="J7752" s="3" t="s">
        <v>3464</v>
      </c>
      <c r="K7752" s="3" t="s">
        <v>24</v>
      </c>
      <c r="L7752" s="3">
        <v>5.0</v>
      </c>
      <c r="M7752" s="3" t="s">
        <v>25</v>
      </c>
      <c r="N7752" s="3" t="s">
        <v>7734</v>
      </c>
      <c r="O7752" s="3" t="s">
        <v>417</v>
      </c>
      <c r="P7752" s="4">
        <v>20213.0</v>
      </c>
      <c r="Q7752" s="3" t="s">
        <v>189</v>
      </c>
      <c r="S7752" s="3" t="s">
        <v>34</v>
      </c>
    </row>
    <row r="7753">
      <c r="A7753" s="2">
        <v>42318.714895833335</v>
      </c>
      <c r="B7753" s="3">
        <v>53.0</v>
      </c>
      <c r="C7753" s="3" t="s">
        <v>7101</v>
      </c>
      <c r="D7753" s="3">
        <v>29.0</v>
      </c>
      <c r="E7753" s="3" t="s">
        <v>7127</v>
      </c>
      <c r="F7753" s="3">
        <v>9.0</v>
      </c>
      <c r="G7753" s="3">
        <v>9.0</v>
      </c>
      <c r="H7753" s="3" t="s">
        <v>7715</v>
      </c>
      <c r="I7753" s="3" t="s">
        <v>7716</v>
      </c>
      <c r="J7753" s="3" t="s">
        <v>3464</v>
      </c>
      <c r="K7753" s="3" t="s">
        <v>24</v>
      </c>
      <c r="L7753" s="3">
        <v>6.0</v>
      </c>
      <c r="M7753" s="3" t="s">
        <v>30</v>
      </c>
      <c r="N7753" s="3" t="s">
        <v>7452</v>
      </c>
      <c r="O7753" s="3" t="s">
        <v>375</v>
      </c>
      <c r="P7753" s="4">
        <v>20723.0</v>
      </c>
      <c r="Q7753" s="3" t="s">
        <v>86</v>
      </c>
      <c r="S7753" s="3" t="s">
        <v>34</v>
      </c>
    </row>
    <row r="7754">
      <c r="A7754" s="2">
        <v>42318.714895833335</v>
      </c>
      <c r="B7754" s="3">
        <v>53.0</v>
      </c>
      <c r="C7754" s="3" t="s">
        <v>7101</v>
      </c>
      <c r="D7754" s="3">
        <v>29.0</v>
      </c>
      <c r="E7754" s="3" t="s">
        <v>7127</v>
      </c>
      <c r="F7754" s="3">
        <v>9.0</v>
      </c>
      <c r="G7754" s="3">
        <v>9.0</v>
      </c>
      <c r="H7754" s="3" t="s">
        <v>7715</v>
      </c>
      <c r="I7754" s="3" t="s">
        <v>7716</v>
      </c>
      <c r="J7754" s="3" t="s">
        <v>3464</v>
      </c>
      <c r="K7754" s="3" t="s">
        <v>24</v>
      </c>
      <c r="L7754" s="3">
        <v>7.0</v>
      </c>
      <c r="M7754" s="3" t="s">
        <v>25</v>
      </c>
      <c r="N7754" s="3" t="s">
        <v>7735</v>
      </c>
      <c r="O7754" s="3" t="s">
        <v>359</v>
      </c>
      <c r="P7754" s="4">
        <v>23809.0</v>
      </c>
      <c r="Q7754" s="3" t="s">
        <v>75</v>
      </c>
      <c r="S7754" s="3" t="s">
        <v>34</v>
      </c>
    </row>
    <row r="7755">
      <c r="A7755" s="2">
        <v>42318.714895833335</v>
      </c>
      <c r="B7755" s="3">
        <v>53.0</v>
      </c>
      <c r="C7755" s="3" t="s">
        <v>7101</v>
      </c>
      <c r="D7755" s="3">
        <v>29.0</v>
      </c>
      <c r="E7755" s="3" t="s">
        <v>7127</v>
      </c>
      <c r="F7755" s="3">
        <v>9.0</v>
      </c>
      <c r="G7755" s="3">
        <v>9.0</v>
      </c>
      <c r="H7755" s="3" t="s">
        <v>7715</v>
      </c>
      <c r="I7755" s="3" t="s">
        <v>7716</v>
      </c>
      <c r="J7755" s="3" t="s">
        <v>3464</v>
      </c>
      <c r="K7755" s="3" t="s">
        <v>24</v>
      </c>
      <c r="L7755" s="3">
        <v>8.0</v>
      </c>
      <c r="M7755" s="3" t="s">
        <v>30</v>
      </c>
      <c r="N7755" s="3" t="s">
        <v>7736</v>
      </c>
      <c r="O7755" s="3" t="s">
        <v>5252</v>
      </c>
      <c r="P7755" s="4">
        <v>19692.0</v>
      </c>
      <c r="Q7755" s="3" t="s">
        <v>86</v>
      </c>
      <c r="S7755" s="3" t="s">
        <v>34</v>
      </c>
    </row>
    <row r="7756">
      <c r="A7756" s="2">
        <v>42318.714895833335</v>
      </c>
      <c r="B7756" s="3">
        <v>53.0</v>
      </c>
      <c r="C7756" s="3" t="s">
        <v>7101</v>
      </c>
      <c r="D7756" s="3">
        <v>29.0</v>
      </c>
      <c r="E7756" s="3" t="s">
        <v>7127</v>
      </c>
      <c r="F7756" s="3">
        <v>9.0</v>
      </c>
      <c r="G7756" s="3">
        <v>9.0</v>
      </c>
      <c r="H7756" s="3" t="s">
        <v>7715</v>
      </c>
      <c r="I7756" s="3" t="s">
        <v>7716</v>
      </c>
      <c r="J7756" s="3" t="s">
        <v>3464</v>
      </c>
      <c r="K7756" s="3" t="s">
        <v>24</v>
      </c>
      <c r="L7756" s="3">
        <v>9.0</v>
      </c>
      <c r="M7756" s="3" t="s">
        <v>25</v>
      </c>
      <c r="N7756" s="3" t="s">
        <v>7737</v>
      </c>
      <c r="O7756" s="3" t="s">
        <v>6071</v>
      </c>
      <c r="P7756" s="4">
        <v>32069.0</v>
      </c>
      <c r="Q7756" s="3" t="s">
        <v>153</v>
      </c>
      <c r="S7756" s="3" t="s">
        <v>34</v>
      </c>
    </row>
    <row r="7757">
      <c r="A7757" s="2">
        <v>42318.714895833335</v>
      </c>
      <c r="B7757" s="3">
        <v>53.0</v>
      </c>
      <c r="C7757" s="3" t="s">
        <v>7101</v>
      </c>
      <c r="D7757" s="3">
        <v>29.0</v>
      </c>
      <c r="E7757" s="3" t="s">
        <v>7127</v>
      </c>
      <c r="F7757" s="3">
        <v>9.0</v>
      </c>
      <c r="G7757" s="3">
        <v>9.0</v>
      </c>
      <c r="H7757" s="3" t="s">
        <v>7715</v>
      </c>
      <c r="I7757" s="3" t="s">
        <v>7716</v>
      </c>
      <c r="J7757" s="3" t="s">
        <v>3464</v>
      </c>
      <c r="K7757" s="3" t="s">
        <v>24</v>
      </c>
      <c r="L7757" s="3">
        <v>10.0</v>
      </c>
      <c r="M7757" s="3" t="s">
        <v>30</v>
      </c>
      <c r="N7757" s="3" t="s">
        <v>94</v>
      </c>
      <c r="O7757" s="3" t="s">
        <v>1116</v>
      </c>
      <c r="P7757" s="4">
        <v>31226.0</v>
      </c>
      <c r="Q7757" s="3" t="s">
        <v>96</v>
      </c>
      <c r="S7757" s="3" t="s">
        <v>34</v>
      </c>
    </row>
    <row r="7758">
      <c r="A7758" s="2">
        <v>42318.714895833335</v>
      </c>
      <c r="B7758" s="3">
        <v>53.0</v>
      </c>
      <c r="C7758" s="3" t="s">
        <v>7101</v>
      </c>
      <c r="D7758" s="3">
        <v>29.0</v>
      </c>
      <c r="E7758" s="3" t="s">
        <v>7127</v>
      </c>
      <c r="F7758" s="3">
        <v>9.0</v>
      </c>
      <c r="G7758" s="3">
        <v>9.0</v>
      </c>
      <c r="H7758" s="3" t="s">
        <v>7715</v>
      </c>
      <c r="I7758" s="3" t="s">
        <v>7716</v>
      </c>
      <c r="J7758" s="3" t="s">
        <v>3464</v>
      </c>
      <c r="K7758" s="3" t="s">
        <v>24</v>
      </c>
      <c r="L7758" s="3">
        <v>11.0</v>
      </c>
      <c r="M7758" s="3" t="s">
        <v>25</v>
      </c>
      <c r="N7758" s="3" t="s">
        <v>7738</v>
      </c>
      <c r="O7758" s="3" t="s">
        <v>102</v>
      </c>
      <c r="P7758" s="4">
        <v>22616.0</v>
      </c>
      <c r="Q7758" s="3" t="s">
        <v>132</v>
      </c>
      <c r="S7758" s="3" t="s">
        <v>34</v>
      </c>
    </row>
    <row r="7759">
      <c r="A7759" s="2">
        <v>42318.714895833335</v>
      </c>
      <c r="B7759" s="3">
        <v>53.0</v>
      </c>
      <c r="C7759" s="3" t="s">
        <v>7101</v>
      </c>
      <c r="D7759" s="3">
        <v>29.0</v>
      </c>
      <c r="E7759" s="3" t="s">
        <v>7127</v>
      </c>
      <c r="F7759" s="3">
        <v>9.0</v>
      </c>
      <c r="G7759" s="3">
        <v>9.0</v>
      </c>
      <c r="H7759" s="3" t="s">
        <v>7715</v>
      </c>
      <c r="I7759" s="3" t="s">
        <v>7716</v>
      </c>
      <c r="J7759" s="3" t="s">
        <v>3464</v>
      </c>
      <c r="K7759" s="3" t="s">
        <v>24</v>
      </c>
      <c r="L7759" s="3">
        <v>12.0</v>
      </c>
      <c r="M7759" s="3" t="s">
        <v>30</v>
      </c>
      <c r="N7759" s="3" t="s">
        <v>7739</v>
      </c>
      <c r="O7759" s="3" t="s">
        <v>3014</v>
      </c>
      <c r="P7759" s="4">
        <v>27323.0</v>
      </c>
      <c r="Q7759" s="3" t="s">
        <v>132</v>
      </c>
      <c r="S7759" s="3" t="s">
        <v>34</v>
      </c>
    </row>
    <row r="7760">
      <c r="A7760" s="2">
        <v>42318.714895833335</v>
      </c>
      <c r="B7760" s="3">
        <v>53.0</v>
      </c>
      <c r="C7760" s="3" t="s">
        <v>7101</v>
      </c>
      <c r="D7760" s="3">
        <v>29.0</v>
      </c>
      <c r="E7760" s="3" t="s">
        <v>7127</v>
      </c>
      <c r="F7760" s="3">
        <v>9.0</v>
      </c>
      <c r="G7760" s="3">
        <v>9.0</v>
      </c>
      <c r="H7760" s="3" t="s">
        <v>7715</v>
      </c>
      <c r="I7760" s="3" t="s">
        <v>7716</v>
      </c>
      <c r="J7760" s="3" t="s">
        <v>3464</v>
      </c>
      <c r="K7760" s="3" t="s">
        <v>24</v>
      </c>
      <c r="L7760" s="3">
        <v>13.0</v>
      </c>
      <c r="M7760" s="3" t="s">
        <v>25</v>
      </c>
      <c r="N7760" s="3" t="s">
        <v>1384</v>
      </c>
      <c r="O7760" s="3" t="s">
        <v>109</v>
      </c>
      <c r="P7760" s="4">
        <v>21781.0</v>
      </c>
      <c r="Q7760" s="3" t="s">
        <v>189</v>
      </c>
      <c r="S7760" s="3" t="s">
        <v>34</v>
      </c>
    </row>
    <row r="7761">
      <c r="A7761" s="2">
        <v>42318.714895833335</v>
      </c>
      <c r="B7761" s="3">
        <v>53.0</v>
      </c>
      <c r="C7761" s="3" t="s">
        <v>7101</v>
      </c>
      <c r="D7761" s="3">
        <v>29.0</v>
      </c>
      <c r="E7761" s="3" t="s">
        <v>7127</v>
      </c>
      <c r="F7761" s="3">
        <v>9.0</v>
      </c>
      <c r="G7761" s="3">
        <v>9.0</v>
      </c>
      <c r="H7761" s="3" t="s">
        <v>7715</v>
      </c>
      <c r="I7761" s="3" t="s">
        <v>7716</v>
      </c>
      <c r="J7761" s="3" t="s">
        <v>3464</v>
      </c>
      <c r="K7761" s="3" t="s">
        <v>24</v>
      </c>
      <c r="L7761" s="3">
        <v>14.0</v>
      </c>
      <c r="M7761" s="3" t="s">
        <v>30</v>
      </c>
      <c r="N7761" s="3" t="s">
        <v>7740</v>
      </c>
      <c r="O7761" s="3" t="s">
        <v>307</v>
      </c>
      <c r="P7761" s="4">
        <v>21838.0</v>
      </c>
      <c r="Q7761" s="3" t="s">
        <v>145</v>
      </c>
      <c r="S7761" s="3" t="s">
        <v>34</v>
      </c>
    </row>
    <row r="7762">
      <c r="A7762" s="2">
        <v>42318.714895833335</v>
      </c>
      <c r="B7762" s="3">
        <v>53.0</v>
      </c>
      <c r="C7762" s="3" t="s">
        <v>7101</v>
      </c>
      <c r="D7762" s="3">
        <v>29.0</v>
      </c>
      <c r="E7762" s="3" t="s">
        <v>7127</v>
      </c>
      <c r="F7762" s="3">
        <v>9.0</v>
      </c>
      <c r="G7762" s="3">
        <v>9.0</v>
      </c>
      <c r="H7762" s="3" t="s">
        <v>7715</v>
      </c>
      <c r="I7762" s="3" t="s">
        <v>7716</v>
      </c>
      <c r="J7762" s="3" t="s">
        <v>3464</v>
      </c>
      <c r="K7762" s="3" t="s">
        <v>24</v>
      </c>
      <c r="L7762" s="3">
        <v>15.0</v>
      </c>
      <c r="M7762" s="3" t="s">
        <v>25</v>
      </c>
      <c r="N7762" s="3" t="s">
        <v>7741</v>
      </c>
      <c r="O7762" s="3" t="s">
        <v>7742</v>
      </c>
      <c r="P7762" s="4">
        <v>21708.0</v>
      </c>
      <c r="Q7762" s="3" t="s">
        <v>37</v>
      </c>
      <c r="S7762" s="3" t="s">
        <v>34</v>
      </c>
    </row>
    <row r="7763">
      <c r="A7763" s="2">
        <v>42318.714895833335</v>
      </c>
      <c r="B7763" s="3">
        <v>53.0</v>
      </c>
      <c r="C7763" s="3" t="s">
        <v>7101</v>
      </c>
      <c r="D7763" s="3">
        <v>29.0</v>
      </c>
      <c r="E7763" s="3" t="s">
        <v>7127</v>
      </c>
      <c r="F7763" s="3">
        <v>9.0</v>
      </c>
      <c r="G7763" s="3">
        <v>9.0</v>
      </c>
      <c r="H7763" s="3" t="s">
        <v>7715</v>
      </c>
      <c r="I7763" s="3" t="s">
        <v>7716</v>
      </c>
      <c r="J7763" s="3" t="s">
        <v>3464</v>
      </c>
      <c r="K7763" s="3" t="s">
        <v>24</v>
      </c>
      <c r="L7763" s="3">
        <v>16.0</v>
      </c>
      <c r="M7763" s="3" t="s">
        <v>30</v>
      </c>
      <c r="N7763" s="3" t="s">
        <v>7743</v>
      </c>
      <c r="O7763" s="3" t="s">
        <v>375</v>
      </c>
      <c r="P7763" s="4">
        <v>20046.0</v>
      </c>
      <c r="Q7763" s="3" t="s">
        <v>228</v>
      </c>
      <c r="S7763" s="3" t="s">
        <v>34</v>
      </c>
    </row>
    <row r="7764">
      <c r="A7764" s="2">
        <v>42318.714895833335</v>
      </c>
      <c r="B7764" s="3">
        <v>53.0</v>
      </c>
      <c r="C7764" s="3" t="s">
        <v>7101</v>
      </c>
      <c r="D7764" s="3">
        <v>29.0</v>
      </c>
      <c r="E7764" s="3" t="s">
        <v>7127</v>
      </c>
      <c r="F7764" s="3">
        <v>9.0</v>
      </c>
      <c r="G7764" s="3">
        <v>9.0</v>
      </c>
      <c r="H7764" s="3" t="s">
        <v>7715</v>
      </c>
      <c r="I7764" s="3" t="s">
        <v>7716</v>
      </c>
      <c r="J7764" s="3" t="s">
        <v>3464</v>
      </c>
      <c r="K7764" s="3" t="s">
        <v>24</v>
      </c>
      <c r="L7764" s="3">
        <v>17.0</v>
      </c>
      <c r="M7764" s="3" t="s">
        <v>25</v>
      </c>
      <c r="N7764" s="3" t="s">
        <v>7744</v>
      </c>
      <c r="O7764" s="3" t="s">
        <v>956</v>
      </c>
      <c r="P7764" s="4">
        <v>26380.0</v>
      </c>
      <c r="Q7764" s="3" t="s">
        <v>228</v>
      </c>
      <c r="S7764" s="3" t="s">
        <v>34</v>
      </c>
    </row>
    <row r="7765">
      <c r="A7765" s="2">
        <v>42318.714895833335</v>
      </c>
      <c r="B7765" s="3">
        <v>53.0</v>
      </c>
      <c r="C7765" s="3" t="s">
        <v>7101</v>
      </c>
      <c r="D7765" s="3">
        <v>29.0</v>
      </c>
      <c r="E7765" s="3" t="s">
        <v>7127</v>
      </c>
      <c r="F7765" s="3">
        <v>9.0</v>
      </c>
      <c r="G7765" s="3">
        <v>9.0</v>
      </c>
      <c r="H7765" s="3" t="s">
        <v>7715</v>
      </c>
      <c r="I7765" s="3" t="s">
        <v>7716</v>
      </c>
      <c r="J7765" s="3" t="s">
        <v>3464</v>
      </c>
      <c r="K7765" s="3" t="s">
        <v>24</v>
      </c>
      <c r="L7765" s="3">
        <v>18.0</v>
      </c>
      <c r="M7765" s="3" t="s">
        <v>30</v>
      </c>
      <c r="N7765" s="3" t="s">
        <v>7745</v>
      </c>
      <c r="O7765" s="3" t="s">
        <v>1239</v>
      </c>
      <c r="P7765" s="4">
        <v>28097.0</v>
      </c>
      <c r="Q7765" s="3" t="s">
        <v>159</v>
      </c>
      <c r="S7765" s="3" t="s">
        <v>34</v>
      </c>
    </row>
    <row r="7766">
      <c r="A7766" s="2">
        <v>42318.714895833335</v>
      </c>
      <c r="B7766" s="3">
        <v>53.0</v>
      </c>
      <c r="C7766" s="3" t="s">
        <v>7101</v>
      </c>
      <c r="D7766" s="3">
        <v>29.0</v>
      </c>
      <c r="E7766" s="3" t="s">
        <v>7127</v>
      </c>
      <c r="F7766" s="3">
        <v>9.0</v>
      </c>
      <c r="G7766" s="3">
        <v>9.0</v>
      </c>
      <c r="H7766" s="3" t="s">
        <v>7715</v>
      </c>
      <c r="I7766" s="3" t="s">
        <v>7716</v>
      </c>
      <c r="J7766" s="3" t="s">
        <v>3464</v>
      </c>
      <c r="K7766" s="3" t="s">
        <v>24</v>
      </c>
      <c r="L7766" s="3">
        <v>19.0</v>
      </c>
      <c r="M7766" s="3" t="s">
        <v>25</v>
      </c>
      <c r="N7766" s="3" t="s">
        <v>7746</v>
      </c>
      <c r="O7766" s="3" t="s">
        <v>69</v>
      </c>
      <c r="P7766" s="4">
        <v>23097.0</v>
      </c>
      <c r="Q7766" s="3" t="s">
        <v>43</v>
      </c>
      <c r="S7766" s="3" t="s">
        <v>34</v>
      </c>
    </row>
    <row r="7767">
      <c r="A7767" s="2">
        <v>42318.714895833335</v>
      </c>
      <c r="B7767" s="3">
        <v>53.0</v>
      </c>
      <c r="C7767" s="3" t="s">
        <v>7101</v>
      </c>
      <c r="D7767" s="3">
        <v>29.0</v>
      </c>
      <c r="E7767" s="3" t="s">
        <v>7127</v>
      </c>
      <c r="F7767" s="3">
        <v>9.0</v>
      </c>
      <c r="G7767" s="3">
        <v>9.0</v>
      </c>
      <c r="H7767" s="3" t="s">
        <v>7715</v>
      </c>
      <c r="I7767" s="3" t="s">
        <v>7716</v>
      </c>
      <c r="J7767" s="3" t="s">
        <v>3464</v>
      </c>
      <c r="K7767" s="3" t="s">
        <v>24</v>
      </c>
      <c r="L7767" s="3">
        <v>20.0</v>
      </c>
      <c r="M7767" s="3" t="s">
        <v>30</v>
      </c>
      <c r="N7767" s="3" t="s">
        <v>5756</v>
      </c>
      <c r="O7767" s="3" t="s">
        <v>283</v>
      </c>
      <c r="P7767" s="4">
        <v>23586.0</v>
      </c>
      <c r="Q7767" s="3" t="s">
        <v>132</v>
      </c>
      <c r="S7767" s="3" t="s">
        <v>34</v>
      </c>
    </row>
    <row r="7768">
      <c r="A7768" s="2">
        <v>42318.714895833335</v>
      </c>
      <c r="B7768" s="3">
        <v>53.0</v>
      </c>
      <c r="C7768" s="3" t="s">
        <v>7101</v>
      </c>
      <c r="D7768" s="3">
        <v>29.0</v>
      </c>
      <c r="E7768" s="3" t="s">
        <v>7127</v>
      </c>
      <c r="F7768" s="3">
        <v>9.0</v>
      </c>
      <c r="G7768" s="3">
        <v>9.0</v>
      </c>
      <c r="H7768" s="3" t="s">
        <v>7715</v>
      </c>
      <c r="I7768" s="3" t="s">
        <v>7716</v>
      </c>
      <c r="J7768" s="3" t="s">
        <v>3464</v>
      </c>
      <c r="K7768" s="3" t="s">
        <v>24</v>
      </c>
      <c r="L7768" s="3">
        <v>21.0</v>
      </c>
      <c r="M7768" s="3" t="s">
        <v>25</v>
      </c>
      <c r="N7768" s="3" t="s">
        <v>7747</v>
      </c>
      <c r="O7768" s="3" t="s">
        <v>7370</v>
      </c>
      <c r="P7768" s="4">
        <v>34621.0</v>
      </c>
      <c r="Q7768" s="3" t="s">
        <v>191</v>
      </c>
      <c r="S7768" s="3" t="s">
        <v>34</v>
      </c>
    </row>
    <row r="7769">
      <c r="A7769" s="2">
        <v>42318.714895833335</v>
      </c>
      <c r="B7769" s="3">
        <v>53.0</v>
      </c>
      <c r="C7769" s="3" t="s">
        <v>7101</v>
      </c>
      <c r="D7769" s="3">
        <v>29.0</v>
      </c>
      <c r="E7769" s="3" t="s">
        <v>7127</v>
      </c>
      <c r="F7769" s="3">
        <v>9.0</v>
      </c>
      <c r="G7769" s="3">
        <v>9.0</v>
      </c>
      <c r="H7769" s="3" t="s">
        <v>7715</v>
      </c>
      <c r="I7769" s="3" t="s">
        <v>7716</v>
      </c>
      <c r="J7769" s="3" t="s">
        <v>3464</v>
      </c>
      <c r="K7769" s="3" t="s">
        <v>24</v>
      </c>
      <c r="L7769" s="3">
        <v>22.0</v>
      </c>
      <c r="M7769" s="3" t="s">
        <v>30</v>
      </c>
      <c r="N7769" s="3" t="s">
        <v>7748</v>
      </c>
      <c r="O7769" s="3" t="s">
        <v>249</v>
      </c>
      <c r="P7769" s="4">
        <v>19481.0</v>
      </c>
      <c r="Q7769" s="3" t="s">
        <v>86</v>
      </c>
      <c r="S7769" s="3" t="s">
        <v>34</v>
      </c>
    </row>
    <row r="7770">
      <c r="A7770" s="2">
        <v>42318.714895833335</v>
      </c>
      <c r="B7770" s="3">
        <v>53.0</v>
      </c>
      <c r="C7770" s="3" t="s">
        <v>7101</v>
      </c>
      <c r="D7770" s="3">
        <v>29.0</v>
      </c>
      <c r="E7770" s="3" t="s">
        <v>7127</v>
      </c>
      <c r="F7770" s="3">
        <v>9.0</v>
      </c>
      <c r="G7770" s="3">
        <v>9.0</v>
      </c>
      <c r="H7770" s="3" t="s">
        <v>7715</v>
      </c>
      <c r="I7770" s="3" t="s">
        <v>7716</v>
      </c>
      <c r="J7770" s="3" t="s">
        <v>3464</v>
      </c>
      <c r="K7770" s="3" t="s">
        <v>24</v>
      </c>
      <c r="L7770" s="3">
        <v>23.0</v>
      </c>
      <c r="M7770" s="3" t="s">
        <v>25</v>
      </c>
      <c r="N7770" s="3" t="s">
        <v>4712</v>
      </c>
      <c r="O7770" s="3" t="s">
        <v>1456</v>
      </c>
      <c r="P7770" s="4">
        <v>27336.0</v>
      </c>
      <c r="Q7770" s="3" t="s">
        <v>115</v>
      </c>
      <c r="S7770" s="3" t="s">
        <v>34</v>
      </c>
    </row>
    <row r="7771">
      <c r="A7771" s="2">
        <v>42318.714895833335</v>
      </c>
      <c r="B7771" s="3">
        <v>53.0</v>
      </c>
      <c r="C7771" s="3" t="s">
        <v>7101</v>
      </c>
      <c r="D7771" s="3">
        <v>29.0</v>
      </c>
      <c r="E7771" s="3" t="s">
        <v>7127</v>
      </c>
      <c r="F7771" s="3">
        <v>9.0</v>
      </c>
      <c r="G7771" s="3">
        <v>9.0</v>
      </c>
      <c r="H7771" s="3" t="s">
        <v>7715</v>
      </c>
      <c r="I7771" s="3" t="s">
        <v>7716</v>
      </c>
      <c r="J7771" s="3" t="s">
        <v>3464</v>
      </c>
      <c r="K7771" s="3" t="s">
        <v>24</v>
      </c>
      <c r="L7771" s="3">
        <v>24.0</v>
      </c>
      <c r="M7771" s="3" t="s">
        <v>30</v>
      </c>
      <c r="N7771" s="3" t="s">
        <v>7749</v>
      </c>
      <c r="O7771" s="3" t="s">
        <v>7750</v>
      </c>
      <c r="P7771" s="4">
        <v>19011.0</v>
      </c>
      <c r="Q7771" s="3" t="s">
        <v>55</v>
      </c>
      <c r="S7771" s="3" t="s">
        <v>29</v>
      </c>
    </row>
    <row r="7772">
      <c r="A7772" s="2">
        <v>42318.714895833335</v>
      </c>
      <c r="B7772" s="3">
        <v>53.0</v>
      </c>
      <c r="C7772" s="3" t="s">
        <v>7101</v>
      </c>
      <c r="D7772" s="3">
        <v>29.0</v>
      </c>
      <c r="E7772" s="3" t="s">
        <v>7127</v>
      </c>
      <c r="F7772" s="3">
        <v>9.0</v>
      </c>
      <c r="G7772" s="3">
        <v>9.0</v>
      </c>
      <c r="H7772" s="3" t="s">
        <v>7715</v>
      </c>
      <c r="I7772" s="3" t="s">
        <v>7716</v>
      </c>
      <c r="J7772" s="3" t="s">
        <v>3464</v>
      </c>
      <c r="K7772" s="3" t="s">
        <v>24</v>
      </c>
      <c r="L7772" s="3">
        <v>25.0</v>
      </c>
      <c r="M7772" s="3" t="s">
        <v>25</v>
      </c>
      <c r="N7772" s="3" t="s">
        <v>883</v>
      </c>
      <c r="O7772" s="3" t="s">
        <v>281</v>
      </c>
      <c r="P7772" s="4">
        <v>20153.0</v>
      </c>
      <c r="Q7772" s="3" t="s">
        <v>189</v>
      </c>
      <c r="S7772" s="3" t="s">
        <v>34</v>
      </c>
    </row>
    <row r="7773">
      <c r="A7773" s="2">
        <v>42318.714895833335</v>
      </c>
      <c r="B7773" s="3">
        <v>53.0</v>
      </c>
      <c r="C7773" s="3" t="s">
        <v>7101</v>
      </c>
      <c r="D7773" s="3">
        <v>35.0</v>
      </c>
      <c r="E7773" s="3" t="s">
        <v>7158</v>
      </c>
      <c r="F7773" s="3">
        <v>9.0</v>
      </c>
      <c r="G7773" s="3">
        <v>9.0</v>
      </c>
      <c r="H7773" s="3" t="s">
        <v>7715</v>
      </c>
      <c r="I7773" s="3" t="s">
        <v>7716</v>
      </c>
      <c r="J7773" s="3" t="s">
        <v>3464</v>
      </c>
      <c r="K7773" s="3" t="s">
        <v>24</v>
      </c>
      <c r="L7773" s="3">
        <v>1.0</v>
      </c>
      <c r="M7773" s="3" t="s">
        <v>30</v>
      </c>
      <c r="N7773" s="3" t="s">
        <v>7751</v>
      </c>
      <c r="O7773" s="3" t="s">
        <v>2704</v>
      </c>
      <c r="P7773" s="4">
        <v>22202.0</v>
      </c>
      <c r="Q7773" s="3" t="s">
        <v>153</v>
      </c>
      <c r="S7773" s="3" t="s">
        <v>34</v>
      </c>
    </row>
    <row r="7774">
      <c r="A7774" s="2">
        <v>42318.714895833335</v>
      </c>
      <c r="B7774" s="3">
        <v>53.0</v>
      </c>
      <c r="C7774" s="3" t="s">
        <v>7101</v>
      </c>
      <c r="D7774" s="3">
        <v>35.0</v>
      </c>
      <c r="E7774" s="3" t="s">
        <v>7158</v>
      </c>
      <c r="F7774" s="3">
        <v>9.0</v>
      </c>
      <c r="G7774" s="3">
        <v>9.0</v>
      </c>
      <c r="H7774" s="3" t="s">
        <v>7715</v>
      </c>
      <c r="I7774" s="3" t="s">
        <v>7716</v>
      </c>
      <c r="J7774" s="3" t="s">
        <v>3464</v>
      </c>
      <c r="K7774" s="3" t="s">
        <v>24</v>
      </c>
      <c r="L7774" s="3">
        <v>2.0</v>
      </c>
      <c r="M7774" s="3" t="s">
        <v>25</v>
      </c>
      <c r="N7774" s="3" t="s">
        <v>7752</v>
      </c>
      <c r="O7774" s="3" t="s">
        <v>119</v>
      </c>
      <c r="P7774" s="4">
        <v>25153.0</v>
      </c>
      <c r="Q7774" s="3" t="s">
        <v>37</v>
      </c>
      <c r="S7774" s="3" t="s">
        <v>34</v>
      </c>
    </row>
    <row r="7775">
      <c r="A7775" s="2">
        <v>42318.714895833335</v>
      </c>
      <c r="B7775" s="3">
        <v>53.0</v>
      </c>
      <c r="C7775" s="3" t="s">
        <v>7101</v>
      </c>
      <c r="D7775" s="3">
        <v>35.0</v>
      </c>
      <c r="E7775" s="3" t="s">
        <v>7158</v>
      </c>
      <c r="F7775" s="3">
        <v>9.0</v>
      </c>
      <c r="G7775" s="3">
        <v>9.0</v>
      </c>
      <c r="H7775" s="3" t="s">
        <v>7715</v>
      </c>
      <c r="I7775" s="3" t="s">
        <v>7716</v>
      </c>
      <c r="J7775" s="3" t="s">
        <v>3464</v>
      </c>
      <c r="K7775" s="3" t="s">
        <v>24</v>
      </c>
      <c r="L7775" s="3">
        <v>3.0</v>
      </c>
      <c r="M7775" s="3" t="s">
        <v>30</v>
      </c>
      <c r="N7775" s="3" t="s">
        <v>7753</v>
      </c>
      <c r="O7775" s="3" t="s">
        <v>71</v>
      </c>
      <c r="P7775" s="4">
        <v>31036.0</v>
      </c>
      <c r="Q7775" s="3" t="s">
        <v>33</v>
      </c>
      <c r="S7775" s="3" t="s">
        <v>34</v>
      </c>
    </row>
    <row r="7776">
      <c r="A7776" s="2">
        <v>42318.714895833335</v>
      </c>
      <c r="B7776" s="3">
        <v>53.0</v>
      </c>
      <c r="C7776" s="3" t="s">
        <v>7101</v>
      </c>
      <c r="D7776" s="3">
        <v>35.0</v>
      </c>
      <c r="E7776" s="3" t="s">
        <v>7158</v>
      </c>
      <c r="F7776" s="3">
        <v>9.0</v>
      </c>
      <c r="G7776" s="3">
        <v>9.0</v>
      </c>
      <c r="H7776" s="3" t="s">
        <v>7715</v>
      </c>
      <c r="I7776" s="3" t="s">
        <v>7716</v>
      </c>
      <c r="J7776" s="3" t="s">
        <v>3464</v>
      </c>
      <c r="K7776" s="3" t="s">
        <v>24</v>
      </c>
      <c r="L7776" s="3">
        <v>4.0</v>
      </c>
      <c r="M7776" s="3" t="s">
        <v>25</v>
      </c>
      <c r="N7776" s="3" t="s">
        <v>7754</v>
      </c>
      <c r="O7776" s="3" t="s">
        <v>664</v>
      </c>
      <c r="P7776" s="4">
        <v>23286.0</v>
      </c>
      <c r="Q7776" s="3" t="s">
        <v>221</v>
      </c>
      <c r="S7776" s="3" t="s">
        <v>34</v>
      </c>
    </row>
    <row r="7777">
      <c r="A7777" s="2">
        <v>42318.714895833335</v>
      </c>
      <c r="B7777" s="3">
        <v>53.0</v>
      </c>
      <c r="C7777" s="3" t="s">
        <v>7101</v>
      </c>
      <c r="D7777" s="3">
        <v>35.0</v>
      </c>
      <c r="E7777" s="3" t="s">
        <v>7158</v>
      </c>
      <c r="F7777" s="3">
        <v>9.0</v>
      </c>
      <c r="G7777" s="3">
        <v>9.0</v>
      </c>
      <c r="H7777" s="3" t="s">
        <v>7715</v>
      </c>
      <c r="I7777" s="3" t="s">
        <v>7716</v>
      </c>
      <c r="J7777" s="3" t="s">
        <v>3464</v>
      </c>
      <c r="K7777" s="3" t="s">
        <v>24</v>
      </c>
      <c r="L7777" s="3">
        <v>5.0</v>
      </c>
      <c r="M7777" s="3" t="s">
        <v>30</v>
      </c>
      <c r="N7777" s="3" t="s">
        <v>3495</v>
      </c>
      <c r="O7777" s="3" t="s">
        <v>7755</v>
      </c>
      <c r="P7777" s="4">
        <v>23072.0</v>
      </c>
      <c r="Q7777" s="3" t="s">
        <v>132</v>
      </c>
      <c r="S7777" s="3" t="s">
        <v>34</v>
      </c>
    </row>
    <row r="7778">
      <c r="A7778" s="2">
        <v>42318.714895833335</v>
      </c>
      <c r="B7778" s="3">
        <v>53.0</v>
      </c>
      <c r="C7778" s="3" t="s">
        <v>7101</v>
      </c>
      <c r="D7778" s="3">
        <v>35.0</v>
      </c>
      <c r="E7778" s="3" t="s">
        <v>7158</v>
      </c>
      <c r="F7778" s="3">
        <v>9.0</v>
      </c>
      <c r="G7778" s="3">
        <v>9.0</v>
      </c>
      <c r="H7778" s="3" t="s">
        <v>7715</v>
      </c>
      <c r="I7778" s="3" t="s">
        <v>7716</v>
      </c>
      <c r="J7778" s="3" t="s">
        <v>3464</v>
      </c>
      <c r="K7778" s="3" t="s">
        <v>24</v>
      </c>
      <c r="L7778" s="3">
        <v>6.0</v>
      </c>
      <c r="M7778" s="3" t="s">
        <v>25</v>
      </c>
      <c r="N7778" s="3" t="s">
        <v>835</v>
      </c>
      <c r="O7778" s="3" t="s">
        <v>91</v>
      </c>
      <c r="P7778" s="4">
        <v>20586.0</v>
      </c>
      <c r="Q7778" s="3" t="s">
        <v>110</v>
      </c>
      <c r="S7778" s="3" t="s">
        <v>34</v>
      </c>
    </row>
    <row r="7779">
      <c r="A7779" s="2">
        <v>42318.714895833335</v>
      </c>
      <c r="B7779" s="3">
        <v>53.0</v>
      </c>
      <c r="C7779" s="3" t="s">
        <v>7101</v>
      </c>
      <c r="D7779" s="3">
        <v>35.0</v>
      </c>
      <c r="E7779" s="3" t="s">
        <v>7158</v>
      </c>
      <c r="F7779" s="3">
        <v>9.0</v>
      </c>
      <c r="G7779" s="3">
        <v>9.0</v>
      </c>
      <c r="H7779" s="3" t="s">
        <v>7715</v>
      </c>
      <c r="I7779" s="3" t="s">
        <v>7716</v>
      </c>
      <c r="J7779" s="3" t="s">
        <v>3464</v>
      </c>
      <c r="K7779" s="3" t="s">
        <v>24</v>
      </c>
      <c r="L7779" s="3">
        <v>7.0</v>
      </c>
      <c r="M7779" s="3" t="s">
        <v>30</v>
      </c>
      <c r="N7779" s="3" t="s">
        <v>7756</v>
      </c>
      <c r="O7779" s="3" t="s">
        <v>3917</v>
      </c>
      <c r="P7779" s="4">
        <v>32217.0</v>
      </c>
      <c r="Q7779" s="3" t="s">
        <v>55</v>
      </c>
      <c r="S7779" s="3" t="s">
        <v>34</v>
      </c>
    </row>
    <row r="7780">
      <c r="A7780" s="2">
        <v>42318.714895833335</v>
      </c>
      <c r="B7780" s="3">
        <v>53.0</v>
      </c>
      <c r="C7780" s="3" t="s">
        <v>7101</v>
      </c>
      <c r="D7780" s="3">
        <v>35.0</v>
      </c>
      <c r="E7780" s="3" t="s">
        <v>7158</v>
      </c>
      <c r="F7780" s="3">
        <v>9.0</v>
      </c>
      <c r="G7780" s="3">
        <v>9.0</v>
      </c>
      <c r="H7780" s="3" t="s">
        <v>7715</v>
      </c>
      <c r="I7780" s="3" t="s">
        <v>7716</v>
      </c>
      <c r="J7780" s="3" t="s">
        <v>3464</v>
      </c>
      <c r="K7780" s="3" t="s">
        <v>24</v>
      </c>
      <c r="L7780" s="3">
        <v>8.0</v>
      </c>
      <c r="M7780" s="3" t="s">
        <v>25</v>
      </c>
      <c r="N7780" s="3" t="s">
        <v>7757</v>
      </c>
      <c r="O7780" s="3" t="s">
        <v>7758</v>
      </c>
      <c r="P7780" s="4">
        <v>30565.0</v>
      </c>
      <c r="Q7780" s="3" t="s">
        <v>55</v>
      </c>
      <c r="S7780" s="3" t="s">
        <v>34</v>
      </c>
    </row>
    <row r="7781">
      <c r="A7781" s="2">
        <v>42318.714895833335</v>
      </c>
      <c r="B7781" s="3">
        <v>53.0</v>
      </c>
      <c r="C7781" s="3" t="s">
        <v>7101</v>
      </c>
      <c r="D7781" s="3">
        <v>35.0</v>
      </c>
      <c r="E7781" s="3" t="s">
        <v>7158</v>
      </c>
      <c r="F7781" s="3">
        <v>9.0</v>
      </c>
      <c r="G7781" s="3">
        <v>9.0</v>
      </c>
      <c r="H7781" s="3" t="s">
        <v>7715</v>
      </c>
      <c r="I7781" s="3" t="s">
        <v>7716</v>
      </c>
      <c r="J7781" s="3" t="s">
        <v>3464</v>
      </c>
      <c r="K7781" s="3" t="s">
        <v>24</v>
      </c>
      <c r="L7781" s="3">
        <v>9.0</v>
      </c>
      <c r="M7781" s="3" t="s">
        <v>30</v>
      </c>
      <c r="N7781" s="3" t="s">
        <v>7759</v>
      </c>
      <c r="O7781" s="3" t="s">
        <v>7760</v>
      </c>
      <c r="P7781" s="4">
        <v>31680.0</v>
      </c>
      <c r="Q7781" s="3" t="s">
        <v>132</v>
      </c>
      <c r="S7781" s="3" t="s">
        <v>34</v>
      </c>
    </row>
    <row r="7782">
      <c r="A7782" s="2">
        <v>42318.714895833335</v>
      </c>
      <c r="B7782" s="3">
        <v>53.0</v>
      </c>
      <c r="C7782" s="3" t="s">
        <v>7101</v>
      </c>
      <c r="D7782" s="3">
        <v>35.0</v>
      </c>
      <c r="E7782" s="3" t="s">
        <v>7158</v>
      </c>
      <c r="F7782" s="3">
        <v>9.0</v>
      </c>
      <c r="G7782" s="3">
        <v>9.0</v>
      </c>
      <c r="H7782" s="3" t="s">
        <v>7715</v>
      </c>
      <c r="I7782" s="3" t="s">
        <v>7716</v>
      </c>
      <c r="J7782" s="3" t="s">
        <v>3464</v>
      </c>
      <c r="K7782" s="3" t="s">
        <v>24</v>
      </c>
      <c r="L7782" s="3">
        <v>10.0</v>
      </c>
      <c r="M7782" s="3" t="s">
        <v>25</v>
      </c>
      <c r="N7782" s="3" t="s">
        <v>7761</v>
      </c>
      <c r="O7782" s="3" t="s">
        <v>2188</v>
      </c>
      <c r="P7782" s="4">
        <v>26735.0</v>
      </c>
      <c r="Q7782" s="3" t="s">
        <v>228</v>
      </c>
      <c r="S7782" s="3" t="s">
        <v>34</v>
      </c>
    </row>
    <row r="7783">
      <c r="A7783" s="2">
        <v>42318.714895833335</v>
      </c>
      <c r="B7783" s="3">
        <v>53.0</v>
      </c>
      <c r="C7783" s="3" t="s">
        <v>7101</v>
      </c>
      <c r="D7783" s="3">
        <v>35.0</v>
      </c>
      <c r="E7783" s="3" t="s">
        <v>7158</v>
      </c>
      <c r="F7783" s="3">
        <v>9.0</v>
      </c>
      <c r="G7783" s="3">
        <v>9.0</v>
      </c>
      <c r="H7783" s="3" t="s">
        <v>7715</v>
      </c>
      <c r="I7783" s="3" t="s">
        <v>7716</v>
      </c>
      <c r="J7783" s="3" t="s">
        <v>3464</v>
      </c>
      <c r="K7783" s="3" t="s">
        <v>24</v>
      </c>
      <c r="L7783" s="3">
        <v>11.0</v>
      </c>
      <c r="M7783" s="3" t="s">
        <v>30</v>
      </c>
      <c r="N7783" s="3" t="s">
        <v>7762</v>
      </c>
      <c r="O7783" s="3" t="s">
        <v>1893</v>
      </c>
      <c r="P7783" s="4">
        <v>19875.0</v>
      </c>
      <c r="Q7783" s="3" t="s">
        <v>149</v>
      </c>
      <c r="S7783" s="3" t="s">
        <v>29</v>
      </c>
    </row>
    <row r="7784">
      <c r="A7784" s="2">
        <v>42318.714895833335</v>
      </c>
      <c r="B7784" s="3">
        <v>53.0</v>
      </c>
      <c r="C7784" s="3" t="s">
        <v>7101</v>
      </c>
      <c r="D7784" s="3">
        <v>35.0</v>
      </c>
      <c r="E7784" s="3" t="s">
        <v>7158</v>
      </c>
      <c r="F7784" s="3">
        <v>9.0</v>
      </c>
      <c r="G7784" s="3">
        <v>9.0</v>
      </c>
      <c r="H7784" s="3" t="s">
        <v>7715</v>
      </c>
      <c r="I7784" s="3" t="s">
        <v>7716</v>
      </c>
      <c r="J7784" s="3" t="s">
        <v>3464</v>
      </c>
      <c r="K7784" s="3" t="s">
        <v>24</v>
      </c>
      <c r="L7784" s="3">
        <v>12.0</v>
      </c>
      <c r="M7784" s="3" t="s">
        <v>25</v>
      </c>
      <c r="N7784" s="3" t="s">
        <v>4181</v>
      </c>
      <c r="O7784" s="3" t="s">
        <v>822</v>
      </c>
      <c r="P7784" s="4">
        <v>24720.0</v>
      </c>
      <c r="Q7784" s="3" t="s">
        <v>189</v>
      </c>
      <c r="S7784" s="3" t="s">
        <v>34</v>
      </c>
    </row>
    <row r="7785">
      <c r="A7785" s="2">
        <v>42318.714895833335</v>
      </c>
      <c r="B7785" s="3">
        <v>53.0</v>
      </c>
      <c r="C7785" s="3" t="s">
        <v>7101</v>
      </c>
      <c r="D7785" s="3">
        <v>35.0</v>
      </c>
      <c r="E7785" s="3" t="s">
        <v>7158</v>
      </c>
      <c r="F7785" s="3">
        <v>9.0</v>
      </c>
      <c r="G7785" s="3">
        <v>9.0</v>
      </c>
      <c r="H7785" s="3" t="s">
        <v>7715</v>
      </c>
      <c r="I7785" s="3" t="s">
        <v>7716</v>
      </c>
      <c r="J7785" s="3" t="s">
        <v>3464</v>
      </c>
      <c r="K7785" s="3" t="s">
        <v>24</v>
      </c>
      <c r="L7785" s="3">
        <v>13.0</v>
      </c>
      <c r="M7785" s="3" t="s">
        <v>30</v>
      </c>
      <c r="N7785" s="3" t="s">
        <v>7763</v>
      </c>
      <c r="O7785" s="3" t="s">
        <v>5519</v>
      </c>
      <c r="P7785" s="4">
        <v>35216.0</v>
      </c>
      <c r="Q7785" s="3" t="s">
        <v>191</v>
      </c>
      <c r="S7785" s="3" t="s">
        <v>34</v>
      </c>
    </row>
    <row r="7786">
      <c r="A7786" s="2">
        <v>42318.714895833335</v>
      </c>
      <c r="B7786" s="3">
        <v>53.0</v>
      </c>
      <c r="C7786" s="3" t="s">
        <v>7101</v>
      </c>
      <c r="D7786" s="3">
        <v>35.0</v>
      </c>
      <c r="E7786" s="3" t="s">
        <v>7158</v>
      </c>
      <c r="F7786" s="3">
        <v>9.0</v>
      </c>
      <c r="G7786" s="3">
        <v>9.0</v>
      </c>
      <c r="H7786" s="3" t="s">
        <v>7715</v>
      </c>
      <c r="I7786" s="3" t="s">
        <v>7716</v>
      </c>
      <c r="J7786" s="3" t="s">
        <v>3464</v>
      </c>
      <c r="K7786" s="3" t="s">
        <v>24</v>
      </c>
      <c r="L7786" s="3">
        <v>14.0</v>
      </c>
      <c r="M7786" s="3" t="s">
        <v>25</v>
      </c>
      <c r="N7786" s="3" t="s">
        <v>7764</v>
      </c>
      <c r="O7786" s="3" t="s">
        <v>27</v>
      </c>
      <c r="P7786" s="4">
        <v>26246.0</v>
      </c>
      <c r="Q7786" s="3" t="s">
        <v>169</v>
      </c>
      <c r="S7786" s="3" t="s">
        <v>34</v>
      </c>
    </row>
    <row r="7787">
      <c r="A7787" s="2">
        <v>42318.714895833335</v>
      </c>
      <c r="B7787" s="3">
        <v>53.0</v>
      </c>
      <c r="C7787" s="3" t="s">
        <v>7101</v>
      </c>
      <c r="D7787" s="3">
        <v>35.0</v>
      </c>
      <c r="E7787" s="3" t="s">
        <v>7158</v>
      </c>
      <c r="F7787" s="3">
        <v>9.0</v>
      </c>
      <c r="G7787" s="3">
        <v>9.0</v>
      </c>
      <c r="H7787" s="3" t="s">
        <v>7715</v>
      </c>
      <c r="I7787" s="3" t="s">
        <v>7716</v>
      </c>
      <c r="J7787" s="3" t="s">
        <v>3464</v>
      </c>
      <c r="K7787" s="3" t="s">
        <v>24</v>
      </c>
      <c r="L7787" s="3">
        <v>15.0</v>
      </c>
      <c r="M7787" s="3" t="s">
        <v>30</v>
      </c>
      <c r="N7787" s="3" t="s">
        <v>7765</v>
      </c>
      <c r="O7787" s="3" t="s">
        <v>323</v>
      </c>
      <c r="P7787" s="4">
        <v>18997.0</v>
      </c>
      <c r="Q7787" s="3" t="s">
        <v>86</v>
      </c>
      <c r="S7787" s="3" t="s">
        <v>34</v>
      </c>
    </row>
    <row r="7788">
      <c r="A7788" s="2">
        <v>42318.714895833335</v>
      </c>
      <c r="B7788" s="3">
        <v>53.0</v>
      </c>
      <c r="C7788" s="3" t="s">
        <v>7101</v>
      </c>
      <c r="D7788" s="3">
        <v>35.0</v>
      </c>
      <c r="E7788" s="3" t="s">
        <v>7158</v>
      </c>
      <c r="F7788" s="3">
        <v>9.0</v>
      </c>
      <c r="G7788" s="3">
        <v>9.0</v>
      </c>
      <c r="H7788" s="3" t="s">
        <v>7715</v>
      </c>
      <c r="I7788" s="3" t="s">
        <v>7716</v>
      </c>
      <c r="J7788" s="3" t="s">
        <v>3464</v>
      </c>
      <c r="K7788" s="3" t="s">
        <v>24</v>
      </c>
      <c r="L7788" s="3">
        <v>16.0</v>
      </c>
      <c r="M7788" s="3" t="s">
        <v>25</v>
      </c>
      <c r="N7788" s="3" t="s">
        <v>7766</v>
      </c>
      <c r="O7788" s="3" t="s">
        <v>7767</v>
      </c>
      <c r="P7788" s="4">
        <v>23133.0</v>
      </c>
      <c r="Q7788" s="3" t="s">
        <v>132</v>
      </c>
      <c r="S7788" s="3" t="s">
        <v>34</v>
      </c>
    </row>
    <row r="7789">
      <c r="A7789" s="2">
        <v>42318.714895833335</v>
      </c>
      <c r="B7789" s="3">
        <v>53.0</v>
      </c>
      <c r="C7789" s="3" t="s">
        <v>7101</v>
      </c>
      <c r="D7789" s="3">
        <v>35.0</v>
      </c>
      <c r="E7789" s="3" t="s">
        <v>7158</v>
      </c>
      <c r="F7789" s="3">
        <v>9.0</v>
      </c>
      <c r="G7789" s="3">
        <v>9.0</v>
      </c>
      <c r="H7789" s="3" t="s">
        <v>7715</v>
      </c>
      <c r="I7789" s="3" t="s">
        <v>7716</v>
      </c>
      <c r="J7789" s="3" t="s">
        <v>3464</v>
      </c>
      <c r="K7789" s="3" t="s">
        <v>24</v>
      </c>
      <c r="L7789" s="3">
        <v>17.0</v>
      </c>
      <c r="M7789" s="3" t="s">
        <v>30</v>
      </c>
      <c r="N7789" s="3" t="s">
        <v>7768</v>
      </c>
      <c r="O7789" s="3" t="s">
        <v>1759</v>
      </c>
      <c r="P7789" s="4">
        <v>31123.0</v>
      </c>
      <c r="Q7789" s="3" t="s">
        <v>132</v>
      </c>
      <c r="S7789" s="3" t="s">
        <v>34</v>
      </c>
    </row>
    <row r="7790">
      <c r="A7790" s="2">
        <v>42318.714895833335</v>
      </c>
      <c r="B7790" s="3">
        <v>53.0</v>
      </c>
      <c r="C7790" s="3" t="s">
        <v>7101</v>
      </c>
      <c r="D7790" s="3">
        <v>35.0</v>
      </c>
      <c r="E7790" s="3" t="s">
        <v>7158</v>
      </c>
      <c r="F7790" s="3">
        <v>9.0</v>
      </c>
      <c r="G7790" s="3">
        <v>9.0</v>
      </c>
      <c r="H7790" s="3" t="s">
        <v>7715</v>
      </c>
      <c r="I7790" s="3" t="s">
        <v>7716</v>
      </c>
      <c r="J7790" s="3" t="s">
        <v>3464</v>
      </c>
      <c r="K7790" s="3" t="s">
        <v>24</v>
      </c>
      <c r="L7790" s="3">
        <v>18.0</v>
      </c>
      <c r="M7790" s="3" t="s">
        <v>25</v>
      </c>
      <c r="N7790" s="3" t="s">
        <v>7769</v>
      </c>
      <c r="O7790" s="3" t="s">
        <v>91</v>
      </c>
      <c r="P7790" s="4">
        <v>20023.0</v>
      </c>
      <c r="Q7790" s="3" t="s">
        <v>105</v>
      </c>
      <c r="S7790" s="3" t="s">
        <v>34</v>
      </c>
    </row>
    <row r="7791">
      <c r="A7791" s="2">
        <v>42318.714895833335</v>
      </c>
      <c r="B7791" s="3">
        <v>53.0</v>
      </c>
      <c r="C7791" s="3" t="s">
        <v>7101</v>
      </c>
      <c r="D7791" s="3">
        <v>35.0</v>
      </c>
      <c r="E7791" s="3" t="s">
        <v>7158</v>
      </c>
      <c r="F7791" s="3">
        <v>9.0</v>
      </c>
      <c r="G7791" s="3">
        <v>9.0</v>
      </c>
      <c r="H7791" s="3" t="s">
        <v>7715</v>
      </c>
      <c r="I7791" s="3" t="s">
        <v>7716</v>
      </c>
      <c r="J7791" s="3" t="s">
        <v>3464</v>
      </c>
      <c r="K7791" s="3" t="s">
        <v>24</v>
      </c>
      <c r="L7791" s="3">
        <v>19.0</v>
      </c>
      <c r="M7791" s="3" t="s">
        <v>30</v>
      </c>
      <c r="N7791" s="3" t="s">
        <v>7770</v>
      </c>
      <c r="O7791" s="3" t="s">
        <v>336</v>
      </c>
      <c r="P7791" s="4">
        <v>26034.0</v>
      </c>
      <c r="Q7791" s="3" t="s">
        <v>33</v>
      </c>
      <c r="S7791" s="3" t="s">
        <v>34</v>
      </c>
    </row>
    <row r="7792">
      <c r="A7792" s="2">
        <v>42318.714895833335</v>
      </c>
      <c r="B7792" s="3">
        <v>53.0</v>
      </c>
      <c r="C7792" s="3" t="s">
        <v>7101</v>
      </c>
      <c r="D7792" s="3">
        <v>35.0</v>
      </c>
      <c r="E7792" s="3" t="s">
        <v>7158</v>
      </c>
      <c r="F7792" s="3">
        <v>9.0</v>
      </c>
      <c r="G7792" s="3">
        <v>9.0</v>
      </c>
      <c r="H7792" s="3" t="s">
        <v>7715</v>
      </c>
      <c r="I7792" s="3" t="s">
        <v>7716</v>
      </c>
      <c r="J7792" s="3" t="s">
        <v>3464</v>
      </c>
      <c r="K7792" s="3" t="s">
        <v>24</v>
      </c>
      <c r="L7792" s="3">
        <v>20.0</v>
      </c>
      <c r="M7792" s="3" t="s">
        <v>25</v>
      </c>
      <c r="N7792" s="3" t="s">
        <v>7751</v>
      </c>
      <c r="O7792" s="3" t="s">
        <v>477</v>
      </c>
      <c r="P7792" s="4">
        <v>23400.0</v>
      </c>
      <c r="Q7792" s="3" t="s">
        <v>79</v>
      </c>
      <c r="S7792" s="3" t="s">
        <v>34</v>
      </c>
    </row>
    <row r="7793">
      <c r="A7793" s="2">
        <v>42318.714895833335</v>
      </c>
      <c r="B7793" s="3">
        <v>53.0</v>
      </c>
      <c r="C7793" s="3" t="s">
        <v>7101</v>
      </c>
      <c r="D7793" s="3">
        <v>35.0</v>
      </c>
      <c r="E7793" s="3" t="s">
        <v>7158</v>
      </c>
      <c r="F7793" s="3">
        <v>9.0</v>
      </c>
      <c r="G7793" s="3">
        <v>9.0</v>
      </c>
      <c r="H7793" s="3" t="s">
        <v>7715</v>
      </c>
      <c r="I7793" s="3" t="s">
        <v>7716</v>
      </c>
      <c r="J7793" s="3" t="s">
        <v>3464</v>
      </c>
      <c r="K7793" s="3" t="s">
        <v>24</v>
      </c>
      <c r="L7793" s="3">
        <v>21.0</v>
      </c>
      <c r="M7793" s="3" t="s">
        <v>30</v>
      </c>
      <c r="N7793" s="3" t="s">
        <v>7771</v>
      </c>
      <c r="O7793" s="3" t="s">
        <v>452</v>
      </c>
      <c r="P7793" s="4">
        <v>16764.0</v>
      </c>
      <c r="Q7793" s="3" t="s">
        <v>86</v>
      </c>
      <c r="S7793" s="3" t="s">
        <v>34</v>
      </c>
    </row>
    <row r="7794">
      <c r="A7794" s="2">
        <v>42318.714895833335</v>
      </c>
      <c r="B7794" s="3">
        <v>53.0</v>
      </c>
      <c r="C7794" s="3" t="s">
        <v>7101</v>
      </c>
      <c r="D7794" s="3">
        <v>35.0</v>
      </c>
      <c r="E7794" s="3" t="s">
        <v>7158</v>
      </c>
      <c r="F7794" s="3">
        <v>9.0</v>
      </c>
      <c r="G7794" s="3">
        <v>9.0</v>
      </c>
      <c r="H7794" s="3" t="s">
        <v>7715</v>
      </c>
      <c r="I7794" s="3" t="s">
        <v>7716</v>
      </c>
      <c r="J7794" s="3" t="s">
        <v>3464</v>
      </c>
      <c r="K7794" s="3" t="s">
        <v>24</v>
      </c>
      <c r="L7794" s="3">
        <v>22.0</v>
      </c>
      <c r="M7794" s="3" t="s">
        <v>25</v>
      </c>
      <c r="N7794" s="3" t="s">
        <v>2617</v>
      </c>
      <c r="O7794" s="3" t="s">
        <v>95</v>
      </c>
      <c r="P7794" s="4">
        <v>19748.0</v>
      </c>
      <c r="Q7794" s="3" t="s">
        <v>28</v>
      </c>
      <c r="S7794" s="3" t="s">
        <v>34</v>
      </c>
    </row>
    <row r="7795">
      <c r="A7795" s="2">
        <v>42318.714895833335</v>
      </c>
      <c r="B7795" s="3">
        <v>53.0</v>
      </c>
      <c r="C7795" s="3" t="s">
        <v>7101</v>
      </c>
      <c r="D7795" s="3">
        <v>35.0</v>
      </c>
      <c r="E7795" s="3" t="s">
        <v>7158</v>
      </c>
      <c r="F7795" s="3">
        <v>9.0</v>
      </c>
      <c r="G7795" s="3">
        <v>9.0</v>
      </c>
      <c r="H7795" s="3" t="s">
        <v>7715</v>
      </c>
      <c r="I7795" s="3" t="s">
        <v>7716</v>
      </c>
      <c r="J7795" s="3" t="s">
        <v>3464</v>
      </c>
      <c r="K7795" s="3" t="s">
        <v>24</v>
      </c>
      <c r="L7795" s="3">
        <v>23.0</v>
      </c>
      <c r="M7795" s="3" t="s">
        <v>30</v>
      </c>
      <c r="N7795" s="3" t="s">
        <v>7772</v>
      </c>
      <c r="O7795" s="3" t="s">
        <v>51</v>
      </c>
      <c r="P7795" s="4">
        <v>28770.0</v>
      </c>
      <c r="Q7795" s="3" t="s">
        <v>40</v>
      </c>
      <c r="S7795" s="3" t="s">
        <v>29</v>
      </c>
    </row>
    <row r="7796">
      <c r="A7796" s="2">
        <v>42318.714895833335</v>
      </c>
      <c r="B7796" s="3">
        <v>53.0</v>
      </c>
      <c r="C7796" s="3" t="s">
        <v>7101</v>
      </c>
      <c r="D7796" s="3">
        <v>35.0</v>
      </c>
      <c r="E7796" s="3" t="s">
        <v>7158</v>
      </c>
      <c r="F7796" s="3">
        <v>9.0</v>
      </c>
      <c r="G7796" s="3">
        <v>9.0</v>
      </c>
      <c r="H7796" s="3" t="s">
        <v>7715</v>
      </c>
      <c r="I7796" s="3" t="s">
        <v>7716</v>
      </c>
      <c r="J7796" s="3" t="s">
        <v>3464</v>
      </c>
      <c r="K7796" s="3" t="s">
        <v>24</v>
      </c>
      <c r="L7796" s="3">
        <v>24.0</v>
      </c>
      <c r="M7796" s="3" t="s">
        <v>25</v>
      </c>
      <c r="N7796" s="3" t="s">
        <v>7773</v>
      </c>
      <c r="O7796" s="3" t="s">
        <v>218</v>
      </c>
      <c r="P7796" s="4">
        <v>22153.0</v>
      </c>
      <c r="Q7796" s="3" t="s">
        <v>52</v>
      </c>
      <c r="S7796" s="3" t="s">
        <v>34</v>
      </c>
    </row>
    <row r="7797">
      <c r="A7797" s="2">
        <v>42318.714895833335</v>
      </c>
      <c r="B7797" s="3">
        <v>53.0</v>
      </c>
      <c r="C7797" s="3" t="s">
        <v>7101</v>
      </c>
      <c r="D7797" s="3">
        <v>35.0</v>
      </c>
      <c r="E7797" s="3" t="s">
        <v>7158</v>
      </c>
      <c r="F7797" s="3">
        <v>9.0</v>
      </c>
      <c r="G7797" s="3">
        <v>9.0</v>
      </c>
      <c r="H7797" s="3" t="s">
        <v>7715</v>
      </c>
      <c r="I7797" s="3" t="s">
        <v>7716</v>
      </c>
      <c r="J7797" s="3" t="s">
        <v>3464</v>
      </c>
      <c r="K7797" s="3" t="s">
        <v>24</v>
      </c>
      <c r="L7797" s="3">
        <v>25.0</v>
      </c>
      <c r="M7797" s="3" t="s">
        <v>30</v>
      </c>
      <c r="N7797" s="3" t="s">
        <v>7156</v>
      </c>
      <c r="O7797" s="3" t="s">
        <v>633</v>
      </c>
      <c r="P7797" s="4">
        <v>17679.0</v>
      </c>
      <c r="Q7797" s="3" t="s">
        <v>86</v>
      </c>
      <c r="S7797" s="3" t="s">
        <v>34</v>
      </c>
    </row>
    <row r="7798">
      <c r="A7798" s="2">
        <v>42318.714895833335</v>
      </c>
      <c r="B7798" s="3">
        <v>53.0</v>
      </c>
      <c r="C7798" s="3" t="s">
        <v>7101</v>
      </c>
      <c r="D7798" s="3">
        <v>35.0</v>
      </c>
      <c r="E7798" s="3" t="s">
        <v>7158</v>
      </c>
      <c r="F7798" s="3">
        <v>9.0</v>
      </c>
      <c r="G7798" s="3">
        <v>9.0</v>
      </c>
      <c r="H7798" s="3" t="s">
        <v>7715</v>
      </c>
      <c r="I7798" s="3" t="s">
        <v>7716</v>
      </c>
      <c r="J7798" s="3" t="s">
        <v>3464</v>
      </c>
      <c r="K7798" s="3" t="s">
        <v>24</v>
      </c>
      <c r="L7798" s="3">
        <v>26.0</v>
      </c>
      <c r="M7798" s="3" t="s">
        <v>25</v>
      </c>
      <c r="N7798" s="3" t="s">
        <v>7774</v>
      </c>
      <c r="O7798" s="3" t="s">
        <v>7197</v>
      </c>
      <c r="P7798" s="4">
        <v>27377.0</v>
      </c>
      <c r="Q7798" s="3" t="s">
        <v>79</v>
      </c>
      <c r="S7798" s="3" t="s">
        <v>34</v>
      </c>
    </row>
    <row r="7799">
      <c r="A7799" s="2">
        <v>42318.714895833335</v>
      </c>
      <c r="B7799" s="3">
        <v>53.0</v>
      </c>
      <c r="C7799" s="3" t="s">
        <v>7101</v>
      </c>
      <c r="D7799" s="3">
        <v>35.0</v>
      </c>
      <c r="E7799" s="3" t="s">
        <v>7158</v>
      </c>
      <c r="F7799" s="3">
        <v>9.0</v>
      </c>
      <c r="G7799" s="3">
        <v>9.0</v>
      </c>
      <c r="H7799" s="3" t="s">
        <v>7715</v>
      </c>
      <c r="I7799" s="3" t="s">
        <v>7716</v>
      </c>
      <c r="J7799" s="3" t="s">
        <v>3464</v>
      </c>
      <c r="K7799" s="3" t="s">
        <v>24</v>
      </c>
      <c r="L7799" s="3">
        <v>27.0</v>
      </c>
      <c r="M7799" s="3" t="s">
        <v>30</v>
      </c>
      <c r="N7799" s="3" t="s">
        <v>7775</v>
      </c>
      <c r="O7799" s="3" t="s">
        <v>2128</v>
      </c>
      <c r="P7799" s="4">
        <v>19231.0</v>
      </c>
      <c r="Q7799" s="3" t="s">
        <v>60</v>
      </c>
      <c r="S7799" s="3" t="s">
        <v>29</v>
      </c>
    </row>
    <row r="7800">
      <c r="A7800" s="2">
        <v>42318.714895833335</v>
      </c>
      <c r="B7800" s="3">
        <v>53.0</v>
      </c>
      <c r="C7800" s="3" t="s">
        <v>7101</v>
      </c>
      <c r="D7800" s="3">
        <v>35.0</v>
      </c>
      <c r="E7800" s="3" t="s">
        <v>7158</v>
      </c>
      <c r="F7800" s="3">
        <v>9.0</v>
      </c>
      <c r="G7800" s="3">
        <v>9.0</v>
      </c>
      <c r="H7800" s="3" t="s">
        <v>7715</v>
      </c>
      <c r="I7800" s="3" t="s">
        <v>7716</v>
      </c>
      <c r="J7800" s="3" t="s">
        <v>3464</v>
      </c>
      <c r="K7800" s="3" t="s">
        <v>24</v>
      </c>
      <c r="L7800" s="3">
        <v>28.0</v>
      </c>
      <c r="M7800" s="3" t="s">
        <v>25</v>
      </c>
      <c r="N7800" s="3" t="s">
        <v>7776</v>
      </c>
      <c r="O7800" s="3" t="s">
        <v>69</v>
      </c>
      <c r="P7800" s="4">
        <v>19294.0</v>
      </c>
      <c r="Q7800" s="3" t="s">
        <v>55</v>
      </c>
      <c r="S7800" s="3" t="s">
        <v>34</v>
      </c>
    </row>
    <row r="7801">
      <c r="A7801" s="2">
        <v>42318.714895833335</v>
      </c>
      <c r="B7801" s="3">
        <v>53.0</v>
      </c>
      <c r="C7801" s="3" t="s">
        <v>7101</v>
      </c>
      <c r="D7801" s="3">
        <v>56.0</v>
      </c>
      <c r="E7801" s="3" t="s">
        <v>7193</v>
      </c>
      <c r="F7801" s="3">
        <v>9.0</v>
      </c>
      <c r="G7801" s="3">
        <v>9.0</v>
      </c>
      <c r="H7801" s="3" t="s">
        <v>7715</v>
      </c>
      <c r="I7801" s="3" t="s">
        <v>7716</v>
      </c>
      <c r="J7801" s="3" t="s">
        <v>3464</v>
      </c>
      <c r="K7801" s="3" t="s">
        <v>24</v>
      </c>
      <c r="L7801" s="3">
        <v>1.0</v>
      </c>
      <c r="M7801" s="3" t="s">
        <v>30</v>
      </c>
      <c r="N7801" s="3" t="s">
        <v>7777</v>
      </c>
      <c r="O7801" s="3" t="s">
        <v>67</v>
      </c>
      <c r="P7801" s="4">
        <v>24282.0</v>
      </c>
      <c r="Q7801" s="3" t="s">
        <v>115</v>
      </c>
      <c r="S7801" s="3" t="s">
        <v>34</v>
      </c>
    </row>
    <row r="7802">
      <c r="A7802" s="2">
        <v>42318.714895833335</v>
      </c>
      <c r="B7802" s="3">
        <v>53.0</v>
      </c>
      <c r="C7802" s="3" t="s">
        <v>7101</v>
      </c>
      <c r="D7802" s="3">
        <v>56.0</v>
      </c>
      <c r="E7802" s="3" t="s">
        <v>7193</v>
      </c>
      <c r="F7802" s="3">
        <v>9.0</v>
      </c>
      <c r="G7802" s="3">
        <v>9.0</v>
      </c>
      <c r="H7802" s="3" t="s">
        <v>7715</v>
      </c>
      <c r="I7802" s="3" t="s">
        <v>7716</v>
      </c>
      <c r="J7802" s="3" t="s">
        <v>3464</v>
      </c>
      <c r="K7802" s="3" t="s">
        <v>24</v>
      </c>
      <c r="L7802" s="3">
        <v>2.0</v>
      </c>
      <c r="M7802" s="3" t="s">
        <v>25</v>
      </c>
      <c r="N7802" s="3" t="s">
        <v>7778</v>
      </c>
      <c r="O7802" s="3" t="s">
        <v>401</v>
      </c>
      <c r="P7802" s="4">
        <v>28228.0</v>
      </c>
      <c r="Q7802" s="3" t="s">
        <v>72</v>
      </c>
      <c r="S7802" s="3" t="s">
        <v>34</v>
      </c>
    </row>
    <row r="7803">
      <c r="A7803" s="2">
        <v>42318.714895833335</v>
      </c>
      <c r="B7803" s="3">
        <v>53.0</v>
      </c>
      <c r="C7803" s="3" t="s">
        <v>7101</v>
      </c>
      <c r="D7803" s="3">
        <v>56.0</v>
      </c>
      <c r="E7803" s="3" t="s">
        <v>7193</v>
      </c>
      <c r="F7803" s="3">
        <v>9.0</v>
      </c>
      <c r="G7803" s="3">
        <v>9.0</v>
      </c>
      <c r="H7803" s="3" t="s">
        <v>7715</v>
      </c>
      <c r="I7803" s="3" t="s">
        <v>7716</v>
      </c>
      <c r="J7803" s="3" t="s">
        <v>3464</v>
      </c>
      <c r="K7803" s="3" t="s">
        <v>24</v>
      </c>
      <c r="L7803" s="3">
        <v>3.0</v>
      </c>
      <c r="M7803" s="3" t="s">
        <v>30</v>
      </c>
      <c r="N7803" s="3" t="s">
        <v>7779</v>
      </c>
      <c r="O7803" s="3" t="s">
        <v>7370</v>
      </c>
      <c r="P7803" s="4">
        <v>28202.0</v>
      </c>
      <c r="Q7803" s="3" t="s">
        <v>352</v>
      </c>
      <c r="S7803" s="3" t="s">
        <v>34</v>
      </c>
    </row>
    <row r="7804">
      <c r="A7804" s="2">
        <v>42318.714895833335</v>
      </c>
      <c r="B7804" s="3">
        <v>53.0</v>
      </c>
      <c r="C7804" s="3" t="s">
        <v>7101</v>
      </c>
      <c r="D7804" s="3">
        <v>56.0</v>
      </c>
      <c r="E7804" s="3" t="s">
        <v>7193</v>
      </c>
      <c r="F7804" s="3">
        <v>9.0</v>
      </c>
      <c r="G7804" s="3">
        <v>9.0</v>
      </c>
      <c r="H7804" s="3" t="s">
        <v>7715</v>
      </c>
      <c r="I7804" s="3" t="s">
        <v>7716</v>
      </c>
      <c r="J7804" s="3" t="s">
        <v>3464</v>
      </c>
      <c r="K7804" s="3" t="s">
        <v>24</v>
      </c>
      <c r="L7804" s="3">
        <v>4.0</v>
      </c>
      <c r="M7804" s="3" t="s">
        <v>25</v>
      </c>
      <c r="N7804" s="3" t="s">
        <v>7780</v>
      </c>
      <c r="O7804" s="3" t="s">
        <v>1819</v>
      </c>
      <c r="P7804" s="4">
        <v>19285.0</v>
      </c>
      <c r="Q7804" s="3" t="s">
        <v>105</v>
      </c>
      <c r="R7804" s="3" t="s">
        <v>1134</v>
      </c>
      <c r="S7804" s="3" t="s">
        <v>34</v>
      </c>
    </row>
    <row r="7805">
      <c r="A7805" s="2">
        <v>42318.714895833335</v>
      </c>
      <c r="B7805" s="3">
        <v>53.0</v>
      </c>
      <c r="C7805" s="3" t="s">
        <v>7101</v>
      </c>
      <c r="D7805" s="3">
        <v>56.0</v>
      </c>
      <c r="E7805" s="3" t="s">
        <v>7193</v>
      </c>
      <c r="F7805" s="3">
        <v>9.0</v>
      </c>
      <c r="G7805" s="3">
        <v>9.0</v>
      </c>
      <c r="H7805" s="3" t="s">
        <v>7715</v>
      </c>
      <c r="I7805" s="3" t="s">
        <v>7716</v>
      </c>
      <c r="J7805" s="3" t="s">
        <v>3464</v>
      </c>
      <c r="K7805" s="3" t="s">
        <v>24</v>
      </c>
      <c r="L7805" s="3">
        <v>5.0</v>
      </c>
      <c r="M7805" s="3" t="s">
        <v>30</v>
      </c>
      <c r="N7805" s="3" t="s">
        <v>7781</v>
      </c>
      <c r="O7805" s="3" t="s">
        <v>323</v>
      </c>
      <c r="P7805" s="4">
        <v>21352.0</v>
      </c>
      <c r="Q7805" s="3" t="s">
        <v>153</v>
      </c>
      <c r="S7805" s="3" t="s">
        <v>34</v>
      </c>
    </row>
    <row r="7806">
      <c r="A7806" s="2">
        <v>42318.714895833335</v>
      </c>
      <c r="B7806" s="3">
        <v>53.0</v>
      </c>
      <c r="C7806" s="3" t="s">
        <v>7101</v>
      </c>
      <c r="D7806" s="3">
        <v>56.0</v>
      </c>
      <c r="E7806" s="3" t="s">
        <v>7193</v>
      </c>
      <c r="F7806" s="3">
        <v>9.0</v>
      </c>
      <c r="G7806" s="3">
        <v>9.0</v>
      </c>
      <c r="H7806" s="3" t="s">
        <v>7715</v>
      </c>
      <c r="I7806" s="3" t="s">
        <v>7716</v>
      </c>
      <c r="J7806" s="3" t="s">
        <v>3464</v>
      </c>
      <c r="K7806" s="3" t="s">
        <v>24</v>
      </c>
      <c r="L7806" s="3">
        <v>6.0</v>
      </c>
      <c r="M7806" s="3" t="s">
        <v>25</v>
      </c>
      <c r="N7806" s="3" t="s">
        <v>7782</v>
      </c>
      <c r="O7806" s="3" t="s">
        <v>664</v>
      </c>
      <c r="P7806" s="4">
        <v>25275.0</v>
      </c>
      <c r="Q7806" s="3" t="s">
        <v>149</v>
      </c>
      <c r="S7806" s="3" t="s">
        <v>34</v>
      </c>
    </row>
    <row r="7807">
      <c r="A7807" s="2">
        <v>42318.714895833335</v>
      </c>
      <c r="B7807" s="3">
        <v>53.0</v>
      </c>
      <c r="C7807" s="3" t="s">
        <v>7101</v>
      </c>
      <c r="D7807" s="3">
        <v>56.0</v>
      </c>
      <c r="E7807" s="3" t="s">
        <v>7193</v>
      </c>
      <c r="F7807" s="3">
        <v>9.0</v>
      </c>
      <c r="G7807" s="3">
        <v>9.0</v>
      </c>
      <c r="H7807" s="3" t="s">
        <v>7715</v>
      </c>
      <c r="I7807" s="3" t="s">
        <v>7716</v>
      </c>
      <c r="J7807" s="3" t="s">
        <v>3464</v>
      </c>
      <c r="K7807" s="3" t="s">
        <v>24</v>
      </c>
      <c r="L7807" s="3">
        <v>7.0</v>
      </c>
      <c r="M7807" s="3" t="s">
        <v>30</v>
      </c>
      <c r="N7807" s="3" t="s">
        <v>7783</v>
      </c>
      <c r="O7807" s="3" t="s">
        <v>71</v>
      </c>
      <c r="P7807" s="4">
        <v>21444.0</v>
      </c>
      <c r="Q7807" s="3" t="s">
        <v>132</v>
      </c>
      <c r="S7807" s="3" t="s">
        <v>34</v>
      </c>
    </row>
    <row r="7808">
      <c r="A7808" s="2">
        <v>42318.714895833335</v>
      </c>
      <c r="B7808" s="3">
        <v>53.0</v>
      </c>
      <c r="C7808" s="3" t="s">
        <v>7101</v>
      </c>
      <c r="D7808" s="3">
        <v>56.0</v>
      </c>
      <c r="E7808" s="3" t="s">
        <v>7193</v>
      </c>
      <c r="F7808" s="3">
        <v>9.0</v>
      </c>
      <c r="G7808" s="3">
        <v>9.0</v>
      </c>
      <c r="H7808" s="3" t="s">
        <v>7715</v>
      </c>
      <c r="I7808" s="3" t="s">
        <v>7716</v>
      </c>
      <c r="J7808" s="3" t="s">
        <v>3464</v>
      </c>
      <c r="K7808" s="3" t="s">
        <v>24</v>
      </c>
      <c r="L7808" s="3">
        <v>8.0</v>
      </c>
      <c r="M7808" s="3" t="s">
        <v>25</v>
      </c>
      <c r="N7808" s="3" t="s">
        <v>3153</v>
      </c>
      <c r="O7808" s="3" t="s">
        <v>319</v>
      </c>
      <c r="P7808" s="4">
        <v>29797.0</v>
      </c>
      <c r="Q7808" s="3" t="s">
        <v>33</v>
      </c>
      <c r="S7808" s="3" t="s">
        <v>34</v>
      </c>
    </row>
    <row r="7809">
      <c r="A7809" s="2">
        <v>42318.714895833335</v>
      </c>
      <c r="B7809" s="3">
        <v>53.0</v>
      </c>
      <c r="C7809" s="3" t="s">
        <v>7101</v>
      </c>
      <c r="D7809" s="3">
        <v>56.0</v>
      </c>
      <c r="E7809" s="3" t="s">
        <v>7193</v>
      </c>
      <c r="F7809" s="3">
        <v>9.0</v>
      </c>
      <c r="G7809" s="3">
        <v>9.0</v>
      </c>
      <c r="H7809" s="3" t="s">
        <v>7715</v>
      </c>
      <c r="I7809" s="3" t="s">
        <v>7716</v>
      </c>
      <c r="J7809" s="3" t="s">
        <v>3464</v>
      </c>
      <c r="K7809" s="3" t="s">
        <v>24</v>
      </c>
      <c r="L7809" s="3">
        <v>9.0</v>
      </c>
      <c r="M7809" s="3" t="s">
        <v>30</v>
      </c>
      <c r="N7809" s="3" t="s">
        <v>94</v>
      </c>
      <c r="O7809" s="3" t="s">
        <v>139</v>
      </c>
      <c r="P7809" s="4">
        <v>33038.0</v>
      </c>
      <c r="Q7809" s="3" t="s">
        <v>72</v>
      </c>
      <c r="S7809" s="3" t="s">
        <v>34</v>
      </c>
    </row>
    <row r="7810">
      <c r="A7810" s="2">
        <v>42318.714895833335</v>
      </c>
      <c r="B7810" s="3">
        <v>53.0</v>
      </c>
      <c r="C7810" s="3" t="s">
        <v>7101</v>
      </c>
      <c r="D7810" s="3">
        <v>56.0</v>
      </c>
      <c r="E7810" s="3" t="s">
        <v>7193</v>
      </c>
      <c r="F7810" s="3">
        <v>9.0</v>
      </c>
      <c r="G7810" s="3">
        <v>9.0</v>
      </c>
      <c r="H7810" s="3" t="s">
        <v>7715</v>
      </c>
      <c r="I7810" s="3" t="s">
        <v>7716</v>
      </c>
      <c r="J7810" s="3" t="s">
        <v>3464</v>
      </c>
      <c r="K7810" s="3" t="s">
        <v>24</v>
      </c>
      <c r="L7810" s="3">
        <v>10.0</v>
      </c>
      <c r="M7810" s="3" t="s">
        <v>25</v>
      </c>
      <c r="N7810" s="3" t="s">
        <v>835</v>
      </c>
      <c r="O7810" s="3" t="s">
        <v>359</v>
      </c>
      <c r="P7810" s="4">
        <v>26968.0</v>
      </c>
      <c r="Q7810" s="3" t="s">
        <v>132</v>
      </c>
      <c r="S7810" s="3" t="s">
        <v>34</v>
      </c>
    </row>
    <row r="7811">
      <c r="A7811" s="2">
        <v>42318.714895833335</v>
      </c>
      <c r="B7811" s="3">
        <v>53.0</v>
      </c>
      <c r="C7811" s="3" t="s">
        <v>7101</v>
      </c>
      <c r="D7811" s="3">
        <v>56.0</v>
      </c>
      <c r="E7811" s="3" t="s">
        <v>7193</v>
      </c>
      <c r="F7811" s="3">
        <v>9.0</v>
      </c>
      <c r="G7811" s="3">
        <v>9.0</v>
      </c>
      <c r="H7811" s="3" t="s">
        <v>7715</v>
      </c>
      <c r="I7811" s="3" t="s">
        <v>7716</v>
      </c>
      <c r="J7811" s="3" t="s">
        <v>3464</v>
      </c>
      <c r="K7811" s="3" t="s">
        <v>24</v>
      </c>
      <c r="L7811" s="3">
        <v>11.0</v>
      </c>
      <c r="M7811" s="3" t="s">
        <v>30</v>
      </c>
      <c r="N7811" s="3" t="s">
        <v>989</v>
      </c>
      <c r="O7811" s="3" t="s">
        <v>71</v>
      </c>
      <c r="P7811" s="4">
        <v>24951.0</v>
      </c>
      <c r="Q7811" s="3" t="s">
        <v>37</v>
      </c>
      <c r="S7811" s="3" t="s">
        <v>34</v>
      </c>
    </row>
    <row r="7812">
      <c r="A7812" s="2">
        <v>42318.714895833335</v>
      </c>
      <c r="B7812" s="3">
        <v>53.0</v>
      </c>
      <c r="C7812" s="3" t="s">
        <v>7101</v>
      </c>
      <c r="D7812" s="3">
        <v>56.0</v>
      </c>
      <c r="E7812" s="3" t="s">
        <v>7193</v>
      </c>
      <c r="F7812" s="3">
        <v>9.0</v>
      </c>
      <c r="G7812" s="3">
        <v>9.0</v>
      </c>
      <c r="H7812" s="3" t="s">
        <v>7715</v>
      </c>
      <c r="I7812" s="3" t="s">
        <v>7716</v>
      </c>
      <c r="J7812" s="3" t="s">
        <v>3464</v>
      </c>
      <c r="K7812" s="3" t="s">
        <v>24</v>
      </c>
      <c r="L7812" s="3">
        <v>12.0</v>
      </c>
      <c r="M7812" s="3" t="s">
        <v>25</v>
      </c>
      <c r="N7812" s="3" t="s">
        <v>7784</v>
      </c>
      <c r="O7812" s="3" t="s">
        <v>1016</v>
      </c>
      <c r="P7812" s="4">
        <v>29659.0</v>
      </c>
      <c r="Q7812" s="3" t="s">
        <v>33</v>
      </c>
      <c r="S7812" s="3" t="s">
        <v>34</v>
      </c>
    </row>
    <row r="7813">
      <c r="A7813" s="2">
        <v>42318.714895833335</v>
      </c>
      <c r="B7813" s="3">
        <v>53.0</v>
      </c>
      <c r="C7813" s="3" t="s">
        <v>7101</v>
      </c>
      <c r="D7813" s="3">
        <v>56.0</v>
      </c>
      <c r="E7813" s="3" t="s">
        <v>7193</v>
      </c>
      <c r="F7813" s="3">
        <v>9.0</v>
      </c>
      <c r="G7813" s="3">
        <v>9.0</v>
      </c>
      <c r="H7813" s="3" t="s">
        <v>7715</v>
      </c>
      <c r="I7813" s="3" t="s">
        <v>7716</v>
      </c>
      <c r="J7813" s="3" t="s">
        <v>3464</v>
      </c>
      <c r="K7813" s="3" t="s">
        <v>24</v>
      </c>
      <c r="L7813" s="3">
        <v>13.0</v>
      </c>
      <c r="M7813" s="3" t="s">
        <v>30</v>
      </c>
      <c r="N7813" s="3" t="s">
        <v>7785</v>
      </c>
      <c r="O7813" s="3" t="s">
        <v>7786</v>
      </c>
      <c r="P7813" s="4">
        <v>29370.0</v>
      </c>
      <c r="Q7813" s="3" t="s">
        <v>33</v>
      </c>
      <c r="S7813" s="3" t="s">
        <v>34</v>
      </c>
    </row>
    <row r="7814">
      <c r="A7814" s="2">
        <v>42318.714895833335</v>
      </c>
      <c r="B7814" s="3">
        <v>53.0</v>
      </c>
      <c r="C7814" s="3" t="s">
        <v>7101</v>
      </c>
      <c r="D7814" s="3">
        <v>56.0</v>
      </c>
      <c r="E7814" s="3" t="s">
        <v>7193</v>
      </c>
      <c r="F7814" s="3">
        <v>9.0</v>
      </c>
      <c r="G7814" s="3">
        <v>9.0</v>
      </c>
      <c r="H7814" s="3" t="s">
        <v>7715</v>
      </c>
      <c r="I7814" s="3" t="s">
        <v>7716</v>
      </c>
      <c r="J7814" s="3" t="s">
        <v>3464</v>
      </c>
      <c r="K7814" s="3" t="s">
        <v>24</v>
      </c>
      <c r="L7814" s="3">
        <v>14.0</v>
      </c>
      <c r="M7814" s="3" t="s">
        <v>25</v>
      </c>
      <c r="N7814" s="3" t="s">
        <v>7787</v>
      </c>
      <c r="O7814" s="3" t="s">
        <v>95</v>
      </c>
      <c r="P7814" s="4">
        <v>20195.0</v>
      </c>
      <c r="Q7814" s="3" t="s">
        <v>49</v>
      </c>
      <c r="S7814" s="3" t="s">
        <v>34</v>
      </c>
    </row>
    <row r="7815">
      <c r="A7815" s="2">
        <v>42318.714895833335</v>
      </c>
      <c r="B7815" s="3">
        <v>53.0</v>
      </c>
      <c r="C7815" s="3" t="s">
        <v>7101</v>
      </c>
      <c r="D7815" s="3">
        <v>56.0</v>
      </c>
      <c r="E7815" s="3" t="s">
        <v>7193</v>
      </c>
      <c r="F7815" s="3">
        <v>9.0</v>
      </c>
      <c r="G7815" s="3">
        <v>9.0</v>
      </c>
      <c r="H7815" s="3" t="s">
        <v>7715</v>
      </c>
      <c r="I7815" s="3" t="s">
        <v>7716</v>
      </c>
      <c r="J7815" s="3" t="s">
        <v>3464</v>
      </c>
      <c r="K7815" s="3" t="s">
        <v>24</v>
      </c>
      <c r="L7815" s="3">
        <v>15.0</v>
      </c>
      <c r="M7815" s="3" t="s">
        <v>30</v>
      </c>
      <c r="N7815" s="3" t="s">
        <v>7788</v>
      </c>
      <c r="O7815" s="3" t="s">
        <v>7789</v>
      </c>
      <c r="P7815" s="4">
        <v>32914.0</v>
      </c>
      <c r="Q7815" s="3" t="s">
        <v>191</v>
      </c>
      <c r="S7815" s="3" t="s">
        <v>34</v>
      </c>
    </row>
    <row r="7816">
      <c r="A7816" s="2">
        <v>42318.714895833335</v>
      </c>
      <c r="B7816" s="3">
        <v>53.0</v>
      </c>
      <c r="C7816" s="3" t="s">
        <v>7101</v>
      </c>
      <c r="D7816" s="3">
        <v>56.0</v>
      </c>
      <c r="E7816" s="3" t="s">
        <v>7193</v>
      </c>
      <c r="F7816" s="3">
        <v>9.0</v>
      </c>
      <c r="G7816" s="3">
        <v>9.0</v>
      </c>
      <c r="H7816" s="3" t="s">
        <v>7715</v>
      </c>
      <c r="I7816" s="3" t="s">
        <v>7716</v>
      </c>
      <c r="J7816" s="3" t="s">
        <v>3464</v>
      </c>
      <c r="K7816" s="3" t="s">
        <v>24</v>
      </c>
      <c r="L7816" s="3">
        <v>16.0</v>
      </c>
      <c r="M7816" s="3" t="s">
        <v>25</v>
      </c>
      <c r="N7816" s="3" t="s">
        <v>7790</v>
      </c>
      <c r="O7816" s="3" t="s">
        <v>7791</v>
      </c>
      <c r="P7816" s="4">
        <v>17148.0</v>
      </c>
      <c r="Q7816" s="3" t="s">
        <v>86</v>
      </c>
      <c r="S7816" s="3" t="s">
        <v>34</v>
      </c>
    </row>
    <row r="7817">
      <c r="A7817" s="2">
        <v>42318.714895833335</v>
      </c>
      <c r="B7817" s="3">
        <v>53.0</v>
      </c>
      <c r="C7817" s="3" t="s">
        <v>7101</v>
      </c>
      <c r="D7817" s="3">
        <v>56.0</v>
      </c>
      <c r="E7817" s="3" t="s">
        <v>7193</v>
      </c>
      <c r="F7817" s="3">
        <v>9.0</v>
      </c>
      <c r="G7817" s="3">
        <v>9.0</v>
      </c>
      <c r="H7817" s="3" t="s">
        <v>7715</v>
      </c>
      <c r="I7817" s="3" t="s">
        <v>7716</v>
      </c>
      <c r="J7817" s="3" t="s">
        <v>3464</v>
      </c>
      <c r="K7817" s="3" t="s">
        <v>24</v>
      </c>
      <c r="L7817" s="3">
        <v>17.0</v>
      </c>
      <c r="M7817" s="3" t="s">
        <v>30</v>
      </c>
      <c r="N7817" s="3" t="s">
        <v>7792</v>
      </c>
      <c r="O7817" s="3" t="s">
        <v>102</v>
      </c>
      <c r="P7817" s="4">
        <v>20631.0</v>
      </c>
      <c r="Q7817" s="3" t="s">
        <v>37</v>
      </c>
      <c r="S7817" s="3" t="s">
        <v>34</v>
      </c>
    </row>
    <row r="7818">
      <c r="A7818" s="2">
        <v>42318.714895833335</v>
      </c>
      <c r="B7818" s="3">
        <v>53.0</v>
      </c>
      <c r="C7818" s="3" t="s">
        <v>7101</v>
      </c>
      <c r="D7818" s="3">
        <v>56.0</v>
      </c>
      <c r="E7818" s="3" t="s">
        <v>7193</v>
      </c>
      <c r="F7818" s="3">
        <v>9.0</v>
      </c>
      <c r="G7818" s="3">
        <v>9.0</v>
      </c>
      <c r="H7818" s="3" t="s">
        <v>7715</v>
      </c>
      <c r="I7818" s="3" t="s">
        <v>7716</v>
      </c>
      <c r="J7818" s="3" t="s">
        <v>3464</v>
      </c>
      <c r="K7818" s="3" t="s">
        <v>24</v>
      </c>
      <c r="L7818" s="3">
        <v>18.0</v>
      </c>
      <c r="M7818" s="3" t="s">
        <v>25</v>
      </c>
      <c r="N7818" s="3" t="s">
        <v>1597</v>
      </c>
      <c r="O7818" s="3" t="s">
        <v>664</v>
      </c>
      <c r="P7818" s="4">
        <v>21168.0</v>
      </c>
      <c r="Q7818" s="3" t="s">
        <v>40</v>
      </c>
      <c r="S7818" s="3" t="s">
        <v>34</v>
      </c>
    </row>
    <row r="7819">
      <c r="A7819" s="2">
        <v>42318.714895833335</v>
      </c>
      <c r="B7819" s="3">
        <v>53.0</v>
      </c>
      <c r="C7819" s="3" t="s">
        <v>7101</v>
      </c>
      <c r="D7819" s="3">
        <v>56.0</v>
      </c>
      <c r="E7819" s="3" t="s">
        <v>7193</v>
      </c>
      <c r="F7819" s="3">
        <v>9.0</v>
      </c>
      <c r="G7819" s="3">
        <v>9.0</v>
      </c>
      <c r="H7819" s="3" t="s">
        <v>7715</v>
      </c>
      <c r="I7819" s="3" t="s">
        <v>7716</v>
      </c>
      <c r="J7819" s="3" t="s">
        <v>3464</v>
      </c>
      <c r="K7819" s="3" t="s">
        <v>24</v>
      </c>
      <c r="L7819" s="3">
        <v>19.0</v>
      </c>
      <c r="M7819" s="3" t="s">
        <v>30</v>
      </c>
      <c r="N7819" s="3" t="s">
        <v>7793</v>
      </c>
      <c r="O7819" s="3" t="s">
        <v>342</v>
      </c>
      <c r="P7819" s="4">
        <v>18974.0</v>
      </c>
      <c r="Q7819" s="3" t="s">
        <v>49</v>
      </c>
      <c r="S7819" s="3" t="s">
        <v>34</v>
      </c>
    </row>
    <row r="7820">
      <c r="A7820" s="2">
        <v>42318.714895833335</v>
      </c>
      <c r="B7820" s="3">
        <v>53.0</v>
      </c>
      <c r="C7820" s="3" t="s">
        <v>7101</v>
      </c>
      <c r="D7820" s="3">
        <v>56.0</v>
      </c>
      <c r="E7820" s="3" t="s">
        <v>7193</v>
      </c>
      <c r="F7820" s="3">
        <v>9.0</v>
      </c>
      <c r="G7820" s="3">
        <v>9.0</v>
      </c>
      <c r="H7820" s="3" t="s">
        <v>7715</v>
      </c>
      <c r="I7820" s="3" t="s">
        <v>7716</v>
      </c>
      <c r="J7820" s="3" t="s">
        <v>3464</v>
      </c>
      <c r="K7820" s="3" t="s">
        <v>24</v>
      </c>
      <c r="L7820" s="3">
        <v>20.0</v>
      </c>
      <c r="M7820" s="3" t="s">
        <v>25</v>
      </c>
      <c r="N7820" s="3" t="s">
        <v>7794</v>
      </c>
      <c r="O7820" s="3" t="s">
        <v>7795</v>
      </c>
      <c r="P7820" s="4">
        <v>14939.0</v>
      </c>
      <c r="Q7820" s="3" t="s">
        <v>117</v>
      </c>
      <c r="S7820" s="3" t="s">
        <v>34</v>
      </c>
    </row>
    <row r="7821">
      <c r="A7821" s="2">
        <v>42318.714895833335</v>
      </c>
      <c r="B7821" s="3">
        <v>53.0</v>
      </c>
      <c r="C7821" s="3" t="s">
        <v>7101</v>
      </c>
      <c r="D7821" s="3">
        <v>56.0</v>
      </c>
      <c r="E7821" s="3" t="s">
        <v>7193</v>
      </c>
      <c r="F7821" s="3">
        <v>9.0</v>
      </c>
      <c r="G7821" s="3">
        <v>9.0</v>
      </c>
      <c r="H7821" s="3" t="s">
        <v>7715</v>
      </c>
      <c r="I7821" s="3" t="s">
        <v>7716</v>
      </c>
      <c r="J7821" s="3" t="s">
        <v>3464</v>
      </c>
      <c r="K7821" s="3" t="s">
        <v>24</v>
      </c>
      <c r="L7821" s="3">
        <v>21.0</v>
      </c>
      <c r="M7821" s="3" t="s">
        <v>30</v>
      </c>
      <c r="N7821" s="3" t="s">
        <v>5955</v>
      </c>
      <c r="O7821" s="3" t="s">
        <v>323</v>
      </c>
      <c r="P7821" s="4">
        <v>20687.0</v>
      </c>
      <c r="Q7821" s="3" t="s">
        <v>72</v>
      </c>
      <c r="S7821" s="3" t="s">
        <v>29</v>
      </c>
    </row>
    <row r="7822">
      <c r="A7822" s="2">
        <v>42318.714895833335</v>
      </c>
      <c r="B7822" s="3">
        <v>53.0</v>
      </c>
      <c r="C7822" s="3" t="s">
        <v>7101</v>
      </c>
      <c r="D7822" s="3">
        <v>22.0</v>
      </c>
      <c r="E7822" s="3" t="s">
        <v>7102</v>
      </c>
      <c r="F7822" s="3">
        <v>10.0</v>
      </c>
      <c r="G7822" s="3">
        <v>11.0</v>
      </c>
      <c r="H7822" s="3" t="s">
        <v>7796</v>
      </c>
      <c r="I7822" s="3" t="s">
        <v>7797</v>
      </c>
      <c r="J7822" s="3" t="s">
        <v>398</v>
      </c>
      <c r="K7822" s="3" t="s">
        <v>272</v>
      </c>
      <c r="L7822" s="3">
        <v>1.0</v>
      </c>
      <c r="M7822" s="3" t="s">
        <v>25</v>
      </c>
      <c r="N7822" s="3" t="s">
        <v>7798</v>
      </c>
      <c r="O7822" s="3" t="s">
        <v>141</v>
      </c>
      <c r="P7822" s="4">
        <v>24251.0</v>
      </c>
      <c r="Q7822" s="3" t="s">
        <v>33</v>
      </c>
      <c r="S7822" s="3" t="s">
        <v>34</v>
      </c>
    </row>
    <row r="7823">
      <c r="A7823" s="2">
        <v>42318.714895833335</v>
      </c>
      <c r="B7823" s="3">
        <v>53.0</v>
      </c>
      <c r="C7823" s="3" t="s">
        <v>7101</v>
      </c>
      <c r="D7823" s="3">
        <v>22.0</v>
      </c>
      <c r="E7823" s="3" t="s">
        <v>7102</v>
      </c>
      <c r="F7823" s="3">
        <v>10.0</v>
      </c>
      <c r="G7823" s="3">
        <v>11.0</v>
      </c>
      <c r="H7823" s="3" t="s">
        <v>7796</v>
      </c>
      <c r="I7823" s="3" t="s">
        <v>7797</v>
      </c>
      <c r="J7823" s="3" t="s">
        <v>398</v>
      </c>
      <c r="K7823" s="3" t="s">
        <v>24</v>
      </c>
      <c r="L7823" s="3">
        <v>2.0</v>
      </c>
      <c r="M7823" s="3" t="s">
        <v>30</v>
      </c>
      <c r="N7823" s="3" t="s">
        <v>7799</v>
      </c>
      <c r="O7823" s="3" t="s">
        <v>7800</v>
      </c>
      <c r="P7823" s="4">
        <v>20128.0</v>
      </c>
      <c r="Q7823" s="3" t="s">
        <v>86</v>
      </c>
      <c r="S7823" s="3" t="s">
        <v>34</v>
      </c>
    </row>
    <row r="7824">
      <c r="A7824" s="2">
        <v>42318.714895833335</v>
      </c>
      <c r="B7824" s="3">
        <v>53.0</v>
      </c>
      <c r="C7824" s="3" t="s">
        <v>7101</v>
      </c>
      <c r="D7824" s="3">
        <v>22.0</v>
      </c>
      <c r="E7824" s="3" t="s">
        <v>7102</v>
      </c>
      <c r="F7824" s="3">
        <v>10.0</v>
      </c>
      <c r="G7824" s="3">
        <v>11.0</v>
      </c>
      <c r="H7824" s="3" t="s">
        <v>7796</v>
      </c>
      <c r="I7824" s="3" t="s">
        <v>7797</v>
      </c>
      <c r="J7824" s="3" t="s">
        <v>398</v>
      </c>
      <c r="K7824" s="3" t="s">
        <v>24</v>
      </c>
      <c r="L7824" s="3">
        <v>3.0</v>
      </c>
      <c r="M7824" s="3" t="s">
        <v>25</v>
      </c>
      <c r="N7824" s="3" t="s">
        <v>7801</v>
      </c>
      <c r="O7824" s="3" t="s">
        <v>119</v>
      </c>
      <c r="P7824" s="4">
        <v>20280.0</v>
      </c>
      <c r="Q7824" s="3" t="s">
        <v>216</v>
      </c>
      <c r="S7824" s="3" t="s">
        <v>34</v>
      </c>
    </row>
    <row r="7825">
      <c r="A7825" s="2">
        <v>42318.714895833335</v>
      </c>
      <c r="B7825" s="3">
        <v>53.0</v>
      </c>
      <c r="C7825" s="3" t="s">
        <v>7101</v>
      </c>
      <c r="D7825" s="3">
        <v>22.0</v>
      </c>
      <c r="E7825" s="3" t="s">
        <v>7102</v>
      </c>
      <c r="F7825" s="3">
        <v>10.0</v>
      </c>
      <c r="G7825" s="3">
        <v>11.0</v>
      </c>
      <c r="H7825" s="3" t="s">
        <v>7796</v>
      </c>
      <c r="I7825" s="3" t="s">
        <v>7797</v>
      </c>
      <c r="J7825" s="3" t="s">
        <v>398</v>
      </c>
      <c r="K7825" s="3" t="s">
        <v>24</v>
      </c>
      <c r="L7825" s="3">
        <v>4.0</v>
      </c>
      <c r="M7825" s="3" t="s">
        <v>30</v>
      </c>
      <c r="N7825" s="3" t="s">
        <v>7802</v>
      </c>
      <c r="O7825" s="3" t="s">
        <v>51</v>
      </c>
      <c r="P7825" s="4">
        <v>25103.0</v>
      </c>
      <c r="Q7825" s="3" t="s">
        <v>115</v>
      </c>
      <c r="S7825" s="3" t="s">
        <v>34</v>
      </c>
    </row>
    <row r="7826">
      <c r="A7826" s="2">
        <v>42318.714895833335</v>
      </c>
      <c r="B7826" s="3">
        <v>53.0</v>
      </c>
      <c r="C7826" s="3" t="s">
        <v>7101</v>
      </c>
      <c r="D7826" s="3">
        <v>22.0</v>
      </c>
      <c r="E7826" s="3" t="s">
        <v>7102</v>
      </c>
      <c r="F7826" s="3">
        <v>10.0</v>
      </c>
      <c r="G7826" s="3">
        <v>11.0</v>
      </c>
      <c r="H7826" s="3" t="s">
        <v>7796</v>
      </c>
      <c r="I7826" s="3" t="s">
        <v>7797</v>
      </c>
      <c r="J7826" s="3" t="s">
        <v>398</v>
      </c>
      <c r="K7826" s="3" t="s">
        <v>24</v>
      </c>
      <c r="L7826" s="3">
        <v>5.0</v>
      </c>
      <c r="M7826" s="3" t="s">
        <v>25</v>
      </c>
      <c r="N7826" s="3" t="s">
        <v>5895</v>
      </c>
      <c r="O7826" s="3" t="s">
        <v>127</v>
      </c>
      <c r="P7826" s="4">
        <v>18672.0</v>
      </c>
      <c r="Q7826" s="3" t="s">
        <v>105</v>
      </c>
      <c r="S7826" s="3" t="s">
        <v>34</v>
      </c>
    </row>
    <row r="7827">
      <c r="A7827" s="2">
        <v>42318.714895833335</v>
      </c>
      <c r="B7827" s="3">
        <v>53.0</v>
      </c>
      <c r="C7827" s="3" t="s">
        <v>7101</v>
      </c>
      <c r="D7827" s="3">
        <v>22.0</v>
      </c>
      <c r="E7827" s="3" t="s">
        <v>7102</v>
      </c>
      <c r="F7827" s="3">
        <v>10.0</v>
      </c>
      <c r="G7827" s="3">
        <v>11.0</v>
      </c>
      <c r="H7827" s="3" t="s">
        <v>7796</v>
      </c>
      <c r="I7827" s="3" t="s">
        <v>7797</v>
      </c>
      <c r="J7827" s="3" t="s">
        <v>398</v>
      </c>
      <c r="K7827" s="3" t="s">
        <v>24</v>
      </c>
      <c r="L7827" s="3">
        <v>6.0</v>
      </c>
      <c r="M7827" s="3" t="s">
        <v>30</v>
      </c>
      <c r="N7827" s="3" t="s">
        <v>7694</v>
      </c>
      <c r="O7827" s="3" t="s">
        <v>3202</v>
      </c>
      <c r="P7827" s="4">
        <v>22010.0</v>
      </c>
      <c r="Q7827" s="3" t="s">
        <v>189</v>
      </c>
      <c r="S7827" s="3" t="s">
        <v>34</v>
      </c>
    </row>
    <row r="7828">
      <c r="A7828" s="2">
        <v>42318.714895833335</v>
      </c>
      <c r="B7828" s="3">
        <v>53.0</v>
      </c>
      <c r="C7828" s="3" t="s">
        <v>7101</v>
      </c>
      <c r="D7828" s="3">
        <v>22.0</v>
      </c>
      <c r="E7828" s="3" t="s">
        <v>7102</v>
      </c>
      <c r="F7828" s="3">
        <v>10.0</v>
      </c>
      <c r="G7828" s="3">
        <v>11.0</v>
      </c>
      <c r="H7828" s="3" t="s">
        <v>7796</v>
      </c>
      <c r="I7828" s="3" t="s">
        <v>7797</v>
      </c>
      <c r="J7828" s="3" t="s">
        <v>398</v>
      </c>
      <c r="K7828" s="3" t="s">
        <v>24</v>
      </c>
      <c r="L7828" s="3">
        <v>7.0</v>
      </c>
      <c r="M7828" s="3" t="s">
        <v>25</v>
      </c>
      <c r="N7828" s="3" t="s">
        <v>7803</v>
      </c>
      <c r="O7828" s="3" t="s">
        <v>119</v>
      </c>
      <c r="P7828" s="4">
        <v>20681.0</v>
      </c>
      <c r="Q7828" s="3" t="s">
        <v>132</v>
      </c>
      <c r="S7828" s="3" t="s">
        <v>34</v>
      </c>
    </row>
    <row r="7829">
      <c r="A7829" s="2">
        <v>42318.714895833335</v>
      </c>
      <c r="B7829" s="3">
        <v>53.0</v>
      </c>
      <c r="C7829" s="3" t="s">
        <v>7101</v>
      </c>
      <c r="D7829" s="3">
        <v>22.0</v>
      </c>
      <c r="E7829" s="3" t="s">
        <v>7102</v>
      </c>
      <c r="F7829" s="3">
        <v>10.0</v>
      </c>
      <c r="G7829" s="3">
        <v>11.0</v>
      </c>
      <c r="H7829" s="3" t="s">
        <v>7796</v>
      </c>
      <c r="I7829" s="3" t="s">
        <v>7797</v>
      </c>
      <c r="J7829" s="3" t="s">
        <v>398</v>
      </c>
      <c r="K7829" s="3" t="s">
        <v>24</v>
      </c>
      <c r="L7829" s="3">
        <v>8.0</v>
      </c>
      <c r="M7829" s="3" t="s">
        <v>30</v>
      </c>
      <c r="N7829" s="3" t="s">
        <v>7804</v>
      </c>
      <c r="O7829" s="3" t="s">
        <v>317</v>
      </c>
      <c r="P7829" s="4">
        <v>19835.0</v>
      </c>
      <c r="Q7829" s="3" t="s">
        <v>37</v>
      </c>
      <c r="S7829" s="3" t="s">
        <v>34</v>
      </c>
    </row>
    <row r="7830">
      <c r="A7830" s="2">
        <v>42318.714895833335</v>
      </c>
      <c r="B7830" s="3">
        <v>53.0</v>
      </c>
      <c r="C7830" s="3" t="s">
        <v>7101</v>
      </c>
      <c r="D7830" s="3">
        <v>22.0</v>
      </c>
      <c r="E7830" s="3" t="s">
        <v>7102</v>
      </c>
      <c r="F7830" s="3">
        <v>10.0</v>
      </c>
      <c r="G7830" s="3">
        <v>11.0</v>
      </c>
      <c r="H7830" s="3" t="s">
        <v>7796</v>
      </c>
      <c r="I7830" s="3" t="s">
        <v>7797</v>
      </c>
      <c r="J7830" s="3" t="s">
        <v>398</v>
      </c>
      <c r="K7830" s="3" t="s">
        <v>24</v>
      </c>
      <c r="L7830" s="3">
        <v>9.0</v>
      </c>
      <c r="M7830" s="3" t="s">
        <v>25</v>
      </c>
      <c r="N7830" s="3" t="s">
        <v>7805</v>
      </c>
      <c r="O7830" s="3" t="s">
        <v>251</v>
      </c>
      <c r="P7830" s="4">
        <v>21371.0</v>
      </c>
      <c r="Q7830" s="3" t="s">
        <v>132</v>
      </c>
      <c r="S7830" s="3" t="s">
        <v>34</v>
      </c>
    </row>
    <row r="7831">
      <c r="A7831" s="2">
        <v>42318.714895833335</v>
      </c>
      <c r="B7831" s="3">
        <v>53.0</v>
      </c>
      <c r="C7831" s="3" t="s">
        <v>7101</v>
      </c>
      <c r="D7831" s="3">
        <v>22.0</v>
      </c>
      <c r="E7831" s="3" t="s">
        <v>7102</v>
      </c>
      <c r="F7831" s="3">
        <v>10.0</v>
      </c>
      <c r="G7831" s="3">
        <v>11.0</v>
      </c>
      <c r="H7831" s="3" t="s">
        <v>7796</v>
      </c>
      <c r="I7831" s="3" t="s">
        <v>7797</v>
      </c>
      <c r="J7831" s="3" t="s">
        <v>398</v>
      </c>
      <c r="K7831" s="3" t="s">
        <v>24</v>
      </c>
      <c r="L7831" s="3">
        <v>10.0</v>
      </c>
      <c r="M7831" s="3" t="s">
        <v>30</v>
      </c>
      <c r="N7831" s="3" t="s">
        <v>7806</v>
      </c>
      <c r="O7831" s="3" t="s">
        <v>375</v>
      </c>
      <c r="P7831" s="4">
        <v>24514.0</v>
      </c>
      <c r="Q7831" s="3" t="s">
        <v>40</v>
      </c>
      <c r="S7831" s="3" t="s">
        <v>34</v>
      </c>
    </row>
    <row r="7832">
      <c r="A7832" s="2">
        <v>42318.714895833335</v>
      </c>
      <c r="B7832" s="3">
        <v>53.0</v>
      </c>
      <c r="C7832" s="3" t="s">
        <v>7101</v>
      </c>
      <c r="D7832" s="3">
        <v>22.0</v>
      </c>
      <c r="E7832" s="3" t="s">
        <v>7102</v>
      </c>
      <c r="F7832" s="3">
        <v>10.0</v>
      </c>
      <c r="G7832" s="3">
        <v>11.0</v>
      </c>
      <c r="H7832" s="3" t="s">
        <v>7796</v>
      </c>
      <c r="I7832" s="3" t="s">
        <v>7797</v>
      </c>
      <c r="J7832" s="3" t="s">
        <v>398</v>
      </c>
      <c r="K7832" s="3" t="s">
        <v>24</v>
      </c>
      <c r="L7832" s="3">
        <v>11.0</v>
      </c>
      <c r="M7832" s="3" t="s">
        <v>25</v>
      </c>
      <c r="N7832" s="3" t="s">
        <v>7126</v>
      </c>
      <c r="O7832" s="3" t="s">
        <v>95</v>
      </c>
      <c r="P7832" s="4">
        <v>19259.0</v>
      </c>
      <c r="Q7832" s="3" t="s">
        <v>49</v>
      </c>
      <c r="S7832" s="3" t="s">
        <v>34</v>
      </c>
    </row>
    <row r="7833">
      <c r="A7833" s="2">
        <v>42318.714895833335</v>
      </c>
      <c r="B7833" s="3">
        <v>53.0</v>
      </c>
      <c r="C7833" s="3" t="s">
        <v>7101</v>
      </c>
      <c r="D7833" s="3">
        <v>22.0</v>
      </c>
      <c r="E7833" s="3" t="s">
        <v>7102</v>
      </c>
      <c r="F7833" s="3">
        <v>10.0</v>
      </c>
      <c r="G7833" s="3">
        <v>11.0</v>
      </c>
      <c r="H7833" s="3" t="s">
        <v>7796</v>
      </c>
      <c r="I7833" s="3" t="s">
        <v>7797</v>
      </c>
      <c r="J7833" s="3" t="s">
        <v>398</v>
      </c>
      <c r="K7833" s="3" t="s">
        <v>24</v>
      </c>
      <c r="L7833" s="3">
        <v>12.0</v>
      </c>
      <c r="M7833" s="3" t="s">
        <v>30</v>
      </c>
      <c r="N7833" s="3" t="s">
        <v>7807</v>
      </c>
      <c r="O7833" s="3" t="s">
        <v>45</v>
      </c>
      <c r="P7833" s="4">
        <v>23848.0</v>
      </c>
      <c r="Q7833" s="3" t="s">
        <v>216</v>
      </c>
      <c r="S7833" s="3" t="s">
        <v>34</v>
      </c>
    </row>
    <row r="7834">
      <c r="A7834" s="2">
        <v>42318.714895833335</v>
      </c>
      <c r="B7834" s="3">
        <v>53.0</v>
      </c>
      <c r="C7834" s="3" t="s">
        <v>7101</v>
      </c>
      <c r="D7834" s="3">
        <v>22.0</v>
      </c>
      <c r="E7834" s="3" t="s">
        <v>7102</v>
      </c>
      <c r="F7834" s="3">
        <v>10.0</v>
      </c>
      <c r="G7834" s="3">
        <v>11.0</v>
      </c>
      <c r="H7834" s="3" t="s">
        <v>7796</v>
      </c>
      <c r="I7834" s="3" t="s">
        <v>7797</v>
      </c>
      <c r="J7834" s="3" t="s">
        <v>398</v>
      </c>
      <c r="K7834" s="3" t="s">
        <v>24</v>
      </c>
      <c r="L7834" s="3">
        <v>13.0</v>
      </c>
      <c r="M7834" s="3" t="s">
        <v>25</v>
      </c>
      <c r="N7834" s="3" t="s">
        <v>7808</v>
      </c>
      <c r="O7834" s="3" t="s">
        <v>95</v>
      </c>
      <c r="P7834" s="4">
        <v>19594.0</v>
      </c>
      <c r="Q7834" s="3" t="s">
        <v>209</v>
      </c>
      <c r="S7834" s="3" t="s">
        <v>34</v>
      </c>
    </row>
    <row r="7835">
      <c r="A7835" s="2">
        <v>42318.714895833335</v>
      </c>
      <c r="B7835" s="3">
        <v>53.0</v>
      </c>
      <c r="C7835" s="3" t="s">
        <v>7101</v>
      </c>
      <c r="D7835" s="3">
        <v>22.0</v>
      </c>
      <c r="E7835" s="3" t="s">
        <v>7102</v>
      </c>
      <c r="F7835" s="3">
        <v>10.0</v>
      </c>
      <c r="G7835" s="3">
        <v>11.0</v>
      </c>
      <c r="H7835" s="3" t="s">
        <v>7796</v>
      </c>
      <c r="I7835" s="3" t="s">
        <v>7797</v>
      </c>
      <c r="J7835" s="3" t="s">
        <v>398</v>
      </c>
      <c r="K7835" s="3" t="s">
        <v>24</v>
      </c>
      <c r="L7835" s="3">
        <v>14.0</v>
      </c>
      <c r="M7835" s="3" t="s">
        <v>30</v>
      </c>
      <c r="N7835" s="3" t="s">
        <v>7809</v>
      </c>
      <c r="O7835" s="3" t="s">
        <v>518</v>
      </c>
      <c r="P7835" s="4">
        <v>33263.0</v>
      </c>
      <c r="Q7835" s="3" t="s">
        <v>191</v>
      </c>
      <c r="S7835" s="3" t="s">
        <v>34</v>
      </c>
    </row>
    <row r="7836">
      <c r="A7836" s="2">
        <v>42318.714895833335</v>
      </c>
      <c r="B7836" s="3">
        <v>53.0</v>
      </c>
      <c r="C7836" s="3" t="s">
        <v>7101</v>
      </c>
      <c r="D7836" s="3">
        <v>22.0</v>
      </c>
      <c r="E7836" s="3" t="s">
        <v>7102</v>
      </c>
      <c r="F7836" s="3">
        <v>10.0</v>
      </c>
      <c r="G7836" s="3">
        <v>11.0</v>
      </c>
      <c r="H7836" s="3" t="s">
        <v>7796</v>
      </c>
      <c r="I7836" s="3" t="s">
        <v>7797</v>
      </c>
      <c r="J7836" s="3" t="s">
        <v>398</v>
      </c>
      <c r="K7836" s="3" t="s">
        <v>24</v>
      </c>
      <c r="L7836" s="3">
        <v>15.0</v>
      </c>
      <c r="M7836" s="3" t="s">
        <v>25</v>
      </c>
      <c r="N7836" s="3" t="s">
        <v>7479</v>
      </c>
      <c r="O7836" s="3" t="s">
        <v>275</v>
      </c>
      <c r="P7836" s="4">
        <v>18196.0</v>
      </c>
      <c r="Q7836" s="3" t="s">
        <v>72</v>
      </c>
      <c r="S7836" s="3" t="s">
        <v>34</v>
      </c>
    </row>
    <row r="7837">
      <c r="A7837" s="2">
        <v>42318.714895833335</v>
      </c>
      <c r="B7837" s="3">
        <v>53.0</v>
      </c>
      <c r="C7837" s="3" t="s">
        <v>7101</v>
      </c>
      <c r="D7837" s="3">
        <v>22.0</v>
      </c>
      <c r="E7837" s="3" t="s">
        <v>7102</v>
      </c>
      <c r="F7837" s="3">
        <v>10.0</v>
      </c>
      <c r="G7837" s="3">
        <v>11.0</v>
      </c>
      <c r="H7837" s="3" t="s">
        <v>7796</v>
      </c>
      <c r="I7837" s="3" t="s">
        <v>7797</v>
      </c>
      <c r="J7837" s="3" t="s">
        <v>398</v>
      </c>
      <c r="K7837" s="3" t="s">
        <v>24</v>
      </c>
      <c r="L7837" s="3">
        <v>16.0</v>
      </c>
      <c r="M7837" s="3" t="s">
        <v>30</v>
      </c>
      <c r="N7837" s="3" t="s">
        <v>7810</v>
      </c>
      <c r="O7837" s="3" t="s">
        <v>307</v>
      </c>
      <c r="P7837" s="4">
        <v>25703.0</v>
      </c>
      <c r="Q7837" s="3" t="s">
        <v>52</v>
      </c>
      <c r="S7837" s="3" t="s">
        <v>34</v>
      </c>
    </row>
    <row r="7838">
      <c r="A7838" s="2">
        <v>42318.714895833335</v>
      </c>
      <c r="B7838" s="3">
        <v>53.0</v>
      </c>
      <c r="C7838" s="3" t="s">
        <v>7101</v>
      </c>
      <c r="D7838" s="3">
        <v>22.0</v>
      </c>
      <c r="E7838" s="3" t="s">
        <v>7102</v>
      </c>
      <c r="F7838" s="3">
        <v>10.0</v>
      </c>
      <c r="G7838" s="3">
        <v>11.0</v>
      </c>
      <c r="H7838" s="3" t="s">
        <v>7796</v>
      </c>
      <c r="I7838" s="3" t="s">
        <v>7797</v>
      </c>
      <c r="J7838" s="3" t="s">
        <v>398</v>
      </c>
      <c r="K7838" s="3" t="s">
        <v>24</v>
      </c>
      <c r="L7838" s="3">
        <v>17.0</v>
      </c>
      <c r="M7838" s="3" t="s">
        <v>25</v>
      </c>
      <c r="N7838" s="3" t="s">
        <v>7811</v>
      </c>
      <c r="O7838" s="3" t="s">
        <v>871</v>
      </c>
      <c r="P7838" s="4">
        <v>26141.0</v>
      </c>
      <c r="Q7838" s="3" t="s">
        <v>372</v>
      </c>
      <c r="S7838" s="3" t="s">
        <v>34</v>
      </c>
    </row>
    <row r="7839">
      <c r="A7839" s="2">
        <v>42318.714895833335</v>
      </c>
      <c r="B7839" s="3">
        <v>53.0</v>
      </c>
      <c r="C7839" s="3" t="s">
        <v>7101</v>
      </c>
      <c r="D7839" s="3">
        <v>29.0</v>
      </c>
      <c r="E7839" s="3" t="s">
        <v>7127</v>
      </c>
      <c r="F7839" s="3">
        <v>10.0</v>
      </c>
      <c r="G7839" s="3">
        <v>11.0</v>
      </c>
      <c r="H7839" s="3" t="s">
        <v>7796</v>
      </c>
      <c r="I7839" s="3" t="s">
        <v>7797</v>
      </c>
      <c r="J7839" s="3" t="s">
        <v>398</v>
      </c>
      <c r="K7839" s="3" t="s">
        <v>24</v>
      </c>
      <c r="L7839" s="3">
        <v>1.0</v>
      </c>
      <c r="M7839" s="3" t="s">
        <v>30</v>
      </c>
      <c r="N7839" s="3" t="s">
        <v>7812</v>
      </c>
      <c r="O7839" s="3" t="s">
        <v>121</v>
      </c>
      <c r="P7839" s="4">
        <v>19916.0</v>
      </c>
      <c r="Q7839" s="3" t="s">
        <v>205</v>
      </c>
      <c r="S7839" s="3" t="s">
        <v>34</v>
      </c>
    </row>
    <row r="7840">
      <c r="A7840" s="2">
        <v>42318.714895833335</v>
      </c>
      <c r="B7840" s="3">
        <v>53.0</v>
      </c>
      <c r="C7840" s="3" t="s">
        <v>7101</v>
      </c>
      <c r="D7840" s="3">
        <v>29.0</v>
      </c>
      <c r="E7840" s="3" t="s">
        <v>7127</v>
      </c>
      <c r="F7840" s="3">
        <v>10.0</v>
      </c>
      <c r="G7840" s="3">
        <v>11.0</v>
      </c>
      <c r="H7840" s="3" t="s">
        <v>7796</v>
      </c>
      <c r="I7840" s="3" t="s">
        <v>7797</v>
      </c>
      <c r="J7840" s="3" t="s">
        <v>398</v>
      </c>
      <c r="K7840" s="3" t="s">
        <v>24</v>
      </c>
      <c r="L7840" s="3">
        <v>2.0</v>
      </c>
      <c r="M7840" s="3" t="s">
        <v>25</v>
      </c>
      <c r="N7840" s="3" t="s">
        <v>2429</v>
      </c>
      <c r="O7840" s="3" t="s">
        <v>95</v>
      </c>
      <c r="P7840" s="4">
        <v>23174.0</v>
      </c>
      <c r="Q7840" s="3" t="s">
        <v>372</v>
      </c>
      <c r="S7840" s="3" t="s">
        <v>34</v>
      </c>
    </row>
    <row r="7841">
      <c r="A7841" s="2">
        <v>42318.714895833335</v>
      </c>
      <c r="B7841" s="3">
        <v>53.0</v>
      </c>
      <c r="C7841" s="3" t="s">
        <v>7101</v>
      </c>
      <c r="D7841" s="3">
        <v>29.0</v>
      </c>
      <c r="E7841" s="3" t="s">
        <v>7127</v>
      </c>
      <c r="F7841" s="3">
        <v>10.0</v>
      </c>
      <c r="G7841" s="3">
        <v>11.0</v>
      </c>
      <c r="H7841" s="3" t="s">
        <v>7796</v>
      </c>
      <c r="I7841" s="3" t="s">
        <v>7797</v>
      </c>
      <c r="J7841" s="3" t="s">
        <v>398</v>
      </c>
      <c r="K7841" s="3" t="s">
        <v>24</v>
      </c>
      <c r="L7841" s="3">
        <v>3.0</v>
      </c>
      <c r="M7841" s="3" t="s">
        <v>30</v>
      </c>
      <c r="N7841" s="3" t="s">
        <v>7813</v>
      </c>
      <c r="O7841" s="3" t="s">
        <v>6115</v>
      </c>
      <c r="P7841" s="4">
        <v>19352.0</v>
      </c>
      <c r="Q7841" s="3" t="s">
        <v>86</v>
      </c>
      <c r="S7841" s="3" t="s">
        <v>34</v>
      </c>
    </row>
    <row r="7842">
      <c r="A7842" s="2">
        <v>42318.714895833335</v>
      </c>
      <c r="B7842" s="3">
        <v>53.0</v>
      </c>
      <c r="C7842" s="3" t="s">
        <v>7101</v>
      </c>
      <c r="D7842" s="3">
        <v>29.0</v>
      </c>
      <c r="E7842" s="3" t="s">
        <v>7127</v>
      </c>
      <c r="F7842" s="3">
        <v>10.0</v>
      </c>
      <c r="G7842" s="3">
        <v>11.0</v>
      </c>
      <c r="H7842" s="3" t="s">
        <v>7796</v>
      </c>
      <c r="I7842" s="3" t="s">
        <v>7797</v>
      </c>
      <c r="J7842" s="3" t="s">
        <v>398</v>
      </c>
      <c r="K7842" s="3" t="s">
        <v>24</v>
      </c>
      <c r="L7842" s="3">
        <v>4.0</v>
      </c>
      <c r="M7842" s="3" t="s">
        <v>25</v>
      </c>
      <c r="N7842" s="3" t="s">
        <v>7814</v>
      </c>
      <c r="O7842" s="3" t="s">
        <v>3003</v>
      </c>
      <c r="P7842" s="4">
        <v>20144.0</v>
      </c>
      <c r="Q7842" s="3" t="s">
        <v>145</v>
      </c>
      <c r="S7842" s="3" t="s">
        <v>34</v>
      </c>
    </row>
    <row r="7843">
      <c r="A7843" s="2">
        <v>42318.714895833335</v>
      </c>
      <c r="B7843" s="3">
        <v>53.0</v>
      </c>
      <c r="C7843" s="3" t="s">
        <v>7101</v>
      </c>
      <c r="D7843" s="3">
        <v>29.0</v>
      </c>
      <c r="E7843" s="3" t="s">
        <v>7127</v>
      </c>
      <c r="F7843" s="3">
        <v>10.0</v>
      </c>
      <c r="G7843" s="3">
        <v>11.0</v>
      </c>
      <c r="H7843" s="3" t="s">
        <v>7796</v>
      </c>
      <c r="I7843" s="3" t="s">
        <v>7797</v>
      </c>
      <c r="J7843" s="3" t="s">
        <v>398</v>
      </c>
      <c r="K7843" s="3" t="s">
        <v>24</v>
      </c>
      <c r="L7843" s="3">
        <v>5.0</v>
      </c>
      <c r="M7843" s="3" t="s">
        <v>30</v>
      </c>
      <c r="N7843" s="3" t="s">
        <v>7815</v>
      </c>
      <c r="O7843" s="3" t="s">
        <v>166</v>
      </c>
      <c r="P7843" s="4">
        <v>21321.0</v>
      </c>
      <c r="Q7843" s="3" t="s">
        <v>132</v>
      </c>
      <c r="S7843" s="3" t="s">
        <v>34</v>
      </c>
    </row>
    <row r="7844">
      <c r="A7844" s="2">
        <v>42318.714895833335</v>
      </c>
      <c r="B7844" s="3">
        <v>53.0</v>
      </c>
      <c r="C7844" s="3" t="s">
        <v>7101</v>
      </c>
      <c r="D7844" s="3">
        <v>29.0</v>
      </c>
      <c r="E7844" s="3" t="s">
        <v>7127</v>
      </c>
      <c r="F7844" s="3">
        <v>10.0</v>
      </c>
      <c r="G7844" s="3">
        <v>11.0</v>
      </c>
      <c r="H7844" s="3" t="s">
        <v>7796</v>
      </c>
      <c r="I7844" s="3" t="s">
        <v>7797</v>
      </c>
      <c r="J7844" s="3" t="s">
        <v>398</v>
      </c>
      <c r="K7844" s="3" t="s">
        <v>24</v>
      </c>
      <c r="L7844" s="3">
        <v>6.0</v>
      </c>
      <c r="M7844" s="3" t="s">
        <v>25</v>
      </c>
      <c r="N7844" s="3" t="s">
        <v>7816</v>
      </c>
      <c r="O7844" s="3" t="s">
        <v>377</v>
      </c>
      <c r="P7844" s="4">
        <v>21283.0</v>
      </c>
      <c r="Q7844" s="3" t="s">
        <v>86</v>
      </c>
      <c r="S7844" s="3" t="s">
        <v>34</v>
      </c>
    </row>
    <row r="7845">
      <c r="A7845" s="2">
        <v>42318.714895833335</v>
      </c>
      <c r="B7845" s="3">
        <v>53.0</v>
      </c>
      <c r="C7845" s="3" t="s">
        <v>7101</v>
      </c>
      <c r="D7845" s="3">
        <v>29.0</v>
      </c>
      <c r="E7845" s="3" t="s">
        <v>7127</v>
      </c>
      <c r="F7845" s="3">
        <v>10.0</v>
      </c>
      <c r="G7845" s="3">
        <v>11.0</v>
      </c>
      <c r="H7845" s="3" t="s">
        <v>7796</v>
      </c>
      <c r="I7845" s="3" t="s">
        <v>7797</v>
      </c>
      <c r="J7845" s="3" t="s">
        <v>398</v>
      </c>
      <c r="K7845" s="3" t="s">
        <v>24</v>
      </c>
      <c r="L7845" s="3">
        <v>7.0</v>
      </c>
      <c r="M7845" s="3" t="s">
        <v>30</v>
      </c>
      <c r="N7845" s="3" t="s">
        <v>5398</v>
      </c>
      <c r="O7845" s="3" t="s">
        <v>98</v>
      </c>
      <c r="P7845" s="4">
        <v>23162.0</v>
      </c>
      <c r="Q7845" s="3" t="s">
        <v>60</v>
      </c>
      <c r="S7845" s="3" t="s">
        <v>34</v>
      </c>
    </row>
    <row r="7846">
      <c r="A7846" s="2">
        <v>42318.714895833335</v>
      </c>
      <c r="B7846" s="3">
        <v>53.0</v>
      </c>
      <c r="C7846" s="3" t="s">
        <v>7101</v>
      </c>
      <c r="D7846" s="3">
        <v>29.0</v>
      </c>
      <c r="E7846" s="3" t="s">
        <v>7127</v>
      </c>
      <c r="F7846" s="3">
        <v>10.0</v>
      </c>
      <c r="G7846" s="3">
        <v>11.0</v>
      </c>
      <c r="H7846" s="3" t="s">
        <v>7796</v>
      </c>
      <c r="I7846" s="3" t="s">
        <v>7797</v>
      </c>
      <c r="J7846" s="3" t="s">
        <v>398</v>
      </c>
      <c r="K7846" s="3" t="s">
        <v>24</v>
      </c>
      <c r="L7846" s="3">
        <v>8.0</v>
      </c>
      <c r="M7846" s="3" t="s">
        <v>25</v>
      </c>
      <c r="N7846" s="3" t="s">
        <v>7817</v>
      </c>
      <c r="O7846" s="3" t="s">
        <v>384</v>
      </c>
      <c r="P7846" s="4">
        <v>27372.0</v>
      </c>
      <c r="Q7846" s="3" t="s">
        <v>60</v>
      </c>
      <c r="S7846" s="3" t="s">
        <v>34</v>
      </c>
    </row>
    <row r="7847">
      <c r="A7847" s="2">
        <v>42318.714895833335</v>
      </c>
      <c r="B7847" s="3">
        <v>53.0</v>
      </c>
      <c r="C7847" s="3" t="s">
        <v>7101</v>
      </c>
      <c r="D7847" s="3">
        <v>29.0</v>
      </c>
      <c r="E7847" s="3" t="s">
        <v>7127</v>
      </c>
      <c r="F7847" s="3">
        <v>10.0</v>
      </c>
      <c r="G7847" s="3">
        <v>11.0</v>
      </c>
      <c r="H7847" s="3" t="s">
        <v>7796</v>
      </c>
      <c r="I7847" s="3" t="s">
        <v>7797</v>
      </c>
      <c r="J7847" s="3" t="s">
        <v>398</v>
      </c>
      <c r="K7847" s="3" t="s">
        <v>24</v>
      </c>
      <c r="L7847" s="3">
        <v>9.0</v>
      </c>
      <c r="M7847" s="3" t="s">
        <v>30</v>
      </c>
      <c r="N7847" s="3" t="s">
        <v>7818</v>
      </c>
      <c r="O7847" s="3" t="s">
        <v>6446</v>
      </c>
      <c r="P7847" s="4">
        <v>22936.0</v>
      </c>
      <c r="Q7847" s="3" t="s">
        <v>75</v>
      </c>
      <c r="S7847" s="3" t="s">
        <v>34</v>
      </c>
    </row>
    <row r="7848">
      <c r="A7848" s="2">
        <v>42318.714895833335</v>
      </c>
      <c r="B7848" s="3">
        <v>53.0</v>
      </c>
      <c r="C7848" s="3" t="s">
        <v>7101</v>
      </c>
      <c r="D7848" s="3">
        <v>29.0</v>
      </c>
      <c r="E7848" s="3" t="s">
        <v>7127</v>
      </c>
      <c r="F7848" s="3">
        <v>10.0</v>
      </c>
      <c r="G7848" s="3">
        <v>11.0</v>
      </c>
      <c r="H7848" s="3" t="s">
        <v>7796</v>
      </c>
      <c r="I7848" s="3" t="s">
        <v>7797</v>
      </c>
      <c r="J7848" s="3" t="s">
        <v>398</v>
      </c>
      <c r="K7848" s="3" t="s">
        <v>24</v>
      </c>
      <c r="L7848" s="3">
        <v>10.0</v>
      </c>
      <c r="M7848" s="3" t="s">
        <v>25</v>
      </c>
      <c r="N7848" s="3" t="s">
        <v>7819</v>
      </c>
      <c r="O7848" s="3" t="s">
        <v>7470</v>
      </c>
      <c r="P7848" s="4">
        <v>26612.0</v>
      </c>
      <c r="Q7848" s="3" t="s">
        <v>115</v>
      </c>
      <c r="S7848" s="3" t="s">
        <v>34</v>
      </c>
    </row>
    <row r="7849">
      <c r="A7849" s="2">
        <v>42318.714895833335</v>
      </c>
      <c r="B7849" s="3">
        <v>53.0</v>
      </c>
      <c r="C7849" s="3" t="s">
        <v>7101</v>
      </c>
      <c r="D7849" s="3">
        <v>29.0</v>
      </c>
      <c r="E7849" s="3" t="s">
        <v>7127</v>
      </c>
      <c r="F7849" s="3">
        <v>10.0</v>
      </c>
      <c r="G7849" s="3">
        <v>11.0</v>
      </c>
      <c r="H7849" s="3" t="s">
        <v>7796</v>
      </c>
      <c r="I7849" s="3" t="s">
        <v>7797</v>
      </c>
      <c r="J7849" s="3" t="s">
        <v>398</v>
      </c>
      <c r="K7849" s="3" t="s">
        <v>24</v>
      </c>
      <c r="L7849" s="3">
        <v>11.0</v>
      </c>
      <c r="M7849" s="3" t="s">
        <v>30</v>
      </c>
      <c r="N7849" s="3" t="s">
        <v>7820</v>
      </c>
      <c r="O7849" s="3" t="s">
        <v>375</v>
      </c>
      <c r="P7849" s="4">
        <v>22891.0</v>
      </c>
      <c r="Q7849" s="3" t="s">
        <v>132</v>
      </c>
      <c r="S7849" s="3" t="s">
        <v>34</v>
      </c>
    </row>
    <row r="7850">
      <c r="A7850" s="2">
        <v>42318.714895833335</v>
      </c>
      <c r="B7850" s="3">
        <v>53.0</v>
      </c>
      <c r="C7850" s="3" t="s">
        <v>7101</v>
      </c>
      <c r="D7850" s="3">
        <v>29.0</v>
      </c>
      <c r="E7850" s="3" t="s">
        <v>7127</v>
      </c>
      <c r="F7850" s="3">
        <v>10.0</v>
      </c>
      <c r="G7850" s="3">
        <v>11.0</v>
      </c>
      <c r="H7850" s="3" t="s">
        <v>7796</v>
      </c>
      <c r="I7850" s="3" t="s">
        <v>7797</v>
      </c>
      <c r="J7850" s="3" t="s">
        <v>398</v>
      </c>
      <c r="K7850" s="3" t="s">
        <v>24</v>
      </c>
      <c r="L7850" s="3">
        <v>12.0</v>
      </c>
      <c r="M7850" s="3" t="s">
        <v>25</v>
      </c>
      <c r="N7850" s="3" t="s">
        <v>4712</v>
      </c>
      <c r="O7850" s="3" t="s">
        <v>980</v>
      </c>
      <c r="P7850" s="4">
        <v>20671.0</v>
      </c>
      <c r="Q7850" s="3" t="s">
        <v>105</v>
      </c>
      <c r="S7850" s="3" t="s">
        <v>34</v>
      </c>
    </row>
    <row r="7851">
      <c r="A7851" s="2">
        <v>42318.714895833335</v>
      </c>
      <c r="B7851" s="3">
        <v>53.0</v>
      </c>
      <c r="C7851" s="3" t="s">
        <v>7101</v>
      </c>
      <c r="D7851" s="3">
        <v>29.0</v>
      </c>
      <c r="E7851" s="3" t="s">
        <v>7127</v>
      </c>
      <c r="F7851" s="3">
        <v>10.0</v>
      </c>
      <c r="G7851" s="3">
        <v>11.0</v>
      </c>
      <c r="H7851" s="3" t="s">
        <v>7796</v>
      </c>
      <c r="I7851" s="3" t="s">
        <v>7797</v>
      </c>
      <c r="J7851" s="3" t="s">
        <v>398</v>
      </c>
      <c r="K7851" s="3" t="s">
        <v>24</v>
      </c>
      <c r="L7851" s="3">
        <v>13.0</v>
      </c>
      <c r="M7851" s="3" t="s">
        <v>30</v>
      </c>
      <c r="N7851" s="3" t="s">
        <v>7821</v>
      </c>
      <c r="O7851" s="3" t="s">
        <v>7822</v>
      </c>
      <c r="P7851" s="4">
        <v>19587.0</v>
      </c>
      <c r="Q7851" s="3" t="s">
        <v>105</v>
      </c>
      <c r="S7851" s="3" t="s">
        <v>34</v>
      </c>
    </row>
    <row r="7852">
      <c r="A7852" s="2">
        <v>42318.714895833335</v>
      </c>
      <c r="B7852" s="3">
        <v>53.0</v>
      </c>
      <c r="C7852" s="3" t="s">
        <v>7101</v>
      </c>
      <c r="D7852" s="3">
        <v>29.0</v>
      </c>
      <c r="E7852" s="3" t="s">
        <v>7127</v>
      </c>
      <c r="F7852" s="3">
        <v>10.0</v>
      </c>
      <c r="G7852" s="3">
        <v>11.0</v>
      </c>
      <c r="H7852" s="3" t="s">
        <v>7796</v>
      </c>
      <c r="I7852" s="3" t="s">
        <v>7797</v>
      </c>
      <c r="J7852" s="3" t="s">
        <v>398</v>
      </c>
      <c r="K7852" s="3" t="s">
        <v>24</v>
      </c>
      <c r="L7852" s="3">
        <v>14.0</v>
      </c>
      <c r="M7852" s="3" t="s">
        <v>25</v>
      </c>
      <c r="N7852" s="3" t="s">
        <v>7823</v>
      </c>
      <c r="O7852" s="3" t="s">
        <v>237</v>
      </c>
      <c r="P7852" s="4">
        <v>18320.0</v>
      </c>
      <c r="Q7852" s="3" t="s">
        <v>96</v>
      </c>
      <c r="S7852" s="3" t="s">
        <v>34</v>
      </c>
    </row>
    <row r="7853">
      <c r="A7853" s="2">
        <v>42318.714895833335</v>
      </c>
      <c r="B7853" s="3">
        <v>53.0</v>
      </c>
      <c r="C7853" s="3" t="s">
        <v>7101</v>
      </c>
      <c r="D7853" s="3">
        <v>29.0</v>
      </c>
      <c r="E7853" s="3" t="s">
        <v>7127</v>
      </c>
      <c r="F7853" s="3">
        <v>10.0</v>
      </c>
      <c r="G7853" s="3">
        <v>11.0</v>
      </c>
      <c r="H7853" s="3" t="s">
        <v>7796</v>
      </c>
      <c r="I7853" s="3" t="s">
        <v>7797</v>
      </c>
      <c r="J7853" s="3" t="s">
        <v>398</v>
      </c>
      <c r="K7853" s="3" t="s">
        <v>24</v>
      </c>
      <c r="L7853" s="3">
        <v>15.0</v>
      </c>
      <c r="M7853" s="3" t="s">
        <v>30</v>
      </c>
      <c r="N7853" s="3" t="s">
        <v>7824</v>
      </c>
      <c r="O7853" s="3" t="s">
        <v>171</v>
      </c>
      <c r="P7853" s="4">
        <v>19985.0</v>
      </c>
      <c r="Q7853" s="3" t="s">
        <v>105</v>
      </c>
      <c r="S7853" s="3" t="s">
        <v>34</v>
      </c>
    </row>
    <row r="7854">
      <c r="A7854" s="2">
        <v>42318.714895833335</v>
      </c>
      <c r="B7854" s="3">
        <v>53.0</v>
      </c>
      <c r="C7854" s="3" t="s">
        <v>7101</v>
      </c>
      <c r="D7854" s="3">
        <v>29.0</v>
      </c>
      <c r="E7854" s="3" t="s">
        <v>7127</v>
      </c>
      <c r="F7854" s="3">
        <v>10.0</v>
      </c>
      <c r="G7854" s="3">
        <v>11.0</v>
      </c>
      <c r="H7854" s="3" t="s">
        <v>7796</v>
      </c>
      <c r="I7854" s="3" t="s">
        <v>7797</v>
      </c>
      <c r="J7854" s="3" t="s">
        <v>398</v>
      </c>
      <c r="K7854" s="3" t="s">
        <v>24</v>
      </c>
      <c r="L7854" s="3">
        <v>16.0</v>
      </c>
      <c r="M7854" s="3" t="s">
        <v>25</v>
      </c>
      <c r="N7854" s="3" t="s">
        <v>7825</v>
      </c>
      <c r="O7854" s="3" t="s">
        <v>1275</v>
      </c>
      <c r="P7854" s="4">
        <v>34832.0</v>
      </c>
      <c r="Q7854" s="3" t="s">
        <v>33</v>
      </c>
      <c r="S7854" s="3" t="s">
        <v>34</v>
      </c>
    </row>
    <row r="7855">
      <c r="A7855" s="2">
        <v>42318.714895833335</v>
      </c>
      <c r="B7855" s="3">
        <v>53.0</v>
      </c>
      <c r="C7855" s="3" t="s">
        <v>7101</v>
      </c>
      <c r="D7855" s="3">
        <v>29.0</v>
      </c>
      <c r="E7855" s="3" t="s">
        <v>7127</v>
      </c>
      <c r="F7855" s="3">
        <v>10.0</v>
      </c>
      <c r="G7855" s="3">
        <v>11.0</v>
      </c>
      <c r="H7855" s="3" t="s">
        <v>7796</v>
      </c>
      <c r="I7855" s="3" t="s">
        <v>7797</v>
      </c>
      <c r="J7855" s="3" t="s">
        <v>398</v>
      </c>
      <c r="K7855" s="3" t="s">
        <v>24</v>
      </c>
      <c r="L7855" s="3">
        <v>17.0</v>
      </c>
      <c r="M7855" s="3" t="s">
        <v>30</v>
      </c>
      <c r="N7855" s="3" t="s">
        <v>7826</v>
      </c>
      <c r="O7855" s="3" t="s">
        <v>81</v>
      </c>
      <c r="P7855" s="4">
        <v>23402.0</v>
      </c>
      <c r="Q7855" s="3" t="s">
        <v>247</v>
      </c>
      <c r="S7855" s="3" t="s">
        <v>34</v>
      </c>
    </row>
    <row r="7856">
      <c r="A7856" s="2">
        <v>42318.714895833335</v>
      </c>
      <c r="B7856" s="3">
        <v>53.0</v>
      </c>
      <c r="C7856" s="3" t="s">
        <v>7101</v>
      </c>
      <c r="D7856" s="3">
        <v>29.0</v>
      </c>
      <c r="E7856" s="3" t="s">
        <v>7127</v>
      </c>
      <c r="F7856" s="3">
        <v>10.0</v>
      </c>
      <c r="G7856" s="3">
        <v>11.0</v>
      </c>
      <c r="H7856" s="3" t="s">
        <v>7796</v>
      </c>
      <c r="I7856" s="3" t="s">
        <v>7797</v>
      </c>
      <c r="J7856" s="3" t="s">
        <v>398</v>
      </c>
      <c r="K7856" s="3" t="s">
        <v>24</v>
      </c>
      <c r="L7856" s="3">
        <v>18.0</v>
      </c>
      <c r="M7856" s="3" t="s">
        <v>25</v>
      </c>
      <c r="N7856" s="3" t="s">
        <v>2920</v>
      </c>
      <c r="O7856" s="3" t="s">
        <v>78</v>
      </c>
      <c r="P7856" s="4">
        <v>28997.0</v>
      </c>
      <c r="Q7856" s="3" t="s">
        <v>33</v>
      </c>
      <c r="S7856" s="3" t="s">
        <v>34</v>
      </c>
    </row>
    <row r="7857">
      <c r="A7857" s="2">
        <v>42318.714895833335</v>
      </c>
      <c r="B7857" s="3">
        <v>53.0</v>
      </c>
      <c r="C7857" s="3" t="s">
        <v>7101</v>
      </c>
      <c r="D7857" s="3">
        <v>29.0</v>
      </c>
      <c r="E7857" s="3" t="s">
        <v>7127</v>
      </c>
      <c r="F7857" s="3">
        <v>10.0</v>
      </c>
      <c r="G7857" s="3">
        <v>11.0</v>
      </c>
      <c r="H7857" s="3" t="s">
        <v>7796</v>
      </c>
      <c r="I7857" s="3" t="s">
        <v>7797</v>
      </c>
      <c r="J7857" s="3" t="s">
        <v>398</v>
      </c>
      <c r="K7857" s="3" t="s">
        <v>24</v>
      </c>
      <c r="L7857" s="3">
        <v>19.0</v>
      </c>
      <c r="M7857" s="3" t="s">
        <v>30</v>
      </c>
      <c r="N7857" s="3" t="s">
        <v>5006</v>
      </c>
      <c r="O7857" s="3" t="s">
        <v>7827</v>
      </c>
      <c r="P7857" s="4">
        <v>34939.0</v>
      </c>
      <c r="Q7857" s="3" t="s">
        <v>191</v>
      </c>
      <c r="S7857" s="3" t="s">
        <v>34</v>
      </c>
    </row>
    <row r="7858">
      <c r="A7858" s="2">
        <v>42318.714895833335</v>
      </c>
      <c r="B7858" s="3">
        <v>53.0</v>
      </c>
      <c r="C7858" s="3" t="s">
        <v>7101</v>
      </c>
      <c r="D7858" s="3">
        <v>29.0</v>
      </c>
      <c r="E7858" s="3" t="s">
        <v>7127</v>
      </c>
      <c r="F7858" s="3">
        <v>10.0</v>
      </c>
      <c r="G7858" s="3">
        <v>11.0</v>
      </c>
      <c r="H7858" s="3" t="s">
        <v>7796</v>
      </c>
      <c r="I7858" s="3" t="s">
        <v>7797</v>
      </c>
      <c r="J7858" s="3" t="s">
        <v>398</v>
      </c>
      <c r="K7858" s="3" t="s">
        <v>24</v>
      </c>
      <c r="L7858" s="3">
        <v>20.0</v>
      </c>
      <c r="M7858" s="3" t="s">
        <v>25</v>
      </c>
      <c r="N7858" s="3" t="s">
        <v>7473</v>
      </c>
      <c r="O7858" s="3" t="s">
        <v>200</v>
      </c>
      <c r="P7858" s="4">
        <v>17676.0</v>
      </c>
      <c r="Q7858" s="3" t="s">
        <v>49</v>
      </c>
      <c r="S7858" s="3" t="s">
        <v>34</v>
      </c>
    </row>
    <row r="7859">
      <c r="A7859" s="2">
        <v>42318.714895833335</v>
      </c>
      <c r="B7859" s="3">
        <v>53.0</v>
      </c>
      <c r="C7859" s="3" t="s">
        <v>7101</v>
      </c>
      <c r="D7859" s="3">
        <v>29.0</v>
      </c>
      <c r="E7859" s="3" t="s">
        <v>7127</v>
      </c>
      <c r="F7859" s="3">
        <v>10.0</v>
      </c>
      <c r="G7859" s="3">
        <v>11.0</v>
      </c>
      <c r="H7859" s="3" t="s">
        <v>7796</v>
      </c>
      <c r="I7859" s="3" t="s">
        <v>7797</v>
      </c>
      <c r="J7859" s="3" t="s">
        <v>398</v>
      </c>
      <c r="K7859" s="3" t="s">
        <v>24</v>
      </c>
      <c r="L7859" s="3">
        <v>21.0</v>
      </c>
      <c r="M7859" s="3" t="s">
        <v>30</v>
      </c>
      <c r="N7859" s="3" t="s">
        <v>7803</v>
      </c>
      <c r="O7859" s="3" t="s">
        <v>51</v>
      </c>
      <c r="P7859" s="4">
        <v>31828.0</v>
      </c>
      <c r="Q7859" s="3" t="s">
        <v>1171</v>
      </c>
      <c r="S7859" s="3" t="s">
        <v>34</v>
      </c>
    </row>
    <row r="7860">
      <c r="A7860" s="2">
        <v>42318.714895833335</v>
      </c>
      <c r="B7860" s="3">
        <v>53.0</v>
      </c>
      <c r="C7860" s="3" t="s">
        <v>7101</v>
      </c>
      <c r="D7860" s="3">
        <v>29.0</v>
      </c>
      <c r="E7860" s="3" t="s">
        <v>7127</v>
      </c>
      <c r="F7860" s="3">
        <v>10.0</v>
      </c>
      <c r="G7860" s="3">
        <v>11.0</v>
      </c>
      <c r="H7860" s="3" t="s">
        <v>7796</v>
      </c>
      <c r="I7860" s="3" t="s">
        <v>7797</v>
      </c>
      <c r="J7860" s="3" t="s">
        <v>398</v>
      </c>
      <c r="K7860" s="3" t="s">
        <v>24</v>
      </c>
      <c r="L7860" s="3">
        <v>22.0</v>
      </c>
      <c r="M7860" s="3" t="s">
        <v>25</v>
      </c>
      <c r="N7860" s="3" t="s">
        <v>7828</v>
      </c>
      <c r="O7860" s="3" t="s">
        <v>1506</v>
      </c>
      <c r="P7860" s="4">
        <v>23936.0</v>
      </c>
      <c r="Q7860" s="3" t="s">
        <v>1159</v>
      </c>
      <c r="S7860" s="3" t="s">
        <v>34</v>
      </c>
    </row>
    <row r="7861">
      <c r="A7861" s="2">
        <v>42318.714895833335</v>
      </c>
      <c r="B7861" s="3">
        <v>53.0</v>
      </c>
      <c r="C7861" s="3" t="s">
        <v>7101</v>
      </c>
      <c r="D7861" s="3">
        <v>29.0</v>
      </c>
      <c r="E7861" s="3" t="s">
        <v>7127</v>
      </c>
      <c r="F7861" s="3">
        <v>10.0</v>
      </c>
      <c r="G7861" s="3">
        <v>11.0</v>
      </c>
      <c r="H7861" s="3" t="s">
        <v>7796</v>
      </c>
      <c r="I7861" s="3" t="s">
        <v>7797</v>
      </c>
      <c r="J7861" s="3" t="s">
        <v>398</v>
      </c>
      <c r="K7861" s="3" t="s">
        <v>24</v>
      </c>
      <c r="L7861" s="3">
        <v>23.0</v>
      </c>
      <c r="M7861" s="3" t="s">
        <v>30</v>
      </c>
      <c r="N7861" s="3" t="s">
        <v>7829</v>
      </c>
      <c r="O7861" s="3" t="s">
        <v>323</v>
      </c>
      <c r="P7861" s="4">
        <v>18508.0</v>
      </c>
      <c r="Q7861" s="3" t="s">
        <v>145</v>
      </c>
      <c r="S7861" s="3" t="s">
        <v>34</v>
      </c>
    </row>
    <row r="7862">
      <c r="A7862" s="2">
        <v>42318.714895833335</v>
      </c>
      <c r="B7862" s="3">
        <v>53.0</v>
      </c>
      <c r="C7862" s="3" t="s">
        <v>7101</v>
      </c>
      <c r="D7862" s="3">
        <v>29.0</v>
      </c>
      <c r="E7862" s="3" t="s">
        <v>7127</v>
      </c>
      <c r="F7862" s="3">
        <v>10.0</v>
      </c>
      <c r="G7862" s="3">
        <v>11.0</v>
      </c>
      <c r="H7862" s="3" t="s">
        <v>7796</v>
      </c>
      <c r="I7862" s="3" t="s">
        <v>7797</v>
      </c>
      <c r="J7862" s="3" t="s">
        <v>398</v>
      </c>
      <c r="K7862" s="3" t="s">
        <v>24</v>
      </c>
      <c r="L7862" s="3">
        <v>24.0</v>
      </c>
      <c r="M7862" s="3" t="s">
        <v>25</v>
      </c>
      <c r="N7862" s="3" t="s">
        <v>7830</v>
      </c>
      <c r="O7862" s="3" t="s">
        <v>1109</v>
      </c>
      <c r="P7862" s="4">
        <v>22042.0</v>
      </c>
      <c r="Q7862" s="3" t="s">
        <v>37</v>
      </c>
      <c r="S7862" s="3" t="s">
        <v>34</v>
      </c>
    </row>
    <row r="7863">
      <c r="A7863" s="2">
        <v>42318.714895833335</v>
      </c>
      <c r="B7863" s="3">
        <v>53.0</v>
      </c>
      <c r="C7863" s="3" t="s">
        <v>7101</v>
      </c>
      <c r="D7863" s="3">
        <v>29.0</v>
      </c>
      <c r="E7863" s="3" t="s">
        <v>7127</v>
      </c>
      <c r="F7863" s="3">
        <v>10.0</v>
      </c>
      <c r="G7863" s="3">
        <v>11.0</v>
      </c>
      <c r="H7863" s="3" t="s">
        <v>7796</v>
      </c>
      <c r="I7863" s="3" t="s">
        <v>7797</v>
      </c>
      <c r="J7863" s="3" t="s">
        <v>398</v>
      </c>
      <c r="K7863" s="3" t="s">
        <v>24</v>
      </c>
      <c r="L7863" s="3">
        <v>25.0</v>
      </c>
      <c r="M7863" s="3" t="s">
        <v>30</v>
      </c>
      <c r="N7863" s="3" t="s">
        <v>7831</v>
      </c>
      <c r="O7863" s="3" t="s">
        <v>1109</v>
      </c>
      <c r="P7863" s="4">
        <v>31856.0</v>
      </c>
      <c r="Q7863" s="3" t="s">
        <v>132</v>
      </c>
      <c r="S7863" s="3" t="s">
        <v>34</v>
      </c>
    </row>
    <row r="7864">
      <c r="A7864" s="2">
        <v>42318.714895833335</v>
      </c>
      <c r="B7864" s="3">
        <v>53.0</v>
      </c>
      <c r="C7864" s="3" t="s">
        <v>7101</v>
      </c>
      <c r="D7864" s="3">
        <v>35.0</v>
      </c>
      <c r="E7864" s="3" t="s">
        <v>7158</v>
      </c>
      <c r="F7864" s="3">
        <v>10.0</v>
      </c>
      <c r="G7864" s="3">
        <v>11.0</v>
      </c>
      <c r="H7864" s="3" t="s">
        <v>7796</v>
      </c>
      <c r="I7864" s="3" t="s">
        <v>7797</v>
      </c>
      <c r="J7864" s="3" t="s">
        <v>398</v>
      </c>
      <c r="K7864" s="3" t="s">
        <v>24</v>
      </c>
      <c r="L7864" s="3">
        <v>1.0</v>
      </c>
      <c r="M7864" s="3" t="s">
        <v>30</v>
      </c>
      <c r="N7864" s="3" t="s">
        <v>7832</v>
      </c>
      <c r="O7864" s="3" t="s">
        <v>329</v>
      </c>
      <c r="P7864" s="4">
        <v>23311.0</v>
      </c>
      <c r="Q7864" s="3" t="s">
        <v>37</v>
      </c>
      <c r="S7864" s="3" t="s">
        <v>34</v>
      </c>
    </row>
    <row r="7865">
      <c r="A7865" s="2">
        <v>42318.714895833335</v>
      </c>
      <c r="B7865" s="3">
        <v>53.0</v>
      </c>
      <c r="C7865" s="3" t="s">
        <v>7101</v>
      </c>
      <c r="D7865" s="3">
        <v>35.0</v>
      </c>
      <c r="E7865" s="3" t="s">
        <v>7158</v>
      </c>
      <c r="F7865" s="3">
        <v>10.0</v>
      </c>
      <c r="G7865" s="3">
        <v>11.0</v>
      </c>
      <c r="H7865" s="3" t="s">
        <v>7796</v>
      </c>
      <c r="I7865" s="3" t="s">
        <v>7797</v>
      </c>
      <c r="J7865" s="3" t="s">
        <v>398</v>
      </c>
      <c r="K7865" s="3" t="s">
        <v>24</v>
      </c>
      <c r="L7865" s="3">
        <v>2.0</v>
      </c>
      <c r="M7865" s="3" t="s">
        <v>25</v>
      </c>
      <c r="N7865" s="3" t="s">
        <v>7833</v>
      </c>
      <c r="O7865" s="3" t="s">
        <v>685</v>
      </c>
      <c r="P7865" s="4">
        <v>27221.0</v>
      </c>
      <c r="Q7865" s="3" t="s">
        <v>247</v>
      </c>
      <c r="S7865" s="3" t="s">
        <v>34</v>
      </c>
    </row>
    <row r="7866">
      <c r="A7866" s="2">
        <v>42318.714895833335</v>
      </c>
      <c r="B7866" s="3">
        <v>53.0</v>
      </c>
      <c r="C7866" s="3" t="s">
        <v>7101</v>
      </c>
      <c r="D7866" s="3">
        <v>35.0</v>
      </c>
      <c r="E7866" s="3" t="s">
        <v>7158</v>
      </c>
      <c r="F7866" s="3">
        <v>10.0</v>
      </c>
      <c r="G7866" s="3">
        <v>11.0</v>
      </c>
      <c r="H7866" s="3" t="s">
        <v>7796</v>
      </c>
      <c r="I7866" s="3" t="s">
        <v>7797</v>
      </c>
      <c r="J7866" s="3" t="s">
        <v>398</v>
      </c>
      <c r="K7866" s="3" t="s">
        <v>24</v>
      </c>
      <c r="L7866" s="3">
        <v>3.0</v>
      </c>
      <c r="M7866" s="3" t="s">
        <v>30</v>
      </c>
      <c r="N7866" s="3" t="s">
        <v>7834</v>
      </c>
      <c r="O7866" s="3" t="s">
        <v>7835</v>
      </c>
      <c r="P7866" s="4">
        <v>28694.0</v>
      </c>
      <c r="Q7866" s="3" t="s">
        <v>37</v>
      </c>
      <c r="S7866" s="3" t="s">
        <v>34</v>
      </c>
    </row>
    <row r="7867">
      <c r="A7867" s="2">
        <v>42318.714895833335</v>
      </c>
      <c r="B7867" s="3">
        <v>53.0</v>
      </c>
      <c r="C7867" s="3" t="s">
        <v>7101</v>
      </c>
      <c r="D7867" s="3">
        <v>35.0</v>
      </c>
      <c r="E7867" s="3" t="s">
        <v>7158</v>
      </c>
      <c r="F7867" s="3">
        <v>10.0</v>
      </c>
      <c r="G7867" s="3">
        <v>11.0</v>
      </c>
      <c r="H7867" s="3" t="s">
        <v>7796</v>
      </c>
      <c r="I7867" s="3" t="s">
        <v>7797</v>
      </c>
      <c r="J7867" s="3" t="s">
        <v>398</v>
      </c>
      <c r="K7867" s="3" t="s">
        <v>24</v>
      </c>
      <c r="L7867" s="3">
        <v>4.0</v>
      </c>
      <c r="M7867" s="3" t="s">
        <v>25</v>
      </c>
      <c r="N7867" s="3" t="s">
        <v>7836</v>
      </c>
      <c r="O7867" s="3" t="s">
        <v>7837</v>
      </c>
      <c r="P7867" s="4">
        <v>22054.0</v>
      </c>
      <c r="Q7867" s="3" t="s">
        <v>115</v>
      </c>
      <c r="S7867" s="3" t="s">
        <v>34</v>
      </c>
    </row>
    <row r="7868">
      <c r="A7868" s="2">
        <v>42318.714895833335</v>
      </c>
      <c r="B7868" s="3">
        <v>53.0</v>
      </c>
      <c r="C7868" s="3" t="s">
        <v>7101</v>
      </c>
      <c r="D7868" s="3">
        <v>35.0</v>
      </c>
      <c r="E7868" s="3" t="s">
        <v>7158</v>
      </c>
      <c r="F7868" s="3">
        <v>10.0</v>
      </c>
      <c r="G7868" s="3">
        <v>11.0</v>
      </c>
      <c r="H7868" s="3" t="s">
        <v>7796</v>
      </c>
      <c r="I7868" s="3" t="s">
        <v>7797</v>
      </c>
      <c r="J7868" s="3" t="s">
        <v>398</v>
      </c>
      <c r="K7868" s="3" t="s">
        <v>24</v>
      </c>
      <c r="L7868" s="3">
        <v>5.0</v>
      </c>
      <c r="M7868" s="3" t="s">
        <v>30</v>
      </c>
      <c r="N7868" s="3" t="s">
        <v>7838</v>
      </c>
      <c r="O7868" s="3" t="s">
        <v>361</v>
      </c>
      <c r="P7868" s="4">
        <v>25159.0</v>
      </c>
      <c r="Q7868" s="3" t="s">
        <v>79</v>
      </c>
      <c r="S7868" s="3" t="s">
        <v>34</v>
      </c>
    </row>
    <row r="7869">
      <c r="A7869" s="2">
        <v>42318.714895833335</v>
      </c>
      <c r="B7869" s="3">
        <v>53.0</v>
      </c>
      <c r="C7869" s="3" t="s">
        <v>7101</v>
      </c>
      <c r="D7869" s="3">
        <v>35.0</v>
      </c>
      <c r="E7869" s="3" t="s">
        <v>7158</v>
      </c>
      <c r="F7869" s="3">
        <v>10.0</v>
      </c>
      <c r="G7869" s="3">
        <v>11.0</v>
      </c>
      <c r="H7869" s="3" t="s">
        <v>7796</v>
      </c>
      <c r="I7869" s="3" t="s">
        <v>7797</v>
      </c>
      <c r="J7869" s="3" t="s">
        <v>398</v>
      </c>
      <c r="K7869" s="3" t="s">
        <v>24</v>
      </c>
      <c r="L7869" s="3">
        <v>6.0</v>
      </c>
      <c r="M7869" s="3" t="s">
        <v>25</v>
      </c>
      <c r="N7869" s="3" t="s">
        <v>7839</v>
      </c>
      <c r="O7869" s="3" t="s">
        <v>7840</v>
      </c>
      <c r="P7869" s="4">
        <v>28706.0</v>
      </c>
      <c r="Q7869" s="3" t="s">
        <v>75</v>
      </c>
      <c r="S7869" s="3" t="s">
        <v>34</v>
      </c>
    </row>
    <row r="7870">
      <c r="A7870" s="2">
        <v>42318.714895833335</v>
      </c>
      <c r="B7870" s="3">
        <v>53.0</v>
      </c>
      <c r="C7870" s="3" t="s">
        <v>7101</v>
      </c>
      <c r="D7870" s="3">
        <v>35.0</v>
      </c>
      <c r="E7870" s="3" t="s">
        <v>7158</v>
      </c>
      <c r="F7870" s="3">
        <v>10.0</v>
      </c>
      <c r="G7870" s="3">
        <v>11.0</v>
      </c>
      <c r="H7870" s="3" t="s">
        <v>7796</v>
      </c>
      <c r="I7870" s="3" t="s">
        <v>7797</v>
      </c>
      <c r="J7870" s="3" t="s">
        <v>398</v>
      </c>
      <c r="K7870" s="3" t="s">
        <v>24</v>
      </c>
      <c r="L7870" s="3">
        <v>7.0</v>
      </c>
      <c r="M7870" s="3" t="s">
        <v>30</v>
      </c>
      <c r="N7870" s="3" t="s">
        <v>7841</v>
      </c>
      <c r="O7870" s="3" t="s">
        <v>769</v>
      </c>
      <c r="P7870" s="4">
        <v>19166.0</v>
      </c>
      <c r="Q7870" s="3" t="s">
        <v>49</v>
      </c>
      <c r="S7870" s="3" t="s">
        <v>34</v>
      </c>
    </row>
    <row r="7871">
      <c r="A7871" s="2">
        <v>42318.714895833335</v>
      </c>
      <c r="B7871" s="3">
        <v>53.0</v>
      </c>
      <c r="C7871" s="3" t="s">
        <v>7101</v>
      </c>
      <c r="D7871" s="3">
        <v>35.0</v>
      </c>
      <c r="E7871" s="3" t="s">
        <v>7158</v>
      </c>
      <c r="F7871" s="3">
        <v>10.0</v>
      </c>
      <c r="G7871" s="3">
        <v>11.0</v>
      </c>
      <c r="H7871" s="3" t="s">
        <v>7796</v>
      </c>
      <c r="I7871" s="3" t="s">
        <v>7797</v>
      </c>
      <c r="J7871" s="3" t="s">
        <v>398</v>
      </c>
      <c r="K7871" s="3" t="s">
        <v>24</v>
      </c>
      <c r="L7871" s="3">
        <v>8.0</v>
      </c>
      <c r="M7871" s="3" t="s">
        <v>25</v>
      </c>
      <c r="N7871" s="3" t="s">
        <v>7842</v>
      </c>
      <c r="O7871" s="3" t="s">
        <v>95</v>
      </c>
      <c r="P7871" s="4">
        <v>21712.0</v>
      </c>
      <c r="Q7871" s="3" t="s">
        <v>110</v>
      </c>
      <c r="S7871" s="3" t="s">
        <v>34</v>
      </c>
    </row>
    <row r="7872">
      <c r="A7872" s="2">
        <v>42318.714895833335</v>
      </c>
      <c r="B7872" s="3">
        <v>53.0</v>
      </c>
      <c r="C7872" s="3" t="s">
        <v>7101</v>
      </c>
      <c r="D7872" s="3">
        <v>35.0</v>
      </c>
      <c r="E7872" s="3" t="s">
        <v>7158</v>
      </c>
      <c r="F7872" s="3">
        <v>10.0</v>
      </c>
      <c r="G7872" s="3">
        <v>11.0</v>
      </c>
      <c r="H7872" s="3" t="s">
        <v>7796</v>
      </c>
      <c r="I7872" s="3" t="s">
        <v>7797</v>
      </c>
      <c r="J7872" s="3" t="s">
        <v>398</v>
      </c>
      <c r="K7872" s="3" t="s">
        <v>24</v>
      </c>
      <c r="L7872" s="3">
        <v>9.0</v>
      </c>
      <c r="M7872" s="3" t="s">
        <v>30</v>
      </c>
      <c r="N7872" s="3" t="s">
        <v>7843</v>
      </c>
      <c r="O7872" s="3" t="s">
        <v>1012</v>
      </c>
      <c r="P7872" s="4">
        <v>18202.0</v>
      </c>
      <c r="Q7872" s="3" t="s">
        <v>113</v>
      </c>
      <c r="S7872" s="3" t="s">
        <v>34</v>
      </c>
    </row>
    <row r="7873">
      <c r="A7873" s="2">
        <v>42318.714895833335</v>
      </c>
      <c r="B7873" s="3">
        <v>53.0</v>
      </c>
      <c r="C7873" s="3" t="s">
        <v>7101</v>
      </c>
      <c r="D7873" s="3">
        <v>35.0</v>
      </c>
      <c r="E7873" s="3" t="s">
        <v>7158</v>
      </c>
      <c r="F7873" s="3">
        <v>10.0</v>
      </c>
      <c r="G7873" s="3">
        <v>11.0</v>
      </c>
      <c r="H7873" s="3" t="s">
        <v>7796</v>
      </c>
      <c r="I7873" s="3" t="s">
        <v>7797</v>
      </c>
      <c r="J7873" s="3" t="s">
        <v>398</v>
      </c>
      <c r="K7873" s="3" t="s">
        <v>24</v>
      </c>
      <c r="L7873" s="3">
        <v>10.0</v>
      </c>
      <c r="M7873" s="3" t="s">
        <v>25</v>
      </c>
      <c r="N7873" s="3" t="s">
        <v>7844</v>
      </c>
      <c r="O7873" s="3" t="s">
        <v>477</v>
      </c>
      <c r="P7873" s="4">
        <v>23702.0</v>
      </c>
      <c r="Q7873" s="3" t="s">
        <v>37</v>
      </c>
      <c r="S7873" s="3" t="s">
        <v>34</v>
      </c>
    </row>
    <row r="7874">
      <c r="A7874" s="2">
        <v>42318.714895833335</v>
      </c>
      <c r="B7874" s="3">
        <v>53.0</v>
      </c>
      <c r="C7874" s="3" t="s">
        <v>7101</v>
      </c>
      <c r="D7874" s="3">
        <v>35.0</v>
      </c>
      <c r="E7874" s="3" t="s">
        <v>7158</v>
      </c>
      <c r="F7874" s="3">
        <v>10.0</v>
      </c>
      <c r="G7874" s="3">
        <v>11.0</v>
      </c>
      <c r="H7874" s="3" t="s">
        <v>7796</v>
      </c>
      <c r="I7874" s="3" t="s">
        <v>7797</v>
      </c>
      <c r="J7874" s="3" t="s">
        <v>398</v>
      </c>
      <c r="K7874" s="3" t="s">
        <v>24</v>
      </c>
      <c r="L7874" s="3">
        <v>11.0</v>
      </c>
      <c r="M7874" s="3" t="s">
        <v>30</v>
      </c>
      <c r="N7874" s="3" t="s">
        <v>3978</v>
      </c>
      <c r="O7874" s="3" t="s">
        <v>307</v>
      </c>
      <c r="P7874" s="4">
        <v>21986.0</v>
      </c>
      <c r="Q7874" s="3" t="s">
        <v>105</v>
      </c>
      <c r="S7874" s="3" t="s">
        <v>34</v>
      </c>
    </row>
    <row r="7875">
      <c r="A7875" s="2">
        <v>42318.714895833335</v>
      </c>
      <c r="B7875" s="3">
        <v>53.0</v>
      </c>
      <c r="C7875" s="3" t="s">
        <v>7101</v>
      </c>
      <c r="D7875" s="3">
        <v>35.0</v>
      </c>
      <c r="E7875" s="3" t="s">
        <v>7158</v>
      </c>
      <c r="F7875" s="3">
        <v>10.0</v>
      </c>
      <c r="G7875" s="3">
        <v>11.0</v>
      </c>
      <c r="H7875" s="3" t="s">
        <v>7796</v>
      </c>
      <c r="I7875" s="3" t="s">
        <v>7797</v>
      </c>
      <c r="J7875" s="3" t="s">
        <v>398</v>
      </c>
      <c r="K7875" s="3" t="s">
        <v>24</v>
      </c>
      <c r="L7875" s="3">
        <v>12.0</v>
      </c>
      <c r="M7875" s="3" t="s">
        <v>25</v>
      </c>
      <c r="N7875" s="3" t="s">
        <v>7845</v>
      </c>
      <c r="O7875" s="3" t="s">
        <v>427</v>
      </c>
      <c r="P7875" s="4">
        <v>26524.0</v>
      </c>
      <c r="Q7875" s="3" t="s">
        <v>372</v>
      </c>
      <c r="S7875" s="3" t="s">
        <v>34</v>
      </c>
    </row>
    <row r="7876">
      <c r="A7876" s="2">
        <v>42318.714895833335</v>
      </c>
      <c r="B7876" s="3">
        <v>53.0</v>
      </c>
      <c r="C7876" s="3" t="s">
        <v>7101</v>
      </c>
      <c r="D7876" s="3">
        <v>35.0</v>
      </c>
      <c r="E7876" s="3" t="s">
        <v>7158</v>
      </c>
      <c r="F7876" s="3">
        <v>10.0</v>
      </c>
      <c r="G7876" s="3">
        <v>11.0</v>
      </c>
      <c r="H7876" s="3" t="s">
        <v>7796</v>
      </c>
      <c r="I7876" s="3" t="s">
        <v>7797</v>
      </c>
      <c r="J7876" s="3" t="s">
        <v>398</v>
      </c>
      <c r="K7876" s="3" t="s">
        <v>24</v>
      </c>
      <c r="L7876" s="3">
        <v>13.0</v>
      </c>
      <c r="M7876" s="3" t="s">
        <v>30</v>
      </c>
      <c r="N7876" s="3" t="s">
        <v>7357</v>
      </c>
      <c r="O7876" s="3" t="s">
        <v>342</v>
      </c>
      <c r="P7876" s="4">
        <v>22073.0</v>
      </c>
      <c r="Q7876" s="3" t="s">
        <v>247</v>
      </c>
      <c r="S7876" s="3" t="s">
        <v>34</v>
      </c>
    </row>
    <row r="7877">
      <c r="A7877" s="2">
        <v>42318.714895833335</v>
      </c>
      <c r="B7877" s="3">
        <v>53.0</v>
      </c>
      <c r="C7877" s="3" t="s">
        <v>7101</v>
      </c>
      <c r="D7877" s="3">
        <v>35.0</v>
      </c>
      <c r="E7877" s="3" t="s">
        <v>7158</v>
      </c>
      <c r="F7877" s="3">
        <v>10.0</v>
      </c>
      <c r="G7877" s="3">
        <v>11.0</v>
      </c>
      <c r="H7877" s="3" t="s">
        <v>7796</v>
      </c>
      <c r="I7877" s="3" t="s">
        <v>7797</v>
      </c>
      <c r="J7877" s="3" t="s">
        <v>398</v>
      </c>
      <c r="K7877" s="3" t="s">
        <v>24</v>
      </c>
      <c r="L7877" s="3">
        <v>14.0</v>
      </c>
      <c r="M7877" s="3" t="s">
        <v>25</v>
      </c>
      <c r="N7877" s="3" t="s">
        <v>7846</v>
      </c>
      <c r="O7877" s="3" t="s">
        <v>69</v>
      </c>
      <c r="P7877" s="4">
        <v>25647.0</v>
      </c>
      <c r="Q7877" s="3" t="s">
        <v>221</v>
      </c>
      <c r="S7877" s="3" t="s">
        <v>34</v>
      </c>
    </row>
    <row r="7878">
      <c r="A7878" s="2">
        <v>42318.714895833335</v>
      </c>
      <c r="B7878" s="3">
        <v>53.0</v>
      </c>
      <c r="C7878" s="3" t="s">
        <v>7101</v>
      </c>
      <c r="D7878" s="3">
        <v>35.0</v>
      </c>
      <c r="E7878" s="3" t="s">
        <v>7158</v>
      </c>
      <c r="F7878" s="3">
        <v>10.0</v>
      </c>
      <c r="G7878" s="3">
        <v>11.0</v>
      </c>
      <c r="H7878" s="3" t="s">
        <v>7796</v>
      </c>
      <c r="I7878" s="3" t="s">
        <v>7797</v>
      </c>
      <c r="J7878" s="3" t="s">
        <v>398</v>
      </c>
      <c r="K7878" s="3" t="s">
        <v>24</v>
      </c>
      <c r="L7878" s="3">
        <v>15.0</v>
      </c>
      <c r="M7878" s="3" t="s">
        <v>30</v>
      </c>
      <c r="N7878" s="3" t="s">
        <v>7847</v>
      </c>
      <c r="O7878" s="3" t="s">
        <v>1683</v>
      </c>
      <c r="P7878" s="4">
        <v>20787.0</v>
      </c>
      <c r="Q7878" s="3" t="s">
        <v>115</v>
      </c>
      <c r="S7878" s="3" t="s">
        <v>34</v>
      </c>
    </row>
    <row r="7879">
      <c r="A7879" s="2">
        <v>42318.714895833335</v>
      </c>
      <c r="B7879" s="3">
        <v>53.0</v>
      </c>
      <c r="C7879" s="3" t="s">
        <v>7101</v>
      </c>
      <c r="D7879" s="3">
        <v>35.0</v>
      </c>
      <c r="E7879" s="3" t="s">
        <v>7158</v>
      </c>
      <c r="F7879" s="3">
        <v>10.0</v>
      </c>
      <c r="G7879" s="3">
        <v>11.0</v>
      </c>
      <c r="H7879" s="3" t="s">
        <v>7796</v>
      </c>
      <c r="I7879" s="3" t="s">
        <v>7797</v>
      </c>
      <c r="J7879" s="3" t="s">
        <v>398</v>
      </c>
      <c r="K7879" s="3" t="s">
        <v>24</v>
      </c>
      <c r="L7879" s="3">
        <v>16.0</v>
      </c>
      <c r="M7879" s="3" t="s">
        <v>25</v>
      </c>
      <c r="N7879" s="3" t="s">
        <v>7848</v>
      </c>
      <c r="O7879" s="3" t="s">
        <v>95</v>
      </c>
      <c r="P7879" s="4">
        <v>20060.0</v>
      </c>
      <c r="Q7879" s="3" t="s">
        <v>105</v>
      </c>
      <c r="S7879" s="3" t="s">
        <v>34</v>
      </c>
    </row>
    <row r="7880">
      <c r="A7880" s="2">
        <v>42318.714895833335</v>
      </c>
      <c r="B7880" s="3">
        <v>53.0</v>
      </c>
      <c r="C7880" s="3" t="s">
        <v>7101</v>
      </c>
      <c r="D7880" s="3">
        <v>35.0</v>
      </c>
      <c r="E7880" s="3" t="s">
        <v>7158</v>
      </c>
      <c r="F7880" s="3">
        <v>10.0</v>
      </c>
      <c r="G7880" s="3">
        <v>11.0</v>
      </c>
      <c r="H7880" s="3" t="s">
        <v>7796</v>
      </c>
      <c r="I7880" s="3" t="s">
        <v>7797</v>
      </c>
      <c r="J7880" s="3" t="s">
        <v>398</v>
      </c>
      <c r="K7880" s="3" t="s">
        <v>24</v>
      </c>
      <c r="L7880" s="3">
        <v>17.0</v>
      </c>
      <c r="M7880" s="3" t="s">
        <v>30</v>
      </c>
      <c r="N7880" s="3" t="s">
        <v>7849</v>
      </c>
      <c r="O7880" s="3" t="s">
        <v>487</v>
      </c>
      <c r="P7880" s="4">
        <v>21644.0</v>
      </c>
      <c r="Q7880" s="3" t="s">
        <v>86</v>
      </c>
      <c r="S7880" s="3" t="s">
        <v>34</v>
      </c>
    </row>
    <row r="7881">
      <c r="A7881" s="2">
        <v>42318.714895833335</v>
      </c>
      <c r="B7881" s="3">
        <v>53.0</v>
      </c>
      <c r="C7881" s="3" t="s">
        <v>7101</v>
      </c>
      <c r="D7881" s="3">
        <v>35.0</v>
      </c>
      <c r="E7881" s="3" t="s">
        <v>7158</v>
      </c>
      <c r="F7881" s="3">
        <v>10.0</v>
      </c>
      <c r="G7881" s="3">
        <v>11.0</v>
      </c>
      <c r="H7881" s="3" t="s">
        <v>7796</v>
      </c>
      <c r="I7881" s="3" t="s">
        <v>7797</v>
      </c>
      <c r="J7881" s="3" t="s">
        <v>398</v>
      </c>
      <c r="K7881" s="3" t="s">
        <v>24</v>
      </c>
      <c r="L7881" s="3">
        <v>18.0</v>
      </c>
      <c r="M7881" s="3" t="s">
        <v>25</v>
      </c>
      <c r="N7881" s="3" t="s">
        <v>7850</v>
      </c>
      <c r="O7881" s="3" t="s">
        <v>580</v>
      </c>
      <c r="P7881" s="4">
        <v>22821.0</v>
      </c>
      <c r="Q7881" s="3" t="s">
        <v>149</v>
      </c>
      <c r="S7881" s="3" t="s">
        <v>34</v>
      </c>
    </row>
    <row r="7882">
      <c r="A7882" s="2">
        <v>42318.714895833335</v>
      </c>
      <c r="B7882" s="3">
        <v>53.0</v>
      </c>
      <c r="C7882" s="3" t="s">
        <v>7101</v>
      </c>
      <c r="D7882" s="3">
        <v>35.0</v>
      </c>
      <c r="E7882" s="3" t="s">
        <v>7158</v>
      </c>
      <c r="F7882" s="3">
        <v>10.0</v>
      </c>
      <c r="G7882" s="3">
        <v>11.0</v>
      </c>
      <c r="H7882" s="3" t="s">
        <v>7796</v>
      </c>
      <c r="I7882" s="3" t="s">
        <v>7797</v>
      </c>
      <c r="J7882" s="3" t="s">
        <v>398</v>
      </c>
      <c r="K7882" s="3" t="s">
        <v>24</v>
      </c>
      <c r="L7882" s="3">
        <v>19.0</v>
      </c>
      <c r="M7882" s="3" t="s">
        <v>30</v>
      </c>
      <c r="N7882" s="3" t="s">
        <v>7851</v>
      </c>
      <c r="O7882" s="3" t="s">
        <v>368</v>
      </c>
      <c r="P7882" s="4">
        <v>25713.0</v>
      </c>
      <c r="Q7882" s="3" t="s">
        <v>40</v>
      </c>
      <c r="S7882" s="3" t="s">
        <v>34</v>
      </c>
    </row>
    <row r="7883">
      <c r="A7883" s="2">
        <v>42318.714895833335</v>
      </c>
      <c r="B7883" s="3">
        <v>53.0</v>
      </c>
      <c r="C7883" s="3" t="s">
        <v>7101</v>
      </c>
      <c r="D7883" s="3">
        <v>35.0</v>
      </c>
      <c r="E7883" s="3" t="s">
        <v>7158</v>
      </c>
      <c r="F7883" s="3">
        <v>10.0</v>
      </c>
      <c r="G7883" s="3">
        <v>11.0</v>
      </c>
      <c r="H7883" s="3" t="s">
        <v>7796</v>
      </c>
      <c r="I7883" s="3" t="s">
        <v>7797</v>
      </c>
      <c r="J7883" s="3" t="s">
        <v>398</v>
      </c>
      <c r="K7883" s="3" t="s">
        <v>24</v>
      </c>
      <c r="L7883" s="3">
        <v>20.0</v>
      </c>
      <c r="M7883" s="3" t="s">
        <v>25</v>
      </c>
      <c r="N7883" s="3" t="s">
        <v>7852</v>
      </c>
      <c r="O7883" s="3" t="s">
        <v>664</v>
      </c>
      <c r="P7883" s="4">
        <v>21071.0</v>
      </c>
      <c r="Q7883" s="3" t="s">
        <v>189</v>
      </c>
      <c r="S7883" s="3" t="s">
        <v>34</v>
      </c>
    </row>
    <row r="7884">
      <c r="A7884" s="2">
        <v>42318.714895833335</v>
      </c>
      <c r="B7884" s="3">
        <v>53.0</v>
      </c>
      <c r="C7884" s="3" t="s">
        <v>7101</v>
      </c>
      <c r="D7884" s="3">
        <v>35.0</v>
      </c>
      <c r="E7884" s="3" t="s">
        <v>7158</v>
      </c>
      <c r="F7884" s="3">
        <v>10.0</v>
      </c>
      <c r="G7884" s="3">
        <v>11.0</v>
      </c>
      <c r="H7884" s="3" t="s">
        <v>7796</v>
      </c>
      <c r="I7884" s="3" t="s">
        <v>7797</v>
      </c>
      <c r="J7884" s="3" t="s">
        <v>398</v>
      </c>
      <c r="K7884" s="3" t="s">
        <v>24</v>
      </c>
      <c r="L7884" s="3">
        <v>21.0</v>
      </c>
      <c r="M7884" s="3" t="s">
        <v>30</v>
      </c>
      <c r="N7884" s="3" t="s">
        <v>7853</v>
      </c>
      <c r="O7884" s="3" t="s">
        <v>1012</v>
      </c>
      <c r="P7884" s="4">
        <v>19419.0</v>
      </c>
      <c r="Q7884" s="3" t="s">
        <v>40</v>
      </c>
      <c r="S7884" s="3" t="s">
        <v>34</v>
      </c>
    </row>
    <row r="7885">
      <c r="A7885" s="2">
        <v>42318.714895833335</v>
      </c>
      <c r="B7885" s="3">
        <v>53.0</v>
      </c>
      <c r="C7885" s="3" t="s">
        <v>7101</v>
      </c>
      <c r="D7885" s="3">
        <v>35.0</v>
      </c>
      <c r="E7885" s="3" t="s">
        <v>7158</v>
      </c>
      <c r="F7885" s="3">
        <v>10.0</v>
      </c>
      <c r="G7885" s="3">
        <v>11.0</v>
      </c>
      <c r="H7885" s="3" t="s">
        <v>7796</v>
      </c>
      <c r="I7885" s="3" t="s">
        <v>7797</v>
      </c>
      <c r="J7885" s="3" t="s">
        <v>398</v>
      </c>
      <c r="K7885" s="3" t="s">
        <v>24</v>
      </c>
      <c r="L7885" s="3">
        <v>22.0</v>
      </c>
      <c r="M7885" s="3" t="s">
        <v>25</v>
      </c>
      <c r="N7885" s="3" t="s">
        <v>7854</v>
      </c>
      <c r="O7885" s="3" t="s">
        <v>408</v>
      </c>
      <c r="P7885" s="4">
        <v>35118.0</v>
      </c>
      <c r="Q7885" s="3" t="s">
        <v>191</v>
      </c>
      <c r="S7885" s="3" t="s">
        <v>34</v>
      </c>
    </row>
    <row r="7886">
      <c r="A7886" s="2">
        <v>42318.714895833335</v>
      </c>
      <c r="B7886" s="3">
        <v>53.0</v>
      </c>
      <c r="C7886" s="3" t="s">
        <v>7101</v>
      </c>
      <c r="D7886" s="3">
        <v>35.0</v>
      </c>
      <c r="E7886" s="3" t="s">
        <v>7158</v>
      </c>
      <c r="F7886" s="3">
        <v>10.0</v>
      </c>
      <c r="G7886" s="3">
        <v>11.0</v>
      </c>
      <c r="H7886" s="3" t="s">
        <v>7796</v>
      </c>
      <c r="I7886" s="3" t="s">
        <v>7797</v>
      </c>
      <c r="J7886" s="3" t="s">
        <v>398</v>
      </c>
      <c r="K7886" s="3" t="s">
        <v>24</v>
      </c>
      <c r="L7886" s="3">
        <v>23.0</v>
      </c>
      <c r="M7886" s="3" t="s">
        <v>30</v>
      </c>
      <c r="N7886" s="3" t="s">
        <v>7855</v>
      </c>
      <c r="O7886" s="3" t="s">
        <v>1651</v>
      </c>
      <c r="P7886" s="4">
        <v>19439.0</v>
      </c>
      <c r="Q7886" s="3" t="s">
        <v>105</v>
      </c>
      <c r="S7886" s="3" t="s">
        <v>34</v>
      </c>
    </row>
    <row r="7887">
      <c r="A7887" s="2">
        <v>42318.714895833335</v>
      </c>
      <c r="B7887" s="3">
        <v>53.0</v>
      </c>
      <c r="C7887" s="3" t="s">
        <v>7101</v>
      </c>
      <c r="D7887" s="3">
        <v>35.0</v>
      </c>
      <c r="E7887" s="3" t="s">
        <v>7158</v>
      </c>
      <c r="F7887" s="3">
        <v>10.0</v>
      </c>
      <c r="G7887" s="3">
        <v>11.0</v>
      </c>
      <c r="H7887" s="3" t="s">
        <v>7796</v>
      </c>
      <c r="I7887" s="3" t="s">
        <v>7797</v>
      </c>
      <c r="J7887" s="3" t="s">
        <v>398</v>
      </c>
      <c r="K7887" s="3" t="s">
        <v>24</v>
      </c>
      <c r="L7887" s="3">
        <v>24.0</v>
      </c>
      <c r="M7887" s="3" t="s">
        <v>25</v>
      </c>
      <c r="N7887" s="3" t="s">
        <v>7856</v>
      </c>
      <c r="O7887" s="3" t="s">
        <v>218</v>
      </c>
      <c r="P7887" s="4">
        <v>26853.0</v>
      </c>
      <c r="Q7887" s="3" t="s">
        <v>37</v>
      </c>
      <c r="S7887" s="3" t="s">
        <v>34</v>
      </c>
    </row>
    <row r="7888">
      <c r="A7888" s="2">
        <v>42318.714895833335</v>
      </c>
      <c r="B7888" s="3">
        <v>53.0</v>
      </c>
      <c r="C7888" s="3" t="s">
        <v>7101</v>
      </c>
      <c r="D7888" s="3">
        <v>35.0</v>
      </c>
      <c r="E7888" s="3" t="s">
        <v>7158</v>
      </c>
      <c r="F7888" s="3">
        <v>10.0</v>
      </c>
      <c r="G7888" s="3">
        <v>11.0</v>
      </c>
      <c r="H7888" s="3" t="s">
        <v>7796</v>
      </c>
      <c r="I7888" s="3" t="s">
        <v>7797</v>
      </c>
      <c r="J7888" s="3" t="s">
        <v>398</v>
      </c>
      <c r="K7888" s="3" t="s">
        <v>24</v>
      </c>
      <c r="L7888" s="3">
        <v>25.0</v>
      </c>
      <c r="M7888" s="3" t="s">
        <v>30</v>
      </c>
      <c r="N7888" s="3" t="s">
        <v>7857</v>
      </c>
      <c r="O7888" s="3" t="s">
        <v>7858</v>
      </c>
      <c r="P7888" s="4">
        <v>31561.0</v>
      </c>
      <c r="Q7888" s="3" t="s">
        <v>37</v>
      </c>
      <c r="S7888" s="3" t="s">
        <v>34</v>
      </c>
    </row>
    <row r="7889">
      <c r="A7889" s="2">
        <v>42318.714895833335</v>
      </c>
      <c r="B7889" s="3">
        <v>53.0</v>
      </c>
      <c r="C7889" s="3" t="s">
        <v>7101</v>
      </c>
      <c r="D7889" s="3">
        <v>35.0</v>
      </c>
      <c r="E7889" s="3" t="s">
        <v>7158</v>
      </c>
      <c r="F7889" s="3">
        <v>10.0</v>
      </c>
      <c r="G7889" s="3">
        <v>11.0</v>
      </c>
      <c r="H7889" s="3" t="s">
        <v>7796</v>
      </c>
      <c r="I7889" s="3" t="s">
        <v>7797</v>
      </c>
      <c r="J7889" s="3" t="s">
        <v>398</v>
      </c>
      <c r="K7889" s="3" t="s">
        <v>24</v>
      </c>
      <c r="L7889" s="3">
        <v>26.0</v>
      </c>
      <c r="M7889" s="3" t="s">
        <v>25</v>
      </c>
      <c r="N7889" s="3" t="s">
        <v>7226</v>
      </c>
      <c r="O7889" s="3" t="s">
        <v>377</v>
      </c>
      <c r="P7889" s="4">
        <v>31997.0</v>
      </c>
      <c r="Q7889" s="3" t="s">
        <v>40</v>
      </c>
      <c r="S7889" s="3" t="s">
        <v>34</v>
      </c>
    </row>
    <row r="7890">
      <c r="A7890" s="2">
        <v>42318.714895833335</v>
      </c>
      <c r="B7890" s="3">
        <v>53.0</v>
      </c>
      <c r="C7890" s="3" t="s">
        <v>7101</v>
      </c>
      <c r="D7890" s="3">
        <v>35.0</v>
      </c>
      <c r="E7890" s="3" t="s">
        <v>7158</v>
      </c>
      <c r="F7890" s="3">
        <v>10.0</v>
      </c>
      <c r="G7890" s="3">
        <v>11.0</v>
      </c>
      <c r="H7890" s="3" t="s">
        <v>7796</v>
      </c>
      <c r="I7890" s="3" t="s">
        <v>7797</v>
      </c>
      <c r="J7890" s="3" t="s">
        <v>398</v>
      </c>
      <c r="K7890" s="3" t="s">
        <v>24</v>
      </c>
      <c r="L7890" s="3">
        <v>27.0</v>
      </c>
      <c r="M7890" s="3" t="s">
        <v>30</v>
      </c>
      <c r="N7890" s="3" t="s">
        <v>1019</v>
      </c>
      <c r="O7890" s="3" t="s">
        <v>3712</v>
      </c>
      <c r="P7890" s="4">
        <v>19460.0</v>
      </c>
      <c r="Q7890" s="3" t="s">
        <v>105</v>
      </c>
      <c r="S7890" s="3" t="s">
        <v>34</v>
      </c>
    </row>
    <row r="7891">
      <c r="A7891" s="2">
        <v>42318.714895833335</v>
      </c>
      <c r="B7891" s="3">
        <v>53.0</v>
      </c>
      <c r="C7891" s="3" t="s">
        <v>7101</v>
      </c>
      <c r="D7891" s="3">
        <v>35.0</v>
      </c>
      <c r="E7891" s="3" t="s">
        <v>7158</v>
      </c>
      <c r="F7891" s="3">
        <v>10.0</v>
      </c>
      <c r="G7891" s="3">
        <v>11.0</v>
      </c>
      <c r="H7891" s="3" t="s">
        <v>7796</v>
      </c>
      <c r="I7891" s="3" t="s">
        <v>7797</v>
      </c>
      <c r="J7891" s="3" t="s">
        <v>398</v>
      </c>
      <c r="K7891" s="3" t="s">
        <v>24</v>
      </c>
      <c r="L7891" s="3">
        <v>28.0</v>
      </c>
      <c r="M7891" s="3" t="s">
        <v>25</v>
      </c>
      <c r="N7891" s="3" t="s">
        <v>7859</v>
      </c>
      <c r="O7891" s="3" t="s">
        <v>7860</v>
      </c>
      <c r="P7891" s="4">
        <v>33372.0</v>
      </c>
      <c r="Q7891" s="3" t="s">
        <v>191</v>
      </c>
      <c r="S7891" s="3" t="s">
        <v>34</v>
      </c>
    </row>
    <row r="7892">
      <c r="A7892" s="2">
        <v>42318.714895833335</v>
      </c>
      <c r="B7892" s="3">
        <v>53.0</v>
      </c>
      <c r="C7892" s="3" t="s">
        <v>7101</v>
      </c>
      <c r="D7892" s="3">
        <v>56.0</v>
      </c>
      <c r="E7892" s="3" t="s">
        <v>7193</v>
      </c>
      <c r="F7892" s="3">
        <v>10.0</v>
      </c>
      <c r="G7892" s="3">
        <v>11.0</v>
      </c>
      <c r="H7892" s="3" t="s">
        <v>7796</v>
      </c>
      <c r="I7892" s="3" t="s">
        <v>7797</v>
      </c>
      <c r="J7892" s="3" t="s">
        <v>398</v>
      </c>
      <c r="K7892" s="3" t="s">
        <v>24</v>
      </c>
      <c r="L7892" s="3">
        <v>1.0</v>
      </c>
      <c r="M7892" s="3" t="s">
        <v>25</v>
      </c>
      <c r="N7892" s="3" t="s">
        <v>3847</v>
      </c>
      <c r="O7892" s="3" t="s">
        <v>218</v>
      </c>
      <c r="P7892" s="4">
        <v>21391.0</v>
      </c>
      <c r="Q7892" s="3" t="s">
        <v>52</v>
      </c>
      <c r="S7892" s="3" t="s">
        <v>34</v>
      </c>
    </row>
    <row r="7893">
      <c r="A7893" s="2">
        <v>42318.714895833335</v>
      </c>
      <c r="B7893" s="3">
        <v>53.0</v>
      </c>
      <c r="C7893" s="3" t="s">
        <v>7101</v>
      </c>
      <c r="D7893" s="3">
        <v>56.0</v>
      </c>
      <c r="E7893" s="3" t="s">
        <v>7193</v>
      </c>
      <c r="F7893" s="3">
        <v>10.0</v>
      </c>
      <c r="G7893" s="3">
        <v>11.0</v>
      </c>
      <c r="H7893" s="3" t="s">
        <v>7796</v>
      </c>
      <c r="I7893" s="3" t="s">
        <v>7797</v>
      </c>
      <c r="J7893" s="3" t="s">
        <v>398</v>
      </c>
      <c r="K7893" s="3" t="s">
        <v>24</v>
      </c>
      <c r="L7893" s="3">
        <v>2.0</v>
      </c>
      <c r="M7893" s="3" t="s">
        <v>30</v>
      </c>
      <c r="N7893" s="3" t="s">
        <v>7861</v>
      </c>
      <c r="O7893" s="3" t="s">
        <v>303</v>
      </c>
      <c r="P7893" s="4">
        <v>21861.0</v>
      </c>
      <c r="Q7893" s="3" t="s">
        <v>72</v>
      </c>
      <c r="S7893" s="3" t="s">
        <v>34</v>
      </c>
    </row>
    <row r="7894">
      <c r="A7894" s="2">
        <v>42318.714895833335</v>
      </c>
      <c r="B7894" s="3">
        <v>53.0</v>
      </c>
      <c r="C7894" s="3" t="s">
        <v>7101</v>
      </c>
      <c r="D7894" s="3">
        <v>56.0</v>
      </c>
      <c r="E7894" s="3" t="s">
        <v>7193</v>
      </c>
      <c r="F7894" s="3">
        <v>10.0</v>
      </c>
      <c r="G7894" s="3">
        <v>11.0</v>
      </c>
      <c r="H7894" s="3" t="s">
        <v>7796</v>
      </c>
      <c r="I7894" s="3" t="s">
        <v>7797</v>
      </c>
      <c r="J7894" s="3" t="s">
        <v>398</v>
      </c>
      <c r="K7894" s="3" t="s">
        <v>24</v>
      </c>
      <c r="L7894" s="3">
        <v>3.0</v>
      </c>
      <c r="M7894" s="3" t="s">
        <v>25</v>
      </c>
      <c r="N7894" s="3" t="s">
        <v>277</v>
      </c>
      <c r="O7894" s="3" t="s">
        <v>91</v>
      </c>
      <c r="P7894" s="4">
        <v>18661.0</v>
      </c>
      <c r="Q7894" s="3" t="s">
        <v>49</v>
      </c>
      <c r="S7894" s="3" t="s">
        <v>34</v>
      </c>
    </row>
    <row r="7895">
      <c r="A7895" s="2">
        <v>42318.714895833335</v>
      </c>
      <c r="B7895" s="3">
        <v>53.0</v>
      </c>
      <c r="C7895" s="3" t="s">
        <v>7101</v>
      </c>
      <c r="D7895" s="3">
        <v>56.0</v>
      </c>
      <c r="E7895" s="3" t="s">
        <v>7193</v>
      </c>
      <c r="F7895" s="3">
        <v>10.0</v>
      </c>
      <c r="G7895" s="3">
        <v>11.0</v>
      </c>
      <c r="H7895" s="3" t="s">
        <v>7796</v>
      </c>
      <c r="I7895" s="3" t="s">
        <v>7797</v>
      </c>
      <c r="J7895" s="3" t="s">
        <v>398</v>
      </c>
      <c r="K7895" s="3" t="s">
        <v>24</v>
      </c>
      <c r="L7895" s="3">
        <v>4.0</v>
      </c>
      <c r="M7895" s="3" t="s">
        <v>30</v>
      </c>
      <c r="N7895" s="3" t="s">
        <v>7862</v>
      </c>
      <c r="O7895" s="3" t="s">
        <v>2438</v>
      </c>
      <c r="P7895" s="4">
        <v>28641.0</v>
      </c>
      <c r="Q7895" s="3" t="s">
        <v>46</v>
      </c>
      <c r="S7895" s="3" t="s">
        <v>34</v>
      </c>
    </row>
    <row r="7896">
      <c r="A7896" s="2">
        <v>42318.714895833335</v>
      </c>
      <c r="B7896" s="3">
        <v>53.0</v>
      </c>
      <c r="C7896" s="3" t="s">
        <v>7101</v>
      </c>
      <c r="D7896" s="3">
        <v>56.0</v>
      </c>
      <c r="E7896" s="3" t="s">
        <v>7193</v>
      </c>
      <c r="F7896" s="3">
        <v>10.0</v>
      </c>
      <c r="G7896" s="3">
        <v>11.0</v>
      </c>
      <c r="H7896" s="3" t="s">
        <v>7796</v>
      </c>
      <c r="I7896" s="3" t="s">
        <v>7797</v>
      </c>
      <c r="J7896" s="3" t="s">
        <v>398</v>
      </c>
      <c r="K7896" s="3" t="s">
        <v>24</v>
      </c>
      <c r="L7896" s="3">
        <v>5.0</v>
      </c>
      <c r="M7896" s="3" t="s">
        <v>25</v>
      </c>
      <c r="N7896" s="3" t="s">
        <v>7863</v>
      </c>
      <c r="O7896" s="3" t="s">
        <v>7864</v>
      </c>
      <c r="P7896" s="4">
        <v>25141.0</v>
      </c>
      <c r="Q7896" s="3" t="s">
        <v>33</v>
      </c>
      <c r="S7896" s="3" t="s">
        <v>34</v>
      </c>
    </row>
    <row r="7897">
      <c r="A7897" s="2">
        <v>42318.714895833335</v>
      </c>
      <c r="B7897" s="3">
        <v>53.0</v>
      </c>
      <c r="C7897" s="3" t="s">
        <v>7101</v>
      </c>
      <c r="D7897" s="3">
        <v>56.0</v>
      </c>
      <c r="E7897" s="3" t="s">
        <v>7193</v>
      </c>
      <c r="F7897" s="3">
        <v>10.0</v>
      </c>
      <c r="G7897" s="3">
        <v>11.0</v>
      </c>
      <c r="H7897" s="3" t="s">
        <v>7796</v>
      </c>
      <c r="I7897" s="3" t="s">
        <v>7797</v>
      </c>
      <c r="J7897" s="3" t="s">
        <v>398</v>
      </c>
      <c r="K7897" s="3" t="s">
        <v>24</v>
      </c>
      <c r="L7897" s="3">
        <v>6.0</v>
      </c>
      <c r="M7897" s="3" t="s">
        <v>30</v>
      </c>
      <c r="N7897" s="3" t="s">
        <v>7865</v>
      </c>
      <c r="O7897" s="3" t="s">
        <v>1907</v>
      </c>
      <c r="P7897" s="4">
        <v>20501.0</v>
      </c>
      <c r="Q7897" s="3" t="s">
        <v>37</v>
      </c>
      <c r="S7897" s="3" t="s">
        <v>34</v>
      </c>
    </row>
    <row r="7898">
      <c r="A7898" s="2">
        <v>42318.714895833335</v>
      </c>
      <c r="B7898" s="3">
        <v>53.0</v>
      </c>
      <c r="C7898" s="3" t="s">
        <v>7101</v>
      </c>
      <c r="D7898" s="3">
        <v>56.0</v>
      </c>
      <c r="E7898" s="3" t="s">
        <v>7193</v>
      </c>
      <c r="F7898" s="3">
        <v>10.0</v>
      </c>
      <c r="G7898" s="3">
        <v>11.0</v>
      </c>
      <c r="H7898" s="3" t="s">
        <v>7796</v>
      </c>
      <c r="I7898" s="3" t="s">
        <v>7797</v>
      </c>
      <c r="J7898" s="3" t="s">
        <v>398</v>
      </c>
      <c r="K7898" s="3" t="s">
        <v>24</v>
      </c>
      <c r="L7898" s="3">
        <v>7.0</v>
      </c>
      <c r="M7898" s="3" t="s">
        <v>25</v>
      </c>
      <c r="N7898" s="3" t="s">
        <v>4894</v>
      </c>
      <c r="O7898" s="3" t="s">
        <v>1275</v>
      </c>
      <c r="P7898" s="4">
        <v>28193.0</v>
      </c>
      <c r="Q7898" s="3" t="s">
        <v>132</v>
      </c>
      <c r="S7898" s="3" t="s">
        <v>34</v>
      </c>
    </row>
    <row r="7899">
      <c r="A7899" s="2">
        <v>42318.714895833335</v>
      </c>
      <c r="B7899" s="3">
        <v>53.0</v>
      </c>
      <c r="C7899" s="3" t="s">
        <v>7101</v>
      </c>
      <c r="D7899" s="3">
        <v>56.0</v>
      </c>
      <c r="E7899" s="3" t="s">
        <v>7193</v>
      </c>
      <c r="F7899" s="3">
        <v>10.0</v>
      </c>
      <c r="G7899" s="3">
        <v>11.0</v>
      </c>
      <c r="H7899" s="3" t="s">
        <v>7796</v>
      </c>
      <c r="I7899" s="3" t="s">
        <v>7797</v>
      </c>
      <c r="J7899" s="3" t="s">
        <v>398</v>
      </c>
      <c r="K7899" s="3" t="s">
        <v>24</v>
      </c>
      <c r="L7899" s="3">
        <v>8.0</v>
      </c>
      <c r="M7899" s="3" t="s">
        <v>30</v>
      </c>
      <c r="N7899" s="3" t="s">
        <v>7866</v>
      </c>
      <c r="O7899" s="3" t="s">
        <v>121</v>
      </c>
      <c r="P7899" s="4">
        <v>23971.0</v>
      </c>
      <c r="Q7899" s="3" t="s">
        <v>60</v>
      </c>
      <c r="S7899" s="3" t="s">
        <v>34</v>
      </c>
    </row>
    <row r="7900">
      <c r="A7900" s="2">
        <v>42318.714895833335</v>
      </c>
      <c r="B7900" s="3">
        <v>53.0</v>
      </c>
      <c r="C7900" s="3" t="s">
        <v>7101</v>
      </c>
      <c r="D7900" s="3">
        <v>56.0</v>
      </c>
      <c r="E7900" s="3" t="s">
        <v>7193</v>
      </c>
      <c r="F7900" s="3">
        <v>10.0</v>
      </c>
      <c r="G7900" s="3">
        <v>11.0</v>
      </c>
      <c r="H7900" s="3" t="s">
        <v>7796</v>
      </c>
      <c r="I7900" s="3" t="s">
        <v>7797</v>
      </c>
      <c r="J7900" s="3" t="s">
        <v>398</v>
      </c>
      <c r="K7900" s="3" t="s">
        <v>24</v>
      </c>
      <c r="L7900" s="3">
        <v>9.0</v>
      </c>
      <c r="M7900" s="3" t="s">
        <v>25</v>
      </c>
      <c r="N7900" s="3" t="s">
        <v>7867</v>
      </c>
      <c r="O7900" s="3" t="s">
        <v>767</v>
      </c>
      <c r="P7900" s="4">
        <v>29361.0</v>
      </c>
      <c r="Q7900" s="3" t="s">
        <v>33</v>
      </c>
      <c r="S7900" s="3" t="s">
        <v>34</v>
      </c>
    </row>
    <row r="7901">
      <c r="A7901" s="2">
        <v>42318.714895833335</v>
      </c>
      <c r="B7901" s="3">
        <v>53.0</v>
      </c>
      <c r="C7901" s="3" t="s">
        <v>7101</v>
      </c>
      <c r="D7901" s="3">
        <v>56.0</v>
      </c>
      <c r="E7901" s="3" t="s">
        <v>7193</v>
      </c>
      <c r="F7901" s="3">
        <v>10.0</v>
      </c>
      <c r="G7901" s="3">
        <v>11.0</v>
      </c>
      <c r="H7901" s="3" t="s">
        <v>7796</v>
      </c>
      <c r="I7901" s="3" t="s">
        <v>7797</v>
      </c>
      <c r="J7901" s="3" t="s">
        <v>398</v>
      </c>
      <c r="K7901" s="3" t="s">
        <v>24</v>
      </c>
      <c r="L7901" s="3">
        <v>10.0</v>
      </c>
      <c r="M7901" s="3" t="s">
        <v>30</v>
      </c>
      <c r="N7901" s="3" t="s">
        <v>7868</v>
      </c>
      <c r="O7901" s="3" t="s">
        <v>32</v>
      </c>
      <c r="P7901" s="4">
        <v>26309.0</v>
      </c>
      <c r="Q7901" s="3" t="s">
        <v>37</v>
      </c>
      <c r="S7901" s="3" t="s">
        <v>34</v>
      </c>
    </row>
    <row r="7902">
      <c r="A7902" s="2">
        <v>42318.714895833335</v>
      </c>
      <c r="B7902" s="3">
        <v>53.0</v>
      </c>
      <c r="C7902" s="3" t="s">
        <v>7101</v>
      </c>
      <c r="D7902" s="3">
        <v>56.0</v>
      </c>
      <c r="E7902" s="3" t="s">
        <v>7193</v>
      </c>
      <c r="F7902" s="3">
        <v>10.0</v>
      </c>
      <c r="G7902" s="3">
        <v>11.0</v>
      </c>
      <c r="H7902" s="3" t="s">
        <v>7796</v>
      </c>
      <c r="I7902" s="3" t="s">
        <v>7797</v>
      </c>
      <c r="J7902" s="3" t="s">
        <v>398</v>
      </c>
      <c r="K7902" s="3" t="s">
        <v>24</v>
      </c>
      <c r="L7902" s="3">
        <v>11.0</v>
      </c>
      <c r="M7902" s="3" t="s">
        <v>25</v>
      </c>
      <c r="N7902" s="3" t="s">
        <v>7869</v>
      </c>
      <c r="O7902" s="3" t="s">
        <v>427</v>
      </c>
      <c r="P7902" s="4">
        <v>21795.0</v>
      </c>
      <c r="Q7902" s="3" t="s">
        <v>79</v>
      </c>
      <c r="S7902" s="3" t="s">
        <v>34</v>
      </c>
    </row>
    <row r="7903">
      <c r="A7903" s="2">
        <v>42318.714895833335</v>
      </c>
      <c r="B7903" s="3">
        <v>53.0</v>
      </c>
      <c r="C7903" s="3" t="s">
        <v>7101</v>
      </c>
      <c r="D7903" s="3">
        <v>56.0</v>
      </c>
      <c r="E7903" s="3" t="s">
        <v>7193</v>
      </c>
      <c r="F7903" s="3">
        <v>10.0</v>
      </c>
      <c r="G7903" s="3">
        <v>11.0</v>
      </c>
      <c r="H7903" s="3" t="s">
        <v>7796</v>
      </c>
      <c r="I7903" s="3" t="s">
        <v>7797</v>
      </c>
      <c r="J7903" s="3" t="s">
        <v>398</v>
      </c>
      <c r="K7903" s="3" t="s">
        <v>24</v>
      </c>
      <c r="L7903" s="3">
        <v>12.0</v>
      </c>
      <c r="M7903" s="3" t="s">
        <v>30</v>
      </c>
      <c r="N7903" s="3" t="s">
        <v>7870</v>
      </c>
      <c r="O7903" s="3" t="s">
        <v>364</v>
      </c>
      <c r="P7903" s="4">
        <v>21084.0</v>
      </c>
      <c r="Q7903" s="3" t="s">
        <v>221</v>
      </c>
      <c r="S7903" s="3" t="s">
        <v>34</v>
      </c>
    </row>
    <row r="7904">
      <c r="A7904" s="2">
        <v>42318.714895833335</v>
      </c>
      <c r="B7904" s="3">
        <v>53.0</v>
      </c>
      <c r="C7904" s="3" t="s">
        <v>7101</v>
      </c>
      <c r="D7904" s="3">
        <v>56.0</v>
      </c>
      <c r="E7904" s="3" t="s">
        <v>7193</v>
      </c>
      <c r="F7904" s="3">
        <v>10.0</v>
      </c>
      <c r="G7904" s="3">
        <v>11.0</v>
      </c>
      <c r="H7904" s="3" t="s">
        <v>7796</v>
      </c>
      <c r="I7904" s="3" t="s">
        <v>7797</v>
      </c>
      <c r="J7904" s="3" t="s">
        <v>398</v>
      </c>
      <c r="K7904" s="3" t="s">
        <v>24</v>
      </c>
      <c r="L7904" s="3">
        <v>13.0</v>
      </c>
      <c r="M7904" s="3" t="s">
        <v>25</v>
      </c>
      <c r="N7904" s="3" t="s">
        <v>7871</v>
      </c>
      <c r="O7904" s="3" t="s">
        <v>251</v>
      </c>
      <c r="P7904" s="4">
        <v>25797.0</v>
      </c>
      <c r="Q7904" s="3" t="s">
        <v>149</v>
      </c>
      <c r="S7904" s="3" t="s">
        <v>34</v>
      </c>
    </row>
    <row r="7905">
      <c r="A7905" s="2">
        <v>42318.714895833335</v>
      </c>
      <c r="B7905" s="3">
        <v>53.0</v>
      </c>
      <c r="C7905" s="3" t="s">
        <v>7101</v>
      </c>
      <c r="D7905" s="3">
        <v>56.0</v>
      </c>
      <c r="E7905" s="3" t="s">
        <v>7193</v>
      </c>
      <c r="F7905" s="3">
        <v>10.0</v>
      </c>
      <c r="G7905" s="3">
        <v>11.0</v>
      </c>
      <c r="H7905" s="3" t="s">
        <v>7796</v>
      </c>
      <c r="I7905" s="3" t="s">
        <v>7797</v>
      </c>
      <c r="J7905" s="3" t="s">
        <v>398</v>
      </c>
      <c r="K7905" s="3" t="s">
        <v>24</v>
      </c>
      <c r="L7905" s="3">
        <v>14.0</v>
      </c>
      <c r="M7905" s="3" t="s">
        <v>30</v>
      </c>
      <c r="N7905" s="3" t="s">
        <v>7872</v>
      </c>
      <c r="O7905" s="3" t="s">
        <v>2179</v>
      </c>
      <c r="P7905" s="4">
        <v>25219.0</v>
      </c>
      <c r="Q7905" s="3" t="s">
        <v>60</v>
      </c>
      <c r="S7905" s="3" t="s">
        <v>34</v>
      </c>
    </row>
    <row r="7906">
      <c r="A7906" s="2">
        <v>42318.714895833335</v>
      </c>
      <c r="B7906" s="3">
        <v>53.0</v>
      </c>
      <c r="C7906" s="3" t="s">
        <v>7101</v>
      </c>
      <c r="D7906" s="3">
        <v>56.0</v>
      </c>
      <c r="E7906" s="3" t="s">
        <v>7193</v>
      </c>
      <c r="F7906" s="3">
        <v>10.0</v>
      </c>
      <c r="G7906" s="3">
        <v>11.0</v>
      </c>
      <c r="H7906" s="3" t="s">
        <v>7796</v>
      </c>
      <c r="I7906" s="3" t="s">
        <v>7797</v>
      </c>
      <c r="J7906" s="3" t="s">
        <v>398</v>
      </c>
      <c r="K7906" s="3" t="s">
        <v>24</v>
      </c>
      <c r="L7906" s="3">
        <v>15.0</v>
      </c>
      <c r="M7906" s="3" t="s">
        <v>25</v>
      </c>
      <c r="N7906" s="3" t="s">
        <v>7873</v>
      </c>
      <c r="O7906" s="3" t="s">
        <v>257</v>
      </c>
      <c r="P7906" s="4">
        <v>18321.0</v>
      </c>
      <c r="Q7906" s="3" t="s">
        <v>49</v>
      </c>
      <c r="S7906" s="3" t="s">
        <v>34</v>
      </c>
    </row>
    <row r="7907">
      <c r="A7907" s="2">
        <v>42318.714895833335</v>
      </c>
      <c r="B7907" s="3">
        <v>53.0</v>
      </c>
      <c r="C7907" s="3" t="s">
        <v>7101</v>
      </c>
      <c r="D7907" s="3">
        <v>56.0</v>
      </c>
      <c r="E7907" s="3" t="s">
        <v>7193</v>
      </c>
      <c r="F7907" s="3">
        <v>10.0</v>
      </c>
      <c r="G7907" s="3">
        <v>11.0</v>
      </c>
      <c r="H7907" s="3" t="s">
        <v>7796</v>
      </c>
      <c r="I7907" s="3" t="s">
        <v>7797</v>
      </c>
      <c r="J7907" s="3" t="s">
        <v>398</v>
      </c>
      <c r="K7907" s="3" t="s">
        <v>24</v>
      </c>
      <c r="L7907" s="3">
        <v>16.0</v>
      </c>
      <c r="M7907" s="3" t="s">
        <v>30</v>
      </c>
      <c r="N7907" s="3" t="s">
        <v>7874</v>
      </c>
      <c r="O7907" s="3" t="s">
        <v>364</v>
      </c>
      <c r="P7907" s="4">
        <v>25767.0</v>
      </c>
      <c r="Q7907" s="3" t="s">
        <v>149</v>
      </c>
      <c r="S7907" s="3" t="s">
        <v>34</v>
      </c>
    </row>
    <row r="7908">
      <c r="A7908" s="2">
        <v>42318.714895833335</v>
      </c>
      <c r="B7908" s="3">
        <v>53.0</v>
      </c>
      <c r="C7908" s="3" t="s">
        <v>7101</v>
      </c>
      <c r="D7908" s="3">
        <v>56.0</v>
      </c>
      <c r="E7908" s="3" t="s">
        <v>7193</v>
      </c>
      <c r="F7908" s="3">
        <v>10.0</v>
      </c>
      <c r="G7908" s="3">
        <v>11.0</v>
      </c>
      <c r="H7908" s="3" t="s">
        <v>7796</v>
      </c>
      <c r="I7908" s="3" t="s">
        <v>7797</v>
      </c>
      <c r="J7908" s="3" t="s">
        <v>398</v>
      </c>
      <c r="K7908" s="3" t="s">
        <v>24</v>
      </c>
      <c r="L7908" s="3">
        <v>17.0</v>
      </c>
      <c r="M7908" s="3" t="s">
        <v>25</v>
      </c>
      <c r="N7908" s="3" t="s">
        <v>7875</v>
      </c>
      <c r="O7908" s="3" t="s">
        <v>204</v>
      </c>
      <c r="P7908" s="4">
        <v>19481.0</v>
      </c>
      <c r="Q7908" s="3" t="s">
        <v>145</v>
      </c>
      <c r="S7908" s="3" t="s">
        <v>34</v>
      </c>
    </row>
    <row r="7909">
      <c r="A7909" s="2">
        <v>42318.714895833335</v>
      </c>
      <c r="B7909" s="3">
        <v>53.0</v>
      </c>
      <c r="C7909" s="3" t="s">
        <v>7101</v>
      </c>
      <c r="D7909" s="3">
        <v>56.0</v>
      </c>
      <c r="E7909" s="3" t="s">
        <v>7193</v>
      </c>
      <c r="F7909" s="3">
        <v>10.0</v>
      </c>
      <c r="G7909" s="3">
        <v>11.0</v>
      </c>
      <c r="H7909" s="3" t="s">
        <v>7796</v>
      </c>
      <c r="I7909" s="3" t="s">
        <v>7797</v>
      </c>
      <c r="J7909" s="3" t="s">
        <v>398</v>
      </c>
      <c r="K7909" s="3" t="s">
        <v>24</v>
      </c>
      <c r="L7909" s="3">
        <v>18.0</v>
      </c>
      <c r="M7909" s="3" t="s">
        <v>30</v>
      </c>
      <c r="N7909" s="3" t="s">
        <v>1935</v>
      </c>
      <c r="O7909" s="3" t="s">
        <v>998</v>
      </c>
      <c r="P7909" s="4">
        <v>26428.0</v>
      </c>
      <c r="Q7909" s="3" t="s">
        <v>52</v>
      </c>
      <c r="S7909" s="3" t="s">
        <v>34</v>
      </c>
    </row>
    <row r="7910">
      <c r="A7910" s="2">
        <v>42318.714895833335</v>
      </c>
      <c r="B7910" s="3">
        <v>53.0</v>
      </c>
      <c r="C7910" s="3" t="s">
        <v>7101</v>
      </c>
      <c r="D7910" s="3">
        <v>56.0</v>
      </c>
      <c r="E7910" s="3" t="s">
        <v>7193</v>
      </c>
      <c r="F7910" s="3">
        <v>10.0</v>
      </c>
      <c r="G7910" s="3">
        <v>11.0</v>
      </c>
      <c r="H7910" s="3" t="s">
        <v>7796</v>
      </c>
      <c r="I7910" s="3" t="s">
        <v>7797</v>
      </c>
      <c r="J7910" s="3" t="s">
        <v>398</v>
      </c>
      <c r="K7910" s="3" t="s">
        <v>24</v>
      </c>
      <c r="L7910" s="3">
        <v>19.0</v>
      </c>
      <c r="M7910" s="3" t="s">
        <v>25</v>
      </c>
      <c r="N7910" s="3" t="s">
        <v>7876</v>
      </c>
      <c r="O7910" s="3" t="s">
        <v>7877</v>
      </c>
      <c r="P7910" s="4">
        <v>18476.0</v>
      </c>
      <c r="Q7910" s="3" t="s">
        <v>105</v>
      </c>
      <c r="S7910" s="3" t="s">
        <v>34</v>
      </c>
    </row>
    <row r="7911">
      <c r="A7911" s="2">
        <v>42318.714895833335</v>
      </c>
      <c r="B7911" s="3">
        <v>53.0</v>
      </c>
      <c r="C7911" s="3" t="s">
        <v>7101</v>
      </c>
      <c r="D7911" s="3">
        <v>56.0</v>
      </c>
      <c r="E7911" s="3" t="s">
        <v>7193</v>
      </c>
      <c r="F7911" s="3">
        <v>10.0</v>
      </c>
      <c r="G7911" s="3">
        <v>11.0</v>
      </c>
      <c r="H7911" s="3" t="s">
        <v>7796</v>
      </c>
      <c r="I7911" s="3" t="s">
        <v>7797</v>
      </c>
      <c r="J7911" s="3" t="s">
        <v>398</v>
      </c>
      <c r="K7911" s="3" t="s">
        <v>24</v>
      </c>
      <c r="L7911" s="3">
        <v>20.0</v>
      </c>
      <c r="M7911" s="3" t="s">
        <v>30</v>
      </c>
      <c r="N7911" s="3" t="s">
        <v>7379</v>
      </c>
      <c r="O7911" s="3" t="s">
        <v>307</v>
      </c>
      <c r="P7911" s="4">
        <v>20651.0</v>
      </c>
      <c r="Q7911" s="3" t="s">
        <v>105</v>
      </c>
      <c r="S7911" s="3" t="s">
        <v>34</v>
      </c>
    </row>
    <row r="7912">
      <c r="A7912" s="2">
        <v>42318.714895833335</v>
      </c>
      <c r="B7912" s="3">
        <v>53.0</v>
      </c>
      <c r="C7912" s="3" t="s">
        <v>7101</v>
      </c>
      <c r="D7912" s="3">
        <v>56.0</v>
      </c>
      <c r="E7912" s="3" t="s">
        <v>7193</v>
      </c>
      <c r="F7912" s="3">
        <v>10.0</v>
      </c>
      <c r="G7912" s="3">
        <v>11.0</v>
      </c>
      <c r="H7912" s="3" t="s">
        <v>7796</v>
      </c>
      <c r="I7912" s="3" t="s">
        <v>7797</v>
      </c>
      <c r="J7912" s="3" t="s">
        <v>398</v>
      </c>
      <c r="K7912" s="3" t="s">
        <v>24</v>
      </c>
      <c r="L7912" s="3">
        <v>21.0</v>
      </c>
      <c r="M7912" s="3" t="s">
        <v>25</v>
      </c>
      <c r="N7912" s="3" t="s">
        <v>38</v>
      </c>
      <c r="O7912" s="3" t="s">
        <v>281</v>
      </c>
      <c r="P7912" s="4">
        <v>19515.0</v>
      </c>
      <c r="Q7912" s="3" t="s">
        <v>216</v>
      </c>
      <c r="S7912" s="3" t="s">
        <v>34</v>
      </c>
    </row>
    <row r="7913">
      <c r="A7913" s="2">
        <v>42318.714895833335</v>
      </c>
      <c r="B7913" s="3">
        <v>53.0</v>
      </c>
      <c r="C7913" s="3" t="s">
        <v>7101</v>
      </c>
      <c r="D7913" s="3">
        <v>22.0</v>
      </c>
      <c r="E7913" s="3" t="s">
        <v>7102</v>
      </c>
      <c r="F7913" s="3">
        <v>11.0</v>
      </c>
      <c r="G7913" s="3">
        <v>5.0</v>
      </c>
      <c r="H7913" s="3" t="s">
        <v>1615</v>
      </c>
      <c r="I7913" s="3" t="s">
        <v>4065</v>
      </c>
      <c r="J7913" s="3" t="s">
        <v>1617</v>
      </c>
      <c r="K7913" s="3" t="s">
        <v>24</v>
      </c>
      <c r="L7913" s="3">
        <v>1.0</v>
      </c>
      <c r="M7913" s="3" t="s">
        <v>25</v>
      </c>
      <c r="N7913" s="3" t="s">
        <v>7878</v>
      </c>
      <c r="O7913" s="3" t="s">
        <v>692</v>
      </c>
      <c r="P7913" s="4">
        <v>21872.0</v>
      </c>
      <c r="Q7913" s="3" t="s">
        <v>372</v>
      </c>
      <c r="S7913" s="3" t="s">
        <v>34</v>
      </c>
    </row>
    <row r="7914">
      <c r="A7914" s="2">
        <v>42318.714895833335</v>
      </c>
      <c r="B7914" s="3">
        <v>53.0</v>
      </c>
      <c r="C7914" s="3" t="s">
        <v>7101</v>
      </c>
      <c r="D7914" s="3">
        <v>22.0</v>
      </c>
      <c r="E7914" s="3" t="s">
        <v>7102</v>
      </c>
      <c r="F7914" s="3">
        <v>11.0</v>
      </c>
      <c r="G7914" s="3">
        <v>5.0</v>
      </c>
      <c r="H7914" s="3" t="s">
        <v>1615</v>
      </c>
      <c r="I7914" s="3" t="s">
        <v>4065</v>
      </c>
      <c r="J7914" s="3" t="s">
        <v>1617</v>
      </c>
      <c r="K7914" s="3" t="s">
        <v>24</v>
      </c>
      <c r="L7914" s="3">
        <v>2.0</v>
      </c>
      <c r="M7914" s="3" t="s">
        <v>30</v>
      </c>
      <c r="N7914" s="3" t="s">
        <v>7416</v>
      </c>
      <c r="O7914" s="3" t="s">
        <v>7879</v>
      </c>
      <c r="P7914" s="4">
        <v>17439.0</v>
      </c>
      <c r="Q7914" s="3" t="s">
        <v>86</v>
      </c>
      <c r="S7914" s="3" t="s">
        <v>34</v>
      </c>
    </row>
    <row r="7915">
      <c r="A7915" s="2">
        <v>42318.714895833335</v>
      </c>
      <c r="B7915" s="3">
        <v>53.0</v>
      </c>
      <c r="C7915" s="3" t="s">
        <v>7101</v>
      </c>
      <c r="D7915" s="3">
        <v>22.0</v>
      </c>
      <c r="E7915" s="3" t="s">
        <v>7102</v>
      </c>
      <c r="F7915" s="3">
        <v>11.0</v>
      </c>
      <c r="G7915" s="3">
        <v>5.0</v>
      </c>
      <c r="H7915" s="3" t="s">
        <v>1615</v>
      </c>
      <c r="I7915" s="3" t="s">
        <v>4065</v>
      </c>
      <c r="J7915" s="3" t="s">
        <v>1617</v>
      </c>
      <c r="K7915" s="3" t="s">
        <v>24</v>
      </c>
      <c r="L7915" s="3">
        <v>3.0</v>
      </c>
      <c r="M7915" s="3" t="s">
        <v>25</v>
      </c>
      <c r="N7915" s="3" t="s">
        <v>7880</v>
      </c>
      <c r="O7915" s="3" t="s">
        <v>1593</v>
      </c>
      <c r="P7915" s="4">
        <v>23659.0</v>
      </c>
      <c r="Q7915" s="3" t="s">
        <v>115</v>
      </c>
      <c r="S7915" s="3" t="s">
        <v>34</v>
      </c>
    </row>
    <row r="7916">
      <c r="A7916" s="2">
        <v>42318.714895833335</v>
      </c>
      <c r="B7916" s="3">
        <v>53.0</v>
      </c>
      <c r="C7916" s="3" t="s">
        <v>7101</v>
      </c>
      <c r="D7916" s="3">
        <v>22.0</v>
      </c>
      <c r="E7916" s="3" t="s">
        <v>7102</v>
      </c>
      <c r="F7916" s="3">
        <v>11.0</v>
      </c>
      <c r="G7916" s="3">
        <v>5.0</v>
      </c>
      <c r="H7916" s="3" t="s">
        <v>1615</v>
      </c>
      <c r="I7916" s="3" t="s">
        <v>4065</v>
      </c>
      <c r="J7916" s="3" t="s">
        <v>1617</v>
      </c>
      <c r="K7916" s="3" t="s">
        <v>24</v>
      </c>
      <c r="L7916" s="3">
        <v>4.0</v>
      </c>
      <c r="M7916" s="3" t="s">
        <v>30</v>
      </c>
      <c r="N7916" s="3" t="s">
        <v>7881</v>
      </c>
      <c r="O7916" s="3" t="s">
        <v>487</v>
      </c>
      <c r="P7916" s="4">
        <v>23371.0</v>
      </c>
      <c r="Q7916" s="3" t="s">
        <v>52</v>
      </c>
      <c r="S7916" s="3" t="s">
        <v>34</v>
      </c>
    </row>
    <row r="7917">
      <c r="A7917" s="2">
        <v>42318.714895833335</v>
      </c>
      <c r="B7917" s="3">
        <v>53.0</v>
      </c>
      <c r="C7917" s="3" t="s">
        <v>7101</v>
      </c>
      <c r="D7917" s="3">
        <v>22.0</v>
      </c>
      <c r="E7917" s="3" t="s">
        <v>7102</v>
      </c>
      <c r="F7917" s="3">
        <v>11.0</v>
      </c>
      <c r="G7917" s="3">
        <v>5.0</v>
      </c>
      <c r="H7917" s="3" t="s">
        <v>1615</v>
      </c>
      <c r="I7917" s="3" t="s">
        <v>4065</v>
      </c>
      <c r="J7917" s="3" t="s">
        <v>1617</v>
      </c>
      <c r="K7917" s="3" t="s">
        <v>24</v>
      </c>
      <c r="L7917" s="3">
        <v>5.0</v>
      </c>
      <c r="M7917" s="3" t="s">
        <v>25</v>
      </c>
      <c r="N7917" s="3" t="s">
        <v>7882</v>
      </c>
      <c r="O7917" s="3" t="s">
        <v>91</v>
      </c>
      <c r="P7917" s="4">
        <v>21115.0</v>
      </c>
      <c r="Q7917" s="3" t="s">
        <v>372</v>
      </c>
      <c r="S7917" s="3" t="s">
        <v>34</v>
      </c>
    </row>
    <row r="7918">
      <c r="A7918" s="2">
        <v>42318.714895833335</v>
      </c>
      <c r="B7918" s="3">
        <v>53.0</v>
      </c>
      <c r="C7918" s="3" t="s">
        <v>7101</v>
      </c>
      <c r="D7918" s="3">
        <v>22.0</v>
      </c>
      <c r="E7918" s="3" t="s">
        <v>7102</v>
      </c>
      <c r="F7918" s="3">
        <v>11.0</v>
      </c>
      <c r="G7918" s="3">
        <v>5.0</v>
      </c>
      <c r="H7918" s="3" t="s">
        <v>1615</v>
      </c>
      <c r="I7918" s="3" t="s">
        <v>4065</v>
      </c>
      <c r="J7918" s="3" t="s">
        <v>1617</v>
      </c>
      <c r="K7918" s="3" t="s">
        <v>24</v>
      </c>
      <c r="L7918" s="3">
        <v>6.0</v>
      </c>
      <c r="M7918" s="3" t="s">
        <v>30</v>
      </c>
      <c r="N7918" s="3" t="s">
        <v>7883</v>
      </c>
      <c r="O7918" s="3" t="s">
        <v>919</v>
      </c>
      <c r="P7918" s="4">
        <v>22203.0</v>
      </c>
      <c r="Q7918" s="3" t="s">
        <v>60</v>
      </c>
      <c r="S7918" s="3" t="s">
        <v>34</v>
      </c>
    </row>
    <row r="7919">
      <c r="A7919" s="2">
        <v>42318.714895833335</v>
      </c>
      <c r="B7919" s="3">
        <v>53.0</v>
      </c>
      <c r="C7919" s="3" t="s">
        <v>7101</v>
      </c>
      <c r="D7919" s="3">
        <v>22.0</v>
      </c>
      <c r="E7919" s="3" t="s">
        <v>7102</v>
      </c>
      <c r="F7919" s="3">
        <v>11.0</v>
      </c>
      <c r="G7919" s="3">
        <v>5.0</v>
      </c>
      <c r="H7919" s="3" t="s">
        <v>1615</v>
      </c>
      <c r="I7919" s="3" t="s">
        <v>4065</v>
      </c>
      <c r="J7919" s="3" t="s">
        <v>1617</v>
      </c>
      <c r="K7919" s="3" t="s">
        <v>24</v>
      </c>
      <c r="L7919" s="3">
        <v>7.0</v>
      </c>
      <c r="M7919" s="3" t="s">
        <v>25</v>
      </c>
      <c r="N7919" s="3" t="s">
        <v>6721</v>
      </c>
      <c r="O7919" s="3" t="s">
        <v>91</v>
      </c>
      <c r="P7919" s="4">
        <v>20194.0</v>
      </c>
      <c r="Q7919" s="3" t="s">
        <v>132</v>
      </c>
      <c r="S7919" s="3" t="s">
        <v>34</v>
      </c>
    </row>
    <row r="7920">
      <c r="A7920" s="2">
        <v>42318.714895833335</v>
      </c>
      <c r="B7920" s="3">
        <v>53.0</v>
      </c>
      <c r="C7920" s="3" t="s">
        <v>7101</v>
      </c>
      <c r="D7920" s="3">
        <v>22.0</v>
      </c>
      <c r="E7920" s="3" t="s">
        <v>7102</v>
      </c>
      <c r="F7920" s="3">
        <v>11.0</v>
      </c>
      <c r="G7920" s="3">
        <v>5.0</v>
      </c>
      <c r="H7920" s="3" t="s">
        <v>1615</v>
      </c>
      <c r="I7920" s="3" t="s">
        <v>4065</v>
      </c>
      <c r="J7920" s="3" t="s">
        <v>1617</v>
      </c>
      <c r="K7920" s="3" t="s">
        <v>24</v>
      </c>
      <c r="L7920" s="3">
        <v>8.0</v>
      </c>
      <c r="M7920" s="3" t="s">
        <v>30</v>
      </c>
      <c r="N7920" s="3" t="s">
        <v>7884</v>
      </c>
      <c r="O7920" s="3" t="s">
        <v>121</v>
      </c>
      <c r="P7920" s="4">
        <v>22178.0</v>
      </c>
      <c r="Q7920" s="3" t="s">
        <v>115</v>
      </c>
      <c r="S7920" s="3" t="s">
        <v>34</v>
      </c>
    </row>
    <row r="7921">
      <c r="A7921" s="2">
        <v>42318.714895833335</v>
      </c>
      <c r="B7921" s="3">
        <v>53.0</v>
      </c>
      <c r="C7921" s="3" t="s">
        <v>7101</v>
      </c>
      <c r="D7921" s="3">
        <v>22.0</v>
      </c>
      <c r="E7921" s="3" t="s">
        <v>7102</v>
      </c>
      <c r="F7921" s="3">
        <v>11.0</v>
      </c>
      <c r="G7921" s="3">
        <v>5.0</v>
      </c>
      <c r="H7921" s="3" t="s">
        <v>1615</v>
      </c>
      <c r="I7921" s="3" t="s">
        <v>4065</v>
      </c>
      <c r="J7921" s="3" t="s">
        <v>1617</v>
      </c>
      <c r="K7921" s="3" t="s">
        <v>24</v>
      </c>
      <c r="L7921" s="3">
        <v>9.0</v>
      </c>
      <c r="M7921" s="3" t="s">
        <v>25</v>
      </c>
      <c r="N7921" s="3" t="s">
        <v>2625</v>
      </c>
      <c r="O7921" s="3" t="s">
        <v>1593</v>
      </c>
      <c r="P7921" s="4">
        <v>23067.0</v>
      </c>
      <c r="Q7921" s="3" t="s">
        <v>372</v>
      </c>
      <c r="S7921" s="3" t="s">
        <v>34</v>
      </c>
    </row>
    <row r="7922">
      <c r="A7922" s="2">
        <v>42318.714895833335</v>
      </c>
      <c r="B7922" s="3">
        <v>53.0</v>
      </c>
      <c r="C7922" s="3" t="s">
        <v>7101</v>
      </c>
      <c r="D7922" s="3">
        <v>22.0</v>
      </c>
      <c r="E7922" s="3" t="s">
        <v>7102</v>
      </c>
      <c r="F7922" s="3">
        <v>11.0</v>
      </c>
      <c r="G7922" s="3">
        <v>5.0</v>
      </c>
      <c r="H7922" s="3" t="s">
        <v>1615</v>
      </c>
      <c r="I7922" s="3" t="s">
        <v>4065</v>
      </c>
      <c r="J7922" s="3" t="s">
        <v>1617</v>
      </c>
      <c r="K7922" s="3" t="s">
        <v>24</v>
      </c>
      <c r="L7922" s="3">
        <v>10.0</v>
      </c>
      <c r="M7922" s="3" t="s">
        <v>30</v>
      </c>
      <c r="N7922" s="3" t="s">
        <v>1660</v>
      </c>
      <c r="O7922" s="3" t="s">
        <v>4130</v>
      </c>
      <c r="P7922" s="4">
        <v>27050.0</v>
      </c>
      <c r="Q7922" s="3" t="s">
        <v>132</v>
      </c>
      <c r="S7922" s="3" t="s">
        <v>34</v>
      </c>
    </row>
    <row r="7923">
      <c r="A7923" s="2">
        <v>42318.714895833335</v>
      </c>
      <c r="B7923" s="3">
        <v>53.0</v>
      </c>
      <c r="C7923" s="3" t="s">
        <v>7101</v>
      </c>
      <c r="D7923" s="3">
        <v>22.0</v>
      </c>
      <c r="E7923" s="3" t="s">
        <v>7102</v>
      </c>
      <c r="F7923" s="3">
        <v>11.0</v>
      </c>
      <c r="G7923" s="3">
        <v>5.0</v>
      </c>
      <c r="H7923" s="3" t="s">
        <v>1615</v>
      </c>
      <c r="I7923" s="3" t="s">
        <v>4065</v>
      </c>
      <c r="J7923" s="3" t="s">
        <v>1617</v>
      </c>
      <c r="K7923" s="3" t="s">
        <v>24</v>
      </c>
      <c r="L7923" s="3">
        <v>11.0</v>
      </c>
      <c r="M7923" s="3" t="s">
        <v>25</v>
      </c>
      <c r="N7923" s="3" t="s">
        <v>7885</v>
      </c>
      <c r="O7923" s="3" t="s">
        <v>4548</v>
      </c>
      <c r="P7923" s="4">
        <v>27908.0</v>
      </c>
      <c r="Q7923" s="3" t="s">
        <v>75</v>
      </c>
      <c r="S7923" s="3" t="s">
        <v>34</v>
      </c>
    </row>
    <row r="7924">
      <c r="A7924" s="2">
        <v>42318.714895833335</v>
      </c>
      <c r="B7924" s="3">
        <v>53.0</v>
      </c>
      <c r="C7924" s="3" t="s">
        <v>7101</v>
      </c>
      <c r="D7924" s="3">
        <v>22.0</v>
      </c>
      <c r="E7924" s="3" t="s">
        <v>7102</v>
      </c>
      <c r="F7924" s="3">
        <v>11.0</v>
      </c>
      <c r="G7924" s="3">
        <v>5.0</v>
      </c>
      <c r="H7924" s="3" t="s">
        <v>1615</v>
      </c>
      <c r="I7924" s="3" t="s">
        <v>4065</v>
      </c>
      <c r="J7924" s="3" t="s">
        <v>1617</v>
      </c>
      <c r="K7924" s="3" t="s">
        <v>24</v>
      </c>
      <c r="L7924" s="3">
        <v>12.0</v>
      </c>
      <c r="M7924" s="3" t="s">
        <v>30</v>
      </c>
      <c r="N7924" s="3" t="s">
        <v>7886</v>
      </c>
      <c r="O7924" s="3" t="s">
        <v>7887</v>
      </c>
      <c r="P7924" s="4">
        <v>20164.0</v>
      </c>
      <c r="Q7924" s="3" t="s">
        <v>132</v>
      </c>
      <c r="S7924" s="3" t="s">
        <v>34</v>
      </c>
    </row>
    <row r="7925">
      <c r="A7925" s="2">
        <v>42318.714895833335</v>
      </c>
      <c r="B7925" s="3">
        <v>53.0</v>
      </c>
      <c r="C7925" s="3" t="s">
        <v>7101</v>
      </c>
      <c r="D7925" s="3">
        <v>22.0</v>
      </c>
      <c r="E7925" s="3" t="s">
        <v>7102</v>
      </c>
      <c r="F7925" s="3">
        <v>11.0</v>
      </c>
      <c r="G7925" s="3">
        <v>5.0</v>
      </c>
      <c r="H7925" s="3" t="s">
        <v>1615</v>
      </c>
      <c r="I7925" s="3" t="s">
        <v>4065</v>
      </c>
      <c r="J7925" s="3" t="s">
        <v>1617</v>
      </c>
      <c r="K7925" s="3" t="s">
        <v>24</v>
      </c>
      <c r="L7925" s="3">
        <v>13.0</v>
      </c>
      <c r="M7925" s="3" t="s">
        <v>25</v>
      </c>
      <c r="N7925" s="3" t="s">
        <v>1634</v>
      </c>
      <c r="O7925" s="3" t="s">
        <v>2188</v>
      </c>
      <c r="P7925" s="4">
        <v>27178.0</v>
      </c>
      <c r="Q7925" s="3" t="s">
        <v>132</v>
      </c>
      <c r="S7925" s="3" t="s">
        <v>34</v>
      </c>
    </row>
    <row r="7926">
      <c r="A7926" s="2">
        <v>42318.714895833335</v>
      </c>
      <c r="B7926" s="3">
        <v>53.0</v>
      </c>
      <c r="C7926" s="3" t="s">
        <v>7101</v>
      </c>
      <c r="D7926" s="3">
        <v>22.0</v>
      </c>
      <c r="E7926" s="3" t="s">
        <v>7102</v>
      </c>
      <c r="F7926" s="3">
        <v>11.0</v>
      </c>
      <c r="G7926" s="3">
        <v>5.0</v>
      </c>
      <c r="H7926" s="3" t="s">
        <v>1615</v>
      </c>
      <c r="I7926" s="3" t="s">
        <v>4065</v>
      </c>
      <c r="J7926" s="3" t="s">
        <v>1617</v>
      </c>
      <c r="K7926" s="3" t="s">
        <v>24</v>
      </c>
      <c r="L7926" s="3">
        <v>14.0</v>
      </c>
      <c r="M7926" s="3" t="s">
        <v>30</v>
      </c>
      <c r="N7926" s="3" t="s">
        <v>206</v>
      </c>
      <c r="O7926" s="3" t="s">
        <v>4009</v>
      </c>
      <c r="P7926" s="4">
        <v>21724.0</v>
      </c>
      <c r="Q7926" s="3" t="s">
        <v>247</v>
      </c>
      <c r="S7926" s="3" t="s">
        <v>34</v>
      </c>
    </row>
    <row r="7927">
      <c r="A7927" s="2">
        <v>42318.714895833335</v>
      </c>
      <c r="B7927" s="3">
        <v>53.0</v>
      </c>
      <c r="C7927" s="3" t="s">
        <v>7101</v>
      </c>
      <c r="D7927" s="3">
        <v>22.0</v>
      </c>
      <c r="E7927" s="3" t="s">
        <v>7102</v>
      </c>
      <c r="F7927" s="3">
        <v>11.0</v>
      </c>
      <c r="G7927" s="3">
        <v>5.0</v>
      </c>
      <c r="H7927" s="3" t="s">
        <v>1615</v>
      </c>
      <c r="I7927" s="3" t="s">
        <v>4065</v>
      </c>
      <c r="J7927" s="3" t="s">
        <v>1617</v>
      </c>
      <c r="K7927" s="3" t="s">
        <v>24</v>
      </c>
      <c r="L7927" s="3">
        <v>15.0</v>
      </c>
      <c r="M7927" s="3" t="s">
        <v>25</v>
      </c>
      <c r="N7927" s="3" t="s">
        <v>124</v>
      </c>
      <c r="O7927" s="3" t="s">
        <v>69</v>
      </c>
      <c r="P7927" s="4">
        <v>20489.0</v>
      </c>
      <c r="Q7927" s="3" t="s">
        <v>75</v>
      </c>
      <c r="S7927" s="3" t="s">
        <v>34</v>
      </c>
    </row>
    <row r="7928">
      <c r="A7928" s="2">
        <v>42318.714895833335</v>
      </c>
      <c r="B7928" s="3">
        <v>53.0</v>
      </c>
      <c r="C7928" s="3" t="s">
        <v>7101</v>
      </c>
      <c r="D7928" s="3">
        <v>22.0</v>
      </c>
      <c r="E7928" s="3" t="s">
        <v>7102</v>
      </c>
      <c r="F7928" s="3">
        <v>11.0</v>
      </c>
      <c r="G7928" s="3">
        <v>5.0</v>
      </c>
      <c r="H7928" s="3" t="s">
        <v>1615</v>
      </c>
      <c r="I7928" s="3" t="s">
        <v>4065</v>
      </c>
      <c r="J7928" s="3" t="s">
        <v>1617</v>
      </c>
      <c r="K7928" s="3" t="s">
        <v>24</v>
      </c>
      <c r="L7928" s="3">
        <v>16.0</v>
      </c>
      <c r="M7928" s="3" t="s">
        <v>30</v>
      </c>
      <c r="N7928" s="3" t="s">
        <v>7888</v>
      </c>
      <c r="O7928" s="3" t="s">
        <v>1646</v>
      </c>
      <c r="P7928" s="4">
        <v>25552.0</v>
      </c>
      <c r="Q7928" s="3" t="s">
        <v>43</v>
      </c>
      <c r="S7928" s="3" t="s">
        <v>34</v>
      </c>
    </row>
    <row r="7929">
      <c r="A7929" s="2">
        <v>42318.714895833335</v>
      </c>
      <c r="B7929" s="3">
        <v>53.0</v>
      </c>
      <c r="C7929" s="3" t="s">
        <v>7101</v>
      </c>
      <c r="D7929" s="3">
        <v>22.0</v>
      </c>
      <c r="E7929" s="3" t="s">
        <v>7102</v>
      </c>
      <c r="F7929" s="3">
        <v>11.0</v>
      </c>
      <c r="G7929" s="3">
        <v>5.0</v>
      </c>
      <c r="H7929" s="3" t="s">
        <v>1615</v>
      </c>
      <c r="I7929" s="3" t="s">
        <v>4065</v>
      </c>
      <c r="J7929" s="3" t="s">
        <v>1617</v>
      </c>
      <c r="K7929" s="3" t="s">
        <v>24</v>
      </c>
      <c r="L7929" s="3">
        <v>17.0</v>
      </c>
      <c r="M7929" s="3" t="s">
        <v>25</v>
      </c>
      <c r="N7929" s="3" t="s">
        <v>7889</v>
      </c>
      <c r="O7929" s="3" t="s">
        <v>417</v>
      </c>
      <c r="P7929" s="4">
        <v>21432.0</v>
      </c>
      <c r="Q7929" s="3" t="s">
        <v>37</v>
      </c>
      <c r="S7929" s="3" t="s">
        <v>34</v>
      </c>
    </row>
    <row r="7930">
      <c r="A7930" s="2">
        <v>42318.714895833335</v>
      </c>
      <c r="B7930" s="3">
        <v>53.0</v>
      </c>
      <c r="C7930" s="3" t="s">
        <v>7101</v>
      </c>
      <c r="D7930" s="3">
        <v>29.0</v>
      </c>
      <c r="E7930" s="3" t="s">
        <v>7127</v>
      </c>
      <c r="F7930" s="3">
        <v>11.0</v>
      </c>
      <c r="G7930" s="3">
        <v>5.0</v>
      </c>
      <c r="H7930" s="3" t="s">
        <v>1615</v>
      </c>
      <c r="I7930" s="3" t="s">
        <v>4065</v>
      </c>
      <c r="J7930" s="3" t="s">
        <v>1617</v>
      </c>
      <c r="K7930" s="3" t="s">
        <v>24</v>
      </c>
      <c r="L7930" s="3">
        <v>1.0</v>
      </c>
      <c r="M7930" s="3" t="s">
        <v>30</v>
      </c>
      <c r="N7930" s="3" t="s">
        <v>7890</v>
      </c>
      <c r="O7930" s="3" t="s">
        <v>81</v>
      </c>
      <c r="P7930" s="4">
        <v>22057.0</v>
      </c>
      <c r="Q7930" s="3" t="s">
        <v>115</v>
      </c>
      <c r="S7930" s="3" t="s">
        <v>34</v>
      </c>
    </row>
    <row r="7931">
      <c r="A7931" s="2">
        <v>42318.714895833335</v>
      </c>
      <c r="B7931" s="3">
        <v>53.0</v>
      </c>
      <c r="C7931" s="3" t="s">
        <v>7101</v>
      </c>
      <c r="D7931" s="3">
        <v>29.0</v>
      </c>
      <c r="E7931" s="3" t="s">
        <v>7127</v>
      </c>
      <c r="F7931" s="3">
        <v>11.0</v>
      </c>
      <c r="G7931" s="3">
        <v>5.0</v>
      </c>
      <c r="H7931" s="3" t="s">
        <v>1615</v>
      </c>
      <c r="I7931" s="3" t="s">
        <v>4065</v>
      </c>
      <c r="J7931" s="3" t="s">
        <v>1617</v>
      </c>
      <c r="K7931" s="3" t="s">
        <v>24</v>
      </c>
      <c r="L7931" s="3">
        <v>2.0</v>
      </c>
      <c r="M7931" s="3" t="s">
        <v>25</v>
      </c>
      <c r="N7931" s="3" t="s">
        <v>7891</v>
      </c>
      <c r="O7931" s="3" t="s">
        <v>240</v>
      </c>
      <c r="P7931" s="4">
        <v>18207.0</v>
      </c>
      <c r="Q7931" s="3" t="s">
        <v>105</v>
      </c>
      <c r="S7931" s="3" t="s">
        <v>34</v>
      </c>
    </row>
    <row r="7932">
      <c r="A7932" s="2">
        <v>42318.714895833335</v>
      </c>
      <c r="B7932" s="3">
        <v>53.0</v>
      </c>
      <c r="C7932" s="3" t="s">
        <v>7101</v>
      </c>
      <c r="D7932" s="3">
        <v>29.0</v>
      </c>
      <c r="E7932" s="3" t="s">
        <v>7127</v>
      </c>
      <c r="F7932" s="3">
        <v>11.0</v>
      </c>
      <c r="G7932" s="3">
        <v>5.0</v>
      </c>
      <c r="H7932" s="3" t="s">
        <v>1615</v>
      </c>
      <c r="I7932" s="3" t="s">
        <v>4065</v>
      </c>
      <c r="J7932" s="3" t="s">
        <v>1617</v>
      </c>
      <c r="K7932" s="3" t="s">
        <v>24</v>
      </c>
      <c r="L7932" s="3">
        <v>3.0</v>
      </c>
      <c r="M7932" s="3" t="s">
        <v>30</v>
      </c>
      <c r="N7932" s="3" t="s">
        <v>7892</v>
      </c>
      <c r="O7932" s="3" t="s">
        <v>307</v>
      </c>
      <c r="P7932" s="4">
        <v>19460.0</v>
      </c>
      <c r="Q7932" s="3" t="s">
        <v>49</v>
      </c>
      <c r="S7932" s="3" t="s">
        <v>34</v>
      </c>
    </row>
    <row r="7933">
      <c r="A7933" s="2">
        <v>42318.714895833335</v>
      </c>
      <c r="B7933" s="3">
        <v>53.0</v>
      </c>
      <c r="C7933" s="3" t="s">
        <v>7101</v>
      </c>
      <c r="D7933" s="3">
        <v>29.0</v>
      </c>
      <c r="E7933" s="3" t="s">
        <v>7127</v>
      </c>
      <c r="F7933" s="3">
        <v>11.0</v>
      </c>
      <c r="G7933" s="3">
        <v>5.0</v>
      </c>
      <c r="H7933" s="3" t="s">
        <v>1615</v>
      </c>
      <c r="I7933" s="3" t="s">
        <v>4065</v>
      </c>
      <c r="J7933" s="3" t="s">
        <v>1617</v>
      </c>
      <c r="K7933" s="3" t="s">
        <v>24</v>
      </c>
      <c r="L7933" s="3">
        <v>4.0</v>
      </c>
      <c r="M7933" s="3" t="s">
        <v>25</v>
      </c>
      <c r="N7933" s="3" t="s">
        <v>2220</v>
      </c>
      <c r="O7933" s="3" t="s">
        <v>123</v>
      </c>
      <c r="P7933" s="4">
        <v>24723.0</v>
      </c>
      <c r="Q7933" s="3" t="s">
        <v>37</v>
      </c>
      <c r="S7933" s="3" t="s">
        <v>34</v>
      </c>
    </row>
    <row r="7934">
      <c r="A7934" s="2">
        <v>42318.714895833335</v>
      </c>
      <c r="B7934" s="3">
        <v>53.0</v>
      </c>
      <c r="C7934" s="3" t="s">
        <v>7101</v>
      </c>
      <c r="D7934" s="3">
        <v>29.0</v>
      </c>
      <c r="E7934" s="3" t="s">
        <v>7127</v>
      </c>
      <c r="F7934" s="3">
        <v>11.0</v>
      </c>
      <c r="G7934" s="3">
        <v>5.0</v>
      </c>
      <c r="H7934" s="3" t="s">
        <v>1615</v>
      </c>
      <c r="I7934" s="3" t="s">
        <v>4065</v>
      </c>
      <c r="J7934" s="3" t="s">
        <v>1617</v>
      </c>
      <c r="K7934" s="3" t="s">
        <v>24</v>
      </c>
      <c r="L7934" s="3">
        <v>5.0</v>
      </c>
      <c r="M7934" s="3" t="s">
        <v>30</v>
      </c>
      <c r="N7934" s="3" t="s">
        <v>7893</v>
      </c>
      <c r="O7934" s="3" t="s">
        <v>249</v>
      </c>
      <c r="P7934" s="4">
        <v>18651.0</v>
      </c>
      <c r="Q7934" s="3" t="s">
        <v>49</v>
      </c>
      <c r="S7934" s="3" t="s">
        <v>34</v>
      </c>
    </row>
    <row r="7935">
      <c r="A7935" s="2">
        <v>42318.714895833335</v>
      </c>
      <c r="B7935" s="3">
        <v>53.0</v>
      </c>
      <c r="C7935" s="3" t="s">
        <v>7101</v>
      </c>
      <c r="D7935" s="3">
        <v>29.0</v>
      </c>
      <c r="E7935" s="3" t="s">
        <v>7127</v>
      </c>
      <c r="F7935" s="3">
        <v>11.0</v>
      </c>
      <c r="G7935" s="3">
        <v>5.0</v>
      </c>
      <c r="H7935" s="3" t="s">
        <v>1615</v>
      </c>
      <c r="I7935" s="3" t="s">
        <v>4065</v>
      </c>
      <c r="J7935" s="3" t="s">
        <v>1617</v>
      </c>
      <c r="K7935" s="3" t="s">
        <v>24</v>
      </c>
      <c r="L7935" s="3">
        <v>6.0</v>
      </c>
      <c r="M7935" s="3" t="s">
        <v>25</v>
      </c>
      <c r="N7935" s="3" t="s">
        <v>230</v>
      </c>
      <c r="O7935" s="3" t="s">
        <v>533</v>
      </c>
      <c r="P7935" s="4">
        <v>27330.0</v>
      </c>
      <c r="Q7935" s="3" t="s">
        <v>189</v>
      </c>
      <c r="S7935" s="3" t="s">
        <v>34</v>
      </c>
    </row>
    <row r="7936">
      <c r="A7936" s="2">
        <v>42318.714895833335</v>
      </c>
      <c r="B7936" s="3">
        <v>53.0</v>
      </c>
      <c r="C7936" s="3" t="s">
        <v>7101</v>
      </c>
      <c r="D7936" s="3">
        <v>29.0</v>
      </c>
      <c r="E7936" s="3" t="s">
        <v>7127</v>
      </c>
      <c r="F7936" s="3">
        <v>11.0</v>
      </c>
      <c r="G7936" s="3">
        <v>5.0</v>
      </c>
      <c r="H7936" s="3" t="s">
        <v>1615</v>
      </c>
      <c r="I7936" s="3" t="s">
        <v>4065</v>
      </c>
      <c r="J7936" s="3" t="s">
        <v>1617</v>
      </c>
      <c r="K7936" s="3" t="s">
        <v>24</v>
      </c>
      <c r="L7936" s="3">
        <v>7.0</v>
      </c>
      <c r="M7936" s="3" t="s">
        <v>30</v>
      </c>
      <c r="N7936" s="3" t="s">
        <v>7894</v>
      </c>
      <c r="O7936" s="3" t="s">
        <v>803</v>
      </c>
      <c r="P7936" s="4">
        <v>24252.0</v>
      </c>
      <c r="Q7936" s="3" t="s">
        <v>1605</v>
      </c>
      <c r="S7936" s="3" t="s">
        <v>34</v>
      </c>
    </row>
    <row r="7937">
      <c r="A7937" s="2">
        <v>42318.714895833335</v>
      </c>
      <c r="B7937" s="3">
        <v>53.0</v>
      </c>
      <c r="C7937" s="3" t="s">
        <v>7101</v>
      </c>
      <c r="D7937" s="3">
        <v>29.0</v>
      </c>
      <c r="E7937" s="3" t="s">
        <v>7127</v>
      </c>
      <c r="F7937" s="3">
        <v>11.0</v>
      </c>
      <c r="G7937" s="3">
        <v>5.0</v>
      </c>
      <c r="H7937" s="3" t="s">
        <v>1615</v>
      </c>
      <c r="I7937" s="3" t="s">
        <v>4065</v>
      </c>
      <c r="J7937" s="3" t="s">
        <v>1617</v>
      </c>
      <c r="K7937" s="3" t="s">
        <v>24</v>
      </c>
      <c r="L7937" s="3">
        <v>8.0</v>
      </c>
      <c r="M7937" s="3" t="s">
        <v>25</v>
      </c>
      <c r="N7937" s="3" t="s">
        <v>5873</v>
      </c>
      <c r="O7937" s="3" t="s">
        <v>74</v>
      </c>
      <c r="P7937" s="4">
        <v>27613.0</v>
      </c>
      <c r="Q7937" s="3" t="s">
        <v>37</v>
      </c>
      <c r="S7937" s="3" t="s">
        <v>34</v>
      </c>
    </row>
    <row r="7938">
      <c r="A7938" s="2">
        <v>42318.714895833335</v>
      </c>
      <c r="B7938" s="3">
        <v>53.0</v>
      </c>
      <c r="C7938" s="3" t="s">
        <v>7101</v>
      </c>
      <c r="D7938" s="3">
        <v>29.0</v>
      </c>
      <c r="E7938" s="3" t="s">
        <v>7127</v>
      </c>
      <c r="F7938" s="3">
        <v>11.0</v>
      </c>
      <c r="G7938" s="3">
        <v>5.0</v>
      </c>
      <c r="H7938" s="3" t="s">
        <v>1615</v>
      </c>
      <c r="I7938" s="3" t="s">
        <v>4065</v>
      </c>
      <c r="J7938" s="3" t="s">
        <v>1617</v>
      </c>
      <c r="K7938" s="3" t="s">
        <v>24</v>
      </c>
      <c r="L7938" s="3">
        <v>9.0</v>
      </c>
      <c r="M7938" s="3" t="s">
        <v>30</v>
      </c>
      <c r="N7938" s="3" t="s">
        <v>7153</v>
      </c>
      <c r="O7938" s="3" t="s">
        <v>1936</v>
      </c>
      <c r="P7938" s="4">
        <v>18242.0</v>
      </c>
      <c r="Q7938" s="3" t="s">
        <v>105</v>
      </c>
      <c r="S7938" s="3" t="s">
        <v>34</v>
      </c>
    </row>
    <row r="7939">
      <c r="A7939" s="2">
        <v>42318.714895833335</v>
      </c>
      <c r="B7939" s="3">
        <v>53.0</v>
      </c>
      <c r="C7939" s="3" t="s">
        <v>7101</v>
      </c>
      <c r="D7939" s="3">
        <v>29.0</v>
      </c>
      <c r="E7939" s="3" t="s">
        <v>7127</v>
      </c>
      <c r="F7939" s="3">
        <v>11.0</v>
      </c>
      <c r="G7939" s="3">
        <v>5.0</v>
      </c>
      <c r="H7939" s="3" t="s">
        <v>1615</v>
      </c>
      <c r="I7939" s="3" t="s">
        <v>4065</v>
      </c>
      <c r="J7939" s="3" t="s">
        <v>1617</v>
      </c>
      <c r="K7939" s="3" t="s">
        <v>24</v>
      </c>
      <c r="L7939" s="3">
        <v>10.0</v>
      </c>
      <c r="M7939" s="3" t="s">
        <v>25</v>
      </c>
      <c r="N7939" s="3" t="s">
        <v>7895</v>
      </c>
      <c r="O7939" s="3" t="s">
        <v>275</v>
      </c>
      <c r="P7939" s="4">
        <v>17929.0</v>
      </c>
      <c r="Q7939" s="3" t="s">
        <v>49</v>
      </c>
      <c r="S7939" s="3" t="s">
        <v>34</v>
      </c>
    </row>
    <row r="7940">
      <c r="A7940" s="2">
        <v>42318.714895833335</v>
      </c>
      <c r="B7940" s="3">
        <v>53.0</v>
      </c>
      <c r="C7940" s="3" t="s">
        <v>7101</v>
      </c>
      <c r="D7940" s="3">
        <v>29.0</v>
      </c>
      <c r="E7940" s="3" t="s">
        <v>7127</v>
      </c>
      <c r="F7940" s="3">
        <v>11.0</v>
      </c>
      <c r="G7940" s="3">
        <v>5.0</v>
      </c>
      <c r="H7940" s="3" t="s">
        <v>1615</v>
      </c>
      <c r="I7940" s="3" t="s">
        <v>4065</v>
      </c>
      <c r="J7940" s="3" t="s">
        <v>1617</v>
      </c>
      <c r="K7940" s="3" t="s">
        <v>24</v>
      </c>
      <c r="L7940" s="3">
        <v>11.0</v>
      </c>
      <c r="M7940" s="3" t="s">
        <v>30</v>
      </c>
      <c r="N7940" s="3" t="s">
        <v>1935</v>
      </c>
      <c r="O7940" s="3" t="s">
        <v>342</v>
      </c>
      <c r="P7940" s="4">
        <v>23503.0</v>
      </c>
      <c r="Q7940" s="3" t="s">
        <v>37</v>
      </c>
      <c r="S7940" s="3" t="s">
        <v>34</v>
      </c>
    </row>
    <row r="7941">
      <c r="A7941" s="2">
        <v>42318.714895833335</v>
      </c>
      <c r="B7941" s="3">
        <v>53.0</v>
      </c>
      <c r="C7941" s="3" t="s">
        <v>7101</v>
      </c>
      <c r="D7941" s="3">
        <v>29.0</v>
      </c>
      <c r="E7941" s="3" t="s">
        <v>7127</v>
      </c>
      <c r="F7941" s="3">
        <v>11.0</v>
      </c>
      <c r="G7941" s="3">
        <v>5.0</v>
      </c>
      <c r="H7941" s="3" t="s">
        <v>1615</v>
      </c>
      <c r="I7941" s="3" t="s">
        <v>4065</v>
      </c>
      <c r="J7941" s="3" t="s">
        <v>1617</v>
      </c>
      <c r="K7941" s="3" t="s">
        <v>24</v>
      </c>
      <c r="L7941" s="3">
        <v>12.0</v>
      </c>
      <c r="M7941" s="3" t="s">
        <v>25</v>
      </c>
      <c r="N7941" s="3" t="s">
        <v>7896</v>
      </c>
      <c r="O7941" s="3" t="s">
        <v>196</v>
      </c>
      <c r="P7941" s="4">
        <v>19699.0</v>
      </c>
      <c r="Q7941" s="3" t="s">
        <v>372</v>
      </c>
      <c r="S7941" s="3" t="s">
        <v>34</v>
      </c>
    </row>
    <row r="7942">
      <c r="A7942" s="2">
        <v>42318.714895833335</v>
      </c>
      <c r="B7942" s="3">
        <v>53.0</v>
      </c>
      <c r="C7942" s="3" t="s">
        <v>7101</v>
      </c>
      <c r="D7942" s="3">
        <v>29.0</v>
      </c>
      <c r="E7942" s="3" t="s">
        <v>7127</v>
      </c>
      <c r="F7942" s="3">
        <v>11.0</v>
      </c>
      <c r="G7942" s="3">
        <v>5.0</v>
      </c>
      <c r="H7942" s="3" t="s">
        <v>1615</v>
      </c>
      <c r="I7942" s="3" t="s">
        <v>4065</v>
      </c>
      <c r="J7942" s="3" t="s">
        <v>1617</v>
      </c>
      <c r="K7942" s="3" t="s">
        <v>24</v>
      </c>
      <c r="L7942" s="3">
        <v>13.0</v>
      </c>
      <c r="M7942" s="3" t="s">
        <v>30</v>
      </c>
      <c r="N7942" s="3" t="s">
        <v>94</v>
      </c>
      <c r="O7942" s="3" t="s">
        <v>1699</v>
      </c>
      <c r="P7942" s="4">
        <v>20235.0</v>
      </c>
      <c r="Q7942" s="3" t="s">
        <v>49</v>
      </c>
      <c r="S7942" s="3" t="s">
        <v>34</v>
      </c>
    </row>
    <row r="7943">
      <c r="A7943" s="2">
        <v>42318.714895833335</v>
      </c>
      <c r="B7943" s="3">
        <v>53.0</v>
      </c>
      <c r="C7943" s="3" t="s">
        <v>7101</v>
      </c>
      <c r="D7943" s="3">
        <v>29.0</v>
      </c>
      <c r="E7943" s="3" t="s">
        <v>7127</v>
      </c>
      <c r="F7943" s="3">
        <v>11.0</v>
      </c>
      <c r="G7943" s="3">
        <v>5.0</v>
      </c>
      <c r="H7943" s="3" t="s">
        <v>1615</v>
      </c>
      <c r="I7943" s="3" t="s">
        <v>4065</v>
      </c>
      <c r="J7943" s="3" t="s">
        <v>1617</v>
      </c>
      <c r="K7943" s="3" t="s">
        <v>24</v>
      </c>
      <c r="L7943" s="3">
        <v>14.0</v>
      </c>
      <c r="M7943" s="3" t="s">
        <v>25</v>
      </c>
      <c r="N7943" s="3" t="s">
        <v>7897</v>
      </c>
      <c r="O7943" s="3" t="s">
        <v>3958</v>
      </c>
      <c r="P7943" s="4">
        <v>29199.0</v>
      </c>
      <c r="Q7943" s="3" t="s">
        <v>132</v>
      </c>
      <c r="S7943" s="3" t="s">
        <v>34</v>
      </c>
    </row>
    <row r="7944">
      <c r="A7944" s="2">
        <v>42318.714895833335</v>
      </c>
      <c r="B7944" s="3">
        <v>53.0</v>
      </c>
      <c r="C7944" s="3" t="s">
        <v>7101</v>
      </c>
      <c r="D7944" s="3">
        <v>29.0</v>
      </c>
      <c r="E7944" s="3" t="s">
        <v>7127</v>
      </c>
      <c r="F7944" s="3">
        <v>11.0</v>
      </c>
      <c r="G7944" s="3">
        <v>5.0</v>
      </c>
      <c r="H7944" s="3" t="s">
        <v>1615</v>
      </c>
      <c r="I7944" s="3" t="s">
        <v>4065</v>
      </c>
      <c r="J7944" s="3" t="s">
        <v>1617</v>
      </c>
      <c r="K7944" s="3" t="s">
        <v>24</v>
      </c>
      <c r="L7944" s="3">
        <v>15.0</v>
      </c>
      <c r="M7944" s="3" t="s">
        <v>30</v>
      </c>
      <c r="N7944" s="3" t="s">
        <v>7450</v>
      </c>
      <c r="O7944" s="3" t="s">
        <v>1153</v>
      </c>
      <c r="P7944" s="4">
        <v>25379.0</v>
      </c>
      <c r="Q7944" s="3" t="s">
        <v>132</v>
      </c>
      <c r="S7944" s="3" t="s">
        <v>34</v>
      </c>
    </row>
    <row r="7945">
      <c r="A7945" s="2">
        <v>42318.714895833335</v>
      </c>
      <c r="B7945" s="3">
        <v>53.0</v>
      </c>
      <c r="C7945" s="3" t="s">
        <v>7101</v>
      </c>
      <c r="D7945" s="3">
        <v>29.0</v>
      </c>
      <c r="E7945" s="3" t="s">
        <v>7127</v>
      </c>
      <c r="F7945" s="3">
        <v>11.0</v>
      </c>
      <c r="G7945" s="3">
        <v>5.0</v>
      </c>
      <c r="H7945" s="3" t="s">
        <v>1615</v>
      </c>
      <c r="I7945" s="3" t="s">
        <v>4065</v>
      </c>
      <c r="J7945" s="3" t="s">
        <v>1617</v>
      </c>
      <c r="K7945" s="3" t="s">
        <v>24</v>
      </c>
      <c r="L7945" s="3">
        <v>16.0</v>
      </c>
      <c r="M7945" s="3" t="s">
        <v>25</v>
      </c>
      <c r="N7945" s="3" t="s">
        <v>7898</v>
      </c>
      <c r="O7945" s="3" t="s">
        <v>1988</v>
      </c>
      <c r="P7945" s="4">
        <v>19968.0</v>
      </c>
      <c r="Q7945" s="3" t="s">
        <v>132</v>
      </c>
      <c r="S7945" s="3" t="s">
        <v>34</v>
      </c>
    </row>
    <row r="7946">
      <c r="A7946" s="2">
        <v>42318.714895833335</v>
      </c>
      <c r="B7946" s="3">
        <v>53.0</v>
      </c>
      <c r="C7946" s="3" t="s">
        <v>7101</v>
      </c>
      <c r="D7946" s="3">
        <v>29.0</v>
      </c>
      <c r="E7946" s="3" t="s">
        <v>7127</v>
      </c>
      <c r="F7946" s="3">
        <v>11.0</v>
      </c>
      <c r="G7946" s="3">
        <v>5.0</v>
      </c>
      <c r="H7946" s="3" t="s">
        <v>1615</v>
      </c>
      <c r="I7946" s="3" t="s">
        <v>4065</v>
      </c>
      <c r="J7946" s="3" t="s">
        <v>1617</v>
      </c>
      <c r="K7946" s="3" t="s">
        <v>24</v>
      </c>
      <c r="L7946" s="3">
        <v>17.0</v>
      </c>
      <c r="M7946" s="3" t="s">
        <v>30</v>
      </c>
      <c r="N7946" s="3" t="s">
        <v>7899</v>
      </c>
      <c r="O7946" s="3" t="s">
        <v>1027</v>
      </c>
      <c r="P7946" s="4">
        <v>22833.0</v>
      </c>
      <c r="Q7946" s="3" t="s">
        <v>40</v>
      </c>
      <c r="S7946" s="3" t="s">
        <v>34</v>
      </c>
    </row>
    <row r="7947">
      <c r="A7947" s="2">
        <v>42318.714895833335</v>
      </c>
      <c r="B7947" s="3">
        <v>53.0</v>
      </c>
      <c r="C7947" s="3" t="s">
        <v>7101</v>
      </c>
      <c r="D7947" s="3">
        <v>29.0</v>
      </c>
      <c r="E7947" s="3" t="s">
        <v>7127</v>
      </c>
      <c r="F7947" s="3">
        <v>11.0</v>
      </c>
      <c r="G7947" s="3">
        <v>5.0</v>
      </c>
      <c r="H7947" s="3" t="s">
        <v>1615</v>
      </c>
      <c r="I7947" s="3" t="s">
        <v>4065</v>
      </c>
      <c r="J7947" s="3" t="s">
        <v>1617</v>
      </c>
      <c r="K7947" s="3" t="s">
        <v>24</v>
      </c>
      <c r="L7947" s="3">
        <v>18.0</v>
      </c>
      <c r="M7947" s="3" t="s">
        <v>25</v>
      </c>
      <c r="N7947" s="3" t="s">
        <v>7900</v>
      </c>
      <c r="O7947" s="3" t="s">
        <v>1988</v>
      </c>
      <c r="P7947" s="4">
        <v>23409.0</v>
      </c>
      <c r="Q7947" s="3" t="s">
        <v>372</v>
      </c>
      <c r="S7947" s="3" t="s">
        <v>34</v>
      </c>
    </row>
    <row r="7948">
      <c r="A7948" s="2">
        <v>42318.714895833335</v>
      </c>
      <c r="B7948" s="3">
        <v>53.0</v>
      </c>
      <c r="C7948" s="3" t="s">
        <v>7101</v>
      </c>
      <c r="D7948" s="3">
        <v>29.0</v>
      </c>
      <c r="E7948" s="3" t="s">
        <v>7127</v>
      </c>
      <c r="F7948" s="3">
        <v>11.0</v>
      </c>
      <c r="G7948" s="3">
        <v>5.0</v>
      </c>
      <c r="H7948" s="3" t="s">
        <v>1615</v>
      </c>
      <c r="I7948" s="3" t="s">
        <v>4065</v>
      </c>
      <c r="J7948" s="3" t="s">
        <v>1617</v>
      </c>
      <c r="K7948" s="3" t="s">
        <v>24</v>
      </c>
      <c r="L7948" s="3">
        <v>19.0</v>
      </c>
      <c r="M7948" s="3" t="s">
        <v>30</v>
      </c>
      <c r="N7948" s="3" t="s">
        <v>7901</v>
      </c>
      <c r="O7948" s="3" t="s">
        <v>235</v>
      </c>
      <c r="P7948" s="4">
        <v>19110.0</v>
      </c>
      <c r="Q7948" s="3" t="s">
        <v>75</v>
      </c>
      <c r="S7948" s="3" t="s">
        <v>34</v>
      </c>
    </row>
    <row r="7949">
      <c r="A7949" s="2">
        <v>42318.714895833335</v>
      </c>
      <c r="B7949" s="3">
        <v>53.0</v>
      </c>
      <c r="C7949" s="3" t="s">
        <v>7101</v>
      </c>
      <c r="D7949" s="3">
        <v>29.0</v>
      </c>
      <c r="E7949" s="3" t="s">
        <v>7127</v>
      </c>
      <c r="F7949" s="3">
        <v>11.0</v>
      </c>
      <c r="G7949" s="3">
        <v>5.0</v>
      </c>
      <c r="H7949" s="3" t="s">
        <v>1615</v>
      </c>
      <c r="I7949" s="3" t="s">
        <v>4065</v>
      </c>
      <c r="J7949" s="3" t="s">
        <v>1617</v>
      </c>
      <c r="K7949" s="3" t="s">
        <v>24</v>
      </c>
      <c r="L7949" s="3">
        <v>20.0</v>
      </c>
      <c r="M7949" s="3" t="s">
        <v>25</v>
      </c>
      <c r="N7949" s="3" t="s">
        <v>7890</v>
      </c>
      <c r="O7949" s="3" t="s">
        <v>1621</v>
      </c>
      <c r="P7949" s="4">
        <v>31140.0</v>
      </c>
      <c r="Q7949" s="3" t="s">
        <v>40</v>
      </c>
      <c r="S7949" s="3" t="s">
        <v>34</v>
      </c>
    </row>
    <row r="7950">
      <c r="A7950" s="2">
        <v>42318.714895833335</v>
      </c>
      <c r="B7950" s="3">
        <v>53.0</v>
      </c>
      <c r="C7950" s="3" t="s">
        <v>7101</v>
      </c>
      <c r="D7950" s="3">
        <v>29.0</v>
      </c>
      <c r="E7950" s="3" t="s">
        <v>7127</v>
      </c>
      <c r="F7950" s="3">
        <v>11.0</v>
      </c>
      <c r="G7950" s="3">
        <v>5.0</v>
      </c>
      <c r="H7950" s="3" t="s">
        <v>1615</v>
      </c>
      <c r="I7950" s="3" t="s">
        <v>4065</v>
      </c>
      <c r="J7950" s="3" t="s">
        <v>1617</v>
      </c>
      <c r="K7950" s="3" t="s">
        <v>24</v>
      </c>
      <c r="L7950" s="3">
        <v>21.0</v>
      </c>
      <c r="M7950" s="3" t="s">
        <v>30</v>
      </c>
      <c r="N7950" s="3" t="s">
        <v>7902</v>
      </c>
      <c r="O7950" s="3" t="s">
        <v>7903</v>
      </c>
      <c r="P7950" s="4">
        <v>32607.0</v>
      </c>
      <c r="Q7950" s="3" t="s">
        <v>132</v>
      </c>
      <c r="S7950" s="3" t="s">
        <v>34</v>
      </c>
    </row>
    <row r="7951">
      <c r="A7951" s="2">
        <v>42318.714895833335</v>
      </c>
      <c r="B7951" s="3">
        <v>53.0</v>
      </c>
      <c r="C7951" s="3" t="s">
        <v>7101</v>
      </c>
      <c r="D7951" s="3">
        <v>29.0</v>
      </c>
      <c r="E7951" s="3" t="s">
        <v>7127</v>
      </c>
      <c r="F7951" s="3">
        <v>11.0</v>
      </c>
      <c r="G7951" s="3">
        <v>5.0</v>
      </c>
      <c r="H7951" s="3" t="s">
        <v>1615</v>
      </c>
      <c r="I7951" s="3" t="s">
        <v>4065</v>
      </c>
      <c r="J7951" s="3" t="s">
        <v>1617</v>
      </c>
      <c r="K7951" s="3" t="s">
        <v>24</v>
      </c>
      <c r="L7951" s="3">
        <v>22.0</v>
      </c>
      <c r="M7951" s="3" t="s">
        <v>25</v>
      </c>
      <c r="N7951" s="3" t="s">
        <v>7904</v>
      </c>
      <c r="O7951" s="3" t="s">
        <v>371</v>
      </c>
      <c r="P7951" s="4">
        <v>21111.0</v>
      </c>
      <c r="Q7951" s="3" t="s">
        <v>372</v>
      </c>
      <c r="S7951" s="3" t="s">
        <v>34</v>
      </c>
    </row>
    <row r="7952">
      <c r="A7952" s="2">
        <v>42318.714895833335</v>
      </c>
      <c r="B7952" s="3">
        <v>53.0</v>
      </c>
      <c r="C7952" s="3" t="s">
        <v>7101</v>
      </c>
      <c r="D7952" s="3">
        <v>29.0</v>
      </c>
      <c r="E7952" s="3" t="s">
        <v>7127</v>
      </c>
      <c r="F7952" s="3">
        <v>11.0</v>
      </c>
      <c r="G7952" s="3">
        <v>5.0</v>
      </c>
      <c r="H7952" s="3" t="s">
        <v>1615</v>
      </c>
      <c r="I7952" s="3" t="s">
        <v>4065</v>
      </c>
      <c r="J7952" s="3" t="s">
        <v>1617</v>
      </c>
      <c r="K7952" s="3" t="s">
        <v>24</v>
      </c>
      <c r="L7952" s="3">
        <v>23.0</v>
      </c>
      <c r="M7952" s="3" t="s">
        <v>30</v>
      </c>
      <c r="N7952" s="3" t="s">
        <v>7905</v>
      </c>
      <c r="O7952" s="3" t="s">
        <v>158</v>
      </c>
      <c r="P7952" s="4">
        <v>18602.0</v>
      </c>
      <c r="Q7952" s="3" t="s">
        <v>86</v>
      </c>
      <c r="S7952" s="3" t="s">
        <v>34</v>
      </c>
    </row>
    <row r="7953">
      <c r="A7953" s="2">
        <v>42318.714895833335</v>
      </c>
      <c r="B7953" s="3">
        <v>53.0</v>
      </c>
      <c r="C7953" s="3" t="s">
        <v>7101</v>
      </c>
      <c r="D7953" s="3">
        <v>29.0</v>
      </c>
      <c r="E7953" s="3" t="s">
        <v>7127</v>
      </c>
      <c r="F7953" s="3">
        <v>11.0</v>
      </c>
      <c r="G7953" s="3">
        <v>5.0</v>
      </c>
      <c r="H7953" s="3" t="s">
        <v>1615</v>
      </c>
      <c r="I7953" s="3" t="s">
        <v>4065</v>
      </c>
      <c r="J7953" s="3" t="s">
        <v>1617</v>
      </c>
      <c r="K7953" s="3" t="s">
        <v>24</v>
      </c>
      <c r="L7953" s="3">
        <v>24.0</v>
      </c>
      <c r="M7953" s="3" t="s">
        <v>25</v>
      </c>
      <c r="N7953" s="3" t="s">
        <v>7118</v>
      </c>
      <c r="O7953" s="3" t="s">
        <v>3610</v>
      </c>
      <c r="P7953" s="4">
        <v>20288.0</v>
      </c>
      <c r="Q7953" s="3" t="s">
        <v>132</v>
      </c>
      <c r="S7953" s="3" t="s">
        <v>34</v>
      </c>
    </row>
    <row r="7954">
      <c r="A7954" s="2">
        <v>42318.714895833335</v>
      </c>
      <c r="B7954" s="3">
        <v>53.0</v>
      </c>
      <c r="C7954" s="3" t="s">
        <v>7101</v>
      </c>
      <c r="D7954" s="3">
        <v>29.0</v>
      </c>
      <c r="E7954" s="3" t="s">
        <v>7127</v>
      </c>
      <c r="F7954" s="3">
        <v>11.0</v>
      </c>
      <c r="G7954" s="3">
        <v>5.0</v>
      </c>
      <c r="H7954" s="3" t="s">
        <v>1615</v>
      </c>
      <c r="I7954" s="3" t="s">
        <v>4065</v>
      </c>
      <c r="J7954" s="3" t="s">
        <v>1617</v>
      </c>
      <c r="K7954" s="3" t="s">
        <v>24</v>
      </c>
      <c r="L7954" s="3">
        <v>25.0</v>
      </c>
      <c r="M7954" s="3" t="s">
        <v>30</v>
      </c>
      <c r="N7954" s="3" t="s">
        <v>230</v>
      </c>
      <c r="O7954" s="3" t="s">
        <v>1116</v>
      </c>
      <c r="P7954" s="4">
        <v>26739.0</v>
      </c>
      <c r="Q7954" s="3" t="s">
        <v>37</v>
      </c>
      <c r="S7954" s="3" t="s">
        <v>34</v>
      </c>
    </row>
    <row r="7955">
      <c r="A7955" s="2">
        <v>42318.714895833335</v>
      </c>
      <c r="B7955" s="3">
        <v>53.0</v>
      </c>
      <c r="C7955" s="3" t="s">
        <v>7101</v>
      </c>
      <c r="D7955" s="3">
        <v>35.0</v>
      </c>
      <c r="E7955" s="3" t="s">
        <v>7158</v>
      </c>
      <c r="F7955" s="3">
        <v>11.0</v>
      </c>
      <c r="G7955" s="3">
        <v>5.0</v>
      </c>
      <c r="H7955" s="3" t="s">
        <v>1615</v>
      </c>
      <c r="I7955" s="3" t="s">
        <v>4065</v>
      </c>
      <c r="J7955" s="3" t="s">
        <v>1617</v>
      </c>
      <c r="K7955" s="3" t="s">
        <v>272</v>
      </c>
      <c r="L7955" s="3">
        <v>1.0</v>
      </c>
      <c r="M7955" s="3" t="s">
        <v>30</v>
      </c>
      <c r="N7955" s="3" t="s">
        <v>7386</v>
      </c>
      <c r="O7955" s="3" t="s">
        <v>57</v>
      </c>
      <c r="P7955" s="4">
        <v>26330.0</v>
      </c>
      <c r="Q7955" s="3" t="s">
        <v>247</v>
      </c>
      <c r="S7955" s="3" t="s">
        <v>34</v>
      </c>
    </row>
    <row r="7956">
      <c r="A7956" s="2">
        <v>42318.714895833335</v>
      </c>
      <c r="B7956" s="3">
        <v>53.0</v>
      </c>
      <c r="C7956" s="3" t="s">
        <v>7101</v>
      </c>
      <c r="D7956" s="3">
        <v>35.0</v>
      </c>
      <c r="E7956" s="3" t="s">
        <v>7158</v>
      </c>
      <c r="F7956" s="3">
        <v>11.0</v>
      </c>
      <c r="G7956" s="3">
        <v>5.0</v>
      </c>
      <c r="H7956" s="3" t="s">
        <v>1615</v>
      </c>
      <c r="I7956" s="3" t="s">
        <v>4065</v>
      </c>
      <c r="J7956" s="3" t="s">
        <v>1617</v>
      </c>
      <c r="K7956" s="3" t="s">
        <v>24</v>
      </c>
      <c r="L7956" s="3">
        <v>2.0</v>
      </c>
      <c r="M7956" s="3" t="s">
        <v>25</v>
      </c>
      <c r="N7956" s="3" t="s">
        <v>1742</v>
      </c>
      <c r="O7956" s="3" t="s">
        <v>74</v>
      </c>
      <c r="P7956" s="4">
        <v>24134.0</v>
      </c>
      <c r="Q7956" s="3" t="s">
        <v>79</v>
      </c>
      <c r="S7956" s="3" t="s">
        <v>34</v>
      </c>
    </row>
    <row r="7957">
      <c r="A7957" s="2">
        <v>42318.714895833335</v>
      </c>
      <c r="B7957" s="3">
        <v>53.0</v>
      </c>
      <c r="C7957" s="3" t="s">
        <v>7101</v>
      </c>
      <c r="D7957" s="3">
        <v>35.0</v>
      </c>
      <c r="E7957" s="3" t="s">
        <v>7158</v>
      </c>
      <c r="F7957" s="3">
        <v>11.0</v>
      </c>
      <c r="G7957" s="3">
        <v>5.0</v>
      </c>
      <c r="H7957" s="3" t="s">
        <v>1615</v>
      </c>
      <c r="I7957" s="3" t="s">
        <v>4065</v>
      </c>
      <c r="J7957" s="3" t="s">
        <v>1617</v>
      </c>
      <c r="K7957" s="3" t="s">
        <v>24</v>
      </c>
      <c r="L7957" s="3">
        <v>3.0</v>
      </c>
      <c r="M7957" s="3" t="s">
        <v>30</v>
      </c>
      <c r="N7957" s="3" t="s">
        <v>312</v>
      </c>
      <c r="O7957" s="3" t="s">
        <v>364</v>
      </c>
      <c r="P7957" s="4">
        <v>24099.0</v>
      </c>
      <c r="Q7957" s="3" t="s">
        <v>55</v>
      </c>
      <c r="S7957" s="3" t="s">
        <v>34</v>
      </c>
    </row>
    <row r="7958">
      <c r="A7958" s="2">
        <v>42318.714895833335</v>
      </c>
      <c r="B7958" s="3">
        <v>53.0</v>
      </c>
      <c r="C7958" s="3" t="s">
        <v>7101</v>
      </c>
      <c r="D7958" s="3">
        <v>35.0</v>
      </c>
      <c r="E7958" s="3" t="s">
        <v>7158</v>
      </c>
      <c r="F7958" s="3">
        <v>11.0</v>
      </c>
      <c r="G7958" s="3">
        <v>5.0</v>
      </c>
      <c r="H7958" s="3" t="s">
        <v>1615</v>
      </c>
      <c r="I7958" s="3" t="s">
        <v>4065</v>
      </c>
      <c r="J7958" s="3" t="s">
        <v>1617</v>
      </c>
      <c r="K7958" s="3" t="s">
        <v>24</v>
      </c>
      <c r="L7958" s="3">
        <v>4.0</v>
      </c>
      <c r="M7958" s="3" t="s">
        <v>25</v>
      </c>
      <c r="N7958" s="3" t="s">
        <v>7906</v>
      </c>
      <c r="O7958" s="3" t="s">
        <v>1234</v>
      </c>
      <c r="P7958" s="4">
        <v>22510.0</v>
      </c>
      <c r="Q7958" s="3" t="s">
        <v>75</v>
      </c>
      <c r="S7958" s="3" t="s">
        <v>34</v>
      </c>
    </row>
    <row r="7959">
      <c r="A7959" s="2">
        <v>42318.714895833335</v>
      </c>
      <c r="B7959" s="3">
        <v>53.0</v>
      </c>
      <c r="C7959" s="3" t="s">
        <v>7101</v>
      </c>
      <c r="D7959" s="3">
        <v>35.0</v>
      </c>
      <c r="E7959" s="3" t="s">
        <v>7158</v>
      </c>
      <c r="F7959" s="3">
        <v>11.0</v>
      </c>
      <c r="G7959" s="3">
        <v>5.0</v>
      </c>
      <c r="H7959" s="3" t="s">
        <v>1615</v>
      </c>
      <c r="I7959" s="3" t="s">
        <v>4065</v>
      </c>
      <c r="J7959" s="3" t="s">
        <v>1617</v>
      </c>
      <c r="K7959" s="3" t="s">
        <v>24</v>
      </c>
      <c r="L7959" s="3">
        <v>5.0</v>
      </c>
      <c r="M7959" s="3" t="s">
        <v>30</v>
      </c>
      <c r="N7959" s="3" t="s">
        <v>7907</v>
      </c>
      <c r="O7959" s="3" t="s">
        <v>605</v>
      </c>
      <c r="P7959" s="4">
        <v>28272.0</v>
      </c>
      <c r="Q7959" s="3" t="s">
        <v>189</v>
      </c>
      <c r="S7959" s="3" t="s">
        <v>34</v>
      </c>
    </row>
    <row r="7960">
      <c r="A7960" s="2">
        <v>42318.714895833335</v>
      </c>
      <c r="B7960" s="3">
        <v>53.0</v>
      </c>
      <c r="C7960" s="3" t="s">
        <v>7101</v>
      </c>
      <c r="D7960" s="3">
        <v>35.0</v>
      </c>
      <c r="E7960" s="3" t="s">
        <v>7158</v>
      </c>
      <c r="F7960" s="3">
        <v>11.0</v>
      </c>
      <c r="G7960" s="3">
        <v>5.0</v>
      </c>
      <c r="H7960" s="3" t="s">
        <v>1615</v>
      </c>
      <c r="I7960" s="3" t="s">
        <v>4065</v>
      </c>
      <c r="J7960" s="3" t="s">
        <v>1617</v>
      </c>
      <c r="K7960" s="3" t="s">
        <v>24</v>
      </c>
      <c r="L7960" s="3">
        <v>6.0</v>
      </c>
      <c r="M7960" s="3" t="s">
        <v>25</v>
      </c>
      <c r="N7960" s="3" t="s">
        <v>7908</v>
      </c>
      <c r="O7960" s="3" t="s">
        <v>1072</v>
      </c>
      <c r="P7960" s="4">
        <v>30195.0</v>
      </c>
      <c r="Q7960" s="3" t="s">
        <v>132</v>
      </c>
      <c r="S7960" s="3" t="s">
        <v>34</v>
      </c>
    </row>
    <row r="7961">
      <c r="A7961" s="2">
        <v>42318.714895833335</v>
      </c>
      <c r="B7961" s="3">
        <v>53.0</v>
      </c>
      <c r="C7961" s="3" t="s">
        <v>7101</v>
      </c>
      <c r="D7961" s="3">
        <v>35.0</v>
      </c>
      <c r="E7961" s="3" t="s">
        <v>7158</v>
      </c>
      <c r="F7961" s="3">
        <v>11.0</v>
      </c>
      <c r="G7961" s="3">
        <v>5.0</v>
      </c>
      <c r="H7961" s="3" t="s">
        <v>1615</v>
      </c>
      <c r="I7961" s="3" t="s">
        <v>4065</v>
      </c>
      <c r="J7961" s="3" t="s">
        <v>1617</v>
      </c>
      <c r="K7961" s="3" t="s">
        <v>24</v>
      </c>
      <c r="L7961" s="3">
        <v>7.0</v>
      </c>
      <c r="M7961" s="3" t="s">
        <v>30</v>
      </c>
      <c r="N7961" s="3" t="s">
        <v>7909</v>
      </c>
      <c r="O7961" s="3" t="s">
        <v>1116</v>
      </c>
      <c r="P7961" s="4">
        <v>25405.0</v>
      </c>
      <c r="Q7961" s="3" t="s">
        <v>247</v>
      </c>
      <c r="S7961" s="3" t="s">
        <v>34</v>
      </c>
    </row>
    <row r="7962">
      <c r="A7962" s="2">
        <v>42318.714895833335</v>
      </c>
      <c r="B7962" s="3">
        <v>53.0</v>
      </c>
      <c r="C7962" s="3" t="s">
        <v>7101</v>
      </c>
      <c r="D7962" s="3">
        <v>35.0</v>
      </c>
      <c r="E7962" s="3" t="s">
        <v>7158</v>
      </c>
      <c r="F7962" s="3">
        <v>11.0</v>
      </c>
      <c r="G7962" s="3">
        <v>5.0</v>
      </c>
      <c r="H7962" s="3" t="s">
        <v>1615</v>
      </c>
      <c r="I7962" s="3" t="s">
        <v>4065</v>
      </c>
      <c r="J7962" s="3" t="s">
        <v>1617</v>
      </c>
      <c r="K7962" s="3" t="s">
        <v>24</v>
      </c>
      <c r="L7962" s="3">
        <v>8.0</v>
      </c>
      <c r="M7962" s="3" t="s">
        <v>25</v>
      </c>
      <c r="N7962" s="3" t="s">
        <v>7910</v>
      </c>
      <c r="O7962" s="3" t="s">
        <v>767</v>
      </c>
      <c r="P7962" s="4">
        <v>26771.0</v>
      </c>
      <c r="Q7962" s="3" t="s">
        <v>372</v>
      </c>
      <c r="S7962" s="3" t="s">
        <v>34</v>
      </c>
    </row>
    <row r="7963">
      <c r="A7963" s="2">
        <v>42318.714895833335</v>
      </c>
      <c r="B7963" s="3">
        <v>53.0</v>
      </c>
      <c r="C7963" s="3" t="s">
        <v>7101</v>
      </c>
      <c r="D7963" s="3">
        <v>35.0</v>
      </c>
      <c r="E7963" s="3" t="s">
        <v>7158</v>
      </c>
      <c r="F7963" s="3">
        <v>11.0</v>
      </c>
      <c r="G7963" s="3">
        <v>5.0</v>
      </c>
      <c r="H7963" s="3" t="s">
        <v>1615</v>
      </c>
      <c r="I7963" s="3" t="s">
        <v>4065</v>
      </c>
      <c r="J7963" s="3" t="s">
        <v>1617</v>
      </c>
      <c r="K7963" s="3" t="s">
        <v>24</v>
      </c>
      <c r="L7963" s="3">
        <v>9.0</v>
      </c>
      <c r="M7963" s="3" t="s">
        <v>30</v>
      </c>
      <c r="N7963" s="3" t="s">
        <v>1969</v>
      </c>
      <c r="O7963" s="3" t="s">
        <v>186</v>
      </c>
      <c r="P7963" s="4">
        <v>19695.0</v>
      </c>
      <c r="Q7963" s="3" t="s">
        <v>105</v>
      </c>
      <c r="S7963" s="3" t="s">
        <v>34</v>
      </c>
    </row>
    <row r="7964">
      <c r="A7964" s="2">
        <v>42318.714895833335</v>
      </c>
      <c r="B7964" s="3">
        <v>53.0</v>
      </c>
      <c r="C7964" s="3" t="s">
        <v>7101</v>
      </c>
      <c r="D7964" s="3">
        <v>35.0</v>
      </c>
      <c r="E7964" s="3" t="s">
        <v>7158</v>
      </c>
      <c r="F7964" s="3">
        <v>11.0</v>
      </c>
      <c r="G7964" s="3">
        <v>5.0</v>
      </c>
      <c r="H7964" s="3" t="s">
        <v>1615</v>
      </c>
      <c r="I7964" s="3" t="s">
        <v>4065</v>
      </c>
      <c r="J7964" s="3" t="s">
        <v>1617</v>
      </c>
      <c r="K7964" s="3" t="s">
        <v>24</v>
      </c>
      <c r="L7964" s="3">
        <v>10.0</v>
      </c>
      <c r="M7964" s="3" t="s">
        <v>25</v>
      </c>
      <c r="N7964" s="3" t="s">
        <v>7911</v>
      </c>
      <c r="O7964" s="3" t="s">
        <v>315</v>
      </c>
      <c r="P7964" s="4">
        <v>25923.0</v>
      </c>
      <c r="Q7964" s="3" t="s">
        <v>132</v>
      </c>
      <c r="S7964" s="3" t="s">
        <v>34</v>
      </c>
    </row>
    <row r="7965">
      <c r="A7965" s="2">
        <v>42318.714895833335</v>
      </c>
      <c r="B7965" s="3">
        <v>53.0</v>
      </c>
      <c r="C7965" s="3" t="s">
        <v>7101</v>
      </c>
      <c r="D7965" s="3">
        <v>35.0</v>
      </c>
      <c r="E7965" s="3" t="s">
        <v>7158</v>
      </c>
      <c r="F7965" s="3">
        <v>11.0</v>
      </c>
      <c r="G7965" s="3">
        <v>5.0</v>
      </c>
      <c r="H7965" s="3" t="s">
        <v>1615</v>
      </c>
      <c r="I7965" s="3" t="s">
        <v>4065</v>
      </c>
      <c r="J7965" s="3" t="s">
        <v>1617</v>
      </c>
      <c r="K7965" s="3" t="s">
        <v>24</v>
      </c>
      <c r="L7965" s="3">
        <v>11.0</v>
      </c>
      <c r="M7965" s="3" t="s">
        <v>30</v>
      </c>
      <c r="N7965" s="3" t="s">
        <v>7912</v>
      </c>
      <c r="O7965" s="3" t="s">
        <v>364</v>
      </c>
      <c r="P7965" s="4">
        <v>27191.0</v>
      </c>
      <c r="Q7965" s="3" t="s">
        <v>52</v>
      </c>
      <c r="S7965" s="3" t="s">
        <v>34</v>
      </c>
    </row>
    <row r="7966">
      <c r="A7966" s="2">
        <v>42318.714895833335</v>
      </c>
      <c r="B7966" s="3">
        <v>53.0</v>
      </c>
      <c r="C7966" s="3" t="s">
        <v>7101</v>
      </c>
      <c r="D7966" s="3">
        <v>35.0</v>
      </c>
      <c r="E7966" s="3" t="s">
        <v>7158</v>
      </c>
      <c r="F7966" s="3">
        <v>11.0</v>
      </c>
      <c r="G7966" s="3">
        <v>5.0</v>
      </c>
      <c r="H7966" s="3" t="s">
        <v>1615</v>
      </c>
      <c r="I7966" s="3" t="s">
        <v>4065</v>
      </c>
      <c r="J7966" s="3" t="s">
        <v>1617</v>
      </c>
      <c r="K7966" s="3" t="s">
        <v>24</v>
      </c>
      <c r="L7966" s="3">
        <v>12.0</v>
      </c>
      <c r="M7966" s="3" t="s">
        <v>25</v>
      </c>
      <c r="N7966" s="3" t="s">
        <v>312</v>
      </c>
      <c r="O7966" s="3" t="s">
        <v>123</v>
      </c>
      <c r="P7966" s="4">
        <v>23550.0</v>
      </c>
      <c r="Q7966" s="3" t="s">
        <v>55</v>
      </c>
      <c r="S7966" s="3" t="s">
        <v>34</v>
      </c>
    </row>
    <row r="7967">
      <c r="A7967" s="2">
        <v>42318.714895833335</v>
      </c>
      <c r="B7967" s="3">
        <v>53.0</v>
      </c>
      <c r="C7967" s="3" t="s">
        <v>7101</v>
      </c>
      <c r="D7967" s="3">
        <v>35.0</v>
      </c>
      <c r="E7967" s="3" t="s">
        <v>7158</v>
      </c>
      <c r="F7967" s="3">
        <v>11.0</v>
      </c>
      <c r="G7967" s="3">
        <v>5.0</v>
      </c>
      <c r="H7967" s="3" t="s">
        <v>1615</v>
      </c>
      <c r="I7967" s="3" t="s">
        <v>4065</v>
      </c>
      <c r="J7967" s="3" t="s">
        <v>1617</v>
      </c>
      <c r="K7967" s="3" t="s">
        <v>24</v>
      </c>
      <c r="L7967" s="3">
        <v>13.0</v>
      </c>
      <c r="M7967" s="3" t="s">
        <v>30</v>
      </c>
      <c r="N7967" s="3" t="s">
        <v>2473</v>
      </c>
      <c r="O7967" s="3" t="s">
        <v>121</v>
      </c>
      <c r="P7967" s="4">
        <v>23143.0</v>
      </c>
      <c r="Q7967" s="3" t="s">
        <v>75</v>
      </c>
      <c r="S7967" s="3" t="s">
        <v>34</v>
      </c>
    </row>
    <row r="7968">
      <c r="A7968" s="2">
        <v>42318.714895833335</v>
      </c>
      <c r="B7968" s="3">
        <v>53.0</v>
      </c>
      <c r="C7968" s="3" t="s">
        <v>7101</v>
      </c>
      <c r="D7968" s="3">
        <v>35.0</v>
      </c>
      <c r="E7968" s="3" t="s">
        <v>7158</v>
      </c>
      <c r="F7968" s="3">
        <v>11.0</v>
      </c>
      <c r="G7968" s="3">
        <v>5.0</v>
      </c>
      <c r="H7968" s="3" t="s">
        <v>1615</v>
      </c>
      <c r="I7968" s="3" t="s">
        <v>4065</v>
      </c>
      <c r="J7968" s="3" t="s">
        <v>1617</v>
      </c>
      <c r="K7968" s="3" t="s">
        <v>24</v>
      </c>
      <c r="L7968" s="3">
        <v>14.0</v>
      </c>
      <c r="M7968" s="3" t="s">
        <v>25</v>
      </c>
      <c r="N7968" s="3" t="s">
        <v>7913</v>
      </c>
      <c r="O7968" s="3" t="s">
        <v>1522</v>
      </c>
      <c r="P7968" s="4">
        <v>25833.0</v>
      </c>
      <c r="Q7968" s="3" t="s">
        <v>372</v>
      </c>
      <c r="S7968" s="3" t="s">
        <v>34</v>
      </c>
    </row>
    <row r="7969">
      <c r="A7969" s="2">
        <v>42318.714895833335</v>
      </c>
      <c r="B7969" s="3">
        <v>53.0</v>
      </c>
      <c r="C7969" s="3" t="s">
        <v>7101</v>
      </c>
      <c r="D7969" s="3">
        <v>35.0</v>
      </c>
      <c r="E7969" s="3" t="s">
        <v>7158</v>
      </c>
      <c r="F7969" s="3">
        <v>11.0</v>
      </c>
      <c r="G7969" s="3">
        <v>5.0</v>
      </c>
      <c r="H7969" s="3" t="s">
        <v>1615</v>
      </c>
      <c r="I7969" s="3" t="s">
        <v>4065</v>
      </c>
      <c r="J7969" s="3" t="s">
        <v>1617</v>
      </c>
      <c r="K7969" s="3" t="s">
        <v>24</v>
      </c>
      <c r="L7969" s="3">
        <v>15.0</v>
      </c>
      <c r="M7969" s="3" t="s">
        <v>30</v>
      </c>
      <c r="N7969" s="3" t="s">
        <v>7914</v>
      </c>
      <c r="O7969" s="3" t="s">
        <v>7915</v>
      </c>
      <c r="P7969" s="4">
        <v>20515.0</v>
      </c>
      <c r="Q7969" s="3" t="s">
        <v>132</v>
      </c>
      <c r="S7969" s="3" t="s">
        <v>34</v>
      </c>
    </row>
    <row r="7970">
      <c r="A7970" s="2">
        <v>42318.714895833335</v>
      </c>
      <c r="B7970" s="3">
        <v>53.0</v>
      </c>
      <c r="C7970" s="3" t="s">
        <v>7101</v>
      </c>
      <c r="D7970" s="3">
        <v>35.0</v>
      </c>
      <c r="E7970" s="3" t="s">
        <v>7158</v>
      </c>
      <c r="F7970" s="3">
        <v>11.0</v>
      </c>
      <c r="G7970" s="3">
        <v>5.0</v>
      </c>
      <c r="H7970" s="3" t="s">
        <v>1615</v>
      </c>
      <c r="I7970" s="3" t="s">
        <v>4065</v>
      </c>
      <c r="J7970" s="3" t="s">
        <v>1617</v>
      </c>
      <c r="K7970" s="3" t="s">
        <v>24</v>
      </c>
      <c r="L7970" s="3">
        <v>16.0</v>
      </c>
      <c r="M7970" s="3" t="s">
        <v>25</v>
      </c>
      <c r="N7970" s="3" t="s">
        <v>7916</v>
      </c>
      <c r="O7970" s="3" t="s">
        <v>1988</v>
      </c>
      <c r="P7970" s="4">
        <v>26657.0</v>
      </c>
      <c r="Q7970" s="3" t="s">
        <v>75</v>
      </c>
      <c r="S7970" s="3" t="s">
        <v>34</v>
      </c>
    </row>
    <row r="7971">
      <c r="A7971" s="2">
        <v>42318.714895833335</v>
      </c>
      <c r="B7971" s="3">
        <v>53.0</v>
      </c>
      <c r="C7971" s="3" t="s">
        <v>7101</v>
      </c>
      <c r="D7971" s="3">
        <v>35.0</v>
      </c>
      <c r="E7971" s="3" t="s">
        <v>7158</v>
      </c>
      <c r="F7971" s="3">
        <v>11.0</v>
      </c>
      <c r="G7971" s="3">
        <v>5.0</v>
      </c>
      <c r="H7971" s="3" t="s">
        <v>1615</v>
      </c>
      <c r="I7971" s="3" t="s">
        <v>4065</v>
      </c>
      <c r="J7971" s="3" t="s">
        <v>1617</v>
      </c>
      <c r="K7971" s="3" t="s">
        <v>24</v>
      </c>
      <c r="L7971" s="3">
        <v>17.0</v>
      </c>
      <c r="M7971" s="3" t="s">
        <v>30</v>
      </c>
      <c r="N7971" s="3" t="s">
        <v>3187</v>
      </c>
      <c r="O7971" s="3" t="s">
        <v>375</v>
      </c>
      <c r="P7971" s="4">
        <v>24231.0</v>
      </c>
      <c r="Q7971" s="3" t="s">
        <v>132</v>
      </c>
      <c r="S7971" s="3" t="s">
        <v>34</v>
      </c>
    </row>
    <row r="7972">
      <c r="A7972" s="2">
        <v>42318.714895833335</v>
      </c>
      <c r="B7972" s="3">
        <v>53.0</v>
      </c>
      <c r="C7972" s="3" t="s">
        <v>7101</v>
      </c>
      <c r="D7972" s="3">
        <v>35.0</v>
      </c>
      <c r="E7972" s="3" t="s">
        <v>7158</v>
      </c>
      <c r="F7972" s="3">
        <v>11.0</v>
      </c>
      <c r="G7972" s="3">
        <v>5.0</v>
      </c>
      <c r="H7972" s="3" t="s">
        <v>1615</v>
      </c>
      <c r="I7972" s="3" t="s">
        <v>4065</v>
      </c>
      <c r="J7972" s="3" t="s">
        <v>1617</v>
      </c>
      <c r="K7972" s="3" t="s">
        <v>24</v>
      </c>
      <c r="L7972" s="3">
        <v>18.0</v>
      </c>
      <c r="M7972" s="3" t="s">
        <v>25</v>
      </c>
      <c r="N7972" s="3" t="s">
        <v>7917</v>
      </c>
      <c r="O7972" s="3" t="s">
        <v>408</v>
      </c>
      <c r="P7972" s="4">
        <v>23657.0</v>
      </c>
      <c r="Q7972" s="3" t="s">
        <v>37</v>
      </c>
      <c r="S7972" s="3" t="s">
        <v>34</v>
      </c>
    </row>
    <row r="7973">
      <c r="A7973" s="2">
        <v>42318.714895833335</v>
      </c>
      <c r="B7973" s="3">
        <v>53.0</v>
      </c>
      <c r="C7973" s="3" t="s">
        <v>7101</v>
      </c>
      <c r="D7973" s="3">
        <v>35.0</v>
      </c>
      <c r="E7973" s="3" t="s">
        <v>7158</v>
      </c>
      <c r="F7973" s="3">
        <v>11.0</v>
      </c>
      <c r="G7973" s="3">
        <v>5.0</v>
      </c>
      <c r="H7973" s="3" t="s">
        <v>1615</v>
      </c>
      <c r="I7973" s="3" t="s">
        <v>4065</v>
      </c>
      <c r="J7973" s="3" t="s">
        <v>1617</v>
      </c>
      <c r="K7973" s="3" t="s">
        <v>24</v>
      </c>
      <c r="L7973" s="3">
        <v>19.0</v>
      </c>
      <c r="M7973" s="3" t="s">
        <v>30</v>
      </c>
      <c r="N7973" s="3" t="s">
        <v>3096</v>
      </c>
      <c r="O7973" s="3" t="s">
        <v>1099</v>
      </c>
      <c r="P7973" s="4">
        <v>25987.0</v>
      </c>
      <c r="Q7973" s="3" t="s">
        <v>189</v>
      </c>
      <c r="S7973" s="3" t="s">
        <v>34</v>
      </c>
    </row>
    <row r="7974">
      <c r="A7974" s="2">
        <v>42318.714895833335</v>
      </c>
      <c r="B7974" s="3">
        <v>53.0</v>
      </c>
      <c r="C7974" s="3" t="s">
        <v>7101</v>
      </c>
      <c r="D7974" s="3">
        <v>35.0</v>
      </c>
      <c r="E7974" s="3" t="s">
        <v>7158</v>
      </c>
      <c r="F7974" s="3">
        <v>11.0</v>
      </c>
      <c r="G7974" s="3">
        <v>5.0</v>
      </c>
      <c r="H7974" s="3" t="s">
        <v>1615</v>
      </c>
      <c r="I7974" s="3" t="s">
        <v>4065</v>
      </c>
      <c r="J7974" s="3" t="s">
        <v>1617</v>
      </c>
      <c r="K7974" s="3" t="s">
        <v>24</v>
      </c>
      <c r="L7974" s="3">
        <v>20.0</v>
      </c>
      <c r="M7974" s="3" t="s">
        <v>25</v>
      </c>
      <c r="N7974" s="3" t="s">
        <v>2625</v>
      </c>
      <c r="O7974" s="3" t="s">
        <v>1988</v>
      </c>
      <c r="P7974" s="4">
        <v>26615.0</v>
      </c>
      <c r="Q7974" s="3" t="s">
        <v>372</v>
      </c>
      <c r="S7974" s="3" t="s">
        <v>34</v>
      </c>
    </row>
    <row r="7975">
      <c r="A7975" s="2">
        <v>42318.714895833335</v>
      </c>
      <c r="B7975" s="3">
        <v>53.0</v>
      </c>
      <c r="C7975" s="3" t="s">
        <v>7101</v>
      </c>
      <c r="D7975" s="3">
        <v>35.0</v>
      </c>
      <c r="E7975" s="3" t="s">
        <v>7158</v>
      </c>
      <c r="F7975" s="3">
        <v>11.0</v>
      </c>
      <c r="G7975" s="3">
        <v>5.0</v>
      </c>
      <c r="H7975" s="3" t="s">
        <v>1615</v>
      </c>
      <c r="I7975" s="3" t="s">
        <v>4065</v>
      </c>
      <c r="J7975" s="3" t="s">
        <v>1617</v>
      </c>
      <c r="K7975" s="3" t="s">
        <v>24</v>
      </c>
      <c r="L7975" s="3">
        <v>21.0</v>
      </c>
      <c r="M7975" s="3" t="s">
        <v>30</v>
      </c>
      <c r="N7975" s="3" t="s">
        <v>2040</v>
      </c>
      <c r="O7975" s="3" t="s">
        <v>1890</v>
      </c>
      <c r="P7975" s="4">
        <v>27921.0</v>
      </c>
      <c r="Q7975" s="3" t="s">
        <v>52</v>
      </c>
      <c r="S7975" s="3" t="s">
        <v>34</v>
      </c>
    </row>
    <row r="7976">
      <c r="A7976" s="2">
        <v>42318.714895833335</v>
      </c>
      <c r="B7976" s="3">
        <v>53.0</v>
      </c>
      <c r="C7976" s="3" t="s">
        <v>7101</v>
      </c>
      <c r="D7976" s="3">
        <v>35.0</v>
      </c>
      <c r="E7976" s="3" t="s">
        <v>7158</v>
      </c>
      <c r="F7976" s="3">
        <v>11.0</v>
      </c>
      <c r="G7976" s="3">
        <v>5.0</v>
      </c>
      <c r="H7976" s="3" t="s">
        <v>1615</v>
      </c>
      <c r="I7976" s="3" t="s">
        <v>4065</v>
      </c>
      <c r="J7976" s="3" t="s">
        <v>1617</v>
      </c>
      <c r="K7976" s="3" t="s">
        <v>24</v>
      </c>
      <c r="L7976" s="3">
        <v>22.0</v>
      </c>
      <c r="M7976" s="3" t="s">
        <v>25</v>
      </c>
      <c r="N7976" s="3" t="s">
        <v>7918</v>
      </c>
      <c r="O7976" s="3" t="s">
        <v>862</v>
      </c>
      <c r="P7976" s="4">
        <v>29376.0</v>
      </c>
      <c r="Q7976" s="3" t="s">
        <v>372</v>
      </c>
      <c r="S7976" s="3" t="s">
        <v>34</v>
      </c>
    </row>
    <row r="7977">
      <c r="A7977" s="2">
        <v>42318.714895833335</v>
      </c>
      <c r="B7977" s="3">
        <v>53.0</v>
      </c>
      <c r="C7977" s="3" t="s">
        <v>7101</v>
      </c>
      <c r="D7977" s="3">
        <v>35.0</v>
      </c>
      <c r="E7977" s="3" t="s">
        <v>7158</v>
      </c>
      <c r="F7977" s="3">
        <v>11.0</v>
      </c>
      <c r="G7977" s="3">
        <v>5.0</v>
      </c>
      <c r="H7977" s="3" t="s">
        <v>1615</v>
      </c>
      <c r="I7977" s="3" t="s">
        <v>4065</v>
      </c>
      <c r="J7977" s="3" t="s">
        <v>1617</v>
      </c>
      <c r="K7977" s="3" t="s">
        <v>24</v>
      </c>
      <c r="L7977" s="3">
        <v>23.0</v>
      </c>
      <c r="M7977" s="3" t="s">
        <v>30</v>
      </c>
      <c r="N7977" s="3" t="s">
        <v>7919</v>
      </c>
      <c r="O7977" s="3" t="s">
        <v>139</v>
      </c>
      <c r="P7977" s="4">
        <v>29452.0</v>
      </c>
      <c r="Q7977" s="3" t="s">
        <v>132</v>
      </c>
      <c r="S7977" s="3" t="s">
        <v>34</v>
      </c>
    </row>
    <row r="7978">
      <c r="A7978" s="2">
        <v>42318.714895833335</v>
      </c>
      <c r="B7978" s="3">
        <v>53.0</v>
      </c>
      <c r="C7978" s="3" t="s">
        <v>7101</v>
      </c>
      <c r="D7978" s="3">
        <v>35.0</v>
      </c>
      <c r="E7978" s="3" t="s">
        <v>7158</v>
      </c>
      <c r="F7978" s="3">
        <v>11.0</v>
      </c>
      <c r="G7978" s="3">
        <v>5.0</v>
      </c>
      <c r="H7978" s="3" t="s">
        <v>1615</v>
      </c>
      <c r="I7978" s="3" t="s">
        <v>4065</v>
      </c>
      <c r="J7978" s="3" t="s">
        <v>1617</v>
      </c>
      <c r="K7978" s="3" t="s">
        <v>24</v>
      </c>
      <c r="L7978" s="3">
        <v>24.0</v>
      </c>
      <c r="M7978" s="3" t="s">
        <v>25</v>
      </c>
      <c r="N7978" s="3" t="s">
        <v>7448</v>
      </c>
      <c r="O7978" s="3" t="s">
        <v>1995</v>
      </c>
      <c r="P7978" s="4">
        <v>18499.0</v>
      </c>
      <c r="Q7978" s="3" t="s">
        <v>105</v>
      </c>
      <c r="S7978" s="3" t="s">
        <v>34</v>
      </c>
    </row>
    <row r="7979">
      <c r="A7979" s="2">
        <v>42318.714895833335</v>
      </c>
      <c r="B7979" s="3">
        <v>53.0</v>
      </c>
      <c r="C7979" s="3" t="s">
        <v>7101</v>
      </c>
      <c r="D7979" s="3">
        <v>35.0</v>
      </c>
      <c r="E7979" s="3" t="s">
        <v>7158</v>
      </c>
      <c r="F7979" s="3">
        <v>11.0</v>
      </c>
      <c r="G7979" s="3">
        <v>5.0</v>
      </c>
      <c r="H7979" s="3" t="s">
        <v>1615</v>
      </c>
      <c r="I7979" s="3" t="s">
        <v>4065</v>
      </c>
      <c r="J7979" s="3" t="s">
        <v>1617</v>
      </c>
      <c r="K7979" s="3" t="s">
        <v>24</v>
      </c>
      <c r="L7979" s="3">
        <v>25.0</v>
      </c>
      <c r="M7979" s="3" t="s">
        <v>30</v>
      </c>
      <c r="N7979" s="3" t="s">
        <v>7920</v>
      </c>
      <c r="O7979" s="3" t="s">
        <v>121</v>
      </c>
      <c r="P7979" s="4">
        <v>22441.0</v>
      </c>
      <c r="Q7979" s="3" t="s">
        <v>372</v>
      </c>
      <c r="S7979" s="3" t="s">
        <v>34</v>
      </c>
    </row>
    <row r="7980">
      <c r="A7980" s="2">
        <v>42318.714895833335</v>
      </c>
      <c r="B7980" s="3">
        <v>53.0</v>
      </c>
      <c r="C7980" s="3" t="s">
        <v>7101</v>
      </c>
      <c r="D7980" s="3">
        <v>35.0</v>
      </c>
      <c r="E7980" s="3" t="s">
        <v>7158</v>
      </c>
      <c r="F7980" s="3">
        <v>11.0</v>
      </c>
      <c r="G7980" s="3">
        <v>5.0</v>
      </c>
      <c r="H7980" s="3" t="s">
        <v>1615</v>
      </c>
      <c r="I7980" s="3" t="s">
        <v>4065</v>
      </c>
      <c r="J7980" s="3" t="s">
        <v>1617</v>
      </c>
      <c r="K7980" s="3" t="s">
        <v>24</v>
      </c>
      <c r="L7980" s="3">
        <v>26.0</v>
      </c>
      <c r="M7980" s="3" t="s">
        <v>25</v>
      </c>
      <c r="N7980" s="3" t="s">
        <v>7921</v>
      </c>
      <c r="O7980" s="3" t="s">
        <v>417</v>
      </c>
      <c r="P7980" s="4">
        <v>18617.0</v>
      </c>
      <c r="Q7980" s="3" t="s">
        <v>49</v>
      </c>
      <c r="S7980" s="3" t="s">
        <v>34</v>
      </c>
    </row>
    <row r="7981">
      <c r="A7981" s="2">
        <v>42318.714895833335</v>
      </c>
      <c r="B7981" s="3">
        <v>53.0</v>
      </c>
      <c r="C7981" s="3" t="s">
        <v>7101</v>
      </c>
      <c r="D7981" s="3">
        <v>35.0</v>
      </c>
      <c r="E7981" s="3" t="s">
        <v>7158</v>
      </c>
      <c r="F7981" s="3">
        <v>11.0</v>
      </c>
      <c r="G7981" s="3">
        <v>5.0</v>
      </c>
      <c r="H7981" s="3" t="s">
        <v>1615</v>
      </c>
      <c r="I7981" s="3" t="s">
        <v>4065</v>
      </c>
      <c r="J7981" s="3" t="s">
        <v>1617</v>
      </c>
      <c r="K7981" s="3" t="s">
        <v>24</v>
      </c>
      <c r="L7981" s="3">
        <v>27.0</v>
      </c>
      <c r="M7981" s="3" t="s">
        <v>30</v>
      </c>
      <c r="N7981" s="3" t="s">
        <v>1164</v>
      </c>
      <c r="O7981" s="3" t="s">
        <v>71</v>
      </c>
      <c r="P7981" s="4">
        <v>29655.0</v>
      </c>
      <c r="Q7981" s="3" t="s">
        <v>205</v>
      </c>
      <c r="S7981" s="3" t="s">
        <v>34</v>
      </c>
    </row>
    <row r="7982">
      <c r="A7982" s="2">
        <v>42318.714895833335</v>
      </c>
      <c r="B7982" s="3">
        <v>53.0</v>
      </c>
      <c r="C7982" s="3" t="s">
        <v>7101</v>
      </c>
      <c r="D7982" s="3">
        <v>35.0</v>
      </c>
      <c r="E7982" s="3" t="s">
        <v>7158</v>
      </c>
      <c r="F7982" s="3">
        <v>11.0</v>
      </c>
      <c r="G7982" s="3">
        <v>5.0</v>
      </c>
      <c r="H7982" s="3" t="s">
        <v>1615</v>
      </c>
      <c r="I7982" s="3" t="s">
        <v>4065</v>
      </c>
      <c r="J7982" s="3" t="s">
        <v>1617</v>
      </c>
      <c r="K7982" s="3" t="s">
        <v>24</v>
      </c>
      <c r="L7982" s="3">
        <v>28.0</v>
      </c>
      <c r="M7982" s="3" t="s">
        <v>25</v>
      </c>
      <c r="N7982" s="3" t="s">
        <v>2045</v>
      </c>
      <c r="O7982" s="3" t="s">
        <v>871</v>
      </c>
      <c r="P7982" s="4">
        <v>27108.0</v>
      </c>
      <c r="Q7982" s="3" t="s">
        <v>79</v>
      </c>
      <c r="S7982" s="3" t="s">
        <v>34</v>
      </c>
    </row>
    <row r="7983">
      <c r="A7983" s="2">
        <v>42318.714895833335</v>
      </c>
      <c r="B7983" s="3">
        <v>53.0</v>
      </c>
      <c r="C7983" s="3" t="s">
        <v>7101</v>
      </c>
      <c r="D7983" s="3">
        <v>56.0</v>
      </c>
      <c r="E7983" s="3" t="s">
        <v>7193</v>
      </c>
      <c r="F7983" s="3">
        <v>11.0</v>
      </c>
      <c r="G7983" s="3">
        <v>5.0</v>
      </c>
      <c r="H7983" s="3" t="s">
        <v>1615</v>
      </c>
      <c r="I7983" s="3" t="s">
        <v>4065</v>
      </c>
      <c r="J7983" s="3" t="s">
        <v>1617</v>
      </c>
      <c r="K7983" s="3" t="s">
        <v>24</v>
      </c>
      <c r="L7983" s="3">
        <v>1.0</v>
      </c>
      <c r="M7983" s="3" t="s">
        <v>25</v>
      </c>
      <c r="N7983" s="3" t="s">
        <v>7895</v>
      </c>
      <c r="O7983" s="3" t="s">
        <v>1016</v>
      </c>
      <c r="P7983" s="4">
        <v>26379.0</v>
      </c>
      <c r="Q7983" s="3" t="s">
        <v>372</v>
      </c>
      <c r="S7983" s="3" t="s">
        <v>34</v>
      </c>
    </row>
    <row r="7984">
      <c r="A7984" s="2">
        <v>42318.714895833335</v>
      </c>
      <c r="B7984" s="3">
        <v>53.0</v>
      </c>
      <c r="C7984" s="3" t="s">
        <v>7101</v>
      </c>
      <c r="D7984" s="3">
        <v>56.0</v>
      </c>
      <c r="E7984" s="3" t="s">
        <v>7193</v>
      </c>
      <c r="F7984" s="3">
        <v>11.0</v>
      </c>
      <c r="G7984" s="3">
        <v>5.0</v>
      </c>
      <c r="H7984" s="3" t="s">
        <v>1615</v>
      </c>
      <c r="I7984" s="3" t="s">
        <v>4065</v>
      </c>
      <c r="J7984" s="3" t="s">
        <v>1617</v>
      </c>
      <c r="K7984" s="3" t="s">
        <v>24</v>
      </c>
      <c r="L7984" s="3">
        <v>2.0</v>
      </c>
      <c r="M7984" s="3" t="s">
        <v>30</v>
      </c>
      <c r="N7984" s="3" t="s">
        <v>7922</v>
      </c>
      <c r="O7984" s="3" t="s">
        <v>7923</v>
      </c>
      <c r="P7984" s="4">
        <v>26586.0</v>
      </c>
      <c r="Q7984" s="3" t="s">
        <v>37</v>
      </c>
      <c r="S7984" s="3" t="s">
        <v>34</v>
      </c>
    </row>
    <row r="7985">
      <c r="A7985" s="2">
        <v>42318.714895833335</v>
      </c>
      <c r="B7985" s="3">
        <v>53.0</v>
      </c>
      <c r="C7985" s="3" t="s">
        <v>7101</v>
      </c>
      <c r="D7985" s="3">
        <v>56.0</v>
      </c>
      <c r="E7985" s="3" t="s">
        <v>7193</v>
      </c>
      <c r="F7985" s="3">
        <v>11.0</v>
      </c>
      <c r="G7985" s="3">
        <v>5.0</v>
      </c>
      <c r="H7985" s="3" t="s">
        <v>1615</v>
      </c>
      <c r="I7985" s="3" t="s">
        <v>4065</v>
      </c>
      <c r="J7985" s="3" t="s">
        <v>1617</v>
      </c>
      <c r="K7985" s="3" t="s">
        <v>24</v>
      </c>
      <c r="L7985" s="3">
        <v>3.0</v>
      </c>
      <c r="M7985" s="3" t="s">
        <v>25</v>
      </c>
      <c r="N7985" s="3" t="s">
        <v>7924</v>
      </c>
      <c r="O7985" s="3" t="s">
        <v>685</v>
      </c>
      <c r="P7985" s="4">
        <v>19431.0</v>
      </c>
      <c r="Q7985" s="3" t="s">
        <v>145</v>
      </c>
      <c r="S7985" s="3" t="s">
        <v>34</v>
      </c>
    </row>
    <row r="7986">
      <c r="A7986" s="2">
        <v>42318.714895833335</v>
      </c>
      <c r="B7986" s="3">
        <v>53.0</v>
      </c>
      <c r="C7986" s="3" t="s">
        <v>7101</v>
      </c>
      <c r="D7986" s="3">
        <v>56.0</v>
      </c>
      <c r="E7986" s="3" t="s">
        <v>7193</v>
      </c>
      <c r="F7986" s="3">
        <v>11.0</v>
      </c>
      <c r="G7986" s="3">
        <v>5.0</v>
      </c>
      <c r="H7986" s="3" t="s">
        <v>1615</v>
      </c>
      <c r="I7986" s="3" t="s">
        <v>4065</v>
      </c>
      <c r="J7986" s="3" t="s">
        <v>1617</v>
      </c>
      <c r="K7986" s="3" t="s">
        <v>24</v>
      </c>
      <c r="L7986" s="3">
        <v>4.0</v>
      </c>
      <c r="M7986" s="3" t="s">
        <v>30</v>
      </c>
      <c r="N7986" s="3" t="s">
        <v>7925</v>
      </c>
      <c r="O7986" s="3" t="s">
        <v>329</v>
      </c>
      <c r="P7986" s="4">
        <v>28193.0</v>
      </c>
      <c r="Q7986" s="3" t="s">
        <v>37</v>
      </c>
      <c r="S7986" s="3" t="s">
        <v>34</v>
      </c>
    </row>
    <row r="7987">
      <c r="A7987" s="2">
        <v>42318.714895833335</v>
      </c>
      <c r="B7987" s="3">
        <v>53.0</v>
      </c>
      <c r="C7987" s="3" t="s">
        <v>7101</v>
      </c>
      <c r="D7987" s="3">
        <v>56.0</v>
      </c>
      <c r="E7987" s="3" t="s">
        <v>7193</v>
      </c>
      <c r="F7987" s="3">
        <v>11.0</v>
      </c>
      <c r="G7987" s="3">
        <v>5.0</v>
      </c>
      <c r="H7987" s="3" t="s">
        <v>1615</v>
      </c>
      <c r="I7987" s="3" t="s">
        <v>4065</v>
      </c>
      <c r="J7987" s="3" t="s">
        <v>1617</v>
      </c>
      <c r="K7987" s="3" t="s">
        <v>24</v>
      </c>
      <c r="L7987" s="3">
        <v>5.0</v>
      </c>
      <c r="M7987" s="3" t="s">
        <v>25</v>
      </c>
      <c r="N7987" s="3" t="s">
        <v>7926</v>
      </c>
      <c r="O7987" s="3" t="s">
        <v>180</v>
      </c>
      <c r="P7987" s="4">
        <v>19707.0</v>
      </c>
      <c r="Q7987" s="3" t="s">
        <v>372</v>
      </c>
      <c r="S7987" s="3" t="s">
        <v>34</v>
      </c>
    </row>
    <row r="7988">
      <c r="A7988" s="2">
        <v>42318.714895833335</v>
      </c>
      <c r="B7988" s="3">
        <v>53.0</v>
      </c>
      <c r="C7988" s="3" t="s">
        <v>7101</v>
      </c>
      <c r="D7988" s="3">
        <v>56.0</v>
      </c>
      <c r="E7988" s="3" t="s">
        <v>7193</v>
      </c>
      <c r="F7988" s="3">
        <v>11.0</v>
      </c>
      <c r="G7988" s="3">
        <v>5.0</v>
      </c>
      <c r="H7988" s="3" t="s">
        <v>1615</v>
      </c>
      <c r="I7988" s="3" t="s">
        <v>4065</v>
      </c>
      <c r="J7988" s="3" t="s">
        <v>1617</v>
      </c>
      <c r="K7988" s="3" t="s">
        <v>24</v>
      </c>
      <c r="L7988" s="3">
        <v>6.0</v>
      </c>
      <c r="M7988" s="3" t="s">
        <v>30</v>
      </c>
      <c r="N7988" s="3" t="s">
        <v>7927</v>
      </c>
      <c r="O7988" s="3" t="s">
        <v>4130</v>
      </c>
      <c r="P7988" s="4">
        <v>25625.0</v>
      </c>
      <c r="Q7988" s="3" t="s">
        <v>132</v>
      </c>
      <c r="S7988" s="3" t="s">
        <v>34</v>
      </c>
    </row>
    <row r="7989">
      <c r="A7989" s="2">
        <v>42318.714895833335</v>
      </c>
      <c r="B7989" s="3">
        <v>53.0</v>
      </c>
      <c r="C7989" s="3" t="s">
        <v>7101</v>
      </c>
      <c r="D7989" s="3">
        <v>56.0</v>
      </c>
      <c r="E7989" s="3" t="s">
        <v>7193</v>
      </c>
      <c r="F7989" s="3">
        <v>11.0</v>
      </c>
      <c r="G7989" s="3">
        <v>5.0</v>
      </c>
      <c r="H7989" s="3" t="s">
        <v>1615</v>
      </c>
      <c r="I7989" s="3" t="s">
        <v>4065</v>
      </c>
      <c r="J7989" s="3" t="s">
        <v>1617</v>
      </c>
      <c r="K7989" s="3" t="s">
        <v>24</v>
      </c>
      <c r="L7989" s="3">
        <v>7.0</v>
      </c>
      <c r="M7989" s="3" t="s">
        <v>25</v>
      </c>
      <c r="N7989" s="3" t="s">
        <v>7928</v>
      </c>
      <c r="O7989" s="3" t="s">
        <v>240</v>
      </c>
      <c r="P7989" s="4">
        <v>21820.0</v>
      </c>
      <c r="Q7989" s="3" t="s">
        <v>372</v>
      </c>
      <c r="S7989" s="3" t="s">
        <v>34</v>
      </c>
    </row>
    <row r="7990">
      <c r="A7990" s="2">
        <v>42318.714895833335</v>
      </c>
      <c r="B7990" s="3">
        <v>53.0</v>
      </c>
      <c r="C7990" s="3" t="s">
        <v>7101</v>
      </c>
      <c r="D7990" s="3">
        <v>56.0</v>
      </c>
      <c r="E7990" s="3" t="s">
        <v>7193</v>
      </c>
      <c r="F7990" s="3">
        <v>11.0</v>
      </c>
      <c r="G7990" s="3">
        <v>5.0</v>
      </c>
      <c r="H7990" s="3" t="s">
        <v>1615</v>
      </c>
      <c r="I7990" s="3" t="s">
        <v>4065</v>
      </c>
      <c r="J7990" s="3" t="s">
        <v>1617</v>
      </c>
      <c r="K7990" s="3" t="s">
        <v>24</v>
      </c>
      <c r="L7990" s="3">
        <v>8.0</v>
      </c>
      <c r="M7990" s="3" t="s">
        <v>30</v>
      </c>
      <c r="N7990" s="3" t="s">
        <v>7929</v>
      </c>
      <c r="O7990" s="3" t="s">
        <v>677</v>
      </c>
      <c r="P7990" s="4">
        <v>20557.0</v>
      </c>
      <c r="Q7990" s="3" t="s">
        <v>132</v>
      </c>
      <c r="S7990" s="3" t="s">
        <v>34</v>
      </c>
    </row>
    <row r="7991">
      <c r="A7991" s="2">
        <v>42318.714895833335</v>
      </c>
      <c r="B7991" s="3">
        <v>53.0</v>
      </c>
      <c r="C7991" s="3" t="s">
        <v>7101</v>
      </c>
      <c r="D7991" s="3">
        <v>56.0</v>
      </c>
      <c r="E7991" s="3" t="s">
        <v>7193</v>
      </c>
      <c r="F7991" s="3">
        <v>11.0</v>
      </c>
      <c r="G7991" s="3">
        <v>5.0</v>
      </c>
      <c r="H7991" s="3" t="s">
        <v>1615</v>
      </c>
      <c r="I7991" s="3" t="s">
        <v>4065</v>
      </c>
      <c r="J7991" s="3" t="s">
        <v>1617</v>
      </c>
      <c r="K7991" s="3" t="s">
        <v>24</v>
      </c>
      <c r="L7991" s="3">
        <v>9.0</v>
      </c>
      <c r="M7991" s="3" t="s">
        <v>25</v>
      </c>
      <c r="N7991" s="3" t="s">
        <v>2066</v>
      </c>
      <c r="O7991" s="3" t="s">
        <v>319</v>
      </c>
      <c r="P7991" s="4">
        <v>25267.0</v>
      </c>
      <c r="Q7991" s="3" t="s">
        <v>43</v>
      </c>
      <c r="S7991" s="3" t="s">
        <v>34</v>
      </c>
    </row>
    <row r="7992">
      <c r="A7992" s="2">
        <v>42318.714895833335</v>
      </c>
      <c r="B7992" s="3">
        <v>53.0</v>
      </c>
      <c r="C7992" s="3" t="s">
        <v>7101</v>
      </c>
      <c r="D7992" s="3">
        <v>56.0</v>
      </c>
      <c r="E7992" s="3" t="s">
        <v>7193</v>
      </c>
      <c r="F7992" s="3">
        <v>11.0</v>
      </c>
      <c r="G7992" s="3">
        <v>5.0</v>
      </c>
      <c r="H7992" s="3" t="s">
        <v>1615</v>
      </c>
      <c r="I7992" s="3" t="s">
        <v>4065</v>
      </c>
      <c r="J7992" s="3" t="s">
        <v>1617</v>
      </c>
      <c r="K7992" s="3" t="s">
        <v>24</v>
      </c>
      <c r="L7992" s="3">
        <v>10.0</v>
      </c>
      <c r="M7992" s="3" t="s">
        <v>30</v>
      </c>
      <c r="N7992" s="3" t="s">
        <v>7930</v>
      </c>
      <c r="O7992" s="3" t="s">
        <v>2285</v>
      </c>
      <c r="P7992" s="4">
        <v>23053.0</v>
      </c>
      <c r="Q7992" s="3" t="s">
        <v>115</v>
      </c>
      <c r="S7992" s="3" t="s">
        <v>34</v>
      </c>
    </row>
    <row r="7993">
      <c r="A7993" s="2">
        <v>42318.714895833335</v>
      </c>
      <c r="B7993" s="3">
        <v>53.0</v>
      </c>
      <c r="C7993" s="3" t="s">
        <v>7101</v>
      </c>
      <c r="D7993" s="3">
        <v>56.0</v>
      </c>
      <c r="E7993" s="3" t="s">
        <v>7193</v>
      </c>
      <c r="F7993" s="3">
        <v>11.0</v>
      </c>
      <c r="G7993" s="3">
        <v>5.0</v>
      </c>
      <c r="H7993" s="3" t="s">
        <v>1615</v>
      </c>
      <c r="I7993" s="3" t="s">
        <v>4065</v>
      </c>
      <c r="J7993" s="3" t="s">
        <v>1617</v>
      </c>
      <c r="K7993" s="3" t="s">
        <v>24</v>
      </c>
      <c r="L7993" s="3">
        <v>11.0</v>
      </c>
      <c r="M7993" s="3" t="s">
        <v>25</v>
      </c>
      <c r="N7993" s="3" t="s">
        <v>7924</v>
      </c>
      <c r="O7993" s="3" t="s">
        <v>1689</v>
      </c>
      <c r="P7993" s="4">
        <v>33924.0</v>
      </c>
      <c r="Q7993" s="3" t="s">
        <v>372</v>
      </c>
      <c r="S7993" s="3" t="s">
        <v>34</v>
      </c>
    </row>
    <row r="7994">
      <c r="A7994" s="2">
        <v>42318.714895833335</v>
      </c>
      <c r="B7994" s="3">
        <v>53.0</v>
      </c>
      <c r="C7994" s="3" t="s">
        <v>7101</v>
      </c>
      <c r="D7994" s="3">
        <v>56.0</v>
      </c>
      <c r="E7994" s="3" t="s">
        <v>7193</v>
      </c>
      <c r="F7994" s="3">
        <v>11.0</v>
      </c>
      <c r="G7994" s="3">
        <v>5.0</v>
      </c>
      <c r="H7994" s="3" t="s">
        <v>1615</v>
      </c>
      <c r="I7994" s="3" t="s">
        <v>4065</v>
      </c>
      <c r="J7994" s="3" t="s">
        <v>1617</v>
      </c>
      <c r="K7994" s="3" t="s">
        <v>24</v>
      </c>
      <c r="L7994" s="3">
        <v>12.0</v>
      </c>
      <c r="M7994" s="3" t="s">
        <v>30</v>
      </c>
      <c r="N7994" s="3" t="s">
        <v>3875</v>
      </c>
      <c r="O7994" s="3" t="s">
        <v>1683</v>
      </c>
      <c r="P7994" s="4">
        <v>24531.0</v>
      </c>
      <c r="Q7994" s="3" t="s">
        <v>132</v>
      </c>
      <c r="S7994" s="3" t="s">
        <v>34</v>
      </c>
    </row>
    <row r="7995">
      <c r="A7995" s="2">
        <v>42318.714895833335</v>
      </c>
      <c r="B7995" s="3">
        <v>53.0</v>
      </c>
      <c r="C7995" s="3" t="s">
        <v>7101</v>
      </c>
      <c r="D7995" s="3">
        <v>56.0</v>
      </c>
      <c r="E7995" s="3" t="s">
        <v>7193</v>
      </c>
      <c r="F7995" s="3">
        <v>11.0</v>
      </c>
      <c r="G7995" s="3">
        <v>5.0</v>
      </c>
      <c r="H7995" s="3" t="s">
        <v>1615</v>
      </c>
      <c r="I7995" s="3" t="s">
        <v>4065</v>
      </c>
      <c r="J7995" s="3" t="s">
        <v>1617</v>
      </c>
      <c r="K7995" s="3" t="s">
        <v>24</v>
      </c>
      <c r="L7995" s="3">
        <v>13.0</v>
      </c>
      <c r="M7995" s="3" t="s">
        <v>25</v>
      </c>
      <c r="N7995" s="3" t="s">
        <v>7931</v>
      </c>
      <c r="O7995" s="3" t="s">
        <v>421</v>
      </c>
      <c r="P7995" s="4">
        <v>21813.0</v>
      </c>
      <c r="Q7995" s="3" t="s">
        <v>372</v>
      </c>
      <c r="S7995" s="3" t="s">
        <v>34</v>
      </c>
    </row>
    <row r="7996">
      <c r="A7996" s="2">
        <v>42318.714895833335</v>
      </c>
      <c r="B7996" s="3">
        <v>53.0</v>
      </c>
      <c r="C7996" s="3" t="s">
        <v>7101</v>
      </c>
      <c r="D7996" s="3">
        <v>56.0</v>
      </c>
      <c r="E7996" s="3" t="s">
        <v>7193</v>
      </c>
      <c r="F7996" s="3">
        <v>11.0</v>
      </c>
      <c r="G7996" s="3">
        <v>5.0</v>
      </c>
      <c r="H7996" s="3" t="s">
        <v>1615</v>
      </c>
      <c r="I7996" s="3" t="s">
        <v>4065</v>
      </c>
      <c r="J7996" s="3" t="s">
        <v>1617</v>
      </c>
      <c r="K7996" s="3" t="s">
        <v>24</v>
      </c>
      <c r="L7996" s="3">
        <v>14.0</v>
      </c>
      <c r="M7996" s="3" t="s">
        <v>30</v>
      </c>
      <c r="N7996" s="3" t="s">
        <v>7932</v>
      </c>
      <c r="O7996" s="3" t="s">
        <v>307</v>
      </c>
      <c r="P7996" s="4">
        <v>20542.0</v>
      </c>
      <c r="Q7996" s="3" t="s">
        <v>75</v>
      </c>
      <c r="S7996" s="3" t="s">
        <v>34</v>
      </c>
    </row>
    <row r="7997">
      <c r="A7997" s="2">
        <v>42318.714895833335</v>
      </c>
      <c r="B7997" s="3">
        <v>53.0</v>
      </c>
      <c r="C7997" s="3" t="s">
        <v>7101</v>
      </c>
      <c r="D7997" s="3">
        <v>56.0</v>
      </c>
      <c r="E7997" s="3" t="s">
        <v>7193</v>
      </c>
      <c r="F7997" s="3">
        <v>11.0</v>
      </c>
      <c r="G7997" s="3">
        <v>5.0</v>
      </c>
      <c r="H7997" s="3" t="s">
        <v>1615</v>
      </c>
      <c r="I7997" s="3" t="s">
        <v>4065</v>
      </c>
      <c r="J7997" s="3" t="s">
        <v>1617</v>
      </c>
      <c r="K7997" s="3" t="s">
        <v>24</v>
      </c>
      <c r="L7997" s="3">
        <v>15.0</v>
      </c>
      <c r="M7997" s="3" t="s">
        <v>25</v>
      </c>
      <c r="N7997" s="3" t="s">
        <v>7933</v>
      </c>
      <c r="O7997" s="3" t="s">
        <v>243</v>
      </c>
      <c r="P7997" s="4">
        <v>15965.0</v>
      </c>
      <c r="Q7997" s="3" t="s">
        <v>49</v>
      </c>
      <c r="S7997" s="3" t="s">
        <v>34</v>
      </c>
    </row>
    <row r="7998">
      <c r="A7998" s="2">
        <v>42318.714895833335</v>
      </c>
      <c r="B7998" s="3">
        <v>53.0</v>
      </c>
      <c r="C7998" s="3" t="s">
        <v>7101</v>
      </c>
      <c r="D7998" s="3">
        <v>56.0</v>
      </c>
      <c r="E7998" s="3" t="s">
        <v>7193</v>
      </c>
      <c r="F7998" s="3">
        <v>11.0</v>
      </c>
      <c r="G7998" s="3">
        <v>5.0</v>
      </c>
      <c r="H7998" s="3" t="s">
        <v>1615</v>
      </c>
      <c r="I7998" s="3" t="s">
        <v>4065</v>
      </c>
      <c r="J7998" s="3" t="s">
        <v>1617</v>
      </c>
      <c r="K7998" s="3" t="s">
        <v>24</v>
      </c>
      <c r="L7998" s="3">
        <v>16.0</v>
      </c>
      <c r="M7998" s="3" t="s">
        <v>30</v>
      </c>
      <c r="N7998" s="3" t="s">
        <v>7934</v>
      </c>
      <c r="O7998" s="3" t="s">
        <v>283</v>
      </c>
      <c r="P7998" s="4">
        <v>23832.0</v>
      </c>
      <c r="Q7998" s="3" t="s">
        <v>37</v>
      </c>
      <c r="S7998" s="3" t="s">
        <v>34</v>
      </c>
    </row>
    <row r="7999">
      <c r="A7999" s="2">
        <v>42318.714895833335</v>
      </c>
      <c r="B7999" s="3">
        <v>53.0</v>
      </c>
      <c r="C7999" s="3" t="s">
        <v>7101</v>
      </c>
      <c r="D7999" s="3">
        <v>56.0</v>
      </c>
      <c r="E7999" s="3" t="s">
        <v>7193</v>
      </c>
      <c r="F7999" s="3">
        <v>11.0</v>
      </c>
      <c r="G7999" s="3">
        <v>5.0</v>
      </c>
      <c r="H7999" s="3" t="s">
        <v>1615</v>
      </c>
      <c r="I7999" s="3" t="s">
        <v>4065</v>
      </c>
      <c r="J7999" s="3" t="s">
        <v>1617</v>
      </c>
      <c r="K7999" s="3" t="s">
        <v>24</v>
      </c>
      <c r="L7999" s="3">
        <v>17.0</v>
      </c>
      <c r="M7999" s="3" t="s">
        <v>25</v>
      </c>
      <c r="N7999" s="3" t="s">
        <v>7935</v>
      </c>
      <c r="O7999" s="3" t="s">
        <v>168</v>
      </c>
      <c r="P7999" s="4">
        <v>19756.0</v>
      </c>
      <c r="Q7999" s="3" t="s">
        <v>372</v>
      </c>
      <c r="S7999" s="3" t="s">
        <v>34</v>
      </c>
    </row>
    <row r="8000">
      <c r="A8000" s="2">
        <v>42318.714895833335</v>
      </c>
      <c r="B8000" s="3">
        <v>53.0</v>
      </c>
      <c r="C8000" s="3" t="s">
        <v>7101</v>
      </c>
      <c r="D8000" s="3">
        <v>56.0</v>
      </c>
      <c r="E8000" s="3" t="s">
        <v>7193</v>
      </c>
      <c r="F8000" s="3">
        <v>11.0</v>
      </c>
      <c r="G8000" s="3">
        <v>5.0</v>
      </c>
      <c r="H8000" s="3" t="s">
        <v>1615</v>
      </c>
      <c r="I8000" s="3" t="s">
        <v>4065</v>
      </c>
      <c r="J8000" s="3" t="s">
        <v>1617</v>
      </c>
      <c r="K8000" s="3" t="s">
        <v>24</v>
      </c>
      <c r="L8000" s="3">
        <v>18.0</v>
      </c>
      <c r="M8000" s="3" t="s">
        <v>30</v>
      </c>
      <c r="N8000" s="3" t="s">
        <v>4741</v>
      </c>
      <c r="O8000" s="3" t="s">
        <v>283</v>
      </c>
      <c r="P8000" s="4">
        <v>25000.0</v>
      </c>
      <c r="Q8000" s="3" t="s">
        <v>372</v>
      </c>
      <c r="S8000" s="3" t="s">
        <v>34</v>
      </c>
    </row>
    <row r="8001">
      <c r="A8001" s="2">
        <v>42318.714895833335</v>
      </c>
      <c r="B8001" s="3">
        <v>53.0</v>
      </c>
      <c r="C8001" s="3" t="s">
        <v>7101</v>
      </c>
      <c r="D8001" s="3">
        <v>56.0</v>
      </c>
      <c r="E8001" s="3" t="s">
        <v>7193</v>
      </c>
      <c r="F8001" s="3">
        <v>11.0</v>
      </c>
      <c r="G8001" s="3">
        <v>5.0</v>
      </c>
      <c r="H8001" s="3" t="s">
        <v>1615</v>
      </c>
      <c r="I8001" s="3" t="s">
        <v>4065</v>
      </c>
      <c r="J8001" s="3" t="s">
        <v>1617</v>
      </c>
      <c r="K8001" s="3" t="s">
        <v>24</v>
      </c>
      <c r="L8001" s="3">
        <v>19.0</v>
      </c>
      <c r="M8001" s="3" t="s">
        <v>25</v>
      </c>
      <c r="N8001" s="3" t="s">
        <v>7936</v>
      </c>
      <c r="O8001" s="3" t="s">
        <v>102</v>
      </c>
      <c r="P8001" s="4">
        <v>22905.0</v>
      </c>
      <c r="Q8001" s="3" t="s">
        <v>37</v>
      </c>
      <c r="S8001" s="3" t="s">
        <v>34</v>
      </c>
    </row>
    <row r="8002">
      <c r="A8002" s="2">
        <v>42318.714895833335</v>
      </c>
      <c r="B8002" s="3">
        <v>53.0</v>
      </c>
      <c r="C8002" s="3" t="s">
        <v>7101</v>
      </c>
      <c r="D8002" s="3">
        <v>56.0</v>
      </c>
      <c r="E8002" s="3" t="s">
        <v>7193</v>
      </c>
      <c r="F8002" s="3">
        <v>11.0</v>
      </c>
      <c r="G8002" s="3">
        <v>5.0</v>
      </c>
      <c r="H8002" s="3" t="s">
        <v>1615</v>
      </c>
      <c r="I8002" s="3" t="s">
        <v>4065</v>
      </c>
      <c r="J8002" s="3" t="s">
        <v>1617</v>
      </c>
      <c r="K8002" s="3" t="s">
        <v>24</v>
      </c>
      <c r="L8002" s="3">
        <v>20.0</v>
      </c>
      <c r="M8002" s="3" t="s">
        <v>30</v>
      </c>
      <c r="N8002" s="3" t="s">
        <v>7937</v>
      </c>
      <c r="O8002" s="3" t="s">
        <v>323</v>
      </c>
      <c r="P8002" s="4">
        <v>20028.0</v>
      </c>
      <c r="Q8002" s="3" t="s">
        <v>105</v>
      </c>
      <c r="S8002" s="3" t="s">
        <v>34</v>
      </c>
    </row>
    <row r="8003">
      <c r="A8003" s="2">
        <v>42318.714895833335</v>
      </c>
      <c r="B8003" s="3">
        <v>53.0</v>
      </c>
      <c r="C8003" s="3" t="s">
        <v>7101</v>
      </c>
      <c r="D8003" s="3">
        <v>56.0</v>
      </c>
      <c r="E8003" s="3" t="s">
        <v>7193</v>
      </c>
      <c r="F8003" s="3">
        <v>11.0</v>
      </c>
      <c r="G8003" s="3">
        <v>5.0</v>
      </c>
      <c r="H8003" s="3" t="s">
        <v>1615</v>
      </c>
      <c r="I8003" s="3" t="s">
        <v>4065</v>
      </c>
      <c r="J8003" s="3" t="s">
        <v>1617</v>
      </c>
      <c r="K8003" s="3" t="s">
        <v>24</v>
      </c>
      <c r="L8003" s="3">
        <v>21.0</v>
      </c>
      <c r="M8003" s="3" t="s">
        <v>25</v>
      </c>
      <c r="N8003" s="3" t="s">
        <v>7938</v>
      </c>
      <c r="O8003" s="3" t="s">
        <v>980</v>
      </c>
      <c r="P8003" s="4">
        <v>23669.0</v>
      </c>
      <c r="Q8003" s="3" t="s">
        <v>372</v>
      </c>
      <c r="S8003" s="3" t="s">
        <v>34</v>
      </c>
    </row>
    <row r="8004">
      <c r="A8004" s="2">
        <v>42318.714895833335</v>
      </c>
      <c r="B8004" s="3">
        <v>24.0</v>
      </c>
      <c r="C8004" s="3" t="s">
        <v>7939</v>
      </c>
      <c r="D8004" s="3">
        <v>18.0</v>
      </c>
      <c r="E8004" s="3" t="s">
        <v>7940</v>
      </c>
      <c r="F8004" s="3">
        <v>1.0</v>
      </c>
      <c r="G8004" s="3">
        <v>4.0</v>
      </c>
      <c r="H8004" s="3" t="s">
        <v>3676</v>
      </c>
      <c r="I8004" s="3" t="s">
        <v>7941</v>
      </c>
      <c r="J8004" s="3" t="s">
        <v>1185</v>
      </c>
      <c r="K8004" s="3" t="s">
        <v>24</v>
      </c>
      <c r="L8004" s="3">
        <v>1.0</v>
      </c>
      <c r="M8004" s="3" t="s">
        <v>25</v>
      </c>
      <c r="N8004" s="3" t="s">
        <v>7942</v>
      </c>
      <c r="O8004" s="3" t="s">
        <v>7943</v>
      </c>
      <c r="P8004" s="4">
        <v>22475.0</v>
      </c>
      <c r="Q8004" s="3" t="s">
        <v>105</v>
      </c>
      <c r="S8004" s="3" t="s">
        <v>34</v>
      </c>
    </row>
    <row r="8005">
      <c r="A8005" s="2">
        <v>42318.714895833335</v>
      </c>
      <c r="B8005" s="3">
        <v>24.0</v>
      </c>
      <c r="C8005" s="3" t="s">
        <v>7939</v>
      </c>
      <c r="D8005" s="3">
        <v>18.0</v>
      </c>
      <c r="E8005" s="3" t="s">
        <v>7940</v>
      </c>
      <c r="F8005" s="3">
        <v>1.0</v>
      </c>
      <c r="G8005" s="3">
        <v>4.0</v>
      </c>
      <c r="H8005" s="3" t="s">
        <v>3676</v>
      </c>
      <c r="I8005" s="3" t="s">
        <v>7941</v>
      </c>
      <c r="J8005" s="3" t="s">
        <v>1185</v>
      </c>
      <c r="K8005" s="3" t="s">
        <v>24</v>
      </c>
      <c r="L8005" s="3">
        <v>2.0</v>
      </c>
      <c r="M8005" s="3" t="s">
        <v>30</v>
      </c>
      <c r="N8005" s="3" t="s">
        <v>7944</v>
      </c>
      <c r="O8005" s="3" t="s">
        <v>171</v>
      </c>
      <c r="P8005" s="4">
        <v>21585.0</v>
      </c>
      <c r="Q8005" s="3" t="s">
        <v>145</v>
      </c>
      <c r="S8005" s="3" t="s">
        <v>34</v>
      </c>
    </row>
    <row r="8006">
      <c r="A8006" s="2">
        <v>42318.714895833335</v>
      </c>
      <c r="B8006" s="3">
        <v>24.0</v>
      </c>
      <c r="C8006" s="3" t="s">
        <v>7939</v>
      </c>
      <c r="D8006" s="3">
        <v>18.0</v>
      </c>
      <c r="E8006" s="3" t="s">
        <v>7940</v>
      </c>
      <c r="F8006" s="3">
        <v>1.0</v>
      </c>
      <c r="G8006" s="3">
        <v>4.0</v>
      </c>
      <c r="H8006" s="3" t="s">
        <v>3676</v>
      </c>
      <c r="I8006" s="3" t="s">
        <v>7941</v>
      </c>
      <c r="J8006" s="3" t="s">
        <v>1185</v>
      </c>
      <c r="K8006" s="3" t="s">
        <v>24</v>
      </c>
      <c r="L8006" s="3">
        <v>3.0</v>
      </c>
      <c r="M8006" s="3" t="s">
        <v>25</v>
      </c>
      <c r="N8006" s="3" t="s">
        <v>3478</v>
      </c>
      <c r="O8006" s="3" t="s">
        <v>421</v>
      </c>
      <c r="P8006" s="4">
        <v>22836.0</v>
      </c>
      <c r="Q8006" s="3" t="s">
        <v>46</v>
      </c>
      <c r="S8006" s="3" t="s">
        <v>34</v>
      </c>
    </row>
    <row r="8007">
      <c r="A8007" s="2">
        <v>42318.714895833335</v>
      </c>
      <c r="B8007" s="3">
        <v>24.0</v>
      </c>
      <c r="C8007" s="3" t="s">
        <v>7939</v>
      </c>
      <c r="D8007" s="3">
        <v>18.0</v>
      </c>
      <c r="E8007" s="3" t="s">
        <v>7940</v>
      </c>
      <c r="F8007" s="3">
        <v>1.0</v>
      </c>
      <c r="G8007" s="3">
        <v>4.0</v>
      </c>
      <c r="H8007" s="3" t="s">
        <v>3676</v>
      </c>
      <c r="I8007" s="3" t="s">
        <v>7941</v>
      </c>
      <c r="J8007" s="3" t="s">
        <v>1185</v>
      </c>
      <c r="K8007" s="3" t="s">
        <v>24</v>
      </c>
      <c r="L8007" s="3">
        <v>4.0</v>
      </c>
      <c r="M8007" s="3" t="s">
        <v>30</v>
      </c>
      <c r="N8007" s="3" t="s">
        <v>6193</v>
      </c>
      <c r="O8007" s="3" t="s">
        <v>992</v>
      </c>
      <c r="P8007" s="4">
        <v>33544.0</v>
      </c>
      <c r="Q8007" s="3" t="s">
        <v>132</v>
      </c>
      <c r="S8007" s="3" t="s">
        <v>34</v>
      </c>
    </row>
    <row r="8008">
      <c r="A8008" s="2">
        <v>42318.714895833335</v>
      </c>
      <c r="B8008" s="3">
        <v>24.0</v>
      </c>
      <c r="C8008" s="3" t="s">
        <v>7939</v>
      </c>
      <c r="D8008" s="3">
        <v>18.0</v>
      </c>
      <c r="E8008" s="3" t="s">
        <v>7940</v>
      </c>
      <c r="F8008" s="3">
        <v>1.0</v>
      </c>
      <c r="G8008" s="3">
        <v>4.0</v>
      </c>
      <c r="H8008" s="3" t="s">
        <v>3676</v>
      </c>
      <c r="I8008" s="3" t="s">
        <v>7941</v>
      </c>
      <c r="J8008" s="3" t="s">
        <v>1185</v>
      </c>
      <c r="K8008" s="3" t="s">
        <v>24</v>
      </c>
      <c r="L8008" s="3">
        <v>5.0</v>
      </c>
      <c r="M8008" s="3" t="s">
        <v>25</v>
      </c>
      <c r="N8008" s="3" t="s">
        <v>7945</v>
      </c>
      <c r="O8008" s="3" t="s">
        <v>523</v>
      </c>
      <c r="P8008" s="4">
        <v>24410.0</v>
      </c>
      <c r="Q8008" s="3" t="s">
        <v>113</v>
      </c>
      <c r="S8008" s="3" t="s">
        <v>34</v>
      </c>
    </row>
    <row r="8009">
      <c r="A8009" s="2">
        <v>42318.714895833335</v>
      </c>
      <c r="B8009" s="3">
        <v>24.0</v>
      </c>
      <c r="C8009" s="3" t="s">
        <v>7939</v>
      </c>
      <c r="D8009" s="3">
        <v>18.0</v>
      </c>
      <c r="E8009" s="3" t="s">
        <v>7940</v>
      </c>
      <c r="F8009" s="3">
        <v>1.0</v>
      </c>
      <c r="G8009" s="3">
        <v>4.0</v>
      </c>
      <c r="H8009" s="3" t="s">
        <v>3676</v>
      </c>
      <c r="I8009" s="3" t="s">
        <v>7941</v>
      </c>
      <c r="J8009" s="3" t="s">
        <v>1185</v>
      </c>
      <c r="K8009" s="3" t="s">
        <v>24</v>
      </c>
      <c r="L8009" s="3">
        <v>6.0</v>
      </c>
      <c r="M8009" s="3" t="s">
        <v>30</v>
      </c>
      <c r="N8009" s="3" t="s">
        <v>7498</v>
      </c>
      <c r="O8009" s="3" t="s">
        <v>1547</v>
      </c>
      <c r="P8009" s="4">
        <v>21473.0</v>
      </c>
      <c r="Q8009" s="3" t="s">
        <v>247</v>
      </c>
      <c r="S8009" s="3" t="s">
        <v>34</v>
      </c>
    </row>
    <row r="8010">
      <c r="A8010" s="2">
        <v>42318.714895833335</v>
      </c>
      <c r="B8010" s="3">
        <v>24.0</v>
      </c>
      <c r="C8010" s="3" t="s">
        <v>7939</v>
      </c>
      <c r="D8010" s="3">
        <v>18.0</v>
      </c>
      <c r="E8010" s="3" t="s">
        <v>7940</v>
      </c>
      <c r="F8010" s="3">
        <v>1.0</v>
      </c>
      <c r="G8010" s="3">
        <v>4.0</v>
      </c>
      <c r="H8010" s="3" t="s">
        <v>3676</v>
      </c>
      <c r="I8010" s="3" t="s">
        <v>7941</v>
      </c>
      <c r="J8010" s="3" t="s">
        <v>1185</v>
      </c>
      <c r="K8010" s="3" t="s">
        <v>24</v>
      </c>
      <c r="L8010" s="3">
        <v>7.0</v>
      </c>
      <c r="M8010" s="3" t="s">
        <v>25</v>
      </c>
      <c r="N8010" s="3" t="s">
        <v>7946</v>
      </c>
      <c r="O8010" s="3" t="s">
        <v>1267</v>
      </c>
      <c r="P8010" s="4">
        <v>20837.0</v>
      </c>
      <c r="Q8010" s="3" t="s">
        <v>132</v>
      </c>
      <c r="S8010" s="3" t="s">
        <v>34</v>
      </c>
    </row>
    <row r="8011">
      <c r="A8011" s="2">
        <v>42318.714895833335</v>
      </c>
      <c r="B8011" s="3">
        <v>24.0</v>
      </c>
      <c r="C8011" s="3" t="s">
        <v>7939</v>
      </c>
      <c r="D8011" s="3">
        <v>18.0</v>
      </c>
      <c r="E8011" s="3" t="s">
        <v>7940</v>
      </c>
      <c r="F8011" s="3">
        <v>1.0</v>
      </c>
      <c r="G8011" s="3">
        <v>4.0</v>
      </c>
      <c r="H8011" s="3" t="s">
        <v>3676</v>
      </c>
      <c r="I8011" s="3" t="s">
        <v>7941</v>
      </c>
      <c r="J8011" s="3" t="s">
        <v>1185</v>
      </c>
      <c r="K8011" s="3" t="s">
        <v>24</v>
      </c>
      <c r="L8011" s="3">
        <v>8.0</v>
      </c>
      <c r="M8011" s="3" t="s">
        <v>30</v>
      </c>
      <c r="N8011" s="3" t="s">
        <v>7947</v>
      </c>
      <c r="O8011" s="3" t="s">
        <v>946</v>
      </c>
      <c r="P8011" s="4">
        <v>34767.0</v>
      </c>
      <c r="Q8011" s="3" t="s">
        <v>372</v>
      </c>
      <c r="S8011" s="3" t="s">
        <v>34</v>
      </c>
    </row>
    <row r="8012">
      <c r="A8012" s="2">
        <v>42318.714895833335</v>
      </c>
      <c r="B8012" s="3">
        <v>24.0</v>
      </c>
      <c r="C8012" s="3" t="s">
        <v>7939</v>
      </c>
      <c r="D8012" s="3">
        <v>18.0</v>
      </c>
      <c r="E8012" s="3" t="s">
        <v>7940</v>
      </c>
      <c r="F8012" s="3">
        <v>1.0</v>
      </c>
      <c r="G8012" s="3">
        <v>4.0</v>
      </c>
      <c r="H8012" s="3" t="s">
        <v>3676</v>
      </c>
      <c r="I8012" s="3" t="s">
        <v>7941</v>
      </c>
      <c r="J8012" s="3" t="s">
        <v>1185</v>
      </c>
      <c r="K8012" s="3" t="s">
        <v>24</v>
      </c>
      <c r="L8012" s="3">
        <v>9.0</v>
      </c>
      <c r="M8012" s="3" t="s">
        <v>25</v>
      </c>
      <c r="N8012" s="3" t="s">
        <v>3096</v>
      </c>
      <c r="O8012" s="3" t="s">
        <v>200</v>
      </c>
      <c r="P8012" s="4">
        <v>17019.0</v>
      </c>
      <c r="Q8012" s="3" t="s">
        <v>49</v>
      </c>
      <c r="S8012" s="3" t="s">
        <v>34</v>
      </c>
    </row>
    <row r="8013">
      <c r="A8013" s="2">
        <v>42318.714895833335</v>
      </c>
      <c r="B8013" s="3">
        <v>24.0</v>
      </c>
      <c r="C8013" s="3" t="s">
        <v>7939</v>
      </c>
      <c r="D8013" s="3">
        <v>18.0</v>
      </c>
      <c r="E8013" s="3" t="s">
        <v>7940</v>
      </c>
      <c r="F8013" s="3">
        <v>1.0</v>
      </c>
      <c r="G8013" s="3">
        <v>4.0</v>
      </c>
      <c r="H8013" s="3" t="s">
        <v>3676</v>
      </c>
      <c r="I8013" s="3" t="s">
        <v>7941</v>
      </c>
      <c r="J8013" s="3" t="s">
        <v>1185</v>
      </c>
      <c r="K8013" s="3" t="s">
        <v>24</v>
      </c>
      <c r="L8013" s="3">
        <v>10.0</v>
      </c>
      <c r="M8013" s="3" t="s">
        <v>30</v>
      </c>
      <c r="N8013" s="3" t="s">
        <v>7948</v>
      </c>
      <c r="O8013" s="3" t="s">
        <v>45</v>
      </c>
      <c r="P8013" s="4">
        <v>24881.0</v>
      </c>
      <c r="Q8013" s="3" t="s">
        <v>247</v>
      </c>
      <c r="S8013" s="3" t="s">
        <v>34</v>
      </c>
    </row>
    <row r="8014">
      <c r="A8014" s="2">
        <v>42318.714895833335</v>
      </c>
      <c r="B8014" s="3">
        <v>24.0</v>
      </c>
      <c r="C8014" s="3" t="s">
        <v>7939</v>
      </c>
      <c r="D8014" s="3">
        <v>18.0</v>
      </c>
      <c r="E8014" s="3" t="s">
        <v>7940</v>
      </c>
      <c r="F8014" s="3">
        <v>1.0</v>
      </c>
      <c r="G8014" s="3">
        <v>4.0</v>
      </c>
      <c r="H8014" s="3" t="s">
        <v>3676</v>
      </c>
      <c r="I8014" s="3" t="s">
        <v>7941</v>
      </c>
      <c r="J8014" s="3" t="s">
        <v>1185</v>
      </c>
      <c r="K8014" s="3" t="s">
        <v>24</v>
      </c>
      <c r="L8014" s="3">
        <v>11.0</v>
      </c>
      <c r="M8014" s="3" t="s">
        <v>25</v>
      </c>
      <c r="N8014" s="3" t="s">
        <v>7949</v>
      </c>
      <c r="O8014" s="3" t="s">
        <v>5557</v>
      </c>
      <c r="P8014" s="4">
        <v>32889.0</v>
      </c>
      <c r="Q8014" s="3" t="s">
        <v>43</v>
      </c>
      <c r="S8014" s="3" t="s">
        <v>34</v>
      </c>
    </row>
    <row r="8015">
      <c r="A8015" s="2">
        <v>42318.714895833335</v>
      </c>
      <c r="B8015" s="3">
        <v>24.0</v>
      </c>
      <c r="C8015" s="3" t="s">
        <v>7939</v>
      </c>
      <c r="D8015" s="3">
        <v>28.0</v>
      </c>
      <c r="E8015" s="3" t="s">
        <v>7950</v>
      </c>
      <c r="F8015" s="3">
        <v>1.0</v>
      </c>
      <c r="G8015" s="3">
        <v>4.0</v>
      </c>
      <c r="H8015" s="3" t="s">
        <v>3676</v>
      </c>
      <c r="I8015" s="3" t="s">
        <v>7941</v>
      </c>
      <c r="J8015" s="3" t="s">
        <v>1185</v>
      </c>
      <c r="K8015" s="3" t="s">
        <v>272</v>
      </c>
      <c r="L8015" s="3">
        <v>1.0</v>
      </c>
      <c r="M8015" s="3" t="s">
        <v>25</v>
      </c>
      <c r="N8015" s="3" t="s">
        <v>3009</v>
      </c>
      <c r="O8015" s="3" t="s">
        <v>218</v>
      </c>
      <c r="P8015" s="4">
        <v>21148.0</v>
      </c>
      <c r="Q8015" s="3" t="s">
        <v>33</v>
      </c>
      <c r="R8015" s="3" t="s">
        <v>1125</v>
      </c>
      <c r="S8015" s="3" t="s">
        <v>34</v>
      </c>
    </row>
    <row r="8016">
      <c r="A8016" s="2">
        <v>42318.714895833335</v>
      </c>
      <c r="B8016" s="3">
        <v>24.0</v>
      </c>
      <c r="C8016" s="3" t="s">
        <v>7939</v>
      </c>
      <c r="D8016" s="3">
        <v>28.0</v>
      </c>
      <c r="E8016" s="3" t="s">
        <v>7950</v>
      </c>
      <c r="F8016" s="3">
        <v>1.0</v>
      </c>
      <c r="G8016" s="3">
        <v>4.0</v>
      </c>
      <c r="H8016" s="3" t="s">
        <v>3676</v>
      </c>
      <c r="I8016" s="3" t="s">
        <v>7941</v>
      </c>
      <c r="J8016" s="3" t="s">
        <v>1185</v>
      </c>
      <c r="K8016" s="3" t="s">
        <v>24</v>
      </c>
      <c r="L8016" s="3">
        <v>2.0</v>
      </c>
      <c r="M8016" s="3" t="s">
        <v>30</v>
      </c>
      <c r="N8016" s="3" t="s">
        <v>7951</v>
      </c>
      <c r="O8016" s="3" t="s">
        <v>329</v>
      </c>
      <c r="P8016" s="4">
        <v>23949.0</v>
      </c>
      <c r="Q8016" s="3" t="s">
        <v>110</v>
      </c>
      <c r="S8016" s="3" t="s">
        <v>34</v>
      </c>
    </row>
    <row r="8017">
      <c r="A8017" s="2">
        <v>42318.714895833335</v>
      </c>
      <c r="B8017" s="3">
        <v>24.0</v>
      </c>
      <c r="C8017" s="3" t="s">
        <v>7939</v>
      </c>
      <c r="D8017" s="3">
        <v>28.0</v>
      </c>
      <c r="E8017" s="3" t="s">
        <v>7950</v>
      </c>
      <c r="F8017" s="3">
        <v>1.0</v>
      </c>
      <c r="G8017" s="3">
        <v>4.0</v>
      </c>
      <c r="H8017" s="3" t="s">
        <v>3676</v>
      </c>
      <c r="I8017" s="3" t="s">
        <v>7941</v>
      </c>
      <c r="J8017" s="3" t="s">
        <v>1185</v>
      </c>
      <c r="K8017" s="3" t="s">
        <v>24</v>
      </c>
      <c r="L8017" s="3">
        <v>3.0</v>
      </c>
      <c r="M8017" s="3" t="s">
        <v>25</v>
      </c>
      <c r="N8017" s="3" t="s">
        <v>7952</v>
      </c>
      <c r="O8017" s="3" t="s">
        <v>956</v>
      </c>
      <c r="P8017" s="4">
        <v>30905.0</v>
      </c>
      <c r="Q8017" s="3" t="s">
        <v>1955</v>
      </c>
      <c r="S8017" s="3" t="s">
        <v>34</v>
      </c>
    </row>
    <row r="8018">
      <c r="A8018" s="2">
        <v>42318.714895833335</v>
      </c>
      <c r="B8018" s="3">
        <v>24.0</v>
      </c>
      <c r="C8018" s="3" t="s">
        <v>7939</v>
      </c>
      <c r="D8018" s="3">
        <v>28.0</v>
      </c>
      <c r="E8018" s="3" t="s">
        <v>7950</v>
      </c>
      <c r="F8018" s="3">
        <v>1.0</v>
      </c>
      <c r="G8018" s="3">
        <v>4.0</v>
      </c>
      <c r="H8018" s="3" t="s">
        <v>3676</v>
      </c>
      <c r="I8018" s="3" t="s">
        <v>7941</v>
      </c>
      <c r="J8018" s="3" t="s">
        <v>1185</v>
      </c>
      <c r="K8018" s="3" t="s">
        <v>24</v>
      </c>
      <c r="L8018" s="3">
        <v>4.0</v>
      </c>
      <c r="M8018" s="3" t="s">
        <v>30</v>
      </c>
      <c r="N8018" s="3" t="s">
        <v>7953</v>
      </c>
      <c r="O8018" s="3" t="s">
        <v>7394</v>
      </c>
      <c r="P8018" s="4">
        <v>23110.0</v>
      </c>
      <c r="Q8018" s="3" t="s">
        <v>40</v>
      </c>
      <c r="S8018" s="3" t="s">
        <v>34</v>
      </c>
    </row>
    <row r="8019">
      <c r="A8019" s="2">
        <v>42318.714895833335</v>
      </c>
      <c r="B8019" s="3">
        <v>24.0</v>
      </c>
      <c r="C8019" s="3" t="s">
        <v>7939</v>
      </c>
      <c r="D8019" s="3">
        <v>28.0</v>
      </c>
      <c r="E8019" s="3" t="s">
        <v>7950</v>
      </c>
      <c r="F8019" s="3">
        <v>1.0</v>
      </c>
      <c r="G8019" s="3">
        <v>4.0</v>
      </c>
      <c r="H8019" s="3" t="s">
        <v>3676</v>
      </c>
      <c r="I8019" s="3" t="s">
        <v>7941</v>
      </c>
      <c r="J8019" s="3" t="s">
        <v>1185</v>
      </c>
      <c r="K8019" s="3" t="s">
        <v>24</v>
      </c>
      <c r="L8019" s="3">
        <v>5.0</v>
      </c>
      <c r="M8019" s="3" t="s">
        <v>25</v>
      </c>
      <c r="N8019" s="3" t="s">
        <v>7954</v>
      </c>
      <c r="O8019" s="3" t="s">
        <v>27</v>
      </c>
      <c r="P8019" s="4">
        <v>25845.0</v>
      </c>
      <c r="Q8019" s="3" t="s">
        <v>43</v>
      </c>
      <c r="S8019" s="3" t="s">
        <v>34</v>
      </c>
    </row>
    <row r="8020">
      <c r="A8020" s="2">
        <v>42318.714895833335</v>
      </c>
      <c r="B8020" s="3">
        <v>24.0</v>
      </c>
      <c r="C8020" s="3" t="s">
        <v>7939</v>
      </c>
      <c r="D8020" s="3">
        <v>28.0</v>
      </c>
      <c r="E8020" s="3" t="s">
        <v>7950</v>
      </c>
      <c r="F8020" s="3">
        <v>1.0</v>
      </c>
      <c r="G8020" s="3">
        <v>4.0</v>
      </c>
      <c r="H8020" s="3" t="s">
        <v>3676</v>
      </c>
      <c r="I8020" s="3" t="s">
        <v>7941</v>
      </c>
      <c r="J8020" s="3" t="s">
        <v>1185</v>
      </c>
      <c r="K8020" s="3" t="s">
        <v>24</v>
      </c>
      <c r="L8020" s="3">
        <v>6.0</v>
      </c>
      <c r="M8020" s="3" t="s">
        <v>30</v>
      </c>
      <c r="N8020" s="3" t="s">
        <v>7955</v>
      </c>
      <c r="O8020" s="3" t="s">
        <v>1547</v>
      </c>
      <c r="P8020" s="4">
        <v>22192.0</v>
      </c>
      <c r="Q8020" s="3" t="s">
        <v>46</v>
      </c>
      <c r="S8020" s="3" t="s">
        <v>34</v>
      </c>
    </row>
    <row r="8021">
      <c r="A8021" s="2">
        <v>42318.714895833335</v>
      </c>
      <c r="B8021" s="3">
        <v>24.0</v>
      </c>
      <c r="C8021" s="3" t="s">
        <v>7939</v>
      </c>
      <c r="D8021" s="3">
        <v>28.0</v>
      </c>
      <c r="E8021" s="3" t="s">
        <v>7950</v>
      </c>
      <c r="F8021" s="3">
        <v>1.0</v>
      </c>
      <c r="G8021" s="3">
        <v>4.0</v>
      </c>
      <c r="H8021" s="3" t="s">
        <v>3676</v>
      </c>
      <c r="I8021" s="3" t="s">
        <v>7941</v>
      </c>
      <c r="J8021" s="3" t="s">
        <v>1185</v>
      </c>
      <c r="K8021" s="3" t="s">
        <v>24</v>
      </c>
      <c r="L8021" s="3">
        <v>7.0</v>
      </c>
      <c r="M8021" s="3" t="s">
        <v>25</v>
      </c>
      <c r="N8021" s="3" t="s">
        <v>7956</v>
      </c>
      <c r="O8021" s="3" t="s">
        <v>102</v>
      </c>
      <c r="P8021" s="4">
        <v>23287.0</v>
      </c>
      <c r="Q8021" s="3" t="s">
        <v>43</v>
      </c>
      <c r="S8021" s="3" t="s">
        <v>34</v>
      </c>
    </row>
    <row r="8022">
      <c r="A8022" s="2">
        <v>42318.714895833335</v>
      </c>
      <c r="B8022" s="3">
        <v>24.0</v>
      </c>
      <c r="C8022" s="3" t="s">
        <v>7939</v>
      </c>
      <c r="D8022" s="3">
        <v>28.0</v>
      </c>
      <c r="E8022" s="3" t="s">
        <v>7950</v>
      </c>
      <c r="F8022" s="3">
        <v>1.0</v>
      </c>
      <c r="G8022" s="3">
        <v>4.0</v>
      </c>
      <c r="H8022" s="3" t="s">
        <v>3676</v>
      </c>
      <c r="I8022" s="3" t="s">
        <v>7941</v>
      </c>
      <c r="J8022" s="3" t="s">
        <v>1185</v>
      </c>
      <c r="K8022" s="3" t="s">
        <v>24</v>
      </c>
      <c r="L8022" s="3">
        <v>8.0</v>
      </c>
      <c r="M8022" s="3" t="s">
        <v>30</v>
      </c>
      <c r="N8022" s="3" t="s">
        <v>7957</v>
      </c>
      <c r="O8022" s="3" t="s">
        <v>67</v>
      </c>
      <c r="P8022" s="4">
        <v>21871.0</v>
      </c>
      <c r="Q8022" s="3" t="s">
        <v>72</v>
      </c>
      <c r="S8022" s="3" t="s">
        <v>34</v>
      </c>
    </row>
    <row r="8023">
      <c r="A8023" s="2">
        <v>42318.714895833335</v>
      </c>
      <c r="B8023" s="3">
        <v>24.0</v>
      </c>
      <c r="C8023" s="3" t="s">
        <v>7939</v>
      </c>
      <c r="D8023" s="3">
        <v>28.0</v>
      </c>
      <c r="E8023" s="3" t="s">
        <v>7950</v>
      </c>
      <c r="F8023" s="3">
        <v>1.0</v>
      </c>
      <c r="G8023" s="3">
        <v>4.0</v>
      </c>
      <c r="H8023" s="3" t="s">
        <v>3676</v>
      </c>
      <c r="I8023" s="3" t="s">
        <v>7941</v>
      </c>
      <c r="J8023" s="3" t="s">
        <v>1185</v>
      </c>
      <c r="K8023" s="3" t="s">
        <v>24</v>
      </c>
      <c r="L8023" s="3">
        <v>9.0</v>
      </c>
      <c r="M8023" s="3" t="s">
        <v>25</v>
      </c>
      <c r="N8023" s="3" t="s">
        <v>7958</v>
      </c>
      <c r="O8023" s="3" t="s">
        <v>123</v>
      </c>
      <c r="P8023" s="4">
        <v>21089.0</v>
      </c>
      <c r="Q8023" s="3" t="s">
        <v>79</v>
      </c>
      <c r="S8023" s="3" t="s">
        <v>34</v>
      </c>
    </row>
    <row r="8024">
      <c r="A8024" s="2">
        <v>42318.714895833335</v>
      </c>
      <c r="B8024" s="3">
        <v>24.0</v>
      </c>
      <c r="C8024" s="3" t="s">
        <v>7939</v>
      </c>
      <c r="D8024" s="3">
        <v>28.0</v>
      </c>
      <c r="E8024" s="3" t="s">
        <v>7950</v>
      </c>
      <c r="F8024" s="3">
        <v>1.0</v>
      </c>
      <c r="G8024" s="3">
        <v>4.0</v>
      </c>
      <c r="H8024" s="3" t="s">
        <v>3676</v>
      </c>
      <c r="I8024" s="3" t="s">
        <v>7941</v>
      </c>
      <c r="J8024" s="3" t="s">
        <v>1185</v>
      </c>
      <c r="K8024" s="3" t="s">
        <v>24</v>
      </c>
      <c r="L8024" s="3">
        <v>10.0</v>
      </c>
      <c r="M8024" s="3" t="s">
        <v>30</v>
      </c>
      <c r="N8024" s="3" t="s">
        <v>7959</v>
      </c>
      <c r="O8024" s="3" t="s">
        <v>1494</v>
      </c>
      <c r="P8024" s="4">
        <v>26904.0</v>
      </c>
      <c r="Q8024" s="3" t="s">
        <v>132</v>
      </c>
      <c r="S8024" s="3" t="s">
        <v>34</v>
      </c>
    </row>
    <row r="8025">
      <c r="A8025" s="2">
        <v>42318.714895833335</v>
      </c>
      <c r="B8025" s="3">
        <v>24.0</v>
      </c>
      <c r="C8025" s="3" t="s">
        <v>7939</v>
      </c>
      <c r="D8025" s="3">
        <v>28.0</v>
      </c>
      <c r="E8025" s="3" t="s">
        <v>7950</v>
      </c>
      <c r="F8025" s="3">
        <v>1.0</v>
      </c>
      <c r="G8025" s="3">
        <v>4.0</v>
      </c>
      <c r="H8025" s="3" t="s">
        <v>3676</v>
      </c>
      <c r="I8025" s="3" t="s">
        <v>7941</v>
      </c>
      <c r="J8025" s="3" t="s">
        <v>1185</v>
      </c>
      <c r="K8025" s="3" t="s">
        <v>24</v>
      </c>
      <c r="L8025" s="3">
        <v>11.0</v>
      </c>
      <c r="M8025" s="3" t="s">
        <v>25</v>
      </c>
      <c r="N8025" s="3" t="s">
        <v>7960</v>
      </c>
      <c r="O8025" s="3" t="s">
        <v>871</v>
      </c>
      <c r="P8025" s="4">
        <v>26329.0</v>
      </c>
      <c r="Q8025" s="3" t="s">
        <v>132</v>
      </c>
      <c r="S8025" s="3" t="s">
        <v>34</v>
      </c>
    </row>
    <row r="8026">
      <c r="A8026" s="2">
        <v>42318.714895833335</v>
      </c>
      <c r="B8026" s="3">
        <v>24.0</v>
      </c>
      <c r="C8026" s="3" t="s">
        <v>7939</v>
      </c>
      <c r="D8026" s="3">
        <v>28.0</v>
      </c>
      <c r="E8026" s="3" t="s">
        <v>7950</v>
      </c>
      <c r="F8026" s="3">
        <v>1.0</v>
      </c>
      <c r="G8026" s="3">
        <v>4.0</v>
      </c>
      <c r="H8026" s="3" t="s">
        <v>3676</v>
      </c>
      <c r="I8026" s="3" t="s">
        <v>7941</v>
      </c>
      <c r="J8026" s="3" t="s">
        <v>1185</v>
      </c>
      <c r="K8026" s="3" t="s">
        <v>24</v>
      </c>
      <c r="L8026" s="3">
        <v>12.0</v>
      </c>
      <c r="M8026" s="3" t="s">
        <v>30</v>
      </c>
      <c r="N8026" s="3" t="s">
        <v>7961</v>
      </c>
      <c r="O8026" s="3" t="s">
        <v>1942</v>
      </c>
      <c r="P8026" s="4">
        <v>20717.0</v>
      </c>
      <c r="Q8026" s="3" t="s">
        <v>687</v>
      </c>
      <c r="S8026" s="3" t="s">
        <v>34</v>
      </c>
    </row>
    <row r="8027">
      <c r="A8027" s="2">
        <v>42318.714895833335</v>
      </c>
      <c r="B8027" s="3">
        <v>24.0</v>
      </c>
      <c r="C8027" s="3" t="s">
        <v>7939</v>
      </c>
      <c r="D8027" s="3">
        <v>28.0</v>
      </c>
      <c r="E8027" s="3" t="s">
        <v>7950</v>
      </c>
      <c r="F8027" s="3">
        <v>1.0</v>
      </c>
      <c r="G8027" s="3">
        <v>4.0</v>
      </c>
      <c r="H8027" s="3" t="s">
        <v>3676</v>
      </c>
      <c r="I8027" s="3" t="s">
        <v>7941</v>
      </c>
      <c r="J8027" s="3" t="s">
        <v>1185</v>
      </c>
      <c r="K8027" s="3" t="s">
        <v>24</v>
      </c>
      <c r="L8027" s="3">
        <v>13.0</v>
      </c>
      <c r="M8027" s="3" t="s">
        <v>25</v>
      </c>
      <c r="N8027" s="3" t="s">
        <v>7962</v>
      </c>
      <c r="O8027" s="3" t="s">
        <v>95</v>
      </c>
      <c r="P8027" s="4">
        <v>15342.0</v>
      </c>
      <c r="Q8027" s="3" t="s">
        <v>49</v>
      </c>
      <c r="S8027" s="3" t="s">
        <v>34</v>
      </c>
    </row>
    <row r="8028">
      <c r="A8028" s="2">
        <v>42318.714895833335</v>
      </c>
      <c r="B8028" s="3">
        <v>24.0</v>
      </c>
      <c r="C8028" s="3" t="s">
        <v>7939</v>
      </c>
      <c r="D8028" s="3">
        <v>28.0</v>
      </c>
      <c r="E8028" s="3" t="s">
        <v>7950</v>
      </c>
      <c r="F8028" s="3">
        <v>1.0</v>
      </c>
      <c r="G8028" s="3">
        <v>4.0</v>
      </c>
      <c r="H8028" s="3" t="s">
        <v>3676</v>
      </c>
      <c r="I8028" s="3" t="s">
        <v>7941</v>
      </c>
      <c r="J8028" s="3" t="s">
        <v>1185</v>
      </c>
      <c r="K8028" s="3" t="s">
        <v>24</v>
      </c>
      <c r="L8028" s="3">
        <v>14.0</v>
      </c>
      <c r="M8028" s="3" t="s">
        <v>30</v>
      </c>
      <c r="N8028" s="3" t="s">
        <v>7963</v>
      </c>
      <c r="O8028" s="3" t="s">
        <v>7964</v>
      </c>
      <c r="P8028" s="4">
        <v>33432.0</v>
      </c>
      <c r="Q8028" s="3" t="s">
        <v>40</v>
      </c>
      <c r="S8028" s="3" t="s">
        <v>34</v>
      </c>
    </row>
    <row r="8029">
      <c r="A8029" s="2">
        <v>42318.714895833335</v>
      </c>
      <c r="B8029" s="3">
        <v>24.0</v>
      </c>
      <c r="C8029" s="3" t="s">
        <v>7939</v>
      </c>
      <c r="D8029" s="3">
        <v>28.0</v>
      </c>
      <c r="E8029" s="3" t="s">
        <v>7950</v>
      </c>
      <c r="F8029" s="3">
        <v>1.0</v>
      </c>
      <c r="G8029" s="3">
        <v>4.0</v>
      </c>
      <c r="H8029" s="3" t="s">
        <v>3676</v>
      </c>
      <c r="I8029" s="3" t="s">
        <v>7941</v>
      </c>
      <c r="J8029" s="3" t="s">
        <v>1185</v>
      </c>
      <c r="K8029" s="3" t="s">
        <v>24</v>
      </c>
      <c r="L8029" s="3">
        <v>15.0</v>
      </c>
      <c r="M8029" s="3" t="s">
        <v>25</v>
      </c>
      <c r="N8029" s="3" t="s">
        <v>7811</v>
      </c>
      <c r="O8029" s="3" t="s">
        <v>213</v>
      </c>
      <c r="P8029" s="4">
        <v>21379.0</v>
      </c>
      <c r="Q8029" s="3" t="s">
        <v>43</v>
      </c>
      <c r="S8029" s="3" t="s">
        <v>34</v>
      </c>
    </row>
    <row r="8030">
      <c r="A8030" s="2">
        <v>42318.714895833335</v>
      </c>
      <c r="B8030" s="3">
        <v>24.0</v>
      </c>
      <c r="C8030" s="3" t="s">
        <v>7939</v>
      </c>
      <c r="D8030" s="3">
        <v>36.0</v>
      </c>
      <c r="E8030" s="3" t="s">
        <v>7965</v>
      </c>
      <c r="F8030" s="3">
        <v>1.0</v>
      </c>
      <c r="G8030" s="3">
        <v>4.0</v>
      </c>
      <c r="H8030" s="3" t="s">
        <v>3676</v>
      </c>
      <c r="I8030" s="3" t="s">
        <v>7941</v>
      </c>
      <c r="J8030" s="3" t="s">
        <v>1185</v>
      </c>
      <c r="K8030" s="3" t="s">
        <v>24</v>
      </c>
      <c r="L8030" s="3">
        <v>1.0</v>
      </c>
      <c r="M8030" s="3" t="s">
        <v>25</v>
      </c>
      <c r="N8030" s="3" t="s">
        <v>3739</v>
      </c>
      <c r="O8030" s="3" t="s">
        <v>533</v>
      </c>
      <c r="P8030" s="4">
        <v>29533.0</v>
      </c>
      <c r="Q8030" s="3" t="s">
        <v>132</v>
      </c>
      <c r="S8030" s="3" t="s">
        <v>29</v>
      </c>
    </row>
    <row r="8031">
      <c r="A8031" s="2">
        <v>42318.714895833335</v>
      </c>
      <c r="B8031" s="3">
        <v>24.0</v>
      </c>
      <c r="C8031" s="3" t="s">
        <v>7939</v>
      </c>
      <c r="D8031" s="3">
        <v>36.0</v>
      </c>
      <c r="E8031" s="3" t="s">
        <v>7965</v>
      </c>
      <c r="F8031" s="3">
        <v>1.0</v>
      </c>
      <c r="G8031" s="3">
        <v>4.0</v>
      </c>
      <c r="H8031" s="3" t="s">
        <v>3676</v>
      </c>
      <c r="I8031" s="3" t="s">
        <v>7941</v>
      </c>
      <c r="J8031" s="3" t="s">
        <v>1185</v>
      </c>
      <c r="K8031" s="3" t="s">
        <v>24</v>
      </c>
      <c r="L8031" s="3">
        <v>2.0</v>
      </c>
      <c r="M8031" s="3" t="s">
        <v>30</v>
      </c>
      <c r="N8031" s="3" t="s">
        <v>7966</v>
      </c>
      <c r="O8031" s="3" t="s">
        <v>174</v>
      </c>
      <c r="P8031" s="4">
        <v>21446.0</v>
      </c>
      <c r="Q8031" s="3" t="s">
        <v>132</v>
      </c>
      <c r="S8031" s="3" t="s">
        <v>34</v>
      </c>
    </row>
    <row r="8032">
      <c r="A8032" s="2">
        <v>42318.714895833335</v>
      </c>
      <c r="B8032" s="3">
        <v>24.0</v>
      </c>
      <c r="C8032" s="3" t="s">
        <v>7939</v>
      </c>
      <c r="D8032" s="3">
        <v>36.0</v>
      </c>
      <c r="E8032" s="3" t="s">
        <v>7965</v>
      </c>
      <c r="F8032" s="3">
        <v>1.0</v>
      </c>
      <c r="G8032" s="3">
        <v>4.0</v>
      </c>
      <c r="H8032" s="3" t="s">
        <v>3676</v>
      </c>
      <c r="I8032" s="3" t="s">
        <v>7941</v>
      </c>
      <c r="J8032" s="3" t="s">
        <v>1185</v>
      </c>
      <c r="K8032" s="3" t="s">
        <v>24</v>
      </c>
      <c r="L8032" s="3">
        <v>3.0</v>
      </c>
      <c r="M8032" s="3" t="s">
        <v>25</v>
      </c>
      <c r="N8032" s="3" t="s">
        <v>7967</v>
      </c>
      <c r="O8032" s="3" t="s">
        <v>251</v>
      </c>
      <c r="P8032" s="4">
        <v>25167.0</v>
      </c>
      <c r="Q8032" s="3" t="s">
        <v>105</v>
      </c>
      <c r="S8032" s="3" t="s">
        <v>34</v>
      </c>
    </row>
    <row r="8033">
      <c r="A8033" s="2">
        <v>42318.714895833335</v>
      </c>
      <c r="B8033" s="3">
        <v>24.0</v>
      </c>
      <c r="C8033" s="3" t="s">
        <v>7939</v>
      </c>
      <c r="D8033" s="3">
        <v>36.0</v>
      </c>
      <c r="E8033" s="3" t="s">
        <v>7965</v>
      </c>
      <c r="F8033" s="3">
        <v>1.0</v>
      </c>
      <c r="G8033" s="3">
        <v>4.0</v>
      </c>
      <c r="H8033" s="3" t="s">
        <v>3676</v>
      </c>
      <c r="I8033" s="3" t="s">
        <v>7941</v>
      </c>
      <c r="J8033" s="3" t="s">
        <v>1185</v>
      </c>
      <c r="K8033" s="3" t="s">
        <v>24</v>
      </c>
      <c r="L8033" s="3">
        <v>4.0</v>
      </c>
      <c r="M8033" s="3" t="s">
        <v>30</v>
      </c>
      <c r="N8033" s="3" t="s">
        <v>7968</v>
      </c>
      <c r="O8033" s="3" t="s">
        <v>81</v>
      </c>
      <c r="P8033" s="4">
        <v>27619.0</v>
      </c>
      <c r="Q8033" s="3" t="s">
        <v>132</v>
      </c>
      <c r="S8033" s="3" t="s">
        <v>34</v>
      </c>
    </row>
    <row r="8034">
      <c r="A8034" s="2">
        <v>42318.714895833335</v>
      </c>
      <c r="B8034" s="3">
        <v>24.0</v>
      </c>
      <c r="C8034" s="3" t="s">
        <v>7939</v>
      </c>
      <c r="D8034" s="3">
        <v>36.0</v>
      </c>
      <c r="E8034" s="3" t="s">
        <v>7965</v>
      </c>
      <c r="F8034" s="3">
        <v>1.0</v>
      </c>
      <c r="G8034" s="3">
        <v>4.0</v>
      </c>
      <c r="H8034" s="3" t="s">
        <v>3676</v>
      </c>
      <c r="I8034" s="3" t="s">
        <v>7941</v>
      </c>
      <c r="J8034" s="3" t="s">
        <v>1185</v>
      </c>
      <c r="K8034" s="3" t="s">
        <v>24</v>
      </c>
      <c r="L8034" s="3">
        <v>5.0</v>
      </c>
      <c r="M8034" s="3" t="s">
        <v>25</v>
      </c>
      <c r="N8034" s="3" t="s">
        <v>2235</v>
      </c>
      <c r="O8034" s="3" t="s">
        <v>1398</v>
      </c>
      <c r="P8034" s="4">
        <v>34202.0</v>
      </c>
      <c r="Q8034" s="3" t="s">
        <v>247</v>
      </c>
      <c r="S8034" s="3" t="s">
        <v>34</v>
      </c>
    </row>
    <row r="8035">
      <c r="A8035" s="2">
        <v>42318.714895833335</v>
      </c>
      <c r="B8035" s="3">
        <v>24.0</v>
      </c>
      <c r="C8035" s="3" t="s">
        <v>7939</v>
      </c>
      <c r="D8035" s="3">
        <v>36.0</v>
      </c>
      <c r="E8035" s="3" t="s">
        <v>7965</v>
      </c>
      <c r="F8035" s="3">
        <v>1.0</v>
      </c>
      <c r="G8035" s="3">
        <v>4.0</v>
      </c>
      <c r="H8035" s="3" t="s">
        <v>3676</v>
      </c>
      <c r="I8035" s="3" t="s">
        <v>7941</v>
      </c>
      <c r="J8035" s="3" t="s">
        <v>1185</v>
      </c>
      <c r="K8035" s="3" t="s">
        <v>24</v>
      </c>
      <c r="L8035" s="3">
        <v>6.0</v>
      </c>
      <c r="M8035" s="3" t="s">
        <v>30</v>
      </c>
      <c r="N8035" s="3" t="s">
        <v>124</v>
      </c>
      <c r="O8035" s="3" t="s">
        <v>1879</v>
      </c>
      <c r="P8035" s="4">
        <v>19994.0</v>
      </c>
      <c r="Q8035" s="3" t="s">
        <v>205</v>
      </c>
      <c r="S8035" s="3" t="s">
        <v>34</v>
      </c>
    </row>
    <row r="8036">
      <c r="A8036" s="2">
        <v>42318.714895833335</v>
      </c>
      <c r="B8036" s="3">
        <v>24.0</v>
      </c>
      <c r="C8036" s="3" t="s">
        <v>7939</v>
      </c>
      <c r="D8036" s="3">
        <v>36.0</v>
      </c>
      <c r="E8036" s="3" t="s">
        <v>7965</v>
      </c>
      <c r="F8036" s="3">
        <v>1.0</v>
      </c>
      <c r="G8036" s="3">
        <v>4.0</v>
      </c>
      <c r="H8036" s="3" t="s">
        <v>3676</v>
      </c>
      <c r="I8036" s="3" t="s">
        <v>7941</v>
      </c>
      <c r="J8036" s="3" t="s">
        <v>1185</v>
      </c>
      <c r="K8036" s="3" t="s">
        <v>24</v>
      </c>
      <c r="L8036" s="3">
        <v>7.0</v>
      </c>
      <c r="M8036" s="3" t="s">
        <v>25</v>
      </c>
      <c r="N8036" s="3" t="s">
        <v>7969</v>
      </c>
      <c r="O8036" s="3" t="s">
        <v>168</v>
      </c>
      <c r="P8036" s="4">
        <v>18969.0</v>
      </c>
      <c r="Q8036" s="3" t="s">
        <v>49</v>
      </c>
      <c r="S8036" s="3" t="s">
        <v>34</v>
      </c>
    </row>
    <row r="8037">
      <c r="A8037" s="2">
        <v>42318.714895833335</v>
      </c>
      <c r="B8037" s="3">
        <v>24.0</v>
      </c>
      <c r="C8037" s="3" t="s">
        <v>7939</v>
      </c>
      <c r="D8037" s="3">
        <v>36.0</v>
      </c>
      <c r="E8037" s="3" t="s">
        <v>7965</v>
      </c>
      <c r="F8037" s="3">
        <v>1.0</v>
      </c>
      <c r="G8037" s="3">
        <v>4.0</v>
      </c>
      <c r="H8037" s="3" t="s">
        <v>3676</v>
      </c>
      <c r="I8037" s="3" t="s">
        <v>7941</v>
      </c>
      <c r="J8037" s="3" t="s">
        <v>1185</v>
      </c>
      <c r="K8037" s="3" t="s">
        <v>24</v>
      </c>
      <c r="L8037" s="3">
        <v>8.0</v>
      </c>
      <c r="M8037" s="3" t="s">
        <v>30</v>
      </c>
      <c r="N8037" s="3" t="s">
        <v>3482</v>
      </c>
      <c r="O8037" s="3" t="s">
        <v>347</v>
      </c>
      <c r="P8037" s="4">
        <v>18517.0</v>
      </c>
      <c r="Q8037" s="3" t="s">
        <v>49</v>
      </c>
      <c r="S8037" s="3" t="s">
        <v>34</v>
      </c>
    </row>
    <row r="8038">
      <c r="A8038" s="2">
        <v>42318.714895833335</v>
      </c>
      <c r="B8038" s="3">
        <v>24.0</v>
      </c>
      <c r="C8038" s="3" t="s">
        <v>7939</v>
      </c>
      <c r="D8038" s="3">
        <v>36.0</v>
      </c>
      <c r="E8038" s="3" t="s">
        <v>7965</v>
      </c>
      <c r="F8038" s="3">
        <v>1.0</v>
      </c>
      <c r="G8038" s="3">
        <v>4.0</v>
      </c>
      <c r="H8038" s="3" t="s">
        <v>3676</v>
      </c>
      <c r="I8038" s="3" t="s">
        <v>7941</v>
      </c>
      <c r="J8038" s="3" t="s">
        <v>1185</v>
      </c>
      <c r="K8038" s="3" t="s">
        <v>24</v>
      </c>
      <c r="L8038" s="3">
        <v>9.0</v>
      </c>
      <c r="M8038" s="3" t="s">
        <v>25</v>
      </c>
      <c r="N8038" s="3" t="s">
        <v>7970</v>
      </c>
      <c r="O8038" s="3" t="s">
        <v>395</v>
      </c>
      <c r="P8038" s="4">
        <v>17842.0</v>
      </c>
      <c r="Q8038" s="3" t="s">
        <v>49</v>
      </c>
      <c r="S8038" s="3" t="s">
        <v>34</v>
      </c>
    </row>
    <row r="8039">
      <c r="A8039" s="2">
        <v>42318.714895833335</v>
      </c>
      <c r="B8039" s="3">
        <v>24.0</v>
      </c>
      <c r="C8039" s="3" t="s">
        <v>7939</v>
      </c>
      <c r="D8039" s="3">
        <v>37.0</v>
      </c>
      <c r="E8039" s="3" t="s">
        <v>7971</v>
      </c>
      <c r="F8039" s="3">
        <v>1.0</v>
      </c>
      <c r="G8039" s="3">
        <v>4.0</v>
      </c>
      <c r="H8039" s="3" t="s">
        <v>3676</v>
      </c>
      <c r="I8039" s="3" t="s">
        <v>7941</v>
      </c>
      <c r="J8039" s="3" t="s">
        <v>1185</v>
      </c>
      <c r="K8039" s="3" t="s">
        <v>24</v>
      </c>
      <c r="L8039" s="3">
        <v>1.0</v>
      </c>
      <c r="M8039" s="3" t="s">
        <v>25</v>
      </c>
      <c r="N8039" s="3" t="s">
        <v>7972</v>
      </c>
      <c r="O8039" s="3" t="s">
        <v>200</v>
      </c>
      <c r="P8039" s="4">
        <v>20104.0</v>
      </c>
      <c r="Q8039" s="3" t="s">
        <v>145</v>
      </c>
      <c r="S8039" s="3" t="s">
        <v>34</v>
      </c>
    </row>
    <row r="8040">
      <c r="A8040" s="2">
        <v>42318.714895833335</v>
      </c>
      <c r="B8040" s="3">
        <v>24.0</v>
      </c>
      <c r="C8040" s="3" t="s">
        <v>7939</v>
      </c>
      <c r="D8040" s="3">
        <v>37.0</v>
      </c>
      <c r="E8040" s="3" t="s">
        <v>7971</v>
      </c>
      <c r="F8040" s="3">
        <v>1.0</v>
      </c>
      <c r="G8040" s="3">
        <v>4.0</v>
      </c>
      <c r="H8040" s="3" t="s">
        <v>3676</v>
      </c>
      <c r="I8040" s="3" t="s">
        <v>7941</v>
      </c>
      <c r="J8040" s="3" t="s">
        <v>1185</v>
      </c>
      <c r="K8040" s="3" t="s">
        <v>24</v>
      </c>
      <c r="L8040" s="3">
        <v>2.0</v>
      </c>
      <c r="M8040" s="3" t="s">
        <v>30</v>
      </c>
      <c r="N8040" s="3" t="s">
        <v>7973</v>
      </c>
      <c r="O8040" s="3" t="s">
        <v>98</v>
      </c>
      <c r="P8040" s="4">
        <v>19396.0</v>
      </c>
      <c r="Q8040" s="3" t="s">
        <v>110</v>
      </c>
      <c r="S8040" s="3" t="s">
        <v>34</v>
      </c>
    </row>
    <row r="8041">
      <c r="A8041" s="2">
        <v>42318.714895833335</v>
      </c>
      <c r="B8041" s="3">
        <v>24.0</v>
      </c>
      <c r="C8041" s="3" t="s">
        <v>7939</v>
      </c>
      <c r="D8041" s="3">
        <v>37.0</v>
      </c>
      <c r="E8041" s="3" t="s">
        <v>7971</v>
      </c>
      <c r="F8041" s="3">
        <v>1.0</v>
      </c>
      <c r="G8041" s="3">
        <v>4.0</v>
      </c>
      <c r="H8041" s="3" t="s">
        <v>3676</v>
      </c>
      <c r="I8041" s="3" t="s">
        <v>7941</v>
      </c>
      <c r="J8041" s="3" t="s">
        <v>1185</v>
      </c>
      <c r="K8041" s="3" t="s">
        <v>24</v>
      </c>
      <c r="L8041" s="3">
        <v>3.0</v>
      </c>
      <c r="M8041" s="3" t="s">
        <v>25</v>
      </c>
      <c r="N8041" s="3" t="s">
        <v>7974</v>
      </c>
      <c r="O8041" s="3" t="s">
        <v>911</v>
      </c>
      <c r="P8041" s="4">
        <v>25347.0</v>
      </c>
      <c r="Q8041" s="3" t="s">
        <v>1955</v>
      </c>
      <c r="S8041" s="3" t="s">
        <v>34</v>
      </c>
    </row>
    <row r="8042">
      <c r="A8042" s="2">
        <v>42318.714895833335</v>
      </c>
      <c r="B8042" s="3">
        <v>24.0</v>
      </c>
      <c r="C8042" s="3" t="s">
        <v>7939</v>
      </c>
      <c r="D8042" s="3">
        <v>37.0</v>
      </c>
      <c r="E8042" s="3" t="s">
        <v>7971</v>
      </c>
      <c r="F8042" s="3">
        <v>1.0</v>
      </c>
      <c r="G8042" s="3">
        <v>4.0</v>
      </c>
      <c r="H8042" s="3" t="s">
        <v>3676</v>
      </c>
      <c r="I8042" s="3" t="s">
        <v>7941</v>
      </c>
      <c r="J8042" s="3" t="s">
        <v>1185</v>
      </c>
      <c r="K8042" s="3" t="s">
        <v>24</v>
      </c>
      <c r="L8042" s="3">
        <v>4.0</v>
      </c>
      <c r="M8042" s="3" t="s">
        <v>30</v>
      </c>
      <c r="N8042" s="3" t="s">
        <v>7975</v>
      </c>
      <c r="O8042" s="3" t="s">
        <v>361</v>
      </c>
      <c r="P8042" s="4">
        <v>22992.0</v>
      </c>
      <c r="Q8042" s="3" t="s">
        <v>110</v>
      </c>
      <c r="S8042" s="3" t="s">
        <v>34</v>
      </c>
    </row>
    <row r="8043">
      <c r="A8043" s="2">
        <v>42318.714895833335</v>
      </c>
      <c r="B8043" s="3">
        <v>24.0</v>
      </c>
      <c r="C8043" s="3" t="s">
        <v>7939</v>
      </c>
      <c r="D8043" s="3">
        <v>37.0</v>
      </c>
      <c r="E8043" s="3" t="s">
        <v>7971</v>
      </c>
      <c r="F8043" s="3">
        <v>1.0</v>
      </c>
      <c r="G8043" s="3">
        <v>4.0</v>
      </c>
      <c r="H8043" s="3" t="s">
        <v>3676</v>
      </c>
      <c r="I8043" s="3" t="s">
        <v>7941</v>
      </c>
      <c r="J8043" s="3" t="s">
        <v>1185</v>
      </c>
      <c r="K8043" s="3" t="s">
        <v>24</v>
      </c>
      <c r="L8043" s="3">
        <v>5.0</v>
      </c>
      <c r="M8043" s="3" t="s">
        <v>25</v>
      </c>
      <c r="N8043" s="3" t="s">
        <v>7976</v>
      </c>
      <c r="O8043" s="3" t="s">
        <v>523</v>
      </c>
      <c r="P8043" s="4">
        <v>19047.0</v>
      </c>
      <c r="Q8043" s="3" t="s">
        <v>60</v>
      </c>
      <c r="S8043" s="3" t="s">
        <v>29</v>
      </c>
    </row>
    <row r="8044">
      <c r="A8044" s="2">
        <v>42318.714895833335</v>
      </c>
      <c r="B8044" s="3">
        <v>24.0</v>
      </c>
      <c r="C8044" s="3" t="s">
        <v>7939</v>
      </c>
      <c r="D8044" s="3">
        <v>37.0</v>
      </c>
      <c r="E8044" s="3" t="s">
        <v>7971</v>
      </c>
      <c r="F8044" s="3">
        <v>1.0</v>
      </c>
      <c r="G8044" s="3">
        <v>4.0</v>
      </c>
      <c r="H8044" s="3" t="s">
        <v>3676</v>
      </c>
      <c r="I8044" s="3" t="s">
        <v>7941</v>
      </c>
      <c r="J8044" s="3" t="s">
        <v>1185</v>
      </c>
      <c r="K8044" s="3" t="s">
        <v>24</v>
      </c>
      <c r="L8044" s="3">
        <v>6.0</v>
      </c>
      <c r="M8044" s="3" t="s">
        <v>30</v>
      </c>
      <c r="N8044" s="3" t="s">
        <v>7977</v>
      </c>
      <c r="O8044" s="3" t="s">
        <v>2992</v>
      </c>
      <c r="P8044" s="4">
        <v>24213.0</v>
      </c>
      <c r="Q8044" s="3" t="s">
        <v>40</v>
      </c>
      <c r="S8044" s="3" t="s">
        <v>34</v>
      </c>
    </row>
    <row r="8045">
      <c r="A8045" s="2">
        <v>42318.714895833335</v>
      </c>
      <c r="B8045" s="3">
        <v>24.0</v>
      </c>
      <c r="C8045" s="3" t="s">
        <v>7939</v>
      </c>
      <c r="D8045" s="3">
        <v>37.0</v>
      </c>
      <c r="E8045" s="3" t="s">
        <v>7971</v>
      </c>
      <c r="F8045" s="3">
        <v>1.0</v>
      </c>
      <c r="G8045" s="3">
        <v>4.0</v>
      </c>
      <c r="H8045" s="3" t="s">
        <v>3676</v>
      </c>
      <c r="I8045" s="3" t="s">
        <v>7941</v>
      </c>
      <c r="J8045" s="3" t="s">
        <v>1185</v>
      </c>
      <c r="K8045" s="3" t="s">
        <v>24</v>
      </c>
      <c r="L8045" s="3">
        <v>7.0</v>
      </c>
      <c r="M8045" s="3" t="s">
        <v>25</v>
      </c>
      <c r="N8045" s="3" t="s">
        <v>4502</v>
      </c>
      <c r="O8045" s="3" t="s">
        <v>417</v>
      </c>
      <c r="P8045" s="4">
        <v>22892.0</v>
      </c>
      <c r="Q8045" s="3" t="s">
        <v>352</v>
      </c>
      <c r="S8045" s="3" t="s">
        <v>34</v>
      </c>
    </row>
    <row r="8046">
      <c r="A8046" s="2">
        <v>42318.714895833335</v>
      </c>
      <c r="B8046" s="3">
        <v>24.0</v>
      </c>
      <c r="C8046" s="3" t="s">
        <v>7939</v>
      </c>
      <c r="D8046" s="3">
        <v>37.0</v>
      </c>
      <c r="E8046" s="3" t="s">
        <v>7971</v>
      </c>
      <c r="F8046" s="3">
        <v>1.0</v>
      </c>
      <c r="G8046" s="3">
        <v>4.0</v>
      </c>
      <c r="H8046" s="3" t="s">
        <v>3676</v>
      </c>
      <c r="I8046" s="3" t="s">
        <v>7941</v>
      </c>
      <c r="J8046" s="3" t="s">
        <v>1185</v>
      </c>
      <c r="K8046" s="3" t="s">
        <v>24</v>
      </c>
      <c r="L8046" s="3">
        <v>8.0</v>
      </c>
      <c r="M8046" s="3" t="s">
        <v>30</v>
      </c>
      <c r="N8046" s="3" t="s">
        <v>7878</v>
      </c>
      <c r="O8046" s="3" t="s">
        <v>249</v>
      </c>
      <c r="P8046" s="4">
        <v>26622.0</v>
      </c>
      <c r="Q8046" s="3" t="s">
        <v>37</v>
      </c>
      <c r="S8046" s="3" t="s">
        <v>34</v>
      </c>
    </row>
    <row r="8047">
      <c r="A8047" s="2">
        <v>42318.714895833335</v>
      </c>
      <c r="B8047" s="3">
        <v>24.0</v>
      </c>
      <c r="C8047" s="3" t="s">
        <v>7939</v>
      </c>
      <c r="D8047" s="3">
        <v>37.0</v>
      </c>
      <c r="E8047" s="3" t="s">
        <v>7971</v>
      </c>
      <c r="F8047" s="3">
        <v>1.0</v>
      </c>
      <c r="G8047" s="3">
        <v>4.0</v>
      </c>
      <c r="H8047" s="3" t="s">
        <v>3676</v>
      </c>
      <c r="I8047" s="3" t="s">
        <v>7941</v>
      </c>
      <c r="J8047" s="3" t="s">
        <v>1185</v>
      </c>
      <c r="K8047" s="3" t="s">
        <v>24</v>
      </c>
      <c r="L8047" s="3">
        <v>9.0</v>
      </c>
      <c r="M8047" s="3" t="s">
        <v>25</v>
      </c>
      <c r="N8047" s="3" t="s">
        <v>4291</v>
      </c>
      <c r="O8047" s="3" t="s">
        <v>305</v>
      </c>
      <c r="P8047" s="4">
        <v>20238.0</v>
      </c>
      <c r="Q8047" s="3" t="s">
        <v>49</v>
      </c>
      <c r="S8047" s="3" t="s">
        <v>34</v>
      </c>
    </row>
    <row r="8048">
      <c r="A8048" s="2">
        <v>42318.714895833335</v>
      </c>
      <c r="B8048" s="3">
        <v>24.0</v>
      </c>
      <c r="C8048" s="3" t="s">
        <v>7939</v>
      </c>
      <c r="D8048" s="3">
        <v>37.0</v>
      </c>
      <c r="E8048" s="3" t="s">
        <v>7971</v>
      </c>
      <c r="F8048" s="3">
        <v>1.0</v>
      </c>
      <c r="G8048" s="3">
        <v>4.0</v>
      </c>
      <c r="H8048" s="3" t="s">
        <v>3676</v>
      </c>
      <c r="I8048" s="3" t="s">
        <v>7941</v>
      </c>
      <c r="J8048" s="3" t="s">
        <v>1185</v>
      </c>
      <c r="K8048" s="3" t="s">
        <v>24</v>
      </c>
      <c r="L8048" s="3">
        <v>10.0</v>
      </c>
      <c r="M8048" s="3" t="s">
        <v>30</v>
      </c>
      <c r="N8048" s="3" t="s">
        <v>7978</v>
      </c>
      <c r="O8048" s="3" t="s">
        <v>452</v>
      </c>
      <c r="P8048" s="4">
        <v>22683.0</v>
      </c>
      <c r="Q8048" s="3" t="s">
        <v>110</v>
      </c>
      <c r="S8048" s="3" t="s">
        <v>34</v>
      </c>
    </row>
    <row r="8049">
      <c r="A8049" s="2">
        <v>42318.714895833335</v>
      </c>
      <c r="B8049" s="3">
        <v>24.0</v>
      </c>
      <c r="C8049" s="3" t="s">
        <v>7939</v>
      </c>
      <c r="D8049" s="3">
        <v>37.0</v>
      </c>
      <c r="E8049" s="3" t="s">
        <v>7971</v>
      </c>
      <c r="F8049" s="3">
        <v>1.0</v>
      </c>
      <c r="G8049" s="3">
        <v>4.0</v>
      </c>
      <c r="H8049" s="3" t="s">
        <v>3676</v>
      </c>
      <c r="I8049" s="3" t="s">
        <v>7941</v>
      </c>
      <c r="J8049" s="3" t="s">
        <v>1185</v>
      </c>
      <c r="K8049" s="3" t="s">
        <v>24</v>
      </c>
      <c r="L8049" s="3">
        <v>11.0</v>
      </c>
      <c r="M8049" s="3" t="s">
        <v>25</v>
      </c>
      <c r="N8049" s="3" t="s">
        <v>7979</v>
      </c>
      <c r="O8049" s="3" t="s">
        <v>7980</v>
      </c>
      <c r="P8049" s="4">
        <v>25405.0</v>
      </c>
      <c r="Q8049" s="3" t="s">
        <v>132</v>
      </c>
      <c r="S8049" s="3" t="s">
        <v>34</v>
      </c>
    </row>
    <row r="8050">
      <c r="A8050" s="2">
        <v>42318.714895833335</v>
      </c>
      <c r="B8050" s="3">
        <v>24.0</v>
      </c>
      <c r="C8050" s="3" t="s">
        <v>7939</v>
      </c>
      <c r="D8050" s="3">
        <v>37.0</v>
      </c>
      <c r="E8050" s="3" t="s">
        <v>7971</v>
      </c>
      <c r="F8050" s="3">
        <v>1.0</v>
      </c>
      <c r="G8050" s="3">
        <v>4.0</v>
      </c>
      <c r="H8050" s="3" t="s">
        <v>3676</v>
      </c>
      <c r="I8050" s="3" t="s">
        <v>7941</v>
      </c>
      <c r="J8050" s="3" t="s">
        <v>1185</v>
      </c>
      <c r="K8050" s="3" t="s">
        <v>24</v>
      </c>
      <c r="L8050" s="3">
        <v>12.0</v>
      </c>
      <c r="M8050" s="3" t="s">
        <v>30</v>
      </c>
      <c r="N8050" s="3" t="s">
        <v>7981</v>
      </c>
      <c r="O8050" s="3" t="s">
        <v>375</v>
      </c>
      <c r="P8050" s="4">
        <v>26289.0</v>
      </c>
      <c r="Q8050" s="3" t="s">
        <v>132</v>
      </c>
      <c r="S8050" s="3" t="s">
        <v>34</v>
      </c>
    </row>
    <row r="8051">
      <c r="A8051" s="2">
        <v>42318.714895833335</v>
      </c>
      <c r="B8051" s="3">
        <v>24.0</v>
      </c>
      <c r="C8051" s="3" t="s">
        <v>7939</v>
      </c>
      <c r="D8051" s="3">
        <v>37.0</v>
      </c>
      <c r="E8051" s="3" t="s">
        <v>7971</v>
      </c>
      <c r="F8051" s="3">
        <v>1.0</v>
      </c>
      <c r="G8051" s="3">
        <v>4.0</v>
      </c>
      <c r="H8051" s="3" t="s">
        <v>3676</v>
      </c>
      <c r="I8051" s="3" t="s">
        <v>7941</v>
      </c>
      <c r="J8051" s="3" t="s">
        <v>1185</v>
      </c>
      <c r="K8051" s="3" t="s">
        <v>24</v>
      </c>
      <c r="L8051" s="3">
        <v>13.0</v>
      </c>
      <c r="M8051" s="3" t="s">
        <v>25</v>
      </c>
      <c r="N8051" s="3" t="s">
        <v>7982</v>
      </c>
      <c r="O8051" s="3" t="s">
        <v>6708</v>
      </c>
      <c r="P8051" s="4">
        <v>21671.0</v>
      </c>
      <c r="Q8051" s="3" t="s">
        <v>52</v>
      </c>
      <c r="S8051" s="3" t="s">
        <v>34</v>
      </c>
    </row>
    <row r="8052">
      <c r="A8052" s="2">
        <v>42318.714895833335</v>
      </c>
      <c r="B8052" s="3">
        <v>24.0</v>
      </c>
      <c r="C8052" s="3" t="s">
        <v>7939</v>
      </c>
      <c r="D8052" s="3">
        <v>37.0</v>
      </c>
      <c r="E8052" s="3" t="s">
        <v>7971</v>
      </c>
      <c r="F8052" s="3">
        <v>1.0</v>
      </c>
      <c r="G8052" s="3">
        <v>4.0</v>
      </c>
      <c r="H8052" s="3" t="s">
        <v>3676</v>
      </c>
      <c r="I8052" s="3" t="s">
        <v>7941</v>
      </c>
      <c r="J8052" s="3" t="s">
        <v>1185</v>
      </c>
      <c r="K8052" s="3" t="s">
        <v>24</v>
      </c>
      <c r="L8052" s="3">
        <v>14.0</v>
      </c>
      <c r="M8052" s="3" t="s">
        <v>30</v>
      </c>
      <c r="N8052" s="3" t="s">
        <v>7983</v>
      </c>
      <c r="O8052" s="3" t="s">
        <v>249</v>
      </c>
      <c r="P8052" s="4">
        <v>22409.0</v>
      </c>
      <c r="Q8052" s="3" t="s">
        <v>43</v>
      </c>
      <c r="S8052" s="3" t="s">
        <v>34</v>
      </c>
    </row>
    <row r="8053">
      <c r="A8053" s="2">
        <v>42318.714895833335</v>
      </c>
      <c r="B8053" s="3">
        <v>24.0</v>
      </c>
      <c r="C8053" s="3" t="s">
        <v>7939</v>
      </c>
      <c r="D8053" s="3">
        <v>37.0</v>
      </c>
      <c r="E8053" s="3" t="s">
        <v>7971</v>
      </c>
      <c r="F8053" s="3">
        <v>1.0</v>
      </c>
      <c r="G8053" s="3">
        <v>4.0</v>
      </c>
      <c r="H8053" s="3" t="s">
        <v>3676</v>
      </c>
      <c r="I8053" s="3" t="s">
        <v>7941</v>
      </c>
      <c r="J8053" s="3" t="s">
        <v>1185</v>
      </c>
      <c r="K8053" s="3" t="s">
        <v>24</v>
      </c>
      <c r="L8053" s="3">
        <v>15.0</v>
      </c>
      <c r="M8053" s="3" t="s">
        <v>25</v>
      </c>
      <c r="N8053" s="3" t="s">
        <v>4549</v>
      </c>
      <c r="O8053" s="3" t="s">
        <v>366</v>
      </c>
      <c r="P8053" s="4">
        <v>31455.0</v>
      </c>
      <c r="Q8053" s="3" t="s">
        <v>46</v>
      </c>
      <c r="S8053" s="3" t="s">
        <v>34</v>
      </c>
    </row>
    <row r="8054">
      <c r="A8054" s="2">
        <v>42318.714895833335</v>
      </c>
      <c r="B8054" s="3">
        <v>24.0</v>
      </c>
      <c r="C8054" s="3" t="s">
        <v>7939</v>
      </c>
      <c r="D8054" s="3">
        <v>37.0</v>
      </c>
      <c r="E8054" s="3" t="s">
        <v>7971</v>
      </c>
      <c r="F8054" s="3">
        <v>1.0</v>
      </c>
      <c r="G8054" s="3">
        <v>4.0</v>
      </c>
      <c r="H8054" s="3" t="s">
        <v>3676</v>
      </c>
      <c r="I8054" s="3" t="s">
        <v>7941</v>
      </c>
      <c r="J8054" s="3" t="s">
        <v>1185</v>
      </c>
      <c r="K8054" s="3" t="s">
        <v>24</v>
      </c>
      <c r="L8054" s="3">
        <v>16.0</v>
      </c>
      <c r="M8054" s="3" t="s">
        <v>30</v>
      </c>
      <c r="N8054" s="3" t="s">
        <v>7984</v>
      </c>
      <c r="O8054" s="3" t="s">
        <v>329</v>
      </c>
      <c r="P8054" s="4">
        <v>26001.0</v>
      </c>
      <c r="Q8054" s="3" t="s">
        <v>46</v>
      </c>
      <c r="S8054" s="3" t="s">
        <v>34</v>
      </c>
    </row>
    <row r="8055">
      <c r="A8055" s="2">
        <v>42318.714895833335</v>
      </c>
      <c r="B8055" s="3">
        <v>24.0</v>
      </c>
      <c r="C8055" s="3" t="s">
        <v>7939</v>
      </c>
      <c r="D8055" s="3">
        <v>37.0</v>
      </c>
      <c r="E8055" s="3" t="s">
        <v>7971</v>
      </c>
      <c r="F8055" s="3">
        <v>1.0</v>
      </c>
      <c r="G8055" s="3">
        <v>4.0</v>
      </c>
      <c r="H8055" s="3" t="s">
        <v>3676</v>
      </c>
      <c r="I8055" s="3" t="s">
        <v>7941</v>
      </c>
      <c r="J8055" s="3" t="s">
        <v>1185</v>
      </c>
      <c r="K8055" s="3" t="s">
        <v>24</v>
      </c>
      <c r="L8055" s="3">
        <v>17.0</v>
      </c>
      <c r="M8055" s="3" t="s">
        <v>25</v>
      </c>
      <c r="N8055" s="3" t="s">
        <v>7985</v>
      </c>
      <c r="O8055" s="3" t="s">
        <v>427</v>
      </c>
      <c r="P8055" s="4">
        <v>19391.0</v>
      </c>
      <c r="Q8055" s="3" t="s">
        <v>46</v>
      </c>
      <c r="S8055" s="3" t="s">
        <v>34</v>
      </c>
    </row>
    <row r="8056">
      <c r="A8056" s="2">
        <v>42318.714895833335</v>
      </c>
      <c r="B8056" s="3">
        <v>24.0</v>
      </c>
      <c r="C8056" s="3" t="s">
        <v>7939</v>
      </c>
      <c r="D8056" s="3">
        <v>37.0</v>
      </c>
      <c r="E8056" s="3" t="s">
        <v>7971</v>
      </c>
      <c r="F8056" s="3">
        <v>1.0</v>
      </c>
      <c r="G8056" s="3">
        <v>4.0</v>
      </c>
      <c r="H8056" s="3" t="s">
        <v>3676</v>
      </c>
      <c r="I8056" s="3" t="s">
        <v>7941</v>
      </c>
      <c r="J8056" s="3" t="s">
        <v>1185</v>
      </c>
      <c r="K8056" s="3" t="s">
        <v>24</v>
      </c>
      <c r="L8056" s="3">
        <v>18.0</v>
      </c>
      <c r="M8056" s="3" t="s">
        <v>30</v>
      </c>
      <c r="N8056" s="3" t="s">
        <v>631</v>
      </c>
      <c r="O8056" s="3" t="s">
        <v>992</v>
      </c>
      <c r="P8056" s="4">
        <v>31374.0</v>
      </c>
      <c r="Q8056" s="3" t="s">
        <v>132</v>
      </c>
      <c r="S8056" s="3" t="s">
        <v>34</v>
      </c>
    </row>
    <row r="8057">
      <c r="A8057" s="2">
        <v>42318.714895833335</v>
      </c>
      <c r="B8057" s="3">
        <v>24.0</v>
      </c>
      <c r="C8057" s="3" t="s">
        <v>7939</v>
      </c>
      <c r="D8057" s="3">
        <v>37.0</v>
      </c>
      <c r="E8057" s="3" t="s">
        <v>7971</v>
      </c>
      <c r="F8057" s="3">
        <v>1.0</v>
      </c>
      <c r="G8057" s="3">
        <v>4.0</v>
      </c>
      <c r="H8057" s="3" t="s">
        <v>3676</v>
      </c>
      <c r="I8057" s="3" t="s">
        <v>7941</v>
      </c>
      <c r="J8057" s="3" t="s">
        <v>1185</v>
      </c>
      <c r="K8057" s="3" t="s">
        <v>24</v>
      </c>
      <c r="L8057" s="3">
        <v>19.0</v>
      </c>
      <c r="M8057" s="3" t="s">
        <v>25</v>
      </c>
      <c r="N8057" s="3" t="s">
        <v>4601</v>
      </c>
      <c r="O8057" s="3" t="s">
        <v>421</v>
      </c>
      <c r="P8057" s="4">
        <v>23141.0</v>
      </c>
      <c r="Q8057" s="3" t="s">
        <v>132</v>
      </c>
      <c r="S8057" s="3" t="s">
        <v>34</v>
      </c>
    </row>
    <row r="8058">
      <c r="A8058" s="2">
        <v>42318.714895833335</v>
      </c>
      <c r="B8058" s="3">
        <v>24.0</v>
      </c>
      <c r="C8058" s="3" t="s">
        <v>7939</v>
      </c>
      <c r="D8058" s="3">
        <v>37.0</v>
      </c>
      <c r="E8058" s="3" t="s">
        <v>7971</v>
      </c>
      <c r="F8058" s="3">
        <v>1.0</v>
      </c>
      <c r="G8058" s="3">
        <v>4.0</v>
      </c>
      <c r="H8058" s="3" t="s">
        <v>3676</v>
      </c>
      <c r="I8058" s="3" t="s">
        <v>7941</v>
      </c>
      <c r="J8058" s="3" t="s">
        <v>1185</v>
      </c>
      <c r="K8058" s="3" t="s">
        <v>24</v>
      </c>
      <c r="L8058" s="3">
        <v>20.0</v>
      </c>
      <c r="M8058" s="3" t="s">
        <v>30</v>
      </c>
      <c r="N8058" s="3" t="s">
        <v>3052</v>
      </c>
      <c r="O8058" s="3" t="s">
        <v>1694</v>
      </c>
      <c r="P8058" s="4">
        <v>17604.0</v>
      </c>
      <c r="Q8058" s="3" t="s">
        <v>105</v>
      </c>
      <c r="S8058" s="3" t="s">
        <v>34</v>
      </c>
    </row>
    <row r="8059">
      <c r="A8059" s="2">
        <v>42318.714895833335</v>
      </c>
      <c r="B8059" s="3">
        <v>24.0</v>
      </c>
      <c r="C8059" s="3" t="s">
        <v>7939</v>
      </c>
      <c r="D8059" s="3">
        <v>41.0</v>
      </c>
      <c r="E8059" s="3" t="s">
        <v>7986</v>
      </c>
      <c r="F8059" s="3">
        <v>1.0</v>
      </c>
      <c r="G8059" s="3">
        <v>4.0</v>
      </c>
      <c r="H8059" s="3" t="s">
        <v>3676</v>
      </c>
      <c r="I8059" s="3" t="s">
        <v>7941</v>
      </c>
      <c r="J8059" s="3" t="s">
        <v>1185</v>
      </c>
      <c r="K8059" s="3" t="s">
        <v>24</v>
      </c>
      <c r="L8059" s="3">
        <v>1.0</v>
      </c>
      <c r="M8059" s="3" t="s">
        <v>25</v>
      </c>
      <c r="N8059" s="3" t="s">
        <v>7987</v>
      </c>
      <c r="O8059" s="3" t="s">
        <v>95</v>
      </c>
      <c r="P8059" s="4">
        <v>17865.0</v>
      </c>
      <c r="Q8059" s="3" t="s">
        <v>105</v>
      </c>
      <c r="S8059" s="3" t="s">
        <v>29</v>
      </c>
    </row>
    <row r="8060">
      <c r="A8060" s="2">
        <v>42318.714895833335</v>
      </c>
      <c r="B8060" s="3">
        <v>24.0</v>
      </c>
      <c r="C8060" s="3" t="s">
        <v>7939</v>
      </c>
      <c r="D8060" s="3">
        <v>41.0</v>
      </c>
      <c r="E8060" s="3" t="s">
        <v>7986</v>
      </c>
      <c r="F8060" s="3">
        <v>1.0</v>
      </c>
      <c r="G8060" s="3">
        <v>4.0</v>
      </c>
      <c r="H8060" s="3" t="s">
        <v>3676</v>
      </c>
      <c r="I8060" s="3" t="s">
        <v>7941</v>
      </c>
      <c r="J8060" s="3" t="s">
        <v>1185</v>
      </c>
      <c r="K8060" s="3" t="s">
        <v>24</v>
      </c>
      <c r="L8060" s="3">
        <v>2.0</v>
      </c>
      <c r="M8060" s="3" t="s">
        <v>30</v>
      </c>
      <c r="N8060" s="3" t="s">
        <v>2755</v>
      </c>
      <c r="O8060" s="3" t="s">
        <v>1759</v>
      </c>
      <c r="P8060" s="4">
        <v>31061.0</v>
      </c>
      <c r="Q8060" s="3" t="s">
        <v>110</v>
      </c>
      <c r="S8060" s="3" t="s">
        <v>34</v>
      </c>
    </row>
    <row r="8061">
      <c r="A8061" s="2">
        <v>42318.714895833335</v>
      </c>
      <c r="B8061" s="3">
        <v>24.0</v>
      </c>
      <c r="C8061" s="3" t="s">
        <v>7939</v>
      </c>
      <c r="D8061" s="3">
        <v>41.0</v>
      </c>
      <c r="E8061" s="3" t="s">
        <v>7986</v>
      </c>
      <c r="F8061" s="3">
        <v>1.0</v>
      </c>
      <c r="G8061" s="3">
        <v>4.0</v>
      </c>
      <c r="H8061" s="3" t="s">
        <v>3676</v>
      </c>
      <c r="I8061" s="3" t="s">
        <v>7941</v>
      </c>
      <c r="J8061" s="3" t="s">
        <v>1185</v>
      </c>
      <c r="K8061" s="3" t="s">
        <v>24</v>
      </c>
      <c r="L8061" s="3">
        <v>3.0</v>
      </c>
      <c r="M8061" s="3" t="s">
        <v>25</v>
      </c>
      <c r="N8061" s="3" t="s">
        <v>7988</v>
      </c>
      <c r="O8061" s="3" t="s">
        <v>1395</v>
      </c>
      <c r="P8061" s="4">
        <v>26901.0</v>
      </c>
      <c r="Q8061" s="3" t="s">
        <v>1159</v>
      </c>
      <c r="S8061" s="3" t="s">
        <v>34</v>
      </c>
    </row>
    <row r="8062">
      <c r="A8062" s="2">
        <v>42318.714895833335</v>
      </c>
      <c r="B8062" s="3">
        <v>24.0</v>
      </c>
      <c r="C8062" s="3" t="s">
        <v>7939</v>
      </c>
      <c r="D8062" s="3">
        <v>41.0</v>
      </c>
      <c r="E8062" s="3" t="s">
        <v>7986</v>
      </c>
      <c r="F8062" s="3">
        <v>1.0</v>
      </c>
      <c r="G8062" s="3">
        <v>4.0</v>
      </c>
      <c r="H8062" s="3" t="s">
        <v>3676</v>
      </c>
      <c r="I8062" s="3" t="s">
        <v>7941</v>
      </c>
      <c r="J8062" s="3" t="s">
        <v>1185</v>
      </c>
      <c r="K8062" s="3" t="s">
        <v>24</v>
      </c>
      <c r="L8062" s="3">
        <v>4.0</v>
      </c>
      <c r="M8062" s="3" t="s">
        <v>30</v>
      </c>
      <c r="N8062" s="3" t="s">
        <v>2271</v>
      </c>
      <c r="O8062" s="3" t="s">
        <v>697</v>
      </c>
      <c r="P8062" s="4">
        <v>29292.0</v>
      </c>
      <c r="Q8062" s="3" t="s">
        <v>132</v>
      </c>
      <c r="S8062" s="3" t="s">
        <v>34</v>
      </c>
    </row>
    <row r="8063">
      <c r="A8063" s="2">
        <v>42318.714895833335</v>
      </c>
      <c r="B8063" s="3">
        <v>24.0</v>
      </c>
      <c r="C8063" s="3" t="s">
        <v>7939</v>
      </c>
      <c r="D8063" s="3">
        <v>41.0</v>
      </c>
      <c r="E8063" s="3" t="s">
        <v>7986</v>
      </c>
      <c r="F8063" s="3">
        <v>1.0</v>
      </c>
      <c r="G8063" s="3">
        <v>4.0</v>
      </c>
      <c r="H8063" s="3" t="s">
        <v>3676</v>
      </c>
      <c r="I8063" s="3" t="s">
        <v>7941</v>
      </c>
      <c r="J8063" s="3" t="s">
        <v>1185</v>
      </c>
      <c r="K8063" s="3" t="s">
        <v>24</v>
      </c>
      <c r="L8063" s="3">
        <v>5.0</v>
      </c>
      <c r="M8063" s="3" t="s">
        <v>25</v>
      </c>
      <c r="N8063" s="3" t="s">
        <v>206</v>
      </c>
      <c r="O8063" s="3" t="s">
        <v>109</v>
      </c>
      <c r="P8063" s="4">
        <v>22076.0</v>
      </c>
      <c r="Q8063" s="3" t="s">
        <v>712</v>
      </c>
      <c r="S8063" s="3" t="s">
        <v>34</v>
      </c>
    </row>
    <row r="8064">
      <c r="A8064" s="2">
        <v>42318.714895833335</v>
      </c>
      <c r="B8064" s="3">
        <v>24.0</v>
      </c>
      <c r="C8064" s="3" t="s">
        <v>7939</v>
      </c>
      <c r="D8064" s="3">
        <v>41.0</v>
      </c>
      <c r="E8064" s="3" t="s">
        <v>7986</v>
      </c>
      <c r="F8064" s="3">
        <v>1.0</v>
      </c>
      <c r="G8064" s="3">
        <v>4.0</v>
      </c>
      <c r="H8064" s="3" t="s">
        <v>3676</v>
      </c>
      <c r="I8064" s="3" t="s">
        <v>7941</v>
      </c>
      <c r="J8064" s="3" t="s">
        <v>1185</v>
      </c>
      <c r="K8064" s="3" t="s">
        <v>24</v>
      </c>
      <c r="L8064" s="3">
        <v>6.0</v>
      </c>
      <c r="M8064" s="3" t="s">
        <v>30</v>
      </c>
      <c r="N8064" s="3" t="s">
        <v>7989</v>
      </c>
      <c r="O8064" s="3" t="s">
        <v>1694</v>
      </c>
      <c r="P8064" s="4">
        <v>20075.0</v>
      </c>
      <c r="Q8064" s="3" t="s">
        <v>132</v>
      </c>
      <c r="S8064" s="3" t="s">
        <v>34</v>
      </c>
    </row>
    <row r="8065">
      <c r="A8065" s="2">
        <v>42318.714895833335</v>
      </c>
      <c r="B8065" s="3">
        <v>24.0</v>
      </c>
      <c r="C8065" s="3" t="s">
        <v>7939</v>
      </c>
      <c r="D8065" s="3">
        <v>41.0</v>
      </c>
      <c r="E8065" s="3" t="s">
        <v>7986</v>
      </c>
      <c r="F8065" s="3">
        <v>1.0</v>
      </c>
      <c r="G8065" s="3">
        <v>4.0</v>
      </c>
      <c r="H8065" s="3" t="s">
        <v>3676</v>
      </c>
      <c r="I8065" s="3" t="s">
        <v>7941</v>
      </c>
      <c r="J8065" s="3" t="s">
        <v>1185</v>
      </c>
      <c r="K8065" s="3" t="s">
        <v>24</v>
      </c>
      <c r="L8065" s="3">
        <v>7.0</v>
      </c>
      <c r="M8065" s="3" t="s">
        <v>25</v>
      </c>
      <c r="N8065" s="3" t="s">
        <v>7990</v>
      </c>
      <c r="O8065" s="3" t="s">
        <v>251</v>
      </c>
      <c r="P8065" s="4">
        <v>26295.0</v>
      </c>
      <c r="Q8065" s="3" t="s">
        <v>132</v>
      </c>
      <c r="S8065" s="3" t="s">
        <v>34</v>
      </c>
    </row>
    <row r="8066">
      <c r="A8066" s="2">
        <v>42318.714895833335</v>
      </c>
      <c r="B8066" s="3">
        <v>24.0</v>
      </c>
      <c r="C8066" s="3" t="s">
        <v>7939</v>
      </c>
      <c r="D8066" s="3">
        <v>41.0</v>
      </c>
      <c r="E8066" s="3" t="s">
        <v>7986</v>
      </c>
      <c r="F8066" s="3">
        <v>1.0</v>
      </c>
      <c r="G8066" s="3">
        <v>4.0</v>
      </c>
      <c r="H8066" s="3" t="s">
        <v>3676</v>
      </c>
      <c r="I8066" s="3" t="s">
        <v>7941</v>
      </c>
      <c r="J8066" s="3" t="s">
        <v>1185</v>
      </c>
      <c r="K8066" s="3" t="s">
        <v>24</v>
      </c>
      <c r="L8066" s="3">
        <v>8.0</v>
      </c>
      <c r="M8066" s="3" t="s">
        <v>30</v>
      </c>
      <c r="N8066" s="3" t="s">
        <v>3361</v>
      </c>
      <c r="O8066" s="3" t="s">
        <v>1318</v>
      </c>
      <c r="P8066" s="4">
        <v>26744.0</v>
      </c>
      <c r="Q8066" s="3" t="s">
        <v>228</v>
      </c>
      <c r="S8066" s="3" t="s">
        <v>34</v>
      </c>
    </row>
    <row r="8067">
      <c r="A8067" s="2">
        <v>42318.714895833335</v>
      </c>
      <c r="B8067" s="3">
        <v>24.0</v>
      </c>
      <c r="C8067" s="3" t="s">
        <v>7939</v>
      </c>
      <c r="D8067" s="3">
        <v>41.0</v>
      </c>
      <c r="E8067" s="3" t="s">
        <v>7986</v>
      </c>
      <c r="F8067" s="3">
        <v>1.0</v>
      </c>
      <c r="G8067" s="3">
        <v>4.0</v>
      </c>
      <c r="H8067" s="3" t="s">
        <v>3676</v>
      </c>
      <c r="I8067" s="3" t="s">
        <v>7941</v>
      </c>
      <c r="J8067" s="3" t="s">
        <v>1185</v>
      </c>
      <c r="K8067" s="3" t="s">
        <v>24</v>
      </c>
      <c r="L8067" s="3">
        <v>9.0</v>
      </c>
      <c r="M8067" s="3" t="s">
        <v>25</v>
      </c>
      <c r="N8067" s="3" t="s">
        <v>2653</v>
      </c>
      <c r="O8067" s="3" t="s">
        <v>1234</v>
      </c>
      <c r="P8067" s="4">
        <v>21270.0</v>
      </c>
      <c r="Q8067" s="3" t="s">
        <v>46</v>
      </c>
      <c r="S8067" s="3" t="s">
        <v>34</v>
      </c>
    </row>
    <row r="8068">
      <c r="A8068" s="2">
        <v>42318.714895833335</v>
      </c>
      <c r="B8068" s="3">
        <v>24.0</v>
      </c>
      <c r="C8068" s="3" t="s">
        <v>7939</v>
      </c>
      <c r="D8068" s="3">
        <v>41.0</v>
      </c>
      <c r="E8068" s="3" t="s">
        <v>7986</v>
      </c>
      <c r="F8068" s="3">
        <v>1.0</v>
      </c>
      <c r="G8068" s="3">
        <v>4.0</v>
      </c>
      <c r="H8068" s="3" t="s">
        <v>3676</v>
      </c>
      <c r="I8068" s="3" t="s">
        <v>7941</v>
      </c>
      <c r="J8068" s="3" t="s">
        <v>1185</v>
      </c>
      <c r="K8068" s="3" t="s">
        <v>24</v>
      </c>
      <c r="L8068" s="3">
        <v>10.0</v>
      </c>
      <c r="M8068" s="3" t="s">
        <v>30</v>
      </c>
      <c r="N8068" s="3" t="s">
        <v>2845</v>
      </c>
      <c r="O8068" s="3" t="s">
        <v>215</v>
      </c>
      <c r="P8068" s="4">
        <v>24942.0</v>
      </c>
      <c r="Q8068" s="3" t="s">
        <v>132</v>
      </c>
      <c r="S8068" s="3" t="s">
        <v>34</v>
      </c>
    </row>
    <row r="8069">
      <c r="A8069" s="2">
        <v>42318.714895833335</v>
      </c>
      <c r="B8069" s="3">
        <v>24.0</v>
      </c>
      <c r="C8069" s="3" t="s">
        <v>7939</v>
      </c>
      <c r="D8069" s="3">
        <v>41.0</v>
      </c>
      <c r="E8069" s="3" t="s">
        <v>7986</v>
      </c>
      <c r="F8069" s="3">
        <v>1.0</v>
      </c>
      <c r="G8069" s="3">
        <v>4.0</v>
      </c>
      <c r="H8069" s="3" t="s">
        <v>3676</v>
      </c>
      <c r="I8069" s="3" t="s">
        <v>7941</v>
      </c>
      <c r="J8069" s="3" t="s">
        <v>1185</v>
      </c>
      <c r="K8069" s="3" t="s">
        <v>24</v>
      </c>
      <c r="L8069" s="3">
        <v>11.0</v>
      </c>
      <c r="M8069" s="3" t="s">
        <v>25</v>
      </c>
      <c r="N8069" s="3" t="s">
        <v>7991</v>
      </c>
      <c r="O8069" s="3" t="s">
        <v>7992</v>
      </c>
      <c r="P8069" s="4">
        <v>32313.0</v>
      </c>
      <c r="Q8069" s="3" t="s">
        <v>132</v>
      </c>
      <c r="S8069" s="3" t="s">
        <v>34</v>
      </c>
    </row>
    <row r="8070">
      <c r="A8070" s="2">
        <v>42318.714895833335</v>
      </c>
      <c r="B8070" s="3">
        <v>24.0</v>
      </c>
      <c r="C8070" s="3" t="s">
        <v>7939</v>
      </c>
      <c r="D8070" s="3">
        <v>41.0</v>
      </c>
      <c r="E8070" s="3" t="s">
        <v>7986</v>
      </c>
      <c r="F8070" s="3">
        <v>1.0</v>
      </c>
      <c r="G8070" s="3">
        <v>4.0</v>
      </c>
      <c r="H8070" s="3" t="s">
        <v>3676</v>
      </c>
      <c r="I8070" s="3" t="s">
        <v>7941</v>
      </c>
      <c r="J8070" s="3" t="s">
        <v>1185</v>
      </c>
      <c r="K8070" s="3" t="s">
        <v>24</v>
      </c>
      <c r="L8070" s="3">
        <v>12.0</v>
      </c>
      <c r="M8070" s="3" t="s">
        <v>30</v>
      </c>
      <c r="N8070" s="3" t="s">
        <v>1000</v>
      </c>
      <c r="O8070" s="3" t="s">
        <v>818</v>
      </c>
      <c r="P8070" s="4">
        <v>31312.0</v>
      </c>
      <c r="Q8070" s="3" t="s">
        <v>132</v>
      </c>
      <c r="S8070" s="3" t="s">
        <v>34</v>
      </c>
    </row>
    <row r="8071">
      <c r="A8071" s="2">
        <v>42318.714895833335</v>
      </c>
      <c r="B8071" s="3">
        <v>24.0</v>
      </c>
      <c r="C8071" s="3" t="s">
        <v>7939</v>
      </c>
      <c r="D8071" s="3">
        <v>45.0</v>
      </c>
      <c r="E8071" s="3" t="s">
        <v>7993</v>
      </c>
      <c r="F8071" s="3">
        <v>1.0</v>
      </c>
      <c r="G8071" s="3">
        <v>4.0</v>
      </c>
      <c r="H8071" s="3" t="s">
        <v>3676</v>
      </c>
      <c r="I8071" s="3" t="s">
        <v>7941</v>
      </c>
      <c r="J8071" s="3" t="s">
        <v>1185</v>
      </c>
      <c r="K8071" s="3" t="s">
        <v>24</v>
      </c>
      <c r="L8071" s="3">
        <v>1.0</v>
      </c>
      <c r="M8071" s="3" t="s">
        <v>25</v>
      </c>
      <c r="N8071" s="3" t="s">
        <v>7994</v>
      </c>
      <c r="O8071" s="3" t="s">
        <v>1053</v>
      </c>
      <c r="P8071" s="4">
        <v>22598.0</v>
      </c>
      <c r="Q8071" s="3" t="s">
        <v>418</v>
      </c>
      <c r="S8071" s="3" t="s">
        <v>34</v>
      </c>
    </row>
    <row r="8072">
      <c r="A8072" s="2">
        <v>42318.714895833335</v>
      </c>
      <c r="B8072" s="3">
        <v>24.0</v>
      </c>
      <c r="C8072" s="3" t="s">
        <v>7939</v>
      </c>
      <c r="D8072" s="3">
        <v>45.0</v>
      </c>
      <c r="E8072" s="3" t="s">
        <v>7993</v>
      </c>
      <c r="F8072" s="3">
        <v>1.0</v>
      </c>
      <c r="G8072" s="3">
        <v>4.0</v>
      </c>
      <c r="H8072" s="3" t="s">
        <v>3676</v>
      </c>
      <c r="I8072" s="3" t="s">
        <v>7941</v>
      </c>
      <c r="J8072" s="3" t="s">
        <v>1185</v>
      </c>
      <c r="K8072" s="3" t="s">
        <v>24</v>
      </c>
      <c r="L8072" s="3">
        <v>2.0</v>
      </c>
      <c r="M8072" s="3" t="s">
        <v>30</v>
      </c>
      <c r="N8072" s="3" t="s">
        <v>7995</v>
      </c>
      <c r="O8072" s="3" t="s">
        <v>3401</v>
      </c>
      <c r="P8072" s="4">
        <v>28852.0</v>
      </c>
      <c r="Q8072" s="3" t="s">
        <v>132</v>
      </c>
      <c r="S8072" s="3" t="s">
        <v>34</v>
      </c>
    </row>
    <row r="8073">
      <c r="A8073" s="2">
        <v>42318.714895833335</v>
      </c>
      <c r="B8073" s="3">
        <v>24.0</v>
      </c>
      <c r="C8073" s="3" t="s">
        <v>7939</v>
      </c>
      <c r="D8073" s="3">
        <v>45.0</v>
      </c>
      <c r="E8073" s="3" t="s">
        <v>7993</v>
      </c>
      <c r="F8073" s="3">
        <v>1.0</v>
      </c>
      <c r="G8073" s="3">
        <v>4.0</v>
      </c>
      <c r="H8073" s="3" t="s">
        <v>3676</v>
      </c>
      <c r="I8073" s="3" t="s">
        <v>7941</v>
      </c>
      <c r="J8073" s="3" t="s">
        <v>1185</v>
      </c>
      <c r="K8073" s="3" t="s">
        <v>24</v>
      </c>
      <c r="L8073" s="3">
        <v>3.0</v>
      </c>
      <c r="M8073" s="3" t="s">
        <v>25</v>
      </c>
      <c r="N8073" s="3" t="s">
        <v>7996</v>
      </c>
      <c r="O8073" s="3" t="s">
        <v>218</v>
      </c>
      <c r="P8073" s="4">
        <v>23663.0</v>
      </c>
      <c r="Q8073" s="3" t="s">
        <v>132</v>
      </c>
      <c r="S8073" s="3" t="s">
        <v>29</v>
      </c>
    </row>
    <row r="8074">
      <c r="A8074" s="2">
        <v>42318.714895833335</v>
      </c>
      <c r="B8074" s="3">
        <v>24.0</v>
      </c>
      <c r="C8074" s="3" t="s">
        <v>7939</v>
      </c>
      <c r="D8074" s="3">
        <v>45.0</v>
      </c>
      <c r="E8074" s="3" t="s">
        <v>7993</v>
      </c>
      <c r="F8074" s="3">
        <v>1.0</v>
      </c>
      <c r="G8074" s="3">
        <v>4.0</v>
      </c>
      <c r="H8074" s="3" t="s">
        <v>3676</v>
      </c>
      <c r="I8074" s="3" t="s">
        <v>7941</v>
      </c>
      <c r="J8074" s="3" t="s">
        <v>1185</v>
      </c>
      <c r="K8074" s="3" t="s">
        <v>24</v>
      </c>
      <c r="L8074" s="3">
        <v>4.0</v>
      </c>
      <c r="M8074" s="3" t="s">
        <v>30</v>
      </c>
      <c r="N8074" s="3" t="s">
        <v>7997</v>
      </c>
      <c r="O8074" s="3" t="s">
        <v>89</v>
      </c>
      <c r="P8074" s="4">
        <v>23794.0</v>
      </c>
      <c r="Q8074" s="3" t="s">
        <v>228</v>
      </c>
      <c r="S8074" s="3" t="s">
        <v>34</v>
      </c>
    </row>
    <row r="8075">
      <c r="A8075" s="2">
        <v>42318.714895833335</v>
      </c>
      <c r="B8075" s="3">
        <v>24.0</v>
      </c>
      <c r="C8075" s="3" t="s">
        <v>7939</v>
      </c>
      <c r="D8075" s="3">
        <v>45.0</v>
      </c>
      <c r="E8075" s="3" t="s">
        <v>7993</v>
      </c>
      <c r="F8075" s="3">
        <v>1.0</v>
      </c>
      <c r="G8075" s="3">
        <v>4.0</v>
      </c>
      <c r="H8075" s="3" t="s">
        <v>3676</v>
      </c>
      <c r="I8075" s="3" t="s">
        <v>7941</v>
      </c>
      <c r="J8075" s="3" t="s">
        <v>1185</v>
      </c>
      <c r="K8075" s="3" t="s">
        <v>24</v>
      </c>
      <c r="L8075" s="3">
        <v>5.0</v>
      </c>
      <c r="M8075" s="3" t="s">
        <v>25</v>
      </c>
      <c r="N8075" s="3" t="s">
        <v>7998</v>
      </c>
      <c r="O8075" s="3" t="s">
        <v>1385</v>
      </c>
      <c r="P8075" s="4">
        <v>31570.0</v>
      </c>
      <c r="Q8075" s="3" t="s">
        <v>132</v>
      </c>
      <c r="S8075" s="3" t="s">
        <v>34</v>
      </c>
    </row>
    <row r="8076">
      <c r="A8076" s="2">
        <v>42318.714895833335</v>
      </c>
      <c r="B8076" s="3">
        <v>24.0</v>
      </c>
      <c r="C8076" s="3" t="s">
        <v>7939</v>
      </c>
      <c r="D8076" s="3">
        <v>45.0</v>
      </c>
      <c r="E8076" s="3" t="s">
        <v>7993</v>
      </c>
      <c r="F8076" s="3">
        <v>1.0</v>
      </c>
      <c r="G8076" s="3">
        <v>4.0</v>
      </c>
      <c r="H8076" s="3" t="s">
        <v>3676</v>
      </c>
      <c r="I8076" s="3" t="s">
        <v>7941</v>
      </c>
      <c r="J8076" s="3" t="s">
        <v>1185</v>
      </c>
      <c r="K8076" s="3" t="s">
        <v>24</v>
      </c>
      <c r="L8076" s="3">
        <v>6.0</v>
      </c>
      <c r="M8076" s="3" t="s">
        <v>30</v>
      </c>
      <c r="N8076" s="3" t="s">
        <v>7999</v>
      </c>
      <c r="O8076" s="3" t="s">
        <v>2444</v>
      </c>
      <c r="P8076" s="4">
        <v>26148.0</v>
      </c>
      <c r="Q8076" s="3" t="s">
        <v>189</v>
      </c>
      <c r="S8076" s="3" t="s">
        <v>34</v>
      </c>
    </row>
    <row r="8077">
      <c r="A8077" s="2">
        <v>42318.714895833335</v>
      </c>
      <c r="B8077" s="3">
        <v>24.0</v>
      </c>
      <c r="C8077" s="3" t="s">
        <v>7939</v>
      </c>
      <c r="D8077" s="3">
        <v>45.0</v>
      </c>
      <c r="E8077" s="3" t="s">
        <v>7993</v>
      </c>
      <c r="F8077" s="3">
        <v>1.0</v>
      </c>
      <c r="G8077" s="3">
        <v>4.0</v>
      </c>
      <c r="H8077" s="3" t="s">
        <v>3676</v>
      </c>
      <c r="I8077" s="3" t="s">
        <v>7941</v>
      </c>
      <c r="J8077" s="3" t="s">
        <v>1185</v>
      </c>
      <c r="K8077" s="3" t="s">
        <v>24</v>
      </c>
      <c r="L8077" s="3">
        <v>7.0</v>
      </c>
      <c r="M8077" s="3" t="s">
        <v>25</v>
      </c>
      <c r="N8077" s="3" t="s">
        <v>8000</v>
      </c>
      <c r="O8077" s="3" t="s">
        <v>613</v>
      </c>
      <c r="P8077" s="4">
        <v>28489.0</v>
      </c>
      <c r="Q8077" s="3" t="s">
        <v>1159</v>
      </c>
      <c r="S8077" s="3" t="s">
        <v>34</v>
      </c>
    </row>
    <row r="8078">
      <c r="A8078" s="2">
        <v>42318.714895833335</v>
      </c>
      <c r="B8078" s="3">
        <v>24.0</v>
      </c>
      <c r="C8078" s="3" t="s">
        <v>7939</v>
      </c>
      <c r="D8078" s="3">
        <v>45.0</v>
      </c>
      <c r="E8078" s="3" t="s">
        <v>7993</v>
      </c>
      <c r="F8078" s="3">
        <v>1.0</v>
      </c>
      <c r="G8078" s="3">
        <v>4.0</v>
      </c>
      <c r="H8078" s="3" t="s">
        <v>3676</v>
      </c>
      <c r="I8078" s="3" t="s">
        <v>7941</v>
      </c>
      <c r="J8078" s="3" t="s">
        <v>1185</v>
      </c>
      <c r="K8078" s="3" t="s">
        <v>24</v>
      </c>
      <c r="L8078" s="3">
        <v>8.0</v>
      </c>
      <c r="M8078" s="3" t="s">
        <v>30</v>
      </c>
      <c r="N8078" s="3" t="s">
        <v>8001</v>
      </c>
      <c r="O8078" s="3" t="s">
        <v>347</v>
      </c>
      <c r="P8078" s="4">
        <v>23074.0</v>
      </c>
      <c r="Q8078" s="3" t="s">
        <v>153</v>
      </c>
      <c r="S8078" s="3" t="s">
        <v>34</v>
      </c>
    </row>
    <row r="8079">
      <c r="A8079" s="2">
        <v>42318.714895833335</v>
      </c>
      <c r="B8079" s="3">
        <v>24.0</v>
      </c>
      <c r="C8079" s="3" t="s">
        <v>7939</v>
      </c>
      <c r="D8079" s="3">
        <v>45.0</v>
      </c>
      <c r="E8079" s="3" t="s">
        <v>7993</v>
      </c>
      <c r="F8079" s="3">
        <v>1.0</v>
      </c>
      <c r="G8079" s="3">
        <v>4.0</v>
      </c>
      <c r="H8079" s="3" t="s">
        <v>3676</v>
      </c>
      <c r="I8079" s="3" t="s">
        <v>7941</v>
      </c>
      <c r="J8079" s="3" t="s">
        <v>1185</v>
      </c>
      <c r="K8079" s="3" t="s">
        <v>24</v>
      </c>
      <c r="L8079" s="3">
        <v>9.0</v>
      </c>
      <c r="M8079" s="3" t="s">
        <v>25</v>
      </c>
      <c r="N8079" s="3" t="s">
        <v>8002</v>
      </c>
      <c r="O8079" s="3" t="s">
        <v>1346</v>
      </c>
      <c r="P8079" s="4">
        <v>28713.0</v>
      </c>
      <c r="Q8079" s="3" t="s">
        <v>55</v>
      </c>
      <c r="S8079" s="3" t="s">
        <v>34</v>
      </c>
    </row>
    <row r="8080">
      <c r="A8080" s="2">
        <v>42318.714895833335</v>
      </c>
      <c r="B8080" s="3">
        <v>24.0</v>
      </c>
      <c r="C8080" s="3" t="s">
        <v>7939</v>
      </c>
      <c r="D8080" s="3">
        <v>45.0</v>
      </c>
      <c r="E8080" s="3" t="s">
        <v>7993</v>
      </c>
      <c r="F8080" s="3">
        <v>1.0</v>
      </c>
      <c r="G8080" s="3">
        <v>4.0</v>
      </c>
      <c r="H8080" s="3" t="s">
        <v>3676</v>
      </c>
      <c r="I8080" s="3" t="s">
        <v>7941</v>
      </c>
      <c r="J8080" s="3" t="s">
        <v>1185</v>
      </c>
      <c r="K8080" s="3" t="s">
        <v>24</v>
      </c>
      <c r="L8080" s="3">
        <v>10.0</v>
      </c>
      <c r="M8080" s="3" t="s">
        <v>30</v>
      </c>
      <c r="N8080" s="3" t="s">
        <v>8003</v>
      </c>
      <c r="O8080" s="3" t="s">
        <v>57</v>
      </c>
      <c r="P8080" s="4">
        <v>23490.0</v>
      </c>
      <c r="Q8080" s="3" t="s">
        <v>132</v>
      </c>
      <c r="S8080" s="3" t="s">
        <v>34</v>
      </c>
    </row>
    <row r="8081">
      <c r="A8081" s="2">
        <v>42318.714895833335</v>
      </c>
      <c r="B8081" s="3">
        <v>24.0</v>
      </c>
      <c r="C8081" s="3" t="s">
        <v>7939</v>
      </c>
      <c r="D8081" s="3">
        <v>45.0</v>
      </c>
      <c r="E8081" s="3" t="s">
        <v>7993</v>
      </c>
      <c r="F8081" s="3">
        <v>1.0</v>
      </c>
      <c r="G8081" s="3">
        <v>4.0</v>
      </c>
      <c r="H8081" s="3" t="s">
        <v>3676</v>
      </c>
      <c r="I8081" s="3" t="s">
        <v>7941</v>
      </c>
      <c r="J8081" s="3" t="s">
        <v>1185</v>
      </c>
      <c r="K8081" s="3" t="s">
        <v>24</v>
      </c>
      <c r="L8081" s="3">
        <v>11.0</v>
      </c>
      <c r="M8081" s="3" t="s">
        <v>25</v>
      </c>
      <c r="N8081" s="3" t="s">
        <v>2948</v>
      </c>
      <c r="O8081" s="3" t="s">
        <v>8004</v>
      </c>
      <c r="P8081" s="4">
        <v>18055.0</v>
      </c>
      <c r="Q8081" s="3" t="s">
        <v>776</v>
      </c>
      <c r="S8081" s="3" t="s">
        <v>34</v>
      </c>
    </row>
    <row r="8082">
      <c r="A8082" s="2">
        <v>42318.714895833335</v>
      </c>
      <c r="B8082" s="3">
        <v>24.0</v>
      </c>
      <c r="C8082" s="3" t="s">
        <v>7939</v>
      </c>
      <c r="D8082" s="3">
        <v>45.0</v>
      </c>
      <c r="E8082" s="3" t="s">
        <v>7993</v>
      </c>
      <c r="F8082" s="3">
        <v>1.0</v>
      </c>
      <c r="G8082" s="3">
        <v>4.0</v>
      </c>
      <c r="H8082" s="3" t="s">
        <v>3676</v>
      </c>
      <c r="I8082" s="3" t="s">
        <v>7941</v>
      </c>
      <c r="J8082" s="3" t="s">
        <v>1185</v>
      </c>
      <c r="K8082" s="3" t="s">
        <v>24</v>
      </c>
      <c r="L8082" s="3">
        <v>12.0</v>
      </c>
      <c r="M8082" s="3" t="s">
        <v>30</v>
      </c>
      <c r="N8082" s="3" t="s">
        <v>8005</v>
      </c>
      <c r="O8082" s="3" t="s">
        <v>3401</v>
      </c>
      <c r="P8082" s="4">
        <v>15432.0</v>
      </c>
      <c r="Q8082" s="3" t="s">
        <v>96</v>
      </c>
      <c r="S8082" s="3" t="s">
        <v>34</v>
      </c>
    </row>
    <row r="8083">
      <c r="A8083" s="2">
        <v>42318.714895833335</v>
      </c>
      <c r="B8083" s="3">
        <v>24.0</v>
      </c>
      <c r="C8083" s="3" t="s">
        <v>7939</v>
      </c>
      <c r="D8083" s="3">
        <v>45.0</v>
      </c>
      <c r="E8083" s="3" t="s">
        <v>7993</v>
      </c>
      <c r="F8083" s="3">
        <v>1.0</v>
      </c>
      <c r="G8083" s="3">
        <v>4.0</v>
      </c>
      <c r="H8083" s="3" t="s">
        <v>3676</v>
      </c>
      <c r="I8083" s="3" t="s">
        <v>7941</v>
      </c>
      <c r="J8083" s="3" t="s">
        <v>1185</v>
      </c>
      <c r="K8083" s="3" t="s">
        <v>24</v>
      </c>
      <c r="L8083" s="3">
        <v>13.0</v>
      </c>
      <c r="M8083" s="3" t="s">
        <v>25</v>
      </c>
      <c r="N8083" s="3" t="s">
        <v>8006</v>
      </c>
      <c r="O8083" s="3" t="s">
        <v>127</v>
      </c>
      <c r="P8083" s="4">
        <v>17371.0</v>
      </c>
      <c r="Q8083" s="3" t="s">
        <v>169</v>
      </c>
      <c r="S8083" s="3" t="s">
        <v>34</v>
      </c>
    </row>
    <row r="8084">
      <c r="A8084" s="2">
        <v>42318.714895833335</v>
      </c>
      <c r="B8084" s="3">
        <v>24.0</v>
      </c>
      <c r="C8084" s="3" t="s">
        <v>7939</v>
      </c>
      <c r="D8084" s="3">
        <v>45.0</v>
      </c>
      <c r="E8084" s="3" t="s">
        <v>7993</v>
      </c>
      <c r="F8084" s="3">
        <v>1.0</v>
      </c>
      <c r="G8084" s="3">
        <v>4.0</v>
      </c>
      <c r="H8084" s="3" t="s">
        <v>3676</v>
      </c>
      <c r="I8084" s="3" t="s">
        <v>7941</v>
      </c>
      <c r="J8084" s="3" t="s">
        <v>1185</v>
      </c>
      <c r="K8084" s="3" t="s">
        <v>24</v>
      </c>
      <c r="L8084" s="3">
        <v>14.0</v>
      </c>
      <c r="M8084" s="3" t="s">
        <v>30</v>
      </c>
      <c r="N8084" s="3" t="s">
        <v>5170</v>
      </c>
      <c r="O8084" s="3" t="s">
        <v>2585</v>
      </c>
      <c r="P8084" s="4">
        <v>33079.0</v>
      </c>
      <c r="Q8084" s="3" t="s">
        <v>228</v>
      </c>
      <c r="S8084" s="3" t="s">
        <v>34</v>
      </c>
    </row>
    <row r="8085">
      <c r="A8085" s="2">
        <v>42318.714895833335</v>
      </c>
      <c r="B8085" s="3">
        <v>24.0</v>
      </c>
      <c r="C8085" s="3" t="s">
        <v>7939</v>
      </c>
      <c r="D8085" s="3">
        <v>45.0</v>
      </c>
      <c r="E8085" s="3" t="s">
        <v>7993</v>
      </c>
      <c r="F8085" s="3">
        <v>1.0</v>
      </c>
      <c r="G8085" s="3">
        <v>4.0</v>
      </c>
      <c r="H8085" s="3" t="s">
        <v>3676</v>
      </c>
      <c r="I8085" s="3" t="s">
        <v>7941</v>
      </c>
      <c r="J8085" s="3" t="s">
        <v>1185</v>
      </c>
      <c r="K8085" s="3" t="s">
        <v>24</v>
      </c>
      <c r="L8085" s="3">
        <v>15.0</v>
      </c>
      <c r="M8085" s="3" t="s">
        <v>25</v>
      </c>
      <c r="N8085" s="3" t="s">
        <v>8003</v>
      </c>
      <c r="O8085" s="3" t="s">
        <v>902</v>
      </c>
      <c r="P8085" s="4">
        <v>32499.0</v>
      </c>
      <c r="Q8085" s="3" t="s">
        <v>132</v>
      </c>
      <c r="S8085" s="3" t="s">
        <v>34</v>
      </c>
    </row>
    <row r="8086">
      <c r="A8086" s="2">
        <v>42318.714895833335</v>
      </c>
      <c r="B8086" s="3">
        <v>24.0</v>
      </c>
      <c r="C8086" s="3" t="s">
        <v>7939</v>
      </c>
      <c r="D8086" s="3">
        <v>45.0</v>
      </c>
      <c r="E8086" s="3" t="s">
        <v>7993</v>
      </c>
      <c r="F8086" s="3">
        <v>1.0</v>
      </c>
      <c r="G8086" s="3">
        <v>4.0</v>
      </c>
      <c r="H8086" s="3" t="s">
        <v>3676</v>
      </c>
      <c r="I8086" s="3" t="s">
        <v>7941</v>
      </c>
      <c r="J8086" s="3" t="s">
        <v>1185</v>
      </c>
      <c r="K8086" s="3" t="s">
        <v>24</v>
      </c>
      <c r="L8086" s="3">
        <v>16.0</v>
      </c>
      <c r="M8086" s="3" t="s">
        <v>30</v>
      </c>
      <c r="N8086" s="3" t="s">
        <v>199</v>
      </c>
      <c r="O8086" s="3" t="s">
        <v>2438</v>
      </c>
      <c r="P8086" s="4">
        <v>33310.0</v>
      </c>
      <c r="Q8086" s="3" t="s">
        <v>132</v>
      </c>
      <c r="S8086" s="3" t="s">
        <v>34</v>
      </c>
    </row>
    <row r="8087">
      <c r="A8087" s="2">
        <v>42318.714895833335</v>
      </c>
      <c r="B8087" s="3">
        <v>24.0</v>
      </c>
      <c r="C8087" s="3" t="s">
        <v>7939</v>
      </c>
      <c r="D8087" s="3">
        <v>45.0</v>
      </c>
      <c r="E8087" s="3" t="s">
        <v>7993</v>
      </c>
      <c r="F8087" s="3">
        <v>1.0</v>
      </c>
      <c r="G8087" s="3">
        <v>4.0</v>
      </c>
      <c r="H8087" s="3" t="s">
        <v>3676</v>
      </c>
      <c r="I8087" s="3" t="s">
        <v>7941</v>
      </c>
      <c r="J8087" s="3" t="s">
        <v>1185</v>
      </c>
      <c r="K8087" s="3" t="s">
        <v>24</v>
      </c>
      <c r="L8087" s="3">
        <v>17.0</v>
      </c>
      <c r="M8087" s="3" t="s">
        <v>25</v>
      </c>
      <c r="N8087" s="3" t="s">
        <v>8007</v>
      </c>
      <c r="O8087" s="3" t="s">
        <v>59</v>
      </c>
      <c r="P8087" s="4">
        <v>17403.0</v>
      </c>
      <c r="Q8087" s="3" t="s">
        <v>209</v>
      </c>
      <c r="S8087" s="3" t="s">
        <v>34</v>
      </c>
    </row>
    <row r="8088">
      <c r="A8088" s="2">
        <v>42318.714895833335</v>
      </c>
      <c r="B8088" s="3">
        <v>24.0</v>
      </c>
      <c r="C8088" s="3" t="s">
        <v>7939</v>
      </c>
      <c r="D8088" s="3">
        <v>45.0</v>
      </c>
      <c r="E8088" s="3" t="s">
        <v>7993</v>
      </c>
      <c r="F8088" s="3">
        <v>1.0</v>
      </c>
      <c r="G8088" s="3">
        <v>4.0</v>
      </c>
      <c r="H8088" s="3" t="s">
        <v>3676</v>
      </c>
      <c r="I8088" s="3" t="s">
        <v>7941</v>
      </c>
      <c r="J8088" s="3" t="s">
        <v>1185</v>
      </c>
      <c r="K8088" s="3" t="s">
        <v>24</v>
      </c>
      <c r="L8088" s="3">
        <v>18.0</v>
      </c>
      <c r="M8088" s="3" t="s">
        <v>30</v>
      </c>
      <c r="N8088" s="3" t="s">
        <v>8008</v>
      </c>
      <c r="O8088" s="3" t="s">
        <v>746</v>
      </c>
      <c r="P8088" s="4">
        <v>28331.0</v>
      </c>
      <c r="Q8088" s="3" t="s">
        <v>132</v>
      </c>
      <c r="S8088" s="3" t="s">
        <v>34</v>
      </c>
    </row>
    <row r="8089">
      <c r="A8089" s="2">
        <v>42318.714895833335</v>
      </c>
      <c r="B8089" s="3">
        <v>24.0</v>
      </c>
      <c r="C8089" s="3" t="s">
        <v>7939</v>
      </c>
      <c r="D8089" s="3">
        <v>45.0</v>
      </c>
      <c r="E8089" s="3" t="s">
        <v>7993</v>
      </c>
      <c r="F8089" s="3">
        <v>1.0</v>
      </c>
      <c r="G8089" s="3">
        <v>4.0</v>
      </c>
      <c r="H8089" s="3" t="s">
        <v>3676</v>
      </c>
      <c r="I8089" s="3" t="s">
        <v>7941</v>
      </c>
      <c r="J8089" s="3" t="s">
        <v>1185</v>
      </c>
      <c r="K8089" s="3" t="s">
        <v>24</v>
      </c>
      <c r="L8089" s="3">
        <v>19.0</v>
      </c>
      <c r="M8089" s="3" t="s">
        <v>25</v>
      </c>
      <c r="N8089" s="3" t="s">
        <v>7787</v>
      </c>
      <c r="O8089" s="3" t="s">
        <v>237</v>
      </c>
      <c r="P8089" s="4">
        <v>22164.0</v>
      </c>
      <c r="Q8089" s="3" t="s">
        <v>169</v>
      </c>
      <c r="S8089" s="3" t="s">
        <v>34</v>
      </c>
    </row>
    <row r="8090">
      <c r="A8090" s="2">
        <v>42318.714895833335</v>
      </c>
      <c r="B8090" s="3">
        <v>24.0</v>
      </c>
      <c r="C8090" s="3" t="s">
        <v>7939</v>
      </c>
      <c r="D8090" s="3">
        <v>45.0</v>
      </c>
      <c r="E8090" s="3" t="s">
        <v>7993</v>
      </c>
      <c r="F8090" s="3">
        <v>1.0</v>
      </c>
      <c r="G8090" s="3">
        <v>4.0</v>
      </c>
      <c r="H8090" s="3" t="s">
        <v>3676</v>
      </c>
      <c r="I8090" s="3" t="s">
        <v>7941</v>
      </c>
      <c r="J8090" s="3" t="s">
        <v>1185</v>
      </c>
      <c r="K8090" s="3" t="s">
        <v>24</v>
      </c>
      <c r="L8090" s="3">
        <v>20.0</v>
      </c>
      <c r="M8090" s="3" t="s">
        <v>30</v>
      </c>
      <c r="N8090" s="3" t="s">
        <v>835</v>
      </c>
      <c r="O8090" s="3" t="s">
        <v>1027</v>
      </c>
      <c r="P8090" s="4">
        <v>31294.0</v>
      </c>
      <c r="Q8090" s="3" t="s">
        <v>132</v>
      </c>
      <c r="S8090" s="3" t="s">
        <v>34</v>
      </c>
    </row>
    <row r="8091">
      <c r="A8091" s="2">
        <v>42318.714895833335</v>
      </c>
      <c r="B8091" s="3">
        <v>24.0</v>
      </c>
      <c r="C8091" s="3" t="s">
        <v>7939</v>
      </c>
      <c r="D8091" s="3">
        <v>45.0</v>
      </c>
      <c r="E8091" s="3" t="s">
        <v>7993</v>
      </c>
      <c r="F8091" s="3">
        <v>1.0</v>
      </c>
      <c r="G8091" s="3">
        <v>4.0</v>
      </c>
      <c r="H8091" s="3" t="s">
        <v>3676</v>
      </c>
      <c r="I8091" s="3" t="s">
        <v>7941</v>
      </c>
      <c r="J8091" s="3" t="s">
        <v>1185</v>
      </c>
      <c r="K8091" s="3" t="s">
        <v>24</v>
      </c>
      <c r="L8091" s="3">
        <v>21.0</v>
      </c>
      <c r="M8091" s="3" t="s">
        <v>25</v>
      </c>
      <c r="N8091" s="3" t="s">
        <v>3864</v>
      </c>
      <c r="O8091" s="3" t="s">
        <v>3702</v>
      </c>
      <c r="P8091" s="4">
        <v>22001.0</v>
      </c>
      <c r="Q8091" s="3" t="s">
        <v>352</v>
      </c>
      <c r="S8091" s="3" t="s">
        <v>34</v>
      </c>
    </row>
    <row r="8092">
      <c r="A8092" s="2">
        <v>42318.714895833335</v>
      </c>
      <c r="B8092" s="3">
        <v>24.0</v>
      </c>
      <c r="C8092" s="3" t="s">
        <v>7939</v>
      </c>
      <c r="D8092" s="3">
        <v>45.0</v>
      </c>
      <c r="E8092" s="3" t="s">
        <v>7993</v>
      </c>
      <c r="F8092" s="3">
        <v>1.0</v>
      </c>
      <c r="G8092" s="3">
        <v>4.0</v>
      </c>
      <c r="H8092" s="3" t="s">
        <v>3676</v>
      </c>
      <c r="I8092" s="3" t="s">
        <v>7941</v>
      </c>
      <c r="J8092" s="3" t="s">
        <v>1185</v>
      </c>
      <c r="K8092" s="3" t="s">
        <v>24</v>
      </c>
      <c r="L8092" s="3">
        <v>22.0</v>
      </c>
      <c r="M8092" s="3" t="s">
        <v>30</v>
      </c>
      <c r="N8092" s="3" t="s">
        <v>8009</v>
      </c>
      <c r="O8092" s="3" t="s">
        <v>171</v>
      </c>
      <c r="P8092" s="4">
        <v>19582.0</v>
      </c>
      <c r="Q8092" s="3" t="s">
        <v>113</v>
      </c>
      <c r="S8092" s="3" t="s">
        <v>34</v>
      </c>
    </row>
    <row r="8093">
      <c r="A8093" s="2">
        <v>42318.714895833335</v>
      </c>
      <c r="B8093" s="3">
        <v>24.0</v>
      </c>
      <c r="C8093" s="3" t="s">
        <v>7939</v>
      </c>
      <c r="D8093" s="3">
        <v>18.0</v>
      </c>
      <c r="E8093" s="3" t="s">
        <v>7940</v>
      </c>
      <c r="F8093" s="3">
        <v>2.0</v>
      </c>
      <c r="G8093" s="3">
        <v>2.0</v>
      </c>
      <c r="H8093" s="3" t="s">
        <v>3079</v>
      </c>
      <c r="I8093" s="3" t="s">
        <v>4247</v>
      </c>
      <c r="J8093" s="3" t="s">
        <v>1412</v>
      </c>
      <c r="K8093" s="3" t="s">
        <v>24</v>
      </c>
      <c r="L8093" s="3">
        <v>1.0</v>
      </c>
      <c r="M8093" s="3" t="s">
        <v>25</v>
      </c>
      <c r="N8093" s="3" t="s">
        <v>8010</v>
      </c>
      <c r="O8093" s="3" t="s">
        <v>91</v>
      </c>
      <c r="P8093" s="4">
        <v>20241.0</v>
      </c>
      <c r="Q8093" s="3" t="s">
        <v>49</v>
      </c>
      <c r="S8093" s="3" t="s">
        <v>34</v>
      </c>
    </row>
    <row r="8094">
      <c r="A8094" s="2">
        <v>42318.714895833335</v>
      </c>
      <c r="B8094" s="3">
        <v>24.0</v>
      </c>
      <c r="C8094" s="3" t="s">
        <v>7939</v>
      </c>
      <c r="D8094" s="3">
        <v>18.0</v>
      </c>
      <c r="E8094" s="3" t="s">
        <v>7940</v>
      </c>
      <c r="F8094" s="3">
        <v>2.0</v>
      </c>
      <c r="G8094" s="3">
        <v>2.0</v>
      </c>
      <c r="H8094" s="3" t="s">
        <v>3079</v>
      </c>
      <c r="I8094" s="3" t="s">
        <v>4247</v>
      </c>
      <c r="J8094" s="3" t="s">
        <v>1412</v>
      </c>
      <c r="K8094" s="3" t="s">
        <v>24</v>
      </c>
      <c r="L8094" s="3">
        <v>2.0</v>
      </c>
      <c r="M8094" s="3" t="s">
        <v>30</v>
      </c>
      <c r="N8094" s="3" t="s">
        <v>6186</v>
      </c>
      <c r="O8094" s="3" t="s">
        <v>163</v>
      </c>
      <c r="P8094" s="4">
        <v>26598.0</v>
      </c>
      <c r="Q8094" s="3" t="s">
        <v>115</v>
      </c>
      <c r="S8094" s="3" t="s">
        <v>34</v>
      </c>
    </row>
    <row r="8095">
      <c r="A8095" s="2">
        <v>42318.714895833335</v>
      </c>
      <c r="B8095" s="3">
        <v>24.0</v>
      </c>
      <c r="C8095" s="3" t="s">
        <v>7939</v>
      </c>
      <c r="D8095" s="3">
        <v>18.0</v>
      </c>
      <c r="E8095" s="3" t="s">
        <v>7940</v>
      </c>
      <c r="F8095" s="3">
        <v>2.0</v>
      </c>
      <c r="G8095" s="3">
        <v>2.0</v>
      </c>
      <c r="H8095" s="3" t="s">
        <v>3079</v>
      </c>
      <c r="I8095" s="3" t="s">
        <v>4247</v>
      </c>
      <c r="J8095" s="3" t="s">
        <v>1412</v>
      </c>
      <c r="K8095" s="3" t="s">
        <v>24</v>
      </c>
      <c r="L8095" s="3">
        <v>3.0</v>
      </c>
      <c r="M8095" s="3" t="s">
        <v>25</v>
      </c>
      <c r="N8095" s="3" t="s">
        <v>8011</v>
      </c>
      <c r="O8095" s="3" t="s">
        <v>2961</v>
      </c>
      <c r="P8095" s="4">
        <v>32433.0</v>
      </c>
      <c r="Q8095" s="3" t="s">
        <v>55</v>
      </c>
      <c r="S8095" s="3" t="s">
        <v>34</v>
      </c>
    </row>
    <row r="8096">
      <c r="A8096" s="2">
        <v>42318.714895833335</v>
      </c>
      <c r="B8096" s="3">
        <v>24.0</v>
      </c>
      <c r="C8096" s="3" t="s">
        <v>7939</v>
      </c>
      <c r="D8096" s="3">
        <v>18.0</v>
      </c>
      <c r="E8096" s="3" t="s">
        <v>7940</v>
      </c>
      <c r="F8096" s="3">
        <v>2.0</v>
      </c>
      <c r="G8096" s="3">
        <v>2.0</v>
      </c>
      <c r="H8096" s="3" t="s">
        <v>3079</v>
      </c>
      <c r="I8096" s="3" t="s">
        <v>4247</v>
      </c>
      <c r="J8096" s="3" t="s">
        <v>1412</v>
      </c>
      <c r="K8096" s="3" t="s">
        <v>24</v>
      </c>
      <c r="L8096" s="3">
        <v>4.0</v>
      </c>
      <c r="M8096" s="3" t="s">
        <v>30</v>
      </c>
      <c r="N8096" s="3" t="s">
        <v>2517</v>
      </c>
      <c r="O8096" s="3" t="s">
        <v>89</v>
      </c>
      <c r="P8096" s="4">
        <v>21317.0</v>
      </c>
      <c r="Q8096" s="3" t="s">
        <v>132</v>
      </c>
      <c r="S8096" s="3" t="s">
        <v>34</v>
      </c>
    </row>
    <row r="8097">
      <c r="A8097" s="2">
        <v>42318.714895833335</v>
      </c>
      <c r="B8097" s="3">
        <v>24.0</v>
      </c>
      <c r="C8097" s="3" t="s">
        <v>7939</v>
      </c>
      <c r="D8097" s="3">
        <v>18.0</v>
      </c>
      <c r="E8097" s="3" t="s">
        <v>7940</v>
      </c>
      <c r="F8097" s="3">
        <v>2.0</v>
      </c>
      <c r="G8097" s="3">
        <v>2.0</v>
      </c>
      <c r="H8097" s="3" t="s">
        <v>3079</v>
      </c>
      <c r="I8097" s="3" t="s">
        <v>4247</v>
      </c>
      <c r="J8097" s="3" t="s">
        <v>1412</v>
      </c>
      <c r="K8097" s="3" t="s">
        <v>24</v>
      </c>
      <c r="L8097" s="3">
        <v>5.0</v>
      </c>
      <c r="M8097" s="3" t="s">
        <v>25</v>
      </c>
      <c r="N8097" s="3" t="s">
        <v>5864</v>
      </c>
      <c r="O8097" s="3" t="s">
        <v>69</v>
      </c>
      <c r="P8097" s="4">
        <v>20583.0</v>
      </c>
      <c r="Q8097" s="3" t="s">
        <v>132</v>
      </c>
      <c r="S8097" s="3" t="s">
        <v>34</v>
      </c>
    </row>
    <row r="8098">
      <c r="A8098" s="2">
        <v>42318.714895833335</v>
      </c>
      <c r="B8098" s="3">
        <v>24.0</v>
      </c>
      <c r="C8098" s="3" t="s">
        <v>7939</v>
      </c>
      <c r="D8098" s="3">
        <v>18.0</v>
      </c>
      <c r="E8098" s="3" t="s">
        <v>7940</v>
      </c>
      <c r="F8098" s="3">
        <v>2.0</v>
      </c>
      <c r="G8098" s="3">
        <v>2.0</v>
      </c>
      <c r="H8098" s="3" t="s">
        <v>3079</v>
      </c>
      <c r="I8098" s="3" t="s">
        <v>4247</v>
      </c>
      <c r="J8098" s="3" t="s">
        <v>1412</v>
      </c>
      <c r="K8098" s="3" t="s">
        <v>24</v>
      </c>
      <c r="L8098" s="3">
        <v>6.0</v>
      </c>
      <c r="M8098" s="3" t="s">
        <v>30</v>
      </c>
      <c r="N8098" s="3" t="s">
        <v>8012</v>
      </c>
      <c r="O8098" s="3" t="s">
        <v>547</v>
      </c>
      <c r="P8098" s="4">
        <v>33107.0</v>
      </c>
      <c r="Q8098" s="3" t="s">
        <v>115</v>
      </c>
      <c r="S8098" s="3" t="s">
        <v>34</v>
      </c>
    </row>
    <row r="8099">
      <c r="A8099" s="2">
        <v>42318.714895833335</v>
      </c>
      <c r="B8099" s="3">
        <v>24.0</v>
      </c>
      <c r="C8099" s="3" t="s">
        <v>7939</v>
      </c>
      <c r="D8099" s="3">
        <v>18.0</v>
      </c>
      <c r="E8099" s="3" t="s">
        <v>7940</v>
      </c>
      <c r="F8099" s="3">
        <v>2.0</v>
      </c>
      <c r="G8099" s="3">
        <v>2.0</v>
      </c>
      <c r="H8099" s="3" t="s">
        <v>3079</v>
      </c>
      <c r="I8099" s="3" t="s">
        <v>4247</v>
      </c>
      <c r="J8099" s="3" t="s">
        <v>1412</v>
      </c>
      <c r="K8099" s="3" t="s">
        <v>24</v>
      </c>
      <c r="L8099" s="3">
        <v>7.0</v>
      </c>
      <c r="M8099" s="3" t="s">
        <v>25</v>
      </c>
      <c r="N8099" s="3" t="s">
        <v>8013</v>
      </c>
      <c r="O8099" s="3" t="s">
        <v>417</v>
      </c>
      <c r="P8099" s="4">
        <v>18543.0</v>
      </c>
      <c r="Q8099" s="3" t="s">
        <v>96</v>
      </c>
      <c r="S8099" s="3" t="s">
        <v>34</v>
      </c>
    </row>
    <row r="8100">
      <c r="A8100" s="2">
        <v>42318.714895833335</v>
      </c>
      <c r="B8100" s="3">
        <v>24.0</v>
      </c>
      <c r="C8100" s="3" t="s">
        <v>7939</v>
      </c>
      <c r="D8100" s="3">
        <v>18.0</v>
      </c>
      <c r="E8100" s="3" t="s">
        <v>7940</v>
      </c>
      <c r="F8100" s="3">
        <v>2.0</v>
      </c>
      <c r="G8100" s="3">
        <v>2.0</v>
      </c>
      <c r="H8100" s="3" t="s">
        <v>3079</v>
      </c>
      <c r="I8100" s="3" t="s">
        <v>4247</v>
      </c>
      <c r="J8100" s="3" t="s">
        <v>1412</v>
      </c>
      <c r="K8100" s="3" t="s">
        <v>24</v>
      </c>
      <c r="L8100" s="3">
        <v>8.0</v>
      </c>
      <c r="M8100" s="3" t="s">
        <v>30</v>
      </c>
      <c r="N8100" s="3" t="s">
        <v>7787</v>
      </c>
      <c r="O8100" s="3" t="s">
        <v>307</v>
      </c>
      <c r="P8100" s="4">
        <v>15829.0</v>
      </c>
      <c r="Q8100" s="3" t="s">
        <v>86</v>
      </c>
      <c r="S8100" s="3" t="s">
        <v>34</v>
      </c>
    </row>
    <row r="8101">
      <c r="A8101" s="2">
        <v>42318.714895833335</v>
      </c>
      <c r="B8101" s="3">
        <v>24.0</v>
      </c>
      <c r="C8101" s="3" t="s">
        <v>7939</v>
      </c>
      <c r="D8101" s="3">
        <v>18.0</v>
      </c>
      <c r="E8101" s="3" t="s">
        <v>7940</v>
      </c>
      <c r="F8101" s="3">
        <v>2.0</v>
      </c>
      <c r="G8101" s="3">
        <v>2.0</v>
      </c>
      <c r="H8101" s="3" t="s">
        <v>3079</v>
      </c>
      <c r="I8101" s="3" t="s">
        <v>4247</v>
      </c>
      <c r="J8101" s="3" t="s">
        <v>1412</v>
      </c>
      <c r="K8101" s="3" t="s">
        <v>24</v>
      </c>
      <c r="L8101" s="3">
        <v>9.0</v>
      </c>
      <c r="M8101" s="3" t="s">
        <v>25</v>
      </c>
      <c r="N8101" s="3" t="s">
        <v>7787</v>
      </c>
      <c r="O8101" s="3" t="s">
        <v>1234</v>
      </c>
      <c r="P8101" s="4">
        <v>15881.0</v>
      </c>
      <c r="Q8101" s="3" t="s">
        <v>86</v>
      </c>
      <c r="S8101" s="3" t="s">
        <v>34</v>
      </c>
    </row>
    <row r="8102">
      <c r="A8102" s="2">
        <v>42318.714895833335</v>
      </c>
      <c r="B8102" s="3">
        <v>24.0</v>
      </c>
      <c r="C8102" s="3" t="s">
        <v>7939</v>
      </c>
      <c r="D8102" s="3">
        <v>18.0</v>
      </c>
      <c r="E8102" s="3" t="s">
        <v>7940</v>
      </c>
      <c r="F8102" s="3">
        <v>2.0</v>
      </c>
      <c r="G8102" s="3">
        <v>2.0</v>
      </c>
      <c r="H8102" s="3" t="s">
        <v>3079</v>
      </c>
      <c r="I8102" s="3" t="s">
        <v>4247</v>
      </c>
      <c r="J8102" s="3" t="s">
        <v>1412</v>
      </c>
      <c r="K8102" s="3" t="s">
        <v>24</v>
      </c>
      <c r="L8102" s="3">
        <v>10.0</v>
      </c>
      <c r="M8102" s="3" t="s">
        <v>30</v>
      </c>
      <c r="N8102" s="3" t="s">
        <v>6860</v>
      </c>
      <c r="O8102" s="3" t="s">
        <v>8014</v>
      </c>
      <c r="P8102" s="4">
        <v>18120.0</v>
      </c>
      <c r="Q8102" s="3" t="s">
        <v>105</v>
      </c>
      <c r="S8102" s="3" t="s">
        <v>34</v>
      </c>
    </row>
    <row r="8103">
      <c r="A8103" s="2">
        <v>42318.714895833335</v>
      </c>
      <c r="B8103" s="3">
        <v>24.0</v>
      </c>
      <c r="C8103" s="3" t="s">
        <v>7939</v>
      </c>
      <c r="D8103" s="3">
        <v>18.0</v>
      </c>
      <c r="E8103" s="3" t="s">
        <v>7940</v>
      </c>
      <c r="F8103" s="3">
        <v>2.0</v>
      </c>
      <c r="G8103" s="3">
        <v>2.0</v>
      </c>
      <c r="H8103" s="3" t="s">
        <v>3079</v>
      </c>
      <c r="I8103" s="3" t="s">
        <v>4247</v>
      </c>
      <c r="J8103" s="3" t="s">
        <v>1412</v>
      </c>
      <c r="K8103" s="3" t="s">
        <v>24</v>
      </c>
      <c r="L8103" s="3">
        <v>11.0</v>
      </c>
      <c r="M8103" s="3" t="s">
        <v>25</v>
      </c>
      <c r="N8103" s="3" t="s">
        <v>8015</v>
      </c>
      <c r="O8103" s="3" t="s">
        <v>4974</v>
      </c>
      <c r="P8103" s="4">
        <v>26034.0</v>
      </c>
      <c r="Q8103" s="3" t="s">
        <v>132</v>
      </c>
      <c r="S8103" s="3" t="s">
        <v>34</v>
      </c>
    </row>
    <row r="8104">
      <c r="A8104" s="2">
        <v>42318.714895833335</v>
      </c>
      <c r="B8104" s="3">
        <v>24.0</v>
      </c>
      <c r="C8104" s="3" t="s">
        <v>7939</v>
      </c>
      <c r="D8104" s="3">
        <v>28.0</v>
      </c>
      <c r="E8104" s="3" t="s">
        <v>7950</v>
      </c>
      <c r="F8104" s="3">
        <v>2.0</v>
      </c>
      <c r="G8104" s="3">
        <v>2.0</v>
      </c>
      <c r="H8104" s="3" t="s">
        <v>3079</v>
      </c>
      <c r="I8104" s="3" t="s">
        <v>4247</v>
      </c>
      <c r="J8104" s="3" t="s">
        <v>1412</v>
      </c>
      <c r="K8104" s="3" t="s">
        <v>24</v>
      </c>
      <c r="L8104" s="3">
        <v>1.0</v>
      </c>
      <c r="M8104" s="3" t="s">
        <v>25</v>
      </c>
      <c r="N8104" s="3" t="s">
        <v>8016</v>
      </c>
      <c r="O8104" s="3" t="s">
        <v>1468</v>
      </c>
      <c r="P8104" s="4">
        <v>31393.0</v>
      </c>
      <c r="Q8104" s="3" t="s">
        <v>40</v>
      </c>
      <c r="S8104" s="3" t="s">
        <v>34</v>
      </c>
    </row>
    <row r="8105">
      <c r="A8105" s="2">
        <v>42318.714895833335</v>
      </c>
      <c r="B8105" s="3">
        <v>24.0</v>
      </c>
      <c r="C8105" s="3" t="s">
        <v>7939</v>
      </c>
      <c r="D8105" s="3">
        <v>28.0</v>
      </c>
      <c r="E8105" s="3" t="s">
        <v>7950</v>
      </c>
      <c r="F8105" s="3">
        <v>2.0</v>
      </c>
      <c r="G8105" s="3">
        <v>2.0</v>
      </c>
      <c r="H8105" s="3" t="s">
        <v>3079</v>
      </c>
      <c r="I8105" s="3" t="s">
        <v>4247</v>
      </c>
      <c r="J8105" s="3" t="s">
        <v>1412</v>
      </c>
      <c r="K8105" s="3" t="s">
        <v>24</v>
      </c>
      <c r="L8105" s="3">
        <v>2.0</v>
      </c>
      <c r="M8105" s="3" t="s">
        <v>30</v>
      </c>
      <c r="N8105" s="3" t="s">
        <v>835</v>
      </c>
      <c r="O8105" s="3" t="s">
        <v>1723</v>
      </c>
      <c r="P8105" s="4">
        <v>15967.0</v>
      </c>
      <c r="Q8105" s="3" t="s">
        <v>49</v>
      </c>
      <c r="S8105" s="3" t="s">
        <v>34</v>
      </c>
    </row>
    <row r="8106">
      <c r="A8106" s="2">
        <v>42318.714895833335</v>
      </c>
      <c r="B8106" s="3">
        <v>24.0</v>
      </c>
      <c r="C8106" s="3" t="s">
        <v>7939</v>
      </c>
      <c r="D8106" s="3">
        <v>28.0</v>
      </c>
      <c r="E8106" s="3" t="s">
        <v>7950</v>
      </c>
      <c r="F8106" s="3">
        <v>2.0</v>
      </c>
      <c r="G8106" s="3">
        <v>2.0</v>
      </c>
      <c r="H8106" s="3" t="s">
        <v>3079</v>
      </c>
      <c r="I8106" s="3" t="s">
        <v>4247</v>
      </c>
      <c r="J8106" s="3" t="s">
        <v>1412</v>
      </c>
      <c r="K8106" s="3" t="s">
        <v>272</v>
      </c>
      <c r="L8106" s="3">
        <v>3.0</v>
      </c>
      <c r="M8106" s="3" t="s">
        <v>25</v>
      </c>
      <c r="N8106" s="3" t="s">
        <v>8017</v>
      </c>
      <c r="O8106" s="3" t="s">
        <v>297</v>
      </c>
      <c r="P8106" s="4">
        <v>24418.0</v>
      </c>
      <c r="Q8106" s="3" t="s">
        <v>33</v>
      </c>
      <c r="S8106" s="3" t="s">
        <v>34</v>
      </c>
    </row>
    <row r="8107">
      <c r="A8107" s="2">
        <v>42318.714895833335</v>
      </c>
      <c r="B8107" s="3">
        <v>24.0</v>
      </c>
      <c r="C8107" s="3" t="s">
        <v>7939</v>
      </c>
      <c r="D8107" s="3">
        <v>28.0</v>
      </c>
      <c r="E8107" s="3" t="s">
        <v>7950</v>
      </c>
      <c r="F8107" s="3">
        <v>2.0</v>
      </c>
      <c r="G8107" s="3">
        <v>2.0</v>
      </c>
      <c r="H8107" s="3" t="s">
        <v>3079</v>
      </c>
      <c r="I8107" s="3" t="s">
        <v>4247</v>
      </c>
      <c r="J8107" s="3" t="s">
        <v>1412</v>
      </c>
      <c r="K8107" s="3" t="s">
        <v>24</v>
      </c>
      <c r="L8107" s="3">
        <v>4.0</v>
      </c>
      <c r="M8107" s="3" t="s">
        <v>30</v>
      </c>
      <c r="N8107" s="3" t="s">
        <v>8018</v>
      </c>
      <c r="O8107" s="3" t="s">
        <v>8019</v>
      </c>
      <c r="P8107" s="4">
        <v>23453.0</v>
      </c>
      <c r="Q8107" s="3" t="s">
        <v>60</v>
      </c>
      <c r="S8107" s="3" t="s">
        <v>34</v>
      </c>
    </row>
    <row r="8108">
      <c r="A8108" s="2">
        <v>42318.714895833335</v>
      </c>
      <c r="B8108" s="3">
        <v>24.0</v>
      </c>
      <c r="C8108" s="3" t="s">
        <v>7939</v>
      </c>
      <c r="D8108" s="3">
        <v>28.0</v>
      </c>
      <c r="E8108" s="3" t="s">
        <v>7950</v>
      </c>
      <c r="F8108" s="3">
        <v>2.0</v>
      </c>
      <c r="G8108" s="3">
        <v>2.0</v>
      </c>
      <c r="H8108" s="3" t="s">
        <v>3079</v>
      </c>
      <c r="I8108" s="3" t="s">
        <v>4247</v>
      </c>
      <c r="J8108" s="3" t="s">
        <v>1412</v>
      </c>
      <c r="K8108" s="3" t="s">
        <v>24</v>
      </c>
      <c r="L8108" s="3">
        <v>5.0</v>
      </c>
      <c r="M8108" s="3" t="s">
        <v>25</v>
      </c>
      <c r="N8108" s="3" t="s">
        <v>229</v>
      </c>
      <c r="O8108" s="3" t="s">
        <v>384</v>
      </c>
      <c r="P8108" s="4">
        <v>32345.0</v>
      </c>
      <c r="Q8108" s="3" t="s">
        <v>40</v>
      </c>
      <c r="S8108" s="3" t="s">
        <v>34</v>
      </c>
    </row>
    <row r="8109">
      <c r="A8109" s="2">
        <v>42318.714895833335</v>
      </c>
      <c r="B8109" s="3">
        <v>24.0</v>
      </c>
      <c r="C8109" s="3" t="s">
        <v>7939</v>
      </c>
      <c r="D8109" s="3">
        <v>28.0</v>
      </c>
      <c r="E8109" s="3" t="s">
        <v>7950</v>
      </c>
      <c r="F8109" s="3">
        <v>2.0</v>
      </c>
      <c r="G8109" s="3">
        <v>2.0</v>
      </c>
      <c r="H8109" s="3" t="s">
        <v>3079</v>
      </c>
      <c r="I8109" s="3" t="s">
        <v>4247</v>
      </c>
      <c r="J8109" s="3" t="s">
        <v>1412</v>
      </c>
      <c r="K8109" s="3" t="s">
        <v>24</v>
      </c>
      <c r="L8109" s="3">
        <v>6.0</v>
      </c>
      <c r="M8109" s="3" t="s">
        <v>30</v>
      </c>
      <c r="N8109" s="3" t="s">
        <v>6759</v>
      </c>
      <c r="O8109" s="3" t="s">
        <v>8020</v>
      </c>
      <c r="P8109" s="4">
        <v>35490.0</v>
      </c>
      <c r="Q8109" s="3" t="s">
        <v>191</v>
      </c>
      <c r="S8109" s="3" t="s">
        <v>34</v>
      </c>
    </row>
    <row r="8110">
      <c r="A8110" s="2">
        <v>42318.714895833335</v>
      </c>
      <c r="B8110" s="3">
        <v>24.0</v>
      </c>
      <c r="C8110" s="3" t="s">
        <v>7939</v>
      </c>
      <c r="D8110" s="3">
        <v>28.0</v>
      </c>
      <c r="E8110" s="3" t="s">
        <v>7950</v>
      </c>
      <c r="F8110" s="3">
        <v>2.0</v>
      </c>
      <c r="G8110" s="3">
        <v>2.0</v>
      </c>
      <c r="H8110" s="3" t="s">
        <v>3079</v>
      </c>
      <c r="I8110" s="3" t="s">
        <v>4247</v>
      </c>
      <c r="J8110" s="3" t="s">
        <v>1412</v>
      </c>
      <c r="K8110" s="3" t="s">
        <v>24</v>
      </c>
      <c r="L8110" s="3">
        <v>7.0</v>
      </c>
      <c r="M8110" s="3" t="s">
        <v>25</v>
      </c>
      <c r="N8110" s="3" t="s">
        <v>8021</v>
      </c>
      <c r="O8110" s="3" t="s">
        <v>767</v>
      </c>
      <c r="P8110" s="4">
        <v>30238.0</v>
      </c>
      <c r="Q8110" s="3" t="s">
        <v>132</v>
      </c>
      <c r="S8110" s="3" t="s">
        <v>34</v>
      </c>
    </row>
    <row r="8111">
      <c r="A8111" s="2">
        <v>42318.714895833335</v>
      </c>
      <c r="B8111" s="3">
        <v>24.0</v>
      </c>
      <c r="C8111" s="3" t="s">
        <v>7939</v>
      </c>
      <c r="D8111" s="3">
        <v>28.0</v>
      </c>
      <c r="E8111" s="3" t="s">
        <v>7950</v>
      </c>
      <c r="F8111" s="3">
        <v>2.0</v>
      </c>
      <c r="G8111" s="3">
        <v>2.0</v>
      </c>
      <c r="H8111" s="3" t="s">
        <v>3079</v>
      </c>
      <c r="I8111" s="3" t="s">
        <v>4247</v>
      </c>
      <c r="J8111" s="3" t="s">
        <v>1412</v>
      </c>
      <c r="K8111" s="3" t="s">
        <v>24</v>
      </c>
      <c r="L8111" s="3">
        <v>8.0</v>
      </c>
      <c r="M8111" s="3" t="s">
        <v>30</v>
      </c>
      <c r="N8111" s="3" t="s">
        <v>8022</v>
      </c>
      <c r="O8111" s="3" t="s">
        <v>8023</v>
      </c>
      <c r="P8111" s="4">
        <v>33109.0</v>
      </c>
      <c r="Q8111" s="3" t="s">
        <v>40</v>
      </c>
      <c r="S8111" s="3" t="s">
        <v>34</v>
      </c>
    </row>
    <row r="8112">
      <c r="A8112" s="2">
        <v>42318.714895833335</v>
      </c>
      <c r="B8112" s="3">
        <v>24.0</v>
      </c>
      <c r="C8112" s="3" t="s">
        <v>7939</v>
      </c>
      <c r="D8112" s="3">
        <v>28.0</v>
      </c>
      <c r="E8112" s="3" t="s">
        <v>7950</v>
      </c>
      <c r="F8112" s="3">
        <v>2.0</v>
      </c>
      <c r="G8112" s="3">
        <v>2.0</v>
      </c>
      <c r="H8112" s="3" t="s">
        <v>3079</v>
      </c>
      <c r="I8112" s="3" t="s">
        <v>4247</v>
      </c>
      <c r="J8112" s="3" t="s">
        <v>1412</v>
      </c>
      <c r="K8112" s="3" t="s">
        <v>24</v>
      </c>
      <c r="L8112" s="3">
        <v>9.0</v>
      </c>
      <c r="M8112" s="3" t="s">
        <v>25</v>
      </c>
      <c r="N8112" s="3" t="s">
        <v>8024</v>
      </c>
      <c r="O8112" s="3" t="s">
        <v>8025</v>
      </c>
      <c r="P8112" s="4">
        <v>28265.0</v>
      </c>
      <c r="Q8112" s="3" t="s">
        <v>40</v>
      </c>
      <c r="S8112" s="3" t="s">
        <v>34</v>
      </c>
    </row>
    <row r="8113">
      <c r="A8113" s="2">
        <v>42318.714895833335</v>
      </c>
      <c r="B8113" s="3">
        <v>24.0</v>
      </c>
      <c r="C8113" s="3" t="s">
        <v>7939</v>
      </c>
      <c r="D8113" s="3">
        <v>28.0</v>
      </c>
      <c r="E8113" s="3" t="s">
        <v>7950</v>
      </c>
      <c r="F8113" s="3">
        <v>2.0</v>
      </c>
      <c r="G8113" s="3">
        <v>2.0</v>
      </c>
      <c r="H8113" s="3" t="s">
        <v>3079</v>
      </c>
      <c r="I8113" s="3" t="s">
        <v>4247</v>
      </c>
      <c r="J8113" s="3" t="s">
        <v>1412</v>
      </c>
      <c r="K8113" s="3" t="s">
        <v>24</v>
      </c>
      <c r="L8113" s="3">
        <v>10.0</v>
      </c>
      <c r="M8113" s="3" t="s">
        <v>30</v>
      </c>
      <c r="N8113" s="3" t="s">
        <v>6186</v>
      </c>
      <c r="O8113" s="3" t="s">
        <v>487</v>
      </c>
      <c r="P8113" s="4">
        <v>23320.0</v>
      </c>
      <c r="Q8113" s="3" t="s">
        <v>132</v>
      </c>
      <c r="S8113" s="3" t="s">
        <v>34</v>
      </c>
    </row>
    <row r="8114">
      <c r="A8114" s="2">
        <v>42318.714895833335</v>
      </c>
      <c r="B8114" s="3">
        <v>24.0</v>
      </c>
      <c r="C8114" s="3" t="s">
        <v>7939</v>
      </c>
      <c r="D8114" s="3">
        <v>28.0</v>
      </c>
      <c r="E8114" s="3" t="s">
        <v>7950</v>
      </c>
      <c r="F8114" s="3">
        <v>2.0</v>
      </c>
      <c r="G8114" s="3">
        <v>2.0</v>
      </c>
      <c r="H8114" s="3" t="s">
        <v>3079</v>
      </c>
      <c r="I8114" s="3" t="s">
        <v>4247</v>
      </c>
      <c r="J8114" s="3" t="s">
        <v>1412</v>
      </c>
      <c r="K8114" s="3" t="s">
        <v>24</v>
      </c>
      <c r="L8114" s="3">
        <v>11.0</v>
      </c>
      <c r="M8114" s="3" t="s">
        <v>25</v>
      </c>
      <c r="N8114" s="3" t="s">
        <v>6759</v>
      </c>
      <c r="O8114" s="3" t="s">
        <v>180</v>
      </c>
      <c r="P8114" s="4">
        <v>25805.0</v>
      </c>
      <c r="Q8114" s="3" t="s">
        <v>110</v>
      </c>
      <c r="S8114" s="3" t="s">
        <v>34</v>
      </c>
    </row>
    <row r="8115">
      <c r="A8115" s="2">
        <v>42318.714895833335</v>
      </c>
      <c r="B8115" s="3">
        <v>24.0</v>
      </c>
      <c r="C8115" s="3" t="s">
        <v>7939</v>
      </c>
      <c r="D8115" s="3">
        <v>28.0</v>
      </c>
      <c r="E8115" s="3" t="s">
        <v>7950</v>
      </c>
      <c r="F8115" s="3">
        <v>2.0</v>
      </c>
      <c r="G8115" s="3">
        <v>2.0</v>
      </c>
      <c r="H8115" s="3" t="s">
        <v>3079</v>
      </c>
      <c r="I8115" s="3" t="s">
        <v>4247</v>
      </c>
      <c r="J8115" s="3" t="s">
        <v>1412</v>
      </c>
      <c r="K8115" s="3" t="s">
        <v>24</v>
      </c>
      <c r="L8115" s="3">
        <v>12.0</v>
      </c>
      <c r="M8115" s="3" t="s">
        <v>30</v>
      </c>
      <c r="N8115" s="3" t="s">
        <v>2649</v>
      </c>
      <c r="O8115" s="3" t="s">
        <v>32</v>
      </c>
      <c r="P8115" s="4">
        <v>20110.0</v>
      </c>
      <c r="Q8115" s="3" t="s">
        <v>132</v>
      </c>
      <c r="S8115" s="3" t="s">
        <v>34</v>
      </c>
    </row>
    <row r="8116">
      <c r="A8116" s="2">
        <v>42318.714895833335</v>
      </c>
      <c r="B8116" s="3">
        <v>24.0</v>
      </c>
      <c r="C8116" s="3" t="s">
        <v>7939</v>
      </c>
      <c r="D8116" s="3">
        <v>28.0</v>
      </c>
      <c r="E8116" s="3" t="s">
        <v>7950</v>
      </c>
      <c r="F8116" s="3">
        <v>2.0</v>
      </c>
      <c r="G8116" s="3">
        <v>2.0</v>
      </c>
      <c r="H8116" s="3" t="s">
        <v>3079</v>
      </c>
      <c r="I8116" s="3" t="s">
        <v>4247</v>
      </c>
      <c r="J8116" s="3" t="s">
        <v>1412</v>
      </c>
      <c r="K8116" s="3" t="s">
        <v>24</v>
      </c>
      <c r="L8116" s="3">
        <v>13.0</v>
      </c>
      <c r="M8116" s="3" t="s">
        <v>25</v>
      </c>
      <c r="N8116" s="3" t="s">
        <v>8026</v>
      </c>
      <c r="O8116" s="3" t="s">
        <v>218</v>
      </c>
      <c r="P8116" s="4">
        <v>24908.0</v>
      </c>
      <c r="Q8116" s="3" t="s">
        <v>55</v>
      </c>
      <c r="S8116" s="3" t="s">
        <v>34</v>
      </c>
    </row>
    <row r="8117">
      <c r="A8117" s="2">
        <v>42318.714895833335</v>
      </c>
      <c r="B8117" s="3">
        <v>24.0</v>
      </c>
      <c r="C8117" s="3" t="s">
        <v>7939</v>
      </c>
      <c r="D8117" s="3">
        <v>28.0</v>
      </c>
      <c r="E8117" s="3" t="s">
        <v>7950</v>
      </c>
      <c r="F8117" s="3">
        <v>2.0</v>
      </c>
      <c r="G8117" s="3">
        <v>2.0</v>
      </c>
      <c r="H8117" s="3" t="s">
        <v>3079</v>
      </c>
      <c r="I8117" s="3" t="s">
        <v>4247</v>
      </c>
      <c r="J8117" s="3" t="s">
        <v>1412</v>
      </c>
      <c r="K8117" s="3" t="s">
        <v>24</v>
      </c>
      <c r="L8117" s="3">
        <v>14.0</v>
      </c>
      <c r="M8117" s="3" t="s">
        <v>30</v>
      </c>
      <c r="N8117" s="3" t="s">
        <v>8027</v>
      </c>
      <c r="O8117" s="3" t="s">
        <v>992</v>
      </c>
      <c r="P8117" s="4">
        <v>31300.0</v>
      </c>
      <c r="Q8117" s="3" t="s">
        <v>132</v>
      </c>
      <c r="S8117" s="3" t="s">
        <v>34</v>
      </c>
    </row>
    <row r="8118">
      <c r="A8118" s="2">
        <v>42318.714895833335</v>
      </c>
      <c r="B8118" s="3">
        <v>24.0</v>
      </c>
      <c r="C8118" s="3" t="s">
        <v>7939</v>
      </c>
      <c r="D8118" s="3">
        <v>28.0</v>
      </c>
      <c r="E8118" s="3" t="s">
        <v>7950</v>
      </c>
      <c r="F8118" s="3">
        <v>2.0</v>
      </c>
      <c r="G8118" s="3">
        <v>2.0</v>
      </c>
      <c r="H8118" s="3" t="s">
        <v>3079</v>
      </c>
      <c r="I8118" s="3" t="s">
        <v>4247</v>
      </c>
      <c r="J8118" s="3" t="s">
        <v>1412</v>
      </c>
      <c r="K8118" s="3" t="s">
        <v>24</v>
      </c>
      <c r="L8118" s="3">
        <v>15.0</v>
      </c>
      <c r="M8118" s="3" t="s">
        <v>25</v>
      </c>
      <c r="N8118" s="3" t="s">
        <v>8028</v>
      </c>
      <c r="O8118" s="3" t="s">
        <v>681</v>
      </c>
      <c r="P8118" s="4">
        <v>30406.0</v>
      </c>
      <c r="Q8118" s="3" t="s">
        <v>75</v>
      </c>
      <c r="S8118" s="3" t="s">
        <v>34</v>
      </c>
    </row>
    <row r="8119">
      <c r="A8119" s="2">
        <v>42318.714895833335</v>
      </c>
      <c r="B8119" s="3">
        <v>24.0</v>
      </c>
      <c r="C8119" s="3" t="s">
        <v>7939</v>
      </c>
      <c r="D8119" s="3">
        <v>36.0</v>
      </c>
      <c r="E8119" s="3" t="s">
        <v>7965</v>
      </c>
      <c r="F8119" s="3">
        <v>2.0</v>
      </c>
      <c r="G8119" s="3">
        <v>2.0</v>
      </c>
      <c r="H8119" s="3" t="s">
        <v>3079</v>
      </c>
      <c r="I8119" s="3" t="s">
        <v>4247</v>
      </c>
      <c r="J8119" s="3" t="s">
        <v>1412</v>
      </c>
      <c r="K8119" s="3" t="s">
        <v>24</v>
      </c>
      <c r="L8119" s="3">
        <v>1.0</v>
      </c>
      <c r="M8119" s="3" t="s">
        <v>25</v>
      </c>
      <c r="N8119" s="3" t="s">
        <v>3864</v>
      </c>
      <c r="O8119" s="3" t="s">
        <v>275</v>
      </c>
      <c r="P8119" s="4">
        <v>22733.0</v>
      </c>
      <c r="Q8119" s="3" t="s">
        <v>40</v>
      </c>
      <c r="S8119" s="3" t="s">
        <v>34</v>
      </c>
    </row>
    <row r="8120">
      <c r="A8120" s="2">
        <v>42318.714895833335</v>
      </c>
      <c r="B8120" s="3">
        <v>24.0</v>
      </c>
      <c r="C8120" s="3" t="s">
        <v>7939</v>
      </c>
      <c r="D8120" s="3">
        <v>36.0</v>
      </c>
      <c r="E8120" s="3" t="s">
        <v>7965</v>
      </c>
      <c r="F8120" s="3">
        <v>2.0</v>
      </c>
      <c r="G8120" s="3">
        <v>2.0</v>
      </c>
      <c r="H8120" s="3" t="s">
        <v>3079</v>
      </c>
      <c r="I8120" s="3" t="s">
        <v>4247</v>
      </c>
      <c r="J8120" s="3" t="s">
        <v>1412</v>
      </c>
      <c r="K8120" s="3" t="s">
        <v>24</v>
      </c>
      <c r="L8120" s="3">
        <v>2.0</v>
      </c>
      <c r="M8120" s="3" t="s">
        <v>30</v>
      </c>
      <c r="N8120" s="3" t="s">
        <v>8029</v>
      </c>
      <c r="O8120" s="3" t="s">
        <v>4595</v>
      </c>
      <c r="P8120" s="4">
        <v>30122.0</v>
      </c>
      <c r="Q8120" s="3" t="s">
        <v>132</v>
      </c>
      <c r="S8120" s="3" t="s">
        <v>34</v>
      </c>
    </row>
    <row r="8121">
      <c r="A8121" s="2">
        <v>42318.714895833335</v>
      </c>
      <c r="B8121" s="3">
        <v>24.0</v>
      </c>
      <c r="C8121" s="3" t="s">
        <v>7939</v>
      </c>
      <c r="D8121" s="3">
        <v>36.0</v>
      </c>
      <c r="E8121" s="3" t="s">
        <v>7965</v>
      </c>
      <c r="F8121" s="3">
        <v>2.0</v>
      </c>
      <c r="G8121" s="3">
        <v>2.0</v>
      </c>
      <c r="H8121" s="3" t="s">
        <v>3079</v>
      </c>
      <c r="I8121" s="3" t="s">
        <v>4247</v>
      </c>
      <c r="J8121" s="3" t="s">
        <v>1412</v>
      </c>
      <c r="K8121" s="3" t="s">
        <v>24</v>
      </c>
      <c r="L8121" s="3">
        <v>3.0</v>
      </c>
      <c r="M8121" s="3" t="s">
        <v>25</v>
      </c>
      <c r="N8121" s="3" t="s">
        <v>8030</v>
      </c>
      <c r="O8121" s="3" t="s">
        <v>477</v>
      </c>
      <c r="P8121" s="4">
        <v>26196.0</v>
      </c>
      <c r="Q8121" s="3" t="s">
        <v>372</v>
      </c>
      <c r="S8121" s="3" t="s">
        <v>34</v>
      </c>
    </row>
    <row r="8122">
      <c r="A8122" s="2">
        <v>42318.714895833335</v>
      </c>
      <c r="B8122" s="3">
        <v>24.0</v>
      </c>
      <c r="C8122" s="3" t="s">
        <v>7939</v>
      </c>
      <c r="D8122" s="3">
        <v>36.0</v>
      </c>
      <c r="E8122" s="3" t="s">
        <v>7965</v>
      </c>
      <c r="F8122" s="3">
        <v>2.0</v>
      </c>
      <c r="G8122" s="3">
        <v>2.0</v>
      </c>
      <c r="H8122" s="3" t="s">
        <v>3079</v>
      </c>
      <c r="I8122" s="3" t="s">
        <v>4247</v>
      </c>
      <c r="J8122" s="3" t="s">
        <v>1412</v>
      </c>
      <c r="K8122" s="3" t="s">
        <v>24</v>
      </c>
      <c r="L8122" s="3">
        <v>4.0</v>
      </c>
      <c r="M8122" s="3" t="s">
        <v>30</v>
      </c>
      <c r="N8122" s="3" t="s">
        <v>3951</v>
      </c>
      <c r="O8122" s="3" t="s">
        <v>1713</v>
      </c>
      <c r="P8122" s="4">
        <v>17916.0</v>
      </c>
      <c r="Q8122" s="3" t="s">
        <v>2342</v>
      </c>
      <c r="S8122" s="3" t="s">
        <v>34</v>
      </c>
    </row>
    <row r="8123">
      <c r="A8123" s="2">
        <v>42318.714895833335</v>
      </c>
      <c r="B8123" s="3">
        <v>24.0</v>
      </c>
      <c r="C8123" s="3" t="s">
        <v>7939</v>
      </c>
      <c r="D8123" s="3">
        <v>36.0</v>
      </c>
      <c r="E8123" s="3" t="s">
        <v>7965</v>
      </c>
      <c r="F8123" s="3">
        <v>2.0</v>
      </c>
      <c r="G8123" s="3">
        <v>2.0</v>
      </c>
      <c r="H8123" s="3" t="s">
        <v>3079</v>
      </c>
      <c r="I8123" s="3" t="s">
        <v>4247</v>
      </c>
      <c r="J8123" s="3" t="s">
        <v>1412</v>
      </c>
      <c r="K8123" s="3" t="s">
        <v>24</v>
      </c>
      <c r="L8123" s="3">
        <v>5.0</v>
      </c>
      <c r="M8123" s="3" t="s">
        <v>25</v>
      </c>
      <c r="N8123" s="3" t="s">
        <v>8031</v>
      </c>
      <c r="O8123" s="3" t="s">
        <v>8032</v>
      </c>
      <c r="P8123" s="4">
        <v>25224.0</v>
      </c>
      <c r="Q8123" s="3" t="s">
        <v>72</v>
      </c>
      <c r="S8123" s="3" t="s">
        <v>34</v>
      </c>
    </row>
    <row r="8124">
      <c r="A8124" s="2">
        <v>42318.714895833335</v>
      </c>
      <c r="B8124" s="3">
        <v>24.0</v>
      </c>
      <c r="C8124" s="3" t="s">
        <v>7939</v>
      </c>
      <c r="D8124" s="3">
        <v>36.0</v>
      </c>
      <c r="E8124" s="3" t="s">
        <v>7965</v>
      </c>
      <c r="F8124" s="3">
        <v>2.0</v>
      </c>
      <c r="G8124" s="3">
        <v>2.0</v>
      </c>
      <c r="H8124" s="3" t="s">
        <v>3079</v>
      </c>
      <c r="I8124" s="3" t="s">
        <v>4247</v>
      </c>
      <c r="J8124" s="3" t="s">
        <v>1412</v>
      </c>
      <c r="K8124" s="3" t="s">
        <v>24</v>
      </c>
      <c r="L8124" s="3">
        <v>6.0</v>
      </c>
      <c r="M8124" s="3" t="s">
        <v>30</v>
      </c>
      <c r="N8124" s="3" t="s">
        <v>8033</v>
      </c>
      <c r="O8124" s="3" t="s">
        <v>1085</v>
      </c>
      <c r="P8124" s="4">
        <v>16400.0</v>
      </c>
      <c r="Q8124" s="3" t="s">
        <v>113</v>
      </c>
      <c r="S8124" s="3" t="s">
        <v>34</v>
      </c>
    </row>
    <row r="8125">
      <c r="A8125" s="2">
        <v>42318.714895833335</v>
      </c>
      <c r="B8125" s="3">
        <v>24.0</v>
      </c>
      <c r="C8125" s="3" t="s">
        <v>7939</v>
      </c>
      <c r="D8125" s="3">
        <v>36.0</v>
      </c>
      <c r="E8125" s="3" t="s">
        <v>7965</v>
      </c>
      <c r="F8125" s="3">
        <v>2.0</v>
      </c>
      <c r="G8125" s="3">
        <v>2.0</v>
      </c>
      <c r="H8125" s="3" t="s">
        <v>3079</v>
      </c>
      <c r="I8125" s="3" t="s">
        <v>4247</v>
      </c>
      <c r="J8125" s="3" t="s">
        <v>1412</v>
      </c>
      <c r="K8125" s="3" t="s">
        <v>24</v>
      </c>
      <c r="L8125" s="3">
        <v>7.0</v>
      </c>
      <c r="M8125" s="3" t="s">
        <v>25</v>
      </c>
      <c r="N8125" s="3" t="s">
        <v>8034</v>
      </c>
      <c r="O8125" s="3" t="s">
        <v>1275</v>
      </c>
      <c r="P8125" s="4">
        <v>26510.0</v>
      </c>
      <c r="Q8125" s="3" t="s">
        <v>72</v>
      </c>
      <c r="S8125" s="3" t="s">
        <v>34</v>
      </c>
    </row>
    <row r="8126">
      <c r="A8126" s="2">
        <v>42318.714895833335</v>
      </c>
      <c r="B8126" s="3">
        <v>24.0</v>
      </c>
      <c r="C8126" s="3" t="s">
        <v>7939</v>
      </c>
      <c r="D8126" s="3">
        <v>36.0</v>
      </c>
      <c r="E8126" s="3" t="s">
        <v>7965</v>
      </c>
      <c r="F8126" s="3">
        <v>2.0</v>
      </c>
      <c r="G8126" s="3">
        <v>2.0</v>
      </c>
      <c r="H8126" s="3" t="s">
        <v>3079</v>
      </c>
      <c r="I8126" s="3" t="s">
        <v>4247</v>
      </c>
      <c r="J8126" s="3" t="s">
        <v>1412</v>
      </c>
      <c r="K8126" s="3" t="s">
        <v>24</v>
      </c>
      <c r="L8126" s="3">
        <v>8.0</v>
      </c>
      <c r="M8126" s="3" t="s">
        <v>30</v>
      </c>
      <c r="N8126" s="3" t="s">
        <v>8035</v>
      </c>
      <c r="O8126" s="3" t="s">
        <v>368</v>
      </c>
      <c r="P8126" s="4">
        <v>19774.0</v>
      </c>
      <c r="Q8126" s="3" t="s">
        <v>96</v>
      </c>
      <c r="S8126" s="3" t="s">
        <v>34</v>
      </c>
    </row>
    <row r="8127">
      <c r="A8127" s="2">
        <v>42318.714895833335</v>
      </c>
      <c r="B8127" s="3">
        <v>24.0</v>
      </c>
      <c r="C8127" s="3" t="s">
        <v>7939</v>
      </c>
      <c r="D8127" s="3">
        <v>36.0</v>
      </c>
      <c r="E8127" s="3" t="s">
        <v>7965</v>
      </c>
      <c r="F8127" s="3">
        <v>2.0</v>
      </c>
      <c r="G8127" s="3">
        <v>2.0</v>
      </c>
      <c r="H8127" s="3" t="s">
        <v>3079</v>
      </c>
      <c r="I8127" s="3" t="s">
        <v>4247</v>
      </c>
      <c r="J8127" s="3" t="s">
        <v>1412</v>
      </c>
      <c r="K8127" s="3" t="s">
        <v>24</v>
      </c>
      <c r="L8127" s="3">
        <v>9.0</v>
      </c>
      <c r="M8127" s="3" t="s">
        <v>25</v>
      </c>
      <c r="N8127" s="3" t="s">
        <v>8036</v>
      </c>
      <c r="O8127" s="3" t="s">
        <v>344</v>
      </c>
      <c r="P8127" s="4">
        <v>27690.0</v>
      </c>
      <c r="Q8127" s="3" t="s">
        <v>43</v>
      </c>
      <c r="S8127" s="3" t="s">
        <v>34</v>
      </c>
    </row>
    <row r="8128">
      <c r="A8128" s="2">
        <v>42318.714895833335</v>
      </c>
      <c r="B8128" s="3">
        <v>24.0</v>
      </c>
      <c r="C8128" s="3" t="s">
        <v>7939</v>
      </c>
      <c r="D8128" s="3">
        <v>37.0</v>
      </c>
      <c r="E8128" s="3" t="s">
        <v>7971</v>
      </c>
      <c r="F8128" s="3">
        <v>2.0</v>
      </c>
      <c r="G8128" s="3">
        <v>2.0</v>
      </c>
      <c r="H8128" s="3" t="s">
        <v>3079</v>
      </c>
      <c r="I8128" s="3" t="s">
        <v>4247</v>
      </c>
      <c r="J8128" s="3" t="s">
        <v>1412</v>
      </c>
      <c r="K8128" s="3" t="s">
        <v>24</v>
      </c>
      <c r="L8128" s="3">
        <v>1.0</v>
      </c>
      <c r="M8128" s="3" t="s">
        <v>25</v>
      </c>
      <c r="N8128" s="3" t="s">
        <v>8037</v>
      </c>
      <c r="O8128" s="3" t="s">
        <v>5968</v>
      </c>
      <c r="P8128" s="4">
        <v>28457.0</v>
      </c>
      <c r="Q8128" s="3" t="s">
        <v>712</v>
      </c>
      <c r="S8128" s="3" t="s">
        <v>34</v>
      </c>
    </row>
    <row r="8129">
      <c r="A8129" s="2">
        <v>42318.714895833335</v>
      </c>
      <c r="B8129" s="3">
        <v>24.0</v>
      </c>
      <c r="C8129" s="3" t="s">
        <v>7939</v>
      </c>
      <c r="D8129" s="3">
        <v>37.0</v>
      </c>
      <c r="E8129" s="3" t="s">
        <v>7971</v>
      </c>
      <c r="F8129" s="3">
        <v>2.0</v>
      </c>
      <c r="G8129" s="3">
        <v>2.0</v>
      </c>
      <c r="H8129" s="3" t="s">
        <v>3079</v>
      </c>
      <c r="I8129" s="3" t="s">
        <v>4247</v>
      </c>
      <c r="J8129" s="3" t="s">
        <v>1412</v>
      </c>
      <c r="K8129" s="3" t="s">
        <v>24</v>
      </c>
      <c r="L8129" s="3">
        <v>2.0</v>
      </c>
      <c r="M8129" s="3" t="s">
        <v>30</v>
      </c>
      <c r="N8129" s="3" t="s">
        <v>8038</v>
      </c>
      <c r="O8129" s="3" t="s">
        <v>1557</v>
      </c>
      <c r="P8129" s="4">
        <v>30136.0</v>
      </c>
      <c r="Q8129" s="3" t="s">
        <v>372</v>
      </c>
      <c r="S8129" s="3" t="s">
        <v>34</v>
      </c>
    </row>
    <row r="8130">
      <c r="A8130" s="2">
        <v>42318.714895833335</v>
      </c>
      <c r="B8130" s="3">
        <v>24.0</v>
      </c>
      <c r="C8130" s="3" t="s">
        <v>7939</v>
      </c>
      <c r="D8130" s="3">
        <v>37.0</v>
      </c>
      <c r="E8130" s="3" t="s">
        <v>7971</v>
      </c>
      <c r="F8130" s="3">
        <v>2.0</v>
      </c>
      <c r="G8130" s="3">
        <v>2.0</v>
      </c>
      <c r="H8130" s="3" t="s">
        <v>3079</v>
      </c>
      <c r="I8130" s="3" t="s">
        <v>4247</v>
      </c>
      <c r="J8130" s="3" t="s">
        <v>1412</v>
      </c>
      <c r="K8130" s="3" t="s">
        <v>24</v>
      </c>
      <c r="L8130" s="3">
        <v>3.0</v>
      </c>
      <c r="M8130" s="3" t="s">
        <v>25</v>
      </c>
      <c r="N8130" s="3" t="s">
        <v>8039</v>
      </c>
      <c r="O8130" s="3" t="s">
        <v>401</v>
      </c>
      <c r="P8130" s="4">
        <v>31808.0</v>
      </c>
      <c r="Q8130" s="3" t="s">
        <v>372</v>
      </c>
      <c r="S8130" s="3" t="s">
        <v>34</v>
      </c>
    </row>
    <row r="8131">
      <c r="A8131" s="2">
        <v>42318.714895833335</v>
      </c>
      <c r="B8131" s="3">
        <v>24.0</v>
      </c>
      <c r="C8131" s="3" t="s">
        <v>7939</v>
      </c>
      <c r="D8131" s="3">
        <v>37.0</v>
      </c>
      <c r="E8131" s="3" t="s">
        <v>7971</v>
      </c>
      <c r="F8131" s="3">
        <v>2.0</v>
      </c>
      <c r="G8131" s="3">
        <v>2.0</v>
      </c>
      <c r="H8131" s="3" t="s">
        <v>3079</v>
      </c>
      <c r="I8131" s="3" t="s">
        <v>4247</v>
      </c>
      <c r="J8131" s="3" t="s">
        <v>1412</v>
      </c>
      <c r="K8131" s="3" t="s">
        <v>24</v>
      </c>
      <c r="L8131" s="3">
        <v>4.0</v>
      </c>
      <c r="M8131" s="3" t="s">
        <v>30</v>
      </c>
      <c r="N8131" s="3" t="s">
        <v>8040</v>
      </c>
      <c r="O8131" s="3" t="s">
        <v>93</v>
      </c>
      <c r="P8131" s="4">
        <v>19903.0</v>
      </c>
      <c r="Q8131" s="3" t="s">
        <v>49</v>
      </c>
      <c r="S8131" s="3" t="s">
        <v>34</v>
      </c>
    </row>
    <row r="8132">
      <c r="A8132" s="2">
        <v>42318.714895833335</v>
      </c>
      <c r="B8132" s="3">
        <v>24.0</v>
      </c>
      <c r="C8132" s="3" t="s">
        <v>7939</v>
      </c>
      <c r="D8132" s="3">
        <v>37.0</v>
      </c>
      <c r="E8132" s="3" t="s">
        <v>7971</v>
      </c>
      <c r="F8132" s="3">
        <v>2.0</v>
      </c>
      <c r="G8132" s="3">
        <v>2.0</v>
      </c>
      <c r="H8132" s="3" t="s">
        <v>3079</v>
      </c>
      <c r="I8132" s="3" t="s">
        <v>4247</v>
      </c>
      <c r="J8132" s="3" t="s">
        <v>1412</v>
      </c>
      <c r="K8132" s="3" t="s">
        <v>24</v>
      </c>
      <c r="L8132" s="3">
        <v>5.0</v>
      </c>
      <c r="M8132" s="3" t="s">
        <v>25</v>
      </c>
      <c r="N8132" s="3" t="s">
        <v>2734</v>
      </c>
      <c r="O8132" s="3" t="s">
        <v>1447</v>
      </c>
      <c r="P8132" s="4">
        <v>28291.0</v>
      </c>
      <c r="Q8132" s="3" t="s">
        <v>970</v>
      </c>
      <c r="S8132" s="3" t="s">
        <v>34</v>
      </c>
    </row>
    <row r="8133">
      <c r="A8133" s="2">
        <v>42318.714895833335</v>
      </c>
      <c r="B8133" s="3">
        <v>24.0</v>
      </c>
      <c r="C8133" s="3" t="s">
        <v>7939</v>
      </c>
      <c r="D8133" s="3">
        <v>37.0</v>
      </c>
      <c r="E8133" s="3" t="s">
        <v>7971</v>
      </c>
      <c r="F8133" s="3">
        <v>2.0</v>
      </c>
      <c r="G8133" s="3">
        <v>2.0</v>
      </c>
      <c r="H8133" s="3" t="s">
        <v>3079</v>
      </c>
      <c r="I8133" s="3" t="s">
        <v>4247</v>
      </c>
      <c r="J8133" s="3" t="s">
        <v>1412</v>
      </c>
      <c r="K8133" s="3" t="s">
        <v>24</v>
      </c>
      <c r="L8133" s="3">
        <v>6.0</v>
      </c>
      <c r="M8133" s="3" t="s">
        <v>30</v>
      </c>
      <c r="N8133" s="3" t="s">
        <v>8041</v>
      </c>
      <c r="O8133" s="3" t="s">
        <v>602</v>
      </c>
      <c r="P8133" s="4">
        <v>27906.0</v>
      </c>
      <c r="Q8133" s="3" t="s">
        <v>216</v>
      </c>
      <c r="S8133" s="3" t="s">
        <v>34</v>
      </c>
    </row>
    <row r="8134">
      <c r="A8134" s="2">
        <v>42318.714895833335</v>
      </c>
      <c r="B8134" s="3">
        <v>24.0</v>
      </c>
      <c r="C8134" s="3" t="s">
        <v>7939</v>
      </c>
      <c r="D8134" s="3">
        <v>37.0</v>
      </c>
      <c r="E8134" s="3" t="s">
        <v>7971</v>
      </c>
      <c r="F8134" s="3">
        <v>2.0</v>
      </c>
      <c r="G8134" s="3">
        <v>2.0</v>
      </c>
      <c r="H8134" s="3" t="s">
        <v>3079</v>
      </c>
      <c r="I8134" s="3" t="s">
        <v>4247</v>
      </c>
      <c r="J8134" s="3" t="s">
        <v>1412</v>
      </c>
      <c r="K8134" s="3" t="s">
        <v>24</v>
      </c>
      <c r="L8134" s="3">
        <v>7.0</v>
      </c>
      <c r="M8134" s="3" t="s">
        <v>25</v>
      </c>
      <c r="N8134" s="3" t="s">
        <v>8038</v>
      </c>
      <c r="O8134" s="3" t="s">
        <v>27</v>
      </c>
      <c r="P8134" s="4">
        <v>27251.0</v>
      </c>
      <c r="Q8134" s="3" t="s">
        <v>372</v>
      </c>
      <c r="S8134" s="3" t="s">
        <v>34</v>
      </c>
    </row>
    <row r="8135">
      <c r="A8135" s="2">
        <v>42318.714895833335</v>
      </c>
      <c r="B8135" s="3">
        <v>24.0</v>
      </c>
      <c r="C8135" s="3" t="s">
        <v>7939</v>
      </c>
      <c r="D8135" s="3">
        <v>37.0</v>
      </c>
      <c r="E8135" s="3" t="s">
        <v>7971</v>
      </c>
      <c r="F8135" s="3">
        <v>2.0</v>
      </c>
      <c r="G8135" s="3">
        <v>2.0</v>
      </c>
      <c r="H8135" s="3" t="s">
        <v>3079</v>
      </c>
      <c r="I8135" s="3" t="s">
        <v>4247</v>
      </c>
      <c r="J8135" s="3" t="s">
        <v>1412</v>
      </c>
      <c r="K8135" s="3" t="s">
        <v>24</v>
      </c>
      <c r="L8135" s="3">
        <v>8.0</v>
      </c>
      <c r="M8135" s="3" t="s">
        <v>30</v>
      </c>
      <c r="N8135" s="3" t="s">
        <v>5629</v>
      </c>
      <c r="O8135" s="3" t="s">
        <v>6194</v>
      </c>
      <c r="P8135" s="4">
        <v>29345.0</v>
      </c>
      <c r="Q8135" s="3" t="s">
        <v>372</v>
      </c>
      <c r="S8135" s="3" t="s">
        <v>34</v>
      </c>
    </row>
    <row r="8136">
      <c r="A8136" s="2">
        <v>42318.714895833335</v>
      </c>
      <c r="B8136" s="3">
        <v>24.0</v>
      </c>
      <c r="C8136" s="3" t="s">
        <v>7939</v>
      </c>
      <c r="D8136" s="3">
        <v>37.0</v>
      </c>
      <c r="E8136" s="3" t="s">
        <v>7971</v>
      </c>
      <c r="F8136" s="3">
        <v>2.0</v>
      </c>
      <c r="G8136" s="3">
        <v>2.0</v>
      </c>
      <c r="H8136" s="3" t="s">
        <v>3079</v>
      </c>
      <c r="I8136" s="3" t="s">
        <v>4247</v>
      </c>
      <c r="J8136" s="3" t="s">
        <v>1412</v>
      </c>
      <c r="K8136" s="3" t="s">
        <v>24</v>
      </c>
      <c r="L8136" s="3">
        <v>9.0</v>
      </c>
      <c r="M8136" s="3" t="s">
        <v>25</v>
      </c>
      <c r="N8136" s="3" t="s">
        <v>965</v>
      </c>
      <c r="O8136" s="3" t="s">
        <v>1234</v>
      </c>
      <c r="P8136" s="4">
        <v>19031.0</v>
      </c>
      <c r="Q8136" s="3" t="s">
        <v>49</v>
      </c>
      <c r="S8136" s="3" t="s">
        <v>34</v>
      </c>
    </row>
    <row r="8137">
      <c r="A8137" s="2">
        <v>42318.714895833335</v>
      </c>
      <c r="B8137" s="3">
        <v>24.0</v>
      </c>
      <c r="C8137" s="3" t="s">
        <v>7939</v>
      </c>
      <c r="D8137" s="3">
        <v>37.0</v>
      </c>
      <c r="E8137" s="3" t="s">
        <v>7971</v>
      </c>
      <c r="F8137" s="3">
        <v>2.0</v>
      </c>
      <c r="G8137" s="3">
        <v>2.0</v>
      </c>
      <c r="H8137" s="3" t="s">
        <v>3079</v>
      </c>
      <c r="I8137" s="3" t="s">
        <v>4247</v>
      </c>
      <c r="J8137" s="3" t="s">
        <v>1412</v>
      </c>
      <c r="K8137" s="3" t="s">
        <v>24</v>
      </c>
      <c r="L8137" s="3">
        <v>10.0</v>
      </c>
      <c r="M8137" s="3" t="s">
        <v>30</v>
      </c>
      <c r="N8137" s="3" t="s">
        <v>8038</v>
      </c>
      <c r="O8137" s="3" t="s">
        <v>7915</v>
      </c>
      <c r="P8137" s="4">
        <v>20138.0</v>
      </c>
      <c r="Q8137" s="3" t="s">
        <v>105</v>
      </c>
      <c r="S8137" s="3" t="s">
        <v>34</v>
      </c>
    </row>
    <row r="8138">
      <c r="A8138" s="2">
        <v>42318.714895833335</v>
      </c>
      <c r="B8138" s="3">
        <v>24.0</v>
      </c>
      <c r="C8138" s="3" t="s">
        <v>7939</v>
      </c>
      <c r="D8138" s="3">
        <v>37.0</v>
      </c>
      <c r="E8138" s="3" t="s">
        <v>7971</v>
      </c>
      <c r="F8138" s="3">
        <v>2.0</v>
      </c>
      <c r="G8138" s="3">
        <v>2.0</v>
      </c>
      <c r="H8138" s="3" t="s">
        <v>3079</v>
      </c>
      <c r="I8138" s="3" t="s">
        <v>4247</v>
      </c>
      <c r="J8138" s="3" t="s">
        <v>1412</v>
      </c>
      <c r="K8138" s="3" t="s">
        <v>24</v>
      </c>
      <c r="L8138" s="3">
        <v>11.0</v>
      </c>
      <c r="M8138" s="3" t="s">
        <v>25</v>
      </c>
      <c r="N8138" s="3" t="s">
        <v>8042</v>
      </c>
      <c r="O8138" s="3" t="s">
        <v>417</v>
      </c>
      <c r="P8138" s="4">
        <v>21585.0</v>
      </c>
      <c r="Q8138" s="3" t="s">
        <v>72</v>
      </c>
      <c r="S8138" s="3" t="s">
        <v>34</v>
      </c>
    </row>
    <row r="8139">
      <c r="A8139" s="2">
        <v>42318.714895833335</v>
      </c>
      <c r="B8139" s="3">
        <v>24.0</v>
      </c>
      <c r="C8139" s="3" t="s">
        <v>7939</v>
      </c>
      <c r="D8139" s="3">
        <v>37.0</v>
      </c>
      <c r="E8139" s="3" t="s">
        <v>7971</v>
      </c>
      <c r="F8139" s="3">
        <v>2.0</v>
      </c>
      <c r="G8139" s="3">
        <v>2.0</v>
      </c>
      <c r="H8139" s="3" t="s">
        <v>3079</v>
      </c>
      <c r="I8139" s="3" t="s">
        <v>4247</v>
      </c>
      <c r="J8139" s="3" t="s">
        <v>1412</v>
      </c>
      <c r="K8139" s="3" t="s">
        <v>24</v>
      </c>
      <c r="L8139" s="3">
        <v>12.0</v>
      </c>
      <c r="M8139" s="3" t="s">
        <v>30</v>
      </c>
      <c r="N8139" s="3" t="s">
        <v>8043</v>
      </c>
      <c r="O8139" s="3" t="s">
        <v>307</v>
      </c>
      <c r="P8139" s="4">
        <v>23404.0</v>
      </c>
      <c r="Q8139" s="3" t="s">
        <v>228</v>
      </c>
      <c r="S8139" s="3" t="s">
        <v>34</v>
      </c>
    </row>
    <row r="8140">
      <c r="A8140" s="2">
        <v>42318.714895833335</v>
      </c>
      <c r="B8140" s="3">
        <v>24.0</v>
      </c>
      <c r="C8140" s="3" t="s">
        <v>7939</v>
      </c>
      <c r="D8140" s="3">
        <v>37.0</v>
      </c>
      <c r="E8140" s="3" t="s">
        <v>7971</v>
      </c>
      <c r="F8140" s="3">
        <v>2.0</v>
      </c>
      <c r="G8140" s="3">
        <v>2.0</v>
      </c>
      <c r="H8140" s="3" t="s">
        <v>3079</v>
      </c>
      <c r="I8140" s="3" t="s">
        <v>4247</v>
      </c>
      <c r="J8140" s="3" t="s">
        <v>1412</v>
      </c>
      <c r="K8140" s="3" t="s">
        <v>24</v>
      </c>
      <c r="L8140" s="3">
        <v>13.0</v>
      </c>
      <c r="M8140" s="3" t="s">
        <v>25</v>
      </c>
      <c r="N8140" s="3" t="s">
        <v>192</v>
      </c>
      <c r="O8140" s="3" t="s">
        <v>344</v>
      </c>
      <c r="P8140" s="4">
        <v>27733.0</v>
      </c>
      <c r="Q8140" s="3" t="s">
        <v>55</v>
      </c>
      <c r="S8140" s="3" t="s">
        <v>34</v>
      </c>
    </row>
    <row r="8141">
      <c r="A8141" s="2">
        <v>42318.714895833335</v>
      </c>
      <c r="B8141" s="3">
        <v>24.0</v>
      </c>
      <c r="C8141" s="3" t="s">
        <v>7939</v>
      </c>
      <c r="D8141" s="3">
        <v>37.0</v>
      </c>
      <c r="E8141" s="3" t="s">
        <v>7971</v>
      </c>
      <c r="F8141" s="3">
        <v>2.0</v>
      </c>
      <c r="G8141" s="3">
        <v>2.0</v>
      </c>
      <c r="H8141" s="3" t="s">
        <v>3079</v>
      </c>
      <c r="I8141" s="3" t="s">
        <v>4247</v>
      </c>
      <c r="J8141" s="3" t="s">
        <v>1412</v>
      </c>
      <c r="K8141" s="3" t="s">
        <v>24</v>
      </c>
      <c r="L8141" s="3">
        <v>14.0</v>
      </c>
      <c r="M8141" s="3" t="s">
        <v>30</v>
      </c>
      <c r="N8141" s="3" t="s">
        <v>8044</v>
      </c>
      <c r="O8141" s="3" t="s">
        <v>368</v>
      </c>
      <c r="P8141" s="4">
        <v>30234.0</v>
      </c>
      <c r="Q8141" s="3" t="s">
        <v>115</v>
      </c>
      <c r="S8141" s="3" t="s">
        <v>34</v>
      </c>
    </row>
    <row r="8142">
      <c r="A8142" s="2">
        <v>42318.714895833335</v>
      </c>
      <c r="B8142" s="3">
        <v>24.0</v>
      </c>
      <c r="C8142" s="3" t="s">
        <v>7939</v>
      </c>
      <c r="D8142" s="3">
        <v>37.0</v>
      </c>
      <c r="E8142" s="3" t="s">
        <v>7971</v>
      </c>
      <c r="F8142" s="3">
        <v>2.0</v>
      </c>
      <c r="G8142" s="3">
        <v>2.0</v>
      </c>
      <c r="H8142" s="3" t="s">
        <v>3079</v>
      </c>
      <c r="I8142" s="3" t="s">
        <v>4247</v>
      </c>
      <c r="J8142" s="3" t="s">
        <v>1412</v>
      </c>
      <c r="K8142" s="3" t="s">
        <v>24</v>
      </c>
      <c r="L8142" s="3">
        <v>15.0</v>
      </c>
      <c r="M8142" s="3" t="s">
        <v>25</v>
      </c>
      <c r="N8142" s="3" t="s">
        <v>3153</v>
      </c>
      <c r="O8142" s="3" t="s">
        <v>462</v>
      </c>
      <c r="P8142" s="4">
        <v>22727.0</v>
      </c>
      <c r="Q8142" s="3" t="s">
        <v>132</v>
      </c>
      <c r="S8142" s="3" t="s">
        <v>34</v>
      </c>
    </row>
    <row r="8143">
      <c r="A8143" s="2">
        <v>42318.714895833335</v>
      </c>
      <c r="B8143" s="3">
        <v>24.0</v>
      </c>
      <c r="C8143" s="3" t="s">
        <v>7939</v>
      </c>
      <c r="D8143" s="3">
        <v>37.0</v>
      </c>
      <c r="E8143" s="3" t="s">
        <v>7971</v>
      </c>
      <c r="F8143" s="3">
        <v>2.0</v>
      </c>
      <c r="G8143" s="3">
        <v>2.0</v>
      </c>
      <c r="H8143" s="3" t="s">
        <v>3079</v>
      </c>
      <c r="I8143" s="3" t="s">
        <v>4247</v>
      </c>
      <c r="J8143" s="3" t="s">
        <v>1412</v>
      </c>
      <c r="K8143" s="3" t="s">
        <v>24</v>
      </c>
      <c r="L8143" s="3">
        <v>16.0</v>
      </c>
      <c r="M8143" s="3" t="s">
        <v>30</v>
      </c>
      <c r="N8143" s="3" t="s">
        <v>8045</v>
      </c>
      <c r="O8143" s="3" t="s">
        <v>139</v>
      </c>
      <c r="P8143" s="4">
        <v>26231.0</v>
      </c>
      <c r="Q8143" s="3" t="s">
        <v>40</v>
      </c>
      <c r="S8143" s="3" t="s">
        <v>34</v>
      </c>
    </row>
    <row r="8144">
      <c r="A8144" s="2">
        <v>42318.714895833335</v>
      </c>
      <c r="B8144" s="3">
        <v>24.0</v>
      </c>
      <c r="C8144" s="3" t="s">
        <v>7939</v>
      </c>
      <c r="D8144" s="3">
        <v>37.0</v>
      </c>
      <c r="E8144" s="3" t="s">
        <v>7971</v>
      </c>
      <c r="F8144" s="3">
        <v>2.0</v>
      </c>
      <c r="G8144" s="3">
        <v>2.0</v>
      </c>
      <c r="H8144" s="3" t="s">
        <v>3079</v>
      </c>
      <c r="I8144" s="3" t="s">
        <v>4247</v>
      </c>
      <c r="J8144" s="3" t="s">
        <v>1412</v>
      </c>
      <c r="K8144" s="3" t="s">
        <v>24</v>
      </c>
      <c r="L8144" s="3">
        <v>17.0</v>
      </c>
      <c r="M8144" s="3" t="s">
        <v>25</v>
      </c>
      <c r="N8144" s="3" t="s">
        <v>8038</v>
      </c>
      <c r="O8144" s="3" t="s">
        <v>42</v>
      </c>
      <c r="P8144" s="4">
        <v>29735.0</v>
      </c>
      <c r="Q8144" s="3" t="s">
        <v>132</v>
      </c>
      <c r="S8144" s="3" t="s">
        <v>34</v>
      </c>
    </row>
    <row r="8145">
      <c r="A8145" s="2">
        <v>42318.714895833335</v>
      </c>
      <c r="B8145" s="3">
        <v>24.0</v>
      </c>
      <c r="C8145" s="3" t="s">
        <v>7939</v>
      </c>
      <c r="D8145" s="3">
        <v>37.0</v>
      </c>
      <c r="E8145" s="3" t="s">
        <v>7971</v>
      </c>
      <c r="F8145" s="3">
        <v>2.0</v>
      </c>
      <c r="G8145" s="3">
        <v>2.0</v>
      </c>
      <c r="H8145" s="3" t="s">
        <v>3079</v>
      </c>
      <c r="I8145" s="3" t="s">
        <v>4247</v>
      </c>
      <c r="J8145" s="3" t="s">
        <v>1412</v>
      </c>
      <c r="K8145" s="3" t="s">
        <v>24</v>
      </c>
      <c r="L8145" s="3">
        <v>18.0</v>
      </c>
      <c r="M8145" s="3" t="s">
        <v>30</v>
      </c>
      <c r="N8145" s="3" t="s">
        <v>2649</v>
      </c>
      <c r="O8145" s="3" t="s">
        <v>8046</v>
      </c>
      <c r="P8145" s="4">
        <v>28478.0</v>
      </c>
      <c r="Q8145" s="3" t="s">
        <v>40</v>
      </c>
      <c r="S8145" s="3" t="s">
        <v>34</v>
      </c>
    </row>
    <row r="8146">
      <c r="A8146" s="2">
        <v>42318.714895833335</v>
      </c>
      <c r="B8146" s="3">
        <v>24.0</v>
      </c>
      <c r="C8146" s="3" t="s">
        <v>7939</v>
      </c>
      <c r="D8146" s="3">
        <v>37.0</v>
      </c>
      <c r="E8146" s="3" t="s">
        <v>7971</v>
      </c>
      <c r="F8146" s="3">
        <v>2.0</v>
      </c>
      <c r="G8146" s="3">
        <v>2.0</v>
      </c>
      <c r="H8146" s="3" t="s">
        <v>3079</v>
      </c>
      <c r="I8146" s="3" t="s">
        <v>4247</v>
      </c>
      <c r="J8146" s="3" t="s">
        <v>1412</v>
      </c>
      <c r="K8146" s="3" t="s">
        <v>24</v>
      </c>
      <c r="L8146" s="3">
        <v>19.0</v>
      </c>
      <c r="M8146" s="3" t="s">
        <v>25</v>
      </c>
      <c r="N8146" s="3" t="s">
        <v>3836</v>
      </c>
      <c r="O8146" s="3" t="s">
        <v>344</v>
      </c>
      <c r="P8146" s="4">
        <v>30690.0</v>
      </c>
      <c r="Q8146" s="3" t="s">
        <v>40</v>
      </c>
      <c r="S8146" s="3" t="s">
        <v>34</v>
      </c>
    </row>
    <row r="8147">
      <c r="A8147" s="2">
        <v>42318.714895833335</v>
      </c>
      <c r="B8147" s="3">
        <v>24.0</v>
      </c>
      <c r="C8147" s="3" t="s">
        <v>7939</v>
      </c>
      <c r="D8147" s="3">
        <v>37.0</v>
      </c>
      <c r="E8147" s="3" t="s">
        <v>7971</v>
      </c>
      <c r="F8147" s="3">
        <v>2.0</v>
      </c>
      <c r="G8147" s="3">
        <v>2.0</v>
      </c>
      <c r="H8147" s="3" t="s">
        <v>3079</v>
      </c>
      <c r="I8147" s="3" t="s">
        <v>4247</v>
      </c>
      <c r="J8147" s="3" t="s">
        <v>1412</v>
      </c>
      <c r="K8147" s="3" t="s">
        <v>24</v>
      </c>
      <c r="L8147" s="3">
        <v>20.0</v>
      </c>
      <c r="M8147" s="3" t="s">
        <v>30</v>
      </c>
      <c r="N8147" s="3" t="s">
        <v>8021</v>
      </c>
      <c r="O8147" s="3" t="s">
        <v>490</v>
      </c>
      <c r="P8147" s="4">
        <v>31317.0</v>
      </c>
      <c r="Q8147" s="3" t="s">
        <v>132</v>
      </c>
      <c r="S8147" s="3" t="s">
        <v>34</v>
      </c>
    </row>
    <row r="8148">
      <c r="A8148" s="2">
        <v>42318.714895833335</v>
      </c>
      <c r="B8148" s="3">
        <v>24.0</v>
      </c>
      <c r="C8148" s="3" t="s">
        <v>7939</v>
      </c>
      <c r="D8148" s="3">
        <v>41.0</v>
      </c>
      <c r="E8148" s="3" t="s">
        <v>7986</v>
      </c>
      <c r="F8148" s="3">
        <v>2.0</v>
      </c>
      <c r="G8148" s="3">
        <v>2.0</v>
      </c>
      <c r="H8148" s="3" t="s">
        <v>3079</v>
      </c>
      <c r="I8148" s="3" t="s">
        <v>4247</v>
      </c>
      <c r="J8148" s="3" t="s">
        <v>1412</v>
      </c>
      <c r="K8148" s="3" t="s">
        <v>24</v>
      </c>
      <c r="L8148" s="3">
        <v>1.0</v>
      </c>
      <c r="M8148" s="3" t="s">
        <v>25</v>
      </c>
      <c r="N8148" s="3" t="s">
        <v>8008</v>
      </c>
      <c r="O8148" s="3" t="s">
        <v>309</v>
      </c>
      <c r="P8148" s="4">
        <v>20435.0</v>
      </c>
      <c r="Q8148" s="3" t="s">
        <v>40</v>
      </c>
      <c r="S8148" s="3" t="s">
        <v>34</v>
      </c>
    </row>
    <row r="8149">
      <c r="A8149" s="2">
        <v>42318.714895833335</v>
      </c>
      <c r="B8149" s="3">
        <v>24.0</v>
      </c>
      <c r="C8149" s="3" t="s">
        <v>7939</v>
      </c>
      <c r="D8149" s="3">
        <v>41.0</v>
      </c>
      <c r="E8149" s="3" t="s">
        <v>7986</v>
      </c>
      <c r="F8149" s="3">
        <v>2.0</v>
      </c>
      <c r="G8149" s="3">
        <v>2.0</v>
      </c>
      <c r="H8149" s="3" t="s">
        <v>3079</v>
      </c>
      <c r="I8149" s="3" t="s">
        <v>4247</v>
      </c>
      <c r="J8149" s="3" t="s">
        <v>1412</v>
      </c>
      <c r="K8149" s="3" t="s">
        <v>24</v>
      </c>
      <c r="L8149" s="3">
        <v>2.0</v>
      </c>
      <c r="M8149" s="3" t="s">
        <v>30</v>
      </c>
      <c r="N8149" s="3" t="s">
        <v>856</v>
      </c>
      <c r="O8149" s="3" t="s">
        <v>249</v>
      </c>
      <c r="P8149" s="4">
        <v>19998.0</v>
      </c>
      <c r="Q8149" s="3" t="s">
        <v>86</v>
      </c>
      <c r="S8149" s="3" t="s">
        <v>34</v>
      </c>
    </row>
    <row r="8150">
      <c r="A8150" s="2">
        <v>42318.714895833335</v>
      </c>
      <c r="B8150" s="3">
        <v>24.0</v>
      </c>
      <c r="C8150" s="3" t="s">
        <v>7939</v>
      </c>
      <c r="D8150" s="3">
        <v>41.0</v>
      </c>
      <c r="E8150" s="3" t="s">
        <v>7986</v>
      </c>
      <c r="F8150" s="3">
        <v>2.0</v>
      </c>
      <c r="G8150" s="3">
        <v>2.0</v>
      </c>
      <c r="H8150" s="3" t="s">
        <v>3079</v>
      </c>
      <c r="I8150" s="3" t="s">
        <v>4247</v>
      </c>
      <c r="J8150" s="3" t="s">
        <v>1412</v>
      </c>
      <c r="K8150" s="3" t="s">
        <v>24</v>
      </c>
      <c r="L8150" s="3">
        <v>3.0</v>
      </c>
      <c r="M8150" s="3" t="s">
        <v>25</v>
      </c>
      <c r="N8150" s="3" t="s">
        <v>8047</v>
      </c>
      <c r="O8150" s="3" t="s">
        <v>1527</v>
      </c>
      <c r="P8150" s="4">
        <v>28694.0</v>
      </c>
      <c r="Q8150" s="3" t="s">
        <v>75</v>
      </c>
      <c r="S8150" s="3" t="s">
        <v>34</v>
      </c>
    </row>
    <row r="8151">
      <c r="A8151" s="2">
        <v>42318.714895833335</v>
      </c>
      <c r="B8151" s="3">
        <v>24.0</v>
      </c>
      <c r="C8151" s="3" t="s">
        <v>7939</v>
      </c>
      <c r="D8151" s="3">
        <v>41.0</v>
      </c>
      <c r="E8151" s="3" t="s">
        <v>7986</v>
      </c>
      <c r="F8151" s="3">
        <v>2.0</v>
      </c>
      <c r="G8151" s="3">
        <v>2.0</v>
      </c>
      <c r="H8151" s="3" t="s">
        <v>3079</v>
      </c>
      <c r="I8151" s="3" t="s">
        <v>4247</v>
      </c>
      <c r="J8151" s="3" t="s">
        <v>1412</v>
      </c>
      <c r="K8151" s="3" t="s">
        <v>24</v>
      </c>
      <c r="L8151" s="3">
        <v>4.0</v>
      </c>
      <c r="M8151" s="3" t="s">
        <v>30</v>
      </c>
      <c r="N8151" s="3" t="s">
        <v>8040</v>
      </c>
      <c r="O8151" s="3" t="s">
        <v>235</v>
      </c>
      <c r="P8151" s="4">
        <v>20289.0</v>
      </c>
      <c r="Q8151" s="3" t="s">
        <v>40</v>
      </c>
      <c r="S8151" s="3" t="s">
        <v>34</v>
      </c>
    </row>
    <row r="8152">
      <c r="A8152" s="2">
        <v>42318.714895833335</v>
      </c>
      <c r="B8152" s="3">
        <v>24.0</v>
      </c>
      <c r="C8152" s="3" t="s">
        <v>7939</v>
      </c>
      <c r="D8152" s="3">
        <v>41.0</v>
      </c>
      <c r="E8152" s="3" t="s">
        <v>7986</v>
      </c>
      <c r="F8152" s="3">
        <v>2.0</v>
      </c>
      <c r="G8152" s="3">
        <v>2.0</v>
      </c>
      <c r="H8152" s="3" t="s">
        <v>3079</v>
      </c>
      <c r="I8152" s="3" t="s">
        <v>4247</v>
      </c>
      <c r="J8152" s="3" t="s">
        <v>1412</v>
      </c>
      <c r="K8152" s="3" t="s">
        <v>24</v>
      </c>
      <c r="L8152" s="3">
        <v>5.0</v>
      </c>
      <c r="M8152" s="3" t="s">
        <v>25</v>
      </c>
      <c r="N8152" s="3" t="s">
        <v>8048</v>
      </c>
      <c r="O8152" s="3" t="s">
        <v>1819</v>
      </c>
      <c r="P8152" s="4">
        <v>17262.0</v>
      </c>
      <c r="Q8152" s="3" t="s">
        <v>49</v>
      </c>
      <c r="S8152" s="3" t="s">
        <v>34</v>
      </c>
    </row>
    <row r="8153">
      <c r="A8153" s="2">
        <v>42318.714895833335</v>
      </c>
      <c r="B8153" s="3">
        <v>24.0</v>
      </c>
      <c r="C8153" s="3" t="s">
        <v>7939</v>
      </c>
      <c r="D8153" s="3">
        <v>41.0</v>
      </c>
      <c r="E8153" s="3" t="s">
        <v>7986</v>
      </c>
      <c r="F8153" s="3">
        <v>2.0</v>
      </c>
      <c r="G8153" s="3">
        <v>2.0</v>
      </c>
      <c r="H8153" s="3" t="s">
        <v>3079</v>
      </c>
      <c r="I8153" s="3" t="s">
        <v>4247</v>
      </c>
      <c r="J8153" s="3" t="s">
        <v>1412</v>
      </c>
      <c r="K8153" s="3" t="s">
        <v>24</v>
      </c>
      <c r="L8153" s="3">
        <v>6.0</v>
      </c>
      <c r="M8153" s="3" t="s">
        <v>30</v>
      </c>
      <c r="N8153" s="3" t="s">
        <v>8049</v>
      </c>
      <c r="O8153" s="3" t="s">
        <v>919</v>
      </c>
      <c r="P8153" s="4">
        <v>20230.0</v>
      </c>
      <c r="Q8153" s="3" t="s">
        <v>86</v>
      </c>
      <c r="S8153" s="3" t="s">
        <v>34</v>
      </c>
    </row>
    <row r="8154">
      <c r="A8154" s="2">
        <v>42318.714895833335</v>
      </c>
      <c r="B8154" s="3">
        <v>24.0</v>
      </c>
      <c r="C8154" s="3" t="s">
        <v>7939</v>
      </c>
      <c r="D8154" s="3">
        <v>41.0</v>
      </c>
      <c r="E8154" s="3" t="s">
        <v>7986</v>
      </c>
      <c r="F8154" s="3">
        <v>2.0</v>
      </c>
      <c r="G8154" s="3">
        <v>2.0</v>
      </c>
      <c r="H8154" s="3" t="s">
        <v>3079</v>
      </c>
      <c r="I8154" s="3" t="s">
        <v>4247</v>
      </c>
      <c r="J8154" s="3" t="s">
        <v>1412</v>
      </c>
      <c r="K8154" s="3" t="s">
        <v>24</v>
      </c>
      <c r="L8154" s="3">
        <v>7.0</v>
      </c>
      <c r="M8154" s="3" t="s">
        <v>25</v>
      </c>
      <c r="N8154" s="3" t="s">
        <v>5583</v>
      </c>
      <c r="O8154" s="3" t="s">
        <v>796</v>
      </c>
      <c r="P8154" s="4">
        <v>22810.0</v>
      </c>
      <c r="Q8154" s="3" t="s">
        <v>345</v>
      </c>
      <c r="S8154" s="3" t="s">
        <v>34</v>
      </c>
    </row>
    <row r="8155">
      <c r="A8155" s="2">
        <v>42318.714895833335</v>
      </c>
      <c r="B8155" s="3">
        <v>24.0</v>
      </c>
      <c r="C8155" s="3" t="s">
        <v>7939</v>
      </c>
      <c r="D8155" s="3">
        <v>41.0</v>
      </c>
      <c r="E8155" s="3" t="s">
        <v>7986</v>
      </c>
      <c r="F8155" s="3">
        <v>2.0</v>
      </c>
      <c r="G8155" s="3">
        <v>2.0</v>
      </c>
      <c r="H8155" s="3" t="s">
        <v>3079</v>
      </c>
      <c r="I8155" s="3" t="s">
        <v>4247</v>
      </c>
      <c r="J8155" s="3" t="s">
        <v>1412</v>
      </c>
      <c r="K8155" s="3" t="s">
        <v>24</v>
      </c>
      <c r="L8155" s="3">
        <v>8.0</v>
      </c>
      <c r="M8155" s="3" t="s">
        <v>30</v>
      </c>
      <c r="N8155" s="3" t="s">
        <v>8050</v>
      </c>
      <c r="O8155" s="3" t="s">
        <v>121</v>
      </c>
      <c r="P8155" s="4">
        <v>20466.0</v>
      </c>
      <c r="Q8155" s="3" t="s">
        <v>40</v>
      </c>
      <c r="S8155" s="3" t="s">
        <v>34</v>
      </c>
    </row>
    <row r="8156">
      <c r="A8156" s="2">
        <v>42318.714895833335</v>
      </c>
      <c r="B8156" s="3">
        <v>24.0</v>
      </c>
      <c r="C8156" s="3" t="s">
        <v>7939</v>
      </c>
      <c r="D8156" s="3">
        <v>41.0</v>
      </c>
      <c r="E8156" s="3" t="s">
        <v>7986</v>
      </c>
      <c r="F8156" s="3">
        <v>2.0</v>
      </c>
      <c r="G8156" s="3">
        <v>2.0</v>
      </c>
      <c r="H8156" s="3" t="s">
        <v>3079</v>
      </c>
      <c r="I8156" s="3" t="s">
        <v>4247</v>
      </c>
      <c r="J8156" s="3" t="s">
        <v>1412</v>
      </c>
      <c r="K8156" s="3" t="s">
        <v>24</v>
      </c>
      <c r="L8156" s="3">
        <v>9.0</v>
      </c>
      <c r="M8156" s="3" t="s">
        <v>25</v>
      </c>
      <c r="N8156" s="3" t="s">
        <v>8051</v>
      </c>
      <c r="O8156" s="3" t="s">
        <v>74</v>
      </c>
      <c r="P8156" s="4">
        <v>26953.0</v>
      </c>
      <c r="Q8156" s="3" t="s">
        <v>2342</v>
      </c>
      <c r="S8156" s="3" t="s">
        <v>34</v>
      </c>
    </row>
    <row r="8157">
      <c r="A8157" s="2">
        <v>42318.714895833335</v>
      </c>
      <c r="B8157" s="3">
        <v>24.0</v>
      </c>
      <c r="C8157" s="3" t="s">
        <v>7939</v>
      </c>
      <c r="D8157" s="3">
        <v>41.0</v>
      </c>
      <c r="E8157" s="3" t="s">
        <v>7986</v>
      </c>
      <c r="F8157" s="3">
        <v>2.0</v>
      </c>
      <c r="G8157" s="3">
        <v>2.0</v>
      </c>
      <c r="H8157" s="3" t="s">
        <v>3079</v>
      </c>
      <c r="I8157" s="3" t="s">
        <v>4247</v>
      </c>
      <c r="J8157" s="3" t="s">
        <v>1412</v>
      </c>
      <c r="K8157" s="3" t="s">
        <v>24</v>
      </c>
      <c r="L8157" s="3">
        <v>10.0</v>
      </c>
      <c r="M8157" s="3" t="s">
        <v>30</v>
      </c>
      <c r="N8157" s="3" t="s">
        <v>8051</v>
      </c>
      <c r="O8157" s="3" t="s">
        <v>57</v>
      </c>
      <c r="P8157" s="4">
        <v>27189.0</v>
      </c>
      <c r="Q8157" s="3" t="s">
        <v>228</v>
      </c>
      <c r="S8157" s="3" t="s">
        <v>34</v>
      </c>
    </row>
    <row r="8158">
      <c r="A8158" s="2">
        <v>42318.714895833335</v>
      </c>
      <c r="B8158" s="3">
        <v>24.0</v>
      </c>
      <c r="C8158" s="3" t="s">
        <v>7939</v>
      </c>
      <c r="D8158" s="3">
        <v>41.0</v>
      </c>
      <c r="E8158" s="3" t="s">
        <v>7986</v>
      </c>
      <c r="F8158" s="3">
        <v>2.0</v>
      </c>
      <c r="G8158" s="3">
        <v>2.0</v>
      </c>
      <c r="H8158" s="3" t="s">
        <v>3079</v>
      </c>
      <c r="I8158" s="3" t="s">
        <v>4247</v>
      </c>
      <c r="J8158" s="3" t="s">
        <v>1412</v>
      </c>
      <c r="K8158" s="3" t="s">
        <v>24</v>
      </c>
      <c r="L8158" s="3">
        <v>11.0</v>
      </c>
      <c r="M8158" s="3" t="s">
        <v>25</v>
      </c>
      <c r="N8158" s="3" t="s">
        <v>8049</v>
      </c>
      <c r="O8158" s="3" t="s">
        <v>69</v>
      </c>
      <c r="P8158" s="4">
        <v>18563.0</v>
      </c>
      <c r="Q8158" s="3" t="s">
        <v>86</v>
      </c>
      <c r="S8158" s="3" t="s">
        <v>34</v>
      </c>
    </row>
    <row r="8159">
      <c r="A8159" s="2">
        <v>42318.714895833335</v>
      </c>
      <c r="B8159" s="3">
        <v>24.0</v>
      </c>
      <c r="C8159" s="3" t="s">
        <v>7939</v>
      </c>
      <c r="D8159" s="3">
        <v>41.0</v>
      </c>
      <c r="E8159" s="3" t="s">
        <v>7986</v>
      </c>
      <c r="F8159" s="3">
        <v>2.0</v>
      </c>
      <c r="G8159" s="3">
        <v>2.0</v>
      </c>
      <c r="H8159" s="3" t="s">
        <v>3079</v>
      </c>
      <c r="I8159" s="3" t="s">
        <v>4247</v>
      </c>
      <c r="J8159" s="3" t="s">
        <v>1412</v>
      </c>
      <c r="K8159" s="3" t="s">
        <v>24</v>
      </c>
      <c r="L8159" s="3">
        <v>12.0</v>
      </c>
      <c r="M8159" s="3" t="s">
        <v>30</v>
      </c>
      <c r="N8159" s="3" t="s">
        <v>965</v>
      </c>
      <c r="O8159" s="3" t="s">
        <v>347</v>
      </c>
      <c r="P8159" s="4">
        <v>20866.0</v>
      </c>
      <c r="Q8159" s="3" t="s">
        <v>372</v>
      </c>
      <c r="S8159" s="3" t="s">
        <v>34</v>
      </c>
    </row>
    <row r="8160">
      <c r="A8160" s="2">
        <v>42318.714895833335</v>
      </c>
      <c r="B8160" s="3">
        <v>24.0</v>
      </c>
      <c r="C8160" s="3" t="s">
        <v>7939</v>
      </c>
      <c r="D8160" s="3">
        <v>45.0</v>
      </c>
      <c r="E8160" s="3" t="s">
        <v>7993</v>
      </c>
      <c r="F8160" s="3">
        <v>2.0</v>
      </c>
      <c r="G8160" s="3">
        <v>2.0</v>
      </c>
      <c r="H8160" s="3" t="s">
        <v>3079</v>
      </c>
      <c r="I8160" s="3" t="s">
        <v>4247</v>
      </c>
      <c r="J8160" s="3" t="s">
        <v>1412</v>
      </c>
      <c r="K8160" s="3" t="s">
        <v>24</v>
      </c>
      <c r="L8160" s="3">
        <v>1.0</v>
      </c>
      <c r="M8160" s="3" t="s">
        <v>25</v>
      </c>
      <c r="N8160" s="3" t="s">
        <v>8052</v>
      </c>
      <c r="O8160" s="3" t="s">
        <v>8053</v>
      </c>
      <c r="P8160" s="4">
        <v>28220.0</v>
      </c>
      <c r="Q8160" s="3" t="s">
        <v>79</v>
      </c>
      <c r="S8160" s="3" t="s">
        <v>34</v>
      </c>
    </row>
    <row r="8161">
      <c r="A8161" s="2">
        <v>42318.714895833335</v>
      </c>
      <c r="B8161" s="3">
        <v>24.0</v>
      </c>
      <c r="C8161" s="3" t="s">
        <v>7939</v>
      </c>
      <c r="D8161" s="3">
        <v>45.0</v>
      </c>
      <c r="E8161" s="3" t="s">
        <v>7993</v>
      </c>
      <c r="F8161" s="3">
        <v>2.0</v>
      </c>
      <c r="G8161" s="3">
        <v>2.0</v>
      </c>
      <c r="H8161" s="3" t="s">
        <v>3079</v>
      </c>
      <c r="I8161" s="3" t="s">
        <v>4247</v>
      </c>
      <c r="J8161" s="3" t="s">
        <v>1412</v>
      </c>
      <c r="K8161" s="3" t="s">
        <v>24</v>
      </c>
      <c r="L8161" s="3">
        <v>2.0</v>
      </c>
      <c r="M8161" s="3" t="s">
        <v>30</v>
      </c>
      <c r="N8161" s="3" t="s">
        <v>8054</v>
      </c>
      <c r="O8161" s="3" t="s">
        <v>85</v>
      </c>
      <c r="P8161" s="4">
        <v>21692.0</v>
      </c>
      <c r="Q8161" s="3" t="s">
        <v>52</v>
      </c>
      <c r="S8161" s="3" t="s">
        <v>34</v>
      </c>
    </row>
    <row r="8162">
      <c r="A8162" s="2">
        <v>42318.714895833335</v>
      </c>
      <c r="B8162" s="3">
        <v>24.0</v>
      </c>
      <c r="C8162" s="3" t="s">
        <v>7939</v>
      </c>
      <c r="D8162" s="3">
        <v>45.0</v>
      </c>
      <c r="E8162" s="3" t="s">
        <v>7993</v>
      </c>
      <c r="F8162" s="3">
        <v>2.0</v>
      </c>
      <c r="G8162" s="3">
        <v>2.0</v>
      </c>
      <c r="H8162" s="3" t="s">
        <v>3079</v>
      </c>
      <c r="I8162" s="3" t="s">
        <v>4247</v>
      </c>
      <c r="J8162" s="3" t="s">
        <v>1412</v>
      </c>
      <c r="K8162" s="3" t="s">
        <v>24</v>
      </c>
      <c r="L8162" s="3">
        <v>3.0</v>
      </c>
      <c r="M8162" s="3" t="s">
        <v>25</v>
      </c>
      <c r="N8162" s="3" t="s">
        <v>8055</v>
      </c>
      <c r="O8162" s="3" t="s">
        <v>371</v>
      </c>
      <c r="P8162" s="4">
        <v>24269.0</v>
      </c>
      <c r="Q8162" s="3" t="s">
        <v>115</v>
      </c>
      <c r="S8162" s="3" t="s">
        <v>34</v>
      </c>
    </row>
    <row r="8163">
      <c r="A8163" s="2">
        <v>42318.714895833335</v>
      </c>
      <c r="B8163" s="3">
        <v>24.0</v>
      </c>
      <c r="C8163" s="3" t="s">
        <v>7939</v>
      </c>
      <c r="D8163" s="3">
        <v>45.0</v>
      </c>
      <c r="E8163" s="3" t="s">
        <v>7993</v>
      </c>
      <c r="F8163" s="3">
        <v>2.0</v>
      </c>
      <c r="G8163" s="3">
        <v>2.0</v>
      </c>
      <c r="H8163" s="3" t="s">
        <v>3079</v>
      </c>
      <c r="I8163" s="3" t="s">
        <v>4247</v>
      </c>
      <c r="J8163" s="3" t="s">
        <v>1412</v>
      </c>
      <c r="K8163" s="3" t="s">
        <v>24</v>
      </c>
      <c r="L8163" s="3">
        <v>4.0</v>
      </c>
      <c r="M8163" s="3" t="s">
        <v>30</v>
      </c>
      <c r="N8163" s="3" t="s">
        <v>8056</v>
      </c>
      <c r="O8163" s="3" t="s">
        <v>323</v>
      </c>
      <c r="P8163" s="4">
        <v>21338.0</v>
      </c>
      <c r="Q8163" s="3" t="s">
        <v>43</v>
      </c>
      <c r="S8163" s="3" t="s">
        <v>34</v>
      </c>
    </row>
    <row r="8164">
      <c r="A8164" s="2">
        <v>42318.714895833335</v>
      </c>
      <c r="B8164" s="3">
        <v>24.0</v>
      </c>
      <c r="C8164" s="3" t="s">
        <v>7939</v>
      </c>
      <c r="D8164" s="3">
        <v>45.0</v>
      </c>
      <c r="E8164" s="3" t="s">
        <v>7993</v>
      </c>
      <c r="F8164" s="3">
        <v>2.0</v>
      </c>
      <c r="G8164" s="3">
        <v>2.0</v>
      </c>
      <c r="H8164" s="3" t="s">
        <v>3079</v>
      </c>
      <c r="I8164" s="3" t="s">
        <v>4247</v>
      </c>
      <c r="J8164" s="3" t="s">
        <v>1412</v>
      </c>
      <c r="K8164" s="3" t="s">
        <v>24</v>
      </c>
      <c r="L8164" s="3">
        <v>5.0</v>
      </c>
      <c r="M8164" s="3" t="s">
        <v>25</v>
      </c>
      <c r="N8164" s="3" t="s">
        <v>1639</v>
      </c>
      <c r="O8164" s="3" t="s">
        <v>200</v>
      </c>
      <c r="P8164" s="4">
        <v>20905.0</v>
      </c>
      <c r="Q8164" s="3" t="s">
        <v>110</v>
      </c>
      <c r="S8164" s="3" t="s">
        <v>34</v>
      </c>
    </row>
    <row r="8165">
      <c r="A8165" s="2">
        <v>42318.714895833335</v>
      </c>
      <c r="B8165" s="3">
        <v>24.0</v>
      </c>
      <c r="C8165" s="3" t="s">
        <v>7939</v>
      </c>
      <c r="D8165" s="3">
        <v>45.0</v>
      </c>
      <c r="E8165" s="3" t="s">
        <v>7993</v>
      </c>
      <c r="F8165" s="3">
        <v>2.0</v>
      </c>
      <c r="G8165" s="3">
        <v>2.0</v>
      </c>
      <c r="H8165" s="3" t="s">
        <v>3079</v>
      </c>
      <c r="I8165" s="3" t="s">
        <v>4247</v>
      </c>
      <c r="J8165" s="3" t="s">
        <v>1412</v>
      </c>
      <c r="K8165" s="3" t="s">
        <v>24</v>
      </c>
      <c r="L8165" s="3">
        <v>6.0</v>
      </c>
      <c r="M8165" s="3" t="s">
        <v>30</v>
      </c>
      <c r="N8165" s="3" t="s">
        <v>8038</v>
      </c>
      <c r="O8165" s="3" t="s">
        <v>562</v>
      </c>
      <c r="P8165" s="4">
        <v>20533.0</v>
      </c>
      <c r="Q8165" s="3" t="s">
        <v>372</v>
      </c>
      <c r="S8165" s="3" t="s">
        <v>34</v>
      </c>
    </row>
    <row r="8166">
      <c r="A8166" s="2">
        <v>42318.714895833335</v>
      </c>
      <c r="B8166" s="3">
        <v>24.0</v>
      </c>
      <c r="C8166" s="3" t="s">
        <v>7939</v>
      </c>
      <c r="D8166" s="3">
        <v>45.0</v>
      </c>
      <c r="E8166" s="3" t="s">
        <v>7993</v>
      </c>
      <c r="F8166" s="3">
        <v>2.0</v>
      </c>
      <c r="G8166" s="3">
        <v>2.0</v>
      </c>
      <c r="H8166" s="3" t="s">
        <v>3079</v>
      </c>
      <c r="I8166" s="3" t="s">
        <v>4247</v>
      </c>
      <c r="J8166" s="3" t="s">
        <v>1412</v>
      </c>
      <c r="K8166" s="3" t="s">
        <v>24</v>
      </c>
      <c r="L8166" s="3">
        <v>7.0</v>
      </c>
      <c r="M8166" s="3" t="s">
        <v>25</v>
      </c>
      <c r="N8166" s="3" t="s">
        <v>8057</v>
      </c>
      <c r="O8166" s="3" t="s">
        <v>243</v>
      </c>
      <c r="P8166" s="4">
        <v>31214.0</v>
      </c>
      <c r="Q8166" s="3" t="s">
        <v>43</v>
      </c>
      <c r="S8166" s="3" t="s">
        <v>34</v>
      </c>
    </row>
    <row r="8167">
      <c r="A8167" s="2">
        <v>42318.714895833335</v>
      </c>
      <c r="B8167" s="3">
        <v>24.0</v>
      </c>
      <c r="C8167" s="3" t="s">
        <v>7939</v>
      </c>
      <c r="D8167" s="3">
        <v>45.0</v>
      </c>
      <c r="E8167" s="3" t="s">
        <v>7993</v>
      </c>
      <c r="F8167" s="3">
        <v>2.0</v>
      </c>
      <c r="G8167" s="3">
        <v>2.0</v>
      </c>
      <c r="H8167" s="3" t="s">
        <v>3079</v>
      </c>
      <c r="I8167" s="3" t="s">
        <v>4247</v>
      </c>
      <c r="J8167" s="3" t="s">
        <v>1412</v>
      </c>
      <c r="K8167" s="3" t="s">
        <v>24</v>
      </c>
      <c r="L8167" s="3">
        <v>8.0</v>
      </c>
      <c r="M8167" s="3" t="s">
        <v>30</v>
      </c>
      <c r="N8167" s="3" t="s">
        <v>8058</v>
      </c>
      <c r="O8167" s="3" t="s">
        <v>677</v>
      </c>
      <c r="P8167" s="4">
        <v>21753.0</v>
      </c>
      <c r="Q8167" s="3" t="s">
        <v>110</v>
      </c>
      <c r="S8167" s="3" t="s">
        <v>34</v>
      </c>
    </row>
    <row r="8168">
      <c r="A8168" s="2">
        <v>42318.714895833335</v>
      </c>
      <c r="B8168" s="3">
        <v>24.0</v>
      </c>
      <c r="C8168" s="3" t="s">
        <v>7939</v>
      </c>
      <c r="D8168" s="3">
        <v>45.0</v>
      </c>
      <c r="E8168" s="3" t="s">
        <v>7993</v>
      </c>
      <c r="F8168" s="3">
        <v>2.0</v>
      </c>
      <c r="G8168" s="3">
        <v>2.0</v>
      </c>
      <c r="H8168" s="3" t="s">
        <v>3079</v>
      </c>
      <c r="I8168" s="3" t="s">
        <v>4247</v>
      </c>
      <c r="J8168" s="3" t="s">
        <v>1412</v>
      </c>
      <c r="K8168" s="3" t="s">
        <v>24</v>
      </c>
      <c r="L8168" s="3">
        <v>9.0</v>
      </c>
      <c r="M8168" s="3" t="s">
        <v>25</v>
      </c>
      <c r="N8168" s="3" t="s">
        <v>8059</v>
      </c>
      <c r="O8168" s="3" t="s">
        <v>359</v>
      </c>
      <c r="P8168" s="4">
        <v>26116.0</v>
      </c>
      <c r="Q8168" s="3" t="s">
        <v>216</v>
      </c>
      <c r="S8168" s="3" t="s">
        <v>34</v>
      </c>
    </row>
    <row r="8169">
      <c r="A8169" s="2">
        <v>42318.714895833335</v>
      </c>
      <c r="B8169" s="3">
        <v>24.0</v>
      </c>
      <c r="C8169" s="3" t="s">
        <v>7939</v>
      </c>
      <c r="D8169" s="3">
        <v>45.0</v>
      </c>
      <c r="E8169" s="3" t="s">
        <v>7993</v>
      </c>
      <c r="F8169" s="3">
        <v>2.0</v>
      </c>
      <c r="G8169" s="3">
        <v>2.0</v>
      </c>
      <c r="H8169" s="3" t="s">
        <v>3079</v>
      </c>
      <c r="I8169" s="3" t="s">
        <v>4247</v>
      </c>
      <c r="J8169" s="3" t="s">
        <v>1412</v>
      </c>
      <c r="K8169" s="3" t="s">
        <v>24</v>
      </c>
      <c r="L8169" s="3">
        <v>10.0</v>
      </c>
      <c r="M8169" s="3" t="s">
        <v>30</v>
      </c>
      <c r="N8169" s="3" t="s">
        <v>7798</v>
      </c>
      <c r="O8169" s="3" t="s">
        <v>460</v>
      </c>
      <c r="P8169" s="4">
        <v>32160.0</v>
      </c>
      <c r="Q8169" s="3" t="s">
        <v>110</v>
      </c>
      <c r="S8169" s="3" t="s">
        <v>34</v>
      </c>
    </row>
    <row r="8170">
      <c r="A8170" s="2">
        <v>42318.714895833335</v>
      </c>
      <c r="B8170" s="3">
        <v>24.0</v>
      </c>
      <c r="C8170" s="3" t="s">
        <v>7939</v>
      </c>
      <c r="D8170" s="3">
        <v>45.0</v>
      </c>
      <c r="E8170" s="3" t="s">
        <v>7993</v>
      </c>
      <c r="F8170" s="3">
        <v>2.0</v>
      </c>
      <c r="G8170" s="3">
        <v>2.0</v>
      </c>
      <c r="H8170" s="3" t="s">
        <v>3079</v>
      </c>
      <c r="I8170" s="3" t="s">
        <v>4247</v>
      </c>
      <c r="J8170" s="3" t="s">
        <v>1412</v>
      </c>
      <c r="K8170" s="3" t="s">
        <v>24</v>
      </c>
      <c r="L8170" s="3">
        <v>11.0</v>
      </c>
      <c r="M8170" s="3" t="s">
        <v>25</v>
      </c>
      <c r="N8170" s="3" t="s">
        <v>8060</v>
      </c>
      <c r="O8170" s="3" t="s">
        <v>8061</v>
      </c>
      <c r="P8170" s="4">
        <v>32038.0</v>
      </c>
      <c r="Q8170" s="3" t="s">
        <v>132</v>
      </c>
      <c r="S8170" s="3" t="s">
        <v>34</v>
      </c>
    </row>
    <row r="8171">
      <c r="A8171" s="2">
        <v>42318.714895833335</v>
      </c>
      <c r="B8171" s="3">
        <v>24.0</v>
      </c>
      <c r="C8171" s="3" t="s">
        <v>7939</v>
      </c>
      <c r="D8171" s="3">
        <v>45.0</v>
      </c>
      <c r="E8171" s="3" t="s">
        <v>7993</v>
      </c>
      <c r="F8171" s="3">
        <v>2.0</v>
      </c>
      <c r="G8171" s="3">
        <v>2.0</v>
      </c>
      <c r="H8171" s="3" t="s">
        <v>3079</v>
      </c>
      <c r="I8171" s="3" t="s">
        <v>4247</v>
      </c>
      <c r="J8171" s="3" t="s">
        <v>1412</v>
      </c>
      <c r="K8171" s="3" t="s">
        <v>24</v>
      </c>
      <c r="L8171" s="3">
        <v>12.0</v>
      </c>
      <c r="M8171" s="3" t="s">
        <v>30</v>
      </c>
      <c r="N8171" s="3" t="s">
        <v>7798</v>
      </c>
      <c r="O8171" s="3" t="s">
        <v>885</v>
      </c>
      <c r="P8171" s="4">
        <v>30075.0</v>
      </c>
      <c r="Q8171" s="3" t="s">
        <v>110</v>
      </c>
      <c r="S8171" s="3" t="s">
        <v>34</v>
      </c>
    </row>
    <row r="8172">
      <c r="A8172" s="2">
        <v>42318.714895833335</v>
      </c>
      <c r="B8172" s="3">
        <v>24.0</v>
      </c>
      <c r="C8172" s="3" t="s">
        <v>7939</v>
      </c>
      <c r="D8172" s="3">
        <v>45.0</v>
      </c>
      <c r="E8172" s="3" t="s">
        <v>7993</v>
      </c>
      <c r="F8172" s="3">
        <v>2.0</v>
      </c>
      <c r="G8172" s="3">
        <v>2.0</v>
      </c>
      <c r="H8172" s="3" t="s">
        <v>3079</v>
      </c>
      <c r="I8172" s="3" t="s">
        <v>4247</v>
      </c>
      <c r="J8172" s="3" t="s">
        <v>1412</v>
      </c>
      <c r="K8172" s="3" t="s">
        <v>24</v>
      </c>
      <c r="L8172" s="3">
        <v>13.0</v>
      </c>
      <c r="M8172" s="3" t="s">
        <v>25</v>
      </c>
      <c r="N8172" s="3" t="s">
        <v>8008</v>
      </c>
      <c r="O8172" s="3" t="s">
        <v>8062</v>
      </c>
      <c r="P8172" s="4">
        <v>33973.0</v>
      </c>
      <c r="Q8172" s="3" t="s">
        <v>191</v>
      </c>
      <c r="S8172" s="3" t="s">
        <v>34</v>
      </c>
    </row>
    <row r="8173">
      <c r="A8173" s="2">
        <v>42318.714895833335</v>
      </c>
      <c r="B8173" s="3">
        <v>24.0</v>
      </c>
      <c r="C8173" s="3" t="s">
        <v>7939</v>
      </c>
      <c r="D8173" s="3">
        <v>45.0</v>
      </c>
      <c r="E8173" s="3" t="s">
        <v>7993</v>
      </c>
      <c r="F8173" s="3">
        <v>2.0</v>
      </c>
      <c r="G8173" s="3">
        <v>2.0</v>
      </c>
      <c r="H8173" s="3" t="s">
        <v>3079</v>
      </c>
      <c r="I8173" s="3" t="s">
        <v>4247</v>
      </c>
      <c r="J8173" s="3" t="s">
        <v>1412</v>
      </c>
      <c r="K8173" s="3" t="s">
        <v>24</v>
      </c>
      <c r="L8173" s="3">
        <v>14.0</v>
      </c>
      <c r="M8173" s="3" t="s">
        <v>30</v>
      </c>
      <c r="N8173" s="3" t="s">
        <v>6484</v>
      </c>
      <c r="O8173" s="3" t="s">
        <v>3788</v>
      </c>
      <c r="P8173" s="4">
        <v>27116.0</v>
      </c>
      <c r="Q8173" s="3" t="s">
        <v>132</v>
      </c>
      <c r="S8173" s="3" t="s">
        <v>34</v>
      </c>
    </row>
    <row r="8174">
      <c r="A8174" s="2">
        <v>42318.714895833335</v>
      </c>
      <c r="B8174" s="3">
        <v>24.0</v>
      </c>
      <c r="C8174" s="3" t="s">
        <v>7939</v>
      </c>
      <c r="D8174" s="3">
        <v>45.0</v>
      </c>
      <c r="E8174" s="3" t="s">
        <v>7993</v>
      </c>
      <c r="F8174" s="3">
        <v>2.0</v>
      </c>
      <c r="G8174" s="3">
        <v>2.0</v>
      </c>
      <c r="H8174" s="3" t="s">
        <v>3079</v>
      </c>
      <c r="I8174" s="3" t="s">
        <v>4247</v>
      </c>
      <c r="J8174" s="3" t="s">
        <v>1412</v>
      </c>
      <c r="K8174" s="3" t="s">
        <v>24</v>
      </c>
      <c r="L8174" s="3">
        <v>15.0</v>
      </c>
      <c r="M8174" s="3" t="s">
        <v>25</v>
      </c>
      <c r="N8174" s="3" t="s">
        <v>8063</v>
      </c>
      <c r="O8174" s="3" t="s">
        <v>359</v>
      </c>
      <c r="P8174" s="4">
        <v>30342.0</v>
      </c>
      <c r="Q8174" s="3" t="s">
        <v>191</v>
      </c>
      <c r="S8174" s="3" t="s">
        <v>34</v>
      </c>
    </row>
    <row r="8175">
      <c r="A8175" s="2">
        <v>42318.714895833335</v>
      </c>
      <c r="B8175" s="3">
        <v>24.0</v>
      </c>
      <c r="C8175" s="3" t="s">
        <v>7939</v>
      </c>
      <c r="D8175" s="3">
        <v>45.0</v>
      </c>
      <c r="E8175" s="3" t="s">
        <v>7993</v>
      </c>
      <c r="F8175" s="3">
        <v>2.0</v>
      </c>
      <c r="G8175" s="3">
        <v>2.0</v>
      </c>
      <c r="H8175" s="3" t="s">
        <v>3079</v>
      </c>
      <c r="I8175" s="3" t="s">
        <v>4247</v>
      </c>
      <c r="J8175" s="3" t="s">
        <v>1412</v>
      </c>
      <c r="K8175" s="3" t="s">
        <v>24</v>
      </c>
      <c r="L8175" s="3">
        <v>16.0</v>
      </c>
      <c r="M8175" s="3" t="s">
        <v>30</v>
      </c>
      <c r="N8175" s="3" t="s">
        <v>8064</v>
      </c>
      <c r="O8175" s="3" t="s">
        <v>4009</v>
      </c>
      <c r="P8175" s="4">
        <v>22278.0</v>
      </c>
      <c r="Q8175" s="3" t="s">
        <v>372</v>
      </c>
      <c r="S8175" s="3" t="s">
        <v>34</v>
      </c>
    </row>
    <row r="8176">
      <c r="A8176" s="2">
        <v>42318.714895833335</v>
      </c>
      <c r="B8176" s="3">
        <v>24.0</v>
      </c>
      <c r="C8176" s="3" t="s">
        <v>7939</v>
      </c>
      <c r="D8176" s="3">
        <v>45.0</v>
      </c>
      <c r="E8176" s="3" t="s">
        <v>7993</v>
      </c>
      <c r="F8176" s="3">
        <v>2.0</v>
      </c>
      <c r="G8176" s="3">
        <v>2.0</v>
      </c>
      <c r="H8176" s="3" t="s">
        <v>3079</v>
      </c>
      <c r="I8176" s="3" t="s">
        <v>4247</v>
      </c>
      <c r="J8176" s="3" t="s">
        <v>1412</v>
      </c>
      <c r="K8176" s="3" t="s">
        <v>24</v>
      </c>
      <c r="L8176" s="3">
        <v>17.0</v>
      </c>
      <c r="M8176" s="3" t="s">
        <v>25</v>
      </c>
      <c r="N8176" s="3" t="s">
        <v>229</v>
      </c>
      <c r="O8176" s="3" t="s">
        <v>281</v>
      </c>
      <c r="P8176" s="4">
        <v>22660.0</v>
      </c>
      <c r="Q8176" s="3" t="s">
        <v>372</v>
      </c>
      <c r="S8176" s="3" t="s">
        <v>34</v>
      </c>
    </row>
    <row r="8177">
      <c r="A8177" s="2">
        <v>42318.714895833335</v>
      </c>
      <c r="B8177" s="3">
        <v>24.0</v>
      </c>
      <c r="C8177" s="3" t="s">
        <v>7939</v>
      </c>
      <c r="D8177" s="3">
        <v>45.0</v>
      </c>
      <c r="E8177" s="3" t="s">
        <v>7993</v>
      </c>
      <c r="F8177" s="3">
        <v>2.0</v>
      </c>
      <c r="G8177" s="3">
        <v>2.0</v>
      </c>
      <c r="H8177" s="3" t="s">
        <v>3079</v>
      </c>
      <c r="I8177" s="3" t="s">
        <v>4247</v>
      </c>
      <c r="J8177" s="3" t="s">
        <v>1412</v>
      </c>
      <c r="K8177" s="3" t="s">
        <v>24</v>
      </c>
      <c r="L8177" s="3">
        <v>18.0</v>
      </c>
      <c r="M8177" s="3" t="s">
        <v>30</v>
      </c>
      <c r="N8177" s="3" t="s">
        <v>1416</v>
      </c>
      <c r="O8177" s="3" t="s">
        <v>803</v>
      </c>
      <c r="P8177" s="4">
        <v>20234.0</v>
      </c>
      <c r="Q8177" s="3" t="s">
        <v>49</v>
      </c>
      <c r="S8177" s="3" t="s">
        <v>34</v>
      </c>
    </row>
    <row r="8178">
      <c r="A8178" s="2">
        <v>42318.714895833335</v>
      </c>
      <c r="B8178" s="3">
        <v>24.0</v>
      </c>
      <c r="C8178" s="3" t="s">
        <v>7939</v>
      </c>
      <c r="D8178" s="3">
        <v>45.0</v>
      </c>
      <c r="E8178" s="3" t="s">
        <v>7993</v>
      </c>
      <c r="F8178" s="3">
        <v>2.0</v>
      </c>
      <c r="G8178" s="3">
        <v>2.0</v>
      </c>
      <c r="H8178" s="3" t="s">
        <v>3079</v>
      </c>
      <c r="I8178" s="3" t="s">
        <v>4247</v>
      </c>
      <c r="J8178" s="3" t="s">
        <v>1412</v>
      </c>
      <c r="K8178" s="3" t="s">
        <v>24</v>
      </c>
      <c r="L8178" s="3">
        <v>19.0</v>
      </c>
      <c r="M8178" s="3" t="s">
        <v>25</v>
      </c>
      <c r="N8178" s="3" t="s">
        <v>8065</v>
      </c>
      <c r="O8178" s="3" t="s">
        <v>1275</v>
      </c>
      <c r="P8178" s="4">
        <v>26329.0</v>
      </c>
      <c r="Q8178" s="3" t="s">
        <v>247</v>
      </c>
      <c r="S8178" s="3" t="s">
        <v>34</v>
      </c>
    </row>
    <row r="8179">
      <c r="A8179" s="2">
        <v>42318.714895833335</v>
      </c>
      <c r="B8179" s="3">
        <v>24.0</v>
      </c>
      <c r="C8179" s="3" t="s">
        <v>7939</v>
      </c>
      <c r="D8179" s="3">
        <v>45.0</v>
      </c>
      <c r="E8179" s="3" t="s">
        <v>7993</v>
      </c>
      <c r="F8179" s="3">
        <v>2.0</v>
      </c>
      <c r="G8179" s="3">
        <v>2.0</v>
      </c>
      <c r="H8179" s="3" t="s">
        <v>3079</v>
      </c>
      <c r="I8179" s="3" t="s">
        <v>4247</v>
      </c>
      <c r="J8179" s="3" t="s">
        <v>1412</v>
      </c>
      <c r="K8179" s="3" t="s">
        <v>24</v>
      </c>
      <c r="L8179" s="3">
        <v>20.0</v>
      </c>
      <c r="M8179" s="3" t="s">
        <v>30</v>
      </c>
      <c r="N8179" s="3" t="s">
        <v>5896</v>
      </c>
      <c r="O8179" s="3" t="s">
        <v>694</v>
      </c>
      <c r="P8179" s="4">
        <v>33553.0</v>
      </c>
      <c r="Q8179" s="3" t="s">
        <v>40</v>
      </c>
      <c r="S8179" s="3" t="s">
        <v>34</v>
      </c>
    </row>
    <row r="8180">
      <c r="A8180" s="2">
        <v>42318.714895833335</v>
      </c>
      <c r="B8180" s="3">
        <v>24.0</v>
      </c>
      <c r="C8180" s="3" t="s">
        <v>7939</v>
      </c>
      <c r="D8180" s="3">
        <v>45.0</v>
      </c>
      <c r="E8180" s="3" t="s">
        <v>7993</v>
      </c>
      <c r="F8180" s="3">
        <v>2.0</v>
      </c>
      <c r="G8180" s="3">
        <v>2.0</v>
      </c>
      <c r="H8180" s="3" t="s">
        <v>3079</v>
      </c>
      <c r="I8180" s="3" t="s">
        <v>4247</v>
      </c>
      <c r="J8180" s="3" t="s">
        <v>1412</v>
      </c>
      <c r="K8180" s="3" t="s">
        <v>24</v>
      </c>
      <c r="L8180" s="3">
        <v>21.0</v>
      </c>
      <c r="M8180" s="3" t="s">
        <v>25</v>
      </c>
      <c r="N8180" s="3" t="s">
        <v>1416</v>
      </c>
      <c r="O8180" s="3" t="s">
        <v>95</v>
      </c>
      <c r="P8180" s="4">
        <v>19803.0</v>
      </c>
      <c r="Q8180" s="3" t="s">
        <v>49</v>
      </c>
      <c r="S8180" s="3" t="s">
        <v>34</v>
      </c>
    </row>
    <row r="8181">
      <c r="A8181" s="2">
        <v>42318.714895833335</v>
      </c>
      <c r="B8181" s="3">
        <v>24.0</v>
      </c>
      <c r="C8181" s="3" t="s">
        <v>7939</v>
      </c>
      <c r="D8181" s="3">
        <v>45.0</v>
      </c>
      <c r="E8181" s="3" t="s">
        <v>7993</v>
      </c>
      <c r="F8181" s="3">
        <v>2.0</v>
      </c>
      <c r="G8181" s="3">
        <v>2.0</v>
      </c>
      <c r="H8181" s="3" t="s">
        <v>3079</v>
      </c>
      <c r="I8181" s="3" t="s">
        <v>4247</v>
      </c>
      <c r="J8181" s="3" t="s">
        <v>1412</v>
      </c>
      <c r="K8181" s="3" t="s">
        <v>24</v>
      </c>
      <c r="L8181" s="3">
        <v>22.0</v>
      </c>
      <c r="M8181" s="3" t="s">
        <v>30</v>
      </c>
      <c r="N8181" s="3" t="s">
        <v>4058</v>
      </c>
      <c r="O8181" s="3" t="s">
        <v>1113</v>
      </c>
      <c r="P8181" s="4">
        <v>33434.0</v>
      </c>
      <c r="Q8181" s="3" t="s">
        <v>132</v>
      </c>
      <c r="S8181" s="3" t="s">
        <v>34</v>
      </c>
    </row>
    <row r="8182">
      <c r="A8182" s="2">
        <v>42318.714895833335</v>
      </c>
      <c r="B8182" s="3">
        <v>24.0</v>
      </c>
      <c r="C8182" s="3" t="s">
        <v>7939</v>
      </c>
      <c r="D8182" s="3">
        <v>18.0</v>
      </c>
      <c r="E8182" s="3" t="s">
        <v>7940</v>
      </c>
      <c r="F8182" s="3">
        <v>3.0</v>
      </c>
      <c r="G8182" s="3">
        <v>5.0</v>
      </c>
      <c r="H8182" s="3" t="s">
        <v>1615</v>
      </c>
      <c r="I8182" s="3" t="s">
        <v>8066</v>
      </c>
      <c r="J8182" s="3" t="s">
        <v>1617</v>
      </c>
      <c r="K8182" s="3" t="s">
        <v>24</v>
      </c>
      <c r="L8182" s="3">
        <v>1.0</v>
      </c>
      <c r="M8182" s="3" t="s">
        <v>25</v>
      </c>
      <c r="N8182" s="3" t="s">
        <v>3526</v>
      </c>
      <c r="O8182" s="3" t="s">
        <v>371</v>
      </c>
      <c r="P8182" s="4">
        <v>23152.0</v>
      </c>
      <c r="Q8182" s="3" t="s">
        <v>372</v>
      </c>
      <c r="S8182" s="3" t="s">
        <v>34</v>
      </c>
    </row>
    <row r="8183">
      <c r="A8183" s="2">
        <v>42318.714895833335</v>
      </c>
      <c r="B8183" s="3">
        <v>24.0</v>
      </c>
      <c r="C8183" s="3" t="s">
        <v>7939</v>
      </c>
      <c r="D8183" s="3">
        <v>18.0</v>
      </c>
      <c r="E8183" s="3" t="s">
        <v>7940</v>
      </c>
      <c r="F8183" s="3">
        <v>3.0</v>
      </c>
      <c r="G8183" s="3">
        <v>5.0</v>
      </c>
      <c r="H8183" s="3" t="s">
        <v>1615</v>
      </c>
      <c r="I8183" s="3" t="s">
        <v>8066</v>
      </c>
      <c r="J8183" s="3" t="s">
        <v>1617</v>
      </c>
      <c r="K8183" s="3" t="s">
        <v>24</v>
      </c>
      <c r="L8183" s="3">
        <v>2.0</v>
      </c>
      <c r="M8183" s="3" t="s">
        <v>30</v>
      </c>
      <c r="N8183" s="3" t="s">
        <v>8067</v>
      </c>
      <c r="O8183" s="3" t="s">
        <v>734</v>
      </c>
      <c r="P8183" s="4">
        <v>19175.0</v>
      </c>
      <c r="Q8183" s="3" t="s">
        <v>105</v>
      </c>
      <c r="S8183" s="3" t="s">
        <v>34</v>
      </c>
    </row>
    <row r="8184">
      <c r="A8184" s="2">
        <v>42318.714895833335</v>
      </c>
      <c r="B8184" s="3">
        <v>24.0</v>
      </c>
      <c r="C8184" s="3" t="s">
        <v>7939</v>
      </c>
      <c r="D8184" s="3">
        <v>18.0</v>
      </c>
      <c r="E8184" s="3" t="s">
        <v>7940</v>
      </c>
      <c r="F8184" s="3">
        <v>3.0</v>
      </c>
      <c r="G8184" s="3">
        <v>5.0</v>
      </c>
      <c r="H8184" s="3" t="s">
        <v>1615</v>
      </c>
      <c r="I8184" s="3" t="s">
        <v>8066</v>
      </c>
      <c r="J8184" s="3" t="s">
        <v>1617</v>
      </c>
      <c r="K8184" s="3" t="s">
        <v>24</v>
      </c>
      <c r="L8184" s="3">
        <v>3.0</v>
      </c>
      <c r="M8184" s="3" t="s">
        <v>25</v>
      </c>
      <c r="N8184" s="3" t="s">
        <v>3836</v>
      </c>
      <c r="O8184" s="3" t="s">
        <v>1988</v>
      </c>
      <c r="P8184" s="4">
        <v>19364.0</v>
      </c>
      <c r="Q8184" s="3" t="s">
        <v>37</v>
      </c>
      <c r="S8184" s="3" t="s">
        <v>34</v>
      </c>
    </row>
    <row r="8185">
      <c r="A8185" s="2">
        <v>42318.714895833335</v>
      </c>
      <c r="B8185" s="3">
        <v>24.0</v>
      </c>
      <c r="C8185" s="3" t="s">
        <v>7939</v>
      </c>
      <c r="D8185" s="3">
        <v>18.0</v>
      </c>
      <c r="E8185" s="3" t="s">
        <v>7940</v>
      </c>
      <c r="F8185" s="3">
        <v>3.0</v>
      </c>
      <c r="G8185" s="3">
        <v>5.0</v>
      </c>
      <c r="H8185" s="3" t="s">
        <v>1615</v>
      </c>
      <c r="I8185" s="3" t="s">
        <v>8066</v>
      </c>
      <c r="J8185" s="3" t="s">
        <v>1617</v>
      </c>
      <c r="K8185" s="3" t="s">
        <v>24</v>
      </c>
      <c r="L8185" s="3">
        <v>4.0</v>
      </c>
      <c r="M8185" s="3" t="s">
        <v>30</v>
      </c>
      <c r="N8185" s="3" t="s">
        <v>8068</v>
      </c>
      <c r="O8185" s="3" t="s">
        <v>329</v>
      </c>
      <c r="P8185" s="4">
        <v>19293.0</v>
      </c>
      <c r="Q8185" s="3" t="s">
        <v>49</v>
      </c>
      <c r="S8185" s="3" t="s">
        <v>34</v>
      </c>
    </row>
    <row r="8186">
      <c r="A8186" s="2">
        <v>42318.714895833335</v>
      </c>
      <c r="B8186" s="3">
        <v>24.0</v>
      </c>
      <c r="C8186" s="3" t="s">
        <v>7939</v>
      </c>
      <c r="D8186" s="3">
        <v>18.0</v>
      </c>
      <c r="E8186" s="3" t="s">
        <v>7940</v>
      </c>
      <c r="F8186" s="3">
        <v>3.0</v>
      </c>
      <c r="G8186" s="3">
        <v>5.0</v>
      </c>
      <c r="H8186" s="3" t="s">
        <v>1615</v>
      </c>
      <c r="I8186" s="3" t="s">
        <v>8066</v>
      </c>
      <c r="J8186" s="3" t="s">
        <v>1617</v>
      </c>
      <c r="K8186" s="3" t="s">
        <v>24</v>
      </c>
      <c r="L8186" s="3">
        <v>5.0</v>
      </c>
      <c r="M8186" s="3" t="s">
        <v>25</v>
      </c>
      <c r="N8186" s="3" t="s">
        <v>8069</v>
      </c>
      <c r="O8186" s="3" t="s">
        <v>1637</v>
      </c>
      <c r="P8186" s="4">
        <v>25782.0</v>
      </c>
      <c r="Q8186" s="3" t="s">
        <v>372</v>
      </c>
      <c r="S8186" s="3" t="s">
        <v>34</v>
      </c>
    </row>
    <row r="8187">
      <c r="A8187" s="2">
        <v>42318.714895833335</v>
      </c>
      <c r="B8187" s="3">
        <v>24.0</v>
      </c>
      <c r="C8187" s="3" t="s">
        <v>7939</v>
      </c>
      <c r="D8187" s="3">
        <v>18.0</v>
      </c>
      <c r="E8187" s="3" t="s">
        <v>7940</v>
      </c>
      <c r="F8187" s="3">
        <v>3.0</v>
      </c>
      <c r="G8187" s="3">
        <v>5.0</v>
      </c>
      <c r="H8187" s="3" t="s">
        <v>1615</v>
      </c>
      <c r="I8187" s="3" t="s">
        <v>8066</v>
      </c>
      <c r="J8187" s="3" t="s">
        <v>1617</v>
      </c>
      <c r="K8187" s="3" t="s">
        <v>24</v>
      </c>
      <c r="L8187" s="3">
        <v>6.0</v>
      </c>
      <c r="M8187" s="3" t="s">
        <v>30</v>
      </c>
      <c r="N8187" s="3" t="s">
        <v>4470</v>
      </c>
      <c r="O8187" s="3" t="s">
        <v>626</v>
      </c>
      <c r="P8187" s="4">
        <v>17757.0</v>
      </c>
      <c r="Q8187" s="3" t="s">
        <v>86</v>
      </c>
      <c r="S8187" s="3" t="s">
        <v>34</v>
      </c>
    </row>
    <row r="8188">
      <c r="A8188" s="2">
        <v>42318.714895833335</v>
      </c>
      <c r="B8188" s="3">
        <v>24.0</v>
      </c>
      <c r="C8188" s="3" t="s">
        <v>7939</v>
      </c>
      <c r="D8188" s="3">
        <v>18.0</v>
      </c>
      <c r="E8188" s="3" t="s">
        <v>7940</v>
      </c>
      <c r="F8188" s="3">
        <v>3.0</v>
      </c>
      <c r="G8188" s="3">
        <v>5.0</v>
      </c>
      <c r="H8188" s="3" t="s">
        <v>1615</v>
      </c>
      <c r="I8188" s="3" t="s">
        <v>8066</v>
      </c>
      <c r="J8188" s="3" t="s">
        <v>1617</v>
      </c>
      <c r="K8188" s="3" t="s">
        <v>24</v>
      </c>
      <c r="L8188" s="3">
        <v>7.0</v>
      </c>
      <c r="M8188" s="3" t="s">
        <v>25</v>
      </c>
      <c r="N8188" s="3" t="s">
        <v>5159</v>
      </c>
      <c r="O8188" s="3" t="s">
        <v>281</v>
      </c>
      <c r="P8188" s="4">
        <v>20329.0</v>
      </c>
      <c r="Q8188" s="3" t="s">
        <v>79</v>
      </c>
      <c r="S8188" s="3" t="s">
        <v>34</v>
      </c>
    </row>
    <row r="8189">
      <c r="A8189" s="2">
        <v>42318.714895833335</v>
      </c>
      <c r="B8189" s="3">
        <v>24.0</v>
      </c>
      <c r="C8189" s="3" t="s">
        <v>7939</v>
      </c>
      <c r="D8189" s="3">
        <v>18.0</v>
      </c>
      <c r="E8189" s="3" t="s">
        <v>7940</v>
      </c>
      <c r="F8189" s="3">
        <v>3.0</v>
      </c>
      <c r="G8189" s="3">
        <v>5.0</v>
      </c>
      <c r="H8189" s="3" t="s">
        <v>1615</v>
      </c>
      <c r="I8189" s="3" t="s">
        <v>8066</v>
      </c>
      <c r="J8189" s="3" t="s">
        <v>1617</v>
      </c>
      <c r="K8189" s="3" t="s">
        <v>24</v>
      </c>
      <c r="L8189" s="3">
        <v>8.0</v>
      </c>
      <c r="M8189" s="3" t="s">
        <v>30</v>
      </c>
      <c r="N8189" s="3" t="s">
        <v>8070</v>
      </c>
      <c r="O8189" s="3" t="s">
        <v>171</v>
      </c>
      <c r="P8189" s="4">
        <v>19626.0</v>
      </c>
      <c r="Q8189" s="3" t="s">
        <v>75</v>
      </c>
      <c r="S8189" s="3" t="s">
        <v>34</v>
      </c>
    </row>
    <row r="8190">
      <c r="A8190" s="2">
        <v>42318.714895833335</v>
      </c>
      <c r="B8190" s="3">
        <v>24.0</v>
      </c>
      <c r="C8190" s="3" t="s">
        <v>7939</v>
      </c>
      <c r="D8190" s="3">
        <v>18.0</v>
      </c>
      <c r="E8190" s="3" t="s">
        <v>7940</v>
      </c>
      <c r="F8190" s="3">
        <v>3.0</v>
      </c>
      <c r="G8190" s="3">
        <v>5.0</v>
      </c>
      <c r="H8190" s="3" t="s">
        <v>1615</v>
      </c>
      <c r="I8190" s="3" t="s">
        <v>8066</v>
      </c>
      <c r="J8190" s="3" t="s">
        <v>1617</v>
      </c>
      <c r="K8190" s="3" t="s">
        <v>24</v>
      </c>
      <c r="L8190" s="3">
        <v>9.0</v>
      </c>
      <c r="M8190" s="3" t="s">
        <v>25</v>
      </c>
      <c r="N8190" s="3" t="s">
        <v>8071</v>
      </c>
      <c r="O8190" s="3" t="s">
        <v>8072</v>
      </c>
      <c r="P8190" s="4">
        <v>21200.0</v>
      </c>
      <c r="Q8190" s="3" t="s">
        <v>372</v>
      </c>
      <c r="S8190" s="3" t="s">
        <v>34</v>
      </c>
    </row>
    <row r="8191">
      <c r="A8191" s="2">
        <v>42318.714895833335</v>
      </c>
      <c r="B8191" s="3">
        <v>24.0</v>
      </c>
      <c r="C8191" s="3" t="s">
        <v>7939</v>
      </c>
      <c r="D8191" s="3">
        <v>18.0</v>
      </c>
      <c r="E8191" s="3" t="s">
        <v>7940</v>
      </c>
      <c r="F8191" s="3">
        <v>3.0</v>
      </c>
      <c r="G8191" s="3">
        <v>5.0</v>
      </c>
      <c r="H8191" s="3" t="s">
        <v>1615</v>
      </c>
      <c r="I8191" s="3" t="s">
        <v>8066</v>
      </c>
      <c r="J8191" s="3" t="s">
        <v>1617</v>
      </c>
      <c r="K8191" s="3" t="s">
        <v>24</v>
      </c>
      <c r="L8191" s="3">
        <v>10.0</v>
      </c>
      <c r="M8191" s="3" t="s">
        <v>30</v>
      </c>
      <c r="N8191" s="3" t="s">
        <v>8073</v>
      </c>
      <c r="O8191" s="3" t="s">
        <v>452</v>
      </c>
      <c r="P8191" s="4">
        <v>24052.0</v>
      </c>
      <c r="Q8191" s="3" t="s">
        <v>115</v>
      </c>
      <c r="S8191" s="3" t="s">
        <v>34</v>
      </c>
    </row>
    <row r="8192">
      <c r="A8192" s="2">
        <v>42318.714895833335</v>
      </c>
      <c r="B8192" s="3">
        <v>24.0</v>
      </c>
      <c r="C8192" s="3" t="s">
        <v>7939</v>
      </c>
      <c r="D8192" s="3">
        <v>18.0</v>
      </c>
      <c r="E8192" s="3" t="s">
        <v>7940</v>
      </c>
      <c r="F8192" s="3">
        <v>3.0</v>
      </c>
      <c r="G8192" s="3">
        <v>5.0</v>
      </c>
      <c r="H8192" s="3" t="s">
        <v>1615</v>
      </c>
      <c r="I8192" s="3" t="s">
        <v>8066</v>
      </c>
      <c r="J8192" s="3" t="s">
        <v>1617</v>
      </c>
      <c r="K8192" s="3" t="s">
        <v>24</v>
      </c>
      <c r="L8192" s="3">
        <v>11.0</v>
      </c>
      <c r="M8192" s="3" t="s">
        <v>25</v>
      </c>
      <c r="N8192" s="3" t="s">
        <v>8074</v>
      </c>
      <c r="O8192" s="3" t="s">
        <v>200</v>
      </c>
      <c r="P8192" s="4">
        <v>19665.0</v>
      </c>
      <c r="Q8192" s="3" t="s">
        <v>49</v>
      </c>
      <c r="S8192" s="3" t="s">
        <v>34</v>
      </c>
    </row>
    <row r="8193">
      <c r="A8193" s="2">
        <v>42318.714895833335</v>
      </c>
      <c r="B8193" s="3">
        <v>24.0</v>
      </c>
      <c r="C8193" s="3" t="s">
        <v>7939</v>
      </c>
      <c r="D8193" s="3">
        <v>28.0</v>
      </c>
      <c r="E8193" s="3" t="s">
        <v>7950</v>
      </c>
      <c r="F8193" s="3">
        <v>3.0</v>
      </c>
      <c r="G8193" s="3">
        <v>5.0</v>
      </c>
      <c r="H8193" s="3" t="s">
        <v>1615</v>
      </c>
      <c r="I8193" s="3" t="s">
        <v>8066</v>
      </c>
      <c r="J8193" s="3" t="s">
        <v>1617</v>
      </c>
      <c r="K8193" s="3" t="s">
        <v>24</v>
      </c>
      <c r="L8193" s="3">
        <v>1.0</v>
      </c>
      <c r="M8193" s="3" t="s">
        <v>30</v>
      </c>
      <c r="N8193" s="3" t="s">
        <v>1674</v>
      </c>
      <c r="O8193" s="3" t="s">
        <v>1713</v>
      </c>
      <c r="P8193" s="4">
        <v>20126.0</v>
      </c>
      <c r="Q8193" s="3" t="s">
        <v>37</v>
      </c>
      <c r="S8193" s="3" t="s">
        <v>34</v>
      </c>
    </row>
    <row r="8194">
      <c r="A8194" s="2">
        <v>42318.714895833335</v>
      </c>
      <c r="B8194" s="3">
        <v>24.0</v>
      </c>
      <c r="C8194" s="3" t="s">
        <v>7939</v>
      </c>
      <c r="D8194" s="3">
        <v>28.0</v>
      </c>
      <c r="E8194" s="3" t="s">
        <v>7950</v>
      </c>
      <c r="F8194" s="3">
        <v>3.0</v>
      </c>
      <c r="G8194" s="3">
        <v>5.0</v>
      </c>
      <c r="H8194" s="3" t="s">
        <v>1615</v>
      </c>
      <c r="I8194" s="3" t="s">
        <v>8066</v>
      </c>
      <c r="J8194" s="3" t="s">
        <v>1617</v>
      </c>
      <c r="K8194" s="3" t="s">
        <v>24</v>
      </c>
      <c r="L8194" s="3">
        <v>2.0</v>
      </c>
      <c r="M8194" s="3" t="s">
        <v>25</v>
      </c>
      <c r="N8194" s="3" t="s">
        <v>8075</v>
      </c>
      <c r="O8194" s="3" t="s">
        <v>100</v>
      </c>
      <c r="P8194" s="4">
        <v>26022.0</v>
      </c>
      <c r="Q8194" s="3" t="s">
        <v>52</v>
      </c>
      <c r="S8194" s="3" t="s">
        <v>34</v>
      </c>
    </row>
    <row r="8195">
      <c r="A8195" s="2">
        <v>42318.714895833335</v>
      </c>
      <c r="B8195" s="3">
        <v>24.0</v>
      </c>
      <c r="C8195" s="3" t="s">
        <v>7939</v>
      </c>
      <c r="D8195" s="3">
        <v>28.0</v>
      </c>
      <c r="E8195" s="3" t="s">
        <v>7950</v>
      </c>
      <c r="F8195" s="3">
        <v>3.0</v>
      </c>
      <c r="G8195" s="3">
        <v>5.0</v>
      </c>
      <c r="H8195" s="3" t="s">
        <v>1615</v>
      </c>
      <c r="I8195" s="3" t="s">
        <v>8066</v>
      </c>
      <c r="J8195" s="3" t="s">
        <v>1617</v>
      </c>
      <c r="K8195" s="3" t="s">
        <v>24</v>
      </c>
      <c r="L8195" s="3">
        <v>3.0</v>
      </c>
      <c r="M8195" s="3" t="s">
        <v>30</v>
      </c>
      <c r="N8195" s="3" t="s">
        <v>8076</v>
      </c>
      <c r="O8195" s="3" t="s">
        <v>317</v>
      </c>
      <c r="P8195" s="4">
        <v>18927.0</v>
      </c>
      <c r="Q8195" s="3" t="s">
        <v>49</v>
      </c>
      <c r="S8195" s="3" t="s">
        <v>34</v>
      </c>
    </row>
    <row r="8196">
      <c r="A8196" s="2">
        <v>42318.714895833335</v>
      </c>
      <c r="B8196" s="3">
        <v>24.0</v>
      </c>
      <c r="C8196" s="3" t="s">
        <v>7939</v>
      </c>
      <c r="D8196" s="3">
        <v>28.0</v>
      </c>
      <c r="E8196" s="3" t="s">
        <v>7950</v>
      </c>
      <c r="F8196" s="3">
        <v>3.0</v>
      </c>
      <c r="G8196" s="3">
        <v>5.0</v>
      </c>
      <c r="H8196" s="3" t="s">
        <v>1615</v>
      </c>
      <c r="I8196" s="3" t="s">
        <v>8066</v>
      </c>
      <c r="J8196" s="3" t="s">
        <v>1617</v>
      </c>
      <c r="K8196" s="3" t="s">
        <v>24</v>
      </c>
      <c r="L8196" s="3">
        <v>4.0</v>
      </c>
      <c r="M8196" s="3" t="s">
        <v>25</v>
      </c>
      <c r="N8196" s="3" t="s">
        <v>1742</v>
      </c>
      <c r="O8196" s="3" t="s">
        <v>297</v>
      </c>
      <c r="P8196" s="4">
        <v>20457.0</v>
      </c>
      <c r="Q8196" s="3" t="s">
        <v>49</v>
      </c>
      <c r="S8196" s="3" t="s">
        <v>34</v>
      </c>
    </row>
    <row r="8197">
      <c r="A8197" s="2">
        <v>42318.714895833335</v>
      </c>
      <c r="B8197" s="3">
        <v>24.0</v>
      </c>
      <c r="C8197" s="3" t="s">
        <v>7939</v>
      </c>
      <c r="D8197" s="3">
        <v>28.0</v>
      </c>
      <c r="E8197" s="3" t="s">
        <v>7950</v>
      </c>
      <c r="F8197" s="3">
        <v>3.0</v>
      </c>
      <c r="G8197" s="3">
        <v>5.0</v>
      </c>
      <c r="H8197" s="3" t="s">
        <v>1615</v>
      </c>
      <c r="I8197" s="3" t="s">
        <v>8066</v>
      </c>
      <c r="J8197" s="3" t="s">
        <v>1617</v>
      </c>
      <c r="K8197" s="3" t="s">
        <v>24</v>
      </c>
      <c r="L8197" s="3">
        <v>5.0</v>
      </c>
      <c r="M8197" s="3" t="s">
        <v>30</v>
      </c>
      <c r="N8197" s="3" t="s">
        <v>8077</v>
      </c>
      <c r="O8197" s="3" t="s">
        <v>2097</v>
      </c>
      <c r="P8197" s="4">
        <v>21726.0</v>
      </c>
      <c r="Q8197" s="3" t="s">
        <v>372</v>
      </c>
      <c r="S8197" s="3" t="s">
        <v>34</v>
      </c>
    </row>
    <row r="8198">
      <c r="A8198" s="2">
        <v>42318.714895833335</v>
      </c>
      <c r="B8198" s="3">
        <v>24.0</v>
      </c>
      <c r="C8198" s="3" t="s">
        <v>7939</v>
      </c>
      <c r="D8198" s="3">
        <v>28.0</v>
      </c>
      <c r="E8198" s="3" t="s">
        <v>7950</v>
      </c>
      <c r="F8198" s="3">
        <v>3.0</v>
      </c>
      <c r="G8198" s="3">
        <v>5.0</v>
      </c>
      <c r="H8198" s="3" t="s">
        <v>1615</v>
      </c>
      <c r="I8198" s="3" t="s">
        <v>8066</v>
      </c>
      <c r="J8198" s="3" t="s">
        <v>1617</v>
      </c>
      <c r="K8198" s="3" t="s">
        <v>24</v>
      </c>
      <c r="L8198" s="3">
        <v>6.0</v>
      </c>
      <c r="M8198" s="3" t="s">
        <v>25</v>
      </c>
      <c r="N8198" s="3" t="s">
        <v>2918</v>
      </c>
      <c r="O8198" s="3" t="s">
        <v>401</v>
      </c>
      <c r="P8198" s="4">
        <v>23325.0</v>
      </c>
      <c r="Q8198" s="3" t="s">
        <v>372</v>
      </c>
      <c r="S8198" s="3" t="s">
        <v>34</v>
      </c>
    </row>
    <row r="8199">
      <c r="A8199" s="2">
        <v>42318.714895833335</v>
      </c>
      <c r="B8199" s="3">
        <v>24.0</v>
      </c>
      <c r="C8199" s="3" t="s">
        <v>7939</v>
      </c>
      <c r="D8199" s="3">
        <v>28.0</v>
      </c>
      <c r="E8199" s="3" t="s">
        <v>7950</v>
      </c>
      <c r="F8199" s="3">
        <v>3.0</v>
      </c>
      <c r="G8199" s="3">
        <v>5.0</v>
      </c>
      <c r="H8199" s="3" t="s">
        <v>1615</v>
      </c>
      <c r="I8199" s="3" t="s">
        <v>8066</v>
      </c>
      <c r="J8199" s="3" t="s">
        <v>1617</v>
      </c>
      <c r="K8199" s="3" t="s">
        <v>24</v>
      </c>
      <c r="L8199" s="3">
        <v>7.0</v>
      </c>
      <c r="M8199" s="3" t="s">
        <v>30</v>
      </c>
      <c r="N8199" s="3" t="s">
        <v>8078</v>
      </c>
      <c r="O8199" s="3" t="s">
        <v>850</v>
      </c>
      <c r="P8199" s="4">
        <v>25466.0</v>
      </c>
      <c r="Q8199" s="3" t="s">
        <v>52</v>
      </c>
      <c r="S8199" s="3" t="s">
        <v>34</v>
      </c>
    </row>
    <row r="8200">
      <c r="A8200" s="2">
        <v>42318.714895833335</v>
      </c>
      <c r="B8200" s="3">
        <v>24.0</v>
      </c>
      <c r="C8200" s="3" t="s">
        <v>7939</v>
      </c>
      <c r="D8200" s="3">
        <v>28.0</v>
      </c>
      <c r="E8200" s="3" t="s">
        <v>7950</v>
      </c>
      <c r="F8200" s="3">
        <v>3.0</v>
      </c>
      <c r="G8200" s="3">
        <v>5.0</v>
      </c>
      <c r="H8200" s="3" t="s">
        <v>1615</v>
      </c>
      <c r="I8200" s="3" t="s">
        <v>8066</v>
      </c>
      <c r="J8200" s="3" t="s">
        <v>1617</v>
      </c>
      <c r="K8200" s="3" t="s">
        <v>24</v>
      </c>
      <c r="L8200" s="3">
        <v>8.0</v>
      </c>
      <c r="M8200" s="3" t="s">
        <v>25</v>
      </c>
      <c r="N8200" s="3" t="s">
        <v>8079</v>
      </c>
      <c r="O8200" s="3" t="s">
        <v>243</v>
      </c>
      <c r="P8200" s="4">
        <v>17145.0</v>
      </c>
      <c r="Q8200" s="3" t="s">
        <v>49</v>
      </c>
      <c r="S8200" s="3" t="s">
        <v>34</v>
      </c>
    </row>
    <row r="8201">
      <c r="A8201" s="2">
        <v>42318.714895833335</v>
      </c>
      <c r="B8201" s="3">
        <v>24.0</v>
      </c>
      <c r="C8201" s="3" t="s">
        <v>7939</v>
      </c>
      <c r="D8201" s="3">
        <v>28.0</v>
      </c>
      <c r="E8201" s="3" t="s">
        <v>7950</v>
      </c>
      <c r="F8201" s="3">
        <v>3.0</v>
      </c>
      <c r="G8201" s="3">
        <v>5.0</v>
      </c>
      <c r="H8201" s="3" t="s">
        <v>1615</v>
      </c>
      <c r="I8201" s="3" t="s">
        <v>8066</v>
      </c>
      <c r="J8201" s="3" t="s">
        <v>1617</v>
      </c>
      <c r="K8201" s="3" t="s">
        <v>24</v>
      </c>
      <c r="L8201" s="3">
        <v>9.0</v>
      </c>
      <c r="M8201" s="3" t="s">
        <v>30</v>
      </c>
      <c r="N8201" s="3" t="s">
        <v>6190</v>
      </c>
      <c r="O8201" s="3" t="s">
        <v>4952</v>
      </c>
      <c r="P8201" s="4">
        <v>28799.0</v>
      </c>
      <c r="Q8201" s="3" t="s">
        <v>37</v>
      </c>
      <c r="S8201" s="3" t="s">
        <v>34</v>
      </c>
    </row>
    <row r="8202">
      <c r="A8202" s="2">
        <v>42318.714895833335</v>
      </c>
      <c r="B8202" s="3">
        <v>24.0</v>
      </c>
      <c r="C8202" s="3" t="s">
        <v>7939</v>
      </c>
      <c r="D8202" s="3">
        <v>28.0</v>
      </c>
      <c r="E8202" s="3" t="s">
        <v>7950</v>
      </c>
      <c r="F8202" s="3">
        <v>3.0</v>
      </c>
      <c r="G8202" s="3">
        <v>5.0</v>
      </c>
      <c r="H8202" s="3" t="s">
        <v>1615</v>
      </c>
      <c r="I8202" s="3" t="s">
        <v>8066</v>
      </c>
      <c r="J8202" s="3" t="s">
        <v>1617</v>
      </c>
      <c r="K8202" s="3" t="s">
        <v>24</v>
      </c>
      <c r="L8202" s="3">
        <v>10.0</v>
      </c>
      <c r="M8202" s="3" t="s">
        <v>25</v>
      </c>
      <c r="N8202" s="3" t="s">
        <v>8080</v>
      </c>
      <c r="O8202" s="3" t="s">
        <v>536</v>
      </c>
      <c r="P8202" s="4">
        <v>18116.0</v>
      </c>
      <c r="Q8202" s="3" t="s">
        <v>49</v>
      </c>
      <c r="S8202" s="3" t="s">
        <v>34</v>
      </c>
    </row>
    <row r="8203">
      <c r="A8203" s="2">
        <v>42318.714895833335</v>
      </c>
      <c r="B8203" s="3">
        <v>24.0</v>
      </c>
      <c r="C8203" s="3" t="s">
        <v>7939</v>
      </c>
      <c r="D8203" s="3">
        <v>28.0</v>
      </c>
      <c r="E8203" s="3" t="s">
        <v>7950</v>
      </c>
      <c r="F8203" s="3">
        <v>3.0</v>
      </c>
      <c r="G8203" s="3">
        <v>5.0</v>
      </c>
      <c r="H8203" s="3" t="s">
        <v>1615</v>
      </c>
      <c r="I8203" s="3" t="s">
        <v>8066</v>
      </c>
      <c r="J8203" s="3" t="s">
        <v>1617</v>
      </c>
      <c r="K8203" s="3" t="s">
        <v>24</v>
      </c>
      <c r="L8203" s="3">
        <v>11.0</v>
      </c>
      <c r="M8203" s="3" t="s">
        <v>30</v>
      </c>
      <c r="N8203" s="3" t="s">
        <v>8081</v>
      </c>
      <c r="O8203" s="3" t="s">
        <v>121</v>
      </c>
      <c r="P8203" s="4">
        <v>21682.0</v>
      </c>
      <c r="Q8203" s="3" t="s">
        <v>132</v>
      </c>
      <c r="S8203" s="3" t="s">
        <v>34</v>
      </c>
    </row>
    <row r="8204">
      <c r="A8204" s="2">
        <v>42318.714895833335</v>
      </c>
      <c r="B8204" s="3">
        <v>24.0</v>
      </c>
      <c r="C8204" s="3" t="s">
        <v>7939</v>
      </c>
      <c r="D8204" s="3">
        <v>28.0</v>
      </c>
      <c r="E8204" s="3" t="s">
        <v>7950</v>
      </c>
      <c r="F8204" s="3">
        <v>3.0</v>
      </c>
      <c r="G8204" s="3">
        <v>5.0</v>
      </c>
      <c r="H8204" s="3" t="s">
        <v>1615</v>
      </c>
      <c r="I8204" s="3" t="s">
        <v>8066</v>
      </c>
      <c r="J8204" s="3" t="s">
        <v>1617</v>
      </c>
      <c r="K8204" s="3" t="s">
        <v>24</v>
      </c>
      <c r="L8204" s="3">
        <v>12.0</v>
      </c>
      <c r="M8204" s="3" t="s">
        <v>25</v>
      </c>
      <c r="N8204" s="3" t="s">
        <v>8082</v>
      </c>
      <c r="O8204" s="3" t="s">
        <v>74</v>
      </c>
      <c r="P8204" s="4">
        <v>28457.0</v>
      </c>
      <c r="Q8204" s="3" t="s">
        <v>132</v>
      </c>
      <c r="S8204" s="3" t="s">
        <v>34</v>
      </c>
    </row>
    <row r="8205">
      <c r="A8205" s="2">
        <v>42318.714895833335</v>
      </c>
      <c r="B8205" s="3">
        <v>24.0</v>
      </c>
      <c r="C8205" s="3" t="s">
        <v>7939</v>
      </c>
      <c r="D8205" s="3">
        <v>28.0</v>
      </c>
      <c r="E8205" s="3" t="s">
        <v>7950</v>
      </c>
      <c r="F8205" s="3">
        <v>3.0</v>
      </c>
      <c r="G8205" s="3">
        <v>5.0</v>
      </c>
      <c r="H8205" s="3" t="s">
        <v>1615</v>
      </c>
      <c r="I8205" s="3" t="s">
        <v>8066</v>
      </c>
      <c r="J8205" s="3" t="s">
        <v>1617</v>
      </c>
      <c r="K8205" s="3" t="s">
        <v>24</v>
      </c>
      <c r="L8205" s="3">
        <v>13.0</v>
      </c>
      <c r="M8205" s="3" t="s">
        <v>30</v>
      </c>
      <c r="N8205" s="3" t="s">
        <v>7386</v>
      </c>
      <c r="O8205" s="3" t="s">
        <v>163</v>
      </c>
      <c r="P8205" s="4">
        <v>25664.0</v>
      </c>
      <c r="Q8205" s="3" t="s">
        <v>37</v>
      </c>
      <c r="S8205" s="3" t="s">
        <v>34</v>
      </c>
    </row>
    <row r="8206">
      <c r="A8206" s="2">
        <v>42318.714895833335</v>
      </c>
      <c r="B8206" s="3">
        <v>24.0</v>
      </c>
      <c r="C8206" s="3" t="s">
        <v>7939</v>
      </c>
      <c r="D8206" s="3">
        <v>28.0</v>
      </c>
      <c r="E8206" s="3" t="s">
        <v>7950</v>
      </c>
      <c r="F8206" s="3">
        <v>3.0</v>
      </c>
      <c r="G8206" s="3">
        <v>5.0</v>
      </c>
      <c r="H8206" s="3" t="s">
        <v>1615</v>
      </c>
      <c r="I8206" s="3" t="s">
        <v>8066</v>
      </c>
      <c r="J8206" s="3" t="s">
        <v>1617</v>
      </c>
      <c r="K8206" s="3" t="s">
        <v>24</v>
      </c>
      <c r="L8206" s="3">
        <v>14.0</v>
      </c>
      <c r="M8206" s="3" t="s">
        <v>25</v>
      </c>
      <c r="N8206" s="3" t="s">
        <v>2207</v>
      </c>
      <c r="O8206" s="3" t="s">
        <v>48</v>
      </c>
      <c r="P8206" s="4">
        <v>27220.0</v>
      </c>
      <c r="Q8206" s="3" t="s">
        <v>52</v>
      </c>
      <c r="S8206" s="3" t="s">
        <v>34</v>
      </c>
    </row>
    <row r="8207">
      <c r="A8207" s="2">
        <v>42318.714895833335</v>
      </c>
      <c r="B8207" s="3">
        <v>24.0</v>
      </c>
      <c r="C8207" s="3" t="s">
        <v>7939</v>
      </c>
      <c r="D8207" s="3">
        <v>28.0</v>
      </c>
      <c r="E8207" s="3" t="s">
        <v>7950</v>
      </c>
      <c r="F8207" s="3">
        <v>3.0</v>
      </c>
      <c r="G8207" s="3">
        <v>5.0</v>
      </c>
      <c r="H8207" s="3" t="s">
        <v>1615</v>
      </c>
      <c r="I8207" s="3" t="s">
        <v>8066</v>
      </c>
      <c r="J8207" s="3" t="s">
        <v>1617</v>
      </c>
      <c r="K8207" s="3" t="s">
        <v>24</v>
      </c>
      <c r="L8207" s="3">
        <v>15.0</v>
      </c>
      <c r="M8207" s="3" t="s">
        <v>30</v>
      </c>
      <c r="N8207" s="3" t="s">
        <v>8083</v>
      </c>
      <c r="O8207" s="3" t="s">
        <v>329</v>
      </c>
      <c r="P8207" s="4">
        <v>19994.0</v>
      </c>
      <c r="Q8207" s="3" t="s">
        <v>86</v>
      </c>
      <c r="S8207" s="3" t="s">
        <v>34</v>
      </c>
    </row>
    <row r="8208">
      <c r="A8208" s="2">
        <v>42318.714895833335</v>
      </c>
      <c r="B8208" s="3">
        <v>24.0</v>
      </c>
      <c r="C8208" s="3" t="s">
        <v>7939</v>
      </c>
      <c r="D8208" s="3">
        <v>36.0</v>
      </c>
      <c r="E8208" s="3" t="s">
        <v>7965</v>
      </c>
      <c r="F8208" s="3">
        <v>3.0</v>
      </c>
      <c r="G8208" s="3">
        <v>5.0</v>
      </c>
      <c r="H8208" s="3" t="s">
        <v>1615</v>
      </c>
      <c r="I8208" s="3" t="s">
        <v>8066</v>
      </c>
      <c r="J8208" s="3" t="s">
        <v>1617</v>
      </c>
      <c r="K8208" s="3" t="s">
        <v>24</v>
      </c>
      <c r="L8208" s="3">
        <v>1.0</v>
      </c>
      <c r="M8208" s="3" t="s">
        <v>30</v>
      </c>
      <c r="N8208" s="3" t="s">
        <v>8084</v>
      </c>
      <c r="O8208" s="3" t="s">
        <v>98</v>
      </c>
      <c r="P8208" s="4">
        <v>21263.0</v>
      </c>
      <c r="Q8208" s="3" t="s">
        <v>75</v>
      </c>
      <c r="S8208" s="3" t="s">
        <v>34</v>
      </c>
    </row>
    <row r="8209">
      <c r="A8209" s="2">
        <v>42318.714895833335</v>
      </c>
      <c r="B8209" s="3">
        <v>24.0</v>
      </c>
      <c r="C8209" s="3" t="s">
        <v>7939</v>
      </c>
      <c r="D8209" s="3">
        <v>36.0</v>
      </c>
      <c r="E8209" s="3" t="s">
        <v>7965</v>
      </c>
      <c r="F8209" s="3">
        <v>3.0</v>
      </c>
      <c r="G8209" s="3">
        <v>5.0</v>
      </c>
      <c r="H8209" s="3" t="s">
        <v>1615</v>
      </c>
      <c r="I8209" s="3" t="s">
        <v>8066</v>
      </c>
      <c r="J8209" s="3" t="s">
        <v>1617</v>
      </c>
      <c r="K8209" s="3" t="s">
        <v>24</v>
      </c>
      <c r="L8209" s="3">
        <v>2.0</v>
      </c>
      <c r="M8209" s="3" t="s">
        <v>25</v>
      </c>
      <c r="N8209" s="3" t="s">
        <v>8085</v>
      </c>
      <c r="O8209" s="3" t="s">
        <v>240</v>
      </c>
      <c r="P8209" s="4">
        <v>20934.0</v>
      </c>
      <c r="Q8209" s="3" t="s">
        <v>372</v>
      </c>
      <c r="S8209" s="3" t="s">
        <v>34</v>
      </c>
    </row>
    <row r="8210">
      <c r="A8210" s="2">
        <v>42318.714895833335</v>
      </c>
      <c r="B8210" s="3">
        <v>24.0</v>
      </c>
      <c r="C8210" s="3" t="s">
        <v>7939</v>
      </c>
      <c r="D8210" s="3">
        <v>36.0</v>
      </c>
      <c r="E8210" s="3" t="s">
        <v>7965</v>
      </c>
      <c r="F8210" s="3">
        <v>3.0</v>
      </c>
      <c r="G8210" s="3">
        <v>5.0</v>
      </c>
      <c r="H8210" s="3" t="s">
        <v>1615</v>
      </c>
      <c r="I8210" s="3" t="s">
        <v>8066</v>
      </c>
      <c r="J8210" s="3" t="s">
        <v>1617</v>
      </c>
      <c r="K8210" s="3" t="s">
        <v>24</v>
      </c>
      <c r="L8210" s="3">
        <v>3.0</v>
      </c>
      <c r="M8210" s="3" t="s">
        <v>30</v>
      </c>
      <c r="N8210" s="3" t="s">
        <v>8086</v>
      </c>
      <c r="O8210" s="3" t="s">
        <v>8087</v>
      </c>
      <c r="P8210" s="4">
        <v>23626.0</v>
      </c>
      <c r="Q8210" s="3" t="s">
        <v>75</v>
      </c>
      <c r="S8210" s="3" t="s">
        <v>34</v>
      </c>
    </row>
    <row r="8211">
      <c r="A8211" s="2">
        <v>42318.714895833335</v>
      </c>
      <c r="B8211" s="3">
        <v>24.0</v>
      </c>
      <c r="C8211" s="3" t="s">
        <v>7939</v>
      </c>
      <c r="D8211" s="3">
        <v>36.0</v>
      </c>
      <c r="E8211" s="3" t="s">
        <v>7965</v>
      </c>
      <c r="F8211" s="3">
        <v>3.0</v>
      </c>
      <c r="G8211" s="3">
        <v>5.0</v>
      </c>
      <c r="H8211" s="3" t="s">
        <v>1615</v>
      </c>
      <c r="I8211" s="3" t="s">
        <v>8066</v>
      </c>
      <c r="J8211" s="3" t="s">
        <v>1617</v>
      </c>
      <c r="K8211" s="3" t="s">
        <v>24</v>
      </c>
      <c r="L8211" s="3">
        <v>4.0</v>
      </c>
      <c r="M8211" s="3" t="s">
        <v>25</v>
      </c>
      <c r="N8211" s="3" t="s">
        <v>8088</v>
      </c>
      <c r="O8211" s="3" t="s">
        <v>822</v>
      </c>
      <c r="P8211" s="4">
        <v>24668.0</v>
      </c>
      <c r="Q8211" s="3" t="s">
        <v>52</v>
      </c>
      <c r="S8211" s="3" t="s">
        <v>34</v>
      </c>
    </row>
    <row r="8212">
      <c r="A8212" s="2">
        <v>42318.714895833335</v>
      </c>
      <c r="B8212" s="3">
        <v>24.0</v>
      </c>
      <c r="C8212" s="3" t="s">
        <v>7939</v>
      </c>
      <c r="D8212" s="3">
        <v>36.0</v>
      </c>
      <c r="E8212" s="3" t="s">
        <v>7965</v>
      </c>
      <c r="F8212" s="3">
        <v>3.0</v>
      </c>
      <c r="G8212" s="3">
        <v>5.0</v>
      </c>
      <c r="H8212" s="3" t="s">
        <v>1615</v>
      </c>
      <c r="I8212" s="3" t="s">
        <v>8066</v>
      </c>
      <c r="J8212" s="3" t="s">
        <v>1617</v>
      </c>
      <c r="K8212" s="3" t="s">
        <v>24</v>
      </c>
      <c r="L8212" s="3">
        <v>5.0</v>
      </c>
      <c r="M8212" s="3" t="s">
        <v>30</v>
      </c>
      <c r="N8212" s="3" t="s">
        <v>8085</v>
      </c>
      <c r="O8212" s="3" t="s">
        <v>158</v>
      </c>
      <c r="P8212" s="4">
        <v>20328.0</v>
      </c>
      <c r="Q8212" s="3" t="s">
        <v>115</v>
      </c>
      <c r="S8212" s="3" t="s">
        <v>34</v>
      </c>
    </row>
    <row r="8213">
      <c r="A8213" s="2">
        <v>42318.714895833335</v>
      </c>
      <c r="B8213" s="3">
        <v>24.0</v>
      </c>
      <c r="C8213" s="3" t="s">
        <v>7939</v>
      </c>
      <c r="D8213" s="3">
        <v>36.0</v>
      </c>
      <c r="E8213" s="3" t="s">
        <v>7965</v>
      </c>
      <c r="F8213" s="3">
        <v>3.0</v>
      </c>
      <c r="G8213" s="3">
        <v>5.0</v>
      </c>
      <c r="H8213" s="3" t="s">
        <v>1615</v>
      </c>
      <c r="I8213" s="3" t="s">
        <v>8066</v>
      </c>
      <c r="J8213" s="3" t="s">
        <v>1617</v>
      </c>
      <c r="K8213" s="3" t="s">
        <v>24</v>
      </c>
      <c r="L8213" s="3">
        <v>6.0</v>
      </c>
      <c r="M8213" s="3" t="s">
        <v>25</v>
      </c>
      <c r="N8213" s="3" t="s">
        <v>8089</v>
      </c>
      <c r="O8213" s="3" t="s">
        <v>2150</v>
      </c>
      <c r="P8213" s="4">
        <v>18222.0</v>
      </c>
      <c r="Q8213" s="3" t="s">
        <v>49</v>
      </c>
      <c r="S8213" s="3" t="s">
        <v>34</v>
      </c>
    </row>
    <row r="8214">
      <c r="A8214" s="2">
        <v>42318.714895833335</v>
      </c>
      <c r="B8214" s="3">
        <v>24.0</v>
      </c>
      <c r="C8214" s="3" t="s">
        <v>7939</v>
      </c>
      <c r="D8214" s="3">
        <v>36.0</v>
      </c>
      <c r="E8214" s="3" t="s">
        <v>7965</v>
      </c>
      <c r="F8214" s="3">
        <v>3.0</v>
      </c>
      <c r="G8214" s="3">
        <v>5.0</v>
      </c>
      <c r="H8214" s="3" t="s">
        <v>1615</v>
      </c>
      <c r="I8214" s="3" t="s">
        <v>8066</v>
      </c>
      <c r="J8214" s="3" t="s">
        <v>1617</v>
      </c>
      <c r="K8214" s="3" t="s">
        <v>24</v>
      </c>
      <c r="L8214" s="3">
        <v>7.0</v>
      </c>
      <c r="M8214" s="3" t="s">
        <v>30</v>
      </c>
      <c r="N8214" s="3" t="s">
        <v>8090</v>
      </c>
      <c r="O8214" s="3" t="s">
        <v>283</v>
      </c>
      <c r="P8214" s="4">
        <v>26031.0</v>
      </c>
      <c r="Q8214" s="3" t="s">
        <v>228</v>
      </c>
      <c r="S8214" s="3" t="s">
        <v>34</v>
      </c>
    </row>
    <row r="8215">
      <c r="A8215" s="2">
        <v>42318.714895833335</v>
      </c>
      <c r="B8215" s="3">
        <v>24.0</v>
      </c>
      <c r="C8215" s="3" t="s">
        <v>7939</v>
      </c>
      <c r="D8215" s="3">
        <v>36.0</v>
      </c>
      <c r="E8215" s="3" t="s">
        <v>7965</v>
      </c>
      <c r="F8215" s="3">
        <v>3.0</v>
      </c>
      <c r="G8215" s="3">
        <v>5.0</v>
      </c>
      <c r="H8215" s="3" t="s">
        <v>1615</v>
      </c>
      <c r="I8215" s="3" t="s">
        <v>8066</v>
      </c>
      <c r="J8215" s="3" t="s">
        <v>1617</v>
      </c>
      <c r="K8215" s="3" t="s">
        <v>24</v>
      </c>
      <c r="L8215" s="3">
        <v>8.0</v>
      </c>
      <c r="M8215" s="3" t="s">
        <v>25</v>
      </c>
      <c r="N8215" s="3" t="s">
        <v>8091</v>
      </c>
      <c r="O8215" s="3" t="s">
        <v>417</v>
      </c>
      <c r="P8215" s="4">
        <v>19013.0</v>
      </c>
      <c r="Q8215" s="3" t="s">
        <v>49</v>
      </c>
      <c r="S8215" s="3" t="s">
        <v>34</v>
      </c>
    </row>
    <row r="8216">
      <c r="A8216" s="2">
        <v>42318.714895833335</v>
      </c>
      <c r="B8216" s="3">
        <v>24.0</v>
      </c>
      <c r="C8216" s="3" t="s">
        <v>7939</v>
      </c>
      <c r="D8216" s="3">
        <v>36.0</v>
      </c>
      <c r="E8216" s="3" t="s">
        <v>7965</v>
      </c>
      <c r="F8216" s="3">
        <v>3.0</v>
      </c>
      <c r="G8216" s="3">
        <v>5.0</v>
      </c>
      <c r="H8216" s="3" t="s">
        <v>1615</v>
      </c>
      <c r="I8216" s="3" t="s">
        <v>8066</v>
      </c>
      <c r="J8216" s="3" t="s">
        <v>1617</v>
      </c>
      <c r="K8216" s="3" t="s">
        <v>24</v>
      </c>
      <c r="L8216" s="3">
        <v>9.0</v>
      </c>
      <c r="M8216" s="3" t="s">
        <v>30</v>
      </c>
      <c r="N8216" s="3" t="s">
        <v>8092</v>
      </c>
      <c r="O8216" s="3" t="s">
        <v>249</v>
      </c>
      <c r="P8216" s="4">
        <v>18220.0</v>
      </c>
      <c r="Q8216" s="3" t="s">
        <v>86</v>
      </c>
      <c r="S8216" s="3" t="s">
        <v>34</v>
      </c>
    </row>
    <row r="8217">
      <c r="A8217" s="2">
        <v>42318.714895833335</v>
      </c>
      <c r="B8217" s="3">
        <v>24.0</v>
      </c>
      <c r="C8217" s="3" t="s">
        <v>7939</v>
      </c>
      <c r="D8217" s="3">
        <v>37.0</v>
      </c>
      <c r="E8217" s="3" t="s">
        <v>7971</v>
      </c>
      <c r="F8217" s="3">
        <v>3.0</v>
      </c>
      <c r="G8217" s="3">
        <v>5.0</v>
      </c>
      <c r="H8217" s="3" t="s">
        <v>1615</v>
      </c>
      <c r="I8217" s="3" t="s">
        <v>8066</v>
      </c>
      <c r="J8217" s="3" t="s">
        <v>1617</v>
      </c>
      <c r="K8217" s="3" t="s">
        <v>24</v>
      </c>
      <c r="L8217" s="3">
        <v>1.0</v>
      </c>
      <c r="M8217" s="3" t="s">
        <v>25</v>
      </c>
      <c r="N8217" s="3" t="s">
        <v>7557</v>
      </c>
      <c r="O8217" s="3" t="s">
        <v>454</v>
      </c>
      <c r="P8217" s="4">
        <v>19619.0</v>
      </c>
      <c r="Q8217" s="3" t="s">
        <v>75</v>
      </c>
      <c r="S8217" s="3" t="s">
        <v>34</v>
      </c>
    </row>
    <row r="8218">
      <c r="A8218" s="2">
        <v>42318.714895833335</v>
      </c>
      <c r="B8218" s="3">
        <v>24.0</v>
      </c>
      <c r="C8218" s="3" t="s">
        <v>7939</v>
      </c>
      <c r="D8218" s="3">
        <v>37.0</v>
      </c>
      <c r="E8218" s="3" t="s">
        <v>7971</v>
      </c>
      <c r="F8218" s="3">
        <v>3.0</v>
      </c>
      <c r="G8218" s="3">
        <v>5.0</v>
      </c>
      <c r="H8218" s="3" t="s">
        <v>1615</v>
      </c>
      <c r="I8218" s="3" t="s">
        <v>8066</v>
      </c>
      <c r="J8218" s="3" t="s">
        <v>1617</v>
      </c>
      <c r="K8218" s="3" t="s">
        <v>24</v>
      </c>
      <c r="L8218" s="3">
        <v>2.0</v>
      </c>
      <c r="M8218" s="3" t="s">
        <v>30</v>
      </c>
      <c r="N8218" s="3" t="s">
        <v>3518</v>
      </c>
      <c r="O8218" s="3" t="s">
        <v>342</v>
      </c>
      <c r="P8218" s="4">
        <v>24605.0</v>
      </c>
      <c r="Q8218" s="3" t="s">
        <v>37</v>
      </c>
      <c r="S8218" s="3" t="s">
        <v>34</v>
      </c>
    </row>
    <row r="8219">
      <c r="A8219" s="2">
        <v>42318.714895833335</v>
      </c>
      <c r="B8219" s="3">
        <v>24.0</v>
      </c>
      <c r="C8219" s="3" t="s">
        <v>7939</v>
      </c>
      <c r="D8219" s="3">
        <v>37.0</v>
      </c>
      <c r="E8219" s="3" t="s">
        <v>7971</v>
      </c>
      <c r="F8219" s="3">
        <v>3.0</v>
      </c>
      <c r="G8219" s="3">
        <v>5.0</v>
      </c>
      <c r="H8219" s="3" t="s">
        <v>1615</v>
      </c>
      <c r="I8219" s="3" t="s">
        <v>8066</v>
      </c>
      <c r="J8219" s="3" t="s">
        <v>1617</v>
      </c>
      <c r="K8219" s="3" t="s">
        <v>24</v>
      </c>
      <c r="L8219" s="3">
        <v>3.0</v>
      </c>
      <c r="M8219" s="3" t="s">
        <v>25</v>
      </c>
      <c r="N8219" s="3" t="s">
        <v>7891</v>
      </c>
      <c r="O8219" s="3" t="s">
        <v>137</v>
      </c>
      <c r="P8219" s="4">
        <v>19408.0</v>
      </c>
      <c r="Q8219" s="3" t="s">
        <v>49</v>
      </c>
      <c r="S8219" s="3" t="s">
        <v>34</v>
      </c>
    </row>
    <row r="8220">
      <c r="A8220" s="2">
        <v>42318.714895833335</v>
      </c>
      <c r="B8220" s="3">
        <v>24.0</v>
      </c>
      <c r="C8220" s="3" t="s">
        <v>7939</v>
      </c>
      <c r="D8220" s="3">
        <v>37.0</v>
      </c>
      <c r="E8220" s="3" t="s">
        <v>7971</v>
      </c>
      <c r="F8220" s="3">
        <v>3.0</v>
      </c>
      <c r="G8220" s="3">
        <v>5.0</v>
      </c>
      <c r="H8220" s="3" t="s">
        <v>1615</v>
      </c>
      <c r="I8220" s="3" t="s">
        <v>8066</v>
      </c>
      <c r="J8220" s="3" t="s">
        <v>1617</v>
      </c>
      <c r="K8220" s="3" t="s">
        <v>24</v>
      </c>
      <c r="L8220" s="3">
        <v>4.0</v>
      </c>
      <c r="M8220" s="3" t="s">
        <v>30</v>
      </c>
      <c r="N8220" s="3" t="s">
        <v>3539</v>
      </c>
      <c r="O8220" s="3" t="s">
        <v>1021</v>
      </c>
      <c r="P8220" s="4">
        <v>20558.0</v>
      </c>
      <c r="Q8220" s="3" t="s">
        <v>75</v>
      </c>
      <c r="S8220" s="3" t="s">
        <v>34</v>
      </c>
    </row>
    <row r="8221">
      <c r="A8221" s="2">
        <v>42318.714895833335</v>
      </c>
      <c r="B8221" s="3">
        <v>24.0</v>
      </c>
      <c r="C8221" s="3" t="s">
        <v>7939</v>
      </c>
      <c r="D8221" s="3">
        <v>37.0</v>
      </c>
      <c r="E8221" s="3" t="s">
        <v>7971</v>
      </c>
      <c r="F8221" s="3">
        <v>3.0</v>
      </c>
      <c r="G8221" s="3">
        <v>5.0</v>
      </c>
      <c r="H8221" s="3" t="s">
        <v>1615</v>
      </c>
      <c r="I8221" s="3" t="s">
        <v>8066</v>
      </c>
      <c r="J8221" s="3" t="s">
        <v>1617</v>
      </c>
      <c r="K8221" s="3" t="s">
        <v>24</v>
      </c>
      <c r="L8221" s="3">
        <v>5.0</v>
      </c>
      <c r="M8221" s="3" t="s">
        <v>25</v>
      </c>
      <c r="N8221" s="3" t="s">
        <v>8093</v>
      </c>
      <c r="O8221" s="3" t="s">
        <v>862</v>
      </c>
      <c r="P8221" s="4">
        <v>28115.0</v>
      </c>
      <c r="Q8221" s="3" t="s">
        <v>37</v>
      </c>
      <c r="S8221" s="3" t="s">
        <v>34</v>
      </c>
    </row>
    <row r="8222">
      <c r="A8222" s="2">
        <v>42318.714895833335</v>
      </c>
      <c r="B8222" s="3">
        <v>24.0</v>
      </c>
      <c r="C8222" s="3" t="s">
        <v>7939</v>
      </c>
      <c r="D8222" s="3">
        <v>37.0</v>
      </c>
      <c r="E8222" s="3" t="s">
        <v>7971</v>
      </c>
      <c r="F8222" s="3">
        <v>3.0</v>
      </c>
      <c r="G8222" s="3">
        <v>5.0</v>
      </c>
      <c r="H8222" s="3" t="s">
        <v>1615</v>
      </c>
      <c r="I8222" s="3" t="s">
        <v>8066</v>
      </c>
      <c r="J8222" s="3" t="s">
        <v>1617</v>
      </c>
      <c r="K8222" s="3" t="s">
        <v>24</v>
      </c>
      <c r="L8222" s="3">
        <v>6.0</v>
      </c>
      <c r="M8222" s="3" t="s">
        <v>30</v>
      </c>
      <c r="N8222" s="3" t="s">
        <v>8094</v>
      </c>
      <c r="O8222" s="3" t="s">
        <v>121</v>
      </c>
      <c r="P8222" s="4">
        <v>23257.0</v>
      </c>
      <c r="Q8222" s="3" t="s">
        <v>52</v>
      </c>
      <c r="S8222" s="3" t="s">
        <v>34</v>
      </c>
    </row>
    <row r="8223">
      <c r="A8223" s="2">
        <v>42318.714895833335</v>
      </c>
      <c r="B8223" s="3">
        <v>24.0</v>
      </c>
      <c r="C8223" s="3" t="s">
        <v>7939</v>
      </c>
      <c r="D8223" s="3">
        <v>37.0</v>
      </c>
      <c r="E8223" s="3" t="s">
        <v>7971</v>
      </c>
      <c r="F8223" s="3">
        <v>3.0</v>
      </c>
      <c r="G8223" s="3">
        <v>5.0</v>
      </c>
      <c r="H8223" s="3" t="s">
        <v>1615</v>
      </c>
      <c r="I8223" s="3" t="s">
        <v>8066</v>
      </c>
      <c r="J8223" s="3" t="s">
        <v>1617</v>
      </c>
      <c r="K8223" s="3" t="s">
        <v>24</v>
      </c>
      <c r="L8223" s="3">
        <v>7.0</v>
      </c>
      <c r="M8223" s="3" t="s">
        <v>25</v>
      </c>
      <c r="N8223" s="3" t="s">
        <v>8095</v>
      </c>
      <c r="O8223" s="3" t="s">
        <v>664</v>
      </c>
      <c r="P8223" s="4">
        <v>19594.0</v>
      </c>
      <c r="Q8223" s="3" t="s">
        <v>79</v>
      </c>
      <c r="S8223" s="3" t="s">
        <v>34</v>
      </c>
    </row>
    <row r="8224">
      <c r="A8224" s="2">
        <v>42318.714895833335</v>
      </c>
      <c r="B8224" s="3">
        <v>24.0</v>
      </c>
      <c r="C8224" s="3" t="s">
        <v>7939</v>
      </c>
      <c r="D8224" s="3">
        <v>37.0</v>
      </c>
      <c r="E8224" s="3" t="s">
        <v>7971</v>
      </c>
      <c r="F8224" s="3">
        <v>3.0</v>
      </c>
      <c r="G8224" s="3">
        <v>5.0</v>
      </c>
      <c r="H8224" s="3" t="s">
        <v>1615</v>
      </c>
      <c r="I8224" s="3" t="s">
        <v>8066</v>
      </c>
      <c r="J8224" s="3" t="s">
        <v>1617</v>
      </c>
      <c r="K8224" s="3" t="s">
        <v>24</v>
      </c>
      <c r="L8224" s="3">
        <v>8.0</v>
      </c>
      <c r="M8224" s="3" t="s">
        <v>30</v>
      </c>
      <c r="N8224" s="3" t="s">
        <v>8096</v>
      </c>
      <c r="O8224" s="3" t="s">
        <v>960</v>
      </c>
      <c r="P8224" s="4">
        <v>20608.0</v>
      </c>
      <c r="Q8224" s="3" t="s">
        <v>372</v>
      </c>
      <c r="S8224" s="3" t="s">
        <v>34</v>
      </c>
    </row>
    <row r="8225">
      <c r="A8225" s="2">
        <v>42318.714895833335</v>
      </c>
      <c r="B8225" s="3">
        <v>24.0</v>
      </c>
      <c r="C8225" s="3" t="s">
        <v>7939</v>
      </c>
      <c r="D8225" s="3">
        <v>37.0</v>
      </c>
      <c r="E8225" s="3" t="s">
        <v>7971</v>
      </c>
      <c r="F8225" s="3">
        <v>3.0</v>
      </c>
      <c r="G8225" s="3">
        <v>5.0</v>
      </c>
      <c r="H8225" s="3" t="s">
        <v>1615</v>
      </c>
      <c r="I8225" s="3" t="s">
        <v>8066</v>
      </c>
      <c r="J8225" s="3" t="s">
        <v>1617</v>
      </c>
      <c r="K8225" s="3" t="s">
        <v>24</v>
      </c>
      <c r="L8225" s="3">
        <v>9.0</v>
      </c>
      <c r="M8225" s="3" t="s">
        <v>25</v>
      </c>
      <c r="N8225" s="3" t="s">
        <v>8097</v>
      </c>
      <c r="O8225" s="3" t="s">
        <v>95</v>
      </c>
      <c r="P8225" s="4">
        <v>19035.0</v>
      </c>
      <c r="Q8225" s="3" t="s">
        <v>145</v>
      </c>
      <c r="S8225" s="3" t="s">
        <v>34</v>
      </c>
    </row>
    <row r="8226">
      <c r="A8226" s="2">
        <v>42318.714895833335</v>
      </c>
      <c r="B8226" s="3">
        <v>24.0</v>
      </c>
      <c r="C8226" s="3" t="s">
        <v>7939</v>
      </c>
      <c r="D8226" s="3">
        <v>37.0</v>
      </c>
      <c r="E8226" s="3" t="s">
        <v>7971</v>
      </c>
      <c r="F8226" s="3">
        <v>3.0</v>
      </c>
      <c r="G8226" s="3">
        <v>5.0</v>
      </c>
      <c r="H8226" s="3" t="s">
        <v>1615</v>
      </c>
      <c r="I8226" s="3" t="s">
        <v>8066</v>
      </c>
      <c r="J8226" s="3" t="s">
        <v>1617</v>
      </c>
      <c r="K8226" s="3" t="s">
        <v>24</v>
      </c>
      <c r="L8226" s="3">
        <v>10.0</v>
      </c>
      <c r="M8226" s="3" t="s">
        <v>30</v>
      </c>
      <c r="N8226" s="3" t="s">
        <v>8098</v>
      </c>
      <c r="O8226" s="3" t="s">
        <v>726</v>
      </c>
      <c r="P8226" s="4">
        <v>26639.0</v>
      </c>
      <c r="Q8226" s="3" t="s">
        <v>115</v>
      </c>
      <c r="S8226" s="3" t="s">
        <v>34</v>
      </c>
    </row>
    <row r="8227">
      <c r="A8227" s="2">
        <v>42318.714895833335</v>
      </c>
      <c r="B8227" s="3">
        <v>24.0</v>
      </c>
      <c r="C8227" s="3" t="s">
        <v>7939</v>
      </c>
      <c r="D8227" s="3">
        <v>37.0</v>
      </c>
      <c r="E8227" s="3" t="s">
        <v>7971</v>
      </c>
      <c r="F8227" s="3">
        <v>3.0</v>
      </c>
      <c r="G8227" s="3">
        <v>5.0</v>
      </c>
      <c r="H8227" s="3" t="s">
        <v>1615</v>
      </c>
      <c r="I8227" s="3" t="s">
        <v>8066</v>
      </c>
      <c r="J8227" s="3" t="s">
        <v>1617</v>
      </c>
      <c r="K8227" s="3" t="s">
        <v>24</v>
      </c>
      <c r="L8227" s="3">
        <v>11.0</v>
      </c>
      <c r="M8227" s="3" t="s">
        <v>25</v>
      </c>
      <c r="N8227" s="3" t="s">
        <v>8099</v>
      </c>
      <c r="O8227" s="3" t="s">
        <v>91</v>
      </c>
      <c r="P8227" s="4">
        <v>19557.0</v>
      </c>
      <c r="Q8227" s="3" t="s">
        <v>49</v>
      </c>
      <c r="S8227" s="3" t="s">
        <v>34</v>
      </c>
    </row>
    <row r="8228">
      <c r="A8228" s="2">
        <v>42318.714895833335</v>
      </c>
      <c r="B8228" s="3">
        <v>24.0</v>
      </c>
      <c r="C8228" s="3" t="s">
        <v>7939</v>
      </c>
      <c r="D8228" s="3">
        <v>37.0</v>
      </c>
      <c r="E8228" s="3" t="s">
        <v>7971</v>
      </c>
      <c r="F8228" s="3">
        <v>3.0</v>
      </c>
      <c r="G8228" s="3">
        <v>5.0</v>
      </c>
      <c r="H8228" s="3" t="s">
        <v>1615</v>
      </c>
      <c r="I8228" s="3" t="s">
        <v>8066</v>
      </c>
      <c r="J8228" s="3" t="s">
        <v>1617</v>
      </c>
      <c r="K8228" s="3" t="s">
        <v>24</v>
      </c>
      <c r="L8228" s="3">
        <v>12.0</v>
      </c>
      <c r="M8228" s="3" t="s">
        <v>30</v>
      </c>
      <c r="N8228" s="3" t="s">
        <v>8100</v>
      </c>
      <c r="O8228" s="3" t="s">
        <v>215</v>
      </c>
      <c r="P8228" s="4">
        <v>23568.0</v>
      </c>
      <c r="Q8228" s="3" t="s">
        <v>132</v>
      </c>
      <c r="S8228" s="3" t="s">
        <v>34</v>
      </c>
    </row>
    <row r="8229">
      <c r="A8229" s="2">
        <v>42318.714895833335</v>
      </c>
      <c r="B8229" s="3">
        <v>24.0</v>
      </c>
      <c r="C8229" s="3" t="s">
        <v>7939</v>
      </c>
      <c r="D8229" s="3">
        <v>37.0</v>
      </c>
      <c r="E8229" s="3" t="s">
        <v>7971</v>
      </c>
      <c r="F8229" s="3">
        <v>3.0</v>
      </c>
      <c r="G8229" s="3">
        <v>5.0</v>
      </c>
      <c r="H8229" s="3" t="s">
        <v>1615</v>
      </c>
      <c r="I8229" s="3" t="s">
        <v>8066</v>
      </c>
      <c r="J8229" s="3" t="s">
        <v>1617</v>
      </c>
      <c r="K8229" s="3" t="s">
        <v>24</v>
      </c>
      <c r="L8229" s="3">
        <v>13.0</v>
      </c>
      <c r="M8229" s="3" t="s">
        <v>25</v>
      </c>
      <c r="N8229" s="3" t="s">
        <v>4944</v>
      </c>
      <c r="O8229" s="3" t="s">
        <v>305</v>
      </c>
      <c r="P8229" s="4">
        <v>20307.0</v>
      </c>
      <c r="Q8229" s="3" t="s">
        <v>132</v>
      </c>
      <c r="S8229" s="3" t="s">
        <v>34</v>
      </c>
    </row>
    <row r="8230">
      <c r="A8230" s="2">
        <v>42318.714895833335</v>
      </c>
      <c r="B8230" s="3">
        <v>24.0</v>
      </c>
      <c r="C8230" s="3" t="s">
        <v>7939</v>
      </c>
      <c r="D8230" s="3">
        <v>37.0</v>
      </c>
      <c r="E8230" s="3" t="s">
        <v>7971</v>
      </c>
      <c r="F8230" s="3">
        <v>3.0</v>
      </c>
      <c r="G8230" s="3">
        <v>5.0</v>
      </c>
      <c r="H8230" s="3" t="s">
        <v>1615</v>
      </c>
      <c r="I8230" s="3" t="s">
        <v>8066</v>
      </c>
      <c r="J8230" s="3" t="s">
        <v>1617</v>
      </c>
      <c r="K8230" s="3" t="s">
        <v>24</v>
      </c>
      <c r="L8230" s="3">
        <v>14.0</v>
      </c>
      <c r="M8230" s="3" t="s">
        <v>30</v>
      </c>
      <c r="N8230" s="3" t="s">
        <v>8101</v>
      </c>
      <c r="O8230" s="3" t="s">
        <v>375</v>
      </c>
      <c r="P8230" s="4">
        <v>23440.0</v>
      </c>
      <c r="Q8230" s="3" t="s">
        <v>75</v>
      </c>
      <c r="S8230" s="3" t="s">
        <v>34</v>
      </c>
    </row>
    <row r="8231">
      <c r="A8231" s="2">
        <v>42318.714895833335</v>
      </c>
      <c r="B8231" s="3">
        <v>24.0</v>
      </c>
      <c r="C8231" s="3" t="s">
        <v>7939</v>
      </c>
      <c r="D8231" s="3">
        <v>37.0</v>
      </c>
      <c r="E8231" s="3" t="s">
        <v>7971</v>
      </c>
      <c r="F8231" s="3">
        <v>3.0</v>
      </c>
      <c r="G8231" s="3">
        <v>5.0</v>
      </c>
      <c r="H8231" s="3" t="s">
        <v>1615</v>
      </c>
      <c r="I8231" s="3" t="s">
        <v>8066</v>
      </c>
      <c r="J8231" s="3" t="s">
        <v>1617</v>
      </c>
      <c r="K8231" s="3" t="s">
        <v>24</v>
      </c>
      <c r="L8231" s="3">
        <v>15.0</v>
      </c>
      <c r="M8231" s="3" t="s">
        <v>25</v>
      </c>
      <c r="N8231" s="3" t="s">
        <v>8102</v>
      </c>
      <c r="O8231" s="3" t="s">
        <v>1234</v>
      </c>
      <c r="P8231" s="4">
        <v>20699.0</v>
      </c>
      <c r="Q8231" s="3" t="s">
        <v>372</v>
      </c>
      <c r="S8231" s="3" t="s">
        <v>34</v>
      </c>
    </row>
    <row r="8232">
      <c r="A8232" s="2">
        <v>42318.714895833335</v>
      </c>
      <c r="B8232" s="3">
        <v>24.0</v>
      </c>
      <c r="C8232" s="3" t="s">
        <v>7939</v>
      </c>
      <c r="D8232" s="3">
        <v>37.0</v>
      </c>
      <c r="E8232" s="3" t="s">
        <v>7971</v>
      </c>
      <c r="F8232" s="3">
        <v>3.0</v>
      </c>
      <c r="G8232" s="3">
        <v>5.0</v>
      </c>
      <c r="H8232" s="3" t="s">
        <v>1615</v>
      </c>
      <c r="I8232" s="3" t="s">
        <v>8066</v>
      </c>
      <c r="J8232" s="3" t="s">
        <v>1617</v>
      </c>
      <c r="K8232" s="3" t="s">
        <v>24</v>
      </c>
      <c r="L8232" s="3">
        <v>16.0</v>
      </c>
      <c r="M8232" s="3" t="s">
        <v>30</v>
      </c>
      <c r="N8232" s="3" t="s">
        <v>8103</v>
      </c>
      <c r="O8232" s="3" t="s">
        <v>553</v>
      </c>
      <c r="P8232" s="4">
        <v>21478.0</v>
      </c>
      <c r="Q8232" s="3" t="s">
        <v>132</v>
      </c>
      <c r="S8232" s="3" t="s">
        <v>34</v>
      </c>
    </row>
    <row r="8233">
      <c r="A8233" s="2">
        <v>42318.714895833335</v>
      </c>
      <c r="B8233" s="3">
        <v>24.0</v>
      </c>
      <c r="C8233" s="3" t="s">
        <v>7939</v>
      </c>
      <c r="D8233" s="3">
        <v>37.0</v>
      </c>
      <c r="E8233" s="3" t="s">
        <v>7971</v>
      </c>
      <c r="F8233" s="3">
        <v>3.0</v>
      </c>
      <c r="G8233" s="3">
        <v>5.0</v>
      </c>
      <c r="H8233" s="3" t="s">
        <v>1615</v>
      </c>
      <c r="I8233" s="3" t="s">
        <v>8066</v>
      </c>
      <c r="J8233" s="3" t="s">
        <v>1617</v>
      </c>
      <c r="K8233" s="3" t="s">
        <v>24</v>
      </c>
      <c r="L8233" s="3">
        <v>17.0</v>
      </c>
      <c r="M8233" s="3" t="s">
        <v>25</v>
      </c>
      <c r="N8233" s="3" t="s">
        <v>732</v>
      </c>
      <c r="O8233" s="3" t="s">
        <v>69</v>
      </c>
      <c r="P8233" s="4">
        <v>23501.0</v>
      </c>
      <c r="Q8233" s="3" t="s">
        <v>372</v>
      </c>
      <c r="S8233" s="3" t="s">
        <v>34</v>
      </c>
    </row>
    <row r="8234">
      <c r="A8234" s="2">
        <v>42318.714895833335</v>
      </c>
      <c r="B8234" s="3">
        <v>24.0</v>
      </c>
      <c r="C8234" s="3" t="s">
        <v>7939</v>
      </c>
      <c r="D8234" s="3">
        <v>37.0</v>
      </c>
      <c r="E8234" s="3" t="s">
        <v>7971</v>
      </c>
      <c r="F8234" s="3">
        <v>3.0</v>
      </c>
      <c r="G8234" s="3">
        <v>5.0</v>
      </c>
      <c r="H8234" s="3" t="s">
        <v>1615</v>
      </c>
      <c r="I8234" s="3" t="s">
        <v>8066</v>
      </c>
      <c r="J8234" s="3" t="s">
        <v>1617</v>
      </c>
      <c r="K8234" s="3" t="s">
        <v>24</v>
      </c>
      <c r="L8234" s="3">
        <v>18.0</v>
      </c>
      <c r="M8234" s="3" t="s">
        <v>30</v>
      </c>
      <c r="N8234" s="3" t="s">
        <v>8104</v>
      </c>
      <c r="O8234" s="3" t="s">
        <v>803</v>
      </c>
      <c r="P8234" s="4">
        <v>18756.0</v>
      </c>
      <c r="Q8234" s="3" t="s">
        <v>86</v>
      </c>
      <c r="S8234" s="3" t="s">
        <v>34</v>
      </c>
    </row>
    <row r="8235">
      <c r="A8235" s="2">
        <v>42318.714895833335</v>
      </c>
      <c r="B8235" s="3">
        <v>24.0</v>
      </c>
      <c r="C8235" s="3" t="s">
        <v>7939</v>
      </c>
      <c r="D8235" s="3">
        <v>37.0</v>
      </c>
      <c r="E8235" s="3" t="s">
        <v>7971</v>
      </c>
      <c r="F8235" s="3">
        <v>3.0</v>
      </c>
      <c r="G8235" s="3">
        <v>5.0</v>
      </c>
      <c r="H8235" s="3" t="s">
        <v>1615</v>
      </c>
      <c r="I8235" s="3" t="s">
        <v>8066</v>
      </c>
      <c r="J8235" s="3" t="s">
        <v>1617</v>
      </c>
      <c r="K8235" s="3" t="s">
        <v>24</v>
      </c>
      <c r="L8235" s="3">
        <v>19.0</v>
      </c>
      <c r="M8235" s="3" t="s">
        <v>25</v>
      </c>
      <c r="N8235" s="3" t="s">
        <v>3129</v>
      </c>
      <c r="O8235" s="3" t="s">
        <v>27</v>
      </c>
      <c r="P8235" s="4">
        <v>24491.0</v>
      </c>
      <c r="Q8235" s="3" t="s">
        <v>115</v>
      </c>
      <c r="S8235" s="3" t="s">
        <v>34</v>
      </c>
    </row>
    <row r="8236">
      <c r="A8236" s="2">
        <v>42318.714895833335</v>
      </c>
      <c r="B8236" s="3">
        <v>24.0</v>
      </c>
      <c r="C8236" s="3" t="s">
        <v>7939</v>
      </c>
      <c r="D8236" s="3">
        <v>37.0</v>
      </c>
      <c r="E8236" s="3" t="s">
        <v>7971</v>
      </c>
      <c r="F8236" s="3">
        <v>3.0</v>
      </c>
      <c r="G8236" s="3">
        <v>5.0</v>
      </c>
      <c r="H8236" s="3" t="s">
        <v>1615</v>
      </c>
      <c r="I8236" s="3" t="s">
        <v>8066</v>
      </c>
      <c r="J8236" s="3" t="s">
        <v>1617</v>
      </c>
      <c r="K8236" s="3" t="s">
        <v>24</v>
      </c>
      <c r="L8236" s="3">
        <v>20.0</v>
      </c>
      <c r="M8236" s="3" t="s">
        <v>30</v>
      </c>
      <c r="N8236" s="3" t="s">
        <v>8105</v>
      </c>
      <c r="O8236" s="3" t="s">
        <v>960</v>
      </c>
      <c r="P8236" s="4">
        <v>20183.0</v>
      </c>
      <c r="Q8236" s="3" t="s">
        <v>86</v>
      </c>
      <c r="S8236" s="3" t="s">
        <v>34</v>
      </c>
    </row>
    <row r="8237">
      <c r="A8237" s="2">
        <v>42318.714895833335</v>
      </c>
      <c r="B8237" s="3">
        <v>24.0</v>
      </c>
      <c r="C8237" s="3" t="s">
        <v>7939</v>
      </c>
      <c r="D8237" s="3">
        <v>41.0</v>
      </c>
      <c r="E8237" s="3" t="s">
        <v>7986</v>
      </c>
      <c r="F8237" s="3">
        <v>3.0</v>
      </c>
      <c r="G8237" s="3">
        <v>5.0</v>
      </c>
      <c r="H8237" s="3" t="s">
        <v>1615</v>
      </c>
      <c r="I8237" s="3" t="s">
        <v>8066</v>
      </c>
      <c r="J8237" s="3" t="s">
        <v>1617</v>
      </c>
      <c r="K8237" s="3" t="s">
        <v>24</v>
      </c>
      <c r="L8237" s="3">
        <v>1.0</v>
      </c>
      <c r="M8237" s="3" t="s">
        <v>25</v>
      </c>
      <c r="N8237" s="3" t="s">
        <v>4601</v>
      </c>
      <c r="O8237" s="3" t="s">
        <v>639</v>
      </c>
      <c r="P8237" s="4">
        <v>17534.0</v>
      </c>
      <c r="Q8237" s="3" t="s">
        <v>145</v>
      </c>
      <c r="S8237" s="3" t="s">
        <v>34</v>
      </c>
    </row>
    <row r="8238">
      <c r="A8238" s="2">
        <v>42318.714895833335</v>
      </c>
      <c r="B8238" s="3">
        <v>24.0</v>
      </c>
      <c r="C8238" s="3" t="s">
        <v>7939</v>
      </c>
      <c r="D8238" s="3">
        <v>41.0</v>
      </c>
      <c r="E8238" s="3" t="s">
        <v>7986</v>
      </c>
      <c r="F8238" s="3">
        <v>3.0</v>
      </c>
      <c r="G8238" s="3">
        <v>5.0</v>
      </c>
      <c r="H8238" s="3" t="s">
        <v>1615</v>
      </c>
      <c r="I8238" s="3" t="s">
        <v>8066</v>
      </c>
      <c r="J8238" s="3" t="s">
        <v>1617</v>
      </c>
      <c r="K8238" s="3" t="s">
        <v>24</v>
      </c>
      <c r="L8238" s="3">
        <v>2.0</v>
      </c>
      <c r="M8238" s="3" t="s">
        <v>30</v>
      </c>
      <c r="N8238" s="3" t="s">
        <v>2625</v>
      </c>
      <c r="O8238" s="3" t="s">
        <v>121</v>
      </c>
      <c r="P8238" s="4">
        <v>20418.0</v>
      </c>
      <c r="Q8238" s="3" t="s">
        <v>37</v>
      </c>
      <c r="S8238" s="3" t="s">
        <v>34</v>
      </c>
    </row>
    <row r="8239">
      <c r="A8239" s="2">
        <v>42318.714895833335</v>
      </c>
      <c r="B8239" s="3">
        <v>24.0</v>
      </c>
      <c r="C8239" s="3" t="s">
        <v>7939</v>
      </c>
      <c r="D8239" s="3">
        <v>41.0</v>
      </c>
      <c r="E8239" s="3" t="s">
        <v>7986</v>
      </c>
      <c r="F8239" s="3">
        <v>3.0</v>
      </c>
      <c r="G8239" s="3">
        <v>5.0</v>
      </c>
      <c r="H8239" s="3" t="s">
        <v>1615</v>
      </c>
      <c r="I8239" s="3" t="s">
        <v>8066</v>
      </c>
      <c r="J8239" s="3" t="s">
        <v>1617</v>
      </c>
      <c r="K8239" s="3" t="s">
        <v>24</v>
      </c>
      <c r="L8239" s="3">
        <v>3.0</v>
      </c>
      <c r="M8239" s="3" t="s">
        <v>25</v>
      </c>
      <c r="N8239" s="3" t="s">
        <v>8106</v>
      </c>
      <c r="O8239" s="3" t="s">
        <v>251</v>
      </c>
      <c r="P8239" s="4">
        <v>19779.0</v>
      </c>
      <c r="Q8239" s="3" t="s">
        <v>60</v>
      </c>
      <c r="S8239" s="3" t="s">
        <v>34</v>
      </c>
    </row>
    <row r="8240">
      <c r="A8240" s="2">
        <v>42318.714895833335</v>
      </c>
      <c r="B8240" s="3">
        <v>24.0</v>
      </c>
      <c r="C8240" s="3" t="s">
        <v>7939</v>
      </c>
      <c r="D8240" s="3">
        <v>41.0</v>
      </c>
      <c r="E8240" s="3" t="s">
        <v>7986</v>
      </c>
      <c r="F8240" s="3">
        <v>3.0</v>
      </c>
      <c r="G8240" s="3">
        <v>5.0</v>
      </c>
      <c r="H8240" s="3" t="s">
        <v>1615</v>
      </c>
      <c r="I8240" s="3" t="s">
        <v>8066</v>
      </c>
      <c r="J8240" s="3" t="s">
        <v>1617</v>
      </c>
      <c r="K8240" s="3" t="s">
        <v>24</v>
      </c>
      <c r="L8240" s="3">
        <v>4.0</v>
      </c>
      <c r="M8240" s="3" t="s">
        <v>30</v>
      </c>
      <c r="N8240" s="3" t="s">
        <v>4601</v>
      </c>
      <c r="O8240" s="3" t="s">
        <v>1465</v>
      </c>
      <c r="P8240" s="4">
        <v>19098.0</v>
      </c>
      <c r="Q8240" s="3" t="s">
        <v>105</v>
      </c>
      <c r="S8240" s="3" t="s">
        <v>34</v>
      </c>
    </row>
    <row r="8241">
      <c r="A8241" s="2">
        <v>42318.714895833335</v>
      </c>
      <c r="B8241" s="3">
        <v>24.0</v>
      </c>
      <c r="C8241" s="3" t="s">
        <v>7939</v>
      </c>
      <c r="D8241" s="3">
        <v>41.0</v>
      </c>
      <c r="E8241" s="3" t="s">
        <v>7986</v>
      </c>
      <c r="F8241" s="3">
        <v>3.0</v>
      </c>
      <c r="G8241" s="3">
        <v>5.0</v>
      </c>
      <c r="H8241" s="3" t="s">
        <v>1615</v>
      </c>
      <c r="I8241" s="3" t="s">
        <v>8066</v>
      </c>
      <c r="J8241" s="3" t="s">
        <v>1617</v>
      </c>
      <c r="K8241" s="3" t="s">
        <v>24</v>
      </c>
      <c r="L8241" s="3">
        <v>5.0</v>
      </c>
      <c r="M8241" s="3" t="s">
        <v>25</v>
      </c>
      <c r="N8241" s="3" t="s">
        <v>8107</v>
      </c>
      <c r="O8241" s="3" t="s">
        <v>74</v>
      </c>
      <c r="P8241" s="4">
        <v>21324.0</v>
      </c>
      <c r="Q8241" s="3" t="s">
        <v>132</v>
      </c>
      <c r="S8241" s="3" t="s">
        <v>34</v>
      </c>
    </row>
    <row r="8242">
      <c r="A8242" s="2">
        <v>42318.714895833335</v>
      </c>
      <c r="B8242" s="3">
        <v>24.0</v>
      </c>
      <c r="C8242" s="3" t="s">
        <v>7939</v>
      </c>
      <c r="D8242" s="3">
        <v>41.0</v>
      </c>
      <c r="E8242" s="3" t="s">
        <v>7986</v>
      </c>
      <c r="F8242" s="3">
        <v>3.0</v>
      </c>
      <c r="G8242" s="3">
        <v>5.0</v>
      </c>
      <c r="H8242" s="3" t="s">
        <v>1615</v>
      </c>
      <c r="I8242" s="3" t="s">
        <v>8066</v>
      </c>
      <c r="J8242" s="3" t="s">
        <v>1617</v>
      </c>
      <c r="K8242" s="3" t="s">
        <v>24</v>
      </c>
      <c r="L8242" s="3">
        <v>6.0</v>
      </c>
      <c r="M8242" s="3" t="s">
        <v>30</v>
      </c>
      <c r="N8242" s="3" t="s">
        <v>8108</v>
      </c>
      <c r="O8242" s="3" t="s">
        <v>2482</v>
      </c>
      <c r="P8242" s="4">
        <v>24432.0</v>
      </c>
      <c r="Q8242" s="3" t="s">
        <v>149</v>
      </c>
      <c r="S8242" s="3" t="s">
        <v>34</v>
      </c>
    </row>
    <row r="8243">
      <c r="A8243" s="2">
        <v>42318.714895833335</v>
      </c>
      <c r="B8243" s="3">
        <v>24.0</v>
      </c>
      <c r="C8243" s="3" t="s">
        <v>7939</v>
      </c>
      <c r="D8243" s="3">
        <v>41.0</v>
      </c>
      <c r="E8243" s="3" t="s">
        <v>7986</v>
      </c>
      <c r="F8243" s="3">
        <v>3.0</v>
      </c>
      <c r="G8243" s="3">
        <v>5.0</v>
      </c>
      <c r="H8243" s="3" t="s">
        <v>1615</v>
      </c>
      <c r="I8243" s="3" t="s">
        <v>8066</v>
      </c>
      <c r="J8243" s="3" t="s">
        <v>1617</v>
      </c>
      <c r="K8243" s="3" t="s">
        <v>24</v>
      </c>
      <c r="L8243" s="3">
        <v>7.0</v>
      </c>
      <c r="M8243" s="3" t="s">
        <v>25</v>
      </c>
      <c r="N8243" s="3" t="s">
        <v>2840</v>
      </c>
      <c r="O8243" s="3" t="s">
        <v>180</v>
      </c>
      <c r="P8243" s="4">
        <v>24000.0</v>
      </c>
      <c r="Q8243" s="3" t="s">
        <v>60</v>
      </c>
      <c r="S8243" s="3" t="s">
        <v>34</v>
      </c>
    </row>
    <row r="8244">
      <c r="A8244" s="2">
        <v>42318.714895833335</v>
      </c>
      <c r="B8244" s="3">
        <v>24.0</v>
      </c>
      <c r="C8244" s="3" t="s">
        <v>7939</v>
      </c>
      <c r="D8244" s="3">
        <v>41.0</v>
      </c>
      <c r="E8244" s="3" t="s">
        <v>7986</v>
      </c>
      <c r="F8244" s="3">
        <v>3.0</v>
      </c>
      <c r="G8244" s="3">
        <v>5.0</v>
      </c>
      <c r="H8244" s="3" t="s">
        <v>1615</v>
      </c>
      <c r="I8244" s="3" t="s">
        <v>8066</v>
      </c>
      <c r="J8244" s="3" t="s">
        <v>1617</v>
      </c>
      <c r="K8244" s="3" t="s">
        <v>24</v>
      </c>
      <c r="L8244" s="3">
        <v>8.0</v>
      </c>
      <c r="M8244" s="3" t="s">
        <v>30</v>
      </c>
      <c r="N8244" s="3" t="s">
        <v>1885</v>
      </c>
      <c r="O8244" s="3" t="s">
        <v>329</v>
      </c>
      <c r="P8244" s="4">
        <v>18836.0</v>
      </c>
      <c r="Q8244" s="3" t="s">
        <v>105</v>
      </c>
      <c r="S8244" s="3" t="s">
        <v>34</v>
      </c>
    </row>
    <row r="8245">
      <c r="A8245" s="2">
        <v>42318.714895833335</v>
      </c>
      <c r="B8245" s="3">
        <v>24.0</v>
      </c>
      <c r="C8245" s="3" t="s">
        <v>7939</v>
      </c>
      <c r="D8245" s="3">
        <v>41.0</v>
      </c>
      <c r="E8245" s="3" t="s">
        <v>7986</v>
      </c>
      <c r="F8245" s="3">
        <v>3.0</v>
      </c>
      <c r="G8245" s="3">
        <v>5.0</v>
      </c>
      <c r="H8245" s="3" t="s">
        <v>1615</v>
      </c>
      <c r="I8245" s="3" t="s">
        <v>8066</v>
      </c>
      <c r="J8245" s="3" t="s">
        <v>1617</v>
      </c>
      <c r="K8245" s="3" t="s">
        <v>24</v>
      </c>
      <c r="L8245" s="3">
        <v>9.0</v>
      </c>
      <c r="M8245" s="3" t="s">
        <v>25</v>
      </c>
      <c r="N8245" s="3" t="s">
        <v>1046</v>
      </c>
      <c r="O8245" s="3" t="s">
        <v>109</v>
      </c>
      <c r="P8245" s="4">
        <v>18815.0</v>
      </c>
      <c r="Q8245" s="3" t="s">
        <v>115</v>
      </c>
      <c r="S8245" s="3" t="s">
        <v>34</v>
      </c>
    </row>
    <row r="8246">
      <c r="A8246" s="2">
        <v>42318.714895833335</v>
      </c>
      <c r="B8246" s="3">
        <v>24.0</v>
      </c>
      <c r="C8246" s="3" t="s">
        <v>7939</v>
      </c>
      <c r="D8246" s="3">
        <v>41.0</v>
      </c>
      <c r="E8246" s="3" t="s">
        <v>7986</v>
      </c>
      <c r="F8246" s="3">
        <v>3.0</v>
      </c>
      <c r="G8246" s="3">
        <v>5.0</v>
      </c>
      <c r="H8246" s="3" t="s">
        <v>1615</v>
      </c>
      <c r="I8246" s="3" t="s">
        <v>8066</v>
      </c>
      <c r="J8246" s="3" t="s">
        <v>1617</v>
      </c>
      <c r="K8246" s="3" t="s">
        <v>24</v>
      </c>
      <c r="L8246" s="3">
        <v>10.0</v>
      </c>
      <c r="M8246" s="3" t="s">
        <v>30</v>
      </c>
      <c r="N8246" s="3" t="s">
        <v>8109</v>
      </c>
      <c r="O8246" s="3" t="s">
        <v>547</v>
      </c>
      <c r="P8246" s="4">
        <v>17653.0</v>
      </c>
      <c r="Q8246" s="3" t="s">
        <v>105</v>
      </c>
      <c r="S8246" s="3" t="s">
        <v>34</v>
      </c>
    </row>
    <row r="8247">
      <c r="A8247" s="2">
        <v>42318.714895833335</v>
      </c>
      <c r="B8247" s="3">
        <v>24.0</v>
      </c>
      <c r="C8247" s="3" t="s">
        <v>7939</v>
      </c>
      <c r="D8247" s="3">
        <v>41.0</v>
      </c>
      <c r="E8247" s="3" t="s">
        <v>7986</v>
      </c>
      <c r="F8247" s="3">
        <v>3.0</v>
      </c>
      <c r="G8247" s="3">
        <v>5.0</v>
      </c>
      <c r="H8247" s="3" t="s">
        <v>1615</v>
      </c>
      <c r="I8247" s="3" t="s">
        <v>8066</v>
      </c>
      <c r="J8247" s="3" t="s">
        <v>1617</v>
      </c>
      <c r="K8247" s="3" t="s">
        <v>24</v>
      </c>
      <c r="L8247" s="3">
        <v>11.0</v>
      </c>
      <c r="M8247" s="3" t="s">
        <v>25</v>
      </c>
      <c r="N8247" s="3" t="s">
        <v>276</v>
      </c>
      <c r="O8247" s="3" t="s">
        <v>91</v>
      </c>
      <c r="P8247" s="4">
        <v>18583.0</v>
      </c>
      <c r="Q8247" s="3" t="s">
        <v>52</v>
      </c>
      <c r="S8247" s="3" t="s">
        <v>34</v>
      </c>
    </row>
    <row r="8248">
      <c r="A8248" s="2">
        <v>42318.714895833335</v>
      </c>
      <c r="B8248" s="3">
        <v>24.0</v>
      </c>
      <c r="C8248" s="3" t="s">
        <v>7939</v>
      </c>
      <c r="D8248" s="3">
        <v>41.0</v>
      </c>
      <c r="E8248" s="3" t="s">
        <v>7986</v>
      </c>
      <c r="F8248" s="3">
        <v>3.0</v>
      </c>
      <c r="G8248" s="3">
        <v>5.0</v>
      </c>
      <c r="H8248" s="3" t="s">
        <v>1615</v>
      </c>
      <c r="I8248" s="3" t="s">
        <v>8066</v>
      </c>
      <c r="J8248" s="3" t="s">
        <v>1617</v>
      </c>
      <c r="K8248" s="3" t="s">
        <v>24</v>
      </c>
      <c r="L8248" s="3">
        <v>12.0</v>
      </c>
      <c r="M8248" s="3" t="s">
        <v>30</v>
      </c>
      <c r="N8248" s="3" t="s">
        <v>2762</v>
      </c>
      <c r="O8248" s="3" t="s">
        <v>303</v>
      </c>
      <c r="P8248" s="4">
        <v>24288.0</v>
      </c>
      <c r="Q8248" s="3" t="s">
        <v>189</v>
      </c>
      <c r="S8248" s="3" t="s">
        <v>34</v>
      </c>
    </row>
    <row r="8249">
      <c r="A8249" s="2">
        <v>42318.714895833335</v>
      </c>
      <c r="B8249" s="3">
        <v>24.0</v>
      </c>
      <c r="C8249" s="3" t="s">
        <v>7939</v>
      </c>
      <c r="D8249" s="3">
        <v>45.0</v>
      </c>
      <c r="E8249" s="3" t="s">
        <v>7993</v>
      </c>
      <c r="F8249" s="3">
        <v>3.0</v>
      </c>
      <c r="G8249" s="3">
        <v>5.0</v>
      </c>
      <c r="H8249" s="3" t="s">
        <v>1615</v>
      </c>
      <c r="I8249" s="3" t="s">
        <v>8066</v>
      </c>
      <c r="J8249" s="3" t="s">
        <v>1617</v>
      </c>
      <c r="K8249" s="3" t="s">
        <v>24</v>
      </c>
      <c r="L8249" s="3">
        <v>1.0</v>
      </c>
      <c r="M8249" s="3" t="s">
        <v>25</v>
      </c>
      <c r="N8249" s="3" t="s">
        <v>8110</v>
      </c>
      <c r="O8249" s="3" t="s">
        <v>639</v>
      </c>
      <c r="P8249" s="4">
        <v>23906.0</v>
      </c>
      <c r="Q8249" s="3" t="s">
        <v>79</v>
      </c>
      <c r="S8249" s="3" t="s">
        <v>34</v>
      </c>
    </row>
    <row r="8250">
      <c r="A8250" s="2">
        <v>42318.714895833335</v>
      </c>
      <c r="B8250" s="3">
        <v>24.0</v>
      </c>
      <c r="C8250" s="3" t="s">
        <v>7939</v>
      </c>
      <c r="D8250" s="3">
        <v>45.0</v>
      </c>
      <c r="E8250" s="3" t="s">
        <v>7993</v>
      </c>
      <c r="F8250" s="3">
        <v>3.0</v>
      </c>
      <c r="G8250" s="3">
        <v>5.0</v>
      </c>
      <c r="H8250" s="3" t="s">
        <v>1615</v>
      </c>
      <c r="I8250" s="3" t="s">
        <v>8066</v>
      </c>
      <c r="J8250" s="3" t="s">
        <v>1617</v>
      </c>
      <c r="K8250" s="3" t="s">
        <v>272</v>
      </c>
      <c r="L8250" s="3">
        <v>2.0</v>
      </c>
      <c r="M8250" s="3" t="s">
        <v>30</v>
      </c>
      <c r="N8250" s="3" t="s">
        <v>8111</v>
      </c>
      <c r="O8250" s="3" t="s">
        <v>4330</v>
      </c>
      <c r="P8250" s="4">
        <v>22642.0</v>
      </c>
      <c r="Q8250" s="3" t="s">
        <v>37</v>
      </c>
      <c r="S8250" s="3" t="s">
        <v>34</v>
      </c>
    </row>
    <row r="8251">
      <c r="A8251" s="2">
        <v>42318.714895833335</v>
      </c>
      <c r="B8251" s="3">
        <v>24.0</v>
      </c>
      <c r="C8251" s="3" t="s">
        <v>7939</v>
      </c>
      <c r="D8251" s="3">
        <v>45.0</v>
      </c>
      <c r="E8251" s="3" t="s">
        <v>7993</v>
      </c>
      <c r="F8251" s="3">
        <v>3.0</v>
      </c>
      <c r="G8251" s="3">
        <v>5.0</v>
      </c>
      <c r="H8251" s="3" t="s">
        <v>1615</v>
      </c>
      <c r="I8251" s="3" t="s">
        <v>8066</v>
      </c>
      <c r="J8251" s="3" t="s">
        <v>1617</v>
      </c>
      <c r="K8251" s="3" t="s">
        <v>24</v>
      </c>
      <c r="L8251" s="3">
        <v>3.0</v>
      </c>
      <c r="M8251" s="3" t="s">
        <v>25</v>
      </c>
      <c r="N8251" s="3" t="s">
        <v>7557</v>
      </c>
      <c r="O8251" s="3" t="s">
        <v>243</v>
      </c>
      <c r="P8251" s="4">
        <v>31994.0</v>
      </c>
      <c r="Q8251" s="3" t="s">
        <v>247</v>
      </c>
      <c r="S8251" s="3" t="s">
        <v>34</v>
      </c>
    </row>
    <row r="8252">
      <c r="A8252" s="2">
        <v>42318.714895833335</v>
      </c>
      <c r="B8252" s="3">
        <v>24.0</v>
      </c>
      <c r="C8252" s="3" t="s">
        <v>7939</v>
      </c>
      <c r="D8252" s="3">
        <v>45.0</v>
      </c>
      <c r="E8252" s="3" t="s">
        <v>7993</v>
      </c>
      <c r="F8252" s="3">
        <v>3.0</v>
      </c>
      <c r="G8252" s="3">
        <v>5.0</v>
      </c>
      <c r="H8252" s="3" t="s">
        <v>1615</v>
      </c>
      <c r="I8252" s="3" t="s">
        <v>8066</v>
      </c>
      <c r="J8252" s="3" t="s">
        <v>1617</v>
      </c>
      <c r="K8252" s="3" t="s">
        <v>24</v>
      </c>
      <c r="L8252" s="3">
        <v>4.0</v>
      </c>
      <c r="M8252" s="3" t="s">
        <v>30</v>
      </c>
      <c r="N8252" s="3" t="s">
        <v>8112</v>
      </c>
      <c r="O8252" s="3" t="s">
        <v>102</v>
      </c>
      <c r="P8252" s="4">
        <v>22343.0</v>
      </c>
      <c r="Q8252" s="3" t="s">
        <v>372</v>
      </c>
      <c r="S8252" s="3" t="s">
        <v>34</v>
      </c>
    </row>
    <row r="8253">
      <c r="A8253" s="2">
        <v>42318.714895833335</v>
      </c>
      <c r="B8253" s="3">
        <v>24.0</v>
      </c>
      <c r="C8253" s="3" t="s">
        <v>7939</v>
      </c>
      <c r="D8253" s="3">
        <v>45.0</v>
      </c>
      <c r="E8253" s="3" t="s">
        <v>7993</v>
      </c>
      <c r="F8253" s="3">
        <v>3.0</v>
      </c>
      <c r="G8253" s="3">
        <v>5.0</v>
      </c>
      <c r="H8253" s="3" t="s">
        <v>1615</v>
      </c>
      <c r="I8253" s="3" t="s">
        <v>8066</v>
      </c>
      <c r="J8253" s="3" t="s">
        <v>1617</v>
      </c>
      <c r="K8253" s="3" t="s">
        <v>24</v>
      </c>
      <c r="L8253" s="3">
        <v>5.0</v>
      </c>
      <c r="M8253" s="3" t="s">
        <v>25</v>
      </c>
      <c r="N8253" s="3" t="s">
        <v>8113</v>
      </c>
      <c r="O8253" s="3" t="s">
        <v>69</v>
      </c>
      <c r="P8253" s="4">
        <v>20264.0</v>
      </c>
      <c r="Q8253" s="3" t="s">
        <v>145</v>
      </c>
      <c r="S8253" s="3" t="s">
        <v>34</v>
      </c>
    </row>
    <row r="8254">
      <c r="A8254" s="2">
        <v>42318.714895833335</v>
      </c>
      <c r="B8254" s="3">
        <v>24.0</v>
      </c>
      <c r="C8254" s="3" t="s">
        <v>7939</v>
      </c>
      <c r="D8254" s="3">
        <v>45.0</v>
      </c>
      <c r="E8254" s="3" t="s">
        <v>7993</v>
      </c>
      <c r="F8254" s="3">
        <v>3.0</v>
      </c>
      <c r="G8254" s="3">
        <v>5.0</v>
      </c>
      <c r="H8254" s="3" t="s">
        <v>1615</v>
      </c>
      <c r="I8254" s="3" t="s">
        <v>8066</v>
      </c>
      <c r="J8254" s="3" t="s">
        <v>1617</v>
      </c>
      <c r="K8254" s="3" t="s">
        <v>24</v>
      </c>
      <c r="L8254" s="3">
        <v>6.0</v>
      </c>
      <c r="M8254" s="3" t="s">
        <v>30</v>
      </c>
      <c r="N8254" s="3" t="s">
        <v>8114</v>
      </c>
      <c r="O8254" s="3" t="s">
        <v>32</v>
      </c>
      <c r="P8254" s="4">
        <v>28749.0</v>
      </c>
      <c r="Q8254" s="3" t="s">
        <v>37</v>
      </c>
      <c r="S8254" s="3" t="s">
        <v>34</v>
      </c>
    </row>
    <row r="8255">
      <c r="A8255" s="2">
        <v>42318.714895833335</v>
      </c>
      <c r="B8255" s="3">
        <v>24.0</v>
      </c>
      <c r="C8255" s="3" t="s">
        <v>7939</v>
      </c>
      <c r="D8255" s="3">
        <v>45.0</v>
      </c>
      <c r="E8255" s="3" t="s">
        <v>7993</v>
      </c>
      <c r="F8255" s="3">
        <v>3.0</v>
      </c>
      <c r="G8255" s="3">
        <v>5.0</v>
      </c>
      <c r="H8255" s="3" t="s">
        <v>1615</v>
      </c>
      <c r="I8255" s="3" t="s">
        <v>8066</v>
      </c>
      <c r="J8255" s="3" t="s">
        <v>1617</v>
      </c>
      <c r="K8255" s="3" t="s">
        <v>24</v>
      </c>
      <c r="L8255" s="3">
        <v>7.0</v>
      </c>
      <c r="M8255" s="3" t="s">
        <v>25</v>
      </c>
      <c r="N8255" s="3" t="s">
        <v>8115</v>
      </c>
      <c r="O8255" s="3" t="s">
        <v>664</v>
      </c>
      <c r="P8255" s="4">
        <v>25210.0</v>
      </c>
      <c r="Q8255" s="3" t="s">
        <v>247</v>
      </c>
      <c r="S8255" s="3" t="s">
        <v>34</v>
      </c>
    </row>
    <row r="8256">
      <c r="A8256" s="2">
        <v>42318.714895833335</v>
      </c>
      <c r="B8256" s="3">
        <v>24.0</v>
      </c>
      <c r="C8256" s="3" t="s">
        <v>7939</v>
      </c>
      <c r="D8256" s="3">
        <v>45.0</v>
      </c>
      <c r="E8256" s="3" t="s">
        <v>7993</v>
      </c>
      <c r="F8256" s="3">
        <v>3.0</v>
      </c>
      <c r="G8256" s="3">
        <v>5.0</v>
      </c>
      <c r="H8256" s="3" t="s">
        <v>1615</v>
      </c>
      <c r="I8256" s="3" t="s">
        <v>8066</v>
      </c>
      <c r="J8256" s="3" t="s">
        <v>1617</v>
      </c>
      <c r="K8256" s="3" t="s">
        <v>24</v>
      </c>
      <c r="L8256" s="3">
        <v>8.0</v>
      </c>
      <c r="M8256" s="3" t="s">
        <v>30</v>
      </c>
      <c r="N8256" s="3" t="s">
        <v>8116</v>
      </c>
      <c r="O8256" s="3" t="s">
        <v>1356</v>
      </c>
      <c r="P8256" s="4">
        <v>17900.0</v>
      </c>
      <c r="Q8256" s="3" t="s">
        <v>145</v>
      </c>
      <c r="S8256" s="3" t="s">
        <v>34</v>
      </c>
    </row>
    <row r="8257">
      <c r="A8257" s="2">
        <v>42318.714895833335</v>
      </c>
      <c r="B8257" s="3">
        <v>24.0</v>
      </c>
      <c r="C8257" s="3" t="s">
        <v>7939</v>
      </c>
      <c r="D8257" s="3">
        <v>45.0</v>
      </c>
      <c r="E8257" s="3" t="s">
        <v>7993</v>
      </c>
      <c r="F8257" s="3">
        <v>3.0</v>
      </c>
      <c r="G8257" s="3">
        <v>5.0</v>
      </c>
      <c r="H8257" s="3" t="s">
        <v>1615</v>
      </c>
      <c r="I8257" s="3" t="s">
        <v>8066</v>
      </c>
      <c r="J8257" s="3" t="s">
        <v>1617</v>
      </c>
      <c r="K8257" s="3" t="s">
        <v>24</v>
      </c>
      <c r="L8257" s="3">
        <v>9.0</v>
      </c>
      <c r="M8257" s="3" t="s">
        <v>25</v>
      </c>
      <c r="N8257" s="3" t="s">
        <v>8117</v>
      </c>
      <c r="O8257" s="3" t="s">
        <v>95</v>
      </c>
      <c r="P8257" s="4">
        <v>21305.0</v>
      </c>
      <c r="Q8257" s="3" t="s">
        <v>105</v>
      </c>
      <c r="S8257" s="3" t="s">
        <v>34</v>
      </c>
    </row>
    <row r="8258">
      <c r="A8258" s="2">
        <v>42318.714895833335</v>
      </c>
      <c r="B8258" s="3">
        <v>24.0</v>
      </c>
      <c r="C8258" s="3" t="s">
        <v>7939</v>
      </c>
      <c r="D8258" s="3">
        <v>45.0</v>
      </c>
      <c r="E8258" s="3" t="s">
        <v>7993</v>
      </c>
      <c r="F8258" s="3">
        <v>3.0</v>
      </c>
      <c r="G8258" s="3">
        <v>5.0</v>
      </c>
      <c r="H8258" s="3" t="s">
        <v>1615</v>
      </c>
      <c r="I8258" s="3" t="s">
        <v>8066</v>
      </c>
      <c r="J8258" s="3" t="s">
        <v>1617</v>
      </c>
      <c r="K8258" s="3" t="s">
        <v>24</v>
      </c>
      <c r="L8258" s="3">
        <v>10.0</v>
      </c>
      <c r="M8258" s="3" t="s">
        <v>30</v>
      </c>
      <c r="N8258" s="3" t="s">
        <v>2035</v>
      </c>
      <c r="O8258" s="3" t="s">
        <v>171</v>
      </c>
      <c r="P8258" s="4">
        <v>21228.0</v>
      </c>
      <c r="Q8258" s="3" t="s">
        <v>189</v>
      </c>
      <c r="S8258" s="3" t="s">
        <v>34</v>
      </c>
    </row>
    <row r="8259">
      <c r="A8259" s="2">
        <v>42318.714895833335</v>
      </c>
      <c r="B8259" s="3">
        <v>24.0</v>
      </c>
      <c r="C8259" s="3" t="s">
        <v>7939</v>
      </c>
      <c r="D8259" s="3">
        <v>45.0</v>
      </c>
      <c r="E8259" s="3" t="s">
        <v>7993</v>
      </c>
      <c r="F8259" s="3">
        <v>3.0</v>
      </c>
      <c r="G8259" s="3">
        <v>5.0</v>
      </c>
      <c r="H8259" s="3" t="s">
        <v>1615</v>
      </c>
      <c r="I8259" s="3" t="s">
        <v>8066</v>
      </c>
      <c r="J8259" s="3" t="s">
        <v>1617</v>
      </c>
      <c r="K8259" s="3" t="s">
        <v>24</v>
      </c>
      <c r="L8259" s="3">
        <v>11.0</v>
      </c>
      <c r="M8259" s="3" t="s">
        <v>25</v>
      </c>
      <c r="N8259" s="3" t="s">
        <v>8113</v>
      </c>
      <c r="O8259" s="3" t="s">
        <v>454</v>
      </c>
      <c r="P8259" s="4">
        <v>21126.0</v>
      </c>
      <c r="Q8259" s="3" t="s">
        <v>372</v>
      </c>
      <c r="S8259" s="3" t="s">
        <v>34</v>
      </c>
    </row>
    <row r="8260">
      <c r="A8260" s="2">
        <v>42318.714895833335</v>
      </c>
      <c r="B8260" s="3">
        <v>24.0</v>
      </c>
      <c r="C8260" s="3" t="s">
        <v>7939</v>
      </c>
      <c r="D8260" s="3">
        <v>45.0</v>
      </c>
      <c r="E8260" s="3" t="s">
        <v>7993</v>
      </c>
      <c r="F8260" s="3">
        <v>3.0</v>
      </c>
      <c r="G8260" s="3">
        <v>5.0</v>
      </c>
      <c r="H8260" s="3" t="s">
        <v>1615</v>
      </c>
      <c r="I8260" s="3" t="s">
        <v>8066</v>
      </c>
      <c r="J8260" s="3" t="s">
        <v>1617</v>
      </c>
      <c r="K8260" s="3" t="s">
        <v>24</v>
      </c>
      <c r="L8260" s="3">
        <v>12.0</v>
      </c>
      <c r="M8260" s="3" t="s">
        <v>30</v>
      </c>
      <c r="N8260" s="3" t="s">
        <v>8118</v>
      </c>
      <c r="O8260" s="3" t="s">
        <v>283</v>
      </c>
      <c r="P8260" s="4">
        <v>25696.0</v>
      </c>
      <c r="Q8260" s="3" t="s">
        <v>189</v>
      </c>
      <c r="S8260" s="3" t="s">
        <v>34</v>
      </c>
    </row>
    <row r="8261">
      <c r="A8261" s="2">
        <v>42318.714895833335</v>
      </c>
      <c r="B8261" s="3">
        <v>24.0</v>
      </c>
      <c r="C8261" s="3" t="s">
        <v>7939</v>
      </c>
      <c r="D8261" s="3">
        <v>45.0</v>
      </c>
      <c r="E8261" s="3" t="s">
        <v>7993</v>
      </c>
      <c r="F8261" s="3">
        <v>3.0</v>
      </c>
      <c r="G8261" s="3">
        <v>5.0</v>
      </c>
      <c r="H8261" s="3" t="s">
        <v>1615</v>
      </c>
      <c r="I8261" s="3" t="s">
        <v>8066</v>
      </c>
      <c r="J8261" s="3" t="s">
        <v>1617</v>
      </c>
      <c r="K8261" s="3" t="s">
        <v>24</v>
      </c>
      <c r="L8261" s="3">
        <v>13.0</v>
      </c>
      <c r="M8261" s="3" t="s">
        <v>25</v>
      </c>
      <c r="N8261" s="3" t="s">
        <v>2890</v>
      </c>
      <c r="O8261" s="3" t="s">
        <v>613</v>
      </c>
      <c r="P8261" s="4">
        <v>27352.0</v>
      </c>
      <c r="Q8261" s="3" t="s">
        <v>247</v>
      </c>
      <c r="S8261" s="3" t="s">
        <v>34</v>
      </c>
    </row>
    <row r="8262">
      <c r="A8262" s="2">
        <v>42318.714895833335</v>
      </c>
      <c r="B8262" s="3">
        <v>24.0</v>
      </c>
      <c r="C8262" s="3" t="s">
        <v>7939</v>
      </c>
      <c r="D8262" s="3">
        <v>45.0</v>
      </c>
      <c r="E8262" s="3" t="s">
        <v>7993</v>
      </c>
      <c r="F8262" s="3">
        <v>3.0</v>
      </c>
      <c r="G8262" s="3">
        <v>5.0</v>
      </c>
      <c r="H8262" s="3" t="s">
        <v>1615</v>
      </c>
      <c r="I8262" s="3" t="s">
        <v>8066</v>
      </c>
      <c r="J8262" s="3" t="s">
        <v>1617</v>
      </c>
      <c r="K8262" s="3" t="s">
        <v>24</v>
      </c>
      <c r="L8262" s="3">
        <v>14.0</v>
      </c>
      <c r="M8262" s="3" t="s">
        <v>30</v>
      </c>
      <c r="N8262" s="3" t="s">
        <v>4411</v>
      </c>
      <c r="O8262" s="3" t="s">
        <v>102</v>
      </c>
      <c r="P8262" s="4">
        <v>24419.0</v>
      </c>
      <c r="Q8262" s="3" t="s">
        <v>37</v>
      </c>
      <c r="S8262" s="3" t="s">
        <v>34</v>
      </c>
    </row>
    <row r="8263">
      <c r="A8263" s="2">
        <v>42318.714895833335</v>
      </c>
      <c r="B8263" s="3">
        <v>24.0</v>
      </c>
      <c r="C8263" s="3" t="s">
        <v>7939</v>
      </c>
      <c r="D8263" s="3">
        <v>45.0</v>
      </c>
      <c r="E8263" s="3" t="s">
        <v>7993</v>
      </c>
      <c r="F8263" s="3">
        <v>3.0</v>
      </c>
      <c r="G8263" s="3">
        <v>5.0</v>
      </c>
      <c r="H8263" s="3" t="s">
        <v>1615</v>
      </c>
      <c r="I8263" s="3" t="s">
        <v>8066</v>
      </c>
      <c r="J8263" s="3" t="s">
        <v>1617</v>
      </c>
      <c r="K8263" s="3" t="s">
        <v>24</v>
      </c>
      <c r="L8263" s="3">
        <v>15.0</v>
      </c>
      <c r="M8263" s="3" t="s">
        <v>25</v>
      </c>
      <c r="N8263" s="3" t="s">
        <v>8119</v>
      </c>
      <c r="O8263" s="3" t="s">
        <v>102</v>
      </c>
      <c r="P8263" s="4">
        <v>21122.0</v>
      </c>
      <c r="Q8263" s="3" t="s">
        <v>372</v>
      </c>
      <c r="S8263" s="3" t="s">
        <v>34</v>
      </c>
    </row>
    <row r="8264">
      <c r="A8264" s="2">
        <v>42318.714895833335</v>
      </c>
      <c r="B8264" s="3">
        <v>24.0</v>
      </c>
      <c r="C8264" s="3" t="s">
        <v>7939</v>
      </c>
      <c r="D8264" s="3">
        <v>45.0</v>
      </c>
      <c r="E8264" s="3" t="s">
        <v>7993</v>
      </c>
      <c r="F8264" s="3">
        <v>3.0</v>
      </c>
      <c r="G8264" s="3">
        <v>5.0</v>
      </c>
      <c r="H8264" s="3" t="s">
        <v>1615</v>
      </c>
      <c r="I8264" s="3" t="s">
        <v>8066</v>
      </c>
      <c r="J8264" s="3" t="s">
        <v>1617</v>
      </c>
      <c r="K8264" s="3" t="s">
        <v>24</v>
      </c>
      <c r="L8264" s="3">
        <v>16.0</v>
      </c>
      <c r="M8264" s="3" t="s">
        <v>30</v>
      </c>
      <c r="N8264" s="3" t="s">
        <v>5895</v>
      </c>
      <c r="O8264" s="3" t="s">
        <v>1907</v>
      </c>
      <c r="P8264" s="4">
        <v>22589.0</v>
      </c>
      <c r="Q8264" s="3" t="s">
        <v>247</v>
      </c>
      <c r="S8264" s="3" t="s">
        <v>34</v>
      </c>
    </row>
    <row r="8265">
      <c r="A8265" s="2">
        <v>42318.714895833335</v>
      </c>
      <c r="B8265" s="3">
        <v>24.0</v>
      </c>
      <c r="C8265" s="3" t="s">
        <v>7939</v>
      </c>
      <c r="D8265" s="3">
        <v>45.0</v>
      </c>
      <c r="E8265" s="3" t="s">
        <v>7993</v>
      </c>
      <c r="F8265" s="3">
        <v>3.0</v>
      </c>
      <c r="G8265" s="3">
        <v>5.0</v>
      </c>
      <c r="H8265" s="3" t="s">
        <v>1615</v>
      </c>
      <c r="I8265" s="3" t="s">
        <v>8066</v>
      </c>
      <c r="J8265" s="3" t="s">
        <v>1617</v>
      </c>
      <c r="K8265" s="3" t="s">
        <v>24</v>
      </c>
      <c r="L8265" s="3">
        <v>17.0</v>
      </c>
      <c r="M8265" s="3" t="s">
        <v>25</v>
      </c>
      <c r="N8265" s="3" t="s">
        <v>918</v>
      </c>
      <c r="O8265" s="3" t="s">
        <v>100</v>
      </c>
      <c r="P8265" s="4">
        <v>30125.0</v>
      </c>
      <c r="Q8265" s="3" t="s">
        <v>352</v>
      </c>
      <c r="S8265" s="3" t="s">
        <v>34</v>
      </c>
    </row>
    <row r="8266">
      <c r="A8266" s="2">
        <v>42318.714895833335</v>
      </c>
      <c r="B8266" s="3">
        <v>24.0</v>
      </c>
      <c r="C8266" s="3" t="s">
        <v>7939</v>
      </c>
      <c r="D8266" s="3">
        <v>45.0</v>
      </c>
      <c r="E8266" s="3" t="s">
        <v>7993</v>
      </c>
      <c r="F8266" s="3">
        <v>3.0</v>
      </c>
      <c r="G8266" s="3">
        <v>5.0</v>
      </c>
      <c r="H8266" s="3" t="s">
        <v>1615</v>
      </c>
      <c r="I8266" s="3" t="s">
        <v>8066</v>
      </c>
      <c r="J8266" s="3" t="s">
        <v>1617</v>
      </c>
      <c r="K8266" s="3" t="s">
        <v>24</v>
      </c>
      <c r="L8266" s="3">
        <v>18.0</v>
      </c>
      <c r="M8266" s="3" t="s">
        <v>30</v>
      </c>
      <c r="N8266" s="3" t="s">
        <v>8120</v>
      </c>
      <c r="O8266" s="3" t="s">
        <v>85</v>
      </c>
      <c r="P8266" s="4">
        <v>20946.0</v>
      </c>
      <c r="Q8266" s="3" t="s">
        <v>189</v>
      </c>
      <c r="S8266" s="3" t="s">
        <v>34</v>
      </c>
    </row>
    <row r="8267">
      <c r="A8267" s="2">
        <v>42318.714895833335</v>
      </c>
      <c r="B8267" s="3">
        <v>24.0</v>
      </c>
      <c r="C8267" s="3" t="s">
        <v>7939</v>
      </c>
      <c r="D8267" s="3">
        <v>45.0</v>
      </c>
      <c r="E8267" s="3" t="s">
        <v>7993</v>
      </c>
      <c r="F8267" s="3">
        <v>3.0</v>
      </c>
      <c r="G8267" s="3">
        <v>5.0</v>
      </c>
      <c r="H8267" s="3" t="s">
        <v>1615</v>
      </c>
      <c r="I8267" s="3" t="s">
        <v>8066</v>
      </c>
      <c r="J8267" s="3" t="s">
        <v>1617</v>
      </c>
      <c r="K8267" s="3" t="s">
        <v>24</v>
      </c>
      <c r="L8267" s="3">
        <v>19.0</v>
      </c>
      <c r="M8267" s="3" t="s">
        <v>25</v>
      </c>
      <c r="N8267" s="3" t="s">
        <v>8121</v>
      </c>
      <c r="O8267" s="3" t="s">
        <v>1275</v>
      </c>
      <c r="P8267" s="4">
        <v>26116.0</v>
      </c>
      <c r="Q8267" s="3" t="s">
        <v>132</v>
      </c>
      <c r="S8267" s="3" t="s">
        <v>34</v>
      </c>
    </row>
    <row r="8268">
      <c r="A8268" s="2">
        <v>42318.714895833335</v>
      </c>
      <c r="B8268" s="3">
        <v>24.0</v>
      </c>
      <c r="C8268" s="3" t="s">
        <v>7939</v>
      </c>
      <c r="D8268" s="3">
        <v>45.0</v>
      </c>
      <c r="E8268" s="3" t="s">
        <v>7993</v>
      </c>
      <c r="F8268" s="3">
        <v>3.0</v>
      </c>
      <c r="G8268" s="3">
        <v>5.0</v>
      </c>
      <c r="H8268" s="3" t="s">
        <v>1615</v>
      </c>
      <c r="I8268" s="3" t="s">
        <v>8066</v>
      </c>
      <c r="J8268" s="3" t="s">
        <v>1617</v>
      </c>
      <c r="K8268" s="3" t="s">
        <v>24</v>
      </c>
      <c r="L8268" s="3">
        <v>20.0</v>
      </c>
      <c r="M8268" s="3" t="s">
        <v>30</v>
      </c>
      <c r="N8268" s="3" t="s">
        <v>8122</v>
      </c>
      <c r="O8268" s="3" t="s">
        <v>32</v>
      </c>
      <c r="P8268" s="4">
        <v>27573.0</v>
      </c>
      <c r="Q8268" s="3" t="s">
        <v>52</v>
      </c>
      <c r="S8268" s="3" t="s">
        <v>34</v>
      </c>
    </row>
    <row r="8269">
      <c r="A8269" s="2">
        <v>42318.714895833335</v>
      </c>
      <c r="B8269" s="3">
        <v>24.0</v>
      </c>
      <c r="C8269" s="3" t="s">
        <v>7939</v>
      </c>
      <c r="D8269" s="3">
        <v>45.0</v>
      </c>
      <c r="E8269" s="3" t="s">
        <v>7993</v>
      </c>
      <c r="F8269" s="3">
        <v>3.0</v>
      </c>
      <c r="G8269" s="3">
        <v>5.0</v>
      </c>
      <c r="H8269" s="3" t="s">
        <v>1615</v>
      </c>
      <c r="I8269" s="3" t="s">
        <v>8066</v>
      </c>
      <c r="J8269" s="3" t="s">
        <v>1617</v>
      </c>
      <c r="K8269" s="3" t="s">
        <v>24</v>
      </c>
      <c r="L8269" s="3">
        <v>21.0</v>
      </c>
      <c r="M8269" s="3" t="s">
        <v>25</v>
      </c>
      <c r="N8269" s="3" t="s">
        <v>8123</v>
      </c>
      <c r="O8269" s="3" t="s">
        <v>871</v>
      </c>
      <c r="P8269" s="4">
        <v>26485.0</v>
      </c>
      <c r="Q8269" s="3" t="s">
        <v>247</v>
      </c>
      <c r="S8269" s="3" t="s">
        <v>34</v>
      </c>
    </row>
    <row r="8270">
      <c r="A8270" s="2">
        <v>42318.714895833335</v>
      </c>
      <c r="B8270" s="3">
        <v>24.0</v>
      </c>
      <c r="C8270" s="3" t="s">
        <v>7939</v>
      </c>
      <c r="D8270" s="3">
        <v>45.0</v>
      </c>
      <c r="E8270" s="3" t="s">
        <v>7993</v>
      </c>
      <c r="F8270" s="3">
        <v>3.0</v>
      </c>
      <c r="G8270" s="3">
        <v>5.0</v>
      </c>
      <c r="H8270" s="3" t="s">
        <v>1615</v>
      </c>
      <c r="I8270" s="3" t="s">
        <v>8066</v>
      </c>
      <c r="J8270" s="3" t="s">
        <v>1617</v>
      </c>
      <c r="K8270" s="3" t="s">
        <v>24</v>
      </c>
      <c r="L8270" s="3">
        <v>22.0</v>
      </c>
      <c r="M8270" s="3" t="s">
        <v>30</v>
      </c>
      <c r="N8270" s="3" t="s">
        <v>3546</v>
      </c>
      <c r="O8270" s="3" t="s">
        <v>8124</v>
      </c>
      <c r="P8270" s="4">
        <v>24359.0</v>
      </c>
      <c r="Q8270" s="3" t="s">
        <v>372</v>
      </c>
      <c r="S8270" s="3" t="s">
        <v>34</v>
      </c>
    </row>
    <row r="8271">
      <c r="A8271" s="2">
        <v>42318.714895833335</v>
      </c>
      <c r="B8271" s="3">
        <v>24.0</v>
      </c>
      <c r="C8271" s="3" t="s">
        <v>7939</v>
      </c>
      <c r="D8271" s="3">
        <v>18.0</v>
      </c>
      <c r="E8271" s="3" t="s">
        <v>7940</v>
      </c>
      <c r="F8271" s="3">
        <v>4.0</v>
      </c>
      <c r="G8271" s="3">
        <v>6.0</v>
      </c>
      <c r="H8271" s="3" t="s">
        <v>672</v>
      </c>
      <c r="I8271" s="3" t="s">
        <v>673</v>
      </c>
      <c r="J8271" s="3" t="s">
        <v>674</v>
      </c>
      <c r="K8271" s="3" t="s">
        <v>272</v>
      </c>
      <c r="L8271" s="3">
        <v>1.0</v>
      </c>
      <c r="M8271" s="3" t="s">
        <v>30</v>
      </c>
      <c r="N8271" s="3" t="s">
        <v>8125</v>
      </c>
      <c r="O8271" s="3" t="s">
        <v>8126</v>
      </c>
      <c r="P8271" s="4">
        <v>31250.0</v>
      </c>
      <c r="Q8271" s="3" t="s">
        <v>55</v>
      </c>
      <c r="S8271" s="3" t="s">
        <v>34</v>
      </c>
    </row>
    <row r="8272">
      <c r="A8272" s="2">
        <v>42318.714895833335</v>
      </c>
      <c r="B8272" s="3">
        <v>24.0</v>
      </c>
      <c r="C8272" s="3" t="s">
        <v>7939</v>
      </c>
      <c r="D8272" s="3">
        <v>18.0</v>
      </c>
      <c r="E8272" s="3" t="s">
        <v>7940</v>
      </c>
      <c r="F8272" s="3">
        <v>4.0</v>
      </c>
      <c r="G8272" s="3">
        <v>6.0</v>
      </c>
      <c r="H8272" s="3" t="s">
        <v>672</v>
      </c>
      <c r="I8272" s="3" t="s">
        <v>673</v>
      </c>
      <c r="J8272" s="3" t="s">
        <v>674</v>
      </c>
      <c r="K8272" s="3" t="s">
        <v>24</v>
      </c>
      <c r="L8272" s="3">
        <v>2.0</v>
      </c>
      <c r="M8272" s="3" t="s">
        <v>25</v>
      </c>
      <c r="N8272" s="3" t="s">
        <v>8127</v>
      </c>
      <c r="O8272" s="3" t="s">
        <v>1447</v>
      </c>
      <c r="P8272" s="4">
        <v>33442.0</v>
      </c>
      <c r="Q8272" s="3" t="s">
        <v>79</v>
      </c>
      <c r="S8272" s="3" t="s">
        <v>34</v>
      </c>
    </row>
    <row r="8273">
      <c r="A8273" s="2">
        <v>42318.714895833335</v>
      </c>
      <c r="B8273" s="3">
        <v>24.0</v>
      </c>
      <c r="C8273" s="3" t="s">
        <v>7939</v>
      </c>
      <c r="D8273" s="3">
        <v>18.0</v>
      </c>
      <c r="E8273" s="3" t="s">
        <v>7940</v>
      </c>
      <c r="F8273" s="3">
        <v>4.0</v>
      </c>
      <c r="G8273" s="3">
        <v>6.0</v>
      </c>
      <c r="H8273" s="3" t="s">
        <v>672</v>
      </c>
      <c r="I8273" s="3" t="s">
        <v>673</v>
      </c>
      <c r="J8273" s="3" t="s">
        <v>674</v>
      </c>
      <c r="K8273" s="3" t="s">
        <v>24</v>
      </c>
      <c r="L8273" s="3">
        <v>3.0</v>
      </c>
      <c r="M8273" s="3" t="s">
        <v>30</v>
      </c>
      <c r="N8273" s="3" t="s">
        <v>8128</v>
      </c>
      <c r="O8273" s="3" t="s">
        <v>4826</v>
      </c>
      <c r="P8273" s="4">
        <v>34954.0</v>
      </c>
      <c r="Q8273" s="3" t="s">
        <v>191</v>
      </c>
      <c r="S8273" s="3" t="s">
        <v>34</v>
      </c>
    </row>
    <row r="8274">
      <c r="A8274" s="2">
        <v>42318.714895833335</v>
      </c>
      <c r="B8274" s="3">
        <v>24.0</v>
      </c>
      <c r="C8274" s="3" t="s">
        <v>7939</v>
      </c>
      <c r="D8274" s="3">
        <v>18.0</v>
      </c>
      <c r="E8274" s="3" t="s">
        <v>7940</v>
      </c>
      <c r="F8274" s="3">
        <v>4.0</v>
      </c>
      <c r="G8274" s="3">
        <v>6.0</v>
      </c>
      <c r="H8274" s="3" t="s">
        <v>672</v>
      </c>
      <c r="I8274" s="3" t="s">
        <v>673</v>
      </c>
      <c r="J8274" s="3" t="s">
        <v>674</v>
      </c>
      <c r="K8274" s="3" t="s">
        <v>24</v>
      </c>
      <c r="L8274" s="3">
        <v>4.0</v>
      </c>
      <c r="M8274" s="3" t="s">
        <v>25</v>
      </c>
      <c r="N8274" s="3" t="s">
        <v>8129</v>
      </c>
      <c r="O8274" s="3" t="s">
        <v>2405</v>
      </c>
      <c r="P8274" s="4">
        <v>18292.0</v>
      </c>
      <c r="Q8274" s="3" t="s">
        <v>86</v>
      </c>
      <c r="S8274" s="3" t="s">
        <v>34</v>
      </c>
    </row>
    <row r="8275">
      <c r="A8275" s="2">
        <v>42318.714895833335</v>
      </c>
      <c r="B8275" s="3">
        <v>24.0</v>
      </c>
      <c r="C8275" s="3" t="s">
        <v>7939</v>
      </c>
      <c r="D8275" s="3">
        <v>18.0</v>
      </c>
      <c r="E8275" s="3" t="s">
        <v>7940</v>
      </c>
      <c r="F8275" s="3">
        <v>4.0</v>
      </c>
      <c r="G8275" s="3">
        <v>6.0</v>
      </c>
      <c r="H8275" s="3" t="s">
        <v>672</v>
      </c>
      <c r="I8275" s="3" t="s">
        <v>673</v>
      </c>
      <c r="J8275" s="3" t="s">
        <v>674</v>
      </c>
      <c r="K8275" s="3" t="s">
        <v>24</v>
      </c>
      <c r="L8275" s="3">
        <v>5.0</v>
      </c>
      <c r="M8275" s="3" t="s">
        <v>30</v>
      </c>
      <c r="N8275" s="3" t="s">
        <v>1211</v>
      </c>
      <c r="O8275" s="3" t="s">
        <v>1453</v>
      </c>
      <c r="P8275" s="4">
        <v>13324.0</v>
      </c>
      <c r="Q8275" s="3" t="s">
        <v>117</v>
      </c>
      <c r="S8275" s="3" t="s">
        <v>34</v>
      </c>
    </row>
    <row r="8276">
      <c r="A8276" s="2">
        <v>42318.714895833335</v>
      </c>
      <c r="B8276" s="3">
        <v>24.0</v>
      </c>
      <c r="C8276" s="3" t="s">
        <v>7939</v>
      </c>
      <c r="D8276" s="3">
        <v>18.0</v>
      </c>
      <c r="E8276" s="3" t="s">
        <v>7940</v>
      </c>
      <c r="F8276" s="3">
        <v>4.0</v>
      </c>
      <c r="G8276" s="3">
        <v>6.0</v>
      </c>
      <c r="H8276" s="3" t="s">
        <v>672</v>
      </c>
      <c r="I8276" s="3" t="s">
        <v>673</v>
      </c>
      <c r="J8276" s="3" t="s">
        <v>674</v>
      </c>
      <c r="K8276" s="3" t="s">
        <v>24</v>
      </c>
      <c r="L8276" s="3">
        <v>6.0</v>
      </c>
      <c r="M8276" s="3" t="s">
        <v>25</v>
      </c>
      <c r="N8276" s="3" t="s">
        <v>8130</v>
      </c>
      <c r="O8276" s="3" t="s">
        <v>639</v>
      </c>
      <c r="P8276" s="4">
        <v>20663.0</v>
      </c>
      <c r="Q8276" s="3" t="s">
        <v>86</v>
      </c>
      <c r="S8276" s="3" t="s">
        <v>34</v>
      </c>
    </row>
    <row r="8277">
      <c r="A8277" s="2">
        <v>42318.714895833335</v>
      </c>
      <c r="B8277" s="3">
        <v>24.0</v>
      </c>
      <c r="C8277" s="3" t="s">
        <v>7939</v>
      </c>
      <c r="D8277" s="3">
        <v>18.0</v>
      </c>
      <c r="E8277" s="3" t="s">
        <v>7940</v>
      </c>
      <c r="F8277" s="3">
        <v>4.0</v>
      </c>
      <c r="G8277" s="3">
        <v>6.0</v>
      </c>
      <c r="H8277" s="3" t="s">
        <v>672</v>
      </c>
      <c r="I8277" s="3" t="s">
        <v>673</v>
      </c>
      <c r="J8277" s="3" t="s">
        <v>674</v>
      </c>
      <c r="K8277" s="3" t="s">
        <v>24</v>
      </c>
      <c r="L8277" s="3">
        <v>7.0</v>
      </c>
      <c r="M8277" s="3" t="s">
        <v>30</v>
      </c>
      <c r="N8277" s="3" t="s">
        <v>8131</v>
      </c>
      <c r="O8277" s="3" t="s">
        <v>1879</v>
      </c>
      <c r="P8277" s="4">
        <v>29541.0</v>
      </c>
      <c r="Q8277" s="3" t="s">
        <v>72</v>
      </c>
      <c r="S8277" s="3" t="s">
        <v>34</v>
      </c>
    </row>
    <row r="8278">
      <c r="A8278" s="2">
        <v>42318.714895833335</v>
      </c>
      <c r="B8278" s="3">
        <v>24.0</v>
      </c>
      <c r="C8278" s="3" t="s">
        <v>7939</v>
      </c>
      <c r="D8278" s="3">
        <v>18.0</v>
      </c>
      <c r="E8278" s="3" t="s">
        <v>7940</v>
      </c>
      <c r="F8278" s="3">
        <v>4.0</v>
      </c>
      <c r="G8278" s="3">
        <v>6.0</v>
      </c>
      <c r="H8278" s="3" t="s">
        <v>672</v>
      </c>
      <c r="I8278" s="3" t="s">
        <v>673</v>
      </c>
      <c r="J8278" s="3" t="s">
        <v>674</v>
      </c>
      <c r="K8278" s="3" t="s">
        <v>24</v>
      </c>
      <c r="L8278" s="3">
        <v>8.0</v>
      </c>
      <c r="M8278" s="3" t="s">
        <v>25</v>
      </c>
      <c r="N8278" s="3" t="s">
        <v>8132</v>
      </c>
      <c r="O8278" s="3" t="s">
        <v>240</v>
      </c>
      <c r="P8278" s="4">
        <v>19152.0</v>
      </c>
      <c r="Q8278" s="3" t="s">
        <v>247</v>
      </c>
      <c r="S8278" s="3" t="s">
        <v>34</v>
      </c>
    </row>
    <row r="8279">
      <c r="A8279" s="2">
        <v>42318.714895833335</v>
      </c>
      <c r="B8279" s="3">
        <v>24.0</v>
      </c>
      <c r="C8279" s="3" t="s">
        <v>7939</v>
      </c>
      <c r="D8279" s="3">
        <v>18.0</v>
      </c>
      <c r="E8279" s="3" t="s">
        <v>7940</v>
      </c>
      <c r="F8279" s="3">
        <v>4.0</v>
      </c>
      <c r="G8279" s="3">
        <v>6.0</v>
      </c>
      <c r="H8279" s="3" t="s">
        <v>672</v>
      </c>
      <c r="I8279" s="3" t="s">
        <v>673</v>
      </c>
      <c r="J8279" s="3" t="s">
        <v>674</v>
      </c>
      <c r="K8279" s="3" t="s">
        <v>24</v>
      </c>
      <c r="L8279" s="3">
        <v>9.0</v>
      </c>
      <c r="M8279" s="3" t="s">
        <v>30</v>
      </c>
      <c r="N8279" s="3" t="s">
        <v>1943</v>
      </c>
      <c r="O8279" s="3" t="s">
        <v>121</v>
      </c>
      <c r="P8279" s="4">
        <v>17713.0</v>
      </c>
      <c r="Q8279" s="3" t="s">
        <v>46</v>
      </c>
      <c r="S8279" s="3" t="s">
        <v>34</v>
      </c>
    </row>
    <row r="8280">
      <c r="A8280" s="2">
        <v>42318.714895833335</v>
      </c>
      <c r="B8280" s="3">
        <v>24.0</v>
      </c>
      <c r="C8280" s="3" t="s">
        <v>7939</v>
      </c>
      <c r="D8280" s="3">
        <v>18.0</v>
      </c>
      <c r="E8280" s="3" t="s">
        <v>7940</v>
      </c>
      <c r="F8280" s="3">
        <v>4.0</v>
      </c>
      <c r="G8280" s="3">
        <v>6.0</v>
      </c>
      <c r="H8280" s="3" t="s">
        <v>672</v>
      </c>
      <c r="I8280" s="3" t="s">
        <v>673</v>
      </c>
      <c r="J8280" s="3" t="s">
        <v>674</v>
      </c>
      <c r="K8280" s="3" t="s">
        <v>24</v>
      </c>
      <c r="L8280" s="3">
        <v>10.0</v>
      </c>
      <c r="M8280" s="3" t="s">
        <v>25</v>
      </c>
      <c r="N8280" s="3" t="s">
        <v>8133</v>
      </c>
      <c r="O8280" s="3" t="s">
        <v>240</v>
      </c>
      <c r="P8280" s="4">
        <v>24699.0</v>
      </c>
      <c r="Q8280" s="3" t="s">
        <v>79</v>
      </c>
      <c r="S8280" s="3" t="s">
        <v>34</v>
      </c>
    </row>
    <row r="8281">
      <c r="A8281" s="2">
        <v>42318.714895833335</v>
      </c>
      <c r="B8281" s="3">
        <v>24.0</v>
      </c>
      <c r="C8281" s="3" t="s">
        <v>7939</v>
      </c>
      <c r="D8281" s="3">
        <v>18.0</v>
      </c>
      <c r="E8281" s="3" t="s">
        <v>7940</v>
      </c>
      <c r="F8281" s="3">
        <v>4.0</v>
      </c>
      <c r="G8281" s="3">
        <v>6.0</v>
      </c>
      <c r="H8281" s="3" t="s">
        <v>672</v>
      </c>
      <c r="I8281" s="3" t="s">
        <v>673</v>
      </c>
      <c r="J8281" s="3" t="s">
        <v>674</v>
      </c>
      <c r="K8281" s="3" t="s">
        <v>24</v>
      </c>
      <c r="L8281" s="3">
        <v>11.0</v>
      </c>
      <c r="M8281" s="3" t="s">
        <v>30</v>
      </c>
      <c r="N8281" s="3" t="s">
        <v>8134</v>
      </c>
      <c r="O8281" s="3" t="s">
        <v>171</v>
      </c>
      <c r="P8281" s="4">
        <v>24024.0</v>
      </c>
      <c r="Q8281" s="3" t="s">
        <v>132</v>
      </c>
      <c r="S8281" s="3" t="s">
        <v>34</v>
      </c>
    </row>
    <row r="8282">
      <c r="A8282" s="2">
        <v>42318.714895833335</v>
      </c>
      <c r="B8282" s="3">
        <v>24.0</v>
      </c>
      <c r="C8282" s="3" t="s">
        <v>7939</v>
      </c>
      <c r="D8282" s="3">
        <v>28.0</v>
      </c>
      <c r="E8282" s="3" t="s">
        <v>7950</v>
      </c>
      <c r="F8282" s="3">
        <v>4.0</v>
      </c>
      <c r="G8282" s="3">
        <v>6.0</v>
      </c>
      <c r="H8282" s="3" t="s">
        <v>672</v>
      </c>
      <c r="I8282" s="3" t="s">
        <v>673</v>
      </c>
      <c r="J8282" s="3" t="s">
        <v>674</v>
      </c>
      <c r="K8282" s="3" t="s">
        <v>24</v>
      </c>
      <c r="L8282" s="3">
        <v>1.0</v>
      </c>
      <c r="M8282" s="3" t="s">
        <v>25</v>
      </c>
      <c r="N8282" s="3" t="s">
        <v>8135</v>
      </c>
      <c r="O8282" s="3" t="s">
        <v>417</v>
      </c>
      <c r="P8282" s="4">
        <v>16745.0</v>
      </c>
      <c r="Q8282" s="3" t="s">
        <v>117</v>
      </c>
      <c r="S8282" s="3" t="s">
        <v>34</v>
      </c>
    </row>
    <row r="8283">
      <c r="A8283" s="2">
        <v>42318.714895833335</v>
      </c>
      <c r="B8283" s="3">
        <v>24.0</v>
      </c>
      <c r="C8283" s="3" t="s">
        <v>7939</v>
      </c>
      <c r="D8283" s="3">
        <v>28.0</v>
      </c>
      <c r="E8283" s="3" t="s">
        <v>7950</v>
      </c>
      <c r="F8283" s="3">
        <v>4.0</v>
      </c>
      <c r="G8283" s="3">
        <v>6.0</v>
      </c>
      <c r="H8283" s="3" t="s">
        <v>672</v>
      </c>
      <c r="I8283" s="3" t="s">
        <v>673</v>
      </c>
      <c r="J8283" s="3" t="s">
        <v>674</v>
      </c>
      <c r="K8283" s="3" t="s">
        <v>24</v>
      </c>
      <c r="L8283" s="3">
        <v>2.0</v>
      </c>
      <c r="M8283" s="3" t="s">
        <v>30</v>
      </c>
      <c r="N8283" s="3" t="s">
        <v>8136</v>
      </c>
      <c r="O8283" s="3" t="s">
        <v>448</v>
      </c>
      <c r="P8283" s="4">
        <v>25922.0</v>
      </c>
      <c r="Q8283" s="3" t="s">
        <v>72</v>
      </c>
      <c r="S8283" s="3" t="s">
        <v>34</v>
      </c>
    </row>
    <row r="8284">
      <c r="A8284" s="2">
        <v>42318.714895833335</v>
      </c>
      <c r="B8284" s="3">
        <v>24.0</v>
      </c>
      <c r="C8284" s="3" t="s">
        <v>7939</v>
      </c>
      <c r="D8284" s="3">
        <v>28.0</v>
      </c>
      <c r="E8284" s="3" t="s">
        <v>7950</v>
      </c>
      <c r="F8284" s="3">
        <v>4.0</v>
      </c>
      <c r="G8284" s="3">
        <v>6.0</v>
      </c>
      <c r="H8284" s="3" t="s">
        <v>672</v>
      </c>
      <c r="I8284" s="3" t="s">
        <v>673</v>
      </c>
      <c r="J8284" s="3" t="s">
        <v>674</v>
      </c>
      <c r="K8284" s="3" t="s">
        <v>24</v>
      </c>
      <c r="L8284" s="3">
        <v>3.0</v>
      </c>
      <c r="M8284" s="3" t="s">
        <v>25</v>
      </c>
      <c r="N8284" s="3" t="s">
        <v>3484</v>
      </c>
      <c r="O8284" s="3" t="s">
        <v>359</v>
      </c>
      <c r="P8284" s="4">
        <v>24711.0</v>
      </c>
      <c r="Q8284" s="3" t="s">
        <v>132</v>
      </c>
      <c r="S8284" s="3" t="s">
        <v>34</v>
      </c>
    </row>
    <row r="8285">
      <c r="A8285" s="2">
        <v>42318.714895833335</v>
      </c>
      <c r="B8285" s="3">
        <v>24.0</v>
      </c>
      <c r="C8285" s="3" t="s">
        <v>7939</v>
      </c>
      <c r="D8285" s="3">
        <v>28.0</v>
      </c>
      <c r="E8285" s="3" t="s">
        <v>7950</v>
      </c>
      <c r="F8285" s="3">
        <v>4.0</v>
      </c>
      <c r="G8285" s="3">
        <v>6.0</v>
      </c>
      <c r="H8285" s="3" t="s">
        <v>672</v>
      </c>
      <c r="I8285" s="3" t="s">
        <v>673</v>
      </c>
      <c r="J8285" s="3" t="s">
        <v>674</v>
      </c>
      <c r="K8285" s="3" t="s">
        <v>24</v>
      </c>
      <c r="L8285" s="3">
        <v>4.0</v>
      </c>
      <c r="M8285" s="3" t="s">
        <v>30</v>
      </c>
      <c r="N8285" s="3" t="s">
        <v>2066</v>
      </c>
      <c r="O8285" s="3" t="s">
        <v>279</v>
      </c>
      <c r="P8285" s="4">
        <v>20197.0</v>
      </c>
      <c r="Q8285" s="3" t="s">
        <v>169</v>
      </c>
      <c r="S8285" s="3" t="s">
        <v>34</v>
      </c>
    </row>
    <row r="8286">
      <c r="A8286" s="2">
        <v>42318.714895833335</v>
      </c>
      <c r="B8286" s="3">
        <v>24.0</v>
      </c>
      <c r="C8286" s="3" t="s">
        <v>7939</v>
      </c>
      <c r="D8286" s="3">
        <v>28.0</v>
      </c>
      <c r="E8286" s="3" t="s">
        <v>7950</v>
      </c>
      <c r="F8286" s="3">
        <v>4.0</v>
      </c>
      <c r="G8286" s="3">
        <v>6.0</v>
      </c>
      <c r="H8286" s="3" t="s">
        <v>672</v>
      </c>
      <c r="I8286" s="3" t="s">
        <v>673</v>
      </c>
      <c r="J8286" s="3" t="s">
        <v>674</v>
      </c>
      <c r="K8286" s="3" t="s">
        <v>24</v>
      </c>
      <c r="L8286" s="3">
        <v>5.0</v>
      </c>
      <c r="M8286" s="3" t="s">
        <v>25</v>
      </c>
      <c r="N8286" s="3" t="s">
        <v>8137</v>
      </c>
      <c r="O8286" s="3" t="s">
        <v>275</v>
      </c>
      <c r="P8286" s="4">
        <v>19281.0</v>
      </c>
      <c r="Q8286" s="3" t="s">
        <v>96</v>
      </c>
      <c r="S8286" s="3" t="s">
        <v>34</v>
      </c>
    </row>
    <row r="8287">
      <c r="A8287" s="2">
        <v>42318.714895833335</v>
      </c>
      <c r="B8287" s="3">
        <v>24.0</v>
      </c>
      <c r="C8287" s="3" t="s">
        <v>7939</v>
      </c>
      <c r="D8287" s="3">
        <v>28.0</v>
      </c>
      <c r="E8287" s="3" t="s">
        <v>7950</v>
      </c>
      <c r="F8287" s="3">
        <v>4.0</v>
      </c>
      <c r="G8287" s="3">
        <v>6.0</v>
      </c>
      <c r="H8287" s="3" t="s">
        <v>672</v>
      </c>
      <c r="I8287" s="3" t="s">
        <v>673</v>
      </c>
      <c r="J8287" s="3" t="s">
        <v>674</v>
      </c>
      <c r="K8287" s="3" t="s">
        <v>24</v>
      </c>
      <c r="L8287" s="3">
        <v>6.0</v>
      </c>
      <c r="M8287" s="3" t="s">
        <v>30</v>
      </c>
      <c r="N8287" s="3" t="s">
        <v>8138</v>
      </c>
      <c r="O8287" s="3" t="s">
        <v>57</v>
      </c>
      <c r="P8287" s="4">
        <v>22541.0</v>
      </c>
      <c r="Q8287" s="3" t="s">
        <v>153</v>
      </c>
      <c r="S8287" s="3" t="s">
        <v>34</v>
      </c>
    </row>
    <row r="8288">
      <c r="A8288" s="2">
        <v>42318.714895833335</v>
      </c>
      <c r="B8288" s="3">
        <v>24.0</v>
      </c>
      <c r="C8288" s="3" t="s">
        <v>7939</v>
      </c>
      <c r="D8288" s="3">
        <v>28.0</v>
      </c>
      <c r="E8288" s="3" t="s">
        <v>7950</v>
      </c>
      <c r="F8288" s="3">
        <v>4.0</v>
      </c>
      <c r="G8288" s="3">
        <v>6.0</v>
      </c>
      <c r="H8288" s="3" t="s">
        <v>672</v>
      </c>
      <c r="I8288" s="3" t="s">
        <v>673</v>
      </c>
      <c r="J8288" s="3" t="s">
        <v>674</v>
      </c>
      <c r="K8288" s="3" t="s">
        <v>24</v>
      </c>
      <c r="L8288" s="3">
        <v>7.0</v>
      </c>
      <c r="M8288" s="3" t="s">
        <v>25</v>
      </c>
      <c r="N8288" s="3" t="s">
        <v>8139</v>
      </c>
      <c r="O8288" s="3" t="s">
        <v>1193</v>
      </c>
      <c r="P8288" s="4">
        <v>34679.0</v>
      </c>
      <c r="Q8288" s="3" t="s">
        <v>191</v>
      </c>
      <c r="S8288" s="3" t="s">
        <v>34</v>
      </c>
    </row>
    <row r="8289">
      <c r="A8289" s="2">
        <v>42318.714895833335</v>
      </c>
      <c r="B8289" s="3">
        <v>24.0</v>
      </c>
      <c r="C8289" s="3" t="s">
        <v>7939</v>
      </c>
      <c r="D8289" s="3">
        <v>28.0</v>
      </c>
      <c r="E8289" s="3" t="s">
        <v>7950</v>
      </c>
      <c r="F8289" s="3">
        <v>4.0</v>
      </c>
      <c r="G8289" s="3">
        <v>6.0</v>
      </c>
      <c r="H8289" s="3" t="s">
        <v>672</v>
      </c>
      <c r="I8289" s="3" t="s">
        <v>673</v>
      </c>
      <c r="J8289" s="3" t="s">
        <v>674</v>
      </c>
      <c r="K8289" s="3" t="s">
        <v>24</v>
      </c>
      <c r="L8289" s="3">
        <v>8.0</v>
      </c>
      <c r="M8289" s="3" t="s">
        <v>30</v>
      </c>
      <c r="N8289" s="3" t="s">
        <v>3696</v>
      </c>
      <c r="O8289" s="3" t="s">
        <v>3260</v>
      </c>
      <c r="P8289" s="4">
        <v>16103.0</v>
      </c>
      <c r="Q8289" s="3" t="s">
        <v>49</v>
      </c>
      <c r="S8289" s="3" t="s">
        <v>34</v>
      </c>
    </row>
    <row r="8290">
      <c r="A8290" s="2">
        <v>42318.714895833335</v>
      </c>
      <c r="B8290" s="3">
        <v>24.0</v>
      </c>
      <c r="C8290" s="3" t="s">
        <v>7939</v>
      </c>
      <c r="D8290" s="3">
        <v>28.0</v>
      </c>
      <c r="E8290" s="3" t="s">
        <v>7950</v>
      </c>
      <c r="F8290" s="3">
        <v>4.0</v>
      </c>
      <c r="G8290" s="3">
        <v>6.0</v>
      </c>
      <c r="H8290" s="3" t="s">
        <v>672</v>
      </c>
      <c r="I8290" s="3" t="s">
        <v>673</v>
      </c>
      <c r="J8290" s="3" t="s">
        <v>674</v>
      </c>
      <c r="K8290" s="3" t="s">
        <v>24</v>
      </c>
      <c r="L8290" s="3">
        <v>9.0</v>
      </c>
      <c r="M8290" s="3" t="s">
        <v>25</v>
      </c>
      <c r="N8290" s="3" t="s">
        <v>8140</v>
      </c>
      <c r="O8290" s="3" t="s">
        <v>8141</v>
      </c>
      <c r="P8290" s="4">
        <v>31543.0</v>
      </c>
      <c r="Q8290" s="3" t="s">
        <v>153</v>
      </c>
      <c r="S8290" s="3" t="s">
        <v>34</v>
      </c>
    </row>
    <row r="8291">
      <c r="A8291" s="2">
        <v>42318.714895833335</v>
      </c>
      <c r="B8291" s="3">
        <v>24.0</v>
      </c>
      <c r="C8291" s="3" t="s">
        <v>7939</v>
      </c>
      <c r="D8291" s="3">
        <v>28.0</v>
      </c>
      <c r="E8291" s="3" t="s">
        <v>7950</v>
      </c>
      <c r="F8291" s="3">
        <v>4.0</v>
      </c>
      <c r="G8291" s="3">
        <v>6.0</v>
      </c>
      <c r="H8291" s="3" t="s">
        <v>672</v>
      </c>
      <c r="I8291" s="3" t="s">
        <v>673</v>
      </c>
      <c r="J8291" s="3" t="s">
        <v>674</v>
      </c>
      <c r="K8291" s="3" t="s">
        <v>24</v>
      </c>
      <c r="L8291" s="3">
        <v>10.0</v>
      </c>
      <c r="M8291" s="3" t="s">
        <v>30</v>
      </c>
      <c r="N8291" s="3" t="s">
        <v>8142</v>
      </c>
      <c r="O8291" s="3" t="s">
        <v>57</v>
      </c>
      <c r="P8291" s="4">
        <v>24532.0</v>
      </c>
      <c r="Q8291" s="3" t="s">
        <v>247</v>
      </c>
      <c r="S8291" s="3" t="s">
        <v>34</v>
      </c>
    </row>
    <row r="8292">
      <c r="A8292" s="2">
        <v>42318.714895833335</v>
      </c>
      <c r="B8292" s="3">
        <v>24.0</v>
      </c>
      <c r="C8292" s="3" t="s">
        <v>7939</v>
      </c>
      <c r="D8292" s="3">
        <v>28.0</v>
      </c>
      <c r="E8292" s="3" t="s">
        <v>7950</v>
      </c>
      <c r="F8292" s="3">
        <v>4.0</v>
      </c>
      <c r="G8292" s="3">
        <v>6.0</v>
      </c>
      <c r="H8292" s="3" t="s">
        <v>672</v>
      </c>
      <c r="I8292" s="3" t="s">
        <v>673</v>
      </c>
      <c r="J8292" s="3" t="s">
        <v>674</v>
      </c>
      <c r="K8292" s="3" t="s">
        <v>24</v>
      </c>
      <c r="L8292" s="3">
        <v>11.0</v>
      </c>
      <c r="M8292" s="3" t="s">
        <v>25</v>
      </c>
      <c r="N8292" s="3" t="s">
        <v>8143</v>
      </c>
      <c r="O8292" s="3" t="s">
        <v>27</v>
      </c>
      <c r="P8292" s="4">
        <v>24275.0</v>
      </c>
      <c r="Q8292" s="3" t="s">
        <v>110</v>
      </c>
      <c r="S8292" s="3" t="s">
        <v>34</v>
      </c>
    </row>
    <row r="8293">
      <c r="A8293" s="2">
        <v>42318.714895833335</v>
      </c>
      <c r="B8293" s="3">
        <v>24.0</v>
      </c>
      <c r="C8293" s="3" t="s">
        <v>7939</v>
      </c>
      <c r="D8293" s="3">
        <v>28.0</v>
      </c>
      <c r="E8293" s="3" t="s">
        <v>7950</v>
      </c>
      <c r="F8293" s="3">
        <v>4.0</v>
      </c>
      <c r="G8293" s="3">
        <v>6.0</v>
      </c>
      <c r="H8293" s="3" t="s">
        <v>672</v>
      </c>
      <c r="I8293" s="3" t="s">
        <v>673</v>
      </c>
      <c r="J8293" s="3" t="s">
        <v>674</v>
      </c>
      <c r="K8293" s="3" t="s">
        <v>24</v>
      </c>
      <c r="L8293" s="3">
        <v>12.0</v>
      </c>
      <c r="M8293" s="3" t="s">
        <v>30</v>
      </c>
      <c r="N8293" s="3" t="s">
        <v>2845</v>
      </c>
      <c r="O8293" s="3" t="s">
        <v>960</v>
      </c>
      <c r="P8293" s="4">
        <v>22220.0</v>
      </c>
      <c r="Q8293" s="3" t="s">
        <v>132</v>
      </c>
      <c r="S8293" s="3" t="s">
        <v>34</v>
      </c>
    </row>
    <row r="8294">
      <c r="A8294" s="2">
        <v>42318.714895833335</v>
      </c>
      <c r="B8294" s="3">
        <v>24.0</v>
      </c>
      <c r="C8294" s="3" t="s">
        <v>7939</v>
      </c>
      <c r="D8294" s="3">
        <v>28.0</v>
      </c>
      <c r="E8294" s="3" t="s">
        <v>7950</v>
      </c>
      <c r="F8294" s="3">
        <v>4.0</v>
      </c>
      <c r="G8294" s="3">
        <v>6.0</v>
      </c>
      <c r="H8294" s="3" t="s">
        <v>672</v>
      </c>
      <c r="I8294" s="3" t="s">
        <v>673</v>
      </c>
      <c r="J8294" s="3" t="s">
        <v>674</v>
      </c>
      <c r="K8294" s="3" t="s">
        <v>24</v>
      </c>
      <c r="L8294" s="3">
        <v>13.0</v>
      </c>
      <c r="M8294" s="3" t="s">
        <v>25</v>
      </c>
      <c r="N8294" s="3" t="s">
        <v>5431</v>
      </c>
      <c r="O8294" s="3" t="s">
        <v>536</v>
      </c>
      <c r="P8294" s="4">
        <v>15299.0</v>
      </c>
      <c r="Q8294" s="3" t="s">
        <v>49</v>
      </c>
      <c r="S8294" s="3" t="s">
        <v>34</v>
      </c>
    </row>
    <row r="8295">
      <c r="A8295" s="2">
        <v>42318.714895833335</v>
      </c>
      <c r="B8295" s="3">
        <v>24.0</v>
      </c>
      <c r="C8295" s="3" t="s">
        <v>7939</v>
      </c>
      <c r="D8295" s="3">
        <v>28.0</v>
      </c>
      <c r="E8295" s="3" t="s">
        <v>7950</v>
      </c>
      <c r="F8295" s="3">
        <v>4.0</v>
      </c>
      <c r="G8295" s="3">
        <v>6.0</v>
      </c>
      <c r="H8295" s="3" t="s">
        <v>672</v>
      </c>
      <c r="I8295" s="3" t="s">
        <v>673</v>
      </c>
      <c r="J8295" s="3" t="s">
        <v>674</v>
      </c>
      <c r="K8295" s="3" t="s">
        <v>24</v>
      </c>
      <c r="L8295" s="3">
        <v>14.0</v>
      </c>
      <c r="M8295" s="3" t="s">
        <v>30</v>
      </c>
      <c r="N8295" s="3" t="s">
        <v>7282</v>
      </c>
      <c r="O8295" s="3" t="s">
        <v>1694</v>
      </c>
      <c r="P8295" s="4">
        <v>17269.0</v>
      </c>
      <c r="Q8295" s="3" t="s">
        <v>49</v>
      </c>
      <c r="S8295" s="3" t="s">
        <v>34</v>
      </c>
    </row>
    <row r="8296">
      <c r="A8296" s="2">
        <v>42318.714895833335</v>
      </c>
      <c r="B8296" s="3">
        <v>24.0</v>
      </c>
      <c r="C8296" s="3" t="s">
        <v>7939</v>
      </c>
      <c r="D8296" s="3">
        <v>28.0</v>
      </c>
      <c r="E8296" s="3" t="s">
        <v>7950</v>
      </c>
      <c r="F8296" s="3">
        <v>4.0</v>
      </c>
      <c r="G8296" s="3">
        <v>6.0</v>
      </c>
      <c r="H8296" s="3" t="s">
        <v>672</v>
      </c>
      <c r="I8296" s="3" t="s">
        <v>673</v>
      </c>
      <c r="J8296" s="3" t="s">
        <v>674</v>
      </c>
      <c r="K8296" s="3" t="s">
        <v>24</v>
      </c>
      <c r="L8296" s="3">
        <v>15.0</v>
      </c>
      <c r="M8296" s="3" t="s">
        <v>25</v>
      </c>
      <c r="N8296" s="3" t="s">
        <v>8144</v>
      </c>
      <c r="O8296" s="3" t="s">
        <v>251</v>
      </c>
      <c r="P8296" s="4">
        <v>30193.0</v>
      </c>
      <c r="Q8296" s="3" t="s">
        <v>189</v>
      </c>
      <c r="S8296" s="3" t="s">
        <v>34</v>
      </c>
    </row>
    <row r="8297">
      <c r="A8297" s="2">
        <v>42318.714895833335</v>
      </c>
      <c r="B8297" s="3">
        <v>24.0</v>
      </c>
      <c r="C8297" s="3" t="s">
        <v>7939</v>
      </c>
      <c r="D8297" s="3">
        <v>36.0</v>
      </c>
      <c r="E8297" s="3" t="s">
        <v>7965</v>
      </c>
      <c r="F8297" s="3">
        <v>4.0</v>
      </c>
      <c r="G8297" s="3">
        <v>6.0</v>
      </c>
      <c r="H8297" s="3" t="s">
        <v>672</v>
      </c>
      <c r="I8297" s="3" t="s">
        <v>673</v>
      </c>
      <c r="J8297" s="3" t="s">
        <v>674</v>
      </c>
      <c r="K8297" s="3" t="s">
        <v>24</v>
      </c>
      <c r="L8297" s="3">
        <v>1.0</v>
      </c>
      <c r="M8297" s="3" t="s">
        <v>25</v>
      </c>
      <c r="N8297" s="3" t="s">
        <v>441</v>
      </c>
      <c r="O8297" s="3" t="s">
        <v>371</v>
      </c>
      <c r="P8297" s="4">
        <v>20751.0</v>
      </c>
      <c r="Q8297" s="3" t="s">
        <v>153</v>
      </c>
      <c r="S8297" s="3" t="s">
        <v>34</v>
      </c>
    </row>
    <row r="8298">
      <c r="A8298" s="2">
        <v>42318.714895833335</v>
      </c>
      <c r="B8298" s="3">
        <v>24.0</v>
      </c>
      <c r="C8298" s="3" t="s">
        <v>7939</v>
      </c>
      <c r="D8298" s="3">
        <v>36.0</v>
      </c>
      <c r="E8298" s="3" t="s">
        <v>7965</v>
      </c>
      <c r="F8298" s="3">
        <v>4.0</v>
      </c>
      <c r="G8298" s="3">
        <v>6.0</v>
      </c>
      <c r="H8298" s="3" t="s">
        <v>672</v>
      </c>
      <c r="I8298" s="3" t="s">
        <v>673</v>
      </c>
      <c r="J8298" s="3" t="s">
        <v>674</v>
      </c>
      <c r="K8298" s="3" t="s">
        <v>24</v>
      </c>
      <c r="L8298" s="3">
        <v>2.0</v>
      </c>
      <c r="M8298" s="3" t="s">
        <v>30</v>
      </c>
      <c r="N8298" s="3" t="s">
        <v>8145</v>
      </c>
      <c r="O8298" s="3" t="s">
        <v>93</v>
      </c>
      <c r="P8298" s="4">
        <v>13568.0</v>
      </c>
      <c r="Q8298" s="3" t="s">
        <v>49</v>
      </c>
      <c r="S8298" s="3" t="s">
        <v>34</v>
      </c>
    </row>
    <row r="8299">
      <c r="A8299" s="2">
        <v>42318.714895833335</v>
      </c>
      <c r="B8299" s="3">
        <v>24.0</v>
      </c>
      <c r="C8299" s="3" t="s">
        <v>7939</v>
      </c>
      <c r="D8299" s="3">
        <v>36.0</v>
      </c>
      <c r="E8299" s="3" t="s">
        <v>7965</v>
      </c>
      <c r="F8299" s="3">
        <v>4.0</v>
      </c>
      <c r="G8299" s="3">
        <v>6.0</v>
      </c>
      <c r="H8299" s="3" t="s">
        <v>672</v>
      </c>
      <c r="I8299" s="3" t="s">
        <v>673</v>
      </c>
      <c r="J8299" s="3" t="s">
        <v>674</v>
      </c>
      <c r="K8299" s="3" t="s">
        <v>24</v>
      </c>
      <c r="L8299" s="3">
        <v>3.0</v>
      </c>
      <c r="M8299" s="3" t="s">
        <v>25</v>
      </c>
      <c r="N8299" s="3" t="s">
        <v>1698</v>
      </c>
      <c r="O8299" s="3" t="s">
        <v>871</v>
      </c>
      <c r="P8299" s="4">
        <v>28133.0</v>
      </c>
      <c r="Q8299" s="3" t="s">
        <v>37</v>
      </c>
      <c r="S8299" s="3" t="s">
        <v>34</v>
      </c>
    </row>
    <row r="8300">
      <c r="A8300" s="2">
        <v>42318.714895833335</v>
      </c>
      <c r="B8300" s="3">
        <v>24.0</v>
      </c>
      <c r="C8300" s="3" t="s">
        <v>7939</v>
      </c>
      <c r="D8300" s="3">
        <v>36.0</v>
      </c>
      <c r="E8300" s="3" t="s">
        <v>7965</v>
      </c>
      <c r="F8300" s="3">
        <v>4.0</v>
      </c>
      <c r="G8300" s="3">
        <v>6.0</v>
      </c>
      <c r="H8300" s="3" t="s">
        <v>672</v>
      </c>
      <c r="I8300" s="3" t="s">
        <v>673</v>
      </c>
      <c r="J8300" s="3" t="s">
        <v>674</v>
      </c>
      <c r="K8300" s="3" t="s">
        <v>24</v>
      </c>
      <c r="L8300" s="3">
        <v>4.0</v>
      </c>
      <c r="M8300" s="3" t="s">
        <v>30</v>
      </c>
      <c r="N8300" s="3" t="s">
        <v>8146</v>
      </c>
      <c r="O8300" s="3" t="s">
        <v>697</v>
      </c>
      <c r="P8300" s="4">
        <v>25661.0</v>
      </c>
      <c r="Q8300" s="3" t="s">
        <v>75</v>
      </c>
      <c r="S8300" s="3" t="s">
        <v>34</v>
      </c>
    </row>
    <row r="8301">
      <c r="A8301" s="2">
        <v>42318.714895833335</v>
      </c>
      <c r="B8301" s="3">
        <v>24.0</v>
      </c>
      <c r="C8301" s="3" t="s">
        <v>7939</v>
      </c>
      <c r="D8301" s="3">
        <v>36.0</v>
      </c>
      <c r="E8301" s="3" t="s">
        <v>7965</v>
      </c>
      <c r="F8301" s="3">
        <v>4.0</v>
      </c>
      <c r="G8301" s="3">
        <v>6.0</v>
      </c>
      <c r="H8301" s="3" t="s">
        <v>672</v>
      </c>
      <c r="I8301" s="3" t="s">
        <v>673</v>
      </c>
      <c r="J8301" s="3" t="s">
        <v>674</v>
      </c>
      <c r="K8301" s="3" t="s">
        <v>24</v>
      </c>
      <c r="L8301" s="3">
        <v>5.0</v>
      </c>
      <c r="M8301" s="3" t="s">
        <v>25</v>
      </c>
      <c r="N8301" s="3" t="s">
        <v>8147</v>
      </c>
      <c r="O8301" s="3" t="s">
        <v>1773</v>
      </c>
      <c r="P8301" s="4">
        <v>21070.0</v>
      </c>
      <c r="Q8301" s="3" t="s">
        <v>216</v>
      </c>
      <c r="S8301" s="3" t="s">
        <v>34</v>
      </c>
    </row>
    <row r="8302">
      <c r="A8302" s="2">
        <v>42318.714895833335</v>
      </c>
      <c r="B8302" s="3">
        <v>24.0</v>
      </c>
      <c r="C8302" s="3" t="s">
        <v>7939</v>
      </c>
      <c r="D8302" s="3">
        <v>36.0</v>
      </c>
      <c r="E8302" s="3" t="s">
        <v>7965</v>
      </c>
      <c r="F8302" s="3">
        <v>4.0</v>
      </c>
      <c r="G8302" s="3">
        <v>6.0</v>
      </c>
      <c r="H8302" s="3" t="s">
        <v>672</v>
      </c>
      <c r="I8302" s="3" t="s">
        <v>673</v>
      </c>
      <c r="J8302" s="3" t="s">
        <v>674</v>
      </c>
      <c r="K8302" s="3" t="s">
        <v>24</v>
      </c>
      <c r="L8302" s="3">
        <v>6.0</v>
      </c>
      <c r="M8302" s="3" t="s">
        <v>30</v>
      </c>
      <c r="N8302" s="3" t="s">
        <v>8148</v>
      </c>
      <c r="O8302" s="3" t="s">
        <v>1012</v>
      </c>
      <c r="P8302" s="4">
        <v>23260.0</v>
      </c>
      <c r="Q8302" s="3" t="s">
        <v>110</v>
      </c>
      <c r="S8302" s="3" t="s">
        <v>34</v>
      </c>
    </row>
    <row r="8303">
      <c r="A8303" s="2">
        <v>42318.714895833335</v>
      </c>
      <c r="B8303" s="3">
        <v>24.0</v>
      </c>
      <c r="C8303" s="3" t="s">
        <v>7939</v>
      </c>
      <c r="D8303" s="3">
        <v>36.0</v>
      </c>
      <c r="E8303" s="3" t="s">
        <v>7965</v>
      </c>
      <c r="F8303" s="3">
        <v>4.0</v>
      </c>
      <c r="G8303" s="3">
        <v>6.0</v>
      </c>
      <c r="H8303" s="3" t="s">
        <v>672</v>
      </c>
      <c r="I8303" s="3" t="s">
        <v>673</v>
      </c>
      <c r="J8303" s="3" t="s">
        <v>674</v>
      </c>
      <c r="K8303" s="3" t="s">
        <v>24</v>
      </c>
      <c r="L8303" s="3">
        <v>7.0</v>
      </c>
      <c r="M8303" s="3" t="s">
        <v>25</v>
      </c>
      <c r="N8303" s="3" t="s">
        <v>8149</v>
      </c>
      <c r="O8303" s="3" t="s">
        <v>74</v>
      </c>
      <c r="P8303" s="4">
        <v>27523.0</v>
      </c>
      <c r="Q8303" s="3" t="s">
        <v>132</v>
      </c>
      <c r="S8303" s="3" t="s">
        <v>34</v>
      </c>
    </row>
    <row r="8304">
      <c r="A8304" s="2">
        <v>42318.714895833335</v>
      </c>
      <c r="B8304" s="3">
        <v>24.0</v>
      </c>
      <c r="C8304" s="3" t="s">
        <v>7939</v>
      </c>
      <c r="D8304" s="3">
        <v>36.0</v>
      </c>
      <c r="E8304" s="3" t="s">
        <v>7965</v>
      </c>
      <c r="F8304" s="3">
        <v>4.0</v>
      </c>
      <c r="G8304" s="3">
        <v>6.0</v>
      </c>
      <c r="H8304" s="3" t="s">
        <v>672</v>
      </c>
      <c r="I8304" s="3" t="s">
        <v>673</v>
      </c>
      <c r="J8304" s="3" t="s">
        <v>674</v>
      </c>
      <c r="K8304" s="3" t="s">
        <v>24</v>
      </c>
      <c r="L8304" s="3">
        <v>8.0</v>
      </c>
      <c r="M8304" s="3" t="s">
        <v>30</v>
      </c>
      <c r="N8304" s="3" t="s">
        <v>2755</v>
      </c>
      <c r="O8304" s="3" t="s">
        <v>193</v>
      </c>
      <c r="P8304" s="4">
        <v>14603.0</v>
      </c>
      <c r="Q8304" s="3" t="s">
        <v>49</v>
      </c>
      <c r="S8304" s="3" t="s">
        <v>34</v>
      </c>
    </row>
    <row r="8305">
      <c r="A8305" s="2">
        <v>42318.714895833335</v>
      </c>
      <c r="B8305" s="3">
        <v>24.0</v>
      </c>
      <c r="C8305" s="3" t="s">
        <v>7939</v>
      </c>
      <c r="D8305" s="3">
        <v>36.0</v>
      </c>
      <c r="E8305" s="3" t="s">
        <v>7965</v>
      </c>
      <c r="F8305" s="3">
        <v>4.0</v>
      </c>
      <c r="G8305" s="3">
        <v>6.0</v>
      </c>
      <c r="H8305" s="3" t="s">
        <v>672</v>
      </c>
      <c r="I8305" s="3" t="s">
        <v>673</v>
      </c>
      <c r="J8305" s="3" t="s">
        <v>674</v>
      </c>
      <c r="K8305" s="3" t="s">
        <v>24</v>
      </c>
      <c r="L8305" s="3">
        <v>9.0</v>
      </c>
      <c r="M8305" s="3" t="s">
        <v>25</v>
      </c>
      <c r="N8305" s="3" t="s">
        <v>2059</v>
      </c>
      <c r="O8305" s="3" t="s">
        <v>119</v>
      </c>
      <c r="P8305" s="4">
        <v>13931.0</v>
      </c>
      <c r="Q8305" s="3" t="s">
        <v>49</v>
      </c>
      <c r="S8305" s="3" t="s">
        <v>34</v>
      </c>
    </row>
    <row r="8306">
      <c r="A8306" s="2">
        <v>42318.714895833335</v>
      </c>
      <c r="B8306" s="3">
        <v>24.0</v>
      </c>
      <c r="C8306" s="3" t="s">
        <v>7939</v>
      </c>
      <c r="D8306" s="3">
        <v>37.0</v>
      </c>
      <c r="E8306" s="3" t="s">
        <v>7971</v>
      </c>
      <c r="F8306" s="3">
        <v>4.0</v>
      </c>
      <c r="G8306" s="3">
        <v>6.0</v>
      </c>
      <c r="H8306" s="3" t="s">
        <v>672</v>
      </c>
      <c r="I8306" s="3" t="s">
        <v>673</v>
      </c>
      <c r="J8306" s="3" t="s">
        <v>674</v>
      </c>
      <c r="K8306" s="3" t="s">
        <v>24</v>
      </c>
      <c r="L8306" s="3">
        <v>1.0</v>
      </c>
      <c r="M8306" s="3" t="s">
        <v>25</v>
      </c>
      <c r="N8306" s="3" t="s">
        <v>8150</v>
      </c>
      <c r="O8306" s="3" t="s">
        <v>180</v>
      </c>
      <c r="P8306" s="4">
        <v>24232.0</v>
      </c>
      <c r="Q8306" s="3" t="s">
        <v>72</v>
      </c>
      <c r="S8306" s="3" t="s">
        <v>34</v>
      </c>
    </row>
    <row r="8307">
      <c r="A8307" s="2">
        <v>42318.714895833335</v>
      </c>
      <c r="B8307" s="3">
        <v>24.0</v>
      </c>
      <c r="C8307" s="3" t="s">
        <v>7939</v>
      </c>
      <c r="D8307" s="3">
        <v>37.0</v>
      </c>
      <c r="E8307" s="3" t="s">
        <v>7971</v>
      </c>
      <c r="F8307" s="3">
        <v>4.0</v>
      </c>
      <c r="G8307" s="3">
        <v>6.0</v>
      </c>
      <c r="H8307" s="3" t="s">
        <v>672</v>
      </c>
      <c r="I8307" s="3" t="s">
        <v>673</v>
      </c>
      <c r="J8307" s="3" t="s">
        <v>674</v>
      </c>
      <c r="K8307" s="3" t="s">
        <v>24</v>
      </c>
      <c r="L8307" s="3">
        <v>2.0</v>
      </c>
      <c r="M8307" s="3" t="s">
        <v>30</v>
      </c>
      <c r="N8307" s="3" t="s">
        <v>8151</v>
      </c>
      <c r="O8307" s="3" t="s">
        <v>2092</v>
      </c>
      <c r="P8307" s="4">
        <v>23519.0</v>
      </c>
      <c r="Q8307" s="3" t="s">
        <v>72</v>
      </c>
      <c r="S8307" s="3" t="s">
        <v>34</v>
      </c>
    </row>
    <row r="8308">
      <c r="A8308" s="2">
        <v>42318.714895833335</v>
      </c>
      <c r="B8308" s="3">
        <v>24.0</v>
      </c>
      <c r="C8308" s="3" t="s">
        <v>7939</v>
      </c>
      <c r="D8308" s="3">
        <v>37.0</v>
      </c>
      <c r="E8308" s="3" t="s">
        <v>7971</v>
      </c>
      <c r="F8308" s="3">
        <v>4.0</v>
      </c>
      <c r="G8308" s="3">
        <v>6.0</v>
      </c>
      <c r="H8308" s="3" t="s">
        <v>672</v>
      </c>
      <c r="I8308" s="3" t="s">
        <v>673</v>
      </c>
      <c r="J8308" s="3" t="s">
        <v>674</v>
      </c>
      <c r="K8308" s="3" t="s">
        <v>24</v>
      </c>
      <c r="L8308" s="3">
        <v>3.0</v>
      </c>
      <c r="M8308" s="3" t="s">
        <v>25</v>
      </c>
      <c r="N8308" s="3" t="s">
        <v>8152</v>
      </c>
      <c r="O8308" s="3" t="s">
        <v>1637</v>
      </c>
      <c r="P8308" s="4">
        <v>18569.0</v>
      </c>
      <c r="Q8308" s="3" t="s">
        <v>205</v>
      </c>
      <c r="S8308" s="3" t="s">
        <v>34</v>
      </c>
    </row>
    <row r="8309">
      <c r="A8309" s="2">
        <v>42318.714895833335</v>
      </c>
      <c r="B8309" s="3">
        <v>24.0</v>
      </c>
      <c r="C8309" s="3" t="s">
        <v>7939</v>
      </c>
      <c r="D8309" s="3">
        <v>37.0</v>
      </c>
      <c r="E8309" s="3" t="s">
        <v>7971</v>
      </c>
      <c r="F8309" s="3">
        <v>4.0</v>
      </c>
      <c r="G8309" s="3">
        <v>6.0</v>
      </c>
      <c r="H8309" s="3" t="s">
        <v>672</v>
      </c>
      <c r="I8309" s="3" t="s">
        <v>673</v>
      </c>
      <c r="J8309" s="3" t="s">
        <v>674</v>
      </c>
      <c r="K8309" s="3" t="s">
        <v>24</v>
      </c>
      <c r="L8309" s="3">
        <v>4.0</v>
      </c>
      <c r="M8309" s="3" t="s">
        <v>30</v>
      </c>
      <c r="N8309" s="3" t="s">
        <v>7082</v>
      </c>
      <c r="O8309" s="3" t="s">
        <v>2020</v>
      </c>
      <c r="P8309" s="4">
        <v>17559.0</v>
      </c>
      <c r="Q8309" s="3" t="s">
        <v>49</v>
      </c>
      <c r="S8309" s="3" t="s">
        <v>34</v>
      </c>
    </row>
    <row r="8310">
      <c r="A8310" s="2">
        <v>42318.714895833335</v>
      </c>
      <c r="B8310" s="3">
        <v>24.0</v>
      </c>
      <c r="C8310" s="3" t="s">
        <v>7939</v>
      </c>
      <c r="D8310" s="3">
        <v>37.0</v>
      </c>
      <c r="E8310" s="3" t="s">
        <v>7971</v>
      </c>
      <c r="F8310" s="3">
        <v>4.0</v>
      </c>
      <c r="G8310" s="3">
        <v>6.0</v>
      </c>
      <c r="H8310" s="3" t="s">
        <v>672</v>
      </c>
      <c r="I8310" s="3" t="s">
        <v>673</v>
      </c>
      <c r="J8310" s="3" t="s">
        <v>674</v>
      </c>
      <c r="K8310" s="3" t="s">
        <v>24</v>
      </c>
      <c r="L8310" s="3">
        <v>5.0</v>
      </c>
      <c r="M8310" s="3" t="s">
        <v>25</v>
      </c>
      <c r="N8310" s="3" t="s">
        <v>274</v>
      </c>
      <c r="O8310" s="3" t="s">
        <v>956</v>
      </c>
      <c r="P8310" s="4">
        <v>34329.0</v>
      </c>
      <c r="Q8310" s="3" t="s">
        <v>191</v>
      </c>
      <c r="S8310" s="3" t="s">
        <v>34</v>
      </c>
    </row>
    <row r="8311">
      <c r="A8311" s="2">
        <v>42318.714895833335</v>
      </c>
      <c r="B8311" s="3">
        <v>24.0</v>
      </c>
      <c r="C8311" s="3" t="s">
        <v>7939</v>
      </c>
      <c r="D8311" s="3">
        <v>37.0</v>
      </c>
      <c r="E8311" s="3" t="s">
        <v>7971</v>
      </c>
      <c r="F8311" s="3">
        <v>4.0</v>
      </c>
      <c r="G8311" s="3">
        <v>6.0</v>
      </c>
      <c r="H8311" s="3" t="s">
        <v>672</v>
      </c>
      <c r="I8311" s="3" t="s">
        <v>673</v>
      </c>
      <c r="J8311" s="3" t="s">
        <v>674</v>
      </c>
      <c r="K8311" s="3" t="s">
        <v>24</v>
      </c>
      <c r="L8311" s="3">
        <v>6.0</v>
      </c>
      <c r="M8311" s="3" t="s">
        <v>30</v>
      </c>
      <c r="N8311" s="3" t="s">
        <v>631</v>
      </c>
      <c r="O8311" s="3" t="s">
        <v>626</v>
      </c>
      <c r="P8311" s="4">
        <v>17559.0</v>
      </c>
      <c r="Q8311" s="3" t="s">
        <v>72</v>
      </c>
      <c r="S8311" s="3" t="s">
        <v>34</v>
      </c>
    </row>
    <row r="8312">
      <c r="A8312" s="2">
        <v>42318.714895833335</v>
      </c>
      <c r="B8312" s="3">
        <v>24.0</v>
      </c>
      <c r="C8312" s="3" t="s">
        <v>7939</v>
      </c>
      <c r="D8312" s="3">
        <v>37.0</v>
      </c>
      <c r="E8312" s="3" t="s">
        <v>7971</v>
      </c>
      <c r="F8312" s="3">
        <v>4.0</v>
      </c>
      <c r="G8312" s="3">
        <v>6.0</v>
      </c>
      <c r="H8312" s="3" t="s">
        <v>672</v>
      </c>
      <c r="I8312" s="3" t="s">
        <v>673</v>
      </c>
      <c r="J8312" s="3" t="s">
        <v>674</v>
      </c>
      <c r="K8312" s="3" t="s">
        <v>24</v>
      </c>
      <c r="L8312" s="3">
        <v>7.0</v>
      </c>
      <c r="M8312" s="3" t="s">
        <v>25</v>
      </c>
      <c r="N8312" s="3" t="s">
        <v>8153</v>
      </c>
      <c r="O8312" s="3" t="s">
        <v>1037</v>
      </c>
      <c r="P8312" s="4">
        <v>24790.0</v>
      </c>
      <c r="Q8312" s="3" t="s">
        <v>33</v>
      </c>
      <c r="S8312" s="3" t="s">
        <v>34</v>
      </c>
    </row>
    <row r="8313">
      <c r="A8313" s="2">
        <v>42318.714895833335</v>
      </c>
      <c r="B8313" s="3">
        <v>24.0</v>
      </c>
      <c r="C8313" s="3" t="s">
        <v>7939</v>
      </c>
      <c r="D8313" s="3">
        <v>37.0</v>
      </c>
      <c r="E8313" s="3" t="s">
        <v>7971</v>
      </c>
      <c r="F8313" s="3">
        <v>4.0</v>
      </c>
      <c r="G8313" s="3">
        <v>6.0</v>
      </c>
      <c r="H8313" s="3" t="s">
        <v>672</v>
      </c>
      <c r="I8313" s="3" t="s">
        <v>673</v>
      </c>
      <c r="J8313" s="3" t="s">
        <v>674</v>
      </c>
      <c r="K8313" s="3" t="s">
        <v>24</v>
      </c>
      <c r="L8313" s="3">
        <v>8.0</v>
      </c>
      <c r="M8313" s="3" t="s">
        <v>30</v>
      </c>
      <c r="N8313" s="3" t="s">
        <v>2371</v>
      </c>
      <c r="O8313" s="3" t="s">
        <v>1547</v>
      </c>
      <c r="P8313" s="4">
        <v>23878.0</v>
      </c>
      <c r="Q8313" s="3" t="s">
        <v>216</v>
      </c>
      <c r="S8313" s="3" t="s">
        <v>34</v>
      </c>
    </row>
    <row r="8314">
      <c r="A8314" s="2">
        <v>42318.714895833335</v>
      </c>
      <c r="B8314" s="3">
        <v>24.0</v>
      </c>
      <c r="C8314" s="3" t="s">
        <v>7939</v>
      </c>
      <c r="D8314" s="3">
        <v>37.0</v>
      </c>
      <c r="E8314" s="3" t="s">
        <v>7971</v>
      </c>
      <c r="F8314" s="3">
        <v>4.0</v>
      </c>
      <c r="G8314" s="3">
        <v>6.0</v>
      </c>
      <c r="H8314" s="3" t="s">
        <v>672</v>
      </c>
      <c r="I8314" s="3" t="s">
        <v>673</v>
      </c>
      <c r="J8314" s="3" t="s">
        <v>674</v>
      </c>
      <c r="K8314" s="3" t="s">
        <v>24</v>
      </c>
      <c r="L8314" s="3">
        <v>9.0</v>
      </c>
      <c r="M8314" s="3" t="s">
        <v>25</v>
      </c>
      <c r="N8314" s="3" t="s">
        <v>8154</v>
      </c>
      <c r="O8314" s="3" t="s">
        <v>109</v>
      </c>
      <c r="P8314" s="4">
        <v>17685.0</v>
      </c>
      <c r="Q8314" s="3" t="s">
        <v>49</v>
      </c>
      <c r="S8314" s="3" t="s">
        <v>34</v>
      </c>
    </row>
    <row r="8315">
      <c r="A8315" s="2">
        <v>42318.714895833335</v>
      </c>
      <c r="B8315" s="3">
        <v>24.0</v>
      </c>
      <c r="C8315" s="3" t="s">
        <v>7939</v>
      </c>
      <c r="D8315" s="3">
        <v>37.0</v>
      </c>
      <c r="E8315" s="3" t="s">
        <v>7971</v>
      </c>
      <c r="F8315" s="3">
        <v>4.0</v>
      </c>
      <c r="G8315" s="3">
        <v>6.0</v>
      </c>
      <c r="H8315" s="3" t="s">
        <v>672</v>
      </c>
      <c r="I8315" s="3" t="s">
        <v>673</v>
      </c>
      <c r="J8315" s="3" t="s">
        <v>674</v>
      </c>
      <c r="K8315" s="3" t="s">
        <v>24</v>
      </c>
      <c r="L8315" s="3">
        <v>10.0</v>
      </c>
      <c r="M8315" s="3" t="s">
        <v>30</v>
      </c>
      <c r="N8315" s="3" t="s">
        <v>8155</v>
      </c>
      <c r="O8315" s="3" t="s">
        <v>919</v>
      </c>
      <c r="P8315" s="4">
        <v>17996.0</v>
      </c>
      <c r="Q8315" s="3" t="s">
        <v>86</v>
      </c>
      <c r="S8315" s="3" t="s">
        <v>34</v>
      </c>
    </row>
    <row r="8316">
      <c r="A8316" s="2">
        <v>42318.714895833335</v>
      </c>
      <c r="B8316" s="3">
        <v>24.0</v>
      </c>
      <c r="C8316" s="3" t="s">
        <v>7939</v>
      </c>
      <c r="D8316" s="3">
        <v>37.0</v>
      </c>
      <c r="E8316" s="3" t="s">
        <v>7971</v>
      </c>
      <c r="F8316" s="3">
        <v>4.0</v>
      </c>
      <c r="G8316" s="3">
        <v>6.0</v>
      </c>
      <c r="H8316" s="3" t="s">
        <v>672</v>
      </c>
      <c r="I8316" s="3" t="s">
        <v>673</v>
      </c>
      <c r="J8316" s="3" t="s">
        <v>674</v>
      </c>
      <c r="K8316" s="3" t="s">
        <v>24</v>
      </c>
      <c r="L8316" s="3">
        <v>11.0</v>
      </c>
      <c r="M8316" s="3" t="s">
        <v>25</v>
      </c>
      <c r="N8316" s="3" t="s">
        <v>8156</v>
      </c>
      <c r="O8316" s="3" t="s">
        <v>1234</v>
      </c>
      <c r="P8316" s="4">
        <v>18254.0</v>
      </c>
      <c r="Q8316" s="3" t="s">
        <v>105</v>
      </c>
      <c r="S8316" s="3" t="s">
        <v>34</v>
      </c>
    </row>
    <row r="8317">
      <c r="A8317" s="2">
        <v>42318.714895833335</v>
      </c>
      <c r="B8317" s="3">
        <v>24.0</v>
      </c>
      <c r="C8317" s="3" t="s">
        <v>7939</v>
      </c>
      <c r="D8317" s="3">
        <v>37.0</v>
      </c>
      <c r="E8317" s="3" t="s">
        <v>7971</v>
      </c>
      <c r="F8317" s="3">
        <v>4.0</v>
      </c>
      <c r="G8317" s="3">
        <v>6.0</v>
      </c>
      <c r="H8317" s="3" t="s">
        <v>672</v>
      </c>
      <c r="I8317" s="3" t="s">
        <v>673</v>
      </c>
      <c r="J8317" s="3" t="s">
        <v>674</v>
      </c>
      <c r="K8317" s="3" t="s">
        <v>24</v>
      </c>
      <c r="L8317" s="3">
        <v>12.0</v>
      </c>
      <c r="M8317" s="3" t="s">
        <v>30</v>
      </c>
      <c r="N8317" s="3" t="s">
        <v>8157</v>
      </c>
      <c r="O8317" s="3" t="s">
        <v>639</v>
      </c>
      <c r="P8317" s="4">
        <v>17907.0</v>
      </c>
      <c r="Q8317" s="3" t="s">
        <v>96</v>
      </c>
      <c r="S8317" s="3" t="s">
        <v>34</v>
      </c>
    </row>
    <row r="8318">
      <c r="A8318" s="2">
        <v>42318.714895833335</v>
      </c>
      <c r="B8318" s="3">
        <v>24.0</v>
      </c>
      <c r="C8318" s="3" t="s">
        <v>7939</v>
      </c>
      <c r="D8318" s="3">
        <v>37.0</v>
      </c>
      <c r="E8318" s="3" t="s">
        <v>7971</v>
      </c>
      <c r="F8318" s="3">
        <v>4.0</v>
      </c>
      <c r="G8318" s="3">
        <v>6.0</v>
      </c>
      <c r="H8318" s="3" t="s">
        <v>672</v>
      </c>
      <c r="I8318" s="3" t="s">
        <v>673</v>
      </c>
      <c r="J8318" s="3" t="s">
        <v>674</v>
      </c>
      <c r="K8318" s="3" t="s">
        <v>24</v>
      </c>
      <c r="L8318" s="3">
        <v>13.0</v>
      </c>
      <c r="M8318" s="3" t="s">
        <v>25</v>
      </c>
      <c r="N8318" s="3" t="s">
        <v>8158</v>
      </c>
      <c r="O8318" s="3" t="s">
        <v>36</v>
      </c>
      <c r="P8318" s="4">
        <v>34544.0</v>
      </c>
      <c r="Q8318" s="3" t="s">
        <v>191</v>
      </c>
      <c r="S8318" s="3" t="s">
        <v>34</v>
      </c>
    </row>
    <row r="8319">
      <c r="A8319" s="2">
        <v>42318.714895833335</v>
      </c>
      <c r="B8319" s="3">
        <v>24.0</v>
      </c>
      <c r="C8319" s="3" t="s">
        <v>7939</v>
      </c>
      <c r="D8319" s="3">
        <v>37.0</v>
      </c>
      <c r="E8319" s="3" t="s">
        <v>7971</v>
      </c>
      <c r="F8319" s="3">
        <v>4.0</v>
      </c>
      <c r="G8319" s="3">
        <v>6.0</v>
      </c>
      <c r="H8319" s="3" t="s">
        <v>672</v>
      </c>
      <c r="I8319" s="3" t="s">
        <v>673</v>
      </c>
      <c r="J8319" s="3" t="s">
        <v>674</v>
      </c>
      <c r="K8319" s="3" t="s">
        <v>24</v>
      </c>
      <c r="L8319" s="3">
        <v>14.0</v>
      </c>
      <c r="M8319" s="3" t="s">
        <v>30</v>
      </c>
      <c r="N8319" s="3" t="s">
        <v>1046</v>
      </c>
      <c r="O8319" s="3" t="s">
        <v>121</v>
      </c>
      <c r="P8319" s="4">
        <v>25540.0</v>
      </c>
      <c r="Q8319" s="3" t="s">
        <v>52</v>
      </c>
      <c r="S8319" s="3" t="s">
        <v>34</v>
      </c>
    </row>
    <row r="8320">
      <c r="A8320" s="2">
        <v>42318.714895833335</v>
      </c>
      <c r="B8320" s="3">
        <v>24.0</v>
      </c>
      <c r="C8320" s="3" t="s">
        <v>7939</v>
      </c>
      <c r="D8320" s="3">
        <v>37.0</v>
      </c>
      <c r="E8320" s="3" t="s">
        <v>7971</v>
      </c>
      <c r="F8320" s="3">
        <v>4.0</v>
      </c>
      <c r="G8320" s="3">
        <v>6.0</v>
      </c>
      <c r="H8320" s="3" t="s">
        <v>672</v>
      </c>
      <c r="I8320" s="3" t="s">
        <v>673</v>
      </c>
      <c r="J8320" s="3" t="s">
        <v>674</v>
      </c>
      <c r="K8320" s="3" t="s">
        <v>24</v>
      </c>
      <c r="L8320" s="3">
        <v>15.0</v>
      </c>
      <c r="M8320" s="3" t="s">
        <v>25</v>
      </c>
      <c r="N8320" s="3" t="s">
        <v>2476</v>
      </c>
      <c r="O8320" s="3" t="s">
        <v>536</v>
      </c>
      <c r="P8320" s="4">
        <v>15819.0</v>
      </c>
      <c r="Q8320" s="3" t="s">
        <v>49</v>
      </c>
      <c r="S8320" s="3" t="s">
        <v>34</v>
      </c>
    </row>
    <row r="8321">
      <c r="A8321" s="2">
        <v>42318.714895833335</v>
      </c>
      <c r="B8321" s="3">
        <v>24.0</v>
      </c>
      <c r="C8321" s="3" t="s">
        <v>7939</v>
      </c>
      <c r="D8321" s="3">
        <v>37.0</v>
      </c>
      <c r="E8321" s="3" t="s">
        <v>7971</v>
      </c>
      <c r="F8321" s="3">
        <v>4.0</v>
      </c>
      <c r="G8321" s="3">
        <v>6.0</v>
      </c>
      <c r="H8321" s="3" t="s">
        <v>672</v>
      </c>
      <c r="I8321" s="3" t="s">
        <v>673</v>
      </c>
      <c r="J8321" s="3" t="s">
        <v>674</v>
      </c>
      <c r="K8321" s="3" t="s">
        <v>24</v>
      </c>
      <c r="L8321" s="3">
        <v>16.0</v>
      </c>
      <c r="M8321" s="3" t="s">
        <v>30</v>
      </c>
      <c r="N8321" s="3" t="s">
        <v>8159</v>
      </c>
      <c r="O8321" s="3" t="s">
        <v>249</v>
      </c>
      <c r="P8321" s="4">
        <v>21140.0</v>
      </c>
      <c r="Q8321" s="3" t="s">
        <v>132</v>
      </c>
      <c r="S8321" s="3" t="s">
        <v>34</v>
      </c>
    </row>
    <row r="8322">
      <c r="A8322" s="2">
        <v>42318.714895833335</v>
      </c>
      <c r="B8322" s="3">
        <v>24.0</v>
      </c>
      <c r="C8322" s="3" t="s">
        <v>7939</v>
      </c>
      <c r="D8322" s="3">
        <v>37.0</v>
      </c>
      <c r="E8322" s="3" t="s">
        <v>7971</v>
      </c>
      <c r="F8322" s="3">
        <v>4.0</v>
      </c>
      <c r="G8322" s="3">
        <v>6.0</v>
      </c>
      <c r="H8322" s="3" t="s">
        <v>672</v>
      </c>
      <c r="I8322" s="3" t="s">
        <v>673</v>
      </c>
      <c r="J8322" s="3" t="s">
        <v>674</v>
      </c>
      <c r="K8322" s="3" t="s">
        <v>24</v>
      </c>
      <c r="L8322" s="3">
        <v>17.0</v>
      </c>
      <c r="M8322" s="3" t="s">
        <v>25</v>
      </c>
      <c r="N8322" s="3" t="s">
        <v>7944</v>
      </c>
      <c r="O8322" s="3" t="s">
        <v>1234</v>
      </c>
      <c r="P8322" s="4">
        <v>18967.0</v>
      </c>
      <c r="Q8322" s="3" t="s">
        <v>96</v>
      </c>
      <c r="S8322" s="3" t="s">
        <v>34</v>
      </c>
    </row>
    <row r="8323">
      <c r="A8323" s="2">
        <v>42318.714895833335</v>
      </c>
      <c r="B8323" s="3">
        <v>24.0</v>
      </c>
      <c r="C8323" s="3" t="s">
        <v>7939</v>
      </c>
      <c r="D8323" s="3">
        <v>37.0</v>
      </c>
      <c r="E8323" s="3" t="s">
        <v>7971</v>
      </c>
      <c r="F8323" s="3">
        <v>4.0</v>
      </c>
      <c r="G8323" s="3">
        <v>6.0</v>
      </c>
      <c r="H8323" s="3" t="s">
        <v>672</v>
      </c>
      <c r="I8323" s="3" t="s">
        <v>673</v>
      </c>
      <c r="J8323" s="3" t="s">
        <v>674</v>
      </c>
      <c r="K8323" s="3" t="s">
        <v>24</v>
      </c>
      <c r="L8323" s="3">
        <v>18.0</v>
      </c>
      <c r="M8323" s="3" t="s">
        <v>30</v>
      </c>
      <c r="N8323" s="3" t="s">
        <v>2834</v>
      </c>
      <c r="O8323" s="3" t="s">
        <v>186</v>
      </c>
      <c r="P8323" s="4">
        <v>18680.0</v>
      </c>
      <c r="Q8323" s="3" t="s">
        <v>49</v>
      </c>
      <c r="S8323" s="3" t="s">
        <v>34</v>
      </c>
    </row>
    <row r="8324">
      <c r="A8324" s="2">
        <v>42318.714895833335</v>
      </c>
      <c r="B8324" s="3">
        <v>24.0</v>
      </c>
      <c r="C8324" s="3" t="s">
        <v>7939</v>
      </c>
      <c r="D8324" s="3">
        <v>37.0</v>
      </c>
      <c r="E8324" s="3" t="s">
        <v>7971</v>
      </c>
      <c r="F8324" s="3">
        <v>4.0</v>
      </c>
      <c r="G8324" s="3">
        <v>6.0</v>
      </c>
      <c r="H8324" s="3" t="s">
        <v>672</v>
      </c>
      <c r="I8324" s="3" t="s">
        <v>673</v>
      </c>
      <c r="J8324" s="3" t="s">
        <v>674</v>
      </c>
      <c r="K8324" s="3" t="s">
        <v>24</v>
      </c>
      <c r="L8324" s="3">
        <v>19.0</v>
      </c>
      <c r="M8324" s="3" t="s">
        <v>25</v>
      </c>
      <c r="N8324" s="3" t="s">
        <v>8160</v>
      </c>
      <c r="O8324" s="3" t="s">
        <v>417</v>
      </c>
      <c r="P8324" s="4">
        <v>16658.0</v>
      </c>
      <c r="Q8324" s="3" t="s">
        <v>86</v>
      </c>
      <c r="S8324" s="3" t="s">
        <v>34</v>
      </c>
    </row>
    <row r="8325">
      <c r="A8325" s="2">
        <v>42318.714895833335</v>
      </c>
      <c r="B8325" s="3">
        <v>24.0</v>
      </c>
      <c r="C8325" s="3" t="s">
        <v>7939</v>
      </c>
      <c r="D8325" s="3">
        <v>37.0</v>
      </c>
      <c r="E8325" s="3" t="s">
        <v>7971</v>
      </c>
      <c r="F8325" s="3">
        <v>4.0</v>
      </c>
      <c r="G8325" s="3">
        <v>6.0</v>
      </c>
      <c r="H8325" s="3" t="s">
        <v>672</v>
      </c>
      <c r="I8325" s="3" t="s">
        <v>673</v>
      </c>
      <c r="J8325" s="3" t="s">
        <v>674</v>
      </c>
      <c r="K8325" s="3" t="s">
        <v>24</v>
      </c>
      <c r="L8325" s="3">
        <v>20.0</v>
      </c>
      <c r="M8325" s="3" t="s">
        <v>30</v>
      </c>
      <c r="N8325" s="3" t="s">
        <v>8161</v>
      </c>
      <c r="O8325" s="3" t="s">
        <v>1403</v>
      </c>
      <c r="P8325" s="4">
        <v>19085.0</v>
      </c>
      <c r="Q8325" s="3" t="s">
        <v>96</v>
      </c>
      <c r="S8325" s="3" t="s">
        <v>34</v>
      </c>
    </row>
    <row r="8326">
      <c r="A8326" s="2">
        <v>42318.714895833335</v>
      </c>
      <c r="B8326" s="3">
        <v>24.0</v>
      </c>
      <c r="C8326" s="3" t="s">
        <v>7939</v>
      </c>
      <c r="D8326" s="3">
        <v>41.0</v>
      </c>
      <c r="E8326" s="3" t="s">
        <v>7986</v>
      </c>
      <c r="F8326" s="3">
        <v>4.0</v>
      </c>
      <c r="G8326" s="3">
        <v>6.0</v>
      </c>
      <c r="H8326" s="3" t="s">
        <v>672</v>
      </c>
      <c r="I8326" s="3" t="s">
        <v>673</v>
      </c>
      <c r="J8326" s="3" t="s">
        <v>674</v>
      </c>
      <c r="K8326" s="3" t="s">
        <v>24</v>
      </c>
      <c r="L8326" s="3">
        <v>1.0</v>
      </c>
      <c r="M8326" s="3" t="s">
        <v>25</v>
      </c>
      <c r="N8326" s="3" t="s">
        <v>8162</v>
      </c>
      <c r="O8326" s="3" t="s">
        <v>204</v>
      </c>
      <c r="P8326" s="4">
        <v>21012.0</v>
      </c>
      <c r="Q8326" s="3" t="s">
        <v>33</v>
      </c>
      <c r="S8326" s="3" t="s">
        <v>34</v>
      </c>
    </row>
    <row r="8327">
      <c r="A8327" s="2">
        <v>42318.714895833335</v>
      </c>
      <c r="B8327" s="3">
        <v>24.0</v>
      </c>
      <c r="C8327" s="3" t="s">
        <v>7939</v>
      </c>
      <c r="D8327" s="3">
        <v>41.0</v>
      </c>
      <c r="E8327" s="3" t="s">
        <v>7986</v>
      </c>
      <c r="F8327" s="3">
        <v>4.0</v>
      </c>
      <c r="G8327" s="3">
        <v>6.0</v>
      </c>
      <c r="H8327" s="3" t="s">
        <v>672</v>
      </c>
      <c r="I8327" s="3" t="s">
        <v>673</v>
      </c>
      <c r="J8327" s="3" t="s">
        <v>674</v>
      </c>
      <c r="K8327" s="3" t="s">
        <v>24</v>
      </c>
      <c r="L8327" s="3">
        <v>2.0</v>
      </c>
      <c r="M8327" s="3" t="s">
        <v>30</v>
      </c>
      <c r="N8327" s="3" t="s">
        <v>8163</v>
      </c>
      <c r="O8327" s="3" t="s">
        <v>202</v>
      </c>
      <c r="P8327" s="4">
        <v>20811.0</v>
      </c>
      <c r="Q8327" s="3" t="s">
        <v>46</v>
      </c>
      <c r="S8327" s="3" t="s">
        <v>34</v>
      </c>
    </row>
    <row r="8328">
      <c r="A8328" s="2">
        <v>42318.714895833335</v>
      </c>
      <c r="B8328" s="3">
        <v>24.0</v>
      </c>
      <c r="C8328" s="3" t="s">
        <v>7939</v>
      </c>
      <c r="D8328" s="3">
        <v>41.0</v>
      </c>
      <c r="E8328" s="3" t="s">
        <v>7986</v>
      </c>
      <c r="F8328" s="3">
        <v>4.0</v>
      </c>
      <c r="G8328" s="3">
        <v>6.0</v>
      </c>
      <c r="H8328" s="3" t="s">
        <v>672</v>
      </c>
      <c r="I8328" s="3" t="s">
        <v>673</v>
      </c>
      <c r="J8328" s="3" t="s">
        <v>674</v>
      </c>
      <c r="K8328" s="3" t="s">
        <v>24</v>
      </c>
      <c r="L8328" s="3">
        <v>3.0</v>
      </c>
      <c r="M8328" s="3" t="s">
        <v>25</v>
      </c>
      <c r="N8328" s="3" t="s">
        <v>8164</v>
      </c>
      <c r="O8328" s="3" t="s">
        <v>862</v>
      </c>
      <c r="P8328" s="4">
        <v>33609.0</v>
      </c>
      <c r="Q8328" s="3" t="s">
        <v>418</v>
      </c>
      <c r="S8328" s="3" t="s">
        <v>34</v>
      </c>
    </row>
    <row r="8329">
      <c r="A8329" s="2">
        <v>42318.714895833335</v>
      </c>
      <c r="B8329" s="3">
        <v>24.0</v>
      </c>
      <c r="C8329" s="3" t="s">
        <v>7939</v>
      </c>
      <c r="D8329" s="3">
        <v>41.0</v>
      </c>
      <c r="E8329" s="3" t="s">
        <v>7986</v>
      </c>
      <c r="F8329" s="3">
        <v>4.0</v>
      </c>
      <c r="G8329" s="3">
        <v>6.0</v>
      </c>
      <c r="H8329" s="3" t="s">
        <v>672</v>
      </c>
      <c r="I8329" s="3" t="s">
        <v>673</v>
      </c>
      <c r="J8329" s="3" t="s">
        <v>674</v>
      </c>
      <c r="K8329" s="3" t="s">
        <v>24</v>
      </c>
      <c r="L8329" s="3">
        <v>4.0</v>
      </c>
      <c r="M8329" s="3" t="s">
        <v>30</v>
      </c>
      <c r="N8329" s="3" t="s">
        <v>2939</v>
      </c>
      <c r="O8329" s="3" t="s">
        <v>8165</v>
      </c>
      <c r="P8329" s="4">
        <v>32560.0</v>
      </c>
      <c r="Q8329" s="3" t="s">
        <v>132</v>
      </c>
      <c r="S8329" s="3" t="s">
        <v>34</v>
      </c>
    </row>
    <row r="8330">
      <c r="A8330" s="2">
        <v>42318.714895833335</v>
      </c>
      <c r="B8330" s="3">
        <v>24.0</v>
      </c>
      <c r="C8330" s="3" t="s">
        <v>7939</v>
      </c>
      <c r="D8330" s="3">
        <v>41.0</v>
      </c>
      <c r="E8330" s="3" t="s">
        <v>7986</v>
      </c>
      <c r="F8330" s="3">
        <v>4.0</v>
      </c>
      <c r="G8330" s="3">
        <v>6.0</v>
      </c>
      <c r="H8330" s="3" t="s">
        <v>672</v>
      </c>
      <c r="I8330" s="3" t="s">
        <v>673</v>
      </c>
      <c r="J8330" s="3" t="s">
        <v>674</v>
      </c>
      <c r="K8330" s="3" t="s">
        <v>24</v>
      </c>
      <c r="L8330" s="3">
        <v>5.0</v>
      </c>
      <c r="M8330" s="3" t="s">
        <v>25</v>
      </c>
      <c r="N8330" s="3" t="s">
        <v>8166</v>
      </c>
      <c r="O8330" s="3" t="s">
        <v>42</v>
      </c>
      <c r="P8330" s="4">
        <v>24846.0</v>
      </c>
      <c r="Q8330" s="3" t="s">
        <v>46</v>
      </c>
      <c r="S8330" s="3" t="s">
        <v>34</v>
      </c>
    </row>
    <row r="8331">
      <c r="A8331" s="2">
        <v>42318.714895833335</v>
      </c>
      <c r="B8331" s="3">
        <v>24.0</v>
      </c>
      <c r="C8331" s="3" t="s">
        <v>7939</v>
      </c>
      <c r="D8331" s="3">
        <v>41.0</v>
      </c>
      <c r="E8331" s="3" t="s">
        <v>7986</v>
      </c>
      <c r="F8331" s="3">
        <v>4.0</v>
      </c>
      <c r="G8331" s="3">
        <v>6.0</v>
      </c>
      <c r="H8331" s="3" t="s">
        <v>672</v>
      </c>
      <c r="I8331" s="3" t="s">
        <v>673</v>
      </c>
      <c r="J8331" s="3" t="s">
        <v>674</v>
      </c>
      <c r="K8331" s="3" t="s">
        <v>24</v>
      </c>
      <c r="L8331" s="3">
        <v>6.0</v>
      </c>
      <c r="M8331" s="3" t="s">
        <v>30</v>
      </c>
      <c r="N8331" s="3" t="s">
        <v>1339</v>
      </c>
      <c r="O8331" s="3" t="s">
        <v>85</v>
      </c>
      <c r="P8331" s="4">
        <v>15140.0</v>
      </c>
      <c r="Q8331" s="3" t="s">
        <v>113</v>
      </c>
      <c r="S8331" s="3" t="s">
        <v>34</v>
      </c>
    </row>
    <row r="8332">
      <c r="A8332" s="2">
        <v>42318.714895833335</v>
      </c>
      <c r="B8332" s="3">
        <v>24.0</v>
      </c>
      <c r="C8332" s="3" t="s">
        <v>7939</v>
      </c>
      <c r="D8332" s="3">
        <v>41.0</v>
      </c>
      <c r="E8332" s="3" t="s">
        <v>7986</v>
      </c>
      <c r="F8332" s="3">
        <v>4.0</v>
      </c>
      <c r="G8332" s="3">
        <v>6.0</v>
      </c>
      <c r="H8332" s="3" t="s">
        <v>672</v>
      </c>
      <c r="I8332" s="3" t="s">
        <v>673</v>
      </c>
      <c r="J8332" s="3" t="s">
        <v>674</v>
      </c>
      <c r="K8332" s="3" t="s">
        <v>24</v>
      </c>
      <c r="L8332" s="3">
        <v>7.0</v>
      </c>
      <c r="M8332" s="3" t="s">
        <v>25</v>
      </c>
      <c r="N8332" s="3" t="s">
        <v>8167</v>
      </c>
      <c r="O8332" s="3" t="s">
        <v>8168</v>
      </c>
      <c r="P8332" s="4">
        <v>19245.0</v>
      </c>
      <c r="Q8332" s="3" t="s">
        <v>1178</v>
      </c>
      <c r="S8332" s="3" t="s">
        <v>34</v>
      </c>
    </row>
    <row r="8333">
      <c r="A8333" s="2">
        <v>42318.714895833335</v>
      </c>
      <c r="B8333" s="3">
        <v>24.0</v>
      </c>
      <c r="C8333" s="3" t="s">
        <v>7939</v>
      </c>
      <c r="D8333" s="3">
        <v>41.0</v>
      </c>
      <c r="E8333" s="3" t="s">
        <v>7986</v>
      </c>
      <c r="F8333" s="3">
        <v>4.0</v>
      </c>
      <c r="G8333" s="3">
        <v>6.0</v>
      </c>
      <c r="H8333" s="3" t="s">
        <v>672</v>
      </c>
      <c r="I8333" s="3" t="s">
        <v>673</v>
      </c>
      <c r="J8333" s="3" t="s">
        <v>674</v>
      </c>
      <c r="K8333" s="3" t="s">
        <v>24</v>
      </c>
      <c r="L8333" s="3">
        <v>8.0</v>
      </c>
      <c r="M8333" s="3" t="s">
        <v>30</v>
      </c>
      <c r="N8333" s="3" t="s">
        <v>8169</v>
      </c>
      <c r="O8333" s="3" t="s">
        <v>336</v>
      </c>
      <c r="P8333" s="4">
        <v>18525.0</v>
      </c>
      <c r="Q8333" s="3" t="s">
        <v>105</v>
      </c>
      <c r="S8333" s="3" t="s">
        <v>34</v>
      </c>
    </row>
    <row r="8334">
      <c r="A8334" s="2">
        <v>42318.714895833335</v>
      </c>
      <c r="B8334" s="3">
        <v>24.0</v>
      </c>
      <c r="C8334" s="3" t="s">
        <v>7939</v>
      </c>
      <c r="D8334" s="3">
        <v>41.0</v>
      </c>
      <c r="E8334" s="3" t="s">
        <v>7986</v>
      </c>
      <c r="F8334" s="3">
        <v>4.0</v>
      </c>
      <c r="G8334" s="3">
        <v>6.0</v>
      </c>
      <c r="H8334" s="3" t="s">
        <v>672</v>
      </c>
      <c r="I8334" s="3" t="s">
        <v>673</v>
      </c>
      <c r="J8334" s="3" t="s">
        <v>674</v>
      </c>
      <c r="K8334" s="3" t="s">
        <v>24</v>
      </c>
      <c r="L8334" s="3">
        <v>9.0</v>
      </c>
      <c r="M8334" s="3" t="s">
        <v>25</v>
      </c>
      <c r="N8334" s="3" t="s">
        <v>8170</v>
      </c>
      <c r="O8334" s="3" t="s">
        <v>95</v>
      </c>
      <c r="P8334" s="4">
        <v>16006.0</v>
      </c>
      <c r="Q8334" s="3" t="s">
        <v>105</v>
      </c>
      <c r="S8334" s="3" t="s">
        <v>34</v>
      </c>
    </row>
    <row r="8335">
      <c r="A8335" s="2">
        <v>42318.714895833335</v>
      </c>
      <c r="B8335" s="3">
        <v>24.0</v>
      </c>
      <c r="C8335" s="3" t="s">
        <v>7939</v>
      </c>
      <c r="D8335" s="3">
        <v>41.0</v>
      </c>
      <c r="E8335" s="3" t="s">
        <v>7986</v>
      </c>
      <c r="F8335" s="3">
        <v>4.0</v>
      </c>
      <c r="G8335" s="3">
        <v>6.0</v>
      </c>
      <c r="H8335" s="3" t="s">
        <v>672</v>
      </c>
      <c r="I8335" s="3" t="s">
        <v>673</v>
      </c>
      <c r="J8335" s="3" t="s">
        <v>674</v>
      </c>
      <c r="K8335" s="3" t="s">
        <v>24</v>
      </c>
      <c r="L8335" s="3">
        <v>10.0</v>
      </c>
      <c r="M8335" s="3" t="s">
        <v>30</v>
      </c>
      <c r="N8335" s="3" t="s">
        <v>8167</v>
      </c>
      <c r="O8335" s="3" t="s">
        <v>45</v>
      </c>
      <c r="P8335" s="4">
        <v>20266.0</v>
      </c>
      <c r="Q8335" s="3" t="s">
        <v>49</v>
      </c>
      <c r="S8335" s="3" t="s">
        <v>34</v>
      </c>
    </row>
    <row r="8336">
      <c r="A8336" s="2">
        <v>42318.714895833335</v>
      </c>
      <c r="B8336" s="3">
        <v>24.0</v>
      </c>
      <c r="C8336" s="3" t="s">
        <v>7939</v>
      </c>
      <c r="D8336" s="3">
        <v>41.0</v>
      </c>
      <c r="E8336" s="3" t="s">
        <v>7986</v>
      </c>
      <c r="F8336" s="3">
        <v>4.0</v>
      </c>
      <c r="G8336" s="3">
        <v>6.0</v>
      </c>
      <c r="H8336" s="3" t="s">
        <v>672</v>
      </c>
      <c r="I8336" s="3" t="s">
        <v>673</v>
      </c>
      <c r="J8336" s="3" t="s">
        <v>674</v>
      </c>
      <c r="K8336" s="3" t="s">
        <v>24</v>
      </c>
      <c r="L8336" s="3">
        <v>11.0</v>
      </c>
      <c r="M8336" s="3" t="s">
        <v>25</v>
      </c>
      <c r="N8336" s="3" t="s">
        <v>8171</v>
      </c>
      <c r="O8336" s="3" t="s">
        <v>536</v>
      </c>
      <c r="P8336" s="4">
        <v>15209.0</v>
      </c>
      <c r="Q8336" s="3" t="s">
        <v>105</v>
      </c>
      <c r="S8336" s="3" t="s">
        <v>34</v>
      </c>
    </row>
    <row r="8337">
      <c r="A8337" s="2">
        <v>42318.714895833335</v>
      </c>
      <c r="B8337" s="3">
        <v>24.0</v>
      </c>
      <c r="C8337" s="3" t="s">
        <v>7939</v>
      </c>
      <c r="D8337" s="3">
        <v>41.0</v>
      </c>
      <c r="E8337" s="3" t="s">
        <v>7986</v>
      </c>
      <c r="F8337" s="3">
        <v>4.0</v>
      </c>
      <c r="G8337" s="3">
        <v>6.0</v>
      </c>
      <c r="H8337" s="3" t="s">
        <v>672</v>
      </c>
      <c r="I8337" s="3" t="s">
        <v>673</v>
      </c>
      <c r="J8337" s="3" t="s">
        <v>674</v>
      </c>
      <c r="K8337" s="3" t="s">
        <v>24</v>
      </c>
      <c r="L8337" s="3">
        <v>12.0</v>
      </c>
      <c r="M8337" s="3" t="s">
        <v>30</v>
      </c>
      <c r="N8337" s="3" t="s">
        <v>8170</v>
      </c>
      <c r="O8337" s="3" t="s">
        <v>1739</v>
      </c>
      <c r="P8337" s="4">
        <v>17408.0</v>
      </c>
      <c r="Q8337" s="3" t="s">
        <v>105</v>
      </c>
      <c r="S8337" s="3" t="s">
        <v>34</v>
      </c>
    </row>
    <row r="8338">
      <c r="A8338" s="2">
        <v>42318.714895833335</v>
      </c>
      <c r="B8338" s="3">
        <v>24.0</v>
      </c>
      <c r="C8338" s="3" t="s">
        <v>7939</v>
      </c>
      <c r="D8338" s="3">
        <v>45.0</v>
      </c>
      <c r="E8338" s="3" t="s">
        <v>7993</v>
      </c>
      <c r="F8338" s="3">
        <v>4.0</v>
      </c>
      <c r="G8338" s="3">
        <v>6.0</v>
      </c>
      <c r="H8338" s="3" t="s">
        <v>672</v>
      </c>
      <c r="I8338" s="3" t="s">
        <v>673</v>
      </c>
      <c r="J8338" s="3" t="s">
        <v>674</v>
      </c>
      <c r="K8338" s="3" t="s">
        <v>24</v>
      </c>
      <c r="L8338" s="3">
        <v>1.0</v>
      </c>
      <c r="M8338" s="3" t="s">
        <v>30</v>
      </c>
      <c r="N8338" s="3" t="s">
        <v>8172</v>
      </c>
      <c r="O8338" s="3" t="s">
        <v>121</v>
      </c>
      <c r="P8338" s="4">
        <v>17933.0</v>
      </c>
      <c r="Q8338" s="3" t="s">
        <v>687</v>
      </c>
      <c r="S8338" s="3" t="s">
        <v>34</v>
      </c>
    </row>
    <row r="8339">
      <c r="A8339" s="2">
        <v>42318.714895833335</v>
      </c>
      <c r="B8339" s="3">
        <v>24.0</v>
      </c>
      <c r="C8339" s="3" t="s">
        <v>7939</v>
      </c>
      <c r="D8339" s="3">
        <v>45.0</v>
      </c>
      <c r="E8339" s="3" t="s">
        <v>7993</v>
      </c>
      <c r="F8339" s="3">
        <v>4.0</v>
      </c>
      <c r="G8339" s="3">
        <v>6.0</v>
      </c>
      <c r="H8339" s="3" t="s">
        <v>672</v>
      </c>
      <c r="I8339" s="3" t="s">
        <v>673</v>
      </c>
      <c r="J8339" s="3" t="s">
        <v>674</v>
      </c>
      <c r="K8339" s="3" t="s">
        <v>24</v>
      </c>
      <c r="L8339" s="3">
        <v>2.0</v>
      </c>
      <c r="M8339" s="3" t="s">
        <v>25</v>
      </c>
      <c r="N8339" s="3" t="s">
        <v>5700</v>
      </c>
      <c r="O8339" s="3" t="s">
        <v>377</v>
      </c>
      <c r="P8339" s="4">
        <v>23006.0</v>
      </c>
      <c r="Q8339" s="3" t="s">
        <v>247</v>
      </c>
      <c r="S8339" s="3" t="s">
        <v>34</v>
      </c>
    </row>
    <row r="8340">
      <c r="A8340" s="2">
        <v>42318.714895833335</v>
      </c>
      <c r="B8340" s="3">
        <v>24.0</v>
      </c>
      <c r="C8340" s="3" t="s">
        <v>7939</v>
      </c>
      <c r="D8340" s="3">
        <v>45.0</v>
      </c>
      <c r="E8340" s="3" t="s">
        <v>7993</v>
      </c>
      <c r="F8340" s="3">
        <v>4.0</v>
      </c>
      <c r="G8340" s="3">
        <v>6.0</v>
      </c>
      <c r="H8340" s="3" t="s">
        <v>672</v>
      </c>
      <c r="I8340" s="3" t="s">
        <v>673</v>
      </c>
      <c r="J8340" s="3" t="s">
        <v>674</v>
      </c>
      <c r="K8340" s="3" t="s">
        <v>24</v>
      </c>
      <c r="L8340" s="3">
        <v>3.0</v>
      </c>
      <c r="M8340" s="3" t="s">
        <v>30</v>
      </c>
      <c r="N8340" s="3" t="s">
        <v>8173</v>
      </c>
      <c r="O8340" s="3" t="s">
        <v>857</v>
      </c>
      <c r="P8340" s="4">
        <v>19641.0</v>
      </c>
      <c r="Q8340" s="3" t="s">
        <v>110</v>
      </c>
      <c r="S8340" s="3" t="s">
        <v>34</v>
      </c>
    </row>
    <row r="8341">
      <c r="A8341" s="2">
        <v>42318.714895833335</v>
      </c>
      <c r="B8341" s="3">
        <v>24.0</v>
      </c>
      <c r="C8341" s="3" t="s">
        <v>7939</v>
      </c>
      <c r="D8341" s="3">
        <v>45.0</v>
      </c>
      <c r="E8341" s="3" t="s">
        <v>7993</v>
      </c>
      <c r="F8341" s="3">
        <v>4.0</v>
      </c>
      <c r="G8341" s="3">
        <v>6.0</v>
      </c>
      <c r="H8341" s="3" t="s">
        <v>672</v>
      </c>
      <c r="I8341" s="3" t="s">
        <v>673</v>
      </c>
      <c r="J8341" s="3" t="s">
        <v>674</v>
      </c>
      <c r="K8341" s="3" t="s">
        <v>24</v>
      </c>
      <c r="L8341" s="3">
        <v>4.0</v>
      </c>
      <c r="M8341" s="3" t="s">
        <v>25</v>
      </c>
      <c r="N8341" s="3" t="s">
        <v>8174</v>
      </c>
      <c r="O8341" s="3" t="s">
        <v>580</v>
      </c>
      <c r="P8341" s="4">
        <v>24507.0</v>
      </c>
      <c r="Q8341" s="3" t="s">
        <v>169</v>
      </c>
      <c r="S8341" s="3" t="s">
        <v>34</v>
      </c>
    </row>
    <row r="8342">
      <c r="A8342" s="2">
        <v>42318.714895833335</v>
      </c>
      <c r="B8342" s="3">
        <v>24.0</v>
      </c>
      <c r="C8342" s="3" t="s">
        <v>7939</v>
      </c>
      <c r="D8342" s="3">
        <v>45.0</v>
      </c>
      <c r="E8342" s="3" t="s">
        <v>7993</v>
      </c>
      <c r="F8342" s="3">
        <v>4.0</v>
      </c>
      <c r="G8342" s="3">
        <v>6.0</v>
      </c>
      <c r="H8342" s="3" t="s">
        <v>672</v>
      </c>
      <c r="I8342" s="3" t="s">
        <v>673</v>
      </c>
      <c r="J8342" s="3" t="s">
        <v>674</v>
      </c>
      <c r="K8342" s="3" t="s">
        <v>24</v>
      </c>
      <c r="L8342" s="3">
        <v>5.0</v>
      </c>
      <c r="M8342" s="3" t="s">
        <v>30</v>
      </c>
      <c r="N8342" s="3" t="s">
        <v>8175</v>
      </c>
      <c r="O8342" s="3" t="s">
        <v>2285</v>
      </c>
      <c r="P8342" s="4">
        <v>20589.0</v>
      </c>
      <c r="Q8342" s="3" t="s">
        <v>60</v>
      </c>
      <c r="S8342" s="3" t="s">
        <v>34</v>
      </c>
    </row>
    <row r="8343">
      <c r="A8343" s="2">
        <v>42318.714895833335</v>
      </c>
      <c r="B8343" s="3">
        <v>24.0</v>
      </c>
      <c r="C8343" s="3" t="s">
        <v>7939</v>
      </c>
      <c r="D8343" s="3">
        <v>45.0</v>
      </c>
      <c r="E8343" s="3" t="s">
        <v>7993</v>
      </c>
      <c r="F8343" s="3">
        <v>4.0</v>
      </c>
      <c r="G8343" s="3">
        <v>6.0</v>
      </c>
      <c r="H8343" s="3" t="s">
        <v>672</v>
      </c>
      <c r="I8343" s="3" t="s">
        <v>673</v>
      </c>
      <c r="J8343" s="3" t="s">
        <v>674</v>
      </c>
      <c r="K8343" s="3" t="s">
        <v>24</v>
      </c>
      <c r="L8343" s="3">
        <v>6.0</v>
      </c>
      <c r="M8343" s="3" t="s">
        <v>25</v>
      </c>
      <c r="N8343" s="3" t="s">
        <v>8176</v>
      </c>
      <c r="O8343" s="3" t="s">
        <v>796</v>
      </c>
      <c r="P8343" s="4">
        <v>17215.0</v>
      </c>
      <c r="Q8343" s="3" t="s">
        <v>205</v>
      </c>
      <c r="S8343" s="3" t="s">
        <v>34</v>
      </c>
    </row>
    <row r="8344">
      <c r="A8344" s="2">
        <v>42318.714895833335</v>
      </c>
      <c r="B8344" s="3">
        <v>24.0</v>
      </c>
      <c r="C8344" s="3" t="s">
        <v>7939</v>
      </c>
      <c r="D8344" s="3">
        <v>45.0</v>
      </c>
      <c r="E8344" s="3" t="s">
        <v>7993</v>
      </c>
      <c r="F8344" s="3">
        <v>4.0</v>
      </c>
      <c r="G8344" s="3">
        <v>6.0</v>
      </c>
      <c r="H8344" s="3" t="s">
        <v>672</v>
      </c>
      <c r="I8344" s="3" t="s">
        <v>673</v>
      </c>
      <c r="J8344" s="3" t="s">
        <v>674</v>
      </c>
      <c r="K8344" s="3" t="s">
        <v>24</v>
      </c>
      <c r="L8344" s="3">
        <v>7.0</v>
      </c>
      <c r="M8344" s="3" t="s">
        <v>30</v>
      </c>
      <c r="N8344" s="3" t="s">
        <v>8177</v>
      </c>
      <c r="O8344" s="3" t="s">
        <v>633</v>
      </c>
      <c r="P8344" s="4">
        <v>17283.0</v>
      </c>
      <c r="Q8344" s="3" t="s">
        <v>117</v>
      </c>
      <c r="S8344" s="3" t="s">
        <v>34</v>
      </c>
    </row>
    <row r="8345">
      <c r="A8345" s="2">
        <v>42318.714895833335</v>
      </c>
      <c r="B8345" s="3">
        <v>24.0</v>
      </c>
      <c r="C8345" s="3" t="s">
        <v>7939</v>
      </c>
      <c r="D8345" s="3">
        <v>45.0</v>
      </c>
      <c r="E8345" s="3" t="s">
        <v>7993</v>
      </c>
      <c r="F8345" s="3">
        <v>4.0</v>
      </c>
      <c r="G8345" s="3">
        <v>6.0</v>
      </c>
      <c r="H8345" s="3" t="s">
        <v>672</v>
      </c>
      <c r="I8345" s="3" t="s">
        <v>673</v>
      </c>
      <c r="J8345" s="3" t="s">
        <v>674</v>
      </c>
      <c r="K8345" s="3" t="s">
        <v>24</v>
      </c>
      <c r="L8345" s="3">
        <v>8.0</v>
      </c>
      <c r="M8345" s="3" t="s">
        <v>25</v>
      </c>
      <c r="N8345" s="3" t="s">
        <v>8146</v>
      </c>
      <c r="O8345" s="3" t="s">
        <v>95</v>
      </c>
      <c r="P8345" s="4">
        <v>23458.0</v>
      </c>
      <c r="Q8345" s="3" t="s">
        <v>169</v>
      </c>
      <c r="S8345" s="3" t="s">
        <v>34</v>
      </c>
    </row>
    <row r="8346">
      <c r="A8346" s="2">
        <v>42318.714895833335</v>
      </c>
      <c r="B8346" s="3">
        <v>24.0</v>
      </c>
      <c r="C8346" s="3" t="s">
        <v>7939</v>
      </c>
      <c r="D8346" s="3">
        <v>45.0</v>
      </c>
      <c r="E8346" s="3" t="s">
        <v>7993</v>
      </c>
      <c r="F8346" s="3">
        <v>4.0</v>
      </c>
      <c r="G8346" s="3">
        <v>6.0</v>
      </c>
      <c r="H8346" s="3" t="s">
        <v>672</v>
      </c>
      <c r="I8346" s="3" t="s">
        <v>673</v>
      </c>
      <c r="J8346" s="3" t="s">
        <v>674</v>
      </c>
      <c r="K8346" s="3" t="s">
        <v>24</v>
      </c>
      <c r="L8346" s="3">
        <v>9.0</v>
      </c>
      <c r="M8346" s="3" t="s">
        <v>30</v>
      </c>
      <c r="N8346" s="3" t="s">
        <v>8178</v>
      </c>
      <c r="O8346" s="3" t="s">
        <v>734</v>
      </c>
      <c r="P8346" s="4">
        <v>17354.0</v>
      </c>
      <c r="Q8346" s="3" t="s">
        <v>49</v>
      </c>
      <c r="S8346" s="3" t="s">
        <v>34</v>
      </c>
    </row>
    <row r="8347">
      <c r="A8347" s="2">
        <v>42318.714895833335</v>
      </c>
      <c r="B8347" s="3">
        <v>24.0</v>
      </c>
      <c r="C8347" s="3" t="s">
        <v>7939</v>
      </c>
      <c r="D8347" s="3">
        <v>45.0</v>
      </c>
      <c r="E8347" s="3" t="s">
        <v>7993</v>
      </c>
      <c r="F8347" s="3">
        <v>4.0</v>
      </c>
      <c r="G8347" s="3">
        <v>6.0</v>
      </c>
      <c r="H8347" s="3" t="s">
        <v>672</v>
      </c>
      <c r="I8347" s="3" t="s">
        <v>673</v>
      </c>
      <c r="J8347" s="3" t="s">
        <v>674</v>
      </c>
      <c r="K8347" s="3" t="s">
        <v>24</v>
      </c>
      <c r="L8347" s="3">
        <v>10.0</v>
      </c>
      <c r="M8347" s="3" t="s">
        <v>25</v>
      </c>
      <c r="N8347" s="3" t="s">
        <v>8179</v>
      </c>
      <c r="O8347" s="3" t="s">
        <v>109</v>
      </c>
      <c r="P8347" s="4">
        <v>17552.0</v>
      </c>
      <c r="Q8347" s="3" t="s">
        <v>105</v>
      </c>
      <c r="S8347" s="3" t="s">
        <v>34</v>
      </c>
    </row>
    <row r="8348">
      <c r="A8348" s="2">
        <v>42318.714895833335</v>
      </c>
      <c r="B8348" s="3">
        <v>24.0</v>
      </c>
      <c r="C8348" s="3" t="s">
        <v>7939</v>
      </c>
      <c r="D8348" s="3">
        <v>45.0</v>
      </c>
      <c r="E8348" s="3" t="s">
        <v>7993</v>
      </c>
      <c r="F8348" s="3">
        <v>4.0</v>
      </c>
      <c r="G8348" s="3">
        <v>6.0</v>
      </c>
      <c r="H8348" s="3" t="s">
        <v>672</v>
      </c>
      <c r="I8348" s="3" t="s">
        <v>673</v>
      </c>
      <c r="J8348" s="3" t="s">
        <v>674</v>
      </c>
      <c r="K8348" s="3" t="s">
        <v>24</v>
      </c>
      <c r="L8348" s="3">
        <v>11.0</v>
      </c>
      <c r="M8348" s="3" t="s">
        <v>30</v>
      </c>
      <c r="N8348" s="3" t="s">
        <v>8180</v>
      </c>
      <c r="O8348" s="3" t="s">
        <v>102</v>
      </c>
      <c r="P8348" s="4">
        <v>20285.0</v>
      </c>
      <c r="Q8348" s="3" t="s">
        <v>228</v>
      </c>
      <c r="S8348" s="3" t="s">
        <v>34</v>
      </c>
    </row>
    <row r="8349">
      <c r="A8349" s="2">
        <v>42318.714895833335</v>
      </c>
      <c r="B8349" s="3">
        <v>24.0</v>
      </c>
      <c r="C8349" s="3" t="s">
        <v>7939</v>
      </c>
      <c r="D8349" s="3">
        <v>45.0</v>
      </c>
      <c r="E8349" s="3" t="s">
        <v>7993</v>
      </c>
      <c r="F8349" s="3">
        <v>4.0</v>
      </c>
      <c r="G8349" s="3">
        <v>6.0</v>
      </c>
      <c r="H8349" s="3" t="s">
        <v>672</v>
      </c>
      <c r="I8349" s="3" t="s">
        <v>673</v>
      </c>
      <c r="J8349" s="3" t="s">
        <v>674</v>
      </c>
      <c r="K8349" s="3" t="s">
        <v>24</v>
      </c>
      <c r="L8349" s="3">
        <v>12.0</v>
      </c>
      <c r="M8349" s="3" t="s">
        <v>25</v>
      </c>
      <c r="N8349" s="3" t="s">
        <v>8181</v>
      </c>
      <c r="O8349" s="3" t="s">
        <v>305</v>
      </c>
      <c r="P8349" s="4">
        <v>22868.0</v>
      </c>
      <c r="Q8349" s="3" t="s">
        <v>372</v>
      </c>
      <c r="S8349" s="3" t="s">
        <v>34</v>
      </c>
    </row>
    <row r="8350">
      <c r="A8350" s="2">
        <v>42318.714895833335</v>
      </c>
      <c r="B8350" s="3">
        <v>24.0</v>
      </c>
      <c r="C8350" s="3" t="s">
        <v>7939</v>
      </c>
      <c r="D8350" s="3">
        <v>45.0</v>
      </c>
      <c r="E8350" s="3" t="s">
        <v>7993</v>
      </c>
      <c r="F8350" s="3">
        <v>4.0</v>
      </c>
      <c r="G8350" s="3">
        <v>6.0</v>
      </c>
      <c r="H8350" s="3" t="s">
        <v>672</v>
      </c>
      <c r="I8350" s="3" t="s">
        <v>673</v>
      </c>
      <c r="J8350" s="3" t="s">
        <v>674</v>
      </c>
      <c r="K8350" s="3" t="s">
        <v>24</v>
      </c>
      <c r="L8350" s="3">
        <v>13.0</v>
      </c>
      <c r="M8350" s="3" t="s">
        <v>30</v>
      </c>
      <c r="N8350" s="3" t="s">
        <v>8182</v>
      </c>
      <c r="O8350" s="3" t="s">
        <v>803</v>
      </c>
      <c r="P8350" s="4">
        <v>15879.0</v>
      </c>
      <c r="Q8350" s="3" t="s">
        <v>49</v>
      </c>
      <c r="S8350" s="3" t="s">
        <v>34</v>
      </c>
    </row>
    <row r="8351">
      <c r="A8351" s="2">
        <v>42318.714895833335</v>
      </c>
      <c r="B8351" s="3">
        <v>24.0</v>
      </c>
      <c r="C8351" s="3" t="s">
        <v>7939</v>
      </c>
      <c r="D8351" s="3">
        <v>45.0</v>
      </c>
      <c r="E8351" s="3" t="s">
        <v>7993</v>
      </c>
      <c r="F8351" s="3">
        <v>4.0</v>
      </c>
      <c r="G8351" s="3">
        <v>6.0</v>
      </c>
      <c r="H8351" s="3" t="s">
        <v>672</v>
      </c>
      <c r="I8351" s="3" t="s">
        <v>673</v>
      </c>
      <c r="J8351" s="3" t="s">
        <v>674</v>
      </c>
      <c r="K8351" s="3" t="s">
        <v>24</v>
      </c>
      <c r="L8351" s="3">
        <v>14.0</v>
      </c>
      <c r="M8351" s="3" t="s">
        <v>25</v>
      </c>
      <c r="N8351" s="3" t="s">
        <v>8183</v>
      </c>
      <c r="O8351" s="3" t="s">
        <v>2486</v>
      </c>
      <c r="P8351" s="4">
        <v>34832.0</v>
      </c>
      <c r="Q8351" s="3" t="s">
        <v>191</v>
      </c>
      <c r="S8351" s="3" t="s">
        <v>34</v>
      </c>
    </row>
    <row r="8352">
      <c r="A8352" s="2">
        <v>42318.714895833335</v>
      </c>
      <c r="B8352" s="3">
        <v>24.0</v>
      </c>
      <c r="C8352" s="3" t="s">
        <v>7939</v>
      </c>
      <c r="D8352" s="3">
        <v>45.0</v>
      </c>
      <c r="E8352" s="3" t="s">
        <v>7993</v>
      </c>
      <c r="F8352" s="3">
        <v>4.0</v>
      </c>
      <c r="G8352" s="3">
        <v>6.0</v>
      </c>
      <c r="H8352" s="3" t="s">
        <v>672</v>
      </c>
      <c r="I8352" s="3" t="s">
        <v>673</v>
      </c>
      <c r="J8352" s="3" t="s">
        <v>674</v>
      </c>
      <c r="K8352" s="3" t="s">
        <v>24</v>
      </c>
      <c r="L8352" s="3">
        <v>15.0</v>
      </c>
      <c r="M8352" s="3" t="s">
        <v>30</v>
      </c>
      <c r="N8352" s="3" t="s">
        <v>8184</v>
      </c>
      <c r="O8352" s="3" t="s">
        <v>1356</v>
      </c>
      <c r="P8352" s="4">
        <v>16976.0</v>
      </c>
      <c r="Q8352" s="3" t="s">
        <v>105</v>
      </c>
      <c r="S8352" s="3" t="s">
        <v>34</v>
      </c>
    </row>
    <row r="8353">
      <c r="A8353" s="2">
        <v>42318.714895833335</v>
      </c>
      <c r="B8353" s="3">
        <v>24.0</v>
      </c>
      <c r="C8353" s="3" t="s">
        <v>7939</v>
      </c>
      <c r="D8353" s="3">
        <v>45.0</v>
      </c>
      <c r="E8353" s="3" t="s">
        <v>7993</v>
      </c>
      <c r="F8353" s="3">
        <v>4.0</v>
      </c>
      <c r="G8353" s="3">
        <v>6.0</v>
      </c>
      <c r="H8353" s="3" t="s">
        <v>672</v>
      </c>
      <c r="I8353" s="3" t="s">
        <v>673</v>
      </c>
      <c r="J8353" s="3" t="s">
        <v>674</v>
      </c>
      <c r="K8353" s="3" t="s">
        <v>24</v>
      </c>
      <c r="L8353" s="3">
        <v>16.0</v>
      </c>
      <c r="M8353" s="3" t="s">
        <v>25</v>
      </c>
      <c r="N8353" s="3" t="s">
        <v>8185</v>
      </c>
      <c r="O8353" s="3" t="s">
        <v>417</v>
      </c>
      <c r="P8353" s="4">
        <v>19089.0</v>
      </c>
      <c r="Q8353" s="3" t="s">
        <v>49</v>
      </c>
      <c r="S8353" s="3" t="s">
        <v>34</v>
      </c>
    </row>
    <row r="8354">
      <c r="A8354" s="2">
        <v>42318.714895833335</v>
      </c>
      <c r="B8354" s="3">
        <v>24.0</v>
      </c>
      <c r="C8354" s="3" t="s">
        <v>7939</v>
      </c>
      <c r="D8354" s="3">
        <v>45.0</v>
      </c>
      <c r="E8354" s="3" t="s">
        <v>7993</v>
      </c>
      <c r="F8354" s="3">
        <v>4.0</v>
      </c>
      <c r="G8354" s="3">
        <v>6.0</v>
      </c>
      <c r="H8354" s="3" t="s">
        <v>672</v>
      </c>
      <c r="I8354" s="3" t="s">
        <v>673</v>
      </c>
      <c r="J8354" s="3" t="s">
        <v>674</v>
      </c>
      <c r="K8354" s="3" t="s">
        <v>24</v>
      </c>
      <c r="L8354" s="3">
        <v>17.0</v>
      </c>
      <c r="M8354" s="3" t="s">
        <v>30</v>
      </c>
      <c r="N8354" s="3" t="s">
        <v>8186</v>
      </c>
      <c r="O8354" s="3" t="s">
        <v>375</v>
      </c>
      <c r="P8354" s="4">
        <v>19199.0</v>
      </c>
      <c r="Q8354" s="3" t="s">
        <v>49</v>
      </c>
      <c r="S8354" s="3" t="s">
        <v>34</v>
      </c>
    </row>
    <row r="8355">
      <c r="A8355" s="2">
        <v>42318.714895833335</v>
      </c>
      <c r="B8355" s="3">
        <v>24.0</v>
      </c>
      <c r="C8355" s="3" t="s">
        <v>7939</v>
      </c>
      <c r="D8355" s="3">
        <v>45.0</v>
      </c>
      <c r="E8355" s="3" t="s">
        <v>7993</v>
      </c>
      <c r="F8355" s="3">
        <v>4.0</v>
      </c>
      <c r="G8355" s="3">
        <v>6.0</v>
      </c>
      <c r="H8355" s="3" t="s">
        <v>672</v>
      </c>
      <c r="I8355" s="3" t="s">
        <v>673</v>
      </c>
      <c r="J8355" s="3" t="s">
        <v>674</v>
      </c>
      <c r="K8355" s="3" t="s">
        <v>24</v>
      </c>
      <c r="L8355" s="3">
        <v>18.0</v>
      </c>
      <c r="M8355" s="3" t="s">
        <v>25</v>
      </c>
      <c r="N8355" s="3" t="s">
        <v>8187</v>
      </c>
      <c r="O8355" s="3" t="s">
        <v>530</v>
      </c>
      <c r="P8355" s="4">
        <v>22391.0</v>
      </c>
      <c r="Q8355" s="3" t="s">
        <v>189</v>
      </c>
      <c r="S8355" s="3" t="s">
        <v>34</v>
      </c>
    </row>
    <row r="8356">
      <c r="A8356" s="2">
        <v>42318.714895833335</v>
      </c>
      <c r="B8356" s="3">
        <v>24.0</v>
      </c>
      <c r="C8356" s="3" t="s">
        <v>7939</v>
      </c>
      <c r="D8356" s="3">
        <v>45.0</v>
      </c>
      <c r="E8356" s="3" t="s">
        <v>7993</v>
      </c>
      <c r="F8356" s="3">
        <v>4.0</v>
      </c>
      <c r="G8356" s="3">
        <v>6.0</v>
      </c>
      <c r="H8356" s="3" t="s">
        <v>672</v>
      </c>
      <c r="I8356" s="3" t="s">
        <v>673</v>
      </c>
      <c r="J8356" s="3" t="s">
        <v>674</v>
      </c>
      <c r="K8356" s="3" t="s">
        <v>24</v>
      </c>
      <c r="L8356" s="3">
        <v>19.0</v>
      </c>
      <c r="M8356" s="3" t="s">
        <v>30</v>
      </c>
      <c r="N8356" s="3" t="s">
        <v>8188</v>
      </c>
      <c r="O8356" s="3" t="s">
        <v>215</v>
      </c>
      <c r="P8356" s="4">
        <v>23627.0</v>
      </c>
      <c r="Q8356" s="3" t="s">
        <v>40</v>
      </c>
      <c r="S8356" s="3" t="s">
        <v>34</v>
      </c>
    </row>
    <row r="8357">
      <c r="A8357" s="2">
        <v>42318.714895833335</v>
      </c>
      <c r="B8357" s="3">
        <v>24.0</v>
      </c>
      <c r="C8357" s="3" t="s">
        <v>7939</v>
      </c>
      <c r="D8357" s="3">
        <v>45.0</v>
      </c>
      <c r="E8357" s="3" t="s">
        <v>7993</v>
      </c>
      <c r="F8357" s="3">
        <v>4.0</v>
      </c>
      <c r="G8357" s="3">
        <v>6.0</v>
      </c>
      <c r="H8357" s="3" t="s">
        <v>672</v>
      </c>
      <c r="I8357" s="3" t="s">
        <v>673</v>
      </c>
      <c r="J8357" s="3" t="s">
        <v>674</v>
      </c>
      <c r="K8357" s="3" t="s">
        <v>24</v>
      </c>
      <c r="L8357" s="3">
        <v>20.0</v>
      </c>
      <c r="M8357" s="3" t="s">
        <v>25</v>
      </c>
      <c r="N8357" s="3" t="s">
        <v>8189</v>
      </c>
      <c r="O8357" s="3" t="s">
        <v>127</v>
      </c>
      <c r="P8357" s="4">
        <v>17870.0</v>
      </c>
      <c r="Q8357" s="3" t="s">
        <v>49</v>
      </c>
      <c r="S8357" s="3" t="s">
        <v>34</v>
      </c>
    </row>
    <row r="8358">
      <c r="A8358" s="2">
        <v>42318.714895833335</v>
      </c>
      <c r="B8358" s="3">
        <v>24.0</v>
      </c>
      <c r="C8358" s="3" t="s">
        <v>7939</v>
      </c>
      <c r="D8358" s="3">
        <v>45.0</v>
      </c>
      <c r="E8358" s="3" t="s">
        <v>7993</v>
      </c>
      <c r="F8358" s="3">
        <v>4.0</v>
      </c>
      <c r="G8358" s="3">
        <v>6.0</v>
      </c>
      <c r="H8358" s="3" t="s">
        <v>672</v>
      </c>
      <c r="I8358" s="3" t="s">
        <v>673</v>
      </c>
      <c r="J8358" s="3" t="s">
        <v>674</v>
      </c>
      <c r="K8358" s="3" t="s">
        <v>24</v>
      </c>
      <c r="L8358" s="3">
        <v>21.0</v>
      </c>
      <c r="M8358" s="3" t="s">
        <v>30</v>
      </c>
      <c r="N8358" s="3" t="s">
        <v>8190</v>
      </c>
      <c r="O8358" s="3" t="s">
        <v>329</v>
      </c>
      <c r="P8358" s="4">
        <v>21395.0</v>
      </c>
      <c r="Q8358" s="3" t="s">
        <v>72</v>
      </c>
      <c r="S8358" s="3" t="s">
        <v>34</v>
      </c>
    </row>
    <row r="8359">
      <c r="A8359" s="2">
        <v>42318.714895833335</v>
      </c>
      <c r="B8359" s="3">
        <v>24.0</v>
      </c>
      <c r="C8359" s="3" t="s">
        <v>7939</v>
      </c>
      <c r="D8359" s="3">
        <v>45.0</v>
      </c>
      <c r="E8359" s="3" t="s">
        <v>7993</v>
      </c>
      <c r="F8359" s="3">
        <v>4.0</v>
      </c>
      <c r="G8359" s="3">
        <v>6.0</v>
      </c>
      <c r="H8359" s="3" t="s">
        <v>672</v>
      </c>
      <c r="I8359" s="3" t="s">
        <v>673</v>
      </c>
      <c r="J8359" s="3" t="s">
        <v>674</v>
      </c>
      <c r="K8359" s="3" t="s">
        <v>24</v>
      </c>
      <c r="L8359" s="3">
        <v>22.0</v>
      </c>
      <c r="M8359" s="3" t="s">
        <v>25</v>
      </c>
      <c r="N8359" s="3" t="s">
        <v>8191</v>
      </c>
      <c r="O8359" s="3" t="s">
        <v>91</v>
      </c>
      <c r="P8359" s="4">
        <v>21911.0</v>
      </c>
      <c r="Q8359" s="3" t="s">
        <v>40</v>
      </c>
      <c r="S8359" s="3" t="s">
        <v>34</v>
      </c>
    </row>
    <row r="8360">
      <c r="A8360" s="2">
        <v>42318.714895833335</v>
      </c>
      <c r="B8360" s="3">
        <v>24.0</v>
      </c>
      <c r="C8360" s="3" t="s">
        <v>7939</v>
      </c>
      <c r="D8360" s="3">
        <v>18.0</v>
      </c>
      <c r="E8360" s="3" t="s">
        <v>7940</v>
      </c>
      <c r="F8360" s="3">
        <v>5.0</v>
      </c>
      <c r="G8360" s="3">
        <v>7.0</v>
      </c>
      <c r="H8360" s="3" t="s">
        <v>8192</v>
      </c>
      <c r="I8360" s="3" t="s">
        <v>8193</v>
      </c>
      <c r="J8360" s="3" t="s">
        <v>2015</v>
      </c>
      <c r="K8360" s="3" t="s">
        <v>24</v>
      </c>
      <c r="L8360" s="3">
        <v>1.0</v>
      </c>
      <c r="M8360" s="3" t="s">
        <v>30</v>
      </c>
      <c r="N8360" s="3" t="s">
        <v>8194</v>
      </c>
      <c r="O8360" s="3" t="s">
        <v>452</v>
      </c>
      <c r="P8360" s="4">
        <v>24384.0</v>
      </c>
      <c r="Q8360" s="3" t="s">
        <v>110</v>
      </c>
      <c r="S8360" s="3" t="s">
        <v>29</v>
      </c>
    </row>
    <row r="8361">
      <c r="A8361" s="2">
        <v>42318.714895833335</v>
      </c>
      <c r="B8361" s="3">
        <v>24.0</v>
      </c>
      <c r="C8361" s="3" t="s">
        <v>7939</v>
      </c>
      <c r="D8361" s="3">
        <v>18.0</v>
      </c>
      <c r="E8361" s="3" t="s">
        <v>7940</v>
      </c>
      <c r="F8361" s="3">
        <v>5.0</v>
      </c>
      <c r="G8361" s="3">
        <v>7.0</v>
      </c>
      <c r="H8361" s="3" t="s">
        <v>8192</v>
      </c>
      <c r="I8361" s="3" t="s">
        <v>8193</v>
      </c>
      <c r="J8361" s="3" t="s">
        <v>2015</v>
      </c>
      <c r="K8361" s="3" t="s">
        <v>24</v>
      </c>
      <c r="L8361" s="3">
        <v>2.0</v>
      </c>
      <c r="M8361" s="3" t="s">
        <v>25</v>
      </c>
      <c r="N8361" s="3" t="s">
        <v>8195</v>
      </c>
      <c r="O8361" s="3" t="s">
        <v>1311</v>
      </c>
      <c r="P8361" s="4">
        <v>19266.0</v>
      </c>
      <c r="Q8361" s="3" t="s">
        <v>740</v>
      </c>
      <c r="S8361" s="3" t="s">
        <v>34</v>
      </c>
    </row>
    <row r="8362">
      <c r="A8362" s="2">
        <v>42318.714895833335</v>
      </c>
      <c r="B8362" s="3">
        <v>24.0</v>
      </c>
      <c r="C8362" s="3" t="s">
        <v>7939</v>
      </c>
      <c r="D8362" s="3">
        <v>18.0</v>
      </c>
      <c r="E8362" s="3" t="s">
        <v>7940</v>
      </c>
      <c r="F8362" s="3">
        <v>5.0</v>
      </c>
      <c r="G8362" s="3">
        <v>7.0</v>
      </c>
      <c r="H8362" s="3" t="s">
        <v>8192</v>
      </c>
      <c r="I8362" s="3" t="s">
        <v>8193</v>
      </c>
      <c r="J8362" s="3" t="s">
        <v>2015</v>
      </c>
      <c r="K8362" s="3" t="s">
        <v>24</v>
      </c>
      <c r="L8362" s="3">
        <v>3.0</v>
      </c>
      <c r="M8362" s="3" t="s">
        <v>30</v>
      </c>
      <c r="N8362" s="3" t="s">
        <v>8196</v>
      </c>
      <c r="O8362" s="3" t="s">
        <v>139</v>
      </c>
      <c r="P8362" s="4">
        <v>22544.0</v>
      </c>
      <c r="Q8362" s="3" t="s">
        <v>132</v>
      </c>
      <c r="S8362" s="3" t="s">
        <v>34</v>
      </c>
    </row>
    <row r="8363">
      <c r="A8363" s="2">
        <v>42318.714895833335</v>
      </c>
      <c r="B8363" s="3">
        <v>24.0</v>
      </c>
      <c r="C8363" s="3" t="s">
        <v>7939</v>
      </c>
      <c r="D8363" s="3">
        <v>18.0</v>
      </c>
      <c r="E8363" s="3" t="s">
        <v>7940</v>
      </c>
      <c r="F8363" s="3">
        <v>5.0</v>
      </c>
      <c r="G8363" s="3">
        <v>7.0</v>
      </c>
      <c r="H8363" s="3" t="s">
        <v>8192</v>
      </c>
      <c r="I8363" s="3" t="s">
        <v>8193</v>
      </c>
      <c r="J8363" s="3" t="s">
        <v>2015</v>
      </c>
      <c r="K8363" s="3" t="s">
        <v>24</v>
      </c>
      <c r="L8363" s="3">
        <v>4.0</v>
      </c>
      <c r="M8363" s="3" t="s">
        <v>25</v>
      </c>
      <c r="N8363" s="3" t="s">
        <v>8197</v>
      </c>
      <c r="O8363" s="3" t="s">
        <v>401</v>
      </c>
      <c r="P8363" s="4">
        <v>24043.0</v>
      </c>
      <c r="Q8363" s="3" t="s">
        <v>72</v>
      </c>
      <c r="S8363" s="3" t="s">
        <v>34</v>
      </c>
    </row>
    <row r="8364">
      <c r="A8364" s="2">
        <v>42318.714895833335</v>
      </c>
      <c r="B8364" s="3">
        <v>24.0</v>
      </c>
      <c r="C8364" s="3" t="s">
        <v>7939</v>
      </c>
      <c r="D8364" s="3">
        <v>18.0</v>
      </c>
      <c r="E8364" s="3" t="s">
        <v>7940</v>
      </c>
      <c r="F8364" s="3">
        <v>5.0</v>
      </c>
      <c r="G8364" s="3">
        <v>7.0</v>
      </c>
      <c r="H8364" s="3" t="s">
        <v>8192</v>
      </c>
      <c r="I8364" s="3" t="s">
        <v>8193</v>
      </c>
      <c r="J8364" s="3" t="s">
        <v>2015</v>
      </c>
      <c r="K8364" s="3" t="s">
        <v>24</v>
      </c>
      <c r="L8364" s="3">
        <v>5.0</v>
      </c>
      <c r="M8364" s="3" t="s">
        <v>30</v>
      </c>
      <c r="N8364" s="3" t="s">
        <v>8198</v>
      </c>
      <c r="O8364" s="3" t="s">
        <v>364</v>
      </c>
      <c r="P8364" s="4">
        <v>22642.0</v>
      </c>
      <c r="Q8364" s="3" t="s">
        <v>60</v>
      </c>
      <c r="S8364" s="3" t="s">
        <v>34</v>
      </c>
    </row>
    <row r="8365">
      <c r="A8365" s="2">
        <v>42318.714895833335</v>
      </c>
      <c r="B8365" s="3">
        <v>24.0</v>
      </c>
      <c r="C8365" s="3" t="s">
        <v>7939</v>
      </c>
      <c r="D8365" s="3">
        <v>18.0</v>
      </c>
      <c r="E8365" s="3" t="s">
        <v>7940</v>
      </c>
      <c r="F8365" s="3">
        <v>5.0</v>
      </c>
      <c r="G8365" s="3">
        <v>7.0</v>
      </c>
      <c r="H8365" s="3" t="s">
        <v>8192</v>
      </c>
      <c r="I8365" s="3" t="s">
        <v>8193</v>
      </c>
      <c r="J8365" s="3" t="s">
        <v>2015</v>
      </c>
      <c r="K8365" s="3" t="s">
        <v>24</v>
      </c>
      <c r="L8365" s="3">
        <v>6.0</v>
      </c>
      <c r="M8365" s="3" t="s">
        <v>25</v>
      </c>
      <c r="N8365" s="3" t="s">
        <v>8199</v>
      </c>
      <c r="O8365" s="3" t="s">
        <v>359</v>
      </c>
      <c r="P8365" s="4">
        <v>26585.0</v>
      </c>
      <c r="Q8365" s="3" t="s">
        <v>72</v>
      </c>
      <c r="S8365" s="3" t="s">
        <v>34</v>
      </c>
    </row>
    <row r="8366">
      <c r="A8366" s="2">
        <v>42318.714895833335</v>
      </c>
      <c r="B8366" s="3">
        <v>24.0</v>
      </c>
      <c r="C8366" s="3" t="s">
        <v>7939</v>
      </c>
      <c r="D8366" s="3">
        <v>18.0</v>
      </c>
      <c r="E8366" s="3" t="s">
        <v>7940</v>
      </c>
      <c r="F8366" s="3">
        <v>5.0</v>
      </c>
      <c r="G8366" s="3">
        <v>7.0</v>
      </c>
      <c r="H8366" s="3" t="s">
        <v>8192</v>
      </c>
      <c r="I8366" s="3" t="s">
        <v>8193</v>
      </c>
      <c r="J8366" s="3" t="s">
        <v>2015</v>
      </c>
      <c r="K8366" s="3" t="s">
        <v>24</v>
      </c>
      <c r="L8366" s="3">
        <v>7.0</v>
      </c>
      <c r="M8366" s="3" t="s">
        <v>30</v>
      </c>
      <c r="N8366" s="3" t="s">
        <v>6405</v>
      </c>
      <c r="O8366" s="3" t="s">
        <v>3843</v>
      </c>
      <c r="P8366" s="4">
        <v>25842.0</v>
      </c>
      <c r="Q8366" s="3" t="s">
        <v>228</v>
      </c>
      <c r="S8366" s="3" t="s">
        <v>34</v>
      </c>
    </row>
    <row r="8367">
      <c r="A8367" s="2">
        <v>42318.714895833335</v>
      </c>
      <c r="B8367" s="3">
        <v>24.0</v>
      </c>
      <c r="C8367" s="3" t="s">
        <v>7939</v>
      </c>
      <c r="D8367" s="3">
        <v>18.0</v>
      </c>
      <c r="E8367" s="3" t="s">
        <v>7940</v>
      </c>
      <c r="F8367" s="3">
        <v>5.0</v>
      </c>
      <c r="G8367" s="3">
        <v>7.0</v>
      </c>
      <c r="H8367" s="3" t="s">
        <v>8192</v>
      </c>
      <c r="I8367" s="3" t="s">
        <v>8193</v>
      </c>
      <c r="J8367" s="3" t="s">
        <v>2015</v>
      </c>
      <c r="K8367" s="3" t="s">
        <v>24</v>
      </c>
      <c r="L8367" s="3">
        <v>8.0</v>
      </c>
      <c r="M8367" s="3" t="s">
        <v>25</v>
      </c>
      <c r="N8367" s="3" t="s">
        <v>8200</v>
      </c>
      <c r="O8367" s="3" t="s">
        <v>492</v>
      </c>
      <c r="P8367" s="4">
        <v>22737.0</v>
      </c>
      <c r="Q8367" s="3" t="s">
        <v>132</v>
      </c>
      <c r="S8367" s="3" t="s">
        <v>34</v>
      </c>
    </row>
    <row r="8368">
      <c r="A8368" s="2">
        <v>42318.714895833335</v>
      </c>
      <c r="B8368" s="3">
        <v>24.0</v>
      </c>
      <c r="C8368" s="3" t="s">
        <v>7939</v>
      </c>
      <c r="D8368" s="3">
        <v>18.0</v>
      </c>
      <c r="E8368" s="3" t="s">
        <v>7940</v>
      </c>
      <c r="F8368" s="3">
        <v>5.0</v>
      </c>
      <c r="G8368" s="3">
        <v>7.0</v>
      </c>
      <c r="H8368" s="3" t="s">
        <v>8192</v>
      </c>
      <c r="I8368" s="3" t="s">
        <v>8193</v>
      </c>
      <c r="J8368" s="3" t="s">
        <v>2015</v>
      </c>
      <c r="K8368" s="3" t="s">
        <v>24</v>
      </c>
      <c r="L8368" s="3">
        <v>9.0</v>
      </c>
      <c r="M8368" s="3" t="s">
        <v>30</v>
      </c>
      <c r="N8368" s="3" t="s">
        <v>3936</v>
      </c>
      <c r="O8368" s="3" t="s">
        <v>746</v>
      </c>
      <c r="P8368" s="4">
        <v>30019.0</v>
      </c>
      <c r="Q8368" s="3" t="s">
        <v>189</v>
      </c>
      <c r="S8368" s="3" t="s">
        <v>34</v>
      </c>
    </row>
    <row r="8369">
      <c r="A8369" s="2">
        <v>42318.714895833335</v>
      </c>
      <c r="B8369" s="3">
        <v>24.0</v>
      </c>
      <c r="C8369" s="3" t="s">
        <v>7939</v>
      </c>
      <c r="D8369" s="3">
        <v>18.0</v>
      </c>
      <c r="E8369" s="3" t="s">
        <v>7940</v>
      </c>
      <c r="F8369" s="3">
        <v>5.0</v>
      </c>
      <c r="G8369" s="3">
        <v>7.0</v>
      </c>
      <c r="H8369" s="3" t="s">
        <v>8192</v>
      </c>
      <c r="I8369" s="3" t="s">
        <v>8193</v>
      </c>
      <c r="J8369" s="3" t="s">
        <v>2015</v>
      </c>
      <c r="K8369" s="3" t="s">
        <v>24</v>
      </c>
      <c r="L8369" s="3">
        <v>10.0</v>
      </c>
      <c r="M8369" s="3" t="s">
        <v>25</v>
      </c>
      <c r="N8369" s="3" t="s">
        <v>8201</v>
      </c>
      <c r="O8369" s="3" t="s">
        <v>251</v>
      </c>
      <c r="P8369" s="4">
        <v>26517.0</v>
      </c>
      <c r="Q8369" s="3" t="s">
        <v>216</v>
      </c>
      <c r="S8369" s="3" t="s">
        <v>34</v>
      </c>
    </row>
    <row r="8370">
      <c r="A8370" s="2">
        <v>42318.714895833335</v>
      </c>
      <c r="B8370" s="3">
        <v>24.0</v>
      </c>
      <c r="C8370" s="3" t="s">
        <v>7939</v>
      </c>
      <c r="D8370" s="3">
        <v>18.0</v>
      </c>
      <c r="E8370" s="3" t="s">
        <v>7940</v>
      </c>
      <c r="F8370" s="3">
        <v>5.0</v>
      </c>
      <c r="G8370" s="3">
        <v>7.0</v>
      </c>
      <c r="H8370" s="3" t="s">
        <v>8192</v>
      </c>
      <c r="I8370" s="3" t="s">
        <v>8193</v>
      </c>
      <c r="J8370" s="3" t="s">
        <v>2015</v>
      </c>
      <c r="K8370" s="3" t="s">
        <v>24</v>
      </c>
      <c r="L8370" s="3">
        <v>11.0</v>
      </c>
      <c r="M8370" s="3" t="s">
        <v>30</v>
      </c>
      <c r="N8370" s="3" t="s">
        <v>8202</v>
      </c>
      <c r="O8370" s="3" t="s">
        <v>1099</v>
      </c>
      <c r="P8370" s="4">
        <v>22616.0</v>
      </c>
      <c r="Q8370" s="3" t="s">
        <v>40</v>
      </c>
      <c r="S8370" s="3" t="s">
        <v>34</v>
      </c>
    </row>
    <row r="8371">
      <c r="A8371" s="2">
        <v>42318.714895833335</v>
      </c>
      <c r="B8371" s="3">
        <v>24.0</v>
      </c>
      <c r="C8371" s="3" t="s">
        <v>7939</v>
      </c>
      <c r="D8371" s="3">
        <v>28.0</v>
      </c>
      <c r="E8371" s="3" t="s">
        <v>7950</v>
      </c>
      <c r="F8371" s="3">
        <v>5.0</v>
      </c>
      <c r="G8371" s="3">
        <v>7.0</v>
      </c>
      <c r="H8371" s="3" t="s">
        <v>8192</v>
      </c>
      <c r="I8371" s="3" t="s">
        <v>8193</v>
      </c>
      <c r="J8371" s="3" t="s">
        <v>2015</v>
      </c>
      <c r="K8371" s="3" t="s">
        <v>272</v>
      </c>
      <c r="L8371" s="3">
        <v>1.0</v>
      </c>
      <c r="M8371" s="3" t="s">
        <v>25</v>
      </c>
      <c r="N8371" s="3" t="s">
        <v>5412</v>
      </c>
      <c r="O8371" s="3" t="s">
        <v>218</v>
      </c>
      <c r="P8371" s="4">
        <v>21219.0</v>
      </c>
      <c r="Q8371" s="3" t="s">
        <v>380</v>
      </c>
      <c r="R8371" s="3" t="s">
        <v>1030</v>
      </c>
      <c r="S8371" s="3" t="s">
        <v>34</v>
      </c>
    </row>
    <row r="8372">
      <c r="A8372" s="2">
        <v>42318.714895833335</v>
      </c>
      <c r="B8372" s="3">
        <v>24.0</v>
      </c>
      <c r="C8372" s="3" t="s">
        <v>7939</v>
      </c>
      <c r="D8372" s="3">
        <v>28.0</v>
      </c>
      <c r="E8372" s="3" t="s">
        <v>7950</v>
      </c>
      <c r="F8372" s="3">
        <v>5.0</v>
      </c>
      <c r="G8372" s="3">
        <v>7.0</v>
      </c>
      <c r="H8372" s="3" t="s">
        <v>8192</v>
      </c>
      <c r="I8372" s="3" t="s">
        <v>8193</v>
      </c>
      <c r="J8372" s="3" t="s">
        <v>2015</v>
      </c>
      <c r="K8372" s="3" t="s">
        <v>24</v>
      </c>
      <c r="L8372" s="3">
        <v>2.0</v>
      </c>
      <c r="M8372" s="3" t="s">
        <v>30</v>
      </c>
      <c r="N8372" s="3" t="s">
        <v>8203</v>
      </c>
      <c r="O8372" s="3" t="s">
        <v>375</v>
      </c>
      <c r="P8372" s="4">
        <v>22929.0</v>
      </c>
      <c r="Q8372" s="3" t="s">
        <v>72</v>
      </c>
      <c r="S8372" s="3" t="s">
        <v>34</v>
      </c>
    </row>
    <row r="8373">
      <c r="A8373" s="2">
        <v>42318.714895833335</v>
      </c>
      <c r="B8373" s="3">
        <v>24.0</v>
      </c>
      <c r="C8373" s="3" t="s">
        <v>7939</v>
      </c>
      <c r="D8373" s="3">
        <v>28.0</v>
      </c>
      <c r="E8373" s="3" t="s">
        <v>7950</v>
      </c>
      <c r="F8373" s="3">
        <v>5.0</v>
      </c>
      <c r="G8373" s="3">
        <v>7.0</v>
      </c>
      <c r="H8373" s="3" t="s">
        <v>8192</v>
      </c>
      <c r="I8373" s="3" t="s">
        <v>8193</v>
      </c>
      <c r="J8373" s="3" t="s">
        <v>2015</v>
      </c>
      <c r="K8373" s="3" t="s">
        <v>24</v>
      </c>
      <c r="L8373" s="3">
        <v>3.0</v>
      </c>
      <c r="M8373" s="3" t="s">
        <v>25</v>
      </c>
      <c r="N8373" s="3" t="s">
        <v>6184</v>
      </c>
      <c r="O8373" s="3" t="s">
        <v>127</v>
      </c>
      <c r="P8373" s="4">
        <v>19030.0</v>
      </c>
      <c r="Q8373" s="3" t="s">
        <v>117</v>
      </c>
      <c r="R8373" s="3" t="s">
        <v>1134</v>
      </c>
      <c r="S8373" s="3" t="s">
        <v>34</v>
      </c>
    </row>
    <row r="8374">
      <c r="A8374" s="2">
        <v>42318.714895833335</v>
      </c>
      <c r="B8374" s="3">
        <v>24.0</v>
      </c>
      <c r="C8374" s="3" t="s">
        <v>7939</v>
      </c>
      <c r="D8374" s="3">
        <v>28.0</v>
      </c>
      <c r="E8374" s="3" t="s">
        <v>7950</v>
      </c>
      <c r="F8374" s="3">
        <v>5.0</v>
      </c>
      <c r="G8374" s="3">
        <v>7.0</v>
      </c>
      <c r="H8374" s="3" t="s">
        <v>8192</v>
      </c>
      <c r="I8374" s="3" t="s">
        <v>8193</v>
      </c>
      <c r="J8374" s="3" t="s">
        <v>2015</v>
      </c>
      <c r="K8374" s="3" t="s">
        <v>24</v>
      </c>
      <c r="L8374" s="3">
        <v>4.0</v>
      </c>
      <c r="M8374" s="3" t="s">
        <v>30</v>
      </c>
      <c r="N8374" s="3" t="s">
        <v>289</v>
      </c>
      <c r="O8374" s="3" t="s">
        <v>1694</v>
      </c>
      <c r="P8374" s="4">
        <v>18743.0</v>
      </c>
      <c r="Q8374" s="3" t="s">
        <v>49</v>
      </c>
      <c r="S8374" s="3" t="s">
        <v>29</v>
      </c>
    </row>
    <row r="8375">
      <c r="A8375" s="2">
        <v>42318.714895833335</v>
      </c>
      <c r="B8375" s="3">
        <v>24.0</v>
      </c>
      <c r="C8375" s="3" t="s">
        <v>7939</v>
      </c>
      <c r="D8375" s="3">
        <v>28.0</v>
      </c>
      <c r="E8375" s="3" t="s">
        <v>7950</v>
      </c>
      <c r="F8375" s="3">
        <v>5.0</v>
      </c>
      <c r="G8375" s="3">
        <v>7.0</v>
      </c>
      <c r="H8375" s="3" t="s">
        <v>8192</v>
      </c>
      <c r="I8375" s="3" t="s">
        <v>8193</v>
      </c>
      <c r="J8375" s="3" t="s">
        <v>2015</v>
      </c>
      <c r="K8375" s="3" t="s">
        <v>24</v>
      </c>
      <c r="L8375" s="3">
        <v>5.0</v>
      </c>
      <c r="M8375" s="3" t="s">
        <v>25</v>
      </c>
      <c r="N8375" s="3" t="s">
        <v>1442</v>
      </c>
      <c r="O8375" s="3" t="s">
        <v>141</v>
      </c>
      <c r="P8375" s="4">
        <v>20946.0</v>
      </c>
      <c r="Q8375" s="3" t="s">
        <v>380</v>
      </c>
      <c r="S8375" s="3" t="s">
        <v>34</v>
      </c>
    </row>
    <row r="8376">
      <c r="A8376" s="2">
        <v>42318.714895833335</v>
      </c>
      <c r="B8376" s="3">
        <v>24.0</v>
      </c>
      <c r="C8376" s="3" t="s">
        <v>7939</v>
      </c>
      <c r="D8376" s="3">
        <v>28.0</v>
      </c>
      <c r="E8376" s="3" t="s">
        <v>7950</v>
      </c>
      <c r="F8376" s="3">
        <v>5.0</v>
      </c>
      <c r="G8376" s="3">
        <v>7.0</v>
      </c>
      <c r="H8376" s="3" t="s">
        <v>8192</v>
      </c>
      <c r="I8376" s="3" t="s">
        <v>8193</v>
      </c>
      <c r="J8376" s="3" t="s">
        <v>2015</v>
      </c>
      <c r="K8376" s="3" t="s">
        <v>24</v>
      </c>
      <c r="L8376" s="3">
        <v>6.0</v>
      </c>
      <c r="M8376" s="3" t="s">
        <v>30</v>
      </c>
      <c r="N8376" s="3" t="s">
        <v>8204</v>
      </c>
      <c r="O8376" s="3" t="s">
        <v>705</v>
      </c>
      <c r="P8376" s="4">
        <v>18773.0</v>
      </c>
      <c r="Q8376" s="3" t="s">
        <v>49</v>
      </c>
      <c r="S8376" s="3" t="s">
        <v>29</v>
      </c>
    </row>
    <row r="8377">
      <c r="A8377" s="2">
        <v>42318.714895833335</v>
      </c>
      <c r="B8377" s="3">
        <v>24.0</v>
      </c>
      <c r="C8377" s="3" t="s">
        <v>7939</v>
      </c>
      <c r="D8377" s="3">
        <v>28.0</v>
      </c>
      <c r="E8377" s="3" t="s">
        <v>7950</v>
      </c>
      <c r="F8377" s="3">
        <v>5.0</v>
      </c>
      <c r="G8377" s="3">
        <v>7.0</v>
      </c>
      <c r="H8377" s="3" t="s">
        <v>8192</v>
      </c>
      <c r="I8377" s="3" t="s">
        <v>8193</v>
      </c>
      <c r="J8377" s="3" t="s">
        <v>2015</v>
      </c>
      <c r="K8377" s="3" t="s">
        <v>24</v>
      </c>
      <c r="L8377" s="3">
        <v>7.0</v>
      </c>
      <c r="M8377" s="3" t="s">
        <v>25</v>
      </c>
      <c r="N8377" s="3" t="s">
        <v>8205</v>
      </c>
      <c r="O8377" s="3" t="s">
        <v>1234</v>
      </c>
      <c r="P8377" s="4">
        <v>19078.0</v>
      </c>
      <c r="Q8377" s="3" t="s">
        <v>33</v>
      </c>
      <c r="S8377" s="3" t="s">
        <v>34</v>
      </c>
    </row>
    <row r="8378">
      <c r="A8378" s="2">
        <v>42318.714895833335</v>
      </c>
      <c r="B8378" s="3">
        <v>24.0</v>
      </c>
      <c r="C8378" s="3" t="s">
        <v>7939</v>
      </c>
      <c r="D8378" s="3">
        <v>28.0</v>
      </c>
      <c r="E8378" s="3" t="s">
        <v>7950</v>
      </c>
      <c r="F8378" s="3">
        <v>5.0</v>
      </c>
      <c r="G8378" s="3">
        <v>7.0</v>
      </c>
      <c r="H8378" s="3" t="s">
        <v>8192</v>
      </c>
      <c r="I8378" s="3" t="s">
        <v>8193</v>
      </c>
      <c r="J8378" s="3" t="s">
        <v>2015</v>
      </c>
      <c r="K8378" s="3" t="s">
        <v>24</v>
      </c>
      <c r="L8378" s="3">
        <v>8.0</v>
      </c>
      <c r="M8378" s="3" t="s">
        <v>30</v>
      </c>
      <c r="N8378" s="3" t="s">
        <v>8206</v>
      </c>
      <c r="O8378" s="3" t="s">
        <v>1400</v>
      </c>
      <c r="P8378" s="4">
        <v>28320.0</v>
      </c>
      <c r="Q8378" s="3" t="s">
        <v>189</v>
      </c>
      <c r="S8378" s="3" t="s">
        <v>34</v>
      </c>
    </row>
    <row r="8379">
      <c r="A8379" s="2">
        <v>42318.714895833335</v>
      </c>
      <c r="B8379" s="3">
        <v>24.0</v>
      </c>
      <c r="C8379" s="3" t="s">
        <v>7939</v>
      </c>
      <c r="D8379" s="3">
        <v>28.0</v>
      </c>
      <c r="E8379" s="3" t="s">
        <v>7950</v>
      </c>
      <c r="F8379" s="3">
        <v>5.0</v>
      </c>
      <c r="G8379" s="3">
        <v>7.0</v>
      </c>
      <c r="H8379" s="3" t="s">
        <v>8192</v>
      </c>
      <c r="I8379" s="3" t="s">
        <v>8193</v>
      </c>
      <c r="J8379" s="3" t="s">
        <v>2015</v>
      </c>
      <c r="K8379" s="3" t="s">
        <v>24</v>
      </c>
      <c r="L8379" s="3">
        <v>9.0</v>
      </c>
      <c r="M8379" s="3" t="s">
        <v>25</v>
      </c>
      <c r="N8379" s="3" t="s">
        <v>8207</v>
      </c>
      <c r="O8379" s="3" t="s">
        <v>1189</v>
      </c>
      <c r="P8379" s="4">
        <v>30204.0</v>
      </c>
      <c r="Q8379" s="3" t="s">
        <v>40</v>
      </c>
      <c r="S8379" s="3" t="s">
        <v>34</v>
      </c>
    </row>
    <row r="8380">
      <c r="A8380" s="2">
        <v>42318.714895833335</v>
      </c>
      <c r="B8380" s="3">
        <v>24.0</v>
      </c>
      <c r="C8380" s="3" t="s">
        <v>7939</v>
      </c>
      <c r="D8380" s="3">
        <v>28.0</v>
      </c>
      <c r="E8380" s="3" t="s">
        <v>7950</v>
      </c>
      <c r="F8380" s="3">
        <v>5.0</v>
      </c>
      <c r="G8380" s="3">
        <v>7.0</v>
      </c>
      <c r="H8380" s="3" t="s">
        <v>8192</v>
      </c>
      <c r="I8380" s="3" t="s">
        <v>8193</v>
      </c>
      <c r="J8380" s="3" t="s">
        <v>2015</v>
      </c>
      <c r="K8380" s="3" t="s">
        <v>24</v>
      </c>
      <c r="L8380" s="3">
        <v>10.0</v>
      </c>
      <c r="M8380" s="3" t="s">
        <v>30</v>
      </c>
      <c r="N8380" s="3" t="s">
        <v>8208</v>
      </c>
      <c r="O8380" s="3" t="s">
        <v>225</v>
      </c>
      <c r="P8380" s="4">
        <v>27101.0</v>
      </c>
      <c r="Q8380" s="3" t="s">
        <v>33</v>
      </c>
      <c r="S8380" s="3" t="s">
        <v>34</v>
      </c>
    </row>
    <row r="8381">
      <c r="A8381" s="2">
        <v>42318.714895833335</v>
      </c>
      <c r="B8381" s="3">
        <v>24.0</v>
      </c>
      <c r="C8381" s="3" t="s">
        <v>7939</v>
      </c>
      <c r="D8381" s="3">
        <v>28.0</v>
      </c>
      <c r="E8381" s="3" t="s">
        <v>7950</v>
      </c>
      <c r="F8381" s="3">
        <v>5.0</v>
      </c>
      <c r="G8381" s="3">
        <v>7.0</v>
      </c>
      <c r="H8381" s="3" t="s">
        <v>8192</v>
      </c>
      <c r="I8381" s="3" t="s">
        <v>8193</v>
      </c>
      <c r="J8381" s="3" t="s">
        <v>2015</v>
      </c>
      <c r="K8381" s="3" t="s">
        <v>24</v>
      </c>
      <c r="L8381" s="3">
        <v>11.0</v>
      </c>
      <c r="M8381" s="3" t="s">
        <v>25</v>
      </c>
      <c r="N8381" s="3" t="s">
        <v>8209</v>
      </c>
      <c r="O8381" s="3" t="s">
        <v>1275</v>
      </c>
      <c r="P8381" s="4">
        <v>24960.0</v>
      </c>
      <c r="Q8381" s="3" t="s">
        <v>169</v>
      </c>
      <c r="S8381" s="3" t="s">
        <v>34</v>
      </c>
    </row>
    <row r="8382">
      <c r="A8382" s="2">
        <v>42318.714895833335</v>
      </c>
      <c r="B8382" s="3">
        <v>24.0</v>
      </c>
      <c r="C8382" s="3" t="s">
        <v>7939</v>
      </c>
      <c r="D8382" s="3">
        <v>28.0</v>
      </c>
      <c r="E8382" s="3" t="s">
        <v>7950</v>
      </c>
      <c r="F8382" s="3">
        <v>5.0</v>
      </c>
      <c r="G8382" s="3">
        <v>7.0</v>
      </c>
      <c r="H8382" s="3" t="s">
        <v>8192</v>
      </c>
      <c r="I8382" s="3" t="s">
        <v>8193</v>
      </c>
      <c r="J8382" s="3" t="s">
        <v>2015</v>
      </c>
      <c r="K8382" s="3" t="s">
        <v>24</v>
      </c>
      <c r="L8382" s="3">
        <v>12.0</v>
      </c>
      <c r="M8382" s="3" t="s">
        <v>30</v>
      </c>
      <c r="N8382" s="3" t="s">
        <v>8210</v>
      </c>
      <c r="O8382" s="3" t="s">
        <v>8211</v>
      </c>
      <c r="P8382" s="4">
        <v>19786.0</v>
      </c>
      <c r="Q8382" s="3" t="s">
        <v>72</v>
      </c>
      <c r="S8382" s="3" t="s">
        <v>34</v>
      </c>
    </row>
    <row r="8383">
      <c r="A8383" s="2">
        <v>42318.714895833335</v>
      </c>
      <c r="B8383" s="3">
        <v>24.0</v>
      </c>
      <c r="C8383" s="3" t="s">
        <v>7939</v>
      </c>
      <c r="D8383" s="3">
        <v>28.0</v>
      </c>
      <c r="E8383" s="3" t="s">
        <v>7950</v>
      </c>
      <c r="F8383" s="3">
        <v>5.0</v>
      </c>
      <c r="G8383" s="3">
        <v>7.0</v>
      </c>
      <c r="H8383" s="3" t="s">
        <v>8192</v>
      </c>
      <c r="I8383" s="3" t="s">
        <v>8193</v>
      </c>
      <c r="J8383" s="3" t="s">
        <v>2015</v>
      </c>
      <c r="K8383" s="3" t="s">
        <v>24</v>
      </c>
      <c r="L8383" s="3">
        <v>13.0</v>
      </c>
      <c r="M8383" s="3" t="s">
        <v>25</v>
      </c>
      <c r="N8383" s="3" t="s">
        <v>1715</v>
      </c>
      <c r="O8383" s="3" t="s">
        <v>1275</v>
      </c>
      <c r="P8383" s="4">
        <v>29796.0</v>
      </c>
      <c r="Q8383" s="3" t="s">
        <v>115</v>
      </c>
      <c r="S8383" s="3" t="s">
        <v>34</v>
      </c>
    </row>
    <row r="8384">
      <c r="A8384" s="2">
        <v>42318.714895833335</v>
      </c>
      <c r="B8384" s="3">
        <v>24.0</v>
      </c>
      <c r="C8384" s="3" t="s">
        <v>7939</v>
      </c>
      <c r="D8384" s="3">
        <v>28.0</v>
      </c>
      <c r="E8384" s="3" t="s">
        <v>7950</v>
      </c>
      <c r="F8384" s="3">
        <v>5.0</v>
      </c>
      <c r="G8384" s="3">
        <v>7.0</v>
      </c>
      <c r="H8384" s="3" t="s">
        <v>8192</v>
      </c>
      <c r="I8384" s="3" t="s">
        <v>8193</v>
      </c>
      <c r="J8384" s="3" t="s">
        <v>2015</v>
      </c>
      <c r="K8384" s="3" t="s">
        <v>24</v>
      </c>
      <c r="L8384" s="3">
        <v>14.0</v>
      </c>
      <c r="M8384" s="3" t="s">
        <v>30</v>
      </c>
      <c r="N8384" s="3" t="s">
        <v>8212</v>
      </c>
      <c r="O8384" s="3" t="s">
        <v>1012</v>
      </c>
      <c r="P8384" s="4">
        <v>19610.0</v>
      </c>
      <c r="Q8384" s="3" t="s">
        <v>49</v>
      </c>
      <c r="S8384" s="3" t="s">
        <v>34</v>
      </c>
    </row>
    <row r="8385">
      <c r="A8385" s="2">
        <v>42318.714895833335</v>
      </c>
      <c r="B8385" s="3">
        <v>24.0</v>
      </c>
      <c r="C8385" s="3" t="s">
        <v>7939</v>
      </c>
      <c r="D8385" s="3">
        <v>28.0</v>
      </c>
      <c r="E8385" s="3" t="s">
        <v>7950</v>
      </c>
      <c r="F8385" s="3">
        <v>5.0</v>
      </c>
      <c r="G8385" s="3">
        <v>7.0</v>
      </c>
      <c r="H8385" s="3" t="s">
        <v>8192</v>
      </c>
      <c r="I8385" s="3" t="s">
        <v>8193</v>
      </c>
      <c r="J8385" s="3" t="s">
        <v>2015</v>
      </c>
      <c r="K8385" s="3" t="s">
        <v>24</v>
      </c>
      <c r="L8385" s="3">
        <v>15.0</v>
      </c>
      <c r="M8385" s="3" t="s">
        <v>25</v>
      </c>
      <c r="N8385" s="3" t="s">
        <v>8213</v>
      </c>
      <c r="O8385" s="3" t="s">
        <v>442</v>
      </c>
      <c r="P8385" s="4">
        <v>31561.0</v>
      </c>
      <c r="Q8385" s="3" t="s">
        <v>189</v>
      </c>
      <c r="S8385" s="3" t="s">
        <v>34</v>
      </c>
    </row>
    <row r="8386">
      <c r="A8386" s="2">
        <v>42318.714895833335</v>
      </c>
      <c r="B8386" s="3">
        <v>24.0</v>
      </c>
      <c r="C8386" s="3" t="s">
        <v>7939</v>
      </c>
      <c r="D8386" s="3">
        <v>36.0</v>
      </c>
      <c r="E8386" s="3" t="s">
        <v>7965</v>
      </c>
      <c r="F8386" s="3">
        <v>5.0</v>
      </c>
      <c r="G8386" s="3">
        <v>7.0</v>
      </c>
      <c r="H8386" s="3" t="s">
        <v>8192</v>
      </c>
      <c r="I8386" s="3" t="s">
        <v>8193</v>
      </c>
      <c r="J8386" s="3" t="s">
        <v>2015</v>
      </c>
      <c r="K8386" s="3" t="s">
        <v>24</v>
      </c>
      <c r="L8386" s="3">
        <v>1.0</v>
      </c>
      <c r="M8386" s="3" t="s">
        <v>25</v>
      </c>
      <c r="N8386" s="3" t="s">
        <v>8214</v>
      </c>
      <c r="O8386" s="3" t="s">
        <v>477</v>
      </c>
      <c r="P8386" s="4">
        <v>22329.0</v>
      </c>
      <c r="Q8386" s="3" t="s">
        <v>169</v>
      </c>
      <c r="S8386" s="3" t="s">
        <v>34</v>
      </c>
    </row>
    <row r="8387">
      <c r="A8387" s="2">
        <v>42318.714895833335</v>
      </c>
      <c r="B8387" s="3">
        <v>24.0</v>
      </c>
      <c r="C8387" s="3" t="s">
        <v>7939</v>
      </c>
      <c r="D8387" s="3">
        <v>36.0</v>
      </c>
      <c r="E8387" s="3" t="s">
        <v>7965</v>
      </c>
      <c r="F8387" s="3">
        <v>5.0</v>
      </c>
      <c r="G8387" s="3">
        <v>7.0</v>
      </c>
      <c r="H8387" s="3" t="s">
        <v>8192</v>
      </c>
      <c r="I8387" s="3" t="s">
        <v>8193</v>
      </c>
      <c r="J8387" s="3" t="s">
        <v>2015</v>
      </c>
      <c r="K8387" s="3" t="s">
        <v>24</v>
      </c>
      <c r="L8387" s="3">
        <v>2.0</v>
      </c>
      <c r="M8387" s="3" t="s">
        <v>30</v>
      </c>
      <c r="N8387" s="3" t="s">
        <v>8215</v>
      </c>
      <c r="O8387" s="3" t="s">
        <v>102</v>
      </c>
      <c r="P8387" s="4">
        <v>20057.0</v>
      </c>
      <c r="Q8387" s="3" t="s">
        <v>205</v>
      </c>
      <c r="S8387" s="3" t="s">
        <v>34</v>
      </c>
    </row>
    <row r="8388">
      <c r="A8388" s="2">
        <v>42318.714895833335</v>
      </c>
      <c r="B8388" s="3">
        <v>24.0</v>
      </c>
      <c r="C8388" s="3" t="s">
        <v>7939</v>
      </c>
      <c r="D8388" s="3">
        <v>36.0</v>
      </c>
      <c r="E8388" s="3" t="s">
        <v>7965</v>
      </c>
      <c r="F8388" s="3">
        <v>5.0</v>
      </c>
      <c r="G8388" s="3">
        <v>7.0</v>
      </c>
      <c r="H8388" s="3" t="s">
        <v>8192</v>
      </c>
      <c r="I8388" s="3" t="s">
        <v>8193</v>
      </c>
      <c r="J8388" s="3" t="s">
        <v>2015</v>
      </c>
      <c r="K8388" s="3" t="s">
        <v>24</v>
      </c>
      <c r="L8388" s="3">
        <v>3.0</v>
      </c>
      <c r="M8388" s="3" t="s">
        <v>25</v>
      </c>
      <c r="N8388" s="3" t="s">
        <v>8216</v>
      </c>
      <c r="O8388" s="3" t="s">
        <v>664</v>
      </c>
      <c r="P8388" s="4">
        <v>20287.0</v>
      </c>
      <c r="Q8388" s="3" t="s">
        <v>37</v>
      </c>
      <c r="S8388" s="3" t="s">
        <v>34</v>
      </c>
    </row>
    <row r="8389">
      <c r="A8389" s="2">
        <v>42318.714895833335</v>
      </c>
      <c r="B8389" s="3">
        <v>24.0</v>
      </c>
      <c r="C8389" s="3" t="s">
        <v>7939</v>
      </c>
      <c r="D8389" s="3">
        <v>36.0</v>
      </c>
      <c r="E8389" s="3" t="s">
        <v>7965</v>
      </c>
      <c r="F8389" s="3">
        <v>5.0</v>
      </c>
      <c r="G8389" s="3">
        <v>7.0</v>
      </c>
      <c r="H8389" s="3" t="s">
        <v>8192</v>
      </c>
      <c r="I8389" s="3" t="s">
        <v>8193</v>
      </c>
      <c r="J8389" s="3" t="s">
        <v>2015</v>
      </c>
      <c r="K8389" s="3" t="s">
        <v>24</v>
      </c>
      <c r="L8389" s="3">
        <v>4.0</v>
      </c>
      <c r="M8389" s="3" t="s">
        <v>30</v>
      </c>
      <c r="N8389" s="3" t="s">
        <v>1044</v>
      </c>
      <c r="O8389" s="3" t="s">
        <v>596</v>
      </c>
      <c r="P8389" s="4">
        <v>17853.0</v>
      </c>
      <c r="Q8389" s="3" t="s">
        <v>169</v>
      </c>
      <c r="S8389" s="3" t="s">
        <v>29</v>
      </c>
    </row>
    <row r="8390">
      <c r="A8390" s="2">
        <v>42318.714895833335</v>
      </c>
      <c r="B8390" s="3">
        <v>24.0</v>
      </c>
      <c r="C8390" s="3" t="s">
        <v>7939</v>
      </c>
      <c r="D8390" s="3">
        <v>36.0</v>
      </c>
      <c r="E8390" s="3" t="s">
        <v>7965</v>
      </c>
      <c r="F8390" s="3">
        <v>5.0</v>
      </c>
      <c r="G8390" s="3">
        <v>7.0</v>
      </c>
      <c r="H8390" s="3" t="s">
        <v>8192</v>
      </c>
      <c r="I8390" s="3" t="s">
        <v>8193</v>
      </c>
      <c r="J8390" s="3" t="s">
        <v>2015</v>
      </c>
      <c r="K8390" s="3" t="s">
        <v>24</v>
      </c>
      <c r="L8390" s="3">
        <v>5.0</v>
      </c>
      <c r="M8390" s="3" t="s">
        <v>25</v>
      </c>
      <c r="N8390" s="3" t="s">
        <v>8217</v>
      </c>
      <c r="O8390" s="3" t="s">
        <v>8218</v>
      </c>
      <c r="P8390" s="4">
        <v>20352.0</v>
      </c>
      <c r="Q8390" s="3" t="s">
        <v>60</v>
      </c>
      <c r="S8390" s="3" t="s">
        <v>34</v>
      </c>
    </row>
    <row r="8391">
      <c r="A8391" s="2">
        <v>42318.714895833335</v>
      </c>
      <c r="B8391" s="3">
        <v>24.0</v>
      </c>
      <c r="C8391" s="3" t="s">
        <v>7939</v>
      </c>
      <c r="D8391" s="3">
        <v>36.0</v>
      </c>
      <c r="E8391" s="3" t="s">
        <v>7965</v>
      </c>
      <c r="F8391" s="3">
        <v>5.0</v>
      </c>
      <c r="G8391" s="3">
        <v>7.0</v>
      </c>
      <c r="H8391" s="3" t="s">
        <v>8192</v>
      </c>
      <c r="I8391" s="3" t="s">
        <v>8193</v>
      </c>
      <c r="J8391" s="3" t="s">
        <v>2015</v>
      </c>
      <c r="K8391" s="3" t="s">
        <v>24</v>
      </c>
      <c r="L8391" s="3">
        <v>6.0</v>
      </c>
      <c r="M8391" s="3" t="s">
        <v>30</v>
      </c>
      <c r="N8391" s="3" t="s">
        <v>8219</v>
      </c>
      <c r="O8391" s="3" t="s">
        <v>602</v>
      </c>
      <c r="P8391" s="4">
        <v>24675.0</v>
      </c>
      <c r="Q8391" s="3" t="s">
        <v>216</v>
      </c>
      <c r="S8391" s="3" t="s">
        <v>34</v>
      </c>
    </row>
    <row r="8392">
      <c r="A8392" s="2">
        <v>42318.714895833335</v>
      </c>
      <c r="B8392" s="3">
        <v>24.0</v>
      </c>
      <c r="C8392" s="3" t="s">
        <v>7939</v>
      </c>
      <c r="D8392" s="3">
        <v>36.0</v>
      </c>
      <c r="E8392" s="3" t="s">
        <v>7965</v>
      </c>
      <c r="F8392" s="3">
        <v>5.0</v>
      </c>
      <c r="G8392" s="3">
        <v>7.0</v>
      </c>
      <c r="H8392" s="3" t="s">
        <v>8192</v>
      </c>
      <c r="I8392" s="3" t="s">
        <v>8193</v>
      </c>
      <c r="J8392" s="3" t="s">
        <v>2015</v>
      </c>
      <c r="K8392" s="3" t="s">
        <v>24</v>
      </c>
      <c r="L8392" s="3">
        <v>7.0</v>
      </c>
      <c r="M8392" s="3" t="s">
        <v>25</v>
      </c>
      <c r="N8392" s="3" t="s">
        <v>8220</v>
      </c>
      <c r="O8392" s="3" t="s">
        <v>3111</v>
      </c>
      <c r="P8392" s="4">
        <v>29231.0</v>
      </c>
      <c r="Q8392" s="3" t="s">
        <v>1955</v>
      </c>
      <c r="S8392" s="3" t="s">
        <v>34</v>
      </c>
    </row>
    <row r="8393">
      <c r="A8393" s="2">
        <v>42318.714895833335</v>
      </c>
      <c r="B8393" s="3">
        <v>24.0</v>
      </c>
      <c r="C8393" s="3" t="s">
        <v>7939</v>
      </c>
      <c r="D8393" s="3">
        <v>36.0</v>
      </c>
      <c r="E8393" s="3" t="s">
        <v>7965</v>
      </c>
      <c r="F8393" s="3">
        <v>5.0</v>
      </c>
      <c r="G8393" s="3">
        <v>7.0</v>
      </c>
      <c r="H8393" s="3" t="s">
        <v>8192</v>
      </c>
      <c r="I8393" s="3" t="s">
        <v>8193</v>
      </c>
      <c r="J8393" s="3" t="s">
        <v>2015</v>
      </c>
      <c r="K8393" s="3" t="s">
        <v>24</v>
      </c>
      <c r="L8393" s="3">
        <v>8.0</v>
      </c>
      <c r="M8393" s="3" t="s">
        <v>30</v>
      </c>
      <c r="N8393" s="3" t="s">
        <v>8221</v>
      </c>
      <c r="O8393" s="3" t="s">
        <v>746</v>
      </c>
      <c r="P8393" s="4">
        <v>27116.0</v>
      </c>
      <c r="Q8393" s="3" t="s">
        <v>110</v>
      </c>
      <c r="S8393" s="3" t="s">
        <v>34</v>
      </c>
    </row>
    <row r="8394">
      <c r="A8394" s="2">
        <v>42318.714895833335</v>
      </c>
      <c r="B8394" s="3">
        <v>24.0</v>
      </c>
      <c r="C8394" s="3" t="s">
        <v>7939</v>
      </c>
      <c r="D8394" s="3">
        <v>36.0</v>
      </c>
      <c r="E8394" s="3" t="s">
        <v>7965</v>
      </c>
      <c r="F8394" s="3">
        <v>5.0</v>
      </c>
      <c r="G8394" s="3">
        <v>7.0</v>
      </c>
      <c r="H8394" s="3" t="s">
        <v>8192</v>
      </c>
      <c r="I8394" s="3" t="s">
        <v>8193</v>
      </c>
      <c r="J8394" s="3" t="s">
        <v>2015</v>
      </c>
      <c r="K8394" s="3" t="s">
        <v>24</v>
      </c>
      <c r="L8394" s="3">
        <v>9.0</v>
      </c>
      <c r="M8394" s="3" t="s">
        <v>25</v>
      </c>
      <c r="N8394" s="3" t="s">
        <v>1703</v>
      </c>
      <c r="O8394" s="3" t="s">
        <v>377</v>
      </c>
      <c r="P8394" s="4">
        <v>24187.0</v>
      </c>
      <c r="Q8394" s="3" t="s">
        <v>216</v>
      </c>
      <c r="S8394" s="3" t="s">
        <v>29</v>
      </c>
    </row>
    <row r="8395">
      <c r="A8395" s="2">
        <v>42318.714895833335</v>
      </c>
      <c r="B8395" s="3">
        <v>24.0</v>
      </c>
      <c r="C8395" s="3" t="s">
        <v>7939</v>
      </c>
      <c r="D8395" s="3">
        <v>37.0</v>
      </c>
      <c r="E8395" s="3" t="s">
        <v>7971</v>
      </c>
      <c r="F8395" s="3">
        <v>5.0</v>
      </c>
      <c r="G8395" s="3">
        <v>7.0</v>
      </c>
      <c r="H8395" s="3" t="s">
        <v>8192</v>
      </c>
      <c r="I8395" s="3" t="s">
        <v>8193</v>
      </c>
      <c r="J8395" s="3" t="s">
        <v>2015</v>
      </c>
      <c r="K8395" s="3" t="s">
        <v>24</v>
      </c>
      <c r="L8395" s="3">
        <v>1.0</v>
      </c>
      <c r="M8395" s="3" t="s">
        <v>30</v>
      </c>
      <c r="N8395" s="3" t="s">
        <v>8222</v>
      </c>
      <c r="O8395" s="3" t="s">
        <v>639</v>
      </c>
      <c r="P8395" s="4">
        <v>19877.0</v>
      </c>
      <c r="Q8395" s="3" t="s">
        <v>418</v>
      </c>
      <c r="R8395" s="3" t="s">
        <v>1030</v>
      </c>
      <c r="S8395" s="3" t="s">
        <v>34</v>
      </c>
    </row>
    <row r="8396">
      <c r="A8396" s="2">
        <v>42318.714895833335</v>
      </c>
      <c r="B8396" s="3">
        <v>24.0</v>
      </c>
      <c r="C8396" s="3" t="s">
        <v>7939</v>
      </c>
      <c r="D8396" s="3">
        <v>37.0</v>
      </c>
      <c r="E8396" s="3" t="s">
        <v>7971</v>
      </c>
      <c r="F8396" s="3">
        <v>5.0</v>
      </c>
      <c r="G8396" s="3">
        <v>7.0</v>
      </c>
      <c r="H8396" s="3" t="s">
        <v>8192</v>
      </c>
      <c r="I8396" s="3" t="s">
        <v>8193</v>
      </c>
      <c r="J8396" s="3" t="s">
        <v>2015</v>
      </c>
      <c r="K8396" s="3" t="s">
        <v>24</v>
      </c>
      <c r="L8396" s="3">
        <v>2.0</v>
      </c>
      <c r="M8396" s="3" t="s">
        <v>25</v>
      </c>
      <c r="N8396" s="3" t="s">
        <v>8223</v>
      </c>
      <c r="O8396" s="3" t="s">
        <v>69</v>
      </c>
      <c r="P8396" s="4">
        <v>21393.0</v>
      </c>
      <c r="Q8396" s="3" t="s">
        <v>33</v>
      </c>
      <c r="S8396" s="3" t="s">
        <v>34</v>
      </c>
    </row>
    <row r="8397">
      <c r="A8397" s="2">
        <v>42318.714895833335</v>
      </c>
      <c r="B8397" s="3">
        <v>24.0</v>
      </c>
      <c r="C8397" s="3" t="s">
        <v>7939</v>
      </c>
      <c r="D8397" s="3">
        <v>37.0</v>
      </c>
      <c r="E8397" s="3" t="s">
        <v>7971</v>
      </c>
      <c r="F8397" s="3">
        <v>5.0</v>
      </c>
      <c r="G8397" s="3">
        <v>7.0</v>
      </c>
      <c r="H8397" s="3" t="s">
        <v>8192</v>
      </c>
      <c r="I8397" s="3" t="s">
        <v>8193</v>
      </c>
      <c r="J8397" s="3" t="s">
        <v>2015</v>
      </c>
      <c r="K8397" s="3" t="s">
        <v>24</v>
      </c>
      <c r="L8397" s="3">
        <v>3.0</v>
      </c>
      <c r="M8397" s="3" t="s">
        <v>30</v>
      </c>
      <c r="N8397" s="3" t="s">
        <v>8188</v>
      </c>
      <c r="O8397" s="3" t="s">
        <v>375</v>
      </c>
      <c r="P8397" s="4">
        <v>21737.0</v>
      </c>
      <c r="Q8397" s="3" t="s">
        <v>40</v>
      </c>
      <c r="S8397" s="3" t="s">
        <v>29</v>
      </c>
    </row>
    <row r="8398">
      <c r="A8398" s="2">
        <v>42318.714895833335</v>
      </c>
      <c r="B8398" s="3">
        <v>24.0</v>
      </c>
      <c r="C8398" s="3" t="s">
        <v>7939</v>
      </c>
      <c r="D8398" s="3">
        <v>37.0</v>
      </c>
      <c r="E8398" s="3" t="s">
        <v>7971</v>
      </c>
      <c r="F8398" s="3">
        <v>5.0</v>
      </c>
      <c r="G8398" s="3">
        <v>7.0</v>
      </c>
      <c r="H8398" s="3" t="s">
        <v>8192</v>
      </c>
      <c r="I8398" s="3" t="s">
        <v>8193</v>
      </c>
      <c r="J8398" s="3" t="s">
        <v>2015</v>
      </c>
      <c r="K8398" s="3" t="s">
        <v>24</v>
      </c>
      <c r="L8398" s="3">
        <v>4.0</v>
      </c>
      <c r="M8398" s="3" t="s">
        <v>25</v>
      </c>
      <c r="N8398" s="3" t="s">
        <v>8224</v>
      </c>
      <c r="O8398" s="3" t="s">
        <v>275</v>
      </c>
      <c r="P8398" s="4">
        <v>18529.0</v>
      </c>
      <c r="Q8398" s="3" t="s">
        <v>86</v>
      </c>
      <c r="S8398" s="3" t="s">
        <v>34</v>
      </c>
    </row>
    <row r="8399">
      <c r="A8399" s="2">
        <v>42318.714895833335</v>
      </c>
      <c r="B8399" s="3">
        <v>24.0</v>
      </c>
      <c r="C8399" s="3" t="s">
        <v>7939</v>
      </c>
      <c r="D8399" s="3">
        <v>37.0</v>
      </c>
      <c r="E8399" s="3" t="s">
        <v>7971</v>
      </c>
      <c r="F8399" s="3">
        <v>5.0</v>
      </c>
      <c r="G8399" s="3">
        <v>7.0</v>
      </c>
      <c r="H8399" s="3" t="s">
        <v>8192</v>
      </c>
      <c r="I8399" s="3" t="s">
        <v>8193</v>
      </c>
      <c r="J8399" s="3" t="s">
        <v>2015</v>
      </c>
      <c r="K8399" s="3" t="s">
        <v>24</v>
      </c>
      <c r="L8399" s="3">
        <v>5.0</v>
      </c>
      <c r="M8399" s="3" t="s">
        <v>30</v>
      </c>
      <c r="N8399" s="3" t="s">
        <v>3803</v>
      </c>
      <c r="O8399" s="3" t="s">
        <v>215</v>
      </c>
      <c r="P8399" s="4">
        <v>23415.0</v>
      </c>
      <c r="Q8399" s="3" t="s">
        <v>159</v>
      </c>
      <c r="S8399" s="3" t="s">
        <v>34</v>
      </c>
    </row>
    <row r="8400">
      <c r="A8400" s="2">
        <v>42318.714895833335</v>
      </c>
      <c r="B8400" s="3">
        <v>24.0</v>
      </c>
      <c r="C8400" s="3" t="s">
        <v>7939</v>
      </c>
      <c r="D8400" s="3">
        <v>37.0</v>
      </c>
      <c r="E8400" s="3" t="s">
        <v>7971</v>
      </c>
      <c r="F8400" s="3">
        <v>5.0</v>
      </c>
      <c r="G8400" s="3">
        <v>7.0</v>
      </c>
      <c r="H8400" s="3" t="s">
        <v>8192</v>
      </c>
      <c r="I8400" s="3" t="s">
        <v>8193</v>
      </c>
      <c r="J8400" s="3" t="s">
        <v>2015</v>
      </c>
      <c r="K8400" s="3" t="s">
        <v>24</v>
      </c>
      <c r="L8400" s="3">
        <v>6.0</v>
      </c>
      <c r="M8400" s="3" t="s">
        <v>25</v>
      </c>
      <c r="N8400" s="3" t="s">
        <v>8225</v>
      </c>
      <c r="O8400" s="3" t="s">
        <v>74</v>
      </c>
      <c r="P8400" s="4">
        <v>20696.0</v>
      </c>
      <c r="Q8400" s="3" t="s">
        <v>110</v>
      </c>
      <c r="S8400" s="3" t="s">
        <v>34</v>
      </c>
    </row>
    <row r="8401">
      <c r="A8401" s="2">
        <v>42318.714895833335</v>
      </c>
      <c r="B8401" s="3">
        <v>24.0</v>
      </c>
      <c r="C8401" s="3" t="s">
        <v>7939</v>
      </c>
      <c r="D8401" s="3">
        <v>37.0</v>
      </c>
      <c r="E8401" s="3" t="s">
        <v>7971</v>
      </c>
      <c r="F8401" s="3">
        <v>5.0</v>
      </c>
      <c r="G8401" s="3">
        <v>7.0</v>
      </c>
      <c r="H8401" s="3" t="s">
        <v>8192</v>
      </c>
      <c r="I8401" s="3" t="s">
        <v>8193</v>
      </c>
      <c r="J8401" s="3" t="s">
        <v>2015</v>
      </c>
      <c r="K8401" s="3" t="s">
        <v>24</v>
      </c>
      <c r="L8401" s="3">
        <v>7.0</v>
      </c>
      <c r="M8401" s="3" t="s">
        <v>30</v>
      </c>
      <c r="N8401" s="3" t="s">
        <v>2887</v>
      </c>
      <c r="O8401" s="3" t="s">
        <v>163</v>
      </c>
      <c r="P8401" s="4">
        <v>26349.0</v>
      </c>
      <c r="Q8401" s="3" t="s">
        <v>110</v>
      </c>
      <c r="S8401" s="3" t="s">
        <v>34</v>
      </c>
    </row>
    <row r="8402">
      <c r="A8402" s="2">
        <v>42318.714895833335</v>
      </c>
      <c r="B8402" s="3">
        <v>24.0</v>
      </c>
      <c r="C8402" s="3" t="s">
        <v>7939</v>
      </c>
      <c r="D8402" s="3">
        <v>37.0</v>
      </c>
      <c r="E8402" s="3" t="s">
        <v>7971</v>
      </c>
      <c r="F8402" s="3">
        <v>5.0</v>
      </c>
      <c r="G8402" s="3">
        <v>7.0</v>
      </c>
      <c r="H8402" s="3" t="s">
        <v>8192</v>
      </c>
      <c r="I8402" s="3" t="s">
        <v>8193</v>
      </c>
      <c r="J8402" s="3" t="s">
        <v>2015</v>
      </c>
      <c r="K8402" s="3" t="s">
        <v>24</v>
      </c>
      <c r="L8402" s="3">
        <v>8.0</v>
      </c>
      <c r="M8402" s="3" t="s">
        <v>25</v>
      </c>
      <c r="N8402" s="3" t="s">
        <v>8226</v>
      </c>
      <c r="O8402" s="3" t="s">
        <v>427</v>
      </c>
      <c r="P8402" s="4">
        <v>22406.0</v>
      </c>
      <c r="Q8402" s="3" t="s">
        <v>72</v>
      </c>
      <c r="S8402" s="3" t="s">
        <v>34</v>
      </c>
    </row>
    <row r="8403">
      <c r="A8403" s="2">
        <v>42318.714895833335</v>
      </c>
      <c r="B8403" s="3">
        <v>24.0</v>
      </c>
      <c r="C8403" s="3" t="s">
        <v>7939</v>
      </c>
      <c r="D8403" s="3">
        <v>37.0</v>
      </c>
      <c r="E8403" s="3" t="s">
        <v>7971</v>
      </c>
      <c r="F8403" s="3">
        <v>5.0</v>
      </c>
      <c r="G8403" s="3">
        <v>7.0</v>
      </c>
      <c r="H8403" s="3" t="s">
        <v>8192</v>
      </c>
      <c r="I8403" s="3" t="s">
        <v>8193</v>
      </c>
      <c r="J8403" s="3" t="s">
        <v>2015</v>
      </c>
      <c r="K8403" s="3" t="s">
        <v>24</v>
      </c>
      <c r="L8403" s="3">
        <v>9.0</v>
      </c>
      <c r="M8403" s="3" t="s">
        <v>30</v>
      </c>
      <c r="N8403" s="3" t="s">
        <v>835</v>
      </c>
      <c r="O8403" s="3" t="s">
        <v>235</v>
      </c>
      <c r="P8403" s="4">
        <v>21040.0</v>
      </c>
      <c r="Q8403" s="3" t="s">
        <v>228</v>
      </c>
      <c r="S8403" s="3" t="s">
        <v>34</v>
      </c>
    </row>
    <row r="8404">
      <c r="A8404" s="2">
        <v>42318.714895833335</v>
      </c>
      <c r="B8404" s="3">
        <v>24.0</v>
      </c>
      <c r="C8404" s="3" t="s">
        <v>7939</v>
      </c>
      <c r="D8404" s="3">
        <v>37.0</v>
      </c>
      <c r="E8404" s="3" t="s">
        <v>7971</v>
      </c>
      <c r="F8404" s="3">
        <v>5.0</v>
      </c>
      <c r="G8404" s="3">
        <v>7.0</v>
      </c>
      <c r="H8404" s="3" t="s">
        <v>8192</v>
      </c>
      <c r="I8404" s="3" t="s">
        <v>8193</v>
      </c>
      <c r="J8404" s="3" t="s">
        <v>2015</v>
      </c>
      <c r="K8404" s="3" t="s">
        <v>24</v>
      </c>
      <c r="L8404" s="3">
        <v>10.0</v>
      </c>
      <c r="M8404" s="3" t="s">
        <v>25</v>
      </c>
      <c r="N8404" s="3" t="s">
        <v>8227</v>
      </c>
      <c r="O8404" s="3" t="s">
        <v>91</v>
      </c>
      <c r="P8404" s="4">
        <v>20798.0</v>
      </c>
      <c r="Q8404" s="3" t="s">
        <v>33</v>
      </c>
      <c r="S8404" s="3" t="s">
        <v>34</v>
      </c>
    </row>
    <row r="8405">
      <c r="A8405" s="2">
        <v>42318.714895833335</v>
      </c>
      <c r="B8405" s="3">
        <v>24.0</v>
      </c>
      <c r="C8405" s="3" t="s">
        <v>7939</v>
      </c>
      <c r="D8405" s="3">
        <v>37.0</v>
      </c>
      <c r="E8405" s="3" t="s">
        <v>7971</v>
      </c>
      <c r="F8405" s="3">
        <v>5.0</v>
      </c>
      <c r="G8405" s="3">
        <v>7.0</v>
      </c>
      <c r="H8405" s="3" t="s">
        <v>8192</v>
      </c>
      <c r="I8405" s="3" t="s">
        <v>8193</v>
      </c>
      <c r="J8405" s="3" t="s">
        <v>2015</v>
      </c>
      <c r="K8405" s="3" t="s">
        <v>24</v>
      </c>
      <c r="L8405" s="3">
        <v>11.0</v>
      </c>
      <c r="M8405" s="3" t="s">
        <v>30</v>
      </c>
      <c r="N8405" s="3" t="s">
        <v>8228</v>
      </c>
      <c r="O8405" s="3" t="s">
        <v>89</v>
      </c>
      <c r="P8405" s="4">
        <v>17437.0</v>
      </c>
      <c r="Q8405" s="3" t="s">
        <v>145</v>
      </c>
      <c r="S8405" s="3" t="s">
        <v>34</v>
      </c>
    </row>
    <row r="8406">
      <c r="A8406" s="2">
        <v>42318.714895833335</v>
      </c>
      <c r="B8406" s="3">
        <v>24.0</v>
      </c>
      <c r="C8406" s="3" t="s">
        <v>7939</v>
      </c>
      <c r="D8406" s="3">
        <v>37.0</v>
      </c>
      <c r="E8406" s="3" t="s">
        <v>7971</v>
      </c>
      <c r="F8406" s="3">
        <v>5.0</v>
      </c>
      <c r="G8406" s="3">
        <v>7.0</v>
      </c>
      <c r="H8406" s="3" t="s">
        <v>8192</v>
      </c>
      <c r="I8406" s="3" t="s">
        <v>8193</v>
      </c>
      <c r="J8406" s="3" t="s">
        <v>2015</v>
      </c>
      <c r="K8406" s="3" t="s">
        <v>24</v>
      </c>
      <c r="L8406" s="3">
        <v>12.0</v>
      </c>
      <c r="M8406" s="3" t="s">
        <v>25</v>
      </c>
      <c r="N8406" s="3" t="s">
        <v>1066</v>
      </c>
      <c r="O8406" s="3" t="s">
        <v>54</v>
      </c>
      <c r="P8406" s="4">
        <v>31885.0</v>
      </c>
      <c r="Q8406" s="3" t="s">
        <v>216</v>
      </c>
      <c r="S8406" s="3" t="s">
        <v>34</v>
      </c>
    </row>
    <row r="8407">
      <c r="A8407" s="2">
        <v>42318.714895833335</v>
      </c>
      <c r="B8407" s="3">
        <v>24.0</v>
      </c>
      <c r="C8407" s="3" t="s">
        <v>7939</v>
      </c>
      <c r="D8407" s="3">
        <v>37.0</v>
      </c>
      <c r="E8407" s="3" t="s">
        <v>7971</v>
      </c>
      <c r="F8407" s="3">
        <v>5.0</v>
      </c>
      <c r="G8407" s="3">
        <v>7.0</v>
      </c>
      <c r="H8407" s="3" t="s">
        <v>8192</v>
      </c>
      <c r="I8407" s="3" t="s">
        <v>8193</v>
      </c>
      <c r="J8407" s="3" t="s">
        <v>2015</v>
      </c>
      <c r="K8407" s="3" t="s">
        <v>24</v>
      </c>
      <c r="L8407" s="3">
        <v>13.0</v>
      </c>
      <c r="M8407" s="3" t="s">
        <v>30</v>
      </c>
      <c r="N8407" s="3" t="s">
        <v>8229</v>
      </c>
      <c r="O8407" s="3" t="s">
        <v>694</v>
      </c>
      <c r="P8407" s="4">
        <v>27628.0</v>
      </c>
      <c r="Q8407" s="3" t="s">
        <v>418</v>
      </c>
      <c r="S8407" s="3" t="s">
        <v>34</v>
      </c>
    </row>
    <row r="8408">
      <c r="A8408" s="2">
        <v>42318.714895833335</v>
      </c>
      <c r="B8408" s="3">
        <v>24.0</v>
      </c>
      <c r="C8408" s="3" t="s">
        <v>7939</v>
      </c>
      <c r="D8408" s="3">
        <v>37.0</v>
      </c>
      <c r="E8408" s="3" t="s">
        <v>7971</v>
      </c>
      <c r="F8408" s="3">
        <v>5.0</v>
      </c>
      <c r="G8408" s="3">
        <v>7.0</v>
      </c>
      <c r="H8408" s="3" t="s">
        <v>8192</v>
      </c>
      <c r="I8408" s="3" t="s">
        <v>8193</v>
      </c>
      <c r="J8408" s="3" t="s">
        <v>2015</v>
      </c>
      <c r="K8408" s="3" t="s">
        <v>24</v>
      </c>
      <c r="L8408" s="3">
        <v>14.0</v>
      </c>
      <c r="M8408" s="3" t="s">
        <v>25</v>
      </c>
      <c r="N8408" s="3" t="s">
        <v>8230</v>
      </c>
      <c r="O8408" s="3" t="s">
        <v>1275</v>
      </c>
      <c r="P8408" s="4">
        <v>28303.0</v>
      </c>
      <c r="Q8408" s="3" t="s">
        <v>37</v>
      </c>
      <c r="S8408" s="3" t="s">
        <v>34</v>
      </c>
    </row>
    <row r="8409">
      <c r="A8409" s="2">
        <v>42318.714895833335</v>
      </c>
      <c r="B8409" s="3">
        <v>24.0</v>
      </c>
      <c r="C8409" s="3" t="s">
        <v>7939</v>
      </c>
      <c r="D8409" s="3">
        <v>37.0</v>
      </c>
      <c r="E8409" s="3" t="s">
        <v>7971</v>
      </c>
      <c r="F8409" s="3">
        <v>5.0</v>
      </c>
      <c r="G8409" s="3">
        <v>7.0</v>
      </c>
      <c r="H8409" s="3" t="s">
        <v>8192</v>
      </c>
      <c r="I8409" s="3" t="s">
        <v>8193</v>
      </c>
      <c r="J8409" s="3" t="s">
        <v>2015</v>
      </c>
      <c r="K8409" s="3" t="s">
        <v>24</v>
      </c>
      <c r="L8409" s="3">
        <v>15.0</v>
      </c>
      <c r="M8409" s="3" t="s">
        <v>30</v>
      </c>
      <c r="N8409" s="3" t="s">
        <v>8231</v>
      </c>
      <c r="O8409" s="3" t="s">
        <v>7800</v>
      </c>
      <c r="P8409" s="4">
        <v>34793.0</v>
      </c>
      <c r="Q8409" s="3" t="s">
        <v>191</v>
      </c>
      <c r="S8409" s="3" t="s">
        <v>34</v>
      </c>
    </row>
    <row r="8410">
      <c r="A8410" s="2">
        <v>42318.714895833335</v>
      </c>
      <c r="B8410" s="3">
        <v>24.0</v>
      </c>
      <c r="C8410" s="3" t="s">
        <v>7939</v>
      </c>
      <c r="D8410" s="3">
        <v>37.0</v>
      </c>
      <c r="E8410" s="3" t="s">
        <v>7971</v>
      </c>
      <c r="F8410" s="3">
        <v>5.0</v>
      </c>
      <c r="G8410" s="3">
        <v>7.0</v>
      </c>
      <c r="H8410" s="3" t="s">
        <v>8192</v>
      </c>
      <c r="I8410" s="3" t="s">
        <v>8193</v>
      </c>
      <c r="J8410" s="3" t="s">
        <v>2015</v>
      </c>
      <c r="K8410" s="3" t="s">
        <v>24</v>
      </c>
      <c r="L8410" s="3">
        <v>16.0</v>
      </c>
      <c r="M8410" s="3" t="s">
        <v>25</v>
      </c>
      <c r="N8410" s="3" t="s">
        <v>8232</v>
      </c>
      <c r="O8410" s="3" t="s">
        <v>664</v>
      </c>
      <c r="P8410" s="4">
        <v>22281.0</v>
      </c>
      <c r="Q8410" s="3" t="s">
        <v>55</v>
      </c>
      <c r="S8410" s="3" t="s">
        <v>34</v>
      </c>
    </row>
    <row r="8411">
      <c r="A8411" s="2">
        <v>42318.714895833335</v>
      </c>
      <c r="B8411" s="3">
        <v>24.0</v>
      </c>
      <c r="C8411" s="3" t="s">
        <v>7939</v>
      </c>
      <c r="D8411" s="3">
        <v>37.0</v>
      </c>
      <c r="E8411" s="3" t="s">
        <v>7971</v>
      </c>
      <c r="F8411" s="3">
        <v>5.0</v>
      </c>
      <c r="G8411" s="3">
        <v>7.0</v>
      </c>
      <c r="H8411" s="3" t="s">
        <v>8192</v>
      </c>
      <c r="I8411" s="3" t="s">
        <v>8193</v>
      </c>
      <c r="J8411" s="3" t="s">
        <v>2015</v>
      </c>
      <c r="K8411" s="3" t="s">
        <v>24</v>
      </c>
      <c r="L8411" s="3">
        <v>17.0</v>
      </c>
      <c r="M8411" s="3" t="s">
        <v>30</v>
      </c>
      <c r="N8411" s="3" t="s">
        <v>8233</v>
      </c>
      <c r="O8411" s="3" t="s">
        <v>93</v>
      </c>
      <c r="P8411" s="4">
        <v>18643.0</v>
      </c>
      <c r="Q8411" s="3" t="s">
        <v>132</v>
      </c>
      <c r="S8411" s="3" t="s">
        <v>34</v>
      </c>
    </row>
    <row r="8412">
      <c r="A8412" s="2">
        <v>42318.714895833335</v>
      </c>
      <c r="B8412" s="3">
        <v>24.0</v>
      </c>
      <c r="C8412" s="3" t="s">
        <v>7939</v>
      </c>
      <c r="D8412" s="3">
        <v>37.0</v>
      </c>
      <c r="E8412" s="3" t="s">
        <v>7971</v>
      </c>
      <c r="F8412" s="3">
        <v>5.0</v>
      </c>
      <c r="G8412" s="3">
        <v>7.0</v>
      </c>
      <c r="H8412" s="3" t="s">
        <v>8192</v>
      </c>
      <c r="I8412" s="3" t="s">
        <v>8193</v>
      </c>
      <c r="J8412" s="3" t="s">
        <v>2015</v>
      </c>
      <c r="K8412" s="3" t="s">
        <v>24</v>
      </c>
      <c r="L8412" s="3">
        <v>18.0</v>
      </c>
      <c r="M8412" s="3" t="s">
        <v>25</v>
      </c>
      <c r="N8412" s="3" t="s">
        <v>2267</v>
      </c>
      <c r="O8412" s="3" t="s">
        <v>8234</v>
      </c>
      <c r="P8412" s="4">
        <v>28267.0</v>
      </c>
      <c r="Q8412" s="3" t="s">
        <v>189</v>
      </c>
      <c r="S8412" s="3" t="s">
        <v>34</v>
      </c>
    </row>
    <row r="8413">
      <c r="A8413" s="2">
        <v>42318.714895833335</v>
      </c>
      <c r="B8413" s="3">
        <v>24.0</v>
      </c>
      <c r="C8413" s="3" t="s">
        <v>7939</v>
      </c>
      <c r="D8413" s="3">
        <v>37.0</v>
      </c>
      <c r="E8413" s="3" t="s">
        <v>7971</v>
      </c>
      <c r="F8413" s="3">
        <v>5.0</v>
      </c>
      <c r="G8413" s="3">
        <v>7.0</v>
      </c>
      <c r="H8413" s="3" t="s">
        <v>8192</v>
      </c>
      <c r="I8413" s="3" t="s">
        <v>8193</v>
      </c>
      <c r="J8413" s="3" t="s">
        <v>2015</v>
      </c>
      <c r="K8413" s="3" t="s">
        <v>24</v>
      </c>
      <c r="L8413" s="3">
        <v>19.0</v>
      </c>
      <c r="M8413" s="3" t="s">
        <v>30</v>
      </c>
      <c r="N8413" s="3" t="s">
        <v>2078</v>
      </c>
      <c r="O8413" s="3" t="s">
        <v>336</v>
      </c>
      <c r="P8413" s="4">
        <v>17397.0</v>
      </c>
      <c r="Q8413" s="3" t="s">
        <v>113</v>
      </c>
      <c r="S8413" s="3" t="s">
        <v>34</v>
      </c>
    </row>
    <row r="8414">
      <c r="A8414" s="2">
        <v>42318.714895833335</v>
      </c>
      <c r="B8414" s="3">
        <v>24.0</v>
      </c>
      <c r="C8414" s="3" t="s">
        <v>7939</v>
      </c>
      <c r="D8414" s="3">
        <v>37.0</v>
      </c>
      <c r="E8414" s="3" t="s">
        <v>7971</v>
      </c>
      <c r="F8414" s="3">
        <v>5.0</v>
      </c>
      <c r="G8414" s="3">
        <v>7.0</v>
      </c>
      <c r="H8414" s="3" t="s">
        <v>8192</v>
      </c>
      <c r="I8414" s="3" t="s">
        <v>8193</v>
      </c>
      <c r="J8414" s="3" t="s">
        <v>2015</v>
      </c>
      <c r="K8414" s="3" t="s">
        <v>24</v>
      </c>
      <c r="L8414" s="3">
        <v>20.0</v>
      </c>
      <c r="M8414" s="3" t="s">
        <v>25</v>
      </c>
      <c r="N8414" s="3" t="s">
        <v>4178</v>
      </c>
      <c r="O8414" s="3" t="s">
        <v>1111</v>
      </c>
      <c r="P8414" s="4">
        <v>34033.0</v>
      </c>
      <c r="Q8414" s="3" t="s">
        <v>191</v>
      </c>
      <c r="S8414" s="3" t="s">
        <v>34</v>
      </c>
    </row>
    <row r="8415">
      <c r="A8415" s="2">
        <v>42318.714895833335</v>
      </c>
      <c r="B8415" s="3">
        <v>24.0</v>
      </c>
      <c r="C8415" s="3" t="s">
        <v>7939</v>
      </c>
      <c r="D8415" s="3">
        <v>41.0</v>
      </c>
      <c r="E8415" s="3" t="s">
        <v>7986</v>
      </c>
      <c r="F8415" s="3">
        <v>5.0</v>
      </c>
      <c r="G8415" s="3">
        <v>7.0</v>
      </c>
      <c r="H8415" s="3" t="s">
        <v>8192</v>
      </c>
      <c r="I8415" s="3" t="s">
        <v>8193</v>
      </c>
      <c r="J8415" s="3" t="s">
        <v>2015</v>
      </c>
      <c r="K8415" s="3" t="s">
        <v>24</v>
      </c>
      <c r="L8415" s="3">
        <v>1.0</v>
      </c>
      <c r="M8415" s="3" t="s">
        <v>25</v>
      </c>
      <c r="N8415" s="3" t="s">
        <v>2127</v>
      </c>
      <c r="O8415" s="3" t="s">
        <v>36</v>
      </c>
      <c r="P8415" s="4">
        <v>27999.0</v>
      </c>
      <c r="Q8415" s="3" t="s">
        <v>169</v>
      </c>
      <c r="S8415" s="3" t="s">
        <v>34</v>
      </c>
    </row>
    <row r="8416">
      <c r="A8416" s="2">
        <v>42318.714895833335</v>
      </c>
      <c r="B8416" s="3">
        <v>24.0</v>
      </c>
      <c r="C8416" s="3" t="s">
        <v>7939</v>
      </c>
      <c r="D8416" s="3">
        <v>41.0</v>
      </c>
      <c r="E8416" s="3" t="s">
        <v>7986</v>
      </c>
      <c r="F8416" s="3">
        <v>5.0</v>
      </c>
      <c r="G8416" s="3">
        <v>7.0</v>
      </c>
      <c r="H8416" s="3" t="s">
        <v>8192</v>
      </c>
      <c r="I8416" s="3" t="s">
        <v>8193</v>
      </c>
      <c r="J8416" s="3" t="s">
        <v>2015</v>
      </c>
      <c r="K8416" s="3" t="s">
        <v>24</v>
      </c>
      <c r="L8416" s="3">
        <v>2.0</v>
      </c>
      <c r="M8416" s="3" t="s">
        <v>30</v>
      </c>
      <c r="N8416" s="3" t="s">
        <v>8235</v>
      </c>
      <c r="O8416" s="3" t="s">
        <v>215</v>
      </c>
      <c r="P8416" s="4">
        <v>19151.0</v>
      </c>
      <c r="Q8416" s="3" t="s">
        <v>79</v>
      </c>
      <c r="S8416" s="3" t="s">
        <v>29</v>
      </c>
    </row>
    <row r="8417">
      <c r="A8417" s="2">
        <v>42318.714895833335</v>
      </c>
      <c r="B8417" s="3">
        <v>24.0</v>
      </c>
      <c r="C8417" s="3" t="s">
        <v>7939</v>
      </c>
      <c r="D8417" s="3">
        <v>41.0</v>
      </c>
      <c r="E8417" s="3" t="s">
        <v>7986</v>
      </c>
      <c r="F8417" s="3">
        <v>5.0</v>
      </c>
      <c r="G8417" s="3">
        <v>7.0</v>
      </c>
      <c r="H8417" s="3" t="s">
        <v>8192</v>
      </c>
      <c r="I8417" s="3" t="s">
        <v>8193</v>
      </c>
      <c r="J8417" s="3" t="s">
        <v>2015</v>
      </c>
      <c r="K8417" s="3" t="s">
        <v>24</v>
      </c>
      <c r="L8417" s="3">
        <v>3.0</v>
      </c>
      <c r="M8417" s="3" t="s">
        <v>25</v>
      </c>
      <c r="N8417" s="3" t="s">
        <v>8236</v>
      </c>
      <c r="O8417" s="3" t="s">
        <v>427</v>
      </c>
      <c r="P8417" s="4">
        <v>25944.0</v>
      </c>
      <c r="Q8417" s="3" t="s">
        <v>216</v>
      </c>
      <c r="S8417" s="3" t="s">
        <v>34</v>
      </c>
    </row>
    <row r="8418">
      <c r="A8418" s="2">
        <v>42318.714895833335</v>
      </c>
      <c r="B8418" s="3">
        <v>24.0</v>
      </c>
      <c r="C8418" s="3" t="s">
        <v>7939</v>
      </c>
      <c r="D8418" s="3">
        <v>41.0</v>
      </c>
      <c r="E8418" s="3" t="s">
        <v>7986</v>
      </c>
      <c r="F8418" s="3">
        <v>5.0</v>
      </c>
      <c r="G8418" s="3">
        <v>7.0</v>
      </c>
      <c r="H8418" s="3" t="s">
        <v>8192</v>
      </c>
      <c r="I8418" s="3" t="s">
        <v>8193</v>
      </c>
      <c r="J8418" s="3" t="s">
        <v>2015</v>
      </c>
      <c r="K8418" s="3" t="s">
        <v>24</v>
      </c>
      <c r="L8418" s="3">
        <v>4.0</v>
      </c>
      <c r="M8418" s="3" t="s">
        <v>30</v>
      </c>
      <c r="N8418" s="3" t="s">
        <v>8237</v>
      </c>
      <c r="O8418" s="3" t="s">
        <v>215</v>
      </c>
      <c r="P8418" s="4">
        <v>26374.0</v>
      </c>
      <c r="Q8418" s="3" t="s">
        <v>132</v>
      </c>
      <c r="S8418" s="3" t="s">
        <v>34</v>
      </c>
    </row>
    <row r="8419">
      <c r="A8419" s="2">
        <v>42318.714895833335</v>
      </c>
      <c r="B8419" s="3">
        <v>24.0</v>
      </c>
      <c r="C8419" s="3" t="s">
        <v>7939</v>
      </c>
      <c r="D8419" s="3">
        <v>41.0</v>
      </c>
      <c r="E8419" s="3" t="s">
        <v>7986</v>
      </c>
      <c r="F8419" s="3">
        <v>5.0</v>
      </c>
      <c r="G8419" s="3">
        <v>7.0</v>
      </c>
      <c r="H8419" s="3" t="s">
        <v>8192</v>
      </c>
      <c r="I8419" s="3" t="s">
        <v>8193</v>
      </c>
      <c r="J8419" s="3" t="s">
        <v>2015</v>
      </c>
      <c r="K8419" s="3" t="s">
        <v>24</v>
      </c>
      <c r="L8419" s="3">
        <v>5.0</v>
      </c>
      <c r="M8419" s="3" t="s">
        <v>25</v>
      </c>
      <c r="N8419" s="3" t="s">
        <v>8238</v>
      </c>
      <c r="O8419" s="3" t="s">
        <v>477</v>
      </c>
      <c r="P8419" s="4">
        <v>24297.0</v>
      </c>
      <c r="Q8419" s="3" t="s">
        <v>169</v>
      </c>
      <c r="S8419" s="3" t="s">
        <v>29</v>
      </c>
    </row>
    <row r="8420">
      <c r="A8420" s="2">
        <v>42318.714895833335</v>
      </c>
      <c r="B8420" s="3">
        <v>24.0</v>
      </c>
      <c r="C8420" s="3" t="s">
        <v>7939</v>
      </c>
      <c r="D8420" s="3">
        <v>41.0</v>
      </c>
      <c r="E8420" s="3" t="s">
        <v>7986</v>
      </c>
      <c r="F8420" s="3">
        <v>5.0</v>
      </c>
      <c r="G8420" s="3">
        <v>7.0</v>
      </c>
      <c r="H8420" s="3" t="s">
        <v>8192</v>
      </c>
      <c r="I8420" s="3" t="s">
        <v>8193</v>
      </c>
      <c r="J8420" s="3" t="s">
        <v>2015</v>
      </c>
      <c r="K8420" s="3" t="s">
        <v>24</v>
      </c>
      <c r="L8420" s="3">
        <v>6.0</v>
      </c>
      <c r="M8420" s="3" t="s">
        <v>30</v>
      </c>
      <c r="N8420" s="3" t="s">
        <v>128</v>
      </c>
      <c r="O8420" s="3" t="s">
        <v>857</v>
      </c>
      <c r="P8420" s="4">
        <v>18700.0</v>
      </c>
      <c r="Q8420" s="3" t="s">
        <v>40</v>
      </c>
      <c r="S8420" s="3" t="s">
        <v>34</v>
      </c>
    </row>
    <row r="8421">
      <c r="A8421" s="2">
        <v>42318.714895833335</v>
      </c>
      <c r="B8421" s="3">
        <v>24.0</v>
      </c>
      <c r="C8421" s="3" t="s">
        <v>7939</v>
      </c>
      <c r="D8421" s="3">
        <v>41.0</v>
      </c>
      <c r="E8421" s="3" t="s">
        <v>7986</v>
      </c>
      <c r="F8421" s="3">
        <v>5.0</v>
      </c>
      <c r="G8421" s="3">
        <v>7.0</v>
      </c>
      <c r="H8421" s="3" t="s">
        <v>8192</v>
      </c>
      <c r="I8421" s="3" t="s">
        <v>8193</v>
      </c>
      <c r="J8421" s="3" t="s">
        <v>2015</v>
      </c>
      <c r="K8421" s="3" t="s">
        <v>24</v>
      </c>
      <c r="L8421" s="3">
        <v>7.0</v>
      </c>
      <c r="M8421" s="3" t="s">
        <v>25</v>
      </c>
      <c r="N8421" s="3" t="s">
        <v>1886</v>
      </c>
      <c r="O8421" s="3" t="s">
        <v>956</v>
      </c>
      <c r="P8421" s="4">
        <v>30605.0</v>
      </c>
      <c r="Q8421" s="3" t="s">
        <v>33</v>
      </c>
      <c r="S8421" s="3" t="s">
        <v>34</v>
      </c>
    </row>
    <row r="8422">
      <c r="A8422" s="2">
        <v>42318.714895833335</v>
      </c>
      <c r="B8422" s="3">
        <v>24.0</v>
      </c>
      <c r="C8422" s="3" t="s">
        <v>7939</v>
      </c>
      <c r="D8422" s="3">
        <v>41.0</v>
      </c>
      <c r="E8422" s="3" t="s">
        <v>7986</v>
      </c>
      <c r="F8422" s="3">
        <v>5.0</v>
      </c>
      <c r="G8422" s="3">
        <v>7.0</v>
      </c>
      <c r="H8422" s="3" t="s">
        <v>8192</v>
      </c>
      <c r="I8422" s="3" t="s">
        <v>8193</v>
      </c>
      <c r="J8422" s="3" t="s">
        <v>2015</v>
      </c>
      <c r="K8422" s="3" t="s">
        <v>24</v>
      </c>
      <c r="L8422" s="3">
        <v>8.0</v>
      </c>
      <c r="M8422" s="3" t="s">
        <v>30</v>
      </c>
      <c r="N8422" s="3" t="s">
        <v>8239</v>
      </c>
      <c r="O8422" s="3" t="s">
        <v>8240</v>
      </c>
      <c r="P8422" s="4">
        <v>21283.0</v>
      </c>
      <c r="Q8422" s="3" t="s">
        <v>110</v>
      </c>
      <c r="S8422" s="3" t="s">
        <v>34</v>
      </c>
    </row>
    <row r="8423">
      <c r="A8423" s="2">
        <v>42318.714895833335</v>
      </c>
      <c r="B8423" s="3">
        <v>24.0</v>
      </c>
      <c r="C8423" s="3" t="s">
        <v>7939</v>
      </c>
      <c r="D8423" s="3">
        <v>41.0</v>
      </c>
      <c r="E8423" s="3" t="s">
        <v>7986</v>
      </c>
      <c r="F8423" s="3">
        <v>5.0</v>
      </c>
      <c r="G8423" s="3">
        <v>7.0</v>
      </c>
      <c r="H8423" s="3" t="s">
        <v>8192</v>
      </c>
      <c r="I8423" s="3" t="s">
        <v>8193</v>
      </c>
      <c r="J8423" s="3" t="s">
        <v>2015</v>
      </c>
      <c r="K8423" s="3" t="s">
        <v>24</v>
      </c>
      <c r="L8423" s="3">
        <v>9.0</v>
      </c>
      <c r="M8423" s="3" t="s">
        <v>25</v>
      </c>
      <c r="N8423" s="3" t="s">
        <v>8241</v>
      </c>
      <c r="O8423" s="3" t="s">
        <v>8242</v>
      </c>
      <c r="P8423" s="4">
        <v>28364.0</v>
      </c>
      <c r="Q8423" s="3" t="s">
        <v>1955</v>
      </c>
      <c r="S8423" s="3" t="s">
        <v>34</v>
      </c>
    </row>
    <row r="8424">
      <c r="A8424" s="2">
        <v>42318.714895833335</v>
      </c>
      <c r="B8424" s="3">
        <v>24.0</v>
      </c>
      <c r="C8424" s="3" t="s">
        <v>7939</v>
      </c>
      <c r="D8424" s="3">
        <v>41.0</v>
      </c>
      <c r="E8424" s="3" t="s">
        <v>7986</v>
      </c>
      <c r="F8424" s="3">
        <v>5.0</v>
      </c>
      <c r="G8424" s="3">
        <v>7.0</v>
      </c>
      <c r="H8424" s="3" t="s">
        <v>8192</v>
      </c>
      <c r="I8424" s="3" t="s">
        <v>8193</v>
      </c>
      <c r="J8424" s="3" t="s">
        <v>2015</v>
      </c>
      <c r="K8424" s="3" t="s">
        <v>24</v>
      </c>
      <c r="L8424" s="3">
        <v>10.0</v>
      </c>
      <c r="M8424" s="3" t="s">
        <v>30</v>
      </c>
      <c r="N8424" s="3" t="s">
        <v>8243</v>
      </c>
      <c r="O8424" s="3" t="s">
        <v>81</v>
      </c>
      <c r="P8424" s="4">
        <v>25124.0</v>
      </c>
      <c r="Q8424" s="3" t="s">
        <v>46</v>
      </c>
      <c r="S8424" s="3" t="s">
        <v>34</v>
      </c>
    </row>
    <row r="8425">
      <c r="A8425" s="2">
        <v>42318.714895833335</v>
      </c>
      <c r="B8425" s="3">
        <v>24.0</v>
      </c>
      <c r="C8425" s="3" t="s">
        <v>7939</v>
      </c>
      <c r="D8425" s="3">
        <v>41.0</v>
      </c>
      <c r="E8425" s="3" t="s">
        <v>7986</v>
      </c>
      <c r="F8425" s="3">
        <v>5.0</v>
      </c>
      <c r="G8425" s="3">
        <v>7.0</v>
      </c>
      <c r="H8425" s="3" t="s">
        <v>8192</v>
      </c>
      <c r="I8425" s="3" t="s">
        <v>8193</v>
      </c>
      <c r="J8425" s="3" t="s">
        <v>2015</v>
      </c>
      <c r="K8425" s="3" t="s">
        <v>24</v>
      </c>
      <c r="L8425" s="3">
        <v>11.0</v>
      </c>
      <c r="M8425" s="3" t="s">
        <v>25</v>
      </c>
      <c r="N8425" s="3" t="s">
        <v>8244</v>
      </c>
      <c r="O8425" s="3" t="s">
        <v>8245</v>
      </c>
      <c r="P8425" s="4">
        <v>23811.0</v>
      </c>
      <c r="Q8425" s="3" t="s">
        <v>372</v>
      </c>
      <c r="S8425" s="3" t="s">
        <v>34</v>
      </c>
    </row>
    <row r="8426">
      <c r="A8426" s="2">
        <v>42318.714895833335</v>
      </c>
      <c r="B8426" s="3">
        <v>24.0</v>
      </c>
      <c r="C8426" s="3" t="s">
        <v>7939</v>
      </c>
      <c r="D8426" s="3">
        <v>41.0</v>
      </c>
      <c r="E8426" s="3" t="s">
        <v>7986</v>
      </c>
      <c r="F8426" s="3">
        <v>5.0</v>
      </c>
      <c r="G8426" s="3">
        <v>7.0</v>
      </c>
      <c r="H8426" s="3" t="s">
        <v>8192</v>
      </c>
      <c r="I8426" s="3" t="s">
        <v>8193</v>
      </c>
      <c r="J8426" s="3" t="s">
        <v>2015</v>
      </c>
      <c r="K8426" s="3" t="s">
        <v>24</v>
      </c>
      <c r="L8426" s="3">
        <v>12.0</v>
      </c>
      <c r="M8426" s="3" t="s">
        <v>30</v>
      </c>
      <c r="N8426" s="3" t="s">
        <v>8184</v>
      </c>
      <c r="O8426" s="3" t="s">
        <v>125</v>
      </c>
      <c r="P8426" s="4">
        <v>19815.0</v>
      </c>
      <c r="Q8426" s="3" t="s">
        <v>72</v>
      </c>
      <c r="S8426" s="3" t="s">
        <v>34</v>
      </c>
    </row>
    <row r="8427">
      <c r="A8427" s="2">
        <v>42318.714895833335</v>
      </c>
      <c r="B8427" s="3">
        <v>24.0</v>
      </c>
      <c r="C8427" s="3" t="s">
        <v>7939</v>
      </c>
      <c r="D8427" s="3">
        <v>45.0</v>
      </c>
      <c r="E8427" s="3" t="s">
        <v>7993</v>
      </c>
      <c r="F8427" s="3">
        <v>5.0</v>
      </c>
      <c r="G8427" s="3">
        <v>7.0</v>
      </c>
      <c r="H8427" s="3" t="s">
        <v>8192</v>
      </c>
      <c r="I8427" s="3" t="s">
        <v>8193</v>
      </c>
      <c r="J8427" s="3" t="s">
        <v>2015</v>
      </c>
      <c r="K8427" s="3" t="s">
        <v>24</v>
      </c>
      <c r="L8427" s="3">
        <v>1.0</v>
      </c>
      <c r="M8427" s="3" t="s">
        <v>25</v>
      </c>
      <c r="N8427" s="3" t="s">
        <v>5431</v>
      </c>
      <c r="O8427" s="3" t="s">
        <v>275</v>
      </c>
      <c r="P8427" s="4">
        <v>21651.0</v>
      </c>
      <c r="Q8427" s="3" t="s">
        <v>46</v>
      </c>
      <c r="S8427" s="3" t="s">
        <v>34</v>
      </c>
    </row>
    <row r="8428">
      <c r="A8428" s="2">
        <v>42318.714895833335</v>
      </c>
      <c r="B8428" s="3">
        <v>24.0</v>
      </c>
      <c r="C8428" s="3" t="s">
        <v>7939</v>
      </c>
      <c r="D8428" s="3">
        <v>45.0</v>
      </c>
      <c r="E8428" s="3" t="s">
        <v>7993</v>
      </c>
      <c r="F8428" s="3">
        <v>5.0</v>
      </c>
      <c r="G8428" s="3">
        <v>7.0</v>
      </c>
      <c r="H8428" s="3" t="s">
        <v>8192</v>
      </c>
      <c r="I8428" s="3" t="s">
        <v>8193</v>
      </c>
      <c r="J8428" s="3" t="s">
        <v>2015</v>
      </c>
      <c r="K8428" s="3" t="s">
        <v>24</v>
      </c>
      <c r="L8428" s="3">
        <v>2.0</v>
      </c>
      <c r="M8428" s="3" t="s">
        <v>30</v>
      </c>
      <c r="N8428" s="3" t="s">
        <v>8246</v>
      </c>
      <c r="O8428" s="3" t="s">
        <v>2247</v>
      </c>
      <c r="P8428" s="4">
        <v>31503.0</v>
      </c>
      <c r="Q8428" s="3" t="s">
        <v>418</v>
      </c>
      <c r="S8428" s="3" t="s">
        <v>34</v>
      </c>
    </row>
    <row r="8429">
      <c r="A8429" s="2">
        <v>42318.714895833335</v>
      </c>
      <c r="B8429" s="3">
        <v>24.0</v>
      </c>
      <c r="C8429" s="3" t="s">
        <v>7939</v>
      </c>
      <c r="D8429" s="3">
        <v>45.0</v>
      </c>
      <c r="E8429" s="3" t="s">
        <v>7993</v>
      </c>
      <c r="F8429" s="3">
        <v>5.0</v>
      </c>
      <c r="G8429" s="3">
        <v>7.0</v>
      </c>
      <c r="H8429" s="3" t="s">
        <v>8192</v>
      </c>
      <c r="I8429" s="3" t="s">
        <v>8193</v>
      </c>
      <c r="J8429" s="3" t="s">
        <v>2015</v>
      </c>
      <c r="K8429" s="3" t="s">
        <v>24</v>
      </c>
      <c r="L8429" s="3">
        <v>3.0</v>
      </c>
      <c r="M8429" s="3" t="s">
        <v>25</v>
      </c>
      <c r="N8429" s="3" t="s">
        <v>3816</v>
      </c>
      <c r="O8429" s="3" t="s">
        <v>281</v>
      </c>
      <c r="P8429" s="4">
        <v>20299.0</v>
      </c>
      <c r="Q8429" s="3" t="s">
        <v>169</v>
      </c>
      <c r="S8429" s="3" t="s">
        <v>34</v>
      </c>
    </row>
    <row r="8430">
      <c r="A8430" s="2">
        <v>42318.714895833335</v>
      </c>
      <c r="B8430" s="3">
        <v>24.0</v>
      </c>
      <c r="C8430" s="3" t="s">
        <v>7939</v>
      </c>
      <c r="D8430" s="3">
        <v>45.0</v>
      </c>
      <c r="E8430" s="3" t="s">
        <v>7993</v>
      </c>
      <c r="F8430" s="3">
        <v>5.0</v>
      </c>
      <c r="G8430" s="3">
        <v>7.0</v>
      </c>
      <c r="H8430" s="3" t="s">
        <v>8192</v>
      </c>
      <c r="I8430" s="3" t="s">
        <v>8193</v>
      </c>
      <c r="J8430" s="3" t="s">
        <v>2015</v>
      </c>
      <c r="K8430" s="3" t="s">
        <v>24</v>
      </c>
      <c r="L8430" s="3">
        <v>4.0</v>
      </c>
      <c r="M8430" s="3" t="s">
        <v>30</v>
      </c>
      <c r="N8430" s="3" t="s">
        <v>8247</v>
      </c>
      <c r="O8430" s="3" t="s">
        <v>5411</v>
      </c>
      <c r="P8430" s="4">
        <v>23562.0</v>
      </c>
      <c r="Q8430" s="3" t="s">
        <v>72</v>
      </c>
      <c r="S8430" s="3" t="s">
        <v>34</v>
      </c>
    </row>
    <row r="8431">
      <c r="A8431" s="2">
        <v>42318.714895833335</v>
      </c>
      <c r="B8431" s="3">
        <v>24.0</v>
      </c>
      <c r="C8431" s="3" t="s">
        <v>7939</v>
      </c>
      <c r="D8431" s="3">
        <v>45.0</v>
      </c>
      <c r="E8431" s="3" t="s">
        <v>7993</v>
      </c>
      <c r="F8431" s="3">
        <v>5.0</v>
      </c>
      <c r="G8431" s="3">
        <v>7.0</v>
      </c>
      <c r="H8431" s="3" t="s">
        <v>8192</v>
      </c>
      <c r="I8431" s="3" t="s">
        <v>8193</v>
      </c>
      <c r="J8431" s="3" t="s">
        <v>2015</v>
      </c>
      <c r="K8431" s="3" t="s">
        <v>24</v>
      </c>
      <c r="L8431" s="3">
        <v>5.0</v>
      </c>
      <c r="M8431" s="3" t="s">
        <v>25</v>
      </c>
      <c r="N8431" s="3" t="s">
        <v>1827</v>
      </c>
      <c r="O8431" s="3" t="s">
        <v>2415</v>
      </c>
      <c r="P8431" s="4">
        <v>19630.0</v>
      </c>
      <c r="Q8431" s="3" t="s">
        <v>216</v>
      </c>
      <c r="S8431" s="3" t="s">
        <v>34</v>
      </c>
    </row>
    <row r="8432">
      <c r="A8432" s="2">
        <v>42318.714895833335</v>
      </c>
      <c r="B8432" s="3">
        <v>24.0</v>
      </c>
      <c r="C8432" s="3" t="s">
        <v>7939</v>
      </c>
      <c r="D8432" s="3">
        <v>45.0</v>
      </c>
      <c r="E8432" s="3" t="s">
        <v>7993</v>
      </c>
      <c r="F8432" s="3">
        <v>5.0</v>
      </c>
      <c r="G8432" s="3">
        <v>7.0</v>
      </c>
      <c r="H8432" s="3" t="s">
        <v>8192</v>
      </c>
      <c r="I8432" s="3" t="s">
        <v>8193</v>
      </c>
      <c r="J8432" s="3" t="s">
        <v>2015</v>
      </c>
      <c r="K8432" s="3" t="s">
        <v>24</v>
      </c>
      <c r="L8432" s="3">
        <v>6.0</v>
      </c>
      <c r="M8432" s="3" t="s">
        <v>30</v>
      </c>
      <c r="N8432" s="3" t="s">
        <v>8248</v>
      </c>
      <c r="O8432" s="3" t="s">
        <v>8249</v>
      </c>
      <c r="P8432" s="4">
        <v>19661.0</v>
      </c>
      <c r="Q8432" s="3" t="s">
        <v>153</v>
      </c>
      <c r="S8432" s="3" t="s">
        <v>34</v>
      </c>
    </row>
    <row r="8433">
      <c r="A8433" s="2">
        <v>42318.714895833335</v>
      </c>
      <c r="B8433" s="3">
        <v>24.0</v>
      </c>
      <c r="C8433" s="3" t="s">
        <v>7939</v>
      </c>
      <c r="D8433" s="3">
        <v>45.0</v>
      </c>
      <c r="E8433" s="3" t="s">
        <v>7993</v>
      </c>
      <c r="F8433" s="3">
        <v>5.0</v>
      </c>
      <c r="G8433" s="3">
        <v>7.0</v>
      </c>
      <c r="H8433" s="3" t="s">
        <v>8192</v>
      </c>
      <c r="I8433" s="3" t="s">
        <v>8193</v>
      </c>
      <c r="J8433" s="3" t="s">
        <v>2015</v>
      </c>
      <c r="K8433" s="3" t="s">
        <v>24</v>
      </c>
      <c r="L8433" s="3">
        <v>7.0</v>
      </c>
      <c r="M8433" s="3" t="s">
        <v>25</v>
      </c>
      <c r="N8433" s="3" t="s">
        <v>8250</v>
      </c>
      <c r="O8433" s="3" t="s">
        <v>2760</v>
      </c>
      <c r="P8433" s="4">
        <v>22196.0</v>
      </c>
      <c r="Q8433" s="3" t="s">
        <v>33</v>
      </c>
      <c r="S8433" s="3" t="s">
        <v>34</v>
      </c>
    </row>
    <row r="8434">
      <c r="A8434" s="2">
        <v>42318.714895833335</v>
      </c>
      <c r="B8434" s="3">
        <v>24.0</v>
      </c>
      <c r="C8434" s="3" t="s">
        <v>7939</v>
      </c>
      <c r="D8434" s="3">
        <v>45.0</v>
      </c>
      <c r="E8434" s="3" t="s">
        <v>7993</v>
      </c>
      <c r="F8434" s="3">
        <v>5.0</v>
      </c>
      <c r="G8434" s="3">
        <v>7.0</v>
      </c>
      <c r="H8434" s="3" t="s">
        <v>8192</v>
      </c>
      <c r="I8434" s="3" t="s">
        <v>8193</v>
      </c>
      <c r="J8434" s="3" t="s">
        <v>2015</v>
      </c>
      <c r="K8434" s="3" t="s">
        <v>24</v>
      </c>
      <c r="L8434" s="3">
        <v>8.0</v>
      </c>
      <c r="M8434" s="3" t="s">
        <v>30</v>
      </c>
      <c r="N8434" s="3" t="s">
        <v>8251</v>
      </c>
      <c r="O8434" s="3" t="s">
        <v>121</v>
      </c>
      <c r="P8434" s="4">
        <v>19923.0</v>
      </c>
      <c r="Q8434" s="3" t="s">
        <v>40</v>
      </c>
      <c r="S8434" s="3" t="s">
        <v>29</v>
      </c>
    </row>
    <row r="8435">
      <c r="A8435" s="2">
        <v>42318.714895833335</v>
      </c>
      <c r="B8435" s="3">
        <v>24.0</v>
      </c>
      <c r="C8435" s="3" t="s">
        <v>7939</v>
      </c>
      <c r="D8435" s="3">
        <v>45.0</v>
      </c>
      <c r="E8435" s="3" t="s">
        <v>7993</v>
      </c>
      <c r="F8435" s="3">
        <v>5.0</v>
      </c>
      <c r="G8435" s="3">
        <v>7.0</v>
      </c>
      <c r="H8435" s="3" t="s">
        <v>8192</v>
      </c>
      <c r="I8435" s="3" t="s">
        <v>8193</v>
      </c>
      <c r="J8435" s="3" t="s">
        <v>2015</v>
      </c>
      <c r="K8435" s="3" t="s">
        <v>24</v>
      </c>
      <c r="L8435" s="3">
        <v>9.0</v>
      </c>
      <c r="M8435" s="3" t="s">
        <v>25</v>
      </c>
      <c r="N8435" s="3" t="s">
        <v>8252</v>
      </c>
      <c r="O8435" s="3" t="s">
        <v>8253</v>
      </c>
      <c r="P8435" s="4">
        <v>19103.0</v>
      </c>
      <c r="Q8435" s="3" t="s">
        <v>149</v>
      </c>
      <c r="S8435" s="3" t="s">
        <v>29</v>
      </c>
    </row>
    <row r="8436">
      <c r="A8436" s="2">
        <v>42318.714895833335</v>
      </c>
      <c r="B8436" s="3">
        <v>24.0</v>
      </c>
      <c r="C8436" s="3" t="s">
        <v>7939</v>
      </c>
      <c r="D8436" s="3">
        <v>45.0</v>
      </c>
      <c r="E8436" s="3" t="s">
        <v>7993</v>
      </c>
      <c r="F8436" s="3">
        <v>5.0</v>
      </c>
      <c r="G8436" s="3">
        <v>7.0</v>
      </c>
      <c r="H8436" s="3" t="s">
        <v>8192</v>
      </c>
      <c r="I8436" s="3" t="s">
        <v>8193</v>
      </c>
      <c r="J8436" s="3" t="s">
        <v>2015</v>
      </c>
      <c r="K8436" s="3" t="s">
        <v>24</v>
      </c>
      <c r="L8436" s="3">
        <v>10.0</v>
      </c>
      <c r="M8436" s="3" t="s">
        <v>30</v>
      </c>
      <c r="N8436" s="3" t="s">
        <v>8254</v>
      </c>
      <c r="O8436" s="3" t="s">
        <v>102</v>
      </c>
      <c r="P8436" s="4">
        <v>18815.0</v>
      </c>
      <c r="Q8436" s="3" t="s">
        <v>113</v>
      </c>
      <c r="S8436" s="3" t="s">
        <v>34</v>
      </c>
    </row>
    <row r="8437">
      <c r="A8437" s="2">
        <v>42318.714895833335</v>
      </c>
      <c r="B8437" s="3">
        <v>24.0</v>
      </c>
      <c r="C8437" s="3" t="s">
        <v>7939</v>
      </c>
      <c r="D8437" s="3">
        <v>45.0</v>
      </c>
      <c r="E8437" s="3" t="s">
        <v>7993</v>
      </c>
      <c r="F8437" s="3">
        <v>5.0</v>
      </c>
      <c r="G8437" s="3">
        <v>7.0</v>
      </c>
      <c r="H8437" s="3" t="s">
        <v>8192</v>
      </c>
      <c r="I8437" s="3" t="s">
        <v>8193</v>
      </c>
      <c r="J8437" s="3" t="s">
        <v>2015</v>
      </c>
      <c r="K8437" s="3" t="s">
        <v>24</v>
      </c>
      <c r="L8437" s="3">
        <v>11.0</v>
      </c>
      <c r="M8437" s="3" t="s">
        <v>25</v>
      </c>
      <c r="N8437" s="3" t="s">
        <v>8255</v>
      </c>
      <c r="O8437" s="3" t="s">
        <v>218</v>
      </c>
      <c r="P8437" s="4">
        <v>18365.0</v>
      </c>
      <c r="Q8437" s="3" t="s">
        <v>209</v>
      </c>
      <c r="S8437" s="3" t="s">
        <v>34</v>
      </c>
    </row>
    <row r="8438">
      <c r="A8438" s="2">
        <v>42318.714895833335</v>
      </c>
      <c r="B8438" s="3">
        <v>24.0</v>
      </c>
      <c r="C8438" s="3" t="s">
        <v>7939</v>
      </c>
      <c r="D8438" s="3">
        <v>45.0</v>
      </c>
      <c r="E8438" s="3" t="s">
        <v>7993</v>
      </c>
      <c r="F8438" s="3">
        <v>5.0</v>
      </c>
      <c r="G8438" s="3">
        <v>7.0</v>
      </c>
      <c r="H8438" s="3" t="s">
        <v>8192</v>
      </c>
      <c r="I8438" s="3" t="s">
        <v>8193</v>
      </c>
      <c r="J8438" s="3" t="s">
        <v>2015</v>
      </c>
      <c r="K8438" s="3" t="s">
        <v>24</v>
      </c>
      <c r="L8438" s="3">
        <v>12.0</v>
      </c>
      <c r="M8438" s="3" t="s">
        <v>30</v>
      </c>
      <c r="N8438" s="3" t="s">
        <v>8256</v>
      </c>
      <c r="O8438" s="3" t="s">
        <v>1239</v>
      </c>
      <c r="P8438" s="4">
        <v>20815.0</v>
      </c>
      <c r="Q8438" s="3" t="s">
        <v>40</v>
      </c>
      <c r="S8438" s="3" t="s">
        <v>34</v>
      </c>
    </row>
    <row r="8439">
      <c r="A8439" s="2">
        <v>42318.714895833335</v>
      </c>
      <c r="B8439" s="3">
        <v>24.0</v>
      </c>
      <c r="C8439" s="3" t="s">
        <v>7939</v>
      </c>
      <c r="D8439" s="3">
        <v>45.0</v>
      </c>
      <c r="E8439" s="3" t="s">
        <v>7993</v>
      </c>
      <c r="F8439" s="3">
        <v>5.0</v>
      </c>
      <c r="G8439" s="3">
        <v>7.0</v>
      </c>
      <c r="H8439" s="3" t="s">
        <v>8192</v>
      </c>
      <c r="I8439" s="3" t="s">
        <v>8193</v>
      </c>
      <c r="J8439" s="3" t="s">
        <v>2015</v>
      </c>
      <c r="K8439" s="3" t="s">
        <v>24</v>
      </c>
      <c r="L8439" s="3">
        <v>13.0</v>
      </c>
      <c r="M8439" s="3" t="s">
        <v>25</v>
      </c>
      <c r="N8439" s="3" t="s">
        <v>8257</v>
      </c>
      <c r="O8439" s="3" t="s">
        <v>69</v>
      </c>
      <c r="P8439" s="4">
        <v>21730.0</v>
      </c>
      <c r="Q8439" s="3" t="s">
        <v>372</v>
      </c>
      <c r="S8439" s="3" t="s">
        <v>34</v>
      </c>
    </row>
    <row r="8440">
      <c r="A8440" s="2">
        <v>42318.714895833335</v>
      </c>
      <c r="B8440" s="3">
        <v>24.0</v>
      </c>
      <c r="C8440" s="3" t="s">
        <v>7939</v>
      </c>
      <c r="D8440" s="3">
        <v>45.0</v>
      </c>
      <c r="E8440" s="3" t="s">
        <v>7993</v>
      </c>
      <c r="F8440" s="3">
        <v>5.0</v>
      </c>
      <c r="G8440" s="3">
        <v>7.0</v>
      </c>
      <c r="H8440" s="3" t="s">
        <v>8192</v>
      </c>
      <c r="I8440" s="3" t="s">
        <v>8193</v>
      </c>
      <c r="J8440" s="3" t="s">
        <v>2015</v>
      </c>
      <c r="K8440" s="3" t="s">
        <v>24</v>
      </c>
      <c r="L8440" s="3">
        <v>14.0</v>
      </c>
      <c r="M8440" s="3" t="s">
        <v>30</v>
      </c>
      <c r="N8440" s="3" t="s">
        <v>8258</v>
      </c>
      <c r="O8440" s="3" t="s">
        <v>4595</v>
      </c>
      <c r="P8440" s="4">
        <v>25519.0</v>
      </c>
      <c r="Q8440" s="3" t="s">
        <v>110</v>
      </c>
      <c r="S8440" s="3" t="s">
        <v>34</v>
      </c>
    </row>
    <row r="8441">
      <c r="A8441" s="2">
        <v>42318.714895833335</v>
      </c>
      <c r="B8441" s="3">
        <v>24.0</v>
      </c>
      <c r="C8441" s="3" t="s">
        <v>7939</v>
      </c>
      <c r="D8441" s="3">
        <v>45.0</v>
      </c>
      <c r="E8441" s="3" t="s">
        <v>7993</v>
      </c>
      <c r="F8441" s="3">
        <v>5.0</v>
      </c>
      <c r="G8441" s="3">
        <v>7.0</v>
      </c>
      <c r="H8441" s="3" t="s">
        <v>8192</v>
      </c>
      <c r="I8441" s="3" t="s">
        <v>8193</v>
      </c>
      <c r="J8441" s="3" t="s">
        <v>2015</v>
      </c>
      <c r="K8441" s="3" t="s">
        <v>24</v>
      </c>
      <c r="L8441" s="3">
        <v>15.0</v>
      </c>
      <c r="M8441" s="3" t="s">
        <v>25</v>
      </c>
      <c r="N8441" s="3" t="s">
        <v>8259</v>
      </c>
      <c r="O8441" s="3" t="s">
        <v>359</v>
      </c>
      <c r="P8441" s="4">
        <v>24392.0</v>
      </c>
      <c r="Q8441" s="3" t="s">
        <v>216</v>
      </c>
      <c r="S8441" s="3" t="s">
        <v>34</v>
      </c>
    </row>
    <row r="8442">
      <c r="A8442" s="2">
        <v>42318.714895833335</v>
      </c>
      <c r="B8442" s="3">
        <v>24.0</v>
      </c>
      <c r="C8442" s="3" t="s">
        <v>7939</v>
      </c>
      <c r="D8442" s="3">
        <v>45.0</v>
      </c>
      <c r="E8442" s="3" t="s">
        <v>7993</v>
      </c>
      <c r="F8442" s="3">
        <v>5.0</v>
      </c>
      <c r="G8442" s="3">
        <v>7.0</v>
      </c>
      <c r="H8442" s="3" t="s">
        <v>8192</v>
      </c>
      <c r="I8442" s="3" t="s">
        <v>8193</v>
      </c>
      <c r="J8442" s="3" t="s">
        <v>2015</v>
      </c>
      <c r="K8442" s="3" t="s">
        <v>24</v>
      </c>
      <c r="L8442" s="3">
        <v>16.0</v>
      </c>
      <c r="M8442" s="3" t="s">
        <v>30</v>
      </c>
      <c r="N8442" s="3" t="s">
        <v>8260</v>
      </c>
      <c r="O8442" s="3" t="s">
        <v>1387</v>
      </c>
      <c r="P8442" s="4">
        <v>34140.0</v>
      </c>
      <c r="Q8442" s="3" t="s">
        <v>191</v>
      </c>
      <c r="S8442" s="3" t="s">
        <v>34</v>
      </c>
    </row>
    <row r="8443">
      <c r="A8443" s="2">
        <v>42318.714895833335</v>
      </c>
      <c r="B8443" s="3">
        <v>24.0</v>
      </c>
      <c r="C8443" s="3" t="s">
        <v>7939</v>
      </c>
      <c r="D8443" s="3">
        <v>45.0</v>
      </c>
      <c r="E8443" s="3" t="s">
        <v>7993</v>
      </c>
      <c r="F8443" s="3">
        <v>5.0</v>
      </c>
      <c r="G8443" s="3">
        <v>7.0</v>
      </c>
      <c r="H8443" s="3" t="s">
        <v>8192</v>
      </c>
      <c r="I8443" s="3" t="s">
        <v>8193</v>
      </c>
      <c r="J8443" s="3" t="s">
        <v>2015</v>
      </c>
      <c r="K8443" s="3" t="s">
        <v>24</v>
      </c>
      <c r="L8443" s="3">
        <v>17.0</v>
      </c>
      <c r="M8443" s="3" t="s">
        <v>25</v>
      </c>
      <c r="N8443" s="3" t="s">
        <v>8261</v>
      </c>
      <c r="O8443" s="3" t="s">
        <v>218</v>
      </c>
      <c r="P8443" s="4">
        <v>24079.0</v>
      </c>
      <c r="Q8443" s="3" t="s">
        <v>712</v>
      </c>
      <c r="S8443" s="3" t="s">
        <v>34</v>
      </c>
    </row>
    <row r="8444">
      <c r="A8444" s="2">
        <v>42318.714895833335</v>
      </c>
      <c r="B8444" s="3">
        <v>24.0</v>
      </c>
      <c r="C8444" s="3" t="s">
        <v>7939</v>
      </c>
      <c r="D8444" s="3">
        <v>45.0</v>
      </c>
      <c r="E8444" s="3" t="s">
        <v>7993</v>
      </c>
      <c r="F8444" s="3">
        <v>5.0</v>
      </c>
      <c r="G8444" s="3">
        <v>7.0</v>
      </c>
      <c r="H8444" s="3" t="s">
        <v>8192</v>
      </c>
      <c r="I8444" s="3" t="s">
        <v>8193</v>
      </c>
      <c r="J8444" s="3" t="s">
        <v>2015</v>
      </c>
      <c r="K8444" s="3" t="s">
        <v>24</v>
      </c>
      <c r="L8444" s="3">
        <v>18.0</v>
      </c>
      <c r="M8444" s="3" t="s">
        <v>30</v>
      </c>
      <c r="N8444" s="3" t="s">
        <v>1742</v>
      </c>
      <c r="O8444" s="3" t="s">
        <v>283</v>
      </c>
      <c r="P8444" s="4">
        <v>25404.0</v>
      </c>
      <c r="Q8444" s="3" t="s">
        <v>132</v>
      </c>
      <c r="S8444" s="3" t="s">
        <v>34</v>
      </c>
    </row>
    <row r="8445">
      <c r="A8445" s="2">
        <v>42318.714895833335</v>
      </c>
      <c r="B8445" s="3">
        <v>24.0</v>
      </c>
      <c r="C8445" s="3" t="s">
        <v>7939</v>
      </c>
      <c r="D8445" s="3">
        <v>45.0</v>
      </c>
      <c r="E8445" s="3" t="s">
        <v>7993</v>
      </c>
      <c r="F8445" s="3">
        <v>5.0</v>
      </c>
      <c r="G8445" s="3">
        <v>7.0</v>
      </c>
      <c r="H8445" s="3" t="s">
        <v>8192</v>
      </c>
      <c r="I8445" s="3" t="s">
        <v>8193</v>
      </c>
      <c r="J8445" s="3" t="s">
        <v>2015</v>
      </c>
      <c r="K8445" s="3" t="s">
        <v>24</v>
      </c>
      <c r="L8445" s="3">
        <v>19.0</v>
      </c>
      <c r="M8445" s="3" t="s">
        <v>25</v>
      </c>
      <c r="N8445" s="3" t="s">
        <v>2625</v>
      </c>
      <c r="O8445" s="3" t="s">
        <v>218</v>
      </c>
      <c r="P8445" s="4">
        <v>24632.0</v>
      </c>
      <c r="Q8445" s="3" t="s">
        <v>216</v>
      </c>
      <c r="S8445" s="3" t="s">
        <v>34</v>
      </c>
    </row>
    <row r="8446">
      <c r="A8446" s="2">
        <v>42318.714895833335</v>
      </c>
      <c r="B8446" s="3">
        <v>24.0</v>
      </c>
      <c r="C8446" s="3" t="s">
        <v>7939</v>
      </c>
      <c r="D8446" s="3">
        <v>45.0</v>
      </c>
      <c r="E8446" s="3" t="s">
        <v>7993</v>
      </c>
      <c r="F8446" s="3">
        <v>5.0</v>
      </c>
      <c r="G8446" s="3">
        <v>7.0</v>
      </c>
      <c r="H8446" s="3" t="s">
        <v>8192</v>
      </c>
      <c r="I8446" s="3" t="s">
        <v>8193</v>
      </c>
      <c r="J8446" s="3" t="s">
        <v>2015</v>
      </c>
      <c r="K8446" s="3" t="s">
        <v>24</v>
      </c>
      <c r="L8446" s="3">
        <v>20.0</v>
      </c>
      <c r="M8446" s="3" t="s">
        <v>30</v>
      </c>
      <c r="N8446" s="3" t="s">
        <v>8262</v>
      </c>
      <c r="O8446" s="3" t="s">
        <v>1330</v>
      </c>
      <c r="P8446" s="4">
        <v>21003.0</v>
      </c>
      <c r="Q8446" s="3" t="s">
        <v>153</v>
      </c>
      <c r="S8446" s="3" t="s">
        <v>34</v>
      </c>
    </row>
    <row r="8447">
      <c r="A8447" s="2">
        <v>42318.714895833335</v>
      </c>
      <c r="B8447" s="3">
        <v>24.0</v>
      </c>
      <c r="C8447" s="3" t="s">
        <v>7939</v>
      </c>
      <c r="D8447" s="3">
        <v>45.0</v>
      </c>
      <c r="E8447" s="3" t="s">
        <v>7993</v>
      </c>
      <c r="F8447" s="3">
        <v>5.0</v>
      </c>
      <c r="G8447" s="3">
        <v>7.0</v>
      </c>
      <c r="H8447" s="3" t="s">
        <v>8192</v>
      </c>
      <c r="I8447" s="3" t="s">
        <v>8193</v>
      </c>
      <c r="J8447" s="3" t="s">
        <v>2015</v>
      </c>
      <c r="K8447" s="3" t="s">
        <v>24</v>
      </c>
      <c r="L8447" s="3">
        <v>21.0</v>
      </c>
      <c r="M8447" s="3" t="s">
        <v>25</v>
      </c>
      <c r="N8447" s="3" t="s">
        <v>8263</v>
      </c>
      <c r="O8447" s="3" t="s">
        <v>281</v>
      </c>
      <c r="P8447" s="4">
        <v>22465.0</v>
      </c>
      <c r="Q8447" s="3" t="s">
        <v>72</v>
      </c>
      <c r="S8447" s="3" t="s">
        <v>34</v>
      </c>
    </row>
    <row r="8448">
      <c r="A8448" s="2">
        <v>42318.714895833335</v>
      </c>
      <c r="B8448" s="3">
        <v>24.0</v>
      </c>
      <c r="C8448" s="3" t="s">
        <v>7939</v>
      </c>
      <c r="D8448" s="3">
        <v>45.0</v>
      </c>
      <c r="E8448" s="3" t="s">
        <v>7993</v>
      </c>
      <c r="F8448" s="3">
        <v>5.0</v>
      </c>
      <c r="G8448" s="3">
        <v>7.0</v>
      </c>
      <c r="H8448" s="3" t="s">
        <v>8192</v>
      </c>
      <c r="I8448" s="3" t="s">
        <v>8193</v>
      </c>
      <c r="J8448" s="3" t="s">
        <v>2015</v>
      </c>
      <c r="K8448" s="3" t="s">
        <v>24</v>
      </c>
      <c r="L8448" s="3">
        <v>22.0</v>
      </c>
      <c r="M8448" s="3" t="s">
        <v>30</v>
      </c>
      <c r="N8448" s="3" t="s">
        <v>8264</v>
      </c>
      <c r="O8448" s="3" t="s">
        <v>946</v>
      </c>
      <c r="P8448" s="4">
        <v>27362.0</v>
      </c>
      <c r="Q8448" s="3" t="s">
        <v>2679</v>
      </c>
      <c r="S8448" s="3" t="s">
        <v>34</v>
      </c>
    </row>
    <row r="8449">
      <c r="A8449" s="2">
        <v>42318.714895833335</v>
      </c>
      <c r="B8449" s="3">
        <v>24.0</v>
      </c>
      <c r="C8449" s="3" t="s">
        <v>7939</v>
      </c>
      <c r="D8449" s="3">
        <v>18.0</v>
      </c>
      <c r="E8449" s="3" t="s">
        <v>7940</v>
      </c>
      <c r="F8449" s="3">
        <v>6.0</v>
      </c>
      <c r="G8449" s="3">
        <v>8.0</v>
      </c>
      <c r="H8449" s="3" t="s">
        <v>8265</v>
      </c>
      <c r="I8449" s="3" t="s">
        <v>8266</v>
      </c>
      <c r="J8449" s="3" t="s">
        <v>3464</v>
      </c>
      <c r="K8449" s="3" t="s">
        <v>24</v>
      </c>
      <c r="L8449" s="3">
        <v>1.0</v>
      </c>
      <c r="M8449" s="3" t="s">
        <v>30</v>
      </c>
      <c r="N8449" s="3" t="s">
        <v>3303</v>
      </c>
      <c r="O8449" s="3" t="s">
        <v>326</v>
      </c>
      <c r="P8449" s="4">
        <v>20039.0</v>
      </c>
      <c r="Q8449" s="3" t="s">
        <v>33</v>
      </c>
      <c r="S8449" s="3" t="s">
        <v>29</v>
      </c>
    </row>
    <row r="8450">
      <c r="A8450" s="2">
        <v>42318.714895833335</v>
      </c>
      <c r="B8450" s="3">
        <v>24.0</v>
      </c>
      <c r="C8450" s="3" t="s">
        <v>7939</v>
      </c>
      <c r="D8450" s="3">
        <v>18.0</v>
      </c>
      <c r="E8450" s="3" t="s">
        <v>7940</v>
      </c>
      <c r="F8450" s="3">
        <v>6.0</v>
      </c>
      <c r="G8450" s="3">
        <v>8.0</v>
      </c>
      <c r="H8450" s="3" t="s">
        <v>8265</v>
      </c>
      <c r="I8450" s="3" t="s">
        <v>8266</v>
      </c>
      <c r="J8450" s="3" t="s">
        <v>3464</v>
      </c>
      <c r="K8450" s="3" t="s">
        <v>24</v>
      </c>
      <c r="L8450" s="3">
        <v>2.0</v>
      </c>
      <c r="M8450" s="3" t="s">
        <v>25</v>
      </c>
      <c r="N8450" s="3" t="s">
        <v>8267</v>
      </c>
      <c r="O8450" s="3" t="s">
        <v>218</v>
      </c>
      <c r="P8450" s="4">
        <v>22691.0</v>
      </c>
      <c r="Q8450" s="3" t="s">
        <v>43</v>
      </c>
      <c r="S8450" s="3" t="s">
        <v>34</v>
      </c>
    </row>
    <row r="8451">
      <c r="A8451" s="2">
        <v>42318.714895833335</v>
      </c>
      <c r="B8451" s="3">
        <v>24.0</v>
      </c>
      <c r="C8451" s="3" t="s">
        <v>7939</v>
      </c>
      <c r="D8451" s="3">
        <v>18.0</v>
      </c>
      <c r="E8451" s="3" t="s">
        <v>7940</v>
      </c>
      <c r="F8451" s="3">
        <v>6.0</v>
      </c>
      <c r="G8451" s="3">
        <v>8.0</v>
      </c>
      <c r="H8451" s="3" t="s">
        <v>8265</v>
      </c>
      <c r="I8451" s="3" t="s">
        <v>8266</v>
      </c>
      <c r="J8451" s="3" t="s">
        <v>3464</v>
      </c>
      <c r="K8451" s="3" t="s">
        <v>24</v>
      </c>
      <c r="L8451" s="3">
        <v>3.0</v>
      </c>
      <c r="M8451" s="3" t="s">
        <v>30</v>
      </c>
      <c r="N8451" s="3" t="s">
        <v>8268</v>
      </c>
      <c r="O8451" s="3" t="s">
        <v>311</v>
      </c>
      <c r="P8451" s="4">
        <v>30089.0</v>
      </c>
      <c r="Q8451" s="3" t="s">
        <v>132</v>
      </c>
      <c r="S8451" s="3" t="s">
        <v>34</v>
      </c>
    </row>
    <row r="8452">
      <c r="A8452" s="2">
        <v>42318.714895833335</v>
      </c>
      <c r="B8452" s="3">
        <v>24.0</v>
      </c>
      <c r="C8452" s="3" t="s">
        <v>7939</v>
      </c>
      <c r="D8452" s="3">
        <v>18.0</v>
      </c>
      <c r="E8452" s="3" t="s">
        <v>7940</v>
      </c>
      <c r="F8452" s="3">
        <v>6.0</v>
      </c>
      <c r="G8452" s="3">
        <v>8.0</v>
      </c>
      <c r="H8452" s="3" t="s">
        <v>8265</v>
      </c>
      <c r="I8452" s="3" t="s">
        <v>8266</v>
      </c>
      <c r="J8452" s="3" t="s">
        <v>3464</v>
      </c>
      <c r="K8452" s="3" t="s">
        <v>24</v>
      </c>
      <c r="L8452" s="3">
        <v>4.0</v>
      </c>
      <c r="M8452" s="3" t="s">
        <v>25</v>
      </c>
      <c r="N8452" s="3" t="s">
        <v>425</v>
      </c>
      <c r="O8452" s="3" t="s">
        <v>477</v>
      </c>
      <c r="P8452" s="4">
        <v>29456.0</v>
      </c>
      <c r="Q8452" s="3" t="s">
        <v>40</v>
      </c>
      <c r="S8452" s="3" t="s">
        <v>34</v>
      </c>
    </row>
    <row r="8453">
      <c r="A8453" s="2">
        <v>42318.714895833335</v>
      </c>
      <c r="B8453" s="3">
        <v>24.0</v>
      </c>
      <c r="C8453" s="3" t="s">
        <v>7939</v>
      </c>
      <c r="D8453" s="3">
        <v>18.0</v>
      </c>
      <c r="E8453" s="3" t="s">
        <v>7940</v>
      </c>
      <c r="F8453" s="3">
        <v>6.0</v>
      </c>
      <c r="G8453" s="3">
        <v>8.0</v>
      </c>
      <c r="H8453" s="3" t="s">
        <v>8265</v>
      </c>
      <c r="I8453" s="3" t="s">
        <v>8266</v>
      </c>
      <c r="J8453" s="3" t="s">
        <v>3464</v>
      </c>
      <c r="K8453" s="3" t="s">
        <v>24</v>
      </c>
      <c r="L8453" s="3">
        <v>5.0</v>
      </c>
      <c r="M8453" s="3" t="s">
        <v>30</v>
      </c>
      <c r="N8453" s="3" t="s">
        <v>5526</v>
      </c>
      <c r="O8453" s="3" t="s">
        <v>71</v>
      </c>
      <c r="P8453" s="4">
        <v>24366.0</v>
      </c>
      <c r="Q8453" s="3" t="s">
        <v>115</v>
      </c>
      <c r="S8453" s="3" t="s">
        <v>34</v>
      </c>
    </row>
    <row r="8454">
      <c r="A8454" s="2">
        <v>42318.714895833335</v>
      </c>
      <c r="B8454" s="3">
        <v>24.0</v>
      </c>
      <c r="C8454" s="3" t="s">
        <v>7939</v>
      </c>
      <c r="D8454" s="3">
        <v>18.0</v>
      </c>
      <c r="E8454" s="3" t="s">
        <v>7940</v>
      </c>
      <c r="F8454" s="3">
        <v>6.0</v>
      </c>
      <c r="G8454" s="3">
        <v>8.0</v>
      </c>
      <c r="H8454" s="3" t="s">
        <v>8265</v>
      </c>
      <c r="I8454" s="3" t="s">
        <v>8266</v>
      </c>
      <c r="J8454" s="3" t="s">
        <v>3464</v>
      </c>
      <c r="K8454" s="3" t="s">
        <v>24</v>
      </c>
      <c r="L8454" s="3">
        <v>6.0</v>
      </c>
      <c r="M8454" s="3" t="s">
        <v>25</v>
      </c>
      <c r="N8454" s="3" t="s">
        <v>8269</v>
      </c>
      <c r="O8454" s="3" t="s">
        <v>391</v>
      </c>
      <c r="P8454" s="4">
        <v>24722.0</v>
      </c>
      <c r="Q8454" s="3" t="s">
        <v>115</v>
      </c>
      <c r="S8454" s="3" t="s">
        <v>34</v>
      </c>
    </row>
    <row r="8455">
      <c r="A8455" s="2">
        <v>42318.714895833335</v>
      </c>
      <c r="B8455" s="3">
        <v>24.0</v>
      </c>
      <c r="C8455" s="3" t="s">
        <v>7939</v>
      </c>
      <c r="D8455" s="3">
        <v>18.0</v>
      </c>
      <c r="E8455" s="3" t="s">
        <v>7940</v>
      </c>
      <c r="F8455" s="3">
        <v>6.0</v>
      </c>
      <c r="G8455" s="3">
        <v>8.0</v>
      </c>
      <c r="H8455" s="3" t="s">
        <v>8265</v>
      </c>
      <c r="I8455" s="3" t="s">
        <v>8266</v>
      </c>
      <c r="J8455" s="3" t="s">
        <v>3464</v>
      </c>
      <c r="K8455" s="3" t="s">
        <v>24</v>
      </c>
      <c r="L8455" s="3">
        <v>7.0</v>
      </c>
      <c r="M8455" s="3" t="s">
        <v>30</v>
      </c>
      <c r="N8455" s="3" t="s">
        <v>8270</v>
      </c>
      <c r="O8455" s="3" t="s">
        <v>8271</v>
      </c>
      <c r="P8455" s="4">
        <v>20337.0</v>
      </c>
      <c r="Q8455" s="3" t="s">
        <v>1605</v>
      </c>
      <c r="S8455" s="3" t="s">
        <v>34</v>
      </c>
    </row>
    <row r="8456">
      <c r="A8456" s="2">
        <v>42318.714895833335</v>
      </c>
      <c r="B8456" s="3">
        <v>24.0</v>
      </c>
      <c r="C8456" s="3" t="s">
        <v>7939</v>
      </c>
      <c r="D8456" s="3">
        <v>18.0</v>
      </c>
      <c r="E8456" s="3" t="s">
        <v>7940</v>
      </c>
      <c r="F8456" s="3">
        <v>6.0</v>
      </c>
      <c r="G8456" s="3">
        <v>8.0</v>
      </c>
      <c r="H8456" s="3" t="s">
        <v>8265</v>
      </c>
      <c r="I8456" s="3" t="s">
        <v>8266</v>
      </c>
      <c r="J8456" s="3" t="s">
        <v>3464</v>
      </c>
      <c r="K8456" s="3" t="s">
        <v>24</v>
      </c>
      <c r="L8456" s="3">
        <v>8.0</v>
      </c>
      <c r="M8456" s="3" t="s">
        <v>25</v>
      </c>
      <c r="N8456" s="3" t="s">
        <v>8272</v>
      </c>
      <c r="O8456" s="3" t="s">
        <v>100</v>
      </c>
      <c r="P8456" s="4">
        <v>29126.0</v>
      </c>
      <c r="Q8456" s="3" t="s">
        <v>33</v>
      </c>
      <c r="S8456" s="3" t="s">
        <v>34</v>
      </c>
    </row>
    <row r="8457">
      <c r="A8457" s="2">
        <v>42318.714895833335</v>
      </c>
      <c r="B8457" s="3">
        <v>24.0</v>
      </c>
      <c r="C8457" s="3" t="s">
        <v>7939</v>
      </c>
      <c r="D8457" s="3">
        <v>18.0</v>
      </c>
      <c r="E8457" s="3" t="s">
        <v>7940</v>
      </c>
      <c r="F8457" s="3">
        <v>6.0</v>
      </c>
      <c r="G8457" s="3">
        <v>8.0</v>
      </c>
      <c r="H8457" s="3" t="s">
        <v>8265</v>
      </c>
      <c r="I8457" s="3" t="s">
        <v>8266</v>
      </c>
      <c r="J8457" s="3" t="s">
        <v>3464</v>
      </c>
      <c r="K8457" s="3" t="s">
        <v>24</v>
      </c>
      <c r="L8457" s="3">
        <v>9.0</v>
      </c>
      <c r="M8457" s="3" t="s">
        <v>30</v>
      </c>
      <c r="N8457" s="3" t="s">
        <v>8273</v>
      </c>
      <c r="O8457" s="3" t="s">
        <v>307</v>
      </c>
      <c r="P8457" s="4">
        <v>19903.0</v>
      </c>
      <c r="Q8457" s="3" t="s">
        <v>72</v>
      </c>
      <c r="S8457" s="3" t="s">
        <v>34</v>
      </c>
    </row>
    <row r="8458">
      <c r="A8458" s="2">
        <v>42318.714895833335</v>
      </c>
      <c r="B8458" s="3">
        <v>24.0</v>
      </c>
      <c r="C8458" s="3" t="s">
        <v>7939</v>
      </c>
      <c r="D8458" s="3">
        <v>18.0</v>
      </c>
      <c r="E8458" s="3" t="s">
        <v>7940</v>
      </c>
      <c r="F8458" s="3">
        <v>6.0</v>
      </c>
      <c r="G8458" s="3">
        <v>8.0</v>
      </c>
      <c r="H8458" s="3" t="s">
        <v>8265</v>
      </c>
      <c r="I8458" s="3" t="s">
        <v>8266</v>
      </c>
      <c r="J8458" s="3" t="s">
        <v>3464</v>
      </c>
      <c r="K8458" s="3" t="s">
        <v>24</v>
      </c>
      <c r="L8458" s="3">
        <v>10.0</v>
      </c>
      <c r="M8458" s="3" t="s">
        <v>25</v>
      </c>
      <c r="N8458" s="3" t="s">
        <v>8274</v>
      </c>
      <c r="O8458" s="3" t="s">
        <v>377</v>
      </c>
      <c r="P8458" s="4">
        <v>19216.0</v>
      </c>
      <c r="Q8458" s="3" t="s">
        <v>33</v>
      </c>
      <c r="S8458" s="3" t="s">
        <v>34</v>
      </c>
    </row>
    <row r="8459">
      <c r="A8459" s="2">
        <v>42318.714895833335</v>
      </c>
      <c r="B8459" s="3">
        <v>24.0</v>
      </c>
      <c r="C8459" s="3" t="s">
        <v>7939</v>
      </c>
      <c r="D8459" s="3">
        <v>18.0</v>
      </c>
      <c r="E8459" s="3" t="s">
        <v>7940</v>
      </c>
      <c r="F8459" s="3">
        <v>6.0</v>
      </c>
      <c r="G8459" s="3">
        <v>8.0</v>
      </c>
      <c r="H8459" s="3" t="s">
        <v>8265</v>
      </c>
      <c r="I8459" s="3" t="s">
        <v>8266</v>
      </c>
      <c r="J8459" s="3" t="s">
        <v>3464</v>
      </c>
      <c r="K8459" s="3" t="s">
        <v>24</v>
      </c>
      <c r="L8459" s="3">
        <v>11.0</v>
      </c>
      <c r="M8459" s="3" t="s">
        <v>30</v>
      </c>
      <c r="N8459" s="3" t="s">
        <v>124</v>
      </c>
      <c r="O8459" s="3" t="s">
        <v>321</v>
      </c>
      <c r="P8459" s="4">
        <v>19075.0</v>
      </c>
      <c r="Q8459" s="3" t="s">
        <v>145</v>
      </c>
      <c r="S8459" s="3" t="s">
        <v>34</v>
      </c>
    </row>
    <row r="8460">
      <c r="A8460" s="2">
        <v>42318.714895833335</v>
      </c>
      <c r="B8460" s="3">
        <v>24.0</v>
      </c>
      <c r="C8460" s="3" t="s">
        <v>7939</v>
      </c>
      <c r="D8460" s="3">
        <v>28.0</v>
      </c>
      <c r="E8460" s="3" t="s">
        <v>7950</v>
      </c>
      <c r="F8460" s="3">
        <v>6.0</v>
      </c>
      <c r="G8460" s="3">
        <v>8.0</v>
      </c>
      <c r="H8460" s="3" t="s">
        <v>8265</v>
      </c>
      <c r="I8460" s="3" t="s">
        <v>8266</v>
      </c>
      <c r="J8460" s="3" t="s">
        <v>3464</v>
      </c>
      <c r="K8460" s="3" t="s">
        <v>24</v>
      </c>
      <c r="L8460" s="3">
        <v>1.0</v>
      </c>
      <c r="M8460" s="3" t="s">
        <v>25</v>
      </c>
      <c r="N8460" s="3" t="s">
        <v>8275</v>
      </c>
      <c r="O8460" s="3" t="s">
        <v>2751</v>
      </c>
      <c r="P8460" s="4">
        <v>23377.0</v>
      </c>
      <c r="Q8460" s="3" t="s">
        <v>37</v>
      </c>
      <c r="S8460" s="3" t="s">
        <v>34</v>
      </c>
    </row>
    <row r="8461">
      <c r="A8461" s="2">
        <v>42318.714895833335</v>
      </c>
      <c r="B8461" s="3">
        <v>24.0</v>
      </c>
      <c r="C8461" s="3" t="s">
        <v>7939</v>
      </c>
      <c r="D8461" s="3">
        <v>28.0</v>
      </c>
      <c r="E8461" s="3" t="s">
        <v>7950</v>
      </c>
      <c r="F8461" s="3">
        <v>6.0</v>
      </c>
      <c r="G8461" s="3">
        <v>8.0</v>
      </c>
      <c r="H8461" s="3" t="s">
        <v>8265</v>
      </c>
      <c r="I8461" s="3" t="s">
        <v>8266</v>
      </c>
      <c r="J8461" s="3" t="s">
        <v>3464</v>
      </c>
      <c r="K8461" s="3" t="s">
        <v>24</v>
      </c>
      <c r="L8461" s="3">
        <v>2.0</v>
      </c>
      <c r="M8461" s="3" t="s">
        <v>30</v>
      </c>
      <c r="N8461" s="3" t="s">
        <v>3040</v>
      </c>
      <c r="O8461" s="3" t="s">
        <v>553</v>
      </c>
      <c r="P8461" s="4">
        <v>23911.0</v>
      </c>
      <c r="Q8461" s="3" t="s">
        <v>189</v>
      </c>
      <c r="S8461" s="3" t="s">
        <v>34</v>
      </c>
    </row>
    <row r="8462">
      <c r="A8462" s="2">
        <v>42318.714895833335</v>
      </c>
      <c r="B8462" s="3">
        <v>24.0</v>
      </c>
      <c r="C8462" s="3" t="s">
        <v>7939</v>
      </c>
      <c r="D8462" s="3">
        <v>28.0</v>
      </c>
      <c r="E8462" s="3" t="s">
        <v>7950</v>
      </c>
      <c r="F8462" s="3">
        <v>6.0</v>
      </c>
      <c r="G8462" s="3">
        <v>8.0</v>
      </c>
      <c r="H8462" s="3" t="s">
        <v>8265</v>
      </c>
      <c r="I8462" s="3" t="s">
        <v>8266</v>
      </c>
      <c r="J8462" s="3" t="s">
        <v>3464</v>
      </c>
      <c r="K8462" s="3" t="s">
        <v>24</v>
      </c>
      <c r="L8462" s="3">
        <v>3.0</v>
      </c>
      <c r="M8462" s="3" t="s">
        <v>25</v>
      </c>
      <c r="N8462" s="3" t="s">
        <v>8276</v>
      </c>
      <c r="O8462" s="3" t="s">
        <v>65</v>
      </c>
      <c r="P8462" s="4">
        <v>21897.0</v>
      </c>
      <c r="Q8462" s="3" t="s">
        <v>40</v>
      </c>
      <c r="S8462" s="3" t="s">
        <v>34</v>
      </c>
    </row>
    <row r="8463">
      <c r="A8463" s="2">
        <v>42318.714895833335</v>
      </c>
      <c r="B8463" s="3">
        <v>24.0</v>
      </c>
      <c r="C8463" s="3" t="s">
        <v>7939</v>
      </c>
      <c r="D8463" s="3">
        <v>28.0</v>
      </c>
      <c r="E8463" s="3" t="s">
        <v>7950</v>
      </c>
      <c r="F8463" s="3">
        <v>6.0</v>
      </c>
      <c r="G8463" s="3">
        <v>8.0</v>
      </c>
      <c r="H8463" s="3" t="s">
        <v>8265</v>
      </c>
      <c r="I8463" s="3" t="s">
        <v>8266</v>
      </c>
      <c r="J8463" s="3" t="s">
        <v>3464</v>
      </c>
      <c r="K8463" s="3" t="s">
        <v>24</v>
      </c>
      <c r="L8463" s="3">
        <v>4.0</v>
      </c>
      <c r="M8463" s="3" t="s">
        <v>30</v>
      </c>
      <c r="N8463" s="3" t="s">
        <v>2276</v>
      </c>
      <c r="O8463" s="3" t="s">
        <v>452</v>
      </c>
      <c r="P8463" s="4">
        <v>25196.0</v>
      </c>
      <c r="Q8463" s="3" t="s">
        <v>40</v>
      </c>
      <c r="S8463" s="3" t="s">
        <v>34</v>
      </c>
    </row>
    <row r="8464">
      <c r="A8464" s="2">
        <v>42318.714895833335</v>
      </c>
      <c r="B8464" s="3">
        <v>24.0</v>
      </c>
      <c r="C8464" s="3" t="s">
        <v>7939</v>
      </c>
      <c r="D8464" s="3">
        <v>28.0</v>
      </c>
      <c r="E8464" s="3" t="s">
        <v>7950</v>
      </c>
      <c r="F8464" s="3">
        <v>6.0</v>
      </c>
      <c r="G8464" s="3">
        <v>8.0</v>
      </c>
      <c r="H8464" s="3" t="s">
        <v>8265</v>
      </c>
      <c r="I8464" s="3" t="s">
        <v>8266</v>
      </c>
      <c r="J8464" s="3" t="s">
        <v>3464</v>
      </c>
      <c r="K8464" s="3" t="s">
        <v>24</v>
      </c>
      <c r="L8464" s="3">
        <v>5.0</v>
      </c>
      <c r="M8464" s="3" t="s">
        <v>25</v>
      </c>
      <c r="N8464" s="3" t="s">
        <v>2703</v>
      </c>
      <c r="O8464" s="3" t="s">
        <v>1072</v>
      </c>
      <c r="P8464" s="4">
        <v>28460.0</v>
      </c>
      <c r="Q8464" s="3" t="s">
        <v>33</v>
      </c>
      <c r="S8464" s="3" t="s">
        <v>34</v>
      </c>
    </row>
    <row r="8465">
      <c r="A8465" s="2">
        <v>42318.714895833335</v>
      </c>
      <c r="B8465" s="3">
        <v>24.0</v>
      </c>
      <c r="C8465" s="3" t="s">
        <v>7939</v>
      </c>
      <c r="D8465" s="3">
        <v>28.0</v>
      </c>
      <c r="E8465" s="3" t="s">
        <v>7950</v>
      </c>
      <c r="F8465" s="3">
        <v>6.0</v>
      </c>
      <c r="G8465" s="3">
        <v>8.0</v>
      </c>
      <c r="H8465" s="3" t="s">
        <v>8265</v>
      </c>
      <c r="I8465" s="3" t="s">
        <v>8266</v>
      </c>
      <c r="J8465" s="3" t="s">
        <v>3464</v>
      </c>
      <c r="K8465" s="3" t="s">
        <v>24</v>
      </c>
      <c r="L8465" s="3">
        <v>6.0</v>
      </c>
      <c r="M8465" s="3" t="s">
        <v>30</v>
      </c>
      <c r="N8465" s="3" t="s">
        <v>6977</v>
      </c>
      <c r="O8465" s="3" t="s">
        <v>121</v>
      </c>
      <c r="P8465" s="4">
        <v>22452.0</v>
      </c>
      <c r="Q8465" s="3" t="s">
        <v>86</v>
      </c>
      <c r="S8465" s="3" t="s">
        <v>34</v>
      </c>
    </row>
    <row r="8466">
      <c r="A8466" s="2">
        <v>42318.714895833335</v>
      </c>
      <c r="B8466" s="3">
        <v>24.0</v>
      </c>
      <c r="C8466" s="3" t="s">
        <v>7939</v>
      </c>
      <c r="D8466" s="3">
        <v>28.0</v>
      </c>
      <c r="E8466" s="3" t="s">
        <v>7950</v>
      </c>
      <c r="F8466" s="3">
        <v>6.0</v>
      </c>
      <c r="G8466" s="3">
        <v>8.0</v>
      </c>
      <c r="H8466" s="3" t="s">
        <v>8265</v>
      </c>
      <c r="I8466" s="3" t="s">
        <v>8266</v>
      </c>
      <c r="J8466" s="3" t="s">
        <v>3464</v>
      </c>
      <c r="K8466" s="3" t="s">
        <v>24</v>
      </c>
      <c r="L8466" s="3">
        <v>7.0</v>
      </c>
      <c r="M8466" s="3" t="s">
        <v>25</v>
      </c>
      <c r="N8466" s="3" t="s">
        <v>1644</v>
      </c>
      <c r="O8466" s="3" t="s">
        <v>767</v>
      </c>
      <c r="P8466" s="4">
        <v>34997.0</v>
      </c>
      <c r="Q8466" s="3" t="s">
        <v>191</v>
      </c>
      <c r="S8466" s="3" t="s">
        <v>34</v>
      </c>
    </row>
    <row r="8467">
      <c r="A8467" s="2">
        <v>42318.714895833335</v>
      </c>
      <c r="B8467" s="3">
        <v>24.0</v>
      </c>
      <c r="C8467" s="3" t="s">
        <v>7939</v>
      </c>
      <c r="D8467" s="3">
        <v>28.0</v>
      </c>
      <c r="E8467" s="3" t="s">
        <v>7950</v>
      </c>
      <c r="F8467" s="3">
        <v>6.0</v>
      </c>
      <c r="G8467" s="3">
        <v>8.0</v>
      </c>
      <c r="H8467" s="3" t="s">
        <v>8265</v>
      </c>
      <c r="I8467" s="3" t="s">
        <v>8266</v>
      </c>
      <c r="J8467" s="3" t="s">
        <v>3464</v>
      </c>
      <c r="K8467" s="3" t="s">
        <v>24</v>
      </c>
      <c r="L8467" s="3">
        <v>8.0</v>
      </c>
      <c r="M8467" s="3" t="s">
        <v>30</v>
      </c>
      <c r="N8467" s="3" t="s">
        <v>8277</v>
      </c>
      <c r="O8467" s="3" t="s">
        <v>4868</v>
      </c>
      <c r="P8467" s="4">
        <v>26225.0</v>
      </c>
      <c r="Q8467" s="3" t="s">
        <v>40</v>
      </c>
      <c r="S8467" s="3" t="s">
        <v>34</v>
      </c>
    </row>
    <row r="8468">
      <c r="A8468" s="2">
        <v>42318.714895833335</v>
      </c>
      <c r="B8468" s="3">
        <v>24.0</v>
      </c>
      <c r="C8468" s="3" t="s">
        <v>7939</v>
      </c>
      <c r="D8468" s="3">
        <v>28.0</v>
      </c>
      <c r="E8468" s="3" t="s">
        <v>7950</v>
      </c>
      <c r="F8468" s="3">
        <v>6.0</v>
      </c>
      <c r="G8468" s="3">
        <v>8.0</v>
      </c>
      <c r="H8468" s="3" t="s">
        <v>8265</v>
      </c>
      <c r="I8468" s="3" t="s">
        <v>8266</v>
      </c>
      <c r="J8468" s="3" t="s">
        <v>3464</v>
      </c>
      <c r="K8468" s="3" t="s">
        <v>24</v>
      </c>
      <c r="L8468" s="3">
        <v>9.0</v>
      </c>
      <c r="M8468" s="3" t="s">
        <v>25</v>
      </c>
      <c r="N8468" s="3" t="s">
        <v>4626</v>
      </c>
      <c r="O8468" s="3" t="s">
        <v>639</v>
      </c>
      <c r="P8468" s="4">
        <v>13302.0</v>
      </c>
      <c r="Q8468" s="3" t="s">
        <v>49</v>
      </c>
      <c r="S8468" s="3" t="s">
        <v>34</v>
      </c>
    </row>
    <row r="8469">
      <c r="A8469" s="2">
        <v>42318.714895833335</v>
      </c>
      <c r="B8469" s="3">
        <v>24.0</v>
      </c>
      <c r="C8469" s="3" t="s">
        <v>7939</v>
      </c>
      <c r="D8469" s="3">
        <v>28.0</v>
      </c>
      <c r="E8469" s="3" t="s">
        <v>7950</v>
      </c>
      <c r="F8469" s="3">
        <v>6.0</v>
      </c>
      <c r="G8469" s="3">
        <v>8.0</v>
      </c>
      <c r="H8469" s="3" t="s">
        <v>8265</v>
      </c>
      <c r="I8469" s="3" t="s">
        <v>8266</v>
      </c>
      <c r="J8469" s="3" t="s">
        <v>3464</v>
      </c>
      <c r="K8469" s="3" t="s">
        <v>24</v>
      </c>
      <c r="L8469" s="3">
        <v>10.0</v>
      </c>
      <c r="M8469" s="3" t="s">
        <v>30</v>
      </c>
      <c r="N8469" s="3" t="s">
        <v>8278</v>
      </c>
      <c r="O8469" s="3" t="s">
        <v>32</v>
      </c>
      <c r="P8469" s="4">
        <v>27033.0</v>
      </c>
      <c r="Q8469" s="3" t="s">
        <v>75</v>
      </c>
      <c r="S8469" s="3" t="s">
        <v>34</v>
      </c>
    </row>
    <row r="8470">
      <c r="A8470" s="2">
        <v>42318.714895833335</v>
      </c>
      <c r="B8470" s="3">
        <v>24.0</v>
      </c>
      <c r="C8470" s="3" t="s">
        <v>7939</v>
      </c>
      <c r="D8470" s="3">
        <v>28.0</v>
      </c>
      <c r="E8470" s="3" t="s">
        <v>7950</v>
      </c>
      <c r="F8470" s="3">
        <v>6.0</v>
      </c>
      <c r="G8470" s="3">
        <v>8.0</v>
      </c>
      <c r="H8470" s="3" t="s">
        <v>8265</v>
      </c>
      <c r="I8470" s="3" t="s">
        <v>8266</v>
      </c>
      <c r="J8470" s="3" t="s">
        <v>3464</v>
      </c>
      <c r="K8470" s="3" t="s">
        <v>24</v>
      </c>
      <c r="L8470" s="3">
        <v>11.0</v>
      </c>
      <c r="M8470" s="3" t="s">
        <v>25</v>
      </c>
      <c r="N8470" s="3" t="s">
        <v>2040</v>
      </c>
      <c r="O8470" s="3" t="s">
        <v>184</v>
      </c>
      <c r="P8470" s="4">
        <v>22578.0</v>
      </c>
      <c r="Q8470" s="3" t="s">
        <v>33</v>
      </c>
      <c r="S8470" s="3" t="s">
        <v>34</v>
      </c>
    </row>
    <row r="8471">
      <c r="A8471" s="2">
        <v>42318.714895833335</v>
      </c>
      <c r="B8471" s="3">
        <v>24.0</v>
      </c>
      <c r="C8471" s="3" t="s">
        <v>7939</v>
      </c>
      <c r="D8471" s="3">
        <v>28.0</v>
      </c>
      <c r="E8471" s="3" t="s">
        <v>7950</v>
      </c>
      <c r="F8471" s="3">
        <v>6.0</v>
      </c>
      <c r="G8471" s="3">
        <v>8.0</v>
      </c>
      <c r="H8471" s="3" t="s">
        <v>8265</v>
      </c>
      <c r="I8471" s="3" t="s">
        <v>8266</v>
      </c>
      <c r="J8471" s="3" t="s">
        <v>3464</v>
      </c>
      <c r="K8471" s="3" t="s">
        <v>24</v>
      </c>
      <c r="L8471" s="3">
        <v>12.0</v>
      </c>
      <c r="M8471" s="3" t="s">
        <v>30</v>
      </c>
      <c r="N8471" s="3" t="s">
        <v>1824</v>
      </c>
      <c r="O8471" s="3" t="s">
        <v>1706</v>
      </c>
      <c r="P8471" s="4">
        <v>25106.0</v>
      </c>
      <c r="Q8471" s="3" t="s">
        <v>40</v>
      </c>
      <c r="S8471" s="3" t="s">
        <v>34</v>
      </c>
    </row>
    <row r="8472">
      <c r="A8472" s="2">
        <v>42318.714895833335</v>
      </c>
      <c r="B8472" s="3">
        <v>24.0</v>
      </c>
      <c r="C8472" s="3" t="s">
        <v>7939</v>
      </c>
      <c r="D8472" s="3">
        <v>28.0</v>
      </c>
      <c r="E8472" s="3" t="s">
        <v>7950</v>
      </c>
      <c r="F8472" s="3">
        <v>6.0</v>
      </c>
      <c r="G8472" s="3">
        <v>8.0</v>
      </c>
      <c r="H8472" s="3" t="s">
        <v>8265</v>
      </c>
      <c r="I8472" s="3" t="s">
        <v>8266</v>
      </c>
      <c r="J8472" s="3" t="s">
        <v>3464</v>
      </c>
      <c r="K8472" s="3" t="s">
        <v>24</v>
      </c>
      <c r="L8472" s="3">
        <v>13.0</v>
      </c>
      <c r="M8472" s="3" t="s">
        <v>25</v>
      </c>
      <c r="N8472" s="3" t="s">
        <v>8279</v>
      </c>
      <c r="O8472" s="3" t="s">
        <v>8280</v>
      </c>
      <c r="P8472" s="4">
        <v>26508.0</v>
      </c>
      <c r="Q8472" s="3" t="s">
        <v>72</v>
      </c>
      <c r="S8472" s="3" t="s">
        <v>34</v>
      </c>
    </row>
    <row r="8473">
      <c r="A8473" s="2">
        <v>42318.714895833335</v>
      </c>
      <c r="B8473" s="3">
        <v>24.0</v>
      </c>
      <c r="C8473" s="3" t="s">
        <v>7939</v>
      </c>
      <c r="D8473" s="3">
        <v>28.0</v>
      </c>
      <c r="E8473" s="3" t="s">
        <v>7950</v>
      </c>
      <c r="F8473" s="3">
        <v>6.0</v>
      </c>
      <c r="G8473" s="3">
        <v>8.0</v>
      </c>
      <c r="H8473" s="3" t="s">
        <v>8265</v>
      </c>
      <c r="I8473" s="3" t="s">
        <v>8266</v>
      </c>
      <c r="J8473" s="3" t="s">
        <v>3464</v>
      </c>
      <c r="K8473" s="3" t="s">
        <v>24</v>
      </c>
      <c r="L8473" s="3">
        <v>14.0</v>
      </c>
      <c r="M8473" s="3" t="s">
        <v>30</v>
      </c>
      <c r="N8473" s="3" t="s">
        <v>8281</v>
      </c>
      <c r="O8473" s="3" t="s">
        <v>307</v>
      </c>
      <c r="P8473" s="4">
        <v>20684.0</v>
      </c>
      <c r="Q8473" s="3" t="s">
        <v>75</v>
      </c>
      <c r="S8473" s="3" t="s">
        <v>34</v>
      </c>
    </row>
    <row r="8474">
      <c r="A8474" s="2">
        <v>42318.714895833335</v>
      </c>
      <c r="B8474" s="3">
        <v>24.0</v>
      </c>
      <c r="C8474" s="3" t="s">
        <v>7939</v>
      </c>
      <c r="D8474" s="3">
        <v>28.0</v>
      </c>
      <c r="E8474" s="3" t="s">
        <v>7950</v>
      </c>
      <c r="F8474" s="3">
        <v>6.0</v>
      </c>
      <c r="G8474" s="3">
        <v>8.0</v>
      </c>
      <c r="H8474" s="3" t="s">
        <v>8265</v>
      </c>
      <c r="I8474" s="3" t="s">
        <v>8266</v>
      </c>
      <c r="J8474" s="3" t="s">
        <v>3464</v>
      </c>
      <c r="K8474" s="3" t="s">
        <v>24</v>
      </c>
      <c r="L8474" s="3">
        <v>15.0</v>
      </c>
      <c r="M8474" s="3" t="s">
        <v>25</v>
      </c>
      <c r="N8474" s="3" t="s">
        <v>8282</v>
      </c>
      <c r="O8474" s="3" t="s">
        <v>639</v>
      </c>
      <c r="P8474" s="4">
        <v>19201.0</v>
      </c>
      <c r="Q8474" s="3" t="s">
        <v>49</v>
      </c>
      <c r="S8474" s="3" t="s">
        <v>34</v>
      </c>
    </row>
    <row r="8475">
      <c r="A8475" s="2">
        <v>42318.714895833335</v>
      </c>
      <c r="B8475" s="3">
        <v>24.0</v>
      </c>
      <c r="C8475" s="3" t="s">
        <v>7939</v>
      </c>
      <c r="D8475" s="3">
        <v>36.0</v>
      </c>
      <c r="E8475" s="3" t="s">
        <v>7965</v>
      </c>
      <c r="F8475" s="3">
        <v>6.0</v>
      </c>
      <c r="G8475" s="3">
        <v>8.0</v>
      </c>
      <c r="H8475" s="3" t="s">
        <v>8265</v>
      </c>
      <c r="I8475" s="3" t="s">
        <v>8266</v>
      </c>
      <c r="J8475" s="3" t="s">
        <v>3464</v>
      </c>
      <c r="K8475" s="3" t="s">
        <v>24</v>
      </c>
      <c r="L8475" s="3">
        <v>1.0</v>
      </c>
      <c r="M8475" s="3" t="s">
        <v>30</v>
      </c>
      <c r="N8475" s="3" t="s">
        <v>814</v>
      </c>
      <c r="O8475" s="3" t="s">
        <v>602</v>
      </c>
      <c r="P8475" s="4">
        <v>27171.0</v>
      </c>
      <c r="Q8475" s="3" t="s">
        <v>33</v>
      </c>
      <c r="S8475" s="3" t="s">
        <v>34</v>
      </c>
    </row>
    <row r="8476">
      <c r="A8476" s="2">
        <v>42318.714895833335</v>
      </c>
      <c r="B8476" s="3">
        <v>24.0</v>
      </c>
      <c r="C8476" s="3" t="s">
        <v>7939</v>
      </c>
      <c r="D8476" s="3">
        <v>36.0</v>
      </c>
      <c r="E8476" s="3" t="s">
        <v>7965</v>
      </c>
      <c r="F8476" s="3">
        <v>6.0</v>
      </c>
      <c r="G8476" s="3">
        <v>8.0</v>
      </c>
      <c r="H8476" s="3" t="s">
        <v>8265</v>
      </c>
      <c r="I8476" s="3" t="s">
        <v>8266</v>
      </c>
      <c r="J8476" s="3" t="s">
        <v>3464</v>
      </c>
      <c r="K8476" s="3" t="s">
        <v>24</v>
      </c>
      <c r="L8476" s="3">
        <v>2.0</v>
      </c>
      <c r="M8476" s="3" t="s">
        <v>25</v>
      </c>
      <c r="N8476" s="3" t="s">
        <v>8283</v>
      </c>
      <c r="O8476" s="3" t="s">
        <v>218</v>
      </c>
      <c r="P8476" s="4">
        <v>18329.0</v>
      </c>
      <c r="Q8476" s="3" t="s">
        <v>209</v>
      </c>
      <c r="S8476" s="3" t="s">
        <v>34</v>
      </c>
    </row>
    <row r="8477">
      <c r="A8477" s="2">
        <v>42318.714895833335</v>
      </c>
      <c r="B8477" s="3">
        <v>24.0</v>
      </c>
      <c r="C8477" s="3" t="s">
        <v>7939</v>
      </c>
      <c r="D8477" s="3">
        <v>36.0</v>
      </c>
      <c r="E8477" s="3" t="s">
        <v>7965</v>
      </c>
      <c r="F8477" s="3">
        <v>6.0</v>
      </c>
      <c r="G8477" s="3">
        <v>8.0</v>
      </c>
      <c r="H8477" s="3" t="s">
        <v>8265</v>
      </c>
      <c r="I8477" s="3" t="s">
        <v>8266</v>
      </c>
      <c r="J8477" s="3" t="s">
        <v>3464</v>
      </c>
      <c r="K8477" s="3" t="s">
        <v>24</v>
      </c>
      <c r="L8477" s="3">
        <v>3.0</v>
      </c>
      <c r="M8477" s="3" t="s">
        <v>30</v>
      </c>
      <c r="N8477" s="3" t="s">
        <v>8284</v>
      </c>
      <c r="O8477" s="3" t="s">
        <v>139</v>
      </c>
      <c r="P8477" s="4">
        <v>29456.0</v>
      </c>
      <c r="Q8477" s="3" t="s">
        <v>52</v>
      </c>
      <c r="S8477" s="3" t="s">
        <v>34</v>
      </c>
    </row>
    <row r="8478">
      <c r="A8478" s="2">
        <v>42318.714895833335</v>
      </c>
      <c r="B8478" s="3">
        <v>24.0</v>
      </c>
      <c r="C8478" s="3" t="s">
        <v>7939</v>
      </c>
      <c r="D8478" s="3">
        <v>36.0</v>
      </c>
      <c r="E8478" s="3" t="s">
        <v>7965</v>
      </c>
      <c r="F8478" s="3">
        <v>6.0</v>
      </c>
      <c r="G8478" s="3">
        <v>8.0</v>
      </c>
      <c r="H8478" s="3" t="s">
        <v>8265</v>
      </c>
      <c r="I8478" s="3" t="s">
        <v>8266</v>
      </c>
      <c r="J8478" s="3" t="s">
        <v>3464</v>
      </c>
      <c r="K8478" s="3" t="s">
        <v>24</v>
      </c>
      <c r="L8478" s="3">
        <v>4.0</v>
      </c>
      <c r="M8478" s="3" t="s">
        <v>25</v>
      </c>
      <c r="N8478" s="3" t="s">
        <v>8285</v>
      </c>
      <c r="O8478" s="3" t="s">
        <v>95</v>
      </c>
      <c r="P8478" s="4">
        <v>18271.0</v>
      </c>
      <c r="Q8478" s="3" t="s">
        <v>49</v>
      </c>
      <c r="S8478" s="3" t="s">
        <v>34</v>
      </c>
    </row>
    <row r="8479">
      <c r="A8479" s="2">
        <v>42318.714895833335</v>
      </c>
      <c r="B8479" s="3">
        <v>24.0</v>
      </c>
      <c r="C8479" s="3" t="s">
        <v>7939</v>
      </c>
      <c r="D8479" s="3">
        <v>36.0</v>
      </c>
      <c r="E8479" s="3" t="s">
        <v>7965</v>
      </c>
      <c r="F8479" s="3">
        <v>6.0</v>
      </c>
      <c r="G8479" s="3">
        <v>8.0</v>
      </c>
      <c r="H8479" s="3" t="s">
        <v>8265</v>
      </c>
      <c r="I8479" s="3" t="s">
        <v>8266</v>
      </c>
      <c r="J8479" s="3" t="s">
        <v>3464</v>
      </c>
      <c r="K8479" s="3" t="s">
        <v>24</v>
      </c>
      <c r="L8479" s="3">
        <v>5.0</v>
      </c>
      <c r="M8479" s="3" t="s">
        <v>30</v>
      </c>
      <c r="N8479" s="3" t="s">
        <v>8286</v>
      </c>
      <c r="O8479" s="3" t="s">
        <v>1759</v>
      </c>
      <c r="P8479" s="4">
        <v>30759.0</v>
      </c>
      <c r="Q8479" s="3" t="s">
        <v>228</v>
      </c>
      <c r="S8479" s="3" t="s">
        <v>34</v>
      </c>
    </row>
    <row r="8480">
      <c r="A8480" s="2">
        <v>42318.714895833335</v>
      </c>
      <c r="B8480" s="3">
        <v>24.0</v>
      </c>
      <c r="C8480" s="3" t="s">
        <v>7939</v>
      </c>
      <c r="D8480" s="3">
        <v>36.0</v>
      </c>
      <c r="E8480" s="3" t="s">
        <v>7965</v>
      </c>
      <c r="F8480" s="3">
        <v>6.0</v>
      </c>
      <c r="G8480" s="3">
        <v>8.0</v>
      </c>
      <c r="H8480" s="3" t="s">
        <v>8265</v>
      </c>
      <c r="I8480" s="3" t="s">
        <v>8266</v>
      </c>
      <c r="J8480" s="3" t="s">
        <v>3464</v>
      </c>
      <c r="K8480" s="3" t="s">
        <v>24</v>
      </c>
      <c r="L8480" s="3">
        <v>6.0</v>
      </c>
      <c r="M8480" s="3" t="s">
        <v>25</v>
      </c>
      <c r="N8480" s="3" t="s">
        <v>1046</v>
      </c>
      <c r="O8480" s="3" t="s">
        <v>95</v>
      </c>
      <c r="P8480" s="4">
        <v>18225.0</v>
      </c>
      <c r="Q8480" s="3" t="s">
        <v>86</v>
      </c>
      <c r="S8480" s="3" t="s">
        <v>34</v>
      </c>
    </row>
    <row r="8481">
      <c r="A8481" s="2">
        <v>42318.714895833335</v>
      </c>
      <c r="B8481" s="3">
        <v>24.0</v>
      </c>
      <c r="C8481" s="3" t="s">
        <v>7939</v>
      </c>
      <c r="D8481" s="3">
        <v>36.0</v>
      </c>
      <c r="E8481" s="3" t="s">
        <v>7965</v>
      </c>
      <c r="F8481" s="3">
        <v>6.0</v>
      </c>
      <c r="G8481" s="3">
        <v>8.0</v>
      </c>
      <c r="H8481" s="3" t="s">
        <v>8265</v>
      </c>
      <c r="I8481" s="3" t="s">
        <v>8266</v>
      </c>
      <c r="J8481" s="3" t="s">
        <v>3464</v>
      </c>
      <c r="K8481" s="3" t="s">
        <v>24</v>
      </c>
      <c r="L8481" s="3">
        <v>7.0</v>
      </c>
      <c r="M8481" s="3" t="s">
        <v>30</v>
      </c>
      <c r="N8481" s="3" t="s">
        <v>4159</v>
      </c>
      <c r="O8481" s="3" t="s">
        <v>178</v>
      </c>
      <c r="P8481" s="4">
        <v>18790.0</v>
      </c>
      <c r="Q8481" s="3" t="s">
        <v>37</v>
      </c>
      <c r="S8481" s="3" t="s">
        <v>34</v>
      </c>
    </row>
    <row r="8482">
      <c r="A8482" s="2">
        <v>42318.714895833335</v>
      </c>
      <c r="B8482" s="3">
        <v>24.0</v>
      </c>
      <c r="C8482" s="3" t="s">
        <v>7939</v>
      </c>
      <c r="D8482" s="3">
        <v>36.0</v>
      </c>
      <c r="E8482" s="3" t="s">
        <v>7965</v>
      </c>
      <c r="F8482" s="3">
        <v>6.0</v>
      </c>
      <c r="G8482" s="3">
        <v>8.0</v>
      </c>
      <c r="H8482" s="3" t="s">
        <v>8265</v>
      </c>
      <c r="I8482" s="3" t="s">
        <v>8266</v>
      </c>
      <c r="J8482" s="3" t="s">
        <v>3464</v>
      </c>
      <c r="K8482" s="3" t="s">
        <v>24</v>
      </c>
      <c r="L8482" s="3">
        <v>8.0</v>
      </c>
      <c r="M8482" s="3" t="s">
        <v>25</v>
      </c>
      <c r="N8482" s="3" t="s">
        <v>8287</v>
      </c>
      <c r="O8482" s="3" t="s">
        <v>127</v>
      </c>
      <c r="P8482" s="4">
        <v>18808.0</v>
      </c>
      <c r="Q8482" s="3" t="s">
        <v>145</v>
      </c>
      <c r="S8482" s="3" t="s">
        <v>34</v>
      </c>
    </row>
    <row r="8483">
      <c r="A8483" s="2">
        <v>42318.714895833335</v>
      </c>
      <c r="B8483" s="3">
        <v>24.0</v>
      </c>
      <c r="C8483" s="3" t="s">
        <v>7939</v>
      </c>
      <c r="D8483" s="3">
        <v>36.0</v>
      </c>
      <c r="E8483" s="3" t="s">
        <v>7965</v>
      </c>
      <c r="F8483" s="3">
        <v>6.0</v>
      </c>
      <c r="G8483" s="3">
        <v>8.0</v>
      </c>
      <c r="H8483" s="3" t="s">
        <v>8265</v>
      </c>
      <c r="I8483" s="3" t="s">
        <v>8266</v>
      </c>
      <c r="J8483" s="3" t="s">
        <v>3464</v>
      </c>
      <c r="K8483" s="3" t="s">
        <v>24</v>
      </c>
      <c r="L8483" s="3">
        <v>9.0</v>
      </c>
      <c r="M8483" s="3" t="s">
        <v>30</v>
      </c>
      <c r="N8483" s="3" t="s">
        <v>2323</v>
      </c>
      <c r="O8483" s="3" t="s">
        <v>2403</v>
      </c>
      <c r="P8483" s="4">
        <v>32774.0</v>
      </c>
      <c r="Q8483" s="3" t="s">
        <v>52</v>
      </c>
      <c r="S8483" s="3" t="s">
        <v>34</v>
      </c>
    </row>
    <row r="8484">
      <c r="A8484" s="2">
        <v>42318.714895833335</v>
      </c>
      <c r="B8484" s="3">
        <v>24.0</v>
      </c>
      <c r="C8484" s="3" t="s">
        <v>7939</v>
      </c>
      <c r="D8484" s="3">
        <v>37.0</v>
      </c>
      <c r="E8484" s="3" t="s">
        <v>7971</v>
      </c>
      <c r="F8484" s="3">
        <v>6.0</v>
      </c>
      <c r="G8484" s="3">
        <v>8.0</v>
      </c>
      <c r="H8484" s="3" t="s">
        <v>8265</v>
      </c>
      <c r="I8484" s="3" t="s">
        <v>8266</v>
      </c>
      <c r="J8484" s="3" t="s">
        <v>3464</v>
      </c>
      <c r="K8484" s="3" t="s">
        <v>24</v>
      </c>
      <c r="L8484" s="3">
        <v>1.0</v>
      </c>
      <c r="M8484" s="3" t="s">
        <v>25</v>
      </c>
      <c r="N8484" s="3" t="s">
        <v>8288</v>
      </c>
      <c r="O8484" s="3" t="s">
        <v>315</v>
      </c>
      <c r="P8484" s="4">
        <v>26400.0</v>
      </c>
      <c r="Q8484" s="3" t="s">
        <v>55</v>
      </c>
      <c r="S8484" s="3" t="s">
        <v>34</v>
      </c>
    </row>
    <row r="8485">
      <c r="A8485" s="2">
        <v>42318.714895833335</v>
      </c>
      <c r="B8485" s="3">
        <v>24.0</v>
      </c>
      <c r="C8485" s="3" t="s">
        <v>7939</v>
      </c>
      <c r="D8485" s="3">
        <v>37.0</v>
      </c>
      <c r="E8485" s="3" t="s">
        <v>7971</v>
      </c>
      <c r="F8485" s="3">
        <v>6.0</v>
      </c>
      <c r="G8485" s="3">
        <v>8.0</v>
      </c>
      <c r="H8485" s="3" t="s">
        <v>8265</v>
      </c>
      <c r="I8485" s="3" t="s">
        <v>8266</v>
      </c>
      <c r="J8485" s="3" t="s">
        <v>3464</v>
      </c>
      <c r="K8485" s="3" t="s">
        <v>24</v>
      </c>
      <c r="L8485" s="3">
        <v>2.0</v>
      </c>
      <c r="M8485" s="3" t="s">
        <v>30</v>
      </c>
      <c r="N8485" s="3" t="s">
        <v>8289</v>
      </c>
      <c r="O8485" s="3" t="s">
        <v>8126</v>
      </c>
      <c r="P8485" s="4">
        <v>26886.0</v>
      </c>
      <c r="Q8485" s="3" t="s">
        <v>132</v>
      </c>
      <c r="S8485" s="3" t="s">
        <v>34</v>
      </c>
    </row>
    <row r="8486">
      <c r="A8486" s="2">
        <v>42318.714895833335</v>
      </c>
      <c r="B8486" s="3">
        <v>24.0</v>
      </c>
      <c r="C8486" s="3" t="s">
        <v>7939</v>
      </c>
      <c r="D8486" s="3">
        <v>37.0</v>
      </c>
      <c r="E8486" s="3" t="s">
        <v>7971</v>
      </c>
      <c r="F8486" s="3">
        <v>6.0</v>
      </c>
      <c r="G8486" s="3">
        <v>8.0</v>
      </c>
      <c r="H8486" s="3" t="s">
        <v>8265</v>
      </c>
      <c r="I8486" s="3" t="s">
        <v>8266</v>
      </c>
      <c r="J8486" s="3" t="s">
        <v>3464</v>
      </c>
      <c r="K8486" s="3" t="s">
        <v>24</v>
      </c>
      <c r="L8486" s="3">
        <v>3.0</v>
      </c>
      <c r="M8486" s="3" t="s">
        <v>25</v>
      </c>
      <c r="N8486" s="3" t="s">
        <v>1737</v>
      </c>
      <c r="O8486" s="3" t="s">
        <v>939</v>
      </c>
      <c r="P8486" s="4">
        <v>28241.0</v>
      </c>
      <c r="Q8486" s="3" t="s">
        <v>132</v>
      </c>
      <c r="S8486" s="3" t="s">
        <v>34</v>
      </c>
    </row>
    <row r="8487">
      <c r="A8487" s="2">
        <v>42318.714895833335</v>
      </c>
      <c r="B8487" s="3">
        <v>24.0</v>
      </c>
      <c r="C8487" s="3" t="s">
        <v>7939</v>
      </c>
      <c r="D8487" s="3">
        <v>37.0</v>
      </c>
      <c r="E8487" s="3" t="s">
        <v>7971</v>
      </c>
      <c r="F8487" s="3">
        <v>6.0</v>
      </c>
      <c r="G8487" s="3">
        <v>8.0</v>
      </c>
      <c r="H8487" s="3" t="s">
        <v>8265</v>
      </c>
      <c r="I8487" s="3" t="s">
        <v>8266</v>
      </c>
      <c r="J8487" s="3" t="s">
        <v>3464</v>
      </c>
      <c r="K8487" s="3" t="s">
        <v>24</v>
      </c>
      <c r="L8487" s="3">
        <v>4.0</v>
      </c>
      <c r="M8487" s="3" t="s">
        <v>30</v>
      </c>
      <c r="N8487" s="3" t="s">
        <v>8290</v>
      </c>
      <c r="O8487" s="3" t="s">
        <v>311</v>
      </c>
      <c r="P8487" s="4">
        <v>28744.0</v>
      </c>
      <c r="Q8487" s="3" t="s">
        <v>132</v>
      </c>
      <c r="S8487" s="3" t="s">
        <v>34</v>
      </c>
    </row>
    <row r="8488">
      <c r="A8488" s="2">
        <v>42318.714895833335</v>
      </c>
      <c r="B8488" s="3">
        <v>24.0</v>
      </c>
      <c r="C8488" s="3" t="s">
        <v>7939</v>
      </c>
      <c r="D8488" s="3">
        <v>37.0</v>
      </c>
      <c r="E8488" s="3" t="s">
        <v>7971</v>
      </c>
      <c r="F8488" s="3">
        <v>6.0</v>
      </c>
      <c r="G8488" s="3">
        <v>8.0</v>
      </c>
      <c r="H8488" s="3" t="s">
        <v>8265</v>
      </c>
      <c r="I8488" s="3" t="s">
        <v>8266</v>
      </c>
      <c r="J8488" s="3" t="s">
        <v>3464</v>
      </c>
      <c r="K8488" s="3" t="s">
        <v>24</v>
      </c>
      <c r="L8488" s="3">
        <v>5.0</v>
      </c>
      <c r="M8488" s="3" t="s">
        <v>25</v>
      </c>
      <c r="N8488" s="3" t="s">
        <v>8291</v>
      </c>
      <c r="O8488" s="3" t="s">
        <v>27</v>
      </c>
      <c r="P8488" s="4">
        <v>25386.0</v>
      </c>
      <c r="Q8488" s="3" t="s">
        <v>37</v>
      </c>
      <c r="S8488" s="3" t="s">
        <v>34</v>
      </c>
    </row>
    <row r="8489">
      <c r="A8489" s="2">
        <v>42318.714895833335</v>
      </c>
      <c r="B8489" s="3">
        <v>24.0</v>
      </c>
      <c r="C8489" s="3" t="s">
        <v>7939</v>
      </c>
      <c r="D8489" s="3">
        <v>37.0</v>
      </c>
      <c r="E8489" s="3" t="s">
        <v>7971</v>
      </c>
      <c r="F8489" s="3">
        <v>6.0</v>
      </c>
      <c r="G8489" s="3">
        <v>8.0</v>
      </c>
      <c r="H8489" s="3" t="s">
        <v>8265</v>
      </c>
      <c r="I8489" s="3" t="s">
        <v>8266</v>
      </c>
      <c r="J8489" s="3" t="s">
        <v>3464</v>
      </c>
      <c r="K8489" s="3" t="s">
        <v>24</v>
      </c>
      <c r="L8489" s="3">
        <v>6.0</v>
      </c>
      <c r="M8489" s="3" t="s">
        <v>30</v>
      </c>
      <c r="N8489" s="3" t="s">
        <v>8292</v>
      </c>
      <c r="O8489" s="3" t="s">
        <v>602</v>
      </c>
      <c r="P8489" s="4">
        <v>27168.0</v>
      </c>
      <c r="Q8489" s="3" t="s">
        <v>1205</v>
      </c>
      <c r="S8489" s="3" t="s">
        <v>34</v>
      </c>
    </row>
    <row r="8490">
      <c r="A8490" s="2">
        <v>42318.714895833335</v>
      </c>
      <c r="B8490" s="3">
        <v>24.0</v>
      </c>
      <c r="C8490" s="3" t="s">
        <v>7939</v>
      </c>
      <c r="D8490" s="3">
        <v>37.0</v>
      </c>
      <c r="E8490" s="3" t="s">
        <v>7971</v>
      </c>
      <c r="F8490" s="3">
        <v>6.0</v>
      </c>
      <c r="G8490" s="3">
        <v>8.0</v>
      </c>
      <c r="H8490" s="3" t="s">
        <v>8265</v>
      </c>
      <c r="I8490" s="3" t="s">
        <v>8266</v>
      </c>
      <c r="J8490" s="3" t="s">
        <v>3464</v>
      </c>
      <c r="K8490" s="3" t="s">
        <v>24</v>
      </c>
      <c r="L8490" s="3">
        <v>7.0</v>
      </c>
      <c r="M8490" s="3" t="s">
        <v>25</v>
      </c>
      <c r="N8490" s="3" t="s">
        <v>3809</v>
      </c>
      <c r="O8490" s="3" t="s">
        <v>1607</v>
      </c>
      <c r="P8490" s="4">
        <v>30597.0</v>
      </c>
      <c r="Q8490" s="3" t="s">
        <v>247</v>
      </c>
      <c r="S8490" s="3" t="s">
        <v>34</v>
      </c>
    </row>
    <row r="8491">
      <c r="A8491" s="2">
        <v>42318.714895833335</v>
      </c>
      <c r="B8491" s="3">
        <v>24.0</v>
      </c>
      <c r="C8491" s="3" t="s">
        <v>7939</v>
      </c>
      <c r="D8491" s="3">
        <v>37.0</v>
      </c>
      <c r="E8491" s="3" t="s">
        <v>7971</v>
      </c>
      <c r="F8491" s="3">
        <v>6.0</v>
      </c>
      <c r="G8491" s="3">
        <v>8.0</v>
      </c>
      <c r="H8491" s="3" t="s">
        <v>8265</v>
      </c>
      <c r="I8491" s="3" t="s">
        <v>8266</v>
      </c>
      <c r="J8491" s="3" t="s">
        <v>3464</v>
      </c>
      <c r="K8491" s="3" t="s">
        <v>24</v>
      </c>
      <c r="L8491" s="3">
        <v>8.0</v>
      </c>
      <c r="M8491" s="3" t="s">
        <v>30</v>
      </c>
      <c r="N8491" s="3" t="s">
        <v>8293</v>
      </c>
      <c r="O8491" s="3" t="s">
        <v>602</v>
      </c>
      <c r="P8491" s="4">
        <v>26845.0</v>
      </c>
      <c r="Q8491" s="3" t="s">
        <v>110</v>
      </c>
      <c r="S8491" s="3" t="s">
        <v>34</v>
      </c>
    </row>
    <row r="8492">
      <c r="A8492" s="2">
        <v>42318.714895833335</v>
      </c>
      <c r="B8492" s="3">
        <v>24.0</v>
      </c>
      <c r="C8492" s="3" t="s">
        <v>7939</v>
      </c>
      <c r="D8492" s="3">
        <v>37.0</v>
      </c>
      <c r="E8492" s="3" t="s">
        <v>7971</v>
      </c>
      <c r="F8492" s="3">
        <v>6.0</v>
      </c>
      <c r="G8492" s="3">
        <v>8.0</v>
      </c>
      <c r="H8492" s="3" t="s">
        <v>8265</v>
      </c>
      <c r="I8492" s="3" t="s">
        <v>8266</v>
      </c>
      <c r="J8492" s="3" t="s">
        <v>3464</v>
      </c>
      <c r="K8492" s="3" t="s">
        <v>24</v>
      </c>
      <c r="L8492" s="3">
        <v>9.0</v>
      </c>
      <c r="M8492" s="3" t="s">
        <v>25</v>
      </c>
      <c r="N8492" s="3" t="s">
        <v>8294</v>
      </c>
      <c r="O8492" s="3" t="s">
        <v>243</v>
      </c>
      <c r="P8492" s="4">
        <v>19528.0</v>
      </c>
      <c r="Q8492" s="3" t="s">
        <v>105</v>
      </c>
      <c r="S8492" s="3" t="s">
        <v>34</v>
      </c>
    </row>
    <row r="8493">
      <c r="A8493" s="2">
        <v>42318.714895833335</v>
      </c>
      <c r="B8493" s="3">
        <v>24.0</v>
      </c>
      <c r="C8493" s="3" t="s">
        <v>7939</v>
      </c>
      <c r="D8493" s="3">
        <v>37.0</v>
      </c>
      <c r="E8493" s="3" t="s">
        <v>7971</v>
      </c>
      <c r="F8493" s="3">
        <v>6.0</v>
      </c>
      <c r="G8493" s="3">
        <v>8.0</v>
      </c>
      <c r="H8493" s="3" t="s">
        <v>8265</v>
      </c>
      <c r="I8493" s="3" t="s">
        <v>8266</v>
      </c>
      <c r="J8493" s="3" t="s">
        <v>3464</v>
      </c>
      <c r="K8493" s="3" t="s">
        <v>24</v>
      </c>
      <c r="L8493" s="3">
        <v>10.0</v>
      </c>
      <c r="M8493" s="3" t="s">
        <v>30</v>
      </c>
      <c r="N8493" s="3" t="s">
        <v>8295</v>
      </c>
      <c r="O8493" s="3" t="s">
        <v>2064</v>
      </c>
      <c r="P8493" s="4">
        <v>18035.0</v>
      </c>
      <c r="Q8493" s="3" t="s">
        <v>86</v>
      </c>
      <c r="S8493" s="3" t="s">
        <v>34</v>
      </c>
    </row>
    <row r="8494">
      <c r="A8494" s="2">
        <v>42318.714895833335</v>
      </c>
      <c r="B8494" s="3">
        <v>24.0</v>
      </c>
      <c r="C8494" s="3" t="s">
        <v>7939</v>
      </c>
      <c r="D8494" s="3">
        <v>37.0</v>
      </c>
      <c r="E8494" s="3" t="s">
        <v>7971</v>
      </c>
      <c r="F8494" s="3">
        <v>6.0</v>
      </c>
      <c r="G8494" s="3">
        <v>8.0</v>
      </c>
      <c r="H8494" s="3" t="s">
        <v>8265</v>
      </c>
      <c r="I8494" s="3" t="s">
        <v>8266</v>
      </c>
      <c r="J8494" s="3" t="s">
        <v>3464</v>
      </c>
      <c r="K8494" s="3" t="s">
        <v>24</v>
      </c>
      <c r="L8494" s="3">
        <v>11.0</v>
      </c>
      <c r="M8494" s="3" t="s">
        <v>25</v>
      </c>
      <c r="N8494" s="3" t="s">
        <v>8296</v>
      </c>
      <c r="O8494" s="3" t="s">
        <v>477</v>
      </c>
      <c r="P8494" s="4">
        <v>28181.0</v>
      </c>
      <c r="Q8494" s="3" t="s">
        <v>46</v>
      </c>
      <c r="S8494" s="3" t="s">
        <v>34</v>
      </c>
    </row>
    <row r="8495">
      <c r="A8495" s="2">
        <v>42318.714895833335</v>
      </c>
      <c r="B8495" s="3">
        <v>24.0</v>
      </c>
      <c r="C8495" s="3" t="s">
        <v>7939</v>
      </c>
      <c r="D8495" s="3">
        <v>37.0</v>
      </c>
      <c r="E8495" s="3" t="s">
        <v>7971</v>
      </c>
      <c r="F8495" s="3">
        <v>6.0</v>
      </c>
      <c r="G8495" s="3">
        <v>8.0</v>
      </c>
      <c r="H8495" s="3" t="s">
        <v>8265</v>
      </c>
      <c r="I8495" s="3" t="s">
        <v>8266</v>
      </c>
      <c r="J8495" s="3" t="s">
        <v>3464</v>
      </c>
      <c r="K8495" s="3" t="s">
        <v>24</v>
      </c>
      <c r="L8495" s="3">
        <v>12.0</v>
      </c>
      <c r="M8495" s="3" t="s">
        <v>30</v>
      </c>
      <c r="N8495" s="3" t="s">
        <v>3686</v>
      </c>
      <c r="O8495" s="3" t="s">
        <v>299</v>
      </c>
      <c r="P8495" s="4">
        <v>24279.0</v>
      </c>
      <c r="Q8495" s="3" t="s">
        <v>46</v>
      </c>
      <c r="S8495" s="3" t="s">
        <v>34</v>
      </c>
    </row>
    <row r="8496">
      <c r="A8496" s="2">
        <v>42318.714895833335</v>
      </c>
      <c r="B8496" s="3">
        <v>24.0</v>
      </c>
      <c r="C8496" s="3" t="s">
        <v>7939</v>
      </c>
      <c r="D8496" s="3">
        <v>37.0</v>
      </c>
      <c r="E8496" s="3" t="s">
        <v>7971</v>
      </c>
      <c r="F8496" s="3">
        <v>6.0</v>
      </c>
      <c r="G8496" s="3">
        <v>8.0</v>
      </c>
      <c r="H8496" s="3" t="s">
        <v>8265</v>
      </c>
      <c r="I8496" s="3" t="s">
        <v>8266</v>
      </c>
      <c r="J8496" s="3" t="s">
        <v>3464</v>
      </c>
      <c r="K8496" s="3" t="s">
        <v>24</v>
      </c>
      <c r="L8496" s="3">
        <v>13.0</v>
      </c>
      <c r="M8496" s="3" t="s">
        <v>25</v>
      </c>
      <c r="N8496" s="3" t="s">
        <v>8297</v>
      </c>
      <c r="O8496" s="3" t="s">
        <v>7470</v>
      </c>
      <c r="P8496" s="4">
        <v>23806.0</v>
      </c>
      <c r="Q8496" s="3" t="s">
        <v>110</v>
      </c>
      <c r="S8496" s="3" t="s">
        <v>34</v>
      </c>
    </row>
    <row r="8497">
      <c r="A8497" s="2">
        <v>42318.714895833335</v>
      </c>
      <c r="B8497" s="3">
        <v>24.0</v>
      </c>
      <c r="C8497" s="3" t="s">
        <v>7939</v>
      </c>
      <c r="D8497" s="3">
        <v>37.0</v>
      </c>
      <c r="E8497" s="3" t="s">
        <v>7971</v>
      </c>
      <c r="F8497" s="3">
        <v>6.0</v>
      </c>
      <c r="G8497" s="3">
        <v>8.0</v>
      </c>
      <c r="H8497" s="3" t="s">
        <v>8265</v>
      </c>
      <c r="I8497" s="3" t="s">
        <v>8266</v>
      </c>
      <c r="J8497" s="3" t="s">
        <v>3464</v>
      </c>
      <c r="K8497" s="3" t="s">
        <v>24</v>
      </c>
      <c r="L8497" s="3">
        <v>14.0</v>
      </c>
      <c r="M8497" s="3" t="s">
        <v>30</v>
      </c>
      <c r="N8497" s="3" t="s">
        <v>8298</v>
      </c>
      <c r="O8497" s="3" t="s">
        <v>812</v>
      </c>
      <c r="P8497" s="4">
        <v>23870.0</v>
      </c>
      <c r="Q8497" s="3" t="s">
        <v>132</v>
      </c>
      <c r="S8497" s="3" t="s">
        <v>34</v>
      </c>
    </row>
    <row r="8498">
      <c r="A8498" s="2">
        <v>42318.714895833335</v>
      </c>
      <c r="B8498" s="3">
        <v>24.0</v>
      </c>
      <c r="C8498" s="3" t="s">
        <v>7939</v>
      </c>
      <c r="D8498" s="3">
        <v>37.0</v>
      </c>
      <c r="E8498" s="3" t="s">
        <v>7971</v>
      </c>
      <c r="F8498" s="3">
        <v>6.0</v>
      </c>
      <c r="G8498" s="3">
        <v>8.0</v>
      </c>
      <c r="H8498" s="3" t="s">
        <v>8265</v>
      </c>
      <c r="I8498" s="3" t="s">
        <v>8266</v>
      </c>
      <c r="J8498" s="3" t="s">
        <v>3464</v>
      </c>
      <c r="K8498" s="3" t="s">
        <v>24</v>
      </c>
      <c r="L8498" s="3">
        <v>15.0</v>
      </c>
      <c r="M8498" s="3" t="s">
        <v>25</v>
      </c>
      <c r="N8498" s="3" t="s">
        <v>8299</v>
      </c>
      <c r="O8498" s="3" t="s">
        <v>102</v>
      </c>
      <c r="P8498" s="4">
        <v>19083.0</v>
      </c>
      <c r="Q8498" s="3" t="s">
        <v>216</v>
      </c>
      <c r="S8498" s="3" t="s">
        <v>34</v>
      </c>
    </row>
    <row r="8499">
      <c r="A8499" s="2">
        <v>42318.714895833335</v>
      </c>
      <c r="B8499" s="3">
        <v>24.0</v>
      </c>
      <c r="C8499" s="3" t="s">
        <v>7939</v>
      </c>
      <c r="D8499" s="3">
        <v>37.0</v>
      </c>
      <c r="E8499" s="3" t="s">
        <v>7971</v>
      </c>
      <c r="F8499" s="3">
        <v>6.0</v>
      </c>
      <c r="G8499" s="3">
        <v>8.0</v>
      </c>
      <c r="H8499" s="3" t="s">
        <v>8265</v>
      </c>
      <c r="I8499" s="3" t="s">
        <v>8266</v>
      </c>
      <c r="J8499" s="3" t="s">
        <v>3464</v>
      </c>
      <c r="K8499" s="3" t="s">
        <v>24</v>
      </c>
      <c r="L8499" s="3">
        <v>16.0</v>
      </c>
      <c r="M8499" s="3" t="s">
        <v>30</v>
      </c>
      <c r="N8499" s="3" t="s">
        <v>8300</v>
      </c>
      <c r="O8499" s="3" t="s">
        <v>81</v>
      </c>
      <c r="P8499" s="4">
        <v>21918.0</v>
      </c>
      <c r="Q8499" s="3" t="s">
        <v>52</v>
      </c>
      <c r="S8499" s="3" t="s">
        <v>34</v>
      </c>
    </row>
    <row r="8500">
      <c r="A8500" s="2">
        <v>42318.714895833335</v>
      </c>
      <c r="B8500" s="3">
        <v>24.0</v>
      </c>
      <c r="C8500" s="3" t="s">
        <v>7939</v>
      </c>
      <c r="D8500" s="3">
        <v>37.0</v>
      </c>
      <c r="E8500" s="3" t="s">
        <v>7971</v>
      </c>
      <c r="F8500" s="3">
        <v>6.0</v>
      </c>
      <c r="G8500" s="3">
        <v>8.0</v>
      </c>
      <c r="H8500" s="3" t="s">
        <v>8265</v>
      </c>
      <c r="I8500" s="3" t="s">
        <v>8266</v>
      </c>
      <c r="J8500" s="3" t="s">
        <v>3464</v>
      </c>
      <c r="K8500" s="3" t="s">
        <v>24</v>
      </c>
      <c r="L8500" s="3">
        <v>17.0</v>
      </c>
      <c r="M8500" s="3" t="s">
        <v>25</v>
      </c>
      <c r="N8500" s="3" t="s">
        <v>8301</v>
      </c>
      <c r="O8500" s="3" t="s">
        <v>218</v>
      </c>
      <c r="P8500" s="4">
        <v>19999.0</v>
      </c>
      <c r="Q8500" s="3" t="s">
        <v>33</v>
      </c>
      <c r="S8500" s="3" t="s">
        <v>34</v>
      </c>
    </row>
    <row r="8501">
      <c r="A8501" s="2">
        <v>42318.714895833335</v>
      </c>
      <c r="B8501" s="3">
        <v>24.0</v>
      </c>
      <c r="C8501" s="3" t="s">
        <v>7939</v>
      </c>
      <c r="D8501" s="3">
        <v>37.0</v>
      </c>
      <c r="E8501" s="3" t="s">
        <v>7971</v>
      </c>
      <c r="F8501" s="3">
        <v>6.0</v>
      </c>
      <c r="G8501" s="3">
        <v>8.0</v>
      </c>
      <c r="H8501" s="3" t="s">
        <v>8265</v>
      </c>
      <c r="I8501" s="3" t="s">
        <v>8266</v>
      </c>
      <c r="J8501" s="3" t="s">
        <v>3464</v>
      </c>
      <c r="K8501" s="3" t="s">
        <v>24</v>
      </c>
      <c r="L8501" s="3">
        <v>18.0</v>
      </c>
      <c r="M8501" s="3" t="s">
        <v>30</v>
      </c>
      <c r="N8501" s="3" t="s">
        <v>2354</v>
      </c>
      <c r="O8501" s="3" t="s">
        <v>605</v>
      </c>
      <c r="P8501" s="4">
        <v>27950.0</v>
      </c>
      <c r="Q8501" s="3" t="s">
        <v>55</v>
      </c>
      <c r="S8501" s="3" t="s">
        <v>34</v>
      </c>
    </row>
    <row r="8502">
      <c r="A8502" s="2">
        <v>42318.714895833335</v>
      </c>
      <c r="B8502" s="3">
        <v>24.0</v>
      </c>
      <c r="C8502" s="3" t="s">
        <v>7939</v>
      </c>
      <c r="D8502" s="3">
        <v>37.0</v>
      </c>
      <c r="E8502" s="3" t="s">
        <v>7971</v>
      </c>
      <c r="F8502" s="3">
        <v>6.0</v>
      </c>
      <c r="G8502" s="3">
        <v>8.0</v>
      </c>
      <c r="H8502" s="3" t="s">
        <v>8265</v>
      </c>
      <c r="I8502" s="3" t="s">
        <v>8266</v>
      </c>
      <c r="J8502" s="3" t="s">
        <v>3464</v>
      </c>
      <c r="K8502" s="3" t="s">
        <v>24</v>
      </c>
      <c r="L8502" s="3">
        <v>19.0</v>
      </c>
      <c r="M8502" s="3" t="s">
        <v>25</v>
      </c>
      <c r="N8502" s="3" t="s">
        <v>8097</v>
      </c>
      <c r="O8502" s="3" t="s">
        <v>523</v>
      </c>
      <c r="P8502" s="4">
        <v>17334.0</v>
      </c>
      <c r="Q8502" s="3" t="s">
        <v>86</v>
      </c>
      <c r="S8502" s="3" t="s">
        <v>29</v>
      </c>
    </row>
    <row r="8503">
      <c r="A8503" s="2">
        <v>42318.714895833335</v>
      </c>
      <c r="B8503" s="3">
        <v>24.0</v>
      </c>
      <c r="C8503" s="3" t="s">
        <v>7939</v>
      </c>
      <c r="D8503" s="3">
        <v>37.0</v>
      </c>
      <c r="E8503" s="3" t="s">
        <v>7971</v>
      </c>
      <c r="F8503" s="3">
        <v>6.0</v>
      </c>
      <c r="G8503" s="3">
        <v>8.0</v>
      </c>
      <c r="H8503" s="3" t="s">
        <v>8265</v>
      </c>
      <c r="I8503" s="3" t="s">
        <v>8266</v>
      </c>
      <c r="J8503" s="3" t="s">
        <v>3464</v>
      </c>
      <c r="K8503" s="3" t="s">
        <v>24</v>
      </c>
      <c r="L8503" s="3">
        <v>20.0</v>
      </c>
      <c r="M8503" s="3" t="s">
        <v>30</v>
      </c>
      <c r="N8503" s="3" t="s">
        <v>8302</v>
      </c>
      <c r="O8503" s="3" t="s">
        <v>1489</v>
      </c>
      <c r="P8503" s="4">
        <v>18044.0</v>
      </c>
      <c r="Q8503" s="3" t="s">
        <v>49</v>
      </c>
      <c r="S8503" s="3" t="s">
        <v>34</v>
      </c>
    </row>
    <row r="8504">
      <c r="A8504" s="2">
        <v>42318.714895833335</v>
      </c>
      <c r="B8504" s="3">
        <v>24.0</v>
      </c>
      <c r="C8504" s="3" t="s">
        <v>7939</v>
      </c>
      <c r="D8504" s="3">
        <v>41.0</v>
      </c>
      <c r="E8504" s="3" t="s">
        <v>7986</v>
      </c>
      <c r="F8504" s="3">
        <v>6.0</v>
      </c>
      <c r="G8504" s="3">
        <v>8.0</v>
      </c>
      <c r="H8504" s="3" t="s">
        <v>8265</v>
      </c>
      <c r="I8504" s="3" t="s">
        <v>8266</v>
      </c>
      <c r="J8504" s="3" t="s">
        <v>3464</v>
      </c>
      <c r="K8504" s="3" t="s">
        <v>272</v>
      </c>
      <c r="L8504" s="3">
        <v>1.0</v>
      </c>
      <c r="M8504" s="3" t="s">
        <v>25</v>
      </c>
      <c r="N8504" s="3" t="s">
        <v>447</v>
      </c>
      <c r="O8504" s="3" t="s">
        <v>1053</v>
      </c>
      <c r="P8504" s="4">
        <v>24907.0</v>
      </c>
      <c r="Q8504" s="3" t="s">
        <v>153</v>
      </c>
      <c r="S8504" s="3" t="s">
        <v>29</v>
      </c>
    </row>
    <row r="8505">
      <c r="A8505" s="2">
        <v>42318.714895833335</v>
      </c>
      <c r="B8505" s="3">
        <v>24.0</v>
      </c>
      <c r="C8505" s="3" t="s">
        <v>7939</v>
      </c>
      <c r="D8505" s="3">
        <v>41.0</v>
      </c>
      <c r="E8505" s="3" t="s">
        <v>7986</v>
      </c>
      <c r="F8505" s="3">
        <v>6.0</v>
      </c>
      <c r="G8505" s="3">
        <v>8.0</v>
      </c>
      <c r="H8505" s="3" t="s">
        <v>8265</v>
      </c>
      <c r="I8505" s="3" t="s">
        <v>8266</v>
      </c>
      <c r="J8505" s="3" t="s">
        <v>3464</v>
      </c>
      <c r="K8505" s="3" t="s">
        <v>24</v>
      </c>
      <c r="L8505" s="3">
        <v>2.0</v>
      </c>
      <c r="M8505" s="3" t="s">
        <v>30</v>
      </c>
      <c r="N8505" s="3" t="s">
        <v>4010</v>
      </c>
      <c r="O8505" s="3" t="s">
        <v>163</v>
      </c>
      <c r="P8505" s="4">
        <v>26425.0</v>
      </c>
      <c r="Q8505" s="3" t="s">
        <v>189</v>
      </c>
      <c r="S8505" s="3" t="s">
        <v>34</v>
      </c>
    </row>
    <row r="8506">
      <c r="A8506" s="2">
        <v>42318.714895833335</v>
      </c>
      <c r="B8506" s="3">
        <v>24.0</v>
      </c>
      <c r="C8506" s="3" t="s">
        <v>7939</v>
      </c>
      <c r="D8506" s="3">
        <v>41.0</v>
      </c>
      <c r="E8506" s="3" t="s">
        <v>7986</v>
      </c>
      <c r="F8506" s="3">
        <v>6.0</v>
      </c>
      <c r="G8506" s="3">
        <v>8.0</v>
      </c>
      <c r="H8506" s="3" t="s">
        <v>8265</v>
      </c>
      <c r="I8506" s="3" t="s">
        <v>8266</v>
      </c>
      <c r="J8506" s="3" t="s">
        <v>3464</v>
      </c>
      <c r="K8506" s="3" t="s">
        <v>24</v>
      </c>
      <c r="L8506" s="3">
        <v>3.0</v>
      </c>
      <c r="M8506" s="3" t="s">
        <v>25</v>
      </c>
      <c r="N8506" s="3" t="s">
        <v>8303</v>
      </c>
      <c r="O8506" s="3" t="s">
        <v>102</v>
      </c>
      <c r="P8506" s="4">
        <v>23973.0</v>
      </c>
      <c r="Q8506" s="3" t="s">
        <v>132</v>
      </c>
      <c r="S8506" s="3" t="s">
        <v>34</v>
      </c>
    </row>
    <row r="8507">
      <c r="A8507" s="2">
        <v>42318.714895833335</v>
      </c>
      <c r="B8507" s="3">
        <v>24.0</v>
      </c>
      <c r="C8507" s="3" t="s">
        <v>7939</v>
      </c>
      <c r="D8507" s="3">
        <v>41.0</v>
      </c>
      <c r="E8507" s="3" t="s">
        <v>7986</v>
      </c>
      <c r="F8507" s="3">
        <v>6.0</v>
      </c>
      <c r="G8507" s="3">
        <v>8.0</v>
      </c>
      <c r="H8507" s="3" t="s">
        <v>8265</v>
      </c>
      <c r="I8507" s="3" t="s">
        <v>8266</v>
      </c>
      <c r="J8507" s="3" t="s">
        <v>3464</v>
      </c>
      <c r="K8507" s="3" t="s">
        <v>24</v>
      </c>
      <c r="L8507" s="3">
        <v>4.0</v>
      </c>
      <c r="M8507" s="3" t="s">
        <v>30</v>
      </c>
      <c r="N8507" s="3" t="s">
        <v>3836</v>
      </c>
      <c r="O8507" s="3" t="s">
        <v>368</v>
      </c>
      <c r="P8507" s="4">
        <v>28436.0</v>
      </c>
      <c r="Q8507" s="3" t="s">
        <v>52</v>
      </c>
      <c r="S8507" s="3" t="s">
        <v>34</v>
      </c>
    </row>
    <row r="8508">
      <c r="A8508" s="2">
        <v>42318.714895833335</v>
      </c>
      <c r="B8508" s="3">
        <v>24.0</v>
      </c>
      <c r="C8508" s="3" t="s">
        <v>7939</v>
      </c>
      <c r="D8508" s="3">
        <v>41.0</v>
      </c>
      <c r="E8508" s="3" t="s">
        <v>7986</v>
      </c>
      <c r="F8508" s="3">
        <v>6.0</v>
      </c>
      <c r="G8508" s="3">
        <v>8.0</v>
      </c>
      <c r="H8508" s="3" t="s">
        <v>8265</v>
      </c>
      <c r="I8508" s="3" t="s">
        <v>8266</v>
      </c>
      <c r="J8508" s="3" t="s">
        <v>3464</v>
      </c>
      <c r="K8508" s="3" t="s">
        <v>24</v>
      </c>
      <c r="L8508" s="3">
        <v>5.0</v>
      </c>
      <c r="M8508" s="3" t="s">
        <v>25</v>
      </c>
      <c r="N8508" s="3" t="s">
        <v>8304</v>
      </c>
      <c r="O8508" s="3" t="s">
        <v>1037</v>
      </c>
      <c r="P8508" s="4">
        <v>21095.0</v>
      </c>
      <c r="Q8508" s="3" t="s">
        <v>43</v>
      </c>
      <c r="S8508" s="3" t="s">
        <v>34</v>
      </c>
    </row>
    <row r="8509">
      <c r="A8509" s="2">
        <v>42318.714895833335</v>
      </c>
      <c r="B8509" s="3">
        <v>24.0</v>
      </c>
      <c r="C8509" s="3" t="s">
        <v>7939</v>
      </c>
      <c r="D8509" s="3">
        <v>41.0</v>
      </c>
      <c r="E8509" s="3" t="s">
        <v>7986</v>
      </c>
      <c r="F8509" s="3">
        <v>6.0</v>
      </c>
      <c r="G8509" s="3">
        <v>8.0</v>
      </c>
      <c r="H8509" s="3" t="s">
        <v>8265</v>
      </c>
      <c r="I8509" s="3" t="s">
        <v>8266</v>
      </c>
      <c r="J8509" s="3" t="s">
        <v>3464</v>
      </c>
      <c r="K8509" s="3" t="s">
        <v>24</v>
      </c>
      <c r="L8509" s="3">
        <v>6.0</v>
      </c>
      <c r="M8509" s="3" t="s">
        <v>30</v>
      </c>
      <c r="N8509" s="3" t="s">
        <v>6889</v>
      </c>
      <c r="O8509" s="3" t="s">
        <v>323</v>
      </c>
      <c r="P8509" s="4">
        <v>21930.0</v>
      </c>
      <c r="Q8509" s="3" t="s">
        <v>33</v>
      </c>
      <c r="S8509" s="3" t="s">
        <v>34</v>
      </c>
    </row>
    <row r="8510">
      <c r="A8510" s="2">
        <v>42318.714895833335</v>
      </c>
      <c r="B8510" s="3">
        <v>24.0</v>
      </c>
      <c r="C8510" s="3" t="s">
        <v>7939</v>
      </c>
      <c r="D8510" s="3">
        <v>41.0</v>
      </c>
      <c r="E8510" s="3" t="s">
        <v>7986</v>
      </c>
      <c r="F8510" s="3">
        <v>6.0</v>
      </c>
      <c r="G8510" s="3">
        <v>8.0</v>
      </c>
      <c r="H8510" s="3" t="s">
        <v>8265</v>
      </c>
      <c r="I8510" s="3" t="s">
        <v>8266</v>
      </c>
      <c r="J8510" s="3" t="s">
        <v>3464</v>
      </c>
      <c r="K8510" s="3" t="s">
        <v>24</v>
      </c>
      <c r="L8510" s="3">
        <v>7.0</v>
      </c>
      <c r="M8510" s="3" t="s">
        <v>25</v>
      </c>
      <c r="N8510" s="3" t="s">
        <v>814</v>
      </c>
      <c r="O8510" s="3" t="s">
        <v>218</v>
      </c>
      <c r="P8510" s="4">
        <v>20157.0</v>
      </c>
      <c r="Q8510" s="3" t="s">
        <v>113</v>
      </c>
      <c r="S8510" s="3" t="s">
        <v>34</v>
      </c>
    </row>
    <row r="8511">
      <c r="A8511" s="2">
        <v>42318.714895833335</v>
      </c>
      <c r="B8511" s="3">
        <v>24.0</v>
      </c>
      <c r="C8511" s="3" t="s">
        <v>7939</v>
      </c>
      <c r="D8511" s="3">
        <v>41.0</v>
      </c>
      <c r="E8511" s="3" t="s">
        <v>7986</v>
      </c>
      <c r="F8511" s="3">
        <v>6.0</v>
      </c>
      <c r="G8511" s="3">
        <v>8.0</v>
      </c>
      <c r="H8511" s="3" t="s">
        <v>8265</v>
      </c>
      <c r="I8511" s="3" t="s">
        <v>8266</v>
      </c>
      <c r="J8511" s="3" t="s">
        <v>3464</v>
      </c>
      <c r="K8511" s="3" t="s">
        <v>24</v>
      </c>
      <c r="L8511" s="3">
        <v>8.0</v>
      </c>
      <c r="M8511" s="3" t="s">
        <v>30</v>
      </c>
      <c r="N8511" s="3" t="s">
        <v>8305</v>
      </c>
      <c r="O8511" s="3" t="s">
        <v>8306</v>
      </c>
      <c r="P8511" s="4">
        <v>25749.0</v>
      </c>
      <c r="Q8511" s="3" t="s">
        <v>40</v>
      </c>
      <c r="S8511" s="3" t="s">
        <v>34</v>
      </c>
    </row>
    <row r="8512">
      <c r="A8512" s="2">
        <v>42318.714895833335</v>
      </c>
      <c r="B8512" s="3">
        <v>24.0</v>
      </c>
      <c r="C8512" s="3" t="s">
        <v>7939</v>
      </c>
      <c r="D8512" s="3">
        <v>41.0</v>
      </c>
      <c r="E8512" s="3" t="s">
        <v>7986</v>
      </c>
      <c r="F8512" s="3">
        <v>6.0</v>
      </c>
      <c r="G8512" s="3">
        <v>8.0</v>
      </c>
      <c r="H8512" s="3" t="s">
        <v>8265</v>
      </c>
      <c r="I8512" s="3" t="s">
        <v>8266</v>
      </c>
      <c r="J8512" s="3" t="s">
        <v>3464</v>
      </c>
      <c r="K8512" s="3" t="s">
        <v>24</v>
      </c>
      <c r="L8512" s="3">
        <v>9.0</v>
      </c>
      <c r="M8512" s="3" t="s">
        <v>25</v>
      </c>
      <c r="N8512" s="3" t="s">
        <v>8307</v>
      </c>
      <c r="O8512" s="3" t="s">
        <v>8308</v>
      </c>
      <c r="P8512" s="4">
        <v>27090.0</v>
      </c>
      <c r="Q8512" s="3" t="s">
        <v>115</v>
      </c>
      <c r="S8512" s="3" t="s">
        <v>34</v>
      </c>
    </row>
    <row r="8513">
      <c r="A8513" s="2">
        <v>42318.714895833335</v>
      </c>
      <c r="B8513" s="3">
        <v>24.0</v>
      </c>
      <c r="C8513" s="3" t="s">
        <v>7939</v>
      </c>
      <c r="D8513" s="3">
        <v>41.0</v>
      </c>
      <c r="E8513" s="3" t="s">
        <v>7986</v>
      </c>
      <c r="F8513" s="3">
        <v>6.0</v>
      </c>
      <c r="G8513" s="3">
        <v>8.0</v>
      </c>
      <c r="H8513" s="3" t="s">
        <v>8265</v>
      </c>
      <c r="I8513" s="3" t="s">
        <v>8266</v>
      </c>
      <c r="J8513" s="3" t="s">
        <v>3464</v>
      </c>
      <c r="K8513" s="3" t="s">
        <v>24</v>
      </c>
      <c r="L8513" s="3">
        <v>10.0</v>
      </c>
      <c r="M8513" s="3" t="s">
        <v>30</v>
      </c>
      <c r="N8513" s="3" t="s">
        <v>8309</v>
      </c>
      <c r="O8513" s="3" t="s">
        <v>4856</v>
      </c>
      <c r="P8513" s="4">
        <v>27598.0</v>
      </c>
      <c r="Q8513" s="3" t="s">
        <v>52</v>
      </c>
      <c r="S8513" s="3" t="s">
        <v>34</v>
      </c>
    </row>
    <row r="8514">
      <c r="A8514" s="2">
        <v>42318.714895833335</v>
      </c>
      <c r="B8514" s="3">
        <v>24.0</v>
      </c>
      <c r="C8514" s="3" t="s">
        <v>7939</v>
      </c>
      <c r="D8514" s="3">
        <v>41.0</v>
      </c>
      <c r="E8514" s="3" t="s">
        <v>7986</v>
      </c>
      <c r="F8514" s="3">
        <v>6.0</v>
      </c>
      <c r="G8514" s="3">
        <v>8.0</v>
      </c>
      <c r="H8514" s="3" t="s">
        <v>8265</v>
      </c>
      <c r="I8514" s="3" t="s">
        <v>8266</v>
      </c>
      <c r="J8514" s="3" t="s">
        <v>3464</v>
      </c>
      <c r="K8514" s="3" t="s">
        <v>24</v>
      </c>
      <c r="L8514" s="3">
        <v>11.0</v>
      </c>
      <c r="M8514" s="3" t="s">
        <v>25</v>
      </c>
      <c r="N8514" s="3" t="s">
        <v>8310</v>
      </c>
      <c r="O8514" s="3" t="s">
        <v>137</v>
      </c>
      <c r="P8514" s="4">
        <v>33763.0</v>
      </c>
      <c r="Q8514" s="3" t="s">
        <v>191</v>
      </c>
      <c r="S8514" s="3" t="s">
        <v>34</v>
      </c>
    </row>
    <row r="8515">
      <c r="A8515" s="2">
        <v>42318.714895833335</v>
      </c>
      <c r="B8515" s="3">
        <v>24.0</v>
      </c>
      <c r="C8515" s="3" t="s">
        <v>7939</v>
      </c>
      <c r="D8515" s="3">
        <v>41.0</v>
      </c>
      <c r="E8515" s="3" t="s">
        <v>7986</v>
      </c>
      <c r="F8515" s="3">
        <v>6.0</v>
      </c>
      <c r="G8515" s="3">
        <v>8.0</v>
      </c>
      <c r="H8515" s="3" t="s">
        <v>8265</v>
      </c>
      <c r="I8515" s="3" t="s">
        <v>8266</v>
      </c>
      <c r="J8515" s="3" t="s">
        <v>3464</v>
      </c>
      <c r="K8515" s="3" t="s">
        <v>24</v>
      </c>
      <c r="L8515" s="3">
        <v>12.0</v>
      </c>
      <c r="M8515" s="3" t="s">
        <v>30</v>
      </c>
      <c r="N8515" s="3" t="s">
        <v>8311</v>
      </c>
      <c r="O8515" s="3" t="s">
        <v>235</v>
      </c>
      <c r="P8515" s="4">
        <v>21804.0</v>
      </c>
      <c r="Q8515" s="3" t="s">
        <v>110</v>
      </c>
      <c r="S8515" s="3" t="s">
        <v>29</v>
      </c>
    </row>
    <row r="8516">
      <c r="A8516" s="2">
        <v>42318.714895833335</v>
      </c>
      <c r="B8516" s="3">
        <v>24.0</v>
      </c>
      <c r="C8516" s="3" t="s">
        <v>7939</v>
      </c>
      <c r="D8516" s="3">
        <v>45.0</v>
      </c>
      <c r="E8516" s="3" t="s">
        <v>7993</v>
      </c>
      <c r="F8516" s="3">
        <v>6.0</v>
      </c>
      <c r="G8516" s="3">
        <v>8.0</v>
      </c>
      <c r="H8516" s="3" t="s">
        <v>8265</v>
      </c>
      <c r="I8516" s="3" t="s">
        <v>8266</v>
      </c>
      <c r="J8516" s="3" t="s">
        <v>3464</v>
      </c>
      <c r="K8516" s="3" t="s">
        <v>24</v>
      </c>
      <c r="L8516" s="3">
        <v>1.0</v>
      </c>
      <c r="M8516" s="3" t="s">
        <v>30</v>
      </c>
      <c r="N8516" s="3" t="s">
        <v>8312</v>
      </c>
      <c r="O8516" s="3" t="s">
        <v>1116</v>
      </c>
      <c r="P8516" s="4">
        <v>26194.0</v>
      </c>
      <c r="Q8516" s="3" t="s">
        <v>110</v>
      </c>
      <c r="S8516" s="3" t="s">
        <v>34</v>
      </c>
    </row>
    <row r="8517">
      <c r="A8517" s="2">
        <v>42318.714895833335</v>
      </c>
      <c r="B8517" s="3">
        <v>24.0</v>
      </c>
      <c r="C8517" s="3" t="s">
        <v>7939</v>
      </c>
      <c r="D8517" s="3">
        <v>45.0</v>
      </c>
      <c r="E8517" s="3" t="s">
        <v>7993</v>
      </c>
      <c r="F8517" s="3">
        <v>6.0</v>
      </c>
      <c r="G8517" s="3">
        <v>8.0</v>
      </c>
      <c r="H8517" s="3" t="s">
        <v>8265</v>
      </c>
      <c r="I8517" s="3" t="s">
        <v>8266</v>
      </c>
      <c r="J8517" s="3" t="s">
        <v>3464</v>
      </c>
      <c r="K8517" s="3" t="s">
        <v>24</v>
      </c>
      <c r="L8517" s="3">
        <v>2.0</v>
      </c>
      <c r="M8517" s="3" t="s">
        <v>25</v>
      </c>
      <c r="N8517" s="3" t="s">
        <v>8313</v>
      </c>
      <c r="O8517" s="3" t="s">
        <v>3993</v>
      </c>
      <c r="P8517" s="4">
        <v>24551.0</v>
      </c>
      <c r="Q8517" s="3" t="s">
        <v>216</v>
      </c>
      <c r="S8517" s="3" t="s">
        <v>29</v>
      </c>
    </row>
    <row r="8518">
      <c r="A8518" s="2">
        <v>42318.714895833335</v>
      </c>
      <c r="B8518" s="3">
        <v>24.0</v>
      </c>
      <c r="C8518" s="3" t="s">
        <v>7939</v>
      </c>
      <c r="D8518" s="3">
        <v>45.0</v>
      </c>
      <c r="E8518" s="3" t="s">
        <v>7993</v>
      </c>
      <c r="F8518" s="3">
        <v>6.0</v>
      </c>
      <c r="G8518" s="3">
        <v>8.0</v>
      </c>
      <c r="H8518" s="3" t="s">
        <v>8265</v>
      </c>
      <c r="I8518" s="3" t="s">
        <v>8266</v>
      </c>
      <c r="J8518" s="3" t="s">
        <v>3464</v>
      </c>
      <c r="K8518" s="3" t="s">
        <v>24</v>
      </c>
      <c r="L8518" s="3">
        <v>3.0</v>
      </c>
      <c r="M8518" s="3" t="s">
        <v>30</v>
      </c>
      <c r="N8518" s="3" t="s">
        <v>3927</v>
      </c>
      <c r="O8518" s="3" t="s">
        <v>7299</v>
      </c>
      <c r="P8518" s="4">
        <v>26208.0</v>
      </c>
      <c r="Q8518" s="3" t="s">
        <v>72</v>
      </c>
      <c r="S8518" s="3" t="s">
        <v>34</v>
      </c>
    </row>
    <row r="8519">
      <c r="A8519" s="2">
        <v>42318.714895833335</v>
      </c>
      <c r="B8519" s="3">
        <v>24.0</v>
      </c>
      <c r="C8519" s="3" t="s">
        <v>7939</v>
      </c>
      <c r="D8519" s="3">
        <v>45.0</v>
      </c>
      <c r="E8519" s="3" t="s">
        <v>7993</v>
      </c>
      <c r="F8519" s="3">
        <v>6.0</v>
      </c>
      <c r="G8519" s="3">
        <v>8.0</v>
      </c>
      <c r="H8519" s="3" t="s">
        <v>8265</v>
      </c>
      <c r="I8519" s="3" t="s">
        <v>8266</v>
      </c>
      <c r="J8519" s="3" t="s">
        <v>3464</v>
      </c>
      <c r="K8519" s="3" t="s">
        <v>24</v>
      </c>
      <c r="L8519" s="3">
        <v>4.0</v>
      </c>
      <c r="M8519" s="3" t="s">
        <v>25</v>
      </c>
      <c r="N8519" s="3" t="s">
        <v>8314</v>
      </c>
      <c r="O8519" s="3" t="s">
        <v>7055</v>
      </c>
      <c r="P8519" s="4">
        <v>24823.0</v>
      </c>
      <c r="Q8519" s="3" t="s">
        <v>216</v>
      </c>
      <c r="S8519" s="3" t="s">
        <v>34</v>
      </c>
    </row>
    <row r="8520">
      <c r="A8520" s="2">
        <v>42318.714895833335</v>
      </c>
      <c r="B8520" s="3">
        <v>24.0</v>
      </c>
      <c r="C8520" s="3" t="s">
        <v>7939</v>
      </c>
      <c r="D8520" s="3">
        <v>45.0</v>
      </c>
      <c r="E8520" s="3" t="s">
        <v>7993</v>
      </c>
      <c r="F8520" s="3">
        <v>6.0</v>
      </c>
      <c r="G8520" s="3">
        <v>8.0</v>
      </c>
      <c r="H8520" s="3" t="s">
        <v>8265</v>
      </c>
      <c r="I8520" s="3" t="s">
        <v>8266</v>
      </c>
      <c r="J8520" s="3" t="s">
        <v>3464</v>
      </c>
      <c r="K8520" s="3" t="s">
        <v>24</v>
      </c>
      <c r="L8520" s="3">
        <v>5.0</v>
      </c>
      <c r="M8520" s="3" t="s">
        <v>30</v>
      </c>
      <c r="N8520" s="3" t="s">
        <v>3891</v>
      </c>
      <c r="O8520" s="3" t="s">
        <v>1012</v>
      </c>
      <c r="P8520" s="4">
        <v>19742.0</v>
      </c>
      <c r="Q8520" s="3" t="s">
        <v>49</v>
      </c>
      <c r="S8520" s="3" t="s">
        <v>34</v>
      </c>
    </row>
    <row r="8521">
      <c r="A8521" s="2">
        <v>42318.714895833335</v>
      </c>
      <c r="B8521" s="3">
        <v>24.0</v>
      </c>
      <c r="C8521" s="3" t="s">
        <v>7939</v>
      </c>
      <c r="D8521" s="3">
        <v>45.0</v>
      </c>
      <c r="E8521" s="3" t="s">
        <v>7993</v>
      </c>
      <c r="F8521" s="3">
        <v>6.0</v>
      </c>
      <c r="G8521" s="3">
        <v>8.0</v>
      </c>
      <c r="H8521" s="3" t="s">
        <v>8265</v>
      </c>
      <c r="I8521" s="3" t="s">
        <v>8266</v>
      </c>
      <c r="J8521" s="3" t="s">
        <v>3464</v>
      </c>
      <c r="K8521" s="3" t="s">
        <v>24</v>
      </c>
      <c r="L8521" s="3">
        <v>6.0</v>
      </c>
      <c r="M8521" s="3" t="s">
        <v>25</v>
      </c>
      <c r="N8521" s="3" t="s">
        <v>8315</v>
      </c>
      <c r="O8521" s="3" t="s">
        <v>1527</v>
      </c>
      <c r="P8521" s="4">
        <v>26972.0</v>
      </c>
      <c r="Q8521" s="3" t="s">
        <v>132</v>
      </c>
      <c r="S8521" s="3" t="s">
        <v>34</v>
      </c>
    </row>
    <row r="8522">
      <c r="A8522" s="2">
        <v>42318.714895833335</v>
      </c>
      <c r="B8522" s="3">
        <v>24.0</v>
      </c>
      <c r="C8522" s="3" t="s">
        <v>7939</v>
      </c>
      <c r="D8522" s="3">
        <v>45.0</v>
      </c>
      <c r="E8522" s="3" t="s">
        <v>7993</v>
      </c>
      <c r="F8522" s="3">
        <v>6.0</v>
      </c>
      <c r="G8522" s="3">
        <v>8.0</v>
      </c>
      <c r="H8522" s="3" t="s">
        <v>8265</v>
      </c>
      <c r="I8522" s="3" t="s">
        <v>8266</v>
      </c>
      <c r="J8522" s="3" t="s">
        <v>3464</v>
      </c>
      <c r="K8522" s="3" t="s">
        <v>24</v>
      </c>
      <c r="L8522" s="3">
        <v>7.0</v>
      </c>
      <c r="M8522" s="3" t="s">
        <v>30</v>
      </c>
      <c r="N8522" s="3" t="s">
        <v>8316</v>
      </c>
      <c r="O8522" s="3" t="s">
        <v>121</v>
      </c>
      <c r="P8522" s="4">
        <v>21154.0</v>
      </c>
      <c r="Q8522" s="3" t="s">
        <v>86</v>
      </c>
      <c r="S8522" s="3" t="s">
        <v>34</v>
      </c>
    </row>
    <row r="8523">
      <c r="A8523" s="2">
        <v>42318.714895833335</v>
      </c>
      <c r="B8523" s="3">
        <v>24.0</v>
      </c>
      <c r="C8523" s="3" t="s">
        <v>7939</v>
      </c>
      <c r="D8523" s="3">
        <v>45.0</v>
      </c>
      <c r="E8523" s="3" t="s">
        <v>7993</v>
      </c>
      <c r="F8523" s="3">
        <v>6.0</v>
      </c>
      <c r="G8523" s="3">
        <v>8.0</v>
      </c>
      <c r="H8523" s="3" t="s">
        <v>8265</v>
      </c>
      <c r="I8523" s="3" t="s">
        <v>8266</v>
      </c>
      <c r="J8523" s="3" t="s">
        <v>3464</v>
      </c>
      <c r="K8523" s="3" t="s">
        <v>24</v>
      </c>
      <c r="L8523" s="3">
        <v>8.0</v>
      </c>
      <c r="M8523" s="3" t="s">
        <v>25</v>
      </c>
      <c r="N8523" s="3" t="s">
        <v>8317</v>
      </c>
      <c r="O8523" s="3" t="s">
        <v>2751</v>
      </c>
      <c r="P8523" s="4">
        <v>22357.0</v>
      </c>
      <c r="Q8523" s="3" t="s">
        <v>228</v>
      </c>
      <c r="S8523" s="3" t="s">
        <v>34</v>
      </c>
    </row>
    <row r="8524">
      <c r="A8524" s="2">
        <v>42318.714895833335</v>
      </c>
      <c r="B8524" s="3">
        <v>24.0</v>
      </c>
      <c r="C8524" s="3" t="s">
        <v>7939</v>
      </c>
      <c r="D8524" s="3">
        <v>45.0</v>
      </c>
      <c r="E8524" s="3" t="s">
        <v>7993</v>
      </c>
      <c r="F8524" s="3">
        <v>6.0</v>
      </c>
      <c r="G8524" s="3">
        <v>8.0</v>
      </c>
      <c r="H8524" s="3" t="s">
        <v>8265</v>
      </c>
      <c r="I8524" s="3" t="s">
        <v>8266</v>
      </c>
      <c r="J8524" s="3" t="s">
        <v>3464</v>
      </c>
      <c r="K8524" s="3" t="s">
        <v>24</v>
      </c>
      <c r="L8524" s="3">
        <v>9.0</v>
      </c>
      <c r="M8524" s="3" t="s">
        <v>30</v>
      </c>
      <c r="N8524" s="3" t="s">
        <v>8318</v>
      </c>
      <c r="O8524" s="3" t="s">
        <v>452</v>
      </c>
      <c r="P8524" s="4">
        <v>25252.0</v>
      </c>
      <c r="Q8524" s="3" t="s">
        <v>33</v>
      </c>
      <c r="S8524" s="3" t="s">
        <v>34</v>
      </c>
    </row>
    <row r="8525">
      <c r="A8525" s="2">
        <v>42318.714895833335</v>
      </c>
      <c r="B8525" s="3">
        <v>24.0</v>
      </c>
      <c r="C8525" s="3" t="s">
        <v>7939</v>
      </c>
      <c r="D8525" s="3">
        <v>45.0</v>
      </c>
      <c r="E8525" s="3" t="s">
        <v>7993</v>
      </c>
      <c r="F8525" s="3">
        <v>6.0</v>
      </c>
      <c r="G8525" s="3">
        <v>8.0</v>
      </c>
      <c r="H8525" s="3" t="s">
        <v>8265</v>
      </c>
      <c r="I8525" s="3" t="s">
        <v>8266</v>
      </c>
      <c r="J8525" s="3" t="s">
        <v>3464</v>
      </c>
      <c r="K8525" s="3" t="s">
        <v>24</v>
      </c>
      <c r="L8525" s="3">
        <v>10.0</v>
      </c>
      <c r="M8525" s="3" t="s">
        <v>25</v>
      </c>
      <c r="N8525" s="3" t="s">
        <v>3149</v>
      </c>
      <c r="O8525" s="3" t="s">
        <v>200</v>
      </c>
      <c r="P8525" s="4">
        <v>18952.0</v>
      </c>
      <c r="Q8525" s="3" t="s">
        <v>105</v>
      </c>
      <c r="S8525" s="3" t="s">
        <v>34</v>
      </c>
    </row>
    <row r="8526">
      <c r="A8526" s="2">
        <v>42318.714895833335</v>
      </c>
      <c r="B8526" s="3">
        <v>24.0</v>
      </c>
      <c r="C8526" s="3" t="s">
        <v>7939</v>
      </c>
      <c r="D8526" s="3">
        <v>45.0</v>
      </c>
      <c r="E8526" s="3" t="s">
        <v>7993</v>
      </c>
      <c r="F8526" s="3">
        <v>6.0</v>
      </c>
      <c r="G8526" s="3">
        <v>8.0</v>
      </c>
      <c r="H8526" s="3" t="s">
        <v>8265</v>
      </c>
      <c r="I8526" s="3" t="s">
        <v>8266</v>
      </c>
      <c r="J8526" s="3" t="s">
        <v>3464</v>
      </c>
      <c r="K8526" s="3" t="s">
        <v>24</v>
      </c>
      <c r="L8526" s="3">
        <v>11.0</v>
      </c>
      <c r="M8526" s="3" t="s">
        <v>30</v>
      </c>
      <c r="N8526" s="3" t="s">
        <v>8319</v>
      </c>
      <c r="O8526" s="3" t="s">
        <v>329</v>
      </c>
      <c r="P8526" s="4">
        <v>19508.0</v>
      </c>
      <c r="Q8526" s="3" t="s">
        <v>105</v>
      </c>
      <c r="S8526" s="3" t="s">
        <v>34</v>
      </c>
    </row>
    <row r="8527">
      <c r="A8527" s="2">
        <v>42318.714895833335</v>
      </c>
      <c r="B8527" s="3">
        <v>24.0</v>
      </c>
      <c r="C8527" s="3" t="s">
        <v>7939</v>
      </c>
      <c r="D8527" s="3">
        <v>45.0</v>
      </c>
      <c r="E8527" s="3" t="s">
        <v>7993</v>
      </c>
      <c r="F8527" s="3">
        <v>6.0</v>
      </c>
      <c r="G8527" s="3">
        <v>8.0</v>
      </c>
      <c r="H8527" s="3" t="s">
        <v>8265</v>
      </c>
      <c r="I8527" s="3" t="s">
        <v>8266</v>
      </c>
      <c r="J8527" s="3" t="s">
        <v>3464</v>
      </c>
      <c r="K8527" s="3" t="s">
        <v>24</v>
      </c>
      <c r="L8527" s="3">
        <v>12.0</v>
      </c>
      <c r="M8527" s="3" t="s">
        <v>25</v>
      </c>
      <c r="N8527" s="3" t="s">
        <v>8320</v>
      </c>
      <c r="O8527" s="3" t="s">
        <v>664</v>
      </c>
      <c r="P8527" s="4">
        <v>32128.0</v>
      </c>
      <c r="Q8527" s="3" t="s">
        <v>132</v>
      </c>
      <c r="S8527" s="3" t="s">
        <v>34</v>
      </c>
    </row>
    <row r="8528">
      <c r="A8528" s="2">
        <v>42318.714895833335</v>
      </c>
      <c r="B8528" s="3">
        <v>24.0</v>
      </c>
      <c r="C8528" s="3" t="s">
        <v>7939</v>
      </c>
      <c r="D8528" s="3">
        <v>45.0</v>
      </c>
      <c r="E8528" s="3" t="s">
        <v>7993</v>
      </c>
      <c r="F8528" s="3">
        <v>6.0</v>
      </c>
      <c r="G8528" s="3">
        <v>8.0</v>
      </c>
      <c r="H8528" s="3" t="s">
        <v>8265</v>
      </c>
      <c r="I8528" s="3" t="s">
        <v>8266</v>
      </c>
      <c r="J8528" s="3" t="s">
        <v>3464</v>
      </c>
      <c r="K8528" s="3" t="s">
        <v>24</v>
      </c>
      <c r="L8528" s="3">
        <v>13.0</v>
      </c>
      <c r="M8528" s="3" t="s">
        <v>30</v>
      </c>
      <c r="N8528" s="3" t="s">
        <v>8321</v>
      </c>
      <c r="O8528" s="3" t="s">
        <v>8322</v>
      </c>
      <c r="P8528" s="4">
        <v>20674.0</v>
      </c>
      <c r="Q8528" s="3" t="s">
        <v>33</v>
      </c>
      <c r="S8528" s="3" t="s">
        <v>34</v>
      </c>
    </row>
    <row r="8529">
      <c r="A8529" s="2">
        <v>42318.714895833335</v>
      </c>
      <c r="B8529" s="3">
        <v>24.0</v>
      </c>
      <c r="C8529" s="3" t="s">
        <v>7939</v>
      </c>
      <c r="D8529" s="3">
        <v>45.0</v>
      </c>
      <c r="E8529" s="3" t="s">
        <v>7993</v>
      </c>
      <c r="F8529" s="3">
        <v>6.0</v>
      </c>
      <c r="G8529" s="3">
        <v>8.0</v>
      </c>
      <c r="H8529" s="3" t="s">
        <v>8265</v>
      </c>
      <c r="I8529" s="3" t="s">
        <v>8266</v>
      </c>
      <c r="J8529" s="3" t="s">
        <v>3464</v>
      </c>
      <c r="K8529" s="3" t="s">
        <v>24</v>
      </c>
      <c r="L8529" s="3">
        <v>14.0</v>
      </c>
      <c r="M8529" s="3" t="s">
        <v>25</v>
      </c>
      <c r="N8529" s="3" t="s">
        <v>8323</v>
      </c>
      <c r="O8529" s="3" t="s">
        <v>243</v>
      </c>
      <c r="P8529" s="4">
        <v>20372.0</v>
      </c>
      <c r="Q8529" s="3" t="s">
        <v>37</v>
      </c>
      <c r="S8529" s="3" t="s">
        <v>34</v>
      </c>
    </row>
    <row r="8530">
      <c r="A8530" s="2">
        <v>42318.714895833335</v>
      </c>
      <c r="B8530" s="3">
        <v>24.0</v>
      </c>
      <c r="C8530" s="3" t="s">
        <v>7939</v>
      </c>
      <c r="D8530" s="3">
        <v>45.0</v>
      </c>
      <c r="E8530" s="3" t="s">
        <v>7993</v>
      </c>
      <c r="F8530" s="3">
        <v>6.0</v>
      </c>
      <c r="G8530" s="3">
        <v>8.0</v>
      </c>
      <c r="H8530" s="3" t="s">
        <v>8265</v>
      </c>
      <c r="I8530" s="3" t="s">
        <v>8266</v>
      </c>
      <c r="J8530" s="3" t="s">
        <v>3464</v>
      </c>
      <c r="K8530" s="3" t="s">
        <v>24</v>
      </c>
      <c r="L8530" s="3">
        <v>15.0</v>
      </c>
      <c r="M8530" s="3" t="s">
        <v>30</v>
      </c>
      <c r="N8530" s="3" t="s">
        <v>8324</v>
      </c>
      <c r="O8530" s="3" t="s">
        <v>8325</v>
      </c>
      <c r="P8530" s="4">
        <v>26109.0</v>
      </c>
      <c r="Q8530" s="3" t="s">
        <v>228</v>
      </c>
      <c r="S8530" s="3" t="s">
        <v>34</v>
      </c>
    </row>
    <row r="8531">
      <c r="A8531" s="2">
        <v>42318.714895833335</v>
      </c>
      <c r="B8531" s="3">
        <v>24.0</v>
      </c>
      <c r="C8531" s="3" t="s">
        <v>7939</v>
      </c>
      <c r="D8531" s="3">
        <v>45.0</v>
      </c>
      <c r="E8531" s="3" t="s">
        <v>7993</v>
      </c>
      <c r="F8531" s="3">
        <v>6.0</v>
      </c>
      <c r="G8531" s="3">
        <v>8.0</v>
      </c>
      <c r="H8531" s="3" t="s">
        <v>8265</v>
      </c>
      <c r="I8531" s="3" t="s">
        <v>8266</v>
      </c>
      <c r="J8531" s="3" t="s">
        <v>3464</v>
      </c>
      <c r="K8531" s="3" t="s">
        <v>24</v>
      </c>
      <c r="L8531" s="3">
        <v>16.0</v>
      </c>
      <c r="M8531" s="3" t="s">
        <v>25</v>
      </c>
      <c r="N8531" s="3" t="s">
        <v>8326</v>
      </c>
      <c r="O8531" s="3" t="s">
        <v>74</v>
      </c>
      <c r="P8531" s="4">
        <v>31478.0</v>
      </c>
      <c r="Q8531" s="3" t="s">
        <v>110</v>
      </c>
      <c r="S8531" s="3" t="s">
        <v>34</v>
      </c>
    </row>
    <row r="8532">
      <c r="A8532" s="2">
        <v>42318.714895833335</v>
      </c>
      <c r="B8532" s="3">
        <v>24.0</v>
      </c>
      <c r="C8532" s="3" t="s">
        <v>7939</v>
      </c>
      <c r="D8532" s="3">
        <v>45.0</v>
      </c>
      <c r="E8532" s="3" t="s">
        <v>7993</v>
      </c>
      <c r="F8532" s="3">
        <v>6.0</v>
      </c>
      <c r="G8532" s="3">
        <v>8.0</v>
      </c>
      <c r="H8532" s="3" t="s">
        <v>8265</v>
      </c>
      <c r="I8532" s="3" t="s">
        <v>8266</v>
      </c>
      <c r="J8532" s="3" t="s">
        <v>3464</v>
      </c>
      <c r="K8532" s="3" t="s">
        <v>24</v>
      </c>
      <c r="L8532" s="3">
        <v>17.0</v>
      </c>
      <c r="M8532" s="3" t="s">
        <v>30</v>
      </c>
      <c r="N8532" s="3" t="s">
        <v>8327</v>
      </c>
      <c r="O8532" s="3" t="s">
        <v>102</v>
      </c>
      <c r="P8532" s="4">
        <v>19938.0</v>
      </c>
      <c r="Q8532" s="3" t="s">
        <v>86</v>
      </c>
      <c r="S8532" s="3" t="s">
        <v>34</v>
      </c>
    </row>
    <row r="8533">
      <c r="A8533" s="2">
        <v>42318.714895833335</v>
      </c>
      <c r="B8533" s="3">
        <v>24.0</v>
      </c>
      <c r="C8533" s="3" t="s">
        <v>7939</v>
      </c>
      <c r="D8533" s="3">
        <v>45.0</v>
      </c>
      <c r="E8533" s="3" t="s">
        <v>7993</v>
      </c>
      <c r="F8533" s="3">
        <v>6.0</v>
      </c>
      <c r="G8533" s="3">
        <v>8.0</v>
      </c>
      <c r="H8533" s="3" t="s">
        <v>8265</v>
      </c>
      <c r="I8533" s="3" t="s">
        <v>8266</v>
      </c>
      <c r="J8533" s="3" t="s">
        <v>3464</v>
      </c>
      <c r="K8533" s="3" t="s">
        <v>24</v>
      </c>
      <c r="L8533" s="3">
        <v>18.0</v>
      </c>
      <c r="M8533" s="3" t="s">
        <v>25</v>
      </c>
      <c r="N8533" s="3" t="s">
        <v>8328</v>
      </c>
      <c r="O8533" s="3" t="s">
        <v>692</v>
      </c>
      <c r="P8533" s="4">
        <v>24737.0</v>
      </c>
      <c r="Q8533" s="3" t="s">
        <v>216</v>
      </c>
      <c r="S8533" s="3" t="s">
        <v>34</v>
      </c>
    </row>
    <row r="8534">
      <c r="A8534" s="2">
        <v>42318.714895833335</v>
      </c>
      <c r="B8534" s="3">
        <v>24.0</v>
      </c>
      <c r="C8534" s="3" t="s">
        <v>7939</v>
      </c>
      <c r="D8534" s="3">
        <v>45.0</v>
      </c>
      <c r="E8534" s="3" t="s">
        <v>7993</v>
      </c>
      <c r="F8534" s="3">
        <v>6.0</v>
      </c>
      <c r="G8534" s="3">
        <v>8.0</v>
      </c>
      <c r="H8534" s="3" t="s">
        <v>8265</v>
      </c>
      <c r="I8534" s="3" t="s">
        <v>8266</v>
      </c>
      <c r="J8534" s="3" t="s">
        <v>3464</v>
      </c>
      <c r="K8534" s="3" t="s">
        <v>24</v>
      </c>
      <c r="L8534" s="3">
        <v>19.0</v>
      </c>
      <c r="M8534" s="3" t="s">
        <v>30</v>
      </c>
      <c r="N8534" s="3" t="s">
        <v>5995</v>
      </c>
      <c r="O8534" s="3" t="s">
        <v>8329</v>
      </c>
      <c r="P8534" s="4">
        <v>31295.0</v>
      </c>
      <c r="Q8534" s="3" t="s">
        <v>52</v>
      </c>
      <c r="S8534" s="3" t="s">
        <v>34</v>
      </c>
    </row>
    <row r="8535">
      <c r="A8535" s="2">
        <v>42318.714895833335</v>
      </c>
      <c r="B8535" s="3">
        <v>24.0</v>
      </c>
      <c r="C8535" s="3" t="s">
        <v>7939</v>
      </c>
      <c r="D8535" s="3">
        <v>45.0</v>
      </c>
      <c r="E8535" s="3" t="s">
        <v>7993</v>
      </c>
      <c r="F8535" s="3">
        <v>6.0</v>
      </c>
      <c r="G8535" s="3">
        <v>8.0</v>
      </c>
      <c r="H8535" s="3" t="s">
        <v>8265</v>
      </c>
      <c r="I8535" s="3" t="s">
        <v>8266</v>
      </c>
      <c r="J8535" s="3" t="s">
        <v>3464</v>
      </c>
      <c r="K8535" s="3" t="s">
        <v>24</v>
      </c>
      <c r="L8535" s="3">
        <v>20.0</v>
      </c>
      <c r="M8535" s="3" t="s">
        <v>25</v>
      </c>
      <c r="N8535" s="3" t="s">
        <v>5431</v>
      </c>
      <c r="O8535" s="3" t="s">
        <v>613</v>
      </c>
      <c r="P8535" s="4">
        <v>30100.0</v>
      </c>
      <c r="Q8535" s="3" t="s">
        <v>110</v>
      </c>
      <c r="S8535" s="3" t="s">
        <v>34</v>
      </c>
    </row>
    <row r="8536">
      <c r="A8536" s="2">
        <v>42318.714895833335</v>
      </c>
      <c r="B8536" s="3">
        <v>24.0</v>
      </c>
      <c r="C8536" s="3" t="s">
        <v>7939</v>
      </c>
      <c r="D8536" s="3">
        <v>45.0</v>
      </c>
      <c r="E8536" s="3" t="s">
        <v>7993</v>
      </c>
      <c r="F8536" s="3">
        <v>6.0</v>
      </c>
      <c r="G8536" s="3">
        <v>8.0</v>
      </c>
      <c r="H8536" s="3" t="s">
        <v>8265</v>
      </c>
      <c r="I8536" s="3" t="s">
        <v>8266</v>
      </c>
      <c r="J8536" s="3" t="s">
        <v>3464</v>
      </c>
      <c r="K8536" s="3" t="s">
        <v>24</v>
      </c>
      <c r="L8536" s="3">
        <v>21.0</v>
      </c>
      <c r="M8536" s="3" t="s">
        <v>30</v>
      </c>
      <c r="N8536" s="3" t="s">
        <v>8330</v>
      </c>
      <c r="O8536" s="3" t="s">
        <v>361</v>
      </c>
      <c r="P8536" s="4">
        <v>26024.0</v>
      </c>
      <c r="Q8536" s="3" t="s">
        <v>28</v>
      </c>
      <c r="S8536" s="3" t="s">
        <v>34</v>
      </c>
    </row>
    <row r="8537">
      <c r="A8537" s="2">
        <v>42318.714895833335</v>
      </c>
      <c r="B8537" s="3">
        <v>24.0</v>
      </c>
      <c r="C8537" s="3" t="s">
        <v>7939</v>
      </c>
      <c r="D8537" s="3">
        <v>45.0</v>
      </c>
      <c r="E8537" s="3" t="s">
        <v>7993</v>
      </c>
      <c r="F8537" s="3">
        <v>6.0</v>
      </c>
      <c r="G8537" s="3">
        <v>8.0</v>
      </c>
      <c r="H8537" s="3" t="s">
        <v>8265</v>
      </c>
      <c r="I8537" s="3" t="s">
        <v>8266</v>
      </c>
      <c r="J8537" s="3" t="s">
        <v>3464</v>
      </c>
      <c r="K8537" s="3" t="s">
        <v>24</v>
      </c>
      <c r="L8537" s="3">
        <v>22.0</v>
      </c>
      <c r="M8537" s="3" t="s">
        <v>25</v>
      </c>
      <c r="N8537" s="3" t="s">
        <v>5816</v>
      </c>
      <c r="O8537" s="3" t="s">
        <v>580</v>
      </c>
      <c r="P8537" s="4">
        <v>18546.0</v>
      </c>
      <c r="Q8537" s="3" t="s">
        <v>86</v>
      </c>
      <c r="S8537" s="3" t="s">
        <v>34</v>
      </c>
    </row>
    <row r="8538">
      <c r="A8538" s="2">
        <v>42318.714895833335</v>
      </c>
      <c r="B8538" s="3">
        <v>24.0</v>
      </c>
      <c r="C8538" s="3" t="s">
        <v>7939</v>
      </c>
      <c r="D8538" s="3">
        <v>18.0</v>
      </c>
      <c r="E8538" s="3" t="s">
        <v>7940</v>
      </c>
      <c r="F8538" s="3">
        <v>7.0</v>
      </c>
      <c r="G8538" s="3">
        <v>9.0</v>
      </c>
      <c r="H8538" s="3" t="s">
        <v>8331</v>
      </c>
      <c r="I8538" s="3" t="s">
        <v>8332</v>
      </c>
      <c r="J8538" s="3" t="s">
        <v>922</v>
      </c>
      <c r="K8538" s="3" t="s">
        <v>24</v>
      </c>
      <c r="L8538" s="3">
        <v>1.0</v>
      </c>
      <c r="M8538" s="3" t="s">
        <v>25</v>
      </c>
      <c r="N8538" s="3" t="s">
        <v>8333</v>
      </c>
      <c r="O8538" s="3" t="s">
        <v>218</v>
      </c>
      <c r="P8538" s="4">
        <v>24785.0</v>
      </c>
      <c r="Q8538" s="3" t="s">
        <v>189</v>
      </c>
      <c r="S8538" s="3" t="s">
        <v>29</v>
      </c>
    </row>
    <row r="8539">
      <c r="A8539" s="2">
        <v>42318.714895833335</v>
      </c>
      <c r="B8539" s="3">
        <v>24.0</v>
      </c>
      <c r="C8539" s="3" t="s">
        <v>7939</v>
      </c>
      <c r="D8539" s="3">
        <v>18.0</v>
      </c>
      <c r="E8539" s="3" t="s">
        <v>7940</v>
      </c>
      <c r="F8539" s="3">
        <v>7.0</v>
      </c>
      <c r="G8539" s="3">
        <v>9.0</v>
      </c>
      <c r="H8539" s="3" t="s">
        <v>8331</v>
      </c>
      <c r="I8539" s="3" t="s">
        <v>8332</v>
      </c>
      <c r="J8539" s="3" t="s">
        <v>922</v>
      </c>
      <c r="K8539" s="3" t="s">
        <v>24</v>
      </c>
      <c r="L8539" s="3">
        <v>2.0</v>
      </c>
      <c r="M8539" s="3" t="s">
        <v>30</v>
      </c>
      <c r="N8539" s="3" t="s">
        <v>8334</v>
      </c>
      <c r="O8539" s="3" t="s">
        <v>355</v>
      </c>
      <c r="P8539" s="4">
        <v>26265.0</v>
      </c>
      <c r="Q8539" s="3" t="s">
        <v>189</v>
      </c>
      <c r="S8539" s="3" t="s">
        <v>29</v>
      </c>
    </row>
    <row r="8540">
      <c r="A8540" s="2">
        <v>42318.714895833335</v>
      </c>
      <c r="B8540" s="3">
        <v>24.0</v>
      </c>
      <c r="C8540" s="3" t="s">
        <v>7939</v>
      </c>
      <c r="D8540" s="3">
        <v>18.0</v>
      </c>
      <c r="E8540" s="3" t="s">
        <v>7940</v>
      </c>
      <c r="F8540" s="3">
        <v>7.0</v>
      </c>
      <c r="G8540" s="3">
        <v>9.0</v>
      </c>
      <c r="H8540" s="3" t="s">
        <v>8331</v>
      </c>
      <c r="I8540" s="3" t="s">
        <v>8332</v>
      </c>
      <c r="J8540" s="3" t="s">
        <v>922</v>
      </c>
      <c r="K8540" s="3" t="s">
        <v>24</v>
      </c>
      <c r="L8540" s="3">
        <v>3.0</v>
      </c>
      <c r="M8540" s="3" t="s">
        <v>25</v>
      </c>
      <c r="N8540" s="3" t="s">
        <v>3273</v>
      </c>
      <c r="O8540" s="3" t="s">
        <v>123</v>
      </c>
      <c r="P8540" s="4">
        <v>17574.0</v>
      </c>
      <c r="Q8540" s="3" t="s">
        <v>113</v>
      </c>
      <c r="S8540" s="3" t="s">
        <v>29</v>
      </c>
    </row>
    <row r="8541">
      <c r="A8541" s="2">
        <v>42318.714895833335</v>
      </c>
      <c r="B8541" s="3">
        <v>24.0</v>
      </c>
      <c r="C8541" s="3" t="s">
        <v>7939</v>
      </c>
      <c r="D8541" s="3">
        <v>18.0</v>
      </c>
      <c r="E8541" s="3" t="s">
        <v>7940</v>
      </c>
      <c r="F8541" s="3">
        <v>7.0</v>
      </c>
      <c r="G8541" s="3">
        <v>9.0</v>
      </c>
      <c r="H8541" s="3" t="s">
        <v>8331</v>
      </c>
      <c r="I8541" s="3" t="s">
        <v>8332</v>
      </c>
      <c r="J8541" s="3" t="s">
        <v>922</v>
      </c>
      <c r="K8541" s="3" t="s">
        <v>24</v>
      </c>
      <c r="L8541" s="3">
        <v>4.0</v>
      </c>
      <c r="M8541" s="3" t="s">
        <v>30</v>
      </c>
      <c r="N8541" s="3" t="s">
        <v>432</v>
      </c>
      <c r="O8541" s="3" t="s">
        <v>487</v>
      </c>
      <c r="P8541" s="4">
        <v>18481.0</v>
      </c>
      <c r="Q8541" s="3" t="s">
        <v>86</v>
      </c>
      <c r="S8541" s="3" t="s">
        <v>29</v>
      </c>
    </row>
    <row r="8542">
      <c r="A8542" s="2">
        <v>42318.714895833335</v>
      </c>
      <c r="B8542" s="3">
        <v>24.0</v>
      </c>
      <c r="C8542" s="3" t="s">
        <v>7939</v>
      </c>
      <c r="D8542" s="3">
        <v>18.0</v>
      </c>
      <c r="E8542" s="3" t="s">
        <v>7940</v>
      </c>
      <c r="F8542" s="3">
        <v>7.0</v>
      </c>
      <c r="G8542" s="3">
        <v>9.0</v>
      </c>
      <c r="H8542" s="3" t="s">
        <v>8331</v>
      </c>
      <c r="I8542" s="3" t="s">
        <v>8332</v>
      </c>
      <c r="J8542" s="3" t="s">
        <v>922</v>
      </c>
      <c r="K8542" s="3" t="s">
        <v>24</v>
      </c>
      <c r="L8542" s="3">
        <v>5.0</v>
      </c>
      <c r="M8542" s="3" t="s">
        <v>25</v>
      </c>
      <c r="N8542" s="3" t="s">
        <v>8335</v>
      </c>
      <c r="O8542" s="3" t="s">
        <v>1819</v>
      </c>
      <c r="P8542" s="4">
        <v>21796.0</v>
      </c>
      <c r="Q8542" s="3" t="s">
        <v>46</v>
      </c>
      <c r="S8542" s="3" t="s">
        <v>34</v>
      </c>
    </row>
    <row r="8543">
      <c r="A8543" s="2">
        <v>42318.714895833335</v>
      </c>
      <c r="B8543" s="3">
        <v>24.0</v>
      </c>
      <c r="C8543" s="3" t="s">
        <v>7939</v>
      </c>
      <c r="D8543" s="3">
        <v>18.0</v>
      </c>
      <c r="E8543" s="3" t="s">
        <v>7940</v>
      </c>
      <c r="F8543" s="3">
        <v>7.0</v>
      </c>
      <c r="G8543" s="3">
        <v>9.0</v>
      </c>
      <c r="H8543" s="3" t="s">
        <v>8331</v>
      </c>
      <c r="I8543" s="3" t="s">
        <v>8332</v>
      </c>
      <c r="J8543" s="3" t="s">
        <v>922</v>
      </c>
      <c r="K8543" s="3" t="s">
        <v>24</v>
      </c>
      <c r="L8543" s="3">
        <v>6.0</v>
      </c>
      <c r="M8543" s="3" t="s">
        <v>30</v>
      </c>
      <c r="N8543" s="3" t="s">
        <v>8336</v>
      </c>
      <c r="O8543" s="3" t="s">
        <v>307</v>
      </c>
      <c r="P8543" s="4">
        <v>20050.0</v>
      </c>
      <c r="Q8543" s="3" t="s">
        <v>49</v>
      </c>
      <c r="S8543" s="3" t="s">
        <v>34</v>
      </c>
    </row>
    <row r="8544">
      <c r="A8544" s="2">
        <v>42318.714895833335</v>
      </c>
      <c r="B8544" s="3">
        <v>24.0</v>
      </c>
      <c r="C8544" s="3" t="s">
        <v>7939</v>
      </c>
      <c r="D8544" s="3">
        <v>18.0</v>
      </c>
      <c r="E8544" s="3" t="s">
        <v>7940</v>
      </c>
      <c r="F8544" s="3">
        <v>7.0</v>
      </c>
      <c r="G8544" s="3">
        <v>9.0</v>
      </c>
      <c r="H8544" s="3" t="s">
        <v>8331</v>
      </c>
      <c r="I8544" s="3" t="s">
        <v>8332</v>
      </c>
      <c r="J8544" s="3" t="s">
        <v>922</v>
      </c>
      <c r="K8544" s="3" t="s">
        <v>24</v>
      </c>
      <c r="L8544" s="3">
        <v>7.0</v>
      </c>
      <c r="M8544" s="3" t="s">
        <v>25</v>
      </c>
      <c r="N8544" s="3" t="s">
        <v>3836</v>
      </c>
      <c r="O8544" s="3" t="s">
        <v>2159</v>
      </c>
      <c r="P8544" s="4">
        <v>25644.0</v>
      </c>
      <c r="Q8544" s="3" t="s">
        <v>216</v>
      </c>
      <c r="S8544" s="3" t="s">
        <v>34</v>
      </c>
    </row>
    <row r="8545">
      <c r="A8545" s="2">
        <v>42318.714895833335</v>
      </c>
      <c r="B8545" s="3">
        <v>24.0</v>
      </c>
      <c r="C8545" s="3" t="s">
        <v>7939</v>
      </c>
      <c r="D8545" s="3">
        <v>18.0</v>
      </c>
      <c r="E8545" s="3" t="s">
        <v>7940</v>
      </c>
      <c r="F8545" s="3">
        <v>7.0</v>
      </c>
      <c r="G8545" s="3">
        <v>9.0</v>
      </c>
      <c r="H8545" s="3" t="s">
        <v>8331</v>
      </c>
      <c r="I8545" s="3" t="s">
        <v>8332</v>
      </c>
      <c r="J8545" s="3" t="s">
        <v>922</v>
      </c>
      <c r="K8545" s="3" t="s">
        <v>24</v>
      </c>
      <c r="L8545" s="3">
        <v>8.0</v>
      </c>
      <c r="M8545" s="3" t="s">
        <v>30</v>
      </c>
      <c r="N8545" s="3" t="s">
        <v>8337</v>
      </c>
      <c r="O8545" s="3" t="s">
        <v>375</v>
      </c>
      <c r="P8545" s="4">
        <v>19473.0</v>
      </c>
      <c r="Q8545" s="3" t="s">
        <v>169</v>
      </c>
      <c r="S8545" s="3" t="s">
        <v>34</v>
      </c>
    </row>
    <row r="8546">
      <c r="A8546" s="2">
        <v>42318.714895833335</v>
      </c>
      <c r="B8546" s="3">
        <v>24.0</v>
      </c>
      <c r="C8546" s="3" t="s">
        <v>7939</v>
      </c>
      <c r="D8546" s="3">
        <v>18.0</v>
      </c>
      <c r="E8546" s="3" t="s">
        <v>7940</v>
      </c>
      <c r="F8546" s="3">
        <v>7.0</v>
      </c>
      <c r="G8546" s="3">
        <v>9.0</v>
      </c>
      <c r="H8546" s="3" t="s">
        <v>8331</v>
      </c>
      <c r="I8546" s="3" t="s">
        <v>8332</v>
      </c>
      <c r="J8546" s="3" t="s">
        <v>922</v>
      </c>
      <c r="K8546" s="3" t="s">
        <v>24</v>
      </c>
      <c r="L8546" s="3">
        <v>9.0</v>
      </c>
      <c r="M8546" s="3" t="s">
        <v>25</v>
      </c>
      <c r="N8546" s="3" t="s">
        <v>8338</v>
      </c>
      <c r="O8546" s="3" t="s">
        <v>213</v>
      </c>
      <c r="P8546" s="4">
        <v>18167.0</v>
      </c>
      <c r="Q8546" s="3" t="s">
        <v>49</v>
      </c>
      <c r="S8546" s="3" t="s">
        <v>34</v>
      </c>
    </row>
    <row r="8547">
      <c r="A8547" s="2">
        <v>42318.714895833335</v>
      </c>
      <c r="B8547" s="3">
        <v>24.0</v>
      </c>
      <c r="C8547" s="3" t="s">
        <v>7939</v>
      </c>
      <c r="D8547" s="3">
        <v>18.0</v>
      </c>
      <c r="E8547" s="3" t="s">
        <v>7940</v>
      </c>
      <c r="F8547" s="3">
        <v>7.0</v>
      </c>
      <c r="G8547" s="3">
        <v>9.0</v>
      </c>
      <c r="H8547" s="3" t="s">
        <v>8331</v>
      </c>
      <c r="I8547" s="3" t="s">
        <v>8332</v>
      </c>
      <c r="J8547" s="3" t="s">
        <v>922</v>
      </c>
      <c r="K8547" s="3" t="s">
        <v>24</v>
      </c>
      <c r="L8547" s="3">
        <v>10.0</v>
      </c>
      <c r="M8547" s="3" t="s">
        <v>30</v>
      </c>
      <c r="N8547" s="3" t="s">
        <v>8339</v>
      </c>
      <c r="O8547" s="3" t="s">
        <v>992</v>
      </c>
      <c r="P8547" s="4">
        <v>29045.0</v>
      </c>
      <c r="Q8547" s="3" t="s">
        <v>110</v>
      </c>
      <c r="S8547" s="3" t="s">
        <v>34</v>
      </c>
    </row>
    <row r="8548">
      <c r="A8548" s="2">
        <v>42318.714895833335</v>
      </c>
      <c r="B8548" s="3">
        <v>24.0</v>
      </c>
      <c r="C8548" s="3" t="s">
        <v>7939</v>
      </c>
      <c r="D8548" s="3">
        <v>18.0</v>
      </c>
      <c r="E8548" s="3" t="s">
        <v>7940</v>
      </c>
      <c r="F8548" s="3">
        <v>7.0</v>
      </c>
      <c r="G8548" s="3">
        <v>9.0</v>
      </c>
      <c r="H8548" s="3" t="s">
        <v>8331</v>
      </c>
      <c r="I8548" s="3" t="s">
        <v>8332</v>
      </c>
      <c r="J8548" s="3" t="s">
        <v>922</v>
      </c>
      <c r="K8548" s="3" t="s">
        <v>24</v>
      </c>
      <c r="L8548" s="3">
        <v>11.0</v>
      </c>
      <c r="M8548" s="3" t="s">
        <v>25</v>
      </c>
      <c r="N8548" s="3" t="s">
        <v>8340</v>
      </c>
      <c r="O8548" s="3" t="s">
        <v>251</v>
      </c>
      <c r="P8548" s="4">
        <v>28941.0</v>
      </c>
      <c r="Q8548" s="3" t="s">
        <v>52</v>
      </c>
      <c r="S8548" s="3" t="s">
        <v>34</v>
      </c>
    </row>
    <row r="8549">
      <c r="A8549" s="2">
        <v>42318.714895833335</v>
      </c>
      <c r="B8549" s="3">
        <v>24.0</v>
      </c>
      <c r="C8549" s="3" t="s">
        <v>7939</v>
      </c>
      <c r="D8549" s="3">
        <v>28.0</v>
      </c>
      <c r="E8549" s="3" t="s">
        <v>7950</v>
      </c>
      <c r="F8549" s="3">
        <v>7.0</v>
      </c>
      <c r="G8549" s="3">
        <v>9.0</v>
      </c>
      <c r="H8549" s="3" t="s">
        <v>8331</v>
      </c>
      <c r="I8549" s="3" t="s">
        <v>8332</v>
      </c>
      <c r="J8549" s="3" t="s">
        <v>922</v>
      </c>
      <c r="K8549" s="3" t="s">
        <v>24</v>
      </c>
      <c r="L8549" s="3">
        <v>1.0</v>
      </c>
      <c r="M8549" s="3" t="s">
        <v>25</v>
      </c>
      <c r="N8549" s="3" t="s">
        <v>8341</v>
      </c>
      <c r="O8549" s="3" t="s">
        <v>6196</v>
      </c>
      <c r="P8549" s="4">
        <v>29954.0</v>
      </c>
      <c r="Q8549" s="3" t="s">
        <v>776</v>
      </c>
      <c r="S8549" s="3" t="s">
        <v>34</v>
      </c>
    </row>
    <row r="8550">
      <c r="A8550" s="2">
        <v>42318.714895833335</v>
      </c>
      <c r="B8550" s="3">
        <v>24.0</v>
      </c>
      <c r="C8550" s="3" t="s">
        <v>7939</v>
      </c>
      <c r="D8550" s="3">
        <v>28.0</v>
      </c>
      <c r="E8550" s="3" t="s">
        <v>7950</v>
      </c>
      <c r="F8550" s="3">
        <v>7.0</v>
      </c>
      <c r="G8550" s="3">
        <v>9.0</v>
      </c>
      <c r="H8550" s="3" t="s">
        <v>8331</v>
      </c>
      <c r="I8550" s="3" t="s">
        <v>8332</v>
      </c>
      <c r="J8550" s="3" t="s">
        <v>922</v>
      </c>
      <c r="K8550" s="3" t="s">
        <v>24</v>
      </c>
      <c r="L8550" s="3">
        <v>2.0</v>
      </c>
      <c r="M8550" s="3" t="s">
        <v>30</v>
      </c>
      <c r="N8550" s="3" t="s">
        <v>8342</v>
      </c>
      <c r="O8550" s="3" t="s">
        <v>633</v>
      </c>
      <c r="P8550" s="4">
        <v>23854.0</v>
      </c>
      <c r="Q8550" s="3" t="s">
        <v>228</v>
      </c>
      <c r="S8550" s="3" t="s">
        <v>34</v>
      </c>
    </row>
    <row r="8551">
      <c r="A8551" s="2">
        <v>42318.714895833335</v>
      </c>
      <c r="B8551" s="3">
        <v>24.0</v>
      </c>
      <c r="C8551" s="3" t="s">
        <v>7939</v>
      </c>
      <c r="D8551" s="3">
        <v>28.0</v>
      </c>
      <c r="E8551" s="3" t="s">
        <v>7950</v>
      </c>
      <c r="F8551" s="3">
        <v>7.0</v>
      </c>
      <c r="G8551" s="3">
        <v>9.0</v>
      </c>
      <c r="H8551" s="3" t="s">
        <v>8331</v>
      </c>
      <c r="I8551" s="3" t="s">
        <v>8332</v>
      </c>
      <c r="J8551" s="3" t="s">
        <v>922</v>
      </c>
      <c r="K8551" s="3" t="s">
        <v>24</v>
      </c>
      <c r="L8551" s="3">
        <v>3.0</v>
      </c>
      <c r="M8551" s="3" t="s">
        <v>25</v>
      </c>
      <c r="N8551" s="3" t="s">
        <v>4037</v>
      </c>
      <c r="O8551" s="3" t="s">
        <v>366</v>
      </c>
      <c r="P8551" s="4">
        <v>29692.0</v>
      </c>
      <c r="Q8551" s="3" t="s">
        <v>60</v>
      </c>
      <c r="S8551" s="3" t="s">
        <v>34</v>
      </c>
    </row>
    <row r="8552">
      <c r="A8552" s="2">
        <v>42318.714895833335</v>
      </c>
      <c r="B8552" s="3">
        <v>24.0</v>
      </c>
      <c r="C8552" s="3" t="s">
        <v>7939</v>
      </c>
      <c r="D8552" s="3">
        <v>28.0</v>
      </c>
      <c r="E8552" s="3" t="s">
        <v>7950</v>
      </c>
      <c r="F8552" s="3">
        <v>7.0</v>
      </c>
      <c r="G8552" s="3">
        <v>9.0</v>
      </c>
      <c r="H8552" s="3" t="s">
        <v>8331</v>
      </c>
      <c r="I8552" s="3" t="s">
        <v>8332</v>
      </c>
      <c r="J8552" s="3" t="s">
        <v>922</v>
      </c>
      <c r="K8552" s="3" t="s">
        <v>24</v>
      </c>
      <c r="L8552" s="3">
        <v>4.0</v>
      </c>
      <c r="M8552" s="3" t="s">
        <v>30</v>
      </c>
      <c r="N8552" s="3" t="s">
        <v>8343</v>
      </c>
      <c r="O8552" s="3" t="s">
        <v>2136</v>
      </c>
      <c r="P8552" s="4">
        <v>30684.0</v>
      </c>
      <c r="Q8552" s="3" t="s">
        <v>60</v>
      </c>
      <c r="S8552" s="3" t="s">
        <v>34</v>
      </c>
    </row>
    <row r="8553">
      <c r="A8553" s="2">
        <v>42318.714895833335</v>
      </c>
      <c r="B8553" s="3">
        <v>24.0</v>
      </c>
      <c r="C8553" s="3" t="s">
        <v>7939</v>
      </c>
      <c r="D8553" s="3">
        <v>28.0</v>
      </c>
      <c r="E8553" s="3" t="s">
        <v>7950</v>
      </c>
      <c r="F8553" s="3">
        <v>7.0</v>
      </c>
      <c r="G8553" s="3">
        <v>9.0</v>
      </c>
      <c r="H8553" s="3" t="s">
        <v>8331</v>
      </c>
      <c r="I8553" s="3" t="s">
        <v>8332</v>
      </c>
      <c r="J8553" s="3" t="s">
        <v>922</v>
      </c>
      <c r="K8553" s="3" t="s">
        <v>24</v>
      </c>
      <c r="L8553" s="3">
        <v>5.0</v>
      </c>
      <c r="M8553" s="3" t="s">
        <v>25</v>
      </c>
      <c r="N8553" s="3" t="s">
        <v>8344</v>
      </c>
      <c r="O8553" s="3" t="s">
        <v>8345</v>
      </c>
      <c r="P8553" s="4">
        <v>23421.0</v>
      </c>
      <c r="Q8553" s="3" t="s">
        <v>169</v>
      </c>
      <c r="S8553" s="3" t="s">
        <v>29</v>
      </c>
    </row>
    <row r="8554">
      <c r="A8554" s="2">
        <v>42318.714895833335</v>
      </c>
      <c r="B8554" s="3">
        <v>24.0</v>
      </c>
      <c r="C8554" s="3" t="s">
        <v>7939</v>
      </c>
      <c r="D8554" s="3">
        <v>28.0</v>
      </c>
      <c r="E8554" s="3" t="s">
        <v>7950</v>
      </c>
      <c r="F8554" s="3">
        <v>7.0</v>
      </c>
      <c r="G8554" s="3">
        <v>9.0</v>
      </c>
      <c r="H8554" s="3" t="s">
        <v>8331</v>
      </c>
      <c r="I8554" s="3" t="s">
        <v>8332</v>
      </c>
      <c r="J8554" s="3" t="s">
        <v>922</v>
      </c>
      <c r="K8554" s="3" t="s">
        <v>24</v>
      </c>
      <c r="L8554" s="3">
        <v>6.0</v>
      </c>
      <c r="M8554" s="3" t="s">
        <v>30</v>
      </c>
      <c r="N8554" s="3" t="s">
        <v>1046</v>
      </c>
      <c r="O8554" s="3" t="s">
        <v>633</v>
      </c>
      <c r="P8554" s="4">
        <v>18186.0</v>
      </c>
      <c r="Q8554" s="3" t="s">
        <v>49</v>
      </c>
      <c r="S8554" s="3" t="s">
        <v>34</v>
      </c>
    </row>
    <row r="8555">
      <c r="A8555" s="2">
        <v>42318.714895833335</v>
      </c>
      <c r="B8555" s="3">
        <v>24.0</v>
      </c>
      <c r="C8555" s="3" t="s">
        <v>7939</v>
      </c>
      <c r="D8555" s="3">
        <v>28.0</v>
      </c>
      <c r="E8555" s="3" t="s">
        <v>7950</v>
      </c>
      <c r="F8555" s="3">
        <v>7.0</v>
      </c>
      <c r="G8555" s="3">
        <v>9.0</v>
      </c>
      <c r="H8555" s="3" t="s">
        <v>8331</v>
      </c>
      <c r="I8555" s="3" t="s">
        <v>8332</v>
      </c>
      <c r="J8555" s="3" t="s">
        <v>922</v>
      </c>
      <c r="K8555" s="3" t="s">
        <v>24</v>
      </c>
      <c r="L8555" s="3">
        <v>7.0</v>
      </c>
      <c r="M8555" s="3" t="s">
        <v>25</v>
      </c>
      <c r="N8555" s="3" t="s">
        <v>7284</v>
      </c>
      <c r="O8555" s="3" t="s">
        <v>275</v>
      </c>
      <c r="P8555" s="4">
        <v>21987.0</v>
      </c>
      <c r="Q8555" s="3" t="s">
        <v>115</v>
      </c>
      <c r="S8555" s="3" t="s">
        <v>34</v>
      </c>
    </row>
    <row r="8556">
      <c r="A8556" s="2">
        <v>42318.714895833335</v>
      </c>
      <c r="B8556" s="3">
        <v>24.0</v>
      </c>
      <c r="C8556" s="3" t="s">
        <v>7939</v>
      </c>
      <c r="D8556" s="3">
        <v>28.0</v>
      </c>
      <c r="E8556" s="3" t="s">
        <v>7950</v>
      </c>
      <c r="F8556" s="3">
        <v>7.0</v>
      </c>
      <c r="G8556" s="3">
        <v>9.0</v>
      </c>
      <c r="H8556" s="3" t="s">
        <v>8331</v>
      </c>
      <c r="I8556" s="3" t="s">
        <v>8332</v>
      </c>
      <c r="J8556" s="3" t="s">
        <v>922</v>
      </c>
      <c r="K8556" s="3" t="s">
        <v>24</v>
      </c>
      <c r="L8556" s="3">
        <v>8.0</v>
      </c>
      <c r="M8556" s="3" t="s">
        <v>30</v>
      </c>
      <c r="N8556" s="3" t="s">
        <v>3525</v>
      </c>
      <c r="O8556" s="3" t="s">
        <v>375</v>
      </c>
      <c r="P8556" s="4">
        <v>19349.0</v>
      </c>
      <c r="Q8556" s="3" t="s">
        <v>145</v>
      </c>
      <c r="S8556" s="3" t="s">
        <v>34</v>
      </c>
    </row>
    <row r="8557">
      <c r="A8557" s="2">
        <v>42318.714895833335</v>
      </c>
      <c r="B8557" s="3">
        <v>24.0</v>
      </c>
      <c r="C8557" s="3" t="s">
        <v>7939</v>
      </c>
      <c r="D8557" s="3">
        <v>28.0</v>
      </c>
      <c r="E8557" s="3" t="s">
        <v>7950</v>
      </c>
      <c r="F8557" s="3">
        <v>7.0</v>
      </c>
      <c r="G8557" s="3">
        <v>9.0</v>
      </c>
      <c r="H8557" s="3" t="s">
        <v>8331</v>
      </c>
      <c r="I8557" s="3" t="s">
        <v>8332</v>
      </c>
      <c r="J8557" s="3" t="s">
        <v>922</v>
      </c>
      <c r="K8557" s="3" t="s">
        <v>24</v>
      </c>
      <c r="L8557" s="3">
        <v>9.0</v>
      </c>
      <c r="M8557" s="3" t="s">
        <v>25</v>
      </c>
      <c r="N8557" s="3" t="s">
        <v>8346</v>
      </c>
      <c r="O8557" s="3" t="s">
        <v>6421</v>
      </c>
      <c r="P8557" s="4">
        <v>18724.0</v>
      </c>
      <c r="Q8557" s="3" t="s">
        <v>352</v>
      </c>
      <c r="S8557" s="3" t="s">
        <v>34</v>
      </c>
    </row>
    <row r="8558">
      <c r="A8558" s="2">
        <v>42318.714895833335</v>
      </c>
      <c r="B8558" s="3">
        <v>24.0</v>
      </c>
      <c r="C8558" s="3" t="s">
        <v>7939</v>
      </c>
      <c r="D8558" s="3">
        <v>28.0</v>
      </c>
      <c r="E8558" s="3" t="s">
        <v>7950</v>
      </c>
      <c r="F8558" s="3">
        <v>7.0</v>
      </c>
      <c r="G8558" s="3">
        <v>9.0</v>
      </c>
      <c r="H8558" s="3" t="s">
        <v>8331</v>
      </c>
      <c r="I8558" s="3" t="s">
        <v>8332</v>
      </c>
      <c r="J8558" s="3" t="s">
        <v>922</v>
      </c>
      <c r="K8558" s="3" t="s">
        <v>24</v>
      </c>
      <c r="L8558" s="3">
        <v>10.0</v>
      </c>
      <c r="M8558" s="3" t="s">
        <v>30</v>
      </c>
      <c r="N8558" s="3" t="s">
        <v>8347</v>
      </c>
      <c r="O8558" s="3" t="s">
        <v>3378</v>
      </c>
      <c r="P8558" s="4">
        <v>22406.0</v>
      </c>
      <c r="Q8558" s="3" t="s">
        <v>110</v>
      </c>
      <c r="S8558" s="3" t="s">
        <v>34</v>
      </c>
    </row>
    <row r="8559">
      <c r="A8559" s="2">
        <v>42318.714895833335</v>
      </c>
      <c r="B8559" s="3">
        <v>24.0</v>
      </c>
      <c r="C8559" s="3" t="s">
        <v>7939</v>
      </c>
      <c r="D8559" s="3">
        <v>28.0</v>
      </c>
      <c r="E8559" s="3" t="s">
        <v>7950</v>
      </c>
      <c r="F8559" s="3">
        <v>7.0</v>
      </c>
      <c r="G8559" s="3">
        <v>9.0</v>
      </c>
      <c r="H8559" s="3" t="s">
        <v>8331</v>
      </c>
      <c r="I8559" s="3" t="s">
        <v>8332</v>
      </c>
      <c r="J8559" s="3" t="s">
        <v>922</v>
      </c>
      <c r="K8559" s="3" t="s">
        <v>24</v>
      </c>
      <c r="L8559" s="3">
        <v>11.0</v>
      </c>
      <c r="M8559" s="3" t="s">
        <v>25</v>
      </c>
      <c r="N8559" s="3" t="s">
        <v>8149</v>
      </c>
      <c r="O8559" s="3" t="s">
        <v>168</v>
      </c>
      <c r="P8559" s="4">
        <v>25748.0</v>
      </c>
      <c r="Q8559" s="3" t="s">
        <v>110</v>
      </c>
      <c r="S8559" s="3" t="s">
        <v>34</v>
      </c>
    </row>
    <row r="8560">
      <c r="A8560" s="2">
        <v>42318.714895833335</v>
      </c>
      <c r="B8560" s="3">
        <v>24.0</v>
      </c>
      <c r="C8560" s="3" t="s">
        <v>7939</v>
      </c>
      <c r="D8560" s="3">
        <v>28.0</v>
      </c>
      <c r="E8560" s="3" t="s">
        <v>7950</v>
      </c>
      <c r="F8560" s="3">
        <v>7.0</v>
      </c>
      <c r="G8560" s="3">
        <v>9.0</v>
      </c>
      <c r="H8560" s="3" t="s">
        <v>8331</v>
      </c>
      <c r="I8560" s="3" t="s">
        <v>8332</v>
      </c>
      <c r="J8560" s="3" t="s">
        <v>922</v>
      </c>
      <c r="K8560" s="3" t="s">
        <v>24</v>
      </c>
      <c r="L8560" s="3">
        <v>12.0</v>
      </c>
      <c r="M8560" s="3" t="s">
        <v>30</v>
      </c>
      <c r="N8560" s="3" t="s">
        <v>8348</v>
      </c>
      <c r="O8560" s="3" t="s">
        <v>998</v>
      </c>
      <c r="P8560" s="4">
        <v>23163.0</v>
      </c>
      <c r="Q8560" s="3" t="s">
        <v>37</v>
      </c>
      <c r="S8560" s="3" t="s">
        <v>34</v>
      </c>
    </row>
    <row r="8561">
      <c r="A8561" s="2">
        <v>42318.714895833335</v>
      </c>
      <c r="B8561" s="3">
        <v>24.0</v>
      </c>
      <c r="C8561" s="3" t="s">
        <v>7939</v>
      </c>
      <c r="D8561" s="3">
        <v>28.0</v>
      </c>
      <c r="E8561" s="3" t="s">
        <v>7950</v>
      </c>
      <c r="F8561" s="3">
        <v>7.0</v>
      </c>
      <c r="G8561" s="3">
        <v>9.0</v>
      </c>
      <c r="H8561" s="3" t="s">
        <v>8331</v>
      </c>
      <c r="I8561" s="3" t="s">
        <v>8332</v>
      </c>
      <c r="J8561" s="3" t="s">
        <v>922</v>
      </c>
      <c r="K8561" s="3" t="s">
        <v>24</v>
      </c>
      <c r="L8561" s="3">
        <v>13.0</v>
      </c>
      <c r="M8561" s="3" t="s">
        <v>25</v>
      </c>
      <c r="N8561" s="3" t="s">
        <v>8349</v>
      </c>
      <c r="O8561" s="3" t="s">
        <v>243</v>
      </c>
      <c r="P8561" s="4">
        <v>20551.0</v>
      </c>
      <c r="Q8561" s="3" t="s">
        <v>2342</v>
      </c>
      <c r="S8561" s="3" t="s">
        <v>34</v>
      </c>
    </row>
    <row r="8562">
      <c r="A8562" s="2">
        <v>42318.714895833335</v>
      </c>
      <c r="B8562" s="3">
        <v>24.0</v>
      </c>
      <c r="C8562" s="3" t="s">
        <v>7939</v>
      </c>
      <c r="D8562" s="3">
        <v>28.0</v>
      </c>
      <c r="E8562" s="3" t="s">
        <v>7950</v>
      </c>
      <c r="F8562" s="3">
        <v>7.0</v>
      </c>
      <c r="G8562" s="3">
        <v>9.0</v>
      </c>
      <c r="H8562" s="3" t="s">
        <v>8331</v>
      </c>
      <c r="I8562" s="3" t="s">
        <v>8332</v>
      </c>
      <c r="J8562" s="3" t="s">
        <v>922</v>
      </c>
      <c r="K8562" s="3" t="s">
        <v>24</v>
      </c>
      <c r="L8562" s="3">
        <v>14.0</v>
      </c>
      <c r="M8562" s="3" t="s">
        <v>30</v>
      </c>
      <c r="N8562" s="3" t="s">
        <v>8350</v>
      </c>
      <c r="O8562" s="3" t="s">
        <v>347</v>
      </c>
      <c r="P8562" s="4">
        <v>19537.0</v>
      </c>
      <c r="Q8562" s="3" t="s">
        <v>49</v>
      </c>
      <c r="S8562" s="3" t="s">
        <v>34</v>
      </c>
    </row>
    <row r="8563">
      <c r="A8563" s="2">
        <v>42318.714895833335</v>
      </c>
      <c r="B8563" s="3">
        <v>24.0</v>
      </c>
      <c r="C8563" s="3" t="s">
        <v>7939</v>
      </c>
      <c r="D8563" s="3">
        <v>28.0</v>
      </c>
      <c r="E8563" s="3" t="s">
        <v>7950</v>
      </c>
      <c r="F8563" s="3">
        <v>7.0</v>
      </c>
      <c r="G8563" s="3">
        <v>9.0</v>
      </c>
      <c r="H8563" s="3" t="s">
        <v>8331</v>
      </c>
      <c r="I8563" s="3" t="s">
        <v>8332</v>
      </c>
      <c r="J8563" s="3" t="s">
        <v>922</v>
      </c>
      <c r="K8563" s="3" t="s">
        <v>24</v>
      </c>
      <c r="L8563" s="3">
        <v>15.0</v>
      </c>
      <c r="M8563" s="3" t="s">
        <v>25</v>
      </c>
      <c r="N8563" s="3" t="s">
        <v>8351</v>
      </c>
      <c r="O8563" s="3" t="s">
        <v>240</v>
      </c>
      <c r="P8563" s="4">
        <v>19393.0</v>
      </c>
      <c r="Q8563" s="3" t="s">
        <v>49</v>
      </c>
      <c r="S8563" s="3" t="s">
        <v>34</v>
      </c>
    </row>
    <row r="8564">
      <c r="A8564" s="2">
        <v>42318.714895833335</v>
      </c>
      <c r="B8564" s="3">
        <v>24.0</v>
      </c>
      <c r="C8564" s="3" t="s">
        <v>7939</v>
      </c>
      <c r="D8564" s="3">
        <v>36.0</v>
      </c>
      <c r="E8564" s="3" t="s">
        <v>7965</v>
      </c>
      <c r="F8564" s="3">
        <v>7.0</v>
      </c>
      <c r="G8564" s="3">
        <v>9.0</v>
      </c>
      <c r="H8564" s="3" t="s">
        <v>8331</v>
      </c>
      <c r="I8564" s="3" t="s">
        <v>8332</v>
      </c>
      <c r="J8564" s="3" t="s">
        <v>922</v>
      </c>
      <c r="K8564" s="3" t="s">
        <v>24</v>
      </c>
      <c r="L8564" s="3">
        <v>1.0</v>
      </c>
      <c r="M8564" s="3" t="s">
        <v>25</v>
      </c>
      <c r="N8564" s="3" t="s">
        <v>8352</v>
      </c>
      <c r="O8564" s="3" t="s">
        <v>102</v>
      </c>
      <c r="P8564" s="4">
        <v>19429.0</v>
      </c>
      <c r="Q8564" s="3" t="s">
        <v>189</v>
      </c>
      <c r="S8564" s="3" t="s">
        <v>29</v>
      </c>
    </row>
    <row r="8565">
      <c r="A8565" s="2">
        <v>42318.714895833335</v>
      </c>
      <c r="B8565" s="3">
        <v>24.0</v>
      </c>
      <c r="C8565" s="3" t="s">
        <v>7939</v>
      </c>
      <c r="D8565" s="3">
        <v>36.0</v>
      </c>
      <c r="E8565" s="3" t="s">
        <v>7965</v>
      </c>
      <c r="F8565" s="3">
        <v>7.0</v>
      </c>
      <c r="G8565" s="3">
        <v>9.0</v>
      </c>
      <c r="H8565" s="3" t="s">
        <v>8331</v>
      </c>
      <c r="I8565" s="3" t="s">
        <v>8332</v>
      </c>
      <c r="J8565" s="3" t="s">
        <v>922</v>
      </c>
      <c r="K8565" s="3" t="s">
        <v>24</v>
      </c>
      <c r="L8565" s="3">
        <v>2.0</v>
      </c>
      <c r="M8565" s="3" t="s">
        <v>30</v>
      </c>
      <c r="N8565" s="3" t="s">
        <v>8353</v>
      </c>
      <c r="O8565" s="3" t="s">
        <v>8354</v>
      </c>
      <c r="P8565" s="4">
        <v>24467.0</v>
      </c>
      <c r="Q8565" s="3" t="s">
        <v>380</v>
      </c>
      <c r="S8565" s="3" t="s">
        <v>29</v>
      </c>
    </row>
    <row r="8566">
      <c r="A8566" s="2">
        <v>42318.714895833335</v>
      </c>
      <c r="B8566" s="3">
        <v>24.0</v>
      </c>
      <c r="C8566" s="3" t="s">
        <v>7939</v>
      </c>
      <c r="D8566" s="3">
        <v>36.0</v>
      </c>
      <c r="E8566" s="3" t="s">
        <v>7965</v>
      </c>
      <c r="F8566" s="3">
        <v>7.0</v>
      </c>
      <c r="G8566" s="3">
        <v>9.0</v>
      </c>
      <c r="H8566" s="3" t="s">
        <v>8331</v>
      </c>
      <c r="I8566" s="3" t="s">
        <v>8332</v>
      </c>
      <c r="J8566" s="3" t="s">
        <v>922</v>
      </c>
      <c r="K8566" s="3" t="s">
        <v>24</v>
      </c>
      <c r="L8566" s="3">
        <v>3.0</v>
      </c>
      <c r="M8566" s="3" t="s">
        <v>25</v>
      </c>
      <c r="N8566" s="3" t="s">
        <v>8355</v>
      </c>
      <c r="O8566" s="3" t="s">
        <v>240</v>
      </c>
      <c r="P8566" s="4">
        <v>18581.0</v>
      </c>
      <c r="Q8566" s="3" t="s">
        <v>145</v>
      </c>
      <c r="S8566" s="3" t="s">
        <v>34</v>
      </c>
    </row>
    <row r="8567">
      <c r="A8567" s="2">
        <v>42318.714895833335</v>
      </c>
      <c r="B8567" s="3">
        <v>24.0</v>
      </c>
      <c r="C8567" s="3" t="s">
        <v>7939</v>
      </c>
      <c r="D8567" s="3">
        <v>36.0</v>
      </c>
      <c r="E8567" s="3" t="s">
        <v>7965</v>
      </c>
      <c r="F8567" s="3">
        <v>7.0</v>
      </c>
      <c r="G8567" s="3">
        <v>9.0</v>
      </c>
      <c r="H8567" s="3" t="s">
        <v>8331</v>
      </c>
      <c r="I8567" s="3" t="s">
        <v>8332</v>
      </c>
      <c r="J8567" s="3" t="s">
        <v>922</v>
      </c>
      <c r="K8567" s="3" t="s">
        <v>24</v>
      </c>
      <c r="L8567" s="3">
        <v>4.0</v>
      </c>
      <c r="M8567" s="3" t="s">
        <v>30</v>
      </c>
      <c r="N8567" s="3" t="s">
        <v>3123</v>
      </c>
      <c r="O8567" s="3" t="s">
        <v>85</v>
      </c>
      <c r="P8567" s="4">
        <v>17905.0</v>
      </c>
      <c r="Q8567" s="3" t="s">
        <v>205</v>
      </c>
      <c r="S8567" s="3" t="s">
        <v>29</v>
      </c>
    </row>
    <row r="8568">
      <c r="A8568" s="2">
        <v>42318.714895833335</v>
      </c>
      <c r="B8568" s="3">
        <v>24.0</v>
      </c>
      <c r="C8568" s="3" t="s">
        <v>7939</v>
      </c>
      <c r="D8568" s="3">
        <v>36.0</v>
      </c>
      <c r="E8568" s="3" t="s">
        <v>7965</v>
      </c>
      <c r="F8568" s="3">
        <v>7.0</v>
      </c>
      <c r="G8568" s="3">
        <v>9.0</v>
      </c>
      <c r="H8568" s="3" t="s">
        <v>8331</v>
      </c>
      <c r="I8568" s="3" t="s">
        <v>8332</v>
      </c>
      <c r="J8568" s="3" t="s">
        <v>922</v>
      </c>
      <c r="K8568" s="3" t="s">
        <v>24</v>
      </c>
      <c r="L8568" s="3">
        <v>5.0</v>
      </c>
      <c r="M8568" s="3" t="s">
        <v>25</v>
      </c>
      <c r="N8568" s="3" t="s">
        <v>8356</v>
      </c>
      <c r="O8568" s="3" t="s">
        <v>2301</v>
      </c>
      <c r="P8568" s="4">
        <v>33357.0</v>
      </c>
      <c r="Q8568" s="3" t="s">
        <v>189</v>
      </c>
      <c r="S8568" s="3" t="s">
        <v>34</v>
      </c>
    </row>
    <row r="8569">
      <c r="A8569" s="2">
        <v>42318.714895833335</v>
      </c>
      <c r="B8569" s="3">
        <v>24.0</v>
      </c>
      <c r="C8569" s="3" t="s">
        <v>7939</v>
      </c>
      <c r="D8569" s="3">
        <v>36.0</v>
      </c>
      <c r="E8569" s="3" t="s">
        <v>7965</v>
      </c>
      <c r="F8569" s="3">
        <v>7.0</v>
      </c>
      <c r="G8569" s="3">
        <v>9.0</v>
      </c>
      <c r="H8569" s="3" t="s">
        <v>8331</v>
      </c>
      <c r="I8569" s="3" t="s">
        <v>8332</v>
      </c>
      <c r="J8569" s="3" t="s">
        <v>922</v>
      </c>
      <c r="K8569" s="3" t="s">
        <v>24</v>
      </c>
      <c r="L8569" s="3">
        <v>6.0</v>
      </c>
      <c r="M8569" s="3" t="s">
        <v>30</v>
      </c>
      <c r="N8569" s="3" t="s">
        <v>8357</v>
      </c>
      <c r="O8569" s="3" t="s">
        <v>158</v>
      </c>
      <c r="P8569" s="4">
        <v>24975.0</v>
      </c>
      <c r="Q8569" s="3" t="s">
        <v>110</v>
      </c>
      <c r="S8569" s="3" t="s">
        <v>34</v>
      </c>
    </row>
    <row r="8570">
      <c r="A8570" s="2">
        <v>42318.714895833335</v>
      </c>
      <c r="B8570" s="3">
        <v>24.0</v>
      </c>
      <c r="C8570" s="3" t="s">
        <v>7939</v>
      </c>
      <c r="D8570" s="3">
        <v>36.0</v>
      </c>
      <c r="E8570" s="3" t="s">
        <v>7965</v>
      </c>
      <c r="F8570" s="3">
        <v>7.0</v>
      </c>
      <c r="G8570" s="3">
        <v>9.0</v>
      </c>
      <c r="H8570" s="3" t="s">
        <v>8331</v>
      </c>
      <c r="I8570" s="3" t="s">
        <v>8332</v>
      </c>
      <c r="J8570" s="3" t="s">
        <v>922</v>
      </c>
      <c r="K8570" s="3" t="s">
        <v>24</v>
      </c>
      <c r="L8570" s="3">
        <v>7.0</v>
      </c>
      <c r="M8570" s="3" t="s">
        <v>25</v>
      </c>
      <c r="N8570" s="3" t="s">
        <v>8358</v>
      </c>
      <c r="O8570" s="3" t="s">
        <v>371</v>
      </c>
      <c r="P8570" s="4">
        <v>21666.0</v>
      </c>
      <c r="Q8570" s="3" t="s">
        <v>37</v>
      </c>
      <c r="S8570" s="3" t="s">
        <v>34</v>
      </c>
    </row>
    <row r="8571">
      <c r="A8571" s="2">
        <v>42318.714895833335</v>
      </c>
      <c r="B8571" s="3">
        <v>24.0</v>
      </c>
      <c r="C8571" s="3" t="s">
        <v>7939</v>
      </c>
      <c r="D8571" s="3">
        <v>36.0</v>
      </c>
      <c r="E8571" s="3" t="s">
        <v>7965</v>
      </c>
      <c r="F8571" s="3">
        <v>7.0</v>
      </c>
      <c r="G8571" s="3">
        <v>9.0</v>
      </c>
      <c r="H8571" s="3" t="s">
        <v>8331</v>
      </c>
      <c r="I8571" s="3" t="s">
        <v>8332</v>
      </c>
      <c r="J8571" s="3" t="s">
        <v>922</v>
      </c>
      <c r="K8571" s="3" t="s">
        <v>24</v>
      </c>
      <c r="L8571" s="3">
        <v>8.0</v>
      </c>
      <c r="M8571" s="3" t="s">
        <v>30</v>
      </c>
      <c r="N8571" s="3" t="s">
        <v>7335</v>
      </c>
      <c r="O8571" s="3" t="s">
        <v>8249</v>
      </c>
      <c r="P8571" s="4">
        <v>22868.0</v>
      </c>
      <c r="Q8571" s="3" t="s">
        <v>110</v>
      </c>
      <c r="S8571" s="3" t="s">
        <v>34</v>
      </c>
    </row>
    <row r="8572">
      <c r="A8572" s="2">
        <v>42318.714895833335</v>
      </c>
      <c r="B8572" s="3">
        <v>24.0</v>
      </c>
      <c r="C8572" s="3" t="s">
        <v>7939</v>
      </c>
      <c r="D8572" s="3">
        <v>36.0</v>
      </c>
      <c r="E8572" s="3" t="s">
        <v>7965</v>
      </c>
      <c r="F8572" s="3">
        <v>7.0</v>
      </c>
      <c r="G8572" s="3">
        <v>9.0</v>
      </c>
      <c r="H8572" s="3" t="s">
        <v>8331</v>
      </c>
      <c r="I8572" s="3" t="s">
        <v>8332</v>
      </c>
      <c r="J8572" s="3" t="s">
        <v>922</v>
      </c>
      <c r="K8572" s="3" t="s">
        <v>24</v>
      </c>
      <c r="L8572" s="3">
        <v>9.0</v>
      </c>
      <c r="M8572" s="3" t="s">
        <v>25</v>
      </c>
      <c r="N8572" s="3" t="s">
        <v>8359</v>
      </c>
      <c r="O8572" s="3" t="s">
        <v>168</v>
      </c>
      <c r="P8572" s="4">
        <v>19020.0</v>
      </c>
      <c r="Q8572" s="3" t="s">
        <v>132</v>
      </c>
      <c r="S8572" s="3" t="s">
        <v>34</v>
      </c>
    </row>
    <row r="8573">
      <c r="A8573" s="2">
        <v>42318.714895833335</v>
      </c>
      <c r="B8573" s="3">
        <v>24.0</v>
      </c>
      <c r="C8573" s="3" t="s">
        <v>7939</v>
      </c>
      <c r="D8573" s="3">
        <v>37.0</v>
      </c>
      <c r="E8573" s="3" t="s">
        <v>7971</v>
      </c>
      <c r="F8573" s="3">
        <v>7.0</v>
      </c>
      <c r="G8573" s="3">
        <v>9.0</v>
      </c>
      <c r="H8573" s="3" t="s">
        <v>8331</v>
      </c>
      <c r="I8573" s="3" t="s">
        <v>8332</v>
      </c>
      <c r="J8573" s="3" t="s">
        <v>922</v>
      </c>
      <c r="K8573" s="3" t="s">
        <v>24</v>
      </c>
      <c r="L8573" s="3">
        <v>1.0</v>
      </c>
      <c r="M8573" s="3" t="s">
        <v>25</v>
      </c>
      <c r="N8573" s="3" t="s">
        <v>6117</v>
      </c>
      <c r="O8573" s="3" t="s">
        <v>914</v>
      </c>
      <c r="P8573" s="4">
        <v>22674.0</v>
      </c>
      <c r="Q8573" s="3" t="s">
        <v>418</v>
      </c>
      <c r="R8573" s="3" t="s">
        <v>1030</v>
      </c>
      <c r="S8573" s="3" t="s">
        <v>34</v>
      </c>
    </row>
    <row r="8574">
      <c r="A8574" s="2">
        <v>42318.714895833335</v>
      </c>
      <c r="B8574" s="3">
        <v>24.0</v>
      </c>
      <c r="C8574" s="3" t="s">
        <v>7939</v>
      </c>
      <c r="D8574" s="3">
        <v>37.0</v>
      </c>
      <c r="E8574" s="3" t="s">
        <v>7971</v>
      </c>
      <c r="F8574" s="3">
        <v>7.0</v>
      </c>
      <c r="G8574" s="3">
        <v>9.0</v>
      </c>
      <c r="H8574" s="3" t="s">
        <v>8331</v>
      </c>
      <c r="I8574" s="3" t="s">
        <v>8332</v>
      </c>
      <c r="J8574" s="3" t="s">
        <v>922</v>
      </c>
      <c r="K8574" s="3" t="s">
        <v>24</v>
      </c>
      <c r="L8574" s="3">
        <v>2.0</v>
      </c>
      <c r="M8574" s="3" t="s">
        <v>30</v>
      </c>
      <c r="N8574" s="3" t="s">
        <v>8360</v>
      </c>
      <c r="O8574" s="3" t="s">
        <v>1407</v>
      </c>
      <c r="P8574" s="4">
        <v>27768.0</v>
      </c>
      <c r="Q8574" s="3" t="s">
        <v>216</v>
      </c>
      <c r="S8574" s="3" t="s">
        <v>34</v>
      </c>
    </row>
    <row r="8575">
      <c r="A8575" s="2">
        <v>42318.714895833335</v>
      </c>
      <c r="B8575" s="3">
        <v>24.0</v>
      </c>
      <c r="C8575" s="3" t="s">
        <v>7939</v>
      </c>
      <c r="D8575" s="3">
        <v>37.0</v>
      </c>
      <c r="E8575" s="3" t="s">
        <v>7971</v>
      </c>
      <c r="F8575" s="3">
        <v>7.0</v>
      </c>
      <c r="G8575" s="3">
        <v>9.0</v>
      </c>
      <c r="H8575" s="3" t="s">
        <v>8331</v>
      </c>
      <c r="I8575" s="3" t="s">
        <v>8332</v>
      </c>
      <c r="J8575" s="3" t="s">
        <v>922</v>
      </c>
      <c r="K8575" s="3" t="s">
        <v>24</v>
      </c>
      <c r="L8575" s="3">
        <v>3.0</v>
      </c>
      <c r="M8575" s="3" t="s">
        <v>25</v>
      </c>
      <c r="N8575" s="3" t="s">
        <v>8361</v>
      </c>
      <c r="O8575" s="3" t="s">
        <v>2751</v>
      </c>
      <c r="P8575" s="4">
        <v>27349.0</v>
      </c>
      <c r="Q8575" s="3" t="s">
        <v>115</v>
      </c>
      <c r="S8575" s="3" t="s">
        <v>29</v>
      </c>
    </row>
    <row r="8576">
      <c r="A8576" s="2">
        <v>42318.714895833335</v>
      </c>
      <c r="B8576" s="3">
        <v>24.0</v>
      </c>
      <c r="C8576" s="3" t="s">
        <v>7939</v>
      </c>
      <c r="D8576" s="3">
        <v>37.0</v>
      </c>
      <c r="E8576" s="3" t="s">
        <v>7971</v>
      </c>
      <c r="F8576" s="3">
        <v>7.0</v>
      </c>
      <c r="G8576" s="3">
        <v>9.0</v>
      </c>
      <c r="H8576" s="3" t="s">
        <v>8331</v>
      </c>
      <c r="I8576" s="3" t="s">
        <v>8332</v>
      </c>
      <c r="J8576" s="3" t="s">
        <v>922</v>
      </c>
      <c r="K8576" s="3" t="s">
        <v>24</v>
      </c>
      <c r="L8576" s="3">
        <v>4.0</v>
      </c>
      <c r="M8576" s="3" t="s">
        <v>30</v>
      </c>
      <c r="N8576" s="3" t="s">
        <v>8362</v>
      </c>
      <c r="O8576" s="3" t="s">
        <v>215</v>
      </c>
      <c r="P8576" s="4">
        <v>22379.0</v>
      </c>
      <c r="Q8576" s="3" t="s">
        <v>40</v>
      </c>
      <c r="S8576" s="3" t="s">
        <v>29</v>
      </c>
    </row>
    <row r="8577">
      <c r="A8577" s="2">
        <v>42318.714895833335</v>
      </c>
      <c r="B8577" s="3">
        <v>24.0</v>
      </c>
      <c r="C8577" s="3" t="s">
        <v>7939</v>
      </c>
      <c r="D8577" s="3">
        <v>37.0</v>
      </c>
      <c r="E8577" s="3" t="s">
        <v>7971</v>
      </c>
      <c r="F8577" s="3">
        <v>7.0</v>
      </c>
      <c r="G8577" s="3">
        <v>9.0</v>
      </c>
      <c r="H8577" s="3" t="s">
        <v>8331</v>
      </c>
      <c r="I8577" s="3" t="s">
        <v>8332</v>
      </c>
      <c r="J8577" s="3" t="s">
        <v>922</v>
      </c>
      <c r="K8577" s="3" t="s">
        <v>24</v>
      </c>
      <c r="L8577" s="3">
        <v>5.0</v>
      </c>
      <c r="M8577" s="3" t="s">
        <v>25</v>
      </c>
      <c r="N8577" s="3" t="s">
        <v>8363</v>
      </c>
      <c r="O8577" s="3" t="s">
        <v>8364</v>
      </c>
      <c r="P8577" s="4">
        <v>24763.0</v>
      </c>
      <c r="Q8577" s="3" t="s">
        <v>189</v>
      </c>
      <c r="S8577" s="3" t="s">
        <v>29</v>
      </c>
    </row>
    <row r="8578">
      <c r="A8578" s="2">
        <v>42318.714895833335</v>
      </c>
      <c r="B8578" s="3">
        <v>24.0</v>
      </c>
      <c r="C8578" s="3" t="s">
        <v>7939</v>
      </c>
      <c r="D8578" s="3">
        <v>37.0</v>
      </c>
      <c r="E8578" s="3" t="s">
        <v>7971</v>
      </c>
      <c r="F8578" s="3">
        <v>7.0</v>
      </c>
      <c r="G8578" s="3">
        <v>9.0</v>
      </c>
      <c r="H8578" s="3" t="s">
        <v>8331</v>
      </c>
      <c r="I8578" s="3" t="s">
        <v>8332</v>
      </c>
      <c r="J8578" s="3" t="s">
        <v>922</v>
      </c>
      <c r="K8578" s="3" t="s">
        <v>24</v>
      </c>
      <c r="L8578" s="3">
        <v>6.0</v>
      </c>
      <c r="M8578" s="3" t="s">
        <v>30</v>
      </c>
      <c r="N8578" s="3" t="s">
        <v>8365</v>
      </c>
      <c r="O8578" s="3" t="s">
        <v>508</v>
      </c>
      <c r="P8578" s="4">
        <v>26769.0</v>
      </c>
      <c r="Q8578" s="3" t="s">
        <v>189</v>
      </c>
      <c r="S8578" s="3" t="s">
        <v>29</v>
      </c>
    </row>
    <row r="8579">
      <c r="A8579" s="2">
        <v>42318.714895833335</v>
      </c>
      <c r="B8579" s="3">
        <v>24.0</v>
      </c>
      <c r="C8579" s="3" t="s">
        <v>7939</v>
      </c>
      <c r="D8579" s="3">
        <v>37.0</v>
      </c>
      <c r="E8579" s="3" t="s">
        <v>7971</v>
      </c>
      <c r="F8579" s="3">
        <v>7.0</v>
      </c>
      <c r="G8579" s="3">
        <v>9.0</v>
      </c>
      <c r="H8579" s="3" t="s">
        <v>8331</v>
      </c>
      <c r="I8579" s="3" t="s">
        <v>8332</v>
      </c>
      <c r="J8579" s="3" t="s">
        <v>922</v>
      </c>
      <c r="K8579" s="3" t="s">
        <v>24</v>
      </c>
      <c r="L8579" s="3">
        <v>7.0</v>
      </c>
      <c r="M8579" s="3" t="s">
        <v>25</v>
      </c>
      <c r="N8579" s="3" t="s">
        <v>8366</v>
      </c>
      <c r="O8579" s="3" t="s">
        <v>243</v>
      </c>
      <c r="P8579" s="4">
        <v>26315.0</v>
      </c>
      <c r="Q8579" s="3" t="s">
        <v>55</v>
      </c>
      <c r="S8579" s="3" t="s">
        <v>34</v>
      </c>
    </row>
    <row r="8580">
      <c r="A8580" s="2">
        <v>42318.714895833335</v>
      </c>
      <c r="B8580" s="3">
        <v>24.0</v>
      </c>
      <c r="C8580" s="3" t="s">
        <v>7939</v>
      </c>
      <c r="D8580" s="3">
        <v>37.0</v>
      </c>
      <c r="E8580" s="3" t="s">
        <v>7971</v>
      </c>
      <c r="F8580" s="3">
        <v>7.0</v>
      </c>
      <c r="G8580" s="3">
        <v>9.0</v>
      </c>
      <c r="H8580" s="3" t="s">
        <v>8331</v>
      </c>
      <c r="I8580" s="3" t="s">
        <v>8332</v>
      </c>
      <c r="J8580" s="3" t="s">
        <v>922</v>
      </c>
      <c r="K8580" s="3" t="s">
        <v>24</v>
      </c>
      <c r="L8580" s="3">
        <v>8.0</v>
      </c>
      <c r="M8580" s="3" t="s">
        <v>30</v>
      </c>
      <c r="N8580" s="3" t="s">
        <v>651</v>
      </c>
      <c r="O8580" s="3" t="s">
        <v>171</v>
      </c>
      <c r="P8580" s="4">
        <v>21000.0</v>
      </c>
      <c r="Q8580" s="3" t="s">
        <v>115</v>
      </c>
      <c r="S8580" s="3" t="s">
        <v>34</v>
      </c>
    </row>
    <row r="8581">
      <c r="A8581" s="2">
        <v>42318.714895833335</v>
      </c>
      <c r="B8581" s="3">
        <v>24.0</v>
      </c>
      <c r="C8581" s="3" t="s">
        <v>7939</v>
      </c>
      <c r="D8581" s="3">
        <v>37.0</v>
      </c>
      <c r="E8581" s="3" t="s">
        <v>7971</v>
      </c>
      <c r="F8581" s="3">
        <v>7.0</v>
      </c>
      <c r="G8581" s="3">
        <v>9.0</v>
      </c>
      <c r="H8581" s="3" t="s">
        <v>8331</v>
      </c>
      <c r="I8581" s="3" t="s">
        <v>8332</v>
      </c>
      <c r="J8581" s="3" t="s">
        <v>922</v>
      </c>
      <c r="K8581" s="3" t="s">
        <v>24</v>
      </c>
      <c r="L8581" s="3">
        <v>9.0</v>
      </c>
      <c r="M8581" s="3" t="s">
        <v>25</v>
      </c>
      <c r="N8581" s="3" t="s">
        <v>936</v>
      </c>
      <c r="O8581" s="3" t="s">
        <v>1053</v>
      </c>
      <c r="P8581" s="4">
        <v>24703.0</v>
      </c>
      <c r="Q8581" s="3" t="s">
        <v>110</v>
      </c>
      <c r="S8581" s="3" t="s">
        <v>34</v>
      </c>
    </row>
    <row r="8582">
      <c r="A8582" s="2">
        <v>42318.714895833335</v>
      </c>
      <c r="B8582" s="3">
        <v>24.0</v>
      </c>
      <c r="C8582" s="3" t="s">
        <v>7939</v>
      </c>
      <c r="D8582" s="3">
        <v>37.0</v>
      </c>
      <c r="E8582" s="3" t="s">
        <v>7971</v>
      </c>
      <c r="F8582" s="3">
        <v>7.0</v>
      </c>
      <c r="G8582" s="3">
        <v>9.0</v>
      </c>
      <c r="H8582" s="3" t="s">
        <v>8331</v>
      </c>
      <c r="I8582" s="3" t="s">
        <v>8332</v>
      </c>
      <c r="J8582" s="3" t="s">
        <v>922</v>
      </c>
      <c r="K8582" s="3" t="s">
        <v>24</v>
      </c>
      <c r="L8582" s="3">
        <v>10.0</v>
      </c>
      <c r="M8582" s="3" t="s">
        <v>30</v>
      </c>
      <c r="N8582" s="3" t="s">
        <v>8367</v>
      </c>
      <c r="O8582" s="3" t="s">
        <v>1061</v>
      </c>
      <c r="P8582" s="4">
        <v>24139.0</v>
      </c>
      <c r="Q8582" s="3" t="s">
        <v>75</v>
      </c>
      <c r="S8582" s="3" t="s">
        <v>34</v>
      </c>
    </row>
    <row r="8583">
      <c r="A8583" s="2">
        <v>42318.714895833335</v>
      </c>
      <c r="B8583" s="3">
        <v>24.0</v>
      </c>
      <c r="C8583" s="3" t="s">
        <v>7939</v>
      </c>
      <c r="D8583" s="3">
        <v>37.0</v>
      </c>
      <c r="E8583" s="3" t="s">
        <v>7971</v>
      </c>
      <c r="F8583" s="3">
        <v>7.0</v>
      </c>
      <c r="G8583" s="3">
        <v>9.0</v>
      </c>
      <c r="H8583" s="3" t="s">
        <v>8331</v>
      </c>
      <c r="I8583" s="3" t="s">
        <v>8332</v>
      </c>
      <c r="J8583" s="3" t="s">
        <v>922</v>
      </c>
      <c r="K8583" s="3" t="s">
        <v>24</v>
      </c>
      <c r="L8583" s="3">
        <v>11.0</v>
      </c>
      <c r="M8583" s="3" t="s">
        <v>25</v>
      </c>
      <c r="N8583" s="3" t="s">
        <v>8368</v>
      </c>
      <c r="O8583" s="3" t="s">
        <v>384</v>
      </c>
      <c r="P8583" s="4">
        <v>32431.0</v>
      </c>
      <c r="Q8583" s="3" t="s">
        <v>228</v>
      </c>
      <c r="S8583" s="3" t="s">
        <v>34</v>
      </c>
    </row>
    <row r="8584">
      <c r="A8584" s="2">
        <v>42318.714895833335</v>
      </c>
      <c r="B8584" s="3">
        <v>24.0</v>
      </c>
      <c r="C8584" s="3" t="s">
        <v>7939</v>
      </c>
      <c r="D8584" s="3">
        <v>37.0</v>
      </c>
      <c r="E8584" s="3" t="s">
        <v>7971</v>
      </c>
      <c r="F8584" s="3">
        <v>7.0</v>
      </c>
      <c r="G8584" s="3">
        <v>9.0</v>
      </c>
      <c r="H8584" s="3" t="s">
        <v>8331</v>
      </c>
      <c r="I8584" s="3" t="s">
        <v>8332</v>
      </c>
      <c r="J8584" s="3" t="s">
        <v>922</v>
      </c>
      <c r="K8584" s="3" t="s">
        <v>24</v>
      </c>
      <c r="L8584" s="3">
        <v>12.0</v>
      </c>
      <c r="M8584" s="3" t="s">
        <v>30</v>
      </c>
      <c r="N8584" s="3" t="s">
        <v>8369</v>
      </c>
      <c r="O8584" s="3" t="s">
        <v>8370</v>
      </c>
      <c r="P8584" s="4">
        <v>30851.0</v>
      </c>
      <c r="Q8584" s="3" t="s">
        <v>189</v>
      </c>
      <c r="S8584" s="3" t="s">
        <v>34</v>
      </c>
    </row>
    <row r="8585">
      <c r="A8585" s="2">
        <v>42318.714895833335</v>
      </c>
      <c r="B8585" s="3">
        <v>24.0</v>
      </c>
      <c r="C8585" s="3" t="s">
        <v>7939</v>
      </c>
      <c r="D8585" s="3">
        <v>37.0</v>
      </c>
      <c r="E8585" s="3" t="s">
        <v>7971</v>
      </c>
      <c r="F8585" s="3">
        <v>7.0</v>
      </c>
      <c r="G8585" s="3">
        <v>9.0</v>
      </c>
      <c r="H8585" s="3" t="s">
        <v>8331</v>
      </c>
      <c r="I8585" s="3" t="s">
        <v>8332</v>
      </c>
      <c r="J8585" s="3" t="s">
        <v>922</v>
      </c>
      <c r="K8585" s="3" t="s">
        <v>24</v>
      </c>
      <c r="L8585" s="3">
        <v>13.0</v>
      </c>
      <c r="M8585" s="3" t="s">
        <v>25</v>
      </c>
      <c r="N8585" s="3" t="s">
        <v>3465</v>
      </c>
      <c r="O8585" s="3" t="s">
        <v>1502</v>
      </c>
      <c r="P8585" s="4">
        <v>33518.0</v>
      </c>
      <c r="Q8585" s="3" t="s">
        <v>189</v>
      </c>
      <c r="S8585" s="3" t="s">
        <v>34</v>
      </c>
    </row>
    <row r="8586">
      <c r="A8586" s="2">
        <v>42318.714895833335</v>
      </c>
      <c r="B8586" s="3">
        <v>24.0</v>
      </c>
      <c r="C8586" s="3" t="s">
        <v>7939</v>
      </c>
      <c r="D8586" s="3">
        <v>37.0</v>
      </c>
      <c r="E8586" s="3" t="s">
        <v>7971</v>
      </c>
      <c r="F8586" s="3">
        <v>7.0</v>
      </c>
      <c r="G8586" s="3">
        <v>9.0</v>
      </c>
      <c r="H8586" s="3" t="s">
        <v>8331</v>
      </c>
      <c r="I8586" s="3" t="s">
        <v>8332</v>
      </c>
      <c r="J8586" s="3" t="s">
        <v>922</v>
      </c>
      <c r="K8586" s="3" t="s">
        <v>24</v>
      </c>
      <c r="L8586" s="3">
        <v>14.0</v>
      </c>
      <c r="M8586" s="3" t="s">
        <v>30</v>
      </c>
      <c r="N8586" s="3" t="s">
        <v>7610</v>
      </c>
      <c r="O8586" s="3" t="s">
        <v>171</v>
      </c>
      <c r="P8586" s="4">
        <v>18259.0</v>
      </c>
      <c r="Q8586" s="3" t="s">
        <v>49</v>
      </c>
      <c r="S8586" s="3" t="s">
        <v>29</v>
      </c>
    </row>
    <row r="8587">
      <c r="A8587" s="2">
        <v>42318.714895833335</v>
      </c>
      <c r="B8587" s="3">
        <v>24.0</v>
      </c>
      <c r="C8587" s="3" t="s">
        <v>7939</v>
      </c>
      <c r="D8587" s="3">
        <v>37.0</v>
      </c>
      <c r="E8587" s="3" t="s">
        <v>7971</v>
      </c>
      <c r="F8587" s="3">
        <v>7.0</v>
      </c>
      <c r="G8587" s="3">
        <v>9.0</v>
      </c>
      <c r="H8587" s="3" t="s">
        <v>8331</v>
      </c>
      <c r="I8587" s="3" t="s">
        <v>8332</v>
      </c>
      <c r="J8587" s="3" t="s">
        <v>922</v>
      </c>
      <c r="K8587" s="3" t="s">
        <v>24</v>
      </c>
      <c r="L8587" s="3">
        <v>15.0</v>
      </c>
      <c r="M8587" s="3" t="s">
        <v>25</v>
      </c>
      <c r="N8587" s="3" t="s">
        <v>8371</v>
      </c>
      <c r="O8587" s="3" t="s">
        <v>4383</v>
      </c>
      <c r="P8587" s="4">
        <v>16887.0</v>
      </c>
      <c r="Q8587" s="3" t="s">
        <v>113</v>
      </c>
      <c r="S8587" s="3" t="s">
        <v>34</v>
      </c>
    </row>
    <row r="8588">
      <c r="A8588" s="2">
        <v>42318.714895833335</v>
      </c>
      <c r="B8588" s="3">
        <v>24.0</v>
      </c>
      <c r="C8588" s="3" t="s">
        <v>7939</v>
      </c>
      <c r="D8588" s="3">
        <v>37.0</v>
      </c>
      <c r="E8588" s="3" t="s">
        <v>7971</v>
      </c>
      <c r="F8588" s="3">
        <v>7.0</v>
      </c>
      <c r="G8588" s="3">
        <v>9.0</v>
      </c>
      <c r="H8588" s="3" t="s">
        <v>8331</v>
      </c>
      <c r="I8588" s="3" t="s">
        <v>8332</v>
      </c>
      <c r="J8588" s="3" t="s">
        <v>922</v>
      </c>
      <c r="K8588" s="3" t="s">
        <v>24</v>
      </c>
      <c r="L8588" s="3">
        <v>16.0</v>
      </c>
      <c r="M8588" s="3" t="s">
        <v>30</v>
      </c>
      <c r="N8588" s="3" t="s">
        <v>8372</v>
      </c>
      <c r="O8588" s="3" t="s">
        <v>225</v>
      </c>
      <c r="P8588" s="4">
        <v>20678.0</v>
      </c>
      <c r="Q8588" s="3" t="s">
        <v>189</v>
      </c>
      <c r="S8588" s="3" t="s">
        <v>34</v>
      </c>
    </row>
    <row r="8589">
      <c r="A8589" s="2">
        <v>42318.714895833335</v>
      </c>
      <c r="B8589" s="3">
        <v>24.0</v>
      </c>
      <c r="C8589" s="3" t="s">
        <v>7939</v>
      </c>
      <c r="D8589" s="3">
        <v>37.0</v>
      </c>
      <c r="E8589" s="3" t="s">
        <v>7971</v>
      </c>
      <c r="F8589" s="3">
        <v>7.0</v>
      </c>
      <c r="G8589" s="3">
        <v>9.0</v>
      </c>
      <c r="H8589" s="3" t="s">
        <v>8331</v>
      </c>
      <c r="I8589" s="3" t="s">
        <v>8332</v>
      </c>
      <c r="J8589" s="3" t="s">
        <v>922</v>
      </c>
      <c r="K8589" s="3" t="s">
        <v>24</v>
      </c>
      <c r="L8589" s="3">
        <v>17.0</v>
      </c>
      <c r="M8589" s="3" t="s">
        <v>25</v>
      </c>
      <c r="N8589" s="3" t="s">
        <v>8373</v>
      </c>
      <c r="O8589" s="3" t="s">
        <v>8374</v>
      </c>
      <c r="P8589" s="4">
        <v>20653.0</v>
      </c>
      <c r="Q8589" s="3" t="s">
        <v>110</v>
      </c>
      <c r="S8589" s="3" t="s">
        <v>34</v>
      </c>
    </row>
    <row r="8590">
      <c r="A8590" s="2">
        <v>42318.714895833335</v>
      </c>
      <c r="B8590" s="3">
        <v>24.0</v>
      </c>
      <c r="C8590" s="3" t="s">
        <v>7939</v>
      </c>
      <c r="D8590" s="3">
        <v>37.0</v>
      </c>
      <c r="E8590" s="3" t="s">
        <v>7971</v>
      </c>
      <c r="F8590" s="3">
        <v>7.0</v>
      </c>
      <c r="G8590" s="3">
        <v>9.0</v>
      </c>
      <c r="H8590" s="3" t="s">
        <v>8331</v>
      </c>
      <c r="I8590" s="3" t="s">
        <v>8332</v>
      </c>
      <c r="J8590" s="3" t="s">
        <v>922</v>
      </c>
      <c r="K8590" s="3" t="s">
        <v>24</v>
      </c>
      <c r="L8590" s="3">
        <v>18.0</v>
      </c>
      <c r="M8590" s="3" t="s">
        <v>30</v>
      </c>
      <c r="N8590" s="3" t="s">
        <v>8375</v>
      </c>
      <c r="O8590" s="3" t="s">
        <v>225</v>
      </c>
      <c r="P8590" s="4">
        <v>20228.0</v>
      </c>
      <c r="Q8590" s="3" t="s">
        <v>37</v>
      </c>
      <c r="S8590" s="3" t="s">
        <v>34</v>
      </c>
    </row>
    <row r="8591">
      <c r="A8591" s="2">
        <v>42318.714895833335</v>
      </c>
      <c r="B8591" s="3">
        <v>24.0</v>
      </c>
      <c r="C8591" s="3" t="s">
        <v>7939</v>
      </c>
      <c r="D8591" s="3">
        <v>37.0</v>
      </c>
      <c r="E8591" s="3" t="s">
        <v>7971</v>
      </c>
      <c r="F8591" s="3">
        <v>7.0</v>
      </c>
      <c r="G8591" s="3">
        <v>9.0</v>
      </c>
      <c r="H8591" s="3" t="s">
        <v>8331</v>
      </c>
      <c r="I8591" s="3" t="s">
        <v>8332</v>
      </c>
      <c r="J8591" s="3" t="s">
        <v>922</v>
      </c>
      <c r="K8591" s="3" t="s">
        <v>24</v>
      </c>
      <c r="L8591" s="3">
        <v>19.0</v>
      </c>
      <c r="M8591" s="3" t="s">
        <v>25</v>
      </c>
      <c r="N8591" s="3" t="s">
        <v>2840</v>
      </c>
      <c r="O8591" s="3" t="s">
        <v>243</v>
      </c>
      <c r="P8591" s="4">
        <v>24653.0</v>
      </c>
      <c r="Q8591" s="3" t="s">
        <v>37</v>
      </c>
      <c r="S8591" s="3" t="s">
        <v>34</v>
      </c>
    </row>
    <row r="8592">
      <c r="A8592" s="2">
        <v>42318.714895833335</v>
      </c>
      <c r="B8592" s="3">
        <v>24.0</v>
      </c>
      <c r="C8592" s="3" t="s">
        <v>7939</v>
      </c>
      <c r="D8592" s="3">
        <v>37.0</v>
      </c>
      <c r="E8592" s="3" t="s">
        <v>7971</v>
      </c>
      <c r="F8592" s="3">
        <v>7.0</v>
      </c>
      <c r="G8592" s="3">
        <v>9.0</v>
      </c>
      <c r="H8592" s="3" t="s">
        <v>8331</v>
      </c>
      <c r="I8592" s="3" t="s">
        <v>8332</v>
      </c>
      <c r="J8592" s="3" t="s">
        <v>922</v>
      </c>
      <c r="K8592" s="3" t="s">
        <v>24</v>
      </c>
      <c r="L8592" s="3">
        <v>20.0</v>
      </c>
      <c r="M8592" s="3" t="s">
        <v>30</v>
      </c>
      <c r="N8592" s="3" t="s">
        <v>6355</v>
      </c>
      <c r="O8592" s="3" t="s">
        <v>98</v>
      </c>
      <c r="P8592" s="4">
        <v>22487.0</v>
      </c>
      <c r="Q8592" s="3" t="s">
        <v>40</v>
      </c>
      <c r="S8592" s="3" t="s">
        <v>34</v>
      </c>
    </row>
    <row r="8593">
      <c r="A8593" s="2">
        <v>42318.714895833335</v>
      </c>
      <c r="B8593" s="3">
        <v>24.0</v>
      </c>
      <c r="C8593" s="3" t="s">
        <v>7939</v>
      </c>
      <c r="D8593" s="3">
        <v>41.0</v>
      </c>
      <c r="E8593" s="3" t="s">
        <v>7986</v>
      </c>
      <c r="F8593" s="3">
        <v>7.0</v>
      </c>
      <c r="G8593" s="3">
        <v>9.0</v>
      </c>
      <c r="H8593" s="3" t="s">
        <v>8331</v>
      </c>
      <c r="I8593" s="3" t="s">
        <v>8332</v>
      </c>
      <c r="J8593" s="3" t="s">
        <v>922</v>
      </c>
      <c r="K8593" s="3" t="s">
        <v>24</v>
      </c>
      <c r="L8593" s="3">
        <v>1.0</v>
      </c>
      <c r="M8593" s="3" t="s">
        <v>25</v>
      </c>
      <c r="N8593" s="3" t="s">
        <v>8376</v>
      </c>
      <c r="O8593" s="3" t="s">
        <v>427</v>
      </c>
      <c r="P8593" s="4">
        <v>22376.0</v>
      </c>
      <c r="Q8593" s="3" t="s">
        <v>40</v>
      </c>
      <c r="S8593" s="3" t="s">
        <v>34</v>
      </c>
    </row>
    <row r="8594">
      <c r="A8594" s="2">
        <v>42318.714895833335</v>
      </c>
      <c r="B8594" s="3">
        <v>24.0</v>
      </c>
      <c r="C8594" s="3" t="s">
        <v>7939</v>
      </c>
      <c r="D8594" s="3">
        <v>41.0</v>
      </c>
      <c r="E8594" s="3" t="s">
        <v>7986</v>
      </c>
      <c r="F8594" s="3">
        <v>7.0</v>
      </c>
      <c r="G8594" s="3">
        <v>9.0</v>
      </c>
      <c r="H8594" s="3" t="s">
        <v>8331</v>
      </c>
      <c r="I8594" s="3" t="s">
        <v>8332</v>
      </c>
      <c r="J8594" s="3" t="s">
        <v>922</v>
      </c>
      <c r="K8594" s="3" t="s">
        <v>24</v>
      </c>
      <c r="L8594" s="3">
        <v>2.0</v>
      </c>
      <c r="M8594" s="3" t="s">
        <v>30</v>
      </c>
      <c r="N8594" s="3" t="s">
        <v>1019</v>
      </c>
      <c r="O8594" s="3" t="s">
        <v>7569</v>
      </c>
      <c r="P8594" s="4">
        <v>26392.0</v>
      </c>
      <c r="Q8594" s="3" t="s">
        <v>75</v>
      </c>
      <c r="S8594" s="3" t="s">
        <v>34</v>
      </c>
    </row>
    <row r="8595">
      <c r="A8595" s="2">
        <v>42318.714895833335</v>
      </c>
      <c r="B8595" s="3">
        <v>24.0</v>
      </c>
      <c r="C8595" s="3" t="s">
        <v>7939</v>
      </c>
      <c r="D8595" s="3">
        <v>41.0</v>
      </c>
      <c r="E8595" s="3" t="s">
        <v>7986</v>
      </c>
      <c r="F8595" s="3">
        <v>7.0</v>
      </c>
      <c r="G8595" s="3">
        <v>9.0</v>
      </c>
      <c r="H8595" s="3" t="s">
        <v>8331</v>
      </c>
      <c r="I8595" s="3" t="s">
        <v>8332</v>
      </c>
      <c r="J8595" s="3" t="s">
        <v>922</v>
      </c>
      <c r="K8595" s="3" t="s">
        <v>24</v>
      </c>
      <c r="L8595" s="3">
        <v>3.0</v>
      </c>
      <c r="M8595" s="3" t="s">
        <v>25</v>
      </c>
      <c r="N8595" s="3" t="s">
        <v>8377</v>
      </c>
      <c r="O8595" s="3" t="s">
        <v>664</v>
      </c>
      <c r="P8595" s="4">
        <v>27907.0</v>
      </c>
      <c r="Q8595" s="3" t="s">
        <v>216</v>
      </c>
      <c r="S8595" s="3" t="s">
        <v>34</v>
      </c>
    </row>
    <row r="8596">
      <c r="A8596" s="2">
        <v>42318.714895833335</v>
      </c>
      <c r="B8596" s="3">
        <v>24.0</v>
      </c>
      <c r="C8596" s="3" t="s">
        <v>7939</v>
      </c>
      <c r="D8596" s="3">
        <v>41.0</v>
      </c>
      <c r="E8596" s="3" t="s">
        <v>7986</v>
      </c>
      <c r="F8596" s="3">
        <v>7.0</v>
      </c>
      <c r="G8596" s="3">
        <v>9.0</v>
      </c>
      <c r="H8596" s="3" t="s">
        <v>8331</v>
      </c>
      <c r="I8596" s="3" t="s">
        <v>8332</v>
      </c>
      <c r="J8596" s="3" t="s">
        <v>922</v>
      </c>
      <c r="K8596" s="3" t="s">
        <v>24</v>
      </c>
      <c r="L8596" s="3">
        <v>4.0</v>
      </c>
      <c r="M8596" s="3" t="s">
        <v>30</v>
      </c>
      <c r="N8596" s="3" t="s">
        <v>8378</v>
      </c>
      <c r="O8596" s="3" t="s">
        <v>850</v>
      </c>
      <c r="P8596" s="4">
        <v>21196.0</v>
      </c>
      <c r="Q8596" s="3" t="s">
        <v>776</v>
      </c>
      <c r="S8596" s="3" t="s">
        <v>29</v>
      </c>
    </row>
    <row r="8597">
      <c r="A8597" s="2">
        <v>42318.714895833335</v>
      </c>
      <c r="B8597" s="3">
        <v>24.0</v>
      </c>
      <c r="C8597" s="3" t="s">
        <v>7939</v>
      </c>
      <c r="D8597" s="3">
        <v>41.0</v>
      </c>
      <c r="E8597" s="3" t="s">
        <v>7986</v>
      </c>
      <c r="F8597" s="3">
        <v>7.0</v>
      </c>
      <c r="G8597" s="3">
        <v>9.0</v>
      </c>
      <c r="H8597" s="3" t="s">
        <v>8331</v>
      </c>
      <c r="I8597" s="3" t="s">
        <v>8332</v>
      </c>
      <c r="J8597" s="3" t="s">
        <v>922</v>
      </c>
      <c r="K8597" s="3" t="s">
        <v>24</v>
      </c>
      <c r="L8597" s="3">
        <v>5.0</v>
      </c>
      <c r="M8597" s="3" t="s">
        <v>25</v>
      </c>
      <c r="N8597" s="3" t="s">
        <v>8379</v>
      </c>
      <c r="O8597" s="3" t="s">
        <v>417</v>
      </c>
      <c r="P8597" s="4">
        <v>24590.0</v>
      </c>
      <c r="Q8597" s="3" t="s">
        <v>75</v>
      </c>
      <c r="S8597" s="3" t="s">
        <v>34</v>
      </c>
    </row>
    <row r="8598">
      <c r="A8598" s="2">
        <v>42318.714895833335</v>
      </c>
      <c r="B8598" s="3">
        <v>24.0</v>
      </c>
      <c r="C8598" s="3" t="s">
        <v>7939</v>
      </c>
      <c r="D8598" s="3">
        <v>41.0</v>
      </c>
      <c r="E8598" s="3" t="s">
        <v>7986</v>
      </c>
      <c r="F8598" s="3">
        <v>7.0</v>
      </c>
      <c r="G8598" s="3">
        <v>9.0</v>
      </c>
      <c r="H8598" s="3" t="s">
        <v>8331</v>
      </c>
      <c r="I8598" s="3" t="s">
        <v>8332</v>
      </c>
      <c r="J8598" s="3" t="s">
        <v>922</v>
      </c>
      <c r="K8598" s="3" t="s">
        <v>24</v>
      </c>
      <c r="L8598" s="3">
        <v>6.0</v>
      </c>
      <c r="M8598" s="3" t="s">
        <v>30</v>
      </c>
      <c r="N8598" s="3" t="s">
        <v>5771</v>
      </c>
      <c r="O8598" s="3" t="s">
        <v>885</v>
      </c>
      <c r="P8598" s="4">
        <v>28033.0</v>
      </c>
      <c r="Q8598" s="3" t="s">
        <v>418</v>
      </c>
      <c r="S8598" s="3" t="s">
        <v>34</v>
      </c>
    </row>
    <row r="8599">
      <c r="A8599" s="2">
        <v>42318.714895833335</v>
      </c>
      <c r="B8599" s="3">
        <v>24.0</v>
      </c>
      <c r="C8599" s="3" t="s">
        <v>7939</v>
      </c>
      <c r="D8599" s="3">
        <v>41.0</v>
      </c>
      <c r="E8599" s="3" t="s">
        <v>7986</v>
      </c>
      <c r="F8599" s="3">
        <v>7.0</v>
      </c>
      <c r="G8599" s="3">
        <v>9.0</v>
      </c>
      <c r="H8599" s="3" t="s">
        <v>8331</v>
      </c>
      <c r="I8599" s="3" t="s">
        <v>8332</v>
      </c>
      <c r="J8599" s="3" t="s">
        <v>922</v>
      </c>
      <c r="K8599" s="3" t="s">
        <v>24</v>
      </c>
      <c r="L8599" s="3">
        <v>7.0</v>
      </c>
      <c r="M8599" s="3" t="s">
        <v>25</v>
      </c>
      <c r="N8599" s="3" t="s">
        <v>8380</v>
      </c>
      <c r="O8599" s="3" t="s">
        <v>1571</v>
      </c>
      <c r="P8599" s="4">
        <v>26274.0</v>
      </c>
      <c r="Q8599" s="3" t="s">
        <v>189</v>
      </c>
      <c r="S8599" s="3" t="s">
        <v>34</v>
      </c>
    </row>
    <row r="8600">
      <c r="A8600" s="2">
        <v>42318.714895833335</v>
      </c>
      <c r="B8600" s="3">
        <v>24.0</v>
      </c>
      <c r="C8600" s="3" t="s">
        <v>7939</v>
      </c>
      <c r="D8600" s="3">
        <v>41.0</v>
      </c>
      <c r="E8600" s="3" t="s">
        <v>7986</v>
      </c>
      <c r="F8600" s="3">
        <v>7.0</v>
      </c>
      <c r="G8600" s="3">
        <v>9.0</v>
      </c>
      <c r="H8600" s="3" t="s">
        <v>8331</v>
      </c>
      <c r="I8600" s="3" t="s">
        <v>8332</v>
      </c>
      <c r="J8600" s="3" t="s">
        <v>922</v>
      </c>
      <c r="K8600" s="3" t="s">
        <v>24</v>
      </c>
      <c r="L8600" s="3">
        <v>8.0</v>
      </c>
      <c r="M8600" s="3" t="s">
        <v>30</v>
      </c>
      <c r="N8600" s="3" t="s">
        <v>3020</v>
      </c>
      <c r="O8600" s="3" t="s">
        <v>215</v>
      </c>
      <c r="P8600" s="4">
        <v>23877.0</v>
      </c>
      <c r="Q8600" s="3" t="s">
        <v>46</v>
      </c>
      <c r="S8600" s="3" t="s">
        <v>34</v>
      </c>
    </row>
    <row r="8601">
      <c r="A8601" s="2">
        <v>42318.714895833335</v>
      </c>
      <c r="B8601" s="3">
        <v>24.0</v>
      </c>
      <c r="C8601" s="3" t="s">
        <v>7939</v>
      </c>
      <c r="D8601" s="3">
        <v>41.0</v>
      </c>
      <c r="E8601" s="3" t="s">
        <v>7986</v>
      </c>
      <c r="F8601" s="3">
        <v>7.0</v>
      </c>
      <c r="G8601" s="3">
        <v>9.0</v>
      </c>
      <c r="H8601" s="3" t="s">
        <v>8331</v>
      </c>
      <c r="I8601" s="3" t="s">
        <v>8332</v>
      </c>
      <c r="J8601" s="3" t="s">
        <v>922</v>
      </c>
      <c r="K8601" s="3" t="s">
        <v>24</v>
      </c>
      <c r="L8601" s="3">
        <v>9.0</v>
      </c>
      <c r="M8601" s="3" t="s">
        <v>25</v>
      </c>
      <c r="N8601" s="3" t="s">
        <v>8381</v>
      </c>
      <c r="O8601" s="3" t="s">
        <v>1390</v>
      </c>
      <c r="P8601" s="4">
        <v>33612.0</v>
      </c>
      <c r="Q8601" s="3" t="s">
        <v>191</v>
      </c>
      <c r="S8601" s="3" t="s">
        <v>34</v>
      </c>
    </row>
    <row r="8602">
      <c r="A8602" s="2">
        <v>42318.714895833335</v>
      </c>
      <c r="B8602" s="3">
        <v>24.0</v>
      </c>
      <c r="C8602" s="3" t="s">
        <v>7939</v>
      </c>
      <c r="D8602" s="3">
        <v>41.0</v>
      </c>
      <c r="E8602" s="3" t="s">
        <v>7986</v>
      </c>
      <c r="F8602" s="3">
        <v>7.0</v>
      </c>
      <c r="G8602" s="3">
        <v>9.0</v>
      </c>
      <c r="H8602" s="3" t="s">
        <v>8331</v>
      </c>
      <c r="I8602" s="3" t="s">
        <v>8332</v>
      </c>
      <c r="J8602" s="3" t="s">
        <v>922</v>
      </c>
      <c r="K8602" s="3" t="s">
        <v>24</v>
      </c>
      <c r="L8602" s="3">
        <v>10.0</v>
      </c>
      <c r="M8602" s="3" t="s">
        <v>30</v>
      </c>
      <c r="N8602" s="3" t="s">
        <v>8382</v>
      </c>
      <c r="O8602" s="3" t="s">
        <v>1116</v>
      </c>
      <c r="P8602" s="4">
        <v>28425.0</v>
      </c>
      <c r="Q8602" s="3" t="s">
        <v>43</v>
      </c>
      <c r="S8602" s="3" t="s">
        <v>34</v>
      </c>
    </row>
    <row r="8603">
      <c r="A8603" s="2">
        <v>42318.714895833335</v>
      </c>
      <c r="B8603" s="3">
        <v>24.0</v>
      </c>
      <c r="C8603" s="3" t="s">
        <v>7939</v>
      </c>
      <c r="D8603" s="3">
        <v>41.0</v>
      </c>
      <c r="E8603" s="3" t="s">
        <v>7986</v>
      </c>
      <c r="F8603" s="3">
        <v>7.0</v>
      </c>
      <c r="G8603" s="3">
        <v>9.0</v>
      </c>
      <c r="H8603" s="3" t="s">
        <v>8331</v>
      </c>
      <c r="I8603" s="3" t="s">
        <v>8332</v>
      </c>
      <c r="J8603" s="3" t="s">
        <v>922</v>
      </c>
      <c r="K8603" s="3" t="s">
        <v>24</v>
      </c>
      <c r="L8603" s="3">
        <v>11.0</v>
      </c>
      <c r="M8603" s="3" t="s">
        <v>25</v>
      </c>
      <c r="N8603" s="3" t="s">
        <v>8383</v>
      </c>
      <c r="O8603" s="3" t="s">
        <v>42</v>
      </c>
      <c r="P8603" s="4">
        <v>27437.0</v>
      </c>
      <c r="Q8603" s="3" t="s">
        <v>37</v>
      </c>
      <c r="S8603" s="3" t="s">
        <v>34</v>
      </c>
    </row>
    <row r="8604">
      <c r="A8604" s="2">
        <v>42318.714895833335</v>
      </c>
      <c r="B8604" s="3">
        <v>24.0</v>
      </c>
      <c r="C8604" s="3" t="s">
        <v>7939</v>
      </c>
      <c r="D8604" s="3">
        <v>41.0</v>
      </c>
      <c r="E8604" s="3" t="s">
        <v>7986</v>
      </c>
      <c r="F8604" s="3">
        <v>7.0</v>
      </c>
      <c r="G8604" s="3">
        <v>9.0</v>
      </c>
      <c r="H8604" s="3" t="s">
        <v>8331</v>
      </c>
      <c r="I8604" s="3" t="s">
        <v>8332</v>
      </c>
      <c r="J8604" s="3" t="s">
        <v>922</v>
      </c>
      <c r="K8604" s="3" t="s">
        <v>24</v>
      </c>
      <c r="L8604" s="3">
        <v>12.0</v>
      </c>
      <c r="M8604" s="3" t="s">
        <v>30</v>
      </c>
      <c r="N8604" s="3" t="s">
        <v>925</v>
      </c>
      <c r="O8604" s="3" t="s">
        <v>71</v>
      </c>
      <c r="P8604" s="4">
        <v>33582.0</v>
      </c>
      <c r="Q8604" s="3" t="s">
        <v>60</v>
      </c>
      <c r="S8604" s="3" t="s">
        <v>34</v>
      </c>
    </row>
    <row r="8605">
      <c r="A8605" s="2">
        <v>42318.714895833335</v>
      </c>
      <c r="B8605" s="3">
        <v>24.0</v>
      </c>
      <c r="C8605" s="3" t="s">
        <v>7939</v>
      </c>
      <c r="D8605" s="3">
        <v>45.0</v>
      </c>
      <c r="E8605" s="3" t="s">
        <v>7993</v>
      </c>
      <c r="F8605" s="3">
        <v>7.0</v>
      </c>
      <c r="G8605" s="3">
        <v>9.0</v>
      </c>
      <c r="H8605" s="3" t="s">
        <v>8331</v>
      </c>
      <c r="I8605" s="3" t="s">
        <v>8332</v>
      </c>
      <c r="J8605" s="3" t="s">
        <v>922</v>
      </c>
      <c r="K8605" s="3" t="s">
        <v>272</v>
      </c>
      <c r="L8605" s="3">
        <v>1.0</v>
      </c>
      <c r="M8605" s="3" t="s">
        <v>25</v>
      </c>
      <c r="N8605" s="3" t="s">
        <v>3894</v>
      </c>
      <c r="O8605" s="3" t="s">
        <v>377</v>
      </c>
      <c r="P8605" s="4">
        <v>19644.0</v>
      </c>
      <c r="Q8605" s="3" t="s">
        <v>86</v>
      </c>
      <c r="R8605" s="3" t="s">
        <v>2134</v>
      </c>
      <c r="S8605" s="3" t="s">
        <v>29</v>
      </c>
    </row>
    <row r="8606">
      <c r="A8606" s="2">
        <v>42318.714895833335</v>
      </c>
      <c r="B8606" s="3">
        <v>24.0</v>
      </c>
      <c r="C8606" s="3" t="s">
        <v>7939</v>
      </c>
      <c r="D8606" s="3">
        <v>45.0</v>
      </c>
      <c r="E8606" s="3" t="s">
        <v>7993</v>
      </c>
      <c r="F8606" s="3">
        <v>7.0</v>
      </c>
      <c r="G8606" s="3">
        <v>9.0</v>
      </c>
      <c r="H8606" s="3" t="s">
        <v>8331</v>
      </c>
      <c r="I8606" s="3" t="s">
        <v>8332</v>
      </c>
      <c r="J8606" s="3" t="s">
        <v>922</v>
      </c>
      <c r="K8606" s="3" t="s">
        <v>24</v>
      </c>
      <c r="L8606" s="3">
        <v>2.0</v>
      </c>
      <c r="M8606" s="3" t="s">
        <v>30</v>
      </c>
      <c r="N8606" s="3" t="s">
        <v>2617</v>
      </c>
      <c r="O8606" s="3" t="s">
        <v>342</v>
      </c>
      <c r="P8606" s="4">
        <v>21535.0</v>
      </c>
      <c r="Q8606" s="3" t="s">
        <v>33</v>
      </c>
      <c r="S8606" s="3" t="s">
        <v>29</v>
      </c>
    </row>
    <row r="8607">
      <c r="A8607" s="2">
        <v>42318.714895833335</v>
      </c>
      <c r="B8607" s="3">
        <v>24.0</v>
      </c>
      <c r="C8607" s="3" t="s">
        <v>7939</v>
      </c>
      <c r="D8607" s="3">
        <v>45.0</v>
      </c>
      <c r="E8607" s="3" t="s">
        <v>7993</v>
      </c>
      <c r="F8607" s="3">
        <v>7.0</v>
      </c>
      <c r="G8607" s="3">
        <v>9.0</v>
      </c>
      <c r="H8607" s="3" t="s">
        <v>8331</v>
      </c>
      <c r="I8607" s="3" t="s">
        <v>8332</v>
      </c>
      <c r="J8607" s="3" t="s">
        <v>922</v>
      </c>
      <c r="K8607" s="3" t="s">
        <v>24</v>
      </c>
      <c r="L8607" s="3">
        <v>3.0</v>
      </c>
      <c r="M8607" s="3" t="s">
        <v>25</v>
      </c>
      <c r="N8607" s="3" t="s">
        <v>8384</v>
      </c>
      <c r="O8607" s="3" t="s">
        <v>251</v>
      </c>
      <c r="P8607" s="4">
        <v>27451.0</v>
      </c>
      <c r="Q8607" s="3" t="s">
        <v>352</v>
      </c>
      <c r="S8607" s="3" t="s">
        <v>29</v>
      </c>
    </row>
    <row r="8608">
      <c r="A8608" s="2">
        <v>42318.714895833335</v>
      </c>
      <c r="B8608" s="3">
        <v>24.0</v>
      </c>
      <c r="C8608" s="3" t="s">
        <v>7939</v>
      </c>
      <c r="D8608" s="3">
        <v>45.0</v>
      </c>
      <c r="E8608" s="3" t="s">
        <v>7993</v>
      </c>
      <c r="F8608" s="3">
        <v>7.0</v>
      </c>
      <c r="G8608" s="3">
        <v>9.0</v>
      </c>
      <c r="H8608" s="3" t="s">
        <v>8331</v>
      </c>
      <c r="I8608" s="3" t="s">
        <v>8332</v>
      </c>
      <c r="J8608" s="3" t="s">
        <v>922</v>
      </c>
      <c r="K8608" s="3" t="s">
        <v>24</v>
      </c>
      <c r="L8608" s="3">
        <v>4.0</v>
      </c>
      <c r="M8608" s="3" t="s">
        <v>30</v>
      </c>
      <c r="N8608" s="3" t="s">
        <v>6157</v>
      </c>
      <c r="O8608" s="3" t="s">
        <v>1180</v>
      </c>
      <c r="P8608" s="4">
        <v>30928.0</v>
      </c>
      <c r="Q8608" s="3" t="s">
        <v>110</v>
      </c>
      <c r="S8608" s="3" t="s">
        <v>34</v>
      </c>
    </row>
    <row r="8609">
      <c r="A8609" s="2">
        <v>42318.714895833335</v>
      </c>
      <c r="B8609" s="3">
        <v>24.0</v>
      </c>
      <c r="C8609" s="3" t="s">
        <v>7939</v>
      </c>
      <c r="D8609" s="3">
        <v>45.0</v>
      </c>
      <c r="E8609" s="3" t="s">
        <v>7993</v>
      </c>
      <c r="F8609" s="3">
        <v>7.0</v>
      </c>
      <c r="G8609" s="3">
        <v>9.0</v>
      </c>
      <c r="H8609" s="3" t="s">
        <v>8331</v>
      </c>
      <c r="I8609" s="3" t="s">
        <v>8332</v>
      </c>
      <c r="J8609" s="3" t="s">
        <v>922</v>
      </c>
      <c r="K8609" s="3" t="s">
        <v>24</v>
      </c>
      <c r="L8609" s="3">
        <v>5.0</v>
      </c>
      <c r="M8609" s="3" t="s">
        <v>25</v>
      </c>
      <c r="N8609" s="3" t="s">
        <v>2276</v>
      </c>
      <c r="O8609" s="3" t="s">
        <v>281</v>
      </c>
      <c r="P8609" s="4">
        <v>21575.0</v>
      </c>
      <c r="Q8609" s="3" t="s">
        <v>189</v>
      </c>
      <c r="S8609" s="3" t="s">
        <v>34</v>
      </c>
    </row>
    <row r="8610">
      <c r="A8610" s="2">
        <v>42318.714895833335</v>
      </c>
      <c r="B8610" s="3">
        <v>24.0</v>
      </c>
      <c r="C8610" s="3" t="s">
        <v>7939</v>
      </c>
      <c r="D8610" s="3">
        <v>45.0</v>
      </c>
      <c r="E8610" s="3" t="s">
        <v>7993</v>
      </c>
      <c r="F8610" s="3">
        <v>7.0</v>
      </c>
      <c r="G8610" s="3">
        <v>9.0</v>
      </c>
      <c r="H8610" s="3" t="s">
        <v>8331</v>
      </c>
      <c r="I8610" s="3" t="s">
        <v>8332</v>
      </c>
      <c r="J8610" s="3" t="s">
        <v>922</v>
      </c>
      <c r="K8610" s="3" t="s">
        <v>24</v>
      </c>
      <c r="L8610" s="3">
        <v>6.0</v>
      </c>
      <c r="M8610" s="3" t="s">
        <v>30</v>
      </c>
      <c r="N8610" s="3" t="s">
        <v>8385</v>
      </c>
      <c r="O8610" s="3" t="s">
        <v>342</v>
      </c>
      <c r="P8610" s="4">
        <v>20360.0</v>
      </c>
      <c r="Q8610" s="3" t="s">
        <v>40</v>
      </c>
      <c r="S8610" s="3" t="s">
        <v>34</v>
      </c>
    </row>
    <row r="8611">
      <c r="A8611" s="2">
        <v>42318.714895833335</v>
      </c>
      <c r="B8611" s="3">
        <v>24.0</v>
      </c>
      <c r="C8611" s="3" t="s">
        <v>7939</v>
      </c>
      <c r="D8611" s="3">
        <v>45.0</v>
      </c>
      <c r="E8611" s="3" t="s">
        <v>7993</v>
      </c>
      <c r="F8611" s="3">
        <v>7.0</v>
      </c>
      <c r="G8611" s="3">
        <v>9.0</v>
      </c>
      <c r="H8611" s="3" t="s">
        <v>8331</v>
      </c>
      <c r="I8611" s="3" t="s">
        <v>8332</v>
      </c>
      <c r="J8611" s="3" t="s">
        <v>922</v>
      </c>
      <c r="K8611" s="3" t="s">
        <v>24</v>
      </c>
      <c r="L8611" s="3">
        <v>7.0</v>
      </c>
      <c r="M8611" s="3" t="s">
        <v>25</v>
      </c>
      <c r="N8611" s="3" t="s">
        <v>8386</v>
      </c>
      <c r="O8611" s="3" t="s">
        <v>580</v>
      </c>
      <c r="P8611" s="4">
        <v>19558.0</v>
      </c>
      <c r="Q8611" s="3" t="s">
        <v>49</v>
      </c>
      <c r="S8611" s="3" t="s">
        <v>34</v>
      </c>
    </row>
    <row r="8612">
      <c r="A8612" s="2">
        <v>42318.714895833335</v>
      </c>
      <c r="B8612" s="3">
        <v>24.0</v>
      </c>
      <c r="C8612" s="3" t="s">
        <v>7939</v>
      </c>
      <c r="D8612" s="3">
        <v>45.0</v>
      </c>
      <c r="E8612" s="3" t="s">
        <v>7993</v>
      </c>
      <c r="F8612" s="3">
        <v>7.0</v>
      </c>
      <c r="G8612" s="3">
        <v>9.0</v>
      </c>
      <c r="H8612" s="3" t="s">
        <v>8331</v>
      </c>
      <c r="I8612" s="3" t="s">
        <v>8332</v>
      </c>
      <c r="J8612" s="3" t="s">
        <v>922</v>
      </c>
      <c r="K8612" s="3" t="s">
        <v>24</v>
      </c>
      <c r="L8612" s="3">
        <v>8.0</v>
      </c>
      <c r="M8612" s="3" t="s">
        <v>30</v>
      </c>
      <c r="N8612" s="3" t="s">
        <v>8387</v>
      </c>
      <c r="O8612" s="3" t="s">
        <v>8388</v>
      </c>
      <c r="P8612" s="4">
        <v>26649.0</v>
      </c>
      <c r="Q8612" s="3" t="s">
        <v>37</v>
      </c>
      <c r="S8612" s="3" t="s">
        <v>34</v>
      </c>
    </row>
    <row r="8613">
      <c r="A8613" s="2">
        <v>42318.714895833335</v>
      </c>
      <c r="B8613" s="3">
        <v>24.0</v>
      </c>
      <c r="C8613" s="3" t="s">
        <v>7939</v>
      </c>
      <c r="D8613" s="3">
        <v>45.0</v>
      </c>
      <c r="E8613" s="3" t="s">
        <v>7993</v>
      </c>
      <c r="F8613" s="3">
        <v>7.0</v>
      </c>
      <c r="G8613" s="3">
        <v>9.0</v>
      </c>
      <c r="H8613" s="3" t="s">
        <v>8331</v>
      </c>
      <c r="I8613" s="3" t="s">
        <v>8332</v>
      </c>
      <c r="J8613" s="3" t="s">
        <v>922</v>
      </c>
      <c r="K8613" s="3" t="s">
        <v>24</v>
      </c>
      <c r="L8613" s="3">
        <v>9.0</v>
      </c>
      <c r="M8613" s="3" t="s">
        <v>25</v>
      </c>
      <c r="N8613" s="3" t="s">
        <v>447</v>
      </c>
      <c r="O8613" s="3" t="s">
        <v>168</v>
      </c>
      <c r="P8613" s="4">
        <v>19581.0</v>
      </c>
      <c r="Q8613" s="3" t="s">
        <v>205</v>
      </c>
      <c r="S8613" s="3" t="s">
        <v>29</v>
      </c>
    </row>
    <row r="8614">
      <c r="A8614" s="2">
        <v>42318.714895833335</v>
      </c>
      <c r="B8614" s="3">
        <v>24.0</v>
      </c>
      <c r="C8614" s="3" t="s">
        <v>7939</v>
      </c>
      <c r="D8614" s="3">
        <v>45.0</v>
      </c>
      <c r="E8614" s="3" t="s">
        <v>7993</v>
      </c>
      <c r="F8614" s="3">
        <v>7.0</v>
      </c>
      <c r="G8614" s="3">
        <v>9.0</v>
      </c>
      <c r="H8614" s="3" t="s">
        <v>8331</v>
      </c>
      <c r="I8614" s="3" t="s">
        <v>8332</v>
      </c>
      <c r="J8614" s="3" t="s">
        <v>922</v>
      </c>
      <c r="K8614" s="3" t="s">
        <v>24</v>
      </c>
      <c r="L8614" s="3">
        <v>10.0</v>
      </c>
      <c r="M8614" s="3" t="s">
        <v>30</v>
      </c>
      <c r="N8614" s="3" t="s">
        <v>8389</v>
      </c>
      <c r="O8614" s="3" t="s">
        <v>1456</v>
      </c>
      <c r="P8614" s="4">
        <v>20119.0</v>
      </c>
      <c r="Q8614" s="3" t="s">
        <v>266</v>
      </c>
      <c r="S8614" s="3" t="s">
        <v>34</v>
      </c>
    </row>
    <row r="8615">
      <c r="A8615" s="2">
        <v>42318.714895833335</v>
      </c>
      <c r="B8615" s="3">
        <v>24.0</v>
      </c>
      <c r="C8615" s="3" t="s">
        <v>7939</v>
      </c>
      <c r="D8615" s="3">
        <v>45.0</v>
      </c>
      <c r="E8615" s="3" t="s">
        <v>7993</v>
      </c>
      <c r="F8615" s="3">
        <v>7.0</v>
      </c>
      <c r="G8615" s="3">
        <v>9.0</v>
      </c>
      <c r="H8615" s="3" t="s">
        <v>8331</v>
      </c>
      <c r="I8615" s="3" t="s">
        <v>8332</v>
      </c>
      <c r="J8615" s="3" t="s">
        <v>922</v>
      </c>
      <c r="K8615" s="3" t="s">
        <v>24</v>
      </c>
      <c r="L8615" s="3">
        <v>11.0</v>
      </c>
      <c r="M8615" s="3" t="s">
        <v>25</v>
      </c>
      <c r="N8615" s="3" t="s">
        <v>8390</v>
      </c>
      <c r="O8615" s="3" t="s">
        <v>1016</v>
      </c>
      <c r="P8615" s="4">
        <v>32648.0</v>
      </c>
      <c r="Q8615" s="3" t="s">
        <v>189</v>
      </c>
      <c r="S8615" s="3" t="s">
        <v>34</v>
      </c>
    </row>
    <row r="8616">
      <c r="A8616" s="2">
        <v>42318.714895833335</v>
      </c>
      <c r="B8616" s="3">
        <v>24.0</v>
      </c>
      <c r="C8616" s="3" t="s">
        <v>7939</v>
      </c>
      <c r="D8616" s="3">
        <v>45.0</v>
      </c>
      <c r="E8616" s="3" t="s">
        <v>7993</v>
      </c>
      <c r="F8616" s="3">
        <v>7.0</v>
      </c>
      <c r="G8616" s="3">
        <v>9.0</v>
      </c>
      <c r="H8616" s="3" t="s">
        <v>8331</v>
      </c>
      <c r="I8616" s="3" t="s">
        <v>8332</v>
      </c>
      <c r="J8616" s="3" t="s">
        <v>922</v>
      </c>
      <c r="K8616" s="3" t="s">
        <v>24</v>
      </c>
      <c r="L8616" s="3">
        <v>12.0</v>
      </c>
      <c r="M8616" s="3" t="s">
        <v>30</v>
      </c>
      <c r="N8616" s="3" t="s">
        <v>8391</v>
      </c>
      <c r="O8616" s="3" t="s">
        <v>1045</v>
      </c>
      <c r="P8616" s="4">
        <v>33794.0</v>
      </c>
      <c r="Q8616" s="3" t="s">
        <v>40</v>
      </c>
      <c r="S8616" s="3" t="s">
        <v>34</v>
      </c>
    </row>
    <row r="8617">
      <c r="A8617" s="2">
        <v>42318.714895833335</v>
      </c>
      <c r="B8617" s="3">
        <v>24.0</v>
      </c>
      <c r="C8617" s="3" t="s">
        <v>7939</v>
      </c>
      <c r="D8617" s="3">
        <v>45.0</v>
      </c>
      <c r="E8617" s="3" t="s">
        <v>7993</v>
      </c>
      <c r="F8617" s="3">
        <v>7.0</v>
      </c>
      <c r="G8617" s="3">
        <v>9.0</v>
      </c>
      <c r="H8617" s="3" t="s">
        <v>8331</v>
      </c>
      <c r="I8617" s="3" t="s">
        <v>8332</v>
      </c>
      <c r="J8617" s="3" t="s">
        <v>922</v>
      </c>
      <c r="K8617" s="3" t="s">
        <v>24</v>
      </c>
      <c r="L8617" s="3">
        <v>13.0</v>
      </c>
      <c r="M8617" s="3" t="s">
        <v>25</v>
      </c>
      <c r="N8617" s="3" t="s">
        <v>3936</v>
      </c>
      <c r="O8617" s="3" t="s">
        <v>613</v>
      </c>
      <c r="P8617" s="4">
        <v>25466.0</v>
      </c>
      <c r="Q8617" s="3" t="s">
        <v>83</v>
      </c>
      <c r="S8617" s="3" t="s">
        <v>34</v>
      </c>
    </row>
    <row r="8618">
      <c r="A8618" s="2">
        <v>42318.714895833335</v>
      </c>
      <c r="B8618" s="3">
        <v>24.0</v>
      </c>
      <c r="C8618" s="3" t="s">
        <v>7939</v>
      </c>
      <c r="D8618" s="3">
        <v>45.0</v>
      </c>
      <c r="E8618" s="3" t="s">
        <v>7993</v>
      </c>
      <c r="F8618" s="3">
        <v>7.0</v>
      </c>
      <c r="G8618" s="3">
        <v>9.0</v>
      </c>
      <c r="H8618" s="3" t="s">
        <v>8331</v>
      </c>
      <c r="I8618" s="3" t="s">
        <v>8332</v>
      </c>
      <c r="J8618" s="3" t="s">
        <v>922</v>
      </c>
      <c r="K8618" s="3" t="s">
        <v>24</v>
      </c>
      <c r="L8618" s="3">
        <v>14.0</v>
      </c>
      <c r="M8618" s="3" t="s">
        <v>30</v>
      </c>
      <c r="N8618" s="3" t="s">
        <v>8392</v>
      </c>
      <c r="O8618" s="3" t="s">
        <v>1280</v>
      </c>
      <c r="P8618" s="4">
        <v>21152.0</v>
      </c>
      <c r="Q8618" s="3" t="s">
        <v>380</v>
      </c>
      <c r="S8618" s="3" t="s">
        <v>34</v>
      </c>
    </row>
    <row r="8619">
      <c r="A8619" s="2">
        <v>42318.714895833335</v>
      </c>
      <c r="B8619" s="3">
        <v>24.0</v>
      </c>
      <c r="C8619" s="3" t="s">
        <v>7939</v>
      </c>
      <c r="D8619" s="3">
        <v>45.0</v>
      </c>
      <c r="E8619" s="3" t="s">
        <v>7993</v>
      </c>
      <c r="F8619" s="3">
        <v>7.0</v>
      </c>
      <c r="G8619" s="3">
        <v>9.0</v>
      </c>
      <c r="H8619" s="3" t="s">
        <v>8331</v>
      </c>
      <c r="I8619" s="3" t="s">
        <v>8332</v>
      </c>
      <c r="J8619" s="3" t="s">
        <v>922</v>
      </c>
      <c r="K8619" s="3" t="s">
        <v>24</v>
      </c>
      <c r="L8619" s="3">
        <v>15.0</v>
      </c>
      <c r="M8619" s="3" t="s">
        <v>25</v>
      </c>
      <c r="N8619" s="3" t="s">
        <v>8393</v>
      </c>
      <c r="O8619" s="3" t="s">
        <v>8394</v>
      </c>
      <c r="P8619" s="4">
        <v>19806.0</v>
      </c>
      <c r="Q8619" s="3" t="s">
        <v>49</v>
      </c>
      <c r="S8619" s="3" t="s">
        <v>34</v>
      </c>
    </row>
    <row r="8620">
      <c r="A8620" s="2">
        <v>42318.714895833335</v>
      </c>
      <c r="B8620" s="3">
        <v>24.0</v>
      </c>
      <c r="C8620" s="3" t="s">
        <v>7939</v>
      </c>
      <c r="D8620" s="3">
        <v>45.0</v>
      </c>
      <c r="E8620" s="3" t="s">
        <v>7993</v>
      </c>
      <c r="F8620" s="3">
        <v>7.0</v>
      </c>
      <c r="G8620" s="3">
        <v>9.0</v>
      </c>
      <c r="H8620" s="3" t="s">
        <v>8331</v>
      </c>
      <c r="I8620" s="3" t="s">
        <v>8332</v>
      </c>
      <c r="J8620" s="3" t="s">
        <v>922</v>
      </c>
      <c r="K8620" s="3" t="s">
        <v>24</v>
      </c>
      <c r="L8620" s="3">
        <v>16.0</v>
      </c>
      <c r="M8620" s="3" t="s">
        <v>30</v>
      </c>
      <c r="N8620" s="3" t="s">
        <v>8395</v>
      </c>
      <c r="O8620" s="3" t="s">
        <v>171</v>
      </c>
      <c r="P8620" s="4">
        <v>21429.0</v>
      </c>
      <c r="Q8620" s="3" t="s">
        <v>115</v>
      </c>
      <c r="S8620" s="3" t="s">
        <v>34</v>
      </c>
    </row>
    <row r="8621">
      <c r="A8621" s="2">
        <v>42318.714895833335</v>
      </c>
      <c r="B8621" s="3">
        <v>24.0</v>
      </c>
      <c r="C8621" s="3" t="s">
        <v>7939</v>
      </c>
      <c r="D8621" s="3">
        <v>45.0</v>
      </c>
      <c r="E8621" s="3" t="s">
        <v>7993</v>
      </c>
      <c r="F8621" s="3">
        <v>7.0</v>
      </c>
      <c r="G8621" s="3">
        <v>9.0</v>
      </c>
      <c r="H8621" s="3" t="s">
        <v>8331</v>
      </c>
      <c r="I8621" s="3" t="s">
        <v>8332</v>
      </c>
      <c r="J8621" s="3" t="s">
        <v>922</v>
      </c>
      <c r="K8621" s="3" t="s">
        <v>24</v>
      </c>
      <c r="L8621" s="3">
        <v>17.0</v>
      </c>
      <c r="M8621" s="3" t="s">
        <v>25</v>
      </c>
      <c r="N8621" s="3" t="s">
        <v>2411</v>
      </c>
      <c r="O8621" s="3" t="s">
        <v>401</v>
      </c>
      <c r="P8621" s="4">
        <v>26406.0</v>
      </c>
      <c r="Q8621" s="3" t="s">
        <v>75</v>
      </c>
      <c r="S8621" s="3" t="s">
        <v>34</v>
      </c>
    </row>
    <row r="8622">
      <c r="A8622" s="2">
        <v>42318.714895833335</v>
      </c>
      <c r="B8622" s="3">
        <v>24.0</v>
      </c>
      <c r="C8622" s="3" t="s">
        <v>7939</v>
      </c>
      <c r="D8622" s="3">
        <v>45.0</v>
      </c>
      <c r="E8622" s="3" t="s">
        <v>7993</v>
      </c>
      <c r="F8622" s="3">
        <v>7.0</v>
      </c>
      <c r="G8622" s="3">
        <v>9.0</v>
      </c>
      <c r="H8622" s="3" t="s">
        <v>8331</v>
      </c>
      <c r="I8622" s="3" t="s">
        <v>8332</v>
      </c>
      <c r="J8622" s="3" t="s">
        <v>922</v>
      </c>
      <c r="K8622" s="3" t="s">
        <v>24</v>
      </c>
      <c r="L8622" s="3">
        <v>18.0</v>
      </c>
      <c r="M8622" s="3" t="s">
        <v>30</v>
      </c>
      <c r="N8622" s="3" t="s">
        <v>94</v>
      </c>
      <c r="O8622" s="3" t="s">
        <v>1887</v>
      </c>
      <c r="P8622" s="4">
        <v>24619.0</v>
      </c>
      <c r="Q8622" s="3" t="s">
        <v>115</v>
      </c>
      <c r="S8622" s="3" t="s">
        <v>34</v>
      </c>
    </row>
    <row r="8623">
      <c r="A8623" s="2">
        <v>42318.714895833335</v>
      </c>
      <c r="B8623" s="3">
        <v>24.0</v>
      </c>
      <c r="C8623" s="3" t="s">
        <v>7939</v>
      </c>
      <c r="D8623" s="3">
        <v>45.0</v>
      </c>
      <c r="E8623" s="3" t="s">
        <v>7993</v>
      </c>
      <c r="F8623" s="3">
        <v>7.0</v>
      </c>
      <c r="G8623" s="3">
        <v>9.0</v>
      </c>
      <c r="H8623" s="3" t="s">
        <v>8331</v>
      </c>
      <c r="I8623" s="3" t="s">
        <v>8332</v>
      </c>
      <c r="J8623" s="3" t="s">
        <v>922</v>
      </c>
      <c r="K8623" s="3" t="s">
        <v>24</v>
      </c>
      <c r="L8623" s="3">
        <v>19.0</v>
      </c>
      <c r="M8623" s="3" t="s">
        <v>25</v>
      </c>
      <c r="N8623" s="3" t="s">
        <v>8396</v>
      </c>
      <c r="O8623" s="3" t="s">
        <v>196</v>
      </c>
      <c r="P8623" s="4">
        <v>19062.0</v>
      </c>
      <c r="Q8623" s="3" t="s">
        <v>145</v>
      </c>
      <c r="S8623" s="3" t="s">
        <v>34</v>
      </c>
    </row>
    <row r="8624">
      <c r="A8624" s="2">
        <v>42318.714895833335</v>
      </c>
      <c r="B8624" s="3">
        <v>24.0</v>
      </c>
      <c r="C8624" s="3" t="s">
        <v>7939</v>
      </c>
      <c r="D8624" s="3">
        <v>45.0</v>
      </c>
      <c r="E8624" s="3" t="s">
        <v>7993</v>
      </c>
      <c r="F8624" s="3">
        <v>7.0</v>
      </c>
      <c r="G8624" s="3">
        <v>9.0</v>
      </c>
      <c r="H8624" s="3" t="s">
        <v>8331</v>
      </c>
      <c r="I8624" s="3" t="s">
        <v>8332</v>
      </c>
      <c r="J8624" s="3" t="s">
        <v>922</v>
      </c>
      <c r="K8624" s="3" t="s">
        <v>24</v>
      </c>
      <c r="L8624" s="3">
        <v>20.0</v>
      </c>
      <c r="M8624" s="3" t="s">
        <v>30</v>
      </c>
      <c r="N8624" s="3" t="s">
        <v>7352</v>
      </c>
      <c r="O8624" s="3" t="s">
        <v>283</v>
      </c>
      <c r="P8624" s="4">
        <v>22813.0</v>
      </c>
      <c r="Q8624" s="3" t="s">
        <v>372</v>
      </c>
      <c r="S8624" s="3" t="s">
        <v>34</v>
      </c>
    </row>
    <row r="8625">
      <c r="A8625" s="2">
        <v>42318.714895833335</v>
      </c>
      <c r="B8625" s="3">
        <v>24.0</v>
      </c>
      <c r="C8625" s="3" t="s">
        <v>7939</v>
      </c>
      <c r="D8625" s="3">
        <v>45.0</v>
      </c>
      <c r="E8625" s="3" t="s">
        <v>7993</v>
      </c>
      <c r="F8625" s="3">
        <v>7.0</v>
      </c>
      <c r="G8625" s="3">
        <v>9.0</v>
      </c>
      <c r="H8625" s="3" t="s">
        <v>8331</v>
      </c>
      <c r="I8625" s="3" t="s">
        <v>8332</v>
      </c>
      <c r="J8625" s="3" t="s">
        <v>922</v>
      </c>
      <c r="K8625" s="3" t="s">
        <v>24</v>
      </c>
      <c r="L8625" s="3">
        <v>21.0</v>
      </c>
      <c r="M8625" s="3" t="s">
        <v>25</v>
      </c>
      <c r="N8625" s="3" t="s">
        <v>8397</v>
      </c>
      <c r="O8625" s="3" t="s">
        <v>1447</v>
      </c>
      <c r="P8625" s="4">
        <v>31302.0</v>
      </c>
      <c r="Q8625" s="3" t="s">
        <v>1955</v>
      </c>
      <c r="S8625" s="3" t="s">
        <v>34</v>
      </c>
    </row>
    <row r="8626">
      <c r="A8626" s="2">
        <v>42318.714895833335</v>
      </c>
      <c r="B8626" s="3">
        <v>24.0</v>
      </c>
      <c r="C8626" s="3" t="s">
        <v>7939</v>
      </c>
      <c r="D8626" s="3">
        <v>45.0</v>
      </c>
      <c r="E8626" s="3" t="s">
        <v>7993</v>
      </c>
      <c r="F8626" s="3">
        <v>7.0</v>
      </c>
      <c r="G8626" s="3">
        <v>9.0</v>
      </c>
      <c r="H8626" s="3" t="s">
        <v>8331</v>
      </c>
      <c r="I8626" s="3" t="s">
        <v>8332</v>
      </c>
      <c r="J8626" s="3" t="s">
        <v>922</v>
      </c>
      <c r="K8626" s="3" t="s">
        <v>24</v>
      </c>
      <c r="L8626" s="3">
        <v>22.0</v>
      </c>
      <c r="M8626" s="3" t="s">
        <v>30</v>
      </c>
      <c r="N8626" s="3" t="s">
        <v>774</v>
      </c>
      <c r="O8626" s="3" t="s">
        <v>746</v>
      </c>
      <c r="P8626" s="4">
        <v>26883.0</v>
      </c>
      <c r="Q8626" s="3" t="s">
        <v>37</v>
      </c>
      <c r="S8626" s="3" t="s">
        <v>34</v>
      </c>
    </row>
    <row r="8627">
      <c r="A8627" s="2">
        <v>42318.714895833335</v>
      </c>
      <c r="B8627" s="3">
        <v>24.0</v>
      </c>
      <c r="C8627" s="3" t="s">
        <v>7939</v>
      </c>
      <c r="D8627" s="3">
        <v>18.0</v>
      </c>
      <c r="E8627" s="3" t="s">
        <v>7940</v>
      </c>
      <c r="F8627" s="3">
        <v>8.0</v>
      </c>
      <c r="G8627" s="3">
        <v>3.0</v>
      </c>
      <c r="H8627" s="3" t="s">
        <v>8398</v>
      </c>
      <c r="I8627" s="3" t="s">
        <v>8399</v>
      </c>
      <c r="J8627" s="3" t="s">
        <v>4890</v>
      </c>
      <c r="K8627" s="3" t="s">
        <v>24</v>
      </c>
      <c r="L8627" s="3">
        <v>1.0</v>
      </c>
      <c r="M8627" s="3" t="s">
        <v>25</v>
      </c>
      <c r="N8627" s="3" t="s">
        <v>4234</v>
      </c>
      <c r="O8627" s="3" t="s">
        <v>377</v>
      </c>
      <c r="P8627" s="4">
        <v>19384.0</v>
      </c>
      <c r="Q8627" s="3" t="s">
        <v>418</v>
      </c>
      <c r="S8627" s="3" t="s">
        <v>29</v>
      </c>
    </row>
    <row r="8628">
      <c r="A8628" s="2">
        <v>42318.714895833335</v>
      </c>
      <c r="B8628" s="3">
        <v>24.0</v>
      </c>
      <c r="C8628" s="3" t="s">
        <v>7939</v>
      </c>
      <c r="D8628" s="3">
        <v>18.0</v>
      </c>
      <c r="E8628" s="3" t="s">
        <v>7940</v>
      </c>
      <c r="F8628" s="3">
        <v>8.0</v>
      </c>
      <c r="G8628" s="3">
        <v>3.0</v>
      </c>
      <c r="H8628" s="3" t="s">
        <v>8398</v>
      </c>
      <c r="I8628" s="3" t="s">
        <v>8399</v>
      </c>
      <c r="J8628" s="3" t="s">
        <v>4890</v>
      </c>
      <c r="K8628" s="3" t="s">
        <v>24</v>
      </c>
      <c r="L8628" s="3">
        <v>2.0</v>
      </c>
      <c r="M8628" s="3" t="s">
        <v>30</v>
      </c>
      <c r="N8628" s="3" t="s">
        <v>8400</v>
      </c>
      <c r="O8628" s="3" t="s">
        <v>497</v>
      </c>
      <c r="P8628" s="4">
        <v>22286.0</v>
      </c>
      <c r="Q8628" s="3" t="s">
        <v>189</v>
      </c>
      <c r="S8628" s="3" t="s">
        <v>34</v>
      </c>
    </row>
    <row r="8629">
      <c r="A8629" s="2">
        <v>42318.714895833335</v>
      </c>
      <c r="B8629" s="3">
        <v>24.0</v>
      </c>
      <c r="C8629" s="3" t="s">
        <v>7939</v>
      </c>
      <c r="D8629" s="3">
        <v>18.0</v>
      </c>
      <c r="E8629" s="3" t="s">
        <v>7940</v>
      </c>
      <c r="F8629" s="3">
        <v>8.0</v>
      </c>
      <c r="G8629" s="3">
        <v>3.0</v>
      </c>
      <c r="H8629" s="3" t="s">
        <v>8398</v>
      </c>
      <c r="I8629" s="3" t="s">
        <v>8399</v>
      </c>
      <c r="J8629" s="3" t="s">
        <v>4890</v>
      </c>
      <c r="K8629" s="3" t="s">
        <v>24</v>
      </c>
      <c r="L8629" s="3">
        <v>3.0</v>
      </c>
      <c r="M8629" s="3" t="s">
        <v>25</v>
      </c>
      <c r="N8629" s="3" t="s">
        <v>8401</v>
      </c>
      <c r="O8629" s="3" t="s">
        <v>305</v>
      </c>
      <c r="P8629" s="4">
        <v>22662.0</v>
      </c>
      <c r="Q8629" s="3" t="s">
        <v>52</v>
      </c>
      <c r="S8629" s="3" t="s">
        <v>34</v>
      </c>
    </row>
    <row r="8630">
      <c r="A8630" s="2">
        <v>42318.714895833335</v>
      </c>
      <c r="B8630" s="3">
        <v>24.0</v>
      </c>
      <c r="C8630" s="3" t="s">
        <v>7939</v>
      </c>
      <c r="D8630" s="3">
        <v>18.0</v>
      </c>
      <c r="E8630" s="3" t="s">
        <v>7940</v>
      </c>
      <c r="F8630" s="3">
        <v>8.0</v>
      </c>
      <c r="G8630" s="3">
        <v>3.0</v>
      </c>
      <c r="H8630" s="3" t="s">
        <v>8398</v>
      </c>
      <c r="I8630" s="3" t="s">
        <v>8399</v>
      </c>
      <c r="J8630" s="3" t="s">
        <v>4890</v>
      </c>
      <c r="K8630" s="3" t="s">
        <v>24</v>
      </c>
      <c r="L8630" s="3">
        <v>4.0</v>
      </c>
      <c r="M8630" s="3" t="s">
        <v>30</v>
      </c>
      <c r="N8630" s="3" t="s">
        <v>8402</v>
      </c>
      <c r="O8630" s="3" t="s">
        <v>1713</v>
      </c>
      <c r="P8630" s="4">
        <v>19726.0</v>
      </c>
      <c r="Q8630" s="3" t="s">
        <v>372</v>
      </c>
      <c r="S8630" s="3" t="s">
        <v>34</v>
      </c>
    </row>
    <row r="8631">
      <c r="A8631" s="2">
        <v>42318.714895833335</v>
      </c>
      <c r="B8631" s="3">
        <v>24.0</v>
      </c>
      <c r="C8631" s="3" t="s">
        <v>7939</v>
      </c>
      <c r="D8631" s="3">
        <v>18.0</v>
      </c>
      <c r="E8631" s="3" t="s">
        <v>7940</v>
      </c>
      <c r="F8631" s="3">
        <v>8.0</v>
      </c>
      <c r="G8631" s="3">
        <v>3.0</v>
      </c>
      <c r="H8631" s="3" t="s">
        <v>8398</v>
      </c>
      <c r="I8631" s="3" t="s">
        <v>8399</v>
      </c>
      <c r="J8631" s="3" t="s">
        <v>4890</v>
      </c>
      <c r="K8631" s="3" t="s">
        <v>24</v>
      </c>
      <c r="L8631" s="3">
        <v>5.0</v>
      </c>
      <c r="M8631" s="3" t="s">
        <v>25</v>
      </c>
      <c r="N8631" s="3" t="s">
        <v>2734</v>
      </c>
      <c r="O8631" s="3" t="s">
        <v>580</v>
      </c>
      <c r="P8631" s="4">
        <v>19911.0</v>
      </c>
      <c r="Q8631" s="3" t="s">
        <v>209</v>
      </c>
      <c r="S8631" s="3" t="s">
        <v>34</v>
      </c>
    </row>
    <row r="8632">
      <c r="A8632" s="2">
        <v>42318.714895833335</v>
      </c>
      <c r="B8632" s="3">
        <v>24.0</v>
      </c>
      <c r="C8632" s="3" t="s">
        <v>7939</v>
      </c>
      <c r="D8632" s="3">
        <v>18.0</v>
      </c>
      <c r="E8632" s="3" t="s">
        <v>7940</v>
      </c>
      <c r="F8632" s="3">
        <v>8.0</v>
      </c>
      <c r="G8632" s="3">
        <v>3.0</v>
      </c>
      <c r="H8632" s="3" t="s">
        <v>8398</v>
      </c>
      <c r="I8632" s="3" t="s">
        <v>8399</v>
      </c>
      <c r="J8632" s="3" t="s">
        <v>4890</v>
      </c>
      <c r="K8632" s="3" t="s">
        <v>24</v>
      </c>
      <c r="L8632" s="3">
        <v>6.0</v>
      </c>
      <c r="M8632" s="3" t="s">
        <v>30</v>
      </c>
      <c r="N8632" s="3" t="s">
        <v>4747</v>
      </c>
      <c r="O8632" s="3" t="s">
        <v>89</v>
      </c>
      <c r="P8632" s="4">
        <v>22203.0</v>
      </c>
      <c r="Q8632" s="3" t="s">
        <v>115</v>
      </c>
      <c r="S8632" s="3" t="s">
        <v>34</v>
      </c>
    </row>
    <row r="8633">
      <c r="A8633" s="2">
        <v>42318.714895833335</v>
      </c>
      <c r="B8633" s="3">
        <v>24.0</v>
      </c>
      <c r="C8633" s="3" t="s">
        <v>7939</v>
      </c>
      <c r="D8633" s="3">
        <v>18.0</v>
      </c>
      <c r="E8633" s="3" t="s">
        <v>7940</v>
      </c>
      <c r="F8633" s="3">
        <v>8.0</v>
      </c>
      <c r="G8633" s="3">
        <v>3.0</v>
      </c>
      <c r="H8633" s="3" t="s">
        <v>8398</v>
      </c>
      <c r="I8633" s="3" t="s">
        <v>8399</v>
      </c>
      <c r="J8633" s="3" t="s">
        <v>4890</v>
      </c>
      <c r="K8633" s="3" t="s">
        <v>24</v>
      </c>
      <c r="L8633" s="3">
        <v>7.0</v>
      </c>
      <c r="M8633" s="3" t="s">
        <v>25</v>
      </c>
      <c r="N8633" s="3" t="s">
        <v>8403</v>
      </c>
      <c r="O8633" s="3" t="s">
        <v>102</v>
      </c>
      <c r="P8633" s="4">
        <v>25865.0</v>
      </c>
      <c r="Q8633" s="3" t="s">
        <v>75</v>
      </c>
      <c r="S8633" s="3" t="s">
        <v>34</v>
      </c>
    </row>
    <row r="8634">
      <c r="A8634" s="2">
        <v>42318.714895833335</v>
      </c>
      <c r="B8634" s="3">
        <v>24.0</v>
      </c>
      <c r="C8634" s="3" t="s">
        <v>7939</v>
      </c>
      <c r="D8634" s="3">
        <v>18.0</v>
      </c>
      <c r="E8634" s="3" t="s">
        <v>7940</v>
      </c>
      <c r="F8634" s="3">
        <v>8.0</v>
      </c>
      <c r="G8634" s="3">
        <v>3.0</v>
      </c>
      <c r="H8634" s="3" t="s">
        <v>8398</v>
      </c>
      <c r="I8634" s="3" t="s">
        <v>8399</v>
      </c>
      <c r="J8634" s="3" t="s">
        <v>4890</v>
      </c>
      <c r="K8634" s="3" t="s">
        <v>24</v>
      </c>
      <c r="L8634" s="3">
        <v>8.0</v>
      </c>
      <c r="M8634" s="3" t="s">
        <v>30</v>
      </c>
      <c r="N8634" s="3" t="s">
        <v>8404</v>
      </c>
      <c r="O8634" s="3" t="s">
        <v>329</v>
      </c>
      <c r="P8634" s="4">
        <v>22493.0</v>
      </c>
      <c r="Q8634" s="3" t="s">
        <v>132</v>
      </c>
      <c r="S8634" s="3" t="s">
        <v>34</v>
      </c>
    </row>
    <row r="8635">
      <c r="A8635" s="2">
        <v>42318.714895833335</v>
      </c>
      <c r="B8635" s="3">
        <v>24.0</v>
      </c>
      <c r="C8635" s="3" t="s">
        <v>7939</v>
      </c>
      <c r="D8635" s="3">
        <v>18.0</v>
      </c>
      <c r="E8635" s="3" t="s">
        <v>7940</v>
      </c>
      <c r="F8635" s="3">
        <v>8.0</v>
      </c>
      <c r="G8635" s="3">
        <v>3.0</v>
      </c>
      <c r="H8635" s="3" t="s">
        <v>8398</v>
      </c>
      <c r="I8635" s="3" t="s">
        <v>8399</v>
      </c>
      <c r="J8635" s="3" t="s">
        <v>4890</v>
      </c>
      <c r="K8635" s="3" t="s">
        <v>24</v>
      </c>
      <c r="L8635" s="3">
        <v>9.0</v>
      </c>
      <c r="M8635" s="3" t="s">
        <v>25</v>
      </c>
      <c r="N8635" s="3" t="s">
        <v>8405</v>
      </c>
      <c r="O8635" s="3" t="s">
        <v>127</v>
      </c>
      <c r="P8635" s="4">
        <v>17614.0</v>
      </c>
      <c r="Q8635" s="3" t="s">
        <v>49</v>
      </c>
      <c r="S8635" s="3" t="s">
        <v>34</v>
      </c>
    </row>
    <row r="8636">
      <c r="A8636" s="2">
        <v>42318.714895833335</v>
      </c>
      <c r="B8636" s="3">
        <v>24.0</v>
      </c>
      <c r="C8636" s="3" t="s">
        <v>7939</v>
      </c>
      <c r="D8636" s="3">
        <v>18.0</v>
      </c>
      <c r="E8636" s="3" t="s">
        <v>7940</v>
      </c>
      <c r="F8636" s="3">
        <v>8.0</v>
      </c>
      <c r="G8636" s="3">
        <v>3.0</v>
      </c>
      <c r="H8636" s="3" t="s">
        <v>8398</v>
      </c>
      <c r="I8636" s="3" t="s">
        <v>8399</v>
      </c>
      <c r="J8636" s="3" t="s">
        <v>4890</v>
      </c>
      <c r="K8636" s="3" t="s">
        <v>24</v>
      </c>
      <c r="L8636" s="3">
        <v>10.0</v>
      </c>
      <c r="M8636" s="3" t="s">
        <v>30</v>
      </c>
      <c r="N8636" s="3" t="s">
        <v>8406</v>
      </c>
      <c r="O8636" s="3" t="s">
        <v>93</v>
      </c>
      <c r="P8636" s="4">
        <v>21977.0</v>
      </c>
      <c r="Q8636" s="3" t="s">
        <v>105</v>
      </c>
      <c r="S8636" s="3" t="s">
        <v>34</v>
      </c>
    </row>
    <row r="8637">
      <c r="A8637" s="2">
        <v>42318.714895833335</v>
      </c>
      <c r="B8637" s="3">
        <v>24.0</v>
      </c>
      <c r="C8637" s="3" t="s">
        <v>7939</v>
      </c>
      <c r="D8637" s="3">
        <v>18.0</v>
      </c>
      <c r="E8637" s="3" t="s">
        <v>7940</v>
      </c>
      <c r="F8637" s="3">
        <v>8.0</v>
      </c>
      <c r="G8637" s="3">
        <v>3.0</v>
      </c>
      <c r="H8637" s="3" t="s">
        <v>8398</v>
      </c>
      <c r="I8637" s="3" t="s">
        <v>8399</v>
      </c>
      <c r="J8637" s="3" t="s">
        <v>4890</v>
      </c>
      <c r="K8637" s="3" t="s">
        <v>272</v>
      </c>
      <c r="L8637" s="3">
        <v>11.0</v>
      </c>
      <c r="M8637" s="3" t="s">
        <v>25</v>
      </c>
      <c r="N8637" s="3" t="s">
        <v>8407</v>
      </c>
      <c r="O8637" s="3" t="s">
        <v>477</v>
      </c>
      <c r="P8637" s="4">
        <v>25006.0</v>
      </c>
      <c r="Q8637" s="3" t="s">
        <v>418</v>
      </c>
      <c r="R8637" s="3" t="s">
        <v>1030</v>
      </c>
      <c r="S8637" s="3" t="s">
        <v>34</v>
      </c>
    </row>
    <row r="8638">
      <c r="A8638" s="2">
        <v>42318.714895833335</v>
      </c>
      <c r="B8638" s="3">
        <v>24.0</v>
      </c>
      <c r="C8638" s="3" t="s">
        <v>7939</v>
      </c>
      <c r="D8638" s="3">
        <v>28.0</v>
      </c>
      <c r="E8638" s="3" t="s">
        <v>7950</v>
      </c>
      <c r="F8638" s="3">
        <v>8.0</v>
      </c>
      <c r="G8638" s="3">
        <v>3.0</v>
      </c>
      <c r="H8638" s="3" t="s">
        <v>8398</v>
      </c>
      <c r="I8638" s="3" t="s">
        <v>8399</v>
      </c>
      <c r="J8638" s="3" t="s">
        <v>4890</v>
      </c>
      <c r="K8638" s="3" t="s">
        <v>24</v>
      </c>
      <c r="L8638" s="3">
        <v>1.0</v>
      </c>
      <c r="M8638" s="3" t="s">
        <v>25</v>
      </c>
      <c r="N8638" s="3" t="s">
        <v>660</v>
      </c>
      <c r="O8638" s="3" t="s">
        <v>366</v>
      </c>
      <c r="P8638" s="4">
        <v>31711.0</v>
      </c>
      <c r="Q8638" s="3" t="s">
        <v>1605</v>
      </c>
      <c r="S8638" s="3" t="s">
        <v>34</v>
      </c>
    </row>
    <row r="8639">
      <c r="A8639" s="2">
        <v>42318.714895833335</v>
      </c>
      <c r="B8639" s="3">
        <v>24.0</v>
      </c>
      <c r="C8639" s="3" t="s">
        <v>7939</v>
      </c>
      <c r="D8639" s="3">
        <v>28.0</v>
      </c>
      <c r="E8639" s="3" t="s">
        <v>7950</v>
      </c>
      <c r="F8639" s="3">
        <v>8.0</v>
      </c>
      <c r="G8639" s="3">
        <v>3.0</v>
      </c>
      <c r="H8639" s="3" t="s">
        <v>8398</v>
      </c>
      <c r="I8639" s="3" t="s">
        <v>8399</v>
      </c>
      <c r="J8639" s="3" t="s">
        <v>4890</v>
      </c>
      <c r="K8639" s="3" t="s">
        <v>24</v>
      </c>
      <c r="L8639" s="3">
        <v>2.0</v>
      </c>
      <c r="M8639" s="3" t="s">
        <v>30</v>
      </c>
      <c r="N8639" s="3" t="s">
        <v>5799</v>
      </c>
      <c r="O8639" s="3" t="s">
        <v>4009</v>
      </c>
      <c r="P8639" s="4">
        <v>21328.0</v>
      </c>
      <c r="Q8639" s="3" t="s">
        <v>132</v>
      </c>
      <c r="S8639" s="3" t="s">
        <v>34</v>
      </c>
    </row>
    <row r="8640">
      <c r="A8640" s="2">
        <v>42318.714895833335</v>
      </c>
      <c r="B8640" s="3">
        <v>24.0</v>
      </c>
      <c r="C8640" s="3" t="s">
        <v>7939</v>
      </c>
      <c r="D8640" s="3">
        <v>28.0</v>
      </c>
      <c r="E8640" s="3" t="s">
        <v>7950</v>
      </c>
      <c r="F8640" s="3">
        <v>8.0</v>
      </c>
      <c r="G8640" s="3">
        <v>3.0</v>
      </c>
      <c r="H8640" s="3" t="s">
        <v>8398</v>
      </c>
      <c r="I8640" s="3" t="s">
        <v>8399</v>
      </c>
      <c r="J8640" s="3" t="s">
        <v>4890</v>
      </c>
      <c r="K8640" s="3" t="s">
        <v>24</v>
      </c>
      <c r="L8640" s="3">
        <v>3.0</v>
      </c>
      <c r="M8640" s="3" t="s">
        <v>25</v>
      </c>
      <c r="N8640" s="3" t="s">
        <v>8408</v>
      </c>
      <c r="O8640" s="3" t="s">
        <v>104</v>
      </c>
      <c r="P8640" s="4">
        <v>19733.0</v>
      </c>
      <c r="Q8640" s="3" t="s">
        <v>33</v>
      </c>
      <c r="S8640" s="3" t="s">
        <v>34</v>
      </c>
    </row>
    <row r="8641">
      <c r="A8641" s="2">
        <v>42318.714895833335</v>
      </c>
      <c r="B8641" s="3">
        <v>24.0</v>
      </c>
      <c r="C8641" s="3" t="s">
        <v>7939</v>
      </c>
      <c r="D8641" s="3">
        <v>28.0</v>
      </c>
      <c r="E8641" s="3" t="s">
        <v>7950</v>
      </c>
      <c r="F8641" s="3">
        <v>8.0</v>
      </c>
      <c r="G8641" s="3">
        <v>3.0</v>
      </c>
      <c r="H8641" s="3" t="s">
        <v>8398</v>
      </c>
      <c r="I8641" s="3" t="s">
        <v>8399</v>
      </c>
      <c r="J8641" s="3" t="s">
        <v>4890</v>
      </c>
      <c r="K8641" s="3" t="s">
        <v>24</v>
      </c>
      <c r="L8641" s="3">
        <v>4.0</v>
      </c>
      <c r="M8641" s="3" t="s">
        <v>30</v>
      </c>
      <c r="N8641" s="3" t="s">
        <v>8409</v>
      </c>
      <c r="O8641" s="3" t="s">
        <v>431</v>
      </c>
      <c r="P8641" s="4">
        <v>17460.0</v>
      </c>
      <c r="Q8641" s="3" t="s">
        <v>105</v>
      </c>
      <c r="S8641" s="3" t="s">
        <v>34</v>
      </c>
    </row>
    <row r="8642">
      <c r="A8642" s="2">
        <v>42318.714895833335</v>
      </c>
      <c r="B8642" s="3">
        <v>24.0</v>
      </c>
      <c r="C8642" s="3" t="s">
        <v>7939</v>
      </c>
      <c r="D8642" s="3">
        <v>28.0</v>
      </c>
      <c r="E8642" s="3" t="s">
        <v>7950</v>
      </c>
      <c r="F8642" s="3">
        <v>8.0</v>
      </c>
      <c r="G8642" s="3">
        <v>3.0</v>
      </c>
      <c r="H8642" s="3" t="s">
        <v>8398</v>
      </c>
      <c r="I8642" s="3" t="s">
        <v>8399</v>
      </c>
      <c r="J8642" s="3" t="s">
        <v>4890</v>
      </c>
      <c r="K8642" s="3" t="s">
        <v>24</v>
      </c>
      <c r="L8642" s="3">
        <v>5.0</v>
      </c>
      <c r="M8642" s="3" t="s">
        <v>25</v>
      </c>
      <c r="N8642" s="3" t="s">
        <v>8410</v>
      </c>
      <c r="O8642" s="3" t="s">
        <v>664</v>
      </c>
      <c r="P8642" s="4">
        <v>21297.0</v>
      </c>
      <c r="Q8642" s="3" t="s">
        <v>247</v>
      </c>
      <c r="S8642" s="3" t="s">
        <v>34</v>
      </c>
    </row>
    <row r="8643">
      <c r="A8643" s="2">
        <v>42318.714895833335</v>
      </c>
      <c r="B8643" s="3">
        <v>24.0</v>
      </c>
      <c r="C8643" s="3" t="s">
        <v>7939</v>
      </c>
      <c r="D8643" s="3">
        <v>28.0</v>
      </c>
      <c r="E8643" s="3" t="s">
        <v>7950</v>
      </c>
      <c r="F8643" s="3">
        <v>8.0</v>
      </c>
      <c r="G8643" s="3">
        <v>3.0</v>
      </c>
      <c r="H8643" s="3" t="s">
        <v>8398</v>
      </c>
      <c r="I8643" s="3" t="s">
        <v>8399</v>
      </c>
      <c r="J8643" s="3" t="s">
        <v>4890</v>
      </c>
      <c r="K8643" s="3" t="s">
        <v>24</v>
      </c>
      <c r="L8643" s="3">
        <v>6.0</v>
      </c>
      <c r="M8643" s="3" t="s">
        <v>30</v>
      </c>
      <c r="N8643" s="3" t="s">
        <v>7237</v>
      </c>
      <c r="O8643" s="3" t="s">
        <v>235</v>
      </c>
      <c r="P8643" s="4">
        <v>20929.0</v>
      </c>
      <c r="Q8643" s="3" t="s">
        <v>247</v>
      </c>
      <c r="S8643" s="3" t="s">
        <v>34</v>
      </c>
    </row>
    <row r="8644">
      <c r="A8644" s="2">
        <v>42318.714895833335</v>
      </c>
      <c r="B8644" s="3">
        <v>24.0</v>
      </c>
      <c r="C8644" s="3" t="s">
        <v>7939</v>
      </c>
      <c r="D8644" s="3">
        <v>28.0</v>
      </c>
      <c r="E8644" s="3" t="s">
        <v>7950</v>
      </c>
      <c r="F8644" s="3">
        <v>8.0</v>
      </c>
      <c r="G8644" s="3">
        <v>3.0</v>
      </c>
      <c r="H8644" s="3" t="s">
        <v>8398</v>
      </c>
      <c r="I8644" s="3" t="s">
        <v>8399</v>
      </c>
      <c r="J8644" s="3" t="s">
        <v>4890</v>
      </c>
      <c r="K8644" s="3" t="s">
        <v>24</v>
      </c>
      <c r="L8644" s="3">
        <v>7.0</v>
      </c>
      <c r="M8644" s="3" t="s">
        <v>25</v>
      </c>
      <c r="N8644" s="3" t="s">
        <v>8411</v>
      </c>
      <c r="O8644" s="3" t="s">
        <v>580</v>
      </c>
      <c r="P8644" s="4">
        <v>23290.0</v>
      </c>
      <c r="Q8644" s="3" t="s">
        <v>247</v>
      </c>
      <c r="S8644" s="3" t="s">
        <v>34</v>
      </c>
    </row>
    <row r="8645">
      <c r="A8645" s="2">
        <v>42318.714895833335</v>
      </c>
      <c r="B8645" s="3">
        <v>24.0</v>
      </c>
      <c r="C8645" s="3" t="s">
        <v>7939</v>
      </c>
      <c r="D8645" s="3">
        <v>28.0</v>
      </c>
      <c r="E8645" s="3" t="s">
        <v>7950</v>
      </c>
      <c r="F8645" s="3">
        <v>8.0</v>
      </c>
      <c r="G8645" s="3">
        <v>3.0</v>
      </c>
      <c r="H8645" s="3" t="s">
        <v>8398</v>
      </c>
      <c r="I8645" s="3" t="s">
        <v>8399</v>
      </c>
      <c r="J8645" s="3" t="s">
        <v>4890</v>
      </c>
      <c r="K8645" s="3" t="s">
        <v>24</v>
      </c>
      <c r="L8645" s="3">
        <v>8.0</v>
      </c>
      <c r="M8645" s="3" t="s">
        <v>30</v>
      </c>
      <c r="N8645" s="3" t="s">
        <v>8412</v>
      </c>
      <c r="O8645" s="3" t="s">
        <v>174</v>
      </c>
      <c r="P8645" s="4">
        <v>21934.0</v>
      </c>
      <c r="Q8645" s="3" t="s">
        <v>52</v>
      </c>
      <c r="S8645" s="3" t="s">
        <v>34</v>
      </c>
    </row>
    <row r="8646">
      <c r="A8646" s="2">
        <v>42318.714895833335</v>
      </c>
      <c r="B8646" s="3">
        <v>24.0</v>
      </c>
      <c r="C8646" s="3" t="s">
        <v>7939</v>
      </c>
      <c r="D8646" s="3">
        <v>28.0</v>
      </c>
      <c r="E8646" s="3" t="s">
        <v>7950</v>
      </c>
      <c r="F8646" s="3">
        <v>8.0</v>
      </c>
      <c r="G8646" s="3">
        <v>3.0</v>
      </c>
      <c r="H8646" s="3" t="s">
        <v>8398</v>
      </c>
      <c r="I8646" s="3" t="s">
        <v>8399</v>
      </c>
      <c r="J8646" s="3" t="s">
        <v>4890</v>
      </c>
      <c r="K8646" s="3" t="s">
        <v>24</v>
      </c>
      <c r="L8646" s="3">
        <v>9.0</v>
      </c>
      <c r="M8646" s="3" t="s">
        <v>25</v>
      </c>
      <c r="N8646" s="3" t="s">
        <v>8413</v>
      </c>
      <c r="O8646" s="3" t="s">
        <v>65</v>
      </c>
      <c r="P8646" s="4">
        <v>31425.0</v>
      </c>
      <c r="Q8646" s="3" t="s">
        <v>132</v>
      </c>
      <c r="S8646" s="3" t="s">
        <v>34</v>
      </c>
    </row>
    <row r="8647">
      <c r="A8647" s="2">
        <v>42318.714895833335</v>
      </c>
      <c r="B8647" s="3">
        <v>24.0</v>
      </c>
      <c r="C8647" s="3" t="s">
        <v>7939</v>
      </c>
      <c r="D8647" s="3">
        <v>28.0</v>
      </c>
      <c r="E8647" s="3" t="s">
        <v>7950</v>
      </c>
      <c r="F8647" s="3">
        <v>8.0</v>
      </c>
      <c r="G8647" s="3">
        <v>3.0</v>
      </c>
      <c r="H8647" s="3" t="s">
        <v>8398</v>
      </c>
      <c r="I8647" s="3" t="s">
        <v>8399</v>
      </c>
      <c r="J8647" s="3" t="s">
        <v>4890</v>
      </c>
      <c r="K8647" s="3" t="s">
        <v>24</v>
      </c>
      <c r="L8647" s="3">
        <v>10.0</v>
      </c>
      <c r="M8647" s="3" t="s">
        <v>30</v>
      </c>
      <c r="N8647" s="3" t="s">
        <v>8414</v>
      </c>
      <c r="O8647" s="3" t="s">
        <v>329</v>
      </c>
      <c r="P8647" s="4">
        <v>22424.0</v>
      </c>
      <c r="Q8647" s="3" t="s">
        <v>1605</v>
      </c>
      <c r="S8647" s="3" t="s">
        <v>34</v>
      </c>
    </row>
    <row r="8648">
      <c r="A8648" s="2">
        <v>42318.714895833335</v>
      </c>
      <c r="B8648" s="3">
        <v>24.0</v>
      </c>
      <c r="C8648" s="3" t="s">
        <v>7939</v>
      </c>
      <c r="D8648" s="3">
        <v>28.0</v>
      </c>
      <c r="E8648" s="3" t="s">
        <v>7950</v>
      </c>
      <c r="F8648" s="3">
        <v>8.0</v>
      </c>
      <c r="G8648" s="3">
        <v>3.0</v>
      </c>
      <c r="H8648" s="3" t="s">
        <v>8398</v>
      </c>
      <c r="I8648" s="3" t="s">
        <v>8399</v>
      </c>
      <c r="J8648" s="3" t="s">
        <v>4890</v>
      </c>
      <c r="K8648" s="3" t="s">
        <v>24</v>
      </c>
      <c r="L8648" s="3">
        <v>11.0</v>
      </c>
      <c r="M8648" s="3" t="s">
        <v>25</v>
      </c>
      <c r="N8648" s="3" t="s">
        <v>8415</v>
      </c>
      <c r="O8648" s="3" t="s">
        <v>417</v>
      </c>
      <c r="P8648" s="4">
        <v>27489.0</v>
      </c>
      <c r="Q8648" s="3" t="s">
        <v>132</v>
      </c>
      <c r="S8648" s="3" t="s">
        <v>34</v>
      </c>
    </row>
    <row r="8649">
      <c r="A8649" s="2">
        <v>42318.714895833335</v>
      </c>
      <c r="B8649" s="3">
        <v>24.0</v>
      </c>
      <c r="C8649" s="3" t="s">
        <v>7939</v>
      </c>
      <c r="D8649" s="3">
        <v>28.0</v>
      </c>
      <c r="E8649" s="3" t="s">
        <v>7950</v>
      </c>
      <c r="F8649" s="3">
        <v>8.0</v>
      </c>
      <c r="G8649" s="3">
        <v>3.0</v>
      </c>
      <c r="H8649" s="3" t="s">
        <v>8398</v>
      </c>
      <c r="I8649" s="3" t="s">
        <v>8399</v>
      </c>
      <c r="J8649" s="3" t="s">
        <v>4890</v>
      </c>
      <c r="K8649" s="3" t="s">
        <v>24</v>
      </c>
      <c r="L8649" s="3">
        <v>12.0</v>
      </c>
      <c r="M8649" s="3" t="s">
        <v>30</v>
      </c>
      <c r="N8649" s="3" t="s">
        <v>8416</v>
      </c>
      <c r="O8649" s="3" t="s">
        <v>8417</v>
      </c>
      <c r="P8649" s="4">
        <v>32350.0</v>
      </c>
      <c r="Q8649" s="3" t="s">
        <v>191</v>
      </c>
      <c r="S8649" s="3" t="s">
        <v>34</v>
      </c>
    </row>
    <row r="8650">
      <c r="A8650" s="2">
        <v>42318.714895833335</v>
      </c>
      <c r="B8650" s="3">
        <v>24.0</v>
      </c>
      <c r="C8650" s="3" t="s">
        <v>7939</v>
      </c>
      <c r="D8650" s="3">
        <v>28.0</v>
      </c>
      <c r="E8650" s="3" t="s">
        <v>7950</v>
      </c>
      <c r="F8650" s="3">
        <v>8.0</v>
      </c>
      <c r="G8650" s="3">
        <v>3.0</v>
      </c>
      <c r="H8650" s="3" t="s">
        <v>8398</v>
      </c>
      <c r="I8650" s="3" t="s">
        <v>8399</v>
      </c>
      <c r="J8650" s="3" t="s">
        <v>4890</v>
      </c>
      <c r="K8650" s="3" t="s">
        <v>24</v>
      </c>
      <c r="L8650" s="3">
        <v>13.0</v>
      </c>
      <c r="M8650" s="3" t="s">
        <v>25</v>
      </c>
      <c r="N8650" s="3" t="s">
        <v>2556</v>
      </c>
      <c r="O8650" s="3" t="s">
        <v>580</v>
      </c>
      <c r="P8650" s="4">
        <v>32477.0</v>
      </c>
      <c r="Q8650" s="3" t="s">
        <v>247</v>
      </c>
      <c r="S8650" s="3" t="s">
        <v>34</v>
      </c>
    </row>
    <row r="8651">
      <c r="A8651" s="2">
        <v>42318.714895833335</v>
      </c>
      <c r="B8651" s="3">
        <v>24.0</v>
      </c>
      <c r="C8651" s="3" t="s">
        <v>7939</v>
      </c>
      <c r="D8651" s="3">
        <v>28.0</v>
      </c>
      <c r="E8651" s="3" t="s">
        <v>7950</v>
      </c>
      <c r="F8651" s="3">
        <v>8.0</v>
      </c>
      <c r="G8651" s="3">
        <v>3.0</v>
      </c>
      <c r="H8651" s="3" t="s">
        <v>8398</v>
      </c>
      <c r="I8651" s="3" t="s">
        <v>8399</v>
      </c>
      <c r="J8651" s="3" t="s">
        <v>4890</v>
      </c>
      <c r="K8651" s="3" t="s">
        <v>24</v>
      </c>
      <c r="L8651" s="3">
        <v>14.0</v>
      </c>
      <c r="M8651" s="3" t="s">
        <v>30</v>
      </c>
      <c r="N8651" s="3" t="s">
        <v>2329</v>
      </c>
      <c r="O8651" s="3" t="s">
        <v>102</v>
      </c>
      <c r="P8651" s="4">
        <v>19112.0</v>
      </c>
      <c r="Q8651" s="3" t="s">
        <v>86</v>
      </c>
      <c r="S8651" s="3" t="s">
        <v>34</v>
      </c>
    </row>
    <row r="8652">
      <c r="A8652" s="2">
        <v>42318.714895833335</v>
      </c>
      <c r="B8652" s="3">
        <v>24.0</v>
      </c>
      <c r="C8652" s="3" t="s">
        <v>7939</v>
      </c>
      <c r="D8652" s="3">
        <v>28.0</v>
      </c>
      <c r="E8652" s="3" t="s">
        <v>7950</v>
      </c>
      <c r="F8652" s="3">
        <v>8.0</v>
      </c>
      <c r="G8652" s="3">
        <v>3.0</v>
      </c>
      <c r="H8652" s="3" t="s">
        <v>8398</v>
      </c>
      <c r="I8652" s="3" t="s">
        <v>8399</v>
      </c>
      <c r="J8652" s="3" t="s">
        <v>4890</v>
      </c>
      <c r="K8652" s="3" t="s">
        <v>24</v>
      </c>
      <c r="L8652" s="3">
        <v>15.0</v>
      </c>
      <c r="M8652" s="3" t="s">
        <v>25</v>
      </c>
      <c r="N8652" s="3" t="s">
        <v>8418</v>
      </c>
      <c r="O8652" s="3" t="s">
        <v>1229</v>
      </c>
      <c r="P8652" s="4">
        <v>24983.0</v>
      </c>
      <c r="Q8652" s="3" t="s">
        <v>40</v>
      </c>
      <c r="S8652" s="3" t="s">
        <v>34</v>
      </c>
    </row>
    <row r="8653">
      <c r="A8653" s="2">
        <v>42318.714895833335</v>
      </c>
      <c r="B8653" s="3">
        <v>24.0</v>
      </c>
      <c r="C8653" s="3" t="s">
        <v>7939</v>
      </c>
      <c r="D8653" s="3">
        <v>36.0</v>
      </c>
      <c r="E8653" s="3" t="s">
        <v>7965</v>
      </c>
      <c r="F8653" s="3">
        <v>8.0</v>
      </c>
      <c r="G8653" s="3">
        <v>3.0</v>
      </c>
      <c r="H8653" s="3" t="s">
        <v>8398</v>
      </c>
      <c r="I8653" s="3" t="s">
        <v>8399</v>
      </c>
      <c r="J8653" s="3" t="s">
        <v>4890</v>
      </c>
      <c r="K8653" s="3" t="s">
        <v>24</v>
      </c>
      <c r="L8653" s="3">
        <v>1.0</v>
      </c>
      <c r="M8653" s="3" t="s">
        <v>25</v>
      </c>
      <c r="N8653" s="3" t="s">
        <v>8419</v>
      </c>
      <c r="O8653" s="3" t="s">
        <v>95</v>
      </c>
      <c r="P8653" s="4">
        <v>20329.0</v>
      </c>
      <c r="Q8653" s="3" t="s">
        <v>418</v>
      </c>
      <c r="S8653" s="3" t="s">
        <v>29</v>
      </c>
    </row>
    <row r="8654">
      <c r="A8654" s="2">
        <v>42318.714895833335</v>
      </c>
      <c r="B8654" s="3">
        <v>24.0</v>
      </c>
      <c r="C8654" s="3" t="s">
        <v>7939</v>
      </c>
      <c r="D8654" s="3">
        <v>36.0</v>
      </c>
      <c r="E8654" s="3" t="s">
        <v>7965</v>
      </c>
      <c r="F8654" s="3">
        <v>8.0</v>
      </c>
      <c r="G8654" s="3">
        <v>3.0</v>
      </c>
      <c r="H8654" s="3" t="s">
        <v>8398</v>
      </c>
      <c r="I8654" s="3" t="s">
        <v>8399</v>
      </c>
      <c r="J8654" s="3" t="s">
        <v>4890</v>
      </c>
      <c r="K8654" s="3" t="s">
        <v>24</v>
      </c>
      <c r="L8654" s="3">
        <v>2.0</v>
      </c>
      <c r="M8654" s="3" t="s">
        <v>30</v>
      </c>
      <c r="N8654" s="3" t="s">
        <v>8420</v>
      </c>
      <c r="O8654" s="3" t="s">
        <v>1465</v>
      </c>
      <c r="P8654" s="4">
        <v>18486.0</v>
      </c>
      <c r="Q8654" s="3" t="s">
        <v>49</v>
      </c>
      <c r="S8654" s="3" t="s">
        <v>34</v>
      </c>
    </row>
    <row r="8655">
      <c r="A8655" s="2">
        <v>42318.714895833335</v>
      </c>
      <c r="B8655" s="3">
        <v>24.0</v>
      </c>
      <c r="C8655" s="3" t="s">
        <v>7939</v>
      </c>
      <c r="D8655" s="3">
        <v>36.0</v>
      </c>
      <c r="E8655" s="3" t="s">
        <v>7965</v>
      </c>
      <c r="F8655" s="3">
        <v>8.0</v>
      </c>
      <c r="G8655" s="3">
        <v>3.0</v>
      </c>
      <c r="H8655" s="3" t="s">
        <v>8398</v>
      </c>
      <c r="I8655" s="3" t="s">
        <v>8399</v>
      </c>
      <c r="J8655" s="3" t="s">
        <v>4890</v>
      </c>
      <c r="K8655" s="3" t="s">
        <v>24</v>
      </c>
      <c r="L8655" s="3">
        <v>3.0</v>
      </c>
      <c r="M8655" s="3" t="s">
        <v>25</v>
      </c>
      <c r="N8655" s="3" t="s">
        <v>7798</v>
      </c>
      <c r="O8655" s="3" t="s">
        <v>8421</v>
      </c>
      <c r="P8655" s="4">
        <v>20788.0</v>
      </c>
      <c r="Q8655" s="3" t="s">
        <v>159</v>
      </c>
      <c r="S8655" s="3" t="s">
        <v>34</v>
      </c>
    </row>
    <row r="8656">
      <c r="A8656" s="2">
        <v>42318.714895833335</v>
      </c>
      <c r="B8656" s="3">
        <v>24.0</v>
      </c>
      <c r="C8656" s="3" t="s">
        <v>7939</v>
      </c>
      <c r="D8656" s="3">
        <v>36.0</v>
      </c>
      <c r="E8656" s="3" t="s">
        <v>7965</v>
      </c>
      <c r="F8656" s="3">
        <v>8.0</v>
      </c>
      <c r="G8656" s="3">
        <v>3.0</v>
      </c>
      <c r="H8656" s="3" t="s">
        <v>8398</v>
      </c>
      <c r="I8656" s="3" t="s">
        <v>8399</v>
      </c>
      <c r="J8656" s="3" t="s">
        <v>4890</v>
      </c>
      <c r="K8656" s="3" t="s">
        <v>24</v>
      </c>
      <c r="L8656" s="3">
        <v>4.0</v>
      </c>
      <c r="M8656" s="3" t="s">
        <v>30</v>
      </c>
      <c r="N8656" s="3" t="s">
        <v>2329</v>
      </c>
      <c r="O8656" s="3" t="s">
        <v>98</v>
      </c>
      <c r="P8656" s="4">
        <v>21317.0</v>
      </c>
      <c r="Q8656" s="3" t="s">
        <v>132</v>
      </c>
      <c r="S8656" s="3" t="s">
        <v>34</v>
      </c>
    </row>
    <row r="8657">
      <c r="A8657" s="2">
        <v>42318.714895833335</v>
      </c>
      <c r="B8657" s="3">
        <v>24.0</v>
      </c>
      <c r="C8657" s="3" t="s">
        <v>7939</v>
      </c>
      <c r="D8657" s="3">
        <v>36.0</v>
      </c>
      <c r="E8657" s="3" t="s">
        <v>7965</v>
      </c>
      <c r="F8657" s="3">
        <v>8.0</v>
      </c>
      <c r="G8657" s="3">
        <v>3.0</v>
      </c>
      <c r="H8657" s="3" t="s">
        <v>8398</v>
      </c>
      <c r="I8657" s="3" t="s">
        <v>8399</v>
      </c>
      <c r="J8657" s="3" t="s">
        <v>4890</v>
      </c>
      <c r="K8657" s="3" t="s">
        <v>24</v>
      </c>
      <c r="L8657" s="3">
        <v>5.0</v>
      </c>
      <c r="M8657" s="3" t="s">
        <v>25</v>
      </c>
      <c r="N8657" s="3" t="s">
        <v>8422</v>
      </c>
      <c r="O8657" s="3" t="s">
        <v>639</v>
      </c>
      <c r="P8657" s="4">
        <v>23442.0</v>
      </c>
      <c r="Q8657" s="3" t="s">
        <v>372</v>
      </c>
      <c r="S8657" s="3" t="s">
        <v>34</v>
      </c>
    </row>
    <row r="8658">
      <c r="A8658" s="2">
        <v>42318.714895833335</v>
      </c>
      <c r="B8658" s="3">
        <v>24.0</v>
      </c>
      <c r="C8658" s="3" t="s">
        <v>7939</v>
      </c>
      <c r="D8658" s="3">
        <v>36.0</v>
      </c>
      <c r="E8658" s="3" t="s">
        <v>7965</v>
      </c>
      <c r="F8658" s="3">
        <v>8.0</v>
      </c>
      <c r="G8658" s="3">
        <v>3.0</v>
      </c>
      <c r="H8658" s="3" t="s">
        <v>8398</v>
      </c>
      <c r="I8658" s="3" t="s">
        <v>8399</v>
      </c>
      <c r="J8658" s="3" t="s">
        <v>4890</v>
      </c>
      <c r="K8658" s="3" t="s">
        <v>24</v>
      </c>
      <c r="L8658" s="3">
        <v>6.0</v>
      </c>
      <c r="M8658" s="3" t="s">
        <v>30</v>
      </c>
      <c r="N8658" s="3" t="s">
        <v>5192</v>
      </c>
      <c r="O8658" s="3" t="s">
        <v>283</v>
      </c>
      <c r="P8658" s="4">
        <v>24018.0</v>
      </c>
      <c r="Q8658" s="3" t="s">
        <v>115</v>
      </c>
      <c r="S8658" s="3" t="s">
        <v>34</v>
      </c>
    </row>
    <row r="8659">
      <c r="A8659" s="2">
        <v>42318.714895833335</v>
      </c>
      <c r="B8659" s="3">
        <v>24.0</v>
      </c>
      <c r="C8659" s="3" t="s">
        <v>7939</v>
      </c>
      <c r="D8659" s="3">
        <v>36.0</v>
      </c>
      <c r="E8659" s="3" t="s">
        <v>7965</v>
      </c>
      <c r="F8659" s="3">
        <v>8.0</v>
      </c>
      <c r="G8659" s="3">
        <v>3.0</v>
      </c>
      <c r="H8659" s="3" t="s">
        <v>8398</v>
      </c>
      <c r="I8659" s="3" t="s">
        <v>8399</v>
      </c>
      <c r="J8659" s="3" t="s">
        <v>4890</v>
      </c>
      <c r="K8659" s="3" t="s">
        <v>24</v>
      </c>
      <c r="L8659" s="3">
        <v>7.0</v>
      </c>
      <c r="M8659" s="3" t="s">
        <v>25</v>
      </c>
      <c r="N8659" s="3" t="s">
        <v>4093</v>
      </c>
      <c r="O8659" s="3" t="s">
        <v>613</v>
      </c>
      <c r="P8659" s="4">
        <v>24117.0</v>
      </c>
      <c r="Q8659" s="3" t="s">
        <v>60</v>
      </c>
      <c r="S8659" s="3" t="s">
        <v>34</v>
      </c>
    </row>
    <row r="8660">
      <c r="A8660" s="2">
        <v>42318.714895833335</v>
      </c>
      <c r="B8660" s="3">
        <v>24.0</v>
      </c>
      <c r="C8660" s="3" t="s">
        <v>7939</v>
      </c>
      <c r="D8660" s="3">
        <v>36.0</v>
      </c>
      <c r="E8660" s="3" t="s">
        <v>7965</v>
      </c>
      <c r="F8660" s="3">
        <v>8.0</v>
      </c>
      <c r="G8660" s="3">
        <v>3.0</v>
      </c>
      <c r="H8660" s="3" t="s">
        <v>8398</v>
      </c>
      <c r="I8660" s="3" t="s">
        <v>8399</v>
      </c>
      <c r="J8660" s="3" t="s">
        <v>4890</v>
      </c>
      <c r="K8660" s="3" t="s">
        <v>24</v>
      </c>
      <c r="L8660" s="3">
        <v>8.0</v>
      </c>
      <c r="M8660" s="3" t="s">
        <v>30</v>
      </c>
      <c r="N8660" s="3" t="s">
        <v>8423</v>
      </c>
      <c r="O8660" s="3" t="s">
        <v>186</v>
      </c>
      <c r="P8660" s="4">
        <v>20983.0</v>
      </c>
      <c r="Q8660" s="3" t="s">
        <v>105</v>
      </c>
      <c r="S8660" s="3" t="s">
        <v>34</v>
      </c>
    </row>
    <row r="8661">
      <c r="A8661" s="2">
        <v>42318.714895833335</v>
      </c>
      <c r="B8661" s="3">
        <v>24.0</v>
      </c>
      <c r="C8661" s="3" t="s">
        <v>7939</v>
      </c>
      <c r="D8661" s="3">
        <v>36.0</v>
      </c>
      <c r="E8661" s="3" t="s">
        <v>7965</v>
      </c>
      <c r="F8661" s="3">
        <v>8.0</v>
      </c>
      <c r="G8661" s="3">
        <v>3.0</v>
      </c>
      <c r="H8661" s="3" t="s">
        <v>8398</v>
      </c>
      <c r="I8661" s="3" t="s">
        <v>8399</v>
      </c>
      <c r="J8661" s="3" t="s">
        <v>4890</v>
      </c>
      <c r="K8661" s="3" t="s">
        <v>24</v>
      </c>
      <c r="L8661" s="3">
        <v>9.0</v>
      </c>
      <c r="M8661" s="3" t="s">
        <v>25</v>
      </c>
      <c r="N8661" s="3" t="s">
        <v>8424</v>
      </c>
      <c r="O8661" s="3" t="s">
        <v>200</v>
      </c>
      <c r="P8661" s="4">
        <v>18253.0</v>
      </c>
      <c r="Q8661" s="3" t="s">
        <v>105</v>
      </c>
      <c r="S8661" s="3" t="s">
        <v>34</v>
      </c>
    </row>
    <row r="8662">
      <c r="A8662" s="2">
        <v>42318.714895833335</v>
      </c>
      <c r="B8662" s="3">
        <v>24.0</v>
      </c>
      <c r="C8662" s="3" t="s">
        <v>7939</v>
      </c>
      <c r="D8662" s="3">
        <v>37.0</v>
      </c>
      <c r="E8662" s="3" t="s">
        <v>7971</v>
      </c>
      <c r="F8662" s="3">
        <v>8.0</v>
      </c>
      <c r="G8662" s="3">
        <v>3.0</v>
      </c>
      <c r="H8662" s="3" t="s">
        <v>8398</v>
      </c>
      <c r="I8662" s="3" t="s">
        <v>8399</v>
      </c>
      <c r="J8662" s="3" t="s">
        <v>4890</v>
      </c>
      <c r="K8662" s="3" t="s">
        <v>24</v>
      </c>
      <c r="L8662" s="3">
        <v>1.0</v>
      </c>
      <c r="M8662" s="3" t="s">
        <v>25</v>
      </c>
      <c r="N8662" s="3" t="s">
        <v>7904</v>
      </c>
      <c r="O8662" s="3" t="s">
        <v>305</v>
      </c>
      <c r="P8662" s="4">
        <v>17843.0</v>
      </c>
      <c r="Q8662" s="3" t="s">
        <v>49</v>
      </c>
      <c r="S8662" s="3" t="s">
        <v>29</v>
      </c>
    </row>
    <row r="8663">
      <c r="A8663" s="2">
        <v>42318.714895833335</v>
      </c>
      <c r="B8663" s="3">
        <v>24.0</v>
      </c>
      <c r="C8663" s="3" t="s">
        <v>7939</v>
      </c>
      <c r="D8663" s="3">
        <v>37.0</v>
      </c>
      <c r="E8663" s="3" t="s">
        <v>7971</v>
      </c>
      <c r="F8663" s="3">
        <v>8.0</v>
      </c>
      <c r="G8663" s="3">
        <v>3.0</v>
      </c>
      <c r="H8663" s="3" t="s">
        <v>8398</v>
      </c>
      <c r="I8663" s="3" t="s">
        <v>8399</v>
      </c>
      <c r="J8663" s="3" t="s">
        <v>4890</v>
      </c>
      <c r="K8663" s="3" t="s">
        <v>24</v>
      </c>
      <c r="L8663" s="3">
        <v>2.0</v>
      </c>
      <c r="M8663" s="3" t="s">
        <v>30</v>
      </c>
      <c r="N8663" s="3" t="s">
        <v>2865</v>
      </c>
      <c r="O8663" s="3" t="s">
        <v>448</v>
      </c>
      <c r="P8663" s="4">
        <v>29284.0</v>
      </c>
      <c r="Q8663" s="3" t="s">
        <v>132</v>
      </c>
      <c r="S8663" s="3" t="s">
        <v>34</v>
      </c>
    </row>
    <row r="8664">
      <c r="A8664" s="2">
        <v>42318.714895833335</v>
      </c>
      <c r="B8664" s="3">
        <v>24.0</v>
      </c>
      <c r="C8664" s="3" t="s">
        <v>7939</v>
      </c>
      <c r="D8664" s="3">
        <v>37.0</v>
      </c>
      <c r="E8664" s="3" t="s">
        <v>7971</v>
      </c>
      <c r="F8664" s="3">
        <v>8.0</v>
      </c>
      <c r="G8664" s="3">
        <v>3.0</v>
      </c>
      <c r="H8664" s="3" t="s">
        <v>8398</v>
      </c>
      <c r="I8664" s="3" t="s">
        <v>8399</v>
      </c>
      <c r="J8664" s="3" t="s">
        <v>4890</v>
      </c>
      <c r="K8664" s="3" t="s">
        <v>24</v>
      </c>
      <c r="L8664" s="3">
        <v>3.0</v>
      </c>
      <c r="M8664" s="3" t="s">
        <v>25</v>
      </c>
      <c r="N8664" s="3" t="s">
        <v>2423</v>
      </c>
      <c r="O8664" s="3" t="s">
        <v>366</v>
      </c>
      <c r="P8664" s="4">
        <v>30259.0</v>
      </c>
      <c r="Q8664" s="3" t="s">
        <v>75</v>
      </c>
      <c r="S8664" s="3" t="s">
        <v>34</v>
      </c>
    </row>
    <row r="8665">
      <c r="A8665" s="2">
        <v>42318.714895833335</v>
      </c>
      <c r="B8665" s="3">
        <v>24.0</v>
      </c>
      <c r="C8665" s="3" t="s">
        <v>7939</v>
      </c>
      <c r="D8665" s="3">
        <v>37.0</v>
      </c>
      <c r="E8665" s="3" t="s">
        <v>7971</v>
      </c>
      <c r="F8665" s="3">
        <v>8.0</v>
      </c>
      <c r="G8665" s="3">
        <v>3.0</v>
      </c>
      <c r="H8665" s="3" t="s">
        <v>8398</v>
      </c>
      <c r="I8665" s="3" t="s">
        <v>8399</v>
      </c>
      <c r="J8665" s="3" t="s">
        <v>4890</v>
      </c>
      <c r="K8665" s="3" t="s">
        <v>24</v>
      </c>
      <c r="L8665" s="3">
        <v>4.0</v>
      </c>
      <c r="M8665" s="3" t="s">
        <v>30</v>
      </c>
      <c r="N8665" s="3" t="s">
        <v>4037</v>
      </c>
      <c r="O8665" s="3" t="s">
        <v>8425</v>
      </c>
      <c r="P8665" s="4">
        <v>21019.0</v>
      </c>
      <c r="Q8665" s="3" t="s">
        <v>228</v>
      </c>
      <c r="S8665" s="3" t="s">
        <v>34</v>
      </c>
    </row>
    <row r="8666">
      <c r="A8666" s="2">
        <v>42318.714895833335</v>
      </c>
      <c r="B8666" s="3">
        <v>24.0</v>
      </c>
      <c r="C8666" s="3" t="s">
        <v>7939</v>
      </c>
      <c r="D8666" s="3">
        <v>37.0</v>
      </c>
      <c r="E8666" s="3" t="s">
        <v>7971</v>
      </c>
      <c r="F8666" s="3">
        <v>8.0</v>
      </c>
      <c r="G8666" s="3">
        <v>3.0</v>
      </c>
      <c r="H8666" s="3" t="s">
        <v>8398</v>
      </c>
      <c r="I8666" s="3" t="s">
        <v>8399</v>
      </c>
      <c r="J8666" s="3" t="s">
        <v>4890</v>
      </c>
      <c r="K8666" s="3" t="s">
        <v>24</v>
      </c>
      <c r="L8666" s="3">
        <v>5.0</v>
      </c>
      <c r="M8666" s="3" t="s">
        <v>25</v>
      </c>
      <c r="N8666" s="3" t="s">
        <v>8426</v>
      </c>
      <c r="O8666" s="3" t="s">
        <v>91</v>
      </c>
      <c r="P8666" s="4">
        <v>20331.0</v>
      </c>
      <c r="Q8666" s="3" t="s">
        <v>86</v>
      </c>
      <c r="S8666" s="3" t="s">
        <v>34</v>
      </c>
    </row>
    <row r="8667">
      <c r="A8667" s="2">
        <v>42318.714895833335</v>
      </c>
      <c r="B8667" s="3">
        <v>24.0</v>
      </c>
      <c r="C8667" s="3" t="s">
        <v>7939</v>
      </c>
      <c r="D8667" s="3">
        <v>37.0</v>
      </c>
      <c r="E8667" s="3" t="s">
        <v>7971</v>
      </c>
      <c r="F8667" s="3">
        <v>8.0</v>
      </c>
      <c r="G8667" s="3">
        <v>3.0</v>
      </c>
      <c r="H8667" s="3" t="s">
        <v>8398</v>
      </c>
      <c r="I8667" s="3" t="s">
        <v>8399</v>
      </c>
      <c r="J8667" s="3" t="s">
        <v>4890</v>
      </c>
      <c r="K8667" s="3" t="s">
        <v>24</v>
      </c>
      <c r="L8667" s="3">
        <v>6.0</v>
      </c>
      <c r="M8667" s="3" t="s">
        <v>30</v>
      </c>
      <c r="N8667" s="3" t="s">
        <v>7632</v>
      </c>
      <c r="O8667" s="3" t="s">
        <v>508</v>
      </c>
      <c r="P8667" s="4">
        <v>28681.0</v>
      </c>
      <c r="Q8667" s="3" t="s">
        <v>37</v>
      </c>
      <c r="S8667" s="3" t="s">
        <v>34</v>
      </c>
    </row>
    <row r="8668">
      <c r="A8668" s="2">
        <v>42318.714895833335</v>
      </c>
      <c r="B8668" s="3">
        <v>24.0</v>
      </c>
      <c r="C8668" s="3" t="s">
        <v>7939</v>
      </c>
      <c r="D8668" s="3">
        <v>37.0</v>
      </c>
      <c r="E8668" s="3" t="s">
        <v>7971</v>
      </c>
      <c r="F8668" s="3">
        <v>8.0</v>
      </c>
      <c r="G8668" s="3">
        <v>3.0</v>
      </c>
      <c r="H8668" s="3" t="s">
        <v>8398</v>
      </c>
      <c r="I8668" s="3" t="s">
        <v>8399</v>
      </c>
      <c r="J8668" s="3" t="s">
        <v>4890</v>
      </c>
      <c r="K8668" s="3" t="s">
        <v>24</v>
      </c>
      <c r="L8668" s="3">
        <v>7.0</v>
      </c>
      <c r="M8668" s="3" t="s">
        <v>25</v>
      </c>
      <c r="N8668" s="3" t="s">
        <v>8427</v>
      </c>
      <c r="O8668" s="3" t="s">
        <v>7301</v>
      </c>
      <c r="P8668" s="4">
        <v>27891.0</v>
      </c>
      <c r="Q8668" s="3" t="s">
        <v>247</v>
      </c>
      <c r="S8668" s="3" t="s">
        <v>34</v>
      </c>
    </row>
    <row r="8669">
      <c r="A8669" s="2">
        <v>42318.714895833335</v>
      </c>
      <c r="B8669" s="3">
        <v>24.0</v>
      </c>
      <c r="C8669" s="3" t="s">
        <v>7939</v>
      </c>
      <c r="D8669" s="3">
        <v>37.0</v>
      </c>
      <c r="E8669" s="3" t="s">
        <v>7971</v>
      </c>
      <c r="F8669" s="3">
        <v>8.0</v>
      </c>
      <c r="G8669" s="3">
        <v>3.0</v>
      </c>
      <c r="H8669" s="3" t="s">
        <v>8398</v>
      </c>
      <c r="I8669" s="3" t="s">
        <v>8399</v>
      </c>
      <c r="J8669" s="3" t="s">
        <v>4890</v>
      </c>
      <c r="K8669" s="3" t="s">
        <v>24</v>
      </c>
      <c r="L8669" s="3">
        <v>8.0</v>
      </c>
      <c r="M8669" s="3" t="s">
        <v>30</v>
      </c>
      <c r="N8669" s="3" t="s">
        <v>8428</v>
      </c>
      <c r="O8669" s="3" t="s">
        <v>1699</v>
      </c>
      <c r="P8669" s="4">
        <v>20476.0</v>
      </c>
      <c r="Q8669" s="3" t="s">
        <v>132</v>
      </c>
      <c r="S8669" s="3" t="s">
        <v>34</v>
      </c>
    </row>
    <row r="8670">
      <c r="A8670" s="2">
        <v>42318.714895833335</v>
      </c>
      <c r="B8670" s="3">
        <v>24.0</v>
      </c>
      <c r="C8670" s="3" t="s">
        <v>7939</v>
      </c>
      <c r="D8670" s="3">
        <v>37.0</v>
      </c>
      <c r="E8670" s="3" t="s">
        <v>7971</v>
      </c>
      <c r="F8670" s="3">
        <v>8.0</v>
      </c>
      <c r="G8670" s="3">
        <v>3.0</v>
      </c>
      <c r="H8670" s="3" t="s">
        <v>8398</v>
      </c>
      <c r="I8670" s="3" t="s">
        <v>8399</v>
      </c>
      <c r="J8670" s="3" t="s">
        <v>4890</v>
      </c>
      <c r="K8670" s="3" t="s">
        <v>24</v>
      </c>
      <c r="L8670" s="3">
        <v>9.0</v>
      </c>
      <c r="M8670" s="3" t="s">
        <v>25</v>
      </c>
      <c r="N8670" s="3" t="s">
        <v>8429</v>
      </c>
      <c r="O8670" s="3" t="s">
        <v>95</v>
      </c>
      <c r="P8670" s="4">
        <v>18675.0</v>
      </c>
      <c r="Q8670" s="3" t="s">
        <v>86</v>
      </c>
      <c r="S8670" s="3" t="s">
        <v>34</v>
      </c>
    </row>
    <row r="8671">
      <c r="A8671" s="2">
        <v>42318.714895833335</v>
      </c>
      <c r="B8671" s="3">
        <v>24.0</v>
      </c>
      <c r="C8671" s="3" t="s">
        <v>7939</v>
      </c>
      <c r="D8671" s="3">
        <v>37.0</v>
      </c>
      <c r="E8671" s="3" t="s">
        <v>7971</v>
      </c>
      <c r="F8671" s="3">
        <v>8.0</v>
      </c>
      <c r="G8671" s="3">
        <v>3.0</v>
      </c>
      <c r="H8671" s="3" t="s">
        <v>8398</v>
      </c>
      <c r="I8671" s="3" t="s">
        <v>8399</v>
      </c>
      <c r="J8671" s="3" t="s">
        <v>4890</v>
      </c>
      <c r="K8671" s="3" t="s">
        <v>24</v>
      </c>
      <c r="L8671" s="3">
        <v>10.0</v>
      </c>
      <c r="M8671" s="3" t="s">
        <v>30</v>
      </c>
      <c r="N8671" s="3" t="s">
        <v>1857</v>
      </c>
      <c r="O8671" s="3" t="s">
        <v>307</v>
      </c>
      <c r="P8671" s="4">
        <v>20034.0</v>
      </c>
      <c r="Q8671" s="3" t="s">
        <v>115</v>
      </c>
      <c r="S8671" s="3" t="s">
        <v>34</v>
      </c>
    </row>
    <row r="8672">
      <c r="A8672" s="2">
        <v>42318.714895833335</v>
      </c>
      <c r="B8672" s="3">
        <v>24.0</v>
      </c>
      <c r="C8672" s="3" t="s">
        <v>7939</v>
      </c>
      <c r="D8672" s="3">
        <v>37.0</v>
      </c>
      <c r="E8672" s="3" t="s">
        <v>7971</v>
      </c>
      <c r="F8672" s="3">
        <v>8.0</v>
      </c>
      <c r="G8672" s="3">
        <v>3.0</v>
      </c>
      <c r="H8672" s="3" t="s">
        <v>8398</v>
      </c>
      <c r="I8672" s="3" t="s">
        <v>8399</v>
      </c>
      <c r="J8672" s="3" t="s">
        <v>4890</v>
      </c>
      <c r="K8672" s="3" t="s">
        <v>24</v>
      </c>
      <c r="L8672" s="3">
        <v>11.0</v>
      </c>
      <c r="M8672" s="3" t="s">
        <v>25</v>
      </c>
      <c r="N8672" s="3" t="s">
        <v>2427</v>
      </c>
      <c r="O8672" s="3" t="s">
        <v>421</v>
      </c>
      <c r="P8672" s="4">
        <v>18962.0</v>
      </c>
      <c r="Q8672" s="3" t="s">
        <v>110</v>
      </c>
      <c r="S8672" s="3" t="s">
        <v>34</v>
      </c>
    </row>
    <row r="8673">
      <c r="A8673" s="2">
        <v>42318.714895833335</v>
      </c>
      <c r="B8673" s="3">
        <v>24.0</v>
      </c>
      <c r="C8673" s="3" t="s">
        <v>7939</v>
      </c>
      <c r="D8673" s="3">
        <v>37.0</v>
      </c>
      <c r="E8673" s="3" t="s">
        <v>7971</v>
      </c>
      <c r="F8673" s="3">
        <v>8.0</v>
      </c>
      <c r="G8673" s="3">
        <v>3.0</v>
      </c>
      <c r="H8673" s="3" t="s">
        <v>8398</v>
      </c>
      <c r="I8673" s="3" t="s">
        <v>8399</v>
      </c>
      <c r="J8673" s="3" t="s">
        <v>4890</v>
      </c>
      <c r="K8673" s="3" t="s">
        <v>24</v>
      </c>
      <c r="L8673" s="3">
        <v>12.0</v>
      </c>
      <c r="M8673" s="3" t="s">
        <v>30</v>
      </c>
      <c r="N8673" s="3" t="s">
        <v>53</v>
      </c>
      <c r="O8673" s="3" t="s">
        <v>2585</v>
      </c>
      <c r="P8673" s="4">
        <v>34304.0</v>
      </c>
      <c r="Q8673" s="3" t="s">
        <v>132</v>
      </c>
      <c r="S8673" s="3" t="s">
        <v>34</v>
      </c>
    </row>
    <row r="8674">
      <c r="A8674" s="2">
        <v>42318.714895833335</v>
      </c>
      <c r="B8674" s="3">
        <v>24.0</v>
      </c>
      <c r="C8674" s="3" t="s">
        <v>7939</v>
      </c>
      <c r="D8674" s="3">
        <v>37.0</v>
      </c>
      <c r="E8674" s="3" t="s">
        <v>7971</v>
      </c>
      <c r="F8674" s="3">
        <v>8.0</v>
      </c>
      <c r="G8674" s="3">
        <v>3.0</v>
      </c>
      <c r="H8674" s="3" t="s">
        <v>8398</v>
      </c>
      <c r="I8674" s="3" t="s">
        <v>8399</v>
      </c>
      <c r="J8674" s="3" t="s">
        <v>4890</v>
      </c>
      <c r="K8674" s="3" t="s">
        <v>24</v>
      </c>
      <c r="L8674" s="3">
        <v>13.0</v>
      </c>
      <c r="M8674" s="3" t="s">
        <v>25</v>
      </c>
      <c r="N8674" s="3" t="s">
        <v>8430</v>
      </c>
      <c r="O8674" s="3" t="s">
        <v>69</v>
      </c>
      <c r="P8674" s="4">
        <v>19183.0</v>
      </c>
      <c r="Q8674" s="3" t="s">
        <v>105</v>
      </c>
      <c r="S8674" s="3" t="s">
        <v>34</v>
      </c>
    </row>
    <row r="8675">
      <c r="A8675" s="2">
        <v>42318.714895833335</v>
      </c>
      <c r="B8675" s="3">
        <v>24.0</v>
      </c>
      <c r="C8675" s="3" t="s">
        <v>7939</v>
      </c>
      <c r="D8675" s="3">
        <v>37.0</v>
      </c>
      <c r="E8675" s="3" t="s">
        <v>7971</v>
      </c>
      <c r="F8675" s="3">
        <v>8.0</v>
      </c>
      <c r="G8675" s="3">
        <v>3.0</v>
      </c>
      <c r="H8675" s="3" t="s">
        <v>8398</v>
      </c>
      <c r="I8675" s="3" t="s">
        <v>8399</v>
      </c>
      <c r="J8675" s="3" t="s">
        <v>4890</v>
      </c>
      <c r="K8675" s="3" t="s">
        <v>24</v>
      </c>
      <c r="L8675" s="3">
        <v>14.0</v>
      </c>
      <c r="M8675" s="3" t="s">
        <v>30</v>
      </c>
      <c r="N8675" s="3" t="s">
        <v>8431</v>
      </c>
      <c r="O8675" s="3" t="s">
        <v>8432</v>
      </c>
      <c r="P8675" s="4">
        <v>23057.0</v>
      </c>
      <c r="Q8675" s="3" t="s">
        <v>132</v>
      </c>
      <c r="S8675" s="3" t="s">
        <v>34</v>
      </c>
    </row>
    <row r="8676">
      <c r="A8676" s="2">
        <v>42318.714895833335</v>
      </c>
      <c r="B8676" s="3">
        <v>24.0</v>
      </c>
      <c r="C8676" s="3" t="s">
        <v>7939</v>
      </c>
      <c r="D8676" s="3">
        <v>37.0</v>
      </c>
      <c r="E8676" s="3" t="s">
        <v>7971</v>
      </c>
      <c r="F8676" s="3">
        <v>8.0</v>
      </c>
      <c r="G8676" s="3">
        <v>3.0</v>
      </c>
      <c r="H8676" s="3" t="s">
        <v>8398</v>
      </c>
      <c r="I8676" s="3" t="s">
        <v>8399</v>
      </c>
      <c r="J8676" s="3" t="s">
        <v>4890</v>
      </c>
      <c r="K8676" s="3" t="s">
        <v>24</v>
      </c>
      <c r="L8676" s="3">
        <v>15.0</v>
      </c>
      <c r="M8676" s="3" t="s">
        <v>25</v>
      </c>
      <c r="N8676" s="3" t="s">
        <v>8433</v>
      </c>
      <c r="O8676" s="3" t="s">
        <v>6457</v>
      </c>
      <c r="P8676" s="4">
        <v>34542.0</v>
      </c>
      <c r="Q8676" s="3" t="s">
        <v>191</v>
      </c>
      <c r="S8676" s="3" t="s">
        <v>34</v>
      </c>
    </row>
    <row r="8677">
      <c r="A8677" s="2">
        <v>42318.714895833335</v>
      </c>
      <c r="B8677" s="3">
        <v>24.0</v>
      </c>
      <c r="C8677" s="3" t="s">
        <v>7939</v>
      </c>
      <c r="D8677" s="3">
        <v>37.0</v>
      </c>
      <c r="E8677" s="3" t="s">
        <v>7971</v>
      </c>
      <c r="F8677" s="3">
        <v>8.0</v>
      </c>
      <c r="G8677" s="3">
        <v>3.0</v>
      </c>
      <c r="H8677" s="3" t="s">
        <v>8398</v>
      </c>
      <c r="I8677" s="3" t="s">
        <v>8399</v>
      </c>
      <c r="J8677" s="3" t="s">
        <v>4890</v>
      </c>
      <c r="K8677" s="3" t="s">
        <v>24</v>
      </c>
      <c r="L8677" s="3">
        <v>16.0</v>
      </c>
      <c r="M8677" s="3" t="s">
        <v>30</v>
      </c>
      <c r="N8677" s="3" t="s">
        <v>8232</v>
      </c>
      <c r="O8677" s="3" t="s">
        <v>1012</v>
      </c>
      <c r="P8677" s="4">
        <v>18035.0</v>
      </c>
      <c r="Q8677" s="3" t="s">
        <v>33</v>
      </c>
      <c r="S8677" s="3" t="s">
        <v>34</v>
      </c>
    </row>
    <row r="8678">
      <c r="A8678" s="2">
        <v>42318.714895833335</v>
      </c>
      <c r="B8678" s="3">
        <v>24.0</v>
      </c>
      <c r="C8678" s="3" t="s">
        <v>7939</v>
      </c>
      <c r="D8678" s="3">
        <v>37.0</v>
      </c>
      <c r="E8678" s="3" t="s">
        <v>7971</v>
      </c>
      <c r="F8678" s="3">
        <v>8.0</v>
      </c>
      <c r="G8678" s="3">
        <v>3.0</v>
      </c>
      <c r="H8678" s="3" t="s">
        <v>8398</v>
      </c>
      <c r="I8678" s="3" t="s">
        <v>8399</v>
      </c>
      <c r="J8678" s="3" t="s">
        <v>4890</v>
      </c>
      <c r="K8678" s="3" t="s">
        <v>24</v>
      </c>
      <c r="L8678" s="3">
        <v>17.0</v>
      </c>
      <c r="M8678" s="3" t="s">
        <v>25</v>
      </c>
      <c r="N8678" s="3" t="s">
        <v>8005</v>
      </c>
      <c r="O8678" s="3" t="s">
        <v>95</v>
      </c>
      <c r="P8678" s="4">
        <v>20648.0</v>
      </c>
      <c r="Q8678" s="3" t="s">
        <v>60</v>
      </c>
      <c r="S8678" s="3" t="s">
        <v>34</v>
      </c>
    </row>
    <row r="8679">
      <c r="A8679" s="2">
        <v>42318.714895833335</v>
      </c>
      <c r="B8679" s="3">
        <v>24.0</v>
      </c>
      <c r="C8679" s="3" t="s">
        <v>7939</v>
      </c>
      <c r="D8679" s="3">
        <v>37.0</v>
      </c>
      <c r="E8679" s="3" t="s">
        <v>7971</v>
      </c>
      <c r="F8679" s="3">
        <v>8.0</v>
      </c>
      <c r="G8679" s="3">
        <v>3.0</v>
      </c>
      <c r="H8679" s="3" t="s">
        <v>8398</v>
      </c>
      <c r="I8679" s="3" t="s">
        <v>8399</v>
      </c>
      <c r="J8679" s="3" t="s">
        <v>4890</v>
      </c>
      <c r="K8679" s="3" t="s">
        <v>24</v>
      </c>
      <c r="L8679" s="3">
        <v>18.0</v>
      </c>
      <c r="M8679" s="3" t="s">
        <v>30</v>
      </c>
      <c r="N8679" s="3" t="s">
        <v>1459</v>
      </c>
      <c r="O8679" s="3" t="s">
        <v>960</v>
      </c>
      <c r="P8679" s="4">
        <v>24001.0</v>
      </c>
      <c r="Q8679" s="3" t="s">
        <v>115</v>
      </c>
      <c r="S8679" s="3" t="s">
        <v>34</v>
      </c>
    </row>
    <row r="8680">
      <c r="A8680" s="2">
        <v>42318.714895833335</v>
      </c>
      <c r="B8680" s="3">
        <v>24.0</v>
      </c>
      <c r="C8680" s="3" t="s">
        <v>7939</v>
      </c>
      <c r="D8680" s="3">
        <v>37.0</v>
      </c>
      <c r="E8680" s="3" t="s">
        <v>7971</v>
      </c>
      <c r="F8680" s="3">
        <v>8.0</v>
      </c>
      <c r="G8680" s="3">
        <v>3.0</v>
      </c>
      <c r="H8680" s="3" t="s">
        <v>8398</v>
      </c>
      <c r="I8680" s="3" t="s">
        <v>8399</v>
      </c>
      <c r="J8680" s="3" t="s">
        <v>4890</v>
      </c>
      <c r="K8680" s="3" t="s">
        <v>24</v>
      </c>
      <c r="L8680" s="3">
        <v>19.0</v>
      </c>
      <c r="M8680" s="3" t="s">
        <v>25</v>
      </c>
      <c r="N8680" s="3" t="s">
        <v>124</v>
      </c>
      <c r="O8680" s="3" t="s">
        <v>2415</v>
      </c>
      <c r="P8680" s="4">
        <v>24520.0</v>
      </c>
      <c r="Q8680" s="3" t="s">
        <v>37</v>
      </c>
      <c r="S8680" s="3" t="s">
        <v>34</v>
      </c>
    </row>
    <row r="8681">
      <c r="A8681" s="2">
        <v>42318.714895833335</v>
      </c>
      <c r="B8681" s="3">
        <v>24.0</v>
      </c>
      <c r="C8681" s="3" t="s">
        <v>7939</v>
      </c>
      <c r="D8681" s="3">
        <v>37.0</v>
      </c>
      <c r="E8681" s="3" t="s">
        <v>7971</v>
      </c>
      <c r="F8681" s="3">
        <v>8.0</v>
      </c>
      <c r="G8681" s="3">
        <v>3.0</v>
      </c>
      <c r="H8681" s="3" t="s">
        <v>8398</v>
      </c>
      <c r="I8681" s="3" t="s">
        <v>8399</v>
      </c>
      <c r="J8681" s="3" t="s">
        <v>4890</v>
      </c>
      <c r="K8681" s="3" t="s">
        <v>24</v>
      </c>
      <c r="L8681" s="3">
        <v>20.0</v>
      </c>
      <c r="M8681" s="3" t="s">
        <v>30</v>
      </c>
      <c r="N8681" s="3" t="s">
        <v>8434</v>
      </c>
      <c r="O8681" s="3" t="s">
        <v>1197</v>
      </c>
      <c r="P8681" s="4">
        <v>17128.0</v>
      </c>
      <c r="Q8681" s="3" t="s">
        <v>86</v>
      </c>
      <c r="R8681" s="3" t="s">
        <v>1134</v>
      </c>
      <c r="S8681" s="3" t="s">
        <v>34</v>
      </c>
    </row>
    <row r="8682">
      <c r="A8682" s="2">
        <v>42318.714895833335</v>
      </c>
      <c r="B8682" s="3">
        <v>24.0</v>
      </c>
      <c r="C8682" s="3" t="s">
        <v>7939</v>
      </c>
      <c r="D8682" s="3">
        <v>41.0</v>
      </c>
      <c r="E8682" s="3" t="s">
        <v>7986</v>
      </c>
      <c r="F8682" s="3">
        <v>8.0</v>
      </c>
      <c r="G8682" s="3">
        <v>3.0</v>
      </c>
      <c r="H8682" s="3" t="s">
        <v>8398</v>
      </c>
      <c r="I8682" s="3" t="s">
        <v>8399</v>
      </c>
      <c r="J8682" s="3" t="s">
        <v>4890</v>
      </c>
      <c r="K8682" s="3" t="s">
        <v>24</v>
      </c>
      <c r="L8682" s="3">
        <v>1.0</v>
      </c>
      <c r="M8682" s="3" t="s">
        <v>30</v>
      </c>
      <c r="N8682" s="3" t="s">
        <v>2504</v>
      </c>
      <c r="O8682" s="3" t="s">
        <v>93</v>
      </c>
      <c r="P8682" s="4">
        <v>17445.0</v>
      </c>
      <c r="Q8682" s="3" t="s">
        <v>86</v>
      </c>
      <c r="S8682" s="3" t="s">
        <v>29</v>
      </c>
    </row>
    <row r="8683">
      <c r="A8683" s="2">
        <v>42318.714895833335</v>
      </c>
      <c r="B8683" s="3">
        <v>24.0</v>
      </c>
      <c r="C8683" s="3" t="s">
        <v>7939</v>
      </c>
      <c r="D8683" s="3">
        <v>41.0</v>
      </c>
      <c r="E8683" s="3" t="s">
        <v>7986</v>
      </c>
      <c r="F8683" s="3">
        <v>8.0</v>
      </c>
      <c r="G8683" s="3">
        <v>3.0</v>
      </c>
      <c r="H8683" s="3" t="s">
        <v>8398</v>
      </c>
      <c r="I8683" s="3" t="s">
        <v>8399</v>
      </c>
      <c r="J8683" s="3" t="s">
        <v>4890</v>
      </c>
      <c r="K8683" s="3" t="s">
        <v>24</v>
      </c>
      <c r="L8683" s="3">
        <v>2.0</v>
      </c>
      <c r="M8683" s="3" t="s">
        <v>25</v>
      </c>
      <c r="N8683" s="3" t="s">
        <v>8435</v>
      </c>
      <c r="O8683" s="3" t="s">
        <v>69</v>
      </c>
      <c r="P8683" s="4">
        <v>20848.0</v>
      </c>
      <c r="Q8683" s="3" t="s">
        <v>79</v>
      </c>
      <c r="S8683" s="3" t="s">
        <v>34</v>
      </c>
    </row>
    <row r="8684">
      <c r="A8684" s="2">
        <v>42318.714895833335</v>
      </c>
      <c r="B8684" s="3">
        <v>24.0</v>
      </c>
      <c r="C8684" s="3" t="s">
        <v>7939</v>
      </c>
      <c r="D8684" s="3">
        <v>41.0</v>
      </c>
      <c r="E8684" s="3" t="s">
        <v>7986</v>
      </c>
      <c r="F8684" s="3">
        <v>8.0</v>
      </c>
      <c r="G8684" s="3">
        <v>3.0</v>
      </c>
      <c r="H8684" s="3" t="s">
        <v>8398</v>
      </c>
      <c r="I8684" s="3" t="s">
        <v>8399</v>
      </c>
      <c r="J8684" s="3" t="s">
        <v>4890</v>
      </c>
      <c r="K8684" s="3" t="s">
        <v>24</v>
      </c>
      <c r="L8684" s="3">
        <v>3.0</v>
      </c>
      <c r="M8684" s="3" t="s">
        <v>30</v>
      </c>
      <c r="N8684" s="3" t="s">
        <v>2066</v>
      </c>
      <c r="O8684" s="3" t="s">
        <v>355</v>
      </c>
      <c r="P8684" s="4">
        <v>25016.0</v>
      </c>
      <c r="Q8684" s="3" t="s">
        <v>132</v>
      </c>
      <c r="S8684" s="3" t="s">
        <v>34</v>
      </c>
    </row>
    <row r="8685">
      <c r="A8685" s="2">
        <v>42318.714895833335</v>
      </c>
      <c r="B8685" s="3">
        <v>24.0</v>
      </c>
      <c r="C8685" s="3" t="s">
        <v>7939</v>
      </c>
      <c r="D8685" s="3">
        <v>41.0</v>
      </c>
      <c r="E8685" s="3" t="s">
        <v>7986</v>
      </c>
      <c r="F8685" s="3">
        <v>8.0</v>
      </c>
      <c r="G8685" s="3">
        <v>3.0</v>
      </c>
      <c r="H8685" s="3" t="s">
        <v>8398</v>
      </c>
      <c r="I8685" s="3" t="s">
        <v>8399</v>
      </c>
      <c r="J8685" s="3" t="s">
        <v>4890</v>
      </c>
      <c r="K8685" s="3" t="s">
        <v>24</v>
      </c>
      <c r="L8685" s="3">
        <v>4.0</v>
      </c>
      <c r="M8685" s="3" t="s">
        <v>25</v>
      </c>
      <c r="N8685" s="3" t="s">
        <v>2427</v>
      </c>
      <c r="O8685" s="3" t="s">
        <v>204</v>
      </c>
      <c r="P8685" s="4">
        <v>18911.0</v>
      </c>
      <c r="Q8685" s="3" t="s">
        <v>86</v>
      </c>
      <c r="S8685" s="3" t="s">
        <v>34</v>
      </c>
    </row>
    <row r="8686">
      <c r="A8686" s="2">
        <v>42318.714895833335</v>
      </c>
      <c r="B8686" s="3">
        <v>24.0</v>
      </c>
      <c r="C8686" s="3" t="s">
        <v>7939</v>
      </c>
      <c r="D8686" s="3">
        <v>41.0</v>
      </c>
      <c r="E8686" s="3" t="s">
        <v>7986</v>
      </c>
      <c r="F8686" s="3">
        <v>8.0</v>
      </c>
      <c r="G8686" s="3">
        <v>3.0</v>
      </c>
      <c r="H8686" s="3" t="s">
        <v>8398</v>
      </c>
      <c r="I8686" s="3" t="s">
        <v>8399</v>
      </c>
      <c r="J8686" s="3" t="s">
        <v>4890</v>
      </c>
      <c r="K8686" s="3" t="s">
        <v>24</v>
      </c>
      <c r="L8686" s="3">
        <v>5.0</v>
      </c>
      <c r="M8686" s="3" t="s">
        <v>30</v>
      </c>
      <c r="N8686" s="3" t="s">
        <v>8436</v>
      </c>
      <c r="O8686" s="3" t="s">
        <v>8437</v>
      </c>
      <c r="P8686" s="4">
        <v>22523.0</v>
      </c>
      <c r="Q8686" s="3" t="s">
        <v>352</v>
      </c>
      <c r="S8686" s="3" t="s">
        <v>34</v>
      </c>
    </row>
    <row r="8687">
      <c r="A8687" s="2">
        <v>42318.714895833335</v>
      </c>
      <c r="B8687" s="3">
        <v>24.0</v>
      </c>
      <c r="C8687" s="3" t="s">
        <v>7939</v>
      </c>
      <c r="D8687" s="3">
        <v>41.0</v>
      </c>
      <c r="E8687" s="3" t="s">
        <v>7986</v>
      </c>
      <c r="F8687" s="3">
        <v>8.0</v>
      </c>
      <c r="G8687" s="3">
        <v>3.0</v>
      </c>
      <c r="H8687" s="3" t="s">
        <v>8398</v>
      </c>
      <c r="I8687" s="3" t="s">
        <v>8399</v>
      </c>
      <c r="J8687" s="3" t="s">
        <v>4890</v>
      </c>
      <c r="K8687" s="3" t="s">
        <v>24</v>
      </c>
      <c r="L8687" s="3">
        <v>6.0</v>
      </c>
      <c r="M8687" s="3" t="s">
        <v>25</v>
      </c>
      <c r="N8687" s="3" t="s">
        <v>8438</v>
      </c>
      <c r="O8687" s="3" t="s">
        <v>8439</v>
      </c>
      <c r="P8687" s="4">
        <v>19569.0</v>
      </c>
      <c r="Q8687" s="3" t="s">
        <v>86</v>
      </c>
      <c r="S8687" s="3" t="s">
        <v>34</v>
      </c>
    </row>
    <row r="8688">
      <c r="A8688" s="2">
        <v>42318.714895833335</v>
      </c>
      <c r="B8688" s="3">
        <v>24.0</v>
      </c>
      <c r="C8688" s="3" t="s">
        <v>7939</v>
      </c>
      <c r="D8688" s="3">
        <v>41.0</v>
      </c>
      <c r="E8688" s="3" t="s">
        <v>7986</v>
      </c>
      <c r="F8688" s="3">
        <v>8.0</v>
      </c>
      <c r="G8688" s="3">
        <v>3.0</v>
      </c>
      <c r="H8688" s="3" t="s">
        <v>8398</v>
      </c>
      <c r="I8688" s="3" t="s">
        <v>8399</v>
      </c>
      <c r="J8688" s="3" t="s">
        <v>4890</v>
      </c>
      <c r="K8688" s="3" t="s">
        <v>24</v>
      </c>
      <c r="L8688" s="3">
        <v>7.0</v>
      </c>
      <c r="M8688" s="3" t="s">
        <v>30</v>
      </c>
      <c r="N8688" s="3" t="s">
        <v>2263</v>
      </c>
      <c r="O8688" s="3" t="s">
        <v>1890</v>
      </c>
      <c r="P8688" s="4">
        <v>29022.0</v>
      </c>
      <c r="Q8688" s="3" t="s">
        <v>132</v>
      </c>
      <c r="S8688" s="3" t="s">
        <v>34</v>
      </c>
    </row>
    <row r="8689">
      <c r="A8689" s="2">
        <v>42318.714895833335</v>
      </c>
      <c r="B8689" s="3">
        <v>24.0</v>
      </c>
      <c r="C8689" s="3" t="s">
        <v>7939</v>
      </c>
      <c r="D8689" s="3">
        <v>41.0</v>
      </c>
      <c r="E8689" s="3" t="s">
        <v>7986</v>
      </c>
      <c r="F8689" s="3">
        <v>8.0</v>
      </c>
      <c r="G8689" s="3">
        <v>3.0</v>
      </c>
      <c r="H8689" s="3" t="s">
        <v>8398</v>
      </c>
      <c r="I8689" s="3" t="s">
        <v>8399</v>
      </c>
      <c r="J8689" s="3" t="s">
        <v>4890</v>
      </c>
      <c r="K8689" s="3" t="s">
        <v>24</v>
      </c>
      <c r="L8689" s="3">
        <v>8.0</v>
      </c>
      <c r="M8689" s="3" t="s">
        <v>25</v>
      </c>
      <c r="N8689" s="3" t="s">
        <v>8440</v>
      </c>
      <c r="O8689" s="3" t="s">
        <v>1456</v>
      </c>
      <c r="P8689" s="4">
        <v>19101.0</v>
      </c>
      <c r="Q8689" s="3" t="s">
        <v>49</v>
      </c>
      <c r="S8689" s="3" t="s">
        <v>34</v>
      </c>
    </row>
    <row r="8690">
      <c r="A8690" s="2">
        <v>42318.714895833335</v>
      </c>
      <c r="B8690" s="3">
        <v>24.0</v>
      </c>
      <c r="C8690" s="3" t="s">
        <v>7939</v>
      </c>
      <c r="D8690" s="3">
        <v>41.0</v>
      </c>
      <c r="E8690" s="3" t="s">
        <v>7986</v>
      </c>
      <c r="F8690" s="3">
        <v>8.0</v>
      </c>
      <c r="G8690" s="3">
        <v>3.0</v>
      </c>
      <c r="H8690" s="3" t="s">
        <v>8398</v>
      </c>
      <c r="I8690" s="3" t="s">
        <v>8399</v>
      </c>
      <c r="J8690" s="3" t="s">
        <v>4890</v>
      </c>
      <c r="K8690" s="3" t="s">
        <v>24</v>
      </c>
      <c r="L8690" s="3">
        <v>9.0</v>
      </c>
      <c r="M8690" s="3" t="s">
        <v>30</v>
      </c>
      <c r="N8690" s="3" t="s">
        <v>6500</v>
      </c>
      <c r="O8690" s="3" t="s">
        <v>389</v>
      </c>
      <c r="P8690" s="4">
        <v>28031.0</v>
      </c>
      <c r="Q8690" s="3" t="s">
        <v>247</v>
      </c>
      <c r="S8690" s="3" t="s">
        <v>34</v>
      </c>
    </row>
    <row r="8691">
      <c r="A8691" s="2">
        <v>42318.714895833335</v>
      </c>
      <c r="B8691" s="3">
        <v>24.0</v>
      </c>
      <c r="C8691" s="3" t="s">
        <v>7939</v>
      </c>
      <c r="D8691" s="3">
        <v>41.0</v>
      </c>
      <c r="E8691" s="3" t="s">
        <v>7986</v>
      </c>
      <c r="F8691" s="3">
        <v>8.0</v>
      </c>
      <c r="G8691" s="3">
        <v>3.0</v>
      </c>
      <c r="H8691" s="3" t="s">
        <v>8398</v>
      </c>
      <c r="I8691" s="3" t="s">
        <v>8399</v>
      </c>
      <c r="J8691" s="3" t="s">
        <v>4890</v>
      </c>
      <c r="K8691" s="3" t="s">
        <v>24</v>
      </c>
      <c r="L8691" s="3">
        <v>10.0</v>
      </c>
      <c r="M8691" s="3" t="s">
        <v>25</v>
      </c>
      <c r="N8691" s="3" t="s">
        <v>2840</v>
      </c>
      <c r="O8691" s="3" t="s">
        <v>251</v>
      </c>
      <c r="P8691" s="4">
        <v>30797.0</v>
      </c>
      <c r="Q8691" s="3" t="s">
        <v>345</v>
      </c>
      <c r="S8691" s="3" t="s">
        <v>34</v>
      </c>
    </row>
    <row r="8692">
      <c r="A8692" s="2">
        <v>42318.714895833335</v>
      </c>
      <c r="B8692" s="3">
        <v>24.0</v>
      </c>
      <c r="C8692" s="3" t="s">
        <v>7939</v>
      </c>
      <c r="D8692" s="3">
        <v>41.0</v>
      </c>
      <c r="E8692" s="3" t="s">
        <v>7986</v>
      </c>
      <c r="F8692" s="3">
        <v>8.0</v>
      </c>
      <c r="G8692" s="3">
        <v>3.0</v>
      </c>
      <c r="H8692" s="3" t="s">
        <v>8398</v>
      </c>
      <c r="I8692" s="3" t="s">
        <v>8399</v>
      </c>
      <c r="J8692" s="3" t="s">
        <v>4890</v>
      </c>
      <c r="K8692" s="3" t="s">
        <v>24</v>
      </c>
      <c r="L8692" s="3">
        <v>11.0</v>
      </c>
      <c r="M8692" s="3" t="s">
        <v>30</v>
      </c>
      <c r="N8692" s="3" t="s">
        <v>8441</v>
      </c>
      <c r="O8692" s="3" t="s">
        <v>2363</v>
      </c>
      <c r="P8692" s="4">
        <v>29082.0</v>
      </c>
      <c r="Q8692" s="3" t="s">
        <v>37</v>
      </c>
      <c r="S8692" s="3" t="s">
        <v>34</v>
      </c>
    </row>
    <row r="8693">
      <c r="A8693" s="2">
        <v>42318.714895833335</v>
      </c>
      <c r="B8693" s="3">
        <v>24.0</v>
      </c>
      <c r="C8693" s="3" t="s">
        <v>7939</v>
      </c>
      <c r="D8693" s="3">
        <v>41.0</v>
      </c>
      <c r="E8693" s="3" t="s">
        <v>7986</v>
      </c>
      <c r="F8693" s="3">
        <v>8.0</v>
      </c>
      <c r="G8693" s="3">
        <v>3.0</v>
      </c>
      <c r="H8693" s="3" t="s">
        <v>8398</v>
      </c>
      <c r="I8693" s="3" t="s">
        <v>8399</v>
      </c>
      <c r="J8693" s="3" t="s">
        <v>4890</v>
      </c>
      <c r="K8693" s="3" t="s">
        <v>24</v>
      </c>
      <c r="L8693" s="3">
        <v>12.0</v>
      </c>
      <c r="M8693" s="3" t="s">
        <v>25</v>
      </c>
      <c r="N8693" s="3" t="s">
        <v>8442</v>
      </c>
      <c r="O8693" s="3" t="s">
        <v>305</v>
      </c>
      <c r="P8693" s="4">
        <v>25161.0</v>
      </c>
      <c r="Q8693" s="3" t="s">
        <v>132</v>
      </c>
      <c r="S8693" s="3" t="s">
        <v>34</v>
      </c>
    </row>
    <row r="8694">
      <c r="A8694" s="2">
        <v>42318.714895833335</v>
      </c>
      <c r="B8694" s="3">
        <v>24.0</v>
      </c>
      <c r="C8694" s="3" t="s">
        <v>7939</v>
      </c>
      <c r="D8694" s="3">
        <v>45.0</v>
      </c>
      <c r="E8694" s="3" t="s">
        <v>7993</v>
      </c>
      <c r="F8694" s="3">
        <v>8.0</v>
      </c>
      <c r="G8694" s="3">
        <v>3.0</v>
      </c>
      <c r="H8694" s="3" t="s">
        <v>8398</v>
      </c>
      <c r="I8694" s="3" t="s">
        <v>8399</v>
      </c>
      <c r="J8694" s="3" t="s">
        <v>4890</v>
      </c>
      <c r="K8694" s="3" t="s">
        <v>24</v>
      </c>
      <c r="L8694" s="3">
        <v>1.0</v>
      </c>
      <c r="M8694" s="3" t="s">
        <v>25</v>
      </c>
      <c r="N8694" s="3" t="s">
        <v>8443</v>
      </c>
      <c r="O8694" s="3" t="s">
        <v>427</v>
      </c>
      <c r="P8694" s="4">
        <v>19508.0</v>
      </c>
      <c r="Q8694" s="3" t="s">
        <v>52</v>
      </c>
      <c r="S8694" s="3" t="s">
        <v>29</v>
      </c>
    </row>
    <row r="8695">
      <c r="A8695" s="2">
        <v>42318.714895833335</v>
      </c>
      <c r="B8695" s="3">
        <v>24.0</v>
      </c>
      <c r="C8695" s="3" t="s">
        <v>7939</v>
      </c>
      <c r="D8695" s="3">
        <v>45.0</v>
      </c>
      <c r="E8695" s="3" t="s">
        <v>7993</v>
      </c>
      <c r="F8695" s="3">
        <v>8.0</v>
      </c>
      <c r="G8695" s="3">
        <v>3.0</v>
      </c>
      <c r="H8695" s="3" t="s">
        <v>8398</v>
      </c>
      <c r="I8695" s="3" t="s">
        <v>8399</v>
      </c>
      <c r="J8695" s="3" t="s">
        <v>4890</v>
      </c>
      <c r="K8695" s="3" t="s">
        <v>24</v>
      </c>
      <c r="L8695" s="3">
        <v>2.0</v>
      </c>
      <c r="M8695" s="3" t="s">
        <v>30</v>
      </c>
      <c r="N8695" s="3" t="s">
        <v>3941</v>
      </c>
      <c r="O8695" s="3" t="s">
        <v>67</v>
      </c>
      <c r="P8695" s="4">
        <v>23482.0</v>
      </c>
      <c r="Q8695" s="3" t="s">
        <v>228</v>
      </c>
      <c r="S8695" s="3" t="s">
        <v>34</v>
      </c>
    </row>
    <row r="8696">
      <c r="A8696" s="2">
        <v>42318.714895833335</v>
      </c>
      <c r="B8696" s="3">
        <v>24.0</v>
      </c>
      <c r="C8696" s="3" t="s">
        <v>7939</v>
      </c>
      <c r="D8696" s="3">
        <v>45.0</v>
      </c>
      <c r="E8696" s="3" t="s">
        <v>7993</v>
      </c>
      <c r="F8696" s="3">
        <v>8.0</v>
      </c>
      <c r="G8696" s="3">
        <v>3.0</v>
      </c>
      <c r="H8696" s="3" t="s">
        <v>8398</v>
      </c>
      <c r="I8696" s="3" t="s">
        <v>8399</v>
      </c>
      <c r="J8696" s="3" t="s">
        <v>4890</v>
      </c>
      <c r="K8696" s="3" t="s">
        <v>24</v>
      </c>
      <c r="L8696" s="3">
        <v>3.0</v>
      </c>
      <c r="M8696" s="3" t="s">
        <v>25</v>
      </c>
      <c r="N8696" s="3" t="s">
        <v>8444</v>
      </c>
      <c r="O8696" s="3" t="s">
        <v>8445</v>
      </c>
      <c r="P8696" s="4">
        <v>30665.0</v>
      </c>
      <c r="Q8696" s="3" t="s">
        <v>37</v>
      </c>
      <c r="S8696" s="3" t="s">
        <v>34</v>
      </c>
    </row>
    <row r="8697">
      <c r="A8697" s="2">
        <v>42318.714895833335</v>
      </c>
      <c r="B8697" s="3">
        <v>24.0</v>
      </c>
      <c r="C8697" s="3" t="s">
        <v>7939</v>
      </c>
      <c r="D8697" s="3">
        <v>45.0</v>
      </c>
      <c r="E8697" s="3" t="s">
        <v>7993</v>
      </c>
      <c r="F8697" s="3">
        <v>8.0</v>
      </c>
      <c r="G8697" s="3">
        <v>3.0</v>
      </c>
      <c r="H8697" s="3" t="s">
        <v>8398</v>
      </c>
      <c r="I8697" s="3" t="s">
        <v>8399</v>
      </c>
      <c r="J8697" s="3" t="s">
        <v>4890</v>
      </c>
      <c r="K8697" s="3" t="s">
        <v>24</v>
      </c>
      <c r="L8697" s="3">
        <v>4.0</v>
      </c>
      <c r="M8697" s="3" t="s">
        <v>30</v>
      </c>
      <c r="N8697" s="3" t="s">
        <v>8446</v>
      </c>
      <c r="O8697" s="3" t="s">
        <v>683</v>
      </c>
      <c r="P8697" s="4">
        <v>19147.0</v>
      </c>
      <c r="Q8697" s="3" t="s">
        <v>49</v>
      </c>
      <c r="S8697" s="3" t="s">
        <v>34</v>
      </c>
    </row>
    <row r="8698">
      <c r="A8698" s="2">
        <v>42318.714895833335</v>
      </c>
      <c r="B8698" s="3">
        <v>24.0</v>
      </c>
      <c r="C8698" s="3" t="s">
        <v>7939</v>
      </c>
      <c r="D8698" s="3">
        <v>45.0</v>
      </c>
      <c r="E8698" s="3" t="s">
        <v>7993</v>
      </c>
      <c r="F8698" s="3">
        <v>8.0</v>
      </c>
      <c r="G8698" s="3">
        <v>3.0</v>
      </c>
      <c r="H8698" s="3" t="s">
        <v>8398</v>
      </c>
      <c r="I8698" s="3" t="s">
        <v>8399</v>
      </c>
      <c r="J8698" s="3" t="s">
        <v>4890</v>
      </c>
      <c r="K8698" s="3" t="s">
        <v>24</v>
      </c>
      <c r="L8698" s="3">
        <v>5.0</v>
      </c>
      <c r="M8698" s="3" t="s">
        <v>25</v>
      </c>
      <c r="N8698" s="3" t="s">
        <v>8447</v>
      </c>
      <c r="O8698" s="3" t="s">
        <v>492</v>
      </c>
      <c r="P8698" s="4">
        <v>19407.0</v>
      </c>
      <c r="Q8698" s="3" t="s">
        <v>49</v>
      </c>
      <c r="S8698" s="3" t="s">
        <v>34</v>
      </c>
    </row>
    <row r="8699">
      <c r="A8699" s="2">
        <v>42318.714895833335</v>
      </c>
      <c r="B8699" s="3">
        <v>24.0</v>
      </c>
      <c r="C8699" s="3" t="s">
        <v>7939</v>
      </c>
      <c r="D8699" s="3">
        <v>45.0</v>
      </c>
      <c r="E8699" s="3" t="s">
        <v>7993</v>
      </c>
      <c r="F8699" s="3">
        <v>8.0</v>
      </c>
      <c r="G8699" s="3">
        <v>3.0</v>
      </c>
      <c r="H8699" s="3" t="s">
        <v>8398</v>
      </c>
      <c r="I8699" s="3" t="s">
        <v>8399</v>
      </c>
      <c r="J8699" s="3" t="s">
        <v>4890</v>
      </c>
      <c r="K8699" s="3" t="s">
        <v>24</v>
      </c>
      <c r="L8699" s="3">
        <v>6.0</v>
      </c>
      <c r="M8699" s="3" t="s">
        <v>30</v>
      </c>
      <c r="N8699" s="3" t="s">
        <v>8448</v>
      </c>
      <c r="O8699" s="3" t="s">
        <v>102</v>
      </c>
      <c r="P8699" s="4">
        <v>20618.0</v>
      </c>
      <c r="Q8699" s="3" t="s">
        <v>105</v>
      </c>
      <c r="S8699" s="3" t="s">
        <v>34</v>
      </c>
    </row>
    <row r="8700">
      <c r="A8700" s="2">
        <v>42318.714895833335</v>
      </c>
      <c r="B8700" s="3">
        <v>24.0</v>
      </c>
      <c r="C8700" s="3" t="s">
        <v>7939</v>
      </c>
      <c r="D8700" s="3">
        <v>45.0</v>
      </c>
      <c r="E8700" s="3" t="s">
        <v>7993</v>
      </c>
      <c r="F8700" s="3">
        <v>8.0</v>
      </c>
      <c r="G8700" s="3">
        <v>3.0</v>
      </c>
      <c r="H8700" s="3" t="s">
        <v>8398</v>
      </c>
      <c r="I8700" s="3" t="s">
        <v>8399</v>
      </c>
      <c r="J8700" s="3" t="s">
        <v>4890</v>
      </c>
      <c r="K8700" s="3" t="s">
        <v>24</v>
      </c>
      <c r="L8700" s="3">
        <v>7.0</v>
      </c>
      <c r="M8700" s="3" t="s">
        <v>25</v>
      </c>
      <c r="N8700" s="3" t="s">
        <v>8449</v>
      </c>
      <c r="O8700" s="3" t="s">
        <v>421</v>
      </c>
      <c r="P8700" s="4">
        <v>27268.0</v>
      </c>
      <c r="Q8700" s="3" t="s">
        <v>115</v>
      </c>
      <c r="S8700" s="3" t="s">
        <v>34</v>
      </c>
    </row>
    <row r="8701">
      <c r="A8701" s="2">
        <v>42318.714895833335</v>
      </c>
      <c r="B8701" s="3">
        <v>24.0</v>
      </c>
      <c r="C8701" s="3" t="s">
        <v>7939</v>
      </c>
      <c r="D8701" s="3">
        <v>45.0</v>
      </c>
      <c r="E8701" s="3" t="s">
        <v>7993</v>
      </c>
      <c r="F8701" s="3">
        <v>8.0</v>
      </c>
      <c r="G8701" s="3">
        <v>3.0</v>
      </c>
      <c r="H8701" s="3" t="s">
        <v>8398</v>
      </c>
      <c r="I8701" s="3" t="s">
        <v>8399</v>
      </c>
      <c r="J8701" s="3" t="s">
        <v>4890</v>
      </c>
      <c r="K8701" s="3" t="s">
        <v>24</v>
      </c>
      <c r="L8701" s="3">
        <v>8.0</v>
      </c>
      <c r="M8701" s="3" t="s">
        <v>30</v>
      </c>
      <c r="N8701" s="3" t="s">
        <v>8438</v>
      </c>
      <c r="O8701" s="3" t="s">
        <v>8450</v>
      </c>
      <c r="P8701" s="4">
        <v>30148.0</v>
      </c>
      <c r="Q8701" s="3" t="s">
        <v>52</v>
      </c>
      <c r="S8701" s="3" t="s">
        <v>34</v>
      </c>
    </row>
    <row r="8702">
      <c r="A8702" s="2">
        <v>42318.714895833335</v>
      </c>
      <c r="B8702" s="3">
        <v>24.0</v>
      </c>
      <c r="C8702" s="3" t="s">
        <v>7939</v>
      </c>
      <c r="D8702" s="3">
        <v>45.0</v>
      </c>
      <c r="E8702" s="3" t="s">
        <v>7993</v>
      </c>
      <c r="F8702" s="3">
        <v>8.0</v>
      </c>
      <c r="G8702" s="3">
        <v>3.0</v>
      </c>
      <c r="H8702" s="3" t="s">
        <v>8398</v>
      </c>
      <c r="I8702" s="3" t="s">
        <v>8399</v>
      </c>
      <c r="J8702" s="3" t="s">
        <v>4890</v>
      </c>
      <c r="K8702" s="3" t="s">
        <v>24</v>
      </c>
      <c r="L8702" s="3">
        <v>9.0</v>
      </c>
      <c r="M8702" s="3" t="s">
        <v>25</v>
      </c>
      <c r="N8702" s="3" t="s">
        <v>3951</v>
      </c>
      <c r="O8702" s="3" t="s">
        <v>421</v>
      </c>
      <c r="P8702" s="4">
        <v>26430.0</v>
      </c>
      <c r="Q8702" s="3" t="s">
        <v>352</v>
      </c>
      <c r="S8702" s="3" t="s">
        <v>34</v>
      </c>
    </row>
    <row r="8703">
      <c r="A8703" s="2">
        <v>42318.714895833335</v>
      </c>
      <c r="B8703" s="3">
        <v>24.0</v>
      </c>
      <c r="C8703" s="3" t="s">
        <v>7939</v>
      </c>
      <c r="D8703" s="3">
        <v>45.0</v>
      </c>
      <c r="E8703" s="3" t="s">
        <v>7993</v>
      </c>
      <c r="F8703" s="3">
        <v>8.0</v>
      </c>
      <c r="G8703" s="3">
        <v>3.0</v>
      </c>
      <c r="H8703" s="3" t="s">
        <v>8398</v>
      </c>
      <c r="I8703" s="3" t="s">
        <v>8399</v>
      </c>
      <c r="J8703" s="3" t="s">
        <v>4890</v>
      </c>
      <c r="K8703" s="3" t="s">
        <v>24</v>
      </c>
      <c r="L8703" s="3">
        <v>10.0</v>
      </c>
      <c r="M8703" s="3" t="s">
        <v>30</v>
      </c>
      <c r="N8703" s="3" t="s">
        <v>8451</v>
      </c>
      <c r="O8703" s="3" t="s">
        <v>8452</v>
      </c>
      <c r="P8703" s="4">
        <v>23373.0</v>
      </c>
      <c r="Q8703" s="3" t="s">
        <v>132</v>
      </c>
      <c r="S8703" s="3" t="s">
        <v>34</v>
      </c>
    </row>
    <row r="8704">
      <c r="A8704" s="2">
        <v>42318.714895833335</v>
      </c>
      <c r="B8704" s="3">
        <v>24.0</v>
      </c>
      <c r="C8704" s="3" t="s">
        <v>7939</v>
      </c>
      <c r="D8704" s="3">
        <v>45.0</v>
      </c>
      <c r="E8704" s="3" t="s">
        <v>7993</v>
      </c>
      <c r="F8704" s="3">
        <v>8.0</v>
      </c>
      <c r="G8704" s="3">
        <v>3.0</v>
      </c>
      <c r="H8704" s="3" t="s">
        <v>8398</v>
      </c>
      <c r="I8704" s="3" t="s">
        <v>8399</v>
      </c>
      <c r="J8704" s="3" t="s">
        <v>4890</v>
      </c>
      <c r="K8704" s="3" t="s">
        <v>24</v>
      </c>
      <c r="L8704" s="3">
        <v>11.0</v>
      </c>
      <c r="M8704" s="3" t="s">
        <v>25</v>
      </c>
      <c r="N8704" s="3" t="s">
        <v>8453</v>
      </c>
      <c r="O8704" s="3" t="s">
        <v>664</v>
      </c>
      <c r="P8704" s="4">
        <v>25169.0</v>
      </c>
      <c r="Q8704" s="3" t="s">
        <v>132</v>
      </c>
      <c r="S8704" s="3" t="s">
        <v>34</v>
      </c>
    </row>
    <row r="8705">
      <c r="A8705" s="2">
        <v>42318.714895833335</v>
      </c>
      <c r="B8705" s="3">
        <v>24.0</v>
      </c>
      <c r="C8705" s="3" t="s">
        <v>7939</v>
      </c>
      <c r="D8705" s="3">
        <v>45.0</v>
      </c>
      <c r="E8705" s="3" t="s">
        <v>7993</v>
      </c>
      <c r="F8705" s="3">
        <v>8.0</v>
      </c>
      <c r="G8705" s="3">
        <v>3.0</v>
      </c>
      <c r="H8705" s="3" t="s">
        <v>8398</v>
      </c>
      <c r="I8705" s="3" t="s">
        <v>8399</v>
      </c>
      <c r="J8705" s="3" t="s">
        <v>4890</v>
      </c>
      <c r="K8705" s="3" t="s">
        <v>24</v>
      </c>
      <c r="L8705" s="3">
        <v>12.0</v>
      </c>
      <c r="M8705" s="3" t="s">
        <v>30</v>
      </c>
      <c r="N8705" s="3" t="s">
        <v>4918</v>
      </c>
      <c r="O8705" s="3" t="s">
        <v>1759</v>
      </c>
      <c r="P8705" s="4">
        <v>32623.0</v>
      </c>
      <c r="Q8705" s="3" t="s">
        <v>153</v>
      </c>
      <c r="S8705" s="3" t="s">
        <v>34</v>
      </c>
    </row>
    <row r="8706">
      <c r="A8706" s="2">
        <v>42318.714895833335</v>
      </c>
      <c r="B8706" s="3">
        <v>24.0</v>
      </c>
      <c r="C8706" s="3" t="s">
        <v>7939</v>
      </c>
      <c r="D8706" s="3">
        <v>45.0</v>
      </c>
      <c r="E8706" s="3" t="s">
        <v>7993</v>
      </c>
      <c r="F8706" s="3">
        <v>8.0</v>
      </c>
      <c r="G8706" s="3">
        <v>3.0</v>
      </c>
      <c r="H8706" s="3" t="s">
        <v>8398</v>
      </c>
      <c r="I8706" s="3" t="s">
        <v>8399</v>
      </c>
      <c r="J8706" s="3" t="s">
        <v>4890</v>
      </c>
      <c r="K8706" s="3" t="s">
        <v>24</v>
      </c>
      <c r="L8706" s="3">
        <v>13.0</v>
      </c>
      <c r="M8706" s="3" t="s">
        <v>25</v>
      </c>
      <c r="N8706" s="3" t="s">
        <v>5179</v>
      </c>
      <c r="O8706" s="3" t="s">
        <v>8454</v>
      </c>
      <c r="P8706" s="4">
        <v>25230.0</v>
      </c>
      <c r="Q8706" s="3" t="s">
        <v>79</v>
      </c>
      <c r="S8706" s="3" t="s">
        <v>34</v>
      </c>
    </row>
    <row r="8707">
      <c r="A8707" s="2">
        <v>42318.714895833335</v>
      </c>
      <c r="B8707" s="3">
        <v>24.0</v>
      </c>
      <c r="C8707" s="3" t="s">
        <v>7939</v>
      </c>
      <c r="D8707" s="3">
        <v>45.0</v>
      </c>
      <c r="E8707" s="3" t="s">
        <v>7993</v>
      </c>
      <c r="F8707" s="3">
        <v>8.0</v>
      </c>
      <c r="G8707" s="3">
        <v>3.0</v>
      </c>
      <c r="H8707" s="3" t="s">
        <v>8398</v>
      </c>
      <c r="I8707" s="3" t="s">
        <v>8399</v>
      </c>
      <c r="J8707" s="3" t="s">
        <v>4890</v>
      </c>
      <c r="K8707" s="3" t="s">
        <v>24</v>
      </c>
      <c r="L8707" s="3">
        <v>14.0</v>
      </c>
      <c r="M8707" s="3" t="s">
        <v>30</v>
      </c>
      <c r="N8707" s="3" t="s">
        <v>5223</v>
      </c>
      <c r="O8707" s="3" t="s">
        <v>249</v>
      </c>
      <c r="P8707" s="4">
        <v>21386.0</v>
      </c>
      <c r="Q8707" s="3" t="s">
        <v>247</v>
      </c>
      <c r="S8707" s="3" t="s">
        <v>34</v>
      </c>
    </row>
    <row r="8708">
      <c r="A8708" s="2">
        <v>42318.714895833335</v>
      </c>
      <c r="B8708" s="3">
        <v>24.0</v>
      </c>
      <c r="C8708" s="3" t="s">
        <v>7939</v>
      </c>
      <c r="D8708" s="3">
        <v>45.0</v>
      </c>
      <c r="E8708" s="3" t="s">
        <v>7993</v>
      </c>
      <c r="F8708" s="3">
        <v>8.0</v>
      </c>
      <c r="G8708" s="3">
        <v>3.0</v>
      </c>
      <c r="H8708" s="3" t="s">
        <v>8398</v>
      </c>
      <c r="I8708" s="3" t="s">
        <v>8399</v>
      </c>
      <c r="J8708" s="3" t="s">
        <v>4890</v>
      </c>
      <c r="K8708" s="3" t="s">
        <v>24</v>
      </c>
      <c r="L8708" s="3">
        <v>15.0</v>
      </c>
      <c r="M8708" s="3" t="s">
        <v>25</v>
      </c>
      <c r="N8708" s="3" t="s">
        <v>8455</v>
      </c>
      <c r="O8708" s="3" t="s">
        <v>8456</v>
      </c>
      <c r="P8708" s="4">
        <v>24854.0</v>
      </c>
      <c r="Q8708" s="3" t="s">
        <v>372</v>
      </c>
      <c r="S8708" s="3" t="s">
        <v>34</v>
      </c>
    </row>
    <row r="8709">
      <c r="A8709" s="2">
        <v>42318.714895833335</v>
      </c>
      <c r="B8709" s="3">
        <v>24.0</v>
      </c>
      <c r="C8709" s="3" t="s">
        <v>7939</v>
      </c>
      <c r="D8709" s="3">
        <v>45.0</v>
      </c>
      <c r="E8709" s="3" t="s">
        <v>7993</v>
      </c>
      <c r="F8709" s="3">
        <v>8.0</v>
      </c>
      <c r="G8709" s="3">
        <v>3.0</v>
      </c>
      <c r="H8709" s="3" t="s">
        <v>8398</v>
      </c>
      <c r="I8709" s="3" t="s">
        <v>8399</v>
      </c>
      <c r="J8709" s="3" t="s">
        <v>4890</v>
      </c>
      <c r="K8709" s="3" t="s">
        <v>24</v>
      </c>
      <c r="L8709" s="3">
        <v>16.0</v>
      </c>
      <c r="M8709" s="3" t="s">
        <v>30</v>
      </c>
      <c r="N8709" s="3" t="s">
        <v>94</v>
      </c>
      <c r="O8709" s="3" t="s">
        <v>158</v>
      </c>
      <c r="P8709" s="4">
        <v>24025.0</v>
      </c>
      <c r="Q8709" s="3" t="s">
        <v>115</v>
      </c>
      <c r="S8709" s="3" t="s">
        <v>34</v>
      </c>
    </row>
    <row r="8710">
      <c r="A8710" s="2">
        <v>42318.714895833335</v>
      </c>
      <c r="B8710" s="3">
        <v>24.0</v>
      </c>
      <c r="C8710" s="3" t="s">
        <v>7939</v>
      </c>
      <c r="D8710" s="3">
        <v>45.0</v>
      </c>
      <c r="E8710" s="3" t="s">
        <v>7993</v>
      </c>
      <c r="F8710" s="3">
        <v>8.0</v>
      </c>
      <c r="G8710" s="3">
        <v>3.0</v>
      </c>
      <c r="H8710" s="3" t="s">
        <v>8398</v>
      </c>
      <c r="I8710" s="3" t="s">
        <v>8399</v>
      </c>
      <c r="J8710" s="3" t="s">
        <v>4890</v>
      </c>
      <c r="K8710" s="3" t="s">
        <v>24</v>
      </c>
      <c r="L8710" s="3">
        <v>17.0</v>
      </c>
      <c r="M8710" s="3" t="s">
        <v>25</v>
      </c>
      <c r="N8710" s="3" t="s">
        <v>8457</v>
      </c>
      <c r="O8710" s="3" t="s">
        <v>639</v>
      </c>
      <c r="P8710" s="4">
        <v>24958.0</v>
      </c>
      <c r="Q8710" s="3" t="s">
        <v>110</v>
      </c>
      <c r="S8710" s="3" t="s">
        <v>34</v>
      </c>
    </row>
    <row r="8711">
      <c r="A8711" s="2">
        <v>42318.714895833335</v>
      </c>
      <c r="B8711" s="3">
        <v>24.0</v>
      </c>
      <c r="C8711" s="3" t="s">
        <v>7939</v>
      </c>
      <c r="D8711" s="3">
        <v>45.0</v>
      </c>
      <c r="E8711" s="3" t="s">
        <v>7993</v>
      </c>
      <c r="F8711" s="3">
        <v>8.0</v>
      </c>
      <c r="G8711" s="3">
        <v>3.0</v>
      </c>
      <c r="H8711" s="3" t="s">
        <v>8398</v>
      </c>
      <c r="I8711" s="3" t="s">
        <v>8399</v>
      </c>
      <c r="J8711" s="3" t="s">
        <v>4890</v>
      </c>
      <c r="K8711" s="3" t="s">
        <v>24</v>
      </c>
      <c r="L8711" s="3">
        <v>18.0</v>
      </c>
      <c r="M8711" s="3" t="s">
        <v>30</v>
      </c>
      <c r="N8711" s="3" t="s">
        <v>8458</v>
      </c>
      <c r="O8711" s="3" t="s">
        <v>81</v>
      </c>
      <c r="P8711" s="4">
        <v>22549.0</v>
      </c>
      <c r="Q8711" s="3" t="s">
        <v>372</v>
      </c>
      <c r="S8711" s="3" t="s">
        <v>34</v>
      </c>
    </row>
    <row r="8712">
      <c r="A8712" s="2">
        <v>42318.714895833335</v>
      </c>
      <c r="B8712" s="3">
        <v>24.0</v>
      </c>
      <c r="C8712" s="3" t="s">
        <v>7939</v>
      </c>
      <c r="D8712" s="3">
        <v>45.0</v>
      </c>
      <c r="E8712" s="3" t="s">
        <v>7993</v>
      </c>
      <c r="F8712" s="3">
        <v>8.0</v>
      </c>
      <c r="G8712" s="3">
        <v>3.0</v>
      </c>
      <c r="H8712" s="3" t="s">
        <v>8398</v>
      </c>
      <c r="I8712" s="3" t="s">
        <v>8399</v>
      </c>
      <c r="J8712" s="3" t="s">
        <v>4890</v>
      </c>
      <c r="K8712" s="3" t="s">
        <v>24</v>
      </c>
      <c r="L8712" s="3">
        <v>19.0</v>
      </c>
      <c r="M8712" s="3" t="s">
        <v>25</v>
      </c>
      <c r="N8712" s="3" t="s">
        <v>4309</v>
      </c>
      <c r="O8712" s="3" t="s">
        <v>523</v>
      </c>
      <c r="P8712" s="4">
        <v>24148.0</v>
      </c>
      <c r="Q8712" s="3" t="s">
        <v>247</v>
      </c>
      <c r="S8712" s="3" t="s">
        <v>34</v>
      </c>
    </row>
    <row r="8713">
      <c r="A8713" s="2">
        <v>42318.714895833335</v>
      </c>
      <c r="B8713" s="3">
        <v>24.0</v>
      </c>
      <c r="C8713" s="3" t="s">
        <v>7939</v>
      </c>
      <c r="D8713" s="3">
        <v>45.0</v>
      </c>
      <c r="E8713" s="3" t="s">
        <v>7993</v>
      </c>
      <c r="F8713" s="3">
        <v>8.0</v>
      </c>
      <c r="G8713" s="3">
        <v>3.0</v>
      </c>
      <c r="H8713" s="3" t="s">
        <v>8398</v>
      </c>
      <c r="I8713" s="3" t="s">
        <v>8399</v>
      </c>
      <c r="J8713" s="3" t="s">
        <v>4890</v>
      </c>
      <c r="K8713" s="3" t="s">
        <v>24</v>
      </c>
      <c r="L8713" s="3">
        <v>20.0</v>
      </c>
      <c r="M8713" s="3" t="s">
        <v>30</v>
      </c>
      <c r="N8713" s="3" t="s">
        <v>8459</v>
      </c>
      <c r="O8713" s="3" t="s">
        <v>102</v>
      </c>
      <c r="P8713" s="4">
        <v>19826.0</v>
      </c>
      <c r="Q8713" s="3" t="s">
        <v>105</v>
      </c>
      <c r="S8713" s="3" t="s">
        <v>34</v>
      </c>
    </row>
    <row r="8714">
      <c r="A8714" s="2">
        <v>42318.714895833335</v>
      </c>
      <c r="B8714" s="3">
        <v>24.0</v>
      </c>
      <c r="C8714" s="3" t="s">
        <v>7939</v>
      </c>
      <c r="D8714" s="3">
        <v>45.0</v>
      </c>
      <c r="E8714" s="3" t="s">
        <v>7993</v>
      </c>
      <c r="F8714" s="3">
        <v>8.0</v>
      </c>
      <c r="G8714" s="3">
        <v>3.0</v>
      </c>
      <c r="H8714" s="3" t="s">
        <v>8398</v>
      </c>
      <c r="I8714" s="3" t="s">
        <v>8399</v>
      </c>
      <c r="J8714" s="3" t="s">
        <v>4890</v>
      </c>
      <c r="K8714" s="3" t="s">
        <v>24</v>
      </c>
      <c r="L8714" s="3">
        <v>21.0</v>
      </c>
      <c r="M8714" s="3" t="s">
        <v>25</v>
      </c>
      <c r="N8714" s="3" t="s">
        <v>8460</v>
      </c>
      <c r="O8714" s="3" t="s">
        <v>338</v>
      </c>
      <c r="P8714" s="4">
        <v>19797.0</v>
      </c>
      <c r="Q8714" s="3" t="s">
        <v>149</v>
      </c>
      <c r="S8714" s="3" t="s">
        <v>34</v>
      </c>
    </row>
    <row r="8715">
      <c r="A8715" s="2">
        <v>42318.714895833335</v>
      </c>
      <c r="B8715" s="3">
        <v>24.0</v>
      </c>
      <c r="C8715" s="3" t="s">
        <v>7939</v>
      </c>
      <c r="D8715" s="3">
        <v>45.0</v>
      </c>
      <c r="E8715" s="3" t="s">
        <v>7993</v>
      </c>
      <c r="F8715" s="3">
        <v>8.0</v>
      </c>
      <c r="G8715" s="3">
        <v>3.0</v>
      </c>
      <c r="H8715" s="3" t="s">
        <v>8398</v>
      </c>
      <c r="I8715" s="3" t="s">
        <v>8399</v>
      </c>
      <c r="J8715" s="3" t="s">
        <v>4890</v>
      </c>
      <c r="K8715" s="3" t="s">
        <v>24</v>
      </c>
      <c r="L8715" s="3">
        <v>22.0</v>
      </c>
      <c r="M8715" s="3" t="s">
        <v>30</v>
      </c>
      <c r="N8715" s="3" t="s">
        <v>8461</v>
      </c>
      <c r="O8715" s="3" t="s">
        <v>2299</v>
      </c>
      <c r="P8715" s="4">
        <v>29883.0</v>
      </c>
      <c r="Q8715" s="3" t="s">
        <v>228</v>
      </c>
      <c r="S8715" s="3" t="s">
        <v>34</v>
      </c>
    </row>
    <row r="8716">
      <c r="A8716" s="2">
        <v>42318.714895833335</v>
      </c>
      <c r="B8716" s="3">
        <v>11.0</v>
      </c>
      <c r="C8716" s="3" t="s">
        <v>8462</v>
      </c>
      <c r="D8716" s="3">
        <v>75.0</v>
      </c>
      <c r="E8716" s="3" t="s">
        <v>8463</v>
      </c>
      <c r="F8716" s="3">
        <v>1.0</v>
      </c>
      <c r="G8716" s="3">
        <v>2.0</v>
      </c>
      <c r="H8716" s="3" t="s">
        <v>8464</v>
      </c>
      <c r="I8716" s="3" t="s">
        <v>8465</v>
      </c>
      <c r="J8716" s="3" t="s">
        <v>398</v>
      </c>
      <c r="K8716" s="3" t="s">
        <v>24</v>
      </c>
      <c r="L8716" s="3">
        <v>1.0</v>
      </c>
      <c r="M8716" s="3" t="s">
        <v>25</v>
      </c>
      <c r="N8716" s="3" t="s">
        <v>8466</v>
      </c>
      <c r="O8716" s="3" t="s">
        <v>371</v>
      </c>
      <c r="P8716" s="4">
        <v>21549.0</v>
      </c>
      <c r="Q8716" s="3" t="s">
        <v>110</v>
      </c>
      <c r="S8716" s="3" t="s">
        <v>29</v>
      </c>
    </row>
    <row r="8717">
      <c r="A8717" s="2">
        <v>42318.714895833335</v>
      </c>
      <c r="B8717" s="3">
        <v>11.0</v>
      </c>
      <c r="C8717" s="3" t="s">
        <v>8462</v>
      </c>
      <c r="D8717" s="3">
        <v>75.0</v>
      </c>
      <c r="E8717" s="3" t="s">
        <v>8463</v>
      </c>
      <c r="F8717" s="3">
        <v>1.0</v>
      </c>
      <c r="G8717" s="3">
        <v>2.0</v>
      </c>
      <c r="H8717" s="3" t="s">
        <v>8464</v>
      </c>
      <c r="I8717" s="3" t="s">
        <v>8465</v>
      </c>
      <c r="J8717" s="3" t="s">
        <v>398</v>
      </c>
      <c r="K8717" s="3" t="s">
        <v>24</v>
      </c>
      <c r="L8717" s="3">
        <v>2.0</v>
      </c>
      <c r="M8717" s="3" t="s">
        <v>30</v>
      </c>
      <c r="N8717" s="3" t="s">
        <v>8467</v>
      </c>
      <c r="O8717" s="3" t="s">
        <v>32</v>
      </c>
      <c r="P8717" s="4">
        <v>29202.0</v>
      </c>
      <c r="Q8717" s="3" t="s">
        <v>52</v>
      </c>
      <c r="S8717" s="3" t="s">
        <v>29</v>
      </c>
    </row>
    <row r="8718">
      <c r="A8718" s="2">
        <v>42318.714895833335</v>
      </c>
      <c r="B8718" s="3">
        <v>11.0</v>
      </c>
      <c r="C8718" s="3" t="s">
        <v>8462</v>
      </c>
      <c r="D8718" s="3">
        <v>75.0</v>
      </c>
      <c r="E8718" s="3" t="s">
        <v>8463</v>
      </c>
      <c r="F8718" s="3">
        <v>1.0</v>
      </c>
      <c r="G8718" s="3">
        <v>2.0</v>
      </c>
      <c r="H8718" s="3" t="s">
        <v>8464</v>
      </c>
      <c r="I8718" s="3" t="s">
        <v>8465</v>
      </c>
      <c r="J8718" s="3" t="s">
        <v>398</v>
      </c>
      <c r="K8718" s="3" t="s">
        <v>272</v>
      </c>
      <c r="L8718" s="3">
        <v>3.0</v>
      </c>
      <c r="M8718" s="3" t="s">
        <v>25</v>
      </c>
      <c r="N8718" s="3" t="s">
        <v>2323</v>
      </c>
      <c r="O8718" s="3" t="s">
        <v>243</v>
      </c>
      <c r="P8718" s="4">
        <v>21002.0</v>
      </c>
      <c r="Q8718" s="3" t="s">
        <v>345</v>
      </c>
      <c r="R8718" s="3" t="s">
        <v>1134</v>
      </c>
      <c r="S8718" s="3" t="s">
        <v>29</v>
      </c>
    </row>
    <row r="8719">
      <c r="A8719" s="2">
        <v>42318.714895833335</v>
      </c>
      <c r="B8719" s="3">
        <v>11.0</v>
      </c>
      <c r="C8719" s="3" t="s">
        <v>8462</v>
      </c>
      <c r="D8719" s="3">
        <v>75.0</v>
      </c>
      <c r="E8719" s="3" t="s">
        <v>8463</v>
      </c>
      <c r="F8719" s="3">
        <v>1.0</v>
      </c>
      <c r="G8719" s="3">
        <v>2.0</v>
      </c>
      <c r="H8719" s="3" t="s">
        <v>8464</v>
      </c>
      <c r="I8719" s="3" t="s">
        <v>8465</v>
      </c>
      <c r="J8719" s="3" t="s">
        <v>398</v>
      </c>
      <c r="K8719" s="3" t="s">
        <v>24</v>
      </c>
      <c r="L8719" s="3">
        <v>4.0</v>
      </c>
      <c r="M8719" s="3" t="s">
        <v>30</v>
      </c>
      <c r="N8719" s="3" t="s">
        <v>8468</v>
      </c>
      <c r="O8719" s="3" t="s">
        <v>368</v>
      </c>
      <c r="P8719" s="4">
        <v>21341.0</v>
      </c>
      <c r="Q8719" s="3" t="s">
        <v>153</v>
      </c>
      <c r="S8719" s="3" t="s">
        <v>34</v>
      </c>
    </row>
    <row r="8720">
      <c r="A8720" s="2">
        <v>42318.714895833335</v>
      </c>
      <c r="B8720" s="3">
        <v>11.0</v>
      </c>
      <c r="C8720" s="3" t="s">
        <v>8462</v>
      </c>
      <c r="D8720" s="3">
        <v>75.0</v>
      </c>
      <c r="E8720" s="3" t="s">
        <v>8463</v>
      </c>
      <c r="F8720" s="3">
        <v>1.0</v>
      </c>
      <c r="G8720" s="3">
        <v>2.0</v>
      </c>
      <c r="H8720" s="3" t="s">
        <v>8464</v>
      </c>
      <c r="I8720" s="3" t="s">
        <v>8465</v>
      </c>
      <c r="J8720" s="3" t="s">
        <v>398</v>
      </c>
      <c r="K8720" s="3" t="s">
        <v>24</v>
      </c>
      <c r="L8720" s="3">
        <v>5.0</v>
      </c>
      <c r="M8720" s="3" t="s">
        <v>25</v>
      </c>
      <c r="N8720" s="3" t="s">
        <v>8469</v>
      </c>
      <c r="O8720" s="3" t="s">
        <v>95</v>
      </c>
      <c r="P8720" s="4">
        <v>27120.0</v>
      </c>
      <c r="Q8720" s="3" t="s">
        <v>418</v>
      </c>
      <c r="S8720" s="3" t="s">
        <v>34</v>
      </c>
    </row>
    <row r="8721">
      <c r="A8721" s="2">
        <v>42318.714895833335</v>
      </c>
      <c r="B8721" s="3">
        <v>11.0</v>
      </c>
      <c r="C8721" s="3" t="s">
        <v>8462</v>
      </c>
      <c r="D8721" s="3">
        <v>75.0</v>
      </c>
      <c r="E8721" s="3" t="s">
        <v>8463</v>
      </c>
      <c r="F8721" s="3">
        <v>1.0</v>
      </c>
      <c r="G8721" s="3">
        <v>2.0</v>
      </c>
      <c r="H8721" s="3" t="s">
        <v>8464</v>
      </c>
      <c r="I8721" s="3" t="s">
        <v>8465</v>
      </c>
      <c r="J8721" s="3" t="s">
        <v>398</v>
      </c>
      <c r="K8721" s="3" t="s">
        <v>24</v>
      </c>
      <c r="L8721" s="3">
        <v>6.0</v>
      </c>
      <c r="M8721" s="3" t="s">
        <v>30</v>
      </c>
      <c r="N8721" s="3" t="s">
        <v>4079</v>
      </c>
      <c r="O8721" s="3" t="s">
        <v>389</v>
      </c>
      <c r="P8721" s="4">
        <v>31368.0</v>
      </c>
      <c r="Q8721" s="3" t="s">
        <v>37</v>
      </c>
      <c r="S8721" s="3" t="s">
        <v>34</v>
      </c>
    </row>
    <row r="8722">
      <c r="A8722" s="2">
        <v>42318.714895833335</v>
      </c>
      <c r="B8722" s="3">
        <v>11.0</v>
      </c>
      <c r="C8722" s="3" t="s">
        <v>8462</v>
      </c>
      <c r="D8722" s="3">
        <v>75.0</v>
      </c>
      <c r="E8722" s="3" t="s">
        <v>8463</v>
      </c>
      <c r="F8722" s="3">
        <v>1.0</v>
      </c>
      <c r="G8722" s="3">
        <v>2.0</v>
      </c>
      <c r="H8722" s="3" t="s">
        <v>8464</v>
      </c>
      <c r="I8722" s="3" t="s">
        <v>8465</v>
      </c>
      <c r="J8722" s="3" t="s">
        <v>398</v>
      </c>
      <c r="K8722" s="3" t="s">
        <v>24</v>
      </c>
      <c r="L8722" s="3">
        <v>7.0</v>
      </c>
      <c r="M8722" s="3" t="s">
        <v>25</v>
      </c>
      <c r="N8722" s="3" t="s">
        <v>8470</v>
      </c>
      <c r="O8722" s="3" t="s">
        <v>1873</v>
      </c>
      <c r="P8722" s="4">
        <v>30166.0</v>
      </c>
      <c r="Q8722" s="3" t="s">
        <v>352</v>
      </c>
      <c r="S8722" s="3" t="s">
        <v>34</v>
      </c>
    </row>
    <row r="8723">
      <c r="A8723" s="2">
        <v>42318.714895833335</v>
      </c>
      <c r="B8723" s="3">
        <v>11.0</v>
      </c>
      <c r="C8723" s="3" t="s">
        <v>8462</v>
      </c>
      <c r="D8723" s="3">
        <v>75.0</v>
      </c>
      <c r="E8723" s="3" t="s">
        <v>8463</v>
      </c>
      <c r="F8723" s="3">
        <v>1.0</v>
      </c>
      <c r="G8723" s="3">
        <v>2.0</v>
      </c>
      <c r="H8723" s="3" t="s">
        <v>8464</v>
      </c>
      <c r="I8723" s="3" t="s">
        <v>8465</v>
      </c>
      <c r="J8723" s="3" t="s">
        <v>398</v>
      </c>
      <c r="K8723" s="3" t="s">
        <v>24</v>
      </c>
      <c r="L8723" s="3">
        <v>8.0</v>
      </c>
      <c r="M8723" s="3" t="s">
        <v>30</v>
      </c>
      <c r="N8723" s="3" t="s">
        <v>8471</v>
      </c>
      <c r="O8723" s="3" t="s">
        <v>2585</v>
      </c>
      <c r="P8723" s="4">
        <v>30219.0</v>
      </c>
      <c r="Q8723" s="3" t="s">
        <v>37</v>
      </c>
      <c r="S8723" s="3" t="s">
        <v>34</v>
      </c>
    </row>
    <row r="8724">
      <c r="A8724" s="2">
        <v>42318.714895833335</v>
      </c>
      <c r="B8724" s="3">
        <v>11.0</v>
      </c>
      <c r="C8724" s="3" t="s">
        <v>8462</v>
      </c>
      <c r="D8724" s="3">
        <v>75.0</v>
      </c>
      <c r="E8724" s="3" t="s">
        <v>8463</v>
      </c>
      <c r="F8724" s="3">
        <v>1.0</v>
      </c>
      <c r="G8724" s="3">
        <v>2.0</v>
      </c>
      <c r="H8724" s="3" t="s">
        <v>8464</v>
      </c>
      <c r="I8724" s="3" t="s">
        <v>8465</v>
      </c>
      <c r="J8724" s="3" t="s">
        <v>398</v>
      </c>
      <c r="K8724" s="3" t="s">
        <v>24</v>
      </c>
      <c r="L8724" s="3">
        <v>9.0</v>
      </c>
      <c r="M8724" s="3" t="s">
        <v>25</v>
      </c>
      <c r="N8724" s="3" t="s">
        <v>8472</v>
      </c>
      <c r="O8724" s="3" t="s">
        <v>405</v>
      </c>
      <c r="P8724" s="4">
        <v>31234.0</v>
      </c>
      <c r="Q8724" s="3" t="s">
        <v>418</v>
      </c>
      <c r="S8724" s="3" t="s">
        <v>34</v>
      </c>
    </row>
    <row r="8725">
      <c r="A8725" s="2">
        <v>42318.714895833335</v>
      </c>
      <c r="B8725" s="3">
        <v>11.0</v>
      </c>
      <c r="C8725" s="3" t="s">
        <v>8462</v>
      </c>
      <c r="D8725" s="3">
        <v>75.0</v>
      </c>
      <c r="E8725" s="3" t="s">
        <v>8463</v>
      </c>
      <c r="F8725" s="3">
        <v>1.0</v>
      </c>
      <c r="G8725" s="3">
        <v>2.0</v>
      </c>
      <c r="H8725" s="3" t="s">
        <v>8464</v>
      </c>
      <c r="I8725" s="3" t="s">
        <v>8465</v>
      </c>
      <c r="J8725" s="3" t="s">
        <v>398</v>
      </c>
      <c r="K8725" s="3" t="s">
        <v>24</v>
      </c>
      <c r="L8725" s="3">
        <v>10.0</v>
      </c>
      <c r="M8725" s="3" t="s">
        <v>30</v>
      </c>
      <c r="N8725" s="3" t="s">
        <v>8473</v>
      </c>
      <c r="O8725" s="3" t="s">
        <v>8474</v>
      </c>
      <c r="P8725" s="4">
        <v>20004.0</v>
      </c>
      <c r="Q8725" s="3" t="s">
        <v>83</v>
      </c>
      <c r="S8725" s="3" t="s">
        <v>34</v>
      </c>
    </row>
    <row r="8726">
      <c r="A8726" s="2">
        <v>42318.714895833335</v>
      </c>
      <c r="B8726" s="3">
        <v>11.0</v>
      </c>
      <c r="C8726" s="3" t="s">
        <v>8462</v>
      </c>
      <c r="D8726" s="3">
        <v>75.0</v>
      </c>
      <c r="E8726" s="3" t="s">
        <v>8463</v>
      </c>
      <c r="F8726" s="3">
        <v>1.0</v>
      </c>
      <c r="G8726" s="3">
        <v>2.0</v>
      </c>
      <c r="H8726" s="3" t="s">
        <v>8464</v>
      </c>
      <c r="I8726" s="3" t="s">
        <v>8465</v>
      </c>
      <c r="J8726" s="3" t="s">
        <v>398</v>
      </c>
      <c r="K8726" s="3" t="s">
        <v>24</v>
      </c>
      <c r="L8726" s="3">
        <v>11.0</v>
      </c>
      <c r="M8726" s="3" t="s">
        <v>25</v>
      </c>
      <c r="N8726" s="3" t="s">
        <v>8475</v>
      </c>
      <c r="O8726" s="3" t="s">
        <v>1072</v>
      </c>
      <c r="P8726" s="4">
        <v>28755.0</v>
      </c>
      <c r="Q8726" s="3" t="s">
        <v>60</v>
      </c>
      <c r="S8726" s="3" t="s">
        <v>34</v>
      </c>
    </row>
    <row r="8727">
      <c r="A8727" s="2">
        <v>42318.714895833335</v>
      </c>
      <c r="B8727" s="3">
        <v>11.0</v>
      </c>
      <c r="C8727" s="3" t="s">
        <v>8462</v>
      </c>
      <c r="D8727" s="3">
        <v>75.0</v>
      </c>
      <c r="E8727" s="3" t="s">
        <v>8463</v>
      </c>
      <c r="F8727" s="3">
        <v>1.0</v>
      </c>
      <c r="G8727" s="3">
        <v>2.0</v>
      </c>
      <c r="H8727" s="3" t="s">
        <v>8464</v>
      </c>
      <c r="I8727" s="3" t="s">
        <v>8465</v>
      </c>
      <c r="J8727" s="3" t="s">
        <v>398</v>
      </c>
      <c r="K8727" s="3" t="s">
        <v>24</v>
      </c>
      <c r="L8727" s="3">
        <v>12.0</v>
      </c>
      <c r="M8727" s="3" t="s">
        <v>30</v>
      </c>
      <c r="N8727" s="3" t="s">
        <v>8476</v>
      </c>
      <c r="O8727" s="3" t="s">
        <v>8477</v>
      </c>
      <c r="P8727" s="4">
        <v>30737.0</v>
      </c>
      <c r="Q8727" s="3" t="s">
        <v>149</v>
      </c>
      <c r="S8727" s="3" t="s">
        <v>34</v>
      </c>
    </row>
    <row r="8728">
      <c r="A8728" s="2">
        <v>42318.714895833335</v>
      </c>
      <c r="B8728" s="3">
        <v>11.0</v>
      </c>
      <c r="C8728" s="3" t="s">
        <v>8462</v>
      </c>
      <c r="D8728" s="3">
        <v>75.0</v>
      </c>
      <c r="E8728" s="3" t="s">
        <v>8463</v>
      </c>
      <c r="F8728" s="3">
        <v>1.0</v>
      </c>
      <c r="G8728" s="3">
        <v>2.0</v>
      </c>
      <c r="H8728" s="3" t="s">
        <v>8464</v>
      </c>
      <c r="I8728" s="3" t="s">
        <v>8465</v>
      </c>
      <c r="J8728" s="3" t="s">
        <v>398</v>
      </c>
      <c r="K8728" s="3" t="s">
        <v>24</v>
      </c>
      <c r="L8728" s="3">
        <v>13.0</v>
      </c>
      <c r="M8728" s="3" t="s">
        <v>25</v>
      </c>
      <c r="N8728" s="3" t="s">
        <v>8478</v>
      </c>
      <c r="O8728" s="3" t="s">
        <v>8479</v>
      </c>
      <c r="P8728" s="4">
        <v>24849.0</v>
      </c>
      <c r="Q8728" s="3" t="s">
        <v>110</v>
      </c>
      <c r="S8728" s="3" t="s">
        <v>34</v>
      </c>
    </row>
    <row r="8729">
      <c r="A8729" s="2">
        <v>42318.714895833335</v>
      </c>
      <c r="B8729" s="3">
        <v>11.0</v>
      </c>
      <c r="C8729" s="3" t="s">
        <v>8462</v>
      </c>
      <c r="D8729" s="3">
        <v>75.0</v>
      </c>
      <c r="E8729" s="3" t="s">
        <v>8463</v>
      </c>
      <c r="F8729" s="3">
        <v>1.0</v>
      </c>
      <c r="G8729" s="3">
        <v>2.0</v>
      </c>
      <c r="H8729" s="3" t="s">
        <v>8464</v>
      </c>
      <c r="I8729" s="3" t="s">
        <v>8465</v>
      </c>
      <c r="J8729" s="3" t="s">
        <v>398</v>
      </c>
      <c r="K8729" s="3" t="s">
        <v>24</v>
      </c>
      <c r="L8729" s="3">
        <v>14.0</v>
      </c>
      <c r="M8729" s="3" t="s">
        <v>30</v>
      </c>
      <c r="N8729" s="3" t="s">
        <v>8480</v>
      </c>
      <c r="O8729" s="3" t="s">
        <v>885</v>
      </c>
      <c r="P8729" s="4">
        <v>29385.0</v>
      </c>
      <c r="Q8729" s="3" t="s">
        <v>352</v>
      </c>
      <c r="S8729" s="3" t="s">
        <v>34</v>
      </c>
    </row>
    <row r="8730">
      <c r="A8730" s="2">
        <v>42318.714895833335</v>
      </c>
      <c r="B8730" s="3">
        <v>11.0</v>
      </c>
      <c r="C8730" s="3" t="s">
        <v>8462</v>
      </c>
      <c r="D8730" s="3">
        <v>75.0</v>
      </c>
      <c r="E8730" s="3" t="s">
        <v>8463</v>
      </c>
      <c r="F8730" s="3">
        <v>1.0</v>
      </c>
      <c r="G8730" s="3">
        <v>2.0</v>
      </c>
      <c r="H8730" s="3" t="s">
        <v>8464</v>
      </c>
      <c r="I8730" s="3" t="s">
        <v>8465</v>
      </c>
      <c r="J8730" s="3" t="s">
        <v>398</v>
      </c>
      <c r="K8730" s="3" t="s">
        <v>24</v>
      </c>
      <c r="L8730" s="3">
        <v>15.0</v>
      </c>
      <c r="M8730" s="3" t="s">
        <v>25</v>
      </c>
      <c r="N8730" s="3" t="s">
        <v>8481</v>
      </c>
      <c r="O8730" s="3" t="s">
        <v>796</v>
      </c>
      <c r="P8730" s="4">
        <v>25987.0</v>
      </c>
      <c r="Q8730" s="3" t="s">
        <v>75</v>
      </c>
      <c r="S8730" s="3" t="s">
        <v>34</v>
      </c>
    </row>
    <row r="8731">
      <c r="A8731" s="2">
        <v>42318.714895833335</v>
      </c>
      <c r="B8731" s="3">
        <v>11.0</v>
      </c>
      <c r="C8731" s="3" t="s">
        <v>8462</v>
      </c>
      <c r="D8731" s="3">
        <v>75.0</v>
      </c>
      <c r="E8731" s="3" t="s">
        <v>8463</v>
      </c>
      <c r="F8731" s="3">
        <v>1.0</v>
      </c>
      <c r="G8731" s="3">
        <v>2.0</v>
      </c>
      <c r="H8731" s="3" t="s">
        <v>8464</v>
      </c>
      <c r="I8731" s="3" t="s">
        <v>8465</v>
      </c>
      <c r="J8731" s="3" t="s">
        <v>398</v>
      </c>
      <c r="K8731" s="3" t="s">
        <v>24</v>
      </c>
      <c r="L8731" s="3">
        <v>16.0</v>
      </c>
      <c r="M8731" s="3" t="s">
        <v>30</v>
      </c>
      <c r="N8731" s="3" t="s">
        <v>2720</v>
      </c>
      <c r="O8731" s="3" t="s">
        <v>329</v>
      </c>
      <c r="P8731" s="4">
        <v>23553.0</v>
      </c>
      <c r="Q8731" s="3" t="s">
        <v>247</v>
      </c>
      <c r="S8731" s="3" t="s">
        <v>34</v>
      </c>
    </row>
    <row r="8732">
      <c r="A8732" s="2">
        <v>42318.714895833335</v>
      </c>
      <c r="B8732" s="3">
        <v>11.0</v>
      </c>
      <c r="C8732" s="3" t="s">
        <v>8462</v>
      </c>
      <c r="D8732" s="3">
        <v>75.0</v>
      </c>
      <c r="E8732" s="3" t="s">
        <v>8463</v>
      </c>
      <c r="F8732" s="3">
        <v>1.0</v>
      </c>
      <c r="G8732" s="3">
        <v>2.0</v>
      </c>
      <c r="H8732" s="3" t="s">
        <v>8464</v>
      </c>
      <c r="I8732" s="3" t="s">
        <v>8465</v>
      </c>
      <c r="J8732" s="3" t="s">
        <v>398</v>
      </c>
      <c r="K8732" s="3" t="s">
        <v>24</v>
      </c>
      <c r="L8732" s="3">
        <v>17.0</v>
      </c>
      <c r="M8732" s="3" t="s">
        <v>25</v>
      </c>
      <c r="N8732" s="3" t="s">
        <v>1269</v>
      </c>
      <c r="O8732" s="3" t="s">
        <v>862</v>
      </c>
      <c r="P8732" s="4">
        <v>33531.0</v>
      </c>
      <c r="Q8732" s="3" t="s">
        <v>52</v>
      </c>
      <c r="S8732" s="3" t="s">
        <v>34</v>
      </c>
    </row>
    <row r="8733">
      <c r="A8733" s="2">
        <v>42318.714895833335</v>
      </c>
      <c r="B8733" s="3">
        <v>11.0</v>
      </c>
      <c r="C8733" s="3" t="s">
        <v>8462</v>
      </c>
      <c r="D8733" s="3">
        <v>75.0</v>
      </c>
      <c r="E8733" s="3" t="s">
        <v>8463</v>
      </c>
      <c r="F8733" s="3">
        <v>1.0</v>
      </c>
      <c r="G8733" s="3">
        <v>2.0</v>
      </c>
      <c r="H8733" s="3" t="s">
        <v>8464</v>
      </c>
      <c r="I8733" s="3" t="s">
        <v>8465</v>
      </c>
      <c r="J8733" s="3" t="s">
        <v>398</v>
      </c>
      <c r="K8733" s="3" t="s">
        <v>24</v>
      </c>
      <c r="L8733" s="3">
        <v>18.0</v>
      </c>
      <c r="M8733" s="3" t="s">
        <v>30</v>
      </c>
      <c r="N8733" s="3" t="s">
        <v>8482</v>
      </c>
      <c r="O8733" s="3" t="s">
        <v>355</v>
      </c>
      <c r="P8733" s="4">
        <v>26119.0</v>
      </c>
      <c r="Q8733" s="3" t="s">
        <v>60</v>
      </c>
      <c r="S8733" s="3" t="s">
        <v>34</v>
      </c>
    </row>
    <row r="8734">
      <c r="A8734" s="2">
        <v>42318.714895833335</v>
      </c>
      <c r="B8734" s="3">
        <v>11.0</v>
      </c>
      <c r="C8734" s="3" t="s">
        <v>8462</v>
      </c>
      <c r="D8734" s="3">
        <v>75.0</v>
      </c>
      <c r="E8734" s="3" t="s">
        <v>8463</v>
      </c>
      <c r="F8734" s="3">
        <v>1.0</v>
      </c>
      <c r="G8734" s="3">
        <v>2.0</v>
      </c>
      <c r="H8734" s="3" t="s">
        <v>8464</v>
      </c>
      <c r="I8734" s="3" t="s">
        <v>8465</v>
      </c>
      <c r="J8734" s="3" t="s">
        <v>398</v>
      </c>
      <c r="K8734" s="3" t="s">
        <v>24</v>
      </c>
      <c r="L8734" s="3">
        <v>19.0</v>
      </c>
      <c r="M8734" s="3" t="s">
        <v>25</v>
      </c>
      <c r="N8734" s="3" t="s">
        <v>8483</v>
      </c>
      <c r="O8734" s="3" t="s">
        <v>8484</v>
      </c>
      <c r="P8734" s="4">
        <v>34641.0</v>
      </c>
      <c r="Q8734" s="3" t="s">
        <v>60</v>
      </c>
      <c r="S8734" s="3" t="s">
        <v>34</v>
      </c>
    </row>
    <row r="8735">
      <c r="A8735" s="2">
        <v>42318.714895833335</v>
      </c>
      <c r="B8735" s="3">
        <v>11.0</v>
      </c>
      <c r="C8735" s="3" t="s">
        <v>8462</v>
      </c>
      <c r="D8735" s="3">
        <v>75.0</v>
      </c>
      <c r="E8735" s="3" t="s">
        <v>8463</v>
      </c>
      <c r="F8735" s="3">
        <v>1.0</v>
      </c>
      <c r="G8735" s="3">
        <v>2.0</v>
      </c>
      <c r="H8735" s="3" t="s">
        <v>8464</v>
      </c>
      <c r="I8735" s="3" t="s">
        <v>8465</v>
      </c>
      <c r="J8735" s="3" t="s">
        <v>398</v>
      </c>
      <c r="K8735" s="3" t="s">
        <v>24</v>
      </c>
      <c r="L8735" s="3">
        <v>20.0</v>
      </c>
      <c r="M8735" s="3" t="s">
        <v>30</v>
      </c>
      <c r="N8735" s="3" t="s">
        <v>4590</v>
      </c>
      <c r="O8735" s="3" t="s">
        <v>299</v>
      </c>
      <c r="P8735" s="4">
        <v>23502.0</v>
      </c>
      <c r="Q8735" s="3" t="s">
        <v>132</v>
      </c>
      <c r="S8735" s="3" t="s">
        <v>34</v>
      </c>
    </row>
    <row r="8736">
      <c r="A8736" s="2">
        <v>42318.714895833335</v>
      </c>
      <c r="B8736" s="3">
        <v>11.0</v>
      </c>
      <c r="C8736" s="3" t="s">
        <v>8462</v>
      </c>
      <c r="D8736" s="3">
        <v>75.0</v>
      </c>
      <c r="E8736" s="3" t="s">
        <v>8463</v>
      </c>
      <c r="F8736" s="3">
        <v>1.0</v>
      </c>
      <c r="G8736" s="3">
        <v>2.0</v>
      </c>
      <c r="H8736" s="3" t="s">
        <v>8464</v>
      </c>
      <c r="I8736" s="3" t="s">
        <v>8465</v>
      </c>
      <c r="J8736" s="3" t="s">
        <v>398</v>
      </c>
      <c r="K8736" s="3" t="s">
        <v>24</v>
      </c>
      <c r="L8736" s="3">
        <v>21.0</v>
      </c>
      <c r="M8736" s="3" t="s">
        <v>25</v>
      </c>
      <c r="N8736" s="3" t="s">
        <v>8485</v>
      </c>
      <c r="O8736" s="3" t="s">
        <v>359</v>
      </c>
      <c r="P8736" s="4">
        <v>22503.0</v>
      </c>
      <c r="Q8736" s="3" t="s">
        <v>55</v>
      </c>
      <c r="S8736" s="3" t="s">
        <v>34</v>
      </c>
    </row>
    <row r="8737">
      <c r="A8737" s="2">
        <v>42318.714895833335</v>
      </c>
      <c r="B8737" s="3">
        <v>11.0</v>
      </c>
      <c r="C8737" s="3" t="s">
        <v>8462</v>
      </c>
      <c r="D8737" s="3">
        <v>75.0</v>
      </c>
      <c r="E8737" s="3" t="s">
        <v>8463</v>
      </c>
      <c r="F8737" s="3">
        <v>1.0</v>
      </c>
      <c r="G8737" s="3">
        <v>2.0</v>
      </c>
      <c r="H8737" s="3" t="s">
        <v>8464</v>
      </c>
      <c r="I8737" s="3" t="s">
        <v>8465</v>
      </c>
      <c r="J8737" s="3" t="s">
        <v>398</v>
      </c>
      <c r="K8737" s="3" t="s">
        <v>24</v>
      </c>
      <c r="L8737" s="3">
        <v>22.0</v>
      </c>
      <c r="M8737" s="3" t="s">
        <v>30</v>
      </c>
      <c r="N8737" s="3" t="s">
        <v>8486</v>
      </c>
      <c r="O8737" s="3" t="s">
        <v>139</v>
      </c>
      <c r="P8737" s="4">
        <v>24026.0</v>
      </c>
      <c r="Q8737" s="3" t="s">
        <v>28</v>
      </c>
      <c r="S8737" s="3" t="s">
        <v>34</v>
      </c>
    </row>
    <row r="8738">
      <c r="A8738" s="2">
        <v>42318.714895833335</v>
      </c>
      <c r="B8738" s="3">
        <v>11.0</v>
      </c>
      <c r="C8738" s="3" t="s">
        <v>8462</v>
      </c>
      <c r="D8738" s="3">
        <v>75.0</v>
      </c>
      <c r="E8738" s="3" t="s">
        <v>8463</v>
      </c>
      <c r="F8738" s="3">
        <v>1.0</v>
      </c>
      <c r="G8738" s="3">
        <v>2.0</v>
      </c>
      <c r="H8738" s="3" t="s">
        <v>8464</v>
      </c>
      <c r="I8738" s="3" t="s">
        <v>8465</v>
      </c>
      <c r="J8738" s="3" t="s">
        <v>398</v>
      </c>
      <c r="K8738" s="3" t="s">
        <v>24</v>
      </c>
      <c r="L8738" s="3">
        <v>23.0</v>
      </c>
      <c r="M8738" s="3" t="s">
        <v>25</v>
      </c>
      <c r="N8738" s="3" t="s">
        <v>8487</v>
      </c>
      <c r="O8738" s="3" t="s">
        <v>100</v>
      </c>
      <c r="P8738" s="4">
        <v>20771.0</v>
      </c>
      <c r="Q8738" s="3" t="s">
        <v>189</v>
      </c>
      <c r="S8738" s="3" t="s">
        <v>34</v>
      </c>
    </row>
    <row r="8739">
      <c r="A8739" s="2">
        <v>42318.714895833335</v>
      </c>
      <c r="B8739" s="3">
        <v>11.0</v>
      </c>
      <c r="C8739" s="3" t="s">
        <v>8462</v>
      </c>
      <c r="D8739" s="3">
        <v>75.0</v>
      </c>
      <c r="E8739" s="3" t="s">
        <v>8463</v>
      </c>
      <c r="F8739" s="3">
        <v>1.0</v>
      </c>
      <c r="G8739" s="3">
        <v>2.0</v>
      </c>
      <c r="H8739" s="3" t="s">
        <v>8464</v>
      </c>
      <c r="I8739" s="3" t="s">
        <v>8465</v>
      </c>
      <c r="J8739" s="3" t="s">
        <v>398</v>
      </c>
      <c r="K8739" s="3" t="s">
        <v>24</v>
      </c>
      <c r="L8739" s="3">
        <v>24.0</v>
      </c>
      <c r="M8739" s="3" t="s">
        <v>30</v>
      </c>
      <c r="N8739" s="3" t="s">
        <v>8488</v>
      </c>
      <c r="O8739" s="3" t="s">
        <v>8489</v>
      </c>
      <c r="P8739" s="4">
        <v>19018.0</v>
      </c>
      <c r="Q8739" s="3" t="s">
        <v>28</v>
      </c>
      <c r="S8739" s="3" t="s">
        <v>34</v>
      </c>
    </row>
    <row r="8740">
      <c r="A8740" s="2">
        <v>42318.714895833335</v>
      </c>
      <c r="B8740" s="3">
        <v>11.0</v>
      </c>
      <c r="C8740" s="3" t="s">
        <v>8462</v>
      </c>
      <c r="D8740" s="3">
        <v>75.0</v>
      </c>
      <c r="E8740" s="3" t="s">
        <v>8463</v>
      </c>
      <c r="F8740" s="3">
        <v>1.0</v>
      </c>
      <c r="G8740" s="3">
        <v>2.0</v>
      </c>
      <c r="H8740" s="3" t="s">
        <v>8464</v>
      </c>
      <c r="I8740" s="3" t="s">
        <v>8465</v>
      </c>
      <c r="J8740" s="3" t="s">
        <v>398</v>
      </c>
      <c r="K8740" s="3" t="s">
        <v>24</v>
      </c>
      <c r="L8740" s="3">
        <v>25.0</v>
      </c>
      <c r="M8740" s="3" t="s">
        <v>25</v>
      </c>
      <c r="N8740" s="3" t="s">
        <v>8490</v>
      </c>
      <c r="O8740" s="3" t="s">
        <v>421</v>
      </c>
      <c r="P8740" s="4">
        <v>32753.0</v>
      </c>
      <c r="Q8740" s="3" t="s">
        <v>191</v>
      </c>
      <c r="S8740" s="3" t="s">
        <v>34</v>
      </c>
    </row>
    <row r="8741">
      <c r="A8741" s="2">
        <v>42318.714895833335</v>
      </c>
      <c r="B8741" s="3">
        <v>11.0</v>
      </c>
      <c r="C8741" s="3" t="s">
        <v>8462</v>
      </c>
      <c r="D8741" s="3">
        <v>75.0</v>
      </c>
      <c r="E8741" s="3" t="s">
        <v>8463</v>
      </c>
      <c r="F8741" s="3">
        <v>1.0</v>
      </c>
      <c r="G8741" s="3">
        <v>2.0</v>
      </c>
      <c r="H8741" s="3" t="s">
        <v>8464</v>
      </c>
      <c r="I8741" s="3" t="s">
        <v>8465</v>
      </c>
      <c r="J8741" s="3" t="s">
        <v>398</v>
      </c>
      <c r="K8741" s="3" t="s">
        <v>24</v>
      </c>
      <c r="L8741" s="3">
        <v>26.0</v>
      </c>
      <c r="M8741" s="3" t="s">
        <v>30</v>
      </c>
      <c r="N8741" s="3" t="s">
        <v>8491</v>
      </c>
      <c r="O8741" s="3" t="s">
        <v>1651</v>
      </c>
      <c r="P8741" s="4">
        <v>20751.0</v>
      </c>
      <c r="Q8741" s="3" t="s">
        <v>352</v>
      </c>
      <c r="S8741" s="3" t="s">
        <v>34</v>
      </c>
    </row>
    <row r="8742">
      <c r="A8742" s="2">
        <v>42318.714895833335</v>
      </c>
      <c r="B8742" s="3">
        <v>11.0</v>
      </c>
      <c r="C8742" s="3" t="s">
        <v>8462</v>
      </c>
      <c r="D8742" s="3">
        <v>75.0</v>
      </c>
      <c r="E8742" s="3" t="s">
        <v>8463</v>
      </c>
      <c r="F8742" s="3">
        <v>1.0</v>
      </c>
      <c r="G8742" s="3">
        <v>2.0</v>
      </c>
      <c r="H8742" s="3" t="s">
        <v>8464</v>
      </c>
      <c r="I8742" s="3" t="s">
        <v>8465</v>
      </c>
      <c r="J8742" s="3" t="s">
        <v>398</v>
      </c>
      <c r="K8742" s="3" t="s">
        <v>24</v>
      </c>
      <c r="L8742" s="3">
        <v>27.0</v>
      </c>
      <c r="M8742" s="3" t="s">
        <v>25</v>
      </c>
      <c r="N8742" s="3" t="s">
        <v>8492</v>
      </c>
      <c r="O8742" s="3" t="s">
        <v>862</v>
      </c>
      <c r="P8742" s="4">
        <v>24907.0</v>
      </c>
      <c r="Q8742" s="3" t="s">
        <v>247</v>
      </c>
      <c r="S8742" s="3" t="s">
        <v>34</v>
      </c>
    </row>
    <row r="8743">
      <c r="A8743" s="2">
        <v>42318.714895833335</v>
      </c>
      <c r="B8743" s="3">
        <v>11.0</v>
      </c>
      <c r="C8743" s="3" t="s">
        <v>8462</v>
      </c>
      <c r="D8743" s="3">
        <v>75.0</v>
      </c>
      <c r="E8743" s="3" t="s">
        <v>8463</v>
      </c>
      <c r="F8743" s="3">
        <v>1.0</v>
      </c>
      <c r="G8743" s="3">
        <v>2.0</v>
      </c>
      <c r="H8743" s="3" t="s">
        <v>8464</v>
      </c>
      <c r="I8743" s="3" t="s">
        <v>8465</v>
      </c>
      <c r="J8743" s="3" t="s">
        <v>398</v>
      </c>
      <c r="K8743" s="3" t="s">
        <v>24</v>
      </c>
      <c r="L8743" s="3">
        <v>28.0</v>
      </c>
      <c r="M8743" s="3" t="s">
        <v>30</v>
      </c>
      <c r="N8743" s="3" t="s">
        <v>720</v>
      </c>
      <c r="O8743" s="3" t="s">
        <v>307</v>
      </c>
      <c r="P8743" s="4">
        <v>23432.0</v>
      </c>
      <c r="Q8743" s="3" t="s">
        <v>79</v>
      </c>
      <c r="S8743" s="3" t="s">
        <v>34</v>
      </c>
    </row>
    <row r="8744">
      <c r="A8744" s="2">
        <v>42318.714895833335</v>
      </c>
      <c r="B8744" s="3">
        <v>11.0</v>
      </c>
      <c r="C8744" s="3" t="s">
        <v>8462</v>
      </c>
      <c r="D8744" s="3">
        <v>75.0</v>
      </c>
      <c r="E8744" s="3" t="s">
        <v>8463</v>
      </c>
      <c r="F8744" s="3">
        <v>1.0</v>
      </c>
      <c r="G8744" s="3">
        <v>2.0</v>
      </c>
      <c r="H8744" s="3" t="s">
        <v>8464</v>
      </c>
      <c r="I8744" s="3" t="s">
        <v>8465</v>
      </c>
      <c r="J8744" s="3" t="s">
        <v>398</v>
      </c>
      <c r="K8744" s="3" t="s">
        <v>24</v>
      </c>
      <c r="L8744" s="3">
        <v>29.0</v>
      </c>
      <c r="M8744" s="3" t="s">
        <v>25</v>
      </c>
      <c r="N8744" s="3" t="s">
        <v>8493</v>
      </c>
      <c r="O8744" s="3" t="s">
        <v>4024</v>
      </c>
      <c r="P8744" s="4">
        <v>22071.0</v>
      </c>
      <c r="Q8744" s="3" t="s">
        <v>79</v>
      </c>
      <c r="S8744" s="3" t="s">
        <v>34</v>
      </c>
    </row>
    <row r="8745">
      <c r="A8745" s="2">
        <v>42318.714895833335</v>
      </c>
      <c r="B8745" s="3">
        <v>11.0</v>
      </c>
      <c r="C8745" s="3" t="s">
        <v>8462</v>
      </c>
      <c r="D8745" s="3">
        <v>75.0</v>
      </c>
      <c r="E8745" s="3" t="s">
        <v>8463</v>
      </c>
      <c r="F8745" s="3">
        <v>1.0</v>
      </c>
      <c r="G8745" s="3">
        <v>2.0</v>
      </c>
      <c r="H8745" s="3" t="s">
        <v>8464</v>
      </c>
      <c r="I8745" s="3" t="s">
        <v>8465</v>
      </c>
      <c r="J8745" s="3" t="s">
        <v>398</v>
      </c>
      <c r="K8745" s="3" t="s">
        <v>24</v>
      </c>
      <c r="L8745" s="3">
        <v>30.0</v>
      </c>
      <c r="M8745" s="3" t="s">
        <v>30</v>
      </c>
      <c r="N8745" s="3" t="s">
        <v>2329</v>
      </c>
      <c r="O8745" s="3" t="s">
        <v>8494</v>
      </c>
      <c r="P8745" s="4">
        <v>23758.0</v>
      </c>
      <c r="Q8745" s="3" t="s">
        <v>55</v>
      </c>
      <c r="S8745" s="3" t="s">
        <v>34</v>
      </c>
    </row>
    <row r="8746">
      <c r="A8746" s="2">
        <v>42318.714895833335</v>
      </c>
      <c r="B8746" s="3">
        <v>11.0</v>
      </c>
      <c r="C8746" s="3" t="s">
        <v>8462</v>
      </c>
      <c r="D8746" s="3">
        <v>75.0</v>
      </c>
      <c r="E8746" s="3" t="s">
        <v>8463</v>
      </c>
      <c r="F8746" s="3">
        <v>1.0</v>
      </c>
      <c r="G8746" s="3">
        <v>2.0</v>
      </c>
      <c r="H8746" s="3" t="s">
        <v>8464</v>
      </c>
      <c r="I8746" s="3" t="s">
        <v>8465</v>
      </c>
      <c r="J8746" s="3" t="s">
        <v>398</v>
      </c>
      <c r="K8746" s="3" t="s">
        <v>24</v>
      </c>
      <c r="L8746" s="3">
        <v>31.0</v>
      </c>
      <c r="M8746" s="3" t="s">
        <v>25</v>
      </c>
      <c r="N8746" s="3" t="s">
        <v>8495</v>
      </c>
      <c r="O8746" s="3" t="s">
        <v>218</v>
      </c>
      <c r="P8746" s="4">
        <v>20704.0</v>
      </c>
      <c r="Q8746" s="3" t="s">
        <v>52</v>
      </c>
      <c r="S8746" s="3" t="s">
        <v>34</v>
      </c>
    </row>
    <row r="8747">
      <c r="A8747" s="2">
        <v>42318.714895833335</v>
      </c>
      <c r="B8747" s="3">
        <v>11.0</v>
      </c>
      <c r="C8747" s="3" t="s">
        <v>8462</v>
      </c>
      <c r="D8747" s="3">
        <v>75.0</v>
      </c>
      <c r="E8747" s="3" t="s">
        <v>8463</v>
      </c>
      <c r="F8747" s="3">
        <v>1.0</v>
      </c>
      <c r="G8747" s="3">
        <v>2.0</v>
      </c>
      <c r="H8747" s="3" t="s">
        <v>8464</v>
      </c>
      <c r="I8747" s="3" t="s">
        <v>8465</v>
      </c>
      <c r="J8747" s="3" t="s">
        <v>398</v>
      </c>
      <c r="K8747" s="3" t="s">
        <v>24</v>
      </c>
      <c r="L8747" s="3">
        <v>32.0</v>
      </c>
      <c r="M8747" s="3" t="s">
        <v>30</v>
      </c>
      <c r="N8747" s="3" t="s">
        <v>8496</v>
      </c>
      <c r="O8747" s="3" t="s">
        <v>3712</v>
      </c>
      <c r="P8747" s="4">
        <v>23066.0</v>
      </c>
      <c r="Q8747" s="3" t="s">
        <v>72</v>
      </c>
      <c r="S8747" s="3" t="s">
        <v>34</v>
      </c>
    </row>
    <row r="8748">
      <c r="A8748" s="2">
        <v>42318.714895833335</v>
      </c>
      <c r="B8748" s="3">
        <v>11.0</v>
      </c>
      <c r="C8748" s="3" t="s">
        <v>8462</v>
      </c>
      <c r="D8748" s="3">
        <v>75.0</v>
      </c>
      <c r="E8748" s="3" t="s">
        <v>8463</v>
      </c>
      <c r="F8748" s="3">
        <v>1.0</v>
      </c>
      <c r="G8748" s="3">
        <v>2.0</v>
      </c>
      <c r="H8748" s="3" t="s">
        <v>8464</v>
      </c>
      <c r="I8748" s="3" t="s">
        <v>8465</v>
      </c>
      <c r="J8748" s="3" t="s">
        <v>398</v>
      </c>
      <c r="K8748" s="3" t="s">
        <v>24</v>
      </c>
      <c r="L8748" s="3">
        <v>33.0</v>
      </c>
      <c r="M8748" s="3" t="s">
        <v>25</v>
      </c>
      <c r="N8748" s="3" t="s">
        <v>3040</v>
      </c>
      <c r="O8748" s="3" t="s">
        <v>65</v>
      </c>
      <c r="P8748" s="4">
        <v>30881.0</v>
      </c>
      <c r="Q8748" s="3" t="s">
        <v>418</v>
      </c>
      <c r="S8748" s="3" t="s">
        <v>34</v>
      </c>
    </row>
    <row r="8749">
      <c r="A8749" s="2">
        <v>42318.714895833335</v>
      </c>
      <c r="B8749" s="3">
        <v>11.0</v>
      </c>
      <c r="C8749" s="3" t="s">
        <v>8462</v>
      </c>
      <c r="D8749" s="3">
        <v>75.0</v>
      </c>
      <c r="E8749" s="3" t="s">
        <v>8463</v>
      </c>
      <c r="F8749" s="3">
        <v>1.0</v>
      </c>
      <c r="G8749" s="3">
        <v>2.0</v>
      </c>
      <c r="H8749" s="3" t="s">
        <v>8464</v>
      </c>
      <c r="I8749" s="3" t="s">
        <v>8465</v>
      </c>
      <c r="J8749" s="3" t="s">
        <v>398</v>
      </c>
      <c r="K8749" s="3" t="s">
        <v>24</v>
      </c>
      <c r="L8749" s="3">
        <v>34.0</v>
      </c>
      <c r="M8749" s="3" t="s">
        <v>30</v>
      </c>
      <c r="N8749" s="3" t="s">
        <v>8497</v>
      </c>
      <c r="O8749" s="3" t="s">
        <v>8498</v>
      </c>
      <c r="P8749" s="4">
        <v>30160.0</v>
      </c>
      <c r="Q8749" s="3" t="s">
        <v>1605</v>
      </c>
      <c r="S8749" s="3" t="s">
        <v>34</v>
      </c>
    </row>
    <row r="8750">
      <c r="A8750" s="2">
        <v>42318.714895833335</v>
      </c>
      <c r="B8750" s="3">
        <v>11.0</v>
      </c>
      <c r="C8750" s="3" t="s">
        <v>8462</v>
      </c>
      <c r="D8750" s="3">
        <v>75.0</v>
      </c>
      <c r="E8750" s="3" t="s">
        <v>8463</v>
      </c>
      <c r="F8750" s="3">
        <v>1.0</v>
      </c>
      <c r="G8750" s="3">
        <v>2.0</v>
      </c>
      <c r="H8750" s="3" t="s">
        <v>8464</v>
      </c>
      <c r="I8750" s="3" t="s">
        <v>8465</v>
      </c>
      <c r="J8750" s="3" t="s">
        <v>398</v>
      </c>
      <c r="K8750" s="3" t="s">
        <v>24</v>
      </c>
      <c r="L8750" s="3">
        <v>35.0</v>
      </c>
      <c r="M8750" s="3" t="s">
        <v>25</v>
      </c>
      <c r="N8750" s="3" t="s">
        <v>7445</v>
      </c>
      <c r="O8750" s="3" t="s">
        <v>359</v>
      </c>
      <c r="P8750" s="4">
        <v>28244.0</v>
      </c>
      <c r="Q8750" s="3" t="s">
        <v>687</v>
      </c>
      <c r="S8750" s="3" t="s">
        <v>34</v>
      </c>
    </row>
    <row r="8751">
      <c r="A8751" s="2">
        <v>42318.714895833335</v>
      </c>
      <c r="B8751" s="3">
        <v>11.0</v>
      </c>
      <c r="C8751" s="3" t="s">
        <v>8462</v>
      </c>
      <c r="D8751" s="3">
        <v>75.0</v>
      </c>
      <c r="E8751" s="3" t="s">
        <v>8463</v>
      </c>
      <c r="F8751" s="3">
        <v>1.0</v>
      </c>
      <c r="G8751" s="3">
        <v>2.0</v>
      </c>
      <c r="H8751" s="3" t="s">
        <v>8464</v>
      </c>
      <c r="I8751" s="3" t="s">
        <v>8465</v>
      </c>
      <c r="J8751" s="3" t="s">
        <v>398</v>
      </c>
      <c r="K8751" s="3" t="s">
        <v>24</v>
      </c>
      <c r="L8751" s="3">
        <v>36.0</v>
      </c>
      <c r="M8751" s="3" t="s">
        <v>30</v>
      </c>
      <c r="N8751" s="3" t="s">
        <v>2045</v>
      </c>
      <c r="O8751" s="3" t="s">
        <v>121</v>
      </c>
      <c r="P8751" s="4">
        <v>17735.0</v>
      </c>
      <c r="Q8751" s="3" t="s">
        <v>189</v>
      </c>
      <c r="S8751" s="3" t="s">
        <v>34</v>
      </c>
    </row>
    <row r="8752">
      <c r="A8752" s="2">
        <v>42318.714895833335</v>
      </c>
      <c r="B8752" s="3">
        <v>11.0</v>
      </c>
      <c r="C8752" s="3" t="s">
        <v>8462</v>
      </c>
      <c r="D8752" s="3">
        <v>75.0</v>
      </c>
      <c r="E8752" s="3" t="s">
        <v>8463</v>
      </c>
      <c r="F8752" s="3">
        <v>1.0</v>
      </c>
      <c r="G8752" s="3">
        <v>2.0</v>
      </c>
      <c r="H8752" s="3" t="s">
        <v>8464</v>
      </c>
      <c r="I8752" s="3" t="s">
        <v>8465</v>
      </c>
      <c r="J8752" s="3" t="s">
        <v>398</v>
      </c>
      <c r="K8752" s="3" t="s">
        <v>24</v>
      </c>
      <c r="L8752" s="3">
        <v>37.0</v>
      </c>
      <c r="M8752" s="3" t="s">
        <v>25</v>
      </c>
      <c r="N8752" s="3" t="s">
        <v>2185</v>
      </c>
      <c r="O8752" s="3" t="s">
        <v>613</v>
      </c>
      <c r="P8752" s="4">
        <v>29162.0</v>
      </c>
      <c r="Q8752" s="3" t="s">
        <v>75</v>
      </c>
      <c r="S8752" s="3" t="s">
        <v>34</v>
      </c>
    </row>
    <row r="8753">
      <c r="A8753" s="2">
        <v>42318.714895833335</v>
      </c>
      <c r="B8753" s="3">
        <v>11.0</v>
      </c>
      <c r="C8753" s="3" t="s">
        <v>8462</v>
      </c>
      <c r="D8753" s="3">
        <v>75.0</v>
      </c>
      <c r="E8753" s="3" t="s">
        <v>8463</v>
      </c>
      <c r="F8753" s="3">
        <v>1.0</v>
      </c>
      <c r="G8753" s="3">
        <v>2.0</v>
      </c>
      <c r="H8753" s="3" t="s">
        <v>8464</v>
      </c>
      <c r="I8753" s="3" t="s">
        <v>8465</v>
      </c>
      <c r="J8753" s="3" t="s">
        <v>398</v>
      </c>
      <c r="K8753" s="3" t="s">
        <v>24</v>
      </c>
      <c r="L8753" s="3">
        <v>38.0</v>
      </c>
      <c r="M8753" s="3" t="s">
        <v>30</v>
      </c>
      <c r="N8753" s="3" t="s">
        <v>8499</v>
      </c>
      <c r="O8753" s="3" t="s">
        <v>8500</v>
      </c>
      <c r="P8753" s="4">
        <v>21835.0</v>
      </c>
      <c r="Q8753" s="3" t="s">
        <v>1955</v>
      </c>
      <c r="S8753" s="3" t="s">
        <v>34</v>
      </c>
    </row>
    <row r="8754">
      <c r="A8754" s="2">
        <v>42318.714895833335</v>
      </c>
      <c r="B8754" s="3">
        <v>11.0</v>
      </c>
      <c r="C8754" s="3" t="s">
        <v>8462</v>
      </c>
      <c r="D8754" s="3">
        <v>75.0</v>
      </c>
      <c r="E8754" s="3" t="s">
        <v>8463</v>
      </c>
      <c r="F8754" s="3">
        <v>1.0</v>
      </c>
      <c r="G8754" s="3">
        <v>2.0</v>
      </c>
      <c r="H8754" s="3" t="s">
        <v>8464</v>
      </c>
      <c r="I8754" s="3" t="s">
        <v>8465</v>
      </c>
      <c r="J8754" s="3" t="s">
        <v>398</v>
      </c>
      <c r="K8754" s="3" t="s">
        <v>24</v>
      </c>
      <c r="L8754" s="3">
        <v>39.0</v>
      </c>
      <c r="M8754" s="3" t="s">
        <v>25</v>
      </c>
      <c r="N8754" s="3" t="s">
        <v>8501</v>
      </c>
      <c r="O8754" s="3" t="s">
        <v>8502</v>
      </c>
      <c r="P8754" s="4">
        <v>29334.0</v>
      </c>
      <c r="Q8754" s="3" t="s">
        <v>149</v>
      </c>
      <c r="S8754" s="3" t="s">
        <v>34</v>
      </c>
    </row>
    <row r="8755">
      <c r="A8755" s="2">
        <v>42318.714895833335</v>
      </c>
      <c r="B8755" s="3">
        <v>11.0</v>
      </c>
      <c r="C8755" s="3" t="s">
        <v>8462</v>
      </c>
      <c r="D8755" s="3">
        <v>75.0</v>
      </c>
      <c r="E8755" s="3" t="s">
        <v>8463</v>
      </c>
      <c r="F8755" s="3">
        <v>1.0</v>
      </c>
      <c r="G8755" s="3">
        <v>2.0</v>
      </c>
      <c r="H8755" s="3" t="s">
        <v>8464</v>
      </c>
      <c r="I8755" s="3" t="s">
        <v>8465</v>
      </c>
      <c r="J8755" s="3" t="s">
        <v>398</v>
      </c>
      <c r="K8755" s="3" t="s">
        <v>24</v>
      </c>
      <c r="L8755" s="3">
        <v>40.0</v>
      </c>
      <c r="M8755" s="3" t="s">
        <v>30</v>
      </c>
      <c r="N8755" s="3" t="s">
        <v>8503</v>
      </c>
      <c r="O8755" s="3" t="s">
        <v>215</v>
      </c>
      <c r="P8755" s="4">
        <v>21608.0</v>
      </c>
      <c r="Q8755" s="3" t="s">
        <v>189</v>
      </c>
      <c r="S8755" s="3" t="s">
        <v>34</v>
      </c>
    </row>
    <row r="8756">
      <c r="A8756" s="2">
        <v>42318.714895833335</v>
      </c>
      <c r="B8756" s="3">
        <v>11.0</v>
      </c>
      <c r="C8756" s="3" t="s">
        <v>8462</v>
      </c>
      <c r="D8756" s="3">
        <v>75.0</v>
      </c>
      <c r="E8756" s="3" t="s">
        <v>8463</v>
      </c>
      <c r="F8756" s="3">
        <v>1.0</v>
      </c>
      <c r="G8756" s="3">
        <v>2.0</v>
      </c>
      <c r="H8756" s="3" t="s">
        <v>8464</v>
      </c>
      <c r="I8756" s="3" t="s">
        <v>8465</v>
      </c>
      <c r="J8756" s="3" t="s">
        <v>398</v>
      </c>
      <c r="K8756" s="3" t="s">
        <v>24</v>
      </c>
      <c r="L8756" s="3">
        <v>41.0</v>
      </c>
      <c r="M8756" s="3" t="s">
        <v>25</v>
      </c>
      <c r="N8756" s="3" t="s">
        <v>8504</v>
      </c>
      <c r="O8756" s="3" t="s">
        <v>477</v>
      </c>
      <c r="P8756" s="4">
        <v>27167.0</v>
      </c>
      <c r="Q8756" s="3" t="s">
        <v>189</v>
      </c>
      <c r="S8756" s="3" t="s">
        <v>34</v>
      </c>
    </row>
    <row r="8757">
      <c r="A8757" s="2">
        <v>42318.714895833335</v>
      </c>
      <c r="B8757" s="3">
        <v>11.0</v>
      </c>
      <c r="C8757" s="3" t="s">
        <v>8462</v>
      </c>
      <c r="D8757" s="3">
        <v>75.0</v>
      </c>
      <c r="E8757" s="3" t="s">
        <v>8463</v>
      </c>
      <c r="F8757" s="3">
        <v>1.0</v>
      </c>
      <c r="G8757" s="3">
        <v>2.0</v>
      </c>
      <c r="H8757" s="3" t="s">
        <v>8464</v>
      </c>
      <c r="I8757" s="3" t="s">
        <v>8465</v>
      </c>
      <c r="J8757" s="3" t="s">
        <v>398</v>
      </c>
      <c r="K8757" s="3" t="s">
        <v>24</v>
      </c>
      <c r="L8757" s="3">
        <v>42.0</v>
      </c>
      <c r="M8757" s="3" t="s">
        <v>30</v>
      </c>
      <c r="N8757" s="3" t="s">
        <v>8505</v>
      </c>
      <c r="O8757" s="3" t="s">
        <v>171</v>
      </c>
      <c r="P8757" s="4">
        <v>19274.0</v>
      </c>
      <c r="Q8757" s="3" t="s">
        <v>105</v>
      </c>
      <c r="S8757" s="3" t="s">
        <v>34</v>
      </c>
    </row>
    <row r="8758">
      <c r="A8758" s="2">
        <v>42318.714895833335</v>
      </c>
      <c r="B8758" s="3">
        <v>11.0</v>
      </c>
      <c r="C8758" s="3" t="s">
        <v>8462</v>
      </c>
      <c r="D8758" s="3">
        <v>77.0</v>
      </c>
      <c r="E8758" s="3" t="s">
        <v>8506</v>
      </c>
      <c r="F8758" s="3">
        <v>1.0</v>
      </c>
      <c r="G8758" s="3">
        <v>2.0</v>
      </c>
      <c r="H8758" s="3" t="s">
        <v>8464</v>
      </c>
      <c r="I8758" s="3" t="s">
        <v>8465</v>
      </c>
      <c r="J8758" s="3" t="s">
        <v>398</v>
      </c>
      <c r="K8758" s="3" t="s">
        <v>24</v>
      </c>
      <c r="L8758" s="3">
        <v>1.0</v>
      </c>
      <c r="M8758" s="3" t="s">
        <v>25</v>
      </c>
      <c r="N8758" s="3" t="s">
        <v>8507</v>
      </c>
      <c r="O8758" s="3" t="s">
        <v>257</v>
      </c>
      <c r="P8758" s="4">
        <v>21982.0</v>
      </c>
      <c r="Q8758" s="3" t="s">
        <v>132</v>
      </c>
      <c r="S8758" s="3" t="s">
        <v>29</v>
      </c>
    </row>
    <row r="8759">
      <c r="A8759" s="2">
        <v>42318.714895833335</v>
      </c>
      <c r="B8759" s="3">
        <v>11.0</v>
      </c>
      <c r="C8759" s="3" t="s">
        <v>8462</v>
      </c>
      <c r="D8759" s="3">
        <v>77.0</v>
      </c>
      <c r="E8759" s="3" t="s">
        <v>8506</v>
      </c>
      <c r="F8759" s="3">
        <v>1.0</v>
      </c>
      <c r="G8759" s="3">
        <v>2.0</v>
      </c>
      <c r="H8759" s="3" t="s">
        <v>8464</v>
      </c>
      <c r="I8759" s="3" t="s">
        <v>8465</v>
      </c>
      <c r="J8759" s="3" t="s">
        <v>398</v>
      </c>
      <c r="K8759" s="3" t="s">
        <v>24</v>
      </c>
      <c r="L8759" s="3">
        <v>2.0</v>
      </c>
      <c r="M8759" s="3" t="s">
        <v>30</v>
      </c>
      <c r="N8759" s="3" t="s">
        <v>8508</v>
      </c>
      <c r="O8759" s="3" t="s">
        <v>329</v>
      </c>
      <c r="P8759" s="4">
        <v>22183.0</v>
      </c>
      <c r="Q8759" s="3" t="s">
        <v>247</v>
      </c>
      <c r="S8759" s="3" t="s">
        <v>34</v>
      </c>
    </row>
    <row r="8760">
      <c r="A8760" s="2">
        <v>42318.714895833335</v>
      </c>
      <c r="B8760" s="3">
        <v>11.0</v>
      </c>
      <c r="C8760" s="3" t="s">
        <v>8462</v>
      </c>
      <c r="D8760" s="3">
        <v>77.0</v>
      </c>
      <c r="E8760" s="3" t="s">
        <v>8506</v>
      </c>
      <c r="F8760" s="3">
        <v>1.0</v>
      </c>
      <c r="G8760" s="3">
        <v>2.0</v>
      </c>
      <c r="H8760" s="3" t="s">
        <v>8464</v>
      </c>
      <c r="I8760" s="3" t="s">
        <v>8465</v>
      </c>
      <c r="J8760" s="3" t="s">
        <v>398</v>
      </c>
      <c r="K8760" s="3" t="s">
        <v>24</v>
      </c>
      <c r="L8760" s="3">
        <v>3.0</v>
      </c>
      <c r="M8760" s="3" t="s">
        <v>25</v>
      </c>
      <c r="N8760" s="3" t="s">
        <v>8509</v>
      </c>
      <c r="O8760" s="3" t="s">
        <v>401</v>
      </c>
      <c r="P8760" s="4">
        <v>22460.0</v>
      </c>
      <c r="Q8760" s="3" t="s">
        <v>189</v>
      </c>
      <c r="S8760" s="3" t="s">
        <v>34</v>
      </c>
    </row>
    <row r="8761">
      <c r="A8761" s="2">
        <v>42318.714895833335</v>
      </c>
      <c r="B8761" s="3">
        <v>11.0</v>
      </c>
      <c r="C8761" s="3" t="s">
        <v>8462</v>
      </c>
      <c r="D8761" s="3">
        <v>77.0</v>
      </c>
      <c r="E8761" s="3" t="s">
        <v>8506</v>
      </c>
      <c r="F8761" s="3">
        <v>1.0</v>
      </c>
      <c r="G8761" s="3">
        <v>2.0</v>
      </c>
      <c r="H8761" s="3" t="s">
        <v>8464</v>
      </c>
      <c r="I8761" s="3" t="s">
        <v>8465</v>
      </c>
      <c r="J8761" s="3" t="s">
        <v>398</v>
      </c>
      <c r="K8761" s="3" t="s">
        <v>24</v>
      </c>
      <c r="L8761" s="3">
        <v>4.0</v>
      </c>
      <c r="M8761" s="3" t="s">
        <v>30</v>
      </c>
      <c r="N8761" s="3" t="s">
        <v>8510</v>
      </c>
      <c r="O8761" s="3" t="s">
        <v>307</v>
      </c>
      <c r="P8761" s="4">
        <v>22739.0</v>
      </c>
      <c r="Q8761" s="3" t="s">
        <v>52</v>
      </c>
      <c r="S8761" s="3" t="s">
        <v>34</v>
      </c>
    </row>
    <row r="8762">
      <c r="A8762" s="2">
        <v>42318.714895833335</v>
      </c>
      <c r="B8762" s="3">
        <v>11.0</v>
      </c>
      <c r="C8762" s="3" t="s">
        <v>8462</v>
      </c>
      <c r="D8762" s="3">
        <v>77.0</v>
      </c>
      <c r="E8762" s="3" t="s">
        <v>8506</v>
      </c>
      <c r="F8762" s="3">
        <v>1.0</v>
      </c>
      <c r="G8762" s="3">
        <v>2.0</v>
      </c>
      <c r="H8762" s="3" t="s">
        <v>8464</v>
      </c>
      <c r="I8762" s="3" t="s">
        <v>8465</v>
      </c>
      <c r="J8762" s="3" t="s">
        <v>398</v>
      </c>
      <c r="K8762" s="3" t="s">
        <v>24</v>
      </c>
      <c r="L8762" s="3">
        <v>5.0</v>
      </c>
      <c r="M8762" s="3" t="s">
        <v>25</v>
      </c>
      <c r="N8762" s="3" t="s">
        <v>8511</v>
      </c>
      <c r="O8762" s="3" t="s">
        <v>91</v>
      </c>
      <c r="P8762" s="4">
        <v>21709.0</v>
      </c>
      <c r="Q8762" s="3" t="s">
        <v>189</v>
      </c>
      <c r="S8762" s="3" t="s">
        <v>34</v>
      </c>
    </row>
    <row r="8763">
      <c r="A8763" s="2">
        <v>42318.714895833335</v>
      </c>
      <c r="B8763" s="3">
        <v>11.0</v>
      </c>
      <c r="C8763" s="3" t="s">
        <v>8462</v>
      </c>
      <c r="D8763" s="3">
        <v>77.0</v>
      </c>
      <c r="E8763" s="3" t="s">
        <v>8506</v>
      </c>
      <c r="F8763" s="3">
        <v>1.0</v>
      </c>
      <c r="G8763" s="3">
        <v>2.0</v>
      </c>
      <c r="H8763" s="3" t="s">
        <v>8464</v>
      </c>
      <c r="I8763" s="3" t="s">
        <v>8465</v>
      </c>
      <c r="J8763" s="3" t="s">
        <v>398</v>
      </c>
      <c r="K8763" s="3" t="s">
        <v>24</v>
      </c>
      <c r="L8763" s="3">
        <v>6.0</v>
      </c>
      <c r="M8763" s="3" t="s">
        <v>30</v>
      </c>
      <c r="N8763" s="3" t="s">
        <v>8512</v>
      </c>
      <c r="O8763" s="3" t="s">
        <v>1400</v>
      </c>
      <c r="P8763" s="4">
        <v>27711.0</v>
      </c>
      <c r="Q8763" s="3" t="s">
        <v>40</v>
      </c>
      <c r="S8763" s="3" t="s">
        <v>34</v>
      </c>
    </row>
    <row r="8764">
      <c r="A8764" s="2">
        <v>42318.714895833335</v>
      </c>
      <c r="B8764" s="3">
        <v>11.0</v>
      </c>
      <c r="C8764" s="3" t="s">
        <v>8462</v>
      </c>
      <c r="D8764" s="3">
        <v>77.0</v>
      </c>
      <c r="E8764" s="3" t="s">
        <v>8506</v>
      </c>
      <c r="F8764" s="3">
        <v>1.0</v>
      </c>
      <c r="G8764" s="3">
        <v>2.0</v>
      </c>
      <c r="H8764" s="3" t="s">
        <v>8464</v>
      </c>
      <c r="I8764" s="3" t="s">
        <v>8465</v>
      </c>
      <c r="J8764" s="3" t="s">
        <v>398</v>
      </c>
      <c r="K8764" s="3" t="s">
        <v>24</v>
      </c>
      <c r="L8764" s="3">
        <v>7.0</v>
      </c>
      <c r="M8764" s="3" t="s">
        <v>25</v>
      </c>
      <c r="N8764" s="3" t="s">
        <v>8513</v>
      </c>
      <c r="O8764" s="3" t="s">
        <v>344</v>
      </c>
      <c r="P8764" s="4">
        <v>22494.0</v>
      </c>
      <c r="Q8764" s="3" t="s">
        <v>372</v>
      </c>
      <c r="S8764" s="3" t="s">
        <v>34</v>
      </c>
    </row>
    <row r="8765">
      <c r="A8765" s="2">
        <v>42318.714895833335</v>
      </c>
      <c r="B8765" s="3">
        <v>11.0</v>
      </c>
      <c r="C8765" s="3" t="s">
        <v>8462</v>
      </c>
      <c r="D8765" s="3">
        <v>77.0</v>
      </c>
      <c r="E8765" s="3" t="s">
        <v>8506</v>
      </c>
      <c r="F8765" s="3">
        <v>1.0</v>
      </c>
      <c r="G8765" s="3">
        <v>2.0</v>
      </c>
      <c r="H8765" s="3" t="s">
        <v>8464</v>
      </c>
      <c r="I8765" s="3" t="s">
        <v>8465</v>
      </c>
      <c r="J8765" s="3" t="s">
        <v>398</v>
      </c>
      <c r="K8765" s="3" t="s">
        <v>24</v>
      </c>
      <c r="L8765" s="3">
        <v>8.0</v>
      </c>
      <c r="M8765" s="3" t="s">
        <v>30</v>
      </c>
      <c r="N8765" s="3" t="s">
        <v>8514</v>
      </c>
      <c r="O8765" s="3" t="s">
        <v>8515</v>
      </c>
      <c r="P8765" s="4">
        <v>25718.0</v>
      </c>
      <c r="Q8765" s="3" t="s">
        <v>189</v>
      </c>
      <c r="S8765" s="3" t="s">
        <v>34</v>
      </c>
    </row>
    <row r="8766">
      <c r="A8766" s="2">
        <v>42318.714895833335</v>
      </c>
      <c r="B8766" s="3">
        <v>11.0</v>
      </c>
      <c r="C8766" s="3" t="s">
        <v>8462</v>
      </c>
      <c r="D8766" s="3">
        <v>77.0</v>
      </c>
      <c r="E8766" s="3" t="s">
        <v>8506</v>
      </c>
      <c r="F8766" s="3">
        <v>1.0</v>
      </c>
      <c r="G8766" s="3">
        <v>2.0</v>
      </c>
      <c r="H8766" s="3" t="s">
        <v>8464</v>
      </c>
      <c r="I8766" s="3" t="s">
        <v>8465</v>
      </c>
      <c r="J8766" s="3" t="s">
        <v>398</v>
      </c>
      <c r="K8766" s="3" t="s">
        <v>24</v>
      </c>
      <c r="L8766" s="3">
        <v>9.0</v>
      </c>
      <c r="M8766" s="3" t="s">
        <v>25</v>
      </c>
      <c r="N8766" s="3" t="s">
        <v>8516</v>
      </c>
      <c r="O8766" s="3" t="s">
        <v>69</v>
      </c>
      <c r="P8766" s="4">
        <v>19171.0</v>
      </c>
      <c r="Q8766" s="3" t="s">
        <v>105</v>
      </c>
      <c r="S8766" s="3" t="s">
        <v>34</v>
      </c>
    </row>
    <row r="8767">
      <c r="A8767" s="2">
        <v>42318.714895833335</v>
      </c>
      <c r="B8767" s="3">
        <v>11.0</v>
      </c>
      <c r="C8767" s="3" t="s">
        <v>8462</v>
      </c>
      <c r="D8767" s="3">
        <v>77.0</v>
      </c>
      <c r="E8767" s="3" t="s">
        <v>8506</v>
      </c>
      <c r="F8767" s="3">
        <v>1.0</v>
      </c>
      <c r="G8767" s="3">
        <v>2.0</v>
      </c>
      <c r="H8767" s="3" t="s">
        <v>8464</v>
      </c>
      <c r="I8767" s="3" t="s">
        <v>8465</v>
      </c>
      <c r="J8767" s="3" t="s">
        <v>398</v>
      </c>
      <c r="K8767" s="3" t="s">
        <v>24</v>
      </c>
      <c r="L8767" s="3">
        <v>10.0</v>
      </c>
      <c r="M8767" s="3" t="s">
        <v>30</v>
      </c>
      <c r="N8767" s="3" t="s">
        <v>8517</v>
      </c>
      <c r="O8767" s="3" t="s">
        <v>8518</v>
      </c>
      <c r="P8767" s="4">
        <v>27038.0</v>
      </c>
      <c r="Q8767" s="3" t="s">
        <v>132</v>
      </c>
      <c r="S8767" s="3" t="s">
        <v>34</v>
      </c>
    </row>
    <row r="8768">
      <c r="A8768" s="2">
        <v>42318.714895833335</v>
      </c>
      <c r="B8768" s="3">
        <v>11.0</v>
      </c>
      <c r="C8768" s="3" t="s">
        <v>8462</v>
      </c>
      <c r="D8768" s="3">
        <v>77.0</v>
      </c>
      <c r="E8768" s="3" t="s">
        <v>8506</v>
      </c>
      <c r="F8768" s="3">
        <v>1.0</v>
      </c>
      <c r="G8768" s="3">
        <v>2.0</v>
      </c>
      <c r="H8768" s="3" t="s">
        <v>8464</v>
      </c>
      <c r="I8768" s="3" t="s">
        <v>8465</v>
      </c>
      <c r="J8768" s="3" t="s">
        <v>398</v>
      </c>
      <c r="K8768" s="3" t="s">
        <v>24</v>
      </c>
      <c r="L8768" s="3">
        <v>11.0</v>
      </c>
      <c r="M8768" s="3" t="s">
        <v>25</v>
      </c>
      <c r="N8768" s="3" t="s">
        <v>3758</v>
      </c>
      <c r="O8768" s="3" t="s">
        <v>2301</v>
      </c>
      <c r="P8768" s="4">
        <v>32711.0</v>
      </c>
      <c r="Q8768" s="3" t="s">
        <v>40</v>
      </c>
      <c r="S8768" s="3" t="s">
        <v>34</v>
      </c>
    </row>
    <row r="8769">
      <c r="A8769" s="2">
        <v>42318.714895833335</v>
      </c>
      <c r="B8769" s="3">
        <v>11.0</v>
      </c>
      <c r="C8769" s="3" t="s">
        <v>8462</v>
      </c>
      <c r="D8769" s="3">
        <v>77.0</v>
      </c>
      <c r="E8769" s="3" t="s">
        <v>8506</v>
      </c>
      <c r="F8769" s="3">
        <v>1.0</v>
      </c>
      <c r="G8769" s="3">
        <v>2.0</v>
      </c>
      <c r="H8769" s="3" t="s">
        <v>8464</v>
      </c>
      <c r="I8769" s="3" t="s">
        <v>8465</v>
      </c>
      <c r="J8769" s="3" t="s">
        <v>398</v>
      </c>
      <c r="K8769" s="3" t="s">
        <v>24</v>
      </c>
      <c r="L8769" s="3">
        <v>12.0</v>
      </c>
      <c r="M8769" s="3" t="s">
        <v>30</v>
      </c>
      <c r="N8769" s="3" t="s">
        <v>8519</v>
      </c>
      <c r="O8769" s="3" t="s">
        <v>746</v>
      </c>
      <c r="P8769" s="4">
        <v>22266.0</v>
      </c>
      <c r="Q8769" s="3" t="s">
        <v>149</v>
      </c>
      <c r="S8769" s="3" t="s">
        <v>34</v>
      </c>
    </row>
    <row r="8770">
      <c r="A8770" s="2">
        <v>42318.714895833335</v>
      </c>
      <c r="B8770" s="3">
        <v>11.0</v>
      </c>
      <c r="C8770" s="3" t="s">
        <v>8462</v>
      </c>
      <c r="D8770" s="3">
        <v>77.0</v>
      </c>
      <c r="E8770" s="3" t="s">
        <v>8506</v>
      </c>
      <c r="F8770" s="3">
        <v>1.0</v>
      </c>
      <c r="G8770" s="3">
        <v>2.0</v>
      </c>
      <c r="H8770" s="3" t="s">
        <v>8464</v>
      </c>
      <c r="I8770" s="3" t="s">
        <v>8465</v>
      </c>
      <c r="J8770" s="3" t="s">
        <v>398</v>
      </c>
      <c r="K8770" s="3" t="s">
        <v>24</v>
      </c>
      <c r="L8770" s="3">
        <v>13.0</v>
      </c>
      <c r="M8770" s="3" t="s">
        <v>25</v>
      </c>
      <c r="N8770" s="3" t="s">
        <v>8520</v>
      </c>
      <c r="O8770" s="3" t="s">
        <v>1311</v>
      </c>
      <c r="P8770" s="4">
        <v>31060.0</v>
      </c>
      <c r="Q8770" s="3" t="s">
        <v>132</v>
      </c>
      <c r="S8770" s="3" t="s">
        <v>34</v>
      </c>
    </row>
    <row r="8771">
      <c r="A8771" s="2">
        <v>42318.714895833335</v>
      </c>
      <c r="B8771" s="3">
        <v>11.0</v>
      </c>
      <c r="C8771" s="3" t="s">
        <v>8462</v>
      </c>
      <c r="D8771" s="3">
        <v>77.0</v>
      </c>
      <c r="E8771" s="3" t="s">
        <v>8506</v>
      </c>
      <c r="F8771" s="3">
        <v>1.0</v>
      </c>
      <c r="G8771" s="3">
        <v>2.0</v>
      </c>
      <c r="H8771" s="3" t="s">
        <v>8464</v>
      </c>
      <c r="I8771" s="3" t="s">
        <v>8465</v>
      </c>
      <c r="J8771" s="3" t="s">
        <v>398</v>
      </c>
      <c r="K8771" s="3" t="s">
        <v>24</v>
      </c>
      <c r="L8771" s="3">
        <v>14.0</v>
      </c>
      <c r="M8771" s="3" t="s">
        <v>30</v>
      </c>
      <c r="N8771" s="3" t="s">
        <v>8521</v>
      </c>
      <c r="O8771" s="3" t="s">
        <v>702</v>
      </c>
      <c r="P8771" s="4">
        <v>18825.0</v>
      </c>
      <c r="Q8771" s="3" t="s">
        <v>37</v>
      </c>
      <c r="S8771" s="3" t="s">
        <v>34</v>
      </c>
    </row>
    <row r="8772">
      <c r="A8772" s="2">
        <v>42318.714895833335</v>
      </c>
      <c r="B8772" s="3">
        <v>11.0</v>
      </c>
      <c r="C8772" s="3" t="s">
        <v>8462</v>
      </c>
      <c r="D8772" s="3">
        <v>77.0</v>
      </c>
      <c r="E8772" s="3" t="s">
        <v>8506</v>
      </c>
      <c r="F8772" s="3">
        <v>1.0</v>
      </c>
      <c r="G8772" s="3">
        <v>2.0</v>
      </c>
      <c r="H8772" s="3" t="s">
        <v>8464</v>
      </c>
      <c r="I8772" s="3" t="s">
        <v>8465</v>
      </c>
      <c r="J8772" s="3" t="s">
        <v>398</v>
      </c>
      <c r="K8772" s="3" t="s">
        <v>24</v>
      </c>
      <c r="L8772" s="3">
        <v>15.0</v>
      </c>
      <c r="M8772" s="3" t="s">
        <v>25</v>
      </c>
      <c r="N8772" s="3" t="s">
        <v>8522</v>
      </c>
      <c r="O8772" s="3" t="s">
        <v>95</v>
      </c>
      <c r="P8772" s="4">
        <v>18733.0</v>
      </c>
      <c r="Q8772" s="3" t="s">
        <v>86</v>
      </c>
      <c r="S8772" s="3" t="s">
        <v>34</v>
      </c>
    </row>
    <row r="8773">
      <c r="A8773" s="2">
        <v>42318.714895833335</v>
      </c>
      <c r="B8773" s="3">
        <v>11.0</v>
      </c>
      <c r="C8773" s="3" t="s">
        <v>8462</v>
      </c>
      <c r="D8773" s="3">
        <v>77.0</v>
      </c>
      <c r="E8773" s="3" t="s">
        <v>8506</v>
      </c>
      <c r="F8773" s="3">
        <v>1.0</v>
      </c>
      <c r="G8773" s="3">
        <v>2.0</v>
      </c>
      <c r="H8773" s="3" t="s">
        <v>8464</v>
      </c>
      <c r="I8773" s="3" t="s">
        <v>8465</v>
      </c>
      <c r="J8773" s="3" t="s">
        <v>398</v>
      </c>
      <c r="K8773" s="3" t="s">
        <v>24</v>
      </c>
      <c r="L8773" s="3">
        <v>16.0</v>
      </c>
      <c r="M8773" s="3" t="s">
        <v>30</v>
      </c>
      <c r="N8773" s="3" t="s">
        <v>8523</v>
      </c>
      <c r="O8773" s="3" t="s">
        <v>389</v>
      </c>
      <c r="P8773" s="4">
        <v>33472.0</v>
      </c>
      <c r="Q8773" s="3" t="s">
        <v>221</v>
      </c>
      <c r="S8773" s="3" t="s">
        <v>34</v>
      </c>
    </row>
    <row r="8774">
      <c r="A8774" s="2">
        <v>42318.714895833335</v>
      </c>
      <c r="B8774" s="3">
        <v>11.0</v>
      </c>
      <c r="C8774" s="3" t="s">
        <v>8462</v>
      </c>
      <c r="D8774" s="3">
        <v>77.0</v>
      </c>
      <c r="E8774" s="3" t="s">
        <v>8506</v>
      </c>
      <c r="F8774" s="3">
        <v>1.0</v>
      </c>
      <c r="G8774" s="3">
        <v>2.0</v>
      </c>
      <c r="H8774" s="3" t="s">
        <v>8464</v>
      </c>
      <c r="I8774" s="3" t="s">
        <v>8465</v>
      </c>
      <c r="J8774" s="3" t="s">
        <v>398</v>
      </c>
      <c r="K8774" s="3" t="s">
        <v>24</v>
      </c>
      <c r="L8774" s="3">
        <v>17.0</v>
      </c>
      <c r="M8774" s="3" t="s">
        <v>25</v>
      </c>
      <c r="N8774" s="3" t="s">
        <v>8524</v>
      </c>
      <c r="O8774" s="3" t="s">
        <v>65</v>
      </c>
      <c r="P8774" s="4">
        <v>29605.0</v>
      </c>
      <c r="Q8774" s="3" t="s">
        <v>52</v>
      </c>
      <c r="S8774" s="3" t="s">
        <v>34</v>
      </c>
    </row>
    <row r="8775">
      <c r="A8775" s="2">
        <v>42318.714895833335</v>
      </c>
      <c r="B8775" s="3">
        <v>11.0</v>
      </c>
      <c r="C8775" s="3" t="s">
        <v>8462</v>
      </c>
      <c r="D8775" s="3">
        <v>77.0</v>
      </c>
      <c r="E8775" s="3" t="s">
        <v>8506</v>
      </c>
      <c r="F8775" s="3">
        <v>1.0</v>
      </c>
      <c r="G8775" s="3">
        <v>2.0</v>
      </c>
      <c r="H8775" s="3" t="s">
        <v>8464</v>
      </c>
      <c r="I8775" s="3" t="s">
        <v>8465</v>
      </c>
      <c r="J8775" s="3" t="s">
        <v>398</v>
      </c>
      <c r="K8775" s="3" t="s">
        <v>24</v>
      </c>
      <c r="L8775" s="3">
        <v>18.0</v>
      </c>
      <c r="M8775" s="3" t="s">
        <v>30</v>
      </c>
      <c r="N8775" s="3" t="s">
        <v>8525</v>
      </c>
      <c r="O8775" s="3" t="s">
        <v>7155</v>
      </c>
      <c r="P8775" s="4">
        <v>25823.0</v>
      </c>
      <c r="Q8775" s="3" t="s">
        <v>37</v>
      </c>
      <c r="S8775" s="3" t="s">
        <v>34</v>
      </c>
    </row>
    <row r="8776">
      <c r="A8776" s="2">
        <v>42318.714895833335</v>
      </c>
      <c r="B8776" s="3">
        <v>11.0</v>
      </c>
      <c r="C8776" s="3" t="s">
        <v>8462</v>
      </c>
      <c r="D8776" s="3">
        <v>77.0</v>
      </c>
      <c r="E8776" s="3" t="s">
        <v>8506</v>
      </c>
      <c r="F8776" s="3">
        <v>1.0</v>
      </c>
      <c r="G8776" s="3">
        <v>2.0</v>
      </c>
      <c r="H8776" s="3" t="s">
        <v>8464</v>
      </c>
      <c r="I8776" s="3" t="s">
        <v>8465</v>
      </c>
      <c r="J8776" s="3" t="s">
        <v>398</v>
      </c>
      <c r="K8776" s="3" t="s">
        <v>24</v>
      </c>
      <c r="L8776" s="3">
        <v>19.0</v>
      </c>
      <c r="M8776" s="3" t="s">
        <v>25</v>
      </c>
      <c r="N8776" s="3" t="s">
        <v>8526</v>
      </c>
      <c r="O8776" s="3" t="s">
        <v>613</v>
      </c>
      <c r="P8776" s="4">
        <v>25703.0</v>
      </c>
      <c r="Q8776" s="3" t="s">
        <v>247</v>
      </c>
      <c r="S8776" s="3" t="s">
        <v>34</v>
      </c>
    </row>
    <row r="8777">
      <c r="A8777" s="2">
        <v>42318.714895833335</v>
      </c>
      <c r="B8777" s="3">
        <v>11.0</v>
      </c>
      <c r="C8777" s="3" t="s">
        <v>8462</v>
      </c>
      <c r="D8777" s="3">
        <v>77.0</v>
      </c>
      <c r="E8777" s="3" t="s">
        <v>8506</v>
      </c>
      <c r="F8777" s="3">
        <v>1.0</v>
      </c>
      <c r="G8777" s="3">
        <v>2.0</v>
      </c>
      <c r="H8777" s="3" t="s">
        <v>8464</v>
      </c>
      <c r="I8777" s="3" t="s">
        <v>8465</v>
      </c>
      <c r="J8777" s="3" t="s">
        <v>398</v>
      </c>
      <c r="K8777" s="3" t="s">
        <v>24</v>
      </c>
      <c r="L8777" s="3">
        <v>20.0</v>
      </c>
      <c r="M8777" s="3" t="s">
        <v>30</v>
      </c>
      <c r="N8777" s="3" t="s">
        <v>94</v>
      </c>
      <c r="O8777" s="3" t="s">
        <v>235</v>
      </c>
      <c r="P8777" s="4">
        <v>23766.0</v>
      </c>
      <c r="Q8777" s="3" t="s">
        <v>115</v>
      </c>
      <c r="S8777" s="3" t="s">
        <v>34</v>
      </c>
    </row>
    <row r="8778">
      <c r="A8778" s="2">
        <v>42318.714895833335</v>
      </c>
      <c r="B8778" s="3">
        <v>11.0</v>
      </c>
      <c r="C8778" s="3" t="s">
        <v>8462</v>
      </c>
      <c r="D8778" s="3">
        <v>77.0</v>
      </c>
      <c r="E8778" s="3" t="s">
        <v>8506</v>
      </c>
      <c r="F8778" s="3">
        <v>1.0</v>
      </c>
      <c r="G8778" s="3">
        <v>2.0</v>
      </c>
      <c r="H8778" s="3" t="s">
        <v>8464</v>
      </c>
      <c r="I8778" s="3" t="s">
        <v>8465</v>
      </c>
      <c r="J8778" s="3" t="s">
        <v>398</v>
      </c>
      <c r="K8778" s="3" t="s">
        <v>24</v>
      </c>
      <c r="L8778" s="3">
        <v>21.0</v>
      </c>
      <c r="M8778" s="3" t="s">
        <v>25</v>
      </c>
      <c r="N8778" s="3" t="s">
        <v>461</v>
      </c>
      <c r="O8778" s="3" t="s">
        <v>2415</v>
      </c>
      <c r="P8778" s="4">
        <v>23843.0</v>
      </c>
      <c r="Q8778" s="3" t="s">
        <v>75</v>
      </c>
      <c r="S8778" s="3" t="s">
        <v>34</v>
      </c>
    </row>
    <row r="8779">
      <c r="A8779" s="2">
        <v>42318.714895833335</v>
      </c>
      <c r="B8779" s="3">
        <v>11.0</v>
      </c>
      <c r="C8779" s="3" t="s">
        <v>8462</v>
      </c>
      <c r="D8779" s="3">
        <v>77.0</v>
      </c>
      <c r="E8779" s="3" t="s">
        <v>8506</v>
      </c>
      <c r="F8779" s="3">
        <v>1.0</v>
      </c>
      <c r="G8779" s="3">
        <v>2.0</v>
      </c>
      <c r="H8779" s="3" t="s">
        <v>8464</v>
      </c>
      <c r="I8779" s="3" t="s">
        <v>8465</v>
      </c>
      <c r="J8779" s="3" t="s">
        <v>398</v>
      </c>
      <c r="K8779" s="3" t="s">
        <v>24</v>
      </c>
      <c r="L8779" s="3">
        <v>22.0</v>
      </c>
      <c r="M8779" s="3" t="s">
        <v>30</v>
      </c>
      <c r="N8779" s="3" t="s">
        <v>8527</v>
      </c>
      <c r="O8779" s="3" t="s">
        <v>1342</v>
      </c>
      <c r="P8779" s="4">
        <v>18246.0</v>
      </c>
      <c r="Q8779" s="3" t="s">
        <v>105</v>
      </c>
      <c r="S8779" s="3" t="s">
        <v>34</v>
      </c>
    </row>
    <row r="8780">
      <c r="A8780" s="2">
        <v>42318.714895833335</v>
      </c>
      <c r="B8780" s="3">
        <v>11.0</v>
      </c>
      <c r="C8780" s="3" t="s">
        <v>8462</v>
      </c>
      <c r="D8780" s="3">
        <v>77.0</v>
      </c>
      <c r="E8780" s="3" t="s">
        <v>8506</v>
      </c>
      <c r="F8780" s="3">
        <v>1.0</v>
      </c>
      <c r="G8780" s="3">
        <v>2.0</v>
      </c>
      <c r="H8780" s="3" t="s">
        <v>8464</v>
      </c>
      <c r="I8780" s="3" t="s">
        <v>8465</v>
      </c>
      <c r="J8780" s="3" t="s">
        <v>398</v>
      </c>
      <c r="K8780" s="3" t="s">
        <v>24</v>
      </c>
      <c r="L8780" s="3">
        <v>23.0</v>
      </c>
      <c r="M8780" s="3" t="s">
        <v>25</v>
      </c>
      <c r="N8780" s="3" t="s">
        <v>8528</v>
      </c>
      <c r="O8780" s="3" t="s">
        <v>421</v>
      </c>
      <c r="P8780" s="4">
        <v>23121.0</v>
      </c>
      <c r="Q8780" s="3" t="s">
        <v>37</v>
      </c>
      <c r="S8780" s="3" t="s">
        <v>34</v>
      </c>
    </row>
    <row r="8781">
      <c r="A8781" s="2">
        <v>42318.714895833335</v>
      </c>
      <c r="B8781" s="3">
        <v>11.0</v>
      </c>
      <c r="C8781" s="3" t="s">
        <v>8462</v>
      </c>
      <c r="D8781" s="3">
        <v>77.0</v>
      </c>
      <c r="E8781" s="3" t="s">
        <v>8506</v>
      </c>
      <c r="F8781" s="3">
        <v>1.0</v>
      </c>
      <c r="G8781" s="3">
        <v>2.0</v>
      </c>
      <c r="H8781" s="3" t="s">
        <v>8464</v>
      </c>
      <c r="I8781" s="3" t="s">
        <v>8465</v>
      </c>
      <c r="J8781" s="3" t="s">
        <v>398</v>
      </c>
      <c r="K8781" s="3" t="s">
        <v>24</v>
      </c>
      <c r="L8781" s="3">
        <v>24.0</v>
      </c>
      <c r="M8781" s="3" t="s">
        <v>30</v>
      </c>
      <c r="N8781" s="3" t="s">
        <v>1046</v>
      </c>
      <c r="O8781" s="3" t="s">
        <v>2136</v>
      </c>
      <c r="P8781" s="4">
        <v>32031.0</v>
      </c>
      <c r="Q8781" s="3" t="s">
        <v>132</v>
      </c>
      <c r="S8781" s="3" t="s">
        <v>34</v>
      </c>
    </row>
    <row r="8782">
      <c r="A8782" s="2">
        <v>42318.714895833335</v>
      </c>
      <c r="B8782" s="3">
        <v>11.0</v>
      </c>
      <c r="C8782" s="3" t="s">
        <v>8462</v>
      </c>
      <c r="D8782" s="3">
        <v>77.0</v>
      </c>
      <c r="E8782" s="3" t="s">
        <v>8506</v>
      </c>
      <c r="F8782" s="3">
        <v>1.0</v>
      </c>
      <c r="G8782" s="3">
        <v>2.0</v>
      </c>
      <c r="H8782" s="3" t="s">
        <v>8464</v>
      </c>
      <c r="I8782" s="3" t="s">
        <v>8465</v>
      </c>
      <c r="J8782" s="3" t="s">
        <v>398</v>
      </c>
      <c r="K8782" s="3" t="s">
        <v>24</v>
      </c>
      <c r="L8782" s="3">
        <v>25.0</v>
      </c>
      <c r="M8782" s="3" t="s">
        <v>25</v>
      </c>
      <c r="N8782" s="3" t="s">
        <v>8529</v>
      </c>
      <c r="O8782" s="3" t="s">
        <v>36</v>
      </c>
      <c r="P8782" s="4">
        <v>24960.0</v>
      </c>
      <c r="Q8782" s="3" t="s">
        <v>75</v>
      </c>
      <c r="S8782" s="3" t="s">
        <v>34</v>
      </c>
    </row>
    <row r="8783">
      <c r="A8783" s="2">
        <v>42318.714895833335</v>
      </c>
      <c r="B8783" s="3">
        <v>11.0</v>
      </c>
      <c r="C8783" s="3" t="s">
        <v>8462</v>
      </c>
      <c r="D8783" s="3">
        <v>78.0</v>
      </c>
      <c r="E8783" s="3" t="s">
        <v>8530</v>
      </c>
      <c r="F8783" s="3">
        <v>1.0</v>
      </c>
      <c r="G8783" s="3">
        <v>2.0</v>
      </c>
      <c r="H8783" s="3" t="s">
        <v>8464</v>
      </c>
      <c r="I8783" s="3" t="s">
        <v>8465</v>
      </c>
      <c r="J8783" s="3" t="s">
        <v>398</v>
      </c>
      <c r="K8783" s="3" t="s">
        <v>24</v>
      </c>
      <c r="L8783" s="3">
        <v>1.0</v>
      </c>
      <c r="M8783" s="3" t="s">
        <v>30</v>
      </c>
      <c r="N8783" s="3" t="s">
        <v>8531</v>
      </c>
      <c r="O8783" s="3" t="s">
        <v>734</v>
      </c>
      <c r="P8783" s="4">
        <v>29655.0</v>
      </c>
      <c r="Q8783" s="3" t="s">
        <v>37</v>
      </c>
      <c r="S8783" s="3" t="s">
        <v>34</v>
      </c>
    </row>
    <row r="8784">
      <c r="A8784" s="2">
        <v>42318.714895833335</v>
      </c>
      <c r="B8784" s="3">
        <v>11.0</v>
      </c>
      <c r="C8784" s="3" t="s">
        <v>8462</v>
      </c>
      <c r="D8784" s="3">
        <v>78.0</v>
      </c>
      <c r="E8784" s="3" t="s">
        <v>8530</v>
      </c>
      <c r="F8784" s="3">
        <v>1.0</v>
      </c>
      <c r="G8784" s="3">
        <v>2.0</v>
      </c>
      <c r="H8784" s="3" t="s">
        <v>8464</v>
      </c>
      <c r="I8784" s="3" t="s">
        <v>8465</v>
      </c>
      <c r="J8784" s="3" t="s">
        <v>398</v>
      </c>
      <c r="K8784" s="3" t="s">
        <v>24</v>
      </c>
      <c r="L8784" s="3">
        <v>2.0</v>
      </c>
      <c r="M8784" s="3" t="s">
        <v>25</v>
      </c>
      <c r="N8784" s="3" t="s">
        <v>8532</v>
      </c>
      <c r="O8784" s="3" t="s">
        <v>384</v>
      </c>
      <c r="P8784" s="4">
        <v>30082.0</v>
      </c>
      <c r="Q8784" s="3" t="s">
        <v>418</v>
      </c>
      <c r="S8784" s="3" t="s">
        <v>34</v>
      </c>
    </row>
    <row r="8785">
      <c r="A8785" s="2">
        <v>42318.714895833335</v>
      </c>
      <c r="B8785" s="3">
        <v>11.0</v>
      </c>
      <c r="C8785" s="3" t="s">
        <v>8462</v>
      </c>
      <c r="D8785" s="3">
        <v>78.0</v>
      </c>
      <c r="E8785" s="3" t="s">
        <v>8530</v>
      </c>
      <c r="F8785" s="3">
        <v>1.0</v>
      </c>
      <c r="G8785" s="3">
        <v>2.0</v>
      </c>
      <c r="H8785" s="3" t="s">
        <v>8464</v>
      </c>
      <c r="I8785" s="3" t="s">
        <v>8465</v>
      </c>
      <c r="J8785" s="3" t="s">
        <v>398</v>
      </c>
      <c r="K8785" s="3" t="s">
        <v>24</v>
      </c>
      <c r="L8785" s="3">
        <v>3.0</v>
      </c>
      <c r="M8785" s="3" t="s">
        <v>30</v>
      </c>
      <c r="N8785" s="3" t="s">
        <v>8533</v>
      </c>
      <c r="O8785" s="3" t="s">
        <v>2037</v>
      </c>
      <c r="P8785" s="4">
        <v>34014.0</v>
      </c>
      <c r="Q8785" s="3" t="s">
        <v>40</v>
      </c>
      <c r="S8785" s="3" t="s">
        <v>34</v>
      </c>
    </row>
    <row r="8786">
      <c r="A8786" s="2">
        <v>42318.714895833335</v>
      </c>
      <c r="B8786" s="3">
        <v>11.0</v>
      </c>
      <c r="C8786" s="3" t="s">
        <v>8462</v>
      </c>
      <c r="D8786" s="3">
        <v>78.0</v>
      </c>
      <c r="E8786" s="3" t="s">
        <v>8530</v>
      </c>
      <c r="F8786" s="3">
        <v>1.0</v>
      </c>
      <c r="G8786" s="3">
        <v>2.0</v>
      </c>
      <c r="H8786" s="3" t="s">
        <v>8464</v>
      </c>
      <c r="I8786" s="3" t="s">
        <v>8465</v>
      </c>
      <c r="J8786" s="3" t="s">
        <v>398</v>
      </c>
      <c r="K8786" s="3" t="s">
        <v>24</v>
      </c>
      <c r="L8786" s="3">
        <v>4.0</v>
      </c>
      <c r="M8786" s="3" t="s">
        <v>25</v>
      </c>
      <c r="N8786" s="3" t="s">
        <v>8534</v>
      </c>
      <c r="O8786" s="3" t="s">
        <v>1452</v>
      </c>
      <c r="P8786" s="4">
        <v>21111.0</v>
      </c>
      <c r="Q8786" s="3" t="s">
        <v>145</v>
      </c>
      <c r="S8786" s="3" t="s">
        <v>34</v>
      </c>
    </row>
    <row r="8787">
      <c r="A8787" s="2">
        <v>42318.714895833335</v>
      </c>
      <c r="B8787" s="3">
        <v>11.0</v>
      </c>
      <c r="C8787" s="3" t="s">
        <v>8462</v>
      </c>
      <c r="D8787" s="3">
        <v>78.0</v>
      </c>
      <c r="E8787" s="3" t="s">
        <v>8530</v>
      </c>
      <c r="F8787" s="3">
        <v>1.0</v>
      </c>
      <c r="G8787" s="3">
        <v>2.0</v>
      </c>
      <c r="H8787" s="3" t="s">
        <v>8464</v>
      </c>
      <c r="I8787" s="3" t="s">
        <v>8465</v>
      </c>
      <c r="J8787" s="3" t="s">
        <v>398</v>
      </c>
      <c r="K8787" s="3" t="s">
        <v>24</v>
      </c>
      <c r="L8787" s="3">
        <v>5.0</v>
      </c>
      <c r="M8787" s="3" t="s">
        <v>30</v>
      </c>
      <c r="N8787" s="3" t="s">
        <v>3481</v>
      </c>
      <c r="O8787" s="3" t="s">
        <v>307</v>
      </c>
      <c r="P8787" s="4">
        <v>21590.0</v>
      </c>
      <c r="Q8787" s="3" t="s">
        <v>115</v>
      </c>
      <c r="S8787" s="3" t="s">
        <v>34</v>
      </c>
    </row>
    <row r="8788">
      <c r="A8788" s="2">
        <v>42318.714895833335</v>
      </c>
      <c r="B8788" s="3">
        <v>11.0</v>
      </c>
      <c r="C8788" s="3" t="s">
        <v>8462</v>
      </c>
      <c r="D8788" s="3">
        <v>78.0</v>
      </c>
      <c r="E8788" s="3" t="s">
        <v>8530</v>
      </c>
      <c r="F8788" s="3">
        <v>1.0</v>
      </c>
      <c r="G8788" s="3">
        <v>2.0</v>
      </c>
      <c r="H8788" s="3" t="s">
        <v>8464</v>
      </c>
      <c r="I8788" s="3" t="s">
        <v>8465</v>
      </c>
      <c r="J8788" s="3" t="s">
        <v>398</v>
      </c>
      <c r="K8788" s="3" t="s">
        <v>24</v>
      </c>
      <c r="L8788" s="3">
        <v>6.0</v>
      </c>
      <c r="M8788" s="3" t="s">
        <v>25</v>
      </c>
      <c r="N8788" s="3" t="s">
        <v>6721</v>
      </c>
      <c r="O8788" s="3" t="s">
        <v>973</v>
      </c>
      <c r="P8788" s="4">
        <v>31007.0</v>
      </c>
      <c r="Q8788" s="3" t="s">
        <v>37</v>
      </c>
      <c r="S8788" s="3" t="s">
        <v>34</v>
      </c>
    </row>
    <row r="8789">
      <c r="A8789" s="2">
        <v>42318.714895833335</v>
      </c>
      <c r="B8789" s="3">
        <v>11.0</v>
      </c>
      <c r="C8789" s="3" t="s">
        <v>8462</v>
      </c>
      <c r="D8789" s="3">
        <v>78.0</v>
      </c>
      <c r="E8789" s="3" t="s">
        <v>8530</v>
      </c>
      <c r="F8789" s="3">
        <v>1.0</v>
      </c>
      <c r="G8789" s="3">
        <v>2.0</v>
      </c>
      <c r="H8789" s="3" t="s">
        <v>8464</v>
      </c>
      <c r="I8789" s="3" t="s">
        <v>8465</v>
      </c>
      <c r="J8789" s="3" t="s">
        <v>398</v>
      </c>
      <c r="K8789" s="3" t="s">
        <v>24</v>
      </c>
      <c r="L8789" s="3">
        <v>7.0</v>
      </c>
      <c r="M8789" s="3" t="s">
        <v>30</v>
      </c>
      <c r="N8789" s="3" t="s">
        <v>8535</v>
      </c>
      <c r="O8789" s="3" t="s">
        <v>1099</v>
      </c>
      <c r="P8789" s="4">
        <v>22558.0</v>
      </c>
      <c r="Q8789" s="3" t="s">
        <v>132</v>
      </c>
      <c r="S8789" s="3" t="s">
        <v>34</v>
      </c>
    </row>
    <row r="8790">
      <c r="A8790" s="2">
        <v>42318.714895833335</v>
      </c>
      <c r="B8790" s="3">
        <v>11.0</v>
      </c>
      <c r="C8790" s="3" t="s">
        <v>8462</v>
      </c>
      <c r="D8790" s="3">
        <v>78.0</v>
      </c>
      <c r="E8790" s="3" t="s">
        <v>8530</v>
      </c>
      <c r="F8790" s="3">
        <v>1.0</v>
      </c>
      <c r="G8790" s="3">
        <v>2.0</v>
      </c>
      <c r="H8790" s="3" t="s">
        <v>8464</v>
      </c>
      <c r="I8790" s="3" t="s">
        <v>8465</v>
      </c>
      <c r="J8790" s="3" t="s">
        <v>398</v>
      </c>
      <c r="K8790" s="3" t="s">
        <v>24</v>
      </c>
      <c r="L8790" s="3">
        <v>8.0</v>
      </c>
      <c r="M8790" s="3" t="s">
        <v>25</v>
      </c>
      <c r="N8790" s="3" t="s">
        <v>8536</v>
      </c>
      <c r="O8790" s="3" t="s">
        <v>8537</v>
      </c>
      <c r="P8790" s="4">
        <v>24387.0</v>
      </c>
      <c r="Q8790" s="3" t="s">
        <v>72</v>
      </c>
      <c r="S8790" s="3" t="s">
        <v>34</v>
      </c>
    </row>
    <row r="8791">
      <c r="A8791" s="2">
        <v>42318.714895833335</v>
      </c>
      <c r="B8791" s="3">
        <v>11.0</v>
      </c>
      <c r="C8791" s="3" t="s">
        <v>8462</v>
      </c>
      <c r="D8791" s="3">
        <v>78.0</v>
      </c>
      <c r="E8791" s="3" t="s">
        <v>8530</v>
      </c>
      <c r="F8791" s="3">
        <v>1.0</v>
      </c>
      <c r="G8791" s="3">
        <v>2.0</v>
      </c>
      <c r="H8791" s="3" t="s">
        <v>8464</v>
      </c>
      <c r="I8791" s="3" t="s">
        <v>8465</v>
      </c>
      <c r="J8791" s="3" t="s">
        <v>398</v>
      </c>
      <c r="K8791" s="3" t="s">
        <v>24</v>
      </c>
      <c r="L8791" s="3">
        <v>9.0</v>
      </c>
      <c r="M8791" s="3" t="s">
        <v>30</v>
      </c>
      <c r="N8791" s="3" t="s">
        <v>8538</v>
      </c>
      <c r="O8791" s="3" t="s">
        <v>3712</v>
      </c>
      <c r="P8791" s="4">
        <v>21203.0</v>
      </c>
      <c r="Q8791" s="3" t="s">
        <v>52</v>
      </c>
      <c r="S8791" s="3" t="s">
        <v>34</v>
      </c>
    </row>
    <row r="8792">
      <c r="A8792" s="2">
        <v>42318.714895833335</v>
      </c>
      <c r="B8792" s="3">
        <v>11.0</v>
      </c>
      <c r="C8792" s="3" t="s">
        <v>8462</v>
      </c>
      <c r="D8792" s="3">
        <v>78.0</v>
      </c>
      <c r="E8792" s="3" t="s">
        <v>8530</v>
      </c>
      <c r="F8792" s="3">
        <v>1.0</v>
      </c>
      <c r="G8792" s="3">
        <v>2.0</v>
      </c>
      <c r="H8792" s="3" t="s">
        <v>8464</v>
      </c>
      <c r="I8792" s="3" t="s">
        <v>8465</v>
      </c>
      <c r="J8792" s="3" t="s">
        <v>398</v>
      </c>
      <c r="K8792" s="3" t="s">
        <v>24</v>
      </c>
      <c r="L8792" s="3">
        <v>10.0</v>
      </c>
      <c r="M8792" s="3" t="s">
        <v>25</v>
      </c>
      <c r="N8792" s="3" t="s">
        <v>8539</v>
      </c>
      <c r="O8792" s="3" t="s">
        <v>580</v>
      </c>
      <c r="P8792" s="4">
        <v>20769.0</v>
      </c>
      <c r="Q8792" s="3" t="s">
        <v>86</v>
      </c>
      <c r="S8792" s="3" t="s">
        <v>34</v>
      </c>
    </row>
    <row r="8793">
      <c r="A8793" s="2">
        <v>42318.714895833335</v>
      </c>
      <c r="B8793" s="3">
        <v>11.0</v>
      </c>
      <c r="C8793" s="3" t="s">
        <v>8462</v>
      </c>
      <c r="D8793" s="3">
        <v>78.0</v>
      </c>
      <c r="E8793" s="3" t="s">
        <v>8530</v>
      </c>
      <c r="F8793" s="3">
        <v>1.0</v>
      </c>
      <c r="G8793" s="3">
        <v>2.0</v>
      </c>
      <c r="H8793" s="3" t="s">
        <v>8464</v>
      </c>
      <c r="I8793" s="3" t="s">
        <v>8465</v>
      </c>
      <c r="J8793" s="3" t="s">
        <v>398</v>
      </c>
      <c r="K8793" s="3" t="s">
        <v>24</v>
      </c>
      <c r="L8793" s="3">
        <v>11.0</v>
      </c>
      <c r="M8793" s="3" t="s">
        <v>30</v>
      </c>
      <c r="N8793" s="3" t="s">
        <v>3573</v>
      </c>
      <c r="O8793" s="3" t="s">
        <v>364</v>
      </c>
      <c r="P8793" s="4">
        <v>26652.0</v>
      </c>
      <c r="Q8793" s="3" t="s">
        <v>75</v>
      </c>
      <c r="S8793" s="3" t="s">
        <v>34</v>
      </c>
    </row>
    <row r="8794">
      <c r="A8794" s="2">
        <v>42318.714895833335</v>
      </c>
      <c r="B8794" s="3">
        <v>11.0</v>
      </c>
      <c r="C8794" s="3" t="s">
        <v>8462</v>
      </c>
      <c r="D8794" s="3">
        <v>78.0</v>
      </c>
      <c r="E8794" s="3" t="s">
        <v>8530</v>
      </c>
      <c r="F8794" s="3">
        <v>1.0</v>
      </c>
      <c r="G8794" s="3">
        <v>2.0</v>
      </c>
      <c r="H8794" s="3" t="s">
        <v>8464</v>
      </c>
      <c r="I8794" s="3" t="s">
        <v>8465</v>
      </c>
      <c r="J8794" s="3" t="s">
        <v>398</v>
      </c>
      <c r="K8794" s="3" t="s">
        <v>24</v>
      </c>
      <c r="L8794" s="3">
        <v>12.0</v>
      </c>
      <c r="M8794" s="3" t="s">
        <v>25</v>
      </c>
      <c r="N8794" s="3" t="s">
        <v>8540</v>
      </c>
      <c r="O8794" s="3" t="s">
        <v>8541</v>
      </c>
      <c r="P8794" s="4">
        <v>32120.0</v>
      </c>
      <c r="Q8794" s="3" t="s">
        <v>132</v>
      </c>
      <c r="S8794" s="3" t="s">
        <v>34</v>
      </c>
    </row>
    <row r="8795">
      <c r="A8795" s="2">
        <v>42318.714895833335</v>
      </c>
      <c r="B8795" s="3">
        <v>11.0</v>
      </c>
      <c r="C8795" s="3" t="s">
        <v>8462</v>
      </c>
      <c r="D8795" s="3">
        <v>78.0</v>
      </c>
      <c r="E8795" s="3" t="s">
        <v>8530</v>
      </c>
      <c r="F8795" s="3">
        <v>1.0</v>
      </c>
      <c r="G8795" s="3">
        <v>2.0</v>
      </c>
      <c r="H8795" s="3" t="s">
        <v>8464</v>
      </c>
      <c r="I8795" s="3" t="s">
        <v>8465</v>
      </c>
      <c r="J8795" s="3" t="s">
        <v>398</v>
      </c>
      <c r="K8795" s="3" t="s">
        <v>24</v>
      </c>
      <c r="L8795" s="3">
        <v>13.0</v>
      </c>
      <c r="M8795" s="3" t="s">
        <v>30</v>
      </c>
      <c r="N8795" s="3" t="s">
        <v>8542</v>
      </c>
      <c r="O8795" s="3" t="s">
        <v>121</v>
      </c>
      <c r="P8795" s="4">
        <v>23095.0</v>
      </c>
      <c r="Q8795" s="3" t="s">
        <v>132</v>
      </c>
      <c r="S8795" s="3" t="s">
        <v>34</v>
      </c>
    </row>
    <row r="8796">
      <c r="A8796" s="2">
        <v>42318.714895833335</v>
      </c>
      <c r="B8796" s="3">
        <v>11.0</v>
      </c>
      <c r="C8796" s="3" t="s">
        <v>8462</v>
      </c>
      <c r="D8796" s="3">
        <v>78.0</v>
      </c>
      <c r="E8796" s="3" t="s">
        <v>8530</v>
      </c>
      <c r="F8796" s="3">
        <v>1.0</v>
      </c>
      <c r="G8796" s="3">
        <v>2.0</v>
      </c>
      <c r="H8796" s="3" t="s">
        <v>8464</v>
      </c>
      <c r="I8796" s="3" t="s">
        <v>8465</v>
      </c>
      <c r="J8796" s="3" t="s">
        <v>398</v>
      </c>
      <c r="K8796" s="3" t="s">
        <v>24</v>
      </c>
      <c r="L8796" s="3">
        <v>14.0</v>
      </c>
      <c r="M8796" s="3" t="s">
        <v>25</v>
      </c>
      <c r="N8796" s="3" t="s">
        <v>8543</v>
      </c>
      <c r="O8796" s="3" t="s">
        <v>3283</v>
      </c>
      <c r="P8796" s="4">
        <v>31916.0</v>
      </c>
      <c r="Q8796" s="3" t="s">
        <v>132</v>
      </c>
      <c r="S8796" s="3" t="s">
        <v>34</v>
      </c>
    </row>
    <row r="8797">
      <c r="A8797" s="2">
        <v>42318.714895833335</v>
      </c>
      <c r="B8797" s="3">
        <v>11.0</v>
      </c>
      <c r="C8797" s="3" t="s">
        <v>8462</v>
      </c>
      <c r="D8797" s="3">
        <v>78.0</v>
      </c>
      <c r="E8797" s="3" t="s">
        <v>8530</v>
      </c>
      <c r="F8797" s="3">
        <v>1.0</v>
      </c>
      <c r="G8797" s="3">
        <v>2.0</v>
      </c>
      <c r="H8797" s="3" t="s">
        <v>8464</v>
      </c>
      <c r="I8797" s="3" t="s">
        <v>8465</v>
      </c>
      <c r="J8797" s="3" t="s">
        <v>398</v>
      </c>
      <c r="K8797" s="3" t="s">
        <v>24</v>
      </c>
      <c r="L8797" s="3">
        <v>15.0</v>
      </c>
      <c r="M8797" s="3" t="s">
        <v>30</v>
      </c>
      <c r="N8797" s="3" t="s">
        <v>8544</v>
      </c>
      <c r="O8797" s="3" t="s">
        <v>946</v>
      </c>
      <c r="P8797" s="4">
        <v>29817.0</v>
      </c>
      <c r="Q8797" s="3" t="s">
        <v>37</v>
      </c>
      <c r="S8797" s="3" t="s">
        <v>34</v>
      </c>
    </row>
    <row r="8798">
      <c r="A8798" s="2">
        <v>42318.714895833335</v>
      </c>
      <c r="B8798" s="3">
        <v>11.0</v>
      </c>
      <c r="C8798" s="3" t="s">
        <v>8462</v>
      </c>
      <c r="D8798" s="3">
        <v>78.0</v>
      </c>
      <c r="E8798" s="3" t="s">
        <v>8530</v>
      </c>
      <c r="F8798" s="3">
        <v>1.0</v>
      </c>
      <c r="G8798" s="3">
        <v>2.0</v>
      </c>
      <c r="H8798" s="3" t="s">
        <v>8464</v>
      </c>
      <c r="I8798" s="3" t="s">
        <v>8465</v>
      </c>
      <c r="J8798" s="3" t="s">
        <v>398</v>
      </c>
      <c r="K8798" s="3" t="s">
        <v>24</v>
      </c>
      <c r="L8798" s="3">
        <v>16.0</v>
      </c>
      <c r="M8798" s="3" t="s">
        <v>25</v>
      </c>
      <c r="N8798" s="3" t="s">
        <v>2329</v>
      </c>
      <c r="O8798" s="3" t="s">
        <v>196</v>
      </c>
      <c r="P8798" s="4">
        <v>22190.0</v>
      </c>
      <c r="Q8798" s="3" t="s">
        <v>132</v>
      </c>
      <c r="S8798" s="3" t="s">
        <v>34</v>
      </c>
    </row>
    <row r="8799">
      <c r="A8799" s="2">
        <v>42318.714895833335</v>
      </c>
      <c r="B8799" s="3">
        <v>11.0</v>
      </c>
      <c r="C8799" s="3" t="s">
        <v>8462</v>
      </c>
      <c r="D8799" s="3">
        <v>78.0</v>
      </c>
      <c r="E8799" s="3" t="s">
        <v>8530</v>
      </c>
      <c r="F8799" s="3">
        <v>1.0</v>
      </c>
      <c r="G8799" s="3">
        <v>2.0</v>
      </c>
      <c r="H8799" s="3" t="s">
        <v>8464</v>
      </c>
      <c r="I8799" s="3" t="s">
        <v>8465</v>
      </c>
      <c r="J8799" s="3" t="s">
        <v>398</v>
      </c>
      <c r="K8799" s="3" t="s">
        <v>24</v>
      </c>
      <c r="L8799" s="3">
        <v>17.0</v>
      </c>
      <c r="M8799" s="3" t="s">
        <v>30</v>
      </c>
      <c r="N8799" s="3" t="s">
        <v>8545</v>
      </c>
      <c r="O8799" s="3" t="s">
        <v>57</v>
      </c>
      <c r="P8799" s="4">
        <v>25190.0</v>
      </c>
      <c r="Q8799" s="3" t="s">
        <v>228</v>
      </c>
      <c r="S8799" s="3" t="s">
        <v>34</v>
      </c>
    </row>
    <row r="8800">
      <c r="A8800" s="2">
        <v>42318.714895833335</v>
      </c>
      <c r="B8800" s="3">
        <v>11.0</v>
      </c>
      <c r="C8800" s="3" t="s">
        <v>8462</v>
      </c>
      <c r="D8800" s="3">
        <v>78.0</v>
      </c>
      <c r="E8800" s="3" t="s">
        <v>8530</v>
      </c>
      <c r="F8800" s="3">
        <v>1.0</v>
      </c>
      <c r="G8800" s="3">
        <v>2.0</v>
      </c>
      <c r="H8800" s="3" t="s">
        <v>8464</v>
      </c>
      <c r="I8800" s="3" t="s">
        <v>8465</v>
      </c>
      <c r="J8800" s="3" t="s">
        <v>398</v>
      </c>
      <c r="K8800" s="3" t="s">
        <v>24</v>
      </c>
      <c r="L8800" s="3">
        <v>18.0</v>
      </c>
      <c r="M8800" s="3" t="s">
        <v>25</v>
      </c>
      <c r="N8800" s="3" t="s">
        <v>2062</v>
      </c>
      <c r="O8800" s="3" t="s">
        <v>939</v>
      </c>
      <c r="P8800" s="4">
        <v>29595.0</v>
      </c>
      <c r="Q8800" s="3" t="s">
        <v>1955</v>
      </c>
      <c r="S8800" s="3" t="s">
        <v>34</v>
      </c>
    </row>
    <row r="8801">
      <c r="A8801" s="2">
        <v>42318.714895833335</v>
      </c>
      <c r="B8801" s="3">
        <v>11.0</v>
      </c>
      <c r="C8801" s="3" t="s">
        <v>8462</v>
      </c>
      <c r="D8801" s="3">
        <v>78.0</v>
      </c>
      <c r="E8801" s="3" t="s">
        <v>8530</v>
      </c>
      <c r="F8801" s="3">
        <v>1.0</v>
      </c>
      <c r="G8801" s="3">
        <v>2.0</v>
      </c>
      <c r="H8801" s="3" t="s">
        <v>8464</v>
      </c>
      <c r="I8801" s="3" t="s">
        <v>8465</v>
      </c>
      <c r="J8801" s="3" t="s">
        <v>398</v>
      </c>
      <c r="K8801" s="3" t="s">
        <v>24</v>
      </c>
      <c r="L8801" s="3">
        <v>19.0</v>
      </c>
      <c r="M8801" s="3" t="s">
        <v>30</v>
      </c>
      <c r="N8801" s="3" t="s">
        <v>8546</v>
      </c>
      <c r="O8801" s="3" t="s">
        <v>364</v>
      </c>
      <c r="P8801" s="4">
        <v>22583.0</v>
      </c>
      <c r="Q8801" s="3" t="s">
        <v>52</v>
      </c>
      <c r="S8801" s="3" t="s">
        <v>34</v>
      </c>
    </row>
    <row r="8802">
      <c r="A8802" s="2">
        <v>42318.714895833335</v>
      </c>
      <c r="B8802" s="3">
        <v>11.0</v>
      </c>
      <c r="C8802" s="3" t="s">
        <v>8462</v>
      </c>
      <c r="D8802" s="3">
        <v>78.0</v>
      </c>
      <c r="E8802" s="3" t="s">
        <v>8530</v>
      </c>
      <c r="F8802" s="3">
        <v>1.0</v>
      </c>
      <c r="G8802" s="3">
        <v>2.0</v>
      </c>
      <c r="H8802" s="3" t="s">
        <v>8464</v>
      </c>
      <c r="I8802" s="3" t="s">
        <v>8465</v>
      </c>
      <c r="J8802" s="3" t="s">
        <v>398</v>
      </c>
      <c r="K8802" s="3" t="s">
        <v>24</v>
      </c>
      <c r="L8802" s="3">
        <v>20.0</v>
      </c>
      <c r="M8802" s="3" t="s">
        <v>25</v>
      </c>
      <c r="N8802" s="3" t="s">
        <v>8547</v>
      </c>
      <c r="O8802" s="3" t="s">
        <v>48</v>
      </c>
      <c r="P8802" s="4">
        <v>22467.0</v>
      </c>
      <c r="Q8802" s="3" t="s">
        <v>189</v>
      </c>
      <c r="S8802" s="3" t="s">
        <v>34</v>
      </c>
    </row>
    <row r="8803">
      <c r="A8803" s="2">
        <v>42318.714895833335</v>
      </c>
      <c r="B8803" s="3">
        <v>11.0</v>
      </c>
      <c r="C8803" s="3" t="s">
        <v>8462</v>
      </c>
      <c r="D8803" s="3">
        <v>78.0</v>
      </c>
      <c r="E8803" s="3" t="s">
        <v>8530</v>
      </c>
      <c r="F8803" s="3">
        <v>1.0</v>
      </c>
      <c r="G8803" s="3">
        <v>2.0</v>
      </c>
      <c r="H8803" s="3" t="s">
        <v>8464</v>
      </c>
      <c r="I8803" s="3" t="s">
        <v>8465</v>
      </c>
      <c r="J8803" s="3" t="s">
        <v>398</v>
      </c>
      <c r="K8803" s="3" t="s">
        <v>24</v>
      </c>
      <c r="L8803" s="3">
        <v>21.0</v>
      </c>
      <c r="M8803" s="3" t="s">
        <v>30</v>
      </c>
      <c r="N8803" s="3" t="s">
        <v>8548</v>
      </c>
      <c r="O8803" s="3" t="s">
        <v>8549</v>
      </c>
      <c r="P8803" s="4">
        <v>21753.0</v>
      </c>
      <c r="Q8803" s="3" t="s">
        <v>75</v>
      </c>
      <c r="S8803" s="3" t="s">
        <v>34</v>
      </c>
    </row>
    <row r="8804">
      <c r="A8804" s="2">
        <v>42318.714895833335</v>
      </c>
      <c r="B8804" s="3">
        <v>11.0</v>
      </c>
      <c r="C8804" s="3" t="s">
        <v>8462</v>
      </c>
      <c r="D8804" s="3">
        <v>78.0</v>
      </c>
      <c r="E8804" s="3" t="s">
        <v>8530</v>
      </c>
      <c r="F8804" s="3">
        <v>1.0</v>
      </c>
      <c r="G8804" s="3">
        <v>2.0</v>
      </c>
      <c r="H8804" s="3" t="s">
        <v>8464</v>
      </c>
      <c r="I8804" s="3" t="s">
        <v>8465</v>
      </c>
      <c r="J8804" s="3" t="s">
        <v>398</v>
      </c>
      <c r="K8804" s="3" t="s">
        <v>24</v>
      </c>
      <c r="L8804" s="3">
        <v>22.0</v>
      </c>
      <c r="M8804" s="3" t="s">
        <v>25</v>
      </c>
      <c r="N8804" s="3" t="s">
        <v>1046</v>
      </c>
      <c r="O8804" s="3" t="s">
        <v>8550</v>
      </c>
      <c r="P8804" s="4">
        <v>22021.0</v>
      </c>
      <c r="Q8804" s="3" t="s">
        <v>145</v>
      </c>
      <c r="S8804" s="3" t="s">
        <v>34</v>
      </c>
    </row>
    <row r="8805">
      <c r="A8805" s="2">
        <v>42318.714895833335</v>
      </c>
      <c r="B8805" s="3">
        <v>11.0</v>
      </c>
      <c r="C8805" s="3" t="s">
        <v>8462</v>
      </c>
      <c r="D8805" s="3">
        <v>78.0</v>
      </c>
      <c r="E8805" s="3" t="s">
        <v>8530</v>
      </c>
      <c r="F8805" s="3">
        <v>1.0</v>
      </c>
      <c r="G8805" s="3">
        <v>2.0</v>
      </c>
      <c r="H8805" s="3" t="s">
        <v>8464</v>
      </c>
      <c r="I8805" s="3" t="s">
        <v>8465</v>
      </c>
      <c r="J8805" s="3" t="s">
        <v>398</v>
      </c>
      <c r="K8805" s="3" t="s">
        <v>24</v>
      </c>
      <c r="L8805" s="3">
        <v>23.0</v>
      </c>
      <c r="M8805" s="3" t="s">
        <v>30</v>
      </c>
      <c r="N8805" s="3" t="s">
        <v>2235</v>
      </c>
      <c r="O8805" s="3" t="s">
        <v>1251</v>
      </c>
      <c r="P8805" s="4">
        <v>30138.0</v>
      </c>
      <c r="Q8805" s="3" t="s">
        <v>110</v>
      </c>
      <c r="S8805" s="3" t="s">
        <v>34</v>
      </c>
    </row>
    <row r="8806">
      <c r="A8806" s="2">
        <v>42318.714895833335</v>
      </c>
      <c r="B8806" s="3">
        <v>11.0</v>
      </c>
      <c r="C8806" s="3" t="s">
        <v>8462</v>
      </c>
      <c r="D8806" s="3">
        <v>78.0</v>
      </c>
      <c r="E8806" s="3" t="s">
        <v>8530</v>
      </c>
      <c r="F8806" s="3">
        <v>1.0</v>
      </c>
      <c r="G8806" s="3">
        <v>2.0</v>
      </c>
      <c r="H8806" s="3" t="s">
        <v>8464</v>
      </c>
      <c r="I8806" s="3" t="s">
        <v>8465</v>
      </c>
      <c r="J8806" s="3" t="s">
        <v>398</v>
      </c>
      <c r="K8806" s="3" t="s">
        <v>24</v>
      </c>
      <c r="L8806" s="3">
        <v>24.0</v>
      </c>
      <c r="M8806" s="3" t="s">
        <v>25</v>
      </c>
      <c r="N8806" s="3" t="s">
        <v>2435</v>
      </c>
      <c r="O8806" s="3" t="s">
        <v>391</v>
      </c>
      <c r="P8806" s="4">
        <v>21227.0</v>
      </c>
      <c r="Q8806" s="3" t="s">
        <v>37</v>
      </c>
      <c r="S8806" s="3" t="s">
        <v>34</v>
      </c>
    </row>
    <row r="8807">
      <c r="A8807" s="2">
        <v>42318.714895833335</v>
      </c>
      <c r="B8807" s="3">
        <v>11.0</v>
      </c>
      <c r="C8807" s="3" t="s">
        <v>8462</v>
      </c>
      <c r="D8807" s="3">
        <v>78.0</v>
      </c>
      <c r="E8807" s="3" t="s">
        <v>8530</v>
      </c>
      <c r="F8807" s="3">
        <v>1.0</v>
      </c>
      <c r="G8807" s="3">
        <v>2.0</v>
      </c>
      <c r="H8807" s="3" t="s">
        <v>8464</v>
      </c>
      <c r="I8807" s="3" t="s">
        <v>8465</v>
      </c>
      <c r="J8807" s="3" t="s">
        <v>398</v>
      </c>
      <c r="K8807" s="3" t="s">
        <v>24</v>
      </c>
      <c r="L8807" s="3">
        <v>25.0</v>
      </c>
      <c r="M8807" s="3" t="s">
        <v>30</v>
      </c>
      <c r="N8807" s="3" t="s">
        <v>7243</v>
      </c>
      <c r="O8807" s="3" t="s">
        <v>1012</v>
      </c>
      <c r="P8807" s="4">
        <v>23408.0</v>
      </c>
      <c r="Q8807" s="3" t="s">
        <v>52</v>
      </c>
      <c r="S8807" s="3" t="s">
        <v>34</v>
      </c>
    </row>
    <row r="8808">
      <c r="A8808" s="2">
        <v>42318.714895833335</v>
      </c>
      <c r="B8808" s="3">
        <v>11.0</v>
      </c>
      <c r="C8808" s="3" t="s">
        <v>8462</v>
      </c>
      <c r="D8808" s="3">
        <v>78.0</v>
      </c>
      <c r="E8808" s="3" t="s">
        <v>8530</v>
      </c>
      <c r="F8808" s="3">
        <v>1.0</v>
      </c>
      <c r="G8808" s="3">
        <v>2.0</v>
      </c>
      <c r="H8808" s="3" t="s">
        <v>8464</v>
      </c>
      <c r="I8808" s="3" t="s">
        <v>8465</v>
      </c>
      <c r="J8808" s="3" t="s">
        <v>398</v>
      </c>
      <c r="K8808" s="3" t="s">
        <v>24</v>
      </c>
      <c r="L8808" s="3">
        <v>26.0</v>
      </c>
      <c r="M8808" s="3" t="s">
        <v>25</v>
      </c>
      <c r="N8808" s="3" t="s">
        <v>8551</v>
      </c>
      <c r="O8808" s="3" t="s">
        <v>1506</v>
      </c>
      <c r="P8808" s="4">
        <v>23816.0</v>
      </c>
      <c r="Q8808" s="3" t="s">
        <v>610</v>
      </c>
      <c r="S8808" s="3" t="s">
        <v>34</v>
      </c>
    </row>
    <row r="8809">
      <c r="A8809" s="2">
        <v>42318.714895833335</v>
      </c>
      <c r="B8809" s="3">
        <v>11.0</v>
      </c>
      <c r="C8809" s="3" t="s">
        <v>8462</v>
      </c>
      <c r="D8809" s="3">
        <v>78.0</v>
      </c>
      <c r="E8809" s="3" t="s">
        <v>8530</v>
      </c>
      <c r="F8809" s="3">
        <v>1.0</v>
      </c>
      <c r="G8809" s="3">
        <v>2.0</v>
      </c>
      <c r="H8809" s="3" t="s">
        <v>8464</v>
      </c>
      <c r="I8809" s="3" t="s">
        <v>8465</v>
      </c>
      <c r="J8809" s="3" t="s">
        <v>398</v>
      </c>
      <c r="K8809" s="3" t="s">
        <v>24</v>
      </c>
      <c r="L8809" s="3">
        <v>27.0</v>
      </c>
      <c r="M8809" s="3" t="s">
        <v>30</v>
      </c>
      <c r="N8809" s="3" t="s">
        <v>8552</v>
      </c>
      <c r="O8809" s="3" t="s">
        <v>93</v>
      </c>
      <c r="P8809" s="4">
        <v>21638.0</v>
      </c>
      <c r="Q8809" s="3" t="s">
        <v>115</v>
      </c>
      <c r="S8809" s="3" t="s">
        <v>34</v>
      </c>
    </row>
    <row r="8810">
      <c r="A8810" s="2">
        <v>42318.714895833335</v>
      </c>
      <c r="B8810" s="3">
        <v>11.0</v>
      </c>
      <c r="C8810" s="3" t="s">
        <v>8462</v>
      </c>
      <c r="D8810" s="3">
        <v>91.0</v>
      </c>
      <c r="E8810" s="3" t="s">
        <v>8553</v>
      </c>
      <c r="F8810" s="3">
        <v>1.0</v>
      </c>
      <c r="G8810" s="3">
        <v>2.0</v>
      </c>
      <c r="H8810" s="3" t="s">
        <v>8464</v>
      </c>
      <c r="I8810" s="3" t="s">
        <v>8465</v>
      </c>
      <c r="J8810" s="3" t="s">
        <v>398</v>
      </c>
      <c r="K8810" s="3" t="s">
        <v>24</v>
      </c>
      <c r="L8810" s="3">
        <v>1.0</v>
      </c>
      <c r="M8810" s="3" t="s">
        <v>25</v>
      </c>
      <c r="N8810" s="3" t="s">
        <v>8554</v>
      </c>
      <c r="O8810" s="3" t="s">
        <v>218</v>
      </c>
      <c r="P8810" s="4">
        <v>27267.0</v>
      </c>
      <c r="Q8810" s="3" t="s">
        <v>1205</v>
      </c>
      <c r="S8810" s="3" t="s">
        <v>34</v>
      </c>
    </row>
    <row r="8811">
      <c r="A8811" s="2">
        <v>42318.714895833335</v>
      </c>
      <c r="B8811" s="3">
        <v>11.0</v>
      </c>
      <c r="C8811" s="3" t="s">
        <v>8462</v>
      </c>
      <c r="D8811" s="3">
        <v>91.0</v>
      </c>
      <c r="E8811" s="3" t="s">
        <v>8553</v>
      </c>
      <c r="F8811" s="3">
        <v>1.0</v>
      </c>
      <c r="G8811" s="3">
        <v>2.0</v>
      </c>
      <c r="H8811" s="3" t="s">
        <v>8464</v>
      </c>
      <c r="I8811" s="3" t="s">
        <v>8465</v>
      </c>
      <c r="J8811" s="3" t="s">
        <v>398</v>
      </c>
      <c r="K8811" s="3" t="s">
        <v>24</v>
      </c>
      <c r="L8811" s="3">
        <v>2.0</v>
      </c>
      <c r="M8811" s="3" t="s">
        <v>30</v>
      </c>
      <c r="N8811" s="3" t="s">
        <v>8555</v>
      </c>
      <c r="O8811" s="3" t="s">
        <v>121</v>
      </c>
      <c r="P8811" s="4">
        <v>20578.0</v>
      </c>
      <c r="Q8811" s="3" t="s">
        <v>189</v>
      </c>
      <c r="S8811" s="3" t="s">
        <v>34</v>
      </c>
    </row>
    <row r="8812">
      <c r="A8812" s="2">
        <v>42318.714895833335</v>
      </c>
      <c r="B8812" s="3">
        <v>11.0</v>
      </c>
      <c r="C8812" s="3" t="s">
        <v>8462</v>
      </c>
      <c r="D8812" s="3">
        <v>91.0</v>
      </c>
      <c r="E8812" s="3" t="s">
        <v>8553</v>
      </c>
      <c r="F8812" s="3">
        <v>1.0</v>
      </c>
      <c r="G8812" s="3">
        <v>2.0</v>
      </c>
      <c r="H8812" s="3" t="s">
        <v>8464</v>
      </c>
      <c r="I8812" s="3" t="s">
        <v>8465</v>
      </c>
      <c r="J8812" s="3" t="s">
        <v>398</v>
      </c>
      <c r="K8812" s="3" t="s">
        <v>24</v>
      </c>
      <c r="L8812" s="3">
        <v>3.0</v>
      </c>
      <c r="M8812" s="3" t="s">
        <v>25</v>
      </c>
      <c r="N8812" s="3" t="s">
        <v>8556</v>
      </c>
      <c r="O8812" s="3" t="s">
        <v>8557</v>
      </c>
      <c r="P8812" s="4">
        <v>28913.0</v>
      </c>
      <c r="Q8812" s="3" t="s">
        <v>132</v>
      </c>
      <c r="S8812" s="3" t="s">
        <v>34</v>
      </c>
    </row>
    <row r="8813">
      <c r="A8813" s="2">
        <v>42318.714895833335</v>
      </c>
      <c r="B8813" s="3">
        <v>11.0</v>
      </c>
      <c r="C8813" s="3" t="s">
        <v>8462</v>
      </c>
      <c r="D8813" s="3">
        <v>91.0</v>
      </c>
      <c r="E8813" s="3" t="s">
        <v>8553</v>
      </c>
      <c r="F8813" s="3">
        <v>1.0</v>
      </c>
      <c r="G8813" s="3">
        <v>2.0</v>
      </c>
      <c r="H8813" s="3" t="s">
        <v>8464</v>
      </c>
      <c r="I8813" s="3" t="s">
        <v>8465</v>
      </c>
      <c r="J8813" s="3" t="s">
        <v>398</v>
      </c>
      <c r="K8813" s="3" t="s">
        <v>24</v>
      </c>
      <c r="L8813" s="3">
        <v>4.0</v>
      </c>
      <c r="M8813" s="3" t="s">
        <v>30</v>
      </c>
      <c r="N8813" s="3" t="s">
        <v>8558</v>
      </c>
      <c r="O8813" s="3" t="s">
        <v>975</v>
      </c>
      <c r="P8813" s="4">
        <v>20826.0</v>
      </c>
      <c r="Q8813" s="3" t="s">
        <v>189</v>
      </c>
      <c r="S8813" s="3" t="s">
        <v>34</v>
      </c>
    </row>
    <row r="8814">
      <c r="A8814" s="2">
        <v>42318.714895833335</v>
      </c>
      <c r="B8814" s="3">
        <v>11.0</v>
      </c>
      <c r="C8814" s="3" t="s">
        <v>8462</v>
      </c>
      <c r="D8814" s="3">
        <v>91.0</v>
      </c>
      <c r="E8814" s="3" t="s">
        <v>8553</v>
      </c>
      <c r="F8814" s="3">
        <v>1.0</v>
      </c>
      <c r="G8814" s="3">
        <v>2.0</v>
      </c>
      <c r="H8814" s="3" t="s">
        <v>8464</v>
      </c>
      <c r="I8814" s="3" t="s">
        <v>8465</v>
      </c>
      <c r="J8814" s="3" t="s">
        <v>398</v>
      </c>
      <c r="K8814" s="3" t="s">
        <v>24</v>
      </c>
      <c r="L8814" s="3">
        <v>5.0</v>
      </c>
      <c r="M8814" s="3" t="s">
        <v>25</v>
      </c>
      <c r="N8814" s="3" t="s">
        <v>8559</v>
      </c>
      <c r="O8814" s="3" t="s">
        <v>8560</v>
      </c>
      <c r="P8814" s="4">
        <v>19769.0</v>
      </c>
      <c r="Q8814" s="3" t="s">
        <v>153</v>
      </c>
      <c r="S8814" s="3" t="s">
        <v>29</v>
      </c>
    </row>
    <row r="8815">
      <c r="A8815" s="2">
        <v>42318.714895833335</v>
      </c>
      <c r="B8815" s="3">
        <v>11.0</v>
      </c>
      <c r="C8815" s="3" t="s">
        <v>8462</v>
      </c>
      <c r="D8815" s="3">
        <v>91.0</v>
      </c>
      <c r="E8815" s="3" t="s">
        <v>8553</v>
      </c>
      <c r="F8815" s="3">
        <v>1.0</v>
      </c>
      <c r="G8815" s="3">
        <v>2.0</v>
      </c>
      <c r="H8815" s="3" t="s">
        <v>8464</v>
      </c>
      <c r="I8815" s="3" t="s">
        <v>8465</v>
      </c>
      <c r="J8815" s="3" t="s">
        <v>398</v>
      </c>
      <c r="K8815" s="3" t="s">
        <v>24</v>
      </c>
      <c r="L8815" s="3">
        <v>6.0</v>
      </c>
      <c r="M8815" s="3" t="s">
        <v>30</v>
      </c>
      <c r="N8815" s="3" t="s">
        <v>8561</v>
      </c>
      <c r="O8815" s="3" t="s">
        <v>8562</v>
      </c>
      <c r="P8815" s="4">
        <v>29187.0</v>
      </c>
      <c r="Q8815" s="3" t="s">
        <v>75</v>
      </c>
      <c r="S8815" s="3" t="s">
        <v>34</v>
      </c>
    </row>
    <row r="8816">
      <c r="A8816" s="2">
        <v>42318.714895833335</v>
      </c>
      <c r="B8816" s="3">
        <v>11.0</v>
      </c>
      <c r="C8816" s="3" t="s">
        <v>8462</v>
      </c>
      <c r="D8816" s="3">
        <v>91.0</v>
      </c>
      <c r="E8816" s="3" t="s">
        <v>8553</v>
      </c>
      <c r="F8816" s="3">
        <v>1.0</v>
      </c>
      <c r="G8816" s="3">
        <v>2.0</v>
      </c>
      <c r="H8816" s="3" t="s">
        <v>8464</v>
      </c>
      <c r="I8816" s="3" t="s">
        <v>8465</v>
      </c>
      <c r="J8816" s="3" t="s">
        <v>398</v>
      </c>
      <c r="K8816" s="3" t="s">
        <v>24</v>
      </c>
      <c r="L8816" s="3">
        <v>7.0</v>
      </c>
      <c r="M8816" s="3" t="s">
        <v>25</v>
      </c>
      <c r="N8816" s="3" t="s">
        <v>8563</v>
      </c>
      <c r="O8816" s="3" t="s">
        <v>218</v>
      </c>
      <c r="P8816" s="4">
        <v>21901.0</v>
      </c>
      <c r="Q8816" s="3" t="s">
        <v>145</v>
      </c>
      <c r="S8816" s="3" t="s">
        <v>34</v>
      </c>
    </row>
    <row r="8817">
      <c r="A8817" s="2">
        <v>42318.714895833335</v>
      </c>
      <c r="B8817" s="3">
        <v>11.0</v>
      </c>
      <c r="C8817" s="3" t="s">
        <v>8462</v>
      </c>
      <c r="D8817" s="3">
        <v>91.0</v>
      </c>
      <c r="E8817" s="3" t="s">
        <v>8553</v>
      </c>
      <c r="F8817" s="3">
        <v>1.0</v>
      </c>
      <c r="G8817" s="3">
        <v>2.0</v>
      </c>
      <c r="H8817" s="3" t="s">
        <v>8464</v>
      </c>
      <c r="I8817" s="3" t="s">
        <v>8465</v>
      </c>
      <c r="J8817" s="3" t="s">
        <v>398</v>
      </c>
      <c r="K8817" s="3" t="s">
        <v>24</v>
      </c>
      <c r="L8817" s="3">
        <v>8.0</v>
      </c>
      <c r="M8817" s="3" t="s">
        <v>30</v>
      </c>
      <c r="N8817" s="3" t="s">
        <v>2662</v>
      </c>
      <c r="O8817" s="3" t="s">
        <v>694</v>
      </c>
      <c r="P8817" s="4">
        <v>26721.0</v>
      </c>
      <c r="Q8817" s="3" t="s">
        <v>132</v>
      </c>
      <c r="S8817" s="3" t="s">
        <v>34</v>
      </c>
    </row>
    <row r="8818">
      <c r="A8818" s="2">
        <v>42318.714895833335</v>
      </c>
      <c r="B8818" s="3">
        <v>11.0</v>
      </c>
      <c r="C8818" s="3" t="s">
        <v>8462</v>
      </c>
      <c r="D8818" s="3">
        <v>91.0</v>
      </c>
      <c r="E8818" s="3" t="s">
        <v>8553</v>
      </c>
      <c r="F8818" s="3">
        <v>1.0</v>
      </c>
      <c r="G8818" s="3">
        <v>2.0</v>
      </c>
      <c r="H8818" s="3" t="s">
        <v>8464</v>
      </c>
      <c r="I8818" s="3" t="s">
        <v>8465</v>
      </c>
      <c r="J8818" s="3" t="s">
        <v>398</v>
      </c>
      <c r="K8818" s="3" t="s">
        <v>24</v>
      </c>
      <c r="L8818" s="3">
        <v>9.0</v>
      </c>
      <c r="M8818" s="3" t="s">
        <v>25</v>
      </c>
      <c r="N8818" s="3" t="s">
        <v>8564</v>
      </c>
      <c r="O8818" s="3" t="s">
        <v>218</v>
      </c>
      <c r="P8818" s="4">
        <v>19677.0</v>
      </c>
      <c r="Q8818" s="3" t="s">
        <v>115</v>
      </c>
      <c r="S8818" s="3" t="s">
        <v>29</v>
      </c>
    </row>
    <row r="8819">
      <c r="A8819" s="2">
        <v>42318.714895833335</v>
      </c>
      <c r="B8819" s="3">
        <v>11.0</v>
      </c>
      <c r="C8819" s="3" t="s">
        <v>8462</v>
      </c>
      <c r="D8819" s="3">
        <v>91.0</v>
      </c>
      <c r="E8819" s="3" t="s">
        <v>8553</v>
      </c>
      <c r="F8819" s="3">
        <v>1.0</v>
      </c>
      <c r="G8819" s="3">
        <v>2.0</v>
      </c>
      <c r="H8819" s="3" t="s">
        <v>8464</v>
      </c>
      <c r="I8819" s="3" t="s">
        <v>8465</v>
      </c>
      <c r="J8819" s="3" t="s">
        <v>398</v>
      </c>
      <c r="K8819" s="3" t="s">
        <v>24</v>
      </c>
      <c r="L8819" s="3">
        <v>10.0</v>
      </c>
      <c r="M8819" s="3" t="s">
        <v>30</v>
      </c>
      <c r="N8819" s="3" t="s">
        <v>7452</v>
      </c>
      <c r="O8819" s="3" t="s">
        <v>1547</v>
      </c>
      <c r="P8819" s="4">
        <v>23742.0</v>
      </c>
      <c r="Q8819" s="3" t="s">
        <v>110</v>
      </c>
      <c r="S8819" s="3" t="s">
        <v>34</v>
      </c>
    </row>
    <row r="8820">
      <c r="A8820" s="2">
        <v>42318.714895833335</v>
      </c>
      <c r="B8820" s="3">
        <v>11.0</v>
      </c>
      <c r="C8820" s="3" t="s">
        <v>8462</v>
      </c>
      <c r="D8820" s="3">
        <v>91.0</v>
      </c>
      <c r="E8820" s="3" t="s">
        <v>8553</v>
      </c>
      <c r="F8820" s="3">
        <v>1.0</v>
      </c>
      <c r="G8820" s="3">
        <v>2.0</v>
      </c>
      <c r="H8820" s="3" t="s">
        <v>8464</v>
      </c>
      <c r="I8820" s="3" t="s">
        <v>8465</v>
      </c>
      <c r="J8820" s="3" t="s">
        <v>398</v>
      </c>
      <c r="K8820" s="3" t="s">
        <v>24</v>
      </c>
      <c r="L8820" s="3">
        <v>11.0</v>
      </c>
      <c r="M8820" s="3" t="s">
        <v>25</v>
      </c>
      <c r="N8820" s="3" t="s">
        <v>8565</v>
      </c>
      <c r="O8820" s="3" t="s">
        <v>8566</v>
      </c>
      <c r="P8820" s="4">
        <v>24999.0</v>
      </c>
      <c r="Q8820" s="3" t="s">
        <v>115</v>
      </c>
      <c r="S8820" s="3" t="s">
        <v>34</v>
      </c>
    </row>
    <row r="8821">
      <c r="A8821" s="2">
        <v>42318.714895833335</v>
      </c>
      <c r="B8821" s="3">
        <v>11.0</v>
      </c>
      <c r="C8821" s="3" t="s">
        <v>8462</v>
      </c>
      <c r="D8821" s="3">
        <v>91.0</v>
      </c>
      <c r="E8821" s="3" t="s">
        <v>8553</v>
      </c>
      <c r="F8821" s="3">
        <v>1.0</v>
      </c>
      <c r="G8821" s="3">
        <v>2.0</v>
      </c>
      <c r="H8821" s="3" t="s">
        <v>8464</v>
      </c>
      <c r="I8821" s="3" t="s">
        <v>8465</v>
      </c>
      <c r="J8821" s="3" t="s">
        <v>398</v>
      </c>
      <c r="K8821" s="3" t="s">
        <v>24</v>
      </c>
      <c r="L8821" s="3">
        <v>12.0</v>
      </c>
      <c r="M8821" s="3" t="s">
        <v>30</v>
      </c>
      <c r="N8821" s="3" t="s">
        <v>8567</v>
      </c>
      <c r="O8821" s="3" t="s">
        <v>8568</v>
      </c>
      <c r="P8821" s="4">
        <v>34730.0</v>
      </c>
      <c r="Q8821" s="3" t="s">
        <v>191</v>
      </c>
      <c r="S8821" s="3" t="s">
        <v>34</v>
      </c>
    </row>
    <row r="8822">
      <c r="A8822" s="2">
        <v>42318.714895833335</v>
      </c>
      <c r="B8822" s="3">
        <v>11.0</v>
      </c>
      <c r="C8822" s="3" t="s">
        <v>8462</v>
      </c>
      <c r="D8822" s="3">
        <v>91.0</v>
      </c>
      <c r="E8822" s="3" t="s">
        <v>8553</v>
      </c>
      <c r="F8822" s="3">
        <v>1.0</v>
      </c>
      <c r="G8822" s="3">
        <v>2.0</v>
      </c>
      <c r="H8822" s="3" t="s">
        <v>8464</v>
      </c>
      <c r="I8822" s="3" t="s">
        <v>8465</v>
      </c>
      <c r="J8822" s="3" t="s">
        <v>398</v>
      </c>
      <c r="K8822" s="3" t="s">
        <v>24</v>
      </c>
      <c r="L8822" s="3">
        <v>13.0</v>
      </c>
      <c r="M8822" s="3" t="s">
        <v>25</v>
      </c>
      <c r="N8822" s="3" t="s">
        <v>8569</v>
      </c>
      <c r="O8822" s="3" t="s">
        <v>8570</v>
      </c>
      <c r="P8822" s="4">
        <v>19773.0</v>
      </c>
      <c r="Q8822" s="3" t="s">
        <v>352</v>
      </c>
      <c r="S8822" s="3" t="s">
        <v>34</v>
      </c>
    </row>
    <row r="8823">
      <c r="A8823" s="2">
        <v>42318.714895833335</v>
      </c>
      <c r="B8823" s="3">
        <v>11.0</v>
      </c>
      <c r="C8823" s="3" t="s">
        <v>8462</v>
      </c>
      <c r="D8823" s="3">
        <v>91.0</v>
      </c>
      <c r="E8823" s="3" t="s">
        <v>8553</v>
      </c>
      <c r="F8823" s="3">
        <v>1.0</v>
      </c>
      <c r="G8823" s="3">
        <v>2.0</v>
      </c>
      <c r="H8823" s="3" t="s">
        <v>8464</v>
      </c>
      <c r="I8823" s="3" t="s">
        <v>8465</v>
      </c>
      <c r="J8823" s="3" t="s">
        <v>398</v>
      </c>
      <c r="K8823" s="3" t="s">
        <v>24</v>
      </c>
      <c r="L8823" s="3">
        <v>14.0</v>
      </c>
      <c r="M8823" s="3" t="s">
        <v>30</v>
      </c>
      <c r="N8823" s="3" t="s">
        <v>8571</v>
      </c>
      <c r="O8823" s="3" t="s">
        <v>8572</v>
      </c>
      <c r="P8823" s="4">
        <v>29114.0</v>
      </c>
      <c r="Q8823" s="3" t="s">
        <v>247</v>
      </c>
      <c r="S8823" s="3" t="s">
        <v>34</v>
      </c>
    </row>
    <row r="8824">
      <c r="A8824" s="2">
        <v>42318.714895833335</v>
      </c>
      <c r="B8824" s="3">
        <v>11.0</v>
      </c>
      <c r="C8824" s="3" t="s">
        <v>8462</v>
      </c>
      <c r="D8824" s="3">
        <v>91.0</v>
      </c>
      <c r="E8824" s="3" t="s">
        <v>8553</v>
      </c>
      <c r="F8824" s="3">
        <v>1.0</v>
      </c>
      <c r="G8824" s="3">
        <v>2.0</v>
      </c>
      <c r="H8824" s="3" t="s">
        <v>8464</v>
      </c>
      <c r="I8824" s="3" t="s">
        <v>8465</v>
      </c>
      <c r="J8824" s="3" t="s">
        <v>398</v>
      </c>
      <c r="K8824" s="3" t="s">
        <v>24</v>
      </c>
      <c r="L8824" s="3">
        <v>15.0</v>
      </c>
      <c r="M8824" s="3" t="s">
        <v>25</v>
      </c>
      <c r="N8824" s="3" t="s">
        <v>7652</v>
      </c>
      <c r="O8824" s="3" t="s">
        <v>477</v>
      </c>
      <c r="P8824" s="4">
        <v>28822.0</v>
      </c>
      <c r="Q8824" s="3" t="s">
        <v>247</v>
      </c>
      <c r="S8824" s="3" t="s">
        <v>34</v>
      </c>
    </row>
    <row r="8825">
      <c r="A8825" s="2">
        <v>42318.714895833335</v>
      </c>
      <c r="B8825" s="3">
        <v>11.0</v>
      </c>
      <c r="C8825" s="3" t="s">
        <v>8462</v>
      </c>
      <c r="D8825" s="3">
        <v>91.0</v>
      </c>
      <c r="E8825" s="3" t="s">
        <v>8553</v>
      </c>
      <c r="F8825" s="3">
        <v>1.0</v>
      </c>
      <c r="G8825" s="3">
        <v>2.0</v>
      </c>
      <c r="H8825" s="3" t="s">
        <v>8464</v>
      </c>
      <c r="I8825" s="3" t="s">
        <v>8465</v>
      </c>
      <c r="J8825" s="3" t="s">
        <v>398</v>
      </c>
      <c r="K8825" s="3" t="s">
        <v>24</v>
      </c>
      <c r="L8825" s="3">
        <v>16.0</v>
      </c>
      <c r="M8825" s="3" t="s">
        <v>30</v>
      </c>
      <c r="N8825" s="3" t="s">
        <v>8573</v>
      </c>
      <c r="O8825" s="3" t="s">
        <v>4330</v>
      </c>
      <c r="P8825" s="4">
        <v>28006.0</v>
      </c>
      <c r="Q8825" s="3" t="s">
        <v>115</v>
      </c>
      <c r="S8825" s="3" t="s">
        <v>34</v>
      </c>
    </row>
    <row r="8826">
      <c r="A8826" s="2">
        <v>42318.714895833335</v>
      </c>
      <c r="B8826" s="3">
        <v>11.0</v>
      </c>
      <c r="C8826" s="3" t="s">
        <v>8462</v>
      </c>
      <c r="D8826" s="3">
        <v>91.0</v>
      </c>
      <c r="E8826" s="3" t="s">
        <v>8553</v>
      </c>
      <c r="F8826" s="3">
        <v>1.0</v>
      </c>
      <c r="G8826" s="3">
        <v>2.0</v>
      </c>
      <c r="H8826" s="3" t="s">
        <v>8464</v>
      </c>
      <c r="I8826" s="3" t="s">
        <v>8465</v>
      </c>
      <c r="J8826" s="3" t="s">
        <v>398</v>
      </c>
      <c r="K8826" s="3" t="s">
        <v>24</v>
      </c>
      <c r="L8826" s="3">
        <v>17.0</v>
      </c>
      <c r="M8826" s="3" t="s">
        <v>25</v>
      </c>
      <c r="N8826" s="3" t="s">
        <v>8574</v>
      </c>
      <c r="O8826" s="3" t="s">
        <v>251</v>
      </c>
      <c r="P8826" s="4">
        <v>30355.0</v>
      </c>
      <c r="Q8826" s="3" t="s">
        <v>153</v>
      </c>
      <c r="S8826" s="3" t="s">
        <v>34</v>
      </c>
    </row>
    <row r="8827">
      <c r="A8827" s="2">
        <v>42318.714895833335</v>
      </c>
      <c r="B8827" s="3">
        <v>11.0</v>
      </c>
      <c r="C8827" s="3" t="s">
        <v>8462</v>
      </c>
      <c r="D8827" s="3">
        <v>91.0</v>
      </c>
      <c r="E8827" s="3" t="s">
        <v>8553</v>
      </c>
      <c r="F8827" s="3">
        <v>1.0</v>
      </c>
      <c r="G8827" s="3">
        <v>2.0</v>
      </c>
      <c r="H8827" s="3" t="s">
        <v>8464</v>
      </c>
      <c r="I8827" s="3" t="s">
        <v>8465</v>
      </c>
      <c r="J8827" s="3" t="s">
        <v>398</v>
      </c>
      <c r="K8827" s="3" t="s">
        <v>24</v>
      </c>
      <c r="L8827" s="3">
        <v>18.0</v>
      </c>
      <c r="M8827" s="3" t="s">
        <v>30</v>
      </c>
      <c r="N8827" s="3" t="s">
        <v>8575</v>
      </c>
      <c r="O8827" s="3" t="s">
        <v>659</v>
      </c>
      <c r="P8827" s="4">
        <v>22282.0</v>
      </c>
      <c r="Q8827" s="3" t="s">
        <v>55</v>
      </c>
      <c r="S8827" s="3" t="s">
        <v>34</v>
      </c>
    </row>
    <row r="8828">
      <c r="A8828" s="2">
        <v>42318.714895833335</v>
      </c>
      <c r="B8828" s="3">
        <v>11.0</v>
      </c>
      <c r="C8828" s="3" t="s">
        <v>8462</v>
      </c>
      <c r="D8828" s="3">
        <v>91.0</v>
      </c>
      <c r="E8828" s="3" t="s">
        <v>8553</v>
      </c>
      <c r="F8828" s="3">
        <v>1.0</v>
      </c>
      <c r="G8828" s="3">
        <v>2.0</v>
      </c>
      <c r="H8828" s="3" t="s">
        <v>8464</v>
      </c>
      <c r="I8828" s="3" t="s">
        <v>8465</v>
      </c>
      <c r="J8828" s="3" t="s">
        <v>398</v>
      </c>
      <c r="K8828" s="3" t="s">
        <v>24</v>
      </c>
      <c r="L8828" s="3">
        <v>19.0</v>
      </c>
      <c r="M8828" s="3" t="s">
        <v>25</v>
      </c>
      <c r="N8828" s="3" t="s">
        <v>8576</v>
      </c>
      <c r="O8828" s="3" t="s">
        <v>8577</v>
      </c>
      <c r="P8828" s="4">
        <v>29657.0</v>
      </c>
      <c r="Q8828" s="3" t="s">
        <v>189</v>
      </c>
      <c r="S8828" s="3" t="s">
        <v>34</v>
      </c>
    </row>
    <row r="8829">
      <c r="A8829" s="2">
        <v>42318.714895833335</v>
      </c>
      <c r="B8829" s="3">
        <v>11.0</v>
      </c>
      <c r="C8829" s="3" t="s">
        <v>8462</v>
      </c>
      <c r="D8829" s="3">
        <v>91.0</v>
      </c>
      <c r="E8829" s="3" t="s">
        <v>8553</v>
      </c>
      <c r="F8829" s="3">
        <v>1.0</v>
      </c>
      <c r="G8829" s="3">
        <v>2.0</v>
      </c>
      <c r="H8829" s="3" t="s">
        <v>8464</v>
      </c>
      <c r="I8829" s="3" t="s">
        <v>8465</v>
      </c>
      <c r="J8829" s="3" t="s">
        <v>398</v>
      </c>
      <c r="K8829" s="3" t="s">
        <v>24</v>
      </c>
      <c r="L8829" s="3">
        <v>20.0</v>
      </c>
      <c r="M8829" s="3" t="s">
        <v>30</v>
      </c>
      <c r="N8829" s="3" t="s">
        <v>7294</v>
      </c>
      <c r="O8829" s="3" t="s">
        <v>93</v>
      </c>
      <c r="P8829" s="4">
        <v>16969.0</v>
      </c>
      <c r="Q8829" s="3" t="s">
        <v>105</v>
      </c>
      <c r="S8829" s="3" t="s">
        <v>34</v>
      </c>
    </row>
    <row r="8830">
      <c r="A8830" s="2">
        <v>42318.714895833335</v>
      </c>
      <c r="B8830" s="3">
        <v>11.0</v>
      </c>
      <c r="C8830" s="3" t="s">
        <v>8462</v>
      </c>
      <c r="D8830" s="3">
        <v>91.0</v>
      </c>
      <c r="E8830" s="3" t="s">
        <v>8553</v>
      </c>
      <c r="F8830" s="3">
        <v>1.0</v>
      </c>
      <c r="G8830" s="3">
        <v>2.0</v>
      </c>
      <c r="H8830" s="3" t="s">
        <v>8464</v>
      </c>
      <c r="I8830" s="3" t="s">
        <v>8465</v>
      </c>
      <c r="J8830" s="3" t="s">
        <v>398</v>
      </c>
      <c r="K8830" s="3" t="s">
        <v>24</v>
      </c>
      <c r="L8830" s="3">
        <v>21.0</v>
      </c>
      <c r="M8830" s="3" t="s">
        <v>25</v>
      </c>
      <c r="N8830" s="3" t="s">
        <v>8578</v>
      </c>
      <c r="O8830" s="3" t="s">
        <v>3754</v>
      </c>
      <c r="P8830" s="4">
        <v>27818.0</v>
      </c>
      <c r="Q8830" s="3" t="s">
        <v>189</v>
      </c>
      <c r="S8830" s="3" t="s">
        <v>34</v>
      </c>
    </row>
    <row r="8831">
      <c r="A8831" s="2">
        <v>42318.714895833335</v>
      </c>
      <c r="B8831" s="3">
        <v>11.0</v>
      </c>
      <c r="C8831" s="3" t="s">
        <v>8462</v>
      </c>
      <c r="D8831" s="3">
        <v>91.0</v>
      </c>
      <c r="E8831" s="3" t="s">
        <v>8553</v>
      </c>
      <c r="F8831" s="3">
        <v>1.0</v>
      </c>
      <c r="G8831" s="3">
        <v>2.0</v>
      </c>
      <c r="H8831" s="3" t="s">
        <v>8464</v>
      </c>
      <c r="I8831" s="3" t="s">
        <v>8465</v>
      </c>
      <c r="J8831" s="3" t="s">
        <v>398</v>
      </c>
      <c r="K8831" s="3" t="s">
        <v>24</v>
      </c>
      <c r="L8831" s="3">
        <v>22.0</v>
      </c>
      <c r="M8831" s="3" t="s">
        <v>30</v>
      </c>
      <c r="N8831" s="3" t="s">
        <v>8579</v>
      </c>
      <c r="O8831" s="3" t="s">
        <v>307</v>
      </c>
      <c r="P8831" s="4">
        <v>22924.0</v>
      </c>
      <c r="Q8831" s="3" t="s">
        <v>55</v>
      </c>
      <c r="S8831" s="3" t="s">
        <v>34</v>
      </c>
    </row>
    <row r="8832">
      <c r="A8832" s="2">
        <v>42318.714895833335</v>
      </c>
      <c r="B8832" s="3">
        <v>11.0</v>
      </c>
      <c r="C8832" s="3" t="s">
        <v>8462</v>
      </c>
      <c r="D8832" s="3">
        <v>91.0</v>
      </c>
      <c r="E8832" s="3" t="s">
        <v>8553</v>
      </c>
      <c r="F8832" s="3">
        <v>1.0</v>
      </c>
      <c r="G8832" s="3">
        <v>2.0</v>
      </c>
      <c r="H8832" s="3" t="s">
        <v>8464</v>
      </c>
      <c r="I8832" s="3" t="s">
        <v>8465</v>
      </c>
      <c r="J8832" s="3" t="s">
        <v>398</v>
      </c>
      <c r="K8832" s="3" t="s">
        <v>24</v>
      </c>
      <c r="L8832" s="3">
        <v>23.0</v>
      </c>
      <c r="M8832" s="3" t="s">
        <v>25</v>
      </c>
      <c r="N8832" s="3" t="s">
        <v>8580</v>
      </c>
      <c r="O8832" s="3" t="s">
        <v>8581</v>
      </c>
      <c r="P8832" s="4">
        <v>29445.0</v>
      </c>
      <c r="Q8832" s="3" t="s">
        <v>132</v>
      </c>
      <c r="S8832" s="3" t="s">
        <v>34</v>
      </c>
    </row>
    <row r="8833">
      <c r="A8833" s="2">
        <v>42318.714895833335</v>
      </c>
      <c r="B8833" s="3">
        <v>11.0</v>
      </c>
      <c r="C8833" s="3" t="s">
        <v>8462</v>
      </c>
      <c r="D8833" s="3">
        <v>91.0</v>
      </c>
      <c r="E8833" s="3" t="s">
        <v>8553</v>
      </c>
      <c r="F8833" s="3">
        <v>1.0</v>
      </c>
      <c r="G8833" s="3">
        <v>2.0</v>
      </c>
      <c r="H8833" s="3" t="s">
        <v>8464</v>
      </c>
      <c r="I8833" s="3" t="s">
        <v>8465</v>
      </c>
      <c r="J8833" s="3" t="s">
        <v>398</v>
      </c>
      <c r="K8833" s="3" t="s">
        <v>24</v>
      </c>
      <c r="L8833" s="3">
        <v>24.0</v>
      </c>
      <c r="M8833" s="3" t="s">
        <v>30</v>
      </c>
      <c r="N8833" s="3" t="s">
        <v>8582</v>
      </c>
      <c r="O8833" s="3" t="s">
        <v>225</v>
      </c>
      <c r="P8833" s="4">
        <v>16425.0</v>
      </c>
      <c r="Q8833" s="3" t="s">
        <v>86</v>
      </c>
      <c r="S8833" s="3" t="s">
        <v>34</v>
      </c>
    </row>
    <row r="8834">
      <c r="A8834" s="2">
        <v>42318.714895833335</v>
      </c>
      <c r="B8834" s="3">
        <v>11.0</v>
      </c>
      <c r="C8834" s="3" t="s">
        <v>8462</v>
      </c>
      <c r="D8834" s="3">
        <v>92.0</v>
      </c>
      <c r="E8834" s="3" t="s">
        <v>8583</v>
      </c>
      <c r="F8834" s="3">
        <v>1.0</v>
      </c>
      <c r="G8834" s="3">
        <v>2.0</v>
      </c>
      <c r="H8834" s="3" t="s">
        <v>8464</v>
      </c>
      <c r="I8834" s="3" t="s">
        <v>8465</v>
      </c>
      <c r="J8834" s="3" t="s">
        <v>398</v>
      </c>
      <c r="K8834" s="3" t="s">
        <v>24</v>
      </c>
      <c r="L8834" s="3">
        <v>1.0</v>
      </c>
      <c r="M8834" s="3" t="s">
        <v>30</v>
      </c>
      <c r="N8834" s="3" t="s">
        <v>8584</v>
      </c>
      <c r="O8834" s="3" t="s">
        <v>207</v>
      </c>
      <c r="P8834" s="4">
        <v>27142.0</v>
      </c>
      <c r="Q8834" s="3" t="s">
        <v>1955</v>
      </c>
      <c r="S8834" s="3" t="s">
        <v>34</v>
      </c>
    </row>
    <row r="8835">
      <c r="A8835" s="2">
        <v>42318.714895833335</v>
      </c>
      <c r="B8835" s="3">
        <v>11.0</v>
      </c>
      <c r="C8835" s="3" t="s">
        <v>8462</v>
      </c>
      <c r="D8835" s="3">
        <v>92.0</v>
      </c>
      <c r="E8835" s="3" t="s">
        <v>8583</v>
      </c>
      <c r="F8835" s="3">
        <v>1.0</v>
      </c>
      <c r="G8835" s="3">
        <v>2.0</v>
      </c>
      <c r="H8835" s="3" t="s">
        <v>8464</v>
      </c>
      <c r="I8835" s="3" t="s">
        <v>8465</v>
      </c>
      <c r="J8835" s="3" t="s">
        <v>398</v>
      </c>
      <c r="K8835" s="3" t="s">
        <v>24</v>
      </c>
      <c r="L8835" s="3">
        <v>2.0</v>
      </c>
      <c r="M8835" s="3" t="s">
        <v>25</v>
      </c>
      <c r="N8835" s="3" t="s">
        <v>8585</v>
      </c>
      <c r="O8835" s="3" t="s">
        <v>1014</v>
      </c>
      <c r="P8835" s="4">
        <v>24747.0</v>
      </c>
      <c r="Q8835" s="3" t="s">
        <v>115</v>
      </c>
      <c r="S8835" s="3" t="s">
        <v>34</v>
      </c>
    </row>
    <row r="8836">
      <c r="A8836" s="2">
        <v>42318.714895833335</v>
      </c>
      <c r="B8836" s="3">
        <v>11.0</v>
      </c>
      <c r="C8836" s="3" t="s">
        <v>8462</v>
      </c>
      <c r="D8836" s="3">
        <v>92.0</v>
      </c>
      <c r="E8836" s="3" t="s">
        <v>8583</v>
      </c>
      <c r="F8836" s="3">
        <v>1.0</v>
      </c>
      <c r="G8836" s="3">
        <v>2.0</v>
      </c>
      <c r="H8836" s="3" t="s">
        <v>8464</v>
      </c>
      <c r="I8836" s="3" t="s">
        <v>8465</v>
      </c>
      <c r="J8836" s="3" t="s">
        <v>398</v>
      </c>
      <c r="K8836" s="3" t="s">
        <v>24</v>
      </c>
      <c r="L8836" s="3">
        <v>3.0</v>
      </c>
      <c r="M8836" s="3" t="s">
        <v>30</v>
      </c>
      <c r="N8836" s="3" t="s">
        <v>8586</v>
      </c>
      <c r="O8836" s="3" t="s">
        <v>1557</v>
      </c>
      <c r="P8836" s="4">
        <v>27347.0</v>
      </c>
      <c r="Q8836" s="3" t="s">
        <v>189</v>
      </c>
      <c r="S8836" s="3" t="s">
        <v>34</v>
      </c>
    </row>
    <row r="8837">
      <c r="A8837" s="2">
        <v>42318.714895833335</v>
      </c>
      <c r="B8837" s="3">
        <v>11.0</v>
      </c>
      <c r="C8837" s="3" t="s">
        <v>8462</v>
      </c>
      <c r="D8837" s="3">
        <v>92.0</v>
      </c>
      <c r="E8837" s="3" t="s">
        <v>8583</v>
      </c>
      <c r="F8837" s="3">
        <v>1.0</v>
      </c>
      <c r="G8837" s="3">
        <v>2.0</v>
      </c>
      <c r="H8837" s="3" t="s">
        <v>8464</v>
      </c>
      <c r="I8837" s="3" t="s">
        <v>8465</v>
      </c>
      <c r="J8837" s="3" t="s">
        <v>398</v>
      </c>
      <c r="K8837" s="3" t="s">
        <v>24</v>
      </c>
      <c r="L8837" s="3">
        <v>4.0</v>
      </c>
      <c r="M8837" s="3" t="s">
        <v>25</v>
      </c>
      <c r="N8837" s="3" t="s">
        <v>8587</v>
      </c>
      <c r="O8837" s="3" t="s">
        <v>8588</v>
      </c>
      <c r="P8837" s="4">
        <v>28707.0</v>
      </c>
      <c r="Q8837" s="3" t="s">
        <v>352</v>
      </c>
      <c r="S8837" s="3" t="s">
        <v>34</v>
      </c>
    </row>
    <row r="8838">
      <c r="A8838" s="2">
        <v>42318.714895833335</v>
      </c>
      <c r="B8838" s="3">
        <v>11.0</v>
      </c>
      <c r="C8838" s="3" t="s">
        <v>8462</v>
      </c>
      <c r="D8838" s="3">
        <v>92.0</v>
      </c>
      <c r="E8838" s="3" t="s">
        <v>8583</v>
      </c>
      <c r="F8838" s="3">
        <v>1.0</v>
      </c>
      <c r="G8838" s="3">
        <v>2.0</v>
      </c>
      <c r="H8838" s="3" t="s">
        <v>8464</v>
      </c>
      <c r="I8838" s="3" t="s">
        <v>8465</v>
      </c>
      <c r="J8838" s="3" t="s">
        <v>398</v>
      </c>
      <c r="K8838" s="3" t="s">
        <v>24</v>
      </c>
      <c r="L8838" s="3">
        <v>5.0</v>
      </c>
      <c r="M8838" s="3" t="s">
        <v>30</v>
      </c>
      <c r="N8838" s="3" t="s">
        <v>8589</v>
      </c>
      <c r="O8838" s="3" t="s">
        <v>8590</v>
      </c>
      <c r="P8838" s="4">
        <v>29516.0</v>
      </c>
      <c r="Q8838" s="3" t="s">
        <v>132</v>
      </c>
      <c r="S8838" s="3" t="s">
        <v>34</v>
      </c>
    </row>
    <row r="8839">
      <c r="A8839" s="2">
        <v>42318.714895833335</v>
      </c>
      <c r="B8839" s="3">
        <v>11.0</v>
      </c>
      <c r="C8839" s="3" t="s">
        <v>8462</v>
      </c>
      <c r="D8839" s="3">
        <v>92.0</v>
      </c>
      <c r="E8839" s="3" t="s">
        <v>8583</v>
      </c>
      <c r="F8839" s="3">
        <v>1.0</v>
      </c>
      <c r="G8839" s="3">
        <v>2.0</v>
      </c>
      <c r="H8839" s="3" t="s">
        <v>8464</v>
      </c>
      <c r="I8839" s="3" t="s">
        <v>8465</v>
      </c>
      <c r="J8839" s="3" t="s">
        <v>398</v>
      </c>
      <c r="K8839" s="3" t="s">
        <v>24</v>
      </c>
      <c r="L8839" s="3">
        <v>6.0</v>
      </c>
      <c r="M8839" s="3" t="s">
        <v>25</v>
      </c>
      <c r="N8839" s="3" t="s">
        <v>8591</v>
      </c>
      <c r="O8839" s="3" t="s">
        <v>427</v>
      </c>
      <c r="P8839" s="4">
        <v>19107.0</v>
      </c>
      <c r="Q8839" s="3" t="s">
        <v>110</v>
      </c>
      <c r="S8839" s="3" t="s">
        <v>34</v>
      </c>
    </row>
    <row r="8840">
      <c r="A8840" s="2">
        <v>42318.714895833335</v>
      </c>
      <c r="B8840" s="3">
        <v>11.0</v>
      </c>
      <c r="C8840" s="3" t="s">
        <v>8462</v>
      </c>
      <c r="D8840" s="3">
        <v>92.0</v>
      </c>
      <c r="E8840" s="3" t="s">
        <v>8583</v>
      </c>
      <c r="F8840" s="3">
        <v>1.0</v>
      </c>
      <c r="G8840" s="3">
        <v>2.0</v>
      </c>
      <c r="H8840" s="3" t="s">
        <v>8464</v>
      </c>
      <c r="I8840" s="3" t="s">
        <v>8465</v>
      </c>
      <c r="J8840" s="3" t="s">
        <v>398</v>
      </c>
      <c r="K8840" s="3" t="s">
        <v>24</v>
      </c>
      <c r="L8840" s="3">
        <v>7.0</v>
      </c>
      <c r="M8840" s="3" t="s">
        <v>30</v>
      </c>
      <c r="N8840" s="3" t="s">
        <v>2776</v>
      </c>
      <c r="O8840" s="3" t="s">
        <v>307</v>
      </c>
      <c r="P8840" s="4">
        <v>21238.0</v>
      </c>
      <c r="Q8840" s="3" t="s">
        <v>189</v>
      </c>
      <c r="S8840" s="3" t="s">
        <v>34</v>
      </c>
    </row>
    <row r="8841">
      <c r="A8841" s="2">
        <v>42318.714895833335</v>
      </c>
      <c r="B8841" s="3">
        <v>11.0</v>
      </c>
      <c r="C8841" s="3" t="s">
        <v>8462</v>
      </c>
      <c r="D8841" s="3">
        <v>92.0</v>
      </c>
      <c r="E8841" s="3" t="s">
        <v>8583</v>
      </c>
      <c r="F8841" s="3">
        <v>1.0</v>
      </c>
      <c r="G8841" s="3">
        <v>2.0</v>
      </c>
      <c r="H8841" s="3" t="s">
        <v>8464</v>
      </c>
      <c r="I8841" s="3" t="s">
        <v>8465</v>
      </c>
      <c r="J8841" s="3" t="s">
        <v>398</v>
      </c>
      <c r="K8841" s="3" t="s">
        <v>24</v>
      </c>
      <c r="L8841" s="3">
        <v>8.0</v>
      </c>
      <c r="M8841" s="3" t="s">
        <v>25</v>
      </c>
      <c r="N8841" s="3" t="s">
        <v>8592</v>
      </c>
      <c r="O8841" s="3" t="s">
        <v>384</v>
      </c>
      <c r="P8841" s="4">
        <v>29549.0</v>
      </c>
      <c r="Q8841" s="3" t="s">
        <v>37</v>
      </c>
      <c r="S8841" s="3" t="s">
        <v>34</v>
      </c>
    </row>
    <row r="8842">
      <c r="A8842" s="2">
        <v>42318.714895833335</v>
      </c>
      <c r="B8842" s="3">
        <v>11.0</v>
      </c>
      <c r="C8842" s="3" t="s">
        <v>8462</v>
      </c>
      <c r="D8842" s="3">
        <v>92.0</v>
      </c>
      <c r="E8842" s="3" t="s">
        <v>8583</v>
      </c>
      <c r="F8842" s="3">
        <v>1.0</v>
      </c>
      <c r="G8842" s="3">
        <v>2.0</v>
      </c>
      <c r="H8842" s="3" t="s">
        <v>8464</v>
      </c>
      <c r="I8842" s="3" t="s">
        <v>8465</v>
      </c>
      <c r="J8842" s="3" t="s">
        <v>398</v>
      </c>
      <c r="K8842" s="3" t="s">
        <v>24</v>
      </c>
      <c r="L8842" s="3">
        <v>9.0</v>
      </c>
      <c r="M8842" s="3" t="s">
        <v>30</v>
      </c>
      <c r="N8842" s="3" t="s">
        <v>8593</v>
      </c>
      <c r="O8842" s="3" t="s">
        <v>556</v>
      </c>
      <c r="P8842" s="4">
        <v>27914.0</v>
      </c>
      <c r="Q8842" s="3" t="s">
        <v>352</v>
      </c>
      <c r="S8842" s="3" t="s">
        <v>34</v>
      </c>
    </row>
    <row r="8843">
      <c r="A8843" s="2">
        <v>42318.714895833335</v>
      </c>
      <c r="B8843" s="3">
        <v>11.0</v>
      </c>
      <c r="C8843" s="3" t="s">
        <v>8462</v>
      </c>
      <c r="D8843" s="3">
        <v>92.0</v>
      </c>
      <c r="E8843" s="3" t="s">
        <v>8583</v>
      </c>
      <c r="F8843" s="3">
        <v>1.0</v>
      </c>
      <c r="G8843" s="3">
        <v>2.0</v>
      </c>
      <c r="H8843" s="3" t="s">
        <v>8464</v>
      </c>
      <c r="I8843" s="3" t="s">
        <v>8465</v>
      </c>
      <c r="J8843" s="3" t="s">
        <v>398</v>
      </c>
      <c r="K8843" s="3" t="s">
        <v>24</v>
      </c>
      <c r="L8843" s="3">
        <v>10.0</v>
      </c>
      <c r="M8843" s="3" t="s">
        <v>25</v>
      </c>
      <c r="N8843" s="3" t="s">
        <v>8594</v>
      </c>
      <c r="O8843" s="3" t="s">
        <v>8595</v>
      </c>
      <c r="P8843" s="4">
        <v>28862.0</v>
      </c>
      <c r="Q8843" s="3" t="s">
        <v>110</v>
      </c>
      <c r="S8843" s="3" t="s">
        <v>34</v>
      </c>
    </row>
    <row r="8844">
      <c r="A8844" s="2">
        <v>42318.714895833335</v>
      </c>
      <c r="B8844" s="3">
        <v>11.0</v>
      </c>
      <c r="C8844" s="3" t="s">
        <v>8462</v>
      </c>
      <c r="D8844" s="3">
        <v>92.0</v>
      </c>
      <c r="E8844" s="3" t="s">
        <v>8583</v>
      </c>
      <c r="F8844" s="3">
        <v>1.0</v>
      </c>
      <c r="G8844" s="3">
        <v>2.0</v>
      </c>
      <c r="H8844" s="3" t="s">
        <v>8464</v>
      </c>
      <c r="I8844" s="3" t="s">
        <v>8465</v>
      </c>
      <c r="J8844" s="3" t="s">
        <v>398</v>
      </c>
      <c r="K8844" s="3" t="s">
        <v>24</v>
      </c>
      <c r="L8844" s="3">
        <v>11.0</v>
      </c>
      <c r="M8844" s="3" t="s">
        <v>30</v>
      </c>
      <c r="N8844" s="3" t="s">
        <v>8596</v>
      </c>
      <c r="O8844" s="3" t="s">
        <v>998</v>
      </c>
      <c r="P8844" s="4">
        <v>29498.0</v>
      </c>
      <c r="Q8844" s="3" t="s">
        <v>132</v>
      </c>
      <c r="S8844" s="3" t="s">
        <v>34</v>
      </c>
    </row>
    <row r="8845">
      <c r="A8845" s="2">
        <v>42318.714895833335</v>
      </c>
      <c r="B8845" s="3">
        <v>11.0</v>
      </c>
      <c r="C8845" s="3" t="s">
        <v>8462</v>
      </c>
      <c r="D8845" s="3">
        <v>92.0</v>
      </c>
      <c r="E8845" s="3" t="s">
        <v>8583</v>
      </c>
      <c r="F8845" s="3">
        <v>1.0</v>
      </c>
      <c r="G8845" s="3">
        <v>2.0</v>
      </c>
      <c r="H8845" s="3" t="s">
        <v>8464</v>
      </c>
      <c r="I8845" s="3" t="s">
        <v>8465</v>
      </c>
      <c r="J8845" s="3" t="s">
        <v>398</v>
      </c>
      <c r="K8845" s="3" t="s">
        <v>24</v>
      </c>
      <c r="L8845" s="3">
        <v>12.0</v>
      </c>
      <c r="M8845" s="3" t="s">
        <v>25</v>
      </c>
      <c r="N8845" s="3" t="s">
        <v>8597</v>
      </c>
      <c r="O8845" s="3" t="s">
        <v>8598</v>
      </c>
      <c r="P8845" s="4">
        <v>29354.0</v>
      </c>
      <c r="Q8845" s="3" t="s">
        <v>83</v>
      </c>
      <c r="S8845" s="3" t="s">
        <v>34</v>
      </c>
    </row>
    <row r="8846">
      <c r="A8846" s="2">
        <v>42318.714895833335</v>
      </c>
      <c r="B8846" s="3">
        <v>11.0</v>
      </c>
      <c r="C8846" s="3" t="s">
        <v>8462</v>
      </c>
      <c r="D8846" s="3">
        <v>92.0</v>
      </c>
      <c r="E8846" s="3" t="s">
        <v>8583</v>
      </c>
      <c r="F8846" s="3">
        <v>1.0</v>
      </c>
      <c r="G8846" s="3">
        <v>2.0</v>
      </c>
      <c r="H8846" s="3" t="s">
        <v>8464</v>
      </c>
      <c r="I8846" s="3" t="s">
        <v>8465</v>
      </c>
      <c r="J8846" s="3" t="s">
        <v>398</v>
      </c>
      <c r="K8846" s="3" t="s">
        <v>24</v>
      </c>
      <c r="L8846" s="3">
        <v>13.0</v>
      </c>
      <c r="M8846" s="3" t="s">
        <v>30</v>
      </c>
      <c r="N8846" s="3" t="s">
        <v>8599</v>
      </c>
      <c r="O8846" s="3" t="s">
        <v>307</v>
      </c>
      <c r="P8846" s="4">
        <v>24793.0</v>
      </c>
      <c r="Q8846" s="3" t="s">
        <v>110</v>
      </c>
      <c r="S8846" s="3" t="s">
        <v>34</v>
      </c>
    </row>
    <row r="8847">
      <c r="A8847" s="2">
        <v>42318.714895833335</v>
      </c>
      <c r="B8847" s="3">
        <v>11.0</v>
      </c>
      <c r="C8847" s="3" t="s">
        <v>8462</v>
      </c>
      <c r="D8847" s="3">
        <v>92.0</v>
      </c>
      <c r="E8847" s="3" t="s">
        <v>8583</v>
      </c>
      <c r="F8847" s="3">
        <v>1.0</v>
      </c>
      <c r="G8847" s="3">
        <v>2.0</v>
      </c>
      <c r="H8847" s="3" t="s">
        <v>8464</v>
      </c>
      <c r="I8847" s="3" t="s">
        <v>8465</v>
      </c>
      <c r="J8847" s="3" t="s">
        <v>398</v>
      </c>
      <c r="K8847" s="3" t="s">
        <v>24</v>
      </c>
      <c r="L8847" s="3">
        <v>14.0</v>
      </c>
      <c r="M8847" s="3" t="s">
        <v>25</v>
      </c>
      <c r="N8847" s="3" t="s">
        <v>8600</v>
      </c>
      <c r="O8847" s="3" t="s">
        <v>4236</v>
      </c>
      <c r="P8847" s="4">
        <v>26125.0</v>
      </c>
      <c r="Q8847" s="3" t="s">
        <v>55</v>
      </c>
      <c r="S8847" s="3" t="s">
        <v>34</v>
      </c>
    </row>
    <row r="8848">
      <c r="A8848" s="2">
        <v>42318.714895833335</v>
      </c>
      <c r="B8848" s="3">
        <v>11.0</v>
      </c>
      <c r="C8848" s="3" t="s">
        <v>8462</v>
      </c>
      <c r="D8848" s="3">
        <v>92.0</v>
      </c>
      <c r="E8848" s="3" t="s">
        <v>8583</v>
      </c>
      <c r="F8848" s="3">
        <v>1.0</v>
      </c>
      <c r="G8848" s="3">
        <v>2.0</v>
      </c>
      <c r="H8848" s="3" t="s">
        <v>8464</v>
      </c>
      <c r="I8848" s="3" t="s">
        <v>8465</v>
      </c>
      <c r="J8848" s="3" t="s">
        <v>398</v>
      </c>
      <c r="K8848" s="3" t="s">
        <v>24</v>
      </c>
      <c r="L8848" s="3">
        <v>15.0</v>
      </c>
      <c r="M8848" s="3" t="s">
        <v>30</v>
      </c>
      <c r="N8848" s="3" t="s">
        <v>8601</v>
      </c>
      <c r="O8848" s="3" t="s">
        <v>121</v>
      </c>
      <c r="P8848" s="4">
        <v>17072.0</v>
      </c>
      <c r="Q8848" s="3" t="s">
        <v>83</v>
      </c>
      <c r="S8848" s="3" t="s">
        <v>34</v>
      </c>
    </row>
    <row r="8849">
      <c r="A8849" s="2">
        <v>42318.714895833335</v>
      </c>
      <c r="B8849" s="3">
        <v>11.0</v>
      </c>
      <c r="C8849" s="3" t="s">
        <v>8462</v>
      </c>
      <c r="D8849" s="3">
        <v>92.0</v>
      </c>
      <c r="E8849" s="3" t="s">
        <v>8583</v>
      </c>
      <c r="F8849" s="3">
        <v>1.0</v>
      </c>
      <c r="G8849" s="3">
        <v>2.0</v>
      </c>
      <c r="H8849" s="3" t="s">
        <v>8464</v>
      </c>
      <c r="I8849" s="3" t="s">
        <v>8465</v>
      </c>
      <c r="J8849" s="3" t="s">
        <v>398</v>
      </c>
      <c r="K8849" s="3" t="s">
        <v>24</v>
      </c>
      <c r="L8849" s="3">
        <v>16.0</v>
      </c>
      <c r="M8849" s="3" t="s">
        <v>25</v>
      </c>
      <c r="N8849" s="3" t="s">
        <v>8602</v>
      </c>
      <c r="O8849" s="3" t="s">
        <v>7051</v>
      </c>
      <c r="P8849" s="4">
        <v>35031.0</v>
      </c>
      <c r="Q8849" s="3" t="s">
        <v>191</v>
      </c>
      <c r="S8849" s="3" t="s">
        <v>34</v>
      </c>
    </row>
    <row r="8850">
      <c r="A8850" s="2">
        <v>42318.714895833335</v>
      </c>
      <c r="B8850" s="3">
        <v>11.0</v>
      </c>
      <c r="C8850" s="3" t="s">
        <v>8462</v>
      </c>
      <c r="D8850" s="3">
        <v>92.0</v>
      </c>
      <c r="E8850" s="3" t="s">
        <v>8583</v>
      </c>
      <c r="F8850" s="3">
        <v>1.0</v>
      </c>
      <c r="G8850" s="3">
        <v>2.0</v>
      </c>
      <c r="H8850" s="3" t="s">
        <v>8464</v>
      </c>
      <c r="I8850" s="3" t="s">
        <v>8465</v>
      </c>
      <c r="J8850" s="3" t="s">
        <v>398</v>
      </c>
      <c r="K8850" s="3" t="s">
        <v>24</v>
      </c>
      <c r="L8850" s="3">
        <v>17.0</v>
      </c>
      <c r="M8850" s="3" t="s">
        <v>30</v>
      </c>
      <c r="N8850" s="3" t="s">
        <v>8603</v>
      </c>
      <c r="O8850" s="3" t="s">
        <v>93</v>
      </c>
      <c r="P8850" s="4">
        <v>19414.0</v>
      </c>
      <c r="Q8850" s="3" t="s">
        <v>86</v>
      </c>
      <c r="S8850" s="3" t="s">
        <v>34</v>
      </c>
    </row>
    <row r="8851">
      <c r="A8851" s="2">
        <v>42318.714895833335</v>
      </c>
      <c r="B8851" s="3">
        <v>11.0</v>
      </c>
      <c r="C8851" s="3" t="s">
        <v>8462</v>
      </c>
      <c r="D8851" s="3">
        <v>92.0</v>
      </c>
      <c r="E8851" s="3" t="s">
        <v>8583</v>
      </c>
      <c r="F8851" s="3">
        <v>1.0</v>
      </c>
      <c r="G8851" s="3">
        <v>2.0</v>
      </c>
      <c r="H8851" s="3" t="s">
        <v>8464</v>
      </c>
      <c r="I8851" s="3" t="s">
        <v>8465</v>
      </c>
      <c r="J8851" s="3" t="s">
        <v>398</v>
      </c>
      <c r="K8851" s="3" t="s">
        <v>24</v>
      </c>
      <c r="L8851" s="3">
        <v>18.0</v>
      </c>
      <c r="M8851" s="3" t="s">
        <v>25</v>
      </c>
      <c r="N8851" s="3" t="s">
        <v>8604</v>
      </c>
      <c r="O8851" s="3" t="s">
        <v>8605</v>
      </c>
      <c r="P8851" s="4">
        <v>26262.0</v>
      </c>
      <c r="Q8851" s="3" t="s">
        <v>189</v>
      </c>
      <c r="S8851" s="3" t="s">
        <v>34</v>
      </c>
    </row>
    <row r="8852">
      <c r="A8852" s="2">
        <v>42318.714895833335</v>
      </c>
      <c r="B8852" s="3">
        <v>11.0</v>
      </c>
      <c r="C8852" s="3" t="s">
        <v>8462</v>
      </c>
      <c r="D8852" s="3">
        <v>92.0</v>
      </c>
      <c r="E8852" s="3" t="s">
        <v>8583</v>
      </c>
      <c r="F8852" s="3">
        <v>1.0</v>
      </c>
      <c r="G8852" s="3">
        <v>2.0</v>
      </c>
      <c r="H8852" s="3" t="s">
        <v>8464</v>
      </c>
      <c r="I8852" s="3" t="s">
        <v>8465</v>
      </c>
      <c r="J8852" s="3" t="s">
        <v>398</v>
      </c>
      <c r="K8852" s="3" t="s">
        <v>24</v>
      </c>
      <c r="L8852" s="3">
        <v>19.0</v>
      </c>
      <c r="M8852" s="3" t="s">
        <v>30</v>
      </c>
      <c r="N8852" s="3" t="s">
        <v>8606</v>
      </c>
      <c r="O8852" s="3" t="s">
        <v>602</v>
      </c>
      <c r="P8852" s="4">
        <v>30673.0</v>
      </c>
      <c r="Q8852" s="3" t="s">
        <v>189</v>
      </c>
      <c r="S8852" s="3" t="s">
        <v>29</v>
      </c>
    </row>
    <row r="8853">
      <c r="A8853" s="2">
        <v>42318.714895833335</v>
      </c>
      <c r="B8853" s="3">
        <v>11.0</v>
      </c>
      <c r="C8853" s="3" t="s">
        <v>8462</v>
      </c>
      <c r="D8853" s="3">
        <v>92.0</v>
      </c>
      <c r="E8853" s="3" t="s">
        <v>8583</v>
      </c>
      <c r="F8853" s="3">
        <v>1.0</v>
      </c>
      <c r="G8853" s="3">
        <v>2.0</v>
      </c>
      <c r="H8853" s="3" t="s">
        <v>8464</v>
      </c>
      <c r="I8853" s="3" t="s">
        <v>8465</v>
      </c>
      <c r="J8853" s="3" t="s">
        <v>398</v>
      </c>
      <c r="K8853" s="3" t="s">
        <v>24</v>
      </c>
      <c r="L8853" s="3">
        <v>20.0</v>
      </c>
      <c r="M8853" s="3" t="s">
        <v>25</v>
      </c>
      <c r="N8853" s="3" t="s">
        <v>8607</v>
      </c>
      <c r="O8853" s="3" t="s">
        <v>1475</v>
      </c>
      <c r="P8853" s="4">
        <v>28441.0</v>
      </c>
      <c r="Q8853" s="3" t="s">
        <v>132</v>
      </c>
      <c r="S8853" s="3" t="s">
        <v>34</v>
      </c>
    </row>
    <row r="8854">
      <c r="A8854" s="2">
        <v>42318.714895833335</v>
      </c>
      <c r="B8854" s="3">
        <v>11.0</v>
      </c>
      <c r="C8854" s="3" t="s">
        <v>8462</v>
      </c>
      <c r="D8854" s="3">
        <v>92.0</v>
      </c>
      <c r="E8854" s="3" t="s">
        <v>8583</v>
      </c>
      <c r="F8854" s="3">
        <v>1.0</v>
      </c>
      <c r="G8854" s="3">
        <v>2.0</v>
      </c>
      <c r="H8854" s="3" t="s">
        <v>8464</v>
      </c>
      <c r="I8854" s="3" t="s">
        <v>8465</v>
      </c>
      <c r="J8854" s="3" t="s">
        <v>398</v>
      </c>
      <c r="K8854" s="3" t="s">
        <v>24</v>
      </c>
      <c r="L8854" s="3">
        <v>21.0</v>
      </c>
      <c r="M8854" s="3" t="s">
        <v>30</v>
      </c>
      <c r="N8854" s="3" t="s">
        <v>1442</v>
      </c>
      <c r="O8854" s="3" t="s">
        <v>375</v>
      </c>
      <c r="P8854" s="4">
        <v>22354.0</v>
      </c>
      <c r="Q8854" s="3" t="s">
        <v>28</v>
      </c>
      <c r="S8854" s="3" t="s">
        <v>34</v>
      </c>
    </row>
    <row r="8855">
      <c r="A8855" s="2">
        <v>42318.714895833335</v>
      </c>
      <c r="B8855" s="3">
        <v>11.0</v>
      </c>
      <c r="C8855" s="3" t="s">
        <v>8462</v>
      </c>
      <c r="D8855" s="3">
        <v>92.0</v>
      </c>
      <c r="E8855" s="3" t="s">
        <v>8583</v>
      </c>
      <c r="F8855" s="3">
        <v>1.0</v>
      </c>
      <c r="G8855" s="3">
        <v>2.0</v>
      </c>
      <c r="H8855" s="3" t="s">
        <v>8464</v>
      </c>
      <c r="I8855" s="3" t="s">
        <v>8465</v>
      </c>
      <c r="J8855" s="3" t="s">
        <v>398</v>
      </c>
      <c r="K8855" s="3" t="s">
        <v>24</v>
      </c>
      <c r="L8855" s="3">
        <v>22.0</v>
      </c>
      <c r="M8855" s="3" t="s">
        <v>25</v>
      </c>
      <c r="N8855" s="3" t="s">
        <v>8608</v>
      </c>
      <c r="O8855" s="3" t="s">
        <v>551</v>
      </c>
      <c r="P8855" s="4">
        <v>28622.0</v>
      </c>
      <c r="Q8855" s="3" t="s">
        <v>189</v>
      </c>
      <c r="S8855" s="3" t="s">
        <v>34</v>
      </c>
    </row>
    <row r="8856">
      <c r="A8856" s="2">
        <v>42318.714895833335</v>
      </c>
      <c r="B8856" s="3">
        <v>11.0</v>
      </c>
      <c r="C8856" s="3" t="s">
        <v>8462</v>
      </c>
      <c r="D8856" s="3">
        <v>92.0</v>
      </c>
      <c r="E8856" s="3" t="s">
        <v>8583</v>
      </c>
      <c r="F8856" s="3">
        <v>1.0</v>
      </c>
      <c r="G8856" s="3">
        <v>2.0</v>
      </c>
      <c r="H8856" s="3" t="s">
        <v>8464</v>
      </c>
      <c r="I8856" s="3" t="s">
        <v>8465</v>
      </c>
      <c r="J8856" s="3" t="s">
        <v>398</v>
      </c>
      <c r="K8856" s="3" t="s">
        <v>24</v>
      </c>
      <c r="L8856" s="3">
        <v>23.0</v>
      </c>
      <c r="M8856" s="3" t="s">
        <v>30</v>
      </c>
      <c r="N8856" s="3" t="s">
        <v>8609</v>
      </c>
      <c r="O8856" s="3" t="s">
        <v>8610</v>
      </c>
      <c r="P8856" s="4">
        <v>29286.0</v>
      </c>
      <c r="Q8856" s="3" t="s">
        <v>110</v>
      </c>
      <c r="S8856" s="3" t="s">
        <v>34</v>
      </c>
    </row>
    <row r="8857">
      <c r="A8857" s="2">
        <v>42318.714895833335</v>
      </c>
      <c r="B8857" s="3">
        <v>11.0</v>
      </c>
      <c r="C8857" s="3" t="s">
        <v>8462</v>
      </c>
      <c r="D8857" s="3">
        <v>92.0</v>
      </c>
      <c r="E8857" s="3" t="s">
        <v>8583</v>
      </c>
      <c r="F8857" s="3">
        <v>1.0</v>
      </c>
      <c r="G8857" s="3">
        <v>2.0</v>
      </c>
      <c r="H8857" s="3" t="s">
        <v>8464</v>
      </c>
      <c r="I8857" s="3" t="s">
        <v>8465</v>
      </c>
      <c r="J8857" s="3" t="s">
        <v>398</v>
      </c>
      <c r="K8857" s="3" t="s">
        <v>24</v>
      </c>
      <c r="L8857" s="3">
        <v>24.0</v>
      </c>
      <c r="M8857" s="3" t="s">
        <v>25</v>
      </c>
      <c r="N8857" s="3" t="s">
        <v>8611</v>
      </c>
      <c r="O8857" s="3" t="s">
        <v>8612</v>
      </c>
      <c r="P8857" s="4">
        <v>17584.0</v>
      </c>
      <c r="Q8857" s="3" t="s">
        <v>352</v>
      </c>
      <c r="S8857" s="3" t="s">
        <v>34</v>
      </c>
    </row>
    <row r="8858">
      <c r="A8858" s="2">
        <v>42318.714895833335</v>
      </c>
      <c r="B8858" s="3">
        <v>11.0</v>
      </c>
      <c r="C8858" s="3" t="s">
        <v>8462</v>
      </c>
      <c r="D8858" s="3">
        <v>92.0</v>
      </c>
      <c r="E8858" s="3" t="s">
        <v>8583</v>
      </c>
      <c r="F8858" s="3">
        <v>1.0</v>
      </c>
      <c r="G8858" s="3">
        <v>2.0</v>
      </c>
      <c r="H8858" s="3" t="s">
        <v>8464</v>
      </c>
      <c r="I8858" s="3" t="s">
        <v>8465</v>
      </c>
      <c r="J8858" s="3" t="s">
        <v>398</v>
      </c>
      <c r="K8858" s="3" t="s">
        <v>24</v>
      </c>
      <c r="L8858" s="3">
        <v>25.0</v>
      </c>
      <c r="M8858" s="3" t="s">
        <v>30</v>
      </c>
      <c r="N8858" s="3" t="s">
        <v>8613</v>
      </c>
      <c r="O8858" s="3" t="s">
        <v>8614</v>
      </c>
      <c r="P8858" s="4">
        <v>27664.0</v>
      </c>
      <c r="Q8858" s="3" t="s">
        <v>740</v>
      </c>
      <c r="S8858" s="3" t="s">
        <v>34</v>
      </c>
    </row>
    <row r="8859">
      <c r="A8859" s="2">
        <v>42318.714895833335</v>
      </c>
      <c r="B8859" s="3">
        <v>11.0</v>
      </c>
      <c r="C8859" s="3" t="s">
        <v>8462</v>
      </c>
      <c r="D8859" s="3">
        <v>92.0</v>
      </c>
      <c r="E8859" s="3" t="s">
        <v>8583</v>
      </c>
      <c r="F8859" s="3">
        <v>1.0</v>
      </c>
      <c r="G8859" s="3">
        <v>2.0</v>
      </c>
      <c r="H8859" s="3" t="s">
        <v>8464</v>
      </c>
      <c r="I8859" s="3" t="s">
        <v>8465</v>
      </c>
      <c r="J8859" s="3" t="s">
        <v>398</v>
      </c>
      <c r="K8859" s="3" t="s">
        <v>24</v>
      </c>
      <c r="L8859" s="3">
        <v>26.0</v>
      </c>
      <c r="M8859" s="3" t="s">
        <v>25</v>
      </c>
      <c r="N8859" s="3" t="s">
        <v>8615</v>
      </c>
      <c r="O8859" s="3" t="s">
        <v>1754</v>
      </c>
      <c r="P8859" s="4">
        <v>29873.0</v>
      </c>
      <c r="Q8859" s="3" t="s">
        <v>247</v>
      </c>
      <c r="S8859" s="3" t="s">
        <v>34</v>
      </c>
    </row>
    <row r="8860">
      <c r="A8860" s="2">
        <v>42318.714895833335</v>
      </c>
      <c r="B8860" s="3">
        <v>11.0</v>
      </c>
      <c r="C8860" s="3" t="s">
        <v>8462</v>
      </c>
      <c r="D8860" s="3">
        <v>92.0</v>
      </c>
      <c r="E8860" s="3" t="s">
        <v>8583</v>
      </c>
      <c r="F8860" s="3">
        <v>1.0</v>
      </c>
      <c r="G8860" s="3">
        <v>2.0</v>
      </c>
      <c r="H8860" s="3" t="s">
        <v>8464</v>
      </c>
      <c r="I8860" s="3" t="s">
        <v>8465</v>
      </c>
      <c r="J8860" s="3" t="s">
        <v>398</v>
      </c>
      <c r="K8860" s="3" t="s">
        <v>24</v>
      </c>
      <c r="L8860" s="3">
        <v>27.0</v>
      </c>
      <c r="M8860" s="3" t="s">
        <v>30</v>
      </c>
      <c r="N8860" s="3" t="s">
        <v>8616</v>
      </c>
      <c r="O8860" s="3" t="s">
        <v>605</v>
      </c>
      <c r="P8860" s="4">
        <v>28252.0</v>
      </c>
      <c r="Q8860" s="3" t="s">
        <v>189</v>
      </c>
      <c r="S8860" s="3" t="s">
        <v>34</v>
      </c>
    </row>
    <row r="8861">
      <c r="A8861" s="2">
        <v>42318.714895833335</v>
      </c>
      <c r="B8861" s="3">
        <v>11.0</v>
      </c>
      <c r="C8861" s="3" t="s">
        <v>8462</v>
      </c>
      <c r="D8861" s="3">
        <v>92.0</v>
      </c>
      <c r="E8861" s="3" t="s">
        <v>8583</v>
      </c>
      <c r="F8861" s="3">
        <v>1.0</v>
      </c>
      <c r="G8861" s="3">
        <v>2.0</v>
      </c>
      <c r="H8861" s="3" t="s">
        <v>8464</v>
      </c>
      <c r="I8861" s="3" t="s">
        <v>8465</v>
      </c>
      <c r="J8861" s="3" t="s">
        <v>398</v>
      </c>
      <c r="K8861" s="3" t="s">
        <v>24</v>
      </c>
      <c r="L8861" s="3">
        <v>28.0</v>
      </c>
      <c r="M8861" s="3" t="s">
        <v>25</v>
      </c>
      <c r="N8861" s="3" t="s">
        <v>8617</v>
      </c>
      <c r="O8861" s="3" t="s">
        <v>427</v>
      </c>
      <c r="P8861" s="4">
        <v>21200.0</v>
      </c>
      <c r="Q8861" s="3" t="s">
        <v>418</v>
      </c>
      <c r="S8861" s="3" t="s">
        <v>34</v>
      </c>
    </row>
    <row r="8862">
      <c r="A8862" s="2">
        <v>42318.714895833335</v>
      </c>
      <c r="B8862" s="3">
        <v>11.0</v>
      </c>
      <c r="C8862" s="3" t="s">
        <v>8462</v>
      </c>
      <c r="D8862" s="3">
        <v>92.0</v>
      </c>
      <c r="E8862" s="3" t="s">
        <v>8583</v>
      </c>
      <c r="F8862" s="3">
        <v>1.0</v>
      </c>
      <c r="G8862" s="3">
        <v>2.0</v>
      </c>
      <c r="H8862" s="3" t="s">
        <v>8464</v>
      </c>
      <c r="I8862" s="3" t="s">
        <v>8465</v>
      </c>
      <c r="J8862" s="3" t="s">
        <v>398</v>
      </c>
      <c r="K8862" s="3" t="s">
        <v>24</v>
      </c>
      <c r="L8862" s="3">
        <v>29.0</v>
      </c>
      <c r="M8862" s="3" t="s">
        <v>30</v>
      </c>
      <c r="N8862" s="3" t="s">
        <v>8618</v>
      </c>
      <c r="O8862" s="3" t="s">
        <v>193</v>
      </c>
      <c r="P8862" s="4">
        <v>23872.0</v>
      </c>
      <c r="Q8862" s="3" t="s">
        <v>52</v>
      </c>
      <c r="S8862" s="3" t="s">
        <v>34</v>
      </c>
    </row>
    <row r="8863">
      <c r="A8863" s="2">
        <v>42318.714895833335</v>
      </c>
      <c r="B8863" s="3">
        <v>11.0</v>
      </c>
      <c r="C8863" s="3" t="s">
        <v>8462</v>
      </c>
      <c r="D8863" s="3">
        <v>92.0</v>
      </c>
      <c r="E8863" s="3" t="s">
        <v>8583</v>
      </c>
      <c r="F8863" s="3">
        <v>1.0</v>
      </c>
      <c r="G8863" s="3">
        <v>2.0</v>
      </c>
      <c r="H8863" s="3" t="s">
        <v>8464</v>
      </c>
      <c r="I8863" s="3" t="s">
        <v>8465</v>
      </c>
      <c r="J8863" s="3" t="s">
        <v>398</v>
      </c>
      <c r="K8863" s="3" t="s">
        <v>24</v>
      </c>
      <c r="L8863" s="3">
        <v>30.0</v>
      </c>
      <c r="M8863" s="3" t="s">
        <v>25</v>
      </c>
      <c r="N8863" s="3" t="s">
        <v>8619</v>
      </c>
      <c r="O8863" s="3" t="s">
        <v>1037</v>
      </c>
      <c r="P8863" s="4">
        <v>17744.0</v>
      </c>
      <c r="Q8863" s="3" t="s">
        <v>86</v>
      </c>
      <c r="S8863" s="3" t="s">
        <v>34</v>
      </c>
    </row>
    <row r="8864">
      <c r="A8864" s="2">
        <v>42318.714895833335</v>
      </c>
      <c r="B8864" s="3">
        <v>11.0</v>
      </c>
      <c r="C8864" s="3" t="s">
        <v>8462</v>
      </c>
      <c r="D8864" s="3">
        <v>93.0</v>
      </c>
      <c r="E8864" s="3" t="s">
        <v>8620</v>
      </c>
      <c r="F8864" s="3">
        <v>1.0</v>
      </c>
      <c r="G8864" s="3">
        <v>2.0</v>
      </c>
      <c r="H8864" s="3" t="s">
        <v>8464</v>
      </c>
      <c r="I8864" s="3" t="s">
        <v>8465</v>
      </c>
      <c r="J8864" s="3" t="s">
        <v>398</v>
      </c>
      <c r="K8864" s="3" t="s">
        <v>24</v>
      </c>
      <c r="L8864" s="3">
        <v>1.0</v>
      </c>
      <c r="M8864" s="3" t="s">
        <v>30</v>
      </c>
      <c r="N8864" s="3" t="s">
        <v>8621</v>
      </c>
      <c r="O8864" s="3" t="s">
        <v>182</v>
      </c>
      <c r="P8864" s="4">
        <v>26810.0</v>
      </c>
      <c r="Q8864" s="3" t="s">
        <v>345</v>
      </c>
      <c r="S8864" s="3" t="s">
        <v>34</v>
      </c>
    </row>
    <row r="8865">
      <c r="A8865" s="2">
        <v>42318.714895833335</v>
      </c>
      <c r="B8865" s="3">
        <v>11.0</v>
      </c>
      <c r="C8865" s="3" t="s">
        <v>8462</v>
      </c>
      <c r="D8865" s="3">
        <v>93.0</v>
      </c>
      <c r="E8865" s="3" t="s">
        <v>8620</v>
      </c>
      <c r="F8865" s="3">
        <v>1.0</v>
      </c>
      <c r="G8865" s="3">
        <v>2.0</v>
      </c>
      <c r="H8865" s="3" t="s">
        <v>8464</v>
      </c>
      <c r="I8865" s="3" t="s">
        <v>8465</v>
      </c>
      <c r="J8865" s="3" t="s">
        <v>398</v>
      </c>
      <c r="K8865" s="3" t="s">
        <v>24</v>
      </c>
      <c r="L8865" s="3">
        <v>2.0</v>
      </c>
      <c r="M8865" s="3" t="s">
        <v>25</v>
      </c>
      <c r="N8865" s="3" t="s">
        <v>8622</v>
      </c>
      <c r="O8865" s="3" t="s">
        <v>1481</v>
      </c>
      <c r="P8865" s="4">
        <v>25586.0</v>
      </c>
      <c r="Q8865" s="3" t="s">
        <v>169</v>
      </c>
      <c r="S8865" s="3" t="s">
        <v>34</v>
      </c>
    </row>
    <row r="8866">
      <c r="A8866" s="2">
        <v>42318.714895833335</v>
      </c>
      <c r="B8866" s="3">
        <v>11.0</v>
      </c>
      <c r="C8866" s="3" t="s">
        <v>8462</v>
      </c>
      <c r="D8866" s="3">
        <v>93.0</v>
      </c>
      <c r="E8866" s="3" t="s">
        <v>8620</v>
      </c>
      <c r="F8866" s="3">
        <v>1.0</v>
      </c>
      <c r="G8866" s="3">
        <v>2.0</v>
      </c>
      <c r="H8866" s="3" t="s">
        <v>8464</v>
      </c>
      <c r="I8866" s="3" t="s">
        <v>8465</v>
      </c>
      <c r="J8866" s="3" t="s">
        <v>398</v>
      </c>
      <c r="K8866" s="3" t="s">
        <v>24</v>
      </c>
      <c r="L8866" s="3">
        <v>3.0</v>
      </c>
      <c r="M8866" s="3" t="s">
        <v>30</v>
      </c>
      <c r="N8866" s="3" t="s">
        <v>8623</v>
      </c>
      <c r="O8866" s="3" t="s">
        <v>193</v>
      </c>
      <c r="P8866" s="4">
        <v>22822.0</v>
      </c>
      <c r="Q8866" s="3" t="s">
        <v>132</v>
      </c>
      <c r="S8866" s="3" t="s">
        <v>34</v>
      </c>
    </row>
    <row r="8867">
      <c r="A8867" s="2">
        <v>42318.714895833335</v>
      </c>
      <c r="B8867" s="3">
        <v>11.0</v>
      </c>
      <c r="C8867" s="3" t="s">
        <v>8462</v>
      </c>
      <c r="D8867" s="3">
        <v>93.0</v>
      </c>
      <c r="E8867" s="3" t="s">
        <v>8620</v>
      </c>
      <c r="F8867" s="3">
        <v>1.0</v>
      </c>
      <c r="G8867" s="3">
        <v>2.0</v>
      </c>
      <c r="H8867" s="3" t="s">
        <v>8464</v>
      </c>
      <c r="I8867" s="3" t="s">
        <v>8465</v>
      </c>
      <c r="J8867" s="3" t="s">
        <v>398</v>
      </c>
      <c r="K8867" s="3" t="s">
        <v>24</v>
      </c>
      <c r="L8867" s="3">
        <v>4.0</v>
      </c>
      <c r="M8867" s="3" t="s">
        <v>25</v>
      </c>
      <c r="N8867" s="3" t="s">
        <v>296</v>
      </c>
      <c r="O8867" s="3" t="s">
        <v>119</v>
      </c>
      <c r="P8867" s="4">
        <v>22754.0</v>
      </c>
      <c r="Q8867" s="3" t="s">
        <v>115</v>
      </c>
      <c r="S8867" s="3" t="s">
        <v>34</v>
      </c>
    </row>
    <row r="8868">
      <c r="A8868" s="2">
        <v>42318.714895833335</v>
      </c>
      <c r="B8868" s="3">
        <v>11.0</v>
      </c>
      <c r="C8868" s="3" t="s">
        <v>8462</v>
      </c>
      <c r="D8868" s="3">
        <v>93.0</v>
      </c>
      <c r="E8868" s="3" t="s">
        <v>8620</v>
      </c>
      <c r="F8868" s="3">
        <v>1.0</v>
      </c>
      <c r="G8868" s="3">
        <v>2.0</v>
      </c>
      <c r="H8868" s="3" t="s">
        <v>8464</v>
      </c>
      <c r="I8868" s="3" t="s">
        <v>8465</v>
      </c>
      <c r="J8868" s="3" t="s">
        <v>398</v>
      </c>
      <c r="K8868" s="3" t="s">
        <v>24</v>
      </c>
      <c r="L8868" s="3">
        <v>5.0</v>
      </c>
      <c r="M8868" s="3" t="s">
        <v>30</v>
      </c>
      <c r="N8868" s="3" t="s">
        <v>8624</v>
      </c>
      <c r="O8868" s="3" t="s">
        <v>235</v>
      </c>
      <c r="P8868" s="4">
        <v>33414.0</v>
      </c>
      <c r="Q8868" s="3" t="s">
        <v>191</v>
      </c>
      <c r="S8868" s="3" t="s">
        <v>34</v>
      </c>
    </row>
    <row r="8869">
      <c r="A8869" s="2">
        <v>42318.714895833335</v>
      </c>
      <c r="B8869" s="3">
        <v>11.0</v>
      </c>
      <c r="C8869" s="3" t="s">
        <v>8462</v>
      </c>
      <c r="D8869" s="3">
        <v>93.0</v>
      </c>
      <c r="E8869" s="3" t="s">
        <v>8620</v>
      </c>
      <c r="F8869" s="3">
        <v>1.0</v>
      </c>
      <c r="G8869" s="3">
        <v>2.0</v>
      </c>
      <c r="H8869" s="3" t="s">
        <v>8464</v>
      </c>
      <c r="I8869" s="3" t="s">
        <v>8465</v>
      </c>
      <c r="J8869" s="3" t="s">
        <v>398</v>
      </c>
      <c r="K8869" s="3" t="s">
        <v>24</v>
      </c>
      <c r="L8869" s="3">
        <v>6.0</v>
      </c>
      <c r="M8869" s="3" t="s">
        <v>25</v>
      </c>
      <c r="N8869" s="3" t="s">
        <v>3637</v>
      </c>
      <c r="O8869" s="3" t="s">
        <v>3505</v>
      </c>
      <c r="P8869" s="4">
        <v>33632.0</v>
      </c>
      <c r="Q8869" s="3" t="s">
        <v>191</v>
      </c>
      <c r="S8869" s="3" t="s">
        <v>34</v>
      </c>
    </row>
    <row r="8870">
      <c r="A8870" s="2">
        <v>42318.714895833335</v>
      </c>
      <c r="B8870" s="3">
        <v>11.0</v>
      </c>
      <c r="C8870" s="3" t="s">
        <v>8462</v>
      </c>
      <c r="D8870" s="3">
        <v>93.0</v>
      </c>
      <c r="E8870" s="3" t="s">
        <v>8620</v>
      </c>
      <c r="F8870" s="3">
        <v>1.0</v>
      </c>
      <c r="G8870" s="3">
        <v>2.0</v>
      </c>
      <c r="H8870" s="3" t="s">
        <v>8464</v>
      </c>
      <c r="I8870" s="3" t="s">
        <v>8465</v>
      </c>
      <c r="J8870" s="3" t="s">
        <v>398</v>
      </c>
      <c r="K8870" s="3" t="s">
        <v>24</v>
      </c>
      <c r="L8870" s="3">
        <v>7.0</v>
      </c>
      <c r="M8870" s="3" t="s">
        <v>30</v>
      </c>
      <c r="N8870" s="3" t="s">
        <v>8625</v>
      </c>
      <c r="O8870" s="3" t="s">
        <v>8626</v>
      </c>
      <c r="P8870" s="4">
        <v>29492.0</v>
      </c>
      <c r="Q8870" s="3" t="s">
        <v>132</v>
      </c>
      <c r="S8870" s="3" t="s">
        <v>34</v>
      </c>
    </row>
    <row r="8871">
      <c r="A8871" s="2">
        <v>42318.714895833335</v>
      </c>
      <c r="B8871" s="3">
        <v>11.0</v>
      </c>
      <c r="C8871" s="3" t="s">
        <v>8462</v>
      </c>
      <c r="D8871" s="3">
        <v>93.0</v>
      </c>
      <c r="E8871" s="3" t="s">
        <v>8620</v>
      </c>
      <c r="F8871" s="3">
        <v>1.0</v>
      </c>
      <c r="G8871" s="3">
        <v>2.0</v>
      </c>
      <c r="H8871" s="3" t="s">
        <v>8464</v>
      </c>
      <c r="I8871" s="3" t="s">
        <v>8465</v>
      </c>
      <c r="J8871" s="3" t="s">
        <v>398</v>
      </c>
      <c r="K8871" s="3" t="s">
        <v>24</v>
      </c>
      <c r="L8871" s="3">
        <v>8.0</v>
      </c>
      <c r="M8871" s="3" t="s">
        <v>25</v>
      </c>
      <c r="N8871" s="3" t="s">
        <v>8627</v>
      </c>
      <c r="O8871" s="3" t="s">
        <v>8628</v>
      </c>
      <c r="P8871" s="4">
        <v>26876.0</v>
      </c>
      <c r="Q8871" s="3" t="s">
        <v>216</v>
      </c>
      <c r="S8871" s="3" t="s">
        <v>34</v>
      </c>
    </row>
    <row r="8872">
      <c r="A8872" s="2">
        <v>42318.714895833335</v>
      </c>
      <c r="B8872" s="3">
        <v>11.0</v>
      </c>
      <c r="C8872" s="3" t="s">
        <v>8462</v>
      </c>
      <c r="D8872" s="3">
        <v>93.0</v>
      </c>
      <c r="E8872" s="3" t="s">
        <v>8620</v>
      </c>
      <c r="F8872" s="3">
        <v>1.0</v>
      </c>
      <c r="G8872" s="3">
        <v>2.0</v>
      </c>
      <c r="H8872" s="3" t="s">
        <v>8464</v>
      </c>
      <c r="I8872" s="3" t="s">
        <v>8465</v>
      </c>
      <c r="J8872" s="3" t="s">
        <v>398</v>
      </c>
      <c r="K8872" s="3" t="s">
        <v>24</v>
      </c>
      <c r="L8872" s="3">
        <v>9.0</v>
      </c>
      <c r="M8872" s="3" t="s">
        <v>30</v>
      </c>
      <c r="N8872" s="3" t="s">
        <v>8629</v>
      </c>
      <c r="O8872" s="3" t="s">
        <v>4416</v>
      </c>
      <c r="P8872" s="4">
        <v>26736.0</v>
      </c>
      <c r="Q8872" s="3" t="s">
        <v>247</v>
      </c>
      <c r="S8872" s="3" t="s">
        <v>34</v>
      </c>
    </row>
    <row r="8873">
      <c r="A8873" s="2">
        <v>42318.714895833335</v>
      </c>
      <c r="B8873" s="3">
        <v>11.0</v>
      </c>
      <c r="C8873" s="3" t="s">
        <v>8462</v>
      </c>
      <c r="D8873" s="3">
        <v>93.0</v>
      </c>
      <c r="E8873" s="3" t="s">
        <v>8620</v>
      </c>
      <c r="F8873" s="3">
        <v>1.0</v>
      </c>
      <c r="G8873" s="3">
        <v>2.0</v>
      </c>
      <c r="H8873" s="3" t="s">
        <v>8464</v>
      </c>
      <c r="I8873" s="3" t="s">
        <v>8465</v>
      </c>
      <c r="J8873" s="3" t="s">
        <v>398</v>
      </c>
      <c r="K8873" s="3" t="s">
        <v>24</v>
      </c>
      <c r="L8873" s="3">
        <v>10.0</v>
      </c>
      <c r="M8873" s="3" t="s">
        <v>25</v>
      </c>
      <c r="N8873" s="3" t="s">
        <v>8630</v>
      </c>
      <c r="O8873" s="3" t="s">
        <v>862</v>
      </c>
      <c r="P8873" s="4">
        <v>29650.0</v>
      </c>
      <c r="Q8873" s="3" t="s">
        <v>189</v>
      </c>
      <c r="S8873" s="3" t="s">
        <v>34</v>
      </c>
    </row>
    <row r="8874">
      <c r="A8874" s="2">
        <v>42318.714895833335</v>
      </c>
      <c r="B8874" s="3">
        <v>11.0</v>
      </c>
      <c r="C8874" s="3" t="s">
        <v>8462</v>
      </c>
      <c r="D8874" s="3">
        <v>93.0</v>
      </c>
      <c r="E8874" s="3" t="s">
        <v>8620</v>
      </c>
      <c r="F8874" s="3">
        <v>1.0</v>
      </c>
      <c r="G8874" s="3">
        <v>2.0</v>
      </c>
      <c r="H8874" s="3" t="s">
        <v>8464</v>
      </c>
      <c r="I8874" s="3" t="s">
        <v>8465</v>
      </c>
      <c r="J8874" s="3" t="s">
        <v>398</v>
      </c>
      <c r="K8874" s="3" t="s">
        <v>24</v>
      </c>
      <c r="L8874" s="3">
        <v>11.0</v>
      </c>
      <c r="M8874" s="3" t="s">
        <v>30</v>
      </c>
      <c r="N8874" s="3" t="s">
        <v>8631</v>
      </c>
      <c r="O8874" s="3" t="s">
        <v>121</v>
      </c>
      <c r="P8874" s="4">
        <v>22660.0</v>
      </c>
      <c r="Q8874" s="3" t="s">
        <v>72</v>
      </c>
      <c r="S8874" s="3" t="s">
        <v>34</v>
      </c>
    </row>
    <row r="8875">
      <c r="A8875" s="2">
        <v>42318.714895833335</v>
      </c>
      <c r="B8875" s="3">
        <v>11.0</v>
      </c>
      <c r="C8875" s="3" t="s">
        <v>8462</v>
      </c>
      <c r="D8875" s="3">
        <v>93.0</v>
      </c>
      <c r="E8875" s="3" t="s">
        <v>8620</v>
      </c>
      <c r="F8875" s="3">
        <v>1.0</v>
      </c>
      <c r="G8875" s="3">
        <v>2.0</v>
      </c>
      <c r="H8875" s="3" t="s">
        <v>8464</v>
      </c>
      <c r="I8875" s="3" t="s">
        <v>8465</v>
      </c>
      <c r="J8875" s="3" t="s">
        <v>398</v>
      </c>
      <c r="K8875" s="3" t="s">
        <v>24</v>
      </c>
      <c r="L8875" s="3">
        <v>12.0</v>
      </c>
      <c r="M8875" s="3" t="s">
        <v>25</v>
      </c>
      <c r="N8875" s="3" t="s">
        <v>2734</v>
      </c>
      <c r="O8875" s="3" t="s">
        <v>42</v>
      </c>
      <c r="P8875" s="4">
        <v>24733.0</v>
      </c>
      <c r="Q8875" s="3" t="s">
        <v>345</v>
      </c>
      <c r="S8875" s="3" t="s">
        <v>34</v>
      </c>
    </row>
    <row r="8876">
      <c r="A8876" s="2">
        <v>42318.714895833335</v>
      </c>
      <c r="B8876" s="3">
        <v>11.0</v>
      </c>
      <c r="C8876" s="3" t="s">
        <v>8462</v>
      </c>
      <c r="D8876" s="3">
        <v>93.0</v>
      </c>
      <c r="E8876" s="3" t="s">
        <v>8620</v>
      </c>
      <c r="F8876" s="3">
        <v>1.0</v>
      </c>
      <c r="G8876" s="3">
        <v>2.0</v>
      </c>
      <c r="H8876" s="3" t="s">
        <v>8464</v>
      </c>
      <c r="I8876" s="3" t="s">
        <v>8465</v>
      </c>
      <c r="J8876" s="3" t="s">
        <v>398</v>
      </c>
      <c r="K8876" s="3" t="s">
        <v>24</v>
      </c>
      <c r="L8876" s="3">
        <v>13.0</v>
      </c>
      <c r="M8876" s="3" t="s">
        <v>30</v>
      </c>
      <c r="N8876" s="3" t="s">
        <v>8632</v>
      </c>
      <c r="O8876" s="3" t="s">
        <v>1453</v>
      </c>
      <c r="P8876" s="4">
        <v>24315.0</v>
      </c>
      <c r="Q8876" s="3" t="s">
        <v>153</v>
      </c>
      <c r="S8876" s="3" t="s">
        <v>34</v>
      </c>
    </row>
    <row r="8877">
      <c r="A8877" s="2">
        <v>42318.714895833335</v>
      </c>
      <c r="B8877" s="3">
        <v>11.0</v>
      </c>
      <c r="C8877" s="3" t="s">
        <v>8462</v>
      </c>
      <c r="D8877" s="3">
        <v>93.0</v>
      </c>
      <c r="E8877" s="3" t="s">
        <v>8620</v>
      </c>
      <c r="F8877" s="3">
        <v>1.0</v>
      </c>
      <c r="G8877" s="3">
        <v>2.0</v>
      </c>
      <c r="H8877" s="3" t="s">
        <v>8464</v>
      </c>
      <c r="I8877" s="3" t="s">
        <v>8465</v>
      </c>
      <c r="J8877" s="3" t="s">
        <v>398</v>
      </c>
      <c r="K8877" s="3" t="s">
        <v>24</v>
      </c>
      <c r="L8877" s="3">
        <v>14.0</v>
      </c>
      <c r="M8877" s="3" t="s">
        <v>25</v>
      </c>
      <c r="N8877" s="3" t="s">
        <v>277</v>
      </c>
      <c r="O8877" s="3" t="s">
        <v>359</v>
      </c>
      <c r="P8877" s="4">
        <v>25895.0</v>
      </c>
      <c r="Q8877" s="3" t="s">
        <v>75</v>
      </c>
      <c r="S8877" s="3" t="s">
        <v>34</v>
      </c>
    </row>
    <row r="8878">
      <c r="A8878" s="2">
        <v>42318.714895833335</v>
      </c>
      <c r="B8878" s="3">
        <v>11.0</v>
      </c>
      <c r="C8878" s="3" t="s">
        <v>8462</v>
      </c>
      <c r="D8878" s="3">
        <v>93.0</v>
      </c>
      <c r="E8878" s="3" t="s">
        <v>8620</v>
      </c>
      <c r="F8878" s="3">
        <v>1.0</v>
      </c>
      <c r="G8878" s="3">
        <v>2.0</v>
      </c>
      <c r="H8878" s="3" t="s">
        <v>8464</v>
      </c>
      <c r="I8878" s="3" t="s">
        <v>8465</v>
      </c>
      <c r="J8878" s="3" t="s">
        <v>398</v>
      </c>
      <c r="K8878" s="3" t="s">
        <v>24</v>
      </c>
      <c r="L8878" s="3">
        <v>15.0</v>
      </c>
      <c r="M8878" s="3" t="s">
        <v>30</v>
      </c>
      <c r="N8878" s="3" t="s">
        <v>8633</v>
      </c>
      <c r="O8878" s="3" t="s">
        <v>2325</v>
      </c>
      <c r="P8878" s="4">
        <v>27508.0</v>
      </c>
      <c r="Q8878" s="3" t="s">
        <v>37</v>
      </c>
      <c r="S8878" s="3" t="s">
        <v>34</v>
      </c>
    </row>
    <row r="8879">
      <c r="A8879" s="2">
        <v>42318.714895833335</v>
      </c>
      <c r="B8879" s="3">
        <v>11.0</v>
      </c>
      <c r="C8879" s="3" t="s">
        <v>8462</v>
      </c>
      <c r="D8879" s="3">
        <v>93.0</v>
      </c>
      <c r="E8879" s="3" t="s">
        <v>8620</v>
      </c>
      <c r="F8879" s="3">
        <v>1.0</v>
      </c>
      <c r="G8879" s="3">
        <v>2.0</v>
      </c>
      <c r="H8879" s="3" t="s">
        <v>8464</v>
      </c>
      <c r="I8879" s="3" t="s">
        <v>8465</v>
      </c>
      <c r="J8879" s="3" t="s">
        <v>398</v>
      </c>
      <c r="K8879" s="3" t="s">
        <v>24</v>
      </c>
      <c r="L8879" s="3">
        <v>16.0</v>
      </c>
      <c r="M8879" s="3" t="s">
        <v>25</v>
      </c>
      <c r="N8879" s="3" t="s">
        <v>8634</v>
      </c>
      <c r="O8879" s="3" t="s">
        <v>1654</v>
      </c>
      <c r="P8879" s="4">
        <v>25547.0</v>
      </c>
      <c r="Q8879" s="3" t="s">
        <v>418</v>
      </c>
      <c r="S8879" s="3" t="s">
        <v>34</v>
      </c>
    </row>
    <row r="8880">
      <c r="A8880" s="2">
        <v>42318.714895833335</v>
      </c>
      <c r="B8880" s="3">
        <v>11.0</v>
      </c>
      <c r="C8880" s="3" t="s">
        <v>8462</v>
      </c>
      <c r="D8880" s="3">
        <v>93.0</v>
      </c>
      <c r="E8880" s="3" t="s">
        <v>8620</v>
      </c>
      <c r="F8880" s="3">
        <v>1.0</v>
      </c>
      <c r="G8880" s="3">
        <v>2.0</v>
      </c>
      <c r="H8880" s="3" t="s">
        <v>8464</v>
      </c>
      <c r="I8880" s="3" t="s">
        <v>8465</v>
      </c>
      <c r="J8880" s="3" t="s">
        <v>398</v>
      </c>
      <c r="K8880" s="3" t="s">
        <v>24</v>
      </c>
      <c r="L8880" s="3">
        <v>17.0</v>
      </c>
      <c r="M8880" s="3" t="s">
        <v>30</v>
      </c>
      <c r="N8880" s="3" t="s">
        <v>8635</v>
      </c>
      <c r="O8880" s="3" t="s">
        <v>8636</v>
      </c>
      <c r="P8880" s="4">
        <v>22829.0</v>
      </c>
      <c r="Q8880" s="3" t="s">
        <v>221</v>
      </c>
      <c r="S8880" s="3" t="s">
        <v>34</v>
      </c>
    </row>
    <row r="8881">
      <c r="A8881" s="2">
        <v>42318.714895833335</v>
      </c>
      <c r="B8881" s="3">
        <v>11.0</v>
      </c>
      <c r="C8881" s="3" t="s">
        <v>8462</v>
      </c>
      <c r="D8881" s="3">
        <v>93.0</v>
      </c>
      <c r="E8881" s="3" t="s">
        <v>8620</v>
      </c>
      <c r="F8881" s="3">
        <v>1.0</v>
      </c>
      <c r="G8881" s="3">
        <v>2.0</v>
      </c>
      <c r="H8881" s="3" t="s">
        <v>8464</v>
      </c>
      <c r="I8881" s="3" t="s">
        <v>8465</v>
      </c>
      <c r="J8881" s="3" t="s">
        <v>398</v>
      </c>
      <c r="K8881" s="3" t="s">
        <v>24</v>
      </c>
      <c r="L8881" s="3">
        <v>18.0</v>
      </c>
      <c r="M8881" s="3" t="s">
        <v>25</v>
      </c>
      <c r="N8881" s="3" t="s">
        <v>8637</v>
      </c>
      <c r="O8881" s="3" t="s">
        <v>564</v>
      </c>
      <c r="P8881" s="4">
        <v>25458.0</v>
      </c>
      <c r="Q8881" s="3" t="s">
        <v>247</v>
      </c>
      <c r="S8881" s="3" t="s">
        <v>34</v>
      </c>
    </row>
    <row r="8882">
      <c r="A8882" s="2">
        <v>42318.714895833335</v>
      </c>
      <c r="B8882" s="3">
        <v>11.0</v>
      </c>
      <c r="C8882" s="3" t="s">
        <v>8462</v>
      </c>
      <c r="D8882" s="3">
        <v>93.0</v>
      </c>
      <c r="E8882" s="3" t="s">
        <v>8620</v>
      </c>
      <c r="F8882" s="3">
        <v>1.0</v>
      </c>
      <c r="G8882" s="3">
        <v>2.0</v>
      </c>
      <c r="H8882" s="3" t="s">
        <v>8464</v>
      </c>
      <c r="I8882" s="3" t="s">
        <v>8465</v>
      </c>
      <c r="J8882" s="3" t="s">
        <v>398</v>
      </c>
      <c r="K8882" s="3" t="s">
        <v>24</v>
      </c>
      <c r="L8882" s="3">
        <v>19.0</v>
      </c>
      <c r="M8882" s="3" t="s">
        <v>30</v>
      </c>
      <c r="N8882" s="3" t="s">
        <v>8638</v>
      </c>
      <c r="O8882" s="3" t="s">
        <v>8639</v>
      </c>
      <c r="P8882" s="4">
        <v>32603.0</v>
      </c>
      <c r="Q8882" s="3" t="s">
        <v>110</v>
      </c>
      <c r="S8882" s="3" t="s">
        <v>34</v>
      </c>
    </row>
    <row r="8883">
      <c r="A8883" s="2">
        <v>42318.714895833335</v>
      </c>
      <c r="B8883" s="3">
        <v>11.0</v>
      </c>
      <c r="C8883" s="3" t="s">
        <v>8462</v>
      </c>
      <c r="D8883" s="3">
        <v>93.0</v>
      </c>
      <c r="E8883" s="3" t="s">
        <v>8620</v>
      </c>
      <c r="F8883" s="3">
        <v>1.0</v>
      </c>
      <c r="G8883" s="3">
        <v>2.0</v>
      </c>
      <c r="H8883" s="3" t="s">
        <v>8464</v>
      </c>
      <c r="I8883" s="3" t="s">
        <v>8465</v>
      </c>
      <c r="J8883" s="3" t="s">
        <v>398</v>
      </c>
      <c r="K8883" s="3" t="s">
        <v>24</v>
      </c>
      <c r="L8883" s="3">
        <v>20.0</v>
      </c>
      <c r="M8883" s="3" t="s">
        <v>25</v>
      </c>
      <c r="N8883" s="3" t="s">
        <v>1353</v>
      </c>
      <c r="O8883" s="3" t="s">
        <v>2587</v>
      </c>
      <c r="P8883" s="4">
        <v>30761.0</v>
      </c>
      <c r="Q8883" s="3" t="s">
        <v>37</v>
      </c>
      <c r="S8883" s="3" t="s">
        <v>34</v>
      </c>
    </row>
    <row r="8884">
      <c r="A8884" s="2">
        <v>42318.714895833335</v>
      </c>
      <c r="B8884" s="3">
        <v>11.0</v>
      </c>
      <c r="C8884" s="3" t="s">
        <v>8462</v>
      </c>
      <c r="D8884" s="3">
        <v>93.0</v>
      </c>
      <c r="E8884" s="3" t="s">
        <v>8620</v>
      </c>
      <c r="F8884" s="3">
        <v>1.0</v>
      </c>
      <c r="G8884" s="3">
        <v>2.0</v>
      </c>
      <c r="H8884" s="3" t="s">
        <v>8464</v>
      </c>
      <c r="I8884" s="3" t="s">
        <v>8465</v>
      </c>
      <c r="J8884" s="3" t="s">
        <v>398</v>
      </c>
      <c r="K8884" s="3" t="s">
        <v>24</v>
      </c>
      <c r="L8884" s="3">
        <v>21.0</v>
      </c>
      <c r="M8884" s="3" t="s">
        <v>30</v>
      </c>
      <c r="N8884" s="3" t="s">
        <v>8640</v>
      </c>
      <c r="O8884" s="3" t="s">
        <v>8641</v>
      </c>
      <c r="P8884" s="4">
        <v>30404.0</v>
      </c>
      <c r="Q8884" s="3" t="s">
        <v>345</v>
      </c>
      <c r="S8884" s="3" t="s">
        <v>34</v>
      </c>
    </row>
    <row r="8885">
      <c r="A8885" s="2">
        <v>42318.714895833335</v>
      </c>
      <c r="B8885" s="3">
        <v>11.0</v>
      </c>
      <c r="C8885" s="3" t="s">
        <v>8462</v>
      </c>
      <c r="D8885" s="3">
        <v>93.0</v>
      </c>
      <c r="E8885" s="3" t="s">
        <v>8620</v>
      </c>
      <c r="F8885" s="3">
        <v>1.0</v>
      </c>
      <c r="G8885" s="3">
        <v>2.0</v>
      </c>
      <c r="H8885" s="3" t="s">
        <v>8464</v>
      </c>
      <c r="I8885" s="3" t="s">
        <v>8465</v>
      </c>
      <c r="J8885" s="3" t="s">
        <v>398</v>
      </c>
      <c r="K8885" s="3" t="s">
        <v>24</v>
      </c>
      <c r="L8885" s="3">
        <v>22.0</v>
      </c>
      <c r="M8885" s="3" t="s">
        <v>25</v>
      </c>
      <c r="N8885" s="3" t="s">
        <v>8642</v>
      </c>
      <c r="O8885" s="3" t="s">
        <v>137</v>
      </c>
      <c r="P8885" s="4">
        <v>19573.0</v>
      </c>
      <c r="Q8885" s="3" t="s">
        <v>216</v>
      </c>
      <c r="S8885" s="3" t="s">
        <v>34</v>
      </c>
    </row>
    <row r="8886">
      <c r="A8886" s="2">
        <v>42318.714895833335</v>
      </c>
      <c r="B8886" s="3">
        <v>11.0</v>
      </c>
      <c r="C8886" s="3" t="s">
        <v>8462</v>
      </c>
      <c r="D8886" s="3">
        <v>93.0</v>
      </c>
      <c r="E8886" s="3" t="s">
        <v>8620</v>
      </c>
      <c r="F8886" s="3">
        <v>1.0</v>
      </c>
      <c r="G8886" s="3">
        <v>2.0</v>
      </c>
      <c r="H8886" s="3" t="s">
        <v>8464</v>
      </c>
      <c r="I8886" s="3" t="s">
        <v>8465</v>
      </c>
      <c r="J8886" s="3" t="s">
        <v>398</v>
      </c>
      <c r="K8886" s="3" t="s">
        <v>24</v>
      </c>
      <c r="L8886" s="3">
        <v>23.0</v>
      </c>
      <c r="M8886" s="3" t="s">
        <v>30</v>
      </c>
      <c r="N8886" s="3" t="s">
        <v>8643</v>
      </c>
      <c r="O8886" s="3" t="s">
        <v>8644</v>
      </c>
      <c r="P8886" s="4">
        <v>25904.0</v>
      </c>
      <c r="Q8886" s="3" t="s">
        <v>40</v>
      </c>
      <c r="S8886" s="3" t="s">
        <v>34</v>
      </c>
    </row>
    <row r="8887">
      <c r="A8887" s="2">
        <v>42318.714895833335</v>
      </c>
      <c r="B8887" s="3">
        <v>11.0</v>
      </c>
      <c r="C8887" s="3" t="s">
        <v>8462</v>
      </c>
      <c r="D8887" s="3">
        <v>93.0</v>
      </c>
      <c r="E8887" s="3" t="s">
        <v>8620</v>
      </c>
      <c r="F8887" s="3">
        <v>1.0</v>
      </c>
      <c r="G8887" s="3">
        <v>2.0</v>
      </c>
      <c r="H8887" s="3" t="s">
        <v>8464</v>
      </c>
      <c r="I8887" s="3" t="s">
        <v>8465</v>
      </c>
      <c r="J8887" s="3" t="s">
        <v>398</v>
      </c>
      <c r="K8887" s="3" t="s">
        <v>24</v>
      </c>
      <c r="L8887" s="3">
        <v>24.0</v>
      </c>
      <c r="M8887" s="3" t="s">
        <v>25</v>
      </c>
      <c r="N8887" s="3" t="s">
        <v>8645</v>
      </c>
      <c r="O8887" s="3" t="s">
        <v>8646</v>
      </c>
      <c r="P8887" s="4">
        <v>30055.0</v>
      </c>
      <c r="Q8887" s="3" t="s">
        <v>110</v>
      </c>
      <c r="S8887" s="3" t="s">
        <v>34</v>
      </c>
    </row>
    <row r="8888">
      <c r="A8888" s="2">
        <v>42318.714895833335</v>
      </c>
      <c r="B8888" s="3">
        <v>11.0</v>
      </c>
      <c r="C8888" s="3" t="s">
        <v>8462</v>
      </c>
      <c r="D8888" s="3">
        <v>93.0</v>
      </c>
      <c r="E8888" s="3" t="s">
        <v>8620</v>
      </c>
      <c r="F8888" s="3">
        <v>1.0</v>
      </c>
      <c r="G8888" s="3">
        <v>2.0</v>
      </c>
      <c r="H8888" s="3" t="s">
        <v>8464</v>
      </c>
      <c r="I8888" s="3" t="s">
        <v>8465</v>
      </c>
      <c r="J8888" s="3" t="s">
        <v>398</v>
      </c>
      <c r="K8888" s="3" t="s">
        <v>24</v>
      </c>
      <c r="L8888" s="3">
        <v>25.0</v>
      </c>
      <c r="M8888" s="3" t="s">
        <v>30</v>
      </c>
      <c r="N8888" s="3" t="s">
        <v>8647</v>
      </c>
      <c r="O8888" s="3" t="s">
        <v>946</v>
      </c>
      <c r="P8888" s="4">
        <v>30018.0</v>
      </c>
      <c r="Q8888" s="3" t="s">
        <v>132</v>
      </c>
      <c r="S8888" s="3" t="s">
        <v>34</v>
      </c>
    </row>
    <row r="8889">
      <c r="A8889" s="2">
        <v>42318.714895833335</v>
      </c>
      <c r="B8889" s="3">
        <v>11.0</v>
      </c>
      <c r="C8889" s="3" t="s">
        <v>8462</v>
      </c>
      <c r="D8889" s="3">
        <v>93.0</v>
      </c>
      <c r="E8889" s="3" t="s">
        <v>8620</v>
      </c>
      <c r="F8889" s="3">
        <v>1.0</v>
      </c>
      <c r="G8889" s="3">
        <v>2.0</v>
      </c>
      <c r="H8889" s="3" t="s">
        <v>8464</v>
      </c>
      <c r="I8889" s="3" t="s">
        <v>8465</v>
      </c>
      <c r="J8889" s="3" t="s">
        <v>398</v>
      </c>
      <c r="K8889" s="3" t="s">
        <v>24</v>
      </c>
      <c r="L8889" s="3">
        <v>26.0</v>
      </c>
      <c r="M8889" s="3" t="s">
        <v>25</v>
      </c>
      <c r="N8889" s="3" t="s">
        <v>8648</v>
      </c>
      <c r="O8889" s="3" t="s">
        <v>580</v>
      </c>
      <c r="P8889" s="4">
        <v>22255.0</v>
      </c>
      <c r="Q8889" s="3" t="s">
        <v>216</v>
      </c>
      <c r="S8889" s="3" t="s">
        <v>34</v>
      </c>
    </row>
    <row r="8890">
      <c r="A8890" s="2">
        <v>42318.714895833335</v>
      </c>
      <c r="B8890" s="3">
        <v>11.0</v>
      </c>
      <c r="C8890" s="3" t="s">
        <v>8462</v>
      </c>
      <c r="D8890" s="3">
        <v>93.0</v>
      </c>
      <c r="E8890" s="3" t="s">
        <v>8620</v>
      </c>
      <c r="F8890" s="3">
        <v>1.0</v>
      </c>
      <c r="G8890" s="3">
        <v>2.0</v>
      </c>
      <c r="H8890" s="3" t="s">
        <v>8464</v>
      </c>
      <c r="I8890" s="3" t="s">
        <v>8465</v>
      </c>
      <c r="J8890" s="3" t="s">
        <v>398</v>
      </c>
      <c r="K8890" s="3" t="s">
        <v>24</v>
      </c>
      <c r="L8890" s="3">
        <v>27.0</v>
      </c>
      <c r="M8890" s="3" t="s">
        <v>30</v>
      </c>
      <c r="N8890" s="3" t="s">
        <v>8649</v>
      </c>
      <c r="O8890" s="3" t="s">
        <v>225</v>
      </c>
      <c r="P8890" s="4">
        <v>23253.0</v>
      </c>
      <c r="Q8890" s="3" t="s">
        <v>189</v>
      </c>
      <c r="S8890" s="3" t="s">
        <v>34</v>
      </c>
    </row>
    <row r="8891">
      <c r="A8891" s="2">
        <v>42318.714895833335</v>
      </c>
      <c r="B8891" s="3">
        <v>11.0</v>
      </c>
      <c r="C8891" s="3" t="s">
        <v>8462</v>
      </c>
      <c r="D8891" s="3">
        <v>93.0</v>
      </c>
      <c r="E8891" s="3" t="s">
        <v>8620</v>
      </c>
      <c r="F8891" s="3">
        <v>1.0</v>
      </c>
      <c r="G8891" s="3">
        <v>2.0</v>
      </c>
      <c r="H8891" s="3" t="s">
        <v>8464</v>
      </c>
      <c r="I8891" s="3" t="s">
        <v>8465</v>
      </c>
      <c r="J8891" s="3" t="s">
        <v>398</v>
      </c>
      <c r="K8891" s="3" t="s">
        <v>24</v>
      </c>
      <c r="L8891" s="3">
        <v>28.0</v>
      </c>
      <c r="M8891" s="3" t="s">
        <v>25</v>
      </c>
      <c r="N8891" s="3" t="s">
        <v>8650</v>
      </c>
      <c r="O8891" s="3" t="s">
        <v>180</v>
      </c>
      <c r="P8891" s="4">
        <v>28658.0</v>
      </c>
      <c r="Q8891" s="3" t="s">
        <v>418</v>
      </c>
      <c r="R8891" s="3" t="s">
        <v>2171</v>
      </c>
      <c r="S8891" s="3" t="s">
        <v>29</v>
      </c>
    </row>
    <row r="8892">
      <c r="A8892" s="2">
        <v>42318.714895833335</v>
      </c>
      <c r="B8892" s="3">
        <v>11.0</v>
      </c>
      <c r="C8892" s="3" t="s">
        <v>8462</v>
      </c>
      <c r="D8892" s="3">
        <v>93.0</v>
      </c>
      <c r="E8892" s="3" t="s">
        <v>8620</v>
      </c>
      <c r="F8892" s="3">
        <v>1.0</v>
      </c>
      <c r="G8892" s="3">
        <v>2.0</v>
      </c>
      <c r="H8892" s="3" t="s">
        <v>8464</v>
      </c>
      <c r="I8892" s="3" t="s">
        <v>8465</v>
      </c>
      <c r="J8892" s="3" t="s">
        <v>398</v>
      </c>
      <c r="K8892" s="3" t="s">
        <v>24</v>
      </c>
      <c r="L8892" s="3">
        <v>29.0</v>
      </c>
      <c r="M8892" s="3" t="s">
        <v>30</v>
      </c>
      <c r="N8892" s="3" t="s">
        <v>8651</v>
      </c>
      <c r="O8892" s="3" t="s">
        <v>998</v>
      </c>
      <c r="P8892" s="4">
        <v>24430.0</v>
      </c>
      <c r="Q8892" s="3" t="s">
        <v>52</v>
      </c>
      <c r="S8892" s="3" t="s">
        <v>34</v>
      </c>
    </row>
    <row r="8893">
      <c r="A8893" s="2">
        <v>42318.714895833335</v>
      </c>
      <c r="B8893" s="3">
        <v>11.0</v>
      </c>
      <c r="C8893" s="3" t="s">
        <v>8462</v>
      </c>
      <c r="D8893" s="3">
        <v>94.0</v>
      </c>
      <c r="E8893" s="3" t="s">
        <v>8652</v>
      </c>
      <c r="F8893" s="3">
        <v>1.0</v>
      </c>
      <c r="G8893" s="3">
        <v>2.0</v>
      </c>
      <c r="H8893" s="3" t="s">
        <v>8464</v>
      </c>
      <c r="I8893" s="3" t="s">
        <v>8465</v>
      </c>
      <c r="J8893" s="3" t="s">
        <v>398</v>
      </c>
      <c r="K8893" s="3" t="s">
        <v>24</v>
      </c>
      <c r="L8893" s="3">
        <v>1.0</v>
      </c>
      <c r="M8893" s="3" t="s">
        <v>25</v>
      </c>
      <c r="N8893" s="3" t="s">
        <v>8653</v>
      </c>
      <c r="O8893" s="3" t="s">
        <v>366</v>
      </c>
      <c r="P8893" s="4">
        <v>27428.0</v>
      </c>
      <c r="Q8893" s="3" t="s">
        <v>418</v>
      </c>
      <c r="S8893" s="3" t="s">
        <v>34</v>
      </c>
    </row>
    <row r="8894">
      <c r="A8894" s="2">
        <v>42318.714895833335</v>
      </c>
      <c r="B8894" s="3">
        <v>11.0</v>
      </c>
      <c r="C8894" s="3" t="s">
        <v>8462</v>
      </c>
      <c r="D8894" s="3">
        <v>94.0</v>
      </c>
      <c r="E8894" s="3" t="s">
        <v>8652</v>
      </c>
      <c r="F8894" s="3">
        <v>1.0</v>
      </c>
      <c r="G8894" s="3">
        <v>2.0</v>
      </c>
      <c r="H8894" s="3" t="s">
        <v>8464</v>
      </c>
      <c r="I8894" s="3" t="s">
        <v>8465</v>
      </c>
      <c r="J8894" s="3" t="s">
        <v>398</v>
      </c>
      <c r="K8894" s="3" t="s">
        <v>24</v>
      </c>
      <c r="L8894" s="3">
        <v>2.0</v>
      </c>
      <c r="M8894" s="3" t="s">
        <v>30</v>
      </c>
      <c r="N8894" s="3" t="s">
        <v>8654</v>
      </c>
      <c r="O8894" s="3" t="s">
        <v>8655</v>
      </c>
      <c r="P8894" s="4">
        <v>28491.0</v>
      </c>
      <c r="Q8894" s="3" t="s">
        <v>132</v>
      </c>
      <c r="S8894" s="3" t="s">
        <v>34</v>
      </c>
    </row>
    <row r="8895">
      <c r="A8895" s="2">
        <v>42318.714895833335</v>
      </c>
      <c r="B8895" s="3">
        <v>11.0</v>
      </c>
      <c r="C8895" s="3" t="s">
        <v>8462</v>
      </c>
      <c r="D8895" s="3">
        <v>94.0</v>
      </c>
      <c r="E8895" s="3" t="s">
        <v>8652</v>
      </c>
      <c r="F8895" s="3">
        <v>1.0</v>
      </c>
      <c r="G8895" s="3">
        <v>2.0</v>
      </c>
      <c r="H8895" s="3" t="s">
        <v>8464</v>
      </c>
      <c r="I8895" s="3" t="s">
        <v>8465</v>
      </c>
      <c r="J8895" s="3" t="s">
        <v>398</v>
      </c>
      <c r="K8895" s="3" t="s">
        <v>24</v>
      </c>
      <c r="L8895" s="3">
        <v>3.0</v>
      </c>
      <c r="M8895" s="3" t="s">
        <v>25</v>
      </c>
      <c r="N8895" s="3" t="s">
        <v>8656</v>
      </c>
      <c r="O8895" s="3" t="s">
        <v>377</v>
      </c>
      <c r="P8895" s="4">
        <v>28503.0</v>
      </c>
      <c r="Q8895" s="3" t="s">
        <v>37</v>
      </c>
      <c r="S8895" s="3" t="s">
        <v>34</v>
      </c>
    </row>
    <row r="8896">
      <c r="A8896" s="2">
        <v>42318.714895833335</v>
      </c>
      <c r="B8896" s="3">
        <v>11.0</v>
      </c>
      <c r="C8896" s="3" t="s">
        <v>8462</v>
      </c>
      <c r="D8896" s="3">
        <v>94.0</v>
      </c>
      <c r="E8896" s="3" t="s">
        <v>8652</v>
      </c>
      <c r="F8896" s="3">
        <v>1.0</v>
      </c>
      <c r="G8896" s="3">
        <v>2.0</v>
      </c>
      <c r="H8896" s="3" t="s">
        <v>8464</v>
      </c>
      <c r="I8896" s="3" t="s">
        <v>8465</v>
      </c>
      <c r="J8896" s="3" t="s">
        <v>398</v>
      </c>
      <c r="K8896" s="3" t="s">
        <v>24</v>
      </c>
      <c r="L8896" s="3">
        <v>4.0</v>
      </c>
      <c r="M8896" s="3" t="s">
        <v>30</v>
      </c>
      <c r="N8896" s="3" t="s">
        <v>8657</v>
      </c>
      <c r="O8896" s="3" t="s">
        <v>4529</v>
      </c>
      <c r="P8896" s="4">
        <v>22092.0</v>
      </c>
      <c r="Q8896" s="3" t="s">
        <v>132</v>
      </c>
      <c r="S8896" s="3" t="s">
        <v>34</v>
      </c>
    </row>
    <row r="8897">
      <c r="A8897" s="2">
        <v>42318.714895833335</v>
      </c>
      <c r="B8897" s="3">
        <v>11.0</v>
      </c>
      <c r="C8897" s="3" t="s">
        <v>8462</v>
      </c>
      <c r="D8897" s="3">
        <v>94.0</v>
      </c>
      <c r="E8897" s="3" t="s">
        <v>8652</v>
      </c>
      <c r="F8897" s="3">
        <v>1.0</v>
      </c>
      <c r="G8897" s="3">
        <v>2.0</v>
      </c>
      <c r="H8897" s="3" t="s">
        <v>8464</v>
      </c>
      <c r="I8897" s="3" t="s">
        <v>8465</v>
      </c>
      <c r="J8897" s="3" t="s">
        <v>398</v>
      </c>
      <c r="K8897" s="3" t="s">
        <v>24</v>
      </c>
      <c r="L8897" s="3">
        <v>5.0</v>
      </c>
      <c r="M8897" s="3" t="s">
        <v>25</v>
      </c>
      <c r="N8897" s="3" t="s">
        <v>8658</v>
      </c>
      <c r="O8897" s="3" t="s">
        <v>196</v>
      </c>
      <c r="P8897" s="4">
        <v>24138.0</v>
      </c>
      <c r="Q8897" s="3" t="s">
        <v>75</v>
      </c>
      <c r="S8897" s="3" t="s">
        <v>34</v>
      </c>
    </row>
    <row r="8898">
      <c r="A8898" s="2">
        <v>42318.714895833335</v>
      </c>
      <c r="B8898" s="3">
        <v>11.0</v>
      </c>
      <c r="C8898" s="3" t="s">
        <v>8462</v>
      </c>
      <c r="D8898" s="3">
        <v>94.0</v>
      </c>
      <c r="E8898" s="3" t="s">
        <v>8652</v>
      </c>
      <c r="F8898" s="3">
        <v>1.0</v>
      </c>
      <c r="G8898" s="3">
        <v>2.0</v>
      </c>
      <c r="H8898" s="3" t="s">
        <v>8464</v>
      </c>
      <c r="I8898" s="3" t="s">
        <v>8465</v>
      </c>
      <c r="J8898" s="3" t="s">
        <v>398</v>
      </c>
      <c r="K8898" s="3" t="s">
        <v>24</v>
      </c>
      <c r="L8898" s="3">
        <v>6.0</v>
      </c>
      <c r="M8898" s="3" t="s">
        <v>30</v>
      </c>
      <c r="N8898" s="3" t="s">
        <v>2703</v>
      </c>
      <c r="O8898" s="3" t="s">
        <v>1547</v>
      </c>
      <c r="P8898" s="4">
        <v>22795.0</v>
      </c>
      <c r="Q8898" s="3" t="s">
        <v>110</v>
      </c>
      <c r="S8898" s="3" t="s">
        <v>34</v>
      </c>
    </row>
    <row r="8899">
      <c r="A8899" s="2">
        <v>42318.714895833335</v>
      </c>
      <c r="B8899" s="3">
        <v>11.0</v>
      </c>
      <c r="C8899" s="3" t="s">
        <v>8462</v>
      </c>
      <c r="D8899" s="3">
        <v>94.0</v>
      </c>
      <c r="E8899" s="3" t="s">
        <v>8652</v>
      </c>
      <c r="F8899" s="3">
        <v>1.0</v>
      </c>
      <c r="G8899" s="3">
        <v>2.0</v>
      </c>
      <c r="H8899" s="3" t="s">
        <v>8464</v>
      </c>
      <c r="I8899" s="3" t="s">
        <v>8465</v>
      </c>
      <c r="J8899" s="3" t="s">
        <v>398</v>
      </c>
      <c r="K8899" s="3" t="s">
        <v>24</v>
      </c>
      <c r="L8899" s="3">
        <v>7.0</v>
      </c>
      <c r="M8899" s="3" t="s">
        <v>25</v>
      </c>
      <c r="N8899" s="3" t="s">
        <v>8659</v>
      </c>
      <c r="O8899" s="3" t="s">
        <v>862</v>
      </c>
      <c r="P8899" s="4">
        <v>30490.0</v>
      </c>
      <c r="Q8899" s="3" t="s">
        <v>189</v>
      </c>
      <c r="S8899" s="3" t="s">
        <v>34</v>
      </c>
    </row>
    <row r="8900">
      <c r="A8900" s="2">
        <v>42318.714895833335</v>
      </c>
      <c r="B8900" s="3">
        <v>11.0</v>
      </c>
      <c r="C8900" s="3" t="s">
        <v>8462</v>
      </c>
      <c r="D8900" s="3">
        <v>94.0</v>
      </c>
      <c r="E8900" s="3" t="s">
        <v>8652</v>
      </c>
      <c r="F8900" s="3">
        <v>1.0</v>
      </c>
      <c r="G8900" s="3">
        <v>2.0</v>
      </c>
      <c r="H8900" s="3" t="s">
        <v>8464</v>
      </c>
      <c r="I8900" s="3" t="s">
        <v>8465</v>
      </c>
      <c r="J8900" s="3" t="s">
        <v>398</v>
      </c>
      <c r="K8900" s="3" t="s">
        <v>24</v>
      </c>
      <c r="L8900" s="3">
        <v>8.0</v>
      </c>
      <c r="M8900" s="3" t="s">
        <v>30</v>
      </c>
      <c r="N8900" s="3" t="s">
        <v>1182</v>
      </c>
      <c r="O8900" s="3" t="s">
        <v>283</v>
      </c>
      <c r="P8900" s="4">
        <v>23370.0</v>
      </c>
      <c r="Q8900" s="3" t="s">
        <v>115</v>
      </c>
      <c r="S8900" s="3" t="s">
        <v>34</v>
      </c>
    </row>
    <row r="8901">
      <c r="A8901" s="2">
        <v>42318.714895833335</v>
      </c>
      <c r="B8901" s="3">
        <v>11.0</v>
      </c>
      <c r="C8901" s="3" t="s">
        <v>8462</v>
      </c>
      <c r="D8901" s="3">
        <v>94.0</v>
      </c>
      <c r="E8901" s="3" t="s">
        <v>8652</v>
      </c>
      <c r="F8901" s="3">
        <v>1.0</v>
      </c>
      <c r="G8901" s="3">
        <v>2.0</v>
      </c>
      <c r="H8901" s="3" t="s">
        <v>8464</v>
      </c>
      <c r="I8901" s="3" t="s">
        <v>8465</v>
      </c>
      <c r="J8901" s="3" t="s">
        <v>398</v>
      </c>
      <c r="K8901" s="3" t="s">
        <v>24</v>
      </c>
      <c r="L8901" s="3">
        <v>9.0</v>
      </c>
      <c r="M8901" s="3" t="s">
        <v>25</v>
      </c>
      <c r="N8901" s="3" t="s">
        <v>8660</v>
      </c>
      <c r="O8901" s="3" t="s">
        <v>8661</v>
      </c>
      <c r="P8901" s="4">
        <v>32648.0</v>
      </c>
      <c r="Q8901" s="3" t="s">
        <v>221</v>
      </c>
      <c r="S8901" s="3" t="s">
        <v>34</v>
      </c>
    </row>
    <row r="8902">
      <c r="A8902" s="2">
        <v>42318.714895833335</v>
      </c>
      <c r="B8902" s="3">
        <v>11.0</v>
      </c>
      <c r="C8902" s="3" t="s">
        <v>8462</v>
      </c>
      <c r="D8902" s="3">
        <v>94.0</v>
      </c>
      <c r="E8902" s="3" t="s">
        <v>8652</v>
      </c>
      <c r="F8902" s="3">
        <v>1.0</v>
      </c>
      <c r="G8902" s="3">
        <v>2.0</v>
      </c>
      <c r="H8902" s="3" t="s">
        <v>8464</v>
      </c>
      <c r="I8902" s="3" t="s">
        <v>8465</v>
      </c>
      <c r="J8902" s="3" t="s">
        <v>398</v>
      </c>
      <c r="K8902" s="3" t="s">
        <v>24</v>
      </c>
      <c r="L8902" s="3">
        <v>10.0</v>
      </c>
      <c r="M8902" s="3" t="s">
        <v>30</v>
      </c>
      <c r="N8902" s="3" t="s">
        <v>8662</v>
      </c>
      <c r="O8902" s="3" t="s">
        <v>225</v>
      </c>
      <c r="P8902" s="4">
        <v>20638.0</v>
      </c>
      <c r="Q8902" s="3" t="s">
        <v>115</v>
      </c>
      <c r="S8902" s="3" t="s">
        <v>34</v>
      </c>
    </row>
    <row r="8903">
      <c r="A8903" s="2">
        <v>42318.714895833335</v>
      </c>
      <c r="B8903" s="3">
        <v>11.0</v>
      </c>
      <c r="C8903" s="3" t="s">
        <v>8462</v>
      </c>
      <c r="D8903" s="3">
        <v>94.0</v>
      </c>
      <c r="E8903" s="3" t="s">
        <v>8652</v>
      </c>
      <c r="F8903" s="3">
        <v>1.0</v>
      </c>
      <c r="G8903" s="3">
        <v>2.0</v>
      </c>
      <c r="H8903" s="3" t="s">
        <v>8464</v>
      </c>
      <c r="I8903" s="3" t="s">
        <v>8465</v>
      </c>
      <c r="J8903" s="3" t="s">
        <v>398</v>
      </c>
      <c r="K8903" s="3" t="s">
        <v>24</v>
      </c>
      <c r="L8903" s="3">
        <v>11.0</v>
      </c>
      <c r="M8903" s="3" t="s">
        <v>25</v>
      </c>
      <c r="N8903" s="3" t="s">
        <v>8663</v>
      </c>
      <c r="O8903" s="3" t="s">
        <v>1593</v>
      </c>
      <c r="P8903" s="4">
        <v>26070.0</v>
      </c>
      <c r="Q8903" s="3" t="s">
        <v>115</v>
      </c>
      <c r="S8903" s="3" t="s">
        <v>34</v>
      </c>
    </row>
    <row r="8904">
      <c r="A8904" s="2">
        <v>42318.714895833335</v>
      </c>
      <c r="B8904" s="3">
        <v>11.0</v>
      </c>
      <c r="C8904" s="3" t="s">
        <v>8462</v>
      </c>
      <c r="D8904" s="3">
        <v>94.0</v>
      </c>
      <c r="E8904" s="3" t="s">
        <v>8652</v>
      </c>
      <c r="F8904" s="3">
        <v>1.0</v>
      </c>
      <c r="G8904" s="3">
        <v>2.0</v>
      </c>
      <c r="H8904" s="3" t="s">
        <v>8464</v>
      </c>
      <c r="I8904" s="3" t="s">
        <v>8465</v>
      </c>
      <c r="J8904" s="3" t="s">
        <v>398</v>
      </c>
      <c r="K8904" s="3" t="s">
        <v>24</v>
      </c>
      <c r="L8904" s="3">
        <v>12.0</v>
      </c>
      <c r="M8904" s="3" t="s">
        <v>30</v>
      </c>
      <c r="N8904" s="3" t="s">
        <v>8664</v>
      </c>
      <c r="O8904" s="3" t="s">
        <v>8665</v>
      </c>
      <c r="P8904" s="4">
        <v>30316.0</v>
      </c>
      <c r="Q8904" s="3" t="s">
        <v>75</v>
      </c>
      <c r="S8904" s="3" t="s">
        <v>34</v>
      </c>
    </row>
    <row r="8905">
      <c r="A8905" s="2">
        <v>42318.714895833335</v>
      </c>
      <c r="B8905" s="3">
        <v>11.0</v>
      </c>
      <c r="C8905" s="3" t="s">
        <v>8462</v>
      </c>
      <c r="D8905" s="3">
        <v>94.0</v>
      </c>
      <c r="E8905" s="3" t="s">
        <v>8652</v>
      </c>
      <c r="F8905" s="3">
        <v>1.0</v>
      </c>
      <c r="G8905" s="3">
        <v>2.0</v>
      </c>
      <c r="H8905" s="3" t="s">
        <v>8464</v>
      </c>
      <c r="I8905" s="3" t="s">
        <v>8465</v>
      </c>
      <c r="J8905" s="3" t="s">
        <v>398</v>
      </c>
      <c r="K8905" s="3" t="s">
        <v>24</v>
      </c>
      <c r="L8905" s="3">
        <v>13.0</v>
      </c>
      <c r="M8905" s="3" t="s">
        <v>25</v>
      </c>
      <c r="N8905" s="3" t="s">
        <v>8666</v>
      </c>
      <c r="O8905" s="3" t="s">
        <v>8667</v>
      </c>
      <c r="P8905" s="4">
        <v>20091.0</v>
      </c>
      <c r="Q8905" s="3" t="s">
        <v>37</v>
      </c>
      <c r="S8905" s="3" t="s">
        <v>34</v>
      </c>
    </row>
    <row r="8906">
      <c r="A8906" s="2">
        <v>42318.714895833335</v>
      </c>
      <c r="B8906" s="3">
        <v>11.0</v>
      </c>
      <c r="C8906" s="3" t="s">
        <v>8462</v>
      </c>
      <c r="D8906" s="3">
        <v>94.0</v>
      </c>
      <c r="E8906" s="3" t="s">
        <v>8652</v>
      </c>
      <c r="F8906" s="3">
        <v>1.0</v>
      </c>
      <c r="G8906" s="3">
        <v>2.0</v>
      </c>
      <c r="H8906" s="3" t="s">
        <v>8464</v>
      </c>
      <c r="I8906" s="3" t="s">
        <v>8465</v>
      </c>
      <c r="J8906" s="3" t="s">
        <v>398</v>
      </c>
      <c r="K8906" s="3" t="s">
        <v>24</v>
      </c>
      <c r="L8906" s="3">
        <v>14.0</v>
      </c>
      <c r="M8906" s="3" t="s">
        <v>30</v>
      </c>
      <c r="N8906" s="3" t="s">
        <v>8668</v>
      </c>
      <c r="O8906" s="3" t="s">
        <v>368</v>
      </c>
      <c r="P8906" s="4">
        <v>29127.0</v>
      </c>
      <c r="Q8906" s="3" t="s">
        <v>132</v>
      </c>
      <c r="S8906" s="3" t="s">
        <v>34</v>
      </c>
    </row>
    <row r="8907">
      <c r="A8907" s="2">
        <v>42318.714895833335</v>
      </c>
      <c r="B8907" s="3">
        <v>11.0</v>
      </c>
      <c r="C8907" s="3" t="s">
        <v>8462</v>
      </c>
      <c r="D8907" s="3">
        <v>94.0</v>
      </c>
      <c r="E8907" s="3" t="s">
        <v>8652</v>
      </c>
      <c r="F8907" s="3">
        <v>1.0</v>
      </c>
      <c r="G8907" s="3">
        <v>2.0</v>
      </c>
      <c r="H8907" s="3" t="s">
        <v>8464</v>
      </c>
      <c r="I8907" s="3" t="s">
        <v>8465</v>
      </c>
      <c r="J8907" s="3" t="s">
        <v>398</v>
      </c>
      <c r="K8907" s="3" t="s">
        <v>24</v>
      </c>
      <c r="L8907" s="3">
        <v>15.0</v>
      </c>
      <c r="M8907" s="3" t="s">
        <v>25</v>
      </c>
      <c r="N8907" s="3" t="s">
        <v>8669</v>
      </c>
      <c r="O8907" s="3" t="s">
        <v>6579</v>
      </c>
      <c r="P8907" s="4">
        <v>23423.0</v>
      </c>
      <c r="Q8907" s="3" t="s">
        <v>110</v>
      </c>
      <c r="S8907" s="3" t="s">
        <v>34</v>
      </c>
    </row>
    <row r="8908">
      <c r="A8908" s="2">
        <v>42318.714895833335</v>
      </c>
      <c r="B8908" s="3">
        <v>11.0</v>
      </c>
      <c r="C8908" s="3" t="s">
        <v>8462</v>
      </c>
      <c r="D8908" s="3">
        <v>94.0</v>
      </c>
      <c r="E8908" s="3" t="s">
        <v>8652</v>
      </c>
      <c r="F8908" s="3">
        <v>1.0</v>
      </c>
      <c r="G8908" s="3">
        <v>2.0</v>
      </c>
      <c r="H8908" s="3" t="s">
        <v>8464</v>
      </c>
      <c r="I8908" s="3" t="s">
        <v>8465</v>
      </c>
      <c r="J8908" s="3" t="s">
        <v>398</v>
      </c>
      <c r="K8908" s="3" t="s">
        <v>24</v>
      </c>
      <c r="L8908" s="3">
        <v>16.0</v>
      </c>
      <c r="M8908" s="3" t="s">
        <v>30</v>
      </c>
      <c r="N8908" s="3" t="s">
        <v>8670</v>
      </c>
      <c r="O8908" s="3" t="s">
        <v>2050</v>
      </c>
      <c r="P8908" s="4">
        <v>31952.0</v>
      </c>
      <c r="Q8908" s="3" t="s">
        <v>247</v>
      </c>
      <c r="S8908" s="3" t="s">
        <v>34</v>
      </c>
    </row>
    <row r="8909">
      <c r="A8909" s="2">
        <v>42318.714895833335</v>
      </c>
      <c r="B8909" s="3">
        <v>11.0</v>
      </c>
      <c r="C8909" s="3" t="s">
        <v>8462</v>
      </c>
      <c r="D8909" s="3">
        <v>94.0</v>
      </c>
      <c r="E8909" s="3" t="s">
        <v>8652</v>
      </c>
      <c r="F8909" s="3">
        <v>1.0</v>
      </c>
      <c r="G8909" s="3">
        <v>2.0</v>
      </c>
      <c r="H8909" s="3" t="s">
        <v>8464</v>
      </c>
      <c r="I8909" s="3" t="s">
        <v>8465</v>
      </c>
      <c r="J8909" s="3" t="s">
        <v>398</v>
      </c>
      <c r="K8909" s="3" t="s">
        <v>24</v>
      </c>
      <c r="L8909" s="3">
        <v>17.0</v>
      </c>
      <c r="M8909" s="3" t="s">
        <v>25</v>
      </c>
      <c r="N8909" s="3" t="s">
        <v>8671</v>
      </c>
      <c r="O8909" s="3" t="s">
        <v>3993</v>
      </c>
      <c r="P8909" s="4">
        <v>29489.0</v>
      </c>
      <c r="Q8909" s="3" t="s">
        <v>110</v>
      </c>
      <c r="S8909" s="3" t="s">
        <v>34</v>
      </c>
    </row>
    <row r="8910">
      <c r="A8910" s="2">
        <v>42318.714895833335</v>
      </c>
      <c r="B8910" s="3">
        <v>11.0</v>
      </c>
      <c r="C8910" s="3" t="s">
        <v>8462</v>
      </c>
      <c r="D8910" s="3">
        <v>94.0</v>
      </c>
      <c r="E8910" s="3" t="s">
        <v>8652</v>
      </c>
      <c r="F8910" s="3">
        <v>1.0</v>
      </c>
      <c r="G8910" s="3">
        <v>2.0</v>
      </c>
      <c r="H8910" s="3" t="s">
        <v>8464</v>
      </c>
      <c r="I8910" s="3" t="s">
        <v>8465</v>
      </c>
      <c r="J8910" s="3" t="s">
        <v>398</v>
      </c>
      <c r="K8910" s="3" t="s">
        <v>24</v>
      </c>
      <c r="L8910" s="3">
        <v>18.0</v>
      </c>
      <c r="M8910" s="3" t="s">
        <v>30</v>
      </c>
      <c r="N8910" s="3" t="s">
        <v>6247</v>
      </c>
      <c r="O8910" s="3" t="s">
        <v>946</v>
      </c>
      <c r="P8910" s="4">
        <v>29679.0</v>
      </c>
      <c r="Q8910" s="3" t="s">
        <v>37</v>
      </c>
      <c r="S8910" s="3" t="s">
        <v>34</v>
      </c>
    </row>
    <row r="8911">
      <c r="A8911" s="2">
        <v>42318.714895833335</v>
      </c>
      <c r="B8911" s="3">
        <v>11.0</v>
      </c>
      <c r="C8911" s="3" t="s">
        <v>8462</v>
      </c>
      <c r="D8911" s="3">
        <v>94.0</v>
      </c>
      <c r="E8911" s="3" t="s">
        <v>8652</v>
      </c>
      <c r="F8911" s="3">
        <v>1.0</v>
      </c>
      <c r="G8911" s="3">
        <v>2.0</v>
      </c>
      <c r="H8911" s="3" t="s">
        <v>8464</v>
      </c>
      <c r="I8911" s="3" t="s">
        <v>8465</v>
      </c>
      <c r="J8911" s="3" t="s">
        <v>398</v>
      </c>
      <c r="K8911" s="3" t="s">
        <v>24</v>
      </c>
      <c r="L8911" s="3">
        <v>19.0</v>
      </c>
      <c r="M8911" s="3" t="s">
        <v>25</v>
      </c>
      <c r="N8911" s="3" t="s">
        <v>8672</v>
      </c>
      <c r="O8911" s="3" t="s">
        <v>91</v>
      </c>
      <c r="P8911" s="4">
        <v>25587.0</v>
      </c>
      <c r="Q8911" s="3" t="s">
        <v>72</v>
      </c>
      <c r="S8911" s="3" t="s">
        <v>34</v>
      </c>
    </row>
    <row r="8912">
      <c r="A8912" s="2">
        <v>42318.714895833335</v>
      </c>
      <c r="B8912" s="3">
        <v>11.0</v>
      </c>
      <c r="C8912" s="3" t="s">
        <v>8462</v>
      </c>
      <c r="D8912" s="3">
        <v>94.0</v>
      </c>
      <c r="E8912" s="3" t="s">
        <v>8652</v>
      </c>
      <c r="F8912" s="3">
        <v>1.0</v>
      </c>
      <c r="G8912" s="3">
        <v>2.0</v>
      </c>
      <c r="H8912" s="3" t="s">
        <v>8464</v>
      </c>
      <c r="I8912" s="3" t="s">
        <v>8465</v>
      </c>
      <c r="J8912" s="3" t="s">
        <v>398</v>
      </c>
      <c r="K8912" s="3" t="s">
        <v>24</v>
      </c>
      <c r="L8912" s="3">
        <v>20.0</v>
      </c>
      <c r="M8912" s="3" t="s">
        <v>30</v>
      </c>
      <c r="N8912" s="3" t="s">
        <v>8673</v>
      </c>
      <c r="O8912" s="3" t="s">
        <v>448</v>
      </c>
      <c r="P8912" s="4">
        <v>25795.0</v>
      </c>
      <c r="Q8912" s="3" t="s">
        <v>1290</v>
      </c>
      <c r="S8912" s="3" t="s">
        <v>34</v>
      </c>
    </row>
    <row r="8913">
      <c r="A8913" s="2">
        <v>42318.714895833335</v>
      </c>
      <c r="B8913" s="3">
        <v>11.0</v>
      </c>
      <c r="C8913" s="3" t="s">
        <v>8462</v>
      </c>
      <c r="D8913" s="3">
        <v>94.0</v>
      </c>
      <c r="E8913" s="3" t="s">
        <v>8652</v>
      </c>
      <c r="F8913" s="3">
        <v>1.0</v>
      </c>
      <c r="G8913" s="3">
        <v>2.0</v>
      </c>
      <c r="H8913" s="3" t="s">
        <v>8464</v>
      </c>
      <c r="I8913" s="3" t="s">
        <v>8465</v>
      </c>
      <c r="J8913" s="3" t="s">
        <v>398</v>
      </c>
      <c r="K8913" s="3" t="s">
        <v>24</v>
      </c>
      <c r="L8913" s="3">
        <v>21.0</v>
      </c>
      <c r="M8913" s="3" t="s">
        <v>25</v>
      </c>
      <c r="N8913" s="3" t="s">
        <v>8674</v>
      </c>
      <c r="O8913" s="3" t="s">
        <v>967</v>
      </c>
      <c r="P8913" s="4">
        <v>29011.0</v>
      </c>
      <c r="Q8913" s="3" t="s">
        <v>115</v>
      </c>
      <c r="S8913" s="3" t="s">
        <v>34</v>
      </c>
    </row>
    <row r="8914">
      <c r="A8914" s="2">
        <v>42318.714895833335</v>
      </c>
      <c r="B8914" s="3">
        <v>11.0</v>
      </c>
      <c r="C8914" s="3" t="s">
        <v>8462</v>
      </c>
      <c r="D8914" s="3">
        <v>94.0</v>
      </c>
      <c r="E8914" s="3" t="s">
        <v>8652</v>
      </c>
      <c r="F8914" s="3">
        <v>1.0</v>
      </c>
      <c r="G8914" s="3">
        <v>2.0</v>
      </c>
      <c r="H8914" s="3" t="s">
        <v>8464</v>
      </c>
      <c r="I8914" s="3" t="s">
        <v>8465</v>
      </c>
      <c r="J8914" s="3" t="s">
        <v>398</v>
      </c>
      <c r="K8914" s="3" t="s">
        <v>24</v>
      </c>
      <c r="L8914" s="3">
        <v>22.0</v>
      </c>
      <c r="M8914" s="3" t="s">
        <v>30</v>
      </c>
      <c r="N8914" s="3" t="s">
        <v>631</v>
      </c>
      <c r="O8914" s="3" t="s">
        <v>639</v>
      </c>
      <c r="P8914" s="4">
        <v>23545.0</v>
      </c>
      <c r="Q8914" s="3" t="s">
        <v>115</v>
      </c>
      <c r="S8914" s="3" t="s">
        <v>34</v>
      </c>
    </row>
    <row r="8915">
      <c r="A8915" s="2">
        <v>42318.714895833335</v>
      </c>
      <c r="B8915" s="3">
        <v>11.0</v>
      </c>
      <c r="C8915" s="3" t="s">
        <v>8462</v>
      </c>
      <c r="D8915" s="3">
        <v>94.0</v>
      </c>
      <c r="E8915" s="3" t="s">
        <v>8652</v>
      </c>
      <c r="F8915" s="3">
        <v>1.0</v>
      </c>
      <c r="G8915" s="3">
        <v>2.0</v>
      </c>
      <c r="H8915" s="3" t="s">
        <v>8464</v>
      </c>
      <c r="I8915" s="3" t="s">
        <v>8465</v>
      </c>
      <c r="J8915" s="3" t="s">
        <v>398</v>
      </c>
      <c r="K8915" s="3" t="s">
        <v>24</v>
      </c>
      <c r="L8915" s="3">
        <v>23.0</v>
      </c>
      <c r="M8915" s="3" t="s">
        <v>25</v>
      </c>
      <c r="N8915" s="3" t="s">
        <v>8675</v>
      </c>
      <c r="O8915" s="3" t="s">
        <v>462</v>
      </c>
      <c r="P8915" s="4">
        <v>14705.0</v>
      </c>
      <c r="Q8915" s="3" t="s">
        <v>345</v>
      </c>
      <c r="S8915" s="3" t="s">
        <v>34</v>
      </c>
    </row>
    <row r="8916">
      <c r="A8916" s="2">
        <v>42318.714895833335</v>
      </c>
      <c r="B8916" s="3">
        <v>11.0</v>
      </c>
      <c r="C8916" s="3" t="s">
        <v>8462</v>
      </c>
      <c r="D8916" s="3">
        <v>94.0</v>
      </c>
      <c r="E8916" s="3" t="s">
        <v>8652</v>
      </c>
      <c r="F8916" s="3">
        <v>1.0</v>
      </c>
      <c r="G8916" s="3">
        <v>2.0</v>
      </c>
      <c r="H8916" s="3" t="s">
        <v>8464</v>
      </c>
      <c r="I8916" s="3" t="s">
        <v>8465</v>
      </c>
      <c r="J8916" s="3" t="s">
        <v>398</v>
      </c>
      <c r="K8916" s="3" t="s">
        <v>24</v>
      </c>
      <c r="L8916" s="3">
        <v>24.0</v>
      </c>
      <c r="M8916" s="3" t="s">
        <v>30</v>
      </c>
      <c r="N8916" s="3" t="s">
        <v>951</v>
      </c>
      <c r="O8916" s="3" t="s">
        <v>283</v>
      </c>
      <c r="P8916" s="4">
        <v>28208.0</v>
      </c>
      <c r="Q8916" s="3" t="s">
        <v>115</v>
      </c>
      <c r="S8916" s="3" t="s">
        <v>34</v>
      </c>
    </row>
    <row r="8917">
      <c r="A8917" s="2">
        <v>42318.714895833335</v>
      </c>
      <c r="B8917" s="3">
        <v>11.0</v>
      </c>
      <c r="C8917" s="3" t="s">
        <v>8462</v>
      </c>
      <c r="D8917" s="3">
        <v>94.0</v>
      </c>
      <c r="E8917" s="3" t="s">
        <v>8652</v>
      </c>
      <c r="F8917" s="3">
        <v>1.0</v>
      </c>
      <c r="G8917" s="3">
        <v>2.0</v>
      </c>
      <c r="H8917" s="3" t="s">
        <v>8464</v>
      </c>
      <c r="I8917" s="3" t="s">
        <v>8465</v>
      </c>
      <c r="J8917" s="3" t="s">
        <v>398</v>
      </c>
      <c r="K8917" s="3" t="s">
        <v>24</v>
      </c>
      <c r="L8917" s="3">
        <v>25.0</v>
      </c>
      <c r="M8917" s="3" t="s">
        <v>25</v>
      </c>
      <c r="N8917" s="3" t="s">
        <v>8676</v>
      </c>
      <c r="O8917" s="3" t="s">
        <v>218</v>
      </c>
      <c r="P8917" s="4">
        <v>24170.0</v>
      </c>
      <c r="Q8917" s="3" t="s">
        <v>55</v>
      </c>
      <c r="S8917" s="3" t="s">
        <v>34</v>
      </c>
    </row>
    <row r="8918">
      <c r="A8918" s="2">
        <v>42318.714895833335</v>
      </c>
      <c r="B8918" s="3">
        <v>11.0</v>
      </c>
      <c r="C8918" s="3" t="s">
        <v>8462</v>
      </c>
      <c r="D8918" s="3">
        <v>95.0</v>
      </c>
      <c r="E8918" s="3" t="s">
        <v>8677</v>
      </c>
      <c r="F8918" s="3">
        <v>1.0</v>
      </c>
      <c r="G8918" s="3">
        <v>2.0</v>
      </c>
      <c r="H8918" s="3" t="s">
        <v>8464</v>
      </c>
      <c r="I8918" s="3" t="s">
        <v>8465</v>
      </c>
      <c r="J8918" s="3" t="s">
        <v>398</v>
      </c>
      <c r="K8918" s="3" t="s">
        <v>24</v>
      </c>
      <c r="L8918" s="3">
        <v>1.0</v>
      </c>
      <c r="M8918" s="3" t="s">
        <v>30</v>
      </c>
      <c r="N8918" s="3" t="s">
        <v>1935</v>
      </c>
      <c r="O8918" s="3" t="s">
        <v>992</v>
      </c>
      <c r="P8918" s="4">
        <v>29725.0</v>
      </c>
      <c r="Q8918" s="3" t="s">
        <v>79</v>
      </c>
      <c r="S8918" s="3" t="s">
        <v>34</v>
      </c>
    </row>
    <row r="8919">
      <c r="A8919" s="2">
        <v>42318.714895833335</v>
      </c>
      <c r="B8919" s="3">
        <v>11.0</v>
      </c>
      <c r="C8919" s="3" t="s">
        <v>8462</v>
      </c>
      <c r="D8919" s="3">
        <v>95.0</v>
      </c>
      <c r="E8919" s="3" t="s">
        <v>8677</v>
      </c>
      <c r="F8919" s="3">
        <v>1.0</v>
      </c>
      <c r="G8919" s="3">
        <v>2.0</v>
      </c>
      <c r="H8919" s="3" t="s">
        <v>8464</v>
      </c>
      <c r="I8919" s="3" t="s">
        <v>8465</v>
      </c>
      <c r="J8919" s="3" t="s">
        <v>398</v>
      </c>
      <c r="K8919" s="3" t="s">
        <v>24</v>
      </c>
      <c r="L8919" s="3">
        <v>2.0</v>
      </c>
      <c r="M8919" s="3" t="s">
        <v>25</v>
      </c>
      <c r="N8919" s="3" t="s">
        <v>5208</v>
      </c>
      <c r="O8919" s="3" t="s">
        <v>305</v>
      </c>
      <c r="P8919" s="4">
        <v>23561.0</v>
      </c>
      <c r="Q8919" s="3" t="s">
        <v>418</v>
      </c>
      <c r="S8919" s="3" t="s">
        <v>34</v>
      </c>
    </row>
    <row r="8920">
      <c r="A8920" s="2">
        <v>42318.714895833335</v>
      </c>
      <c r="B8920" s="3">
        <v>11.0</v>
      </c>
      <c r="C8920" s="3" t="s">
        <v>8462</v>
      </c>
      <c r="D8920" s="3">
        <v>95.0</v>
      </c>
      <c r="E8920" s="3" t="s">
        <v>8677</v>
      </c>
      <c r="F8920" s="3">
        <v>1.0</v>
      </c>
      <c r="G8920" s="3">
        <v>2.0</v>
      </c>
      <c r="H8920" s="3" t="s">
        <v>8464</v>
      </c>
      <c r="I8920" s="3" t="s">
        <v>8465</v>
      </c>
      <c r="J8920" s="3" t="s">
        <v>398</v>
      </c>
      <c r="K8920" s="3" t="s">
        <v>24</v>
      </c>
      <c r="L8920" s="3">
        <v>3.0</v>
      </c>
      <c r="M8920" s="3" t="s">
        <v>30</v>
      </c>
      <c r="N8920" s="3" t="s">
        <v>8678</v>
      </c>
      <c r="O8920" s="3" t="s">
        <v>8679</v>
      </c>
      <c r="P8920" s="4">
        <v>20660.0</v>
      </c>
      <c r="Q8920" s="3" t="s">
        <v>1955</v>
      </c>
      <c r="S8920" s="3" t="s">
        <v>34</v>
      </c>
    </row>
    <row r="8921">
      <c r="A8921" s="2">
        <v>42318.714895833335</v>
      </c>
      <c r="B8921" s="3">
        <v>11.0</v>
      </c>
      <c r="C8921" s="3" t="s">
        <v>8462</v>
      </c>
      <c r="D8921" s="3">
        <v>95.0</v>
      </c>
      <c r="E8921" s="3" t="s">
        <v>8677</v>
      </c>
      <c r="F8921" s="3">
        <v>1.0</v>
      </c>
      <c r="G8921" s="3">
        <v>2.0</v>
      </c>
      <c r="H8921" s="3" t="s">
        <v>8464</v>
      </c>
      <c r="I8921" s="3" t="s">
        <v>8465</v>
      </c>
      <c r="J8921" s="3" t="s">
        <v>398</v>
      </c>
      <c r="K8921" s="3" t="s">
        <v>24</v>
      </c>
      <c r="L8921" s="3">
        <v>4.0</v>
      </c>
      <c r="M8921" s="3" t="s">
        <v>25</v>
      </c>
      <c r="N8921" s="3" t="s">
        <v>3660</v>
      </c>
      <c r="O8921" s="3" t="s">
        <v>297</v>
      </c>
      <c r="P8921" s="4">
        <v>21981.0</v>
      </c>
      <c r="Q8921" s="3" t="s">
        <v>52</v>
      </c>
      <c r="S8921" s="3" t="s">
        <v>34</v>
      </c>
    </row>
    <row r="8922">
      <c r="A8922" s="2">
        <v>42318.714895833335</v>
      </c>
      <c r="B8922" s="3">
        <v>11.0</v>
      </c>
      <c r="C8922" s="3" t="s">
        <v>8462</v>
      </c>
      <c r="D8922" s="3">
        <v>95.0</v>
      </c>
      <c r="E8922" s="3" t="s">
        <v>8677</v>
      </c>
      <c r="F8922" s="3">
        <v>1.0</v>
      </c>
      <c r="G8922" s="3">
        <v>2.0</v>
      </c>
      <c r="H8922" s="3" t="s">
        <v>8464</v>
      </c>
      <c r="I8922" s="3" t="s">
        <v>8465</v>
      </c>
      <c r="J8922" s="3" t="s">
        <v>398</v>
      </c>
      <c r="K8922" s="3" t="s">
        <v>24</v>
      </c>
      <c r="L8922" s="3">
        <v>5.0</v>
      </c>
      <c r="M8922" s="3" t="s">
        <v>30</v>
      </c>
      <c r="N8922" s="3" t="s">
        <v>8680</v>
      </c>
      <c r="O8922" s="3" t="s">
        <v>697</v>
      </c>
      <c r="P8922" s="4">
        <v>26842.0</v>
      </c>
      <c r="Q8922" s="3" t="s">
        <v>352</v>
      </c>
      <c r="S8922" s="3" t="s">
        <v>34</v>
      </c>
    </row>
    <row r="8923">
      <c r="A8923" s="2">
        <v>42318.714895833335</v>
      </c>
      <c r="B8923" s="3">
        <v>11.0</v>
      </c>
      <c r="C8923" s="3" t="s">
        <v>8462</v>
      </c>
      <c r="D8923" s="3">
        <v>95.0</v>
      </c>
      <c r="E8923" s="3" t="s">
        <v>8677</v>
      </c>
      <c r="F8923" s="3">
        <v>1.0</v>
      </c>
      <c r="G8923" s="3">
        <v>2.0</v>
      </c>
      <c r="H8923" s="3" t="s">
        <v>8464</v>
      </c>
      <c r="I8923" s="3" t="s">
        <v>8465</v>
      </c>
      <c r="J8923" s="3" t="s">
        <v>398</v>
      </c>
      <c r="K8923" s="3" t="s">
        <v>24</v>
      </c>
      <c r="L8923" s="3">
        <v>6.0</v>
      </c>
      <c r="M8923" s="3" t="s">
        <v>25</v>
      </c>
      <c r="N8923" s="3" t="s">
        <v>8681</v>
      </c>
      <c r="O8923" s="3" t="s">
        <v>8394</v>
      </c>
      <c r="P8923" s="4">
        <v>24975.0</v>
      </c>
      <c r="Q8923" s="3" t="s">
        <v>189</v>
      </c>
      <c r="S8923" s="3" t="s">
        <v>34</v>
      </c>
    </row>
    <row r="8924">
      <c r="A8924" s="2">
        <v>42318.714895833335</v>
      </c>
      <c r="B8924" s="3">
        <v>11.0</v>
      </c>
      <c r="C8924" s="3" t="s">
        <v>8462</v>
      </c>
      <c r="D8924" s="3">
        <v>95.0</v>
      </c>
      <c r="E8924" s="3" t="s">
        <v>8677</v>
      </c>
      <c r="F8924" s="3">
        <v>1.0</v>
      </c>
      <c r="G8924" s="3">
        <v>2.0</v>
      </c>
      <c r="H8924" s="3" t="s">
        <v>8464</v>
      </c>
      <c r="I8924" s="3" t="s">
        <v>8465</v>
      </c>
      <c r="J8924" s="3" t="s">
        <v>398</v>
      </c>
      <c r="K8924" s="3" t="s">
        <v>24</v>
      </c>
      <c r="L8924" s="3">
        <v>7.0</v>
      </c>
      <c r="M8924" s="3" t="s">
        <v>30</v>
      </c>
      <c r="N8924" s="3" t="s">
        <v>1539</v>
      </c>
      <c r="O8924" s="3" t="s">
        <v>2578</v>
      </c>
      <c r="P8924" s="4">
        <v>31685.0</v>
      </c>
      <c r="Q8924" s="3" t="s">
        <v>52</v>
      </c>
      <c r="S8924" s="3" t="s">
        <v>34</v>
      </c>
    </row>
    <row r="8925">
      <c r="A8925" s="2">
        <v>42318.714895833335</v>
      </c>
      <c r="B8925" s="3">
        <v>11.0</v>
      </c>
      <c r="C8925" s="3" t="s">
        <v>8462</v>
      </c>
      <c r="D8925" s="3">
        <v>95.0</v>
      </c>
      <c r="E8925" s="3" t="s">
        <v>8677</v>
      </c>
      <c r="F8925" s="3">
        <v>1.0</v>
      </c>
      <c r="G8925" s="3">
        <v>2.0</v>
      </c>
      <c r="H8925" s="3" t="s">
        <v>8464</v>
      </c>
      <c r="I8925" s="3" t="s">
        <v>8465</v>
      </c>
      <c r="J8925" s="3" t="s">
        <v>398</v>
      </c>
      <c r="K8925" s="3" t="s">
        <v>24</v>
      </c>
      <c r="L8925" s="3">
        <v>8.0</v>
      </c>
      <c r="M8925" s="3" t="s">
        <v>25</v>
      </c>
      <c r="N8925" s="3" t="s">
        <v>8682</v>
      </c>
      <c r="O8925" s="3" t="s">
        <v>523</v>
      </c>
      <c r="P8925" s="4">
        <v>21094.0</v>
      </c>
      <c r="Q8925" s="3" t="s">
        <v>37</v>
      </c>
      <c r="S8925" s="3" t="s">
        <v>34</v>
      </c>
    </row>
    <row r="8926">
      <c r="A8926" s="2">
        <v>42318.714895833335</v>
      </c>
      <c r="B8926" s="3">
        <v>11.0</v>
      </c>
      <c r="C8926" s="3" t="s">
        <v>8462</v>
      </c>
      <c r="D8926" s="3">
        <v>95.0</v>
      </c>
      <c r="E8926" s="3" t="s">
        <v>8677</v>
      </c>
      <c r="F8926" s="3">
        <v>1.0</v>
      </c>
      <c r="G8926" s="3">
        <v>2.0</v>
      </c>
      <c r="H8926" s="3" t="s">
        <v>8464</v>
      </c>
      <c r="I8926" s="3" t="s">
        <v>8465</v>
      </c>
      <c r="J8926" s="3" t="s">
        <v>398</v>
      </c>
      <c r="K8926" s="3" t="s">
        <v>24</v>
      </c>
      <c r="L8926" s="3">
        <v>9.0</v>
      </c>
      <c r="M8926" s="3" t="s">
        <v>30</v>
      </c>
      <c r="N8926" s="3" t="s">
        <v>4741</v>
      </c>
      <c r="O8926" s="3" t="s">
        <v>129</v>
      </c>
      <c r="P8926" s="4">
        <v>20241.0</v>
      </c>
      <c r="Q8926" s="3" t="s">
        <v>247</v>
      </c>
      <c r="S8926" s="3" t="s">
        <v>34</v>
      </c>
    </row>
    <row r="8927">
      <c r="A8927" s="2">
        <v>42318.714895833335</v>
      </c>
      <c r="B8927" s="3">
        <v>11.0</v>
      </c>
      <c r="C8927" s="3" t="s">
        <v>8462</v>
      </c>
      <c r="D8927" s="3">
        <v>95.0</v>
      </c>
      <c r="E8927" s="3" t="s">
        <v>8677</v>
      </c>
      <c r="F8927" s="3">
        <v>1.0</v>
      </c>
      <c r="G8927" s="3">
        <v>2.0</v>
      </c>
      <c r="H8927" s="3" t="s">
        <v>8464</v>
      </c>
      <c r="I8927" s="3" t="s">
        <v>8465</v>
      </c>
      <c r="J8927" s="3" t="s">
        <v>398</v>
      </c>
      <c r="K8927" s="3" t="s">
        <v>24</v>
      </c>
      <c r="L8927" s="3">
        <v>10.0</v>
      </c>
      <c r="M8927" s="3" t="s">
        <v>25</v>
      </c>
      <c r="N8927" s="3" t="s">
        <v>8683</v>
      </c>
      <c r="O8927" s="3" t="s">
        <v>102</v>
      </c>
      <c r="P8927" s="4">
        <v>25021.0</v>
      </c>
      <c r="Q8927" s="3" t="s">
        <v>110</v>
      </c>
      <c r="S8927" s="3" t="s">
        <v>34</v>
      </c>
    </row>
    <row r="8928">
      <c r="A8928" s="2">
        <v>42318.714895833335</v>
      </c>
      <c r="B8928" s="3">
        <v>11.0</v>
      </c>
      <c r="C8928" s="3" t="s">
        <v>8462</v>
      </c>
      <c r="D8928" s="3">
        <v>95.0</v>
      </c>
      <c r="E8928" s="3" t="s">
        <v>8677</v>
      </c>
      <c r="F8928" s="3">
        <v>1.0</v>
      </c>
      <c r="G8928" s="3">
        <v>2.0</v>
      </c>
      <c r="H8928" s="3" t="s">
        <v>8464</v>
      </c>
      <c r="I8928" s="3" t="s">
        <v>8465</v>
      </c>
      <c r="J8928" s="3" t="s">
        <v>398</v>
      </c>
      <c r="K8928" s="3" t="s">
        <v>24</v>
      </c>
      <c r="L8928" s="3">
        <v>11.0</v>
      </c>
      <c r="M8928" s="3" t="s">
        <v>30</v>
      </c>
      <c r="N8928" s="3" t="s">
        <v>8684</v>
      </c>
      <c r="O8928" s="3" t="s">
        <v>1027</v>
      </c>
      <c r="P8928" s="4">
        <v>30994.0</v>
      </c>
      <c r="Q8928" s="3" t="s">
        <v>75</v>
      </c>
      <c r="S8928" s="3" t="s">
        <v>34</v>
      </c>
    </row>
    <row r="8929">
      <c r="A8929" s="2">
        <v>42318.714895833335</v>
      </c>
      <c r="B8929" s="3">
        <v>11.0</v>
      </c>
      <c r="C8929" s="3" t="s">
        <v>8462</v>
      </c>
      <c r="D8929" s="3">
        <v>95.0</v>
      </c>
      <c r="E8929" s="3" t="s">
        <v>8677</v>
      </c>
      <c r="F8929" s="3">
        <v>1.0</v>
      </c>
      <c r="G8929" s="3">
        <v>2.0</v>
      </c>
      <c r="H8929" s="3" t="s">
        <v>8464</v>
      </c>
      <c r="I8929" s="3" t="s">
        <v>8465</v>
      </c>
      <c r="J8929" s="3" t="s">
        <v>398</v>
      </c>
      <c r="K8929" s="3" t="s">
        <v>24</v>
      </c>
      <c r="L8929" s="3">
        <v>12.0</v>
      </c>
      <c r="M8929" s="3" t="s">
        <v>25</v>
      </c>
      <c r="N8929" s="3" t="s">
        <v>8685</v>
      </c>
      <c r="O8929" s="3" t="s">
        <v>664</v>
      </c>
      <c r="P8929" s="4">
        <v>21994.0</v>
      </c>
      <c r="Q8929" s="3" t="s">
        <v>115</v>
      </c>
      <c r="S8929" s="3" t="s">
        <v>34</v>
      </c>
    </row>
    <row r="8930">
      <c r="A8930" s="2">
        <v>42318.714895833335</v>
      </c>
      <c r="B8930" s="3">
        <v>11.0</v>
      </c>
      <c r="C8930" s="3" t="s">
        <v>8462</v>
      </c>
      <c r="D8930" s="3">
        <v>95.0</v>
      </c>
      <c r="E8930" s="3" t="s">
        <v>8677</v>
      </c>
      <c r="F8930" s="3">
        <v>1.0</v>
      </c>
      <c r="G8930" s="3">
        <v>2.0</v>
      </c>
      <c r="H8930" s="3" t="s">
        <v>8464</v>
      </c>
      <c r="I8930" s="3" t="s">
        <v>8465</v>
      </c>
      <c r="J8930" s="3" t="s">
        <v>398</v>
      </c>
      <c r="K8930" s="3" t="s">
        <v>24</v>
      </c>
      <c r="L8930" s="3">
        <v>13.0</v>
      </c>
      <c r="M8930" s="3" t="s">
        <v>30</v>
      </c>
      <c r="N8930" s="3" t="s">
        <v>8686</v>
      </c>
      <c r="O8930" s="3" t="s">
        <v>342</v>
      </c>
      <c r="P8930" s="4">
        <v>21033.0</v>
      </c>
      <c r="Q8930" s="3" t="s">
        <v>153</v>
      </c>
      <c r="S8930" s="3" t="s">
        <v>34</v>
      </c>
    </row>
    <row r="8931">
      <c r="A8931" s="2">
        <v>42318.714895833335</v>
      </c>
      <c r="B8931" s="3">
        <v>11.0</v>
      </c>
      <c r="C8931" s="3" t="s">
        <v>8462</v>
      </c>
      <c r="D8931" s="3">
        <v>95.0</v>
      </c>
      <c r="E8931" s="3" t="s">
        <v>8677</v>
      </c>
      <c r="F8931" s="3">
        <v>1.0</v>
      </c>
      <c r="G8931" s="3">
        <v>2.0</v>
      </c>
      <c r="H8931" s="3" t="s">
        <v>8464</v>
      </c>
      <c r="I8931" s="3" t="s">
        <v>8465</v>
      </c>
      <c r="J8931" s="3" t="s">
        <v>398</v>
      </c>
      <c r="K8931" s="3" t="s">
        <v>24</v>
      </c>
      <c r="L8931" s="3">
        <v>14.0</v>
      </c>
      <c r="M8931" s="3" t="s">
        <v>25</v>
      </c>
      <c r="N8931" s="3" t="s">
        <v>8687</v>
      </c>
      <c r="O8931" s="3" t="s">
        <v>48</v>
      </c>
      <c r="P8931" s="4">
        <v>19451.0</v>
      </c>
      <c r="Q8931" s="3" t="s">
        <v>105</v>
      </c>
      <c r="S8931" s="3" t="s">
        <v>34</v>
      </c>
    </row>
    <row r="8932">
      <c r="A8932" s="2">
        <v>42318.714895833335</v>
      </c>
      <c r="B8932" s="3">
        <v>11.0</v>
      </c>
      <c r="C8932" s="3" t="s">
        <v>8462</v>
      </c>
      <c r="D8932" s="3">
        <v>95.0</v>
      </c>
      <c r="E8932" s="3" t="s">
        <v>8677</v>
      </c>
      <c r="F8932" s="3">
        <v>1.0</v>
      </c>
      <c r="G8932" s="3">
        <v>2.0</v>
      </c>
      <c r="H8932" s="3" t="s">
        <v>8464</v>
      </c>
      <c r="I8932" s="3" t="s">
        <v>8465</v>
      </c>
      <c r="J8932" s="3" t="s">
        <v>398</v>
      </c>
      <c r="K8932" s="3" t="s">
        <v>24</v>
      </c>
      <c r="L8932" s="3">
        <v>15.0</v>
      </c>
      <c r="M8932" s="3" t="s">
        <v>30</v>
      </c>
      <c r="N8932" s="3" t="s">
        <v>8688</v>
      </c>
      <c r="O8932" s="3" t="s">
        <v>8689</v>
      </c>
      <c r="P8932" s="4">
        <v>26247.0</v>
      </c>
      <c r="Q8932" s="3" t="s">
        <v>110</v>
      </c>
      <c r="S8932" s="3" t="s">
        <v>34</v>
      </c>
    </row>
    <row r="8933">
      <c r="A8933" s="2">
        <v>42318.714895833335</v>
      </c>
      <c r="B8933" s="3">
        <v>11.0</v>
      </c>
      <c r="C8933" s="3" t="s">
        <v>8462</v>
      </c>
      <c r="D8933" s="3">
        <v>95.0</v>
      </c>
      <c r="E8933" s="3" t="s">
        <v>8677</v>
      </c>
      <c r="F8933" s="3">
        <v>1.0</v>
      </c>
      <c r="G8933" s="3">
        <v>2.0</v>
      </c>
      <c r="H8933" s="3" t="s">
        <v>8464</v>
      </c>
      <c r="I8933" s="3" t="s">
        <v>8465</v>
      </c>
      <c r="J8933" s="3" t="s">
        <v>398</v>
      </c>
      <c r="K8933" s="3" t="s">
        <v>24</v>
      </c>
      <c r="L8933" s="3">
        <v>16.0</v>
      </c>
      <c r="M8933" s="3" t="s">
        <v>25</v>
      </c>
      <c r="N8933" s="3" t="s">
        <v>8690</v>
      </c>
      <c r="O8933" s="3" t="s">
        <v>180</v>
      </c>
      <c r="P8933" s="4">
        <v>23889.0</v>
      </c>
      <c r="Q8933" s="3" t="s">
        <v>52</v>
      </c>
      <c r="S8933" s="3" t="s">
        <v>34</v>
      </c>
    </row>
    <row r="8934">
      <c r="A8934" s="2">
        <v>42318.714895833335</v>
      </c>
      <c r="B8934" s="3">
        <v>11.0</v>
      </c>
      <c r="C8934" s="3" t="s">
        <v>8462</v>
      </c>
      <c r="D8934" s="3">
        <v>95.0</v>
      </c>
      <c r="E8934" s="3" t="s">
        <v>8677</v>
      </c>
      <c r="F8934" s="3">
        <v>1.0</v>
      </c>
      <c r="G8934" s="3">
        <v>2.0</v>
      </c>
      <c r="H8934" s="3" t="s">
        <v>8464</v>
      </c>
      <c r="I8934" s="3" t="s">
        <v>8465</v>
      </c>
      <c r="J8934" s="3" t="s">
        <v>398</v>
      </c>
      <c r="K8934" s="3" t="s">
        <v>24</v>
      </c>
      <c r="L8934" s="3">
        <v>17.0</v>
      </c>
      <c r="M8934" s="3" t="s">
        <v>30</v>
      </c>
      <c r="N8934" s="3" t="s">
        <v>302</v>
      </c>
      <c r="O8934" s="3" t="s">
        <v>364</v>
      </c>
      <c r="P8934" s="4">
        <v>19588.0</v>
      </c>
      <c r="Q8934" s="3" t="s">
        <v>37</v>
      </c>
      <c r="S8934" s="3" t="s">
        <v>34</v>
      </c>
    </row>
    <row r="8935">
      <c r="A8935" s="2">
        <v>42318.714895833335</v>
      </c>
      <c r="B8935" s="3">
        <v>11.0</v>
      </c>
      <c r="C8935" s="3" t="s">
        <v>8462</v>
      </c>
      <c r="D8935" s="3">
        <v>95.0</v>
      </c>
      <c r="E8935" s="3" t="s">
        <v>8677</v>
      </c>
      <c r="F8935" s="3">
        <v>1.0</v>
      </c>
      <c r="G8935" s="3">
        <v>2.0</v>
      </c>
      <c r="H8935" s="3" t="s">
        <v>8464</v>
      </c>
      <c r="I8935" s="3" t="s">
        <v>8465</v>
      </c>
      <c r="J8935" s="3" t="s">
        <v>398</v>
      </c>
      <c r="K8935" s="3" t="s">
        <v>24</v>
      </c>
      <c r="L8935" s="3">
        <v>18.0</v>
      </c>
      <c r="M8935" s="3" t="s">
        <v>25</v>
      </c>
      <c r="N8935" s="3" t="s">
        <v>8691</v>
      </c>
      <c r="O8935" s="3" t="s">
        <v>523</v>
      </c>
      <c r="P8935" s="4">
        <v>28473.0</v>
      </c>
      <c r="Q8935" s="3" t="s">
        <v>247</v>
      </c>
      <c r="S8935" s="3" t="s">
        <v>34</v>
      </c>
    </row>
    <row r="8936">
      <c r="A8936" s="2">
        <v>42318.714895833335</v>
      </c>
      <c r="B8936" s="3">
        <v>11.0</v>
      </c>
      <c r="C8936" s="3" t="s">
        <v>8462</v>
      </c>
      <c r="D8936" s="3">
        <v>95.0</v>
      </c>
      <c r="E8936" s="3" t="s">
        <v>8677</v>
      </c>
      <c r="F8936" s="3">
        <v>1.0</v>
      </c>
      <c r="G8936" s="3">
        <v>2.0</v>
      </c>
      <c r="H8936" s="3" t="s">
        <v>8464</v>
      </c>
      <c r="I8936" s="3" t="s">
        <v>8465</v>
      </c>
      <c r="J8936" s="3" t="s">
        <v>398</v>
      </c>
      <c r="K8936" s="3" t="s">
        <v>24</v>
      </c>
      <c r="L8936" s="3">
        <v>19.0</v>
      </c>
      <c r="M8936" s="3" t="s">
        <v>30</v>
      </c>
      <c r="N8936" s="3" t="s">
        <v>4712</v>
      </c>
      <c r="O8936" s="3" t="s">
        <v>81</v>
      </c>
      <c r="P8936" s="4">
        <v>19860.0</v>
      </c>
      <c r="Q8936" s="3" t="s">
        <v>105</v>
      </c>
      <c r="S8936" s="3" t="s">
        <v>34</v>
      </c>
    </row>
    <row r="8937">
      <c r="A8937" s="2">
        <v>42318.714895833335</v>
      </c>
      <c r="B8937" s="3">
        <v>11.0</v>
      </c>
      <c r="C8937" s="3" t="s">
        <v>8462</v>
      </c>
      <c r="D8937" s="3">
        <v>95.0</v>
      </c>
      <c r="E8937" s="3" t="s">
        <v>8677</v>
      </c>
      <c r="F8937" s="3">
        <v>1.0</v>
      </c>
      <c r="G8937" s="3">
        <v>2.0</v>
      </c>
      <c r="H8937" s="3" t="s">
        <v>8464</v>
      </c>
      <c r="I8937" s="3" t="s">
        <v>8465</v>
      </c>
      <c r="J8937" s="3" t="s">
        <v>398</v>
      </c>
      <c r="K8937" s="3" t="s">
        <v>24</v>
      </c>
      <c r="L8937" s="3">
        <v>20.0</v>
      </c>
      <c r="M8937" s="3" t="s">
        <v>25</v>
      </c>
      <c r="N8937" s="3" t="s">
        <v>8692</v>
      </c>
      <c r="O8937" s="3" t="s">
        <v>3111</v>
      </c>
      <c r="P8937" s="4">
        <v>28696.0</v>
      </c>
      <c r="Q8937" s="3" t="s">
        <v>55</v>
      </c>
      <c r="S8937" s="3" t="s">
        <v>34</v>
      </c>
    </row>
    <row r="8938">
      <c r="A8938" s="2">
        <v>42318.714895833335</v>
      </c>
      <c r="B8938" s="3">
        <v>11.0</v>
      </c>
      <c r="C8938" s="3" t="s">
        <v>8462</v>
      </c>
      <c r="D8938" s="3">
        <v>95.0</v>
      </c>
      <c r="E8938" s="3" t="s">
        <v>8677</v>
      </c>
      <c r="F8938" s="3">
        <v>1.0</v>
      </c>
      <c r="G8938" s="3">
        <v>2.0</v>
      </c>
      <c r="H8938" s="3" t="s">
        <v>8464</v>
      </c>
      <c r="I8938" s="3" t="s">
        <v>8465</v>
      </c>
      <c r="J8938" s="3" t="s">
        <v>398</v>
      </c>
      <c r="K8938" s="3" t="s">
        <v>24</v>
      </c>
      <c r="L8938" s="3">
        <v>21.0</v>
      </c>
      <c r="M8938" s="3" t="s">
        <v>30</v>
      </c>
      <c r="N8938" s="3" t="s">
        <v>8693</v>
      </c>
      <c r="O8938" s="3" t="s">
        <v>375</v>
      </c>
      <c r="P8938" s="4">
        <v>21874.0</v>
      </c>
      <c r="Q8938" s="3" t="s">
        <v>189</v>
      </c>
      <c r="S8938" s="3" t="s">
        <v>34</v>
      </c>
    </row>
    <row r="8939">
      <c r="A8939" s="2">
        <v>42318.714895833335</v>
      </c>
      <c r="B8939" s="3">
        <v>11.0</v>
      </c>
      <c r="C8939" s="3" t="s">
        <v>8462</v>
      </c>
      <c r="D8939" s="3">
        <v>95.0</v>
      </c>
      <c r="E8939" s="3" t="s">
        <v>8677</v>
      </c>
      <c r="F8939" s="3">
        <v>1.0</v>
      </c>
      <c r="G8939" s="3">
        <v>2.0</v>
      </c>
      <c r="H8939" s="3" t="s">
        <v>8464</v>
      </c>
      <c r="I8939" s="3" t="s">
        <v>8465</v>
      </c>
      <c r="J8939" s="3" t="s">
        <v>398</v>
      </c>
      <c r="K8939" s="3" t="s">
        <v>24</v>
      </c>
      <c r="L8939" s="3">
        <v>22.0</v>
      </c>
      <c r="M8939" s="3" t="s">
        <v>25</v>
      </c>
      <c r="N8939" s="3" t="s">
        <v>8694</v>
      </c>
      <c r="O8939" s="3" t="s">
        <v>297</v>
      </c>
      <c r="P8939" s="4">
        <v>23659.0</v>
      </c>
      <c r="Q8939" s="3" t="s">
        <v>247</v>
      </c>
      <c r="S8939" s="3" t="s">
        <v>34</v>
      </c>
    </row>
    <row r="8940">
      <c r="A8940" s="2">
        <v>42318.714895833335</v>
      </c>
      <c r="B8940" s="3">
        <v>11.0</v>
      </c>
      <c r="C8940" s="3" t="s">
        <v>8462</v>
      </c>
      <c r="D8940" s="3">
        <v>95.0</v>
      </c>
      <c r="E8940" s="3" t="s">
        <v>8677</v>
      </c>
      <c r="F8940" s="3">
        <v>1.0</v>
      </c>
      <c r="G8940" s="3">
        <v>2.0</v>
      </c>
      <c r="H8940" s="3" t="s">
        <v>8464</v>
      </c>
      <c r="I8940" s="3" t="s">
        <v>8465</v>
      </c>
      <c r="J8940" s="3" t="s">
        <v>398</v>
      </c>
      <c r="K8940" s="3" t="s">
        <v>24</v>
      </c>
      <c r="L8940" s="3">
        <v>23.0</v>
      </c>
      <c r="M8940" s="3" t="s">
        <v>30</v>
      </c>
      <c r="N8940" s="3" t="s">
        <v>8695</v>
      </c>
      <c r="O8940" s="3" t="s">
        <v>8696</v>
      </c>
      <c r="P8940" s="4">
        <v>28092.0</v>
      </c>
      <c r="Q8940" s="3" t="s">
        <v>75</v>
      </c>
      <c r="S8940" s="3" t="s">
        <v>34</v>
      </c>
    </row>
    <row r="8941">
      <c r="A8941" s="2">
        <v>42318.714895833335</v>
      </c>
      <c r="B8941" s="3">
        <v>11.0</v>
      </c>
      <c r="C8941" s="3" t="s">
        <v>8462</v>
      </c>
      <c r="D8941" s="3">
        <v>75.0</v>
      </c>
      <c r="E8941" s="3" t="s">
        <v>8463</v>
      </c>
      <c r="F8941" s="3">
        <v>2.0</v>
      </c>
      <c r="G8941" s="3">
        <v>8.0</v>
      </c>
      <c r="H8941" s="3" t="s">
        <v>8697</v>
      </c>
      <c r="I8941" s="3" t="s">
        <v>8698</v>
      </c>
      <c r="J8941" s="3" t="s">
        <v>922</v>
      </c>
      <c r="K8941" s="3" t="s">
        <v>24</v>
      </c>
      <c r="L8941" s="3">
        <v>1.0</v>
      </c>
      <c r="M8941" s="3" t="s">
        <v>30</v>
      </c>
      <c r="N8941" s="3" t="s">
        <v>8699</v>
      </c>
      <c r="O8941" s="3" t="s">
        <v>2128</v>
      </c>
      <c r="P8941" s="4">
        <v>21537.0</v>
      </c>
      <c r="Q8941" s="3" t="s">
        <v>1955</v>
      </c>
      <c r="S8941" s="3" t="s">
        <v>29</v>
      </c>
    </row>
    <row r="8942">
      <c r="A8942" s="2">
        <v>42318.714895833335</v>
      </c>
      <c r="B8942" s="3">
        <v>11.0</v>
      </c>
      <c r="C8942" s="3" t="s">
        <v>8462</v>
      </c>
      <c r="D8942" s="3">
        <v>75.0</v>
      </c>
      <c r="E8942" s="3" t="s">
        <v>8463</v>
      </c>
      <c r="F8942" s="3">
        <v>2.0</v>
      </c>
      <c r="G8942" s="3">
        <v>8.0</v>
      </c>
      <c r="H8942" s="3" t="s">
        <v>8697</v>
      </c>
      <c r="I8942" s="3" t="s">
        <v>8698</v>
      </c>
      <c r="J8942" s="3" t="s">
        <v>922</v>
      </c>
      <c r="K8942" s="3" t="s">
        <v>24</v>
      </c>
      <c r="L8942" s="3">
        <v>2.0</v>
      </c>
      <c r="M8942" s="3" t="s">
        <v>25</v>
      </c>
      <c r="N8942" s="3" t="s">
        <v>8700</v>
      </c>
      <c r="O8942" s="3" t="s">
        <v>243</v>
      </c>
      <c r="P8942" s="4">
        <v>26356.0</v>
      </c>
      <c r="Q8942" s="3" t="s">
        <v>418</v>
      </c>
      <c r="S8942" s="3" t="s">
        <v>29</v>
      </c>
    </row>
    <row r="8943">
      <c r="A8943" s="2">
        <v>42318.714895833335</v>
      </c>
      <c r="B8943" s="3">
        <v>11.0</v>
      </c>
      <c r="C8943" s="3" t="s">
        <v>8462</v>
      </c>
      <c r="D8943" s="3">
        <v>75.0</v>
      </c>
      <c r="E8943" s="3" t="s">
        <v>8463</v>
      </c>
      <c r="F8943" s="3">
        <v>2.0</v>
      </c>
      <c r="G8943" s="3">
        <v>8.0</v>
      </c>
      <c r="H8943" s="3" t="s">
        <v>8697</v>
      </c>
      <c r="I8943" s="3" t="s">
        <v>8698</v>
      </c>
      <c r="J8943" s="3" t="s">
        <v>922</v>
      </c>
      <c r="K8943" s="3" t="s">
        <v>24</v>
      </c>
      <c r="L8943" s="3">
        <v>3.0</v>
      </c>
      <c r="M8943" s="3" t="s">
        <v>30</v>
      </c>
      <c r="N8943" s="3" t="s">
        <v>8701</v>
      </c>
      <c r="O8943" s="3" t="s">
        <v>8702</v>
      </c>
      <c r="P8943" s="4">
        <v>29357.0</v>
      </c>
      <c r="Q8943" s="3" t="s">
        <v>740</v>
      </c>
      <c r="R8943" s="3" t="s">
        <v>1030</v>
      </c>
      <c r="S8943" s="3" t="s">
        <v>34</v>
      </c>
    </row>
    <row r="8944">
      <c r="A8944" s="2">
        <v>42318.714895833335</v>
      </c>
      <c r="B8944" s="3">
        <v>11.0</v>
      </c>
      <c r="C8944" s="3" t="s">
        <v>8462</v>
      </c>
      <c r="D8944" s="3">
        <v>75.0</v>
      </c>
      <c r="E8944" s="3" t="s">
        <v>8463</v>
      </c>
      <c r="F8944" s="3">
        <v>2.0</v>
      </c>
      <c r="G8944" s="3">
        <v>8.0</v>
      </c>
      <c r="H8944" s="3" t="s">
        <v>8697</v>
      </c>
      <c r="I8944" s="3" t="s">
        <v>8698</v>
      </c>
      <c r="J8944" s="3" t="s">
        <v>922</v>
      </c>
      <c r="K8944" s="3" t="s">
        <v>24</v>
      </c>
      <c r="L8944" s="3">
        <v>4.0</v>
      </c>
      <c r="M8944" s="3" t="s">
        <v>25</v>
      </c>
      <c r="N8944" s="3" t="s">
        <v>8703</v>
      </c>
      <c r="O8944" s="3" t="s">
        <v>492</v>
      </c>
      <c r="P8944" s="4">
        <v>21731.0</v>
      </c>
      <c r="Q8944" s="3" t="s">
        <v>189</v>
      </c>
      <c r="S8944" s="3" t="s">
        <v>29</v>
      </c>
    </row>
    <row r="8945">
      <c r="A8945" s="2">
        <v>42318.714895833335</v>
      </c>
      <c r="B8945" s="3">
        <v>11.0</v>
      </c>
      <c r="C8945" s="3" t="s">
        <v>8462</v>
      </c>
      <c r="D8945" s="3">
        <v>75.0</v>
      </c>
      <c r="E8945" s="3" t="s">
        <v>8463</v>
      </c>
      <c r="F8945" s="3">
        <v>2.0</v>
      </c>
      <c r="G8945" s="3">
        <v>8.0</v>
      </c>
      <c r="H8945" s="3" t="s">
        <v>8697</v>
      </c>
      <c r="I8945" s="3" t="s">
        <v>8698</v>
      </c>
      <c r="J8945" s="3" t="s">
        <v>922</v>
      </c>
      <c r="K8945" s="3" t="s">
        <v>24</v>
      </c>
      <c r="L8945" s="3">
        <v>5.0</v>
      </c>
      <c r="M8945" s="3" t="s">
        <v>30</v>
      </c>
      <c r="N8945" s="3" t="s">
        <v>269</v>
      </c>
      <c r="O8945" s="3" t="s">
        <v>375</v>
      </c>
      <c r="P8945" s="4">
        <v>20031.0</v>
      </c>
      <c r="Q8945" s="3" t="s">
        <v>189</v>
      </c>
      <c r="S8945" s="3" t="s">
        <v>29</v>
      </c>
    </row>
    <row r="8946">
      <c r="A8946" s="2">
        <v>42318.714895833335</v>
      </c>
      <c r="B8946" s="3">
        <v>11.0</v>
      </c>
      <c r="C8946" s="3" t="s">
        <v>8462</v>
      </c>
      <c r="D8946" s="3">
        <v>75.0</v>
      </c>
      <c r="E8946" s="3" t="s">
        <v>8463</v>
      </c>
      <c r="F8946" s="3">
        <v>2.0</v>
      </c>
      <c r="G8946" s="3">
        <v>8.0</v>
      </c>
      <c r="H8946" s="3" t="s">
        <v>8697</v>
      </c>
      <c r="I8946" s="3" t="s">
        <v>8698</v>
      </c>
      <c r="J8946" s="3" t="s">
        <v>922</v>
      </c>
      <c r="K8946" s="3" t="s">
        <v>24</v>
      </c>
      <c r="L8946" s="3">
        <v>6.0</v>
      </c>
      <c r="M8946" s="3" t="s">
        <v>25</v>
      </c>
      <c r="N8946" s="3" t="s">
        <v>8704</v>
      </c>
      <c r="O8946" s="3" t="s">
        <v>65</v>
      </c>
      <c r="P8946" s="4">
        <v>28635.0</v>
      </c>
      <c r="Q8946" s="3" t="s">
        <v>418</v>
      </c>
      <c r="S8946" s="3" t="s">
        <v>34</v>
      </c>
    </row>
    <row r="8947">
      <c r="A8947" s="2">
        <v>42318.714895833335</v>
      </c>
      <c r="B8947" s="3">
        <v>11.0</v>
      </c>
      <c r="C8947" s="3" t="s">
        <v>8462</v>
      </c>
      <c r="D8947" s="3">
        <v>75.0</v>
      </c>
      <c r="E8947" s="3" t="s">
        <v>8463</v>
      </c>
      <c r="F8947" s="3">
        <v>2.0</v>
      </c>
      <c r="G8947" s="3">
        <v>8.0</v>
      </c>
      <c r="H8947" s="3" t="s">
        <v>8697</v>
      </c>
      <c r="I8947" s="3" t="s">
        <v>8698</v>
      </c>
      <c r="J8947" s="3" t="s">
        <v>922</v>
      </c>
      <c r="K8947" s="3" t="s">
        <v>24</v>
      </c>
      <c r="L8947" s="3">
        <v>7.0</v>
      </c>
      <c r="M8947" s="3" t="s">
        <v>30</v>
      </c>
      <c r="N8947" s="3" t="s">
        <v>8705</v>
      </c>
      <c r="O8947" s="3" t="s">
        <v>746</v>
      </c>
      <c r="P8947" s="4">
        <v>26765.0</v>
      </c>
      <c r="Q8947" s="3" t="s">
        <v>189</v>
      </c>
      <c r="S8947" s="3" t="s">
        <v>34</v>
      </c>
    </row>
    <row r="8948">
      <c r="A8948" s="2">
        <v>42318.714895833335</v>
      </c>
      <c r="B8948" s="3">
        <v>11.0</v>
      </c>
      <c r="C8948" s="3" t="s">
        <v>8462</v>
      </c>
      <c r="D8948" s="3">
        <v>75.0</v>
      </c>
      <c r="E8948" s="3" t="s">
        <v>8463</v>
      </c>
      <c r="F8948" s="3">
        <v>2.0</v>
      </c>
      <c r="G8948" s="3">
        <v>8.0</v>
      </c>
      <c r="H8948" s="3" t="s">
        <v>8697</v>
      </c>
      <c r="I8948" s="3" t="s">
        <v>8698</v>
      </c>
      <c r="J8948" s="3" t="s">
        <v>922</v>
      </c>
      <c r="K8948" s="3" t="s">
        <v>24</v>
      </c>
      <c r="L8948" s="3">
        <v>8.0</v>
      </c>
      <c r="M8948" s="3" t="s">
        <v>25</v>
      </c>
      <c r="N8948" s="3" t="s">
        <v>8706</v>
      </c>
      <c r="O8948" s="3" t="s">
        <v>570</v>
      </c>
      <c r="P8948" s="4">
        <v>30569.0</v>
      </c>
      <c r="Q8948" s="3" t="s">
        <v>216</v>
      </c>
      <c r="S8948" s="3" t="s">
        <v>34</v>
      </c>
    </row>
    <row r="8949">
      <c r="A8949" s="2">
        <v>42318.714895833335</v>
      </c>
      <c r="B8949" s="3">
        <v>11.0</v>
      </c>
      <c r="C8949" s="3" t="s">
        <v>8462</v>
      </c>
      <c r="D8949" s="3">
        <v>75.0</v>
      </c>
      <c r="E8949" s="3" t="s">
        <v>8463</v>
      </c>
      <c r="F8949" s="3">
        <v>2.0</v>
      </c>
      <c r="G8949" s="3">
        <v>8.0</v>
      </c>
      <c r="H8949" s="3" t="s">
        <v>8697</v>
      </c>
      <c r="I8949" s="3" t="s">
        <v>8698</v>
      </c>
      <c r="J8949" s="3" t="s">
        <v>922</v>
      </c>
      <c r="K8949" s="3" t="s">
        <v>24</v>
      </c>
      <c r="L8949" s="3">
        <v>9.0</v>
      </c>
      <c r="M8949" s="3" t="s">
        <v>30</v>
      </c>
      <c r="N8949" s="3" t="s">
        <v>8707</v>
      </c>
      <c r="O8949" s="3" t="s">
        <v>107</v>
      </c>
      <c r="P8949" s="4">
        <v>22456.0</v>
      </c>
      <c r="Q8949" s="3" t="s">
        <v>216</v>
      </c>
      <c r="S8949" s="3" t="s">
        <v>29</v>
      </c>
    </row>
    <row r="8950">
      <c r="A8950" s="2">
        <v>42318.714895833335</v>
      </c>
      <c r="B8950" s="3">
        <v>11.0</v>
      </c>
      <c r="C8950" s="3" t="s">
        <v>8462</v>
      </c>
      <c r="D8950" s="3">
        <v>75.0</v>
      </c>
      <c r="E8950" s="3" t="s">
        <v>8463</v>
      </c>
      <c r="F8950" s="3">
        <v>2.0</v>
      </c>
      <c r="G8950" s="3">
        <v>8.0</v>
      </c>
      <c r="H8950" s="3" t="s">
        <v>8697</v>
      </c>
      <c r="I8950" s="3" t="s">
        <v>8698</v>
      </c>
      <c r="J8950" s="3" t="s">
        <v>922</v>
      </c>
      <c r="K8950" s="3" t="s">
        <v>24</v>
      </c>
      <c r="L8950" s="3">
        <v>10.0</v>
      </c>
      <c r="M8950" s="3" t="s">
        <v>25</v>
      </c>
      <c r="N8950" s="3" t="s">
        <v>8708</v>
      </c>
      <c r="O8950" s="3" t="s">
        <v>3993</v>
      </c>
      <c r="P8950" s="4">
        <v>24010.0</v>
      </c>
      <c r="Q8950" s="3" t="s">
        <v>418</v>
      </c>
      <c r="S8950" s="3" t="s">
        <v>29</v>
      </c>
    </row>
    <row r="8951">
      <c r="A8951" s="2">
        <v>42318.714895833335</v>
      </c>
      <c r="B8951" s="3">
        <v>11.0</v>
      </c>
      <c r="C8951" s="3" t="s">
        <v>8462</v>
      </c>
      <c r="D8951" s="3">
        <v>75.0</v>
      </c>
      <c r="E8951" s="3" t="s">
        <v>8463</v>
      </c>
      <c r="F8951" s="3">
        <v>2.0</v>
      </c>
      <c r="G8951" s="3">
        <v>8.0</v>
      </c>
      <c r="H8951" s="3" t="s">
        <v>8697</v>
      </c>
      <c r="I8951" s="3" t="s">
        <v>8698</v>
      </c>
      <c r="J8951" s="3" t="s">
        <v>922</v>
      </c>
      <c r="K8951" s="3" t="s">
        <v>24</v>
      </c>
      <c r="L8951" s="3">
        <v>11.0</v>
      </c>
      <c r="M8951" s="3" t="s">
        <v>30</v>
      </c>
      <c r="N8951" s="3" t="s">
        <v>8709</v>
      </c>
      <c r="O8951" s="3" t="s">
        <v>3650</v>
      </c>
      <c r="P8951" s="4">
        <v>26696.0</v>
      </c>
      <c r="Q8951" s="3" t="s">
        <v>189</v>
      </c>
      <c r="S8951" s="3" t="s">
        <v>34</v>
      </c>
    </row>
    <row r="8952">
      <c r="A8952" s="2">
        <v>42318.714895833335</v>
      </c>
      <c r="B8952" s="3">
        <v>11.0</v>
      </c>
      <c r="C8952" s="3" t="s">
        <v>8462</v>
      </c>
      <c r="D8952" s="3">
        <v>75.0</v>
      </c>
      <c r="E8952" s="3" t="s">
        <v>8463</v>
      </c>
      <c r="F8952" s="3">
        <v>2.0</v>
      </c>
      <c r="G8952" s="3">
        <v>8.0</v>
      </c>
      <c r="H8952" s="3" t="s">
        <v>8697</v>
      </c>
      <c r="I8952" s="3" t="s">
        <v>8698</v>
      </c>
      <c r="J8952" s="3" t="s">
        <v>922</v>
      </c>
      <c r="K8952" s="3" t="s">
        <v>24</v>
      </c>
      <c r="L8952" s="3">
        <v>12.0</v>
      </c>
      <c r="M8952" s="3" t="s">
        <v>25</v>
      </c>
      <c r="N8952" s="3" t="s">
        <v>3941</v>
      </c>
      <c r="O8952" s="3" t="s">
        <v>2415</v>
      </c>
      <c r="P8952" s="4">
        <v>28488.0</v>
      </c>
      <c r="Q8952" s="3" t="s">
        <v>189</v>
      </c>
      <c r="S8952" s="3" t="s">
        <v>34</v>
      </c>
    </row>
    <row r="8953">
      <c r="A8953" s="2">
        <v>42318.714895833335</v>
      </c>
      <c r="B8953" s="3">
        <v>11.0</v>
      </c>
      <c r="C8953" s="3" t="s">
        <v>8462</v>
      </c>
      <c r="D8953" s="3">
        <v>75.0</v>
      </c>
      <c r="E8953" s="3" t="s">
        <v>8463</v>
      </c>
      <c r="F8953" s="3">
        <v>2.0</v>
      </c>
      <c r="G8953" s="3">
        <v>8.0</v>
      </c>
      <c r="H8953" s="3" t="s">
        <v>8697</v>
      </c>
      <c r="I8953" s="3" t="s">
        <v>8698</v>
      </c>
      <c r="J8953" s="3" t="s">
        <v>922</v>
      </c>
      <c r="K8953" s="3" t="s">
        <v>24</v>
      </c>
      <c r="L8953" s="3">
        <v>13.0</v>
      </c>
      <c r="M8953" s="3" t="s">
        <v>30</v>
      </c>
      <c r="N8953" s="3" t="s">
        <v>2404</v>
      </c>
      <c r="O8953" s="3" t="s">
        <v>3014</v>
      </c>
      <c r="P8953" s="4">
        <v>30497.0</v>
      </c>
      <c r="Q8953" s="3" t="s">
        <v>153</v>
      </c>
      <c r="S8953" s="3" t="s">
        <v>34</v>
      </c>
    </row>
    <row r="8954">
      <c r="A8954" s="2">
        <v>42318.714895833335</v>
      </c>
      <c r="B8954" s="3">
        <v>11.0</v>
      </c>
      <c r="C8954" s="3" t="s">
        <v>8462</v>
      </c>
      <c r="D8954" s="3">
        <v>75.0</v>
      </c>
      <c r="E8954" s="3" t="s">
        <v>8463</v>
      </c>
      <c r="F8954" s="3">
        <v>2.0</v>
      </c>
      <c r="G8954" s="3">
        <v>8.0</v>
      </c>
      <c r="H8954" s="3" t="s">
        <v>8697</v>
      </c>
      <c r="I8954" s="3" t="s">
        <v>8698</v>
      </c>
      <c r="J8954" s="3" t="s">
        <v>922</v>
      </c>
      <c r="K8954" s="3" t="s">
        <v>24</v>
      </c>
      <c r="L8954" s="3">
        <v>14.0</v>
      </c>
      <c r="M8954" s="3" t="s">
        <v>25</v>
      </c>
      <c r="N8954" s="3" t="s">
        <v>2941</v>
      </c>
      <c r="O8954" s="3" t="s">
        <v>281</v>
      </c>
      <c r="P8954" s="4">
        <v>17094.0</v>
      </c>
      <c r="Q8954" s="3" t="s">
        <v>43</v>
      </c>
      <c r="S8954" s="3" t="s">
        <v>34</v>
      </c>
    </row>
    <row r="8955">
      <c r="A8955" s="2">
        <v>42318.714895833335</v>
      </c>
      <c r="B8955" s="3">
        <v>11.0</v>
      </c>
      <c r="C8955" s="3" t="s">
        <v>8462</v>
      </c>
      <c r="D8955" s="3">
        <v>75.0</v>
      </c>
      <c r="E8955" s="3" t="s">
        <v>8463</v>
      </c>
      <c r="F8955" s="3">
        <v>2.0</v>
      </c>
      <c r="G8955" s="3">
        <v>8.0</v>
      </c>
      <c r="H8955" s="3" t="s">
        <v>8697</v>
      </c>
      <c r="I8955" s="3" t="s">
        <v>8698</v>
      </c>
      <c r="J8955" s="3" t="s">
        <v>922</v>
      </c>
      <c r="K8955" s="3" t="s">
        <v>24</v>
      </c>
      <c r="L8955" s="3">
        <v>15.0</v>
      </c>
      <c r="M8955" s="3" t="s">
        <v>30</v>
      </c>
      <c r="N8955" s="3" t="s">
        <v>8710</v>
      </c>
      <c r="O8955" s="3" t="s">
        <v>8711</v>
      </c>
      <c r="P8955" s="4">
        <v>26618.0</v>
      </c>
      <c r="Q8955" s="3" t="s">
        <v>189</v>
      </c>
      <c r="S8955" s="3" t="s">
        <v>34</v>
      </c>
    </row>
    <row r="8956">
      <c r="A8956" s="2">
        <v>42318.714895833335</v>
      </c>
      <c r="B8956" s="3">
        <v>11.0</v>
      </c>
      <c r="C8956" s="3" t="s">
        <v>8462</v>
      </c>
      <c r="D8956" s="3">
        <v>75.0</v>
      </c>
      <c r="E8956" s="3" t="s">
        <v>8463</v>
      </c>
      <c r="F8956" s="3">
        <v>2.0</v>
      </c>
      <c r="G8956" s="3">
        <v>8.0</v>
      </c>
      <c r="H8956" s="3" t="s">
        <v>8697</v>
      </c>
      <c r="I8956" s="3" t="s">
        <v>8698</v>
      </c>
      <c r="J8956" s="3" t="s">
        <v>922</v>
      </c>
      <c r="K8956" s="3" t="s">
        <v>24</v>
      </c>
      <c r="L8956" s="3">
        <v>16.0</v>
      </c>
      <c r="M8956" s="3" t="s">
        <v>25</v>
      </c>
      <c r="N8956" s="3" t="s">
        <v>8712</v>
      </c>
      <c r="O8956" s="3" t="s">
        <v>8713</v>
      </c>
      <c r="P8956" s="4">
        <v>21804.0</v>
      </c>
      <c r="Q8956" s="3" t="s">
        <v>216</v>
      </c>
      <c r="S8956" s="3" t="s">
        <v>29</v>
      </c>
    </row>
    <row r="8957">
      <c r="A8957" s="2">
        <v>42318.714895833335</v>
      </c>
      <c r="B8957" s="3">
        <v>11.0</v>
      </c>
      <c r="C8957" s="3" t="s">
        <v>8462</v>
      </c>
      <c r="D8957" s="3">
        <v>75.0</v>
      </c>
      <c r="E8957" s="3" t="s">
        <v>8463</v>
      </c>
      <c r="F8957" s="3">
        <v>2.0</v>
      </c>
      <c r="G8957" s="3">
        <v>8.0</v>
      </c>
      <c r="H8957" s="3" t="s">
        <v>8697</v>
      </c>
      <c r="I8957" s="3" t="s">
        <v>8698</v>
      </c>
      <c r="J8957" s="3" t="s">
        <v>922</v>
      </c>
      <c r="K8957" s="3" t="s">
        <v>24</v>
      </c>
      <c r="L8957" s="3">
        <v>17.0</v>
      </c>
      <c r="M8957" s="3" t="s">
        <v>30</v>
      </c>
      <c r="N8957" s="3" t="s">
        <v>8714</v>
      </c>
      <c r="O8957" s="3" t="s">
        <v>1762</v>
      </c>
      <c r="P8957" s="4">
        <v>25356.0</v>
      </c>
      <c r="Q8957" s="3" t="s">
        <v>83</v>
      </c>
      <c r="S8957" s="3" t="s">
        <v>34</v>
      </c>
    </row>
    <row r="8958">
      <c r="A8958" s="2">
        <v>42318.714895833335</v>
      </c>
      <c r="B8958" s="3">
        <v>11.0</v>
      </c>
      <c r="C8958" s="3" t="s">
        <v>8462</v>
      </c>
      <c r="D8958" s="3">
        <v>75.0</v>
      </c>
      <c r="E8958" s="3" t="s">
        <v>8463</v>
      </c>
      <c r="F8958" s="3">
        <v>2.0</v>
      </c>
      <c r="G8958" s="3">
        <v>8.0</v>
      </c>
      <c r="H8958" s="3" t="s">
        <v>8697</v>
      </c>
      <c r="I8958" s="3" t="s">
        <v>8698</v>
      </c>
      <c r="J8958" s="3" t="s">
        <v>922</v>
      </c>
      <c r="K8958" s="3" t="s">
        <v>24</v>
      </c>
      <c r="L8958" s="3">
        <v>18.0</v>
      </c>
      <c r="M8958" s="3" t="s">
        <v>25</v>
      </c>
      <c r="N8958" s="3" t="s">
        <v>8715</v>
      </c>
      <c r="O8958" s="3" t="s">
        <v>859</v>
      </c>
      <c r="P8958" s="4">
        <v>26666.0</v>
      </c>
      <c r="Q8958" s="3" t="s">
        <v>37</v>
      </c>
      <c r="S8958" s="3" t="s">
        <v>34</v>
      </c>
    </row>
    <row r="8959">
      <c r="A8959" s="2">
        <v>42318.714895833335</v>
      </c>
      <c r="B8959" s="3">
        <v>11.0</v>
      </c>
      <c r="C8959" s="3" t="s">
        <v>8462</v>
      </c>
      <c r="D8959" s="3">
        <v>75.0</v>
      </c>
      <c r="E8959" s="3" t="s">
        <v>8463</v>
      </c>
      <c r="F8959" s="3">
        <v>2.0</v>
      </c>
      <c r="G8959" s="3">
        <v>8.0</v>
      </c>
      <c r="H8959" s="3" t="s">
        <v>8697</v>
      </c>
      <c r="I8959" s="3" t="s">
        <v>8698</v>
      </c>
      <c r="J8959" s="3" t="s">
        <v>922</v>
      </c>
      <c r="K8959" s="3" t="s">
        <v>24</v>
      </c>
      <c r="L8959" s="3">
        <v>19.0</v>
      </c>
      <c r="M8959" s="3" t="s">
        <v>30</v>
      </c>
      <c r="N8959" s="3" t="s">
        <v>1935</v>
      </c>
      <c r="O8959" s="3" t="s">
        <v>71</v>
      </c>
      <c r="P8959" s="4">
        <v>27440.0</v>
      </c>
      <c r="Q8959" s="3" t="s">
        <v>216</v>
      </c>
      <c r="S8959" s="3" t="s">
        <v>34</v>
      </c>
    </row>
    <row r="8960">
      <c r="A8960" s="2">
        <v>42318.714895833335</v>
      </c>
      <c r="B8960" s="3">
        <v>11.0</v>
      </c>
      <c r="C8960" s="3" t="s">
        <v>8462</v>
      </c>
      <c r="D8960" s="3">
        <v>75.0</v>
      </c>
      <c r="E8960" s="3" t="s">
        <v>8463</v>
      </c>
      <c r="F8960" s="3">
        <v>2.0</v>
      </c>
      <c r="G8960" s="3">
        <v>8.0</v>
      </c>
      <c r="H8960" s="3" t="s">
        <v>8697</v>
      </c>
      <c r="I8960" s="3" t="s">
        <v>8698</v>
      </c>
      <c r="J8960" s="3" t="s">
        <v>922</v>
      </c>
      <c r="K8960" s="3" t="s">
        <v>24</v>
      </c>
      <c r="L8960" s="3">
        <v>20.0</v>
      </c>
      <c r="M8960" s="3" t="s">
        <v>25</v>
      </c>
      <c r="N8960" s="3" t="s">
        <v>8716</v>
      </c>
      <c r="O8960" s="3" t="s">
        <v>8717</v>
      </c>
      <c r="P8960" s="4">
        <v>29181.0</v>
      </c>
      <c r="Q8960" s="3" t="s">
        <v>1159</v>
      </c>
      <c r="S8960" s="3" t="s">
        <v>34</v>
      </c>
    </row>
    <row r="8961">
      <c r="A8961" s="2">
        <v>42318.714895833335</v>
      </c>
      <c r="B8961" s="3">
        <v>11.0</v>
      </c>
      <c r="C8961" s="3" t="s">
        <v>8462</v>
      </c>
      <c r="D8961" s="3">
        <v>75.0</v>
      </c>
      <c r="E8961" s="3" t="s">
        <v>8463</v>
      </c>
      <c r="F8961" s="3">
        <v>2.0</v>
      </c>
      <c r="G8961" s="3">
        <v>8.0</v>
      </c>
      <c r="H8961" s="3" t="s">
        <v>8697</v>
      </c>
      <c r="I8961" s="3" t="s">
        <v>8698</v>
      </c>
      <c r="J8961" s="3" t="s">
        <v>922</v>
      </c>
      <c r="K8961" s="3" t="s">
        <v>24</v>
      </c>
      <c r="L8961" s="3">
        <v>21.0</v>
      </c>
      <c r="M8961" s="3" t="s">
        <v>30</v>
      </c>
      <c r="N8961" s="3" t="s">
        <v>8718</v>
      </c>
      <c r="O8961" s="3" t="s">
        <v>8719</v>
      </c>
      <c r="P8961" s="4">
        <v>26247.0</v>
      </c>
      <c r="Q8961" s="3" t="s">
        <v>352</v>
      </c>
      <c r="S8961" s="3" t="s">
        <v>34</v>
      </c>
    </row>
    <row r="8962">
      <c r="A8962" s="2">
        <v>42318.714895833335</v>
      </c>
      <c r="B8962" s="3">
        <v>11.0</v>
      </c>
      <c r="C8962" s="3" t="s">
        <v>8462</v>
      </c>
      <c r="D8962" s="3">
        <v>75.0</v>
      </c>
      <c r="E8962" s="3" t="s">
        <v>8463</v>
      </c>
      <c r="F8962" s="3">
        <v>2.0</v>
      </c>
      <c r="G8962" s="3">
        <v>8.0</v>
      </c>
      <c r="H8962" s="3" t="s">
        <v>8697</v>
      </c>
      <c r="I8962" s="3" t="s">
        <v>8698</v>
      </c>
      <c r="J8962" s="3" t="s">
        <v>922</v>
      </c>
      <c r="K8962" s="3" t="s">
        <v>24</v>
      </c>
      <c r="L8962" s="3">
        <v>22.0</v>
      </c>
      <c r="M8962" s="3" t="s">
        <v>25</v>
      </c>
      <c r="N8962" s="3" t="s">
        <v>8720</v>
      </c>
      <c r="O8962" s="3" t="s">
        <v>523</v>
      </c>
      <c r="P8962" s="4">
        <v>19762.0</v>
      </c>
      <c r="Q8962" s="3" t="s">
        <v>216</v>
      </c>
      <c r="S8962" s="3" t="s">
        <v>34</v>
      </c>
    </row>
    <row r="8963">
      <c r="A8963" s="2">
        <v>42318.714895833335</v>
      </c>
      <c r="B8963" s="3">
        <v>11.0</v>
      </c>
      <c r="C8963" s="3" t="s">
        <v>8462</v>
      </c>
      <c r="D8963" s="3">
        <v>75.0</v>
      </c>
      <c r="E8963" s="3" t="s">
        <v>8463</v>
      </c>
      <c r="F8963" s="3">
        <v>2.0</v>
      </c>
      <c r="G8963" s="3">
        <v>8.0</v>
      </c>
      <c r="H8963" s="3" t="s">
        <v>8697</v>
      </c>
      <c r="I8963" s="3" t="s">
        <v>8698</v>
      </c>
      <c r="J8963" s="3" t="s">
        <v>922</v>
      </c>
      <c r="K8963" s="3" t="s">
        <v>24</v>
      </c>
      <c r="L8963" s="3">
        <v>23.0</v>
      </c>
      <c r="M8963" s="3" t="s">
        <v>30</v>
      </c>
      <c r="N8963" s="3" t="s">
        <v>8721</v>
      </c>
      <c r="O8963" s="3" t="s">
        <v>45</v>
      </c>
      <c r="P8963" s="4">
        <v>27460.0</v>
      </c>
      <c r="Q8963" s="3" t="s">
        <v>55</v>
      </c>
      <c r="S8963" s="3" t="s">
        <v>34</v>
      </c>
    </row>
    <row r="8964">
      <c r="A8964" s="2">
        <v>42318.714895833335</v>
      </c>
      <c r="B8964" s="3">
        <v>11.0</v>
      </c>
      <c r="C8964" s="3" t="s">
        <v>8462</v>
      </c>
      <c r="D8964" s="3">
        <v>75.0</v>
      </c>
      <c r="E8964" s="3" t="s">
        <v>8463</v>
      </c>
      <c r="F8964" s="3">
        <v>2.0</v>
      </c>
      <c r="G8964" s="3">
        <v>8.0</v>
      </c>
      <c r="H8964" s="3" t="s">
        <v>8697</v>
      </c>
      <c r="I8964" s="3" t="s">
        <v>8698</v>
      </c>
      <c r="J8964" s="3" t="s">
        <v>922</v>
      </c>
      <c r="K8964" s="3" t="s">
        <v>24</v>
      </c>
      <c r="L8964" s="3">
        <v>24.0</v>
      </c>
      <c r="M8964" s="3" t="s">
        <v>25</v>
      </c>
      <c r="N8964" s="3" t="s">
        <v>8722</v>
      </c>
      <c r="O8964" s="3" t="s">
        <v>218</v>
      </c>
      <c r="P8964" s="4">
        <v>28126.0</v>
      </c>
      <c r="Q8964" s="3" t="s">
        <v>153</v>
      </c>
      <c r="S8964" s="3" t="s">
        <v>34</v>
      </c>
    </row>
    <row r="8965">
      <c r="A8965" s="2">
        <v>42318.714895833335</v>
      </c>
      <c r="B8965" s="3">
        <v>11.0</v>
      </c>
      <c r="C8965" s="3" t="s">
        <v>8462</v>
      </c>
      <c r="D8965" s="3">
        <v>75.0</v>
      </c>
      <c r="E8965" s="3" t="s">
        <v>8463</v>
      </c>
      <c r="F8965" s="3">
        <v>2.0</v>
      </c>
      <c r="G8965" s="3">
        <v>8.0</v>
      </c>
      <c r="H8965" s="3" t="s">
        <v>8697</v>
      </c>
      <c r="I8965" s="3" t="s">
        <v>8698</v>
      </c>
      <c r="J8965" s="3" t="s">
        <v>922</v>
      </c>
      <c r="K8965" s="3" t="s">
        <v>24</v>
      </c>
      <c r="L8965" s="3">
        <v>25.0</v>
      </c>
      <c r="M8965" s="3" t="s">
        <v>30</v>
      </c>
      <c r="N8965" s="3" t="s">
        <v>8723</v>
      </c>
      <c r="O8965" s="3" t="s">
        <v>1042</v>
      </c>
      <c r="P8965" s="4">
        <v>20599.0</v>
      </c>
      <c r="Q8965" s="3" t="s">
        <v>1955</v>
      </c>
      <c r="S8965" s="3" t="s">
        <v>34</v>
      </c>
    </row>
    <row r="8966">
      <c r="A8966" s="2">
        <v>42318.714895833335</v>
      </c>
      <c r="B8966" s="3">
        <v>11.0</v>
      </c>
      <c r="C8966" s="3" t="s">
        <v>8462</v>
      </c>
      <c r="D8966" s="3">
        <v>75.0</v>
      </c>
      <c r="E8966" s="3" t="s">
        <v>8463</v>
      </c>
      <c r="F8966" s="3">
        <v>2.0</v>
      </c>
      <c r="G8966" s="3">
        <v>8.0</v>
      </c>
      <c r="H8966" s="3" t="s">
        <v>8697</v>
      </c>
      <c r="I8966" s="3" t="s">
        <v>8698</v>
      </c>
      <c r="J8966" s="3" t="s">
        <v>922</v>
      </c>
      <c r="K8966" s="3" t="s">
        <v>24</v>
      </c>
      <c r="L8966" s="3">
        <v>26.0</v>
      </c>
      <c r="M8966" s="3" t="s">
        <v>25</v>
      </c>
      <c r="N8966" s="3" t="s">
        <v>8724</v>
      </c>
      <c r="O8966" s="3" t="s">
        <v>871</v>
      </c>
      <c r="P8966" s="4">
        <v>26661.0</v>
      </c>
      <c r="Q8966" s="3" t="s">
        <v>110</v>
      </c>
      <c r="S8966" s="3" t="s">
        <v>34</v>
      </c>
    </row>
    <row r="8967">
      <c r="A8967" s="2">
        <v>42318.714895833335</v>
      </c>
      <c r="B8967" s="3">
        <v>11.0</v>
      </c>
      <c r="C8967" s="3" t="s">
        <v>8462</v>
      </c>
      <c r="D8967" s="3">
        <v>75.0</v>
      </c>
      <c r="E8967" s="3" t="s">
        <v>8463</v>
      </c>
      <c r="F8967" s="3">
        <v>2.0</v>
      </c>
      <c r="G8967" s="3">
        <v>8.0</v>
      </c>
      <c r="H8967" s="3" t="s">
        <v>8697</v>
      </c>
      <c r="I8967" s="3" t="s">
        <v>8698</v>
      </c>
      <c r="J8967" s="3" t="s">
        <v>922</v>
      </c>
      <c r="K8967" s="3" t="s">
        <v>24</v>
      </c>
      <c r="L8967" s="3">
        <v>27.0</v>
      </c>
      <c r="M8967" s="3" t="s">
        <v>30</v>
      </c>
      <c r="N8967" s="3" t="s">
        <v>4956</v>
      </c>
      <c r="O8967" s="3" t="s">
        <v>857</v>
      </c>
      <c r="P8967" s="4">
        <v>23219.0</v>
      </c>
      <c r="Q8967" s="3" t="s">
        <v>60</v>
      </c>
      <c r="S8967" s="3" t="s">
        <v>34</v>
      </c>
    </row>
    <row r="8968">
      <c r="A8968" s="2">
        <v>42318.714895833335</v>
      </c>
      <c r="B8968" s="3">
        <v>11.0</v>
      </c>
      <c r="C8968" s="3" t="s">
        <v>8462</v>
      </c>
      <c r="D8968" s="3">
        <v>75.0</v>
      </c>
      <c r="E8968" s="3" t="s">
        <v>8463</v>
      </c>
      <c r="F8968" s="3">
        <v>2.0</v>
      </c>
      <c r="G8968" s="3">
        <v>8.0</v>
      </c>
      <c r="H8968" s="3" t="s">
        <v>8697</v>
      </c>
      <c r="I8968" s="3" t="s">
        <v>8698</v>
      </c>
      <c r="J8968" s="3" t="s">
        <v>922</v>
      </c>
      <c r="K8968" s="3" t="s">
        <v>24</v>
      </c>
      <c r="L8968" s="3">
        <v>28.0</v>
      </c>
      <c r="M8968" s="3" t="s">
        <v>25</v>
      </c>
      <c r="N8968" s="3" t="s">
        <v>8725</v>
      </c>
      <c r="O8968" s="3" t="s">
        <v>1456</v>
      </c>
      <c r="P8968" s="4">
        <v>31562.0</v>
      </c>
      <c r="Q8968" s="3" t="s">
        <v>189</v>
      </c>
      <c r="S8968" s="3" t="s">
        <v>34</v>
      </c>
    </row>
    <row r="8969">
      <c r="A8969" s="2">
        <v>42318.714895833335</v>
      </c>
      <c r="B8969" s="3">
        <v>11.0</v>
      </c>
      <c r="C8969" s="3" t="s">
        <v>8462</v>
      </c>
      <c r="D8969" s="3">
        <v>75.0</v>
      </c>
      <c r="E8969" s="3" t="s">
        <v>8463</v>
      </c>
      <c r="F8969" s="3">
        <v>2.0</v>
      </c>
      <c r="G8969" s="3">
        <v>8.0</v>
      </c>
      <c r="H8969" s="3" t="s">
        <v>8697</v>
      </c>
      <c r="I8969" s="3" t="s">
        <v>8698</v>
      </c>
      <c r="J8969" s="3" t="s">
        <v>922</v>
      </c>
      <c r="K8969" s="3" t="s">
        <v>24</v>
      </c>
      <c r="L8969" s="3">
        <v>29.0</v>
      </c>
      <c r="M8969" s="3" t="s">
        <v>30</v>
      </c>
      <c r="N8969" s="3" t="s">
        <v>4537</v>
      </c>
      <c r="O8969" s="3" t="s">
        <v>2585</v>
      </c>
      <c r="P8969" s="4">
        <v>31395.0</v>
      </c>
      <c r="Q8969" s="3" t="s">
        <v>37</v>
      </c>
      <c r="S8969" s="3" t="s">
        <v>34</v>
      </c>
    </row>
    <row r="8970">
      <c r="A8970" s="2">
        <v>42318.714895833335</v>
      </c>
      <c r="B8970" s="3">
        <v>11.0</v>
      </c>
      <c r="C8970" s="3" t="s">
        <v>8462</v>
      </c>
      <c r="D8970" s="3">
        <v>75.0</v>
      </c>
      <c r="E8970" s="3" t="s">
        <v>8463</v>
      </c>
      <c r="F8970" s="3">
        <v>2.0</v>
      </c>
      <c r="G8970" s="3">
        <v>8.0</v>
      </c>
      <c r="H8970" s="3" t="s">
        <v>8697</v>
      </c>
      <c r="I8970" s="3" t="s">
        <v>8698</v>
      </c>
      <c r="J8970" s="3" t="s">
        <v>922</v>
      </c>
      <c r="K8970" s="3" t="s">
        <v>24</v>
      </c>
      <c r="L8970" s="3">
        <v>30.0</v>
      </c>
      <c r="M8970" s="3" t="s">
        <v>25</v>
      </c>
      <c r="N8970" s="3" t="s">
        <v>8726</v>
      </c>
      <c r="O8970" s="3" t="s">
        <v>69</v>
      </c>
      <c r="P8970" s="4">
        <v>19531.0</v>
      </c>
      <c r="Q8970" s="3" t="s">
        <v>169</v>
      </c>
      <c r="S8970" s="3" t="s">
        <v>34</v>
      </c>
    </row>
    <row r="8971">
      <c r="A8971" s="2">
        <v>42318.714895833335</v>
      </c>
      <c r="B8971" s="3">
        <v>11.0</v>
      </c>
      <c r="C8971" s="3" t="s">
        <v>8462</v>
      </c>
      <c r="D8971" s="3">
        <v>75.0</v>
      </c>
      <c r="E8971" s="3" t="s">
        <v>8463</v>
      </c>
      <c r="F8971" s="3">
        <v>2.0</v>
      </c>
      <c r="G8971" s="3">
        <v>8.0</v>
      </c>
      <c r="H8971" s="3" t="s">
        <v>8697</v>
      </c>
      <c r="I8971" s="3" t="s">
        <v>8698</v>
      </c>
      <c r="J8971" s="3" t="s">
        <v>922</v>
      </c>
      <c r="K8971" s="3" t="s">
        <v>24</v>
      </c>
      <c r="L8971" s="3">
        <v>31.0</v>
      </c>
      <c r="M8971" s="3" t="s">
        <v>30</v>
      </c>
      <c r="N8971" s="3" t="s">
        <v>8727</v>
      </c>
      <c r="O8971" s="3" t="s">
        <v>998</v>
      </c>
      <c r="P8971" s="4">
        <v>23560.0</v>
      </c>
      <c r="Q8971" s="3" t="s">
        <v>345</v>
      </c>
      <c r="S8971" s="3" t="s">
        <v>34</v>
      </c>
    </row>
    <row r="8972">
      <c r="A8972" s="2">
        <v>42318.714895833335</v>
      </c>
      <c r="B8972" s="3">
        <v>11.0</v>
      </c>
      <c r="C8972" s="3" t="s">
        <v>8462</v>
      </c>
      <c r="D8972" s="3">
        <v>75.0</v>
      </c>
      <c r="E8972" s="3" t="s">
        <v>8463</v>
      </c>
      <c r="F8972" s="3">
        <v>2.0</v>
      </c>
      <c r="G8972" s="3">
        <v>8.0</v>
      </c>
      <c r="H8972" s="3" t="s">
        <v>8697</v>
      </c>
      <c r="I8972" s="3" t="s">
        <v>8698</v>
      </c>
      <c r="J8972" s="3" t="s">
        <v>922</v>
      </c>
      <c r="K8972" s="3" t="s">
        <v>24</v>
      </c>
      <c r="L8972" s="3">
        <v>32.0</v>
      </c>
      <c r="M8972" s="3" t="s">
        <v>25</v>
      </c>
      <c r="N8972" s="3" t="s">
        <v>8728</v>
      </c>
      <c r="O8972" s="3" t="s">
        <v>8729</v>
      </c>
      <c r="P8972" s="4">
        <v>28232.0</v>
      </c>
      <c r="Q8972" s="3" t="s">
        <v>352</v>
      </c>
      <c r="S8972" s="3" t="s">
        <v>34</v>
      </c>
    </row>
    <row r="8973">
      <c r="A8973" s="2">
        <v>42318.714895833335</v>
      </c>
      <c r="B8973" s="3">
        <v>11.0</v>
      </c>
      <c r="C8973" s="3" t="s">
        <v>8462</v>
      </c>
      <c r="D8973" s="3">
        <v>75.0</v>
      </c>
      <c r="E8973" s="3" t="s">
        <v>8463</v>
      </c>
      <c r="F8973" s="3">
        <v>2.0</v>
      </c>
      <c r="G8973" s="3">
        <v>8.0</v>
      </c>
      <c r="H8973" s="3" t="s">
        <v>8697</v>
      </c>
      <c r="I8973" s="3" t="s">
        <v>8698</v>
      </c>
      <c r="J8973" s="3" t="s">
        <v>922</v>
      </c>
      <c r="K8973" s="3" t="s">
        <v>24</v>
      </c>
      <c r="L8973" s="3">
        <v>33.0</v>
      </c>
      <c r="M8973" s="3" t="s">
        <v>30</v>
      </c>
      <c r="N8973" s="3" t="s">
        <v>8730</v>
      </c>
      <c r="O8973" s="3" t="s">
        <v>440</v>
      </c>
      <c r="P8973" s="4">
        <v>22091.0</v>
      </c>
      <c r="Q8973" s="3" t="s">
        <v>83</v>
      </c>
      <c r="S8973" s="3" t="s">
        <v>34</v>
      </c>
    </row>
    <row r="8974">
      <c r="A8974" s="2">
        <v>42318.714895833335</v>
      </c>
      <c r="B8974" s="3">
        <v>11.0</v>
      </c>
      <c r="C8974" s="3" t="s">
        <v>8462</v>
      </c>
      <c r="D8974" s="3">
        <v>75.0</v>
      </c>
      <c r="E8974" s="3" t="s">
        <v>8463</v>
      </c>
      <c r="F8974" s="3">
        <v>2.0</v>
      </c>
      <c r="G8974" s="3">
        <v>8.0</v>
      </c>
      <c r="H8974" s="3" t="s">
        <v>8697</v>
      </c>
      <c r="I8974" s="3" t="s">
        <v>8698</v>
      </c>
      <c r="J8974" s="3" t="s">
        <v>922</v>
      </c>
      <c r="K8974" s="3" t="s">
        <v>24</v>
      </c>
      <c r="L8974" s="3">
        <v>34.0</v>
      </c>
      <c r="M8974" s="3" t="s">
        <v>25</v>
      </c>
      <c r="N8974" s="3" t="s">
        <v>8731</v>
      </c>
      <c r="O8974" s="3" t="s">
        <v>8732</v>
      </c>
      <c r="P8974" s="4">
        <v>27761.0</v>
      </c>
      <c r="Q8974" s="3" t="s">
        <v>110</v>
      </c>
      <c r="S8974" s="3" t="s">
        <v>34</v>
      </c>
    </row>
    <row r="8975">
      <c r="A8975" s="2">
        <v>42318.714895833335</v>
      </c>
      <c r="B8975" s="3">
        <v>11.0</v>
      </c>
      <c r="C8975" s="3" t="s">
        <v>8462</v>
      </c>
      <c r="D8975" s="3">
        <v>75.0</v>
      </c>
      <c r="E8975" s="3" t="s">
        <v>8463</v>
      </c>
      <c r="F8975" s="3">
        <v>2.0</v>
      </c>
      <c r="G8975" s="3">
        <v>8.0</v>
      </c>
      <c r="H8975" s="3" t="s">
        <v>8697</v>
      </c>
      <c r="I8975" s="3" t="s">
        <v>8698</v>
      </c>
      <c r="J8975" s="3" t="s">
        <v>922</v>
      </c>
      <c r="K8975" s="3" t="s">
        <v>24</v>
      </c>
      <c r="L8975" s="3">
        <v>35.0</v>
      </c>
      <c r="M8975" s="3" t="s">
        <v>30</v>
      </c>
      <c r="N8975" s="3" t="s">
        <v>8733</v>
      </c>
      <c r="O8975" s="3" t="s">
        <v>885</v>
      </c>
      <c r="P8975" s="4">
        <v>27078.0</v>
      </c>
      <c r="Q8975" s="3" t="s">
        <v>189</v>
      </c>
      <c r="S8975" s="3" t="s">
        <v>34</v>
      </c>
    </row>
    <row r="8976">
      <c r="A8976" s="2">
        <v>42318.714895833335</v>
      </c>
      <c r="B8976" s="3">
        <v>11.0</v>
      </c>
      <c r="C8976" s="3" t="s">
        <v>8462</v>
      </c>
      <c r="D8976" s="3">
        <v>75.0</v>
      </c>
      <c r="E8976" s="3" t="s">
        <v>8463</v>
      </c>
      <c r="F8976" s="3">
        <v>2.0</v>
      </c>
      <c r="G8976" s="3">
        <v>8.0</v>
      </c>
      <c r="H8976" s="3" t="s">
        <v>8697</v>
      </c>
      <c r="I8976" s="3" t="s">
        <v>8698</v>
      </c>
      <c r="J8976" s="3" t="s">
        <v>922</v>
      </c>
      <c r="K8976" s="3" t="s">
        <v>24</v>
      </c>
      <c r="L8976" s="3">
        <v>36.0</v>
      </c>
      <c r="M8976" s="3" t="s">
        <v>25</v>
      </c>
      <c r="N8976" s="3" t="s">
        <v>8734</v>
      </c>
      <c r="O8976" s="3" t="s">
        <v>100</v>
      </c>
      <c r="P8976" s="4">
        <v>28529.0</v>
      </c>
      <c r="Q8976" s="3" t="s">
        <v>153</v>
      </c>
      <c r="S8976" s="3" t="s">
        <v>34</v>
      </c>
    </row>
    <row r="8977">
      <c r="A8977" s="2">
        <v>42318.714895833335</v>
      </c>
      <c r="B8977" s="3">
        <v>11.0</v>
      </c>
      <c r="C8977" s="3" t="s">
        <v>8462</v>
      </c>
      <c r="D8977" s="3">
        <v>75.0</v>
      </c>
      <c r="E8977" s="3" t="s">
        <v>8463</v>
      </c>
      <c r="F8977" s="3">
        <v>2.0</v>
      </c>
      <c r="G8977" s="3">
        <v>8.0</v>
      </c>
      <c r="H8977" s="3" t="s">
        <v>8697</v>
      </c>
      <c r="I8977" s="3" t="s">
        <v>8698</v>
      </c>
      <c r="J8977" s="3" t="s">
        <v>922</v>
      </c>
      <c r="K8977" s="3" t="s">
        <v>24</v>
      </c>
      <c r="L8977" s="3">
        <v>37.0</v>
      </c>
      <c r="M8977" s="3" t="s">
        <v>30</v>
      </c>
      <c r="N8977" s="3" t="s">
        <v>8735</v>
      </c>
      <c r="O8977" s="3" t="s">
        <v>982</v>
      </c>
      <c r="P8977" s="4">
        <v>33628.0</v>
      </c>
      <c r="Q8977" s="3" t="s">
        <v>191</v>
      </c>
      <c r="S8977" s="3" t="s">
        <v>34</v>
      </c>
    </row>
    <row r="8978">
      <c r="A8978" s="2">
        <v>42318.714895833335</v>
      </c>
      <c r="B8978" s="3">
        <v>11.0</v>
      </c>
      <c r="C8978" s="3" t="s">
        <v>8462</v>
      </c>
      <c r="D8978" s="3">
        <v>75.0</v>
      </c>
      <c r="E8978" s="3" t="s">
        <v>8463</v>
      </c>
      <c r="F8978" s="3">
        <v>2.0</v>
      </c>
      <c r="G8978" s="3">
        <v>8.0</v>
      </c>
      <c r="H8978" s="3" t="s">
        <v>8697</v>
      </c>
      <c r="I8978" s="3" t="s">
        <v>8698</v>
      </c>
      <c r="J8978" s="3" t="s">
        <v>922</v>
      </c>
      <c r="K8978" s="3" t="s">
        <v>24</v>
      </c>
      <c r="L8978" s="3">
        <v>38.0</v>
      </c>
      <c r="M8978" s="3" t="s">
        <v>25</v>
      </c>
      <c r="N8978" s="3" t="s">
        <v>7642</v>
      </c>
      <c r="O8978" s="3" t="s">
        <v>8736</v>
      </c>
      <c r="P8978" s="4">
        <v>31150.0</v>
      </c>
      <c r="Q8978" s="3" t="s">
        <v>110</v>
      </c>
      <c r="S8978" s="3" t="s">
        <v>34</v>
      </c>
    </row>
    <row r="8979">
      <c r="A8979" s="2">
        <v>42318.714895833335</v>
      </c>
      <c r="B8979" s="3">
        <v>11.0</v>
      </c>
      <c r="C8979" s="3" t="s">
        <v>8462</v>
      </c>
      <c r="D8979" s="3">
        <v>75.0</v>
      </c>
      <c r="E8979" s="3" t="s">
        <v>8463</v>
      </c>
      <c r="F8979" s="3">
        <v>2.0</v>
      </c>
      <c r="G8979" s="3">
        <v>8.0</v>
      </c>
      <c r="H8979" s="3" t="s">
        <v>8697</v>
      </c>
      <c r="I8979" s="3" t="s">
        <v>8698</v>
      </c>
      <c r="J8979" s="3" t="s">
        <v>922</v>
      </c>
      <c r="K8979" s="3" t="s">
        <v>24</v>
      </c>
      <c r="L8979" s="3">
        <v>39.0</v>
      </c>
      <c r="M8979" s="3" t="s">
        <v>30</v>
      </c>
      <c r="N8979" s="3" t="s">
        <v>1044</v>
      </c>
      <c r="O8979" s="3" t="s">
        <v>1651</v>
      </c>
      <c r="P8979" s="4">
        <v>28169.0</v>
      </c>
      <c r="Q8979" s="3" t="s">
        <v>83</v>
      </c>
      <c r="S8979" s="3" t="s">
        <v>34</v>
      </c>
    </row>
    <row r="8980">
      <c r="A8980" s="2">
        <v>42318.714895833335</v>
      </c>
      <c r="B8980" s="3">
        <v>11.0</v>
      </c>
      <c r="C8980" s="3" t="s">
        <v>8462</v>
      </c>
      <c r="D8980" s="3">
        <v>75.0</v>
      </c>
      <c r="E8980" s="3" t="s">
        <v>8463</v>
      </c>
      <c r="F8980" s="3">
        <v>2.0</v>
      </c>
      <c r="G8980" s="3">
        <v>8.0</v>
      </c>
      <c r="H8980" s="3" t="s">
        <v>8697</v>
      </c>
      <c r="I8980" s="3" t="s">
        <v>8698</v>
      </c>
      <c r="J8980" s="3" t="s">
        <v>922</v>
      </c>
      <c r="K8980" s="3" t="s">
        <v>24</v>
      </c>
      <c r="L8980" s="3">
        <v>40.0</v>
      </c>
      <c r="M8980" s="3" t="s">
        <v>25</v>
      </c>
      <c r="N8980" s="3" t="s">
        <v>8737</v>
      </c>
      <c r="O8980" s="3" t="s">
        <v>1568</v>
      </c>
      <c r="P8980" s="4">
        <v>22379.0</v>
      </c>
      <c r="Q8980" s="3" t="s">
        <v>110</v>
      </c>
      <c r="S8980" s="3" t="s">
        <v>34</v>
      </c>
    </row>
    <row r="8981">
      <c r="A8981" s="2">
        <v>42318.714895833335</v>
      </c>
      <c r="B8981" s="3">
        <v>11.0</v>
      </c>
      <c r="C8981" s="3" t="s">
        <v>8462</v>
      </c>
      <c r="D8981" s="3">
        <v>75.0</v>
      </c>
      <c r="E8981" s="3" t="s">
        <v>8463</v>
      </c>
      <c r="F8981" s="3">
        <v>2.0</v>
      </c>
      <c r="G8981" s="3">
        <v>8.0</v>
      </c>
      <c r="H8981" s="3" t="s">
        <v>8697</v>
      </c>
      <c r="I8981" s="3" t="s">
        <v>8698</v>
      </c>
      <c r="J8981" s="3" t="s">
        <v>922</v>
      </c>
      <c r="K8981" s="3" t="s">
        <v>24</v>
      </c>
      <c r="L8981" s="3">
        <v>41.0</v>
      </c>
      <c r="M8981" s="3" t="s">
        <v>30</v>
      </c>
      <c r="N8981" s="3" t="s">
        <v>2932</v>
      </c>
      <c r="O8981" s="3" t="s">
        <v>1024</v>
      </c>
      <c r="P8981" s="4">
        <v>31855.0</v>
      </c>
      <c r="Q8981" s="3" t="s">
        <v>216</v>
      </c>
      <c r="S8981" s="3" t="s">
        <v>34</v>
      </c>
    </row>
    <row r="8982">
      <c r="A8982" s="2">
        <v>42318.714895833335</v>
      </c>
      <c r="B8982" s="3">
        <v>11.0</v>
      </c>
      <c r="C8982" s="3" t="s">
        <v>8462</v>
      </c>
      <c r="D8982" s="3">
        <v>75.0</v>
      </c>
      <c r="E8982" s="3" t="s">
        <v>8463</v>
      </c>
      <c r="F8982" s="3">
        <v>2.0</v>
      </c>
      <c r="G8982" s="3">
        <v>8.0</v>
      </c>
      <c r="H8982" s="3" t="s">
        <v>8697</v>
      </c>
      <c r="I8982" s="3" t="s">
        <v>8698</v>
      </c>
      <c r="J8982" s="3" t="s">
        <v>922</v>
      </c>
      <c r="K8982" s="3" t="s">
        <v>24</v>
      </c>
      <c r="L8982" s="3">
        <v>42.0</v>
      </c>
      <c r="M8982" s="3" t="s">
        <v>25</v>
      </c>
      <c r="N8982" s="3" t="s">
        <v>8738</v>
      </c>
      <c r="O8982" s="3" t="s">
        <v>8739</v>
      </c>
      <c r="P8982" s="4">
        <v>29832.0</v>
      </c>
      <c r="Q8982" s="3" t="s">
        <v>132</v>
      </c>
      <c r="S8982" s="3" t="s">
        <v>34</v>
      </c>
    </row>
    <row r="8983">
      <c r="A8983" s="2">
        <v>42318.714895833335</v>
      </c>
      <c r="B8983" s="3">
        <v>11.0</v>
      </c>
      <c r="C8983" s="3" t="s">
        <v>8462</v>
      </c>
      <c r="D8983" s="3">
        <v>77.0</v>
      </c>
      <c r="E8983" s="3" t="s">
        <v>8506</v>
      </c>
      <c r="F8983" s="3">
        <v>2.0</v>
      </c>
      <c r="G8983" s="3">
        <v>8.0</v>
      </c>
      <c r="H8983" s="3" t="s">
        <v>8697</v>
      </c>
      <c r="I8983" s="3" t="s">
        <v>8698</v>
      </c>
      <c r="J8983" s="3" t="s">
        <v>922</v>
      </c>
      <c r="K8983" s="3" t="s">
        <v>24</v>
      </c>
      <c r="L8983" s="3">
        <v>1.0</v>
      </c>
      <c r="M8983" s="3" t="s">
        <v>30</v>
      </c>
      <c r="N8983" s="3" t="s">
        <v>8740</v>
      </c>
      <c r="O8983" s="3" t="s">
        <v>7964</v>
      </c>
      <c r="P8983" s="4">
        <v>26808.0</v>
      </c>
      <c r="Q8983" s="3" t="s">
        <v>216</v>
      </c>
      <c r="S8983" s="3" t="s">
        <v>29</v>
      </c>
    </row>
    <row r="8984">
      <c r="A8984" s="2">
        <v>42318.714895833335</v>
      </c>
      <c r="B8984" s="3">
        <v>11.0</v>
      </c>
      <c r="C8984" s="3" t="s">
        <v>8462</v>
      </c>
      <c r="D8984" s="3">
        <v>77.0</v>
      </c>
      <c r="E8984" s="3" t="s">
        <v>8506</v>
      </c>
      <c r="F8984" s="3">
        <v>2.0</v>
      </c>
      <c r="G8984" s="3">
        <v>8.0</v>
      </c>
      <c r="H8984" s="3" t="s">
        <v>8697</v>
      </c>
      <c r="I8984" s="3" t="s">
        <v>8698</v>
      </c>
      <c r="J8984" s="3" t="s">
        <v>922</v>
      </c>
      <c r="K8984" s="3" t="s">
        <v>24</v>
      </c>
      <c r="L8984" s="3">
        <v>2.0</v>
      </c>
      <c r="M8984" s="3" t="s">
        <v>25</v>
      </c>
      <c r="N8984" s="3" t="s">
        <v>8741</v>
      </c>
      <c r="O8984" s="3" t="s">
        <v>377</v>
      </c>
      <c r="P8984" s="4">
        <v>25000.0</v>
      </c>
      <c r="Q8984" s="3" t="s">
        <v>216</v>
      </c>
      <c r="S8984" s="3" t="s">
        <v>29</v>
      </c>
    </row>
    <row r="8985">
      <c r="A8985" s="2">
        <v>42318.714895833335</v>
      </c>
      <c r="B8985" s="3">
        <v>11.0</v>
      </c>
      <c r="C8985" s="3" t="s">
        <v>8462</v>
      </c>
      <c r="D8985" s="3">
        <v>77.0</v>
      </c>
      <c r="E8985" s="3" t="s">
        <v>8506</v>
      </c>
      <c r="F8985" s="3">
        <v>2.0</v>
      </c>
      <c r="G8985" s="3">
        <v>8.0</v>
      </c>
      <c r="H8985" s="3" t="s">
        <v>8697</v>
      </c>
      <c r="I8985" s="3" t="s">
        <v>8698</v>
      </c>
      <c r="J8985" s="3" t="s">
        <v>922</v>
      </c>
      <c r="K8985" s="3" t="s">
        <v>24</v>
      </c>
      <c r="L8985" s="3">
        <v>3.0</v>
      </c>
      <c r="M8985" s="3" t="s">
        <v>30</v>
      </c>
      <c r="N8985" s="3" t="s">
        <v>8742</v>
      </c>
      <c r="O8985" s="3" t="s">
        <v>742</v>
      </c>
      <c r="P8985" s="4">
        <v>24466.0</v>
      </c>
      <c r="Q8985" s="3" t="s">
        <v>115</v>
      </c>
      <c r="S8985" s="3" t="s">
        <v>34</v>
      </c>
    </row>
    <row r="8986">
      <c r="A8986" s="2">
        <v>42318.714895833335</v>
      </c>
      <c r="B8986" s="3">
        <v>11.0</v>
      </c>
      <c r="C8986" s="3" t="s">
        <v>8462</v>
      </c>
      <c r="D8986" s="3">
        <v>77.0</v>
      </c>
      <c r="E8986" s="3" t="s">
        <v>8506</v>
      </c>
      <c r="F8986" s="3">
        <v>2.0</v>
      </c>
      <c r="G8986" s="3">
        <v>8.0</v>
      </c>
      <c r="H8986" s="3" t="s">
        <v>8697</v>
      </c>
      <c r="I8986" s="3" t="s">
        <v>8698</v>
      </c>
      <c r="J8986" s="3" t="s">
        <v>922</v>
      </c>
      <c r="K8986" s="3" t="s">
        <v>24</v>
      </c>
      <c r="L8986" s="3">
        <v>4.0</v>
      </c>
      <c r="M8986" s="3" t="s">
        <v>25</v>
      </c>
      <c r="N8986" s="3" t="s">
        <v>8743</v>
      </c>
      <c r="O8986" s="3" t="s">
        <v>59</v>
      </c>
      <c r="P8986" s="4">
        <v>17645.0</v>
      </c>
      <c r="Q8986" s="3" t="s">
        <v>113</v>
      </c>
      <c r="S8986" s="3" t="s">
        <v>29</v>
      </c>
    </row>
    <row r="8987">
      <c r="A8987" s="2">
        <v>42318.714895833335</v>
      </c>
      <c r="B8987" s="3">
        <v>11.0</v>
      </c>
      <c r="C8987" s="3" t="s">
        <v>8462</v>
      </c>
      <c r="D8987" s="3">
        <v>77.0</v>
      </c>
      <c r="E8987" s="3" t="s">
        <v>8506</v>
      </c>
      <c r="F8987" s="3">
        <v>2.0</v>
      </c>
      <c r="G8987" s="3">
        <v>8.0</v>
      </c>
      <c r="H8987" s="3" t="s">
        <v>8697</v>
      </c>
      <c r="I8987" s="3" t="s">
        <v>8698</v>
      </c>
      <c r="J8987" s="3" t="s">
        <v>922</v>
      </c>
      <c r="K8987" s="3" t="s">
        <v>24</v>
      </c>
      <c r="L8987" s="3">
        <v>5.0</v>
      </c>
      <c r="M8987" s="3" t="s">
        <v>30</v>
      </c>
      <c r="N8987" s="3" t="s">
        <v>8744</v>
      </c>
      <c r="O8987" s="3" t="s">
        <v>626</v>
      </c>
      <c r="P8987" s="4">
        <v>31982.0</v>
      </c>
      <c r="Q8987" s="3" t="s">
        <v>228</v>
      </c>
      <c r="S8987" s="3" t="s">
        <v>34</v>
      </c>
    </row>
    <row r="8988">
      <c r="A8988" s="2">
        <v>42318.714895833335</v>
      </c>
      <c r="B8988" s="3">
        <v>11.0</v>
      </c>
      <c r="C8988" s="3" t="s">
        <v>8462</v>
      </c>
      <c r="D8988" s="3">
        <v>77.0</v>
      </c>
      <c r="E8988" s="3" t="s">
        <v>8506</v>
      </c>
      <c r="F8988" s="3">
        <v>2.0</v>
      </c>
      <c r="G8988" s="3">
        <v>8.0</v>
      </c>
      <c r="H8988" s="3" t="s">
        <v>8697</v>
      </c>
      <c r="I8988" s="3" t="s">
        <v>8698</v>
      </c>
      <c r="J8988" s="3" t="s">
        <v>922</v>
      </c>
      <c r="K8988" s="3" t="s">
        <v>24</v>
      </c>
      <c r="L8988" s="3">
        <v>6.0</v>
      </c>
      <c r="M8988" s="3" t="s">
        <v>25</v>
      </c>
      <c r="N8988" s="3" t="s">
        <v>8745</v>
      </c>
      <c r="O8988" s="3" t="s">
        <v>2093</v>
      </c>
      <c r="P8988" s="4">
        <v>26340.0</v>
      </c>
      <c r="Q8988" s="3" t="s">
        <v>418</v>
      </c>
      <c r="S8988" s="3" t="s">
        <v>29</v>
      </c>
    </row>
    <row r="8989">
      <c r="A8989" s="2">
        <v>42318.714895833335</v>
      </c>
      <c r="B8989" s="3">
        <v>11.0</v>
      </c>
      <c r="C8989" s="3" t="s">
        <v>8462</v>
      </c>
      <c r="D8989" s="3">
        <v>77.0</v>
      </c>
      <c r="E8989" s="3" t="s">
        <v>8506</v>
      </c>
      <c r="F8989" s="3">
        <v>2.0</v>
      </c>
      <c r="G8989" s="3">
        <v>8.0</v>
      </c>
      <c r="H8989" s="3" t="s">
        <v>8697</v>
      </c>
      <c r="I8989" s="3" t="s">
        <v>8698</v>
      </c>
      <c r="J8989" s="3" t="s">
        <v>922</v>
      </c>
      <c r="K8989" s="3" t="s">
        <v>24</v>
      </c>
      <c r="L8989" s="3">
        <v>7.0</v>
      </c>
      <c r="M8989" s="3" t="s">
        <v>30</v>
      </c>
      <c r="N8989" s="3" t="s">
        <v>8746</v>
      </c>
      <c r="O8989" s="3" t="s">
        <v>225</v>
      </c>
      <c r="P8989" s="4">
        <v>20279.0</v>
      </c>
      <c r="Q8989" s="3" t="s">
        <v>40</v>
      </c>
      <c r="S8989" s="3" t="s">
        <v>29</v>
      </c>
    </row>
    <row r="8990">
      <c r="A8990" s="2">
        <v>42318.714895833335</v>
      </c>
      <c r="B8990" s="3">
        <v>11.0</v>
      </c>
      <c r="C8990" s="3" t="s">
        <v>8462</v>
      </c>
      <c r="D8990" s="3">
        <v>77.0</v>
      </c>
      <c r="E8990" s="3" t="s">
        <v>8506</v>
      </c>
      <c r="F8990" s="3">
        <v>2.0</v>
      </c>
      <c r="G8990" s="3">
        <v>8.0</v>
      </c>
      <c r="H8990" s="3" t="s">
        <v>8697</v>
      </c>
      <c r="I8990" s="3" t="s">
        <v>8698</v>
      </c>
      <c r="J8990" s="3" t="s">
        <v>922</v>
      </c>
      <c r="K8990" s="3" t="s">
        <v>24</v>
      </c>
      <c r="L8990" s="3">
        <v>8.0</v>
      </c>
      <c r="M8990" s="3" t="s">
        <v>25</v>
      </c>
      <c r="N8990" s="3" t="s">
        <v>8747</v>
      </c>
      <c r="O8990" s="3" t="s">
        <v>102</v>
      </c>
      <c r="P8990" s="4">
        <v>22466.0</v>
      </c>
      <c r="Q8990" s="3" t="s">
        <v>145</v>
      </c>
      <c r="S8990" s="3" t="s">
        <v>34</v>
      </c>
    </row>
    <row r="8991">
      <c r="A8991" s="2">
        <v>42318.714895833335</v>
      </c>
      <c r="B8991" s="3">
        <v>11.0</v>
      </c>
      <c r="C8991" s="3" t="s">
        <v>8462</v>
      </c>
      <c r="D8991" s="3">
        <v>77.0</v>
      </c>
      <c r="E8991" s="3" t="s">
        <v>8506</v>
      </c>
      <c r="F8991" s="3">
        <v>2.0</v>
      </c>
      <c r="G8991" s="3">
        <v>8.0</v>
      </c>
      <c r="H8991" s="3" t="s">
        <v>8697</v>
      </c>
      <c r="I8991" s="3" t="s">
        <v>8698</v>
      </c>
      <c r="J8991" s="3" t="s">
        <v>922</v>
      </c>
      <c r="K8991" s="3" t="s">
        <v>24</v>
      </c>
      <c r="L8991" s="3">
        <v>9.0</v>
      </c>
      <c r="M8991" s="3" t="s">
        <v>30</v>
      </c>
      <c r="N8991" s="3" t="s">
        <v>5022</v>
      </c>
      <c r="O8991" s="3" t="s">
        <v>742</v>
      </c>
      <c r="P8991" s="4">
        <v>18651.0</v>
      </c>
      <c r="Q8991" s="3" t="s">
        <v>60</v>
      </c>
      <c r="S8991" s="3" t="s">
        <v>29</v>
      </c>
    </row>
    <row r="8992">
      <c r="A8992" s="2">
        <v>42318.714895833335</v>
      </c>
      <c r="B8992" s="3">
        <v>11.0</v>
      </c>
      <c r="C8992" s="3" t="s">
        <v>8462</v>
      </c>
      <c r="D8992" s="3">
        <v>77.0</v>
      </c>
      <c r="E8992" s="3" t="s">
        <v>8506</v>
      </c>
      <c r="F8992" s="3">
        <v>2.0</v>
      </c>
      <c r="G8992" s="3">
        <v>8.0</v>
      </c>
      <c r="H8992" s="3" t="s">
        <v>8697</v>
      </c>
      <c r="I8992" s="3" t="s">
        <v>8698</v>
      </c>
      <c r="J8992" s="3" t="s">
        <v>922</v>
      </c>
      <c r="K8992" s="3" t="s">
        <v>24</v>
      </c>
      <c r="L8992" s="3">
        <v>10.0</v>
      </c>
      <c r="M8992" s="3" t="s">
        <v>25</v>
      </c>
      <c r="N8992" s="3" t="s">
        <v>8748</v>
      </c>
      <c r="O8992" s="3" t="s">
        <v>2751</v>
      </c>
      <c r="P8992" s="4">
        <v>27400.0</v>
      </c>
      <c r="Q8992" s="3" t="s">
        <v>189</v>
      </c>
      <c r="S8992" s="3" t="s">
        <v>34</v>
      </c>
    </row>
    <row r="8993">
      <c r="A8993" s="2">
        <v>42318.714895833335</v>
      </c>
      <c r="B8993" s="3">
        <v>11.0</v>
      </c>
      <c r="C8993" s="3" t="s">
        <v>8462</v>
      </c>
      <c r="D8993" s="3">
        <v>77.0</v>
      </c>
      <c r="E8993" s="3" t="s">
        <v>8506</v>
      </c>
      <c r="F8993" s="3">
        <v>2.0</v>
      </c>
      <c r="G8993" s="3">
        <v>8.0</v>
      </c>
      <c r="H8993" s="3" t="s">
        <v>8697</v>
      </c>
      <c r="I8993" s="3" t="s">
        <v>8698</v>
      </c>
      <c r="J8993" s="3" t="s">
        <v>922</v>
      </c>
      <c r="K8993" s="3" t="s">
        <v>24</v>
      </c>
      <c r="L8993" s="3">
        <v>11.0</v>
      </c>
      <c r="M8993" s="3" t="s">
        <v>30</v>
      </c>
      <c r="N8993" s="3" t="s">
        <v>5594</v>
      </c>
      <c r="O8993" s="3" t="s">
        <v>215</v>
      </c>
      <c r="P8993" s="4">
        <v>28581.0</v>
      </c>
      <c r="Q8993" s="3" t="s">
        <v>110</v>
      </c>
      <c r="S8993" s="3" t="s">
        <v>34</v>
      </c>
    </row>
    <row r="8994">
      <c r="A8994" s="2">
        <v>42318.714895833335</v>
      </c>
      <c r="B8994" s="3">
        <v>11.0</v>
      </c>
      <c r="C8994" s="3" t="s">
        <v>8462</v>
      </c>
      <c r="D8994" s="3">
        <v>77.0</v>
      </c>
      <c r="E8994" s="3" t="s">
        <v>8506</v>
      </c>
      <c r="F8994" s="3">
        <v>2.0</v>
      </c>
      <c r="G8994" s="3">
        <v>8.0</v>
      </c>
      <c r="H8994" s="3" t="s">
        <v>8697</v>
      </c>
      <c r="I8994" s="3" t="s">
        <v>8698</v>
      </c>
      <c r="J8994" s="3" t="s">
        <v>922</v>
      </c>
      <c r="K8994" s="3" t="s">
        <v>24</v>
      </c>
      <c r="L8994" s="3">
        <v>12.0</v>
      </c>
      <c r="M8994" s="3" t="s">
        <v>25</v>
      </c>
      <c r="N8994" s="3" t="s">
        <v>8749</v>
      </c>
      <c r="O8994" s="3" t="s">
        <v>523</v>
      </c>
      <c r="P8994" s="4">
        <v>25320.0</v>
      </c>
      <c r="Q8994" s="3" t="s">
        <v>352</v>
      </c>
      <c r="S8994" s="3" t="s">
        <v>34</v>
      </c>
    </row>
    <row r="8995">
      <c r="A8995" s="2">
        <v>42318.714895833335</v>
      </c>
      <c r="B8995" s="3">
        <v>11.0</v>
      </c>
      <c r="C8995" s="3" t="s">
        <v>8462</v>
      </c>
      <c r="D8995" s="3">
        <v>77.0</v>
      </c>
      <c r="E8995" s="3" t="s">
        <v>8506</v>
      </c>
      <c r="F8995" s="3">
        <v>2.0</v>
      </c>
      <c r="G8995" s="3">
        <v>8.0</v>
      </c>
      <c r="H8995" s="3" t="s">
        <v>8697</v>
      </c>
      <c r="I8995" s="3" t="s">
        <v>8698</v>
      </c>
      <c r="J8995" s="3" t="s">
        <v>922</v>
      </c>
      <c r="K8995" s="3" t="s">
        <v>24</v>
      </c>
      <c r="L8995" s="3">
        <v>13.0</v>
      </c>
      <c r="M8995" s="3" t="s">
        <v>30</v>
      </c>
      <c r="N8995" s="3" t="s">
        <v>8750</v>
      </c>
      <c r="O8995" s="3" t="s">
        <v>8751</v>
      </c>
      <c r="P8995" s="4">
        <v>33581.0</v>
      </c>
      <c r="Q8995" s="3" t="s">
        <v>115</v>
      </c>
      <c r="S8995" s="3" t="s">
        <v>34</v>
      </c>
    </row>
    <row r="8996">
      <c r="A8996" s="2">
        <v>42318.714895833335</v>
      </c>
      <c r="B8996" s="3">
        <v>11.0</v>
      </c>
      <c r="C8996" s="3" t="s">
        <v>8462</v>
      </c>
      <c r="D8996" s="3">
        <v>77.0</v>
      </c>
      <c r="E8996" s="3" t="s">
        <v>8506</v>
      </c>
      <c r="F8996" s="3">
        <v>2.0</v>
      </c>
      <c r="G8996" s="3">
        <v>8.0</v>
      </c>
      <c r="H8996" s="3" t="s">
        <v>8697</v>
      </c>
      <c r="I8996" s="3" t="s">
        <v>8698</v>
      </c>
      <c r="J8996" s="3" t="s">
        <v>922</v>
      </c>
      <c r="K8996" s="3" t="s">
        <v>24</v>
      </c>
      <c r="L8996" s="3">
        <v>14.0</v>
      </c>
      <c r="M8996" s="3" t="s">
        <v>25</v>
      </c>
      <c r="N8996" s="3" t="s">
        <v>8752</v>
      </c>
      <c r="O8996" s="3" t="s">
        <v>4652</v>
      </c>
      <c r="P8996" s="4">
        <v>32604.0</v>
      </c>
      <c r="Q8996" s="3" t="s">
        <v>418</v>
      </c>
      <c r="S8996" s="3" t="s">
        <v>34</v>
      </c>
    </row>
    <row r="8997">
      <c r="A8997" s="2">
        <v>42318.714895833335</v>
      </c>
      <c r="B8997" s="3">
        <v>11.0</v>
      </c>
      <c r="C8997" s="3" t="s">
        <v>8462</v>
      </c>
      <c r="D8997" s="3">
        <v>77.0</v>
      </c>
      <c r="E8997" s="3" t="s">
        <v>8506</v>
      </c>
      <c r="F8997" s="3">
        <v>2.0</v>
      </c>
      <c r="G8997" s="3">
        <v>8.0</v>
      </c>
      <c r="H8997" s="3" t="s">
        <v>8697</v>
      </c>
      <c r="I8997" s="3" t="s">
        <v>8698</v>
      </c>
      <c r="J8997" s="3" t="s">
        <v>922</v>
      </c>
      <c r="K8997" s="3" t="s">
        <v>24</v>
      </c>
      <c r="L8997" s="3">
        <v>15.0</v>
      </c>
      <c r="M8997" s="3" t="s">
        <v>30</v>
      </c>
      <c r="N8997" s="3" t="s">
        <v>8753</v>
      </c>
      <c r="O8997" s="3" t="s">
        <v>329</v>
      </c>
      <c r="P8997" s="4">
        <v>26178.0</v>
      </c>
      <c r="Q8997" s="3" t="s">
        <v>216</v>
      </c>
      <c r="S8997" s="3" t="s">
        <v>34</v>
      </c>
    </row>
    <row r="8998">
      <c r="A8998" s="2">
        <v>42318.714895833335</v>
      </c>
      <c r="B8998" s="3">
        <v>11.0</v>
      </c>
      <c r="C8998" s="3" t="s">
        <v>8462</v>
      </c>
      <c r="D8998" s="3">
        <v>77.0</v>
      </c>
      <c r="E8998" s="3" t="s">
        <v>8506</v>
      </c>
      <c r="F8998" s="3">
        <v>2.0</v>
      </c>
      <c r="G8998" s="3">
        <v>8.0</v>
      </c>
      <c r="H8998" s="3" t="s">
        <v>8697</v>
      </c>
      <c r="I8998" s="3" t="s">
        <v>8698</v>
      </c>
      <c r="J8998" s="3" t="s">
        <v>922</v>
      </c>
      <c r="K8998" s="3" t="s">
        <v>24</v>
      </c>
      <c r="L8998" s="3">
        <v>16.0</v>
      </c>
      <c r="M8998" s="3" t="s">
        <v>25</v>
      </c>
      <c r="N8998" s="3" t="s">
        <v>8754</v>
      </c>
      <c r="O8998" s="3" t="s">
        <v>1819</v>
      </c>
      <c r="P8998" s="4">
        <v>19096.0</v>
      </c>
      <c r="Q8998" s="3" t="s">
        <v>55</v>
      </c>
      <c r="S8998" s="3" t="s">
        <v>34</v>
      </c>
    </row>
    <row r="8999">
      <c r="A8999" s="2">
        <v>42318.714895833335</v>
      </c>
      <c r="B8999" s="3">
        <v>11.0</v>
      </c>
      <c r="C8999" s="3" t="s">
        <v>8462</v>
      </c>
      <c r="D8999" s="3">
        <v>77.0</v>
      </c>
      <c r="E8999" s="3" t="s">
        <v>8506</v>
      </c>
      <c r="F8999" s="3">
        <v>2.0</v>
      </c>
      <c r="G8999" s="3">
        <v>8.0</v>
      </c>
      <c r="H8999" s="3" t="s">
        <v>8697</v>
      </c>
      <c r="I8999" s="3" t="s">
        <v>8698</v>
      </c>
      <c r="J8999" s="3" t="s">
        <v>922</v>
      </c>
      <c r="K8999" s="3" t="s">
        <v>24</v>
      </c>
      <c r="L8999" s="3">
        <v>17.0</v>
      </c>
      <c r="M8999" s="3" t="s">
        <v>30</v>
      </c>
      <c r="N8999" s="3" t="s">
        <v>6405</v>
      </c>
      <c r="O8999" s="3" t="s">
        <v>283</v>
      </c>
      <c r="P8999" s="4">
        <v>28274.0</v>
      </c>
      <c r="Q8999" s="3" t="s">
        <v>110</v>
      </c>
      <c r="S8999" s="3" t="s">
        <v>34</v>
      </c>
    </row>
    <row r="9000">
      <c r="A9000" s="2">
        <v>42318.714895833335</v>
      </c>
      <c r="B9000" s="3">
        <v>11.0</v>
      </c>
      <c r="C9000" s="3" t="s">
        <v>8462</v>
      </c>
      <c r="D9000" s="3">
        <v>77.0</v>
      </c>
      <c r="E9000" s="3" t="s">
        <v>8506</v>
      </c>
      <c r="F9000" s="3">
        <v>2.0</v>
      </c>
      <c r="G9000" s="3">
        <v>8.0</v>
      </c>
      <c r="H9000" s="3" t="s">
        <v>8697</v>
      </c>
      <c r="I9000" s="3" t="s">
        <v>8698</v>
      </c>
      <c r="J9000" s="3" t="s">
        <v>922</v>
      </c>
      <c r="K9000" s="3" t="s">
        <v>24</v>
      </c>
      <c r="L9000" s="3">
        <v>18.0</v>
      </c>
      <c r="M9000" s="3" t="s">
        <v>25</v>
      </c>
      <c r="N9000" s="3" t="s">
        <v>8755</v>
      </c>
      <c r="O9000" s="3" t="s">
        <v>2843</v>
      </c>
      <c r="P9000" s="4">
        <v>33348.0</v>
      </c>
      <c r="Q9000" s="3" t="s">
        <v>153</v>
      </c>
      <c r="S9000" s="3" t="s">
        <v>34</v>
      </c>
    </row>
    <row r="9001">
      <c r="A9001" s="2">
        <v>42318.714895833335</v>
      </c>
      <c r="B9001" s="3">
        <v>11.0</v>
      </c>
      <c r="C9001" s="3" t="s">
        <v>8462</v>
      </c>
      <c r="D9001" s="3">
        <v>77.0</v>
      </c>
      <c r="E9001" s="3" t="s">
        <v>8506</v>
      </c>
      <c r="F9001" s="3">
        <v>2.0</v>
      </c>
      <c r="G9001" s="3">
        <v>8.0</v>
      </c>
      <c r="H9001" s="3" t="s">
        <v>8697</v>
      </c>
      <c r="I9001" s="3" t="s">
        <v>8698</v>
      </c>
      <c r="J9001" s="3" t="s">
        <v>922</v>
      </c>
      <c r="K9001" s="3" t="s">
        <v>24</v>
      </c>
      <c r="L9001" s="3">
        <v>19.0</v>
      </c>
      <c r="M9001" s="3" t="s">
        <v>30</v>
      </c>
      <c r="N9001" s="3" t="s">
        <v>8756</v>
      </c>
      <c r="O9001" s="3" t="s">
        <v>89</v>
      </c>
      <c r="P9001" s="4">
        <v>21167.0</v>
      </c>
      <c r="Q9001" s="3" t="s">
        <v>37</v>
      </c>
      <c r="S9001" s="3" t="s">
        <v>34</v>
      </c>
    </row>
    <row r="9002">
      <c r="A9002" s="2">
        <v>42318.714895833335</v>
      </c>
      <c r="B9002" s="3">
        <v>11.0</v>
      </c>
      <c r="C9002" s="3" t="s">
        <v>8462</v>
      </c>
      <c r="D9002" s="3">
        <v>77.0</v>
      </c>
      <c r="E9002" s="3" t="s">
        <v>8506</v>
      </c>
      <c r="F9002" s="3">
        <v>2.0</v>
      </c>
      <c r="G9002" s="3">
        <v>8.0</v>
      </c>
      <c r="H9002" s="3" t="s">
        <v>8697</v>
      </c>
      <c r="I9002" s="3" t="s">
        <v>8698</v>
      </c>
      <c r="J9002" s="3" t="s">
        <v>922</v>
      </c>
      <c r="K9002" s="3" t="s">
        <v>24</v>
      </c>
      <c r="L9002" s="3">
        <v>20.0</v>
      </c>
      <c r="M9002" s="3" t="s">
        <v>25</v>
      </c>
      <c r="N9002" s="3" t="s">
        <v>8757</v>
      </c>
      <c r="O9002" s="3" t="s">
        <v>2843</v>
      </c>
      <c r="P9002" s="4">
        <v>31793.0</v>
      </c>
      <c r="Q9002" s="3" t="s">
        <v>110</v>
      </c>
      <c r="S9002" s="3" t="s">
        <v>34</v>
      </c>
    </row>
    <row r="9003">
      <c r="A9003" s="2">
        <v>42318.714895833335</v>
      </c>
      <c r="B9003" s="3">
        <v>11.0</v>
      </c>
      <c r="C9003" s="3" t="s">
        <v>8462</v>
      </c>
      <c r="D9003" s="3">
        <v>77.0</v>
      </c>
      <c r="E9003" s="3" t="s">
        <v>8506</v>
      </c>
      <c r="F9003" s="3">
        <v>2.0</v>
      </c>
      <c r="G9003" s="3">
        <v>8.0</v>
      </c>
      <c r="H9003" s="3" t="s">
        <v>8697</v>
      </c>
      <c r="I9003" s="3" t="s">
        <v>8698</v>
      </c>
      <c r="J9003" s="3" t="s">
        <v>922</v>
      </c>
      <c r="K9003" s="3" t="s">
        <v>24</v>
      </c>
      <c r="L9003" s="3">
        <v>21.0</v>
      </c>
      <c r="M9003" s="3" t="s">
        <v>30</v>
      </c>
      <c r="N9003" s="3" t="s">
        <v>1328</v>
      </c>
      <c r="O9003" s="3" t="s">
        <v>283</v>
      </c>
      <c r="P9003" s="4">
        <v>23873.0</v>
      </c>
      <c r="Q9003" s="3" t="s">
        <v>352</v>
      </c>
      <c r="S9003" s="3" t="s">
        <v>34</v>
      </c>
    </row>
    <row r="9004">
      <c r="A9004" s="2">
        <v>42318.714895833335</v>
      </c>
      <c r="B9004" s="3">
        <v>11.0</v>
      </c>
      <c r="C9004" s="3" t="s">
        <v>8462</v>
      </c>
      <c r="D9004" s="3">
        <v>77.0</v>
      </c>
      <c r="E9004" s="3" t="s">
        <v>8506</v>
      </c>
      <c r="F9004" s="3">
        <v>2.0</v>
      </c>
      <c r="G9004" s="3">
        <v>8.0</v>
      </c>
      <c r="H9004" s="3" t="s">
        <v>8697</v>
      </c>
      <c r="I9004" s="3" t="s">
        <v>8698</v>
      </c>
      <c r="J9004" s="3" t="s">
        <v>922</v>
      </c>
      <c r="K9004" s="3" t="s">
        <v>24</v>
      </c>
      <c r="L9004" s="3">
        <v>22.0</v>
      </c>
      <c r="M9004" s="3" t="s">
        <v>25</v>
      </c>
      <c r="N9004" s="3" t="s">
        <v>8758</v>
      </c>
      <c r="O9004" s="3" t="s">
        <v>69</v>
      </c>
      <c r="P9004" s="4">
        <v>21516.0</v>
      </c>
      <c r="Q9004" s="3" t="s">
        <v>72</v>
      </c>
      <c r="S9004" s="3" t="s">
        <v>34</v>
      </c>
    </row>
    <row r="9005">
      <c r="A9005" s="2">
        <v>42318.714895833335</v>
      </c>
      <c r="B9005" s="3">
        <v>11.0</v>
      </c>
      <c r="C9005" s="3" t="s">
        <v>8462</v>
      </c>
      <c r="D9005" s="3">
        <v>77.0</v>
      </c>
      <c r="E9005" s="3" t="s">
        <v>8506</v>
      </c>
      <c r="F9005" s="3">
        <v>2.0</v>
      </c>
      <c r="G9005" s="3">
        <v>8.0</v>
      </c>
      <c r="H9005" s="3" t="s">
        <v>8697</v>
      </c>
      <c r="I9005" s="3" t="s">
        <v>8698</v>
      </c>
      <c r="J9005" s="3" t="s">
        <v>922</v>
      </c>
      <c r="K9005" s="3" t="s">
        <v>24</v>
      </c>
      <c r="L9005" s="3">
        <v>23.0</v>
      </c>
      <c r="M9005" s="3" t="s">
        <v>30</v>
      </c>
      <c r="N9005" s="3" t="s">
        <v>8759</v>
      </c>
      <c r="O9005" s="3" t="s">
        <v>8760</v>
      </c>
      <c r="P9005" s="4">
        <v>25604.0</v>
      </c>
      <c r="Q9005" s="3" t="s">
        <v>132</v>
      </c>
      <c r="S9005" s="3" t="s">
        <v>34</v>
      </c>
    </row>
    <row r="9006">
      <c r="A9006" s="2">
        <v>42318.714895833335</v>
      </c>
      <c r="B9006" s="3">
        <v>11.0</v>
      </c>
      <c r="C9006" s="3" t="s">
        <v>8462</v>
      </c>
      <c r="D9006" s="3">
        <v>77.0</v>
      </c>
      <c r="E9006" s="3" t="s">
        <v>8506</v>
      </c>
      <c r="F9006" s="3">
        <v>2.0</v>
      </c>
      <c r="G9006" s="3">
        <v>8.0</v>
      </c>
      <c r="H9006" s="3" t="s">
        <v>8697</v>
      </c>
      <c r="I9006" s="3" t="s">
        <v>8698</v>
      </c>
      <c r="J9006" s="3" t="s">
        <v>922</v>
      </c>
      <c r="K9006" s="3" t="s">
        <v>24</v>
      </c>
      <c r="L9006" s="3">
        <v>24.0</v>
      </c>
      <c r="M9006" s="3" t="s">
        <v>25</v>
      </c>
      <c r="N9006" s="3" t="s">
        <v>124</v>
      </c>
      <c r="O9006" s="3" t="s">
        <v>862</v>
      </c>
      <c r="P9006" s="4">
        <v>27492.0</v>
      </c>
      <c r="Q9006" s="3" t="s">
        <v>189</v>
      </c>
      <c r="S9006" s="3" t="s">
        <v>34</v>
      </c>
    </row>
    <row r="9007">
      <c r="A9007" s="2">
        <v>42318.714895833335</v>
      </c>
      <c r="B9007" s="3">
        <v>11.0</v>
      </c>
      <c r="C9007" s="3" t="s">
        <v>8462</v>
      </c>
      <c r="D9007" s="3">
        <v>77.0</v>
      </c>
      <c r="E9007" s="3" t="s">
        <v>8506</v>
      </c>
      <c r="F9007" s="3">
        <v>2.0</v>
      </c>
      <c r="G9007" s="3">
        <v>8.0</v>
      </c>
      <c r="H9007" s="3" t="s">
        <v>8697</v>
      </c>
      <c r="I9007" s="3" t="s">
        <v>8698</v>
      </c>
      <c r="J9007" s="3" t="s">
        <v>922</v>
      </c>
      <c r="K9007" s="3" t="s">
        <v>24</v>
      </c>
      <c r="L9007" s="3">
        <v>25.0</v>
      </c>
      <c r="M9007" s="3" t="s">
        <v>30</v>
      </c>
      <c r="N9007" s="3" t="s">
        <v>8761</v>
      </c>
      <c r="O9007" s="3" t="s">
        <v>8762</v>
      </c>
      <c r="P9007" s="4">
        <v>34914.0</v>
      </c>
      <c r="Q9007" s="3" t="s">
        <v>191</v>
      </c>
      <c r="S9007" s="3" t="s">
        <v>34</v>
      </c>
    </row>
    <row r="9008">
      <c r="A9008" s="2">
        <v>42318.714895833335</v>
      </c>
      <c r="B9008" s="3">
        <v>11.0</v>
      </c>
      <c r="C9008" s="3" t="s">
        <v>8462</v>
      </c>
      <c r="D9008" s="3">
        <v>78.0</v>
      </c>
      <c r="E9008" s="3" t="s">
        <v>8530</v>
      </c>
      <c r="F9008" s="3">
        <v>2.0</v>
      </c>
      <c r="G9008" s="3">
        <v>8.0</v>
      </c>
      <c r="H9008" s="3" t="s">
        <v>8697</v>
      </c>
      <c r="I9008" s="3" t="s">
        <v>8698</v>
      </c>
      <c r="J9008" s="3" t="s">
        <v>922</v>
      </c>
      <c r="K9008" s="3" t="s">
        <v>24</v>
      </c>
      <c r="L9008" s="3">
        <v>1.0</v>
      </c>
      <c r="M9008" s="3" t="s">
        <v>30</v>
      </c>
      <c r="N9008" s="3" t="s">
        <v>8763</v>
      </c>
      <c r="O9008" s="3" t="s">
        <v>163</v>
      </c>
      <c r="P9008" s="4">
        <v>25939.0</v>
      </c>
      <c r="Q9008" s="3" t="s">
        <v>37</v>
      </c>
      <c r="S9008" s="3" t="s">
        <v>29</v>
      </c>
    </row>
    <row r="9009">
      <c r="A9009" s="2">
        <v>42318.714895833335</v>
      </c>
      <c r="B9009" s="3">
        <v>11.0</v>
      </c>
      <c r="C9009" s="3" t="s">
        <v>8462</v>
      </c>
      <c r="D9009" s="3">
        <v>78.0</v>
      </c>
      <c r="E9009" s="3" t="s">
        <v>8530</v>
      </c>
      <c r="F9009" s="3">
        <v>2.0</v>
      </c>
      <c r="G9009" s="3">
        <v>8.0</v>
      </c>
      <c r="H9009" s="3" t="s">
        <v>8697</v>
      </c>
      <c r="I9009" s="3" t="s">
        <v>8698</v>
      </c>
      <c r="J9009" s="3" t="s">
        <v>922</v>
      </c>
      <c r="K9009" s="3" t="s">
        <v>24</v>
      </c>
      <c r="L9009" s="3">
        <v>2.0</v>
      </c>
      <c r="M9009" s="3" t="s">
        <v>25</v>
      </c>
      <c r="N9009" s="3" t="s">
        <v>7386</v>
      </c>
      <c r="O9009" s="3" t="s">
        <v>315</v>
      </c>
      <c r="P9009" s="4">
        <v>24649.0</v>
      </c>
      <c r="Q9009" s="3" t="s">
        <v>40</v>
      </c>
      <c r="R9009" s="3" t="s">
        <v>1030</v>
      </c>
      <c r="S9009" s="3" t="s">
        <v>34</v>
      </c>
    </row>
    <row r="9010">
      <c r="A9010" s="2">
        <v>42318.714895833335</v>
      </c>
      <c r="B9010" s="3">
        <v>11.0</v>
      </c>
      <c r="C9010" s="3" t="s">
        <v>8462</v>
      </c>
      <c r="D9010" s="3">
        <v>78.0</v>
      </c>
      <c r="E9010" s="3" t="s">
        <v>8530</v>
      </c>
      <c r="F9010" s="3">
        <v>2.0</v>
      </c>
      <c r="G9010" s="3">
        <v>8.0</v>
      </c>
      <c r="H9010" s="3" t="s">
        <v>8697</v>
      </c>
      <c r="I9010" s="3" t="s">
        <v>8698</v>
      </c>
      <c r="J9010" s="3" t="s">
        <v>922</v>
      </c>
      <c r="K9010" s="3" t="s">
        <v>24</v>
      </c>
      <c r="L9010" s="3">
        <v>3.0</v>
      </c>
      <c r="M9010" s="3" t="s">
        <v>30</v>
      </c>
      <c r="N9010" s="3" t="s">
        <v>8764</v>
      </c>
      <c r="O9010" s="3" t="s">
        <v>215</v>
      </c>
      <c r="P9010" s="4">
        <v>23159.0</v>
      </c>
      <c r="Q9010" s="3" t="s">
        <v>149</v>
      </c>
      <c r="S9010" s="3" t="s">
        <v>29</v>
      </c>
    </row>
    <row r="9011">
      <c r="A9011" s="2">
        <v>42318.714895833335</v>
      </c>
      <c r="B9011" s="3">
        <v>11.0</v>
      </c>
      <c r="C9011" s="3" t="s">
        <v>8462</v>
      </c>
      <c r="D9011" s="3">
        <v>78.0</v>
      </c>
      <c r="E9011" s="3" t="s">
        <v>8530</v>
      </c>
      <c r="F9011" s="3">
        <v>2.0</v>
      </c>
      <c r="G9011" s="3">
        <v>8.0</v>
      </c>
      <c r="H9011" s="3" t="s">
        <v>8697</v>
      </c>
      <c r="I9011" s="3" t="s">
        <v>8698</v>
      </c>
      <c r="J9011" s="3" t="s">
        <v>922</v>
      </c>
      <c r="K9011" s="3" t="s">
        <v>24</v>
      </c>
      <c r="L9011" s="3">
        <v>4.0</v>
      </c>
      <c r="M9011" s="3" t="s">
        <v>25</v>
      </c>
      <c r="N9011" s="3" t="s">
        <v>8765</v>
      </c>
      <c r="O9011" s="3" t="s">
        <v>2741</v>
      </c>
      <c r="P9011" s="4">
        <v>27562.0</v>
      </c>
      <c r="Q9011" s="3" t="s">
        <v>352</v>
      </c>
      <c r="S9011" s="3" t="s">
        <v>29</v>
      </c>
    </row>
    <row r="9012">
      <c r="A9012" s="2">
        <v>42318.714895833335</v>
      </c>
      <c r="B9012" s="3">
        <v>11.0</v>
      </c>
      <c r="C9012" s="3" t="s">
        <v>8462</v>
      </c>
      <c r="D9012" s="3">
        <v>78.0</v>
      </c>
      <c r="E9012" s="3" t="s">
        <v>8530</v>
      </c>
      <c r="F9012" s="3">
        <v>2.0</v>
      </c>
      <c r="G9012" s="3">
        <v>8.0</v>
      </c>
      <c r="H9012" s="3" t="s">
        <v>8697</v>
      </c>
      <c r="I9012" s="3" t="s">
        <v>8698</v>
      </c>
      <c r="J9012" s="3" t="s">
        <v>922</v>
      </c>
      <c r="K9012" s="3" t="s">
        <v>24</v>
      </c>
      <c r="L9012" s="3">
        <v>5.0</v>
      </c>
      <c r="M9012" s="3" t="s">
        <v>30</v>
      </c>
      <c r="N9012" s="3" t="s">
        <v>1572</v>
      </c>
      <c r="O9012" s="3" t="s">
        <v>8766</v>
      </c>
      <c r="P9012" s="4">
        <v>31481.0</v>
      </c>
      <c r="Q9012" s="3" t="s">
        <v>418</v>
      </c>
      <c r="S9012" s="3" t="s">
        <v>34</v>
      </c>
    </row>
    <row r="9013">
      <c r="A9013" s="2">
        <v>42318.714895833335</v>
      </c>
      <c r="B9013" s="3">
        <v>11.0</v>
      </c>
      <c r="C9013" s="3" t="s">
        <v>8462</v>
      </c>
      <c r="D9013" s="3">
        <v>78.0</v>
      </c>
      <c r="E9013" s="3" t="s">
        <v>8530</v>
      </c>
      <c r="F9013" s="3">
        <v>2.0</v>
      </c>
      <c r="G9013" s="3">
        <v>8.0</v>
      </c>
      <c r="H9013" s="3" t="s">
        <v>8697</v>
      </c>
      <c r="I9013" s="3" t="s">
        <v>8698</v>
      </c>
      <c r="J9013" s="3" t="s">
        <v>922</v>
      </c>
      <c r="K9013" s="3" t="s">
        <v>24</v>
      </c>
      <c r="L9013" s="3">
        <v>6.0</v>
      </c>
      <c r="M9013" s="3" t="s">
        <v>25</v>
      </c>
      <c r="N9013" s="3" t="s">
        <v>8767</v>
      </c>
      <c r="O9013" s="3" t="s">
        <v>36</v>
      </c>
      <c r="P9013" s="4">
        <v>24643.0</v>
      </c>
      <c r="Q9013" s="3" t="s">
        <v>216</v>
      </c>
      <c r="S9013" s="3" t="s">
        <v>29</v>
      </c>
    </row>
    <row r="9014">
      <c r="A9014" s="2">
        <v>42318.714895833335</v>
      </c>
      <c r="B9014" s="3">
        <v>11.0</v>
      </c>
      <c r="C9014" s="3" t="s">
        <v>8462</v>
      </c>
      <c r="D9014" s="3">
        <v>78.0</v>
      </c>
      <c r="E9014" s="3" t="s">
        <v>8530</v>
      </c>
      <c r="F9014" s="3">
        <v>2.0</v>
      </c>
      <c r="G9014" s="3">
        <v>8.0</v>
      </c>
      <c r="H9014" s="3" t="s">
        <v>8697</v>
      </c>
      <c r="I9014" s="3" t="s">
        <v>8698</v>
      </c>
      <c r="J9014" s="3" t="s">
        <v>922</v>
      </c>
      <c r="K9014" s="3" t="s">
        <v>24</v>
      </c>
      <c r="L9014" s="3">
        <v>7.0</v>
      </c>
      <c r="M9014" s="3" t="s">
        <v>30</v>
      </c>
      <c r="N9014" s="3" t="s">
        <v>8768</v>
      </c>
      <c r="O9014" s="3" t="s">
        <v>633</v>
      </c>
      <c r="P9014" s="4">
        <v>20279.0</v>
      </c>
      <c r="Q9014" s="3" t="s">
        <v>52</v>
      </c>
      <c r="S9014" s="3" t="s">
        <v>29</v>
      </c>
    </row>
    <row r="9015">
      <c r="A9015" s="2">
        <v>42318.714895833335</v>
      </c>
      <c r="B9015" s="3">
        <v>11.0</v>
      </c>
      <c r="C9015" s="3" t="s">
        <v>8462</v>
      </c>
      <c r="D9015" s="3">
        <v>78.0</v>
      </c>
      <c r="E9015" s="3" t="s">
        <v>8530</v>
      </c>
      <c r="F9015" s="3">
        <v>2.0</v>
      </c>
      <c r="G9015" s="3">
        <v>8.0</v>
      </c>
      <c r="H9015" s="3" t="s">
        <v>8697</v>
      </c>
      <c r="I9015" s="3" t="s">
        <v>8698</v>
      </c>
      <c r="J9015" s="3" t="s">
        <v>922</v>
      </c>
      <c r="K9015" s="3" t="s">
        <v>24</v>
      </c>
      <c r="L9015" s="3">
        <v>8.0</v>
      </c>
      <c r="M9015" s="3" t="s">
        <v>25</v>
      </c>
      <c r="N9015" s="3" t="s">
        <v>8769</v>
      </c>
      <c r="O9015" s="3" t="s">
        <v>4223</v>
      </c>
      <c r="P9015" s="4">
        <v>27965.0</v>
      </c>
      <c r="Q9015" s="3" t="s">
        <v>110</v>
      </c>
      <c r="S9015" s="3" t="s">
        <v>34</v>
      </c>
    </row>
    <row r="9016">
      <c r="A9016" s="2">
        <v>42318.714895833335</v>
      </c>
      <c r="B9016" s="3">
        <v>11.0</v>
      </c>
      <c r="C9016" s="3" t="s">
        <v>8462</v>
      </c>
      <c r="D9016" s="3">
        <v>78.0</v>
      </c>
      <c r="E9016" s="3" t="s">
        <v>8530</v>
      </c>
      <c r="F9016" s="3">
        <v>2.0</v>
      </c>
      <c r="G9016" s="3">
        <v>8.0</v>
      </c>
      <c r="H9016" s="3" t="s">
        <v>8697</v>
      </c>
      <c r="I9016" s="3" t="s">
        <v>8698</v>
      </c>
      <c r="J9016" s="3" t="s">
        <v>922</v>
      </c>
      <c r="K9016" s="3" t="s">
        <v>24</v>
      </c>
      <c r="L9016" s="3">
        <v>9.0</v>
      </c>
      <c r="M9016" s="3" t="s">
        <v>30</v>
      </c>
      <c r="N9016" s="3" t="s">
        <v>6192</v>
      </c>
      <c r="O9016" s="3" t="s">
        <v>1706</v>
      </c>
      <c r="P9016" s="4">
        <v>19699.0</v>
      </c>
      <c r="Q9016" s="3" t="s">
        <v>216</v>
      </c>
      <c r="S9016" s="3" t="s">
        <v>34</v>
      </c>
    </row>
    <row r="9017">
      <c r="A9017" s="2">
        <v>42318.714895833335</v>
      </c>
      <c r="B9017" s="3">
        <v>11.0</v>
      </c>
      <c r="C9017" s="3" t="s">
        <v>8462</v>
      </c>
      <c r="D9017" s="3">
        <v>78.0</v>
      </c>
      <c r="E9017" s="3" t="s">
        <v>8530</v>
      </c>
      <c r="F9017" s="3">
        <v>2.0</v>
      </c>
      <c r="G9017" s="3">
        <v>8.0</v>
      </c>
      <c r="H9017" s="3" t="s">
        <v>8697</v>
      </c>
      <c r="I9017" s="3" t="s">
        <v>8698</v>
      </c>
      <c r="J9017" s="3" t="s">
        <v>922</v>
      </c>
      <c r="K9017" s="3" t="s">
        <v>24</v>
      </c>
      <c r="L9017" s="3">
        <v>10.0</v>
      </c>
      <c r="M9017" s="3" t="s">
        <v>25</v>
      </c>
      <c r="N9017" s="3" t="s">
        <v>8770</v>
      </c>
      <c r="O9017" s="3" t="s">
        <v>477</v>
      </c>
      <c r="P9017" s="4">
        <v>26368.0</v>
      </c>
      <c r="Q9017" s="3" t="s">
        <v>189</v>
      </c>
      <c r="S9017" s="3" t="s">
        <v>34</v>
      </c>
    </row>
    <row r="9018">
      <c r="A9018" s="2">
        <v>42318.714895833335</v>
      </c>
      <c r="B9018" s="3">
        <v>11.0</v>
      </c>
      <c r="C9018" s="3" t="s">
        <v>8462</v>
      </c>
      <c r="D9018" s="3">
        <v>78.0</v>
      </c>
      <c r="E9018" s="3" t="s">
        <v>8530</v>
      </c>
      <c r="F9018" s="3">
        <v>2.0</v>
      </c>
      <c r="G9018" s="3">
        <v>8.0</v>
      </c>
      <c r="H9018" s="3" t="s">
        <v>8697</v>
      </c>
      <c r="I9018" s="3" t="s">
        <v>8698</v>
      </c>
      <c r="J9018" s="3" t="s">
        <v>922</v>
      </c>
      <c r="K9018" s="3" t="s">
        <v>24</v>
      </c>
      <c r="L9018" s="3">
        <v>11.0</v>
      </c>
      <c r="M9018" s="3" t="s">
        <v>30</v>
      </c>
      <c r="N9018" s="3" t="s">
        <v>8771</v>
      </c>
      <c r="O9018" s="3" t="s">
        <v>51</v>
      </c>
      <c r="P9018" s="4">
        <v>32075.0</v>
      </c>
      <c r="Q9018" s="3" t="s">
        <v>216</v>
      </c>
      <c r="S9018" s="3" t="s">
        <v>34</v>
      </c>
    </row>
    <row r="9019">
      <c r="A9019" s="2">
        <v>42318.714895833335</v>
      </c>
      <c r="B9019" s="3">
        <v>11.0</v>
      </c>
      <c r="C9019" s="3" t="s">
        <v>8462</v>
      </c>
      <c r="D9019" s="3">
        <v>78.0</v>
      </c>
      <c r="E9019" s="3" t="s">
        <v>8530</v>
      </c>
      <c r="F9019" s="3">
        <v>2.0</v>
      </c>
      <c r="G9019" s="3">
        <v>8.0</v>
      </c>
      <c r="H9019" s="3" t="s">
        <v>8697</v>
      </c>
      <c r="I9019" s="3" t="s">
        <v>8698</v>
      </c>
      <c r="J9019" s="3" t="s">
        <v>922</v>
      </c>
      <c r="K9019" s="3" t="s">
        <v>24</v>
      </c>
      <c r="L9019" s="3">
        <v>12.0</v>
      </c>
      <c r="M9019" s="3" t="s">
        <v>25</v>
      </c>
      <c r="N9019" s="3" t="s">
        <v>8347</v>
      </c>
      <c r="O9019" s="3" t="s">
        <v>536</v>
      </c>
      <c r="P9019" s="4">
        <v>24019.0</v>
      </c>
      <c r="Q9019" s="3" t="s">
        <v>72</v>
      </c>
      <c r="S9019" s="3" t="s">
        <v>34</v>
      </c>
    </row>
    <row r="9020">
      <c r="A9020" s="2">
        <v>42318.714895833335</v>
      </c>
      <c r="B9020" s="3">
        <v>11.0</v>
      </c>
      <c r="C9020" s="3" t="s">
        <v>8462</v>
      </c>
      <c r="D9020" s="3">
        <v>78.0</v>
      </c>
      <c r="E9020" s="3" t="s">
        <v>8530</v>
      </c>
      <c r="F9020" s="3">
        <v>2.0</v>
      </c>
      <c r="G9020" s="3">
        <v>8.0</v>
      </c>
      <c r="H9020" s="3" t="s">
        <v>8697</v>
      </c>
      <c r="I9020" s="3" t="s">
        <v>8698</v>
      </c>
      <c r="J9020" s="3" t="s">
        <v>922</v>
      </c>
      <c r="K9020" s="3" t="s">
        <v>24</v>
      </c>
      <c r="L9020" s="3">
        <v>13.0</v>
      </c>
      <c r="M9020" s="3" t="s">
        <v>30</v>
      </c>
      <c r="N9020" s="3" t="s">
        <v>8772</v>
      </c>
      <c r="O9020" s="3" t="s">
        <v>857</v>
      </c>
      <c r="P9020" s="4">
        <v>21929.0</v>
      </c>
      <c r="Q9020" s="3" t="s">
        <v>169</v>
      </c>
      <c r="S9020" s="3" t="s">
        <v>29</v>
      </c>
    </row>
    <row r="9021">
      <c r="A9021" s="2">
        <v>42318.714895833335</v>
      </c>
      <c r="B9021" s="3">
        <v>11.0</v>
      </c>
      <c r="C9021" s="3" t="s">
        <v>8462</v>
      </c>
      <c r="D9021" s="3">
        <v>78.0</v>
      </c>
      <c r="E9021" s="3" t="s">
        <v>8530</v>
      </c>
      <c r="F9021" s="3">
        <v>2.0</v>
      </c>
      <c r="G9021" s="3">
        <v>8.0</v>
      </c>
      <c r="H9021" s="3" t="s">
        <v>8697</v>
      </c>
      <c r="I9021" s="3" t="s">
        <v>8698</v>
      </c>
      <c r="J9021" s="3" t="s">
        <v>922</v>
      </c>
      <c r="K9021" s="3" t="s">
        <v>24</v>
      </c>
      <c r="L9021" s="3">
        <v>14.0</v>
      </c>
      <c r="M9021" s="3" t="s">
        <v>25</v>
      </c>
      <c r="N9021" s="3" t="s">
        <v>8773</v>
      </c>
      <c r="O9021" s="3" t="s">
        <v>5968</v>
      </c>
      <c r="P9021" s="4">
        <v>30587.0</v>
      </c>
      <c r="Q9021" s="3" t="s">
        <v>37</v>
      </c>
      <c r="S9021" s="3" t="s">
        <v>34</v>
      </c>
    </row>
    <row r="9022">
      <c r="A9022" s="2">
        <v>42318.714895833335</v>
      </c>
      <c r="B9022" s="3">
        <v>11.0</v>
      </c>
      <c r="C9022" s="3" t="s">
        <v>8462</v>
      </c>
      <c r="D9022" s="3">
        <v>78.0</v>
      </c>
      <c r="E9022" s="3" t="s">
        <v>8530</v>
      </c>
      <c r="F9022" s="3">
        <v>2.0</v>
      </c>
      <c r="G9022" s="3">
        <v>8.0</v>
      </c>
      <c r="H9022" s="3" t="s">
        <v>8697</v>
      </c>
      <c r="I9022" s="3" t="s">
        <v>8698</v>
      </c>
      <c r="J9022" s="3" t="s">
        <v>922</v>
      </c>
      <c r="K9022" s="3" t="s">
        <v>24</v>
      </c>
      <c r="L9022" s="3">
        <v>15.0</v>
      </c>
      <c r="M9022" s="3" t="s">
        <v>30</v>
      </c>
      <c r="N9022" s="3" t="s">
        <v>2549</v>
      </c>
      <c r="O9022" s="3" t="s">
        <v>8774</v>
      </c>
      <c r="P9022" s="4">
        <v>27225.0</v>
      </c>
      <c r="Q9022" s="3" t="s">
        <v>37</v>
      </c>
      <c r="S9022" s="3" t="s">
        <v>34</v>
      </c>
    </row>
    <row r="9023">
      <c r="A9023" s="2">
        <v>42318.714895833335</v>
      </c>
      <c r="B9023" s="3">
        <v>11.0</v>
      </c>
      <c r="C9023" s="3" t="s">
        <v>8462</v>
      </c>
      <c r="D9023" s="3">
        <v>78.0</v>
      </c>
      <c r="E9023" s="3" t="s">
        <v>8530</v>
      </c>
      <c r="F9023" s="3">
        <v>2.0</v>
      </c>
      <c r="G9023" s="3">
        <v>8.0</v>
      </c>
      <c r="H9023" s="3" t="s">
        <v>8697</v>
      </c>
      <c r="I9023" s="3" t="s">
        <v>8698</v>
      </c>
      <c r="J9023" s="3" t="s">
        <v>922</v>
      </c>
      <c r="K9023" s="3" t="s">
        <v>24</v>
      </c>
      <c r="L9023" s="3">
        <v>16.0</v>
      </c>
      <c r="M9023" s="3" t="s">
        <v>25</v>
      </c>
      <c r="N9023" s="3" t="s">
        <v>8775</v>
      </c>
      <c r="O9023" s="3" t="s">
        <v>1571</v>
      </c>
      <c r="P9023" s="4">
        <v>24777.0</v>
      </c>
      <c r="Q9023" s="3" t="s">
        <v>189</v>
      </c>
      <c r="S9023" s="3" t="s">
        <v>34</v>
      </c>
    </row>
    <row r="9024">
      <c r="A9024" s="2">
        <v>42318.714895833335</v>
      </c>
      <c r="B9024" s="3">
        <v>11.0</v>
      </c>
      <c r="C9024" s="3" t="s">
        <v>8462</v>
      </c>
      <c r="D9024" s="3">
        <v>78.0</v>
      </c>
      <c r="E9024" s="3" t="s">
        <v>8530</v>
      </c>
      <c r="F9024" s="3">
        <v>2.0</v>
      </c>
      <c r="G9024" s="3">
        <v>8.0</v>
      </c>
      <c r="H9024" s="3" t="s">
        <v>8697</v>
      </c>
      <c r="I9024" s="3" t="s">
        <v>8698</v>
      </c>
      <c r="J9024" s="3" t="s">
        <v>922</v>
      </c>
      <c r="K9024" s="3" t="s">
        <v>24</v>
      </c>
      <c r="L9024" s="3">
        <v>17.0</v>
      </c>
      <c r="M9024" s="3" t="s">
        <v>30</v>
      </c>
      <c r="N9024" s="3" t="s">
        <v>8776</v>
      </c>
      <c r="O9024" s="3" t="s">
        <v>355</v>
      </c>
      <c r="P9024" s="4">
        <v>24833.0</v>
      </c>
      <c r="Q9024" s="3" t="s">
        <v>75</v>
      </c>
      <c r="S9024" s="3" t="s">
        <v>34</v>
      </c>
    </row>
    <row r="9025">
      <c r="A9025" s="2">
        <v>42318.714895833335</v>
      </c>
      <c r="B9025" s="3">
        <v>11.0</v>
      </c>
      <c r="C9025" s="3" t="s">
        <v>8462</v>
      </c>
      <c r="D9025" s="3">
        <v>78.0</v>
      </c>
      <c r="E9025" s="3" t="s">
        <v>8530</v>
      </c>
      <c r="F9025" s="3">
        <v>2.0</v>
      </c>
      <c r="G9025" s="3">
        <v>8.0</v>
      </c>
      <c r="H9025" s="3" t="s">
        <v>8697</v>
      </c>
      <c r="I9025" s="3" t="s">
        <v>8698</v>
      </c>
      <c r="J9025" s="3" t="s">
        <v>922</v>
      </c>
      <c r="K9025" s="3" t="s">
        <v>24</v>
      </c>
      <c r="L9025" s="3">
        <v>18.0</v>
      </c>
      <c r="M9025" s="3" t="s">
        <v>25</v>
      </c>
      <c r="N9025" s="3" t="s">
        <v>8777</v>
      </c>
      <c r="O9025" s="3" t="s">
        <v>417</v>
      </c>
      <c r="P9025" s="4">
        <v>20704.0</v>
      </c>
      <c r="Q9025" s="3" t="s">
        <v>216</v>
      </c>
      <c r="S9025" s="3" t="s">
        <v>34</v>
      </c>
    </row>
    <row r="9026">
      <c r="A9026" s="2">
        <v>42318.714895833335</v>
      </c>
      <c r="B9026" s="3">
        <v>11.0</v>
      </c>
      <c r="C9026" s="3" t="s">
        <v>8462</v>
      </c>
      <c r="D9026" s="3">
        <v>78.0</v>
      </c>
      <c r="E9026" s="3" t="s">
        <v>8530</v>
      </c>
      <c r="F9026" s="3">
        <v>2.0</v>
      </c>
      <c r="G9026" s="3">
        <v>8.0</v>
      </c>
      <c r="H9026" s="3" t="s">
        <v>8697</v>
      </c>
      <c r="I9026" s="3" t="s">
        <v>8698</v>
      </c>
      <c r="J9026" s="3" t="s">
        <v>922</v>
      </c>
      <c r="K9026" s="3" t="s">
        <v>24</v>
      </c>
      <c r="L9026" s="3">
        <v>19.0</v>
      </c>
      <c r="M9026" s="3" t="s">
        <v>30</v>
      </c>
      <c r="N9026" s="3" t="s">
        <v>8778</v>
      </c>
      <c r="O9026" s="3" t="s">
        <v>102</v>
      </c>
      <c r="P9026" s="4">
        <v>21937.0</v>
      </c>
      <c r="Q9026" s="3" t="s">
        <v>113</v>
      </c>
      <c r="S9026" s="3" t="s">
        <v>34</v>
      </c>
    </row>
    <row r="9027">
      <c r="A9027" s="2">
        <v>42318.714895833335</v>
      </c>
      <c r="B9027" s="3">
        <v>11.0</v>
      </c>
      <c r="C9027" s="3" t="s">
        <v>8462</v>
      </c>
      <c r="D9027" s="3">
        <v>78.0</v>
      </c>
      <c r="E9027" s="3" t="s">
        <v>8530</v>
      </c>
      <c r="F9027" s="3">
        <v>2.0</v>
      </c>
      <c r="G9027" s="3">
        <v>8.0</v>
      </c>
      <c r="H9027" s="3" t="s">
        <v>8697</v>
      </c>
      <c r="I9027" s="3" t="s">
        <v>8698</v>
      </c>
      <c r="J9027" s="3" t="s">
        <v>922</v>
      </c>
      <c r="K9027" s="3" t="s">
        <v>24</v>
      </c>
      <c r="L9027" s="3">
        <v>20.0</v>
      </c>
      <c r="M9027" s="3" t="s">
        <v>25</v>
      </c>
      <c r="N9027" s="3" t="s">
        <v>2734</v>
      </c>
      <c r="O9027" s="3" t="s">
        <v>319</v>
      </c>
      <c r="P9027" s="4">
        <v>26913.0</v>
      </c>
      <c r="Q9027" s="3" t="s">
        <v>266</v>
      </c>
      <c r="S9027" s="3" t="s">
        <v>34</v>
      </c>
    </row>
    <row r="9028">
      <c r="A9028" s="2">
        <v>42318.714895833335</v>
      </c>
      <c r="B9028" s="3">
        <v>11.0</v>
      </c>
      <c r="C9028" s="3" t="s">
        <v>8462</v>
      </c>
      <c r="D9028" s="3">
        <v>78.0</v>
      </c>
      <c r="E9028" s="3" t="s">
        <v>8530</v>
      </c>
      <c r="F9028" s="3">
        <v>2.0</v>
      </c>
      <c r="G9028" s="3">
        <v>8.0</v>
      </c>
      <c r="H9028" s="3" t="s">
        <v>8697</v>
      </c>
      <c r="I9028" s="3" t="s">
        <v>8698</v>
      </c>
      <c r="J9028" s="3" t="s">
        <v>922</v>
      </c>
      <c r="K9028" s="3" t="s">
        <v>24</v>
      </c>
      <c r="L9028" s="3">
        <v>21.0</v>
      </c>
      <c r="M9028" s="3" t="s">
        <v>30</v>
      </c>
      <c r="N9028" s="3" t="s">
        <v>8779</v>
      </c>
      <c r="O9028" s="3" t="s">
        <v>3650</v>
      </c>
      <c r="P9028" s="4">
        <v>27970.0</v>
      </c>
      <c r="Q9028" s="3" t="s">
        <v>37</v>
      </c>
      <c r="S9028" s="3" t="s">
        <v>34</v>
      </c>
    </row>
    <row r="9029">
      <c r="A9029" s="2">
        <v>42318.714895833335</v>
      </c>
      <c r="B9029" s="3">
        <v>11.0</v>
      </c>
      <c r="C9029" s="3" t="s">
        <v>8462</v>
      </c>
      <c r="D9029" s="3">
        <v>78.0</v>
      </c>
      <c r="E9029" s="3" t="s">
        <v>8530</v>
      </c>
      <c r="F9029" s="3">
        <v>2.0</v>
      </c>
      <c r="G9029" s="3">
        <v>8.0</v>
      </c>
      <c r="H9029" s="3" t="s">
        <v>8697</v>
      </c>
      <c r="I9029" s="3" t="s">
        <v>8698</v>
      </c>
      <c r="J9029" s="3" t="s">
        <v>922</v>
      </c>
      <c r="K9029" s="3" t="s">
        <v>24</v>
      </c>
      <c r="L9029" s="3">
        <v>22.0</v>
      </c>
      <c r="M9029" s="3" t="s">
        <v>25</v>
      </c>
      <c r="N9029" s="3" t="s">
        <v>8780</v>
      </c>
      <c r="O9029" s="3" t="s">
        <v>664</v>
      </c>
      <c r="P9029" s="4">
        <v>21468.0</v>
      </c>
      <c r="Q9029" s="3" t="s">
        <v>216</v>
      </c>
      <c r="S9029" s="3" t="s">
        <v>34</v>
      </c>
    </row>
    <row r="9030">
      <c r="A9030" s="2">
        <v>42318.714895833335</v>
      </c>
      <c r="B9030" s="3">
        <v>11.0</v>
      </c>
      <c r="C9030" s="3" t="s">
        <v>8462</v>
      </c>
      <c r="D9030" s="3">
        <v>78.0</v>
      </c>
      <c r="E9030" s="3" t="s">
        <v>8530</v>
      </c>
      <c r="F9030" s="3">
        <v>2.0</v>
      </c>
      <c r="G9030" s="3">
        <v>8.0</v>
      </c>
      <c r="H9030" s="3" t="s">
        <v>8697</v>
      </c>
      <c r="I9030" s="3" t="s">
        <v>8698</v>
      </c>
      <c r="J9030" s="3" t="s">
        <v>922</v>
      </c>
      <c r="K9030" s="3" t="s">
        <v>24</v>
      </c>
      <c r="L9030" s="3">
        <v>23.0</v>
      </c>
      <c r="M9030" s="3" t="s">
        <v>30</v>
      </c>
      <c r="N9030" s="3" t="s">
        <v>2286</v>
      </c>
      <c r="O9030" s="3" t="s">
        <v>379</v>
      </c>
      <c r="P9030" s="4">
        <v>35200.0</v>
      </c>
      <c r="Q9030" s="3" t="s">
        <v>191</v>
      </c>
      <c r="S9030" s="3" t="s">
        <v>34</v>
      </c>
    </row>
    <row r="9031">
      <c r="A9031" s="2">
        <v>42318.714895833335</v>
      </c>
      <c r="B9031" s="3">
        <v>11.0</v>
      </c>
      <c r="C9031" s="3" t="s">
        <v>8462</v>
      </c>
      <c r="D9031" s="3">
        <v>78.0</v>
      </c>
      <c r="E9031" s="3" t="s">
        <v>8530</v>
      </c>
      <c r="F9031" s="3">
        <v>2.0</v>
      </c>
      <c r="G9031" s="3">
        <v>8.0</v>
      </c>
      <c r="H9031" s="3" t="s">
        <v>8697</v>
      </c>
      <c r="I9031" s="3" t="s">
        <v>8698</v>
      </c>
      <c r="J9031" s="3" t="s">
        <v>922</v>
      </c>
      <c r="K9031" s="3" t="s">
        <v>24</v>
      </c>
      <c r="L9031" s="3">
        <v>24.0</v>
      </c>
      <c r="M9031" s="3" t="s">
        <v>25</v>
      </c>
      <c r="N9031" s="3" t="s">
        <v>3545</v>
      </c>
      <c r="O9031" s="3" t="s">
        <v>319</v>
      </c>
      <c r="P9031" s="4">
        <v>28781.0</v>
      </c>
      <c r="Q9031" s="3" t="s">
        <v>132</v>
      </c>
      <c r="S9031" s="3" t="s">
        <v>34</v>
      </c>
    </row>
    <row r="9032">
      <c r="A9032" s="2">
        <v>42318.714895833335</v>
      </c>
      <c r="B9032" s="3">
        <v>11.0</v>
      </c>
      <c r="C9032" s="3" t="s">
        <v>8462</v>
      </c>
      <c r="D9032" s="3">
        <v>78.0</v>
      </c>
      <c r="E9032" s="3" t="s">
        <v>8530</v>
      </c>
      <c r="F9032" s="3">
        <v>2.0</v>
      </c>
      <c r="G9032" s="3">
        <v>8.0</v>
      </c>
      <c r="H9032" s="3" t="s">
        <v>8697</v>
      </c>
      <c r="I9032" s="3" t="s">
        <v>8698</v>
      </c>
      <c r="J9032" s="3" t="s">
        <v>922</v>
      </c>
      <c r="K9032" s="3" t="s">
        <v>24</v>
      </c>
      <c r="L9032" s="3">
        <v>25.0</v>
      </c>
      <c r="M9032" s="3" t="s">
        <v>30</v>
      </c>
      <c r="N9032" s="3" t="s">
        <v>8781</v>
      </c>
      <c r="O9032" s="3" t="s">
        <v>1762</v>
      </c>
      <c r="P9032" s="4">
        <v>31982.0</v>
      </c>
      <c r="Q9032" s="3" t="s">
        <v>228</v>
      </c>
      <c r="S9032" s="3" t="s">
        <v>34</v>
      </c>
    </row>
    <row r="9033">
      <c r="A9033" s="2">
        <v>42318.714895833335</v>
      </c>
      <c r="B9033" s="3">
        <v>11.0</v>
      </c>
      <c r="C9033" s="3" t="s">
        <v>8462</v>
      </c>
      <c r="D9033" s="3">
        <v>78.0</v>
      </c>
      <c r="E9033" s="3" t="s">
        <v>8530</v>
      </c>
      <c r="F9033" s="3">
        <v>2.0</v>
      </c>
      <c r="G9033" s="3">
        <v>8.0</v>
      </c>
      <c r="H9033" s="3" t="s">
        <v>8697</v>
      </c>
      <c r="I9033" s="3" t="s">
        <v>8698</v>
      </c>
      <c r="J9033" s="3" t="s">
        <v>922</v>
      </c>
      <c r="K9033" s="3" t="s">
        <v>24</v>
      </c>
      <c r="L9033" s="3">
        <v>26.0</v>
      </c>
      <c r="M9033" s="3" t="s">
        <v>25</v>
      </c>
      <c r="N9033" s="3" t="s">
        <v>5263</v>
      </c>
      <c r="O9033" s="3" t="s">
        <v>196</v>
      </c>
      <c r="P9033" s="4">
        <v>19096.0</v>
      </c>
      <c r="Q9033" s="3" t="s">
        <v>55</v>
      </c>
      <c r="S9033" s="3" t="s">
        <v>34</v>
      </c>
    </row>
    <row r="9034">
      <c r="A9034" s="2">
        <v>42318.714895833335</v>
      </c>
      <c r="B9034" s="3">
        <v>11.0</v>
      </c>
      <c r="C9034" s="3" t="s">
        <v>8462</v>
      </c>
      <c r="D9034" s="3">
        <v>78.0</v>
      </c>
      <c r="E9034" s="3" t="s">
        <v>8530</v>
      </c>
      <c r="F9034" s="3">
        <v>2.0</v>
      </c>
      <c r="G9034" s="3">
        <v>8.0</v>
      </c>
      <c r="H9034" s="3" t="s">
        <v>8697</v>
      </c>
      <c r="I9034" s="3" t="s">
        <v>8698</v>
      </c>
      <c r="J9034" s="3" t="s">
        <v>922</v>
      </c>
      <c r="K9034" s="3" t="s">
        <v>24</v>
      </c>
      <c r="L9034" s="3">
        <v>27.0</v>
      </c>
      <c r="M9034" s="3" t="s">
        <v>30</v>
      </c>
      <c r="N9034" s="3" t="s">
        <v>8782</v>
      </c>
      <c r="O9034" s="3" t="s">
        <v>5695</v>
      </c>
      <c r="P9034" s="4">
        <v>30965.0</v>
      </c>
      <c r="Q9034" s="3" t="s">
        <v>132</v>
      </c>
      <c r="S9034" s="3" t="s">
        <v>34</v>
      </c>
    </row>
    <row r="9035">
      <c r="A9035" s="2">
        <v>42318.714895833335</v>
      </c>
      <c r="B9035" s="3">
        <v>11.0</v>
      </c>
      <c r="C9035" s="3" t="s">
        <v>8462</v>
      </c>
      <c r="D9035" s="3">
        <v>91.0</v>
      </c>
      <c r="E9035" s="3" t="s">
        <v>8553</v>
      </c>
      <c r="F9035" s="3">
        <v>2.0</v>
      </c>
      <c r="G9035" s="3">
        <v>8.0</v>
      </c>
      <c r="H9035" s="3" t="s">
        <v>8697</v>
      </c>
      <c r="I9035" s="3" t="s">
        <v>8698</v>
      </c>
      <c r="J9035" s="3" t="s">
        <v>922</v>
      </c>
      <c r="K9035" s="3" t="s">
        <v>24</v>
      </c>
      <c r="L9035" s="3">
        <v>1.0</v>
      </c>
      <c r="M9035" s="3" t="s">
        <v>25</v>
      </c>
      <c r="N9035" s="3" t="s">
        <v>6014</v>
      </c>
      <c r="O9035" s="3" t="s">
        <v>8783</v>
      </c>
      <c r="P9035" s="4">
        <v>27349.0</v>
      </c>
      <c r="Q9035" s="3" t="s">
        <v>52</v>
      </c>
      <c r="R9035" s="3" t="s">
        <v>1030</v>
      </c>
      <c r="S9035" s="3" t="s">
        <v>34</v>
      </c>
    </row>
    <row r="9036">
      <c r="A9036" s="2">
        <v>42318.714895833335</v>
      </c>
      <c r="B9036" s="3">
        <v>11.0</v>
      </c>
      <c r="C9036" s="3" t="s">
        <v>8462</v>
      </c>
      <c r="D9036" s="3">
        <v>91.0</v>
      </c>
      <c r="E9036" s="3" t="s">
        <v>8553</v>
      </c>
      <c r="F9036" s="3">
        <v>2.0</v>
      </c>
      <c r="G9036" s="3">
        <v>8.0</v>
      </c>
      <c r="H9036" s="3" t="s">
        <v>8697</v>
      </c>
      <c r="I9036" s="3" t="s">
        <v>8698</v>
      </c>
      <c r="J9036" s="3" t="s">
        <v>922</v>
      </c>
      <c r="K9036" s="3" t="s">
        <v>24</v>
      </c>
      <c r="L9036" s="3">
        <v>2.0</v>
      </c>
      <c r="M9036" s="3" t="s">
        <v>30</v>
      </c>
      <c r="N9036" s="3" t="s">
        <v>8784</v>
      </c>
      <c r="O9036" s="3" t="s">
        <v>8785</v>
      </c>
      <c r="P9036" s="4">
        <v>29300.0</v>
      </c>
      <c r="Q9036" s="3" t="s">
        <v>189</v>
      </c>
      <c r="S9036" s="3" t="s">
        <v>29</v>
      </c>
    </row>
    <row r="9037">
      <c r="A9037" s="2">
        <v>42318.714895833335</v>
      </c>
      <c r="B9037" s="3">
        <v>11.0</v>
      </c>
      <c r="C9037" s="3" t="s">
        <v>8462</v>
      </c>
      <c r="D9037" s="3">
        <v>91.0</v>
      </c>
      <c r="E9037" s="3" t="s">
        <v>8553</v>
      </c>
      <c r="F9037" s="3">
        <v>2.0</v>
      </c>
      <c r="G9037" s="3">
        <v>8.0</v>
      </c>
      <c r="H9037" s="3" t="s">
        <v>8697</v>
      </c>
      <c r="I9037" s="3" t="s">
        <v>8698</v>
      </c>
      <c r="J9037" s="3" t="s">
        <v>922</v>
      </c>
      <c r="K9037" s="3" t="s">
        <v>24</v>
      </c>
      <c r="L9037" s="3">
        <v>3.0</v>
      </c>
      <c r="M9037" s="3" t="s">
        <v>25</v>
      </c>
      <c r="N9037" s="3" t="s">
        <v>94</v>
      </c>
      <c r="O9037" s="3" t="s">
        <v>251</v>
      </c>
      <c r="P9037" s="4">
        <v>23129.0</v>
      </c>
      <c r="Q9037" s="3" t="s">
        <v>189</v>
      </c>
      <c r="S9037" s="3" t="s">
        <v>29</v>
      </c>
    </row>
    <row r="9038">
      <c r="A9038" s="2">
        <v>42318.714895833335</v>
      </c>
      <c r="B9038" s="3">
        <v>11.0</v>
      </c>
      <c r="C9038" s="3" t="s">
        <v>8462</v>
      </c>
      <c r="D9038" s="3">
        <v>91.0</v>
      </c>
      <c r="E9038" s="3" t="s">
        <v>8553</v>
      </c>
      <c r="F9038" s="3">
        <v>2.0</v>
      </c>
      <c r="G9038" s="3">
        <v>8.0</v>
      </c>
      <c r="H9038" s="3" t="s">
        <v>8697</v>
      </c>
      <c r="I9038" s="3" t="s">
        <v>8698</v>
      </c>
      <c r="J9038" s="3" t="s">
        <v>922</v>
      </c>
      <c r="K9038" s="3" t="s">
        <v>24</v>
      </c>
      <c r="L9038" s="3">
        <v>4.0</v>
      </c>
      <c r="M9038" s="3" t="s">
        <v>30</v>
      </c>
      <c r="N9038" s="3" t="s">
        <v>8786</v>
      </c>
      <c r="O9038" s="3" t="s">
        <v>8787</v>
      </c>
      <c r="P9038" s="4">
        <v>28561.0</v>
      </c>
      <c r="Q9038" s="3" t="s">
        <v>153</v>
      </c>
      <c r="S9038" s="3" t="s">
        <v>34</v>
      </c>
    </row>
    <row r="9039">
      <c r="A9039" s="2">
        <v>42318.714895833335</v>
      </c>
      <c r="B9039" s="3">
        <v>11.0</v>
      </c>
      <c r="C9039" s="3" t="s">
        <v>8462</v>
      </c>
      <c r="D9039" s="3">
        <v>91.0</v>
      </c>
      <c r="E9039" s="3" t="s">
        <v>8553</v>
      </c>
      <c r="F9039" s="3">
        <v>2.0</v>
      </c>
      <c r="G9039" s="3">
        <v>8.0</v>
      </c>
      <c r="H9039" s="3" t="s">
        <v>8697</v>
      </c>
      <c r="I9039" s="3" t="s">
        <v>8698</v>
      </c>
      <c r="J9039" s="3" t="s">
        <v>922</v>
      </c>
      <c r="K9039" s="3" t="s">
        <v>24</v>
      </c>
      <c r="L9039" s="3">
        <v>5.0</v>
      </c>
      <c r="M9039" s="3" t="s">
        <v>25</v>
      </c>
      <c r="N9039" s="3" t="s">
        <v>8788</v>
      </c>
      <c r="O9039" s="3" t="s">
        <v>8789</v>
      </c>
      <c r="P9039" s="4">
        <v>24909.0</v>
      </c>
      <c r="Q9039" s="3" t="s">
        <v>153</v>
      </c>
      <c r="R9039" s="3" t="s">
        <v>1134</v>
      </c>
      <c r="S9039" s="3" t="s">
        <v>29</v>
      </c>
    </row>
    <row r="9040">
      <c r="A9040" s="2">
        <v>42318.714895833335</v>
      </c>
      <c r="B9040" s="3">
        <v>11.0</v>
      </c>
      <c r="C9040" s="3" t="s">
        <v>8462</v>
      </c>
      <c r="D9040" s="3">
        <v>91.0</v>
      </c>
      <c r="E9040" s="3" t="s">
        <v>8553</v>
      </c>
      <c r="F9040" s="3">
        <v>2.0</v>
      </c>
      <c r="G9040" s="3">
        <v>8.0</v>
      </c>
      <c r="H9040" s="3" t="s">
        <v>8697</v>
      </c>
      <c r="I9040" s="3" t="s">
        <v>8698</v>
      </c>
      <c r="J9040" s="3" t="s">
        <v>922</v>
      </c>
      <c r="K9040" s="3" t="s">
        <v>24</v>
      </c>
      <c r="L9040" s="3">
        <v>6.0</v>
      </c>
      <c r="M9040" s="3" t="s">
        <v>30</v>
      </c>
      <c r="N9040" s="3" t="s">
        <v>8790</v>
      </c>
      <c r="O9040" s="3" t="s">
        <v>1263</v>
      </c>
      <c r="P9040" s="4">
        <v>22585.0</v>
      </c>
      <c r="Q9040" s="3" t="s">
        <v>149</v>
      </c>
      <c r="S9040" s="3" t="s">
        <v>34</v>
      </c>
    </row>
    <row r="9041">
      <c r="A9041" s="2">
        <v>42318.714895833335</v>
      </c>
      <c r="B9041" s="3">
        <v>11.0</v>
      </c>
      <c r="C9041" s="3" t="s">
        <v>8462</v>
      </c>
      <c r="D9041" s="3">
        <v>91.0</v>
      </c>
      <c r="E9041" s="3" t="s">
        <v>8553</v>
      </c>
      <c r="F9041" s="3">
        <v>2.0</v>
      </c>
      <c r="G9041" s="3">
        <v>8.0</v>
      </c>
      <c r="H9041" s="3" t="s">
        <v>8697</v>
      </c>
      <c r="I9041" s="3" t="s">
        <v>8698</v>
      </c>
      <c r="J9041" s="3" t="s">
        <v>922</v>
      </c>
      <c r="K9041" s="3" t="s">
        <v>24</v>
      </c>
      <c r="L9041" s="3">
        <v>7.0</v>
      </c>
      <c r="M9041" s="3" t="s">
        <v>25</v>
      </c>
      <c r="N9041" s="3" t="s">
        <v>8791</v>
      </c>
      <c r="O9041" s="3" t="s">
        <v>7051</v>
      </c>
      <c r="P9041" s="4">
        <v>26611.0</v>
      </c>
      <c r="Q9041" s="3" t="s">
        <v>1955</v>
      </c>
      <c r="S9041" s="3" t="s">
        <v>29</v>
      </c>
    </row>
    <row r="9042">
      <c r="A9042" s="2">
        <v>42318.714895833335</v>
      </c>
      <c r="B9042" s="3">
        <v>11.0</v>
      </c>
      <c r="C9042" s="3" t="s">
        <v>8462</v>
      </c>
      <c r="D9042" s="3">
        <v>91.0</v>
      </c>
      <c r="E9042" s="3" t="s">
        <v>8553</v>
      </c>
      <c r="F9042" s="3">
        <v>2.0</v>
      </c>
      <c r="G9042" s="3">
        <v>8.0</v>
      </c>
      <c r="H9042" s="3" t="s">
        <v>8697</v>
      </c>
      <c r="I9042" s="3" t="s">
        <v>8698</v>
      </c>
      <c r="J9042" s="3" t="s">
        <v>922</v>
      </c>
      <c r="K9042" s="3" t="s">
        <v>24</v>
      </c>
      <c r="L9042" s="3">
        <v>8.0</v>
      </c>
      <c r="M9042" s="3" t="s">
        <v>30</v>
      </c>
      <c r="N9042" s="3" t="s">
        <v>8792</v>
      </c>
      <c r="O9042" s="3" t="s">
        <v>1514</v>
      </c>
      <c r="P9042" s="4">
        <v>31043.0</v>
      </c>
      <c r="Q9042" s="3" t="s">
        <v>149</v>
      </c>
      <c r="S9042" s="3" t="s">
        <v>34</v>
      </c>
    </row>
    <row r="9043">
      <c r="A9043" s="2">
        <v>42318.714895833335</v>
      </c>
      <c r="B9043" s="3">
        <v>11.0</v>
      </c>
      <c r="C9043" s="3" t="s">
        <v>8462</v>
      </c>
      <c r="D9043" s="3">
        <v>91.0</v>
      </c>
      <c r="E9043" s="3" t="s">
        <v>8553</v>
      </c>
      <c r="F9043" s="3">
        <v>2.0</v>
      </c>
      <c r="G9043" s="3">
        <v>8.0</v>
      </c>
      <c r="H9043" s="3" t="s">
        <v>8697</v>
      </c>
      <c r="I9043" s="3" t="s">
        <v>8698</v>
      </c>
      <c r="J9043" s="3" t="s">
        <v>922</v>
      </c>
      <c r="K9043" s="3" t="s">
        <v>24</v>
      </c>
      <c r="L9043" s="3">
        <v>9.0</v>
      </c>
      <c r="M9043" s="3" t="s">
        <v>25</v>
      </c>
      <c r="N9043" s="3" t="s">
        <v>8793</v>
      </c>
      <c r="O9043" s="3" t="s">
        <v>180</v>
      </c>
      <c r="P9043" s="4">
        <v>22900.0</v>
      </c>
      <c r="Q9043" s="3" t="s">
        <v>37</v>
      </c>
      <c r="S9043" s="3" t="s">
        <v>34</v>
      </c>
    </row>
    <row r="9044">
      <c r="A9044" s="2">
        <v>42318.714895833335</v>
      </c>
      <c r="B9044" s="3">
        <v>11.0</v>
      </c>
      <c r="C9044" s="3" t="s">
        <v>8462</v>
      </c>
      <c r="D9044" s="3">
        <v>91.0</v>
      </c>
      <c r="E9044" s="3" t="s">
        <v>8553</v>
      </c>
      <c r="F9044" s="3">
        <v>2.0</v>
      </c>
      <c r="G9044" s="3">
        <v>8.0</v>
      </c>
      <c r="H9044" s="3" t="s">
        <v>8697</v>
      </c>
      <c r="I9044" s="3" t="s">
        <v>8698</v>
      </c>
      <c r="J9044" s="3" t="s">
        <v>922</v>
      </c>
      <c r="K9044" s="3" t="s">
        <v>24</v>
      </c>
      <c r="L9044" s="3">
        <v>10.0</v>
      </c>
      <c r="M9044" s="3" t="s">
        <v>30</v>
      </c>
      <c r="N9044" s="3" t="s">
        <v>8794</v>
      </c>
      <c r="O9044" s="3" t="s">
        <v>2083</v>
      </c>
      <c r="P9044" s="4">
        <v>32026.0</v>
      </c>
      <c r="Q9044" s="3" t="s">
        <v>418</v>
      </c>
      <c r="S9044" s="3" t="s">
        <v>34</v>
      </c>
    </row>
    <row r="9045">
      <c r="A9045" s="2">
        <v>42318.714895833335</v>
      </c>
      <c r="B9045" s="3">
        <v>11.0</v>
      </c>
      <c r="C9045" s="3" t="s">
        <v>8462</v>
      </c>
      <c r="D9045" s="3">
        <v>91.0</v>
      </c>
      <c r="E9045" s="3" t="s">
        <v>8553</v>
      </c>
      <c r="F9045" s="3">
        <v>2.0</v>
      </c>
      <c r="G9045" s="3">
        <v>8.0</v>
      </c>
      <c r="H9045" s="3" t="s">
        <v>8697</v>
      </c>
      <c r="I9045" s="3" t="s">
        <v>8698</v>
      </c>
      <c r="J9045" s="3" t="s">
        <v>922</v>
      </c>
      <c r="K9045" s="3" t="s">
        <v>24</v>
      </c>
      <c r="L9045" s="3">
        <v>11.0</v>
      </c>
      <c r="M9045" s="3" t="s">
        <v>25</v>
      </c>
      <c r="N9045" s="3" t="s">
        <v>8795</v>
      </c>
      <c r="O9045" s="3" t="s">
        <v>967</v>
      </c>
      <c r="P9045" s="4">
        <v>25071.0</v>
      </c>
      <c r="Q9045" s="3" t="s">
        <v>189</v>
      </c>
      <c r="S9045" s="3" t="s">
        <v>34</v>
      </c>
    </row>
    <row r="9046">
      <c r="A9046" s="2">
        <v>42318.714895833335</v>
      </c>
      <c r="B9046" s="3">
        <v>11.0</v>
      </c>
      <c r="C9046" s="3" t="s">
        <v>8462</v>
      </c>
      <c r="D9046" s="3">
        <v>91.0</v>
      </c>
      <c r="E9046" s="3" t="s">
        <v>8553</v>
      </c>
      <c r="F9046" s="3">
        <v>2.0</v>
      </c>
      <c r="G9046" s="3">
        <v>8.0</v>
      </c>
      <c r="H9046" s="3" t="s">
        <v>8697</v>
      </c>
      <c r="I9046" s="3" t="s">
        <v>8698</v>
      </c>
      <c r="J9046" s="3" t="s">
        <v>922</v>
      </c>
      <c r="K9046" s="3" t="s">
        <v>24</v>
      </c>
      <c r="L9046" s="3">
        <v>12.0</v>
      </c>
      <c r="M9046" s="3" t="s">
        <v>30</v>
      </c>
      <c r="N9046" s="3" t="s">
        <v>8796</v>
      </c>
      <c r="O9046" s="3" t="s">
        <v>8797</v>
      </c>
      <c r="P9046" s="4">
        <v>27096.0</v>
      </c>
      <c r="Q9046" s="3" t="s">
        <v>247</v>
      </c>
      <c r="S9046" s="3" t="s">
        <v>29</v>
      </c>
    </row>
    <row r="9047">
      <c r="A9047" s="2">
        <v>42318.714895833335</v>
      </c>
      <c r="B9047" s="3">
        <v>11.0</v>
      </c>
      <c r="C9047" s="3" t="s">
        <v>8462</v>
      </c>
      <c r="D9047" s="3">
        <v>91.0</v>
      </c>
      <c r="E9047" s="3" t="s">
        <v>8553</v>
      </c>
      <c r="F9047" s="3">
        <v>2.0</v>
      </c>
      <c r="G9047" s="3">
        <v>8.0</v>
      </c>
      <c r="H9047" s="3" t="s">
        <v>8697</v>
      </c>
      <c r="I9047" s="3" t="s">
        <v>8698</v>
      </c>
      <c r="J9047" s="3" t="s">
        <v>922</v>
      </c>
      <c r="K9047" s="3" t="s">
        <v>24</v>
      </c>
      <c r="L9047" s="3">
        <v>13.0</v>
      </c>
      <c r="M9047" s="3" t="s">
        <v>25</v>
      </c>
      <c r="N9047" s="3" t="s">
        <v>8798</v>
      </c>
      <c r="O9047" s="3" t="s">
        <v>27</v>
      </c>
      <c r="P9047" s="4">
        <v>23591.0</v>
      </c>
      <c r="Q9047" s="3" t="s">
        <v>189</v>
      </c>
      <c r="S9047" s="3" t="s">
        <v>34</v>
      </c>
    </row>
    <row r="9048">
      <c r="A9048" s="2">
        <v>42318.714895833335</v>
      </c>
      <c r="B9048" s="3">
        <v>11.0</v>
      </c>
      <c r="C9048" s="3" t="s">
        <v>8462</v>
      </c>
      <c r="D9048" s="3">
        <v>91.0</v>
      </c>
      <c r="E9048" s="3" t="s">
        <v>8553</v>
      </c>
      <c r="F9048" s="3">
        <v>2.0</v>
      </c>
      <c r="G9048" s="3">
        <v>8.0</v>
      </c>
      <c r="H9048" s="3" t="s">
        <v>8697</v>
      </c>
      <c r="I9048" s="3" t="s">
        <v>8698</v>
      </c>
      <c r="J9048" s="3" t="s">
        <v>922</v>
      </c>
      <c r="K9048" s="3" t="s">
        <v>24</v>
      </c>
      <c r="L9048" s="3">
        <v>14.0</v>
      </c>
      <c r="M9048" s="3" t="s">
        <v>30</v>
      </c>
      <c r="N9048" s="3" t="s">
        <v>8799</v>
      </c>
      <c r="O9048" s="3" t="s">
        <v>4938</v>
      </c>
      <c r="P9048" s="4">
        <v>30286.0</v>
      </c>
      <c r="Q9048" s="3" t="s">
        <v>352</v>
      </c>
      <c r="S9048" s="3" t="s">
        <v>34</v>
      </c>
    </row>
    <row r="9049">
      <c r="A9049" s="2">
        <v>42318.714895833335</v>
      </c>
      <c r="B9049" s="3">
        <v>11.0</v>
      </c>
      <c r="C9049" s="3" t="s">
        <v>8462</v>
      </c>
      <c r="D9049" s="3">
        <v>91.0</v>
      </c>
      <c r="E9049" s="3" t="s">
        <v>8553</v>
      </c>
      <c r="F9049" s="3">
        <v>2.0</v>
      </c>
      <c r="G9049" s="3">
        <v>8.0</v>
      </c>
      <c r="H9049" s="3" t="s">
        <v>8697</v>
      </c>
      <c r="I9049" s="3" t="s">
        <v>8698</v>
      </c>
      <c r="J9049" s="3" t="s">
        <v>922</v>
      </c>
      <c r="K9049" s="3" t="s">
        <v>24</v>
      </c>
      <c r="L9049" s="3">
        <v>15.0</v>
      </c>
      <c r="M9049" s="3" t="s">
        <v>25</v>
      </c>
      <c r="N9049" s="3" t="s">
        <v>8800</v>
      </c>
      <c r="O9049" s="3" t="s">
        <v>8801</v>
      </c>
      <c r="P9049" s="4">
        <v>30217.0</v>
      </c>
      <c r="Q9049" s="3" t="s">
        <v>418</v>
      </c>
      <c r="S9049" s="3" t="s">
        <v>34</v>
      </c>
    </row>
    <row r="9050">
      <c r="A9050" s="2">
        <v>42318.714895833335</v>
      </c>
      <c r="B9050" s="3">
        <v>11.0</v>
      </c>
      <c r="C9050" s="3" t="s">
        <v>8462</v>
      </c>
      <c r="D9050" s="3">
        <v>91.0</v>
      </c>
      <c r="E9050" s="3" t="s">
        <v>8553</v>
      </c>
      <c r="F9050" s="3">
        <v>2.0</v>
      </c>
      <c r="G9050" s="3">
        <v>8.0</v>
      </c>
      <c r="H9050" s="3" t="s">
        <v>8697</v>
      </c>
      <c r="I9050" s="3" t="s">
        <v>8698</v>
      </c>
      <c r="J9050" s="3" t="s">
        <v>922</v>
      </c>
      <c r="K9050" s="3" t="s">
        <v>24</v>
      </c>
      <c r="L9050" s="3">
        <v>16.0</v>
      </c>
      <c r="M9050" s="3" t="s">
        <v>30</v>
      </c>
      <c r="N9050" s="3" t="s">
        <v>8802</v>
      </c>
      <c r="O9050" s="3" t="s">
        <v>8803</v>
      </c>
      <c r="P9050" s="4">
        <v>20348.0</v>
      </c>
      <c r="Q9050" s="3" t="s">
        <v>110</v>
      </c>
      <c r="S9050" s="3" t="s">
        <v>34</v>
      </c>
    </row>
    <row r="9051">
      <c r="A9051" s="2">
        <v>42318.714895833335</v>
      </c>
      <c r="B9051" s="3">
        <v>11.0</v>
      </c>
      <c r="C9051" s="3" t="s">
        <v>8462</v>
      </c>
      <c r="D9051" s="3">
        <v>91.0</v>
      </c>
      <c r="E9051" s="3" t="s">
        <v>8553</v>
      </c>
      <c r="F9051" s="3">
        <v>2.0</v>
      </c>
      <c r="G9051" s="3">
        <v>8.0</v>
      </c>
      <c r="H9051" s="3" t="s">
        <v>8697</v>
      </c>
      <c r="I9051" s="3" t="s">
        <v>8698</v>
      </c>
      <c r="J9051" s="3" t="s">
        <v>922</v>
      </c>
      <c r="K9051" s="3" t="s">
        <v>24</v>
      </c>
      <c r="L9051" s="3">
        <v>17.0</v>
      </c>
      <c r="M9051" s="3" t="s">
        <v>25</v>
      </c>
      <c r="N9051" s="3" t="s">
        <v>8804</v>
      </c>
      <c r="O9051" s="3" t="s">
        <v>477</v>
      </c>
      <c r="P9051" s="4">
        <v>27602.0</v>
      </c>
      <c r="Q9051" s="3" t="s">
        <v>132</v>
      </c>
      <c r="S9051" s="3" t="s">
        <v>34</v>
      </c>
    </row>
    <row r="9052">
      <c r="A9052" s="2">
        <v>42318.714895833335</v>
      </c>
      <c r="B9052" s="3">
        <v>11.0</v>
      </c>
      <c r="C9052" s="3" t="s">
        <v>8462</v>
      </c>
      <c r="D9052" s="3">
        <v>91.0</v>
      </c>
      <c r="E9052" s="3" t="s">
        <v>8553</v>
      </c>
      <c r="F9052" s="3">
        <v>2.0</v>
      </c>
      <c r="G9052" s="3">
        <v>8.0</v>
      </c>
      <c r="H9052" s="3" t="s">
        <v>8697</v>
      </c>
      <c r="I9052" s="3" t="s">
        <v>8698</v>
      </c>
      <c r="J9052" s="3" t="s">
        <v>922</v>
      </c>
      <c r="K9052" s="3" t="s">
        <v>24</v>
      </c>
      <c r="L9052" s="3">
        <v>18.0</v>
      </c>
      <c r="M9052" s="3" t="s">
        <v>30</v>
      </c>
      <c r="N9052" s="3" t="s">
        <v>8805</v>
      </c>
      <c r="O9052" s="3" t="s">
        <v>452</v>
      </c>
      <c r="P9052" s="4">
        <v>22046.0</v>
      </c>
      <c r="Q9052" s="3" t="s">
        <v>52</v>
      </c>
      <c r="S9052" s="3" t="s">
        <v>29</v>
      </c>
    </row>
    <row r="9053">
      <c r="A9053" s="2">
        <v>42318.714895833335</v>
      </c>
      <c r="B9053" s="3">
        <v>11.0</v>
      </c>
      <c r="C9053" s="3" t="s">
        <v>8462</v>
      </c>
      <c r="D9053" s="3">
        <v>91.0</v>
      </c>
      <c r="E9053" s="3" t="s">
        <v>8553</v>
      </c>
      <c r="F9053" s="3">
        <v>2.0</v>
      </c>
      <c r="G9053" s="3">
        <v>8.0</v>
      </c>
      <c r="H9053" s="3" t="s">
        <v>8697</v>
      </c>
      <c r="I9053" s="3" t="s">
        <v>8698</v>
      </c>
      <c r="J9053" s="3" t="s">
        <v>922</v>
      </c>
      <c r="K9053" s="3" t="s">
        <v>24</v>
      </c>
      <c r="L9053" s="3">
        <v>19.0</v>
      </c>
      <c r="M9053" s="3" t="s">
        <v>25</v>
      </c>
      <c r="N9053" s="3" t="s">
        <v>8806</v>
      </c>
      <c r="O9053" s="3" t="s">
        <v>427</v>
      </c>
      <c r="P9053" s="4">
        <v>27495.0</v>
      </c>
      <c r="Q9053" s="3" t="s">
        <v>37</v>
      </c>
      <c r="S9053" s="3" t="s">
        <v>34</v>
      </c>
    </row>
    <row r="9054">
      <c r="A9054" s="2">
        <v>42318.714895833335</v>
      </c>
      <c r="B9054" s="3">
        <v>11.0</v>
      </c>
      <c r="C9054" s="3" t="s">
        <v>8462</v>
      </c>
      <c r="D9054" s="3">
        <v>91.0</v>
      </c>
      <c r="E9054" s="3" t="s">
        <v>8553</v>
      </c>
      <c r="F9054" s="3">
        <v>2.0</v>
      </c>
      <c r="G9054" s="3">
        <v>8.0</v>
      </c>
      <c r="H9054" s="3" t="s">
        <v>8697</v>
      </c>
      <c r="I9054" s="3" t="s">
        <v>8698</v>
      </c>
      <c r="J9054" s="3" t="s">
        <v>922</v>
      </c>
      <c r="K9054" s="3" t="s">
        <v>24</v>
      </c>
      <c r="L9054" s="3">
        <v>20.0</v>
      </c>
      <c r="M9054" s="3" t="s">
        <v>30</v>
      </c>
      <c r="N9054" s="3" t="s">
        <v>7531</v>
      </c>
      <c r="O9054" s="3" t="s">
        <v>85</v>
      </c>
      <c r="P9054" s="4">
        <v>20737.0</v>
      </c>
      <c r="Q9054" s="3" t="s">
        <v>55</v>
      </c>
      <c r="S9054" s="3" t="s">
        <v>34</v>
      </c>
    </row>
    <row r="9055">
      <c r="A9055" s="2">
        <v>42318.714895833335</v>
      </c>
      <c r="B9055" s="3">
        <v>11.0</v>
      </c>
      <c r="C9055" s="3" t="s">
        <v>8462</v>
      </c>
      <c r="D9055" s="3">
        <v>91.0</v>
      </c>
      <c r="E9055" s="3" t="s">
        <v>8553</v>
      </c>
      <c r="F9055" s="3">
        <v>2.0</v>
      </c>
      <c r="G9055" s="3">
        <v>8.0</v>
      </c>
      <c r="H9055" s="3" t="s">
        <v>8697</v>
      </c>
      <c r="I9055" s="3" t="s">
        <v>8698</v>
      </c>
      <c r="J9055" s="3" t="s">
        <v>922</v>
      </c>
      <c r="K9055" s="3" t="s">
        <v>24</v>
      </c>
      <c r="L9055" s="3">
        <v>21.0</v>
      </c>
      <c r="M9055" s="3" t="s">
        <v>25</v>
      </c>
      <c r="N9055" s="3" t="s">
        <v>8807</v>
      </c>
      <c r="O9055" s="3" t="s">
        <v>8808</v>
      </c>
      <c r="P9055" s="4">
        <v>23145.0</v>
      </c>
      <c r="Q9055" s="3" t="s">
        <v>1955</v>
      </c>
      <c r="S9055" s="3" t="s">
        <v>34</v>
      </c>
    </row>
    <row r="9056">
      <c r="A9056" s="2">
        <v>42318.714895833335</v>
      </c>
      <c r="B9056" s="3">
        <v>11.0</v>
      </c>
      <c r="C9056" s="3" t="s">
        <v>8462</v>
      </c>
      <c r="D9056" s="3">
        <v>91.0</v>
      </c>
      <c r="E9056" s="3" t="s">
        <v>8553</v>
      </c>
      <c r="F9056" s="3">
        <v>2.0</v>
      </c>
      <c r="G9056" s="3">
        <v>8.0</v>
      </c>
      <c r="H9056" s="3" t="s">
        <v>8697</v>
      </c>
      <c r="I9056" s="3" t="s">
        <v>8698</v>
      </c>
      <c r="J9056" s="3" t="s">
        <v>922</v>
      </c>
      <c r="K9056" s="3" t="s">
        <v>24</v>
      </c>
      <c r="L9056" s="3">
        <v>22.0</v>
      </c>
      <c r="M9056" s="3" t="s">
        <v>30</v>
      </c>
      <c r="N9056" s="3" t="s">
        <v>8809</v>
      </c>
      <c r="O9056" s="3" t="s">
        <v>389</v>
      </c>
      <c r="P9056" s="4">
        <v>29138.0</v>
      </c>
      <c r="Q9056" s="3" t="s">
        <v>189</v>
      </c>
      <c r="S9056" s="3" t="s">
        <v>34</v>
      </c>
    </row>
    <row r="9057">
      <c r="A9057" s="2">
        <v>42318.714895833335</v>
      </c>
      <c r="B9057" s="3">
        <v>11.0</v>
      </c>
      <c r="C9057" s="3" t="s">
        <v>8462</v>
      </c>
      <c r="D9057" s="3">
        <v>91.0</v>
      </c>
      <c r="E9057" s="3" t="s">
        <v>8553</v>
      </c>
      <c r="F9057" s="3">
        <v>2.0</v>
      </c>
      <c r="G9057" s="3">
        <v>8.0</v>
      </c>
      <c r="H9057" s="3" t="s">
        <v>8697</v>
      </c>
      <c r="I9057" s="3" t="s">
        <v>8698</v>
      </c>
      <c r="J9057" s="3" t="s">
        <v>922</v>
      </c>
      <c r="K9057" s="3" t="s">
        <v>24</v>
      </c>
      <c r="L9057" s="3">
        <v>23.0</v>
      </c>
      <c r="M9057" s="3" t="s">
        <v>25</v>
      </c>
      <c r="N9057" s="3" t="s">
        <v>2320</v>
      </c>
      <c r="O9057" s="3" t="s">
        <v>454</v>
      </c>
      <c r="P9057" s="4">
        <v>22335.0</v>
      </c>
      <c r="Q9057" s="3" t="s">
        <v>115</v>
      </c>
      <c r="S9057" s="3" t="s">
        <v>34</v>
      </c>
    </row>
    <row r="9058">
      <c r="A9058" s="2">
        <v>42318.714895833335</v>
      </c>
      <c r="B9058" s="3">
        <v>11.0</v>
      </c>
      <c r="C9058" s="3" t="s">
        <v>8462</v>
      </c>
      <c r="D9058" s="3">
        <v>91.0</v>
      </c>
      <c r="E9058" s="3" t="s">
        <v>8553</v>
      </c>
      <c r="F9058" s="3">
        <v>2.0</v>
      </c>
      <c r="G9058" s="3">
        <v>8.0</v>
      </c>
      <c r="H9058" s="3" t="s">
        <v>8697</v>
      </c>
      <c r="I9058" s="3" t="s">
        <v>8698</v>
      </c>
      <c r="J9058" s="3" t="s">
        <v>922</v>
      </c>
      <c r="K9058" s="3" t="s">
        <v>24</v>
      </c>
      <c r="L9058" s="3">
        <v>24.0</v>
      </c>
      <c r="M9058" s="3" t="s">
        <v>30</v>
      </c>
      <c r="N9058" s="3" t="s">
        <v>8810</v>
      </c>
      <c r="O9058" s="3" t="s">
        <v>2417</v>
      </c>
      <c r="P9058" s="4">
        <v>20972.0</v>
      </c>
      <c r="Q9058" s="3" t="s">
        <v>352</v>
      </c>
      <c r="S9058" s="3" t="s">
        <v>34</v>
      </c>
    </row>
    <row r="9059">
      <c r="A9059" s="2">
        <v>42318.714895833335</v>
      </c>
      <c r="B9059" s="3">
        <v>11.0</v>
      </c>
      <c r="C9059" s="3" t="s">
        <v>8462</v>
      </c>
      <c r="D9059" s="3">
        <v>92.0</v>
      </c>
      <c r="E9059" s="3" t="s">
        <v>8583</v>
      </c>
      <c r="F9059" s="3">
        <v>2.0</v>
      </c>
      <c r="G9059" s="3">
        <v>8.0</v>
      </c>
      <c r="H9059" s="3" t="s">
        <v>8697</v>
      </c>
      <c r="I9059" s="3" t="s">
        <v>8698</v>
      </c>
      <c r="J9059" s="3" t="s">
        <v>922</v>
      </c>
      <c r="K9059" s="3" t="s">
        <v>24</v>
      </c>
      <c r="L9059" s="3">
        <v>1.0</v>
      </c>
      <c r="M9059" s="3" t="s">
        <v>30</v>
      </c>
      <c r="N9059" s="3" t="s">
        <v>8811</v>
      </c>
      <c r="O9059" s="3" t="s">
        <v>1465</v>
      </c>
      <c r="P9059" s="4">
        <v>29845.0</v>
      </c>
      <c r="Q9059" s="3" t="s">
        <v>189</v>
      </c>
      <c r="S9059" s="3" t="s">
        <v>34</v>
      </c>
    </row>
    <row r="9060">
      <c r="A9060" s="2">
        <v>42318.714895833335</v>
      </c>
      <c r="B9060" s="3">
        <v>11.0</v>
      </c>
      <c r="C9060" s="3" t="s">
        <v>8462</v>
      </c>
      <c r="D9060" s="3">
        <v>92.0</v>
      </c>
      <c r="E9060" s="3" t="s">
        <v>8583</v>
      </c>
      <c r="F9060" s="3">
        <v>2.0</v>
      </c>
      <c r="G9060" s="3">
        <v>8.0</v>
      </c>
      <c r="H9060" s="3" t="s">
        <v>8697</v>
      </c>
      <c r="I9060" s="3" t="s">
        <v>8698</v>
      </c>
      <c r="J9060" s="3" t="s">
        <v>922</v>
      </c>
      <c r="K9060" s="3" t="s">
        <v>24</v>
      </c>
      <c r="L9060" s="3">
        <v>2.0</v>
      </c>
      <c r="M9060" s="3" t="s">
        <v>25</v>
      </c>
      <c r="N9060" s="3" t="s">
        <v>8812</v>
      </c>
      <c r="O9060" s="3" t="s">
        <v>8813</v>
      </c>
      <c r="P9060" s="4">
        <v>24841.0</v>
      </c>
      <c r="Q9060" s="3" t="s">
        <v>37</v>
      </c>
      <c r="S9060" s="3" t="s">
        <v>29</v>
      </c>
    </row>
    <row r="9061">
      <c r="A9061" s="2">
        <v>42318.714895833335</v>
      </c>
      <c r="B9061" s="3">
        <v>11.0</v>
      </c>
      <c r="C9061" s="3" t="s">
        <v>8462</v>
      </c>
      <c r="D9061" s="3">
        <v>92.0</v>
      </c>
      <c r="E9061" s="3" t="s">
        <v>8583</v>
      </c>
      <c r="F9061" s="3">
        <v>2.0</v>
      </c>
      <c r="G9061" s="3">
        <v>8.0</v>
      </c>
      <c r="H9061" s="3" t="s">
        <v>8697</v>
      </c>
      <c r="I9061" s="3" t="s">
        <v>8698</v>
      </c>
      <c r="J9061" s="3" t="s">
        <v>922</v>
      </c>
      <c r="K9061" s="3" t="s">
        <v>24</v>
      </c>
      <c r="L9061" s="3">
        <v>3.0</v>
      </c>
      <c r="M9061" s="3" t="s">
        <v>30</v>
      </c>
      <c r="N9061" s="3" t="s">
        <v>8814</v>
      </c>
      <c r="O9061" s="3" t="s">
        <v>121</v>
      </c>
      <c r="P9061" s="4">
        <v>28153.0</v>
      </c>
      <c r="Q9061" s="3" t="s">
        <v>110</v>
      </c>
      <c r="S9061" s="3" t="s">
        <v>34</v>
      </c>
    </row>
    <row r="9062">
      <c r="A9062" s="2">
        <v>42318.714895833335</v>
      </c>
      <c r="B9062" s="3">
        <v>11.0</v>
      </c>
      <c r="C9062" s="3" t="s">
        <v>8462</v>
      </c>
      <c r="D9062" s="3">
        <v>92.0</v>
      </c>
      <c r="E9062" s="3" t="s">
        <v>8583</v>
      </c>
      <c r="F9062" s="3">
        <v>2.0</v>
      </c>
      <c r="G9062" s="3">
        <v>8.0</v>
      </c>
      <c r="H9062" s="3" t="s">
        <v>8697</v>
      </c>
      <c r="I9062" s="3" t="s">
        <v>8698</v>
      </c>
      <c r="J9062" s="3" t="s">
        <v>922</v>
      </c>
      <c r="K9062" s="3" t="s">
        <v>24</v>
      </c>
      <c r="L9062" s="3">
        <v>4.0</v>
      </c>
      <c r="M9062" s="3" t="s">
        <v>25</v>
      </c>
      <c r="N9062" s="3" t="s">
        <v>8815</v>
      </c>
      <c r="O9062" s="3" t="s">
        <v>477</v>
      </c>
      <c r="P9062" s="4">
        <v>23497.0</v>
      </c>
      <c r="Q9062" s="3" t="s">
        <v>247</v>
      </c>
      <c r="S9062" s="3" t="s">
        <v>34</v>
      </c>
    </row>
    <row r="9063">
      <c r="A9063" s="2">
        <v>42318.714895833335</v>
      </c>
      <c r="B9063" s="3">
        <v>11.0</v>
      </c>
      <c r="C9063" s="3" t="s">
        <v>8462</v>
      </c>
      <c r="D9063" s="3">
        <v>92.0</v>
      </c>
      <c r="E9063" s="3" t="s">
        <v>8583</v>
      </c>
      <c r="F9063" s="3">
        <v>2.0</v>
      </c>
      <c r="G9063" s="3">
        <v>8.0</v>
      </c>
      <c r="H9063" s="3" t="s">
        <v>8697</v>
      </c>
      <c r="I9063" s="3" t="s">
        <v>8698</v>
      </c>
      <c r="J9063" s="3" t="s">
        <v>922</v>
      </c>
      <c r="K9063" s="3" t="s">
        <v>24</v>
      </c>
      <c r="L9063" s="3">
        <v>5.0</v>
      </c>
      <c r="M9063" s="3" t="s">
        <v>30</v>
      </c>
      <c r="N9063" s="3" t="s">
        <v>3427</v>
      </c>
      <c r="O9063" s="3" t="s">
        <v>8816</v>
      </c>
      <c r="P9063" s="4">
        <v>28243.0</v>
      </c>
      <c r="Q9063" s="3" t="s">
        <v>1955</v>
      </c>
      <c r="S9063" s="3" t="s">
        <v>34</v>
      </c>
    </row>
    <row r="9064">
      <c r="A9064" s="2">
        <v>42318.714895833335</v>
      </c>
      <c r="B9064" s="3">
        <v>11.0</v>
      </c>
      <c r="C9064" s="3" t="s">
        <v>8462</v>
      </c>
      <c r="D9064" s="3">
        <v>92.0</v>
      </c>
      <c r="E9064" s="3" t="s">
        <v>8583</v>
      </c>
      <c r="F9064" s="3">
        <v>2.0</v>
      </c>
      <c r="G9064" s="3">
        <v>8.0</v>
      </c>
      <c r="H9064" s="3" t="s">
        <v>8697</v>
      </c>
      <c r="I9064" s="3" t="s">
        <v>8698</v>
      </c>
      <c r="J9064" s="3" t="s">
        <v>922</v>
      </c>
      <c r="K9064" s="3" t="s">
        <v>24</v>
      </c>
      <c r="L9064" s="3">
        <v>6.0</v>
      </c>
      <c r="M9064" s="3" t="s">
        <v>25</v>
      </c>
      <c r="N9064" s="3" t="s">
        <v>8817</v>
      </c>
      <c r="O9064" s="3" t="s">
        <v>315</v>
      </c>
      <c r="P9064" s="4">
        <v>26879.0</v>
      </c>
      <c r="Q9064" s="3" t="s">
        <v>169</v>
      </c>
      <c r="S9064" s="3" t="s">
        <v>29</v>
      </c>
    </row>
    <row r="9065">
      <c r="A9065" s="2">
        <v>42318.714895833335</v>
      </c>
      <c r="B9065" s="3">
        <v>11.0</v>
      </c>
      <c r="C9065" s="3" t="s">
        <v>8462</v>
      </c>
      <c r="D9065" s="3">
        <v>92.0</v>
      </c>
      <c r="E9065" s="3" t="s">
        <v>8583</v>
      </c>
      <c r="F9065" s="3">
        <v>2.0</v>
      </c>
      <c r="G9065" s="3">
        <v>8.0</v>
      </c>
      <c r="H9065" s="3" t="s">
        <v>8697</v>
      </c>
      <c r="I9065" s="3" t="s">
        <v>8698</v>
      </c>
      <c r="J9065" s="3" t="s">
        <v>922</v>
      </c>
      <c r="K9065" s="3" t="s">
        <v>24</v>
      </c>
      <c r="L9065" s="3">
        <v>7.0</v>
      </c>
      <c r="M9065" s="3" t="s">
        <v>30</v>
      </c>
      <c r="N9065" s="3" t="s">
        <v>8818</v>
      </c>
      <c r="O9065" s="3" t="s">
        <v>8819</v>
      </c>
      <c r="P9065" s="4">
        <v>25004.0</v>
      </c>
      <c r="Q9065" s="3" t="s">
        <v>216</v>
      </c>
      <c r="S9065" s="3" t="s">
        <v>29</v>
      </c>
    </row>
    <row r="9066">
      <c r="A9066" s="2">
        <v>42318.714895833335</v>
      </c>
      <c r="B9066" s="3">
        <v>11.0</v>
      </c>
      <c r="C9066" s="3" t="s">
        <v>8462</v>
      </c>
      <c r="D9066" s="3">
        <v>92.0</v>
      </c>
      <c r="E9066" s="3" t="s">
        <v>8583</v>
      </c>
      <c r="F9066" s="3">
        <v>2.0</v>
      </c>
      <c r="G9066" s="3">
        <v>8.0</v>
      </c>
      <c r="H9066" s="3" t="s">
        <v>8697</v>
      </c>
      <c r="I9066" s="3" t="s">
        <v>8698</v>
      </c>
      <c r="J9066" s="3" t="s">
        <v>922</v>
      </c>
      <c r="K9066" s="3" t="s">
        <v>24</v>
      </c>
      <c r="L9066" s="3">
        <v>8.0</v>
      </c>
      <c r="M9066" s="3" t="s">
        <v>25</v>
      </c>
      <c r="N9066" s="3" t="s">
        <v>8820</v>
      </c>
      <c r="O9066" s="3" t="s">
        <v>338</v>
      </c>
      <c r="P9066" s="4">
        <v>32583.0</v>
      </c>
      <c r="Q9066" s="3" t="s">
        <v>153</v>
      </c>
      <c r="S9066" s="3" t="s">
        <v>34</v>
      </c>
    </row>
    <row r="9067">
      <c r="A9067" s="2">
        <v>42318.714895833335</v>
      </c>
      <c r="B9067" s="3">
        <v>11.0</v>
      </c>
      <c r="C9067" s="3" t="s">
        <v>8462</v>
      </c>
      <c r="D9067" s="3">
        <v>92.0</v>
      </c>
      <c r="E9067" s="3" t="s">
        <v>8583</v>
      </c>
      <c r="F9067" s="3">
        <v>2.0</v>
      </c>
      <c r="G9067" s="3">
        <v>8.0</v>
      </c>
      <c r="H9067" s="3" t="s">
        <v>8697</v>
      </c>
      <c r="I9067" s="3" t="s">
        <v>8698</v>
      </c>
      <c r="J9067" s="3" t="s">
        <v>922</v>
      </c>
      <c r="K9067" s="3" t="s">
        <v>24</v>
      </c>
      <c r="L9067" s="3">
        <v>9.0</v>
      </c>
      <c r="M9067" s="3" t="s">
        <v>30</v>
      </c>
      <c r="N9067" s="3" t="s">
        <v>8821</v>
      </c>
      <c r="O9067" s="3" t="s">
        <v>448</v>
      </c>
      <c r="P9067" s="4">
        <v>25816.0</v>
      </c>
      <c r="Q9067" s="3" t="s">
        <v>1955</v>
      </c>
      <c r="S9067" s="3" t="s">
        <v>34</v>
      </c>
    </row>
    <row r="9068">
      <c r="A9068" s="2">
        <v>42318.714895833335</v>
      </c>
      <c r="B9068" s="3">
        <v>11.0</v>
      </c>
      <c r="C9068" s="3" t="s">
        <v>8462</v>
      </c>
      <c r="D9068" s="3">
        <v>92.0</v>
      </c>
      <c r="E9068" s="3" t="s">
        <v>8583</v>
      </c>
      <c r="F9068" s="3">
        <v>2.0</v>
      </c>
      <c r="G9068" s="3">
        <v>8.0</v>
      </c>
      <c r="H9068" s="3" t="s">
        <v>8697</v>
      </c>
      <c r="I9068" s="3" t="s">
        <v>8698</v>
      </c>
      <c r="J9068" s="3" t="s">
        <v>922</v>
      </c>
      <c r="K9068" s="3" t="s">
        <v>24</v>
      </c>
      <c r="L9068" s="3">
        <v>10.0</v>
      </c>
      <c r="M9068" s="3" t="s">
        <v>25</v>
      </c>
      <c r="N9068" s="3" t="s">
        <v>8822</v>
      </c>
      <c r="O9068" s="3" t="s">
        <v>377</v>
      </c>
      <c r="P9068" s="4">
        <v>25571.0</v>
      </c>
      <c r="Q9068" s="3" t="s">
        <v>418</v>
      </c>
      <c r="S9068" s="3" t="s">
        <v>34</v>
      </c>
    </row>
    <row r="9069">
      <c r="A9069" s="2">
        <v>42318.714895833335</v>
      </c>
      <c r="B9069" s="3">
        <v>11.0</v>
      </c>
      <c r="C9069" s="3" t="s">
        <v>8462</v>
      </c>
      <c r="D9069" s="3">
        <v>92.0</v>
      </c>
      <c r="E9069" s="3" t="s">
        <v>8583</v>
      </c>
      <c r="F9069" s="3">
        <v>2.0</v>
      </c>
      <c r="G9069" s="3">
        <v>8.0</v>
      </c>
      <c r="H9069" s="3" t="s">
        <v>8697</v>
      </c>
      <c r="I9069" s="3" t="s">
        <v>8698</v>
      </c>
      <c r="J9069" s="3" t="s">
        <v>922</v>
      </c>
      <c r="K9069" s="3" t="s">
        <v>24</v>
      </c>
      <c r="L9069" s="3">
        <v>11.0</v>
      </c>
      <c r="M9069" s="3" t="s">
        <v>30</v>
      </c>
      <c r="N9069" s="3" t="s">
        <v>8823</v>
      </c>
      <c r="O9069" s="3" t="s">
        <v>8824</v>
      </c>
      <c r="P9069" s="4">
        <v>23633.0</v>
      </c>
      <c r="Q9069" s="3" t="s">
        <v>75</v>
      </c>
      <c r="S9069" s="3" t="s">
        <v>29</v>
      </c>
    </row>
    <row r="9070">
      <c r="A9070" s="2">
        <v>42318.714895833335</v>
      </c>
      <c r="B9070" s="3">
        <v>11.0</v>
      </c>
      <c r="C9070" s="3" t="s">
        <v>8462</v>
      </c>
      <c r="D9070" s="3">
        <v>92.0</v>
      </c>
      <c r="E9070" s="3" t="s">
        <v>8583</v>
      </c>
      <c r="F9070" s="3">
        <v>2.0</v>
      </c>
      <c r="G9070" s="3">
        <v>8.0</v>
      </c>
      <c r="H9070" s="3" t="s">
        <v>8697</v>
      </c>
      <c r="I9070" s="3" t="s">
        <v>8698</v>
      </c>
      <c r="J9070" s="3" t="s">
        <v>922</v>
      </c>
      <c r="K9070" s="3" t="s">
        <v>24</v>
      </c>
      <c r="L9070" s="3">
        <v>12.0</v>
      </c>
      <c r="M9070" s="3" t="s">
        <v>25</v>
      </c>
      <c r="N9070" s="3" t="s">
        <v>8825</v>
      </c>
      <c r="O9070" s="3" t="s">
        <v>3958</v>
      </c>
      <c r="P9070" s="4">
        <v>25846.0</v>
      </c>
      <c r="Q9070" s="3" t="s">
        <v>55</v>
      </c>
      <c r="S9070" s="3" t="s">
        <v>34</v>
      </c>
    </row>
    <row r="9071">
      <c r="A9071" s="2">
        <v>42318.714895833335</v>
      </c>
      <c r="B9071" s="3">
        <v>11.0</v>
      </c>
      <c r="C9071" s="3" t="s">
        <v>8462</v>
      </c>
      <c r="D9071" s="3">
        <v>92.0</v>
      </c>
      <c r="E9071" s="3" t="s">
        <v>8583</v>
      </c>
      <c r="F9071" s="3">
        <v>2.0</v>
      </c>
      <c r="G9071" s="3">
        <v>8.0</v>
      </c>
      <c r="H9071" s="3" t="s">
        <v>8697</v>
      </c>
      <c r="I9071" s="3" t="s">
        <v>8698</v>
      </c>
      <c r="J9071" s="3" t="s">
        <v>922</v>
      </c>
      <c r="K9071" s="3" t="s">
        <v>24</v>
      </c>
      <c r="L9071" s="3">
        <v>13.0</v>
      </c>
      <c r="M9071" s="3" t="s">
        <v>30</v>
      </c>
      <c r="N9071" s="3" t="s">
        <v>8826</v>
      </c>
      <c r="O9071" s="3" t="s">
        <v>1099</v>
      </c>
      <c r="P9071" s="4">
        <v>25609.0</v>
      </c>
      <c r="Q9071" s="3" t="s">
        <v>37</v>
      </c>
      <c r="S9071" s="3" t="s">
        <v>34</v>
      </c>
    </row>
    <row r="9072">
      <c r="A9072" s="2">
        <v>42318.714895833335</v>
      </c>
      <c r="B9072" s="3">
        <v>11.0</v>
      </c>
      <c r="C9072" s="3" t="s">
        <v>8462</v>
      </c>
      <c r="D9072" s="3">
        <v>92.0</v>
      </c>
      <c r="E9072" s="3" t="s">
        <v>8583</v>
      </c>
      <c r="F9072" s="3">
        <v>2.0</v>
      </c>
      <c r="G9072" s="3">
        <v>8.0</v>
      </c>
      <c r="H9072" s="3" t="s">
        <v>8697</v>
      </c>
      <c r="I9072" s="3" t="s">
        <v>8698</v>
      </c>
      <c r="J9072" s="3" t="s">
        <v>922</v>
      </c>
      <c r="K9072" s="3" t="s">
        <v>24</v>
      </c>
      <c r="L9072" s="3">
        <v>14.0</v>
      </c>
      <c r="M9072" s="3" t="s">
        <v>25</v>
      </c>
      <c r="N9072" s="3" t="s">
        <v>8827</v>
      </c>
      <c r="O9072" s="3" t="s">
        <v>417</v>
      </c>
      <c r="P9072" s="4">
        <v>19513.0</v>
      </c>
      <c r="Q9072" s="3" t="s">
        <v>352</v>
      </c>
      <c r="S9072" s="3" t="s">
        <v>34</v>
      </c>
    </row>
    <row r="9073">
      <c r="A9073" s="2">
        <v>42318.714895833335</v>
      </c>
      <c r="B9073" s="3">
        <v>11.0</v>
      </c>
      <c r="C9073" s="3" t="s">
        <v>8462</v>
      </c>
      <c r="D9073" s="3">
        <v>92.0</v>
      </c>
      <c r="E9073" s="3" t="s">
        <v>8583</v>
      </c>
      <c r="F9073" s="3">
        <v>2.0</v>
      </c>
      <c r="G9073" s="3">
        <v>8.0</v>
      </c>
      <c r="H9073" s="3" t="s">
        <v>8697</v>
      </c>
      <c r="I9073" s="3" t="s">
        <v>8698</v>
      </c>
      <c r="J9073" s="3" t="s">
        <v>922</v>
      </c>
      <c r="K9073" s="3" t="s">
        <v>24</v>
      </c>
      <c r="L9073" s="3">
        <v>15.0</v>
      </c>
      <c r="M9073" s="3" t="s">
        <v>30</v>
      </c>
      <c r="N9073" s="3" t="s">
        <v>8828</v>
      </c>
      <c r="O9073" s="3" t="s">
        <v>8829</v>
      </c>
      <c r="P9073" s="4">
        <v>32217.0</v>
      </c>
      <c r="Q9073" s="3" t="s">
        <v>687</v>
      </c>
      <c r="S9073" s="3" t="s">
        <v>34</v>
      </c>
    </row>
    <row r="9074">
      <c r="A9074" s="2">
        <v>42318.714895833335</v>
      </c>
      <c r="B9074" s="3">
        <v>11.0</v>
      </c>
      <c r="C9074" s="3" t="s">
        <v>8462</v>
      </c>
      <c r="D9074" s="3">
        <v>92.0</v>
      </c>
      <c r="E9074" s="3" t="s">
        <v>8583</v>
      </c>
      <c r="F9074" s="3">
        <v>2.0</v>
      </c>
      <c r="G9074" s="3">
        <v>8.0</v>
      </c>
      <c r="H9074" s="3" t="s">
        <v>8697</v>
      </c>
      <c r="I9074" s="3" t="s">
        <v>8698</v>
      </c>
      <c r="J9074" s="3" t="s">
        <v>922</v>
      </c>
      <c r="K9074" s="3" t="s">
        <v>24</v>
      </c>
      <c r="L9074" s="3">
        <v>16.0</v>
      </c>
      <c r="M9074" s="3" t="s">
        <v>25</v>
      </c>
      <c r="N9074" s="3" t="s">
        <v>8830</v>
      </c>
      <c r="O9074" s="3" t="s">
        <v>1390</v>
      </c>
      <c r="P9074" s="4">
        <v>32197.0</v>
      </c>
      <c r="Q9074" s="3" t="s">
        <v>1955</v>
      </c>
      <c r="S9074" s="3" t="s">
        <v>34</v>
      </c>
    </row>
    <row r="9075">
      <c r="A9075" s="2">
        <v>42318.714895833335</v>
      </c>
      <c r="B9075" s="3">
        <v>11.0</v>
      </c>
      <c r="C9075" s="3" t="s">
        <v>8462</v>
      </c>
      <c r="D9075" s="3">
        <v>92.0</v>
      </c>
      <c r="E9075" s="3" t="s">
        <v>8583</v>
      </c>
      <c r="F9075" s="3">
        <v>2.0</v>
      </c>
      <c r="G9075" s="3">
        <v>8.0</v>
      </c>
      <c r="H9075" s="3" t="s">
        <v>8697</v>
      </c>
      <c r="I9075" s="3" t="s">
        <v>8698</v>
      </c>
      <c r="J9075" s="3" t="s">
        <v>922</v>
      </c>
      <c r="K9075" s="3" t="s">
        <v>24</v>
      </c>
      <c r="L9075" s="3">
        <v>17.0</v>
      </c>
      <c r="M9075" s="3" t="s">
        <v>30</v>
      </c>
      <c r="N9075" s="3" t="s">
        <v>8831</v>
      </c>
      <c r="O9075" s="3" t="s">
        <v>6194</v>
      </c>
      <c r="P9075" s="4">
        <v>22608.0</v>
      </c>
      <c r="Q9075" s="3" t="s">
        <v>52</v>
      </c>
      <c r="S9075" s="3" t="s">
        <v>34</v>
      </c>
    </row>
    <row r="9076">
      <c r="A9076" s="2">
        <v>42318.714895833335</v>
      </c>
      <c r="B9076" s="3">
        <v>11.0</v>
      </c>
      <c r="C9076" s="3" t="s">
        <v>8462</v>
      </c>
      <c r="D9076" s="3">
        <v>92.0</v>
      </c>
      <c r="E9076" s="3" t="s">
        <v>8583</v>
      </c>
      <c r="F9076" s="3">
        <v>2.0</v>
      </c>
      <c r="G9076" s="3">
        <v>8.0</v>
      </c>
      <c r="H9076" s="3" t="s">
        <v>8697</v>
      </c>
      <c r="I9076" s="3" t="s">
        <v>8698</v>
      </c>
      <c r="J9076" s="3" t="s">
        <v>922</v>
      </c>
      <c r="K9076" s="3" t="s">
        <v>24</v>
      </c>
      <c r="L9076" s="3">
        <v>18.0</v>
      </c>
      <c r="M9076" s="3" t="s">
        <v>25</v>
      </c>
      <c r="N9076" s="3" t="s">
        <v>963</v>
      </c>
      <c r="O9076" s="3" t="s">
        <v>8832</v>
      </c>
      <c r="P9076" s="4">
        <v>26932.0</v>
      </c>
      <c r="Q9076" s="3" t="s">
        <v>132</v>
      </c>
      <c r="S9076" s="3" t="s">
        <v>34</v>
      </c>
    </row>
    <row r="9077">
      <c r="A9077" s="2">
        <v>42318.714895833335</v>
      </c>
      <c r="B9077" s="3">
        <v>11.0</v>
      </c>
      <c r="C9077" s="3" t="s">
        <v>8462</v>
      </c>
      <c r="D9077" s="3">
        <v>92.0</v>
      </c>
      <c r="E9077" s="3" t="s">
        <v>8583</v>
      </c>
      <c r="F9077" s="3">
        <v>2.0</v>
      </c>
      <c r="G9077" s="3">
        <v>8.0</v>
      </c>
      <c r="H9077" s="3" t="s">
        <v>8697</v>
      </c>
      <c r="I9077" s="3" t="s">
        <v>8698</v>
      </c>
      <c r="J9077" s="3" t="s">
        <v>922</v>
      </c>
      <c r="K9077" s="3" t="s">
        <v>24</v>
      </c>
      <c r="L9077" s="3">
        <v>19.0</v>
      </c>
      <c r="M9077" s="3" t="s">
        <v>30</v>
      </c>
      <c r="N9077" s="3" t="s">
        <v>8833</v>
      </c>
      <c r="O9077" s="3" t="s">
        <v>57</v>
      </c>
      <c r="P9077" s="4">
        <v>22244.0</v>
      </c>
      <c r="Q9077" s="3" t="s">
        <v>115</v>
      </c>
      <c r="S9077" s="3" t="s">
        <v>34</v>
      </c>
    </row>
    <row r="9078">
      <c r="A9078" s="2">
        <v>42318.714895833335</v>
      </c>
      <c r="B9078" s="3">
        <v>11.0</v>
      </c>
      <c r="C9078" s="3" t="s">
        <v>8462</v>
      </c>
      <c r="D9078" s="3">
        <v>92.0</v>
      </c>
      <c r="E9078" s="3" t="s">
        <v>8583</v>
      </c>
      <c r="F9078" s="3">
        <v>2.0</v>
      </c>
      <c r="G9078" s="3">
        <v>8.0</v>
      </c>
      <c r="H9078" s="3" t="s">
        <v>8697</v>
      </c>
      <c r="I9078" s="3" t="s">
        <v>8698</v>
      </c>
      <c r="J9078" s="3" t="s">
        <v>922</v>
      </c>
      <c r="K9078" s="3" t="s">
        <v>24</v>
      </c>
      <c r="L9078" s="3">
        <v>20.0</v>
      </c>
      <c r="M9078" s="3" t="s">
        <v>25</v>
      </c>
      <c r="N9078" s="3" t="s">
        <v>8834</v>
      </c>
      <c r="O9078" s="3" t="s">
        <v>613</v>
      </c>
      <c r="P9078" s="4">
        <v>29178.0</v>
      </c>
      <c r="Q9078" s="3" t="s">
        <v>110</v>
      </c>
      <c r="S9078" s="3" t="s">
        <v>34</v>
      </c>
    </row>
    <row r="9079">
      <c r="A9079" s="2">
        <v>42318.714895833335</v>
      </c>
      <c r="B9079" s="3">
        <v>11.0</v>
      </c>
      <c r="C9079" s="3" t="s">
        <v>8462</v>
      </c>
      <c r="D9079" s="3">
        <v>92.0</v>
      </c>
      <c r="E9079" s="3" t="s">
        <v>8583</v>
      </c>
      <c r="F9079" s="3">
        <v>2.0</v>
      </c>
      <c r="G9079" s="3">
        <v>8.0</v>
      </c>
      <c r="H9079" s="3" t="s">
        <v>8697</v>
      </c>
      <c r="I9079" s="3" t="s">
        <v>8698</v>
      </c>
      <c r="J9079" s="3" t="s">
        <v>922</v>
      </c>
      <c r="K9079" s="3" t="s">
        <v>24</v>
      </c>
      <c r="L9079" s="3">
        <v>21.0</v>
      </c>
      <c r="M9079" s="3" t="s">
        <v>30</v>
      </c>
      <c r="N9079" s="3" t="s">
        <v>1764</v>
      </c>
      <c r="O9079" s="3" t="s">
        <v>452</v>
      </c>
      <c r="P9079" s="4">
        <v>25366.0</v>
      </c>
      <c r="Q9079" s="3" t="s">
        <v>28</v>
      </c>
      <c r="S9079" s="3" t="s">
        <v>34</v>
      </c>
    </row>
    <row r="9080">
      <c r="A9080" s="2">
        <v>42318.714895833335</v>
      </c>
      <c r="B9080" s="3">
        <v>11.0</v>
      </c>
      <c r="C9080" s="3" t="s">
        <v>8462</v>
      </c>
      <c r="D9080" s="3">
        <v>92.0</v>
      </c>
      <c r="E9080" s="3" t="s">
        <v>8583</v>
      </c>
      <c r="F9080" s="3">
        <v>2.0</v>
      </c>
      <c r="G9080" s="3">
        <v>8.0</v>
      </c>
      <c r="H9080" s="3" t="s">
        <v>8697</v>
      </c>
      <c r="I9080" s="3" t="s">
        <v>8698</v>
      </c>
      <c r="J9080" s="3" t="s">
        <v>922</v>
      </c>
      <c r="K9080" s="3" t="s">
        <v>24</v>
      </c>
      <c r="L9080" s="3">
        <v>22.0</v>
      </c>
      <c r="M9080" s="3" t="s">
        <v>25</v>
      </c>
      <c r="N9080" s="3" t="s">
        <v>8835</v>
      </c>
      <c r="O9080" s="3" t="s">
        <v>539</v>
      </c>
      <c r="P9080" s="4">
        <v>32384.0</v>
      </c>
      <c r="Q9080" s="3" t="s">
        <v>153</v>
      </c>
      <c r="S9080" s="3" t="s">
        <v>34</v>
      </c>
    </row>
    <row r="9081">
      <c r="A9081" s="2">
        <v>42318.714895833335</v>
      </c>
      <c r="B9081" s="3">
        <v>11.0</v>
      </c>
      <c r="C9081" s="3" t="s">
        <v>8462</v>
      </c>
      <c r="D9081" s="3">
        <v>92.0</v>
      </c>
      <c r="E9081" s="3" t="s">
        <v>8583</v>
      </c>
      <c r="F9081" s="3">
        <v>2.0</v>
      </c>
      <c r="G9081" s="3">
        <v>8.0</v>
      </c>
      <c r="H9081" s="3" t="s">
        <v>8697</v>
      </c>
      <c r="I9081" s="3" t="s">
        <v>8698</v>
      </c>
      <c r="J9081" s="3" t="s">
        <v>922</v>
      </c>
      <c r="K9081" s="3" t="s">
        <v>24</v>
      </c>
      <c r="L9081" s="3">
        <v>23.0</v>
      </c>
      <c r="M9081" s="3" t="s">
        <v>30</v>
      </c>
      <c r="N9081" s="3" t="s">
        <v>8836</v>
      </c>
      <c r="O9081" s="3" t="s">
        <v>215</v>
      </c>
      <c r="P9081" s="4">
        <v>26318.0</v>
      </c>
      <c r="Q9081" s="3" t="s">
        <v>1955</v>
      </c>
      <c r="S9081" s="3" t="s">
        <v>34</v>
      </c>
    </row>
    <row r="9082">
      <c r="A9082" s="2">
        <v>42318.714895833335</v>
      </c>
      <c r="B9082" s="3">
        <v>11.0</v>
      </c>
      <c r="C9082" s="3" t="s">
        <v>8462</v>
      </c>
      <c r="D9082" s="3">
        <v>92.0</v>
      </c>
      <c r="E9082" s="3" t="s">
        <v>8583</v>
      </c>
      <c r="F9082" s="3">
        <v>2.0</v>
      </c>
      <c r="G9082" s="3">
        <v>8.0</v>
      </c>
      <c r="H9082" s="3" t="s">
        <v>8697</v>
      </c>
      <c r="I9082" s="3" t="s">
        <v>8698</v>
      </c>
      <c r="J9082" s="3" t="s">
        <v>922</v>
      </c>
      <c r="K9082" s="3" t="s">
        <v>24</v>
      </c>
      <c r="L9082" s="3">
        <v>24.0</v>
      </c>
      <c r="M9082" s="3" t="s">
        <v>25</v>
      </c>
      <c r="N9082" s="3" t="s">
        <v>8837</v>
      </c>
      <c r="O9082" s="3" t="s">
        <v>2301</v>
      </c>
      <c r="P9082" s="4">
        <v>32632.0</v>
      </c>
      <c r="Q9082" s="3" t="s">
        <v>740</v>
      </c>
      <c r="S9082" s="3" t="s">
        <v>34</v>
      </c>
    </row>
    <row r="9083">
      <c r="A9083" s="2">
        <v>42318.714895833335</v>
      </c>
      <c r="B9083" s="3">
        <v>11.0</v>
      </c>
      <c r="C9083" s="3" t="s">
        <v>8462</v>
      </c>
      <c r="D9083" s="3">
        <v>92.0</v>
      </c>
      <c r="E9083" s="3" t="s">
        <v>8583</v>
      </c>
      <c r="F9083" s="3">
        <v>2.0</v>
      </c>
      <c r="G9083" s="3">
        <v>8.0</v>
      </c>
      <c r="H9083" s="3" t="s">
        <v>8697</v>
      </c>
      <c r="I9083" s="3" t="s">
        <v>8698</v>
      </c>
      <c r="J9083" s="3" t="s">
        <v>922</v>
      </c>
      <c r="K9083" s="3" t="s">
        <v>24</v>
      </c>
      <c r="L9083" s="3">
        <v>25.0</v>
      </c>
      <c r="M9083" s="3" t="s">
        <v>30</v>
      </c>
      <c r="N9083" s="3" t="s">
        <v>124</v>
      </c>
      <c r="O9083" s="3" t="s">
        <v>1027</v>
      </c>
      <c r="P9083" s="4">
        <v>22425.0</v>
      </c>
      <c r="Q9083" s="3" t="s">
        <v>72</v>
      </c>
      <c r="S9083" s="3" t="s">
        <v>34</v>
      </c>
    </row>
    <row r="9084">
      <c r="A9084" s="2">
        <v>42318.714895833335</v>
      </c>
      <c r="B9084" s="3">
        <v>11.0</v>
      </c>
      <c r="C9084" s="3" t="s">
        <v>8462</v>
      </c>
      <c r="D9084" s="3">
        <v>92.0</v>
      </c>
      <c r="E9084" s="3" t="s">
        <v>8583</v>
      </c>
      <c r="F9084" s="3">
        <v>2.0</v>
      </c>
      <c r="G9084" s="3">
        <v>8.0</v>
      </c>
      <c r="H9084" s="3" t="s">
        <v>8697</v>
      </c>
      <c r="I9084" s="3" t="s">
        <v>8698</v>
      </c>
      <c r="J9084" s="3" t="s">
        <v>922</v>
      </c>
      <c r="K9084" s="3" t="s">
        <v>24</v>
      </c>
      <c r="L9084" s="3">
        <v>26.0</v>
      </c>
      <c r="M9084" s="3" t="s">
        <v>25</v>
      </c>
      <c r="N9084" s="3" t="s">
        <v>8838</v>
      </c>
      <c r="O9084" s="3" t="s">
        <v>1072</v>
      </c>
      <c r="P9084" s="4">
        <v>29714.0</v>
      </c>
      <c r="Q9084" s="3" t="s">
        <v>345</v>
      </c>
      <c r="S9084" s="3" t="s">
        <v>34</v>
      </c>
    </row>
    <row r="9085">
      <c r="A9085" s="2">
        <v>42318.714895833335</v>
      </c>
      <c r="B9085" s="3">
        <v>11.0</v>
      </c>
      <c r="C9085" s="3" t="s">
        <v>8462</v>
      </c>
      <c r="D9085" s="3">
        <v>92.0</v>
      </c>
      <c r="E9085" s="3" t="s">
        <v>8583</v>
      </c>
      <c r="F9085" s="3">
        <v>2.0</v>
      </c>
      <c r="G9085" s="3">
        <v>8.0</v>
      </c>
      <c r="H9085" s="3" t="s">
        <v>8697</v>
      </c>
      <c r="I9085" s="3" t="s">
        <v>8698</v>
      </c>
      <c r="J9085" s="3" t="s">
        <v>922</v>
      </c>
      <c r="K9085" s="3" t="s">
        <v>24</v>
      </c>
      <c r="L9085" s="3">
        <v>27.0</v>
      </c>
      <c r="M9085" s="3" t="s">
        <v>30</v>
      </c>
      <c r="N9085" s="3" t="s">
        <v>8839</v>
      </c>
      <c r="O9085" s="3" t="s">
        <v>995</v>
      </c>
      <c r="P9085" s="4">
        <v>17784.0</v>
      </c>
      <c r="Q9085" s="3" t="s">
        <v>145</v>
      </c>
      <c r="S9085" s="3" t="s">
        <v>34</v>
      </c>
    </row>
    <row r="9086">
      <c r="A9086" s="2">
        <v>42318.714895833335</v>
      </c>
      <c r="B9086" s="3">
        <v>11.0</v>
      </c>
      <c r="C9086" s="3" t="s">
        <v>8462</v>
      </c>
      <c r="D9086" s="3">
        <v>92.0</v>
      </c>
      <c r="E9086" s="3" t="s">
        <v>8583</v>
      </c>
      <c r="F9086" s="3">
        <v>2.0</v>
      </c>
      <c r="G9086" s="3">
        <v>8.0</v>
      </c>
      <c r="H9086" s="3" t="s">
        <v>8697</v>
      </c>
      <c r="I9086" s="3" t="s">
        <v>8698</v>
      </c>
      <c r="J9086" s="3" t="s">
        <v>922</v>
      </c>
      <c r="K9086" s="3" t="s">
        <v>24</v>
      </c>
      <c r="L9086" s="3">
        <v>28.0</v>
      </c>
      <c r="M9086" s="3" t="s">
        <v>25</v>
      </c>
      <c r="N9086" s="3" t="s">
        <v>8840</v>
      </c>
      <c r="O9086" s="3" t="s">
        <v>2765</v>
      </c>
      <c r="P9086" s="4">
        <v>32311.0</v>
      </c>
      <c r="Q9086" s="3" t="s">
        <v>418</v>
      </c>
      <c r="S9086" s="3" t="s">
        <v>34</v>
      </c>
    </row>
    <row r="9087">
      <c r="A9087" s="2">
        <v>42318.714895833335</v>
      </c>
      <c r="B9087" s="3">
        <v>11.0</v>
      </c>
      <c r="C9087" s="3" t="s">
        <v>8462</v>
      </c>
      <c r="D9087" s="3">
        <v>92.0</v>
      </c>
      <c r="E9087" s="3" t="s">
        <v>8583</v>
      </c>
      <c r="F9087" s="3">
        <v>2.0</v>
      </c>
      <c r="G9087" s="3">
        <v>8.0</v>
      </c>
      <c r="H9087" s="3" t="s">
        <v>8697</v>
      </c>
      <c r="I9087" s="3" t="s">
        <v>8698</v>
      </c>
      <c r="J9087" s="3" t="s">
        <v>922</v>
      </c>
      <c r="K9087" s="3" t="s">
        <v>24</v>
      </c>
      <c r="L9087" s="3">
        <v>29.0</v>
      </c>
      <c r="M9087" s="3" t="s">
        <v>30</v>
      </c>
      <c r="N9087" s="3" t="s">
        <v>8841</v>
      </c>
      <c r="O9087" s="3" t="s">
        <v>178</v>
      </c>
      <c r="P9087" s="4">
        <v>30721.0</v>
      </c>
      <c r="Q9087" s="3" t="s">
        <v>110</v>
      </c>
      <c r="S9087" s="3" t="s">
        <v>34</v>
      </c>
    </row>
    <row r="9088">
      <c r="A9088" s="2">
        <v>42318.714895833335</v>
      </c>
      <c r="B9088" s="3">
        <v>11.0</v>
      </c>
      <c r="C9088" s="3" t="s">
        <v>8462</v>
      </c>
      <c r="D9088" s="3">
        <v>92.0</v>
      </c>
      <c r="E9088" s="3" t="s">
        <v>8583</v>
      </c>
      <c r="F9088" s="3">
        <v>2.0</v>
      </c>
      <c r="G9088" s="3">
        <v>8.0</v>
      </c>
      <c r="H9088" s="3" t="s">
        <v>8697</v>
      </c>
      <c r="I9088" s="3" t="s">
        <v>8698</v>
      </c>
      <c r="J9088" s="3" t="s">
        <v>922</v>
      </c>
      <c r="K9088" s="3" t="s">
        <v>24</v>
      </c>
      <c r="L9088" s="3">
        <v>30.0</v>
      </c>
      <c r="M9088" s="3" t="s">
        <v>25</v>
      </c>
      <c r="N9088" s="3" t="s">
        <v>8842</v>
      </c>
      <c r="O9088" s="3" t="s">
        <v>8843</v>
      </c>
      <c r="P9088" s="4">
        <v>30576.0</v>
      </c>
      <c r="Q9088" s="3" t="s">
        <v>110</v>
      </c>
      <c r="S9088" s="3" t="s">
        <v>34</v>
      </c>
    </row>
    <row r="9089">
      <c r="A9089" s="2">
        <v>42318.714895833335</v>
      </c>
      <c r="B9089" s="3">
        <v>11.0</v>
      </c>
      <c r="C9089" s="3" t="s">
        <v>8462</v>
      </c>
      <c r="D9089" s="3">
        <v>93.0</v>
      </c>
      <c r="E9089" s="3" t="s">
        <v>8620</v>
      </c>
      <c r="F9089" s="3">
        <v>2.0</v>
      </c>
      <c r="G9089" s="3">
        <v>8.0</v>
      </c>
      <c r="H9089" s="3" t="s">
        <v>8697</v>
      </c>
      <c r="I9089" s="3" t="s">
        <v>8698</v>
      </c>
      <c r="J9089" s="3" t="s">
        <v>922</v>
      </c>
      <c r="K9089" s="3" t="s">
        <v>272</v>
      </c>
      <c r="L9089" s="3">
        <v>1.0</v>
      </c>
      <c r="M9089" s="3" t="s">
        <v>25</v>
      </c>
      <c r="N9089" s="3" t="s">
        <v>8844</v>
      </c>
      <c r="O9089" s="3" t="s">
        <v>639</v>
      </c>
      <c r="P9089" s="4">
        <v>18838.0</v>
      </c>
      <c r="Q9089" s="3" t="s">
        <v>153</v>
      </c>
      <c r="R9089" s="3" t="s">
        <v>1030</v>
      </c>
      <c r="S9089" s="3" t="s">
        <v>34</v>
      </c>
    </row>
    <row r="9090">
      <c r="A9090" s="2">
        <v>42318.714895833335</v>
      </c>
      <c r="B9090" s="3">
        <v>11.0</v>
      </c>
      <c r="C9090" s="3" t="s">
        <v>8462</v>
      </c>
      <c r="D9090" s="3">
        <v>93.0</v>
      </c>
      <c r="E9090" s="3" t="s">
        <v>8620</v>
      </c>
      <c r="F9090" s="3">
        <v>2.0</v>
      </c>
      <c r="G9090" s="3">
        <v>8.0</v>
      </c>
      <c r="H9090" s="3" t="s">
        <v>8697</v>
      </c>
      <c r="I9090" s="3" t="s">
        <v>8698</v>
      </c>
      <c r="J9090" s="3" t="s">
        <v>922</v>
      </c>
      <c r="K9090" s="3" t="s">
        <v>24</v>
      </c>
      <c r="L9090" s="3">
        <v>2.0</v>
      </c>
      <c r="M9090" s="3" t="s">
        <v>30</v>
      </c>
      <c r="N9090" s="3" t="s">
        <v>8845</v>
      </c>
      <c r="O9090" s="3" t="s">
        <v>869</v>
      </c>
      <c r="P9090" s="4">
        <v>23370.0</v>
      </c>
      <c r="Q9090" s="3" t="s">
        <v>72</v>
      </c>
      <c r="S9090" s="3" t="s">
        <v>29</v>
      </c>
    </row>
    <row r="9091">
      <c r="A9091" s="2">
        <v>42318.714895833335</v>
      </c>
      <c r="B9091" s="3">
        <v>11.0</v>
      </c>
      <c r="C9091" s="3" t="s">
        <v>8462</v>
      </c>
      <c r="D9091" s="3">
        <v>93.0</v>
      </c>
      <c r="E9091" s="3" t="s">
        <v>8620</v>
      </c>
      <c r="F9091" s="3">
        <v>2.0</v>
      </c>
      <c r="G9091" s="3">
        <v>8.0</v>
      </c>
      <c r="H9091" s="3" t="s">
        <v>8697</v>
      </c>
      <c r="I9091" s="3" t="s">
        <v>8698</v>
      </c>
      <c r="J9091" s="3" t="s">
        <v>922</v>
      </c>
      <c r="K9091" s="3" t="s">
        <v>24</v>
      </c>
      <c r="L9091" s="3">
        <v>3.0</v>
      </c>
      <c r="M9091" s="3" t="s">
        <v>25</v>
      </c>
      <c r="N9091" s="3" t="s">
        <v>8846</v>
      </c>
      <c r="O9091" s="3" t="s">
        <v>1456</v>
      </c>
      <c r="P9091" s="4">
        <v>22840.0</v>
      </c>
      <c r="Q9091" s="3" t="s">
        <v>189</v>
      </c>
      <c r="S9091" s="3" t="s">
        <v>29</v>
      </c>
    </row>
    <row r="9092">
      <c r="A9092" s="2">
        <v>42318.714895833335</v>
      </c>
      <c r="B9092" s="3">
        <v>11.0</v>
      </c>
      <c r="C9092" s="3" t="s">
        <v>8462</v>
      </c>
      <c r="D9092" s="3">
        <v>93.0</v>
      </c>
      <c r="E9092" s="3" t="s">
        <v>8620</v>
      </c>
      <c r="F9092" s="3">
        <v>2.0</v>
      </c>
      <c r="G9092" s="3">
        <v>8.0</v>
      </c>
      <c r="H9092" s="3" t="s">
        <v>8697</v>
      </c>
      <c r="I9092" s="3" t="s">
        <v>8698</v>
      </c>
      <c r="J9092" s="3" t="s">
        <v>922</v>
      </c>
      <c r="K9092" s="3" t="s">
        <v>24</v>
      </c>
      <c r="L9092" s="3">
        <v>4.0</v>
      </c>
      <c r="M9092" s="3" t="s">
        <v>30</v>
      </c>
      <c r="N9092" s="3" t="s">
        <v>8847</v>
      </c>
      <c r="O9092" s="3" t="s">
        <v>8848</v>
      </c>
      <c r="P9092" s="4">
        <v>32187.0</v>
      </c>
      <c r="Q9092" s="3" t="s">
        <v>247</v>
      </c>
      <c r="S9092" s="3" t="s">
        <v>34</v>
      </c>
    </row>
    <row r="9093">
      <c r="A9093" s="2">
        <v>42318.714895833335</v>
      </c>
      <c r="B9093" s="3">
        <v>11.0</v>
      </c>
      <c r="C9093" s="3" t="s">
        <v>8462</v>
      </c>
      <c r="D9093" s="3">
        <v>93.0</v>
      </c>
      <c r="E9093" s="3" t="s">
        <v>8620</v>
      </c>
      <c r="F9093" s="3">
        <v>2.0</v>
      </c>
      <c r="G9093" s="3">
        <v>8.0</v>
      </c>
      <c r="H9093" s="3" t="s">
        <v>8697</v>
      </c>
      <c r="I9093" s="3" t="s">
        <v>8698</v>
      </c>
      <c r="J9093" s="3" t="s">
        <v>922</v>
      </c>
      <c r="K9093" s="3" t="s">
        <v>24</v>
      </c>
      <c r="L9093" s="3">
        <v>5.0</v>
      </c>
      <c r="M9093" s="3" t="s">
        <v>25</v>
      </c>
      <c r="N9093" s="3" t="s">
        <v>8849</v>
      </c>
      <c r="O9093" s="3" t="s">
        <v>1275</v>
      </c>
      <c r="P9093" s="4">
        <v>25440.0</v>
      </c>
      <c r="Q9093" s="3" t="s">
        <v>216</v>
      </c>
      <c r="S9093" s="3" t="s">
        <v>29</v>
      </c>
    </row>
    <row r="9094">
      <c r="A9094" s="2">
        <v>42318.714895833335</v>
      </c>
      <c r="B9094" s="3">
        <v>11.0</v>
      </c>
      <c r="C9094" s="3" t="s">
        <v>8462</v>
      </c>
      <c r="D9094" s="3">
        <v>93.0</v>
      </c>
      <c r="E9094" s="3" t="s">
        <v>8620</v>
      </c>
      <c r="F9094" s="3">
        <v>2.0</v>
      </c>
      <c r="G9094" s="3">
        <v>8.0</v>
      </c>
      <c r="H9094" s="3" t="s">
        <v>8697</v>
      </c>
      <c r="I9094" s="3" t="s">
        <v>8698</v>
      </c>
      <c r="J9094" s="3" t="s">
        <v>922</v>
      </c>
      <c r="K9094" s="3" t="s">
        <v>24</v>
      </c>
      <c r="L9094" s="3">
        <v>6.0</v>
      </c>
      <c r="M9094" s="3" t="s">
        <v>30</v>
      </c>
      <c r="N9094" s="3" t="s">
        <v>8850</v>
      </c>
      <c r="O9094" s="3" t="s">
        <v>677</v>
      </c>
      <c r="P9094" s="4">
        <v>22479.0</v>
      </c>
      <c r="Q9094" s="3" t="s">
        <v>418</v>
      </c>
      <c r="S9094" s="3" t="s">
        <v>29</v>
      </c>
    </row>
    <row r="9095">
      <c r="A9095" s="2">
        <v>42318.714895833335</v>
      </c>
      <c r="B9095" s="3">
        <v>11.0</v>
      </c>
      <c r="C9095" s="3" t="s">
        <v>8462</v>
      </c>
      <c r="D9095" s="3">
        <v>93.0</v>
      </c>
      <c r="E9095" s="3" t="s">
        <v>8620</v>
      </c>
      <c r="F9095" s="3">
        <v>2.0</v>
      </c>
      <c r="G9095" s="3">
        <v>8.0</v>
      </c>
      <c r="H9095" s="3" t="s">
        <v>8697</v>
      </c>
      <c r="I9095" s="3" t="s">
        <v>8698</v>
      </c>
      <c r="J9095" s="3" t="s">
        <v>922</v>
      </c>
      <c r="K9095" s="3" t="s">
        <v>24</v>
      </c>
      <c r="L9095" s="3">
        <v>7.0</v>
      </c>
      <c r="M9095" s="3" t="s">
        <v>25</v>
      </c>
      <c r="N9095" s="3" t="s">
        <v>8851</v>
      </c>
      <c r="O9095" s="3" t="s">
        <v>8852</v>
      </c>
      <c r="P9095" s="4">
        <v>29164.0</v>
      </c>
      <c r="Q9095" s="3" t="s">
        <v>216</v>
      </c>
      <c r="S9095" s="3" t="s">
        <v>34</v>
      </c>
    </row>
    <row r="9096">
      <c r="A9096" s="2">
        <v>42318.714895833335</v>
      </c>
      <c r="B9096" s="3">
        <v>11.0</v>
      </c>
      <c r="C9096" s="3" t="s">
        <v>8462</v>
      </c>
      <c r="D9096" s="3">
        <v>93.0</v>
      </c>
      <c r="E9096" s="3" t="s">
        <v>8620</v>
      </c>
      <c r="F9096" s="3">
        <v>2.0</v>
      </c>
      <c r="G9096" s="3">
        <v>8.0</v>
      </c>
      <c r="H9096" s="3" t="s">
        <v>8697</v>
      </c>
      <c r="I9096" s="3" t="s">
        <v>8698</v>
      </c>
      <c r="J9096" s="3" t="s">
        <v>922</v>
      </c>
      <c r="K9096" s="3" t="s">
        <v>24</v>
      </c>
      <c r="L9096" s="3">
        <v>8.0</v>
      </c>
      <c r="M9096" s="3" t="s">
        <v>30</v>
      </c>
      <c r="N9096" s="3" t="s">
        <v>8749</v>
      </c>
      <c r="O9096" s="3" t="s">
        <v>45</v>
      </c>
      <c r="P9096" s="4">
        <v>25705.0</v>
      </c>
      <c r="Q9096" s="3" t="s">
        <v>83</v>
      </c>
      <c r="S9096" s="3" t="s">
        <v>29</v>
      </c>
    </row>
    <row r="9097">
      <c r="A9097" s="2">
        <v>42318.714895833335</v>
      </c>
      <c r="B9097" s="3">
        <v>11.0</v>
      </c>
      <c r="C9097" s="3" t="s">
        <v>8462</v>
      </c>
      <c r="D9097" s="3">
        <v>93.0</v>
      </c>
      <c r="E9097" s="3" t="s">
        <v>8620</v>
      </c>
      <c r="F9097" s="3">
        <v>2.0</v>
      </c>
      <c r="G9097" s="3">
        <v>8.0</v>
      </c>
      <c r="H9097" s="3" t="s">
        <v>8697</v>
      </c>
      <c r="I9097" s="3" t="s">
        <v>8698</v>
      </c>
      <c r="J9097" s="3" t="s">
        <v>922</v>
      </c>
      <c r="K9097" s="3" t="s">
        <v>24</v>
      </c>
      <c r="L9097" s="3">
        <v>9.0</v>
      </c>
      <c r="M9097" s="3" t="s">
        <v>25</v>
      </c>
      <c r="N9097" s="3" t="s">
        <v>8853</v>
      </c>
      <c r="O9097" s="3" t="s">
        <v>4143</v>
      </c>
      <c r="P9097" s="4">
        <v>26716.0</v>
      </c>
      <c r="Q9097" s="3" t="s">
        <v>216</v>
      </c>
      <c r="S9097" s="3" t="s">
        <v>34</v>
      </c>
    </row>
    <row r="9098">
      <c r="A9098" s="2">
        <v>42318.714895833335</v>
      </c>
      <c r="B9098" s="3">
        <v>11.0</v>
      </c>
      <c r="C9098" s="3" t="s">
        <v>8462</v>
      </c>
      <c r="D9098" s="3">
        <v>93.0</v>
      </c>
      <c r="E9098" s="3" t="s">
        <v>8620</v>
      </c>
      <c r="F9098" s="3">
        <v>2.0</v>
      </c>
      <c r="G9098" s="3">
        <v>8.0</v>
      </c>
      <c r="H9098" s="3" t="s">
        <v>8697</v>
      </c>
      <c r="I9098" s="3" t="s">
        <v>8698</v>
      </c>
      <c r="J9098" s="3" t="s">
        <v>922</v>
      </c>
      <c r="K9098" s="3" t="s">
        <v>24</v>
      </c>
      <c r="L9098" s="3">
        <v>10.0</v>
      </c>
      <c r="M9098" s="3" t="s">
        <v>30</v>
      </c>
      <c r="N9098" s="3" t="s">
        <v>8854</v>
      </c>
      <c r="O9098" s="3" t="s">
        <v>1116</v>
      </c>
      <c r="P9098" s="4">
        <v>26035.0</v>
      </c>
      <c r="Q9098" s="3" t="s">
        <v>418</v>
      </c>
      <c r="S9098" s="3" t="s">
        <v>34</v>
      </c>
    </row>
    <row r="9099">
      <c r="A9099" s="2">
        <v>42318.714895833335</v>
      </c>
      <c r="B9099" s="3">
        <v>11.0</v>
      </c>
      <c r="C9099" s="3" t="s">
        <v>8462</v>
      </c>
      <c r="D9099" s="3">
        <v>93.0</v>
      </c>
      <c r="E9099" s="3" t="s">
        <v>8620</v>
      </c>
      <c r="F9099" s="3">
        <v>2.0</v>
      </c>
      <c r="G9099" s="3">
        <v>8.0</v>
      </c>
      <c r="H9099" s="3" t="s">
        <v>8697</v>
      </c>
      <c r="I9099" s="3" t="s">
        <v>8698</v>
      </c>
      <c r="J9099" s="3" t="s">
        <v>922</v>
      </c>
      <c r="K9099" s="3" t="s">
        <v>24</v>
      </c>
      <c r="L9099" s="3">
        <v>11.0</v>
      </c>
      <c r="M9099" s="3" t="s">
        <v>25</v>
      </c>
      <c r="N9099" s="3" t="s">
        <v>8855</v>
      </c>
      <c r="O9099" s="3" t="s">
        <v>8856</v>
      </c>
      <c r="P9099" s="4">
        <v>33909.0</v>
      </c>
      <c r="Q9099" s="3" t="s">
        <v>191</v>
      </c>
      <c r="S9099" s="3" t="s">
        <v>34</v>
      </c>
    </row>
    <row r="9100">
      <c r="A9100" s="2">
        <v>42318.714895833335</v>
      </c>
      <c r="B9100" s="3">
        <v>11.0</v>
      </c>
      <c r="C9100" s="3" t="s">
        <v>8462</v>
      </c>
      <c r="D9100" s="3">
        <v>93.0</v>
      </c>
      <c r="E9100" s="3" t="s">
        <v>8620</v>
      </c>
      <c r="F9100" s="3">
        <v>2.0</v>
      </c>
      <c r="G9100" s="3">
        <v>8.0</v>
      </c>
      <c r="H9100" s="3" t="s">
        <v>8697</v>
      </c>
      <c r="I9100" s="3" t="s">
        <v>8698</v>
      </c>
      <c r="J9100" s="3" t="s">
        <v>922</v>
      </c>
      <c r="K9100" s="3" t="s">
        <v>24</v>
      </c>
      <c r="L9100" s="3">
        <v>12.0</v>
      </c>
      <c r="M9100" s="3" t="s">
        <v>30</v>
      </c>
      <c r="N9100" s="3" t="s">
        <v>8857</v>
      </c>
      <c r="O9100" s="3" t="s">
        <v>63</v>
      </c>
      <c r="P9100" s="4">
        <v>29442.0</v>
      </c>
      <c r="Q9100" s="3" t="s">
        <v>189</v>
      </c>
      <c r="S9100" s="3" t="s">
        <v>34</v>
      </c>
    </row>
    <row r="9101">
      <c r="A9101" s="2">
        <v>42318.714895833335</v>
      </c>
      <c r="B9101" s="3">
        <v>11.0</v>
      </c>
      <c r="C9101" s="3" t="s">
        <v>8462</v>
      </c>
      <c r="D9101" s="3">
        <v>93.0</v>
      </c>
      <c r="E9101" s="3" t="s">
        <v>8620</v>
      </c>
      <c r="F9101" s="3">
        <v>2.0</v>
      </c>
      <c r="G9101" s="3">
        <v>8.0</v>
      </c>
      <c r="H9101" s="3" t="s">
        <v>8697</v>
      </c>
      <c r="I9101" s="3" t="s">
        <v>8698</v>
      </c>
      <c r="J9101" s="3" t="s">
        <v>922</v>
      </c>
      <c r="K9101" s="3" t="s">
        <v>24</v>
      </c>
      <c r="L9101" s="3">
        <v>13.0</v>
      </c>
      <c r="M9101" s="3" t="s">
        <v>25</v>
      </c>
      <c r="N9101" s="3" t="s">
        <v>8858</v>
      </c>
      <c r="O9101" s="3" t="s">
        <v>898</v>
      </c>
      <c r="P9101" s="4">
        <v>27626.0</v>
      </c>
      <c r="Q9101" s="3" t="s">
        <v>37</v>
      </c>
      <c r="S9101" s="3" t="s">
        <v>34</v>
      </c>
    </row>
    <row r="9102">
      <c r="A9102" s="2">
        <v>42318.714895833335</v>
      </c>
      <c r="B9102" s="3">
        <v>11.0</v>
      </c>
      <c r="C9102" s="3" t="s">
        <v>8462</v>
      </c>
      <c r="D9102" s="3">
        <v>93.0</v>
      </c>
      <c r="E9102" s="3" t="s">
        <v>8620</v>
      </c>
      <c r="F9102" s="3">
        <v>2.0</v>
      </c>
      <c r="G9102" s="3">
        <v>8.0</v>
      </c>
      <c r="H9102" s="3" t="s">
        <v>8697</v>
      </c>
      <c r="I9102" s="3" t="s">
        <v>8698</v>
      </c>
      <c r="J9102" s="3" t="s">
        <v>922</v>
      </c>
      <c r="K9102" s="3" t="s">
        <v>24</v>
      </c>
      <c r="L9102" s="3">
        <v>14.0</v>
      </c>
      <c r="M9102" s="3" t="s">
        <v>30</v>
      </c>
      <c r="N9102" s="3" t="s">
        <v>8859</v>
      </c>
      <c r="O9102" s="3" t="s">
        <v>1061</v>
      </c>
      <c r="P9102" s="4">
        <v>26643.0</v>
      </c>
      <c r="Q9102" s="3" t="s">
        <v>52</v>
      </c>
      <c r="S9102" s="3" t="s">
        <v>34</v>
      </c>
    </row>
    <row r="9103">
      <c r="A9103" s="2">
        <v>42318.714895833335</v>
      </c>
      <c r="B9103" s="3">
        <v>11.0</v>
      </c>
      <c r="C9103" s="3" t="s">
        <v>8462</v>
      </c>
      <c r="D9103" s="3">
        <v>93.0</v>
      </c>
      <c r="E9103" s="3" t="s">
        <v>8620</v>
      </c>
      <c r="F9103" s="3">
        <v>2.0</v>
      </c>
      <c r="G9103" s="3">
        <v>8.0</v>
      </c>
      <c r="H9103" s="3" t="s">
        <v>8697</v>
      </c>
      <c r="I9103" s="3" t="s">
        <v>8698</v>
      </c>
      <c r="J9103" s="3" t="s">
        <v>922</v>
      </c>
      <c r="K9103" s="3" t="s">
        <v>24</v>
      </c>
      <c r="L9103" s="3">
        <v>15.0</v>
      </c>
      <c r="M9103" s="3" t="s">
        <v>25</v>
      </c>
      <c r="N9103" s="3" t="s">
        <v>383</v>
      </c>
      <c r="O9103" s="3" t="s">
        <v>1873</v>
      </c>
      <c r="P9103" s="4">
        <v>32517.0</v>
      </c>
      <c r="Q9103" s="3" t="s">
        <v>191</v>
      </c>
      <c r="S9103" s="3" t="s">
        <v>34</v>
      </c>
    </row>
    <row r="9104">
      <c r="A9104" s="2">
        <v>42318.714895833335</v>
      </c>
      <c r="B9104" s="3">
        <v>11.0</v>
      </c>
      <c r="C9104" s="3" t="s">
        <v>8462</v>
      </c>
      <c r="D9104" s="3">
        <v>93.0</v>
      </c>
      <c r="E9104" s="3" t="s">
        <v>8620</v>
      </c>
      <c r="F9104" s="3">
        <v>2.0</v>
      </c>
      <c r="G9104" s="3">
        <v>8.0</v>
      </c>
      <c r="H9104" s="3" t="s">
        <v>8697</v>
      </c>
      <c r="I9104" s="3" t="s">
        <v>8698</v>
      </c>
      <c r="J9104" s="3" t="s">
        <v>922</v>
      </c>
      <c r="K9104" s="3" t="s">
        <v>24</v>
      </c>
      <c r="L9104" s="3">
        <v>16.0</v>
      </c>
      <c r="M9104" s="3" t="s">
        <v>30</v>
      </c>
      <c r="N9104" s="3" t="s">
        <v>8860</v>
      </c>
      <c r="O9104" s="3" t="s">
        <v>163</v>
      </c>
      <c r="P9104" s="4">
        <v>33521.0</v>
      </c>
      <c r="Q9104" s="3" t="s">
        <v>247</v>
      </c>
      <c r="S9104" s="3" t="s">
        <v>34</v>
      </c>
    </row>
    <row r="9105">
      <c r="A9105" s="2">
        <v>42318.714895833335</v>
      </c>
      <c r="B9105" s="3">
        <v>11.0</v>
      </c>
      <c r="C9105" s="3" t="s">
        <v>8462</v>
      </c>
      <c r="D9105" s="3">
        <v>93.0</v>
      </c>
      <c r="E9105" s="3" t="s">
        <v>8620</v>
      </c>
      <c r="F9105" s="3">
        <v>2.0</v>
      </c>
      <c r="G9105" s="3">
        <v>8.0</v>
      </c>
      <c r="H9105" s="3" t="s">
        <v>8697</v>
      </c>
      <c r="I9105" s="3" t="s">
        <v>8698</v>
      </c>
      <c r="J9105" s="3" t="s">
        <v>922</v>
      </c>
      <c r="K9105" s="3" t="s">
        <v>24</v>
      </c>
      <c r="L9105" s="3">
        <v>17.0</v>
      </c>
      <c r="M9105" s="3" t="s">
        <v>25</v>
      </c>
      <c r="N9105" s="3" t="s">
        <v>8861</v>
      </c>
      <c r="O9105" s="3" t="s">
        <v>213</v>
      </c>
      <c r="P9105" s="4">
        <v>24572.0</v>
      </c>
      <c r="Q9105" s="3" t="s">
        <v>189</v>
      </c>
      <c r="S9105" s="3" t="s">
        <v>34</v>
      </c>
    </row>
    <row r="9106">
      <c r="A9106" s="2">
        <v>42318.714895833335</v>
      </c>
      <c r="B9106" s="3">
        <v>11.0</v>
      </c>
      <c r="C9106" s="3" t="s">
        <v>8462</v>
      </c>
      <c r="D9106" s="3">
        <v>93.0</v>
      </c>
      <c r="E9106" s="3" t="s">
        <v>8620</v>
      </c>
      <c r="F9106" s="3">
        <v>2.0</v>
      </c>
      <c r="G9106" s="3">
        <v>8.0</v>
      </c>
      <c r="H9106" s="3" t="s">
        <v>8697</v>
      </c>
      <c r="I9106" s="3" t="s">
        <v>8698</v>
      </c>
      <c r="J9106" s="3" t="s">
        <v>922</v>
      </c>
      <c r="K9106" s="3" t="s">
        <v>24</v>
      </c>
      <c r="L9106" s="3">
        <v>18.0</v>
      </c>
      <c r="M9106" s="3" t="s">
        <v>30</v>
      </c>
      <c r="N9106" s="3" t="s">
        <v>8862</v>
      </c>
      <c r="O9106" s="3" t="s">
        <v>2136</v>
      </c>
      <c r="P9106" s="4">
        <v>27916.0</v>
      </c>
      <c r="Q9106" s="3" t="s">
        <v>37</v>
      </c>
      <c r="S9106" s="3" t="s">
        <v>34</v>
      </c>
    </row>
    <row r="9107">
      <c r="A9107" s="2">
        <v>42318.714895833335</v>
      </c>
      <c r="B9107" s="3">
        <v>11.0</v>
      </c>
      <c r="C9107" s="3" t="s">
        <v>8462</v>
      </c>
      <c r="D9107" s="3">
        <v>93.0</v>
      </c>
      <c r="E9107" s="3" t="s">
        <v>8620</v>
      </c>
      <c r="F9107" s="3">
        <v>2.0</v>
      </c>
      <c r="G9107" s="3">
        <v>8.0</v>
      </c>
      <c r="H9107" s="3" t="s">
        <v>8697</v>
      </c>
      <c r="I9107" s="3" t="s">
        <v>8698</v>
      </c>
      <c r="J9107" s="3" t="s">
        <v>922</v>
      </c>
      <c r="K9107" s="3" t="s">
        <v>24</v>
      </c>
      <c r="L9107" s="3">
        <v>19.0</v>
      </c>
      <c r="M9107" s="3" t="s">
        <v>25</v>
      </c>
      <c r="N9107" s="3" t="s">
        <v>5628</v>
      </c>
      <c r="O9107" s="3" t="s">
        <v>1873</v>
      </c>
      <c r="P9107" s="4">
        <v>25551.0</v>
      </c>
      <c r="Q9107" s="3" t="s">
        <v>189</v>
      </c>
      <c r="S9107" s="3" t="s">
        <v>34</v>
      </c>
    </row>
    <row r="9108">
      <c r="A9108" s="2">
        <v>42318.714895833335</v>
      </c>
      <c r="B9108" s="3">
        <v>11.0</v>
      </c>
      <c r="C9108" s="3" t="s">
        <v>8462</v>
      </c>
      <c r="D9108" s="3">
        <v>93.0</v>
      </c>
      <c r="E9108" s="3" t="s">
        <v>8620</v>
      </c>
      <c r="F9108" s="3">
        <v>2.0</v>
      </c>
      <c r="G9108" s="3">
        <v>8.0</v>
      </c>
      <c r="H9108" s="3" t="s">
        <v>8697</v>
      </c>
      <c r="I9108" s="3" t="s">
        <v>8698</v>
      </c>
      <c r="J9108" s="3" t="s">
        <v>922</v>
      </c>
      <c r="K9108" s="3" t="s">
        <v>24</v>
      </c>
      <c r="L9108" s="3">
        <v>20.0</v>
      </c>
      <c r="M9108" s="3" t="s">
        <v>30</v>
      </c>
      <c r="N9108" s="3" t="s">
        <v>8863</v>
      </c>
      <c r="O9108" s="3" t="s">
        <v>8864</v>
      </c>
      <c r="P9108" s="4">
        <v>31603.0</v>
      </c>
      <c r="Q9108" s="3" t="s">
        <v>216</v>
      </c>
      <c r="S9108" s="3" t="s">
        <v>34</v>
      </c>
    </row>
    <row r="9109">
      <c r="A9109" s="2">
        <v>42318.714895833335</v>
      </c>
      <c r="B9109" s="3">
        <v>11.0</v>
      </c>
      <c r="C9109" s="3" t="s">
        <v>8462</v>
      </c>
      <c r="D9109" s="3">
        <v>93.0</v>
      </c>
      <c r="E9109" s="3" t="s">
        <v>8620</v>
      </c>
      <c r="F9109" s="3">
        <v>2.0</v>
      </c>
      <c r="G9109" s="3">
        <v>8.0</v>
      </c>
      <c r="H9109" s="3" t="s">
        <v>8697</v>
      </c>
      <c r="I9109" s="3" t="s">
        <v>8698</v>
      </c>
      <c r="J9109" s="3" t="s">
        <v>922</v>
      </c>
      <c r="K9109" s="3" t="s">
        <v>24</v>
      </c>
      <c r="L9109" s="3">
        <v>21.0</v>
      </c>
      <c r="M9109" s="3" t="s">
        <v>25</v>
      </c>
      <c r="N9109" s="3" t="s">
        <v>8865</v>
      </c>
      <c r="O9109" s="3" t="s">
        <v>427</v>
      </c>
      <c r="P9109" s="4">
        <v>27862.0</v>
      </c>
      <c r="Q9109" s="3" t="s">
        <v>110</v>
      </c>
      <c r="S9109" s="3" t="s">
        <v>34</v>
      </c>
    </row>
    <row r="9110">
      <c r="A9110" s="2">
        <v>42318.714895833335</v>
      </c>
      <c r="B9110" s="3">
        <v>11.0</v>
      </c>
      <c r="C9110" s="3" t="s">
        <v>8462</v>
      </c>
      <c r="D9110" s="3">
        <v>93.0</v>
      </c>
      <c r="E9110" s="3" t="s">
        <v>8620</v>
      </c>
      <c r="F9110" s="3">
        <v>2.0</v>
      </c>
      <c r="G9110" s="3">
        <v>8.0</v>
      </c>
      <c r="H9110" s="3" t="s">
        <v>8697</v>
      </c>
      <c r="I9110" s="3" t="s">
        <v>8698</v>
      </c>
      <c r="J9110" s="3" t="s">
        <v>922</v>
      </c>
      <c r="K9110" s="3" t="s">
        <v>24</v>
      </c>
      <c r="L9110" s="3">
        <v>22.0</v>
      </c>
      <c r="M9110" s="3" t="s">
        <v>30</v>
      </c>
      <c r="N9110" s="3" t="s">
        <v>3638</v>
      </c>
      <c r="O9110" s="3" t="s">
        <v>803</v>
      </c>
      <c r="P9110" s="4">
        <v>17518.0</v>
      </c>
      <c r="Q9110" s="3" t="s">
        <v>49</v>
      </c>
      <c r="S9110" s="3" t="s">
        <v>34</v>
      </c>
    </row>
    <row r="9111">
      <c r="A9111" s="2">
        <v>42318.714895833335</v>
      </c>
      <c r="B9111" s="3">
        <v>11.0</v>
      </c>
      <c r="C9111" s="3" t="s">
        <v>8462</v>
      </c>
      <c r="D9111" s="3">
        <v>93.0</v>
      </c>
      <c r="E9111" s="3" t="s">
        <v>8620</v>
      </c>
      <c r="F9111" s="3">
        <v>2.0</v>
      </c>
      <c r="G9111" s="3">
        <v>8.0</v>
      </c>
      <c r="H9111" s="3" t="s">
        <v>8697</v>
      </c>
      <c r="I9111" s="3" t="s">
        <v>8698</v>
      </c>
      <c r="J9111" s="3" t="s">
        <v>922</v>
      </c>
      <c r="K9111" s="3" t="s">
        <v>24</v>
      </c>
      <c r="L9111" s="3">
        <v>23.0</v>
      </c>
      <c r="M9111" s="3" t="s">
        <v>25</v>
      </c>
      <c r="N9111" s="3" t="s">
        <v>8866</v>
      </c>
      <c r="O9111" s="3" t="s">
        <v>8867</v>
      </c>
      <c r="P9111" s="4">
        <v>28566.0</v>
      </c>
      <c r="Q9111" s="3" t="s">
        <v>189</v>
      </c>
      <c r="S9111" s="3" t="s">
        <v>34</v>
      </c>
    </row>
    <row r="9112">
      <c r="A9112" s="2">
        <v>42318.714895833335</v>
      </c>
      <c r="B9112" s="3">
        <v>11.0</v>
      </c>
      <c r="C9112" s="3" t="s">
        <v>8462</v>
      </c>
      <c r="D9112" s="3">
        <v>93.0</v>
      </c>
      <c r="E9112" s="3" t="s">
        <v>8620</v>
      </c>
      <c r="F9112" s="3">
        <v>2.0</v>
      </c>
      <c r="G9112" s="3">
        <v>8.0</v>
      </c>
      <c r="H9112" s="3" t="s">
        <v>8697</v>
      </c>
      <c r="I9112" s="3" t="s">
        <v>8698</v>
      </c>
      <c r="J9112" s="3" t="s">
        <v>922</v>
      </c>
      <c r="K9112" s="3" t="s">
        <v>24</v>
      </c>
      <c r="L9112" s="3">
        <v>24.0</v>
      </c>
      <c r="M9112" s="3" t="s">
        <v>30</v>
      </c>
      <c r="N9112" s="3" t="s">
        <v>8868</v>
      </c>
      <c r="O9112" s="3" t="s">
        <v>333</v>
      </c>
      <c r="P9112" s="4">
        <v>23324.0</v>
      </c>
      <c r="Q9112" s="3" t="s">
        <v>110</v>
      </c>
      <c r="S9112" s="3" t="s">
        <v>34</v>
      </c>
    </row>
    <row r="9113">
      <c r="A9113" s="2">
        <v>42318.714895833335</v>
      </c>
      <c r="B9113" s="3">
        <v>11.0</v>
      </c>
      <c r="C9113" s="3" t="s">
        <v>8462</v>
      </c>
      <c r="D9113" s="3">
        <v>93.0</v>
      </c>
      <c r="E9113" s="3" t="s">
        <v>8620</v>
      </c>
      <c r="F9113" s="3">
        <v>2.0</v>
      </c>
      <c r="G9113" s="3">
        <v>8.0</v>
      </c>
      <c r="H9113" s="3" t="s">
        <v>8697</v>
      </c>
      <c r="I9113" s="3" t="s">
        <v>8698</v>
      </c>
      <c r="J9113" s="3" t="s">
        <v>922</v>
      </c>
      <c r="K9113" s="3" t="s">
        <v>24</v>
      </c>
      <c r="L9113" s="3">
        <v>25.0</v>
      </c>
      <c r="M9113" s="3" t="s">
        <v>25</v>
      </c>
      <c r="N9113" s="3" t="s">
        <v>8869</v>
      </c>
      <c r="O9113" s="3" t="s">
        <v>8870</v>
      </c>
      <c r="P9113" s="4">
        <v>26753.0</v>
      </c>
      <c r="Q9113" s="3" t="s">
        <v>132</v>
      </c>
      <c r="S9113" s="3" t="s">
        <v>34</v>
      </c>
    </row>
    <row r="9114">
      <c r="A9114" s="2">
        <v>42318.714895833335</v>
      </c>
      <c r="B9114" s="3">
        <v>11.0</v>
      </c>
      <c r="C9114" s="3" t="s">
        <v>8462</v>
      </c>
      <c r="D9114" s="3">
        <v>93.0</v>
      </c>
      <c r="E9114" s="3" t="s">
        <v>8620</v>
      </c>
      <c r="F9114" s="3">
        <v>2.0</v>
      </c>
      <c r="G9114" s="3">
        <v>8.0</v>
      </c>
      <c r="H9114" s="3" t="s">
        <v>8697</v>
      </c>
      <c r="I9114" s="3" t="s">
        <v>8698</v>
      </c>
      <c r="J9114" s="3" t="s">
        <v>922</v>
      </c>
      <c r="K9114" s="3" t="s">
        <v>24</v>
      </c>
      <c r="L9114" s="3">
        <v>26.0</v>
      </c>
      <c r="M9114" s="3" t="s">
        <v>30</v>
      </c>
      <c r="N9114" s="3" t="s">
        <v>8871</v>
      </c>
      <c r="O9114" s="3" t="s">
        <v>8872</v>
      </c>
      <c r="P9114" s="4">
        <v>29592.0</v>
      </c>
      <c r="Q9114" s="3" t="s">
        <v>132</v>
      </c>
      <c r="S9114" s="3" t="s">
        <v>34</v>
      </c>
    </row>
    <row r="9115">
      <c r="A9115" s="2">
        <v>42318.714895833335</v>
      </c>
      <c r="B9115" s="3">
        <v>11.0</v>
      </c>
      <c r="C9115" s="3" t="s">
        <v>8462</v>
      </c>
      <c r="D9115" s="3">
        <v>93.0</v>
      </c>
      <c r="E9115" s="3" t="s">
        <v>8620</v>
      </c>
      <c r="F9115" s="3">
        <v>2.0</v>
      </c>
      <c r="G9115" s="3">
        <v>8.0</v>
      </c>
      <c r="H9115" s="3" t="s">
        <v>8697</v>
      </c>
      <c r="I9115" s="3" t="s">
        <v>8698</v>
      </c>
      <c r="J9115" s="3" t="s">
        <v>922</v>
      </c>
      <c r="K9115" s="3" t="s">
        <v>24</v>
      </c>
      <c r="L9115" s="3">
        <v>27.0</v>
      </c>
      <c r="M9115" s="3" t="s">
        <v>25</v>
      </c>
      <c r="N9115" s="3" t="s">
        <v>8873</v>
      </c>
      <c r="O9115" s="3" t="s">
        <v>8874</v>
      </c>
      <c r="P9115" s="4">
        <v>24630.0</v>
      </c>
      <c r="Q9115" s="3" t="s">
        <v>216</v>
      </c>
      <c r="S9115" s="3" t="s">
        <v>34</v>
      </c>
    </row>
    <row r="9116">
      <c r="A9116" s="2">
        <v>42318.714895833335</v>
      </c>
      <c r="B9116" s="3">
        <v>11.0</v>
      </c>
      <c r="C9116" s="3" t="s">
        <v>8462</v>
      </c>
      <c r="D9116" s="3">
        <v>93.0</v>
      </c>
      <c r="E9116" s="3" t="s">
        <v>8620</v>
      </c>
      <c r="F9116" s="3">
        <v>2.0</v>
      </c>
      <c r="G9116" s="3">
        <v>8.0</v>
      </c>
      <c r="H9116" s="3" t="s">
        <v>8697</v>
      </c>
      <c r="I9116" s="3" t="s">
        <v>8698</v>
      </c>
      <c r="J9116" s="3" t="s">
        <v>922</v>
      </c>
      <c r="K9116" s="3" t="s">
        <v>24</v>
      </c>
      <c r="L9116" s="3">
        <v>28.0</v>
      </c>
      <c r="M9116" s="3" t="s">
        <v>30</v>
      </c>
      <c r="N9116" s="3" t="s">
        <v>8875</v>
      </c>
      <c r="O9116" s="3" t="s">
        <v>8829</v>
      </c>
      <c r="P9116" s="4">
        <v>29194.0</v>
      </c>
      <c r="Q9116" s="3" t="s">
        <v>247</v>
      </c>
      <c r="S9116" s="3" t="s">
        <v>34</v>
      </c>
    </row>
    <row r="9117">
      <c r="A9117" s="2">
        <v>42318.714895833335</v>
      </c>
      <c r="B9117" s="3">
        <v>11.0</v>
      </c>
      <c r="C9117" s="3" t="s">
        <v>8462</v>
      </c>
      <c r="D9117" s="3">
        <v>93.0</v>
      </c>
      <c r="E9117" s="3" t="s">
        <v>8620</v>
      </c>
      <c r="F9117" s="3">
        <v>2.0</v>
      </c>
      <c r="G9117" s="3">
        <v>8.0</v>
      </c>
      <c r="H9117" s="3" t="s">
        <v>8697</v>
      </c>
      <c r="I9117" s="3" t="s">
        <v>8698</v>
      </c>
      <c r="J9117" s="3" t="s">
        <v>922</v>
      </c>
      <c r="K9117" s="3" t="s">
        <v>24</v>
      </c>
      <c r="L9117" s="3">
        <v>29.0</v>
      </c>
      <c r="M9117" s="3" t="s">
        <v>25</v>
      </c>
      <c r="N9117" s="3" t="s">
        <v>1269</v>
      </c>
      <c r="O9117" s="3" t="s">
        <v>570</v>
      </c>
      <c r="P9117" s="4">
        <v>19672.0</v>
      </c>
      <c r="Q9117" s="3" t="s">
        <v>418</v>
      </c>
      <c r="R9117" s="3" t="s">
        <v>1134</v>
      </c>
      <c r="S9117" s="3" t="s">
        <v>34</v>
      </c>
    </row>
    <row r="9118">
      <c r="A9118" s="2">
        <v>42318.714895833335</v>
      </c>
      <c r="B9118" s="3">
        <v>11.0</v>
      </c>
      <c r="C9118" s="3" t="s">
        <v>8462</v>
      </c>
      <c r="D9118" s="3">
        <v>94.0</v>
      </c>
      <c r="E9118" s="3" t="s">
        <v>8652</v>
      </c>
      <c r="F9118" s="3">
        <v>2.0</v>
      </c>
      <c r="G9118" s="3">
        <v>8.0</v>
      </c>
      <c r="H9118" s="3" t="s">
        <v>8697</v>
      </c>
      <c r="I9118" s="3" t="s">
        <v>8698</v>
      </c>
      <c r="J9118" s="3" t="s">
        <v>922</v>
      </c>
      <c r="K9118" s="3" t="s">
        <v>24</v>
      </c>
      <c r="L9118" s="3">
        <v>1.0</v>
      </c>
      <c r="M9118" s="3" t="s">
        <v>25</v>
      </c>
      <c r="N9118" s="3" t="s">
        <v>262</v>
      </c>
      <c r="O9118" s="3" t="s">
        <v>384</v>
      </c>
      <c r="P9118" s="4">
        <v>20153.0</v>
      </c>
      <c r="Q9118" s="3" t="s">
        <v>216</v>
      </c>
      <c r="S9118" s="3" t="s">
        <v>29</v>
      </c>
    </row>
    <row r="9119">
      <c r="A9119" s="2">
        <v>42318.714895833335</v>
      </c>
      <c r="B9119" s="3">
        <v>11.0</v>
      </c>
      <c r="C9119" s="3" t="s">
        <v>8462</v>
      </c>
      <c r="D9119" s="3">
        <v>94.0</v>
      </c>
      <c r="E9119" s="3" t="s">
        <v>8652</v>
      </c>
      <c r="F9119" s="3">
        <v>2.0</v>
      </c>
      <c r="G9119" s="3">
        <v>8.0</v>
      </c>
      <c r="H9119" s="3" t="s">
        <v>8697</v>
      </c>
      <c r="I9119" s="3" t="s">
        <v>8698</v>
      </c>
      <c r="J9119" s="3" t="s">
        <v>922</v>
      </c>
      <c r="K9119" s="3" t="s">
        <v>24</v>
      </c>
      <c r="L9119" s="3">
        <v>2.0</v>
      </c>
      <c r="M9119" s="3" t="s">
        <v>30</v>
      </c>
      <c r="N9119" s="3" t="s">
        <v>8876</v>
      </c>
      <c r="O9119" s="3" t="s">
        <v>102</v>
      </c>
      <c r="P9119" s="4">
        <v>19604.0</v>
      </c>
      <c r="Q9119" s="3" t="s">
        <v>189</v>
      </c>
      <c r="S9119" s="3" t="s">
        <v>34</v>
      </c>
    </row>
    <row r="9120">
      <c r="A9120" s="2">
        <v>42318.714895833335</v>
      </c>
      <c r="B9120" s="3">
        <v>11.0</v>
      </c>
      <c r="C9120" s="3" t="s">
        <v>8462</v>
      </c>
      <c r="D9120" s="3">
        <v>94.0</v>
      </c>
      <c r="E9120" s="3" t="s">
        <v>8652</v>
      </c>
      <c r="F9120" s="3">
        <v>2.0</v>
      </c>
      <c r="G9120" s="3">
        <v>8.0</v>
      </c>
      <c r="H9120" s="3" t="s">
        <v>8697</v>
      </c>
      <c r="I9120" s="3" t="s">
        <v>8698</v>
      </c>
      <c r="J9120" s="3" t="s">
        <v>922</v>
      </c>
      <c r="K9120" s="3" t="s">
        <v>24</v>
      </c>
      <c r="L9120" s="3">
        <v>3.0</v>
      </c>
      <c r="M9120" s="3" t="s">
        <v>25</v>
      </c>
      <c r="N9120" s="3" t="s">
        <v>8877</v>
      </c>
      <c r="O9120" s="3" t="s">
        <v>551</v>
      </c>
      <c r="P9120" s="4">
        <v>29572.0</v>
      </c>
      <c r="Q9120" s="3" t="s">
        <v>189</v>
      </c>
      <c r="S9120" s="3" t="s">
        <v>34</v>
      </c>
    </row>
    <row r="9121">
      <c r="A9121" s="2">
        <v>42318.714895833335</v>
      </c>
      <c r="B9121" s="3">
        <v>11.0</v>
      </c>
      <c r="C9121" s="3" t="s">
        <v>8462</v>
      </c>
      <c r="D9121" s="3">
        <v>94.0</v>
      </c>
      <c r="E9121" s="3" t="s">
        <v>8652</v>
      </c>
      <c r="F9121" s="3">
        <v>2.0</v>
      </c>
      <c r="G9121" s="3">
        <v>8.0</v>
      </c>
      <c r="H9121" s="3" t="s">
        <v>8697</v>
      </c>
      <c r="I9121" s="3" t="s">
        <v>8698</v>
      </c>
      <c r="J9121" s="3" t="s">
        <v>922</v>
      </c>
      <c r="K9121" s="3" t="s">
        <v>24</v>
      </c>
      <c r="L9121" s="3">
        <v>4.0</v>
      </c>
      <c r="M9121" s="3" t="s">
        <v>30</v>
      </c>
      <c r="N9121" s="3" t="s">
        <v>8878</v>
      </c>
      <c r="O9121" s="3" t="s">
        <v>998</v>
      </c>
      <c r="P9121" s="4">
        <v>23512.0</v>
      </c>
      <c r="Q9121" s="3" t="s">
        <v>132</v>
      </c>
      <c r="S9121" s="3" t="s">
        <v>29</v>
      </c>
    </row>
    <row r="9122">
      <c r="A9122" s="2">
        <v>42318.714895833335</v>
      </c>
      <c r="B9122" s="3">
        <v>11.0</v>
      </c>
      <c r="C9122" s="3" t="s">
        <v>8462</v>
      </c>
      <c r="D9122" s="3">
        <v>94.0</v>
      </c>
      <c r="E9122" s="3" t="s">
        <v>8652</v>
      </c>
      <c r="F9122" s="3">
        <v>2.0</v>
      </c>
      <c r="G9122" s="3">
        <v>8.0</v>
      </c>
      <c r="H9122" s="3" t="s">
        <v>8697</v>
      </c>
      <c r="I9122" s="3" t="s">
        <v>8698</v>
      </c>
      <c r="J9122" s="3" t="s">
        <v>922</v>
      </c>
      <c r="K9122" s="3" t="s">
        <v>24</v>
      </c>
      <c r="L9122" s="3">
        <v>5.0</v>
      </c>
      <c r="M9122" s="3" t="s">
        <v>25</v>
      </c>
      <c r="N9122" s="3" t="s">
        <v>6121</v>
      </c>
      <c r="O9122" s="3" t="s">
        <v>196</v>
      </c>
      <c r="P9122" s="4">
        <v>23588.0</v>
      </c>
      <c r="Q9122" s="3" t="s">
        <v>352</v>
      </c>
      <c r="S9122" s="3" t="s">
        <v>29</v>
      </c>
    </row>
    <row r="9123">
      <c r="A9123" s="2">
        <v>42318.714895833335</v>
      </c>
      <c r="B9123" s="3">
        <v>11.0</v>
      </c>
      <c r="C9123" s="3" t="s">
        <v>8462</v>
      </c>
      <c r="D9123" s="3">
        <v>94.0</v>
      </c>
      <c r="E9123" s="3" t="s">
        <v>8652</v>
      </c>
      <c r="F9123" s="3">
        <v>2.0</v>
      </c>
      <c r="G9123" s="3">
        <v>8.0</v>
      </c>
      <c r="H9123" s="3" t="s">
        <v>8697</v>
      </c>
      <c r="I9123" s="3" t="s">
        <v>8698</v>
      </c>
      <c r="J9123" s="3" t="s">
        <v>922</v>
      </c>
      <c r="K9123" s="3" t="s">
        <v>24</v>
      </c>
      <c r="L9123" s="3">
        <v>6.0</v>
      </c>
      <c r="M9123" s="3" t="s">
        <v>30</v>
      </c>
      <c r="N9123" s="3" t="s">
        <v>8879</v>
      </c>
      <c r="O9123" s="3" t="s">
        <v>605</v>
      </c>
      <c r="P9123" s="4">
        <v>29741.0</v>
      </c>
      <c r="Q9123" s="3" t="s">
        <v>83</v>
      </c>
      <c r="S9123" s="3" t="s">
        <v>34</v>
      </c>
    </row>
    <row r="9124">
      <c r="A9124" s="2">
        <v>42318.714895833335</v>
      </c>
      <c r="B9124" s="3">
        <v>11.0</v>
      </c>
      <c r="C9124" s="3" t="s">
        <v>8462</v>
      </c>
      <c r="D9124" s="3">
        <v>94.0</v>
      </c>
      <c r="E9124" s="3" t="s">
        <v>8652</v>
      </c>
      <c r="F9124" s="3">
        <v>2.0</v>
      </c>
      <c r="G9124" s="3">
        <v>8.0</v>
      </c>
      <c r="H9124" s="3" t="s">
        <v>8697</v>
      </c>
      <c r="I9124" s="3" t="s">
        <v>8698</v>
      </c>
      <c r="J9124" s="3" t="s">
        <v>922</v>
      </c>
      <c r="K9124" s="3" t="s">
        <v>24</v>
      </c>
      <c r="L9124" s="3">
        <v>7.0</v>
      </c>
      <c r="M9124" s="3" t="s">
        <v>25</v>
      </c>
      <c r="N9124" s="3" t="s">
        <v>8880</v>
      </c>
      <c r="O9124" s="3" t="s">
        <v>1988</v>
      </c>
      <c r="P9124" s="4">
        <v>19981.0</v>
      </c>
      <c r="Q9124" s="3" t="s">
        <v>49</v>
      </c>
      <c r="S9124" s="3" t="s">
        <v>34</v>
      </c>
    </row>
    <row r="9125">
      <c r="A9125" s="2">
        <v>42318.714895833335</v>
      </c>
      <c r="B9125" s="3">
        <v>11.0</v>
      </c>
      <c r="C9125" s="3" t="s">
        <v>8462</v>
      </c>
      <c r="D9125" s="3">
        <v>94.0</v>
      </c>
      <c r="E9125" s="3" t="s">
        <v>8652</v>
      </c>
      <c r="F9125" s="3">
        <v>2.0</v>
      </c>
      <c r="G9125" s="3">
        <v>8.0</v>
      </c>
      <c r="H9125" s="3" t="s">
        <v>8697</v>
      </c>
      <c r="I9125" s="3" t="s">
        <v>8698</v>
      </c>
      <c r="J9125" s="3" t="s">
        <v>922</v>
      </c>
      <c r="K9125" s="3" t="s">
        <v>24</v>
      </c>
      <c r="L9125" s="3">
        <v>8.0</v>
      </c>
      <c r="M9125" s="3" t="s">
        <v>30</v>
      </c>
      <c r="N9125" s="3" t="s">
        <v>8881</v>
      </c>
      <c r="O9125" s="3" t="s">
        <v>139</v>
      </c>
      <c r="P9125" s="4">
        <v>27306.0</v>
      </c>
      <c r="Q9125" s="3" t="s">
        <v>189</v>
      </c>
      <c r="S9125" s="3" t="s">
        <v>34</v>
      </c>
    </row>
    <row r="9126">
      <c r="A9126" s="2">
        <v>42318.714895833335</v>
      </c>
      <c r="B9126" s="3">
        <v>11.0</v>
      </c>
      <c r="C9126" s="3" t="s">
        <v>8462</v>
      </c>
      <c r="D9126" s="3">
        <v>94.0</v>
      </c>
      <c r="E9126" s="3" t="s">
        <v>8652</v>
      </c>
      <c r="F9126" s="3">
        <v>2.0</v>
      </c>
      <c r="G9126" s="3">
        <v>8.0</v>
      </c>
      <c r="H9126" s="3" t="s">
        <v>8697</v>
      </c>
      <c r="I9126" s="3" t="s">
        <v>8698</v>
      </c>
      <c r="J9126" s="3" t="s">
        <v>922</v>
      </c>
      <c r="K9126" s="3" t="s">
        <v>24</v>
      </c>
      <c r="L9126" s="3">
        <v>9.0</v>
      </c>
      <c r="M9126" s="3" t="s">
        <v>25</v>
      </c>
      <c r="N9126" s="3" t="s">
        <v>8882</v>
      </c>
      <c r="O9126" s="3" t="s">
        <v>8883</v>
      </c>
      <c r="P9126" s="4">
        <v>23323.0</v>
      </c>
      <c r="Q9126" s="3" t="s">
        <v>169</v>
      </c>
      <c r="S9126" s="3" t="s">
        <v>29</v>
      </c>
    </row>
    <row r="9127">
      <c r="A9127" s="2">
        <v>42318.714895833335</v>
      </c>
      <c r="B9127" s="3">
        <v>11.0</v>
      </c>
      <c r="C9127" s="3" t="s">
        <v>8462</v>
      </c>
      <c r="D9127" s="3">
        <v>94.0</v>
      </c>
      <c r="E9127" s="3" t="s">
        <v>8652</v>
      </c>
      <c r="F9127" s="3">
        <v>2.0</v>
      </c>
      <c r="G9127" s="3">
        <v>8.0</v>
      </c>
      <c r="H9127" s="3" t="s">
        <v>8697</v>
      </c>
      <c r="I9127" s="3" t="s">
        <v>8698</v>
      </c>
      <c r="J9127" s="3" t="s">
        <v>922</v>
      </c>
      <c r="K9127" s="3" t="s">
        <v>24</v>
      </c>
      <c r="L9127" s="3">
        <v>10.0</v>
      </c>
      <c r="M9127" s="3" t="s">
        <v>30</v>
      </c>
      <c r="N9127" s="3" t="s">
        <v>8884</v>
      </c>
      <c r="O9127" s="3" t="s">
        <v>602</v>
      </c>
      <c r="P9127" s="4">
        <v>26377.0</v>
      </c>
      <c r="Q9127" s="3" t="s">
        <v>418</v>
      </c>
      <c r="S9127" s="3" t="s">
        <v>34</v>
      </c>
    </row>
    <row r="9128">
      <c r="A9128" s="2">
        <v>42318.714895833335</v>
      </c>
      <c r="B9128" s="3">
        <v>11.0</v>
      </c>
      <c r="C9128" s="3" t="s">
        <v>8462</v>
      </c>
      <c r="D9128" s="3">
        <v>94.0</v>
      </c>
      <c r="E9128" s="3" t="s">
        <v>8652</v>
      </c>
      <c r="F9128" s="3">
        <v>2.0</v>
      </c>
      <c r="G9128" s="3">
        <v>8.0</v>
      </c>
      <c r="H9128" s="3" t="s">
        <v>8697</v>
      </c>
      <c r="I9128" s="3" t="s">
        <v>8698</v>
      </c>
      <c r="J9128" s="3" t="s">
        <v>922</v>
      </c>
      <c r="K9128" s="3" t="s">
        <v>24</v>
      </c>
      <c r="L9128" s="3">
        <v>11.0</v>
      </c>
      <c r="M9128" s="3" t="s">
        <v>25</v>
      </c>
      <c r="N9128" s="3" t="s">
        <v>4322</v>
      </c>
      <c r="O9128" s="3" t="s">
        <v>492</v>
      </c>
      <c r="P9128" s="4">
        <v>20513.0</v>
      </c>
      <c r="Q9128" s="3" t="s">
        <v>189</v>
      </c>
      <c r="S9128" s="3" t="s">
        <v>34</v>
      </c>
    </row>
    <row r="9129">
      <c r="A9129" s="2">
        <v>42318.714895833335</v>
      </c>
      <c r="B9129" s="3">
        <v>11.0</v>
      </c>
      <c r="C9129" s="3" t="s">
        <v>8462</v>
      </c>
      <c r="D9129" s="3">
        <v>94.0</v>
      </c>
      <c r="E9129" s="3" t="s">
        <v>8652</v>
      </c>
      <c r="F9129" s="3">
        <v>2.0</v>
      </c>
      <c r="G9129" s="3">
        <v>8.0</v>
      </c>
      <c r="H9129" s="3" t="s">
        <v>8697</v>
      </c>
      <c r="I9129" s="3" t="s">
        <v>8698</v>
      </c>
      <c r="J9129" s="3" t="s">
        <v>922</v>
      </c>
      <c r="K9129" s="3" t="s">
        <v>24</v>
      </c>
      <c r="L9129" s="3">
        <v>12.0</v>
      </c>
      <c r="M9129" s="3" t="s">
        <v>30</v>
      </c>
      <c r="N9129" s="3" t="s">
        <v>8885</v>
      </c>
      <c r="O9129" s="3" t="s">
        <v>8886</v>
      </c>
      <c r="P9129" s="4">
        <v>26896.0</v>
      </c>
      <c r="Q9129" s="3" t="s">
        <v>153</v>
      </c>
      <c r="S9129" s="3" t="s">
        <v>34</v>
      </c>
    </row>
    <row r="9130">
      <c r="A9130" s="2">
        <v>42318.714895833335</v>
      </c>
      <c r="B9130" s="3">
        <v>11.0</v>
      </c>
      <c r="C9130" s="3" t="s">
        <v>8462</v>
      </c>
      <c r="D9130" s="3">
        <v>94.0</v>
      </c>
      <c r="E9130" s="3" t="s">
        <v>8652</v>
      </c>
      <c r="F9130" s="3">
        <v>2.0</v>
      </c>
      <c r="G9130" s="3">
        <v>8.0</v>
      </c>
      <c r="H9130" s="3" t="s">
        <v>8697</v>
      </c>
      <c r="I9130" s="3" t="s">
        <v>8698</v>
      </c>
      <c r="J9130" s="3" t="s">
        <v>922</v>
      </c>
      <c r="K9130" s="3" t="s">
        <v>24</v>
      </c>
      <c r="L9130" s="3">
        <v>13.0</v>
      </c>
      <c r="M9130" s="3" t="s">
        <v>25</v>
      </c>
      <c r="N9130" s="3" t="s">
        <v>1459</v>
      </c>
      <c r="O9130" s="3" t="s">
        <v>200</v>
      </c>
      <c r="P9130" s="4">
        <v>23193.0</v>
      </c>
      <c r="Q9130" s="3" t="s">
        <v>776</v>
      </c>
      <c r="S9130" s="3" t="s">
        <v>29</v>
      </c>
    </row>
    <row r="9131">
      <c r="A9131" s="2">
        <v>42318.714895833335</v>
      </c>
      <c r="B9131" s="3">
        <v>11.0</v>
      </c>
      <c r="C9131" s="3" t="s">
        <v>8462</v>
      </c>
      <c r="D9131" s="3">
        <v>94.0</v>
      </c>
      <c r="E9131" s="3" t="s">
        <v>8652</v>
      </c>
      <c r="F9131" s="3">
        <v>2.0</v>
      </c>
      <c r="G9131" s="3">
        <v>8.0</v>
      </c>
      <c r="H9131" s="3" t="s">
        <v>8697</v>
      </c>
      <c r="I9131" s="3" t="s">
        <v>8698</v>
      </c>
      <c r="J9131" s="3" t="s">
        <v>922</v>
      </c>
      <c r="K9131" s="3" t="s">
        <v>24</v>
      </c>
      <c r="L9131" s="3">
        <v>14.0</v>
      </c>
      <c r="M9131" s="3" t="s">
        <v>30</v>
      </c>
      <c r="N9131" s="3" t="s">
        <v>8887</v>
      </c>
      <c r="O9131" s="3" t="s">
        <v>605</v>
      </c>
      <c r="P9131" s="4">
        <v>29925.0</v>
      </c>
      <c r="Q9131" s="3" t="s">
        <v>149</v>
      </c>
      <c r="S9131" s="3" t="s">
        <v>29</v>
      </c>
    </row>
    <row r="9132">
      <c r="A9132" s="2">
        <v>42318.714895833335</v>
      </c>
      <c r="B9132" s="3">
        <v>11.0</v>
      </c>
      <c r="C9132" s="3" t="s">
        <v>8462</v>
      </c>
      <c r="D9132" s="3">
        <v>94.0</v>
      </c>
      <c r="E9132" s="3" t="s">
        <v>8652</v>
      </c>
      <c r="F9132" s="3">
        <v>2.0</v>
      </c>
      <c r="G9132" s="3">
        <v>8.0</v>
      </c>
      <c r="H9132" s="3" t="s">
        <v>8697</v>
      </c>
      <c r="I9132" s="3" t="s">
        <v>8698</v>
      </c>
      <c r="J9132" s="3" t="s">
        <v>922</v>
      </c>
      <c r="K9132" s="3" t="s">
        <v>24</v>
      </c>
      <c r="L9132" s="3">
        <v>15.0</v>
      </c>
      <c r="M9132" s="3" t="s">
        <v>25</v>
      </c>
      <c r="N9132" s="3" t="s">
        <v>4332</v>
      </c>
      <c r="O9132" s="3" t="s">
        <v>8888</v>
      </c>
      <c r="P9132" s="4">
        <v>25876.0</v>
      </c>
      <c r="Q9132" s="3" t="s">
        <v>132</v>
      </c>
      <c r="S9132" s="3" t="s">
        <v>29</v>
      </c>
    </row>
    <row r="9133">
      <c r="A9133" s="2">
        <v>42318.714895833335</v>
      </c>
      <c r="B9133" s="3">
        <v>11.0</v>
      </c>
      <c r="C9133" s="3" t="s">
        <v>8462</v>
      </c>
      <c r="D9133" s="3">
        <v>94.0</v>
      </c>
      <c r="E9133" s="3" t="s">
        <v>8652</v>
      </c>
      <c r="F9133" s="3">
        <v>2.0</v>
      </c>
      <c r="G9133" s="3">
        <v>8.0</v>
      </c>
      <c r="H9133" s="3" t="s">
        <v>8697</v>
      </c>
      <c r="I9133" s="3" t="s">
        <v>8698</v>
      </c>
      <c r="J9133" s="3" t="s">
        <v>922</v>
      </c>
      <c r="K9133" s="3" t="s">
        <v>24</v>
      </c>
      <c r="L9133" s="3">
        <v>16.0</v>
      </c>
      <c r="M9133" s="3" t="s">
        <v>30</v>
      </c>
      <c r="N9133" s="3" t="s">
        <v>8889</v>
      </c>
      <c r="O9133" s="3" t="s">
        <v>2092</v>
      </c>
      <c r="P9133" s="4">
        <v>28799.0</v>
      </c>
      <c r="Q9133" s="3" t="s">
        <v>55</v>
      </c>
      <c r="S9133" s="3" t="s">
        <v>34</v>
      </c>
    </row>
    <row r="9134">
      <c r="A9134" s="2">
        <v>42318.714895833335</v>
      </c>
      <c r="B9134" s="3">
        <v>11.0</v>
      </c>
      <c r="C9134" s="3" t="s">
        <v>8462</v>
      </c>
      <c r="D9134" s="3">
        <v>94.0</v>
      </c>
      <c r="E9134" s="3" t="s">
        <v>8652</v>
      </c>
      <c r="F9134" s="3">
        <v>2.0</v>
      </c>
      <c r="G9134" s="3">
        <v>8.0</v>
      </c>
      <c r="H9134" s="3" t="s">
        <v>8697</v>
      </c>
      <c r="I9134" s="3" t="s">
        <v>8698</v>
      </c>
      <c r="J9134" s="3" t="s">
        <v>922</v>
      </c>
      <c r="K9134" s="3" t="s">
        <v>24</v>
      </c>
      <c r="L9134" s="3">
        <v>17.0</v>
      </c>
      <c r="M9134" s="3" t="s">
        <v>25</v>
      </c>
      <c r="N9134" s="3" t="s">
        <v>8890</v>
      </c>
      <c r="O9134" s="3" t="s">
        <v>36</v>
      </c>
      <c r="P9134" s="4">
        <v>31444.0</v>
      </c>
      <c r="Q9134" s="3" t="s">
        <v>153</v>
      </c>
      <c r="S9134" s="3" t="s">
        <v>34</v>
      </c>
    </row>
    <row r="9135">
      <c r="A9135" s="2">
        <v>42318.714895833335</v>
      </c>
      <c r="B9135" s="3">
        <v>11.0</v>
      </c>
      <c r="C9135" s="3" t="s">
        <v>8462</v>
      </c>
      <c r="D9135" s="3">
        <v>94.0</v>
      </c>
      <c r="E9135" s="3" t="s">
        <v>8652</v>
      </c>
      <c r="F9135" s="3">
        <v>2.0</v>
      </c>
      <c r="G9135" s="3">
        <v>8.0</v>
      </c>
      <c r="H9135" s="3" t="s">
        <v>8697</v>
      </c>
      <c r="I9135" s="3" t="s">
        <v>8698</v>
      </c>
      <c r="J9135" s="3" t="s">
        <v>922</v>
      </c>
      <c r="K9135" s="3" t="s">
        <v>24</v>
      </c>
      <c r="L9135" s="3">
        <v>18.0</v>
      </c>
      <c r="M9135" s="3" t="s">
        <v>30</v>
      </c>
      <c r="N9135" s="3" t="s">
        <v>206</v>
      </c>
      <c r="O9135" s="3" t="s">
        <v>163</v>
      </c>
      <c r="P9135" s="4">
        <v>29302.0</v>
      </c>
      <c r="Q9135" s="3" t="s">
        <v>189</v>
      </c>
      <c r="S9135" s="3" t="s">
        <v>34</v>
      </c>
    </row>
    <row r="9136">
      <c r="A9136" s="2">
        <v>42318.714895833335</v>
      </c>
      <c r="B9136" s="3">
        <v>11.0</v>
      </c>
      <c r="C9136" s="3" t="s">
        <v>8462</v>
      </c>
      <c r="D9136" s="3">
        <v>94.0</v>
      </c>
      <c r="E9136" s="3" t="s">
        <v>8652</v>
      </c>
      <c r="F9136" s="3">
        <v>2.0</v>
      </c>
      <c r="G9136" s="3">
        <v>8.0</v>
      </c>
      <c r="H9136" s="3" t="s">
        <v>8697</v>
      </c>
      <c r="I9136" s="3" t="s">
        <v>8698</v>
      </c>
      <c r="J9136" s="3" t="s">
        <v>922</v>
      </c>
      <c r="K9136" s="3" t="s">
        <v>24</v>
      </c>
      <c r="L9136" s="3">
        <v>19.0</v>
      </c>
      <c r="M9136" s="3" t="s">
        <v>25</v>
      </c>
      <c r="N9136" s="3" t="s">
        <v>8891</v>
      </c>
      <c r="O9136" s="3" t="s">
        <v>2751</v>
      </c>
      <c r="P9136" s="4">
        <v>26277.0</v>
      </c>
      <c r="Q9136" s="3" t="s">
        <v>75</v>
      </c>
      <c r="S9136" s="3" t="s">
        <v>34</v>
      </c>
    </row>
    <row r="9137">
      <c r="A9137" s="2">
        <v>42318.714895833335</v>
      </c>
      <c r="B9137" s="3">
        <v>11.0</v>
      </c>
      <c r="C9137" s="3" t="s">
        <v>8462</v>
      </c>
      <c r="D9137" s="3">
        <v>94.0</v>
      </c>
      <c r="E9137" s="3" t="s">
        <v>8652</v>
      </c>
      <c r="F9137" s="3">
        <v>2.0</v>
      </c>
      <c r="G9137" s="3">
        <v>8.0</v>
      </c>
      <c r="H9137" s="3" t="s">
        <v>8697</v>
      </c>
      <c r="I9137" s="3" t="s">
        <v>8698</v>
      </c>
      <c r="J9137" s="3" t="s">
        <v>922</v>
      </c>
      <c r="K9137" s="3" t="s">
        <v>24</v>
      </c>
      <c r="L9137" s="3">
        <v>20.0</v>
      </c>
      <c r="M9137" s="3" t="s">
        <v>30</v>
      </c>
      <c r="N9137" s="3" t="s">
        <v>1824</v>
      </c>
      <c r="O9137" s="3" t="s">
        <v>2247</v>
      </c>
      <c r="P9137" s="4">
        <v>31893.0</v>
      </c>
      <c r="Q9137" s="3" t="s">
        <v>352</v>
      </c>
      <c r="S9137" s="3" t="s">
        <v>34</v>
      </c>
    </row>
    <row r="9138">
      <c r="A9138" s="2">
        <v>42318.714895833335</v>
      </c>
      <c r="B9138" s="3">
        <v>11.0</v>
      </c>
      <c r="C9138" s="3" t="s">
        <v>8462</v>
      </c>
      <c r="D9138" s="3">
        <v>94.0</v>
      </c>
      <c r="E9138" s="3" t="s">
        <v>8652</v>
      </c>
      <c r="F9138" s="3">
        <v>2.0</v>
      </c>
      <c r="G9138" s="3">
        <v>8.0</v>
      </c>
      <c r="H9138" s="3" t="s">
        <v>8697</v>
      </c>
      <c r="I9138" s="3" t="s">
        <v>8698</v>
      </c>
      <c r="J9138" s="3" t="s">
        <v>922</v>
      </c>
      <c r="K9138" s="3" t="s">
        <v>24</v>
      </c>
      <c r="L9138" s="3">
        <v>21.0</v>
      </c>
      <c r="M9138" s="3" t="s">
        <v>25</v>
      </c>
      <c r="N9138" s="3" t="s">
        <v>8892</v>
      </c>
      <c r="O9138" s="3" t="s">
        <v>6829</v>
      </c>
      <c r="P9138" s="4">
        <v>29401.0</v>
      </c>
      <c r="Q9138" s="3" t="s">
        <v>153</v>
      </c>
      <c r="S9138" s="3" t="s">
        <v>34</v>
      </c>
    </row>
    <row r="9139">
      <c r="A9139" s="2">
        <v>42318.714895833335</v>
      </c>
      <c r="B9139" s="3">
        <v>11.0</v>
      </c>
      <c r="C9139" s="3" t="s">
        <v>8462</v>
      </c>
      <c r="D9139" s="3">
        <v>94.0</v>
      </c>
      <c r="E9139" s="3" t="s">
        <v>8652</v>
      </c>
      <c r="F9139" s="3">
        <v>2.0</v>
      </c>
      <c r="G9139" s="3">
        <v>8.0</v>
      </c>
      <c r="H9139" s="3" t="s">
        <v>8697</v>
      </c>
      <c r="I9139" s="3" t="s">
        <v>8698</v>
      </c>
      <c r="J9139" s="3" t="s">
        <v>922</v>
      </c>
      <c r="K9139" s="3" t="s">
        <v>24</v>
      </c>
      <c r="L9139" s="3">
        <v>22.0</v>
      </c>
      <c r="M9139" s="3" t="s">
        <v>30</v>
      </c>
      <c r="N9139" s="3" t="s">
        <v>8893</v>
      </c>
      <c r="O9139" s="3" t="s">
        <v>249</v>
      </c>
      <c r="P9139" s="4">
        <v>18045.0</v>
      </c>
      <c r="Q9139" s="3" t="s">
        <v>49</v>
      </c>
      <c r="S9139" s="3" t="s">
        <v>34</v>
      </c>
    </row>
    <row r="9140">
      <c r="A9140" s="2">
        <v>42318.714895833335</v>
      </c>
      <c r="B9140" s="3">
        <v>11.0</v>
      </c>
      <c r="C9140" s="3" t="s">
        <v>8462</v>
      </c>
      <c r="D9140" s="3">
        <v>94.0</v>
      </c>
      <c r="E9140" s="3" t="s">
        <v>8652</v>
      </c>
      <c r="F9140" s="3">
        <v>2.0</v>
      </c>
      <c r="G9140" s="3">
        <v>8.0</v>
      </c>
      <c r="H9140" s="3" t="s">
        <v>8697</v>
      </c>
      <c r="I9140" s="3" t="s">
        <v>8698</v>
      </c>
      <c r="J9140" s="3" t="s">
        <v>922</v>
      </c>
      <c r="K9140" s="3" t="s">
        <v>24</v>
      </c>
      <c r="L9140" s="3">
        <v>23.0</v>
      </c>
      <c r="M9140" s="3" t="s">
        <v>25</v>
      </c>
      <c r="N9140" s="3" t="s">
        <v>7285</v>
      </c>
      <c r="O9140" s="3" t="s">
        <v>42</v>
      </c>
      <c r="P9140" s="4">
        <v>26551.0</v>
      </c>
      <c r="Q9140" s="3" t="s">
        <v>216</v>
      </c>
      <c r="S9140" s="3" t="s">
        <v>34</v>
      </c>
    </row>
    <row r="9141">
      <c r="A9141" s="2">
        <v>42318.714895833335</v>
      </c>
      <c r="B9141" s="3">
        <v>11.0</v>
      </c>
      <c r="C9141" s="3" t="s">
        <v>8462</v>
      </c>
      <c r="D9141" s="3">
        <v>94.0</v>
      </c>
      <c r="E9141" s="3" t="s">
        <v>8652</v>
      </c>
      <c r="F9141" s="3">
        <v>2.0</v>
      </c>
      <c r="G9141" s="3">
        <v>8.0</v>
      </c>
      <c r="H9141" s="3" t="s">
        <v>8697</v>
      </c>
      <c r="I9141" s="3" t="s">
        <v>8698</v>
      </c>
      <c r="J9141" s="3" t="s">
        <v>922</v>
      </c>
      <c r="K9141" s="3" t="s">
        <v>24</v>
      </c>
      <c r="L9141" s="3">
        <v>24.0</v>
      </c>
      <c r="M9141" s="3" t="s">
        <v>30</v>
      </c>
      <c r="N9141" s="3" t="s">
        <v>1486</v>
      </c>
      <c r="O9141" s="3" t="s">
        <v>746</v>
      </c>
      <c r="P9141" s="4">
        <v>26068.0</v>
      </c>
      <c r="Q9141" s="3" t="s">
        <v>352</v>
      </c>
      <c r="S9141" s="3" t="s">
        <v>34</v>
      </c>
    </row>
    <row r="9142">
      <c r="A9142" s="2">
        <v>42318.714895833335</v>
      </c>
      <c r="B9142" s="3">
        <v>11.0</v>
      </c>
      <c r="C9142" s="3" t="s">
        <v>8462</v>
      </c>
      <c r="D9142" s="3">
        <v>94.0</v>
      </c>
      <c r="E9142" s="3" t="s">
        <v>8652</v>
      </c>
      <c r="F9142" s="3">
        <v>2.0</v>
      </c>
      <c r="G9142" s="3">
        <v>8.0</v>
      </c>
      <c r="H9142" s="3" t="s">
        <v>8697</v>
      </c>
      <c r="I9142" s="3" t="s">
        <v>8698</v>
      </c>
      <c r="J9142" s="3" t="s">
        <v>922</v>
      </c>
      <c r="K9142" s="3" t="s">
        <v>24</v>
      </c>
      <c r="L9142" s="3">
        <v>25.0</v>
      </c>
      <c r="M9142" s="3" t="s">
        <v>25</v>
      </c>
      <c r="N9142" s="3" t="s">
        <v>8894</v>
      </c>
      <c r="O9142" s="3" t="s">
        <v>454</v>
      </c>
      <c r="P9142" s="4">
        <v>26203.0</v>
      </c>
      <c r="Q9142" s="3" t="s">
        <v>418</v>
      </c>
      <c r="S9142" s="3" t="s">
        <v>34</v>
      </c>
    </row>
    <row r="9143">
      <c r="A9143" s="2">
        <v>42318.714895833335</v>
      </c>
      <c r="B9143" s="3">
        <v>11.0</v>
      </c>
      <c r="C9143" s="3" t="s">
        <v>8462</v>
      </c>
      <c r="D9143" s="3">
        <v>95.0</v>
      </c>
      <c r="E9143" s="3" t="s">
        <v>8677</v>
      </c>
      <c r="F9143" s="3">
        <v>2.0</v>
      </c>
      <c r="G9143" s="3">
        <v>8.0</v>
      </c>
      <c r="H9143" s="3" t="s">
        <v>8697</v>
      </c>
      <c r="I9143" s="3" t="s">
        <v>8698</v>
      </c>
      <c r="J9143" s="3" t="s">
        <v>922</v>
      </c>
      <c r="K9143" s="3" t="s">
        <v>24</v>
      </c>
      <c r="L9143" s="3">
        <v>1.0</v>
      </c>
      <c r="M9143" s="3" t="s">
        <v>25</v>
      </c>
      <c r="N9143" s="3" t="s">
        <v>8895</v>
      </c>
      <c r="O9143" s="3" t="s">
        <v>1571</v>
      </c>
      <c r="P9143" s="4">
        <v>26752.0</v>
      </c>
      <c r="Q9143" s="3" t="s">
        <v>216</v>
      </c>
      <c r="S9143" s="3" t="s">
        <v>34</v>
      </c>
    </row>
    <row r="9144">
      <c r="A9144" s="2">
        <v>42318.714895833335</v>
      </c>
      <c r="B9144" s="3">
        <v>11.0</v>
      </c>
      <c r="C9144" s="3" t="s">
        <v>8462</v>
      </c>
      <c r="D9144" s="3">
        <v>95.0</v>
      </c>
      <c r="E9144" s="3" t="s">
        <v>8677</v>
      </c>
      <c r="F9144" s="3">
        <v>2.0</v>
      </c>
      <c r="G9144" s="3">
        <v>8.0</v>
      </c>
      <c r="H9144" s="3" t="s">
        <v>8697</v>
      </c>
      <c r="I9144" s="3" t="s">
        <v>8698</v>
      </c>
      <c r="J9144" s="3" t="s">
        <v>922</v>
      </c>
      <c r="K9144" s="3" t="s">
        <v>24</v>
      </c>
      <c r="L9144" s="3">
        <v>2.0</v>
      </c>
      <c r="M9144" s="3" t="s">
        <v>30</v>
      </c>
      <c r="N9144" s="3" t="s">
        <v>8896</v>
      </c>
      <c r="O9144" s="3" t="s">
        <v>8897</v>
      </c>
      <c r="P9144" s="4">
        <v>22102.0</v>
      </c>
      <c r="Q9144" s="3" t="s">
        <v>115</v>
      </c>
      <c r="S9144" s="3" t="s">
        <v>29</v>
      </c>
    </row>
    <row r="9145">
      <c r="A9145" s="2">
        <v>42318.714895833335</v>
      </c>
      <c r="B9145" s="3">
        <v>11.0</v>
      </c>
      <c r="C9145" s="3" t="s">
        <v>8462</v>
      </c>
      <c r="D9145" s="3">
        <v>95.0</v>
      </c>
      <c r="E9145" s="3" t="s">
        <v>8677</v>
      </c>
      <c r="F9145" s="3">
        <v>2.0</v>
      </c>
      <c r="G9145" s="3">
        <v>8.0</v>
      </c>
      <c r="H9145" s="3" t="s">
        <v>8697</v>
      </c>
      <c r="I9145" s="3" t="s">
        <v>8698</v>
      </c>
      <c r="J9145" s="3" t="s">
        <v>922</v>
      </c>
      <c r="K9145" s="3" t="s">
        <v>24</v>
      </c>
      <c r="L9145" s="3">
        <v>3.0</v>
      </c>
      <c r="M9145" s="3" t="s">
        <v>25</v>
      </c>
      <c r="N9145" s="3" t="s">
        <v>8898</v>
      </c>
      <c r="O9145" s="3" t="s">
        <v>4223</v>
      </c>
      <c r="P9145" s="4">
        <v>29580.0</v>
      </c>
      <c r="Q9145" s="3" t="s">
        <v>110</v>
      </c>
      <c r="S9145" s="3" t="s">
        <v>29</v>
      </c>
    </row>
    <row r="9146">
      <c r="A9146" s="2">
        <v>42318.714895833335</v>
      </c>
      <c r="B9146" s="3">
        <v>11.0</v>
      </c>
      <c r="C9146" s="3" t="s">
        <v>8462</v>
      </c>
      <c r="D9146" s="3">
        <v>95.0</v>
      </c>
      <c r="E9146" s="3" t="s">
        <v>8677</v>
      </c>
      <c r="F9146" s="3">
        <v>2.0</v>
      </c>
      <c r="G9146" s="3">
        <v>8.0</v>
      </c>
      <c r="H9146" s="3" t="s">
        <v>8697</v>
      </c>
      <c r="I9146" s="3" t="s">
        <v>8698</v>
      </c>
      <c r="J9146" s="3" t="s">
        <v>922</v>
      </c>
      <c r="K9146" s="3" t="s">
        <v>24</v>
      </c>
      <c r="L9146" s="3">
        <v>4.0</v>
      </c>
      <c r="M9146" s="3" t="s">
        <v>30</v>
      </c>
      <c r="N9146" s="3" t="s">
        <v>8899</v>
      </c>
      <c r="O9146" s="3" t="s">
        <v>215</v>
      </c>
      <c r="P9146" s="4">
        <v>25696.0</v>
      </c>
      <c r="Q9146" s="3" t="s">
        <v>110</v>
      </c>
      <c r="S9146" s="3" t="s">
        <v>29</v>
      </c>
    </row>
    <row r="9147">
      <c r="A9147" s="2">
        <v>42318.714895833335</v>
      </c>
      <c r="B9147" s="3">
        <v>11.0</v>
      </c>
      <c r="C9147" s="3" t="s">
        <v>8462</v>
      </c>
      <c r="D9147" s="3">
        <v>95.0</v>
      </c>
      <c r="E9147" s="3" t="s">
        <v>8677</v>
      </c>
      <c r="F9147" s="3">
        <v>2.0</v>
      </c>
      <c r="G9147" s="3">
        <v>8.0</v>
      </c>
      <c r="H9147" s="3" t="s">
        <v>8697</v>
      </c>
      <c r="I9147" s="3" t="s">
        <v>8698</v>
      </c>
      <c r="J9147" s="3" t="s">
        <v>922</v>
      </c>
      <c r="K9147" s="3" t="s">
        <v>24</v>
      </c>
      <c r="L9147" s="3">
        <v>5.0</v>
      </c>
      <c r="M9147" s="3" t="s">
        <v>25</v>
      </c>
      <c r="N9147" s="3" t="s">
        <v>3506</v>
      </c>
      <c r="O9147" s="3" t="s">
        <v>359</v>
      </c>
      <c r="P9147" s="4">
        <v>20905.0</v>
      </c>
      <c r="Q9147" s="3" t="s">
        <v>153</v>
      </c>
      <c r="S9147" s="3" t="s">
        <v>29</v>
      </c>
    </row>
    <row r="9148">
      <c r="A9148" s="2">
        <v>42318.714895833335</v>
      </c>
      <c r="B9148" s="3">
        <v>11.0</v>
      </c>
      <c r="C9148" s="3" t="s">
        <v>8462</v>
      </c>
      <c r="D9148" s="3">
        <v>95.0</v>
      </c>
      <c r="E9148" s="3" t="s">
        <v>8677</v>
      </c>
      <c r="F9148" s="3">
        <v>2.0</v>
      </c>
      <c r="G9148" s="3">
        <v>8.0</v>
      </c>
      <c r="H9148" s="3" t="s">
        <v>8697</v>
      </c>
      <c r="I9148" s="3" t="s">
        <v>8698</v>
      </c>
      <c r="J9148" s="3" t="s">
        <v>922</v>
      </c>
      <c r="K9148" s="3" t="s">
        <v>24</v>
      </c>
      <c r="L9148" s="3">
        <v>6.0</v>
      </c>
      <c r="M9148" s="3" t="s">
        <v>30</v>
      </c>
      <c r="N9148" s="3" t="s">
        <v>8900</v>
      </c>
      <c r="O9148" s="3" t="s">
        <v>4938</v>
      </c>
      <c r="P9148" s="4">
        <v>24204.0</v>
      </c>
      <c r="Q9148" s="3" t="s">
        <v>1955</v>
      </c>
      <c r="S9148" s="3" t="s">
        <v>34</v>
      </c>
    </row>
    <row r="9149">
      <c r="A9149" s="2">
        <v>42318.714895833335</v>
      </c>
      <c r="B9149" s="3">
        <v>11.0</v>
      </c>
      <c r="C9149" s="3" t="s">
        <v>8462</v>
      </c>
      <c r="D9149" s="3">
        <v>95.0</v>
      </c>
      <c r="E9149" s="3" t="s">
        <v>8677</v>
      </c>
      <c r="F9149" s="3">
        <v>2.0</v>
      </c>
      <c r="G9149" s="3">
        <v>8.0</v>
      </c>
      <c r="H9149" s="3" t="s">
        <v>8697</v>
      </c>
      <c r="I9149" s="3" t="s">
        <v>8698</v>
      </c>
      <c r="J9149" s="3" t="s">
        <v>922</v>
      </c>
      <c r="K9149" s="3" t="s">
        <v>24</v>
      </c>
      <c r="L9149" s="3">
        <v>7.0</v>
      </c>
      <c r="M9149" s="3" t="s">
        <v>25</v>
      </c>
      <c r="N9149" s="3" t="s">
        <v>4314</v>
      </c>
      <c r="O9149" s="3" t="s">
        <v>218</v>
      </c>
      <c r="P9149" s="4">
        <v>22417.0</v>
      </c>
      <c r="Q9149" s="3" t="s">
        <v>216</v>
      </c>
      <c r="R9149" s="3" t="s">
        <v>1030</v>
      </c>
      <c r="S9149" s="3" t="s">
        <v>34</v>
      </c>
    </row>
    <row r="9150">
      <c r="A9150" s="2">
        <v>42318.714895833335</v>
      </c>
      <c r="B9150" s="3">
        <v>11.0</v>
      </c>
      <c r="C9150" s="3" t="s">
        <v>8462</v>
      </c>
      <c r="D9150" s="3">
        <v>95.0</v>
      </c>
      <c r="E9150" s="3" t="s">
        <v>8677</v>
      </c>
      <c r="F9150" s="3">
        <v>2.0</v>
      </c>
      <c r="G9150" s="3">
        <v>8.0</v>
      </c>
      <c r="H9150" s="3" t="s">
        <v>8697</v>
      </c>
      <c r="I9150" s="3" t="s">
        <v>8698</v>
      </c>
      <c r="J9150" s="3" t="s">
        <v>922</v>
      </c>
      <c r="K9150" s="3" t="s">
        <v>24</v>
      </c>
      <c r="L9150" s="3">
        <v>8.0</v>
      </c>
      <c r="M9150" s="3" t="s">
        <v>30</v>
      </c>
      <c r="N9150" s="3" t="s">
        <v>8901</v>
      </c>
      <c r="O9150" s="3" t="s">
        <v>4529</v>
      </c>
      <c r="P9150" s="4">
        <v>28025.0</v>
      </c>
      <c r="Q9150" s="3" t="s">
        <v>189</v>
      </c>
      <c r="S9150" s="3" t="s">
        <v>34</v>
      </c>
    </row>
    <row r="9151">
      <c r="A9151" s="2">
        <v>42318.714895833335</v>
      </c>
      <c r="B9151" s="3">
        <v>11.0</v>
      </c>
      <c r="C9151" s="3" t="s">
        <v>8462</v>
      </c>
      <c r="D9151" s="3">
        <v>95.0</v>
      </c>
      <c r="E9151" s="3" t="s">
        <v>8677</v>
      </c>
      <c r="F9151" s="3">
        <v>2.0</v>
      </c>
      <c r="G9151" s="3">
        <v>8.0</v>
      </c>
      <c r="H9151" s="3" t="s">
        <v>8697</v>
      </c>
      <c r="I9151" s="3" t="s">
        <v>8698</v>
      </c>
      <c r="J9151" s="3" t="s">
        <v>922</v>
      </c>
      <c r="K9151" s="3" t="s">
        <v>24</v>
      </c>
      <c r="L9151" s="3">
        <v>9.0</v>
      </c>
      <c r="M9151" s="3" t="s">
        <v>25</v>
      </c>
      <c r="N9151" s="3" t="s">
        <v>3052</v>
      </c>
      <c r="O9151" s="3" t="s">
        <v>27</v>
      </c>
      <c r="P9151" s="4">
        <v>24333.0</v>
      </c>
      <c r="Q9151" s="3" t="s">
        <v>216</v>
      </c>
      <c r="S9151" s="3" t="s">
        <v>34</v>
      </c>
    </row>
    <row r="9152">
      <c r="A9152" s="2">
        <v>42318.714895833335</v>
      </c>
      <c r="B9152" s="3">
        <v>11.0</v>
      </c>
      <c r="C9152" s="3" t="s">
        <v>8462</v>
      </c>
      <c r="D9152" s="3">
        <v>95.0</v>
      </c>
      <c r="E9152" s="3" t="s">
        <v>8677</v>
      </c>
      <c r="F9152" s="3">
        <v>2.0</v>
      </c>
      <c r="G9152" s="3">
        <v>8.0</v>
      </c>
      <c r="H9152" s="3" t="s">
        <v>8697</v>
      </c>
      <c r="I9152" s="3" t="s">
        <v>8698</v>
      </c>
      <c r="J9152" s="3" t="s">
        <v>922</v>
      </c>
      <c r="K9152" s="3" t="s">
        <v>24</v>
      </c>
      <c r="L9152" s="3">
        <v>10.0</v>
      </c>
      <c r="M9152" s="3" t="s">
        <v>30</v>
      </c>
      <c r="N9152" s="3" t="s">
        <v>8902</v>
      </c>
      <c r="O9152" s="3" t="s">
        <v>8903</v>
      </c>
      <c r="P9152" s="4">
        <v>29994.0</v>
      </c>
      <c r="Q9152" s="3" t="s">
        <v>153</v>
      </c>
      <c r="S9152" s="3" t="s">
        <v>34</v>
      </c>
    </row>
    <row r="9153">
      <c r="A9153" s="2">
        <v>42318.714895833335</v>
      </c>
      <c r="B9153" s="3">
        <v>11.0</v>
      </c>
      <c r="C9153" s="3" t="s">
        <v>8462</v>
      </c>
      <c r="D9153" s="3">
        <v>95.0</v>
      </c>
      <c r="E9153" s="3" t="s">
        <v>8677</v>
      </c>
      <c r="F9153" s="3">
        <v>2.0</v>
      </c>
      <c r="G9153" s="3">
        <v>8.0</v>
      </c>
      <c r="H9153" s="3" t="s">
        <v>8697</v>
      </c>
      <c r="I9153" s="3" t="s">
        <v>8698</v>
      </c>
      <c r="J9153" s="3" t="s">
        <v>922</v>
      </c>
      <c r="K9153" s="3" t="s">
        <v>24</v>
      </c>
      <c r="L9153" s="3">
        <v>11.0</v>
      </c>
      <c r="M9153" s="3" t="s">
        <v>25</v>
      </c>
      <c r="N9153" s="3" t="s">
        <v>8904</v>
      </c>
      <c r="O9153" s="3" t="s">
        <v>48</v>
      </c>
      <c r="P9153" s="4">
        <v>24215.0</v>
      </c>
      <c r="Q9153" s="3" t="s">
        <v>169</v>
      </c>
      <c r="S9153" s="3" t="s">
        <v>34</v>
      </c>
    </row>
    <row r="9154">
      <c r="A9154" s="2">
        <v>42318.714895833335</v>
      </c>
      <c r="B9154" s="3">
        <v>11.0</v>
      </c>
      <c r="C9154" s="3" t="s">
        <v>8462</v>
      </c>
      <c r="D9154" s="3">
        <v>95.0</v>
      </c>
      <c r="E9154" s="3" t="s">
        <v>8677</v>
      </c>
      <c r="F9154" s="3">
        <v>2.0</v>
      </c>
      <c r="G9154" s="3">
        <v>8.0</v>
      </c>
      <c r="H9154" s="3" t="s">
        <v>8697</v>
      </c>
      <c r="I9154" s="3" t="s">
        <v>8698</v>
      </c>
      <c r="J9154" s="3" t="s">
        <v>922</v>
      </c>
      <c r="K9154" s="3" t="s">
        <v>24</v>
      </c>
      <c r="L9154" s="3">
        <v>12.0</v>
      </c>
      <c r="M9154" s="3" t="s">
        <v>30</v>
      </c>
      <c r="N9154" s="3" t="s">
        <v>8905</v>
      </c>
      <c r="O9154" s="3" t="s">
        <v>8906</v>
      </c>
      <c r="P9154" s="4">
        <v>28130.0</v>
      </c>
      <c r="Q9154" s="3" t="s">
        <v>52</v>
      </c>
      <c r="S9154" s="3" t="s">
        <v>34</v>
      </c>
    </row>
    <row r="9155">
      <c r="A9155" s="2">
        <v>42318.714895833335</v>
      </c>
      <c r="B9155" s="3">
        <v>11.0</v>
      </c>
      <c r="C9155" s="3" t="s">
        <v>8462</v>
      </c>
      <c r="D9155" s="3">
        <v>95.0</v>
      </c>
      <c r="E9155" s="3" t="s">
        <v>8677</v>
      </c>
      <c r="F9155" s="3">
        <v>2.0</v>
      </c>
      <c r="G9155" s="3">
        <v>8.0</v>
      </c>
      <c r="H9155" s="3" t="s">
        <v>8697</v>
      </c>
      <c r="I9155" s="3" t="s">
        <v>8698</v>
      </c>
      <c r="J9155" s="3" t="s">
        <v>922</v>
      </c>
      <c r="K9155" s="3" t="s">
        <v>24</v>
      </c>
      <c r="L9155" s="3">
        <v>13.0</v>
      </c>
      <c r="M9155" s="3" t="s">
        <v>25</v>
      </c>
      <c r="N9155" s="3" t="s">
        <v>8907</v>
      </c>
      <c r="O9155" s="3" t="s">
        <v>246</v>
      </c>
      <c r="P9155" s="4">
        <v>30591.0</v>
      </c>
      <c r="Q9155" s="3" t="s">
        <v>110</v>
      </c>
      <c r="S9155" s="3" t="s">
        <v>34</v>
      </c>
    </row>
    <row r="9156">
      <c r="A9156" s="2">
        <v>42318.714895833335</v>
      </c>
      <c r="B9156" s="3">
        <v>11.0</v>
      </c>
      <c r="C9156" s="3" t="s">
        <v>8462</v>
      </c>
      <c r="D9156" s="3">
        <v>95.0</v>
      </c>
      <c r="E9156" s="3" t="s">
        <v>8677</v>
      </c>
      <c r="F9156" s="3">
        <v>2.0</v>
      </c>
      <c r="G9156" s="3">
        <v>8.0</v>
      </c>
      <c r="H9156" s="3" t="s">
        <v>8697</v>
      </c>
      <c r="I9156" s="3" t="s">
        <v>8698</v>
      </c>
      <c r="J9156" s="3" t="s">
        <v>922</v>
      </c>
      <c r="K9156" s="3" t="s">
        <v>24</v>
      </c>
      <c r="L9156" s="3">
        <v>14.0</v>
      </c>
      <c r="M9156" s="3" t="s">
        <v>30</v>
      </c>
      <c r="N9156" s="3" t="s">
        <v>8908</v>
      </c>
      <c r="O9156" s="3" t="s">
        <v>342</v>
      </c>
      <c r="P9156" s="4">
        <v>28170.0</v>
      </c>
      <c r="Q9156" s="3" t="s">
        <v>37</v>
      </c>
      <c r="S9156" s="3" t="s">
        <v>34</v>
      </c>
    </row>
    <row r="9157">
      <c r="A9157" s="2">
        <v>42318.714895833335</v>
      </c>
      <c r="B9157" s="3">
        <v>11.0</v>
      </c>
      <c r="C9157" s="3" t="s">
        <v>8462</v>
      </c>
      <c r="D9157" s="3">
        <v>95.0</v>
      </c>
      <c r="E9157" s="3" t="s">
        <v>8677</v>
      </c>
      <c r="F9157" s="3">
        <v>2.0</v>
      </c>
      <c r="G9157" s="3">
        <v>8.0</v>
      </c>
      <c r="H9157" s="3" t="s">
        <v>8697</v>
      </c>
      <c r="I9157" s="3" t="s">
        <v>8698</v>
      </c>
      <c r="J9157" s="3" t="s">
        <v>922</v>
      </c>
      <c r="K9157" s="3" t="s">
        <v>24</v>
      </c>
      <c r="L9157" s="3">
        <v>15.0</v>
      </c>
      <c r="M9157" s="3" t="s">
        <v>25</v>
      </c>
      <c r="N9157" s="3" t="s">
        <v>8909</v>
      </c>
      <c r="O9157" s="3" t="s">
        <v>5605</v>
      </c>
      <c r="P9157" s="4">
        <v>27103.0</v>
      </c>
      <c r="Q9157" s="3" t="s">
        <v>216</v>
      </c>
      <c r="S9157" s="3" t="s">
        <v>34</v>
      </c>
    </row>
    <row r="9158">
      <c r="A9158" s="2">
        <v>42318.714895833335</v>
      </c>
      <c r="B9158" s="3">
        <v>11.0</v>
      </c>
      <c r="C9158" s="3" t="s">
        <v>8462</v>
      </c>
      <c r="D9158" s="3">
        <v>95.0</v>
      </c>
      <c r="E9158" s="3" t="s">
        <v>8677</v>
      </c>
      <c r="F9158" s="3">
        <v>2.0</v>
      </c>
      <c r="G9158" s="3">
        <v>8.0</v>
      </c>
      <c r="H9158" s="3" t="s">
        <v>8697</v>
      </c>
      <c r="I9158" s="3" t="s">
        <v>8698</v>
      </c>
      <c r="J9158" s="3" t="s">
        <v>922</v>
      </c>
      <c r="K9158" s="3" t="s">
        <v>24</v>
      </c>
      <c r="L9158" s="3">
        <v>16.0</v>
      </c>
      <c r="M9158" s="3" t="s">
        <v>30</v>
      </c>
      <c r="N9158" s="3" t="s">
        <v>8910</v>
      </c>
      <c r="O9158" s="3" t="s">
        <v>8911</v>
      </c>
      <c r="P9158" s="4">
        <v>31647.0</v>
      </c>
      <c r="Q9158" s="3" t="s">
        <v>345</v>
      </c>
      <c r="S9158" s="3" t="s">
        <v>34</v>
      </c>
    </row>
    <row r="9159">
      <c r="A9159" s="2">
        <v>42318.714895833335</v>
      </c>
      <c r="B9159" s="3">
        <v>11.0</v>
      </c>
      <c r="C9159" s="3" t="s">
        <v>8462</v>
      </c>
      <c r="D9159" s="3">
        <v>95.0</v>
      </c>
      <c r="E9159" s="3" t="s">
        <v>8677</v>
      </c>
      <c r="F9159" s="3">
        <v>2.0</v>
      </c>
      <c r="G9159" s="3">
        <v>8.0</v>
      </c>
      <c r="H9159" s="3" t="s">
        <v>8697</v>
      </c>
      <c r="I9159" s="3" t="s">
        <v>8698</v>
      </c>
      <c r="J9159" s="3" t="s">
        <v>922</v>
      </c>
      <c r="K9159" s="3" t="s">
        <v>24</v>
      </c>
      <c r="L9159" s="3">
        <v>17.0</v>
      </c>
      <c r="M9159" s="3" t="s">
        <v>25</v>
      </c>
      <c r="N9159" s="3" t="s">
        <v>4590</v>
      </c>
      <c r="O9159" s="3" t="s">
        <v>384</v>
      </c>
      <c r="P9159" s="4">
        <v>32250.0</v>
      </c>
      <c r="Q9159" s="3" t="s">
        <v>110</v>
      </c>
      <c r="S9159" s="3" t="s">
        <v>34</v>
      </c>
    </row>
    <row r="9160">
      <c r="A9160" s="2">
        <v>42318.714895833335</v>
      </c>
      <c r="B9160" s="3">
        <v>11.0</v>
      </c>
      <c r="C9160" s="3" t="s">
        <v>8462</v>
      </c>
      <c r="D9160" s="3">
        <v>95.0</v>
      </c>
      <c r="E9160" s="3" t="s">
        <v>8677</v>
      </c>
      <c r="F9160" s="3">
        <v>2.0</v>
      </c>
      <c r="G9160" s="3">
        <v>8.0</v>
      </c>
      <c r="H9160" s="3" t="s">
        <v>8697</v>
      </c>
      <c r="I9160" s="3" t="s">
        <v>8698</v>
      </c>
      <c r="J9160" s="3" t="s">
        <v>922</v>
      </c>
      <c r="K9160" s="3" t="s">
        <v>24</v>
      </c>
      <c r="L9160" s="3">
        <v>18.0</v>
      </c>
      <c r="M9160" s="3" t="s">
        <v>30</v>
      </c>
      <c r="N9160" s="3" t="s">
        <v>8912</v>
      </c>
      <c r="O9160" s="3" t="s">
        <v>4529</v>
      </c>
      <c r="P9160" s="4">
        <v>21270.0</v>
      </c>
      <c r="Q9160" s="3" t="s">
        <v>75</v>
      </c>
      <c r="S9160" s="3" t="s">
        <v>34</v>
      </c>
    </row>
    <row r="9161">
      <c r="A9161" s="2">
        <v>42318.714895833335</v>
      </c>
      <c r="B9161" s="3">
        <v>11.0</v>
      </c>
      <c r="C9161" s="3" t="s">
        <v>8462</v>
      </c>
      <c r="D9161" s="3">
        <v>95.0</v>
      </c>
      <c r="E9161" s="3" t="s">
        <v>8677</v>
      </c>
      <c r="F9161" s="3">
        <v>2.0</v>
      </c>
      <c r="G9161" s="3">
        <v>8.0</v>
      </c>
      <c r="H9161" s="3" t="s">
        <v>8697</v>
      </c>
      <c r="I9161" s="3" t="s">
        <v>8698</v>
      </c>
      <c r="J9161" s="3" t="s">
        <v>922</v>
      </c>
      <c r="K9161" s="3" t="s">
        <v>24</v>
      </c>
      <c r="L9161" s="3">
        <v>19.0</v>
      </c>
      <c r="M9161" s="3" t="s">
        <v>25</v>
      </c>
      <c r="N9161" s="3" t="s">
        <v>1235</v>
      </c>
      <c r="O9161" s="3" t="s">
        <v>91</v>
      </c>
      <c r="P9161" s="4">
        <v>23545.0</v>
      </c>
      <c r="Q9161" s="3" t="s">
        <v>216</v>
      </c>
      <c r="S9161" s="3" t="s">
        <v>34</v>
      </c>
    </row>
    <row r="9162">
      <c r="A9162" s="2">
        <v>42318.714895833335</v>
      </c>
      <c r="B9162" s="3">
        <v>11.0</v>
      </c>
      <c r="C9162" s="3" t="s">
        <v>8462</v>
      </c>
      <c r="D9162" s="3">
        <v>95.0</v>
      </c>
      <c r="E9162" s="3" t="s">
        <v>8677</v>
      </c>
      <c r="F9162" s="3">
        <v>2.0</v>
      </c>
      <c r="G9162" s="3">
        <v>8.0</v>
      </c>
      <c r="H9162" s="3" t="s">
        <v>8697</v>
      </c>
      <c r="I9162" s="3" t="s">
        <v>8698</v>
      </c>
      <c r="J9162" s="3" t="s">
        <v>922</v>
      </c>
      <c r="K9162" s="3" t="s">
        <v>24</v>
      </c>
      <c r="L9162" s="3">
        <v>20.0</v>
      </c>
      <c r="M9162" s="3" t="s">
        <v>30</v>
      </c>
      <c r="N9162" s="3" t="s">
        <v>8913</v>
      </c>
      <c r="O9162" s="3" t="s">
        <v>8914</v>
      </c>
      <c r="P9162" s="4">
        <v>29062.0</v>
      </c>
      <c r="Q9162" s="3" t="s">
        <v>110</v>
      </c>
      <c r="S9162" s="3" t="s">
        <v>34</v>
      </c>
    </row>
    <row r="9163">
      <c r="A9163" s="2">
        <v>42318.714895833335</v>
      </c>
      <c r="B9163" s="3">
        <v>11.0</v>
      </c>
      <c r="C9163" s="3" t="s">
        <v>8462</v>
      </c>
      <c r="D9163" s="3">
        <v>95.0</v>
      </c>
      <c r="E9163" s="3" t="s">
        <v>8677</v>
      </c>
      <c r="F9163" s="3">
        <v>2.0</v>
      </c>
      <c r="G9163" s="3">
        <v>8.0</v>
      </c>
      <c r="H9163" s="3" t="s">
        <v>8697</v>
      </c>
      <c r="I9163" s="3" t="s">
        <v>8698</v>
      </c>
      <c r="J9163" s="3" t="s">
        <v>922</v>
      </c>
      <c r="K9163" s="3" t="s">
        <v>24</v>
      </c>
      <c r="L9163" s="3">
        <v>21.0</v>
      </c>
      <c r="M9163" s="3" t="s">
        <v>25</v>
      </c>
      <c r="N9163" s="3" t="s">
        <v>8915</v>
      </c>
      <c r="O9163" s="3" t="s">
        <v>27</v>
      </c>
      <c r="P9163" s="4">
        <v>28533.0</v>
      </c>
      <c r="Q9163" s="3" t="s">
        <v>60</v>
      </c>
      <c r="S9163" s="3" t="s">
        <v>34</v>
      </c>
    </row>
    <row r="9164">
      <c r="A9164" s="2">
        <v>42318.714895833335</v>
      </c>
      <c r="B9164" s="3">
        <v>11.0</v>
      </c>
      <c r="C9164" s="3" t="s">
        <v>8462</v>
      </c>
      <c r="D9164" s="3">
        <v>95.0</v>
      </c>
      <c r="E9164" s="3" t="s">
        <v>8677</v>
      </c>
      <c r="F9164" s="3">
        <v>2.0</v>
      </c>
      <c r="G9164" s="3">
        <v>8.0</v>
      </c>
      <c r="H9164" s="3" t="s">
        <v>8697</v>
      </c>
      <c r="I9164" s="3" t="s">
        <v>8698</v>
      </c>
      <c r="J9164" s="3" t="s">
        <v>922</v>
      </c>
      <c r="K9164" s="3" t="s">
        <v>24</v>
      </c>
      <c r="L9164" s="3">
        <v>22.0</v>
      </c>
      <c r="M9164" s="3" t="s">
        <v>30</v>
      </c>
      <c r="N9164" s="3" t="s">
        <v>8916</v>
      </c>
      <c r="O9164" s="3" t="s">
        <v>57</v>
      </c>
      <c r="P9164" s="4">
        <v>26013.0</v>
      </c>
      <c r="Q9164" s="3" t="s">
        <v>55</v>
      </c>
      <c r="S9164" s="3" t="s">
        <v>34</v>
      </c>
    </row>
    <row r="9165">
      <c r="A9165" s="2">
        <v>42318.714895833335</v>
      </c>
      <c r="B9165" s="3">
        <v>11.0</v>
      </c>
      <c r="C9165" s="3" t="s">
        <v>8462</v>
      </c>
      <c r="D9165" s="3">
        <v>95.0</v>
      </c>
      <c r="E9165" s="3" t="s">
        <v>8677</v>
      </c>
      <c r="F9165" s="3">
        <v>2.0</v>
      </c>
      <c r="G9165" s="3">
        <v>8.0</v>
      </c>
      <c r="H9165" s="3" t="s">
        <v>8697</v>
      </c>
      <c r="I9165" s="3" t="s">
        <v>8698</v>
      </c>
      <c r="J9165" s="3" t="s">
        <v>922</v>
      </c>
      <c r="K9165" s="3" t="s">
        <v>24</v>
      </c>
      <c r="L9165" s="3">
        <v>23.0</v>
      </c>
      <c r="M9165" s="3" t="s">
        <v>25</v>
      </c>
      <c r="N9165" s="3" t="s">
        <v>8917</v>
      </c>
      <c r="O9165" s="3" t="s">
        <v>417</v>
      </c>
      <c r="P9165" s="4">
        <v>17777.0</v>
      </c>
      <c r="Q9165" s="3" t="s">
        <v>113</v>
      </c>
      <c r="S9165" s="3" t="s">
        <v>34</v>
      </c>
    </row>
    <row r="9166">
      <c r="A9166" s="2">
        <v>42318.714895833335</v>
      </c>
      <c r="B9166" s="3">
        <v>11.0</v>
      </c>
      <c r="C9166" s="3" t="s">
        <v>8462</v>
      </c>
      <c r="D9166" s="3">
        <v>75.0</v>
      </c>
      <c r="E9166" s="3" t="s">
        <v>8463</v>
      </c>
      <c r="F9166" s="3">
        <v>3.0</v>
      </c>
      <c r="G9166" s="3">
        <v>3.0</v>
      </c>
      <c r="H9166" s="3" t="s">
        <v>8918</v>
      </c>
      <c r="I9166" s="3" t="s">
        <v>8919</v>
      </c>
      <c r="J9166" s="3" t="s">
        <v>1412</v>
      </c>
      <c r="K9166" s="3" t="s">
        <v>24</v>
      </c>
      <c r="L9166" s="3">
        <v>1.0</v>
      </c>
      <c r="M9166" s="3" t="s">
        <v>25</v>
      </c>
      <c r="N9166" s="3" t="s">
        <v>8920</v>
      </c>
      <c r="O9166" s="3" t="s">
        <v>477</v>
      </c>
      <c r="P9166" s="4">
        <v>23832.0</v>
      </c>
      <c r="Q9166" s="3" t="s">
        <v>37</v>
      </c>
      <c r="S9166" s="3" t="s">
        <v>34</v>
      </c>
    </row>
    <row r="9167">
      <c r="A9167" s="2">
        <v>42318.714895833335</v>
      </c>
      <c r="B9167" s="3">
        <v>11.0</v>
      </c>
      <c r="C9167" s="3" t="s">
        <v>8462</v>
      </c>
      <c r="D9167" s="3">
        <v>75.0</v>
      </c>
      <c r="E9167" s="3" t="s">
        <v>8463</v>
      </c>
      <c r="F9167" s="3">
        <v>3.0</v>
      </c>
      <c r="G9167" s="3">
        <v>3.0</v>
      </c>
      <c r="H9167" s="3" t="s">
        <v>8918</v>
      </c>
      <c r="I9167" s="3" t="s">
        <v>8919</v>
      </c>
      <c r="J9167" s="3" t="s">
        <v>1412</v>
      </c>
      <c r="K9167" s="3" t="s">
        <v>24</v>
      </c>
      <c r="L9167" s="3">
        <v>2.0</v>
      </c>
      <c r="M9167" s="3" t="s">
        <v>30</v>
      </c>
      <c r="N9167" s="3" t="s">
        <v>3751</v>
      </c>
      <c r="O9167" s="3" t="s">
        <v>8921</v>
      </c>
      <c r="P9167" s="4">
        <v>23829.0</v>
      </c>
      <c r="Q9167" s="3" t="s">
        <v>132</v>
      </c>
      <c r="S9167" s="3" t="s">
        <v>34</v>
      </c>
    </row>
    <row r="9168">
      <c r="A9168" s="2">
        <v>42318.714895833335</v>
      </c>
      <c r="B9168" s="3">
        <v>11.0</v>
      </c>
      <c r="C9168" s="3" t="s">
        <v>8462</v>
      </c>
      <c r="D9168" s="3">
        <v>75.0</v>
      </c>
      <c r="E9168" s="3" t="s">
        <v>8463</v>
      </c>
      <c r="F9168" s="3">
        <v>3.0</v>
      </c>
      <c r="G9168" s="3">
        <v>3.0</v>
      </c>
      <c r="H9168" s="3" t="s">
        <v>8918</v>
      </c>
      <c r="I9168" s="3" t="s">
        <v>8919</v>
      </c>
      <c r="J9168" s="3" t="s">
        <v>1412</v>
      </c>
      <c r="K9168" s="3" t="s">
        <v>24</v>
      </c>
      <c r="L9168" s="3">
        <v>3.0</v>
      </c>
      <c r="M9168" s="3" t="s">
        <v>25</v>
      </c>
      <c r="N9168" s="3" t="s">
        <v>8922</v>
      </c>
      <c r="O9168" s="3" t="s">
        <v>3134</v>
      </c>
      <c r="P9168" s="4">
        <v>31207.0</v>
      </c>
      <c r="Q9168" s="3" t="s">
        <v>110</v>
      </c>
      <c r="S9168" s="3" t="s">
        <v>34</v>
      </c>
    </row>
    <row r="9169">
      <c r="A9169" s="2">
        <v>42318.714895833335</v>
      </c>
      <c r="B9169" s="3">
        <v>11.0</v>
      </c>
      <c r="C9169" s="3" t="s">
        <v>8462</v>
      </c>
      <c r="D9169" s="3">
        <v>75.0</v>
      </c>
      <c r="E9169" s="3" t="s">
        <v>8463</v>
      </c>
      <c r="F9169" s="3">
        <v>3.0</v>
      </c>
      <c r="G9169" s="3">
        <v>3.0</v>
      </c>
      <c r="H9169" s="3" t="s">
        <v>8918</v>
      </c>
      <c r="I9169" s="3" t="s">
        <v>8919</v>
      </c>
      <c r="J9169" s="3" t="s">
        <v>1412</v>
      </c>
      <c r="K9169" s="3" t="s">
        <v>24</v>
      </c>
      <c r="L9169" s="3">
        <v>4.0</v>
      </c>
      <c r="M9169" s="3" t="s">
        <v>30</v>
      </c>
      <c r="N9169" s="3" t="s">
        <v>8923</v>
      </c>
      <c r="O9169" s="3" t="s">
        <v>734</v>
      </c>
      <c r="P9169" s="4">
        <v>22642.0</v>
      </c>
      <c r="Q9169" s="3" t="s">
        <v>75</v>
      </c>
      <c r="S9169" s="3" t="s">
        <v>34</v>
      </c>
    </row>
    <row r="9170">
      <c r="A9170" s="2">
        <v>42318.714895833335</v>
      </c>
      <c r="B9170" s="3">
        <v>11.0</v>
      </c>
      <c r="C9170" s="3" t="s">
        <v>8462</v>
      </c>
      <c r="D9170" s="3">
        <v>75.0</v>
      </c>
      <c r="E9170" s="3" t="s">
        <v>8463</v>
      </c>
      <c r="F9170" s="3">
        <v>3.0</v>
      </c>
      <c r="G9170" s="3">
        <v>3.0</v>
      </c>
      <c r="H9170" s="3" t="s">
        <v>8918</v>
      </c>
      <c r="I9170" s="3" t="s">
        <v>8919</v>
      </c>
      <c r="J9170" s="3" t="s">
        <v>1412</v>
      </c>
      <c r="K9170" s="3" t="s">
        <v>24</v>
      </c>
      <c r="L9170" s="3">
        <v>5.0</v>
      </c>
      <c r="M9170" s="3" t="s">
        <v>25</v>
      </c>
      <c r="N9170" s="3" t="s">
        <v>8924</v>
      </c>
      <c r="O9170" s="3" t="s">
        <v>499</v>
      </c>
      <c r="P9170" s="4">
        <v>31258.0</v>
      </c>
      <c r="Q9170" s="3" t="s">
        <v>132</v>
      </c>
      <c r="S9170" s="3" t="s">
        <v>34</v>
      </c>
    </row>
    <row r="9171">
      <c r="A9171" s="2">
        <v>42318.714895833335</v>
      </c>
      <c r="B9171" s="3">
        <v>11.0</v>
      </c>
      <c r="C9171" s="3" t="s">
        <v>8462</v>
      </c>
      <c r="D9171" s="3">
        <v>75.0</v>
      </c>
      <c r="E9171" s="3" t="s">
        <v>8463</v>
      </c>
      <c r="F9171" s="3">
        <v>3.0</v>
      </c>
      <c r="G9171" s="3">
        <v>3.0</v>
      </c>
      <c r="H9171" s="3" t="s">
        <v>8918</v>
      </c>
      <c r="I9171" s="3" t="s">
        <v>8919</v>
      </c>
      <c r="J9171" s="3" t="s">
        <v>1412</v>
      </c>
      <c r="K9171" s="3" t="s">
        <v>24</v>
      </c>
      <c r="L9171" s="3">
        <v>6.0</v>
      </c>
      <c r="M9171" s="3" t="s">
        <v>30</v>
      </c>
      <c r="N9171" s="3" t="s">
        <v>8925</v>
      </c>
      <c r="O9171" s="3" t="s">
        <v>342</v>
      </c>
      <c r="P9171" s="4">
        <v>28098.0</v>
      </c>
      <c r="Q9171" s="3" t="s">
        <v>37</v>
      </c>
      <c r="S9171" s="3" t="s">
        <v>34</v>
      </c>
    </row>
    <row r="9172">
      <c r="A9172" s="2">
        <v>42318.714895833335</v>
      </c>
      <c r="B9172" s="3">
        <v>11.0</v>
      </c>
      <c r="C9172" s="3" t="s">
        <v>8462</v>
      </c>
      <c r="D9172" s="3">
        <v>75.0</v>
      </c>
      <c r="E9172" s="3" t="s">
        <v>8463</v>
      </c>
      <c r="F9172" s="3">
        <v>3.0</v>
      </c>
      <c r="G9172" s="3">
        <v>3.0</v>
      </c>
      <c r="H9172" s="3" t="s">
        <v>8918</v>
      </c>
      <c r="I9172" s="3" t="s">
        <v>8919</v>
      </c>
      <c r="J9172" s="3" t="s">
        <v>1412</v>
      </c>
      <c r="K9172" s="3" t="s">
        <v>24</v>
      </c>
      <c r="L9172" s="3">
        <v>7.0</v>
      </c>
      <c r="M9172" s="3" t="s">
        <v>25</v>
      </c>
      <c r="N9172" s="3" t="s">
        <v>8926</v>
      </c>
      <c r="O9172" s="3" t="s">
        <v>168</v>
      </c>
      <c r="P9172" s="4">
        <v>17050.0</v>
      </c>
      <c r="Q9172" s="3" t="s">
        <v>72</v>
      </c>
      <c r="S9172" s="3" t="s">
        <v>34</v>
      </c>
    </row>
    <row r="9173">
      <c r="A9173" s="2">
        <v>42318.714895833335</v>
      </c>
      <c r="B9173" s="3">
        <v>11.0</v>
      </c>
      <c r="C9173" s="3" t="s">
        <v>8462</v>
      </c>
      <c r="D9173" s="3">
        <v>75.0</v>
      </c>
      <c r="E9173" s="3" t="s">
        <v>8463</v>
      </c>
      <c r="F9173" s="3">
        <v>3.0</v>
      </c>
      <c r="G9173" s="3">
        <v>3.0</v>
      </c>
      <c r="H9173" s="3" t="s">
        <v>8918</v>
      </c>
      <c r="I9173" s="3" t="s">
        <v>8919</v>
      </c>
      <c r="J9173" s="3" t="s">
        <v>1412</v>
      </c>
      <c r="K9173" s="3" t="s">
        <v>24</v>
      </c>
      <c r="L9173" s="3">
        <v>8.0</v>
      </c>
      <c r="M9173" s="3" t="s">
        <v>30</v>
      </c>
      <c r="N9173" s="3" t="s">
        <v>8927</v>
      </c>
      <c r="O9173" s="3" t="s">
        <v>342</v>
      </c>
      <c r="P9173" s="4">
        <v>22143.0</v>
      </c>
      <c r="Q9173" s="3" t="s">
        <v>55</v>
      </c>
      <c r="S9173" s="3" t="s">
        <v>34</v>
      </c>
    </row>
    <row r="9174">
      <c r="A9174" s="2">
        <v>42318.714895833335</v>
      </c>
      <c r="B9174" s="3">
        <v>11.0</v>
      </c>
      <c r="C9174" s="3" t="s">
        <v>8462</v>
      </c>
      <c r="D9174" s="3">
        <v>75.0</v>
      </c>
      <c r="E9174" s="3" t="s">
        <v>8463</v>
      </c>
      <c r="F9174" s="3">
        <v>3.0</v>
      </c>
      <c r="G9174" s="3">
        <v>3.0</v>
      </c>
      <c r="H9174" s="3" t="s">
        <v>8918</v>
      </c>
      <c r="I9174" s="3" t="s">
        <v>8919</v>
      </c>
      <c r="J9174" s="3" t="s">
        <v>1412</v>
      </c>
      <c r="K9174" s="3" t="s">
        <v>24</v>
      </c>
      <c r="L9174" s="3">
        <v>9.0</v>
      </c>
      <c r="M9174" s="3" t="s">
        <v>25</v>
      </c>
      <c r="N9174" s="3" t="s">
        <v>8928</v>
      </c>
      <c r="O9174" s="3" t="s">
        <v>427</v>
      </c>
      <c r="P9174" s="4">
        <v>30588.0</v>
      </c>
      <c r="Q9174" s="3" t="s">
        <v>55</v>
      </c>
      <c r="S9174" s="3" t="s">
        <v>34</v>
      </c>
    </row>
    <row r="9175">
      <c r="A9175" s="2">
        <v>42318.714895833335</v>
      </c>
      <c r="B9175" s="3">
        <v>11.0</v>
      </c>
      <c r="C9175" s="3" t="s">
        <v>8462</v>
      </c>
      <c r="D9175" s="3">
        <v>75.0</v>
      </c>
      <c r="E9175" s="3" t="s">
        <v>8463</v>
      </c>
      <c r="F9175" s="3">
        <v>3.0</v>
      </c>
      <c r="G9175" s="3">
        <v>3.0</v>
      </c>
      <c r="H9175" s="3" t="s">
        <v>8918</v>
      </c>
      <c r="I9175" s="3" t="s">
        <v>8919</v>
      </c>
      <c r="J9175" s="3" t="s">
        <v>1412</v>
      </c>
      <c r="K9175" s="3" t="s">
        <v>24</v>
      </c>
      <c r="L9175" s="3">
        <v>10.0</v>
      </c>
      <c r="M9175" s="3" t="s">
        <v>30</v>
      </c>
      <c r="N9175" s="3" t="s">
        <v>8929</v>
      </c>
      <c r="O9175" s="3" t="s">
        <v>1865</v>
      </c>
      <c r="P9175" s="4">
        <v>24269.0</v>
      </c>
      <c r="Q9175" s="3" t="s">
        <v>43</v>
      </c>
      <c r="S9175" s="3" t="s">
        <v>34</v>
      </c>
    </row>
    <row r="9176">
      <c r="A9176" s="2">
        <v>42318.714895833335</v>
      </c>
      <c r="B9176" s="3">
        <v>11.0</v>
      </c>
      <c r="C9176" s="3" t="s">
        <v>8462</v>
      </c>
      <c r="D9176" s="3">
        <v>75.0</v>
      </c>
      <c r="E9176" s="3" t="s">
        <v>8463</v>
      </c>
      <c r="F9176" s="3">
        <v>3.0</v>
      </c>
      <c r="G9176" s="3">
        <v>3.0</v>
      </c>
      <c r="H9176" s="3" t="s">
        <v>8918</v>
      </c>
      <c r="I9176" s="3" t="s">
        <v>8919</v>
      </c>
      <c r="J9176" s="3" t="s">
        <v>1412</v>
      </c>
      <c r="K9176" s="3" t="s">
        <v>24</v>
      </c>
      <c r="L9176" s="3">
        <v>11.0</v>
      </c>
      <c r="M9176" s="3" t="s">
        <v>25</v>
      </c>
      <c r="N9176" s="3" t="s">
        <v>8930</v>
      </c>
      <c r="O9176" s="3" t="s">
        <v>48</v>
      </c>
      <c r="P9176" s="4">
        <v>27558.0</v>
      </c>
      <c r="Q9176" s="3" t="s">
        <v>110</v>
      </c>
      <c r="S9176" s="3" t="s">
        <v>34</v>
      </c>
    </row>
    <row r="9177">
      <c r="A9177" s="2">
        <v>42318.714895833335</v>
      </c>
      <c r="B9177" s="3">
        <v>11.0</v>
      </c>
      <c r="C9177" s="3" t="s">
        <v>8462</v>
      </c>
      <c r="D9177" s="3">
        <v>75.0</v>
      </c>
      <c r="E9177" s="3" t="s">
        <v>8463</v>
      </c>
      <c r="F9177" s="3">
        <v>3.0</v>
      </c>
      <c r="G9177" s="3">
        <v>3.0</v>
      </c>
      <c r="H9177" s="3" t="s">
        <v>8918</v>
      </c>
      <c r="I9177" s="3" t="s">
        <v>8919</v>
      </c>
      <c r="J9177" s="3" t="s">
        <v>1412</v>
      </c>
      <c r="K9177" s="3" t="s">
        <v>24</v>
      </c>
      <c r="L9177" s="3">
        <v>12.0</v>
      </c>
      <c r="M9177" s="3" t="s">
        <v>30</v>
      </c>
      <c r="N9177" s="3" t="s">
        <v>8931</v>
      </c>
      <c r="O9177" s="3" t="s">
        <v>497</v>
      </c>
      <c r="P9177" s="4">
        <v>25683.0</v>
      </c>
      <c r="Q9177" s="3" t="s">
        <v>228</v>
      </c>
      <c r="S9177" s="3" t="s">
        <v>34</v>
      </c>
    </row>
    <row r="9178">
      <c r="A9178" s="2">
        <v>42318.714895833335</v>
      </c>
      <c r="B9178" s="3">
        <v>11.0</v>
      </c>
      <c r="C9178" s="3" t="s">
        <v>8462</v>
      </c>
      <c r="D9178" s="3">
        <v>75.0</v>
      </c>
      <c r="E9178" s="3" t="s">
        <v>8463</v>
      </c>
      <c r="F9178" s="3">
        <v>3.0</v>
      </c>
      <c r="G9178" s="3">
        <v>3.0</v>
      </c>
      <c r="H9178" s="3" t="s">
        <v>8918</v>
      </c>
      <c r="I9178" s="3" t="s">
        <v>8919</v>
      </c>
      <c r="J9178" s="3" t="s">
        <v>1412</v>
      </c>
      <c r="K9178" s="3" t="s">
        <v>24</v>
      </c>
      <c r="L9178" s="3">
        <v>13.0</v>
      </c>
      <c r="M9178" s="3" t="s">
        <v>25</v>
      </c>
      <c r="N9178" s="3" t="s">
        <v>8932</v>
      </c>
      <c r="O9178" s="3" t="s">
        <v>477</v>
      </c>
      <c r="P9178" s="4">
        <v>22671.0</v>
      </c>
      <c r="Q9178" s="3" t="s">
        <v>37</v>
      </c>
      <c r="S9178" s="3" t="s">
        <v>34</v>
      </c>
    </row>
    <row r="9179">
      <c r="A9179" s="2">
        <v>42318.714895833335</v>
      </c>
      <c r="B9179" s="3">
        <v>11.0</v>
      </c>
      <c r="C9179" s="3" t="s">
        <v>8462</v>
      </c>
      <c r="D9179" s="3">
        <v>75.0</v>
      </c>
      <c r="E9179" s="3" t="s">
        <v>8463</v>
      </c>
      <c r="F9179" s="3">
        <v>3.0</v>
      </c>
      <c r="G9179" s="3">
        <v>3.0</v>
      </c>
      <c r="H9179" s="3" t="s">
        <v>8918</v>
      </c>
      <c r="I9179" s="3" t="s">
        <v>8919</v>
      </c>
      <c r="J9179" s="3" t="s">
        <v>1412</v>
      </c>
      <c r="K9179" s="3" t="s">
        <v>24</v>
      </c>
      <c r="L9179" s="3">
        <v>14.0</v>
      </c>
      <c r="M9179" s="3" t="s">
        <v>30</v>
      </c>
      <c r="N9179" s="3" t="s">
        <v>2625</v>
      </c>
      <c r="O9179" s="3" t="s">
        <v>45</v>
      </c>
      <c r="P9179" s="4">
        <v>22832.0</v>
      </c>
      <c r="Q9179" s="3" t="s">
        <v>228</v>
      </c>
      <c r="S9179" s="3" t="s">
        <v>34</v>
      </c>
    </row>
    <row r="9180">
      <c r="A9180" s="2">
        <v>42318.714895833335</v>
      </c>
      <c r="B9180" s="3">
        <v>11.0</v>
      </c>
      <c r="C9180" s="3" t="s">
        <v>8462</v>
      </c>
      <c r="D9180" s="3">
        <v>75.0</v>
      </c>
      <c r="E9180" s="3" t="s">
        <v>8463</v>
      </c>
      <c r="F9180" s="3">
        <v>3.0</v>
      </c>
      <c r="G9180" s="3">
        <v>3.0</v>
      </c>
      <c r="H9180" s="3" t="s">
        <v>8918</v>
      </c>
      <c r="I9180" s="3" t="s">
        <v>8919</v>
      </c>
      <c r="J9180" s="3" t="s">
        <v>1412</v>
      </c>
      <c r="K9180" s="3" t="s">
        <v>24</v>
      </c>
      <c r="L9180" s="3">
        <v>15.0</v>
      </c>
      <c r="M9180" s="3" t="s">
        <v>25</v>
      </c>
      <c r="N9180" s="3" t="s">
        <v>8933</v>
      </c>
      <c r="O9180" s="3" t="s">
        <v>8934</v>
      </c>
      <c r="P9180" s="4">
        <v>32611.0</v>
      </c>
      <c r="Q9180" s="3" t="s">
        <v>132</v>
      </c>
      <c r="S9180" s="3" t="s">
        <v>34</v>
      </c>
    </row>
    <row r="9181">
      <c r="A9181" s="2">
        <v>42318.714895833335</v>
      </c>
      <c r="B9181" s="3">
        <v>11.0</v>
      </c>
      <c r="C9181" s="3" t="s">
        <v>8462</v>
      </c>
      <c r="D9181" s="3">
        <v>75.0</v>
      </c>
      <c r="E9181" s="3" t="s">
        <v>8463</v>
      </c>
      <c r="F9181" s="3">
        <v>3.0</v>
      </c>
      <c r="G9181" s="3">
        <v>3.0</v>
      </c>
      <c r="H9181" s="3" t="s">
        <v>8918</v>
      </c>
      <c r="I9181" s="3" t="s">
        <v>8919</v>
      </c>
      <c r="J9181" s="3" t="s">
        <v>1412</v>
      </c>
      <c r="K9181" s="3" t="s">
        <v>24</v>
      </c>
      <c r="L9181" s="3">
        <v>16.0</v>
      </c>
      <c r="M9181" s="3" t="s">
        <v>30</v>
      </c>
      <c r="N9181" s="3" t="s">
        <v>8935</v>
      </c>
      <c r="O9181" s="3" t="s">
        <v>639</v>
      </c>
      <c r="P9181" s="4">
        <v>17343.0</v>
      </c>
      <c r="Q9181" s="3" t="s">
        <v>86</v>
      </c>
      <c r="S9181" s="3" t="s">
        <v>34</v>
      </c>
    </row>
    <row r="9182">
      <c r="A9182" s="2">
        <v>42318.714895833335</v>
      </c>
      <c r="B9182" s="3">
        <v>11.0</v>
      </c>
      <c r="C9182" s="3" t="s">
        <v>8462</v>
      </c>
      <c r="D9182" s="3">
        <v>75.0</v>
      </c>
      <c r="E9182" s="3" t="s">
        <v>8463</v>
      </c>
      <c r="F9182" s="3">
        <v>3.0</v>
      </c>
      <c r="G9182" s="3">
        <v>3.0</v>
      </c>
      <c r="H9182" s="3" t="s">
        <v>8918</v>
      </c>
      <c r="I9182" s="3" t="s">
        <v>8919</v>
      </c>
      <c r="J9182" s="3" t="s">
        <v>1412</v>
      </c>
      <c r="K9182" s="3" t="s">
        <v>24</v>
      </c>
      <c r="L9182" s="3">
        <v>17.0</v>
      </c>
      <c r="M9182" s="3" t="s">
        <v>25</v>
      </c>
      <c r="N9182" s="3" t="s">
        <v>8936</v>
      </c>
      <c r="O9182" s="3" t="s">
        <v>359</v>
      </c>
      <c r="P9182" s="4">
        <v>27565.0</v>
      </c>
      <c r="Q9182" s="3" t="s">
        <v>40</v>
      </c>
      <c r="S9182" s="3" t="s">
        <v>34</v>
      </c>
    </row>
    <row r="9183">
      <c r="A9183" s="2">
        <v>42318.714895833335</v>
      </c>
      <c r="B9183" s="3">
        <v>11.0</v>
      </c>
      <c r="C9183" s="3" t="s">
        <v>8462</v>
      </c>
      <c r="D9183" s="3">
        <v>75.0</v>
      </c>
      <c r="E9183" s="3" t="s">
        <v>8463</v>
      </c>
      <c r="F9183" s="3">
        <v>3.0</v>
      </c>
      <c r="G9183" s="3">
        <v>3.0</v>
      </c>
      <c r="H9183" s="3" t="s">
        <v>8918</v>
      </c>
      <c r="I9183" s="3" t="s">
        <v>8919</v>
      </c>
      <c r="J9183" s="3" t="s">
        <v>1412</v>
      </c>
      <c r="K9183" s="3" t="s">
        <v>24</v>
      </c>
      <c r="L9183" s="3">
        <v>18.0</v>
      </c>
      <c r="M9183" s="3" t="s">
        <v>30</v>
      </c>
      <c r="N9183" s="3" t="s">
        <v>8937</v>
      </c>
      <c r="O9183" s="3" t="s">
        <v>8211</v>
      </c>
      <c r="P9183" s="4">
        <v>19198.0</v>
      </c>
      <c r="Q9183" s="3" t="s">
        <v>49</v>
      </c>
      <c r="S9183" s="3" t="s">
        <v>34</v>
      </c>
    </row>
    <row r="9184">
      <c r="A9184" s="2">
        <v>42318.714895833335</v>
      </c>
      <c r="B9184" s="3">
        <v>11.0</v>
      </c>
      <c r="C9184" s="3" t="s">
        <v>8462</v>
      </c>
      <c r="D9184" s="3">
        <v>75.0</v>
      </c>
      <c r="E9184" s="3" t="s">
        <v>8463</v>
      </c>
      <c r="F9184" s="3">
        <v>3.0</v>
      </c>
      <c r="G9184" s="3">
        <v>3.0</v>
      </c>
      <c r="H9184" s="3" t="s">
        <v>8918</v>
      </c>
      <c r="I9184" s="3" t="s">
        <v>8919</v>
      </c>
      <c r="J9184" s="3" t="s">
        <v>1412</v>
      </c>
      <c r="K9184" s="3" t="s">
        <v>24</v>
      </c>
      <c r="L9184" s="3">
        <v>19.0</v>
      </c>
      <c r="M9184" s="3" t="s">
        <v>25</v>
      </c>
      <c r="N9184" s="3" t="s">
        <v>192</v>
      </c>
      <c r="O9184" s="3" t="s">
        <v>240</v>
      </c>
      <c r="P9184" s="4">
        <v>10286.0</v>
      </c>
      <c r="Q9184" s="3" t="s">
        <v>145</v>
      </c>
      <c r="S9184" s="3" t="s">
        <v>34</v>
      </c>
    </row>
    <row r="9185">
      <c r="A9185" s="2">
        <v>42318.714895833335</v>
      </c>
      <c r="B9185" s="3">
        <v>11.0</v>
      </c>
      <c r="C9185" s="3" t="s">
        <v>8462</v>
      </c>
      <c r="D9185" s="3">
        <v>75.0</v>
      </c>
      <c r="E9185" s="3" t="s">
        <v>8463</v>
      </c>
      <c r="F9185" s="3">
        <v>3.0</v>
      </c>
      <c r="G9185" s="3">
        <v>3.0</v>
      </c>
      <c r="H9185" s="3" t="s">
        <v>8918</v>
      </c>
      <c r="I9185" s="3" t="s">
        <v>8919</v>
      </c>
      <c r="J9185" s="3" t="s">
        <v>1412</v>
      </c>
      <c r="K9185" s="3" t="s">
        <v>24</v>
      </c>
      <c r="L9185" s="3">
        <v>20.0</v>
      </c>
      <c r="M9185" s="3" t="s">
        <v>30</v>
      </c>
      <c r="N9185" s="3" t="s">
        <v>8938</v>
      </c>
      <c r="O9185" s="3" t="s">
        <v>8939</v>
      </c>
      <c r="P9185" s="4">
        <v>24325.0</v>
      </c>
      <c r="Q9185" s="3" t="s">
        <v>115</v>
      </c>
      <c r="S9185" s="3" t="s">
        <v>34</v>
      </c>
    </row>
    <row r="9186">
      <c r="A9186" s="2">
        <v>42318.714895833335</v>
      </c>
      <c r="B9186" s="3">
        <v>11.0</v>
      </c>
      <c r="C9186" s="3" t="s">
        <v>8462</v>
      </c>
      <c r="D9186" s="3">
        <v>75.0</v>
      </c>
      <c r="E9186" s="3" t="s">
        <v>8463</v>
      </c>
      <c r="F9186" s="3">
        <v>3.0</v>
      </c>
      <c r="G9186" s="3">
        <v>3.0</v>
      </c>
      <c r="H9186" s="3" t="s">
        <v>8918</v>
      </c>
      <c r="I9186" s="3" t="s">
        <v>8919</v>
      </c>
      <c r="J9186" s="3" t="s">
        <v>1412</v>
      </c>
      <c r="K9186" s="3" t="s">
        <v>24</v>
      </c>
      <c r="L9186" s="3">
        <v>21.0</v>
      </c>
      <c r="M9186" s="3" t="s">
        <v>25</v>
      </c>
      <c r="N9186" s="3" t="s">
        <v>8940</v>
      </c>
      <c r="O9186" s="3" t="s">
        <v>297</v>
      </c>
      <c r="P9186" s="4">
        <v>24772.0</v>
      </c>
      <c r="Q9186" s="3" t="s">
        <v>132</v>
      </c>
      <c r="S9186" s="3" t="s">
        <v>34</v>
      </c>
    </row>
    <row r="9187">
      <c r="A9187" s="2">
        <v>42318.714895833335</v>
      </c>
      <c r="B9187" s="3">
        <v>11.0</v>
      </c>
      <c r="C9187" s="3" t="s">
        <v>8462</v>
      </c>
      <c r="D9187" s="3">
        <v>75.0</v>
      </c>
      <c r="E9187" s="3" t="s">
        <v>8463</v>
      </c>
      <c r="F9187" s="3">
        <v>3.0</v>
      </c>
      <c r="G9187" s="3">
        <v>3.0</v>
      </c>
      <c r="H9187" s="3" t="s">
        <v>8918</v>
      </c>
      <c r="I9187" s="3" t="s">
        <v>8919</v>
      </c>
      <c r="J9187" s="3" t="s">
        <v>1412</v>
      </c>
      <c r="K9187" s="3" t="s">
        <v>24</v>
      </c>
      <c r="L9187" s="3">
        <v>22.0</v>
      </c>
      <c r="M9187" s="3" t="s">
        <v>30</v>
      </c>
      <c r="N9187" s="3" t="s">
        <v>1674</v>
      </c>
      <c r="O9187" s="3" t="s">
        <v>121</v>
      </c>
      <c r="P9187" s="4">
        <v>17665.0</v>
      </c>
      <c r="Q9187" s="3" t="s">
        <v>49</v>
      </c>
      <c r="S9187" s="3" t="s">
        <v>34</v>
      </c>
    </row>
    <row r="9188">
      <c r="A9188" s="2">
        <v>42318.714895833335</v>
      </c>
      <c r="B9188" s="3">
        <v>11.0</v>
      </c>
      <c r="C9188" s="3" t="s">
        <v>8462</v>
      </c>
      <c r="D9188" s="3">
        <v>75.0</v>
      </c>
      <c r="E9188" s="3" t="s">
        <v>8463</v>
      </c>
      <c r="F9188" s="3">
        <v>3.0</v>
      </c>
      <c r="G9188" s="3">
        <v>3.0</v>
      </c>
      <c r="H9188" s="3" t="s">
        <v>8918</v>
      </c>
      <c r="I9188" s="3" t="s">
        <v>8919</v>
      </c>
      <c r="J9188" s="3" t="s">
        <v>1412</v>
      </c>
      <c r="K9188" s="3" t="s">
        <v>24</v>
      </c>
      <c r="L9188" s="3">
        <v>23.0</v>
      </c>
      <c r="M9188" s="3" t="s">
        <v>25</v>
      </c>
      <c r="N9188" s="3" t="s">
        <v>8941</v>
      </c>
      <c r="O9188" s="3" t="s">
        <v>871</v>
      </c>
      <c r="P9188" s="4">
        <v>24214.0</v>
      </c>
      <c r="Q9188" s="3" t="s">
        <v>110</v>
      </c>
      <c r="S9188" s="3" t="s">
        <v>34</v>
      </c>
    </row>
    <row r="9189">
      <c r="A9189" s="2">
        <v>42318.714895833335</v>
      </c>
      <c r="B9189" s="3">
        <v>11.0</v>
      </c>
      <c r="C9189" s="3" t="s">
        <v>8462</v>
      </c>
      <c r="D9189" s="3">
        <v>75.0</v>
      </c>
      <c r="E9189" s="3" t="s">
        <v>8463</v>
      </c>
      <c r="F9189" s="3">
        <v>3.0</v>
      </c>
      <c r="G9189" s="3">
        <v>3.0</v>
      </c>
      <c r="H9189" s="3" t="s">
        <v>8918</v>
      </c>
      <c r="I9189" s="3" t="s">
        <v>8919</v>
      </c>
      <c r="J9189" s="3" t="s">
        <v>1412</v>
      </c>
      <c r="K9189" s="3" t="s">
        <v>24</v>
      </c>
      <c r="L9189" s="3">
        <v>24.0</v>
      </c>
      <c r="M9189" s="3" t="s">
        <v>30</v>
      </c>
      <c r="N9189" s="3" t="s">
        <v>8942</v>
      </c>
      <c r="O9189" s="3" t="s">
        <v>1301</v>
      </c>
      <c r="P9189" s="4">
        <v>21877.0</v>
      </c>
      <c r="Q9189" s="3" t="s">
        <v>153</v>
      </c>
      <c r="S9189" s="3" t="s">
        <v>34</v>
      </c>
    </row>
    <row r="9190">
      <c r="A9190" s="2">
        <v>42318.714895833335</v>
      </c>
      <c r="B9190" s="3">
        <v>11.0</v>
      </c>
      <c r="C9190" s="3" t="s">
        <v>8462</v>
      </c>
      <c r="D9190" s="3">
        <v>75.0</v>
      </c>
      <c r="E9190" s="3" t="s">
        <v>8463</v>
      </c>
      <c r="F9190" s="3">
        <v>3.0</v>
      </c>
      <c r="G9190" s="3">
        <v>3.0</v>
      </c>
      <c r="H9190" s="3" t="s">
        <v>8918</v>
      </c>
      <c r="I9190" s="3" t="s">
        <v>8919</v>
      </c>
      <c r="J9190" s="3" t="s">
        <v>1412</v>
      </c>
      <c r="K9190" s="3" t="s">
        <v>24</v>
      </c>
      <c r="L9190" s="3">
        <v>25.0</v>
      </c>
      <c r="M9190" s="3" t="s">
        <v>25</v>
      </c>
      <c r="N9190" s="3" t="s">
        <v>8943</v>
      </c>
      <c r="O9190" s="3" t="s">
        <v>227</v>
      </c>
      <c r="P9190" s="4">
        <v>29664.0</v>
      </c>
      <c r="Q9190" s="3" t="s">
        <v>216</v>
      </c>
      <c r="S9190" s="3" t="s">
        <v>34</v>
      </c>
    </row>
    <row r="9191">
      <c r="A9191" s="2">
        <v>42318.714895833335</v>
      </c>
      <c r="B9191" s="3">
        <v>11.0</v>
      </c>
      <c r="C9191" s="3" t="s">
        <v>8462</v>
      </c>
      <c r="D9191" s="3">
        <v>75.0</v>
      </c>
      <c r="E9191" s="3" t="s">
        <v>8463</v>
      </c>
      <c r="F9191" s="3">
        <v>3.0</v>
      </c>
      <c r="G9191" s="3">
        <v>3.0</v>
      </c>
      <c r="H9191" s="3" t="s">
        <v>8918</v>
      </c>
      <c r="I9191" s="3" t="s">
        <v>8919</v>
      </c>
      <c r="J9191" s="3" t="s">
        <v>1412</v>
      </c>
      <c r="K9191" s="3" t="s">
        <v>24</v>
      </c>
      <c r="L9191" s="3">
        <v>26.0</v>
      </c>
      <c r="M9191" s="3" t="s">
        <v>30</v>
      </c>
      <c r="N9191" s="3" t="s">
        <v>289</v>
      </c>
      <c r="O9191" s="3" t="s">
        <v>633</v>
      </c>
      <c r="P9191" s="4">
        <v>19060.0</v>
      </c>
      <c r="Q9191" s="3" t="s">
        <v>49</v>
      </c>
      <c r="S9191" s="3" t="s">
        <v>34</v>
      </c>
    </row>
    <row r="9192">
      <c r="A9192" s="2">
        <v>42318.714895833335</v>
      </c>
      <c r="B9192" s="3">
        <v>11.0</v>
      </c>
      <c r="C9192" s="3" t="s">
        <v>8462</v>
      </c>
      <c r="D9192" s="3">
        <v>75.0</v>
      </c>
      <c r="E9192" s="3" t="s">
        <v>8463</v>
      </c>
      <c r="F9192" s="3">
        <v>3.0</v>
      </c>
      <c r="G9192" s="3">
        <v>3.0</v>
      </c>
      <c r="H9192" s="3" t="s">
        <v>8918</v>
      </c>
      <c r="I9192" s="3" t="s">
        <v>8919</v>
      </c>
      <c r="J9192" s="3" t="s">
        <v>1412</v>
      </c>
      <c r="K9192" s="3" t="s">
        <v>24</v>
      </c>
      <c r="L9192" s="3">
        <v>27.0</v>
      </c>
      <c r="M9192" s="3" t="s">
        <v>25</v>
      </c>
      <c r="N9192" s="3" t="s">
        <v>8944</v>
      </c>
      <c r="O9192" s="3" t="s">
        <v>204</v>
      </c>
      <c r="P9192" s="4">
        <v>23501.0</v>
      </c>
      <c r="Q9192" s="3" t="s">
        <v>153</v>
      </c>
      <c r="S9192" s="3" t="s">
        <v>34</v>
      </c>
    </row>
    <row r="9193">
      <c r="A9193" s="2">
        <v>42318.714895833335</v>
      </c>
      <c r="B9193" s="3">
        <v>11.0</v>
      </c>
      <c r="C9193" s="3" t="s">
        <v>8462</v>
      </c>
      <c r="D9193" s="3">
        <v>75.0</v>
      </c>
      <c r="E9193" s="3" t="s">
        <v>8463</v>
      </c>
      <c r="F9193" s="3">
        <v>3.0</v>
      </c>
      <c r="G9193" s="3">
        <v>3.0</v>
      </c>
      <c r="H9193" s="3" t="s">
        <v>8918</v>
      </c>
      <c r="I9193" s="3" t="s">
        <v>8919</v>
      </c>
      <c r="J9193" s="3" t="s">
        <v>1412</v>
      </c>
      <c r="K9193" s="3" t="s">
        <v>24</v>
      </c>
      <c r="L9193" s="3">
        <v>28.0</v>
      </c>
      <c r="M9193" s="3" t="s">
        <v>30</v>
      </c>
      <c r="N9193" s="3" t="s">
        <v>8945</v>
      </c>
      <c r="O9193" s="3" t="s">
        <v>386</v>
      </c>
      <c r="P9193" s="4">
        <v>17279.0</v>
      </c>
      <c r="Q9193" s="3" t="s">
        <v>105</v>
      </c>
      <c r="S9193" s="3" t="s">
        <v>34</v>
      </c>
    </row>
    <row r="9194">
      <c r="A9194" s="2">
        <v>42318.714895833335</v>
      </c>
      <c r="B9194" s="3">
        <v>11.0</v>
      </c>
      <c r="C9194" s="3" t="s">
        <v>8462</v>
      </c>
      <c r="D9194" s="3">
        <v>75.0</v>
      </c>
      <c r="E9194" s="3" t="s">
        <v>8463</v>
      </c>
      <c r="F9194" s="3">
        <v>3.0</v>
      </c>
      <c r="G9194" s="3">
        <v>3.0</v>
      </c>
      <c r="H9194" s="3" t="s">
        <v>8918</v>
      </c>
      <c r="I9194" s="3" t="s">
        <v>8919</v>
      </c>
      <c r="J9194" s="3" t="s">
        <v>1412</v>
      </c>
      <c r="K9194" s="3" t="s">
        <v>24</v>
      </c>
      <c r="L9194" s="3">
        <v>29.0</v>
      </c>
      <c r="M9194" s="3" t="s">
        <v>25</v>
      </c>
      <c r="N9194" s="3" t="s">
        <v>4734</v>
      </c>
      <c r="O9194" s="3" t="s">
        <v>1921</v>
      </c>
      <c r="P9194" s="4">
        <v>33905.0</v>
      </c>
      <c r="Q9194" s="3" t="s">
        <v>191</v>
      </c>
      <c r="S9194" s="3" t="s">
        <v>34</v>
      </c>
    </row>
    <row r="9195">
      <c r="A9195" s="2">
        <v>42318.714895833335</v>
      </c>
      <c r="B9195" s="3">
        <v>11.0</v>
      </c>
      <c r="C9195" s="3" t="s">
        <v>8462</v>
      </c>
      <c r="D9195" s="3">
        <v>75.0</v>
      </c>
      <c r="E9195" s="3" t="s">
        <v>8463</v>
      </c>
      <c r="F9195" s="3">
        <v>3.0</v>
      </c>
      <c r="G9195" s="3">
        <v>3.0</v>
      </c>
      <c r="H9195" s="3" t="s">
        <v>8918</v>
      </c>
      <c r="I9195" s="3" t="s">
        <v>8919</v>
      </c>
      <c r="J9195" s="3" t="s">
        <v>1412</v>
      </c>
      <c r="K9195" s="3" t="s">
        <v>24</v>
      </c>
      <c r="L9195" s="3">
        <v>30.0</v>
      </c>
      <c r="M9195" s="3" t="s">
        <v>30</v>
      </c>
      <c r="N9195" s="3" t="s">
        <v>2625</v>
      </c>
      <c r="O9195" s="3" t="s">
        <v>1356</v>
      </c>
      <c r="P9195" s="4">
        <v>15555.0</v>
      </c>
      <c r="Q9195" s="3" t="s">
        <v>49</v>
      </c>
      <c r="S9195" s="3" t="s">
        <v>34</v>
      </c>
    </row>
    <row r="9196">
      <c r="A9196" s="2">
        <v>42318.714895833335</v>
      </c>
      <c r="B9196" s="3">
        <v>11.0</v>
      </c>
      <c r="C9196" s="3" t="s">
        <v>8462</v>
      </c>
      <c r="D9196" s="3">
        <v>75.0</v>
      </c>
      <c r="E9196" s="3" t="s">
        <v>8463</v>
      </c>
      <c r="F9196" s="3">
        <v>3.0</v>
      </c>
      <c r="G9196" s="3">
        <v>3.0</v>
      </c>
      <c r="H9196" s="3" t="s">
        <v>8918</v>
      </c>
      <c r="I9196" s="3" t="s">
        <v>8919</v>
      </c>
      <c r="J9196" s="3" t="s">
        <v>1412</v>
      </c>
      <c r="K9196" s="3" t="s">
        <v>24</v>
      </c>
      <c r="L9196" s="3">
        <v>31.0</v>
      </c>
      <c r="M9196" s="3" t="s">
        <v>25</v>
      </c>
      <c r="N9196" s="3" t="s">
        <v>8946</v>
      </c>
      <c r="O9196" s="3" t="s">
        <v>664</v>
      </c>
      <c r="P9196" s="4">
        <v>21719.0</v>
      </c>
      <c r="Q9196" s="3" t="s">
        <v>132</v>
      </c>
      <c r="S9196" s="3" t="s">
        <v>34</v>
      </c>
    </row>
    <row r="9197">
      <c r="A9197" s="2">
        <v>42318.714895833335</v>
      </c>
      <c r="B9197" s="3">
        <v>11.0</v>
      </c>
      <c r="C9197" s="3" t="s">
        <v>8462</v>
      </c>
      <c r="D9197" s="3">
        <v>75.0</v>
      </c>
      <c r="E9197" s="3" t="s">
        <v>8463</v>
      </c>
      <c r="F9197" s="3">
        <v>3.0</v>
      </c>
      <c r="G9197" s="3">
        <v>3.0</v>
      </c>
      <c r="H9197" s="3" t="s">
        <v>8918</v>
      </c>
      <c r="I9197" s="3" t="s">
        <v>8919</v>
      </c>
      <c r="J9197" s="3" t="s">
        <v>1412</v>
      </c>
      <c r="K9197" s="3" t="s">
        <v>24</v>
      </c>
      <c r="L9197" s="3">
        <v>32.0</v>
      </c>
      <c r="M9197" s="3" t="s">
        <v>30</v>
      </c>
      <c r="N9197" s="3" t="s">
        <v>8947</v>
      </c>
      <c r="O9197" s="3" t="s">
        <v>1116</v>
      </c>
      <c r="P9197" s="4">
        <v>32532.0</v>
      </c>
      <c r="Q9197" s="3" t="s">
        <v>132</v>
      </c>
      <c r="S9197" s="3" t="s">
        <v>34</v>
      </c>
    </row>
    <row r="9198">
      <c r="A9198" s="2">
        <v>42318.714895833335</v>
      </c>
      <c r="B9198" s="3">
        <v>11.0</v>
      </c>
      <c r="C9198" s="3" t="s">
        <v>8462</v>
      </c>
      <c r="D9198" s="3">
        <v>75.0</v>
      </c>
      <c r="E9198" s="3" t="s">
        <v>8463</v>
      </c>
      <c r="F9198" s="3">
        <v>3.0</v>
      </c>
      <c r="G9198" s="3">
        <v>3.0</v>
      </c>
      <c r="H9198" s="3" t="s">
        <v>8918</v>
      </c>
      <c r="I9198" s="3" t="s">
        <v>8919</v>
      </c>
      <c r="J9198" s="3" t="s">
        <v>1412</v>
      </c>
      <c r="K9198" s="3" t="s">
        <v>24</v>
      </c>
      <c r="L9198" s="3">
        <v>33.0</v>
      </c>
      <c r="M9198" s="3" t="s">
        <v>25</v>
      </c>
      <c r="N9198" s="3" t="s">
        <v>856</v>
      </c>
      <c r="O9198" s="3" t="s">
        <v>371</v>
      </c>
      <c r="P9198" s="4">
        <v>21089.0</v>
      </c>
      <c r="Q9198" s="3" t="s">
        <v>79</v>
      </c>
      <c r="S9198" s="3" t="s">
        <v>34</v>
      </c>
    </row>
    <row r="9199">
      <c r="A9199" s="2">
        <v>42318.714895833335</v>
      </c>
      <c r="B9199" s="3">
        <v>11.0</v>
      </c>
      <c r="C9199" s="3" t="s">
        <v>8462</v>
      </c>
      <c r="D9199" s="3">
        <v>75.0</v>
      </c>
      <c r="E9199" s="3" t="s">
        <v>8463</v>
      </c>
      <c r="F9199" s="3">
        <v>3.0</v>
      </c>
      <c r="G9199" s="3">
        <v>3.0</v>
      </c>
      <c r="H9199" s="3" t="s">
        <v>8918</v>
      </c>
      <c r="I9199" s="3" t="s">
        <v>8919</v>
      </c>
      <c r="J9199" s="3" t="s">
        <v>1412</v>
      </c>
      <c r="K9199" s="3" t="s">
        <v>24</v>
      </c>
      <c r="L9199" s="3">
        <v>34.0</v>
      </c>
      <c r="M9199" s="3" t="s">
        <v>30</v>
      </c>
      <c r="N9199" s="3" t="s">
        <v>8948</v>
      </c>
      <c r="O9199" s="3" t="s">
        <v>1239</v>
      </c>
      <c r="P9199" s="4">
        <v>30576.0</v>
      </c>
      <c r="Q9199" s="3" t="s">
        <v>110</v>
      </c>
      <c r="S9199" s="3" t="s">
        <v>34</v>
      </c>
    </row>
    <row r="9200">
      <c r="A9200" s="2">
        <v>42318.714895833335</v>
      </c>
      <c r="B9200" s="3">
        <v>11.0</v>
      </c>
      <c r="C9200" s="3" t="s">
        <v>8462</v>
      </c>
      <c r="D9200" s="3">
        <v>75.0</v>
      </c>
      <c r="E9200" s="3" t="s">
        <v>8463</v>
      </c>
      <c r="F9200" s="3">
        <v>3.0</v>
      </c>
      <c r="G9200" s="3">
        <v>3.0</v>
      </c>
      <c r="H9200" s="3" t="s">
        <v>8918</v>
      </c>
      <c r="I9200" s="3" t="s">
        <v>8919</v>
      </c>
      <c r="J9200" s="3" t="s">
        <v>1412</v>
      </c>
      <c r="K9200" s="3" t="s">
        <v>24</v>
      </c>
      <c r="L9200" s="3">
        <v>35.0</v>
      </c>
      <c r="M9200" s="3" t="s">
        <v>25</v>
      </c>
      <c r="N9200" s="3" t="s">
        <v>3242</v>
      </c>
      <c r="O9200" s="3" t="s">
        <v>100</v>
      </c>
      <c r="P9200" s="4">
        <v>27967.0</v>
      </c>
      <c r="Q9200" s="3" t="s">
        <v>110</v>
      </c>
      <c r="S9200" s="3" t="s">
        <v>34</v>
      </c>
    </row>
    <row r="9201">
      <c r="A9201" s="2">
        <v>42318.714895833335</v>
      </c>
      <c r="B9201" s="3">
        <v>11.0</v>
      </c>
      <c r="C9201" s="3" t="s">
        <v>8462</v>
      </c>
      <c r="D9201" s="3">
        <v>75.0</v>
      </c>
      <c r="E9201" s="3" t="s">
        <v>8463</v>
      </c>
      <c r="F9201" s="3">
        <v>3.0</v>
      </c>
      <c r="G9201" s="3">
        <v>3.0</v>
      </c>
      <c r="H9201" s="3" t="s">
        <v>8918</v>
      </c>
      <c r="I9201" s="3" t="s">
        <v>8919</v>
      </c>
      <c r="J9201" s="3" t="s">
        <v>1412</v>
      </c>
      <c r="K9201" s="3" t="s">
        <v>24</v>
      </c>
      <c r="L9201" s="3">
        <v>36.0</v>
      </c>
      <c r="M9201" s="3" t="s">
        <v>30</v>
      </c>
      <c r="N9201" s="3" t="s">
        <v>1269</v>
      </c>
      <c r="O9201" s="3" t="s">
        <v>158</v>
      </c>
      <c r="P9201" s="4">
        <v>19864.0</v>
      </c>
      <c r="Q9201" s="3" t="s">
        <v>86</v>
      </c>
      <c r="S9201" s="3" t="s">
        <v>34</v>
      </c>
    </row>
    <row r="9202">
      <c r="A9202" s="2">
        <v>42318.714895833335</v>
      </c>
      <c r="B9202" s="3">
        <v>11.0</v>
      </c>
      <c r="C9202" s="3" t="s">
        <v>8462</v>
      </c>
      <c r="D9202" s="3">
        <v>75.0</v>
      </c>
      <c r="E9202" s="3" t="s">
        <v>8463</v>
      </c>
      <c r="F9202" s="3">
        <v>3.0</v>
      </c>
      <c r="G9202" s="3">
        <v>3.0</v>
      </c>
      <c r="H9202" s="3" t="s">
        <v>8918</v>
      </c>
      <c r="I9202" s="3" t="s">
        <v>8919</v>
      </c>
      <c r="J9202" s="3" t="s">
        <v>1412</v>
      </c>
      <c r="K9202" s="3" t="s">
        <v>24</v>
      </c>
      <c r="L9202" s="3">
        <v>37.0</v>
      </c>
      <c r="M9202" s="3" t="s">
        <v>25</v>
      </c>
      <c r="N9202" s="3" t="s">
        <v>3042</v>
      </c>
      <c r="O9202" s="3" t="s">
        <v>7405</v>
      </c>
      <c r="P9202" s="4">
        <v>32627.0</v>
      </c>
      <c r="Q9202" s="3" t="s">
        <v>191</v>
      </c>
      <c r="S9202" s="3" t="s">
        <v>34</v>
      </c>
    </row>
    <row r="9203">
      <c r="A9203" s="2">
        <v>42318.714895833335</v>
      </c>
      <c r="B9203" s="3">
        <v>11.0</v>
      </c>
      <c r="C9203" s="3" t="s">
        <v>8462</v>
      </c>
      <c r="D9203" s="3">
        <v>75.0</v>
      </c>
      <c r="E9203" s="3" t="s">
        <v>8463</v>
      </c>
      <c r="F9203" s="3">
        <v>3.0</v>
      </c>
      <c r="G9203" s="3">
        <v>3.0</v>
      </c>
      <c r="H9203" s="3" t="s">
        <v>8918</v>
      </c>
      <c r="I9203" s="3" t="s">
        <v>8919</v>
      </c>
      <c r="J9203" s="3" t="s">
        <v>1412</v>
      </c>
      <c r="K9203" s="3" t="s">
        <v>24</v>
      </c>
      <c r="L9203" s="3">
        <v>38.0</v>
      </c>
      <c r="M9203" s="3" t="s">
        <v>30</v>
      </c>
      <c r="N9203" s="3" t="s">
        <v>8027</v>
      </c>
      <c r="O9203" s="3" t="s">
        <v>121</v>
      </c>
      <c r="P9203" s="4">
        <v>20506.0</v>
      </c>
      <c r="Q9203" s="3" t="s">
        <v>110</v>
      </c>
      <c r="S9203" s="3" t="s">
        <v>34</v>
      </c>
    </row>
    <row r="9204">
      <c r="A9204" s="2">
        <v>42318.714895833335</v>
      </c>
      <c r="B9204" s="3">
        <v>11.0</v>
      </c>
      <c r="C9204" s="3" t="s">
        <v>8462</v>
      </c>
      <c r="D9204" s="3">
        <v>75.0</v>
      </c>
      <c r="E9204" s="3" t="s">
        <v>8463</v>
      </c>
      <c r="F9204" s="3">
        <v>3.0</v>
      </c>
      <c r="G9204" s="3">
        <v>3.0</v>
      </c>
      <c r="H9204" s="3" t="s">
        <v>8918</v>
      </c>
      <c r="I9204" s="3" t="s">
        <v>8919</v>
      </c>
      <c r="J9204" s="3" t="s">
        <v>1412</v>
      </c>
      <c r="K9204" s="3" t="s">
        <v>24</v>
      </c>
      <c r="L9204" s="3">
        <v>39.0</v>
      </c>
      <c r="M9204" s="3" t="s">
        <v>25</v>
      </c>
      <c r="N9204" s="3" t="s">
        <v>8949</v>
      </c>
      <c r="O9204" s="3" t="s">
        <v>1091</v>
      </c>
      <c r="P9204" s="4">
        <v>30828.0</v>
      </c>
      <c r="Q9204" s="3" t="s">
        <v>40</v>
      </c>
      <c r="S9204" s="3" t="s">
        <v>34</v>
      </c>
    </row>
    <row r="9205">
      <c r="A9205" s="2">
        <v>42318.714895833335</v>
      </c>
      <c r="B9205" s="3">
        <v>11.0</v>
      </c>
      <c r="C9205" s="3" t="s">
        <v>8462</v>
      </c>
      <c r="D9205" s="3">
        <v>75.0</v>
      </c>
      <c r="E9205" s="3" t="s">
        <v>8463</v>
      </c>
      <c r="F9205" s="3">
        <v>3.0</v>
      </c>
      <c r="G9205" s="3">
        <v>3.0</v>
      </c>
      <c r="H9205" s="3" t="s">
        <v>8918</v>
      </c>
      <c r="I9205" s="3" t="s">
        <v>8919</v>
      </c>
      <c r="J9205" s="3" t="s">
        <v>1412</v>
      </c>
      <c r="K9205" s="3" t="s">
        <v>24</v>
      </c>
      <c r="L9205" s="3">
        <v>40.0</v>
      </c>
      <c r="M9205" s="3" t="s">
        <v>30</v>
      </c>
      <c r="N9205" s="3" t="s">
        <v>8950</v>
      </c>
      <c r="O9205" s="3" t="s">
        <v>8951</v>
      </c>
      <c r="P9205" s="4">
        <v>20482.0</v>
      </c>
      <c r="Q9205" s="3" t="s">
        <v>115</v>
      </c>
      <c r="S9205" s="3" t="s">
        <v>34</v>
      </c>
    </row>
    <row r="9206">
      <c r="A9206" s="2">
        <v>42318.714895833335</v>
      </c>
      <c r="B9206" s="3">
        <v>11.0</v>
      </c>
      <c r="C9206" s="3" t="s">
        <v>8462</v>
      </c>
      <c r="D9206" s="3">
        <v>75.0</v>
      </c>
      <c r="E9206" s="3" t="s">
        <v>8463</v>
      </c>
      <c r="F9206" s="3">
        <v>3.0</v>
      </c>
      <c r="G9206" s="3">
        <v>3.0</v>
      </c>
      <c r="H9206" s="3" t="s">
        <v>8918</v>
      </c>
      <c r="I9206" s="3" t="s">
        <v>8919</v>
      </c>
      <c r="J9206" s="3" t="s">
        <v>1412</v>
      </c>
      <c r="K9206" s="3" t="s">
        <v>24</v>
      </c>
      <c r="L9206" s="3">
        <v>41.0</v>
      </c>
      <c r="M9206" s="3" t="s">
        <v>25</v>
      </c>
      <c r="N9206" s="3" t="s">
        <v>8952</v>
      </c>
      <c r="O9206" s="3" t="s">
        <v>95</v>
      </c>
      <c r="P9206" s="4">
        <v>25833.0</v>
      </c>
      <c r="Q9206" s="3" t="s">
        <v>169</v>
      </c>
      <c r="S9206" s="3" t="s">
        <v>34</v>
      </c>
    </row>
    <row r="9207">
      <c r="A9207" s="2">
        <v>42318.714895833335</v>
      </c>
      <c r="B9207" s="3">
        <v>11.0</v>
      </c>
      <c r="C9207" s="3" t="s">
        <v>8462</v>
      </c>
      <c r="D9207" s="3">
        <v>75.0</v>
      </c>
      <c r="E9207" s="3" t="s">
        <v>8463</v>
      </c>
      <c r="F9207" s="3">
        <v>3.0</v>
      </c>
      <c r="G9207" s="3">
        <v>3.0</v>
      </c>
      <c r="H9207" s="3" t="s">
        <v>8918</v>
      </c>
      <c r="I9207" s="3" t="s">
        <v>8919</v>
      </c>
      <c r="J9207" s="3" t="s">
        <v>1412</v>
      </c>
      <c r="K9207" s="3" t="s">
        <v>24</v>
      </c>
      <c r="L9207" s="3">
        <v>42.0</v>
      </c>
      <c r="M9207" s="3" t="s">
        <v>30</v>
      </c>
      <c r="N9207" s="3" t="s">
        <v>8953</v>
      </c>
      <c r="O9207" s="3" t="s">
        <v>1180</v>
      </c>
      <c r="P9207" s="4">
        <v>30177.0</v>
      </c>
      <c r="Q9207" s="3" t="s">
        <v>132</v>
      </c>
      <c r="S9207" s="3" t="s">
        <v>34</v>
      </c>
    </row>
    <row r="9208">
      <c r="A9208" s="2">
        <v>42318.714895833335</v>
      </c>
      <c r="B9208" s="3">
        <v>11.0</v>
      </c>
      <c r="C9208" s="3" t="s">
        <v>8462</v>
      </c>
      <c r="D9208" s="3">
        <v>77.0</v>
      </c>
      <c r="E9208" s="3" t="s">
        <v>8506</v>
      </c>
      <c r="F9208" s="3">
        <v>3.0</v>
      </c>
      <c r="G9208" s="3">
        <v>3.0</v>
      </c>
      <c r="H9208" s="3" t="s">
        <v>8918</v>
      </c>
      <c r="I9208" s="3" t="s">
        <v>8919</v>
      </c>
      <c r="J9208" s="3" t="s">
        <v>1412</v>
      </c>
      <c r="K9208" s="3" t="s">
        <v>24</v>
      </c>
      <c r="L9208" s="3">
        <v>1.0</v>
      </c>
      <c r="M9208" s="3" t="s">
        <v>25</v>
      </c>
      <c r="N9208" s="3" t="s">
        <v>8954</v>
      </c>
      <c r="O9208" s="3" t="s">
        <v>956</v>
      </c>
      <c r="P9208" s="4">
        <v>32591.0</v>
      </c>
      <c r="Q9208" s="3" t="s">
        <v>132</v>
      </c>
      <c r="S9208" s="3" t="s">
        <v>34</v>
      </c>
    </row>
    <row r="9209">
      <c r="A9209" s="2">
        <v>42318.714895833335</v>
      </c>
      <c r="B9209" s="3">
        <v>11.0</v>
      </c>
      <c r="C9209" s="3" t="s">
        <v>8462</v>
      </c>
      <c r="D9209" s="3">
        <v>77.0</v>
      </c>
      <c r="E9209" s="3" t="s">
        <v>8506</v>
      </c>
      <c r="F9209" s="3">
        <v>3.0</v>
      </c>
      <c r="G9209" s="3">
        <v>3.0</v>
      </c>
      <c r="H9209" s="3" t="s">
        <v>8918</v>
      </c>
      <c r="I9209" s="3" t="s">
        <v>8919</v>
      </c>
      <c r="J9209" s="3" t="s">
        <v>1412</v>
      </c>
      <c r="K9209" s="3" t="s">
        <v>24</v>
      </c>
      <c r="L9209" s="3">
        <v>2.0</v>
      </c>
      <c r="M9209" s="3" t="s">
        <v>30</v>
      </c>
      <c r="N9209" s="3" t="s">
        <v>8955</v>
      </c>
      <c r="O9209" s="3" t="s">
        <v>5070</v>
      </c>
      <c r="P9209" s="4">
        <v>26776.0</v>
      </c>
      <c r="Q9209" s="3" t="s">
        <v>52</v>
      </c>
      <c r="S9209" s="3" t="s">
        <v>34</v>
      </c>
    </row>
    <row r="9210">
      <c r="A9210" s="2">
        <v>42318.714895833335</v>
      </c>
      <c r="B9210" s="3">
        <v>11.0</v>
      </c>
      <c r="C9210" s="3" t="s">
        <v>8462</v>
      </c>
      <c r="D9210" s="3">
        <v>77.0</v>
      </c>
      <c r="E9210" s="3" t="s">
        <v>8506</v>
      </c>
      <c r="F9210" s="3">
        <v>3.0</v>
      </c>
      <c r="G9210" s="3">
        <v>3.0</v>
      </c>
      <c r="H9210" s="3" t="s">
        <v>8918</v>
      </c>
      <c r="I9210" s="3" t="s">
        <v>8919</v>
      </c>
      <c r="J9210" s="3" t="s">
        <v>1412</v>
      </c>
      <c r="K9210" s="3" t="s">
        <v>24</v>
      </c>
      <c r="L9210" s="3">
        <v>3.0</v>
      </c>
      <c r="M9210" s="3" t="s">
        <v>25</v>
      </c>
      <c r="N9210" s="3" t="s">
        <v>8956</v>
      </c>
      <c r="O9210" s="3" t="s">
        <v>458</v>
      </c>
      <c r="P9210" s="4">
        <v>30383.0</v>
      </c>
      <c r="Q9210" s="3" t="s">
        <v>115</v>
      </c>
      <c r="S9210" s="3" t="s">
        <v>34</v>
      </c>
    </row>
    <row r="9211">
      <c r="A9211" s="2">
        <v>42318.714895833335</v>
      </c>
      <c r="B9211" s="3">
        <v>11.0</v>
      </c>
      <c r="C9211" s="3" t="s">
        <v>8462</v>
      </c>
      <c r="D9211" s="3">
        <v>77.0</v>
      </c>
      <c r="E9211" s="3" t="s">
        <v>8506</v>
      </c>
      <c r="F9211" s="3">
        <v>3.0</v>
      </c>
      <c r="G9211" s="3">
        <v>3.0</v>
      </c>
      <c r="H9211" s="3" t="s">
        <v>8918</v>
      </c>
      <c r="I9211" s="3" t="s">
        <v>8919</v>
      </c>
      <c r="J9211" s="3" t="s">
        <v>1412</v>
      </c>
      <c r="K9211" s="3" t="s">
        <v>24</v>
      </c>
      <c r="L9211" s="3">
        <v>4.0</v>
      </c>
      <c r="M9211" s="3" t="s">
        <v>30</v>
      </c>
      <c r="N9211" s="3" t="s">
        <v>5730</v>
      </c>
      <c r="O9211" s="3" t="s">
        <v>1403</v>
      </c>
      <c r="P9211" s="4">
        <v>16473.0</v>
      </c>
      <c r="Q9211" s="3" t="s">
        <v>145</v>
      </c>
      <c r="S9211" s="3" t="s">
        <v>34</v>
      </c>
    </row>
    <row r="9212">
      <c r="A9212" s="2">
        <v>42318.714895833335</v>
      </c>
      <c r="B9212" s="3">
        <v>11.0</v>
      </c>
      <c r="C9212" s="3" t="s">
        <v>8462</v>
      </c>
      <c r="D9212" s="3">
        <v>77.0</v>
      </c>
      <c r="E9212" s="3" t="s">
        <v>8506</v>
      </c>
      <c r="F9212" s="3">
        <v>3.0</v>
      </c>
      <c r="G9212" s="3">
        <v>3.0</v>
      </c>
      <c r="H9212" s="3" t="s">
        <v>8918</v>
      </c>
      <c r="I9212" s="3" t="s">
        <v>8919</v>
      </c>
      <c r="J9212" s="3" t="s">
        <v>1412</v>
      </c>
      <c r="K9212" s="3" t="s">
        <v>24</v>
      </c>
      <c r="L9212" s="3">
        <v>5.0</v>
      </c>
      <c r="M9212" s="3" t="s">
        <v>25</v>
      </c>
      <c r="N9212" s="3" t="s">
        <v>8957</v>
      </c>
      <c r="O9212" s="3" t="s">
        <v>100</v>
      </c>
      <c r="P9212" s="4">
        <v>29697.0</v>
      </c>
      <c r="Q9212" s="3" t="s">
        <v>132</v>
      </c>
      <c r="S9212" s="3" t="s">
        <v>34</v>
      </c>
    </row>
    <row r="9213">
      <c r="A9213" s="2">
        <v>42318.714895833335</v>
      </c>
      <c r="B9213" s="3">
        <v>11.0</v>
      </c>
      <c r="C9213" s="3" t="s">
        <v>8462</v>
      </c>
      <c r="D9213" s="3">
        <v>77.0</v>
      </c>
      <c r="E9213" s="3" t="s">
        <v>8506</v>
      </c>
      <c r="F9213" s="3">
        <v>3.0</v>
      </c>
      <c r="G9213" s="3">
        <v>3.0</v>
      </c>
      <c r="H9213" s="3" t="s">
        <v>8918</v>
      </c>
      <c r="I9213" s="3" t="s">
        <v>8919</v>
      </c>
      <c r="J9213" s="3" t="s">
        <v>1412</v>
      </c>
      <c r="K9213" s="3" t="s">
        <v>24</v>
      </c>
      <c r="L9213" s="3">
        <v>6.0</v>
      </c>
      <c r="M9213" s="3" t="s">
        <v>30</v>
      </c>
      <c r="N9213" s="3" t="s">
        <v>8958</v>
      </c>
      <c r="O9213" s="3" t="s">
        <v>225</v>
      </c>
      <c r="P9213" s="4">
        <v>18073.0</v>
      </c>
      <c r="Q9213" s="3" t="s">
        <v>113</v>
      </c>
      <c r="S9213" s="3" t="s">
        <v>34</v>
      </c>
    </row>
    <row r="9214">
      <c r="A9214" s="2">
        <v>42318.714895833335</v>
      </c>
      <c r="B9214" s="3">
        <v>11.0</v>
      </c>
      <c r="C9214" s="3" t="s">
        <v>8462</v>
      </c>
      <c r="D9214" s="3">
        <v>77.0</v>
      </c>
      <c r="E9214" s="3" t="s">
        <v>8506</v>
      </c>
      <c r="F9214" s="3">
        <v>3.0</v>
      </c>
      <c r="G9214" s="3">
        <v>3.0</v>
      </c>
      <c r="H9214" s="3" t="s">
        <v>8918</v>
      </c>
      <c r="I9214" s="3" t="s">
        <v>8919</v>
      </c>
      <c r="J9214" s="3" t="s">
        <v>1412</v>
      </c>
      <c r="K9214" s="3" t="s">
        <v>24</v>
      </c>
      <c r="L9214" s="3">
        <v>7.0</v>
      </c>
      <c r="M9214" s="3" t="s">
        <v>25</v>
      </c>
      <c r="N9214" s="3" t="s">
        <v>8959</v>
      </c>
      <c r="O9214" s="3" t="s">
        <v>2188</v>
      </c>
      <c r="P9214" s="4">
        <v>26839.0</v>
      </c>
      <c r="Q9214" s="3" t="s">
        <v>247</v>
      </c>
      <c r="S9214" s="3" t="s">
        <v>34</v>
      </c>
    </row>
    <row r="9215">
      <c r="A9215" s="2">
        <v>42318.714895833335</v>
      </c>
      <c r="B9215" s="3">
        <v>11.0</v>
      </c>
      <c r="C9215" s="3" t="s">
        <v>8462</v>
      </c>
      <c r="D9215" s="3">
        <v>77.0</v>
      </c>
      <c r="E9215" s="3" t="s">
        <v>8506</v>
      </c>
      <c r="F9215" s="3">
        <v>3.0</v>
      </c>
      <c r="G9215" s="3">
        <v>3.0</v>
      </c>
      <c r="H9215" s="3" t="s">
        <v>8918</v>
      </c>
      <c r="I9215" s="3" t="s">
        <v>8919</v>
      </c>
      <c r="J9215" s="3" t="s">
        <v>1412</v>
      </c>
      <c r="K9215" s="3" t="s">
        <v>24</v>
      </c>
      <c r="L9215" s="3">
        <v>8.0</v>
      </c>
      <c r="M9215" s="3" t="s">
        <v>30</v>
      </c>
      <c r="N9215" s="3" t="s">
        <v>3020</v>
      </c>
      <c r="O9215" s="3" t="s">
        <v>8960</v>
      </c>
      <c r="P9215" s="4">
        <v>34519.0</v>
      </c>
      <c r="Q9215" s="3" t="s">
        <v>191</v>
      </c>
      <c r="S9215" s="3" t="s">
        <v>34</v>
      </c>
    </row>
    <row r="9216">
      <c r="A9216" s="2">
        <v>42318.714895833335</v>
      </c>
      <c r="B9216" s="3">
        <v>11.0</v>
      </c>
      <c r="C9216" s="3" t="s">
        <v>8462</v>
      </c>
      <c r="D9216" s="3">
        <v>77.0</v>
      </c>
      <c r="E9216" s="3" t="s">
        <v>8506</v>
      </c>
      <c r="F9216" s="3">
        <v>3.0</v>
      </c>
      <c r="G9216" s="3">
        <v>3.0</v>
      </c>
      <c r="H9216" s="3" t="s">
        <v>8918</v>
      </c>
      <c r="I9216" s="3" t="s">
        <v>8919</v>
      </c>
      <c r="J9216" s="3" t="s">
        <v>1412</v>
      </c>
      <c r="K9216" s="3" t="s">
        <v>24</v>
      </c>
      <c r="L9216" s="3">
        <v>9.0</v>
      </c>
      <c r="M9216" s="3" t="s">
        <v>25</v>
      </c>
      <c r="N9216" s="3" t="s">
        <v>835</v>
      </c>
      <c r="O9216" s="3" t="s">
        <v>59</v>
      </c>
      <c r="P9216" s="4">
        <v>17673.0</v>
      </c>
      <c r="Q9216" s="3" t="s">
        <v>49</v>
      </c>
      <c r="S9216" s="3" t="s">
        <v>34</v>
      </c>
    </row>
    <row r="9217">
      <c r="A9217" s="2">
        <v>42318.714895833335</v>
      </c>
      <c r="B9217" s="3">
        <v>11.0</v>
      </c>
      <c r="C9217" s="3" t="s">
        <v>8462</v>
      </c>
      <c r="D9217" s="3">
        <v>77.0</v>
      </c>
      <c r="E9217" s="3" t="s">
        <v>8506</v>
      </c>
      <c r="F9217" s="3">
        <v>3.0</v>
      </c>
      <c r="G9217" s="3">
        <v>3.0</v>
      </c>
      <c r="H9217" s="3" t="s">
        <v>8918</v>
      </c>
      <c r="I9217" s="3" t="s">
        <v>8919</v>
      </c>
      <c r="J9217" s="3" t="s">
        <v>1412</v>
      </c>
      <c r="K9217" s="3" t="s">
        <v>24</v>
      </c>
      <c r="L9217" s="3">
        <v>10.0</v>
      </c>
      <c r="M9217" s="3" t="s">
        <v>30</v>
      </c>
      <c r="N9217" s="3" t="s">
        <v>318</v>
      </c>
      <c r="O9217" s="3" t="s">
        <v>307</v>
      </c>
      <c r="P9217" s="4">
        <v>15918.0</v>
      </c>
      <c r="Q9217" s="3" t="s">
        <v>49</v>
      </c>
      <c r="S9217" s="3" t="s">
        <v>34</v>
      </c>
    </row>
    <row r="9218">
      <c r="A9218" s="2">
        <v>42318.714895833335</v>
      </c>
      <c r="B9218" s="3">
        <v>11.0</v>
      </c>
      <c r="C9218" s="3" t="s">
        <v>8462</v>
      </c>
      <c r="D9218" s="3">
        <v>77.0</v>
      </c>
      <c r="E9218" s="3" t="s">
        <v>8506</v>
      </c>
      <c r="F9218" s="3">
        <v>3.0</v>
      </c>
      <c r="G9218" s="3">
        <v>3.0</v>
      </c>
      <c r="H9218" s="3" t="s">
        <v>8918</v>
      </c>
      <c r="I9218" s="3" t="s">
        <v>8919</v>
      </c>
      <c r="J9218" s="3" t="s">
        <v>1412</v>
      </c>
      <c r="K9218" s="3" t="s">
        <v>24</v>
      </c>
      <c r="L9218" s="3">
        <v>11.0</v>
      </c>
      <c r="M9218" s="3" t="s">
        <v>25</v>
      </c>
      <c r="N9218" s="3" t="s">
        <v>8958</v>
      </c>
      <c r="O9218" s="3" t="s">
        <v>523</v>
      </c>
      <c r="P9218" s="4">
        <v>19802.0</v>
      </c>
      <c r="Q9218" s="3" t="s">
        <v>145</v>
      </c>
      <c r="S9218" s="3" t="s">
        <v>34</v>
      </c>
    </row>
    <row r="9219">
      <c r="A9219" s="2">
        <v>42318.714895833335</v>
      </c>
      <c r="B9219" s="3">
        <v>11.0</v>
      </c>
      <c r="C9219" s="3" t="s">
        <v>8462</v>
      </c>
      <c r="D9219" s="3">
        <v>77.0</v>
      </c>
      <c r="E9219" s="3" t="s">
        <v>8506</v>
      </c>
      <c r="F9219" s="3">
        <v>3.0</v>
      </c>
      <c r="G9219" s="3">
        <v>3.0</v>
      </c>
      <c r="H9219" s="3" t="s">
        <v>8918</v>
      </c>
      <c r="I9219" s="3" t="s">
        <v>8919</v>
      </c>
      <c r="J9219" s="3" t="s">
        <v>1412</v>
      </c>
      <c r="K9219" s="3" t="s">
        <v>24</v>
      </c>
      <c r="L9219" s="3">
        <v>12.0</v>
      </c>
      <c r="M9219" s="3" t="s">
        <v>30</v>
      </c>
      <c r="N9219" s="3" t="s">
        <v>8961</v>
      </c>
      <c r="O9219" s="3" t="s">
        <v>163</v>
      </c>
      <c r="P9219" s="4">
        <v>29019.0</v>
      </c>
      <c r="Q9219" s="3" t="s">
        <v>52</v>
      </c>
      <c r="S9219" s="3" t="s">
        <v>34</v>
      </c>
    </row>
    <row r="9220">
      <c r="A9220" s="2">
        <v>42318.714895833335</v>
      </c>
      <c r="B9220" s="3">
        <v>11.0</v>
      </c>
      <c r="C9220" s="3" t="s">
        <v>8462</v>
      </c>
      <c r="D9220" s="3">
        <v>77.0</v>
      </c>
      <c r="E9220" s="3" t="s">
        <v>8506</v>
      </c>
      <c r="F9220" s="3">
        <v>3.0</v>
      </c>
      <c r="G9220" s="3">
        <v>3.0</v>
      </c>
      <c r="H9220" s="3" t="s">
        <v>8918</v>
      </c>
      <c r="I9220" s="3" t="s">
        <v>8919</v>
      </c>
      <c r="J9220" s="3" t="s">
        <v>1412</v>
      </c>
      <c r="K9220" s="3" t="s">
        <v>24</v>
      </c>
      <c r="L9220" s="3">
        <v>13.0</v>
      </c>
      <c r="M9220" s="3" t="s">
        <v>25</v>
      </c>
      <c r="N9220" s="3" t="s">
        <v>8962</v>
      </c>
      <c r="O9220" s="3" t="s">
        <v>297</v>
      </c>
      <c r="P9220" s="4">
        <v>21723.0</v>
      </c>
      <c r="Q9220" s="3" t="s">
        <v>352</v>
      </c>
      <c r="S9220" s="3" t="s">
        <v>34</v>
      </c>
    </row>
    <row r="9221">
      <c r="A9221" s="2">
        <v>42318.714895833335</v>
      </c>
      <c r="B9221" s="3">
        <v>11.0</v>
      </c>
      <c r="C9221" s="3" t="s">
        <v>8462</v>
      </c>
      <c r="D9221" s="3">
        <v>77.0</v>
      </c>
      <c r="E9221" s="3" t="s">
        <v>8506</v>
      </c>
      <c r="F9221" s="3">
        <v>3.0</v>
      </c>
      <c r="G9221" s="3">
        <v>3.0</v>
      </c>
      <c r="H9221" s="3" t="s">
        <v>8918</v>
      </c>
      <c r="I9221" s="3" t="s">
        <v>8919</v>
      </c>
      <c r="J9221" s="3" t="s">
        <v>1412</v>
      </c>
      <c r="K9221" s="3" t="s">
        <v>24</v>
      </c>
      <c r="L9221" s="3">
        <v>14.0</v>
      </c>
      <c r="M9221" s="3" t="s">
        <v>30</v>
      </c>
      <c r="N9221" s="3" t="s">
        <v>3117</v>
      </c>
      <c r="O9221" s="3" t="s">
        <v>163</v>
      </c>
      <c r="P9221" s="4">
        <v>23922.0</v>
      </c>
      <c r="Q9221" s="3" t="s">
        <v>40</v>
      </c>
      <c r="S9221" s="3" t="s">
        <v>34</v>
      </c>
    </row>
    <row r="9222">
      <c r="A9222" s="2">
        <v>42318.714895833335</v>
      </c>
      <c r="B9222" s="3">
        <v>11.0</v>
      </c>
      <c r="C9222" s="3" t="s">
        <v>8462</v>
      </c>
      <c r="D9222" s="3">
        <v>77.0</v>
      </c>
      <c r="E9222" s="3" t="s">
        <v>8506</v>
      </c>
      <c r="F9222" s="3">
        <v>3.0</v>
      </c>
      <c r="G9222" s="3">
        <v>3.0</v>
      </c>
      <c r="H9222" s="3" t="s">
        <v>8918</v>
      </c>
      <c r="I9222" s="3" t="s">
        <v>8919</v>
      </c>
      <c r="J9222" s="3" t="s">
        <v>1412</v>
      </c>
      <c r="K9222" s="3" t="s">
        <v>24</v>
      </c>
      <c r="L9222" s="3">
        <v>15.0</v>
      </c>
      <c r="M9222" s="3" t="s">
        <v>25</v>
      </c>
      <c r="N9222" s="3" t="s">
        <v>8925</v>
      </c>
      <c r="O9222" s="3" t="s">
        <v>204</v>
      </c>
      <c r="P9222" s="4">
        <v>17051.0</v>
      </c>
      <c r="Q9222" s="3" t="s">
        <v>189</v>
      </c>
      <c r="S9222" s="3" t="s">
        <v>34</v>
      </c>
    </row>
    <row r="9223">
      <c r="A9223" s="2">
        <v>42318.714895833335</v>
      </c>
      <c r="B9223" s="3">
        <v>11.0</v>
      </c>
      <c r="C9223" s="3" t="s">
        <v>8462</v>
      </c>
      <c r="D9223" s="3">
        <v>77.0</v>
      </c>
      <c r="E9223" s="3" t="s">
        <v>8506</v>
      </c>
      <c r="F9223" s="3">
        <v>3.0</v>
      </c>
      <c r="G9223" s="3">
        <v>3.0</v>
      </c>
      <c r="H9223" s="3" t="s">
        <v>8918</v>
      </c>
      <c r="I9223" s="3" t="s">
        <v>8919</v>
      </c>
      <c r="J9223" s="3" t="s">
        <v>1412</v>
      </c>
      <c r="K9223" s="3" t="s">
        <v>24</v>
      </c>
      <c r="L9223" s="3">
        <v>16.0</v>
      </c>
      <c r="M9223" s="3" t="s">
        <v>30</v>
      </c>
      <c r="N9223" s="3" t="s">
        <v>8963</v>
      </c>
      <c r="O9223" s="3" t="s">
        <v>102</v>
      </c>
      <c r="P9223" s="4">
        <v>19259.0</v>
      </c>
      <c r="Q9223" s="3" t="s">
        <v>145</v>
      </c>
      <c r="S9223" s="3" t="s">
        <v>34</v>
      </c>
    </row>
    <row r="9224">
      <c r="A9224" s="2">
        <v>42318.714895833335</v>
      </c>
      <c r="B9224" s="3">
        <v>11.0</v>
      </c>
      <c r="C9224" s="3" t="s">
        <v>8462</v>
      </c>
      <c r="D9224" s="3">
        <v>77.0</v>
      </c>
      <c r="E9224" s="3" t="s">
        <v>8506</v>
      </c>
      <c r="F9224" s="3">
        <v>3.0</v>
      </c>
      <c r="G9224" s="3">
        <v>3.0</v>
      </c>
      <c r="H9224" s="3" t="s">
        <v>8918</v>
      </c>
      <c r="I9224" s="3" t="s">
        <v>8919</v>
      </c>
      <c r="J9224" s="3" t="s">
        <v>1412</v>
      </c>
      <c r="K9224" s="3" t="s">
        <v>24</v>
      </c>
      <c r="L9224" s="3">
        <v>17.0</v>
      </c>
      <c r="M9224" s="3" t="s">
        <v>25</v>
      </c>
      <c r="N9224" s="3" t="s">
        <v>8964</v>
      </c>
      <c r="O9224" s="3" t="s">
        <v>95</v>
      </c>
      <c r="P9224" s="4">
        <v>23242.0</v>
      </c>
      <c r="Q9224" s="3" t="s">
        <v>43</v>
      </c>
      <c r="S9224" s="3" t="s">
        <v>34</v>
      </c>
    </row>
    <row r="9225">
      <c r="A9225" s="2">
        <v>42318.714895833335</v>
      </c>
      <c r="B9225" s="3">
        <v>11.0</v>
      </c>
      <c r="C9225" s="3" t="s">
        <v>8462</v>
      </c>
      <c r="D9225" s="3">
        <v>77.0</v>
      </c>
      <c r="E9225" s="3" t="s">
        <v>8506</v>
      </c>
      <c r="F9225" s="3">
        <v>3.0</v>
      </c>
      <c r="G9225" s="3">
        <v>3.0</v>
      </c>
      <c r="H9225" s="3" t="s">
        <v>8918</v>
      </c>
      <c r="I9225" s="3" t="s">
        <v>8919</v>
      </c>
      <c r="J9225" s="3" t="s">
        <v>1412</v>
      </c>
      <c r="K9225" s="3" t="s">
        <v>24</v>
      </c>
      <c r="L9225" s="3">
        <v>18.0</v>
      </c>
      <c r="M9225" s="3" t="s">
        <v>30</v>
      </c>
      <c r="N9225" s="3" t="s">
        <v>3494</v>
      </c>
      <c r="O9225" s="3" t="s">
        <v>225</v>
      </c>
      <c r="P9225" s="4">
        <v>20094.0</v>
      </c>
      <c r="Q9225" s="3" t="s">
        <v>205</v>
      </c>
      <c r="S9225" s="3" t="s">
        <v>34</v>
      </c>
    </row>
    <row r="9226">
      <c r="A9226" s="2">
        <v>42318.714895833335</v>
      </c>
      <c r="B9226" s="3">
        <v>11.0</v>
      </c>
      <c r="C9226" s="3" t="s">
        <v>8462</v>
      </c>
      <c r="D9226" s="3">
        <v>77.0</v>
      </c>
      <c r="E9226" s="3" t="s">
        <v>8506</v>
      </c>
      <c r="F9226" s="3">
        <v>3.0</v>
      </c>
      <c r="G9226" s="3">
        <v>3.0</v>
      </c>
      <c r="H9226" s="3" t="s">
        <v>8918</v>
      </c>
      <c r="I9226" s="3" t="s">
        <v>8919</v>
      </c>
      <c r="J9226" s="3" t="s">
        <v>1412</v>
      </c>
      <c r="K9226" s="3" t="s">
        <v>24</v>
      </c>
      <c r="L9226" s="3">
        <v>19.0</v>
      </c>
      <c r="M9226" s="3" t="s">
        <v>25</v>
      </c>
      <c r="N9226" s="3" t="s">
        <v>8965</v>
      </c>
      <c r="O9226" s="3" t="s">
        <v>243</v>
      </c>
      <c r="P9226" s="4">
        <v>31066.0</v>
      </c>
      <c r="Q9226" s="3" t="s">
        <v>52</v>
      </c>
      <c r="S9226" s="3" t="s">
        <v>34</v>
      </c>
    </row>
    <row r="9227">
      <c r="A9227" s="2">
        <v>42318.714895833335</v>
      </c>
      <c r="B9227" s="3">
        <v>11.0</v>
      </c>
      <c r="C9227" s="3" t="s">
        <v>8462</v>
      </c>
      <c r="D9227" s="3">
        <v>77.0</v>
      </c>
      <c r="E9227" s="3" t="s">
        <v>8506</v>
      </c>
      <c r="F9227" s="3">
        <v>3.0</v>
      </c>
      <c r="G9227" s="3">
        <v>3.0</v>
      </c>
      <c r="H9227" s="3" t="s">
        <v>8918</v>
      </c>
      <c r="I9227" s="3" t="s">
        <v>8919</v>
      </c>
      <c r="J9227" s="3" t="s">
        <v>1412</v>
      </c>
      <c r="K9227" s="3" t="s">
        <v>24</v>
      </c>
      <c r="L9227" s="3">
        <v>20.0</v>
      </c>
      <c r="M9227" s="3" t="s">
        <v>30</v>
      </c>
      <c r="N9227" s="3" t="s">
        <v>4734</v>
      </c>
      <c r="O9227" s="3" t="s">
        <v>329</v>
      </c>
      <c r="P9227" s="4">
        <v>23113.0</v>
      </c>
      <c r="Q9227" s="3" t="s">
        <v>52</v>
      </c>
      <c r="S9227" s="3" t="s">
        <v>34</v>
      </c>
    </row>
    <row r="9228">
      <c r="A9228" s="2">
        <v>42318.714895833335</v>
      </c>
      <c r="B9228" s="3">
        <v>11.0</v>
      </c>
      <c r="C9228" s="3" t="s">
        <v>8462</v>
      </c>
      <c r="D9228" s="3">
        <v>77.0</v>
      </c>
      <c r="E9228" s="3" t="s">
        <v>8506</v>
      </c>
      <c r="F9228" s="3">
        <v>3.0</v>
      </c>
      <c r="G9228" s="3">
        <v>3.0</v>
      </c>
      <c r="H9228" s="3" t="s">
        <v>8918</v>
      </c>
      <c r="I9228" s="3" t="s">
        <v>8919</v>
      </c>
      <c r="J9228" s="3" t="s">
        <v>1412</v>
      </c>
      <c r="K9228" s="3" t="s">
        <v>24</v>
      </c>
      <c r="L9228" s="3">
        <v>21.0</v>
      </c>
      <c r="M9228" s="3" t="s">
        <v>25</v>
      </c>
      <c r="N9228" s="3" t="s">
        <v>8966</v>
      </c>
      <c r="O9228" s="3" t="s">
        <v>377</v>
      </c>
      <c r="P9228" s="4">
        <v>22935.0</v>
      </c>
      <c r="Q9228" s="3" t="s">
        <v>115</v>
      </c>
      <c r="S9228" s="3" t="s">
        <v>34</v>
      </c>
    </row>
    <row r="9229">
      <c r="A9229" s="2">
        <v>42318.714895833335</v>
      </c>
      <c r="B9229" s="3">
        <v>11.0</v>
      </c>
      <c r="C9229" s="3" t="s">
        <v>8462</v>
      </c>
      <c r="D9229" s="3">
        <v>77.0</v>
      </c>
      <c r="E9229" s="3" t="s">
        <v>8506</v>
      </c>
      <c r="F9229" s="3">
        <v>3.0</v>
      </c>
      <c r="G9229" s="3">
        <v>3.0</v>
      </c>
      <c r="H9229" s="3" t="s">
        <v>8918</v>
      </c>
      <c r="I9229" s="3" t="s">
        <v>8919</v>
      </c>
      <c r="J9229" s="3" t="s">
        <v>1412</v>
      </c>
      <c r="K9229" s="3" t="s">
        <v>24</v>
      </c>
      <c r="L9229" s="3">
        <v>22.0</v>
      </c>
      <c r="M9229" s="3" t="s">
        <v>30</v>
      </c>
      <c r="N9229" s="3" t="s">
        <v>8967</v>
      </c>
      <c r="O9229" s="3" t="s">
        <v>2024</v>
      </c>
      <c r="P9229" s="4">
        <v>30174.0</v>
      </c>
      <c r="Q9229" s="3" t="s">
        <v>52</v>
      </c>
      <c r="S9229" s="3" t="s">
        <v>34</v>
      </c>
    </row>
    <row r="9230">
      <c r="A9230" s="2">
        <v>42318.714895833335</v>
      </c>
      <c r="B9230" s="3">
        <v>11.0</v>
      </c>
      <c r="C9230" s="3" t="s">
        <v>8462</v>
      </c>
      <c r="D9230" s="3">
        <v>77.0</v>
      </c>
      <c r="E9230" s="3" t="s">
        <v>8506</v>
      </c>
      <c r="F9230" s="3">
        <v>3.0</v>
      </c>
      <c r="G9230" s="3">
        <v>3.0</v>
      </c>
      <c r="H9230" s="3" t="s">
        <v>8918</v>
      </c>
      <c r="I9230" s="3" t="s">
        <v>8919</v>
      </c>
      <c r="J9230" s="3" t="s">
        <v>1412</v>
      </c>
      <c r="K9230" s="3" t="s">
        <v>24</v>
      </c>
      <c r="L9230" s="3">
        <v>23.0</v>
      </c>
      <c r="M9230" s="3" t="s">
        <v>25</v>
      </c>
      <c r="N9230" s="3" t="s">
        <v>3339</v>
      </c>
      <c r="O9230" s="3" t="s">
        <v>1284</v>
      </c>
      <c r="P9230" s="4">
        <v>34153.0</v>
      </c>
      <c r="Q9230" s="3" t="s">
        <v>191</v>
      </c>
      <c r="S9230" s="3" t="s">
        <v>34</v>
      </c>
    </row>
    <row r="9231">
      <c r="A9231" s="2">
        <v>42318.714895833335</v>
      </c>
      <c r="B9231" s="3">
        <v>11.0</v>
      </c>
      <c r="C9231" s="3" t="s">
        <v>8462</v>
      </c>
      <c r="D9231" s="3">
        <v>77.0</v>
      </c>
      <c r="E9231" s="3" t="s">
        <v>8506</v>
      </c>
      <c r="F9231" s="3">
        <v>3.0</v>
      </c>
      <c r="G9231" s="3">
        <v>3.0</v>
      </c>
      <c r="H9231" s="3" t="s">
        <v>8918</v>
      </c>
      <c r="I9231" s="3" t="s">
        <v>8919</v>
      </c>
      <c r="J9231" s="3" t="s">
        <v>1412</v>
      </c>
      <c r="K9231" s="3" t="s">
        <v>24</v>
      </c>
      <c r="L9231" s="3">
        <v>24.0</v>
      </c>
      <c r="M9231" s="3" t="s">
        <v>30</v>
      </c>
      <c r="N9231" s="3" t="s">
        <v>8968</v>
      </c>
      <c r="O9231" s="3" t="s">
        <v>93</v>
      </c>
      <c r="P9231" s="4">
        <v>24835.0</v>
      </c>
      <c r="Q9231" s="3" t="s">
        <v>75</v>
      </c>
      <c r="S9231" s="3" t="s">
        <v>34</v>
      </c>
    </row>
    <row r="9232">
      <c r="A9232" s="2">
        <v>42318.714895833335</v>
      </c>
      <c r="B9232" s="3">
        <v>11.0</v>
      </c>
      <c r="C9232" s="3" t="s">
        <v>8462</v>
      </c>
      <c r="D9232" s="3">
        <v>77.0</v>
      </c>
      <c r="E9232" s="3" t="s">
        <v>8506</v>
      </c>
      <c r="F9232" s="3">
        <v>3.0</v>
      </c>
      <c r="G9232" s="3">
        <v>3.0</v>
      </c>
      <c r="H9232" s="3" t="s">
        <v>8918</v>
      </c>
      <c r="I9232" s="3" t="s">
        <v>8919</v>
      </c>
      <c r="J9232" s="3" t="s">
        <v>1412</v>
      </c>
      <c r="K9232" s="3" t="s">
        <v>24</v>
      </c>
      <c r="L9232" s="3">
        <v>25.0</v>
      </c>
      <c r="M9232" s="3" t="s">
        <v>25</v>
      </c>
      <c r="N9232" s="3" t="s">
        <v>8969</v>
      </c>
      <c r="O9232" s="3" t="s">
        <v>477</v>
      </c>
      <c r="P9232" s="4">
        <v>27341.0</v>
      </c>
      <c r="Q9232" s="3" t="s">
        <v>153</v>
      </c>
      <c r="S9232" s="3" t="s">
        <v>34</v>
      </c>
    </row>
    <row r="9233">
      <c r="A9233" s="2">
        <v>42318.714895833335</v>
      </c>
      <c r="B9233" s="3">
        <v>11.0</v>
      </c>
      <c r="C9233" s="3" t="s">
        <v>8462</v>
      </c>
      <c r="D9233" s="3">
        <v>78.0</v>
      </c>
      <c r="E9233" s="3" t="s">
        <v>8530</v>
      </c>
      <c r="F9233" s="3">
        <v>3.0</v>
      </c>
      <c r="G9233" s="3">
        <v>3.0</v>
      </c>
      <c r="H9233" s="3" t="s">
        <v>8918</v>
      </c>
      <c r="I9233" s="3" t="s">
        <v>8919</v>
      </c>
      <c r="J9233" s="3" t="s">
        <v>1412</v>
      </c>
      <c r="K9233" s="3" t="s">
        <v>24</v>
      </c>
      <c r="L9233" s="3">
        <v>1.0</v>
      </c>
      <c r="M9233" s="3" t="s">
        <v>25</v>
      </c>
      <c r="N9233" s="3" t="s">
        <v>8970</v>
      </c>
      <c r="O9233" s="3" t="s">
        <v>344</v>
      </c>
      <c r="P9233" s="4">
        <v>30967.0</v>
      </c>
      <c r="Q9233" s="3" t="s">
        <v>169</v>
      </c>
      <c r="S9233" s="3" t="s">
        <v>34</v>
      </c>
    </row>
    <row r="9234">
      <c r="A9234" s="2">
        <v>42318.714895833335</v>
      </c>
      <c r="B9234" s="3">
        <v>11.0</v>
      </c>
      <c r="C9234" s="3" t="s">
        <v>8462</v>
      </c>
      <c r="D9234" s="3">
        <v>78.0</v>
      </c>
      <c r="E9234" s="3" t="s">
        <v>8530</v>
      </c>
      <c r="F9234" s="3">
        <v>3.0</v>
      </c>
      <c r="G9234" s="3">
        <v>3.0</v>
      </c>
      <c r="H9234" s="3" t="s">
        <v>8918</v>
      </c>
      <c r="I9234" s="3" t="s">
        <v>8919</v>
      </c>
      <c r="J9234" s="3" t="s">
        <v>1412</v>
      </c>
      <c r="K9234" s="3" t="s">
        <v>24</v>
      </c>
      <c r="L9234" s="3">
        <v>2.0</v>
      </c>
      <c r="M9234" s="3" t="s">
        <v>30</v>
      </c>
      <c r="N9234" s="3" t="s">
        <v>8971</v>
      </c>
      <c r="O9234" s="3" t="s">
        <v>121</v>
      </c>
      <c r="P9234" s="4">
        <v>21395.0</v>
      </c>
      <c r="Q9234" s="3" t="s">
        <v>60</v>
      </c>
      <c r="S9234" s="3" t="s">
        <v>34</v>
      </c>
    </row>
    <row r="9235">
      <c r="A9235" s="2">
        <v>42318.714895833335</v>
      </c>
      <c r="B9235" s="3">
        <v>11.0</v>
      </c>
      <c r="C9235" s="3" t="s">
        <v>8462</v>
      </c>
      <c r="D9235" s="3">
        <v>78.0</v>
      </c>
      <c r="E9235" s="3" t="s">
        <v>8530</v>
      </c>
      <c r="F9235" s="3">
        <v>3.0</v>
      </c>
      <c r="G9235" s="3">
        <v>3.0</v>
      </c>
      <c r="H9235" s="3" t="s">
        <v>8918</v>
      </c>
      <c r="I9235" s="3" t="s">
        <v>8919</v>
      </c>
      <c r="J9235" s="3" t="s">
        <v>1412</v>
      </c>
      <c r="K9235" s="3" t="s">
        <v>24</v>
      </c>
      <c r="L9235" s="3">
        <v>3.0</v>
      </c>
      <c r="M9235" s="3" t="s">
        <v>25</v>
      </c>
      <c r="N9235" s="3" t="s">
        <v>8972</v>
      </c>
      <c r="O9235" s="3" t="s">
        <v>65</v>
      </c>
      <c r="P9235" s="4">
        <v>32445.0</v>
      </c>
      <c r="Q9235" s="3" t="s">
        <v>55</v>
      </c>
      <c r="S9235" s="3" t="s">
        <v>34</v>
      </c>
    </row>
    <row r="9236">
      <c r="A9236" s="2">
        <v>42318.714895833335</v>
      </c>
      <c r="B9236" s="3">
        <v>11.0</v>
      </c>
      <c r="C9236" s="3" t="s">
        <v>8462</v>
      </c>
      <c r="D9236" s="3">
        <v>78.0</v>
      </c>
      <c r="E9236" s="3" t="s">
        <v>8530</v>
      </c>
      <c r="F9236" s="3">
        <v>3.0</v>
      </c>
      <c r="G9236" s="3">
        <v>3.0</v>
      </c>
      <c r="H9236" s="3" t="s">
        <v>8918</v>
      </c>
      <c r="I9236" s="3" t="s">
        <v>8919</v>
      </c>
      <c r="J9236" s="3" t="s">
        <v>1412</v>
      </c>
      <c r="K9236" s="3" t="s">
        <v>24</v>
      </c>
      <c r="L9236" s="3">
        <v>4.0</v>
      </c>
      <c r="M9236" s="3" t="s">
        <v>30</v>
      </c>
      <c r="N9236" s="3" t="s">
        <v>8973</v>
      </c>
      <c r="O9236" s="3" t="s">
        <v>307</v>
      </c>
      <c r="P9236" s="4">
        <v>24332.0</v>
      </c>
      <c r="Q9236" s="3" t="s">
        <v>216</v>
      </c>
      <c r="S9236" s="3" t="s">
        <v>34</v>
      </c>
    </row>
    <row r="9237">
      <c r="A9237" s="2">
        <v>42318.714895833335</v>
      </c>
      <c r="B9237" s="3">
        <v>11.0</v>
      </c>
      <c r="C9237" s="3" t="s">
        <v>8462</v>
      </c>
      <c r="D9237" s="3">
        <v>78.0</v>
      </c>
      <c r="E9237" s="3" t="s">
        <v>8530</v>
      </c>
      <c r="F9237" s="3">
        <v>3.0</v>
      </c>
      <c r="G9237" s="3">
        <v>3.0</v>
      </c>
      <c r="H9237" s="3" t="s">
        <v>8918</v>
      </c>
      <c r="I9237" s="3" t="s">
        <v>8919</v>
      </c>
      <c r="J9237" s="3" t="s">
        <v>1412</v>
      </c>
      <c r="K9237" s="3" t="s">
        <v>24</v>
      </c>
      <c r="L9237" s="3">
        <v>5.0</v>
      </c>
      <c r="M9237" s="3" t="s">
        <v>25</v>
      </c>
      <c r="N9237" s="3" t="s">
        <v>8974</v>
      </c>
      <c r="O9237" s="3" t="s">
        <v>427</v>
      </c>
      <c r="P9237" s="4">
        <v>22378.0</v>
      </c>
      <c r="Q9237" s="3" t="s">
        <v>55</v>
      </c>
      <c r="S9237" s="3" t="s">
        <v>34</v>
      </c>
    </row>
    <row r="9238">
      <c r="A9238" s="2">
        <v>42318.714895833335</v>
      </c>
      <c r="B9238" s="3">
        <v>11.0</v>
      </c>
      <c r="C9238" s="3" t="s">
        <v>8462</v>
      </c>
      <c r="D9238" s="3">
        <v>78.0</v>
      </c>
      <c r="E9238" s="3" t="s">
        <v>8530</v>
      </c>
      <c r="F9238" s="3">
        <v>3.0</v>
      </c>
      <c r="G9238" s="3">
        <v>3.0</v>
      </c>
      <c r="H9238" s="3" t="s">
        <v>8918</v>
      </c>
      <c r="I9238" s="3" t="s">
        <v>8919</v>
      </c>
      <c r="J9238" s="3" t="s">
        <v>1412</v>
      </c>
      <c r="K9238" s="3" t="s">
        <v>24</v>
      </c>
      <c r="L9238" s="3">
        <v>6.0</v>
      </c>
      <c r="M9238" s="3" t="s">
        <v>30</v>
      </c>
      <c r="N9238" s="3" t="s">
        <v>8952</v>
      </c>
      <c r="O9238" s="3" t="s">
        <v>283</v>
      </c>
      <c r="P9238" s="4">
        <v>24649.0</v>
      </c>
      <c r="Q9238" s="3" t="s">
        <v>52</v>
      </c>
      <c r="S9238" s="3" t="s">
        <v>34</v>
      </c>
    </row>
    <row r="9239">
      <c r="A9239" s="2">
        <v>42318.714895833335</v>
      </c>
      <c r="B9239" s="3">
        <v>11.0</v>
      </c>
      <c r="C9239" s="3" t="s">
        <v>8462</v>
      </c>
      <c r="D9239" s="3">
        <v>78.0</v>
      </c>
      <c r="E9239" s="3" t="s">
        <v>8530</v>
      </c>
      <c r="F9239" s="3">
        <v>3.0</v>
      </c>
      <c r="G9239" s="3">
        <v>3.0</v>
      </c>
      <c r="H9239" s="3" t="s">
        <v>8918</v>
      </c>
      <c r="I9239" s="3" t="s">
        <v>8919</v>
      </c>
      <c r="J9239" s="3" t="s">
        <v>1412</v>
      </c>
      <c r="K9239" s="3" t="s">
        <v>24</v>
      </c>
      <c r="L9239" s="3">
        <v>7.0</v>
      </c>
      <c r="M9239" s="3" t="s">
        <v>25</v>
      </c>
      <c r="N9239" s="3" t="s">
        <v>8975</v>
      </c>
      <c r="O9239" s="3" t="s">
        <v>2301</v>
      </c>
      <c r="P9239" s="4">
        <v>25303.0</v>
      </c>
      <c r="Q9239" s="3" t="s">
        <v>169</v>
      </c>
      <c r="S9239" s="3" t="s">
        <v>34</v>
      </c>
    </row>
    <row r="9240">
      <c r="A9240" s="2">
        <v>42318.714895833335</v>
      </c>
      <c r="B9240" s="3">
        <v>11.0</v>
      </c>
      <c r="C9240" s="3" t="s">
        <v>8462</v>
      </c>
      <c r="D9240" s="3">
        <v>78.0</v>
      </c>
      <c r="E9240" s="3" t="s">
        <v>8530</v>
      </c>
      <c r="F9240" s="3">
        <v>3.0</v>
      </c>
      <c r="G9240" s="3">
        <v>3.0</v>
      </c>
      <c r="H9240" s="3" t="s">
        <v>8918</v>
      </c>
      <c r="I9240" s="3" t="s">
        <v>8919</v>
      </c>
      <c r="J9240" s="3" t="s">
        <v>1412</v>
      </c>
      <c r="K9240" s="3" t="s">
        <v>24</v>
      </c>
      <c r="L9240" s="3">
        <v>8.0</v>
      </c>
      <c r="M9240" s="3" t="s">
        <v>30</v>
      </c>
      <c r="N9240" s="3" t="s">
        <v>8052</v>
      </c>
      <c r="O9240" s="3" t="s">
        <v>8976</v>
      </c>
      <c r="P9240" s="4">
        <v>30638.0</v>
      </c>
      <c r="Q9240" s="3" t="s">
        <v>132</v>
      </c>
      <c r="S9240" s="3" t="s">
        <v>34</v>
      </c>
    </row>
    <row r="9241">
      <c r="A9241" s="2">
        <v>42318.714895833335</v>
      </c>
      <c r="B9241" s="3">
        <v>11.0</v>
      </c>
      <c r="C9241" s="3" t="s">
        <v>8462</v>
      </c>
      <c r="D9241" s="3">
        <v>78.0</v>
      </c>
      <c r="E9241" s="3" t="s">
        <v>8530</v>
      </c>
      <c r="F9241" s="3">
        <v>3.0</v>
      </c>
      <c r="G9241" s="3">
        <v>3.0</v>
      </c>
      <c r="H9241" s="3" t="s">
        <v>8918</v>
      </c>
      <c r="I9241" s="3" t="s">
        <v>8919</v>
      </c>
      <c r="J9241" s="3" t="s">
        <v>1412</v>
      </c>
      <c r="K9241" s="3" t="s">
        <v>24</v>
      </c>
      <c r="L9241" s="3">
        <v>9.0</v>
      </c>
      <c r="M9241" s="3" t="s">
        <v>25</v>
      </c>
      <c r="N9241" s="3" t="s">
        <v>8977</v>
      </c>
      <c r="O9241" s="3" t="s">
        <v>536</v>
      </c>
      <c r="P9241" s="4">
        <v>19027.0</v>
      </c>
      <c r="Q9241" s="3" t="s">
        <v>247</v>
      </c>
      <c r="S9241" s="3" t="s">
        <v>34</v>
      </c>
    </row>
    <row r="9242">
      <c r="A9242" s="2">
        <v>42318.714895833335</v>
      </c>
      <c r="B9242" s="3">
        <v>11.0</v>
      </c>
      <c r="C9242" s="3" t="s">
        <v>8462</v>
      </c>
      <c r="D9242" s="3">
        <v>78.0</v>
      </c>
      <c r="E9242" s="3" t="s">
        <v>8530</v>
      </c>
      <c r="F9242" s="3">
        <v>3.0</v>
      </c>
      <c r="G9242" s="3">
        <v>3.0</v>
      </c>
      <c r="H9242" s="3" t="s">
        <v>8918</v>
      </c>
      <c r="I9242" s="3" t="s">
        <v>8919</v>
      </c>
      <c r="J9242" s="3" t="s">
        <v>1412</v>
      </c>
      <c r="K9242" s="3" t="s">
        <v>24</v>
      </c>
      <c r="L9242" s="3">
        <v>10.0</v>
      </c>
      <c r="M9242" s="3" t="s">
        <v>30</v>
      </c>
      <c r="N9242" s="3" t="s">
        <v>8978</v>
      </c>
      <c r="O9242" s="3" t="s">
        <v>215</v>
      </c>
      <c r="P9242" s="4">
        <v>22443.0</v>
      </c>
      <c r="Q9242" s="3" t="s">
        <v>110</v>
      </c>
      <c r="S9242" s="3" t="s">
        <v>34</v>
      </c>
    </row>
    <row r="9243">
      <c r="A9243" s="2">
        <v>42318.714895833335</v>
      </c>
      <c r="B9243" s="3">
        <v>11.0</v>
      </c>
      <c r="C9243" s="3" t="s">
        <v>8462</v>
      </c>
      <c r="D9243" s="3">
        <v>78.0</v>
      </c>
      <c r="E9243" s="3" t="s">
        <v>8530</v>
      </c>
      <c r="F9243" s="3">
        <v>3.0</v>
      </c>
      <c r="G9243" s="3">
        <v>3.0</v>
      </c>
      <c r="H9243" s="3" t="s">
        <v>8918</v>
      </c>
      <c r="I9243" s="3" t="s">
        <v>8919</v>
      </c>
      <c r="J9243" s="3" t="s">
        <v>1412</v>
      </c>
      <c r="K9243" s="3" t="s">
        <v>24</v>
      </c>
      <c r="L9243" s="3">
        <v>11.0</v>
      </c>
      <c r="M9243" s="3" t="s">
        <v>25</v>
      </c>
      <c r="N9243" s="3" t="s">
        <v>8979</v>
      </c>
      <c r="O9243" s="3" t="s">
        <v>1754</v>
      </c>
      <c r="P9243" s="4">
        <v>28030.0</v>
      </c>
      <c r="Q9243" s="3" t="s">
        <v>55</v>
      </c>
      <c r="S9243" s="3" t="s">
        <v>34</v>
      </c>
    </row>
    <row r="9244">
      <c r="A9244" s="2">
        <v>42318.714895833335</v>
      </c>
      <c r="B9244" s="3">
        <v>11.0</v>
      </c>
      <c r="C9244" s="3" t="s">
        <v>8462</v>
      </c>
      <c r="D9244" s="3">
        <v>78.0</v>
      </c>
      <c r="E9244" s="3" t="s">
        <v>8530</v>
      </c>
      <c r="F9244" s="3">
        <v>3.0</v>
      </c>
      <c r="G9244" s="3">
        <v>3.0</v>
      </c>
      <c r="H9244" s="3" t="s">
        <v>8918</v>
      </c>
      <c r="I9244" s="3" t="s">
        <v>8919</v>
      </c>
      <c r="J9244" s="3" t="s">
        <v>1412</v>
      </c>
      <c r="K9244" s="3" t="s">
        <v>24</v>
      </c>
      <c r="L9244" s="3">
        <v>12.0</v>
      </c>
      <c r="M9244" s="3" t="s">
        <v>30</v>
      </c>
      <c r="N9244" s="3" t="s">
        <v>8980</v>
      </c>
      <c r="O9244" s="3" t="s">
        <v>215</v>
      </c>
      <c r="P9244" s="4">
        <v>22371.0</v>
      </c>
      <c r="Q9244" s="3" t="s">
        <v>115</v>
      </c>
      <c r="S9244" s="3" t="s">
        <v>34</v>
      </c>
    </row>
    <row r="9245">
      <c r="A9245" s="2">
        <v>42318.714895833335</v>
      </c>
      <c r="B9245" s="3">
        <v>11.0</v>
      </c>
      <c r="C9245" s="3" t="s">
        <v>8462</v>
      </c>
      <c r="D9245" s="3">
        <v>78.0</v>
      </c>
      <c r="E9245" s="3" t="s">
        <v>8530</v>
      </c>
      <c r="F9245" s="3">
        <v>3.0</v>
      </c>
      <c r="G9245" s="3">
        <v>3.0</v>
      </c>
      <c r="H9245" s="3" t="s">
        <v>8918</v>
      </c>
      <c r="I9245" s="3" t="s">
        <v>8919</v>
      </c>
      <c r="J9245" s="3" t="s">
        <v>1412</v>
      </c>
      <c r="K9245" s="3" t="s">
        <v>24</v>
      </c>
      <c r="L9245" s="3">
        <v>13.0</v>
      </c>
      <c r="M9245" s="3" t="s">
        <v>25</v>
      </c>
      <c r="N9245" s="3" t="s">
        <v>8981</v>
      </c>
      <c r="O9245" s="3" t="s">
        <v>384</v>
      </c>
      <c r="P9245" s="4">
        <v>30354.0</v>
      </c>
      <c r="Q9245" s="3" t="s">
        <v>55</v>
      </c>
      <c r="S9245" s="3" t="s">
        <v>34</v>
      </c>
    </row>
    <row r="9246">
      <c r="A9246" s="2">
        <v>42318.714895833335</v>
      </c>
      <c r="B9246" s="3">
        <v>11.0</v>
      </c>
      <c r="C9246" s="3" t="s">
        <v>8462</v>
      </c>
      <c r="D9246" s="3">
        <v>78.0</v>
      </c>
      <c r="E9246" s="3" t="s">
        <v>8530</v>
      </c>
      <c r="F9246" s="3">
        <v>3.0</v>
      </c>
      <c r="G9246" s="3">
        <v>3.0</v>
      </c>
      <c r="H9246" s="3" t="s">
        <v>8918</v>
      </c>
      <c r="I9246" s="3" t="s">
        <v>8919</v>
      </c>
      <c r="J9246" s="3" t="s">
        <v>1412</v>
      </c>
      <c r="K9246" s="3" t="s">
        <v>24</v>
      </c>
      <c r="L9246" s="3">
        <v>14.0</v>
      </c>
      <c r="M9246" s="3" t="s">
        <v>30</v>
      </c>
      <c r="N9246" s="3" t="s">
        <v>8982</v>
      </c>
      <c r="O9246" s="3" t="s">
        <v>215</v>
      </c>
      <c r="P9246" s="4">
        <v>24942.0</v>
      </c>
      <c r="Q9246" s="3" t="s">
        <v>40</v>
      </c>
      <c r="S9246" s="3" t="s">
        <v>34</v>
      </c>
    </row>
    <row r="9247">
      <c r="A9247" s="2">
        <v>42318.714895833335</v>
      </c>
      <c r="B9247" s="3">
        <v>11.0</v>
      </c>
      <c r="C9247" s="3" t="s">
        <v>8462</v>
      </c>
      <c r="D9247" s="3">
        <v>78.0</v>
      </c>
      <c r="E9247" s="3" t="s">
        <v>8530</v>
      </c>
      <c r="F9247" s="3">
        <v>3.0</v>
      </c>
      <c r="G9247" s="3">
        <v>3.0</v>
      </c>
      <c r="H9247" s="3" t="s">
        <v>8918</v>
      </c>
      <c r="I9247" s="3" t="s">
        <v>8919</v>
      </c>
      <c r="J9247" s="3" t="s">
        <v>1412</v>
      </c>
      <c r="K9247" s="3" t="s">
        <v>24</v>
      </c>
      <c r="L9247" s="3">
        <v>15.0</v>
      </c>
      <c r="M9247" s="3" t="s">
        <v>25</v>
      </c>
      <c r="N9247" s="3" t="s">
        <v>8983</v>
      </c>
      <c r="O9247" s="3" t="s">
        <v>275</v>
      </c>
      <c r="P9247" s="4">
        <v>19447.0</v>
      </c>
      <c r="Q9247" s="3" t="s">
        <v>110</v>
      </c>
      <c r="S9247" s="3" t="s">
        <v>34</v>
      </c>
    </row>
    <row r="9248">
      <c r="A9248" s="2">
        <v>42318.714895833335</v>
      </c>
      <c r="B9248" s="3">
        <v>11.0</v>
      </c>
      <c r="C9248" s="3" t="s">
        <v>8462</v>
      </c>
      <c r="D9248" s="3">
        <v>78.0</v>
      </c>
      <c r="E9248" s="3" t="s">
        <v>8530</v>
      </c>
      <c r="F9248" s="3">
        <v>3.0</v>
      </c>
      <c r="G9248" s="3">
        <v>3.0</v>
      </c>
      <c r="H9248" s="3" t="s">
        <v>8918</v>
      </c>
      <c r="I9248" s="3" t="s">
        <v>8919</v>
      </c>
      <c r="J9248" s="3" t="s">
        <v>1412</v>
      </c>
      <c r="K9248" s="3" t="s">
        <v>24</v>
      </c>
      <c r="L9248" s="3">
        <v>16.0</v>
      </c>
      <c r="M9248" s="3" t="s">
        <v>30</v>
      </c>
      <c r="N9248" s="3" t="s">
        <v>8984</v>
      </c>
      <c r="O9248" s="3" t="s">
        <v>98</v>
      </c>
      <c r="P9248" s="4">
        <v>21241.0</v>
      </c>
      <c r="Q9248" s="3" t="s">
        <v>46</v>
      </c>
      <c r="S9248" s="3" t="s">
        <v>34</v>
      </c>
    </row>
    <row r="9249">
      <c r="A9249" s="2">
        <v>42318.714895833335</v>
      </c>
      <c r="B9249" s="3">
        <v>11.0</v>
      </c>
      <c r="C9249" s="3" t="s">
        <v>8462</v>
      </c>
      <c r="D9249" s="3">
        <v>78.0</v>
      </c>
      <c r="E9249" s="3" t="s">
        <v>8530</v>
      </c>
      <c r="F9249" s="3">
        <v>3.0</v>
      </c>
      <c r="G9249" s="3">
        <v>3.0</v>
      </c>
      <c r="H9249" s="3" t="s">
        <v>8918</v>
      </c>
      <c r="I9249" s="3" t="s">
        <v>8919</v>
      </c>
      <c r="J9249" s="3" t="s">
        <v>1412</v>
      </c>
      <c r="K9249" s="3" t="s">
        <v>24</v>
      </c>
      <c r="L9249" s="3">
        <v>17.0</v>
      </c>
      <c r="M9249" s="3" t="s">
        <v>25</v>
      </c>
      <c r="N9249" s="3" t="s">
        <v>8985</v>
      </c>
      <c r="O9249" s="3" t="s">
        <v>246</v>
      </c>
      <c r="P9249" s="4">
        <v>33184.0</v>
      </c>
      <c r="Q9249" s="3" t="s">
        <v>110</v>
      </c>
      <c r="S9249" s="3" t="s">
        <v>34</v>
      </c>
    </row>
    <row r="9250">
      <c r="A9250" s="2">
        <v>42318.714895833335</v>
      </c>
      <c r="B9250" s="3">
        <v>11.0</v>
      </c>
      <c r="C9250" s="3" t="s">
        <v>8462</v>
      </c>
      <c r="D9250" s="3">
        <v>78.0</v>
      </c>
      <c r="E9250" s="3" t="s">
        <v>8530</v>
      </c>
      <c r="F9250" s="3">
        <v>3.0</v>
      </c>
      <c r="G9250" s="3">
        <v>3.0</v>
      </c>
      <c r="H9250" s="3" t="s">
        <v>8918</v>
      </c>
      <c r="I9250" s="3" t="s">
        <v>8919</v>
      </c>
      <c r="J9250" s="3" t="s">
        <v>1412</v>
      </c>
      <c r="K9250" s="3" t="s">
        <v>24</v>
      </c>
      <c r="L9250" s="3">
        <v>18.0</v>
      </c>
      <c r="M9250" s="3" t="s">
        <v>30</v>
      </c>
      <c r="N9250" s="3" t="s">
        <v>6585</v>
      </c>
      <c r="O9250" s="3" t="s">
        <v>2299</v>
      </c>
      <c r="P9250" s="4">
        <v>28739.0</v>
      </c>
      <c r="Q9250" s="3" t="s">
        <v>52</v>
      </c>
      <c r="S9250" s="3" t="s">
        <v>34</v>
      </c>
    </row>
    <row r="9251">
      <c r="A9251" s="2">
        <v>42318.714895833335</v>
      </c>
      <c r="B9251" s="3">
        <v>11.0</v>
      </c>
      <c r="C9251" s="3" t="s">
        <v>8462</v>
      </c>
      <c r="D9251" s="3">
        <v>78.0</v>
      </c>
      <c r="E9251" s="3" t="s">
        <v>8530</v>
      </c>
      <c r="F9251" s="3">
        <v>3.0</v>
      </c>
      <c r="G9251" s="3">
        <v>3.0</v>
      </c>
      <c r="H9251" s="3" t="s">
        <v>8918</v>
      </c>
      <c r="I9251" s="3" t="s">
        <v>8919</v>
      </c>
      <c r="J9251" s="3" t="s">
        <v>1412</v>
      </c>
      <c r="K9251" s="3" t="s">
        <v>24</v>
      </c>
      <c r="L9251" s="3">
        <v>19.0</v>
      </c>
      <c r="M9251" s="3" t="s">
        <v>25</v>
      </c>
      <c r="N9251" s="3" t="s">
        <v>8986</v>
      </c>
      <c r="O9251" s="3" t="s">
        <v>305</v>
      </c>
      <c r="P9251" s="4">
        <v>23458.0</v>
      </c>
      <c r="Q9251" s="3" t="s">
        <v>110</v>
      </c>
      <c r="S9251" s="3" t="s">
        <v>34</v>
      </c>
    </row>
    <row r="9252">
      <c r="A9252" s="2">
        <v>42318.714895833335</v>
      </c>
      <c r="B9252" s="3">
        <v>11.0</v>
      </c>
      <c r="C9252" s="3" t="s">
        <v>8462</v>
      </c>
      <c r="D9252" s="3">
        <v>78.0</v>
      </c>
      <c r="E9252" s="3" t="s">
        <v>8530</v>
      </c>
      <c r="F9252" s="3">
        <v>3.0</v>
      </c>
      <c r="G9252" s="3">
        <v>3.0</v>
      </c>
      <c r="H9252" s="3" t="s">
        <v>8918</v>
      </c>
      <c r="I9252" s="3" t="s">
        <v>8919</v>
      </c>
      <c r="J9252" s="3" t="s">
        <v>1412</v>
      </c>
      <c r="K9252" s="3" t="s">
        <v>24</v>
      </c>
      <c r="L9252" s="3">
        <v>20.0</v>
      </c>
      <c r="M9252" s="3" t="s">
        <v>30</v>
      </c>
      <c r="N9252" s="3" t="s">
        <v>8987</v>
      </c>
      <c r="O9252" s="3" t="s">
        <v>5411</v>
      </c>
      <c r="P9252" s="4">
        <v>19250.0</v>
      </c>
      <c r="Q9252" s="3" t="s">
        <v>113</v>
      </c>
      <c r="S9252" s="3" t="s">
        <v>34</v>
      </c>
    </row>
    <row r="9253">
      <c r="A9253" s="2">
        <v>42318.714895833335</v>
      </c>
      <c r="B9253" s="3">
        <v>11.0</v>
      </c>
      <c r="C9253" s="3" t="s">
        <v>8462</v>
      </c>
      <c r="D9253" s="3">
        <v>78.0</v>
      </c>
      <c r="E9253" s="3" t="s">
        <v>8530</v>
      </c>
      <c r="F9253" s="3">
        <v>3.0</v>
      </c>
      <c r="G9253" s="3">
        <v>3.0</v>
      </c>
      <c r="H9253" s="3" t="s">
        <v>8918</v>
      </c>
      <c r="I9253" s="3" t="s">
        <v>8919</v>
      </c>
      <c r="J9253" s="3" t="s">
        <v>1412</v>
      </c>
      <c r="K9253" s="3" t="s">
        <v>24</v>
      </c>
      <c r="L9253" s="3">
        <v>21.0</v>
      </c>
      <c r="M9253" s="3" t="s">
        <v>25</v>
      </c>
      <c r="N9253" s="3" t="s">
        <v>8988</v>
      </c>
      <c r="O9253" s="3" t="s">
        <v>137</v>
      </c>
      <c r="P9253" s="4">
        <v>32031.0</v>
      </c>
      <c r="Q9253" s="3" t="s">
        <v>40</v>
      </c>
      <c r="S9253" s="3" t="s">
        <v>34</v>
      </c>
    </row>
    <row r="9254">
      <c r="A9254" s="2">
        <v>42318.714895833335</v>
      </c>
      <c r="B9254" s="3">
        <v>11.0</v>
      </c>
      <c r="C9254" s="3" t="s">
        <v>8462</v>
      </c>
      <c r="D9254" s="3">
        <v>78.0</v>
      </c>
      <c r="E9254" s="3" t="s">
        <v>8530</v>
      </c>
      <c r="F9254" s="3">
        <v>3.0</v>
      </c>
      <c r="G9254" s="3">
        <v>3.0</v>
      </c>
      <c r="H9254" s="3" t="s">
        <v>8918</v>
      </c>
      <c r="I9254" s="3" t="s">
        <v>8919</v>
      </c>
      <c r="J9254" s="3" t="s">
        <v>1412</v>
      </c>
      <c r="K9254" s="3" t="s">
        <v>24</v>
      </c>
      <c r="L9254" s="3">
        <v>22.0</v>
      </c>
      <c r="M9254" s="3" t="s">
        <v>30</v>
      </c>
      <c r="N9254" s="3" t="s">
        <v>8989</v>
      </c>
      <c r="O9254" s="3" t="s">
        <v>8990</v>
      </c>
      <c r="P9254" s="4">
        <v>32119.0</v>
      </c>
      <c r="Q9254" s="3" t="s">
        <v>40</v>
      </c>
      <c r="S9254" s="3" t="s">
        <v>34</v>
      </c>
    </row>
    <row r="9255">
      <c r="A9255" s="2">
        <v>42318.714895833335</v>
      </c>
      <c r="B9255" s="3">
        <v>11.0</v>
      </c>
      <c r="C9255" s="3" t="s">
        <v>8462</v>
      </c>
      <c r="D9255" s="3">
        <v>78.0</v>
      </c>
      <c r="E9255" s="3" t="s">
        <v>8530</v>
      </c>
      <c r="F9255" s="3">
        <v>3.0</v>
      </c>
      <c r="G9255" s="3">
        <v>3.0</v>
      </c>
      <c r="H9255" s="3" t="s">
        <v>8918</v>
      </c>
      <c r="I9255" s="3" t="s">
        <v>8919</v>
      </c>
      <c r="J9255" s="3" t="s">
        <v>1412</v>
      </c>
      <c r="K9255" s="3" t="s">
        <v>24</v>
      </c>
      <c r="L9255" s="3">
        <v>23.0</v>
      </c>
      <c r="M9255" s="3" t="s">
        <v>25</v>
      </c>
      <c r="N9255" s="3" t="s">
        <v>8991</v>
      </c>
      <c r="O9255" s="3" t="s">
        <v>243</v>
      </c>
      <c r="P9255" s="4">
        <v>19552.0</v>
      </c>
      <c r="Q9255" s="3" t="s">
        <v>55</v>
      </c>
      <c r="S9255" s="3" t="s">
        <v>34</v>
      </c>
    </row>
    <row r="9256">
      <c r="A9256" s="2">
        <v>42318.714895833335</v>
      </c>
      <c r="B9256" s="3">
        <v>11.0</v>
      </c>
      <c r="C9256" s="3" t="s">
        <v>8462</v>
      </c>
      <c r="D9256" s="3">
        <v>78.0</v>
      </c>
      <c r="E9256" s="3" t="s">
        <v>8530</v>
      </c>
      <c r="F9256" s="3">
        <v>3.0</v>
      </c>
      <c r="G9256" s="3">
        <v>3.0</v>
      </c>
      <c r="H9256" s="3" t="s">
        <v>8918</v>
      </c>
      <c r="I9256" s="3" t="s">
        <v>8919</v>
      </c>
      <c r="J9256" s="3" t="s">
        <v>1412</v>
      </c>
      <c r="K9256" s="3" t="s">
        <v>24</v>
      </c>
      <c r="L9256" s="3">
        <v>24.0</v>
      </c>
      <c r="M9256" s="3" t="s">
        <v>30</v>
      </c>
      <c r="N9256" s="3" t="s">
        <v>1046</v>
      </c>
      <c r="O9256" s="3" t="s">
        <v>1251</v>
      </c>
      <c r="P9256" s="4">
        <v>31004.0</v>
      </c>
      <c r="Q9256" s="3" t="s">
        <v>110</v>
      </c>
      <c r="S9256" s="3" t="s">
        <v>34</v>
      </c>
    </row>
    <row r="9257">
      <c r="A9257" s="2">
        <v>42318.714895833335</v>
      </c>
      <c r="B9257" s="3">
        <v>11.0</v>
      </c>
      <c r="C9257" s="3" t="s">
        <v>8462</v>
      </c>
      <c r="D9257" s="3">
        <v>78.0</v>
      </c>
      <c r="E9257" s="3" t="s">
        <v>8530</v>
      </c>
      <c r="F9257" s="3">
        <v>3.0</v>
      </c>
      <c r="G9257" s="3">
        <v>3.0</v>
      </c>
      <c r="H9257" s="3" t="s">
        <v>8918</v>
      </c>
      <c r="I9257" s="3" t="s">
        <v>8919</v>
      </c>
      <c r="J9257" s="3" t="s">
        <v>1412</v>
      </c>
      <c r="K9257" s="3" t="s">
        <v>24</v>
      </c>
      <c r="L9257" s="3">
        <v>25.0</v>
      </c>
      <c r="M9257" s="3" t="s">
        <v>25</v>
      </c>
      <c r="N9257" s="3" t="s">
        <v>8992</v>
      </c>
      <c r="O9257" s="3" t="s">
        <v>257</v>
      </c>
      <c r="P9257" s="4">
        <v>22514.0</v>
      </c>
      <c r="Q9257" s="3" t="s">
        <v>75</v>
      </c>
      <c r="S9257" s="3" t="s">
        <v>34</v>
      </c>
    </row>
    <row r="9258">
      <c r="A9258" s="2">
        <v>42318.714895833335</v>
      </c>
      <c r="B9258" s="3">
        <v>11.0</v>
      </c>
      <c r="C9258" s="3" t="s">
        <v>8462</v>
      </c>
      <c r="D9258" s="3">
        <v>78.0</v>
      </c>
      <c r="E9258" s="3" t="s">
        <v>8530</v>
      </c>
      <c r="F9258" s="3">
        <v>3.0</v>
      </c>
      <c r="G9258" s="3">
        <v>3.0</v>
      </c>
      <c r="H9258" s="3" t="s">
        <v>8918</v>
      </c>
      <c r="I9258" s="3" t="s">
        <v>8919</v>
      </c>
      <c r="J9258" s="3" t="s">
        <v>1412</v>
      </c>
      <c r="K9258" s="3" t="s">
        <v>24</v>
      </c>
      <c r="L9258" s="3">
        <v>26.0</v>
      </c>
      <c r="M9258" s="3" t="s">
        <v>30</v>
      </c>
      <c r="N9258" s="3" t="s">
        <v>1181</v>
      </c>
      <c r="O9258" s="3" t="s">
        <v>32</v>
      </c>
      <c r="P9258" s="4">
        <v>27977.0</v>
      </c>
      <c r="Q9258" s="3" t="s">
        <v>43</v>
      </c>
      <c r="S9258" s="3" t="s">
        <v>34</v>
      </c>
    </row>
    <row r="9259">
      <c r="A9259" s="2">
        <v>42318.714895833335</v>
      </c>
      <c r="B9259" s="3">
        <v>11.0</v>
      </c>
      <c r="C9259" s="3" t="s">
        <v>8462</v>
      </c>
      <c r="D9259" s="3">
        <v>78.0</v>
      </c>
      <c r="E9259" s="3" t="s">
        <v>8530</v>
      </c>
      <c r="F9259" s="3">
        <v>3.0</v>
      </c>
      <c r="G9259" s="3">
        <v>3.0</v>
      </c>
      <c r="H9259" s="3" t="s">
        <v>8918</v>
      </c>
      <c r="I9259" s="3" t="s">
        <v>8919</v>
      </c>
      <c r="J9259" s="3" t="s">
        <v>1412</v>
      </c>
      <c r="K9259" s="3" t="s">
        <v>24</v>
      </c>
      <c r="L9259" s="3">
        <v>27.0</v>
      </c>
      <c r="M9259" s="3" t="s">
        <v>25</v>
      </c>
      <c r="N9259" s="3" t="s">
        <v>8993</v>
      </c>
      <c r="O9259" s="3" t="s">
        <v>109</v>
      </c>
      <c r="P9259" s="4">
        <v>11251.0</v>
      </c>
      <c r="Q9259" s="3" t="s">
        <v>49</v>
      </c>
      <c r="S9259" s="3" t="s">
        <v>34</v>
      </c>
    </row>
    <row r="9260">
      <c r="A9260" s="2">
        <v>42318.714895833335</v>
      </c>
      <c r="B9260" s="3">
        <v>11.0</v>
      </c>
      <c r="C9260" s="3" t="s">
        <v>8462</v>
      </c>
      <c r="D9260" s="3">
        <v>91.0</v>
      </c>
      <c r="E9260" s="3" t="s">
        <v>8553</v>
      </c>
      <c r="F9260" s="3">
        <v>3.0</v>
      </c>
      <c r="G9260" s="3">
        <v>3.0</v>
      </c>
      <c r="H9260" s="3" t="s">
        <v>8918</v>
      </c>
      <c r="I9260" s="3" t="s">
        <v>8919</v>
      </c>
      <c r="J9260" s="3" t="s">
        <v>1412</v>
      </c>
      <c r="K9260" s="3" t="s">
        <v>24</v>
      </c>
      <c r="L9260" s="3">
        <v>1.0</v>
      </c>
      <c r="M9260" s="3" t="s">
        <v>30</v>
      </c>
      <c r="N9260" s="3" t="s">
        <v>8994</v>
      </c>
      <c r="O9260" s="3" t="s">
        <v>215</v>
      </c>
      <c r="P9260" s="4">
        <v>22442.0</v>
      </c>
      <c r="Q9260" s="3" t="s">
        <v>205</v>
      </c>
      <c r="S9260" s="3" t="s">
        <v>34</v>
      </c>
    </row>
    <row r="9261">
      <c r="A9261" s="2">
        <v>42318.714895833335</v>
      </c>
      <c r="B9261" s="3">
        <v>11.0</v>
      </c>
      <c r="C9261" s="3" t="s">
        <v>8462</v>
      </c>
      <c r="D9261" s="3">
        <v>91.0</v>
      </c>
      <c r="E9261" s="3" t="s">
        <v>8553</v>
      </c>
      <c r="F9261" s="3">
        <v>3.0</v>
      </c>
      <c r="G9261" s="3">
        <v>3.0</v>
      </c>
      <c r="H9261" s="3" t="s">
        <v>8918</v>
      </c>
      <c r="I9261" s="3" t="s">
        <v>8919</v>
      </c>
      <c r="J9261" s="3" t="s">
        <v>1412</v>
      </c>
      <c r="K9261" s="3" t="s">
        <v>24</v>
      </c>
      <c r="L9261" s="3">
        <v>2.0</v>
      </c>
      <c r="M9261" s="3" t="s">
        <v>25</v>
      </c>
      <c r="N9261" s="3" t="s">
        <v>8995</v>
      </c>
      <c r="O9261" s="3" t="s">
        <v>1815</v>
      </c>
      <c r="P9261" s="4">
        <v>30003.0</v>
      </c>
      <c r="Q9261" s="3" t="s">
        <v>132</v>
      </c>
      <c r="S9261" s="3" t="s">
        <v>34</v>
      </c>
    </row>
    <row r="9262">
      <c r="A9262" s="2">
        <v>42318.714895833335</v>
      </c>
      <c r="B9262" s="3">
        <v>11.0</v>
      </c>
      <c r="C9262" s="3" t="s">
        <v>8462</v>
      </c>
      <c r="D9262" s="3">
        <v>91.0</v>
      </c>
      <c r="E9262" s="3" t="s">
        <v>8553</v>
      </c>
      <c r="F9262" s="3">
        <v>3.0</v>
      </c>
      <c r="G9262" s="3">
        <v>3.0</v>
      </c>
      <c r="H9262" s="3" t="s">
        <v>8918</v>
      </c>
      <c r="I9262" s="3" t="s">
        <v>8919</v>
      </c>
      <c r="J9262" s="3" t="s">
        <v>1412</v>
      </c>
      <c r="K9262" s="3" t="s">
        <v>24</v>
      </c>
      <c r="L9262" s="3">
        <v>3.0</v>
      </c>
      <c r="M9262" s="3" t="s">
        <v>30</v>
      </c>
      <c r="N9262" s="3" t="s">
        <v>8996</v>
      </c>
      <c r="O9262" s="3" t="s">
        <v>249</v>
      </c>
      <c r="P9262" s="4">
        <v>20966.0</v>
      </c>
      <c r="Q9262" s="3" t="s">
        <v>145</v>
      </c>
      <c r="S9262" s="3" t="s">
        <v>34</v>
      </c>
    </row>
    <row r="9263">
      <c r="A9263" s="2">
        <v>42318.714895833335</v>
      </c>
      <c r="B9263" s="3">
        <v>11.0</v>
      </c>
      <c r="C9263" s="3" t="s">
        <v>8462</v>
      </c>
      <c r="D9263" s="3">
        <v>91.0</v>
      </c>
      <c r="E9263" s="3" t="s">
        <v>8553</v>
      </c>
      <c r="F9263" s="3">
        <v>3.0</v>
      </c>
      <c r="G9263" s="3">
        <v>3.0</v>
      </c>
      <c r="H9263" s="3" t="s">
        <v>8918</v>
      </c>
      <c r="I9263" s="3" t="s">
        <v>8919</v>
      </c>
      <c r="J9263" s="3" t="s">
        <v>1412</v>
      </c>
      <c r="K9263" s="3" t="s">
        <v>24</v>
      </c>
      <c r="L9263" s="3">
        <v>4.0</v>
      </c>
      <c r="M9263" s="3" t="s">
        <v>25</v>
      </c>
      <c r="N9263" s="3" t="s">
        <v>4048</v>
      </c>
      <c r="O9263" s="3" t="s">
        <v>8997</v>
      </c>
      <c r="P9263" s="4">
        <v>32109.0</v>
      </c>
      <c r="Q9263" s="3" t="s">
        <v>132</v>
      </c>
      <c r="S9263" s="3" t="s">
        <v>34</v>
      </c>
    </row>
    <row r="9264">
      <c r="A9264" s="2">
        <v>42318.714895833335</v>
      </c>
      <c r="B9264" s="3">
        <v>11.0</v>
      </c>
      <c r="C9264" s="3" t="s">
        <v>8462</v>
      </c>
      <c r="D9264" s="3">
        <v>91.0</v>
      </c>
      <c r="E9264" s="3" t="s">
        <v>8553</v>
      </c>
      <c r="F9264" s="3">
        <v>3.0</v>
      </c>
      <c r="G9264" s="3">
        <v>3.0</v>
      </c>
      <c r="H9264" s="3" t="s">
        <v>8918</v>
      </c>
      <c r="I9264" s="3" t="s">
        <v>8919</v>
      </c>
      <c r="J9264" s="3" t="s">
        <v>1412</v>
      </c>
      <c r="K9264" s="3" t="s">
        <v>24</v>
      </c>
      <c r="L9264" s="3">
        <v>5.0</v>
      </c>
      <c r="M9264" s="3" t="s">
        <v>30</v>
      </c>
      <c r="N9264" s="3" t="s">
        <v>8998</v>
      </c>
      <c r="O9264" s="3" t="s">
        <v>307</v>
      </c>
      <c r="P9264" s="4">
        <v>15194.0</v>
      </c>
      <c r="Q9264" s="3" t="s">
        <v>105</v>
      </c>
      <c r="S9264" s="3" t="s">
        <v>34</v>
      </c>
    </row>
    <row r="9265">
      <c r="A9265" s="2">
        <v>42318.714895833335</v>
      </c>
      <c r="B9265" s="3">
        <v>11.0</v>
      </c>
      <c r="C9265" s="3" t="s">
        <v>8462</v>
      </c>
      <c r="D9265" s="3">
        <v>91.0</v>
      </c>
      <c r="E9265" s="3" t="s">
        <v>8553</v>
      </c>
      <c r="F9265" s="3">
        <v>3.0</v>
      </c>
      <c r="G9265" s="3">
        <v>3.0</v>
      </c>
      <c r="H9265" s="3" t="s">
        <v>8918</v>
      </c>
      <c r="I9265" s="3" t="s">
        <v>8919</v>
      </c>
      <c r="J9265" s="3" t="s">
        <v>1412</v>
      </c>
      <c r="K9265" s="3" t="s">
        <v>24</v>
      </c>
      <c r="L9265" s="3">
        <v>6.0</v>
      </c>
      <c r="M9265" s="3" t="s">
        <v>25</v>
      </c>
      <c r="N9265" s="3" t="s">
        <v>8999</v>
      </c>
      <c r="O9265" s="3" t="s">
        <v>257</v>
      </c>
      <c r="P9265" s="4">
        <v>25773.0</v>
      </c>
      <c r="Q9265" s="3" t="s">
        <v>205</v>
      </c>
      <c r="S9265" s="3" t="s">
        <v>34</v>
      </c>
    </row>
    <row r="9266">
      <c r="A9266" s="2">
        <v>42318.714895833335</v>
      </c>
      <c r="B9266" s="3">
        <v>11.0</v>
      </c>
      <c r="C9266" s="3" t="s">
        <v>8462</v>
      </c>
      <c r="D9266" s="3">
        <v>91.0</v>
      </c>
      <c r="E9266" s="3" t="s">
        <v>8553</v>
      </c>
      <c r="F9266" s="3">
        <v>3.0</v>
      </c>
      <c r="G9266" s="3">
        <v>3.0</v>
      </c>
      <c r="H9266" s="3" t="s">
        <v>8918</v>
      </c>
      <c r="I9266" s="3" t="s">
        <v>8919</v>
      </c>
      <c r="J9266" s="3" t="s">
        <v>1412</v>
      </c>
      <c r="K9266" s="3" t="s">
        <v>24</v>
      </c>
      <c r="L9266" s="3">
        <v>7.0</v>
      </c>
      <c r="M9266" s="3" t="s">
        <v>30</v>
      </c>
      <c r="N9266" s="3" t="s">
        <v>9000</v>
      </c>
      <c r="O9266" s="3" t="s">
        <v>2896</v>
      </c>
      <c r="P9266" s="4">
        <v>9029.0</v>
      </c>
      <c r="Q9266" s="3" t="s">
        <v>49</v>
      </c>
      <c r="S9266" s="3" t="s">
        <v>34</v>
      </c>
    </row>
    <row r="9267">
      <c r="A9267" s="2">
        <v>42318.714895833335</v>
      </c>
      <c r="B9267" s="3">
        <v>11.0</v>
      </c>
      <c r="C9267" s="3" t="s">
        <v>8462</v>
      </c>
      <c r="D9267" s="3">
        <v>91.0</v>
      </c>
      <c r="E9267" s="3" t="s">
        <v>8553</v>
      </c>
      <c r="F9267" s="3">
        <v>3.0</v>
      </c>
      <c r="G9267" s="3">
        <v>3.0</v>
      </c>
      <c r="H9267" s="3" t="s">
        <v>8918</v>
      </c>
      <c r="I9267" s="3" t="s">
        <v>8919</v>
      </c>
      <c r="J9267" s="3" t="s">
        <v>1412</v>
      </c>
      <c r="K9267" s="3" t="s">
        <v>24</v>
      </c>
      <c r="L9267" s="3">
        <v>8.0</v>
      </c>
      <c r="M9267" s="3" t="s">
        <v>25</v>
      </c>
      <c r="N9267" s="3" t="s">
        <v>9001</v>
      </c>
      <c r="O9267" s="3" t="s">
        <v>902</v>
      </c>
      <c r="P9267" s="4">
        <v>35105.0</v>
      </c>
      <c r="Q9267" s="3" t="s">
        <v>191</v>
      </c>
      <c r="S9267" s="3" t="s">
        <v>34</v>
      </c>
    </row>
    <row r="9268">
      <c r="A9268" s="2">
        <v>42318.714895833335</v>
      </c>
      <c r="B9268" s="3">
        <v>11.0</v>
      </c>
      <c r="C9268" s="3" t="s">
        <v>8462</v>
      </c>
      <c r="D9268" s="3">
        <v>91.0</v>
      </c>
      <c r="E9268" s="3" t="s">
        <v>8553</v>
      </c>
      <c r="F9268" s="3">
        <v>3.0</v>
      </c>
      <c r="G9268" s="3">
        <v>3.0</v>
      </c>
      <c r="H9268" s="3" t="s">
        <v>8918</v>
      </c>
      <c r="I9268" s="3" t="s">
        <v>8919</v>
      </c>
      <c r="J9268" s="3" t="s">
        <v>1412</v>
      </c>
      <c r="K9268" s="3" t="s">
        <v>24</v>
      </c>
      <c r="L9268" s="3">
        <v>9.0</v>
      </c>
      <c r="M9268" s="3" t="s">
        <v>30</v>
      </c>
      <c r="N9268" s="3" t="s">
        <v>9002</v>
      </c>
      <c r="O9268" s="3" t="s">
        <v>9003</v>
      </c>
      <c r="P9268" s="4">
        <v>34856.0</v>
      </c>
      <c r="Q9268" s="3" t="s">
        <v>191</v>
      </c>
      <c r="S9268" s="3" t="s">
        <v>34</v>
      </c>
    </row>
    <row r="9269">
      <c r="A9269" s="2">
        <v>42318.714895833335</v>
      </c>
      <c r="B9269" s="3">
        <v>11.0</v>
      </c>
      <c r="C9269" s="3" t="s">
        <v>8462</v>
      </c>
      <c r="D9269" s="3">
        <v>91.0</v>
      </c>
      <c r="E9269" s="3" t="s">
        <v>8553</v>
      </c>
      <c r="F9269" s="3">
        <v>3.0</v>
      </c>
      <c r="G9269" s="3">
        <v>3.0</v>
      </c>
      <c r="H9269" s="3" t="s">
        <v>8918</v>
      </c>
      <c r="I9269" s="3" t="s">
        <v>8919</v>
      </c>
      <c r="J9269" s="3" t="s">
        <v>1412</v>
      </c>
      <c r="K9269" s="3" t="s">
        <v>24</v>
      </c>
      <c r="L9269" s="3">
        <v>10.0</v>
      </c>
      <c r="M9269" s="3" t="s">
        <v>25</v>
      </c>
      <c r="N9269" s="3" t="s">
        <v>9004</v>
      </c>
      <c r="O9269" s="3" t="s">
        <v>9005</v>
      </c>
      <c r="P9269" s="4">
        <v>28472.0</v>
      </c>
      <c r="Q9269" s="3" t="s">
        <v>132</v>
      </c>
      <c r="S9269" s="3" t="s">
        <v>34</v>
      </c>
    </row>
    <row r="9270">
      <c r="A9270" s="2">
        <v>42318.714895833335</v>
      </c>
      <c r="B9270" s="3">
        <v>11.0</v>
      </c>
      <c r="C9270" s="3" t="s">
        <v>8462</v>
      </c>
      <c r="D9270" s="3">
        <v>91.0</v>
      </c>
      <c r="E9270" s="3" t="s">
        <v>8553</v>
      </c>
      <c r="F9270" s="3">
        <v>3.0</v>
      </c>
      <c r="G9270" s="3">
        <v>3.0</v>
      </c>
      <c r="H9270" s="3" t="s">
        <v>8918</v>
      </c>
      <c r="I9270" s="3" t="s">
        <v>8919</v>
      </c>
      <c r="J9270" s="3" t="s">
        <v>1412</v>
      </c>
      <c r="K9270" s="3" t="s">
        <v>24</v>
      </c>
      <c r="L9270" s="3">
        <v>11.0</v>
      </c>
      <c r="M9270" s="3" t="s">
        <v>30</v>
      </c>
      <c r="N9270" s="3" t="s">
        <v>9006</v>
      </c>
      <c r="O9270" s="3" t="s">
        <v>375</v>
      </c>
      <c r="P9270" s="4">
        <v>24466.0</v>
      </c>
      <c r="Q9270" s="3" t="s">
        <v>153</v>
      </c>
      <c r="S9270" s="3" t="s">
        <v>34</v>
      </c>
    </row>
    <row r="9271">
      <c r="A9271" s="2">
        <v>42318.714895833335</v>
      </c>
      <c r="B9271" s="3">
        <v>11.0</v>
      </c>
      <c r="C9271" s="3" t="s">
        <v>8462</v>
      </c>
      <c r="D9271" s="3">
        <v>91.0</v>
      </c>
      <c r="E9271" s="3" t="s">
        <v>8553</v>
      </c>
      <c r="F9271" s="3">
        <v>3.0</v>
      </c>
      <c r="G9271" s="3">
        <v>3.0</v>
      </c>
      <c r="H9271" s="3" t="s">
        <v>8918</v>
      </c>
      <c r="I9271" s="3" t="s">
        <v>8919</v>
      </c>
      <c r="J9271" s="3" t="s">
        <v>1412</v>
      </c>
      <c r="K9271" s="3" t="s">
        <v>24</v>
      </c>
      <c r="L9271" s="3">
        <v>12.0</v>
      </c>
      <c r="M9271" s="3" t="s">
        <v>25</v>
      </c>
      <c r="N9271" s="3" t="s">
        <v>9007</v>
      </c>
      <c r="O9271" s="3" t="s">
        <v>1527</v>
      </c>
      <c r="P9271" s="4">
        <v>30846.0</v>
      </c>
      <c r="Q9271" s="3" t="s">
        <v>169</v>
      </c>
      <c r="S9271" s="3" t="s">
        <v>34</v>
      </c>
    </row>
    <row r="9272">
      <c r="A9272" s="2">
        <v>42318.714895833335</v>
      </c>
      <c r="B9272" s="3">
        <v>11.0</v>
      </c>
      <c r="C9272" s="3" t="s">
        <v>8462</v>
      </c>
      <c r="D9272" s="3">
        <v>91.0</v>
      </c>
      <c r="E9272" s="3" t="s">
        <v>8553</v>
      </c>
      <c r="F9272" s="3">
        <v>3.0</v>
      </c>
      <c r="G9272" s="3">
        <v>3.0</v>
      </c>
      <c r="H9272" s="3" t="s">
        <v>8918</v>
      </c>
      <c r="I9272" s="3" t="s">
        <v>8919</v>
      </c>
      <c r="J9272" s="3" t="s">
        <v>1412</v>
      </c>
      <c r="K9272" s="3" t="s">
        <v>24</v>
      </c>
      <c r="L9272" s="3">
        <v>13.0</v>
      </c>
      <c r="M9272" s="3" t="s">
        <v>30</v>
      </c>
      <c r="N9272" s="3" t="s">
        <v>9008</v>
      </c>
      <c r="O9272" s="3" t="s">
        <v>6282</v>
      </c>
      <c r="P9272" s="4">
        <v>33047.0</v>
      </c>
      <c r="Q9272" s="3" t="s">
        <v>687</v>
      </c>
      <c r="S9272" s="3" t="s">
        <v>34</v>
      </c>
    </row>
    <row r="9273">
      <c r="A9273" s="2">
        <v>42318.714895833335</v>
      </c>
      <c r="B9273" s="3">
        <v>11.0</v>
      </c>
      <c r="C9273" s="3" t="s">
        <v>8462</v>
      </c>
      <c r="D9273" s="3">
        <v>91.0</v>
      </c>
      <c r="E9273" s="3" t="s">
        <v>8553</v>
      </c>
      <c r="F9273" s="3">
        <v>3.0</v>
      </c>
      <c r="G9273" s="3">
        <v>3.0</v>
      </c>
      <c r="H9273" s="3" t="s">
        <v>8918</v>
      </c>
      <c r="I9273" s="3" t="s">
        <v>8919</v>
      </c>
      <c r="J9273" s="3" t="s">
        <v>1412</v>
      </c>
      <c r="K9273" s="3" t="s">
        <v>24</v>
      </c>
      <c r="L9273" s="3">
        <v>14.0</v>
      </c>
      <c r="M9273" s="3" t="s">
        <v>25</v>
      </c>
      <c r="N9273" s="3" t="s">
        <v>2625</v>
      </c>
      <c r="O9273" s="3" t="s">
        <v>218</v>
      </c>
      <c r="P9273" s="4">
        <v>22930.0</v>
      </c>
      <c r="Q9273" s="3" t="s">
        <v>110</v>
      </c>
      <c r="S9273" s="3" t="s">
        <v>34</v>
      </c>
    </row>
    <row r="9274">
      <c r="A9274" s="2">
        <v>42318.714895833335</v>
      </c>
      <c r="B9274" s="3">
        <v>11.0</v>
      </c>
      <c r="C9274" s="3" t="s">
        <v>8462</v>
      </c>
      <c r="D9274" s="3">
        <v>91.0</v>
      </c>
      <c r="E9274" s="3" t="s">
        <v>8553</v>
      </c>
      <c r="F9274" s="3">
        <v>3.0</v>
      </c>
      <c r="G9274" s="3">
        <v>3.0</v>
      </c>
      <c r="H9274" s="3" t="s">
        <v>8918</v>
      </c>
      <c r="I9274" s="3" t="s">
        <v>8919</v>
      </c>
      <c r="J9274" s="3" t="s">
        <v>1412</v>
      </c>
      <c r="K9274" s="3" t="s">
        <v>24</v>
      </c>
      <c r="L9274" s="3">
        <v>15.0</v>
      </c>
      <c r="M9274" s="3" t="s">
        <v>30</v>
      </c>
      <c r="N9274" s="3" t="s">
        <v>9009</v>
      </c>
      <c r="O9274" s="3" t="s">
        <v>375</v>
      </c>
      <c r="P9274" s="4">
        <v>33345.0</v>
      </c>
      <c r="Q9274" s="3" t="s">
        <v>40</v>
      </c>
      <c r="S9274" s="3" t="s">
        <v>34</v>
      </c>
    </row>
    <row r="9275">
      <c r="A9275" s="2">
        <v>42318.714895833335</v>
      </c>
      <c r="B9275" s="3">
        <v>11.0</v>
      </c>
      <c r="C9275" s="3" t="s">
        <v>8462</v>
      </c>
      <c r="D9275" s="3">
        <v>91.0</v>
      </c>
      <c r="E9275" s="3" t="s">
        <v>8553</v>
      </c>
      <c r="F9275" s="3">
        <v>3.0</v>
      </c>
      <c r="G9275" s="3">
        <v>3.0</v>
      </c>
      <c r="H9275" s="3" t="s">
        <v>8918</v>
      </c>
      <c r="I9275" s="3" t="s">
        <v>8919</v>
      </c>
      <c r="J9275" s="3" t="s">
        <v>1412</v>
      </c>
      <c r="K9275" s="3" t="s">
        <v>24</v>
      </c>
      <c r="L9275" s="3">
        <v>16.0</v>
      </c>
      <c r="M9275" s="3" t="s">
        <v>25</v>
      </c>
      <c r="N9275" s="3" t="s">
        <v>9010</v>
      </c>
      <c r="O9275" s="3" t="s">
        <v>344</v>
      </c>
      <c r="P9275" s="4">
        <v>31017.0</v>
      </c>
      <c r="Q9275" s="3" t="s">
        <v>55</v>
      </c>
      <c r="S9275" s="3" t="s">
        <v>34</v>
      </c>
    </row>
    <row r="9276">
      <c r="A9276" s="2">
        <v>42318.714895833335</v>
      </c>
      <c r="B9276" s="3">
        <v>11.0</v>
      </c>
      <c r="C9276" s="3" t="s">
        <v>8462</v>
      </c>
      <c r="D9276" s="3">
        <v>91.0</v>
      </c>
      <c r="E9276" s="3" t="s">
        <v>8553</v>
      </c>
      <c r="F9276" s="3">
        <v>3.0</v>
      </c>
      <c r="G9276" s="3">
        <v>3.0</v>
      </c>
      <c r="H9276" s="3" t="s">
        <v>8918</v>
      </c>
      <c r="I9276" s="3" t="s">
        <v>8919</v>
      </c>
      <c r="J9276" s="3" t="s">
        <v>1412</v>
      </c>
      <c r="K9276" s="3" t="s">
        <v>24</v>
      </c>
      <c r="L9276" s="3">
        <v>17.0</v>
      </c>
      <c r="M9276" s="3" t="s">
        <v>30</v>
      </c>
      <c r="N9276" s="3" t="s">
        <v>3360</v>
      </c>
      <c r="O9276" s="3" t="s">
        <v>129</v>
      </c>
      <c r="P9276" s="4">
        <v>20782.0</v>
      </c>
      <c r="Q9276" s="3" t="s">
        <v>79</v>
      </c>
      <c r="S9276" s="3" t="s">
        <v>34</v>
      </c>
    </row>
    <row r="9277">
      <c r="A9277" s="2">
        <v>42318.714895833335</v>
      </c>
      <c r="B9277" s="3">
        <v>11.0</v>
      </c>
      <c r="C9277" s="3" t="s">
        <v>8462</v>
      </c>
      <c r="D9277" s="3">
        <v>91.0</v>
      </c>
      <c r="E9277" s="3" t="s">
        <v>8553</v>
      </c>
      <c r="F9277" s="3">
        <v>3.0</v>
      </c>
      <c r="G9277" s="3">
        <v>3.0</v>
      </c>
      <c r="H9277" s="3" t="s">
        <v>8918</v>
      </c>
      <c r="I9277" s="3" t="s">
        <v>8919</v>
      </c>
      <c r="J9277" s="3" t="s">
        <v>1412</v>
      </c>
      <c r="K9277" s="3" t="s">
        <v>24</v>
      </c>
      <c r="L9277" s="3">
        <v>18.0</v>
      </c>
      <c r="M9277" s="3" t="s">
        <v>25</v>
      </c>
      <c r="N9277" s="3" t="s">
        <v>9011</v>
      </c>
      <c r="O9277" s="3" t="s">
        <v>3228</v>
      </c>
      <c r="P9277" s="4">
        <v>28473.0</v>
      </c>
      <c r="Q9277" s="3" t="s">
        <v>79</v>
      </c>
      <c r="S9277" s="3" t="s">
        <v>34</v>
      </c>
    </row>
    <row r="9278">
      <c r="A9278" s="2">
        <v>42318.714895833335</v>
      </c>
      <c r="B9278" s="3">
        <v>11.0</v>
      </c>
      <c r="C9278" s="3" t="s">
        <v>8462</v>
      </c>
      <c r="D9278" s="3">
        <v>91.0</v>
      </c>
      <c r="E9278" s="3" t="s">
        <v>8553</v>
      </c>
      <c r="F9278" s="3">
        <v>3.0</v>
      </c>
      <c r="G9278" s="3">
        <v>3.0</v>
      </c>
      <c r="H9278" s="3" t="s">
        <v>8918</v>
      </c>
      <c r="I9278" s="3" t="s">
        <v>8919</v>
      </c>
      <c r="J9278" s="3" t="s">
        <v>1412</v>
      </c>
      <c r="K9278" s="3" t="s">
        <v>24</v>
      </c>
      <c r="L9278" s="3">
        <v>19.0</v>
      </c>
      <c r="M9278" s="3" t="s">
        <v>30</v>
      </c>
      <c r="N9278" s="3" t="s">
        <v>9012</v>
      </c>
      <c r="O9278" s="3" t="s">
        <v>866</v>
      </c>
      <c r="P9278" s="4">
        <v>24266.0</v>
      </c>
      <c r="Q9278" s="3" t="s">
        <v>115</v>
      </c>
      <c r="S9278" s="3" t="s">
        <v>34</v>
      </c>
    </row>
    <row r="9279">
      <c r="A9279" s="2">
        <v>42318.714895833335</v>
      </c>
      <c r="B9279" s="3">
        <v>11.0</v>
      </c>
      <c r="C9279" s="3" t="s">
        <v>8462</v>
      </c>
      <c r="D9279" s="3">
        <v>91.0</v>
      </c>
      <c r="E9279" s="3" t="s">
        <v>8553</v>
      </c>
      <c r="F9279" s="3">
        <v>3.0</v>
      </c>
      <c r="G9279" s="3">
        <v>3.0</v>
      </c>
      <c r="H9279" s="3" t="s">
        <v>8918</v>
      </c>
      <c r="I9279" s="3" t="s">
        <v>8919</v>
      </c>
      <c r="J9279" s="3" t="s">
        <v>1412</v>
      </c>
      <c r="K9279" s="3" t="s">
        <v>24</v>
      </c>
      <c r="L9279" s="3">
        <v>20.0</v>
      </c>
      <c r="M9279" s="3" t="s">
        <v>25</v>
      </c>
      <c r="N9279" s="3" t="s">
        <v>9013</v>
      </c>
      <c r="O9279" s="3" t="s">
        <v>1593</v>
      </c>
      <c r="P9279" s="4">
        <v>22996.0</v>
      </c>
      <c r="Q9279" s="3" t="s">
        <v>75</v>
      </c>
      <c r="S9279" s="3" t="s">
        <v>34</v>
      </c>
    </row>
    <row r="9280">
      <c r="A9280" s="2">
        <v>42318.714895833335</v>
      </c>
      <c r="B9280" s="3">
        <v>11.0</v>
      </c>
      <c r="C9280" s="3" t="s">
        <v>8462</v>
      </c>
      <c r="D9280" s="3">
        <v>91.0</v>
      </c>
      <c r="E9280" s="3" t="s">
        <v>8553</v>
      </c>
      <c r="F9280" s="3">
        <v>3.0</v>
      </c>
      <c r="G9280" s="3">
        <v>3.0</v>
      </c>
      <c r="H9280" s="3" t="s">
        <v>8918</v>
      </c>
      <c r="I9280" s="3" t="s">
        <v>8919</v>
      </c>
      <c r="J9280" s="3" t="s">
        <v>1412</v>
      </c>
      <c r="K9280" s="3" t="s">
        <v>24</v>
      </c>
      <c r="L9280" s="3">
        <v>21.0</v>
      </c>
      <c r="M9280" s="3" t="s">
        <v>30</v>
      </c>
      <c r="N9280" s="3" t="s">
        <v>5375</v>
      </c>
      <c r="O9280" s="3" t="s">
        <v>389</v>
      </c>
      <c r="P9280" s="4">
        <v>30869.0</v>
      </c>
      <c r="Q9280" s="3" t="s">
        <v>72</v>
      </c>
      <c r="S9280" s="3" t="s">
        <v>34</v>
      </c>
    </row>
    <row r="9281">
      <c r="A9281" s="2">
        <v>42318.714895833335</v>
      </c>
      <c r="B9281" s="3">
        <v>11.0</v>
      </c>
      <c r="C9281" s="3" t="s">
        <v>8462</v>
      </c>
      <c r="D9281" s="3">
        <v>91.0</v>
      </c>
      <c r="E9281" s="3" t="s">
        <v>8553</v>
      </c>
      <c r="F9281" s="3">
        <v>3.0</v>
      </c>
      <c r="G9281" s="3">
        <v>3.0</v>
      </c>
      <c r="H9281" s="3" t="s">
        <v>8918</v>
      </c>
      <c r="I9281" s="3" t="s">
        <v>8919</v>
      </c>
      <c r="J9281" s="3" t="s">
        <v>1412</v>
      </c>
      <c r="K9281" s="3" t="s">
        <v>24</v>
      </c>
      <c r="L9281" s="3">
        <v>22.0</v>
      </c>
      <c r="M9281" s="3" t="s">
        <v>25</v>
      </c>
      <c r="N9281" s="3" t="s">
        <v>9014</v>
      </c>
      <c r="O9281" s="3" t="s">
        <v>275</v>
      </c>
      <c r="P9281" s="4">
        <v>19950.0</v>
      </c>
      <c r="Q9281" s="3" t="s">
        <v>49</v>
      </c>
      <c r="S9281" s="3" t="s">
        <v>34</v>
      </c>
    </row>
    <row r="9282">
      <c r="A9282" s="2">
        <v>42318.714895833335</v>
      </c>
      <c r="B9282" s="3">
        <v>11.0</v>
      </c>
      <c r="C9282" s="3" t="s">
        <v>8462</v>
      </c>
      <c r="D9282" s="3">
        <v>91.0</v>
      </c>
      <c r="E9282" s="3" t="s">
        <v>8553</v>
      </c>
      <c r="F9282" s="3">
        <v>3.0</v>
      </c>
      <c r="G9282" s="3">
        <v>3.0</v>
      </c>
      <c r="H9282" s="3" t="s">
        <v>8918</v>
      </c>
      <c r="I9282" s="3" t="s">
        <v>8919</v>
      </c>
      <c r="J9282" s="3" t="s">
        <v>1412</v>
      </c>
      <c r="K9282" s="3" t="s">
        <v>24</v>
      </c>
      <c r="L9282" s="3">
        <v>23.0</v>
      </c>
      <c r="M9282" s="3" t="s">
        <v>30</v>
      </c>
      <c r="N9282" s="3" t="s">
        <v>8933</v>
      </c>
      <c r="O9282" s="3" t="s">
        <v>3507</v>
      </c>
      <c r="P9282" s="4">
        <v>35334.0</v>
      </c>
      <c r="Q9282" s="3" t="s">
        <v>191</v>
      </c>
      <c r="S9282" s="3" t="s">
        <v>34</v>
      </c>
    </row>
    <row r="9283">
      <c r="A9283" s="2">
        <v>42318.714895833335</v>
      </c>
      <c r="B9283" s="3">
        <v>11.0</v>
      </c>
      <c r="C9283" s="3" t="s">
        <v>8462</v>
      </c>
      <c r="D9283" s="3">
        <v>91.0</v>
      </c>
      <c r="E9283" s="3" t="s">
        <v>8553</v>
      </c>
      <c r="F9283" s="3">
        <v>3.0</v>
      </c>
      <c r="G9283" s="3">
        <v>3.0</v>
      </c>
      <c r="H9283" s="3" t="s">
        <v>8918</v>
      </c>
      <c r="I9283" s="3" t="s">
        <v>8919</v>
      </c>
      <c r="J9283" s="3" t="s">
        <v>1412</v>
      </c>
      <c r="K9283" s="3" t="s">
        <v>24</v>
      </c>
      <c r="L9283" s="3">
        <v>24.0</v>
      </c>
      <c r="M9283" s="3" t="s">
        <v>25</v>
      </c>
      <c r="N9283" s="3" t="s">
        <v>430</v>
      </c>
      <c r="O9283" s="3" t="s">
        <v>9015</v>
      </c>
      <c r="P9283" s="4">
        <v>33452.0</v>
      </c>
      <c r="Q9283" s="3" t="s">
        <v>40</v>
      </c>
      <c r="S9283" s="3" t="s">
        <v>34</v>
      </c>
    </row>
    <row r="9284">
      <c r="A9284" s="2">
        <v>42318.714895833335</v>
      </c>
      <c r="B9284" s="3">
        <v>11.0</v>
      </c>
      <c r="C9284" s="3" t="s">
        <v>8462</v>
      </c>
      <c r="D9284" s="3">
        <v>92.0</v>
      </c>
      <c r="E9284" s="3" t="s">
        <v>8583</v>
      </c>
      <c r="F9284" s="3">
        <v>3.0</v>
      </c>
      <c r="G9284" s="3">
        <v>3.0</v>
      </c>
      <c r="H9284" s="3" t="s">
        <v>8918</v>
      </c>
      <c r="I9284" s="3" t="s">
        <v>8919</v>
      </c>
      <c r="J9284" s="3" t="s">
        <v>1412</v>
      </c>
      <c r="K9284" s="3" t="s">
        <v>24</v>
      </c>
      <c r="L9284" s="3">
        <v>1.0</v>
      </c>
      <c r="M9284" s="3" t="s">
        <v>25</v>
      </c>
      <c r="N9284" s="3" t="s">
        <v>8052</v>
      </c>
      <c r="O9284" s="3" t="s">
        <v>9016</v>
      </c>
      <c r="P9284" s="4">
        <v>28854.0</v>
      </c>
      <c r="Q9284" s="3" t="s">
        <v>75</v>
      </c>
      <c r="S9284" s="3" t="s">
        <v>34</v>
      </c>
    </row>
    <row r="9285">
      <c r="A9285" s="2">
        <v>42318.714895833335</v>
      </c>
      <c r="B9285" s="3">
        <v>11.0</v>
      </c>
      <c r="C9285" s="3" t="s">
        <v>8462</v>
      </c>
      <c r="D9285" s="3">
        <v>92.0</v>
      </c>
      <c r="E9285" s="3" t="s">
        <v>8583</v>
      </c>
      <c r="F9285" s="3">
        <v>3.0</v>
      </c>
      <c r="G9285" s="3">
        <v>3.0</v>
      </c>
      <c r="H9285" s="3" t="s">
        <v>8918</v>
      </c>
      <c r="I9285" s="3" t="s">
        <v>8919</v>
      </c>
      <c r="J9285" s="3" t="s">
        <v>1412</v>
      </c>
      <c r="K9285" s="3" t="s">
        <v>24</v>
      </c>
      <c r="L9285" s="3">
        <v>2.0</v>
      </c>
      <c r="M9285" s="3" t="s">
        <v>30</v>
      </c>
      <c r="N9285" s="3" t="s">
        <v>4579</v>
      </c>
      <c r="O9285" s="3" t="s">
        <v>102</v>
      </c>
      <c r="P9285" s="4">
        <v>17244.0</v>
      </c>
      <c r="Q9285" s="3" t="s">
        <v>105</v>
      </c>
      <c r="S9285" s="3" t="s">
        <v>34</v>
      </c>
    </row>
    <row r="9286">
      <c r="A9286" s="2">
        <v>42318.714895833335</v>
      </c>
      <c r="B9286" s="3">
        <v>11.0</v>
      </c>
      <c r="C9286" s="3" t="s">
        <v>8462</v>
      </c>
      <c r="D9286" s="3">
        <v>92.0</v>
      </c>
      <c r="E9286" s="3" t="s">
        <v>8583</v>
      </c>
      <c r="F9286" s="3">
        <v>3.0</v>
      </c>
      <c r="G9286" s="3">
        <v>3.0</v>
      </c>
      <c r="H9286" s="3" t="s">
        <v>8918</v>
      </c>
      <c r="I9286" s="3" t="s">
        <v>8919</v>
      </c>
      <c r="J9286" s="3" t="s">
        <v>1412</v>
      </c>
      <c r="K9286" s="3" t="s">
        <v>24</v>
      </c>
      <c r="L9286" s="3">
        <v>3.0</v>
      </c>
      <c r="M9286" s="3" t="s">
        <v>25</v>
      </c>
      <c r="N9286" s="3" t="s">
        <v>9017</v>
      </c>
      <c r="O9286" s="3" t="s">
        <v>9018</v>
      </c>
      <c r="P9286" s="4">
        <v>25136.0</v>
      </c>
      <c r="Q9286" s="3" t="s">
        <v>37</v>
      </c>
      <c r="S9286" s="3" t="s">
        <v>34</v>
      </c>
    </row>
    <row r="9287">
      <c r="A9287" s="2">
        <v>42318.714895833335</v>
      </c>
      <c r="B9287" s="3">
        <v>11.0</v>
      </c>
      <c r="C9287" s="3" t="s">
        <v>8462</v>
      </c>
      <c r="D9287" s="3">
        <v>92.0</v>
      </c>
      <c r="E9287" s="3" t="s">
        <v>8583</v>
      </c>
      <c r="F9287" s="3">
        <v>3.0</v>
      </c>
      <c r="G9287" s="3">
        <v>3.0</v>
      </c>
      <c r="H9287" s="3" t="s">
        <v>8918</v>
      </c>
      <c r="I9287" s="3" t="s">
        <v>8919</v>
      </c>
      <c r="J9287" s="3" t="s">
        <v>1412</v>
      </c>
      <c r="K9287" s="3" t="s">
        <v>24</v>
      </c>
      <c r="L9287" s="3">
        <v>4.0</v>
      </c>
      <c r="M9287" s="3" t="s">
        <v>30</v>
      </c>
      <c r="N9287" s="3" t="s">
        <v>3852</v>
      </c>
      <c r="O9287" s="3" t="s">
        <v>1400</v>
      </c>
      <c r="P9287" s="4">
        <v>33779.0</v>
      </c>
      <c r="Q9287" s="3" t="s">
        <v>132</v>
      </c>
      <c r="S9287" s="3" t="s">
        <v>34</v>
      </c>
    </row>
    <row r="9288">
      <c r="A9288" s="2">
        <v>42318.714895833335</v>
      </c>
      <c r="B9288" s="3">
        <v>11.0</v>
      </c>
      <c r="C9288" s="3" t="s">
        <v>8462</v>
      </c>
      <c r="D9288" s="3">
        <v>92.0</v>
      </c>
      <c r="E9288" s="3" t="s">
        <v>8583</v>
      </c>
      <c r="F9288" s="3">
        <v>3.0</v>
      </c>
      <c r="G9288" s="3">
        <v>3.0</v>
      </c>
      <c r="H9288" s="3" t="s">
        <v>8918</v>
      </c>
      <c r="I9288" s="3" t="s">
        <v>8919</v>
      </c>
      <c r="J9288" s="3" t="s">
        <v>1412</v>
      </c>
      <c r="K9288" s="3" t="s">
        <v>24</v>
      </c>
      <c r="L9288" s="3">
        <v>5.0</v>
      </c>
      <c r="M9288" s="3" t="s">
        <v>25</v>
      </c>
      <c r="N9288" s="3" t="s">
        <v>9019</v>
      </c>
      <c r="O9288" s="3" t="s">
        <v>551</v>
      </c>
      <c r="P9288" s="4">
        <v>32280.0</v>
      </c>
      <c r="Q9288" s="3" t="s">
        <v>55</v>
      </c>
      <c r="S9288" s="3" t="s">
        <v>34</v>
      </c>
    </row>
    <row r="9289">
      <c r="A9289" s="2">
        <v>42318.714895833335</v>
      </c>
      <c r="B9289" s="3">
        <v>11.0</v>
      </c>
      <c r="C9289" s="3" t="s">
        <v>8462</v>
      </c>
      <c r="D9289" s="3">
        <v>92.0</v>
      </c>
      <c r="E9289" s="3" t="s">
        <v>8583</v>
      </c>
      <c r="F9289" s="3">
        <v>3.0</v>
      </c>
      <c r="G9289" s="3">
        <v>3.0</v>
      </c>
      <c r="H9289" s="3" t="s">
        <v>8918</v>
      </c>
      <c r="I9289" s="3" t="s">
        <v>8919</v>
      </c>
      <c r="J9289" s="3" t="s">
        <v>1412</v>
      </c>
      <c r="K9289" s="3" t="s">
        <v>24</v>
      </c>
      <c r="L9289" s="3">
        <v>6.0</v>
      </c>
      <c r="M9289" s="3" t="s">
        <v>30</v>
      </c>
      <c r="N9289" s="3" t="s">
        <v>2898</v>
      </c>
      <c r="O9289" s="3" t="s">
        <v>511</v>
      </c>
      <c r="P9289" s="4">
        <v>26813.0</v>
      </c>
      <c r="Q9289" s="3" t="s">
        <v>132</v>
      </c>
      <c r="S9289" s="3" t="s">
        <v>34</v>
      </c>
    </row>
    <row r="9290">
      <c r="A9290" s="2">
        <v>42318.714895833335</v>
      </c>
      <c r="B9290" s="3">
        <v>11.0</v>
      </c>
      <c r="C9290" s="3" t="s">
        <v>8462</v>
      </c>
      <c r="D9290" s="3">
        <v>92.0</v>
      </c>
      <c r="E9290" s="3" t="s">
        <v>8583</v>
      </c>
      <c r="F9290" s="3">
        <v>3.0</v>
      </c>
      <c r="G9290" s="3">
        <v>3.0</v>
      </c>
      <c r="H9290" s="3" t="s">
        <v>8918</v>
      </c>
      <c r="I9290" s="3" t="s">
        <v>8919</v>
      </c>
      <c r="J9290" s="3" t="s">
        <v>1412</v>
      </c>
      <c r="K9290" s="3" t="s">
        <v>24</v>
      </c>
      <c r="L9290" s="3">
        <v>7.0</v>
      </c>
      <c r="M9290" s="3" t="s">
        <v>25</v>
      </c>
      <c r="N9290" s="3" t="s">
        <v>3155</v>
      </c>
      <c r="O9290" s="3" t="s">
        <v>533</v>
      </c>
      <c r="P9290" s="4">
        <v>28714.0</v>
      </c>
      <c r="Q9290" s="3" t="s">
        <v>37</v>
      </c>
      <c r="S9290" s="3" t="s">
        <v>34</v>
      </c>
    </row>
    <row r="9291">
      <c r="A9291" s="2">
        <v>42318.714895833335</v>
      </c>
      <c r="B9291" s="3">
        <v>11.0</v>
      </c>
      <c r="C9291" s="3" t="s">
        <v>8462</v>
      </c>
      <c r="D9291" s="3">
        <v>92.0</v>
      </c>
      <c r="E9291" s="3" t="s">
        <v>8583</v>
      </c>
      <c r="F9291" s="3">
        <v>3.0</v>
      </c>
      <c r="G9291" s="3">
        <v>3.0</v>
      </c>
      <c r="H9291" s="3" t="s">
        <v>8918</v>
      </c>
      <c r="I9291" s="3" t="s">
        <v>8919</v>
      </c>
      <c r="J9291" s="3" t="s">
        <v>1412</v>
      </c>
      <c r="K9291" s="3" t="s">
        <v>24</v>
      </c>
      <c r="L9291" s="3">
        <v>8.0</v>
      </c>
      <c r="M9291" s="3" t="s">
        <v>30</v>
      </c>
      <c r="N9291" s="3" t="s">
        <v>9020</v>
      </c>
      <c r="O9291" s="3" t="s">
        <v>1890</v>
      </c>
      <c r="P9291" s="4">
        <v>24093.0</v>
      </c>
      <c r="Q9291" s="3" t="s">
        <v>46</v>
      </c>
      <c r="S9291" s="3" t="s">
        <v>34</v>
      </c>
    </row>
    <row r="9292">
      <c r="A9292" s="2">
        <v>42318.714895833335</v>
      </c>
      <c r="B9292" s="3">
        <v>11.0</v>
      </c>
      <c r="C9292" s="3" t="s">
        <v>8462</v>
      </c>
      <c r="D9292" s="3">
        <v>92.0</v>
      </c>
      <c r="E9292" s="3" t="s">
        <v>8583</v>
      </c>
      <c r="F9292" s="3">
        <v>3.0</v>
      </c>
      <c r="G9292" s="3">
        <v>3.0</v>
      </c>
      <c r="H9292" s="3" t="s">
        <v>8918</v>
      </c>
      <c r="I9292" s="3" t="s">
        <v>8919</v>
      </c>
      <c r="J9292" s="3" t="s">
        <v>1412</v>
      </c>
      <c r="K9292" s="3" t="s">
        <v>24</v>
      </c>
      <c r="L9292" s="3">
        <v>9.0</v>
      </c>
      <c r="M9292" s="3" t="s">
        <v>25</v>
      </c>
      <c r="N9292" s="3" t="s">
        <v>9021</v>
      </c>
      <c r="O9292" s="3" t="s">
        <v>91</v>
      </c>
      <c r="P9292" s="4">
        <v>26009.0</v>
      </c>
      <c r="Q9292" s="3" t="s">
        <v>110</v>
      </c>
      <c r="S9292" s="3" t="s">
        <v>34</v>
      </c>
    </row>
    <row r="9293">
      <c r="A9293" s="2">
        <v>42318.714895833335</v>
      </c>
      <c r="B9293" s="3">
        <v>11.0</v>
      </c>
      <c r="C9293" s="3" t="s">
        <v>8462</v>
      </c>
      <c r="D9293" s="3">
        <v>92.0</v>
      </c>
      <c r="E9293" s="3" t="s">
        <v>8583</v>
      </c>
      <c r="F9293" s="3">
        <v>3.0</v>
      </c>
      <c r="G9293" s="3">
        <v>3.0</v>
      </c>
      <c r="H9293" s="3" t="s">
        <v>8918</v>
      </c>
      <c r="I9293" s="3" t="s">
        <v>8919</v>
      </c>
      <c r="J9293" s="3" t="s">
        <v>1412</v>
      </c>
      <c r="K9293" s="3" t="s">
        <v>24</v>
      </c>
      <c r="L9293" s="3">
        <v>10.0</v>
      </c>
      <c r="M9293" s="3" t="s">
        <v>30</v>
      </c>
      <c r="N9293" s="3" t="s">
        <v>9022</v>
      </c>
      <c r="O9293" s="3" t="s">
        <v>215</v>
      </c>
      <c r="P9293" s="4">
        <v>24065.0</v>
      </c>
      <c r="Q9293" s="3" t="s">
        <v>970</v>
      </c>
      <c r="S9293" s="3" t="s">
        <v>34</v>
      </c>
    </row>
    <row r="9294">
      <c r="A9294" s="2">
        <v>42318.714895833335</v>
      </c>
      <c r="B9294" s="3">
        <v>11.0</v>
      </c>
      <c r="C9294" s="3" t="s">
        <v>8462</v>
      </c>
      <c r="D9294" s="3">
        <v>92.0</v>
      </c>
      <c r="E9294" s="3" t="s">
        <v>8583</v>
      </c>
      <c r="F9294" s="3">
        <v>3.0</v>
      </c>
      <c r="G9294" s="3">
        <v>3.0</v>
      </c>
      <c r="H9294" s="3" t="s">
        <v>8918</v>
      </c>
      <c r="I9294" s="3" t="s">
        <v>8919</v>
      </c>
      <c r="J9294" s="3" t="s">
        <v>1412</v>
      </c>
      <c r="K9294" s="3" t="s">
        <v>24</v>
      </c>
      <c r="L9294" s="3">
        <v>11.0</v>
      </c>
      <c r="M9294" s="3" t="s">
        <v>25</v>
      </c>
      <c r="N9294" s="3" t="s">
        <v>9023</v>
      </c>
      <c r="O9294" s="3" t="s">
        <v>251</v>
      </c>
      <c r="P9294" s="4">
        <v>21537.0</v>
      </c>
      <c r="Q9294" s="3" t="s">
        <v>52</v>
      </c>
      <c r="S9294" s="3" t="s">
        <v>34</v>
      </c>
    </row>
    <row r="9295">
      <c r="A9295" s="2">
        <v>42318.714895833335</v>
      </c>
      <c r="B9295" s="3">
        <v>11.0</v>
      </c>
      <c r="C9295" s="3" t="s">
        <v>8462</v>
      </c>
      <c r="D9295" s="3">
        <v>92.0</v>
      </c>
      <c r="E9295" s="3" t="s">
        <v>8583</v>
      </c>
      <c r="F9295" s="3">
        <v>3.0</v>
      </c>
      <c r="G9295" s="3">
        <v>3.0</v>
      </c>
      <c r="H9295" s="3" t="s">
        <v>8918</v>
      </c>
      <c r="I9295" s="3" t="s">
        <v>8919</v>
      </c>
      <c r="J9295" s="3" t="s">
        <v>1412</v>
      </c>
      <c r="K9295" s="3" t="s">
        <v>24</v>
      </c>
      <c r="L9295" s="3">
        <v>12.0</v>
      </c>
      <c r="M9295" s="3" t="s">
        <v>30</v>
      </c>
      <c r="N9295" s="3" t="s">
        <v>9024</v>
      </c>
      <c r="O9295" s="3" t="s">
        <v>85</v>
      </c>
      <c r="P9295" s="4">
        <v>23479.0</v>
      </c>
      <c r="Q9295" s="3" t="s">
        <v>46</v>
      </c>
      <c r="S9295" s="3" t="s">
        <v>34</v>
      </c>
    </row>
    <row r="9296">
      <c r="A9296" s="2">
        <v>42318.714895833335</v>
      </c>
      <c r="B9296" s="3">
        <v>11.0</v>
      </c>
      <c r="C9296" s="3" t="s">
        <v>8462</v>
      </c>
      <c r="D9296" s="3">
        <v>92.0</v>
      </c>
      <c r="E9296" s="3" t="s">
        <v>8583</v>
      </c>
      <c r="F9296" s="3">
        <v>3.0</v>
      </c>
      <c r="G9296" s="3">
        <v>3.0</v>
      </c>
      <c r="H9296" s="3" t="s">
        <v>8918</v>
      </c>
      <c r="I9296" s="3" t="s">
        <v>8919</v>
      </c>
      <c r="J9296" s="3" t="s">
        <v>1412</v>
      </c>
      <c r="K9296" s="3" t="s">
        <v>24</v>
      </c>
      <c r="L9296" s="3">
        <v>13.0</v>
      </c>
      <c r="M9296" s="3" t="s">
        <v>25</v>
      </c>
      <c r="N9296" s="3" t="s">
        <v>9025</v>
      </c>
      <c r="O9296" s="3" t="s">
        <v>664</v>
      </c>
      <c r="P9296" s="4">
        <v>30802.0</v>
      </c>
      <c r="Q9296" s="3" t="s">
        <v>132</v>
      </c>
      <c r="S9296" s="3" t="s">
        <v>34</v>
      </c>
    </row>
    <row r="9297">
      <c r="A9297" s="2">
        <v>42318.714895833335</v>
      </c>
      <c r="B9297" s="3">
        <v>11.0</v>
      </c>
      <c r="C9297" s="3" t="s">
        <v>8462</v>
      </c>
      <c r="D9297" s="3">
        <v>92.0</v>
      </c>
      <c r="E9297" s="3" t="s">
        <v>8583</v>
      </c>
      <c r="F9297" s="3">
        <v>3.0</v>
      </c>
      <c r="G9297" s="3">
        <v>3.0</v>
      </c>
      <c r="H9297" s="3" t="s">
        <v>8918</v>
      </c>
      <c r="I9297" s="3" t="s">
        <v>8919</v>
      </c>
      <c r="J9297" s="3" t="s">
        <v>1412</v>
      </c>
      <c r="K9297" s="3" t="s">
        <v>24</v>
      </c>
      <c r="L9297" s="3">
        <v>14.0</v>
      </c>
      <c r="M9297" s="3" t="s">
        <v>30</v>
      </c>
      <c r="N9297" s="3" t="s">
        <v>3758</v>
      </c>
      <c r="O9297" s="3" t="s">
        <v>9026</v>
      </c>
      <c r="P9297" s="4">
        <v>28173.0</v>
      </c>
      <c r="Q9297" s="3" t="s">
        <v>37</v>
      </c>
      <c r="S9297" s="3" t="s">
        <v>34</v>
      </c>
    </row>
    <row r="9298">
      <c r="A9298" s="2">
        <v>42318.714895833335</v>
      </c>
      <c r="B9298" s="3">
        <v>11.0</v>
      </c>
      <c r="C9298" s="3" t="s">
        <v>8462</v>
      </c>
      <c r="D9298" s="3">
        <v>92.0</v>
      </c>
      <c r="E9298" s="3" t="s">
        <v>8583</v>
      </c>
      <c r="F9298" s="3">
        <v>3.0</v>
      </c>
      <c r="G9298" s="3">
        <v>3.0</v>
      </c>
      <c r="H9298" s="3" t="s">
        <v>8918</v>
      </c>
      <c r="I9298" s="3" t="s">
        <v>8919</v>
      </c>
      <c r="J9298" s="3" t="s">
        <v>1412</v>
      </c>
      <c r="K9298" s="3" t="s">
        <v>24</v>
      </c>
      <c r="L9298" s="3">
        <v>15.0</v>
      </c>
      <c r="M9298" s="3" t="s">
        <v>25</v>
      </c>
      <c r="N9298" s="3" t="s">
        <v>3153</v>
      </c>
      <c r="O9298" s="3" t="s">
        <v>499</v>
      </c>
      <c r="P9298" s="4">
        <v>31689.0</v>
      </c>
      <c r="Q9298" s="3" t="s">
        <v>132</v>
      </c>
      <c r="S9298" s="3" t="s">
        <v>34</v>
      </c>
    </row>
    <row r="9299">
      <c r="A9299" s="2">
        <v>42318.714895833335</v>
      </c>
      <c r="B9299" s="3">
        <v>11.0</v>
      </c>
      <c r="C9299" s="3" t="s">
        <v>8462</v>
      </c>
      <c r="D9299" s="3">
        <v>92.0</v>
      </c>
      <c r="E9299" s="3" t="s">
        <v>8583</v>
      </c>
      <c r="F9299" s="3">
        <v>3.0</v>
      </c>
      <c r="G9299" s="3">
        <v>3.0</v>
      </c>
      <c r="H9299" s="3" t="s">
        <v>8918</v>
      </c>
      <c r="I9299" s="3" t="s">
        <v>8919</v>
      </c>
      <c r="J9299" s="3" t="s">
        <v>1412</v>
      </c>
      <c r="K9299" s="3" t="s">
        <v>24</v>
      </c>
      <c r="L9299" s="3">
        <v>16.0</v>
      </c>
      <c r="M9299" s="3" t="s">
        <v>30</v>
      </c>
      <c r="N9299" s="3" t="s">
        <v>8347</v>
      </c>
      <c r="O9299" s="3" t="s">
        <v>139</v>
      </c>
      <c r="P9299" s="4">
        <v>30461.0</v>
      </c>
      <c r="Q9299" s="3" t="s">
        <v>1955</v>
      </c>
      <c r="S9299" s="3" t="s">
        <v>34</v>
      </c>
    </row>
    <row r="9300">
      <c r="A9300" s="2">
        <v>42318.714895833335</v>
      </c>
      <c r="B9300" s="3">
        <v>11.0</v>
      </c>
      <c r="C9300" s="3" t="s">
        <v>8462</v>
      </c>
      <c r="D9300" s="3">
        <v>92.0</v>
      </c>
      <c r="E9300" s="3" t="s">
        <v>8583</v>
      </c>
      <c r="F9300" s="3">
        <v>3.0</v>
      </c>
      <c r="G9300" s="3">
        <v>3.0</v>
      </c>
      <c r="H9300" s="3" t="s">
        <v>8918</v>
      </c>
      <c r="I9300" s="3" t="s">
        <v>8919</v>
      </c>
      <c r="J9300" s="3" t="s">
        <v>1412</v>
      </c>
      <c r="K9300" s="3" t="s">
        <v>24</v>
      </c>
      <c r="L9300" s="3">
        <v>17.0</v>
      </c>
      <c r="M9300" s="3" t="s">
        <v>25</v>
      </c>
      <c r="N9300" s="3" t="s">
        <v>1046</v>
      </c>
      <c r="O9300" s="3" t="s">
        <v>898</v>
      </c>
      <c r="P9300" s="4">
        <v>24348.0</v>
      </c>
      <c r="Q9300" s="3" t="s">
        <v>216</v>
      </c>
      <c r="S9300" s="3" t="s">
        <v>34</v>
      </c>
    </row>
    <row r="9301">
      <c r="A9301" s="2">
        <v>42318.714895833335</v>
      </c>
      <c r="B9301" s="3">
        <v>11.0</v>
      </c>
      <c r="C9301" s="3" t="s">
        <v>8462</v>
      </c>
      <c r="D9301" s="3">
        <v>92.0</v>
      </c>
      <c r="E9301" s="3" t="s">
        <v>8583</v>
      </c>
      <c r="F9301" s="3">
        <v>3.0</v>
      </c>
      <c r="G9301" s="3">
        <v>3.0</v>
      </c>
      <c r="H9301" s="3" t="s">
        <v>8918</v>
      </c>
      <c r="I9301" s="3" t="s">
        <v>8919</v>
      </c>
      <c r="J9301" s="3" t="s">
        <v>1412</v>
      </c>
      <c r="K9301" s="3" t="s">
        <v>24</v>
      </c>
      <c r="L9301" s="3">
        <v>18.0</v>
      </c>
      <c r="M9301" s="3" t="s">
        <v>30</v>
      </c>
      <c r="N9301" s="3" t="s">
        <v>3427</v>
      </c>
      <c r="O9301" s="3" t="s">
        <v>158</v>
      </c>
      <c r="P9301" s="4">
        <v>20509.0</v>
      </c>
      <c r="Q9301" s="3" t="s">
        <v>105</v>
      </c>
      <c r="S9301" s="3" t="s">
        <v>34</v>
      </c>
    </row>
    <row r="9302">
      <c r="A9302" s="2">
        <v>42318.714895833335</v>
      </c>
      <c r="B9302" s="3">
        <v>11.0</v>
      </c>
      <c r="C9302" s="3" t="s">
        <v>8462</v>
      </c>
      <c r="D9302" s="3">
        <v>92.0</v>
      </c>
      <c r="E9302" s="3" t="s">
        <v>8583</v>
      </c>
      <c r="F9302" s="3">
        <v>3.0</v>
      </c>
      <c r="G9302" s="3">
        <v>3.0</v>
      </c>
      <c r="H9302" s="3" t="s">
        <v>8918</v>
      </c>
      <c r="I9302" s="3" t="s">
        <v>8919</v>
      </c>
      <c r="J9302" s="3" t="s">
        <v>1412</v>
      </c>
      <c r="K9302" s="3" t="s">
        <v>24</v>
      </c>
      <c r="L9302" s="3">
        <v>19.0</v>
      </c>
      <c r="M9302" s="3" t="s">
        <v>25</v>
      </c>
      <c r="N9302" s="3" t="s">
        <v>9027</v>
      </c>
      <c r="O9302" s="3" t="s">
        <v>180</v>
      </c>
      <c r="P9302" s="4">
        <v>23058.0</v>
      </c>
      <c r="Q9302" s="3" t="s">
        <v>132</v>
      </c>
      <c r="S9302" s="3" t="s">
        <v>34</v>
      </c>
    </row>
    <row r="9303">
      <c r="A9303" s="2">
        <v>42318.714895833335</v>
      </c>
      <c r="B9303" s="3">
        <v>11.0</v>
      </c>
      <c r="C9303" s="3" t="s">
        <v>8462</v>
      </c>
      <c r="D9303" s="3">
        <v>92.0</v>
      </c>
      <c r="E9303" s="3" t="s">
        <v>8583</v>
      </c>
      <c r="F9303" s="3">
        <v>3.0</v>
      </c>
      <c r="G9303" s="3">
        <v>3.0</v>
      </c>
      <c r="H9303" s="3" t="s">
        <v>8918</v>
      </c>
      <c r="I9303" s="3" t="s">
        <v>8919</v>
      </c>
      <c r="J9303" s="3" t="s">
        <v>1412</v>
      </c>
      <c r="K9303" s="3" t="s">
        <v>24</v>
      </c>
      <c r="L9303" s="3">
        <v>20.0</v>
      </c>
      <c r="M9303" s="3" t="s">
        <v>30</v>
      </c>
      <c r="N9303" s="3" t="s">
        <v>689</v>
      </c>
      <c r="O9303" s="3" t="s">
        <v>375</v>
      </c>
      <c r="P9303" s="4">
        <v>22495.0</v>
      </c>
      <c r="Q9303" s="3" t="s">
        <v>132</v>
      </c>
      <c r="S9303" s="3" t="s">
        <v>34</v>
      </c>
    </row>
    <row r="9304">
      <c r="A9304" s="2">
        <v>42318.714895833335</v>
      </c>
      <c r="B9304" s="3">
        <v>11.0</v>
      </c>
      <c r="C9304" s="3" t="s">
        <v>8462</v>
      </c>
      <c r="D9304" s="3">
        <v>92.0</v>
      </c>
      <c r="E9304" s="3" t="s">
        <v>8583</v>
      </c>
      <c r="F9304" s="3">
        <v>3.0</v>
      </c>
      <c r="G9304" s="3">
        <v>3.0</v>
      </c>
      <c r="H9304" s="3" t="s">
        <v>8918</v>
      </c>
      <c r="I9304" s="3" t="s">
        <v>8919</v>
      </c>
      <c r="J9304" s="3" t="s">
        <v>1412</v>
      </c>
      <c r="K9304" s="3" t="s">
        <v>24</v>
      </c>
      <c r="L9304" s="3">
        <v>21.0</v>
      </c>
      <c r="M9304" s="3" t="s">
        <v>25</v>
      </c>
      <c r="N9304" s="3" t="s">
        <v>9028</v>
      </c>
      <c r="O9304" s="3" t="s">
        <v>251</v>
      </c>
      <c r="P9304" s="4">
        <v>26757.0</v>
      </c>
      <c r="Q9304" s="3" t="s">
        <v>169</v>
      </c>
      <c r="S9304" s="3" t="s">
        <v>34</v>
      </c>
    </row>
    <row r="9305">
      <c r="A9305" s="2">
        <v>42318.714895833335</v>
      </c>
      <c r="B9305" s="3">
        <v>11.0</v>
      </c>
      <c r="C9305" s="3" t="s">
        <v>8462</v>
      </c>
      <c r="D9305" s="3">
        <v>92.0</v>
      </c>
      <c r="E9305" s="3" t="s">
        <v>8583</v>
      </c>
      <c r="F9305" s="3">
        <v>3.0</v>
      </c>
      <c r="G9305" s="3">
        <v>3.0</v>
      </c>
      <c r="H9305" s="3" t="s">
        <v>8918</v>
      </c>
      <c r="I9305" s="3" t="s">
        <v>8919</v>
      </c>
      <c r="J9305" s="3" t="s">
        <v>1412</v>
      </c>
      <c r="K9305" s="3" t="s">
        <v>24</v>
      </c>
      <c r="L9305" s="3">
        <v>22.0</v>
      </c>
      <c r="M9305" s="3" t="s">
        <v>30</v>
      </c>
      <c r="N9305" s="3" t="s">
        <v>9029</v>
      </c>
      <c r="O9305" s="3" t="s">
        <v>9030</v>
      </c>
      <c r="P9305" s="4">
        <v>25154.0</v>
      </c>
      <c r="Q9305" s="3" t="s">
        <v>52</v>
      </c>
      <c r="S9305" s="3" t="s">
        <v>34</v>
      </c>
    </row>
    <row r="9306">
      <c r="A9306" s="2">
        <v>42318.714895833335</v>
      </c>
      <c r="B9306" s="3">
        <v>11.0</v>
      </c>
      <c r="C9306" s="3" t="s">
        <v>8462</v>
      </c>
      <c r="D9306" s="3">
        <v>92.0</v>
      </c>
      <c r="E9306" s="3" t="s">
        <v>8583</v>
      </c>
      <c r="F9306" s="3">
        <v>3.0</v>
      </c>
      <c r="G9306" s="3">
        <v>3.0</v>
      </c>
      <c r="H9306" s="3" t="s">
        <v>8918</v>
      </c>
      <c r="I9306" s="3" t="s">
        <v>8919</v>
      </c>
      <c r="J9306" s="3" t="s">
        <v>1412</v>
      </c>
      <c r="K9306" s="3" t="s">
        <v>24</v>
      </c>
      <c r="L9306" s="3">
        <v>23.0</v>
      </c>
      <c r="M9306" s="3" t="s">
        <v>25</v>
      </c>
      <c r="N9306" s="3" t="s">
        <v>9031</v>
      </c>
      <c r="O9306" s="3" t="s">
        <v>9032</v>
      </c>
      <c r="P9306" s="4">
        <v>23044.0</v>
      </c>
      <c r="Q9306" s="3" t="s">
        <v>110</v>
      </c>
      <c r="S9306" s="3" t="s">
        <v>34</v>
      </c>
    </row>
    <row r="9307">
      <c r="A9307" s="2">
        <v>42318.714895833335</v>
      </c>
      <c r="B9307" s="3">
        <v>11.0</v>
      </c>
      <c r="C9307" s="3" t="s">
        <v>8462</v>
      </c>
      <c r="D9307" s="3">
        <v>92.0</v>
      </c>
      <c r="E9307" s="3" t="s">
        <v>8583</v>
      </c>
      <c r="F9307" s="3">
        <v>3.0</v>
      </c>
      <c r="G9307" s="3">
        <v>3.0</v>
      </c>
      <c r="H9307" s="3" t="s">
        <v>8918</v>
      </c>
      <c r="I9307" s="3" t="s">
        <v>8919</v>
      </c>
      <c r="J9307" s="3" t="s">
        <v>1412</v>
      </c>
      <c r="K9307" s="3" t="s">
        <v>24</v>
      </c>
      <c r="L9307" s="3">
        <v>24.0</v>
      </c>
      <c r="M9307" s="3" t="s">
        <v>30</v>
      </c>
      <c r="N9307" s="3" t="s">
        <v>9033</v>
      </c>
      <c r="O9307" s="3" t="s">
        <v>2221</v>
      </c>
      <c r="P9307" s="4">
        <v>22301.0</v>
      </c>
      <c r="Q9307" s="3" t="s">
        <v>115</v>
      </c>
      <c r="S9307" s="3" t="s">
        <v>34</v>
      </c>
    </row>
    <row r="9308">
      <c r="A9308" s="2">
        <v>42318.714895833335</v>
      </c>
      <c r="B9308" s="3">
        <v>11.0</v>
      </c>
      <c r="C9308" s="3" t="s">
        <v>8462</v>
      </c>
      <c r="D9308" s="3">
        <v>92.0</v>
      </c>
      <c r="E9308" s="3" t="s">
        <v>8583</v>
      </c>
      <c r="F9308" s="3">
        <v>3.0</v>
      </c>
      <c r="G9308" s="3">
        <v>3.0</v>
      </c>
      <c r="H9308" s="3" t="s">
        <v>8918</v>
      </c>
      <c r="I9308" s="3" t="s">
        <v>8919</v>
      </c>
      <c r="J9308" s="3" t="s">
        <v>1412</v>
      </c>
      <c r="K9308" s="3" t="s">
        <v>24</v>
      </c>
      <c r="L9308" s="3">
        <v>25.0</v>
      </c>
      <c r="M9308" s="3" t="s">
        <v>25</v>
      </c>
      <c r="N9308" s="3" t="s">
        <v>469</v>
      </c>
      <c r="O9308" s="3" t="s">
        <v>1624</v>
      </c>
      <c r="P9308" s="4">
        <v>22440.0</v>
      </c>
      <c r="Q9308" s="3" t="s">
        <v>72</v>
      </c>
      <c r="S9308" s="3" t="s">
        <v>34</v>
      </c>
    </row>
    <row r="9309">
      <c r="A9309" s="2">
        <v>42318.714895833335</v>
      </c>
      <c r="B9309" s="3">
        <v>11.0</v>
      </c>
      <c r="C9309" s="3" t="s">
        <v>8462</v>
      </c>
      <c r="D9309" s="3">
        <v>92.0</v>
      </c>
      <c r="E9309" s="3" t="s">
        <v>8583</v>
      </c>
      <c r="F9309" s="3">
        <v>3.0</v>
      </c>
      <c r="G9309" s="3">
        <v>3.0</v>
      </c>
      <c r="H9309" s="3" t="s">
        <v>8918</v>
      </c>
      <c r="I9309" s="3" t="s">
        <v>8919</v>
      </c>
      <c r="J9309" s="3" t="s">
        <v>1412</v>
      </c>
      <c r="K9309" s="3" t="s">
        <v>24</v>
      </c>
      <c r="L9309" s="3">
        <v>26.0</v>
      </c>
      <c r="M9309" s="3" t="s">
        <v>30</v>
      </c>
      <c r="N9309" s="3" t="s">
        <v>9034</v>
      </c>
      <c r="O9309" s="3" t="s">
        <v>9035</v>
      </c>
      <c r="P9309" s="4">
        <v>33166.0</v>
      </c>
      <c r="Q9309" s="3" t="s">
        <v>191</v>
      </c>
      <c r="S9309" s="3" t="s">
        <v>34</v>
      </c>
    </row>
    <row r="9310">
      <c r="A9310" s="2">
        <v>42318.714895833335</v>
      </c>
      <c r="B9310" s="3">
        <v>11.0</v>
      </c>
      <c r="C9310" s="3" t="s">
        <v>8462</v>
      </c>
      <c r="D9310" s="3">
        <v>92.0</v>
      </c>
      <c r="E9310" s="3" t="s">
        <v>8583</v>
      </c>
      <c r="F9310" s="3">
        <v>3.0</v>
      </c>
      <c r="G9310" s="3">
        <v>3.0</v>
      </c>
      <c r="H9310" s="3" t="s">
        <v>8918</v>
      </c>
      <c r="I9310" s="3" t="s">
        <v>8919</v>
      </c>
      <c r="J9310" s="3" t="s">
        <v>1412</v>
      </c>
      <c r="K9310" s="3" t="s">
        <v>24</v>
      </c>
      <c r="L9310" s="3">
        <v>27.0</v>
      </c>
      <c r="M9310" s="3" t="s">
        <v>25</v>
      </c>
      <c r="N9310" s="3" t="s">
        <v>9036</v>
      </c>
      <c r="O9310" s="3" t="s">
        <v>9037</v>
      </c>
      <c r="P9310" s="4">
        <v>28558.0</v>
      </c>
      <c r="Q9310" s="3" t="s">
        <v>115</v>
      </c>
      <c r="S9310" s="3" t="s">
        <v>34</v>
      </c>
    </row>
    <row r="9311">
      <c r="A9311" s="2">
        <v>42318.714895833335</v>
      </c>
      <c r="B9311" s="3">
        <v>11.0</v>
      </c>
      <c r="C9311" s="3" t="s">
        <v>8462</v>
      </c>
      <c r="D9311" s="3">
        <v>92.0</v>
      </c>
      <c r="E9311" s="3" t="s">
        <v>8583</v>
      </c>
      <c r="F9311" s="3">
        <v>3.0</v>
      </c>
      <c r="G9311" s="3">
        <v>3.0</v>
      </c>
      <c r="H9311" s="3" t="s">
        <v>8918</v>
      </c>
      <c r="I9311" s="3" t="s">
        <v>8919</v>
      </c>
      <c r="J9311" s="3" t="s">
        <v>1412</v>
      </c>
      <c r="K9311" s="3" t="s">
        <v>24</v>
      </c>
      <c r="L9311" s="3">
        <v>28.0</v>
      </c>
      <c r="M9311" s="3" t="s">
        <v>30</v>
      </c>
      <c r="N9311" s="3" t="s">
        <v>9038</v>
      </c>
      <c r="O9311" s="3" t="s">
        <v>1865</v>
      </c>
      <c r="P9311" s="4">
        <v>30111.0</v>
      </c>
      <c r="Q9311" s="3" t="s">
        <v>247</v>
      </c>
      <c r="S9311" s="3" t="s">
        <v>34</v>
      </c>
    </row>
    <row r="9312">
      <c r="A9312" s="2">
        <v>42318.714895833335</v>
      </c>
      <c r="B9312" s="3">
        <v>11.0</v>
      </c>
      <c r="C9312" s="3" t="s">
        <v>8462</v>
      </c>
      <c r="D9312" s="3">
        <v>92.0</v>
      </c>
      <c r="E9312" s="3" t="s">
        <v>8583</v>
      </c>
      <c r="F9312" s="3">
        <v>3.0</v>
      </c>
      <c r="G9312" s="3">
        <v>3.0</v>
      </c>
      <c r="H9312" s="3" t="s">
        <v>8918</v>
      </c>
      <c r="I9312" s="3" t="s">
        <v>8919</v>
      </c>
      <c r="J9312" s="3" t="s">
        <v>1412</v>
      </c>
      <c r="K9312" s="3" t="s">
        <v>24</v>
      </c>
      <c r="L9312" s="3">
        <v>29.0</v>
      </c>
      <c r="M9312" s="3" t="s">
        <v>25</v>
      </c>
      <c r="N9312" s="3" t="s">
        <v>2276</v>
      </c>
      <c r="O9312" s="3" t="s">
        <v>8479</v>
      </c>
      <c r="P9312" s="4">
        <v>25852.0</v>
      </c>
      <c r="Q9312" s="3" t="s">
        <v>169</v>
      </c>
      <c r="S9312" s="3" t="s">
        <v>34</v>
      </c>
    </row>
    <row r="9313">
      <c r="A9313" s="2">
        <v>42318.714895833335</v>
      </c>
      <c r="B9313" s="3">
        <v>11.0</v>
      </c>
      <c r="C9313" s="3" t="s">
        <v>8462</v>
      </c>
      <c r="D9313" s="3">
        <v>92.0</v>
      </c>
      <c r="E9313" s="3" t="s">
        <v>8583</v>
      </c>
      <c r="F9313" s="3">
        <v>3.0</v>
      </c>
      <c r="G9313" s="3">
        <v>3.0</v>
      </c>
      <c r="H9313" s="3" t="s">
        <v>8918</v>
      </c>
      <c r="I9313" s="3" t="s">
        <v>8919</v>
      </c>
      <c r="J9313" s="3" t="s">
        <v>1412</v>
      </c>
      <c r="K9313" s="3" t="s">
        <v>24</v>
      </c>
      <c r="L9313" s="3">
        <v>30.0</v>
      </c>
      <c r="M9313" s="3" t="s">
        <v>30</v>
      </c>
      <c r="N9313" s="3" t="s">
        <v>2625</v>
      </c>
      <c r="O9313" s="3" t="s">
        <v>1383</v>
      </c>
      <c r="P9313" s="4">
        <v>31620.0</v>
      </c>
      <c r="Q9313" s="3" t="s">
        <v>132</v>
      </c>
      <c r="S9313" s="3" t="s">
        <v>34</v>
      </c>
    </row>
    <row r="9314">
      <c r="A9314" s="2">
        <v>42318.714895833335</v>
      </c>
      <c r="B9314" s="3">
        <v>11.0</v>
      </c>
      <c r="C9314" s="3" t="s">
        <v>8462</v>
      </c>
      <c r="D9314" s="3">
        <v>93.0</v>
      </c>
      <c r="E9314" s="3" t="s">
        <v>8620</v>
      </c>
      <c r="F9314" s="3">
        <v>3.0</v>
      </c>
      <c r="G9314" s="3">
        <v>3.0</v>
      </c>
      <c r="H9314" s="3" t="s">
        <v>8918</v>
      </c>
      <c r="I9314" s="3" t="s">
        <v>8919</v>
      </c>
      <c r="J9314" s="3" t="s">
        <v>1412</v>
      </c>
      <c r="K9314" s="3" t="s">
        <v>272</v>
      </c>
      <c r="L9314" s="3">
        <v>1.0</v>
      </c>
      <c r="M9314" s="3" t="s">
        <v>25</v>
      </c>
      <c r="N9314" s="3" t="s">
        <v>3135</v>
      </c>
      <c r="O9314" s="3" t="s">
        <v>377</v>
      </c>
      <c r="P9314" s="4">
        <v>21067.0</v>
      </c>
      <c r="Q9314" s="3" t="s">
        <v>776</v>
      </c>
      <c r="S9314" s="3" t="s">
        <v>34</v>
      </c>
    </row>
    <row r="9315">
      <c r="A9315" s="2">
        <v>42318.714895833335</v>
      </c>
      <c r="B9315" s="3">
        <v>11.0</v>
      </c>
      <c r="C9315" s="3" t="s">
        <v>8462</v>
      </c>
      <c r="D9315" s="3">
        <v>93.0</v>
      </c>
      <c r="E9315" s="3" t="s">
        <v>8620</v>
      </c>
      <c r="F9315" s="3">
        <v>3.0</v>
      </c>
      <c r="G9315" s="3">
        <v>3.0</v>
      </c>
      <c r="H9315" s="3" t="s">
        <v>8918</v>
      </c>
      <c r="I9315" s="3" t="s">
        <v>8919</v>
      </c>
      <c r="J9315" s="3" t="s">
        <v>1412</v>
      </c>
      <c r="K9315" s="3" t="s">
        <v>24</v>
      </c>
      <c r="L9315" s="3">
        <v>2.0</v>
      </c>
      <c r="M9315" s="3" t="s">
        <v>30</v>
      </c>
      <c r="N9315" s="3" t="s">
        <v>9039</v>
      </c>
      <c r="O9315" s="3" t="s">
        <v>803</v>
      </c>
      <c r="P9315" s="4">
        <v>17680.0</v>
      </c>
      <c r="Q9315" s="3" t="s">
        <v>86</v>
      </c>
      <c r="S9315" s="3" t="s">
        <v>34</v>
      </c>
    </row>
    <row r="9316">
      <c r="A9316" s="2">
        <v>42318.714895833335</v>
      </c>
      <c r="B9316" s="3">
        <v>11.0</v>
      </c>
      <c r="C9316" s="3" t="s">
        <v>8462</v>
      </c>
      <c r="D9316" s="3">
        <v>93.0</v>
      </c>
      <c r="E9316" s="3" t="s">
        <v>8620</v>
      </c>
      <c r="F9316" s="3">
        <v>3.0</v>
      </c>
      <c r="G9316" s="3">
        <v>3.0</v>
      </c>
      <c r="H9316" s="3" t="s">
        <v>8918</v>
      </c>
      <c r="I9316" s="3" t="s">
        <v>8919</v>
      </c>
      <c r="J9316" s="3" t="s">
        <v>1412</v>
      </c>
      <c r="K9316" s="3" t="s">
        <v>24</v>
      </c>
      <c r="L9316" s="3">
        <v>3.0</v>
      </c>
      <c r="M9316" s="3" t="s">
        <v>25</v>
      </c>
      <c r="N9316" s="3" t="s">
        <v>9040</v>
      </c>
      <c r="O9316" s="3" t="s">
        <v>4143</v>
      </c>
      <c r="P9316" s="4">
        <v>29802.0</v>
      </c>
      <c r="Q9316" s="3" t="s">
        <v>46</v>
      </c>
      <c r="S9316" s="3" t="s">
        <v>34</v>
      </c>
    </row>
    <row r="9317">
      <c r="A9317" s="2">
        <v>42318.714895833335</v>
      </c>
      <c r="B9317" s="3">
        <v>11.0</v>
      </c>
      <c r="C9317" s="3" t="s">
        <v>8462</v>
      </c>
      <c r="D9317" s="3">
        <v>93.0</v>
      </c>
      <c r="E9317" s="3" t="s">
        <v>8620</v>
      </c>
      <c r="F9317" s="3">
        <v>3.0</v>
      </c>
      <c r="G9317" s="3">
        <v>3.0</v>
      </c>
      <c r="H9317" s="3" t="s">
        <v>8918</v>
      </c>
      <c r="I9317" s="3" t="s">
        <v>8919</v>
      </c>
      <c r="J9317" s="3" t="s">
        <v>1412</v>
      </c>
      <c r="K9317" s="3" t="s">
        <v>24</v>
      </c>
      <c r="L9317" s="3">
        <v>4.0</v>
      </c>
      <c r="M9317" s="3" t="s">
        <v>30</v>
      </c>
      <c r="N9317" s="3" t="s">
        <v>9041</v>
      </c>
      <c r="O9317" s="3" t="s">
        <v>919</v>
      </c>
      <c r="P9317" s="4">
        <v>20555.0</v>
      </c>
      <c r="Q9317" s="3" t="s">
        <v>110</v>
      </c>
      <c r="S9317" s="3" t="s">
        <v>34</v>
      </c>
    </row>
    <row r="9318">
      <c r="A9318" s="2">
        <v>42318.714895833335</v>
      </c>
      <c r="B9318" s="3">
        <v>11.0</v>
      </c>
      <c r="C9318" s="3" t="s">
        <v>8462</v>
      </c>
      <c r="D9318" s="3">
        <v>93.0</v>
      </c>
      <c r="E9318" s="3" t="s">
        <v>8620</v>
      </c>
      <c r="F9318" s="3">
        <v>3.0</v>
      </c>
      <c r="G9318" s="3">
        <v>3.0</v>
      </c>
      <c r="H9318" s="3" t="s">
        <v>8918</v>
      </c>
      <c r="I9318" s="3" t="s">
        <v>8919</v>
      </c>
      <c r="J9318" s="3" t="s">
        <v>1412</v>
      </c>
      <c r="K9318" s="3" t="s">
        <v>24</v>
      </c>
      <c r="L9318" s="3">
        <v>5.0</v>
      </c>
      <c r="M9318" s="3" t="s">
        <v>25</v>
      </c>
      <c r="N9318" s="3" t="s">
        <v>9042</v>
      </c>
      <c r="O9318" s="3" t="s">
        <v>9043</v>
      </c>
      <c r="P9318" s="4">
        <v>20885.0</v>
      </c>
      <c r="Q9318" s="3" t="s">
        <v>40</v>
      </c>
      <c r="S9318" s="3" t="s">
        <v>34</v>
      </c>
    </row>
    <row r="9319">
      <c r="A9319" s="2">
        <v>42318.714895833335</v>
      </c>
      <c r="B9319" s="3">
        <v>11.0</v>
      </c>
      <c r="C9319" s="3" t="s">
        <v>8462</v>
      </c>
      <c r="D9319" s="3">
        <v>93.0</v>
      </c>
      <c r="E9319" s="3" t="s">
        <v>8620</v>
      </c>
      <c r="F9319" s="3">
        <v>3.0</v>
      </c>
      <c r="G9319" s="3">
        <v>3.0</v>
      </c>
      <c r="H9319" s="3" t="s">
        <v>8918</v>
      </c>
      <c r="I9319" s="3" t="s">
        <v>8919</v>
      </c>
      <c r="J9319" s="3" t="s">
        <v>1412</v>
      </c>
      <c r="K9319" s="3" t="s">
        <v>24</v>
      </c>
      <c r="L9319" s="3">
        <v>6.0</v>
      </c>
      <c r="M9319" s="3" t="s">
        <v>30</v>
      </c>
      <c r="N9319" s="3" t="s">
        <v>3002</v>
      </c>
      <c r="O9319" s="3" t="s">
        <v>8610</v>
      </c>
      <c r="P9319" s="4">
        <v>29351.0</v>
      </c>
      <c r="Q9319" s="3" t="s">
        <v>37</v>
      </c>
      <c r="S9319" s="3" t="s">
        <v>34</v>
      </c>
    </row>
    <row r="9320">
      <c r="A9320" s="2">
        <v>42318.714895833335</v>
      </c>
      <c r="B9320" s="3">
        <v>11.0</v>
      </c>
      <c r="C9320" s="3" t="s">
        <v>8462</v>
      </c>
      <c r="D9320" s="3">
        <v>93.0</v>
      </c>
      <c r="E9320" s="3" t="s">
        <v>8620</v>
      </c>
      <c r="F9320" s="3">
        <v>3.0</v>
      </c>
      <c r="G9320" s="3">
        <v>3.0</v>
      </c>
      <c r="H9320" s="3" t="s">
        <v>8918</v>
      </c>
      <c r="I9320" s="3" t="s">
        <v>8919</v>
      </c>
      <c r="J9320" s="3" t="s">
        <v>1412</v>
      </c>
      <c r="K9320" s="3" t="s">
        <v>24</v>
      </c>
      <c r="L9320" s="3">
        <v>7.0</v>
      </c>
      <c r="M9320" s="3" t="s">
        <v>25</v>
      </c>
      <c r="N9320" s="3" t="s">
        <v>9044</v>
      </c>
      <c r="O9320" s="3" t="s">
        <v>119</v>
      </c>
      <c r="P9320" s="4">
        <v>25170.0</v>
      </c>
      <c r="Q9320" s="3" t="s">
        <v>28</v>
      </c>
      <c r="S9320" s="3" t="s">
        <v>34</v>
      </c>
    </row>
    <row r="9321">
      <c r="A9321" s="2">
        <v>42318.714895833335</v>
      </c>
      <c r="B9321" s="3">
        <v>11.0</v>
      </c>
      <c r="C9321" s="3" t="s">
        <v>8462</v>
      </c>
      <c r="D9321" s="3">
        <v>93.0</v>
      </c>
      <c r="E9321" s="3" t="s">
        <v>8620</v>
      </c>
      <c r="F9321" s="3">
        <v>3.0</v>
      </c>
      <c r="G9321" s="3">
        <v>3.0</v>
      </c>
      <c r="H9321" s="3" t="s">
        <v>8918</v>
      </c>
      <c r="I9321" s="3" t="s">
        <v>8919</v>
      </c>
      <c r="J9321" s="3" t="s">
        <v>1412</v>
      </c>
      <c r="K9321" s="3" t="s">
        <v>24</v>
      </c>
      <c r="L9321" s="3">
        <v>8.0</v>
      </c>
      <c r="M9321" s="3" t="s">
        <v>30</v>
      </c>
      <c r="N9321" s="3" t="s">
        <v>9045</v>
      </c>
      <c r="O9321" s="3" t="s">
        <v>5945</v>
      </c>
      <c r="P9321" s="4">
        <v>20148.0</v>
      </c>
      <c r="Q9321" s="3" t="s">
        <v>153</v>
      </c>
      <c r="S9321" s="3" t="s">
        <v>34</v>
      </c>
    </row>
    <row r="9322">
      <c r="A9322" s="2">
        <v>42318.714895833335</v>
      </c>
      <c r="B9322" s="3">
        <v>11.0</v>
      </c>
      <c r="C9322" s="3" t="s">
        <v>8462</v>
      </c>
      <c r="D9322" s="3">
        <v>93.0</v>
      </c>
      <c r="E9322" s="3" t="s">
        <v>8620</v>
      </c>
      <c r="F9322" s="3">
        <v>3.0</v>
      </c>
      <c r="G9322" s="3">
        <v>3.0</v>
      </c>
      <c r="H9322" s="3" t="s">
        <v>8918</v>
      </c>
      <c r="I9322" s="3" t="s">
        <v>8919</v>
      </c>
      <c r="J9322" s="3" t="s">
        <v>1412</v>
      </c>
      <c r="K9322" s="3" t="s">
        <v>24</v>
      </c>
      <c r="L9322" s="3">
        <v>9.0</v>
      </c>
      <c r="M9322" s="3" t="s">
        <v>25</v>
      </c>
      <c r="N9322" s="3" t="s">
        <v>9046</v>
      </c>
      <c r="O9322" s="3" t="s">
        <v>1692</v>
      </c>
      <c r="P9322" s="4">
        <v>25797.0</v>
      </c>
      <c r="Q9322" s="3" t="s">
        <v>52</v>
      </c>
      <c r="S9322" s="3" t="s">
        <v>34</v>
      </c>
    </row>
    <row r="9323">
      <c r="A9323" s="2">
        <v>42318.714895833335</v>
      </c>
      <c r="B9323" s="3">
        <v>11.0</v>
      </c>
      <c r="C9323" s="3" t="s">
        <v>8462</v>
      </c>
      <c r="D9323" s="3">
        <v>93.0</v>
      </c>
      <c r="E9323" s="3" t="s">
        <v>8620</v>
      </c>
      <c r="F9323" s="3">
        <v>3.0</v>
      </c>
      <c r="G9323" s="3">
        <v>3.0</v>
      </c>
      <c r="H9323" s="3" t="s">
        <v>8918</v>
      </c>
      <c r="I9323" s="3" t="s">
        <v>8919</v>
      </c>
      <c r="J9323" s="3" t="s">
        <v>1412</v>
      </c>
      <c r="K9323" s="3" t="s">
        <v>24</v>
      </c>
      <c r="L9323" s="3">
        <v>10.0</v>
      </c>
      <c r="M9323" s="3" t="s">
        <v>30</v>
      </c>
      <c r="N9323" s="3" t="s">
        <v>9047</v>
      </c>
      <c r="O9323" s="3" t="s">
        <v>139</v>
      </c>
      <c r="P9323" s="4">
        <v>24457.0</v>
      </c>
      <c r="Q9323" s="3" t="s">
        <v>40</v>
      </c>
      <c r="S9323" s="3" t="s">
        <v>34</v>
      </c>
    </row>
    <row r="9324">
      <c r="A9324" s="2">
        <v>42318.714895833335</v>
      </c>
      <c r="B9324" s="3">
        <v>11.0</v>
      </c>
      <c r="C9324" s="3" t="s">
        <v>8462</v>
      </c>
      <c r="D9324" s="3">
        <v>93.0</v>
      </c>
      <c r="E9324" s="3" t="s">
        <v>8620</v>
      </c>
      <c r="F9324" s="3">
        <v>3.0</v>
      </c>
      <c r="G9324" s="3">
        <v>3.0</v>
      </c>
      <c r="H9324" s="3" t="s">
        <v>8918</v>
      </c>
      <c r="I9324" s="3" t="s">
        <v>8919</v>
      </c>
      <c r="J9324" s="3" t="s">
        <v>1412</v>
      </c>
      <c r="K9324" s="3" t="s">
        <v>24</v>
      </c>
      <c r="L9324" s="3">
        <v>11.0</v>
      </c>
      <c r="M9324" s="3" t="s">
        <v>25</v>
      </c>
      <c r="N9324" s="3" t="s">
        <v>9048</v>
      </c>
      <c r="O9324" s="3" t="s">
        <v>1624</v>
      </c>
      <c r="P9324" s="4">
        <v>23091.0</v>
      </c>
      <c r="Q9324" s="3" t="s">
        <v>72</v>
      </c>
      <c r="S9324" s="3" t="s">
        <v>34</v>
      </c>
    </row>
    <row r="9325">
      <c r="A9325" s="2">
        <v>42318.714895833335</v>
      </c>
      <c r="B9325" s="3">
        <v>11.0</v>
      </c>
      <c r="C9325" s="3" t="s">
        <v>8462</v>
      </c>
      <c r="D9325" s="3">
        <v>93.0</v>
      </c>
      <c r="E9325" s="3" t="s">
        <v>8620</v>
      </c>
      <c r="F9325" s="3">
        <v>3.0</v>
      </c>
      <c r="G9325" s="3">
        <v>3.0</v>
      </c>
      <c r="H9325" s="3" t="s">
        <v>8918</v>
      </c>
      <c r="I9325" s="3" t="s">
        <v>8919</v>
      </c>
      <c r="J9325" s="3" t="s">
        <v>1412</v>
      </c>
      <c r="K9325" s="3" t="s">
        <v>24</v>
      </c>
      <c r="L9325" s="3">
        <v>12.0</v>
      </c>
      <c r="M9325" s="3" t="s">
        <v>30</v>
      </c>
      <c r="N9325" s="3" t="s">
        <v>9049</v>
      </c>
      <c r="O9325" s="3" t="s">
        <v>1547</v>
      </c>
      <c r="P9325" s="4">
        <v>20958.0</v>
      </c>
      <c r="Q9325" s="3" t="s">
        <v>105</v>
      </c>
      <c r="S9325" s="3" t="s">
        <v>34</v>
      </c>
    </row>
    <row r="9326">
      <c r="A9326" s="2">
        <v>42318.714895833335</v>
      </c>
      <c r="B9326" s="3">
        <v>11.0</v>
      </c>
      <c r="C9326" s="3" t="s">
        <v>8462</v>
      </c>
      <c r="D9326" s="3">
        <v>93.0</v>
      </c>
      <c r="E9326" s="3" t="s">
        <v>8620</v>
      </c>
      <c r="F9326" s="3">
        <v>3.0</v>
      </c>
      <c r="G9326" s="3">
        <v>3.0</v>
      </c>
      <c r="H9326" s="3" t="s">
        <v>8918</v>
      </c>
      <c r="I9326" s="3" t="s">
        <v>8919</v>
      </c>
      <c r="J9326" s="3" t="s">
        <v>1412</v>
      </c>
      <c r="K9326" s="3" t="s">
        <v>24</v>
      </c>
      <c r="L9326" s="3">
        <v>13.0</v>
      </c>
      <c r="M9326" s="3" t="s">
        <v>25</v>
      </c>
      <c r="N9326" s="3" t="s">
        <v>9050</v>
      </c>
      <c r="O9326" s="3" t="s">
        <v>9051</v>
      </c>
      <c r="P9326" s="4">
        <v>22680.0</v>
      </c>
      <c r="Q9326" s="3" t="s">
        <v>46</v>
      </c>
      <c r="S9326" s="3" t="s">
        <v>34</v>
      </c>
    </row>
    <row r="9327">
      <c r="A9327" s="2">
        <v>42318.714895833335</v>
      </c>
      <c r="B9327" s="3">
        <v>11.0</v>
      </c>
      <c r="C9327" s="3" t="s">
        <v>8462</v>
      </c>
      <c r="D9327" s="3">
        <v>93.0</v>
      </c>
      <c r="E9327" s="3" t="s">
        <v>8620</v>
      </c>
      <c r="F9327" s="3">
        <v>3.0</v>
      </c>
      <c r="G9327" s="3">
        <v>3.0</v>
      </c>
      <c r="H9327" s="3" t="s">
        <v>8918</v>
      </c>
      <c r="I9327" s="3" t="s">
        <v>8919</v>
      </c>
      <c r="J9327" s="3" t="s">
        <v>1412</v>
      </c>
      <c r="K9327" s="3" t="s">
        <v>24</v>
      </c>
      <c r="L9327" s="3">
        <v>14.0</v>
      </c>
      <c r="M9327" s="3" t="s">
        <v>30</v>
      </c>
      <c r="N9327" s="3" t="s">
        <v>689</v>
      </c>
      <c r="O9327" s="3" t="s">
        <v>7672</v>
      </c>
      <c r="P9327" s="4">
        <v>23585.0</v>
      </c>
      <c r="Q9327" s="3" t="s">
        <v>110</v>
      </c>
      <c r="S9327" s="3" t="s">
        <v>34</v>
      </c>
    </row>
    <row r="9328">
      <c r="A9328" s="2">
        <v>42318.714895833335</v>
      </c>
      <c r="B9328" s="3">
        <v>11.0</v>
      </c>
      <c r="C9328" s="3" t="s">
        <v>8462</v>
      </c>
      <c r="D9328" s="3">
        <v>93.0</v>
      </c>
      <c r="E9328" s="3" t="s">
        <v>8620</v>
      </c>
      <c r="F9328" s="3">
        <v>3.0</v>
      </c>
      <c r="G9328" s="3">
        <v>3.0</v>
      </c>
      <c r="H9328" s="3" t="s">
        <v>8918</v>
      </c>
      <c r="I9328" s="3" t="s">
        <v>8919</v>
      </c>
      <c r="J9328" s="3" t="s">
        <v>1412</v>
      </c>
      <c r="K9328" s="3" t="s">
        <v>24</v>
      </c>
      <c r="L9328" s="3">
        <v>15.0</v>
      </c>
      <c r="M9328" s="3" t="s">
        <v>25</v>
      </c>
      <c r="N9328" s="3" t="s">
        <v>9052</v>
      </c>
      <c r="O9328" s="3" t="s">
        <v>91</v>
      </c>
      <c r="P9328" s="4">
        <v>21257.0</v>
      </c>
      <c r="Q9328" s="3" t="s">
        <v>28</v>
      </c>
      <c r="S9328" s="3" t="s">
        <v>34</v>
      </c>
    </row>
    <row r="9329">
      <c r="A9329" s="2">
        <v>42318.714895833335</v>
      </c>
      <c r="B9329" s="3">
        <v>11.0</v>
      </c>
      <c r="C9329" s="3" t="s">
        <v>8462</v>
      </c>
      <c r="D9329" s="3">
        <v>93.0</v>
      </c>
      <c r="E9329" s="3" t="s">
        <v>8620</v>
      </c>
      <c r="F9329" s="3">
        <v>3.0</v>
      </c>
      <c r="G9329" s="3">
        <v>3.0</v>
      </c>
      <c r="H9329" s="3" t="s">
        <v>8918</v>
      </c>
      <c r="I9329" s="3" t="s">
        <v>8919</v>
      </c>
      <c r="J9329" s="3" t="s">
        <v>1412</v>
      </c>
      <c r="K9329" s="3" t="s">
        <v>24</v>
      </c>
      <c r="L9329" s="3">
        <v>16.0</v>
      </c>
      <c r="M9329" s="3" t="s">
        <v>30</v>
      </c>
      <c r="N9329" s="3" t="s">
        <v>9053</v>
      </c>
      <c r="O9329" s="3" t="s">
        <v>102</v>
      </c>
      <c r="P9329" s="4">
        <v>22708.0</v>
      </c>
      <c r="Q9329" s="3" t="s">
        <v>110</v>
      </c>
      <c r="S9329" s="3" t="s">
        <v>34</v>
      </c>
    </row>
    <row r="9330">
      <c r="A9330" s="2">
        <v>42318.714895833335</v>
      </c>
      <c r="B9330" s="3">
        <v>11.0</v>
      </c>
      <c r="C9330" s="3" t="s">
        <v>8462</v>
      </c>
      <c r="D9330" s="3">
        <v>93.0</v>
      </c>
      <c r="E9330" s="3" t="s">
        <v>8620</v>
      </c>
      <c r="F9330" s="3">
        <v>3.0</v>
      </c>
      <c r="G9330" s="3">
        <v>3.0</v>
      </c>
      <c r="H9330" s="3" t="s">
        <v>8918</v>
      </c>
      <c r="I9330" s="3" t="s">
        <v>8919</v>
      </c>
      <c r="J9330" s="3" t="s">
        <v>1412</v>
      </c>
      <c r="K9330" s="3" t="s">
        <v>24</v>
      </c>
      <c r="L9330" s="3">
        <v>17.0</v>
      </c>
      <c r="M9330" s="3" t="s">
        <v>25</v>
      </c>
      <c r="N9330" s="3" t="s">
        <v>9054</v>
      </c>
      <c r="O9330" s="3" t="s">
        <v>1037</v>
      </c>
      <c r="P9330" s="4">
        <v>32395.0</v>
      </c>
      <c r="Q9330" s="3" t="s">
        <v>189</v>
      </c>
      <c r="S9330" s="3" t="s">
        <v>34</v>
      </c>
    </row>
    <row r="9331">
      <c r="A9331" s="2">
        <v>42318.714895833335</v>
      </c>
      <c r="B9331" s="3">
        <v>11.0</v>
      </c>
      <c r="C9331" s="3" t="s">
        <v>8462</v>
      </c>
      <c r="D9331" s="3">
        <v>93.0</v>
      </c>
      <c r="E9331" s="3" t="s">
        <v>8620</v>
      </c>
      <c r="F9331" s="3">
        <v>3.0</v>
      </c>
      <c r="G9331" s="3">
        <v>3.0</v>
      </c>
      <c r="H9331" s="3" t="s">
        <v>8918</v>
      </c>
      <c r="I9331" s="3" t="s">
        <v>8919</v>
      </c>
      <c r="J9331" s="3" t="s">
        <v>1412</v>
      </c>
      <c r="K9331" s="3" t="s">
        <v>24</v>
      </c>
      <c r="L9331" s="3">
        <v>18.0</v>
      </c>
      <c r="M9331" s="3" t="s">
        <v>30</v>
      </c>
      <c r="N9331" s="3" t="s">
        <v>9055</v>
      </c>
      <c r="O9331" s="3" t="s">
        <v>9056</v>
      </c>
      <c r="P9331" s="4">
        <v>33596.0</v>
      </c>
      <c r="Q9331" s="3" t="s">
        <v>110</v>
      </c>
      <c r="S9331" s="3" t="s">
        <v>34</v>
      </c>
    </row>
    <row r="9332">
      <c r="A9332" s="2">
        <v>42318.714895833335</v>
      </c>
      <c r="B9332" s="3">
        <v>11.0</v>
      </c>
      <c r="C9332" s="3" t="s">
        <v>8462</v>
      </c>
      <c r="D9332" s="3">
        <v>93.0</v>
      </c>
      <c r="E9332" s="3" t="s">
        <v>8620</v>
      </c>
      <c r="F9332" s="3">
        <v>3.0</v>
      </c>
      <c r="G9332" s="3">
        <v>3.0</v>
      </c>
      <c r="H9332" s="3" t="s">
        <v>8918</v>
      </c>
      <c r="I9332" s="3" t="s">
        <v>8919</v>
      </c>
      <c r="J9332" s="3" t="s">
        <v>1412</v>
      </c>
      <c r="K9332" s="3" t="s">
        <v>24</v>
      </c>
      <c r="L9332" s="3">
        <v>19.0</v>
      </c>
      <c r="M9332" s="3" t="s">
        <v>25</v>
      </c>
      <c r="N9332" s="3" t="s">
        <v>9057</v>
      </c>
      <c r="O9332" s="3" t="s">
        <v>1899</v>
      </c>
      <c r="P9332" s="4">
        <v>29431.0</v>
      </c>
      <c r="Q9332" s="3" t="s">
        <v>46</v>
      </c>
      <c r="S9332" s="3" t="s">
        <v>34</v>
      </c>
    </row>
    <row r="9333">
      <c r="A9333" s="2">
        <v>42318.714895833335</v>
      </c>
      <c r="B9333" s="3">
        <v>11.0</v>
      </c>
      <c r="C9333" s="3" t="s">
        <v>8462</v>
      </c>
      <c r="D9333" s="3">
        <v>93.0</v>
      </c>
      <c r="E9333" s="3" t="s">
        <v>8620</v>
      </c>
      <c r="F9333" s="3">
        <v>3.0</v>
      </c>
      <c r="G9333" s="3">
        <v>3.0</v>
      </c>
      <c r="H9333" s="3" t="s">
        <v>8918</v>
      </c>
      <c r="I9333" s="3" t="s">
        <v>8919</v>
      </c>
      <c r="J9333" s="3" t="s">
        <v>1412</v>
      </c>
      <c r="K9333" s="3" t="s">
        <v>24</v>
      </c>
      <c r="L9333" s="3">
        <v>20.0</v>
      </c>
      <c r="M9333" s="3" t="s">
        <v>30</v>
      </c>
      <c r="N9333" s="3" t="s">
        <v>8970</v>
      </c>
      <c r="O9333" s="3" t="s">
        <v>4444</v>
      </c>
      <c r="P9333" s="4">
        <v>32938.0</v>
      </c>
      <c r="Q9333" s="3" t="s">
        <v>115</v>
      </c>
      <c r="S9333" s="3" t="s">
        <v>34</v>
      </c>
    </row>
    <row r="9334">
      <c r="A9334" s="2">
        <v>42318.714895833335</v>
      </c>
      <c r="B9334" s="3">
        <v>11.0</v>
      </c>
      <c r="C9334" s="3" t="s">
        <v>8462</v>
      </c>
      <c r="D9334" s="3">
        <v>93.0</v>
      </c>
      <c r="E9334" s="3" t="s">
        <v>8620</v>
      </c>
      <c r="F9334" s="3">
        <v>3.0</v>
      </c>
      <c r="G9334" s="3">
        <v>3.0</v>
      </c>
      <c r="H9334" s="3" t="s">
        <v>8918</v>
      </c>
      <c r="I9334" s="3" t="s">
        <v>8919</v>
      </c>
      <c r="J9334" s="3" t="s">
        <v>1412</v>
      </c>
      <c r="K9334" s="3" t="s">
        <v>24</v>
      </c>
      <c r="L9334" s="3">
        <v>21.0</v>
      </c>
      <c r="M9334" s="3" t="s">
        <v>25</v>
      </c>
      <c r="N9334" s="3" t="s">
        <v>9058</v>
      </c>
      <c r="O9334" s="3" t="s">
        <v>2765</v>
      </c>
      <c r="P9334" s="4">
        <v>34008.0</v>
      </c>
      <c r="Q9334" s="3" t="s">
        <v>191</v>
      </c>
      <c r="S9334" s="3" t="s">
        <v>34</v>
      </c>
    </row>
    <row r="9335">
      <c r="A9335" s="2">
        <v>42318.714895833335</v>
      </c>
      <c r="B9335" s="3">
        <v>11.0</v>
      </c>
      <c r="C9335" s="3" t="s">
        <v>8462</v>
      </c>
      <c r="D9335" s="3">
        <v>93.0</v>
      </c>
      <c r="E9335" s="3" t="s">
        <v>8620</v>
      </c>
      <c r="F9335" s="3">
        <v>3.0</v>
      </c>
      <c r="G9335" s="3">
        <v>3.0</v>
      </c>
      <c r="H9335" s="3" t="s">
        <v>8918</v>
      </c>
      <c r="I9335" s="3" t="s">
        <v>8919</v>
      </c>
      <c r="J9335" s="3" t="s">
        <v>1412</v>
      </c>
      <c r="K9335" s="3" t="s">
        <v>24</v>
      </c>
      <c r="L9335" s="3">
        <v>22.0</v>
      </c>
      <c r="M9335" s="3" t="s">
        <v>30</v>
      </c>
      <c r="N9335" s="3" t="s">
        <v>6243</v>
      </c>
      <c r="O9335" s="3" t="s">
        <v>375</v>
      </c>
      <c r="P9335" s="4">
        <v>22915.0</v>
      </c>
      <c r="Q9335" s="3" t="s">
        <v>115</v>
      </c>
      <c r="S9335" s="3" t="s">
        <v>34</v>
      </c>
    </row>
    <row r="9336">
      <c r="A9336" s="2">
        <v>42318.714895833335</v>
      </c>
      <c r="B9336" s="3">
        <v>11.0</v>
      </c>
      <c r="C9336" s="3" t="s">
        <v>8462</v>
      </c>
      <c r="D9336" s="3">
        <v>93.0</v>
      </c>
      <c r="E9336" s="3" t="s">
        <v>8620</v>
      </c>
      <c r="F9336" s="3">
        <v>3.0</v>
      </c>
      <c r="G9336" s="3">
        <v>3.0</v>
      </c>
      <c r="H9336" s="3" t="s">
        <v>8918</v>
      </c>
      <c r="I9336" s="3" t="s">
        <v>8919</v>
      </c>
      <c r="J9336" s="3" t="s">
        <v>1412</v>
      </c>
      <c r="K9336" s="3" t="s">
        <v>24</v>
      </c>
      <c r="L9336" s="3">
        <v>23.0</v>
      </c>
      <c r="M9336" s="3" t="s">
        <v>25</v>
      </c>
      <c r="N9336" s="3" t="s">
        <v>4944</v>
      </c>
      <c r="O9336" s="3" t="s">
        <v>4094</v>
      </c>
      <c r="P9336" s="4">
        <v>24215.0</v>
      </c>
      <c r="Q9336" s="3" t="s">
        <v>372</v>
      </c>
      <c r="S9336" s="3" t="s">
        <v>34</v>
      </c>
    </row>
    <row r="9337">
      <c r="A9337" s="2">
        <v>42318.714895833335</v>
      </c>
      <c r="B9337" s="3">
        <v>11.0</v>
      </c>
      <c r="C9337" s="3" t="s">
        <v>8462</v>
      </c>
      <c r="D9337" s="3">
        <v>93.0</v>
      </c>
      <c r="E9337" s="3" t="s">
        <v>8620</v>
      </c>
      <c r="F9337" s="3">
        <v>3.0</v>
      </c>
      <c r="G9337" s="3">
        <v>3.0</v>
      </c>
      <c r="H9337" s="3" t="s">
        <v>8918</v>
      </c>
      <c r="I9337" s="3" t="s">
        <v>8919</v>
      </c>
      <c r="J9337" s="3" t="s">
        <v>1412</v>
      </c>
      <c r="K9337" s="3" t="s">
        <v>24</v>
      </c>
      <c r="L9337" s="3">
        <v>24.0</v>
      </c>
      <c r="M9337" s="3" t="s">
        <v>30</v>
      </c>
      <c r="N9337" s="3" t="s">
        <v>2214</v>
      </c>
      <c r="O9337" s="3" t="s">
        <v>139</v>
      </c>
      <c r="P9337" s="4">
        <v>29309.0</v>
      </c>
      <c r="Q9337" s="3" t="s">
        <v>228</v>
      </c>
      <c r="S9337" s="3" t="s">
        <v>34</v>
      </c>
    </row>
    <row r="9338">
      <c r="A9338" s="2">
        <v>42318.714895833335</v>
      </c>
      <c r="B9338" s="3">
        <v>11.0</v>
      </c>
      <c r="C9338" s="3" t="s">
        <v>8462</v>
      </c>
      <c r="D9338" s="3">
        <v>93.0</v>
      </c>
      <c r="E9338" s="3" t="s">
        <v>8620</v>
      </c>
      <c r="F9338" s="3">
        <v>3.0</v>
      </c>
      <c r="G9338" s="3">
        <v>3.0</v>
      </c>
      <c r="H9338" s="3" t="s">
        <v>8918</v>
      </c>
      <c r="I9338" s="3" t="s">
        <v>8919</v>
      </c>
      <c r="J9338" s="3" t="s">
        <v>1412</v>
      </c>
      <c r="K9338" s="3" t="s">
        <v>24</v>
      </c>
      <c r="L9338" s="3">
        <v>25.0</v>
      </c>
      <c r="M9338" s="3" t="s">
        <v>25</v>
      </c>
      <c r="N9338" s="3" t="s">
        <v>9059</v>
      </c>
      <c r="O9338" s="3" t="s">
        <v>639</v>
      </c>
      <c r="P9338" s="4">
        <v>29294.0</v>
      </c>
      <c r="Q9338" s="3" t="s">
        <v>60</v>
      </c>
      <c r="S9338" s="3" t="s">
        <v>34</v>
      </c>
    </row>
    <row r="9339">
      <c r="A9339" s="2">
        <v>42318.714895833335</v>
      </c>
      <c r="B9339" s="3">
        <v>11.0</v>
      </c>
      <c r="C9339" s="3" t="s">
        <v>8462</v>
      </c>
      <c r="D9339" s="3">
        <v>93.0</v>
      </c>
      <c r="E9339" s="3" t="s">
        <v>8620</v>
      </c>
      <c r="F9339" s="3">
        <v>3.0</v>
      </c>
      <c r="G9339" s="3">
        <v>3.0</v>
      </c>
      <c r="H9339" s="3" t="s">
        <v>8918</v>
      </c>
      <c r="I9339" s="3" t="s">
        <v>8919</v>
      </c>
      <c r="J9339" s="3" t="s">
        <v>1412</v>
      </c>
      <c r="K9339" s="3" t="s">
        <v>24</v>
      </c>
      <c r="L9339" s="3">
        <v>26.0</v>
      </c>
      <c r="M9339" s="3" t="s">
        <v>30</v>
      </c>
      <c r="N9339" s="3" t="s">
        <v>9060</v>
      </c>
      <c r="O9339" s="3" t="s">
        <v>93</v>
      </c>
      <c r="P9339" s="4">
        <v>17548.0</v>
      </c>
      <c r="Q9339" s="3" t="s">
        <v>113</v>
      </c>
      <c r="S9339" s="3" t="s">
        <v>34</v>
      </c>
    </row>
    <row r="9340">
      <c r="A9340" s="2">
        <v>42318.714895833335</v>
      </c>
      <c r="B9340" s="3">
        <v>11.0</v>
      </c>
      <c r="C9340" s="3" t="s">
        <v>8462</v>
      </c>
      <c r="D9340" s="3">
        <v>93.0</v>
      </c>
      <c r="E9340" s="3" t="s">
        <v>8620</v>
      </c>
      <c r="F9340" s="3">
        <v>3.0</v>
      </c>
      <c r="G9340" s="3">
        <v>3.0</v>
      </c>
      <c r="H9340" s="3" t="s">
        <v>8918</v>
      </c>
      <c r="I9340" s="3" t="s">
        <v>8919</v>
      </c>
      <c r="J9340" s="3" t="s">
        <v>1412</v>
      </c>
      <c r="K9340" s="3" t="s">
        <v>24</v>
      </c>
      <c r="L9340" s="3">
        <v>27.0</v>
      </c>
      <c r="M9340" s="3" t="s">
        <v>25</v>
      </c>
      <c r="N9340" s="3" t="s">
        <v>9061</v>
      </c>
      <c r="O9340" s="3" t="s">
        <v>251</v>
      </c>
      <c r="P9340" s="4">
        <v>26333.0</v>
      </c>
      <c r="Q9340" s="3" t="s">
        <v>687</v>
      </c>
      <c r="S9340" s="3" t="s">
        <v>34</v>
      </c>
    </row>
    <row r="9341">
      <c r="A9341" s="2">
        <v>42318.714895833335</v>
      </c>
      <c r="B9341" s="3">
        <v>11.0</v>
      </c>
      <c r="C9341" s="3" t="s">
        <v>8462</v>
      </c>
      <c r="D9341" s="3">
        <v>93.0</v>
      </c>
      <c r="E9341" s="3" t="s">
        <v>8620</v>
      </c>
      <c r="F9341" s="3">
        <v>3.0</v>
      </c>
      <c r="G9341" s="3">
        <v>3.0</v>
      </c>
      <c r="H9341" s="3" t="s">
        <v>8918</v>
      </c>
      <c r="I9341" s="3" t="s">
        <v>8919</v>
      </c>
      <c r="J9341" s="3" t="s">
        <v>1412</v>
      </c>
      <c r="K9341" s="3" t="s">
        <v>24</v>
      </c>
      <c r="L9341" s="3">
        <v>28.0</v>
      </c>
      <c r="M9341" s="3" t="s">
        <v>30</v>
      </c>
      <c r="N9341" s="3" t="s">
        <v>9062</v>
      </c>
      <c r="O9341" s="3" t="s">
        <v>975</v>
      </c>
      <c r="P9341" s="4">
        <v>21339.0</v>
      </c>
      <c r="Q9341" s="3" t="s">
        <v>228</v>
      </c>
      <c r="S9341" s="3" t="s">
        <v>34</v>
      </c>
    </row>
    <row r="9342">
      <c r="A9342" s="2">
        <v>42318.714895833335</v>
      </c>
      <c r="B9342" s="3">
        <v>11.0</v>
      </c>
      <c r="C9342" s="3" t="s">
        <v>8462</v>
      </c>
      <c r="D9342" s="3">
        <v>93.0</v>
      </c>
      <c r="E9342" s="3" t="s">
        <v>8620</v>
      </c>
      <c r="F9342" s="3">
        <v>3.0</v>
      </c>
      <c r="G9342" s="3">
        <v>3.0</v>
      </c>
      <c r="H9342" s="3" t="s">
        <v>8918</v>
      </c>
      <c r="I9342" s="3" t="s">
        <v>8919</v>
      </c>
      <c r="J9342" s="3" t="s">
        <v>1412</v>
      </c>
      <c r="K9342" s="3" t="s">
        <v>24</v>
      </c>
      <c r="L9342" s="3">
        <v>29.0</v>
      </c>
      <c r="M9342" s="3" t="s">
        <v>25</v>
      </c>
      <c r="N9342" s="3" t="s">
        <v>9063</v>
      </c>
      <c r="O9342" s="3" t="s">
        <v>458</v>
      </c>
      <c r="P9342" s="4">
        <v>31866.0</v>
      </c>
      <c r="Q9342" s="3" t="s">
        <v>110</v>
      </c>
      <c r="S9342" s="3" t="s">
        <v>34</v>
      </c>
    </row>
    <row r="9343">
      <c r="A9343" s="2">
        <v>42318.714895833335</v>
      </c>
      <c r="B9343" s="3">
        <v>11.0</v>
      </c>
      <c r="C9343" s="3" t="s">
        <v>8462</v>
      </c>
      <c r="D9343" s="3">
        <v>94.0</v>
      </c>
      <c r="E9343" s="3" t="s">
        <v>8652</v>
      </c>
      <c r="F9343" s="3">
        <v>3.0</v>
      </c>
      <c r="G9343" s="3">
        <v>3.0</v>
      </c>
      <c r="H9343" s="3" t="s">
        <v>8918</v>
      </c>
      <c r="I9343" s="3" t="s">
        <v>8919</v>
      </c>
      <c r="J9343" s="3" t="s">
        <v>1412</v>
      </c>
      <c r="K9343" s="3" t="s">
        <v>24</v>
      </c>
      <c r="L9343" s="3">
        <v>1.0</v>
      </c>
      <c r="M9343" s="3" t="s">
        <v>25</v>
      </c>
      <c r="N9343" s="3" t="s">
        <v>9064</v>
      </c>
      <c r="O9343" s="3" t="s">
        <v>95</v>
      </c>
      <c r="P9343" s="4">
        <v>20488.0</v>
      </c>
      <c r="Q9343" s="3" t="s">
        <v>205</v>
      </c>
      <c r="S9343" s="3" t="s">
        <v>34</v>
      </c>
    </row>
    <row r="9344">
      <c r="A9344" s="2">
        <v>42318.714895833335</v>
      </c>
      <c r="B9344" s="3">
        <v>11.0</v>
      </c>
      <c r="C9344" s="3" t="s">
        <v>8462</v>
      </c>
      <c r="D9344" s="3">
        <v>94.0</v>
      </c>
      <c r="E9344" s="3" t="s">
        <v>8652</v>
      </c>
      <c r="F9344" s="3">
        <v>3.0</v>
      </c>
      <c r="G9344" s="3">
        <v>3.0</v>
      </c>
      <c r="H9344" s="3" t="s">
        <v>8918</v>
      </c>
      <c r="I9344" s="3" t="s">
        <v>8919</v>
      </c>
      <c r="J9344" s="3" t="s">
        <v>1412</v>
      </c>
      <c r="K9344" s="3" t="s">
        <v>24</v>
      </c>
      <c r="L9344" s="3">
        <v>2.0</v>
      </c>
      <c r="M9344" s="3" t="s">
        <v>30</v>
      </c>
      <c r="N9344" s="3" t="s">
        <v>9065</v>
      </c>
      <c r="O9344" s="3" t="s">
        <v>368</v>
      </c>
      <c r="P9344" s="4">
        <v>22339.0</v>
      </c>
      <c r="Q9344" s="3" t="s">
        <v>110</v>
      </c>
      <c r="S9344" s="3" t="s">
        <v>34</v>
      </c>
    </row>
    <row r="9345">
      <c r="A9345" s="2">
        <v>42318.714895833335</v>
      </c>
      <c r="B9345" s="3">
        <v>11.0</v>
      </c>
      <c r="C9345" s="3" t="s">
        <v>8462</v>
      </c>
      <c r="D9345" s="3">
        <v>94.0</v>
      </c>
      <c r="E9345" s="3" t="s">
        <v>8652</v>
      </c>
      <c r="F9345" s="3">
        <v>3.0</v>
      </c>
      <c r="G9345" s="3">
        <v>3.0</v>
      </c>
      <c r="H9345" s="3" t="s">
        <v>8918</v>
      </c>
      <c r="I9345" s="3" t="s">
        <v>8919</v>
      </c>
      <c r="J9345" s="3" t="s">
        <v>1412</v>
      </c>
      <c r="K9345" s="3" t="s">
        <v>24</v>
      </c>
      <c r="L9345" s="3">
        <v>3.0</v>
      </c>
      <c r="M9345" s="3" t="s">
        <v>25</v>
      </c>
      <c r="N9345" s="3" t="s">
        <v>9066</v>
      </c>
      <c r="O9345" s="3" t="s">
        <v>523</v>
      </c>
      <c r="P9345" s="4">
        <v>20754.0</v>
      </c>
      <c r="Q9345" s="3" t="s">
        <v>40</v>
      </c>
      <c r="S9345" s="3" t="s">
        <v>34</v>
      </c>
    </row>
    <row r="9346">
      <c r="A9346" s="2">
        <v>42318.714895833335</v>
      </c>
      <c r="B9346" s="3">
        <v>11.0</v>
      </c>
      <c r="C9346" s="3" t="s">
        <v>8462</v>
      </c>
      <c r="D9346" s="3">
        <v>94.0</v>
      </c>
      <c r="E9346" s="3" t="s">
        <v>8652</v>
      </c>
      <c r="F9346" s="3">
        <v>3.0</v>
      </c>
      <c r="G9346" s="3">
        <v>3.0</v>
      </c>
      <c r="H9346" s="3" t="s">
        <v>8918</v>
      </c>
      <c r="I9346" s="3" t="s">
        <v>8919</v>
      </c>
      <c r="J9346" s="3" t="s">
        <v>1412</v>
      </c>
      <c r="K9346" s="3" t="s">
        <v>24</v>
      </c>
      <c r="L9346" s="3">
        <v>4.0</v>
      </c>
      <c r="M9346" s="3" t="s">
        <v>30</v>
      </c>
      <c r="N9346" s="3" t="s">
        <v>2427</v>
      </c>
      <c r="O9346" s="3" t="s">
        <v>452</v>
      </c>
      <c r="P9346" s="4">
        <v>24908.0</v>
      </c>
      <c r="Q9346" s="3" t="s">
        <v>40</v>
      </c>
      <c r="S9346" s="3" t="s">
        <v>34</v>
      </c>
    </row>
    <row r="9347">
      <c r="A9347" s="2">
        <v>42318.714895833335</v>
      </c>
      <c r="B9347" s="3">
        <v>11.0</v>
      </c>
      <c r="C9347" s="3" t="s">
        <v>8462</v>
      </c>
      <c r="D9347" s="3">
        <v>94.0</v>
      </c>
      <c r="E9347" s="3" t="s">
        <v>8652</v>
      </c>
      <c r="F9347" s="3">
        <v>3.0</v>
      </c>
      <c r="G9347" s="3">
        <v>3.0</v>
      </c>
      <c r="H9347" s="3" t="s">
        <v>8918</v>
      </c>
      <c r="I9347" s="3" t="s">
        <v>8919</v>
      </c>
      <c r="J9347" s="3" t="s">
        <v>1412</v>
      </c>
      <c r="K9347" s="3" t="s">
        <v>24</v>
      </c>
      <c r="L9347" s="3">
        <v>5.0</v>
      </c>
      <c r="M9347" s="3" t="s">
        <v>25</v>
      </c>
      <c r="N9347" s="3" t="s">
        <v>9067</v>
      </c>
      <c r="O9347" s="3" t="s">
        <v>3993</v>
      </c>
      <c r="P9347" s="4">
        <v>23055.0</v>
      </c>
      <c r="Q9347" s="3" t="s">
        <v>115</v>
      </c>
      <c r="S9347" s="3" t="s">
        <v>34</v>
      </c>
    </row>
    <row r="9348">
      <c r="A9348" s="2">
        <v>42318.714895833335</v>
      </c>
      <c r="B9348" s="3">
        <v>11.0</v>
      </c>
      <c r="C9348" s="3" t="s">
        <v>8462</v>
      </c>
      <c r="D9348" s="3">
        <v>94.0</v>
      </c>
      <c r="E9348" s="3" t="s">
        <v>8652</v>
      </c>
      <c r="F9348" s="3">
        <v>3.0</v>
      </c>
      <c r="G9348" s="3">
        <v>3.0</v>
      </c>
      <c r="H9348" s="3" t="s">
        <v>8918</v>
      </c>
      <c r="I9348" s="3" t="s">
        <v>8919</v>
      </c>
      <c r="J9348" s="3" t="s">
        <v>1412</v>
      </c>
      <c r="K9348" s="3" t="s">
        <v>24</v>
      </c>
      <c r="L9348" s="3">
        <v>6.0</v>
      </c>
      <c r="M9348" s="3" t="s">
        <v>30</v>
      </c>
      <c r="N9348" s="3" t="s">
        <v>9068</v>
      </c>
      <c r="O9348" s="3" t="s">
        <v>9069</v>
      </c>
      <c r="P9348" s="4">
        <v>32800.0</v>
      </c>
      <c r="Q9348" s="3" t="s">
        <v>191</v>
      </c>
      <c r="S9348" s="3" t="s">
        <v>34</v>
      </c>
    </row>
    <row r="9349">
      <c r="A9349" s="2">
        <v>42318.714895833335</v>
      </c>
      <c r="B9349" s="3">
        <v>11.0</v>
      </c>
      <c r="C9349" s="3" t="s">
        <v>8462</v>
      </c>
      <c r="D9349" s="3">
        <v>94.0</v>
      </c>
      <c r="E9349" s="3" t="s">
        <v>8652</v>
      </c>
      <c r="F9349" s="3">
        <v>3.0</v>
      </c>
      <c r="G9349" s="3">
        <v>3.0</v>
      </c>
      <c r="H9349" s="3" t="s">
        <v>8918</v>
      </c>
      <c r="I9349" s="3" t="s">
        <v>8919</v>
      </c>
      <c r="J9349" s="3" t="s">
        <v>1412</v>
      </c>
      <c r="K9349" s="3" t="s">
        <v>24</v>
      </c>
      <c r="L9349" s="3">
        <v>7.0</v>
      </c>
      <c r="M9349" s="3" t="s">
        <v>25</v>
      </c>
      <c r="N9349" s="3" t="s">
        <v>9070</v>
      </c>
      <c r="O9349" s="3" t="s">
        <v>871</v>
      </c>
      <c r="P9349" s="4">
        <v>32492.0</v>
      </c>
      <c r="Q9349" s="3" t="s">
        <v>55</v>
      </c>
      <c r="S9349" s="3" t="s">
        <v>34</v>
      </c>
    </row>
    <row r="9350">
      <c r="A9350" s="2">
        <v>42318.714895833335</v>
      </c>
      <c r="B9350" s="3">
        <v>11.0</v>
      </c>
      <c r="C9350" s="3" t="s">
        <v>8462</v>
      </c>
      <c r="D9350" s="3">
        <v>94.0</v>
      </c>
      <c r="E9350" s="3" t="s">
        <v>8652</v>
      </c>
      <c r="F9350" s="3">
        <v>3.0</v>
      </c>
      <c r="G9350" s="3">
        <v>3.0</v>
      </c>
      <c r="H9350" s="3" t="s">
        <v>8918</v>
      </c>
      <c r="I9350" s="3" t="s">
        <v>8919</v>
      </c>
      <c r="J9350" s="3" t="s">
        <v>1412</v>
      </c>
      <c r="K9350" s="3" t="s">
        <v>24</v>
      </c>
      <c r="L9350" s="3">
        <v>8.0</v>
      </c>
      <c r="M9350" s="3" t="s">
        <v>30</v>
      </c>
      <c r="N9350" s="3" t="s">
        <v>9071</v>
      </c>
      <c r="O9350" s="3" t="s">
        <v>299</v>
      </c>
      <c r="P9350" s="4">
        <v>27318.0</v>
      </c>
      <c r="Q9350" s="3" t="s">
        <v>110</v>
      </c>
      <c r="S9350" s="3" t="s">
        <v>34</v>
      </c>
    </row>
    <row r="9351">
      <c r="A9351" s="2">
        <v>42318.714895833335</v>
      </c>
      <c r="B9351" s="3">
        <v>11.0</v>
      </c>
      <c r="C9351" s="3" t="s">
        <v>8462</v>
      </c>
      <c r="D9351" s="3">
        <v>94.0</v>
      </c>
      <c r="E9351" s="3" t="s">
        <v>8652</v>
      </c>
      <c r="F9351" s="3">
        <v>3.0</v>
      </c>
      <c r="G9351" s="3">
        <v>3.0</v>
      </c>
      <c r="H9351" s="3" t="s">
        <v>8918</v>
      </c>
      <c r="I9351" s="3" t="s">
        <v>8919</v>
      </c>
      <c r="J9351" s="3" t="s">
        <v>1412</v>
      </c>
      <c r="K9351" s="3" t="s">
        <v>24</v>
      </c>
      <c r="L9351" s="3">
        <v>9.0</v>
      </c>
      <c r="M9351" s="3" t="s">
        <v>25</v>
      </c>
      <c r="N9351" s="3" t="s">
        <v>6410</v>
      </c>
      <c r="O9351" s="3" t="s">
        <v>664</v>
      </c>
      <c r="P9351" s="4">
        <v>27119.0</v>
      </c>
      <c r="Q9351" s="3" t="s">
        <v>247</v>
      </c>
      <c r="S9351" s="3" t="s">
        <v>34</v>
      </c>
    </row>
    <row r="9352">
      <c r="A9352" s="2">
        <v>42318.714895833335</v>
      </c>
      <c r="B9352" s="3">
        <v>11.0</v>
      </c>
      <c r="C9352" s="3" t="s">
        <v>8462</v>
      </c>
      <c r="D9352" s="3">
        <v>94.0</v>
      </c>
      <c r="E9352" s="3" t="s">
        <v>8652</v>
      </c>
      <c r="F9352" s="3">
        <v>3.0</v>
      </c>
      <c r="G9352" s="3">
        <v>3.0</v>
      </c>
      <c r="H9352" s="3" t="s">
        <v>8918</v>
      </c>
      <c r="I9352" s="3" t="s">
        <v>8919</v>
      </c>
      <c r="J9352" s="3" t="s">
        <v>1412</v>
      </c>
      <c r="K9352" s="3" t="s">
        <v>24</v>
      </c>
      <c r="L9352" s="3">
        <v>10.0</v>
      </c>
      <c r="M9352" s="3" t="s">
        <v>30</v>
      </c>
      <c r="N9352" s="3" t="s">
        <v>9072</v>
      </c>
      <c r="O9352" s="3" t="s">
        <v>336</v>
      </c>
      <c r="P9352" s="4">
        <v>20898.0</v>
      </c>
      <c r="Q9352" s="3" t="s">
        <v>105</v>
      </c>
      <c r="S9352" s="3" t="s">
        <v>34</v>
      </c>
    </row>
    <row r="9353">
      <c r="A9353" s="2">
        <v>42318.714895833335</v>
      </c>
      <c r="B9353" s="3">
        <v>11.0</v>
      </c>
      <c r="C9353" s="3" t="s">
        <v>8462</v>
      </c>
      <c r="D9353" s="3">
        <v>94.0</v>
      </c>
      <c r="E9353" s="3" t="s">
        <v>8652</v>
      </c>
      <c r="F9353" s="3">
        <v>3.0</v>
      </c>
      <c r="G9353" s="3">
        <v>3.0</v>
      </c>
      <c r="H9353" s="3" t="s">
        <v>8918</v>
      </c>
      <c r="I9353" s="3" t="s">
        <v>8919</v>
      </c>
      <c r="J9353" s="3" t="s">
        <v>1412</v>
      </c>
      <c r="K9353" s="3" t="s">
        <v>24</v>
      </c>
      <c r="L9353" s="3">
        <v>11.0</v>
      </c>
      <c r="M9353" s="3" t="s">
        <v>25</v>
      </c>
      <c r="N9353" s="3" t="s">
        <v>9073</v>
      </c>
      <c r="O9353" s="3" t="s">
        <v>9074</v>
      </c>
      <c r="P9353" s="4">
        <v>29543.0</v>
      </c>
      <c r="Q9353" s="3" t="s">
        <v>132</v>
      </c>
      <c r="S9353" s="3" t="s">
        <v>34</v>
      </c>
    </row>
    <row r="9354">
      <c r="A9354" s="2">
        <v>42318.714895833335</v>
      </c>
      <c r="B9354" s="3">
        <v>11.0</v>
      </c>
      <c r="C9354" s="3" t="s">
        <v>8462</v>
      </c>
      <c r="D9354" s="3">
        <v>94.0</v>
      </c>
      <c r="E9354" s="3" t="s">
        <v>8652</v>
      </c>
      <c r="F9354" s="3">
        <v>3.0</v>
      </c>
      <c r="G9354" s="3">
        <v>3.0</v>
      </c>
      <c r="H9354" s="3" t="s">
        <v>8918</v>
      </c>
      <c r="I9354" s="3" t="s">
        <v>8919</v>
      </c>
      <c r="J9354" s="3" t="s">
        <v>1412</v>
      </c>
      <c r="K9354" s="3" t="s">
        <v>24</v>
      </c>
      <c r="L9354" s="3">
        <v>12.0</v>
      </c>
      <c r="M9354" s="3" t="s">
        <v>30</v>
      </c>
      <c r="N9354" s="3" t="s">
        <v>9075</v>
      </c>
      <c r="O9354" s="3" t="s">
        <v>812</v>
      </c>
      <c r="P9354" s="4">
        <v>23228.0</v>
      </c>
      <c r="Q9354" s="3" t="s">
        <v>40</v>
      </c>
      <c r="S9354" s="3" t="s">
        <v>34</v>
      </c>
    </row>
    <row r="9355">
      <c r="A9355" s="2">
        <v>42318.714895833335</v>
      </c>
      <c r="B9355" s="3">
        <v>11.0</v>
      </c>
      <c r="C9355" s="3" t="s">
        <v>8462</v>
      </c>
      <c r="D9355" s="3">
        <v>94.0</v>
      </c>
      <c r="E9355" s="3" t="s">
        <v>8652</v>
      </c>
      <c r="F9355" s="3">
        <v>3.0</v>
      </c>
      <c r="G9355" s="3">
        <v>3.0</v>
      </c>
      <c r="H9355" s="3" t="s">
        <v>8918</v>
      </c>
      <c r="I9355" s="3" t="s">
        <v>8919</v>
      </c>
      <c r="J9355" s="3" t="s">
        <v>1412</v>
      </c>
      <c r="K9355" s="3" t="s">
        <v>24</v>
      </c>
      <c r="L9355" s="3">
        <v>13.0</v>
      </c>
      <c r="M9355" s="3" t="s">
        <v>25</v>
      </c>
      <c r="N9355" s="3" t="s">
        <v>1413</v>
      </c>
      <c r="O9355" s="3" t="s">
        <v>359</v>
      </c>
      <c r="P9355" s="4">
        <v>28479.0</v>
      </c>
      <c r="Q9355" s="3" t="s">
        <v>115</v>
      </c>
      <c r="S9355" s="3" t="s">
        <v>34</v>
      </c>
    </row>
    <row r="9356">
      <c r="A9356" s="2">
        <v>42318.714895833335</v>
      </c>
      <c r="B9356" s="3">
        <v>11.0</v>
      </c>
      <c r="C9356" s="3" t="s">
        <v>8462</v>
      </c>
      <c r="D9356" s="3">
        <v>94.0</v>
      </c>
      <c r="E9356" s="3" t="s">
        <v>8652</v>
      </c>
      <c r="F9356" s="3">
        <v>3.0</v>
      </c>
      <c r="G9356" s="3">
        <v>3.0</v>
      </c>
      <c r="H9356" s="3" t="s">
        <v>8918</v>
      </c>
      <c r="I9356" s="3" t="s">
        <v>8919</v>
      </c>
      <c r="J9356" s="3" t="s">
        <v>1412</v>
      </c>
      <c r="K9356" s="3" t="s">
        <v>24</v>
      </c>
      <c r="L9356" s="3">
        <v>14.0</v>
      </c>
      <c r="M9356" s="3" t="s">
        <v>30</v>
      </c>
      <c r="N9356" s="3" t="s">
        <v>9076</v>
      </c>
      <c r="O9356" s="3" t="s">
        <v>336</v>
      </c>
      <c r="P9356" s="4">
        <v>14382.0</v>
      </c>
      <c r="Q9356" s="3" t="s">
        <v>49</v>
      </c>
      <c r="S9356" s="3" t="s">
        <v>34</v>
      </c>
    </row>
    <row r="9357">
      <c r="A9357" s="2">
        <v>42318.714895833335</v>
      </c>
      <c r="B9357" s="3">
        <v>11.0</v>
      </c>
      <c r="C9357" s="3" t="s">
        <v>8462</v>
      </c>
      <c r="D9357" s="3">
        <v>94.0</v>
      </c>
      <c r="E9357" s="3" t="s">
        <v>8652</v>
      </c>
      <c r="F9357" s="3">
        <v>3.0</v>
      </c>
      <c r="G9357" s="3">
        <v>3.0</v>
      </c>
      <c r="H9357" s="3" t="s">
        <v>8918</v>
      </c>
      <c r="I9357" s="3" t="s">
        <v>8919</v>
      </c>
      <c r="J9357" s="3" t="s">
        <v>1412</v>
      </c>
      <c r="K9357" s="3" t="s">
        <v>24</v>
      </c>
      <c r="L9357" s="3">
        <v>15.0</v>
      </c>
      <c r="M9357" s="3" t="s">
        <v>25</v>
      </c>
      <c r="N9357" s="3" t="s">
        <v>9077</v>
      </c>
      <c r="O9357" s="3" t="s">
        <v>1189</v>
      </c>
      <c r="P9357" s="4">
        <v>29796.0</v>
      </c>
      <c r="Q9357" s="3" t="s">
        <v>110</v>
      </c>
      <c r="S9357" s="3" t="s">
        <v>34</v>
      </c>
    </row>
    <row r="9358">
      <c r="A9358" s="2">
        <v>42318.714895833335</v>
      </c>
      <c r="B9358" s="3">
        <v>11.0</v>
      </c>
      <c r="C9358" s="3" t="s">
        <v>8462</v>
      </c>
      <c r="D9358" s="3">
        <v>94.0</v>
      </c>
      <c r="E9358" s="3" t="s">
        <v>8652</v>
      </c>
      <c r="F9358" s="3">
        <v>3.0</v>
      </c>
      <c r="G9358" s="3">
        <v>3.0</v>
      </c>
      <c r="H9358" s="3" t="s">
        <v>8918</v>
      </c>
      <c r="I9358" s="3" t="s">
        <v>8919</v>
      </c>
      <c r="J9358" s="3" t="s">
        <v>1412</v>
      </c>
      <c r="K9358" s="3" t="s">
        <v>24</v>
      </c>
      <c r="L9358" s="3">
        <v>16.0</v>
      </c>
      <c r="M9358" s="3" t="s">
        <v>30</v>
      </c>
      <c r="N9358" s="3" t="s">
        <v>9078</v>
      </c>
      <c r="O9358" s="3" t="s">
        <v>3305</v>
      </c>
      <c r="P9358" s="4">
        <v>27087.0</v>
      </c>
      <c r="Q9358" s="3" t="s">
        <v>132</v>
      </c>
      <c r="S9358" s="3" t="s">
        <v>34</v>
      </c>
    </row>
    <row r="9359">
      <c r="A9359" s="2">
        <v>42318.714895833335</v>
      </c>
      <c r="B9359" s="3">
        <v>11.0</v>
      </c>
      <c r="C9359" s="3" t="s">
        <v>8462</v>
      </c>
      <c r="D9359" s="3">
        <v>94.0</v>
      </c>
      <c r="E9359" s="3" t="s">
        <v>8652</v>
      </c>
      <c r="F9359" s="3">
        <v>3.0</v>
      </c>
      <c r="G9359" s="3">
        <v>3.0</v>
      </c>
      <c r="H9359" s="3" t="s">
        <v>8918</v>
      </c>
      <c r="I9359" s="3" t="s">
        <v>8919</v>
      </c>
      <c r="J9359" s="3" t="s">
        <v>1412</v>
      </c>
      <c r="K9359" s="3" t="s">
        <v>24</v>
      </c>
      <c r="L9359" s="3">
        <v>17.0</v>
      </c>
      <c r="M9359" s="3" t="s">
        <v>25</v>
      </c>
      <c r="N9359" s="3" t="s">
        <v>9054</v>
      </c>
      <c r="O9359" s="3" t="s">
        <v>359</v>
      </c>
      <c r="P9359" s="4">
        <v>32395.0</v>
      </c>
      <c r="Q9359" s="3" t="s">
        <v>55</v>
      </c>
      <c r="S9359" s="3" t="s">
        <v>34</v>
      </c>
    </row>
    <row r="9360">
      <c r="A9360" s="2">
        <v>42318.714895833335</v>
      </c>
      <c r="B9360" s="3">
        <v>11.0</v>
      </c>
      <c r="C9360" s="3" t="s">
        <v>8462</v>
      </c>
      <c r="D9360" s="3">
        <v>94.0</v>
      </c>
      <c r="E9360" s="3" t="s">
        <v>8652</v>
      </c>
      <c r="F9360" s="3">
        <v>3.0</v>
      </c>
      <c r="G9360" s="3">
        <v>3.0</v>
      </c>
      <c r="H9360" s="3" t="s">
        <v>8918</v>
      </c>
      <c r="I9360" s="3" t="s">
        <v>8919</v>
      </c>
      <c r="J9360" s="3" t="s">
        <v>1412</v>
      </c>
      <c r="K9360" s="3" t="s">
        <v>24</v>
      </c>
      <c r="L9360" s="3">
        <v>18.0</v>
      </c>
      <c r="M9360" s="3" t="s">
        <v>30</v>
      </c>
      <c r="N9360" s="3" t="s">
        <v>4502</v>
      </c>
      <c r="O9360" s="3" t="s">
        <v>3706</v>
      </c>
      <c r="P9360" s="4">
        <v>20849.0</v>
      </c>
      <c r="Q9360" s="3" t="s">
        <v>189</v>
      </c>
      <c r="S9360" s="3" t="s">
        <v>34</v>
      </c>
    </row>
    <row r="9361">
      <c r="A9361" s="2">
        <v>42318.714895833335</v>
      </c>
      <c r="B9361" s="3">
        <v>11.0</v>
      </c>
      <c r="C9361" s="3" t="s">
        <v>8462</v>
      </c>
      <c r="D9361" s="3">
        <v>94.0</v>
      </c>
      <c r="E9361" s="3" t="s">
        <v>8652</v>
      </c>
      <c r="F9361" s="3">
        <v>3.0</v>
      </c>
      <c r="G9361" s="3">
        <v>3.0</v>
      </c>
      <c r="H9361" s="3" t="s">
        <v>8918</v>
      </c>
      <c r="I9361" s="3" t="s">
        <v>8919</v>
      </c>
      <c r="J9361" s="3" t="s">
        <v>1412</v>
      </c>
      <c r="K9361" s="3" t="s">
        <v>24</v>
      </c>
      <c r="L9361" s="3">
        <v>19.0</v>
      </c>
      <c r="M9361" s="3" t="s">
        <v>25</v>
      </c>
      <c r="N9361" s="3" t="s">
        <v>2078</v>
      </c>
      <c r="O9361" s="3" t="s">
        <v>218</v>
      </c>
      <c r="P9361" s="4">
        <v>20954.0</v>
      </c>
      <c r="Q9361" s="3" t="s">
        <v>79</v>
      </c>
      <c r="S9361" s="3" t="s">
        <v>34</v>
      </c>
    </row>
    <row r="9362">
      <c r="A9362" s="2">
        <v>42318.714895833335</v>
      </c>
      <c r="B9362" s="3">
        <v>11.0</v>
      </c>
      <c r="C9362" s="3" t="s">
        <v>8462</v>
      </c>
      <c r="D9362" s="3">
        <v>94.0</v>
      </c>
      <c r="E9362" s="3" t="s">
        <v>8652</v>
      </c>
      <c r="F9362" s="3">
        <v>3.0</v>
      </c>
      <c r="G9362" s="3">
        <v>3.0</v>
      </c>
      <c r="H9362" s="3" t="s">
        <v>8918</v>
      </c>
      <c r="I9362" s="3" t="s">
        <v>8919</v>
      </c>
      <c r="J9362" s="3" t="s">
        <v>1412</v>
      </c>
      <c r="K9362" s="3" t="s">
        <v>24</v>
      </c>
      <c r="L9362" s="3">
        <v>20.0</v>
      </c>
      <c r="M9362" s="3" t="s">
        <v>30</v>
      </c>
      <c r="N9362" s="3" t="s">
        <v>9079</v>
      </c>
      <c r="O9362" s="3" t="s">
        <v>102</v>
      </c>
      <c r="P9362" s="4">
        <v>16839.0</v>
      </c>
      <c r="Q9362" s="3" t="s">
        <v>49</v>
      </c>
      <c r="S9362" s="3" t="s">
        <v>34</v>
      </c>
    </row>
    <row r="9363">
      <c r="A9363" s="2">
        <v>42318.714895833335</v>
      </c>
      <c r="B9363" s="3">
        <v>11.0</v>
      </c>
      <c r="C9363" s="3" t="s">
        <v>8462</v>
      </c>
      <c r="D9363" s="3">
        <v>94.0</v>
      </c>
      <c r="E9363" s="3" t="s">
        <v>8652</v>
      </c>
      <c r="F9363" s="3">
        <v>3.0</v>
      </c>
      <c r="G9363" s="3">
        <v>3.0</v>
      </c>
      <c r="H9363" s="3" t="s">
        <v>8918</v>
      </c>
      <c r="I9363" s="3" t="s">
        <v>8919</v>
      </c>
      <c r="J9363" s="3" t="s">
        <v>1412</v>
      </c>
      <c r="K9363" s="3" t="s">
        <v>24</v>
      </c>
      <c r="L9363" s="3">
        <v>21.0</v>
      </c>
      <c r="M9363" s="3" t="s">
        <v>25</v>
      </c>
      <c r="N9363" s="3" t="s">
        <v>5864</v>
      </c>
      <c r="O9363" s="3" t="s">
        <v>95</v>
      </c>
      <c r="P9363" s="4">
        <v>24152.0</v>
      </c>
      <c r="Q9363" s="3" t="s">
        <v>28</v>
      </c>
      <c r="S9363" s="3" t="s">
        <v>34</v>
      </c>
    </row>
    <row r="9364">
      <c r="A9364" s="2">
        <v>42318.714895833335</v>
      </c>
      <c r="B9364" s="3">
        <v>11.0</v>
      </c>
      <c r="C9364" s="3" t="s">
        <v>8462</v>
      </c>
      <c r="D9364" s="3">
        <v>94.0</v>
      </c>
      <c r="E9364" s="3" t="s">
        <v>8652</v>
      </c>
      <c r="F9364" s="3">
        <v>3.0</v>
      </c>
      <c r="G9364" s="3">
        <v>3.0</v>
      </c>
      <c r="H9364" s="3" t="s">
        <v>8918</v>
      </c>
      <c r="I9364" s="3" t="s">
        <v>8919</v>
      </c>
      <c r="J9364" s="3" t="s">
        <v>1412</v>
      </c>
      <c r="K9364" s="3" t="s">
        <v>24</v>
      </c>
      <c r="L9364" s="3">
        <v>22.0</v>
      </c>
      <c r="M9364" s="3" t="s">
        <v>30</v>
      </c>
      <c r="N9364" s="3" t="s">
        <v>9080</v>
      </c>
      <c r="O9364" s="3" t="s">
        <v>562</v>
      </c>
      <c r="P9364" s="4">
        <v>18571.0</v>
      </c>
      <c r="Q9364" s="3" t="s">
        <v>86</v>
      </c>
      <c r="S9364" s="3" t="s">
        <v>34</v>
      </c>
    </row>
    <row r="9365">
      <c r="A9365" s="2">
        <v>42318.714895833335</v>
      </c>
      <c r="B9365" s="3">
        <v>11.0</v>
      </c>
      <c r="C9365" s="3" t="s">
        <v>8462</v>
      </c>
      <c r="D9365" s="3">
        <v>94.0</v>
      </c>
      <c r="E9365" s="3" t="s">
        <v>8652</v>
      </c>
      <c r="F9365" s="3">
        <v>3.0</v>
      </c>
      <c r="G9365" s="3">
        <v>3.0</v>
      </c>
      <c r="H9365" s="3" t="s">
        <v>8918</v>
      </c>
      <c r="I9365" s="3" t="s">
        <v>8919</v>
      </c>
      <c r="J9365" s="3" t="s">
        <v>1412</v>
      </c>
      <c r="K9365" s="3" t="s">
        <v>24</v>
      </c>
      <c r="L9365" s="3">
        <v>23.0</v>
      </c>
      <c r="M9365" s="3" t="s">
        <v>25</v>
      </c>
      <c r="N9365" s="3" t="s">
        <v>9081</v>
      </c>
      <c r="O9365" s="3" t="s">
        <v>862</v>
      </c>
      <c r="P9365" s="4">
        <v>32981.0</v>
      </c>
      <c r="Q9365" s="3" t="s">
        <v>132</v>
      </c>
      <c r="S9365" s="3" t="s">
        <v>34</v>
      </c>
    </row>
    <row r="9366">
      <c r="A9366" s="2">
        <v>42318.714895833335</v>
      </c>
      <c r="B9366" s="3">
        <v>11.0</v>
      </c>
      <c r="C9366" s="3" t="s">
        <v>8462</v>
      </c>
      <c r="D9366" s="3">
        <v>94.0</v>
      </c>
      <c r="E9366" s="3" t="s">
        <v>8652</v>
      </c>
      <c r="F9366" s="3">
        <v>3.0</v>
      </c>
      <c r="G9366" s="3">
        <v>3.0</v>
      </c>
      <c r="H9366" s="3" t="s">
        <v>8918</v>
      </c>
      <c r="I9366" s="3" t="s">
        <v>8919</v>
      </c>
      <c r="J9366" s="3" t="s">
        <v>1412</v>
      </c>
      <c r="K9366" s="3" t="s">
        <v>24</v>
      </c>
      <c r="L9366" s="3">
        <v>24.0</v>
      </c>
      <c r="M9366" s="3" t="s">
        <v>30</v>
      </c>
      <c r="N9366" s="3" t="s">
        <v>9075</v>
      </c>
      <c r="O9366" s="3" t="s">
        <v>9082</v>
      </c>
      <c r="P9366" s="4">
        <v>34206.0</v>
      </c>
      <c r="Q9366" s="3" t="s">
        <v>191</v>
      </c>
      <c r="S9366" s="3" t="s">
        <v>34</v>
      </c>
    </row>
    <row r="9367">
      <c r="A9367" s="2">
        <v>42318.714895833335</v>
      </c>
      <c r="B9367" s="3">
        <v>11.0</v>
      </c>
      <c r="C9367" s="3" t="s">
        <v>8462</v>
      </c>
      <c r="D9367" s="3">
        <v>94.0</v>
      </c>
      <c r="E9367" s="3" t="s">
        <v>8652</v>
      </c>
      <c r="F9367" s="3">
        <v>3.0</v>
      </c>
      <c r="G9367" s="3">
        <v>3.0</v>
      </c>
      <c r="H9367" s="3" t="s">
        <v>8918</v>
      </c>
      <c r="I9367" s="3" t="s">
        <v>8919</v>
      </c>
      <c r="J9367" s="3" t="s">
        <v>1412</v>
      </c>
      <c r="K9367" s="3" t="s">
        <v>24</v>
      </c>
      <c r="L9367" s="3">
        <v>25.0</v>
      </c>
      <c r="M9367" s="3" t="s">
        <v>25</v>
      </c>
      <c r="N9367" s="3" t="s">
        <v>9083</v>
      </c>
      <c r="O9367" s="3" t="s">
        <v>9084</v>
      </c>
      <c r="P9367" s="4">
        <v>30521.0</v>
      </c>
      <c r="Q9367" s="3" t="s">
        <v>75</v>
      </c>
      <c r="S9367" s="3" t="s">
        <v>34</v>
      </c>
    </row>
    <row r="9368">
      <c r="A9368" s="2">
        <v>42318.714895833335</v>
      </c>
      <c r="B9368" s="3">
        <v>11.0</v>
      </c>
      <c r="C9368" s="3" t="s">
        <v>8462</v>
      </c>
      <c r="D9368" s="3">
        <v>95.0</v>
      </c>
      <c r="E9368" s="3" t="s">
        <v>8677</v>
      </c>
      <c r="F9368" s="3">
        <v>3.0</v>
      </c>
      <c r="G9368" s="3">
        <v>3.0</v>
      </c>
      <c r="H9368" s="3" t="s">
        <v>8918</v>
      </c>
      <c r="I9368" s="3" t="s">
        <v>8919</v>
      </c>
      <c r="J9368" s="3" t="s">
        <v>1412</v>
      </c>
      <c r="K9368" s="3" t="s">
        <v>24</v>
      </c>
      <c r="L9368" s="3">
        <v>1.0</v>
      </c>
      <c r="M9368" s="3" t="s">
        <v>25</v>
      </c>
      <c r="N9368" s="3" t="s">
        <v>9085</v>
      </c>
      <c r="O9368" s="3" t="s">
        <v>27</v>
      </c>
      <c r="P9368" s="4">
        <v>28881.0</v>
      </c>
      <c r="Q9368" s="3" t="s">
        <v>169</v>
      </c>
      <c r="S9368" s="3" t="s">
        <v>34</v>
      </c>
    </row>
    <row r="9369">
      <c r="A9369" s="2">
        <v>42318.714895833335</v>
      </c>
      <c r="B9369" s="3">
        <v>11.0</v>
      </c>
      <c r="C9369" s="3" t="s">
        <v>8462</v>
      </c>
      <c r="D9369" s="3">
        <v>95.0</v>
      </c>
      <c r="E9369" s="3" t="s">
        <v>8677</v>
      </c>
      <c r="F9369" s="3">
        <v>3.0</v>
      </c>
      <c r="G9369" s="3">
        <v>3.0</v>
      </c>
      <c r="H9369" s="3" t="s">
        <v>8918</v>
      </c>
      <c r="I9369" s="3" t="s">
        <v>8919</v>
      </c>
      <c r="J9369" s="3" t="s">
        <v>1412</v>
      </c>
      <c r="K9369" s="3" t="s">
        <v>24</v>
      </c>
      <c r="L9369" s="3">
        <v>2.0</v>
      </c>
      <c r="M9369" s="3" t="s">
        <v>30</v>
      </c>
      <c r="N9369" s="3" t="s">
        <v>383</v>
      </c>
      <c r="O9369" s="3" t="s">
        <v>215</v>
      </c>
      <c r="P9369" s="4">
        <v>22813.0</v>
      </c>
      <c r="Q9369" s="3" t="s">
        <v>40</v>
      </c>
      <c r="S9369" s="3" t="s">
        <v>34</v>
      </c>
    </row>
    <row r="9370">
      <c r="A9370" s="2">
        <v>42318.714895833335</v>
      </c>
      <c r="B9370" s="3">
        <v>11.0</v>
      </c>
      <c r="C9370" s="3" t="s">
        <v>8462</v>
      </c>
      <c r="D9370" s="3">
        <v>95.0</v>
      </c>
      <c r="E9370" s="3" t="s">
        <v>8677</v>
      </c>
      <c r="F9370" s="3">
        <v>3.0</v>
      </c>
      <c r="G9370" s="3">
        <v>3.0</v>
      </c>
      <c r="H9370" s="3" t="s">
        <v>8918</v>
      </c>
      <c r="I9370" s="3" t="s">
        <v>8919</v>
      </c>
      <c r="J9370" s="3" t="s">
        <v>1412</v>
      </c>
      <c r="K9370" s="3" t="s">
        <v>24</v>
      </c>
      <c r="L9370" s="3">
        <v>3.0</v>
      </c>
      <c r="M9370" s="3" t="s">
        <v>25</v>
      </c>
      <c r="N9370" s="3" t="s">
        <v>9086</v>
      </c>
      <c r="O9370" s="3" t="s">
        <v>8598</v>
      </c>
      <c r="P9370" s="4">
        <v>32644.0</v>
      </c>
      <c r="Q9370" s="3" t="s">
        <v>191</v>
      </c>
      <c r="S9370" s="3" t="s">
        <v>34</v>
      </c>
    </row>
    <row r="9371">
      <c r="A9371" s="2">
        <v>42318.714895833335</v>
      </c>
      <c r="B9371" s="3">
        <v>11.0</v>
      </c>
      <c r="C9371" s="3" t="s">
        <v>8462</v>
      </c>
      <c r="D9371" s="3">
        <v>95.0</v>
      </c>
      <c r="E9371" s="3" t="s">
        <v>8677</v>
      </c>
      <c r="F9371" s="3">
        <v>3.0</v>
      </c>
      <c r="G9371" s="3">
        <v>3.0</v>
      </c>
      <c r="H9371" s="3" t="s">
        <v>8918</v>
      </c>
      <c r="I9371" s="3" t="s">
        <v>8919</v>
      </c>
      <c r="J9371" s="3" t="s">
        <v>1412</v>
      </c>
      <c r="K9371" s="3" t="s">
        <v>24</v>
      </c>
      <c r="L9371" s="3">
        <v>4.0</v>
      </c>
      <c r="M9371" s="3" t="s">
        <v>30</v>
      </c>
      <c r="N9371" s="3" t="s">
        <v>2925</v>
      </c>
      <c r="O9371" s="3" t="s">
        <v>1008</v>
      </c>
      <c r="P9371" s="4">
        <v>31967.0</v>
      </c>
      <c r="Q9371" s="3" t="s">
        <v>28</v>
      </c>
      <c r="S9371" s="3" t="s">
        <v>34</v>
      </c>
    </row>
    <row r="9372">
      <c r="A9372" s="2">
        <v>42318.714895833335</v>
      </c>
      <c r="B9372" s="3">
        <v>11.0</v>
      </c>
      <c r="C9372" s="3" t="s">
        <v>8462</v>
      </c>
      <c r="D9372" s="3">
        <v>95.0</v>
      </c>
      <c r="E9372" s="3" t="s">
        <v>8677</v>
      </c>
      <c r="F9372" s="3">
        <v>3.0</v>
      </c>
      <c r="G9372" s="3">
        <v>3.0</v>
      </c>
      <c r="H9372" s="3" t="s">
        <v>8918</v>
      </c>
      <c r="I9372" s="3" t="s">
        <v>8919</v>
      </c>
      <c r="J9372" s="3" t="s">
        <v>1412</v>
      </c>
      <c r="K9372" s="3" t="s">
        <v>24</v>
      </c>
      <c r="L9372" s="3">
        <v>5.0</v>
      </c>
      <c r="M9372" s="3" t="s">
        <v>25</v>
      </c>
      <c r="N9372" s="3" t="s">
        <v>9087</v>
      </c>
      <c r="O9372" s="3" t="s">
        <v>1947</v>
      </c>
      <c r="P9372" s="4">
        <v>33955.0</v>
      </c>
      <c r="Q9372" s="3" t="s">
        <v>191</v>
      </c>
      <c r="S9372" s="3" t="s">
        <v>34</v>
      </c>
    </row>
    <row r="9373">
      <c r="A9373" s="2">
        <v>42318.714895833335</v>
      </c>
      <c r="B9373" s="3">
        <v>11.0</v>
      </c>
      <c r="C9373" s="3" t="s">
        <v>8462</v>
      </c>
      <c r="D9373" s="3">
        <v>95.0</v>
      </c>
      <c r="E9373" s="3" t="s">
        <v>8677</v>
      </c>
      <c r="F9373" s="3">
        <v>3.0</v>
      </c>
      <c r="G9373" s="3">
        <v>3.0</v>
      </c>
      <c r="H9373" s="3" t="s">
        <v>8918</v>
      </c>
      <c r="I9373" s="3" t="s">
        <v>8919</v>
      </c>
      <c r="J9373" s="3" t="s">
        <v>1412</v>
      </c>
      <c r="K9373" s="3" t="s">
        <v>24</v>
      </c>
      <c r="L9373" s="3">
        <v>6.0</v>
      </c>
      <c r="M9373" s="3" t="s">
        <v>30</v>
      </c>
      <c r="N9373" s="3" t="s">
        <v>1130</v>
      </c>
      <c r="O9373" s="3" t="s">
        <v>8939</v>
      </c>
      <c r="P9373" s="4">
        <v>19994.0</v>
      </c>
      <c r="Q9373" s="3" t="s">
        <v>37</v>
      </c>
      <c r="S9373" s="3" t="s">
        <v>34</v>
      </c>
    </row>
    <row r="9374">
      <c r="A9374" s="2">
        <v>42318.714895833335</v>
      </c>
      <c r="B9374" s="3">
        <v>11.0</v>
      </c>
      <c r="C9374" s="3" t="s">
        <v>8462</v>
      </c>
      <c r="D9374" s="3">
        <v>95.0</v>
      </c>
      <c r="E9374" s="3" t="s">
        <v>8677</v>
      </c>
      <c r="F9374" s="3">
        <v>3.0</v>
      </c>
      <c r="G9374" s="3">
        <v>3.0</v>
      </c>
      <c r="H9374" s="3" t="s">
        <v>8918</v>
      </c>
      <c r="I9374" s="3" t="s">
        <v>8919</v>
      </c>
      <c r="J9374" s="3" t="s">
        <v>1412</v>
      </c>
      <c r="K9374" s="3" t="s">
        <v>24</v>
      </c>
      <c r="L9374" s="3">
        <v>7.0</v>
      </c>
      <c r="M9374" s="3" t="s">
        <v>25</v>
      </c>
      <c r="N9374" s="3" t="s">
        <v>4249</v>
      </c>
      <c r="O9374" s="3" t="s">
        <v>243</v>
      </c>
      <c r="P9374" s="4">
        <v>16365.0</v>
      </c>
      <c r="Q9374" s="3" t="s">
        <v>49</v>
      </c>
      <c r="S9374" s="3" t="s">
        <v>34</v>
      </c>
    </row>
    <row r="9375">
      <c r="A9375" s="2">
        <v>42318.714895833335</v>
      </c>
      <c r="B9375" s="3">
        <v>11.0</v>
      </c>
      <c r="C9375" s="3" t="s">
        <v>8462</v>
      </c>
      <c r="D9375" s="3">
        <v>95.0</v>
      </c>
      <c r="E9375" s="3" t="s">
        <v>8677</v>
      </c>
      <c r="F9375" s="3">
        <v>3.0</v>
      </c>
      <c r="G9375" s="3">
        <v>3.0</v>
      </c>
      <c r="H9375" s="3" t="s">
        <v>8918</v>
      </c>
      <c r="I9375" s="3" t="s">
        <v>8919</v>
      </c>
      <c r="J9375" s="3" t="s">
        <v>1412</v>
      </c>
      <c r="K9375" s="3" t="s">
        <v>24</v>
      </c>
      <c r="L9375" s="3">
        <v>8.0</v>
      </c>
      <c r="M9375" s="3" t="s">
        <v>30</v>
      </c>
      <c r="N9375" s="3" t="s">
        <v>9088</v>
      </c>
      <c r="O9375" s="3" t="s">
        <v>9089</v>
      </c>
      <c r="P9375" s="4">
        <v>31081.0</v>
      </c>
      <c r="Q9375" s="3" t="s">
        <v>75</v>
      </c>
      <c r="S9375" s="3" t="s">
        <v>34</v>
      </c>
    </row>
    <row r="9376">
      <c r="A9376" s="2">
        <v>42318.714895833335</v>
      </c>
      <c r="B9376" s="3">
        <v>11.0</v>
      </c>
      <c r="C9376" s="3" t="s">
        <v>8462</v>
      </c>
      <c r="D9376" s="3">
        <v>95.0</v>
      </c>
      <c r="E9376" s="3" t="s">
        <v>8677</v>
      </c>
      <c r="F9376" s="3">
        <v>3.0</v>
      </c>
      <c r="G9376" s="3">
        <v>3.0</v>
      </c>
      <c r="H9376" s="3" t="s">
        <v>8918</v>
      </c>
      <c r="I9376" s="3" t="s">
        <v>8919</v>
      </c>
      <c r="J9376" s="3" t="s">
        <v>1412</v>
      </c>
      <c r="K9376" s="3" t="s">
        <v>24</v>
      </c>
      <c r="L9376" s="3">
        <v>9.0</v>
      </c>
      <c r="M9376" s="3" t="s">
        <v>25</v>
      </c>
      <c r="N9376" s="3" t="s">
        <v>9090</v>
      </c>
      <c r="O9376" s="3" t="s">
        <v>1823</v>
      </c>
      <c r="P9376" s="4">
        <v>32901.0</v>
      </c>
      <c r="Q9376" s="3" t="s">
        <v>153</v>
      </c>
      <c r="S9376" s="3" t="s">
        <v>34</v>
      </c>
    </row>
    <row r="9377">
      <c r="A9377" s="2">
        <v>42318.714895833335</v>
      </c>
      <c r="B9377" s="3">
        <v>11.0</v>
      </c>
      <c r="C9377" s="3" t="s">
        <v>8462</v>
      </c>
      <c r="D9377" s="3">
        <v>95.0</v>
      </c>
      <c r="E9377" s="3" t="s">
        <v>8677</v>
      </c>
      <c r="F9377" s="3">
        <v>3.0</v>
      </c>
      <c r="G9377" s="3">
        <v>3.0</v>
      </c>
      <c r="H9377" s="3" t="s">
        <v>8918</v>
      </c>
      <c r="I9377" s="3" t="s">
        <v>8919</v>
      </c>
      <c r="J9377" s="3" t="s">
        <v>1412</v>
      </c>
      <c r="K9377" s="3" t="s">
        <v>24</v>
      </c>
      <c r="L9377" s="3">
        <v>10.0</v>
      </c>
      <c r="M9377" s="3" t="s">
        <v>30</v>
      </c>
      <c r="N9377" s="3" t="s">
        <v>9091</v>
      </c>
      <c r="O9377" s="3" t="s">
        <v>803</v>
      </c>
      <c r="P9377" s="4">
        <v>16080.0</v>
      </c>
      <c r="Q9377" s="3" t="s">
        <v>49</v>
      </c>
      <c r="S9377" s="3" t="s">
        <v>34</v>
      </c>
    </row>
    <row r="9378">
      <c r="A9378" s="2">
        <v>42318.714895833335</v>
      </c>
      <c r="B9378" s="3">
        <v>11.0</v>
      </c>
      <c r="C9378" s="3" t="s">
        <v>8462</v>
      </c>
      <c r="D9378" s="3">
        <v>95.0</v>
      </c>
      <c r="E9378" s="3" t="s">
        <v>8677</v>
      </c>
      <c r="F9378" s="3">
        <v>3.0</v>
      </c>
      <c r="G9378" s="3">
        <v>3.0</v>
      </c>
      <c r="H9378" s="3" t="s">
        <v>8918</v>
      </c>
      <c r="I9378" s="3" t="s">
        <v>8919</v>
      </c>
      <c r="J9378" s="3" t="s">
        <v>1412</v>
      </c>
      <c r="K9378" s="3" t="s">
        <v>24</v>
      </c>
      <c r="L9378" s="3">
        <v>11.0</v>
      </c>
      <c r="M9378" s="3" t="s">
        <v>25</v>
      </c>
      <c r="N9378" s="3" t="s">
        <v>9092</v>
      </c>
      <c r="O9378" s="3" t="s">
        <v>1637</v>
      </c>
      <c r="P9378" s="4">
        <v>24542.0</v>
      </c>
      <c r="Q9378" s="3" t="s">
        <v>37</v>
      </c>
      <c r="S9378" s="3" t="s">
        <v>34</v>
      </c>
    </row>
    <row r="9379">
      <c r="A9379" s="2">
        <v>42318.714895833335</v>
      </c>
      <c r="B9379" s="3">
        <v>11.0</v>
      </c>
      <c r="C9379" s="3" t="s">
        <v>8462</v>
      </c>
      <c r="D9379" s="3">
        <v>95.0</v>
      </c>
      <c r="E9379" s="3" t="s">
        <v>8677</v>
      </c>
      <c r="F9379" s="3">
        <v>3.0</v>
      </c>
      <c r="G9379" s="3">
        <v>3.0</v>
      </c>
      <c r="H9379" s="3" t="s">
        <v>8918</v>
      </c>
      <c r="I9379" s="3" t="s">
        <v>8919</v>
      </c>
      <c r="J9379" s="3" t="s">
        <v>1412</v>
      </c>
      <c r="K9379" s="3" t="s">
        <v>24</v>
      </c>
      <c r="L9379" s="3">
        <v>12.0</v>
      </c>
      <c r="M9379" s="3" t="s">
        <v>30</v>
      </c>
      <c r="N9379" s="3" t="s">
        <v>9093</v>
      </c>
      <c r="O9379" s="3" t="s">
        <v>602</v>
      </c>
      <c r="P9379" s="4">
        <v>22769.0</v>
      </c>
      <c r="Q9379" s="3" t="s">
        <v>205</v>
      </c>
      <c r="S9379" s="3" t="s">
        <v>34</v>
      </c>
    </row>
    <row r="9380">
      <c r="A9380" s="2">
        <v>42318.714895833335</v>
      </c>
      <c r="B9380" s="3">
        <v>11.0</v>
      </c>
      <c r="C9380" s="3" t="s">
        <v>8462</v>
      </c>
      <c r="D9380" s="3">
        <v>95.0</v>
      </c>
      <c r="E9380" s="3" t="s">
        <v>8677</v>
      </c>
      <c r="F9380" s="3">
        <v>3.0</v>
      </c>
      <c r="G9380" s="3">
        <v>3.0</v>
      </c>
      <c r="H9380" s="3" t="s">
        <v>8918</v>
      </c>
      <c r="I9380" s="3" t="s">
        <v>8919</v>
      </c>
      <c r="J9380" s="3" t="s">
        <v>1412</v>
      </c>
      <c r="K9380" s="3" t="s">
        <v>24</v>
      </c>
      <c r="L9380" s="3">
        <v>13.0</v>
      </c>
      <c r="M9380" s="3" t="s">
        <v>25</v>
      </c>
      <c r="N9380" s="3" t="s">
        <v>9094</v>
      </c>
      <c r="O9380" s="3" t="s">
        <v>1637</v>
      </c>
      <c r="P9380" s="4">
        <v>23919.0</v>
      </c>
      <c r="Q9380" s="3" t="s">
        <v>110</v>
      </c>
      <c r="S9380" s="3" t="s">
        <v>34</v>
      </c>
    </row>
    <row r="9381">
      <c r="A9381" s="2">
        <v>42318.714895833335</v>
      </c>
      <c r="B9381" s="3">
        <v>11.0</v>
      </c>
      <c r="C9381" s="3" t="s">
        <v>8462</v>
      </c>
      <c r="D9381" s="3">
        <v>95.0</v>
      </c>
      <c r="E9381" s="3" t="s">
        <v>8677</v>
      </c>
      <c r="F9381" s="3">
        <v>3.0</v>
      </c>
      <c r="G9381" s="3">
        <v>3.0</v>
      </c>
      <c r="H9381" s="3" t="s">
        <v>8918</v>
      </c>
      <c r="I9381" s="3" t="s">
        <v>8919</v>
      </c>
      <c r="J9381" s="3" t="s">
        <v>1412</v>
      </c>
      <c r="K9381" s="3" t="s">
        <v>24</v>
      </c>
      <c r="L9381" s="3">
        <v>14.0</v>
      </c>
      <c r="M9381" s="3" t="s">
        <v>30</v>
      </c>
      <c r="N9381" s="3" t="s">
        <v>9095</v>
      </c>
      <c r="O9381" s="3" t="s">
        <v>9096</v>
      </c>
      <c r="P9381" s="4">
        <v>31217.0</v>
      </c>
      <c r="Q9381" s="3" t="s">
        <v>228</v>
      </c>
      <c r="S9381" s="3" t="s">
        <v>34</v>
      </c>
    </row>
    <row r="9382">
      <c r="A9382" s="2">
        <v>42318.714895833335</v>
      </c>
      <c r="B9382" s="3">
        <v>11.0</v>
      </c>
      <c r="C9382" s="3" t="s">
        <v>8462</v>
      </c>
      <c r="D9382" s="3">
        <v>95.0</v>
      </c>
      <c r="E9382" s="3" t="s">
        <v>8677</v>
      </c>
      <c r="F9382" s="3">
        <v>3.0</v>
      </c>
      <c r="G9382" s="3">
        <v>3.0</v>
      </c>
      <c r="H9382" s="3" t="s">
        <v>8918</v>
      </c>
      <c r="I9382" s="3" t="s">
        <v>8919</v>
      </c>
      <c r="J9382" s="3" t="s">
        <v>1412</v>
      </c>
      <c r="K9382" s="3" t="s">
        <v>24</v>
      </c>
      <c r="L9382" s="3">
        <v>15.0</v>
      </c>
      <c r="M9382" s="3" t="s">
        <v>25</v>
      </c>
      <c r="N9382" s="3" t="s">
        <v>9097</v>
      </c>
      <c r="O9382" s="3" t="s">
        <v>458</v>
      </c>
      <c r="P9382" s="4">
        <v>29537.0</v>
      </c>
      <c r="Q9382" s="3" t="s">
        <v>191</v>
      </c>
      <c r="S9382" s="3" t="s">
        <v>34</v>
      </c>
    </row>
    <row r="9383">
      <c r="A9383" s="2">
        <v>42318.714895833335</v>
      </c>
      <c r="B9383" s="3">
        <v>11.0</v>
      </c>
      <c r="C9383" s="3" t="s">
        <v>8462</v>
      </c>
      <c r="D9383" s="3">
        <v>95.0</v>
      </c>
      <c r="E9383" s="3" t="s">
        <v>8677</v>
      </c>
      <c r="F9383" s="3">
        <v>3.0</v>
      </c>
      <c r="G9383" s="3">
        <v>3.0</v>
      </c>
      <c r="H9383" s="3" t="s">
        <v>8918</v>
      </c>
      <c r="I9383" s="3" t="s">
        <v>8919</v>
      </c>
      <c r="J9383" s="3" t="s">
        <v>1412</v>
      </c>
      <c r="K9383" s="3" t="s">
        <v>24</v>
      </c>
      <c r="L9383" s="3">
        <v>16.0</v>
      </c>
      <c r="M9383" s="3" t="s">
        <v>30</v>
      </c>
      <c r="N9383" s="3" t="s">
        <v>9098</v>
      </c>
      <c r="O9383" s="3" t="s">
        <v>9099</v>
      </c>
      <c r="P9383" s="4">
        <v>32834.0</v>
      </c>
      <c r="Q9383" s="3" t="s">
        <v>132</v>
      </c>
      <c r="S9383" s="3" t="s">
        <v>34</v>
      </c>
    </row>
    <row r="9384">
      <c r="A9384" s="2">
        <v>42318.714895833335</v>
      </c>
      <c r="B9384" s="3">
        <v>11.0</v>
      </c>
      <c r="C9384" s="3" t="s">
        <v>8462</v>
      </c>
      <c r="D9384" s="3">
        <v>95.0</v>
      </c>
      <c r="E9384" s="3" t="s">
        <v>8677</v>
      </c>
      <c r="F9384" s="3">
        <v>3.0</v>
      </c>
      <c r="G9384" s="3">
        <v>3.0</v>
      </c>
      <c r="H9384" s="3" t="s">
        <v>8918</v>
      </c>
      <c r="I9384" s="3" t="s">
        <v>8919</v>
      </c>
      <c r="J9384" s="3" t="s">
        <v>1412</v>
      </c>
      <c r="K9384" s="3" t="s">
        <v>24</v>
      </c>
      <c r="L9384" s="3">
        <v>17.0</v>
      </c>
      <c r="M9384" s="3" t="s">
        <v>25</v>
      </c>
      <c r="N9384" s="3" t="s">
        <v>68</v>
      </c>
      <c r="O9384" s="3" t="s">
        <v>1358</v>
      </c>
      <c r="P9384" s="4">
        <v>32886.0</v>
      </c>
      <c r="Q9384" s="3" t="s">
        <v>132</v>
      </c>
      <c r="S9384" s="3" t="s">
        <v>34</v>
      </c>
    </row>
    <row r="9385">
      <c r="A9385" s="2">
        <v>42318.714895833335</v>
      </c>
      <c r="B9385" s="3">
        <v>11.0</v>
      </c>
      <c r="C9385" s="3" t="s">
        <v>8462</v>
      </c>
      <c r="D9385" s="3">
        <v>95.0</v>
      </c>
      <c r="E9385" s="3" t="s">
        <v>8677</v>
      </c>
      <c r="F9385" s="3">
        <v>3.0</v>
      </c>
      <c r="G9385" s="3">
        <v>3.0</v>
      </c>
      <c r="H9385" s="3" t="s">
        <v>8918</v>
      </c>
      <c r="I9385" s="3" t="s">
        <v>8919</v>
      </c>
      <c r="J9385" s="3" t="s">
        <v>1412</v>
      </c>
      <c r="K9385" s="3" t="s">
        <v>24</v>
      </c>
      <c r="L9385" s="3">
        <v>18.0</v>
      </c>
      <c r="M9385" s="3" t="s">
        <v>30</v>
      </c>
      <c r="N9385" s="3" t="s">
        <v>7506</v>
      </c>
      <c r="O9385" s="3" t="s">
        <v>9100</v>
      </c>
      <c r="P9385" s="4">
        <v>33401.0</v>
      </c>
      <c r="Q9385" s="3" t="s">
        <v>132</v>
      </c>
      <c r="S9385" s="3" t="s">
        <v>34</v>
      </c>
    </row>
    <row r="9386">
      <c r="A9386" s="2">
        <v>42318.714895833335</v>
      </c>
      <c r="B9386" s="3">
        <v>11.0</v>
      </c>
      <c r="C9386" s="3" t="s">
        <v>8462</v>
      </c>
      <c r="D9386" s="3">
        <v>95.0</v>
      </c>
      <c r="E9386" s="3" t="s">
        <v>8677</v>
      </c>
      <c r="F9386" s="3">
        <v>3.0</v>
      </c>
      <c r="G9386" s="3">
        <v>3.0</v>
      </c>
      <c r="H9386" s="3" t="s">
        <v>8918</v>
      </c>
      <c r="I9386" s="3" t="s">
        <v>8919</v>
      </c>
      <c r="J9386" s="3" t="s">
        <v>1412</v>
      </c>
      <c r="K9386" s="3" t="s">
        <v>24</v>
      </c>
      <c r="L9386" s="3">
        <v>19.0</v>
      </c>
      <c r="M9386" s="3" t="s">
        <v>25</v>
      </c>
      <c r="N9386" s="3" t="s">
        <v>9101</v>
      </c>
      <c r="O9386" s="3" t="s">
        <v>2765</v>
      </c>
      <c r="P9386" s="4">
        <v>33116.0</v>
      </c>
      <c r="Q9386" s="3" t="s">
        <v>189</v>
      </c>
      <c r="S9386" s="3" t="s">
        <v>34</v>
      </c>
    </row>
    <row r="9387">
      <c r="A9387" s="2">
        <v>42318.714895833335</v>
      </c>
      <c r="B9387" s="3">
        <v>11.0</v>
      </c>
      <c r="C9387" s="3" t="s">
        <v>8462</v>
      </c>
      <c r="D9387" s="3">
        <v>95.0</v>
      </c>
      <c r="E9387" s="3" t="s">
        <v>8677</v>
      </c>
      <c r="F9387" s="3">
        <v>3.0</v>
      </c>
      <c r="G9387" s="3">
        <v>3.0</v>
      </c>
      <c r="H9387" s="3" t="s">
        <v>8918</v>
      </c>
      <c r="I9387" s="3" t="s">
        <v>8919</v>
      </c>
      <c r="J9387" s="3" t="s">
        <v>1412</v>
      </c>
      <c r="K9387" s="3" t="s">
        <v>24</v>
      </c>
      <c r="L9387" s="3">
        <v>20.0</v>
      </c>
      <c r="M9387" s="3" t="s">
        <v>30</v>
      </c>
      <c r="N9387" s="3" t="s">
        <v>9102</v>
      </c>
      <c r="O9387" s="3" t="s">
        <v>71</v>
      </c>
      <c r="P9387" s="4">
        <v>23452.0</v>
      </c>
      <c r="Q9387" s="3" t="s">
        <v>115</v>
      </c>
      <c r="S9387" s="3" t="s">
        <v>34</v>
      </c>
    </row>
    <row r="9388">
      <c r="A9388" s="2">
        <v>42318.714895833335</v>
      </c>
      <c r="B9388" s="3">
        <v>11.0</v>
      </c>
      <c r="C9388" s="3" t="s">
        <v>8462</v>
      </c>
      <c r="D9388" s="3">
        <v>95.0</v>
      </c>
      <c r="E9388" s="3" t="s">
        <v>8677</v>
      </c>
      <c r="F9388" s="3">
        <v>3.0</v>
      </c>
      <c r="G9388" s="3">
        <v>3.0</v>
      </c>
      <c r="H9388" s="3" t="s">
        <v>8918</v>
      </c>
      <c r="I9388" s="3" t="s">
        <v>8919</v>
      </c>
      <c r="J9388" s="3" t="s">
        <v>1412</v>
      </c>
      <c r="K9388" s="3" t="s">
        <v>24</v>
      </c>
      <c r="L9388" s="3">
        <v>21.0</v>
      </c>
      <c r="M9388" s="3" t="s">
        <v>25</v>
      </c>
      <c r="N9388" s="3" t="s">
        <v>9103</v>
      </c>
      <c r="O9388" s="3" t="s">
        <v>3431</v>
      </c>
      <c r="P9388" s="4">
        <v>28954.0</v>
      </c>
      <c r="Q9388" s="3" t="s">
        <v>132</v>
      </c>
      <c r="S9388" s="3" t="s">
        <v>34</v>
      </c>
    </row>
    <row r="9389">
      <c r="A9389" s="2">
        <v>42318.714895833335</v>
      </c>
      <c r="B9389" s="3">
        <v>11.0</v>
      </c>
      <c r="C9389" s="3" t="s">
        <v>8462</v>
      </c>
      <c r="D9389" s="3">
        <v>95.0</v>
      </c>
      <c r="E9389" s="3" t="s">
        <v>8677</v>
      </c>
      <c r="F9389" s="3">
        <v>3.0</v>
      </c>
      <c r="G9389" s="3">
        <v>3.0</v>
      </c>
      <c r="H9389" s="3" t="s">
        <v>8918</v>
      </c>
      <c r="I9389" s="3" t="s">
        <v>8919</v>
      </c>
      <c r="J9389" s="3" t="s">
        <v>1412</v>
      </c>
      <c r="K9389" s="3" t="s">
        <v>24</v>
      </c>
      <c r="L9389" s="3">
        <v>22.0</v>
      </c>
      <c r="M9389" s="3" t="s">
        <v>30</v>
      </c>
      <c r="N9389" s="3" t="s">
        <v>9104</v>
      </c>
      <c r="O9389" s="3" t="s">
        <v>1879</v>
      </c>
      <c r="P9389" s="4">
        <v>31533.0</v>
      </c>
      <c r="Q9389" s="3" t="s">
        <v>228</v>
      </c>
      <c r="S9389" s="3" t="s">
        <v>34</v>
      </c>
    </row>
    <row r="9390">
      <c r="A9390" s="2">
        <v>42318.714895833335</v>
      </c>
      <c r="B9390" s="3">
        <v>11.0</v>
      </c>
      <c r="C9390" s="3" t="s">
        <v>8462</v>
      </c>
      <c r="D9390" s="3">
        <v>95.0</v>
      </c>
      <c r="E9390" s="3" t="s">
        <v>8677</v>
      </c>
      <c r="F9390" s="3">
        <v>3.0</v>
      </c>
      <c r="G9390" s="3">
        <v>3.0</v>
      </c>
      <c r="H9390" s="3" t="s">
        <v>8918</v>
      </c>
      <c r="I9390" s="3" t="s">
        <v>8919</v>
      </c>
      <c r="J9390" s="3" t="s">
        <v>1412</v>
      </c>
      <c r="K9390" s="3" t="s">
        <v>24</v>
      </c>
      <c r="L9390" s="3">
        <v>23.0</v>
      </c>
      <c r="M9390" s="3" t="s">
        <v>25</v>
      </c>
      <c r="N9390" s="3" t="s">
        <v>9105</v>
      </c>
      <c r="O9390" s="3" t="s">
        <v>9106</v>
      </c>
      <c r="P9390" s="4">
        <v>30306.0</v>
      </c>
      <c r="Q9390" s="3" t="s">
        <v>110</v>
      </c>
      <c r="S9390" s="3" t="s">
        <v>34</v>
      </c>
    </row>
    <row r="9391">
      <c r="A9391" s="2">
        <v>42318.714895833335</v>
      </c>
      <c r="B9391" s="3">
        <v>11.0</v>
      </c>
      <c r="C9391" s="3" t="s">
        <v>8462</v>
      </c>
      <c r="D9391" s="3">
        <v>75.0</v>
      </c>
      <c r="E9391" s="3" t="s">
        <v>8463</v>
      </c>
      <c r="F9391" s="3">
        <v>4.0</v>
      </c>
      <c r="G9391" s="3">
        <v>4.0</v>
      </c>
      <c r="H9391" s="3" t="s">
        <v>9107</v>
      </c>
      <c r="I9391" s="3" t="s">
        <v>9108</v>
      </c>
      <c r="J9391" s="3" t="s">
        <v>3464</v>
      </c>
      <c r="K9391" s="3" t="s">
        <v>272</v>
      </c>
      <c r="L9391" s="3">
        <v>1.0</v>
      </c>
      <c r="M9391" s="3" t="s">
        <v>30</v>
      </c>
      <c r="N9391" s="3" t="s">
        <v>9109</v>
      </c>
      <c r="O9391" s="3" t="s">
        <v>1360</v>
      </c>
      <c r="P9391" s="4">
        <v>27348.0</v>
      </c>
      <c r="Q9391" s="3" t="s">
        <v>345</v>
      </c>
      <c r="S9391" s="3" t="s">
        <v>29</v>
      </c>
    </row>
    <row r="9392">
      <c r="A9392" s="2">
        <v>42318.714895833335</v>
      </c>
      <c r="B9392" s="3">
        <v>11.0</v>
      </c>
      <c r="C9392" s="3" t="s">
        <v>8462</v>
      </c>
      <c r="D9392" s="3">
        <v>75.0</v>
      </c>
      <c r="E9392" s="3" t="s">
        <v>8463</v>
      </c>
      <c r="F9392" s="3">
        <v>4.0</v>
      </c>
      <c r="G9392" s="3">
        <v>4.0</v>
      </c>
      <c r="H9392" s="3" t="s">
        <v>9107</v>
      </c>
      <c r="I9392" s="3" t="s">
        <v>9108</v>
      </c>
      <c r="J9392" s="3" t="s">
        <v>3464</v>
      </c>
      <c r="K9392" s="3" t="s">
        <v>24</v>
      </c>
      <c r="L9392" s="3">
        <v>2.0</v>
      </c>
      <c r="M9392" s="3" t="s">
        <v>25</v>
      </c>
      <c r="N9392" s="3" t="s">
        <v>2410</v>
      </c>
      <c r="O9392" s="3" t="s">
        <v>384</v>
      </c>
      <c r="P9392" s="4">
        <v>29383.0</v>
      </c>
      <c r="Q9392" s="3" t="s">
        <v>216</v>
      </c>
      <c r="S9392" s="3" t="s">
        <v>29</v>
      </c>
    </row>
    <row r="9393">
      <c r="A9393" s="2">
        <v>42318.714895833335</v>
      </c>
      <c r="B9393" s="3">
        <v>11.0</v>
      </c>
      <c r="C9393" s="3" t="s">
        <v>8462</v>
      </c>
      <c r="D9393" s="3">
        <v>75.0</v>
      </c>
      <c r="E9393" s="3" t="s">
        <v>8463</v>
      </c>
      <c r="F9393" s="3">
        <v>4.0</v>
      </c>
      <c r="G9393" s="3">
        <v>4.0</v>
      </c>
      <c r="H9393" s="3" t="s">
        <v>9107</v>
      </c>
      <c r="I9393" s="3" t="s">
        <v>9108</v>
      </c>
      <c r="J9393" s="3" t="s">
        <v>3464</v>
      </c>
      <c r="K9393" s="3" t="s">
        <v>24</v>
      </c>
      <c r="L9393" s="3">
        <v>3.0</v>
      </c>
      <c r="M9393" s="3" t="s">
        <v>30</v>
      </c>
      <c r="N9393" s="3" t="s">
        <v>9110</v>
      </c>
      <c r="O9393" s="3" t="s">
        <v>45</v>
      </c>
      <c r="P9393" s="4">
        <v>26546.0</v>
      </c>
      <c r="Q9393" s="3" t="s">
        <v>110</v>
      </c>
      <c r="S9393" s="3" t="s">
        <v>29</v>
      </c>
    </row>
    <row r="9394">
      <c r="A9394" s="2">
        <v>42318.714895833335</v>
      </c>
      <c r="B9394" s="3">
        <v>11.0</v>
      </c>
      <c r="C9394" s="3" t="s">
        <v>8462</v>
      </c>
      <c r="D9394" s="3">
        <v>75.0</v>
      </c>
      <c r="E9394" s="3" t="s">
        <v>8463</v>
      </c>
      <c r="F9394" s="3">
        <v>4.0</v>
      </c>
      <c r="G9394" s="3">
        <v>4.0</v>
      </c>
      <c r="H9394" s="3" t="s">
        <v>9107</v>
      </c>
      <c r="I9394" s="3" t="s">
        <v>9108</v>
      </c>
      <c r="J9394" s="3" t="s">
        <v>3464</v>
      </c>
      <c r="K9394" s="3" t="s">
        <v>24</v>
      </c>
      <c r="L9394" s="3">
        <v>4.0</v>
      </c>
      <c r="M9394" s="3" t="s">
        <v>25</v>
      </c>
      <c r="N9394" s="3" t="s">
        <v>9111</v>
      </c>
      <c r="O9394" s="3" t="s">
        <v>42</v>
      </c>
      <c r="P9394" s="4">
        <v>30274.0</v>
      </c>
      <c r="Q9394" s="3" t="s">
        <v>72</v>
      </c>
      <c r="S9394" s="3" t="s">
        <v>34</v>
      </c>
    </row>
    <row r="9395">
      <c r="A9395" s="2">
        <v>42318.714895833335</v>
      </c>
      <c r="B9395" s="3">
        <v>11.0</v>
      </c>
      <c r="C9395" s="3" t="s">
        <v>8462</v>
      </c>
      <c r="D9395" s="3">
        <v>75.0</v>
      </c>
      <c r="E9395" s="3" t="s">
        <v>8463</v>
      </c>
      <c r="F9395" s="3">
        <v>4.0</v>
      </c>
      <c r="G9395" s="3">
        <v>4.0</v>
      </c>
      <c r="H9395" s="3" t="s">
        <v>9107</v>
      </c>
      <c r="I9395" s="3" t="s">
        <v>9108</v>
      </c>
      <c r="J9395" s="3" t="s">
        <v>3464</v>
      </c>
      <c r="K9395" s="3" t="s">
        <v>24</v>
      </c>
      <c r="L9395" s="3">
        <v>5.0</v>
      </c>
      <c r="M9395" s="3" t="s">
        <v>30</v>
      </c>
      <c r="N9395" s="3" t="s">
        <v>9112</v>
      </c>
      <c r="O9395" s="3" t="s">
        <v>71</v>
      </c>
      <c r="P9395" s="4">
        <v>23559.0</v>
      </c>
      <c r="Q9395" s="3" t="s">
        <v>189</v>
      </c>
      <c r="S9395" s="3" t="s">
        <v>29</v>
      </c>
    </row>
    <row r="9396">
      <c r="A9396" s="2">
        <v>42318.714895833335</v>
      </c>
      <c r="B9396" s="3">
        <v>11.0</v>
      </c>
      <c r="C9396" s="3" t="s">
        <v>8462</v>
      </c>
      <c r="D9396" s="3">
        <v>75.0</v>
      </c>
      <c r="E9396" s="3" t="s">
        <v>8463</v>
      </c>
      <c r="F9396" s="3">
        <v>4.0</v>
      </c>
      <c r="G9396" s="3">
        <v>4.0</v>
      </c>
      <c r="H9396" s="3" t="s">
        <v>9107</v>
      </c>
      <c r="I9396" s="3" t="s">
        <v>9108</v>
      </c>
      <c r="J9396" s="3" t="s">
        <v>3464</v>
      </c>
      <c r="K9396" s="3" t="s">
        <v>24</v>
      </c>
      <c r="L9396" s="3">
        <v>6.0</v>
      </c>
      <c r="M9396" s="3" t="s">
        <v>25</v>
      </c>
      <c r="N9396" s="3" t="s">
        <v>9113</v>
      </c>
      <c r="O9396" s="3" t="s">
        <v>796</v>
      </c>
      <c r="P9396" s="4">
        <v>25384.0</v>
      </c>
      <c r="Q9396" s="3" t="s">
        <v>216</v>
      </c>
      <c r="S9396" s="3" t="s">
        <v>34</v>
      </c>
    </row>
    <row r="9397">
      <c r="A9397" s="2">
        <v>42318.714895833335</v>
      </c>
      <c r="B9397" s="3">
        <v>11.0</v>
      </c>
      <c r="C9397" s="3" t="s">
        <v>8462</v>
      </c>
      <c r="D9397" s="3">
        <v>75.0</v>
      </c>
      <c r="E9397" s="3" t="s">
        <v>8463</v>
      </c>
      <c r="F9397" s="3">
        <v>4.0</v>
      </c>
      <c r="G9397" s="3">
        <v>4.0</v>
      </c>
      <c r="H9397" s="3" t="s">
        <v>9107</v>
      </c>
      <c r="I9397" s="3" t="s">
        <v>9108</v>
      </c>
      <c r="J9397" s="3" t="s">
        <v>3464</v>
      </c>
      <c r="K9397" s="3" t="s">
        <v>24</v>
      </c>
      <c r="L9397" s="3">
        <v>7.0</v>
      </c>
      <c r="M9397" s="3" t="s">
        <v>30</v>
      </c>
      <c r="N9397" s="3" t="s">
        <v>1445</v>
      </c>
      <c r="O9397" s="3" t="s">
        <v>368</v>
      </c>
      <c r="P9397" s="4">
        <v>31924.0</v>
      </c>
      <c r="Q9397" s="3" t="s">
        <v>153</v>
      </c>
      <c r="S9397" s="3" t="s">
        <v>34</v>
      </c>
    </row>
    <row r="9398">
      <c r="A9398" s="2">
        <v>42318.714895833335</v>
      </c>
      <c r="B9398" s="3">
        <v>11.0</v>
      </c>
      <c r="C9398" s="3" t="s">
        <v>8462</v>
      </c>
      <c r="D9398" s="3">
        <v>75.0</v>
      </c>
      <c r="E9398" s="3" t="s">
        <v>8463</v>
      </c>
      <c r="F9398" s="3">
        <v>4.0</v>
      </c>
      <c r="G9398" s="3">
        <v>4.0</v>
      </c>
      <c r="H9398" s="3" t="s">
        <v>9107</v>
      </c>
      <c r="I9398" s="3" t="s">
        <v>9108</v>
      </c>
      <c r="J9398" s="3" t="s">
        <v>3464</v>
      </c>
      <c r="K9398" s="3" t="s">
        <v>24</v>
      </c>
      <c r="L9398" s="3">
        <v>8.0</v>
      </c>
      <c r="M9398" s="3" t="s">
        <v>25</v>
      </c>
      <c r="N9398" s="3" t="s">
        <v>9114</v>
      </c>
      <c r="O9398" s="3" t="s">
        <v>613</v>
      </c>
      <c r="P9398" s="4">
        <v>27577.0</v>
      </c>
      <c r="Q9398" s="3" t="s">
        <v>52</v>
      </c>
      <c r="S9398" s="3" t="s">
        <v>29</v>
      </c>
    </row>
    <row r="9399">
      <c r="A9399" s="2">
        <v>42318.714895833335</v>
      </c>
      <c r="B9399" s="3">
        <v>11.0</v>
      </c>
      <c r="C9399" s="3" t="s">
        <v>8462</v>
      </c>
      <c r="D9399" s="3">
        <v>75.0</v>
      </c>
      <c r="E9399" s="3" t="s">
        <v>8463</v>
      </c>
      <c r="F9399" s="3">
        <v>4.0</v>
      </c>
      <c r="G9399" s="3">
        <v>4.0</v>
      </c>
      <c r="H9399" s="3" t="s">
        <v>9107</v>
      </c>
      <c r="I9399" s="3" t="s">
        <v>9108</v>
      </c>
      <c r="J9399" s="3" t="s">
        <v>3464</v>
      </c>
      <c r="K9399" s="3" t="s">
        <v>24</v>
      </c>
      <c r="L9399" s="3">
        <v>9.0</v>
      </c>
      <c r="M9399" s="3" t="s">
        <v>30</v>
      </c>
      <c r="N9399" s="3" t="s">
        <v>2556</v>
      </c>
      <c r="O9399" s="3" t="s">
        <v>1936</v>
      </c>
      <c r="P9399" s="4">
        <v>31930.0</v>
      </c>
      <c r="Q9399" s="3" t="s">
        <v>216</v>
      </c>
      <c r="S9399" s="3" t="s">
        <v>34</v>
      </c>
    </row>
    <row r="9400">
      <c r="A9400" s="2">
        <v>42318.714895833335</v>
      </c>
      <c r="B9400" s="3">
        <v>11.0</v>
      </c>
      <c r="C9400" s="3" t="s">
        <v>8462</v>
      </c>
      <c r="D9400" s="3">
        <v>75.0</v>
      </c>
      <c r="E9400" s="3" t="s">
        <v>8463</v>
      </c>
      <c r="F9400" s="3">
        <v>4.0</v>
      </c>
      <c r="G9400" s="3">
        <v>4.0</v>
      </c>
      <c r="H9400" s="3" t="s">
        <v>9107</v>
      </c>
      <c r="I9400" s="3" t="s">
        <v>9108</v>
      </c>
      <c r="J9400" s="3" t="s">
        <v>3464</v>
      </c>
      <c r="K9400" s="3" t="s">
        <v>24</v>
      </c>
      <c r="L9400" s="3">
        <v>10.0</v>
      </c>
      <c r="M9400" s="3" t="s">
        <v>25</v>
      </c>
      <c r="N9400" s="3" t="s">
        <v>8687</v>
      </c>
      <c r="O9400" s="3" t="s">
        <v>297</v>
      </c>
      <c r="P9400" s="4">
        <v>30127.0</v>
      </c>
      <c r="Q9400" s="3" t="s">
        <v>153</v>
      </c>
      <c r="S9400" s="3" t="s">
        <v>34</v>
      </c>
    </row>
    <row r="9401">
      <c r="A9401" s="2">
        <v>42318.714895833335</v>
      </c>
      <c r="B9401" s="3">
        <v>11.0</v>
      </c>
      <c r="C9401" s="3" t="s">
        <v>8462</v>
      </c>
      <c r="D9401" s="3">
        <v>75.0</v>
      </c>
      <c r="E9401" s="3" t="s">
        <v>8463</v>
      </c>
      <c r="F9401" s="3">
        <v>4.0</v>
      </c>
      <c r="G9401" s="3">
        <v>4.0</v>
      </c>
      <c r="H9401" s="3" t="s">
        <v>9107</v>
      </c>
      <c r="I9401" s="3" t="s">
        <v>9108</v>
      </c>
      <c r="J9401" s="3" t="s">
        <v>3464</v>
      </c>
      <c r="K9401" s="3" t="s">
        <v>24</v>
      </c>
      <c r="L9401" s="3">
        <v>11.0</v>
      </c>
      <c r="M9401" s="3" t="s">
        <v>30</v>
      </c>
      <c r="N9401" s="3" t="s">
        <v>9115</v>
      </c>
      <c r="O9401" s="3" t="s">
        <v>364</v>
      </c>
      <c r="P9401" s="4">
        <v>25749.0</v>
      </c>
      <c r="Q9401" s="3" t="s">
        <v>216</v>
      </c>
      <c r="S9401" s="3" t="s">
        <v>34</v>
      </c>
    </row>
    <row r="9402">
      <c r="A9402" s="2">
        <v>42318.714895833335</v>
      </c>
      <c r="B9402" s="3">
        <v>11.0</v>
      </c>
      <c r="C9402" s="3" t="s">
        <v>8462</v>
      </c>
      <c r="D9402" s="3">
        <v>75.0</v>
      </c>
      <c r="E9402" s="3" t="s">
        <v>8463</v>
      </c>
      <c r="F9402" s="3">
        <v>4.0</v>
      </c>
      <c r="G9402" s="3">
        <v>4.0</v>
      </c>
      <c r="H9402" s="3" t="s">
        <v>9107</v>
      </c>
      <c r="I9402" s="3" t="s">
        <v>9108</v>
      </c>
      <c r="J9402" s="3" t="s">
        <v>3464</v>
      </c>
      <c r="K9402" s="3" t="s">
        <v>24</v>
      </c>
      <c r="L9402" s="3">
        <v>12.0</v>
      </c>
      <c r="M9402" s="3" t="s">
        <v>25</v>
      </c>
      <c r="N9402" s="3" t="s">
        <v>7237</v>
      </c>
      <c r="O9402" s="3" t="s">
        <v>7405</v>
      </c>
      <c r="P9402" s="4">
        <v>28604.0</v>
      </c>
      <c r="Q9402" s="3" t="s">
        <v>216</v>
      </c>
      <c r="S9402" s="3" t="s">
        <v>34</v>
      </c>
    </row>
    <row r="9403">
      <c r="A9403" s="2">
        <v>42318.714895833335</v>
      </c>
      <c r="B9403" s="3">
        <v>11.0</v>
      </c>
      <c r="C9403" s="3" t="s">
        <v>8462</v>
      </c>
      <c r="D9403" s="3">
        <v>75.0</v>
      </c>
      <c r="E9403" s="3" t="s">
        <v>8463</v>
      </c>
      <c r="F9403" s="3">
        <v>4.0</v>
      </c>
      <c r="G9403" s="3">
        <v>4.0</v>
      </c>
      <c r="H9403" s="3" t="s">
        <v>9107</v>
      </c>
      <c r="I9403" s="3" t="s">
        <v>9108</v>
      </c>
      <c r="J9403" s="3" t="s">
        <v>3464</v>
      </c>
      <c r="K9403" s="3" t="s">
        <v>24</v>
      </c>
      <c r="L9403" s="3">
        <v>13.0</v>
      </c>
      <c r="M9403" s="3" t="s">
        <v>30</v>
      </c>
      <c r="N9403" s="3" t="s">
        <v>9116</v>
      </c>
      <c r="O9403" s="3" t="s">
        <v>283</v>
      </c>
      <c r="P9403" s="4">
        <v>22935.0</v>
      </c>
      <c r="Q9403" s="3" t="s">
        <v>345</v>
      </c>
      <c r="S9403" s="3" t="s">
        <v>34</v>
      </c>
    </row>
    <row r="9404">
      <c r="A9404" s="2">
        <v>42318.714895833335</v>
      </c>
      <c r="B9404" s="3">
        <v>11.0</v>
      </c>
      <c r="C9404" s="3" t="s">
        <v>8462</v>
      </c>
      <c r="D9404" s="3">
        <v>75.0</v>
      </c>
      <c r="E9404" s="3" t="s">
        <v>8463</v>
      </c>
      <c r="F9404" s="3">
        <v>4.0</v>
      </c>
      <c r="G9404" s="3">
        <v>4.0</v>
      </c>
      <c r="H9404" s="3" t="s">
        <v>9107</v>
      </c>
      <c r="I9404" s="3" t="s">
        <v>9108</v>
      </c>
      <c r="J9404" s="3" t="s">
        <v>3464</v>
      </c>
      <c r="K9404" s="3" t="s">
        <v>24</v>
      </c>
      <c r="L9404" s="3">
        <v>14.0</v>
      </c>
      <c r="M9404" s="3" t="s">
        <v>25</v>
      </c>
      <c r="N9404" s="3" t="s">
        <v>1572</v>
      </c>
      <c r="O9404" s="3" t="s">
        <v>9117</v>
      </c>
      <c r="P9404" s="4">
        <v>26660.0</v>
      </c>
      <c r="Q9404" s="3" t="s">
        <v>40</v>
      </c>
      <c r="S9404" s="3" t="s">
        <v>34</v>
      </c>
    </row>
    <row r="9405">
      <c r="A9405" s="2">
        <v>42318.714895833335</v>
      </c>
      <c r="B9405" s="3">
        <v>11.0</v>
      </c>
      <c r="C9405" s="3" t="s">
        <v>8462</v>
      </c>
      <c r="D9405" s="3">
        <v>75.0</v>
      </c>
      <c r="E9405" s="3" t="s">
        <v>8463</v>
      </c>
      <c r="F9405" s="3">
        <v>4.0</v>
      </c>
      <c r="G9405" s="3">
        <v>4.0</v>
      </c>
      <c r="H9405" s="3" t="s">
        <v>9107</v>
      </c>
      <c r="I9405" s="3" t="s">
        <v>9108</v>
      </c>
      <c r="J9405" s="3" t="s">
        <v>3464</v>
      </c>
      <c r="K9405" s="3" t="s">
        <v>24</v>
      </c>
      <c r="L9405" s="3">
        <v>15.0</v>
      </c>
      <c r="M9405" s="3" t="s">
        <v>30</v>
      </c>
      <c r="N9405" s="3" t="s">
        <v>1485</v>
      </c>
      <c r="O9405" s="3" t="s">
        <v>9118</v>
      </c>
      <c r="P9405" s="4">
        <v>19069.0</v>
      </c>
      <c r="Q9405" s="3" t="s">
        <v>216</v>
      </c>
      <c r="S9405" s="3" t="s">
        <v>34</v>
      </c>
    </row>
    <row r="9406">
      <c r="A9406" s="2">
        <v>42318.714895833335</v>
      </c>
      <c r="B9406" s="3">
        <v>11.0</v>
      </c>
      <c r="C9406" s="3" t="s">
        <v>8462</v>
      </c>
      <c r="D9406" s="3">
        <v>75.0</v>
      </c>
      <c r="E9406" s="3" t="s">
        <v>8463</v>
      </c>
      <c r="F9406" s="3">
        <v>4.0</v>
      </c>
      <c r="G9406" s="3">
        <v>4.0</v>
      </c>
      <c r="H9406" s="3" t="s">
        <v>9107</v>
      </c>
      <c r="I9406" s="3" t="s">
        <v>9108</v>
      </c>
      <c r="J9406" s="3" t="s">
        <v>3464</v>
      </c>
      <c r="K9406" s="3" t="s">
        <v>24</v>
      </c>
      <c r="L9406" s="3">
        <v>16.0</v>
      </c>
      <c r="M9406" s="3" t="s">
        <v>25</v>
      </c>
      <c r="N9406" s="3" t="s">
        <v>9119</v>
      </c>
      <c r="O9406" s="3" t="s">
        <v>42</v>
      </c>
      <c r="P9406" s="4">
        <v>24940.0</v>
      </c>
      <c r="Q9406" s="3" t="s">
        <v>110</v>
      </c>
      <c r="S9406" s="3" t="s">
        <v>34</v>
      </c>
    </row>
    <row r="9407">
      <c r="A9407" s="2">
        <v>42318.714895833335</v>
      </c>
      <c r="B9407" s="3">
        <v>11.0</v>
      </c>
      <c r="C9407" s="3" t="s">
        <v>8462</v>
      </c>
      <c r="D9407" s="3">
        <v>75.0</v>
      </c>
      <c r="E9407" s="3" t="s">
        <v>8463</v>
      </c>
      <c r="F9407" s="3">
        <v>4.0</v>
      </c>
      <c r="G9407" s="3">
        <v>4.0</v>
      </c>
      <c r="H9407" s="3" t="s">
        <v>9107</v>
      </c>
      <c r="I9407" s="3" t="s">
        <v>9108</v>
      </c>
      <c r="J9407" s="3" t="s">
        <v>3464</v>
      </c>
      <c r="K9407" s="3" t="s">
        <v>24</v>
      </c>
      <c r="L9407" s="3">
        <v>17.0</v>
      </c>
      <c r="M9407" s="3" t="s">
        <v>30</v>
      </c>
      <c r="N9407" s="3" t="s">
        <v>9120</v>
      </c>
      <c r="O9407" s="3" t="s">
        <v>303</v>
      </c>
      <c r="P9407" s="4">
        <v>14578.0</v>
      </c>
      <c r="Q9407" s="3" t="s">
        <v>86</v>
      </c>
      <c r="S9407" s="3" t="s">
        <v>34</v>
      </c>
    </row>
    <row r="9408">
      <c r="A9408" s="2">
        <v>42318.714895833335</v>
      </c>
      <c r="B9408" s="3">
        <v>11.0</v>
      </c>
      <c r="C9408" s="3" t="s">
        <v>8462</v>
      </c>
      <c r="D9408" s="3">
        <v>75.0</v>
      </c>
      <c r="E9408" s="3" t="s">
        <v>8463</v>
      </c>
      <c r="F9408" s="3">
        <v>4.0</v>
      </c>
      <c r="G9408" s="3">
        <v>4.0</v>
      </c>
      <c r="H9408" s="3" t="s">
        <v>9107</v>
      </c>
      <c r="I9408" s="3" t="s">
        <v>9108</v>
      </c>
      <c r="J9408" s="3" t="s">
        <v>3464</v>
      </c>
      <c r="K9408" s="3" t="s">
        <v>24</v>
      </c>
      <c r="L9408" s="3">
        <v>18.0</v>
      </c>
      <c r="M9408" s="3" t="s">
        <v>25</v>
      </c>
      <c r="N9408" s="3" t="s">
        <v>2905</v>
      </c>
      <c r="O9408" s="3" t="s">
        <v>359</v>
      </c>
      <c r="P9408" s="4">
        <v>27227.0</v>
      </c>
      <c r="Q9408" s="3" t="s">
        <v>149</v>
      </c>
      <c r="S9408" s="3" t="s">
        <v>34</v>
      </c>
    </row>
    <row r="9409">
      <c r="A9409" s="2">
        <v>42318.714895833335</v>
      </c>
      <c r="B9409" s="3">
        <v>11.0</v>
      </c>
      <c r="C9409" s="3" t="s">
        <v>8462</v>
      </c>
      <c r="D9409" s="3">
        <v>75.0</v>
      </c>
      <c r="E9409" s="3" t="s">
        <v>8463</v>
      </c>
      <c r="F9409" s="3">
        <v>4.0</v>
      </c>
      <c r="G9409" s="3">
        <v>4.0</v>
      </c>
      <c r="H9409" s="3" t="s">
        <v>9107</v>
      </c>
      <c r="I9409" s="3" t="s">
        <v>9108</v>
      </c>
      <c r="J9409" s="3" t="s">
        <v>3464</v>
      </c>
      <c r="K9409" s="3" t="s">
        <v>24</v>
      </c>
      <c r="L9409" s="3">
        <v>19.0</v>
      </c>
      <c r="M9409" s="3" t="s">
        <v>30</v>
      </c>
      <c r="N9409" s="3" t="s">
        <v>9121</v>
      </c>
      <c r="O9409" s="3" t="s">
        <v>1759</v>
      </c>
      <c r="P9409" s="4">
        <v>31443.0</v>
      </c>
      <c r="Q9409" s="3" t="s">
        <v>216</v>
      </c>
      <c r="S9409" s="3" t="s">
        <v>34</v>
      </c>
    </row>
    <row r="9410">
      <c r="A9410" s="2">
        <v>42318.714895833335</v>
      </c>
      <c r="B9410" s="3">
        <v>11.0</v>
      </c>
      <c r="C9410" s="3" t="s">
        <v>8462</v>
      </c>
      <c r="D9410" s="3">
        <v>75.0</v>
      </c>
      <c r="E9410" s="3" t="s">
        <v>8463</v>
      </c>
      <c r="F9410" s="3">
        <v>4.0</v>
      </c>
      <c r="G9410" s="3">
        <v>4.0</v>
      </c>
      <c r="H9410" s="3" t="s">
        <v>9107</v>
      </c>
      <c r="I9410" s="3" t="s">
        <v>9108</v>
      </c>
      <c r="J9410" s="3" t="s">
        <v>3464</v>
      </c>
      <c r="K9410" s="3" t="s">
        <v>24</v>
      </c>
      <c r="L9410" s="3">
        <v>20.0</v>
      </c>
      <c r="M9410" s="3" t="s">
        <v>25</v>
      </c>
      <c r="N9410" s="3" t="s">
        <v>1046</v>
      </c>
      <c r="O9410" s="3" t="s">
        <v>1395</v>
      </c>
      <c r="P9410" s="4">
        <v>25284.0</v>
      </c>
      <c r="Q9410" s="3" t="s">
        <v>153</v>
      </c>
      <c r="S9410" s="3" t="s">
        <v>34</v>
      </c>
    </row>
    <row r="9411">
      <c r="A9411" s="2">
        <v>42318.714895833335</v>
      </c>
      <c r="B9411" s="3">
        <v>11.0</v>
      </c>
      <c r="C9411" s="3" t="s">
        <v>8462</v>
      </c>
      <c r="D9411" s="3">
        <v>75.0</v>
      </c>
      <c r="E9411" s="3" t="s">
        <v>8463</v>
      </c>
      <c r="F9411" s="3">
        <v>4.0</v>
      </c>
      <c r="G9411" s="3">
        <v>4.0</v>
      </c>
      <c r="H9411" s="3" t="s">
        <v>9107</v>
      </c>
      <c r="I9411" s="3" t="s">
        <v>9108</v>
      </c>
      <c r="J9411" s="3" t="s">
        <v>3464</v>
      </c>
      <c r="K9411" s="3" t="s">
        <v>24</v>
      </c>
      <c r="L9411" s="3">
        <v>21.0</v>
      </c>
      <c r="M9411" s="3" t="s">
        <v>30</v>
      </c>
      <c r="N9411" s="3" t="s">
        <v>8554</v>
      </c>
      <c r="O9411" s="3" t="s">
        <v>342</v>
      </c>
      <c r="P9411" s="4">
        <v>28069.0</v>
      </c>
      <c r="Q9411" s="3" t="s">
        <v>216</v>
      </c>
      <c r="S9411" s="3" t="s">
        <v>34</v>
      </c>
    </row>
    <row r="9412">
      <c r="A9412" s="2">
        <v>42318.714895833335</v>
      </c>
      <c r="B9412" s="3">
        <v>11.0</v>
      </c>
      <c r="C9412" s="3" t="s">
        <v>8462</v>
      </c>
      <c r="D9412" s="3">
        <v>75.0</v>
      </c>
      <c r="E9412" s="3" t="s">
        <v>8463</v>
      </c>
      <c r="F9412" s="3">
        <v>4.0</v>
      </c>
      <c r="G9412" s="3">
        <v>4.0</v>
      </c>
      <c r="H9412" s="3" t="s">
        <v>9107</v>
      </c>
      <c r="I9412" s="3" t="s">
        <v>9108</v>
      </c>
      <c r="J9412" s="3" t="s">
        <v>3464</v>
      </c>
      <c r="K9412" s="3" t="s">
        <v>24</v>
      </c>
      <c r="L9412" s="3">
        <v>22.0</v>
      </c>
      <c r="M9412" s="3" t="s">
        <v>25</v>
      </c>
      <c r="N9412" s="3" t="s">
        <v>9122</v>
      </c>
      <c r="O9412" s="3" t="s">
        <v>1395</v>
      </c>
      <c r="P9412" s="4">
        <v>27060.0</v>
      </c>
      <c r="Q9412" s="3" t="s">
        <v>221</v>
      </c>
      <c r="S9412" s="3" t="s">
        <v>34</v>
      </c>
    </row>
    <row r="9413">
      <c r="A9413" s="2">
        <v>42318.714895833335</v>
      </c>
      <c r="B9413" s="3">
        <v>11.0</v>
      </c>
      <c r="C9413" s="3" t="s">
        <v>8462</v>
      </c>
      <c r="D9413" s="3">
        <v>75.0</v>
      </c>
      <c r="E9413" s="3" t="s">
        <v>8463</v>
      </c>
      <c r="F9413" s="3">
        <v>4.0</v>
      </c>
      <c r="G9413" s="3">
        <v>4.0</v>
      </c>
      <c r="H9413" s="3" t="s">
        <v>9107</v>
      </c>
      <c r="I9413" s="3" t="s">
        <v>9108</v>
      </c>
      <c r="J9413" s="3" t="s">
        <v>3464</v>
      </c>
      <c r="K9413" s="3" t="s">
        <v>24</v>
      </c>
      <c r="L9413" s="3">
        <v>23.0</v>
      </c>
      <c r="M9413" s="3" t="s">
        <v>30</v>
      </c>
      <c r="N9413" s="3" t="s">
        <v>9123</v>
      </c>
      <c r="O9413" s="3" t="s">
        <v>9124</v>
      </c>
      <c r="P9413" s="4">
        <v>27405.0</v>
      </c>
      <c r="Q9413" s="3" t="s">
        <v>52</v>
      </c>
      <c r="S9413" s="3" t="s">
        <v>34</v>
      </c>
    </row>
    <row r="9414">
      <c r="A9414" s="2">
        <v>42318.714895833335</v>
      </c>
      <c r="B9414" s="3">
        <v>11.0</v>
      </c>
      <c r="C9414" s="3" t="s">
        <v>8462</v>
      </c>
      <c r="D9414" s="3">
        <v>75.0</v>
      </c>
      <c r="E9414" s="3" t="s">
        <v>8463</v>
      </c>
      <c r="F9414" s="3">
        <v>4.0</v>
      </c>
      <c r="G9414" s="3">
        <v>4.0</v>
      </c>
      <c r="H9414" s="3" t="s">
        <v>9107</v>
      </c>
      <c r="I9414" s="3" t="s">
        <v>9108</v>
      </c>
      <c r="J9414" s="3" t="s">
        <v>3464</v>
      </c>
      <c r="K9414" s="3" t="s">
        <v>24</v>
      </c>
      <c r="L9414" s="3">
        <v>24.0</v>
      </c>
      <c r="M9414" s="3" t="s">
        <v>25</v>
      </c>
      <c r="N9414" s="3" t="s">
        <v>1435</v>
      </c>
      <c r="O9414" s="3" t="s">
        <v>530</v>
      </c>
      <c r="P9414" s="4">
        <v>23494.0</v>
      </c>
      <c r="Q9414" s="3" t="s">
        <v>169</v>
      </c>
      <c r="S9414" s="3" t="s">
        <v>34</v>
      </c>
    </row>
    <row r="9415">
      <c r="A9415" s="2">
        <v>42318.714895833335</v>
      </c>
      <c r="B9415" s="3">
        <v>11.0</v>
      </c>
      <c r="C9415" s="3" t="s">
        <v>8462</v>
      </c>
      <c r="D9415" s="3">
        <v>75.0</v>
      </c>
      <c r="E9415" s="3" t="s">
        <v>8463</v>
      </c>
      <c r="F9415" s="3">
        <v>4.0</v>
      </c>
      <c r="G9415" s="3">
        <v>4.0</v>
      </c>
      <c r="H9415" s="3" t="s">
        <v>9107</v>
      </c>
      <c r="I9415" s="3" t="s">
        <v>9108</v>
      </c>
      <c r="J9415" s="3" t="s">
        <v>3464</v>
      </c>
      <c r="K9415" s="3" t="s">
        <v>24</v>
      </c>
      <c r="L9415" s="3">
        <v>25.0</v>
      </c>
      <c r="M9415" s="3" t="s">
        <v>30</v>
      </c>
      <c r="N9415" s="3" t="s">
        <v>9125</v>
      </c>
      <c r="O9415" s="3" t="s">
        <v>51</v>
      </c>
      <c r="P9415" s="4">
        <v>28999.0</v>
      </c>
      <c r="Q9415" s="3" t="s">
        <v>110</v>
      </c>
      <c r="S9415" s="3" t="s">
        <v>34</v>
      </c>
    </row>
    <row r="9416">
      <c r="A9416" s="2">
        <v>42318.714895833335</v>
      </c>
      <c r="B9416" s="3">
        <v>11.0</v>
      </c>
      <c r="C9416" s="3" t="s">
        <v>8462</v>
      </c>
      <c r="D9416" s="3">
        <v>75.0</v>
      </c>
      <c r="E9416" s="3" t="s">
        <v>8463</v>
      </c>
      <c r="F9416" s="3">
        <v>4.0</v>
      </c>
      <c r="G9416" s="3">
        <v>4.0</v>
      </c>
      <c r="H9416" s="3" t="s">
        <v>9107</v>
      </c>
      <c r="I9416" s="3" t="s">
        <v>9108</v>
      </c>
      <c r="J9416" s="3" t="s">
        <v>3464</v>
      </c>
      <c r="K9416" s="3" t="s">
        <v>24</v>
      </c>
      <c r="L9416" s="3">
        <v>26.0</v>
      </c>
      <c r="M9416" s="3" t="s">
        <v>25</v>
      </c>
      <c r="N9416" s="3" t="s">
        <v>9126</v>
      </c>
      <c r="O9416" s="3" t="s">
        <v>613</v>
      </c>
      <c r="P9416" s="4">
        <v>24788.0</v>
      </c>
      <c r="Q9416" s="3" t="s">
        <v>132</v>
      </c>
      <c r="S9416" s="3" t="s">
        <v>34</v>
      </c>
    </row>
    <row r="9417">
      <c r="A9417" s="2">
        <v>42318.714895833335</v>
      </c>
      <c r="B9417" s="3">
        <v>11.0</v>
      </c>
      <c r="C9417" s="3" t="s">
        <v>8462</v>
      </c>
      <c r="D9417" s="3">
        <v>75.0</v>
      </c>
      <c r="E9417" s="3" t="s">
        <v>8463</v>
      </c>
      <c r="F9417" s="3">
        <v>4.0</v>
      </c>
      <c r="G9417" s="3">
        <v>4.0</v>
      </c>
      <c r="H9417" s="3" t="s">
        <v>9107</v>
      </c>
      <c r="I9417" s="3" t="s">
        <v>9108</v>
      </c>
      <c r="J9417" s="3" t="s">
        <v>3464</v>
      </c>
      <c r="K9417" s="3" t="s">
        <v>24</v>
      </c>
      <c r="L9417" s="3">
        <v>27.0</v>
      </c>
      <c r="M9417" s="3" t="s">
        <v>30</v>
      </c>
      <c r="N9417" s="3" t="s">
        <v>9127</v>
      </c>
      <c r="O9417" s="3" t="s">
        <v>163</v>
      </c>
      <c r="P9417" s="4">
        <v>26808.0</v>
      </c>
      <c r="Q9417" s="3" t="s">
        <v>216</v>
      </c>
      <c r="S9417" s="3" t="s">
        <v>34</v>
      </c>
    </row>
    <row r="9418">
      <c r="A9418" s="2">
        <v>42318.714895833335</v>
      </c>
      <c r="B9418" s="3">
        <v>11.0</v>
      </c>
      <c r="C9418" s="3" t="s">
        <v>8462</v>
      </c>
      <c r="D9418" s="3">
        <v>75.0</v>
      </c>
      <c r="E9418" s="3" t="s">
        <v>8463</v>
      </c>
      <c r="F9418" s="3">
        <v>4.0</v>
      </c>
      <c r="G9418" s="3">
        <v>4.0</v>
      </c>
      <c r="H9418" s="3" t="s">
        <v>9107</v>
      </c>
      <c r="I9418" s="3" t="s">
        <v>9108</v>
      </c>
      <c r="J9418" s="3" t="s">
        <v>3464</v>
      </c>
      <c r="K9418" s="3" t="s">
        <v>24</v>
      </c>
      <c r="L9418" s="3">
        <v>28.0</v>
      </c>
      <c r="M9418" s="3" t="s">
        <v>25</v>
      </c>
      <c r="N9418" s="3" t="s">
        <v>1272</v>
      </c>
      <c r="O9418" s="3" t="s">
        <v>639</v>
      </c>
      <c r="P9418" s="4">
        <v>16921.0</v>
      </c>
      <c r="Q9418" s="3" t="s">
        <v>105</v>
      </c>
      <c r="S9418" s="3" t="s">
        <v>34</v>
      </c>
    </row>
    <row r="9419">
      <c r="A9419" s="2">
        <v>42318.714895833335</v>
      </c>
      <c r="B9419" s="3">
        <v>11.0</v>
      </c>
      <c r="C9419" s="3" t="s">
        <v>8462</v>
      </c>
      <c r="D9419" s="3">
        <v>75.0</v>
      </c>
      <c r="E9419" s="3" t="s">
        <v>8463</v>
      </c>
      <c r="F9419" s="3">
        <v>4.0</v>
      </c>
      <c r="G9419" s="3">
        <v>4.0</v>
      </c>
      <c r="H9419" s="3" t="s">
        <v>9107</v>
      </c>
      <c r="I9419" s="3" t="s">
        <v>9108</v>
      </c>
      <c r="J9419" s="3" t="s">
        <v>3464</v>
      </c>
      <c r="K9419" s="3" t="s">
        <v>24</v>
      </c>
      <c r="L9419" s="3">
        <v>29.0</v>
      </c>
      <c r="M9419" s="3" t="s">
        <v>30</v>
      </c>
      <c r="N9419" s="3" t="s">
        <v>7256</v>
      </c>
      <c r="O9419" s="3" t="s">
        <v>171</v>
      </c>
      <c r="P9419" s="4">
        <v>18507.0</v>
      </c>
      <c r="Q9419" s="3" t="s">
        <v>49</v>
      </c>
      <c r="S9419" s="3" t="s">
        <v>34</v>
      </c>
    </row>
    <row r="9420">
      <c r="A9420" s="2">
        <v>42318.714895833335</v>
      </c>
      <c r="B9420" s="3">
        <v>11.0</v>
      </c>
      <c r="C9420" s="3" t="s">
        <v>8462</v>
      </c>
      <c r="D9420" s="3">
        <v>75.0</v>
      </c>
      <c r="E9420" s="3" t="s">
        <v>8463</v>
      </c>
      <c r="F9420" s="3">
        <v>4.0</v>
      </c>
      <c r="G9420" s="3">
        <v>4.0</v>
      </c>
      <c r="H9420" s="3" t="s">
        <v>9107</v>
      </c>
      <c r="I9420" s="3" t="s">
        <v>9108</v>
      </c>
      <c r="J9420" s="3" t="s">
        <v>3464</v>
      </c>
      <c r="K9420" s="3" t="s">
        <v>24</v>
      </c>
      <c r="L9420" s="3">
        <v>30.0</v>
      </c>
      <c r="M9420" s="3" t="s">
        <v>25</v>
      </c>
      <c r="N9420" s="3" t="s">
        <v>4567</v>
      </c>
      <c r="O9420" s="3" t="s">
        <v>251</v>
      </c>
      <c r="P9420" s="4">
        <v>24255.0</v>
      </c>
      <c r="Q9420" s="3" t="s">
        <v>153</v>
      </c>
      <c r="S9420" s="3" t="s">
        <v>34</v>
      </c>
    </row>
    <row r="9421">
      <c r="A9421" s="2">
        <v>42318.714895833335</v>
      </c>
      <c r="B9421" s="3">
        <v>11.0</v>
      </c>
      <c r="C9421" s="3" t="s">
        <v>8462</v>
      </c>
      <c r="D9421" s="3">
        <v>75.0</v>
      </c>
      <c r="E9421" s="3" t="s">
        <v>8463</v>
      </c>
      <c r="F9421" s="3">
        <v>4.0</v>
      </c>
      <c r="G9421" s="3">
        <v>4.0</v>
      </c>
      <c r="H9421" s="3" t="s">
        <v>9107</v>
      </c>
      <c r="I9421" s="3" t="s">
        <v>9108</v>
      </c>
      <c r="J9421" s="3" t="s">
        <v>3464</v>
      </c>
      <c r="K9421" s="3" t="s">
        <v>24</v>
      </c>
      <c r="L9421" s="3">
        <v>31.0</v>
      </c>
      <c r="M9421" s="3" t="s">
        <v>30</v>
      </c>
      <c r="N9421" s="3" t="s">
        <v>9128</v>
      </c>
      <c r="O9421" s="3" t="s">
        <v>4826</v>
      </c>
      <c r="P9421" s="4">
        <v>30331.0</v>
      </c>
      <c r="Q9421" s="3" t="s">
        <v>216</v>
      </c>
      <c r="S9421" s="3" t="s">
        <v>34</v>
      </c>
    </row>
    <row r="9422">
      <c r="A9422" s="2">
        <v>42318.714895833335</v>
      </c>
      <c r="B9422" s="3">
        <v>11.0</v>
      </c>
      <c r="C9422" s="3" t="s">
        <v>8462</v>
      </c>
      <c r="D9422" s="3">
        <v>75.0</v>
      </c>
      <c r="E9422" s="3" t="s">
        <v>8463</v>
      </c>
      <c r="F9422" s="3">
        <v>4.0</v>
      </c>
      <c r="G9422" s="3">
        <v>4.0</v>
      </c>
      <c r="H9422" s="3" t="s">
        <v>9107</v>
      </c>
      <c r="I9422" s="3" t="s">
        <v>9108</v>
      </c>
      <c r="J9422" s="3" t="s">
        <v>3464</v>
      </c>
      <c r="K9422" s="3" t="s">
        <v>24</v>
      </c>
      <c r="L9422" s="3">
        <v>32.0</v>
      </c>
      <c r="M9422" s="3" t="s">
        <v>25</v>
      </c>
      <c r="N9422" s="3" t="s">
        <v>9129</v>
      </c>
      <c r="O9422" s="3" t="s">
        <v>2765</v>
      </c>
      <c r="P9422" s="4">
        <v>30234.0</v>
      </c>
      <c r="Q9422" s="3" t="s">
        <v>132</v>
      </c>
      <c r="S9422" s="3" t="s">
        <v>34</v>
      </c>
    </row>
    <row r="9423">
      <c r="A9423" s="2">
        <v>42318.714895833335</v>
      </c>
      <c r="B9423" s="3">
        <v>11.0</v>
      </c>
      <c r="C9423" s="3" t="s">
        <v>8462</v>
      </c>
      <c r="D9423" s="3">
        <v>75.0</v>
      </c>
      <c r="E9423" s="3" t="s">
        <v>8463</v>
      </c>
      <c r="F9423" s="3">
        <v>4.0</v>
      </c>
      <c r="G9423" s="3">
        <v>4.0</v>
      </c>
      <c r="H9423" s="3" t="s">
        <v>9107</v>
      </c>
      <c r="I9423" s="3" t="s">
        <v>9108</v>
      </c>
      <c r="J9423" s="3" t="s">
        <v>3464</v>
      </c>
      <c r="K9423" s="3" t="s">
        <v>24</v>
      </c>
      <c r="L9423" s="3">
        <v>33.0</v>
      </c>
      <c r="M9423" s="3" t="s">
        <v>30</v>
      </c>
      <c r="N9423" s="3" t="s">
        <v>9130</v>
      </c>
      <c r="O9423" s="3" t="s">
        <v>1762</v>
      </c>
      <c r="P9423" s="4">
        <v>23197.0</v>
      </c>
      <c r="Q9423" s="3" t="s">
        <v>132</v>
      </c>
      <c r="S9423" s="3" t="s">
        <v>34</v>
      </c>
    </row>
    <row r="9424">
      <c r="A9424" s="2">
        <v>42318.714895833335</v>
      </c>
      <c r="B9424" s="3">
        <v>11.0</v>
      </c>
      <c r="C9424" s="3" t="s">
        <v>8462</v>
      </c>
      <c r="D9424" s="3">
        <v>75.0</v>
      </c>
      <c r="E9424" s="3" t="s">
        <v>8463</v>
      </c>
      <c r="F9424" s="3">
        <v>4.0</v>
      </c>
      <c r="G9424" s="3">
        <v>4.0</v>
      </c>
      <c r="H9424" s="3" t="s">
        <v>9107</v>
      </c>
      <c r="I9424" s="3" t="s">
        <v>9108</v>
      </c>
      <c r="J9424" s="3" t="s">
        <v>3464</v>
      </c>
      <c r="K9424" s="3" t="s">
        <v>24</v>
      </c>
      <c r="L9424" s="3">
        <v>34.0</v>
      </c>
      <c r="M9424" s="3" t="s">
        <v>25</v>
      </c>
      <c r="N9424" s="3" t="s">
        <v>9131</v>
      </c>
      <c r="O9424" s="3" t="s">
        <v>9132</v>
      </c>
      <c r="P9424" s="4">
        <v>28644.0</v>
      </c>
      <c r="Q9424" s="3" t="s">
        <v>1955</v>
      </c>
      <c r="S9424" s="3" t="s">
        <v>34</v>
      </c>
    </row>
    <row r="9425">
      <c r="A9425" s="2">
        <v>42318.714895833335</v>
      </c>
      <c r="B9425" s="3">
        <v>11.0</v>
      </c>
      <c r="C9425" s="3" t="s">
        <v>8462</v>
      </c>
      <c r="D9425" s="3">
        <v>75.0</v>
      </c>
      <c r="E9425" s="3" t="s">
        <v>8463</v>
      </c>
      <c r="F9425" s="3">
        <v>4.0</v>
      </c>
      <c r="G9425" s="3">
        <v>4.0</v>
      </c>
      <c r="H9425" s="3" t="s">
        <v>9107</v>
      </c>
      <c r="I9425" s="3" t="s">
        <v>9108</v>
      </c>
      <c r="J9425" s="3" t="s">
        <v>3464</v>
      </c>
      <c r="K9425" s="3" t="s">
        <v>24</v>
      </c>
      <c r="L9425" s="3">
        <v>35.0</v>
      </c>
      <c r="M9425" s="3" t="s">
        <v>30</v>
      </c>
      <c r="N9425" s="3" t="s">
        <v>9133</v>
      </c>
      <c r="O9425" s="3" t="s">
        <v>3007</v>
      </c>
      <c r="P9425" s="4">
        <v>15956.0</v>
      </c>
      <c r="Q9425" s="3" t="s">
        <v>49</v>
      </c>
      <c r="S9425" s="3" t="s">
        <v>34</v>
      </c>
    </row>
    <row r="9426">
      <c r="A9426" s="2">
        <v>42318.714895833335</v>
      </c>
      <c r="B9426" s="3">
        <v>11.0</v>
      </c>
      <c r="C9426" s="3" t="s">
        <v>8462</v>
      </c>
      <c r="D9426" s="3">
        <v>75.0</v>
      </c>
      <c r="E9426" s="3" t="s">
        <v>8463</v>
      </c>
      <c r="F9426" s="3">
        <v>4.0</v>
      </c>
      <c r="G9426" s="3">
        <v>4.0</v>
      </c>
      <c r="H9426" s="3" t="s">
        <v>9107</v>
      </c>
      <c r="I9426" s="3" t="s">
        <v>9108</v>
      </c>
      <c r="J9426" s="3" t="s">
        <v>3464</v>
      </c>
      <c r="K9426" s="3" t="s">
        <v>24</v>
      </c>
      <c r="L9426" s="3">
        <v>36.0</v>
      </c>
      <c r="M9426" s="3" t="s">
        <v>25</v>
      </c>
      <c r="N9426" s="3" t="s">
        <v>9134</v>
      </c>
      <c r="O9426" s="3" t="s">
        <v>251</v>
      </c>
      <c r="P9426" s="4">
        <v>27678.0</v>
      </c>
      <c r="Q9426" s="3" t="s">
        <v>189</v>
      </c>
      <c r="S9426" s="3" t="s">
        <v>34</v>
      </c>
    </row>
    <row r="9427">
      <c r="A9427" s="2">
        <v>42318.714895833335</v>
      </c>
      <c r="B9427" s="3">
        <v>11.0</v>
      </c>
      <c r="C9427" s="3" t="s">
        <v>8462</v>
      </c>
      <c r="D9427" s="3">
        <v>75.0</v>
      </c>
      <c r="E9427" s="3" t="s">
        <v>8463</v>
      </c>
      <c r="F9427" s="3">
        <v>4.0</v>
      </c>
      <c r="G9427" s="3">
        <v>4.0</v>
      </c>
      <c r="H9427" s="3" t="s">
        <v>9107</v>
      </c>
      <c r="I9427" s="3" t="s">
        <v>9108</v>
      </c>
      <c r="J9427" s="3" t="s">
        <v>3464</v>
      </c>
      <c r="K9427" s="3" t="s">
        <v>24</v>
      </c>
      <c r="L9427" s="3">
        <v>37.0</v>
      </c>
      <c r="M9427" s="3" t="s">
        <v>30</v>
      </c>
      <c r="N9427" s="3" t="s">
        <v>420</v>
      </c>
      <c r="O9427" s="3" t="s">
        <v>818</v>
      </c>
      <c r="P9427" s="4">
        <v>30159.0</v>
      </c>
      <c r="Q9427" s="3" t="s">
        <v>110</v>
      </c>
      <c r="S9427" s="3" t="s">
        <v>34</v>
      </c>
    </row>
    <row r="9428">
      <c r="A9428" s="2">
        <v>42318.714895833335</v>
      </c>
      <c r="B9428" s="3">
        <v>11.0</v>
      </c>
      <c r="C9428" s="3" t="s">
        <v>8462</v>
      </c>
      <c r="D9428" s="3">
        <v>75.0</v>
      </c>
      <c r="E9428" s="3" t="s">
        <v>8463</v>
      </c>
      <c r="F9428" s="3">
        <v>4.0</v>
      </c>
      <c r="G9428" s="3">
        <v>4.0</v>
      </c>
      <c r="H9428" s="3" t="s">
        <v>9107</v>
      </c>
      <c r="I9428" s="3" t="s">
        <v>9108</v>
      </c>
      <c r="J9428" s="3" t="s">
        <v>3464</v>
      </c>
      <c r="K9428" s="3" t="s">
        <v>24</v>
      </c>
      <c r="L9428" s="3">
        <v>38.0</v>
      </c>
      <c r="M9428" s="3" t="s">
        <v>25</v>
      </c>
      <c r="N9428" s="3" t="s">
        <v>378</v>
      </c>
      <c r="O9428" s="3" t="s">
        <v>2843</v>
      </c>
      <c r="P9428" s="4">
        <v>22514.0</v>
      </c>
      <c r="Q9428" s="3" t="s">
        <v>149</v>
      </c>
      <c r="S9428" s="3" t="s">
        <v>29</v>
      </c>
    </row>
    <row r="9429">
      <c r="A9429" s="2">
        <v>42318.714895833335</v>
      </c>
      <c r="B9429" s="3">
        <v>11.0</v>
      </c>
      <c r="C9429" s="3" t="s">
        <v>8462</v>
      </c>
      <c r="D9429" s="3">
        <v>75.0</v>
      </c>
      <c r="E9429" s="3" t="s">
        <v>8463</v>
      </c>
      <c r="F9429" s="3">
        <v>4.0</v>
      </c>
      <c r="G9429" s="3">
        <v>4.0</v>
      </c>
      <c r="H9429" s="3" t="s">
        <v>9107</v>
      </c>
      <c r="I9429" s="3" t="s">
        <v>9108</v>
      </c>
      <c r="J9429" s="3" t="s">
        <v>3464</v>
      </c>
      <c r="K9429" s="3" t="s">
        <v>24</v>
      </c>
      <c r="L9429" s="3">
        <v>39.0</v>
      </c>
      <c r="M9429" s="3" t="s">
        <v>30</v>
      </c>
      <c r="N9429" s="3" t="s">
        <v>9135</v>
      </c>
      <c r="O9429" s="3" t="s">
        <v>2229</v>
      </c>
      <c r="P9429" s="4">
        <v>29900.0</v>
      </c>
      <c r="Q9429" s="3" t="s">
        <v>40</v>
      </c>
      <c r="S9429" s="3" t="s">
        <v>34</v>
      </c>
    </row>
    <row r="9430">
      <c r="A9430" s="2">
        <v>42318.714895833335</v>
      </c>
      <c r="B9430" s="3">
        <v>11.0</v>
      </c>
      <c r="C9430" s="3" t="s">
        <v>8462</v>
      </c>
      <c r="D9430" s="3">
        <v>75.0</v>
      </c>
      <c r="E9430" s="3" t="s">
        <v>8463</v>
      </c>
      <c r="F9430" s="3">
        <v>4.0</v>
      </c>
      <c r="G9430" s="3">
        <v>4.0</v>
      </c>
      <c r="H9430" s="3" t="s">
        <v>9107</v>
      </c>
      <c r="I9430" s="3" t="s">
        <v>9108</v>
      </c>
      <c r="J9430" s="3" t="s">
        <v>3464</v>
      </c>
      <c r="K9430" s="3" t="s">
        <v>24</v>
      </c>
      <c r="L9430" s="3">
        <v>40.0</v>
      </c>
      <c r="M9430" s="3" t="s">
        <v>25</v>
      </c>
      <c r="N9430" s="3" t="s">
        <v>2734</v>
      </c>
      <c r="O9430" s="3" t="s">
        <v>664</v>
      </c>
      <c r="P9430" s="4">
        <v>22192.0</v>
      </c>
      <c r="Q9430" s="3" t="s">
        <v>40</v>
      </c>
      <c r="R9430" s="3" t="s">
        <v>1125</v>
      </c>
      <c r="S9430" s="3" t="s">
        <v>34</v>
      </c>
    </row>
    <row r="9431">
      <c r="A9431" s="2">
        <v>42318.714895833335</v>
      </c>
      <c r="B9431" s="3">
        <v>11.0</v>
      </c>
      <c r="C9431" s="3" t="s">
        <v>8462</v>
      </c>
      <c r="D9431" s="3">
        <v>75.0</v>
      </c>
      <c r="E9431" s="3" t="s">
        <v>8463</v>
      </c>
      <c r="F9431" s="3">
        <v>4.0</v>
      </c>
      <c r="G9431" s="3">
        <v>4.0</v>
      </c>
      <c r="H9431" s="3" t="s">
        <v>9107</v>
      </c>
      <c r="I9431" s="3" t="s">
        <v>9108</v>
      </c>
      <c r="J9431" s="3" t="s">
        <v>3464</v>
      </c>
      <c r="K9431" s="3" t="s">
        <v>24</v>
      </c>
      <c r="L9431" s="3">
        <v>41.0</v>
      </c>
      <c r="M9431" s="3" t="s">
        <v>30</v>
      </c>
      <c r="N9431" s="3" t="s">
        <v>9136</v>
      </c>
      <c r="O9431" s="3" t="s">
        <v>67</v>
      </c>
      <c r="P9431" s="4">
        <v>27485.0</v>
      </c>
      <c r="Q9431" s="3" t="s">
        <v>40</v>
      </c>
      <c r="R9431" s="3" t="s">
        <v>1030</v>
      </c>
      <c r="S9431" s="3" t="s">
        <v>34</v>
      </c>
    </row>
    <row r="9432">
      <c r="A9432" s="2">
        <v>42318.714895833335</v>
      </c>
      <c r="B9432" s="3">
        <v>11.0</v>
      </c>
      <c r="C9432" s="3" t="s">
        <v>8462</v>
      </c>
      <c r="D9432" s="3">
        <v>75.0</v>
      </c>
      <c r="E9432" s="3" t="s">
        <v>8463</v>
      </c>
      <c r="F9432" s="3">
        <v>4.0</v>
      </c>
      <c r="G9432" s="3">
        <v>4.0</v>
      </c>
      <c r="H9432" s="3" t="s">
        <v>9107</v>
      </c>
      <c r="I9432" s="3" t="s">
        <v>9108</v>
      </c>
      <c r="J9432" s="3" t="s">
        <v>3464</v>
      </c>
      <c r="K9432" s="3" t="s">
        <v>24</v>
      </c>
      <c r="L9432" s="3">
        <v>42.0</v>
      </c>
      <c r="M9432" s="3" t="s">
        <v>25</v>
      </c>
      <c r="N9432" s="3" t="s">
        <v>9137</v>
      </c>
      <c r="O9432" s="3" t="s">
        <v>204</v>
      </c>
      <c r="P9432" s="4">
        <v>16848.0</v>
      </c>
      <c r="Q9432" s="3" t="s">
        <v>86</v>
      </c>
      <c r="S9432" s="3" t="s">
        <v>34</v>
      </c>
    </row>
    <row r="9433">
      <c r="A9433" s="2">
        <v>42318.714895833335</v>
      </c>
      <c r="B9433" s="3">
        <v>11.0</v>
      </c>
      <c r="C9433" s="3" t="s">
        <v>8462</v>
      </c>
      <c r="D9433" s="3">
        <v>77.0</v>
      </c>
      <c r="E9433" s="3" t="s">
        <v>8506</v>
      </c>
      <c r="F9433" s="3">
        <v>4.0</v>
      </c>
      <c r="G9433" s="3">
        <v>4.0</v>
      </c>
      <c r="H9433" s="3" t="s">
        <v>9107</v>
      </c>
      <c r="I9433" s="3" t="s">
        <v>9108</v>
      </c>
      <c r="J9433" s="3" t="s">
        <v>3464</v>
      </c>
      <c r="K9433" s="3" t="s">
        <v>24</v>
      </c>
      <c r="L9433" s="3">
        <v>1.0</v>
      </c>
      <c r="M9433" s="3" t="s">
        <v>30</v>
      </c>
      <c r="N9433" s="3" t="s">
        <v>9138</v>
      </c>
      <c r="O9433" s="3" t="s">
        <v>1099</v>
      </c>
      <c r="P9433" s="4">
        <v>25714.0</v>
      </c>
      <c r="Q9433" s="3" t="s">
        <v>149</v>
      </c>
      <c r="S9433" s="3" t="s">
        <v>34</v>
      </c>
    </row>
    <row r="9434">
      <c r="A9434" s="2">
        <v>42318.714895833335</v>
      </c>
      <c r="B9434" s="3">
        <v>11.0</v>
      </c>
      <c r="C9434" s="3" t="s">
        <v>8462</v>
      </c>
      <c r="D9434" s="3">
        <v>77.0</v>
      </c>
      <c r="E9434" s="3" t="s">
        <v>8506</v>
      </c>
      <c r="F9434" s="3">
        <v>4.0</v>
      </c>
      <c r="G9434" s="3">
        <v>4.0</v>
      </c>
      <c r="H9434" s="3" t="s">
        <v>9107</v>
      </c>
      <c r="I9434" s="3" t="s">
        <v>9108</v>
      </c>
      <c r="J9434" s="3" t="s">
        <v>3464</v>
      </c>
      <c r="K9434" s="3" t="s">
        <v>24</v>
      </c>
      <c r="L9434" s="3">
        <v>2.0</v>
      </c>
      <c r="M9434" s="3" t="s">
        <v>25</v>
      </c>
      <c r="N9434" s="3" t="s">
        <v>9139</v>
      </c>
      <c r="O9434" s="3" t="s">
        <v>196</v>
      </c>
      <c r="P9434" s="4">
        <v>25053.0</v>
      </c>
      <c r="Q9434" s="3" t="s">
        <v>189</v>
      </c>
      <c r="S9434" s="3" t="s">
        <v>29</v>
      </c>
    </row>
    <row r="9435">
      <c r="A9435" s="2">
        <v>42318.714895833335</v>
      </c>
      <c r="B9435" s="3">
        <v>11.0</v>
      </c>
      <c r="C9435" s="3" t="s">
        <v>8462</v>
      </c>
      <c r="D9435" s="3">
        <v>77.0</v>
      </c>
      <c r="E9435" s="3" t="s">
        <v>8506</v>
      </c>
      <c r="F9435" s="3">
        <v>4.0</v>
      </c>
      <c r="G9435" s="3">
        <v>4.0</v>
      </c>
      <c r="H9435" s="3" t="s">
        <v>9107</v>
      </c>
      <c r="I9435" s="3" t="s">
        <v>9108</v>
      </c>
      <c r="J9435" s="3" t="s">
        <v>3464</v>
      </c>
      <c r="K9435" s="3" t="s">
        <v>24</v>
      </c>
      <c r="L9435" s="3">
        <v>3.0</v>
      </c>
      <c r="M9435" s="3" t="s">
        <v>30</v>
      </c>
      <c r="N9435" s="3" t="s">
        <v>9140</v>
      </c>
      <c r="O9435" s="3" t="s">
        <v>3157</v>
      </c>
      <c r="P9435" s="4">
        <v>21139.0</v>
      </c>
      <c r="Q9435" s="3" t="s">
        <v>37</v>
      </c>
      <c r="S9435" s="3" t="s">
        <v>34</v>
      </c>
    </row>
    <row r="9436">
      <c r="A9436" s="2">
        <v>42318.714895833335</v>
      </c>
      <c r="B9436" s="3">
        <v>11.0</v>
      </c>
      <c r="C9436" s="3" t="s">
        <v>8462</v>
      </c>
      <c r="D9436" s="3">
        <v>77.0</v>
      </c>
      <c r="E9436" s="3" t="s">
        <v>8506</v>
      </c>
      <c r="F9436" s="3">
        <v>4.0</v>
      </c>
      <c r="G9436" s="3">
        <v>4.0</v>
      </c>
      <c r="H9436" s="3" t="s">
        <v>9107</v>
      </c>
      <c r="I9436" s="3" t="s">
        <v>9108</v>
      </c>
      <c r="J9436" s="3" t="s">
        <v>3464</v>
      </c>
      <c r="K9436" s="3" t="s">
        <v>24</v>
      </c>
      <c r="L9436" s="3">
        <v>4.0</v>
      </c>
      <c r="M9436" s="3" t="s">
        <v>25</v>
      </c>
      <c r="N9436" s="3" t="s">
        <v>9141</v>
      </c>
      <c r="O9436" s="3" t="s">
        <v>1815</v>
      </c>
      <c r="P9436" s="4">
        <v>22240.0</v>
      </c>
      <c r="Q9436" s="3" t="s">
        <v>247</v>
      </c>
      <c r="S9436" s="3" t="s">
        <v>34</v>
      </c>
    </row>
    <row r="9437">
      <c r="A9437" s="2">
        <v>42318.714895833335</v>
      </c>
      <c r="B9437" s="3">
        <v>11.0</v>
      </c>
      <c r="C9437" s="3" t="s">
        <v>8462</v>
      </c>
      <c r="D9437" s="3">
        <v>77.0</v>
      </c>
      <c r="E9437" s="3" t="s">
        <v>8506</v>
      </c>
      <c r="F9437" s="3">
        <v>4.0</v>
      </c>
      <c r="G9437" s="3">
        <v>4.0</v>
      </c>
      <c r="H9437" s="3" t="s">
        <v>9107</v>
      </c>
      <c r="I9437" s="3" t="s">
        <v>9108</v>
      </c>
      <c r="J9437" s="3" t="s">
        <v>3464</v>
      </c>
      <c r="K9437" s="3" t="s">
        <v>24</v>
      </c>
      <c r="L9437" s="3">
        <v>5.0</v>
      </c>
      <c r="M9437" s="3" t="s">
        <v>30</v>
      </c>
      <c r="N9437" s="3" t="s">
        <v>9142</v>
      </c>
      <c r="O9437" s="3" t="s">
        <v>9143</v>
      </c>
      <c r="P9437" s="4">
        <v>22533.0</v>
      </c>
      <c r="Q9437" s="3" t="s">
        <v>216</v>
      </c>
      <c r="S9437" s="3" t="s">
        <v>29</v>
      </c>
    </row>
    <row r="9438">
      <c r="A9438" s="2">
        <v>42318.714895833335</v>
      </c>
      <c r="B9438" s="3">
        <v>11.0</v>
      </c>
      <c r="C9438" s="3" t="s">
        <v>8462</v>
      </c>
      <c r="D9438" s="3">
        <v>77.0</v>
      </c>
      <c r="E9438" s="3" t="s">
        <v>8506</v>
      </c>
      <c r="F9438" s="3">
        <v>4.0</v>
      </c>
      <c r="G9438" s="3">
        <v>4.0</v>
      </c>
      <c r="H9438" s="3" t="s">
        <v>9107</v>
      </c>
      <c r="I9438" s="3" t="s">
        <v>9108</v>
      </c>
      <c r="J9438" s="3" t="s">
        <v>3464</v>
      </c>
      <c r="K9438" s="3" t="s">
        <v>24</v>
      </c>
      <c r="L9438" s="3">
        <v>6.0</v>
      </c>
      <c r="M9438" s="3" t="s">
        <v>25</v>
      </c>
      <c r="N9438" s="3" t="s">
        <v>1639</v>
      </c>
      <c r="O9438" s="3" t="s">
        <v>401</v>
      </c>
      <c r="P9438" s="4">
        <v>24176.0</v>
      </c>
      <c r="Q9438" s="3" t="s">
        <v>247</v>
      </c>
      <c r="S9438" s="3" t="s">
        <v>34</v>
      </c>
    </row>
    <row r="9439">
      <c r="A9439" s="2">
        <v>42318.714895833335</v>
      </c>
      <c r="B9439" s="3">
        <v>11.0</v>
      </c>
      <c r="C9439" s="3" t="s">
        <v>8462</v>
      </c>
      <c r="D9439" s="3">
        <v>77.0</v>
      </c>
      <c r="E9439" s="3" t="s">
        <v>8506</v>
      </c>
      <c r="F9439" s="3">
        <v>4.0</v>
      </c>
      <c r="G9439" s="3">
        <v>4.0</v>
      </c>
      <c r="H9439" s="3" t="s">
        <v>9107</v>
      </c>
      <c r="I9439" s="3" t="s">
        <v>9108</v>
      </c>
      <c r="J9439" s="3" t="s">
        <v>3464</v>
      </c>
      <c r="K9439" s="3" t="s">
        <v>24</v>
      </c>
      <c r="L9439" s="3">
        <v>7.0</v>
      </c>
      <c r="M9439" s="3" t="s">
        <v>30</v>
      </c>
      <c r="N9439" s="3" t="s">
        <v>9144</v>
      </c>
      <c r="O9439" s="3" t="s">
        <v>553</v>
      </c>
      <c r="P9439" s="4">
        <v>29673.0</v>
      </c>
      <c r="Q9439" s="3" t="s">
        <v>352</v>
      </c>
      <c r="S9439" s="3" t="s">
        <v>34</v>
      </c>
    </row>
    <row r="9440">
      <c r="A9440" s="2">
        <v>42318.714895833335</v>
      </c>
      <c r="B9440" s="3">
        <v>11.0</v>
      </c>
      <c r="C9440" s="3" t="s">
        <v>8462</v>
      </c>
      <c r="D9440" s="3">
        <v>77.0</v>
      </c>
      <c r="E9440" s="3" t="s">
        <v>8506</v>
      </c>
      <c r="F9440" s="3">
        <v>4.0</v>
      </c>
      <c r="G9440" s="3">
        <v>4.0</v>
      </c>
      <c r="H9440" s="3" t="s">
        <v>9107</v>
      </c>
      <c r="I9440" s="3" t="s">
        <v>9108</v>
      </c>
      <c r="J9440" s="3" t="s">
        <v>3464</v>
      </c>
      <c r="K9440" s="3" t="s">
        <v>24</v>
      </c>
      <c r="L9440" s="3">
        <v>8.0</v>
      </c>
      <c r="M9440" s="3" t="s">
        <v>25</v>
      </c>
      <c r="N9440" s="3" t="s">
        <v>9145</v>
      </c>
      <c r="O9440" s="3" t="s">
        <v>275</v>
      </c>
      <c r="P9440" s="4">
        <v>17606.0</v>
      </c>
      <c r="Q9440" s="3" t="s">
        <v>49</v>
      </c>
      <c r="S9440" s="3" t="s">
        <v>34</v>
      </c>
    </row>
    <row r="9441">
      <c r="A9441" s="2">
        <v>42318.714895833335</v>
      </c>
      <c r="B9441" s="3">
        <v>11.0</v>
      </c>
      <c r="C9441" s="3" t="s">
        <v>8462</v>
      </c>
      <c r="D9441" s="3">
        <v>77.0</v>
      </c>
      <c r="E9441" s="3" t="s">
        <v>8506</v>
      </c>
      <c r="F9441" s="3">
        <v>4.0</v>
      </c>
      <c r="G9441" s="3">
        <v>4.0</v>
      </c>
      <c r="H9441" s="3" t="s">
        <v>9107</v>
      </c>
      <c r="I9441" s="3" t="s">
        <v>9108</v>
      </c>
      <c r="J9441" s="3" t="s">
        <v>3464</v>
      </c>
      <c r="K9441" s="3" t="s">
        <v>24</v>
      </c>
      <c r="L9441" s="3">
        <v>9.0</v>
      </c>
      <c r="M9441" s="3" t="s">
        <v>30</v>
      </c>
      <c r="N9441" s="3" t="s">
        <v>9146</v>
      </c>
      <c r="O9441" s="3" t="s">
        <v>215</v>
      </c>
      <c r="P9441" s="4">
        <v>22421.0</v>
      </c>
      <c r="Q9441" s="3" t="s">
        <v>216</v>
      </c>
      <c r="S9441" s="3" t="s">
        <v>34</v>
      </c>
    </row>
    <row r="9442">
      <c r="A9442" s="2">
        <v>42318.714895833335</v>
      </c>
      <c r="B9442" s="3">
        <v>11.0</v>
      </c>
      <c r="C9442" s="3" t="s">
        <v>8462</v>
      </c>
      <c r="D9442" s="3">
        <v>77.0</v>
      </c>
      <c r="E9442" s="3" t="s">
        <v>8506</v>
      </c>
      <c r="F9442" s="3">
        <v>4.0</v>
      </c>
      <c r="G9442" s="3">
        <v>4.0</v>
      </c>
      <c r="H9442" s="3" t="s">
        <v>9107</v>
      </c>
      <c r="I9442" s="3" t="s">
        <v>9108</v>
      </c>
      <c r="J9442" s="3" t="s">
        <v>3464</v>
      </c>
      <c r="K9442" s="3" t="s">
        <v>24</v>
      </c>
      <c r="L9442" s="3">
        <v>10.0</v>
      </c>
      <c r="M9442" s="3" t="s">
        <v>25</v>
      </c>
      <c r="N9442" s="3" t="s">
        <v>362</v>
      </c>
      <c r="O9442" s="3" t="s">
        <v>9147</v>
      </c>
      <c r="P9442" s="4">
        <v>30669.0</v>
      </c>
      <c r="Q9442" s="3" t="s">
        <v>189</v>
      </c>
      <c r="S9442" s="3" t="s">
        <v>34</v>
      </c>
    </row>
    <row r="9443">
      <c r="A9443" s="2">
        <v>42318.714895833335</v>
      </c>
      <c r="B9443" s="3">
        <v>11.0</v>
      </c>
      <c r="C9443" s="3" t="s">
        <v>8462</v>
      </c>
      <c r="D9443" s="3">
        <v>77.0</v>
      </c>
      <c r="E9443" s="3" t="s">
        <v>8506</v>
      </c>
      <c r="F9443" s="3">
        <v>4.0</v>
      </c>
      <c r="G9443" s="3">
        <v>4.0</v>
      </c>
      <c r="H9443" s="3" t="s">
        <v>9107</v>
      </c>
      <c r="I9443" s="3" t="s">
        <v>9108</v>
      </c>
      <c r="J9443" s="3" t="s">
        <v>3464</v>
      </c>
      <c r="K9443" s="3" t="s">
        <v>24</v>
      </c>
      <c r="L9443" s="3">
        <v>11.0</v>
      </c>
      <c r="M9443" s="3" t="s">
        <v>30</v>
      </c>
      <c r="N9443" s="3" t="s">
        <v>9148</v>
      </c>
      <c r="O9443" s="3" t="s">
        <v>9149</v>
      </c>
      <c r="P9443" s="4">
        <v>17103.0</v>
      </c>
      <c r="Q9443" s="3" t="s">
        <v>105</v>
      </c>
      <c r="S9443" s="3" t="s">
        <v>34</v>
      </c>
    </row>
    <row r="9444">
      <c r="A9444" s="2">
        <v>42318.714895833335</v>
      </c>
      <c r="B9444" s="3">
        <v>11.0</v>
      </c>
      <c r="C9444" s="3" t="s">
        <v>8462</v>
      </c>
      <c r="D9444" s="3">
        <v>77.0</v>
      </c>
      <c r="E9444" s="3" t="s">
        <v>8506</v>
      </c>
      <c r="F9444" s="3">
        <v>4.0</v>
      </c>
      <c r="G9444" s="3">
        <v>4.0</v>
      </c>
      <c r="H9444" s="3" t="s">
        <v>9107</v>
      </c>
      <c r="I9444" s="3" t="s">
        <v>9108</v>
      </c>
      <c r="J9444" s="3" t="s">
        <v>3464</v>
      </c>
      <c r="K9444" s="3" t="s">
        <v>24</v>
      </c>
      <c r="L9444" s="3">
        <v>12.0</v>
      </c>
      <c r="M9444" s="3" t="s">
        <v>25</v>
      </c>
      <c r="N9444" s="3" t="s">
        <v>9150</v>
      </c>
      <c r="O9444" s="3" t="s">
        <v>200</v>
      </c>
      <c r="P9444" s="4">
        <v>29132.0</v>
      </c>
      <c r="Q9444" s="3" t="s">
        <v>55</v>
      </c>
      <c r="S9444" s="3" t="s">
        <v>34</v>
      </c>
    </row>
    <row r="9445">
      <c r="A9445" s="2">
        <v>42318.714895833335</v>
      </c>
      <c r="B9445" s="3">
        <v>11.0</v>
      </c>
      <c r="C9445" s="3" t="s">
        <v>8462</v>
      </c>
      <c r="D9445" s="3">
        <v>77.0</v>
      </c>
      <c r="E9445" s="3" t="s">
        <v>8506</v>
      </c>
      <c r="F9445" s="3">
        <v>4.0</v>
      </c>
      <c r="G9445" s="3">
        <v>4.0</v>
      </c>
      <c r="H9445" s="3" t="s">
        <v>9107</v>
      </c>
      <c r="I9445" s="3" t="s">
        <v>9108</v>
      </c>
      <c r="J9445" s="3" t="s">
        <v>3464</v>
      </c>
      <c r="K9445" s="3" t="s">
        <v>24</v>
      </c>
      <c r="L9445" s="3">
        <v>13.0</v>
      </c>
      <c r="M9445" s="3" t="s">
        <v>30</v>
      </c>
      <c r="N9445" s="3" t="s">
        <v>1004</v>
      </c>
      <c r="O9445" s="3" t="s">
        <v>3348</v>
      </c>
      <c r="P9445" s="4">
        <v>25724.0</v>
      </c>
      <c r="Q9445" s="3" t="s">
        <v>52</v>
      </c>
      <c r="S9445" s="3" t="s">
        <v>34</v>
      </c>
    </row>
    <row r="9446">
      <c r="A9446" s="2">
        <v>42318.714895833335</v>
      </c>
      <c r="B9446" s="3">
        <v>11.0</v>
      </c>
      <c r="C9446" s="3" t="s">
        <v>8462</v>
      </c>
      <c r="D9446" s="3">
        <v>77.0</v>
      </c>
      <c r="E9446" s="3" t="s">
        <v>8506</v>
      </c>
      <c r="F9446" s="3">
        <v>4.0</v>
      </c>
      <c r="G9446" s="3">
        <v>4.0</v>
      </c>
      <c r="H9446" s="3" t="s">
        <v>9107</v>
      </c>
      <c r="I9446" s="3" t="s">
        <v>9108</v>
      </c>
      <c r="J9446" s="3" t="s">
        <v>3464</v>
      </c>
      <c r="K9446" s="3" t="s">
        <v>24</v>
      </c>
      <c r="L9446" s="3">
        <v>14.0</v>
      </c>
      <c r="M9446" s="3" t="s">
        <v>25</v>
      </c>
      <c r="N9446" s="3" t="s">
        <v>9151</v>
      </c>
      <c r="O9446" s="3" t="s">
        <v>9152</v>
      </c>
      <c r="P9446" s="4">
        <v>19622.0</v>
      </c>
      <c r="Q9446" s="3" t="s">
        <v>352</v>
      </c>
      <c r="S9446" s="3" t="s">
        <v>34</v>
      </c>
    </row>
    <row r="9447">
      <c r="A9447" s="2">
        <v>42318.714895833335</v>
      </c>
      <c r="B9447" s="3">
        <v>11.0</v>
      </c>
      <c r="C9447" s="3" t="s">
        <v>8462</v>
      </c>
      <c r="D9447" s="3">
        <v>77.0</v>
      </c>
      <c r="E9447" s="3" t="s">
        <v>8506</v>
      </c>
      <c r="F9447" s="3">
        <v>4.0</v>
      </c>
      <c r="G9447" s="3">
        <v>4.0</v>
      </c>
      <c r="H9447" s="3" t="s">
        <v>9107</v>
      </c>
      <c r="I9447" s="3" t="s">
        <v>9108</v>
      </c>
      <c r="J9447" s="3" t="s">
        <v>3464</v>
      </c>
      <c r="K9447" s="3" t="s">
        <v>24</v>
      </c>
      <c r="L9447" s="3">
        <v>15.0</v>
      </c>
      <c r="M9447" s="3" t="s">
        <v>30</v>
      </c>
      <c r="N9447" s="3" t="s">
        <v>4184</v>
      </c>
      <c r="O9447" s="3" t="s">
        <v>225</v>
      </c>
      <c r="P9447" s="4">
        <v>21335.0</v>
      </c>
      <c r="Q9447" s="3" t="s">
        <v>153</v>
      </c>
      <c r="S9447" s="3" t="s">
        <v>34</v>
      </c>
    </row>
    <row r="9448">
      <c r="A9448" s="2">
        <v>42318.714895833335</v>
      </c>
      <c r="B9448" s="3">
        <v>11.0</v>
      </c>
      <c r="C9448" s="3" t="s">
        <v>8462</v>
      </c>
      <c r="D9448" s="3">
        <v>77.0</v>
      </c>
      <c r="E9448" s="3" t="s">
        <v>8506</v>
      </c>
      <c r="F9448" s="3">
        <v>4.0</v>
      </c>
      <c r="G9448" s="3">
        <v>4.0</v>
      </c>
      <c r="H9448" s="3" t="s">
        <v>9107</v>
      </c>
      <c r="I9448" s="3" t="s">
        <v>9108</v>
      </c>
      <c r="J9448" s="3" t="s">
        <v>3464</v>
      </c>
      <c r="K9448" s="3" t="s">
        <v>24</v>
      </c>
      <c r="L9448" s="3">
        <v>16.0</v>
      </c>
      <c r="M9448" s="3" t="s">
        <v>25</v>
      </c>
      <c r="N9448" s="3" t="s">
        <v>9153</v>
      </c>
      <c r="O9448" s="3" t="s">
        <v>1395</v>
      </c>
      <c r="P9448" s="4">
        <v>29511.0</v>
      </c>
      <c r="Q9448" s="3" t="s">
        <v>132</v>
      </c>
      <c r="S9448" s="3" t="s">
        <v>34</v>
      </c>
    </row>
    <row r="9449">
      <c r="A9449" s="2">
        <v>42318.714895833335</v>
      </c>
      <c r="B9449" s="3">
        <v>11.0</v>
      </c>
      <c r="C9449" s="3" t="s">
        <v>8462</v>
      </c>
      <c r="D9449" s="3">
        <v>77.0</v>
      </c>
      <c r="E9449" s="3" t="s">
        <v>8506</v>
      </c>
      <c r="F9449" s="3">
        <v>4.0</v>
      </c>
      <c r="G9449" s="3">
        <v>4.0</v>
      </c>
      <c r="H9449" s="3" t="s">
        <v>9107</v>
      </c>
      <c r="I9449" s="3" t="s">
        <v>9108</v>
      </c>
      <c r="J9449" s="3" t="s">
        <v>3464</v>
      </c>
      <c r="K9449" s="3" t="s">
        <v>24</v>
      </c>
      <c r="L9449" s="3">
        <v>17.0</v>
      </c>
      <c r="M9449" s="3" t="s">
        <v>30</v>
      </c>
      <c r="N9449" s="3" t="s">
        <v>9154</v>
      </c>
      <c r="O9449" s="3" t="s">
        <v>1453</v>
      </c>
      <c r="P9449" s="4">
        <v>18160.0</v>
      </c>
      <c r="Q9449" s="3" t="s">
        <v>49</v>
      </c>
      <c r="S9449" s="3" t="s">
        <v>34</v>
      </c>
    </row>
    <row r="9450">
      <c r="A9450" s="2">
        <v>42318.714895833335</v>
      </c>
      <c r="B9450" s="3">
        <v>11.0</v>
      </c>
      <c r="C9450" s="3" t="s">
        <v>8462</v>
      </c>
      <c r="D9450" s="3">
        <v>77.0</v>
      </c>
      <c r="E9450" s="3" t="s">
        <v>8506</v>
      </c>
      <c r="F9450" s="3">
        <v>4.0</v>
      </c>
      <c r="G9450" s="3">
        <v>4.0</v>
      </c>
      <c r="H9450" s="3" t="s">
        <v>9107</v>
      </c>
      <c r="I9450" s="3" t="s">
        <v>9108</v>
      </c>
      <c r="J9450" s="3" t="s">
        <v>3464</v>
      </c>
      <c r="K9450" s="3" t="s">
        <v>24</v>
      </c>
      <c r="L9450" s="3">
        <v>18.0</v>
      </c>
      <c r="M9450" s="3" t="s">
        <v>25</v>
      </c>
      <c r="N9450" s="3" t="s">
        <v>9155</v>
      </c>
      <c r="O9450" s="3" t="s">
        <v>9156</v>
      </c>
      <c r="P9450" s="4">
        <v>25459.0</v>
      </c>
      <c r="Q9450" s="3" t="s">
        <v>132</v>
      </c>
      <c r="S9450" s="3" t="s">
        <v>34</v>
      </c>
    </row>
    <row r="9451">
      <c r="A9451" s="2">
        <v>42318.714895833335</v>
      </c>
      <c r="B9451" s="3">
        <v>11.0</v>
      </c>
      <c r="C9451" s="3" t="s">
        <v>8462</v>
      </c>
      <c r="D9451" s="3">
        <v>77.0</v>
      </c>
      <c r="E9451" s="3" t="s">
        <v>8506</v>
      </c>
      <c r="F9451" s="3">
        <v>4.0</v>
      </c>
      <c r="G9451" s="3">
        <v>4.0</v>
      </c>
      <c r="H9451" s="3" t="s">
        <v>9107</v>
      </c>
      <c r="I9451" s="3" t="s">
        <v>9108</v>
      </c>
      <c r="J9451" s="3" t="s">
        <v>3464</v>
      </c>
      <c r="K9451" s="3" t="s">
        <v>24</v>
      </c>
      <c r="L9451" s="3">
        <v>19.0</v>
      </c>
      <c r="M9451" s="3" t="s">
        <v>30</v>
      </c>
      <c r="N9451" s="3" t="s">
        <v>9157</v>
      </c>
      <c r="O9451" s="3" t="s">
        <v>9158</v>
      </c>
      <c r="P9451" s="4">
        <v>30857.0</v>
      </c>
      <c r="Q9451" s="3" t="s">
        <v>216</v>
      </c>
      <c r="S9451" s="3" t="s">
        <v>34</v>
      </c>
    </row>
    <row r="9452">
      <c r="A9452" s="2">
        <v>42318.714895833335</v>
      </c>
      <c r="B9452" s="3">
        <v>11.0</v>
      </c>
      <c r="C9452" s="3" t="s">
        <v>8462</v>
      </c>
      <c r="D9452" s="3">
        <v>77.0</v>
      </c>
      <c r="E9452" s="3" t="s">
        <v>8506</v>
      </c>
      <c r="F9452" s="3">
        <v>4.0</v>
      </c>
      <c r="G9452" s="3">
        <v>4.0</v>
      </c>
      <c r="H9452" s="3" t="s">
        <v>9107</v>
      </c>
      <c r="I9452" s="3" t="s">
        <v>9108</v>
      </c>
      <c r="J9452" s="3" t="s">
        <v>3464</v>
      </c>
      <c r="K9452" s="3" t="s">
        <v>24</v>
      </c>
      <c r="L9452" s="3">
        <v>20.0</v>
      </c>
      <c r="M9452" s="3" t="s">
        <v>25</v>
      </c>
      <c r="N9452" s="3" t="s">
        <v>9159</v>
      </c>
      <c r="O9452" s="3" t="s">
        <v>5256</v>
      </c>
      <c r="P9452" s="4">
        <v>21425.0</v>
      </c>
      <c r="Q9452" s="3" t="s">
        <v>132</v>
      </c>
      <c r="S9452" s="3" t="s">
        <v>34</v>
      </c>
    </row>
    <row r="9453">
      <c r="A9453" s="2">
        <v>42318.714895833335</v>
      </c>
      <c r="B9453" s="3">
        <v>11.0</v>
      </c>
      <c r="C9453" s="3" t="s">
        <v>8462</v>
      </c>
      <c r="D9453" s="3">
        <v>77.0</v>
      </c>
      <c r="E9453" s="3" t="s">
        <v>8506</v>
      </c>
      <c r="F9453" s="3">
        <v>4.0</v>
      </c>
      <c r="G9453" s="3">
        <v>4.0</v>
      </c>
      <c r="H9453" s="3" t="s">
        <v>9107</v>
      </c>
      <c r="I9453" s="3" t="s">
        <v>9108</v>
      </c>
      <c r="J9453" s="3" t="s">
        <v>3464</v>
      </c>
      <c r="K9453" s="3" t="s">
        <v>24</v>
      </c>
      <c r="L9453" s="3">
        <v>21.0</v>
      </c>
      <c r="M9453" s="3" t="s">
        <v>30</v>
      </c>
      <c r="N9453" s="3" t="s">
        <v>9160</v>
      </c>
      <c r="O9453" s="3" t="s">
        <v>9161</v>
      </c>
      <c r="P9453" s="4">
        <v>19401.0</v>
      </c>
      <c r="Q9453" s="3" t="s">
        <v>49</v>
      </c>
      <c r="S9453" s="3" t="s">
        <v>34</v>
      </c>
    </row>
    <row r="9454">
      <c r="A9454" s="2">
        <v>42318.714895833335</v>
      </c>
      <c r="B9454" s="3">
        <v>11.0</v>
      </c>
      <c r="C9454" s="3" t="s">
        <v>8462</v>
      </c>
      <c r="D9454" s="3">
        <v>77.0</v>
      </c>
      <c r="E9454" s="3" t="s">
        <v>8506</v>
      </c>
      <c r="F9454" s="3">
        <v>4.0</v>
      </c>
      <c r="G9454" s="3">
        <v>4.0</v>
      </c>
      <c r="H9454" s="3" t="s">
        <v>9107</v>
      </c>
      <c r="I9454" s="3" t="s">
        <v>9108</v>
      </c>
      <c r="J9454" s="3" t="s">
        <v>3464</v>
      </c>
      <c r="K9454" s="3" t="s">
        <v>24</v>
      </c>
      <c r="L9454" s="3">
        <v>22.0</v>
      </c>
      <c r="M9454" s="3" t="s">
        <v>25</v>
      </c>
      <c r="N9454" s="3" t="s">
        <v>9162</v>
      </c>
      <c r="O9454" s="3" t="s">
        <v>477</v>
      </c>
      <c r="P9454" s="4">
        <v>26284.0</v>
      </c>
      <c r="Q9454" s="3" t="s">
        <v>40</v>
      </c>
      <c r="S9454" s="3" t="s">
        <v>34</v>
      </c>
    </row>
    <row r="9455">
      <c r="A9455" s="2">
        <v>42318.714895833335</v>
      </c>
      <c r="B9455" s="3">
        <v>11.0</v>
      </c>
      <c r="C9455" s="3" t="s">
        <v>8462</v>
      </c>
      <c r="D9455" s="3">
        <v>77.0</v>
      </c>
      <c r="E9455" s="3" t="s">
        <v>8506</v>
      </c>
      <c r="F9455" s="3">
        <v>4.0</v>
      </c>
      <c r="G9455" s="3">
        <v>4.0</v>
      </c>
      <c r="H9455" s="3" t="s">
        <v>9107</v>
      </c>
      <c r="I9455" s="3" t="s">
        <v>9108</v>
      </c>
      <c r="J9455" s="3" t="s">
        <v>3464</v>
      </c>
      <c r="K9455" s="3" t="s">
        <v>24</v>
      </c>
      <c r="L9455" s="3">
        <v>23.0</v>
      </c>
      <c r="M9455" s="3" t="s">
        <v>30</v>
      </c>
      <c r="N9455" s="3" t="s">
        <v>9163</v>
      </c>
      <c r="O9455" s="3" t="s">
        <v>850</v>
      </c>
      <c r="P9455" s="4">
        <v>26249.0</v>
      </c>
      <c r="Q9455" s="3" t="s">
        <v>247</v>
      </c>
      <c r="S9455" s="3" t="s">
        <v>34</v>
      </c>
    </row>
    <row r="9456">
      <c r="A9456" s="2">
        <v>42318.714895833335</v>
      </c>
      <c r="B9456" s="3">
        <v>11.0</v>
      </c>
      <c r="C9456" s="3" t="s">
        <v>8462</v>
      </c>
      <c r="D9456" s="3">
        <v>77.0</v>
      </c>
      <c r="E9456" s="3" t="s">
        <v>8506</v>
      </c>
      <c r="F9456" s="3">
        <v>4.0</v>
      </c>
      <c r="G9456" s="3">
        <v>4.0</v>
      </c>
      <c r="H9456" s="3" t="s">
        <v>9107</v>
      </c>
      <c r="I9456" s="3" t="s">
        <v>9108</v>
      </c>
      <c r="J9456" s="3" t="s">
        <v>3464</v>
      </c>
      <c r="K9456" s="3" t="s">
        <v>24</v>
      </c>
      <c r="L9456" s="3">
        <v>24.0</v>
      </c>
      <c r="M9456" s="3" t="s">
        <v>25</v>
      </c>
      <c r="N9456" s="3" t="s">
        <v>4121</v>
      </c>
      <c r="O9456" s="3" t="s">
        <v>218</v>
      </c>
      <c r="P9456" s="4">
        <v>28205.0</v>
      </c>
      <c r="Q9456" s="3" t="s">
        <v>266</v>
      </c>
      <c r="S9456" s="3" t="s">
        <v>34</v>
      </c>
    </row>
    <row r="9457">
      <c r="A9457" s="2">
        <v>42318.714895833335</v>
      </c>
      <c r="B9457" s="3">
        <v>11.0</v>
      </c>
      <c r="C9457" s="3" t="s">
        <v>8462</v>
      </c>
      <c r="D9457" s="3">
        <v>77.0</v>
      </c>
      <c r="E9457" s="3" t="s">
        <v>8506</v>
      </c>
      <c r="F9457" s="3">
        <v>4.0</v>
      </c>
      <c r="G9457" s="3">
        <v>4.0</v>
      </c>
      <c r="H9457" s="3" t="s">
        <v>9107</v>
      </c>
      <c r="I9457" s="3" t="s">
        <v>9108</v>
      </c>
      <c r="J9457" s="3" t="s">
        <v>3464</v>
      </c>
      <c r="K9457" s="3" t="s">
        <v>24</v>
      </c>
      <c r="L9457" s="3">
        <v>25.0</v>
      </c>
      <c r="M9457" s="3" t="s">
        <v>30</v>
      </c>
      <c r="N9457" s="3" t="s">
        <v>7392</v>
      </c>
      <c r="O9457" s="3" t="s">
        <v>158</v>
      </c>
      <c r="P9457" s="4">
        <v>21531.0</v>
      </c>
      <c r="Q9457" s="3" t="s">
        <v>40</v>
      </c>
      <c r="S9457" s="3" t="s">
        <v>34</v>
      </c>
    </row>
    <row r="9458">
      <c r="A9458" s="2">
        <v>42318.714895833335</v>
      </c>
      <c r="B9458" s="3">
        <v>11.0</v>
      </c>
      <c r="C9458" s="3" t="s">
        <v>8462</v>
      </c>
      <c r="D9458" s="3">
        <v>78.0</v>
      </c>
      <c r="E9458" s="3" t="s">
        <v>8530</v>
      </c>
      <c r="F9458" s="3">
        <v>4.0</v>
      </c>
      <c r="G9458" s="3">
        <v>4.0</v>
      </c>
      <c r="H9458" s="3" t="s">
        <v>9107</v>
      </c>
      <c r="I9458" s="3" t="s">
        <v>9108</v>
      </c>
      <c r="J9458" s="3" t="s">
        <v>3464</v>
      </c>
      <c r="K9458" s="3" t="s">
        <v>24</v>
      </c>
      <c r="L9458" s="3">
        <v>1.0</v>
      </c>
      <c r="M9458" s="3" t="s">
        <v>25</v>
      </c>
      <c r="N9458" s="3" t="s">
        <v>9164</v>
      </c>
      <c r="O9458" s="3" t="s">
        <v>5350</v>
      </c>
      <c r="P9458" s="4">
        <v>27539.0</v>
      </c>
      <c r="Q9458" s="3" t="s">
        <v>216</v>
      </c>
      <c r="S9458" s="3" t="s">
        <v>29</v>
      </c>
    </row>
    <row r="9459">
      <c r="A9459" s="2">
        <v>42318.714895833335</v>
      </c>
      <c r="B9459" s="3">
        <v>11.0</v>
      </c>
      <c r="C9459" s="3" t="s">
        <v>8462</v>
      </c>
      <c r="D9459" s="3">
        <v>78.0</v>
      </c>
      <c r="E9459" s="3" t="s">
        <v>8530</v>
      </c>
      <c r="F9459" s="3">
        <v>4.0</v>
      </c>
      <c r="G9459" s="3">
        <v>4.0</v>
      </c>
      <c r="H9459" s="3" t="s">
        <v>9107</v>
      </c>
      <c r="I9459" s="3" t="s">
        <v>9108</v>
      </c>
      <c r="J9459" s="3" t="s">
        <v>3464</v>
      </c>
      <c r="K9459" s="3" t="s">
        <v>24</v>
      </c>
      <c r="L9459" s="3">
        <v>2.0</v>
      </c>
      <c r="M9459" s="3" t="s">
        <v>30</v>
      </c>
      <c r="N9459" s="3" t="s">
        <v>9165</v>
      </c>
      <c r="O9459" s="3" t="s">
        <v>368</v>
      </c>
      <c r="P9459" s="4">
        <v>24180.0</v>
      </c>
      <c r="Q9459" s="3" t="s">
        <v>169</v>
      </c>
      <c r="S9459" s="3" t="s">
        <v>34</v>
      </c>
    </row>
    <row r="9460">
      <c r="A9460" s="2">
        <v>42318.714895833335</v>
      </c>
      <c r="B9460" s="3">
        <v>11.0</v>
      </c>
      <c r="C9460" s="3" t="s">
        <v>8462</v>
      </c>
      <c r="D9460" s="3">
        <v>78.0</v>
      </c>
      <c r="E9460" s="3" t="s">
        <v>8530</v>
      </c>
      <c r="F9460" s="3">
        <v>4.0</v>
      </c>
      <c r="G9460" s="3">
        <v>4.0</v>
      </c>
      <c r="H9460" s="3" t="s">
        <v>9107</v>
      </c>
      <c r="I9460" s="3" t="s">
        <v>9108</v>
      </c>
      <c r="J9460" s="3" t="s">
        <v>3464</v>
      </c>
      <c r="K9460" s="3" t="s">
        <v>24</v>
      </c>
      <c r="L9460" s="3">
        <v>3.0</v>
      </c>
      <c r="M9460" s="3" t="s">
        <v>25</v>
      </c>
      <c r="N9460" s="3" t="s">
        <v>3160</v>
      </c>
      <c r="O9460" s="3" t="s">
        <v>109</v>
      </c>
      <c r="P9460" s="4">
        <v>16390.0</v>
      </c>
      <c r="Q9460" s="3" t="s">
        <v>105</v>
      </c>
      <c r="S9460" s="3" t="s">
        <v>29</v>
      </c>
    </row>
    <row r="9461">
      <c r="A9461" s="2">
        <v>42318.714895833335</v>
      </c>
      <c r="B9461" s="3">
        <v>11.0</v>
      </c>
      <c r="C9461" s="3" t="s">
        <v>8462</v>
      </c>
      <c r="D9461" s="3">
        <v>78.0</v>
      </c>
      <c r="E9461" s="3" t="s">
        <v>8530</v>
      </c>
      <c r="F9461" s="3">
        <v>4.0</v>
      </c>
      <c r="G9461" s="3">
        <v>4.0</v>
      </c>
      <c r="H9461" s="3" t="s">
        <v>9107</v>
      </c>
      <c r="I9461" s="3" t="s">
        <v>9108</v>
      </c>
      <c r="J9461" s="3" t="s">
        <v>3464</v>
      </c>
      <c r="K9461" s="3" t="s">
        <v>24</v>
      </c>
      <c r="L9461" s="3">
        <v>4.0</v>
      </c>
      <c r="M9461" s="3" t="s">
        <v>30</v>
      </c>
      <c r="N9461" s="3" t="s">
        <v>9166</v>
      </c>
      <c r="O9461" s="3" t="s">
        <v>1280</v>
      </c>
      <c r="P9461" s="4">
        <v>25248.0</v>
      </c>
      <c r="Q9461" s="3" t="s">
        <v>40</v>
      </c>
      <c r="S9461" s="3" t="s">
        <v>29</v>
      </c>
    </row>
    <row r="9462">
      <c r="A9462" s="2">
        <v>42318.714895833335</v>
      </c>
      <c r="B9462" s="3">
        <v>11.0</v>
      </c>
      <c r="C9462" s="3" t="s">
        <v>8462</v>
      </c>
      <c r="D9462" s="3">
        <v>78.0</v>
      </c>
      <c r="E9462" s="3" t="s">
        <v>8530</v>
      </c>
      <c r="F9462" s="3">
        <v>4.0</v>
      </c>
      <c r="G9462" s="3">
        <v>4.0</v>
      </c>
      <c r="H9462" s="3" t="s">
        <v>9107</v>
      </c>
      <c r="I9462" s="3" t="s">
        <v>9108</v>
      </c>
      <c r="J9462" s="3" t="s">
        <v>3464</v>
      </c>
      <c r="K9462" s="3" t="s">
        <v>24</v>
      </c>
      <c r="L9462" s="3">
        <v>5.0</v>
      </c>
      <c r="M9462" s="3" t="s">
        <v>25</v>
      </c>
      <c r="N9462" s="3" t="s">
        <v>9167</v>
      </c>
      <c r="O9462" s="3" t="s">
        <v>613</v>
      </c>
      <c r="P9462" s="4">
        <v>27662.0</v>
      </c>
      <c r="Q9462" s="3" t="s">
        <v>52</v>
      </c>
      <c r="S9462" s="3" t="s">
        <v>34</v>
      </c>
    </row>
    <row r="9463">
      <c r="A9463" s="2">
        <v>42318.714895833335</v>
      </c>
      <c r="B9463" s="3">
        <v>11.0</v>
      </c>
      <c r="C9463" s="3" t="s">
        <v>8462</v>
      </c>
      <c r="D9463" s="3">
        <v>78.0</v>
      </c>
      <c r="E9463" s="3" t="s">
        <v>8530</v>
      </c>
      <c r="F9463" s="3">
        <v>4.0</v>
      </c>
      <c r="G9463" s="3">
        <v>4.0</v>
      </c>
      <c r="H9463" s="3" t="s">
        <v>9107</v>
      </c>
      <c r="I9463" s="3" t="s">
        <v>9108</v>
      </c>
      <c r="J9463" s="3" t="s">
        <v>3464</v>
      </c>
      <c r="K9463" s="3" t="s">
        <v>24</v>
      </c>
      <c r="L9463" s="3">
        <v>6.0</v>
      </c>
      <c r="M9463" s="3" t="s">
        <v>30</v>
      </c>
      <c r="N9463" s="3" t="s">
        <v>9168</v>
      </c>
      <c r="O9463" s="3" t="s">
        <v>794</v>
      </c>
      <c r="P9463" s="4">
        <v>23270.0</v>
      </c>
      <c r="Q9463" s="3" t="s">
        <v>216</v>
      </c>
      <c r="S9463" s="3" t="s">
        <v>29</v>
      </c>
    </row>
    <row r="9464">
      <c r="A9464" s="2">
        <v>42318.714895833335</v>
      </c>
      <c r="B9464" s="3">
        <v>11.0</v>
      </c>
      <c r="C9464" s="3" t="s">
        <v>8462</v>
      </c>
      <c r="D9464" s="3">
        <v>78.0</v>
      </c>
      <c r="E9464" s="3" t="s">
        <v>8530</v>
      </c>
      <c r="F9464" s="3">
        <v>4.0</v>
      </c>
      <c r="G9464" s="3">
        <v>4.0</v>
      </c>
      <c r="H9464" s="3" t="s">
        <v>9107</v>
      </c>
      <c r="I9464" s="3" t="s">
        <v>9108</v>
      </c>
      <c r="J9464" s="3" t="s">
        <v>3464</v>
      </c>
      <c r="K9464" s="3" t="s">
        <v>24</v>
      </c>
      <c r="L9464" s="3">
        <v>7.0</v>
      </c>
      <c r="M9464" s="3" t="s">
        <v>25</v>
      </c>
      <c r="N9464" s="3" t="s">
        <v>9169</v>
      </c>
      <c r="O9464" s="3" t="s">
        <v>956</v>
      </c>
      <c r="P9464" s="4">
        <v>30006.0</v>
      </c>
      <c r="Q9464" s="3" t="s">
        <v>72</v>
      </c>
      <c r="S9464" s="3" t="s">
        <v>34</v>
      </c>
    </row>
    <row r="9465">
      <c r="A9465" s="2">
        <v>42318.714895833335</v>
      </c>
      <c r="B9465" s="3">
        <v>11.0</v>
      </c>
      <c r="C9465" s="3" t="s">
        <v>8462</v>
      </c>
      <c r="D9465" s="3">
        <v>78.0</v>
      </c>
      <c r="E9465" s="3" t="s">
        <v>8530</v>
      </c>
      <c r="F9465" s="3">
        <v>4.0</v>
      </c>
      <c r="G9465" s="3">
        <v>4.0</v>
      </c>
      <c r="H9465" s="3" t="s">
        <v>9107</v>
      </c>
      <c r="I9465" s="3" t="s">
        <v>9108</v>
      </c>
      <c r="J9465" s="3" t="s">
        <v>3464</v>
      </c>
      <c r="K9465" s="3" t="s">
        <v>24</v>
      </c>
      <c r="L9465" s="3">
        <v>8.0</v>
      </c>
      <c r="M9465" s="3" t="s">
        <v>30</v>
      </c>
      <c r="N9465" s="3" t="s">
        <v>9170</v>
      </c>
      <c r="O9465" s="3" t="s">
        <v>9171</v>
      </c>
      <c r="P9465" s="4">
        <v>24440.0</v>
      </c>
      <c r="Q9465" s="3" t="s">
        <v>216</v>
      </c>
      <c r="S9465" s="3" t="s">
        <v>34</v>
      </c>
    </row>
    <row r="9466">
      <c r="A9466" s="2">
        <v>42318.714895833335</v>
      </c>
      <c r="B9466" s="3">
        <v>11.0</v>
      </c>
      <c r="C9466" s="3" t="s">
        <v>8462</v>
      </c>
      <c r="D9466" s="3">
        <v>78.0</v>
      </c>
      <c r="E9466" s="3" t="s">
        <v>8530</v>
      </c>
      <c r="F9466" s="3">
        <v>4.0</v>
      </c>
      <c r="G9466" s="3">
        <v>4.0</v>
      </c>
      <c r="H9466" s="3" t="s">
        <v>9107</v>
      </c>
      <c r="I9466" s="3" t="s">
        <v>9108</v>
      </c>
      <c r="J9466" s="3" t="s">
        <v>3464</v>
      </c>
      <c r="K9466" s="3" t="s">
        <v>24</v>
      </c>
      <c r="L9466" s="3">
        <v>9.0</v>
      </c>
      <c r="M9466" s="3" t="s">
        <v>25</v>
      </c>
      <c r="N9466" s="3" t="s">
        <v>9172</v>
      </c>
      <c r="O9466" s="3" t="s">
        <v>4530</v>
      </c>
      <c r="P9466" s="4">
        <v>26608.0</v>
      </c>
      <c r="Q9466" s="3" t="s">
        <v>149</v>
      </c>
      <c r="S9466" s="3" t="s">
        <v>34</v>
      </c>
    </row>
    <row r="9467">
      <c r="A9467" s="2">
        <v>42318.714895833335</v>
      </c>
      <c r="B9467" s="3">
        <v>11.0</v>
      </c>
      <c r="C9467" s="3" t="s">
        <v>8462</v>
      </c>
      <c r="D9467" s="3">
        <v>78.0</v>
      </c>
      <c r="E9467" s="3" t="s">
        <v>8530</v>
      </c>
      <c r="F9467" s="3">
        <v>4.0</v>
      </c>
      <c r="G9467" s="3">
        <v>4.0</v>
      </c>
      <c r="H9467" s="3" t="s">
        <v>9107</v>
      </c>
      <c r="I9467" s="3" t="s">
        <v>9108</v>
      </c>
      <c r="J9467" s="3" t="s">
        <v>3464</v>
      </c>
      <c r="K9467" s="3" t="s">
        <v>24</v>
      </c>
      <c r="L9467" s="3">
        <v>10.0</v>
      </c>
      <c r="M9467" s="3" t="s">
        <v>30</v>
      </c>
      <c r="N9467" s="3" t="s">
        <v>9173</v>
      </c>
      <c r="O9467" s="3" t="s">
        <v>511</v>
      </c>
      <c r="P9467" s="4">
        <v>28802.0</v>
      </c>
      <c r="Q9467" s="3" t="s">
        <v>110</v>
      </c>
      <c r="S9467" s="3" t="s">
        <v>34</v>
      </c>
    </row>
    <row r="9468">
      <c r="A9468" s="2">
        <v>42318.714895833335</v>
      </c>
      <c r="B9468" s="3">
        <v>11.0</v>
      </c>
      <c r="C9468" s="3" t="s">
        <v>8462</v>
      </c>
      <c r="D9468" s="3">
        <v>78.0</v>
      </c>
      <c r="E9468" s="3" t="s">
        <v>8530</v>
      </c>
      <c r="F9468" s="3">
        <v>4.0</v>
      </c>
      <c r="G9468" s="3">
        <v>4.0</v>
      </c>
      <c r="H9468" s="3" t="s">
        <v>9107</v>
      </c>
      <c r="I9468" s="3" t="s">
        <v>9108</v>
      </c>
      <c r="J9468" s="3" t="s">
        <v>3464</v>
      </c>
      <c r="K9468" s="3" t="s">
        <v>24</v>
      </c>
      <c r="L9468" s="3">
        <v>11.0</v>
      </c>
      <c r="M9468" s="3" t="s">
        <v>25</v>
      </c>
      <c r="N9468" s="3" t="s">
        <v>9174</v>
      </c>
      <c r="O9468" s="3" t="s">
        <v>251</v>
      </c>
      <c r="P9468" s="4">
        <v>24048.0</v>
      </c>
      <c r="Q9468" s="3" t="s">
        <v>266</v>
      </c>
      <c r="S9468" s="3" t="s">
        <v>34</v>
      </c>
    </row>
    <row r="9469">
      <c r="A9469" s="2">
        <v>42318.714895833335</v>
      </c>
      <c r="B9469" s="3">
        <v>11.0</v>
      </c>
      <c r="C9469" s="3" t="s">
        <v>8462</v>
      </c>
      <c r="D9469" s="3">
        <v>78.0</v>
      </c>
      <c r="E9469" s="3" t="s">
        <v>8530</v>
      </c>
      <c r="F9469" s="3">
        <v>4.0</v>
      </c>
      <c r="G9469" s="3">
        <v>4.0</v>
      </c>
      <c r="H9469" s="3" t="s">
        <v>9107</v>
      </c>
      <c r="I9469" s="3" t="s">
        <v>9108</v>
      </c>
      <c r="J9469" s="3" t="s">
        <v>3464</v>
      </c>
      <c r="K9469" s="3" t="s">
        <v>24</v>
      </c>
      <c r="L9469" s="3">
        <v>12.0</v>
      </c>
      <c r="M9469" s="3" t="s">
        <v>30</v>
      </c>
      <c r="N9469" s="3" t="s">
        <v>9175</v>
      </c>
      <c r="O9469" s="3" t="s">
        <v>9176</v>
      </c>
      <c r="P9469" s="4">
        <v>30384.0</v>
      </c>
      <c r="Q9469" s="3" t="s">
        <v>72</v>
      </c>
      <c r="S9469" s="3" t="s">
        <v>34</v>
      </c>
    </row>
    <row r="9470">
      <c r="A9470" s="2">
        <v>42318.714895833335</v>
      </c>
      <c r="B9470" s="3">
        <v>11.0</v>
      </c>
      <c r="C9470" s="3" t="s">
        <v>8462</v>
      </c>
      <c r="D9470" s="3">
        <v>78.0</v>
      </c>
      <c r="E9470" s="3" t="s">
        <v>8530</v>
      </c>
      <c r="F9470" s="3">
        <v>4.0</v>
      </c>
      <c r="G9470" s="3">
        <v>4.0</v>
      </c>
      <c r="H9470" s="3" t="s">
        <v>9107</v>
      </c>
      <c r="I9470" s="3" t="s">
        <v>9108</v>
      </c>
      <c r="J9470" s="3" t="s">
        <v>3464</v>
      </c>
      <c r="K9470" s="3" t="s">
        <v>24</v>
      </c>
      <c r="L9470" s="3">
        <v>13.0</v>
      </c>
      <c r="M9470" s="3" t="s">
        <v>25</v>
      </c>
      <c r="N9470" s="3" t="s">
        <v>9177</v>
      </c>
      <c r="O9470" s="3" t="s">
        <v>2486</v>
      </c>
      <c r="P9470" s="4">
        <v>30202.0</v>
      </c>
      <c r="Q9470" s="3" t="s">
        <v>1955</v>
      </c>
      <c r="S9470" s="3" t="s">
        <v>34</v>
      </c>
    </row>
    <row r="9471">
      <c r="A9471" s="2">
        <v>42318.714895833335</v>
      </c>
      <c r="B9471" s="3">
        <v>11.0</v>
      </c>
      <c r="C9471" s="3" t="s">
        <v>8462</v>
      </c>
      <c r="D9471" s="3">
        <v>78.0</v>
      </c>
      <c r="E9471" s="3" t="s">
        <v>8530</v>
      </c>
      <c r="F9471" s="3">
        <v>4.0</v>
      </c>
      <c r="G9471" s="3">
        <v>4.0</v>
      </c>
      <c r="H9471" s="3" t="s">
        <v>9107</v>
      </c>
      <c r="I9471" s="3" t="s">
        <v>9108</v>
      </c>
      <c r="J9471" s="3" t="s">
        <v>3464</v>
      </c>
      <c r="K9471" s="3" t="s">
        <v>24</v>
      </c>
      <c r="L9471" s="3">
        <v>14.0</v>
      </c>
      <c r="M9471" s="3" t="s">
        <v>30</v>
      </c>
      <c r="N9471" s="3" t="s">
        <v>4939</v>
      </c>
      <c r="O9471" s="3" t="s">
        <v>225</v>
      </c>
      <c r="P9471" s="4">
        <v>19399.0</v>
      </c>
      <c r="Q9471" s="3" t="s">
        <v>149</v>
      </c>
      <c r="S9471" s="3" t="s">
        <v>34</v>
      </c>
    </row>
    <row r="9472">
      <c r="A9472" s="2">
        <v>42318.714895833335</v>
      </c>
      <c r="B9472" s="3">
        <v>11.0</v>
      </c>
      <c r="C9472" s="3" t="s">
        <v>8462</v>
      </c>
      <c r="D9472" s="3">
        <v>78.0</v>
      </c>
      <c r="E9472" s="3" t="s">
        <v>8530</v>
      </c>
      <c r="F9472" s="3">
        <v>4.0</v>
      </c>
      <c r="G9472" s="3">
        <v>4.0</v>
      </c>
      <c r="H9472" s="3" t="s">
        <v>9107</v>
      </c>
      <c r="I9472" s="3" t="s">
        <v>9108</v>
      </c>
      <c r="J9472" s="3" t="s">
        <v>3464</v>
      </c>
      <c r="K9472" s="3" t="s">
        <v>24</v>
      </c>
      <c r="L9472" s="3">
        <v>15.0</v>
      </c>
      <c r="M9472" s="3" t="s">
        <v>25</v>
      </c>
      <c r="N9472" s="3" t="s">
        <v>9178</v>
      </c>
      <c r="O9472" s="3" t="s">
        <v>1783</v>
      </c>
      <c r="P9472" s="4">
        <v>22280.0</v>
      </c>
      <c r="Q9472" s="3" t="s">
        <v>60</v>
      </c>
      <c r="S9472" s="3" t="s">
        <v>34</v>
      </c>
    </row>
    <row r="9473">
      <c r="A9473" s="2">
        <v>42318.714895833335</v>
      </c>
      <c r="B9473" s="3">
        <v>11.0</v>
      </c>
      <c r="C9473" s="3" t="s">
        <v>8462</v>
      </c>
      <c r="D9473" s="3">
        <v>78.0</v>
      </c>
      <c r="E9473" s="3" t="s">
        <v>8530</v>
      </c>
      <c r="F9473" s="3">
        <v>4.0</v>
      </c>
      <c r="G9473" s="3">
        <v>4.0</v>
      </c>
      <c r="H9473" s="3" t="s">
        <v>9107</v>
      </c>
      <c r="I9473" s="3" t="s">
        <v>9108</v>
      </c>
      <c r="J9473" s="3" t="s">
        <v>3464</v>
      </c>
      <c r="K9473" s="3" t="s">
        <v>24</v>
      </c>
      <c r="L9473" s="3">
        <v>16.0</v>
      </c>
      <c r="M9473" s="3" t="s">
        <v>30</v>
      </c>
      <c r="N9473" s="3" t="s">
        <v>9179</v>
      </c>
      <c r="O9473" s="3" t="s">
        <v>9180</v>
      </c>
      <c r="P9473" s="4">
        <v>20542.0</v>
      </c>
      <c r="Q9473" s="3" t="s">
        <v>72</v>
      </c>
      <c r="S9473" s="3" t="s">
        <v>34</v>
      </c>
    </row>
    <row r="9474">
      <c r="A9474" s="2">
        <v>42318.714895833335</v>
      </c>
      <c r="B9474" s="3">
        <v>11.0</v>
      </c>
      <c r="C9474" s="3" t="s">
        <v>8462</v>
      </c>
      <c r="D9474" s="3">
        <v>78.0</v>
      </c>
      <c r="E9474" s="3" t="s">
        <v>8530</v>
      </c>
      <c r="F9474" s="3">
        <v>4.0</v>
      </c>
      <c r="G9474" s="3">
        <v>4.0</v>
      </c>
      <c r="H9474" s="3" t="s">
        <v>9107</v>
      </c>
      <c r="I9474" s="3" t="s">
        <v>9108</v>
      </c>
      <c r="J9474" s="3" t="s">
        <v>3464</v>
      </c>
      <c r="K9474" s="3" t="s">
        <v>24</v>
      </c>
      <c r="L9474" s="3">
        <v>17.0</v>
      </c>
      <c r="M9474" s="3" t="s">
        <v>25</v>
      </c>
      <c r="N9474" s="3" t="s">
        <v>1674</v>
      </c>
      <c r="O9474" s="3" t="s">
        <v>95</v>
      </c>
      <c r="P9474" s="4">
        <v>22040.0</v>
      </c>
      <c r="Q9474" s="3" t="s">
        <v>110</v>
      </c>
      <c r="S9474" s="3" t="s">
        <v>34</v>
      </c>
    </row>
    <row r="9475">
      <c r="A9475" s="2">
        <v>42318.714895833335</v>
      </c>
      <c r="B9475" s="3">
        <v>11.0</v>
      </c>
      <c r="C9475" s="3" t="s">
        <v>8462</v>
      </c>
      <c r="D9475" s="3">
        <v>78.0</v>
      </c>
      <c r="E9475" s="3" t="s">
        <v>8530</v>
      </c>
      <c r="F9475" s="3">
        <v>4.0</v>
      </c>
      <c r="G9475" s="3">
        <v>4.0</v>
      </c>
      <c r="H9475" s="3" t="s">
        <v>9107</v>
      </c>
      <c r="I9475" s="3" t="s">
        <v>9108</v>
      </c>
      <c r="J9475" s="3" t="s">
        <v>3464</v>
      </c>
      <c r="K9475" s="3" t="s">
        <v>24</v>
      </c>
      <c r="L9475" s="3">
        <v>18.0</v>
      </c>
      <c r="M9475" s="3" t="s">
        <v>30</v>
      </c>
      <c r="N9475" s="3" t="s">
        <v>9181</v>
      </c>
      <c r="O9475" s="3" t="s">
        <v>81</v>
      </c>
      <c r="P9475" s="4">
        <v>22423.0</v>
      </c>
      <c r="Q9475" s="3" t="s">
        <v>72</v>
      </c>
      <c r="S9475" s="3" t="s">
        <v>34</v>
      </c>
    </row>
    <row r="9476">
      <c r="A9476" s="2">
        <v>42318.714895833335</v>
      </c>
      <c r="B9476" s="3">
        <v>11.0</v>
      </c>
      <c r="C9476" s="3" t="s">
        <v>8462</v>
      </c>
      <c r="D9476" s="3">
        <v>78.0</v>
      </c>
      <c r="E9476" s="3" t="s">
        <v>8530</v>
      </c>
      <c r="F9476" s="3">
        <v>4.0</v>
      </c>
      <c r="G9476" s="3">
        <v>4.0</v>
      </c>
      <c r="H9476" s="3" t="s">
        <v>9107</v>
      </c>
      <c r="I9476" s="3" t="s">
        <v>9108</v>
      </c>
      <c r="J9476" s="3" t="s">
        <v>3464</v>
      </c>
      <c r="K9476" s="3" t="s">
        <v>24</v>
      </c>
      <c r="L9476" s="3">
        <v>19.0</v>
      </c>
      <c r="M9476" s="3" t="s">
        <v>25</v>
      </c>
      <c r="N9476" s="3" t="s">
        <v>9182</v>
      </c>
      <c r="O9476" s="3" t="s">
        <v>1395</v>
      </c>
      <c r="P9476" s="4">
        <v>23017.0</v>
      </c>
      <c r="Q9476" s="3" t="s">
        <v>1159</v>
      </c>
      <c r="S9476" s="3" t="s">
        <v>34</v>
      </c>
    </row>
    <row r="9477">
      <c r="A9477" s="2">
        <v>42318.714895833335</v>
      </c>
      <c r="B9477" s="3">
        <v>11.0</v>
      </c>
      <c r="C9477" s="3" t="s">
        <v>8462</v>
      </c>
      <c r="D9477" s="3">
        <v>78.0</v>
      </c>
      <c r="E9477" s="3" t="s">
        <v>8530</v>
      </c>
      <c r="F9477" s="3">
        <v>4.0</v>
      </c>
      <c r="G9477" s="3">
        <v>4.0</v>
      </c>
      <c r="H9477" s="3" t="s">
        <v>9107</v>
      </c>
      <c r="I9477" s="3" t="s">
        <v>9108</v>
      </c>
      <c r="J9477" s="3" t="s">
        <v>3464</v>
      </c>
      <c r="K9477" s="3" t="s">
        <v>24</v>
      </c>
      <c r="L9477" s="3">
        <v>20.0</v>
      </c>
      <c r="M9477" s="3" t="s">
        <v>30</v>
      </c>
      <c r="N9477" s="3" t="s">
        <v>5750</v>
      </c>
      <c r="O9477" s="3" t="s">
        <v>1021</v>
      </c>
      <c r="P9477" s="4">
        <v>20433.0</v>
      </c>
      <c r="Q9477" s="3" t="s">
        <v>52</v>
      </c>
      <c r="S9477" s="3" t="s">
        <v>34</v>
      </c>
    </row>
    <row r="9478">
      <c r="A9478" s="2">
        <v>42318.714895833335</v>
      </c>
      <c r="B9478" s="3">
        <v>11.0</v>
      </c>
      <c r="C9478" s="3" t="s">
        <v>8462</v>
      </c>
      <c r="D9478" s="3">
        <v>78.0</v>
      </c>
      <c r="E9478" s="3" t="s">
        <v>8530</v>
      </c>
      <c r="F9478" s="3">
        <v>4.0</v>
      </c>
      <c r="G9478" s="3">
        <v>4.0</v>
      </c>
      <c r="H9478" s="3" t="s">
        <v>9107</v>
      </c>
      <c r="I9478" s="3" t="s">
        <v>9108</v>
      </c>
      <c r="J9478" s="3" t="s">
        <v>3464</v>
      </c>
      <c r="K9478" s="3" t="s">
        <v>24</v>
      </c>
      <c r="L9478" s="3">
        <v>21.0</v>
      </c>
      <c r="M9478" s="3" t="s">
        <v>25</v>
      </c>
      <c r="N9478" s="3" t="s">
        <v>9183</v>
      </c>
      <c r="O9478" s="3" t="s">
        <v>3725</v>
      </c>
      <c r="P9478" s="4">
        <v>26516.0</v>
      </c>
      <c r="Q9478" s="3" t="s">
        <v>132</v>
      </c>
      <c r="S9478" s="3" t="s">
        <v>34</v>
      </c>
    </row>
    <row r="9479">
      <c r="A9479" s="2">
        <v>42318.714895833335</v>
      </c>
      <c r="B9479" s="3">
        <v>11.0</v>
      </c>
      <c r="C9479" s="3" t="s">
        <v>8462</v>
      </c>
      <c r="D9479" s="3">
        <v>78.0</v>
      </c>
      <c r="E9479" s="3" t="s">
        <v>8530</v>
      </c>
      <c r="F9479" s="3">
        <v>4.0</v>
      </c>
      <c r="G9479" s="3">
        <v>4.0</v>
      </c>
      <c r="H9479" s="3" t="s">
        <v>9107</v>
      </c>
      <c r="I9479" s="3" t="s">
        <v>9108</v>
      </c>
      <c r="J9479" s="3" t="s">
        <v>3464</v>
      </c>
      <c r="K9479" s="3" t="s">
        <v>24</v>
      </c>
      <c r="L9479" s="3">
        <v>22.0</v>
      </c>
      <c r="M9479" s="3" t="s">
        <v>30</v>
      </c>
      <c r="N9479" s="3" t="s">
        <v>9184</v>
      </c>
      <c r="O9479" s="3" t="s">
        <v>323</v>
      </c>
      <c r="P9479" s="4">
        <v>17895.0</v>
      </c>
      <c r="Q9479" s="3" t="s">
        <v>49</v>
      </c>
      <c r="S9479" s="3" t="s">
        <v>34</v>
      </c>
    </row>
    <row r="9480">
      <c r="A9480" s="2">
        <v>42318.714895833335</v>
      </c>
      <c r="B9480" s="3">
        <v>11.0</v>
      </c>
      <c r="C9480" s="3" t="s">
        <v>8462</v>
      </c>
      <c r="D9480" s="3">
        <v>78.0</v>
      </c>
      <c r="E9480" s="3" t="s">
        <v>8530</v>
      </c>
      <c r="F9480" s="3">
        <v>4.0</v>
      </c>
      <c r="G9480" s="3">
        <v>4.0</v>
      </c>
      <c r="H9480" s="3" t="s">
        <v>9107</v>
      </c>
      <c r="I9480" s="3" t="s">
        <v>9108</v>
      </c>
      <c r="J9480" s="3" t="s">
        <v>3464</v>
      </c>
      <c r="K9480" s="3" t="s">
        <v>24</v>
      </c>
      <c r="L9480" s="3">
        <v>23.0</v>
      </c>
      <c r="M9480" s="3" t="s">
        <v>25</v>
      </c>
      <c r="N9480" s="3" t="s">
        <v>3149</v>
      </c>
      <c r="O9480" s="3" t="s">
        <v>7470</v>
      </c>
      <c r="P9480" s="4">
        <v>25485.0</v>
      </c>
      <c r="Q9480" s="3" t="s">
        <v>149</v>
      </c>
      <c r="S9480" s="3" t="s">
        <v>34</v>
      </c>
    </row>
    <row r="9481">
      <c r="A9481" s="2">
        <v>42318.714895833335</v>
      </c>
      <c r="B9481" s="3">
        <v>11.0</v>
      </c>
      <c r="C9481" s="3" t="s">
        <v>8462</v>
      </c>
      <c r="D9481" s="3">
        <v>78.0</v>
      </c>
      <c r="E9481" s="3" t="s">
        <v>8530</v>
      </c>
      <c r="F9481" s="3">
        <v>4.0</v>
      </c>
      <c r="G9481" s="3">
        <v>4.0</v>
      </c>
      <c r="H9481" s="3" t="s">
        <v>9107</v>
      </c>
      <c r="I9481" s="3" t="s">
        <v>9108</v>
      </c>
      <c r="J9481" s="3" t="s">
        <v>3464</v>
      </c>
      <c r="K9481" s="3" t="s">
        <v>24</v>
      </c>
      <c r="L9481" s="3">
        <v>24.0</v>
      </c>
      <c r="M9481" s="3" t="s">
        <v>30</v>
      </c>
      <c r="N9481" s="3" t="s">
        <v>9185</v>
      </c>
      <c r="O9481" s="3" t="s">
        <v>307</v>
      </c>
      <c r="P9481" s="4">
        <v>18611.0</v>
      </c>
      <c r="Q9481" s="3" t="s">
        <v>49</v>
      </c>
      <c r="S9481" s="3" t="s">
        <v>34</v>
      </c>
    </row>
    <row r="9482">
      <c r="A9482" s="2">
        <v>42318.714895833335</v>
      </c>
      <c r="B9482" s="3">
        <v>11.0</v>
      </c>
      <c r="C9482" s="3" t="s">
        <v>8462</v>
      </c>
      <c r="D9482" s="3">
        <v>78.0</v>
      </c>
      <c r="E9482" s="3" t="s">
        <v>8530</v>
      </c>
      <c r="F9482" s="3">
        <v>4.0</v>
      </c>
      <c r="G9482" s="3">
        <v>4.0</v>
      </c>
      <c r="H9482" s="3" t="s">
        <v>9107</v>
      </c>
      <c r="I9482" s="3" t="s">
        <v>9108</v>
      </c>
      <c r="J9482" s="3" t="s">
        <v>3464</v>
      </c>
      <c r="K9482" s="3" t="s">
        <v>24</v>
      </c>
      <c r="L9482" s="3">
        <v>25.0</v>
      </c>
      <c r="M9482" s="3" t="s">
        <v>25</v>
      </c>
      <c r="N9482" s="3" t="s">
        <v>9186</v>
      </c>
      <c r="O9482" s="3" t="s">
        <v>127</v>
      </c>
      <c r="P9482" s="4">
        <v>19444.0</v>
      </c>
      <c r="Q9482" s="3" t="s">
        <v>49</v>
      </c>
      <c r="S9482" s="3" t="s">
        <v>34</v>
      </c>
    </row>
    <row r="9483">
      <c r="A9483" s="2">
        <v>42318.714895833335</v>
      </c>
      <c r="B9483" s="3">
        <v>11.0</v>
      </c>
      <c r="C9483" s="3" t="s">
        <v>8462</v>
      </c>
      <c r="D9483" s="3">
        <v>78.0</v>
      </c>
      <c r="E9483" s="3" t="s">
        <v>8530</v>
      </c>
      <c r="F9483" s="3">
        <v>4.0</v>
      </c>
      <c r="G9483" s="3">
        <v>4.0</v>
      </c>
      <c r="H9483" s="3" t="s">
        <v>9107</v>
      </c>
      <c r="I9483" s="3" t="s">
        <v>9108</v>
      </c>
      <c r="J9483" s="3" t="s">
        <v>3464</v>
      </c>
      <c r="K9483" s="3" t="s">
        <v>24</v>
      </c>
      <c r="L9483" s="3">
        <v>26.0</v>
      </c>
      <c r="M9483" s="3" t="s">
        <v>30</v>
      </c>
      <c r="N9483" s="3" t="s">
        <v>4626</v>
      </c>
      <c r="O9483" s="3" t="s">
        <v>2992</v>
      </c>
      <c r="P9483" s="4">
        <v>16045.0</v>
      </c>
      <c r="Q9483" s="3" t="s">
        <v>1955</v>
      </c>
      <c r="R9483" s="3" t="s">
        <v>1125</v>
      </c>
      <c r="S9483" s="3" t="s">
        <v>34</v>
      </c>
    </row>
    <row r="9484">
      <c r="A9484" s="2">
        <v>42318.714895833335</v>
      </c>
      <c r="B9484" s="3">
        <v>11.0</v>
      </c>
      <c r="C9484" s="3" t="s">
        <v>8462</v>
      </c>
      <c r="D9484" s="3">
        <v>78.0</v>
      </c>
      <c r="E9484" s="3" t="s">
        <v>8530</v>
      </c>
      <c r="F9484" s="3">
        <v>4.0</v>
      </c>
      <c r="G9484" s="3">
        <v>4.0</v>
      </c>
      <c r="H9484" s="3" t="s">
        <v>9107</v>
      </c>
      <c r="I9484" s="3" t="s">
        <v>9108</v>
      </c>
      <c r="J9484" s="3" t="s">
        <v>3464</v>
      </c>
      <c r="K9484" s="3" t="s">
        <v>24</v>
      </c>
      <c r="L9484" s="3">
        <v>27.0</v>
      </c>
      <c r="M9484" s="3" t="s">
        <v>25</v>
      </c>
      <c r="N9484" s="3" t="s">
        <v>825</v>
      </c>
      <c r="O9484" s="3" t="s">
        <v>95</v>
      </c>
      <c r="P9484" s="4">
        <v>16252.0</v>
      </c>
      <c r="Q9484" s="3" t="s">
        <v>49</v>
      </c>
      <c r="S9484" s="3" t="s">
        <v>29</v>
      </c>
    </row>
    <row r="9485">
      <c r="A9485" s="2">
        <v>42318.714895833335</v>
      </c>
      <c r="B9485" s="3">
        <v>11.0</v>
      </c>
      <c r="C9485" s="3" t="s">
        <v>8462</v>
      </c>
      <c r="D9485" s="3">
        <v>91.0</v>
      </c>
      <c r="E9485" s="3" t="s">
        <v>8553</v>
      </c>
      <c r="F9485" s="3">
        <v>4.0</v>
      </c>
      <c r="G9485" s="3">
        <v>4.0</v>
      </c>
      <c r="H9485" s="3" t="s">
        <v>9107</v>
      </c>
      <c r="I9485" s="3" t="s">
        <v>9108</v>
      </c>
      <c r="J9485" s="3" t="s">
        <v>3464</v>
      </c>
      <c r="K9485" s="3" t="s">
        <v>24</v>
      </c>
      <c r="L9485" s="3">
        <v>1.0</v>
      </c>
      <c r="M9485" s="3" t="s">
        <v>25</v>
      </c>
      <c r="N9485" s="3" t="s">
        <v>9187</v>
      </c>
      <c r="O9485" s="3" t="s">
        <v>377</v>
      </c>
      <c r="P9485" s="4">
        <v>29098.0</v>
      </c>
      <c r="Q9485" s="3" t="s">
        <v>1454</v>
      </c>
      <c r="S9485" s="3" t="s">
        <v>34</v>
      </c>
    </row>
    <row r="9486">
      <c r="A9486" s="2">
        <v>42318.714895833335</v>
      </c>
      <c r="B9486" s="3">
        <v>11.0</v>
      </c>
      <c r="C9486" s="3" t="s">
        <v>8462</v>
      </c>
      <c r="D9486" s="3">
        <v>91.0</v>
      </c>
      <c r="E9486" s="3" t="s">
        <v>8553</v>
      </c>
      <c r="F9486" s="3">
        <v>4.0</v>
      </c>
      <c r="G9486" s="3">
        <v>4.0</v>
      </c>
      <c r="H9486" s="3" t="s">
        <v>9107</v>
      </c>
      <c r="I9486" s="3" t="s">
        <v>9108</v>
      </c>
      <c r="J9486" s="3" t="s">
        <v>3464</v>
      </c>
      <c r="K9486" s="3" t="s">
        <v>24</v>
      </c>
      <c r="L9486" s="3">
        <v>2.0</v>
      </c>
      <c r="M9486" s="3" t="s">
        <v>30</v>
      </c>
      <c r="N9486" s="3" t="s">
        <v>9188</v>
      </c>
      <c r="O9486" s="3" t="s">
        <v>2363</v>
      </c>
      <c r="P9486" s="4">
        <v>29893.0</v>
      </c>
      <c r="Q9486" s="3" t="s">
        <v>52</v>
      </c>
      <c r="S9486" s="3" t="s">
        <v>34</v>
      </c>
    </row>
    <row r="9487">
      <c r="A9487" s="2">
        <v>42318.714895833335</v>
      </c>
      <c r="B9487" s="3">
        <v>11.0</v>
      </c>
      <c r="C9487" s="3" t="s">
        <v>8462</v>
      </c>
      <c r="D9487" s="3">
        <v>91.0</v>
      </c>
      <c r="E9487" s="3" t="s">
        <v>8553</v>
      </c>
      <c r="F9487" s="3">
        <v>4.0</v>
      </c>
      <c r="G9487" s="3">
        <v>4.0</v>
      </c>
      <c r="H9487" s="3" t="s">
        <v>9107</v>
      </c>
      <c r="I9487" s="3" t="s">
        <v>9108</v>
      </c>
      <c r="J9487" s="3" t="s">
        <v>3464</v>
      </c>
      <c r="K9487" s="3" t="s">
        <v>24</v>
      </c>
      <c r="L9487" s="3">
        <v>3.0</v>
      </c>
      <c r="M9487" s="3" t="s">
        <v>25</v>
      </c>
      <c r="N9487" s="3" t="s">
        <v>1044</v>
      </c>
      <c r="O9487" s="3" t="s">
        <v>275</v>
      </c>
      <c r="P9487" s="4">
        <v>20260.0</v>
      </c>
      <c r="Q9487" s="3" t="s">
        <v>110</v>
      </c>
      <c r="S9487" s="3" t="s">
        <v>29</v>
      </c>
    </row>
    <row r="9488">
      <c r="A9488" s="2">
        <v>42318.714895833335</v>
      </c>
      <c r="B9488" s="3">
        <v>11.0</v>
      </c>
      <c r="C9488" s="3" t="s">
        <v>8462</v>
      </c>
      <c r="D9488" s="3">
        <v>91.0</v>
      </c>
      <c r="E9488" s="3" t="s">
        <v>8553</v>
      </c>
      <c r="F9488" s="3">
        <v>4.0</v>
      </c>
      <c r="G9488" s="3">
        <v>4.0</v>
      </c>
      <c r="H9488" s="3" t="s">
        <v>9107</v>
      </c>
      <c r="I9488" s="3" t="s">
        <v>9108</v>
      </c>
      <c r="J9488" s="3" t="s">
        <v>3464</v>
      </c>
      <c r="K9488" s="3" t="s">
        <v>24</v>
      </c>
      <c r="L9488" s="3">
        <v>4.0</v>
      </c>
      <c r="M9488" s="3" t="s">
        <v>30</v>
      </c>
      <c r="N9488" s="3" t="s">
        <v>9189</v>
      </c>
      <c r="O9488" s="3" t="s">
        <v>2128</v>
      </c>
      <c r="P9488" s="4">
        <v>21145.0</v>
      </c>
      <c r="Q9488" s="3" t="s">
        <v>110</v>
      </c>
      <c r="S9488" s="3" t="s">
        <v>34</v>
      </c>
    </row>
    <row r="9489">
      <c r="A9489" s="2">
        <v>42318.714895833335</v>
      </c>
      <c r="B9489" s="3">
        <v>11.0</v>
      </c>
      <c r="C9489" s="3" t="s">
        <v>8462</v>
      </c>
      <c r="D9489" s="3">
        <v>91.0</v>
      </c>
      <c r="E9489" s="3" t="s">
        <v>8553</v>
      </c>
      <c r="F9489" s="3">
        <v>4.0</v>
      </c>
      <c r="G9489" s="3">
        <v>4.0</v>
      </c>
      <c r="H9489" s="3" t="s">
        <v>9107</v>
      </c>
      <c r="I9489" s="3" t="s">
        <v>9108</v>
      </c>
      <c r="J9489" s="3" t="s">
        <v>3464</v>
      </c>
      <c r="K9489" s="3" t="s">
        <v>24</v>
      </c>
      <c r="L9489" s="3">
        <v>5.0</v>
      </c>
      <c r="M9489" s="3" t="s">
        <v>25</v>
      </c>
      <c r="N9489" s="3" t="s">
        <v>9190</v>
      </c>
      <c r="O9489" s="3" t="s">
        <v>9191</v>
      </c>
      <c r="P9489" s="4">
        <v>21237.0</v>
      </c>
      <c r="Q9489" s="3" t="s">
        <v>189</v>
      </c>
      <c r="S9489" s="3" t="s">
        <v>34</v>
      </c>
    </row>
    <row r="9490">
      <c r="A9490" s="2">
        <v>42318.714895833335</v>
      </c>
      <c r="B9490" s="3">
        <v>11.0</v>
      </c>
      <c r="C9490" s="3" t="s">
        <v>8462</v>
      </c>
      <c r="D9490" s="3">
        <v>91.0</v>
      </c>
      <c r="E9490" s="3" t="s">
        <v>8553</v>
      </c>
      <c r="F9490" s="3">
        <v>4.0</v>
      </c>
      <c r="G9490" s="3">
        <v>4.0</v>
      </c>
      <c r="H9490" s="3" t="s">
        <v>9107</v>
      </c>
      <c r="I9490" s="3" t="s">
        <v>9108</v>
      </c>
      <c r="J9490" s="3" t="s">
        <v>3464</v>
      </c>
      <c r="K9490" s="3" t="s">
        <v>24</v>
      </c>
      <c r="L9490" s="3">
        <v>6.0</v>
      </c>
      <c r="M9490" s="3" t="s">
        <v>30</v>
      </c>
      <c r="N9490" s="3" t="s">
        <v>9192</v>
      </c>
      <c r="O9490" s="3" t="s">
        <v>9193</v>
      </c>
      <c r="P9490" s="4">
        <v>23496.0</v>
      </c>
      <c r="Q9490" s="3" t="s">
        <v>216</v>
      </c>
      <c r="S9490" s="3" t="s">
        <v>34</v>
      </c>
    </row>
    <row r="9491">
      <c r="A9491" s="2">
        <v>42318.714895833335</v>
      </c>
      <c r="B9491" s="3">
        <v>11.0</v>
      </c>
      <c r="C9491" s="3" t="s">
        <v>8462</v>
      </c>
      <c r="D9491" s="3">
        <v>91.0</v>
      </c>
      <c r="E9491" s="3" t="s">
        <v>8553</v>
      </c>
      <c r="F9491" s="3">
        <v>4.0</v>
      </c>
      <c r="G9491" s="3">
        <v>4.0</v>
      </c>
      <c r="H9491" s="3" t="s">
        <v>9107</v>
      </c>
      <c r="I9491" s="3" t="s">
        <v>9108</v>
      </c>
      <c r="J9491" s="3" t="s">
        <v>3464</v>
      </c>
      <c r="K9491" s="3" t="s">
        <v>24</v>
      </c>
      <c r="L9491" s="3">
        <v>7.0</v>
      </c>
      <c r="M9491" s="3" t="s">
        <v>25</v>
      </c>
      <c r="N9491" s="3" t="s">
        <v>9194</v>
      </c>
      <c r="O9491" s="3" t="s">
        <v>914</v>
      </c>
      <c r="P9491" s="4">
        <v>18437.0</v>
      </c>
      <c r="Q9491" s="3" t="s">
        <v>189</v>
      </c>
      <c r="S9491" s="3" t="s">
        <v>34</v>
      </c>
    </row>
    <row r="9492">
      <c r="A9492" s="2">
        <v>42318.714895833335</v>
      </c>
      <c r="B9492" s="3">
        <v>11.0</v>
      </c>
      <c r="C9492" s="3" t="s">
        <v>8462</v>
      </c>
      <c r="D9492" s="3">
        <v>91.0</v>
      </c>
      <c r="E9492" s="3" t="s">
        <v>8553</v>
      </c>
      <c r="F9492" s="3">
        <v>4.0</v>
      </c>
      <c r="G9492" s="3">
        <v>4.0</v>
      </c>
      <c r="H9492" s="3" t="s">
        <v>9107</v>
      </c>
      <c r="I9492" s="3" t="s">
        <v>9108</v>
      </c>
      <c r="J9492" s="3" t="s">
        <v>3464</v>
      </c>
      <c r="K9492" s="3" t="s">
        <v>24</v>
      </c>
      <c r="L9492" s="3">
        <v>8.0</v>
      </c>
      <c r="M9492" s="3" t="s">
        <v>30</v>
      </c>
      <c r="N9492" s="3" t="s">
        <v>9195</v>
      </c>
      <c r="O9492" s="3" t="s">
        <v>717</v>
      </c>
      <c r="P9492" s="4">
        <v>24789.0</v>
      </c>
      <c r="Q9492" s="3" t="s">
        <v>60</v>
      </c>
      <c r="S9492" s="3" t="s">
        <v>34</v>
      </c>
    </row>
    <row r="9493">
      <c r="A9493" s="2">
        <v>42318.714895833335</v>
      </c>
      <c r="B9493" s="3">
        <v>11.0</v>
      </c>
      <c r="C9493" s="3" t="s">
        <v>8462</v>
      </c>
      <c r="D9493" s="3">
        <v>91.0</v>
      </c>
      <c r="E9493" s="3" t="s">
        <v>8553</v>
      </c>
      <c r="F9493" s="3">
        <v>4.0</v>
      </c>
      <c r="G9493" s="3">
        <v>4.0</v>
      </c>
      <c r="H9493" s="3" t="s">
        <v>9107</v>
      </c>
      <c r="I9493" s="3" t="s">
        <v>9108</v>
      </c>
      <c r="J9493" s="3" t="s">
        <v>3464</v>
      </c>
      <c r="K9493" s="3" t="s">
        <v>24</v>
      </c>
      <c r="L9493" s="3">
        <v>9.0</v>
      </c>
      <c r="M9493" s="3" t="s">
        <v>25</v>
      </c>
      <c r="N9493" s="3" t="s">
        <v>9196</v>
      </c>
      <c r="O9493" s="3" t="s">
        <v>1527</v>
      </c>
      <c r="P9493" s="4">
        <v>26026.0</v>
      </c>
      <c r="Q9493" s="3" t="s">
        <v>132</v>
      </c>
      <c r="S9493" s="3" t="s">
        <v>34</v>
      </c>
    </row>
    <row r="9494">
      <c r="A9494" s="2">
        <v>42318.714895833335</v>
      </c>
      <c r="B9494" s="3">
        <v>11.0</v>
      </c>
      <c r="C9494" s="3" t="s">
        <v>8462</v>
      </c>
      <c r="D9494" s="3">
        <v>91.0</v>
      </c>
      <c r="E9494" s="3" t="s">
        <v>8553</v>
      </c>
      <c r="F9494" s="3">
        <v>4.0</v>
      </c>
      <c r="G9494" s="3">
        <v>4.0</v>
      </c>
      <c r="H9494" s="3" t="s">
        <v>9107</v>
      </c>
      <c r="I9494" s="3" t="s">
        <v>9108</v>
      </c>
      <c r="J9494" s="3" t="s">
        <v>3464</v>
      </c>
      <c r="K9494" s="3" t="s">
        <v>24</v>
      </c>
      <c r="L9494" s="3">
        <v>10.0</v>
      </c>
      <c r="M9494" s="3" t="s">
        <v>30</v>
      </c>
      <c r="N9494" s="3" t="s">
        <v>9197</v>
      </c>
      <c r="O9494" s="3" t="s">
        <v>2565</v>
      </c>
      <c r="P9494" s="4">
        <v>24928.0</v>
      </c>
      <c r="Q9494" s="3" t="s">
        <v>712</v>
      </c>
      <c r="S9494" s="3" t="s">
        <v>34</v>
      </c>
    </row>
    <row r="9495">
      <c r="A9495" s="2">
        <v>42318.714895833335</v>
      </c>
      <c r="B9495" s="3">
        <v>11.0</v>
      </c>
      <c r="C9495" s="3" t="s">
        <v>8462</v>
      </c>
      <c r="D9495" s="3">
        <v>91.0</v>
      </c>
      <c r="E9495" s="3" t="s">
        <v>8553</v>
      </c>
      <c r="F9495" s="3">
        <v>4.0</v>
      </c>
      <c r="G9495" s="3">
        <v>4.0</v>
      </c>
      <c r="H9495" s="3" t="s">
        <v>9107</v>
      </c>
      <c r="I9495" s="3" t="s">
        <v>9108</v>
      </c>
      <c r="J9495" s="3" t="s">
        <v>3464</v>
      </c>
      <c r="K9495" s="3" t="s">
        <v>24</v>
      </c>
      <c r="L9495" s="3">
        <v>11.0</v>
      </c>
      <c r="M9495" s="3" t="s">
        <v>25</v>
      </c>
      <c r="N9495" s="3" t="s">
        <v>9198</v>
      </c>
      <c r="O9495" s="3" t="s">
        <v>69</v>
      </c>
      <c r="P9495" s="4">
        <v>26605.0</v>
      </c>
      <c r="Q9495" s="3" t="s">
        <v>52</v>
      </c>
      <c r="S9495" s="3" t="s">
        <v>34</v>
      </c>
    </row>
    <row r="9496">
      <c r="A9496" s="2">
        <v>42318.714895833335</v>
      </c>
      <c r="B9496" s="3">
        <v>11.0</v>
      </c>
      <c r="C9496" s="3" t="s">
        <v>8462</v>
      </c>
      <c r="D9496" s="3">
        <v>91.0</v>
      </c>
      <c r="E9496" s="3" t="s">
        <v>8553</v>
      </c>
      <c r="F9496" s="3">
        <v>4.0</v>
      </c>
      <c r="G9496" s="3">
        <v>4.0</v>
      </c>
      <c r="H9496" s="3" t="s">
        <v>9107</v>
      </c>
      <c r="I9496" s="3" t="s">
        <v>9108</v>
      </c>
      <c r="J9496" s="3" t="s">
        <v>3464</v>
      </c>
      <c r="K9496" s="3" t="s">
        <v>24</v>
      </c>
      <c r="L9496" s="3">
        <v>12.0</v>
      </c>
      <c r="M9496" s="3" t="s">
        <v>30</v>
      </c>
      <c r="N9496" s="3" t="s">
        <v>5092</v>
      </c>
      <c r="O9496" s="3" t="s">
        <v>9199</v>
      </c>
      <c r="P9496" s="4">
        <v>26944.0</v>
      </c>
      <c r="Q9496" s="3" t="s">
        <v>216</v>
      </c>
      <c r="S9496" s="3" t="s">
        <v>34</v>
      </c>
    </row>
    <row r="9497">
      <c r="A9497" s="2">
        <v>42318.714895833335</v>
      </c>
      <c r="B9497" s="3">
        <v>11.0</v>
      </c>
      <c r="C9497" s="3" t="s">
        <v>8462</v>
      </c>
      <c r="D9497" s="3">
        <v>91.0</v>
      </c>
      <c r="E9497" s="3" t="s">
        <v>8553</v>
      </c>
      <c r="F9497" s="3">
        <v>4.0</v>
      </c>
      <c r="G9497" s="3">
        <v>4.0</v>
      </c>
      <c r="H9497" s="3" t="s">
        <v>9107</v>
      </c>
      <c r="I9497" s="3" t="s">
        <v>9108</v>
      </c>
      <c r="J9497" s="3" t="s">
        <v>3464</v>
      </c>
      <c r="K9497" s="3" t="s">
        <v>24</v>
      </c>
      <c r="L9497" s="3">
        <v>13.0</v>
      </c>
      <c r="M9497" s="3" t="s">
        <v>25</v>
      </c>
      <c r="N9497" s="3" t="s">
        <v>8594</v>
      </c>
      <c r="O9497" s="3" t="s">
        <v>9200</v>
      </c>
      <c r="P9497" s="4">
        <v>23397.0</v>
      </c>
      <c r="Q9497" s="3" t="s">
        <v>149</v>
      </c>
      <c r="S9497" s="3" t="s">
        <v>34</v>
      </c>
    </row>
    <row r="9498">
      <c r="A9498" s="2">
        <v>42318.714895833335</v>
      </c>
      <c r="B9498" s="3">
        <v>11.0</v>
      </c>
      <c r="C9498" s="3" t="s">
        <v>8462</v>
      </c>
      <c r="D9498" s="3">
        <v>91.0</v>
      </c>
      <c r="E9498" s="3" t="s">
        <v>8553</v>
      </c>
      <c r="F9498" s="3">
        <v>4.0</v>
      </c>
      <c r="G9498" s="3">
        <v>4.0</v>
      </c>
      <c r="H9498" s="3" t="s">
        <v>9107</v>
      </c>
      <c r="I9498" s="3" t="s">
        <v>9108</v>
      </c>
      <c r="J9498" s="3" t="s">
        <v>3464</v>
      </c>
      <c r="K9498" s="3" t="s">
        <v>24</v>
      </c>
      <c r="L9498" s="3">
        <v>14.0</v>
      </c>
      <c r="M9498" s="3" t="s">
        <v>30</v>
      </c>
      <c r="N9498" s="3" t="s">
        <v>9201</v>
      </c>
      <c r="O9498" s="3" t="s">
        <v>9202</v>
      </c>
      <c r="P9498" s="4">
        <v>28304.0</v>
      </c>
      <c r="Q9498" s="3" t="s">
        <v>110</v>
      </c>
      <c r="S9498" s="3" t="s">
        <v>34</v>
      </c>
    </row>
    <row r="9499">
      <c r="A9499" s="2">
        <v>42318.714895833335</v>
      </c>
      <c r="B9499" s="3">
        <v>11.0</v>
      </c>
      <c r="C9499" s="3" t="s">
        <v>8462</v>
      </c>
      <c r="D9499" s="3">
        <v>91.0</v>
      </c>
      <c r="E9499" s="3" t="s">
        <v>8553</v>
      </c>
      <c r="F9499" s="3">
        <v>4.0</v>
      </c>
      <c r="G9499" s="3">
        <v>4.0</v>
      </c>
      <c r="H9499" s="3" t="s">
        <v>9107</v>
      </c>
      <c r="I9499" s="3" t="s">
        <v>9108</v>
      </c>
      <c r="J9499" s="3" t="s">
        <v>3464</v>
      </c>
      <c r="K9499" s="3" t="s">
        <v>24</v>
      </c>
      <c r="L9499" s="3">
        <v>15.0</v>
      </c>
      <c r="M9499" s="3" t="s">
        <v>25</v>
      </c>
      <c r="N9499" s="3" t="s">
        <v>9203</v>
      </c>
      <c r="O9499" s="3" t="s">
        <v>123</v>
      </c>
      <c r="P9499" s="4">
        <v>22196.0</v>
      </c>
      <c r="Q9499" s="3" t="s">
        <v>216</v>
      </c>
      <c r="S9499" s="3" t="s">
        <v>34</v>
      </c>
    </row>
    <row r="9500">
      <c r="A9500" s="2">
        <v>42318.714895833335</v>
      </c>
      <c r="B9500" s="3">
        <v>11.0</v>
      </c>
      <c r="C9500" s="3" t="s">
        <v>8462</v>
      </c>
      <c r="D9500" s="3">
        <v>91.0</v>
      </c>
      <c r="E9500" s="3" t="s">
        <v>8553</v>
      </c>
      <c r="F9500" s="3">
        <v>4.0</v>
      </c>
      <c r="G9500" s="3">
        <v>4.0</v>
      </c>
      <c r="H9500" s="3" t="s">
        <v>9107</v>
      </c>
      <c r="I9500" s="3" t="s">
        <v>9108</v>
      </c>
      <c r="J9500" s="3" t="s">
        <v>3464</v>
      </c>
      <c r="K9500" s="3" t="s">
        <v>24</v>
      </c>
      <c r="L9500" s="3">
        <v>16.0</v>
      </c>
      <c r="M9500" s="3" t="s">
        <v>30</v>
      </c>
      <c r="N9500" s="3" t="s">
        <v>9204</v>
      </c>
      <c r="O9500" s="3" t="s">
        <v>71</v>
      </c>
      <c r="P9500" s="4">
        <v>30195.0</v>
      </c>
      <c r="Q9500" s="3" t="s">
        <v>352</v>
      </c>
      <c r="S9500" s="3" t="s">
        <v>34</v>
      </c>
    </row>
    <row r="9501">
      <c r="A9501" s="2">
        <v>42318.714895833335</v>
      </c>
      <c r="B9501" s="3">
        <v>11.0</v>
      </c>
      <c r="C9501" s="3" t="s">
        <v>8462</v>
      </c>
      <c r="D9501" s="3">
        <v>91.0</v>
      </c>
      <c r="E9501" s="3" t="s">
        <v>8553</v>
      </c>
      <c r="F9501" s="3">
        <v>4.0</v>
      </c>
      <c r="G9501" s="3">
        <v>4.0</v>
      </c>
      <c r="H9501" s="3" t="s">
        <v>9107</v>
      </c>
      <c r="I9501" s="3" t="s">
        <v>9108</v>
      </c>
      <c r="J9501" s="3" t="s">
        <v>3464</v>
      </c>
      <c r="K9501" s="3" t="s">
        <v>24</v>
      </c>
      <c r="L9501" s="3">
        <v>17.0</v>
      </c>
      <c r="M9501" s="3" t="s">
        <v>25</v>
      </c>
      <c r="N9501" s="3" t="s">
        <v>9205</v>
      </c>
      <c r="O9501" s="3" t="s">
        <v>1234</v>
      </c>
      <c r="P9501" s="4">
        <v>19158.0</v>
      </c>
      <c r="Q9501" s="3" t="s">
        <v>189</v>
      </c>
      <c r="S9501" s="3" t="s">
        <v>34</v>
      </c>
    </row>
    <row r="9502">
      <c r="A9502" s="2">
        <v>42318.714895833335</v>
      </c>
      <c r="B9502" s="3">
        <v>11.0</v>
      </c>
      <c r="C9502" s="3" t="s">
        <v>8462</v>
      </c>
      <c r="D9502" s="3">
        <v>91.0</v>
      </c>
      <c r="E9502" s="3" t="s">
        <v>8553</v>
      </c>
      <c r="F9502" s="3">
        <v>4.0</v>
      </c>
      <c r="G9502" s="3">
        <v>4.0</v>
      </c>
      <c r="H9502" s="3" t="s">
        <v>9107</v>
      </c>
      <c r="I9502" s="3" t="s">
        <v>9108</v>
      </c>
      <c r="J9502" s="3" t="s">
        <v>3464</v>
      </c>
      <c r="K9502" s="3" t="s">
        <v>24</v>
      </c>
      <c r="L9502" s="3">
        <v>18.0</v>
      </c>
      <c r="M9502" s="3" t="s">
        <v>30</v>
      </c>
      <c r="N9502" s="3" t="s">
        <v>9206</v>
      </c>
      <c r="O9502" s="3" t="s">
        <v>705</v>
      </c>
      <c r="P9502" s="4">
        <v>19560.0</v>
      </c>
      <c r="Q9502" s="3" t="s">
        <v>189</v>
      </c>
      <c r="S9502" s="3" t="s">
        <v>34</v>
      </c>
    </row>
    <row r="9503">
      <c r="A9503" s="2">
        <v>42318.714895833335</v>
      </c>
      <c r="B9503" s="3">
        <v>11.0</v>
      </c>
      <c r="C9503" s="3" t="s">
        <v>8462</v>
      </c>
      <c r="D9503" s="3">
        <v>91.0</v>
      </c>
      <c r="E9503" s="3" t="s">
        <v>8553</v>
      </c>
      <c r="F9503" s="3">
        <v>4.0</v>
      </c>
      <c r="G9503" s="3">
        <v>4.0</v>
      </c>
      <c r="H9503" s="3" t="s">
        <v>9107</v>
      </c>
      <c r="I9503" s="3" t="s">
        <v>9108</v>
      </c>
      <c r="J9503" s="3" t="s">
        <v>3464</v>
      </c>
      <c r="K9503" s="3" t="s">
        <v>24</v>
      </c>
      <c r="L9503" s="3">
        <v>19.0</v>
      </c>
      <c r="M9503" s="3" t="s">
        <v>25</v>
      </c>
      <c r="N9503" s="3" t="s">
        <v>1977</v>
      </c>
      <c r="O9503" s="3" t="s">
        <v>359</v>
      </c>
      <c r="P9503" s="4">
        <v>23113.0</v>
      </c>
      <c r="Q9503" s="3" t="s">
        <v>83</v>
      </c>
      <c r="S9503" s="3" t="s">
        <v>34</v>
      </c>
    </row>
    <row r="9504">
      <c r="A9504" s="2">
        <v>42318.714895833335</v>
      </c>
      <c r="B9504" s="3">
        <v>11.0</v>
      </c>
      <c r="C9504" s="3" t="s">
        <v>8462</v>
      </c>
      <c r="D9504" s="3">
        <v>91.0</v>
      </c>
      <c r="E9504" s="3" t="s">
        <v>8553</v>
      </c>
      <c r="F9504" s="3">
        <v>4.0</v>
      </c>
      <c r="G9504" s="3">
        <v>4.0</v>
      </c>
      <c r="H9504" s="3" t="s">
        <v>9107</v>
      </c>
      <c r="I9504" s="3" t="s">
        <v>9108</v>
      </c>
      <c r="J9504" s="3" t="s">
        <v>3464</v>
      </c>
      <c r="K9504" s="3" t="s">
        <v>24</v>
      </c>
      <c r="L9504" s="3">
        <v>20.0</v>
      </c>
      <c r="M9504" s="3" t="s">
        <v>30</v>
      </c>
      <c r="N9504" s="3" t="s">
        <v>8604</v>
      </c>
      <c r="O9504" s="3" t="s">
        <v>9207</v>
      </c>
      <c r="P9504" s="4">
        <v>26671.0</v>
      </c>
      <c r="Q9504" s="3" t="s">
        <v>60</v>
      </c>
      <c r="S9504" s="3" t="s">
        <v>34</v>
      </c>
    </row>
    <row r="9505">
      <c r="A9505" s="2">
        <v>42318.714895833335</v>
      </c>
      <c r="B9505" s="3">
        <v>11.0</v>
      </c>
      <c r="C9505" s="3" t="s">
        <v>8462</v>
      </c>
      <c r="D9505" s="3">
        <v>91.0</v>
      </c>
      <c r="E9505" s="3" t="s">
        <v>8553</v>
      </c>
      <c r="F9505" s="3">
        <v>4.0</v>
      </c>
      <c r="G9505" s="3">
        <v>4.0</v>
      </c>
      <c r="H9505" s="3" t="s">
        <v>9107</v>
      </c>
      <c r="I9505" s="3" t="s">
        <v>9108</v>
      </c>
      <c r="J9505" s="3" t="s">
        <v>3464</v>
      </c>
      <c r="K9505" s="3" t="s">
        <v>24</v>
      </c>
      <c r="L9505" s="3">
        <v>21.0</v>
      </c>
      <c r="M9505" s="3" t="s">
        <v>25</v>
      </c>
      <c r="N9505" s="3" t="s">
        <v>9208</v>
      </c>
      <c r="O9505" s="3" t="s">
        <v>371</v>
      </c>
      <c r="P9505" s="4">
        <v>25046.0</v>
      </c>
      <c r="Q9505" s="3" t="s">
        <v>216</v>
      </c>
      <c r="S9505" s="3" t="s">
        <v>34</v>
      </c>
    </row>
    <row r="9506">
      <c r="A9506" s="2">
        <v>42318.714895833335</v>
      </c>
      <c r="B9506" s="3">
        <v>11.0</v>
      </c>
      <c r="C9506" s="3" t="s">
        <v>8462</v>
      </c>
      <c r="D9506" s="3">
        <v>91.0</v>
      </c>
      <c r="E9506" s="3" t="s">
        <v>8553</v>
      </c>
      <c r="F9506" s="3">
        <v>4.0</v>
      </c>
      <c r="G9506" s="3">
        <v>4.0</v>
      </c>
      <c r="H9506" s="3" t="s">
        <v>9107</v>
      </c>
      <c r="I9506" s="3" t="s">
        <v>9108</v>
      </c>
      <c r="J9506" s="3" t="s">
        <v>3464</v>
      </c>
      <c r="K9506" s="3" t="s">
        <v>24</v>
      </c>
      <c r="L9506" s="3">
        <v>22.0</v>
      </c>
      <c r="M9506" s="3" t="s">
        <v>30</v>
      </c>
      <c r="N9506" s="3" t="s">
        <v>9209</v>
      </c>
      <c r="O9506" s="3" t="s">
        <v>355</v>
      </c>
      <c r="P9506" s="4">
        <v>19776.0</v>
      </c>
      <c r="Q9506" s="3" t="s">
        <v>86</v>
      </c>
      <c r="S9506" s="3" t="s">
        <v>34</v>
      </c>
    </row>
    <row r="9507">
      <c r="A9507" s="2">
        <v>42318.714895833335</v>
      </c>
      <c r="B9507" s="3">
        <v>11.0</v>
      </c>
      <c r="C9507" s="3" t="s">
        <v>8462</v>
      </c>
      <c r="D9507" s="3">
        <v>91.0</v>
      </c>
      <c r="E9507" s="3" t="s">
        <v>8553</v>
      </c>
      <c r="F9507" s="3">
        <v>4.0</v>
      </c>
      <c r="G9507" s="3">
        <v>4.0</v>
      </c>
      <c r="H9507" s="3" t="s">
        <v>9107</v>
      </c>
      <c r="I9507" s="3" t="s">
        <v>9108</v>
      </c>
      <c r="J9507" s="3" t="s">
        <v>3464</v>
      </c>
      <c r="K9507" s="3" t="s">
        <v>24</v>
      </c>
      <c r="L9507" s="3">
        <v>23.0</v>
      </c>
      <c r="M9507" s="3" t="s">
        <v>25</v>
      </c>
      <c r="N9507" s="3" t="s">
        <v>1271</v>
      </c>
      <c r="O9507" s="3" t="s">
        <v>305</v>
      </c>
      <c r="P9507" s="4">
        <v>20878.0</v>
      </c>
      <c r="Q9507" s="3" t="s">
        <v>37</v>
      </c>
      <c r="S9507" s="3" t="s">
        <v>34</v>
      </c>
    </row>
    <row r="9508">
      <c r="A9508" s="2">
        <v>42318.714895833335</v>
      </c>
      <c r="B9508" s="3">
        <v>11.0</v>
      </c>
      <c r="C9508" s="3" t="s">
        <v>8462</v>
      </c>
      <c r="D9508" s="3">
        <v>91.0</v>
      </c>
      <c r="E9508" s="3" t="s">
        <v>8553</v>
      </c>
      <c r="F9508" s="3">
        <v>4.0</v>
      </c>
      <c r="G9508" s="3">
        <v>4.0</v>
      </c>
      <c r="H9508" s="3" t="s">
        <v>9107</v>
      </c>
      <c r="I9508" s="3" t="s">
        <v>9108</v>
      </c>
      <c r="J9508" s="3" t="s">
        <v>3464</v>
      </c>
      <c r="K9508" s="3" t="s">
        <v>24</v>
      </c>
      <c r="L9508" s="3">
        <v>24.0</v>
      </c>
      <c r="M9508" s="3" t="s">
        <v>30</v>
      </c>
      <c r="N9508" s="3" t="s">
        <v>9210</v>
      </c>
      <c r="O9508" s="3" t="s">
        <v>2992</v>
      </c>
      <c r="P9508" s="4">
        <v>25793.0</v>
      </c>
      <c r="Q9508" s="3" t="s">
        <v>153</v>
      </c>
      <c r="R9508" s="3" t="s">
        <v>1030</v>
      </c>
      <c r="S9508" s="3" t="s">
        <v>34</v>
      </c>
    </row>
    <row r="9509">
      <c r="A9509" s="2">
        <v>42318.714895833335</v>
      </c>
      <c r="B9509" s="3">
        <v>11.0</v>
      </c>
      <c r="C9509" s="3" t="s">
        <v>8462</v>
      </c>
      <c r="D9509" s="3">
        <v>92.0</v>
      </c>
      <c r="E9509" s="3" t="s">
        <v>8583</v>
      </c>
      <c r="F9509" s="3">
        <v>4.0</v>
      </c>
      <c r="G9509" s="3">
        <v>4.0</v>
      </c>
      <c r="H9509" s="3" t="s">
        <v>9107</v>
      </c>
      <c r="I9509" s="3" t="s">
        <v>9108</v>
      </c>
      <c r="J9509" s="3" t="s">
        <v>3464</v>
      </c>
      <c r="K9509" s="3" t="s">
        <v>24</v>
      </c>
      <c r="L9509" s="3">
        <v>1.0</v>
      </c>
      <c r="M9509" s="3" t="s">
        <v>30</v>
      </c>
      <c r="N9509" s="3" t="s">
        <v>9211</v>
      </c>
      <c r="O9509" s="3" t="s">
        <v>853</v>
      </c>
      <c r="P9509" s="4">
        <v>18018.0</v>
      </c>
      <c r="Q9509" s="3" t="s">
        <v>1955</v>
      </c>
      <c r="S9509" s="3" t="s">
        <v>34</v>
      </c>
    </row>
    <row r="9510">
      <c r="A9510" s="2">
        <v>42318.714895833335</v>
      </c>
      <c r="B9510" s="3">
        <v>11.0</v>
      </c>
      <c r="C9510" s="3" t="s">
        <v>8462</v>
      </c>
      <c r="D9510" s="3">
        <v>92.0</v>
      </c>
      <c r="E9510" s="3" t="s">
        <v>8583</v>
      </c>
      <c r="F9510" s="3">
        <v>4.0</v>
      </c>
      <c r="G9510" s="3">
        <v>4.0</v>
      </c>
      <c r="H9510" s="3" t="s">
        <v>9107</v>
      </c>
      <c r="I9510" s="3" t="s">
        <v>9108</v>
      </c>
      <c r="J9510" s="3" t="s">
        <v>3464</v>
      </c>
      <c r="K9510" s="3" t="s">
        <v>24</v>
      </c>
      <c r="L9510" s="3">
        <v>2.0</v>
      </c>
      <c r="M9510" s="3" t="s">
        <v>25</v>
      </c>
      <c r="N9510" s="3" t="s">
        <v>9212</v>
      </c>
      <c r="O9510" s="3" t="s">
        <v>9213</v>
      </c>
      <c r="P9510" s="4">
        <v>24623.0</v>
      </c>
      <c r="Q9510" s="3" t="s">
        <v>72</v>
      </c>
      <c r="S9510" s="3" t="s">
        <v>34</v>
      </c>
    </row>
    <row r="9511">
      <c r="A9511" s="2">
        <v>42318.714895833335</v>
      </c>
      <c r="B9511" s="3">
        <v>11.0</v>
      </c>
      <c r="C9511" s="3" t="s">
        <v>8462</v>
      </c>
      <c r="D9511" s="3">
        <v>92.0</v>
      </c>
      <c r="E9511" s="3" t="s">
        <v>8583</v>
      </c>
      <c r="F9511" s="3">
        <v>4.0</v>
      </c>
      <c r="G9511" s="3">
        <v>4.0</v>
      </c>
      <c r="H9511" s="3" t="s">
        <v>9107</v>
      </c>
      <c r="I9511" s="3" t="s">
        <v>9108</v>
      </c>
      <c r="J9511" s="3" t="s">
        <v>3464</v>
      </c>
      <c r="K9511" s="3" t="s">
        <v>24</v>
      </c>
      <c r="L9511" s="3">
        <v>3.0</v>
      </c>
      <c r="M9511" s="3" t="s">
        <v>30</v>
      </c>
      <c r="N9511" s="3" t="s">
        <v>1874</v>
      </c>
      <c r="O9511" s="3" t="s">
        <v>9214</v>
      </c>
      <c r="P9511" s="4">
        <v>27641.0</v>
      </c>
      <c r="Q9511" s="3" t="s">
        <v>1955</v>
      </c>
      <c r="S9511" s="3" t="s">
        <v>34</v>
      </c>
    </row>
    <row r="9512">
      <c r="A9512" s="2">
        <v>42318.714895833335</v>
      </c>
      <c r="B9512" s="3">
        <v>11.0</v>
      </c>
      <c r="C9512" s="3" t="s">
        <v>8462</v>
      </c>
      <c r="D9512" s="3">
        <v>92.0</v>
      </c>
      <c r="E9512" s="3" t="s">
        <v>8583</v>
      </c>
      <c r="F9512" s="3">
        <v>4.0</v>
      </c>
      <c r="G9512" s="3">
        <v>4.0</v>
      </c>
      <c r="H9512" s="3" t="s">
        <v>9107</v>
      </c>
      <c r="I9512" s="3" t="s">
        <v>9108</v>
      </c>
      <c r="J9512" s="3" t="s">
        <v>3464</v>
      </c>
      <c r="K9512" s="3" t="s">
        <v>24</v>
      </c>
      <c r="L9512" s="3">
        <v>4.0</v>
      </c>
      <c r="M9512" s="3" t="s">
        <v>25</v>
      </c>
      <c r="N9512" s="3" t="s">
        <v>9215</v>
      </c>
      <c r="O9512" s="3" t="s">
        <v>2301</v>
      </c>
      <c r="P9512" s="4">
        <v>30445.0</v>
      </c>
      <c r="Q9512" s="3" t="s">
        <v>153</v>
      </c>
      <c r="S9512" s="3" t="s">
        <v>34</v>
      </c>
    </row>
    <row r="9513">
      <c r="A9513" s="2">
        <v>42318.714895833335</v>
      </c>
      <c r="B9513" s="3">
        <v>11.0</v>
      </c>
      <c r="C9513" s="3" t="s">
        <v>8462</v>
      </c>
      <c r="D9513" s="3">
        <v>92.0</v>
      </c>
      <c r="E9513" s="3" t="s">
        <v>8583</v>
      </c>
      <c r="F9513" s="3">
        <v>4.0</v>
      </c>
      <c r="G9513" s="3">
        <v>4.0</v>
      </c>
      <c r="H9513" s="3" t="s">
        <v>9107</v>
      </c>
      <c r="I9513" s="3" t="s">
        <v>9108</v>
      </c>
      <c r="J9513" s="3" t="s">
        <v>3464</v>
      </c>
      <c r="K9513" s="3" t="s">
        <v>24</v>
      </c>
      <c r="L9513" s="3">
        <v>5.0</v>
      </c>
      <c r="M9513" s="3" t="s">
        <v>30</v>
      </c>
      <c r="N9513" s="3" t="s">
        <v>9216</v>
      </c>
      <c r="O9513" s="3" t="s">
        <v>9217</v>
      </c>
      <c r="P9513" s="4">
        <v>23413.0</v>
      </c>
      <c r="Q9513" s="3" t="s">
        <v>37</v>
      </c>
      <c r="S9513" s="3" t="s">
        <v>34</v>
      </c>
    </row>
    <row r="9514">
      <c r="A9514" s="2">
        <v>42318.714895833335</v>
      </c>
      <c r="B9514" s="3">
        <v>11.0</v>
      </c>
      <c r="C9514" s="3" t="s">
        <v>8462</v>
      </c>
      <c r="D9514" s="3">
        <v>92.0</v>
      </c>
      <c r="E9514" s="3" t="s">
        <v>8583</v>
      </c>
      <c r="F9514" s="3">
        <v>4.0</v>
      </c>
      <c r="G9514" s="3">
        <v>4.0</v>
      </c>
      <c r="H9514" s="3" t="s">
        <v>9107</v>
      </c>
      <c r="I9514" s="3" t="s">
        <v>9108</v>
      </c>
      <c r="J9514" s="3" t="s">
        <v>3464</v>
      </c>
      <c r="K9514" s="3" t="s">
        <v>24</v>
      </c>
      <c r="L9514" s="3">
        <v>6.0</v>
      </c>
      <c r="M9514" s="3" t="s">
        <v>25</v>
      </c>
      <c r="N9514" s="3" t="s">
        <v>447</v>
      </c>
      <c r="O9514" s="3" t="s">
        <v>91</v>
      </c>
      <c r="P9514" s="4">
        <v>20044.0</v>
      </c>
      <c r="Q9514" s="3" t="s">
        <v>115</v>
      </c>
      <c r="S9514" s="3" t="s">
        <v>34</v>
      </c>
    </row>
    <row r="9515">
      <c r="A9515" s="2">
        <v>42318.714895833335</v>
      </c>
      <c r="B9515" s="3">
        <v>11.0</v>
      </c>
      <c r="C9515" s="3" t="s">
        <v>8462</v>
      </c>
      <c r="D9515" s="3">
        <v>92.0</v>
      </c>
      <c r="E9515" s="3" t="s">
        <v>8583</v>
      </c>
      <c r="F9515" s="3">
        <v>4.0</v>
      </c>
      <c r="G9515" s="3">
        <v>4.0</v>
      </c>
      <c r="H9515" s="3" t="s">
        <v>9107</v>
      </c>
      <c r="I9515" s="3" t="s">
        <v>9108</v>
      </c>
      <c r="J9515" s="3" t="s">
        <v>3464</v>
      </c>
      <c r="K9515" s="3" t="s">
        <v>24</v>
      </c>
      <c r="L9515" s="3">
        <v>7.0</v>
      </c>
      <c r="M9515" s="3" t="s">
        <v>30</v>
      </c>
      <c r="N9515" s="3" t="s">
        <v>9218</v>
      </c>
      <c r="O9515" s="3" t="s">
        <v>121</v>
      </c>
      <c r="P9515" s="4">
        <v>25332.0</v>
      </c>
      <c r="Q9515" s="3" t="s">
        <v>115</v>
      </c>
      <c r="S9515" s="3" t="s">
        <v>34</v>
      </c>
    </row>
    <row r="9516">
      <c r="A9516" s="2">
        <v>42318.714895833335</v>
      </c>
      <c r="B9516" s="3">
        <v>11.0</v>
      </c>
      <c r="C9516" s="3" t="s">
        <v>8462</v>
      </c>
      <c r="D9516" s="3">
        <v>92.0</v>
      </c>
      <c r="E9516" s="3" t="s">
        <v>8583</v>
      </c>
      <c r="F9516" s="3">
        <v>4.0</v>
      </c>
      <c r="G9516" s="3">
        <v>4.0</v>
      </c>
      <c r="H9516" s="3" t="s">
        <v>9107</v>
      </c>
      <c r="I9516" s="3" t="s">
        <v>9108</v>
      </c>
      <c r="J9516" s="3" t="s">
        <v>3464</v>
      </c>
      <c r="K9516" s="3" t="s">
        <v>24</v>
      </c>
      <c r="L9516" s="3">
        <v>8.0</v>
      </c>
      <c r="M9516" s="3" t="s">
        <v>25</v>
      </c>
      <c r="N9516" s="3" t="s">
        <v>8098</v>
      </c>
      <c r="O9516" s="3" t="s">
        <v>27</v>
      </c>
      <c r="P9516" s="4">
        <v>27363.0</v>
      </c>
      <c r="Q9516" s="3" t="s">
        <v>55</v>
      </c>
      <c r="S9516" s="3" t="s">
        <v>34</v>
      </c>
    </row>
    <row r="9517">
      <c r="A9517" s="2">
        <v>42318.714895833335</v>
      </c>
      <c r="B9517" s="3">
        <v>11.0</v>
      </c>
      <c r="C9517" s="3" t="s">
        <v>8462</v>
      </c>
      <c r="D9517" s="3">
        <v>92.0</v>
      </c>
      <c r="E9517" s="3" t="s">
        <v>8583</v>
      </c>
      <c r="F9517" s="3">
        <v>4.0</v>
      </c>
      <c r="G9517" s="3">
        <v>4.0</v>
      </c>
      <c r="H9517" s="3" t="s">
        <v>9107</v>
      </c>
      <c r="I9517" s="3" t="s">
        <v>9108</v>
      </c>
      <c r="J9517" s="3" t="s">
        <v>3464</v>
      </c>
      <c r="K9517" s="3" t="s">
        <v>24</v>
      </c>
      <c r="L9517" s="3">
        <v>9.0</v>
      </c>
      <c r="M9517" s="3" t="s">
        <v>30</v>
      </c>
      <c r="N9517" s="3" t="s">
        <v>7685</v>
      </c>
      <c r="O9517" s="3" t="s">
        <v>102</v>
      </c>
      <c r="P9517" s="4">
        <v>20690.0</v>
      </c>
      <c r="Q9517" s="3" t="s">
        <v>189</v>
      </c>
      <c r="S9517" s="3" t="s">
        <v>34</v>
      </c>
    </row>
    <row r="9518">
      <c r="A9518" s="2">
        <v>42318.714895833335</v>
      </c>
      <c r="B9518" s="3">
        <v>11.0</v>
      </c>
      <c r="C9518" s="3" t="s">
        <v>8462</v>
      </c>
      <c r="D9518" s="3">
        <v>92.0</v>
      </c>
      <c r="E9518" s="3" t="s">
        <v>8583</v>
      </c>
      <c r="F9518" s="3">
        <v>4.0</v>
      </c>
      <c r="G9518" s="3">
        <v>4.0</v>
      </c>
      <c r="H9518" s="3" t="s">
        <v>9107</v>
      </c>
      <c r="I9518" s="3" t="s">
        <v>9108</v>
      </c>
      <c r="J9518" s="3" t="s">
        <v>3464</v>
      </c>
      <c r="K9518" s="3" t="s">
        <v>24</v>
      </c>
      <c r="L9518" s="3">
        <v>10.0</v>
      </c>
      <c r="M9518" s="3" t="s">
        <v>25</v>
      </c>
      <c r="N9518" s="3" t="s">
        <v>1046</v>
      </c>
      <c r="O9518" s="3" t="s">
        <v>2301</v>
      </c>
      <c r="P9518" s="4">
        <v>30848.0</v>
      </c>
      <c r="Q9518" s="3" t="s">
        <v>345</v>
      </c>
      <c r="S9518" s="3" t="s">
        <v>34</v>
      </c>
    </row>
    <row r="9519">
      <c r="A9519" s="2">
        <v>42318.714895833335</v>
      </c>
      <c r="B9519" s="3">
        <v>11.0</v>
      </c>
      <c r="C9519" s="3" t="s">
        <v>8462</v>
      </c>
      <c r="D9519" s="3">
        <v>92.0</v>
      </c>
      <c r="E9519" s="3" t="s">
        <v>8583</v>
      </c>
      <c r="F9519" s="3">
        <v>4.0</v>
      </c>
      <c r="G9519" s="3">
        <v>4.0</v>
      </c>
      <c r="H9519" s="3" t="s">
        <v>9107</v>
      </c>
      <c r="I9519" s="3" t="s">
        <v>9108</v>
      </c>
      <c r="J9519" s="3" t="s">
        <v>3464</v>
      </c>
      <c r="K9519" s="3" t="s">
        <v>24</v>
      </c>
      <c r="L9519" s="3">
        <v>11.0</v>
      </c>
      <c r="M9519" s="3" t="s">
        <v>30</v>
      </c>
      <c r="N9519" s="3" t="s">
        <v>9219</v>
      </c>
      <c r="O9519" s="3" t="s">
        <v>9220</v>
      </c>
      <c r="P9519" s="4">
        <v>30749.0</v>
      </c>
      <c r="Q9519" s="3" t="s">
        <v>72</v>
      </c>
      <c r="S9519" s="3" t="s">
        <v>34</v>
      </c>
    </row>
    <row r="9520">
      <c r="A9520" s="2">
        <v>42318.714895833335</v>
      </c>
      <c r="B9520" s="3">
        <v>11.0</v>
      </c>
      <c r="C9520" s="3" t="s">
        <v>8462</v>
      </c>
      <c r="D9520" s="3">
        <v>92.0</v>
      </c>
      <c r="E9520" s="3" t="s">
        <v>8583</v>
      </c>
      <c r="F9520" s="3">
        <v>4.0</v>
      </c>
      <c r="G9520" s="3">
        <v>4.0</v>
      </c>
      <c r="H9520" s="3" t="s">
        <v>9107</v>
      </c>
      <c r="I9520" s="3" t="s">
        <v>9108</v>
      </c>
      <c r="J9520" s="3" t="s">
        <v>3464</v>
      </c>
      <c r="K9520" s="3" t="s">
        <v>24</v>
      </c>
      <c r="L9520" s="3">
        <v>12.0</v>
      </c>
      <c r="M9520" s="3" t="s">
        <v>25</v>
      </c>
      <c r="N9520" s="3" t="s">
        <v>9221</v>
      </c>
      <c r="O9520" s="3" t="s">
        <v>65</v>
      </c>
      <c r="P9520" s="4">
        <v>28616.0</v>
      </c>
      <c r="Q9520" s="3" t="s">
        <v>352</v>
      </c>
      <c r="S9520" s="3" t="s">
        <v>34</v>
      </c>
    </row>
    <row r="9521">
      <c r="A9521" s="2">
        <v>42318.714895833335</v>
      </c>
      <c r="B9521" s="3">
        <v>11.0</v>
      </c>
      <c r="C9521" s="3" t="s">
        <v>8462</v>
      </c>
      <c r="D9521" s="3">
        <v>92.0</v>
      </c>
      <c r="E9521" s="3" t="s">
        <v>8583</v>
      </c>
      <c r="F9521" s="3">
        <v>4.0</v>
      </c>
      <c r="G9521" s="3">
        <v>4.0</v>
      </c>
      <c r="H9521" s="3" t="s">
        <v>9107</v>
      </c>
      <c r="I9521" s="3" t="s">
        <v>9108</v>
      </c>
      <c r="J9521" s="3" t="s">
        <v>3464</v>
      </c>
      <c r="K9521" s="3" t="s">
        <v>24</v>
      </c>
      <c r="L9521" s="3">
        <v>13.0</v>
      </c>
      <c r="M9521" s="3" t="s">
        <v>30</v>
      </c>
      <c r="N9521" s="3" t="s">
        <v>9222</v>
      </c>
      <c r="O9521" s="3" t="s">
        <v>121</v>
      </c>
      <c r="P9521" s="4">
        <v>19398.0</v>
      </c>
      <c r="Q9521" s="3" t="s">
        <v>687</v>
      </c>
      <c r="S9521" s="3" t="s">
        <v>34</v>
      </c>
    </row>
    <row r="9522">
      <c r="A9522" s="2">
        <v>42318.714895833335</v>
      </c>
      <c r="B9522" s="3">
        <v>11.0</v>
      </c>
      <c r="C9522" s="3" t="s">
        <v>8462</v>
      </c>
      <c r="D9522" s="3">
        <v>92.0</v>
      </c>
      <c r="E9522" s="3" t="s">
        <v>8583</v>
      </c>
      <c r="F9522" s="3">
        <v>4.0</v>
      </c>
      <c r="G9522" s="3">
        <v>4.0</v>
      </c>
      <c r="H9522" s="3" t="s">
        <v>9107</v>
      </c>
      <c r="I9522" s="3" t="s">
        <v>9108</v>
      </c>
      <c r="J9522" s="3" t="s">
        <v>3464</v>
      </c>
      <c r="K9522" s="3" t="s">
        <v>24</v>
      </c>
      <c r="L9522" s="3">
        <v>14.0</v>
      </c>
      <c r="M9522" s="3" t="s">
        <v>25</v>
      </c>
      <c r="N9522" s="3" t="s">
        <v>8909</v>
      </c>
      <c r="O9522" s="3" t="s">
        <v>9223</v>
      </c>
      <c r="P9522" s="4">
        <v>20295.0</v>
      </c>
      <c r="Q9522" s="3" t="s">
        <v>60</v>
      </c>
      <c r="S9522" s="3" t="s">
        <v>34</v>
      </c>
    </row>
    <row r="9523">
      <c r="A9523" s="2">
        <v>42318.714895833335</v>
      </c>
      <c r="B9523" s="3">
        <v>11.0</v>
      </c>
      <c r="C9523" s="3" t="s">
        <v>8462</v>
      </c>
      <c r="D9523" s="3">
        <v>92.0</v>
      </c>
      <c r="E9523" s="3" t="s">
        <v>8583</v>
      </c>
      <c r="F9523" s="3">
        <v>4.0</v>
      </c>
      <c r="G9523" s="3">
        <v>4.0</v>
      </c>
      <c r="H9523" s="3" t="s">
        <v>9107</v>
      </c>
      <c r="I9523" s="3" t="s">
        <v>9108</v>
      </c>
      <c r="J9523" s="3" t="s">
        <v>3464</v>
      </c>
      <c r="K9523" s="3" t="s">
        <v>24</v>
      </c>
      <c r="L9523" s="3">
        <v>15.0</v>
      </c>
      <c r="M9523" s="3" t="s">
        <v>30</v>
      </c>
      <c r="N9523" s="3" t="s">
        <v>9224</v>
      </c>
      <c r="O9523" s="3" t="s">
        <v>9225</v>
      </c>
      <c r="P9523" s="4">
        <v>19760.0</v>
      </c>
      <c r="Q9523" s="3" t="s">
        <v>110</v>
      </c>
      <c r="S9523" s="3" t="s">
        <v>34</v>
      </c>
    </row>
    <row r="9524">
      <c r="A9524" s="2">
        <v>42318.714895833335</v>
      </c>
      <c r="B9524" s="3">
        <v>11.0</v>
      </c>
      <c r="C9524" s="3" t="s">
        <v>8462</v>
      </c>
      <c r="D9524" s="3">
        <v>92.0</v>
      </c>
      <c r="E9524" s="3" t="s">
        <v>8583</v>
      </c>
      <c r="F9524" s="3">
        <v>4.0</v>
      </c>
      <c r="G9524" s="3">
        <v>4.0</v>
      </c>
      <c r="H9524" s="3" t="s">
        <v>9107</v>
      </c>
      <c r="I9524" s="3" t="s">
        <v>9108</v>
      </c>
      <c r="J9524" s="3" t="s">
        <v>3464</v>
      </c>
      <c r="K9524" s="3" t="s">
        <v>24</v>
      </c>
      <c r="L9524" s="3">
        <v>16.0</v>
      </c>
      <c r="M9524" s="3" t="s">
        <v>25</v>
      </c>
      <c r="N9524" s="3" t="s">
        <v>9226</v>
      </c>
      <c r="O9524" s="3" t="s">
        <v>613</v>
      </c>
      <c r="P9524" s="4">
        <v>25559.0</v>
      </c>
      <c r="Q9524" s="3" t="s">
        <v>1159</v>
      </c>
      <c r="S9524" s="3" t="s">
        <v>34</v>
      </c>
    </row>
    <row r="9525">
      <c r="A9525" s="2">
        <v>42318.714895833335</v>
      </c>
      <c r="B9525" s="3">
        <v>11.0</v>
      </c>
      <c r="C9525" s="3" t="s">
        <v>8462</v>
      </c>
      <c r="D9525" s="3">
        <v>92.0</v>
      </c>
      <c r="E9525" s="3" t="s">
        <v>8583</v>
      </c>
      <c r="F9525" s="3">
        <v>4.0</v>
      </c>
      <c r="G9525" s="3">
        <v>4.0</v>
      </c>
      <c r="H9525" s="3" t="s">
        <v>9107</v>
      </c>
      <c r="I9525" s="3" t="s">
        <v>9108</v>
      </c>
      <c r="J9525" s="3" t="s">
        <v>3464</v>
      </c>
      <c r="K9525" s="3" t="s">
        <v>24</v>
      </c>
      <c r="L9525" s="3">
        <v>17.0</v>
      </c>
      <c r="M9525" s="3" t="s">
        <v>30</v>
      </c>
      <c r="N9525" s="3" t="s">
        <v>9227</v>
      </c>
      <c r="O9525" s="3" t="s">
        <v>1547</v>
      </c>
      <c r="P9525" s="4">
        <v>21608.0</v>
      </c>
      <c r="Q9525" s="3" t="s">
        <v>345</v>
      </c>
      <c r="S9525" s="3" t="s">
        <v>34</v>
      </c>
    </row>
    <row r="9526">
      <c r="A9526" s="2">
        <v>42318.714895833335</v>
      </c>
      <c r="B9526" s="3">
        <v>11.0</v>
      </c>
      <c r="C9526" s="3" t="s">
        <v>8462</v>
      </c>
      <c r="D9526" s="3">
        <v>92.0</v>
      </c>
      <c r="E9526" s="3" t="s">
        <v>8583</v>
      </c>
      <c r="F9526" s="3">
        <v>4.0</v>
      </c>
      <c r="G9526" s="3">
        <v>4.0</v>
      </c>
      <c r="H9526" s="3" t="s">
        <v>9107</v>
      </c>
      <c r="I9526" s="3" t="s">
        <v>9108</v>
      </c>
      <c r="J9526" s="3" t="s">
        <v>3464</v>
      </c>
      <c r="K9526" s="3" t="s">
        <v>24</v>
      </c>
      <c r="L9526" s="3">
        <v>18.0</v>
      </c>
      <c r="M9526" s="3" t="s">
        <v>25</v>
      </c>
      <c r="N9526" s="3" t="s">
        <v>2270</v>
      </c>
      <c r="O9526" s="3" t="s">
        <v>359</v>
      </c>
      <c r="P9526" s="4">
        <v>27761.0</v>
      </c>
      <c r="Q9526" s="3" t="s">
        <v>132</v>
      </c>
      <c r="S9526" s="3" t="s">
        <v>34</v>
      </c>
    </row>
    <row r="9527">
      <c r="A9527" s="2">
        <v>42318.714895833335</v>
      </c>
      <c r="B9527" s="3">
        <v>11.0</v>
      </c>
      <c r="C9527" s="3" t="s">
        <v>8462</v>
      </c>
      <c r="D9527" s="3">
        <v>92.0</v>
      </c>
      <c r="E9527" s="3" t="s">
        <v>8583</v>
      </c>
      <c r="F9527" s="3">
        <v>4.0</v>
      </c>
      <c r="G9527" s="3">
        <v>4.0</v>
      </c>
      <c r="H9527" s="3" t="s">
        <v>9107</v>
      </c>
      <c r="I9527" s="3" t="s">
        <v>9108</v>
      </c>
      <c r="J9527" s="3" t="s">
        <v>3464</v>
      </c>
      <c r="K9527" s="3" t="s">
        <v>24</v>
      </c>
      <c r="L9527" s="3">
        <v>19.0</v>
      </c>
      <c r="M9527" s="3" t="s">
        <v>30</v>
      </c>
      <c r="N9527" s="3" t="s">
        <v>9228</v>
      </c>
      <c r="O9527" s="3" t="s">
        <v>139</v>
      </c>
      <c r="P9527" s="4">
        <v>23853.0</v>
      </c>
      <c r="Q9527" s="3" t="s">
        <v>189</v>
      </c>
      <c r="S9527" s="3" t="s">
        <v>34</v>
      </c>
    </row>
    <row r="9528">
      <c r="A9528" s="2">
        <v>42318.714895833335</v>
      </c>
      <c r="B9528" s="3">
        <v>11.0</v>
      </c>
      <c r="C9528" s="3" t="s">
        <v>8462</v>
      </c>
      <c r="D9528" s="3">
        <v>92.0</v>
      </c>
      <c r="E9528" s="3" t="s">
        <v>8583</v>
      </c>
      <c r="F9528" s="3">
        <v>4.0</v>
      </c>
      <c r="G9528" s="3">
        <v>4.0</v>
      </c>
      <c r="H9528" s="3" t="s">
        <v>9107</v>
      </c>
      <c r="I9528" s="3" t="s">
        <v>9108</v>
      </c>
      <c r="J9528" s="3" t="s">
        <v>3464</v>
      </c>
      <c r="K9528" s="3" t="s">
        <v>24</v>
      </c>
      <c r="L9528" s="3">
        <v>20.0</v>
      </c>
      <c r="M9528" s="3" t="s">
        <v>25</v>
      </c>
      <c r="N9528" s="3" t="s">
        <v>9229</v>
      </c>
      <c r="O9528" s="3" t="s">
        <v>580</v>
      </c>
      <c r="P9528" s="4">
        <v>21779.0</v>
      </c>
      <c r="Q9528" s="3" t="s">
        <v>110</v>
      </c>
      <c r="S9528" s="3" t="s">
        <v>34</v>
      </c>
    </row>
    <row r="9529">
      <c r="A9529" s="2">
        <v>42318.714895833335</v>
      </c>
      <c r="B9529" s="3">
        <v>11.0</v>
      </c>
      <c r="C9529" s="3" t="s">
        <v>8462</v>
      </c>
      <c r="D9529" s="3">
        <v>92.0</v>
      </c>
      <c r="E9529" s="3" t="s">
        <v>8583</v>
      </c>
      <c r="F9529" s="3">
        <v>4.0</v>
      </c>
      <c r="G9529" s="3">
        <v>4.0</v>
      </c>
      <c r="H9529" s="3" t="s">
        <v>9107</v>
      </c>
      <c r="I9529" s="3" t="s">
        <v>9108</v>
      </c>
      <c r="J9529" s="3" t="s">
        <v>3464</v>
      </c>
      <c r="K9529" s="3" t="s">
        <v>24</v>
      </c>
      <c r="L9529" s="3">
        <v>21.0</v>
      </c>
      <c r="M9529" s="3" t="s">
        <v>30</v>
      </c>
      <c r="N9529" s="3" t="s">
        <v>9230</v>
      </c>
      <c r="O9529" s="3" t="s">
        <v>71</v>
      </c>
      <c r="P9529" s="4">
        <v>29239.0</v>
      </c>
      <c r="Q9529" s="3" t="s">
        <v>132</v>
      </c>
      <c r="S9529" s="3" t="s">
        <v>34</v>
      </c>
    </row>
    <row r="9530">
      <c r="A9530" s="2">
        <v>42318.714895833335</v>
      </c>
      <c r="B9530" s="3">
        <v>11.0</v>
      </c>
      <c r="C9530" s="3" t="s">
        <v>8462</v>
      </c>
      <c r="D9530" s="3">
        <v>92.0</v>
      </c>
      <c r="E9530" s="3" t="s">
        <v>8583</v>
      </c>
      <c r="F9530" s="3">
        <v>4.0</v>
      </c>
      <c r="G9530" s="3">
        <v>4.0</v>
      </c>
      <c r="H9530" s="3" t="s">
        <v>9107</v>
      </c>
      <c r="I9530" s="3" t="s">
        <v>9108</v>
      </c>
      <c r="J9530" s="3" t="s">
        <v>3464</v>
      </c>
      <c r="K9530" s="3" t="s">
        <v>24</v>
      </c>
      <c r="L9530" s="3">
        <v>22.0</v>
      </c>
      <c r="M9530" s="3" t="s">
        <v>25</v>
      </c>
      <c r="N9530" s="3" t="s">
        <v>640</v>
      </c>
      <c r="O9530" s="3" t="s">
        <v>9231</v>
      </c>
      <c r="P9530" s="4">
        <v>23384.0</v>
      </c>
      <c r="Q9530" s="3" t="s">
        <v>216</v>
      </c>
      <c r="S9530" s="3" t="s">
        <v>34</v>
      </c>
    </row>
    <row r="9531">
      <c r="A9531" s="2">
        <v>42318.714895833335</v>
      </c>
      <c r="B9531" s="3">
        <v>11.0</v>
      </c>
      <c r="C9531" s="3" t="s">
        <v>8462</v>
      </c>
      <c r="D9531" s="3">
        <v>92.0</v>
      </c>
      <c r="E9531" s="3" t="s">
        <v>8583</v>
      </c>
      <c r="F9531" s="3">
        <v>4.0</v>
      </c>
      <c r="G9531" s="3">
        <v>4.0</v>
      </c>
      <c r="H9531" s="3" t="s">
        <v>9107</v>
      </c>
      <c r="I9531" s="3" t="s">
        <v>9108</v>
      </c>
      <c r="J9531" s="3" t="s">
        <v>3464</v>
      </c>
      <c r="K9531" s="3" t="s">
        <v>24</v>
      </c>
      <c r="L9531" s="3">
        <v>23.0</v>
      </c>
      <c r="M9531" s="3" t="s">
        <v>30</v>
      </c>
      <c r="N9531" s="3" t="s">
        <v>9232</v>
      </c>
      <c r="O9531" s="3" t="s">
        <v>215</v>
      </c>
      <c r="P9531" s="4">
        <v>23325.0</v>
      </c>
      <c r="Q9531" s="3" t="s">
        <v>110</v>
      </c>
      <c r="S9531" s="3" t="s">
        <v>34</v>
      </c>
    </row>
    <row r="9532">
      <c r="A9532" s="2">
        <v>42318.714895833335</v>
      </c>
      <c r="B9532" s="3">
        <v>11.0</v>
      </c>
      <c r="C9532" s="3" t="s">
        <v>8462</v>
      </c>
      <c r="D9532" s="3">
        <v>92.0</v>
      </c>
      <c r="E9532" s="3" t="s">
        <v>8583</v>
      </c>
      <c r="F9532" s="3">
        <v>4.0</v>
      </c>
      <c r="G9532" s="3">
        <v>4.0</v>
      </c>
      <c r="H9532" s="3" t="s">
        <v>9107</v>
      </c>
      <c r="I9532" s="3" t="s">
        <v>9108</v>
      </c>
      <c r="J9532" s="3" t="s">
        <v>3464</v>
      </c>
      <c r="K9532" s="3" t="s">
        <v>24</v>
      </c>
      <c r="L9532" s="3">
        <v>24.0</v>
      </c>
      <c r="M9532" s="3" t="s">
        <v>25</v>
      </c>
      <c r="N9532" s="3" t="s">
        <v>9233</v>
      </c>
      <c r="O9532" s="3" t="s">
        <v>102</v>
      </c>
      <c r="P9532" s="4">
        <v>17373.0</v>
      </c>
      <c r="Q9532" s="3" t="s">
        <v>86</v>
      </c>
      <c r="S9532" s="3" t="s">
        <v>34</v>
      </c>
    </row>
    <row r="9533">
      <c r="A9533" s="2">
        <v>42318.714895833335</v>
      </c>
      <c r="B9533" s="3">
        <v>11.0</v>
      </c>
      <c r="C9533" s="3" t="s">
        <v>8462</v>
      </c>
      <c r="D9533" s="3">
        <v>92.0</v>
      </c>
      <c r="E9533" s="3" t="s">
        <v>8583</v>
      </c>
      <c r="F9533" s="3">
        <v>4.0</v>
      </c>
      <c r="G9533" s="3">
        <v>4.0</v>
      </c>
      <c r="H9533" s="3" t="s">
        <v>9107</v>
      </c>
      <c r="I9533" s="3" t="s">
        <v>9108</v>
      </c>
      <c r="J9533" s="3" t="s">
        <v>3464</v>
      </c>
      <c r="K9533" s="3" t="s">
        <v>24</v>
      </c>
      <c r="L9533" s="3">
        <v>25.0</v>
      </c>
      <c r="M9533" s="3" t="s">
        <v>30</v>
      </c>
      <c r="N9533" s="3" t="s">
        <v>9234</v>
      </c>
      <c r="O9533" s="3" t="s">
        <v>57</v>
      </c>
      <c r="P9533" s="4">
        <v>28015.0</v>
      </c>
      <c r="Q9533" s="3" t="s">
        <v>189</v>
      </c>
      <c r="S9533" s="3" t="s">
        <v>34</v>
      </c>
    </row>
    <row r="9534">
      <c r="A9534" s="2">
        <v>42318.714895833335</v>
      </c>
      <c r="B9534" s="3">
        <v>11.0</v>
      </c>
      <c r="C9534" s="3" t="s">
        <v>8462</v>
      </c>
      <c r="D9534" s="3">
        <v>92.0</v>
      </c>
      <c r="E9534" s="3" t="s">
        <v>8583</v>
      </c>
      <c r="F9534" s="3">
        <v>4.0</v>
      </c>
      <c r="G9534" s="3">
        <v>4.0</v>
      </c>
      <c r="H9534" s="3" t="s">
        <v>9107</v>
      </c>
      <c r="I9534" s="3" t="s">
        <v>9108</v>
      </c>
      <c r="J9534" s="3" t="s">
        <v>3464</v>
      </c>
      <c r="K9534" s="3" t="s">
        <v>24</v>
      </c>
      <c r="L9534" s="3">
        <v>26.0</v>
      </c>
      <c r="M9534" s="3" t="s">
        <v>25</v>
      </c>
      <c r="N9534" s="3" t="s">
        <v>835</v>
      </c>
      <c r="O9534" s="3" t="s">
        <v>1395</v>
      </c>
      <c r="P9534" s="4">
        <v>30041.0</v>
      </c>
      <c r="Q9534" s="3" t="s">
        <v>28</v>
      </c>
      <c r="S9534" s="3" t="s">
        <v>34</v>
      </c>
    </row>
    <row r="9535">
      <c r="A9535" s="2">
        <v>42318.714895833335</v>
      </c>
      <c r="B9535" s="3">
        <v>11.0</v>
      </c>
      <c r="C9535" s="3" t="s">
        <v>8462</v>
      </c>
      <c r="D9535" s="3">
        <v>92.0</v>
      </c>
      <c r="E9535" s="3" t="s">
        <v>8583</v>
      </c>
      <c r="F9535" s="3">
        <v>4.0</v>
      </c>
      <c r="G9535" s="3">
        <v>4.0</v>
      </c>
      <c r="H9535" s="3" t="s">
        <v>9107</v>
      </c>
      <c r="I9535" s="3" t="s">
        <v>9108</v>
      </c>
      <c r="J9535" s="3" t="s">
        <v>3464</v>
      </c>
      <c r="K9535" s="3" t="s">
        <v>24</v>
      </c>
      <c r="L9535" s="3">
        <v>27.0</v>
      </c>
      <c r="M9535" s="3" t="s">
        <v>30</v>
      </c>
      <c r="N9535" s="3" t="s">
        <v>9235</v>
      </c>
      <c r="O9535" s="3" t="s">
        <v>7858</v>
      </c>
      <c r="P9535" s="4">
        <v>26412.0</v>
      </c>
      <c r="Q9535" s="3" t="s">
        <v>266</v>
      </c>
      <c r="S9535" s="3" t="s">
        <v>34</v>
      </c>
    </row>
    <row r="9536">
      <c r="A9536" s="2">
        <v>42318.714895833335</v>
      </c>
      <c r="B9536" s="3">
        <v>11.0</v>
      </c>
      <c r="C9536" s="3" t="s">
        <v>8462</v>
      </c>
      <c r="D9536" s="3">
        <v>92.0</v>
      </c>
      <c r="E9536" s="3" t="s">
        <v>8583</v>
      </c>
      <c r="F9536" s="3">
        <v>4.0</v>
      </c>
      <c r="G9536" s="3">
        <v>4.0</v>
      </c>
      <c r="H9536" s="3" t="s">
        <v>9107</v>
      </c>
      <c r="I9536" s="3" t="s">
        <v>9108</v>
      </c>
      <c r="J9536" s="3" t="s">
        <v>3464</v>
      </c>
      <c r="K9536" s="3" t="s">
        <v>24</v>
      </c>
      <c r="L9536" s="3">
        <v>28.0</v>
      </c>
      <c r="M9536" s="3" t="s">
        <v>25</v>
      </c>
      <c r="N9536" s="3" t="s">
        <v>9236</v>
      </c>
      <c r="O9536" s="3" t="s">
        <v>243</v>
      </c>
      <c r="P9536" s="4">
        <v>18421.0</v>
      </c>
      <c r="Q9536" s="3" t="s">
        <v>345</v>
      </c>
      <c r="S9536" s="3" t="s">
        <v>34</v>
      </c>
    </row>
    <row r="9537">
      <c r="A9537" s="2">
        <v>42318.714895833335</v>
      </c>
      <c r="B9537" s="3">
        <v>11.0</v>
      </c>
      <c r="C9537" s="3" t="s">
        <v>8462</v>
      </c>
      <c r="D9537" s="3">
        <v>92.0</v>
      </c>
      <c r="E9537" s="3" t="s">
        <v>8583</v>
      </c>
      <c r="F9537" s="3">
        <v>4.0</v>
      </c>
      <c r="G9537" s="3">
        <v>4.0</v>
      </c>
      <c r="H9537" s="3" t="s">
        <v>9107</v>
      </c>
      <c r="I9537" s="3" t="s">
        <v>9108</v>
      </c>
      <c r="J9537" s="3" t="s">
        <v>3464</v>
      </c>
      <c r="K9537" s="3" t="s">
        <v>24</v>
      </c>
      <c r="L9537" s="3">
        <v>29.0</v>
      </c>
      <c r="M9537" s="3" t="s">
        <v>30</v>
      </c>
      <c r="N9537" s="3" t="s">
        <v>9237</v>
      </c>
      <c r="O9537" s="3" t="s">
        <v>307</v>
      </c>
      <c r="P9537" s="4">
        <v>19413.0</v>
      </c>
      <c r="Q9537" s="3" t="s">
        <v>189</v>
      </c>
      <c r="S9537" s="3" t="s">
        <v>29</v>
      </c>
    </row>
    <row r="9538">
      <c r="A9538" s="2">
        <v>42318.714895833335</v>
      </c>
      <c r="B9538" s="3">
        <v>11.0</v>
      </c>
      <c r="C9538" s="3" t="s">
        <v>8462</v>
      </c>
      <c r="D9538" s="3">
        <v>92.0</v>
      </c>
      <c r="E9538" s="3" t="s">
        <v>8583</v>
      </c>
      <c r="F9538" s="3">
        <v>4.0</v>
      </c>
      <c r="G9538" s="3">
        <v>4.0</v>
      </c>
      <c r="H9538" s="3" t="s">
        <v>9107</v>
      </c>
      <c r="I9538" s="3" t="s">
        <v>9108</v>
      </c>
      <c r="J9538" s="3" t="s">
        <v>3464</v>
      </c>
      <c r="K9538" s="3" t="s">
        <v>24</v>
      </c>
      <c r="L9538" s="3">
        <v>30.0</v>
      </c>
      <c r="M9538" s="3" t="s">
        <v>25</v>
      </c>
      <c r="N9538" s="3" t="s">
        <v>9238</v>
      </c>
      <c r="O9538" s="3" t="s">
        <v>240</v>
      </c>
      <c r="P9538" s="4">
        <v>22091.0</v>
      </c>
      <c r="Q9538" s="3" t="s">
        <v>149</v>
      </c>
      <c r="R9538" s="3" t="s">
        <v>1134</v>
      </c>
      <c r="S9538" s="3" t="s">
        <v>34</v>
      </c>
    </row>
    <row r="9539">
      <c r="A9539" s="2">
        <v>42318.714895833335</v>
      </c>
      <c r="B9539" s="3">
        <v>11.0</v>
      </c>
      <c r="C9539" s="3" t="s">
        <v>8462</v>
      </c>
      <c r="D9539" s="3">
        <v>93.0</v>
      </c>
      <c r="E9539" s="3" t="s">
        <v>8620</v>
      </c>
      <c r="F9539" s="3">
        <v>4.0</v>
      </c>
      <c r="G9539" s="3">
        <v>4.0</v>
      </c>
      <c r="H9539" s="3" t="s">
        <v>9107</v>
      </c>
      <c r="I9539" s="3" t="s">
        <v>9108</v>
      </c>
      <c r="J9539" s="3" t="s">
        <v>3464</v>
      </c>
      <c r="K9539" s="3" t="s">
        <v>24</v>
      </c>
      <c r="L9539" s="3">
        <v>1.0</v>
      </c>
      <c r="M9539" s="3" t="s">
        <v>25</v>
      </c>
      <c r="N9539" s="3" t="s">
        <v>9239</v>
      </c>
      <c r="O9539" s="3" t="s">
        <v>8394</v>
      </c>
      <c r="P9539" s="4">
        <v>24216.0</v>
      </c>
      <c r="Q9539" s="3" t="s">
        <v>110</v>
      </c>
      <c r="S9539" s="3" t="s">
        <v>34</v>
      </c>
    </row>
    <row r="9540">
      <c r="A9540" s="2">
        <v>42318.714895833335</v>
      </c>
      <c r="B9540" s="3">
        <v>11.0</v>
      </c>
      <c r="C9540" s="3" t="s">
        <v>8462</v>
      </c>
      <c r="D9540" s="3">
        <v>93.0</v>
      </c>
      <c r="E9540" s="3" t="s">
        <v>8620</v>
      </c>
      <c r="F9540" s="3">
        <v>4.0</v>
      </c>
      <c r="G9540" s="3">
        <v>4.0</v>
      </c>
      <c r="H9540" s="3" t="s">
        <v>9107</v>
      </c>
      <c r="I9540" s="3" t="s">
        <v>9108</v>
      </c>
      <c r="J9540" s="3" t="s">
        <v>3464</v>
      </c>
      <c r="K9540" s="3" t="s">
        <v>24</v>
      </c>
      <c r="L9540" s="3">
        <v>2.0</v>
      </c>
      <c r="M9540" s="3" t="s">
        <v>30</v>
      </c>
      <c r="N9540" s="3" t="s">
        <v>9240</v>
      </c>
      <c r="O9540" s="3" t="s">
        <v>71</v>
      </c>
      <c r="P9540" s="4">
        <v>31598.0</v>
      </c>
      <c r="Q9540" s="3" t="s">
        <v>60</v>
      </c>
      <c r="S9540" s="3" t="s">
        <v>34</v>
      </c>
    </row>
    <row r="9541">
      <c r="A9541" s="2">
        <v>42318.714895833335</v>
      </c>
      <c r="B9541" s="3">
        <v>11.0</v>
      </c>
      <c r="C9541" s="3" t="s">
        <v>8462</v>
      </c>
      <c r="D9541" s="3">
        <v>93.0</v>
      </c>
      <c r="E9541" s="3" t="s">
        <v>8620</v>
      </c>
      <c r="F9541" s="3">
        <v>4.0</v>
      </c>
      <c r="G9541" s="3">
        <v>4.0</v>
      </c>
      <c r="H9541" s="3" t="s">
        <v>9107</v>
      </c>
      <c r="I9541" s="3" t="s">
        <v>9108</v>
      </c>
      <c r="J9541" s="3" t="s">
        <v>3464</v>
      </c>
      <c r="K9541" s="3" t="s">
        <v>24</v>
      </c>
      <c r="L9541" s="3">
        <v>3.0</v>
      </c>
      <c r="M9541" s="3" t="s">
        <v>25</v>
      </c>
      <c r="N9541" s="3" t="s">
        <v>7787</v>
      </c>
      <c r="O9541" s="3" t="s">
        <v>102</v>
      </c>
      <c r="P9541" s="4">
        <v>20724.0</v>
      </c>
      <c r="Q9541" s="3" t="s">
        <v>149</v>
      </c>
      <c r="S9541" s="3" t="s">
        <v>34</v>
      </c>
    </row>
    <row r="9542">
      <c r="A9542" s="2">
        <v>42318.714895833335</v>
      </c>
      <c r="B9542" s="3">
        <v>11.0</v>
      </c>
      <c r="C9542" s="3" t="s">
        <v>8462</v>
      </c>
      <c r="D9542" s="3">
        <v>93.0</v>
      </c>
      <c r="E9542" s="3" t="s">
        <v>8620</v>
      </c>
      <c r="F9542" s="3">
        <v>4.0</v>
      </c>
      <c r="G9542" s="3">
        <v>4.0</v>
      </c>
      <c r="H9542" s="3" t="s">
        <v>9107</v>
      </c>
      <c r="I9542" s="3" t="s">
        <v>9108</v>
      </c>
      <c r="J9542" s="3" t="s">
        <v>3464</v>
      </c>
      <c r="K9542" s="3" t="s">
        <v>24</v>
      </c>
      <c r="L9542" s="3">
        <v>4.0</v>
      </c>
      <c r="M9542" s="3" t="s">
        <v>30</v>
      </c>
      <c r="N9542" s="3" t="s">
        <v>9241</v>
      </c>
      <c r="O9542" s="3" t="s">
        <v>323</v>
      </c>
      <c r="P9542" s="4">
        <v>22225.0</v>
      </c>
      <c r="Q9542" s="3" t="s">
        <v>149</v>
      </c>
      <c r="S9542" s="3" t="s">
        <v>34</v>
      </c>
    </row>
    <row r="9543">
      <c r="A9543" s="2">
        <v>42318.714895833335</v>
      </c>
      <c r="B9543" s="3">
        <v>11.0</v>
      </c>
      <c r="C9543" s="3" t="s">
        <v>8462</v>
      </c>
      <c r="D9543" s="3">
        <v>93.0</v>
      </c>
      <c r="E9543" s="3" t="s">
        <v>8620</v>
      </c>
      <c r="F9543" s="3">
        <v>4.0</v>
      </c>
      <c r="G9543" s="3">
        <v>4.0</v>
      </c>
      <c r="H9543" s="3" t="s">
        <v>9107</v>
      </c>
      <c r="I9543" s="3" t="s">
        <v>9108</v>
      </c>
      <c r="J9543" s="3" t="s">
        <v>3464</v>
      </c>
      <c r="K9543" s="3" t="s">
        <v>24</v>
      </c>
      <c r="L9543" s="3">
        <v>5.0</v>
      </c>
      <c r="M9543" s="3" t="s">
        <v>25</v>
      </c>
      <c r="N9543" s="3" t="s">
        <v>4292</v>
      </c>
      <c r="O9543" s="3" t="s">
        <v>95</v>
      </c>
      <c r="P9543" s="4">
        <v>20198.0</v>
      </c>
      <c r="Q9543" s="3" t="s">
        <v>110</v>
      </c>
      <c r="S9543" s="3" t="s">
        <v>34</v>
      </c>
    </row>
    <row r="9544">
      <c r="A9544" s="2">
        <v>42318.714895833335</v>
      </c>
      <c r="B9544" s="3">
        <v>11.0</v>
      </c>
      <c r="C9544" s="3" t="s">
        <v>8462</v>
      </c>
      <c r="D9544" s="3">
        <v>93.0</v>
      </c>
      <c r="E9544" s="3" t="s">
        <v>8620</v>
      </c>
      <c r="F9544" s="3">
        <v>4.0</v>
      </c>
      <c r="G9544" s="3">
        <v>4.0</v>
      </c>
      <c r="H9544" s="3" t="s">
        <v>9107</v>
      </c>
      <c r="I9544" s="3" t="s">
        <v>9108</v>
      </c>
      <c r="J9544" s="3" t="s">
        <v>3464</v>
      </c>
      <c r="K9544" s="3" t="s">
        <v>24</v>
      </c>
      <c r="L9544" s="3">
        <v>6.0</v>
      </c>
      <c r="M9544" s="3" t="s">
        <v>30</v>
      </c>
      <c r="N9544" s="3" t="s">
        <v>9242</v>
      </c>
      <c r="O9544" s="3" t="s">
        <v>6924</v>
      </c>
      <c r="P9544" s="4">
        <v>28889.0</v>
      </c>
      <c r="Q9544" s="3" t="s">
        <v>110</v>
      </c>
      <c r="S9544" s="3" t="s">
        <v>34</v>
      </c>
    </row>
    <row r="9545">
      <c r="A9545" s="2">
        <v>42318.714895833335</v>
      </c>
      <c r="B9545" s="3">
        <v>11.0</v>
      </c>
      <c r="C9545" s="3" t="s">
        <v>8462</v>
      </c>
      <c r="D9545" s="3">
        <v>93.0</v>
      </c>
      <c r="E9545" s="3" t="s">
        <v>8620</v>
      </c>
      <c r="F9545" s="3">
        <v>4.0</v>
      </c>
      <c r="G9545" s="3">
        <v>4.0</v>
      </c>
      <c r="H9545" s="3" t="s">
        <v>9107</v>
      </c>
      <c r="I9545" s="3" t="s">
        <v>9108</v>
      </c>
      <c r="J9545" s="3" t="s">
        <v>3464</v>
      </c>
      <c r="K9545" s="3" t="s">
        <v>24</v>
      </c>
      <c r="L9545" s="3">
        <v>7.0</v>
      </c>
      <c r="M9545" s="3" t="s">
        <v>25</v>
      </c>
      <c r="N9545" s="3" t="s">
        <v>9243</v>
      </c>
      <c r="O9545" s="3" t="s">
        <v>5994</v>
      </c>
      <c r="P9545" s="4">
        <v>25150.0</v>
      </c>
      <c r="Q9545" s="3" t="s">
        <v>189</v>
      </c>
      <c r="S9545" s="3" t="s">
        <v>34</v>
      </c>
    </row>
    <row r="9546">
      <c r="A9546" s="2">
        <v>42318.714895833335</v>
      </c>
      <c r="B9546" s="3">
        <v>11.0</v>
      </c>
      <c r="C9546" s="3" t="s">
        <v>8462</v>
      </c>
      <c r="D9546" s="3">
        <v>93.0</v>
      </c>
      <c r="E9546" s="3" t="s">
        <v>8620</v>
      </c>
      <c r="F9546" s="3">
        <v>4.0</v>
      </c>
      <c r="G9546" s="3">
        <v>4.0</v>
      </c>
      <c r="H9546" s="3" t="s">
        <v>9107</v>
      </c>
      <c r="I9546" s="3" t="s">
        <v>9108</v>
      </c>
      <c r="J9546" s="3" t="s">
        <v>3464</v>
      </c>
      <c r="K9546" s="3" t="s">
        <v>24</v>
      </c>
      <c r="L9546" s="3">
        <v>8.0</v>
      </c>
      <c r="M9546" s="3" t="s">
        <v>30</v>
      </c>
      <c r="N9546" s="3" t="s">
        <v>9244</v>
      </c>
      <c r="O9546" s="3" t="s">
        <v>9245</v>
      </c>
      <c r="P9546" s="4">
        <v>23008.0</v>
      </c>
      <c r="Q9546" s="3" t="s">
        <v>216</v>
      </c>
      <c r="S9546" s="3" t="s">
        <v>34</v>
      </c>
    </row>
    <row r="9547">
      <c r="A9547" s="2">
        <v>42318.714895833335</v>
      </c>
      <c r="B9547" s="3">
        <v>11.0</v>
      </c>
      <c r="C9547" s="3" t="s">
        <v>8462</v>
      </c>
      <c r="D9547" s="3">
        <v>93.0</v>
      </c>
      <c r="E9547" s="3" t="s">
        <v>8620</v>
      </c>
      <c r="F9547" s="3">
        <v>4.0</v>
      </c>
      <c r="G9547" s="3">
        <v>4.0</v>
      </c>
      <c r="H9547" s="3" t="s">
        <v>9107</v>
      </c>
      <c r="I9547" s="3" t="s">
        <v>9108</v>
      </c>
      <c r="J9547" s="3" t="s">
        <v>3464</v>
      </c>
      <c r="K9547" s="3" t="s">
        <v>24</v>
      </c>
      <c r="L9547" s="3">
        <v>9.0</v>
      </c>
      <c r="M9547" s="3" t="s">
        <v>25</v>
      </c>
      <c r="N9547" s="3" t="s">
        <v>9246</v>
      </c>
      <c r="O9547" s="3" t="s">
        <v>243</v>
      </c>
      <c r="P9547" s="4">
        <v>21374.0</v>
      </c>
      <c r="Q9547" s="3" t="s">
        <v>72</v>
      </c>
      <c r="S9547" s="3" t="s">
        <v>34</v>
      </c>
    </row>
    <row r="9548">
      <c r="A9548" s="2">
        <v>42318.714895833335</v>
      </c>
      <c r="B9548" s="3">
        <v>11.0</v>
      </c>
      <c r="C9548" s="3" t="s">
        <v>8462</v>
      </c>
      <c r="D9548" s="3">
        <v>93.0</v>
      </c>
      <c r="E9548" s="3" t="s">
        <v>8620</v>
      </c>
      <c r="F9548" s="3">
        <v>4.0</v>
      </c>
      <c r="G9548" s="3">
        <v>4.0</v>
      </c>
      <c r="H9548" s="3" t="s">
        <v>9107</v>
      </c>
      <c r="I9548" s="3" t="s">
        <v>9108</v>
      </c>
      <c r="J9548" s="3" t="s">
        <v>3464</v>
      </c>
      <c r="K9548" s="3" t="s">
        <v>24</v>
      </c>
      <c r="L9548" s="3">
        <v>10.0</v>
      </c>
      <c r="M9548" s="3" t="s">
        <v>30</v>
      </c>
      <c r="N9548" s="3" t="s">
        <v>9247</v>
      </c>
      <c r="O9548" s="3" t="s">
        <v>102</v>
      </c>
      <c r="P9548" s="4">
        <v>20217.0</v>
      </c>
      <c r="Q9548" s="3" t="s">
        <v>345</v>
      </c>
      <c r="S9548" s="3" t="s">
        <v>34</v>
      </c>
    </row>
    <row r="9549">
      <c r="A9549" s="2">
        <v>42318.714895833335</v>
      </c>
      <c r="B9549" s="3">
        <v>11.0</v>
      </c>
      <c r="C9549" s="3" t="s">
        <v>8462</v>
      </c>
      <c r="D9549" s="3">
        <v>93.0</v>
      </c>
      <c r="E9549" s="3" t="s">
        <v>8620</v>
      </c>
      <c r="F9549" s="3">
        <v>4.0</v>
      </c>
      <c r="G9549" s="3">
        <v>4.0</v>
      </c>
      <c r="H9549" s="3" t="s">
        <v>9107</v>
      </c>
      <c r="I9549" s="3" t="s">
        <v>9108</v>
      </c>
      <c r="J9549" s="3" t="s">
        <v>3464</v>
      </c>
      <c r="K9549" s="3" t="s">
        <v>24</v>
      </c>
      <c r="L9549" s="3">
        <v>11.0</v>
      </c>
      <c r="M9549" s="3" t="s">
        <v>25</v>
      </c>
      <c r="N9549" s="3" t="s">
        <v>3484</v>
      </c>
      <c r="O9549" s="3" t="s">
        <v>184</v>
      </c>
      <c r="P9549" s="4">
        <v>29621.0</v>
      </c>
      <c r="Q9549" s="3" t="s">
        <v>228</v>
      </c>
      <c r="S9549" s="3" t="s">
        <v>34</v>
      </c>
    </row>
    <row r="9550">
      <c r="A9550" s="2">
        <v>42318.714895833335</v>
      </c>
      <c r="B9550" s="3">
        <v>11.0</v>
      </c>
      <c r="C9550" s="3" t="s">
        <v>8462</v>
      </c>
      <c r="D9550" s="3">
        <v>93.0</v>
      </c>
      <c r="E9550" s="3" t="s">
        <v>8620</v>
      </c>
      <c r="F9550" s="3">
        <v>4.0</v>
      </c>
      <c r="G9550" s="3">
        <v>4.0</v>
      </c>
      <c r="H9550" s="3" t="s">
        <v>9107</v>
      </c>
      <c r="I9550" s="3" t="s">
        <v>9108</v>
      </c>
      <c r="J9550" s="3" t="s">
        <v>3464</v>
      </c>
      <c r="K9550" s="3" t="s">
        <v>24</v>
      </c>
      <c r="L9550" s="3">
        <v>12.0</v>
      </c>
      <c r="M9550" s="3" t="s">
        <v>30</v>
      </c>
      <c r="N9550" s="3" t="s">
        <v>5673</v>
      </c>
      <c r="O9550" s="3" t="s">
        <v>364</v>
      </c>
      <c r="P9550" s="4">
        <v>24948.0</v>
      </c>
      <c r="Q9550" s="3" t="s">
        <v>110</v>
      </c>
      <c r="S9550" s="3" t="s">
        <v>34</v>
      </c>
    </row>
    <row r="9551">
      <c r="A9551" s="2">
        <v>42318.714895833335</v>
      </c>
      <c r="B9551" s="3">
        <v>11.0</v>
      </c>
      <c r="C9551" s="3" t="s">
        <v>8462</v>
      </c>
      <c r="D9551" s="3">
        <v>93.0</v>
      </c>
      <c r="E9551" s="3" t="s">
        <v>8620</v>
      </c>
      <c r="F9551" s="3">
        <v>4.0</v>
      </c>
      <c r="G9551" s="3">
        <v>4.0</v>
      </c>
      <c r="H9551" s="3" t="s">
        <v>9107</v>
      </c>
      <c r="I9551" s="3" t="s">
        <v>9108</v>
      </c>
      <c r="J9551" s="3" t="s">
        <v>3464</v>
      </c>
      <c r="K9551" s="3" t="s">
        <v>24</v>
      </c>
      <c r="L9551" s="3">
        <v>13.0</v>
      </c>
      <c r="M9551" s="3" t="s">
        <v>25</v>
      </c>
      <c r="N9551" s="3" t="s">
        <v>9248</v>
      </c>
      <c r="O9551" s="3" t="s">
        <v>1754</v>
      </c>
      <c r="P9551" s="4">
        <v>33732.0</v>
      </c>
      <c r="Q9551" s="3" t="s">
        <v>132</v>
      </c>
      <c r="S9551" s="3" t="s">
        <v>34</v>
      </c>
    </row>
    <row r="9552">
      <c r="A9552" s="2">
        <v>42318.714895833335</v>
      </c>
      <c r="B9552" s="3">
        <v>11.0</v>
      </c>
      <c r="C9552" s="3" t="s">
        <v>8462</v>
      </c>
      <c r="D9552" s="3">
        <v>93.0</v>
      </c>
      <c r="E9552" s="3" t="s">
        <v>8620</v>
      </c>
      <c r="F9552" s="3">
        <v>4.0</v>
      </c>
      <c r="G9552" s="3">
        <v>4.0</v>
      </c>
      <c r="H9552" s="3" t="s">
        <v>9107</v>
      </c>
      <c r="I9552" s="3" t="s">
        <v>9108</v>
      </c>
      <c r="J9552" s="3" t="s">
        <v>3464</v>
      </c>
      <c r="K9552" s="3" t="s">
        <v>24</v>
      </c>
      <c r="L9552" s="3">
        <v>14.0</v>
      </c>
      <c r="M9552" s="3" t="s">
        <v>30</v>
      </c>
      <c r="N9552" s="3" t="s">
        <v>9249</v>
      </c>
      <c r="O9552" s="3" t="s">
        <v>2578</v>
      </c>
      <c r="P9552" s="4">
        <v>22343.0</v>
      </c>
      <c r="Q9552" s="3" t="s">
        <v>189</v>
      </c>
      <c r="S9552" s="3" t="s">
        <v>34</v>
      </c>
    </row>
    <row r="9553">
      <c r="A9553" s="2">
        <v>42318.714895833335</v>
      </c>
      <c r="B9553" s="3">
        <v>11.0</v>
      </c>
      <c r="C9553" s="3" t="s">
        <v>8462</v>
      </c>
      <c r="D9553" s="3">
        <v>93.0</v>
      </c>
      <c r="E9553" s="3" t="s">
        <v>8620</v>
      </c>
      <c r="F9553" s="3">
        <v>4.0</v>
      </c>
      <c r="G9553" s="3">
        <v>4.0</v>
      </c>
      <c r="H9553" s="3" t="s">
        <v>9107</v>
      </c>
      <c r="I9553" s="3" t="s">
        <v>9108</v>
      </c>
      <c r="J9553" s="3" t="s">
        <v>3464</v>
      </c>
      <c r="K9553" s="3" t="s">
        <v>24</v>
      </c>
      <c r="L9553" s="3">
        <v>15.0</v>
      </c>
      <c r="M9553" s="3" t="s">
        <v>25</v>
      </c>
      <c r="N9553" s="3" t="s">
        <v>9250</v>
      </c>
      <c r="O9553" s="3" t="s">
        <v>371</v>
      </c>
      <c r="P9553" s="4">
        <v>30527.0</v>
      </c>
      <c r="Q9553" s="3" t="s">
        <v>352</v>
      </c>
      <c r="S9553" s="3" t="s">
        <v>34</v>
      </c>
    </row>
    <row r="9554">
      <c r="A9554" s="2">
        <v>42318.714895833335</v>
      </c>
      <c r="B9554" s="3">
        <v>11.0</v>
      </c>
      <c r="C9554" s="3" t="s">
        <v>8462</v>
      </c>
      <c r="D9554" s="3">
        <v>93.0</v>
      </c>
      <c r="E9554" s="3" t="s">
        <v>8620</v>
      </c>
      <c r="F9554" s="3">
        <v>4.0</v>
      </c>
      <c r="G9554" s="3">
        <v>4.0</v>
      </c>
      <c r="H9554" s="3" t="s">
        <v>9107</v>
      </c>
      <c r="I9554" s="3" t="s">
        <v>9108</v>
      </c>
      <c r="J9554" s="3" t="s">
        <v>3464</v>
      </c>
      <c r="K9554" s="3" t="s">
        <v>24</v>
      </c>
      <c r="L9554" s="3">
        <v>16.0</v>
      </c>
      <c r="M9554" s="3" t="s">
        <v>30</v>
      </c>
      <c r="N9554" s="3" t="s">
        <v>9251</v>
      </c>
      <c r="O9554" s="3" t="s">
        <v>5226</v>
      </c>
      <c r="P9554" s="4">
        <v>32650.0</v>
      </c>
      <c r="Q9554" s="3" t="s">
        <v>37</v>
      </c>
      <c r="S9554" s="3" t="s">
        <v>34</v>
      </c>
    </row>
    <row r="9555">
      <c r="A9555" s="2">
        <v>42318.714895833335</v>
      </c>
      <c r="B9555" s="3">
        <v>11.0</v>
      </c>
      <c r="C9555" s="3" t="s">
        <v>8462</v>
      </c>
      <c r="D9555" s="3">
        <v>93.0</v>
      </c>
      <c r="E9555" s="3" t="s">
        <v>8620</v>
      </c>
      <c r="F9555" s="3">
        <v>4.0</v>
      </c>
      <c r="G9555" s="3">
        <v>4.0</v>
      </c>
      <c r="H9555" s="3" t="s">
        <v>9107</v>
      </c>
      <c r="I9555" s="3" t="s">
        <v>9108</v>
      </c>
      <c r="J9555" s="3" t="s">
        <v>3464</v>
      </c>
      <c r="K9555" s="3" t="s">
        <v>24</v>
      </c>
      <c r="L9555" s="3">
        <v>17.0</v>
      </c>
      <c r="M9555" s="3" t="s">
        <v>25</v>
      </c>
      <c r="N9555" s="3" t="s">
        <v>9252</v>
      </c>
      <c r="O9555" s="3" t="s">
        <v>1091</v>
      </c>
      <c r="P9555" s="4">
        <v>21991.0</v>
      </c>
      <c r="Q9555" s="3" t="s">
        <v>2911</v>
      </c>
      <c r="S9555" s="3" t="s">
        <v>34</v>
      </c>
    </row>
    <row r="9556">
      <c r="A9556" s="2">
        <v>42318.714895833335</v>
      </c>
      <c r="B9556" s="3">
        <v>11.0</v>
      </c>
      <c r="C9556" s="3" t="s">
        <v>8462</v>
      </c>
      <c r="D9556" s="3">
        <v>93.0</v>
      </c>
      <c r="E9556" s="3" t="s">
        <v>8620</v>
      </c>
      <c r="F9556" s="3">
        <v>4.0</v>
      </c>
      <c r="G9556" s="3">
        <v>4.0</v>
      </c>
      <c r="H9556" s="3" t="s">
        <v>9107</v>
      </c>
      <c r="I9556" s="3" t="s">
        <v>9108</v>
      </c>
      <c r="J9556" s="3" t="s">
        <v>3464</v>
      </c>
      <c r="K9556" s="3" t="s">
        <v>24</v>
      </c>
      <c r="L9556" s="3">
        <v>18.0</v>
      </c>
      <c r="M9556" s="3" t="s">
        <v>30</v>
      </c>
      <c r="N9556" s="3" t="s">
        <v>9253</v>
      </c>
      <c r="O9556" s="3" t="s">
        <v>1751</v>
      </c>
      <c r="P9556" s="4">
        <v>21566.0</v>
      </c>
      <c r="Q9556" s="3" t="s">
        <v>110</v>
      </c>
      <c r="S9556" s="3" t="s">
        <v>34</v>
      </c>
    </row>
    <row r="9557">
      <c r="A9557" s="2">
        <v>42318.714895833335</v>
      </c>
      <c r="B9557" s="3">
        <v>11.0</v>
      </c>
      <c r="C9557" s="3" t="s">
        <v>8462</v>
      </c>
      <c r="D9557" s="3">
        <v>93.0</v>
      </c>
      <c r="E9557" s="3" t="s">
        <v>8620</v>
      </c>
      <c r="F9557" s="3">
        <v>4.0</v>
      </c>
      <c r="G9557" s="3">
        <v>4.0</v>
      </c>
      <c r="H9557" s="3" t="s">
        <v>9107</v>
      </c>
      <c r="I9557" s="3" t="s">
        <v>9108</v>
      </c>
      <c r="J9557" s="3" t="s">
        <v>3464</v>
      </c>
      <c r="K9557" s="3" t="s">
        <v>24</v>
      </c>
      <c r="L9557" s="3">
        <v>19.0</v>
      </c>
      <c r="M9557" s="3" t="s">
        <v>25</v>
      </c>
      <c r="N9557" s="3" t="s">
        <v>9254</v>
      </c>
      <c r="O9557" s="3" t="s">
        <v>227</v>
      </c>
      <c r="P9557" s="4">
        <v>28030.0</v>
      </c>
      <c r="Q9557" s="3" t="s">
        <v>153</v>
      </c>
      <c r="S9557" s="3" t="s">
        <v>34</v>
      </c>
    </row>
    <row r="9558">
      <c r="A9558" s="2">
        <v>42318.714895833335</v>
      </c>
      <c r="B9558" s="3">
        <v>11.0</v>
      </c>
      <c r="C9558" s="3" t="s">
        <v>8462</v>
      </c>
      <c r="D9558" s="3">
        <v>93.0</v>
      </c>
      <c r="E9558" s="3" t="s">
        <v>8620</v>
      </c>
      <c r="F9558" s="3">
        <v>4.0</v>
      </c>
      <c r="G9558" s="3">
        <v>4.0</v>
      </c>
      <c r="H9558" s="3" t="s">
        <v>9107</v>
      </c>
      <c r="I9558" s="3" t="s">
        <v>9108</v>
      </c>
      <c r="J9558" s="3" t="s">
        <v>3464</v>
      </c>
      <c r="K9558" s="3" t="s">
        <v>24</v>
      </c>
      <c r="L9558" s="3">
        <v>20.0</v>
      </c>
      <c r="M9558" s="3" t="s">
        <v>30</v>
      </c>
      <c r="N9558" s="3" t="s">
        <v>9255</v>
      </c>
      <c r="O9558" s="3" t="s">
        <v>9256</v>
      </c>
      <c r="P9558" s="4">
        <v>18250.0</v>
      </c>
      <c r="Q9558" s="3" t="s">
        <v>49</v>
      </c>
      <c r="S9558" s="3" t="s">
        <v>34</v>
      </c>
    </row>
    <row r="9559">
      <c r="A9559" s="2">
        <v>42318.714895833335</v>
      </c>
      <c r="B9559" s="3">
        <v>11.0</v>
      </c>
      <c r="C9559" s="3" t="s">
        <v>8462</v>
      </c>
      <c r="D9559" s="3">
        <v>93.0</v>
      </c>
      <c r="E9559" s="3" t="s">
        <v>8620</v>
      </c>
      <c r="F9559" s="3">
        <v>4.0</v>
      </c>
      <c r="G9559" s="3">
        <v>4.0</v>
      </c>
      <c r="H9559" s="3" t="s">
        <v>9107</v>
      </c>
      <c r="I9559" s="3" t="s">
        <v>9108</v>
      </c>
      <c r="J9559" s="3" t="s">
        <v>3464</v>
      </c>
      <c r="K9559" s="3" t="s">
        <v>24</v>
      </c>
      <c r="L9559" s="3">
        <v>21.0</v>
      </c>
      <c r="M9559" s="3" t="s">
        <v>25</v>
      </c>
      <c r="N9559" s="3" t="s">
        <v>476</v>
      </c>
      <c r="O9559" s="3" t="s">
        <v>523</v>
      </c>
      <c r="P9559" s="4">
        <v>19690.0</v>
      </c>
      <c r="Q9559" s="3" t="s">
        <v>189</v>
      </c>
      <c r="S9559" s="3" t="s">
        <v>34</v>
      </c>
    </row>
    <row r="9560">
      <c r="A9560" s="2">
        <v>42318.714895833335</v>
      </c>
      <c r="B9560" s="3">
        <v>11.0</v>
      </c>
      <c r="C9560" s="3" t="s">
        <v>8462</v>
      </c>
      <c r="D9560" s="3">
        <v>93.0</v>
      </c>
      <c r="E9560" s="3" t="s">
        <v>8620</v>
      </c>
      <c r="F9560" s="3">
        <v>4.0</v>
      </c>
      <c r="G9560" s="3">
        <v>4.0</v>
      </c>
      <c r="H9560" s="3" t="s">
        <v>9107</v>
      </c>
      <c r="I9560" s="3" t="s">
        <v>9108</v>
      </c>
      <c r="J9560" s="3" t="s">
        <v>3464</v>
      </c>
      <c r="K9560" s="3" t="s">
        <v>24</v>
      </c>
      <c r="L9560" s="3">
        <v>22.0</v>
      </c>
      <c r="M9560" s="3" t="s">
        <v>30</v>
      </c>
      <c r="N9560" s="3" t="s">
        <v>9257</v>
      </c>
      <c r="O9560" s="3" t="s">
        <v>89</v>
      </c>
      <c r="P9560" s="4">
        <v>22361.0</v>
      </c>
      <c r="Q9560" s="3" t="s">
        <v>115</v>
      </c>
      <c r="S9560" s="3" t="s">
        <v>34</v>
      </c>
    </row>
    <row r="9561">
      <c r="A9561" s="2">
        <v>42318.714895833335</v>
      </c>
      <c r="B9561" s="3">
        <v>11.0</v>
      </c>
      <c r="C9561" s="3" t="s">
        <v>8462</v>
      </c>
      <c r="D9561" s="3">
        <v>93.0</v>
      </c>
      <c r="E9561" s="3" t="s">
        <v>8620</v>
      </c>
      <c r="F9561" s="3">
        <v>4.0</v>
      </c>
      <c r="G9561" s="3">
        <v>4.0</v>
      </c>
      <c r="H9561" s="3" t="s">
        <v>9107</v>
      </c>
      <c r="I9561" s="3" t="s">
        <v>9108</v>
      </c>
      <c r="J9561" s="3" t="s">
        <v>3464</v>
      </c>
      <c r="K9561" s="3" t="s">
        <v>24</v>
      </c>
      <c r="L9561" s="3">
        <v>23.0</v>
      </c>
      <c r="M9561" s="3" t="s">
        <v>25</v>
      </c>
      <c r="N9561" s="3" t="s">
        <v>9258</v>
      </c>
      <c r="O9561" s="3" t="s">
        <v>1899</v>
      </c>
      <c r="P9561" s="4">
        <v>23959.0</v>
      </c>
      <c r="Q9561" s="3" t="s">
        <v>37</v>
      </c>
      <c r="S9561" s="3" t="s">
        <v>34</v>
      </c>
    </row>
    <row r="9562">
      <c r="A9562" s="2">
        <v>42318.714895833335</v>
      </c>
      <c r="B9562" s="3">
        <v>11.0</v>
      </c>
      <c r="C9562" s="3" t="s">
        <v>8462</v>
      </c>
      <c r="D9562" s="3">
        <v>93.0</v>
      </c>
      <c r="E9562" s="3" t="s">
        <v>8620</v>
      </c>
      <c r="F9562" s="3">
        <v>4.0</v>
      </c>
      <c r="G9562" s="3">
        <v>4.0</v>
      </c>
      <c r="H9562" s="3" t="s">
        <v>9107</v>
      </c>
      <c r="I9562" s="3" t="s">
        <v>9108</v>
      </c>
      <c r="J9562" s="3" t="s">
        <v>3464</v>
      </c>
      <c r="K9562" s="3" t="s">
        <v>24</v>
      </c>
      <c r="L9562" s="3">
        <v>24.0</v>
      </c>
      <c r="M9562" s="3" t="s">
        <v>30</v>
      </c>
      <c r="N9562" s="3" t="s">
        <v>9259</v>
      </c>
      <c r="O9562" s="3" t="s">
        <v>323</v>
      </c>
      <c r="P9562" s="4">
        <v>17352.0</v>
      </c>
      <c r="Q9562" s="3" t="s">
        <v>86</v>
      </c>
      <c r="S9562" s="3" t="s">
        <v>34</v>
      </c>
    </row>
    <row r="9563">
      <c r="A9563" s="2">
        <v>42318.714895833335</v>
      </c>
      <c r="B9563" s="3">
        <v>11.0</v>
      </c>
      <c r="C9563" s="3" t="s">
        <v>8462</v>
      </c>
      <c r="D9563" s="3">
        <v>93.0</v>
      </c>
      <c r="E9563" s="3" t="s">
        <v>8620</v>
      </c>
      <c r="F9563" s="3">
        <v>4.0</v>
      </c>
      <c r="G9563" s="3">
        <v>4.0</v>
      </c>
      <c r="H9563" s="3" t="s">
        <v>9107</v>
      </c>
      <c r="I9563" s="3" t="s">
        <v>9108</v>
      </c>
      <c r="J9563" s="3" t="s">
        <v>3464</v>
      </c>
      <c r="K9563" s="3" t="s">
        <v>24</v>
      </c>
      <c r="L9563" s="3">
        <v>25.0</v>
      </c>
      <c r="M9563" s="3" t="s">
        <v>25</v>
      </c>
      <c r="N9563" s="3" t="s">
        <v>9260</v>
      </c>
      <c r="O9563" s="3" t="s">
        <v>359</v>
      </c>
      <c r="P9563" s="4">
        <v>31227.0</v>
      </c>
      <c r="Q9563" s="3" t="s">
        <v>149</v>
      </c>
      <c r="S9563" s="3" t="s">
        <v>34</v>
      </c>
    </row>
    <row r="9564">
      <c r="A9564" s="2">
        <v>42318.714895833335</v>
      </c>
      <c r="B9564" s="3">
        <v>11.0</v>
      </c>
      <c r="C9564" s="3" t="s">
        <v>8462</v>
      </c>
      <c r="D9564" s="3">
        <v>93.0</v>
      </c>
      <c r="E9564" s="3" t="s">
        <v>8620</v>
      </c>
      <c r="F9564" s="3">
        <v>4.0</v>
      </c>
      <c r="G9564" s="3">
        <v>4.0</v>
      </c>
      <c r="H9564" s="3" t="s">
        <v>9107</v>
      </c>
      <c r="I9564" s="3" t="s">
        <v>9108</v>
      </c>
      <c r="J9564" s="3" t="s">
        <v>3464</v>
      </c>
      <c r="K9564" s="3" t="s">
        <v>24</v>
      </c>
      <c r="L9564" s="3">
        <v>26.0</v>
      </c>
      <c r="M9564" s="3" t="s">
        <v>30</v>
      </c>
      <c r="N9564" s="3" t="s">
        <v>9261</v>
      </c>
      <c r="O9564" s="3" t="s">
        <v>32</v>
      </c>
      <c r="P9564" s="4">
        <v>26790.0</v>
      </c>
      <c r="Q9564" s="3" t="s">
        <v>75</v>
      </c>
      <c r="S9564" s="3" t="s">
        <v>34</v>
      </c>
    </row>
    <row r="9565">
      <c r="A9565" s="2">
        <v>42318.714895833335</v>
      </c>
      <c r="B9565" s="3">
        <v>11.0</v>
      </c>
      <c r="C9565" s="3" t="s">
        <v>8462</v>
      </c>
      <c r="D9565" s="3">
        <v>93.0</v>
      </c>
      <c r="E9565" s="3" t="s">
        <v>8620</v>
      </c>
      <c r="F9565" s="3">
        <v>4.0</v>
      </c>
      <c r="G9565" s="3">
        <v>4.0</v>
      </c>
      <c r="H9565" s="3" t="s">
        <v>9107</v>
      </c>
      <c r="I9565" s="3" t="s">
        <v>9108</v>
      </c>
      <c r="J9565" s="3" t="s">
        <v>3464</v>
      </c>
      <c r="K9565" s="3" t="s">
        <v>24</v>
      </c>
      <c r="L9565" s="3">
        <v>27.0</v>
      </c>
      <c r="M9565" s="3" t="s">
        <v>25</v>
      </c>
      <c r="N9565" s="3" t="s">
        <v>9262</v>
      </c>
      <c r="O9565" s="3" t="s">
        <v>119</v>
      </c>
      <c r="P9565" s="4">
        <v>27953.0</v>
      </c>
      <c r="Q9565" s="3" t="s">
        <v>72</v>
      </c>
      <c r="S9565" s="3" t="s">
        <v>34</v>
      </c>
    </row>
    <row r="9566">
      <c r="A9566" s="2">
        <v>42318.714895833335</v>
      </c>
      <c r="B9566" s="3">
        <v>11.0</v>
      </c>
      <c r="C9566" s="3" t="s">
        <v>8462</v>
      </c>
      <c r="D9566" s="3">
        <v>93.0</v>
      </c>
      <c r="E9566" s="3" t="s">
        <v>8620</v>
      </c>
      <c r="F9566" s="3">
        <v>4.0</v>
      </c>
      <c r="G9566" s="3">
        <v>4.0</v>
      </c>
      <c r="H9566" s="3" t="s">
        <v>9107</v>
      </c>
      <c r="I9566" s="3" t="s">
        <v>9108</v>
      </c>
      <c r="J9566" s="3" t="s">
        <v>3464</v>
      </c>
      <c r="K9566" s="3" t="s">
        <v>24</v>
      </c>
      <c r="L9566" s="3">
        <v>28.0</v>
      </c>
      <c r="M9566" s="3" t="s">
        <v>30</v>
      </c>
      <c r="N9566" s="3" t="s">
        <v>989</v>
      </c>
      <c r="O9566" s="3" t="s">
        <v>57</v>
      </c>
      <c r="P9566" s="4">
        <v>24622.0</v>
      </c>
      <c r="Q9566" s="3" t="s">
        <v>40</v>
      </c>
      <c r="S9566" s="3" t="s">
        <v>34</v>
      </c>
    </row>
    <row r="9567">
      <c r="A9567" s="2">
        <v>42318.714895833335</v>
      </c>
      <c r="B9567" s="3">
        <v>11.0</v>
      </c>
      <c r="C9567" s="3" t="s">
        <v>8462</v>
      </c>
      <c r="D9567" s="3">
        <v>93.0</v>
      </c>
      <c r="E9567" s="3" t="s">
        <v>8620</v>
      </c>
      <c r="F9567" s="3">
        <v>4.0</v>
      </c>
      <c r="G9567" s="3">
        <v>4.0</v>
      </c>
      <c r="H9567" s="3" t="s">
        <v>9107</v>
      </c>
      <c r="I9567" s="3" t="s">
        <v>9108</v>
      </c>
      <c r="J9567" s="3" t="s">
        <v>3464</v>
      </c>
      <c r="K9567" s="3" t="s">
        <v>24</v>
      </c>
      <c r="L9567" s="3">
        <v>29.0</v>
      </c>
      <c r="M9567" s="3" t="s">
        <v>25</v>
      </c>
      <c r="N9567" s="3" t="s">
        <v>9263</v>
      </c>
      <c r="O9567" s="3" t="s">
        <v>91</v>
      </c>
      <c r="P9567" s="4">
        <v>24927.0</v>
      </c>
      <c r="Q9567" s="3" t="s">
        <v>216</v>
      </c>
      <c r="S9567" s="3" t="s">
        <v>29</v>
      </c>
    </row>
    <row r="9568">
      <c r="A9568" s="2">
        <v>42318.714895833335</v>
      </c>
      <c r="B9568" s="3">
        <v>11.0</v>
      </c>
      <c r="C9568" s="3" t="s">
        <v>8462</v>
      </c>
      <c r="D9568" s="3">
        <v>94.0</v>
      </c>
      <c r="E9568" s="3" t="s">
        <v>8652</v>
      </c>
      <c r="F9568" s="3">
        <v>4.0</v>
      </c>
      <c r="G9568" s="3">
        <v>4.0</v>
      </c>
      <c r="H9568" s="3" t="s">
        <v>9107</v>
      </c>
      <c r="I9568" s="3" t="s">
        <v>9108</v>
      </c>
      <c r="J9568" s="3" t="s">
        <v>3464</v>
      </c>
      <c r="K9568" s="3" t="s">
        <v>24</v>
      </c>
      <c r="L9568" s="3">
        <v>1.0</v>
      </c>
      <c r="M9568" s="3" t="s">
        <v>25</v>
      </c>
      <c r="N9568" s="3" t="s">
        <v>9264</v>
      </c>
      <c r="O9568" s="3" t="s">
        <v>243</v>
      </c>
      <c r="P9568" s="4">
        <v>26447.0</v>
      </c>
      <c r="Q9568" s="3" t="s">
        <v>189</v>
      </c>
      <c r="S9568" s="3" t="s">
        <v>29</v>
      </c>
    </row>
    <row r="9569">
      <c r="A9569" s="2">
        <v>42318.714895833335</v>
      </c>
      <c r="B9569" s="3">
        <v>11.0</v>
      </c>
      <c r="C9569" s="3" t="s">
        <v>8462</v>
      </c>
      <c r="D9569" s="3">
        <v>94.0</v>
      </c>
      <c r="E9569" s="3" t="s">
        <v>8652</v>
      </c>
      <c r="F9569" s="3">
        <v>4.0</v>
      </c>
      <c r="G9569" s="3">
        <v>4.0</v>
      </c>
      <c r="H9569" s="3" t="s">
        <v>9107</v>
      </c>
      <c r="I9569" s="3" t="s">
        <v>9108</v>
      </c>
      <c r="J9569" s="3" t="s">
        <v>3464</v>
      </c>
      <c r="K9569" s="3" t="s">
        <v>24</v>
      </c>
      <c r="L9569" s="3">
        <v>2.0</v>
      </c>
      <c r="M9569" s="3" t="s">
        <v>30</v>
      </c>
      <c r="N9569" s="3" t="s">
        <v>9265</v>
      </c>
      <c r="O9569" s="3" t="s">
        <v>919</v>
      </c>
      <c r="P9569" s="4">
        <v>21735.0</v>
      </c>
      <c r="Q9569" s="3" t="s">
        <v>153</v>
      </c>
      <c r="S9569" s="3" t="s">
        <v>34</v>
      </c>
    </row>
    <row r="9570">
      <c r="A9570" s="2">
        <v>42318.714895833335</v>
      </c>
      <c r="B9570" s="3">
        <v>11.0</v>
      </c>
      <c r="C9570" s="3" t="s">
        <v>8462</v>
      </c>
      <c r="D9570" s="3">
        <v>94.0</v>
      </c>
      <c r="E9570" s="3" t="s">
        <v>8652</v>
      </c>
      <c r="F9570" s="3">
        <v>4.0</v>
      </c>
      <c r="G9570" s="3">
        <v>4.0</v>
      </c>
      <c r="H9570" s="3" t="s">
        <v>9107</v>
      </c>
      <c r="I9570" s="3" t="s">
        <v>9108</v>
      </c>
      <c r="J9570" s="3" t="s">
        <v>3464</v>
      </c>
      <c r="K9570" s="3" t="s">
        <v>24</v>
      </c>
      <c r="L9570" s="3">
        <v>3.0</v>
      </c>
      <c r="M9570" s="3" t="s">
        <v>25</v>
      </c>
      <c r="N9570" s="3" t="s">
        <v>9266</v>
      </c>
      <c r="O9570" s="3" t="s">
        <v>639</v>
      </c>
      <c r="P9570" s="4">
        <v>24261.0</v>
      </c>
      <c r="Q9570" s="3" t="s">
        <v>72</v>
      </c>
      <c r="S9570" s="3" t="s">
        <v>34</v>
      </c>
    </row>
    <row r="9571">
      <c r="A9571" s="2">
        <v>42318.714895833335</v>
      </c>
      <c r="B9571" s="3">
        <v>11.0</v>
      </c>
      <c r="C9571" s="3" t="s">
        <v>8462</v>
      </c>
      <c r="D9571" s="3">
        <v>94.0</v>
      </c>
      <c r="E9571" s="3" t="s">
        <v>8652</v>
      </c>
      <c r="F9571" s="3">
        <v>4.0</v>
      </c>
      <c r="G9571" s="3">
        <v>4.0</v>
      </c>
      <c r="H9571" s="3" t="s">
        <v>9107</v>
      </c>
      <c r="I9571" s="3" t="s">
        <v>9108</v>
      </c>
      <c r="J9571" s="3" t="s">
        <v>3464</v>
      </c>
      <c r="K9571" s="3" t="s">
        <v>24</v>
      </c>
      <c r="L9571" s="3">
        <v>4.0</v>
      </c>
      <c r="M9571" s="3" t="s">
        <v>30</v>
      </c>
      <c r="N9571" s="3" t="s">
        <v>9267</v>
      </c>
      <c r="O9571" s="3" t="s">
        <v>1651</v>
      </c>
      <c r="P9571" s="4">
        <v>28681.0</v>
      </c>
      <c r="Q9571" s="3" t="s">
        <v>189</v>
      </c>
      <c r="S9571" s="3" t="s">
        <v>29</v>
      </c>
    </row>
    <row r="9572">
      <c r="A9572" s="2">
        <v>42318.714895833335</v>
      </c>
      <c r="B9572" s="3">
        <v>11.0</v>
      </c>
      <c r="C9572" s="3" t="s">
        <v>8462</v>
      </c>
      <c r="D9572" s="3">
        <v>94.0</v>
      </c>
      <c r="E9572" s="3" t="s">
        <v>8652</v>
      </c>
      <c r="F9572" s="3">
        <v>4.0</v>
      </c>
      <c r="G9572" s="3">
        <v>4.0</v>
      </c>
      <c r="H9572" s="3" t="s">
        <v>9107</v>
      </c>
      <c r="I9572" s="3" t="s">
        <v>9108</v>
      </c>
      <c r="J9572" s="3" t="s">
        <v>3464</v>
      </c>
      <c r="K9572" s="3" t="s">
        <v>24</v>
      </c>
      <c r="L9572" s="3">
        <v>5.0</v>
      </c>
      <c r="M9572" s="3" t="s">
        <v>25</v>
      </c>
      <c r="N9572" s="3" t="s">
        <v>9268</v>
      </c>
      <c r="O9572" s="3" t="s">
        <v>100</v>
      </c>
      <c r="P9572" s="4">
        <v>19906.0</v>
      </c>
      <c r="Q9572" s="3" t="s">
        <v>352</v>
      </c>
      <c r="S9572" s="3" t="s">
        <v>34</v>
      </c>
    </row>
    <row r="9573">
      <c r="A9573" s="2">
        <v>42318.714895833335</v>
      </c>
      <c r="B9573" s="3">
        <v>11.0</v>
      </c>
      <c r="C9573" s="3" t="s">
        <v>8462</v>
      </c>
      <c r="D9573" s="3">
        <v>94.0</v>
      </c>
      <c r="E9573" s="3" t="s">
        <v>8652</v>
      </c>
      <c r="F9573" s="3">
        <v>4.0</v>
      </c>
      <c r="G9573" s="3">
        <v>4.0</v>
      </c>
      <c r="H9573" s="3" t="s">
        <v>9107</v>
      </c>
      <c r="I9573" s="3" t="s">
        <v>9108</v>
      </c>
      <c r="J9573" s="3" t="s">
        <v>3464</v>
      </c>
      <c r="K9573" s="3" t="s">
        <v>24</v>
      </c>
      <c r="L9573" s="3">
        <v>6.0</v>
      </c>
      <c r="M9573" s="3" t="s">
        <v>30</v>
      </c>
      <c r="N9573" s="3" t="s">
        <v>9269</v>
      </c>
      <c r="O9573" s="3" t="s">
        <v>9270</v>
      </c>
      <c r="P9573" s="4">
        <v>27135.0</v>
      </c>
      <c r="Q9573" s="3" t="s">
        <v>132</v>
      </c>
      <c r="S9573" s="3" t="s">
        <v>34</v>
      </c>
    </row>
    <row r="9574">
      <c r="A9574" s="2">
        <v>42318.714895833335</v>
      </c>
      <c r="B9574" s="3">
        <v>11.0</v>
      </c>
      <c r="C9574" s="3" t="s">
        <v>8462</v>
      </c>
      <c r="D9574" s="3">
        <v>94.0</v>
      </c>
      <c r="E9574" s="3" t="s">
        <v>8652</v>
      </c>
      <c r="F9574" s="3">
        <v>4.0</v>
      </c>
      <c r="G9574" s="3">
        <v>4.0</v>
      </c>
      <c r="H9574" s="3" t="s">
        <v>9107</v>
      </c>
      <c r="I9574" s="3" t="s">
        <v>9108</v>
      </c>
      <c r="J9574" s="3" t="s">
        <v>3464</v>
      </c>
      <c r="K9574" s="3" t="s">
        <v>24</v>
      </c>
      <c r="L9574" s="3">
        <v>7.0</v>
      </c>
      <c r="M9574" s="3" t="s">
        <v>25</v>
      </c>
      <c r="N9574" s="3" t="s">
        <v>9271</v>
      </c>
      <c r="O9574" s="3" t="s">
        <v>9272</v>
      </c>
      <c r="P9574" s="4">
        <v>27074.0</v>
      </c>
      <c r="Q9574" s="3" t="s">
        <v>115</v>
      </c>
      <c r="S9574" s="3" t="s">
        <v>34</v>
      </c>
    </row>
    <row r="9575">
      <c r="A9575" s="2">
        <v>42318.714895833335</v>
      </c>
      <c r="B9575" s="3">
        <v>11.0</v>
      </c>
      <c r="C9575" s="3" t="s">
        <v>8462</v>
      </c>
      <c r="D9575" s="3">
        <v>94.0</v>
      </c>
      <c r="E9575" s="3" t="s">
        <v>8652</v>
      </c>
      <c r="F9575" s="3">
        <v>4.0</v>
      </c>
      <c r="G9575" s="3">
        <v>4.0</v>
      </c>
      <c r="H9575" s="3" t="s">
        <v>9107</v>
      </c>
      <c r="I9575" s="3" t="s">
        <v>9108</v>
      </c>
      <c r="J9575" s="3" t="s">
        <v>3464</v>
      </c>
      <c r="K9575" s="3" t="s">
        <v>24</v>
      </c>
      <c r="L9575" s="3">
        <v>8.0</v>
      </c>
      <c r="M9575" s="3" t="s">
        <v>30</v>
      </c>
      <c r="N9575" s="3" t="s">
        <v>9273</v>
      </c>
      <c r="O9575" s="3" t="s">
        <v>368</v>
      </c>
      <c r="P9575" s="4">
        <v>27865.0</v>
      </c>
      <c r="Q9575" s="3" t="s">
        <v>110</v>
      </c>
      <c r="S9575" s="3" t="s">
        <v>34</v>
      </c>
    </row>
    <row r="9576">
      <c r="A9576" s="2">
        <v>42318.714895833335</v>
      </c>
      <c r="B9576" s="3">
        <v>11.0</v>
      </c>
      <c r="C9576" s="3" t="s">
        <v>8462</v>
      </c>
      <c r="D9576" s="3">
        <v>94.0</v>
      </c>
      <c r="E9576" s="3" t="s">
        <v>8652</v>
      </c>
      <c r="F9576" s="3">
        <v>4.0</v>
      </c>
      <c r="G9576" s="3">
        <v>4.0</v>
      </c>
      <c r="H9576" s="3" t="s">
        <v>9107</v>
      </c>
      <c r="I9576" s="3" t="s">
        <v>9108</v>
      </c>
      <c r="J9576" s="3" t="s">
        <v>3464</v>
      </c>
      <c r="K9576" s="3" t="s">
        <v>24</v>
      </c>
      <c r="L9576" s="3">
        <v>9.0</v>
      </c>
      <c r="M9576" s="3" t="s">
        <v>25</v>
      </c>
      <c r="N9576" s="3" t="s">
        <v>9274</v>
      </c>
      <c r="O9576" s="3" t="s">
        <v>1390</v>
      </c>
      <c r="P9576" s="4">
        <v>31546.0</v>
      </c>
      <c r="Q9576" s="3" t="s">
        <v>191</v>
      </c>
      <c r="S9576" s="3" t="s">
        <v>34</v>
      </c>
    </row>
    <row r="9577">
      <c r="A9577" s="2">
        <v>42318.714895833335</v>
      </c>
      <c r="B9577" s="3">
        <v>11.0</v>
      </c>
      <c r="C9577" s="3" t="s">
        <v>8462</v>
      </c>
      <c r="D9577" s="3">
        <v>94.0</v>
      </c>
      <c r="E9577" s="3" t="s">
        <v>8652</v>
      </c>
      <c r="F9577" s="3">
        <v>4.0</v>
      </c>
      <c r="G9577" s="3">
        <v>4.0</v>
      </c>
      <c r="H9577" s="3" t="s">
        <v>9107</v>
      </c>
      <c r="I9577" s="3" t="s">
        <v>9108</v>
      </c>
      <c r="J9577" s="3" t="s">
        <v>3464</v>
      </c>
      <c r="K9577" s="3" t="s">
        <v>24</v>
      </c>
      <c r="L9577" s="3">
        <v>10.0</v>
      </c>
      <c r="M9577" s="3" t="s">
        <v>30</v>
      </c>
      <c r="N9577" s="3" t="s">
        <v>9275</v>
      </c>
      <c r="O9577" s="3" t="s">
        <v>9276</v>
      </c>
      <c r="P9577" s="4">
        <v>29532.0</v>
      </c>
      <c r="Q9577" s="3" t="s">
        <v>1955</v>
      </c>
      <c r="S9577" s="3" t="s">
        <v>34</v>
      </c>
    </row>
    <row r="9578">
      <c r="A9578" s="2">
        <v>42318.714895833335</v>
      </c>
      <c r="B9578" s="3">
        <v>11.0</v>
      </c>
      <c r="C9578" s="3" t="s">
        <v>8462</v>
      </c>
      <c r="D9578" s="3">
        <v>94.0</v>
      </c>
      <c r="E9578" s="3" t="s">
        <v>8652</v>
      </c>
      <c r="F9578" s="3">
        <v>4.0</v>
      </c>
      <c r="G9578" s="3">
        <v>4.0</v>
      </c>
      <c r="H9578" s="3" t="s">
        <v>9107</v>
      </c>
      <c r="I9578" s="3" t="s">
        <v>9108</v>
      </c>
      <c r="J9578" s="3" t="s">
        <v>3464</v>
      </c>
      <c r="K9578" s="3" t="s">
        <v>24</v>
      </c>
      <c r="L9578" s="3">
        <v>11.0</v>
      </c>
      <c r="M9578" s="3" t="s">
        <v>25</v>
      </c>
      <c r="N9578" s="3" t="s">
        <v>4407</v>
      </c>
      <c r="O9578" s="3" t="s">
        <v>871</v>
      </c>
      <c r="P9578" s="4">
        <v>34163.0</v>
      </c>
      <c r="Q9578" s="3" t="s">
        <v>191</v>
      </c>
      <c r="S9578" s="3" t="s">
        <v>34</v>
      </c>
    </row>
    <row r="9579">
      <c r="A9579" s="2">
        <v>42318.714895833335</v>
      </c>
      <c r="B9579" s="3">
        <v>11.0</v>
      </c>
      <c r="C9579" s="3" t="s">
        <v>8462</v>
      </c>
      <c r="D9579" s="3">
        <v>94.0</v>
      </c>
      <c r="E9579" s="3" t="s">
        <v>8652</v>
      </c>
      <c r="F9579" s="3">
        <v>4.0</v>
      </c>
      <c r="G9579" s="3">
        <v>4.0</v>
      </c>
      <c r="H9579" s="3" t="s">
        <v>9107</v>
      </c>
      <c r="I9579" s="3" t="s">
        <v>9108</v>
      </c>
      <c r="J9579" s="3" t="s">
        <v>3464</v>
      </c>
      <c r="K9579" s="3" t="s">
        <v>24</v>
      </c>
      <c r="L9579" s="3">
        <v>12.0</v>
      </c>
      <c r="M9579" s="3" t="s">
        <v>30</v>
      </c>
      <c r="N9579" s="3" t="s">
        <v>9277</v>
      </c>
      <c r="O9579" s="3" t="s">
        <v>1683</v>
      </c>
      <c r="P9579" s="4">
        <v>21705.0</v>
      </c>
      <c r="Q9579" s="3" t="s">
        <v>216</v>
      </c>
      <c r="S9579" s="3" t="s">
        <v>34</v>
      </c>
    </row>
    <row r="9580">
      <c r="A9580" s="2">
        <v>42318.714895833335</v>
      </c>
      <c r="B9580" s="3">
        <v>11.0</v>
      </c>
      <c r="C9580" s="3" t="s">
        <v>8462</v>
      </c>
      <c r="D9580" s="3">
        <v>94.0</v>
      </c>
      <c r="E9580" s="3" t="s">
        <v>8652</v>
      </c>
      <c r="F9580" s="3">
        <v>4.0</v>
      </c>
      <c r="G9580" s="3">
        <v>4.0</v>
      </c>
      <c r="H9580" s="3" t="s">
        <v>9107</v>
      </c>
      <c r="I9580" s="3" t="s">
        <v>9108</v>
      </c>
      <c r="J9580" s="3" t="s">
        <v>3464</v>
      </c>
      <c r="K9580" s="3" t="s">
        <v>24</v>
      </c>
      <c r="L9580" s="3">
        <v>13.0</v>
      </c>
      <c r="M9580" s="3" t="s">
        <v>25</v>
      </c>
      <c r="N9580" s="3" t="s">
        <v>9278</v>
      </c>
      <c r="O9580" s="3" t="s">
        <v>9279</v>
      </c>
      <c r="P9580" s="4">
        <v>25589.0</v>
      </c>
      <c r="Q9580" s="3" t="s">
        <v>132</v>
      </c>
      <c r="S9580" s="3" t="s">
        <v>34</v>
      </c>
    </row>
    <row r="9581">
      <c r="A9581" s="2">
        <v>42318.714895833335</v>
      </c>
      <c r="B9581" s="3">
        <v>11.0</v>
      </c>
      <c r="C9581" s="3" t="s">
        <v>8462</v>
      </c>
      <c r="D9581" s="3">
        <v>94.0</v>
      </c>
      <c r="E9581" s="3" t="s">
        <v>8652</v>
      </c>
      <c r="F9581" s="3">
        <v>4.0</v>
      </c>
      <c r="G9581" s="3">
        <v>4.0</v>
      </c>
      <c r="H9581" s="3" t="s">
        <v>9107</v>
      </c>
      <c r="I9581" s="3" t="s">
        <v>9108</v>
      </c>
      <c r="J9581" s="3" t="s">
        <v>3464</v>
      </c>
      <c r="K9581" s="3" t="s">
        <v>24</v>
      </c>
      <c r="L9581" s="3">
        <v>14.0</v>
      </c>
      <c r="M9581" s="3" t="s">
        <v>30</v>
      </c>
      <c r="N9581" s="3" t="s">
        <v>9280</v>
      </c>
      <c r="O9581" s="3" t="s">
        <v>9281</v>
      </c>
      <c r="P9581" s="4">
        <v>19780.0</v>
      </c>
      <c r="Q9581" s="3" t="s">
        <v>37</v>
      </c>
      <c r="S9581" s="3" t="s">
        <v>34</v>
      </c>
    </row>
    <row r="9582">
      <c r="A9582" s="2">
        <v>42318.714895833335</v>
      </c>
      <c r="B9582" s="3">
        <v>11.0</v>
      </c>
      <c r="C9582" s="3" t="s">
        <v>8462</v>
      </c>
      <c r="D9582" s="3">
        <v>94.0</v>
      </c>
      <c r="E9582" s="3" t="s">
        <v>8652</v>
      </c>
      <c r="F9582" s="3">
        <v>4.0</v>
      </c>
      <c r="G9582" s="3">
        <v>4.0</v>
      </c>
      <c r="H9582" s="3" t="s">
        <v>9107</v>
      </c>
      <c r="I9582" s="3" t="s">
        <v>9108</v>
      </c>
      <c r="J9582" s="3" t="s">
        <v>3464</v>
      </c>
      <c r="K9582" s="3" t="s">
        <v>24</v>
      </c>
      <c r="L9582" s="3">
        <v>15.0</v>
      </c>
      <c r="M9582" s="3" t="s">
        <v>25</v>
      </c>
      <c r="N9582" s="3" t="s">
        <v>5264</v>
      </c>
      <c r="O9582" s="3" t="s">
        <v>59</v>
      </c>
      <c r="P9582" s="4">
        <v>22276.0</v>
      </c>
      <c r="Q9582" s="3" t="s">
        <v>266</v>
      </c>
      <c r="S9582" s="3" t="s">
        <v>34</v>
      </c>
    </row>
    <row r="9583">
      <c r="A9583" s="2">
        <v>42318.714895833335</v>
      </c>
      <c r="B9583" s="3">
        <v>11.0</v>
      </c>
      <c r="C9583" s="3" t="s">
        <v>8462</v>
      </c>
      <c r="D9583" s="3">
        <v>94.0</v>
      </c>
      <c r="E9583" s="3" t="s">
        <v>8652</v>
      </c>
      <c r="F9583" s="3">
        <v>4.0</v>
      </c>
      <c r="G9583" s="3">
        <v>4.0</v>
      </c>
      <c r="H9583" s="3" t="s">
        <v>9107</v>
      </c>
      <c r="I9583" s="3" t="s">
        <v>9108</v>
      </c>
      <c r="J9583" s="3" t="s">
        <v>3464</v>
      </c>
      <c r="K9583" s="3" t="s">
        <v>24</v>
      </c>
      <c r="L9583" s="3">
        <v>16.0</v>
      </c>
      <c r="M9583" s="3" t="s">
        <v>30</v>
      </c>
      <c r="N9583" s="3" t="s">
        <v>9282</v>
      </c>
      <c r="O9583" s="3" t="s">
        <v>452</v>
      </c>
      <c r="P9583" s="4">
        <v>23472.0</v>
      </c>
      <c r="Q9583" s="3" t="s">
        <v>352</v>
      </c>
      <c r="S9583" s="3" t="s">
        <v>34</v>
      </c>
    </row>
    <row r="9584">
      <c r="A9584" s="2">
        <v>42318.714895833335</v>
      </c>
      <c r="B9584" s="3">
        <v>11.0</v>
      </c>
      <c r="C9584" s="3" t="s">
        <v>8462</v>
      </c>
      <c r="D9584" s="3">
        <v>94.0</v>
      </c>
      <c r="E9584" s="3" t="s">
        <v>8652</v>
      </c>
      <c r="F9584" s="3">
        <v>4.0</v>
      </c>
      <c r="G9584" s="3">
        <v>4.0</v>
      </c>
      <c r="H9584" s="3" t="s">
        <v>9107</v>
      </c>
      <c r="I9584" s="3" t="s">
        <v>9108</v>
      </c>
      <c r="J9584" s="3" t="s">
        <v>3464</v>
      </c>
      <c r="K9584" s="3" t="s">
        <v>24</v>
      </c>
      <c r="L9584" s="3">
        <v>17.0</v>
      </c>
      <c r="M9584" s="3" t="s">
        <v>25</v>
      </c>
      <c r="N9584" s="3" t="s">
        <v>2035</v>
      </c>
      <c r="O9584" s="3" t="s">
        <v>127</v>
      </c>
      <c r="P9584" s="4">
        <v>17802.0</v>
      </c>
      <c r="Q9584" s="3" t="s">
        <v>86</v>
      </c>
      <c r="S9584" s="3" t="s">
        <v>34</v>
      </c>
    </row>
    <row r="9585">
      <c r="A9585" s="2">
        <v>42318.714895833335</v>
      </c>
      <c r="B9585" s="3">
        <v>11.0</v>
      </c>
      <c r="C9585" s="3" t="s">
        <v>8462</v>
      </c>
      <c r="D9585" s="3">
        <v>94.0</v>
      </c>
      <c r="E9585" s="3" t="s">
        <v>8652</v>
      </c>
      <c r="F9585" s="3">
        <v>4.0</v>
      </c>
      <c r="G9585" s="3">
        <v>4.0</v>
      </c>
      <c r="H9585" s="3" t="s">
        <v>9107</v>
      </c>
      <c r="I9585" s="3" t="s">
        <v>9108</v>
      </c>
      <c r="J9585" s="3" t="s">
        <v>3464</v>
      </c>
      <c r="K9585" s="3" t="s">
        <v>24</v>
      </c>
      <c r="L9585" s="3">
        <v>18.0</v>
      </c>
      <c r="M9585" s="3" t="s">
        <v>30</v>
      </c>
      <c r="N9585" s="3" t="s">
        <v>9283</v>
      </c>
      <c r="O9585" s="3" t="s">
        <v>361</v>
      </c>
      <c r="P9585" s="4">
        <v>26898.0</v>
      </c>
      <c r="Q9585" s="3" t="s">
        <v>352</v>
      </c>
      <c r="S9585" s="3" t="s">
        <v>34</v>
      </c>
    </row>
    <row r="9586">
      <c r="A9586" s="2">
        <v>42318.714895833335</v>
      </c>
      <c r="B9586" s="3">
        <v>11.0</v>
      </c>
      <c r="C9586" s="3" t="s">
        <v>8462</v>
      </c>
      <c r="D9586" s="3">
        <v>94.0</v>
      </c>
      <c r="E9586" s="3" t="s">
        <v>8652</v>
      </c>
      <c r="F9586" s="3">
        <v>4.0</v>
      </c>
      <c r="G9586" s="3">
        <v>4.0</v>
      </c>
      <c r="H9586" s="3" t="s">
        <v>9107</v>
      </c>
      <c r="I9586" s="3" t="s">
        <v>9108</v>
      </c>
      <c r="J9586" s="3" t="s">
        <v>3464</v>
      </c>
      <c r="K9586" s="3" t="s">
        <v>24</v>
      </c>
      <c r="L9586" s="3">
        <v>19.0</v>
      </c>
      <c r="M9586" s="3" t="s">
        <v>25</v>
      </c>
      <c r="N9586" s="3" t="s">
        <v>9284</v>
      </c>
      <c r="O9586" s="3" t="s">
        <v>218</v>
      </c>
      <c r="P9586" s="4">
        <v>21016.0</v>
      </c>
      <c r="Q9586" s="3" t="s">
        <v>189</v>
      </c>
      <c r="S9586" s="3" t="s">
        <v>34</v>
      </c>
    </row>
    <row r="9587">
      <c r="A9587" s="2">
        <v>42318.714895833335</v>
      </c>
      <c r="B9587" s="3">
        <v>11.0</v>
      </c>
      <c r="C9587" s="3" t="s">
        <v>8462</v>
      </c>
      <c r="D9587" s="3">
        <v>94.0</v>
      </c>
      <c r="E9587" s="3" t="s">
        <v>8652</v>
      </c>
      <c r="F9587" s="3">
        <v>4.0</v>
      </c>
      <c r="G9587" s="3">
        <v>4.0</v>
      </c>
      <c r="H9587" s="3" t="s">
        <v>9107</v>
      </c>
      <c r="I9587" s="3" t="s">
        <v>9108</v>
      </c>
      <c r="J9587" s="3" t="s">
        <v>3464</v>
      </c>
      <c r="K9587" s="3" t="s">
        <v>24</v>
      </c>
      <c r="L9587" s="3">
        <v>20.0</v>
      </c>
      <c r="M9587" s="3" t="s">
        <v>30</v>
      </c>
      <c r="N9587" s="3" t="s">
        <v>9285</v>
      </c>
      <c r="O9587" s="3" t="s">
        <v>89</v>
      </c>
      <c r="P9587" s="4">
        <v>26160.0</v>
      </c>
      <c r="Q9587" s="3" t="s">
        <v>110</v>
      </c>
      <c r="S9587" s="3" t="s">
        <v>34</v>
      </c>
    </row>
    <row r="9588">
      <c r="A9588" s="2">
        <v>42318.714895833335</v>
      </c>
      <c r="B9588" s="3">
        <v>11.0</v>
      </c>
      <c r="C9588" s="3" t="s">
        <v>8462</v>
      </c>
      <c r="D9588" s="3">
        <v>94.0</v>
      </c>
      <c r="E9588" s="3" t="s">
        <v>8652</v>
      </c>
      <c r="F9588" s="3">
        <v>4.0</v>
      </c>
      <c r="G9588" s="3">
        <v>4.0</v>
      </c>
      <c r="H9588" s="3" t="s">
        <v>9107</v>
      </c>
      <c r="I9588" s="3" t="s">
        <v>9108</v>
      </c>
      <c r="J9588" s="3" t="s">
        <v>3464</v>
      </c>
      <c r="K9588" s="3" t="s">
        <v>24</v>
      </c>
      <c r="L9588" s="3">
        <v>21.0</v>
      </c>
      <c r="M9588" s="3" t="s">
        <v>25</v>
      </c>
      <c r="N9588" s="3" t="s">
        <v>9286</v>
      </c>
      <c r="O9588" s="3" t="s">
        <v>9287</v>
      </c>
      <c r="P9588" s="4">
        <v>26900.0</v>
      </c>
      <c r="Q9588" s="3" t="s">
        <v>79</v>
      </c>
      <c r="S9588" s="3" t="s">
        <v>34</v>
      </c>
    </row>
    <row r="9589">
      <c r="A9589" s="2">
        <v>42318.714895833335</v>
      </c>
      <c r="B9589" s="3">
        <v>11.0</v>
      </c>
      <c r="C9589" s="3" t="s">
        <v>8462</v>
      </c>
      <c r="D9589" s="3">
        <v>94.0</v>
      </c>
      <c r="E9589" s="3" t="s">
        <v>8652</v>
      </c>
      <c r="F9589" s="3">
        <v>4.0</v>
      </c>
      <c r="G9589" s="3">
        <v>4.0</v>
      </c>
      <c r="H9589" s="3" t="s">
        <v>9107</v>
      </c>
      <c r="I9589" s="3" t="s">
        <v>9108</v>
      </c>
      <c r="J9589" s="3" t="s">
        <v>3464</v>
      </c>
      <c r="K9589" s="3" t="s">
        <v>24</v>
      </c>
      <c r="L9589" s="3">
        <v>22.0</v>
      </c>
      <c r="M9589" s="3" t="s">
        <v>30</v>
      </c>
      <c r="N9589" s="3" t="s">
        <v>9288</v>
      </c>
      <c r="O9589" s="3" t="s">
        <v>452</v>
      </c>
      <c r="P9589" s="4">
        <v>22084.0</v>
      </c>
      <c r="Q9589" s="3" t="s">
        <v>418</v>
      </c>
      <c r="R9589" s="3" t="s">
        <v>1030</v>
      </c>
      <c r="S9589" s="3" t="s">
        <v>34</v>
      </c>
    </row>
    <row r="9590">
      <c r="A9590" s="2">
        <v>42318.714895833335</v>
      </c>
      <c r="B9590" s="3">
        <v>11.0</v>
      </c>
      <c r="C9590" s="3" t="s">
        <v>8462</v>
      </c>
      <c r="D9590" s="3">
        <v>94.0</v>
      </c>
      <c r="E9590" s="3" t="s">
        <v>8652</v>
      </c>
      <c r="F9590" s="3">
        <v>4.0</v>
      </c>
      <c r="G9590" s="3">
        <v>4.0</v>
      </c>
      <c r="H9590" s="3" t="s">
        <v>9107</v>
      </c>
      <c r="I9590" s="3" t="s">
        <v>9108</v>
      </c>
      <c r="J9590" s="3" t="s">
        <v>3464</v>
      </c>
      <c r="K9590" s="3" t="s">
        <v>24</v>
      </c>
      <c r="L9590" s="3">
        <v>23.0</v>
      </c>
      <c r="M9590" s="3" t="s">
        <v>25</v>
      </c>
      <c r="N9590" s="3" t="s">
        <v>9289</v>
      </c>
      <c r="O9590" s="3" t="s">
        <v>9290</v>
      </c>
      <c r="P9590" s="4">
        <v>28822.0</v>
      </c>
      <c r="Q9590" s="3" t="s">
        <v>216</v>
      </c>
      <c r="S9590" s="3" t="s">
        <v>34</v>
      </c>
    </row>
    <row r="9591">
      <c r="A9591" s="2">
        <v>42318.714895833335</v>
      </c>
      <c r="B9591" s="3">
        <v>11.0</v>
      </c>
      <c r="C9591" s="3" t="s">
        <v>8462</v>
      </c>
      <c r="D9591" s="3">
        <v>94.0</v>
      </c>
      <c r="E9591" s="3" t="s">
        <v>8652</v>
      </c>
      <c r="F9591" s="3">
        <v>4.0</v>
      </c>
      <c r="G9591" s="3">
        <v>4.0</v>
      </c>
      <c r="H9591" s="3" t="s">
        <v>9107</v>
      </c>
      <c r="I9591" s="3" t="s">
        <v>9108</v>
      </c>
      <c r="J9591" s="3" t="s">
        <v>3464</v>
      </c>
      <c r="K9591" s="3" t="s">
        <v>24</v>
      </c>
      <c r="L9591" s="3">
        <v>24.0</v>
      </c>
      <c r="M9591" s="3" t="s">
        <v>30</v>
      </c>
      <c r="N9591" s="3" t="s">
        <v>9291</v>
      </c>
      <c r="O9591" s="3" t="s">
        <v>1871</v>
      </c>
      <c r="P9591" s="4">
        <v>18349.0</v>
      </c>
      <c r="Q9591" s="3" t="s">
        <v>153</v>
      </c>
      <c r="R9591" s="3" t="s">
        <v>1134</v>
      </c>
      <c r="S9591" s="3" t="s">
        <v>34</v>
      </c>
    </row>
    <row r="9592">
      <c r="A9592" s="2">
        <v>42318.714895833335</v>
      </c>
      <c r="B9592" s="3">
        <v>11.0</v>
      </c>
      <c r="C9592" s="3" t="s">
        <v>8462</v>
      </c>
      <c r="D9592" s="3">
        <v>94.0</v>
      </c>
      <c r="E9592" s="3" t="s">
        <v>8652</v>
      </c>
      <c r="F9592" s="3">
        <v>4.0</v>
      </c>
      <c r="G9592" s="3">
        <v>4.0</v>
      </c>
      <c r="H9592" s="3" t="s">
        <v>9107</v>
      </c>
      <c r="I9592" s="3" t="s">
        <v>9108</v>
      </c>
      <c r="J9592" s="3" t="s">
        <v>3464</v>
      </c>
      <c r="K9592" s="3" t="s">
        <v>24</v>
      </c>
      <c r="L9592" s="3">
        <v>25.0</v>
      </c>
      <c r="M9592" s="3" t="s">
        <v>25</v>
      </c>
      <c r="N9592" s="3" t="s">
        <v>9292</v>
      </c>
      <c r="O9592" s="3" t="s">
        <v>200</v>
      </c>
      <c r="P9592" s="4">
        <v>19416.0</v>
      </c>
      <c r="Q9592" s="3" t="s">
        <v>189</v>
      </c>
      <c r="S9592" s="3" t="s">
        <v>34</v>
      </c>
    </row>
    <row r="9593">
      <c r="A9593" s="2">
        <v>42318.714895833335</v>
      </c>
      <c r="B9593" s="3">
        <v>11.0</v>
      </c>
      <c r="C9593" s="3" t="s">
        <v>8462</v>
      </c>
      <c r="D9593" s="3">
        <v>95.0</v>
      </c>
      <c r="E9593" s="3" t="s">
        <v>8677</v>
      </c>
      <c r="F9593" s="3">
        <v>4.0</v>
      </c>
      <c r="G9593" s="3">
        <v>4.0</v>
      </c>
      <c r="H9593" s="3" t="s">
        <v>9107</v>
      </c>
      <c r="I9593" s="3" t="s">
        <v>9108</v>
      </c>
      <c r="J9593" s="3" t="s">
        <v>3464</v>
      </c>
      <c r="K9593" s="3" t="s">
        <v>24</v>
      </c>
      <c r="L9593" s="3">
        <v>1.0</v>
      </c>
      <c r="M9593" s="3" t="s">
        <v>30</v>
      </c>
      <c r="N9593" s="3" t="s">
        <v>9293</v>
      </c>
      <c r="O9593" s="3" t="s">
        <v>511</v>
      </c>
      <c r="P9593" s="4">
        <v>28729.0</v>
      </c>
      <c r="Q9593" s="3" t="s">
        <v>216</v>
      </c>
      <c r="S9593" s="3" t="s">
        <v>34</v>
      </c>
    </row>
    <row r="9594">
      <c r="A9594" s="2">
        <v>42318.714895833335</v>
      </c>
      <c r="B9594" s="3">
        <v>11.0</v>
      </c>
      <c r="C9594" s="3" t="s">
        <v>8462</v>
      </c>
      <c r="D9594" s="3">
        <v>95.0</v>
      </c>
      <c r="E9594" s="3" t="s">
        <v>8677</v>
      </c>
      <c r="F9594" s="3">
        <v>4.0</v>
      </c>
      <c r="G9594" s="3">
        <v>4.0</v>
      </c>
      <c r="H9594" s="3" t="s">
        <v>9107</v>
      </c>
      <c r="I9594" s="3" t="s">
        <v>9108</v>
      </c>
      <c r="J9594" s="3" t="s">
        <v>3464</v>
      </c>
      <c r="K9594" s="3" t="s">
        <v>24</v>
      </c>
      <c r="L9594" s="3">
        <v>2.0</v>
      </c>
      <c r="M9594" s="3" t="s">
        <v>25</v>
      </c>
      <c r="N9594" s="3" t="s">
        <v>9294</v>
      </c>
      <c r="O9594" s="3" t="s">
        <v>5605</v>
      </c>
      <c r="P9594" s="4">
        <v>28700.0</v>
      </c>
      <c r="Q9594" s="3" t="s">
        <v>352</v>
      </c>
      <c r="S9594" s="3" t="s">
        <v>34</v>
      </c>
    </row>
    <row r="9595">
      <c r="A9595" s="2">
        <v>42318.714895833335</v>
      </c>
      <c r="B9595" s="3">
        <v>11.0</v>
      </c>
      <c r="C9595" s="3" t="s">
        <v>8462</v>
      </c>
      <c r="D9595" s="3">
        <v>95.0</v>
      </c>
      <c r="E9595" s="3" t="s">
        <v>8677</v>
      </c>
      <c r="F9595" s="3">
        <v>4.0</v>
      </c>
      <c r="G9595" s="3">
        <v>4.0</v>
      </c>
      <c r="H9595" s="3" t="s">
        <v>9107</v>
      </c>
      <c r="I9595" s="3" t="s">
        <v>9108</v>
      </c>
      <c r="J9595" s="3" t="s">
        <v>3464</v>
      </c>
      <c r="K9595" s="3" t="s">
        <v>24</v>
      </c>
      <c r="L9595" s="3">
        <v>3.0</v>
      </c>
      <c r="M9595" s="3" t="s">
        <v>30</v>
      </c>
      <c r="N9595" s="3" t="s">
        <v>9295</v>
      </c>
      <c r="O9595" s="3" t="s">
        <v>193</v>
      </c>
      <c r="P9595" s="4">
        <v>17162.0</v>
      </c>
      <c r="Q9595" s="3" t="s">
        <v>60</v>
      </c>
      <c r="S9595" s="3" t="s">
        <v>34</v>
      </c>
    </row>
    <row r="9596">
      <c r="A9596" s="2">
        <v>42318.714895833335</v>
      </c>
      <c r="B9596" s="3">
        <v>11.0</v>
      </c>
      <c r="C9596" s="3" t="s">
        <v>8462</v>
      </c>
      <c r="D9596" s="3">
        <v>95.0</v>
      </c>
      <c r="E9596" s="3" t="s">
        <v>8677</v>
      </c>
      <c r="F9596" s="3">
        <v>4.0</v>
      </c>
      <c r="G9596" s="3">
        <v>4.0</v>
      </c>
      <c r="H9596" s="3" t="s">
        <v>9107</v>
      </c>
      <c r="I9596" s="3" t="s">
        <v>9108</v>
      </c>
      <c r="J9596" s="3" t="s">
        <v>3464</v>
      </c>
      <c r="K9596" s="3" t="s">
        <v>24</v>
      </c>
      <c r="L9596" s="3">
        <v>4.0</v>
      </c>
      <c r="M9596" s="3" t="s">
        <v>25</v>
      </c>
      <c r="N9596" s="3" t="s">
        <v>9296</v>
      </c>
      <c r="O9596" s="3" t="s">
        <v>100</v>
      </c>
      <c r="P9596" s="4">
        <v>23486.0</v>
      </c>
      <c r="Q9596" s="3" t="s">
        <v>55</v>
      </c>
      <c r="S9596" s="3" t="s">
        <v>34</v>
      </c>
    </row>
    <row r="9597">
      <c r="A9597" s="2">
        <v>42318.714895833335</v>
      </c>
      <c r="B9597" s="3">
        <v>11.0</v>
      </c>
      <c r="C9597" s="3" t="s">
        <v>8462</v>
      </c>
      <c r="D9597" s="3">
        <v>95.0</v>
      </c>
      <c r="E9597" s="3" t="s">
        <v>8677</v>
      </c>
      <c r="F9597" s="3">
        <v>4.0</v>
      </c>
      <c r="G9597" s="3">
        <v>4.0</v>
      </c>
      <c r="H9597" s="3" t="s">
        <v>9107</v>
      </c>
      <c r="I9597" s="3" t="s">
        <v>9108</v>
      </c>
      <c r="J9597" s="3" t="s">
        <v>3464</v>
      </c>
      <c r="K9597" s="3" t="s">
        <v>24</v>
      </c>
      <c r="L9597" s="3">
        <v>5.0</v>
      </c>
      <c r="M9597" s="3" t="s">
        <v>30</v>
      </c>
      <c r="N9597" s="3" t="s">
        <v>9297</v>
      </c>
      <c r="O9597" s="3" t="s">
        <v>812</v>
      </c>
      <c r="P9597" s="4">
        <v>26451.0</v>
      </c>
      <c r="Q9597" s="3" t="s">
        <v>153</v>
      </c>
      <c r="S9597" s="3" t="s">
        <v>34</v>
      </c>
    </row>
    <row r="9598">
      <c r="A9598" s="2">
        <v>42318.714895833335</v>
      </c>
      <c r="B9598" s="3">
        <v>11.0</v>
      </c>
      <c r="C9598" s="3" t="s">
        <v>8462</v>
      </c>
      <c r="D9598" s="3">
        <v>95.0</v>
      </c>
      <c r="E9598" s="3" t="s">
        <v>8677</v>
      </c>
      <c r="F9598" s="3">
        <v>4.0</v>
      </c>
      <c r="G9598" s="3">
        <v>4.0</v>
      </c>
      <c r="H9598" s="3" t="s">
        <v>9107</v>
      </c>
      <c r="I9598" s="3" t="s">
        <v>9108</v>
      </c>
      <c r="J9598" s="3" t="s">
        <v>3464</v>
      </c>
      <c r="K9598" s="3" t="s">
        <v>24</v>
      </c>
      <c r="L9598" s="3">
        <v>6.0</v>
      </c>
      <c r="M9598" s="3" t="s">
        <v>25</v>
      </c>
      <c r="N9598" s="3" t="s">
        <v>9298</v>
      </c>
      <c r="O9598" s="3" t="s">
        <v>9299</v>
      </c>
      <c r="P9598" s="4">
        <v>27012.0</v>
      </c>
      <c r="Q9598" s="3" t="s">
        <v>189</v>
      </c>
      <c r="S9598" s="3" t="s">
        <v>34</v>
      </c>
    </row>
    <row r="9599">
      <c r="A9599" s="2">
        <v>42318.714895833335</v>
      </c>
      <c r="B9599" s="3">
        <v>11.0</v>
      </c>
      <c r="C9599" s="3" t="s">
        <v>8462</v>
      </c>
      <c r="D9599" s="3">
        <v>95.0</v>
      </c>
      <c r="E9599" s="3" t="s">
        <v>8677</v>
      </c>
      <c r="F9599" s="3">
        <v>4.0</v>
      </c>
      <c r="G9599" s="3">
        <v>4.0</v>
      </c>
      <c r="H9599" s="3" t="s">
        <v>9107</v>
      </c>
      <c r="I9599" s="3" t="s">
        <v>9108</v>
      </c>
      <c r="J9599" s="3" t="s">
        <v>3464</v>
      </c>
      <c r="K9599" s="3" t="s">
        <v>24</v>
      </c>
      <c r="L9599" s="3">
        <v>7.0</v>
      </c>
      <c r="M9599" s="3" t="s">
        <v>30</v>
      </c>
      <c r="N9599" s="3" t="s">
        <v>9300</v>
      </c>
      <c r="O9599" s="3" t="s">
        <v>1739</v>
      </c>
      <c r="P9599" s="4">
        <v>18708.0</v>
      </c>
      <c r="Q9599" s="3" t="s">
        <v>86</v>
      </c>
      <c r="S9599" s="3" t="s">
        <v>34</v>
      </c>
    </row>
    <row r="9600">
      <c r="A9600" s="2">
        <v>42318.714895833335</v>
      </c>
      <c r="B9600" s="3">
        <v>11.0</v>
      </c>
      <c r="C9600" s="3" t="s">
        <v>8462</v>
      </c>
      <c r="D9600" s="3">
        <v>95.0</v>
      </c>
      <c r="E9600" s="3" t="s">
        <v>8677</v>
      </c>
      <c r="F9600" s="3">
        <v>4.0</v>
      </c>
      <c r="G9600" s="3">
        <v>4.0</v>
      </c>
      <c r="H9600" s="3" t="s">
        <v>9107</v>
      </c>
      <c r="I9600" s="3" t="s">
        <v>9108</v>
      </c>
      <c r="J9600" s="3" t="s">
        <v>3464</v>
      </c>
      <c r="K9600" s="3" t="s">
        <v>24</v>
      </c>
      <c r="L9600" s="3">
        <v>8.0</v>
      </c>
      <c r="M9600" s="3" t="s">
        <v>25</v>
      </c>
      <c r="N9600" s="3" t="s">
        <v>9301</v>
      </c>
      <c r="O9600" s="3" t="s">
        <v>9302</v>
      </c>
      <c r="P9600" s="4">
        <v>29017.0</v>
      </c>
      <c r="Q9600" s="3" t="s">
        <v>110</v>
      </c>
      <c r="S9600" s="3" t="s">
        <v>34</v>
      </c>
    </row>
    <row r="9601">
      <c r="A9601" s="2">
        <v>42318.714895833335</v>
      </c>
      <c r="B9601" s="3">
        <v>11.0</v>
      </c>
      <c r="C9601" s="3" t="s">
        <v>8462</v>
      </c>
      <c r="D9601" s="3">
        <v>95.0</v>
      </c>
      <c r="E9601" s="3" t="s">
        <v>8677</v>
      </c>
      <c r="F9601" s="3">
        <v>4.0</v>
      </c>
      <c r="G9601" s="3">
        <v>4.0</v>
      </c>
      <c r="H9601" s="3" t="s">
        <v>9107</v>
      </c>
      <c r="I9601" s="3" t="s">
        <v>9108</v>
      </c>
      <c r="J9601" s="3" t="s">
        <v>3464</v>
      </c>
      <c r="K9601" s="3" t="s">
        <v>24</v>
      </c>
      <c r="L9601" s="3">
        <v>9.0</v>
      </c>
      <c r="M9601" s="3" t="s">
        <v>30</v>
      </c>
      <c r="N9601" s="3" t="s">
        <v>9303</v>
      </c>
      <c r="O9601" s="3" t="s">
        <v>215</v>
      </c>
      <c r="P9601" s="4">
        <v>21832.0</v>
      </c>
      <c r="Q9601" s="3" t="s">
        <v>37</v>
      </c>
      <c r="S9601" s="3" t="s">
        <v>34</v>
      </c>
    </row>
    <row r="9602">
      <c r="A9602" s="2">
        <v>42318.714895833335</v>
      </c>
      <c r="B9602" s="3">
        <v>11.0</v>
      </c>
      <c r="C9602" s="3" t="s">
        <v>8462</v>
      </c>
      <c r="D9602" s="3">
        <v>95.0</v>
      </c>
      <c r="E9602" s="3" t="s">
        <v>8677</v>
      </c>
      <c r="F9602" s="3">
        <v>4.0</v>
      </c>
      <c r="G9602" s="3">
        <v>4.0</v>
      </c>
      <c r="H9602" s="3" t="s">
        <v>9107</v>
      </c>
      <c r="I9602" s="3" t="s">
        <v>9108</v>
      </c>
      <c r="J9602" s="3" t="s">
        <v>3464</v>
      </c>
      <c r="K9602" s="3" t="s">
        <v>24</v>
      </c>
      <c r="L9602" s="3">
        <v>10.0</v>
      </c>
      <c r="M9602" s="3" t="s">
        <v>25</v>
      </c>
      <c r="N9602" s="3" t="s">
        <v>2052</v>
      </c>
      <c r="O9602" s="3" t="s">
        <v>427</v>
      </c>
      <c r="P9602" s="4">
        <v>22197.0</v>
      </c>
      <c r="Q9602" s="3" t="s">
        <v>55</v>
      </c>
      <c r="S9602" s="3" t="s">
        <v>29</v>
      </c>
    </row>
    <row r="9603">
      <c r="A9603" s="2">
        <v>42318.714895833335</v>
      </c>
      <c r="B9603" s="3">
        <v>11.0</v>
      </c>
      <c r="C9603" s="3" t="s">
        <v>8462</v>
      </c>
      <c r="D9603" s="3">
        <v>95.0</v>
      </c>
      <c r="E9603" s="3" t="s">
        <v>8677</v>
      </c>
      <c r="F9603" s="3">
        <v>4.0</v>
      </c>
      <c r="G9603" s="3">
        <v>4.0</v>
      </c>
      <c r="H9603" s="3" t="s">
        <v>9107</v>
      </c>
      <c r="I9603" s="3" t="s">
        <v>9108</v>
      </c>
      <c r="J9603" s="3" t="s">
        <v>3464</v>
      </c>
      <c r="K9603" s="3" t="s">
        <v>24</v>
      </c>
      <c r="L9603" s="3">
        <v>11.0</v>
      </c>
      <c r="M9603" s="3" t="s">
        <v>30</v>
      </c>
      <c r="N9603" s="3" t="s">
        <v>9304</v>
      </c>
      <c r="O9603" s="3" t="s">
        <v>998</v>
      </c>
      <c r="P9603" s="4">
        <v>28076.0</v>
      </c>
      <c r="Q9603" s="3" t="s">
        <v>345</v>
      </c>
      <c r="S9603" s="3" t="s">
        <v>34</v>
      </c>
    </row>
    <row r="9604">
      <c r="A9604" s="2">
        <v>42318.714895833335</v>
      </c>
      <c r="B9604" s="3">
        <v>11.0</v>
      </c>
      <c r="C9604" s="3" t="s">
        <v>8462</v>
      </c>
      <c r="D9604" s="3">
        <v>95.0</v>
      </c>
      <c r="E9604" s="3" t="s">
        <v>8677</v>
      </c>
      <c r="F9604" s="3">
        <v>4.0</v>
      </c>
      <c r="G9604" s="3">
        <v>4.0</v>
      </c>
      <c r="H9604" s="3" t="s">
        <v>9107</v>
      </c>
      <c r="I9604" s="3" t="s">
        <v>9108</v>
      </c>
      <c r="J9604" s="3" t="s">
        <v>3464</v>
      </c>
      <c r="K9604" s="3" t="s">
        <v>24</v>
      </c>
      <c r="L9604" s="3">
        <v>12.0</v>
      </c>
      <c r="M9604" s="3" t="s">
        <v>25</v>
      </c>
      <c r="N9604" s="3" t="s">
        <v>9305</v>
      </c>
      <c r="O9604" s="3" t="s">
        <v>109</v>
      </c>
      <c r="P9604" s="4">
        <v>34853.0</v>
      </c>
      <c r="Q9604" s="3" t="s">
        <v>191</v>
      </c>
      <c r="S9604" s="3" t="s">
        <v>34</v>
      </c>
    </row>
    <row r="9605">
      <c r="A9605" s="2">
        <v>42318.714895833335</v>
      </c>
      <c r="B9605" s="3">
        <v>11.0</v>
      </c>
      <c r="C9605" s="3" t="s">
        <v>8462</v>
      </c>
      <c r="D9605" s="3">
        <v>95.0</v>
      </c>
      <c r="E9605" s="3" t="s">
        <v>8677</v>
      </c>
      <c r="F9605" s="3">
        <v>4.0</v>
      </c>
      <c r="G9605" s="3">
        <v>4.0</v>
      </c>
      <c r="H9605" s="3" t="s">
        <v>9107</v>
      </c>
      <c r="I9605" s="3" t="s">
        <v>9108</v>
      </c>
      <c r="J9605" s="3" t="s">
        <v>3464</v>
      </c>
      <c r="K9605" s="3" t="s">
        <v>24</v>
      </c>
      <c r="L9605" s="3">
        <v>13.0</v>
      </c>
      <c r="M9605" s="3" t="s">
        <v>30</v>
      </c>
      <c r="N9605" s="3" t="s">
        <v>9301</v>
      </c>
      <c r="O9605" s="3" t="s">
        <v>9306</v>
      </c>
      <c r="P9605" s="4">
        <v>29381.0</v>
      </c>
      <c r="Q9605" s="3" t="s">
        <v>247</v>
      </c>
      <c r="S9605" s="3" t="s">
        <v>34</v>
      </c>
    </row>
    <row r="9606">
      <c r="A9606" s="2">
        <v>42318.714895833335</v>
      </c>
      <c r="B9606" s="3">
        <v>11.0</v>
      </c>
      <c r="C9606" s="3" t="s">
        <v>8462</v>
      </c>
      <c r="D9606" s="3">
        <v>95.0</v>
      </c>
      <c r="E9606" s="3" t="s">
        <v>8677</v>
      </c>
      <c r="F9606" s="3">
        <v>4.0</v>
      </c>
      <c r="G9606" s="3">
        <v>4.0</v>
      </c>
      <c r="H9606" s="3" t="s">
        <v>9107</v>
      </c>
      <c r="I9606" s="3" t="s">
        <v>9108</v>
      </c>
      <c r="J9606" s="3" t="s">
        <v>3464</v>
      </c>
      <c r="K9606" s="3" t="s">
        <v>24</v>
      </c>
      <c r="L9606" s="3">
        <v>14.0</v>
      </c>
      <c r="M9606" s="3" t="s">
        <v>25</v>
      </c>
      <c r="N9606" s="3" t="s">
        <v>9307</v>
      </c>
      <c r="O9606" s="3" t="s">
        <v>233</v>
      </c>
      <c r="P9606" s="4">
        <v>25885.0</v>
      </c>
      <c r="Q9606" s="3" t="s">
        <v>28</v>
      </c>
      <c r="S9606" s="3" t="s">
        <v>34</v>
      </c>
    </row>
    <row r="9607">
      <c r="A9607" s="2">
        <v>42318.714895833335</v>
      </c>
      <c r="B9607" s="3">
        <v>11.0</v>
      </c>
      <c r="C9607" s="3" t="s">
        <v>8462</v>
      </c>
      <c r="D9607" s="3">
        <v>95.0</v>
      </c>
      <c r="E9607" s="3" t="s">
        <v>8677</v>
      </c>
      <c r="F9607" s="3">
        <v>4.0</v>
      </c>
      <c r="G9607" s="3">
        <v>4.0</v>
      </c>
      <c r="H9607" s="3" t="s">
        <v>9107</v>
      </c>
      <c r="I9607" s="3" t="s">
        <v>9108</v>
      </c>
      <c r="J9607" s="3" t="s">
        <v>3464</v>
      </c>
      <c r="K9607" s="3" t="s">
        <v>24</v>
      </c>
      <c r="L9607" s="3">
        <v>15.0</v>
      </c>
      <c r="M9607" s="3" t="s">
        <v>30</v>
      </c>
      <c r="N9607" s="3" t="s">
        <v>9308</v>
      </c>
      <c r="O9607" s="3" t="s">
        <v>264</v>
      </c>
      <c r="P9607" s="4">
        <v>27439.0</v>
      </c>
      <c r="Q9607" s="3" t="s">
        <v>132</v>
      </c>
      <c r="S9607" s="3" t="s">
        <v>34</v>
      </c>
    </row>
    <row r="9608">
      <c r="A9608" s="2">
        <v>42318.714895833335</v>
      </c>
      <c r="B9608" s="3">
        <v>11.0</v>
      </c>
      <c r="C9608" s="3" t="s">
        <v>8462</v>
      </c>
      <c r="D9608" s="3">
        <v>95.0</v>
      </c>
      <c r="E9608" s="3" t="s">
        <v>8677</v>
      </c>
      <c r="F9608" s="3">
        <v>4.0</v>
      </c>
      <c r="G9608" s="3">
        <v>4.0</v>
      </c>
      <c r="H9608" s="3" t="s">
        <v>9107</v>
      </c>
      <c r="I9608" s="3" t="s">
        <v>9108</v>
      </c>
      <c r="J9608" s="3" t="s">
        <v>3464</v>
      </c>
      <c r="K9608" s="3" t="s">
        <v>24</v>
      </c>
      <c r="L9608" s="3">
        <v>16.0</v>
      </c>
      <c r="M9608" s="3" t="s">
        <v>25</v>
      </c>
      <c r="N9608" s="3" t="s">
        <v>9309</v>
      </c>
      <c r="O9608" s="3" t="s">
        <v>9310</v>
      </c>
      <c r="P9608" s="4">
        <v>19518.0</v>
      </c>
      <c r="Q9608" s="3" t="s">
        <v>28</v>
      </c>
      <c r="S9608" s="3" t="s">
        <v>34</v>
      </c>
    </row>
    <row r="9609">
      <c r="A9609" s="2">
        <v>42318.714895833335</v>
      </c>
      <c r="B9609" s="3">
        <v>11.0</v>
      </c>
      <c r="C9609" s="3" t="s">
        <v>8462</v>
      </c>
      <c r="D9609" s="3">
        <v>95.0</v>
      </c>
      <c r="E9609" s="3" t="s">
        <v>8677</v>
      </c>
      <c r="F9609" s="3">
        <v>4.0</v>
      </c>
      <c r="G9609" s="3">
        <v>4.0</v>
      </c>
      <c r="H9609" s="3" t="s">
        <v>9107</v>
      </c>
      <c r="I9609" s="3" t="s">
        <v>9108</v>
      </c>
      <c r="J9609" s="3" t="s">
        <v>3464</v>
      </c>
      <c r="K9609" s="3" t="s">
        <v>24</v>
      </c>
      <c r="L9609" s="3">
        <v>17.0</v>
      </c>
      <c r="M9609" s="3" t="s">
        <v>30</v>
      </c>
      <c r="N9609" s="3" t="s">
        <v>9311</v>
      </c>
      <c r="O9609" s="3" t="s">
        <v>342</v>
      </c>
      <c r="P9609" s="4">
        <v>20356.0</v>
      </c>
      <c r="Q9609" s="3" t="s">
        <v>72</v>
      </c>
      <c r="S9609" s="3" t="s">
        <v>34</v>
      </c>
    </row>
    <row r="9610">
      <c r="A9610" s="2">
        <v>42318.714895833335</v>
      </c>
      <c r="B9610" s="3">
        <v>11.0</v>
      </c>
      <c r="C9610" s="3" t="s">
        <v>8462</v>
      </c>
      <c r="D9610" s="3">
        <v>95.0</v>
      </c>
      <c r="E9610" s="3" t="s">
        <v>8677</v>
      </c>
      <c r="F9610" s="3">
        <v>4.0</v>
      </c>
      <c r="G9610" s="3">
        <v>4.0</v>
      </c>
      <c r="H9610" s="3" t="s">
        <v>9107</v>
      </c>
      <c r="I9610" s="3" t="s">
        <v>9108</v>
      </c>
      <c r="J9610" s="3" t="s">
        <v>3464</v>
      </c>
      <c r="K9610" s="3" t="s">
        <v>24</v>
      </c>
      <c r="L9610" s="3">
        <v>18.0</v>
      </c>
      <c r="M9610" s="3" t="s">
        <v>25</v>
      </c>
      <c r="N9610" s="3" t="s">
        <v>9312</v>
      </c>
      <c r="O9610" s="3" t="s">
        <v>9313</v>
      </c>
      <c r="P9610" s="4">
        <v>19865.0</v>
      </c>
      <c r="Q9610" s="3" t="s">
        <v>132</v>
      </c>
      <c r="S9610" s="3" t="s">
        <v>34</v>
      </c>
    </row>
    <row r="9611">
      <c r="A9611" s="2">
        <v>42318.714895833335</v>
      </c>
      <c r="B9611" s="3">
        <v>11.0</v>
      </c>
      <c r="C9611" s="3" t="s">
        <v>8462</v>
      </c>
      <c r="D9611" s="3">
        <v>95.0</v>
      </c>
      <c r="E9611" s="3" t="s">
        <v>8677</v>
      </c>
      <c r="F9611" s="3">
        <v>4.0</v>
      </c>
      <c r="G9611" s="3">
        <v>4.0</v>
      </c>
      <c r="H9611" s="3" t="s">
        <v>9107</v>
      </c>
      <c r="I9611" s="3" t="s">
        <v>9108</v>
      </c>
      <c r="J9611" s="3" t="s">
        <v>3464</v>
      </c>
      <c r="K9611" s="3" t="s">
        <v>24</v>
      </c>
      <c r="L9611" s="3">
        <v>19.0</v>
      </c>
      <c r="M9611" s="3" t="s">
        <v>30</v>
      </c>
      <c r="N9611" s="3" t="s">
        <v>9314</v>
      </c>
      <c r="O9611" s="3" t="s">
        <v>1099</v>
      </c>
      <c r="P9611" s="4">
        <v>20052.0</v>
      </c>
      <c r="Q9611" s="3" t="s">
        <v>110</v>
      </c>
      <c r="S9611" s="3" t="s">
        <v>34</v>
      </c>
    </row>
    <row r="9612">
      <c r="A9612" s="2">
        <v>42318.714895833335</v>
      </c>
      <c r="B9612" s="3">
        <v>11.0</v>
      </c>
      <c r="C9612" s="3" t="s">
        <v>8462</v>
      </c>
      <c r="D9612" s="3">
        <v>95.0</v>
      </c>
      <c r="E9612" s="3" t="s">
        <v>8677</v>
      </c>
      <c r="F9612" s="3">
        <v>4.0</v>
      </c>
      <c r="G9612" s="3">
        <v>4.0</v>
      </c>
      <c r="H9612" s="3" t="s">
        <v>9107</v>
      </c>
      <c r="I9612" s="3" t="s">
        <v>9108</v>
      </c>
      <c r="J9612" s="3" t="s">
        <v>3464</v>
      </c>
      <c r="K9612" s="3" t="s">
        <v>24</v>
      </c>
      <c r="L9612" s="3">
        <v>20.0</v>
      </c>
      <c r="M9612" s="3" t="s">
        <v>25</v>
      </c>
      <c r="N9612" s="3" t="s">
        <v>9315</v>
      </c>
      <c r="O9612" s="3" t="s">
        <v>102</v>
      </c>
      <c r="P9612" s="4">
        <v>19018.0</v>
      </c>
      <c r="Q9612" s="3" t="s">
        <v>105</v>
      </c>
      <c r="S9612" s="3" t="s">
        <v>34</v>
      </c>
    </row>
    <row r="9613">
      <c r="A9613" s="2">
        <v>42318.714895833335</v>
      </c>
      <c r="B9613" s="3">
        <v>11.0</v>
      </c>
      <c r="C9613" s="3" t="s">
        <v>8462</v>
      </c>
      <c r="D9613" s="3">
        <v>95.0</v>
      </c>
      <c r="E9613" s="3" t="s">
        <v>8677</v>
      </c>
      <c r="F9613" s="3">
        <v>4.0</v>
      </c>
      <c r="G9613" s="3">
        <v>4.0</v>
      </c>
      <c r="H9613" s="3" t="s">
        <v>9107</v>
      </c>
      <c r="I9613" s="3" t="s">
        <v>9108</v>
      </c>
      <c r="J9613" s="3" t="s">
        <v>3464</v>
      </c>
      <c r="K9613" s="3" t="s">
        <v>24</v>
      </c>
      <c r="L9613" s="3">
        <v>21.0</v>
      </c>
      <c r="M9613" s="3" t="s">
        <v>30</v>
      </c>
      <c r="N9613" s="3" t="s">
        <v>9316</v>
      </c>
      <c r="O9613" s="3" t="s">
        <v>9317</v>
      </c>
      <c r="P9613" s="4">
        <v>22989.0</v>
      </c>
      <c r="Q9613" s="3" t="s">
        <v>132</v>
      </c>
      <c r="S9613" s="3" t="s">
        <v>34</v>
      </c>
    </row>
    <row r="9614">
      <c r="A9614" s="2">
        <v>42318.714895833335</v>
      </c>
      <c r="B9614" s="3">
        <v>11.0</v>
      </c>
      <c r="C9614" s="3" t="s">
        <v>8462</v>
      </c>
      <c r="D9614" s="3">
        <v>95.0</v>
      </c>
      <c r="E9614" s="3" t="s">
        <v>8677</v>
      </c>
      <c r="F9614" s="3">
        <v>4.0</v>
      </c>
      <c r="G9614" s="3">
        <v>4.0</v>
      </c>
      <c r="H9614" s="3" t="s">
        <v>9107</v>
      </c>
      <c r="I9614" s="3" t="s">
        <v>9108</v>
      </c>
      <c r="J9614" s="3" t="s">
        <v>3464</v>
      </c>
      <c r="K9614" s="3" t="s">
        <v>24</v>
      </c>
      <c r="L9614" s="3">
        <v>22.0</v>
      </c>
      <c r="M9614" s="3" t="s">
        <v>25</v>
      </c>
      <c r="N9614" s="3" t="s">
        <v>9318</v>
      </c>
      <c r="O9614" s="3" t="s">
        <v>168</v>
      </c>
      <c r="P9614" s="4">
        <v>19707.0</v>
      </c>
      <c r="Q9614" s="3" t="s">
        <v>49</v>
      </c>
      <c r="S9614" s="3" t="s">
        <v>34</v>
      </c>
    </row>
    <row r="9615">
      <c r="A9615" s="2">
        <v>42318.714895833335</v>
      </c>
      <c r="B9615" s="3">
        <v>11.0</v>
      </c>
      <c r="C9615" s="3" t="s">
        <v>8462</v>
      </c>
      <c r="D9615" s="3">
        <v>95.0</v>
      </c>
      <c r="E9615" s="3" t="s">
        <v>8677</v>
      </c>
      <c r="F9615" s="3">
        <v>4.0</v>
      </c>
      <c r="G9615" s="3">
        <v>4.0</v>
      </c>
      <c r="H9615" s="3" t="s">
        <v>9107</v>
      </c>
      <c r="I9615" s="3" t="s">
        <v>9108</v>
      </c>
      <c r="J9615" s="3" t="s">
        <v>3464</v>
      </c>
      <c r="K9615" s="3" t="s">
        <v>24</v>
      </c>
      <c r="L9615" s="3">
        <v>23.0</v>
      </c>
      <c r="M9615" s="3" t="s">
        <v>30</v>
      </c>
      <c r="N9615" s="3" t="s">
        <v>6124</v>
      </c>
      <c r="O9615" s="3" t="s">
        <v>2229</v>
      </c>
      <c r="P9615" s="4">
        <v>29074.0</v>
      </c>
      <c r="Q9615" s="3" t="s">
        <v>40</v>
      </c>
      <c r="S9615" s="3" t="s">
        <v>34</v>
      </c>
    </row>
    <row r="9616">
      <c r="A9616" s="2">
        <v>42318.714895833335</v>
      </c>
      <c r="B9616" s="3">
        <v>11.0</v>
      </c>
      <c r="C9616" s="3" t="s">
        <v>8462</v>
      </c>
      <c r="D9616" s="3">
        <v>75.0</v>
      </c>
      <c r="E9616" s="3" t="s">
        <v>8463</v>
      </c>
      <c r="F9616" s="3">
        <v>5.0</v>
      </c>
      <c r="G9616" s="3">
        <v>9.0</v>
      </c>
      <c r="H9616" s="3" t="s">
        <v>9319</v>
      </c>
      <c r="I9616" s="3" t="s">
        <v>9319</v>
      </c>
      <c r="J9616" s="3" t="s">
        <v>1412</v>
      </c>
      <c r="K9616" s="3" t="s">
        <v>24</v>
      </c>
      <c r="L9616" s="3">
        <v>1.0</v>
      </c>
      <c r="M9616" s="3" t="s">
        <v>30</v>
      </c>
      <c r="N9616" s="3" t="s">
        <v>6776</v>
      </c>
      <c r="O9616" s="3" t="s">
        <v>2891</v>
      </c>
      <c r="P9616" s="4">
        <v>34547.0</v>
      </c>
      <c r="Q9616" s="3" t="s">
        <v>191</v>
      </c>
      <c r="S9616" s="3" t="s">
        <v>34</v>
      </c>
    </row>
    <row r="9617">
      <c r="A9617" s="2">
        <v>42318.714895833335</v>
      </c>
      <c r="B9617" s="3">
        <v>11.0</v>
      </c>
      <c r="C9617" s="3" t="s">
        <v>8462</v>
      </c>
      <c r="D9617" s="3">
        <v>75.0</v>
      </c>
      <c r="E9617" s="3" t="s">
        <v>8463</v>
      </c>
      <c r="F9617" s="3">
        <v>5.0</v>
      </c>
      <c r="G9617" s="3">
        <v>9.0</v>
      </c>
      <c r="H9617" s="3" t="s">
        <v>9319</v>
      </c>
      <c r="I9617" s="3" t="s">
        <v>9319</v>
      </c>
      <c r="J9617" s="3" t="s">
        <v>1412</v>
      </c>
      <c r="K9617" s="3" t="s">
        <v>24</v>
      </c>
      <c r="L9617" s="3">
        <v>2.0</v>
      </c>
      <c r="M9617" s="3" t="s">
        <v>25</v>
      </c>
      <c r="N9617" s="3" t="s">
        <v>9320</v>
      </c>
      <c r="O9617" s="3" t="s">
        <v>2453</v>
      </c>
      <c r="P9617" s="4">
        <v>32983.0</v>
      </c>
      <c r="Q9617" s="3" t="s">
        <v>55</v>
      </c>
      <c r="S9617" s="3" t="s">
        <v>34</v>
      </c>
    </row>
    <row r="9618">
      <c r="A9618" s="2">
        <v>42318.714895833335</v>
      </c>
      <c r="B9618" s="3">
        <v>11.0</v>
      </c>
      <c r="C9618" s="3" t="s">
        <v>8462</v>
      </c>
      <c r="D9618" s="3">
        <v>75.0</v>
      </c>
      <c r="E9618" s="3" t="s">
        <v>8463</v>
      </c>
      <c r="F9618" s="3">
        <v>5.0</v>
      </c>
      <c r="G9618" s="3">
        <v>9.0</v>
      </c>
      <c r="H9618" s="3" t="s">
        <v>9319</v>
      </c>
      <c r="I9618" s="3" t="s">
        <v>9319</v>
      </c>
      <c r="J9618" s="3" t="s">
        <v>1412</v>
      </c>
      <c r="K9618" s="3" t="s">
        <v>24</v>
      </c>
      <c r="L9618" s="3">
        <v>3.0</v>
      </c>
      <c r="M9618" s="3" t="s">
        <v>30</v>
      </c>
      <c r="N9618" s="3" t="s">
        <v>9321</v>
      </c>
      <c r="O9618" s="3" t="s">
        <v>2037</v>
      </c>
      <c r="P9618" s="4">
        <v>32905.0</v>
      </c>
      <c r="Q9618" s="3" t="s">
        <v>1205</v>
      </c>
      <c r="S9618" s="3" t="s">
        <v>34</v>
      </c>
    </row>
    <row r="9619">
      <c r="A9619" s="2">
        <v>42318.714895833335</v>
      </c>
      <c r="B9619" s="3">
        <v>11.0</v>
      </c>
      <c r="C9619" s="3" t="s">
        <v>8462</v>
      </c>
      <c r="D9619" s="3">
        <v>75.0</v>
      </c>
      <c r="E9619" s="3" t="s">
        <v>8463</v>
      </c>
      <c r="F9619" s="3">
        <v>5.0</v>
      </c>
      <c r="G9619" s="3">
        <v>9.0</v>
      </c>
      <c r="H9619" s="3" t="s">
        <v>9319</v>
      </c>
      <c r="I9619" s="3" t="s">
        <v>9319</v>
      </c>
      <c r="J9619" s="3" t="s">
        <v>1412</v>
      </c>
      <c r="K9619" s="3" t="s">
        <v>24</v>
      </c>
      <c r="L9619" s="3">
        <v>4.0</v>
      </c>
      <c r="M9619" s="3" t="s">
        <v>25</v>
      </c>
      <c r="N9619" s="3" t="s">
        <v>9322</v>
      </c>
      <c r="O9619" s="3" t="s">
        <v>1111</v>
      </c>
      <c r="P9619" s="4">
        <v>32869.0</v>
      </c>
      <c r="Q9619" s="3" t="s">
        <v>191</v>
      </c>
      <c r="S9619" s="3" t="s">
        <v>34</v>
      </c>
    </row>
    <row r="9620">
      <c r="A9620" s="2">
        <v>42318.714895833335</v>
      </c>
      <c r="B9620" s="3">
        <v>11.0</v>
      </c>
      <c r="C9620" s="3" t="s">
        <v>8462</v>
      </c>
      <c r="D9620" s="3">
        <v>75.0</v>
      </c>
      <c r="E9620" s="3" t="s">
        <v>8463</v>
      </c>
      <c r="F9620" s="3">
        <v>5.0</v>
      </c>
      <c r="G9620" s="3">
        <v>9.0</v>
      </c>
      <c r="H9620" s="3" t="s">
        <v>9319</v>
      </c>
      <c r="I9620" s="3" t="s">
        <v>9319</v>
      </c>
      <c r="J9620" s="3" t="s">
        <v>1412</v>
      </c>
      <c r="K9620" s="3" t="s">
        <v>24</v>
      </c>
      <c r="L9620" s="3">
        <v>5.0</v>
      </c>
      <c r="M9620" s="3" t="s">
        <v>30</v>
      </c>
      <c r="N9620" s="3" t="s">
        <v>9323</v>
      </c>
      <c r="O9620" s="3" t="s">
        <v>1759</v>
      </c>
      <c r="P9620" s="4">
        <v>33018.0</v>
      </c>
      <c r="Q9620" s="3" t="s">
        <v>191</v>
      </c>
      <c r="S9620" s="3" t="s">
        <v>34</v>
      </c>
    </row>
    <row r="9621">
      <c r="A9621" s="2">
        <v>42318.714895833335</v>
      </c>
      <c r="B9621" s="3">
        <v>11.0</v>
      </c>
      <c r="C9621" s="3" t="s">
        <v>8462</v>
      </c>
      <c r="D9621" s="3">
        <v>75.0</v>
      </c>
      <c r="E9621" s="3" t="s">
        <v>8463</v>
      </c>
      <c r="F9621" s="3">
        <v>5.0</v>
      </c>
      <c r="G9621" s="3">
        <v>9.0</v>
      </c>
      <c r="H9621" s="3" t="s">
        <v>9319</v>
      </c>
      <c r="I9621" s="3" t="s">
        <v>9319</v>
      </c>
      <c r="J9621" s="3" t="s">
        <v>1412</v>
      </c>
      <c r="K9621" s="3" t="s">
        <v>24</v>
      </c>
      <c r="L9621" s="3">
        <v>6.0</v>
      </c>
      <c r="M9621" s="3" t="s">
        <v>25</v>
      </c>
      <c r="N9621" s="3" t="s">
        <v>9324</v>
      </c>
      <c r="O9621" s="3" t="s">
        <v>137</v>
      </c>
      <c r="P9621" s="4">
        <v>34404.0</v>
      </c>
      <c r="Q9621" s="3" t="s">
        <v>191</v>
      </c>
      <c r="S9621" s="3" t="s">
        <v>34</v>
      </c>
    </row>
    <row r="9622">
      <c r="A9622" s="2">
        <v>42318.714895833335</v>
      </c>
      <c r="B9622" s="3">
        <v>11.0</v>
      </c>
      <c r="C9622" s="3" t="s">
        <v>8462</v>
      </c>
      <c r="D9622" s="3">
        <v>75.0</v>
      </c>
      <c r="E9622" s="3" t="s">
        <v>8463</v>
      </c>
      <c r="F9622" s="3">
        <v>5.0</v>
      </c>
      <c r="G9622" s="3">
        <v>9.0</v>
      </c>
      <c r="H9622" s="3" t="s">
        <v>9319</v>
      </c>
      <c r="I9622" s="3" t="s">
        <v>9319</v>
      </c>
      <c r="J9622" s="3" t="s">
        <v>1412</v>
      </c>
      <c r="K9622" s="3" t="s">
        <v>24</v>
      </c>
      <c r="L9622" s="3">
        <v>7.0</v>
      </c>
      <c r="M9622" s="3" t="s">
        <v>30</v>
      </c>
      <c r="N9622" s="3" t="s">
        <v>9325</v>
      </c>
      <c r="O9622" s="3" t="s">
        <v>2136</v>
      </c>
      <c r="P9622" s="4">
        <v>32800.0</v>
      </c>
      <c r="Q9622" s="3" t="s">
        <v>40</v>
      </c>
      <c r="S9622" s="3" t="s">
        <v>34</v>
      </c>
    </row>
    <row r="9623">
      <c r="A9623" s="2">
        <v>42318.714895833335</v>
      </c>
      <c r="B9623" s="3">
        <v>11.0</v>
      </c>
      <c r="C9623" s="3" t="s">
        <v>8462</v>
      </c>
      <c r="D9623" s="3">
        <v>75.0</v>
      </c>
      <c r="E9623" s="3" t="s">
        <v>8463</v>
      </c>
      <c r="F9623" s="3">
        <v>5.0</v>
      </c>
      <c r="G9623" s="3">
        <v>9.0</v>
      </c>
      <c r="H9623" s="3" t="s">
        <v>9319</v>
      </c>
      <c r="I9623" s="3" t="s">
        <v>9319</v>
      </c>
      <c r="J9623" s="3" t="s">
        <v>1412</v>
      </c>
      <c r="K9623" s="3" t="s">
        <v>24</v>
      </c>
      <c r="L9623" s="3">
        <v>8.0</v>
      </c>
      <c r="M9623" s="3" t="s">
        <v>25</v>
      </c>
      <c r="N9623" s="3" t="s">
        <v>9326</v>
      </c>
      <c r="O9623" s="3" t="s">
        <v>8667</v>
      </c>
      <c r="P9623" s="4">
        <v>32616.0</v>
      </c>
      <c r="Q9623" s="3" t="s">
        <v>40</v>
      </c>
      <c r="S9623" s="3" t="s">
        <v>34</v>
      </c>
    </row>
    <row r="9624">
      <c r="A9624" s="2">
        <v>42318.714895833335</v>
      </c>
      <c r="B9624" s="3">
        <v>11.0</v>
      </c>
      <c r="C9624" s="3" t="s">
        <v>8462</v>
      </c>
      <c r="D9624" s="3">
        <v>75.0</v>
      </c>
      <c r="E9624" s="3" t="s">
        <v>8463</v>
      </c>
      <c r="F9624" s="3">
        <v>5.0</v>
      </c>
      <c r="G9624" s="3">
        <v>9.0</v>
      </c>
      <c r="H9624" s="3" t="s">
        <v>9319</v>
      </c>
      <c r="I9624" s="3" t="s">
        <v>9319</v>
      </c>
      <c r="J9624" s="3" t="s">
        <v>1412</v>
      </c>
      <c r="K9624" s="3" t="s">
        <v>24</v>
      </c>
      <c r="L9624" s="3">
        <v>9.0</v>
      </c>
      <c r="M9624" s="3" t="s">
        <v>30</v>
      </c>
      <c r="N9624" s="3" t="s">
        <v>9327</v>
      </c>
      <c r="O9624" s="3" t="s">
        <v>9328</v>
      </c>
      <c r="P9624" s="4">
        <v>32651.0</v>
      </c>
      <c r="Q9624" s="3" t="s">
        <v>205</v>
      </c>
      <c r="S9624" s="3" t="s">
        <v>34</v>
      </c>
    </row>
    <row r="9625">
      <c r="A9625" s="2">
        <v>42318.714895833335</v>
      </c>
      <c r="B9625" s="3">
        <v>11.0</v>
      </c>
      <c r="C9625" s="3" t="s">
        <v>8462</v>
      </c>
      <c r="D9625" s="3">
        <v>75.0</v>
      </c>
      <c r="E9625" s="3" t="s">
        <v>8463</v>
      </c>
      <c r="F9625" s="3">
        <v>5.0</v>
      </c>
      <c r="G9625" s="3">
        <v>9.0</v>
      </c>
      <c r="H9625" s="3" t="s">
        <v>9319</v>
      </c>
      <c r="I9625" s="3" t="s">
        <v>9319</v>
      </c>
      <c r="J9625" s="3" t="s">
        <v>1412</v>
      </c>
      <c r="K9625" s="3" t="s">
        <v>24</v>
      </c>
      <c r="L9625" s="3">
        <v>10.0</v>
      </c>
      <c r="M9625" s="3" t="s">
        <v>25</v>
      </c>
      <c r="N9625" s="3" t="s">
        <v>9329</v>
      </c>
      <c r="O9625" s="3" t="s">
        <v>477</v>
      </c>
      <c r="P9625" s="4">
        <v>33430.0</v>
      </c>
      <c r="Q9625" s="3" t="s">
        <v>191</v>
      </c>
      <c r="S9625" s="3" t="s">
        <v>34</v>
      </c>
    </row>
    <row r="9626">
      <c r="A9626" s="2">
        <v>42318.714895833335</v>
      </c>
      <c r="B9626" s="3">
        <v>11.0</v>
      </c>
      <c r="C9626" s="3" t="s">
        <v>8462</v>
      </c>
      <c r="D9626" s="3">
        <v>75.0</v>
      </c>
      <c r="E9626" s="3" t="s">
        <v>8463</v>
      </c>
      <c r="F9626" s="3">
        <v>5.0</v>
      </c>
      <c r="G9626" s="3">
        <v>9.0</v>
      </c>
      <c r="H9626" s="3" t="s">
        <v>9319</v>
      </c>
      <c r="I9626" s="3" t="s">
        <v>9319</v>
      </c>
      <c r="J9626" s="3" t="s">
        <v>1412</v>
      </c>
      <c r="K9626" s="3" t="s">
        <v>24</v>
      </c>
      <c r="L9626" s="3">
        <v>11.0</v>
      </c>
      <c r="M9626" s="3" t="s">
        <v>30</v>
      </c>
      <c r="N9626" s="3" t="s">
        <v>8552</v>
      </c>
      <c r="O9626" s="3" t="s">
        <v>9330</v>
      </c>
      <c r="P9626" s="4">
        <v>32695.0</v>
      </c>
      <c r="Q9626" s="3" t="s">
        <v>72</v>
      </c>
      <c r="S9626" s="3" t="s">
        <v>34</v>
      </c>
    </row>
    <row r="9627">
      <c r="A9627" s="2">
        <v>42318.714895833335</v>
      </c>
      <c r="B9627" s="3">
        <v>11.0</v>
      </c>
      <c r="C9627" s="3" t="s">
        <v>8462</v>
      </c>
      <c r="D9627" s="3">
        <v>75.0</v>
      </c>
      <c r="E9627" s="3" t="s">
        <v>8463</v>
      </c>
      <c r="F9627" s="3">
        <v>5.0</v>
      </c>
      <c r="G9627" s="3">
        <v>9.0</v>
      </c>
      <c r="H9627" s="3" t="s">
        <v>9319</v>
      </c>
      <c r="I9627" s="3" t="s">
        <v>9319</v>
      </c>
      <c r="J9627" s="3" t="s">
        <v>1412</v>
      </c>
      <c r="K9627" s="3" t="s">
        <v>24</v>
      </c>
      <c r="L9627" s="3">
        <v>12.0</v>
      </c>
      <c r="M9627" s="3" t="s">
        <v>25</v>
      </c>
      <c r="N9627" s="3" t="s">
        <v>9331</v>
      </c>
      <c r="O9627" s="3" t="s">
        <v>7470</v>
      </c>
      <c r="P9627" s="4">
        <v>31038.0</v>
      </c>
      <c r="Q9627" s="3" t="s">
        <v>110</v>
      </c>
      <c r="S9627" s="3" t="s">
        <v>34</v>
      </c>
    </row>
    <row r="9628">
      <c r="A9628" s="2">
        <v>42318.714895833335</v>
      </c>
      <c r="B9628" s="3">
        <v>11.0</v>
      </c>
      <c r="C9628" s="3" t="s">
        <v>8462</v>
      </c>
      <c r="D9628" s="3">
        <v>75.0</v>
      </c>
      <c r="E9628" s="3" t="s">
        <v>8463</v>
      </c>
      <c r="F9628" s="3">
        <v>5.0</v>
      </c>
      <c r="G9628" s="3">
        <v>9.0</v>
      </c>
      <c r="H9628" s="3" t="s">
        <v>9319</v>
      </c>
      <c r="I9628" s="3" t="s">
        <v>9319</v>
      </c>
      <c r="J9628" s="3" t="s">
        <v>1412</v>
      </c>
      <c r="K9628" s="3" t="s">
        <v>24</v>
      </c>
      <c r="L9628" s="3">
        <v>13.0</v>
      </c>
      <c r="M9628" s="3" t="s">
        <v>30</v>
      </c>
      <c r="N9628" s="3" t="s">
        <v>9326</v>
      </c>
      <c r="O9628" s="3" t="s">
        <v>9332</v>
      </c>
      <c r="P9628" s="4">
        <v>35254.0</v>
      </c>
      <c r="Q9628" s="3" t="s">
        <v>191</v>
      </c>
      <c r="S9628" s="3" t="s">
        <v>34</v>
      </c>
    </row>
    <row r="9629">
      <c r="A9629" s="2">
        <v>42318.714895833335</v>
      </c>
      <c r="B9629" s="3">
        <v>11.0</v>
      </c>
      <c r="C9629" s="3" t="s">
        <v>8462</v>
      </c>
      <c r="D9629" s="3">
        <v>75.0</v>
      </c>
      <c r="E9629" s="3" t="s">
        <v>8463</v>
      </c>
      <c r="F9629" s="3">
        <v>5.0</v>
      </c>
      <c r="G9629" s="3">
        <v>9.0</v>
      </c>
      <c r="H9629" s="3" t="s">
        <v>9319</v>
      </c>
      <c r="I9629" s="3" t="s">
        <v>9319</v>
      </c>
      <c r="J9629" s="3" t="s">
        <v>1412</v>
      </c>
      <c r="K9629" s="3" t="s">
        <v>24</v>
      </c>
      <c r="L9629" s="3">
        <v>14.0</v>
      </c>
      <c r="M9629" s="3" t="s">
        <v>25</v>
      </c>
      <c r="N9629" s="3" t="s">
        <v>9333</v>
      </c>
      <c r="O9629" s="3" t="s">
        <v>2751</v>
      </c>
      <c r="P9629" s="4">
        <v>27871.0</v>
      </c>
      <c r="Q9629" s="3" t="s">
        <v>372</v>
      </c>
      <c r="S9629" s="3" t="s">
        <v>34</v>
      </c>
    </row>
    <row r="9630">
      <c r="A9630" s="2">
        <v>42318.714895833335</v>
      </c>
      <c r="B9630" s="3">
        <v>11.0</v>
      </c>
      <c r="C9630" s="3" t="s">
        <v>8462</v>
      </c>
      <c r="D9630" s="3">
        <v>75.0</v>
      </c>
      <c r="E9630" s="3" t="s">
        <v>8463</v>
      </c>
      <c r="F9630" s="3">
        <v>5.0</v>
      </c>
      <c r="G9630" s="3">
        <v>9.0</v>
      </c>
      <c r="H9630" s="3" t="s">
        <v>9319</v>
      </c>
      <c r="I9630" s="3" t="s">
        <v>9319</v>
      </c>
      <c r="J9630" s="3" t="s">
        <v>1412</v>
      </c>
      <c r="K9630" s="3" t="s">
        <v>24</v>
      </c>
      <c r="L9630" s="3">
        <v>15.0</v>
      </c>
      <c r="M9630" s="3" t="s">
        <v>30</v>
      </c>
      <c r="N9630" s="3" t="s">
        <v>9334</v>
      </c>
      <c r="O9630" s="3" t="s">
        <v>9335</v>
      </c>
      <c r="P9630" s="4">
        <v>32795.0</v>
      </c>
      <c r="Q9630" s="3" t="s">
        <v>28</v>
      </c>
      <c r="S9630" s="3" t="s">
        <v>34</v>
      </c>
    </row>
    <row r="9631">
      <c r="A9631" s="2">
        <v>42318.714895833335</v>
      </c>
      <c r="B9631" s="3">
        <v>11.0</v>
      </c>
      <c r="C9631" s="3" t="s">
        <v>8462</v>
      </c>
      <c r="D9631" s="3">
        <v>75.0</v>
      </c>
      <c r="E9631" s="3" t="s">
        <v>8463</v>
      </c>
      <c r="F9631" s="3">
        <v>5.0</v>
      </c>
      <c r="G9631" s="3">
        <v>9.0</v>
      </c>
      <c r="H9631" s="3" t="s">
        <v>9319</v>
      </c>
      <c r="I9631" s="3" t="s">
        <v>9319</v>
      </c>
      <c r="J9631" s="3" t="s">
        <v>1412</v>
      </c>
      <c r="K9631" s="3" t="s">
        <v>24</v>
      </c>
      <c r="L9631" s="3">
        <v>16.0</v>
      </c>
      <c r="M9631" s="3" t="s">
        <v>25</v>
      </c>
      <c r="N9631" s="3" t="s">
        <v>9336</v>
      </c>
      <c r="O9631" s="3" t="s">
        <v>421</v>
      </c>
      <c r="P9631" s="4">
        <v>31682.0</v>
      </c>
      <c r="Q9631" s="3" t="s">
        <v>72</v>
      </c>
      <c r="S9631" s="3" t="s">
        <v>34</v>
      </c>
    </row>
    <row r="9632">
      <c r="A9632" s="2">
        <v>42318.714895833335</v>
      </c>
      <c r="B9632" s="3">
        <v>11.0</v>
      </c>
      <c r="C9632" s="3" t="s">
        <v>8462</v>
      </c>
      <c r="D9632" s="3">
        <v>75.0</v>
      </c>
      <c r="E9632" s="3" t="s">
        <v>8463</v>
      </c>
      <c r="F9632" s="3">
        <v>5.0</v>
      </c>
      <c r="G9632" s="3">
        <v>9.0</v>
      </c>
      <c r="H9632" s="3" t="s">
        <v>9319</v>
      </c>
      <c r="I9632" s="3" t="s">
        <v>9319</v>
      </c>
      <c r="J9632" s="3" t="s">
        <v>1412</v>
      </c>
      <c r="K9632" s="3" t="s">
        <v>24</v>
      </c>
      <c r="L9632" s="3">
        <v>17.0</v>
      </c>
      <c r="M9632" s="3" t="s">
        <v>30</v>
      </c>
      <c r="N9632" s="3" t="s">
        <v>9337</v>
      </c>
      <c r="O9632" s="3" t="s">
        <v>2782</v>
      </c>
      <c r="P9632" s="4">
        <v>33034.0</v>
      </c>
      <c r="Q9632" s="3" t="s">
        <v>191</v>
      </c>
      <c r="S9632" s="3" t="s">
        <v>34</v>
      </c>
    </row>
    <row r="9633">
      <c r="A9633" s="2">
        <v>42318.714895833335</v>
      </c>
      <c r="B9633" s="3">
        <v>11.0</v>
      </c>
      <c r="C9633" s="3" t="s">
        <v>8462</v>
      </c>
      <c r="D9633" s="3">
        <v>75.0</v>
      </c>
      <c r="E9633" s="3" t="s">
        <v>8463</v>
      </c>
      <c r="F9633" s="3">
        <v>5.0</v>
      </c>
      <c r="G9633" s="3">
        <v>9.0</v>
      </c>
      <c r="H9633" s="3" t="s">
        <v>9319</v>
      </c>
      <c r="I9633" s="3" t="s">
        <v>9319</v>
      </c>
      <c r="J9633" s="3" t="s">
        <v>1412</v>
      </c>
      <c r="K9633" s="3" t="s">
        <v>24</v>
      </c>
      <c r="L9633" s="3">
        <v>18.0</v>
      </c>
      <c r="M9633" s="3" t="s">
        <v>25</v>
      </c>
      <c r="N9633" s="3" t="s">
        <v>5508</v>
      </c>
      <c r="O9633" s="3" t="s">
        <v>862</v>
      </c>
      <c r="P9633" s="4">
        <v>32804.0</v>
      </c>
      <c r="Q9633" s="3" t="s">
        <v>40</v>
      </c>
      <c r="S9633" s="3" t="s">
        <v>34</v>
      </c>
    </row>
    <row r="9634">
      <c r="A9634" s="2">
        <v>42318.714895833335</v>
      </c>
      <c r="B9634" s="3">
        <v>11.0</v>
      </c>
      <c r="C9634" s="3" t="s">
        <v>8462</v>
      </c>
      <c r="D9634" s="3">
        <v>75.0</v>
      </c>
      <c r="E9634" s="3" t="s">
        <v>8463</v>
      </c>
      <c r="F9634" s="3">
        <v>5.0</v>
      </c>
      <c r="G9634" s="3">
        <v>9.0</v>
      </c>
      <c r="H9634" s="3" t="s">
        <v>9319</v>
      </c>
      <c r="I9634" s="3" t="s">
        <v>9319</v>
      </c>
      <c r="J9634" s="3" t="s">
        <v>1412</v>
      </c>
      <c r="K9634" s="3" t="s">
        <v>24</v>
      </c>
      <c r="L9634" s="3">
        <v>19.0</v>
      </c>
      <c r="M9634" s="3" t="s">
        <v>30</v>
      </c>
      <c r="N9634" s="3" t="s">
        <v>9046</v>
      </c>
      <c r="O9634" s="3" t="s">
        <v>9338</v>
      </c>
      <c r="P9634" s="4">
        <v>27995.0</v>
      </c>
      <c r="Q9634" s="3" t="s">
        <v>72</v>
      </c>
      <c r="S9634" s="3" t="s">
        <v>34</v>
      </c>
    </row>
    <row r="9635">
      <c r="A9635" s="2">
        <v>42318.714895833335</v>
      </c>
      <c r="B9635" s="3">
        <v>11.0</v>
      </c>
      <c r="C9635" s="3" t="s">
        <v>8462</v>
      </c>
      <c r="D9635" s="3">
        <v>75.0</v>
      </c>
      <c r="E9635" s="3" t="s">
        <v>8463</v>
      </c>
      <c r="F9635" s="3">
        <v>5.0</v>
      </c>
      <c r="G9635" s="3">
        <v>9.0</v>
      </c>
      <c r="H9635" s="3" t="s">
        <v>9319</v>
      </c>
      <c r="I9635" s="3" t="s">
        <v>9319</v>
      </c>
      <c r="J9635" s="3" t="s">
        <v>1412</v>
      </c>
      <c r="K9635" s="3" t="s">
        <v>24</v>
      </c>
      <c r="L9635" s="3">
        <v>20.0</v>
      </c>
      <c r="M9635" s="3" t="s">
        <v>25</v>
      </c>
      <c r="N9635" s="3" t="s">
        <v>9339</v>
      </c>
      <c r="O9635" s="3" t="s">
        <v>395</v>
      </c>
      <c r="P9635" s="4">
        <v>30109.0</v>
      </c>
      <c r="Q9635" s="3" t="s">
        <v>191</v>
      </c>
      <c r="S9635" s="3" t="s">
        <v>34</v>
      </c>
    </row>
    <row r="9636">
      <c r="A9636" s="2">
        <v>42318.714895833335</v>
      </c>
      <c r="B9636" s="3">
        <v>11.0</v>
      </c>
      <c r="C9636" s="3" t="s">
        <v>8462</v>
      </c>
      <c r="D9636" s="3">
        <v>75.0</v>
      </c>
      <c r="E9636" s="3" t="s">
        <v>8463</v>
      </c>
      <c r="F9636" s="3">
        <v>5.0</v>
      </c>
      <c r="G9636" s="3">
        <v>9.0</v>
      </c>
      <c r="H9636" s="3" t="s">
        <v>9319</v>
      </c>
      <c r="I9636" s="3" t="s">
        <v>9319</v>
      </c>
      <c r="J9636" s="3" t="s">
        <v>1412</v>
      </c>
      <c r="K9636" s="3" t="s">
        <v>24</v>
      </c>
      <c r="L9636" s="3">
        <v>21.0</v>
      </c>
      <c r="M9636" s="3" t="s">
        <v>30</v>
      </c>
      <c r="N9636" s="3" t="s">
        <v>1235</v>
      </c>
      <c r="O9636" s="3" t="s">
        <v>368</v>
      </c>
      <c r="P9636" s="4">
        <v>34144.0</v>
      </c>
      <c r="Q9636" s="3" t="s">
        <v>191</v>
      </c>
      <c r="S9636" s="3" t="s">
        <v>34</v>
      </c>
    </row>
    <row r="9637">
      <c r="A9637" s="2">
        <v>42318.714895833335</v>
      </c>
      <c r="B9637" s="3">
        <v>11.0</v>
      </c>
      <c r="C9637" s="3" t="s">
        <v>8462</v>
      </c>
      <c r="D9637" s="3">
        <v>75.0</v>
      </c>
      <c r="E9637" s="3" t="s">
        <v>8463</v>
      </c>
      <c r="F9637" s="3">
        <v>5.0</v>
      </c>
      <c r="G9637" s="3">
        <v>9.0</v>
      </c>
      <c r="H9637" s="3" t="s">
        <v>9319</v>
      </c>
      <c r="I9637" s="3" t="s">
        <v>9319</v>
      </c>
      <c r="J9637" s="3" t="s">
        <v>1412</v>
      </c>
      <c r="K9637" s="3" t="s">
        <v>24</v>
      </c>
      <c r="L9637" s="3">
        <v>22.0</v>
      </c>
      <c r="M9637" s="3" t="s">
        <v>25</v>
      </c>
      <c r="N9637" s="3" t="s">
        <v>732</v>
      </c>
      <c r="O9637" s="3" t="s">
        <v>558</v>
      </c>
      <c r="P9637" s="4">
        <v>32926.0</v>
      </c>
      <c r="Q9637" s="3" t="s">
        <v>40</v>
      </c>
      <c r="S9637" s="3" t="s">
        <v>34</v>
      </c>
    </row>
    <row r="9638">
      <c r="A9638" s="2">
        <v>42318.714895833335</v>
      </c>
      <c r="B9638" s="3">
        <v>11.0</v>
      </c>
      <c r="C9638" s="3" t="s">
        <v>8462</v>
      </c>
      <c r="D9638" s="3">
        <v>75.0</v>
      </c>
      <c r="E9638" s="3" t="s">
        <v>8463</v>
      </c>
      <c r="F9638" s="3">
        <v>5.0</v>
      </c>
      <c r="G9638" s="3">
        <v>9.0</v>
      </c>
      <c r="H9638" s="3" t="s">
        <v>9319</v>
      </c>
      <c r="I9638" s="3" t="s">
        <v>9319</v>
      </c>
      <c r="J9638" s="3" t="s">
        <v>1412</v>
      </c>
      <c r="K9638" s="3" t="s">
        <v>24</v>
      </c>
      <c r="L9638" s="3">
        <v>23.0</v>
      </c>
      <c r="M9638" s="3" t="s">
        <v>30</v>
      </c>
      <c r="N9638" s="3" t="s">
        <v>9340</v>
      </c>
      <c r="O9638" s="3" t="s">
        <v>1120</v>
      </c>
      <c r="P9638" s="4">
        <v>32877.0</v>
      </c>
      <c r="Q9638" s="3" t="s">
        <v>132</v>
      </c>
      <c r="S9638" s="3" t="s">
        <v>34</v>
      </c>
    </row>
    <row r="9639">
      <c r="A9639" s="2">
        <v>42318.714895833335</v>
      </c>
      <c r="B9639" s="3">
        <v>11.0</v>
      </c>
      <c r="C9639" s="3" t="s">
        <v>8462</v>
      </c>
      <c r="D9639" s="3">
        <v>75.0</v>
      </c>
      <c r="E9639" s="3" t="s">
        <v>8463</v>
      </c>
      <c r="F9639" s="3">
        <v>5.0</v>
      </c>
      <c r="G9639" s="3">
        <v>9.0</v>
      </c>
      <c r="H9639" s="3" t="s">
        <v>9319</v>
      </c>
      <c r="I9639" s="3" t="s">
        <v>9319</v>
      </c>
      <c r="J9639" s="3" t="s">
        <v>1412</v>
      </c>
      <c r="K9639" s="3" t="s">
        <v>24</v>
      </c>
      <c r="L9639" s="3">
        <v>24.0</v>
      </c>
      <c r="M9639" s="3" t="s">
        <v>25</v>
      </c>
      <c r="N9639" s="3" t="s">
        <v>9341</v>
      </c>
      <c r="O9639" s="3" t="s">
        <v>1873</v>
      </c>
      <c r="P9639" s="4">
        <v>32523.0</v>
      </c>
      <c r="Q9639" s="3" t="s">
        <v>55</v>
      </c>
      <c r="S9639" s="3" t="s">
        <v>34</v>
      </c>
    </row>
    <row r="9640">
      <c r="A9640" s="2">
        <v>42318.714895833335</v>
      </c>
      <c r="B9640" s="3">
        <v>11.0</v>
      </c>
      <c r="C9640" s="3" t="s">
        <v>8462</v>
      </c>
      <c r="D9640" s="3">
        <v>75.0</v>
      </c>
      <c r="E9640" s="3" t="s">
        <v>8463</v>
      </c>
      <c r="F9640" s="3">
        <v>5.0</v>
      </c>
      <c r="G9640" s="3">
        <v>9.0</v>
      </c>
      <c r="H9640" s="3" t="s">
        <v>9319</v>
      </c>
      <c r="I9640" s="3" t="s">
        <v>9319</v>
      </c>
      <c r="J9640" s="3" t="s">
        <v>1412</v>
      </c>
      <c r="K9640" s="3" t="s">
        <v>24</v>
      </c>
      <c r="L9640" s="3">
        <v>25.0</v>
      </c>
      <c r="M9640" s="3" t="s">
        <v>30</v>
      </c>
      <c r="N9640" s="3" t="s">
        <v>3700</v>
      </c>
      <c r="O9640" s="3" t="s">
        <v>268</v>
      </c>
      <c r="P9640" s="4">
        <v>28765.0</v>
      </c>
      <c r="Q9640" s="3" t="s">
        <v>75</v>
      </c>
      <c r="S9640" s="3" t="s">
        <v>34</v>
      </c>
    </row>
    <row r="9641">
      <c r="A9641" s="2">
        <v>42318.714895833335</v>
      </c>
      <c r="B9641" s="3">
        <v>11.0</v>
      </c>
      <c r="C9641" s="3" t="s">
        <v>8462</v>
      </c>
      <c r="D9641" s="3">
        <v>75.0</v>
      </c>
      <c r="E9641" s="3" t="s">
        <v>8463</v>
      </c>
      <c r="F9641" s="3">
        <v>5.0</v>
      </c>
      <c r="G9641" s="3">
        <v>9.0</v>
      </c>
      <c r="H9641" s="3" t="s">
        <v>9319</v>
      </c>
      <c r="I9641" s="3" t="s">
        <v>9319</v>
      </c>
      <c r="J9641" s="3" t="s">
        <v>1412</v>
      </c>
      <c r="K9641" s="3" t="s">
        <v>24</v>
      </c>
      <c r="L9641" s="3">
        <v>26.0</v>
      </c>
      <c r="M9641" s="3" t="s">
        <v>25</v>
      </c>
      <c r="N9641" s="3" t="s">
        <v>9342</v>
      </c>
      <c r="O9641" s="3" t="s">
        <v>9343</v>
      </c>
      <c r="P9641" s="4">
        <v>29036.0</v>
      </c>
      <c r="Q9641" s="3" t="s">
        <v>40</v>
      </c>
      <c r="S9641" s="3" t="s">
        <v>34</v>
      </c>
    </row>
    <row r="9642">
      <c r="A9642" s="2">
        <v>42318.714895833335</v>
      </c>
      <c r="B9642" s="3">
        <v>11.0</v>
      </c>
      <c r="C9642" s="3" t="s">
        <v>8462</v>
      </c>
      <c r="D9642" s="3">
        <v>75.0</v>
      </c>
      <c r="E9642" s="3" t="s">
        <v>8463</v>
      </c>
      <c r="F9642" s="3">
        <v>5.0</v>
      </c>
      <c r="G9642" s="3">
        <v>9.0</v>
      </c>
      <c r="H9642" s="3" t="s">
        <v>9319</v>
      </c>
      <c r="I9642" s="3" t="s">
        <v>9319</v>
      </c>
      <c r="J9642" s="3" t="s">
        <v>1412</v>
      </c>
      <c r="K9642" s="3" t="s">
        <v>24</v>
      </c>
      <c r="L9642" s="3">
        <v>27.0</v>
      </c>
      <c r="M9642" s="3" t="s">
        <v>30</v>
      </c>
      <c r="N9642" s="3" t="s">
        <v>9344</v>
      </c>
      <c r="O9642" s="3" t="s">
        <v>779</v>
      </c>
      <c r="P9642" s="4">
        <v>18422.0</v>
      </c>
      <c r="Q9642" s="3" t="s">
        <v>117</v>
      </c>
      <c r="S9642" s="3" t="s">
        <v>34</v>
      </c>
    </row>
    <row r="9643">
      <c r="A9643" s="2">
        <v>42318.714895833335</v>
      </c>
      <c r="B9643" s="3">
        <v>11.0</v>
      </c>
      <c r="C9643" s="3" t="s">
        <v>8462</v>
      </c>
      <c r="D9643" s="3">
        <v>75.0</v>
      </c>
      <c r="E9643" s="3" t="s">
        <v>8463</v>
      </c>
      <c r="F9643" s="3">
        <v>5.0</v>
      </c>
      <c r="G9643" s="3">
        <v>9.0</v>
      </c>
      <c r="H9643" s="3" t="s">
        <v>9319</v>
      </c>
      <c r="I9643" s="3" t="s">
        <v>9319</v>
      </c>
      <c r="J9643" s="3" t="s">
        <v>1412</v>
      </c>
      <c r="K9643" s="3" t="s">
        <v>24</v>
      </c>
      <c r="L9643" s="3">
        <v>28.0</v>
      </c>
      <c r="M9643" s="3" t="s">
        <v>25</v>
      </c>
      <c r="N9643" s="3" t="s">
        <v>9345</v>
      </c>
      <c r="O9643" s="3" t="s">
        <v>9346</v>
      </c>
      <c r="P9643" s="4">
        <v>34400.0</v>
      </c>
      <c r="Q9643" s="3" t="s">
        <v>149</v>
      </c>
      <c r="S9643" s="3" t="s">
        <v>34</v>
      </c>
    </row>
    <row r="9644">
      <c r="A9644" s="2">
        <v>42318.714895833335</v>
      </c>
      <c r="B9644" s="3">
        <v>11.0</v>
      </c>
      <c r="C9644" s="3" t="s">
        <v>8462</v>
      </c>
      <c r="D9644" s="3">
        <v>75.0</v>
      </c>
      <c r="E9644" s="3" t="s">
        <v>8463</v>
      </c>
      <c r="F9644" s="3">
        <v>5.0</v>
      </c>
      <c r="G9644" s="3">
        <v>9.0</v>
      </c>
      <c r="H9644" s="3" t="s">
        <v>9319</v>
      </c>
      <c r="I9644" s="3" t="s">
        <v>9319</v>
      </c>
      <c r="J9644" s="3" t="s">
        <v>1412</v>
      </c>
      <c r="K9644" s="3" t="s">
        <v>24</v>
      </c>
      <c r="L9644" s="3">
        <v>29.0</v>
      </c>
      <c r="M9644" s="3" t="s">
        <v>30</v>
      </c>
      <c r="N9644" s="3" t="s">
        <v>1339</v>
      </c>
      <c r="O9644" s="3" t="s">
        <v>1180</v>
      </c>
      <c r="P9644" s="4">
        <v>32545.0</v>
      </c>
      <c r="Q9644" s="3" t="s">
        <v>40</v>
      </c>
      <c r="S9644" s="3" t="s">
        <v>34</v>
      </c>
    </row>
    <row r="9645">
      <c r="A9645" s="2">
        <v>42318.714895833335</v>
      </c>
      <c r="B9645" s="3">
        <v>11.0</v>
      </c>
      <c r="C9645" s="3" t="s">
        <v>8462</v>
      </c>
      <c r="D9645" s="3">
        <v>75.0</v>
      </c>
      <c r="E9645" s="3" t="s">
        <v>8463</v>
      </c>
      <c r="F9645" s="3">
        <v>5.0</v>
      </c>
      <c r="G9645" s="3">
        <v>9.0</v>
      </c>
      <c r="H9645" s="3" t="s">
        <v>9319</v>
      </c>
      <c r="I9645" s="3" t="s">
        <v>9319</v>
      </c>
      <c r="J9645" s="3" t="s">
        <v>1412</v>
      </c>
      <c r="K9645" s="3" t="s">
        <v>24</v>
      </c>
      <c r="L9645" s="3">
        <v>30.0</v>
      </c>
      <c r="M9645" s="3" t="s">
        <v>25</v>
      </c>
      <c r="N9645" s="3" t="s">
        <v>9326</v>
      </c>
      <c r="O9645" s="3" t="s">
        <v>9347</v>
      </c>
      <c r="P9645" s="4">
        <v>33738.0</v>
      </c>
      <c r="Q9645" s="3" t="s">
        <v>55</v>
      </c>
      <c r="S9645" s="3" t="s">
        <v>34</v>
      </c>
    </row>
    <row r="9646">
      <c r="A9646" s="2">
        <v>42318.714895833335</v>
      </c>
      <c r="B9646" s="3">
        <v>11.0</v>
      </c>
      <c r="C9646" s="3" t="s">
        <v>8462</v>
      </c>
      <c r="D9646" s="3">
        <v>75.0</v>
      </c>
      <c r="E9646" s="3" t="s">
        <v>8463</v>
      </c>
      <c r="F9646" s="3">
        <v>5.0</v>
      </c>
      <c r="G9646" s="3">
        <v>9.0</v>
      </c>
      <c r="H9646" s="3" t="s">
        <v>9319</v>
      </c>
      <c r="I9646" s="3" t="s">
        <v>9319</v>
      </c>
      <c r="J9646" s="3" t="s">
        <v>1412</v>
      </c>
      <c r="K9646" s="3" t="s">
        <v>24</v>
      </c>
      <c r="L9646" s="3">
        <v>31.0</v>
      </c>
      <c r="M9646" s="3" t="s">
        <v>30</v>
      </c>
      <c r="N9646" s="3" t="s">
        <v>4252</v>
      </c>
      <c r="O9646" s="3" t="s">
        <v>460</v>
      </c>
      <c r="P9646" s="4">
        <v>32834.0</v>
      </c>
      <c r="Q9646" s="3" t="s">
        <v>191</v>
      </c>
      <c r="S9646" s="3" t="s">
        <v>34</v>
      </c>
    </row>
    <row r="9647">
      <c r="A9647" s="2">
        <v>42318.714895833335</v>
      </c>
      <c r="B9647" s="3">
        <v>11.0</v>
      </c>
      <c r="C9647" s="3" t="s">
        <v>8462</v>
      </c>
      <c r="D9647" s="3">
        <v>75.0</v>
      </c>
      <c r="E9647" s="3" t="s">
        <v>8463</v>
      </c>
      <c r="F9647" s="3">
        <v>5.0</v>
      </c>
      <c r="G9647" s="3">
        <v>9.0</v>
      </c>
      <c r="H9647" s="3" t="s">
        <v>9319</v>
      </c>
      <c r="I9647" s="3" t="s">
        <v>9319</v>
      </c>
      <c r="J9647" s="3" t="s">
        <v>1412</v>
      </c>
      <c r="K9647" s="3" t="s">
        <v>24</v>
      </c>
      <c r="L9647" s="3">
        <v>32.0</v>
      </c>
      <c r="M9647" s="3" t="s">
        <v>25</v>
      </c>
      <c r="N9647" s="3" t="s">
        <v>9348</v>
      </c>
      <c r="O9647" s="3" t="s">
        <v>4652</v>
      </c>
      <c r="P9647" s="4">
        <v>33796.0</v>
      </c>
      <c r="Q9647" s="3" t="s">
        <v>191</v>
      </c>
      <c r="S9647" s="3" t="s">
        <v>34</v>
      </c>
    </row>
    <row r="9648">
      <c r="A9648" s="2">
        <v>42318.714895833335</v>
      </c>
      <c r="B9648" s="3">
        <v>11.0</v>
      </c>
      <c r="C9648" s="3" t="s">
        <v>8462</v>
      </c>
      <c r="D9648" s="3">
        <v>75.0</v>
      </c>
      <c r="E9648" s="3" t="s">
        <v>8463</v>
      </c>
      <c r="F9648" s="3">
        <v>5.0</v>
      </c>
      <c r="G9648" s="3">
        <v>9.0</v>
      </c>
      <c r="H9648" s="3" t="s">
        <v>9319</v>
      </c>
      <c r="I9648" s="3" t="s">
        <v>9319</v>
      </c>
      <c r="J9648" s="3" t="s">
        <v>1412</v>
      </c>
      <c r="K9648" s="3" t="s">
        <v>24</v>
      </c>
      <c r="L9648" s="3">
        <v>33.0</v>
      </c>
      <c r="M9648" s="3" t="s">
        <v>30</v>
      </c>
      <c r="N9648" s="3" t="s">
        <v>9349</v>
      </c>
      <c r="O9648" s="3" t="s">
        <v>9350</v>
      </c>
      <c r="P9648" s="4">
        <v>34391.0</v>
      </c>
      <c r="Q9648" s="3" t="s">
        <v>75</v>
      </c>
      <c r="S9648" s="3" t="s">
        <v>34</v>
      </c>
    </row>
    <row r="9649">
      <c r="A9649" s="2">
        <v>42318.714895833335</v>
      </c>
      <c r="B9649" s="3">
        <v>11.0</v>
      </c>
      <c r="C9649" s="3" t="s">
        <v>8462</v>
      </c>
      <c r="D9649" s="3">
        <v>75.0</v>
      </c>
      <c r="E9649" s="3" t="s">
        <v>8463</v>
      </c>
      <c r="F9649" s="3">
        <v>5.0</v>
      </c>
      <c r="G9649" s="3">
        <v>9.0</v>
      </c>
      <c r="H9649" s="3" t="s">
        <v>9319</v>
      </c>
      <c r="I9649" s="3" t="s">
        <v>9319</v>
      </c>
      <c r="J9649" s="3" t="s">
        <v>1412</v>
      </c>
      <c r="K9649" s="3" t="s">
        <v>24</v>
      </c>
      <c r="L9649" s="3">
        <v>34.0</v>
      </c>
      <c r="M9649" s="3" t="s">
        <v>25</v>
      </c>
      <c r="N9649" s="3" t="s">
        <v>9351</v>
      </c>
      <c r="O9649" s="3" t="s">
        <v>27</v>
      </c>
      <c r="P9649" s="4">
        <v>28893.0</v>
      </c>
      <c r="Q9649" s="3" t="s">
        <v>28</v>
      </c>
      <c r="S9649" s="3" t="s">
        <v>34</v>
      </c>
    </row>
    <row r="9650">
      <c r="A9650" s="2">
        <v>42318.714895833335</v>
      </c>
      <c r="B9650" s="3">
        <v>11.0</v>
      </c>
      <c r="C9650" s="3" t="s">
        <v>8462</v>
      </c>
      <c r="D9650" s="3">
        <v>75.0</v>
      </c>
      <c r="E9650" s="3" t="s">
        <v>8463</v>
      </c>
      <c r="F9650" s="3">
        <v>5.0</v>
      </c>
      <c r="G9650" s="3">
        <v>9.0</v>
      </c>
      <c r="H9650" s="3" t="s">
        <v>9319</v>
      </c>
      <c r="I9650" s="3" t="s">
        <v>9319</v>
      </c>
      <c r="J9650" s="3" t="s">
        <v>1412</v>
      </c>
      <c r="K9650" s="3" t="s">
        <v>24</v>
      </c>
      <c r="L9650" s="3">
        <v>35.0</v>
      </c>
      <c r="M9650" s="3" t="s">
        <v>30</v>
      </c>
      <c r="N9650" s="3" t="s">
        <v>9352</v>
      </c>
      <c r="O9650" s="3" t="s">
        <v>1762</v>
      </c>
      <c r="P9650" s="4">
        <v>30076.0</v>
      </c>
      <c r="Q9650" s="3" t="s">
        <v>75</v>
      </c>
      <c r="S9650" s="3" t="s">
        <v>34</v>
      </c>
    </row>
    <row r="9651">
      <c r="A9651" s="2">
        <v>42318.714895833335</v>
      </c>
      <c r="B9651" s="3">
        <v>11.0</v>
      </c>
      <c r="C9651" s="3" t="s">
        <v>8462</v>
      </c>
      <c r="D9651" s="3">
        <v>75.0</v>
      </c>
      <c r="E9651" s="3" t="s">
        <v>8463</v>
      </c>
      <c r="F9651" s="3">
        <v>5.0</v>
      </c>
      <c r="G9651" s="3">
        <v>9.0</v>
      </c>
      <c r="H9651" s="3" t="s">
        <v>9319</v>
      </c>
      <c r="I9651" s="3" t="s">
        <v>9319</v>
      </c>
      <c r="J9651" s="3" t="s">
        <v>1412</v>
      </c>
      <c r="K9651" s="3" t="s">
        <v>24</v>
      </c>
      <c r="L9651" s="3">
        <v>36.0</v>
      </c>
      <c r="M9651" s="3" t="s">
        <v>25</v>
      </c>
      <c r="N9651" s="3" t="s">
        <v>918</v>
      </c>
      <c r="O9651" s="3" t="s">
        <v>36</v>
      </c>
      <c r="P9651" s="4">
        <v>33307.0</v>
      </c>
      <c r="Q9651" s="3" t="s">
        <v>191</v>
      </c>
      <c r="S9651" s="3" t="s">
        <v>34</v>
      </c>
    </row>
    <row r="9652">
      <c r="A9652" s="2">
        <v>42318.714895833335</v>
      </c>
      <c r="B9652" s="3">
        <v>11.0</v>
      </c>
      <c r="C9652" s="3" t="s">
        <v>8462</v>
      </c>
      <c r="D9652" s="3">
        <v>75.0</v>
      </c>
      <c r="E9652" s="3" t="s">
        <v>8463</v>
      </c>
      <c r="F9652" s="3">
        <v>5.0</v>
      </c>
      <c r="G9652" s="3">
        <v>9.0</v>
      </c>
      <c r="H9652" s="3" t="s">
        <v>9319</v>
      </c>
      <c r="I9652" s="3" t="s">
        <v>9319</v>
      </c>
      <c r="J9652" s="3" t="s">
        <v>1412</v>
      </c>
      <c r="K9652" s="3" t="s">
        <v>24</v>
      </c>
      <c r="L9652" s="3">
        <v>37.0</v>
      </c>
      <c r="M9652" s="3" t="s">
        <v>30</v>
      </c>
      <c r="N9652" s="3" t="s">
        <v>1989</v>
      </c>
      <c r="O9652" s="3" t="s">
        <v>3120</v>
      </c>
      <c r="P9652" s="4">
        <v>32649.0</v>
      </c>
      <c r="Q9652" s="3" t="s">
        <v>55</v>
      </c>
      <c r="S9652" s="3" t="s">
        <v>34</v>
      </c>
    </row>
    <row r="9653">
      <c r="A9653" s="2">
        <v>42318.714895833335</v>
      </c>
      <c r="B9653" s="3">
        <v>11.0</v>
      </c>
      <c r="C9653" s="3" t="s">
        <v>8462</v>
      </c>
      <c r="D9653" s="3">
        <v>75.0</v>
      </c>
      <c r="E9653" s="3" t="s">
        <v>8463</v>
      </c>
      <c r="F9653" s="3">
        <v>5.0</v>
      </c>
      <c r="G9653" s="3">
        <v>9.0</v>
      </c>
      <c r="H9653" s="3" t="s">
        <v>9319</v>
      </c>
      <c r="I9653" s="3" t="s">
        <v>9319</v>
      </c>
      <c r="J9653" s="3" t="s">
        <v>1412</v>
      </c>
      <c r="K9653" s="3" t="s">
        <v>24</v>
      </c>
      <c r="L9653" s="3">
        <v>38.0</v>
      </c>
      <c r="M9653" s="3" t="s">
        <v>25</v>
      </c>
      <c r="N9653" s="3" t="s">
        <v>9353</v>
      </c>
      <c r="O9653" s="3" t="s">
        <v>9354</v>
      </c>
      <c r="P9653" s="4">
        <v>29148.0</v>
      </c>
      <c r="Q9653" s="3" t="s">
        <v>75</v>
      </c>
      <c r="S9653" s="3" t="s">
        <v>34</v>
      </c>
    </row>
    <row r="9654">
      <c r="A9654" s="2">
        <v>42318.714895833335</v>
      </c>
      <c r="B9654" s="3">
        <v>11.0</v>
      </c>
      <c r="C9654" s="3" t="s">
        <v>8462</v>
      </c>
      <c r="D9654" s="3">
        <v>75.0</v>
      </c>
      <c r="E9654" s="3" t="s">
        <v>8463</v>
      </c>
      <c r="F9654" s="3">
        <v>5.0</v>
      </c>
      <c r="G9654" s="3">
        <v>9.0</v>
      </c>
      <c r="H9654" s="3" t="s">
        <v>9319</v>
      </c>
      <c r="I9654" s="3" t="s">
        <v>9319</v>
      </c>
      <c r="J9654" s="3" t="s">
        <v>1412</v>
      </c>
      <c r="K9654" s="3" t="s">
        <v>24</v>
      </c>
      <c r="L9654" s="3">
        <v>39.0</v>
      </c>
      <c r="M9654" s="3" t="s">
        <v>30</v>
      </c>
      <c r="N9654" s="3" t="s">
        <v>9355</v>
      </c>
      <c r="O9654" s="3" t="s">
        <v>511</v>
      </c>
      <c r="P9654" s="4">
        <v>32675.0</v>
      </c>
      <c r="Q9654" s="3" t="s">
        <v>345</v>
      </c>
      <c r="S9654" s="3" t="s">
        <v>34</v>
      </c>
    </row>
    <row r="9655">
      <c r="A9655" s="2">
        <v>42318.714895833335</v>
      </c>
      <c r="B9655" s="3">
        <v>11.0</v>
      </c>
      <c r="C9655" s="3" t="s">
        <v>8462</v>
      </c>
      <c r="D9655" s="3">
        <v>75.0</v>
      </c>
      <c r="E9655" s="3" t="s">
        <v>8463</v>
      </c>
      <c r="F9655" s="3">
        <v>5.0</v>
      </c>
      <c r="G9655" s="3">
        <v>9.0</v>
      </c>
      <c r="H9655" s="3" t="s">
        <v>9319</v>
      </c>
      <c r="I9655" s="3" t="s">
        <v>9319</v>
      </c>
      <c r="J9655" s="3" t="s">
        <v>1412</v>
      </c>
      <c r="K9655" s="3" t="s">
        <v>24</v>
      </c>
      <c r="L9655" s="3">
        <v>40.0</v>
      </c>
      <c r="M9655" s="3" t="s">
        <v>25</v>
      </c>
      <c r="N9655" s="3" t="s">
        <v>1737</v>
      </c>
      <c r="O9655" s="3" t="s">
        <v>100</v>
      </c>
      <c r="P9655" s="4">
        <v>29380.0</v>
      </c>
      <c r="Q9655" s="3" t="s">
        <v>75</v>
      </c>
      <c r="S9655" s="3" t="s">
        <v>34</v>
      </c>
    </row>
    <row r="9656">
      <c r="A9656" s="2">
        <v>42318.714895833335</v>
      </c>
      <c r="B9656" s="3">
        <v>11.0</v>
      </c>
      <c r="C9656" s="3" t="s">
        <v>8462</v>
      </c>
      <c r="D9656" s="3">
        <v>75.0</v>
      </c>
      <c r="E9656" s="3" t="s">
        <v>8463</v>
      </c>
      <c r="F9656" s="3">
        <v>5.0</v>
      </c>
      <c r="G9656" s="3">
        <v>9.0</v>
      </c>
      <c r="H9656" s="3" t="s">
        <v>9319</v>
      </c>
      <c r="I9656" s="3" t="s">
        <v>9319</v>
      </c>
      <c r="J9656" s="3" t="s">
        <v>1412</v>
      </c>
      <c r="K9656" s="3" t="s">
        <v>24</v>
      </c>
      <c r="L9656" s="3">
        <v>41.0</v>
      </c>
      <c r="M9656" s="3" t="s">
        <v>30</v>
      </c>
      <c r="N9656" s="3" t="s">
        <v>9356</v>
      </c>
      <c r="O9656" s="3" t="s">
        <v>677</v>
      </c>
      <c r="P9656" s="4">
        <v>23105.0</v>
      </c>
      <c r="Q9656" s="3" t="s">
        <v>1205</v>
      </c>
      <c r="S9656" s="3" t="s">
        <v>34</v>
      </c>
    </row>
    <row r="9657">
      <c r="A9657" s="2">
        <v>42318.714895833335</v>
      </c>
      <c r="B9657" s="3">
        <v>11.0</v>
      </c>
      <c r="C9657" s="3" t="s">
        <v>8462</v>
      </c>
      <c r="D9657" s="3">
        <v>75.0</v>
      </c>
      <c r="E9657" s="3" t="s">
        <v>8463</v>
      </c>
      <c r="F9657" s="3">
        <v>5.0</v>
      </c>
      <c r="G9657" s="3">
        <v>9.0</v>
      </c>
      <c r="H9657" s="3" t="s">
        <v>9319</v>
      </c>
      <c r="I9657" s="3" t="s">
        <v>9319</v>
      </c>
      <c r="J9657" s="3" t="s">
        <v>1412</v>
      </c>
      <c r="K9657" s="3" t="s">
        <v>24</v>
      </c>
      <c r="L9657" s="3">
        <v>42.0</v>
      </c>
      <c r="M9657" s="3" t="s">
        <v>25</v>
      </c>
      <c r="N9657" s="3" t="s">
        <v>9357</v>
      </c>
      <c r="O9657" s="3" t="s">
        <v>9358</v>
      </c>
      <c r="P9657" s="4">
        <v>30888.0</v>
      </c>
      <c r="Q9657" s="3" t="s">
        <v>228</v>
      </c>
      <c r="S9657" s="3" t="s">
        <v>34</v>
      </c>
    </row>
    <row r="9658">
      <c r="A9658" s="2">
        <v>42318.714895833335</v>
      </c>
      <c r="B9658" s="3">
        <v>11.0</v>
      </c>
      <c r="C9658" s="3" t="s">
        <v>8462</v>
      </c>
      <c r="D9658" s="3">
        <v>77.0</v>
      </c>
      <c r="E9658" s="3" t="s">
        <v>8506</v>
      </c>
      <c r="F9658" s="3">
        <v>5.0</v>
      </c>
      <c r="G9658" s="3">
        <v>9.0</v>
      </c>
      <c r="H9658" s="3" t="s">
        <v>9319</v>
      </c>
      <c r="I9658" s="3" t="s">
        <v>9319</v>
      </c>
      <c r="J9658" s="3" t="s">
        <v>1412</v>
      </c>
      <c r="K9658" s="3" t="s">
        <v>24</v>
      </c>
      <c r="L9658" s="3">
        <v>1.0</v>
      </c>
      <c r="M9658" s="3" t="s">
        <v>25</v>
      </c>
      <c r="N9658" s="3" t="s">
        <v>9359</v>
      </c>
      <c r="O9658" s="3" t="s">
        <v>384</v>
      </c>
      <c r="P9658" s="4">
        <v>32952.0</v>
      </c>
      <c r="Q9658" s="3" t="s">
        <v>55</v>
      </c>
      <c r="S9658" s="3" t="s">
        <v>34</v>
      </c>
    </row>
    <row r="9659">
      <c r="A9659" s="2">
        <v>42318.714895833335</v>
      </c>
      <c r="B9659" s="3">
        <v>11.0</v>
      </c>
      <c r="C9659" s="3" t="s">
        <v>8462</v>
      </c>
      <c r="D9659" s="3">
        <v>77.0</v>
      </c>
      <c r="E9659" s="3" t="s">
        <v>8506</v>
      </c>
      <c r="F9659" s="3">
        <v>5.0</v>
      </c>
      <c r="G9659" s="3">
        <v>9.0</v>
      </c>
      <c r="H9659" s="3" t="s">
        <v>9319</v>
      </c>
      <c r="I9659" s="3" t="s">
        <v>9319</v>
      </c>
      <c r="J9659" s="3" t="s">
        <v>1412</v>
      </c>
      <c r="K9659" s="3" t="s">
        <v>24</v>
      </c>
      <c r="L9659" s="3">
        <v>2.0</v>
      </c>
      <c r="M9659" s="3" t="s">
        <v>30</v>
      </c>
      <c r="N9659" s="3" t="s">
        <v>9360</v>
      </c>
      <c r="O9659" s="3" t="s">
        <v>9082</v>
      </c>
      <c r="P9659" s="4">
        <v>32569.0</v>
      </c>
      <c r="Q9659" s="3" t="s">
        <v>216</v>
      </c>
      <c r="S9659" s="3" t="s">
        <v>34</v>
      </c>
    </row>
    <row r="9660">
      <c r="A9660" s="2">
        <v>42318.714895833335</v>
      </c>
      <c r="B9660" s="3">
        <v>11.0</v>
      </c>
      <c r="C9660" s="3" t="s">
        <v>8462</v>
      </c>
      <c r="D9660" s="3">
        <v>77.0</v>
      </c>
      <c r="E9660" s="3" t="s">
        <v>8506</v>
      </c>
      <c r="F9660" s="3">
        <v>5.0</v>
      </c>
      <c r="G9660" s="3">
        <v>9.0</v>
      </c>
      <c r="H9660" s="3" t="s">
        <v>9319</v>
      </c>
      <c r="I9660" s="3" t="s">
        <v>9319</v>
      </c>
      <c r="J9660" s="3" t="s">
        <v>1412</v>
      </c>
      <c r="K9660" s="3" t="s">
        <v>24</v>
      </c>
      <c r="L9660" s="3">
        <v>3.0</v>
      </c>
      <c r="M9660" s="3" t="s">
        <v>25</v>
      </c>
      <c r="N9660" s="3" t="s">
        <v>9361</v>
      </c>
      <c r="O9660" s="3" t="s">
        <v>1637</v>
      </c>
      <c r="P9660" s="4">
        <v>33162.0</v>
      </c>
      <c r="Q9660" s="3" t="s">
        <v>191</v>
      </c>
      <c r="S9660" s="3" t="s">
        <v>34</v>
      </c>
    </row>
    <row r="9661">
      <c r="A9661" s="2">
        <v>42318.714895833335</v>
      </c>
      <c r="B9661" s="3">
        <v>11.0</v>
      </c>
      <c r="C9661" s="3" t="s">
        <v>8462</v>
      </c>
      <c r="D9661" s="3">
        <v>77.0</v>
      </c>
      <c r="E9661" s="3" t="s">
        <v>8506</v>
      </c>
      <c r="F9661" s="3">
        <v>5.0</v>
      </c>
      <c r="G9661" s="3">
        <v>9.0</v>
      </c>
      <c r="H9661" s="3" t="s">
        <v>9319</v>
      </c>
      <c r="I9661" s="3" t="s">
        <v>9319</v>
      </c>
      <c r="J9661" s="3" t="s">
        <v>1412</v>
      </c>
      <c r="K9661" s="3" t="s">
        <v>24</v>
      </c>
      <c r="L9661" s="3">
        <v>4.0</v>
      </c>
      <c r="M9661" s="3" t="s">
        <v>30</v>
      </c>
      <c r="N9661" s="3" t="s">
        <v>9362</v>
      </c>
      <c r="O9661" s="3" t="s">
        <v>905</v>
      </c>
      <c r="P9661" s="4">
        <v>33081.0</v>
      </c>
      <c r="Q9661" s="3" t="s">
        <v>110</v>
      </c>
      <c r="S9661" s="3" t="s">
        <v>34</v>
      </c>
    </row>
    <row r="9662">
      <c r="A9662" s="2">
        <v>42318.714895833335</v>
      </c>
      <c r="B9662" s="3">
        <v>11.0</v>
      </c>
      <c r="C9662" s="3" t="s">
        <v>8462</v>
      </c>
      <c r="D9662" s="3">
        <v>77.0</v>
      </c>
      <c r="E9662" s="3" t="s">
        <v>8506</v>
      </c>
      <c r="F9662" s="3">
        <v>5.0</v>
      </c>
      <c r="G9662" s="3">
        <v>9.0</v>
      </c>
      <c r="H9662" s="3" t="s">
        <v>9319</v>
      </c>
      <c r="I9662" s="3" t="s">
        <v>9319</v>
      </c>
      <c r="J9662" s="3" t="s">
        <v>1412</v>
      </c>
      <c r="K9662" s="3" t="s">
        <v>24</v>
      </c>
      <c r="L9662" s="3">
        <v>5.0</v>
      </c>
      <c r="M9662" s="3" t="s">
        <v>25</v>
      </c>
      <c r="N9662" s="3" t="s">
        <v>9363</v>
      </c>
      <c r="O9662" s="3" t="s">
        <v>1783</v>
      </c>
      <c r="P9662" s="4">
        <v>23484.0</v>
      </c>
      <c r="Q9662" s="3" t="s">
        <v>189</v>
      </c>
      <c r="S9662" s="3" t="s">
        <v>34</v>
      </c>
    </row>
    <row r="9663">
      <c r="A9663" s="2">
        <v>42318.714895833335</v>
      </c>
      <c r="B9663" s="3">
        <v>11.0</v>
      </c>
      <c r="C9663" s="3" t="s">
        <v>8462</v>
      </c>
      <c r="D9663" s="3">
        <v>77.0</v>
      </c>
      <c r="E9663" s="3" t="s">
        <v>8506</v>
      </c>
      <c r="F9663" s="3">
        <v>5.0</v>
      </c>
      <c r="G9663" s="3">
        <v>9.0</v>
      </c>
      <c r="H9663" s="3" t="s">
        <v>9319</v>
      </c>
      <c r="I9663" s="3" t="s">
        <v>9319</v>
      </c>
      <c r="J9663" s="3" t="s">
        <v>1412</v>
      </c>
      <c r="K9663" s="3" t="s">
        <v>24</v>
      </c>
      <c r="L9663" s="3">
        <v>6.0</v>
      </c>
      <c r="M9663" s="3" t="s">
        <v>30</v>
      </c>
      <c r="N9663" s="3" t="s">
        <v>9364</v>
      </c>
      <c r="O9663" s="3" t="s">
        <v>9365</v>
      </c>
      <c r="P9663" s="4">
        <v>32801.0</v>
      </c>
      <c r="Q9663" s="3" t="s">
        <v>132</v>
      </c>
      <c r="S9663" s="3" t="s">
        <v>34</v>
      </c>
    </row>
    <row r="9664">
      <c r="A9664" s="2">
        <v>42318.714895833335</v>
      </c>
      <c r="B9664" s="3">
        <v>11.0</v>
      </c>
      <c r="C9664" s="3" t="s">
        <v>8462</v>
      </c>
      <c r="D9664" s="3">
        <v>77.0</v>
      </c>
      <c r="E9664" s="3" t="s">
        <v>8506</v>
      </c>
      <c r="F9664" s="3">
        <v>5.0</v>
      </c>
      <c r="G9664" s="3">
        <v>9.0</v>
      </c>
      <c r="H9664" s="3" t="s">
        <v>9319</v>
      </c>
      <c r="I9664" s="3" t="s">
        <v>9319</v>
      </c>
      <c r="J9664" s="3" t="s">
        <v>1412</v>
      </c>
      <c r="K9664" s="3" t="s">
        <v>24</v>
      </c>
      <c r="L9664" s="3">
        <v>7.0</v>
      </c>
      <c r="M9664" s="3" t="s">
        <v>25</v>
      </c>
      <c r="N9664" s="3" t="s">
        <v>9366</v>
      </c>
      <c r="O9664" s="3" t="s">
        <v>1873</v>
      </c>
      <c r="P9664" s="4">
        <v>33135.0</v>
      </c>
      <c r="Q9664" s="3" t="s">
        <v>191</v>
      </c>
      <c r="S9664" s="3" t="s">
        <v>34</v>
      </c>
    </row>
    <row r="9665">
      <c r="A9665" s="2">
        <v>42318.714895833335</v>
      </c>
      <c r="B9665" s="3">
        <v>11.0</v>
      </c>
      <c r="C9665" s="3" t="s">
        <v>8462</v>
      </c>
      <c r="D9665" s="3">
        <v>77.0</v>
      </c>
      <c r="E9665" s="3" t="s">
        <v>8506</v>
      </c>
      <c r="F9665" s="3">
        <v>5.0</v>
      </c>
      <c r="G9665" s="3">
        <v>9.0</v>
      </c>
      <c r="H9665" s="3" t="s">
        <v>9319</v>
      </c>
      <c r="I9665" s="3" t="s">
        <v>9319</v>
      </c>
      <c r="J9665" s="3" t="s">
        <v>1412</v>
      </c>
      <c r="K9665" s="3" t="s">
        <v>24</v>
      </c>
      <c r="L9665" s="3">
        <v>8.0</v>
      </c>
      <c r="M9665" s="3" t="s">
        <v>30</v>
      </c>
      <c r="N9665" s="3" t="s">
        <v>9367</v>
      </c>
      <c r="O9665" s="3" t="s">
        <v>9368</v>
      </c>
      <c r="P9665" s="4">
        <v>32792.0</v>
      </c>
      <c r="Q9665" s="3" t="s">
        <v>191</v>
      </c>
      <c r="S9665" s="3" t="s">
        <v>34</v>
      </c>
    </row>
    <row r="9666">
      <c r="A9666" s="2">
        <v>42318.714895833335</v>
      </c>
      <c r="B9666" s="3">
        <v>11.0</v>
      </c>
      <c r="C9666" s="3" t="s">
        <v>8462</v>
      </c>
      <c r="D9666" s="3">
        <v>77.0</v>
      </c>
      <c r="E9666" s="3" t="s">
        <v>8506</v>
      </c>
      <c r="F9666" s="3">
        <v>5.0</v>
      </c>
      <c r="G9666" s="3">
        <v>9.0</v>
      </c>
      <c r="H9666" s="3" t="s">
        <v>9319</v>
      </c>
      <c r="I9666" s="3" t="s">
        <v>9319</v>
      </c>
      <c r="J9666" s="3" t="s">
        <v>1412</v>
      </c>
      <c r="K9666" s="3" t="s">
        <v>24</v>
      </c>
      <c r="L9666" s="3">
        <v>9.0</v>
      </c>
      <c r="M9666" s="3" t="s">
        <v>25</v>
      </c>
      <c r="N9666" s="3" t="s">
        <v>9369</v>
      </c>
      <c r="O9666" s="3" t="s">
        <v>9370</v>
      </c>
      <c r="P9666" s="4">
        <v>33011.0</v>
      </c>
      <c r="Q9666" s="3" t="s">
        <v>40</v>
      </c>
      <c r="S9666" s="3" t="s">
        <v>34</v>
      </c>
    </row>
    <row r="9667">
      <c r="A9667" s="2">
        <v>42318.714895833335</v>
      </c>
      <c r="B9667" s="3">
        <v>11.0</v>
      </c>
      <c r="C9667" s="3" t="s">
        <v>8462</v>
      </c>
      <c r="D9667" s="3">
        <v>77.0</v>
      </c>
      <c r="E9667" s="3" t="s">
        <v>8506</v>
      </c>
      <c r="F9667" s="3">
        <v>5.0</v>
      </c>
      <c r="G9667" s="3">
        <v>9.0</v>
      </c>
      <c r="H9667" s="3" t="s">
        <v>9319</v>
      </c>
      <c r="I9667" s="3" t="s">
        <v>9319</v>
      </c>
      <c r="J9667" s="3" t="s">
        <v>1412</v>
      </c>
      <c r="K9667" s="3" t="s">
        <v>24</v>
      </c>
      <c r="L9667" s="3">
        <v>10.0</v>
      </c>
      <c r="M9667" s="3" t="s">
        <v>30</v>
      </c>
      <c r="N9667" s="3" t="s">
        <v>9371</v>
      </c>
      <c r="O9667" s="3" t="s">
        <v>2064</v>
      </c>
      <c r="P9667" s="4">
        <v>32753.0</v>
      </c>
      <c r="Q9667" s="3" t="s">
        <v>221</v>
      </c>
      <c r="S9667" s="3" t="s">
        <v>34</v>
      </c>
    </row>
    <row r="9668">
      <c r="A9668" s="2">
        <v>42318.714895833335</v>
      </c>
      <c r="B9668" s="3">
        <v>11.0</v>
      </c>
      <c r="C9668" s="3" t="s">
        <v>8462</v>
      </c>
      <c r="D9668" s="3">
        <v>77.0</v>
      </c>
      <c r="E9668" s="3" t="s">
        <v>8506</v>
      </c>
      <c r="F9668" s="3">
        <v>5.0</v>
      </c>
      <c r="G9668" s="3">
        <v>9.0</v>
      </c>
      <c r="H9668" s="3" t="s">
        <v>9319</v>
      </c>
      <c r="I9668" s="3" t="s">
        <v>9319</v>
      </c>
      <c r="J9668" s="3" t="s">
        <v>1412</v>
      </c>
      <c r="K9668" s="3" t="s">
        <v>24</v>
      </c>
      <c r="L9668" s="3">
        <v>11.0</v>
      </c>
      <c r="M9668" s="3" t="s">
        <v>25</v>
      </c>
      <c r="N9668" s="3" t="s">
        <v>9372</v>
      </c>
      <c r="O9668" s="3" t="s">
        <v>5968</v>
      </c>
      <c r="P9668" s="4">
        <v>24442.0</v>
      </c>
      <c r="Q9668" s="3" t="s">
        <v>132</v>
      </c>
      <c r="S9668" s="3" t="s">
        <v>34</v>
      </c>
    </row>
    <row r="9669">
      <c r="A9669" s="2">
        <v>42318.714895833335</v>
      </c>
      <c r="B9669" s="3">
        <v>11.0</v>
      </c>
      <c r="C9669" s="3" t="s">
        <v>8462</v>
      </c>
      <c r="D9669" s="3">
        <v>77.0</v>
      </c>
      <c r="E9669" s="3" t="s">
        <v>8506</v>
      </c>
      <c r="F9669" s="3">
        <v>5.0</v>
      </c>
      <c r="G9669" s="3">
        <v>9.0</v>
      </c>
      <c r="H9669" s="3" t="s">
        <v>9319</v>
      </c>
      <c r="I9669" s="3" t="s">
        <v>9319</v>
      </c>
      <c r="J9669" s="3" t="s">
        <v>1412</v>
      </c>
      <c r="K9669" s="3" t="s">
        <v>24</v>
      </c>
      <c r="L9669" s="3">
        <v>12.0</v>
      </c>
      <c r="M9669" s="3" t="s">
        <v>30</v>
      </c>
      <c r="N9669" s="3" t="s">
        <v>9373</v>
      </c>
      <c r="O9669" s="3" t="s">
        <v>460</v>
      </c>
      <c r="P9669" s="4">
        <v>32711.0</v>
      </c>
      <c r="Q9669" s="3" t="s">
        <v>110</v>
      </c>
      <c r="S9669" s="3" t="s">
        <v>34</v>
      </c>
    </row>
    <row r="9670">
      <c r="A9670" s="2">
        <v>42318.714895833335</v>
      </c>
      <c r="B9670" s="3">
        <v>11.0</v>
      </c>
      <c r="C9670" s="3" t="s">
        <v>8462</v>
      </c>
      <c r="D9670" s="3">
        <v>77.0</v>
      </c>
      <c r="E9670" s="3" t="s">
        <v>8506</v>
      </c>
      <c r="F9670" s="3">
        <v>5.0</v>
      </c>
      <c r="G9670" s="3">
        <v>9.0</v>
      </c>
      <c r="H9670" s="3" t="s">
        <v>9319</v>
      </c>
      <c r="I9670" s="3" t="s">
        <v>9319</v>
      </c>
      <c r="J9670" s="3" t="s">
        <v>1412</v>
      </c>
      <c r="K9670" s="3" t="s">
        <v>24</v>
      </c>
      <c r="L9670" s="3">
        <v>13.0</v>
      </c>
      <c r="M9670" s="3" t="s">
        <v>25</v>
      </c>
      <c r="N9670" s="3" t="s">
        <v>9374</v>
      </c>
      <c r="O9670" s="3" t="s">
        <v>1072</v>
      </c>
      <c r="P9670" s="4">
        <v>32808.0</v>
      </c>
      <c r="Q9670" s="3" t="s">
        <v>191</v>
      </c>
      <c r="S9670" s="3" t="s">
        <v>34</v>
      </c>
    </row>
    <row r="9671">
      <c r="A9671" s="2">
        <v>42318.714895833335</v>
      </c>
      <c r="B9671" s="3">
        <v>11.0</v>
      </c>
      <c r="C9671" s="3" t="s">
        <v>8462</v>
      </c>
      <c r="D9671" s="3">
        <v>77.0</v>
      </c>
      <c r="E9671" s="3" t="s">
        <v>8506</v>
      </c>
      <c r="F9671" s="3">
        <v>5.0</v>
      </c>
      <c r="G9671" s="3">
        <v>9.0</v>
      </c>
      <c r="H9671" s="3" t="s">
        <v>9319</v>
      </c>
      <c r="I9671" s="3" t="s">
        <v>9319</v>
      </c>
      <c r="J9671" s="3" t="s">
        <v>1412</v>
      </c>
      <c r="K9671" s="3" t="s">
        <v>24</v>
      </c>
      <c r="L9671" s="3">
        <v>14.0</v>
      </c>
      <c r="M9671" s="3" t="s">
        <v>30</v>
      </c>
      <c r="N9671" s="3" t="s">
        <v>9375</v>
      </c>
      <c r="O9671" s="3" t="s">
        <v>67</v>
      </c>
      <c r="P9671" s="4">
        <v>32792.0</v>
      </c>
      <c r="Q9671" s="3" t="s">
        <v>132</v>
      </c>
      <c r="S9671" s="3" t="s">
        <v>34</v>
      </c>
    </row>
    <row r="9672">
      <c r="A9672" s="2">
        <v>42318.714895833335</v>
      </c>
      <c r="B9672" s="3">
        <v>11.0</v>
      </c>
      <c r="C9672" s="3" t="s">
        <v>8462</v>
      </c>
      <c r="D9672" s="3">
        <v>77.0</v>
      </c>
      <c r="E9672" s="3" t="s">
        <v>8506</v>
      </c>
      <c r="F9672" s="3">
        <v>5.0</v>
      </c>
      <c r="G9672" s="3">
        <v>9.0</v>
      </c>
      <c r="H9672" s="3" t="s">
        <v>9319</v>
      </c>
      <c r="I9672" s="3" t="s">
        <v>9319</v>
      </c>
      <c r="J9672" s="3" t="s">
        <v>1412</v>
      </c>
      <c r="K9672" s="3" t="s">
        <v>24</v>
      </c>
      <c r="L9672" s="3">
        <v>15.0</v>
      </c>
      <c r="M9672" s="3" t="s">
        <v>25</v>
      </c>
      <c r="N9672" s="3" t="s">
        <v>9376</v>
      </c>
      <c r="O9672" s="3" t="s">
        <v>371</v>
      </c>
      <c r="P9672" s="4">
        <v>32307.0</v>
      </c>
      <c r="Q9672" s="3" t="s">
        <v>191</v>
      </c>
      <c r="S9672" s="3" t="s">
        <v>34</v>
      </c>
    </row>
    <row r="9673">
      <c r="A9673" s="2">
        <v>42318.714895833335</v>
      </c>
      <c r="B9673" s="3">
        <v>11.0</v>
      </c>
      <c r="C9673" s="3" t="s">
        <v>8462</v>
      </c>
      <c r="D9673" s="3">
        <v>77.0</v>
      </c>
      <c r="E9673" s="3" t="s">
        <v>8506</v>
      </c>
      <c r="F9673" s="3">
        <v>5.0</v>
      </c>
      <c r="G9673" s="3">
        <v>9.0</v>
      </c>
      <c r="H9673" s="3" t="s">
        <v>9319</v>
      </c>
      <c r="I9673" s="3" t="s">
        <v>9319</v>
      </c>
      <c r="J9673" s="3" t="s">
        <v>1412</v>
      </c>
      <c r="K9673" s="3" t="s">
        <v>24</v>
      </c>
      <c r="L9673" s="3">
        <v>16.0</v>
      </c>
      <c r="M9673" s="3" t="s">
        <v>30</v>
      </c>
      <c r="N9673" s="3" t="s">
        <v>9377</v>
      </c>
      <c r="O9673" s="3" t="s">
        <v>5780</v>
      </c>
      <c r="P9673" s="4">
        <v>33478.0</v>
      </c>
      <c r="Q9673" s="3" t="s">
        <v>191</v>
      </c>
      <c r="S9673" s="3" t="s">
        <v>34</v>
      </c>
    </row>
    <row r="9674">
      <c r="A9674" s="2">
        <v>42318.714895833335</v>
      </c>
      <c r="B9674" s="3">
        <v>11.0</v>
      </c>
      <c r="C9674" s="3" t="s">
        <v>8462</v>
      </c>
      <c r="D9674" s="3">
        <v>77.0</v>
      </c>
      <c r="E9674" s="3" t="s">
        <v>8506</v>
      </c>
      <c r="F9674" s="3">
        <v>5.0</v>
      </c>
      <c r="G9674" s="3">
        <v>9.0</v>
      </c>
      <c r="H9674" s="3" t="s">
        <v>9319</v>
      </c>
      <c r="I9674" s="3" t="s">
        <v>9319</v>
      </c>
      <c r="J9674" s="3" t="s">
        <v>1412</v>
      </c>
      <c r="K9674" s="3" t="s">
        <v>24</v>
      </c>
      <c r="L9674" s="3">
        <v>17.0</v>
      </c>
      <c r="M9674" s="3" t="s">
        <v>25</v>
      </c>
      <c r="N9674" s="3" t="s">
        <v>1504</v>
      </c>
      <c r="O9674" s="3" t="s">
        <v>3283</v>
      </c>
      <c r="P9674" s="4">
        <v>32127.0</v>
      </c>
      <c r="Q9674" s="3" t="s">
        <v>40</v>
      </c>
      <c r="S9674" s="3" t="s">
        <v>34</v>
      </c>
    </row>
    <row r="9675">
      <c r="A9675" s="2">
        <v>42318.714895833335</v>
      </c>
      <c r="B9675" s="3">
        <v>11.0</v>
      </c>
      <c r="C9675" s="3" t="s">
        <v>8462</v>
      </c>
      <c r="D9675" s="3">
        <v>77.0</v>
      </c>
      <c r="E9675" s="3" t="s">
        <v>8506</v>
      </c>
      <c r="F9675" s="3">
        <v>5.0</v>
      </c>
      <c r="G9675" s="3">
        <v>9.0</v>
      </c>
      <c r="H9675" s="3" t="s">
        <v>9319</v>
      </c>
      <c r="I9675" s="3" t="s">
        <v>9319</v>
      </c>
      <c r="J9675" s="3" t="s">
        <v>1412</v>
      </c>
      <c r="K9675" s="3" t="s">
        <v>24</v>
      </c>
      <c r="L9675" s="3">
        <v>18.0</v>
      </c>
      <c r="M9675" s="3" t="s">
        <v>30</v>
      </c>
      <c r="N9675" s="3" t="s">
        <v>9378</v>
      </c>
      <c r="O9675" s="3" t="s">
        <v>9379</v>
      </c>
      <c r="P9675" s="4">
        <v>34496.0</v>
      </c>
      <c r="Q9675" s="3" t="s">
        <v>191</v>
      </c>
      <c r="S9675" s="3" t="s">
        <v>34</v>
      </c>
    </row>
    <row r="9676">
      <c r="A9676" s="2">
        <v>42318.714895833335</v>
      </c>
      <c r="B9676" s="3">
        <v>11.0</v>
      </c>
      <c r="C9676" s="3" t="s">
        <v>8462</v>
      </c>
      <c r="D9676" s="3">
        <v>77.0</v>
      </c>
      <c r="E9676" s="3" t="s">
        <v>8506</v>
      </c>
      <c r="F9676" s="3">
        <v>5.0</v>
      </c>
      <c r="G9676" s="3">
        <v>9.0</v>
      </c>
      <c r="H9676" s="3" t="s">
        <v>9319</v>
      </c>
      <c r="I9676" s="3" t="s">
        <v>9319</v>
      </c>
      <c r="J9676" s="3" t="s">
        <v>1412</v>
      </c>
      <c r="K9676" s="3" t="s">
        <v>24</v>
      </c>
      <c r="L9676" s="3">
        <v>19.0</v>
      </c>
      <c r="M9676" s="3" t="s">
        <v>25</v>
      </c>
      <c r="N9676" s="3" t="s">
        <v>3769</v>
      </c>
      <c r="O9676" s="3" t="s">
        <v>1823</v>
      </c>
      <c r="P9676" s="4">
        <v>32474.0</v>
      </c>
      <c r="Q9676" s="3" t="s">
        <v>40</v>
      </c>
      <c r="S9676" s="3" t="s">
        <v>34</v>
      </c>
    </row>
    <row r="9677">
      <c r="A9677" s="2">
        <v>42318.714895833335</v>
      </c>
      <c r="B9677" s="3">
        <v>11.0</v>
      </c>
      <c r="C9677" s="3" t="s">
        <v>8462</v>
      </c>
      <c r="D9677" s="3">
        <v>77.0</v>
      </c>
      <c r="E9677" s="3" t="s">
        <v>8506</v>
      </c>
      <c r="F9677" s="3">
        <v>5.0</v>
      </c>
      <c r="G9677" s="3">
        <v>9.0</v>
      </c>
      <c r="H9677" s="3" t="s">
        <v>9319</v>
      </c>
      <c r="I9677" s="3" t="s">
        <v>9319</v>
      </c>
      <c r="J9677" s="3" t="s">
        <v>1412</v>
      </c>
      <c r="K9677" s="3" t="s">
        <v>24</v>
      </c>
      <c r="L9677" s="3">
        <v>20.0</v>
      </c>
      <c r="M9677" s="3" t="s">
        <v>30</v>
      </c>
      <c r="N9677" s="3" t="s">
        <v>9380</v>
      </c>
      <c r="O9677" s="3" t="s">
        <v>3269</v>
      </c>
      <c r="P9677" s="4">
        <v>34463.0</v>
      </c>
      <c r="Q9677" s="3" t="s">
        <v>191</v>
      </c>
      <c r="S9677" s="3" t="s">
        <v>34</v>
      </c>
    </row>
    <row r="9678">
      <c r="A9678" s="2">
        <v>42318.714895833335</v>
      </c>
      <c r="B9678" s="3">
        <v>11.0</v>
      </c>
      <c r="C9678" s="3" t="s">
        <v>8462</v>
      </c>
      <c r="D9678" s="3">
        <v>77.0</v>
      </c>
      <c r="E9678" s="3" t="s">
        <v>8506</v>
      </c>
      <c r="F9678" s="3">
        <v>5.0</v>
      </c>
      <c r="G9678" s="3">
        <v>9.0</v>
      </c>
      <c r="H9678" s="3" t="s">
        <v>9319</v>
      </c>
      <c r="I9678" s="3" t="s">
        <v>9319</v>
      </c>
      <c r="J9678" s="3" t="s">
        <v>1412</v>
      </c>
      <c r="K9678" s="3" t="s">
        <v>24</v>
      </c>
      <c r="L9678" s="3">
        <v>21.0</v>
      </c>
      <c r="M9678" s="3" t="s">
        <v>25</v>
      </c>
      <c r="N9678" s="3" t="s">
        <v>9381</v>
      </c>
      <c r="O9678" s="3" t="s">
        <v>871</v>
      </c>
      <c r="P9678" s="4">
        <v>31136.0</v>
      </c>
      <c r="Q9678" s="3" t="s">
        <v>132</v>
      </c>
      <c r="S9678" s="3" t="s">
        <v>34</v>
      </c>
    </row>
    <row r="9679">
      <c r="A9679" s="2">
        <v>42318.714895833335</v>
      </c>
      <c r="B9679" s="3">
        <v>11.0</v>
      </c>
      <c r="C9679" s="3" t="s">
        <v>8462</v>
      </c>
      <c r="D9679" s="3">
        <v>77.0</v>
      </c>
      <c r="E9679" s="3" t="s">
        <v>8506</v>
      </c>
      <c r="F9679" s="3">
        <v>5.0</v>
      </c>
      <c r="G9679" s="3">
        <v>9.0</v>
      </c>
      <c r="H9679" s="3" t="s">
        <v>9319</v>
      </c>
      <c r="I9679" s="3" t="s">
        <v>9319</v>
      </c>
      <c r="J9679" s="3" t="s">
        <v>1412</v>
      </c>
      <c r="K9679" s="3" t="s">
        <v>24</v>
      </c>
      <c r="L9679" s="3">
        <v>22.0</v>
      </c>
      <c r="M9679" s="3" t="s">
        <v>30</v>
      </c>
      <c r="N9679" s="3" t="s">
        <v>9382</v>
      </c>
      <c r="O9679" s="3" t="s">
        <v>9383</v>
      </c>
      <c r="P9679" s="4">
        <v>28273.0</v>
      </c>
      <c r="Q9679" s="3" t="s">
        <v>132</v>
      </c>
      <c r="S9679" s="3" t="s">
        <v>34</v>
      </c>
    </row>
    <row r="9680">
      <c r="A9680" s="2">
        <v>42318.714895833335</v>
      </c>
      <c r="B9680" s="3">
        <v>11.0</v>
      </c>
      <c r="C9680" s="3" t="s">
        <v>8462</v>
      </c>
      <c r="D9680" s="3">
        <v>77.0</v>
      </c>
      <c r="E9680" s="3" t="s">
        <v>8506</v>
      </c>
      <c r="F9680" s="3">
        <v>5.0</v>
      </c>
      <c r="G9680" s="3">
        <v>9.0</v>
      </c>
      <c r="H9680" s="3" t="s">
        <v>9319</v>
      </c>
      <c r="I9680" s="3" t="s">
        <v>9319</v>
      </c>
      <c r="J9680" s="3" t="s">
        <v>1412</v>
      </c>
      <c r="K9680" s="3" t="s">
        <v>24</v>
      </c>
      <c r="L9680" s="3">
        <v>23.0</v>
      </c>
      <c r="M9680" s="3" t="s">
        <v>25</v>
      </c>
      <c r="N9680" s="3" t="s">
        <v>3854</v>
      </c>
      <c r="O9680" s="3" t="s">
        <v>401</v>
      </c>
      <c r="P9680" s="4">
        <v>29783.0</v>
      </c>
      <c r="Q9680" s="3" t="s">
        <v>247</v>
      </c>
      <c r="S9680" s="3" t="s">
        <v>34</v>
      </c>
    </row>
    <row r="9681">
      <c r="A9681" s="2">
        <v>42318.714895833335</v>
      </c>
      <c r="B9681" s="3">
        <v>11.0</v>
      </c>
      <c r="C9681" s="3" t="s">
        <v>8462</v>
      </c>
      <c r="D9681" s="3">
        <v>77.0</v>
      </c>
      <c r="E9681" s="3" t="s">
        <v>8506</v>
      </c>
      <c r="F9681" s="3">
        <v>5.0</v>
      </c>
      <c r="G9681" s="3">
        <v>9.0</v>
      </c>
      <c r="H9681" s="3" t="s">
        <v>9319</v>
      </c>
      <c r="I9681" s="3" t="s">
        <v>9319</v>
      </c>
      <c r="J9681" s="3" t="s">
        <v>1412</v>
      </c>
      <c r="K9681" s="3" t="s">
        <v>24</v>
      </c>
      <c r="L9681" s="3">
        <v>24.0</v>
      </c>
      <c r="M9681" s="3" t="s">
        <v>30</v>
      </c>
      <c r="N9681" s="3" t="s">
        <v>9384</v>
      </c>
      <c r="O9681" s="3" t="s">
        <v>98</v>
      </c>
      <c r="P9681" s="4">
        <v>21581.0</v>
      </c>
      <c r="Q9681" s="3" t="s">
        <v>49</v>
      </c>
      <c r="S9681" s="3" t="s">
        <v>34</v>
      </c>
    </row>
    <row r="9682">
      <c r="A9682" s="2">
        <v>42318.714895833335</v>
      </c>
      <c r="B9682" s="3">
        <v>11.0</v>
      </c>
      <c r="C9682" s="3" t="s">
        <v>8462</v>
      </c>
      <c r="D9682" s="3">
        <v>77.0</v>
      </c>
      <c r="E9682" s="3" t="s">
        <v>8506</v>
      </c>
      <c r="F9682" s="3">
        <v>5.0</v>
      </c>
      <c r="G9682" s="3">
        <v>9.0</v>
      </c>
      <c r="H9682" s="3" t="s">
        <v>9319</v>
      </c>
      <c r="I9682" s="3" t="s">
        <v>9319</v>
      </c>
      <c r="J9682" s="3" t="s">
        <v>1412</v>
      </c>
      <c r="K9682" s="3" t="s">
        <v>24</v>
      </c>
      <c r="L9682" s="3">
        <v>25.0</v>
      </c>
      <c r="M9682" s="3" t="s">
        <v>25</v>
      </c>
      <c r="N9682" s="3" t="s">
        <v>9385</v>
      </c>
      <c r="O9682" s="3" t="s">
        <v>9386</v>
      </c>
      <c r="P9682" s="4">
        <v>32044.0</v>
      </c>
      <c r="Q9682" s="3" t="s">
        <v>40</v>
      </c>
      <c r="S9682" s="3" t="s">
        <v>34</v>
      </c>
    </row>
    <row r="9683">
      <c r="A9683" s="2">
        <v>42318.714895833335</v>
      </c>
      <c r="B9683" s="3">
        <v>11.0</v>
      </c>
      <c r="C9683" s="3" t="s">
        <v>8462</v>
      </c>
      <c r="D9683" s="3">
        <v>78.0</v>
      </c>
      <c r="E9683" s="3" t="s">
        <v>8530</v>
      </c>
      <c r="F9683" s="3">
        <v>5.0</v>
      </c>
      <c r="G9683" s="3">
        <v>9.0</v>
      </c>
      <c r="H9683" s="3" t="s">
        <v>9319</v>
      </c>
      <c r="I9683" s="3" t="s">
        <v>9319</v>
      </c>
      <c r="J9683" s="3" t="s">
        <v>1412</v>
      </c>
      <c r="K9683" s="3" t="s">
        <v>24</v>
      </c>
      <c r="L9683" s="3">
        <v>1.0</v>
      </c>
      <c r="M9683" s="3" t="s">
        <v>25</v>
      </c>
      <c r="N9683" s="3" t="s">
        <v>9387</v>
      </c>
      <c r="O9683" s="3" t="s">
        <v>2751</v>
      </c>
      <c r="P9683" s="4">
        <v>27601.0</v>
      </c>
      <c r="Q9683" s="3" t="s">
        <v>132</v>
      </c>
      <c r="S9683" s="3" t="s">
        <v>34</v>
      </c>
    </row>
    <row r="9684">
      <c r="A9684" s="2">
        <v>42318.714895833335</v>
      </c>
      <c r="B9684" s="3">
        <v>11.0</v>
      </c>
      <c r="C9684" s="3" t="s">
        <v>8462</v>
      </c>
      <c r="D9684" s="3">
        <v>78.0</v>
      </c>
      <c r="E9684" s="3" t="s">
        <v>8530</v>
      </c>
      <c r="F9684" s="3">
        <v>5.0</v>
      </c>
      <c r="G9684" s="3">
        <v>9.0</v>
      </c>
      <c r="H9684" s="3" t="s">
        <v>9319</v>
      </c>
      <c r="I9684" s="3" t="s">
        <v>9319</v>
      </c>
      <c r="J9684" s="3" t="s">
        <v>1412</v>
      </c>
      <c r="K9684" s="3" t="s">
        <v>24</v>
      </c>
      <c r="L9684" s="3">
        <v>2.0</v>
      </c>
      <c r="M9684" s="3" t="s">
        <v>30</v>
      </c>
      <c r="N9684" s="3" t="s">
        <v>9388</v>
      </c>
      <c r="O9684" s="3" t="s">
        <v>139</v>
      </c>
      <c r="P9684" s="4">
        <v>28792.0</v>
      </c>
      <c r="Q9684" s="3" t="s">
        <v>228</v>
      </c>
      <c r="S9684" s="3" t="s">
        <v>34</v>
      </c>
    </row>
    <row r="9685">
      <c r="A9685" s="2">
        <v>42318.714895833335</v>
      </c>
      <c r="B9685" s="3">
        <v>11.0</v>
      </c>
      <c r="C9685" s="3" t="s">
        <v>8462</v>
      </c>
      <c r="D9685" s="3">
        <v>78.0</v>
      </c>
      <c r="E9685" s="3" t="s">
        <v>8530</v>
      </c>
      <c r="F9685" s="3">
        <v>5.0</v>
      </c>
      <c r="G9685" s="3">
        <v>9.0</v>
      </c>
      <c r="H9685" s="3" t="s">
        <v>9319</v>
      </c>
      <c r="I9685" s="3" t="s">
        <v>9319</v>
      </c>
      <c r="J9685" s="3" t="s">
        <v>1412</v>
      </c>
      <c r="K9685" s="3" t="s">
        <v>24</v>
      </c>
      <c r="L9685" s="3">
        <v>3.0</v>
      </c>
      <c r="M9685" s="3" t="s">
        <v>25</v>
      </c>
      <c r="N9685" s="3" t="s">
        <v>9389</v>
      </c>
      <c r="O9685" s="3" t="s">
        <v>4959</v>
      </c>
      <c r="P9685" s="4">
        <v>30813.0</v>
      </c>
      <c r="Q9685" s="3" t="s">
        <v>132</v>
      </c>
      <c r="S9685" s="3" t="s">
        <v>34</v>
      </c>
    </row>
    <row r="9686">
      <c r="A9686" s="2">
        <v>42318.714895833335</v>
      </c>
      <c r="B9686" s="3">
        <v>11.0</v>
      </c>
      <c r="C9686" s="3" t="s">
        <v>8462</v>
      </c>
      <c r="D9686" s="3">
        <v>78.0</v>
      </c>
      <c r="E9686" s="3" t="s">
        <v>8530</v>
      </c>
      <c r="F9686" s="3">
        <v>5.0</v>
      </c>
      <c r="G9686" s="3">
        <v>9.0</v>
      </c>
      <c r="H9686" s="3" t="s">
        <v>9319</v>
      </c>
      <c r="I9686" s="3" t="s">
        <v>9319</v>
      </c>
      <c r="J9686" s="3" t="s">
        <v>1412</v>
      </c>
      <c r="K9686" s="3" t="s">
        <v>24</v>
      </c>
      <c r="L9686" s="3">
        <v>4.0</v>
      </c>
      <c r="M9686" s="3" t="s">
        <v>30</v>
      </c>
      <c r="N9686" s="3" t="s">
        <v>9390</v>
      </c>
      <c r="O9686" s="3" t="s">
        <v>329</v>
      </c>
      <c r="P9686" s="4">
        <v>26757.0</v>
      </c>
      <c r="Q9686" s="3" t="s">
        <v>132</v>
      </c>
      <c r="S9686" s="3" t="s">
        <v>34</v>
      </c>
    </row>
    <row r="9687">
      <c r="A9687" s="2">
        <v>42318.714895833335</v>
      </c>
      <c r="B9687" s="3">
        <v>11.0</v>
      </c>
      <c r="C9687" s="3" t="s">
        <v>8462</v>
      </c>
      <c r="D9687" s="3">
        <v>78.0</v>
      </c>
      <c r="E9687" s="3" t="s">
        <v>8530</v>
      </c>
      <c r="F9687" s="3">
        <v>5.0</v>
      </c>
      <c r="G9687" s="3">
        <v>9.0</v>
      </c>
      <c r="H9687" s="3" t="s">
        <v>9319</v>
      </c>
      <c r="I9687" s="3" t="s">
        <v>9319</v>
      </c>
      <c r="J9687" s="3" t="s">
        <v>1412</v>
      </c>
      <c r="K9687" s="3" t="s">
        <v>24</v>
      </c>
      <c r="L9687" s="3">
        <v>5.0</v>
      </c>
      <c r="M9687" s="3" t="s">
        <v>25</v>
      </c>
      <c r="N9687" s="3" t="s">
        <v>8873</v>
      </c>
      <c r="O9687" s="3" t="s">
        <v>2751</v>
      </c>
      <c r="P9687" s="4">
        <v>28131.0</v>
      </c>
      <c r="Q9687" s="3" t="s">
        <v>110</v>
      </c>
      <c r="S9687" s="3" t="s">
        <v>34</v>
      </c>
    </row>
    <row r="9688">
      <c r="A9688" s="2">
        <v>42318.714895833335</v>
      </c>
      <c r="B9688" s="3">
        <v>11.0</v>
      </c>
      <c r="C9688" s="3" t="s">
        <v>8462</v>
      </c>
      <c r="D9688" s="3">
        <v>78.0</v>
      </c>
      <c r="E9688" s="3" t="s">
        <v>8530</v>
      </c>
      <c r="F9688" s="3">
        <v>5.0</v>
      </c>
      <c r="G9688" s="3">
        <v>9.0</v>
      </c>
      <c r="H9688" s="3" t="s">
        <v>9319</v>
      </c>
      <c r="I9688" s="3" t="s">
        <v>9319</v>
      </c>
      <c r="J9688" s="3" t="s">
        <v>1412</v>
      </c>
      <c r="K9688" s="3" t="s">
        <v>24</v>
      </c>
      <c r="L9688" s="3">
        <v>6.0</v>
      </c>
      <c r="M9688" s="3" t="s">
        <v>30</v>
      </c>
      <c r="N9688" s="3" t="s">
        <v>9391</v>
      </c>
      <c r="O9688" s="3" t="s">
        <v>9392</v>
      </c>
      <c r="P9688" s="4">
        <v>28760.0</v>
      </c>
      <c r="Q9688" s="3" t="s">
        <v>132</v>
      </c>
      <c r="S9688" s="3" t="s">
        <v>34</v>
      </c>
    </row>
    <row r="9689">
      <c r="A9689" s="2">
        <v>42318.714895833335</v>
      </c>
      <c r="B9689" s="3">
        <v>11.0</v>
      </c>
      <c r="C9689" s="3" t="s">
        <v>8462</v>
      </c>
      <c r="D9689" s="3">
        <v>78.0</v>
      </c>
      <c r="E9689" s="3" t="s">
        <v>8530</v>
      </c>
      <c r="F9689" s="3">
        <v>5.0</v>
      </c>
      <c r="G9689" s="3">
        <v>9.0</v>
      </c>
      <c r="H9689" s="3" t="s">
        <v>9319</v>
      </c>
      <c r="I9689" s="3" t="s">
        <v>9319</v>
      </c>
      <c r="J9689" s="3" t="s">
        <v>1412</v>
      </c>
      <c r="K9689" s="3" t="s">
        <v>24</v>
      </c>
      <c r="L9689" s="3">
        <v>7.0</v>
      </c>
      <c r="M9689" s="3" t="s">
        <v>25</v>
      </c>
      <c r="N9689" s="3" t="s">
        <v>9393</v>
      </c>
      <c r="O9689" s="3" t="s">
        <v>9394</v>
      </c>
      <c r="P9689" s="4">
        <v>29592.0</v>
      </c>
      <c r="Q9689" s="3" t="s">
        <v>46</v>
      </c>
      <c r="S9689" s="3" t="s">
        <v>34</v>
      </c>
    </row>
    <row r="9690">
      <c r="A9690" s="2">
        <v>42318.714895833335</v>
      </c>
      <c r="B9690" s="3">
        <v>11.0</v>
      </c>
      <c r="C9690" s="3" t="s">
        <v>8462</v>
      </c>
      <c r="D9690" s="3">
        <v>78.0</v>
      </c>
      <c r="E9690" s="3" t="s">
        <v>8530</v>
      </c>
      <c r="F9690" s="3">
        <v>5.0</v>
      </c>
      <c r="G9690" s="3">
        <v>9.0</v>
      </c>
      <c r="H9690" s="3" t="s">
        <v>9319</v>
      </c>
      <c r="I9690" s="3" t="s">
        <v>9319</v>
      </c>
      <c r="J9690" s="3" t="s">
        <v>1412</v>
      </c>
      <c r="K9690" s="3" t="s">
        <v>24</v>
      </c>
      <c r="L9690" s="3">
        <v>8.0</v>
      </c>
      <c r="M9690" s="3" t="s">
        <v>30</v>
      </c>
      <c r="N9690" s="3" t="s">
        <v>1019</v>
      </c>
      <c r="O9690" s="3" t="s">
        <v>746</v>
      </c>
      <c r="P9690" s="4">
        <v>34435.0</v>
      </c>
      <c r="Q9690" s="3" t="s">
        <v>132</v>
      </c>
      <c r="S9690" s="3" t="s">
        <v>34</v>
      </c>
    </row>
    <row r="9691">
      <c r="A9691" s="2">
        <v>42318.714895833335</v>
      </c>
      <c r="B9691" s="3">
        <v>11.0</v>
      </c>
      <c r="C9691" s="3" t="s">
        <v>8462</v>
      </c>
      <c r="D9691" s="3">
        <v>78.0</v>
      </c>
      <c r="E9691" s="3" t="s">
        <v>8530</v>
      </c>
      <c r="F9691" s="3">
        <v>5.0</v>
      </c>
      <c r="G9691" s="3">
        <v>9.0</v>
      </c>
      <c r="H9691" s="3" t="s">
        <v>9319</v>
      </c>
      <c r="I9691" s="3" t="s">
        <v>9319</v>
      </c>
      <c r="J9691" s="3" t="s">
        <v>1412</v>
      </c>
      <c r="K9691" s="3" t="s">
        <v>24</v>
      </c>
      <c r="L9691" s="3">
        <v>9.0</v>
      </c>
      <c r="M9691" s="3" t="s">
        <v>25</v>
      </c>
      <c r="N9691" s="3" t="s">
        <v>9395</v>
      </c>
      <c r="O9691" s="3" t="s">
        <v>6579</v>
      </c>
      <c r="P9691" s="4">
        <v>26627.0</v>
      </c>
      <c r="Q9691" s="3" t="s">
        <v>687</v>
      </c>
      <c r="S9691" s="3" t="s">
        <v>34</v>
      </c>
    </row>
    <row r="9692">
      <c r="A9692" s="2">
        <v>42318.714895833335</v>
      </c>
      <c r="B9692" s="3">
        <v>11.0</v>
      </c>
      <c r="C9692" s="3" t="s">
        <v>8462</v>
      </c>
      <c r="D9692" s="3">
        <v>78.0</v>
      </c>
      <c r="E9692" s="3" t="s">
        <v>8530</v>
      </c>
      <c r="F9692" s="3">
        <v>5.0</v>
      </c>
      <c r="G9692" s="3">
        <v>9.0</v>
      </c>
      <c r="H9692" s="3" t="s">
        <v>9319</v>
      </c>
      <c r="I9692" s="3" t="s">
        <v>9319</v>
      </c>
      <c r="J9692" s="3" t="s">
        <v>1412</v>
      </c>
      <c r="K9692" s="3" t="s">
        <v>24</v>
      </c>
      <c r="L9692" s="3">
        <v>10.0</v>
      </c>
      <c r="M9692" s="3" t="s">
        <v>30</v>
      </c>
      <c r="N9692" s="3" t="s">
        <v>9396</v>
      </c>
      <c r="O9692" s="3" t="s">
        <v>9397</v>
      </c>
      <c r="P9692" s="4">
        <v>30170.0</v>
      </c>
      <c r="Q9692" s="3" t="s">
        <v>132</v>
      </c>
      <c r="S9692" s="3" t="s">
        <v>34</v>
      </c>
    </row>
    <row r="9693">
      <c r="A9693" s="2">
        <v>42318.714895833335</v>
      </c>
      <c r="B9693" s="3">
        <v>11.0</v>
      </c>
      <c r="C9693" s="3" t="s">
        <v>8462</v>
      </c>
      <c r="D9693" s="3">
        <v>78.0</v>
      </c>
      <c r="E9693" s="3" t="s">
        <v>8530</v>
      </c>
      <c r="F9693" s="3">
        <v>5.0</v>
      </c>
      <c r="G9693" s="3">
        <v>9.0</v>
      </c>
      <c r="H9693" s="3" t="s">
        <v>9319</v>
      </c>
      <c r="I9693" s="3" t="s">
        <v>9319</v>
      </c>
      <c r="J9693" s="3" t="s">
        <v>1412</v>
      </c>
      <c r="K9693" s="3" t="s">
        <v>24</v>
      </c>
      <c r="L9693" s="3">
        <v>11.0</v>
      </c>
      <c r="M9693" s="3" t="s">
        <v>25</v>
      </c>
      <c r="N9693" s="3" t="s">
        <v>9398</v>
      </c>
      <c r="O9693" s="3" t="s">
        <v>1072</v>
      </c>
      <c r="P9693" s="4">
        <v>33809.0</v>
      </c>
      <c r="Q9693" s="3" t="s">
        <v>191</v>
      </c>
      <c r="S9693" s="3" t="s">
        <v>34</v>
      </c>
    </row>
    <row r="9694">
      <c r="A9694" s="2">
        <v>42318.714895833335</v>
      </c>
      <c r="B9694" s="3">
        <v>11.0</v>
      </c>
      <c r="C9694" s="3" t="s">
        <v>8462</v>
      </c>
      <c r="D9694" s="3">
        <v>78.0</v>
      </c>
      <c r="E9694" s="3" t="s">
        <v>8530</v>
      </c>
      <c r="F9694" s="3">
        <v>5.0</v>
      </c>
      <c r="G9694" s="3">
        <v>9.0</v>
      </c>
      <c r="H9694" s="3" t="s">
        <v>9319</v>
      </c>
      <c r="I9694" s="3" t="s">
        <v>9319</v>
      </c>
      <c r="J9694" s="3" t="s">
        <v>1412</v>
      </c>
      <c r="K9694" s="3" t="s">
        <v>24</v>
      </c>
      <c r="L9694" s="3">
        <v>12.0</v>
      </c>
      <c r="M9694" s="3" t="s">
        <v>30</v>
      </c>
      <c r="N9694" s="3" t="s">
        <v>9399</v>
      </c>
      <c r="O9694" s="3" t="s">
        <v>511</v>
      </c>
      <c r="P9694" s="4">
        <v>33004.0</v>
      </c>
      <c r="Q9694" s="3" t="s">
        <v>191</v>
      </c>
      <c r="S9694" s="3" t="s">
        <v>34</v>
      </c>
    </row>
    <row r="9695">
      <c r="A9695" s="2">
        <v>42318.714895833335</v>
      </c>
      <c r="B9695" s="3">
        <v>11.0</v>
      </c>
      <c r="C9695" s="3" t="s">
        <v>8462</v>
      </c>
      <c r="D9695" s="3">
        <v>78.0</v>
      </c>
      <c r="E9695" s="3" t="s">
        <v>8530</v>
      </c>
      <c r="F9695" s="3">
        <v>5.0</v>
      </c>
      <c r="G9695" s="3">
        <v>9.0</v>
      </c>
      <c r="H9695" s="3" t="s">
        <v>9319</v>
      </c>
      <c r="I9695" s="3" t="s">
        <v>9319</v>
      </c>
      <c r="J9695" s="3" t="s">
        <v>1412</v>
      </c>
      <c r="K9695" s="3" t="s">
        <v>24</v>
      </c>
      <c r="L9695" s="3">
        <v>13.0</v>
      </c>
      <c r="M9695" s="3" t="s">
        <v>25</v>
      </c>
      <c r="N9695" s="3" t="s">
        <v>9400</v>
      </c>
      <c r="O9695" s="3" t="s">
        <v>4143</v>
      </c>
      <c r="P9695" s="4">
        <v>27983.0</v>
      </c>
      <c r="Q9695" s="3" t="s">
        <v>132</v>
      </c>
      <c r="S9695" s="3" t="s">
        <v>34</v>
      </c>
    </row>
    <row r="9696">
      <c r="A9696" s="2">
        <v>42318.714895833335</v>
      </c>
      <c r="B9696" s="3">
        <v>11.0</v>
      </c>
      <c r="C9696" s="3" t="s">
        <v>8462</v>
      </c>
      <c r="D9696" s="3">
        <v>78.0</v>
      </c>
      <c r="E9696" s="3" t="s">
        <v>8530</v>
      </c>
      <c r="F9696" s="3">
        <v>5.0</v>
      </c>
      <c r="G9696" s="3">
        <v>9.0</v>
      </c>
      <c r="H9696" s="3" t="s">
        <v>9319</v>
      </c>
      <c r="I9696" s="3" t="s">
        <v>9319</v>
      </c>
      <c r="J9696" s="3" t="s">
        <v>1412</v>
      </c>
      <c r="K9696" s="3" t="s">
        <v>24</v>
      </c>
      <c r="L9696" s="3">
        <v>14.0</v>
      </c>
      <c r="M9696" s="3" t="s">
        <v>30</v>
      </c>
      <c r="N9696" s="3" t="s">
        <v>9401</v>
      </c>
      <c r="O9696" s="3" t="s">
        <v>4935</v>
      </c>
      <c r="P9696" s="4">
        <v>28532.0</v>
      </c>
      <c r="Q9696" s="3" t="s">
        <v>132</v>
      </c>
      <c r="S9696" s="3" t="s">
        <v>34</v>
      </c>
    </row>
    <row r="9697">
      <c r="A9697" s="2">
        <v>42318.714895833335</v>
      </c>
      <c r="B9697" s="3">
        <v>11.0</v>
      </c>
      <c r="C9697" s="3" t="s">
        <v>8462</v>
      </c>
      <c r="D9697" s="3">
        <v>78.0</v>
      </c>
      <c r="E9697" s="3" t="s">
        <v>8530</v>
      </c>
      <c r="F9697" s="3">
        <v>5.0</v>
      </c>
      <c r="G9697" s="3">
        <v>9.0</v>
      </c>
      <c r="H9697" s="3" t="s">
        <v>9319</v>
      </c>
      <c r="I9697" s="3" t="s">
        <v>9319</v>
      </c>
      <c r="J9697" s="3" t="s">
        <v>1412</v>
      </c>
      <c r="K9697" s="3" t="s">
        <v>24</v>
      </c>
      <c r="L9697" s="3">
        <v>15.0</v>
      </c>
      <c r="M9697" s="3" t="s">
        <v>25</v>
      </c>
      <c r="N9697" s="3" t="s">
        <v>392</v>
      </c>
      <c r="O9697" s="3" t="s">
        <v>533</v>
      </c>
      <c r="P9697" s="4">
        <v>33088.0</v>
      </c>
      <c r="Q9697" s="3" t="s">
        <v>55</v>
      </c>
      <c r="S9697" s="3" t="s">
        <v>34</v>
      </c>
    </row>
    <row r="9698">
      <c r="A9698" s="2">
        <v>42318.714895833335</v>
      </c>
      <c r="B9698" s="3">
        <v>11.0</v>
      </c>
      <c r="C9698" s="3" t="s">
        <v>8462</v>
      </c>
      <c r="D9698" s="3">
        <v>78.0</v>
      </c>
      <c r="E9698" s="3" t="s">
        <v>8530</v>
      </c>
      <c r="F9698" s="3">
        <v>5.0</v>
      </c>
      <c r="G9698" s="3">
        <v>9.0</v>
      </c>
      <c r="H9698" s="3" t="s">
        <v>9319</v>
      </c>
      <c r="I9698" s="3" t="s">
        <v>9319</v>
      </c>
      <c r="J9698" s="3" t="s">
        <v>1412</v>
      </c>
      <c r="K9698" s="3" t="s">
        <v>24</v>
      </c>
      <c r="L9698" s="3">
        <v>16.0</v>
      </c>
      <c r="M9698" s="3" t="s">
        <v>30</v>
      </c>
      <c r="N9698" s="3" t="s">
        <v>9402</v>
      </c>
      <c r="O9698" s="3" t="s">
        <v>4548</v>
      </c>
      <c r="P9698" s="4">
        <v>32704.0</v>
      </c>
      <c r="Q9698" s="3" t="s">
        <v>110</v>
      </c>
      <c r="S9698" s="3" t="s">
        <v>34</v>
      </c>
    </row>
    <row r="9699">
      <c r="A9699" s="2">
        <v>42318.714895833335</v>
      </c>
      <c r="B9699" s="3">
        <v>11.0</v>
      </c>
      <c r="C9699" s="3" t="s">
        <v>8462</v>
      </c>
      <c r="D9699" s="3">
        <v>78.0</v>
      </c>
      <c r="E9699" s="3" t="s">
        <v>8530</v>
      </c>
      <c r="F9699" s="3">
        <v>5.0</v>
      </c>
      <c r="G9699" s="3">
        <v>9.0</v>
      </c>
      <c r="H9699" s="3" t="s">
        <v>9319</v>
      </c>
      <c r="I9699" s="3" t="s">
        <v>9319</v>
      </c>
      <c r="J9699" s="3" t="s">
        <v>1412</v>
      </c>
      <c r="K9699" s="3" t="s">
        <v>24</v>
      </c>
      <c r="L9699" s="3">
        <v>17.0</v>
      </c>
      <c r="M9699" s="3" t="s">
        <v>25</v>
      </c>
      <c r="N9699" s="3" t="s">
        <v>9403</v>
      </c>
      <c r="O9699" s="3" t="s">
        <v>218</v>
      </c>
      <c r="P9699" s="4">
        <v>30984.0</v>
      </c>
      <c r="Q9699" s="3" t="s">
        <v>1159</v>
      </c>
      <c r="S9699" s="3" t="s">
        <v>34</v>
      </c>
    </row>
    <row r="9700">
      <c r="A9700" s="2">
        <v>42318.714895833335</v>
      </c>
      <c r="B9700" s="3">
        <v>11.0</v>
      </c>
      <c r="C9700" s="3" t="s">
        <v>8462</v>
      </c>
      <c r="D9700" s="3">
        <v>78.0</v>
      </c>
      <c r="E9700" s="3" t="s">
        <v>8530</v>
      </c>
      <c r="F9700" s="3">
        <v>5.0</v>
      </c>
      <c r="G9700" s="3">
        <v>9.0</v>
      </c>
      <c r="H9700" s="3" t="s">
        <v>9319</v>
      </c>
      <c r="I9700" s="3" t="s">
        <v>9319</v>
      </c>
      <c r="J9700" s="3" t="s">
        <v>1412</v>
      </c>
      <c r="K9700" s="3" t="s">
        <v>24</v>
      </c>
      <c r="L9700" s="3">
        <v>18.0</v>
      </c>
      <c r="M9700" s="3" t="s">
        <v>30</v>
      </c>
      <c r="N9700" s="3" t="s">
        <v>9387</v>
      </c>
      <c r="O9700" s="3" t="s">
        <v>5574</v>
      </c>
      <c r="P9700" s="4">
        <v>29891.0</v>
      </c>
      <c r="Q9700" s="3" t="s">
        <v>132</v>
      </c>
      <c r="S9700" s="3" t="s">
        <v>34</v>
      </c>
    </row>
    <row r="9701">
      <c r="A9701" s="2">
        <v>42318.714895833335</v>
      </c>
      <c r="B9701" s="3">
        <v>11.0</v>
      </c>
      <c r="C9701" s="3" t="s">
        <v>8462</v>
      </c>
      <c r="D9701" s="3">
        <v>78.0</v>
      </c>
      <c r="E9701" s="3" t="s">
        <v>8530</v>
      </c>
      <c r="F9701" s="3">
        <v>5.0</v>
      </c>
      <c r="G9701" s="3">
        <v>9.0</v>
      </c>
      <c r="H9701" s="3" t="s">
        <v>9319</v>
      </c>
      <c r="I9701" s="3" t="s">
        <v>9319</v>
      </c>
      <c r="J9701" s="3" t="s">
        <v>1412</v>
      </c>
      <c r="K9701" s="3" t="s">
        <v>24</v>
      </c>
      <c r="L9701" s="3">
        <v>19.0</v>
      </c>
      <c r="M9701" s="3" t="s">
        <v>25</v>
      </c>
      <c r="N9701" s="3" t="s">
        <v>9404</v>
      </c>
      <c r="O9701" s="3" t="s">
        <v>9152</v>
      </c>
      <c r="P9701" s="4">
        <v>28718.0</v>
      </c>
      <c r="Q9701" s="3" t="s">
        <v>79</v>
      </c>
      <c r="S9701" s="3" t="s">
        <v>34</v>
      </c>
    </row>
    <row r="9702">
      <c r="A9702" s="2">
        <v>42318.714895833335</v>
      </c>
      <c r="B9702" s="3">
        <v>11.0</v>
      </c>
      <c r="C9702" s="3" t="s">
        <v>8462</v>
      </c>
      <c r="D9702" s="3">
        <v>78.0</v>
      </c>
      <c r="E9702" s="3" t="s">
        <v>8530</v>
      </c>
      <c r="F9702" s="3">
        <v>5.0</v>
      </c>
      <c r="G9702" s="3">
        <v>9.0</v>
      </c>
      <c r="H9702" s="3" t="s">
        <v>9319</v>
      </c>
      <c r="I9702" s="3" t="s">
        <v>9319</v>
      </c>
      <c r="J9702" s="3" t="s">
        <v>1412</v>
      </c>
      <c r="K9702" s="3" t="s">
        <v>24</v>
      </c>
      <c r="L9702" s="3">
        <v>20.0</v>
      </c>
      <c r="M9702" s="3" t="s">
        <v>30</v>
      </c>
      <c r="N9702" s="3" t="s">
        <v>9405</v>
      </c>
      <c r="O9702" s="3" t="s">
        <v>9406</v>
      </c>
      <c r="P9702" s="4">
        <v>34453.0</v>
      </c>
      <c r="Q9702" s="3" t="s">
        <v>132</v>
      </c>
      <c r="S9702" s="3" t="s">
        <v>34</v>
      </c>
    </row>
    <row r="9703">
      <c r="A9703" s="2">
        <v>42318.714895833335</v>
      </c>
      <c r="B9703" s="3">
        <v>11.0</v>
      </c>
      <c r="C9703" s="3" t="s">
        <v>8462</v>
      </c>
      <c r="D9703" s="3">
        <v>78.0</v>
      </c>
      <c r="E9703" s="3" t="s">
        <v>8530</v>
      </c>
      <c r="F9703" s="3">
        <v>5.0</v>
      </c>
      <c r="G9703" s="3">
        <v>9.0</v>
      </c>
      <c r="H9703" s="3" t="s">
        <v>9319</v>
      </c>
      <c r="I9703" s="3" t="s">
        <v>9319</v>
      </c>
      <c r="J9703" s="3" t="s">
        <v>1412</v>
      </c>
      <c r="K9703" s="3" t="s">
        <v>24</v>
      </c>
      <c r="L9703" s="3">
        <v>21.0</v>
      </c>
      <c r="M9703" s="3" t="s">
        <v>25</v>
      </c>
      <c r="N9703" s="3" t="s">
        <v>5573</v>
      </c>
      <c r="O9703" s="3" t="s">
        <v>2751</v>
      </c>
      <c r="P9703" s="4">
        <v>30520.0</v>
      </c>
      <c r="Q9703" s="3" t="s">
        <v>132</v>
      </c>
      <c r="S9703" s="3" t="s">
        <v>34</v>
      </c>
    </row>
    <row r="9704">
      <c r="A9704" s="2">
        <v>42318.714895833335</v>
      </c>
      <c r="B9704" s="3">
        <v>11.0</v>
      </c>
      <c r="C9704" s="3" t="s">
        <v>8462</v>
      </c>
      <c r="D9704" s="3">
        <v>78.0</v>
      </c>
      <c r="E9704" s="3" t="s">
        <v>8530</v>
      </c>
      <c r="F9704" s="3">
        <v>5.0</v>
      </c>
      <c r="G9704" s="3">
        <v>9.0</v>
      </c>
      <c r="H9704" s="3" t="s">
        <v>9319</v>
      </c>
      <c r="I9704" s="3" t="s">
        <v>9319</v>
      </c>
      <c r="J9704" s="3" t="s">
        <v>1412</v>
      </c>
      <c r="K9704" s="3" t="s">
        <v>24</v>
      </c>
      <c r="L9704" s="3">
        <v>22.0</v>
      </c>
      <c r="M9704" s="3" t="s">
        <v>30</v>
      </c>
      <c r="N9704" s="3" t="s">
        <v>9407</v>
      </c>
      <c r="O9704" s="3" t="s">
        <v>9408</v>
      </c>
      <c r="P9704" s="4">
        <v>31681.0</v>
      </c>
      <c r="Q9704" s="3" t="s">
        <v>75</v>
      </c>
      <c r="S9704" s="3" t="s">
        <v>34</v>
      </c>
    </row>
    <row r="9705">
      <c r="A9705" s="2">
        <v>42318.714895833335</v>
      </c>
      <c r="B9705" s="3">
        <v>11.0</v>
      </c>
      <c r="C9705" s="3" t="s">
        <v>8462</v>
      </c>
      <c r="D9705" s="3">
        <v>78.0</v>
      </c>
      <c r="E9705" s="3" t="s">
        <v>8530</v>
      </c>
      <c r="F9705" s="3">
        <v>5.0</v>
      </c>
      <c r="G9705" s="3">
        <v>9.0</v>
      </c>
      <c r="H9705" s="3" t="s">
        <v>9319</v>
      </c>
      <c r="I9705" s="3" t="s">
        <v>9319</v>
      </c>
      <c r="J9705" s="3" t="s">
        <v>1412</v>
      </c>
      <c r="K9705" s="3" t="s">
        <v>24</v>
      </c>
      <c r="L9705" s="3">
        <v>23.0</v>
      </c>
      <c r="M9705" s="3" t="s">
        <v>25</v>
      </c>
      <c r="N9705" s="3" t="s">
        <v>9409</v>
      </c>
      <c r="O9705" s="3" t="s">
        <v>9410</v>
      </c>
      <c r="P9705" s="4">
        <v>24543.0</v>
      </c>
      <c r="Q9705" s="3" t="s">
        <v>132</v>
      </c>
      <c r="S9705" s="3" t="s">
        <v>34</v>
      </c>
    </row>
    <row r="9706">
      <c r="A9706" s="2">
        <v>42318.714895833335</v>
      </c>
      <c r="B9706" s="3">
        <v>11.0</v>
      </c>
      <c r="C9706" s="3" t="s">
        <v>8462</v>
      </c>
      <c r="D9706" s="3">
        <v>78.0</v>
      </c>
      <c r="E9706" s="3" t="s">
        <v>8530</v>
      </c>
      <c r="F9706" s="3">
        <v>5.0</v>
      </c>
      <c r="G9706" s="3">
        <v>9.0</v>
      </c>
      <c r="H9706" s="3" t="s">
        <v>9319</v>
      </c>
      <c r="I9706" s="3" t="s">
        <v>9319</v>
      </c>
      <c r="J9706" s="3" t="s">
        <v>1412</v>
      </c>
      <c r="K9706" s="3" t="s">
        <v>24</v>
      </c>
      <c r="L9706" s="3">
        <v>24.0</v>
      </c>
      <c r="M9706" s="3" t="s">
        <v>30</v>
      </c>
      <c r="N9706" s="3" t="s">
        <v>9411</v>
      </c>
      <c r="O9706" s="3" t="s">
        <v>9412</v>
      </c>
      <c r="P9706" s="4">
        <v>29776.0</v>
      </c>
      <c r="Q9706" s="3" t="s">
        <v>132</v>
      </c>
      <c r="S9706" s="3" t="s">
        <v>34</v>
      </c>
    </row>
    <row r="9707">
      <c r="A9707" s="2">
        <v>42318.714895833335</v>
      </c>
      <c r="B9707" s="3">
        <v>11.0</v>
      </c>
      <c r="C9707" s="3" t="s">
        <v>8462</v>
      </c>
      <c r="D9707" s="3">
        <v>78.0</v>
      </c>
      <c r="E9707" s="3" t="s">
        <v>8530</v>
      </c>
      <c r="F9707" s="3">
        <v>5.0</v>
      </c>
      <c r="G9707" s="3">
        <v>9.0</v>
      </c>
      <c r="H9707" s="3" t="s">
        <v>9319</v>
      </c>
      <c r="I9707" s="3" t="s">
        <v>9319</v>
      </c>
      <c r="J9707" s="3" t="s">
        <v>1412</v>
      </c>
      <c r="K9707" s="3" t="s">
        <v>24</v>
      </c>
      <c r="L9707" s="3">
        <v>25.0</v>
      </c>
      <c r="M9707" s="3" t="s">
        <v>25</v>
      </c>
      <c r="N9707" s="3" t="s">
        <v>9413</v>
      </c>
      <c r="O9707" s="3" t="s">
        <v>184</v>
      </c>
      <c r="P9707" s="4">
        <v>31102.0</v>
      </c>
      <c r="Q9707" s="3" t="s">
        <v>79</v>
      </c>
      <c r="S9707" s="3" t="s">
        <v>34</v>
      </c>
    </row>
    <row r="9708">
      <c r="A9708" s="2">
        <v>42318.714895833335</v>
      </c>
      <c r="B9708" s="3">
        <v>11.0</v>
      </c>
      <c r="C9708" s="3" t="s">
        <v>8462</v>
      </c>
      <c r="D9708" s="3">
        <v>78.0</v>
      </c>
      <c r="E9708" s="3" t="s">
        <v>8530</v>
      </c>
      <c r="F9708" s="3">
        <v>5.0</v>
      </c>
      <c r="G9708" s="3">
        <v>9.0</v>
      </c>
      <c r="H9708" s="3" t="s">
        <v>9319</v>
      </c>
      <c r="I9708" s="3" t="s">
        <v>9319</v>
      </c>
      <c r="J9708" s="3" t="s">
        <v>1412</v>
      </c>
      <c r="K9708" s="3" t="s">
        <v>24</v>
      </c>
      <c r="L9708" s="3">
        <v>26.0</v>
      </c>
      <c r="M9708" s="3" t="s">
        <v>30</v>
      </c>
      <c r="N9708" s="3" t="s">
        <v>9409</v>
      </c>
      <c r="O9708" s="3" t="s">
        <v>9414</v>
      </c>
      <c r="P9708" s="4">
        <v>34046.0</v>
      </c>
      <c r="Q9708" s="3" t="s">
        <v>191</v>
      </c>
      <c r="S9708" s="3" t="s">
        <v>34</v>
      </c>
    </row>
    <row r="9709">
      <c r="A9709" s="2">
        <v>42318.714895833335</v>
      </c>
      <c r="B9709" s="3">
        <v>11.0</v>
      </c>
      <c r="C9709" s="3" t="s">
        <v>8462</v>
      </c>
      <c r="D9709" s="3">
        <v>78.0</v>
      </c>
      <c r="E9709" s="3" t="s">
        <v>8530</v>
      </c>
      <c r="F9709" s="3">
        <v>5.0</v>
      </c>
      <c r="G9709" s="3">
        <v>9.0</v>
      </c>
      <c r="H9709" s="3" t="s">
        <v>9319</v>
      </c>
      <c r="I9709" s="3" t="s">
        <v>9319</v>
      </c>
      <c r="J9709" s="3" t="s">
        <v>1412</v>
      </c>
      <c r="K9709" s="3" t="s">
        <v>24</v>
      </c>
      <c r="L9709" s="3">
        <v>27.0</v>
      </c>
      <c r="M9709" s="3" t="s">
        <v>25</v>
      </c>
      <c r="N9709" s="3" t="s">
        <v>1572</v>
      </c>
      <c r="O9709" s="3" t="s">
        <v>9415</v>
      </c>
      <c r="P9709" s="4">
        <v>32272.0</v>
      </c>
      <c r="Q9709" s="3" t="s">
        <v>75</v>
      </c>
      <c r="S9709" s="3" t="s">
        <v>34</v>
      </c>
    </row>
    <row r="9710">
      <c r="A9710" s="2">
        <v>42318.714895833335</v>
      </c>
      <c r="B9710" s="3">
        <v>11.0</v>
      </c>
      <c r="C9710" s="3" t="s">
        <v>8462</v>
      </c>
      <c r="D9710" s="3">
        <v>91.0</v>
      </c>
      <c r="E9710" s="3" t="s">
        <v>8553</v>
      </c>
      <c r="F9710" s="3">
        <v>5.0</v>
      </c>
      <c r="G9710" s="3">
        <v>9.0</v>
      </c>
      <c r="H9710" s="3" t="s">
        <v>9319</v>
      </c>
      <c r="I9710" s="3" t="s">
        <v>9319</v>
      </c>
      <c r="J9710" s="3" t="s">
        <v>1412</v>
      </c>
      <c r="K9710" s="3" t="s">
        <v>24</v>
      </c>
      <c r="L9710" s="3">
        <v>1.0</v>
      </c>
      <c r="M9710" s="3" t="s">
        <v>30</v>
      </c>
      <c r="N9710" s="3" t="s">
        <v>9416</v>
      </c>
      <c r="O9710" s="3" t="s">
        <v>9417</v>
      </c>
      <c r="P9710" s="4">
        <v>30887.0</v>
      </c>
      <c r="Q9710" s="3" t="s">
        <v>191</v>
      </c>
      <c r="S9710" s="3" t="s">
        <v>34</v>
      </c>
    </row>
    <row r="9711">
      <c r="A9711" s="2">
        <v>42318.714895833335</v>
      </c>
      <c r="B9711" s="3">
        <v>11.0</v>
      </c>
      <c r="C9711" s="3" t="s">
        <v>8462</v>
      </c>
      <c r="D9711" s="3">
        <v>91.0</v>
      </c>
      <c r="E9711" s="3" t="s">
        <v>8553</v>
      </c>
      <c r="F9711" s="3">
        <v>5.0</v>
      </c>
      <c r="G9711" s="3">
        <v>9.0</v>
      </c>
      <c r="H9711" s="3" t="s">
        <v>9319</v>
      </c>
      <c r="I9711" s="3" t="s">
        <v>9319</v>
      </c>
      <c r="J9711" s="3" t="s">
        <v>1412</v>
      </c>
      <c r="K9711" s="3" t="s">
        <v>24</v>
      </c>
      <c r="L9711" s="3">
        <v>2.0</v>
      </c>
      <c r="M9711" s="3" t="s">
        <v>25</v>
      </c>
      <c r="N9711" s="3" t="s">
        <v>9418</v>
      </c>
      <c r="O9711" s="3" t="s">
        <v>9419</v>
      </c>
      <c r="P9711" s="4">
        <v>29594.0</v>
      </c>
      <c r="Q9711" s="3" t="s">
        <v>55</v>
      </c>
      <c r="S9711" s="3" t="s">
        <v>34</v>
      </c>
    </row>
    <row r="9712">
      <c r="A9712" s="2">
        <v>42318.714895833335</v>
      </c>
      <c r="B9712" s="3">
        <v>11.0</v>
      </c>
      <c r="C9712" s="3" t="s">
        <v>8462</v>
      </c>
      <c r="D9712" s="3">
        <v>91.0</v>
      </c>
      <c r="E9712" s="3" t="s">
        <v>8553</v>
      </c>
      <c r="F9712" s="3">
        <v>5.0</v>
      </c>
      <c r="G9712" s="3">
        <v>9.0</v>
      </c>
      <c r="H9712" s="3" t="s">
        <v>9319</v>
      </c>
      <c r="I9712" s="3" t="s">
        <v>9319</v>
      </c>
      <c r="J9712" s="3" t="s">
        <v>1412</v>
      </c>
      <c r="K9712" s="3" t="s">
        <v>24</v>
      </c>
      <c r="L9712" s="3">
        <v>3.0</v>
      </c>
      <c r="M9712" s="3" t="s">
        <v>30</v>
      </c>
      <c r="N9712" s="3" t="s">
        <v>6475</v>
      </c>
      <c r="O9712" s="3" t="s">
        <v>1005</v>
      </c>
      <c r="P9712" s="4">
        <v>30784.0</v>
      </c>
      <c r="Q9712" s="3" t="s">
        <v>132</v>
      </c>
      <c r="S9712" s="3" t="s">
        <v>34</v>
      </c>
    </row>
    <row r="9713">
      <c r="A9713" s="2">
        <v>42318.714895833335</v>
      </c>
      <c r="B9713" s="3">
        <v>11.0</v>
      </c>
      <c r="C9713" s="3" t="s">
        <v>8462</v>
      </c>
      <c r="D9713" s="3">
        <v>91.0</v>
      </c>
      <c r="E9713" s="3" t="s">
        <v>8553</v>
      </c>
      <c r="F9713" s="3">
        <v>5.0</v>
      </c>
      <c r="G9713" s="3">
        <v>9.0</v>
      </c>
      <c r="H9713" s="3" t="s">
        <v>9319</v>
      </c>
      <c r="I9713" s="3" t="s">
        <v>9319</v>
      </c>
      <c r="J9713" s="3" t="s">
        <v>1412</v>
      </c>
      <c r="K9713" s="3" t="s">
        <v>24</v>
      </c>
      <c r="L9713" s="3">
        <v>4.0</v>
      </c>
      <c r="M9713" s="3" t="s">
        <v>25</v>
      </c>
      <c r="N9713" s="3" t="s">
        <v>9420</v>
      </c>
      <c r="O9713" s="3" t="s">
        <v>9421</v>
      </c>
      <c r="P9713" s="4">
        <v>28635.0</v>
      </c>
      <c r="Q9713" s="3" t="s">
        <v>75</v>
      </c>
      <c r="S9713" s="3" t="s">
        <v>34</v>
      </c>
    </row>
    <row r="9714">
      <c r="A9714" s="2">
        <v>42318.714895833335</v>
      </c>
      <c r="B9714" s="3">
        <v>11.0</v>
      </c>
      <c r="C9714" s="3" t="s">
        <v>8462</v>
      </c>
      <c r="D9714" s="3">
        <v>91.0</v>
      </c>
      <c r="E9714" s="3" t="s">
        <v>8553</v>
      </c>
      <c r="F9714" s="3">
        <v>5.0</v>
      </c>
      <c r="G9714" s="3">
        <v>9.0</v>
      </c>
      <c r="H9714" s="3" t="s">
        <v>9319</v>
      </c>
      <c r="I9714" s="3" t="s">
        <v>9319</v>
      </c>
      <c r="J9714" s="3" t="s">
        <v>1412</v>
      </c>
      <c r="K9714" s="3" t="s">
        <v>24</v>
      </c>
      <c r="L9714" s="3">
        <v>5.0</v>
      </c>
      <c r="M9714" s="3" t="s">
        <v>30</v>
      </c>
      <c r="N9714" s="3" t="s">
        <v>9422</v>
      </c>
      <c r="O9714" s="3" t="s">
        <v>178</v>
      </c>
      <c r="P9714" s="4">
        <v>16533.0</v>
      </c>
      <c r="Q9714" s="3" t="s">
        <v>113</v>
      </c>
      <c r="S9714" s="3" t="s">
        <v>34</v>
      </c>
    </row>
    <row r="9715">
      <c r="A9715" s="2">
        <v>42318.714895833335</v>
      </c>
      <c r="B9715" s="3">
        <v>11.0</v>
      </c>
      <c r="C9715" s="3" t="s">
        <v>8462</v>
      </c>
      <c r="D9715" s="3">
        <v>91.0</v>
      </c>
      <c r="E9715" s="3" t="s">
        <v>8553</v>
      </c>
      <c r="F9715" s="3">
        <v>5.0</v>
      </c>
      <c r="G9715" s="3">
        <v>9.0</v>
      </c>
      <c r="H9715" s="3" t="s">
        <v>9319</v>
      </c>
      <c r="I9715" s="3" t="s">
        <v>9319</v>
      </c>
      <c r="J9715" s="3" t="s">
        <v>1412</v>
      </c>
      <c r="K9715" s="3" t="s">
        <v>24</v>
      </c>
      <c r="L9715" s="3">
        <v>6.0</v>
      </c>
      <c r="M9715" s="3" t="s">
        <v>25</v>
      </c>
      <c r="N9715" s="3" t="s">
        <v>9423</v>
      </c>
      <c r="O9715" s="3" t="s">
        <v>2751</v>
      </c>
      <c r="P9715" s="4">
        <v>27594.0</v>
      </c>
      <c r="Q9715" s="3" t="s">
        <v>132</v>
      </c>
      <c r="S9715" s="3" t="s">
        <v>34</v>
      </c>
    </row>
    <row r="9716">
      <c r="A9716" s="2">
        <v>42318.714895833335</v>
      </c>
      <c r="B9716" s="3">
        <v>11.0</v>
      </c>
      <c r="C9716" s="3" t="s">
        <v>8462</v>
      </c>
      <c r="D9716" s="3">
        <v>91.0</v>
      </c>
      <c r="E9716" s="3" t="s">
        <v>8553</v>
      </c>
      <c r="F9716" s="3">
        <v>5.0</v>
      </c>
      <c r="G9716" s="3">
        <v>9.0</v>
      </c>
      <c r="H9716" s="3" t="s">
        <v>9319</v>
      </c>
      <c r="I9716" s="3" t="s">
        <v>9319</v>
      </c>
      <c r="J9716" s="3" t="s">
        <v>1412</v>
      </c>
      <c r="K9716" s="3" t="s">
        <v>24</v>
      </c>
      <c r="L9716" s="3">
        <v>7.0</v>
      </c>
      <c r="M9716" s="3" t="s">
        <v>30</v>
      </c>
      <c r="N9716" s="3" t="s">
        <v>9424</v>
      </c>
      <c r="O9716" s="3" t="s">
        <v>9425</v>
      </c>
      <c r="P9716" s="4">
        <v>27302.0</v>
      </c>
      <c r="Q9716" s="3" t="s">
        <v>132</v>
      </c>
      <c r="S9716" s="3" t="s">
        <v>34</v>
      </c>
    </row>
    <row r="9717">
      <c r="A9717" s="2">
        <v>42318.714895833335</v>
      </c>
      <c r="B9717" s="3">
        <v>11.0</v>
      </c>
      <c r="C9717" s="3" t="s">
        <v>8462</v>
      </c>
      <c r="D9717" s="3">
        <v>91.0</v>
      </c>
      <c r="E9717" s="3" t="s">
        <v>8553</v>
      </c>
      <c r="F9717" s="3">
        <v>5.0</v>
      </c>
      <c r="G9717" s="3">
        <v>9.0</v>
      </c>
      <c r="H9717" s="3" t="s">
        <v>9319</v>
      </c>
      <c r="I9717" s="3" t="s">
        <v>9319</v>
      </c>
      <c r="J9717" s="3" t="s">
        <v>1412</v>
      </c>
      <c r="K9717" s="3" t="s">
        <v>24</v>
      </c>
      <c r="L9717" s="3">
        <v>8.0</v>
      </c>
      <c r="M9717" s="3" t="s">
        <v>25</v>
      </c>
      <c r="N9717" s="3" t="s">
        <v>9426</v>
      </c>
      <c r="O9717" s="3" t="s">
        <v>1014</v>
      </c>
      <c r="P9717" s="4">
        <v>31057.0</v>
      </c>
      <c r="Q9717" s="3" t="s">
        <v>132</v>
      </c>
      <c r="S9717" s="3" t="s">
        <v>34</v>
      </c>
    </row>
    <row r="9718">
      <c r="A9718" s="2">
        <v>42318.714895833335</v>
      </c>
      <c r="B9718" s="3">
        <v>11.0</v>
      </c>
      <c r="C9718" s="3" t="s">
        <v>8462</v>
      </c>
      <c r="D9718" s="3">
        <v>91.0</v>
      </c>
      <c r="E9718" s="3" t="s">
        <v>8553</v>
      </c>
      <c r="F9718" s="3">
        <v>5.0</v>
      </c>
      <c r="G9718" s="3">
        <v>9.0</v>
      </c>
      <c r="H9718" s="3" t="s">
        <v>9319</v>
      </c>
      <c r="I9718" s="3" t="s">
        <v>9319</v>
      </c>
      <c r="J9718" s="3" t="s">
        <v>1412</v>
      </c>
      <c r="K9718" s="3" t="s">
        <v>24</v>
      </c>
      <c r="L9718" s="3">
        <v>9.0</v>
      </c>
      <c r="M9718" s="3" t="s">
        <v>30</v>
      </c>
      <c r="N9718" s="3" t="s">
        <v>9427</v>
      </c>
      <c r="O9718" s="3" t="s">
        <v>8639</v>
      </c>
      <c r="P9718" s="4">
        <v>31340.0</v>
      </c>
      <c r="Q9718" s="3" t="s">
        <v>132</v>
      </c>
      <c r="S9718" s="3" t="s">
        <v>34</v>
      </c>
    </row>
    <row r="9719">
      <c r="A9719" s="2">
        <v>42318.714895833335</v>
      </c>
      <c r="B9719" s="3">
        <v>11.0</v>
      </c>
      <c r="C9719" s="3" t="s">
        <v>8462</v>
      </c>
      <c r="D9719" s="3">
        <v>91.0</v>
      </c>
      <c r="E9719" s="3" t="s">
        <v>8553</v>
      </c>
      <c r="F9719" s="3">
        <v>5.0</v>
      </c>
      <c r="G9719" s="3">
        <v>9.0</v>
      </c>
      <c r="H9719" s="3" t="s">
        <v>9319</v>
      </c>
      <c r="I9719" s="3" t="s">
        <v>9319</v>
      </c>
      <c r="J9719" s="3" t="s">
        <v>1412</v>
      </c>
      <c r="K9719" s="3" t="s">
        <v>24</v>
      </c>
      <c r="L9719" s="3">
        <v>10.0</v>
      </c>
      <c r="M9719" s="3" t="s">
        <v>25</v>
      </c>
      <c r="N9719" s="3" t="s">
        <v>9428</v>
      </c>
      <c r="O9719" s="3" t="s">
        <v>2751</v>
      </c>
      <c r="P9719" s="4">
        <v>32521.0</v>
      </c>
      <c r="Q9719" s="3" t="s">
        <v>46</v>
      </c>
      <c r="S9719" s="3" t="s">
        <v>34</v>
      </c>
    </row>
    <row r="9720">
      <c r="A9720" s="2">
        <v>42318.714895833335</v>
      </c>
      <c r="B9720" s="3">
        <v>11.0</v>
      </c>
      <c r="C9720" s="3" t="s">
        <v>8462</v>
      </c>
      <c r="D9720" s="3">
        <v>91.0</v>
      </c>
      <c r="E9720" s="3" t="s">
        <v>8553</v>
      </c>
      <c r="F9720" s="3">
        <v>5.0</v>
      </c>
      <c r="G9720" s="3">
        <v>9.0</v>
      </c>
      <c r="H9720" s="3" t="s">
        <v>9319</v>
      </c>
      <c r="I9720" s="3" t="s">
        <v>9319</v>
      </c>
      <c r="J9720" s="3" t="s">
        <v>1412</v>
      </c>
      <c r="K9720" s="3" t="s">
        <v>24</v>
      </c>
      <c r="L9720" s="3">
        <v>11.0</v>
      </c>
      <c r="M9720" s="3" t="s">
        <v>30</v>
      </c>
      <c r="N9720" s="3" t="s">
        <v>9429</v>
      </c>
      <c r="O9720" s="3" t="s">
        <v>9417</v>
      </c>
      <c r="P9720" s="4">
        <v>32300.0</v>
      </c>
      <c r="Q9720" s="3" t="s">
        <v>191</v>
      </c>
      <c r="S9720" s="3" t="s">
        <v>34</v>
      </c>
    </row>
    <row r="9721">
      <c r="A9721" s="2">
        <v>42318.714895833335</v>
      </c>
      <c r="B9721" s="3">
        <v>11.0</v>
      </c>
      <c r="C9721" s="3" t="s">
        <v>8462</v>
      </c>
      <c r="D9721" s="3">
        <v>91.0</v>
      </c>
      <c r="E9721" s="3" t="s">
        <v>8553</v>
      </c>
      <c r="F9721" s="3">
        <v>5.0</v>
      </c>
      <c r="G9721" s="3">
        <v>9.0</v>
      </c>
      <c r="H9721" s="3" t="s">
        <v>9319</v>
      </c>
      <c r="I9721" s="3" t="s">
        <v>9319</v>
      </c>
      <c r="J9721" s="3" t="s">
        <v>1412</v>
      </c>
      <c r="K9721" s="3" t="s">
        <v>24</v>
      </c>
      <c r="L9721" s="3">
        <v>12.0</v>
      </c>
      <c r="M9721" s="3" t="s">
        <v>25</v>
      </c>
      <c r="N9721" s="3" t="s">
        <v>9430</v>
      </c>
      <c r="O9721" s="3" t="s">
        <v>9431</v>
      </c>
      <c r="P9721" s="4">
        <v>30728.0</v>
      </c>
      <c r="Q9721" s="3" t="s">
        <v>2911</v>
      </c>
      <c r="S9721" s="3" t="s">
        <v>34</v>
      </c>
    </row>
    <row r="9722">
      <c r="A9722" s="2">
        <v>42318.714895833335</v>
      </c>
      <c r="B9722" s="3">
        <v>11.0</v>
      </c>
      <c r="C9722" s="3" t="s">
        <v>8462</v>
      </c>
      <c r="D9722" s="3">
        <v>91.0</v>
      </c>
      <c r="E9722" s="3" t="s">
        <v>8553</v>
      </c>
      <c r="F9722" s="3">
        <v>5.0</v>
      </c>
      <c r="G9722" s="3">
        <v>9.0</v>
      </c>
      <c r="H9722" s="3" t="s">
        <v>9319</v>
      </c>
      <c r="I9722" s="3" t="s">
        <v>9319</v>
      </c>
      <c r="J9722" s="3" t="s">
        <v>1412</v>
      </c>
      <c r="K9722" s="3" t="s">
        <v>24</v>
      </c>
      <c r="L9722" s="3">
        <v>13.0</v>
      </c>
      <c r="M9722" s="3" t="s">
        <v>30</v>
      </c>
      <c r="N9722" s="3" t="s">
        <v>9432</v>
      </c>
      <c r="O9722" s="3" t="s">
        <v>9433</v>
      </c>
      <c r="P9722" s="4">
        <v>23747.0</v>
      </c>
      <c r="Q9722" s="3" t="s">
        <v>132</v>
      </c>
      <c r="S9722" s="3" t="s">
        <v>34</v>
      </c>
    </row>
    <row r="9723">
      <c r="A9723" s="2">
        <v>42318.714895833335</v>
      </c>
      <c r="B9723" s="3">
        <v>11.0</v>
      </c>
      <c r="C9723" s="3" t="s">
        <v>8462</v>
      </c>
      <c r="D9723" s="3">
        <v>91.0</v>
      </c>
      <c r="E9723" s="3" t="s">
        <v>8553</v>
      </c>
      <c r="F9723" s="3">
        <v>5.0</v>
      </c>
      <c r="G9723" s="3">
        <v>9.0</v>
      </c>
      <c r="H9723" s="3" t="s">
        <v>9319</v>
      </c>
      <c r="I9723" s="3" t="s">
        <v>9319</v>
      </c>
      <c r="J9723" s="3" t="s">
        <v>1412</v>
      </c>
      <c r="K9723" s="3" t="s">
        <v>24</v>
      </c>
      <c r="L9723" s="3">
        <v>14.0</v>
      </c>
      <c r="M9723" s="3" t="s">
        <v>25</v>
      </c>
      <c r="N9723" s="3" t="s">
        <v>9434</v>
      </c>
      <c r="O9723" s="3" t="s">
        <v>450</v>
      </c>
      <c r="P9723" s="4">
        <v>29956.0</v>
      </c>
      <c r="Q9723" s="3" t="s">
        <v>132</v>
      </c>
      <c r="S9723" s="3" t="s">
        <v>34</v>
      </c>
    </row>
    <row r="9724">
      <c r="A9724" s="2">
        <v>42318.714895833335</v>
      </c>
      <c r="B9724" s="3">
        <v>11.0</v>
      </c>
      <c r="C9724" s="3" t="s">
        <v>8462</v>
      </c>
      <c r="D9724" s="3">
        <v>91.0</v>
      </c>
      <c r="E9724" s="3" t="s">
        <v>8553</v>
      </c>
      <c r="F9724" s="3">
        <v>5.0</v>
      </c>
      <c r="G9724" s="3">
        <v>9.0</v>
      </c>
      <c r="H9724" s="3" t="s">
        <v>9319</v>
      </c>
      <c r="I9724" s="3" t="s">
        <v>9319</v>
      </c>
      <c r="J9724" s="3" t="s">
        <v>1412</v>
      </c>
      <c r="K9724" s="3" t="s">
        <v>24</v>
      </c>
      <c r="L9724" s="3">
        <v>15.0</v>
      </c>
      <c r="M9724" s="3" t="s">
        <v>30</v>
      </c>
      <c r="N9724" s="3" t="s">
        <v>9435</v>
      </c>
      <c r="O9724" s="3" t="s">
        <v>9436</v>
      </c>
      <c r="P9724" s="4">
        <v>32084.0</v>
      </c>
      <c r="Q9724" s="3" t="s">
        <v>75</v>
      </c>
      <c r="S9724" s="3" t="s">
        <v>34</v>
      </c>
    </row>
    <row r="9725">
      <c r="A9725" s="2">
        <v>42318.714895833335</v>
      </c>
      <c r="B9725" s="3">
        <v>11.0</v>
      </c>
      <c r="C9725" s="3" t="s">
        <v>8462</v>
      </c>
      <c r="D9725" s="3">
        <v>91.0</v>
      </c>
      <c r="E9725" s="3" t="s">
        <v>8553</v>
      </c>
      <c r="F9725" s="3">
        <v>5.0</v>
      </c>
      <c r="G9725" s="3">
        <v>9.0</v>
      </c>
      <c r="H9725" s="3" t="s">
        <v>9319</v>
      </c>
      <c r="I9725" s="3" t="s">
        <v>9319</v>
      </c>
      <c r="J9725" s="3" t="s">
        <v>1412</v>
      </c>
      <c r="K9725" s="3" t="s">
        <v>24</v>
      </c>
      <c r="L9725" s="3">
        <v>16.0</v>
      </c>
      <c r="M9725" s="3" t="s">
        <v>25</v>
      </c>
      <c r="N9725" s="3" t="s">
        <v>9437</v>
      </c>
      <c r="O9725" s="3" t="s">
        <v>9438</v>
      </c>
      <c r="P9725" s="4">
        <v>29590.0</v>
      </c>
      <c r="Q9725" s="3" t="s">
        <v>132</v>
      </c>
      <c r="S9725" s="3" t="s">
        <v>34</v>
      </c>
    </row>
    <row r="9726">
      <c r="A9726" s="2">
        <v>42318.714895833335</v>
      </c>
      <c r="B9726" s="3">
        <v>11.0</v>
      </c>
      <c r="C9726" s="3" t="s">
        <v>8462</v>
      </c>
      <c r="D9726" s="3">
        <v>91.0</v>
      </c>
      <c r="E9726" s="3" t="s">
        <v>8553</v>
      </c>
      <c r="F9726" s="3">
        <v>5.0</v>
      </c>
      <c r="G9726" s="3">
        <v>9.0</v>
      </c>
      <c r="H9726" s="3" t="s">
        <v>9319</v>
      </c>
      <c r="I9726" s="3" t="s">
        <v>9319</v>
      </c>
      <c r="J9726" s="3" t="s">
        <v>1412</v>
      </c>
      <c r="K9726" s="3" t="s">
        <v>24</v>
      </c>
      <c r="L9726" s="3">
        <v>17.0</v>
      </c>
      <c r="M9726" s="3" t="s">
        <v>30</v>
      </c>
      <c r="N9726" s="3" t="s">
        <v>9439</v>
      </c>
      <c r="O9726" s="3" t="s">
        <v>9440</v>
      </c>
      <c r="P9726" s="4">
        <v>33380.0</v>
      </c>
      <c r="Q9726" s="3" t="s">
        <v>191</v>
      </c>
      <c r="S9726" s="3" t="s">
        <v>34</v>
      </c>
    </row>
    <row r="9727">
      <c r="A9727" s="2">
        <v>42318.714895833335</v>
      </c>
      <c r="B9727" s="3">
        <v>11.0</v>
      </c>
      <c r="C9727" s="3" t="s">
        <v>8462</v>
      </c>
      <c r="D9727" s="3">
        <v>91.0</v>
      </c>
      <c r="E9727" s="3" t="s">
        <v>8553</v>
      </c>
      <c r="F9727" s="3">
        <v>5.0</v>
      </c>
      <c r="G9727" s="3">
        <v>9.0</v>
      </c>
      <c r="H9727" s="3" t="s">
        <v>9319</v>
      </c>
      <c r="I9727" s="3" t="s">
        <v>9319</v>
      </c>
      <c r="J9727" s="3" t="s">
        <v>1412</v>
      </c>
      <c r="K9727" s="3" t="s">
        <v>24</v>
      </c>
      <c r="L9727" s="3">
        <v>18.0</v>
      </c>
      <c r="M9727" s="3" t="s">
        <v>25</v>
      </c>
      <c r="N9727" s="3" t="s">
        <v>9441</v>
      </c>
      <c r="O9727" s="3" t="s">
        <v>2751</v>
      </c>
      <c r="P9727" s="4">
        <v>32848.0</v>
      </c>
      <c r="Q9727" s="3" t="s">
        <v>191</v>
      </c>
      <c r="S9727" s="3" t="s">
        <v>34</v>
      </c>
    </row>
    <row r="9728">
      <c r="A9728" s="2">
        <v>42318.714895833335</v>
      </c>
      <c r="B9728" s="3">
        <v>11.0</v>
      </c>
      <c r="C9728" s="3" t="s">
        <v>8462</v>
      </c>
      <c r="D9728" s="3">
        <v>91.0</v>
      </c>
      <c r="E9728" s="3" t="s">
        <v>8553</v>
      </c>
      <c r="F9728" s="3">
        <v>5.0</v>
      </c>
      <c r="G9728" s="3">
        <v>9.0</v>
      </c>
      <c r="H9728" s="3" t="s">
        <v>9319</v>
      </c>
      <c r="I9728" s="3" t="s">
        <v>9319</v>
      </c>
      <c r="J9728" s="3" t="s">
        <v>1412</v>
      </c>
      <c r="K9728" s="3" t="s">
        <v>24</v>
      </c>
      <c r="L9728" s="3">
        <v>19.0</v>
      </c>
      <c r="M9728" s="3" t="s">
        <v>30</v>
      </c>
      <c r="N9728" s="3" t="s">
        <v>9442</v>
      </c>
      <c r="O9728" s="3" t="s">
        <v>9443</v>
      </c>
      <c r="P9728" s="4">
        <v>33491.0</v>
      </c>
      <c r="Q9728" s="3" t="s">
        <v>75</v>
      </c>
      <c r="S9728" s="3" t="s">
        <v>34</v>
      </c>
    </row>
    <row r="9729">
      <c r="A9729" s="2">
        <v>42318.714895833335</v>
      </c>
      <c r="B9729" s="3">
        <v>11.0</v>
      </c>
      <c r="C9729" s="3" t="s">
        <v>8462</v>
      </c>
      <c r="D9729" s="3">
        <v>91.0</v>
      </c>
      <c r="E9729" s="3" t="s">
        <v>8553</v>
      </c>
      <c r="F9729" s="3">
        <v>5.0</v>
      </c>
      <c r="G9729" s="3">
        <v>9.0</v>
      </c>
      <c r="H9729" s="3" t="s">
        <v>9319</v>
      </c>
      <c r="I9729" s="3" t="s">
        <v>9319</v>
      </c>
      <c r="J9729" s="3" t="s">
        <v>1412</v>
      </c>
      <c r="K9729" s="3" t="s">
        <v>24</v>
      </c>
      <c r="L9729" s="3">
        <v>20.0</v>
      </c>
      <c r="M9729" s="3" t="s">
        <v>25</v>
      </c>
      <c r="N9729" s="3" t="s">
        <v>9444</v>
      </c>
      <c r="O9729" s="3" t="s">
        <v>42</v>
      </c>
      <c r="P9729" s="4">
        <v>25896.0</v>
      </c>
      <c r="Q9729" s="3" t="s">
        <v>110</v>
      </c>
      <c r="S9729" s="3" t="s">
        <v>34</v>
      </c>
    </row>
    <row r="9730">
      <c r="A9730" s="2">
        <v>42318.714895833335</v>
      </c>
      <c r="B9730" s="3">
        <v>11.0</v>
      </c>
      <c r="C9730" s="3" t="s">
        <v>8462</v>
      </c>
      <c r="D9730" s="3">
        <v>91.0</v>
      </c>
      <c r="E9730" s="3" t="s">
        <v>8553</v>
      </c>
      <c r="F9730" s="3">
        <v>5.0</v>
      </c>
      <c r="G9730" s="3">
        <v>9.0</v>
      </c>
      <c r="H9730" s="3" t="s">
        <v>9319</v>
      </c>
      <c r="I9730" s="3" t="s">
        <v>9319</v>
      </c>
      <c r="J9730" s="3" t="s">
        <v>1412</v>
      </c>
      <c r="K9730" s="3" t="s">
        <v>24</v>
      </c>
      <c r="L9730" s="3">
        <v>21.0</v>
      </c>
      <c r="M9730" s="3" t="s">
        <v>30</v>
      </c>
      <c r="N9730" s="3" t="s">
        <v>9445</v>
      </c>
      <c r="O9730" s="3" t="s">
        <v>1762</v>
      </c>
      <c r="P9730" s="4">
        <v>33464.0</v>
      </c>
      <c r="Q9730" s="3" t="s">
        <v>60</v>
      </c>
      <c r="S9730" s="3" t="s">
        <v>34</v>
      </c>
    </row>
    <row r="9731">
      <c r="A9731" s="2">
        <v>42318.714895833335</v>
      </c>
      <c r="B9731" s="3">
        <v>11.0</v>
      </c>
      <c r="C9731" s="3" t="s">
        <v>8462</v>
      </c>
      <c r="D9731" s="3">
        <v>91.0</v>
      </c>
      <c r="E9731" s="3" t="s">
        <v>8553</v>
      </c>
      <c r="F9731" s="3">
        <v>5.0</v>
      </c>
      <c r="G9731" s="3">
        <v>9.0</v>
      </c>
      <c r="H9731" s="3" t="s">
        <v>9319</v>
      </c>
      <c r="I9731" s="3" t="s">
        <v>9319</v>
      </c>
      <c r="J9731" s="3" t="s">
        <v>1412</v>
      </c>
      <c r="K9731" s="3" t="s">
        <v>24</v>
      </c>
      <c r="L9731" s="3">
        <v>22.0</v>
      </c>
      <c r="M9731" s="3" t="s">
        <v>25</v>
      </c>
      <c r="N9731" s="3" t="s">
        <v>9446</v>
      </c>
      <c r="O9731" s="3" t="s">
        <v>967</v>
      </c>
      <c r="P9731" s="4">
        <v>28438.0</v>
      </c>
      <c r="Q9731" s="3" t="s">
        <v>75</v>
      </c>
      <c r="S9731" s="3" t="s">
        <v>34</v>
      </c>
    </row>
    <row r="9732">
      <c r="A9732" s="2">
        <v>42318.714895833335</v>
      </c>
      <c r="B9732" s="3">
        <v>11.0</v>
      </c>
      <c r="C9732" s="3" t="s">
        <v>8462</v>
      </c>
      <c r="D9732" s="3">
        <v>91.0</v>
      </c>
      <c r="E9732" s="3" t="s">
        <v>8553</v>
      </c>
      <c r="F9732" s="3">
        <v>5.0</v>
      </c>
      <c r="G9732" s="3">
        <v>9.0</v>
      </c>
      <c r="H9732" s="3" t="s">
        <v>9319</v>
      </c>
      <c r="I9732" s="3" t="s">
        <v>9319</v>
      </c>
      <c r="J9732" s="3" t="s">
        <v>1412</v>
      </c>
      <c r="K9732" s="3" t="s">
        <v>24</v>
      </c>
      <c r="L9732" s="3">
        <v>23.0</v>
      </c>
      <c r="M9732" s="3" t="s">
        <v>30</v>
      </c>
      <c r="N9732" s="3" t="s">
        <v>9447</v>
      </c>
      <c r="O9732" s="3" t="s">
        <v>9448</v>
      </c>
      <c r="P9732" s="4">
        <v>34371.0</v>
      </c>
      <c r="Q9732" s="3" t="s">
        <v>191</v>
      </c>
      <c r="S9732" s="3" t="s">
        <v>34</v>
      </c>
    </row>
    <row r="9733">
      <c r="A9733" s="2">
        <v>42318.714895833335</v>
      </c>
      <c r="B9733" s="3">
        <v>11.0</v>
      </c>
      <c r="C9733" s="3" t="s">
        <v>8462</v>
      </c>
      <c r="D9733" s="3">
        <v>91.0</v>
      </c>
      <c r="E9733" s="3" t="s">
        <v>8553</v>
      </c>
      <c r="F9733" s="3">
        <v>5.0</v>
      </c>
      <c r="G9733" s="3">
        <v>9.0</v>
      </c>
      <c r="H9733" s="3" t="s">
        <v>9319</v>
      </c>
      <c r="I9733" s="3" t="s">
        <v>9319</v>
      </c>
      <c r="J9733" s="3" t="s">
        <v>1412</v>
      </c>
      <c r="K9733" s="3" t="s">
        <v>272</v>
      </c>
      <c r="L9733" s="3">
        <v>24.0</v>
      </c>
      <c r="M9733" s="3" t="s">
        <v>25</v>
      </c>
      <c r="N9733" s="3" t="s">
        <v>9449</v>
      </c>
      <c r="O9733" s="3" t="s">
        <v>9450</v>
      </c>
      <c r="P9733" s="4">
        <v>27606.0</v>
      </c>
      <c r="Q9733" s="3" t="s">
        <v>37</v>
      </c>
      <c r="S9733" s="3" t="s">
        <v>34</v>
      </c>
    </row>
    <row r="9734">
      <c r="A9734" s="2">
        <v>42318.714895833335</v>
      </c>
      <c r="B9734" s="3">
        <v>11.0</v>
      </c>
      <c r="C9734" s="3" t="s">
        <v>8462</v>
      </c>
      <c r="D9734" s="3">
        <v>92.0</v>
      </c>
      <c r="E9734" s="3" t="s">
        <v>8583</v>
      </c>
      <c r="F9734" s="3">
        <v>5.0</v>
      </c>
      <c r="G9734" s="3">
        <v>9.0</v>
      </c>
      <c r="H9734" s="3" t="s">
        <v>9319</v>
      </c>
      <c r="I9734" s="3" t="s">
        <v>9319</v>
      </c>
      <c r="J9734" s="3" t="s">
        <v>1412</v>
      </c>
      <c r="K9734" s="3" t="s">
        <v>24</v>
      </c>
      <c r="L9734" s="3">
        <v>1.0</v>
      </c>
      <c r="M9734" s="3" t="s">
        <v>25</v>
      </c>
      <c r="N9734" s="3" t="s">
        <v>9451</v>
      </c>
      <c r="O9734" s="3" t="s">
        <v>6063</v>
      </c>
      <c r="P9734" s="4">
        <v>30113.0</v>
      </c>
      <c r="Q9734" s="3" t="s">
        <v>132</v>
      </c>
      <c r="S9734" s="3" t="s">
        <v>34</v>
      </c>
    </row>
    <row r="9735">
      <c r="A9735" s="2">
        <v>42318.714895833335</v>
      </c>
      <c r="B9735" s="3">
        <v>11.0</v>
      </c>
      <c r="C9735" s="3" t="s">
        <v>8462</v>
      </c>
      <c r="D9735" s="3">
        <v>92.0</v>
      </c>
      <c r="E9735" s="3" t="s">
        <v>8583</v>
      </c>
      <c r="F9735" s="3">
        <v>5.0</v>
      </c>
      <c r="G9735" s="3">
        <v>9.0</v>
      </c>
      <c r="H9735" s="3" t="s">
        <v>9319</v>
      </c>
      <c r="I9735" s="3" t="s">
        <v>9319</v>
      </c>
      <c r="J9735" s="3" t="s">
        <v>1412</v>
      </c>
      <c r="K9735" s="3" t="s">
        <v>24</v>
      </c>
      <c r="L9735" s="3">
        <v>2.0</v>
      </c>
      <c r="M9735" s="3" t="s">
        <v>30</v>
      </c>
      <c r="N9735" s="3" t="s">
        <v>9452</v>
      </c>
      <c r="O9735" s="3" t="s">
        <v>602</v>
      </c>
      <c r="P9735" s="4">
        <v>31472.0</v>
      </c>
      <c r="Q9735" s="3" t="s">
        <v>380</v>
      </c>
      <c r="S9735" s="3" t="s">
        <v>34</v>
      </c>
    </row>
    <row r="9736">
      <c r="A9736" s="2">
        <v>42318.714895833335</v>
      </c>
      <c r="B9736" s="3">
        <v>11.0</v>
      </c>
      <c r="C9736" s="3" t="s">
        <v>8462</v>
      </c>
      <c r="D9736" s="3">
        <v>92.0</v>
      </c>
      <c r="E9736" s="3" t="s">
        <v>8583</v>
      </c>
      <c r="F9736" s="3">
        <v>5.0</v>
      </c>
      <c r="G9736" s="3">
        <v>9.0</v>
      </c>
      <c r="H9736" s="3" t="s">
        <v>9319</v>
      </c>
      <c r="I9736" s="3" t="s">
        <v>9319</v>
      </c>
      <c r="J9736" s="3" t="s">
        <v>1412</v>
      </c>
      <c r="K9736" s="3" t="s">
        <v>24</v>
      </c>
      <c r="L9736" s="3">
        <v>3.0</v>
      </c>
      <c r="M9736" s="3" t="s">
        <v>25</v>
      </c>
      <c r="N9736" s="3" t="s">
        <v>9453</v>
      </c>
      <c r="O9736" s="3" t="s">
        <v>5566</v>
      </c>
      <c r="P9736" s="4">
        <v>30753.0</v>
      </c>
      <c r="Q9736" s="3" t="s">
        <v>2911</v>
      </c>
      <c r="S9736" s="3" t="s">
        <v>34</v>
      </c>
    </row>
    <row r="9737">
      <c r="A9737" s="2">
        <v>42318.714895833335</v>
      </c>
      <c r="B9737" s="3">
        <v>11.0</v>
      </c>
      <c r="C9737" s="3" t="s">
        <v>8462</v>
      </c>
      <c r="D9737" s="3">
        <v>92.0</v>
      </c>
      <c r="E9737" s="3" t="s">
        <v>8583</v>
      </c>
      <c r="F9737" s="3">
        <v>5.0</v>
      </c>
      <c r="G9737" s="3">
        <v>9.0</v>
      </c>
      <c r="H9737" s="3" t="s">
        <v>9319</v>
      </c>
      <c r="I9737" s="3" t="s">
        <v>9319</v>
      </c>
      <c r="J9737" s="3" t="s">
        <v>1412</v>
      </c>
      <c r="K9737" s="3" t="s">
        <v>24</v>
      </c>
      <c r="L9737" s="3">
        <v>4.0</v>
      </c>
      <c r="M9737" s="3" t="s">
        <v>30</v>
      </c>
      <c r="N9737" s="3" t="s">
        <v>6776</v>
      </c>
      <c r="O9737" s="3" t="s">
        <v>4826</v>
      </c>
      <c r="P9737" s="4">
        <v>33432.0</v>
      </c>
      <c r="Q9737" s="3" t="s">
        <v>132</v>
      </c>
      <c r="S9737" s="3" t="s">
        <v>34</v>
      </c>
    </row>
    <row r="9738">
      <c r="A9738" s="2">
        <v>42318.714895833335</v>
      </c>
      <c r="B9738" s="3">
        <v>11.0</v>
      </c>
      <c r="C9738" s="3" t="s">
        <v>8462</v>
      </c>
      <c r="D9738" s="3">
        <v>92.0</v>
      </c>
      <c r="E9738" s="3" t="s">
        <v>8583</v>
      </c>
      <c r="F9738" s="3">
        <v>5.0</v>
      </c>
      <c r="G9738" s="3">
        <v>9.0</v>
      </c>
      <c r="H9738" s="3" t="s">
        <v>9319</v>
      </c>
      <c r="I9738" s="3" t="s">
        <v>9319</v>
      </c>
      <c r="J9738" s="3" t="s">
        <v>1412</v>
      </c>
      <c r="K9738" s="3" t="s">
        <v>24</v>
      </c>
      <c r="L9738" s="3">
        <v>5.0</v>
      </c>
      <c r="M9738" s="3" t="s">
        <v>25</v>
      </c>
      <c r="N9738" s="3" t="s">
        <v>9454</v>
      </c>
      <c r="O9738" s="3" t="s">
        <v>9455</v>
      </c>
      <c r="P9738" s="4">
        <v>25221.0</v>
      </c>
      <c r="Q9738" s="3" t="s">
        <v>110</v>
      </c>
      <c r="S9738" s="3" t="s">
        <v>34</v>
      </c>
    </row>
    <row r="9739">
      <c r="A9739" s="2">
        <v>42318.714895833335</v>
      </c>
      <c r="B9739" s="3">
        <v>11.0</v>
      </c>
      <c r="C9739" s="3" t="s">
        <v>8462</v>
      </c>
      <c r="D9739" s="3">
        <v>92.0</v>
      </c>
      <c r="E9739" s="3" t="s">
        <v>8583</v>
      </c>
      <c r="F9739" s="3">
        <v>5.0</v>
      </c>
      <c r="G9739" s="3">
        <v>9.0</v>
      </c>
      <c r="H9739" s="3" t="s">
        <v>9319</v>
      </c>
      <c r="I9739" s="3" t="s">
        <v>9319</v>
      </c>
      <c r="J9739" s="3" t="s">
        <v>1412</v>
      </c>
      <c r="K9739" s="3" t="s">
        <v>24</v>
      </c>
      <c r="L9739" s="3">
        <v>6.0</v>
      </c>
      <c r="M9739" s="3" t="s">
        <v>30</v>
      </c>
      <c r="N9739" s="3" t="s">
        <v>4229</v>
      </c>
      <c r="O9739" s="3" t="s">
        <v>1890</v>
      </c>
      <c r="P9739" s="4">
        <v>31070.0</v>
      </c>
      <c r="Q9739" s="3" t="s">
        <v>247</v>
      </c>
      <c r="S9739" s="3" t="s">
        <v>34</v>
      </c>
    </row>
    <row r="9740">
      <c r="A9740" s="2">
        <v>42318.714895833335</v>
      </c>
      <c r="B9740" s="3">
        <v>11.0</v>
      </c>
      <c r="C9740" s="3" t="s">
        <v>8462</v>
      </c>
      <c r="D9740" s="3">
        <v>92.0</v>
      </c>
      <c r="E9740" s="3" t="s">
        <v>8583</v>
      </c>
      <c r="F9740" s="3">
        <v>5.0</v>
      </c>
      <c r="G9740" s="3">
        <v>9.0</v>
      </c>
      <c r="H9740" s="3" t="s">
        <v>9319</v>
      </c>
      <c r="I9740" s="3" t="s">
        <v>9319</v>
      </c>
      <c r="J9740" s="3" t="s">
        <v>1412</v>
      </c>
      <c r="K9740" s="3" t="s">
        <v>24</v>
      </c>
      <c r="L9740" s="3">
        <v>7.0</v>
      </c>
      <c r="M9740" s="3" t="s">
        <v>25</v>
      </c>
      <c r="N9740" s="3" t="s">
        <v>9456</v>
      </c>
      <c r="O9740" s="3" t="s">
        <v>9457</v>
      </c>
      <c r="P9740" s="4">
        <v>27341.0</v>
      </c>
      <c r="Q9740" s="3" t="s">
        <v>75</v>
      </c>
      <c r="S9740" s="3" t="s">
        <v>34</v>
      </c>
    </row>
    <row r="9741">
      <c r="A9741" s="2">
        <v>42318.714895833335</v>
      </c>
      <c r="B9741" s="3">
        <v>11.0</v>
      </c>
      <c r="C9741" s="3" t="s">
        <v>8462</v>
      </c>
      <c r="D9741" s="3">
        <v>92.0</v>
      </c>
      <c r="E9741" s="3" t="s">
        <v>8583</v>
      </c>
      <c r="F9741" s="3">
        <v>5.0</v>
      </c>
      <c r="G9741" s="3">
        <v>9.0</v>
      </c>
      <c r="H9741" s="3" t="s">
        <v>9319</v>
      </c>
      <c r="I9741" s="3" t="s">
        <v>9319</v>
      </c>
      <c r="J9741" s="3" t="s">
        <v>1412</v>
      </c>
      <c r="K9741" s="3" t="s">
        <v>24</v>
      </c>
      <c r="L9741" s="3">
        <v>8.0</v>
      </c>
      <c r="M9741" s="3" t="s">
        <v>30</v>
      </c>
      <c r="N9741" s="3" t="s">
        <v>9458</v>
      </c>
      <c r="O9741" s="3" t="s">
        <v>9459</v>
      </c>
      <c r="P9741" s="4">
        <v>34029.0</v>
      </c>
      <c r="Q9741" s="3" t="s">
        <v>40</v>
      </c>
      <c r="S9741" s="3" t="s">
        <v>34</v>
      </c>
    </row>
    <row r="9742">
      <c r="A9742" s="2">
        <v>42318.714895833335</v>
      </c>
      <c r="B9742" s="3">
        <v>11.0</v>
      </c>
      <c r="C9742" s="3" t="s">
        <v>8462</v>
      </c>
      <c r="D9742" s="3">
        <v>92.0</v>
      </c>
      <c r="E9742" s="3" t="s">
        <v>8583</v>
      </c>
      <c r="F9742" s="3">
        <v>5.0</v>
      </c>
      <c r="G9742" s="3">
        <v>9.0</v>
      </c>
      <c r="H9742" s="3" t="s">
        <v>9319</v>
      </c>
      <c r="I9742" s="3" t="s">
        <v>9319</v>
      </c>
      <c r="J9742" s="3" t="s">
        <v>1412</v>
      </c>
      <c r="K9742" s="3" t="s">
        <v>24</v>
      </c>
      <c r="L9742" s="3">
        <v>9.0</v>
      </c>
      <c r="M9742" s="3" t="s">
        <v>25</v>
      </c>
      <c r="N9742" s="3" t="s">
        <v>9460</v>
      </c>
      <c r="O9742" s="3" t="s">
        <v>3754</v>
      </c>
      <c r="P9742" s="4">
        <v>32617.0</v>
      </c>
      <c r="Q9742" s="3" t="s">
        <v>72</v>
      </c>
      <c r="S9742" s="3" t="s">
        <v>34</v>
      </c>
    </row>
    <row r="9743">
      <c r="A9743" s="2">
        <v>42318.714895833335</v>
      </c>
      <c r="B9743" s="3">
        <v>11.0</v>
      </c>
      <c r="C9743" s="3" t="s">
        <v>8462</v>
      </c>
      <c r="D9743" s="3">
        <v>92.0</v>
      </c>
      <c r="E9743" s="3" t="s">
        <v>8583</v>
      </c>
      <c r="F9743" s="3">
        <v>5.0</v>
      </c>
      <c r="G9743" s="3">
        <v>9.0</v>
      </c>
      <c r="H9743" s="3" t="s">
        <v>9319</v>
      </c>
      <c r="I9743" s="3" t="s">
        <v>9319</v>
      </c>
      <c r="J9743" s="3" t="s">
        <v>1412</v>
      </c>
      <c r="K9743" s="3" t="s">
        <v>24</v>
      </c>
      <c r="L9743" s="3">
        <v>10.0</v>
      </c>
      <c r="M9743" s="3" t="s">
        <v>30</v>
      </c>
      <c r="N9743" s="3" t="s">
        <v>9461</v>
      </c>
      <c r="O9743" s="3" t="s">
        <v>71</v>
      </c>
      <c r="P9743" s="4">
        <v>22854.0</v>
      </c>
      <c r="Q9743" s="3" t="s">
        <v>110</v>
      </c>
      <c r="S9743" s="3" t="s">
        <v>34</v>
      </c>
    </row>
    <row r="9744">
      <c r="A9744" s="2">
        <v>42318.714895833335</v>
      </c>
      <c r="B9744" s="3">
        <v>11.0</v>
      </c>
      <c r="C9744" s="3" t="s">
        <v>8462</v>
      </c>
      <c r="D9744" s="3">
        <v>92.0</v>
      </c>
      <c r="E9744" s="3" t="s">
        <v>8583</v>
      </c>
      <c r="F9744" s="3">
        <v>5.0</v>
      </c>
      <c r="G9744" s="3">
        <v>9.0</v>
      </c>
      <c r="H9744" s="3" t="s">
        <v>9319</v>
      </c>
      <c r="I9744" s="3" t="s">
        <v>9319</v>
      </c>
      <c r="J9744" s="3" t="s">
        <v>1412</v>
      </c>
      <c r="K9744" s="3" t="s">
        <v>24</v>
      </c>
      <c r="L9744" s="3">
        <v>11.0</v>
      </c>
      <c r="M9744" s="3" t="s">
        <v>25</v>
      </c>
      <c r="N9744" s="3" t="s">
        <v>9462</v>
      </c>
      <c r="O9744" s="3" t="s">
        <v>2751</v>
      </c>
      <c r="P9744" s="4">
        <v>26456.0</v>
      </c>
      <c r="Q9744" s="3" t="s">
        <v>247</v>
      </c>
      <c r="S9744" s="3" t="s">
        <v>34</v>
      </c>
    </row>
    <row r="9745">
      <c r="A9745" s="2">
        <v>42318.714895833335</v>
      </c>
      <c r="B9745" s="3">
        <v>11.0</v>
      </c>
      <c r="C9745" s="3" t="s">
        <v>8462</v>
      </c>
      <c r="D9745" s="3">
        <v>92.0</v>
      </c>
      <c r="E9745" s="3" t="s">
        <v>8583</v>
      </c>
      <c r="F9745" s="3">
        <v>5.0</v>
      </c>
      <c r="G9745" s="3">
        <v>9.0</v>
      </c>
      <c r="H9745" s="3" t="s">
        <v>9319</v>
      </c>
      <c r="I9745" s="3" t="s">
        <v>9319</v>
      </c>
      <c r="J9745" s="3" t="s">
        <v>1412</v>
      </c>
      <c r="K9745" s="3" t="s">
        <v>24</v>
      </c>
      <c r="L9745" s="3">
        <v>12.0</v>
      </c>
      <c r="M9745" s="3" t="s">
        <v>30</v>
      </c>
      <c r="N9745" s="3" t="s">
        <v>9463</v>
      </c>
      <c r="O9745" s="3" t="s">
        <v>612</v>
      </c>
      <c r="P9745" s="4">
        <v>32743.0</v>
      </c>
      <c r="Q9745" s="3" t="s">
        <v>191</v>
      </c>
      <c r="S9745" s="3" t="s">
        <v>34</v>
      </c>
    </row>
    <row r="9746">
      <c r="A9746" s="2">
        <v>42318.714895833335</v>
      </c>
      <c r="B9746" s="3">
        <v>11.0</v>
      </c>
      <c r="C9746" s="3" t="s">
        <v>8462</v>
      </c>
      <c r="D9746" s="3">
        <v>92.0</v>
      </c>
      <c r="E9746" s="3" t="s">
        <v>8583</v>
      </c>
      <c r="F9746" s="3">
        <v>5.0</v>
      </c>
      <c r="G9746" s="3">
        <v>9.0</v>
      </c>
      <c r="H9746" s="3" t="s">
        <v>9319</v>
      </c>
      <c r="I9746" s="3" t="s">
        <v>9319</v>
      </c>
      <c r="J9746" s="3" t="s">
        <v>1412</v>
      </c>
      <c r="K9746" s="3" t="s">
        <v>24</v>
      </c>
      <c r="L9746" s="3">
        <v>13.0</v>
      </c>
      <c r="M9746" s="3" t="s">
        <v>25</v>
      </c>
      <c r="N9746" s="3" t="s">
        <v>9464</v>
      </c>
      <c r="O9746" s="3" t="s">
        <v>9465</v>
      </c>
      <c r="P9746" s="4">
        <v>27220.0</v>
      </c>
      <c r="Q9746" s="3" t="s">
        <v>75</v>
      </c>
      <c r="S9746" s="3" t="s">
        <v>34</v>
      </c>
    </row>
    <row r="9747">
      <c r="A9747" s="2">
        <v>42318.714895833335</v>
      </c>
      <c r="B9747" s="3">
        <v>11.0</v>
      </c>
      <c r="C9747" s="3" t="s">
        <v>8462</v>
      </c>
      <c r="D9747" s="3">
        <v>92.0</v>
      </c>
      <c r="E9747" s="3" t="s">
        <v>8583</v>
      </c>
      <c r="F9747" s="3">
        <v>5.0</v>
      </c>
      <c r="G9747" s="3">
        <v>9.0</v>
      </c>
      <c r="H9747" s="3" t="s">
        <v>9319</v>
      </c>
      <c r="I9747" s="3" t="s">
        <v>9319</v>
      </c>
      <c r="J9747" s="3" t="s">
        <v>1412</v>
      </c>
      <c r="K9747" s="3" t="s">
        <v>24</v>
      </c>
      <c r="L9747" s="3">
        <v>14.0</v>
      </c>
      <c r="M9747" s="3" t="s">
        <v>30</v>
      </c>
      <c r="N9747" s="3" t="s">
        <v>9466</v>
      </c>
      <c r="O9747" s="3" t="s">
        <v>9467</v>
      </c>
      <c r="P9747" s="4">
        <v>35385.0</v>
      </c>
      <c r="Q9747" s="3" t="s">
        <v>191</v>
      </c>
      <c r="S9747" s="3" t="s">
        <v>34</v>
      </c>
    </row>
    <row r="9748">
      <c r="A9748" s="2">
        <v>42318.714895833335</v>
      </c>
      <c r="B9748" s="3">
        <v>11.0</v>
      </c>
      <c r="C9748" s="3" t="s">
        <v>8462</v>
      </c>
      <c r="D9748" s="3">
        <v>92.0</v>
      </c>
      <c r="E9748" s="3" t="s">
        <v>8583</v>
      </c>
      <c r="F9748" s="3">
        <v>5.0</v>
      </c>
      <c r="G9748" s="3">
        <v>9.0</v>
      </c>
      <c r="H9748" s="3" t="s">
        <v>9319</v>
      </c>
      <c r="I9748" s="3" t="s">
        <v>9319</v>
      </c>
      <c r="J9748" s="3" t="s">
        <v>1412</v>
      </c>
      <c r="K9748" s="3" t="s">
        <v>24</v>
      </c>
      <c r="L9748" s="3">
        <v>15.0</v>
      </c>
      <c r="M9748" s="3" t="s">
        <v>25</v>
      </c>
      <c r="N9748" s="3" t="s">
        <v>9468</v>
      </c>
      <c r="O9748" s="3" t="s">
        <v>9469</v>
      </c>
      <c r="P9748" s="4">
        <v>23251.0</v>
      </c>
      <c r="Q9748" s="3" t="s">
        <v>40</v>
      </c>
      <c r="S9748" s="3" t="s">
        <v>34</v>
      </c>
    </row>
    <row r="9749">
      <c r="A9749" s="2">
        <v>42318.714895833335</v>
      </c>
      <c r="B9749" s="3">
        <v>11.0</v>
      </c>
      <c r="C9749" s="3" t="s">
        <v>8462</v>
      </c>
      <c r="D9749" s="3">
        <v>92.0</v>
      </c>
      <c r="E9749" s="3" t="s">
        <v>8583</v>
      </c>
      <c r="F9749" s="3">
        <v>5.0</v>
      </c>
      <c r="G9749" s="3">
        <v>9.0</v>
      </c>
      <c r="H9749" s="3" t="s">
        <v>9319</v>
      </c>
      <c r="I9749" s="3" t="s">
        <v>9319</v>
      </c>
      <c r="J9749" s="3" t="s">
        <v>1412</v>
      </c>
      <c r="K9749" s="3" t="s">
        <v>24</v>
      </c>
      <c r="L9749" s="3">
        <v>16.0</v>
      </c>
      <c r="M9749" s="3" t="s">
        <v>30</v>
      </c>
      <c r="N9749" s="3" t="s">
        <v>9454</v>
      </c>
      <c r="O9749" s="3" t="s">
        <v>2363</v>
      </c>
      <c r="P9749" s="4">
        <v>35181.0</v>
      </c>
      <c r="Q9749" s="3" t="s">
        <v>191</v>
      </c>
      <c r="S9749" s="3" t="s">
        <v>34</v>
      </c>
    </row>
    <row r="9750">
      <c r="A9750" s="2">
        <v>42318.714895833335</v>
      </c>
      <c r="B9750" s="3">
        <v>11.0</v>
      </c>
      <c r="C9750" s="3" t="s">
        <v>8462</v>
      </c>
      <c r="D9750" s="3">
        <v>92.0</v>
      </c>
      <c r="E9750" s="3" t="s">
        <v>8583</v>
      </c>
      <c r="F9750" s="3">
        <v>5.0</v>
      </c>
      <c r="G9750" s="3">
        <v>9.0</v>
      </c>
      <c r="H9750" s="3" t="s">
        <v>9319</v>
      </c>
      <c r="I9750" s="3" t="s">
        <v>9319</v>
      </c>
      <c r="J9750" s="3" t="s">
        <v>1412</v>
      </c>
      <c r="K9750" s="3" t="s">
        <v>24</v>
      </c>
      <c r="L9750" s="3">
        <v>17.0</v>
      </c>
      <c r="M9750" s="3" t="s">
        <v>25</v>
      </c>
      <c r="N9750" s="3" t="s">
        <v>9470</v>
      </c>
      <c r="O9750" s="3" t="s">
        <v>359</v>
      </c>
      <c r="P9750" s="4">
        <v>34996.0</v>
      </c>
      <c r="Q9750" s="3" t="s">
        <v>191</v>
      </c>
      <c r="S9750" s="3" t="s">
        <v>34</v>
      </c>
    </row>
    <row r="9751">
      <c r="A9751" s="2">
        <v>42318.714895833335</v>
      </c>
      <c r="B9751" s="3">
        <v>11.0</v>
      </c>
      <c r="C9751" s="3" t="s">
        <v>8462</v>
      </c>
      <c r="D9751" s="3">
        <v>92.0</v>
      </c>
      <c r="E9751" s="3" t="s">
        <v>8583</v>
      </c>
      <c r="F9751" s="3">
        <v>5.0</v>
      </c>
      <c r="G9751" s="3">
        <v>9.0</v>
      </c>
      <c r="H9751" s="3" t="s">
        <v>9319</v>
      </c>
      <c r="I9751" s="3" t="s">
        <v>9319</v>
      </c>
      <c r="J9751" s="3" t="s">
        <v>1412</v>
      </c>
      <c r="K9751" s="3" t="s">
        <v>24</v>
      </c>
      <c r="L9751" s="3">
        <v>18.0</v>
      </c>
      <c r="M9751" s="3" t="s">
        <v>30</v>
      </c>
      <c r="N9751" s="3" t="s">
        <v>9471</v>
      </c>
      <c r="O9751" s="3" t="s">
        <v>1458</v>
      </c>
      <c r="P9751" s="4">
        <v>27565.0</v>
      </c>
      <c r="Q9751" s="3" t="s">
        <v>228</v>
      </c>
      <c r="S9751" s="3" t="s">
        <v>34</v>
      </c>
    </row>
    <row r="9752">
      <c r="A9752" s="2">
        <v>42318.714895833335</v>
      </c>
      <c r="B9752" s="3">
        <v>11.0</v>
      </c>
      <c r="C9752" s="3" t="s">
        <v>8462</v>
      </c>
      <c r="D9752" s="3">
        <v>92.0</v>
      </c>
      <c r="E9752" s="3" t="s">
        <v>8583</v>
      </c>
      <c r="F9752" s="3">
        <v>5.0</v>
      </c>
      <c r="G9752" s="3">
        <v>9.0</v>
      </c>
      <c r="H9752" s="3" t="s">
        <v>9319</v>
      </c>
      <c r="I9752" s="3" t="s">
        <v>9319</v>
      </c>
      <c r="J9752" s="3" t="s">
        <v>1412</v>
      </c>
      <c r="K9752" s="3" t="s">
        <v>24</v>
      </c>
      <c r="L9752" s="3">
        <v>19.0</v>
      </c>
      <c r="M9752" s="3" t="s">
        <v>25</v>
      </c>
      <c r="N9752" s="3" t="s">
        <v>9472</v>
      </c>
      <c r="O9752" s="3" t="s">
        <v>9473</v>
      </c>
      <c r="P9752" s="4">
        <v>27370.0</v>
      </c>
      <c r="Q9752" s="3" t="s">
        <v>132</v>
      </c>
      <c r="S9752" s="3" t="s">
        <v>34</v>
      </c>
    </row>
    <row r="9753">
      <c r="A9753" s="2">
        <v>42318.714895833335</v>
      </c>
      <c r="B9753" s="3">
        <v>11.0</v>
      </c>
      <c r="C9753" s="3" t="s">
        <v>8462</v>
      </c>
      <c r="D9753" s="3">
        <v>92.0</v>
      </c>
      <c r="E9753" s="3" t="s">
        <v>8583</v>
      </c>
      <c r="F9753" s="3">
        <v>5.0</v>
      </c>
      <c r="G9753" s="3">
        <v>9.0</v>
      </c>
      <c r="H9753" s="3" t="s">
        <v>9319</v>
      </c>
      <c r="I9753" s="3" t="s">
        <v>9319</v>
      </c>
      <c r="J9753" s="3" t="s">
        <v>1412</v>
      </c>
      <c r="K9753" s="3" t="s">
        <v>24</v>
      </c>
      <c r="L9753" s="3">
        <v>20.0</v>
      </c>
      <c r="M9753" s="3" t="s">
        <v>30</v>
      </c>
      <c r="N9753" s="3" t="s">
        <v>3733</v>
      </c>
      <c r="O9753" s="3" t="s">
        <v>9474</v>
      </c>
      <c r="P9753" s="4">
        <v>28645.0</v>
      </c>
      <c r="Q9753" s="3" t="s">
        <v>132</v>
      </c>
      <c r="S9753" s="3" t="s">
        <v>34</v>
      </c>
    </row>
    <row r="9754">
      <c r="A9754" s="2">
        <v>42318.714895833335</v>
      </c>
      <c r="B9754" s="3">
        <v>11.0</v>
      </c>
      <c r="C9754" s="3" t="s">
        <v>8462</v>
      </c>
      <c r="D9754" s="3">
        <v>92.0</v>
      </c>
      <c r="E9754" s="3" t="s">
        <v>8583</v>
      </c>
      <c r="F9754" s="3">
        <v>5.0</v>
      </c>
      <c r="G9754" s="3">
        <v>9.0</v>
      </c>
      <c r="H9754" s="3" t="s">
        <v>9319</v>
      </c>
      <c r="I9754" s="3" t="s">
        <v>9319</v>
      </c>
      <c r="J9754" s="3" t="s">
        <v>1412</v>
      </c>
      <c r="K9754" s="3" t="s">
        <v>24</v>
      </c>
      <c r="L9754" s="3">
        <v>21.0</v>
      </c>
      <c r="M9754" s="3" t="s">
        <v>25</v>
      </c>
      <c r="N9754" s="3" t="s">
        <v>9475</v>
      </c>
      <c r="O9754" s="3" t="s">
        <v>5994</v>
      </c>
      <c r="P9754" s="4">
        <v>30169.0</v>
      </c>
      <c r="Q9754" s="3" t="s">
        <v>75</v>
      </c>
      <c r="S9754" s="3" t="s">
        <v>34</v>
      </c>
    </row>
    <row r="9755">
      <c r="A9755" s="2">
        <v>42318.714895833335</v>
      </c>
      <c r="B9755" s="3">
        <v>11.0</v>
      </c>
      <c r="C9755" s="3" t="s">
        <v>8462</v>
      </c>
      <c r="D9755" s="3">
        <v>92.0</v>
      </c>
      <c r="E9755" s="3" t="s">
        <v>8583</v>
      </c>
      <c r="F9755" s="3">
        <v>5.0</v>
      </c>
      <c r="G9755" s="3">
        <v>9.0</v>
      </c>
      <c r="H9755" s="3" t="s">
        <v>9319</v>
      </c>
      <c r="I9755" s="3" t="s">
        <v>9319</v>
      </c>
      <c r="J9755" s="3" t="s">
        <v>1412</v>
      </c>
      <c r="K9755" s="3" t="s">
        <v>24</v>
      </c>
      <c r="L9755" s="3">
        <v>22.0</v>
      </c>
      <c r="M9755" s="3" t="s">
        <v>30</v>
      </c>
      <c r="N9755" s="3" t="s">
        <v>9476</v>
      </c>
      <c r="O9755" s="3" t="s">
        <v>9477</v>
      </c>
      <c r="P9755" s="4">
        <v>28680.0</v>
      </c>
      <c r="Q9755" s="3" t="s">
        <v>75</v>
      </c>
      <c r="S9755" s="3" t="s">
        <v>34</v>
      </c>
    </row>
    <row r="9756">
      <c r="A9756" s="2">
        <v>42318.714895833335</v>
      </c>
      <c r="B9756" s="3">
        <v>11.0</v>
      </c>
      <c r="C9756" s="3" t="s">
        <v>8462</v>
      </c>
      <c r="D9756" s="3">
        <v>92.0</v>
      </c>
      <c r="E9756" s="3" t="s">
        <v>8583</v>
      </c>
      <c r="F9756" s="3">
        <v>5.0</v>
      </c>
      <c r="G9756" s="3">
        <v>9.0</v>
      </c>
      <c r="H9756" s="3" t="s">
        <v>9319</v>
      </c>
      <c r="I9756" s="3" t="s">
        <v>9319</v>
      </c>
      <c r="J9756" s="3" t="s">
        <v>1412</v>
      </c>
      <c r="K9756" s="3" t="s">
        <v>24</v>
      </c>
      <c r="L9756" s="3">
        <v>23.0</v>
      </c>
      <c r="M9756" s="3" t="s">
        <v>25</v>
      </c>
      <c r="N9756" s="3" t="s">
        <v>4229</v>
      </c>
      <c r="O9756" s="3" t="s">
        <v>1050</v>
      </c>
      <c r="P9756" s="4">
        <v>33137.0</v>
      </c>
      <c r="Q9756" s="3" t="s">
        <v>132</v>
      </c>
      <c r="S9756" s="3" t="s">
        <v>34</v>
      </c>
    </row>
    <row r="9757">
      <c r="A9757" s="2">
        <v>42318.714895833335</v>
      </c>
      <c r="B9757" s="3">
        <v>11.0</v>
      </c>
      <c r="C9757" s="3" t="s">
        <v>8462</v>
      </c>
      <c r="D9757" s="3">
        <v>92.0</v>
      </c>
      <c r="E9757" s="3" t="s">
        <v>8583</v>
      </c>
      <c r="F9757" s="3">
        <v>5.0</v>
      </c>
      <c r="G9757" s="3">
        <v>9.0</v>
      </c>
      <c r="H9757" s="3" t="s">
        <v>9319</v>
      </c>
      <c r="I9757" s="3" t="s">
        <v>9319</v>
      </c>
      <c r="J9757" s="3" t="s">
        <v>1412</v>
      </c>
      <c r="K9757" s="3" t="s">
        <v>24</v>
      </c>
      <c r="L9757" s="3">
        <v>24.0</v>
      </c>
      <c r="M9757" s="3" t="s">
        <v>30</v>
      </c>
      <c r="N9757" s="3" t="s">
        <v>9478</v>
      </c>
      <c r="O9757" s="3" t="s">
        <v>4935</v>
      </c>
      <c r="P9757" s="4">
        <v>25287.0</v>
      </c>
      <c r="Q9757" s="3" t="s">
        <v>132</v>
      </c>
      <c r="S9757" s="3" t="s">
        <v>34</v>
      </c>
    </row>
    <row r="9758">
      <c r="A9758" s="2">
        <v>42318.714895833335</v>
      </c>
      <c r="B9758" s="3">
        <v>11.0</v>
      </c>
      <c r="C9758" s="3" t="s">
        <v>8462</v>
      </c>
      <c r="D9758" s="3">
        <v>92.0</v>
      </c>
      <c r="E9758" s="3" t="s">
        <v>8583</v>
      </c>
      <c r="F9758" s="3">
        <v>5.0</v>
      </c>
      <c r="G9758" s="3">
        <v>9.0</v>
      </c>
      <c r="H9758" s="3" t="s">
        <v>9319</v>
      </c>
      <c r="I9758" s="3" t="s">
        <v>9319</v>
      </c>
      <c r="J9758" s="3" t="s">
        <v>1412</v>
      </c>
      <c r="K9758" s="3" t="s">
        <v>24</v>
      </c>
      <c r="L9758" s="3">
        <v>25.0</v>
      </c>
      <c r="M9758" s="3" t="s">
        <v>25</v>
      </c>
      <c r="N9758" s="3" t="s">
        <v>9479</v>
      </c>
      <c r="O9758" s="3" t="s">
        <v>9480</v>
      </c>
      <c r="P9758" s="4">
        <v>26710.0</v>
      </c>
      <c r="Q9758" s="3" t="s">
        <v>52</v>
      </c>
      <c r="S9758" s="3" t="s">
        <v>34</v>
      </c>
    </row>
    <row r="9759">
      <c r="A9759" s="2">
        <v>42318.714895833335</v>
      </c>
      <c r="B9759" s="3">
        <v>11.0</v>
      </c>
      <c r="C9759" s="3" t="s">
        <v>8462</v>
      </c>
      <c r="D9759" s="3">
        <v>92.0</v>
      </c>
      <c r="E9759" s="3" t="s">
        <v>8583</v>
      </c>
      <c r="F9759" s="3">
        <v>5.0</v>
      </c>
      <c r="G9759" s="3">
        <v>9.0</v>
      </c>
      <c r="H9759" s="3" t="s">
        <v>9319</v>
      </c>
      <c r="I9759" s="3" t="s">
        <v>9319</v>
      </c>
      <c r="J9759" s="3" t="s">
        <v>1412</v>
      </c>
      <c r="K9759" s="3" t="s">
        <v>24</v>
      </c>
      <c r="L9759" s="3">
        <v>26.0</v>
      </c>
      <c r="M9759" s="3" t="s">
        <v>30</v>
      </c>
      <c r="N9759" s="3" t="s">
        <v>9481</v>
      </c>
      <c r="O9759" s="3" t="s">
        <v>2470</v>
      </c>
      <c r="P9759" s="4">
        <v>27463.0</v>
      </c>
      <c r="Q9759" s="3" t="s">
        <v>40</v>
      </c>
      <c r="S9759" s="3" t="s">
        <v>34</v>
      </c>
    </row>
    <row r="9760">
      <c r="A9760" s="2">
        <v>42318.714895833335</v>
      </c>
      <c r="B9760" s="3">
        <v>11.0</v>
      </c>
      <c r="C9760" s="3" t="s">
        <v>8462</v>
      </c>
      <c r="D9760" s="3">
        <v>92.0</v>
      </c>
      <c r="E9760" s="3" t="s">
        <v>8583</v>
      </c>
      <c r="F9760" s="3">
        <v>5.0</v>
      </c>
      <c r="G9760" s="3">
        <v>9.0</v>
      </c>
      <c r="H9760" s="3" t="s">
        <v>9319</v>
      </c>
      <c r="I9760" s="3" t="s">
        <v>9319</v>
      </c>
      <c r="J9760" s="3" t="s">
        <v>1412</v>
      </c>
      <c r="K9760" s="3" t="s">
        <v>24</v>
      </c>
      <c r="L9760" s="3">
        <v>27.0</v>
      </c>
      <c r="M9760" s="3" t="s">
        <v>25</v>
      </c>
      <c r="N9760" s="3" t="s">
        <v>9482</v>
      </c>
      <c r="O9760" s="3" t="s">
        <v>9483</v>
      </c>
      <c r="P9760" s="4">
        <v>26085.0</v>
      </c>
      <c r="Q9760" s="3" t="s">
        <v>169</v>
      </c>
      <c r="S9760" s="3" t="s">
        <v>34</v>
      </c>
    </row>
    <row r="9761">
      <c r="A9761" s="2">
        <v>42318.714895833335</v>
      </c>
      <c r="B9761" s="3">
        <v>11.0</v>
      </c>
      <c r="C9761" s="3" t="s">
        <v>8462</v>
      </c>
      <c r="D9761" s="3">
        <v>92.0</v>
      </c>
      <c r="E9761" s="3" t="s">
        <v>8583</v>
      </c>
      <c r="F9761" s="3">
        <v>5.0</v>
      </c>
      <c r="G9761" s="3">
        <v>9.0</v>
      </c>
      <c r="H9761" s="3" t="s">
        <v>9319</v>
      </c>
      <c r="I9761" s="3" t="s">
        <v>9319</v>
      </c>
      <c r="J9761" s="3" t="s">
        <v>1412</v>
      </c>
      <c r="K9761" s="3" t="s">
        <v>24</v>
      </c>
      <c r="L9761" s="3">
        <v>28.0</v>
      </c>
      <c r="M9761" s="3" t="s">
        <v>30</v>
      </c>
      <c r="N9761" s="3" t="s">
        <v>9484</v>
      </c>
      <c r="O9761" s="3" t="s">
        <v>9485</v>
      </c>
      <c r="P9761" s="4">
        <v>34558.0</v>
      </c>
      <c r="Q9761" s="3" t="s">
        <v>191</v>
      </c>
      <c r="S9761" s="3" t="s">
        <v>34</v>
      </c>
    </row>
    <row r="9762">
      <c r="A9762" s="2">
        <v>42318.714895833335</v>
      </c>
      <c r="B9762" s="3">
        <v>11.0</v>
      </c>
      <c r="C9762" s="3" t="s">
        <v>8462</v>
      </c>
      <c r="D9762" s="3">
        <v>92.0</v>
      </c>
      <c r="E9762" s="3" t="s">
        <v>8583</v>
      </c>
      <c r="F9762" s="3">
        <v>5.0</v>
      </c>
      <c r="G9762" s="3">
        <v>9.0</v>
      </c>
      <c r="H9762" s="3" t="s">
        <v>9319</v>
      </c>
      <c r="I9762" s="3" t="s">
        <v>9319</v>
      </c>
      <c r="J9762" s="3" t="s">
        <v>1412</v>
      </c>
      <c r="K9762" s="3" t="s">
        <v>24</v>
      </c>
      <c r="L9762" s="3">
        <v>29.0</v>
      </c>
      <c r="M9762" s="3" t="s">
        <v>25</v>
      </c>
      <c r="N9762" s="3" t="s">
        <v>9486</v>
      </c>
      <c r="O9762" s="3" t="s">
        <v>4223</v>
      </c>
      <c r="P9762" s="4">
        <v>23803.0</v>
      </c>
      <c r="Q9762" s="3" t="s">
        <v>191</v>
      </c>
      <c r="S9762" s="3" t="s">
        <v>34</v>
      </c>
    </row>
    <row r="9763">
      <c r="A9763" s="2">
        <v>42318.714895833335</v>
      </c>
      <c r="B9763" s="3">
        <v>11.0</v>
      </c>
      <c r="C9763" s="3" t="s">
        <v>8462</v>
      </c>
      <c r="D9763" s="3">
        <v>92.0</v>
      </c>
      <c r="E9763" s="3" t="s">
        <v>8583</v>
      </c>
      <c r="F9763" s="3">
        <v>5.0</v>
      </c>
      <c r="G9763" s="3">
        <v>9.0</v>
      </c>
      <c r="H9763" s="3" t="s">
        <v>9319</v>
      </c>
      <c r="I9763" s="3" t="s">
        <v>9319</v>
      </c>
      <c r="J9763" s="3" t="s">
        <v>1412</v>
      </c>
      <c r="K9763" s="3" t="s">
        <v>24</v>
      </c>
      <c r="L9763" s="3">
        <v>30.0</v>
      </c>
      <c r="M9763" s="3" t="s">
        <v>30</v>
      </c>
      <c r="N9763" s="3" t="s">
        <v>9487</v>
      </c>
      <c r="O9763" s="3" t="s">
        <v>591</v>
      </c>
      <c r="P9763" s="4">
        <v>34224.0</v>
      </c>
      <c r="Q9763" s="3" t="s">
        <v>191</v>
      </c>
      <c r="S9763" s="3" t="s">
        <v>34</v>
      </c>
    </row>
    <row r="9764">
      <c r="A9764" s="2">
        <v>42318.714895833335</v>
      </c>
      <c r="B9764" s="3">
        <v>11.0</v>
      </c>
      <c r="C9764" s="3" t="s">
        <v>8462</v>
      </c>
      <c r="D9764" s="3">
        <v>93.0</v>
      </c>
      <c r="E9764" s="3" t="s">
        <v>8620</v>
      </c>
      <c r="F9764" s="3">
        <v>5.0</v>
      </c>
      <c r="G9764" s="3">
        <v>9.0</v>
      </c>
      <c r="H9764" s="3" t="s">
        <v>9319</v>
      </c>
      <c r="I9764" s="3" t="s">
        <v>9319</v>
      </c>
      <c r="J9764" s="3" t="s">
        <v>1412</v>
      </c>
      <c r="K9764" s="3" t="s">
        <v>24</v>
      </c>
      <c r="L9764" s="3">
        <v>1.0</v>
      </c>
      <c r="M9764" s="3" t="s">
        <v>30</v>
      </c>
      <c r="N9764" s="3" t="s">
        <v>9488</v>
      </c>
      <c r="O9764" s="3" t="s">
        <v>2550</v>
      </c>
      <c r="P9764" s="4">
        <v>29340.0</v>
      </c>
      <c r="Q9764" s="3" t="s">
        <v>72</v>
      </c>
      <c r="S9764" s="3" t="s">
        <v>34</v>
      </c>
    </row>
    <row r="9765">
      <c r="A9765" s="2">
        <v>42318.714895833335</v>
      </c>
      <c r="B9765" s="3">
        <v>11.0</v>
      </c>
      <c r="C9765" s="3" t="s">
        <v>8462</v>
      </c>
      <c r="D9765" s="3">
        <v>93.0</v>
      </c>
      <c r="E9765" s="3" t="s">
        <v>8620</v>
      </c>
      <c r="F9765" s="3">
        <v>5.0</v>
      </c>
      <c r="G9765" s="3">
        <v>9.0</v>
      </c>
      <c r="H9765" s="3" t="s">
        <v>9319</v>
      </c>
      <c r="I9765" s="3" t="s">
        <v>9319</v>
      </c>
      <c r="J9765" s="3" t="s">
        <v>1412</v>
      </c>
      <c r="K9765" s="3" t="s">
        <v>24</v>
      </c>
      <c r="L9765" s="3">
        <v>2.0</v>
      </c>
      <c r="M9765" s="3" t="s">
        <v>25</v>
      </c>
      <c r="N9765" s="3" t="s">
        <v>9489</v>
      </c>
      <c r="O9765" s="3" t="s">
        <v>9490</v>
      </c>
      <c r="P9765" s="4">
        <v>30370.0</v>
      </c>
      <c r="Q9765" s="3" t="s">
        <v>205</v>
      </c>
      <c r="S9765" s="3" t="s">
        <v>34</v>
      </c>
    </row>
    <row r="9766">
      <c r="A9766" s="2">
        <v>42318.714895833335</v>
      </c>
      <c r="B9766" s="3">
        <v>11.0</v>
      </c>
      <c r="C9766" s="3" t="s">
        <v>8462</v>
      </c>
      <c r="D9766" s="3">
        <v>93.0</v>
      </c>
      <c r="E9766" s="3" t="s">
        <v>8620</v>
      </c>
      <c r="F9766" s="3">
        <v>5.0</v>
      </c>
      <c r="G9766" s="3">
        <v>9.0</v>
      </c>
      <c r="H9766" s="3" t="s">
        <v>9319</v>
      </c>
      <c r="I9766" s="3" t="s">
        <v>9319</v>
      </c>
      <c r="J9766" s="3" t="s">
        <v>1412</v>
      </c>
      <c r="K9766" s="3" t="s">
        <v>24</v>
      </c>
      <c r="L9766" s="3">
        <v>3.0</v>
      </c>
      <c r="M9766" s="3" t="s">
        <v>30</v>
      </c>
      <c r="N9766" s="3" t="s">
        <v>9491</v>
      </c>
      <c r="O9766" s="3" t="s">
        <v>9412</v>
      </c>
      <c r="P9766" s="4">
        <v>22581.0</v>
      </c>
      <c r="Q9766" s="3" t="s">
        <v>247</v>
      </c>
      <c r="S9766" s="3" t="s">
        <v>34</v>
      </c>
    </row>
    <row r="9767">
      <c r="A9767" s="2">
        <v>42318.714895833335</v>
      </c>
      <c r="B9767" s="3">
        <v>11.0</v>
      </c>
      <c r="C9767" s="3" t="s">
        <v>8462</v>
      </c>
      <c r="D9767" s="3">
        <v>93.0</v>
      </c>
      <c r="E9767" s="3" t="s">
        <v>8620</v>
      </c>
      <c r="F9767" s="3">
        <v>5.0</v>
      </c>
      <c r="G9767" s="3">
        <v>9.0</v>
      </c>
      <c r="H9767" s="3" t="s">
        <v>9319</v>
      </c>
      <c r="I9767" s="3" t="s">
        <v>9319</v>
      </c>
      <c r="J9767" s="3" t="s">
        <v>1412</v>
      </c>
      <c r="K9767" s="3" t="s">
        <v>24</v>
      </c>
      <c r="L9767" s="3">
        <v>4.0</v>
      </c>
      <c r="M9767" s="3" t="s">
        <v>25</v>
      </c>
      <c r="N9767" s="3" t="s">
        <v>9492</v>
      </c>
      <c r="O9767" s="3" t="s">
        <v>9493</v>
      </c>
      <c r="P9767" s="4">
        <v>30019.0</v>
      </c>
      <c r="Q9767" s="3" t="s">
        <v>55</v>
      </c>
      <c r="S9767" s="3" t="s">
        <v>34</v>
      </c>
    </row>
    <row r="9768">
      <c r="A9768" s="2">
        <v>42318.714895833335</v>
      </c>
      <c r="B9768" s="3">
        <v>11.0</v>
      </c>
      <c r="C9768" s="3" t="s">
        <v>8462</v>
      </c>
      <c r="D9768" s="3">
        <v>93.0</v>
      </c>
      <c r="E9768" s="3" t="s">
        <v>8620</v>
      </c>
      <c r="F9768" s="3">
        <v>5.0</v>
      </c>
      <c r="G9768" s="3">
        <v>9.0</v>
      </c>
      <c r="H9768" s="3" t="s">
        <v>9319</v>
      </c>
      <c r="I9768" s="3" t="s">
        <v>9319</v>
      </c>
      <c r="J9768" s="3" t="s">
        <v>1412</v>
      </c>
      <c r="K9768" s="3" t="s">
        <v>24</v>
      </c>
      <c r="L9768" s="3">
        <v>5.0</v>
      </c>
      <c r="M9768" s="3" t="s">
        <v>30</v>
      </c>
      <c r="N9768" s="3" t="s">
        <v>9494</v>
      </c>
      <c r="O9768" s="3" t="s">
        <v>9495</v>
      </c>
      <c r="P9768" s="4">
        <v>28706.0</v>
      </c>
      <c r="Q9768" s="3" t="s">
        <v>115</v>
      </c>
      <c r="S9768" s="3" t="s">
        <v>34</v>
      </c>
    </row>
    <row r="9769">
      <c r="A9769" s="2">
        <v>42318.714895833335</v>
      </c>
      <c r="B9769" s="3">
        <v>11.0</v>
      </c>
      <c r="C9769" s="3" t="s">
        <v>8462</v>
      </c>
      <c r="D9769" s="3">
        <v>93.0</v>
      </c>
      <c r="E9769" s="3" t="s">
        <v>8620</v>
      </c>
      <c r="F9769" s="3">
        <v>5.0</v>
      </c>
      <c r="G9769" s="3">
        <v>9.0</v>
      </c>
      <c r="H9769" s="3" t="s">
        <v>9319</v>
      </c>
      <c r="I9769" s="3" t="s">
        <v>9319</v>
      </c>
      <c r="J9769" s="3" t="s">
        <v>1412</v>
      </c>
      <c r="K9769" s="3" t="s">
        <v>24</v>
      </c>
      <c r="L9769" s="3">
        <v>6.0</v>
      </c>
      <c r="M9769" s="3" t="s">
        <v>25</v>
      </c>
      <c r="N9769" s="3" t="s">
        <v>9496</v>
      </c>
      <c r="O9769" s="3" t="s">
        <v>8566</v>
      </c>
      <c r="P9769" s="4">
        <v>30091.0</v>
      </c>
      <c r="Q9769" s="3" t="s">
        <v>352</v>
      </c>
      <c r="S9769" s="3" t="s">
        <v>34</v>
      </c>
    </row>
    <row r="9770">
      <c r="A9770" s="2">
        <v>42318.714895833335</v>
      </c>
      <c r="B9770" s="3">
        <v>11.0</v>
      </c>
      <c r="C9770" s="3" t="s">
        <v>8462</v>
      </c>
      <c r="D9770" s="3">
        <v>93.0</v>
      </c>
      <c r="E9770" s="3" t="s">
        <v>8620</v>
      </c>
      <c r="F9770" s="3">
        <v>5.0</v>
      </c>
      <c r="G9770" s="3">
        <v>9.0</v>
      </c>
      <c r="H9770" s="3" t="s">
        <v>9319</v>
      </c>
      <c r="I9770" s="3" t="s">
        <v>9319</v>
      </c>
      <c r="J9770" s="3" t="s">
        <v>1412</v>
      </c>
      <c r="K9770" s="3" t="s">
        <v>24</v>
      </c>
      <c r="L9770" s="3">
        <v>7.0</v>
      </c>
      <c r="M9770" s="3" t="s">
        <v>30</v>
      </c>
      <c r="N9770" s="3" t="s">
        <v>9353</v>
      </c>
      <c r="O9770" s="3" t="s">
        <v>8665</v>
      </c>
      <c r="P9770" s="4">
        <v>31527.0</v>
      </c>
      <c r="Q9770" s="3" t="s">
        <v>191</v>
      </c>
      <c r="S9770" s="3" t="s">
        <v>34</v>
      </c>
    </row>
    <row r="9771">
      <c r="A9771" s="2">
        <v>42318.714895833335</v>
      </c>
      <c r="B9771" s="3">
        <v>11.0</v>
      </c>
      <c r="C9771" s="3" t="s">
        <v>8462</v>
      </c>
      <c r="D9771" s="3">
        <v>93.0</v>
      </c>
      <c r="E9771" s="3" t="s">
        <v>8620</v>
      </c>
      <c r="F9771" s="3">
        <v>5.0</v>
      </c>
      <c r="G9771" s="3">
        <v>9.0</v>
      </c>
      <c r="H9771" s="3" t="s">
        <v>9319</v>
      </c>
      <c r="I9771" s="3" t="s">
        <v>9319</v>
      </c>
      <c r="J9771" s="3" t="s">
        <v>1412</v>
      </c>
      <c r="K9771" s="3" t="s">
        <v>24</v>
      </c>
      <c r="L9771" s="3">
        <v>8.0</v>
      </c>
      <c r="M9771" s="3" t="s">
        <v>25</v>
      </c>
      <c r="N9771" s="3" t="s">
        <v>9497</v>
      </c>
      <c r="O9771" s="3" t="s">
        <v>9498</v>
      </c>
      <c r="P9771" s="4">
        <v>26582.0</v>
      </c>
      <c r="Q9771" s="3" t="s">
        <v>216</v>
      </c>
      <c r="S9771" s="3" t="s">
        <v>34</v>
      </c>
    </row>
    <row r="9772">
      <c r="A9772" s="2">
        <v>42318.714895833335</v>
      </c>
      <c r="B9772" s="3">
        <v>11.0</v>
      </c>
      <c r="C9772" s="3" t="s">
        <v>8462</v>
      </c>
      <c r="D9772" s="3">
        <v>93.0</v>
      </c>
      <c r="E9772" s="3" t="s">
        <v>8620</v>
      </c>
      <c r="F9772" s="3">
        <v>5.0</v>
      </c>
      <c r="G9772" s="3">
        <v>9.0</v>
      </c>
      <c r="H9772" s="3" t="s">
        <v>9319</v>
      </c>
      <c r="I9772" s="3" t="s">
        <v>9319</v>
      </c>
      <c r="J9772" s="3" t="s">
        <v>1412</v>
      </c>
      <c r="K9772" s="3" t="s">
        <v>24</v>
      </c>
      <c r="L9772" s="3">
        <v>9.0</v>
      </c>
      <c r="M9772" s="3" t="s">
        <v>30</v>
      </c>
      <c r="N9772" s="3" t="s">
        <v>9499</v>
      </c>
      <c r="O9772" s="3" t="s">
        <v>9500</v>
      </c>
      <c r="P9772" s="4">
        <v>29424.0</v>
      </c>
      <c r="Q9772" s="3" t="s">
        <v>132</v>
      </c>
      <c r="S9772" s="3" t="s">
        <v>34</v>
      </c>
    </row>
    <row r="9773">
      <c r="A9773" s="2">
        <v>42318.714895833335</v>
      </c>
      <c r="B9773" s="3">
        <v>11.0</v>
      </c>
      <c r="C9773" s="3" t="s">
        <v>8462</v>
      </c>
      <c r="D9773" s="3">
        <v>93.0</v>
      </c>
      <c r="E9773" s="3" t="s">
        <v>8620</v>
      </c>
      <c r="F9773" s="3">
        <v>5.0</v>
      </c>
      <c r="G9773" s="3">
        <v>9.0</v>
      </c>
      <c r="H9773" s="3" t="s">
        <v>9319</v>
      </c>
      <c r="I9773" s="3" t="s">
        <v>9319</v>
      </c>
      <c r="J9773" s="3" t="s">
        <v>1412</v>
      </c>
      <c r="K9773" s="3" t="s">
        <v>24</v>
      </c>
      <c r="L9773" s="3">
        <v>10.0</v>
      </c>
      <c r="M9773" s="3" t="s">
        <v>25</v>
      </c>
      <c r="N9773" s="3" t="s">
        <v>9501</v>
      </c>
      <c r="O9773" s="3" t="s">
        <v>9152</v>
      </c>
      <c r="P9773" s="4">
        <v>28987.0</v>
      </c>
      <c r="Q9773" s="3" t="s">
        <v>60</v>
      </c>
      <c r="S9773" s="3" t="s">
        <v>34</v>
      </c>
    </row>
    <row r="9774">
      <c r="A9774" s="2">
        <v>42318.714895833335</v>
      </c>
      <c r="B9774" s="3">
        <v>11.0</v>
      </c>
      <c r="C9774" s="3" t="s">
        <v>8462</v>
      </c>
      <c r="D9774" s="3">
        <v>93.0</v>
      </c>
      <c r="E9774" s="3" t="s">
        <v>8620</v>
      </c>
      <c r="F9774" s="3">
        <v>5.0</v>
      </c>
      <c r="G9774" s="3">
        <v>9.0</v>
      </c>
      <c r="H9774" s="3" t="s">
        <v>9319</v>
      </c>
      <c r="I9774" s="3" t="s">
        <v>9319</v>
      </c>
      <c r="J9774" s="3" t="s">
        <v>1412</v>
      </c>
      <c r="K9774" s="3" t="s">
        <v>24</v>
      </c>
      <c r="L9774" s="3">
        <v>11.0</v>
      </c>
      <c r="M9774" s="3" t="s">
        <v>30</v>
      </c>
      <c r="N9774" s="3" t="s">
        <v>9502</v>
      </c>
      <c r="O9774" s="3" t="s">
        <v>885</v>
      </c>
      <c r="P9774" s="4">
        <v>29974.0</v>
      </c>
      <c r="Q9774" s="3" t="s">
        <v>189</v>
      </c>
      <c r="S9774" s="3" t="s">
        <v>34</v>
      </c>
    </row>
    <row r="9775">
      <c r="A9775" s="2">
        <v>42318.714895833335</v>
      </c>
      <c r="B9775" s="3">
        <v>11.0</v>
      </c>
      <c r="C9775" s="3" t="s">
        <v>8462</v>
      </c>
      <c r="D9775" s="3">
        <v>93.0</v>
      </c>
      <c r="E9775" s="3" t="s">
        <v>8620</v>
      </c>
      <c r="F9775" s="3">
        <v>5.0</v>
      </c>
      <c r="G9775" s="3">
        <v>9.0</v>
      </c>
      <c r="H9775" s="3" t="s">
        <v>9319</v>
      </c>
      <c r="I9775" s="3" t="s">
        <v>9319</v>
      </c>
      <c r="J9775" s="3" t="s">
        <v>1412</v>
      </c>
      <c r="K9775" s="3" t="s">
        <v>24</v>
      </c>
      <c r="L9775" s="3">
        <v>12.0</v>
      </c>
      <c r="M9775" s="3" t="s">
        <v>25</v>
      </c>
      <c r="N9775" s="3" t="s">
        <v>9503</v>
      </c>
      <c r="O9775" s="3" t="s">
        <v>1754</v>
      </c>
      <c r="P9775" s="4">
        <v>32278.0</v>
      </c>
      <c r="Q9775" s="3" t="s">
        <v>266</v>
      </c>
      <c r="S9775" s="3" t="s">
        <v>34</v>
      </c>
    </row>
    <row r="9776">
      <c r="A9776" s="2">
        <v>42318.714895833335</v>
      </c>
      <c r="B9776" s="3">
        <v>11.0</v>
      </c>
      <c r="C9776" s="3" t="s">
        <v>8462</v>
      </c>
      <c r="D9776" s="3">
        <v>93.0</v>
      </c>
      <c r="E9776" s="3" t="s">
        <v>8620</v>
      </c>
      <c r="F9776" s="3">
        <v>5.0</v>
      </c>
      <c r="G9776" s="3">
        <v>9.0</v>
      </c>
      <c r="H9776" s="3" t="s">
        <v>9319</v>
      </c>
      <c r="I9776" s="3" t="s">
        <v>9319</v>
      </c>
      <c r="J9776" s="3" t="s">
        <v>1412</v>
      </c>
      <c r="K9776" s="3" t="s">
        <v>24</v>
      </c>
      <c r="L9776" s="3">
        <v>13.0</v>
      </c>
      <c r="M9776" s="3" t="s">
        <v>30</v>
      </c>
      <c r="N9776" s="3" t="s">
        <v>9504</v>
      </c>
      <c r="O9776" s="3" t="s">
        <v>389</v>
      </c>
      <c r="P9776" s="4">
        <v>32834.0</v>
      </c>
      <c r="Q9776" s="3" t="s">
        <v>40</v>
      </c>
      <c r="S9776" s="3" t="s">
        <v>34</v>
      </c>
    </row>
    <row r="9777">
      <c r="A9777" s="2">
        <v>42318.714895833335</v>
      </c>
      <c r="B9777" s="3">
        <v>11.0</v>
      </c>
      <c r="C9777" s="3" t="s">
        <v>8462</v>
      </c>
      <c r="D9777" s="3">
        <v>93.0</v>
      </c>
      <c r="E9777" s="3" t="s">
        <v>8620</v>
      </c>
      <c r="F9777" s="3">
        <v>5.0</v>
      </c>
      <c r="G9777" s="3">
        <v>9.0</v>
      </c>
      <c r="H9777" s="3" t="s">
        <v>9319</v>
      </c>
      <c r="I9777" s="3" t="s">
        <v>9319</v>
      </c>
      <c r="J9777" s="3" t="s">
        <v>1412</v>
      </c>
      <c r="K9777" s="3" t="s">
        <v>24</v>
      </c>
      <c r="L9777" s="3">
        <v>14.0</v>
      </c>
      <c r="M9777" s="3" t="s">
        <v>25</v>
      </c>
      <c r="N9777" s="3" t="s">
        <v>9502</v>
      </c>
      <c r="O9777" s="3" t="s">
        <v>9505</v>
      </c>
      <c r="P9777" s="4">
        <v>29476.0</v>
      </c>
      <c r="Q9777" s="3" t="s">
        <v>55</v>
      </c>
      <c r="S9777" s="3" t="s">
        <v>34</v>
      </c>
    </row>
    <row r="9778">
      <c r="A9778" s="2">
        <v>42318.714895833335</v>
      </c>
      <c r="B9778" s="3">
        <v>11.0</v>
      </c>
      <c r="C9778" s="3" t="s">
        <v>8462</v>
      </c>
      <c r="D9778" s="3">
        <v>93.0</v>
      </c>
      <c r="E9778" s="3" t="s">
        <v>8620</v>
      </c>
      <c r="F9778" s="3">
        <v>5.0</v>
      </c>
      <c r="G9778" s="3">
        <v>9.0</v>
      </c>
      <c r="H9778" s="3" t="s">
        <v>9319</v>
      </c>
      <c r="I9778" s="3" t="s">
        <v>9319</v>
      </c>
      <c r="J9778" s="3" t="s">
        <v>1412</v>
      </c>
      <c r="K9778" s="3" t="s">
        <v>24</v>
      </c>
      <c r="L9778" s="3">
        <v>15.0</v>
      </c>
      <c r="M9778" s="3" t="s">
        <v>30</v>
      </c>
      <c r="N9778" s="3" t="s">
        <v>9506</v>
      </c>
      <c r="O9778" s="3" t="s">
        <v>93</v>
      </c>
      <c r="P9778" s="4">
        <v>29171.0</v>
      </c>
      <c r="Q9778" s="3" t="s">
        <v>132</v>
      </c>
      <c r="S9778" s="3" t="s">
        <v>34</v>
      </c>
    </row>
    <row r="9779">
      <c r="A9779" s="2">
        <v>42318.714895833335</v>
      </c>
      <c r="B9779" s="3">
        <v>11.0</v>
      </c>
      <c r="C9779" s="3" t="s">
        <v>8462</v>
      </c>
      <c r="D9779" s="3">
        <v>93.0</v>
      </c>
      <c r="E9779" s="3" t="s">
        <v>8620</v>
      </c>
      <c r="F9779" s="3">
        <v>5.0</v>
      </c>
      <c r="G9779" s="3">
        <v>9.0</v>
      </c>
      <c r="H9779" s="3" t="s">
        <v>9319</v>
      </c>
      <c r="I9779" s="3" t="s">
        <v>9319</v>
      </c>
      <c r="J9779" s="3" t="s">
        <v>1412</v>
      </c>
      <c r="K9779" s="3" t="s">
        <v>24</v>
      </c>
      <c r="L9779" s="3">
        <v>16.0</v>
      </c>
      <c r="M9779" s="3" t="s">
        <v>25</v>
      </c>
      <c r="N9779" s="3" t="s">
        <v>9507</v>
      </c>
      <c r="O9779" s="3" t="s">
        <v>1571</v>
      </c>
      <c r="P9779" s="4">
        <v>28728.0</v>
      </c>
      <c r="Q9779" s="3" t="s">
        <v>132</v>
      </c>
      <c r="S9779" s="3" t="s">
        <v>34</v>
      </c>
    </row>
    <row r="9780">
      <c r="A9780" s="2">
        <v>42318.714895833335</v>
      </c>
      <c r="B9780" s="3">
        <v>11.0</v>
      </c>
      <c r="C9780" s="3" t="s">
        <v>8462</v>
      </c>
      <c r="D9780" s="3">
        <v>93.0</v>
      </c>
      <c r="E9780" s="3" t="s">
        <v>8620</v>
      </c>
      <c r="F9780" s="3">
        <v>5.0</v>
      </c>
      <c r="G9780" s="3">
        <v>9.0</v>
      </c>
      <c r="H9780" s="3" t="s">
        <v>9319</v>
      </c>
      <c r="I9780" s="3" t="s">
        <v>9319</v>
      </c>
      <c r="J9780" s="3" t="s">
        <v>1412</v>
      </c>
      <c r="K9780" s="3" t="s">
        <v>24</v>
      </c>
      <c r="L9780" s="3">
        <v>17.0</v>
      </c>
      <c r="M9780" s="3" t="s">
        <v>30</v>
      </c>
      <c r="N9780" s="3" t="s">
        <v>9508</v>
      </c>
      <c r="O9780" s="3" t="s">
        <v>9509</v>
      </c>
      <c r="P9780" s="4">
        <v>19351.0</v>
      </c>
      <c r="Q9780" s="3" t="s">
        <v>132</v>
      </c>
      <c r="S9780" s="3" t="s">
        <v>34</v>
      </c>
    </row>
    <row r="9781">
      <c r="A9781" s="2">
        <v>42318.714895833335</v>
      </c>
      <c r="B9781" s="3">
        <v>11.0</v>
      </c>
      <c r="C9781" s="3" t="s">
        <v>8462</v>
      </c>
      <c r="D9781" s="3">
        <v>93.0</v>
      </c>
      <c r="E9781" s="3" t="s">
        <v>8620</v>
      </c>
      <c r="F9781" s="3">
        <v>5.0</v>
      </c>
      <c r="G9781" s="3">
        <v>9.0</v>
      </c>
      <c r="H9781" s="3" t="s">
        <v>9319</v>
      </c>
      <c r="I9781" s="3" t="s">
        <v>9319</v>
      </c>
      <c r="J9781" s="3" t="s">
        <v>1412</v>
      </c>
      <c r="K9781" s="3" t="s">
        <v>24</v>
      </c>
      <c r="L9781" s="3">
        <v>18.0</v>
      </c>
      <c r="M9781" s="3" t="s">
        <v>25</v>
      </c>
      <c r="N9781" s="3" t="s">
        <v>9510</v>
      </c>
      <c r="O9781" s="3" t="s">
        <v>9511</v>
      </c>
      <c r="P9781" s="4">
        <v>33909.0</v>
      </c>
      <c r="Q9781" s="3" t="s">
        <v>191</v>
      </c>
      <c r="S9781" s="3" t="s">
        <v>34</v>
      </c>
    </row>
    <row r="9782">
      <c r="A9782" s="2">
        <v>42318.714895833335</v>
      </c>
      <c r="B9782" s="3">
        <v>11.0</v>
      </c>
      <c r="C9782" s="3" t="s">
        <v>8462</v>
      </c>
      <c r="D9782" s="3">
        <v>93.0</v>
      </c>
      <c r="E9782" s="3" t="s">
        <v>8620</v>
      </c>
      <c r="F9782" s="3">
        <v>5.0</v>
      </c>
      <c r="G9782" s="3">
        <v>9.0</v>
      </c>
      <c r="H9782" s="3" t="s">
        <v>9319</v>
      </c>
      <c r="I9782" s="3" t="s">
        <v>9319</v>
      </c>
      <c r="J9782" s="3" t="s">
        <v>1412</v>
      </c>
      <c r="K9782" s="3" t="s">
        <v>24</v>
      </c>
      <c r="L9782" s="3">
        <v>19.0</v>
      </c>
      <c r="M9782" s="3" t="s">
        <v>30</v>
      </c>
      <c r="N9782" s="3" t="s">
        <v>9512</v>
      </c>
      <c r="O9782" s="3" t="s">
        <v>9513</v>
      </c>
      <c r="P9782" s="4">
        <v>32141.0</v>
      </c>
      <c r="Q9782" s="3" t="s">
        <v>40</v>
      </c>
      <c r="S9782" s="3" t="s">
        <v>34</v>
      </c>
    </row>
    <row r="9783">
      <c r="A9783" s="2">
        <v>42318.714895833335</v>
      </c>
      <c r="B9783" s="3">
        <v>11.0</v>
      </c>
      <c r="C9783" s="3" t="s">
        <v>8462</v>
      </c>
      <c r="D9783" s="3">
        <v>93.0</v>
      </c>
      <c r="E9783" s="3" t="s">
        <v>8620</v>
      </c>
      <c r="F9783" s="3">
        <v>5.0</v>
      </c>
      <c r="G9783" s="3">
        <v>9.0</v>
      </c>
      <c r="H9783" s="3" t="s">
        <v>9319</v>
      </c>
      <c r="I9783" s="3" t="s">
        <v>9319</v>
      </c>
      <c r="J9783" s="3" t="s">
        <v>1412</v>
      </c>
      <c r="K9783" s="3" t="s">
        <v>24</v>
      </c>
      <c r="L9783" s="3">
        <v>20.0</v>
      </c>
      <c r="M9783" s="3" t="s">
        <v>25</v>
      </c>
      <c r="N9783" s="3" t="s">
        <v>7068</v>
      </c>
      <c r="O9783" s="3" t="s">
        <v>74</v>
      </c>
      <c r="P9783" s="4">
        <v>29663.0</v>
      </c>
      <c r="Q9783" s="3" t="s">
        <v>132</v>
      </c>
      <c r="S9783" s="3" t="s">
        <v>34</v>
      </c>
    </row>
    <row r="9784">
      <c r="A9784" s="2">
        <v>42318.714895833335</v>
      </c>
      <c r="B9784" s="3">
        <v>11.0</v>
      </c>
      <c r="C9784" s="3" t="s">
        <v>8462</v>
      </c>
      <c r="D9784" s="3">
        <v>93.0</v>
      </c>
      <c r="E9784" s="3" t="s">
        <v>8620</v>
      </c>
      <c r="F9784" s="3">
        <v>5.0</v>
      </c>
      <c r="G9784" s="3">
        <v>9.0</v>
      </c>
      <c r="H9784" s="3" t="s">
        <v>9319</v>
      </c>
      <c r="I9784" s="3" t="s">
        <v>9319</v>
      </c>
      <c r="J9784" s="3" t="s">
        <v>1412</v>
      </c>
      <c r="K9784" s="3" t="s">
        <v>24</v>
      </c>
      <c r="L9784" s="3">
        <v>21.0</v>
      </c>
      <c r="M9784" s="3" t="s">
        <v>30</v>
      </c>
      <c r="N9784" s="3" t="s">
        <v>9514</v>
      </c>
      <c r="O9784" s="3" t="s">
        <v>4416</v>
      </c>
      <c r="P9784" s="4">
        <v>33754.0</v>
      </c>
      <c r="Q9784" s="3" t="s">
        <v>132</v>
      </c>
      <c r="S9784" s="3" t="s">
        <v>34</v>
      </c>
    </row>
    <row r="9785">
      <c r="A9785" s="2">
        <v>42318.714895833335</v>
      </c>
      <c r="B9785" s="3">
        <v>11.0</v>
      </c>
      <c r="C9785" s="3" t="s">
        <v>8462</v>
      </c>
      <c r="D9785" s="3">
        <v>93.0</v>
      </c>
      <c r="E9785" s="3" t="s">
        <v>8620</v>
      </c>
      <c r="F9785" s="3">
        <v>5.0</v>
      </c>
      <c r="G9785" s="3">
        <v>9.0</v>
      </c>
      <c r="H9785" s="3" t="s">
        <v>9319</v>
      </c>
      <c r="I9785" s="3" t="s">
        <v>9319</v>
      </c>
      <c r="J9785" s="3" t="s">
        <v>1412</v>
      </c>
      <c r="K9785" s="3" t="s">
        <v>24</v>
      </c>
      <c r="L9785" s="3">
        <v>22.0</v>
      </c>
      <c r="M9785" s="3" t="s">
        <v>25</v>
      </c>
      <c r="N9785" s="3" t="s">
        <v>9514</v>
      </c>
      <c r="O9785" s="3" t="s">
        <v>9515</v>
      </c>
      <c r="P9785" s="4">
        <v>21169.0</v>
      </c>
      <c r="Q9785" s="3" t="s">
        <v>40</v>
      </c>
      <c r="S9785" s="3" t="s">
        <v>34</v>
      </c>
    </row>
    <row r="9786">
      <c r="A9786" s="2">
        <v>42318.714895833335</v>
      </c>
      <c r="B9786" s="3">
        <v>11.0</v>
      </c>
      <c r="C9786" s="3" t="s">
        <v>8462</v>
      </c>
      <c r="D9786" s="3">
        <v>93.0</v>
      </c>
      <c r="E9786" s="3" t="s">
        <v>8620</v>
      </c>
      <c r="F9786" s="3">
        <v>5.0</v>
      </c>
      <c r="G9786" s="3">
        <v>9.0</v>
      </c>
      <c r="H9786" s="3" t="s">
        <v>9319</v>
      </c>
      <c r="I9786" s="3" t="s">
        <v>9319</v>
      </c>
      <c r="J9786" s="3" t="s">
        <v>1412</v>
      </c>
      <c r="K9786" s="3" t="s">
        <v>24</v>
      </c>
      <c r="L9786" s="3">
        <v>23.0</v>
      </c>
      <c r="M9786" s="3" t="s">
        <v>30</v>
      </c>
      <c r="N9786" s="3" t="s">
        <v>9516</v>
      </c>
      <c r="O9786" s="3" t="s">
        <v>9517</v>
      </c>
      <c r="P9786" s="4">
        <v>27623.0</v>
      </c>
      <c r="Q9786" s="3" t="s">
        <v>132</v>
      </c>
      <c r="S9786" s="3" t="s">
        <v>34</v>
      </c>
    </row>
    <row r="9787">
      <c r="A9787" s="2">
        <v>42318.714895833335</v>
      </c>
      <c r="B9787" s="3">
        <v>11.0</v>
      </c>
      <c r="C9787" s="3" t="s">
        <v>8462</v>
      </c>
      <c r="D9787" s="3">
        <v>93.0</v>
      </c>
      <c r="E9787" s="3" t="s">
        <v>8620</v>
      </c>
      <c r="F9787" s="3">
        <v>5.0</v>
      </c>
      <c r="G9787" s="3">
        <v>9.0</v>
      </c>
      <c r="H9787" s="3" t="s">
        <v>9319</v>
      </c>
      <c r="I9787" s="3" t="s">
        <v>9319</v>
      </c>
      <c r="J9787" s="3" t="s">
        <v>1412</v>
      </c>
      <c r="K9787" s="3" t="s">
        <v>24</v>
      </c>
      <c r="L9787" s="3">
        <v>24.0</v>
      </c>
      <c r="M9787" s="3" t="s">
        <v>25</v>
      </c>
      <c r="N9787" s="3" t="s">
        <v>9489</v>
      </c>
      <c r="O9787" s="3" t="s">
        <v>9518</v>
      </c>
      <c r="P9787" s="4">
        <v>32559.0</v>
      </c>
      <c r="Q9787" s="3" t="s">
        <v>1178</v>
      </c>
      <c r="S9787" s="3" t="s">
        <v>34</v>
      </c>
    </row>
    <row r="9788">
      <c r="A9788" s="2">
        <v>42318.714895833335</v>
      </c>
      <c r="B9788" s="3">
        <v>11.0</v>
      </c>
      <c r="C9788" s="3" t="s">
        <v>8462</v>
      </c>
      <c r="D9788" s="3">
        <v>93.0</v>
      </c>
      <c r="E9788" s="3" t="s">
        <v>8620</v>
      </c>
      <c r="F9788" s="3">
        <v>5.0</v>
      </c>
      <c r="G9788" s="3">
        <v>9.0</v>
      </c>
      <c r="H9788" s="3" t="s">
        <v>9319</v>
      </c>
      <c r="I9788" s="3" t="s">
        <v>9319</v>
      </c>
      <c r="J9788" s="3" t="s">
        <v>1412</v>
      </c>
      <c r="K9788" s="3" t="s">
        <v>24</v>
      </c>
      <c r="L9788" s="3">
        <v>25.0</v>
      </c>
      <c r="M9788" s="3" t="s">
        <v>30</v>
      </c>
      <c r="N9788" s="3" t="s">
        <v>9508</v>
      </c>
      <c r="O9788" s="3" t="s">
        <v>794</v>
      </c>
      <c r="P9788" s="4">
        <v>31549.0</v>
      </c>
      <c r="Q9788" s="3" t="s">
        <v>132</v>
      </c>
      <c r="S9788" s="3" t="s">
        <v>34</v>
      </c>
    </row>
    <row r="9789">
      <c r="A9789" s="2">
        <v>42318.714895833335</v>
      </c>
      <c r="B9789" s="3">
        <v>11.0</v>
      </c>
      <c r="C9789" s="3" t="s">
        <v>8462</v>
      </c>
      <c r="D9789" s="3">
        <v>93.0</v>
      </c>
      <c r="E9789" s="3" t="s">
        <v>8620</v>
      </c>
      <c r="F9789" s="3">
        <v>5.0</v>
      </c>
      <c r="G9789" s="3">
        <v>9.0</v>
      </c>
      <c r="H9789" s="3" t="s">
        <v>9319</v>
      </c>
      <c r="I9789" s="3" t="s">
        <v>9319</v>
      </c>
      <c r="J9789" s="3" t="s">
        <v>1412</v>
      </c>
      <c r="K9789" s="3" t="s">
        <v>24</v>
      </c>
      <c r="L9789" s="3">
        <v>26.0</v>
      </c>
      <c r="M9789" s="3" t="s">
        <v>25</v>
      </c>
      <c r="N9789" s="3" t="s">
        <v>9519</v>
      </c>
      <c r="O9789" s="3" t="s">
        <v>305</v>
      </c>
      <c r="P9789" s="4">
        <v>26178.0</v>
      </c>
      <c r="Q9789" s="3" t="s">
        <v>75</v>
      </c>
      <c r="S9789" s="3" t="s">
        <v>34</v>
      </c>
    </row>
    <row r="9790">
      <c r="A9790" s="2">
        <v>42318.714895833335</v>
      </c>
      <c r="B9790" s="3">
        <v>11.0</v>
      </c>
      <c r="C9790" s="3" t="s">
        <v>8462</v>
      </c>
      <c r="D9790" s="3">
        <v>93.0</v>
      </c>
      <c r="E9790" s="3" t="s">
        <v>8620</v>
      </c>
      <c r="F9790" s="3">
        <v>5.0</v>
      </c>
      <c r="G9790" s="3">
        <v>9.0</v>
      </c>
      <c r="H9790" s="3" t="s">
        <v>9319</v>
      </c>
      <c r="I9790" s="3" t="s">
        <v>9319</v>
      </c>
      <c r="J9790" s="3" t="s">
        <v>1412</v>
      </c>
      <c r="K9790" s="3" t="s">
        <v>24</v>
      </c>
      <c r="L9790" s="3">
        <v>27.0</v>
      </c>
      <c r="M9790" s="3" t="s">
        <v>30</v>
      </c>
      <c r="N9790" s="3" t="s">
        <v>9520</v>
      </c>
      <c r="O9790" s="3" t="s">
        <v>440</v>
      </c>
      <c r="P9790" s="4">
        <v>31417.0</v>
      </c>
      <c r="Q9790" s="3" t="s">
        <v>132</v>
      </c>
      <c r="S9790" s="3" t="s">
        <v>34</v>
      </c>
    </row>
    <row r="9791">
      <c r="A9791" s="2">
        <v>42318.714895833335</v>
      </c>
      <c r="B9791" s="3">
        <v>11.0</v>
      </c>
      <c r="C9791" s="3" t="s">
        <v>8462</v>
      </c>
      <c r="D9791" s="3">
        <v>93.0</v>
      </c>
      <c r="E9791" s="3" t="s">
        <v>8620</v>
      </c>
      <c r="F9791" s="3">
        <v>5.0</v>
      </c>
      <c r="G9791" s="3">
        <v>9.0</v>
      </c>
      <c r="H9791" s="3" t="s">
        <v>9319</v>
      </c>
      <c r="I9791" s="3" t="s">
        <v>9319</v>
      </c>
      <c r="J9791" s="3" t="s">
        <v>1412</v>
      </c>
      <c r="K9791" s="3" t="s">
        <v>24</v>
      </c>
      <c r="L9791" s="3">
        <v>28.0</v>
      </c>
      <c r="M9791" s="3" t="s">
        <v>25</v>
      </c>
      <c r="N9791" s="3" t="s">
        <v>9521</v>
      </c>
      <c r="O9791" s="3" t="s">
        <v>180</v>
      </c>
      <c r="P9791" s="4">
        <v>28583.0</v>
      </c>
      <c r="Q9791" s="3" t="s">
        <v>132</v>
      </c>
      <c r="S9791" s="3" t="s">
        <v>34</v>
      </c>
    </row>
    <row r="9792">
      <c r="A9792" s="2">
        <v>42318.714895833335</v>
      </c>
      <c r="B9792" s="3">
        <v>11.0</v>
      </c>
      <c r="C9792" s="3" t="s">
        <v>8462</v>
      </c>
      <c r="D9792" s="3">
        <v>93.0</v>
      </c>
      <c r="E9792" s="3" t="s">
        <v>8620</v>
      </c>
      <c r="F9792" s="3">
        <v>5.0</v>
      </c>
      <c r="G9792" s="3">
        <v>9.0</v>
      </c>
      <c r="H9792" s="3" t="s">
        <v>9319</v>
      </c>
      <c r="I9792" s="3" t="s">
        <v>9319</v>
      </c>
      <c r="J9792" s="3" t="s">
        <v>1412</v>
      </c>
      <c r="K9792" s="3" t="s">
        <v>24</v>
      </c>
      <c r="L9792" s="3">
        <v>29.0</v>
      </c>
      <c r="M9792" s="3" t="s">
        <v>30</v>
      </c>
      <c r="N9792" s="3" t="s">
        <v>9489</v>
      </c>
      <c r="O9792" s="3" t="s">
        <v>9522</v>
      </c>
      <c r="P9792" s="4">
        <v>31288.0</v>
      </c>
      <c r="Q9792" s="3" t="s">
        <v>132</v>
      </c>
      <c r="S9792" s="3" t="s">
        <v>34</v>
      </c>
    </row>
    <row r="9793">
      <c r="A9793" s="2">
        <v>42318.714895833335</v>
      </c>
      <c r="B9793" s="3">
        <v>11.0</v>
      </c>
      <c r="C9793" s="3" t="s">
        <v>8462</v>
      </c>
      <c r="D9793" s="3">
        <v>94.0</v>
      </c>
      <c r="E9793" s="3" t="s">
        <v>8652</v>
      </c>
      <c r="F9793" s="3">
        <v>5.0</v>
      </c>
      <c r="G9793" s="3">
        <v>9.0</v>
      </c>
      <c r="H9793" s="3" t="s">
        <v>9319</v>
      </c>
      <c r="I9793" s="3" t="s">
        <v>9319</v>
      </c>
      <c r="J9793" s="3" t="s">
        <v>1412</v>
      </c>
      <c r="K9793" s="3" t="s">
        <v>24</v>
      </c>
      <c r="L9793" s="3">
        <v>1.0</v>
      </c>
      <c r="M9793" s="3" t="s">
        <v>25</v>
      </c>
      <c r="N9793" s="3" t="s">
        <v>9523</v>
      </c>
      <c r="O9793" s="3" t="s">
        <v>9524</v>
      </c>
      <c r="P9793" s="4">
        <v>31871.0</v>
      </c>
      <c r="Q9793" s="3" t="s">
        <v>132</v>
      </c>
      <c r="S9793" s="3" t="s">
        <v>34</v>
      </c>
    </row>
    <row r="9794">
      <c r="A9794" s="2">
        <v>42318.714895833335</v>
      </c>
      <c r="B9794" s="3">
        <v>11.0</v>
      </c>
      <c r="C9794" s="3" t="s">
        <v>8462</v>
      </c>
      <c r="D9794" s="3">
        <v>94.0</v>
      </c>
      <c r="E9794" s="3" t="s">
        <v>8652</v>
      </c>
      <c r="F9794" s="3">
        <v>5.0</v>
      </c>
      <c r="G9794" s="3">
        <v>9.0</v>
      </c>
      <c r="H9794" s="3" t="s">
        <v>9319</v>
      </c>
      <c r="I9794" s="3" t="s">
        <v>9319</v>
      </c>
      <c r="J9794" s="3" t="s">
        <v>1412</v>
      </c>
      <c r="K9794" s="3" t="s">
        <v>24</v>
      </c>
      <c r="L9794" s="3">
        <v>2.0</v>
      </c>
      <c r="M9794" s="3" t="s">
        <v>30</v>
      </c>
      <c r="N9794" s="3" t="s">
        <v>9525</v>
      </c>
      <c r="O9794" s="3" t="s">
        <v>9526</v>
      </c>
      <c r="P9794" s="4">
        <v>28645.0</v>
      </c>
      <c r="Q9794" s="3" t="s">
        <v>132</v>
      </c>
      <c r="S9794" s="3" t="s">
        <v>34</v>
      </c>
    </row>
    <row r="9795">
      <c r="A9795" s="2">
        <v>42318.714895833335</v>
      </c>
      <c r="B9795" s="3">
        <v>11.0</v>
      </c>
      <c r="C9795" s="3" t="s">
        <v>8462</v>
      </c>
      <c r="D9795" s="3">
        <v>94.0</v>
      </c>
      <c r="E9795" s="3" t="s">
        <v>8652</v>
      </c>
      <c r="F9795" s="3">
        <v>5.0</v>
      </c>
      <c r="G9795" s="3">
        <v>9.0</v>
      </c>
      <c r="H9795" s="3" t="s">
        <v>9319</v>
      </c>
      <c r="I9795" s="3" t="s">
        <v>9319</v>
      </c>
      <c r="J9795" s="3" t="s">
        <v>1412</v>
      </c>
      <c r="K9795" s="3" t="s">
        <v>24</v>
      </c>
      <c r="L9795" s="3">
        <v>3.0</v>
      </c>
      <c r="M9795" s="3" t="s">
        <v>25</v>
      </c>
      <c r="N9795" s="3" t="s">
        <v>9527</v>
      </c>
      <c r="O9795" s="3" t="s">
        <v>1014</v>
      </c>
      <c r="P9795" s="4">
        <v>28282.0</v>
      </c>
      <c r="Q9795" s="3" t="s">
        <v>40</v>
      </c>
      <c r="S9795" s="3" t="s">
        <v>34</v>
      </c>
    </row>
    <row r="9796">
      <c r="A9796" s="2">
        <v>42318.714895833335</v>
      </c>
      <c r="B9796" s="3">
        <v>11.0</v>
      </c>
      <c r="C9796" s="3" t="s">
        <v>8462</v>
      </c>
      <c r="D9796" s="3">
        <v>94.0</v>
      </c>
      <c r="E9796" s="3" t="s">
        <v>8652</v>
      </c>
      <c r="F9796" s="3">
        <v>5.0</v>
      </c>
      <c r="G9796" s="3">
        <v>9.0</v>
      </c>
      <c r="H9796" s="3" t="s">
        <v>9319</v>
      </c>
      <c r="I9796" s="3" t="s">
        <v>9319</v>
      </c>
      <c r="J9796" s="3" t="s">
        <v>1412</v>
      </c>
      <c r="K9796" s="3" t="s">
        <v>24</v>
      </c>
      <c r="L9796" s="3">
        <v>4.0</v>
      </c>
      <c r="M9796" s="3" t="s">
        <v>30</v>
      </c>
      <c r="N9796" s="3" t="s">
        <v>9528</v>
      </c>
      <c r="O9796" s="3" t="s">
        <v>568</v>
      </c>
      <c r="P9796" s="4">
        <v>28146.0</v>
      </c>
      <c r="Q9796" s="3" t="s">
        <v>132</v>
      </c>
      <c r="S9796" s="3" t="s">
        <v>34</v>
      </c>
    </row>
    <row r="9797">
      <c r="A9797" s="2">
        <v>42318.714895833335</v>
      </c>
      <c r="B9797" s="3">
        <v>11.0</v>
      </c>
      <c r="C9797" s="3" t="s">
        <v>8462</v>
      </c>
      <c r="D9797" s="3">
        <v>94.0</v>
      </c>
      <c r="E9797" s="3" t="s">
        <v>8652</v>
      </c>
      <c r="F9797" s="3">
        <v>5.0</v>
      </c>
      <c r="G9797" s="3">
        <v>9.0</v>
      </c>
      <c r="H9797" s="3" t="s">
        <v>9319</v>
      </c>
      <c r="I9797" s="3" t="s">
        <v>9319</v>
      </c>
      <c r="J9797" s="3" t="s">
        <v>1412</v>
      </c>
      <c r="K9797" s="3" t="s">
        <v>24</v>
      </c>
      <c r="L9797" s="3">
        <v>5.0</v>
      </c>
      <c r="M9797" s="3" t="s">
        <v>25</v>
      </c>
      <c r="N9797" s="3" t="s">
        <v>9529</v>
      </c>
      <c r="O9797" s="3" t="s">
        <v>4143</v>
      </c>
      <c r="P9797" s="4">
        <v>28228.0</v>
      </c>
      <c r="Q9797" s="3" t="s">
        <v>55</v>
      </c>
      <c r="S9797" s="3" t="s">
        <v>34</v>
      </c>
    </row>
    <row r="9798">
      <c r="A9798" s="2">
        <v>42318.714895833335</v>
      </c>
      <c r="B9798" s="3">
        <v>11.0</v>
      </c>
      <c r="C9798" s="3" t="s">
        <v>8462</v>
      </c>
      <c r="D9798" s="3">
        <v>94.0</v>
      </c>
      <c r="E9798" s="3" t="s">
        <v>8652</v>
      </c>
      <c r="F9798" s="3">
        <v>5.0</v>
      </c>
      <c r="G9798" s="3">
        <v>9.0</v>
      </c>
      <c r="H9798" s="3" t="s">
        <v>9319</v>
      </c>
      <c r="I9798" s="3" t="s">
        <v>9319</v>
      </c>
      <c r="J9798" s="3" t="s">
        <v>1412</v>
      </c>
      <c r="K9798" s="3" t="s">
        <v>24</v>
      </c>
      <c r="L9798" s="3">
        <v>6.0</v>
      </c>
      <c r="M9798" s="3" t="s">
        <v>30</v>
      </c>
      <c r="N9798" s="3" t="s">
        <v>9530</v>
      </c>
      <c r="O9798" s="3" t="s">
        <v>9531</v>
      </c>
      <c r="P9798" s="4">
        <v>18086.0</v>
      </c>
      <c r="Q9798" s="3" t="s">
        <v>40</v>
      </c>
      <c r="S9798" s="3" t="s">
        <v>34</v>
      </c>
    </row>
    <row r="9799">
      <c r="A9799" s="2">
        <v>42318.714895833335</v>
      </c>
      <c r="B9799" s="3">
        <v>11.0</v>
      </c>
      <c r="C9799" s="3" t="s">
        <v>8462</v>
      </c>
      <c r="D9799" s="3">
        <v>94.0</v>
      </c>
      <c r="E9799" s="3" t="s">
        <v>8652</v>
      </c>
      <c r="F9799" s="3">
        <v>5.0</v>
      </c>
      <c r="G9799" s="3">
        <v>9.0</v>
      </c>
      <c r="H9799" s="3" t="s">
        <v>9319</v>
      </c>
      <c r="I9799" s="3" t="s">
        <v>9319</v>
      </c>
      <c r="J9799" s="3" t="s">
        <v>1412</v>
      </c>
      <c r="K9799" s="3" t="s">
        <v>24</v>
      </c>
      <c r="L9799" s="3">
        <v>7.0</v>
      </c>
      <c r="M9799" s="3" t="s">
        <v>25</v>
      </c>
      <c r="N9799" s="3" t="s">
        <v>9532</v>
      </c>
      <c r="O9799" s="3" t="s">
        <v>36</v>
      </c>
      <c r="P9799" s="4">
        <v>30445.0</v>
      </c>
      <c r="Q9799" s="3" t="s">
        <v>132</v>
      </c>
      <c r="S9799" s="3" t="s">
        <v>34</v>
      </c>
    </row>
    <row r="9800">
      <c r="A9800" s="2">
        <v>42318.714895833335</v>
      </c>
      <c r="B9800" s="3">
        <v>11.0</v>
      </c>
      <c r="C9800" s="3" t="s">
        <v>8462</v>
      </c>
      <c r="D9800" s="3">
        <v>94.0</v>
      </c>
      <c r="E9800" s="3" t="s">
        <v>8652</v>
      </c>
      <c r="F9800" s="3">
        <v>5.0</v>
      </c>
      <c r="G9800" s="3">
        <v>9.0</v>
      </c>
      <c r="H9800" s="3" t="s">
        <v>9319</v>
      </c>
      <c r="I9800" s="3" t="s">
        <v>9319</v>
      </c>
      <c r="J9800" s="3" t="s">
        <v>1412</v>
      </c>
      <c r="K9800" s="3" t="s">
        <v>24</v>
      </c>
      <c r="L9800" s="3">
        <v>8.0</v>
      </c>
      <c r="M9800" s="3" t="s">
        <v>30</v>
      </c>
      <c r="N9800" s="3" t="s">
        <v>9533</v>
      </c>
      <c r="O9800" s="3" t="s">
        <v>4935</v>
      </c>
      <c r="P9800" s="4">
        <v>27820.0</v>
      </c>
      <c r="Q9800" s="3" t="s">
        <v>216</v>
      </c>
      <c r="S9800" s="3" t="s">
        <v>34</v>
      </c>
    </row>
    <row r="9801">
      <c r="A9801" s="2">
        <v>42318.714895833335</v>
      </c>
      <c r="B9801" s="3">
        <v>11.0</v>
      </c>
      <c r="C9801" s="3" t="s">
        <v>8462</v>
      </c>
      <c r="D9801" s="3">
        <v>94.0</v>
      </c>
      <c r="E9801" s="3" t="s">
        <v>8652</v>
      </c>
      <c r="F9801" s="3">
        <v>5.0</v>
      </c>
      <c r="G9801" s="3">
        <v>9.0</v>
      </c>
      <c r="H9801" s="3" t="s">
        <v>9319</v>
      </c>
      <c r="I9801" s="3" t="s">
        <v>9319</v>
      </c>
      <c r="J9801" s="3" t="s">
        <v>1412</v>
      </c>
      <c r="K9801" s="3" t="s">
        <v>24</v>
      </c>
      <c r="L9801" s="3">
        <v>9.0</v>
      </c>
      <c r="M9801" s="3" t="s">
        <v>25</v>
      </c>
      <c r="N9801" s="3" t="s">
        <v>9534</v>
      </c>
      <c r="O9801" s="3" t="s">
        <v>5655</v>
      </c>
      <c r="P9801" s="4">
        <v>28918.0</v>
      </c>
      <c r="Q9801" s="3" t="s">
        <v>75</v>
      </c>
      <c r="S9801" s="3" t="s">
        <v>34</v>
      </c>
    </row>
    <row r="9802">
      <c r="A9802" s="2">
        <v>42318.714895833335</v>
      </c>
      <c r="B9802" s="3">
        <v>11.0</v>
      </c>
      <c r="C9802" s="3" t="s">
        <v>8462</v>
      </c>
      <c r="D9802" s="3">
        <v>94.0</v>
      </c>
      <c r="E9802" s="3" t="s">
        <v>8652</v>
      </c>
      <c r="F9802" s="3">
        <v>5.0</v>
      </c>
      <c r="G9802" s="3">
        <v>9.0</v>
      </c>
      <c r="H9802" s="3" t="s">
        <v>9319</v>
      </c>
      <c r="I9802" s="3" t="s">
        <v>9319</v>
      </c>
      <c r="J9802" s="3" t="s">
        <v>1412</v>
      </c>
      <c r="K9802" s="3" t="s">
        <v>24</v>
      </c>
      <c r="L9802" s="3">
        <v>10.0</v>
      </c>
      <c r="M9802" s="3" t="s">
        <v>30</v>
      </c>
      <c r="N9802" s="3" t="s">
        <v>9535</v>
      </c>
      <c r="O9802" s="3" t="s">
        <v>9536</v>
      </c>
      <c r="P9802" s="4">
        <v>27989.0</v>
      </c>
      <c r="Q9802" s="3" t="s">
        <v>72</v>
      </c>
      <c r="S9802" s="3" t="s">
        <v>34</v>
      </c>
    </row>
    <row r="9803">
      <c r="A9803" s="2">
        <v>42318.714895833335</v>
      </c>
      <c r="B9803" s="3">
        <v>11.0</v>
      </c>
      <c r="C9803" s="3" t="s">
        <v>8462</v>
      </c>
      <c r="D9803" s="3">
        <v>94.0</v>
      </c>
      <c r="E9803" s="3" t="s">
        <v>8652</v>
      </c>
      <c r="F9803" s="3">
        <v>5.0</v>
      </c>
      <c r="G9803" s="3">
        <v>9.0</v>
      </c>
      <c r="H9803" s="3" t="s">
        <v>9319</v>
      </c>
      <c r="I9803" s="3" t="s">
        <v>9319</v>
      </c>
      <c r="J9803" s="3" t="s">
        <v>1412</v>
      </c>
      <c r="K9803" s="3" t="s">
        <v>24</v>
      </c>
      <c r="L9803" s="3">
        <v>11.0</v>
      </c>
      <c r="M9803" s="3" t="s">
        <v>25</v>
      </c>
      <c r="N9803" s="3" t="s">
        <v>9537</v>
      </c>
      <c r="O9803" s="3" t="s">
        <v>613</v>
      </c>
      <c r="P9803" s="4">
        <v>33526.0</v>
      </c>
      <c r="Q9803" s="3" t="s">
        <v>132</v>
      </c>
      <c r="S9803" s="3" t="s">
        <v>34</v>
      </c>
    </row>
    <row r="9804">
      <c r="A9804" s="2">
        <v>42318.714895833335</v>
      </c>
      <c r="B9804" s="3">
        <v>11.0</v>
      </c>
      <c r="C9804" s="3" t="s">
        <v>8462</v>
      </c>
      <c r="D9804" s="3">
        <v>94.0</v>
      </c>
      <c r="E9804" s="3" t="s">
        <v>8652</v>
      </c>
      <c r="F9804" s="3">
        <v>5.0</v>
      </c>
      <c r="G9804" s="3">
        <v>9.0</v>
      </c>
      <c r="H9804" s="3" t="s">
        <v>9319</v>
      </c>
      <c r="I9804" s="3" t="s">
        <v>9319</v>
      </c>
      <c r="J9804" s="3" t="s">
        <v>1412</v>
      </c>
      <c r="K9804" s="3" t="s">
        <v>24</v>
      </c>
      <c r="L9804" s="3">
        <v>12.0</v>
      </c>
      <c r="M9804" s="3" t="s">
        <v>30</v>
      </c>
      <c r="N9804" s="3" t="s">
        <v>9538</v>
      </c>
      <c r="O9804" s="3" t="s">
        <v>4393</v>
      </c>
      <c r="P9804" s="4">
        <v>30266.0</v>
      </c>
      <c r="Q9804" s="3" t="s">
        <v>132</v>
      </c>
      <c r="S9804" s="3" t="s">
        <v>34</v>
      </c>
    </row>
    <row r="9805">
      <c r="A9805" s="2">
        <v>42318.714895833335</v>
      </c>
      <c r="B9805" s="3">
        <v>11.0</v>
      </c>
      <c r="C9805" s="3" t="s">
        <v>8462</v>
      </c>
      <c r="D9805" s="3">
        <v>94.0</v>
      </c>
      <c r="E9805" s="3" t="s">
        <v>8652</v>
      </c>
      <c r="F9805" s="3">
        <v>5.0</v>
      </c>
      <c r="G9805" s="3">
        <v>9.0</v>
      </c>
      <c r="H9805" s="3" t="s">
        <v>9319</v>
      </c>
      <c r="I9805" s="3" t="s">
        <v>9319</v>
      </c>
      <c r="J9805" s="3" t="s">
        <v>1412</v>
      </c>
      <c r="K9805" s="3" t="s">
        <v>24</v>
      </c>
      <c r="L9805" s="3">
        <v>13.0</v>
      </c>
      <c r="M9805" s="3" t="s">
        <v>25</v>
      </c>
      <c r="N9805" s="3" t="s">
        <v>9539</v>
      </c>
      <c r="O9805" s="3" t="s">
        <v>4721</v>
      </c>
      <c r="P9805" s="4">
        <v>21782.0</v>
      </c>
      <c r="Q9805" s="3" t="s">
        <v>132</v>
      </c>
      <c r="S9805" s="3" t="s">
        <v>34</v>
      </c>
    </row>
    <row r="9806">
      <c r="A9806" s="2">
        <v>42318.714895833335</v>
      </c>
      <c r="B9806" s="3">
        <v>11.0</v>
      </c>
      <c r="C9806" s="3" t="s">
        <v>8462</v>
      </c>
      <c r="D9806" s="3">
        <v>94.0</v>
      </c>
      <c r="E9806" s="3" t="s">
        <v>8652</v>
      </c>
      <c r="F9806" s="3">
        <v>5.0</v>
      </c>
      <c r="G9806" s="3">
        <v>9.0</v>
      </c>
      <c r="H9806" s="3" t="s">
        <v>9319</v>
      </c>
      <c r="I9806" s="3" t="s">
        <v>9319</v>
      </c>
      <c r="J9806" s="3" t="s">
        <v>1412</v>
      </c>
      <c r="K9806" s="3" t="s">
        <v>24</v>
      </c>
      <c r="L9806" s="3">
        <v>14.0</v>
      </c>
      <c r="M9806" s="3" t="s">
        <v>30</v>
      </c>
      <c r="N9806" s="3" t="s">
        <v>9540</v>
      </c>
      <c r="O9806" s="3" t="s">
        <v>5289</v>
      </c>
      <c r="P9806" s="4">
        <v>23253.0</v>
      </c>
      <c r="Q9806" s="3" t="s">
        <v>115</v>
      </c>
      <c r="S9806" s="3" t="s">
        <v>34</v>
      </c>
    </row>
    <row r="9807">
      <c r="A9807" s="2">
        <v>42318.714895833335</v>
      </c>
      <c r="B9807" s="3">
        <v>11.0</v>
      </c>
      <c r="C9807" s="3" t="s">
        <v>8462</v>
      </c>
      <c r="D9807" s="3">
        <v>94.0</v>
      </c>
      <c r="E9807" s="3" t="s">
        <v>8652</v>
      </c>
      <c r="F9807" s="3">
        <v>5.0</v>
      </c>
      <c r="G9807" s="3">
        <v>9.0</v>
      </c>
      <c r="H9807" s="3" t="s">
        <v>9319</v>
      </c>
      <c r="I9807" s="3" t="s">
        <v>9319</v>
      </c>
      <c r="J9807" s="3" t="s">
        <v>1412</v>
      </c>
      <c r="K9807" s="3" t="s">
        <v>24</v>
      </c>
      <c r="L9807" s="3">
        <v>15.0</v>
      </c>
      <c r="M9807" s="3" t="s">
        <v>25</v>
      </c>
      <c r="N9807" s="3" t="s">
        <v>9529</v>
      </c>
      <c r="O9807" s="3" t="s">
        <v>9541</v>
      </c>
      <c r="P9807" s="4">
        <v>30602.0</v>
      </c>
      <c r="Q9807" s="3" t="s">
        <v>110</v>
      </c>
      <c r="S9807" s="3" t="s">
        <v>34</v>
      </c>
    </row>
    <row r="9808">
      <c r="A9808" s="2">
        <v>42318.714895833335</v>
      </c>
      <c r="B9808" s="3">
        <v>11.0</v>
      </c>
      <c r="C9808" s="3" t="s">
        <v>8462</v>
      </c>
      <c r="D9808" s="3">
        <v>94.0</v>
      </c>
      <c r="E9808" s="3" t="s">
        <v>8652</v>
      </c>
      <c r="F9808" s="3">
        <v>5.0</v>
      </c>
      <c r="G9808" s="3">
        <v>9.0</v>
      </c>
      <c r="H9808" s="3" t="s">
        <v>9319</v>
      </c>
      <c r="I9808" s="3" t="s">
        <v>9319</v>
      </c>
      <c r="J9808" s="3" t="s">
        <v>1412</v>
      </c>
      <c r="K9808" s="3" t="s">
        <v>24</v>
      </c>
      <c r="L9808" s="3">
        <v>16.0</v>
      </c>
      <c r="M9808" s="3" t="s">
        <v>30</v>
      </c>
      <c r="N9808" s="3" t="s">
        <v>9542</v>
      </c>
      <c r="O9808" s="3" t="s">
        <v>9543</v>
      </c>
      <c r="P9808" s="4">
        <v>29754.0</v>
      </c>
      <c r="Q9808" s="3" t="s">
        <v>37</v>
      </c>
      <c r="S9808" s="3" t="s">
        <v>34</v>
      </c>
    </row>
    <row r="9809">
      <c r="A9809" s="2">
        <v>42318.714895833335</v>
      </c>
      <c r="B9809" s="3">
        <v>11.0</v>
      </c>
      <c r="C9809" s="3" t="s">
        <v>8462</v>
      </c>
      <c r="D9809" s="3">
        <v>94.0</v>
      </c>
      <c r="E9809" s="3" t="s">
        <v>8652</v>
      </c>
      <c r="F9809" s="3">
        <v>5.0</v>
      </c>
      <c r="G9809" s="3">
        <v>9.0</v>
      </c>
      <c r="H9809" s="3" t="s">
        <v>9319</v>
      </c>
      <c r="I9809" s="3" t="s">
        <v>9319</v>
      </c>
      <c r="J9809" s="3" t="s">
        <v>1412</v>
      </c>
      <c r="K9809" s="3" t="s">
        <v>24</v>
      </c>
      <c r="L9809" s="3">
        <v>17.0</v>
      </c>
      <c r="M9809" s="3" t="s">
        <v>25</v>
      </c>
      <c r="N9809" s="3" t="s">
        <v>9544</v>
      </c>
      <c r="O9809" s="3" t="s">
        <v>9545</v>
      </c>
      <c r="P9809" s="4">
        <v>27543.0</v>
      </c>
      <c r="Q9809" s="3" t="s">
        <v>247</v>
      </c>
      <c r="S9809" s="3" t="s">
        <v>34</v>
      </c>
    </row>
    <row r="9810">
      <c r="A9810" s="2">
        <v>42318.714895833335</v>
      </c>
      <c r="B9810" s="3">
        <v>11.0</v>
      </c>
      <c r="C9810" s="3" t="s">
        <v>8462</v>
      </c>
      <c r="D9810" s="3">
        <v>94.0</v>
      </c>
      <c r="E9810" s="3" t="s">
        <v>8652</v>
      </c>
      <c r="F9810" s="3">
        <v>5.0</v>
      </c>
      <c r="G9810" s="3">
        <v>9.0</v>
      </c>
      <c r="H9810" s="3" t="s">
        <v>9319</v>
      </c>
      <c r="I9810" s="3" t="s">
        <v>9319</v>
      </c>
      <c r="J9810" s="3" t="s">
        <v>1412</v>
      </c>
      <c r="K9810" s="3" t="s">
        <v>24</v>
      </c>
      <c r="L9810" s="3">
        <v>18.0</v>
      </c>
      <c r="M9810" s="3" t="s">
        <v>30</v>
      </c>
      <c r="N9810" s="3" t="s">
        <v>9546</v>
      </c>
      <c r="O9810" s="3" t="s">
        <v>9547</v>
      </c>
      <c r="P9810" s="4">
        <v>32781.0</v>
      </c>
      <c r="Q9810" s="3" t="s">
        <v>37</v>
      </c>
      <c r="S9810" s="3" t="s">
        <v>34</v>
      </c>
    </row>
    <row r="9811">
      <c r="A9811" s="2">
        <v>42318.714895833335</v>
      </c>
      <c r="B9811" s="3">
        <v>11.0</v>
      </c>
      <c r="C9811" s="3" t="s">
        <v>8462</v>
      </c>
      <c r="D9811" s="3">
        <v>94.0</v>
      </c>
      <c r="E9811" s="3" t="s">
        <v>8652</v>
      </c>
      <c r="F9811" s="3">
        <v>5.0</v>
      </c>
      <c r="G9811" s="3">
        <v>9.0</v>
      </c>
      <c r="H9811" s="3" t="s">
        <v>9319</v>
      </c>
      <c r="I9811" s="3" t="s">
        <v>9319</v>
      </c>
      <c r="J9811" s="3" t="s">
        <v>1412</v>
      </c>
      <c r="K9811" s="3" t="s">
        <v>24</v>
      </c>
      <c r="L9811" s="3">
        <v>19.0</v>
      </c>
      <c r="M9811" s="3" t="s">
        <v>25</v>
      </c>
      <c r="N9811" s="3" t="s">
        <v>9548</v>
      </c>
      <c r="O9811" s="3" t="s">
        <v>319</v>
      </c>
      <c r="P9811" s="4">
        <v>28483.0</v>
      </c>
      <c r="Q9811" s="3" t="s">
        <v>75</v>
      </c>
      <c r="S9811" s="3" t="s">
        <v>34</v>
      </c>
    </row>
    <row r="9812">
      <c r="A9812" s="2">
        <v>42318.714895833335</v>
      </c>
      <c r="B9812" s="3">
        <v>11.0</v>
      </c>
      <c r="C9812" s="3" t="s">
        <v>8462</v>
      </c>
      <c r="D9812" s="3">
        <v>94.0</v>
      </c>
      <c r="E9812" s="3" t="s">
        <v>8652</v>
      </c>
      <c r="F9812" s="3">
        <v>5.0</v>
      </c>
      <c r="G9812" s="3">
        <v>9.0</v>
      </c>
      <c r="H9812" s="3" t="s">
        <v>9319</v>
      </c>
      <c r="I9812" s="3" t="s">
        <v>9319</v>
      </c>
      <c r="J9812" s="3" t="s">
        <v>1412</v>
      </c>
      <c r="K9812" s="3" t="s">
        <v>24</v>
      </c>
      <c r="L9812" s="3">
        <v>20.0</v>
      </c>
      <c r="M9812" s="3" t="s">
        <v>30</v>
      </c>
      <c r="N9812" s="3" t="s">
        <v>4706</v>
      </c>
      <c r="O9812" s="3" t="s">
        <v>5162</v>
      </c>
      <c r="P9812" s="4">
        <v>33319.0</v>
      </c>
      <c r="Q9812" s="3" t="s">
        <v>40</v>
      </c>
      <c r="S9812" s="3" t="s">
        <v>34</v>
      </c>
    </row>
    <row r="9813">
      <c r="A9813" s="2">
        <v>42318.714895833335</v>
      </c>
      <c r="B9813" s="3">
        <v>11.0</v>
      </c>
      <c r="C9813" s="3" t="s">
        <v>8462</v>
      </c>
      <c r="D9813" s="3">
        <v>94.0</v>
      </c>
      <c r="E9813" s="3" t="s">
        <v>8652</v>
      </c>
      <c r="F9813" s="3">
        <v>5.0</v>
      </c>
      <c r="G9813" s="3">
        <v>9.0</v>
      </c>
      <c r="H9813" s="3" t="s">
        <v>9319</v>
      </c>
      <c r="I9813" s="3" t="s">
        <v>9319</v>
      </c>
      <c r="J9813" s="3" t="s">
        <v>1412</v>
      </c>
      <c r="K9813" s="3" t="s">
        <v>24</v>
      </c>
      <c r="L9813" s="3">
        <v>21.0</v>
      </c>
      <c r="M9813" s="3" t="s">
        <v>25</v>
      </c>
      <c r="N9813" s="3" t="s">
        <v>3941</v>
      </c>
      <c r="O9813" s="3" t="s">
        <v>384</v>
      </c>
      <c r="P9813" s="4">
        <v>32258.0</v>
      </c>
      <c r="Q9813" s="3" t="s">
        <v>110</v>
      </c>
      <c r="S9813" s="3" t="s">
        <v>34</v>
      </c>
    </row>
    <row r="9814">
      <c r="A9814" s="2">
        <v>42318.714895833335</v>
      </c>
      <c r="B9814" s="3">
        <v>11.0</v>
      </c>
      <c r="C9814" s="3" t="s">
        <v>8462</v>
      </c>
      <c r="D9814" s="3">
        <v>94.0</v>
      </c>
      <c r="E9814" s="3" t="s">
        <v>8652</v>
      </c>
      <c r="F9814" s="3">
        <v>5.0</v>
      </c>
      <c r="G9814" s="3">
        <v>9.0</v>
      </c>
      <c r="H9814" s="3" t="s">
        <v>9319</v>
      </c>
      <c r="I9814" s="3" t="s">
        <v>9319</v>
      </c>
      <c r="J9814" s="3" t="s">
        <v>1412</v>
      </c>
      <c r="K9814" s="3" t="s">
        <v>24</v>
      </c>
      <c r="L9814" s="3">
        <v>22.0</v>
      </c>
      <c r="M9814" s="3" t="s">
        <v>30</v>
      </c>
      <c r="N9814" s="3" t="s">
        <v>9549</v>
      </c>
      <c r="O9814" s="3" t="s">
        <v>8719</v>
      </c>
      <c r="P9814" s="4">
        <v>29075.0</v>
      </c>
      <c r="Q9814" s="3" t="s">
        <v>75</v>
      </c>
      <c r="S9814" s="3" t="s">
        <v>34</v>
      </c>
    </row>
    <row r="9815">
      <c r="A9815" s="2">
        <v>42318.714895833335</v>
      </c>
      <c r="B9815" s="3">
        <v>11.0</v>
      </c>
      <c r="C9815" s="3" t="s">
        <v>8462</v>
      </c>
      <c r="D9815" s="3">
        <v>94.0</v>
      </c>
      <c r="E9815" s="3" t="s">
        <v>8652</v>
      </c>
      <c r="F9815" s="3">
        <v>5.0</v>
      </c>
      <c r="G9815" s="3">
        <v>9.0</v>
      </c>
      <c r="H9815" s="3" t="s">
        <v>9319</v>
      </c>
      <c r="I9815" s="3" t="s">
        <v>9319</v>
      </c>
      <c r="J9815" s="3" t="s">
        <v>1412</v>
      </c>
      <c r="K9815" s="3" t="s">
        <v>24</v>
      </c>
      <c r="L9815" s="3">
        <v>23.0</v>
      </c>
      <c r="M9815" s="3" t="s">
        <v>25</v>
      </c>
      <c r="N9815" s="3" t="s">
        <v>9550</v>
      </c>
      <c r="O9815" s="3" t="s">
        <v>2301</v>
      </c>
      <c r="P9815" s="4">
        <v>31915.0</v>
      </c>
      <c r="Q9815" s="3" t="s">
        <v>1159</v>
      </c>
      <c r="S9815" s="3" t="s">
        <v>34</v>
      </c>
    </row>
    <row r="9816">
      <c r="A9816" s="2">
        <v>42318.714895833335</v>
      </c>
      <c r="B9816" s="3">
        <v>11.0</v>
      </c>
      <c r="C9816" s="3" t="s">
        <v>8462</v>
      </c>
      <c r="D9816" s="3">
        <v>94.0</v>
      </c>
      <c r="E9816" s="3" t="s">
        <v>8652</v>
      </c>
      <c r="F9816" s="3">
        <v>5.0</v>
      </c>
      <c r="G9816" s="3">
        <v>9.0</v>
      </c>
      <c r="H9816" s="3" t="s">
        <v>9319</v>
      </c>
      <c r="I9816" s="3" t="s">
        <v>9319</v>
      </c>
      <c r="J9816" s="3" t="s">
        <v>1412</v>
      </c>
      <c r="K9816" s="3" t="s">
        <v>24</v>
      </c>
      <c r="L9816" s="3">
        <v>24.0</v>
      </c>
      <c r="M9816" s="3" t="s">
        <v>30</v>
      </c>
      <c r="N9816" s="3" t="s">
        <v>9551</v>
      </c>
      <c r="O9816" s="3" t="s">
        <v>139</v>
      </c>
      <c r="P9816" s="4">
        <v>30987.0</v>
      </c>
      <c r="Q9816" s="3" t="s">
        <v>37</v>
      </c>
      <c r="S9816" s="3" t="s">
        <v>34</v>
      </c>
    </row>
    <row r="9817">
      <c r="A9817" s="2">
        <v>42318.714895833335</v>
      </c>
      <c r="B9817" s="3">
        <v>11.0</v>
      </c>
      <c r="C9817" s="3" t="s">
        <v>8462</v>
      </c>
      <c r="D9817" s="3">
        <v>94.0</v>
      </c>
      <c r="E9817" s="3" t="s">
        <v>8652</v>
      </c>
      <c r="F9817" s="3">
        <v>5.0</v>
      </c>
      <c r="G9817" s="3">
        <v>9.0</v>
      </c>
      <c r="H9817" s="3" t="s">
        <v>9319</v>
      </c>
      <c r="I9817" s="3" t="s">
        <v>9319</v>
      </c>
      <c r="J9817" s="3" t="s">
        <v>1412</v>
      </c>
      <c r="K9817" s="3" t="s">
        <v>24</v>
      </c>
      <c r="L9817" s="3">
        <v>25.0</v>
      </c>
      <c r="M9817" s="3" t="s">
        <v>25</v>
      </c>
      <c r="N9817" s="3" t="s">
        <v>9432</v>
      </c>
      <c r="O9817" s="3" t="s">
        <v>1014</v>
      </c>
      <c r="P9817" s="4">
        <v>29303.0</v>
      </c>
      <c r="Q9817" s="3" t="s">
        <v>132</v>
      </c>
      <c r="S9817" s="3" t="s">
        <v>34</v>
      </c>
    </row>
    <row r="9818">
      <c r="A9818" s="2">
        <v>42318.714895833335</v>
      </c>
      <c r="B9818" s="3">
        <v>11.0</v>
      </c>
      <c r="C9818" s="3" t="s">
        <v>8462</v>
      </c>
      <c r="D9818" s="3">
        <v>95.0</v>
      </c>
      <c r="E9818" s="3" t="s">
        <v>8677</v>
      </c>
      <c r="F9818" s="3">
        <v>5.0</v>
      </c>
      <c r="G9818" s="3">
        <v>9.0</v>
      </c>
      <c r="H9818" s="3" t="s">
        <v>9319</v>
      </c>
      <c r="I9818" s="3" t="s">
        <v>9319</v>
      </c>
      <c r="J9818" s="3" t="s">
        <v>1412</v>
      </c>
      <c r="K9818" s="3" t="s">
        <v>24</v>
      </c>
      <c r="L9818" s="3">
        <v>1.0</v>
      </c>
      <c r="M9818" s="3" t="s">
        <v>25</v>
      </c>
      <c r="N9818" s="3" t="s">
        <v>9552</v>
      </c>
      <c r="O9818" s="3" t="s">
        <v>100</v>
      </c>
      <c r="P9818" s="4">
        <v>29744.0</v>
      </c>
      <c r="Q9818" s="3" t="s">
        <v>776</v>
      </c>
      <c r="S9818" s="3" t="s">
        <v>34</v>
      </c>
    </row>
    <row r="9819">
      <c r="A9819" s="2">
        <v>42318.714895833335</v>
      </c>
      <c r="B9819" s="3">
        <v>11.0</v>
      </c>
      <c r="C9819" s="3" t="s">
        <v>8462</v>
      </c>
      <c r="D9819" s="3">
        <v>95.0</v>
      </c>
      <c r="E9819" s="3" t="s">
        <v>8677</v>
      </c>
      <c r="F9819" s="3">
        <v>5.0</v>
      </c>
      <c r="G9819" s="3">
        <v>9.0</v>
      </c>
      <c r="H9819" s="3" t="s">
        <v>9319</v>
      </c>
      <c r="I9819" s="3" t="s">
        <v>9319</v>
      </c>
      <c r="J9819" s="3" t="s">
        <v>1412</v>
      </c>
      <c r="K9819" s="3" t="s">
        <v>24</v>
      </c>
      <c r="L9819" s="3">
        <v>2.0</v>
      </c>
      <c r="M9819" s="3" t="s">
        <v>30</v>
      </c>
      <c r="N9819" s="3" t="s">
        <v>9553</v>
      </c>
      <c r="O9819" s="3" t="s">
        <v>2470</v>
      </c>
      <c r="P9819" s="4">
        <v>30072.0</v>
      </c>
      <c r="Q9819" s="3" t="s">
        <v>40</v>
      </c>
      <c r="S9819" s="3" t="s">
        <v>34</v>
      </c>
    </row>
    <row r="9820">
      <c r="A9820" s="2">
        <v>42318.714895833335</v>
      </c>
      <c r="B9820" s="3">
        <v>11.0</v>
      </c>
      <c r="C9820" s="3" t="s">
        <v>8462</v>
      </c>
      <c r="D9820" s="3">
        <v>95.0</v>
      </c>
      <c r="E9820" s="3" t="s">
        <v>8677</v>
      </c>
      <c r="F9820" s="3">
        <v>5.0</v>
      </c>
      <c r="G9820" s="3">
        <v>9.0</v>
      </c>
      <c r="H9820" s="3" t="s">
        <v>9319</v>
      </c>
      <c r="I9820" s="3" t="s">
        <v>9319</v>
      </c>
      <c r="J9820" s="3" t="s">
        <v>1412</v>
      </c>
      <c r="K9820" s="3" t="s">
        <v>24</v>
      </c>
      <c r="L9820" s="3">
        <v>3.0</v>
      </c>
      <c r="M9820" s="3" t="s">
        <v>25</v>
      </c>
      <c r="N9820" s="3" t="s">
        <v>9554</v>
      </c>
      <c r="O9820" s="3" t="s">
        <v>1571</v>
      </c>
      <c r="P9820" s="4">
        <v>27512.0</v>
      </c>
      <c r="Q9820" s="3" t="s">
        <v>132</v>
      </c>
      <c r="S9820" s="3" t="s">
        <v>34</v>
      </c>
    </row>
    <row r="9821">
      <c r="A9821" s="2">
        <v>42318.714895833335</v>
      </c>
      <c r="B9821" s="3">
        <v>11.0</v>
      </c>
      <c r="C9821" s="3" t="s">
        <v>8462</v>
      </c>
      <c r="D9821" s="3">
        <v>95.0</v>
      </c>
      <c r="E9821" s="3" t="s">
        <v>8677</v>
      </c>
      <c r="F9821" s="3">
        <v>5.0</v>
      </c>
      <c r="G9821" s="3">
        <v>9.0</v>
      </c>
      <c r="H9821" s="3" t="s">
        <v>9319</v>
      </c>
      <c r="I9821" s="3" t="s">
        <v>9319</v>
      </c>
      <c r="J9821" s="3" t="s">
        <v>1412</v>
      </c>
      <c r="K9821" s="3" t="s">
        <v>24</v>
      </c>
      <c r="L9821" s="3">
        <v>4.0</v>
      </c>
      <c r="M9821" s="3" t="s">
        <v>30</v>
      </c>
      <c r="N9821" s="3" t="s">
        <v>432</v>
      </c>
      <c r="O9821" s="3" t="s">
        <v>1920</v>
      </c>
      <c r="P9821" s="4">
        <v>32409.0</v>
      </c>
      <c r="Q9821" s="3" t="s">
        <v>247</v>
      </c>
      <c r="S9821" s="3" t="s">
        <v>34</v>
      </c>
    </row>
    <row r="9822">
      <c r="A9822" s="2">
        <v>42318.714895833335</v>
      </c>
      <c r="B9822" s="3">
        <v>11.0</v>
      </c>
      <c r="C9822" s="3" t="s">
        <v>8462</v>
      </c>
      <c r="D9822" s="3">
        <v>95.0</v>
      </c>
      <c r="E9822" s="3" t="s">
        <v>8677</v>
      </c>
      <c r="F9822" s="3">
        <v>5.0</v>
      </c>
      <c r="G9822" s="3">
        <v>9.0</v>
      </c>
      <c r="H9822" s="3" t="s">
        <v>9319</v>
      </c>
      <c r="I9822" s="3" t="s">
        <v>9319</v>
      </c>
      <c r="J9822" s="3" t="s">
        <v>1412</v>
      </c>
      <c r="K9822" s="3" t="s">
        <v>24</v>
      </c>
      <c r="L9822" s="3">
        <v>5.0</v>
      </c>
      <c r="M9822" s="3" t="s">
        <v>25</v>
      </c>
      <c r="N9822" s="3" t="s">
        <v>8930</v>
      </c>
      <c r="O9822" s="3" t="s">
        <v>9555</v>
      </c>
      <c r="P9822" s="4">
        <v>28830.0</v>
      </c>
      <c r="Q9822" s="3" t="s">
        <v>189</v>
      </c>
      <c r="S9822" s="3" t="s">
        <v>34</v>
      </c>
    </row>
    <row r="9823">
      <c r="A9823" s="2">
        <v>42318.714895833335</v>
      </c>
      <c r="B9823" s="3">
        <v>11.0</v>
      </c>
      <c r="C9823" s="3" t="s">
        <v>8462</v>
      </c>
      <c r="D9823" s="3">
        <v>95.0</v>
      </c>
      <c r="E9823" s="3" t="s">
        <v>8677</v>
      </c>
      <c r="F9823" s="3">
        <v>5.0</v>
      </c>
      <c r="G9823" s="3">
        <v>9.0</v>
      </c>
      <c r="H9823" s="3" t="s">
        <v>9319</v>
      </c>
      <c r="I9823" s="3" t="s">
        <v>9319</v>
      </c>
      <c r="J9823" s="3" t="s">
        <v>1412</v>
      </c>
      <c r="K9823" s="3" t="s">
        <v>24</v>
      </c>
      <c r="L9823" s="3">
        <v>6.0</v>
      </c>
      <c r="M9823" s="3" t="s">
        <v>30</v>
      </c>
      <c r="N9823" s="3" t="s">
        <v>9556</v>
      </c>
      <c r="O9823" s="3" t="s">
        <v>677</v>
      </c>
      <c r="P9823" s="4">
        <v>27343.0</v>
      </c>
      <c r="Q9823" s="3" t="s">
        <v>40</v>
      </c>
      <c r="S9823" s="3" t="s">
        <v>34</v>
      </c>
    </row>
    <row r="9824">
      <c r="A9824" s="2">
        <v>42318.714895833335</v>
      </c>
      <c r="B9824" s="3">
        <v>11.0</v>
      </c>
      <c r="C9824" s="3" t="s">
        <v>8462</v>
      </c>
      <c r="D9824" s="3">
        <v>95.0</v>
      </c>
      <c r="E9824" s="3" t="s">
        <v>8677</v>
      </c>
      <c r="F9824" s="3">
        <v>5.0</v>
      </c>
      <c r="G9824" s="3">
        <v>9.0</v>
      </c>
      <c r="H9824" s="3" t="s">
        <v>9319</v>
      </c>
      <c r="I9824" s="3" t="s">
        <v>9319</v>
      </c>
      <c r="J9824" s="3" t="s">
        <v>1412</v>
      </c>
      <c r="K9824" s="3" t="s">
        <v>24</v>
      </c>
      <c r="L9824" s="3">
        <v>7.0</v>
      </c>
      <c r="M9824" s="3" t="s">
        <v>25</v>
      </c>
      <c r="N9824" s="3" t="s">
        <v>9557</v>
      </c>
      <c r="O9824" s="3" t="s">
        <v>8832</v>
      </c>
      <c r="P9824" s="4">
        <v>31549.0</v>
      </c>
      <c r="Q9824" s="3" t="s">
        <v>40</v>
      </c>
      <c r="S9824" s="3" t="s">
        <v>34</v>
      </c>
    </row>
    <row r="9825">
      <c r="A9825" s="2">
        <v>42318.714895833335</v>
      </c>
      <c r="B9825" s="3">
        <v>11.0</v>
      </c>
      <c r="C9825" s="3" t="s">
        <v>8462</v>
      </c>
      <c r="D9825" s="3">
        <v>95.0</v>
      </c>
      <c r="E9825" s="3" t="s">
        <v>8677</v>
      </c>
      <c r="F9825" s="3">
        <v>5.0</v>
      </c>
      <c r="G9825" s="3">
        <v>9.0</v>
      </c>
      <c r="H9825" s="3" t="s">
        <v>9319</v>
      </c>
      <c r="I9825" s="3" t="s">
        <v>9319</v>
      </c>
      <c r="J9825" s="3" t="s">
        <v>1412</v>
      </c>
      <c r="K9825" s="3" t="s">
        <v>24</v>
      </c>
      <c r="L9825" s="3">
        <v>8.0</v>
      </c>
      <c r="M9825" s="3" t="s">
        <v>30</v>
      </c>
      <c r="N9825" s="3" t="s">
        <v>9558</v>
      </c>
      <c r="O9825" s="3" t="s">
        <v>4393</v>
      </c>
      <c r="P9825" s="4">
        <v>28016.0</v>
      </c>
      <c r="Q9825" s="3" t="s">
        <v>52</v>
      </c>
      <c r="S9825" s="3" t="s">
        <v>34</v>
      </c>
    </row>
    <row r="9826">
      <c r="A9826" s="2">
        <v>42318.714895833335</v>
      </c>
      <c r="B9826" s="3">
        <v>11.0</v>
      </c>
      <c r="C9826" s="3" t="s">
        <v>8462</v>
      </c>
      <c r="D9826" s="3">
        <v>95.0</v>
      </c>
      <c r="E9826" s="3" t="s">
        <v>8677</v>
      </c>
      <c r="F9826" s="3">
        <v>5.0</v>
      </c>
      <c r="G9826" s="3">
        <v>9.0</v>
      </c>
      <c r="H9826" s="3" t="s">
        <v>9319</v>
      </c>
      <c r="I9826" s="3" t="s">
        <v>9319</v>
      </c>
      <c r="J9826" s="3" t="s">
        <v>1412</v>
      </c>
      <c r="K9826" s="3" t="s">
        <v>24</v>
      </c>
      <c r="L9826" s="3">
        <v>9.0</v>
      </c>
      <c r="M9826" s="3" t="s">
        <v>25</v>
      </c>
      <c r="N9826" s="3" t="s">
        <v>9559</v>
      </c>
      <c r="O9826" s="3" t="s">
        <v>1016</v>
      </c>
      <c r="P9826" s="4">
        <v>33136.0</v>
      </c>
      <c r="Q9826" s="3" t="s">
        <v>110</v>
      </c>
      <c r="S9826" s="3" t="s">
        <v>34</v>
      </c>
    </row>
    <row r="9827">
      <c r="A9827" s="2">
        <v>42318.714895833335</v>
      </c>
      <c r="B9827" s="3">
        <v>11.0</v>
      </c>
      <c r="C9827" s="3" t="s">
        <v>8462</v>
      </c>
      <c r="D9827" s="3">
        <v>95.0</v>
      </c>
      <c r="E9827" s="3" t="s">
        <v>8677</v>
      </c>
      <c r="F9827" s="3">
        <v>5.0</v>
      </c>
      <c r="G9827" s="3">
        <v>9.0</v>
      </c>
      <c r="H9827" s="3" t="s">
        <v>9319</v>
      </c>
      <c r="I9827" s="3" t="s">
        <v>9319</v>
      </c>
      <c r="J9827" s="3" t="s">
        <v>1412</v>
      </c>
      <c r="K9827" s="3" t="s">
        <v>24</v>
      </c>
      <c r="L9827" s="3">
        <v>10.0</v>
      </c>
      <c r="M9827" s="3" t="s">
        <v>30</v>
      </c>
      <c r="N9827" s="3" t="s">
        <v>4593</v>
      </c>
      <c r="O9827" s="3" t="s">
        <v>163</v>
      </c>
      <c r="P9827" s="4">
        <v>24321.0</v>
      </c>
      <c r="Q9827" s="3" t="s">
        <v>40</v>
      </c>
      <c r="S9827" s="3" t="s">
        <v>34</v>
      </c>
    </row>
    <row r="9828">
      <c r="A9828" s="2">
        <v>42318.714895833335</v>
      </c>
      <c r="B9828" s="3">
        <v>11.0</v>
      </c>
      <c r="C9828" s="3" t="s">
        <v>8462</v>
      </c>
      <c r="D9828" s="3">
        <v>95.0</v>
      </c>
      <c r="E9828" s="3" t="s">
        <v>8677</v>
      </c>
      <c r="F9828" s="3">
        <v>5.0</v>
      </c>
      <c r="G9828" s="3">
        <v>9.0</v>
      </c>
      <c r="H9828" s="3" t="s">
        <v>9319</v>
      </c>
      <c r="I9828" s="3" t="s">
        <v>9319</v>
      </c>
      <c r="J9828" s="3" t="s">
        <v>1412</v>
      </c>
      <c r="K9828" s="3" t="s">
        <v>24</v>
      </c>
      <c r="L9828" s="3">
        <v>11.0</v>
      </c>
      <c r="M9828" s="3" t="s">
        <v>25</v>
      </c>
      <c r="N9828" s="3" t="s">
        <v>9560</v>
      </c>
      <c r="O9828" s="3" t="s">
        <v>570</v>
      </c>
      <c r="P9828" s="4">
        <v>26824.0</v>
      </c>
      <c r="Q9828" s="3" t="s">
        <v>132</v>
      </c>
      <c r="S9828" s="3" t="s">
        <v>34</v>
      </c>
    </row>
    <row r="9829">
      <c r="A9829" s="2">
        <v>42318.714895833335</v>
      </c>
      <c r="B9829" s="3">
        <v>11.0</v>
      </c>
      <c r="C9829" s="3" t="s">
        <v>8462</v>
      </c>
      <c r="D9829" s="3">
        <v>95.0</v>
      </c>
      <c r="E9829" s="3" t="s">
        <v>8677</v>
      </c>
      <c r="F9829" s="3">
        <v>5.0</v>
      </c>
      <c r="G9829" s="3">
        <v>9.0</v>
      </c>
      <c r="H9829" s="3" t="s">
        <v>9319</v>
      </c>
      <c r="I9829" s="3" t="s">
        <v>9319</v>
      </c>
      <c r="J9829" s="3" t="s">
        <v>1412</v>
      </c>
      <c r="K9829" s="3" t="s">
        <v>24</v>
      </c>
      <c r="L9829" s="3">
        <v>12.0</v>
      </c>
      <c r="M9829" s="3" t="s">
        <v>30</v>
      </c>
      <c r="N9829" s="3" t="s">
        <v>4709</v>
      </c>
      <c r="O9829" s="3" t="s">
        <v>9561</v>
      </c>
      <c r="P9829" s="4">
        <v>33163.0</v>
      </c>
      <c r="Q9829" s="3" t="s">
        <v>75</v>
      </c>
      <c r="S9829" s="3" t="s">
        <v>34</v>
      </c>
    </row>
    <row r="9830">
      <c r="A9830" s="2">
        <v>42318.714895833335</v>
      </c>
      <c r="B9830" s="3">
        <v>11.0</v>
      </c>
      <c r="C9830" s="3" t="s">
        <v>8462</v>
      </c>
      <c r="D9830" s="3">
        <v>95.0</v>
      </c>
      <c r="E9830" s="3" t="s">
        <v>8677</v>
      </c>
      <c r="F9830" s="3">
        <v>5.0</v>
      </c>
      <c r="G9830" s="3">
        <v>9.0</v>
      </c>
      <c r="H9830" s="3" t="s">
        <v>9319</v>
      </c>
      <c r="I9830" s="3" t="s">
        <v>9319</v>
      </c>
      <c r="J9830" s="3" t="s">
        <v>1412</v>
      </c>
      <c r="K9830" s="3" t="s">
        <v>24</v>
      </c>
      <c r="L9830" s="3">
        <v>13.0</v>
      </c>
      <c r="M9830" s="3" t="s">
        <v>25</v>
      </c>
      <c r="N9830" s="3" t="s">
        <v>9562</v>
      </c>
      <c r="O9830" s="3" t="s">
        <v>401</v>
      </c>
      <c r="P9830" s="4">
        <v>23129.0</v>
      </c>
      <c r="Q9830" s="3" t="s">
        <v>40</v>
      </c>
      <c r="S9830" s="3" t="s">
        <v>34</v>
      </c>
    </row>
    <row r="9831">
      <c r="A9831" s="2">
        <v>42318.714895833335</v>
      </c>
      <c r="B9831" s="3">
        <v>11.0</v>
      </c>
      <c r="C9831" s="3" t="s">
        <v>8462</v>
      </c>
      <c r="D9831" s="3">
        <v>95.0</v>
      </c>
      <c r="E9831" s="3" t="s">
        <v>8677</v>
      </c>
      <c r="F9831" s="3">
        <v>5.0</v>
      </c>
      <c r="G9831" s="3">
        <v>9.0</v>
      </c>
      <c r="H9831" s="3" t="s">
        <v>9319</v>
      </c>
      <c r="I9831" s="3" t="s">
        <v>9319</v>
      </c>
      <c r="J9831" s="3" t="s">
        <v>1412</v>
      </c>
      <c r="K9831" s="3" t="s">
        <v>24</v>
      </c>
      <c r="L9831" s="3">
        <v>14.0</v>
      </c>
      <c r="M9831" s="3" t="s">
        <v>30</v>
      </c>
      <c r="N9831" s="3" t="s">
        <v>9563</v>
      </c>
      <c r="O9831" s="3" t="s">
        <v>4440</v>
      </c>
      <c r="P9831" s="4">
        <v>26242.0</v>
      </c>
      <c r="Q9831" s="3" t="s">
        <v>75</v>
      </c>
      <c r="S9831" s="3" t="s">
        <v>34</v>
      </c>
    </row>
    <row r="9832">
      <c r="A9832" s="2">
        <v>42318.714895833335</v>
      </c>
      <c r="B9832" s="3">
        <v>11.0</v>
      </c>
      <c r="C9832" s="3" t="s">
        <v>8462</v>
      </c>
      <c r="D9832" s="3">
        <v>95.0</v>
      </c>
      <c r="E9832" s="3" t="s">
        <v>8677</v>
      </c>
      <c r="F9832" s="3">
        <v>5.0</v>
      </c>
      <c r="G9832" s="3">
        <v>9.0</v>
      </c>
      <c r="H9832" s="3" t="s">
        <v>9319</v>
      </c>
      <c r="I9832" s="3" t="s">
        <v>9319</v>
      </c>
      <c r="J9832" s="3" t="s">
        <v>1412</v>
      </c>
      <c r="K9832" s="3" t="s">
        <v>24</v>
      </c>
      <c r="L9832" s="3">
        <v>15.0</v>
      </c>
      <c r="M9832" s="3" t="s">
        <v>25</v>
      </c>
      <c r="N9832" s="3" t="s">
        <v>9564</v>
      </c>
      <c r="O9832" s="3" t="s">
        <v>5679</v>
      </c>
      <c r="P9832" s="4">
        <v>28332.0</v>
      </c>
      <c r="Q9832" s="3" t="s">
        <v>72</v>
      </c>
      <c r="S9832" s="3" t="s">
        <v>34</v>
      </c>
    </row>
    <row r="9833">
      <c r="A9833" s="2">
        <v>42318.714895833335</v>
      </c>
      <c r="B9833" s="3">
        <v>11.0</v>
      </c>
      <c r="C9833" s="3" t="s">
        <v>8462</v>
      </c>
      <c r="D9833" s="3">
        <v>95.0</v>
      </c>
      <c r="E9833" s="3" t="s">
        <v>8677</v>
      </c>
      <c r="F9833" s="3">
        <v>5.0</v>
      </c>
      <c r="G9833" s="3">
        <v>9.0</v>
      </c>
      <c r="H9833" s="3" t="s">
        <v>9319</v>
      </c>
      <c r="I9833" s="3" t="s">
        <v>9319</v>
      </c>
      <c r="J9833" s="3" t="s">
        <v>1412</v>
      </c>
      <c r="K9833" s="3" t="s">
        <v>24</v>
      </c>
      <c r="L9833" s="3">
        <v>16.0</v>
      </c>
      <c r="M9833" s="3" t="s">
        <v>30</v>
      </c>
      <c r="N9833" s="3" t="s">
        <v>9565</v>
      </c>
      <c r="O9833" s="3" t="s">
        <v>9566</v>
      </c>
      <c r="P9833" s="4">
        <v>28494.0</v>
      </c>
      <c r="Q9833" s="3" t="s">
        <v>40</v>
      </c>
      <c r="S9833" s="3" t="s">
        <v>34</v>
      </c>
    </row>
    <row r="9834">
      <c r="A9834" s="2">
        <v>42318.714895833335</v>
      </c>
      <c r="B9834" s="3">
        <v>11.0</v>
      </c>
      <c r="C9834" s="3" t="s">
        <v>8462</v>
      </c>
      <c r="D9834" s="3">
        <v>95.0</v>
      </c>
      <c r="E9834" s="3" t="s">
        <v>8677</v>
      </c>
      <c r="F9834" s="3">
        <v>5.0</v>
      </c>
      <c r="G9834" s="3">
        <v>9.0</v>
      </c>
      <c r="H9834" s="3" t="s">
        <v>9319</v>
      </c>
      <c r="I9834" s="3" t="s">
        <v>9319</v>
      </c>
      <c r="J9834" s="3" t="s">
        <v>1412</v>
      </c>
      <c r="K9834" s="3" t="s">
        <v>24</v>
      </c>
      <c r="L9834" s="3">
        <v>17.0</v>
      </c>
      <c r="M9834" s="3" t="s">
        <v>25</v>
      </c>
      <c r="N9834" s="3" t="s">
        <v>9567</v>
      </c>
      <c r="O9834" s="3" t="s">
        <v>9568</v>
      </c>
      <c r="P9834" s="4">
        <v>32780.0</v>
      </c>
      <c r="Q9834" s="3" t="s">
        <v>132</v>
      </c>
      <c r="S9834" s="3" t="s">
        <v>34</v>
      </c>
    </row>
    <row r="9835">
      <c r="A9835" s="2">
        <v>42318.714895833335</v>
      </c>
      <c r="B9835" s="3">
        <v>11.0</v>
      </c>
      <c r="C9835" s="3" t="s">
        <v>8462</v>
      </c>
      <c r="D9835" s="3">
        <v>95.0</v>
      </c>
      <c r="E9835" s="3" t="s">
        <v>8677</v>
      </c>
      <c r="F9835" s="3">
        <v>5.0</v>
      </c>
      <c r="G9835" s="3">
        <v>9.0</v>
      </c>
      <c r="H9835" s="3" t="s">
        <v>9319</v>
      </c>
      <c r="I9835" s="3" t="s">
        <v>9319</v>
      </c>
      <c r="J9835" s="3" t="s">
        <v>1412</v>
      </c>
      <c r="K9835" s="3" t="s">
        <v>24</v>
      </c>
      <c r="L9835" s="3">
        <v>18.0</v>
      </c>
      <c r="M9835" s="3" t="s">
        <v>30</v>
      </c>
      <c r="N9835" s="3" t="s">
        <v>9569</v>
      </c>
      <c r="O9835" s="3" t="s">
        <v>9570</v>
      </c>
      <c r="P9835" s="4">
        <v>33116.0</v>
      </c>
      <c r="Q9835" s="3" t="s">
        <v>191</v>
      </c>
      <c r="S9835" s="3" t="s">
        <v>34</v>
      </c>
    </row>
    <row r="9836">
      <c r="A9836" s="2">
        <v>42318.714895833335</v>
      </c>
      <c r="B9836" s="3">
        <v>11.0</v>
      </c>
      <c r="C9836" s="3" t="s">
        <v>8462</v>
      </c>
      <c r="D9836" s="3">
        <v>95.0</v>
      </c>
      <c r="E9836" s="3" t="s">
        <v>8677</v>
      </c>
      <c r="F9836" s="3">
        <v>5.0</v>
      </c>
      <c r="G9836" s="3">
        <v>9.0</v>
      </c>
      <c r="H9836" s="3" t="s">
        <v>9319</v>
      </c>
      <c r="I9836" s="3" t="s">
        <v>9319</v>
      </c>
      <c r="J9836" s="3" t="s">
        <v>1412</v>
      </c>
      <c r="K9836" s="3" t="s">
        <v>24</v>
      </c>
      <c r="L9836" s="3">
        <v>19.0</v>
      </c>
      <c r="M9836" s="3" t="s">
        <v>25</v>
      </c>
      <c r="N9836" s="3" t="s">
        <v>9571</v>
      </c>
      <c r="O9836" s="3" t="s">
        <v>218</v>
      </c>
      <c r="P9836" s="4">
        <v>30084.0</v>
      </c>
      <c r="Q9836" s="3" t="s">
        <v>40</v>
      </c>
      <c r="S9836" s="3" t="s">
        <v>34</v>
      </c>
    </row>
    <row r="9837">
      <c r="A9837" s="2">
        <v>42318.714895833335</v>
      </c>
      <c r="B9837" s="3">
        <v>11.0</v>
      </c>
      <c r="C9837" s="3" t="s">
        <v>8462</v>
      </c>
      <c r="D9837" s="3">
        <v>95.0</v>
      </c>
      <c r="E9837" s="3" t="s">
        <v>8677</v>
      </c>
      <c r="F9837" s="3">
        <v>5.0</v>
      </c>
      <c r="G9837" s="3">
        <v>9.0</v>
      </c>
      <c r="H9837" s="3" t="s">
        <v>9319</v>
      </c>
      <c r="I9837" s="3" t="s">
        <v>9319</v>
      </c>
      <c r="J9837" s="3" t="s">
        <v>1412</v>
      </c>
      <c r="K9837" s="3" t="s">
        <v>24</v>
      </c>
      <c r="L9837" s="3">
        <v>20.0</v>
      </c>
      <c r="M9837" s="3" t="s">
        <v>30</v>
      </c>
      <c r="N9837" s="3" t="s">
        <v>9572</v>
      </c>
      <c r="O9837" s="3" t="s">
        <v>9573</v>
      </c>
      <c r="P9837" s="4">
        <v>29297.0</v>
      </c>
      <c r="Q9837" s="3" t="s">
        <v>75</v>
      </c>
      <c r="S9837" s="3" t="s">
        <v>34</v>
      </c>
    </row>
    <row r="9838">
      <c r="A9838" s="2">
        <v>42318.714895833335</v>
      </c>
      <c r="B9838" s="3">
        <v>11.0</v>
      </c>
      <c r="C9838" s="3" t="s">
        <v>8462</v>
      </c>
      <c r="D9838" s="3">
        <v>95.0</v>
      </c>
      <c r="E9838" s="3" t="s">
        <v>8677</v>
      </c>
      <c r="F9838" s="3">
        <v>5.0</v>
      </c>
      <c r="G9838" s="3">
        <v>9.0</v>
      </c>
      <c r="H9838" s="3" t="s">
        <v>9319</v>
      </c>
      <c r="I9838" s="3" t="s">
        <v>9319</v>
      </c>
      <c r="J9838" s="3" t="s">
        <v>1412</v>
      </c>
      <c r="K9838" s="3" t="s">
        <v>24</v>
      </c>
      <c r="L9838" s="3">
        <v>21.0</v>
      </c>
      <c r="M9838" s="3" t="s">
        <v>25</v>
      </c>
      <c r="N9838" s="3" t="s">
        <v>397</v>
      </c>
      <c r="O9838" s="3" t="s">
        <v>59</v>
      </c>
      <c r="P9838" s="4">
        <v>33558.0</v>
      </c>
      <c r="Q9838" s="3" t="s">
        <v>191</v>
      </c>
      <c r="S9838" s="3" t="s">
        <v>34</v>
      </c>
    </row>
    <row r="9839">
      <c r="A9839" s="2">
        <v>42318.714895833335</v>
      </c>
      <c r="B9839" s="3">
        <v>11.0</v>
      </c>
      <c r="C9839" s="3" t="s">
        <v>8462</v>
      </c>
      <c r="D9839" s="3">
        <v>95.0</v>
      </c>
      <c r="E9839" s="3" t="s">
        <v>8677</v>
      </c>
      <c r="F9839" s="3">
        <v>5.0</v>
      </c>
      <c r="G9839" s="3">
        <v>9.0</v>
      </c>
      <c r="H9839" s="3" t="s">
        <v>9319</v>
      </c>
      <c r="I9839" s="3" t="s">
        <v>9319</v>
      </c>
      <c r="J9839" s="3" t="s">
        <v>1412</v>
      </c>
      <c r="K9839" s="3" t="s">
        <v>24</v>
      </c>
      <c r="L9839" s="3">
        <v>22.0</v>
      </c>
      <c r="M9839" s="3" t="s">
        <v>30</v>
      </c>
      <c r="N9839" s="3" t="s">
        <v>4037</v>
      </c>
      <c r="O9839" s="3" t="s">
        <v>3122</v>
      </c>
      <c r="P9839" s="4">
        <v>34401.0</v>
      </c>
      <c r="Q9839" s="3" t="s">
        <v>191</v>
      </c>
      <c r="S9839" s="3" t="s">
        <v>34</v>
      </c>
    </row>
    <row r="9840">
      <c r="A9840" s="2">
        <v>42318.714895833335</v>
      </c>
      <c r="B9840" s="3">
        <v>11.0</v>
      </c>
      <c r="C9840" s="3" t="s">
        <v>8462</v>
      </c>
      <c r="D9840" s="3">
        <v>95.0</v>
      </c>
      <c r="E9840" s="3" t="s">
        <v>8677</v>
      </c>
      <c r="F9840" s="3">
        <v>5.0</v>
      </c>
      <c r="G9840" s="3">
        <v>9.0</v>
      </c>
      <c r="H9840" s="3" t="s">
        <v>9319</v>
      </c>
      <c r="I9840" s="3" t="s">
        <v>9319</v>
      </c>
      <c r="J9840" s="3" t="s">
        <v>1412</v>
      </c>
      <c r="K9840" s="3" t="s">
        <v>24</v>
      </c>
      <c r="L9840" s="3">
        <v>23.0</v>
      </c>
      <c r="M9840" s="3" t="s">
        <v>25</v>
      </c>
      <c r="N9840" s="3" t="s">
        <v>9574</v>
      </c>
      <c r="O9840" s="3" t="s">
        <v>9575</v>
      </c>
      <c r="P9840" s="4">
        <v>32857.0</v>
      </c>
      <c r="Q9840" s="3" t="s">
        <v>40</v>
      </c>
      <c r="S9840" s="3" t="s">
        <v>34</v>
      </c>
    </row>
    <row r="9841">
      <c r="A9841" s="2">
        <v>42318.714895833335</v>
      </c>
      <c r="B9841" s="3">
        <v>11.0</v>
      </c>
      <c r="C9841" s="3" t="s">
        <v>8462</v>
      </c>
      <c r="D9841" s="3">
        <v>75.0</v>
      </c>
      <c r="E9841" s="3" t="s">
        <v>8463</v>
      </c>
      <c r="F9841" s="3">
        <v>6.0</v>
      </c>
      <c r="G9841" s="3">
        <v>11.0</v>
      </c>
      <c r="H9841" s="3" t="s">
        <v>9576</v>
      </c>
      <c r="I9841" s="3" t="s">
        <v>9577</v>
      </c>
      <c r="J9841" s="3" t="s">
        <v>4475</v>
      </c>
      <c r="K9841" s="3" t="s">
        <v>272</v>
      </c>
      <c r="L9841" s="3">
        <v>1.0</v>
      </c>
      <c r="M9841" s="3" t="s">
        <v>30</v>
      </c>
      <c r="N9841" s="3" t="s">
        <v>9578</v>
      </c>
      <c r="O9841" s="3" t="s">
        <v>9579</v>
      </c>
      <c r="P9841" s="4">
        <v>22580.0</v>
      </c>
      <c r="Q9841" s="3" t="s">
        <v>169</v>
      </c>
      <c r="S9841" s="3" t="s">
        <v>34</v>
      </c>
    </row>
    <row r="9842">
      <c r="A9842" s="2">
        <v>42318.714895833335</v>
      </c>
      <c r="B9842" s="3">
        <v>11.0</v>
      </c>
      <c r="C9842" s="3" t="s">
        <v>8462</v>
      </c>
      <c r="D9842" s="3">
        <v>75.0</v>
      </c>
      <c r="E9842" s="3" t="s">
        <v>8463</v>
      </c>
      <c r="F9842" s="3">
        <v>6.0</v>
      </c>
      <c r="G9842" s="3">
        <v>11.0</v>
      </c>
      <c r="H9842" s="3" t="s">
        <v>9576</v>
      </c>
      <c r="I9842" s="3" t="s">
        <v>9577</v>
      </c>
      <c r="J9842" s="3" t="s">
        <v>4475</v>
      </c>
      <c r="K9842" s="3" t="s">
        <v>24</v>
      </c>
      <c r="L9842" s="3">
        <v>2.0</v>
      </c>
      <c r="M9842" s="3" t="s">
        <v>25</v>
      </c>
      <c r="N9842" s="3" t="s">
        <v>9580</v>
      </c>
      <c r="O9842" s="3" t="s">
        <v>1815</v>
      </c>
      <c r="P9842" s="4">
        <v>22351.0</v>
      </c>
      <c r="Q9842" s="3" t="s">
        <v>216</v>
      </c>
      <c r="S9842" s="3" t="s">
        <v>34</v>
      </c>
    </row>
    <row r="9843">
      <c r="A9843" s="2">
        <v>42318.714895833335</v>
      </c>
      <c r="B9843" s="3">
        <v>11.0</v>
      </c>
      <c r="C9843" s="3" t="s">
        <v>8462</v>
      </c>
      <c r="D9843" s="3">
        <v>75.0</v>
      </c>
      <c r="E9843" s="3" t="s">
        <v>8463</v>
      </c>
      <c r="F9843" s="3">
        <v>6.0</v>
      </c>
      <c r="G9843" s="3">
        <v>11.0</v>
      </c>
      <c r="H9843" s="3" t="s">
        <v>9576</v>
      </c>
      <c r="I9843" s="3" t="s">
        <v>9577</v>
      </c>
      <c r="J9843" s="3" t="s">
        <v>4475</v>
      </c>
      <c r="K9843" s="3" t="s">
        <v>24</v>
      </c>
      <c r="L9843" s="3">
        <v>3.0</v>
      </c>
      <c r="M9843" s="3" t="s">
        <v>30</v>
      </c>
      <c r="N9843" s="3" t="s">
        <v>9581</v>
      </c>
      <c r="O9843" s="3" t="s">
        <v>1109</v>
      </c>
      <c r="P9843" s="4">
        <v>32879.0</v>
      </c>
      <c r="Q9843" s="3" t="s">
        <v>55</v>
      </c>
      <c r="S9843" s="3" t="s">
        <v>34</v>
      </c>
    </row>
    <row r="9844">
      <c r="A9844" s="2">
        <v>42318.714895833335</v>
      </c>
      <c r="B9844" s="3">
        <v>11.0</v>
      </c>
      <c r="C9844" s="3" t="s">
        <v>8462</v>
      </c>
      <c r="D9844" s="3">
        <v>75.0</v>
      </c>
      <c r="E9844" s="3" t="s">
        <v>8463</v>
      </c>
      <c r="F9844" s="3">
        <v>6.0</v>
      </c>
      <c r="G9844" s="3">
        <v>11.0</v>
      </c>
      <c r="H9844" s="3" t="s">
        <v>9576</v>
      </c>
      <c r="I9844" s="3" t="s">
        <v>9577</v>
      </c>
      <c r="J9844" s="3" t="s">
        <v>4475</v>
      </c>
      <c r="K9844" s="3" t="s">
        <v>24</v>
      </c>
      <c r="L9844" s="3">
        <v>4.0</v>
      </c>
      <c r="M9844" s="3" t="s">
        <v>25</v>
      </c>
      <c r="N9844" s="3" t="s">
        <v>9582</v>
      </c>
      <c r="O9844" s="3" t="s">
        <v>233</v>
      </c>
      <c r="P9844" s="4">
        <v>19591.0</v>
      </c>
      <c r="Q9844" s="3" t="s">
        <v>49</v>
      </c>
      <c r="S9844" s="3" t="s">
        <v>34</v>
      </c>
    </row>
    <row r="9845">
      <c r="A9845" s="2">
        <v>42318.714895833335</v>
      </c>
      <c r="B9845" s="3">
        <v>11.0</v>
      </c>
      <c r="C9845" s="3" t="s">
        <v>8462</v>
      </c>
      <c r="D9845" s="3">
        <v>75.0</v>
      </c>
      <c r="E9845" s="3" t="s">
        <v>8463</v>
      </c>
      <c r="F9845" s="3">
        <v>6.0</v>
      </c>
      <c r="G9845" s="3">
        <v>11.0</v>
      </c>
      <c r="H9845" s="3" t="s">
        <v>9576</v>
      </c>
      <c r="I9845" s="3" t="s">
        <v>9577</v>
      </c>
      <c r="J9845" s="3" t="s">
        <v>4475</v>
      </c>
      <c r="K9845" s="3" t="s">
        <v>24</v>
      </c>
      <c r="L9845" s="3">
        <v>5.0</v>
      </c>
      <c r="M9845" s="3" t="s">
        <v>30</v>
      </c>
      <c r="N9845" s="3" t="s">
        <v>9583</v>
      </c>
      <c r="O9845" s="3" t="s">
        <v>1008</v>
      </c>
      <c r="P9845" s="4">
        <v>26332.0</v>
      </c>
      <c r="Q9845" s="3" t="s">
        <v>169</v>
      </c>
      <c r="S9845" s="3" t="s">
        <v>34</v>
      </c>
    </row>
    <row r="9846">
      <c r="A9846" s="2">
        <v>42318.714895833335</v>
      </c>
      <c r="B9846" s="3">
        <v>11.0</v>
      </c>
      <c r="C9846" s="3" t="s">
        <v>8462</v>
      </c>
      <c r="D9846" s="3">
        <v>75.0</v>
      </c>
      <c r="E9846" s="3" t="s">
        <v>8463</v>
      </c>
      <c r="F9846" s="3">
        <v>6.0</v>
      </c>
      <c r="G9846" s="3">
        <v>11.0</v>
      </c>
      <c r="H9846" s="3" t="s">
        <v>9576</v>
      </c>
      <c r="I9846" s="3" t="s">
        <v>9577</v>
      </c>
      <c r="J9846" s="3" t="s">
        <v>4475</v>
      </c>
      <c r="K9846" s="3" t="s">
        <v>24</v>
      </c>
      <c r="L9846" s="3">
        <v>6.0</v>
      </c>
      <c r="M9846" s="3" t="s">
        <v>25</v>
      </c>
      <c r="N9846" s="3" t="s">
        <v>9584</v>
      </c>
      <c r="O9846" s="3" t="s">
        <v>9585</v>
      </c>
      <c r="P9846" s="4">
        <v>33283.0</v>
      </c>
      <c r="Q9846" s="3" t="s">
        <v>132</v>
      </c>
      <c r="S9846" s="3" t="s">
        <v>34</v>
      </c>
    </row>
    <row r="9847">
      <c r="A9847" s="2">
        <v>42318.714895833335</v>
      </c>
      <c r="B9847" s="3">
        <v>11.0</v>
      </c>
      <c r="C9847" s="3" t="s">
        <v>8462</v>
      </c>
      <c r="D9847" s="3">
        <v>75.0</v>
      </c>
      <c r="E9847" s="3" t="s">
        <v>8463</v>
      </c>
      <c r="F9847" s="3">
        <v>6.0</v>
      </c>
      <c r="G9847" s="3">
        <v>11.0</v>
      </c>
      <c r="H9847" s="3" t="s">
        <v>9576</v>
      </c>
      <c r="I9847" s="3" t="s">
        <v>9577</v>
      </c>
      <c r="J9847" s="3" t="s">
        <v>4475</v>
      </c>
      <c r="K9847" s="3" t="s">
        <v>24</v>
      </c>
      <c r="L9847" s="3">
        <v>7.0</v>
      </c>
      <c r="M9847" s="3" t="s">
        <v>30</v>
      </c>
      <c r="N9847" s="3" t="s">
        <v>9586</v>
      </c>
      <c r="O9847" s="3" t="s">
        <v>121</v>
      </c>
      <c r="P9847" s="4">
        <v>21423.0</v>
      </c>
      <c r="Q9847" s="3" t="s">
        <v>153</v>
      </c>
      <c r="S9847" s="3" t="s">
        <v>34</v>
      </c>
    </row>
    <row r="9848">
      <c r="A9848" s="2">
        <v>42318.714895833335</v>
      </c>
      <c r="B9848" s="3">
        <v>11.0</v>
      </c>
      <c r="C9848" s="3" t="s">
        <v>8462</v>
      </c>
      <c r="D9848" s="3">
        <v>75.0</v>
      </c>
      <c r="E9848" s="3" t="s">
        <v>8463</v>
      </c>
      <c r="F9848" s="3">
        <v>6.0</v>
      </c>
      <c r="G9848" s="3">
        <v>11.0</v>
      </c>
      <c r="H9848" s="3" t="s">
        <v>9576</v>
      </c>
      <c r="I9848" s="3" t="s">
        <v>9577</v>
      </c>
      <c r="J9848" s="3" t="s">
        <v>4475</v>
      </c>
      <c r="K9848" s="3" t="s">
        <v>24</v>
      </c>
      <c r="L9848" s="3">
        <v>8.0</v>
      </c>
      <c r="M9848" s="3" t="s">
        <v>25</v>
      </c>
      <c r="N9848" s="3" t="s">
        <v>2517</v>
      </c>
      <c r="O9848" s="3" t="s">
        <v>911</v>
      </c>
      <c r="P9848" s="4">
        <v>32204.0</v>
      </c>
      <c r="Q9848" s="3" t="s">
        <v>110</v>
      </c>
      <c r="S9848" s="3" t="s">
        <v>34</v>
      </c>
    </row>
    <row r="9849">
      <c r="A9849" s="2">
        <v>42318.714895833335</v>
      </c>
      <c r="B9849" s="3">
        <v>11.0</v>
      </c>
      <c r="C9849" s="3" t="s">
        <v>8462</v>
      </c>
      <c r="D9849" s="3">
        <v>75.0</v>
      </c>
      <c r="E9849" s="3" t="s">
        <v>8463</v>
      </c>
      <c r="F9849" s="3">
        <v>6.0</v>
      </c>
      <c r="G9849" s="3">
        <v>11.0</v>
      </c>
      <c r="H9849" s="3" t="s">
        <v>9576</v>
      </c>
      <c r="I9849" s="3" t="s">
        <v>9577</v>
      </c>
      <c r="J9849" s="3" t="s">
        <v>4475</v>
      </c>
      <c r="K9849" s="3" t="s">
        <v>24</v>
      </c>
      <c r="L9849" s="3">
        <v>9.0</v>
      </c>
      <c r="M9849" s="3" t="s">
        <v>30</v>
      </c>
      <c r="N9849" s="3" t="s">
        <v>1958</v>
      </c>
      <c r="O9849" s="3" t="s">
        <v>8590</v>
      </c>
      <c r="P9849" s="4">
        <v>21885.0</v>
      </c>
      <c r="Q9849" s="3" t="s">
        <v>55</v>
      </c>
      <c r="S9849" s="3" t="s">
        <v>34</v>
      </c>
    </row>
    <row r="9850">
      <c r="A9850" s="2">
        <v>42318.714895833335</v>
      </c>
      <c r="B9850" s="3">
        <v>11.0</v>
      </c>
      <c r="C9850" s="3" t="s">
        <v>8462</v>
      </c>
      <c r="D9850" s="3">
        <v>75.0</v>
      </c>
      <c r="E9850" s="3" t="s">
        <v>8463</v>
      </c>
      <c r="F9850" s="3">
        <v>6.0</v>
      </c>
      <c r="G9850" s="3">
        <v>11.0</v>
      </c>
      <c r="H9850" s="3" t="s">
        <v>9576</v>
      </c>
      <c r="I9850" s="3" t="s">
        <v>9577</v>
      </c>
      <c r="J9850" s="3" t="s">
        <v>4475</v>
      </c>
      <c r="K9850" s="3" t="s">
        <v>24</v>
      </c>
      <c r="L9850" s="3">
        <v>10.0</v>
      </c>
      <c r="M9850" s="3" t="s">
        <v>25</v>
      </c>
      <c r="N9850" s="3" t="s">
        <v>9587</v>
      </c>
      <c r="O9850" s="3" t="s">
        <v>74</v>
      </c>
      <c r="P9850" s="4">
        <v>24894.0</v>
      </c>
      <c r="Q9850" s="3" t="s">
        <v>216</v>
      </c>
      <c r="S9850" s="3" t="s">
        <v>34</v>
      </c>
    </row>
    <row r="9851">
      <c r="A9851" s="2">
        <v>42318.714895833335</v>
      </c>
      <c r="B9851" s="3">
        <v>11.0</v>
      </c>
      <c r="C9851" s="3" t="s">
        <v>8462</v>
      </c>
      <c r="D9851" s="3">
        <v>75.0</v>
      </c>
      <c r="E9851" s="3" t="s">
        <v>8463</v>
      </c>
      <c r="F9851" s="3">
        <v>6.0</v>
      </c>
      <c r="G9851" s="3">
        <v>11.0</v>
      </c>
      <c r="H9851" s="3" t="s">
        <v>9576</v>
      </c>
      <c r="I9851" s="3" t="s">
        <v>9577</v>
      </c>
      <c r="J9851" s="3" t="s">
        <v>4475</v>
      </c>
      <c r="K9851" s="3" t="s">
        <v>24</v>
      </c>
      <c r="L9851" s="3">
        <v>11.0</v>
      </c>
      <c r="M9851" s="3" t="s">
        <v>30</v>
      </c>
      <c r="N9851" s="3" t="s">
        <v>9588</v>
      </c>
      <c r="O9851" s="3" t="s">
        <v>9589</v>
      </c>
      <c r="P9851" s="4">
        <v>18087.0</v>
      </c>
      <c r="Q9851" s="3" t="s">
        <v>117</v>
      </c>
      <c r="S9851" s="3" t="s">
        <v>34</v>
      </c>
    </row>
    <row r="9852">
      <c r="A9852" s="2">
        <v>42318.714895833335</v>
      </c>
      <c r="B9852" s="3">
        <v>11.0</v>
      </c>
      <c r="C9852" s="3" t="s">
        <v>8462</v>
      </c>
      <c r="D9852" s="3">
        <v>75.0</v>
      </c>
      <c r="E9852" s="3" t="s">
        <v>8463</v>
      </c>
      <c r="F9852" s="3">
        <v>6.0</v>
      </c>
      <c r="G9852" s="3">
        <v>11.0</v>
      </c>
      <c r="H9852" s="3" t="s">
        <v>9576</v>
      </c>
      <c r="I9852" s="3" t="s">
        <v>9577</v>
      </c>
      <c r="J9852" s="3" t="s">
        <v>4475</v>
      </c>
      <c r="K9852" s="3" t="s">
        <v>24</v>
      </c>
      <c r="L9852" s="3">
        <v>12.0</v>
      </c>
      <c r="M9852" s="3" t="s">
        <v>25</v>
      </c>
      <c r="N9852" s="3" t="s">
        <v>9590</v>
      </c>
      <c r="O9852" s="3" t="s">
        <v>664</v>
      </c>
      <c r="P9852" s="4">
        <v>24867.0</v>
      </c>
      <c r="Q9852" s="3" t="s">
        <v>216</v>
      </c>
      <c r="S9852" s="3" t="s">
        <v>34</v>
      </c>
    </row>
    <row r="9853">
      <c r="A9853" s="2">
        <v>42318.714895833335</v>
      </c>
      <c r="B9853" s="3">
        <v>11.0</v>
      </c>
      <c r="C9853" s="3" t="s">
        <v>8462</v>
      </c>
      <c r="D9853" s="3">
        <v>75.0</v>
      </c>
      <c r="E9853" s="3" t="s">
        <v>8463</v>
      </c>
      <c r="F9853" s="3">
        <v>6.0</v>
      </c>
      <c r="G9853" s="3">
        <v>11.0</v>
      </c>
      <c r="H9853" s="3" t="s">
        <v>9576</v>
      </c>
      <c r="I9853" s="3" t="s">
        <v>9577</v>
      </c>
      <c r="J9853" s="3" t="s">
        <v>4475</v>
      </c>
      <c r="K9853" s="3" t="s">
        <v>24</v>
      </c>
      <c r="L9853" s="3">
        <v>13.0</v>
      </c>
      <c r="M9853" s="3" t="s">
        <v>30</v>
      </c>
      <c r="N9853" s="3" t="s">
        <v>9591</v>
      </c>
      <c r="O9853" s="3" t="s">
        <v>4826</v>
      </c>
      <c r="P9853" s="4">
        <v>30974.0</v>
      </c>
      <c r="Q9853" s="3" t="s">
        <v>216</v>
      </c>
      <c r="S9853" s="3" t="s">
        <v>34</v>
      </c>
    </row>
    <row r="9854">
      <c r="A9854" s="2">
        <v>42318.714895833335</v>
      </c>
      <c r="B9854" s="3">
        <v>11.0</v>
      </c>
      <c r="C9854" s="3" t="s">
        <v>8462</v>
      </c>
      <c r="D9854" s="3">
        <v>75.0</v>
      </c>
      <c r="E9854" s="3" t="s">
        <v>8463</v>
      </c>
      <c r="F9854" s="3">
        <v>6.0</v>
      </c>
      <c r="G9854" s="3">
        <v>11.0</v>
      </c>
      <c r="H9854" s="3" t="s">
        <v>9576</v>
      </c>
      <c r="I9854" s="3" t="s">
        <v>9577</v>
      </c>
      <c r="J9854" s="3" t="s">
        <v>4475</v>
      </c>
      <c r="K9854" s="3" t="s">
        <v>24</v>
      </c>
      <c r="L9854" s="3">
        <v>14.0</v>
      </c>
      <c r="M9854" s="3" t="s">
        <v>25</v>
      </c>
      <c r="N9854" s="3" t="s">
        <v>9592</v>
      </c>
      <c r="O9854" s="3" t="s">
        <v>613</v>
      </c>
      <c r="P9854" s="4">
        <v>25729.0</v>
      </c>
      <c r="Q9854" s="3" t="s">
        <v>46</v>
      </c>
      <c r="S9854" s="3" t="s">
        <v>34</v>
      </c>
    </row>
    <row r="9855">
      <c r="A9855" s="2">
        <v>42318.714895833335</v>
      </c>
      <c r="B9855" s="3">
        <v>11.0</v>
      </c>
      <c r="C9855" s="3" t="s">
        <v>8462</v>
      </c>
      <c r="D9855" s="3">
        <v>75.0</v>
      </c>
      <c r="E9855" s="3" t="s">
        <v>8463</v>
      </c>
      <c r="F9855" s="3">
        <v>6.0</v>
      </c>
      <c r="G9855" s="3">
        <v>11.0</v>
      </c>
      <c r="H9855" s="3" t="s">
        <v>9576</v>
      </c>
      <c r="I9855" s="3" t="s">
        <v>9577</v>
      </c>
      <c r="J9855" s="3" t="s">
        <v>4475</v>
      </c>
      <c r="K9855" s="3" t="s">
        <v>24</v>
      </c>
      <c r="L9855" s="3">
        <v>15.0</v>
      </c>
      <c r="M9855" s="3" t="s">
        <v>30</v>
      </c>
      <c r="N9855" s="3" t="s">
        <v>9593</v>
      </c>
      <c r="O9855" s="3" t="s">
        <v>81</v>
      </c>
      <c r="P9855" s="4">
        <v>19429.0</v>
      </c>
      <c r="Q9855" s="3" t="s">
        <v>1454</v>
      </c>
      <c r="S9855" s="3" t="s">
        <v>34</v>
      </c>
    </row>
    <row r="9856">
      <c r="A9856" s="2">
        <v>42318.714895833335</v>
      </c>
      <c r="B9856" s="3">
        <v>11.0</v>
      </c>
      <c r="C9856" s="3" t="s">
        <v>8462</v>
      </c>
      <c r="D9856" s="3">
        <v>75.0</v>
      </c>
      <c r="E9856" s="3" t="s">
        <v>8463</v>
      </c>
      <c r="F9856" s="3">
        <v>6.0</v>
      </c>
      <c r="G9856" s="3">
        <v>11.0</v>
      </c>
      <c r="H9856" s="3" t="s">
        <v>9576</v>
      </c>
      <c r="I9856" s="3" t="s">
        <v>9577</v>
      </c>
      <c r="J9856" s="3" t="s">
        <v>4475</v>
      </c>
      <c r="K9856" s="3" t="s">
        <v>24</v>
      </c>
      <c r="L9856" s="3">
        <v>16.0</v>
      </c>
      <c r="M9856" s="3" t="s">
        <v>25</v>
      </c>
      <c r="N9856" s="3" t="s">
        <v>9594</v>
      </c>
      <c r="O9856" s="3" t="s">
        <v>492</v>
      </c>
      <c r="P9856" s="4">
        <v>21551.0</v>
      </c>
      <c r="Q9856" s="3" t="s">
        <v>28</v>
      </c>
      <c r="S9856" s="3" t="s">
        <v>34</v>
      </c>
    </row>
    <row r="9857">
      <c r="A9857" s="2">
        <v>42318.714895833335</v>
      </c>
      <c r="B9857" s="3">
        <v>11.0</v>
      </c>
      <c r="C9857" s="3" t="s">
        <v>8462</v>
      </c>
      <c r="D9857" s="3">
        <v>75.0</v>
      </c>
      <c r="E9857" s="3" t="s">
        <v>8463</v>
      </c>
      <c r="F9857" s="3">
        <v>6.0</v>
      </c>
      <c r="G9857" s="3">
        <v>11.0</v>
      </c>
      <c r="H9857" s="3" t="s">
        <v>9576</v>
      </c>
      <c r="I9857" s="3" t="s">
        <v>9577</v>
      </c>
      <c r="J9857" s="3" t="s">
        <v>4475</v>
      </c>
      <c r="K9857" s="3" t="s">
        <v>24</v>
      </c>
      <c r="L9857" s="3">
        <v>17.0</v>
      </c>
      <c r="M9857" s="3" t="s">
        <v>30</v>
      </c>
      <c r="N9857" s="3" t="s">
        <v>9595</v>
      </c>
      <c r="O9857" s="3" t="s">
        <v>249</v>
      </c>
      <c r="P9857" s="4">
        <v>22718.0</v>
      </c>
      <c r="Q9857" s="3" t="s">
        <v>110</v>
      </c>
      <c r="S9857" s="3" t="s">
        <v>34</v>
      </c>
    </row>
    <row r="9858">
      <c r="A9858" s="2">
        <v>42318.714895833335</v>
      </c>
      <c r="B9858" s="3">
        <v>11.0</v>
      </c>
      <c r="C9858" s="3" t="s">
        <v>8462</v>
      </c>
      <c r="D9858" s="3">
        <v>75.0</v>
      </c>
      <c r="E9858" s="3" t="s">
        <v>8463</v>
      </c>
      <c r="F9858" s="3">
        <v>6.0</v>
      </c>
      <c r="G9858" s="3">
        <v>11.0</v>
      </c>
      <c r="H9858" s="3" t="s">
        <v>9576</v>
      </c>
      <c r="I9858" s="3" t="s">
        <v>9577</v>
      </c>
      <c r="J9858" s="3" t="s">
        <v>4475</v>
      </c>
      <c r="K9858" s="3" t="s">
        <v>24</v>
      </c>
      <c r="L9858" s="3">
        <v>18.0</v>
      </c>
      <c r="M9858" s="3" t="s">
        <v>25</v>
      </c>
      <c r="N9858" s="3" t="s">
        <v>9596</v>
      </c>
      <c r="O9858" s="3" t="s">
        <v>9597</v>
      </c>
      <c r="P9858" s="4">
        <v>25301.0</v>
      </c>
      <c r="Q9858" s="3" t="s">
        <v>169</v>
      </c>
      <c r="S9858" s="3" t="s">
        <v>34</v>
      </c>
    </row>
    <row r="9859">
      <c r="A9859" s="2">
        <v>42318.714895833335</v>
      </c>
      <c r="B9859" s="3">
        <v>11.0</v>
      </c>
      <c r="C9859" s="3" t="s">
        <v>8462</v>
      </c>
      <c r="D9859" s="3">
        <v>75.0</v>
      </c>
      <c r="E9859" s="3" t="s">
        <v>8463</v>
      </c>
      <c r="F9859" s="3">
        <v>6.0</v>
      </c>
      <c r="G9859" s="3">
        <v>11.0</v>
      </c>
      <c r="H9859" s="3" t="s">
        <v>9576</v>
      </c>
      <c r="I9859" s="3" t="s">
        <v>9577</v>
      </c>
      <c r="J9859" s="3" t="s">
        <v>4475</v>
      </c>
      <c r="K9859" s="3" t="s">
        <v>24</v>
      </c>
      <c r="L9859" s="3">
        <v>19.0</v>
      </c>
      <c r="M9859" s="3" t="s">
        <v>30</v>
      </c>
      <c r="N9859" s="3" t="s">
        <v>9598</v>
      </c>
      <c r="O9859" s="3" t="s">
        <v>1307</v>
      </c>
      <c r="P9859" s="4">
        <v>29303.0</v>
      </c>
      <c r="Q9859" s="3" t="s">
        <v>1955</v>
      </c>
      <c r="S9859" s="3" t="s">
        <v>34</v>
      </c>
    </row>
    <row r="9860">
      <c r="A9860" s="2">
        <v>42318.714895833335</v>
      </c>
      <c r="B9860" s="3">
        <v>11.0</v>
      </c>
      <c r="C9860" s="3" t="s">
        <v>8462</v>
      </c>
      <c r="D9860" s="3">
        <v>75.0</v>
      </c>
      <c r="E9860" s="3" t="s">
        <v>8463</v>
      </c>
      <c r="F9860" s="3">
        <v>6.0</v>
      </c>
      <c r="G9860" s="3">
        <v>11.0</v>
      </c>
      <c r="H9860" s="3" t="s">
        <v>9576</v>
      </c>
      <c r="I9860" s="3" t="s">
        <v>9577</v>
      </c>
      <c r="J9860" s="3" t="s">
        <v>4475</v>
      </c>
      <c r="K9860" s="3" t="s">
        <v>24</v>
      </c>
      <c r="L9860" s="3">
        <v>20.0</v>
      </c>
      <c r="M9860" s="3" t="s">
        <v>25</v>
      </c>
      <c r="N9860" s="3" t="s">
        <v>9599</v>
      </c>
      <c r="O9860" s="3" t="s">
        <v>564</v>
      </c>
      <c r="P9860" s="4">
        <v>28038.0</v>
      </c>
      <c r="Q9860" s="3" t="s">
        <v>216</v>
      </c>
      <c r="S9860" s="3" t="s">
        <v>34</v>
      </c>
    </row>
    <row r="9861">
      <c r="A9861" s="2">
        <v>42318.714895833335</v>
      </c>
      <c r="B9861" s="3">
        <v>11.0</v>
      </c>
      <c r="C9861" s="3" t="s">
        <v>8462</v>
      </c>
      <c r="D9861" s="3">
        <v>75.0</v>
      </c>
      <c r="E9861" s="3" t="s">
        <v>8463</v>
      </c>
      <c r="F9861" s="3">
        <v>6.0</v>
      </c>
      <c r="G9861" s="3">
        <v>11.0</v>
      </c>
      <c r="H9861" s="3" t="s">
        <v>9576</v>
      </c>
      <c r="I9861" s="3" t="s">
        <v>9577</v>
      </c>
      <c r="J9861" s="3" t="s">
        <v>4475</v>
      </c>
      <c r="K9861" s="3" t="s">
        <v>24</v>
      </c>
      <c r="L9861" s="3">
        <v>21.0</v>
      </c>
      <c r="M9861" s="3" t="s">
        <v>30</v>
      </c>
      <c r="N9861" s="3" t="s">
        <v>9582</v>
      </c>
      <c r="O9861" s="3" t="s">
        <v>71</v>
      </c>
      <c r="P9861" s="4">
        <v>33860.0</v>
      </c>
      <c r="Q9861" s="3" t="s">
        <v>191</v>
      </c>
      <c r="S9861" s="3" t="s">
        <v>34</v>
      </c>
    </row>
    <row r="9862">
      <c r="A9862" s="2">
        <v>42318.714895833335</v>
      </c>
      <c r="B9862" s="3">
        <v>11.0</v>
      </c>
      <c r="C9862" s="3" t="s">
        <v>8462</v>
      </c>
      <c r="D9862" s="3">
        <v>75.0</v>
      </c>
      <c r="E9862" s="3" t="s">
        <v>8463</v>
      </c>
      <c r="F9862" s="3">
        <v>6.0</v>
      </c>
      <c r="G9862" s="3">
        <v>11.0</v>
      </c>
      <c r="H9862" s="3" t="s">
        <v>9576</v>
      </c>
      <c r="I9862" s="3" t="s">
        <v>9577</v>
      </c>
      <c r="J9862" s="3" t="s">
        <v>4475</v>
      </c>
      <c r="K9862" s="3" t="s">
        <v>24</v>
      </c>
      <c r="L9862" s="3">
        <v>22.0</v>
      </c>
      <c r="M9862" s="3" t="s">
        <v>25</v>
      </c>
      <c r="N9862" s="3" t="s">
        <v>9600</v>
      </c>
      <c r="O9862" s="3" t="s">
        <v>523</v>
      </c>
      <c r="P9862" s="4">
        <v>20381.0</v>
      </c>
      <c r="Q9862" s="3" t="s">
        <v>28</v>
      </c>
      <c r="S9862" s="3" t="s">
        <v>34</v>
      </c>
    </row>
    <row r="9863">
      <c r="A9863" s="2">
        <v>42318.714895833335</v>
      </c>
      <c r="B9863" s="3">
        <v>11.0</v>
      </c>
      <c r="C9863" s="3" t="s">
        <v>8462</v>
      </c>
      <c r="D9863" s="3">
        <v>75.0</v>
      </c>
      <c r="E9863" s="3" t="s">
        <v>8463</v>
      </c>
      <c r="F9863" s="3">
        <v>6.0</v>
      </c>
      <c r="G9863" s="3">
        <v>11.0</v>
      </c>
      <c r="H9863" s="3" t="s">
        <v>9576</v>
      </c>
      <c r="I9863" s="3" t="s">
        <v>9577</v>
      </c>
      <c r="J9863" s="3" t="s">
        <v>4475</v>
      </c>
      <c r="K9863" s="3" t="s">
        <v>24</v>
      </c>
      <c r="L9863" s="3">
        <v>23.0</v>
      </c>
      <c r="M9863" s="3" t="s">
        <v>30</v>
      </c>
      <c r="N9863" s="3" t="s">
        <v>9601</v>
      </c>
      <c r="O9863" s="3" t="s">
        <v>121</v>
      </c>
      <c r="P9863" s="4">
        <v>24909.0</v>
      </c>
      <c r="Q9863" s="3" t="s">
        <v>37</v>
      </c>
      <c r="S9863" s="3" t="s">
        <v>34</v>
      </c>
    </row>
    <row r="9864">
      <c r="A9864" s="2">
        <v>42318.714895833335</v>
      </c>
      <c r="B9864" s="3">
        <v>11.0</v>
      </c>
      <c r="C9864" s="3" t="s">
        <v>8462</v>
      </c>
      <c r="D9864" s="3">
        <v>75.0</v>
      </c>
      <c r="E9864" s="3" t="s">
        <v>8463</v>
      </c>
      <c r="F9864" s="3">
        <v>6.0</v>
      </c>
      <c r="G9864" s="3">
        <v>11.0</v>
      </c>
      <c r="H9864" s="3" t="s">
        <v>9576</v>
      </c>
      <c r="I9864" s="3" t="s">
        <v>9577</v>
      </c>
      <c r="J9864" s="3" t="s">
        <v>4475</v>
      </c>
      <c r="K9864" s="3" t="s">
        <v>24</v>
      </c>
      <c r="L9864" s="3">
        <v>24.0</v>
      </c>
      <c r="M9864" s="3" t="s">
        <v>25</v>
      </c>
      <c r="N9864" s="3" t="s">
        <v>9602</v>
      </c>
      <c r="O9864" s="3" t="s">
        <v>36</v>
      </c>
      <c r="P9864" s="4">
        <v>27884.0</v>
      </c>
      <c r="Q9864" s="3" t="s">
        <v>216</v>
      </c>
      <c r="S9864" s="3" t="s">
        <v>34</v>
      </c>
    </row>
    <row r="9865">
      <c r="A9865" s="2">
        <v>42318.714895833335</v>
      </c>
      <c r="B9865" s="3">
        <v>11.0</v>
      </c>
      <c r="C9865" s="3" t="s">
        <v>8462</v>
      </c>
      <c r="D9865" s="3">
        <v>75.0</v>
      </c>
      <c r="E9865" s="3" t="s">
        <v>8463</v>
      </c>
      <c r="F9865" s="3">
        <v>6.0</v>
      </c>
      <c r="G9865" s="3">
        <v>11.0</v>
      </c>
      <c r="H9865" s="3" t="s">
        <v>9576</v>
      </c>
      <c r="I9865" s="3" t="s">
        <v>9577</v>
      </c>
      <c r="J9865" s="3" t="s">
        <v>4475</v>
      </c>
      <c r="K9865" s="3" t="s">
        <v>24</v>
      </c>
      <c r="L9865" s="3">
        <v>25.0</v>
      </c>
      <c r="M9865" s="3" t="s">
        <v>30</v>
      </c>
      <c r="N9865" s="3" t="s">
        <v>9603</v>
      </c>
      <c r="O9865" s="3" t="s">
        <v>215</v>
      </c>
      <c r="P9865" s="4">
        <v>22309.0</v>
      </c>
      <c r="Q9865" s="3" t="s">
        <v>132</v>
      </c>
      <c r="S9865" s="3" t="s">
        <v>34</v>
      </c>
    </row>
    <row r="9866">
      <c r="A9866" s="2">
        <v>42318.714895833335</v>
      </c>
      <c r="B9866" s="3">
        <v>11.0</v>
      </c>
      <c r="C9866" s="3" t="s">
        <v>8462</v>
      </c>
      <c r="D9866" s="3">
        <v>75.0</v>
      </c>
      <c r="E9866" s="3" t="s">
        <v>8463</v>
      </c>
      <c r="F9866" s="3">
        <v>6.0</v>
      </c>
      <c r="G9866" s="3">
        <v>11.0</v>
      </c>
      <c r="H9866" s="3" t="s">
        <v>9576</v>
      </c>
      <c r="I9866" s="3" t="s">
        <v>9577</v>
      </c>
      <c r="J9866" s="3" t="s">
        <v>4475</v>
      </c>
      <c r="K9866" s="3" t="s">
        <v>24</v>
      </c>
      <c r="L9866" s="3">
        <v>26.0</v>
      </c>
      <c r="M9866" s="3" t="s">
        <v>25</v>
      </c>
      <c r="N9866" s="3" t="s">
        <v>9604</v>
      </c>
      <c r="O9866" s="3" t="s">
        <v>281</v>
      </c>
      <c r="P9866" s="4">
        <v>17406.0</v>
      </c>
      <c r="Q9866" s="3" t="s">
        <v>49</v>
      </c>
      <c r="S9866" s="3" t="s">
        <v>34</v>
      </c>
    </row>
    <row r="9867">
      <c r="A9867" s="2">
        <v>42318.714895833335</v>
      </c>
      <c r="B9867" s="3">
        <v>11.0</v>
      </c>
      <c r="C9867" s="3" t="s">
        <v>8462</v>
      </c>
      <c r="D9867" s="3">
        <v>75.0</v>
      </c>
      <c r="E9867" s="3" t="s">
        <v>8463</v>
      </c>
      <c r="F9867" s="3">
        <v>6.0</v>
      </c>
      <c r="G9867" s="3">
        <v>11.0</v>
      </c>
      <c r="H9867" s="3" t="s">
        <v>9576</v>
      </c>
      <c r="I9867" s="3" t="s">
        <v>9577</v>
      </c>
      <c r="J9867" s="3" t="s">
        <v>4475</v>
      </c>
      <c r="K9867" s="3" t="s">
        <v>24</v>
      </c>
      <c r="L9867" s="3">
        <v>27.0</v>
      </c>
      <c r="M9867" s="3" t="s">
        <v>30</v>
      </c>
      <c r="N9867" s="3" t="s">
        <v>9605</v>
      </c>
      <c r="O9867" s="3" t="s">
        <v>102</v>
      </c>
      <c r="P9867" s="4">
        <v>22392.0</v>
      </c>
      <c r="Q9867" s="3" t="s">
        <v>1955</v>
      </c>
      <c r="S9867" s="3" t="s">
        <v>34</v>
      </c>
    </row>
    <row r="9868">
      <c r="A9868" s="2">
        <v>42318.714895833335</v>
      </c>
      <c r="B9868" s="3">
        <v>11.0</v>
      </c>
      <c r="C9868" s="3" t="s">
        <v>8462</v>
      </c>
      <c r="D9868" s="3">
        <v>75.0</v>
      </c>
      <c r="E9868" s="3" t="s">
        <v>8463</v>
      </c>
      <c r="F9868" s="3">
        <v>6.0</v>
      </c>
      <c r="G9868" s="3">
        <v>11.0</v>
      </c>
      <c r="H9868" s="3" t="s">
        <v>9576</v>
      </c>
      <c r="I9868" s="3" t="s">
        <v>9577</v>
      </c>
      <c r="J9868" s="3" t="s">
        <v>4475</v>
      </c>
      <c r="K9868" s="3" t="s">
        <v>24</v>
      </c>
      <c r="L9868" s="3">
        <v>28.0</v>
      </c>
      <c r="M9868" s="3" t="s">
        <v>25</v>
      </c>
      <c r="N9868" s="3" t="s">
        <v>9606</v>
      </c>
      <c r="O9868" s="3" t="s">
        <v>1502</v>
      </c>
      <c r="P9868" s="4">
        <v>29497.0</v>
      </c>
      <c r="Q9868" s="3" t="s">
        <v>55</v>
      </c>
      <c r="S9868" s="3" t="s">
        <v>34</v>
      </c>
    </row>
    <row r="9869">
      <c r="A9869" s="2">
        <v>42318.714895833335</v>
      </c>
      <c r="B9869" s="3">
        <v>11.0</v>
      </c>
      <c r="C9869" s="3" t="s">
        <v>8462</v>
      </c>
      <c r="D9869" s="3">
        <v>75.0</v>
      </c>
      <c r="E9869" s="3" t="s">
        <v>8463</v>
      </c>
      <c r="F9869" s="3">
        <v>6.0</v>
      </c>
      <c r="G9869" s="3">
        <v>11.0</v>
      </c>
      <c r="H9869" s="3" t="s">
        <v>9576</v>
      </c>
      <c r="I9869" s="3" t="s">
        <v>9577</v>
      </c>
      <c r="J9869" s="3" t="s">
        <v>4475</v>
      </c>
      <c r="K9869" s="3" t="s">
        <v>24</v>
      </c>
      <c r="L9869" s="3">
        <v>29.0</v>
      </c>
      <c r="M9869" s="3" t="s">
        <v>30</v>
      </c>
      <c r="N9869" s="3" t="s">
        <v>9587</v>
      </c>
      <c r="O9869" s="3" t="s">
        <v>76</v>
      </c>
      <c r="P9869" s="4">
        <v>29956.0</v>
      </c>
      <c r="Q9869" s="3" t="s">
        <v>216</v>
      </c>
      <c r="S9869" s="3" t="s">
        <v>34</v>
      </c>
    </row>
    <row r="9870">
      <c r="A9870" s="2">
        <v>42318.714895833335</v>
      </c>
      <c r="B9870" s="3">
        <v>11.0</v>
      </c>
      <c r="C9870" s="3" t="s">
        <v>8462</v>
      </c>
      <c r="D9870" s="3">
        <v>75.0</v>
      </c>
      <c r="E9870" s="3" t="s">
        <v>8463</v>
      </c>
      <c r="F9870" s="3">
        <v>6.0</v>
      </c>
      <c r="G9870" s="3">
        <v>11.0</v>
      </c>
      <c r="H9870" s="3" t="s">
        <v>9576</v>
      </c>
      <c r="I9870" s="3" t="s">
        <v>9577</v>
      </c>
      <c r="J9870" s="3" t="s">
        <v>4475</v>
      </c>
      <c r="K9870" s="3" t="s">
        <v>24</v>
      </c>
      <c r="L9870" s="3">
        <v>30.0</v>
      </c>
      <c r="M9870" s="3" t="s">
        <v>25</v>
      </c>
      <c r="N9870" s="3" t="s">
        <v>9607</v>
      </c>
      <c r="O9870" s="3" t="s">
        <v>1072</v>
      </c>
      <c r="P9870" s="4">
        <v>32773.0</v>
      </c>
      <c r="Q9870" s="3" t="s">
        <v>191</v>
      </c>
      <c r="S9870" s="3" t="s">
        <v>34</v>
      </c>
    </row>
    <row r="9871">
      <c r="A9871" s="2">
        <v>42318.714895833335</v>
      </c>
      <c r="B9871" s="3">
        <v>11.0</v>
      </c>
      <c r="C9871" s="3" t="s">
        <v>8462</v>
      </c>
      <c r="D9871" s="3">
        <v>75.0</v>
      </c>
      <c r="E9871" s="3" t="s">
        <v>8463</v>
      </c>
      <c r="F9871" s="3">
        <v>6.0</v>
      </c>
      <c r="G9871" s="3">
        <v>11.0</v>
      </c>
      <c r="H9871" s="3" t="s">
        <v>9576</v>
      </c>
      <c r="I9871" s="3" t="s">
        <v>9577</v>
      </c>
      <c r="J9871" s="3" t="s">
        <v>4475</v>
      </c>
      <c r="K9871" s="3" t="s">
        <v>24</v>
      </c>
      <c r="L9871" s="3">
        <v>31.0</v>
      </c>
      <c r="M9871" s="3" t="s">
        <v>30</v>
      </c>
      <c r="N9871" s="3" t="s">
        <v>9608</v>
      </c>
      <c r="O9871" s="3" t="s">
        <v>562</v>
      </c>
      <c r="P9871" s="4">
        <v>23877.0</v>
      </c>
      <c r="Q9871" s="3" t="s">
        <v>55</v>
      </c>
      <c r="S9871" s="3" t="s">
        <v>34</v>
      </c>
    </row>
    <row r="9872">
      <c r="A9872" s="2">
        <v>42318.714895833335</v>
      </c>
      <c r="B9872" s="3">
        <v>11.0</v>
      </c>
      <c r="C9872" s="3" t="s">
        <v>8462</v>
      </c>
      <c r="D9872" s="3">
        <v>75.0</v>
      </c>
      <c r="E9872" s="3" t="s">
        <v>8463</v>
      </c>
      <c r="F9872" s="3">
        <v>6.0</v>
      </c>
      <c r="G9872" s="3">
        <v>11.0</v>
      </c>
      <c r="H9872" s="3" t="s">
        <v>9576</v>
      </c>
      <c r="I9872" s="3" t="s">
        <v>9577</v>
      </c>
      <c r="J9872" s="3" t="s">
        <v>4475</v>
      </c>
      <c r="K9872" s="3" t="s">
        <v>24</v>
      </c>
      <c r="L9872" s="3">
        <v>32.0</v>
      </c>
      <c r="M9872" s="3" t="s">
        <v>25</v>
      </c>
      <c r="N9872" s="3" t="s">
        <v>9609</v>
      </c>
      <c r="O9872" s="3" t="s">
        <v>91</v>
      </c>
      <c r="P9872" s="4">
        <v>22037.0</v>
      </c>
      <c r="Q9872" s="3" t="s">
        <v>110</v>
      </c>
      <c r="S9872" s="3" t="s">
        <v>34</v>
      </c>
    </row>
    <row r="9873">
      <c r="A9873" s="2">
        <v>42318.714895833335</v>
      </c>
      <c r="B9873" s="3">
        <v>11.0</v>
      </c>
      <c r="C9873" s="3" t="s">
        <v>8462</v>
      </c>
      <c r="D9873" s="3">
        <v>75.0</v>
      </c>
      <c r="E9873" s="3" t="s">
        <v>8463</v>
      </c>
      <c r="F9873" s="3">
        <v>6.0</v>
      </c>
      <c r="G9873" s="3">
        <v>11.0</v>
      </c>
      <c r="H9873" s="3" t="s">
        <v>9576</v>
      </c>
      <c r="I9873" s="3" t="s">
        <v>9577</v>
      </c>
      <c r="J9873" s="3" t="s">
        <v>4475</v>
      </c>
      <c r="K9873" s="3" t="s">
        <v>24</v>
      </c>
      <c r="L9873" s="3">
        <v>33.0</v>
      </c>
      <c r="M9873" s="3" t="s">
        <v>30</v>
      </c>
      <c r="N9873" s="3" t="s">
        <v>9610</v>
      </c>
      <c r="O9873" s="3" t="s">
        <v>215</v>
      </c>
      <c r="P9873" s="4">
        <v>20457.0</v>
      </c>
      <c r="Q9873" s="3" t="s">
        <v>380</v>
      </c>
      <c r="S9873" s="3" t="s">
        <v>34</v>
      </c>
    </row>
    <row r="9874">
      <c r="A9874" s="2">
        <v>42318.714895833335</v>
      </c>
      <c r="B9874" s="3">
        <v>11.0</v>
      </c>
      <c r="C9874" s="3" t="s">
        <v>8462</v>
      </c>
      <c r="D9874" s="3">
        <v>75.0</v>
      </c>
      <c r="E9874" s="3" t="s">
        <v>8463</v>
      </c>
      <c r="F9874" s="3">
        <v>6.0</v>
      </c>
      <c r="G9874" s="3">
        <v>11.0</v>
      </c>
      <c r="H9874" s="3" t="s">
        <v>9576</v>
      </c>
      <c r="I9874" s="3" t="s">
        <v>9577</v>
      </c>
      <c r="J9874" s="3" t="s">
        <v>4475</v>
      </c>
      <c r="K9874" s="3" t="s">
        <v>24</v>
      </c>
      <c r="L9874" s="3">
        <v>34.0</v>
      </c>
      <c r="M9874" s="3" t="s">
        <v>25</v>
      </c>
      <c r="N9874" s="3" t="s">
        <v>9611</v>
      </c>
      <c r="O9874" s="3" t="s">
        <v>2751</v>
      </c>
      <c r="P9874" s="4">
        <v>20495.0</v>
      </c>
      <c r="Q9874" s="3" t="s">
        <v>55</v>
      </c>
      <c r="S9874" s="3" t="s">
        <v>34</v>
      </c>
    </row>
    <row r="9875">
      <c r="A9875" s="2">
        <v>42318.714895833335</v>
      </c>
      <c r="B9875" s="3">
        <v>11.0</v>
      </c>
      <c r="C9875" s="3" t="s">
        <v>8462</v>
      </c>
      <c r="D9875" s="3">
        <v>75.0</v>
      </c>
      <c r="E9875" s="3" t="s">
        <v>8463</v>
      </c>
      <c r="F9875" s="3">
        <v>6.0</v>
      </c>
      <c r="G9875" s="3">
        <v>11.0</v>
      </c>
      <c r="H9875" s="3" t="s">
        <v>9576</v>
      </c>
      <c r="I9875" s="3" t="s">
        <v>9577</v>
      </c>
      <c r="J9875" s="3" t="s">
        <v>4475</v>
      </c>
      <c r="K9875" s="3" t="s">
        <v>24</v>
      </c>
      <c r="L9875" s="3">
        <v>35.0</v>
      </c>
      <c r="M9875" s="3" t="s">
        <v>30</v>
      </c>
      <c r="N9875" s="3" t="s">
        <v>9612</v>
      </c>
      <c r="O9875" s="3" t="s">
        <v>1224</v>
      </c>
      <c r="P9875" s="4">
        <v>18404.0</v>
      </c>
      <c r="Q9875" s="3" t="s">
        <v>49</v>
      </c>
      <c r="S9875" s="3" t="s">
        <v>34</v>
      </c>
    </row>
    <row r="9876">
      <c r="A9876" s="2">
        <v>42318.714895833335</v>
      </c>
      <c r="B9876" s="3">
        <v>11.0</v>
      </c>
      <c r="C9876" s="3" t="s">
        <v>8462</v>
      </c>
      <c r="D9876" s="3">
        <v>75.0</v>
      </c>
      <c r="E9876" s="3" t="s">
        <v>8463</v>
      </c>
      <c r="F9876" s="3">
        <v>6.0</v>
      </c>
      <c r="G9876" s="3">
        <v>11.0</v>
      </c>
      <c r="H9876" s="3" t="s">
        <v>9576</v>
      </c>
      <c r="I9876" s="3" t="s">
        <v>9577</v>
      </c>
      <c r="J9876" s="3" t="s">
        <v>4475</v>
      </c>
      <c r="K9876" s="3" t="s">
        <v>24</v>
      </c>
      <c r="L9876" s="3">
        <v>36.0</v>
      </c>
      <c r="M9876" s="3" t="s">
        <v>25</v>
      </c>
      <c r="N9876" s="3" t="s">
        <v>9613</v>
      </c>
      <c r="O9876" s="3" t="s">
        <v>2159</v>
      </c>
      <c r="P9876" s="4">
        <v>12867.0</v>
      </c>
      <c r="Q9876" s="3" t="s">
        <v>169</v>
      </c>
      <c r="S9876" s="3" t="s">
        <v>34</v>
      </c>
    </row>
    <row r="9877">
      <c r="A9877" s="2">
        <v>42318.714895833335</v>
      </c>
      <c r="B9877" s="3">
        <v>11.0</v>
      </c>
      <c r="C9877" s="3" t="s">
        <v>8462</v>
      </c>
      <c r="D9877" s="3">
        <v>75.0</v>
      </c>
      <c r="E9877" s="3" t="s">
        <v>8463</v>
      </c>
      <c r="F9877" s="3">
        <v>6.0</v>
      </c>
      <c r="G9877" s="3">
        <v>11.0</v>
      </c>
      <c r="H9877" s="3" t="s">
        <v>9576</v>
      </c>
      <c r="I9877" s="3" t="s">
        <v>9577</v>
      </c>
      <c r="J9877" s="3" t="s">
        <v>4475</v>
      </c>
      <c r="K9877" s="3" t="s">
        <v>24</v>
      </c>
      <c r="L9877" s="3">
        <v>37.0</v>
      </c>
      <c r="M9877" s="3" t="s">
        <v>30</v>
      </c>
      <c r="N9877" s="3" t="s">
        <v>9614</v>
      </c>
      <c r="O9877" s="3" t="s">
        <v>4621</v>
      </c>
      <c r="P9877" s="4">
        <v>25326.0</v>
      </c>
      <c r="Q9877" s="3" t="s">
        <v>40</v>
      </c>
      <c r="S9877" s="3" t="s">
        <v>34</v>
      </c>
    </row>
    <row r="9878">
      <c r="A9878" s="2">
        <v>42318.714895833335</v>
      </c>
      <c r="B9878" s="3">
        <v>11.0</v>
      </c>
      <c r="C9878" s="3" t="s">
        <v>8462</v>
      </c>
      <c r="D9878" s="3">
        <v>75.0</v>
      </c>
      <c r="E9878" s="3" t="s">
        <v>8463</v>
      </c>
      <c r="F9878" s="3">
        <v>6.0</v>
      </c>
      <c r="G9878" s="3">
        <v>11.0</v>
      </c>
      <c r="H9878" s="3" t="s">
        <v>9576</v>
      </c>
      <c r="I9878" s="3" t="s">
        <v>9577</v>
      </c>
      <c r="J9878" s="3" t="s">
        <v>4475</v>
      </c>
      <c r="K9878" s="3" t="s">
        <v>24</v>
      </c>
      <c r="L9878" s="3">
        <v>38.0</v>
      </c>
      <c r="M9878" s="3" t="s">
        <v>25</v>
      </c>
      <c r="N9878" s="3" t="s">
        <v>9615</v>
      </c>
      <c r="O9878" s="3" t="s">
        <v>564</v>
      </c>
      <c r="P9878" s="4">
        <v>18788.0</v>
      </c>
      <c r="Q9878" s="3" t="s">
        <v>49</v>
      </c>
      <c r="S9878" s="3" t="s">
        <v>34</v>
      </c>
    </row>
    <row r="9879">
      <c r="A9879" s="2">
        <v>42318.714895833335</v>
      </c>
      <c r="B9879" s="3">
        <v>11.0</v>
      </c>
      <c r="C9879" s="3" t="s">
        <v>8462</v>
      </c>
      <c r="D9879" s="3">
        <v>75.0</v>
      </c>
      <c r="E9879" s="3" t="s">
        <v>8463</v>
      </c>
      <c r="F9879" s="3">
        <v>6.0</v>
      </c>
      <c r="G9879" s="3">
        <v>11.0</v>
      </c>
      <c r="H9879" s="3" t="s">
        <v>9576</v>
      </c>
      <c r="I9879" s="3" t="s">
        <v>9577</v>
      </c>
      <c r="J9879" s="3" t="s">
        <v>4475</v>
      </c>
      <c r="K9879" s="3" t="s">
        <v>24</v>
      </c>
      <c r="L9879" s="3">
        <v>39.0</v>
      </c>
      <c r="M9879" s="3" t="s">
        <v>30</v>
      </c>
      <c r="N9879" s="3" t="s">
        <v>447</v>
      </c>
      <c r="O9879" s="3" t="s">
        <v>626</v>
      </c>
      <c r="P9879" s="4">
        <v>16395.0</v>
      </c>
      <c r="Q9879" s="3" t="s">
        <v>105</v>
      </c>
      <c r="S9879" s="3" t="s">
        <v>34</v>
      </c>
    </row>
    <row r="9880">
      <c r="A9880" s="2">
        <v>42318.714895833335</v>
      </c>
      <c r="B9880" s="3">
        <v>11.0</v>
      </c>
      <c r="C9880" s="3" t="s">
        <v>8462</v>
      </c>
      <c r="D9880" s="3">
        <v>75.0</v>
      </c>
      <c r="E9880" s="3" t="s">
        <v>8463</v>
      </c>
      <c r="F9880" s="3">
        <v>6.0</v>
      </c>
      <c r="G9880" s="3">
        <v>11.0</v>
      </c>
      <c r="H9880" s="3" t="s">
        <v>9576</v>
      </c>
      <c r="I9880" s="3" t="s">
        <v>9577</v>
      </c>
      <c r="J9880" s="3" t="s">
        <v>4475</v>
      </c>
      <c r="K9880" s="3" t="s">
        <v>24</v>
      </c>
      <c r="L9880" s="3">
        <v>40.0</v>
      </c>
      <c r="M9880" s="3" t="s">
        <v>25</v>
      </c>
      <c r="N9880" s="3" t="s">
        <v>9616</v>
      </c>
      <c r="O9880" s="3" t="s">
        <v>5278</v>
      </c>
      <c r="P9880" s="4">
        <v>24988.0</v>
      </c>
      <c r="Q9880" s="3" t="s">
        <v>75</v>
      </c>
      <c r="S9880" s="3" t="s">
        <v>34</v>
      </c>
    </row>
    <row r="9881">
      <c r="A9881" s="2">
        <v>42318.714895833335</v>
      </c>
      <c r="B9881" s="3">
        <v>11.0</v>
      </c>
      <c r="C9881" s="3" t="s">
        <v>8462</v>
      </c>
      <c r="D9881" s="3">
        <v>75.0</v>
      </c>
      <c r="E9881" s="3" t="s">
        <v>8463</v>
      </c>
      <c r="F9881" s="3">
        <v>6.0</v>
      </c>
      <c r="G9881" s="3">
        <v>11.0</v>
      </c>
      <c r="H9881" s="3" t="s">
        <v>9576</v>
      </c>
      <c r="I9881" s="3" t="s">
        <v>9577</v>
      </c>
      <c r="J9881" s="3" t="s">
        <v>4475</v>
      </c>
      <c r="K9881" s="3" t="s">
        <v>24</v>
      </c>
      <c r="L9881" s="3">
        <v>41.0</v>
      </c>
      <c r="M9881" s="3" t="s">
        <v>30</v>
      </c>
      <c r="N9881" s="3" t="s">
        <v>9617</v>
      </c>
      <c r="O9881" s="3" t="s">
        <v>342</v>
      </c>
      <c r="P9881" s="4">
        <v>22530.0</v>
      </c>
      <c r="Q9881" s="3" t="s">
        <v>153</v>
      </c>
      <c r="S9881" s="3" t="s">
        <v>34</v>
      </c>
    </row>
    <row r="9882">
      <c r="A9882" s="2">
        <v>42318.714895833335</v>
      </c>
      <c r="B9882" s="3">
        <v>11.0</v>
      </c>
      <c r="C9882" s="3" t="s">
        <v>8462</v>
      </c>
      <c r="D9882" s="3">
        <v>75.0</v>
      </c>
      <c r="E9882" s="3" t="s">
        <v>8463</v>
      </c>
      <c r="F9882" s="3">
        <v>6.0</v>
      </c>
      <c r="G9882" s="3">
        <v>11.0</v>
      </c>
      <c r="H9882" s="3" t="s">
        <v>9576</v>
      </c>
      <c r="I9882" s="3" t="s">
        <v>9577</v>
      </c>
      <c r="J9882" s="3" t="s">
        <v>4475</v>
      </c>
      <c r="K9882" s="3" t="s">
        <v>24</v>
      </c>
      <c r="L9882" s="3">
        <v>42.0</v>
      </c>
      <c r="M9882" s="3" t="s">
        <v>25</v>
      </c>
      <c r="N9882" s="3" t="s">
        <v>9618</v>
      </c>
      <c r="O9882" s="3" t="s">
        <v>243</v>
      </c>
      <c r="P9882" s="4">
        <v>15225.0</v>
      </c>
      <c r="Q9882" s="3" t="s">
        <v>169</v>
      </c>
      <c r="S9882" s="3" t="s">
        <v>34</v>
      </c>
    </row>
    <row r="9883">
      <c r="A9883" s="2">
        <v>42318.714895833335</v>
      </c>
      <c r="B9883" s="3">
        <v>11.0</v>
      </c>
      <c r="C9883" s="3" t="s">
        <v>8462</v>
      </c>
      <c r="D9883" s="3">
        <v>77.0</v>
      </c>
      <c r="E9883" s="3" t="s">
        <v>8506</v>
      </c>
      <c r="F9883" s="3">
        <v>6.0</v>
      </c>
      <c r="G9883" s="3">
        <v>11.0</v>
      </c>
      <c r="H9883" s="3" t="s">
        <v>9576</v>
      </c>
      <c r="I9883" s="3" t="s">
        <v>9577</v>
      </c>
      <c r="J9883" s="3" t="s">
        <v>4475</v>
      </c>
      <c r="K9883" s="3" t="s">
        <v>24</v>
      </c>
      <c r="L9883" s="3">
        <v>1.0</v>
      </c>
      <c r="M9883" s="3" t="s">
        <v>25</v>
      </c>
      <c r="N9883" s="3" t="s">
        <v>9619</v>
      </c>
      <c r="O9883" s="3" t="s">
        <v>377</v>
      </c>
      <c r="P9883" s="4">
        <v>29136.0</v>
      </c>
      <c r="Q9883" s="3" t="s">
        <v>216</v>
      </c>
      <c r="S9883" s="3" t="s">
        <v>34</v>
      </c>
    </row>
    <row r="9884">
      <c r="A9884" s="2">
        <v>42318.714895833335</v>
      </c>
      <c r="B9884" s="3">
        <v>11.0</v>
      </c>
      <c r="C9884" s="3" t="s">
        <v>8462</v>
      </c>
      <c r="D9884" s="3">
        <v>77.0</v>
      </c>
      <c r="E9884" s="3" t="s">
        <v>8506</v>
      </c>
      <c r="F9884" s="3">
        <v>6.0</v>
      </c>
      <c r="G9884" s="3">
        <v>11.0</v>
      </c>
      <c r="H9884" s="3" t="s">
        <v>9576</v>
      </c>
      <c r="I9884" s="3" t="s">
        <v>9577</v>
      </c>
      <c r="J9884" s="3" t="s">
        <v>4475</v>
      </c>
      <c r="K9884" s="3" t="s">
        <v>24</v>
      </c>
      <c r="L9884" s="3">
        <v>2.0</v>
      </c>
      <c r="M9884" s="3" t="s">
        <v>30</v>
      </c>
      <c r="N9884" s="3" t="s">
        <v>9620</v>
      </c>
      <c r="O9884" s="3" t="s">
        <v>235</v>
      </c>
      <c r="P9884" s="4">
        <v>17591.0</v>
      </c>
      <c r="Q9884" s="3" t="s">
        <v>113</v>
      </c>
      <c r="S9884" s="3" t="s">
        <v>34</v>
      </c>
    </row>
    <row r="9885">
      <c r="A9885" s="2">
        <v>42318.714895833335</v>
      </c>
      <c r="B9885" s="3">
        <v>11.0</v>
      </c>
      <c r="C9885" s="3" t="s">
        <v>8462</v>
      </c>
      <c r="D9885" s="3">
        <v>77.0</v>
      </c>
      <c r="E9885" s="3" t="s">
        <v>8506</v>
      </c>
      <c r="F9885" s="3">
        <v>6.0</v>
      </c>
      <c r="G9885" s="3">
        <v>11.0</v>
      </c>
      <c r="H9885" s="3" t="s">
        <v>9576</v>
      </c>
      <c r="I9885" s="3" t="s">
        <v>9577</v>
      </c>
      <c r="J9885" s="3" t="s">
        <v>4475</v>
      </c>
      <c r="K9885" s="3" t="s">
        <v>24</v>
      </c>
      <c r="L9885" s="3">
        <v>3.0</v>
      </c>
      <c r="M9885" s="3" t="s">
        <v>25</v>
      </c>
      <c r="N9885" s="3" t="s">
        <v>9621</v>
      </c>
      <c r="O9885" s="3" t="s">
        <v>401</v>
      </c>
      <c r="P9885" s="4">
        <v>25700.0</v>
      </c>
      <c r="Q9885" s="3" t="s">
        <v>372</v>
      </c>
      <c r="S9885" s="3" t="s">
        <v>34</v>
      </c>
    </row>
    <row r="9886">
      <c r="A9886" s="2">
        <v>42318.714895833335</v>
      </c>
      <c r="B9886" s="3">
        <v>11.0</v>
      </c>
      <c r="C9886" s="3" t="s">
        <v>8462</v>
      </c>
      <c r="D9886" s="3">
        <v>77.0</v>
      </c>
      <c r="E9886" s="3" t="s">
        <v>8506</v>
      </c>
      <c r="F9886" s="3">
        <v>6.0</v>
      </c>
      <c r="G9886" s="3">
        <v>11.0</v>
      </c>
      <c r="H9886" s="3" t="s">
        <v>9576</v>
      </c>
      <c r="I9886" s="3" t="s">
        <v>9577</v>
      </c>
      <c r="J9886" s="3" t="s">
        <v>4475</v>
      </c>
      <c r="K9886" s="3" t="s">
        <v>24</v>
      </c>
      <c r="L9886" s="3">
        <v>4.0</v>
      </c>
      <c r="M9886" s="3" t="s">
        <v>30</v>
      </c>
      <c r="N9886" s="3" t="s">
        <v>9622</v>
      </c>
      <c r="O9886" s="3" t="s">
        <v>4529</v>
      </c>
      <c r="P9886" s="4">
        <v>20878.0</v>
      </c>
      <c r="Q9886" s="3" t="s">
        <v>72</v>
      </c>
      <c r="S9886" s="3" t="s">
        <v>34</v>
      </c>
    </row>
    <row r="9887">
      <c r="A9887" s="2">
        <v>42318.714895833335</v>
      </c>
      <c r="B9887" s="3">
        <v>11.0</v>
      </c>
      <c r="C9887" s="3" t="s">
        <v>8462</v>
      </c>
      <c r="D9887" s="3">
        <v>77.0</v>
      </c>
      <c r="E9887" s="3" t="s">
        <v>8506</v>
      </c>
      <c r="F9887" s="3">
        <v>6.0</v>
      </c>
      <c r="G9887" s="3">
        <v>11.0</v>
      </c>
      <c r="H9887" s="3" t="s">
        <v>9576</v>
      </c>
      <c r="I9887" s="3" t="s">
        <v>9577</v>
      </c>
      <c r="J9887" s="3" t="s">
        <v>4475</v>
      </c>
      <c r="K9887" s="3" t="s">
        <v>24</v>
      </c>
      <c r="L9887" s="3">
        <v>5.0</v>
      </c>
      <c r="M9887" s="3" t="s">
        <v>25</v>
      </c>
      <c r="N9887" s="3" t="s">
        <v>9623</v>
      </c>
      <c r="O9887" s="3" t="s">
        <v>914</v>
      </c>
      <c r="P9887" s="4">
        <v>24579.0</v>
      </c>
      <c r="Q9887" s="3" t="s">
        <v>216</v>
      </c>
      <c r="S9887" s="3" t="s">
        <v>34</v>
      </c>
    </row>
    <row r="9888">
      <c r="A9888" s="2">
        <v>42318.714895833335</v>
      </c>
      <c r="B9888" s="3">
        <v>11.0</v>
      </c>
      <c r="C9888" s="3" t="s">
        <v>8462</v>
      </c>
      <c r="D9888" s="3">
        <v>77.0</v>
      </c>
      <c r="E9888" s="3" t="s">
        <v>8506</v>
      </c>
      <c r="F9888" s="3">
        <v>6.0</v>
      </c>
      <c r="G9888" s="3">
        <v>11.0</v>
      </c>
      <c r="H9888" s="3" t="s">
        <v>9576</v>
      </c>
      <c r="I9888" s="3" t="s">
        <v>9577</v>
      </c>
      <c r="J9888" s="3" t="s">
        <v>4475</v>
      </c>
      <c r="K9888" s="3" t="s">
        <v>24</v>
      </c>
      <c r="L9888" s="3">
        <v>6.0</v>
      </c>
      <c r="M9888" s="3" t="s">
        <v>30</v>
      </c>
      <c r="N9888" s="3" t="s">
        <v>9624</v>
      </c>
      <c r="O9888" s="3" t="s">
        <v>93</v>
      </c>
      <c r="P9888" s="4">
        <v>20196.0</v>
      </c>
      <c r="Q9888" s="3" t="s">
        <v>1205</v>
      </c>
      <c r="S9888" s="3" t="s">
        <v>34</v>
      </c>
    </row>
    <row r="9889">
      <c r="A9889" s="2">
        <v>42318.714895833335</v>
      </c>
      <c r="B9889" s="3">
        <v>11.0</v>
      </c>
      <c r="C9889" s="3" t="s">
        <v>8462</v>
      </c>
      <c r="D9889" s="3">
        <v>77.0</v>
      </c>
      <c r="E9889" s="3" t="s">
        <v>8506</v>
      </c>
      <c r="F9889" s="3">
        <v>6.0</v>
      </c>
      <c r="G9889" s="3">
        <v>11.0</v>
      </c>
      <c r="H9889" s="3" t="s">
        <v>9576</v>
      </c>
      <c r="I9889" s="3" t="s">
        <v>9577</v>
      </c>
      <c r="J9889" s="3" t="s">
        <v>4475</v>
      </c>
      <c r="K9889" s="3" t="s">
        <v>24</v>
      </c>
      <c r="L9889" s="3">
        <v>7.0</v>
      </c>
      <c r="M9889" s="3" t="s">
        <v>25</v>
      </c>
      <c r="N9889" s="3" t="s">
        <v>631</v>
      </c>
      <c r="O9889" s="3" t="s">
        <v>359</v>
      </c>
      <c r="P9889" s="4">
        <v>26150.0</v>
      </c>
      <c r="Q9889" s="3" t="s">
        <v>169</v>
      </c>
      <c r="S9889" s="3" t="s">
        <v>34</v>
      </c>
    </row>
    <row r="9890">
      <c r="A9890" s="2">
        <v>42318.714895833335</v>
      </c>
      <c r="B9890" s="3">
        <v>11.0</v>
      </c>
      <c r="C9890" s="3" t="s">
        <v>8462</v>
      </c>
      <c r="D9890" s="3">
        <v>77.0</v>
      </c>
      <c r="E9890" s="3" t="s">
        <v>8506</v>
      </c>
      <c r="F9890" s="3">
        <v>6.0</v>
      </c>
      <c r="G9890" s="3">
        <v>11.0</v>
      </c>
      <c r="H9890" s="3" t="s">
        <v>9576</v>
      </c>
      <c r="I9890" s="3" t="s">
        <v>9577</v>
      </c>
      <c r="J9890" s="3" t="s">
        <v>4475</v>
      </c>
      <c r="K9890" s="3" t="s">
        <v>24</v>
      </c>
      <c r="L9890" s="3">
        <v>8.0</v>
      </c>
      <c r="M9890" s="3" t="s">
        <v>30</v>
      </c>
      <c r="N9890" s="3" t="s">
        <v>9625</v>
      </c>
      <c r="O9890" s="3" t="s">
        <v>946</v>
      </c>
      <c r="P9890" s="4">
        <v>30689.0</v>
      </c>
      <c r="Q9890" s="3" t="s">
        <v>1205</v>
      </c>
      <c r="S9890" s="3" t="s">
        <v>34</v>
      </c>
    </row>
    <row r="9891">
      <c r="A9891" s="2">
        <v>42318.714895833335</v>
      </c>
      <c r="B9891" s="3">
        <v>11.0</v>
      </c>
      <c r="C9891" s="3" t="s">
        <v>8462</v>
      </c>
      <c r="D9891" s="3">
        <v>77.0</v>
      </c>
      <c r="E9891" s="3" t="s">
        <v>8506</v>
      </c>
      <c r="F9891" s="3">
        <v>6.0</v>
      </c>
      <c r="G9891" s="3">
        <v>11.0</v>
      </c>
      <c r="H9891" s="3" t="s">
        <v>9576</v>
      </c>
      <c r="I9891" s="3" t="s">
        <v>9577</v>
      </c>
      <c r="J9891" s="3" t="s">
        <v>4475</v>
      </c>
      <c r="K9891" s="3" t="s">
        <v>24</v>
      </c>
      <c r="L9891" s="3">
        <v>9.0</v>
      </c>
      <c r="M9891" s="3" t="s">
        <v>25</v>
      </c>
      <c r="N9891" s="3" t="s">
        <v>9626</v>
      </c>
      <c r="O9891" s="3" t="s">
        <v>109</v>
      </c>
      <c r="P9891" s="4">
        <v>31407.0</v>
      </c>
      <c r="Q9891" s="3" t="s">
        <v>132</v>
      </c>
      <c r="S9891" s="3" t="s">
        <v>34</v>
      </c>
    </row>
    <row r="9892">
      <c r="A9892" s="2">
        <v>42318.714895833335</v>
      </c>
      <c r="B9892" s="3">
        <v>11.0</v>
      </c>
      <c r="C9892" s="3" t="s">
        <v>8462</v>
      </c>
      <c r="D9892" s="3">
        <v>77.0</v>
      </c>
      <c r="E9892" s="3" t="s">
        <v>8506</v>
      </c>
      <c r="F9892" s="3">
        <v>6.0</v>
      </c>
      <c r="G9892" s="3">
        <v>11.0</v>
      </c>
      <c r="H9892" s="3" t="s">
        <v>9576</v>
      </c>
      <c r="I9892" s="3" t="s">
        <v>9577</v>
      </c>
      <c r="J9892" s="3" t="s">
        <v>4475</v>
      </c>
      <c r="K9892" s="3" t="s">
        <v>24</v>
      </c>
      <c r="L9892" s="3">
        <v>10.0</v>
      </c>
      <c r="M9892" s="3" t="s">
        <v>30</v>
      </c>
      <c r="N9892" s="3" t="s">
        <v>2224</v>
      </c>
      <c r="O9892" s="3" t="s">
        <v>375</v>
      </c>
      <c r="P9892" s="4">
        <v>22276.0</v>
      </c>
      <c r="Q9892" s="3" t="s">
        <v>110</v>
      </c>
      <c r="S9892" s="3" t="s">
        <v>34</v>
      </c>
    </row>
    <row r="9893">
      <c r="A9893" s="2">
        <v>42318.714895833335</v>
      </c>
      <c r="B9893" s="3">
        <v>11.0</v>
      </c>
      <c r="C9893" s="3" t="s">
        <v>8462</v>
      </c>
      <c r="D9893" s="3">
        <v>77.0</v>
      </c>
      <c r="E9893" s="3" t="s">
        <v>8506</v>
      </c>
      <c r="F9893" s="3">
        <v>6.0</v>
      </c>
      <c r="G9893" s="3">
        <v>11.0</v>
      </c>
      <c r="H9893" s="3" t="s">
        <v>9576</v>
      </c>
      <c r="I9893" s="3" t="s">
        <v>9577</v>
      </c>
      <c r="J9893" s="3" t="s">
        <v>4475</v>
      </c>
      <c r="K9893" s="3" t="s">
        <v>24</v>
      </c>
      <c r="L9893" s="3">
        <v>11.0</v>
      </c>
      <c r="M9893" s="3" t="s">
        <v>25</v>
      </c>
      <c r="N9893" s="3" t="s">
        <v>9627</v>
      </c>
      <c r="O9893" s="3" t="s">
        <v>9628</v>
      </c>
      <c r="P9893" s="4">
        <v>18346.0</v>
      </c>
      <c r="Q9893" s="3" t="s">
        <v>113</v>
      </c>
      <c r="S9893" s="3" t="s">
        <v>34</v>
      </c>
    </row>
    <row r="9894">
      <c r="A9894" s="2">
        <v>42318.714895833335</v>
      </c>
      <c r="B9894" s="3">
        <v>11.0</v>
      </c>
      <c r="C9894" s="3" t="s">
        <v>8462</v>
      </c>
      <c r="D9894" s="3">
        <v>77.0</v>
      </c>
      <c r="E9894" s="3" t="s">
        <v>8506</v>
      </c>
      <c r="F9894" s="3">
        <v>6.0</v>
      </c>
      <c r="G9894" s="3">
        <v>11.0</v>
      </c>
      <c r="H9894" s="3" t="s">
        <v>9576</v>
      </c>
      <c r="I9894" s="3" t="s">
        <v>9577</v>
      </c>
      <c r="J9894" s="3" t="s">
        <v>4475</v>
      </c>
      <c r="K9894" s="3" t="s">
        <v>24</v>
      </c>
      <c r="L9894" s="3">
        <v>12.0</v>
      </c>
      <c r="M9894" s="3" t="s">
        <v>30</v>
      </c>
      <c r="N9894" s="3" t="s">
        <v>6700</v>
      </c>
      <c r="O9894" s="3" t="s">
        <v>2891</v>
      </c>
      <c r="P9894" s="4">
        <v>25777.0</v>
      </c>
      <c r="Q9894" s="3" t="s">
        <v>132</v>
      </c>
      <c r="S9894" s="3" t="s">
        <v>34</v>
      </c>
    </row>
    <row r="9895">
      <c r="A9895" s="2">
        <v>42318.714895833335</v>
      </c>
      <c r="B9895" s="3">
        <v>11.0</v>
      </c>
      <c r="C9895" s="3" t="s">
        <v>8462</v>
      </c>
      <c r="D9895" s="3">
        <v>77.0</v>
      </c>
      <c r="E9895" s="3" t="s">
        <v>8506</v>
      </c>
      <c r="F9895" s="3">
        <v>6.0</v>
      </c>
      <c r="G9895" s="3">
        <v>11.0</v>
      </c>
      <c r="H9895" s="3" t="s">
        <v>9576</v>
      </c>
      <c r="I9895" s="3" t="s">
        <v>9577</v>
      </c>
      <c r="J9895" s="3" t="s">
        <v>4475</v>
      </c>
      <c r="K9895" s="3" t="s">
        <v>24</v>
      </c>
      <c r="L9895" s="3">
        <v>13.0</v>
      </c>
      <c r="M9895" s="3" t="s">
        <v>25</v>
      </c>
      <c r="N9895" s="3" t="s">
        <v>5023</v>
      </c>
      <c r="O9895" s="3" t="s">
        <v>3993</v>
      </c>
      <c r="P9895" s="4">
        <v>22727.0</v>
      </c>
      <c r="Q9895" s="3" t="s">
        <v>216</v>
      </c>
      <c r="S9895" s="3" t="s">
        <v>34</v>
      </c>
    </row>
    <row r="9896">
      <c r="A9896" s="2">
        <v>42318.714895833335</v>
      </c>
      <c r="B9896" s="3">
        <v>11.0</v>
      </c>
      <c r="C9896" s="3" t="s">
        <v>8462</v>
      </c>
      <c r="D9896" s="3">
        <v>77.0</v>
      </c>
      <c r="E9896" s="3" t="s">
        <v>8506</v>
      </c>
      <c r="F9896" s="3">
        <v>6.0</v>
      </c>
      <c r="G9896" s="3">
        <v>11.0</v>
      </c>
      <c r="H9896" s="3" t="s">
        <v>9576</v>
      </c>
      <c r="I9896" s="3" t="s">
        <v>9577</v>
      </c>
      <c r="J9896" s="3" t="s">
        <v>4475</v>
      </c>
      <c r="K9896" s="3" t="s">
        <v>24</v>
      </c>
      <c r="L9896" s="3">
        <v>14.0</v>
      </c>
      <c r="M9896" s="3" t="s">
        <v>30</v>
      </c>
      <c r="N9896" s="3" t="s">
        <v>9629</v>
      </c>
      <c r="O9896" s="3" t="s">
        <v>368</v>
      </c>
      <c r="P9896" s="4">
        <v>34473.0</v>
      </c>
      <c r="Q9896" s="3" t="s">
        <v>191</v>
      </c>
      <c r="S9896" s="3" t="s">
        <v>34</v>
      </c>
    </row>
    <row r="9897">
      <c r="A9897" s="2">
        <v>42318.714895833335</v>
      </c>
      <c r="B9897" s="3">
        <v>11.0</v>
      </c>
      <c r="C9897" s="3" t="s">
        <v>8462</v>
      </c>
      <c r="D9897" s="3">
        <v>77.0</v>
      </c>
      <c r="E9897" s="3" t="s">
        <v>8506</v>
      </c>
      <c r="F9897" s="3">
        <v>6.0</v>
      </c>
      <c r="G9897" s="3">
        <v>11.0</v>
      </c>
      <c r="H9897" s="3" t="s">
        <v>9576</v>
      </c>
      <c r="I9897" s="3" t="s">
        <v>9577</v>
      </c>
      <c r="J9897" s="3" t="s">
        <v>4475</v>
      </c>
      <c r="K9897" s="3" t="s">
        <v>24</v>
      </c>
      <c r="L9897" s="3">
        <v>15.0</v>
      </c>
      <c r="M9897" s="3" t="s">
        <v>25</v>
      </c>
      <c r="N9897" s="3" t="s">
        <v>7279</v>
      </c>
      <c r="O9897" s="3" t="s">
        <v>69</v>
      </c>
      <c r="P9897" s="4">
        <v>24471.0</v>
      </c>
      <c r="Q9897" s="3" t="s">
        <v>216</v>
      </c>
      <c r="S9897" s="3" t="s">
        <v>34</v>
      </c>
    </row>
    <row r="9898">
      <c r="A9898" s="2">
        <v>42318.714895833335</v>
      </c>
      <c r="B9898" s="3">
        <v>11.0</v>
      </c>
      <c r="C9898" s="3" t="s">
        <v>8462</v>
      </c>
      <c r="D9898" s="3">
        <v>77.0</v>
      </c>
      <c r="E9898" s="3" t="s">
        <v>8506</v>
      </c>
      <c r="F9898" s="3">
        <v>6.0</v>
      </c>
      <c r="G9898" s="3">
        <v>11.0</v>
      </c>
      <c r="H9898" s="3" t="s">
        <v>9576</v>
      </c>
      <c r="I9898" s="3" t="s">
        <v>9577</v>
      </c>
      <c r="J9898" s="3" t="s">
        <v>4475</v>
      </c>
      <c r="K9898" s="3" t="s">
        <v>24</v>
      </c>
      <c r="L9898" s="3">
        <v>16.0</v>
      </c>
      <c r="M9898" s="3" t="s">
        <v>30</v>
      </c>
      <c r="N9898" s="3" t="s">
        <v>9630</v>
      </c>
      <c r="O9898" s="3" t="s">
        <v>342</v>
      </c>
      <c r="P9898" s="4">
        <v>26216.0</v>
      </c>
      <c r="Q9898" s="3" t="s">
        <v>110</v>
      </c>
      <c r="S9898" s="3" t="s">
        <v>34</v>
      </c>
    </row>
    <row r="9899">
      <c r="A9899" s="2">
        <v>42318.714895833335</v>
      </c>
      <c r="B9899" s="3">
        <v>11.0</v>
      </c>
      <c r="C9899" s="3" t="s">
        <v>8462</v>
      </c>
      <c r="D9899" s="3">
        <v>77.0</v>
      </c>
      <c r="E9899" s="3" t="s">
        <v>8506</v>
      </c>
      <c r="F9899" s="3">
        <v>6.0</v>
      </c>
      <c r="G9899" s="3">
        <v>11.0</v>
      </c>
      <c r="H9899" s="3" t="s">
        <v>9576</v>
      </c>
      <c r="I9899" s="3" t="s">
        <v>9577</v>
      </c>
      <c r="J9899" s="3" t="s">
        <v>4475</v>
      </c>
      <c r="K9899" s="3" t="s">
        <v>24</v>
      </c>
      <c r="L9899" s="3">
        <v>17.0</v>
      </c>
      <c r="M9899" s="3" t="s">
        <v>25</v>
      </c>
      <c r="N9899" s="3" t="s">
        <v>9631</v>
      </c>
      <c r="O9899" s="3" t="s">
        <v>168</v>
      </c>
      <c r="P9899" s="4">
        <v>17103.0</v>
      </c>
      <c r="Q9899" s="3" t="s">
        <v>113</v>
      </c>
      <c r="S9899" s="3" t="s">
        <v>34</v>
      </c>
    </row>
    <row r="9900">
      <c r="A9900" s="2">
        <v>42318.714895833335</v>
      </c>
      <c r="B9900" s="3">
        <v>11.0</v>
      </c>
      <c r="C9900" s="3" t="s">
        <v>8462</v>
      </c>
      <c r="D9900" s="3">
        <v>77.0</v>
      </c>
      <c r="E9900" s="3" t="s">
        <v>8506</v>
      </c>
      <c r="F9900" s="3">
        <v>6.0</v>
      </c>
      <c r="G9900" s="3">
        <v>11.0</v>
      </c>
      <c r="H9900" s="3" t="s">
        <v>9576</v>
      </c>
      <c r="I9900" s="3" t="s">
        <v>9577</v>
      </c>
      <c r="J9900" s="3" t="s">
        <v>4475</v>
      </c>
      <c r="K9900" s="3" t="s">
        <v>24</v>
      </c>
      <c r="L9900" s="3">
        <v>18.0</v>
      </c>
      <c r="M9900" s="3" t="s">
        <v>30</v>
      </c>
      <c r="N9900" s="3" t="s">
        <v>4292</v>
      </c>
      <c r="O9900" s="3" t="s">
        <v>355</v>
      </c>
      <c r="P9900" s="4">
        <v>24374.0</v>
      </c>
      <c r="Q9900" s="3" t="s">
        <v>216</v>
      </c>
      <c r="S9900" s="3" t="s">
        <v>34</v>
      </c>
    </row>
    <row r="9901">
      <c r="A9901" s="2">
        <v>42318.714895833335</v>
      </c>
      <c r="B9901" s="3">
        <v>11.0</v>
      </c>
      <c r="C9901" s="3" t="s">
        <v>8462</v>
      </c>
      <c r="D9901" s="3">
        <v>77.0</v>
      </c>
      <c r="E9901" s="3" t="s">
        <v>8506</v>
      </c>
      <c r="F9901" s="3">
        <v>6.0</v>
      </c>
      <c r="G9901" s="3">
        <v>11.0</v>
      </c>
      <c r="H9901" s="3" t="s">
        <v>9576</v>
      </c>
      <c r="I9901" s="3" t="s">
        <v>9577</v>
      </c>
      <c r="J9901" s="3" t="s">
        <v>4475</v>
      </c>
      <c r="K9901" s="3" t="s">
        <v>24</v>
      </c>
      <c r="L9901" s="3">
        <v>19.0</v>
      </c>
      <c r="M9901" s="3" t="s">
        <v>25</v>
      </c>
      <c r="N9901" s="3" t="s">
        <v>9622</v>
      </c>
      <c r="O9901" s="3" t="s">
        <v>218</v>
      </c>
      <c r="P9901" s="4">
        <v>18700.0</v>
      </c>
      <c r="Q9901" s="3" t="s">
        <v>60</v>
      </c>
      <c r="S9901" s="3" t="s">
        <v>34</v>
      </c>
    </row>
    <row r="9902">
      <c r="A9902" s="2">
        <v>42318.714895833335</v>
      </c>
      <c r="B9902" s="3">
        <v>11.0</v>
      </c>
      <c r="C9902" s="3" t="s">
        <v>8462</v>
      </c>
      <c r="D9902" s="3">
        <v>77.0</v>
      </c>
      <c r="E9902" s="3" t="s">
        <v>8506</v>
      </c>
      <c r="F9902" s="3">
        <v>6.0</v>
      </c>
      <c r="G9902" s="3">
        <v>11.0</v>
      </c>
      <c r="H9902" s="3" t="s">
        <v>9576</v>
      </c>
      <c r="I9902" s="3" t="s">
        <v>9577</v>
      </c>
      <c r="J9902" s="3" t="s">
        <v>4475</v>
      </c>
      <c r="K9902" s="3" t="s">
        <v>24</v>
      </c>
      <c r="L9902" s="3">
        <v>20.0</v>
      </c>
      <c r="M9902" s="3" t="s">
        <v>30</v>
      </c>
      <c r="N9902" s="3" t="s">
        <v>7490</v>
      </c>
      <c r="O9902" s="3" t="s">
        <v>235</v>
      </c>
      <c r="P9902" s="4">
        <v>18188.0</v>
      </c>
      <c r="Q9902" s="3" t="s">
        <v>113</v>
      </c>
      <c r="S9902" s="3" t="s">
        <v>34</v>
      </c>
    </row>
    <row r="9903">
      <c r="A9903" s="2">
        <v>42318.714895833335</v>
      </c>
      <c r="B9903" s="3">
        <v>11.0</v>
      </c>
      <c r="C9903" s="3" t="s">
        <v>8462</v>
      </c>
      <c r="D9903" s="3">
        <v>77.0</v>
      </c>
      <c r="E9903" s="3" t="s">
        <v>8506</v>
      </c>
      <c r="F9903" s="3">
        <v>6.0</v>
      </c>
      <c r="G9903" s="3">
        <v>11.0</v>
      </c>
      <c r="H9903" s="3" t="s">
        <v>9576</v>
      </c>
      <c r="I9903" s="3" t="s">
        <v>9577</v>
      </c>
      <c r="J9903" s="3" t="s">
        <v>4475</v>
      </c>
      <c r="K9903" s="3" t="s">
        <v>24</v>
      </c>
      <c r="L9903" s="3">
        <v>21.0</v>
      </c>
      <c r="M9903" s="3" t="s">
        <v>25</v>
      </c>
      <c r="N9903" s="3" t="s">
        <v>9623</v>
      </c>
      <c r="O9903" s="3" t="s">
        <v>9632</v>
      </c>
      <c r="P9903" s="4">
        <v>35109.0</v>
      </c>
      <c r="Q9903" s="3" t="s">
        <v>191</v>
      </c>
      <c r="S9903" s="3" t="s">
        <v>34</v>
      </c>
    </row>
    <row r="9904">
      <c r="A9904" s="2">
        <v>42318.714895833335</v>
      </c>
      <c r="B9904" s="3">
        <v>11.0</v>
      </c>
      <c r="C9904" s="3" t="s">
        <v>8462</v>
      </c>
      <c r="D9904" s="3">
        <v>77.0</v>
      </c>
      <c r="E9904" s="3" t="s">
        <v>8506</v>
      </c>
      <c r="F9904" s="3">
        <v>6.0</v>
      </c>
      <c r="G9904" s="3">
        <v>11.0</v>
      </c>
      <c r="H9904" s="3" t="s">
        <v>9576</v>
      </c>
      <c r="I9904" s="3" t="s">
        <v>9577</v>
      </c>
      <c r="J9904" s="3" t="s">
        <v>4475</v>
      </c>
      <c r="K9904" s="3" t="s">
        <v>24</v>
      </c>
      <c r="L9904" s="3">
        <v>22.0</v>
      </c>
      <c r="M9904" s="3" t="s">
        <v>30</v>
      </c>
      <c r="N9904" s="3" t="s">
        <v>6121</v>
      </c>
      <c r="O9904" s="3" t="s">
        <v>4621</v>
      </c>
      <c r="P9904" s="4">
        <v>21765.0</v>
      </c>
      <c r="Q9904" s="3" t="s">
        <v>228</v>
      </c>
      <c r="S9904" s="3" t="s">
        <v>34</v>
      </c>
    </row>
    <row r="9905">
      <c r="A9905" s="2">
        <v>42318.714895833335</v>
      </c>
      <c r="B9905" s="3">
        <v>11.0</v>
      </c>
      <c r="C9905" s="3" t="s">
        <v>8462</v>
      </c>
      <c r="D9905" s="3">
        <v>77.0</v>
      </c>
      <c r="E9905" s="3" t="s">
        <v>8506</v>
      </c>
      <c r="F9905" s="3">
        <v>6.0</v>
      </c>
      <c r="G9905" s="3">
        <v>11.0</v>
      </c>
      <c r="H9905" s="3" t="s">
        <v>9576</v>
      </c>
      <c r="I9905" s="3" t="s">
        <v>9577</v>
      </c>
      <c r="J9905" s="3" t="s">
        <v>4475</v>
      </c>
      <c r="K9905" s="3" t="s">
        <v>24</v>
      </c>
      <c r="L9905" s="3">
        <v>23.0</v>
      </c>
      <c r="M9905" s="3" t="s">
        <v>25</v>
      </c>
      <c r="N9905" s="3" t="s">
        <v>3246</v>
      </c>
      <c r="O9905" s="3" t="s">
        <v>5783</v>
      </c>
      <c r="P9905" s="4">
        <v>28563.0</v>
      </c>
      <c r="Q9905" s="3" t="s">
        <v>75</v>
      </c>
      <c r="S9905" s="3" t="s">
        <v>34</v>
      </c>
    </row>
    <row r="9906">
      <c r="A9906" s="2">
        <v>42318.714895833335</v>
      </c>
      <c r="B9906" s="3">
        <v>11.0</v>
      </c>
      <c r="C9906" s="3" t="s">
        <v>8462</v>
      </c>
      <c r="D9906" s="3">
        <v>77.0</v>
      </c>
      <c r="E9906" s="3" t="s">
        <v>8506</v>
      </c>
      <c r="F9906" s="3">
        <v>6.0</v>
      </c>
      <c r="G9906" s="3">
        <v>11.0</v>
      </c>
      <c r="H9906" s="3" t="s">
        <v>9576</v>
      </c>
      <c r="I9906" s="3" t="s">
        <v>9577</v>
      </c>
      <c r="J9906" s="3" t="s">
        <v>4475</v>
      </c>
      <c r="K9906" s="3" t="s">
        <v>24</v>
      </c>
      <c r="L9906" s="3">
        <v>24.0</v>
      </c>
      <c r="M9906" s="3" t="s">
        <v>30</v>
      </c>
      <c r="N9906" s="3" t="s">
        <v>9633</v>
      </c>
      <c r="O9906" s="3" t="s">
        <v>1099</v>
      </c>
      <c r="P9906" s="4">
        <v>27168.0</v>
      </c>
      <c r="Q9906" s="3" t="s">
        <v>110</v>
      </c>
      <c r="S9906" s="3" t="s">
        <v>34</v>
      </c>
    </row>
    <row r="9907">
      <c r="A9907" s="2">
        <v>42318.714895833335</v>
      </c>
      <c r="B9907" s="3">
        <v>11.0</v>
      </c>
      <c r="C9907" s="3" t="s">
        <v>8462</v>
      </c>
      <c r="D9907" s="3">
        <v>77.0</v>
      </c>
      <c r="E9907" s="3" t="s">
        <v>8506</v>
      </c>
      <c r="F9907" s="3">
        <v>6.0</v>
      </c>
      <c r="G9907" s="3">
        <v>11.0</v>
      </c>
      <c r="H9907" s="3" t="s">
        <v>9576</v>
      </c>
      <c r="I9907" s="3" t="s">
        <v>9577</v>
      </c>
      <c r="J9907" s="3" t="s">
        <v>4475</v>
      </c>
      <c r="K9907" s="3" t="s">
        <v>24</v>
      </c>
      <c r="L9907" s="3">
        <v>25.0</v>
      </c>
      <c r="M9907" s="3" t="s">
        <v>25</v>
      </c>
      <c r="N9907" s="3" t="s">
        <v>5436</v>
      </c>
      <c r="O9907" s="3" t="s">
        <v>8783</v>
      </c>
      <c r="P9907" s="4">
        <v>26876.0</v>
      </c>
      <c r="Q9907" s="3" t="s">
        <v>110</v>
      </c>
      <c r="S9907" s="3" t="s">
        <v>34</v>
      </c>
    </row>
    <row r="9908">
      <c r="A9908" s="2">
        <v>42318.714895833335</v>
      </c>
      <c r="B9908" s="3">
        <v>11.0</v>
      </c>
      <c r="C9908" s="3" t="s">
        <v>8462</v>
      </c>
      <c r="D9908" s="3">
        <v>78.0</v>
      </c>
      <c r="E9908" s="3" t="s">
        <v>8530</v>
      </c>
      <c r="F9908" s="3">
        <v>6.0</v>
      </c>
      <c r="G9908" s="3">
        <v>11.0</v>
      </c>
      <c r="H9908" s="3" t="s">
        <v>9576</v>
      </c>
      <c r="I9908" s="3" t="s">
        <v>9577</v>
      </c>
      <c r="J9908" s="3" t="s">
        <v>4475</v>
      </c>
      <c r="K9908" s="3" t="s">
        <v>24</v>
      </c>
      <c r="L9908" s="3">
        <v>1.0</v>
      </c>
      <c r="M9908" s="3" t="s">
        <v>25</v>
      </c>
      <c r="N9908" s="3" t="s">
        <v>9634</v>
      </c>
      <c r="O9908" s="3" t="s">
        <v>796</v>
      </c>
      <c r="P9908" s="4">
        <v>21903.0</v>
      </c>
      <c r="Q9908" s="3" t="s">
        <v>72</v>
      </c>
      <c r="S9908" s="3" t="s">
        <v>34</v>
      </c>
    </row>
    <row r="9909">
      <c r="A9909" s="2">
        <v>42318.714895833335</v>
      </c>
      <c r="B9909" s="3">
        <v>11.0</v>
      </c>
      <c r="C9909" s="3" t="s">
        <v>8462</v>
      </c>
      <c r="D9909" s="3">
        <v>78.0</v>
      </c>
      <c r="E9909" s="3" t="s">
        <v>8530</v>
      </c>
      <c r="F9909" s="3">
        <v>6.0</v>
      </c>
      <c r="G9909" s="3">
        <v>11.0</v>
      </c>
      <c r="H9909" s="3" t="s">
        <v>9576</v>
      </c>
      <c r="I9909" s="3" t="s">
        <v>9577</v>
      </c>
      <c r="J9909" s="3" t="s">
        <v>4475</v>
      </c>
      <c r="K9909" s="3" t="s">
        <v>24</v>
      </c>
      <c r="L9909" s="3">
        <v>2.0</v>
      </c>
      <c r="M9909" s="3" t="s">
        <v>30</v>
      </c>
      <c r="N9909" s="3" t="s">
        <v>9635</v>
      </c>
      <c r="O9909" s="3" t="s">
        <v>8590</v>
      </c>
      <c r="P9909" s="4">
        <v>24197.0</v>
      </c>
      <c r="Q9909" s="3" t="s">
        <v>132</v>
      </c>
      <c r="S9909" s="3" t="s">
        <v>34</v>
      </c>
    </row>
    <row r="9910">
      <c r="A9910" s="2">
        <v>42318.714895833335</v>
      </c>
      <c r="B9910" s="3">
        <v>11.0</v>
      </c>
      <c r="C9910" s="3" t="s">
        <v>8462</v>
      </c>
      <c r="D9910" s="3">
        <v>78.0</v>
      </c>
      <c r="E9910" s="3" t="s">
        <v>8530</v>
      </c>
      <c r="F9910" s="3">
        <v>6.0</v>
      </c>
      <c r="G9910" s="3">
        <v>11.0</v>
      </c>
      <c r="H9910" s="3" t="s">
        <v>9576</v>
      </c>
      <c r="I9910" s="3" t="s">
        <v>9577</v>
      </c>
      <c r="J9910" s="3" t="s">
        <v>4475</v>
      </c>
      <c r="K9910" s="3" t="s">
        <v>24</v>
      </c>
      <c r="L9910" s="3">
        <v>3.0</v>
      </c>
      <c r="M9910" s="3" t="s">
        <v>25</v>
      </c>
      <c r="N9910" s="3" t="s">
        <v>9636</v>
      </c>
      <c r="O9910" s="3" t="s">
        <v>1385</v>
      </c>
      <c r="P9910" s="4">
        <v>24908.0</v>
      </c>
      <c r="Q9910" s="3" t="s">
        <v>110</v>
      </c>
      <c r="S9910" s="3" t="s">
        <v>34</v>
      </c>
    </row>
    <row r="9911">
      <c r="A9911" s="2">
        <v>42318.714895833335</v>
      </c>
      <c r="B9911" s="3">
        <v>11.0</v>
      </c>
      <c r="C9911" s="3" t="s">
        <v>8462</v>
      </c>
      <c r="D9911" s="3">
        <v>78.0</v>
      </c>
      <c r="E9911" s="3" t="s">
        <v>8530</v>
      </c>
      <c r="F9911" s="3">
        <v>6.0</v>
      </c>
      <c r="G9911" s="3">
        <v>11.0</v>
      </c>
      <c r="H9911" s="3" t="s">
        <v>9576</v>
      </c>
      <c r="I9911" s="3" t="s">
        <v>9577</v>
      </c>
      <c r="J9911" s="3" t="s">
        <v>4475</v>
      </c>
      <c r="K9911" s="3" t="s">
        <v>24</v>
      </c>
      <c r="L9911" s="3">
        <v>4.0</v>
      </c>
      <c r="M9911" s="3" t="s">
        <v>30</v>
      </c>
      <c r="N9911" s="3" t="s">
        <v>5416</v>
      </c>
      <c r="O9911" s="3" t="s">
        <v>869</v>
      </c>
      <c r="P9911" s="4">
        <v>21040.0</v>
      </c>
      <c r="Q9911" s="3" t="s">
        <v>228</v>
      </c>
      <c r="S9911" s="3" t="s">
        <v>34</v>
      </c>
    </row>
    <row r="9912">
      <c r="A9912" s="2">
        <v>42318.714895833335</v>
      </c>
      <c r="B9912" s="3">
        <v>11.0</v>
      </c>
      <c r="C9912" s="3" t="s">
        <v>8462</v>
      </c>
      <c r="D9912" s="3">
        <v>78.0</v>
      </c>
      <c r="E9912" s="3" t="s">
        <v>8530</v>
      </c>
      <c r="F9912" s="3">
        <v>6.0</v>
      </c>
      <c r="G9912" s="3">
        <v>11.0</v>
      </c>
      <c r="H9912" s="3" t="s">
        <v>9576</v>
      </c>
      <c r="I9912" s="3" t="s">
        <v>9577</v>
      </c>
      <c r="J9912" s="3" t="s">
        <v>4475</v>
      </c>
      <c r="K9912" s="3" t="s">
        <v>24</v>
      </c>
      <c r="L9912" s="3">
        <v>5.0</v>
      </c>
      <c r="M9912" s="3" t="s">
        <v>25</v>
      </c>
      <c r="N9912" s="3" t="s">
        <v>9637</v>
      </c>
      <c r="O9912" s="3" t="s">
        <v>9638</v>
      </c>
      <c r="P9912" s="4">
        <v>20226.0</v>
      </c>
      <c r="Q9912" s="3" t="s">
        <v>55</v>
      </c>
      <c r="S9912" s="3" t="s">
        <v>34</v>
      </c>
    </row>
    <row r="9913">
      <c r="A9913" s="2">
        <v>42318.714895833335</v>
      </c>
      <c r="B9913" s="3">
        <v>11.0</v>
      </c>
      <c r="C9913" s="3" t="s">
        <v>8462</v>
      </c>
      <c r="D9913" s="3">
        <v>78.0</v>
      </c>
      <c r="E9913" s="3" t="s">
        <v>8530</v>
      </c>
      <c r="F9913" s="3">
        <v>6.0</v>
      </c>
      <c r="G9913" s="3">
        <v>11.0</v>
      </c>
      <c r="H9913" s="3" t="s">
        <v>9576</v>
      </c>
      <c r="I9913" s="3" t="s">
        <v>9577</v>
      </c>
      <c r="J9913" s="3" t="s">
        <v>4475</v>
      </c>
      <c r="K9913" s="3" t="s">
        <v>24</v>
      </c>
      <c r="L9913" s="3">
        <v>6.0</v>
      </c>
      <c r="M9913" s="3" t="s">
        <v>30</v>
      </c>
      <c r="N9913" s="3" t="s">
        <v>9639</v>
      </c>
      <c r="O9913" s="3" t="s">
        <v>9640</v>
      </c>
      <c r="P9913" s="4">
        <v>23598.0</v>
      </c>
      <c r="Q9913" s="3" t="s">
        <v>72</v>
      </c>
      <c r="S9913" s="3" t="s">
        <v>34</v>
      </c>
    </row>
    <row r="9914">
      <c r="A9914" s="2">
        <v>42318.714895833335</v>
      </c>
      <c r="B9914" s="3">
        <v>11.0</v>
      </c>
      <c r="C9914" s="3" t="s">
        <v>8462</v>
      </c>
      <c r="D9914" s="3">
        <v>78.0</v>
      </c>
      <c r="E9914" s="3" t="s">
        <v>8530</v>
      </c>
      <c r="F9914" s="3">
        <v>6.0</v>
      </c>
      <c r="G9914" s="3">
        <v>11.0</v>
      </c>
      <c r="H9914" s="3" t="s">
        <v>9576</v>
      </c>
      <c r="I9914" s="3" t="s">
        <v>9577</v>
      </c>
      <c r="J9914" s="3" t="s">
        <v>4475</v>
      </c>
      <c r="K9914" s="3" t="s">
        <v>24</v>
      </c>
      <c r="L9914" s="3">
        <v>7.0</v>
      </c>
      <c r="M9914" s="3" t="s">
        <v>25</v>
      </c>
      <c r="N9914" s="3" t="s">
        <v>4859</v>
      </c>
      <c r="O9914" s="3" t="s">
        <v>5220</v>
      </c>
      <c r="P9914" s="4">
        <v>20130.0</v>
      </c>
      <c r="Q9914" s="3" t="s">
        <v>169</v>
      </c>
      <c r="S9914" s="3" t="s">
        <v>34</v>
      </c>
    </row>
    <row r="9915">
      <c r="A9915" s="2">
        <v>42318.714895833335</v>
      </c>
      <c r="B9915" s="3">
        <v>11.0</v>
      </c>
      <c r="C9915" s="3" t="s">
        <v>8462</v>
      </c>
      <c r="D9915" s="3">
        <v>78.0</v>
      </c>
      <c r="E9915" s="3" t="s">
        <v>8530</v>
      </c>
      <c r="F9915" s="3">
        <v>6.0</v>
      </c>
      <c r="G9915" s="3">
        <v>11.0</v>
      </c>
      <c r="H9915" s="3" t="s">
        <v>9576</v>
      </c>
      <c r="I9915" s="3" t="s">
        <v>9577</v>
      </c>
      <c r="J9915" s="3" t="s">
        <v>4475</v>
      </c>
      <c r="K9915" s="3" t="s">
        <v>24</v>
      </c>
      <c r="L9915" s="3">
        <v>8.0</v>
      </c>
      <c r="M9915" s="3" t="s">
        <v>30</v>
      </c>
      <c r="N9915" s="3" t="s">
        <v>2979</v>
      </c>
      <c r="O9915" s="3" t="s">
        <v>375</v>
      </c>
      <c r="P9915" s="4">
        <v>25407.0</v>
      </c>
      <c r="Q9915" s="3" t="s">
        <v>189</v>
      </c>
      <c r="S9915" s="3" t="s">
        <v>34</v>
      </c>
    </row>
    <row r="9916">
      <c r="A9916" s="2">
        <v>42318.714895833335</v>
      </c>
      <c r="B9916" s="3">
        <v>11.0</v>
      </c>
      <c r="C9916" s="3" t="s">
        <v>8462</v>
      </c>
      <c r="D9916" s="3">
        <v>78.0</v>
      </c>
      <c r="E9916" s="3" t="s">
        <v>8530</v>
      </c>
      <c r="F9916" s="3">
        <v>6.0</v>
      </c>
      <c r="G9916" s="3">
        <v>11.0</v>
      </c>
      <c r="H9916" s="3" t="s">
        <v>9576</v>
      </c>
      <c r="I9916" s="3" t="s">
        <v>9577</v>
      </c>
      <c r="J9916" s="3" t="s">
        <v>4475</v>
      </c>
      <c r="K9916" s="3" t="s">
        <v>24</v>
      </c>
      <c r="L9916" s="3">
        <v>9.0</v>
      </c>
      <c r="M9916" s="3" t="s">
        <v>25</v>
      </c>
      <c r="N9916" s="3" t="s">
        <v>2686</v>
      </c>
      <c r="O9916" s="3" t="s">
        <v>1637</v>
      </c>
      <c r="P9916" s="4">
        <v>22911.0</v>
      </c>
      <c r="Q9916" s="3" t="s">
        <v>55</v>
      </c>
      <c r="S9916" s="3" t="s">
        <v>34</v>
      </c>
    </row>
    <row r="9917">
      <c r="A9917" s="2">
        <v>42318.714895833335</v>
      </c>
      <c r="B9917" s="3">
        <v>11.0</v>
      </c>
      <c r="C9917" s="3" t="s">
        <v>8462</v>
      </c>
      <c r="D9917" s="3">
        <v>78.0</v>
      </c>
      <c r="E9917" s="3" t="s">
        <v>8530</v>
      </c>
      <c r="F9917" s="3">
        <v>6.0</v>
      </c>
      <c r="G9917" s="3">
        <v>11.0</v>
      </c>
      <c r="H9917" s="3" t="s">
        <v>9576</v>
      </c>
      <c r="I9917" s="3" t="s">
        <v>9577</v>
      </c>
      <c r="J9917" s="3" t="s">
        <v>4475</v>
      </c>
      <c r="K9917" s="3" t="s">
        <v>24</v>
      </c>
      <c r="L9917" s="3">
        <v>10.0</v>
      </c>
      <c r="M9917" s="3" t="s">
        <v>30</v>
      </c>
      <c r="N9917" s="3" t="s">
        <v>9641</v>
      </c>
      <c r="O9917" s="3" t="s">
        <v>121</v>
      </c>
      <c r="P9917" s="4">
        <v>20995.0</v>
      </c>
      <c r="Q9917" s="3" t="s">
        <v>216</v>
      </c>
      <c r="S9917" s="3" t="s">
        <v>34</v>
      </c>
    </row>
    <row r="9918">
      <c r="A9918" s="2">
        <v>42318.714895833335</v>
      </c>
      <c r="B9918" s="3">
        <v>11.0</v>
      </c>
      <c r="C9918" s="3" t="s">
        <v>8462</v>
      </c>
      <c r="D9918" s="3">
        <v>78.0</v>
      </c>
      <c r="E9918" s="3" t="s">
        <v>8530</v>
      </c>
      <c r="F9918" s="3">
        <v>6.0</v>
      </c>
      <c r="G9918" s="3">
        <v>11.0</v>
      </c>
      <c r="H9918" s="3" t="s">
        <v>9576</v>
      </c>
      <c r="I9918" s="3" t="s">
        <v>9577</v>
      </c>
      <c r="J9918" s="3" t="s">
        <v>4475</v>
      </c>
      <c r="K9918" s="3" t="s">
        <v>24</v>
      </c>
      <c r="L9918" s="3">
        <v>11.0</v>
      </c>
      <c r="M9918" s="3" t="s">
        <v>25</v>
      </c>
      <c r="N9918" s="3" t="s">
        <v>715</v>
      </c>
      <c r="O9918" s="3" t="s">
        <v>305</v>
      </c>
      <c r="P9918" s="4">
        <v>17829.0</v>
      </c>
      <c r="Q9918" s="3" t="s">
        <v>49</v>
      </c>
      <c r="S9918" s="3" t="s">
        <v>34</v>
      </c>
    </row>
    <row r="9919">
      <c r="A9919" s="2">
        <v>42318.714895833335</v>
      </c>
      <c r="B9919" s="3">
        <v>11.0</v>
      </c>
      <c r="C9919" s="3" t="s">
        <v>8462</v>
      </c>
      <c r="D9919" s="3">
        <v>78.0</v>
      </c>
      <c r="E9919" s="3" t="s">
        <v>8530</v>
      </c>
      <c r="F9919" s="3">
        <v>6.0</v>
      </c>
      <c r="G9919" s="3">
        <v>11.0</v>
      </c>
      <c r="H9919" s="3" t="s">
        <v>9576</v>
      </c>
      <c r="I9919" s="3" t="s">
        <v>9577</v>
      </c>
      <c r="J9919" s="3" t="s">
        <v>4475</v>
      </c>
      <c r="K9919" s="3" t="s">
        <v>24</v>
      </c>
      <c r="L9919" s="3">
        <v>12.0</v>
      </c>
      <c r="M9919" s="3" t="s">
        <v>30</v>
      </c>
      <c r="N9919" s="3" t="s">
        <v>9642</v>
      </c>
      <c r="O9919" s="3" t="s">
        <v>307</v>
      </c>
      <c r="P9919" s="4">
        <v>17939.0</v>
      </c>
      <c r="Q9919" s="3" t="s">
        <v>49</v>
      </c>
      <c r="S9919" s="3" t="s">
        <v>34</v>
      </c>
    </row>
    <row r="9920">
      <c r="A9920" s="2">
        <v>42318.714895833335</v>
      </c>
      <c r="B9920" s="3">
        <v>11.0</v>
      </c>
      <c r="C9920" s="3" t="s">
        <v>8462</v>
      </c>
      <c r="D9920" s="3">
        <v>78.0</v>
      </c>
      <c r="E9920" s="3" t="s">
        <v>8530</v>
      </c>
      <c r="F9920" s="3">
        <v>6.0</v>
      </c>
      <c r="G9920" s="3">
        <v>11.0</v>
      </c>
      <c r="H9920" s="3" t="s">
        <v>9576</v>
      </c>
      <c r="I9920" s="3" t="s">
        <v>9577</v>
      </c>
      <c r="J9920" s="3" t="s">
        <v>4475</v>
      </c>
      <c r="K9920" s="3" t="s">
        <v>24</v>
      </c>
      <c r="L9920" s="3">
        <v>13.0</v>
      </c>
      <c r="M9920" s="3" t="s">
        <v>25</v>
      </c>
      <c r="N9920" s="3" t="s">
        <v>4502</v>
      </c>
      <c r="O9920" s="3" t="s">
        <v>251</v>
      </c>
      <c r="P9920" s="4">
        <v>26000.0</v>
      </c>
      <c r="Q9920" s="3" t="s">
        <v>110</v>
      </c>
      <c r="S9920" s="3" t="s">
        <v>34</v>
      </c>
    </row>
    <row r="9921">
      <c r="A9921" s="2">
        <v>42318.714895833335</v>
      </c>
      <c r="B9921" s="3">
        <v>11.0</v>
      </c>
      <c r="C9921" s="3" t="s">
        <v>8462</v>
      </c>
      <c r="D9921" s="3">
        <v>78.0</v>
      </c>
      <c r="E9921" s="3" t="s">
        <v>8530</v>
      </c>
      <c r="F9921" s="3">
        <v>6.0</v>
      </c>
      <c r="G9921" s="3">
        <v>11.0</v>
      </c>
      <c r="H9921" s="3" t="s">
        <v>9576</v>
      </c>
      <c r="I9921" s="3" t="s">
        <v>9577</v>
      </c>
      <c r="J9921" s="3" t="s">
        <v>4475</v>
      </c>
      <c r="K9921" s="3" t="s">
        <v>24</v>
      </c>
      <c r="L9921" s="3">
        <v>14.0</v>
      </c>
      <c r="M9921" s="3" t="s">
        <v>30</v>
      </c>
      <c r="N9921" s="3" t="s">
        <v>6731</v>
      </c>
      <c r="O9921" s="3" t="s">
        <v>171</v>
      </c>
      <c r="P9921" s="4">
        <v>20330.0</v>
      </c>
      <c r="Q9921" s="3" t="s">
        <v>216</v>
      </c>
      <c r="S9921" s="3" t="s">
        <v>34</v>
      </c>
    </row>
    <row r="9922">
      <c r="A9922" s="2">
        <v>42318.714895833335</v>
      </c>
      <c r="B9922" s="3">
        <v>11.0</v>
      </c>
      <c r="C9922" s="3" t="s">
        <v>8462</v>
      </c>
      <c r="D9922" s="3">
        <v>78.0</v>
      </c>
      <c r="E9922" s="3" t="s">
        <v>8530</v>
      </c>
      <c r="F9922" s="3">
        <v>6.0</v>
      </c>
      <c r="G9922" s="3">
        <v>11.0</v>
      </c>
      <c r="H9922" s="3" t="s">
        <v>9576</v>
      </c>
      <c r="I9922" s="3" t="s">
        <v>9577</v>
      </c>
      <c r="J9922" s="3" t="s">
        <v>4475</v>
      </c>
      <c r="K9922" s="3" t="s">
        <v>24</v>
      </c>
      <c r="L9922" s="3">
        <v>15.0</v>
      </c>
      <c r="M9922" s="3" t="s">
        <v>25</v>
      </c>
      <c r="N9922" s="3" t="s">
        <v>1641</v>
      </c>
      <c r="O9922" s="3" t="s">
        <v>218</v>
      </c>
      <c r="P9922" s="4">
        <v>22882.0</v>
      </c>
      <c r="Q9922" s="3" t="s">
        <v>216</v>
      </c>
      <c r="S9922" s="3" t="s">
        <v>34</v>
      </c>
    </row>
    <row r="9923">
      <c r="A9923" s="2">
        <v>42318.714895833335</v>
      </c>
      <c r="B9923" s="3">
        <v>11.0</v>
      </c>
      <c r="C9923" s="3" t="s">
        <v>8462</v>
      </c>
      <c r="D9923" s="3">
        <v>78.0</v>
      </c>
      <c r="E9923" s="3" t="s">
        <v>8530</v>
      </c>
      <c r="F9923" s="3">
        <v>6.0</v>
      </c>
      <c r="G9923" s="3">
        <v>11.0</v>
      </c>
      <c r="H9923" s="3" t="s">
        <v>9576</v>
      </c>
      <c r="I9923" s="3" t="s">
        <v>9577</v>
      </c>
      <c r="J9923" s="3" t="s">
        <v>4475</v>
      </c>
      <c r="K9923" s="3" t="s">
        <v>24</v>
      </c>
      <c r="L9923" s="3">
        <v>16.0</v>
      </c>
      <c r="M9923" s="3" t="s">
        <v>30</v>
      </c>
      <c r="N9923" s="3" t="s">
        <v>5956</v>
      </c>
      <c r="O9923" s="3" t="s">
        <v>452</v>
      </c>
      <c r="P9923" s="4">
        <v>18887.0</v>
      </c>
      <c r="Q9923" s="3" t="s">
        <v>46</v>
      </c>
      <c r="S9923" s="3" t="s">
        <v>34</v>
      </c>
    </row>
    <row r="9924">
      <c r="A9924" s="2">
        <v>42318.714895833335</v>
      </c>
      <c r="B9924" s="3">
        <v>11.0</v>
      </c>
      <c r="C9924" s="3" t="s">
        <v>8462</v>
      </c>
      <c r="D9924" s="3">
        <v>78.0</v>
      </c>
      <c r="E9924" s="3" t="s">
        <v>8530</v>
      </c>
      <c r="F9924" s="3">
        <v>6.0</v>
      </c>
      <c r="G9924" s="3">
        <v>11.0</v>
      </c>
      <c r="H9924" s="3" t="s">
        <v>9576</v>
      </c>
      <c r="I9924" s="3" t="s">
        <v>9577</v>
      </c>
      <c r="J9924" s="3" t="s">
        <v>4475</v>
      </c>
      <c r="K9924" s="3" t="s">
        <v>24</v>
      </c>
      <c r="L9924" s="3">
        <v>17.0</v>
      </c>
      <c r="M9924" s="3" t="s">
        <v>25</v>
      </c>
      <c r="N9924" s="3" t="s">
        <v>9643</v>
      </c>
      <c r="O9924" s="3" t="s">
        <v>427</v>
      </c>
      <c r="P9924" s="4">
        <v>17448.0</v>
      </c>
      <c r="Q9924" s="3" t="s">
        <v>216</v>
      </c>
      <c r="S9924" s="3" t="s">
        <v>34</v>
      </c>
    </row>
    <row r="9925">
      <c r="A9925" s="2">
        <v>42318.714895833335</v>
      </c>
      <c r="B9925" s="3">
        <v>11.0</v>
      </c>
      <c r="C9925" s="3" t="s">
        <v>8462</v>
      </c>
      <c r="D9925" s="3">
        <v>78.0</v>
      </c>
      <c r="E9925" s="3" t="s">
        <v>8530</v>
      </c>
      <c r="F9925" s="3">
        <v>6.0</v>
      </c>
      <c r="G9925" s="3">
        <v>11.0</v>
      </c>
      <c r="H9925" s="3" t="s">
        <v>9576</v>
      </c>
      <c r="I9925" s="3" t="s">
        <v>9577</v>
      </c>
      <c r="J9925" s="3" t="s">
        <v>4475</v>
      </c>
      <c r="K9925" s="3" t="s">
        <v>24</v>
      </c>
      <c r="L9925" s="3">
        <v>18.0</v>
      </c>
      <c r="M9925" s="3" t="s">
        <v>30</v>
      </c>
      <c r="N9925" s="3" t="s">
        <v>9644</v>
      </c>
      <c r="O9925" s="3" t="s">
        <v>2002</v>
      </c>
      <c r="P9925" s="4">
        <v>25172.0</v>
      </c>
      <c r="Q9925" s="3" t="s">
        <v>216</v>
      </c>
      <c r="S9925" s="3" t="s">
        <v>34</v>
      </c>
    </row>
    <row r="9926">
      <c r="A9926" s="2">
        <v>42318.714895833335</v>
      </c>
      <c r="B9926" s="3">
        <v>11.0</v>
      </c>
      <c r="C9926" s="3" t="s">
        <v>8462</v>
      </c>
      <c r="D9926" s="3">
        <v>78.0</v>
      </c>
      <c r="E9926" s="3" t="s">
        <v>8530</v>
      </c>
      <c r="F9926" s="3">
        <v>6.0</v>
      </c>
      <c r="G9926" s="3">
        <v>11.0</v>
      </c>
      <c r="H9926" s="3" t="s">
        <v>9576</v>
      </c>
      <c r="I9926" s="3" t="s">
        <v>9577</v>
      </c>
      <c r="J9926" s="3" t="s">
        <v>4475</v>
      </c>
      <c r="K9926" s="3" t="s">
        <v>24</v>
      </c>
      <c r="L9926" s="3">
        <v>19.0</v>
      </c>
      <c r="M9926" s="3" t="s">
        <v>25</v>
      </c>
      <c r="N9926" s="3" t="s">
        <v>128</v>
      </c>
      <c r="O9926" s="3" t="s">
        <v>580</v>
      </c>
      <c r="P9926" s="4">
        <v>24437.0</v>
      </c>
      <c r="Q9926" s="3" t="s">
        <v>55</v>
      </c>
      <c r="S9926" s="3" t="s">
        <v>34</v>
      </c>
    </row>
    <row r="9927">
      <c r="A9927" s="2">
        <v>42318.714895833335</v>
      </c>
      <c r="B9927" s="3">
        <v>11.0</v>
      </c>
      <c r="C9927" s="3" t="s">
        <v>8462</v>
      </c>
      <c r="D9927" s="3">
        <v>78.0</v>
      </c>
      <c r="E9927" s="3" t="s">
        <v>8530</v>
      </c>
      <c r="F9927" s="3">
        <v>6.0</v>
      </c>
      <c r="G9927" s="3">
        <v>11.0</v>
      </c>
      <c r="H9927" s="3" t="s">
        <v>9576</v>
      </c>
      <c r="I9927" s="3" t="s">
        <v>9577</v>
      </c>
      <c r="J9927" s="3" t="s">
        <v>4475</v>
      </c>
      <c r="K9927" s="3" t="s">
        <v>24</v>
      </c>
      <c r="L9927" s="3">
        <v>20.0</v>
      </c>
      <c r="M9927" s="3" t="s">
        <v>30</v>
      </c>
      <c r="N9927" s="3" t="s">
        <v>1796</v>
      </c>
      <c r="O9927" s="3" t="s">
        <v>71</v>
      </c>
      <c r="P9927" s="4">
        <v>21438.0</v>
      </c>
      <c r="Q9927" s="3" t="s">
        <v>40</v>
      </c>
      <c r="S9927" s="3" t="s">
        <v>34</v>
      </c>
    </row>
    <row r="9928">
      <c r="A9928" s="2">
        <v>42318.714895833335</v>
      </c>
      <c r="B9928" s="3">
        <v>11.0</v>
      </c>
      <c r="C9928" s="3" t="s">
        <v>8462</v>
      </c>
      <c r="D9928" s="3">
        <v>78.0</v>
      </c>
      <c r="E9928" s="3" t="s">
        <v>8530</v>
      </c>
      <c r="F9928" s="3">
        <v>6.0</v>
      </c>
      <c r="G9928" s="3">
        <v>11.0</v>
      </c>
      <c r="H9928" s="3" t="s">
        <v>9576</v>
      </c>
      <c r="I9928" s="3" t="s">
        <v>9577</v>
      </c>
      <c r="J9928" s="3" t="s">
        <v>4475</v>
      </c>
      <c r="K9928" s="3" t="s">
        <v>24</v>
      </c>
      <c r="L9928" s="3">
        <v>21.0</v>
      </c>
      <c r="M9928" s="3" t="s">
        <v>25</v>
      </c>
      <c r="N9928" s="3" t="s">
        <v>9645</v>
      </c>
      <c r="O9928" s="3" t="s">
        <v>27</v>
      </c>
      <c r="P9928" s="4">
        <v>25126.0</v>
      </c>
      <c r="Q9928" s="3" t="s">
        <v>352</v>
      </c>
      <c r="S9928" s="3" t="s">
        <v>34</v>
      </c>
    </row>
    <row r="9929">
      <c r="A9929" s="2">
        <v>42318.714895833335</v>
      </c>
      <c r="B9929" s="3">
        <v>11.0</v>
      </c>
      <c r="C9929" s="3" t="s">
        <v>8462</v>
      </c>
      <c r="D9929" s="3">
        <v>78.0</v>
      </c>
      <c r="E9929" s="3" t="s">
        <v>8530</v>
      </c>
      <c r="F9929" s="3">
        <v>6.0</v>
      </c>
      <c r="G9929" s="3">
        <v>11.0</v>
      </c>
      <c r="H9929" s="3" t="s">
        <v>9576</v>
      </c>
      <c r="I9929" s="3" t="s">
        <v>9577</v>
      </c>
      <c r="J9929" s="3" t="s">
        <v>4475</v>
      </c>
      <c r="K9929" s="3" t="s">
        <v>24</v>
      </c>
      <c r="L9929" s="3">
        <v>22.0</v>
      </c>
      <c r="M9929" s="3" t="s">
        <v>30</v>
      </c>
      <c r="N9929" s="3" t="s">
        <v>9646</v>
      </c>
      <c r="O9929" s="3" t="s">
        <v>9579</v>
      </c>
      <c r="P9929" s="4">
        <v>23390.0</v>
      </c>
      <c r="Q9929" s="3" t="s">
        <v>72</v>
      </c>
      <c r="S9929" s="3" t="s">
        <v>34</v>
      </c>
    </row>
    <row r="9930">
      <c r="A9930" s="2">
        <v>42318.714895833335</v>
      </c>
      <c r="B9930" s="3">
        <v>11.0</v>
      </c>
      <c r="C9930" s="3" t="s">
        <v>8462</v>
      </c>
      <c r="D9930" s="3">
        <v>78.0</v>
      </c>
      <c r="E9930" s="3" t="s">
        <v>8530</v>
      </c>
      <c r="F9930" s="3">
        <v>6.0</v>
      </c>
      <c r="G9930" s="3">
        <v>11.0</v>
      </c>
      <c r="H9930" s="3" t="s">
        <v>9576</v>
      </c>
      <c r="I9930" s="3" t="s">
        <v>9577</v>
      </c>
      <c r="J9930" s="3" t="s">
        <v>4475</v>
      </c>
      <c r="K9930" s="3" t="s">
        <v>24</v>
      </c>
      <c r="L9930" s="3">
        <v>23.0</v>
      </c>
      <c r="M9930" s="3" t="s">
        <v>25</v>
      </c>
      <c r="N9930" s="3" t="s">
        <v>9647</v>
      </c>
      <c r="O9930" s="3" t="s">
        <v>100</v>
      </c>
      <c r="P9930" s="4">
        <v>25807.0</v>
      </c>
      <c r="Q9930" s="3" t="s">
        <v>169</v>
      </c>
      <c r="S9930" s="3" t="s">
        <v>34</v>
      </c>
    </row>
    <row r="9931">
      <c r="A9931" s="2">
        <v>42318.714895833335</v>
      </c>
      <c r="B9931" s="3">
        <v>11.0</v>
      </c>
      <c r="C9931" s="3" t="s">
        <v>8462</v>
      </c>
      <c r="D9931" s="3">
        <v>78.0</v>
      </c>
      <c r="E9931" s="3" t="s">
        <v>8530</v>
      </c>
      <c r="F9931" s="3">
        <v>6.0</v>
      </c>
      <c r="G9931" s="3">
        <v>11.0</v>
      </c>
      <c r="H9931" s="3" t="s">
        <v>9576</v>
      </c>
      <c r="I9931" s="3" t="s">
        <v>9577</v>
      </c>
      <c r="J9931" s="3" t="s">
        <v>4475</v>
      </c>
      <c r="K9931" s="3" t="s">
        <v>24</v>
      </c>
      <c r="L9931" s="3">
        <v>24.0</v>
      </c>
      <c r="M9931" s="3" t="s">
        <v>30</v>
      </c>
      <c r="N9931" s="3" t="s">
        <v>9648</v>
      </c>
      <c r="O9931" s="3" t="s">
        <v>9368</v>
      </c>
      <c r="P9931" s="4">
        <v>35508.0</v>
      </c>
      <c r="Q9931" s="3" t="s">
        <v>191</v>
      </c>
      <c r="S9931" s="3" t="s">
        <v>34</v>
      </c>
    </row>
    <row r="9932">
      <c r="A9932" s="2">
        <v>42318.714895833335</v>
      </c>
      <c r="B9932" s="3">
        <v>11.0</v>
      </c>
      <c r="C9932" s="3" t="s">
        <v>8462</v>
      </c>
      <c r="D9932" s="3">
        <v>78.0</v>
      </c>
      <c r="E9932" s="3" t="s">
        <v>8530</v>
      </c>
      <c r="F9932" s="3">
        <v>6.0</v>
      </c>
      <c r="G9932" s="3">
        <v>11.0</v>
      </c>
      <c r="H9932" s="3" t="s">
        <v>9576</v>
      </c>
      <c r="I9932" s="3" t="s">
        <v>9577</v>
      </c>
      <c r="J9932" s="3" t="s">
        <v>4475</v>
      </c>
      <c r="K9932" s="3" t="s">
        <v>24</v>
      </c>
      <c r="L9932" s="3">
        <v>25.0</v>
      </c>
      <c r="M9932" s="3" t="s">
        <v>25</v>
      </c>
      <c r="N9932" s="3" t="s">
        <v>128</v>
      </c>
      <c r="O9932" s="3" t="s">
        <v>5783</v>
      </c>
      <c r="P9932" s="4">
        <v>23134.0</v>
      </c>
      <c r="Q9932" s="3" t="s">
        <v>216</v>
      </c>
      <c r="S9932" s="3" t="s">
        <v>34</v>
      </c>
    </row>
    <row r="9933">
      <c r="A9933" s="2">
        <v>42318.714895833335</v>
      </c>
      <c r="B9933" s="3">
        <v>11.0</v>
      </c>
      <c r="C9933" s="3" t="s">
        <v>8462</v>
      </c>
      <c r="D9933" s="3">
        <v>78.0</v>
      </c>
      <c r="E9933" s="3" t="s">
        <v>8530</v>
      </c>
      <c r="F9933" s="3">
        <v>6.0</v>
      </c>
      <c r="G9933" s="3">
        <v>11.0</v>
      </c>
      <c r="H9933" s="3" t="s">
        <v>9576</v>
      </c>
      <c r="I9933" s="3" t="s">
        <v>9577</v>
      </c>
      <c r="J9933" s="3" t="s">
        <v>4475</v>
      </c>
      <c r="K9933" s="3" t="s">
        <v>24</v>
      </c>
      <c r="L9933" s="3">
        <v>26.0</v>
      </c>
      <c r="M9933" s="3" t="s">
        <v>30</v>
      </c>
      <c r="N9933" s="3" t="s">
        <v>8209</v>
      </c>
      <c r="O9933" s="3" t="s">
        <v>9649</v>
      </c>
      <c r="P9933" s="4">
        <v>22899.0</v>
      </c>
      <c r="Q9933" s="3" t="s">
        <v>110</v>
      </c>
      <c r="S9933" s="3" t="s">
        <v>34</v>
      </c>
    </row>
    <row r="9934">
      <c r="A9934" s="2">
        <v>42318.714895833335</v>
      </c>
      <c r="B9934" s="3">
        <v>11.0</v>
      </c>
      <c r="C9934" s="3" t="s">
        <v>8462</v>
      </c>
      <c r="D9934" s="3">
        <v>78.0</v>
      </c>
      <c r="E9934" s="3" t="s">
        <v>8530</v>
      </c>
      <c r="F9934" s="3">
        <v>6.0</v>
      </c>
      <c r="G9934" s="3">
        <v>11.0</v>
      </c>
      <c r="H9934" s="3" t="s">
        <v>9576</v>
      </c>
      <c r="I9934" s="3" t="s">
        <v>9577</v>
      </c>
      <c r="J9934" s="3" t="s">
        <v>4475</v>
      </c>
      <c r="K9934" s="3" t="s">
        <v>24</v>
      </c>
      <c r="L9934" s="3">
        <v>27.0</v>
      </c>
      <c r="M9934" s="3" t="s">
        <v>25</v>
      </c>
      <c r="N9934" s="3" t="s">
        <v>9650</v>
      </c>
      <c r="O9934" s="3" t="s">
        <v>421</v>
      </c>
      <c r="P9934" s="4">
        <v>20385.0</v>
      </c>
      <c r="Q9934" s="3" t="s">
        <v>169</v>
      </c>
      <c r="S9934" s="3" t="s">
        <v>34</v>
      </c>
    </row>
    <row r="9935">
      <c r="A9935" s="2">
        <v>42318.714895833335</v>
      </c>
      <c r="B9935" s="3">
        <v>11.0</v>
      </c>
      <c r="C9935" s="3" t="s">
        <v>8462</v>
      </c>
      <c r="D9935" s="3">
        <v>91.0</v>
      </c>
      <c r="E9935" s="3" t="s">
        <v>8553</v>
      </c>
      <c r="F9935" s="3">
        <v>6.0</v>
      </c>
      <c r="G9935" s="3">
        <v>11.0</v>
      </c>
      <c r="H9935" s="3" t="s">
        <v>9576</v>
      </c>
      <c r="I9935" s="3" t="s">
        <v>9577</v>
      </c>
      <c r="J9935" s="3" t="s">
        <v>4475</v>
      </c>
      <c r="K9935" s="3" t="s">
        <v>24</v>
      </c>
      <c r="L9935" s="3">
        <v>1.0</v>
      </c>
      <c r="M9935" s="3" t="s">
        <v>30</v>
      </c>
      <c r="N9935" s="3" t="s">
        <v>9651</v>
      </c>
      <c r="O9935" s="3" t="s">
        <v>9652</v>
      </c>
      <c r="P9935" s="4">
        <v>26569.0</v>
      </c>
      <c r="Q9935" s="3" t="s">
        <v>110</v>
      </c>
      <c r="S9935" s="3" t="s">
        <v>34</v>
      </c>
    </row>
    <row r="9936">
      <c r="A9936" s="2">
        <v>42318.714895833335</v>
      </c>
      <c r="B9936" s="3">
        <v>11.0</v>
      </c>
      <c r="C9936" s="3" t="s">
        <v>8462</v>
      </c>
      <c r="D9936" s="3">
        <v>91.0</v>
      </c>
      <c r="E9936" s="3" t="s">
        <v>8553</v>
      </c>
      <c r="F9936" s="3">
        <v>6.0</v>
      </c>
      <c r="G9936" s="3">
        <v>11.0</v>
      </c>
      <c r="H9936" s="3" t="s">
        <v>9576</v>
      </c>
      <c r="I9936" s="3" t="s">
        <v>9577</v>
      </c>
      <c r="J9936" s="3" t="s">
        <v>4475</v>
      </c>
      <c r="K9936" s="3" t="s">
        <v>24</v>
      </c>
      <c r="L9936" s="3">
        <v>2.0</v>
      </c>
      <c r="M9936" s="3" t="s">
        <v>25</v>
      </c>
      <c r="N9936" s="3" t="s">
        <v>9653</v>
      </c>
      <c r="O9936" s="3" t="s">
        <v>27</v>
      </c>
      <c r="P9936" s="4">
        <v>24369.0</v>
      </c>
      <c r="Q9936" s="3" t="s">
        <v>169</v>
      </c>
      <c r="S9936" s="3" t="s">
        <v>34</v>
      </c>
    </row>
    <row r="9937">
      <c r="A9937" s="2">
        <v>42318.714895833335</v>
      </c>
      <c r="B9937" s="3">
        <v>11.0</v>
      </c>
      <c r="C9937" s="3" t="s">
        <v>8462</v>
      </c>
      <c r="D9937" s="3">
        <v>91.0</v>
      </c>
      <c r="E9937" s="3" t="s">
        <v>8553</v>
      </c>
      <c r="F9937" s="3">
        <v>6.0</v>
      </c>
      <c r="G9937" s="3">
        <v>11.0</v>
      </c>
      <c r="H9937" s="3" t="s">
        <v>9576</v>
      </c>
      <c r="I9937" s="3" t="s">
        <v>9577</v>
      </c>
      <c r="J9937" s="3" t="s">
        <v>4475</v>
      </c>
      <c r="K9937" s="3" t="s">
        <v>24</v>
      </c>
      <c r="L9937" s="3">
        <v>3.0</v>
      </c>
      <c r="M9937" s="3" t="s">
        <v>30</v>
      </c>
      <c r="N9937" s="3" t="s">
        <v>4179</v>
      </c>
      <c r="O9937" s="3" t="s">
        <v>995</v>
      </c>
      <c r="P9937" s="4">
        <v>23322.0</v>
      </c>
      <c r="Q9937" s="3" t="s">
        <v>169</v>
      </c>
      <c r="S9937" s="3" t="s">
        <v>34</v>
      </c>
    </row>
    <row r="9938">
      <c r="A9938" s="2">
        <v>42318.714895833335</v>
      </c>
      <c r="B9938" s="3">
        <v>11.0</v>
      </c>
      <c r="C9938" s="3" t="s">
        <v>8462</v>
      </c>
      <c r="D9938" s="3">
        <v>91.0</v>
      </c>
      <c r="E9938" s="3" t="s">
        <v>8553</v>
      </c>
      <c r="F9938" s="3">
        <v>6.0</v>
      </c>
      <c r="G9938" s="3">
        <v>11.0</v>
      </c>
      <c r="H9938" s="3" t="s">
        <v>9576</v>
      </c>
      <c r="I9938" s="3" t="s">
        <v>9577</v>
      </c>
      <c r="J9938" s="3" t="s">
        <v>4475</v>
      </c>
      <c r="K9938" s="3" t="s">
        <v>24</v>
      </c>
      <c r="L9938" s="3">
        <v>4.0</v>
      </c>
      <c r="M9938" s="3" t="s">
        <v>25</v>
      </c>
      <c r="N9938" s="3" t="s">
        <v>9654</v>
      </c>
      <c r="O9938" s="3" t="s">
        <v>168</v>
      </c>
      <c r="P9938" s="4">
        <v>20572.0</v>
      </c>
      <c r="Q9938" s="3" t="s">
        <v>169</v>
      </c>
      <c r="S9938" s="3" t="s">
        <v>34</v>
      </c>
    </row>
    <row r="9939">
      <c r="A9939" s="2">
        <v>42318.714895833335</v>
      </c>
      <c r="B9939" s="3">
        <v>11.0</v>
      </c>
      <c r="C9939" s="3" t="s">
        <v>8462</v>
      </c>
      <c r="D9939" s="3">
        <v>91.0</v>
      </c>
      <c r="E9939" s="3" t="s">
        <v>8553</v>
      </c>
      <c r="F9939" s="3">
        <v>6.0</v>
      </c>
      <c r="G9939" s="3">
        <v>11.0</v>
      </c>
      <c r="H9939" s="3" t="s">
        <v>9576</v>
      </c>
      <c r="I9939" s="3" t="s">
        <v>9577</v>
      </c>
      <c r="J9939" s="3" t="s">
        <v>4475</v>
      </c>
      <c r="K9939" s="3" t="s">
        <v>24</v>
      </c>
      <c r="L9939" s="3">
        <v>5.0</v>
      </c>
      <c r="M9939" s="3" t="s">
        <v>30</v>
      </c>
      <c r="N9939" s="3" t="s">
        <v>9655</v>
      </c>
      <c r="O9939" s="3" t="s">
        <v>1890</v>
      </c>
      <c r="P9939" s="4">
        <v>32285.0</v>
      </c>
      <c r="Q9939" s="3" t="s">
        <v>110</v>
      </c>
      <c r="S9939" s="3" t="s">
        <v>34</v>
      </c>
    </row>
    <row r="9940">
      <c r="A9940" s="2">
        <v>42318.714895833335</v>
      </c>
      <c r="B9940" s="3">
        <v>11.0</v>
      </c>
      <c r="C9940" s="3" t="s">
        <v>8462</v>
      </c>
      <c r="D9940" s="3">
        <v>91.0</v>
      </c>
      <c r="E9940" s="3" t="s">
        <v>8553</v>
      </c>
      <c r="F9940" s="3">
        <v>6.0</v>
      </c>
      <c r="G9940" s="3">
        <v>11.0</v>
      </c>
      <c r="H9940" s="3" t="s">
        <v>9576</v>
      </c>
      <c r="I9940" s="3" t="s">
        <v>9577</v>
      </c>
      <c r="J9940" s="3" t="s">
        <v>4475</v>
      </c>
      <c r="K9940" s="3" t="s">
        <v>24</v>
      </c>
      <c r="L9940" s="3">
        <v>6.0</v>
      </c>
      <c r="M9940" s="3" t="s">
        <v>25</v>
      </c>
      <c r="N9940" s="3" t="s">
        <v>2235</v>
      </c>
      <c r="O9940" s="3" t="s">
        <v>377</v>
      </c>
      <c r="P9940" s="4">
        <v>18384.0</v>
      </c>
      <c r="Q9940" s="3" t="s">
        <v>2911</v>
      </c>
      <c r="S9940" s="3" t="s">
        <v>34</v>
      </c>
    </row>
    <row r="9941">
      <c r="A9941" s="2">
        <v>42318.714895833335</v>
      </c>
      <c r="B9941" s="3">
        <v>11.0</v>
      </c>
      <c r="C9941" s="3" t="s">
        <v>8462</v>
      </c>
      <c r="D9941" s="3">
        <v>91.0</v>
      </c>
      <c r="E9941" s="3" t="s">
        <v>8553</v>
      </c>
      <c r="F9941" s="3">
        <v>6.0</v>
      </c>
      <c r="G9941" s="3">
        <v>11.0</v>
      </c>
      <c r="H9941" s="3" t="s">
        <v>9576</v>
      </c>
      <c r="I9941" s="3" t="s">
        <v>9577</v>
      </c>
      <c r="J9941" s="3" t="s">
        <v>4475</v>
      </c>
      <c r="K9941" s="3" t="s">
        <v>24</v>
      </c>
      <c r="L9941" s="3">
        <v>7.0</v>
      </c>
      <c r="M9941" s="3" t="s">
        <v>30</v>
      </c>
      <c r="N9941" s="3" t="s">
        <v>9656</v>
      </c>
      <c r="O9941" s="3" t="s">
        <v>857</v>
      </c>
      <c r="P9941" s="4">
        <v>17787.0</v>
      </c>
      <c r="Q9941" s="3" t="s">
        <v>49</v>
      </c>
      <c r="S9941" s="3" t="s">
        <v>34</v>
      </c>
    </row>
    <row r="9942">
      <c r="A9942" s="2">
        <v>42318.714895833335</v>
      </c>
      <c r="B9942" s="3">
        <v>11.0</v>
      </c>
      <c r="C9942" s="3" t="s">
        <v>8462</v>
      </c>
      <c r="D9942" s="3">
        <v>91.0</v>
      </c>
      <c r="E9942" s="3" t="s">
        <v>8553</v>
      </c>
      <c r="F9942" s="3">
        <v>6.0</v>
      </c>
      <c r="G9942" s="3">
        <v>11.0</v>
      </c>
      <c r="H9942" s="3" t="s">
        <v>9576</v>
      </c>
      <c r="I9942" s="3" t="s">
        <v>9577</v>
      </c>
      <c r="J9942" s="3" t="s">
        <v>4475</v>
      </c>
      <c r="K9942" s="3" t="s">
        <v>24</v>
      </c>
      <c r="L9942" s="3">
        <v>8.0</v>
      </c>
      <c r="M9942" s="3" t="s">
        <v>25</v>
      </c>
      <c r="N9942" s="3" t="s">
        <v>7694</v>
      </c>
      <c r="O9942" s="3" t="s">
        <v>1823</v>
      </c>
      <c r="P9942" s="4">
        <v>32141.0</v>
      </c>
      <c r="Q9942" s="3" t="s">
        <v>216</v>
      </c>
      <c r="S9942" s="3" t="s">
        <v>34</v>
      </c>
    </row>
    <row r="9943">
      <c r="A9943" s="2">
        <v>42318.714895833335</v>
      </c>
      <c r="B9943" s="3">
        <v>11.0</v>
      </c>
      <c r="C9943" s="3" t="s">
        <v>8462</v>
      </c>
      <c r="D9943" s="3">
        <v>91.0</v>
      </c>
      <c r="E9943" s="3" t="s">
        <v>8553</v>
      </c>
      <c r="F9943" s="3">
        <v>6.0</v>
      </c>
      <c r="G9943" s="3">
        <v>11.0</v>
      </c>
      <c r="H9943" s="3" t="s">
        <v>9576</v>
      </c>
      <c r="I9943" s="3" t="s">
        <v>9577</v>
      </c>
      <c r="J9943" s="3" t="s">
        <v>4475</v>
      </c>
      <c r="K9943" s="3" t="s">
        <v>24</v>
      </c>
      <c r="L9943" s="3">
        <v>9.0</v>
      </c>
      <c r="M9943" s="3" t="s">
        <v>30</v>
      </c>
      <c r="N9943" s="3" t="s">
        <v>9657</v>
      </c>
      <c r="O9943" s="3" t="s">
        <v>163</v>
      </c>
      <c r="P9943" s="4">
        <v>31131.0</v>
      </c>
      <c r="Q9943" s="3" t="s">
        <v>132</v>
      </c>
      <c r="S9943" s="3" t="s">
        <v>34</v>
      </c>
    </row>
    <row r="9944">
      <c r="A9944" s="2">
        <v>42318.714895833335</v>
      </c>
      <c r="B9944" s="3">
        <v>11.0</v>
      </c>
      <c r="C9944" s="3" t="s">
        <v>8462</v>
      </c>
      <c r="D9944" s="3">
        <v>91.0</v>
      </c>
      <c r="E9944" s="3" t="s">
        <v>8553</v>
      </c>
      <c r="F9944" s="3">
        <v>6.0</v>
      </c>
      <c r="G9944" s="3">
        <v>11.0</v>
      </c>
      <c r="H9944" s="3" t="s">
        <v>9576</v>
      </c>
      <c r="I9944" s="3" t="s">
        <v>9577</v>
      </c>
      <c r="J9944" s="3" t="s">
        <v>4475</v>
      </c>
      <c r="K9944" s="3" t="s">
        <v>24</v>
      </c>
      <c r="L9944" s="3">
        <v>10.0</v>
      </c>
      <c r="M9944" s="3" t="s">
        <v>25</v>
      </c>
      <c r="N9944" s="3" t="s">
        <v>9658</v>
      </c>
      <c r="O9944" s="3" t="s">
        <v>100</v>
      </c>
      <c r="P9944" s="4">
        <v>35069.0</v>
      </c>
      <c r="Q9944" s="3" t="s">
        <v>191</v>
      </c>
      <c r="S9944" s="3" t="s">
        <v>34</v>
      </c>
    </row>
    <row r="9945">
      <c r="A9945" s="2">
        <v>42318.714895833335</v>
      </c>
      <c r="B9945" s="3">
        <v>11.0</v>
      </c>
      <c r="C9945" s="3" t="s">
        <v>8462</v>
      </c>
      <c r="D9945" s="3">
        <v>91.0</v>
      </c>
      <c r="E9945" s="3" t="s">
        <v>8553</v>
      </c>
      <c r="F9945" s="3">
        <v>6.0</v>
      </c>
      <c r="G9945" s="3">
        <v>11.0</v>
      </c>
      <c r="H9945" s="3" t="s">
        <v>9576</v>
      </c>
      <c r="I9945" s="3" t="s">
        <v>9577</v>
      </c>
      <c r="J9945" s="3" t="s">
        <v>4475</v>
      </c>
      <c r="K9945" s="3" t="s">
        <v>24</v>
      </c>
      <c r="L9945" s="3">
        <v>11.0</v>
      </c>
      <c r="M9945" s="3" t="s">
        <v>30</v>
      </c>
      <c r="N9945" s="3" t="s">
        <v>9654</v>
      </c>
      <c r="O9945" s="3" t="s">
        <v>602</v>
      </c>
      <c r="P9945" s="4">
        <v>32265.0</v>
      </c>
      <c r="Q9945" s="3" t="s">
        <v>132</v>
      </c>
      <c r="S9945" s="3" t="s">
        <v>34</v>
      </c>
    </row>
    <row r="9946">
      <c r="A9946" s="2">
        <v>42318.714895833335</v>
      </c>
      <c r="B9946" s="3">
        <v>11.0</v>
      </c>
      <c r="C9946" s="3" t="s">
        <v>8462</v>
      </c>
      <c r="D9946" s="3">
        <v>91.0</v>
      </c>
      <c r="E9946" s="3" t="s">
        <v>8553</v>
      </c>
      <c r="F9946" s="3">
        <v>6.0</v>
      </c>
      <c r="G9946" s="3">
        <v>11.0</v>
      </c>
      <c r="H9946" s="3" t="s">
        <v>9576</v>
      </c>
      <c r="I9946" s="3" t="s">
        <v>9577</v>
      </c>
      <c r="J9946" s="3" t="s">
        <v>4475</v>
      </c>
      <c r="K9946" s="3" t="s">
        <v>24</v>
      </c>
      <c r="L9946" s="3">
        <v>12.0</v>
      </c>
      <c r="M9946" s="3" t="s">
        <v>25</v>
      </c>
      <c r="N9946" s="3" t="s">
        <v>9659</v>
      </c>
      <c r="O9946" s="3" t="s">
        <v>91</v>
      </c>
      <c r="P9946" s="4">
        <v>18950.0</v>
      </c>
      <c r="Q9946" s="3" t="s">
        <v>216</v>
      </c>
      <c r="S9946" s="3" t="s">
        <v>34</v>
      </c>
    </row>
    <row r="9947">
      <c r="A9947" s="2">
        <v>42318.714895833335</v>
      </c>
      <c r="B9947" s="3">
        <v>11.0</v>
      </c>
      <c r="C9947" s="3" t="s">
        <v>8462</v>
      </c>
      <c r="D9947" s="3">
        <v>91.0</v>
      </c>
      <c r="E9947" s="3" t="s">
        <v>8553</v>
      </c>
      <c r="F9947" s="3">
        <v>6.0</v>
      </c>
      <c r="G9947" s="3">
        <v>11.0</v>
      </c>
      <c r="H9947" s="3" t="s">
        <v>9576</v>
      </c>
      <c r="I9947" s="3" t="s">
        <v>9577</v>
      </c>
      <c r="J9947" s="3" t="s">
        <v>4475</v>
      </c>
      <c r="K9947" s="3" t="s">
        <v>24</v>
      </c>
      <c r="L9947" s="3">
        <v>13.0</v>
      </c>
      <c r="M9947" s="3" t="s">
        <v>30</v>
      </c>
      <c r="N9947" s="3" t="s">
        <v>9660</v>
      </c>
      <c r="O9947" s="3" t="s">
        <v>45</v>
      </c>
      <c r="P9947" s="4">
        <v>24027.0</v>
      </c>
      <c r="Q9947" s="3" t="s">
        <v>110</v>
      </c>
      <c r="S9947" s="3" t="s">
        <v>34</v>
      </c>
    </row>
    <row r="9948">
      <c r="A9948" s="2">
        <v>42318.714895833335</v>
      </c>
      <c r="B9948" s="3">
        <v>11.0</v>
      </c>
      <c r="C9948" s="3" t="s">
        <v>8462</v>
      </c>
      <c r="D9948" s="3">
        <v>91.0</v>
      </c>
      <c r="E9948" s="3" t="s">
        <v>8553</v>
      </c>
      <c r="F9948" s="3">
        <v>6.0</v>
      </c>
      <c r="G9948" s="3">
        <v>11.0</v>
      </c>
      <c r="H9948" s="3" t="s">
        <v>9576</v>
      </c>
      <c r="I9948" s="3" t="s">
        <v>9577</v>
      </c>
      <c r="J9948" s="3" t="s">
        <v>4475</v>
      </c>
      <c r="K9948" s="3" t="s">
        <v>24</v>
      </c>
      <c r="L9948" s="3">
        <v>14.0</v>
      </c>
      <c r="M9948" s="3" t="s">
        <v>25</v>
      </c>
      <c r="N9948" s="3" t="s">
        <v>469</v>
      </c>
      <c r="O9948" s="3" t="s">
        <v>59</v>
      </c>
      <c r="P9948" s="4">
        <v>18221.0</v>
      </c>
      <c r="Q9948" s="3" t="s">
        <v>266</v>
      </c>
      <c r="S9948" s="3" t="s">
        <v>34</v>
      </c>
    </row>
    <row r="9949">
      <c r="A9949" s="2">
        <v>42318.714895833335</v>
      </c>
      <c r="B9949" s="3">
        <v>11.0</v>
      </c>
      <c r="C9949" s="3" t="s">
        <v>8462</v>
      </c>
      <c r="D9949" s="3">
        <v>91.0</v>
      </c>
      <c r="E9949" s="3" t="s">
        <v>8553</v>
      </c>
      <c r="F9949" s="3">
        <v>6.0</v>
      </c>
      <c r="G9949" s="3">
        <v>11.0</v>
      </c>
      <c r="H9949" s="3" t="s">
        <v>9576</v>
      </c>
      <c r="I9949" s="3" t="s">
        <v>9577</v>
      </c>
      <c r="J9949" s="3" t="s">
        <v>4475</v>
      </c>
      <c r="K9949" s="3" t="s">
        <v>24</v>
      </c>
      <c r="L9949" s="3">
        <v>15.0</v>
      </c>
      <c r="M9949" s="3" t="s">
        <v>30</v>
      </c>
      <c r="N9949" s="3" t="s">
        <v>9661</v>
      </c>
      <c r="O9949" s="3" t="s">
        <v>3499</v>
      </c>
      <c r="P9949" s="4">
        <v>22216.0</v>
      </c>
      <c r="Q9949" s="3" t="s">
        <v>216</v>
      </c>
      <c r="S9949" s="3" t="s">
        <v>34</v>
      </c>
    </row>
    <row r="9950">
      <c r="A9950" s="2">
        <v>42318.714895833335</v>
      </c>
      <c r="B9950" s="3">
        <v>11.0</v>
      </c>
      <c r="C9950" s="3" t="s">
        <v>8462</v>
      </c>
      <c r="D9950" s="3">
        <v>91.0</v>
      </c>
      <c r="E9950" s="3" t="s">
        <v>8553</v>
      </c>
      <c r="F9950" s="3">
        <v>6.0</v>
      </c>
      <c r="G9950" s="3">
        <v>11.0</v>
      </c>
      <c r="H9950" s="3" t="s">
        <v>9576</v>
      </c>
      <c r="I9950" s="3" t="s">
        <v>9577</v>
      </c>
      <c r="J9950" s="3" t="s">
        <v>4475</v>
      </c>
      <c r="K9950" s="3" t="s">
        <v>24</v>
      </c>
      <c r="L9950" s="3">
        <v>16.0</v>
      </c>
      <c r="M9950" s="3" t="s">
        <v>25</v>
      </c>
      <c r="N9950" s="3" t="s">
        <v>9662</v>
      </c>
      <c r="O9950" s="3" t="s">
        <v>371</v>
      </c>
      <c r="P9950" s="4">
        <v>21826.0</v>
      </c>
      <c r="Q9950" s="3" t="s">
        <v>72</v>
      </c>
      <c r="S9950" s="3" t="s">
        <v>34</v>
      </c>
    </row>
    <row r="9951">
      <c r="A9951" s="2">
        <v>42318.714895833335</v>
      </c>
      <c r="B9951" s="3">
        <v>11.0</v>
      </c>
      <c r="C9951" s="3" t="s">
        <v>8462</v>
      </c>
      <c r="D9951" s="3">
        <v>91.0</v>
      </c>
      <c r="E9951" s="3" t="s">
        <v>8553</v>
      </c>
      <c r="F9951" s="3">
        <v>6.0</v>
      </c>
      <c r="G9951" s="3">
        <v>11.0</v>
      </c>
      <c r="H9951" s="3" t="s">
        <v>9576</v>
      </c>
      <c r="I9951" s="3" t="s">
        <v>9577</v>
      </c>
      <c r="J9951" s="3" t="s">
        <v>4475</v>
      </c>
      <c r="K9951" s="3" t="s">
        <v>24</v>
      </c>
      <c r="L9951" s="3">
        <v>17.0</v>
      </c>
      <c r="M9951" s="3" t="s">
        <v>30</v>
      </c>
      <c r="N9951" s="3" t="s">
        <v>9663</v>
      </c>
      <c r="O9951" s="3" t="s">
        <v>1204</v>
      </c>
      <c r="P9951" s="4">
        <v>23973.0</v>
      </c>
      <c r="Q9951" s="3" t="s">
        <v>352</v>
      </c>
      <c r="S9951" s="3" t="s">
        <v>34</v>
      </c>
    </row>
    <row r="9952">
      <c r="A9952" s="2">
        <v>42318.714895833335</v>
      </c>
      <c r="B9952" s="3">
        <v>11.0</v>
      </c>
      <c r="C9952" s="3" t="s">
        <v>8462</v>
      </c>
      <c r="D9952" s="3">
        <v>91.0</v>
      </c>
      <c r="E9952" s="3" t="s">
        <v>8553</v>
      </c>
      <c r="F9952" s="3">
        <v>6.0</v>
      </c>
      <c r="G9952" s="3">
        <v>11.0</v>
      </c>
      <c r="H9952" s="3" t="s">
        <v>9576</v>
      </c>
      <c r="I9952" s="3" t="s">
        <v>9577</v>
      </c>
      <c r="J9952" s="3" t="s">
        <v>4475</v>
      </c>
      <c r="K9952" s="3" t="s">
        <v>24</v>
      </c>
      <c r="L9952" s="3">
        <v>18.0</v>
      </c>
      <c r="M9952" s="3" t="s">
        <v>25</v>
      </c>
      <c r="N9952" s="3" t="s">
        <v>9664</v>
      </c>
      <c r="O9952" s="3" t="s">
        <v>462</v>
      </c>
      <c r="P9952" s="4">
        <v>16698.0</v>
      </c>
      <c r="Q9952" s="3" t="s">
        <v>49</v>
      </c>
      <c r="S9952" s="3" t="s">
        <v>34</v>
      </c>
    </row>
    <row r="9953">
      <c r="A9953" s="2">
        <v>42318.714895833335</v>
      </c>
      <c r="B9953" s="3">
        <v>11.0</v>
      </c>
      <c r="C9953" s="3" t="s">
        <v>8462</v>
      </c>
      <c r="D9953" s="3">
        <v>91.0</v>
      </c>
      <c r="E9953" s="3" t="s">
        <v>8553</v>
      </c>
      <c r="F9953" s="3">
        <v>6.0</v>
      </c>
      <c r="G9953" s="3">
        <v>11.0</v>
      </c>
      <c r="H9953" s="3" t="s">
        <v>9576</v>
      </c>
      <c r="I9953" s="3" t="s">
        <v>9577</v>
      </c>
      <c r="J9953" s="3" t="s">
        <v>4475</v>
      </c>
      <c r="K9953" s="3" t="s">
        <v>24</v>
      </c>
      <c r="L9953" s="3">
        <v>19.0</v>
      </c>
      <c r="M9953" s="3" t="s">
        <v>30</v>
      </c>
      <c r="N9953" s="3" t="s">
        <v>6879</v>
      </c>
      <c r="O9953" s="3" t="s">
        <v>336</v>
      </c>
      <c r="P9953" s="4">
        <v>23054.0</v>
      </c>
      <c r="Q9953" s="3" t="s">
        <v>216</v>
      </c>
      <c r="S9953" s="3" t="s">
        <v>34</v>
      </c>
    </row>
    <row r="9954">
      <c r="A9954" s="2">
        <v>42318.714895833335</v>
      </c>
      <c r="B9954" s="3">
        <v>11.0</v>
      </c>
      <c r="C9954" s="3" t="s">
        <v>8462</v>
      </c>
      <c r="D9954" s="3">
        <v>91.0</v>
      </c>
      <c r="E9954" s="3" t="s">
        <v>8553</v>
      </c>
      <c r="F9954" s="3">
        <v>6.0</v>
      </c>
      <c r="G9954" s="3">
        <v>11.0</v>
      </c>
      <c r="H9954" s="3" t="s">
        <v>9576</v>
      </c>
      <c r="I9954" s="3" t="s">
        <v>9577</v>
      </c>
      <c r="J9954" s="3" t="s">
        <v>4475</v>
      </c>
      <c r="K9954" s="3" t="s">
        <v>24</v>
      </c>
      <c r="L9954" s="3">
        <v>20.0</v>
      </c>
      <c r="M9954" s="3" t="s">
        <v>25</v>
      </c>
      <c r="N9954" s="3" t="s">
        <v>9665</v>
      </c>
      <c r="O9954" s="3" t="s">
        <v>2150</v>
      </c>
      <c r="P9954" s="4">
        <v>19024.0</v>
      </c>
      <c r="Q9954" s="3" t="s">
        <v>49</v>
      </c>
      <c r="S9954" s="3" t="s">
        <v>34</v>
      </c>
    </row>
    <row r="9955">
      <c r="A9955" s="2">
        <v>42318.714895833335</v>
      </c>
      <c r="B9955" s="3">
        <v>11.0</v>
      </c>
      <c r="C9955" s="3" t="s">
        <v>8462</v>
      </c>
      <c r="D9955" s="3">
        <v>91.0</v>
      </c>
      <c r="E9955" s="3" t="s">
        <v>8553</v>
      </c>
      <c r="F9955" s="3">
        <v>6.0</v>
      </c>
      <c r="G9955" s="3">
        <v>11.0</v>
      </c>
      <c r="H9955" s="3" t="s">
        <v>9576</v>
      </c>
      <c r="I9955" s="3" t="s">
        <v>9577</v>
      </c>
      <c r="J9955" s="3" t="s">
        <v>4475</v>
      </c>
      <c r="K9955" s="3" t="s">
        <v>24</v>
      </c>
      <c r="L9955" s="3">
        <v>21.0</v>
      </c>
      <c r="M9955" s="3" t="s">
        <v>30</v>
      </c>
      <c r="N9955" s="3" t="s">
        <v>2995</v>
      </c>
      <c r="O9955" s="3" t="s">
        <v>283</v>
      </c>
      <c r="P9955" s="4">
        <v>23526.0</v>
      </c>
      <c r="Q9955" s="3" t="s">
        <v>37</v>
      </c>
      <c r="S9955" s="3" t="s">
        <v>34</v>
      </c>
    </row>
    <row r="9956">
      <c r="A9956" s="2">
        <v>42318.714895833335</v>
      </c>
      <c r="B9956" s="3">
        <v>11.0</v>
      </c>
      <c r="C9956" s="3" t="s">
        <v>8462</v>
      </c>
      <c r="D9956" s="3">
        <v>91.0</v>
      </c>
      <c r="E9956" s="3" t="s">
        <v>8553</v>
      </c>
      <c r="F9956" s="3">
        <v>6.0</v>
      </c>
      <c r="G9956" s="3">
        <v>11.0</v>
      </c>
      <c r="H9956" s="3" t="s">
        <v>9576</v>
      </c>
      <c r="I9956" s="3" t="s">
        <v>9577</v>
      </c>
      <c r="J9956" s="3" t="s">
        <v>4475</v>
      </c>
      <c r="K9956" s="3" t="s">
        <v>24</v>
      </c>
      <c r="L9956" s="3">
        <v>22.0</v>
      </c>
      <c r="M9956" s="3" t="s">
        <v>25</v>
      </c>
      <c r="N9956" s="3" t="s">
        <v>9666</v>
      </c>
      <c r="O9956" s="3" t="s">
        <v>391</v>
      </c>
      <c r="P9956" s="4">
        <v>16379.0</v>
      </c>
      <c r="Q9956" s="3" t="s">
        <v>49</v>
      </c>
      <c r="S9956" s="3" t="s">
        <v>34</v>
      </c>
    </row>
    <row r="9957">
      <c r="A9957" s="2">
        <v>42318.714895833335</v>
      </c>
      <c r="B9957" s="3">
        <v>11.0</v>
      </c>
      <c r="C9957" s="3" t="s">
        <v>8462</v>
      </c>
      <c r="D9957" s="3">
        <v>91.0</v>
      </c>
      <c r="E9957" s="3" t="s">
        <v>8553</v>
      </c>
      <c r="F9957" s="3">
        <v>6.0</v>
      </c>
      <c r="G9957" s="3">
        <v>11.0</v>
      </c>
      <c r="H9957" s="3" t="s">
        <v>9576</v>
      </c>
      <c r="I9957" s="3" t="s">
        <v>9577</v>
      </c>
      <c r="J9957" s="3" t="s">
        <v>4475</v>
      </c>
      <c r="K9957" s="3" t="s">
        <v>24</v>
      </c>
      <c r="L9957" s="3">
        <v>23.0</v>
      </c>
      <c r="M9957" s="3" t="s">
        <v>30</v>
      </c>
      <c r="N9957" s="3" t="s">
        <v>9634</v>
      </c>
      <c r="O9957" s="3" t="s">
        <v>283</v>
      </c>
      <c r="P9957" s="4">
        <v>22570.0</v>
      </c>
      <c r="Q9957" s="3" t="s">
        <v>72</v>
      </c>
      <c r="S9957" s="3" t="s">
        <v>34</v>
      </c>
    </row>
    <row r="9958">
      <c r="A9958" s="2">
        <v>42318.714895833335</v>
      </c>
      <c r="B9958" s="3">
        <v>11.0</v>
      </c>
      <c r="C9958" s="3" t="s">
        <v>8462</v>
      </c>
      <c r="D9958" s="3">
        <v>91.0</v>
      </c>
      <c r="E9958" s="3" t="s">
        <v>8553</v>
      </c>
      <c r="F9958" s="3">
        <v>6.0</v>
      </c>
      <c r="G9958" s="3">
        <v>11.0</v>
      </c>
      <c r="H9958" s="3" t="s">
        <v>9576</v>
      </c>
      <c r="I9958" s="3" t="s">
        <v>9577</v>
      </c>
      <c r="J9958" s="3" t="s">
        <v>4475</v>
      </c>
      <c r="K9958" s="3" t="s">
        <v>24</v>
      </c>
      <c r="L9958" s="3">
        <v>24.0</v>
      </c>
      <c r="M9958" s="3" t="s">
        <v>25</v>
      </c>
      <c r="N9958" s="3" t="s">
        <v>9667</v>
      </c>
      <c r="O9958" s="3" t="s">
        <v>9668</v>
      </c>
      <c r="P9958" s="4">
        <v>26365.0</v>
      </c>
      <c r="Q9958" s="3" t="s">
        <v>189</v>
      </c>
      <c r="S9958" s="3" t="s">
        <v>34</v>
      </c>
    </row>
    <row r="9959">
      <c r="A9959" s="2">
        <v>42318.714895833335</v>
      </c>
      <c r="B9959" s="3">
        <v>11.0</v>
      </c>
      <c r="C9959" s="3" t="s">
        <v>8462</v>
      </c>
      <c r="D9959" s="3">
        <v>92.0</v>
      </c>
      <c r="E9959" s="3" t="s">
        <v>8583</v>
      </c>
      <c r="F9959" s="3">
        <v>6.0</v>
      </c>
      <c r="G9959" s="3">
        <v>11.0</v>
      </c>
      <c r="H9959" s="3" t="s">
        <v>9576</v>
      </c>
      <c r="I9959" s="3" t="s">
        <v>9577</v>
      </c>
      <c r="J9959" s="3" t="s">
        <v>4475</v>
      </c>
      <c r="K9959" s="3" t="s">
        <v>24</v>
      </c>
      <c r="L9959" s="3">
        <v>1.0</v>
      </c>
      <c r="M9959" s="3" t="s">
        <v>25</v>
      </c>
      <c r="N9959" s="3" t="s">
        <v>9669</v>
      </c>
      <c r="O9959" s="3" t="s">
        <v>2093</v>
      </c>
      <c r="P9959" s="4">
        <v>22036.0</v>
      </c>
      <c r="Q9959" s="3" t="s">
        <v>110</v>
      </c>
      <c r="S9959" s="3" t="s">
        <v>34</v>
      </c>
    </row>
    <row r="9960">
      <c r="A9960" s="2">
        <v>42318.714895833335</v>
      </c>
      <c r="B9960" s="3">
        <v>11.0</v>
      </c>
      <c r="C9960" s="3" t="s">
        <v>8462</v>
      </c>
      <c r="D9960" s="3">
        <v>92.0</v>
      </c>
      <c r="E9960" s="3" t="s">
        <v>8583</v>
      </c>
      <c r="F9960" s="3">
        <v>6.0</v>
      </c>
      <c r="G9960" s="3">
        <v>11.0</v>
      </c>
      <c r="H9960" s="3" t="s">
        <v>9576</v>
      </c>
      <c r="I9960" s="3" t="s">
        <v>9577</v>
      </c>
      <c r="J9960" s="3" t="s">
        <v>4475</v>
      </c>
      <c r="K9960" s="3" t="s">
        <v>24</v>
      </c>
      <c r="L9960" s="3">
        <v>2.0</v>
      </c>
      <c r="M9960" s="3" t="s">
        <v>30</v>
      </c>
      <c r="N9960" s="3" t="s">
        <v>9670</v>
      </c>
      <c r="O9960" s="3" t="s">
        <v>677</v>
      </c>
      <c r="P9960" s="4">
        <v>22277.0</v>
      </c>
      <c r="Q9960" s="3" t="s">
        <v>60</v>
      </c>
      <c r="S9960" s="3" t="s">
        <v>34</v>
      </c>
    </row>
    <row r="9961">
      <c r="A9961" s="2">
        <v>42318.714895833335</v>
      </c>
      <c r="B9961" s="3">
        <v>11.0</v>
      </c>
      <c r="C9961" s="3" t="s">
        <v>8462</v>
      </c>
      <c r="D9961" s="3">
        <v>92.0</v>
      </c>
      <c r="E9961" s="3" t="s">
        <v>8583</v>
      </c>
      <c r="F9961" s="3">
        <v>6.0</v>
      </c>
      <c r="G9961" s="3">
        <v>11.0</v>
      </c>
      <c r="H9961" s="3" t="s">
        <v>9576</v>
      </c>
      <c r="I9961" s="3" t="s">
        <v>9577</v>
      </c>
      <c r="J9961" s="3" t="s">
        <v>4475</v>
      </c>
      <c r="K9961" s="3" t="s">
        <v>24</v>
      </c>
      <c r="L9961" s="3">
        <v>3.0</v>
      </c>
      <c r="M9961" s="3" t="s">
        <v>25</v>
      </c>
      <c r="N9961" s="3" t="s">
        <v>9671</v>
      </c>
      <c r="O9961" s="3" t="s">
        <v>9672</v>
      </c>
      <c r="P9961" s="4">
        <v>15858.0</v>
      </c>
      <c r="Q9961" s="3" t="s">
        <v>49</v>
      </c>
      <c r="S9961" s="3" t="s">
        <v>34</v>
      </c>
    </row>
    <row r="9962">
      <c r="A9962" s="2">
        <v>42318.714895833335</v>
      </c>
      <c r="B9962" s="3">
        <v>11.0</v>
      </c>
      <c r="C9962" s="3" t="s">
        <v>8462</v>
      </c>
      <c r="D9962" s="3">
        <v>92.0</v>
      </c>
      <c r="E9962" s="3" t="s">
        <v>8583</v>
      </c>
      <c r="F9962" s="3">
        <v>6.0</v>
      </c>
      <c r="G9962" s="3">
        <v>11.0</v>
      </c>
      <c r="H9962" s="3" t="s">
        <v>9576</v>
      </c>
      <c r="I9962" s="3" t="s">
        <v>9577</v>
      </c>
      <c r="J9962" s="3" t="s">
        <v>4475</v>
      </c>
      <c r="K9962" s="3" t="s">
        <v>24</v>
      </c>
      <c r="L9962" s="3">
        <v>4.0</v>
      </c>
      <c r="M9962" s="3" t="s">
        <v>30</v>
      </c>
      <c r="N9962" s="3" t="s">
        <v>9673</v>
      </c>
      <c r="O9962" s="3" t="s">
        <v>249</v>
      </c>
      <c r="P9962" s="4">
        <v>19143.0</v>
      </c>
      <c r="Q9962" s="3" t="s">
        <v>40</v>
      </c>
      <c r="S9962" s="3" t="s">
        <v>34</v>
      </c>
    </row>
    <row r="9963">
      <c r="A9963" s="2">
        <v>42318.714895833335</v>
      </c>
      <c r="B9963" s="3">
        <v>11.0</v>
      </c>
      <c r="C9963" s="3" t="s">
        <v>8462</v>
      </c>
      <c r="D9963" s="3">
        <v>92.0</v>
      </c>
      <c r="E9963" s="3" t="s">
        <v>8583</v>
      </c>
      <c r="F9963" s="3">
        <v>6.0</v>
      </c>
      <c r="G9963" s="3">
        <v>11.0</v>
      </c>
      <c r="H9963" s="3" t="s">
        <v>9576</v>
      </c>
      <c r="I9963" s="3" t="s">
        <v>9577</v>
      </c>
      <c r="J9963" s="3" t="s">
        <v>4475</v>
      </c>
      <c r="K9963" s="3" t="s">
        <v>24</v>
      </c>
      <c r="L9963" s="3">
        <v>5.0</v>
      </c>
      <c r="M9963" s="3" t="s">
        <v>25</v>
      </c>
      <c r="N9963" s="3" t="s">
        <v>8191</v>
      </c>
      <c r="O9963" s="3" t="s">
        <v>371</v>
      </c>
      <c r="P9963" s="4">
        <v>26578.0</v>
      </c>
      <c r="Q9963" s="3" t="s">
        <v>216</v>
      </c>
      <c r="S9963" s="3" t="s">
        <v>34</v>
      </c>
    </row>
    <row r="9964">
      <c r="A9964" s="2">
        <v>42318.714895833335</v>
      </c>
      <c r="B9964" s="3">
        <v>11.0</v>
      </c>
      <c r="C9964" s="3" t="s">
        <v>8462</v>
      </c>
      <c r="D9964" s="3">
        <v>92.0</v>
      </c>
      <c r="E9964" s="3" t="s">
        <v>8583</v>
      </c>
      <c r="F9964" s="3">
        <v>6.0</v>
      </c>
      <c r="G9964" s="3">
        <v>11.0</v>
      </c>
      <c r="H9964" s="3" t="s">
        <v>9576</v>
      </c>
      <c r="I9964" s="3" t="s">
        <v>9577</v>
      </c>
      <c r="J9964" s="3" t="s">
        <v>4475</v>
      </c>
      <c r="K9964" s="3" t="s">
        <v>24</v>
      </c>
      <c r="L9964" s="3">
        <v>6.0</v>
      </c>
      <c r="M9964" s="3" t="s">
        <v>30</v>
      </c>
      <c r="N9964" s="3" t="s">
        <v>789</v>
      </c>
      <c r="O9964" s="3" t="s">
        <v>9674</v>
      </c>
      <c r="P9964" s="4">
        <v>16734.0</v>
      </c>
      <c r="Q9964" s="3" t="s">
        <v>216</v>
      </c>
      <c r="S9964" s="3" t="s">
        <v>34</v>
      </c>
    </row>
    <row r="9965">
      <c r="A9965" s="2">
        <v>42318.714895833335</v>
      </c>
      <c r="B9965" s="3">
        <v>11.0</v>
      </c>
      <c r="C9965" s="3" t="s">
        <v>8462</v>
      </c>
      <c r="D9965" s="3">
        <v>92.0</v>
      </c>
      <c r="E9965" s="3" t="s">
        <v>8583</v>
      </c>
      <c r="F9965" s="3">
        <v>6.0</v>
      </c>
      <c r="G9965" s="3">
        <v>11.0</v>
      </c>
      <c r="H9965" s="3" t="s">
        <v>9576</v>
      </c>
      <c r="I9965" s="3" t="s">
        <v>9577</v>
      </c>
      <c r="J9965" s="3" t="s">
        <v>4475</v>
      </c>
      <c r="K9965" s="3" t="s">
        <v>24</v>
      </c>
      <c r="L9965" s="3">
        <v>7.0</v>
      </c>
      <c r="M9965" s="3" t="s">
        <v>25</v>
      </c>
      <c r="N9965" s="3" t="s">
        <v>9675</v>
      </c>
      <c r="O9965" s="3" t="s">
        <v>9676</v>
      </c>
      <c r="P9965" s="4">
        <v>23711.0</v>
      </c>
      <c r="Q9965" s="3" t="s">
        <v>55</v>
      </c>
      <c r="S9965" s="3" t="s">
        <v>34</v>
      </c>
    </row>
    <row r="9966">
      <c r="A9966" s="2">
        <v>42318.714895833335</v>
      </c>
      <c r="B9966" s="3">
        <v>11.0</v>
      </c>
      <c r="C9966" s="3" t="s">
        <v>8462</v>
      </c>
      <c r="D9966" s="3">
        <v>92.0</v>
      </c>
      <c r="E9966" s="3" t="s">
        <v>8583</v>
      </c>
      <c r="F9966" s="3">
        <v>6.0</v>
      </c>
      <c r="G9966" s="3">
        <v>11.0</v>
      </c>
      <c r="H9966" s="3" t="s">
        <v>9576</v>
      </c>
      <c r="I9966" s="3" t="s">
        <v>9577</v>
      </c>
      <c r="J9966" s="3" t="s">
        <v>4475</v>
      </c>
      <c r="K9966" s="3" t="s">
        <v>24</v>
      </c>
      <c r="L9966" s="3">
        <v>8.0</v>
      </c>
      <c r="M9966" s="3" t="s">
        <v>30</v>
      </c>
      <c r="N9966" s="3" t="s">
        <v>9677</v>
      </c>
      <c r="O9966" s="3" t="s">
        <v>71</v>
      </c>
      <c r="P9966" s="4">
        <v>29599.0</v>
      </c>
      <c r="Q9966" s="3" t="s">
        <v>55</v>
      </c>
      <c r="S9966" s="3" t="s">
        <v>34</v>
      </c>
    </row>
    <row r="9967">
      <c r="A9967" s="2">
        <v>42318.714895833335</v>
      </c>
      <c r="B9967" s="3">
        <v>11.0</v>
      </c>
      <c r="C9967" s="3" t="s">
        <v>8462</v>
      </c>
      <c r="D9967" s="3">
        <v>92.0</v>
      </c>
      <c r="E9967" s="3" t="s">
        <v>8583</v>
      </c>
      <c r="F9967" s="3">
        <v>6.0</v>
      </c>
      <c r="G9967" s="3">
        <v>11.0</v>
      </c>
      <c r="H9967" s="3" t="s">
        <v>9576</v>
      </c>
      <c r="I9967" s="3" t="s">
        <v>9577</v>
      </c>
      <c r="J9967" s="3" t="s">
        <v>4475</v>
      </c>
      <c r="K9967" s="3" t="s">
        <v>24</v>
      </c>
      <c r="L9967" s="3">
        <v>9.0</v>
      </c>
      <c r="M9967" s="3" t="s">
        <v>25</v>
      </c>
      <c r="N9967" s="3" t="s">
        <v>9678</v>
      </c>
      <c r="O9967" s="3" t="s">
        <v>796</v>
      </c>
      <c r="P9967" s="4">
        <v>18089.0</v>
      </c>
      <c r="Q9967" s="3" t="s">
        <v>169</v>
      </c>
      <c r="S9967" s="3" t="s">
        <v>34</v>
      </c>
    </row>
    <row r="9968">
      <c r="A9968" s="2">
        <v>42318.714895833335</v>
      </c>
      <c r="B9968" s="3">
        <v>11.0</v>
      </c>
      <c r="C9968" s="3" t="s">
        <v>8462</v>
      </c>
      <c r="D9968" s="3">
        <v>92.0</v>
      </c>
      <c r="E9968" s="3" t="s">
        <v>8583</v>
      </c>
      <c r="F9968" s="3">
        <v>6.0</v>
      </c>
      <c r="G9968" s="3">
        <v>11.0</v>
      </c>
      <c r="H9968" s="3" t="s">
        <v>9576</v>
      </c>
      <c r="I9968" s="3" t="s">
        <v>9577</v>
      </c>
      <c r="J9968" s="3" t="s">
        <v>4475</v>
      </c>
      <c r="K9968" s="3" t="s">
        <v>24</v>
      </c>
      <c r="L9968" s="3">
        <v>10.0</v>
      </c>
      <c r="M9968" s="3" t="s">
        <v>30</v>
      </c>
      <c r="N9968" s="3" t="s">
        <v>2066</v>
      </c>
      <c r="O9968" s="3" t="s">
        <v>1759</v>
      </c>
      <c r="P9968" s="4">
        <v>33025.0</v>
      </c>
      <c r="Q9968" s="3" t="s">
        <v>110</v>
      </c>
      <c r="S9968" s="3" t="s">
        <v>34</v>
      </c>
    </row>
    <row r="9969">
      <c r="A9969" s="2">
        <v>42318.714895833335</v>
      </c>
      <c r="B9969" s="3">
        <v>11.0</v>
      </c>
      <c r="C9969" s="3" t="s">
        <v>8462</v>
      </c>
      <c r="D9969" s="3">
        <v>92.0</v>
      </c>
      <c r="E9969" s="3" t="s">
        <v>8583</v>
      </c>
      <c r="F9969" s="3">
        <v>6.0</v>
      </c>
      <c r="G9969" s="3">
        <v>11.0</v>
      </c>
      <c r="H9969" s="3" t="s">
        <v>9576</v>
      </c>
      <c r="I9969" s="3" t="s">
        <v>9577</v>
      </c>
      <c r="J9969" s="3" t="s">
        <v>4475</v>
      </c>
      <c r="K9969" s="3" t="s">
        <v>24</v>
      </c>
      <c r="L9969" s="3">
        <v>11.0</v>
      </c>
      <c r="M9969" s="3" t="s">
        <v>25</v>
      </c>
      <c r="N9969" s="3" t="s">
        <v>9679</v>
      </c>
      <c r="O9969" s="3" t="s">
        <v>243</v>
      </c>
      <c r="P9969" s="4">
        <v>18902.0</v>
      </c>
      <c r="Q9969" s="3" t="s">
        <v>110</v>
      </c>
      <c r="S9969" s="3" t="s">
        <v>34</v>
      </c>
    </row>
    <row r="9970">
      <c r="A9970" s="2">
        <v>42318.714895833335</v>
      </c>
      <c r="B9970" s="3">
        <v>11.0</v>
      </c>
      <c r="C9970" s="3" t="s">
        <v>8462</v>
      </c>
      <c r="D9970" s="3">
        <v>92.0</v>
      </c>
      <c r="E9970" s="3" t="s">
        <v>8583</v>
      </c>
      <c r="F9970" s="3">
        <v>6.0</v>
      </c>
      <c r="G9970" s="3">
        <v>11.0</v>
      </c>
      <c r="H9970" s="3" t="s">
        <v>9576</v>
      </c>
      <c r="I9970" s="3" t="s">
        <v>9577</v>
      </c>
      <c r="J9970" s="3" t="s">
        <v>4475</v>
      </c>
      <c r="K9970" s="3" t="s">
        <v>24</v>
      </c>
      <c r="L9970" s="3">
        <v>12.0</v>
      </c>
      <c r="M9970" s="3" t="s">
        <v>30</v>
      </c>
      <c r="N9970" s="3" t="s">
        <v>6878</v>
      </c>
      <c r="O9970" s="3" t="s">
        <v>329</v>
      </c>
      <c r="P9970" s="4">
        <v>19845.0</v>
      </c>
      <c r="Q9970" s="3" t="s">
        <v>266</v>
      </c>
      <c r="S9970" s="3" t="s">
        <v>34</v>
      </c>
    </row>
    <row r="9971">
      <c r="A9971" s="2">
        <v>42318.714895833335</v>
      </c>
      <c r="B9971" s="3">
        <v>11.0</v>
      </c>
      <c r="C9971" s="3" t="s">
        <v>8462</v>
      </c>
      <c r="D9971" s="3">
        <v>92.0</v>
      </c>
      <c r="E9971" s="3" t="s">
        <v>8583</v>
      </c>
      <c r="F9971" s="3">
        <v>6.0</v>
      </c>
      <c r="G9971" s="3">
        <v>11.0</v>
      </c>
      <c r="H9971" s="3" t="s">
        <v>9576</v>
      </c>
      <c r="I9971" s="3" t="s">
        <v>9577</v>
      </c>
      <c r="J9971" s="3" t="s">
        <v>4475</v>
      </c>
      <c r="K9971" s="3" t="s">
        <v>24</v>
      </c>
      <c r="L9971" s="3">
        <v>13.0</v>
      </c>
      <c r="M9971" s="3" t="s">
        <v>25</v>
      </c>
      <c r="N9971" s="3" t="s">
        <v>9680</v>
      </c>
      <c r="O9971" s="3" t="s">
        <v>297</v>
      </c>
      <c r="P9971" s="4">
        <v>17529.0</v>
      </c>
      <c r="Q9971" s="3" t="s">
        <v>49</v>
      </c>
      <c r="S9971" s="3" t="s">
        <v>34</v>
      </c>
    </row>
    <row r="9972">
      <c r="A9972" s="2">
        <v>42318.714895833335</v>
      </c>
      <c r="B9972" s="3">
        <v>11.0</v>
      </c>
      <c r="C9972" s="3" t="s">
        <v>8462</v>
      </c>
      <c r="D9972" s="3">
        <v>92.0</v>
      </c>
      <c r="E9972" s="3" t="s">
        <v>8583</v>
      </c>
      <c r="F9972" s="3">
        <v>6.0</v>
      </c>
      <c r="G9972" s="3">
        <v>11.0</v>
      </c>
      <c r="H9972" s="3" t="s">
        <v>9576</v>
      </c>
      <c r="I9972" s="3" t="s">
        <v>9577</v>
      </c>
      <c r="J9972" s="3" t="s">
        <v>4475</v>
      </c>
      <c r="K9972" s="3" t="s">
        <v>24</v>
      </c>
      <c r="L9972" s="3">
        <v>14.0</v>
      </c>
      <c r="M9972" s="3" t="s">
        <v>30</v>
      </c>
      <c r="N9972" s="3" t="s">
        <v>9681</v>
      </c>
      <c r="O9972" s="3" t="s">
        <v>9682</v>
      </c>
      <c r="P9972" s="4">
        <v>17594.0</v>
      </c>
      <c r="Q9972" s="3" t="s">
        <v>216</v>
      </c>
      <c r="S9972" s="3" t="s">
        <v>34</v>
      </c>
    </row>
    <row r="9973">
      <c r="A9973" s="2">
        <v>42318.714895833335</v>
      </c>
      <c r="B9973" s="3">
        <v>11.0</v>
      </c>
      <c r="C9973" s="3" t="s">
        <v>8462</v>
      </c>
      <c r="D9973" s="3">
        <v>92.0</v>
      </c>
      <c r="E9973" s="3" t="s">
        <v>8583</v>
      </c>
      <c r="F9973" s="3">
        <v>6.0</v>
      </c>
      <c r="G9973" s="3">
        <v>11.0</v>
      </c>
      <c r="H9973" s="3" t="s">
        <v>9576</v>
      </c>
      <c r="I9973" s="3" t="s">
        <v>9577</v>
      </c>
      <c r="J9973" s="3" t="s">
        <v>4475</v>
      </c>
      <c r="K9973" s="3" t="s">
        <v>24</v>
      </c>
      <c r="L9973" s="3">
        <v>15.0</v>
      </c>
      <c r="M9973" s="3" t="s">
        <v>25</v>
      </c>
      <c r="N9973" s="3" t="s">
        <v>2066</v>
      </c>
      <c r="O9973" s="3" t="s">
        <v>580</v>
      </c>
      <c r="P9973" s="4">
        <v>22046.0</v>
      </c>
      <c r="Q9973" s="3" t="s">
        <v>216</v>
      </c>
      <c r="S9973" s="3" t="s">
        <v>34</v>
      </c>
    </row>
    <row r="9974">
      <c r="A9974" s="2">
        <v>42318.714895833335</v>
      </c>
      <c r="B9974" s="3">
        <v>11.0</v>
      </c>
      <c r="C9974" s="3" t="s">
        <v>8462</v>
      </c>
      <c r="D9974" s="3">
        <v>92.0</v>
      </c>
      <c r="E9974" s="3" t="s">
        <v>8583</v>
      </c>
      <c r="F9974" s="3">
        <v>6.0</v>
      </c>
      <c r="G9974" s="3">
        <v>11.0</v>
      </c>
      <c r="H9974" s="3" t="s">
        <v>9576</v>
      </c>
      <c r="I9974" s="3" t="s">
        <v>9577</v>
      </c>
      <c r="J9974" s="3" t="s">
        <v>4475</v>
      </c>
      <c r="K9974" s="3" t="s">
        <v>24</v>
      </c>
      <c r="L9974" s="3">
        <v>16.0</v>
      </c>
      <c r="M9974" s="3" t="s">
        <v>30</v>
      </c>
      <c r="N9974" s="3" t="s">
        <v>9683</v>
      </c>
      <c r="O9974" s="3" t="s">
        <v>8590</v>
      </c>
      <c r="P9974" s="4">
        <v>23868.0</v>
      </c>
      <c r="Q9974" s="3" t="s">
        <v>216</v>
      </c>
      <c r="S9974" s="3" t="s">
        <v>34</v>
      </c>
    </row>
    <row r="9975">
      <c r="A9975" s="2">
        <v>42318.714895833335</v>
      </c>
      <c r="B9975" s="3">
        <v>11.0</v>
      </c>
      <c r="C9975" s="3" t="s">
        <v>8462</v>
      </c>
      <c r="D9975" s="3">
        <v>92.0</v>
      </c>
      <c r="E9975" s="3" t="s">
        <v>8583</v>
      </c>
      <c r="F9975" s="3">
        <v>6.0</v>
      </c>
      <c r="G9975" s="3">
        <v>11.0</v>
      </c>
      <c r="H9975" s="3" t="s">
        <v>9576</v>
      </c>
      <c r="I9975" s="3" t="s">
        <v>9577</v>
      </c>
      <c r="J9975" s="3" t="s">
        <v>4475</v>
      </c>
      <c r="K9975" s="3" t="s">
        <v>24</v>
      </c>
      <c r="L9975" s="3">
        <v>17.0</v>
      </c>
      <c r="M9975" s="3" t="s">
        <v>25</v>
      </c>
      <c r="N9975" s="3" t="s">
        <v>9684</v>
      </c>
      <c r="O9975" s="3" t="s">
        <v>218</v>
      </c>
      <c r="P9975" s="4">
        <v>21984.0</v>
      </c>
      <c r="Q9975" s="3" t="s">
        <v>110</v>
      </c>
      <c r="S9975" s="3" t="s">
        <v>34</v>
      </c>
    </row>
    <row r="9976">
      <c r="A9976" s="2">
        <v>42318.714895833335</v>
      </c>
      <c r="B9976" s="3">
        <v>11.0</v>
      </c>
      <c r="C9976" s="3" t="s">
        <v>8462</v>
      </c>
      <c r="D9976" s="3">
        <v>92.0</v>
      </c>
      <c r="E9976" s="3" t="s">
        <v>8583</v>
      </c>
      <c r="F9976" s="3">
        <v>6.0</v>
      </c>
      <c r="G9976" s="3">
        <v>11.0</v>
      </c>
      <c r="H9976" s="3" t="s">
        <v>9576</v>
      </c>
      <c r="I9976" s="3" t="s">
        <v>9577</v>
      </c>
      <c r="J9976" s="3" t="s">
        <v>4475</v>
      </c>
      <c r="K9976" s="3" t="s">
        <v>24</v>
      </c>
      <c r="L9976" s="3">
        <v>18.0</v>
      </c>
      <c r="M9976" s="3" t="s">
        <v>30</v>
      </c>
      <c r="N9976" s="3" t="s">
        <v>9685</v>
      </c>
      <c r="O9976" s="3" t="s">
        <v>171</v>
      </c>
      <c r="P9976" s="4">
        <v>19591.0</v>
      </c>
      <c r="Q9976" s="3" t="s">
        <v>49</v>
      </c>
      <c r="S9976" s="3" t="s">
        <v>34</v>
      </c>
    </row>
    <row r="9977">
      <c r="A9977" s="2">
        <v>42318.714895833335</v>
      </c>
      <c r="B9977" s="3">
        <v>11.0</v>
      </c>
      <c r="C9977" s="3" t="s">
        <v>8462</v>
      </c>
      <c r="D9977" s="3">
        <v>92.0</v>
      </c>
      <c r="E9977" s="3" t="s">
        <v>8583</v>
      </c>
      <c r="F9977" s="3">
        <v>6.0</v>
      </c>
      <c r="G9977" s="3">
        <v>11.0</v>
      </c>
      <c r="H9977" s="3" t="s">
        <v>9576</v>
      </c>
      <c r="I9977" s="3" t="s">
        <v>9577</v>
      </c>
      <c r="J9977" s="3" t="s">
        <v>4475</v>
      </c>
      <c r="K9977" s="3" t="s">
        <v>24</v>
      </c>
      <c r="L9977" s="3">
        <v>19.0</v>
      </c>
      <c r="M9977" s="3" t="s">
        <v>25</v>
      </c>
      <c r="N9977" s="3" t="s">
        <v>7893</v>
      </c>
      <c r="O9977" s="3" t="s">
        <v>1089</v>
      </c>
      <c r="P9977" s="4">
        <v>30992.0</v>
      </c>
      <c r="Q9977" s="3" t="s">
        <v>345</v>
      </c>
      <c r="S9977" s="3" t="s">
        <v>34</v>
      </c>
    </row>
    <row r="9978">
      <c r="A9978" s="2">
        <v>42318.714895833335</v>
      </c>
      <c r="B9978" s="3">
        <v>11.0</v>
      </c>
      <c r="C9978" s="3" t="s">
        <v>8462</v>
      </c>
      <c r="D9978" s="3">
        <v>92.0</v>
      </c>
      <c r="E9978" s="3" t="s">
        <v>8583</v>
      </c>
      <c r="F9978" s="3">
        <v>6.0</v>
      </c>
      <c r="G9978" s="3">
        <v>11.0</v>
      </c>
      <c r="H9978" s="3" t="s">
        <v>9576</v>
      </c>
      <c r="I9978" s="3" t="s">
        <v>9577</v>
      </c>
      <c r="J9978" s="3" t="s">
        <v>4475</v>
      </c>
      <c r="K9978" s="3" t="s">
        <v>24</v>
      </c>
      <c r="L9978" s="3">
        <v>20.0</v>
      </c>
      <c r="M9978" s="3" t="s">
        <v>30</v>
      </c>
      <c r="N9978" s="3" t="s">
        <v>9669</v>
      </c>
      <c r="O9978" s="3" t="s">
        <v>389</v>
      </c>
      <c r="P9978" s="4">
        <v>34860.0</v>
      </c>
      <c r="Q9978" s="3" t="s">
        <v>191</v>
      </c>
      <c r="S9978" s="3" t="s">
        <v>34</v>
      </c>
    </row>
    <row r="9979">
      <c r="A9979" s="2">
        <v>42318.714895833335</v>
      </c>
      <c r="B9979" s="3">
        <v>11.0</v>
      </c>
      <c r="C9979" s="3" t="s">
        <v>8462</v>
      </c>
      <c r="D9979" s="3">
        <v>92.0</v>
      </c>
      <c r="E9979" s="3" t="s">
        <v>8583</v>
      </c>
      <c r="F9979" s="3">
        <v>6.0</v>
      </c>
      <c r="G9979" s="3">
        <v>11.0</v>
      </c>
      <c r="H9979" s="3" t="s">
        <v>9576</v>
      </c>
      <c r="I9979" s="3" t="s">
        <v>9577</v>
      </c>
      <c r="J9979" s="3" t="s">
        <v>4475</v>
      </c>
      <c r="K9979" s="3" t="s">
        <v>24</v>
      </c>
      <c r="L9979" s="3">
        <v>21.0</v>
      </c>
      <c r="M9979" s="3" t="s">
        <v>25</v>
      </c>
      <c r="N9979" s="3" t="s">
        <v>9686</v>
      </c>
      <c r="O9979" s="3" t="s">
        <v>1395</v>
      </c>
      <c r="P9979" s="4">
        <v>20248.0</v>
      </c>
      <c r="Q9979" s="3" t="s">
        <v>153</v>
      </c>
      <c r="S9979" s="3" t="s">
        <v>34</v>
      </c>
    </row>
    <row r="9980">
      <c r="A9980" s="2">
        <v>42318.714895833335</v>
      </c>
      <c r="B9980" s="3">
        <v>11.0</v>
      </c>
      <c r="C9980" s="3" t="s">
        <v>8462</v>
      </c>
      <c r="D9980" s="3">
        <v>92.0</v>
      </c>
      <c r="E9980" s="3" t="s">
        <v>8583</v>
      </c>
      <c r="F9980" s="3">
        <v>6.0</v>
      </c>
      <c r="G9980" s="3">
        <v>11.0</v>
      </c>
      <c r="H9980" s="3" t="s">
        <v>9576</v>
      </c>
      <c r="I9980" s="3" t="s">
        <v>9577</v>
      </c>
      <c r="J9980" s="3" t="s">
        <v>4475</v>
      </c>
      <c r="K9980" s="3" t="s">
        <v>24</v>
      </c>
      <c r="L9980" s="3">
        <v>22.0</v>
      </c>
      <c r="M9980" s="3" t="s">
        <v>30</v>
      </c>
      <c r="N9980" s="3" t="s">
        <v>936</v>
      </c>
      <c r="O9980" s="3" t="s">
        <v>1012</v>
      </c>
      <c r="P9980" s="4">
        <v>20925.0</v>
      </c>
      <c r="Q9980" s="3" t="s">
        <v>169</v>
      </c>
      <c r="S9980" s="3" t="s">
        <v>34</v>
      </c>
    </row>
    <row r="9981">
      <c r="A9981" s="2">
        <v>42318.714895833335</v>
      </c>
      <c r="B9981" s="3">
        <v>11.0</v>
      </c>
      <c r="C9981" s="3" t="s">
        <v>8462</v>
      </c>
      <c r="D9981" s="3">
        <v>92.0</v>
      </c>
      <c r="E9981" s="3" t="s">
        <v>8583</v>
      </c>
      <c r="F9981" s="3">
        <v>6.0</v>
      </c>
      <c r="G9981" s="3">
        <v>11.0</v>
      </c>
      <c r="H9981" s="3" t="s">
        <v>9576</v>
      </c>
      <c r="I9981" s="3" t="s">
        <v>9577</v>
      </c>
      <c r="J9981" s="3" t="s">
        <v>4475</v>
      </c>
      <c r="K9981" s="3" t="s">
        <v>24</v>
      </c>
      <c r="L9981" s="3">
        <v>23.0</v>
      </c>
      <c r="M9981" s="3" t="s">
        <v>25</v>
      </c>
      <c r="N9981" s="3" t="s">
        <v>9687</v>
      </c>
      <c r="O9981" s="3" t="s">
        <v>408</v>
      </c>
      <c r="P9981" s="4">
        <v>22129.0</v>
      </c>
      <c r="Q9981" s="3" t="s">
        <v>169</v>
      </c>
      <c r="S9981" s="3" t="s">
        <v>34</v>
      </c>
    </row>
    <row r="9982">
      <c r="A9982" s="2">
        <v>42318.714895833335</v>
      </c>
      <c r="B9982" s="3">
        <v>11.0</v>
      </c>
      <c r="C9982" s="3" t="s">
        <v>8462</v>
      </c>
      <c r="D9982" s="3">
        <v>92.0</v>
      </c>
      <c r="E9982" s="3" t="s">
        <v>8583</v>
      </c>
      <c r="F9982" s="3">
        <v>6.0</v>
      </c>
      <c r="G9982" s="3">
        <v>11.0</v>
      </c>
      <c r="H9982" s="3" t="s">
        <v>9576</v>
      </c>
      <c r="I9982" s="3" t="s">
        <v>9577</v>
      </c>
      <c r="J9982" s="3" t="s">
        <v>4475</v>
      </c>
      <c r="K9982" s="3" t="s">
        <v>24</v>
      </c>
      <c r="L9982" s="3">
        <v>24.0</v>
      </c>
      <c r="M9982" s="3" t="s">
        <v>30</v>
      </c>
      <c r="N9982" s="3" t="s">
        <v>5459</v>
      </c>
      <c r="O9982" s="3" t="s">
        <v>452</v>
      </c>
      <c r="P9982" s="4">
        <v>23022.0</v>
      </c>
      <c r="Q9982" s="3" t="s">
        <v>205</v>
      </c>
      <c r="S9982" s="3" t="s">
        <v>34</v>
      </c>
    </row>
    <row r="9983">
      <c r="A9983" s="2">
        <v>42318.714895833335</v>
      </c>
      <c r="B9983" s="3">
        <v>11.0</v>
      </c>
      <c r="C9983" s="3" t="s">
        <v>8462</v>
      </c>
      <c r="D9983" s="3">
        <v>92.0</v>
      </c>
      <c r="E9983" s="3" t="s">
        <v>8583</v>
      </c>
      <c r="F9983" s="3">
        <v>6.0</v>
      </c>
      <c r="G9983" s="3">
        <v>11.0</v>
      </c>
      <c r="H9983" s="3" t="s">
        <v>9576</v>
      </c>
      <c r="I9983" s="3" t="s">
        <v>9577</v>
      </c>
      <c r="J9983" s="3" t="s">
        <v>4475</v>
      </c>
      <c r="K9983" s="3" t="s">
        <v>24</v>
      </c>
      <c r="L9983" s="3">
        <v>25.0</v>
      </c>
      <c r="M9983" s="3" t="s">
        <v>25</v>
      </c>
      <c r="N9983" s="3" t="s">
        <v>9688</v>
      </c>
      <c r="O9983" s="3" t="s">
        <v>371</v>
      </c>
      <c r="P9983" s="4">
        <v>24814.0</v>
      </c>
      <c r="Q9983" s="3" t="s">
        <v>110</v>
      </c>
      <c r="S9983" s="3" t="s">
        <v>34</v>
      </c>
    </row>
    <row r="9984">
      <c r="A9984" s="2">
        <v>42318.714895833335</v>
      </c>
      <c r="B9984" s="3">
        <v>11.0</v>
      </c>
      <c r="C9984" s="3" t="s">
        <v>8462</v>
      </c>
      <c r="D9984" s="3">
        <v>92.0</v>
      </c>
      <c r="E9984" s="3" t="s">
        <v>8583</v>
      </c>
      <c r="F9984" s="3">
        <v>6.0</v>
      </c>
      <c r="G9984" s="3">
        <v>11.0</v>
      </c>
      <c r="H9984" s="3" t="s">
        <v>9576</v>
      </c>
      <c r="I9984" s="3" t="s">
        <v>9577</v>
      </c>
      <c r="J9984" s="3" t="s">
        <v>4475</v>
      </c>
      <c r="K9984" s="3" t="s">
        <v>24</v>
      </c>
      <c r="L9984" s="3">
        <v>26.0</v>
      </c>
      <c r="M9984" s="3" t="s">
        <v>30</v>
      </c>
      <c r="N9984" s="3" t="s">
        <v>94</v>
      </c>
      <c r="O9984" s="3" t="s">
        <v>949</v>
      </c>
      <c r="P9984" s="4">
        <v>23219.0</v>
      </c>
      <c r="Q9984" s="3" t="s">
        <v>72</v>
      </c>
      <c r="S9984" s="3" t="s">
        <v>34</v>
      </c>
    </row>
    <row r="9985">
      <c r="A9985" s="2">
        <v>42318.714895833335</v>
      </c>
      <c r="B9985" s="3">
        <v>11.0</v>
      </c>
      <c r="C9985" s="3" t="s">
        <v>8462</v>
      </c>
      <c r="D9985" s="3">
        <v>92.0</v>
      </c>
      <c r="E9985" s="3" t="s">
        <v>8583</v>
      </c>
      <c r="F9985" s="3">
        <v>6.0</v>
      </c>
      <c r="G9985" s="3">
        <v>11.0</v>
      </c>
      <c r="H9985" s="3" t="s">
        <v>9576</v>
      </c>
      <c r="I9985" s="3" t="s">
        <v>9577</v>
      </c>
      <c r="J9985" s="3" t="s">
        <v>4475</v>
      </c>
      <c r="K9985" s="3" t="s">
        <v>24</v>
      </c>
      <c r="L9985" s="3">
        <v>27.0</v>
      </c>
      <c r="M9985" s="3" t="s">
        <v>25</v>
      </c>
      <c r="N9985" s="3" t="s">
        <v>9689</v>
      </c>
      <c r="O9985" s="3" t="s">
        <v>95</v>
      </c>
      <c r="P9985" s="4">
        <v>20477.0</v>
      </c>
      <c r="Q9985" s="3" t="s">
        <v>189</v>
      </c>
      <c r="S9985" s="3" t="s">
        <v>34</v>
      </c>
    </row>
    <row r="9986">
      <c r="A9986" s="2">
        <v>42318.714895833335</v>
      </c>
      <c r="B9986" s="3">
        <v>11.0</v>
      </c>
      <c r="C9986" s="3" t="s">
        <v>8462</v>
      </c>
      <c r="D9986" s="3">
        <v>92.0</v>
      </c>
      <c r="E9986" s="3" t="s">
        <v>8583</v>
      </c>
      <c r="F9986" s="3">
        <v>6.0</v>
      </c>
      <c r="G9986" s="3">
        <v>11.0</v>
      </c>
      <c r="H9986" s="3" t="s">
        <v>9576</v>
      </c>
      <c r="I9986" s="3" t="s">
        <v>9577</v>
      </c>
      <c r="J9986" s="3" t="s">
        <v>4475</v>
      </c>
      <c r="K9986" s="3" t="s">
        <v>24</v>
      </c>
      <c r="L9986" s="3">
        <v>28.0</v>
      </c>
      <c r="M9986" s="3" t="s">
        <v>30</v>
      </c>
      <c r="N9986" s="3" t="s">
        <v>9690</v>
      </c>
      <c r="O9986" s="3" t="s">
        <v>9691</v>
      </c>
      <c r="P9986" s="4">
        <v>20550.0</v>
      </c>
      <c r="Q9986" s="3" t="s">
        <v>110</v>
      </c>
      <c r="S9986" s="3" t="s">
        <v>34</v>
      </c>
    </row>
    <row r="9987">
      <c r="A9987" s="2">
        <v>42318.714895833335</v>
      </c>
      <c r="B9987" s="3">
        <v>11.0</v>
      </c>
      <c r="C9987" s="3" t="s">
        <v>8462</v>
      </c>
      <c r="D9987" s="3">
        <v>92.0</v>
      </c>
      <c r="E9987" s="3" t="s">
        <v>8583</v>
      </c>
      <c r="F9987" s="3">
        <v>6.0</v>
      </c>
      <c r="G9987" s="3">
        <v>11.0</v>
      </c>
      <c r="H9987" s="3" t="s">
        <v>9576</v>
      </c>
      <c r="I9987" s="3" t="s">
        <v>9577</v>
      </c>
      <c r="J9987" s="3" t="s">
        <v>4475</v>
      </c>
      <c r="K9987" s="3" t="s">
        <v>24</v>
      </c>
      <c r="L9987" s="3">
        <v>29.0</v>
      </c>
      <c r="M9987" s="3" t="s">
        <v>25</v>
      </c>
      <c r="N9987" s="3" t="s">
        <v>9692</v>
      </c>
      <c r="O9987" s="3" t="s">
        <v>377</v>
      </c>
      <c r="P9987" s="4">
        <v>22658.0</v>
      </c>
      <c r="Q9987" s="3" t="s">
        <v>169</v>
      </c>
      <c r="S9987" s="3" t="s">
        <v>34</v>
      </c>
    </row>
    <row r="9988">
      <c r="A9988" s="2">
        <v>42318.714895833335</v>
      </c>
      <c r="B9988" s="3">
        <v>11.0</v>
      </c>
      <c r="C9988" s="3" t="s">
        <v>8462</v>
      </c>
      <c r="D9988" s="3">
        <v>92.0</v>
      </c>
      <c r="E9988" s="3" t="s">
        <v>8583</v>
      </c>
      <c r="F9988" s="3">
        <v>6.0</v>
      </c>
      <c r="G9988" s="3">
        <v>11.0</v>
      </c>
      <c r="H9988" s="3" t="s">
        <v>9576</v>
      </c>
      <c r="I9988" s="3" t="s">
        <v>9577</v>
      </c>
      <c r="J9988" s="3" t="s">
        <v>4475</v>
      </c>
      <c r="K9988" s="3" t="s">
        <v>24</v>
      </c>
      <c r="L9988" s="3">
        <v>30.0</v>
      </c>
      <c r="M9988" s="3" t="s">
        <v>30</v>
      </c>
      <c r="N9988" s="3" t="s">
        <v>1539</v>
      </c>
      <c r="O9988" s="3" t="s">
        <v>1045</v>
      </c>
      <c r="P9988" s="4">
        <v>28710.0</v>
      </c>
      <c r="Q9988" s="3" t="s">
        <v>43</v>
      </c>
      <c r="S9988" s="3" t="s">
        <v>34</v>
      </c>
    </row>
    <row r="9989">
      <c r="A9989" s="2">
        <v>42318.714895833335</v>
      </c>
      <c r="B9989" s="3">
        <v>11.0</v>
      </c>
      <c r="C9989" s="3" t="s">
        <v>8462</v>
      </c>
      <c r="D9989" s="3">
        <v>93.0</v>
      </c>
      <c r="E9989" s="3" t="s">
        <v>8620</v>
      </c>
      <c r="F9989" s="3">
        <v>6.0</v>
      </c>
      <c r="G9989" s="3">
        <v>11.0</v>
      </c>
      <c r="H9989" s="3" t="s">
        <v>9576</v>
      </c>
      <c r="I9989" s="3" t="s">
        <v>9577</v>
      </c>
      <c r="J9989" s="3" t="s">
        <v>4475</v>
      </c>
      <c r="K9989" s="3" t="s">
        <v>24</v>
      </c>
      <c r="L9989" s="3">
        <v>1.0</v>
      </c>
      <c r="M9989" s="3" t="s">
        <v>25</v>
      </c>
      <c r="N9989" s="3" t="s">
        <v>9693</v>
      </c>
      <c r="O9989" s="3" t="s">
        <v>74</v>
      </c>
      <c r="P9989" s="4">
        <v>23739.0</v>
      </c>
      <c r="Q9989" s="3" t="s">
        <v>79</v>
      </c>
      <c r="S9989" s="3" t="s">
        <v>34</v>
      </c>
    </row>
    <row r="9990">
      <c r="A9990" s="2">
        <v>42318.714895833335</v>
      </c>
      <c r="B9990" s="3">
        <v>11.0</v>
      </c>
      <c r="C9990" s="3" t="s">
        <v>8462</v>
      </c>
      <c r="D9990" s="3">
        <v>93.0</v>
      </c>
      <c r="E9990" s="3" t="s">
        <v>8620</v>
      </c>
      <c r="F9990" s="3">
        <v>6.0</v>
      </c>
      <c r="G9990" s="3">
        <v>11.0</v>
      </c>
      <c r="H9990" s="3" t="s">
        <v>9576</v>
      </c>
      <c r="I9990" s="3" t="s">
        <v>9577</v>
      </c>
      <c r="J9990" s="3" t="s">
        <v>4475</v>
      </c>
      <c r="K9990" s="3" t="s">
        <v>24</v>
      </c>
      <c r="L9990" s="3">
        <v>2.0</v>
      </c>
      <c r="M9990" s="3" t="s">
        <v>30</v>
      </c>
      <c r="N9990" s="3" t="s">
        <v>9694</v>
      </c>
      <c r="O9990" s="3" t="s">
        <v>2083</v>
      </c>
      <c r="P9990" s="4">
        <v>26376.0</v>
      </c>
      <c r="Q9990" s="3" t="s">
        <v>216</v>
      </c>
      <c r="S9990" s="3" t="s">
        <v>34</v>
      </c>
    </row>
    <row r="9991">
      <c r="A9991" s="2">
        <v>42318.714895833335</v>
      </c>
      <c r="B9991" s="3">
        <v>11.0</v>
      </c>
      <c r="C9991" s="3" t="s">
        <v>8462</v>
      </c>
      <c r="D9991" s="3">
        <v>93.0</v>
      </c>
      <c r="E9991" s="3" t="s">
        <v>8620</v>
      </c>
      <c r="F9991" s="3">
        <v>6.0</v>
      </c>
      <c r="G9991" s="3">
        <v>11.0</v>
      </c>
      <c r="H9991" s="3" t="s">
        <v>9576</v>
      </c>
      <c r="I9991" s="3" t="s">
        <v>9577</v>
      </c>
      <c r="J9991" s="3" t="s">
        <v>4475</v>
      </c>
      <c r="K9991" s="3" t="s">
        <v>24</v>
      </c>
      <c r="L9991" s="3">
        <v>3.0</v>
      </c>
      <c r="M9991" s="3" t="s">
        <v>25</v>
      </c>
      <c r="N9991" s="3" t="s">
        <v>9695</v>
      </c>
      <c r="O9991" s="3" t="s">
        <v>127</v>
      </c>
      <c r="P9991" s="4">
        <v>18712.0</v>
      </c>
      <c r="Q9991" s="3" t="s">
        <v>169</v>
      </c>
      <c r="S9991" s="3" t="s">
        <v>34</v>
      </c>
    </row>
    <row r="9992">
      <c r="A9992" s="2">
        <v>42318.714895833335</v>
      </c>
      <c r="B9992" s="3">
        <v>11.0</v>
      </c>
      <c r="C9992" s="3" t="s">
        <v>8462</v>
      </c>
      <c r="D9992" s="3">
        <v>93.0</v>
      </c>
      <c r="E9992" s="3" t="s">
        <v>8620</v>
      </c>
      <c r="F9992" s="3">
        <v>6.0</v>
      </c>
      <c r="G9992" s="3">
        <v>11.0</v>
      </c>
      <c r="H9992" s="3" t="s">
        <v>9576</v>
      </c>
      <c r="I9992" s="3" t="s">
        <v>9577</v>
      </c>
      <c r="J9992" s="3" t="s">
        <v>4475</v>
      </c>
      <c r="K9992" s="3" t="s">
        <v>24</v>
      </c>
      <c r="L9992" s="3">
        <v>4.0</v>
      </c>
      <c r="M9992" s="3" t="s">
        <v>30</v>
      </c>
      <c r="N9992" s="3" t="s">
        <v>9696</v>
      </c>
      <c r="O9992" s="3" t="s">
        <v>2417</v>
      </c>
      <c r="P9992" s="4">
        <v>22901.0</v>
      </c>
      <c r="Q9992" s="3" t="s">
        <v>40</v>
      </c>
      <c r="S9992" s="3" t="s">
        <v>34</v>
      </c>
    </row>
    <row r="9993">
      <c r="A9993" s="2">
        <v>42318.714895833335</v>
      </c>
      <c r="B9993" s="3">
        <v>11.0</v>
      </c>
      <c r="C9993" s="3" t="s">
        <v>8462</v>
      </c>
      <c r="D9993" s="3">
        <v>93.0</v>
      </c>
      <c r="E9993" s="3" t="s">
        <v>8620</v>
      </c>
      <c r="F9993" s="3">
        <v>6.0</v>
      </c>
      <c r="G9993" s="3">
        <v>11.0</v>
      </c>
      <c r="H9993" s="3" t="s">
        <v>9576</v>
      </c>
      <c r="I9993" s="3" t="s">
        <v>9577</v>
      </c>
      <c r="J9993" s="3" t="s">
        <v>4475</v>
      </c>
      <c r="K9993" s="3" t="s">
        <v>24</v>
      </c>
      <c r="L9993" s="3">
        <v>5.0</v>
      </c>
      <c r="M9993" s="3" t="s">
        <v>25</v>
      </c>
      <c r="N9993" s="3" t="s">
        <v>3951</v>
      </c>
      <c r="O9993" s="3" t="s">
        <v>796</v>
      </c>
      <c r="P9993" s="4">
        <v>26556.0</v>
      </c>
      <c r="Q9993" s="3" t="s">
        <v>216</v>
      </c>
      <c r="S9993" s="3" t="s">
        <v>34</v>
      </c>
    </row>
    <row r="9994">
      <c r="A9994" s="2">
        <v>42318.714895833335</v>
      </c>
      <c r="B9994" s="3">
        <v>11.0</v>
      </c>
      <c r="C9994" s="3" t="s">
        <v>8462</v>
      </c>
      <c r="D9994" s="3">
        <v>93.0</v>
      </c>
      <c r="E9994" s="3" t="s">
        <v>8620</v>
      </c>
      <c r="F9994" s="3">
        <v>6.0</v>
      </c>
      <c r="G9994" s="3">
        <v>11.0</v>
      </c>
      <c r="H9994" s="3" t="s">
        <v>9576</v>
      </c>
      <c r="I9994" s="3" t="s">
        <v>9577</v>
      </c>
      <c r="J9994" s="3" t="s">
        <v>4475</v>
      </c>
      <c r="K9994" s="3" t="s">
        <v>24</v>
      </c>
      <c r="L9994" s="3">
        <v>6.0</v>
      </c>
      <c r="M9994" s="3" t="s">
        <v>30</v>
      </c>
      <c r="N9994" s="3" t="s">
        <v>9697</v>
      </c>
      <c r="O9994" s="3" t="s">
        <v>368</v>
      </c>
      <c r="P9994" s="4">
        <v>30094.0</v>
      </c>
      <c r="Q9994" s="3" t="s">
        <v>132</v>
      </c>
      <c r="S9994" s="3" t="s">
        <v>34</v>
      </c>
    </row>
    <row r="9995">
      <c r="A9995" s="2">
        <v>42318.714895833335</v>
      </c>
      <c r="B9995" s="3">
        <v>11.0</v>
      </c>
      <c r="C9995" s="3" t="s">
        <v>8462</v>
      </c>
      <c r="D9995" s="3">
        <v>93.0</v>
      </c>
      <c r="E9995" s="3" t="s">
        <v>8620</v>
      </c>
      <c r="F9995" s="3">
        <v>6.0</v>
      </c>
      <c r="G9995" s="3">
        <v>11.0</v>
      </c>
      <c r="H9995" s="3" t="s">
        <v>9576</v>
      </c>
      <c r="I9995" s="3" t="s">
        <v>9577</v>
      </c>
      <c r="J9995" s="3" t="s">
        <v>4475</v>
      </c>
      <c r="K9995" s="3" t="s">
        <v>24</v>
      </c>
      <c r="L9995" s="3">
        <v>7.0</v>
      </c>
      <c r="M9995" s="3" t="s">
        <v>25</v>
      </c>
      <c r="N9995" s="3" t="s">
        <v>9698</v>
      </c>
      <c r="O9995" s="3" t="s">
        <v>36</v>
      </c>
      <c r="P9995" s="4">
        <v>28630.0</v>
      </c>
      <c r="Q9995" s="3" t="s">
        <v>110</v>
      </c>
      <c r="S9995" s="3" t="s">
        <v>34</v>
      </c>
    </row>
    <row r="9996">
      <c r="A9996" s="2">
        <v>42318.714895833335</v>
      </c>
      <c r="B9996" s="3">
        <v>11.0</v>
      </c>
      <c r="C9996" s="3" t="s">
        <v>8462</v>
      </c>
      <c r="D9996" s="3">
        <v>93.0</v>
      </c>
      <c r="E9996" s="3" t="s">
        <v>8620</v>
      </c>
      <c r="F9996" s="3">
        <v>6.0</v>
      </c>
      <c r="G9996" s="3">
        <v>11.0</v>
      </c>
      <c r="H9996" s="3" t="s">
        <v>9576</v>
      </c>
      <c r="I9996" s="3" t="s">
        <v>9577</v>
      </c>
      <c r="J9996" s="3" t="s">
        <v>4475</v>
      </c>
      <c r="K9996" s="3" t="s">
        <v>24</v>
      </c>
      <c r="L9996" s="3">
        <v>8.0</v>
      </c>
      <c r="M9996" s="3" t="s">
        <v>30</v>
      </c>
      <c r="N9996" s="3" t="s">
        <v>9699</v>
      </c>
      <c r="O9996" s="3" t="s">
        <v>697</v>
      </c>
      <c r="P9996" s="4">
        <v>23299.0</v>
      </c>
      <c r="Q9996" s="3" t="s">
        <v>110</v>
      </c>
      <c r="S9996" s="3" t="s">
        <v>34</v>
      </c>
    </row>
    <row r="9997">
      <c r="A9997" s="2">
        <v>42318.714895833335</v>
      </c>
      <c r="B9997" s="3">
        <v>11.0</v>
      </c>
      <c r="C9997" s="3" t="s">
        <v>8462</v>
      </c>
      <c r="D9997" s="3">
        <v>93.0</v>
      </c>
      <c r="E9997" s="3" t="s">
        <v>8620</v>
      </c>
      <c r="F9997" s="3">
        <v>6.0</v>
      </c>
      <c r="G9997" s="3">
        <v>11.0</v>
      </c>
      <c r="H9997" s="3" t="s">
        <v>9576</v>
      </c>
      <c r="I9997" s="3" t="s">
        <v>9577</v>
      </c>
      <c r="J9997" s="3" t="s">
        <v>4475</v>
      </c>
      <c r="K9997" s="3" t="s">
        <v>24</v>
      </c>
      <c r="L9997" s="3">
        <v>9.0</v>
      </c>
      <c r="M9997" s="3" t="s">
        <v>25</v>
      </c>
      <c r="N9997" s="3" t="s">
        <v>3011</v>
      </c>
      <c r="O9997" s="3" t="s">
        <v>9700</v>
      </c>
      <c r="P9997" s="4">
        <v>24938.0</v>
      </c>
      <c r="Q9997" s="3" t="s">
        <v>55</v>
      </c>
      <c r="S9997" s="3" t="s">
        <v>34</v>
      </c>
    </row>
    <row r="9998">
      <c r="A9998" s="2">
        <v>42318.714895833335</v>
      </c>
      <c r="B9998" s="3">
        <v>11.0</v>
      </c>
      <c r="C9998" s="3" t="s">
        <v>8462</v>
      </c>
      <c r="D9998" s="3">
        <v>93.0</v>
      </c>
      <c r="E9998" s="3" t="s">
        <v>8620</v>
      </c>
      <c r="F9998" s="3">
        <v>6.0</v>
      </c>
      <c r="G9998" s="3">
        <v>11.0</v>
      </c>
      <c r="H9998" s="3" t="s">
        <v>9576</v>
      </c>
      <c r="I9998" s="3" t="s">
        <v>9577</v>
      </c>
      <c r="J9998" s="3" t="s">
        <v>4475</v>
      </c>
      <c r="K9998" s="3" t="s">
        <v>24</v>
      </c>
      <c r="L9998" s="3">
        <v>10.0</v>
      </c>
      <c r="M9998" s="3" t="s">
        <v>30</v>
      </c>
      <c r="N9998" s="3" t="s">
        <v>9701</v>
      </c>
      <c r="O9998" s="3" t="s">
        <v>355</v>
      </c>
      <c r="P9998" s="4">
        <v>21853.0</v>
      </c>
      <c r="Q9998" s="3" t="s">
        <v>37</v>
      </c>
      <c r="S9998" s="3" t="s">
        <v>34</v>
      </c>
    </row>
    <row r="9999">
      <c r="A9999" s="2">
        <v>42318.714895833335</v>
      </c>
      <c r="B9999" s="3">
        <v>11.0</v>
      </c>
      <c r="C9999" s="3" t="s">
        <v>8462</v>
      </c>
      <c r="D9999" s="3">
        <v>93.0</v>
      </c>
      <c r="E9999" s="3" t="s">
        <v>8620</v>
      </c>
      <c r="F9999" s="3">
        <v>6.0</v>
      </c>
      <c r="G9999" s="3">
        <v>11.0</v>
      </c>
      <c r="H9999" s="3" t="s">
        <v>9576</v>
      </c>
      <c r="I9999" s="3" t="s">
        <v>9577</v>
      </c>
      <c r="J9999" s="3" t="s">
        <v>4475</v>
      </c>
      <c r="K9999" s="3" t="s">
        <v>24</v>
      </c>
      <c r="L9999" s="3">
        <v>11.0</v>
      </c>
      <c r="M9999" s="3" t="s">
        <v>25</v>
      </c>
      <c r="N9999" s="3" t="s">
        <v>9702</v>
      </c>
      <c r="O9999" s="3" t="s">
        <v>1978</v>
      </c>
      <c r="P9999" s="4">
        <v>23327.0</v>
      </c>
      <c r="Q9999" s="3" t="s">
        <v>216</v>
      </c>
      <c r="S9999" s="3" t="s">
        <v>34</v>
      </c>
    </row>
    <row r="10000">
      <c r="A10000" s="2">
        <v>42318.714895833335</v>
      </c>
      <c r="B10000" s="3">
        <v>11.0</v>
      </c>
      <c r="C10000" s="3" t="s">
        <v>8462</v>
      </c>
      <c r="D10000" s="3">
        <v>93.0</v>
      </c>
      <c r="E10000" s="3" t="s">
        <v>8620</v>
      </c>
      <c r="F10000" s="3">
        <v>6.0</v>
      </c>
      <c r="G10000" s="3">
        <v>11.0</v>
      </c>
      <c r="H10000" s="3" t="s">
        <v>9576</v>
      </c>
      <c r="I10000" s="3" t="s">
        <v>9577</v>
      </c>
      <c r="J10000" s="3" t="s">
        <v>4475</v>
      </c>
      <c r="K10000" s="3" t="s">
        <v>24</v>
      </c>
      <c r="L10000" s="3">
        <v>12.0</v>
      </c>
      <c r="M10000" s="3" t="s">
        <v>30</v>
      </c>
      <c r="N10000" s="3" t="s">
        <v>3526</v>
      </c>
      <c r="O10000" s="3" t="s">
        <v>556</v>
      </c>
      <c r="P10000" s="4">
        <v>32864.0</v>
      </c>
      <c r="Q10000" s="3" t="s">
        <v>132</v>
      </c>
      <c r="S10000" s="3" t="s">
        <v>34</v>
      </c>
    </row>
    <row r="10001">
      <c r="A10001" s="2">
        <v>42318.714895833335</v>
      </c>
      <c r="B10001" s="3">
        <v>11.0</v>
      </c>
      <c r="C10001" s="3" t="s">
        <v>8462</v>
      </c>
      <c r="D10001" s="3">
        <v>93.0</v>
      </c>
      <c r="E10001" s="3" t="s">
        <v>8620</v>
      </c>
      <c r="F10001" s="3">
        <v>6.0</v>
      </c>
      <c r="G10001" s="3">
        <v>11.0</v>
      </c>
      <c r="H10001" s="3" t="s">
        <v>9576</v>
      </c>
      <c r="I10001" s="3" t="s">
        <v>9577</v>
      </c>
      <c r="J10001" s="3" t="s">
        <v>4475</v>
      </c>
      <c r="K10001" s="3" t="s">
        <v>24</v>
      </c>
      <c r="L10001" s="3">
        <v>13.0</v>
      </c>
      <c r="M10001" s="3" t="s">
        <v>25</v>
      </c>
      <c r="N10001" s="3" t="s">
        <v>9703</v>
      </c>
      <c r="O10001" s="3" t="s">
        <v>898</v>
      </c>
      <c r="P10001" s="4">
        <v>22418.0</v>
      </c>
      <c r="Q10001" s="3" t="s">
        <v>216</v>
      </c>
      <c r="S10001" s="3" t="s">
        <v>34</v>
      </c>
    </row>
    <row r="10002">
      <c r="A10002" s="2">
        <v>42318.714895833335</v>
      </c>
      <c r="B10002" s="3">
        <v>11.0</v>
      </c>
      <c r="C10002" s="3" t="s">
        <v>8462</v>
      </c>
      <c r="D10002" s="3">
        <v>93.0</v>
      </c>
      <c r="E10002" s="3" t="s">
        <v>8620</v>
      </c>
      <c r="F10002" s="3">
        <v>6.0</v>
      </c>
      <c r="G10002" s="3">
        <v>11.0</v>
      </c>
      <c r="H10002" s="3" t="s">
        <v>9576</v>
      </c>
      <c r="I10002" s="3" t="s">
        <v>9577</v>
      </c>
      <c r="J10002" s="3" t="s">
        <v>4475</v>
      </c>
      <c r="K10002" s="3" t="s">
        <v>24</v>
      </c>
      <c r="L10002" s="3">
        <v>14.0</v>
      </c>
      <c r="M10002" s="3" t="s">
        <v>30</v>
      </c>
      <c r="N10002" s="3" t="s">
        <v>9704</v>
      </c>
      <c r="O10002" s="3" t="s">
        <v>3007</v>
      </c>
      <c r="P10002" s="4">
        <v>28536.0</v>
      </c>
      <c r="Q10002" s="3" t="s">
        <v>55</v>
      </c>
      <c r="S10002" s="3" t="s">
        <v>34</v>
      </c>
    </row>
    <row r="10003">
      <c r="A10003" s="2">
        <v>42318.714895833335</v>
      </c>
      <c r="B10003" s="3">
        <v>11.0</v>
      </c>
      <c r="C10003" s="3" t="s">
        <v>8462</v>
      </c>
      <c r="D10003" s="3">
        <v>93.0</v>
      </c>
      <c r="E10003" s="3" t="s">
        <v>8620</v>
      </c>
      <c r="F10003" s="3">
        <v>6.0</v>
      </c>
      <c r="G10003" s="3">
        <v>11.0</v>
      </c>
      <c r="H10003" s="3" t="s">
        <v>9576</v>
      </c>
      <c r="I10003" s="3" t="s">
        <v>9577</v>
      </c>
      <c r="J10003" s="3" t="s">
        <v>4475</v>
      </c>
      <c r="K10003" s="3" t="s">
        <v>24</v>
      </c>
      <c r="L10003" s="3">
        <v>15.0</v>
      </c>
      <c r="M10003" s="3" t="s">
        <v>25</v>
      </c>
      <c r="N10003" s="3" t="s">
        <v>9705</v>
      </c>
      <c r="O10003" s="3" t="s">
        <v>1583</v>
      </c>
      <c r="P10003" s="4">
        <v>26529.0</v>
      </c>
      <c r="Q10003" s="3" t="s">
        <v>610</v>
      </c>
      <c r="S10003" s="3" t="s">
        <v>34</v>
      </c>
    </row>
    <row r="10004">
      <c r="A10004" s="2">
        <v>42318.714895833335</v>
      </c>
      <c r="B10004" s="3">
        <v>11.0</v>
      </c>
      <c r="C10004" s="3" t="s">
        <v>8462</v>
      </c>
      <c r="D10004" s="3">
        <v>93.0</v>
      </c>
      <c r="E10004" s="3" t="s">
        <v>8620</v>
      </c>
      <c r="F10004" s="3">
        <v>6.0</v>
      </c>
      <c r="G10004" s="3">
        <v>11.0</v>
      </c>
      <c r="H10004" s="3" t="s">
        <v>9576</v>
      </c>
      <c r="I10004" s="3" t="s">
        <v>9577</v>
      </c>
      <c r="J10004" s="3" t="s">
        <v>4475</v>
      </c>
      <c r="K10004" s="3" t="s">
        <v>24</v>
      </c>
      <c r="L10004" s="3">
        <v>16.0</v>
      </c>
      <c r="M10004" s="3" t="s">
        <v>30</v>
      </c>
      <c r="N10004" s="3" t="s">
        <v>9706</v>
      </c>
      <c r="O10004" s="3" t="s">
        <v>1564</v>
      </c>
      <c r="P10004" s="4">
        <v>31557.0</v>
      </c>
      <c r="Q10004" s="3" t="s">
        <v>169</v>
      </c>
      <c r="S10004" s="3" t="s">
        <v>34</v>
      </c>
    </row>
    <row r="10005">
      <c r="A10005" s="2">
        <v>42318.714895833335</v>
      </c>
      <c r="B10005" s="3">
        <v>11.0</v>
      </c>
      <c r="C10005" s="3" t="s">
        <v>8462</v>
      </c>
      <c r="D10005" s="3">
        <v>93.0</v>
      </c>
      <c r="E10005" s="3" t="s">
        <v>8620</v>
      </c>
      <c r="F10005" s="3">
        <v>6.0</v>
      </c>
      <c r="G10005" s="3">
        <v>11.0</v>
      </c>
      <c r="H10005" s="3" t="s">
        <v>9576</v>
      </c>
      <c r="I10005" s="3" t="s">
        <v>9577</v>
      </c>
      <c r="J10005" s="3" t="s">
        <v>4475</v>
      </c>
      <c r="K10005" s="3" t="s">
        <v>24</v>
      </c>
      <c r="L10005" s="3">
        <v>17.0</v>
      </c>
      <c r="M10005" s="3" t="s">
        <v>25</v>
      </c>
      <c r="N10005" s="3" t="s">
        <v>9703</v>
      </c>
      <c r="O10005" s="3" t="s">
        <v>246</v>
      </c>
      <c r="P10005" s="4">
        <v>33758.0</v>
      </c>
      <c r="Q10005" s="3" t="s">
        <v>191</v>
      </c>
      <c r="S10005" s="3" t="s">
        <v>34</v>
      </c>
    </row>
    <row r="10006">
      <c r="A10006" s="2">
        <v>42318.714895833335</v>
      </c>
      <c r="B10006" s="3">
        <v>11.0</v>
      </c>
      <c r="C10006" s="3" t="s">
        <v>8462</v>
      </c>
      <c r="D10006" s="3">
        <v>93.0</v>
      </c>
      <c r="E10006" s="3" t="s">
        <v>8620</v>
      </c>
      <c r="F10006" s="3">
        <v>6.0</v>
      </c>
      <c r="G10006" s="3">
        <v>11.0</v>
      </c>
      <c r="H10006" s="3" t="s">
        <v>9576</v>
      </c>
      <c r="I10006" s="3" t="s">
        <v>9577</v>
      </c>
      <c r="J10006" s="3" t="s">
        <v>4475</v>
      </c>
      <c r="K10006" s="3" t="s">
        <v>24</v>
      </c>
      <c r="L10006" s="3">
        <v>18.0</v>
      </c>
      <c r="M10006" s="3" t="s">
        <v>30</v>
      </c>
      <c r="N10006" s="3" t="s">
        <v>2935</v>
      </c>
      <c r="O10006" s="3" t="s">
        <v>295</v>
      </c>
      <c r="P10006" s="4">
        <v>29598.0</v>
      </c>
      <c r="Q10006" s="3" t="s">
        <v>110</v>
      </c>
      <c r="S10006" s="3" t="s">
        <v>34</v>
      </c>
    </row>
    <row r="10007">
      <c r="A10007" s="2">
        <v>42318.714895833335</v>
      </c>
      <c r="B10007" s="3">
        <v>11.0</v>
      </c>
      <c r="C10007" s="3" t="s">
        <v>8462</v>
      </c>
      <c r="D10007" s="3">
        <v>93.0</v>
      </c>
      <c r="E10007" s="3" t="s">
        <v>8620</v>
      </c>
      <c r="F10007" s="3">
        <v>6.0</v>
      </c>
      <c r="G10007" s="3">
        <v>11.0</v>
      </c>
      <c r="H10007" s="3" t="s">
        <v>9576</v>
      </c>
      <c r="I10007" s="3" t="s">
        <v>9577</v>
      </c>
      <c r="J10007" s="3" t="s">
        <v>4475</v>
      </c>
      <c r="K10007" s="3" t="s">
        <v>24</v>
      </c>
      <c r="L10007" s="3">
        <v>19.0</v>
      </c>
      <c r="M10007" s="3" t="s">
        <v>25</v>
      </c>
      <c r="N10007" s="3" t="s">
        <v>9707</v>
      </c>
      <c r="O10007" s="3" t="s">
        <v>664</v>
      </c>
      <c r="P10007" s="4">
        <v>21647.0</v>
      </c>
      <c r="Q10007" s="3" t="s">
        <v>216</v>
      </c>
      <c r="S10007" s="3" t="s">
        <v>34</v>
      </c>
    </row>
    <row r="10008">
      <c r="A10008" s="2">
        <v>42318.714895833335</v>
      </c>
      <c r="B10008" s="3">
        <v>11.0</v>
      </c>
      <c r="C10008" s="3" t="s">
        <v>8462</v>
      </c>
      <c r="D10008" s="3">
        <v>93.0</v>
      </c>
      <c r="E10008" s="3" t="s">
        <v>8620</v>
      </c>
      <c r="F10008" s="3">
        <v>6.0</v>
      </c>
      <c r="G10008" s="3">
        <v>11.0</v>
      </c>
      <c r="H10008" s="3" t="s">
        <v>9576</v>
      </c>
      <c r="I10008" s="3" t="s">
        <v>9577</v>
      </c>
      <c r="J10008" s="3" t="s">
        <v>4475</v>
      </c>
      <c r="K10008" s="3" t="s">
        <v>24</v>
      </c>
      <c r="L10008" s="3">
        <v>20.0</v>
      </c>
      <c r="M10008" s="3" t="s">
        <v>30</v>
      </c>
      <c r="N10008" s="3" t="s">
        <v>9708</v>
      </c>
      <c r="O10008" s="3" t="s">
        <v>8939</v>
      </c>
      <c r="P10008" s="4">
        <v>26034.0</v>
      </c>
      <c r="Q10008" s="3" t="s">
        <v>169</v>
      </c>
      <c r="S10008" s="3" t="s">
        <v>34</v>
      </c>
    </row>
    <row r="10009">
      <c r="A10009" s="2">
        <v>42318.714895833335</v>
      </c>
      <c r="B10009" s="3">
        <v>11.0</v>
      </c>
      <c r="C10009" s="3" t="s">
        <v>8462</v>
      </c>
      <c r="D10009" s="3">
        <v>93.0</v>
      </c>
      <c r="E10009" s="3" t="s">
        <v>8620</v>
      </c>
      <c r="F10009" s="3">
        <v>6.0</v>
      </c>
      <c r="G10009" s="3">
        <v>11.0</v>
      </c>
      <c r="H10009" s="3" t="s">
        <v>9576</v>
      </c>
      <c r="I10009" s="3" t="s">
        <v>9577</v>
      </c>
      <c r="J10009" s="3" t="s">
        <v>4475</v>
      </c>
      <c r="K10009" s="3" t="s">
        <v>24</v>
      </c>
      <c r="L10009" s="3">
        <v>21.0</v>
      </c>
      <c r="M10009" s="3" t="s">
        <v>25</v>
      </c>
      <c r="N10009" s="3" t="s">
        <v>9709</v>
      </c>
      <c r="O10009" s="3" t="s">
        <v>9710</v>
      </c>
      <c r="P10009" s="4">
        <v>25609.0</v>
      </c>
      <c r="Q10009" s="3" t="s">
        <v>169</v>
      </c>
      <c r="S10009" s="3" t="s">
        <v>34</v>
      </c>
    </row>
    <row r="10010">
      <c r="A10010" s="2">
        <v>42318.714895833335</v>
      </c>
      <c r="B10010" s="3">
        <v>11.0</v>
      </c>
      <c r="C10010" s="3" t="s">
        <v>8462</v>
      </c>
      <c r="D10010" s="3">
        <v>93.0</v>
      </c>
      <c r="E10010" s="3" t="s">
        <v>8620</v>
      </c>
      <c r="F10010" s="3">
        <v>6.0</v>
      </c>
      <c r="G10010" s="3">
        <v>11.0</v>
      </c>
      <c r="H10010" s="3" t="s">
        <v>9576</v>
      </c>
      <c r="I10010" s="3" t="s">
        <v>9577</v>
      </c>
      <c r="J10010" s="3" t="s">
        <v>4475</v>
      </c>
      <c r="K10010" s="3" t="s">
        <v>24</v>
      </c>
      <c r="L10010" s="3">
        <v>22.0</v>
      </c>
      <c r="M10010" s="3" t="s">
        <v>30</v>
      </c>
      <c r="N10010" s="3" t="s">
        <v>9711</v>
      </c>
      <c r="O10010" s="3" t="s">
        <v>9712</v>
      </c>
      <c r="P10010" s="4">
        <v>31566.0</v>
      </c>
      <c r="Q10010" s="3" t="s">
        <v>110</v>
      </c>
      <c r="S10010" s="3" t="s">
        <v>34</v>
      </c>
    </row>
    <row r="10011">
      <c r="A10011" s="2">
        <v>42318.714895833335</v>
      </c>
      <c r="B10011" s="3">
        <v>11.0</v>
      </c>
      <c r="C10011" s="3" t="s">
        <v>8462</v>
      </c>
      <c r="D10011" s="3">
        <v>93.0</v>
      </c>
      <c r="E10011" s="3" t="s">
        <v>8620</v>
      </c>
      <c r="F10011" s="3">
        <v>6.0</v>
      </c>
      <c r="G10011" s="3">
        <v>11.0</v>
      </c>
      <c r="H10011" s="3" t="s">
        <v>9576</v>
      </c>
      <c r="I10011" s="3" t="s">
        <v>9577</v>
      </c>
      <c r="J10011" s="3" t="s">
        <v>4475</v>
      </c>
      <c r="K10011" s="3" t="s">
        <v>24</v>
      </c>
      <c r="L10011" s="3">
        <v>23.0</v>
      </c>
      <c r="M10011" s="3" t="s">
        <v>25</v>
      </c>
      <c r="N10011" s="3" t="s">
        <v>9023</v>
      </c>
      <c r="O10011" s="3" t="s">
        <v>1220</v>
      </c>
      <c r="P10011" s="4">
        <v>29752.0</v>
      </c>
      <c r="Q10011" s="3" t="s">
        <v>110</v>
      </c>
      <c r="S10011" s="3" t="s">
        <v>34</v>
      </c>
    </row>
    <row r="10012">
      <c r="A10012" s="2">
        <v>42318.714895833335</v>
      </c>
      <c r="B10012" s="3">
        <v>11.0</v>
      </c>
      <c r="C10012" s="3" t="s">
        <v>8462</v>
      </c>
      <c r="D10012" s="3">
        <v>93.0</v>
      </c>
      <c r="E10012" s="3" t="s">
        <v>8620</v>
      </c>
      <c r="F10012" s="3">
        <v>6.0</v>
      </c>
      <c r="G10012" s="3">
        <v>11.0</v>
      </c>
      <c r="H10012" s="3" t="s">
        <v>9576</v>
      </c>
      <c r="I10012" s="3" t="s">
        <v>9577</v>
      </c>
      <c r="J10012" s="3" t="s">
        <v>4475</v>
      </c>
      <c r="K10012" s="3" t="s">
        <v>24</v>
      </c>
      <c r="L10012" s="3">
        <v>24.0</v>
      </c>
      <c r="M10012" s="3" t="s">
        <v>30</v>
      </c>
      <c r="N10012" s="3" t="s">
        <v>9707</v>
      </c>
      <c r="O10012" s="3" t="s">
        <v>1879</v>
      </c>
      <c r="P10012" s="4">
        <v>22411.0</v>
      </c>
      <c r="Q10012" s="3" t="s">
        <v>216</v>
      </c>
      <c r="S10012" s="3" t="s">
        <v>34</v>
      </c>
    </row>
    <row r="10013">
      <c r="A10013" s="2">
        <v>42318.714895833335</v>
      </c>
      <c r="B10013" s="3">
        <v>11.0</v>
      </c>
      <c r="C10013" s="3" t="s">
        <v>8462</v>
      </c>
      <c r="D10013" s="3">
        <v>93.0</v>
      </c>
      <c r="E10013" s="3" t="s">
        <v>8620</v>
      </c>
      <c r="F10013" s="3">
        <v>6.0</v>
      </c>
      <c r="G10013" s="3">
        <v>11.0</v>
      </c>
      <c r="H10013" s="3" t="s">
        <v>9576</v>
      </c>
      <c r="I10013" s="3" t="s">
        <v>9577</v>
      </c>
      <c r="J10013" s="3" t="s">
        <v>4475</v>
      </c>
      <c r="K10013" s="3" t="s">
        <v>24</v>
      </c>
      <c r="L10013" s="3">
        <v>25.0</v>
      </c>
      <c r="M10013" s="3" t="s">
        <v>25</v>
      </c>
      <c r="N10013" s="3" t="s">
        <v>6948</v>
      </c>
      <c r="O10013" s="3" t="s">
        <v>246</v>
      </c>
      <c r="P10013" s="4">
        <v>26569.0</v>
      </c>
      <c r="Q10013" s="3" t="s">
        <v>345</v>
      </c>
      <c r="S10013" s="3" t="s">
        <v>34</v>
      </c>
    </row>
    <row r="10014">
      <c r="A10014" s="2">
        <v>42318.714895833335</v>
      </c>
      <c r="B10014" s="3">
        <v>11.0</v>
      </c>
      <c r="C10014" s="3" t="s">
        <v>8462</v>
      </c>
      <c r="D10014" s="3">
        <v>93.0</v>
      </c>
      <c r="E10014" s="3" t="s">
        <v>8620</v>
      </c>
      <c r="F10014" s="3">
        <v>6.0</v>
      </c>
      <c r="G10014" s="3">
        <v>11.0</v>
      </c>
      <c r="H10014" s="3" t="s">
        <v>9576</v>
      </c>
      <c r="I10014" s="3" t="s">
        <v>9577</v>
      </c>
      <c r="J10014" s="3" t="s">
        <v>4475</v>
      </c>
      <c r="K10014" s="3" t="s">
        <v>24</v>
      </c>
      <c r="L10014" s="3">
        <v>26.0</v>
      </c>
      <c r="M10014" s="3" t="s">
        <v>30</v>
      </c>
      <c r="N10014" s="3" t="s">
        <v>1429</v>
      </c>
      <c r="O10014" s="3" t="s">
        <v>1318</v>
      </c>
      <c r="P10014" s="4">
        <v>35542.0</v>
      </c>
      <c r="Q10014" s="3" t="s">
        <v>191</v>
      </c>
      <c r="S10014" s="3" t="s">
        <v>34</v>
      </c>
    </row>
    <row r="10015">
      <c r="A10015" s="2">
        <v>42318.714895833335</v>
      </c>
      <c r="B10015" s="3">
        <v>11.0</v>
      </c>
      <c r="C10015" s="3" t="s">
        <v>8462</v>
      </c>
      <c r="D10015" s="3">
        <v>93.0</v>
      </c>
      <c r="E10015" s="3" t="s">
        <v>8620</v>
      </c>
      <c r="F10015" s="3">
        <v>6.0</v>
      </c>
      <c r="G10015" s="3">
        <v>11.0</v>
      </c>
      <c r="H10015" s="3" t="s">
        <v>9576</v>
      </c>
      <c r="I10015" s="3" t="s">
        <v>9577</v>
      </c>
      <c r="J10015" s="3" t="s">
        <v>4475</v>
      </c>
      <c r="K10015" s="3" t="s">
        <v>24</v>
      </c>
      <c r="L10015" s="3">
        <v>27.0</v>
      </c>
      <c r="M10015" s="3" t="s">
        <v>25</v>
      </c>
      <c r="N10015" s="3" t="s">
        <v>9713</v>
      </c>
      <c r="O10015" s="3" t="s">
        <v>281</v>
      </c>
      <c r="P10015" s="4">
        <v>32064.0</v>
      </c>
      <c r="Q10015" s="3" t="s">
        <v>110</v>
      </c>
      <c r="S10015" s="3" t="s">
        <v>34</v>
      </c>
    </row>
    <row r="10016">
      <c r="A10016" s="2">
        <v>42318.714895833335</v>
      </c>
      <c r="B10016" s="3">
        <v>11.0</v>
      </c>
      <c r="C10016" s="3" t="s">
        <v>8462</v>
      </c>
      <c r="D10016" s="3">
        <v>93.0</v>
      </c>
      <c r="E10016" s="3" t="s">
        <v>8620</v>
      </c>
      <c r="F10016" s="3">
        <v>6.0</v>
      </c>
      <c r="G10016" s="3">
        <v>11.0</v>
      </c>
      <c r="H10016" s="3" t="s">
        <v>9576</v>
      </c>
      <c r="I10016" s="3" t="s">
        <v>9577</v>
      </c>
      <c r="J10016" s="3" t="s">
        <v>4475</v>
      </c>
      <c r="K10016" s="3" t="s">
        <v>24</v>
      </c>
      <c r="L10016" s="3">
        <v>28.0</v>
      </c>
      <c r="M10016" s="3" t="s">
        <v>30</v>
      </c>
      <c r="N10016" s="3" t="s">
        <v>9619</v>
      </c>
      <c r="O10016" s="3" t="s">
        <v>364</v>
      </c>
      <c r="P10016" s="4">
        <v>29494.0</v>
      </c>
      <c r="Q10016" s="3" t="s">
        <v>110</v>
      </c>
      <c r="S10016" s="3" t="s">
        <v>34</v>
      </c>
    </row>
    <row r="10017">
      <c r="A10017" s="2">
        <v>42318.714895833335</v>
      </c>
      <c r="B10017" s="3">
        <v>11.0</v>
      </c>
      <c r="C10017" s="3" t="s">
        <v>8462</v>
      </c>
      <c r="D10017" s="3">
        <v>93.0</v>
      </c>
      <c r="E10017" s="3" t="s">
        <v>8620</v>
      </c>
      <c r="F10017" s="3">
        <v>6.0</v>
      </c>
      <c r="G10017" s="3">
        <v>11.0</v>
      </c>
      <c r="H10017" s="3" t="s">
        <v>9576</v>
      </c>
      <c r="I10017" s="3" t="s">
        <v>9577</v>
      </c>
      <c r="J10017" s="3" t="s">
        <v>4475</v>
      </c>
      <c r="K10017" s="3" t="s">
        <v>24</v>
      </c>
      <c r="L10017" s="3">
        <v>29.0</v>
      </c>
      <c r="M10017" s="3" t="s">
        <v>25</v>
      </c>
      <c r="N10017" s="3" t="s">
        <v>5524</v>
      </c>
      <c r="O10017" s="3" t="s">
        <v>859</v>
      </c>
      <c r="P10017" s="4">
        <v>17125.0</v>
      </c>
      <c r="Q10017" s="3" t="s">
        <v>169</v>
      </c>
      <c r="S10017" s="3" t="s">
        <v>34</v>
      </c>
    </row>
    <row r="10018">
      <c r="A10018" s="2">
        <v>42318.714895833335</v>
      </c>
      <c r="B10018" s="3">
        <v>11.0</v>
      </c>
      <c r="C10018" s="3" t="s">
        <v>8462</v>
      </c>
      <c r="D10018" s="3">
        <v>94.0</v>
      </c>
      <c r="E10018" s="3" t="s">
        <v>8652</v>
      </c>
      <c r="F10018" s="3">
        <v>6.0</v>
      </c>
      <c r="G10018" s="3">
        <v>11.0</v>
      </c>
      <c r="H10018" s="3" t="s">
        <v>9576</v>
      </c>
      <c r="I10018" s="3" t="s">
        <v>9577</v>
      </c>
      <c r="J10018" s="3" t="s">
        <v>4475</v>
      </c>
      <c r="K10018" s="3" t="s">
        <v>24</v>
      </c>
      <c r="L10018" s="3">
        <v>1.0</v>
      </c>
      <c r="M10018" s="3" t="s">
        <v>30</v>
      </c>
      <c r="N10018" s="3" t="s">
        <v>9714</v>
      </c>
      <c r="O10018" s="3" t="s">
        <v>342</v>
      </c>
      <c r="P10018" s="4">
        <v>24322.0</v>
      </c>
      <c r="Q10018" s="3" t="s">
        <v>352</v>
      </c>
      <c r="S10018" s="3" t="s">
        <v>34</v>
      </c>
    </row>
    <row r="10019">
      <c r="A10019" s="2">
        <v>42318.714895833335</v>
      </c>
      <c r="B10019" s="3">
        <v>11.0</v>
      </c>
      <c r="C10019" s="3" t="s">
        <v>8462</v>
      </c>
      <c r="D10019" s="3">
        <v>94.0</v>
      </c>
      <c r="E10019" s="3" t="s">
        <v>8652</v>
      </c>
      <c r="F10019" s="3">
        <v>6.0</v>
      </c>
      <c r="G10019" s="3">
        <v>11.0</v>
      </c>
      <c r="H10019" s="3" t="s">
        <v>9576</v>
      </c>
      <c r="I10019" s="3" t="s">
        <v>9577</v>
      </c>
      <c r="J10019" s="3" t="s">
        <v>4475</v>
      </c>
      <c r="K10019" s="3" t="s">
        <v>24</v>
      </c>
      <c r="L10019" s="3">
        <v>2.0</v>
      </c>
      <c r="M10019" s="3" t="s">
        <v>25</v>
      </c>
      <c r="N10019" s="3" t="s">
        <v>9715</v>
      </c>
      <c r="O10019" s="3" t="s">
        <v>297</v>
      </c>
      <c r="P10019" s="4">
        <v>23407.0</v>
      </c>
      <c r="Q10019" s="3" t="s">
        <v>110</v>
      </c>
      <c r="S10019" s="3" t="s">
        <v>34</v>
      </c>
    </row>
    <row r="10020">
      <c r="A10020" s="2">
        <v>42318.714895833335</v>
      </c>
      <c r="B10020" s="3">
        <v>11.0</v>
      </c>
      <c r="C10020" s="3" t="s">
        <v>8462</v>
      </c>
      <c r="D10020" s="3">
        <v>94.0</v>
      </c>
      <c r="E10020" s="3" t="s">
        <v>8652</v>
      </c>
      <c r="F10020" s="3">
        <v>6.0</v>
      </c>
      <c r="G10020" s="3">
        <v>11.0</v>
      </c>
      <c r="H10020" s="3" t="s">
        <v>9576</v>
      </c>
      <c r="I10020" s="3" t="s">
        <v>9577</v>
      </c>
      <c r="J10020" s="3" t="s">
        <v>4475</v>
      </c>
      <c r="K10020" s="3" t="s">
        <v>24</v>
      </c>
      <c r="L10020" s="3">
        <v>3.0</v>
      </c>
      <c r="M10020" s="3" t="s">
        <v>30</v>
      </c>
      <c r="N10020" s="3" t="s">
        <v>150</v>
      </c>
      <c r="O10020" s="3" t="s">
        <v>81</v>
      </c>
      <c r="P10020" s="4">
        <v>21005.0</v>
      </c>
      <c r="Q10020" s="3" t="s">
        <v>132</v>
      </c>
      <c r="S10020" s="3" t="s">
        <v>34</v>
      </c>
    </row>
    <row r="10021">
      <c r="A10021" s="2">
        <v>42318.714895833335</v>
      </c>
      <c r="B10021" s="3">
        <v>11.0</v>
      </c>
      <c r="C10021" s="3" t="s">
        <v>8462</v>
      </c>
      <c r="D10021" s="3">
        <v>94.0</v>
      </c>
      <c r="E10021" s="3" t="s">
        <v>8652</v>
      </c>
      <c r="F10021" s="3">
        <v>6.0</v>
      </c>
      <c r="G10021" s="3">
        <v>11.0</v>
      </c>
      <c r="H10021" s="3" t="s">
        <v>9576</v>
      </c>
      <c r="I10021" s="3" t="s">
        <v>9577</v>
      </c>
      <c r="J10021" s="3" t="s">
        <v>4475</v>
      </c>
      <c r="K10021" s="3" t="s">
        <v>24</v>
      </c>
      <c r="L10021" s="3">
        <v>4.0</v>
      </c>
      <c r="M10021" s="3" t="s">
        <v>25</v>
      </c>
      <c r="N10021" s="3" t="s">
        <v>9716</v>
      </c>
      <c r="O10021" s="3" t="s">
        <v>123</v>
      </c>
      <c r="P10021" s="4">
        <v>20924.0</v>
      </c>
      <c r="Q10021" s="3" t="s">
        <v>110</v>
      </c>
      <c r="S10021" s="3" t="s">
        <v>34</v>
      </c>
    </row>
    <row r="10022">
      <c r="A10022" s="2">
        <v>42318.714895833335</v>
      </c>
      <c r="B10022" s="3">
        <v>11.0</v>
      </c>
      <c r="C10022" s="3" t="s">
        <v>8462</v>
      </c>
      <c r="D10022" s="3">
        <v>94.0</v>
      </c>
      <c r="E10022" s="3" t="s">
        <v>8652</v>
      </c>
      <c r="F10022" s="3">
        <v>6.0</v>
      </c>
      <c r="G10022" s="3">
        <v>11.0</v>
      </c>
      <c r="H10022" s="3" t="s">
        <v>9576</v>
      </c>
      <c r="I10022" s="3" t="s">
        <v>9577</v>
      </c>
      <c r="J10022" s="3" t="s">
        <v>4475</v>
      </c>
      <c r="K10022" s="3" t="s">
        <v>24</v>
      </c>
      <c r="L10022" s="3">
        <v>5.0</v>
      </c>
      <c r="M10022" s="3" t="s">
        <v>30</v>
      </c>
      <c r="N10022" s="3" t="s">
        <v>9717</v>
      </c>
      <c r="O10022" s="3" t="s">
        <v>857</v>
      </c>
      <c r="P10022" s="4">
        <v>22302.0</v>
      </c>
      <c r="Q10022" s="3" t="s">
        <v>528</v>
      </c>
      <c r="S10022" s="3" t="s">
        <v>34</v>
      </c>
    </row>
    <row r="10023">
      <c r="A10023" s="2">
        <v>42318.714895833335</v>
      </c>
      <c r="B10023" s="3">
        <v>11.0</v>
      </c>
      <c r="C10023" s="3" t="s">
        <v>8462</v>
      </c>
      <c r="D10023" s="3">
        <v>94.0</v>
      </c>
      <c r="E10023" s="3" t="s">
        <v>8652</v>
      </c>
      <c r="F10023" s="3">
        <v>6.0</v>
      </c>
      <c r="G10023" s="3">
        <v>11.0</v>
      </c>
      <c r="H10023" s="3" t="s">
        <v>9576</v>
      </c>
      <c r="I10023" s="3" t="s">
        <v>9577</v>
      </c>
      <c r="J10023" s="3" t="s">
        <v>4475</v>
      </c>
      <c r="K10023" s="3" t="s">
        <v>24</v>
      </c>
      <c r="L10023" s="3">
        <v>6.0</v>
      </c>
      <c r="M10023" s="3" t="s">
        <v>25</v>
      </c>
      <c r="N10023" s="3" t="s">
        <v>9718</v>
      </c>
      <c r="O10023" s="3" t="s">
        <v>377</v>
      </c>
      <c r="P10023" s="4">
        <v>26127.0</v>
      </c>
      <c r="Q10023" s="3" t="s">
        <v>216</v>
      </c>
      <c r="S10023" s="3" t="s">
        <v>34</v>
      </c>
    </row>
    <row r="10024">
      <c r="A10024" s="2">
        <v>42318.714895833335</v>
      </c>
      <c r="B10024" s="3">
        <v>11.0</v>
      </c>
      <c r="C10024" s="3" t="s">
        <v>8462</v>
      </c>
      <c r="D10024" s="3">
        <v>94.0</v>
      </c>
      <c r="E10024" s="3" t="s">
        <v>8652</v>
      </c>
      <c r="F10024" s="3">
        <v>6.0</v>
      </c>
      <c r="G10024" s="3">
        <v>11.0</v>
      </c>
      <c r="H10024" s="3" t="s">
        <v>9576</v>
      </c>
      <c r="I10024" s="3" t="s">
        <v>9577</v>
      </c>
      <c r="J10024" s="3" t="s">
        <v>4475</v>
      </c>
      <c r="K10024" s="3" t="s">
        <v>24</v>
      </c>
      <c r="L10024" s="3">
        <v>7.0</v>
      </c>
      <c r="M10024" s="3" t="s">
        <v>30</v>
      </c>
      <c r="N10024" s="3" t="s">
        <v>9719</v>
      </c>
      <c r="O10024" s="3" t="s">
        <v>878</v>
      </c>
      <c r="P10024" s="4">
        <v>16520.0</v>
      </c>
      <c r="Q10024" s="3" t="s">
        <v>49</v>
      </c>
      <c r="S10024" s="3" t="s">
        <v>34</v>
      </c>
    </row>
    <row r="10025">
      <c r="A10025" s="2">
        <v>42318.714895833335</v>
      </c>
      <c r="B10025" s="3">
        <v>11.0</v>
      </c>
      <c r="C10025" s="3" t="s">
        <v>8462</v>
      </c>
      <c r="D10025" s="3">
        <v>94.0</v>
      </c>
      <c r="E10025" s="3" t="s">
        <v>8652</v>
      </c>
      <c r="F10025" s="3">
        <v>6.0</v>
      </c>
      <c r="G10025" s="3">
        <v>11.0</v>
      </c>
      <c r="H10025" s="3" t="s">
        <v>9576</v>
      </c>
      <c r="I10025" s="3" t="s">
        <v>9577</v>
      </c>
      <c r="J10025" s="3" t="s">
        <v>4475</v>
      </c>
      <c r="K10025" s="3" t="s">
        <v>24</v>
      </c>
      <c r="L10025" s="3">
        <v>8.0</v>
      </c>
      <c r="M10025" s="3" t="s">
        <v>25</v>
      </c>
      <c r="N10025" s="3" t="s">
        <v>9720</v>
      </c>
      <c r="O10025" s="3" t="s">
        <v>664</v>
      </c>
      <c r="P10025" s="4">
        <v>27208.0</v>
      </c>
      <c r="Q10025" s="3" t="s">
        <v>55</v>
      </c>
      <c r="S10025" s="3" t="s">
        <v>34</v>
      </c>
    </row>
    <row r="10026">
      <c r="A10026" s="2">
        <v>42318.714895833335</v>
      </c>
      <c r="B10026" s="3">
        <v>11.0</v>
      </c>
      <c r="C10026" s="3" t="s">
        <v>8462</v>
      </c>
      <c r="D10026" s="3">
        <v>94.0</v>
      </c>
      <c r="E10026" s="3" t="s">
        <v>8652</v>
      </c>
      <c r="F10026" s="3">
        <v>6.0</v>
      </c>
      <c r="G10026" s="3">
        <v>11.0</v>
      </c>
      <c r="H10026" s="3" t="s">
        <v>9576</v>
      </c>
      <c r="I10026" s="3" t="s">
        <v>9577</v>
      </c>
      <c r="J10026" s="3" t="s">
        <v>4475</v>
      </c>
      <c r="K10026" s="3" t="s">
        <v>24</v>
      </c>
      <c r="L10026" s="3">
        <v>9.0</v>
      </c>
      <c r="M10026" s="3" t="s">
        <v>30</v>
      </c>
      <c r="N10026" s="3" t="s">
        <v>9721</v>
      </c>
      <c r="O10026" s="3" t="s">
        <v>9722</v>
      </c>
      <c r="P10026" s="4">
        <v>28761.0</v>
      </c>
      <c r="Q10026" s="3" t="s">
        <v>110</v>
      </c>
      <c r="S10026" s="3" t="s">
        <v>34</v>
      </c>
    </row>
    <row r="10027">
      <c r="A10027" s="2">
        <v>42318.714895833335</v>
      </c>
      <c r="B10027" s="3">
        <v>11.0</v>
      </c>
      <c r="C10027" s="3" t="s">
        <v>8462</v>
      </c>
      <c r="D10027" s="3">
        <v>94.0</v>
      </c>
      <c r="E10027" s="3" t="s">
        <v>8652</v>
      </c>
      <c r="F10027" s="3">
        <v>6.0</v>
      </c>
      <c r="G10027" s="3">
        <v>11.0</v>
      </c>
      <c r="H10027" s="3" t="s">
        <v>9576</v>
      </c>
      <c r="I10027" s="3" t="s">
        <v>9577</v>
      </c>
      <c r="J10027" s="3" t="s">
        <v>4475</v>
      </c>
      <c r="K10027" s="3" t="s">
        <v>24</v>
      </c>
      <c r="L10027" s="3">
        <v>10.0</v>
      </c>
      <c r="M10027" s="3" t="s">
        <v>25</v>
      </c>
      <c r="N10027" s="3" t="s">
        <v>9723</v>
      </c>
      <c r="O10027" s="3" t="s">
        <v>251</v>
      </c>
      <c r="P10027" s="4">
        <v>22551.0</v>
      </c>
      <c r="Q10027" s="3" t="s">
        <v>169</v>
      </c>
      <c r="S10027" s="3" t="s">
        <v>34</v>
      </c>
    </row>
    <row r="10028">
      <c r="A10028" s="2">
        <v>42318.714895833335</v>
      </c>
      <c r="B10028" s="3">
        <v>11.0</v>
      </c>
      <c r="C10028" s="3" t="s">
        <v>8462</v>
      </c>
      <c r="D10028" s="3">
        <v>94.0</v>
      </c>
      <c r="E10028" s="3" t="s">
        <v>8652</v>
      </c>
      <c r="F10028" s="3">
        <v>6.0</v>
      </c>
      <c r="G10028" s="3">
        <v>11.0</v>
      </c>
      <c r="H10028" s="3" t="s">
        <v>9576</v>
      </c>
      <c r="I10028" s="3" t="s">
        <v>9577</v>
      </c>
      <c r="J10028" s="3" t="s">
        <v>4475</v>
      </c>
      <c r="K10028" s="3" t="s">
        <v>24</v>
      </c>
      <c r="L10028" s="3">
        <v>11.0</v>
      </c>
      <c r="M10028" s="3" t="s">
        <v>30</v>
      </c>
      <c r="N10028" s="3" t="s">
        <v>1737</v>
      </c>
      <c r="O10028" s="3" t="s">
        <v>3007</v>
      </c>
      <c r="P10028" s="4">
        <v>17899.0</v>
      </c>
      <c r="Q10028" s="3" t="s">
        <v>60</v>
      </c>
      <c r="S10028" s="3" t="s">
        <v>34</v>
      </c>
    </row>
    <row r="10029">
      <c r="A10029" s="2">
        <v>42318.714895833335</v>
      </c>
      <c r="B10029" s="3">
        <v>11.0</v>
      </c>
      <c r="C10029" s="3" t="s">
        <v>8462</v>
      </c>
      <c r="D10029" s="3">
        <v>94.0</v>
      </c>
      <c r="E10029" s="3" t="s">
        <v>8652</v>
      </c>
      <c r="F10029" s="3">
        <v>6.0</v>
      </c>
      <c r="G10029" s="3">
        <v>11.0</v>
      </c>
      <c r="H10029" s="3" t="s">
        <v>9576</v>
      </c>
      <c r="I10029" s="3" t="s">
        <v>9577</v>
      </c>
      <c r="J10029" s="3" t="s">
        <v>4475</v>
      </c>
      <c r="K10029" s="3" t="s">
        <v>24</v>
      </c>
      <c r="L10029" s="3">
        <v>12.0</v>
      </c>
      <c r="M10029" s="3" t="s">
        <v>25</v>
      </c>
      <c r="N10029" s="3" t="s">
        <v>9724</v>
      </c>
      <c r="O10029" s="3" t="s">
        <v>1849</v>
      </c>
      <c r="P10029" s="4">
        <v>32858.0</v>
      </c>
      <c r="Q10029" s="3" t="s">
        <v>132</v>
      </c>
      <c r="S10029" s="3" t="s">
        <v>34</v>
      </c>
    </row>
    <row r="10030">
      <c r="A10030" s="2">
        <v>42318.714895833335</v>
      </c>
      <c r="B10030" s="3">
        <v>11.0</v>
      </c>
      <c r="C10030" s="3" t="s">
        <v>8462</v>
      </c>
      <c r="D10030" s="3">
        <v>94.0</v>
      </c>
      <c r="E10030" s="3" t="s">
        <v>8652</v>
      </c>
      <c r="F10030" s="3">
        <v>6.0</v>
      </c>
      <c r="G10030" s="3">
        <v>11.0</v>
      </c>
      <c r="H10030" s="3" t="s">
        <v>9576</v>
      </c>
      <c r="I10030" s="3" t="s">
        <v>9577</v>
      </c>
      <c r="J10030" s="3" t="s">
        <v>4475</v>
      </c>
      <c r="K10030" s="3" t="s">
        <v>24</v>
      </c>
      <c r="L10030" s="3">
        <v>13.0</v>
      </c>
      <c r="M10030" s="3" t="s">
        <v>30</v>
      </c>
      <c r="N10030" s="3" t="s">
        <v>579</v>
      </c>
      <c r="O10030" s="3" t="s">
        <v>139</v>
      </c>
      <c r="P10030" s="4">
        <v>23322.0</v>
      </c>
      <c r="Q10030" s="3" t="s">
        <v>40</v>
      </c>
      <c r="S10030" s="3" t="s">
        <v>34</v>
      </c>
    </row>
    <row r="10031">
      <c r="A10031" s="2">
        <v>42318.714895833335</v>
      </c>
      <c r="B10031" s="3">
        <v>11.0</v>
      </c>
      <c r="C10031" s="3" t="s">
        <v>8462</v>
      </c>
      <c r="D10031" s="3">
        <v>94.0</v>
      </c>
      <c r="E10031" s="3" t="s">
        <v>8652</v>
      </c>
      <c r="F10031" s="3">
        <v>6.0</v>
      </c>
      <c r="G10031" s="3">
        <v>11.0</v>
      </c>
      <c r="H10031" s="3" t="s">
        <v>9576</v>
      </c>
      <c r="I10031" s="3" t="s">
        <v>9577</v>
      </c>
      <c r="J10031" s="3" t="s">
        <v>4475</v>
      </c>
      <c r="K10031" s="3" t="s">
        <v>24</v>
      </c>
      <c r="L10031" s="3">
        <v>14.0</v>
      </c>
      <c r="M10031" s="3" t="s">
        <v>25</v>
      </c>
      <c r="N10031" s="3" t="s">
        <v>9725</v>
      </c>
      <c r="O10031" s="3" t="s">
        <v>956</v>
      </c>
      <c r="P10031" s="4">
        <v>28277.0</v>
      </c>
      <c r="Q10031" s="3" t="s">
        <v>110</v>
      </c>
      <c r="S10031" s="3" t="s">
        <v>34</v>
      </c>
    </row>
    <row r="10032">
      <c r="A10032" s="2">
        <v>42318.714895833335</v>
      </c>
      <c r="B10032" s="3">
        <v>11.0</v>
      </c>
      <c r="C10032" s="3" t="s">
        <v>8462</v>
      </c>
      <c r="D10032" s="3">
        <v>94.0</v>
      </c>
      <c r="E10032" s="3" t="s">
        <v>8652</v>
      </c>
      <c r="F10032" s="3">
        <v>6.0</v>
      </c>
      <c r="G10032" s="3">
        <v>11.0</v>
      </c>
      <c r="H10032" s="3" t="s">
        <v>9576</v>
      </c>
      <c r="I10032" s="3" t="s">
        <v>9577</v>
      </c>
      <c r="J10032" s="3" t="s">
        <v>4475</v>
      </c>
      <c r="K10032" s="3" t="s">
        <v>24</v>
      </c>
      <c r="L10032" s="3">
        <v>15.0</v>
      </c>
      <c r="M10032" s="3" t="s">
        <v>30</v>
      </c>
      <c r="N10032" s="3" t="s">
        <v>6988</v>
      </c>
      <c r="O10032" s="3" t="s">
        <v>102</v>
      </c>
      <c r="P10032" s="4">
        <v>21199.0</v>
      </c>
      <c r="Q10032" s="3" t="s">
        <v>132</v>
      </c>
      <c r="S10032" s="3" t="s">
        <v>34</v>
      </c>
    </row>
    <row r="10033">
      <c r="A10033" s="2">
        <v>42318.714895833335</v>
      </c>
      <c r="B10033" s="3">
        <v>11.0</v>
      </c>
      <c r="C10033" s="3" t="s">
        <v>8462</v>
      </c>
      <c r="D10033" s="3">
        <v>94.0</v>
      </c>
      <c r="E10033" s="3" t="s">
        <v>8652</v>
      </c>
      <c r="F10033" s="3">
        <v>6.0</v>
      </c>
      <c r="G10033" s="3">
        <v>11.0</v>
      </c>
      <c r="H10033" s="3" t="s">
        <v>9576</v>
      </c>
      <c r="I10033" s="3" t="s">
        <v>9577</v>
      </c>
      <c r="J10033" s="3" t="s">
        <v>4475</v>
      </c>
      <c r="K10033" s="3" t="s">
        <v>24</v>
      </c>
      <c r="L10033" s="3">
        <v>16.0</v>
      </c>
      <c r="M10033" s="3" t="s">
        <v>25</v>
      </c>
      <c r="N10033" s="3" t="s">
        <v>9726</v>
      </c>
      <c r="O10033" s="3" t="s">
        <v>65</v>
      </c>
      <c r="P10033" s="4">
        <v>30681.0</v>
      </c>
      <c r="Q10033" s="3" t="s">
        <v>55</v>
      </c>
      <c r="S10033" s="3" t="s">
        <v>34</v>
      </c>
    </row>
    <row r="10034">
      <c r="A10034" s="2">
        <v>42318.714895833335</v>
      </c>
      <c r="B10034" s="3">
        <v>11.0</v>
      </c>
      <c r="C10034" s="3" t="s">
        <v>8462</v>
      </c>
      <c r="D10034" s="3">
        <v>94.0</v>
      </c>
      <c r="E10034" s="3" t="s">
        <v>8652</v>
      </c>
      <c r="F10034" s="3">
        <v>6.0</v>
      </c>
      <c r="G10034" s="3">
        <v>11.0</v>
      </c>
      <c r="H10034" s="3" t="s">
        <v>9576</v>
      </c>
      <c r="I10034" s="3" t="s">
        <v>9577</v>
      </c>
      <c r="J10034" s="3" t="s">
        <v>4475</v>
      </c>
      <c r="K10034" s="3" t="s">
        <v>24</v>
      </c>
      <c r="L10034" s="3">
        <v>17.0</v>
      </c>
      <c r="M10034" s="3" t="s">
        <v>30</v>
      </c>
      <c r="N10034" s="3" t="s">
        <v>4601</v>
      </c>
      <c r="O10034" s="3" t="s">
        <v>9727</v>
      </c>
      <c r="P10034" s="4">
        <v>28445.0</v>
      </c>
      <c r="Q10034" s="3" t="s">
        <v>169</v>
      </c>
      <c r="S10034" s="3" t="s">
        <v>34</v>
      </c>
    </row>
    <row r="10035">
      <c r="A10035" s="2">
        <v>42318.714895833335</v>
      </c>
      <c r="B10035" s="3">
        <v>11.0</v>
      </c>
      <c r="C10035" s="3" t="s">
        <v>8462</v>
      </c>
      <c r="D10035" s="3">
        <v>94.0</v>
      </c>
      <c r="E10035" s="3" t="s">
        <v>8652</v>
      </c>
      <c r="F10035" s="3">
        <v>6.0</v>
      </c>
      <c r="G10035" s="3">
        <v>11.0</v>
      </c>
      <c r="H10035" s="3" t="s">
        <v>9576</v>
      </c>
      <c r="I10035" s="3" t="s">
        <v>9577</v>
      </c>
      <c r="J10035" s="3" t="s">
        <v>4475</v>
      </c>
      <c r="K10035" s="3" t="s">
        <v>24</v>
      </c>
      <c r="L10035" s="3">
        <v>18.0</v>
      </c>
      <c r="M10035" s="3" t="s">
        <v>25</v>
      </c>
      <c r="N10035" s="3" t="s">
        <v>5170</v>
      </c>
      <c r="O10035" s="3" t="s">
        <v>100</v>
      </c>
      <c r="P10035" s="4">
        <v>28232.0</v>
      </c>
      <c r="Q10035" s="3" t="s">
        <v>1955</v>
      </c>
      <c r="S10035" s="3" t="s">
        <v>34</v>
      </c>
    </row>
    <row r="10036">
      <c r="A10036" s="2">
        <v>42318.714895833335</v>
      </c>
      <c r="B10036" s="3">
        <v>11.0</v>
      </c>
      <c r="C10036" s="3" t="s">
        <v>8462</v>
      </c>
      <c r="D10036" s="3">
        <v>94.0</v>
      </c>
      <c r="E10036" s="3" t="s">
        <v>8652</v>
      </c>
      <c r="F10036" s="3">
        <v>6.0</v>
      </c>
      <c r="G10036" s="3">
        <v>11.0</v>
      </c>
      <c r="H10036" s="3" t="s">
        <v>9576</v>
      </c>
      <c r="I10036" s="3" t="s">
        <v>9577</v>
      </c>
      <c r="J10036" s="3" t="s">
        <v>4475</v>
      </c>
      <c r="K10036" s="3" t="s">
        <v>24</v>
      </c>
      <c r="L10036" s="3">
        <v>19.0</v>
      </c>
      <c r="M10036" s="3" t="s">
        <v>30</v>
      </c>
      <c r="N10036" s="3" t="s">
        <v>6036</v>
      </c>
      <c r="O10036" s="3" t="s">
        <v>121</v>
      </c>
      <c r="P10036" s="4">
        <v>21292.0</v>
      </c>
      <c r="Q10036" s="3" t="s">
        <v>40</v>
      </c>
      <c r="S10036" s="3" t="s">
        <v>34</v>
      </c>
    </row>
    <row r="10037">
      <c r="A10037" s="2">
        <v>42318.714895833335</v>
      </c>
      <c r="B10037" s="3">
        <v>11.0</v>
      </c>
      <c r="C10037" s="3" t="s">
        <v>8462</v>
      </c>
      <c r="D10037" s="3">
        <v>94.0</v>
      </c>
      <c r="E10037" s="3" t="s">
        <v>8652</v>
      </c>
      <c r="F10037" s="3">
        <v>6.0</v>
      </c>
      <c r="G10037" s="3">
        <v>11.0</v>
      </c>
      <c r="H10037" s="3" t="s">
        <v>9576</v>
      </c>
      <c r="I10037" s="3" t="s">
        <v>9577</v>
      </c>
      <c r="J10037" s="3" t="s">
        <v>4475</v>
      </c>
      <c r="K10037" s="3" t="s">
        <v>24</v>
      </c>
      <c r="L10037" s="3">
        <v>20.0</v>
      </c>
      <c r="M10037" s="3" t="s">
        <v>25</v>
      </c>
      <c r="N10037" s="3" t="s">
        <v>9728</v>
      </c>
      <c r="O10037" s="3" t="s">
        <v>281</v>
      </c>
      <c r="P10037" s="4">
        <v>17745.0</v>
      </c>
      <c r="Q10037" s="3" t="s">
        <v>1205</v>
      </c>
      <c r="S10037" s="3" t="s">
        <v>34</v>
      </c>
    </row>
    <row r="10038">
      <c r="A10038" s="2">
        <v>42318.714895833335</v>
      </c>
      <c r="B10038" s="3">
        <v>11.0</v>
      </c>
      <c r="C10038" s="3" t="s">
        <v>8462</v>
      </c>
      <c r="D10038" s="3">
        <v>94.0</v>
      </c>
      <c r="E10038" s="3" t="s">
        <v>8652</v>
      </c>
      <c r="F10038" s="3">
        <v>6.0</v>
      </c>
      <c r="G10038" s="3">
        <v>11.0</v>
      </c>
      <c r="H10038" s="3" t="s">
        <v>9576</v>
      </c>
      <c r="I10038" s="3" t="s">
        <v>9577</v>
      </c>
      <c r="J10038" s="3" t="s">
        <v>4475</v>
      </c>
      <c r="K10038" s="3" t="s">
        <v>24</v>
      </c>
      <c r="L10038" s="3">
        <v>21.0</v>
      </c>
      <c r="M10038" s="3" t="s">
        <v>30</v>
      </c>
      <c r="N10038" s="3" t="s">
        <v>9729</v>
      </c>
      <c r="O10038" s="3" t="s">
        <v>2757</v>
      </c>
      <c r="P10038" s="4">
        <v>21717.0</v>
      </c>
      <c r="Q10038" s="3" t="s">
        <v>72</v>
      </c>
      <c r="S10038" s="3" t="s">
        <v>34</v>
      </c>
    </row>
    <row r="10039">
      <c r="A10039" s="2">
        <v>42318.714895833335</v>
      </c>
      <c r="B10039" s="3">
        <v>11.0</v>
      </c>
      <c r="C10039" s="3" t="s">
        <v>8462</v>
      </c>
      <c r="D10039" s="3">
        <v>94.0</v>
      </c>
      <c r="E10039" s="3" t="s">
        <v>8652</v>
      </c>
      <c r="F10039" s="3">
        <v>6.0</v>
      </c>
      <c r="G10039" s="3">
        <v>11.0</v>
      </c>
      <c r="H10039" s="3" t="s">
        <v>9576</v>
      </c>
      <c r="I10039" s="3" t="s">
        <v>9577</v>
      </c>
      <c r="J10039" s="3" t="s">
        <v>4475</v>
      </c>
      <c r="K10039" s="3" t="s">
        <v>24</v>
      </c>
      <c r="L10039" s="3">
        <v>22.0</v>
      </c>
      <c r="M10039" s="3" t="s">
        <v>25</v>
      </c>
      <c r="N10039" s="3" t="s">
        <v>9730</v>
      </c>
      <c r="O10039" s="3" t="s">
        <v>91</v>
      </c>
      <c r="P10039" s="4">
        <v>24187.0</v>
      </c>
      <c r="Q10039" s="3" t="s">
        <v>189</v>
      </c>
      <c r="S10039" s="3" t="s">
        <v>34</v>
      </c>
    </row>
    <row r="10040">
      <c r="A10040" s="2">
        <v>42318.714895833335</v>
      </c>
      <c r="B10040" s="3">
        <v>11.0</v>
      </c>
      <c r="C10040" s="3" t="s">
        <v>8462</v>
      </c>
      <c r="D10040" s="3">
        <v>94.0</v>
      </c>
      <c r="E10040" s="3" t="s">
        <v>8652</v>
      </c>
      <c r="F10040" s="3">
        <v>6.0</v>
      </c>
      <c r="G10040" s="3">
        <v>11.0</v>
      </c>
      <c r="H10040" s="3" t="s">
        <v>9576</v>
      </c>
      <c r="I10040" s="3" t="s">
        <v>9577</v>
      </c>
      <c r="J10040" s="3" t="s">
        <v>4475</v>
      </c>
      <c r="K10040" s="3" t="s">
        <v>24</v>
      </c>
      <c r="L10040" s="3">
        <v>23.0</v>
      </c>
      <c r="M10040" s="3" t="s">
        <v>30</v>
      </c>
      <c r="N10040" s="3" t="s">
        <v>9731</v>
      </c>
      <c r="O10040" s="3" t="s">
        <v>9732</v>
      </c>
      <c r="P10040" s="4">
        <v>22680.0</v>
      </c>
      <c r="Q10040" s="3" t="s">
        <v>205</v>
      </c>
      <c r="S10040" s="3" t="s">
        <v>34</v>
      </c>
    </row>
    <row r="10041">
      <c r="A10041" s="2">
        <v>42318.714895833335</v>
      </c>
      <c r="B10041" s="3">
        <v>11.0</v>
      </c>
      <c r="C10041" s="3" t="s">
        <v>8462</v>
      </c>
      <c r="D10041" s="3">
        <v>94.0</v>
      </c>
      <c r="E10041" s="3" t="s">
        <v>8652</v>
      </c>
      <c r="F10041" s="3">
        <v>6.0</v>
      </c>
      <c r="G10041" s="3">
        <v>11.0</v>
      </c>
      <c r="H10041" s="3" t="s">
        <v>9576</v>
      </c>
      <c r="I10041" s="3" t="s">
        <v>9577</v>
      </c>
      <c r="J10041" s="3" t="s">
        <v>4475</v>
      </c>
      <c r="K10041" s="3" t="s">
        <v>24</v>
      </c>
      <c r="L10041" s="3">
        <v>24.0</v>
      </c>
      <c r="M10041" s="3" t="s">
        <v>25</v>
      </c>
      <c r="N10041" s="3" t="s">
        <v>9714</v>
      </c>
      <c r="O10041" s="3" t="s">
        <v>218</v>
      </c>
      <c r="P10041" s="4">
        <v>22057.0</v>
      </c>
      <c r="Q10041" s="3" t="s">
        <v>216</v>
      </c>
      <c r="S10041" s="3" t="s">
        <v>34</v>
      </c>
    </row>
    <row r="10042">
      <c r="A10042" s="2">
        <v>42318.714895833335</v>
      </c>
      <c r="B10042" s="3">
        <v>11.0</v>
      </c>
      <c r="C10042" s="3" t="s">
        <v>8462</v>
      </c>
      <c r="D10042" s="3">
        <v>94.0</v>
      </c>
      <c r="E10042" s="3" t="s">
        <v>8652</v>
      </c>
      <c r="F10042" s="3">
        <v>6.0</v>
      </c>
      <c r="G10042" s="3">
        <v>11.0</v>
      </c>
      <c r="H10042" s="3" t="s">
        <v>9576</v>
      </c>
      <c r="I10042" s="3" t="s">
        <v>9577</v>
      </c>
      <c r="J10042" s="3" t="s">
        <v>4475</v>
      </c>
      <c r="K10042" s="3" t="s">
        <v>24</v>
      </c>
      <c r="L10042" s="3">
        <v>25.0</v>
      </c>
      <c r="M10042" s="3" t="s">
        <v>30</v>
      </c>
      <c r="N10042" s="3" t="s">
        <v>9733</v>
      </c>
      <c r="O10042" s="3" t="s">
        <v>225</v>
      </c>
      <c r="P10042" s="4">
        <v>25378.0</v>
      </c>
      <c r="Q10042" s="3" t="s">
        <v>110</v>
      </c>
      <c r="S10042" s="3" t="s">
        <v>34</v>
      </c>
    </row>
    <row r="10043">
      <c r="A10043" s="2">
        <v>42318.714895833335</v>
      </c>
      <c r="B10043" s="3">
        <v>11.0</v>
      </c>
      <c r="C10043" s="3" t="s">
        <v>8462</v>
      </c>
      <c r="D10043" s="3">
        <v>95.0</v>
      </c>
      <c r="E10043" s="3" t="s">
        <v>8677</v>
      </c>
      <c r="F10043" s="3">
        <v>6.0</v>
      </c>
      <c r="G10043" s="3">
        <v>11.0</v>
      </c>
      <c r="H10043" s="3" t="s">
        <v>9576</v>
      </c>
      <c r="I10043" s="3" t="s">
        <v>9577</v>
      </c>
      <c r="J10043" s="3" t="s">
        <v>4475</v>
      </c>
      <c r="K10043" s="3" t="s">
        <v>24</v>
      </c>
      <c r="L10043" s="3">
        <v>1.0</v>
      </c>
      <c r="M10043" s="3" t="s">
        <v>25</v>
      </c>
      <c r="N10043" s="3" t="s">
        <v>9734</v>
      </c>
      <c r="O10043" s="3" t="s">
        <v>69</v>
      </c>
      <c r="P10043" s="4">
        <v>21472.0</v>
      </c>
      <c r="Q10043" s="3" t="s">
        <v>1454</v>
      </c>
      <c r="S10043" s="3" t="s">
        <v>34</v>
      </c>
    </row>
    <row r="10044">
      <c r="A10044" s="2">
        <v>42318.714895833335</v>
      </c>
      <c r="B10044" s="3">
        <v>11.0</v>
      </c>
      <c r="C10044" s="3" t="s">
        <v>8462</v>
      </c>
      <c r="D10044" s="3">
        <v>95.0</v>
      </c>
      <c r="E10044" s="3" t="s">
        <v>8677</v>
      </c>
      <c r="F10044" s="3">
        <v>6.0</v>
      </c>
      <c r="G10044" s="3">
        <v>11.0</v>
      </c>
      <c r="H10044" s="3" t="s">
        <v>9576</v>
      </c>
      <c r="I10044" s="3" t="s">
        <v>9577</v>
      </c>
      <c r="J10044" s="3" t="s">
        <v>4475</v>
      </c>
      <c r="K10044" s="3" t="s">
        <v>24</v>
      </c>
      <c r="L10044" s="3">
        <v>2.0</v>
      </c>
      <c r="M10044" s="3" t="s">
        <v>30</v>
      </c>
      <c r="N10044" s="3" t="s">
        <v>9580</v>
      </c>
      <c r="O10044" s="3" t="s">
        <v>9735</v>
      </c>
      <c r="P10044" s="4">
        <v>33030.0</v>
      </c>
      <c r="Q10044" s="3" t="s">
        <v>132</v>
      </c>
      <c r="S10044" s="3" t="s">
        <v>34</v>
      </c>
    </row>
    <row r="10045">
      <c r="A10045" s="2">
        <v>42318.714895833335</v>
      </c>
      <c r="B10045" s="3">
        <v>11.0</v>
      </c>
      <c r="C10045" s="3" t="s">
        <v>8462</v>
      </c>
      <c r="D10045" s="3">
        <v>95.0</v>
      </c>
      <c r="E10045" s="3" t="s">
        <v>8677</v>
      </c>
      <c r="F10045" s="3">
        <v>6.0</v>
      </c>
      <c r="G10045" s="3">
        <v>11.0</v>
      </c>
      <c r="H10045" s="3" t="s">
        <v>9576</v>
      </c>
      <c r="I10045" s="3" t="s">
        <v>9577</v>
      </c>
      <c r="J10045" s="3" t="s">
        <v>4475</v>
      </c>
      <c r="K10045" s="3" t="s">
        <v>24</v>
      </c>
      <c r="L10045" s="3">
        <v>3.0</v>
      </c>
      <c r="M10045" s="3" t="s">
        <v>25</v>
      </c>
      <c r="N10045" s="3" t="s">
        <v>9736</v>
      </c>
      <c r="O10045" s="3" t="s">
        <v>530</v>
      </c>
      <c r="P10045" s="4">
        <v>22286.0</v>
      </c>
      <c r="Q10045" s="3" t="s">
        <v>216</v>
      </c>
      <c r="S10045" s="3" t="s">
        <v>34</v>
      </c>
    </row>
    <row r="10046">
      <c r="A10046" s="2">
        <v>42318.714895833335</v>
      </c>
      <c r="B10046" s="3">
        <v>11.0</v>
      </c>
      <c r="C10046" s="3" t="s">
        <v>8462</v>
      </c>
      <c r="D10046" s="3">
        <v>95.0</v>
      </c>
      <c r="E10046" s="3" t="s">
        <v>8677</v>
      </c>
      <c r="F10046" s="3">
        <v>6.0</v>
      </c>
      <c r="G10046" s="3">
        <v>11.0</v>
      </c>
      <c r="H10046" s="3" t="s">
        <v>9576</v>
      </c>
      <c r="I10046" s="3" t="s">
        <v>9577</v>
      </c>
      <c r="J10046" s="3" t="s">
        <v>4475</v>
      </c>
      <c r="K10046" s="3" t="s">
        <v>24</v>
      </c>
      <c r="L10046" s="3">
        <v>4.0</v>
      </c>
      <c r="M10046" s="3" t="s">
        <v>30</v>
      </c>
      <c r="N10046" s="3" t="s">
        <v>1435</v>
      </c>
      <c r="O10046" s="3" t="s">
        <v>560</v>
      </c>
      <c r="P10046" s="4">
        <v>21649.0</v>
      </c>
      <c r="Q10046" s="3" t="s">
        <v>153</v>
      </c>
      <c r="S10046" s="3" t="s">
        <v>34</v>
      </c>
    </row>
    <row r="10047">
      <c r="A10047" s="2">
        <v>42318.714895833335</v>
      </c>
      <c r="B10047" s="3">
        <v>11.0</v>
      </c>
      <c r="C10047" s="3" t="s">
        <v>8462</v>
      </c>
      <c r="D10047" s="3">
        <v>95.0</v>
      </c>
      <c r="E10047" s="3" t="s">
        <v>8677</v>
      </c>
      <c r="F10047" s="3">
        <v>6.0</v>
      </c>
      <c r="G10047" s="3">
        <v>11.0</v>
      </c>
      <c r="H10047" s="3" t="s">
        <v>9576</v>
      </c>
      <c r="I10047" s="3" t="s">
        <v>9577</v>
      </c>
      <c r="J10047" s="3" t="s">
        <v>4475</v>
      </c>
      <c r="K10047" s="3" t="s">
        <v>24</v>
      </c>
      <c r="L10047" s="3">
        <v>5.0</v>
      </c>
      <c r="M10047" s="3" t="s">
        <v>25</v>
      </c>
      <c r="N10047" s="3" t="s">
        <v>9586</v>
      </c>
      <c r="O10047" s="3" t="s">
        <v>243</v>
      </c>
      <c r="P10047" s="4">
        <v>32140.0</v>
      </c>
      <c r="Q10047" s="3" t="s">
        <v>110</v>
      </c>
      <c r="S10047" s="3" t="s">
        <v>34</v>
      </c>
    </row>
    <row r="10048">
      <c r="A10048" s="2">
        <v>42318.714895833335</v>
      </c>
      <c r="B10048" s="3">
        <v>11.0</v>
      </c>
      <c r="C10048" s="3" t="s">
        <v>8462</v>
      </c>
      <c r="D10048" s="3">
        <v>95.0</v>
      </c>
      <c r="E10048" s="3" t="s">
        <v>8677</v>
      </c>
      <c r="F10048" s="3">
        <v>6.0</v>
      </c>
      <c r="G10048" s="3">
        <v>11.0</v>
      </c>
      <c r="H10048" s="3" t="s">
        <v>9576</v>
      </c>
      <c r="I10048" s="3" t="s">
        <v>9577</v>
      </c>
      <c r="J10048" s="3" t="s">
        <v>4475</v>
      </c>
      <c r="K10048" s="3" t="s">
        <v>24</v>
      </c>
      <c r="L10048" s="3">
        <v>6.0</v>
      </c>
      <c r="M10048" s="3" t="s">
        <v>30</v>
      </c>
      <c r="N10048" s="3" t="s">
        <v>2219</v>
      </c>
      <c r="O10048" s="3" t="s">
        <v>283</v>
      </c>
      <c r="P10048" s="4">
        <v>24973.0</v>
      </c>
      <c r="Q10048" s="3" t="s">
        <v>216</v>
      </c>
      <c r="S10048" s="3" t="s">
        <v>34</v>
      </c>
    </row>
    <row r="10049">
      <c r="A10049" s="2">
        <v>42318.714895833335</v>
      </c>
      <c r="B10049" s="3">
        <v>11.0</v>
      </c>
      <c r="C10049" s="3" t="s">
        <v>8462</v>
      </c>
      <c r="D10049" s="3">
        <v>95.0</v>
      </c>
      <c r="E10049" s="3" t="s">
        <v>8677</v>
      </c>
      <c r="F10049" s="3">
        <v>6.0</v>
      </c>
      <c r="G10049" s="3">
        <v>11.0</v>
      </c>
      <c r="H10049" s="3" t="s">
        <v>9576</v>
      </c>
      <c r="I10049" s="3" t="s">
        <v>9577</v>
      </c>
      <c r="J10049" s="3" t="s">
        <v>4475</v>
      </c>
      <c r="K10049" s="3" t="s">
        <v>24</v>
      </c>
      <c r="L10049" s="3">
        <v>7.0</v>
      </c>
      <c r="M10049" s="3" t="s">
        <v>25</v>
      </c>
      <c r="N10049" s="3" t="s">
        <v>1614</v>
      </c>
      <c r="O10049" s="3" t="s">
        <v>1109</v>
      </c>
      <c r="P10049" s="4">
        <v>30087.0</v>
      </c>
      <c r="Q10049" s="3" t="s">
        <v>132</v>
      </c>
      <c r="S10049" s="3" t="s">
        <v>34</v>
      </c>
    </row>
    <row r="10050">
      <c r="A10050" s="2">
        <v>42318.714895833335</v>
      </c>
      <c r="B10050" s="3">
        <v>11.0</v>
      </c>
      <c r="C10050" s="3" t="s">
        <v>8462</v>
      </c>
      <c r="D10050" s="3">
        <v>95.0</v>
      </c>
      <c r="E10050" s="3" t="s">
        <v>8677</v>
      </c>
      <c r="F10050" s="3">
        <v>6.0</v>
      </c>
      <c r="G10050" s="3">
        <v>11.0</v>
      </c>
      <c r="H10050" s="3" t="s">
        <v>9576</v>
      </c>
      <c r="I10050" s="3" t="s">
        <v>9577</v>
      </c>
      <c r="J10050" s="3" t="s">
        <v>4475</v>
      </c>
      <c r="K10050" s="3" t="s">
        <v>24</v>
      </c>
      <c r="L10050" s="3">
        <v>8.0</v>
      </c>
      <c r="M10050" s="3" t="s">
        <v>30</v>
      </c>
      <c r="N10050" s="3" t="s">
        <v>9737</v>
      </c>
      <c r="O10050" s="3" t="s">
        <v>9738</v>
      </c>
      <c r="P10050" s="4">
        <v>29215.0</v>
      </c>
      <c r="Q10050" s="3" t="s">
        <v>132</v>
      </c>
      <c r="S10050" s="3" t="s">
        <v>34</v>
      </c>
    </row>
    <row r="10051">
      <c r="A10051" s="2">
        <v>42318.714895833335</v>
      </c>
      <c r="B10051" s="3">
        <v>11.0</v>
      </c>
      <c r="C10051" s="3" t="s">
        <v>8462</v>
      </c>
      <c r="D10051" s="3">
        <v>95.0</v>
      </c>
      <c r="E10051" s="3" t="s">
        <v>8677</v>
      </c>
      <c r="F10051" s="3">
        <v>6.0</v>
      </c>
      <c r="G10051" s="3">
        <v>11.0</v>
      </c>
      <c r="H10051" s="3" t="s">
        <v>9576</v>
      </c>
      <c r="I10051" s="3" t="s">
        <v>9577</v>
      </c>
      <c r="J10051" s="3" t="s">
        <v>4475</v>
      </c>
      <c r="K10051" s="3" t="s">
        <v>24</v>
      </c>
      <c r="L10051" s="3">
        <v>9.0</v>
      </c>
      <c r="M10051" s="3" t="s">
        <v>25</v>
      </c>
      <c r="N10051" s="3" t="s">
        <v>9586</v>
      </c>
      <c r="O10051" s="3" t="s">
        <v>570</v>
      </c>
      <c r="P10051" s="4">
        <v>21441.0</v>
      </c>
      <c r="Q10051" s="3" t="s">
        <v>43</v>
      </c>
      <c r="S10051" s="3" t="s">
        <v>34</v>
      </c>
    </row>
    <row r="10052">
      <c r="A10052" s="2">
        <v>42318.714895833335</v>
      </c>
      <c r="B10052" s="3">
        <v>11.0</v>
      </c>
      <c r="C10052" s="3" t="s">
        <v>8462</v>
      </c>
      <c r="D10052" s="3">
        <v>95.0</v>
      </c>
      <c r="E10052" s="3" t="s">
        <v>8677</v>
      </c>
      <c r="F10052" s="3">
        <v>6.0</v>
      </c>
      <c r="G10052" s="3">
        <v>11.0</v>
      </c>
      <c r="H10052" s="3" t="s">
        <v>9576</v>
      </c>
      <c r="I10052" s="3" t="s">
        <v>9577</v>
      </c>
      <c r="J10052" s="3" t="s">
        <v>4475</v>
      </c>
      <c r="K10052" s="3" t="s">
        <v>24</v>
      </c>
      <c r="L10052" s="3">
        <v>10.0</v>
      </c>
      <c r="M10052" s="3" t="s">
        <v>30</v>
      </c>
      <c r="N10052" s="3" t="s">
        <v>9739</v>
      </c>
      <c r="O10052" s="3" t="s">
        <v>112</v>
      </c>
      <c r="P10052" s="4">
        <v>21684.0</v>
      </c>
      <c r="Q10052" s="3" t="s">
        <v>228</v>
      </c>
      <c r="S10052" s="3" t="s">
        <v>34</v>
      </c>
    </row>
    <row r="10053">
      <c r="A10053" s="2">
        <v>42318.714895833335</v>
      </c>
      <c r="B10053" s="3">
        <v>11.0</v>
      </c>
      <c r="C10053" s="3" t="s">
        <v>8462</v>
      </c>
      <c r="D10053" s="3">
        <v>95.0</v>
      </c>
      <c r="E10053" s="3" t="s">
        <v>8677</v>
      </c>
      <c r="F10053" s="3">
        <v>6.0</v>
      </c>
      <c r="G10053" s="3">
        <v>11.0</v>
      </c>
      <c r="H10053" s="3" t="s">
        <v>9576</v>
      </c>
      <c r="I10053" s="3" t="s">
        <v>9577</v>
      </c>
      <c r="J10053" s="3" t="s">
        <v>4475</v>
      </c>
      <c r="K10053" s="3" t="s">
        <v>24</v>
      </c>
      <c r="L10053" s="3">
        <v>11.0</v>
      </c>
      <c r="M10053" s="3" t="s">
        <v>25</v>
      </c>
      <c r="N10053" s="3" t="s">
        <v>9740</v>
      </c>
      <c r="O10053" s="3" t="s">
        <v>1053</v>
      </c>
      <c r="P10053" s="4">
        <v>16654.0</v>
      </c>
      <c r="Q10053" s="3" t="s">
        <v>169</v>
      </c>
      <c r="S10053" s="3" t="s">
        <v>34</v>
      </c>
    </row>
    <row r="10054">
      <c r="A10054" s="2">
        <v>42318.714895833335</v>
      </c>
      <c r="B10054" s="3">
        <v>11.0</v>
      </c>
      <c r="C10054" s="3" t="s">
        <v>8462</v>
      </c>
      <c r="D10054" s="3">
        <v>95.0</v>
      </c>
      <c r="E10054" s="3" t="s">
        <v>8677</v>
      </c>
      <c r="F10054" s="3">
        <v>6.0</v>
      </c>
      <c r="G10054" s="3">
        <v>11.0</v>
      </c>
      <c r="H10054" s="3" t="s">
        <v>9576</v>
      </c>
      <c r="I10054" s="3" t="s">
        <v>9577</v>
      </c>
      <c r="J10054" s="3" t="s">
        <v>4475</v>
      </c>
      <c r="K10054" s="3" t="s">
        <v>24</v>
      </c>
      <c r="L10054" s="3">
        <v>12.0</v>
      </c>
      <c r="M10054" s="3" t="s">
        <v>30</v>
      </c>
      <c r="N10054" s="3" t="s">
        <v>9741</v>
      </c>
      <c r="O10054" s="3" t="s">
        <v>57</v>
      </c>
      <c r="P10054" s="4">
        <v>24813.0</v>
      </c>
      <c r="Q10054" s="3" t="s">
        <v>72</v>
      </c>
      <c r="S10054" s="3" t="s">
        <v>34</v>
      </c>
    </row>
    <row r="10055">
      <c r="A10055" s="2">
        <v>42318.714895833335</v>
      </c>
      <c r="B10055" s="3">
        <v>11.0</v>
      </c>
      <c r="C10055" s="3" t="s">
        <v>8462</v>
      </c>
      <c r="D10055" s="3">
        <v>95.0</v>
      </c>
      <c r="E10055" s="3" t="s">
        <v>8677</v>
      </c>
      <c r="F10055" s="3">
        <v>6.0</v>
      </c>
      <c r="G10055" s="3">
        <v>11.0</v>
      </c>
      <c r="H10055" s="3" t="s">
        <v>9576</v>
      </c>
      <c r="I10055" s="3" t="s">
        <v>9577</v>
      </c>
      <c r="J10055" s="3" t="s">
        <v>4475</v>
      </c>
      <c r="K10055" s="3" t="s">
        <v>24</v>
      </c>
      <c r="L10055" s="3">
        <v>13.0</v>
      </c>
      <c r="M10055" s="3" t="s">
        <v>25</v>
      </c>
      <c r="N10055" s="3" t="s">
        <v>3096</v>
      </c>
      <c r="O10055" s="3" t="s">
        <v>523</v>
      </c>
      <c r="P10055" s="4">
        <v>19095.0</v>
      </c>
      <c r="Q10055" s="3" t="s">
        <v>72</v>
      </c>
      <c r="S10055" s="3" t="s">
        <v>34</v>
      </c>
    </row>
    <row r="10056">
      <c r="A10056" s="2">
        <v>42318.714895833335</v>
      </c>
      <c r="B10056" s="3">
        <v>11.0</v>
      </c>
      <c r="C10056" s="3" t="s">
        <v>8462</v>
      </c>
      <c r="D10056" s="3">
        <v>95.0</v>
      </c>
      <c r="E10056" s="3" t="s">
        <v>8677</v>
      </c>
      <c r="F10056" s="3">
        <v>6.0</v>
      </c>
      <c r="G10056" s="3">
        <v>11.0</v>
      </c>
      <c r="H10056" s="3" t="s">
        <v>9576</v>
      </c>
      <c r="I10056" s="3" t="s">
        <v>9577</v>
      </c>
      <c r="J10056" s="3" t="s">
        <v>4475</v>
      </c>
      <c r="K10056" s="3" t="s">
        <v>24</v>
      </c>
      <c r="L10056" s="3">
        <v>14.0</v>
      </c>
      <c r="M10056" s="3" t="s">
        <v>30</v>
      </c>
      <c r="N10056" s="3" t="s">
        <v>9742</v>
      </c>
      <c r="O10056" s="3" t="s">
        <v>487</v>
      </c>
      <c r="P10056" s="4">
        <v>21335.0</v>
      </c>
      <c r="Q10056" s="3" t="s">
        <v>40</v>
      </c>
      <c r="S10056" s="3" t="s">
        <v>34</v>
      </c>
    </row>
    <row r="10057">
      <c r="A10057" s="2">
        <v>42318.714895833335</v>
      </c>
      <c r="B10057" s="3">
        <v>11.0</v>
      </c>
      <c r="C10057" s="3" t="s">
        <v>8462</v>
      </c>
      <c r="D10057" s="3">
        <v>95.0</v>
      </c>
      <c r="E10057" s="3" t="s">
        <v>8677</v>
      </c>
      <c r="F10057" s="3">
        <v>6.0</v>
      </c>
      <c r="G10057" s="3">
        <v>11.0</v>
      </c>
      <c r="H10057" s="3" t="s">
        <v>9576</v>
      </c>
      <c r="I10057" s="3" t="s">
        <v>9577</v>
      </c>
      <c r="J10057" s="3" t="s">
        <v>4475</v>
      </c>
      <c r="K10057" s="3" t="s">
        <v>24</v>
      </c>
      <c r="L10057" s="3">
        <v>15.0</v>
      </c>
      <c r="M10057" s="3" t="s">
        <v>25</v>
      </c>
      <c r="N10057" s="3" t="s">
        <v>2065</v>
      </c>
      <c r="O10057" s="3" t="s">
        <v>902</v>
      </c>
      <c r="P10057" s="4">
        <v>33998.0</v>
      </c>
      <c r="Q10057" s="3" t="s">
        <v>191</v>
      </c>
      <c r="S10057" s="3" t="s">
        <v>34</v>
      </c>
    </row>
    <row r="10058">
      <c r="A10058" s="2">
        <v>42318.714895833335</v>
      </c>
      <c r="B10058" s="3">
        <v>11.0</v>
      </c>
      <c r="C10058" s="3" t="s">
        <v>8462</v>
      </c>
      <c r="D10058" s="3">
        <v>95.0</v>
      </c>
      <c r="E10058" s="3" t="s">
        <v>8677</v>
      </c>
      <c r="F10058" s="3">
        <v>6.0</v>
      </c>
      <c r="G10058" s="3">
        <v>11.0</v>
      </c>
      <c r="H10058" s="3" t="s">
        <v>9576</v>
      </c>
      <c r="I10058" s="3" t="s">
        <v>9577</v>
      </c>
      <c r="J10058" s="3" t="s">
        <v>4475</v>
      </c>
      <c r="K10058" s="3" t="s">
        <v>24</v>
      </c>
      <c r="L10058" s="3">
        <v>16.0</v>
      </c>
      <c r="M10058" s="3" t="s">
        <v>30</v>
      </c>
      <c r="N10058" s="3" t="s">
        <v>5192</v>
      </c>
      <c r="O10058" s="3" t="s">
        <v>71</v>
      </c>
      <c r="P10058" s="4">
        <v>30777.0</v>
      </c>
      <c r="Q10058" s="3" t="s">
        <v>110</v>
      </c>
      <c r="S10058" s="3" t="s">
        <v>34</v>
      </c>
    </row>
    <row r="10059">
      <c r="A10059" s="2">
        <v>42318.714895833335</v>
      </c>
      <c r="B10059" s="3">
        <v>11.0</v>
      </c>
      <c r="C10059" s="3" t="s">
        <v>8462</v>
      </c>
      <c r="D10059" s="3">
        <v>95.0</v>
      </c>
      <c r="E10059" s="3" t="s">
        <v>8677</v>
      </c>
      <c r="F10059" s="3">
        <v>6.0</v>
      </c>
      <c r="G10059" s="3">
        <v>11.0</v>
      </c>
      <c r="H10059" s="3" t="s">
        <v>9576</v>
      </c>
      <c r="I10059" s="3" t="s">
        <v>9577</v>
      </c>
      <c r="J10059" s="3" t="s">
        <v>4475</v>
      </c>
      <c r="K10059" s="3" t="s">
        <v>24</v>
      </c>
      <c r="L10059" s="3">
        <v>17.0</v>
      </c>
      <c r="M10059" s="3" t="s">
        <v>25</v>
      </c>
      <c r="N10059" s="3" t="s">
        <v>9743</v>
      </c>
      <c r="O10059" s="3" t="s">
        <v>898</v>
      </c>
      <c r="P10059" s="4">
        <v>24105.0</v>
      </c>
      <c r="Q10059" s="3" t="s">
        <v>110</v>
      </c>
      <c r="S10059" s="3" t="s">
        <v>34</v>
      </c>
    </row>
    <row r="10060">
      <c r="A10060" s="2">
        <v>42318.714895833335</v>
      </c>
      <c r="B10060" s="3">
        <v>11.0</v>
      </c>
      <c r="C10060" s="3" t="s">
        <v>8462</v>
      </c>
      <c r="D10060" s="3">
        <v>95.0</v>
      </c>
      <c r="E10060" s="3" t="s">
        <v>8677</v>
      </c>
      <c r="F10060" s="3">
        <v>6.0</v>
      </c>
      <c r="G10060" s="3">
        <v>11.0</v>
      </c>
      <c r="H10060" s="3" t="s">
        <v>9576</v>
      </c>
      <c r="I10060" s="3" t="s">
        <v>9577</v>
      </c>
      <c r="J10060" s="3" t="s">
        <v>4475</v>
      </c>
      <c r="K10060" s="3" t="s">
        <v>24</v>
      </c>
      <c r="L10060" s="3">
        <v>18.0</v>
      </c>
      <c r="M10060" s="3" t="s">
        <v>30</v>
      </c>
      <c r="N10060" s="3" t="s">
        <v>289</v>
      </c>
      <c r="O10060" s="3" t="s">
        <v>1936</v>
      </c>
      <c r="P10060" s="4">
        <v>24911.0</v>
      </c>
      <c r="Q10060" s="3" t="s">
        <v>72</v>
      </c>
      <c r="S10060" s="3" t="s">
        <v>34</v>
      </c>
    </row>
    <row r="10061">
      <c r="A10061" s="2">
        <v>42318.714895833335</v>
      </c>
      <c r="B10061" s="3">
        <v>11.0</v>
      </c>
      <c r="C10061" s="3" t="s">
        <v>8462</v>
      </c>
      <c r="D10061" s="3">
        <v>95.0</v>
      </c>
      <c r="E10061" s="3" t="s">
        <v>8677</v>
      </c>
      <c r="F10061" s="3">
        <v>6.0</v>
      </c>
      <c r="G10061" s="3">
        <v>11.0</v>
      </c>
      <c r="H10061" s="3" t="s">
        <v>9576</v>
      </c>
      <c r="I10061" s="3" t="s">
        <v>9577</v>
      </c>
      <c r="J10061" s="3" t="s">
        <v>4475</v>
      </c>
      <c r="K10061" s="3" t="s">
        <v>24</v>
      </c>
      <c r="L10061" s="3">
        <v>19.0</v>
      </c>
      <c r="M10061" s="3" t="s">
        <v>25</v>
      </c>
      <c r="N10061" s="3" t="s">
        <v>9744</v>
      </c>
      <c r="O10061" s="3" t="s">
        <v>862</v>
      </c>
      <c r="P10061" s="4">
        <v>27392.0</v>
      </c>
      <c r="Q10061" s="3" t="s">
        <v>266</v>
      </c>
      <c r="S10061" s="3" t="s">
        <v>34</v>
      </c>
    </row>
    <row r="10062">
      <c r="A10062" s="2">
        <v>42318.714895833335</v>
      </c>
      <c r="B10062" s="3">
        <v>11.0</v>
      </c>
      <c r="C10062" s="3" t="s">
        <v>8462</v>
      </c>
      <c r="D10062" s="3">
        <v>95.0</v>
      </c>
      <c r="E10062" s="3" t="s">
        <v>8677</v>
      </c>
      <c r="F10062" s="3">
        <v>6.0</v>
      </c>
      <c r="G10062" s="3">
        <v>11.0</v>
      </c>
      <c r="H10062" s="3" t="s">
        <v>9576</v>
      </c>
      <c r="I10062" s="3" t="s">
        <v>9577</v>
      </c>
      <c r="J10062" s="3" t="s">
        <v>4475</v>
      </c>
      <c r="K10062" s="3" t="s">
        <v>24</v>
      </c>
      <c r="L10062" s="3">
        <v>20.0</v>
      </c>
      <c r="M10062" s="3" t="s">
        <v>30</v>
      </c>
      <c r="N10062" s="3" t="s">
        <v>9745</v>
      </c>
      <c r="O10062" s="3" t="s">
        <v>2528</v>
      </c>
      <c r="P10062" s="4">
        <v>25851.0</v>
      </c>
      <c r="Q10062" s="3" t="s">
        <v>132</v>
      </c>
      <c r="S10062" s="3" t="s">
        <v>34</v>
      </c>
    </row>
    <row r="10063">
      <c r="A10063" s="2">
        <v>42318.714895833335</v>
      </c>
      <c r="B10063" s="3">
        <v>11.0</v>
      </c>
      <c r="C10063" s="3" t="s">
        <v>8462</v>
      </c>
      <c r="D10063" s="3">
        <v>95.0</v>
      </c>
      <c r="E10063" s="3" t="s">
        <v>8677</v>
      </c>
      <c r="F10063" s="3">
        <v>6.0</v>
      </c>
      <c r="G10063" s="3">
        <v>11.0</v>
      </c>
      <c r="H10063" s="3" t="s">
        <v>9576</v>
      </c>
      <c r="I10063" s="3" t="s">
        <v>9577</v>
      </c>
      <c r="J10063" s="3" t="s">
        <v>4475</v>
      </c>
      <c r="K10063" s="3" t="s">
        <v>24</v>
      </c>
      <c r="L10063" s="3">
        <v>21.0</v>
      </c>
      <c r="M10063" s="3" t="s">
        <v>25</v>
      </c>
      <c r="N10063" s="3" t="s">
        <v>9746</v>
      </c>
      <c r="O10063" s="3" t="s">
        <v>109</v>
      </c>
      <c r="P10063" s="4">
        <v>23084.0</v>
      </c>
      <c r="Q10063" s="3" t="s">
        <v>110</v>
      </c>
      <c r="S10063" s="3" t="s">
        <v>34</v>
      </c>
    </row>
    <row r="10064">
      <c r="A10064" s="2">
        <v>42318.714895833335</v>
      </c>
      <c r="B10064" s="3">
        <v>11.0</v>
      </c>
      <c r="C10064" s="3" t="s">
        <v>8462</v>
      </c>
      <c r="D10064" s="3">
        <v>95.0</v>
      </c>
      <c r="E10064" s="3" t="s">
        <v>8677</v>
      </c>
      <c r="F10064" s="3">
        <v>6.0</v>
      </c>
      <c r="G10064" s="3">
        <v>11.0</v>
      </c>
      <c r="H10064" s="3" t="s">
        <v>9576</v>
      </c>
      <c r="I10064" s="3" t="s">
        <v>9577</v>
      </c>
      <c r="J10064" s="3" t="s">
        <v>4475</v>
      </c>
      <c r="K10064" s="3" t="s">
        <v>24</v>
      </c>
      <c r="L10064" s="3">
        <v>22.0</v>
      </c>
      <c r="M10064" s="3" t="s">
        <v>30</v>
      </c>
      <c r="N10064" s="3" t="s">
        <v>1046</v>
      </c>
      <c r="O10064" s="3" t="s">
        <v>992</v>
      </c>
      <c r="P10064" s="4">
        <v>28312.0</v>
      </c>
      <c r="Q10064" s="3" t="s">
        <v>132</v>
      </c>
      <c r="S10064" s="3" t="s">
        <v>34</v>
      </c>
    </row>
    <row r="10065">
      <c r="A10065" s="2">
        <v>42318.714895833335</v>
      </c>
      <c r="B10065" s="3">
        <v>11.0</v>
      </c>
      <c r="C10065" s="3" t="s">
        <v>8462</v>
      </c>
      <c r="D10065" s="3">
        <v>95.0</v>
      </c>
      <c r="E10065" s="3" t="s">
        <v>8677</v>
      </c>
      <c r="F10065" s="3">
        <v>6.0</v>
      </c>
      <c r="G10065" s="3">
        <v>11.0</v>
      </c>
      <c r="H10065" s="3" t="s">
        <v>9576</v>
      </c>
      <c r="I10065" s="3" t="s">
        <v>9577</v>
      </c>
      <c r="J10065" s="3" t="s">
        <v>4475</v>
      </c>
      <c r="K10065" s="3" t="s">
        <v>24</v>
      </c>
      <c r="L10065" s="3">
        <v>23.0</v>
      </c>
      <c r="M10065" s="3" t="s">
        <v>25</v>
      </c>
      <c r="N10065" s="3" t="s">
        <v>9747</v>
      </c>
      <c r="O10065" s="3" t="s">
        <v>1819</v>
      </c>
      <c r="P10065" s="4">
        <v>21031.0</v>
      </c>
      <c r="Q10065" s="3" t="s">
        <v>216</v>
      </c>
      <c r="S10065" s="3" t="s">
        <v>34</v>
      </c>
    </row>
    <row r="10066">
      <c r="A10066" s="2">
        <v>42318.714895833335</v>
      </c>
      <c r="B10066" s="3">
        <v>11.0</v>
      </c>
      <c r="C10066" s="3" t="s">
        <v>8462</v>
      </c>
      <c r="D10066" s="3">
        <v>75.0</v>
      </c>
      <c r="E10066" s="3" t="s">
        <v>8463</v>
      </c>
      <c r="F10066" s="3">
        <v>7.0</v>
      </c>
      <c r="G10066" s="3">
        <v>13.0</v>
      </c>
      <c r="H10066" s="3" t="s">
        <v>9748</v>
      </c>
      <c r="I10066" s="3" t="s">
        <v>9749</v>
      </c>
      <c r="J10066" s="3" t="s">
        <v>1412</v>
      </c>
      <c r="K10066" s="3" t="s">
        <v>24</v>
      </c>
      <c r="L10066" s="3">
        <v>1.0</v>
      </c>
      <c r="M10066" s="3" t="s">
        <v>30</v>
      </c>
      <c r="N10066" s="3" t="s">
        <v>9750</v>
      </c>
      <c r="O10066" s="3" t="s">
        <v>1383</v>
      </c>
      <c r="P10066" s="4">
        <v>31300.0</v>
      </c>
      <c r="Q10066" s="3" t="s">
        <v>132</v>
      </c>
      <c r="S10066" s="3" t="s">
        <v>34</v>
      </c>
    </row>
    <row r="10067">
      <c r="A10067" s="2">
        <v>42318.714895833335</v>
      </c>
      <c r="B10067" s="3">
        <v>11.0</v>
      </c>
      <c r="C10067" s="3" t="s">
        <v>8462</v>
      </c>
      <c r="D10067" s="3">
        <v>75.0</v>
      </c>
      <c r="E10067" s="3" t="s">
        <v>8463</v>
      </c>
      <c r="F10067" s="3">
        <v>7.0</v>
      </c>
      <c r="G10067" s="3">
        <v>13.0</v>
      </c>
      <c r="H10067" s="3" t="s">
        <v>9748</v>
      </c>
      <c r="I10067" s="3" t="s">
        <v>9749</v>
      </c>
      <c r="J10067" s="3" t="s">
        <v>1412</v>
      </c>
      <c r="K10067" s="3" t="s">
        <v>24</v>
      </c>
      <c r="L10067" s="3">
        <v>2.0</v>
      </c>
      <c r="M10067" s="3" t="s">
        <v>25</v>
      </c>
      <c r="N10067" s="3" t="s">
        <v>9751</v>
      </c>
      <c r="O10067" s="3" t="s">
        <v>862</v>
      </c>
      <c r="P10067" s="4">
        <v>29263.0</v>
      </c>
      <c r="Q10067" s="3" t="s">
        <v>37</v>
      </c>
      <c r="S10067" s="3" t="s">
        <v>34</v>
      </c>
    </row>
    <row r="10068">
      <c r="A10068" s="2">
        <v>42318.714895833335</v>
      </c>
      <c r="B10068" s="3">
        <v>11.0</v>
      </c>
      <c r="C10068" s="3" t="s">
        <v>8462</v>
      </c>
      <c r="D10068" s="3">
        <v>75.0</v>
      </c>
      <c r="E10068" s="3" t="s">
        <v>8463</v>
      </c>
      <c r="F10068" s="3">
        <v>7.0</v>
      </c>
      <c r="G10068" s="3">
        <v>13.0</v>
      </c>
      <c r="H10068" s="3" t="s">
        <v>9748</v>
      </c>
      <c r="I10068" s="3" t="s">
        <v>9749</v>
      </c>
      <c r="J10068" s="3" t="s">
        <v>1412</v>
      </c>
      <c r="K10068" s="3" t="s">
        <v>24</v>
      </c>
      <c r="L10068" s="3">
        <v>3.0</v>
      </c>
      <c r="M10068" s="3" t="s">
        <v>30</v>
      </c>
      <c r="N10068" s="3" t="s">
        <v>9752</v>
      </c>
      <c r="O10068" s="3" t="s">
        <v>329</v>
      </c>
      <c r="P10068" s="4">
        <v>22057.0</v>
      </c>
      <c r="Q10068" s="3" t="s">
        <v>110</v>
      </c>
      <c r="S10068" s="3" t="s">
        <v>34</v>
      </c>
    </row>
    <row r="10069">
      <c r="A10069" s="2">
        <v>42318.714895833335</v>
      </c>
      <c r="B10069" s="3">
        <v>11.0</v>
      </c>
      <c r="C10069" s="3" t="s">
        <v>8462</v>
      </c>
      <c r="D10069" s="3">
        <v>75.0</v>
      </c>
      <c r="E10069" s="3" t="s">
        <v>8463</v>
      </c>
      <c r="F10069" s="3">
        <v>7.0</v>
      </c>
      <c r="G10069" s="3">
        <v>13.0</v>
      </c>
      <c r="H10069" s="3" t="s">
        <v>9748</v>
      </c>
      <c r="I10069" s="3" t="s">
        <v>9749</v>
      </c>
      <c r="J10069" s="3" t="s">
        <v>1412</v>
      </c>
      <c r="K10069" s="3" t="s">
        <v>24</v>
      </c>
      <c r="L10069" s="3">
        <v>4.0</v>
      </c>
      <c r="M10069" s="3" t="s">
        <v>25</v>
      </c>
      <c r="N10069" s="3" t="s">
        <v>8542</v>
      </c>
      <c r="O10069" s="3" t="s">
        <v>454</v>
      </c>
      <c r="P10069" s="4">
        <v>23114.0</v>
      </c>
      <c r="Q10069" s="3" t="s">
        <v>28</v>
      </c>
      <c r="S10069" s="3" t="s">
        <v>34</v>
      </c>
    </row>
    <row r="10070">
      <c r="A10070" s="2">
        <v>42318.714895833335</v>
      </c>
      <c r="B10070" s="3">
        <v>11.0</v>
      </c>
      <c r="C10070" s="3" t="s">
        <v>8462</v>
      </c>
      <c r="D10070" s="3">
        <v>75.0</v>
      </c>
      <c r="E10070" s="3" t="s">
        <v>8463</v>
      </c>
      <c r="F10070" s="3">
        <v>7.0</v>
      </c>
      <c r="G10070" s="3">
        <v>13.0</v>
      </c>
      <c r="H10070" s="3" t="s">
        <v>9748</v>
      </c>
      <c r="I10070" s="3" t="s">
        <v>9749</v>
      </c>
      <c r="J10070" s="3" t="s">
        <v>1412</v>
      </c>
      <c r="K10070" s="3" t="s">
        <v>24</v>
      </c>
      <c r="L10070" s="3">
        <v>5.0</v>
      </c>
      <c r="M10070" s="3" t="s">
        <v>30</v>
      </c>
      <c r="N10070" s="3" t="s">
        <v>9753</v>
      </c>
      <c r="O10070" s="3" t="s">
        <v>139</v>
      </c>
      <c r="P10070" s="4">
        <v>23219.0</v>
      </c>
      <c r="Q10070" s="3" t="s">
        <v>28</v>
      </c>
      <c r="S10070" s="3" t="s">
        <v>34</v>
      </c>
    </row>
    <row r="10071">
      <c r="A10071" s="2">
        <v>42318.714895833335</v>
      </c>
      <c r="B10071" s="3">
        <v>11.0</v>
      </c>
      <c r="C10071" s="3" t="s">
        <v>8462</v>
      </c>
      <c r="D10071" s="3">
        <v>75.0</v>
      </c>
      <c r="E10071" s="3" t="s">
        <v>8463</v>
      </c>
      <c r="F10071" s="3">
        <v>7.0</v>
      </c>
      <c r="G10071" s="3">
        <v>13.0</v>
      </c>
      <c r="H10071" s="3" t="s">
        <v>9748</v>
      </c>
      <c r="I10071" s="3" t="s">
        <v>9749</v>
      </c>
      <c r="J10071" s="3" t="s">
        <v>1412</v>
      </c>
      <c r="K10071" s="3" t="s">
        <v>24</v>
      </c>
      <c r="L10071" s="3">
        <v>6.0</v>
      </c>
      <c r="M10071" s="3" t="s">
        <v>25</v>
      </c>
      <c r="N10071" s="3" t="s">
        <v>9754</v>
      </c>
      <c r="O10071" s="3" t="s">
        <v>359</v>
      </c>
      <c r="P10071" s="4">
        <v>26396.0</v>
      </c>
      <c r="Q10071" s="3" t="s">
        <v>115</v>
      </c>
      <c r="S10071" s="3" t="s">
        <v>34</v>
      </c>
    </row>
    <row r="10072">
      <c r="A10072" s="2">
        <v>42318.714895833335</v>
      </c>
      <c r="B10072" s="3">
        <v>11.0</v>
      </c>
      <c r="C10072" s="3" t="s">
        <v>8462</v>
      </c>
      <c r="D10072" s="3">
        <v>75.0</v>
      </c>
      <c r="E10072" s="3" t="s">
        <v>8463</v>
      </c>
      <c r="F10072" s="3">
        <v>7.0</v>
      </c>
      <c r="G10072" s="3">
        <v>13.0</v>
      </c>
      <c r="H10072" s="3" t="s">
        <v>9748</v>
      </c>
      <c r="I10072" s="3" t="s">
        <v>9749</v>
      </c>
      <c r="J10072" s="3" t="s">
        <v>1412</v>
      </c>
      <c r="K10072" s="3" t="s">
        <v>24</v>
      </c>
      <c r="L10072" s="3">
        <v>7.0</v>
      </c>
      <c r="M10072" s="3" t="s">
        <v>30</v>
      </c>
      <c r="N10072" s="3" t="s">
        <v>9755</v>
      </c>
      <c r="O10072" s="3" t="s">
        <v>511</v>
      </c>
      <c r="P10072" s="4">
        <v>33565.0</v>
      </c>
      <c r="Q10072" s="3" t="s">
        <v>191</v>
      </c>
      <c r="S10072" s="3" t="s">
        <v>34</v>
      </c>
    </row>
    <row r="10073">
      <c r="A10073" s="2">
        <v>42318.714895833335</v>
      </c>
      <c r="B10073" s="3">
        <v>11.0</v>
      </c>
      <c r="C10073" s="3" t="s">
        <v>8462</v>
      </c>
      <c r="D10073" s="3">
        <v>75.0</v>
      </c>
      <c r="E10073" s="3" t="s">
        <v>8463</v>
      </c>
      <c r="F10073" s="3">
        <v>7.0</v>
      </c>
      <c r="G10073" s="3">
        <v>13.0</v>
      </c>
      <c r="H10073" s="3" t="s">
        <v>9748</v>
      </c>
      <c r="I10073" s="3" t="s">
        <v>9749</v>
      </c>
      <c r="J10073" s="3" t="s">
        <v>1412</v>
      </c>
      <c r="K10073" s="3" t="s">
        <v>24</v>
      </c>
      <c r="L10073" s="3">
        <v>8.0</v>
      </c>
      <c r="M10073" s="3" t="s">
        <v>25</v>
      </c>
      <c r="N10073" s="3" t="s">
        <v>9756</v>
      </c>
      <c r="O10073" s="3" t="s">
        <v>251</v>
      </c>
      <c r="P10073" s="4">
        <v>24253.0</v>
      </c>
      <c r="Q10073" s="3" t="s">
        <v>28</v>
      </c>
      <c r="S10073" s="3" t="s">
        <v>34</v>
      </c>
    </row>
    <row r="10074">
      <c r="A10074" s="2">
        <v>42318.714895833335</v>
      </c>
      <c r="B10074" s="3">
        <v>11.0</v>
      </c>
      <c r="C10074" s="3" t="s">
        <v>8462</v>
      </c>
      <c r="D10074" s="3">
        <v>75.0</v>
      </c>
      <c r="E10074" s="3" t="s">
        <v>8463</v>
      </c>
      <c r="F10074" s="3">
        <v>7.0</v>
      </c>
      <c r="G10074" s="3">
        <v>13.0</v>
      </c>
      <c r="H10074" s="3" t="s">
        <v>9748</v>
      </c>
      <c r="I10074" s="3" t="s">
        <v>9749</v>
      </c>
      <c r="J10074" s="3" t="s">
        <v>1412</v>
      </c>
      <c r="K10074" s="3" t="s">
        <v>24</v>
      </c>
      <c r="L10074" s="3">
        <v>9.0</v>
      </c>
      <c r="M10074" s="3" t="s">
        <v>30</v>
      </c>
      <c r="N10074" s="3" t="s">
        <v>763</v>
      </c>
      <c r="O10074" s="3" t="s">
        <v>1547</v>
      </c>
      <c r="P10074" s="4">
        <v>22818.0</v>
      </c>
      <c r="Q10074" s="3" t="s">
        <v>72</v>
      </c>
      <c r="S10074" s="3" t="s">
        <v>34</v>
      </c>
    </row>
    <row r="10075">
      <c r="A10075" s="2">
        <v>42318.714895833335</v>
      </c>
      <c r="B10075" s="3">
        <v>11.0</v>
      </c>
      <c r="C10075" s="3" t="s">
        <v>8462</v>
      </c>
      <c r="D10075" s="3">
        <v>75.0</v>
      </c>
      <c r="E10075" s="3" t="s">
        <v>8463</v>
      </c>
      <c r="F10075" s="3">
        <v>7.0</v>
      </c>
      <c r="G10075" s="3">
        <v>13.0</v>
      </c>
      <c r="H10075" s="3" t="s">
        <v>9748</v>
      </c>
      <c r="I10075" s="3" t="s">
        <v>9749</v>
      </c>
      <c r="J10075" s="3" t="s">
        <v>1412</v>
      </c>
      <c r="K10075" s="3" t="s">
        <v>24</v>
      </c>
      <c r="L10075" s="3">
        <v>10.0</v>
      </c>
      <c r="M10075" s="3" t="s">
        <v>25</v>
      </c>
      <c r="N10075" s="3" t="s">
        <v>9757</v>
      </c>
      <c r="O10075" s="3" t="s">
        <v>246</v>
      </c>
      <c r="P10075" s="4">
        <v>18070.0</v>
      </c>
      <c r="Q10075" s="3" t="s">
        <v>86</v>
      </c>
      <c r="S10075" s="3" t="s">
        <v>34</v>
      </c>
    </row>
    <row r="10076">
      <c r="A10076" s="2">
        <v>42318.714895833335</v>
      </c>
      <c r="B10076" s="3">
        <v>11.0</v>
      </c>
      <c r="C10076" s="3" t="s">
        <v>8462</v>
      </c>
      <c r="D10076" s="3">
        <v>75.0</v>
      </c>
      <c r="E10076" s="3" t="s">
        <v>8463</v>
      </c>
      <c r="F10076" s="3">
        <v>7.0</v>
      </c>
      <c r="G10076" s="3">
        <v>13.0</v>
      </c>
      <c r="H10076" s="3" t="s">
        <v>9748</v>
      </c>
      <c r="I10076" s="3" t="s">
        <v>9749</v>
      </c>
      <c r="J10076" s="3" t="s">
        <v>1412</v>
      </c>
      <c r="K10076" s="3" t="s">
        <v>24</v>
      </c>
      <c r="L10076" s="3">
        <v>11.0</v>
      </c>
      <c r="M10076" s="3" t="s">
        <v>30</v>
      </c>
      <c r="N10076" s="3" t="s">
        <v>2899</v>
      </c>
      <c r="O10076" s="3" t="s">
        <v>9758</v>
      </c>
      <c r="P10076" s="4">
        <v>31509.0</v>
      </c>
      <c r="Q10076" s="3" t="s">
        <v>40</v>
      </c>
      <c r="S10076" s="3" t="s">
        <v>34</v>
      </c>
    </row>
    <row r="10077">
      <c r="A10077" s="2">
        <v>42318.714895833335</v>
      </c>
      <c r="B10077" s="3">
        <v>11.0</v>
      </c>
      <c r="C10077" s="3" t="s">
        <v>8462</v>
      </c>
      <c r="D10077" s="3">
        <v>75.0</v>
      </c>
      <c r="E10077" s="3" t="s">
        <v>8463</v>
      </c>
      <c r="F10077" s="3">
        <v>7.0</v>
      </c>
      <c r="G10077" s="3">
        <v>13.0</v>
      </c>
      <c r="H10077" s="3" t="s">
        <v>9748</v>
      </c>
      <c r="I10077" s="3" t="s">
        <v>9749</v>
      </c>
      <c r="J10077" s="3" t="s">
        <v>1412</v>
      </c>
      <c r="K10077" s="3" t="s">
        <v>24</v>
      </c>
      <c r="L10077" s="3">
        <v>12.0</v>
      </c>
      <c r="M10077" s="3" t="s">
        <v>25</v>
      </c>
      <c r="N10077" s="3" t="s">
        <v>9759</v>
      </c>
      <c r="O10077" s="3" t="s">
        <v>5832</v>
      </c>
      <c r="P10077" s="4">
        <v>32433.0</v>
      </c>
      <c r="Q10077" s="3" t="s">
        <v>228</v>
      </c>
      <c r="S10077" s="3" t="s">
        <v>34</v>
      </c>
    </row>
    <row r="10078">
      <c r="A10078" s="2">
        <v>42318.714895833335</v>
      </c>
      <c r="B10078" s="3">
        <v>11.0</v>
      </c>
      <c r="C10078" s="3" t="s">
        <v>8462</v>
      </c>
      <c r="D10078" s="3">
        <v>75.0</v>
      </c>
      <c r="E10078" s="3" t="s">
        <v>8463</v>
      </c>
      <c r="F10078" s="3">
        <v>7.0</v>
      </c>
      <c r="G10078" s="3">
        <v>13.0</v>
      </c>
      <c r="H10078" s="3" t="s">
        <v>9748</v>
      </c>
      <c r="I10078" s="3" t="s">
        <v>9749</v>
      </c>
      <c r="J10078" s="3" t="s">
        <v>1412</v>
      </c>
      <c r="K10078" s="3" t="s">
        <v>24</v>
      </c>
      <c r="L10078" s="3">
        <v>13.0</v>
      </c>
      <c r="M10078" s="3" t="s">
        <v>30</v>
      </c>
      <c r="N10078" s="3" t="s">
        <v>9760</v>
      </c>
      <c r="O10078" s="3" t="s">
        <v>1251</v>
      </c>
      <c r="P10078" s="4">
        <v>30517.0</v>
      </c>
      <c r="Q10078" s="3" t="s">
        <v>110</v>
      </c>
      <c r="S10078" s="3" t="s">
        <v>34</v>
      </c>
    </row>
    <row r="10079">
      <c r="A10079" s="2">
        <v>42318.714895833335</v>
      </c>
      <c r="B10079" s="3">
        <v>11.0</v>
      </c>
      <c r="C10079" s="3" t="s">
        <v>8462</v>
      </c>
      <c r="D10079" s="3">
        <v>75.0</v>
      </c>
      <c r="E10079" s="3" t="s">
        <v>8463</v>
      </c>
      <c r="F10079" s="3">
        <v>7.0</v>
      </c>
      <c r="G10079" s="3">
        <v>13.0</v>
      </c>
      <c r="H10079" s="3" t="s">
        <v>9748</v>
      </c>
      <c r="I10079" s="3" t="s">
        <v>9749</v>
      </c>
      <c r="J10079" s="3" t="s">
        <v>1412</v>
      </c>
      <c r="K10079" s="3" t="s">
        <v>24</v>
      </c>
      <c r="L10079" s="3">
        <v>14.0</v>
      </c>
      <c r="M10079" s="3" t="s">
        <v>25</v>
      </c>
      <c r="N10079" s="3" t="s">
        <v>9761</v>
      </c>
      <c r="O10079" s="3" t="s">
        <v>9762</v>
      </c>
      <c r="P10079" s="4">
        <v>20222.0</v>
      </c>
      <c r="Q10079" s="3" t="s">
        <v>687</v>
      </c>
      <c r="S10079" s="3" t="s">
        <v>34</v>
      </c>
    </row>
    <row r="10080">
      <c r="A10080" s="2">
        <v>42318.714895833335</v>
      </c>
      <c r="B10080" s="3">
        <v>11.0</v>
      </c>
      <c r="C10080" s="3" t="s">
        <v>8462</v>
      </c>
      <c r="D10080" s="3">
        <v>75.0</v>
      </c>
      <c r="E10080" s="3" t="s">
        <v>8463</v>
      </c>
      <c r="F10080" s="3">
        <v>7.0</v>
      </c>
      <c r="G10080" s="3">
        <v>13.0</v>
      </c>
      <c r="H10080" s="3" t="s">
        <v>9748</v>
      </c>
      <c r="I10080" s="3" t="s">
        <v>9749</v>
      </c>
      <c r="J10080" s="3" t="s">
        <v>1412</v>
      </c>
      <c r="K10080" s="3" t="s">
        <v>24</v>
      </c>
      <c r="L10080" s="3">
        <v>15.0</v>
      </c>
      <c r="M10080" s="3" t="s">
        <v>30</v>
      </c>
      <c r="N10080" s="3" t="s">
        <v>9763</v>
      </c>
      <c r="O10080" s="3" t="s">
        <v>8590</v>
      </c>
      <c r="P10080" s="4">
        <v>20732.0</v>
      </c>
      <c r="Q10080" s="3" t="s">
        <v>60</v>
      </c>
      <c r="S10080" s="3" t="s">
        <v>34</v>
      </c>
    </row>
    <row r="10081">
      <c r="A10081" s="2">
        <v>42318.714895833335</v>
      </c>
      <c r="B10081" s="3">
        <v>11.0</v>
      </c>
      <c r="C10081" s="3" t="s">
        <v>8462</v>
      </c>
      <c r="D10081" s="3">
        <v>75.0</v>
      </c>
      <c r="E10081" s="3" t="s">
        <v>8463</v>
      </c>
      <c r="F10081" s="3">
        <v>7.0</v>
      </c>
      <c r="G10081" s="3">
        <v>13.0</v>
      </c>
      <c r="H10081" s="3" t="s">
        <v>9748</v>
      </c>
      <c r="I10081" s="3" t="s">
        <v>9749</v>
      </c>
      <c r="J10081" s="3" t="s">
        <v>1412</v>
      </c>
      <c r="K10081" s="3" t="s">
        <v>24</v>
      </c>
      <c r="L10081" s="3">
        <v>16.0</v>
      </c>
      <c r="M10081" s="3" t="s">
        <v>25</v>
      </c>
      <c r="N10081" s="3" t="s">
        <v>9764</v>
      </c>
      <c r="O10081" s="3" t="s">
        <v>956</v>
      </c>
      <c r="P10081" s="4">
        <v>31452.0</v>
      </c>
      <c r="Q10081" s="3" t="s">
        <v>55</v>
      </c>
      <c r="S10081" s="3" t="s">
        <v>34</v>
      </c>
    </row>
    <row r="10082">
      <c r="A10082" s="2">
        <v>42318.714895833335</v>
      </c>
      <c r="B10082" s="3">
        <v>11.0</v>
      </c>
      <c r="C10082" s="3" t="s">
        <v>8462</v>
      </c>
      <c r="D10082" s="3">
        <v>75.0</v>
      </c>
      <c r="E10082" s="3" t="s">
        <v>8463</v>
      </c>
      <c r="F10082" s="3">
        <v>7.0</v>
      </c>
      <c r="G10082" s="3">
        <v>13.0</v>
      </c>
      <c r="H10082" s="3" t="s">
        <v>9748</v>
      </c>
      <c r="I10082" s="3" t="s">
        <v>9749</v>
      </c>
      <c r="J10082" s="3" t="s">
        <v>1412</v>
      </c>
      <c r="K10082" s="3" t="s">
        <v>24</v>
      </c>
      <c r="L10082" s="3">
        <v>17.0</v>
      </c>
      <c r="M10082" s="3" t="s">
        <v>30</v>
      </c>
      <c r="N10082" s="3" t="s">
        <v>9765</v>
      </c>
      <c r="O10082" s="3" t="s">
        <v>8689</v>
      </c>
      <c r="P10082" s="4">
        <v>26112.0</v>
      </c>
      <c r="Q10082" s="3" t="s">
        <v>60</v>
      </c>
      <c r="S10082" s="3" t="s">
        <v>34</v>
      </c>
    </row>
    <row r="10083">
      <c r="A10083" s="2">
        <v>42318.714895833335</v>
      </c>
      <c r="B10083" s="3">
        <v>11.0</v>
      </c>
      <c r="C10083" s="3" t="s">
        <v>8462</v>
      </c>
      <c r="D10083" s="3">
        <v>75.0</v>
      </c>
      <c r="E10083" s="3" t="s">
        <v>8463</v>
      </c>
      <c r="F10083" s="3">
        <v>7.0</v>
      </c>
      <c r="G10083" s="3">
        <v>13.0</v>
      </c>
      <c r="H10083" s="3" t="s">
        <v>9748</v>
      </c>
      <c r="I10083" s="3" t="s">
        <v>9749</v>
      </c>
      <c r="J10083" s="3" t="s">
        <v>1412</v>
      </c>
      <c r="K10083" s="3" t="s">
        <v>24</v>
      </c>
      <c r="L10083" s="3">
        <v>18.0</v>
      </c>
      <c r="M10083" s="3" t="s">
        <v>25</v>
      </c>
      <c r="N10083" s="3" t="s">
        <v>9766</v>
      </c>
      <c r="O10083" s="3" t="s">
        <v>227</v>
      </c>
      <c r="P10083" s="4">
        <v>29490.0</v>
      </c>
      <c r="Q10083" s="3" t="s">
        <v>189</v>
      </c>
      <c r="S10083" s="3" t="s">
        <v>34</v>
      </c>
    </row>
    <row r="10084">
      <c r="A10084" s="2">
        <v>42318.714895833335</v>
      </c>
      <c r="B10084" s="3">
        <v>11.0</v>
      </c>
      <c r="C10084" s="3" t="s">
        <v>8462</v>
      </c>
      <c r="D10084" s="3">
        <v>75.0</v>
      </c>
      <c r="E10084" s="3" t="s">
        <v>8463</v>
      </c>
      <c r="F10084" s="3">
        <v>7.0</v>
      </c>
      <c r="G10084" s="3">
        <v>13.0</v>
      </c>
      <c r="H10084" s="3" t="s">
        <v>9748</v>
      </c>
      <c r="I10084" s="3" t="s">
        <v>9749</v>
      </c>
      <c r="J10084" s="3" t="s">
        <v>1412</v>
      </c>
      <c r="K10084" s="3" t="s">
        <v>24</v>
      </c>
      <c r="L10084" s="3">
        <v>19.0</v>
      </c>
      <c r="M10084" s="3" t="s">
        <v>30</v>
      </c>
      <c r="N10084" s="3" t="s">
        <v>9767</v>
      </c>
      <c r="O10084" s="3" t="s">
        <v>6924</v>
      </c>
      <c r="P10084" s="4">
        <v>29086.0</v>
      </c>
      <c r="Q10084" s="3" t="s">
        <v>55</v>
      </c>
      <c r="S10084" s="3" t="s">
        <v>34</v>
      </c>
    </row>
    <row r="10085">
      <c r="A10085" s="2">
        <v>42318.714895833335</v>
      </c>
      <c r="B10085" s="3">
        <v>11.0</v>
      </c>
      <c r="C10085" s="3" t="s">
        <v>8462</v>
      </c>
      <c r="D10085" s="3">
        <v>75.0</v>
      </c>
      <c r="E10085" s="3" t="s">
        <v>8463</v>
      </c>
      <c r="F10085" s="3">
        <v>7.0</v>
      </c>
      <c r="G10085" s="3">
        <v>13.0</v>
      </c>
      <c r="H10085" s="3" t="s">
        <v>9748</v>
      </c>
      <c r="I10085" s="3" t="s">
        <v>9749</v>
      </c>
      <c r="J10085" s="3" t="s">
        <v>1412</v>
      </c>
      <c r="K10085" s="3" t="s">
        <v>24</v>
      </c>
      <c r="L10085" s="3">
        <v>20.0</v>
      </c>
      <c r="M10085" s="3" t="s">
        <v>25</v>
      </c>
      <c r="N10085" s="3" t="s">
        <v>9768</v>
      </c>
      <c r="O10085" s="3" t="s">
        <v>613</v>
      </c>
      <c r="P10085" s="4">
        <v>33572.0</v>
      </c>
      <c r="Q10085" s="3" t="s">
        <v>55</v>
      </c>
      <c r="S10085" s="3" t="s">
        <v>34</v>
      </c>
    </row>
    <row r="10086">
      <c r="A10086" s="2">
        <v>42318.714895833335</v>
      </c>
      <c r="B10086" s="3">
        <v>11.0</v>
      </c>
      <c r="C10086" s="3" t="s">
        <v>8462</v>
      </c>
      <c r="D10086" s="3">
        <v>75.0</v>
      </c>
      <c r="E10086" s="3" t="s">
        <v>8463</v>
      </c>
      <c r="F10086" s="3">
        <v>7.0</v>
      </c>
      <c r="G10086" s="3">
        <v>13.0</v>
      </c>
      <c r="H10086" s="3" t="s">
        <v>9748</v>
      </c>
      <c r="I10086" s="3" t="s">
        <v>9749</v>
      </c>
      <c r="J10086" s="3" t="s">
        <v>1412</v>
      </c>
      <c r="K10086" s="3" t="s">
        <v>24</v>
      </c>
      <c r="L10086" s="3">
        <v>21.0</v>
      </c>
      <c r="M10086" s="3" t="s">
        <v>30</v>
      </c>
      <c r="N10086" s="3" t="s">
        <v>9769</v>
      </c>
      <c r="O10086" s="3" t="s">
        <v>9770</v>
      </c>
      <c r="P10086" s="4">
        <v>29844.0</v>
      </c>
      <c r="Q10086" s="3" t="s">
        <v>40</v>
      </c>
      <c r="S10086" s="3" t="s">
        <v>34</v>
      </c>
    </row>
    <row r="10087">
      <c r="A10087" s="2">
        <v>42318.714895833335</v>
      </c>
      <c r="B10087" s="3">
        <v>11.0</v>
      </c>
      <c r="C10087" s="3" t="s">
        <v>8462</v>
      </c>
      <c r="D10087" s="3">
        <v>75.0</v>
      </c>
      <c r="E10087" s="3" t="s">
        <v>8463</v>
      </c>
      <c r="F10087" s="3">
        <v>7.0</v>
      </c>
      <c r="G10087" s="3">
        <v>13.0</v>
      </c>
      <c r="H10087" s="3" t="s">
        <v>9748</v>
      </c>
      <c r="I10087" s="3" t="s">
        <v>9749</v>
      </c>
      <c r="J10087" s="3" t="s">
        <v>1412</v>
      </c>
      <c r="K10087" s="3" t="s">
        <v>24</v>
      </c>
      <c r="L10087" s="3">
        <v>22.0</v>
      </c>
      <c r="M10087" s="3" t="s">
        <v>25</v>
      </c>
      <c r="N10087" s="3" t="s">
        <v>9771</v>
      </c>
      <c r="O10087" s="3" t="s">
        <v>477</v>
      </c>
      <c r="P10087" s="4">
        <v>29930.0</v>
      </c>
      <c r="Q10087" s="3" t="s">
        <v>40</v>
      </c>
      <c r="S10087" s="3" t="s">
        <v>34</v>
      </c>
    </row>
    <row r="10088">
      <c r="A10088" s="2">
        <v>42318.714895833335</v>
      </c>
      <c r="B10088" s="3">
        <v>11.0</v>
      </c>
      <c r="C10088" s="3" t="s">
        <v>8462</v>
      </c>
      <c r="D10088" s="3">
        <v>75.0</v>
      </c>
      <c r="E10088" s="3" t="s">
        <v>8463</v>
      </c>
      <c r="F10088" s="3">
        <v>7.0</v>
      </c>
      <c r="G10088" s="3">
        <v>13.0</v>
      </c>
      <c r="H10088" s="3" t="s">
        <v>9748</v>
      </c>
      <c r="I10088" s="3" t="s">
        <v>9749</v>
      </c>
      <c r="J10088" s="3" t="s">
        <v>1412</v>
      </c>
      <c r="K10088" s="3" t="s">
        <v>24</v>
      </c>
      <c r="L10088" s="3">
        <v>23.0</v>
      </c>
      <c r="M10088" s="3" t="s">
        <v>30</v>
      </c>
      <c r="N10088" s="3" t="s">
        <v>9772</v>
      </c>
      <c r="O10088" s="3" t="s">
        <v>2299</v>
      </c>
      <c r="P10088" s="4">
        <v>30354.0</v>
      </c>
      <c r="Q10088" s="3" t="s">
        <v>712</v>
      </c>
      <c r="S10088" s="3" t="s">
        <v>34</v>
      </c>
    </row>
    <row r="10089">
      <c r="A10089" s="2">
        <v>42318.714895833335</v>
      </c>
      <c r="B10089" s="3">
        <v>11.0</v>
      </c>
      <c r="C10089" s="3" t="s">
        <v>8462</v>
      </c>
      <c r="D10089" s="3">
        <v>75.0</v>
      </c>
      <c r="E10089" s="3" t="s">
        <v>8463</v>
      </c>
      <c r="F10089" s="3">
        <v>7.0</v>
      </c>
      <c r="G10089" s="3">
        <v>13.0</v>
      </c>
      <c r="H10089" s="3" t="s">
        <v>9748</v>
      </c>
      <c r="I10089" s="3" t="s">
        <v>9749</v>
      </c>
      <c r="J10089" s="3" t="s">
        <v>1412</v>
      </c>
      <c r="K10089" s="3" t="s">
        <v>24</v>
      </c>
      <c r="L10089" s="3">
        <v>24.0</v>
      </c>
      <c r="M10089" s="3" t="s">
        <v>25</v>
      </c>
      <c r="N10089" s="3" t="s">
        <v>9773</v>
      </c>
      <c r="O10089" s="3" t="s">
        <v>3248</v>
      </c>
      <c r="P10089" s="4">
        <v>31644.0</v>
      </c>
      <c r="Q10089" s="3" t="s">
        <v>132</v>
      </c>
      <c r="S10089" s="3" t="s">
        <v>34</v>
      </c>
    </row>
    <row r="10090">
      <c r="A10090" s="2">
        <v>42318.714895833335</v>
      </c>
      <c r="B10090" s="3">
        <v>11.0</v>
      </c>
      <c r="C10090" s="3" t="s">
        <v>8462</v>
      </c>
      <c r="D10090" s="3">
        <v>75.0</v>
      </c>
      <c r="E10090" s="3" t="s">
        <v>8463</v>
      </c>
      <c r="F10090" s="3">
        <v>7.0</v>
      </c>
      <c r="G10090" s="3">
        <v>13.0</v>
      </c>
      <c r="H10090" s="3" t="s">
        <v>9748</v>
      </c>
      <c r="I10090" s="3" t="s">
        <v>9749</v>
      </c>
      <c r="J10090" s="3" t="s">
        <v>1412</v>
      </c>
      <c r="K10090" s="3" t="s">
        <v>24</v>
      </c>
      <c r="L10090" s="3">
        <v>25.0</v>
      </c>
      <c r="M10090" s="3" t="s">
        <v>30</v>
      </c>
      <c r="N10090" s="3" t="s">
        <v>9774</v>
      </c>
      <c r="O10090" s="3" t="s">
        <v>2136</v>
      </c>
      <c r="P10090" s="4">
        <v>25137.0</v>
      </c>
      <c r="Q10090" s="3" t="s">
        <v>40</v>
      </c>
      <c r="S10090" s="3" t="s">
        <v>34</v>
      </c>
    </row>
    <row r="10091">
      <c r="A10091" s="2">
        <v>42318.714895833335</v>
      </c>
      <c r="B10091" s="3">
        <v>11.0</v>
      </c>
      <c r="C10091" s="3" t="s">
        <v>8462</v>
      </c>
      <c r="D10091" s="3">
        <v>75.0</v>
      </c>
      <c r="E10091" s="3" t="s">
        <v>8463</v>
      </c>
      <c r="F10091" s="3">
        <v>7.0</v>
      </c>
      <c r="G10091" s="3">
        <v>13.0</v>
      </c>
      <c r="H10091" s="3" t="s">
        <v>9748</v>
      </c>
      <c r="I10091" s="3" t="s">
        <v>9749</v>
      </c>
      <c r="J10091" s="3" t="s">
        <v>1412</v>
      </c>
      <c r="K10091" s="3" t="s">
        <v>24</v>
      </c>
      <c r="L10091" s="3">
        <v>26.0</v>
      </c>
      <c r="M10091" s="3" t="s">
        <v>25</v>
      </c>
      <c r="N10091" s="3" t="s">
        <v>9775</v>
      </c>
      <c r="O10091" s="3" t="s">
        <v>344</v>
      </c>
      <c r="P10091" s="4">
        <v>27025.0</v>
      </c>
      <c r="Q10091" s="3" t="s">
        <v>132</v>
      </c>
      <c r="S10091" s="3" t="s">
        <v>34</v>
      </c>
    </row>
    <row r="10092">
      <c r="A10092" s="2">
        <v>42318.714895833335</v>
      </c>
      <c r="B10092" s="3">
        <v>11.0</v>
      </c>
      <c r="C10092" s="3" t="s">
        <v>8462</v>
      </c>
      <c r="D10092" s="3">
        <v>75.0</v>
      </c>
      <c r="E10092" s="3" t="s">
        <v>8463</v>
      </c>
      <c r="F10092" s="3">
        <v>7.0</v>
      </c>
      <c r="G10092" s="3">
        <v>13.0</v>
      </c>
      <c r="H10092" s="3" t="s">
        <v>9748</v>
      </c>
      <c r="I10092" s="3" t="s">
        <v>9749</v>
      </c>
      <c r="J10092" s="3" t="s">
        <v>1412</v>
      </c>
      <c r="K10092" s="3" t="s">
        <v>24</v>
      </c>
      <c r="L10092" s="3">
        <v>27.0</v>
      </c>
      <c r="M10092" s="3" t="s">
        <v>30</v>
      </c>
      <c r="N10092" s="3" t="s">
        <v>9776</v>
      </c>
      <c r="O10092" s="3" t="s">
        <v>249</v>
      </c>
      <c r="P10092" s="4">
        <v>26964.0</v>
      </c>
      <c r="Q10092" s="3" t="s">
        <v>132</v>
      </c>
      <c r="S10092" s="3" t="s">
        <v>34</v>
      </c>
    </row>
    <row r="10093">
      <c r="A10093" s="2">
        <v>42318.714895833335</v>
      </c>
      <c r="B10093" s="3">
        <v>11.0</v>
      </c>
      <c r="C10093" s="3" t="s">
        <v>8462</v>
      </c>
      <c r="D10093" s="3">
        <v>75.0</v>
      </c>
      <c r="E10093" s="3" t="s">
        <v>8463</v>
      </c>
      <c r="F10093" s="3">
        <v>7.0</v>
      </c>
      <c r="G10093" s="3">
        <v>13.0</v>
      </c>
      <c r="H10093" s="3" t="s">
        <v>9748</v>
      </c>
      <c r="I10093" s="3" t="s">
        <v>9749</v>
      </c>
      <c r="J10093" s="3" t="s">
        <v>1412</v>
      </c>
      <c r="K10093" s="3" t="s">
        <v>24</v>
      </c>
      <c r="L10093" s="3">
        <v>28.0</v>
      </c>
      <c r="M10093" s="3" t="s">
        <v>25</v>
      </c>
      <c r="N10093" s="3" t="s">
        <v>9777</v>
      </c>
      <c r="O10093" s="3" t="s">
        <v>956</v>
      </c>
      <c r="P10093" s="4">
        <v>30332.0</v>
      </c>
      <c r="Q10093" s="3" t="s">
        <v>1159</v>
      </c>
      <c r="S10093" s="3" t="s">
        <v>34</v>
      </c>
    </row>
    <row r="10094">
      <c r="A10094" s="2">
        <v>42318.714895833335</v>
      </c>
      <c r="B10094" s="3">
        <v>11.0</v>
      </c>
      <c r="C10094" s="3" t="s">
        <v>8462</v>
      </c>
      <c r="D10094" s="3">
        <v>75.0</v>
      </c>
      <c r="E10094" s="3" t="s">
        <v>8463</v>
      </c>
      <c r="F10094" s="3">
        <v>7.0</v>
      </c>
      <c r="G10094" s="3">
        <v>13.0</v>
      </c>
      <c r="H10094" s="3" t="s">
        <v>9748</v>
      </c>
      <c r="I10094" s="3" t="s">
        <v>9749</v>
      </c>
      <c r="J10094" s="3" t="s">
        <v>1412</v>
      </c>
      <c r="K10094" s="3" t="s">
        <v>24</v>
      </c>
      <c r="L10094" s="3">
        <v>29.0</v>
      </c>
      <c r="M10094" s="3" t="s">
        <v>30</v>
      </c>
      <c r="N10094" s="3" t="s">
        <v>9778</v>
      </c>
      <c r="O10094" s="3" t="s">
        <v>697</v>
      </c>
      <c r="P10094" s="4">
        <v>27768.0</v>
      </c>
      <c r="Q10094" s="3" t="s">
        <v>132</v>
      </c>
      <c r="S10094" s="3" t="s">
        <v>34</v>
      </c>
    </row>
    <row r="10095">
      <c r="A10095" s="2">
        <v>42318.714895833335</v>
      </c>
      <c r="B10095" s="3">
        <v>11.0</v>
      </c>
      <c r="C10095" s="3" t="s">
        <v>8462</v>
      </c>
      <c r="D10095" s="3">
        <v>75.0</v>
      </c>
      <c r="E10095" s="3" t="s">
        <v>8463</v>
      </c>
      <c r="F10095" s="3">
        <v>7.0</v>
      </c>
      <c r="G10095" s="3">
        <v>13.0</v>
      </c>
      <c r="H10095" s="3" t="s">
        <v>9748</v>
      </c>
      <c r="I10095" s="3" t="s">
        <v>9749</v>
      </c>
      <c r="J10095" s="3" t="s">
        <v>1412</v>
      </c>
      <c r="K10095" s="3" t="s">
        <v>24</v>
      </c>
      <c r="L10095" s="3">
        <v>30.0</v>
      </c>
      <c r="M10095" s="3" t="s">
        <v>25</v>
      </c>
      <c r="N10095" s="3" t="s">
        <v>1442</v>
      </c>
      <c r="O10095" s="3" t="s">
        <v>2301</v>
      </c>
      <c r="P10095" s="4">
        <v>28622.0</v>
      </c>
      <c r="Q10095" s="3" t="s">
        <v>110</v>
      </c>
      <c r="S10095" s="3" t="s">
        <v>34</v>
      </c>
    </row>
    <row r="10096">
      <c r="A10096" s="2">
        <v>42318.714895833335</v>
      </c>
      <c r="B10096" s="3">
        <v>11.0</v>
      </c>
      <c r="C10096" s="3" t="s">
        <v>8462</v>
      </c>
      <c r="D10096" s="3">
        <v>75.0</v>
      </c>
      <c r="E10096" s="3" t="s">
        <v>8463</v>
      </c>
      <c r="F10096" s="3">
        <v>7.0</v>
      </c>
      <c r="G10096" s="3">
        <v>13.0</v>
      </c>
      <c r="H10096" s="3" t="s">
        <v>9748</v>
      </c>
      <c r="I10096" s="3" t="s">
        <v>9749</v>
      </c>
      <c r="J10096" s="3" t="s">
        <v>1412</v>
      </c>
      <c r="K10096" s="3" t="s">
        <v>24</v>
      </c>
      <c r="L10096" s="3">
        <v>31.0</v>
      </c>
      <c r="M10096" s="3" t="s">
        <v>30</v>
      </c>
      <c r="N10096" s="3" t="s">
        <v>9779</v>
      </c>
      <c r="O10096" s="3" t="s">
        <v>364</v>
      </c>
      <c r="P10096" s="4">
        <v>28026.0</v>
      </c>
      <c r="Q10096" s="3" t="s">
        <v>28</v>
      </c>
      <c r="S10096" s="3" t="s">
        <v>34</v>
      </c>
    </row>
    <row r="10097">
      <c r="A10097" s="2">
        <v>42318.714895833335</v>
      </c>
      <c r="B10097" s="3">
        <v>11.0</v>
      </c>
      <c r="C10097" s="3" t="s">
        <v>8462</v>
      </c>
      <c r="D10097" s="3">
        <v>75.0</v>
      </c>
      <c r="E10097" s="3" t="s">
        <v>8463</v>
      </c>
      <c r="F10097" s="3">
        <v>7.0</v>
      </c>
      <c r="G10097" s="3">
        <v>13.0</v>
      </c>
      <c r="H10097" s="3" t="s">
        <v>9748</v>
      </c>
      <c r="I10097" s="3" t="s">
        <v>9749</v>
      </c>
      <c r="J10097" s="3" t="s">
        <v>1412</v>
      </c>
      <c r="K10097" s="3" t="s">
        <v>24</v>
      </c>
      <c r="L10097" s="3">
        <v>32.0</v>
      </c>
      <c r="M10097" s="3" t="s">
        <v>25</v>
      </c>
      <c r="N10097" s="3" t="s">
        <v>7531</v>
      </c>
      <c r="O10097" s="3" t="s">
        <v>7301</v>
      </c>
      <c r="P10097" s="4">
        <v>28265.0</v>
      </c>
      <c r="Q10097" s="3" t="s">
        <v>216</v>
      </c>
      <c r="S10097" s="3" t="s">
        <v>34</v>
      </c>
    </row>
    <row r="10098">
      <c r="A10098" s="2">
        <v>42318.714895833335</v>
      </c>
      <c r="B10098" s="3">
        <v>11.0</v>
      </c>
      <c r="C10098" s="3" t="s">
        <v>8462</v>
      </c>
      <c r="D10098" s="3">
        <v>75.0</v>
      </c>
      <c r="E10098" s="3" t="s">
        <v>8463</v>
      </c>
      <c r="F10098" s="3">
        <v>7.0</v>
      </c>
      <c r="G10098" s="3">
        <v>13.0</v>
      </c>
      <c r="H10098" s="3" t="s">
        <v>9748</v>
      </c>
      <c r="I10098" s="3" t="s">
        <v>9749</v>
      </c>
      <c r="J10098" s="3" t="s">
        <v>1412</v>
      </c>
      <c r="K10098" s="3" t="s">
        <v>24</v>
      </c>
      <c r="L10098" s="3">
        <v>33.0</v>
      </c>
      <c r="M10098" s="3" t="s">
        <v>30</v>
      </c>
      <c r="N10098" s="3" t="s">
        <v>4539</v>
      </c>
      <c r="O10098" s="3" t="s">
        <v>98</v>
      </c>
      <c r="P10098" s="4">
        <v>33136.0</v>
      </c>
      <c r="Q10098" s="3" t="s">
        <v>110</v>
      </c>
      <c r="S10098" s="3" t="s">
        <v>34</v>
      </c>
    </row>
    <row r="10099">
      <c r="A10099" s="2">
        <v>42318.714895833335</v>
      </c>
      <c r="B10099" s="3">
        <v>11.0</v>
      </c>
      <c r="C10099" s="3" t="s">
        <v>8462</v>
      </c>
      <c r="D10099" s="3">
        <v>75.0</v>
      </c>
      <c r="E10099" s="3" t="s">
        <v>8463</v>
      </c>
      <c r="F10099" s="3">
        <v>7.0</v>
      </c>
      <c r="G10099" s="3">
        <v>13.0</v>
      </c>
      <c r="H10099" s="3" t="s">
        <v>9748</v>
      </c>
      <c r="I10099" s="3" t="s">
        <v>9749</v>
      </c>
      <c r="J10099" s="3" t="s">
        <v>1412</v>
      </c>
      <c r="K10099" s="3" t="s">
        <v>24</v>
      </c>
      <c r="L10099" s="3">
        <v>34.0</v>
      </c>
      <c r="M10099" s="3" t="s">
        <v>25</v>
      </c>
      <c r="N10099" s="3" t="s">
        <v>5841</v>
      </c>
      <c r="O10099" s="3" t="s">
        <v>7470</v>
      </c>
      <c r="P10099" s="4">
        <v>28988.0</v>
      </c>
      <c r="Q10099" s="3" t="s">
        <v>110</v>
      </c>
      <c r="S10099" s="3" t="s">
        <v>34</v>
      </c>
    </row>
    <row r="10100">
      <c r="A10100" s="2">
        <v>42318.714895833335</v>
      </c>
      <c r="B10100" s="3">
        <v>11.0</v>
      </c>
      <c r="C10100" s="3" t="s">
        <v>8462</v>
      </c>
      <c r="D10100" s="3">
        <v>75.0</v>
      </c>
      <c r="E10100" s="3" t="s">
        <v>8463</v>
      </c>
      <c r="F10100" s="3">
        <v>7.0</v>
      </c>
      <c r="G10100" s="3">
        <v>13.0</v>
      </c>
      <c r="H10100" s="3" t="s">
        <v>9748</v>
      </c>
      <c r="I10100" s="3" t="s">
        <v>9749</v>
      </c>
      <c r="J10100" s="3" t="s">
        <v>1412</v>
      </c>
      <c r="K10100" s="3" t="s">
        <v>24</v>
      </c>
      <c r="L10100" s="3">
        <v>35.0</v>
      </c>
      <c r="M10100" s="3" t="s">
        <v>30</v>
      </c>
      <c r="N10100" s="3" t="s">
        <v>9780</v>
      </c>
      <c r="O10100" s="3" t="s">
        <v>389</v>
      </c>
      <c r="P10100" s="4">
        <v>27200.0</v>
      </c>
      <c r="Q10100" s="3" t="s">
        <v>132</v>
      </c>
      <c r="S10100" s="3" t="s">
        <v>34</v>
      </c>
    </row>
    <row r="10101">
      <c r="A10101" s="2">
        <v>42318.714895833335</v>
      </c>
      <c r="B10101" s="3">
        <v>11.0</v>
      </c>
      <c r="C10101" s="3" t="s">
        <v>8462</v>
      </c>
      <c r="D10101" s="3">
        <v>75.0</v>
      </c>
      <c r="E10101" s="3" t="s">
        <v>8463</v>
      </c>
      <c r="F10101" s="3">
        <v>7.0</v>
      </c>
      <c r="G10101" s="3">
        <v>13.0</v>
      </c>
      <c r="H10101" s="3" t="s">
        <v>9748</v>
      </c>
      <c r="I10101" s="3" t="s">
        <v>9749</v>
      </c>
      <c r="J10101" s="3" t="s">
        <v>1412</v>
      </c>
      <c r="K10101" s="3" t="s">
        <v>24</v>
      </c>
      <c r="L10101" s="3">
        <v>36.0</v>
      </c>
      <c r="M10101" s="3" t="s">
        <v>25</v>
      </c>
      <c r="N10101" s="3" t="s">
        <v>3096</v>
      </c>
      <c r="O10101" s="3" t="s">
        <v>1390</v>
      </c>
      <c r="P10101" s="4">
        <v>30066.0</v>
      </c>
      <c r="Q10101" s="3" t="s">
        <v>110</v>
      </c>
      <c r="S10101" s="3" t="s">
        <v>34</v>
      </c>
    </row>
    <row r="10102">
      <c r="A10102" s="2">
        <v>42318.714895833335</v>
      </c>
      <c r="B10102" s="3">
        <v>11.0</v>
      </c>
      <c r="C10102" s="3" t="s">
        <v>8462</v>
      </c>
      <c r="D10102" s="3">
        <v>75.0</v>
      </c>
      <c r="E10102" s="3" t="s">
        <v>8463</v>
      </c>
      <c r="F10102" s="3">
        <v>7.0</v>
      </c>
      <c r="G10102" s="3">
        <v>13.0</v>
      </c>
      <c r="H10102" s="3" t="s">
        <v>9748</v>
      </c>
      <c r="I10102" s="3" t="s">
        <v>9749</v>
      </c>
      <c r="J10102" s="3" t="s">
        <v>1412</v>
      </c>
      <c r="K10102" s="3" t="s">
        <v>24</v>
      </c>
      <c r="L10102" s="3">
        <v>37.0</v>
      </c>
      <c r="M10102" s="3" t="s">
        <v>30</v>
      </c>
      <c r="N10102" s="3" t="s">
        <v>5729</v>
      </c>
      <c r="O10102" s="3" t="s">
        <v>7134</v>
      </c>
      <c r="P10102" s="4">
        <v>30645.0</v>
      </c>
      <c r="Q10102" s="3" t="s">
        <v>132</v>
      </c>
      <c r="S10102" s="3" t="s">
        <v>34</v>
      </c>
    </row>
    <row r="10103">
      <c r="A10103" s="2">
        <v>42318.714895833335</v>
      </c>
      <c r="B10103" s="3">
        <v>11.0</v>
      </c>
      <c r="C10103" s="3" t="s">
        <v>8462</v>
      </c>
      <c r="D10103" s="3">
        <v>75.0</v>
      </c>
      <c r="E10103" s="3" t="s">
        <v>8463</v>
      </c>
      <c r="F10103" s="3">
        <v>7.0</v>
      </c>
      <c r="G10103" s="3">
        <v>13.0</v>
      </c>
      <c r="H10103" s="3" t="s">
        <v>9748</v>
      </c>
      <c r="I10103" s="3" t="s">
        <v>9749</v>
      </c>
      <c r="J10103" s="3" t="s">
        <v>1412</v>
      </c>
      <c r="K10103" s="3" t="s">
        <v>24</v>
      </c>
      <c r="L10103" s="3">
        <v>38.0</v>
      </c>
      <c r="M10103" s="3" t="s">
        <v>25</v>
      </c>
      <c r="N10103" s="3" t="s">
        <v>660</v>
      </c>
      <c r="O10103" s="3" t="s">
        <v>384</v>
      </c>
      <c r="P10103" s="4">
        <v>29237.0</v>
      </c>
      <c r="Q10103" s="3" t="s">
        <v>110</v>
      </c>
      <c r="S10103" s="3" t="s">
        <v>34</v>
      </c>
    </row>
    <row r="10104">
      <c r="A10104" s="2">
        <v>42318.714895833335</v>
      </c>
      <c r="B10104" s="3">
        <v>11.0</v>
      </c>
      <c r="C10104" s="3" t="s">
        <v>8462</v>
      </c>
      <c r="D10104" s="3">
        <v>75.0</v>
      </c>
      <c r="E10104" s="3" t="s">
        <v>8463</v>
      </c>
      <c r="F10104" s="3">
        <v>7.0</v>
      </c>
      <c r="G10104" s="3">
        <v>13.0</v>
      </c>
      <c r="H10104" s="3" t="s">
        <v>9748</v>
      </c>
      <c r="I10104" s="3" t="s">
        <v>9749</v>
      </c>
      <c r="J10104" s="3" t="s">
        <v>1412</v>
      </c>
      <c r="K10104" s="3" t="s">
        <v>24</v>
      </c>
      <c r="L10104" s="3">
        <v>39.0</v>
      </c>
      <c r="M10104" s="3" t="s">
        <v>30</v>
      </c>
      <c r="N10104" s="3" t="s">
        <v>1764</v>
      </c>
      <c r="O10104" s="3" t="s">
        <v>375</v>
      </c>
      <c r="P10104" s="4">
        <v>23867.0</v>
      </c>
      <c r="Q10104" s="3" t="s">
        <v>132</v>
      </c>
      <c r="S10104" s="3" t="s">
        <v>34</v>
      </c>
    </row>
    <row r="10105">
      <c r="A10105" s="2">
        <v>42318.714895833335</v>
      </c>
      <c r="B10105" s="3">
        <v>11.0</v>
      </c>
      <c r="C10105" s="3" t="s">
        <v>8462</v>
      </c>
      <c r="D10105" s="3">
        <v>75.0</v>
      </c>
      <c r="E10105" s="3" t="s">
        <v>8463</v>
      </c>
      <c r="F10105" s="3">
        <v>7.0</v>
      </c>
      <c r="G10105" s="3">
        <v>13.0</v>
      </c>
      <c r="H10105" s="3" t="s">
        <v>9748</v>
      </c>
      <c r="I10105" s="3" t="s">
        <v>9749</v>
      </c>
      <c r="J10105" s="3" t="s">
        <v>1412</v>
      </c>
      <c r="K10105" s="3" t="s">
        <v>24</v>
      </c>
      <c r="L10105" s="3">
        <v>40.0</v>
      </c>
      <c r="M10105" s="3" t="s">
        <v>25</v>
      </c>
      <c r="N10105" s="3" t="s">
        <v>9781</v>
      </c>
      <c r="O10105" s="3" t="s">
        <v>2765</v>
      </c>
      <c r="P10105" s="4">
        <v>32509.0</v>
      </c>
      <c r="Q10105" s="3" t="s">
        <v>216</v>
      </c>
      <c r="S10105" s="3" t="s">
        <v>34</v>
      </c>
    </row>
    <row r="10106">
      <c r="A10106" s="2">
        <v>42318.714895833335</v>
      </c>
      <c r="B10106" s="3">
        <v>11.0</v>
      </c>
      <c r="C10106" s="3" t="s">
        <v>8462</v>
      </c>
      <c r="D10106" s="3">
        <v>75.0</v>
      </c>
      <c r="E10106" s="3" t="s">
        <v>8463</v>
      </c>
      <c r="F10106" s="3">
        <v>7.0</v>
      </c>
      <c r="G10106" s="3">
        <v>13.0</v>
      </c>
      <c r="H10106" s="3" t="s">
        <v>9748</v>
      </c>
      <c r="I10106" s="3" t="s">
        <v>9749</v>
      </c>
      <c r="J10106" s="3" t="s">
        <v>1412</v>
      </c>
      <c r="K10106" s="3" t="s">
        <v>24</v>
      </c>
      <c r="L10106" s="3">
        <v>41.0</v>
      </c>
      <c r="M10106" s="3" t="s">
        <v>30</v>
      </c>
      <c r="N10106" s="3" t="s">
        <v>9761</v>
      </c>
      <c r="O10106" s="3" t="s">
        <v>9513</v>
      </c>
      <c r="P10106" s="4">
        <v>22838.0</v>
      </c>
      <c r="Q10106" s="3" t="s">
        <v>28</v>
      </c>
      <c r="S10106" s="3" t="s">
        <v>34</v>
      </c>
    </row>
    <row r="10107">
      <c r="A10107" s="2">
        <v>42318.714895833335</v>
      </c>
      <c r="B10107" s="3">
        <v>11.0</v>
      </c>
      <c r="C10107" s="3" t="s">
        <v>8462</v>
      </c>
      <c r="D10107" s="3">
        <v>75.0</v>
      </c>
      <c r="E10107" s="3" t="s">
        <v>8463</v>
      </c>
      <c r="F10107" s="3">
        <v>7.0</v>
      </c>
      <c r="G10107" s="3">
        <v>13.0</v>
      </c>
      <c r="H10107" s="3" t="s">
        <v>9748</v>
      </c>
      <c r="I10107" s="3" t="s">
        <v>9749</v>
      </c>
      <c r="J10107" s="3" t="s">
        <v>1412</v>
      </c>
      <c r="K10107" s="3" t="s">
        <v>24</v>
      </c>
      <c r="L10107" s="3">
        <v>42.0</v>
      </c>
      <c r="M10107" s="3" t="s">
        <v>25</v>
      </c>
      <c r="N10107" s="3" t="s">
        <v>9782</v>
      </c>
      <c r="O10107" s="3" t="s">
        <v>246</v>
      </c>
      <c r="P10107" s="4">
        <v>31951.0</v>
      </c>
      <c r="Q10107" s="3" t="s">
        <v>79</v>
      </c>
      <c r="S10107" s="3" t="s">
        <v>34</v>
      </c>
    </row>
    <row r="10108">
      <c r="A10108" s="2">
        <v>42318.714895833335</v>
      </c>
      <c r="B10108" s="3">
        <v>11.0</v>
      </c>
      <c r="C10108" s="3" t="s">
        <v>8462</v>
      </c>
      <c r="D10108" s="3">
        <v>77.0</v>
      </c>
      <c r="E10108" s="3" t="s">
        <v>8506</v>
      </c>
      <c r="F10108" s="3">
        <v>7.0</v>
      </c>
      <c r="G10108" s="3">
        <v>13.0</v>
      </c>
      <c r="H10108" s="3" t="s">
        <v>9748</v>
      </c>
      <c r="I10108" s="3" t="s">
        <v>9749</v>
      </c>
      <c r="J10108" s="3" t="s">
        <v>1412</v>
      </c>
      <c r="K10108" s="3" t="s">
        <v>24</v>
      </c>
      <c r="L10108" s="3">
        <v>1.0</v>
      </c>
      <c r="M10108" s="3" t="s">
        <v>30</v>
      </c>
      <c r="N10108" s="3" t="s">
        <v>362</v>
      </c>
      <c r="O10108" s="3" t="s">
        <v>1683</v>
      </c>
      <c r="P10108" s="4">
        <v>29241.0</v>
      </c>
      <c r="Q10108" s="3" t="s">
        <v>40</v>
      </c>
      <c r="S10108" s="3" t="s">
        <v>34</v>
      </c>
    </row>
    <row r="10109">
      <c r="A10109" s="2">
        <v>42318.714895833335</v>
      </c>
      <c r="B10109" s="3">
        <v>11.0</v>
      </c>
      <c r="C10109" s="3" t="s">
        <v>8462</v>
      </c>
      <c r="D10109" s="3">
        <v>77.0</v>
      </c>
      <c r="E10109" s="3" t="s">
        <v>8506</v>
      </c>
      <c r="F10109" s="3">
        <v>7.0</v>
      </c>
      <c r="G10109" s="3">
        <v>13.0</v>
      </c>
      <c r="H10109" s="3" t="s">
        <v>9748</v>
      </c>
      <c r="I10109" s="3" t="s">
        <v>9749</v>
      </c>
      <c r="J10109" s="3" t="s">
        <v>1412</v>
      </c>
      <c r="K10109" s="3" t="s">
        <v>24</v>
      </c>
      <c r="L10109" s="3">
        <v>2.0</v>
      </c>
      <c r="M10109" s="3" t="s">
        <v>25</v>
      </c>
      <c r="N10109" s="3" t="s">
        <v>9783</v>
      </c>
      <c r="O10109" s="3" t="s">
        <v>102</v>
      </c>
      <c r="P10109" s="4">
        <v>21335.0</v>
      </c>
      <c r="Q10109" s="3" t="s">
        <v>1178</v>
      </c>
      <c r="S10109" s="3" t="s">
        <v>34</v>
      </c>
    </row>
    <row r="10110">
      <c r="A10110" s="2">
        <v>42318.714895833335</v>
      </c>
      <c r="B10110" s="3">
        <v>11.0</v>
      </c>
      <c r="C10110" s="3" t="s">
        <v>8462</v>
      </c>
      <c r="D10110" s="3">
        <v>77.0</v>
      </c>
      <c r="E10110" s="3" t="s">
        <v>8506</v>
      </c>
      <c r="F10110" s="3">
        <v>7.0</v>
      </c>
      <c r="G10110" s="3">
        <v>13.0</v>
      </c>
      <c r="H10110" s="3" t="s">
        <v>9748</v>
      </c>
      <c r="I10110" s="3" t="s">
        <v>9749</v>
      </c>
      <c r="J10110" s="3" t="s">
        <v>1412</v>
      </c>
      <c r="K10110" s="3" t="s">
        <v>24</v>
      </c>
      <c r="L10110" s="3">
        <v>3.0</v>
      </c>
      <c r="M10110" s="3" t="s">
        <v>30</v>
      </c>
      <c r="N10110" s="3" t="s">
        <v>9784</v>
      </c>
      <c r="O10110" s="3" t="s">
        <v>249</v>
      </c>
      <c r="P10110" s="4">
        <v>22887.0</v>
      </c>
      <c r="Q10110" s="3" t="s">
        <v>49</v>
      </c>
      <c r="S10110" s="3" t="s">
        <v>34</v>
      </c>
    </row>
    <row r="10111">
      <c r="A10111" s="2">
        <v>42318.714895833335</v>
      </c>
      <c r="B10111" s="3">
        <v>11.0</v>
      </c>
      <c r="C10111" s="3" t="s">
        <v>8462</v>
      </c>
      <c r="D10111" s="3">
        <v>77.0</v>
      </c>
      <c r="E10111" s="3" t="s">
        <v>8506</v>
      </c>
      <c r="F10111" s="3">
        <v>7.0</v>
      </c>
      <c r="G10111" s="3">
        <v>13.0</v>
      </c>
      <c r="H10111" s="3" t="s">
        <v>9748</v>
      </c>
      <c r="I10111" s="3" t="s">
        <v>9749</v>
      </c>
      <c r="J10111" s="3" t="s">
        <v>1412</v>
      </c>
      <c r="K10111" s="3" t="s">
        <v>24</v>
      </c>
      <c r="L10111" s="3">
        <v>4.0</v>
      </c>
      <c r="M10111" s="3" t="s">
        <v>25</v>
      </c>
      <c r="N10111" s="3" t="s">
        <v>9785</v>
      </c>
      <c r="O10111" s="3" t="s">
        <v>8374</v>
      </c>
      <c r="P10111" s="4">
        <v>17627.0</v>
      </c>
      <c r="Q10111" s="3" t="s">
        <v>49</v>
      </c>
      <c r="S10111" s="3" t="s">
        <v>34</v>
      </c>
    </row>
    <row r="10112">
      <c r="A10112" s="2">
        <v>42318.714895833335</v>
      </c>
      <c r="B10112" s="3">
        <v>11.0</v>
      </c>
      <c r="C10112" s="3" t="s">
        <v>8462</v>
      </c>
      <c r="D10112" s="3">
        <v>77.0</v>
      </c>
      <c r="E10112" s="3" t="s">
        <v>8506</v>
      </c>
      <c r="F10112" s="3">
        <v>7.0</v>
      </c>
      <c r="G10112" s="3">
        <v>13.0</v>
      </c>
      <c r="H10112" s="3" t="s">
        <v>9748</v>
      </c>
      <c r="I10112" s="3" t="s">
        <v>9749</v>
      </c>
      <c r="J10112" s="3" t="s">
        <v>1412</v>
      </c>
      <c r="K10112" s="3" t="s">
        <v>24</v>
      </c>
      <c r="L10112" s="3">
        <v>5.0</v>
      </c>
      <c r="M10112" s="3" t="s">
        <v>30</v>
      </c>
      <c r="N10112" s="3" t="s">
        <v>9786</v>
      </c>
      <c r="O10112" s="3" t="s">
        <v>139</v>
      </c>
      <c r="P10112" s="4">
        <v>25335.0</v>
      </c>
      <c r="Q10112" s="3" t="s">
        <v>37</v>
      </c>
      <c r="S10112" s="3" t="s">
        <v>34</v>
      </c>
    </row>
    <row r="10113">
      <c r="A10113" s="2">
        <v>42318.714895833335</v>
      </c>
      <c r="B10113" s="3">
        <v>11.0</v>
      </c>
      <c r="C10113" s="3" t="s">
        <v>8462</v>
      </c>
      <c r="D10113" s="3">
        <v>77.0</v>
      </c>
      <c r="E10113" s="3" t="s">
        <v>8506</v>
      </c>
      <c r="F10113" s="3">
        <v>7.0</v>
      </c>
      <c r="G10113" s="3">
        <v>13.0</v>
      </c>
      <c r="H10113" s="3" t="s">
        <v>9748</v>
      </c>
      <c r="I10113" s="3" t="s">
        <v>9749</v>
      </c>
      <c r="J10113" s="3" t="s">
        <v>1412</v>
      </c>
      <c r="K10113" s="3" t="s">
        <v>24</v>
      </c>
      <c r="L10113" s="3">
        <v>6.0</v>
      </c>
      <c r="M10113" s="3" t="s">
        <v>25</v>
      </c>
      <c r="N10113" s="3" t="s">
        <v>9787</v>
      </c>
      <c r="O10113" s="3" t="s">
        <v>477</v>
      </c>
      <c r="P10113" s="4">
        <v>28382.0</v>
      </c>
      <c r="Q10113" s="3" t="s">
        <v>55</v>
      </c>
      <c r="S10113" s="3" t="s">
        <v>34</v>
      </c>
    </row>
    <row r="10114">
      <c r="A10114" s="2">
        <v>42318.714895833335</v>
      </c>
      <c r="B10114" s="3">
        <v>11.0</v>
      </c>
      <c r="C10114" s="3" t="s">
        <v>8462</v>
      </c>
      <c r="D10114" s="3">
        <v>77.0</v>
      </c>
      <c r="E10114" s="3" t="s">
        <v>8506</v>
      </c>
      <c r="F10114" s="3">
        <v>7.0</v>
      </c>
      <c r="G10114" s="3">
        <v>13.0</v>
      </c>
      <c r="H10114" s="3" t="s">
        <v>9748</v>
      </c>
      <c r="I10114" s="3" t="s">
        <v>9749</v>
      </c>
      <c r="J10114" s="3" t="s">
        <v>1412</v>
      </c>
      <c r="K10114" s="3" t="s">
        <v>24</v>
      </c>
      <c r="L10114" s="3">
        <v>7.0</v>
      </c>
      <c r="M10114" s="3" t="s">
        <v>30</v>
      </c>
      <c r="N10114" s="3" t="s">
        <v>9329</v>
      </c>
      <c r="O10114" s="3" t="s">
        <v>9788</v>
      </c>
      <c r="P10114" s="4">
        <v>25596.0</v>
      </c>
      <c r="Q10114" s="3" t="s">
        <v>132</v>
      </c>
      <c r="S10114" s="3" t="s">
        <v>34</v>
      </c>
    </row>
    <row r="10115">
      <c r="A10115" s="2">
        <v>42318.714895833335</v>
      </c>
      <c r="B10115" s="3">
        <v>11.0</v>
      </c>
      <c r="C10115" s="3" t="s">
        <v>8462</v>
      </c>
      <c r="D10115" s="3">
        <v>77.0</v>
      </c>
      <c r="E10115" s="3" t="s">
        <v>8506</v>
      </c>
      <c r="F10115" s="3">
        <v>7.0</v>
      </c>
      <c r="G10115" s="3">
        <v>13.0</v>
      </c>
      <c r="H10115" s="3" t="s">
        <v>9748</v>
      </c>
      <c r="I10115" s="3" t="s">
        <v>9749</v>
      </c>
      <c r="J10115" s="3" t="s">
        <v>1412</v>
      </c>
      <c r="K10115" s="3" t="s">
        <v>24</v>
      </c>
      <c r="L10115" s="3">
        <v>8.0</v>
      </c>
      <c r="M10115" s="3" t="s">
        <v>25</v>
      </c>
      <c r="N10115" s="3" t="s">
        <v>9789</v>
      </c>
      <c r="O10115" s="3" t="s">
        <v>100</v>
      </c>
      <c r="P10115" s="4">
        <v>28528.0</v>
      </c>
      <c r="Q10115" s="3" t="s">
        <v>132</v>
      </c>
      <c r="S10115" s="3" t="s">
        <v>34</v>
      </c>
    </row>
    <row r="10116">
      <c r="A10116" s="2">
        <v>42318.714895833335</v>
      </c>
      <c r="B10116" s="3">
        <v>11.0</v>
      </c>
      <c r="C10116" s="3" t="s">
        <v>8462</v>
      </c>
      <c r="D10116" s="3">
        <v>77.0</v>
      </c>
      <c r="E10116" s="3" t="s">
        <v>8506</v>
      </c>
      <c r="F10116" s="3">
        <v>7.0</v>
      </c>
      <c r="G10116" s="3">
        <v>13.0</v>
      </c>
      <c r="H10116" s="3" t="s">
        <v>9748</v>
      </c>
      <c r="I10116" s="3" t="s">
        <v>9749</v>
      </c>
      <c r="J10116" s="3" t="s">
        <v>1412</v>
      </c>
      <c r="K10116" s="3" t="s">
        <v>24</v>
      </c>
      <c r="L10116" s="3">
        <v>9.0</v>
      </c>
      <c r="M10116" s="3" t="s">
        <v>30</v>
      </c>
      <c r="N10116" s="3" t="s">
        <v>9790</v>
      </c>
      <c r="O10116" s="3" t="s">
        <v>329</v>
      </c>
      <c r="P10116" s="4">
        <v>24429.0</v>
      </c>
      <c r="Q10116" s="3" t="s">
        <v>60</v>
      </c>
      <c r="S10116" s="3" t="s">
        <v>34</v>
      </c>
    </row>
    <row r="10117">
      <c r="A10117" s="2">
        <v>42318.714895833335</v>
      </c>
      <c r="B10117" s="3">
        <v>11.0</v>
      </c>
      <c r="C10117" s="3" t="s">
        <v>8462</v>
      </c>
      <c r="D10117" s="3">
        <v>77.0</v>
      </c>
      <c r="E10117" s="3" t="s">
        <v>8506</v>
      </c>
      <c r="F10117" s="3">
        <v>7.0</v>
      </c>
      <c r="G10117" s="3">
        <v>13.0</v>
      </c>
      <c r="H10117" s="3" t="s">
        <v>9748</v>
      </c>
      <c r="I10117" s="3" t="s">
        <v>9749</v>
      </c>
      <c r="J10117" s="3" t="s">
        <v>1412</v>
      </c>
      <c r="K10117" s="3" t="s">
        <v>24</v>
      </c>
      <c r="L10117" s="3">
        <v>10.0</v>
      </c>
      <c r="M10117" s="3" t="s">
        <v>25</v>
      </c>
      <c r="N10117" s="3" t="s">
        <v>9791</v>
      </c>
      <c r="O10117" s="3" t="s">
        <v>8394</v>
      </c>
      <c r="P10117" s="4">
        <v>26099.0</v>
      </c>
      <c r="Q10117" s="3" t="s">
        <v>110</v>
      </c>
      <c r="S10117" s="3" t="s">
        <v>34</v>
      </c>
    </row>
    <row r="10118">
      <c r="A10118" s="2">
        <v>42318.714895833335</v>
      </c>
      <c r="B10118" s="3">
        <v>11.0</v>
      </c>
      <c r="C10118" s="3" t="s">
        <v>8462</v>
      </c>
      <c r="D10118" s="3">
        <v>77.0</v>
      </c>
      <c r="E10118" s="3" t="s">
        <v>8506</v>
      </c>
      <c r="F10118" s="3">
        <v>7.0</v>
      </c>
      <c r="G10118" s="3">
        <v>13.0</v>
      </c>
      <c r="H10118" s="3" t="s">
        <v>9748</v>
      </c>
      <c r="I10118" s="3" t="s">
        <v>9749</v>
      </c>
      <c r="J10118" s="3" t="s">
        <v>1412</v>
      </c>
      <c r="K10118" s="3" t="s">
        <v>24</v>
      </c>
      <c r="L10118" s="3">
        <v>11.0</v>
      </c>
      <c r="M10118" s="3" t="s">
        <v>30</v>
      </c>
      <c r="N10118" s="3" t="s">
        <v>9792</v>
      </c>
      <c r="O10118" s="3" t="s">
        <v>1045</v>
      </c>
      <c r="P10118" s="4">
        <v>30841.0</v>
      </c>
      <c r="Q10118" s="3" t="s">
        <v>216</v>
      </c>
      <c r="S10118" s="3" t="s">
        <v>34</v>
      </c>
    </row>
    <row r="10119">
      <c r="A10119" s="2">
        <v>42318.714895833335</v>
      </c>
      <c r="B10119" s="3">
        <v>11.0</v>
      </c>
      <c r="C10119" s="3" t="s">
        <v>8462</v>
      </c>
      <c r="D10119" s="3">
        <v>77.0</v>
      </c>
      <c r="E10119" s="3" t="s">
        <v>8506</v>
      </c>
      <c r="F10119" s="3">
        <v>7.0</v>
      </c>
      <c r="G10119" s="3">
        <v>13.0</v>
      </c>
      <c r="H10119" s="3" t="s">
        <v>9748</v>
      </c>
      <c r="I10119" s="3" t="s">
        <v>9749</v>
      </c>
      <c r="J10119" s="3" t="s">
        <v>1412</v>
      </c>
      <c r="K10119" s="3" t="s">
        <v>24</v>
      </c>
      <c r="L10119" s="3">
        <v>12.0</v>
      </c>
      <c r="M10119" s="3" t="s">
        <v>25</v>
      </c>
      <c r="N10119" s="3" t="s">
        <v>9793</v>
      </c>
      <c r="O10119" s="3" t="s">
        <v>246</v>
      </c>
      <c r="P10119" s="4">
        <v>35312.0</v>
      </c>
      <c r="Q10119" s="3" t="s">
        <v>191</v>
      </c>
      <c r="S10119" s="3" t="s">
        <v>34</v>
      </c>
    </row>
    <row r="10120">
      <c r="A10120" s="2">
        <v>42318.714895833335</v>
      </c>
      <c r="B10120" s="3">
        <v>11.0</v>
      </c>
      <c r="C10120" s="3" t="s">
        <v>8462</v>
      </c>
      <c r="D10120" s="3">
        <v>77.0</v>
      </c>
      <c r="E10120" s="3" t="s">
        <v>8506</v>
      </c>
      <c r="F10120" s="3">
        <v>7.0</v>
      </c>
      <c r="G10120" s="3">
        <v>13.0</v>
      </c>
      <c r="H10120" s="3" t="s">
        <v>9748</v>
      </c>
      <c r="I10120" s="3" t="s">
        <v>9749</v>
      </c>
      <c r="J10120" s="3" t="s">
        <v>1412</v>
      </c>
      <c r="K10120" s="3" t="s">
        <v>24</v>
      </c>
      <c r="L10120" s="3">
        <v>13.0</v>
      </c>
      <c r="M10120" s="3" t="s">
        <v>30</v>
      </c>
      <c r="N10120" s="3" t="s">
        <v>7443</v>
      </c>
      <c r="O10120" s="3" t="s">
        <v>67</v>
      </c>
      <c r="P10120" s="4">
        <v>31632.0</v>
      </c>
      <c r="Q10120" s="3" t="s">
        <v>132</v>
      </c>
      <c r="S10120" s="3" t="s">
        <v>34</v>
      </c>
    </row>
    <row r="10121">
      <c r="A10121" s="2">
        <v>42318.714895833335</v>
      </c>
      <c r="B10121" s="3">
        <v>11.0</v>
      </c>
      <c r="C10121" s="3" t="s">
        <v>8462</v>
      </c>
      <c r="D10121" s="3">
        <v>77.0</v>
      </c>
      <c r="E10121" s="3" t="s">
        <v>8506</v>
      </c>
      <c r="F10121" s="3">
        <v>7.0</v>
      </c>
      <c r="G10121" s="3">
        <v>13.0</v>
      </c>
      <c r="H10121" s="3" t="s">
        <v>9748</v>
      </c>
      <c r="I10121" s="3" t="s">
        <v>9749</v>
      </c>
      <c r="J10121" s="3" t="s">
        <v>1412</v>
      </c>
      <c r="K10121" s="3" t="s">
        <v>24</v>
      </c>
      <c r="L10121" s="3">
        <v>14.0</v>
      </c>
      <c r="M10121" s="3" t="s">
        <v>25</v>
      </c>
      <c r="N10121" s="3" t="s">
        <v>9794</v>
      </c>
      <c r="O10121" s="3" t="s">
        <v>2093</v>
      </c>
      <c r="P10121" s="4">
        <v>31151.0</v>
      </c>
      <c r="Q10121" s="3" t="s">
        <v>110</v>
      </c>
      <c r="S10121" s="3" t="s">
        <v>34</v>
      </c>
    </row>
    <row r="10122">
      <c r="A10122" s="2">
        <v>42318.714895833335</v>
      </c>
      <c r="B10122" s="3">
        <v>11.0</v>
      </c>
      <c r="C10122" s="3" t="s">
        <v>8462</v>
      </c>
      <c r="D10122" s="3">
        <v>77.0</v>
      </c>
      <c r="E10122" s="3" t="s">
        <v>8506</v>
      </c>
      <c r="F10122" s="3">
        <v>7.0</v>
      </c>
      <c r="G10122" s="3">
        <v>13.0</v>
      </c>
      <c r="H10122" s="3" t="s">
        <v>9748</v>
      </c>
      <c r="I10122" s="3" t="s">
        <v>9749</v>
      </c>
      <c r="J10122" s="3" t="s">
        <v>1412</v>
      </c>
      <c r="K10122" s="3" t="s">
        <v>24</v>
      </c>
      <c r="L10122" s="3">
        <v>15.0</v>
      </c>
      <c r="M10122" s="3" t="s">
        <v>30</v>
      </c>
      <c r="N10122" s="3" t="s">
        <v>9795</v>
      </c>
      <c r="O10122" s="3" t="s">
        <v>487</v>
      </c>
      <c r="P10122" s="4">
        <v>21638.0</v>
      </c>
      <c r="Q10122" s="3" t="s">
        <v>228</v>
      </c>
      <c r="S10122" s="3" t="s">
        <v>34</v>
      </c>
    </row>
    <row r="10123">
      <c r="A10123" s="2">
        <v>42318.714895833335</v>
      </c>
      <c r="B10123" s="3">
        <v>11.0</v>
      </c>
      <c r="C10123" s="3" t="s">
        <v>8462</v>
      </c>
      <c r="D10123" s="3">
        <v>77.0</v>
      </c>
      <c r="E10123" s="3" t="s">
        <v>8506</v>
      </c>
      <c r="F10123" s="3">
        <v>7.0</v>
      </c>
      <c r="G10123" s="3">
        <v>13.0</v>
      </c>
      <c r="H10123" s="3" t="s">
        <v>9748</v>
      </c>
      <c r="I10123" s="3" t="s">
        <v>9749</v>
      </c>
      <c r="J10123" s="3" t="s">
        <v>1412</v>
      </c>
      <c r="K10123" s="3" t="s">
        <v>24</v>
      </c>
      <c r="L10123" s="3">
        <v>16.0</v>
      </c>
      <c r="M10123" s="3" t="s">
        <v>25</v>
      </c>
      <c r="N10123" s="3" t="s">
        <v>9796</v>
      </c>
      <c r="O10123" s="3" t="s">
        <v>9797</v>
      </c>
      <c r="P10123" s="4">
        <v>33300.0</v>
      </c>
      <c r="Q10123" s="3" t="s">
        <v>60</v>
      </c>
      <c r="S10123" s="3" t="s">
        <v>34</v>
      </c>
    </row>
    <row r="10124">
      <c r="A10124" s="2">
        <v>42318.714895833335</v>
      </c>
      <c r="B10124" s="3">
        <v>11.0</v>
      </c>
      <c r="C10124" s="3" t="s">
        <v>8462</v>
      </c>
      <c r="D10124" s="3">
        <v>77.0</v>
      </c>
      <c r="E10124" s="3" t="s">
        <v>8506</v>
      </c>
      <c r="F10124" s="3">
        <v>7.0</v>
      </c>
      <c r="G10124" s="3">
        <v>13.0</v>
      </c>
      <c r="H10124" s="3" t="s">
        <v>9748</v>
      </c>
      <c r="I10124" s="3" t="s">
        <v>9749</v>
      </c>
      <c r="J10124" s="3" t="s">
        <v>1412</v>
      </c>
      <c r="K10124" s="3" t="s">
        <v>24</v>
      </c>
      <c r="L10124" s="3">
        <v>17.0</v>
      </c>
      <c r="M10124" s="3" t="s">
        <v>30</v>
      </c>
      <c r="N10124" s="3" t="s">
        <v>9798</v>
      </c>
      <c r="O10124" s="3" t="s">
        <v>364</v>
      </c>
      <c r="P10124" s="4">
        <v>19895.0</v>
      </c>
      <c r="Q10124" s="3" t="s">
        <v>37</v>
      </c>
      <c r="S10124" s="3" t="s">
        <v>34</v>
      </c>
    </row>
    <row r="10125">
      <c r="A10125" s="2">
        <v>42318.714895833335</v>
      </c>
      <c r="B10125" s="3">
        <v>11.0</v>
      </c>
      <c r="C10125" s="3" t="s">
        <v>8462</v>
      </c>
      <c r="D10125" s="3">
        <v>77.0</v>
      </c>
      <c r="E10125" s="3" t="s">
        <v>8506</v>
      </c>
      <c r="F10125" s="3">
        <v>7.0</v>
      </c>
      <c r="G10125" s="3">
        <v>13.0</v>
      </c>
      <c r="H10125" s="3" t="s">
        <v>9748</v>
      </c>
      <c r="I10125" s="3" t="s">
        <v>9749</v>
      </c>
      <c r="J10125" s="3" t="s">
        <v>1412</v>
      </c>
      <c r="K10125" s="3" t="s">
        <v>24</v>
      </c>
      <c r="L10125" s="3">
        <v>18.0</v>
      </c>
      <c r="M10125" s="3" t="s">
        <v>25</v>
      </c>
      <c r="N10125" s="3" t="s">
        <v>9799</v>
      </c>
      <c r="O10125" s="3" t="s">
        <v>1016</v>
      </c>
      <c r="P10125" s="4">
        <v>33084.0</v>
      </c>
      <c r="Q10125" s="3" t="s">
        <v>55</v>
      </c>
      <c r="S10125" s="3" t="s">
        <v>34</v>
      </c>
    </row>
    <row r="10126">
      <c r="A10126" s="2">
        <v>42318.714895833335</v>
      </c>
      <c r="B10126" s="3">
        <v>11.0</v>
      </c>
      <c r="C10126" s="3" t="s">
        <v>8462</v>
      </c>
      <c r="D10126" s="3">
        <v>77.0</v>
      </c>
      <c r="E10126" s="3" t="s">
        <v>8506</v>
      </c>
      <c r="F10126" s="3">
        <v>7.0</v>
      </c>
      <c r="G10126" s="3">
        <v>13.0</v>
      </c>
      <c r="H10126" s="3" t="s">
        <v>9748</v>
      </c>
      <c r="I10126" s="3" t="s">
        <v>9749</v>
      </c>
      <c r="J10126" s="3" t="s">
        <v>1412</v>
      </c>
      <c r="K10126" s="3" t="s">
        <v>24</v>
      </c>
      <c r="L10126" s="3">
        <v>19.0</v>
      </c>
      <c r="M10126" s="3" t="s">
        <v>30</v>
      </c>
      <c r="N10126" s="3" t="s">
        <v>9800</v>
      </c>
      <c r="O10126" s="3" t="s">
        <v>1330</v>
      </c>
      <c r="P10126" s="4">
        <v>19194.0</v>
      </c>
      <c r="Q10126" s="3" t="s">
        <v>132</v>
      </c>
      <c r="S10126" s="3" t="s">
        <v>34</v>
      </c>
    </row>
    <row r="10127">
      <c r="A10127" s="2">
        <v>42318.714895833335</v>
      </c>
      <c r="B10127" s="3">
        <v>11.0</v>
      </c>
      <c r="C10127" s="3" t="s">
        <v>8462</v>
      </c>
      <c r="D10127" s="3">
        <v>77.0</v>
      </c>
      <c r="E10127" s="3" t="s">
        <v>8506</v>
      </c>
      <c r="F10127" s="3">
        <v>7.0</v>
      </c>
      <c r="G10127" s="3">
        <v>13.0</v>
      </c>
      <c r="H10127" s="3" t="s">
        <v>9748</v>
      </c>
      <c r="I10127" s="3" t="s">
        <v>9749</v>
      </c>
      <c r="J10127" s="3" t="s">
        <v>1412</v>
      </c>
      <c r="K10127" s="3" t="s">
        <v>24</v>
      </c>
      <c r="L10127" s="3">
        <v>20.0</v>
      </c>
      <c r="M10127" s="3" t="s">
        <v>25</v>
      </c>
      <c r="N10127" s="3" t="s">
        <v>5258</v>
      </c>
      <c r="O10127" s="3" t="s">
        <v>1447</v>
      </c>
      <c r="P10127" s="4">
        <v>29540.0</v>
      </c>
      <c r="Q10127" s="3" t="s">
        <v>110</v>
      </c>
      <c r="S10127" s="3" t="s">
        <v>34</v>
      </c>
    </row>
    <row r="10128">
      <c r="A10128" s="2">
        <v>42318.714895833335</v>
      </c>
      <c r="B10128" s="3">
        <v>11.0</v>
      </c>
      <c r="C10128" s="3" t="s">
        <v>8462</v>
      </c>
      <c r="D10128" s="3">
        <v>77.0</v>
      </c>
      <c r="E10128" s="3" t="s">
        <v>8506</v>
      </c>
      <c r="F10128" s="3">
        <v>7.0</v>
      </c>
      <c r="G10128" s="3">
        <v>13.0</v>
      </c>
      <c r="H10128" s="3" t="s">
        <v>9748</v>
      </c>
      <c r="I10128" s="3" t="s">
        <v>9749</v>
      </c>
      <c r="J10128" s="3" t="s">
        <v>1412</v>
      </c>
      <c r="K10128" s="3" t="s">
        <v>24</v>
      </c>
      <c r="L10128" s="3">
        <v>21.0</v>
      </c>
      <c r="M10128" s="3" t="s">
        <v>30</v>
      </c>
      <c r="N10128" s="3" t="s">
        <v>2776</v>
      </c>
      <c r="O10128" s="3" t="s">
        <v>919</v>
      </c>
      <c r="P10128" s="4">
        <v>22664.0</v>
      </c>
      <c r="Q10128" s="3" t="s">
        <v>228</v>
      </c>
      <c r="S10128" s="3" t="s">
        <v>34</v>
      </c>
    </row>
    <row r="10129">
      <c r="A10129" s="2">
        <v>42318.714895833335</v>
      </c>
      <c r="B10129" s="3">
        <v>11.0</v>
      </c>
      <c r="C10129" s="3" t="s">
        <v>8462</v>
      </c>
      <c r="D10129" s="3">
        <v>77.0</v>
      </c>
      <c r="E10129" s="3" t="s">
        <v>8506</v>
      </c>
      <c r="F10129" s="3">
        <v>7.0</v>
      </c>
      <c r="G10129" s="3">
        <v>13.0</v>
      </c>
      <c r="H10129" s="3" t="s">
        <v>9748</v>
      </c>
      <c r="I10129" s="3" t="s">
        <v>9749</v>
      </c>
      <c r="J10129" s="3" t="s">
        <v>1412</v>
      </c>
      <c r="K10129" s="3" t="s">
        <v>24</v>
      </c>
      <c r="L10129" s="3">
        <v>22.0</v>
      </c>
      <c r="M10129" s="3" t="s">
        <v>25</v>
      </c>
      <c r="N10129" s="3" t="s">
        <v>9801</v>
      </c>
      <c r="O10129" s="3" t="s">
        <v>530</v>
      </c>
      <c r="P10129" s="4">
        <v>22374.0</v>
      </c>
      <c r="Q10129" s="3" t="s">
        <v>28</v>
      </c>
      <c r="S10129" s="3" t="s">
        <v>34</v>
      </c>
    </row>
    <row r="10130">
      <c r="A10130" s="2">
        <v>42318.714895833335</v>
      </c>
      <c r="B10130" s="3">
        <v>11.0</v>
      </c>
      <c r="C10130" s="3" t="s">
        <v>8462</v>
      </c>
      <c r="D10130" s="3">
        <v>77.0</v>
      </c>
      <c r="E10130" s="3" t="s">
        <v>8506</v>
      </c>
      <c r="F10130" s="3">
        <v>7.0</v>
      </c>
      <c r="G10130" s="3">
        <v>13.0</v>
      </c>
      <c r="H10130" s="3" t="s">
        <v>9748</v>
      </c>
      <c r="I10130" s="3" t="s">
        <v>9749</v>
      </c>
      <c r="J10130" s="3" t="s">
        <v>1412</v>
      </c>
      <c r="K10130" s="3" t="s">
        <v>24</v>
      </c>
      <c r="L10130" s="3">
        <v>23.0</v>
      </c>
      <c r="M10130" s="3" t="s">
        <v>30</v>
      </c>
      <c r="N10130" s="3" t="s">
        <v>1046</v>
      </c>
      <c r="O10130" s="3" t="s">
        <v>633</v>
      </c>
      <c r="P10130" s="4">
        <v>19350.0</v>
      </c>
      <c r="Q10130" s="3" t="s">
        <v>49</v>
      </c>
      <c r="S10130" s="3" t="s">
        <v>34</v>
      </c>
    </row>
    <row r="10131">
      <c r="A10131" s="2">
        <v>42318.714895833335</v>
      </c>
      <c r="B10131" s="3">
        <v>11.0</v>
      </c>
      <c r="C10131" s="3" t="s">
        <v>8462</v>
      </c>
      <c r="D10131" s="3">
        <v>77.0</v>
      </c>
      <c r="E10131" s="3" t="s">
        <v>8506</v>
      </c>
      <c r="F10131" s="3">
        <v>7.0</v>
      </c>
      <c r="G10131" s="3">
        <v>13.0</v>
      </c>
      <c r="H10131" s="3" t="s">
        <v>9748</v>
      </c>
      <c r="I10131" s="3" t="s">
        <v>9749</v>
      </c>
      <c r="J10131" s="3" t="s">
        <v>1412</v>
      </c>
      <c r="K10131" s="3" t="s">
        <v>24</v>
      </c>
      <c r="L10131" s="3">
        <v>24.0</v>
      </c>
      <c r="M10131" s="3" t="s">
        <v>25</v>
      </c>
      <c r="N10131" s="3" t="s">
        <v>9802</v>
      </c>
      <c r="O10131" s="3" t="s">
        <v>1072</v>
      </c>
      <c r="P10131" s="4">
        <v>32666.0</v>
      </c>
      <c r="Q10131" s="3" t="s">
        <v>247</v>
      </c>
      <c r="S10131" s="3" t="s">
        <v>34</v>
      </c>
    </row>
    <row r="10132">
      <c r="A10132" s="2">
        <v>42318.714895833335</v>
      </c>
      <c r="B10132" s="3">
        <v>11.0</v>
      </c>
      <c r="C10132" s="3" t="s">
        <v>8462</v>
      </c>
      <c r="D10132" s="3">
        <v>77.0</v>
      </c>
      <c r="E10132" s="3" t="s">
        <v>8506</v>
      </c>
      <c r="F10132" s="3">
        <v>7.0</v>
      </c>
      <c r="G10132" s="3">
        <v>13.0</v>
      </c>
      <c r="H10132" s="3" t="s">
        <v>9748</v>
      </c>
      <c r="I10132" s="3" t="s">
        <v>9749</v>
      </c>
      <c r="J10132" s="3" t="s">
        <v>1412</v>
      </c>
      <c r="K10132" s="3" t="s">
        <v>24</v>
      </c>
      <c r="L10132" s="3">
        <v>25.0</v>
      </c>
      <c r="M10132" s="3" t="s">
        <v>30</v>
      </c>
      <c r="N10132" s="3" t="s">
        <v>3089</v>
      </c>
      <c r="O10132" s="3" t="s">
        <v>3316</v>
      </c>
      <c r="P10132" s="4">
        <v>29725.0</v>
      </c>
      <c r="Q10132" s="3" t="s">
        <v>40</v>
      </c>
      <c r="S10132" s="3" t="s">
        <v>34</v>
      </c>
    </row>
    <row r="10133">
      <c r="A10133" s="2">
        <v>42318.714895833335</v>
      </c>
      <c r="B10133" s="3">
        <v>11.0</v>
      </c>
      <c r="C10133" s="3" t="s">
        <v>8462</v>
      </c>
      <c r="D10133" s="3">
        <v>78.0</v>
      </c>
      <c r="E10133" s="3" t="s">
        <v>8530</v>
      </c>
      <c r="F10133" s="3">
        <v>7.0</v>
      </c>
      <c r="G10133" s="3">
        <v>13.0</v>
      </c>
      <c r="H10133" s="3" t="s">
        <v>9748</v>
      </c>
      <c r="I10133" s="3" t="s">
        <v>9749</v>
      </c>
      <c r="J10133" s="3" t="s">
        <v>1412</v>
      </c>
      <c r="K10133" s="3" t="s">
        <v>24</v>
      </c>
      <c r="L10133" s="3">
        <v>1.0</v>
      </c>
      <c r="M10133" s="3" t="s">
        <v>25</v>
      </c>
      <c r="N10133" s="3" t="s">
        <v>9803</v>
      </c>
      <c r="O10133" s="3" t="s">
        <v>359</v>
      </c>
      <c r="P10133" s="4">
        <v>15127.0</v>
      </c>
      <c r="Q10133" s="3" t="s">
        <v>205</v>
      </c>
      <c r="S10133" s="3" t="s">
        <v>34</v>
      </c>
    </row>
    <row r="10134">
      <c r="A10134" s="2">
        <v>42318.714895833335</v>
      </c>
      <c r="B10134" s="3">
        <v>11.0</v>
      </c>
      <c r="C10134" s="3" t="s">
        <v>8462</v>
      </c>
      <c r="D10134" s="3">
        <v>78.0</v>
      </c>
      <c r="E10134" s="3" t="s">
        <v>8530</v>
      </c>
      <c r="F10134" s="3">
        <v>7.0</v>
      </c>
      <c r="G10134" s="3">
        <v>13.0</v>
      </c>
      <c r="H10134" s="3" t="s">
        <v>9748</v>
      </c>
      <c r="I10134" s="3" t="s">
        <v>9749</v>
      </c>
      <c r="J10134" s="3" t="s">
        <v>1412</v>
      </c>
      <c r="K10134" s="3" t="s">
        <v>24</v>
      </c>
      <c r="L10134" s="3">
        <v>2.0</v>
      </c>
      <c r="M10134" s="3" t="s">
        <v>30</v>
      </c>
      <c r="N10134" s="3" t="s">
        <v>6184</v>
      </c>
      <c r="O10134" s="3" t="s">
        <v>163</v>
      </c>
      <c r="P10134" s="4">
        <v>26346.0</v>
      </c>
      <c r="Q10134" s="3" t="s">
        <v>216</v>
      </c>
      <c r="S10134" s="3" t="s">
        <v>34</v>
      </c>
    </row>
    <row r="10135">
      <c r="A10135" s="2">
        <v>42318.714895833335</v>
      </c>
      <c r="B10135" s="3">
        <v>11.0</v>
      </c>
      <c r="C10135" s="3" t="s">
        <v>8462</v>
      </c>
      <c r="D10135" s="3">
        <v>78.0</v>
      </c>
      <c r="E10135" s="3" t="s">
        <v>8530</v>
      </c>
      <c r="F10135" s="3">
        <v>7.0</v>
      </c>
      <c r="G10135" s="3">
        <v>13.0</v>
      </c>
      <c r="H10135" s="3" t="s">
        <v>9748</v>
      </c>
      <c r="I10135" s="3" t="s">
        <v>9749</v>
      </c>
      <c r="J10135" s="3" t="s">
        <v>1412</v>
      </c>
      <c r="K10135" s="3" t="s">
        <v>24</v>
      </c>
      <c r="L10135" s="3">
        <v>3.0</v>
      </c>
      <c r="M10135" s="3" t="s">
        <v>25</v>
      </c>
      <c r="N10135" s="3" t="s">
        <v>9804</v>
      </c>
      <c r="O10135" s="3" t="s">
        <v>871</v>
      </c>
      <c r="P10135" s="4">
        <v>27500.0</v>
      </c>
      <c r="Q10135" s="3" t="s">
        <v>132</v>
      </c>
      <c r="S10135" s="3" t="s">
        <v>34</v>
      </c>
    </row>
    <row r="10136">
      <c r="A10136" s="2">
        <v>42318.714895833335</v>
      </c>
      <c r="B10136" s="3">
        <v>11.0</v>
      </c>
      <c r="C10136" s="3" t="s">
        <v>8462</v>
      </c>
      <c r="D10136" s="3">
        <v>78.0</v>
      </c>
      <c r="E10136" s="3" t="s">
        <v>8530</v>
      </c>
      <c r="F10136" s="3">
        <v>7.0</v>
      </c>
      <c r="G10136" s="3">
        <v>13.0</v>
      </c>
      <c r="H10136" s="3" t="s">
        <v>9748</v>
      </c>
      <c r="I10136" s="3" t="s">
        <v>9749</v>
      </c>
      <c r="J10136" s="3" t="s">
        <v>1412</v>
      </c>
      <c r="K10136" s="3" t="s">
        <v>24</v>
      </c>
      <c r="L10136" s="3">
        <v>4.0</v>
      </c>
      <c r="M10136" s="3" t="s">
        <v>30</v>
      </c>
      <c r="N10136" s="3" t="s">
        <v>9805</v>
      </c>
      <c r="O10136" s="3" t="s">
        <v>9806</v>
      </c>
      <c r="P10136" s="4">
        <v>28839.0</v>
      </c>
      <c r="Q10136" s="3" t="s">
        <v>60</v>
      </c>
      <c r="S10136" s="3" t="s">
        <v>34</v>
      </c>
    </row>
    <row r="10137">
      <c r="A10137" s="2">
        <v>42318.714895833335</v>
      </c>
      <c r="B10137" s="3">
        <v>11.0</v>
      </c>
      <c r="C10137" s="3" t="s">
        <v>8462</v>
      </c>
      <c r="D10137" s="3">
        <v>78.0</v>
      </c>
      <c r="E10137" s="3" t="s">
        <v>8530</v>
      </c>
      <c r="F10137" s="3">
        <v>7.0</v>
      </c>
      <c r="G10137" s="3">
        <v>13.0</v>
      </c>
      <c r="H10137" s="3" t="s">
        <v>9748</v>
      </c>
      <c r="I10137" s="3" t="s">
        <v>9749</v>
      </c>
      <c r="J10137" s="3" t="s">
        <v>1412</v>
      </c>
      <c r="K10137" s="3" t="s">
        <v>24</v>
      </c>
      <c r="L10137" s="3">
        <v>5.0</v>
      </c>
      <c r="M10137" s="3" t="s">
        <v>25</v>
      </c>
      <c r="N10137" s="3" t="s">
        <v>9807</v>
      </c>
      <c r="O10137" s="3" t="s">
        <v>59</v>
      </c>
      <c r="P10137" s="4">
        <v>17511.0</v>
      </c>
      <c r="Q10137" s="3" t="s">
        <v>49</v>
      </c>
      <c r="S10137" s="3" t="s">
        <v>34</v>
      </c>
    </row>
    <row r="10138">
      <c r="A10138" s="2">
        <v>42318.714895833335</v>
      </c>
      <c r="B10138" s="3">
        <v>11.0</v>
      </c>
      <c r="C10138" s="3" t="s">
        <v>8462</v>
      </c>
      <c r="D10138" s="3">
        <v>78.0</v>
      </c>
      <c r="E10138" s="3" t="s">
        <v>8530</v>
      </c>
      <c r="F10138" s="3">
        <v>7.0</v>
      </c>
      <c r="G10138" s="3">
        <v>13.0</v>
      </c>
      <c r="H10138" s="3" t="s">
        <v>9748</v>
      </c>
      <c r="I10138" s="3" t="s">
        <v>9749</v>
      </c>
      <c r="J10138" s="3" t="s">
        <v>1412</v>
      </c>
      <c r="K10138" s="3" t="s">
        <v>24</v>
      </c>
      <c r="L10138" s="3">
        <v>6.0</v>
      </c>
      <c r="M10138" s="3" t="s">
        <v>30</v>
      </c>
      <c r="N10138" s="3" t="s">
        <v>9808</v>
      </c>
      <c r="O10138" s="3" t="s">
        <v>605</v>
      </c>
      <c r="P10138" s="4">
        <v>30584.0</v>
      </c>
      <c r="Q10138" s="3" t="s">
        <v>28</v>
      </c>
      <c r="S10138" s="3" t="s">
        <v>34</v>
      </c>
    </row>
    <row r="10139">
      <c r="A10139" s="2">
        <v>42318.714895833335</v>
      </c>
      <c r="B10139" s="3">
        <v>11.0</v>
      </c>
      <c r="C10139" s="3" t="s">
        <v>8462</v>
      </c>
      <c r="D10139" s="3">
        <v>78.0</v>
      </c>
      <c r="E10139" s="3" t="s">
        <v>8530</v>
      </c>
      <c r="F10139" s="3">
        <v>7.0</v>
      </c>
      <c r="G10139" s="3">
        <v>13.0</v>
      </c>
      <c r="H10139" s="3" t="s">
        <v>9748</v>
      </c>
      <c r="I10139" s="3" t="s">
        <v>9749</v>
      </c>
      <c r="J10139" s="3" t="s">
        <v>1412</v>
      </c>
      <c r="K10139" s="3" t="s">
        <v>24</v>
      </c>
      <c r="L10139" s="3">
        <v>7.0</v>
      </c>
      <c r="M10139" s="3" t="s">
        <v>25</v>
      </c>
      <c r="N10139" s="3" t="s">
        <v>4249</v>
      </c>
      <c r="O10139" s="3" t="s">
        <v>281</v>
      </c>
      <c r="P10139" s="4">
        <v>19930.0</v>
      </c>
      <c r="Q10139" s="3" t="s">
        <v>49</v>
      </c>
      <c r="S10139" s="3" t="s">
        <v>34</v>
      </c>
    </row>
    <row r="10140">
      <c r="A10140" s="2">
        <v>42318.714895833335</v>
      </c>
      <c r="B10140" s="3">
        <v>11.0</v>
      </c>
      <c r="C10140" s="3" t="s">
        <v>8462</v>
      </c>
      <c r="D10140" s="3">
        <v>78.0</v>
      </c>
      <c r="E10140" s="3" t="s">
        <v>8530</v>
      </c>
      <c r="F10140" s="3">
        <v>7.0</v>
      </c>
      <c r="G10140" s="3">
        <v>13.0</v>
      </c>
      <c r="H10140" s="3" t="s">
        <v>9748</v>
      </c>
      <c r="I10140" s="3" t="s">
        <v>9749</v>
      </c>
      <c r="J10140" s="3" t="s">
        <v>1412</v>
      </c>
      <c r="K10140" s="3" t="s">
        <v>24</v>
      </c>
      <c r="L10140" s="3">
        <v>8.0</v>
      </c>
      <c r="M10140" s="3" t="s">
        <v>30</v>
      </c>
      <c r="N10140" s="3" t="s">
        <v>2931</v>
      </c>
      <c r="O10140" s="3" t="s">
        <v>1116</v>
      </c>
      <c r="P10140" s="4">
        <v>27779.0</v>
      </c>
      <c r="Q10140" s="3" t="s">
        <v>110</v>
      </c>
      <c r="S10140" s="3" t="s">
        <v>34</v>
      </c>
    </row>
    <row r="10141">
      <c r="A10141" s="2">
        <v>42318.714895833335</v>
      </c>
      <c r="B10141" s="3">
        <v>11.0</v>
      </c>
      <c r="C10141" s="3" t="s">
        <v>8462</v>
      </c>
      <c r="D10141" s="3">
        <v>78.0</v>
      </c>
      <c r="E10141" s="3" t="s">
        <v>8530</v>
      </c>
      <c r="F10141" s="3">
        <v>7.0</v>
      </c>
      <c r="G10141" s="3">
        <v>13.0</v>
      </c>
      <c r="H10141" s="3" t="s">
        <v>9748</v>
      </c>
      <c r="I10141" s="3" t="s">
        <v>9749</v>
      </c>
      <c r="J10141" s="3" t="s">
        <v>1412</v>
      </c>
      <c r="K10141" s="3" t="s">
        <v>24</v>
      </c>
      <c r="L10141" s="3">
        <v>9.0</v>
      </c>
      <c r="M10141" s="3" t="s">
        <v>25</v>
      </c>
      <c r="N10141" s="3" t="s">
        <v>9809</v>
      </c>
      <c r="O10141" s="3" t="s">
        <v>570</v>
      </c>
      <c r="P10141" s="4">
        <v>17389.0</v>
      </c>
      <c r="Q10141" s="3" t="s">
        <v>49</v>
      </c>
      <c r="S10141" s="3" t="s">
        <v>34</v>
      </c>
    </row>
    <row r="10142">
      <c r="A10142" s="2">
        <v>42318.714895833335</v>
      </c>
      <c r="B10142" s="3">
        <v>11.0</v>
      </c>
      <c r="C10142" s="3" t="s">
        <v>8462</v>
      </c>
      <c r="D10142" s="3">
        <v>78.0</v>
      </c>
      <c r="E10142" s="3" t="s">
        <v>8530</v>
      </c>
      <c r="F10142" s="3">
        <v>7.0</v>
      </c>
      <c r="G10142" s="3">
        <v>13.0</v>
      </c>
      <c r="H10142" s="3" t="s">
        <v>9748</v>
      </c>
      <c r="I10142" s="3" t="s">
        <v>9749</v>
      </c>
      <c r="J10142" s="3" t="s">
        <v>1412</v>
      </c>
      <c r="K10142" s="3" t="s">
        <v>24</v>
      </c>
      <c r="L10142" s="3">
        <v>10.0</v>
      </c>
      <c r="M10142" s="3" t="s">
        <v>30</v>
      </c>
      <c r="N10142" s="3" t="s">
        <v>9810</v>
      </c>
      <c r="O10142" s="3" t="s">
        <v>697</v>
      </c>
      <c r="P10142" s="4">
        <v>27731.0</v>
      </c>
      <c r="Q10142" s="3" t="s">
        <v>72</v>
      </c>
      <c r="S10142" s="3" t="s">
        <v>34</v>
      </c>
    </row>
    <row r="10143">
      <c r="A10143" s="2">
        <v>42318.714895833335</v>
      </c>
      <c r="B10143" s="3">
        <v>11.0</v>
      </c>
      <c r="C10143" s="3" t="s">
        <v>8462</v>
      </c>
      <c r="D10143" s="3">
        <v>78.0</v>
      </c>
      <c r="E10143" s="3" t="s">
        <v>8530</v>
      </c>
      <c r="F10143" s="3">
        <v>7.0</v>
      </c>
      <c r="G10143" s="3">
        <v>13.0</v>
      </c>
      <c r="H10143" s="3" t="s">
        <v>9748</v>
      </c>
      <c r="I10143" s="3" t="s">
        <v>9749</v>
      </c>
      <c r="J10143" s="3" t="s">
        <v>1412</v>
      </c>
      <c r="K10143" s="3" t="s">
        <v>24</v>
      </c>
      <c r="L10143" s="3">
        <v>11.0</v>
      </c>
      <c r="M10143" s="3" t="s">
        <v>25</v>
      </c>
      <c r="N10143" s="3" t="s">
        <v>9811</v>
      </c>
      <c r="O10143" s="3" t="s">
        <v>251</v>
      </c>
      <c r="P10143" s="4">
        <v>23399.0</v>
      </c>
      <c r="Q10143" s="3" t="s">
        <v>189</v>
      </c>
      <c r="S10143" s="3" t="s">
        <v>34</v>
      </c>
    </row>
    <row r="10144">
      <c r="A10144" s="2">
        <v>42318.714895833335</v>
      </c>
      <c r="B10144" s="3">
        <v>11.0</v>
      </c>
      <c r="C10144" s="3" t="s">
        <v>8462</v>
      </c>
      <c r="D10144" s="3">
        <v>78.0</v>
      </c>
      <c r="E10144" s="3" t="s">
        <v>8530</v>
      </c>
      <c r="F10144" s="3">
        <v>7.0</v>
      </c>
      <c r="G10144" s="3">
        <v>13.0</v>
      </c>
      <c r="H10144" s="3" t="s">
        <v>9748</v>
      </c>
      <c r="I10144" s="3" t="s">
        <v>9749</v>
      </c>
      <c r="J10144" s="3" t="s">
        <v>1412</v>
      </c>
      <c r="K10144" s="3" t="s">
        <v>24</v>
      </c>
      <c r="L10144" s="3">
        <v>12.0</v>
      </c>
      <c r="M10144" s="3" t="s">
        <v>30</v>
      </c>
      <c r="N10144" s="3" t="s">
        <v>9812</v>
      </c>
      <c r="O10144" s="3" t="s">
        <v>7672</v>
      </c>
      <c r="P10144" s="4">
        <v>24053.0</v>
      </c>
      <c r="Q10144" s="3" t="s">
        <v>40</v>
      </c>
      <c r="S10144" s="3" t="s">
        <v>34</v>
      </c>
    </row>
    <row r="10145">
      <c r="A10145" s="2">
        <v>42318.714895833335</v>
      </c>
      <c r="B10145" s="3">
        <v>11.0</v>
      </c>
      <c r="C10145" s="3" t="s">
        <v>8462</v>
      </c>
      <c r="D10145" s="3">
        <v>78.0</v>
      </c>
      <c r="E10145" s="3" t="s">
        <v>8530</v>
      </c>
      <c r="F10145" s="3">
        <v>7.0</v>
      </c>
      <c r="G10145" s="3">
        <v>13.0</v>
      </c>
      <c r="H10145" s="3" t="s">
        <v>9748</v>
      </c>
      <c r="I10145" s="3" t="s">
        <v>9749</v>
      </c>
      <c r="J10145" s="3" t="s">
        <v>1412</v>
      </c>
      <c r="K10145" s="3" t="s">
        <v>24</v>
      </c>
      <c r="L10145" s="3">
        <v>13.0</v>
      </c>
      <c r="M10145" s="3" t="s">
        <v>25</v>
      </c>
      <c r="N10145" s="3" t="s">
        <v>9813</v>
      </c>
      <c r="O10145" s="3" t="s">
        <v>9814</v>
      </c>
      <c r="P10145" s="4">
        <v>18576.0</v>
      </c>
      <c r="Q10145" s="3" t="s">
        <v>49</v>
      </c>
      <c r="S10145" s="3" t="s">
        <v>34</v>
      </c>
    </row>
    <row r="10146">
      <c r="A10146" s="2">
        <v>42318.714895833335</v>
      </c>
      <c r="B10146" s="3">
        <v>11.0</v>
      </c>
      <c r="C10146" s="3" t="s">
        <v>8462</v>
      </c>
      <c r="D10146" s="3">
        <v>78.0</v>
      </c>
      <c r="E10146" s="3" t="s">
        <v>8530</v>
      </c>
      <c r="F10146" s="3">
        <v>7.0</v>
      </c>
      <c r="G10146" s="3">
        <v>13.0</v>
      </c>
      <c r="H10146" s="3" t="s">
        <v>9748</v>
      </c>
      <c r="I10146" s="3" t="s">
        <v>9749</v>
      </c>
      <c r="J10146" s="3" t="s">
        <v>1412</v>
      </c>
      <c r="K10146" s="3" t="s">
        <v>24</v>
      </c>
      <c r="L10146" s="3">
        <v>14.0</v>
      </c>
      <c r="M10146" s="3" t="s">
        <v>30</v>
      </c>
      <c r="N10146" s="3" t="s">
        <v>9815</v>
      </c>
      <c r="O10146" s="3" t="s">
        <v>717</v>
      </c>
      <c r="P10146" s="4">
        <v>23751.0</v>
      </c>
      <c r="Q10146" s="3" t="s">
        <v>153</v>
      </c>
      <c r="S10146" s="3" t="s">
        <v>34</v>
      </c>
    </row>
    <row r="10147">
      <c r="A10147" s="2">
        <v>42318.714895833335</v>
      </c>
      <c r="B10147" s="3">
        <v>11.0</v>
      </c>
      <c r="C10147" s="3" t="s">
        <v>8462</v>
      </c>
      <c r="D10147" s="3">
        <v>78.0</v>
      </c>
      <c r="E10147" s="3" t="s">
        <v>8530</v>
      </c>
      <c r="F10147" s="3">
        <v>7.0</v>
      </c>
      <c r="G10147" s="3">
        <v>13.0</v>
      </c>
      <c r="H10147" s="3" t="s">
        <v>9748</v>
      </c>
      <c r="I10147" s="3" t="s">
        <v>9749</v>
      </c>
      <c r="J10147" s="3" t="s">
        <v>1412</v>
      </c>
      <c r="K10147" s="3" t="s">
        <v>24</v>
      </c>
      <c r="L10147" s="3">
        <v>15.0</v>
      </c>
      <c r="M10147" s="3" t="s">
        <v>25</v>
      </c>
      <c r="N10147" s="3" t="s">
        <v>9816</v>
      </c>
      <c r="O10147" s="3" t="s">
        <v>1637</v>
      </c>
      <c r="P10147" s="4">
        <v>26398.0</v>
      </c>
      <c r="Q10147" s="3" t="s">
        <v>132</v>
      </c>
      <c r="S10147" s="3" t="s">
        <v>34</v>
      </c>
    </row>
    <row r="10148">
      <c r="A10148" s="2">
        <v>42318.714895833335</v>
      </c>
      <c r="B10148" s="3">
        <v>11.0</v>
      </c>
      <c r="C10148" s="3" t="s">
        <v>8462</v>
      </c>
      <c r="D10148" s="3">
        <v>78.0</v>
      </c>
      <c r="E10148" s="3" t="s">
        <v>8530</v>
      </c>
      <c r="F10148" s="3">
        <v>7.0</v>
      </c>
      <c r="G10148" s="3">
        <v>13.0</v>
      </c>
      <c r="H10148" s="3" t="s">
        <v>9748</v>
      </c>
      <c r="I10148" s="3" t="s">
        <v>9749</v>
      </c>
      <c r="J10148" s="3" t="s">
        <v>1412</v>
      </c>
      <c r="K10148" s="3" t="s">
        <v>24</v>
      </c>
      <c r="L10148" s="3">
        <v>16.0</v>
      </c>
      <c r="M10148" s="3" t="s">
        <v>30</v>
      </c>
      <c r="N10148" s="3" t="s">
        <v>9817</v>
      </c>
      <c r="O10148" s="3" t="s">
        <v>171</v>
      </c>
      <c r="P10148" s="4">
        <v>19597.0</v>
      </c>
      <c r="Q10148" s="3" t="s">
        <v>345</v>
      </c>
      <c r="S10148" s="3" t="s">
        <v>34</v>
      </c>
    </row>
    <row r="10149">
      <c r="A10149" s="2">
        <v>42318.714895833335</v>
      </c>
      <c r="B10149" s="3">
        <v>11.0</v>
      </c>
      <c r="C10149" s="3" t="s">
        <v>8462</v>
      </c>
      <c r="D10149" s="3">
        <v>78.0</v>
      </c>
      <c r="E10149" s="3" t="s">
        <v>8530</v>
      </c>
      <c r="F10149" s="3">
        <v>7.0</v>
      </c>
      <c r="G10149" s="3">
        <v>13.0</v>
      </c>
      <c r="H10149" s="3" t="s">
        <v>9748</v>
      </c>
      <c r="I10149" s="3" t="s">
        <v>9749</v>
      </c>
      <c r="J10149" s="3" t="s">
        <v>1412</v>
      </c>
      <c r="K10149" s="3" t="s">
        <v>24</v>
      </c>
      <c r="L10149" s="3">
        <v>17.0</v>
      </c>
      <c r="M10149" s="3" t="s">
        <v>25</v>
      </c>
      <c r="N10149" s="3" t="s">
        <v>9569</v>
      </c>
      <c r="O10149" s="3" t="s">
        <v>65</v>
      </c>
      <c r="P10149" s="4">
        <v>32341.0</v>
      </c>
      <c r="Q10149" s="3" t="s">
        <v>110</v>
      </c>
      <c r="S10149" s="3" t="s">
        <v>34</v>
      </c>
    </row>
    <row r="10150">
      <c r="A10150" s="2">
        <v>42318.714895833335</v>
      </c>
      <c r="B10150" s="3">
        <v>11.0</v>
      </c>
      <c r="C10150" s="3" t="s">
        <v>8462</v>
      </c>
      <c r="D10150" s="3">
        <v>78.0</v>
      </c>
      <c r="E10150" s="3" t="s">
        <v>8530</v>
      </c>
      <c r="F10150" s="3">
        <v>7.0</v>
      </c>
      <c r="G10150" s="3">
        <v>13.0</v>
      </c>
      <c r="H10150" s="3" t="s">
        <v>9748</v>
      </c>
      <c r="I10150" s="3" t="s">
        <v>9749</v>
      </c>
      <c r="J10150" s="3" t="s">
        <v>1412</v>
      </c>
      <c r="K10150" s="3" t="s">
        <v>24</v>
      </c>
      <c r="L10150" s="3">
        <v>18.0</v>
      </c>
      <c r="M10150" s="3" t="s">
        <v>30</v>
      </c>
      <c r="N10150" s="3" t="s">
        <v>9818</v>
      </c>
      <c r="O10150" s="3" t="s">
        <v>7672</v>
      </c>
      <c r="P10150" s="4">
        <v>25446.0</v>
      </c>
      <c r="Q10150" s="3" t="s">
        <v>205</v>
      </c>
      <c r="S10150" s="3" t="s">
        <v>34</v>
      </c>
    </row>
    <row r="10151">
      <c r="A10151" s="2">
        <v>42318.714895833335</v>
      </c>
      <c r="B10151" s="3">
        <v>11.0</v>
      </c>
      <c r="C10151" s="3" t="s">
        <v>8462</v>
      </c>
      <c r="D10151" s="3">
        <v>78.0</v>
      </c>
      <c r="E10151" s="3" t="s">
        <v>8530</v>
      </c>
      <c r="F10151" s="3">
        <v>7.0</v>
      </c>
      <c r="G10151" s="3">
        <v>13.0</v>
      </c>
      <c r="H10151" s="3" t="s">
        <v>9748</v>
      </c>
      <c r="I10151" s="3" t="s">
        <v>9749</v>
      </c>
      <c r="J10151" s="3" t="s">
        <v>1412</v>
      </c>
      <c r="K10151" s="3" t="s">
        <v>24</v>
      </c>
      <c r="L10151" s="3">
        <v>19.0</v>
      </c>
      <c r="M10151" s="3" t="s">
        <v>25</v>
      </c>
      <c r="N10151" s="3" t="s">
        <v>9819</v>
      </c>
      <c r="O10151" s="3" t="s">
        <v>458</v>
      </c>
      <c r="P10151" s="4">
        <v>31247.0</v>
      </c>
      <c r="Q10151" s="3" t="s">
        <v>110</v>
      </c>
      <c r="S10151" s="3" t="s">
        <v>34</v>
      </c>
    </row>
    <row r="10152">
      <c r="A10152" s="2">
        <v>42318.714895833335</v>
      </c>
      <c r="B10152" s="3">
        <v>11.0</v>
      </c>
      <c r="C10152" s="3" t="s">
        <v>8462</v>
      </c>
      <c r="D10152" s="3">
        <v>78.0</v>
      </c>
      <c r="E10152" s="3" t="s">
        <v>8530</v>
      </c>
      <c r="F10152" s="3">
        <v>7.0</v>
      </c>
      <c r="G10152" s="3">
        <v>13.0</v>
      </c>
      <c r="H10152" s="3" t="s">
        <v>9748</v>
      </c>
      <c r="I10152" s="3" t="s">
        <v>9749</v>
      </c>
      <c r="J10152" s="3" t="s">
        <v>1412</v>
      </c>
      <c r="K10152" s="3" t="s">
        <v>24</v>
      </c>
      <c r="L10152" s="3">
        <v>20.0</v>
      </c>
      <c r="M10152" s="3" t="s">
        <v>30</v>
      </c>
      <c r="N10152" s="3" t="s">
        <v>3002</v>
      </c>
      <c r="O10152" s="3" t="s">
        <v>2426</v>
      </c>
      <c r="P10152" s="4">
        <v>28816.0</v>
      </c>
      <c r="Q10152" s="3" t="s">
        <v>228</v>
      </c>
      <c r="S10152" s="3" t="s">
        <v>34</v>
      </c>
    </row>
    <row r="10153">
      <c r="A10153" s="2">
        <v>42318.714895833335</v>
      </c>
      <c r="B10153" s="3">
        <v>11.0</v>
      </c>
      <c r="C10153" s="3" t="s">
        <v>8462</v>
      </c>
      <c r="D10153" s="3">
        <v>78.0</v>
      </c>
      <c r="E10153" s="3" t="s">
        <v>8530</v>
      </c>
      <c r="F10153" s="3">
        <v>7.0</v>
      </c>
      <c r="G10153" s="3">
        <v>13.0</v>
      </c>
      <c r="H10153" s="3" t="s">
        <v>9748</v>
      </c>
      <c r="I10153" s="3" t="s">
        <v>9749</v>
      </c>
      <c r="J10153" s="3" t="s">
        <v>1412</v>
      </c>
      <c r="K10153" s="3" t="s">
        <v>24</v>
      </c>
      <c r="L10153" s="3">
        <v>21.0</v>
      </c>
      <c r="M10153" s="3" t="s">
        <v>25</v>
      </c>
      <c r="N10153" s="3" t="s">
        <v>1434</v>
      </c>
      <c r="O10153" s="3" t="s">
        <v>956</v>
      </c>
      <c r="P10153" s="4">
        <v>33879.0</v>
      </c>
      <c r="Q10153" s="3" t="s">
        <v>191</v>
      </c>
      <c r="S10153" s="3" t="s">
        <v>34</v>
      </c>
    </row>
    <row r="10154">
      <c r="A10154" s="2">
        <v>42318.714895833335</v>
      </c>
      <c r="B10154" s="3">
        <v>11.0</v>
      </c>
      <c r="C10154" s="3" t="s">
        <v>8462</v>
      </c>
      <c r="D10154" s="3">
        <v>78.0</v>
      </c>
      <c r="E10154" s="3" t="s">
        <v>8530</v>
      </c>
      <c r="F10154" s="3">
        <v>7.0</v>
      </c>
      <c r="G10154" s="3">
        <v>13.0</v>
      </c>
      <c r="H10154" s="3" t="s">
        <v>9748</v>
      </c>
      <c r="I10154" s="3" t="s">
        <v>9749</v>
      </c>
      <c r="J10154" s="3" t="s">
        <v>1412</v>
      </c>
      <c r="K10154" s="3" t="s">
        <v>24</v>
      </c>
      <c r="L10154" s="3">
        <v>22.0</v>
      </c>
      <c r="M10154" s="3" t="s">
        <v>30</v>
      </c>
      <c r="N10154" s="3" t="s">
        <v>9820</v>
      </c>
      <c r="O10154" s="3" t="s">
        <v>1342</v>
      </c>
      <c r="P10154" s="4">
        <v>17887.0</v>
      </c>
      <c r="Q10154" s="3" t="s">
        <v>49</v>
      </c>
      <c r="S10154" s="3" t="s">
        <v>34</v>
      </c>
    </row>
    <row r="10155">
      <c r="A10155" s="2">
        <v>42318.714895833335</v>
      </c>
      <c r="B10155" s="3">
        <v>11.0</v>
      </c>
      <c r="C10155" s="3" t="s">
        <v>8462</v>
      </c>
      <c r="D10155" s="3">
        <v>78.0</v>
      </c>
      <c r="E10155" s="3" t="s">
        <v>8530</v>
      </c>
      <c r="F10155" s="3">
        <v>7.0</v>
      </c>
      <c r="G10155" s="3">
        <v>13.0</v>
      </c>
      <c r="H10155" s="3" t="s">
        <v>9748</v>
      </c>
      <c r="I10155" s="3" t="s">
        <v>9749</v>
      </c>
      <c r="J10155" s="3" t="s">
        <v>1412</v>
      </c>
      <c r="K10155" s="3" t="s">
        <v>24</v>
      </c>
      <c r="L10155" s="3">
        <v>23.0</v>
      </c>
      <c r="M10155" s="3" t="s">
        <v>25</v>
      </c>
      <c r="N10155" s="3" t="s">
        <v>9821</v>
      </c>
      <c r="O10155" s="3" t="s">
        <v>1621</v>
      </c>
      <c r="P10155" s="4">
        <v>30241.0</v>
      </c>
      <c r="Q10155" s="3" t="s">
        <v>115</v>
      </c>
      <c r="S10155" s="3" t="s">
        <v>34</v>
      </c>
    </row>
    <row r="10156">
      <c r="A10156" s="2">
        <v>42318.714895833335</v>
      </c>
      <c r="B10156" s="3">
        <v>11.0</v>
      </c>
      <c r="C10156" s="3" t="s">
        <v>8462</v>
      </c>
      <c r="D10156" s="3">
        <v>78.0</v>
      </c>
      <c r="E10156" s="3" t="s">
        <v>8530</v>
      </c>
      <c r="F10156" s="3">
        <v>7.0</v>
      </c>
      <c r="G10156" s="3">
        <v>13.0</v>
      </c>
      <c r="H10156" s="3" t="s">
        <v>9748</v>
      </c>
      <c r="I10156" s="3" t="s">
        <v>9749</v>
      </c>
      <c r="J10156" s="3" t="s">
        <v>1412</v>
      </c>
      <c r="K10156" s="3" t="s">
        <v>24</v>
      </c>
      <c r="L10156" s="3">
        <v>24.0</v>
      </c>
      <c r="M10156" s="3" t="s">
        <v>30</v>
      </c>
      <c r="N10156" s="3" t="s">
        <v>9822</v>
      </c>
      <c r="O10156" s="3" t="s">
        <v>264</v>
      </c>
      <c r="P10156" s="4">
        <v>28940.0</v>
      </c>
      <c r="Q10156" s="3" t="s">
        <v>60</v>
      </c>
      <c r="S10156" s="3" t="s">
        <v>34</v>
      </c>
    </row>
    <row r="10157">
      <c r="A10157" s="2">
        <v>42318.714895833335</v>
      </c>
      <c r="B10157" s="3">
        <v>11.0</v>
      </c>
      <c r="C10157" s="3" t="s">
        <v>8462</v>
      </c>
      <c r="D10157" s="3">
        <v>78.0</v>
      </c>
      <c r="E10157" s="3" t="s">
        <v>8530</v>
      </c>
      <c r="F10157" s="3">
        <v>7.0</v>
      </c>
      <c r="G10157" s="3">
        <v>13.0</v>
      </c>
      <c r="H10157" s="3" t="s">
        <v>9748</v>
      </c>
      <c r="I10157" s="3" t="s">
        <v>9749</v>
      </c>
      <c r="J10157" s="3" t="s">
        <v>1412</v>
      </c>
      <c r="K10157" s="3" t="s">
        <v>24</v>
      </c>
      <c r="L10157" s="3">
        <v>25.0</v>
      </c>
      <c r="M10157" s="3" t="s">
        <v>25</v>
      </c>
      <c r="N10157" s="3" t="s">
        <v>9823</v>
      </c>
      <c r="O10157" s="3" t="s">
        <v>9824</v>
      </c>
      <c r="P10157" s="4">
        <v>26952.0</v>
      </c>
      <c r="Q10157" s="3" t="s">
        <v>40</v>
      </c>
      <c r="S10157" s="3" t="s">
        <v>34</v>
      </c>
    </row>
    <row r="10158">
      <c r="A10158" s="2">
        <v>42318.714895833335</v>
      </c>
      <c r="B10158" s="3">
        <v>11.0</v>
      </c>
      <c r="C10158" s="3" t="s">
        <v>8462</v>
      </c>
      <c r="D10158" s="3">
        <v>78.0</v>
      </c>
      <c r="E10158" s="3" t="s">
        <v>8530</v>
      </c>
      <c r="F10158" s="3">
        <v>7.0</v>
      </c>
      <c r="G10158" s="3">
        <v>13.0</v>
      </c>
      <c r="H10158" s="3" t="s">
        <v>9748</v>
      </c>
      <c r="I10158" s="3" t="s">
        <v>9749</v>
      </c>
      <c r="J10158" s="3" t="s">
        <v>1412</v>
      </c>
      <c r="K10158" s="3" t="s">
        <v>24</v>
      </c>
      <c r="L10158" s="3">
        <v>26.0</v>
      </c>
      <c r="M10158" s="3" t="s">
        <v>30</v>
      </c>
      <c r="N10158" s="3" t="s">
        <v>5895</v>
      </c>
      <c r="O10158" s="3" t="s">
        <v>9579</v>
      </c>
      <c r="P10158" s="4">
        <v>26149.0</v>
      </c>
      <c r="Q10158" s="3" t="s">
        <v>132</v>
      </c>
      <c r="S10158" s="3" t="s">
        <v>34</v>
      </c>
    </row>
    <row r="10159">
      <c r="A10159" s="2">
        <v>42318.714895833335</v>
      </c>
      <c r="B10159" s="3">
        <v>11.0</v>
      </c>
      <c r="C10159" s="3" t="s">
        <v>8462</v>
      </c>
      <c r="D10159" s="3">
        <v>78.0</v>
      </c>
      <c r="E10159" s="3" t="s">
        <v>8530</v>
      </c>
      <c r="F10159" s="3">
        <v>7.0</v>
      </c>
      <c r="G10159" s="3">
        <v>13.0</v>
      </c>
      <c r="H10159" s="3" t="s">
        <v>9748</v>
      </c>
      <c r="I10159" s="3" t="s">
        <v>9749</v>
      </c>
      <c r="J10159" s="3" t="s">
        <v>1412</v>
      </c>
      <c r="K10159" s="3" t="s">
        <v>24</v>
      </c>
      <c r="L10159" s="3">
        <v>27.0</v>
      </c>
      <c r="M10159" s="3" t="s">
        <v>25</v>
      </c>
      <c r="N10159" s="3" t="s">
        <v>9825</v>
      </c>
      <c r="O10159" s="3" t="s">
        <v>1624</v>
      </c>
      <c r="P10159" s="4">
        <v>29621.0</v>
      </c>
      <c r="Q10159" s="3" t="s">
        <v>40</v>
      </c>
      <c r="S10159" s="3" t="s">
        <v>34</v>
      </c>
    </row>
    <row r="10160">
      <c r="A10160" s="2">
        <v>42318.714895833335</v>
      </c>
      <c r="B10160" s="3">
        <v>11.0</v>
      </c>
      <c r="C10160" s="3" t="s">
        <v>8462</v>
      </c>
      <c r="D10160" s="3">
        <v>91.0</v>
      </c>
      <c r="E10160" s="3" t="s">
        <v>8553</v>
      </c>
      <c r="F10160" s="3">
        <v>7.0</v>
      </c>
      <c r="G10160" s="3">
        <v>13.0</v>
      </c>
      <c r="H10160" s="3" t="s">
        <v>9748</v>
      </c>
      <c r="I10160" s="3" t="s">
        <v>9749</v>
      </c>
      <c r="J10160" s="3" t="s">
        <v>1412</v>
      </c>
      <c r="K10160" s="3" t="s">
        <v>24</v>
      </c>
      <c r="L10160" s="3">
        <v>1.0</v>
      </c>
      <c r="M10160" s="3" t="s">
        <v>25</v>
      </c>
      <c r="N10160" s="3" t="s">
        <v>9826</v>
      </c>
      <c r="O10160" s="3" t="s">
        <v>9152</v>
      </c>
      <c r="P10160" s="4">
        <v>26139.0</v>
      </c>
      <c r="Q10160" s="3" t="s">
        <v>40</v>
      </c>
      <c r="S10160" s="3" t="s">
        <v>34</v>
      </c>
    </row>
    <row r="10161">
      <c r="A10161" s="2">
        <v>42318.714895833335</v>
      </c>
      <c r="B10161" s="3">
        <v>11.0</v>
      </c>
      <c r="C10161" s="3" t="s">
        <v>8462</v>
      </c>
      <c r="D10161" s="3">
        <v>91.0</v>
      </c>
      <c r="E10161" s="3" t="s">
        <v>8553</v>
      </c>
      <c r="F10161" s="3">
        <v>7.0</v>
      </c>
      <c r="G10161" s="3">
        <v>13.0</v>
      </c>
      <c r="H10161" s="3" t="s">
        <v>9748</v>
      </c>
      <c r="I10161" s="3" t="s">
        <v>9749</v>
      </c>
      <c r="J10161" s="3" t="s">
        <v>1412</v>
      </c>
      <c r="K10161" s="3" t="s">
        <v>24</v>
      </c>
      <c r="L10161" s="3">
        <v>2.0</v>
      </c>
      <c r="M10161" s="3" t="s">
        <v>30</v>
      </c>
      <c r="N10161" s="3" t="s">
        <v>9827</v>
      </c>
      <c r="O10161" s="3" t="s">
        <v>67</v>
      </c>
      <c r="P10161" s="4">
        <v>27607.0</v>
      </c>
      <c r="Q10161" s="3" t="s">
        <v>110</v>
      </c>
      <c r="S10161" s="3" t="s">
        <v>34</v>
      </c>
    </row>
    <row r="10162">
      <c r="A10162" s="2">
        <v>42318.714895833335</v>
      </c>
      <c r="B10162" s="3">
        <v>11.0</v>
      </c>
      <c r="C10162" s="3" t="s">
        <v>8462</v>
      </c>
      <c r="D10162" s="3">
        <v>91.0</v>
      </c>
      <c r="E10162" s="3" t="s">
        <v>8553</v>
      </c>
      <c r="F10162" s="3">
        <v>7.0</v>
      </c>
      <c r="G10162" s="3">
        <v>13.0</v>
      </c>
      <c r="H10162" s="3" t="s">
        <v>9748</v>
      </c>
      <c r="I10162" s="3" t="s">
        <v>9749</v>
      </c>
      <c r="J10162" s="3" t="s">
        <v>1412</v>
      </c>
      <c r="K10162" s="3" t="s">
        <v>24</v>
      </c>
      <c r="L10162" s="3">
        <v>3.0</v>
      </c>
      <c r="M10162" s="3" t="s">
        <v>25</v>
      </c>
      <c r="N10162" s="3" t="s">
        <v>9828</v>
      </c>
      <c r="O10162" s="3" t="s">
        <v>109</v>
      </c>
      <c r="P10162" s="4">
        <v>33292.0</v>
      </c>
      <c r="Q10162" s="3" t="s">
        <v>191</v>
      </c>
      <c r="S10162" s="3" t="s">
        <v>34</v>
      </c>
    </row>
    <row r="10163">
      <c r="A10163" s="2">
        <v>42318.714895833335</v>
      </c>
      <c r="B10163" s="3">
        <v>11.0</v>
      </c>
      <c r="C10163" s="3" t="s">
        <v>8462</v>
      </c>
      <c r="D10163" s="3">
        <v>91.0</v>
      </c>
      <c r="E10163" s="3" t="s">
        <v>8553</v>
      </c>
      <c r="F10163" s="3">
        <v>7.0</v>
      </c>
      <c r="G10163" s="3">
        <v>13.0</v>
      </c>
      <c r="H10163" s="3" t="s">
        <v>9748</v>
      </c>
      <c r="I10163" s="3" t="s">
        <v>9749</v>
      </c>
      <c r="J10163" s="3" t="s">
        <v>1412</v>
      </c>
      <c r="K10163" s="3" t="s">
        <v>24</v>
      </c>
      <c r="L10163" s="3">
        <v>4.0</v>
      </c>
      <c r="M10163" s="3" t="s">
        <v>30</v>
      </c>
      <c r="N10163" s="3" t="s">
        <v>9829</v>
      </c>
      <c r="O10163" s="3" t="s">
        <v>9830</v>
      </c>
      <c r="P10163" s="4">
        <v>34169.0</v>
      </c>
      <c r="Q10163" s="3" t="s">
        <v>132</v>
      </c>
      <c r="S10163" s="3" t="s">
        <v>34</v>
      </c>
    </row>
    <row r="10164">
      <c r="A10164" s="2">
        <v>42318.714895833335</v>
      </c>
      <c r="B10164" s="3">
        <v>11.0</v>
      </c>
      <c r="C10164" s="3" t="s">
        <v>8462</v>
      </c>
      <c r="D10164" s="3">
        <v>91.0</v>
      </c>
      <c r="E10164" s="3" t="s">
        <v>8553</v>
      </c>
      <c r="F10164" s="3">
        <v>7.0</v>
      </c>
      <c r="G10164" s="3">
        <v>13.0</v>
      </c>
      <c r="H10164" s="3" t="s">
        <v>9748</v>
      </c>
      <c r="I10164" s="3" t="s">
        <v>9749</v>
      </c>
      <c r="J10164" s="3" t="s">
        <v>1412</v>
      </c>
      <c r="K10164" s="3" t="s">
        <v>24</v>
      </c>
      <c r="L10164" s="3">
        <v>5.0</v>
      </c>
      <c r="M10164" s="3" t="s">
        <v>25</v>
      </c>
      <c r="N10164" s="3" t="s">
        <v>3092</v>
      </c>
      <c r="O10164" s="3" t="s">
        <v>862</v>
      </c>
      <c r="P10164" s="4">
        <v>28581.0</v>
      </c>
      <c r="Q10164" s="3" t="s">
        <v>43</v>
      </c>
      <c r="S10164" s="3" t="s">
        <v>34</v>
      </c>
    </row>
    <row r="10165">
      <c r="A10165" s="2">
        <v>42318.714895833335</v>
      </c>
      <c r="B10165" s="3">
        <v>11.0</v>
      </c>
      <c r="C10165" s="3" t="s">
        <v>8462</v>
      </c>
      <c r="D10165" s="3">
        <v>91.0</v>
      </c>
      <c r="E10165" s="3" t="s">
        <v>8553</v>
      </c>
      <c r="F10165" s="3">
        <v>7.0</v>
      </c>
      <c r="G10165" s="3">
        <v>13.0</v>
      </c>
      <c r="H10165" s="3" t="s">
        <v>9748</v>
      </c>
      <c r="I10165" s="3" t="s">
        <v>9749</v>
      </c>
      <c r="J10165" s="3" t="s">
        <v>1412</v>
      </c>
      <c r="K10165" s="3" t="s">
        <v>24</v>
      </c>
      <c r="L10165" s="3">
        <v>6.0</v>
      </c>
      <c r="M10165" s="3" t="s">
        <v>30</v>
      </c>
      <c r="N10165" s="3" t="s">
        <v>9831</v>
      </c>
      <c r="O10165" s="3" t="s">
        <v>32</v>
      </c>
      <c r="P10165" s="4">
        <v>27412.0</v>
      </c>
      <c r="Q10165" s="3" t="s">
        <v>40</v>
      </c>
      <c r="S10165" s="3" t="s">
        <v>34</v>
      </c>
    </row>
    <row r="10166">
      <c r="A10166" s="2">
        <v>42318.714895833335</v>
      </c>
      <c r="B10166" s="3">
        <v>11.0</v>
      </c>
      <c r="C10166" s="3" t="s">
        <v>8462</v>
      </c>
      <c r="D10166" s="3">
        <v>91.0</v>
      </c>
      <c r="E10166" s="3" t="s">
        <v>8553</v>
      </c>
      <c r="F10166" s="3">
        <v>7.0</v>
      </c>
      <c r="G10166" s="3">
        <v>13.0</v>
      </c>
      <c r="H10166" s="3" t="s">
        <v>9748</v>
      </c>
      <c r="I10166" s="3" t="s">
        <v>9749</v>
      </c>
      <c r="J10166" s="3" t="s">
        <v>1412</v>
      </c>
      <c r="K10166" s="3" t="s">
        <v>24</v>
      </c>
      <c r="L10166" s="3">
        <v>7.0</v>
      </c>
      <c r="M10166" s="3" t="s">
        <v>25</v>
      </c>
      <c r="N10166" s="3" t="s">
        <v>4750</v>
      </c>
      <c r="O10166" s="3" t="s">
        <v>462</v>
      </c>
      <c r="P10166" s="4">
        <v>26645.0</v>
      </c>
      <c r="Q10166" s="3" t="s">
        <v>132</v>
      </c>
      <c r="S10166" s="3" t="s">
        <v>34</v>
      </c>
    </row>
    <row r="10167">
      <c r="A10167" s="2">
        <v>42318.714895833335</v>
      </c>
      <c r="B10167" s="3">
        <v>11.0</v>
      </c>
      <c r="C10167" s="3" t="s">
        <v>8462</v>
      </c>
      <c r="D10167" s="3">
        <v>91.0</v>
      </c>
      <c r="E10167" s="3" t="s">
        <v>8553</v>
      </c>
      <c r="F10167" s="3">
        <v>7.0</v>
      </c>
      <c r="G10167" s="3">
        <v>13.0</v>
      </c>
      <c r="H10167" s="3" t="s">
        <v>9748</v>
      </c>
      <c r="I10167" s="3" t="s">
        <v>9749</v>
      </c>
      <c r="J10167" s="3" t="s">
        <v>1412</v>
      </c>
      <c r="K10167" s="3" t="s">
        <v>24</v>
      </c>
      <c r="L10167" s="3">
        <v>8.0</v>
      </c>
      <c r="M10167" s="3" t="s">
        <v>30</v>
      </c>
      <c r="N10167" s="3" t="s">
        <v>476</v>
      </c>
      <c r="O10167" s="3" t="s">
        <v>1109</v>
      </c>
      <c r="P10167" s="4">
        <v>33658.0</v>
      </c>
      <c r="Q10167" s="3" t="s">
        <v>132</v>
      </c>
      <c r="S10167" s="3" t="s">
        <v>34</v>
      </c>
    </row>
    <row r="10168">
      <c r="A10168" s="2">
        <v>42318.714895833335</v>
      </c>
      <c r="B10168" s="3">
        <v>11.0</v>
      </c>
      <c r="C10168" s="3" t="s">
        <v>8462</v>
      </c>
      <c r="D10168" s="3">
        <v>91.0</v>
      </c>
      <c r="E10168" s="3" t="s">
        <v>8553</v>
      </c>
      <c r="F10168" s="3">
        <v>7.0</v>
      </c>
      <c r="G10168" s="3">
        <v>13.0</v>
      </c>
      <c r="H10168" s="3" t="s">
        <v>9748</v>
      </c>
      <c r="I10168" s="3" t="s">
        <v>9749</v>
      </c>
      <c r="J10168" s="3" t="s">
        <v>1412</v>
      </c>
      <c r="K10168" s="3" t="s">
        <v>24</v>
      </c>
      <c r="L10168" s="3">
        <v>9.0</v>
      </c>
      <c r="M10168" s="3" t="s">
        <v>25</v>
      </c>
      <c r="N10168" s="3" t="s">
        <v>6628</v>
      </c>
      <c r="O10168" s="3" t="s">
        <v>871</v>
      </c>
      <c r="P10168" s="4">
        <v>29197.0</v>
      </c>
      <c r="Q10168" s="3" t="s">
        <v>79</v>
      </c>
      <c r="S10168" s="3" t="s">
        <v>34</v>
      </c>
    </row>
    <row r="10169">
      <c r="A10169" s="2">
        <v>42318.714895833335</v>
      </c>
      <c r="B10169" s="3">
        <v>11.0</v>
      </c>
      <c r="C10169" s="3" t="s">
        <v>8462</v>
      </c>
      <c r="D10169" s="3">
        <v>91.0</v>
      </c>
      <c r="E10169" s="3" t="s">
        <v>8553</v>
      </c>
      <c r="F10169" s="3">
        <v>7.0</v>
      </c>
      <c r="G10169" s="3">
        <v>13.0</v>
      </c>
      <c r="H10169" s="3" t="s">
        <v>9748</v>
      </c>
      <c r="I10169" s="3" t="s">
        <v>9749</v>
      </c>
      <c r="J10169" s="3" t="s">
        <v>1412</v>
      </c>
      <c r="K10169" s="3" t="s">
        <v>24</v>
      </c>
      <c r="L10169" s="3">
        <v>10.0</v>
      </c>
      <c r="M10169" s="3" t="s">
        <v>30</v>
      </c>
      <c r="N10169" s="3" t="s">
        <v>9832</v>
      </c>
      <c r="O10169" s="3" t="s">
        <v>5964</v>
      </c>
      <c r="P10169" s="4">
        <v>34958.0</v>
      </c>
      <c r="Q10169" s="3" t="s">
        <v>191</v>
      </c>
      <c r="S10169" s="3" t="s">
        <v>34</v>
      </c>
    </row>
    <row r="10170">
      <c r="A10170" s="2">
        <v>42318.714895833335</v>
      </c>
      <c r="B10170" s="3">
        <v>11.0</v>
      </c>
      <c r="C10170" s="3" t="s">
        <v>8462</v>
      </c>
      <c r="D10170" s="3">
        <v>91.0</v>
      </c>
      <c r="E10170" s="3" t="s">
        <v>8553</v>
      </c>
      <c r="F10170" s="3">
        <v>7.0</v>
      </c>
      <c r="G10170" s="3">
        <v>13.0</v>
      </c>
      <c r="H10170" s="3" t="s">
        <v>9748</v>
      </c>
      <c r="I10170" s="3" t="s">
        <v>9749</v>
      </c>
      <c r="J10170" s="3" t="s">
        <v>1412</v>
      </c>
      <c r="K10170" s="3" t="s">
        <v>24</v>
      </c>
      <c r="L10170" s="3">
        <v>11.0</v>
      </c>
      <c r="M10170" s="3" t="s">
        <v>25</v>
      </c>
      <c r="N10170" s="3" t="s">
        <v>9833</v>
      </c>
      <c r="O10170" s="3" t="s">
        <v>8062</v>
      </c>
      <c r="P10170" s="4">
        <v>28096.0</v>
      </c>
      <c r="Q10170" s="3" t="s">
        <v>132</v>
      </c>
      <c r="S10170" s="3" t="s">
        <v>34</v>
      </c>
    </row>
    <row r="10171">
      <c r="A10171" s="2">
        <v>42318.714895833335</v>
      </c>
      <c r="B10171" s="3">
        <v>11.0</v>
      </c>
      <c r="C10171" s="3" t="s">
        <v>8462</v>
      </c>
      <c r="D10171" s="3">
        <v>91.0</v>
      </c>
      <c r="E10171" s="3" t="s">
        <v>8553</v>
      </c>
      <c r="F10171" s="3">
        <v>7.0</v>
      </c>
      <c r="G10171" s="3">
        <v>13.0</v>
      </c>
      <c r="H10171" s="3" t="s">
        <v>9748</v>
      </c>
      <c r="I10171" s="3" t="s">
        <v>9749</v>
      </c>
      <c r="J10171" s="3" t="s">
        <v>1412</v>
      </c>
      <c r="K10171" s="3" t="s">
        <v>24</v>
      </c>
      <c r="L10171" s="3">
        <v>12.0</v>
      </c>
      <c r="M10171" s="3" t="s">
        <v>30</v>
      </c>
      <c r="N10171" s="3" t="s">
        <v>9834</v>
      </c>
      <c r="O10171" s="3" t="s">
        <v>9056</v>
      </c>
      <c r="P10171" s="4">
        <v>25641.0</v>
      </c>
      <c r="Q10171" s="3" t="s">
        <v>132</v>
      </c>
      <c r="S10171" s="3" t="s">
        <v>34</v>
      </c>
    </row>
    <row r="10172">
      <c r="A10172" s="2">
        <v>42318.714895833335</v>
      </c>
      <c r="B10172" s="3">
        <v>11.0</v>
      </c>
      <c r="C10172" s="3" t="s">
        <v>8462</v>
      </c>
      <c r="D10172" s="3">
        <v>91.0</v>
      </c>
      <c r="E10172" s="3" t="s">
        <v>8553</v>
      </c>
      <c r="F10172" s="3">
        <v>7.0</v>
      </c>
      <c r="G10172" s="3">
        <v>13.0</v>
      </c>
      <c r="H10172" s="3" t="s">
        <v>9748</v>
      </c>
      <c r="I10172" s="3" t="s">
        <v>9749</v>
      </c>
      <c r="J10172" s="3" t="s">
        <v>1412</v>
      </c>
      <c r="K10172" s="3" t="s">
        <v>24</v>
      </c>
      <c r="L10172" s="3">
        <v>13.0</v>
      </c>
      <c r="M10172" s="3" t="s">
        <v>25</v>
      </c>
      <c r="N10172" s="3" t="s">
        <v>9835</v>
      </c>
      <c r="O10172" s="3" t="s">
        <v>9836</v>
      </c>
      <c r="P10172" s="4">
        <v>34773.0</v>
      </c>
      <c r="Q10172" s="3" t="s">
        <v>191</v>
      </c>
      <c r="S10172" s="3" t="s">
        <v>34</v>
      </c>
    </row>
    <row r="10173">
      <c r="A10173" s="2">
        <v>42318.714895833335</v>
      </c>
      <c r="B10173" s="3">
        <v>11.0</v>
      </c>
      <c r="C10173" s="3" t="s">
        <v>8462</v>
      </c>
      <c r="D10173" s="3">
        <v>91.0</v>
      </c>
      <c r="E10173" s="3" t="s">
        <v>8553</v>
      </c>
      <c r="F10173" s="3">
        <v>7.0</v>
      </c>
      <c r="G10173" s="3">
        <v>13.0</v>
      </c>
      <c r="H10173" s="3" t="s">
        <v>9748</v>
      </c>
      <c r="I10173" s="3" t="s">
        <v>9749</v>
      </c>
      <c r="J10173" s="3" t="s">
        <v>1412</v>
      </c>
      <c r="K10173" s="3" t="s">
        <v>24</v>
      </c>
      <c r="L10173" s="3">
        <v>14.0</v>
      </c>
      <c r="M10173" s="3" t="s">
        <v>30</v>
      </c>
      <c r="N10173" s="3" t="s">
        <v>9837</v>
      </c>
      <c r="O10173" s="3" t="s">
        <v>5982</v>
      </c>
      <c r="P10173" s="4">
        <v>29154.0</v>
      </c>
      <c r="Q10173" s="3" t="s">
        <v>40</v>
      </c>
      <c r="S10173" s="3" t="s">
        <v>34</v>
      </c>
    </row>
    <row r="10174">
      <c r="A10174" s="2">
        <v>42318.714895833335</v>
      </c>
      <c r="B10174" s="3">
        <v>11.0</v>
      </c>
      <c r="C10174" s="3" t="s">
        <v>8462</v>
      </c>
      <c r="D10174" s="3">
        <v>91.0</v>
      </c>
      <c r="E10174" s="3" t="s">
        <v>8553</v>
      </c>
      <c r="F10174" s="3">
        <v>7.0</v>
      </c>
      <c r="G10174" s="3">
        <v>13.0</v>
      </c>
      <c r="H10174" s="3" t="s">
        <v>9748</v>
      </c>
      <c r="I10174" s="3" t="s">
        <v>9749</v>
      </c>
      <c r="J10174" s="3" t="s">
        <v>1412</v>
      </c>
      <c r="K10174" s="3" t="s">
        <v>24</v>
      </c>
      <c r="L10174" s="3">
        <v>15.0</v>
      </c>
      <c r="M10174" s="3" t="s">
        <v>25</v>
      </c>
      <c r="N10174" s="3" t="s">
        <v>5792</v>
      </c>
      <c r="O10174" s="3" t="s">
        <v>427</v>
      </c>
      <c r="P10174" s="4">
        <v>21791.0</v>
      </c>
      <c r="Q10174" s="3" t="s">
        <v>110</v>
      </c>
      <c r="S10174" s="3" t="s">
        <v>34</v>
      </c>
    </row>
    <row r="10175">
      <c r="A10175" s="2">
        <v>42318.714895833335</v>
      </c>
      <c r="B10175" s="3">
        <v>11.0</v>
      </c>
      <c r="C10175" s="3" t="s">
        <v>8462</v>
      </c>
      <c r="D10175" s="3">
        <v>91.0</v>
      </c>
      <c r="E10175" s="3" t="s">
        <v>8553</v>
      </c>
      <c r="F10175" s="3">
        <v>7.0</v>
      </c>
      <c r="G10175" s="3">
        <v>13.0</v>
      </c>
      <c r="H10175" s="3" t="s">
        <v>9748</v>
      </c>
      <c r="I10175" s="3" t="s">
        <v>9749</v>
      </c>
      <c r="J10175" s="3" t="s">
        <v>1412</v>
      </c>
      <c r="K10175" s="3" t="s">
        <v>24</v>
      </c>
      <c r="L10175" s="3">
        <v>16.0</v>
      </c>
      <c r="M10175" s="3" t="s">
        <v>30</v>
      </c>
      <c r="N10175" s="3" t="s">
        <v>2931</v>
      </c>
      <c r="O10175" s="3" t="s">
        <v>3048</v>
      </c>
      <c r="P10175" s="4">
        <v>22978.0</v>
      </c>
      <c r="Q10175" s="3" t="s">
        <v>40</v>
      </c>
      <c r="S10175" s="3" t="s">
        <v>34</v>
      </c>
    </row>
    <row r="10176">
      <c r="A10176" s="2">
        <v>42318.714895833335</v>
      </c>
      <c r="B10176" s="3">
        <v>11.0</v>
      </c>
      <c r="C10176" s="3" t="s">
        <v>8462</v>
      </c>
      <c r="D10176" s="3">
        <v>91.0</v>
      </c>
      <c r="E10176" s="3" t="s">
        <v>8553</v>
      </c>
      <c r="F10176" s="3">
        <v>7.0</v>
      </c>
      <c r="G10176" s="3">
        <v>13.0</v>
      </c>
      <c r="H10176" s="3" t="s">
        <v>9748</v>
      </c>
      <c r="I10176" s="3" t="s">
        <v>9749</v>
      </c>
      <c r="J10176" s="3" t="s">
        <v>1412</v>
      </c>
      <c r="K10176" s="3" t="s">
        <v>24</v>
      </c>
      <c r="L10176" s="3">
        <v>17.0</v>
      </c>
      <c r="M10176" s="3" t="s">
        <v>25</v>
      </c>
      <c r="N10176" s="3" t="s">
        <v>3974</v>
      </c>
      <c r="O10176" s="3" t="s">
        <v>862</v>
      </c>
      <c r="P10176" s="4">
        <v>31049.0</v>
      </c>
      <c r="Q10176" s="3" t="s">
        <v>37</v>
      </c>
      <c r="S10176" s="3" t="s">
        <v>34</v>
      </c>
    </row>
    <row r="10177">
      <c r="A10177" s="2">
        <v>42318.714895833335</v>
      </c>
      <c r="B10177" s="3">
        <v>11.0</v>
      </c>
      <c r="C10177" s="3" t="s">
        <v>8462</v>
      </c>
      <c r="D10177" s="3">
        <v>91.0</v>
      </c>
      <c r="E10177" s="3" t="s">
        <v>8553</v>
      </c>
      <c r="F10177" s="3">
        <v>7.0</v>
      </c>
      <c r="G10177" s="3">
        <v>13.0</v>
      </c>
      <c r="H10177" s="3" t="s">
        <v>9748</v>
      </c>
      <c r="I10177" s="3" t="s">
        <v>9749</v>
      </c>
      <c r="J10177" s="3" t="s">
        <v>1412</v>
      </c>
      <c r="K10177" s="3" t="s">
        <v>24</v>
      </c>
      <c r="L10177" s="3">
        <v>18.0</v>
      </c>
      <c r="M10177" s="3" t="s">
        <v>30</v>
      </c>
      <c r="N10177" s="3" t="s">
        <v>9838</v>
      </c>
      <c r="O10177" s="3" t="s">
        <v>186</v>
      </c>
      <c r="P10177" s="4">
        <v>16968.0</v>
      </c>
      <c r="Q10177" s="3" t="s">
        <v>49</v>
      </c>
      <c r="S10177" s="3" t="s">
        <v>34</v>
      </c>
    </row>
    <row r="10178">
      <c r="A10178" s="2">
        <v>42318.714895833335</v>
      </c>
      <c r="B10178" s="3">
        <v>11.0</v>
      </c>
      <c r="C10178" s="3" t="s">
        <v>8462</v>
      </c>
      <c r="D10178" s="3">
        <v>91.0</v>
      </c>
      <c r="E10178" s="3" t="s">
        <v>8553</v>
      </c>
      <c r="F10178" s="3">
        <v>7.0</v>
      </c>
      <c r="G10178" s="3">
        <v>13.0</v>
      </c>
      <c r="H10178" s="3" t="s">
        <v>9748</v>
      </c>
      <c r="I10178" s="3" t="s">
        <v>9749</v>
      </c>
      <c r="J10178" s="3" t="s">
        <v>1412</v>
      </c>
      <c r="K10178" s="3" t="s">
        <v>24</v>
      </c>
      <c r="L10178" s="3">
        <v>19.0</v>
      </c>
      <c r="M10178" s="3" t="s">
        <v>25</v>
      </c>
      <c r="N10178" s="3" t="s">
        <v>9839</v>
      </c>
      <c r="O10178" s="3" t="s">
        <v>685</v>
      </c>
      <c r="P10178" s="4">
        <v>35485.0</v>
      </c>
      <c r="Q10178" s="3" t="s">
        <v>191</v>
      </c>
      <c r="S10178" s="3" t="s">
        <v>34</v>
      </c>
    </row>
    <row r="10179">
      <c r="A10179" s="2">
        <v>42318.714895833335</v>
      </c>
      <c r="B10179" s="3">
        <v>11.0</v>
      </c>
      <c r="C10179" s="3" t="s">
        <v>8462</v>
      </c>
      <c r="D10179" s="3">
        <v>91.0</v>
      </c>
      <c r="E10179" s="3" t="s">
        <v>8553</v>
      </c>
      <c r="F10179" s="3">
        <v>7.0</v>
      </c>
      <c r="G10179" s="3">
        <v>13.0</v>
      </c>
      <c r="H10179" s="3" t="s">
        <v>9748</v>
      </c>
      <c r="I10179" s="3" t="s">
        <v>9749</v>
      </c>
      <c r="J10179" s="3" t="s">
        <v>1412</v>
      </c>
      <c r="K10179" s="3" t="s">
        <v>24</v>
      </c>
      <c r="L10179" s="3">
        <v>20.0</v>
      </c>
      <c r="M10179" s="3" t="s">
        <v>30</v>
      </c>
      <c r="N10179" s="3" t="s">
        <v>9840</v>
      </c>
      <c r="O10179" s="3" t="s">
        <v>102</v>
      </c>
      <c r="P10179" s="4">
        <v>18897.0</v>
      </c>
      <c r="Q10179" s="3" t="s">
        <v>132</v>
      </c>
      <c r="S10179" s="3" t="s">
        <v>34</v>
      </c>
    </row>
    <row r="10180">
      <c r="A10180" s="2">
        <v>42318.714895833335</v>
      </c>
      <c r="B10180" s="3">
        <v>11.0</v>
      </c>
      <c r="C10180" s="3" t="s">
        <v>8462</v>
      </c>
      <c r="D10180" s="3">
        <v>91.0</v>
      </c>
      <c r="E10180" s="3" t="s">
        <v>8553</v>
      </c>
      <c r="F10180" s="3">
        <v>7.0</v>
      </c>
      <c r="G10180" s="3">
        <v>13.0</v>
      </c>
      <c r="H10180" s="3" t="s">
        <v>9748</v>
      </c>
      <c r="I10180" s="3" t="s">
        <v>9749</v>
      </c>
      <c r="J10180" s="3" t="s">
        <v>1412</v>
      </c>
      <c r="K10180" s="3" t="s">
        <v>24</v>
      </c>
      <c r="L10180" s="3">
        <v>21.0</v>
      </c>
      <c r="M10180" s="3" t="s">
        <v>25</v>
      </c>
      <c r="N10180" s="3" t="s">
        <v>9841</v>
      </c>
      <c r="O10180" s="3" t="s">
        <v>384</v>
      </c>
      <c r="P10180" s="4">
        <v>30824.0</v>
      </c>
      <c r="Q10180" s="3" t="s">
        <v>372</v>
      </c>
      <c r="S10180" s="3" t="s">
        <v>34</v>
      </c>
    </row>
    <row r="10181">
      <c r="A10181" s="2">
        <v>42318.714895833335</v>
      </c>
      <c r="B10181" s="3">
        <v>11.0</v>
      </c>
      <c r="C10181" s="3" t="s">
        <v>8462</v>
      </c>
      <c r="D10181" s="3">
        <v>91.0</v>
      </c>
      <c r="E10181" s="3" t="s">
        <v>8553</v>
      </c>
      <c r="F10181" s="3">
        <v>7.0</v>
      </c>
      <c r="G10181" s="3">
        <v>13.0</v>
      </c>
      <c r="H10181" s="3" t="s">
        <v>9748</v>
      </c>
      <c r="I10181" s="3" t="s">
        <v>9749</v>
      </c>
      <c r="J10181" s="3" t="s">
        <v>1412</v>
      </c>
      <c r="K10181" s="3" t="s">
        <v>24</v>
      </c>
      <c r="L10181" s="3">
        <v>22.0</v>
      </c>
      <c r="M10181" s="3" t="s">
        <v>30</v>
      </c>
      <c r="N10181" s="3" t="s">
        <v>3857</v>
      </c>
      <c r="O10181" s="3" t="s">
        <v>705</v>
      </c>
      <c r="P10181" s="4">
        <v>23069.0</v>
      </c>
      <c r="Q10181" s="3" t="s">
        <v>37</v>
      </c>
      <c r="S10181" s="3" t="s">
        <v>34</v>
      </c>
    </row>
    <row r="10182">
      <c r="A10182" s="2">
        <v>42318.714895833335</v>
      </c>
      <c r="B10182" s="3">
        <v>11.0</v>
      </c>
      <c r="C10182" s="3" t="s">
        <v>8462</v>
      </c>
      <c r="D10182" s="3">
        <v>91.0</v>
      </c>
      <c r="E10182" s="3" t="s">
        <v>8553</v>
      </c>
      <c r="F10182" s="3">
        <v>7.0</v>
      </c>
      <c r="G10182" s="3">
        <v>13.0</v>
      </c>
      <c r="H10182" s="3" t="s">
        <v>9748</v>
      </c>
      <c r="I10182" s="3" t="s">
        <v>9749</v>
      </c>
      <c r="J10182" s="3" t="s">
        <v>1412</v>
      </c>
      <c r="K10182" s="3" t="s">
        <v>24</v>
      </c>
      <c r="L10182" s="3">
        <v>23.0</v>
      </c>
      <c r="M10182" s="3" t="s">
        <v>25</v>
      </c>
      <c r="N10182" s="3" t="s">
        <v>9569</v>
      </c>
      <c r="O10182" s="3" t="s">
        <v>427</v>
      </c>
      <c r="P10182" s="4">
        <v>20242.0</v>
      </c>
      <c r="Q10182" s="3" t="s">
        <v>28</v>
      </c>
      <c r="S10182" s="3" t="s">
        <v>34</v>
      </c>
    </row>
    <row r="10183">
      <c r="A10183" s="2">
        <v>42318.714895833335</v>
      </c>
      <c r="B10183" s="3">
        <v>11.0</v>
      </c>
      <c r="C10183" s="3" t="s">
        <v>8462</v>
      </c>
      <c r="D10183" s="3">
        <v>91.0</v>
      </c>
      <c r="E10183" s="3" t="s">
        <v>8553</v>
      </c>
      <c r="F10183" s="3">
        <v>7.0</v>
      </c>
      <c r="G10183" s="3">
        <v>13.0</v>
      </c>
      <c r="H10183" s="3" t="s">
        <v>9748</v>
      </c>
      <c r="I10183" s="3" t="s">
        <v>9749</v>
      </c>
      <c r="J10183" s="3" t="s">
        <v>1412</v>
      </c>
      <c r="K10183" s="3" t="s">
        <v>24</v>
      </c>
      <c r="L10183" s="3">
        <v>24.0</v>
      </c>
      <c r="M10183" s="3" t="s">
        <v>30</v>
      </c>
      <c r="N10183" s="3" t="s">
        <v>9842</v>
      </c>
      <c r="O10183" s="3" t="s">
        <v>1557</v>
      </c>
      <c r="P10183" s="4">
        <v>31412.0</v>
      </c>
      <c r="Q10183" s="3" t="s">
        <v>216</v>
      </c>
      <c r="S10183" s="3" t="s">
        <v>34</v>
      </c>
    </row>
    <row r="10184">
      <c r="A10184" s="2">
        <v>42318.714895833335</v>
      </c>
      <c r="B10184" s="3">
        <v>11.0</v>
      </c>
      <c r="C10184" s="3" t="s">
        <v>8462</v>
      </c>
      <c r="D10184" s="3">
        <v>92.0</v>
      </c>
      <c r="E10184" s="3" t="s">
        <v>8583</v>
      </c>
      <c r="F10184" s="3">
        <v>7.0</v>
      </c>
      <c r="G10184" s="3">
        <v>13.0</v>
      </c>
      <c r="H10184" s="3" t="s">
        <v>9748</v>
      </c>
      <c r="I10184" s="3" t="s">
        <v>9749</v>
      </c>
      <c r="J10184" s="3" t="s">
        <v>1412</v>
      </c>
      <c r="K10184" s="3" t="s">
        <v>24</v>
      </c>
      <c r="L10184" s="3">
        <v>1.0</v>
      </c>
      <c r="M10184" s="3" t="s">
        <v>25</v>
      </c>
      <c r="N10184" s="3" t="s">
        <v>9843</v>
      </c>
      <c r="O10184" s="3" t="s">
        <v>620</v>
      </c>
      <c r="P10184" s="4">
        <v>28036.0</v>
      </c>
      <c r="Q10184" s="3" t="s">
        <v>153</v>
      </c>
      <c r="S10184" s="3" t="s">
        <v>34</v>
      </c>
    </row>
    <row r="10185">
      <c r="A10185" s="2">
        <v>42318.714895833335</v>
      </c>
      <c r="B10185" s="3">
        <v>11.0</v>
      </c>
      <c r="C10185" s="3" t="s">
        <v>8462</v>
      </c>
      <c r="D10185" s="3">
        <v>92.0</v>
      </c>
      <c r="E10185" s="3" t="s">
        <v>8583</v>
      </c>
      <c r="F10185" s="3">
        <v>7.0</v>
      </c>
      <c r="G10185" s="3">
        <v>13.0</v>
      </c>
      <c r="H10185" s="3" t="s">
        <v>9748</v>
      </c>
      <c r="I10185" s="3" t="s">
        <v>9749</v>
      </c>
      <c r="J10185" s="3" t="s">
        <v>1412</v>
      </c>
      <c r="K10185" s="3" t="s">
        <v>24</v>
      </c>
      <c r="L10185" s="3">
        <v>2.0</v>
      </c>
      <c r="M10185" s="3" t="s">
        <v>30</v>
      </c>
      <c r="N10185" s="3" t="s">
        <v>9844</v>
      </c>
      <c r="O10185" s="3" t="s">
        <v>9579</v>
      </c>
      <c r="P10185" s="4">
        <v>23812.0</v>
      </c>
      <c r="Q10185" s="3" t="s">
        <v>110</v>
      </c>
      <c r="S10185" s="3" t="s">
        <v>34</v>
      </c>
    </row>
    <row r="10186">
      <c r="A10186" s="2">
        <v>42318.714895833335</v>
      </c>
      <c r="B10186" s="3">
        <v>11.0</v>
      </c>
      <c r="C10186" s="3" t="s">
        <v>8462</v>
      </c>
      <c r="D10186" s="3">
        <v>92.0</v>
      </c>
      <c r="E10186" s="3" t="s">
        <v>8583</v>
      </c>
      <c r="F10186" s="3">
        <v>7.0</v>
      </c>
      <c r="G10186" s="3">
        <v>13.0</v>
      </c>
      <c r="H10186" s="3" t="s">
        <v>9748</v>
      </c>
      <c r="I10186" s="3" t="s">
        <v>9749</v>
      </c>
      <c r="J10186" s="3" t="s">
        <v>1412</v>
      </c>
      <c r="K10186" s="3" t="s">
        <v>24</v>
      </c>
      <c r="L10186" s="3">
        <v>3.0</v>
      </c>
      <c r="M10186" s="3" t="s">
        <v>25</v>
      </c>
      <c r="N10186" s="3" t="s">
        <v>9792</v>
      </c>
      <c r="O10186" s="3" t="s">
        <v>377</v>
      </c>
      <c r="P10186" s="4">
        <v>32303.0</v>
      </c>
      <c r="Q10186" s="3" t="s">
        <v>191</v>
      </c>
      <c r="S10186" s="3" t="s">
        <v>34</v>
      </c>
    </row>
    <row r="10187">
      <c r="A10187" s="2">
        <v>42318.714895833335</v>
      </c>
      <c r="B10187" s="3">
        <v>11.0</v>
      </c>
      <c r="C10187" s="3" t="s">
        <v>8462</v>
      </c>
      <c r="D10187" s="3">
        <v>92.0</v>
      </c>
      <c r="E10187" s="3" t="s">
        <v>8583</v>
      </c>
      <c r="F10187" s="3">
        <v>7.0</v>
      </c>
      <c r="G10187" s="3">
        <v>13.0</v>
      </c>
      <c r="H10187" s="3" t="s">
        <v>9748</v>
      </c>
      <c r="I10187" s="3" t="s">
        <v>9749</v>
      </c>
      <c r="J10187" s="3" t="s">
        <v>1412</v>
      </c>
      <c r="K10187" s="3" t="s">
        <v>24</v>
      </c>
      <c r="L10187" s="3">
        <v>4.0</v>
      </c>
      <c r="M10187" s="3" t="s">
        <v>30</v>
      </c>
      <c r="N10187" s="3" t="s">
        <v>9845</v>
      </c>
      <c r="O10187" s="3" t="s">
        <v>9846</v>
      </c>
      <c r="P10187" s="4">
        <v>31383.0</v>
      </c>
      <c r="Q10187" s="3" t="s">
        <v>55</v>
      </c>
      <c r="S10187" s="3" t="s">
        <v>34</v>
      </c>
    </row>
    <row r="10188">
      <c r="A10188" s="2">
        <v>42318.714895833335</v>
      </c>
      <c r="B10188" s="3">
        <v>11.0</v>
      </c>
      <c r="C10188" s="3" t="s">
        <v>8462</v>
      </c>
      <c r="D10188" s="3">
        <v>92.0</v>
      </c>
      <c r="E10188" s="3" t="s">
        <v>8583</v>
      </c>
      <c r="F10188" s="3">
        <v>7.0</v>
      </c>
      <c r="G10188" s="3">
        <v>13.0</v>
      </c>
      <c r="H10188" s="3" t="s">
        <v>9748</v>
      </c>
      <c r="I10188" s="3" t="s">
        <v>9749</v>
      </c>
      <c r="J10188" s="3" t="s">
        <v>1412</v>
      </c>
      <c r="K10188" s="3" t="s">
        <v>24</v>
      </c>
      <c r="L10188" s="3">
        <v>5.0</v>
      </c>
      <c r="M10188" s="3" t="s">
        <v>25</v>
      </c>
      <c r="N10188" s="3" t="s">
        <v>9847</v>
      </c>
      <c r="O10188" s="3" t="s">
        <v>9848</v>
      </c>
      <c r="P10188" s="4">
        <v>21077.0</v>
      </c>
      <c r="Q10188" s="3" t="s">
        <v>40</v>
      </c>
      <c r="S10188" s="3" t="s">
        <v>34</v>
      </c>
    </row>
    <row r="10189">
      <c r="A10189" s="2">
        <v>42318.714895833335</v>
      </c>
      <c r="B10189" s="3">
        <v>11.0</v>
      </c>
      <c r="C10189" s="3" t="s">
        <v>8462</v>
      </c>
      <c r="D10189" s="3">
        <v>92.0</v>
      </c>
      <c r="E10189" s="3" t="s">
        <v>8583</v>
      </c>
      <c r="F10189" s="3">
        <v>7.0</v>
      </c>
      <c r="G10189" s="3">
        <v>13.0</v>
      </c>
      <c r="H10189" s="3" t="s">
        <v>9748</v>
      </c>
      <c r="I10189" s="3" t="s">
        <v>9749</v>
      </c>
      <c r="J10189" s="3" t="s">
        <v>1412</v>
      </c>
      <c r="K10189" s="3" t="s">
        <v>24</v>
      </c>
      <c r="L10189" s="3">
        <v>6.0</v>
      </c>
      <c r="M10189" s="3" t="s">
        <v>30</v>
      </c>
      <c r="N10189" s="3" t="s">
        <v>9849</v>
      </c>
      <c r="O10189" s="3" t="s">
        <v>9850</v>
      </c>
      <c r="P10189" s="4">
        <v>29475.0</v>
      </c>
      <c r="Q10189" s="3" t="s">
        <v>266</v>
      </c>
      <c r="S10189" s="3" t="s">
        <v>34</v>
      </c>
    </row>
    <row r="10190">
      <c r="A10190" s="2">
        <v>42318.714895833335</v>
      </c>
      <c r="B10190" s="3">
        <v>11.0</v>
      </c>
      <c r="C10190" s="3" t="s">
        <v>8462</v>
      </c>
      <c r="D10190" s="3">
        <v>92.0</v>
      </c>
      <c r="E10190" s="3" t="s">
        <v>8583</v>
      </c>
      <c r="F10190" s="3">
        <v>7.0</v>
      </c>
      <c r="G10190" s="3">
        <v>13.0</v>
      </c>
      <c r="H10190" s="3" t="s">
        <v>9748</v>
      </c>
      <c r="I10190" s="3" t="s">
        <v>9749</v>
      </c>
      <c r="J10190" s="3" t="s">
        <v>1412</v>
      </c>
      <c r="K10190" s="3" t="s">
        <v>24</v>
      </c>
      <c r="L10190" s="3">
        <v>7.0</v>
      </c>
      <c r="M10190" s="3" t="s">
        <v>25</v>
      </c>
      <c r="N10190" s="3" t="s">
        <v>9851</v>
      </c>
      <c r="O10190" s="3" t="s">
        <v>297</v>
      </c>
      <c r="P10190" s="4">
        <v>23499.0</v>
      </c>
      <c r="Q10190" s="3" t="s">
        <v>110</v>
      </c>
      <c r="S10190" s="3" t="s">
        <v>34</v>
      </c>
    </row>
    <row r="10191">
      <c r="A10191" s="2">
        <v>42318.714895833335</v>
      </c>
      <c r="B10191" s="3">
        <v>11.0</v>
      </c>
      <c r="C10191" s="3" t="s">
        <v>8462</v>
      </c>
      <c r="D10191" s="3">
        <v>92.0</v>
      </c>
      <c r="E10191" s="3" t="s">
        <v>8583</v>
      </c>
      <c r="F10191" s="3">
        <v>7.0</v>
      </c>
      <c r="G10191" s="3">
        <v>13.0</v>
      </c>
      <c r="H10191" s="3" t="s">
        <v>9748</v>
      </c>
      <c r="I10191" s="3" t="s">
        <v>9749</v>
      </c>
      <c r="J10191" s="3" t="s">
        <v>1412</v>
      </c>
      <c r="K10191" s="3" t="s">
        <v>24</v>
      </c>
      <c r="L10191" s="3">
        <v>8.0</v>
      </c>
      <c r="M10191" s="3" t="s">
        <v>30</v>
      </c>
      <c r="N10191" s="3" t="s">
        <v>9852</v>
      </c>
      <c r="O10191" s="3" t="s">
        <v>1251</v>
      </c>
      <c r="P10191" s="4">
        <v>32680.0</v>
      </c>
      <c r="Q10191" s="3" t="s">
        <v>110</v>
      </c>
      <c r="S10191" s="3" t="s">
        <v>34</v>
      </c>
    </row>
    <row r="10192">
      <c r="A10192" s="2">
        <v>42318.714895833335</v>
      </c>
      <c r="B10192" s="3">
        <v>11.0</v>
      </c>
      <c r="C10192" s="3" t="s">
        <v>8462</v>
      </c>
      <c r="D10192" s="3">
        <v>92.0</v>
      </c>
      <c r="E10192" s="3" t="s">
        <v>8583</v>
      </c>
      <c r="F10192" s="3">
        <v>7.0</v>
      </c>
      <c r="G10192" s="3">
        <v>13.0</v>
      </c>
      <c r="H10192" s="3" t="s">
        <v>9748</v>
      </c>
      <c r="I10192" s="3" t="s">
        <v>9749</v>
      </c>
      <c r="J10192" s="3" t="s">
        <v>1412</v>
      </c>
      <c r="K10192" s="3" t="s">
        <v>24</v>
      </c>
      <c r="L10192" s="3">
        <v>9.0</v>
      </c>
      <c r="M10192" s="3" t="s">
        <v>25</v>
      </c>
      <c r="N10192" s="3" t="s">
        <v>1498</v>
      </c>
      <c r="O10192" s="3" t="s">
        <v>477</v>
      </c>
      <c r="P10192" s="4">
        <v>29811.0</v>
      </c>
      <c r="Q10192" s="3" t="s">
        <v>55</v>
      </c>
      <c r="S10192" s="3" t="s">
        <v>34</v>
      </c>
    </row>
    <row r="10193">
      <c r="A10193" s="2">
        <v>42318.714895833335</v>
      </c>
      <c r="B10193" s="3">
        <v>11.0</v>
      </c>
      <c r="C10193" s="3" t="s">
        <v>8462</v>
      </c>
      <c r="D10193" s="3">
        <v>92.0</v>
      </c>
      <c r="E10193" s="3" t="s">
        <v>8583</v>
      </c>
      <c r="F10193" s="3">
        <v>7.0</v>
      </c>
      <c r="G10193" s="3">
        <v>13.0</v>
      </c>
      <c r="H10193" s="3" t="s">
        <v>9748</v>
      </c>
      <c r="I10193" s="3" t="s">
        <v>9749</v>
      </c>
      <c r="J10193" s="3" t="s">
        <v>1412</v>
      </c>
      <c r="K10193" s="3" t="s">
        <v>24</v>
      </c>
      <c r="L10193" s="3">
        <v>10.0</v>
      </c>
      <c r="M10193" s="3" t="s">
        <v>30</v>
      </c>
      <c r="N10193" s="3" t="s">
        <v>9853</v>
      </c>
      <c r="O10193" s="3" t="s">
        <v>9854</v>
      </c>
      <c r="P10193" s="4">
        <v>22762.0</v>
      </c>
      <c r="Q10193" s="3" t="s">
        <v>228</v>
      </c>
      <c r="S10193" s="3" t="s">
        <v>34</v>
      </c>
    </row>
    <row r="10194">
      <c r="A10194" s="2">
        <v>42318.714895833335</v>
      </c>
      <c r="B10194" s="3">
        <v>11.0</v>
      </c>
      <c r="C10194" s="3" t="s">
        <v>8462</v>
      </c>
      <c r="D10194" s="3">
        <v>92.0</v>
      </c>
      <c r="E10194" s="3" t="s">
        <v>8583</v>
      </c>
      <c r="F10194" s="3">
        <v>7.0</v>
      </c>
      <c r="G10194" s="3">
        <v>13.0</v>
      </c>
      <c r="H10194" s="3" t="s">
        <v>9748</v>
      </c>
      <c r="I10194" s="3" t="s">
        <v>9749</v>
      </c>
      <c r="J10194" s="3" t="s">
        <v>1412</v>
      </c>
      <c r="K10194" s="3" t="s">
        <v>24</v>
      </c>
      <c r="L10194" s="3">
        <v>11.0</v>
      </c>
      <c r="M10194" s="3" t="s">
        <v>25</v>
      </c>
      <c r="N10194" s="3" t="s">
        <v>640</v>
      </c>
      <c r="O10194" s="3" t="s">
        <v>42</v>
      </c>
      <c r="P10194" s="4">
        <v>24321.0</v>
      </c>
      <c r="Q10194" s="3" t="s">
        <v>60</v>
      </c>
      <c r="S10194" s="3" t="s">
        <v>34</v>
      </c>
    </row>
    <row r="10195">
      <c r="A10195" s="2">
        <v>42318.714895833335</v>
      </c>
      <c r="B10195" s="3">
        <v>11.0</v>
      </c>
      <c r="C10195" s="3" t="s">
        <v>8462</v>
      </c>
      <c r="D10195" s="3">
        <v>92.0</v>
      </c>
      <c r="E10195" s="3" t="s">
        <v>8583</v>
      </c>
      <c r="F10195" s="3">
        <v>7.0</v>
      </c>
      <c r="G10195" s="3">
        <v>13.0</v>
      </c>
      <c r="H10195" s="3" t="s">
        <v>9748</v>
      </c>
      <c r="I10195" s="3" t="s">
        <v>9749</v>
      </c>
      <c r="J10195" s="3" t="s">
        <v>1412</v>
      </c>
      <c r="K10195" s="3" t="s">
        <v>24</v>
      </c>
      <c r="L10195" s="3">
        <v>12.0</v>
      </c>
      <c r="M10195" s="3" t="s">
        <v>30</v>
      </c>
      <c r="N10195" s="3" t="s">
        <v>9855</v>
      </c>
      <c r="O10195" s="3" t="s">
        <v>9856</v>
      </c>
      <c r="P10195" s="4">
        <v>28718.0</v>
      </c>
      <c r="Q10195" s="3" t="s">
        <v>40</v>
      </c>
      <c r="S10195" s="3" t="s">
        <v>34</v>
      </c>
    </row>
    <row r="10196">
      <c r="A10196" s="2">
        <v>42318.714895833335</v>
      </c>
      <c r="B10196" s="3">
        <v>11.0</v>
      </c>
      <c r="C10196" s="3" t="s">
        <v>8462</v>
      </c>
      <c r="D10196" s="3">
        <v>92.0</v>
      </c>
      <c r="E10196" s="3" t="s">
        <v>8583</v>
      </c>
      <c r="F10196" s="3">
        <v>7.0</v>
      </c>
      <c r="G10196" s="3">
        <v>13.0</v>
      </c>
      <c r="H10196" s="3" t="s">
        <v>9748</v>
      </c>
      <c r="I10196" s="3" t="s">
        <v>9749</v>
      </c>
      <c r="J10196" s="3" t="s">
        <v>1412</v>
      </c>
      <c r="K10196" s="3" t="s">
        <v>24</v>
      </c>
      <c r="L10196" s="3">
        <v>13.0</v>
      </c>
      <c r="M10196" s="3" t="s">
        <v>25</v>
      </c>
      <c r="N10196" s="3" t="s">
        <v>9857</v>
      </c>
      <c r="O10196" s="3" t="s">
        <v>65</v>
      </c>
      <c r="P10196" s="4">
        <v>32529.0</v>
      </c>
      <c r="Q10196" s="3" t="s">
        <v>55</v>
      </c>
      <c r="S10196" s="3" t="s">
        <v>34</v>
      </c>
    </row>
    <row r="10197">
      <c r="A10197" s="2">
        <v>42318.714895833335</v>
      </c>
      <c r="B10197" s="3">
        <v>11.0</v>
      </c>
      <c r="C10197" s="3" t="s">
        <v>8462</v>
      </c>
      <c r="D10197" s="3">
        <v>92.0</v>
      </c>
      <c r="E10197" s="3" t="s">
        <v>8583</v>
      </c>
      <c r="F10197" s="3">
        <v>7.0</v>
      </c>
      <c r="G10197" s="3">
        <v>13.0</v>
      </c>
      <c r="H10197" s="3" t="s">
        <v>9748</v>
      </c>
      <c r="I10197" s="3" t="s">
        <v>9749</v>
      </c>
      <c r="J10197" s="3" t="s">
        <v>1412</v>
      </c>
      <c r="K10197" s="3" t="s">
        <v>24</v>
      </c>
      <c r="L10197" s="3">
        <v>14.0</v>
      </c>
      <c r="M10197" s="3" t="s">
        <v>30</v>
      </c>
      <c r="N10197" s="3" t="s">
        <v>9858</v>
      </c>
      <c r="O10197" s="3" t="s">
        <v>1251</v>
      </c>
      <c r="P10197" s="4">
        <v>28279.0</v>
      </c>
      <c r="Q10197" s="3" t="s">
        <v>60</v>
      </c>
      <c r="S10197" s="3" t="s">
        <v>34</v>
      </c>
    </row>
    <row r="10198">
      <c r="A10198" s="2">
        <v>42318.714895833335</v>
      </c>
      <c r="B10198" s="3">
        <v>11.0</v>
      </c>
      <c r="C10198" s="3" t="s">
        <v>8462</v>
      </c>
      <c r="D10198" s="3">
        <v>92.0</v>
      </c>
      <c r="E10198" s="3" t="s">
        <v>8583</v>
      </c>
      <c r="F10198" s="3">
        <v>7.0</v>
      </c>
      <c r="G10198" s="3">
        <v>13.0</v>
      </c>
      <c r="H10198" s="3" t="s">
        <v>9748</v>
      </c>
      <c r="I10198" s="3" t="s">
        <v>9749</v>
      </c>
      <c r="J10198" s="3" t="s">
        <v>1412</v>
      </c>
      <c r="K10198" s="3" t="s">
        <v>24</v>
      </c>
      <c r="L10198" s="3">
        <v>15.0</v>
      </c>
      <c r="M10198" s="3" t="s">
        <v>25</v>
      </c>
      <c r="N10198" s="3" t="s">
        <v>9859</v>
      </c>
      <c r="O10198" s="3" t="s">
        <v>9860</v>
      </c>
      <c r="P10198" s="4">
        <v>29924.0</v>
      </c>
      <c r="Q10198" s="3" t="s">
        <v>110</v>
      </c>
      <c r="S10198" s="3" t="s">
        <v>34</v>
      </c>
    </row>
    <row r="10199">
      <c r="A10199" s="2">
        <v>42318.714895833335</v>
      </c>
      <c r="B10199" s="3">
        <v>11.0</v>
      </c>
      <c r="C10199" s="3" t="s">
        <v>8462</v>
      </c>
      <c r="D10199" s="3">
        <v>92.0</v>
      </c>
      <c r="E10199" s="3" t="s">
        <v>8583</v>
      </c>
      <c r="F10199" s="3">
        <v>7.0</v>
      </c>
      <c r="G10199" s="3">
        <v>13.0</v>
      </c>
      <c r="H10199" s="3" t="s">
        <v>9748</v>
      </c>
      <c r="I10199" s="3" t="s">
        <v>9749</v>
      </c>
      <c r="J10199" s="3" t="s">
        <v>1412</v>
      </c>
      <c r="K10199" s="3" t="s">
        <v>24</v>
      </c>
      <c r="L10199" s="3">
        <v>16.0</v>
      </c>
      <c r="M10199" s="3" t="s">
        <v>30</v>
      </c>
      <c r="N10199" s="3" t="s">
        <v>9861</v>
      </c>
      <c r="O10199" s="3" t="s">
        <v>121</v>
      </c>
      <c r="P10199" s="4">
        <v>26256.0</v>
      </c>
      <c r="Q10199" s="3" t="s">
        <v>132</v>
      </c>
      <c r="S10199" s="3" t="s">
        <v>34</v>
      </c>
    </row>
    <row r="10200">
      <c r="A10200" s="2">
        <v>42318.714895833335</v>
      </c>
      <c r="B10200" s="3">
        <v>11.0</v>
      </c>
      <c r="C10200" s="3" t="s">
        <v>8462</v>
      </c>
      <c r="D10200" s="3">
        <v>92.0</v>
      </c>
      <c r="E10200" s="3" t="s">
        <v>8583</v>
      </c>
      <c r="F10200" s="3">
        <v>7.0</v>
      </c>
      <c r="G10200" s="3">
        <v>13.0</v>
      </c>
      <c r="H10200" s="3" t="s">
        <v>9748</v>
      </c>
      <c r="I10200" s="3" t="s">
        <v>9749</v>
      </c>
      <c r="J10200" s="3" t="s">
        <v>1412</v>
      </c>
      <c r="K10200" s="3" t="s">
        <v>24</v>
      </c>
      <c r="L10200" s="3">
        <v>17.0</v>
      </c>
      <c r="M10200" s="3" t="s">
        <v>25</v>
      </c>
      <c r="N10200" s="3" t="s">
        <v>4956</v>
      </c>
      <c r="O10200" s="3" t="s">
        <v>533</v>
      </c>
      <c r="P10200" s="4">
        <v>31733.0</v>
      </c>
      <c r="Q10200" s="3" t="s">
        <v>55</v>
      </c>
      <c r="S10200" s="3" t="s">
        <v>34</v>
      </c>
    </row>
    <row r="10201">
      <c r="A10201" s="2">
        <v>42318.714895833335</v>
      </c>
      <c r="B10201" s="3">
        <v>11.0</v>
      </c>
      <c r="C10201" s="3" t="s">
        <v>8462</v>
      </c>
      <c r="D10201" s="3">
        <v>92.0</v>
      </c>
      <c r="E10201" s="3" t="s">
        <v>8583</v>
      </c>
      <c r="F10201" s="3">
        <v>7.0</v>
      </c>
      <c r="G10201" s="3">
        <v>13.0</v>
      </c>
      <c r="H10201" s="3" t="s">
        <v>9748</v>
      </c>
      <c r="I10201" s="3" t="s">
        <v>9749</v>
      </c>
      <c r="J10201" s="3" t="s">
        <v>1412</v>
      </c>
      <c r="K10201" s="3" t="s">
        <v>24</v>
      </c>
      <c r="L10201" s="3">
        <v>18.0</v>
      </c>
      <c r="M10201" s="3" t="s">
        <v>30</v>
      </c>
      <c r="N10201" s="3" t="s">
        <v>9862</v>
      </c>
      <c r="O10201" s="3" t="s">
        <v>8014</v>
      </c>
      <c r="P10201" s="4">
        <v>21349.0</v>
      </c>
      <c r="Q10201" s="3" t="s">
        <v>40</v>
      </c>
      <c r="S10201" s="3" t="s">
        <v>34</v>
      </c>
    </row>
    <row r="10202">
      <c r="A10202" s="2">
        <v>42318.714895833335</v>
      </c>
      <c r="B10202" s="3">
        <v>11.0</v>
      </c>
      <c r="C10202" s="3" t="s">
        <v>8462</v>
      </c>
      <c r="D10202" s="3">
        <v>92.0</v>
      </c>
      <c r="E10202" s="3" t="s">
        <v>8583</v>
      </c>
      <c r="F10202" s="3">
        <v>7.0</v>
      </c>
      <c r="G10202" s="3">
        <v>13.0</v>
      </c>
      <c r="H10202" s="3" t="s">
        <v>9748</v>
      </c>
      <c r="I10202" s="3" t="s">
        <v>9749</v>
      </c>
      <c r="J10202" s="3" t="s">
        <v>1412</v>
      </c>
      <c r="K10202" s="3" t="s">
        <v>24</v>
      </c>
      <c r="L10202" s="3">
        <v>19.0</v>
      </c>
      <c r="M10202" s="3" t="s">
        <v>25</v>
      </c>
      <c r="N10202" s="3" t="s">
        <v>9863</v>
      </c>
      <c r="O10202" s="3" t="s">
        <v>42</v>
      </c>
      <c r="P10202" s="4">
        <v>23820.0</v>
      </c>
      <c r="Q10202" s="3" t="s">
        <v>28</v>
      </c>
      <c r="S10202" s="3" t="s">
        <v>34</v>
      </c>
    </row>
    <row r="10203">
      <c r="A10203" s="2">
        <v>42318.714895833335</v>
      </c>
      <c r="B10203" s="3">
        <v>11.0</v>
      </c>
      <c r="C10203" s="3" t="s">
        <v>8462</v>
      </c>
      <c r="D10203" s="3">
        <v>92.0</v>
      </c>
      <c r="E10203" s="3" t="s">
        <v>8583</v>
      </c>
      <c r="F10203" s="3">
        <v>7.0</v>
      </c>
      <c r="G10203" s="3">
        <v>13.0</v>
      </c>
      <c r="H10203" s="3" t="s">
        <v>9748</v>
      </c>
      <c r="I10203" s="3" t="s">
        <v>9749</v>
      </c>
      <c r="J10203" s="3" t="s">
        <v>1412</v>
      </c>
      <c r="K10203" s="3" t="s">
        <v>24</v>
      </c>
      <c r="L10203" s="3">
        <v>20.0</v>
      </c>
      <c r="M10203" s="3" t="s">
        <v>30</v>
      </c>
      <c r="N10203" s="3" t="s">
        <v>9864</v>
      </c>
      <c r="O10203" s="3" t="s">
        <v>9865</v>
      </c>
      <c r="P10203" s="4">
        <v>33879.0</v>
      </c>
      <c r="Q10203" s="3" t="s">
        <v>191</v>
      </c>
      <c r="S10203" s="3" t="s">
        <v>34</v>
      </c>
    </row>
    <row r="10204">
      <c r="A10204" s="2">
        <v>42318.714895833335</v>
      </c>
      <c r="B10204" s="3">
        <v>11.0</v>
      </c>
      <c r="C10204" s="3" t="s">
        <v>8462</v>
      </c>
      <c r="D10204" s="3">
        <v>92.0</v>
      </c>
      <c r="E10204" s="3" t="s">
        <v>8583</v>
      </c>
      <c r="F10204" s="3">
        <v>7.0</v>
      </c>
      <c r="G10204" s="3">
        <v>13.0</v>
      </c>
      <c r="H10204" s="3" t="s">
        <v>9748</v>
      </c>
      <c r="I10204" s="3" t="s">
        <v>9749</v>
      </c>
      <c r="J10204" s="3" t="s">
        <v>1412</v>
      </c>
      <c r="K10204" s="3" t="s">
        <v>24</v>
      </c>
      <c r="L10204" s="3">
        <v>21.0</v>
      </c>
      <c r="M10204" s="3" t="s">
        <v>25</v>
      </c>
      <c r="N10204" s="3" t="s">
        <v>9866</v>
      </c>
      <c r="O10204" s="3" t="s">
        <v>1823</v>
      </c>
      <c r="P10204" s="4">
        <v>27968.0</v>
      </c>
      <c r="Q10204" s="3" t="s">
        <v>216</v>
      </c>
      <c r="S10204" s="3" t="s">
        <v>34</v>
      </c>
    </row>
    <row r="10205">
      <c r="A10205" s="2">
        <v>42318.714895833335</v>
      </c>
      <c r="B10205" s="3">
        <v>11.0</v>
      </c>
      <c r="C10205" s="3" t="s">
        <v>8462</v>
      </c>
      <c r="D10205" s="3">
        <v>92.0</v>
      </c>
      <c r="E10205" s="3" t="s">
        <v>8583</v>
      </c>
      <c r="F10205" s="3">
        <v>7.0</v>
      </c>
      <c r="G10205" s="3">
        <v>13.0</v>
      </c>
      <c r="H10205" s="3" t="s">
        <v>9748</v>
      </c>
      <c r="I10205" s="3" t="s">
        <v>9749</v>
      </c>
      <c r="J10205" s="3" t="s">
        <v>1412</v>
      </c>
      <c r="K10205" s="3" t="s">
        <v>24</v>
      </c>
      <c r="L10205" s="3">
        <v>22.0</v>
      </c>
      <c r="M10205" s="3" t="s">
        <v>30</v>
      </c>
      <c r="N10205" s="3" t="s">
        <v>9867</v>
      </c>
      <c r="O10205" s="3" t="s">
        <v>1595</v>
      </c>
      <c r="P10205" s="4">
        <v>35468.0</v>
      </c>
      <c r="Q10205" s="3" t="s">
        <v>191</v>
      </c>
      <c r="S10205" s="3" t="s">
        <v>34</v>
      </c>
    </row>
    <row r="10206">
      <c r="A10206" s="2">
        <v>42318.714895833335</v>
      </c>
      <c r="B10206" s="3">
        <v>11.0</v>
      </c>
      <c r="C10206" s="3" t="s">
        <v>8462</v>
      </c>
      <c r="D10206" s="3">
        <v>92.0</v>
      </c>
      <c r="E10206" s="3" t="s">
        <v>8583</v>
      </c>
      <c r="F10206" s="3">
        <v>7.0</v>
      </c>
      <c r="G10206" s="3">
        <v>13.0</v>
      </c>
      <c r="H10206" s="3" t="s">
        <v>9748</v>
      </c>
      <c r="I10206" s="3" t="s">
        <v>9749</v>
      </c>
      <c r="J10206" s="3" t="s">
        <v>1412</v>
      </c>
      <c r="K10206" s="3" t="s">
        <v>24</v>
      </c>
      <c r="L10206" s="3">
        <v>23.0</v>
      </c>
      <c r="M10206" s="3" t="s">
        <v>25</v>
      </c>
      <c r="N10206" s="3" t="s">
        <v>9868</v>
      </c>
      <c r="O10206" s="3" t="s">
        <v>9869</v>
      </c>
      <c r="P10206" s="4">
        <v>24080.0</v>
      </c>
      <c r="Q10206" s="3" t="s">
        <v>37</v>
      </c>
      <c r="S10206" s="3" t="s">
        <v>34</v>
      </c>
    </row>
    <row r="10207">
      <c r="A10207" s="2">
        <v>42318.714895833335</v>
      </c>
      <c r="B10207" s="3">
        <v>11.0</v>
      </c>
      <c r="C10207" s="3" t="s">
        <v>8462</v>
      </c>
      <c r="D10207" s="3">
        <v>92.0</v>
      </c>
      <c r="E10207" s="3" t="s">
        <v>8583</v>
      </c>
      <c r="F10207" s="3">
        <v>7.0</v>
      </c>
      <c r="G10207" s="3">
        <v>13.0</v>
      </c>
      <c r="H10207" s="3" t="s">
        <v>9748</v>
      </c>
      <c r="I10207" s="3" t="s">
        <v>9749</v>
      </c>
      <c r="J10207" s="3" t="s">
        <v>1412</v>
      </c>
      <c r="K10207" s="3" t="s">
        <v>24</v>
      </c>
      <c r="L10207" s="3">
        <v>24.0</v>
      </c>
      <c r="M10207" s="3" t="s">
        <v>30</v>
      </c>
      <c r="N10207" s="3" t="s">
        <v>9870</v>
      </c>
      <c r="O10207" s="3" t="s">
        <v>602</v>
      </c>
      <c r="P10207" s="4">
        <v>30860.0</v>
      </c>
      <c r="Q10207" s="3" t="s">
        <v>132</v>
      </c>
      <c r="S10207" s="3" t="s">
        <v>34</v>
      </c>
    </row>
    <row r="10208">
      <c r="A10208" s="2">
        <v>42318.714895833335</v>
      </c>
      <c r="B10208" s="3">
        <v>11.0</v>
      </c>
      <c r="C10208" s="3" t="s">
        <v>8462</v>
      </c>
      <c r="D10208" s="3">
        <v>92.0</v>
      </c>
      <c r="E10208" s="3" t="s">
        <v>8583</v>
      </c>
      <c r="F10208" s="3">
        <v>7.0</v>
      </c>
      <c r="G10208" s="3">
        <v>13.0</v>
      </c>
      <c r="H10208" s="3" t="s">
        <v>9748</v>
      </c>
      <c r="I10208" s="3" t="s">
        <v>9749</v>
      </c>
      <c r="J10208" s="3" t="s">
        <v>1412</v>
      </c>
      <c r="K10208" s="3" t="s">
        <v>24</v>
      </c>
      <c r="L10208" s="3">
        <v>25.0</v>
      </c>
      <c r="M10208" s="3" t="s">
        <v>25</v>
      </c>
      <c r="N10208" s="3" t="s">
        <v>9839</v>
      </c>
      <c r="O10208" s="3" t="s">
        <v>956</v>
      </c>
      <c r="P10208" s="4">
        <v>34454.0</v>
      </c>
      <c r="Q10208" s="3" t="s">
        <v>191</v>
      </c>
      <c r="S10208" s="3" t="s">
        <v>34</v>
      </c>
    </row>
    <row r="10209">
      <c r="A10209" s="2">
        <v>42318.714895833335</v>
      </c>
      <c r="B10209" s="3">
        <v>11.0</v>
      </c>
      <c r="C10209" s="3" t="s">
        <v>8462</v>
      </c>
      <c r="D10209" s="3">
        <v>92.0</v>
      </c>
      <c r="E10209" s="3" t="s">
        <v>8583</v>
      </c>
      <c r="F10209" s="3">
        <v>7.0</v>
      </c>
      <c r="G10209" s="3">
        <v>13.0</v>
      </c>
      <c r="H10209" s="3" t="s">
        <v>9748</v>
      </c>
      <c r="I10209" s="3" t="s">
        <v>9749</v>
      </c>
      <c r="J10209" s="3" t="s">
        <v>1412</v>
      </c>
      <c r="K10209" s="3" t="s">
        <v>24</v>
      </c>
      <c r="L10209" s="3">
        <v>26.0</v>
      </c>
      <c r="M10209" s="3" t="s">
        <v>30</v>
      </c>
      <c r="N10209" s="3" t="s">
        <v>9871</v>
      </c>
      <c r="O10209" s="3" t="s">
        <v>329</v>
      </c>
      <c r="P10209" s="4">
        <v>20125.0</v>
      </c>
      <c r="Q10209" s="3" t="s">
        <v>115</v>
      </c>
      <c r="S10209" s="3" t="s">
        <v>34</v>
      </c>
    </row>
    <row r="10210">
      <c r="A10210" s="2">
        <v>42318.714895833335</v>
      </c>
      <c r="B10210" s="3">
        <v>11.0</v>
      </c>
      <c r="C10210" s="3" t="s">
        <v>8462</v>
      </c>
      <c r="D10210" s="3">
        <v>92.0</v>
      </c>
      <c r="E10210" s="3" t="s">
        <v>8583</v>
      </c>
      <c r="F10210" s="3">
        <v>7.0</v>
      </c>
      <c r="G10210" s="3">
        <v>13.0</v>
      </c>
      <c r="H10210" s="3" t="s">
        <v>9748</v>
      </c>
      <c r="I10210" s="3" t="s">
        <v>9749</v>
      </c>
      <c r="J10210" s="3" t="s">
        <v>1412</v>
      </c>
      <c r="K10210" s="3" t="s">
        <v>24</v>
      </c>
      <c r="L10210" s="3">
        <v>27.0</v>
      </c>
      <c r="M10210" s="3" t="s">
        <v>25</v>
      </c>
      <c r="N10210" s="3" t="s">
        <v>9823</v>
      </c>
      <c r="O10210" s="3" t="s">
        <v>9872</v>
      </c>
      <c r="P10210" s="4">
        <v>25770.0</v>
      </c>
      <c r="Q10210" s="3" t="s">
        <v>132</v>
      </c>
      <c r="S10210" s="3" t="s">
        <v>34</v>
      </c>
    </row>
    <row r="10211">
      <c r="A10211" s="2">
        <v>42318.714895833335</v>
      </c>
      <c r="B10211" s="3">
        <v>11.0</v>
      </c>
      <c r="C10211" s="3" t="s">
        <v>8462</v>
      </c>
      <c r="D10211" s="3">
        <v>92.0</v>
      </c>
      <c r="E10211" s="3" t="s">
        <v>8583</v>
      </c>
      <c r="F10211" s="3">
        <v>7.0</v>
      </c>
      <c r="G10211" s="3">
        <v>13.0</v>
      </c>
      <c r="H10211" s="3" t="s">
        <v>9748</v>
      </c>
      <c r="I10211" s="3" t="s">
        <v>9749</v>
      </c>
      <c r="J10211" s="3" t="s">
        <v>1412</v>
      </c>
      <c r="K10211" s="3" t="s">
        <v>24</v>
      </c>
      <c r="L10211" s="3">
        <v>28.0</v>
      </c>
      <c r="M10211" s="3" t="s">
        <v>30</v>
      </c>
      <c r="N10211" s="3" t="s">
        <v>9792</v>
      </c>
      <c r="O10211" s="3" t="s">
        <v>364</v>
      </c>
      <c r="P10211" s="4">
        <v>34465.0</v>
      </c>
      <c r="Q10211" s="3" t="s">
        <v>191</v>
      </c>
      <c r="S10211" s="3" t="s">
        <v>34</v>
      </c>
    </row>
    <row r="10212">
      <c r="A10212" s="2">
        <v>42318.714895833335</v>
      </c>
      <c r="B10212" s="3">
        <v>11.0</v>
      </c>
      <c r="C10212" s="3" t="s">
        <v>8462</v>
      </c>
      <c r="D10212" s="3">
        <v>92.0</v>
      </c>
      <c r="E10212" s="3" t="s">
        <v>8583</v>
      </c>
      <c r="F10212" s="3">
        <v>7.0</v>
      </c>
      <c r="G10212" s="3">
        <v>13.0</v>
      </c>
      <c r="H10212" s="3" t="s">
        <v>9748</v>
      </c>
      <c r="I10212" s="3" t="s">
        <v>9749</v>
      </c>
      <c r="J10212" s="3" t="s">
        <v>1412</v>
      </c>
      <c r="K10212" s="3" t="s">
        <v>24</v>
      </c>
      <c r="L10212" s="3">
        <v>29.0</v>
      </c>
      <c r="M10212" s="3" t="s">
        <v>25</v>
      </c>
      <c r="N10212" s="3" t="s">
        <v>9873</v>
      </c>
      <c r="O10212" s="3" t="s">
        <v>2422</v>
      </c>
      <c r="P10212" s="4">
        <v>28620.0</v>
      </c>
      <c r="Q10212" s="3" t="s">
        <v>40</v>
      </c>
      <c r="S10212" s="3" t="s">
        <v>34</v>
      </c>
    </row>
    <row r="10213">
      <c r="A10213" s="2">
        <v>42318.714895833335</v>
      </c>
      <c r="B10213" s="3">
        <v>11.0</v>
      </c>
      <c r="C10213" s="3" t="s">
        <v>8462</v>
      </c>
      <c r="D10213" s="3">
        <v>92.0</v>
      </c>
      <c r="E10213" s="3" t="s">
        <v>8583</v>
      </c>
      <c r="F10213" s="3">
        <v>7.0</v>
      </c>
      <c r="G10213" s="3">
        <v>13.0</v>
      </c>
      <c r="H10213" s="3" t="s">
        <v>9748</v>
      </c>
      <c r="I10213" s="3" t="s">
        <v>9749</v>
      </c>
      <c r="J10213" s="3" t="s">
        <v>1412</v>
      </c>
      <c r="K10213" s="3" t="s">
        <v>24</v>
      </c>
      <c r="L10213" s="3">
        <v>30.0</v>
      </c>
      <c r="M10213" s="3" t="s">
        <v>30</v>
      </c>
      <c r="N10213" s="3" t="s">
        <v>9874</v>
      </c>
      <c r="O10213" s="3" t="s">
        <v>7278</v>
      </c>
      <c r="P10213" s="4">
        <v>24556.0</v>
      </c>
      <c r="Q10213" s="3" t="s">
        <v>132</v>
      </c>
      <c r="S10213" s="3" t="s">
        <v>34</v>
      </c>
    </row>
    <row r="10214">
      <c r="A10214" s="2">
        <v>42318.714895833335</v>
      </c>
      <c r="B10214" s="3">
        <v>11.0</v>
      </c>
      <c r="C10214" s="3" t="s">
        <v>8462</v>
      </c>
      <c r="D10214" s="3">
        <v>93.0</v>
      </c>
      <c r="E10214" s="3" t="s">
        <v>8620</v>
      </c>
      <c r="F10214" s="3">
        <v>7.0</v>
      </c>
      <c r="G10214" s="3">
        <v>13.0</v>
      </c>
      <c r="H10214" s="3" t="s">
        <v>9748</v>
      </c>
      <c r="I10214" s="3" t="s">
        <v>9749</v>
      </c>
      <c r="J10214" s="3" t="s">
        <v>1412</v>
      </c>
      <c r="K10214" s="3" t="s">
        <v>24</v>
      </c>
      <c r="L10214" s="3">
        <v>1.0</v>
      </c>
      <c r="M10214" s="3" t="s">
        <v>30</v>
      </c>
      <c r="N10214" s="3" t="s">
        <v>9875</v>
      </c>
      <c r="O10214" s="3" t="s">
        <v>9876</v>
      </c>
      <c r="P10214" s="4">
        <v>35631.0</v>
      </c>
      <c r="Q10214" s="3" t="s">
        <v>191</v>
      </c>
      <c r="S10214" s="3" t="s">
        <v>34</v>
      </c>
    </row>
    <row r="10215">
      <c r="A10215" s="2">
        <v>42318.714895833335</v>
      </c>
      <c r="B10215" s="3">
        <v>11.0</v>
      </c>
      <c r="C10215" s="3" t="s">
        <v>8462</v>
      </c>
      <c r="D10215" s="3">
        <v>93.0</v>
      </c>
      <c r="E10215" s="3" t="s">
        <v>8620</v>
      </c>
      <c r="F10215" s="3">
        <v>7.0</v>
      </c>
      <c r="G10215" s="3">
        <v>13.0</v>
      </c>
      <c r="H10215" s="3" t="s">
        <v>9748</v>
      </c>
      <c r="I10215" s="3" t="s">
        <v>9749</v>
      </c>
      <c r="J10215" s="3" t="s">
        <v>1412</v>
      </c>
      <c r="K10215" s="3" t="s">
        <v>24</v>
      </c>
      <c r="L10215" s="3">
        <v>2.0</v>
      </c>
      <c r="M10215" s="3" t="s">
        <v>25</v>
      </c>
      <c r="N10215" s="3" t="s">
        <v>9877</v>
      </c>
      <c r="O10215" s="3" t="s">
        <v>127</v>
      </c>
      <c r="P10215" s="4">
        <v>23859.0</v>
      </c>
      <c r="Q10215" s="3" t="s">
        <v>72</v>
      </c>
      <c r="S10215" s="3" t="s">
        <v>34</v>
      </c>
    </row>
    <row r="10216">
      <c r="A10216" s="2">
        <v>42318.714895833335</v>
      </c>
      <c r="B10216" s="3">
        <v>11.0</v>
      </c>
      <c r="C10216" s="3" t="s">
        <v>8462</v>
      </c>
      <c r="D10216" s="3">
        <v>93.0</v>
      </c>
      <c r="E10216" s="3" t="s">
        <v>8620</v>
      </c>
      <c r="F10216" s="3">
        <v>7.0</v>
      </c>
      <c r="G10216" s="3">
        <v>13.0</v>
      </c>
      <c r="H10216" s="3" t="s">
        <v>9748</v>
      </c>
      <c r="I10216" s="3" t="s">
        <v>9749</v>
      </c>
      <c r="J10216" s="3" t="s">
        <v>1412</v>
      </c>
      <c r="K10216" s="3" t="s">
        <v>24</v>
      </c>
      <c r="L10216" s="3">
        <v>3.0</v>
      </c>
      <c r="M10216" s="3" t="s">
        <v>30</v>
      </c>
      <c r="N10216" s="3" t="s">
        <v>9878</v>
      </c>
      <c r="O10216" s="3" t="s">
        <v>9879</v>
      </c>
      <c r="P10216" s="4">
        <v>29906.0</v>
      </c>
      <c r="Q10216" s="3" t="s">
        <v>37</v>
      </c>
      <c r="S10216" s="3" t="s">
        <v>34</v>
      </c>
    </row>
    <row r="10217">
      <c r="A10217" s="2">
        <v>42318.714895833335</v>
      </c>
      <c r="B10217" s="3">
        <v>11.0</v>
      </c>
      <c r="C10217" s="3" t="s">
        <v>8462</v>
      </c>
      <c r="D10217" s="3">
        <v>93.0</v>
      </c>
      <c r="E10217" s="3" t="s">
        <v>8620</v>
      </c>
      <c r="F10217" s="3">
        <v>7.0</v>
      </c>
      <c r="G10217" s="3">
        <v>13.0</v>
      </c>
      <c r="H10217" s="3" t="s">
        <v>9748</v>
      </c>
      <c r="I10217" s="3" t="s">
        <v>9749</v>
      </c>
      <c r="J10217" s="3" t="s">
        <v>1412</v>
      </c>
      <c r="K10217" s="3" t="s">
        <v>24</v>
      </c>
      <c r="L10217" s="3">
        <v>4.0</v>
      </c>
      <c r="M10217" s="3" t="s">
        <v>25</v>
      </c>
      <c r="N10217" s="3" t="s">
        <v>8008</v>
      </c>
      <c r="O10217" s="3" t="s">
        <v>384</v>
      </c>
      <c r="P10217" s="4">
        <v>28545.0</v>
      </c>
      <c r="Q10217" s="3" t="s">
        <v>110</v>
      </c>
      <c r="S10217" s="3" t="s">
        <v>34</v>
      </c>
    </row>
    <row r="10218">
      <c r="A10218" s="2">
        <v>42318.714895833335</v>
      </c>
      <c r="B10218" s="3">
        <v>11.0</v>
      </c>
      <c r="C10218" s="3" t="s">
        <v>8462</v>
      </c>
      <c r="D10218" s="3">
        <v>93.0</v>
      </c>
      <c r="E10218" s="3" t="s">
        <v>8620</v>
      </c>
      <c r="F10218" s="3">
        <v>7.0</v>
      </c>
      <c r="G10218" s="3">
        <v>13.0</v>
      </c>
      <c r="H10218" s="3" t="s">
        <v>9748</v>
      </c>
      <c r="I10218" s="3" t="s">
        <v>9749</v>
      </c>
      <c r="J10218" s="3" t="s">
        <v>1412</v>
      </c>
      <c r="K10218" s="3" t="s">
        <v>24</v>
      </c>
      <c r="L10218" s="3">
        <v>5.0</v>
      </c>
      <c r="M10218" s="3" t="s">
        <v>30</v>
      </c>
      <c r="N10218" s="3" t="s">
        <v>9880</v>
      </c>
      <c r="O10218" s="3" t="s">
        <v>9881</v>
      </c>
      <c r="P10218" s="4">
        <v>24108.0</v>
      </c>
      <c r="Q10218" s="3" t="s">
        <v>40</v>
      </c>
      <c r="S10218" s="3" t="s">
        <v>34</v>
      </c>
    </row>
    <row r="10219">
      <c r="A10219" s="2">
        <v>42318.714895833335</v>
      </c>
      <c r="B10219" s="3">
        <v>11.0</v>
      </c>
      <c r="C10219" s="3" t="s">
        <v>8462</v>
      </c>
      <c r="D10219" s="3">
        <v>93.0</v>
      </c>
      <c r="E10219" s="3" t="s">
        <v>8620</v>
      </c>
      <c r="F10219" s="3">
        <v>7.0</v>
      </c>
      <c r="G10219" s="3">
        <v>13.0</v>
      </c>
      <c r="H10219" s="3" t="s">
        <v>9748</v>
      </c>
      <c r="I10219" s="3" t="s">
        <v>9749</v>
      </c>
      <c r="J10219" s="3" t="s">
        <v>1412</v>
      </c>
      <c r="K10219" s="3" t="s">
        <v>24</v>
      </c>
      <c r="L10219" s="3">
        <v>6.0</v>
      </c>
      <c r="M10219" s="3" t="s">
        <v>25</v>
      </c>
      <c r="N10219" s="3" t="s">
        <v>9882</v>
      </c>
      <c r="O10219" s="3" t="s">
        <v>530</v>
      </c>
      <c r="P10219" s="4">
        <v>27099.0</v>
      </c>
      <c r="Q10219" s="3" t="s">
        <v>189</v>
      </c>
      <c r="S10219" s="3" t="s">
        <v>34</v>
      </c>
    </row>
    <row r="10220">
      <c r="A10220" s="2">
        <v>42318.714895833335</v>
      </c>
      <c r="B10220" s="3">
        <v>11.0</v>
      </c>
      <c r="C10220" s="3" t="s">
        <v>8462</v>
      </c>
      <c r="D10220" s="3">
        <v>93.0</v>
      </c>
      <c r="E10220" s="3" t="s">
        <v>8620</v>
      </c>
      <c r="F10220" s="3">
        <v>7.0</v>
      </c>
      <c r="G10220" s="3">
        <v>13.0</v>
      </c>
      <c r="H10220" s="3" t="s">
        <v>9748</v>
      </c>
      <c r="I10220" s="3" t="s">
        <v>9749</v>
      </c>
      <c r="J10220" s="3" t="s">
        <v>1412</v>
      </c>
      <c r="K10220" s="3" t="s">
        <v>24</v>
      </c>
      <c r="L10220" s="3">
        <v>7.0</v>
      </c>
      <c r="M10220" s="3" t="s">
        <v>30</v>
      </c>
      <c r="N10220" s="3" t="s">
        <v>9883</v>
      </c>
      <c r="O10220" s="3" t="s">
        <v>998</v>
      </c>
      <c r="P10220" s="4">
        <v>28313.0</v>
      </c>
      <c r="Q10220" s="3" t="s">
        <v>132</v>
      </c>
      <c r="S10220" s="3" t="s">
        <v>34</v>
      </c>
    </row>
    <row r="10221">
      <c r="A10221" s="2">
        <v>42318.714895833335</v>
      </c>
      <c r="B10221" s="3">
        <v>11.0</v>
      </c>
      <c r="C10221" s="3" t="s">
        <v>8462</v>
      </c>
      <c r="D10221" s="3">
        <v>93.0</v>
      </c>
      <c r="E10221" s="3" t="s">
        <v>8620</v>
      </c>
      <c r="F10221" s="3">
        <v>7.0</v>
      </c>
      <c r="G10221" s="3">
        <v>13.0</v>
      </c>
      <c r="H10221" s="3" t="s">
        <v>9748</v>
      </c>
      <c r="I10221" s="3" t="s">
        <v>9749</v>
      </c>
      <c r="J10221" s="3" t="s">
        <v>1412</v>
      </c>
      <c r="K10221" s="3" t="s">
        <v>24</v>
      </c>
      <c r="L10221" s="3">
        <v>8.0</v>
      </c>
      <c r="M10221" s="3" t="s">
        <v>25</v>
      </c>
      <c r="N10221" s="3" t="s">
        <v>9884</v>
      </c>
      <c r="O10221" s="3" t="s">
        <v>42</v>
      </c>
      <c r="P10221" s="4">
        <v>23292.0</v>
      </c>
      <c r="Q10221" s="3" t="s">
        <v>55</v>
      </c>
      <c r="S10221" s="3" t="s">
        <v>34</v>
      </c>
    </row>
    <row r="10222">
      <c r="A10222" s="2">
        <v>42318.714895833335</v>
      </c>
      <c r="B10222" s="3">
        <v>11.0</v>
      </c>
      <c r="C10222" s="3" t="s">
        <v>8462</v>
      </c>
      <c r="D10222" s="3">
        <v>93.0</v>
      </c>
      <c r="E10222" s="3" t="s">
        <v>8620</v>
      </c>
      <c r="F10222" s="3">
        <v>7.0</v>
      </c>
      <c r="G10222" s="3">
        <v>13.0</v>
      </c>
      <c r="H10222" s="3" t="s">
        <v>9748</v>
      </c>
      <c r="I10222" s="3" t="s">
        <v>9749</v>
      </c>
      <c r="J10222" s="3" t="s">
        <v>1412</v>
      </c>
      <c r="K10222" s="3" t="s">
        <v>24</v>
      </c>
      <c r="L10222" s="3">
        <v>9.0</v>
      </c>
      <c r="M10222" s="3" t="s">
        <v>30</v>
      </c>
      <c r="N10222" s="3" t="s">
        <v>1046</v>
      </c>
      <c r="O10222" s="3" t="s">
        <v>4621</v>
      </c>
      <c r="P10222" s="4">
        <v>29071.0</v>
      </c>
      <c r="Q10222" s="3" t="s">
        <v>40</v>
      </c>
      <c r="S10222" s="3" t="s">
        <v>34</v>
      </c>
    </row>
    <row r="10223">
      <c r="A10223" s="2">
        <v>42318.714895833335</v>
      </c>
      <c r="B10223" s="3">
        <v>11.0</v>
      </c>
      <c r="C10223" s="3" t="s">
        <v>8462</v>
      </c>
      <c r="D10223" s="3">
        <v>93.0</v>
      </c>
      <c r="E10223" s="3" t="s">
        <v>8620</v>
      </c>
      <c r="F10223" s="3">
        <v>7.0</v>
      </c>
      <c r="G10223" s="3">
        <v>13.0</v>
      </c>
      <c r="H10223" s="3" t="s">
        <v>9748</v>
      </c>
      <c r="I10223" s="3" t="s">
        <v>9749</v>
      </c>
      <c r="J10223" s="3" t="s">
        <v>1412</v>
      </c>
      <c r="K10223" s="3" t="s">
        <v>24</v>
      </c>
      <c r="L10223" s="3">
        <v>10.0</v>
      </c>
      <c r="M10223" s="3" t="s">
        <v>25</v>
      </c>
      <c r="N10223" s="3" t="s">
        <v>9885</v>
      </c>
      <c r="O10223" s="3" t="s">
        <v>2843</v>
      </c>
      <c r="P10223" s="4">
        <v>30621.0</v>
      </c>
      <c r="Q10223" s="3" t="s">
        <v>110</v>
      </c>
      <c r="S10223" s="3" t="s">
        <v>34</v>
      </c>
    </row>
    <row r="10224">
      <c r="A10224" s="2">
        <v>42318.714895833335</v>
      </c>
      <c r="B10224" s="3">
        <v>11.0</v>
      </c>
      <c r="C10224" s="3" t="s">
        <v>8462</v>
      </c>
      <c r="D10224" s="3">
        <v>93.0</v>
      </c>
      <c r="E10224" s="3" t="s">
        <v>8620</v>
      </c>
      <c r="F10224" s="3">
        <v>7.0</v>
      </c>
      <c r="G10224" s="3">
        <v>13.0</v>
      </c>
      <c r="H10224" s="3" t="s">
        <v>9748</v>
      </c>
      <c r="I10224" s="3" t="s">
        <v>9749</v>
      </c>
      <c r="J10224" s="3" t="s">
        <v>1412</v>
      </c>
      <c r="K10224" s="3" t="s">
        <v>24</v>
      </c>
      <c r="L10224" s="3">
        <v>11.0</v>
      </c>
      <c r="M10224" s="3" t="s">
        <v>30</v>
      </c>
      <c r="N10224" s="3" t="s">
        <v>9829</v>
      </c>
      <c r="O10224" s="3" t="s">
        <v>9886</v>
      </c>
      <c r="P10224" s="4">
        <v>23137.0</v>
      </c>
      <c r="Q10224" s="3" t="s">
        <v>132</v>
      </c>
      <c r="S10224" s="3" t="s">
        <v>34</v>
      </c>
    </row>
    <row r="10225">
      <c r="A10225" s="2">
        <v>42318.714895833335</v>
      </c>
      <c r="B10225" s="3">
        <v>11.0</v>
      </c>
      <c r="C10225" s="3" t="s">
        <v>8462</v>
      </c>
      <c r="D10225" s="3">
        <v>93.0</v>
      </c>
      <c r="E10225" s="3" t="s">
        <v>8620</v>
      </c>
      <c r="F10225" s="3">
        <v>7.0</v>
      </c>
      <c r="G10225" s="3">
        <v>13.0</v>
      </c>
      <c r="H10225" s="3" t="s">
        <v>9748</v>
      </c>
      <c r="I10225" s="3" t="s">
        <v>9749</v>
      </c>
      <c r="J10225" s="3" t="s">
        <v>1412</v>
      </c>
      <c r="K10225" s="3" t="s">
        <v>24</v>
      </c>
      <c r="L10225" s="3">
        <v>12.0</v>
      </c>
      <c r="M10225" s="3" t="s">
        <v>25</v>
      </c>
      <c r="N10225" s="3" t="s">
        <v>9887</v>
      </c>
      <c r="O10225" s="3" t="s">
        <v>2093</v>
      </c>
      <c r="P10225" s="4">
        <v>25745.0</v>
      </c>
      <c r="Q10225" s="3" t="s">
        <v>169</v>
      </c>
      <c r="S10225" s="3" t="s">
        <v>34</v>
      </c>
    </row>
    <row r="10226">
      <c r="A10226" s="2">
        <v>42318.714895833335</v>
      </c>
      <c r="B10226" s="3">
        <v>11.0</v>
      </c>
      <c r="C10226" s="3" t="s">
        <v>8462</v>
      </c>
      <c r="D10226" s="3">
        <v>93.0</v>
      </c>
      <c r="E10226" s="3" t="s">
        <v>8620</v>
      </c>
      <c r="F10226" s="3">
        <v>7.0</v>
      </c>
      <c r="G10226" s="3">
        <v>13.0</v>
      </c>
      <c r="H10226" s="3" t="s">
        <v>9748</v>
      </c>
      <c r="I10226" s="3" t="s">
        <v>9749</v>
      </c>
      <c r="J10226" s="3" t="s">
        <v>1412</v>
      </c>
      <c r="K10226" s="3" t="s">
        <v>24</v>
      </c>
      <c r="L10226" s="3">
        <v>13.0</v>
      </c>
      <c r="M10226" s="3" t="s">
        <v>30</v>
      </c>
      <c r="N10226" s="3" t="s">
        <v>9888</v>
      </c>
      <c r="O10226" s="3" t="s">
        <v>368</v>
      </c>
      <c r="P10226" s="4">
        <v>32823.0</v>
      </c>
      <c r="Q10226" s="3" t="s">
        <v>37</v>
      </c>
      <c r="S10226" s="3" t="s">
        <v>34</v>
      </c>
    </row>
    <row r="10227">
      <c r="A10227" s="2">
        <v>42318.714895833335</v>
      </c>
      <c r="B10227" s="3">
        <v>11.0</v>
      </c>
      <c r="C10227" s="3" t="s">
        <v>8462</v>
      </c>
      <c r="D10227" s="3">
        <v>93.0</v>
      </c>
      <c r="E10227" s="3" t="s">
        <v>8620</v>
      </c>
      <c r="F10227" s="3">
        <v>7.0</v>
      </c>
      <c r="G10227" s="3">
        <v>13.0</v>
      </c>
      <c r="H10227" s="3" t="s">
        <v>9748</v>
      </c>
      <c r="I10227" s="3" t="s">
        <v>9749</v>
      </c>
      <c r="J10227" s="3" t="s">
        <v>1412</v>
      </c>
      <c r="K10227" s="3" t="s">
        <v>24</v>
      </c>
      <c r="L10227" s="3">
        <v>14.0</v>
      </c>
      <c r="M10227" s="3" t="s">
        <v>25</v>
      </c>
      <c r="N10227" s="3" t="s">
        <v>9889</v>
      </c>
      <c r="O10227" s="3" t="s">
        <v>9890</v>
      </c>
      <c r="P10227" s="4">
        <v>23274.0</v>
      </c>
      <c r="Q10227" s="3" t="s">
        <v>79</v>
      </c>
      <c r="S10227" s="3" t="s">
        <v>34</v>
      </c>
    </row>
    <row r="10228">
      <c r="A10228" s="2">
        <v>42318.714895833335</v>
      </c>
      <c r="B10228" s="3">
        <v>11.0</v>
      </c>
      <c r="C10228" s="3" t="s">
        <v>8462</v>
      </c>
      <c r="D10228" s="3">
        <v>93.0</v>
      </c>
      <c r="E10228" s="3" t="s">
        <v>8620</v>
      </c>
      <c r="F10228" s="3">
        <v>7.0</v>
      </c>
      <c r="G10228" s="3">
        <v>13.0</v>
      </c>
      <c r="H10228" s="3" t="s">
        <v>9748</v>
      </c>
      <c r="I10228" s="3" t="s">
        <v>9749</v>
      </c>
      <c r="J10228" s="3" t="s">
        <v>1412</v>
      </c>
      <c r="K10228" s="3" t="s">
        <v>24</v>
      </c>
      <c r="L10228" s="3">
        <v>15.0</v>
      </c>
      <c r="M10228" s="3" t="s">
        <v>30</v>
      </c>
      <c r="N10228" s="3" t="s">
        <v>9891</v>
      </c>
      <c r="O10228" s="3" t="s">
        <v>905</v>
      </c>
      <c r="P10228" s="4">
        <v>21127.0</v>
      </c>
      <c r="Q10228" s="3" t="s">
        <v>60</v>
      </c>
      <c r="S10228" s="3" t="s">
        <v>34</v>
      </c>
    </row>
    <row r="10229">
      <c r="A10229" s="2">
        <v>42318.714895833335</v>
      </c>
      <c r="B10229" s="3">
        <v>11.0</v>
      </c>
      <c r="C10229" s="3" t="s">
        <v>8462</v>
      </c>
      <c r="D10229" s="3">
        <v>93.0</v>
      </c>
      <c r="E10229" s="3" t="s">
        <v>8620</v>
      </c>
      <c r="F10229" s="3">
        <v>7.0</v>
      </c>
      <c r="G10229" s="3">
        <v>13.0</v>
      </c>
      <c r="H10229" s="3" t="s">
        <v>9748</v>
      </c>
      <c r="I10229" s="3" t="s">
        <v>9749</v>
      </c>
      <c r="J10229" s="3" t="s">
        <v>1412</v>
      </c>
      <c r="K10229" s="3" t="s">
        <v>24</v>
      </c>
      <c r="L10229" s="3">
        <v>16.0</v>
      </c>
      <c r="M10229" s="3" t="s">
        <v>25</v>
      </c>
      <c r="N10229" s="3" t="s">
        <v>9868</v>
      </c>
      <c r="O10229" s="3" t="s">
        <v>240</v>
      </c>
      <c r="P10229" s="4">
        <v>14321.0</v>
      </c>
      <c r="Q10229" s="3" t="s">
        <v>49</v>
      </c>
      <c r="S10229" s="3" t="s">
        <v>34</v>
      </c>
    </row>
    <row r="10230">
      <c r="A10230" s="2">
        <v>42318.714895833335</v>
      </c>
      <c r="B10230" s="3">
        <v>11.0</v>
      </c>
      <c r="C10230" s="3" t="s">
        <v>8462</v>
      </c>
      <c r="D10230" s="3">
        <v>93.0</v>
      </c>
      <c r="E10230" s="3" t="s">
        <v>8620</v>
      </c>
      <c r="F10230" s="3">
        <v>7.0</v>
      </c>
      <c r="G10230" s="3">
        <v>13.0</v>
      </c>
      <c r="H10230" s="3" t="s">
        <v>9748</v>
      </c>
      <c r="I10230" s="3" t="s">
        <v>9749</v>
      </c>
      <c r="J10230" s="3" t="s">
        <v>1412</v>
      </c>
      <c r="K10230" s="3" t="s">
        <v>24</v>
      </c>
      <c r="L10230" s="3">
        <v>17.0</v>
      </c>
      <c r="M10230" s="3" t="s">
        <v>30</v>
      </c>
      <c r="N10230" s="3" t="s">
        <v>9892</v>
      </c>
      <c r="O10230" s="3" t="s">
        <v>1519</v>
      </c>
      <c r="P10230" s="4">
        <v>30065.0</v>
      </c>
      <c r="Q10230" s="3" t="s">
        <v>28</v>
      </c>
      <c r="S10230" s="3" t="s">
        <v>34</v>
      </c>
    </row>
    <row r="10231">
      <c r="A10231" s="2">
        <v>42318.714895833335</v>
      </c>
      <c r="B10231" s="3">
        <v>11.0</v>
      </c>
      <c r="C10231" s="3" t="s">
        <v>8462</v>
      </c>
      <c r="D10231" s="3">
        <v>93.0</v>
      </c>
      <c r="E10231" s="3" t="s">
        <v>8620</v>
      </c>
      <c r="F10231" s="3">
        <v>7.0</v>
      </c>
      <c r="G10231" s="3">
        <v>13.0</v>
      </c>
      <c r="H10231" s="3" t="s">
        <v>9748</v>
      </c>
      <c r="I10231" s="3" t="s">
        <v>9749</v>
      </c>
      <c r="J10231" s="3" t="s">
        <v>1412</v>
      </c>
      <c r="K10231" s="3" t="s">
        <v>24</v>
      </c>
      <c r="L10231" s="3">
        <v>18.0</v>
      </c>
      <c r="M10231" s="3" t="s">
        <v>25</v>
      </c>
      <c r="N10231" s="3" t="s">
        <v>5805</v>
      </c>
      <c r="O10231" s="3" t="s">
        <v>305</v>
      </c>
      <c r="P10231" s="4">
        <v>20332.0</v>
      </c>
      <c r="Q10231" s="3" t="s">
        <v>86</v>
      </c>
      <c r="S10231" s="3" t="s">
        <v>34</v>
      </c>
    </row>
    <row r="10232">
      <c r="A10232" s="2">
        <v>42318.714895833335</v>
      </c>
      <c r="B10232" s="3">
        <v>11.0</v>
      </c>
      <c r="C10232" s="3" t="s">
        <v>8462</v>
      </c>
      <c r="D10232" s="3">
        <v>93.0</v>
      </c>
      <c r="E10232" s="3" t="s">
        <v>8620</v>
      </c>
      <c r="F10232" s="3">
        <v>7.0</v>
      </c>
      <c r="G10232" s="3">
        <v>13.0</v>
      </c>
      <c r="H10232" s="3" t="s">
        <v>9748</v>
      </c>
      <c r="I10232" s="3" t="s">
        <v>9749</v>
      </c>
      <c r="J10232" s="3" t="s">
        <v>1412</v>
      </c>
      <c r="K10232" s="3" t="s">
        <v>24</v>
      </c>
      <c r="L10232" s="3">
        <v>19.0</v>
      </c>
      <c r="M10232" s="3" t="s">
        <v>30</v>
      </c>
      <c r="N10232" s="3" t="s">
        <v>9868</v>
      </c>
      <c r="O10232" s="3" t="s">
        <v>1694</v>
      </c>
      <c r="P10232" s="4">
        <v>15839.0</v>
      </c>
      <c r="Q10232" s="3" t="s">
        <v>49</v>
      </c>
      <c r="S10232" s="3" t="s">
        <v>34</v>
      </c>
    </row>
    <row r="10233">
      <c r="A10233" s="2">
        <v>42318.714895833335</v>
      </c>
      <c r="B10233" s="3">
        <v>11.0</v>
      </c>
      <c r="C10233" s="3" t="s">
        <v>8462</v>
      </c>
      <c r="D10233" s="3">
        <v>93.0</v>
      </c>
      <c r="E10233" s="3" t="s">
        <v>8620</v>
      </c>
      <c r="F10233" s="3">
        <v>7.0</v>
      </c>
      <c r="G10233" s="3">
        <v>13.0</v>
      </c>
      <c r="H10233" s="3" t="s">
        <v>9748</v>
      </c>
      <c r="I10233" s="3" t="s">
        <v>9749</v>
      </c>
      <c r="J10233" s="3" t="s">
        <v>1412</v>
      </c>
      <c r="K10233" s="3" t="s">
        <v>24</v>
      </c>
      <c r="L10233" s="3">
        <v>20.0</v>
      </c>
      <c r="M10233" s="3" t="s">
        <v>25</v>
      </c>
      <c r="N10233" s="3" t="s">
        <v>9893</v>
      </c>
      <c r="O10233" s="3" t="s">
        <v>871</v>
      </c>
      <c r="P10233" s="4">
        <v>30117.0</v>
      </c>
      <c r="Q10233" s="3" t="s">
        <v>40</v>
      </c>
      <c r="S10233" s="3" t="s">
        <v>34</v>
      </c>
    </row>
    <row r="10234">
      <c r="A10234" s="2">
        <v>42318.714895833335</v>
      </c>
      <c r="B10234" s="3">
        <v>11.0</v>
      </c>
      <c r="C10234" s="3" t="s">
        <v>8462</v>
      </c>
      <c r="D10234" s="3">
        <v>93.0</v>
      </c>
      <c r="E10234" s="3" t="s">
        <v>8620</v>
      </c>
      <c r="F10234" s="3">
        <v>7.0</v>
      </c>
      <c r="G10234" s="3">
        <v>13.0</v>
      </c>
      <c r="H10234" s="3" t="s">
        <v>9748</v>
      </c>
      <c r="I10234" s="3" t="s">
        <v>9749</v>
      </c>
      <c r="J10234" s="3" t="s">
        <v>1412</v>
      </c>
      <c r="K10234" s="3" t="s">
        <v>24</v>
      </c>
      <c r="L10234" s="3">
        <v>21.0</v>
      </c>
      <c r="M10234" s="3" t="s">
        <v>30</v>
      </c>
      <c r="N10234" s="3" t="s">
        <v>9751</v>
      </c>
      <c r="O10234" s="3" t="s">
        <v>9894</v>
      </c>
      <c r="P10234" s="4">
        <v>28767.0</v>
      </c>
      <c r="Q10234" s="3" t="s">
        <v>132</v>
      </c>
      <c r="S10234" s="3" t="s">
        <v>34</v>
      </c>
    </row>
    <row r="10235">
      <c r="A10235" s="2">
        <v>42318.714895833335</v>
      </c>
      <c r="B10235" s="3">
        <v>11.0</v>
      </c>
      <c r="C10235" s="3" t="s">
        <v>8462</v>
      </c>
      <c r="D10235" s="3">
        <v>93.0</v>
      </c>
      <c r="E10235" s="3" t="s">
        <v>8620</v>
      </c>
      <c r="F10235" s="3">
        <v>7.0</v>
      </c>
      <c r="G10235" s="3">
        <v>13.0</v>
      </c>
      <c r="H10235" s="3" t="s">
        <v>9748</v>
      </c>
      <c r="I10235" s="3" t="s">
        <v>9749</v>
      </c>
      <c r="J10235" s="3" t="s">
        <v>1412</v>
      </c>
      <c r="K10235" s="3" t="s">
        <v>24</v>
      </c>
      <c r="L10235" s="3">
        <v>22.0</v>
      </c>
      <c r="M10235" s="3" t="s">
        <v>25</v>
      </c>
      <c r="N10235" s="3" t="s">
        <v>2776</v>
      </c>
      <c r="O10235" s="3" t="s">
        <v>767</v>
      </c>
      <c r="P10235" s="4">
        <v>32325.0</v>
      </c>
      <c r="Q10235" s="3" t="s">
        <v>72</v>
      </c>
      <c r="S10235" s="3" t="s">
        <v>34</v>
      </c>
    </row>
    <row r="10236">
      <c r="A10236" s="2">
        <v>42318.714895833335</v>
      </c>
      <c r="B10236" s="3">
        <v>11.0</v>
      </c>
      <c r="C10236" s="3" t="s">
        <v>8462</v>
      </c>
      <c r="D10236" s="3">
        <v>93.0</v>
      </c>
      <c r="E10236" s="3" t="s">
        <v>8620</v>
      </c>
      <c r="F10236" s="3">
        <v>7.0</v>
      </c>
      <c r="G10236" s="3">
        <v>13.0</v>
      </c>
      <c r="H10236" s="3" t="s">
        <v>9748</v>
      </c>
      <c r="I10236" s="3" t="s">
        <v>9749</v>
      </c>
      <c r="J10236" s="3" t="s">
        <v>1412</v>
      </c>
      <c r="K10236" s="3" t="s">
        <v>24</v>
      </c>
      <c r="L10236" s="3">
        <v>23.0</v>
      </c>
      <c r="M10236" s="3" t="s">
        <v>30</v>
      </c>
      <c r="N10236" s="3" t="s">
        <v>9895</v>
      </c>
      <c r="O10236" s="3" t="s">
        <v>9536</v>
      </c>
      <c r="P10236" s="4">
        <v>31769.0</v>
      </c>
      <c r="Q10236" s="3" t="s">
        <v>46</v>
      </c>
      <c r="S10236" s="3" t="s">
        <v>34</v>
      </c>
    </row>
    <row r="10237">
      <c r="A10237" s="2">
        <v>42318.714895833335</v>
      </c>
      <c r="B10237" s="3">
        <v>11.0</v>
      </c>
      <c r="C10237" s="3" t="s">
        <v>8462</v>
      </c>
      <c r="D10237" s="3">
        <v>93.0</v>
      </c>
      <c r="E10237" s="3" t="s">
        <v>8620</v>
      </c>
      <c r="F10237" s="3">
        <v>7.0</v>
      </c>
      <c r="G10237" s="3">
        <v>13.0</v>
      </c>
      <c r="H10237" s="3" t="s">
        <v>9748</v>
      </c>
      <c r="I10237" s="3" t="s">
        <v>9749</v>
      </c>
      <c r="J10237" s="3" t="s">
        <v>1412</v>
      </c>
      <c r="K10237" s="3" t="s">
        <v>24</v>
      </c>
      <c r="L10237" s="3">
        <v>24.0</v>
      </c>
      <c r="M10237" s="3" t="s">
        <v>25</v>
      </c>
      <c r="N10237" s="3" t="s">
        <v>9896</v>
      </c>
      <c r="O10237" s="3" t="s">
        <v>9897</v>
      </c>
      <c r="P10237" s="4">
        <v>15109.0</v>
      </c>
      <c r="Q10237" s="3" t="s">
        <v>43</v>
      </c>
      <c r="S10237" s="3" t="s">
        <v>34</v>
      </c>
    </row>
    <row r="10238">
      <c r="A10238" s="2">
        <v>42318.714895833335</v>
      </c>
      <c r="B10238" s="3">
        <v>11.0</v>
      </c>
      <c r="C10238" s="3" t="s">
        <v>8462</v>
      </c>
      <c r="D10238" s="3">
        <v>93.0</v>
      </c>
      <c r="E10238" s="3" t="s">
        <v>8620</v>
      </c>
      <c r="F10238" s="3">
        <v>7.0</v>
      </c>
      <c r="G10238" s="3">
        <v>13.0</v>
      </c>
      <c r="H10238" s="3" t="s">
        <v>9748</v>
      </c>
      <c r="I10238" s="3" t="s">
        <v>9749</v>
      </c>
      <c r="J10238" s="3" t="s">
        <v>1412</v>
      </c>
      <c r="K10238" s="3" t="s">
        <v>24</v>
      </c>
      <c r="L10238" s="3">
        <v>25.0</v>
      </c>
      <c r="M10238" s="3" t="s">
        <v>30</v>
      </c>
      <c r="N10238" s="3" t="s">
        <v>9898</v>
      </c>
      <c r="O10238" s="3" t="s">
        <v>1191</v>
      </c>
      <c r="P10238" s="4">
        <v>29532.0</v>
      </c>
      <c r="Q10238" s="3" t="s">
        <v>40</v>
      </c>
      <c r="S10238" s="3" t="s">
        <v>34</v>
      </c>
    </row>
    <row r="10239">
      <c r="A10239" s="2">
        <v>42318.714895833335</v>
      </c>
      <c r="B10239" s="3">
        <v>11.0</v>
      </c>
      <c r="C10239" s="3" t="s">
        <v>8462</v>
      </c>
      <c r="D10239" s="3">
        <v>93.0</v>
      </c>
      <c r="E10239" s="3" t="s">
        <v>8620</v>
      </c>
      <c r="F10239" s="3">
        <v>7.0</v>
      </c>
      <c r="G10239" s="3">
        <v>13.0</v>
      </c>
      <c r="H10239" s="3" t="s">
        <v>9748</v>
      </c>
      <c r="I10239" s="3" t="s">
        <v>9749</v>
      </c>
      <c r="J10239" s="3" t="s">
        <v>1412</v>
      </c>
      <c r="K10239" s="3" t="s">
        <v>24</v>
      </c>
      <c r="L10239" s="3">
        <v>26.0</v>
      </c>
      <c r="M10239" s="3" t="s">
        <v>25</v>
      </c>
      <c r="N10239" s="3" t="s">
        <v>2538</v>
      </c>
      <c r="O10239" s="3" t="s">
        <v>3431</v>
      </c>
      <c r="P10239" s="4">
        <v>33927.0</v>
      </c>
      <c r="Q10239" s="3" t="s">
        <v>191</v>
      </c>
      <c r="S10239" s="3" t="s">
        <v>34</v>
      </c>
    </row>
    <row r="10240">
      <c r="A10240" s="2">
        <v>42318.714895833335</v>
      </c>
      <c r="B10240" s="3">
        <v>11.0</v>
      </c>
      <c r="C10240" s="3" t="s">
        <v>8462</v>
      </c>
      <c r="D10240" s="3">
        <v>93.0</v>
      </c>
      <c r="E10240" s="3" t="s">
        <v>8620</v>
      </c>
      <c r="F10240" s="3">
        <v>7.0</v>
      </c>
      <c r="G10240" s="3">
        <v>13.0</v>
      </c>
      <c r="H10240" s="3" t="s">
        <v>9748</v>
      </c>
      <c r="I10240" s="3" t="s">
        <v>9749</v>
      </c>
      <c r="J10240" s="3" t="s">
        <v>1412</v>
      </c>
      <c r="K10240" s="3" t="s">
        <v>24</v>
      </c>
      <c r="L10240" s="3">
        <v>27.0</v>
      </c>
      <c r="M10240" s="3" t="s">
        <v>30</v>
      </c>
      <c r="N10240" s="3" t="s">
        <v>9899</v>
      </c>
      <c r="O10240" s="3" t="s">
        <v>9900</v>
      </c>
      <c r="P10240" s="4">
        <v>26256.0</v>
      </c>
      <c r="Q10240" s="3" t="s">
        <v>110</v>
      </c>
      <c r="S10240" s="3" t="s">
        <v>34</v>
      </c>
    </row>
    <row r="10241">
      <c r="A10241" s="2">
        <v>42318.714895833335</v>
      </c>
      <c r="B10241" s="3">
        <v>11.0</v>
      </c>
      <c r="C10241" s="3" t="s">
        <v>8462</v>
      </c>
      <c r="D10241" s="3">
        <v>93.0</v>
      </c>
      <c r="E10241" s="3" t="s">
        <v>8620</v>
      </c>
      <c r="F10241" s="3">
        <v>7.0</v>
      </c>
      <c r="G10241" s="3">
        <v>13.0</v>
      </c>
      <c r="H10241" s="3" t="s">
        <v>9748</v>
      </c>
      <c r="I10241" s="3" t="s">
        <v>9749</v>
      </c>
      <c r="J10241" s="3" t="s">
        <v>1412</v>
      </c>
      <c r="K10241" s="3" t="s">
        <v>24</v>
      </c>
      <c r="L10241" s="3">
        <v>28.0</v>
      </c>
      <c r="M10241" s="3" t="s">
        <v>25</v>
      </c>
      <c r="N10241" s="3" t="s">
        <v>5023</v>
      </c>
      <c r="O10241" s="3" t="s">
        <v>477</v>
      </c>
      <c r="P10241" s="4">
        <v>26013.0</v>
      </c>
      <c r="Q10241" s="3" t="s">
        <v>55</v>
      </c>
      <c r="S10241" s="3" t="s">
        <v>34</v>
      </c>
    </row>
    <row r="10242">
      <c r="A10242" s="2">
        <v>42318.714895833335</v>
      </c>
      <c r="B10242" s="3">
        <v>11.0</v>
      </c>
      <c r="C10242" s="3" t="s">
        <v>8462</v>
      </c>
      <c r="D10242" s="3">
        <v>93.0</v>
      </c>
      <c r="E10242" s="3" t="s">
        <v>8620</v>
      </c>
      <c r="F10242" s="3">
        <v>7.0</v>
      </c>
      <c r="G10242" s="3">
        <v>13.0</v>
      </c>
      <c r="H10242" s="3" t="s">
        <v>9748</v>
      </c>
      <c r="I10242" s="3" t="s">
        <v>9749</v>
      </c>
      <c r="J10242" s="3" t="s">
        <v>1412</v>
      </c>
      <c r="K10242" s="3" t="s">
        <v>24</v>
      </c>
      <c r="L10242" s="3">
        <v>29.0</v>
      </c>
      <c r="M10242" s="3" t="s">
        <v>30</v>
      </c>
      <c r="N10242" s="3" t="s">
        <v>4590</v>
      </c>
      <c r="O10242" s="3" t="s">
        <v>1313</v>
      </c>
      <c r="P10242" s="4">
        <v>19911.0</v>
      </c>
      <c r="Q10242" s="3" t="s">
        <v>132</v>
      </c>
      <c r="S10242" s="3" t="s">
        <v>34</v>
      </c>
    </row>
    <row r="10243">
      <c r="A10243" s="2">
        <v>42318.714895833335</v>
      </c>
      <c r="B10243" s="3">
        <v>11.0</v>
      </c>
      <c r="C10243" s="3" t="s">
        <v>8462</v>
      </c>
      <c r="D10243" s="3">
        <v>94.0</v>
      </c>
      <c r="E10243" s="3" t="s">
        <v>8652</v>
      </c>
      <c r="F10243" s="3">
        <v>7.0</v>
      </c>
      <c r="G10243" s="3">
        <v>13.0</v>
      </c>
      <c r="H10243" s="3" t="s">
        <v>9748</v>
      </c>
      <c r="I10243" s="3" t="s">
        <v>9749</v>
      </c>
      <c r="J10243" s="3" t="s">
        <v>1412</v>
      </c>
      <c r="K10243" s="3" t="s">
        <v>24</v>
      </c>
      <c r="L10243" s="3">
        <v>1.0</v>
      </c>
      <c r="M10243" s="3" t="s">
        <v>30</v>
      </c>
      <c r="N10243" s="3" t="s">
        <v>8995</v>
      </c>
      <c r="O10243" s="3" t="s">
        <v>67</v>
      </c>
      <c r="P10243" s="4">
        <v>27214.0</v>
      </c>
      <c r="Q10243" s="3" t="s">
        <v>40</v>
      </c>
      <c r="S10243" s="3" t="s">
        <v>34</v>
      </c>
    </row>
    <row r="10244">
      <c r="A10244" s="2">
        <v>42318.714895833335</v>
      </c>
      <c r="B10244" s="3">
        <v>11.0</v>
      </c>
      <c r="C10244" s="3" t="s">
        <v>8462</v>
      </c>
      <c r="D10244" s="3">
        <v>94.0</v>
      </c>
      <c r="E10244" s="3" t="s">
        <v>8652</v>
      </c>
      <c r="F10244" s="3">
        <v>7.0</v>
      </c>
      <c r="G10244" s="3">
        <v>13.0</v>
      </c>
      <c r="H10244" s="3" t="s">
        <v>9748</v>
      </c>
      <c r="I10244" s="3" t="s">
        <v>9749</v>
      </c>
      <c r="J10244" s="3" t="s">
        <v>1412</v>
      </c>
      <c r="K10244" s="3" t="s">
        <v>24</v>
      </c>
      <c r="L10244" s="3">
        <v>2.0</v>
      </c>
      <c r="M10244" s="3" t="s">
        <v>25</v>
      </c>
      <c r="N10244" s="3" t="s">
        <v>9901</v>
      </c>
      <c r="O10244" s="3" t="s">
        <v>65</v>
      </c>
      <c r="P10244" s="4">
        <v>32414.0</v>
      </c>
      <c r="Q10244" s="3" t="s">
        <v>55</v>
      </c>
      <c r="S10244" s="3" t="s">
        <v>34</v>
      </c>
    </row>
    <row r="10245">
      <c r="A10245" s="2">
        <v>42318.714895833335</v>
      </c>
      <c r="B10245" s="3">
        <v>11.0</v>
      </c>
      <c r="C10245" s="3" t="s">
        <v>8462</v>
      </c>
      <c r="D10245" s="3">
        <v>94.0</v>
      </c>
      <c r="E10245" s="3" t="s">
        <v>8652</v>
      </c>
      <c r="F10245" s="3">
        <v>7.0</v>
      </c>
      <c r="G10245" s="3">
        <v>13.0</v>
      </c>
      <c r="H10245" s="3" t="s">
        <v>9748</v>
      </c>
      <c r="I10245" s="3" t="s">
        <v>9749</v>
      </c>
      <c r="J10245" s="3" t="s">
        <v>1412</v>
      </c>
      <c r="K10245" s="3" t="s">
        <v>24</v>
      </c>
      <c r="L10245" s="3">
        <v>3.0</v>
      </c>
      <c r="M10245" s="3" t="s">
        <v>30</v>
      </c>
      <c r="N10245" s="3" t="s">
        <v>665</v>
      </c>
      <c r="O10245" s="3" t="s">
        <v>5882</v>
      </c>
      <c r="P10245" s="4">
        <v>30872.0</v>
      </c>
      <c r="Q10245" s="3" t="s">
        <v>1159</v>
      </c>
      <c r="S10245" s="3" t="s">
        <v>34</v>
      </c>
    </row>
    <row r="10246">
      <c r="A10246" s="2">
        <v>42318.714895833335</v>
      </c>
      <c r="B10246" s="3">
        <v>11.0</v>
      </c>
      <c r="C10246" s="3" t="s">
        <v>8462</v>
      </c>
      <c r="D10246" s="3">
        <v>94.0</v>
      </c>
      <c r="E10246" s="3" t="s">
        <v>8652</v>
      </c>
      <c r="F10246" s="3">
        <v>7.0</v>
      </c>
      <c r="G10246" s="3">
        <v>13.0</v>
      </c>
      <c r="H10246" s="3" t="s">
        <v>9748</v>
      </c>
      <c r="I10246" s="3" t="s">
        <v>9749</v>
      </c>
      <c r="J10246" s="3" t="s">
        <v>1412</v>
      </c>
      <c r="K10246" s="3" t="s">
        <v>24</v>
      </c>
      <c r="L10246" s="3">
        <v>4.0</v>
      </c>
      <c r="M10246" s="3" t="s">
        <v>25</v>
      </c>
      <c r="N10246" s="3" t="s">
        <v>2948</v>
      </c>
      <c r="O10246" s="3" t="s">
        <v>9902</v>
      </c>
      <c r="P10246" s="4">
        <v>26472.0</v>
      </c>
      <c r="Q10246" s="3" t="s">
        <v>132</v>
      </c>
      <c r="S10246" s="3" t="s">
        <v>34</v>
      </c>
    </row>
    <row r="10247">
      <c r="A10247" s="2">
        <v>42318.714895833335</v>
      </c>
      <c r="B10247" s="3">
        <v>11.0</v>
      </c>
      <c r="C10247" s="3" t="s">
        <v>8462</v>
      </c>
      <c r="D10247" s="3">
        <v>94.0</v>
      </c>
      <c r="E10247" s="3" t="s">
        <v>8652</v>
      </c>
      <c r="F10247" s="3">
        <v>7.0</v>
      </c>
      <c r="G10247" s="3">
        <v>13.0</v>
      </c>
      <c r="H10247" s="3" t="s">
        <v>9748</v>
      </c>
      <c r="I10247" s="3" t="s">
        <v>9749</v>
      </c>
      <c r="J10247" s="3" t="s">
        <v>1412</v>
      </c>
      <c r="K10247" s="3" t="s">
        <v>24</v>
      </c>
      <c r="L10247" s="3">
        <v>5.0</v>
      </c>
      <c r="M10247" s="3" t="s">
        <v>30</v>
      </c>
      <c r="N10247" s="3" t="s">
        <v>9903</v>
      </c>
      <c r="O10247" s="3" t="s">
        <v>3157</v>
      </c>
      <c r="P10247" s="4">
        <v>19345.0</v>
      </c>
      <c r="Q10247" s="3" t="s">
        <v>49</v>
      </c>
      <c r="S10247" s="3" t="s">
        <v>34</v>
      </c>
    </row>
    <row r="10248">
      <c r="A10248" s="2">
        <v>42318.714895833335</v>
      </c>
      <c r="B10248" s="3">
        <v>11.0</v>
      </c>
      <c r="C10248" s="3" t="s">
        <v>8462</v>
      </c>
      <c r="D10248" s="3">
        <v>94.0</v>
      </c>
      <c r="E10248" s="3" t="s">
        <v>8652</v>
      </c>
      <c r="F10248" s="3">
        <v>7.0</v>
      </c>
      <c r="G10248" s="3">
        <v>13.0</v>
      </c>
      <c r="H10248" s="3" t="s">
        <v>9748</v>
      </c>
      <c r="I10248" s="3" t="s">
        <v>9749</v>
      </c>
      <c r="J10248" s="3" t="s">
        <v>1412</v>
      </c>
      <c r="K10248" s="3" t="s">
        <v>24</v>
      </c>
      <c r="L10248" s="3">
        <v>6.0</v>
      </c>
      <c r="M10248" s="3" t="s">
        <v>25</v>
      </c>
      <c r="N10248" s="3" t="s">
        <v>9904</v>
      </c>
      <c r="O10248" s="3" t="s">
        <v>319</v>
      </c>
      <c r="P10248" s="4">
        <v>29388.0</v>
      </c>
      <c r="Q10248" s="3" t="s">
        <v>40</v>
      </c>
      <c r="S10248" s="3" t="s">
        <v>34</v>
      </c>
    </row>
    <row r="10249">
      <c r="A10249" s="2">
        <v>42318.714895833335</v>
      </c>
      <c r="B10249" s="3">
        <v>11.0</v>
      </c>
      <c r="C10249" s="3" t="s">
        <v>8462</v>
      </c>
      <c r="D10249" s="3">
        <v>94.0</v>
      </c>
      <c r="E10249" s="3" t="s">
        <v>8652</v>
      </c>
      <c r="F10249" s="3">
        <v>7.0</v>
      </c>
      <c r="G10249" s="3">
        <v>13.0</v>
      </c>
      <c r="H10249" s="3" t="s">
        <v>9748</v>
      </c>
      <c r="I10249" s="3" t="s">
        <v>9749</v>
      </c>
      <c r="J10249" s="3" t="s">
        <v>1412</v>
      </c>
      <c r="K10249" s="3" t="s">
        <v>24</v>
      </c>
      <c r="L10249" s="3">
        <v>7.0</v>
      </c>
      <c r="M10249" s="3" t="s">
        <v>30</v>
      </c>
      <c r="N10249" s="3" t="s">
        <v>9905</v>
      </c>
      <c r="O10249" s="3" t="s">
        <v>342</v>
      </c>
      <c r="P10249" s="4">
        <v>29028.0</v>
      </c>
      <c r="Q10249" s="3" t="s">
        <v>115</v>
      </c>
      <c r="S10249" s="3" t="s">
        <v>34</v>
      </c>
    </row>
    <row r="10250">
      <c r="A10250" s="2">
        <v>42318.714895833335</v>
      </c>
      <c r="B10250" s="3">
        <v>11.0</v>
      </c>
      <c r="C10250" s="3" t="s">
        <v>8462</v>
      </c>
      <c r="D10250" s="3">
        <v>94.0</v>
      </c>
      <c r="E10250" s="3" t="s">
        <v>8652</v>
      </c>
      <c r="F10250" s="3">
        <v>7.0</v>
      </c>
      <c r="G10250" s="3">
        <v>13.0</v>
      </c>
      <c r="H10250" s="3" t="s">
        <v>9748</v>
      </c>
      <c r="I10250" s="3" t="s">
        <v>9749</v>
      </c>
      <c r="J10250" s="3" t="s">
        <v>1412</v>
      </c>
      <c r="K10250" s="3" t="s">
        <v>24</v>
      </c>
      <c r="L10250" s="3">
        <v>8.0</v>
      </c>
      <c r="M10250" s="3" t="s">
        <v>25</v>
      </c>
      <c r="N10250" s="3" t="s">
        <v>1742</v>
      </c>
      <c r="O10250" s="3" t="s">
        <v>297</v>
      </c>
      <c r="P10250" s="4">
        <v>17887.0</v>
      </c>
      <c r="Q10250" s="3" t="s">
        <v>49</v>
      </c>
      <c r="S10250" s="3" t="s">
        <v>34</v>
      </c>
    </row>
    <row r="10251">
      <c r="A10251" s="2">
        <v>42318.714895833335</v>
      </c>
      <c r="B10251" s="3">
        <v>11.0</v>
      </c>
      <c r="C10251" s="3" t="s">
        <v>8462</v>
      </c>
      <c r="D10251" s="3">
        <v>94.0</v>
      </c>
      <c r="E10251" s="3" t="s">
        <v>8652</v>
      </c>
      <c r="F10251" s="3">
        <v>7.0</v>
      </c>
      <c r="G10251" s="3">
        <v>13.0</v>
      </c>
      <c r="H10251" s="3" t="s">
        <v>9748</v>
      </c>
      <c r="I10251" s="3" t="s">
        <v>9749</v>
      </c>
      <c r="J10251" s="3" t="s">
        <v>1412</v>
      </c>
      <c r="K10251" s="3" t="s">
        <v>24</v>
      </c>
      <c r="L10251" s="3">
        <v>9.0</v>
      </c>
      <c r="M10251" s="3" t="s">
        <v>30</v>
      </c>
      <c r="N10251" s="3" t="s">
        <v>9906</v>
      </c>
      <c r="O10251" s="3" t="s">
        <v>717</v>
      </c>
      <c r="P10251" s="4">
        <v>32491.0</v>
      </c>
      <c r="Q10251" s="3" t="s">
        <v>191</v>
      </c>
      <c r="S10251" s="3" t="s">
        <v>34</v>
      </c>
    </row>
    <row r="10252">
      <c r="A10252" s="2">
        <v>42318.714895833335</v>
      </c>
      <c r="B10252" s="3">
        <v>11.0</v>
      </c>
      <c r="C10252" s="3" t="s">
        <v>8462</v>
      </c>
      <c r="D10252" s="3">
        <v>94.0</v>
      </c>
      <c r="E10252" s="3" t="s">
        <v>8652</v>
      </c>
      <c r="F10252" s="3">
        <v>7.0</v>
      </c>
      <c r="G10252" s="3">
        <v>13.0</v>
      </c>
      <c r="H10252" s="3" t="s">
        <v>9748</v>
      </c>
      <c r="I10252" s="3" t="s">
        <v>9749</v>
      </c>
      <c r="J10252" s="3" t="s">
        <v>1412</v>
      </c>
      <c r="K10252" s="3" t="s">
        <v>24</v>
      </c>
      <c r="L10252" s="3">
        <v>10.0</v>
      </c>
      <c r="M10252" s="3" t="s">
        <v>25</v>
      </c>
      <c r="N10252" s="3" t="s">
        <v>9907</v>
      </c>
      <c r="O10252" s="3" t="s">
        <v>137</v>
      </c>
      <c r="P10252" s="4">
        <v>19378.0</v>
      </c>
      <c r="Q10252" s="3" t="s">
        <v>28</v>
      </c>
      <c r="S10252" s="3" t="s">
        <v>34</v>
      </c>
    </row>
    <row r="10253">
      <c r="A10253" s="2">
        <v>42318.714895833335</v>
      </c>
      <c r="B10253" s="3">
        <v>11.0</v>
      </c>
      <c r="C10253" s="3" t="s">
        <v>8462</v>
      </c>
      <c r="D10253" s="3">
        <v>94.0</v>
      </c>
      <c r="E10253" s="3" t="s">
        <v>8652</v>
      </c>
      <c r="F10253" s="3">
        <v>7.0</v>
      </c>
      <c r="G10253" s="3">
        <v>13.0</v>
      </c>
      <c r="H10253" s="3" t="s">
        <v>9748</v>
      </c>
      <c r="I10253" s="3" t="s">
        <v>9749</v>
      </c>
      <c r="J10253" s="3" t="s">
        <v>1412</v>
      </c>
      <c r="K10253" s="3" t="s">
        <v>24</v>
      </c>
      <c r="L10253" s="3">
        <v>11.0</v>
      </c>
      <c r="M10253" s="3" t="s">
        <v>30</v>
      </c>
      <c r="N10253" s="3" t="s">
        <v>9908</v>
      </c>
      <c r="O10253" s="3" t="s">
        <v>5574</v>
      </c>
      <c r="P10253" s="4">
        <v>29815.0</v>
      </c>
      <c r="Q10253" s="3" t="s">
        <v>191</v>
      </c>
      <c r="S10253" s="3" t="s">
        <v>34</v>
      </c>
    </row>
    <row r="10254">
      <c r="A10254" s="2">
        <v>42318.714895833335</v>
      </c>
      <c r="B10254" s="3">
        <v>11.0</v>
      </c>
      <c r="C10254" s="3" t="s">
        <v>8462</v>
      </c>
      <c r="D10254" s="3">
        <v>94.0</v>
      </c>
      <c r="E10254" s="3" t="s">
        <v>8652</v>
      </c>
      <c r="F10254" s="3">
        <v>7.0</v>
      </c>
      <c r="G10254" s="3">
        <v>13.0</v>
      </c>
      <c r="H10254" s="3" t="s">
        <v>9748</v>
      </c>
      <c r="I10254" s="3" t="s">
        <v>9749</v>
      </c>
      <c r="J10254" s="3" t="s">
        <v>1412</v>
      </c>
      <c r="K10254" s="3" t="s">
        <v>24</v>
      </c>
      <c r="L10254" s="3">
        <v>12.0</v>
      </c>
      <c r="M10254" s="3" t="s">
        <v>25</v>
      </c>
      <c r="N10254" s="3" t="s">
        <v>9909</v>
      </c>
      <c r="O10254" s="3" t="s">
        <v>251</v>
      </c>
      <c r="P10254" s="4">
        <v>22948.0</v>
      </c>
      <c r="Q10254" s="3" t="s">
        <v>28</v>
      </c>
      <c r="S10254" s="3" t="s">
        <v>34</v>
      </c>
    </row>
    <row r="10255">
      <c r="A10255" s="2">
        <v>42318.714895833335</v>
      </c>
      <c r="B10255" s="3">
        <v>11.0</v>
      </c>
      <c r="C10255" s="3" t="s">
        <v>8462</v>
      </c>
      <c r="D10255" s="3">
        <v>94.0</v>
      </c>
      <c r="E10255" s="3" t="s">
        <v>8652</v>
      </c>
      <c r="F10255" s="3">
        <v>7.0</v>
      </c>
      <c r="G10255" s="3">
        <v>13.0</v>
      </c>
      <c r="H10255" s="3" t="s">
        <v>9748</v>
      </c>
      <c r="I10255" s="3" t="s">
        <v>9749</v>
      </c>
      <c r="J10255" s="3" t="s">
        <v>1412</v>
      </c>
      <c r="K10255" s="3" t="s">
        <v>24</v>
      </c>
      <c r="L10255" s="3">
        <v>13.0</v>
      </c>
      <c r="M10255" s="3" t="s">
        <v>30</v>
      </c>
      <c r="N10255" s="3" t="s">
        <v>9910</v>
      </c>
      <c r="O10255" s="3" t="s">
        <v>5386</v>
      </c>
      <c r="P10255" s="4">
        <v>27576.0</v>
      </c>
      <c r="Q10255" s="3" t="s">
        <v>60</v>
      </c>
      <c r="S10255" s="3" t="s">
        <v>34</v>
      </c>
    </row>
    <row r="10256">
      <c r="A10256" s="2">
        <v>42318.714895833335</v>
      </c>
      <c r="B10256" s="3">
        <v>11.0</v>
      </c>
      <c r="C10256" s="3" t="s">
        <v>8462</v>
      </c>
      <c r="D10256" s="3">
        <v>94.0</v>
      </c>
      <c r="E10256" s="3" t="s">
        <v>8652</v>
      </c>
      <c r="F10256" s="3">
        <v>7.0</v>
      </c>
      <c r="G10256" s="3">
        <v>13.0</v>
      </c>
      <c r="H10256" s="3" t="s">
        <v>9748</v>
      </c>
      <c r="I10256" s="3" t="s">
        <v>9749</v>
      </c>
      <c r="J10256" s="3" t="s">
        <v>1412</v>
      </c>
      <c r="K10256" s="3" t="s">
        <v>24</v>
      </c>
      <c r="L10256" s="3">
        <v>14.0</v>
      </c>
      <c r="M10256" s="3" t="s">
        <v>25</v>
      </c>
      <c r="N10256" s="3" t="s">
        <v>9911</v>
      </c>
      <c r="O10256" s="3" t="s">
        <v>9912</v>
      </c>
      <c r="P10256" s="4">
        <v>27159.0</v>
      </c>
      <c r="Q10256" s="3" t="s">
        <v>247</v>
      </c>
      <c r="S10256" s="3" t="s">
        <v>34</v>
      </c>
    </row>
    <row r="10257">
      <c r="A10257" s="2">
        <v>42318.714895833335</v>
      </c>
      <c r="B10257" s="3">
        <v>11.0</v>
      </c>
      <c r="C10257" s="3" t="s">
        <v>8462</v>
      </c>
      <c r="D10257" s="3">
        <v>94.0</v>
      </c>
      <c r="E10257" s="3" t="s">
        <v>8652</v>
      </c>
      <c r="F10257" s="3">
        <v>7.0</v>
      </c>
      <c r="G10257" s="3">
        <v>13.0</v>
      </c>
      <c r="H10257" s="3" t="s">
        <v>9748</v>
      </c>
      <c r="I10257" s="3" t="s">
        <v>9749</v>
      </c>
      <c r="J10257" s="3" t="s">
        <v>1412</v>
      </c>
      <c r="K10257" s="3" t="s">
        <v>24</v>
      </c>
      <c r="L10257" s="3">
        <v>15.0</v>
      </c>
      <c r="M10257" s="3" t="s">
        <v>30</v>
      </c>
      <c r="N10257" s="3" t="s">
        <v>9913</v>
      </c>
      <c r="O10257" s="3" t="s">
        <v>9914</v>
      </c>
      <c r="P10257" s="4">
        <v>23775.0</v>
      </c>
      <c r="Q10257" s="3" t="s">
        <v>132</v>
      </c>
      <c r="S10257" s="3" t="s">
        <v>34</v>
      </c>
    </row>
    <row r="10258">
      <c r="A10258" s="2">
        <v>42318.714895833335</v>
      </c>
      <c r="B10258" s="3">
        <v>11.0</v>
      </c>
      <c r="C10258" s="3" t="s">
        <v>8462</v>
      </c>
      <c r="D10258" s="3">
        <v>94.0</v>
      </c>
      <c r="E10258" s="3" t="s">
        <v>8652</v>
      </c>
      <c r="F10258" s="3">
        <v>7.0</v>
      </c>
      <c r="G10258" s="3">
        <v>13.0</v>
      </c>
      <c r="H10258" s="3" t="s">
        <v>9748</v>
      </c>
      <c r="I10258" s="3" t="s">
        <v>9749</v>
      </c>
      <c r="J10258" s="3" t="s">
        <v>1412</v>
      </c>
      <c r="K10258" s="3" t="s">
        <v>24</v>
      </c>
      <c r="L10258" s="3">
        <v>16.0</v>
      </c>
      <c r="M10258" s="3" t="s">
        <v>25</v>
      </c>
      <c r="N10258" s="3" t="s">
        <v>1803</v>
      </c>
      <c r="O10258" s="3" t="s">
        <v>243</v>
      </c>
      <c r="P10258" s="4">
        <v>30810.0</v>
      </c>
      <c r="Q10258" s="3" t="s">
        <v>37</v>
      </c>
      <c r="S10258" s="3" t="s">
        <v>34</v>
      </c>
    </row>
    <row r="10259">
      <c r="A10259" s="2">
        <v>42318.714895833335</v>
      </c>
      <c r="B10259" s="3">
        <v>11.0</v>
      </c>
      <c r="C10259" s="3" t="s">
        <v>8462</v>
      </c>
      <c r="D10259" s="3">
        <v>94.0</v>
      </c>
      <c r="E10259" s="3" t="s">
        <v>8652</v>
      </c>
      <c r="F10259" s="3">
        <v>7.0</v>
      </c>
      <c r="G10259" s="3">
        <v>13.0</v>
      </c>
      <c r="H10259" s="3" t="s">
        <v>9748</v>
      </c>
      <c r="I10259" s="3" t="s">
        <v>9749</v>
      </c>
      <c r="J10259" s="3" t="s">
        <v>1412</v>
      </c>
      <c r="K10259" s="3" t="s">
        <v>24</v>
      </c>
      <c r="L10259" s="3">
        <v>17.0</v>
      </c>
      <c r="M10259" s="3" t="s">
        <v>30</v>
      </c>
      <c r="N10259" s="3" t="s">
        <v>9915</v>
      </c>
      <c r="O10259" s="3" t="s">
        <v>9916</v>
      </c>
      <c r="P10259" s="4">
        <v>32831.0</v>
      </c>
      <c r="Q10259" s="3" t="s">
        <v>40</v>
      </c>
      <c r="S10259" s="3" t="s">
        <v>34</v>
      </c>
    </row>
    <row r="10260">
      <c r="A10260" s="2">
        <v>42318.714895833335</v>
      </c>
      <c r="B10260" s="3">
        <v>11.0</v>
      </c>
      <c r="C10260" s="3" t="s">
        <v>8462</v>
      </c>
      <c r="D10260" s="3">
        <v>94.0</v>
      </c>
      <c r="E10260" s="3" t="s">
        <v>8652</v>
      </c>
      <c r="F10260" s="3">
        <v>7.0</v>
      </c>
      <c r="G10260" s="3">
        <v>13.0</v>
      </c>
      <c r="H10260" s="3" t="s">
        <v>9748</v>
      </c>
      <c r="I10260" s="3" t="s">
        <v>9749</v>
      </c>
      <c r="J10260" s="3" t="s">
        <v>1412</v>
      </c>
      <c r="K10260" s="3" t="s">
        <v>24</v>
      </c>
      <c r="L10260" s="3">
        <v>18.0</v>
      </c>
      <c r="M10260" s="3" t="s">
        <v>25</v>
      </c>
      <c r="N10260" s="3" t="s">
        <v>2556</v>
      </c>
      <c r="O10260" s="3" t="s">
        <v>2415</v>
      </c>
      <c r="P10260" s="4">
        <v>31323.0</v>
      </c>
      <c r="Q10260" s="3" t="s">
        <v>132</v>
      </c>
      <c r="S10260" s="3" t="s">
        <v>34</v>
      </c>
    </row>
    <row r="10261">
      <c r="A10261" s="2">
        <v>42318.714895833335</v>
      </c>
      <c r="B10261" s="3">
        <v>11.0</v>
      </c>
      <c r="C10261" s="3" t="s">
        <v>8462</v>
      </c>
      <c r="D10261" s="3">
        <v>94.0</v>
      </c>
      <c r="E10261" s="3" t="s">
        <v>8652</v>
      </c>
      <c r="F10261" s="3">
        <v>7.0</v>
      </c>
      <c r="G10261" s="3">
        <v>13.0</v>
      </c>
      <c r="H10261" s="3" t="s">
        <v>9748</v>
      </c>
      <c r="I10261" s="3" t="s">
        <v>9749</v>
      </c>
      <c r="J10261" s="3" t="s">
        <v>1412</v>
      </c>
      <c r="K10261" s="3" t="s">
        <v>24</v>
      </c>
      <c r="L10261" s="3">
        <v>19.0</v>
      </c>
      <c r="M10261" s="3" t="s">
        <v>30</v>
      </c>
      <c r="N10261" s="3" t="s">
        <v>9917</v>
      </c>
      <c r="O10261" s="3" t="s">
        <v>9918</v>
      </c>
      <c r="P10261" s="4">
        <v>23877.0</v>
      </c>
      <c r="Q10261" s="3" t="s">
        <v>28</v>
      </c>
      <c r="S10261" s="3" t="s">
        <v>34</v>
      </c>
    </row>
    <row r="10262">
      <c r="A10262" s="2">
        <v>42318.714895833335</v>
      </c>
      <c r="B10262" s="3">
        <v>11.0</v>
      </c>
      <c r="C10262" s="3" t="s">
        <v>8462</v>
      </c>
      <c r="D10262" s="3">
        <v>94.0</v>
      </c>
      <c r="E10262" s="3" t="s">
        <v>8652</v>
      </c>
      <c r="F10262" s="3">
        <v>7.0</v>
      </c>
      <c r="G10262" s="3">
        <v>13.0</v>
      </c>
      <c r="H10262" s="3" t="s">
        <v>9748</v>
      </c>
      <c r="I10262" s="3" t="s">
        <v>9749</v>
      </c>
      <c r="J10262" s="3" t="s">
        <v>1412</v>
      </c>
      <c r="K10262" s="3" t="s">
        <v>24</v>
      </c>
      <c r="L10262" s="3">
        <v>20.0</v>
      </c>
      <c r="M10262" s="3" t="s">
        <v>25</v>
      </c>
      <c r="N10262" s="3" t="s">
        <v>3836</v>
      </c>
      <c r="O10262" s="3" t="s">
        <v>196</v>
      </c>
      <c r="P10262" s="4">
        <v>28257.0</v>
      </c>
      <c r="Q10262" s="3" t="s">
        <v>40</v>
      </c>
      <c r="S10262" s="3" t="s">
        <v>34</v>
      </c>
    </row>
    <row r="10263">
      <c r="A10263" s="2">
        <v>42318.714895833335</v>
      </c>
      <c r="B10263" s="3">
        <v>11.0</v>
      </c>
      <c r="C10263" s="3" t="s">
        <v>8462</v>
      </c>
      <c r="D10263" s="3">
        <v>94.0</v>
      </c>
      <c r="E10263" s="3" t="s">
        <v>8652</v>
      </c>
      <c r="F10263" s="3">
        <v>7.0</v>
      </c>
      <c r="G10263" s="3">
        <v>13.0</v>
      </c>
      <c r="H10263" s="3" t="s">
        <v>9748</v>
      </c>
      <c r="I10263" s="3" t="s">
        <v>9749</v>
      </c>
      <c r="J10263" s="3" t="s">
        <v>1412</v>
      </c>
      <c r="K10263" s="3" t="s">
        <v>24</v>
      </c>
      <c r="L10263" s="3">
        <v>21.0</v>
      </c>
      <c r="M10263" s="3" t="s">
        <v>30</v>
      </c>
      <c r="N10263" s="3" t="s">
        <v>9919</v>
      </c>
      <c r="O10263" s="3" t="s">
        <v>998</v>
      </c>
      <c r="P10263" s="4">
        <v>19765.0</v>
      </c>
      <c r="Q10263" s="3" t="s">
        <v>115</v>
      </c>
      <c r="S10263" s="3" t="s">
        <v>34</v>
      </c>
    </row>
    <row r="10264">
      <c r="A10264" s="2">
        <v>42318.714895833335</v>
      </c>
      <c r="B10264" s="3">
        <v>11.0</v>
      </c>
      <c r="C10264" s="3" t="s">
        <v>8462</v>
      </c>
      <c r="D10264" s="3">
        <v>94.0</v>
      </c>
      <c r="E10264" s="3" t="s">
        <v>8652</v>
      </c>
      <c r="F10264" s="3">
        <v>7.0</v>
      </c>
      <c r="G10264" s="3">
        <v>13.0</v>
      </c>
      <c r="H10264" s="3" t="s">
        <v>9748</v>
      </c>
      <c r="I10264" s="3" t="s">
        <v>9749</v>
      </c>
      <c r="J10264" s="3" t="s">
        <v>1412</v>
      </c>
      <c r="K10264" s="3" t="s">
        <v>24</v>
      </c>
      <c r="L10264" s="3">
        <v>22.0</v>
      </c>
      <c r="M10264" s="3" t="s">
        <v>25</v>
      </c>
      <c r="N10264" s="3" t="s">
        <v>9920</v>
      </c>
      <c r="O10264" s="3" t="s">
        <v>523</v>
      </c>
      <c r="P10264" s="4">
        <v>23999.0</v>
      </c>
      <c r="Q10264" s="3" t="s">
        <v>28</v>
      </c>
      <c r="S10264" s="3" t="s">
        <v>34</v>
      </c>
    </row>
    <row r="10265">
      <c r="A10265" s="2">
        <v>42318.714895833335</v>
      </c>
      <c r="B10265" s="3">
        <v>11.0</v>
      </c>
      <c r="C10265" s="3" t="s">
        <v>8462</v>
      </c>
      <c r="D10265" s="3">
        <v>94.0</v>
      </c>
      <c r="E10265" s="3" t="s">
        <v>8652</v>
      </c>
      <c r="F10265" s="3">
        <v>7.0</v>
      </c>
      <c r="G10265" s="3">
        <v>13.0</v>
      </c>
      <c r="H10265" s="3" t="s">
        <v>9748</v>
      </c>
      <c r="I10265" s="3" t="s">
        <v>9749</v>
      </c>
      <c r="J10265" s="3" t="s">
        <v>1412</v>
      </c>
      <c r="K10265" s="3" t="s">
        <v>24</v>
      </c>
      <c r="L10265" s="3">
        <v>23.0</v>
      </c>
      <c r="M10265" s="3" t="s">
        <v>30</v>
      </c>
      <c r="N10265" s="3" t="s">
        <v>9921</v>
      </c>
      <c r="O10265" s="3" t="s">
        <v>697</v>
      </c>
      <c r="P10265" s="4">
        <v>27324.0</v>
      </c>
      <c r="Q10265" s="3" t="s">
        <v>228</v>
      </c>
      <c r="S10265" s="3" t="s">
        <v>34</v>
      </c>
    </row>
    <row r="10266">
      <c r="A10266" s="2">
        <v>42318.714895833335</v>
      </c>
      <c r="B10266" s="3">
        <v>11.0</v>
      </c>
      <c r="C10266" s="3" t="s">
        <v>8462</v>
      </c>
      <c r="D10266" s="3">
        <v>94.0</v>
      </c>
      <c r="E10266" s="3" t="s">
        <v>8652</v>
      </c>
      <c r="F10266" s="3">
        <v>7.0</v>
      </c>
      <c r="G10266" s="3">
        <v>13.0</v>
      </c>
      <c r="H10266" s="3" t="s">
        <v>9748</v>
      </c>
      <c r="I10266" s="3" t="s">
        <v>9749</v>
      </c>
      <c r="J10266" s="3" t="s">
        <v>1412</v>
      </c>
      <c r="K10266" s="3" t="s">
        <v>24</v>
      </c>
      <c r="L10266" s="3">
        <v>24.0</v>
      </c>
      <c r="M10266" s="3" t="s">
        <v>25</v>
      </c>
      <c r="N10266" s="3" t="s">
        <v>9922</v>
      </c>
      <c r="O10266" s="3" t="s">
        <v>123</v>
      </c>
      <c r="P10266" s="4">
        <v>32940.0</v>
      </c>
      <c r="Q10266" s="3" t="s">
        <v>40</v>
      </c>
      <c r="S10266" s="3" t="s">
        <v>34</v>
      </c>
    </row>
    <row r="10267">
      <c r="A10267" s="2">
        <v>42318.714895833335</v>
      </c>
      <c r="B10267" s="3">
        <v>11.0</v>
      </c>
      <c r="C10267" s="3" t="s">
        <v>8462</v>
      </c>
      <c r="D10267" s="3">
        <v>94.0</v>
      </c>
      <c r="E10267" s="3" t="s">
        <v>8652</v>
      </c>
      <c r="F10267" s="3">
        <v>7.0</v>
      </c>
      <c r="G10267" s="3">
        <v>13.0</v>
      </c>
      <c r="H10267" s="3" t="s">
        <v>9748</v>
      </c>
      <c r="I10267" s="3" t="s">
        <v>9749</v>
      </c>
      <c r="J10267" s="3" t="s">
        <v>1412</v>
      </c>
      <c r="K10267" s="3" t="s">
        <v>24</v>
      </c>
      <c r="L10267" s="3">
        <v>25.0</v>
      </c>
      <c r="M10267" s="3" t="s">
        <v>30</v>
      </c>
      <c r="N10267" s="3" t="s">
        <v>9923</v>
      </c>
      <c r="O10267" s="3" t="s">
        <v>249</v>
      </c>
      <c r="P10267" s="4">
        <v>29892.0</v>
      </c>
      <c r="Q10267" s="3" t="s">
        <v>345</v>
      </c>
      <c r="S10267" s="3" t="s">
        <v>34</v>
      </c>
    </row>
    <row r="10268">
      <c r="A10268" s="2">
        <v>42318.714895833335</v>
      </c>
      <c r="B10268" s="3">
        <v>11.0</v>
      </c>
      <c r="C10268" s="3" t="s">
        <v>8462</v>
      </c>
      <c r="D10268" s="3">
        <v>95.0</v>
      </c>
      <c r="E10268" s="3" t="s">
        <v>8677</v>
      </c>
      <c r="F10268" s="3">
        <v>7.0</v>
      </c>
      <c r="G10268" s="3">
        <v>13.0</v>
      </c>
      <c r="H10268" s="3" t="s">
        <v>9748</v>
      </c>
      <c r="I10268" s="3" t="s">
        <v>9749</v>
      </c>
      <c r="J10268" s="3" t="s">
        <v>1412</v>
      </c>
      <c r="K10268" s="3" t="s">
        <v>272</v>
      </c>
      <c r="L10268" s="3">
        <v>1.0</v>
      </c>
      <c r="M10268" s="3" t="s">
        <v>25</v>
      </c>
      <c r="N10268" s="3" t="s">
        <v>9924</v>
      </c>
      <c r="O10268" s="3" t="s">
        <v>344</v>
      </c>
      <c r="P10268" s="4">
        <v>23835.0</v>
      </c>
      <c r="Q10268" s="3" t="s">
        <v>113</v>
      </c>
      <c r="S10268" s="3" t="s">
        <v>29</v>
      </c>
    </row>
    <row r="10269">
      <c r="A10269" s="2">
        <v>42318.714895833335</v>
      </c>
      <c r="B10269" s="3">
        <v>11.0</v>
      </c>
      <c r="C10269" s="3" t="s">
        <v>8462</v>
      </c>
      <c r="D10269" s="3">
        <v>95.0</v>
      </c>
      <c r="E10269" s="3" t="s">
        <v>8677</v>
      </c>
      <c r="F10269" s="3">
        <v>7.0</v>
      </c>
      <c r="G10269" s="3">
        <v>13.0</v>
      </c>
      <c r="H10269" s="3" t="s">
        <v>9748</v>
      </c>
      <c r="I10269" s="3" t="s">
        <v>9749</v>
      </c>
      <c r="J10269" s="3" t="s">
        <v>1412</v>
      </c>
      <c r="K10269" s="3" t="s">
        <v>24</v>
      </c>
      <c r="L10269" s="3">
        <v>2.0</v>
      </c>
      <c r="M10269" s="3" t="s">
        <v>30</v>
      </c>
      <c r="N10269" s="3" t="s">
        <v>1542</v>
      </c>
      <c r="O10269" s="3" t="s">
        <v>71</v>
      </c>
      <c r="P10269" s="4">
        <v>28718.0</v>
      </c>
      <c r="Q10269" s="3" t="s">
        <v>1955</v>
      </c>
      <c r="S10269" s="3" t="s">
        <v>34</v>
      </c>
    </row>
    <row r="10270">
      <c r="A10270" s="2">
        <v>42318.714895833335</v>
      </c>
      <c r="B10270" s="3">
        <v>11.0</v>
      </c>
      <c r="C10270" s="3" t="s">
        <v>8462</v>
      </c>
      <c r="D10270" s="3">
        <v>95.0</v>
      </c>
      <c r="E10270" s="3" t="s">
        <v>8677</v>
      </c>
      <c r="F10270" s="3">
        <v>7.0</v>
      </c>
      <c r="G10270" s="3">
        <v>13.0</v>
      </c>
      <c r="H10270" s="3" t="s">
        <v>9748</v>
      </c>
      <c r="I10270" s="3" t="s">
        <v>9749</v>
      </c>
      <c r="J10270" s="3" t="s">
        <v>1412</v>
      </c>
      <c r="K10270" s="3" t="s">
        <v>24</v>
      </c>
      <c r="L10270" s="3">
        <v>3.0</v>
      </c>
      <c r="M10270" s="3" t="s">
        <v>25</v>
      </c>
      <c r="N10270" s="3" t="s">
        <v>9925</v>
      </c>
      <c r="O10270" s="3" t="s">
        <v>796</v>
      </c>
      <c r="P10270" s="4">
        <v>27022.0</v>
      </c>
      <c r="Q10270" s="3" t="s">
        <v>75</v>
      </c>
      <c r="S10270" s="3" t="s">
        <v>34</v>
      </c>
    </row>
    <row r="10271">
      <c r="A10271" s="2">
        <v>42318.714895833335</v>
      </c>
      <c r="B10271" s="3">
        <v>11.0</v>
      </c>
      <c r="C10271" s="3" t="s">
        <v>8462</v>
      </c>
      <c r="D10271" s="3">
        <v>95.0</v>
      </c>
      <c r="E10271" s="3" t="s">
        <v>8677</v>
      </c>
      <c r="F10271" s="3">
        <v>7.0</v>
      </c>
      <c r="G10271" s="3">
        <v>13.0</v>
      </c>
      <c r="H10271" s="3" t="s">
        <v>9748</v>
      </c>
      <c r="I10271" s="3" t="s">
        <v>9749</v>
      </c>
      <c r="J10271" s="3" t="s">
        <v>1412</v>
      </c>
      <c r="K10271" s="3" t="s">
        <v>24</v>
      </c>
      <c r="L10271" s="3">
        <v>4.0</v>
      </c>
      <c r="M10271" s="3" t="s">
        <v>30</v>
      </c>
      <c r="N10271" s="3" t="s">
        <v>9926</v>
      </c>
      <c r="O10271" s="3" t="s">
        <v>514</v>
      </c>
      <c r="P10271" s="4">
        <v>23867.0</v>
      </c>
      <c r="Q10271" s="3" t="s">
        <v>1178</v>
      </c>
      <c r="S10271" s="3" t="s">
        <v>34</v>
      </c>
    </row>
    <row r="10272">
      <c r="A10272" s="2">
        <v>42318.714895833335</v>
      </c>
      <c r="B10272" s="3">
        <v>11.0</v>
      </c>
      <c r="C10272" s="3" t="s">
        <v>8462</v>
      </c>
      <c r="D10272" s="3">
        <v>95.0</v>
      </c>
      <c r="E10272" s="3" t="s">
        <v>8677</v>
      </c>
      <c r="F10272" s="3">
        <v>7.0</v>
      </c>
      <c r="G10272" s="3">
        <v>13.0</v>
      </c>
      <c r="H10272" s="3" t="s">
        <v>9748</v>
      </c>
      <c r="I10272" s="3" t="s">
        <v>9749</v>
      </c>
      <c r="J10272" s="3" t="s">
        <v>1412</v>
      </c>
      <c r="K10272" s="3" t="s">
        <v>24</v>
      </c>
      <c r="L10272" s="3">
        <v>5.0</v>
      </c>
      <c r="M10272" s="3" t="s">
        <v>25</v>
      </c>
      <c r="N10272" s="3" t="s">
        <v>9927</v>
      </c>
      <c r="O10272" s="3" t="s">
        <v>65</v>
      </c>
      <c r="P10272" s="4">
        <v>33265.0</v>
      </c>
      <c r="Q10272" s="3" t="s">
        <v>79</v>
      </c>
      <c r="S10272" s="3" t="s">
        <v>34</v>
      </c>
    </row>
    <row r="10273">
      <c r="A10273" s="2">
        <v>42318.714895833335</v>
      </c>
      <c r="B10273" s="3">
        <v>11.0</v>
      </c>
      <c r="C10273" s="3" t="s">
        <v>8462</v>
      </c>
      <c r="D10273" s="3">
        <v>95.0</v>
      </c>
      <c r="E10273" s="3" t="s">
        <v>8677</v>
      </c>
      <c r="F10273" s="3">
        <v>7.0</v>
      </c>
      <c r="G10273" s="3">
        <v>13.0</v>
      </c>
      <c r="H10273" s="3" t="s">
        <v>9748</v>
      </c>
      <c r="I10273" s="3" t="s">
        <v>9749</v>
      </c>
      <c r="J10273" s="3" t="s">
        <v>1412</v>
      </c>
      <c r="K10273" s="3" t="s">
        <v>24</v>
      </c>
      <c r="L10273" s="3">
        <v>6.0</v>
      </c>
      <c r="M10273" s="3" t="s">
        <v>30</v>
      </c>
      <c r="N10273" s="3" t="s">
        <v>9928</v>
      </c>
      <c r="O10273" s="3" t="s">
        <v>9929</v>
      </c>
      <c r="P10273" s="4">
        <v>26666.0</v>
      </c>
      <c r="Q10273" s="3" t="s">
        <v>132</v>
      </c>
      <c r="S10273" s="3" t="s">
        <v>34</v>
      </c>
    </row>
    <row r="10274">
      <c r="A10274" s="2">
        <v>42318.714895833335</v>
      </c>
      <c r="B10274" s="3">
        <v>11.0</v>
      </c>
      <c r="C10274" s="3" t="s">
        <v>8462</v>
      </c>
      <c r="D10274" s="3">
        <v>95.0</v>
      </c>
      <c r="E10274" s="3" t="s">
        <v>8677</v>
      </c>
      <c r="F10274" s="3">
        <v>7.0</v>
      </c>
      <c r="G10274" s="3">
        <v>13.0</v>
      </c>
      <c r="H10274" s="3" t="s">
        <v>9748</v>
      </c>
      <c r="I10274" s="3" t="s">
        <v>9749</v>
      </c>
      <c r="J10274" s="3" t="s">
        <v>1412</v>
      </c>
      <c r="K10274" s="3" t="s">
        <v>24</v>
      </c>
      <c r="L10274" s="3">
        <v>7.0</v>
      </c>
      <c r="M10274" s="3" t="s">
        <v>25</v>
      </c>
      <c r="N10274" s="3" t="s">
        <v>9930</v>
      </c>
      <c r="O10274" s="3" t="s">
        <v>251</v>
      </c>
      <c r="P10274" s="4">
        <v>25176.0</v>
      </c>
      <c r="Q10274" s="3" t="s">
        <v>40</v>
      </c>
      <c r="S10274" s="3" t="s">
        <v>34</v>
      </c>
    </row>
    <row r="10275">
      <c r="A10275" s="2">
        <v>42318.714895833335</v>
      </c>
      <c r="B10275" s="3">
        <v>11.0</v>
      </c>
      <c r="C10275" s="3" t="s">
        <v>8462</v>
      </c>
      <c r="D10275" s="3">
        <v>95.0</v>
      </c>
      <c r="E10275" s="3" t="s">
        <v>8677</v>
      </c>
      <c r="F10275" s="3">
        <v>7.0</v>
      </c>
      <c r="G10275" s="3">
        <v>13.0</v>
      </c>
      <c r="H10275" s="3" t="s">
        <v>9748</v>
      </c>
      <c r="I10275" s="3" t="s">
        <v>9749</v>
      </c>
      <c r="J10275" s="3" t="s">
        <v>1412</v>
      </c>
      <c r="K10275" s="3" t="s">
        <v>24</v>
      </c>
      <c r="L10275" s="3">
        <v>8.0</v>
      </c>
      <c r="M10275" s="3" t="s">
        <v>30</v>
      </c>
      <c r="N10275" s="3" t="s">
        <v>9816</v>
      </c>
      <c r="O10275" s="3" t="s">
        <v>508</v>
      </c>
      <c r="P10275" s="4">
        <v>28623.0</v>
      </c>
      <c r="Q10275" s="3" t="s">
        <v>40</v>
      </c>
      <c r="S10275" s="3" t="s">
        <v>34</v>
      </c>
    </row>
    <row r="10276">
      <c r="A10276" s="2">
        <v>42318.714895833335</v>
      </c>
      <c r="B10276" s="3">
        <v>11.0</v>
      </c>
      <c r="C10276" s="3" t="s">
        <v>8462</v>
      </c>
      <c r="D10276" s="3">
        <v>95.0</v>
      </c>
      <c r="E10276" s="3" t="s">
        <v>8677</v>
      </c>
      <c r="F10276" s="3">
        <v>7.0</v>
      </c>
      <c r="G10276" s="3">
        <v>13.0</v>
      </c>
      <c r="H10276" s="3" t="s">
        <v>9748</v>
      </c>
      <c r="I10276" s="3" t="s">
        <v>9749</v>
      </c>
      <c r="J10276" s="3" t="s">
        <v>1412</v>
      </c>
      <c r="K10276" s="3" t="s">
        <v>24</v>
      </c>
      <c r="L10276" s="3">
        <v>9.0</v>
      </c>
      <c r="M10276" s="3" t="s">
        <v>25</v>
      </c>
      <c r="N10276" s="3" t="s">
        <v>9931</v>
      </c>
      <c r="O10276" s="3" t="s">
        <v>4885</v>
      </c>
      <c r="P10276" s="4">
        <v>33107.0</v>
      </c>
      <c r="Q10276" s="3" t="s">
        <v>110</v>
      </c>
      <c r="S10276" s="3" t="s">
        <v>34</v>
      </c>
    </row>
    <row r="10277">
      <c r="A10277" s="2">
        <v>42318.714895833335</v>
      </c>
      <c r="B10277" s="3">
        <v>11.0</v>
      </c>
      <c r="C10277" s="3" t="s">
        <v>8462</v>
      </c>
      <c r="D10277" s="3">
        <v>95.0</v>
      </c>
      <c r="E10277" s="3" t="s">
        <v>8677</v>
      </c>
      <c r="F10277" s="3">
        <v>7.0</v>
      </c>
      <c r="G10277" s="3">
        <v>13.0</v>
      </c>
      <c r="H10277" s="3" t="s">
        <v>9748</v>
      </c>
      <c r="I10277" s="3" t="s">
        <v>9749</v>
      </c>
      <c r="J10277" s="3" t="s">
        <v>1412</v>
      </c>
      <c r="K10277" s="3" t="s">
        <v>24</v>
      </c>
      <c r="L10277" s="3">
        <v>10.0</v>
      </c>
      <c r="M10277" s="3" t="s">
        <v>30</v>
      </c>
      <c r="N10277" s="3" t="s">
        <v>9932</v>
      </c>
      <c r="O10277" s="3" t="s">
        <v>207</v>
      </c>
      <c r="P10277" s="4">
        <v>33203.0</v>
      </c>
      <c r="Q10277" s="3" t="s">
        <v>40</v>
      </c>
      <c r="S10277" s="3" t="s">
        <v>34</v>
      </c>
    </row>
    <row r="10278">
      <c r="A10278" s="2">
        <v>42318.714895833335</v>
      </c>
      <c r="B10278" s="3">
        <v>11.0</v>
      </c>
      <c r="C10278" s="3" t="s">
        <v>8462</v>
      </c>
      <c r="D10278" s="3">
        <v>95.0</v>
      </c>
      <c r="E10278" s="3" t="s">
        <v>8677</v>
      </c>
      <c r="F10278" s="3">
        <v>7.0</v>
      </c>
      <c r="G10278" s="3">
        <v>13.0</v>
      </c>
      <c r="H10278" s="3" t="s">
        <v>9748</v>
      </c>
      <c r="I10278" s="3" t="s">
        <v>9749</v>
      </c>
      <c r="J10278" s="3" t="s">
        <v>1412</v>
      </c>
      <c r="K10278" s="3" t="s">
        <v>24</v>
      </c>
      <c r="L10278" s="3">
        <v>11.0</v>
      </c>
      <c r="M10278" s="3" t="s">
        <v>25</v>
      </c>
      <c r="N10278" s="3" t="s">
        <v>9933</v>
      </c>
      <c r="O10278" s="3" t="s">
        <v>54</v>
      </c>
      <c r="P10278" s="4">
        <v>30980.0</v>
      </c>
      <c r="Q10278" s="3" t="s">
        <v>189</v>
      </c>
      <c r="S10278" s="3" t="s">
        <v>34</v>
      </c>
    </row>
    <row r="10279">
      <c r="A10279" s="2">
        <v>42318.714895833335</v>
      </c>
      <c r="B10279" s="3">
        <v>11.0</v>
      </c>
      <c r="C10279" s="3" t="s">
        <v>8462</v>
      </c>
      <c r="D10279" s="3">
        <v>95.0</v>
      </c>
      <c r="E10279" s="3" t="s">
        <v>8677</v>
      </c>
      <c r="F10279" s="3">
        <v>7.0</v>
      </c>
      <c r="G10279" s="3">
        <v>13.0</v>
      </c>
      <c r="H10279" s="3" t="s">
        <v>9748</v>
      </c>
      <c r="I10279" s="3" t="s">
        <v>9749</v>
      </c>
      <c r="J10279" s="3" t="s">
        <v>1412</v>
      </c>
      <c r="K10279" s="3" t="s">
        <v>24</v>
      </c>
      <c r="L10279" s="3">
        <v>12.0</v>
      </c>
      <c r="M10279" s="3" t="s">
        <v>30</v>
      </c>
      <c r="N10279" s="3" t="s">
        <v>9934</v>
      </c>
      <c r="O10279" s="3" t="s">
        <v>9579</v>
      </c>
      <c r="P10279" s="4">
        <v>22599.0</v>
      </c>
      <c r="Q10279" s="3" t="s">
        <v>266</v>
      </c>
      <c r="S10279" s="3" t="s">
        <v>34</v>
      </c>
    </row>
    <row r="10280">
      <c r="A10280" s="2">
        <v>42318.714895833335</v>
      </c>
      <c r="B10280" s="3">
        <v>11.0</v>
      </c>
      <c r="C10280" s="3" t="s">
        <v>8462</v>
      </c>
      <c r="D10280" s="3">
        <v>95.0</v>
      </c>
      <c r="E10280" s="3" t="s">
        <v>8677</v>
      </c>
      <c r="F10280" s="3">
        <v>7.0</v>
      </c>
      <c r="G10280" s="3">
        <v>13.0</v>
      </c>
      <c r="H10280" s="3" t="s">
        <v>9748</v>
      </c>
      <c r="I10280" s="3" t="s">
        <v>9749</v>
      </c>
      <c r="J10280" s="3" t="s">
        <v>1412</v>
      </c>
      <c r="K10280" s="3" t="s">
        <v>24</v>
      </c>
      <c r="L10280" s="3">
        <v>13.0</v>
      </c>
      <c r="M10280" s="3" t="s">
        <v>25</v>
      </c>
      <c r="N10280" s="3" t="s">
        <v>9855</v>
      </c>
      <c r="O10280" s="3" t="s">
        <v>359</v>
      </c>
      <c r="P10280" s="4">
        <v>28512.0</v>
      </c>
      <c r="Q10280" s="3" t="s">
        <v>372</v>
      </c>
      <c r="S10280" s="3" t="s">
        <v>34</v>
      </c>
    </row>
    <row r="10281">
      <c r="A10281" s="2">
        <v>42318.714895833335</v>
      </c>
      <c r="B10281" s="3">
        <v>11.0</v>
      </c>
      <c r="C10281" s="3" t="s">
        <v>8462</v>
      </c>
      <c r="D10281" s="3">
        <v>95.0</v>
      </c>
      <c r="E10281" s="3" t="s">
        <v>8677</v>
      </c>
      <c r="F10281" s="3">
        <v>7.0</v>
      </c>
      <c r="G10281" s="3">
        <v>13.0</v>
      </c>
      <c r="H10281" s="3" t="s">
        <v>9748</v>
      </c>
      <c r="I10281" s="3" t="s">
        <v>9749</v>
      </c>
      <c r="J10281" s="3" t="s">
        <v>1412</v>
      </c>
      <c r="K10281" s="3" t="s">
        <v>24</v>
      </c>
      <c r="L10281" s="3">
        <v>14.0</v>
      </c>
      <c r="M10281" s="3" t="s">
        <v>30</v>
      </c>
      <c r="N10281" s="3" t="s">
        <v>9935</v>
      </c>
      <c r="O10281" s="3" t="s">
        <v>215</v>
      </c>
      <c r="P10281" s="4">
        <v>22394.0</v>
      </c>
      <c r="Q10281" s="3" t="s">
        <v>169</v>
      </c>
      <c r="S10281" s="3" t="s">
        <v>34</v>
      </c>
    </row>
    <row r="10282">
      <c r="A10282" s="2">
        <v>42318.714895833335</v>
      </c>
      <c r="B10282" s="3">
        <v>11.0</v>
      </c>
      <c r="C10282" s="3" t="s">
        <v>8462</v>
      </c>
      <c r="D10282" s="3">
        <v>95.0</v>
      </c>
      <c r="E10282" s="3" t="s">
        <v>8677</v>
      </c>
      <c r="F10282" s="3">
        <v>7.0</v>
      </c>
      <c r="G10282" s="3">
        <v>13.0</v>
      </c>
      <c r="H10282" s="3" t="s">
        <v>9748</v>
      </c>
      <c r="I10282" s="3" t="s">
        <v>9749</v>
      </c>
      <c r="J10282" s="3" t="s">
        <v>1412</v>
      </c>
      <c r="K10282" s="3" t="s">
        <v>24</v>
      </c>
      <c r="L10282" s="3">
        <v>15.0</v>
      </c>
      <c r="M10282" s="3" t="s">
        <v>25</v>
      </c>
      <c r="N10282" s="3" t="s">
        <v>195</v>
      </c>
      <c r="O10282" s="3" t="s">
        <v>1072</v>
      </c>
      <c r="P10282" s="4">
        <v>30874.0</v>
      </c>
      <c r="Q10282" s="3" t="s">
        <v>72</v>
      </c>
      <c r="S10282" s="3" t="s">
        <v>34</v>
      </c>
    </row>
    <row r="10283">
      <c r="A10283" s="2">
        <v>42318.714895833335</v>
      </c>
      <c r="B10283" s="3">
        <v>11.0</v>
      </c>
      <c r="C10283" s="3" t="s">
        <v>8462</v>
      </c>
      <c r="D10283" s="3">
        <v>95.0</v>
      </c>
      <c r="E10283" s="3" t="s">
        <v>8677</v>
      </c>
      <c r="F10283" s="3">
        <v>7.0</v>
      </c>
      <c r="G10283" s="3">
        <v>13.0</v>
      </c>
      <c r="H10283" s="3" t="s">
        <v>9748</v>
      </c>
      <c r="I10283" s="3" t="s">
        <v>9749</v>
      </c>
      <c r="J10283" s="3" t="s">
        <v>1412</v>
      </c>
      <c r="K10283" s="3" t="s">
        <v>24</v>
      </c>
      <c r="L10283" s="3">
        <v>16.0</v>
      </c>
      <c r="M10283" s="3" t="s">
        <v>30</v>
      </c>
      <c r="N10283" s="3" t="s">
        <v>9936</v>
      </c>
      <c r="O10283" s="3" t="s">
        <v>329</v>
      </c>
      <c r="P10283" s="4">
        <v>27270.0</v>
      </c>
      <c r="Q10283" s="3" t="s">
        <v>55</v>
      </c>
      <c r="S10283" s="3" t="s">
        <v>34</v>
      </c>
    </row>
    <row r="10284">
      <c r="A10284" s="2">
        <v>42318.714895833335</v>
      </c>
      <c r="B10284" s="3">
        <v>11.0</v>
      </c>
      <c r="C10284" s="3" t="s">
        <v>8462</v>
      </c>
      <c r="D10284" s="3">
        <v>95.0</v>
      </c>
      <c r="E10284" s="3" t="s">
        <v>8677</v>
      </c>
      <c r="F10284" s="3">
        <v>7.0</v>
      </c>
      <c r="G10284" s="3">
        <v>13.0</v>
      </c>
      <c r="H10284" s="3" t="s">
        <v>9748</v>
      </c>
      <c r="I10284" s="3" t="s">
        <v>9749</v>
      </c>
      <c r="J10284" s="3" t="s">
        <v>1412</v>
      </c>
      <c r="K10284" s="3" t="s">
        <v>24</v>
      </c>
      <c r="L10284" s="3">
        <v>17.0</v>
      </c>
      <c r="M10284" s="3" t="s">
        <v>25</v>
      </c>
      <c r="N10284" s="3" t="s">
        <v>2035</v>
      </c>
      <c r="O10284" s="3" t="s">
        <v>91</v>
      </c>
      <c r="P10284" s="4">
        <v>21116.0</v>
      </c>
      <c r="Q10284" s="3" t="s">
        <v>169</v>
      </c>
      <c r="S10284" s="3" t="s">
        <v>34</v>
      </c>
    </row>
    <row r="10285">
      <c r="A10285" s="2">
        <v>42318.714895833335</v>
      </c>
      <c r="B10285" s="3">
        <v>11.0</v>
      </c>
      <c r="C10285" s="3" t="s">
        <v>8462</v>
      </c>
      <c r="D10285" s="3">
        <v>95.0</v>
      </c>
      <c r="E10285" s="3" t="s">
        <v>8677</v>
      </c>
      <c r="F10285" s="3">
        <v>7.0</v>
      </c>
      <c r="G10285" s="3">
        <v>13.0</v>
      </c>
      <c r="H10285" s="3" t="s">
        <v>9748</v>
      </c>
      <c r="I10285" s="3" t="s">
        <v>9749</v>
      </c>
      <c r="J10285" s="3" t="s">
        <v>1412</v>
      </c>
      <c r="K10285" s="3" t="s">
        <v>24</v>
      </c>
      <c r="L10285" s="3">
        <v>18.0</v>
      </c>
      <c r="M10285" s="3" t="s">
        <v>30</v>
      </c>
      <c r="N10285" s="3" t="s">
        <v>9937</v>
      </c>
      <c r="O10285" s="3" t="s">
        <v>452</v>
      </c>
      <c r="P10285" s="4">
        <v>25285.0</v>
      </c>
      <c r="Q10285" s="3" t="s">
        <v>40</v>
      </c>
      <c r="S10285" s="3" t="s">
        <v>34</v>
      </c>
    </row>
    <row r="10286">
      <c r="A10286" s="2">
        <v>42318.714895833335</v>
      </c>
      <c r="B10286" s="3">
        <v>11.0</v>
      </c>
      <c r="C10286" s="3" t="s">
        <v>8462</v>
      </c>
      <c r="D10286" s="3">
        <v>95.0</v>
      </c>
      <c r="E10286" s="3" t="s">
        <v>8677</v>
      </c>
      <c r="F10286" s="3">
        <v>7.0</v>
      </c>
      <c r="G10286" s="3">
        <v>13.0</v>
      </c>
      <c r="H10286" s="3" t="s">
        <v>9748</v>
      </c>
      <c r="I10286" s="3" t="s">
        <v>9749</v>
      </c>
      <c r="J10286" s="3" t="s">
        <v>1412</v>
      </c>
      <c r="K10286" s="3" t="s">
        <v>24</v>
      </c>
      <c r="L10286" s="3">
        <v>19.0</v>
      </c>
      <c r="M10286" s="3" t="s">
        <v>25</v>
      </c>
      <c r="N10286" s="3" t="s">
        <v>9928</v>
      </c>
      <c r="O10286" s="3" t="s">
        <v>9938</v>
      </c>
      <c r="P10286" s="4">
        <v>23385.0</v>
      </c>
      <c r="Q10286" s="3" t="s">
        <v>110</v>
      </c>
      <c r="S10286" s="3" t="s">
        <v>34</v>
      </c>
    </row>
    <row r="10287">
      <c r="A10287" s="2">
        <v>42318.714895833335</v>
      </c>
      <c r="B10287" s="3">
        <v>11.0</v>
      </c>
      <c r="C10287" s="3" t="s">
        <v>8462</v>
      </c>
      <c r="D10287" s="3">
        <v>95.0</v>
      </c>
      <c r="E10287" s="3" t="s">
        <v>8677</v>
      </c>
      <c r="F10287" s="3">
        <v>7.0</v>
      </c>
      <c r="G10287" s="3">
        <v>13.0</v>
      </c>
      <c r="H10287" s="3" t="s">
        <v>9748</v>
      </c>
      <c r="I10287" s="3" t="s">
        <v>9749</v>
      </c>
      <c r="J10287" s="3" t="s">
        <v>1412</v>
      </c>
      <c r="K10287" s="3" t="s">
        <v>24</v>
      </c>
      <c r="L10287" s="3">
        <v>20.0</v>
      </c>
      <c r="M10287" s="3" t="s">
        <v>30</v>
      </c>
      <c r="N10287" s="3" t="s">
        <v>9939</v>
      </c>
      <c r="O10287" s="3" t="s">
        <v>329</v>
      </c>
      <c r="P10287" s="4">
        <v>23152.0</v>
      </c>
      <c r="Q10287" s="3" t="s">
        <v>60</v>
      </c>
      <c r="S10287" s="3" t="s">
        <v>34</v>
      </c>
    </row>
    <row r="10288">
      <c r="A10288" s="2">
        <v>42318.714895833335</v>
      </c>
      <c r="B10288" s="3">
        <v>11.0</v>
      </c>
      <c r="C10288" s="3" t="s">
        <v>8462</v>
      </c>
      <c r="D10288" s="3">
        <v>95.0</v>
      </c>
      <c r="E10288" s="3" t="s">
        <v>8677</v>
      </c>
      <c r="F10288" s="3">
        <v>7.0</v>
      </c>
      <c r="G10288" s="3">
        <v>13.0</v>
      </c>
      <c r="H10288" s="3" t="s">
        <v>9748</v>
      </c>
      <c r="I10288" s="3" t="s">
        <v>9749</v>
      </c>
      <c r="J10288" s="3" t="s">
        <v>1412</v>
      </c>
      <c r="K10288" s="3" t="s">
        <v>24</v>
      </c>
      <c r="L10288" s="3">
        <v>21.0</v>
      </c>
      <c r="M10288" s="3" t="s">
        <v>25</v>
      </c>
      <c r="N10288" s="3" t="s">
        <v>9940</v>
      </c>
      <c r="O10288" s="3" t="s">
        <v>1072</v>
      </c>
      <c r="P10288" s="4">
        <v>30893.0</v>
      </c>
      <c r="Q10288" s="3" t="s">
        <v>132</v>
      </c>
      <c r="S10288" s="3" t="s">
        <v>34</v>
      </c>
    </row>
    <row r="10289">
      <c r="A10289" s="2">
        <v>42318.714895833335</v>
      </c>
      <c r="B10289" s="3">
        <v>11.0</v>
      </c>
      <c r="C10289" s="3" t="s">
        <v>8462</v>
      </c>
      <c r="D10289" s="3">
        <v>95.0</v>
      </c>
      <c r="E10289" s="3" t="s">
        <v>8677</v>
      </c>
      <c r="F10289" s="3">
        <v>7.0</v>
      </c>
      <c r="G10289" s="3">
        <v>13.0</v>
      </c>
      <c r="H10289" s="3" t="s">
        <v>9748</v>
      </c>
      <c r="I10289" s="3" t="s">
        <v>9749</v>
      </c>
      <c r="J10289" s="3" t="s">
        <v>1412</v>
      </c>
      <c r="K10289" s="3" t="s">
        <v>24</v>
      </c>
      <c r="L10289" s="3">
        <v>22.0</v>
      </c>
      <c r="M10289" s="3" t="s">
        <v>30</v>
      </c>
      <c r="N10289" s="3" t="s">
        <v>9941</v>
      </c>
      <c r="O10289" s="3" t="s">
        <v>9942</v>
      </c>
      <c r="P10289" s="4">
        <v>21604.0</v>
      </c>
      <c r="Q10289" s="3" t="s">
        <v>132</v>
      </c>
      <c r="S10289" s="3" t="s">
        <v>34</v>
      </c>
    </row>
    <row r="10290">
      <c r="A10290" s="2">
        <v>42318.714895833335</v>
      </c>
      <c r="B10290" s="3">
        <v>11.0</v>
      </c>
      <c r="C10290" s="3" t="s">
        <v>8462</v>
      </c>
      <c r="D10290" s="3">
        <v>95.0</v>
      </c>
      <c r="E10290" s="3" t="s">
        <v>8677</v>
      </c>
      <c r="F10290" s="3">
        <v>7.0</v>
      </c>
      <c r="G10290" s="3">
        <v>13.0</v>
      </c>
      <c r="H10290" s="3" t="s">
        <v>9748</v>
      </c>
      <c r="I10290" s="3" t="s">
        <v>9749</v>
      </c>
      <c r="J10290" s="3" t="s">
        <v>1412</v>
      </c>
      <c r="K10290" s="3" t="s">
        <v>24</v>
      </c>
      <c r="L10290" s="3">
        <v>23.0</v>
      </c>
      <c r="M10290" s="3" t="s">
        <v>25</v>
      </c>
      <c r="N10290" s="3" t="s">
        <v>9943</v>
      </c>
      <c r="O10290" s="3" t="s">
        <v>871</v>
      </c>
      <c r="P10290" s="4">
        <v>26438.0</v>
      </c>
      <c r="Q10290" s="3" t="s">
        <v>55</v>
      </c>
      <c r="S10290" s="3" t="s">
        <v>34</v>
      </c>
    </row>
    <row r="10291">
      <c r="A10291" s="2">
        <v>42318.714895833335</v>
      </c>
      <c r="B10291" s="3">
        <v>11.0</v>
      </c>
      <c r="C10291" s="3" t="s">
        <v>8462</v>
      </c>
      <c r="D10291" s="3">
        <v>75.0</v>
      </c>
      <c r="E10291" s="3" t="s">
        <v>8463</v>
      </c>
      <c r="F10291" s="3">
        <v>8.0</v>
      </c>
      <c r="G10291" s="3">
        <v>12.0</v>
      </c>
      <c r="H10291" s="3" t="s">
        <v>9944</v>
      </c>
      <c r="I10291" s="3" t="s">
        <v>9945</v>
      </c>
      <c r="J10291" s="3" t="s">
        <v>1412</v>
      </c>
      <c r="K10291" s="3" t="s">
        <v>24</v>
      </c>
      <c r="L10291" s="3">
        <v>1.0</v>
      </c>
      <c r="M10291" s="3" t="s">
        <v>30</v>
      </c>
      <c r="N10291" s="3" t="s">
        <v>9946</v>
      </c>
      <c r="O10291" s="3" t="s">
        <v>1061</v>
      </c>
      <c r="P10291" s="4">
        <v>27344.0</v>
      </c>
      <c r="Q10291" s="3" t="s">
        <v>115</v>
      </c>
      <c r="S10291" s="3" t="s">
        <v>34</v>
      </c>
    </row>
    <row r="10292">
      <c r="A10292" s="2">
        <v>42318.714895833335</v>
      </c>
      <c r="B10292" s="3">
        <v>11.0</v>
      </c>
      <c r="C10292" s="3" t="s">
        <v>8462</v>
      </c>
      <c r="D10292" s="3">
        <v>75.0</v>
      </c>
      <c r="E10292" s="3" t="s">
        <v>8463</v>
      </c>
      <c r="F10292" s="3">
        <v>8.0</v>
      </c>
      <c r="G10292" s="3">
        <v>12.0</v>
      </c>
      <c r="H10292" s="3" t="s">
        <v>9944</v>
      </c>
      <c r="I10292" s="3" t="s">
        <v>9945</v>
      </c>
      <c r="J10292" s="3" t="s">
        <v>1412</v>
      </c>
      <c r="K10292" s="3" t="s">
        <v>24</v>
      </c>
      <c r="L10292" s="3">
        <v>2.0</v>
      </c>
      <c r="M10292" s="3" t="s">
        <v>25</v>
      </c>
      <c r="N10292" s="3" t="s">
        <v>9947</v>
      </c>
      <c r="O10292" s="3" t="s">
        <v>9948</v>
      </c>
      <c r="P10292" s="4">
        <v>24580.0</v>
      </c>
      <c r="Q10292" s="3" t="s">
        <v>132</v>
      </c>
      <c r="S10292" s="3" t="s">
        <v>34</v>
      </c>
    </row>
    <row r="10293">
      <c r="A10293" s="2">
        <v>42318.714895833335</v>
      </c>
      <c r="B10293" s="3">
        <v>11.0</v>
      </c>
      <c r="C10293" s="3" t="s">
        <v>8462</v>
      </c>
      <c r="D10293" s="3">
        <v>75.0</v>
      </c>
      <c r="E10293" s="3" t="s">
        <v>8463</v>
      </c>
      <c r="F10293" s="3">
        <v>8.0</v>
      </c>
      <c r="G10293" s="3">
        <v>12.0</v>
      </c>
      <c r="H10293" s="3" t="s">
        <v>9944</v>
      </c>
      <c r="I10293" s="3" t="s">
        <v>9945</v>
      </c>
      <c r="J10293" s="3" t="s">
        <v>1412</v>
      </c>
      <c r="K10293" s="3" t="s">
        <v>24</v>
      </c>
      <c r="L10293" s="3">
        <v>3.0</v>
      </c>
      <c r="M10293" s="3" t="s">
        <v>30</v>
      </c>
      <c r="N10293" s="3" t="s">
        <v>9949</v>
      </c>
      <c r="O10293" s="3" t="s">
        <v>4440</v>
      </c>
      <c r="P10293" s="4">
        <v>27151.0</v>
      </c>
      <c r="Q10293" s="3" t="s">
        <v>132</v>
      </c>
      <c r="S10293" s="3" t="s">
        <v>34</v>
      </c>
    </row>
    <row r="10294">
      <c r="A10294" s="2">
        <v>42318.714895833335</v>
      </c>
      <c r="B10294" s="3">
        <v>11.0</v>
      </c>
      <c r="C10294" s="3" t="s">
        <v>8462</v>
      </c>
      <c r="D10294" s="3">
        <v>75.0</v>
      </c>
      <c r="E10294" s="3" t="s">
        <v>8463</v>
      </c>
      <c r="F10294" s="3">
        <v>8.0</v>
      </c>
      <c r="G10294" s="3">
        <v>12.0</v>
      </c>
      <c r="H10294" s="3" t="s">
        <v>9944</v>
      </c>
      <c r="I10294" s="3" t="s">
        <v>9945</v>
      </c>
      <c r="J10294" s="3" t="s">
        <v>1412</v>
      </c>
      <c r="K10294" s="3" t="s">
        <v>24</v>
      </c>
      <c r="L10294" s="3">
        <v>4.0</v>
      </c>
      <c r="M10294" s="3" t="s">
        <v>25</v>
      </c>
      <c r="N10294" s="3" t="s">
        <v>9950</v>
      </c>
      <c r="O10294" s="3" t="s">
        <v>9951</v>
      </c>
      <c r="P10294" s="4">
        <v>26880.0</v>
      </c>
      <c r="Q10294" s="3" t="s">
        <v>132</v>
      </c>
      <c r="S10294" s="3" t="s">
        <v>34</v>
      </c>
    </row>
    <row r="10295">
      <c r="A10295" s="2">
        <v>42318.714895833335</v>
      </c>
      <c r="B10295" s="3">
        <v>11.0</v>
      </c>
      <c r="C10295" s="3" t="s">
        <v>8462</v>
      </c>
      <c r="D10295" s="3">
        <v>75.0</v>
      </c>
      <c r="E10295" s="3" t="s">
        <v>8463</v>
      </c>
      <c r="F10295" s="3">
        <v>8.0</v>
      </c>
      <c r="G10295" s="3">
        <v>12.0</v>
      </c>
      <c r="H10295" s="3" t="s">
        <v>9944</v>
      </c>
      <c r="I10295" s="3" t="s">
        <v>9945</v>
      </c>
      <c r="J10295" s="3" t="s">
        <v>1412</v>
      </c>
      <c r="K10295" s="3" t="s">
        <v>24</v>
      </c>
      <c r="L10295" s="3">
        <v>5.0</v>
      </c>
      <c r="M10295" s="3" t="s">
        <v>30</v>
      </c>
      <c r="N10295" s="3" t="s">
        <v>9952</v>
      </c>
      <c r="O10295" s="3" t="s">
        <v>9953</v>
      </c>
      <c r="P10295" s="4">
        <v>31757.0</v>
      </c>
      <c r="Q10295" s="3" t="s">
        <v>132</v>
      </c>
      <c r="S10295" s="3" t="s">
        <v>34</v>
      </c>
    </row>
    <row r="10296">
      <c r="A10296" s="2">
        <v>42318.714895833335</v>
      </c>
      <c r="B10296" s="3">
        <v>11.0</v>
      </c>
      <c r="C10296" s="3" t="s">
        <v>8462</v>
      </c>
      <c r="D10296" s="3">
        <v>75.0</v>
      </c>
      <c r="E10296" s="3" t="s">
        <v>8463</v>
      </c>
      <c r="F10296" s="3">
        <v>8.0</v>
      </c>
      <c r="G10296" s="3">
        <v>12.0</v>
      </c>
      <c r="H10296" s="3" t="s">
        <v>9944</v>
      </c>
      <c r="I10296" s="3" t="s">
        <v>9945</v>
      </c>
      <c r="J10296" s="3" t="s">
        <v>1412</v>
      </c>
      <c r="K10296" s="3" t="s">
        <v>24</v>
      </c>
      <c r="L10296" s="3">
        <v>6.0</v>
      </c>
      <c r="M10296" s="3" t="s">
        <v>25</v>
      </c>
      <c r="N10296" s="3" t="s">
        <v>9954</v>
      </c>
      <c r="O10296" s="3" t="s">
        <v>9955</v>
      </c>
      <c r="P10296" s="4">
        <v>34192.0</v>
      </c>
      <c r="Q10296" s="3" t="s">
        <v>191</v>
      </c>
      <c r="S10296" s="3" t="s">
        <v>34</v>
      </c>
    </row>
    <row r="10297">
      <c r="A10297" s="2">
        <v>42318.714895833335</v>
      </c>
      <c r="B10297" s="3">
        <v>11.0</v>
      </c>
      <c r="C10297" s="3" t="s">
        <v>8462</v>
      </c>
      <c r="D10297" s="3">
        <v>75.0</v>
      </c>
      <c r="E10297" s="3" t="s">
        <v>8463</v>
      </c>
      <c r="F10297" s="3">
        <v>8.0</v>
      </c>
      <c r="G10297" s="3">
        <v>12.0</v>
      </c>
      <c r="H10297" s="3" t="s">
        <v>9944</v>
      </c>
      <c r="I10297" s="3" t="s">
        <v>9945</v>
      </c>
      <c r="J10297" s="3" t="s">
        <v>1412</v>
      </c>
      <c r="K10297" s="3" t="s">
        <v>24</v>
      </c>
      <c r="L10297" s="3">
        <v>7.0</v>
      </c>
      <c r="M10297" s="3" t="s">
        <v>30</v>
      </c>
      <c r="N10297" s="3" t="s">
        <v>9956</v>
      </c>
      <c r="O10297" s="3" t="s">
        <v>9957</v>
      </c>
      <c r="P10297" s="4">
        <v>25065.0</v>
      </c>
      <c r="Q10297" s="3" t="s">
        <v>221</v>
      </c>
      <c r="S10297" s="3" t="s">
        <v>34</v>
      </c>
    </row>
    <row r="10298">
      <c r="A10298" s="2">
        <v>42318.714895833335</v>
      </c>
      <c r="B10298" s="3">
        <v>11.0</v>
      </c>
      <c r="C10298" s="3" t="s">
        <v>8462</v>
      </c>
      <c r="D10298" s="3">
        <v>75.0</v>
      </c>
      <c r="E10298" s="3" t="s">
        <v>8463</v>
      </c>
      <c r="F10298" s="3">
        <v>8.0</v>
      </c>
      <c r="G10298" s="3">
        <v>12.0</v>
      </c>
      <c r="H10298" s="3" t="s">
        <v>9944</v>
      </c>
      <c r="I10298" s="3" t="s">
        <v>9945</v>
      </c>
      <c r="J10298" s="3" t="s">
        <v>1412</v>
      </c>
      <c r="K10298" s="3" t="s">
        <v>24</v>
      </c>
      <c r="L10298" s="3">
        <v>8.0</v>
      </c>
      <c r="M10298" s="3" t="s">
        <v>25</v>
      </c>
      <c r="N10298" s="3" t="s">
        <v>9958</v>
      </c>
      <c r="O10298" s="3" t="s">
        <v>1158</v>
      </c>
      <c r="P10298" s="4">
        <v>28126.0</v>
      </c>
      <c r="Q10298" s="3" t="s">
        <v>1178</v>
      </c>
      <c r="S10298" s="3" t="s">
        <v>34</v>
      </c>
    </row>
    <row r="10299">
      <c r="A10299" s="2">
        <v>42318.714895833335</v>
      </c>
      <c r="B10299" s="3">
        <v>11.0</v>
      </c>
      <c r="C10299" s="3" t="s">
        <v>8462</v>
      </c>
      <c r="D10299" s="3">
        <v>75.0</v>
      </c>
      <c r="E10299" s="3" t="s">
        <v>8463</v>
      </c>
      <c r="F10299" s="3">
        <v>8.0</v>
      </c>
      <c r="G10299" s="3">
        <v>12.0</v>
      </c>
      <c r="H10299" s="3" t="s">
        <v>9944</v>
      </c>
      <c r="I10299" s="3" t="s">
        <v>9945</v>
      </c>
      <c r="J10299" s="3" t="s">
        <v>1412</v>
      </c>
      <c r="K10299" s="3" t="s">
        <v>24</v>
      </c>
      <c r="L10299" s="3">
        <v>9.0</v>
      </c>
      <c r="M10299" s="3" t="s">
        <v>30</v>
      </c>
      <c r="N10299" s="3" t="s">
        <v>9959</v>
      </c>
      <c r="O10299" s="3" t="s">
        <v>8515</v>
      </c>
      <c r="P10299" s="4">
        <v>33015.0</v>
      </c>
      <c r="Q10299" s="3" t="s">
        <v>132</v>
      </c>
      <c r="S10299" s="3" t="s">
        <v>34</v>
      </c>
    </row>
    <row r="10300">
      <c r="A10300" s="2">
        <v>42318.714895833335</v>
      </c>
      <c r="B10300" s="3">
        <v>11.0</v>
      </c>
      <c r="C10300" s="3" t="s">
        <v>8462</v>
      </c>
      <c r="D10300" s="3">
        <v>75.0</v>
      </c>
      <c r="E10300" s="3" t="s">
        <v>8463</v>
      </c>
      <c r="F10300" s="3">
        <v>8.0</v>
      </c>
      <c r="G10300" s="3">
        <v>12.0</v>
      </c>
      <c r="H10300" s="3" t="s">
        <v>9944</v>
      </c>
      <c r="I10300" s="3" t="s">
        <v>9945</v>
      </c>
      <c r="J10300" s="3" t="s">
        <v>1412</v>
      </c>
      <c r="K10300" s="3" t="s">
        <v>24</v>
      </c>
      <c r="L10300" s="3">
        <v>10.0</v>
      </c>
      <c r="M10300" s="3" t="s">
        <v>25</v>
      </c>
      <c r="N10300" s="3" t="s">
        <v>9960</v>
      </c>
      <c r="O10300" s="3" t="s">
        <v>9961</v>
      </c>
      <c r="P10300" s="4">
        <v>18243.0</v>
      </c>
      <c r="Q10300" s="3" t="s">
        <v>49</v>
      </c>
      <c r="S10300" s="3" t="s">
        <v>34</v>
      </c>
    </row>
    <row r="10301">
      <c r="A10301" s="2">
        <v>42318.714895833335</v>
      </c>
      <c r="B10301" s="3">
        <v>11.0</v>
      </c>
      <c r="C10301" s="3" t="s">
        <v>8462</v>
      </c>
      <c r="D10301" s="3">
        <v>75.0</v>
      </c>
      <c r="E10301" s="3" t="s">
        <v>8463</v>
      </c>
      <c r="F10301" s="3">
        <v>8.0</v>
      </c>
      <c r="G10301" s="3">
        <v>12.0</v>
      </c>
      <c r="H10301" s="3" t="s">
        <v>9944</v>
      </c>
      <c r="I10301" s="3" t="s">
        <v>9945</v>
      </c>
      <c r="J10301" s="3" t="s">
        <v>1412</v>
      </c>
      <c r="K10301" s="3" t="s">
        <v>24</v>
      </c>
      <c r="L10301" s="3">
        <v>11.0</v>
      </c>
      <c r="M10301" s="3" t="s">
        <v>30</v>
      </c>
      <c r="N10301" s="3" t="s">
        <v>9962</v>
      </c>
      <c r="O10301" s="3" t="s">
        <v>9963</v>
      </c>
      <c r="P10301" s="4">
        <v>30821.0</v>
      </c>
      <c r="Q10301" s="3" t="s">
        <v>132</v>
      </c>
      <c r="S10301" s="3" t="s">
        <v>34</v>
      </c>
    </row>
    <row r="10302">
      <c r="A10302" s="2">
        <v>42318.714895833335</v>
      </c>
      <c r="B10302" s="3">
        <v>11.0</v>
      </c>
      <c r="C10302" s="3" t="s">
        <v>8462</v>
      </c>
      <c r="D10302" s="3">
        <v>75.0</v>
      </c>
      <c r="E10302" s="3" t="s">
        <v>8463</v>
      </c>
      <c r="F10302" s="3">
        <v>8.0</v>
      </c>
      <c r="G10302" s="3">
        <v>12.0</v>
      </c>
      <c r="H10302" s="3" t="s">
        <v>9944</v>
      </c>
      <c r="I10302" s="3" t="s">
        <v>9945</v>
      </c>
      <c r="J10302" s="3" t="s">
        <v>1412</v>
      </c>
      <c r="K10302" s="3" t="s">
        <v>24</v>
      </c>
      <c r="L10302" s="3">
        <v>12.0</v>
      </c>
      <c r="M10302" s="3" t="s">
        <v>25</v>
      </c>
      <c r="N10302" s="3" t="s">
        <v>9964</v>
      </c>
      <c r="O10302" s="3" t="s">
        <v>450</v>
      </c>
      <c r="P10302" s="4">
        <v>28595.0</v>
      </c>
      <c r="Q10302" s="3" t="s">
        <v>132</v>
      </c>
      <c r="S10302" s="3" t="s">
        <v>34</v>
      </c>
    </row>
    <row r="10303">
      <c r="A10303" s="2">
        <v>42318.714895833335</v>
      </c>
      <c r="B10303" s="3">
        <v>11.0</v>
      </c>
      <c r="C10303" s="3" t="s">
        <v>8462</v>
      </c>
      <c r="D10303" s="3">
        <v>75.0</v>
      </c>
      <c r="E10303" s="3" t="s">
        <v>8463</v>
      </c>
      <c r="F10303" s="3">
        <v>8.0</v>
      </c>
      <c r="G10303" s="3">
        <v>12.0</v>
      </c>
      <c r="H10303" s="3" t="s">
        <v>9944</v>
      </c>
      <c r="I10303" s="3" t="s">
        <v>9945</v>
      </c>
      <c r="J10303" s="3" t="s">
        <v>1412</v>
      </c>
      <c r="K10303" s="3" t="s">
        <v>24</v>
      </c>
      <c r="L10303" s="3">
        <v>13.0</v>
      </c>
      <c r="M10303" s="3" t="s">
        <v>30</v>
      </c>
      <c r="N10303" s="3" t="s">
        <v>9965</v>
      </c>
      <c r="O10303" s="3" t="s">
        <v>1762</v>
      </c>
      <c r="P10303" s="4">
        <v>29904.0</v>
      </c>
      <c r="Q10303" s="3" t="s">
        <v>132</v>
      </c>
      <c r="S10303" s="3" t="s">
        <v>34</v>
      </c>
    </row>
    <row r="10304">
      <c r="A10304" s="2">
        <v>42318.714895833335</v>
      </c>
      <c r="B10304" s="3">
        <v>11.0</v>
      </c>
      <c r="C10304" s="3" t="s">
        <v>8462</v>
      </c>
      <c r="D10304" s="3">
        <v>75.0</v>
      </c>
      <c r="E10304" s="3" t="s">
        <v>8463</v>
      </c>
      <c r="F10304" s="3">
        <v>8.0</v>
      </c>
      <c r="G10304" s="3">
        <v>12.0</v>
      </c>
      <c r="H10304" s="3" t="s">
        <v>9944</v>
      </c>
      <c r="I10304" s="3" t="s">
        <v>9945</v>
      </c>
      <c r="J10304" s="3" t="s">
        <v>1412</v>
      </c>
      <c r="K10304" s="3" t="s">
        <v>24</v>
      </c>
      <c r="L10304" s="3">
        <v>14.0</v>
      </c>
      <c r="M10304" s="3" t="s">
        <v>25</v>
      </c>
      <c r="N10304" s="3" t="s">
        <v>9966</v>
      </c>
      <c r="O10304" s="3" t="s">
        <v>9967</v>
      </c>
      <c r="P10304" s="4">
        <v>28959.0</v>
      </c>
      <c r="Q10304" s="3" t="s">
        <v>75</v>
      </c>
      <c r="S10304" s="3" t="s">
        <v>34</v>
      </c>
    </row>
    <row r="10305">
      <c r="A10305" s="2">
        <v>42318.714895833335</v>
      </c>
      <c r="B10305" s="3">
        <v>11.0</v>
      </c>
      <c r="C10305" s="3" t="s">
        <v>8462</v>
      </c>
      <c r="D10305" s="3">
        <v>75.0</v>
      </c>
      <c r="E10305" s="3" t="s">
        <v>8463</v>
      </c>
      <c r="F10305" s="3">
        <v>8.0</v>
      </c>
      <c r="G10305" s="3">
        <v>12.0</v>
      </c>
      <c r="H10305" s="3" t="s">
        <v>9944</v>
      </c>
      <c r="I10305" s="3" t="s">
        <v>9945</v>
      </c>
      <c r="J10305" s="3" t="s">
        <v>1412</v>
      </c>
      <c r="K10305" s="3" t="s">
        <v>24</v>
      </c>
      <c r="L10305" s="3">
        <v>15.0</v>
      </c>
      <c r="M10305" s="3" t="s">
        <v>30</v>
      </c>
      <c r="N10305" s="3" t="s">
        <v>9968</v>
      </c>
      <c r="O10305" s="3" t="s">
        <v>9969</v>
      </c>
      <c r="P10305" s="4">
        <v>32662.0</v>
      </c>
      <c r="Q10305" s="3" t="s">
        <v>191</v>
      </c>
      <c r="S10305" s="3" t="s">
        <v>34</v>
      </c>
    </row>
    <row r="10306">
      <c r="A10306" s="2">
        <v>42318.714895833335</v>
      </c>
      <c r="B10306" s="3">
        <v>11.0</v>
      </c>
      <c r="C10306" s="3" t="s">
        <v>8462</v>
      </c>
      <c r="D10306" s="3">
        <v>75.0</v>
      </c>
      <c r="E10306" s="3" t="s">
        <v>8463</v>
      </c>
      <c r="F10306" s="3">
        <v>8.0</v>
      </c>
      <c r="G10306" s="3">
        <v>12.0</v>
      </c>
      <c r="H10306" s="3" t="s">
        <v>9944</v>
      </c>
      <c r="I10306" s="3" t="s">
        <v>9945</v>
      </c>
      <c r="J10306" s="3" t="s">
        <v>1412</v>
      </c>
      <c r="K10306" s="3" t="s">
        <v>24</v>
      </c>
      <c r="L10306" s="3">
        <v>16.0</v>
      </c>
      <c r="M10306" s="3" t="s">
        <v>25</v>
      </c>
      <c r="N10306" s="3" t="s">
        <v>9970</v>
      </c>
      <c r="O10306" s="3" t="s">
        <v>9971</v>
      </c>
      <c r="P10306" s="4">
        <v>33423.0</v>
      </c>
      <c r="Q10306" s="3" t="s">
        <v>132</v>
      </c>
      <c r="S10306" s="3" t="s">
        <v>34</v>
      </c>
    </row>
    <row r="10307">
      <c r="A10307" s="2">
        <v>42318.714895833335</v>
      </c>
      <c r="B10307" s="3">
        <v>11.0</v>
      </c>
      <c r="C10307" s="3" t="s">
        <v>8462</v>
      </c>
      <c r="D10307" s="3">
        <v>75.0</v>
      </c>
      <c r="E10307" s="3" t="s">
        <v>8463</v>
      </c>
      <c r="F10307" s="3">
        <v>8.0</v>
      </c>
      <c r="G10307" s="3">
        <v>12.0</v>
      </c>
      <c r="H10307" s="3" t="s">
        <v>9944</v>
      </c>
      <c r="I10307" s="3" t="s">
        <v>9945</v>
      </c>
      <c r="J10307" s="3" t="s">
        <v>1412</v>
      </c>
      <c r="K10307" s="3" t="s">
        <v>24</v>
      </c>
      <c r="L10307" s="3">
        <v>17.0</v>
      </c>
      <c r="M10307" s="3" t="s">
        <v>30</v>
      </c>
      <c r="N10307" s="3" t="s">
        <v>9972</v>
      </c>
      <c r="O10307" s="3" t="s">
        <v>969</v>
      </c>
      <c r="P10307" s="4">
        <v>30857.0</v>
      </c>
      <c r="Q10307" s="3" t="s">
        <v>132</v>
      </c>
      <c r="S10307" s="3" t="s">
        <v>34</v>
      </c>
    </row>
    <row r="10308">
      <c r="A10308" s="2">
        <v>42318.714895833335</v>
      </c>
      <c r="B10308" s="3">
        <v>11.0</v>
      </c>
      <c r="C10308" s="3" t="s">
        <v>8462</v>
      </c>
      <c r="D10308" s="3">
        <v>75.0</v>
      </c>
      <c r="E10308" s="3" t="s">
        <v>8463</v>
      </c>
      <c r="F10308" s="3">
        <v>8.0</v>
      </c>
      <c r="G10308" s="3">
        <v>12.0</v>
      </c>
      <c r="H10308" s="3" t="s">
        <v>9944</v>
      </c>
      <c r="I10308" s="3" t="s">
        <v>9945</v>
      </c>
      <c r="J10308" s="3" t="s">
        <v>1412</v>
      </c>
      <c r="K10308" s="3" t="s">
        <v>24</v>
      </c>
      <c r="L10308" s="3">
        <v>18.0</v>
      </c>
      <c r="M10308" s="3" t="s">
        <v>25</v>
      </c>
      <c r="N10308" s="3" t="s">
        <v>9973</v>
      </c>
      <c r="O10308" s="3" t="s">
        <v>9974</v>
      </c>
      <c r="P10308" s="4">
        <v>34489.0</v>
      </c>
      <c r="Q10308" s="3" t="s">
        <v>191</v>
      </c>
      <c r="S10308" s="3" t="s">
        <v>34</v>
      </c>
    </row>
    <row r="10309">
      <c r="A10309" s="2">
        <v>42318.714895833335</v>
      </c>
      <c r="B10309" s="3">
        <v>11.0</v>
      </c>
      <c r="C10309" s="3" t="s">
        <v>8462</v>
      </c>
      <c r="D10309" s="3">
        <v>75.0</v>
      </c>
      <c r="E10309" s="3" t="s">
        <v>8463</v>
      </c>
      <c r="F10309" s="3">
        <v>8.0</v>
      </c>
      <c r="G10309" s="3">
        <v>12.0</v>
      </c>
      <c r="H10309" s="3" t="s">
        <v>9944</v>
      </c>
      <c r="I10309" s="3" t="s">
        <v>9945</v>
      </c>
      <c r="J10309" s="3" t="s">
        <v>1412</v>
      </c>
      <c r="K10309" s="3" t="s">
        <v>24</v>
      </c>
      <c r="L10309" s="3">
        <v>19.0</v>
      </c>
      <c r="M10309" s="3" t="s">
        <v>30</v>
      </c>
      <c r="N10309" s="3" t="s">
        <v>9975</v>
      </c>
      <c r="O10309" s="3" t="s">
        <v>311</v>
      </c>
      <c r="P10309" s="4">
        <v>33735.0</v>
      </c>
      <c r="Q10309" s="3" t="s">
        <v>55</v>
      </c>
      <c r="S10309" s="3" t="s">
        <v>34</v>
      </c>
    </row>
    <row r="10310">
      <c r="A10310" s="2">
        <v>42318.714895833335</v>
      </c>
      <c r="B10310" s="3">
        <v>11.0</v>
      </c>
      <c r="C10310" s="3" t="s">
        <v>8462</v>
      </c>
      <c r="D10310" s="3">
        <v>75.0</v>
      </c>
      <c r="E10310" s="3" t="s">
        <v>8463</v>
      </c>
      <c r="F10310" s="3">
        <v>8.0</v>
      </c>
      <c r="G10310" s="3">
        <v>12.0</v>
      </c>
      <c r="H10310" s="3" t="s">
        <v>9944</v>
      </c>
      <c r="I10310" s="3" t="s">
        <v>9945</v>
      </c>
      <c r="J10310" s="3" t="s">
        <v>1412</v>
      </c>
      <c r="K10310" s="3" t="s">
        <v>24</v>
      </c>
      <c r="L10310" s="3">
        <v>20.0</v>
      </c>
      <c r="M10310" s="3" t="s">
        <v>25</v>
      </c>
      <c r="N10310" s="3" t="s">
        <v>9976</v>
      </c>
      <c r="O10310" s="3" t="s">
        <v>9977</v>
      </c>
      <c r="P10310" s="4">
        <v>33777.0</v>
      </c>
      <c r="Q10310" s="3" t="s">
        <v>40</v>
      </c>
      <c r="S10310" s="3" t="s">
        <v>34</v>
      </c>
    </row>
    <row r="10311">
      <c r="A10311" s="2">
        <v>42318.714895833335</v>
      </c>
      <c r="B10311" s="3">
        <v>11.0</v>
      </c>
      <c r="C10311" s="3" t="s">
        <v>8462</v>
      </c>
      <c r="D10311" s="3">
        <v>75.0</v>
      </c>
      <c r="E10311" s="3" t="s">
        <v>8463</v>
      </c>
      <c r="F10311" s="3">
        <v>8.0</v>
      </c>
      <c r="G10311" s="3">
        <v>12.0</v>
      </c>
      <c r="H10311" s="3" t="s">
        <v>9944</v>
      </c>
      <c r="I10311" s="3" t="s">
        <v>9945</v>
      </c>
      <c r="J10311" s="3" t="s">
        <v>1412</v>
      </c>
      <c r="K10311" s="3" t="s">
        <v>24</v>
      </c>
      <c r="L10311" s="3">
        <v>21.0</v>
      </c>
      <c r="M10311" s="3" t="s">
        <v>30</v>
      </c>
      <c r="N10311" s="3" t="s">
        <v>9978</v>
      </c>
      <c r="O10311" s="3" t="s">
        <v>9338</v>
      </c>
      <c r="P10311" s="4">
        <v>19768.0</v>
      </c>
      <c r="Q10311" s="3" t="s">
        <v>132</v>
      </c>
      <c r="S10311" s="3" t="s">
        <v>34</v>
      </c>
    </row>
    <row r="10312">
      <c r="A10312" s="2">
        <v>42318.714895833335</v>
      </c>
      <c r="B10312" s="3">
        <v>11.0</v>
      </c>
      <c r="C10312" s="3" t="s">
        <v>8462</v>
      </c>
      <c r="D10312" s="3">
        <v>75.0</v>
      </c>
      <c r="E10312" s="3" t="s">
        <v>8463</v>
      </c>
      <c r="F10312" s="3">
        <v>8.0</v>
      </c>
      <c r="G10312" s="3">
        <v>12.0</v>
      </c>
      <c r="H10312" s="3" t="s">
        <v>9944</v>
      </c>
      <c r="I10312" s="3" t="s">
        <v>9945</v>
      </c>
      <c r="J10312" s="3" t="s">
        <v>1412</v>
      </c>
      <c r="K10312" s="3" t="s">
        <v>24</v>
      </c>
      <c r="L10312" s="3">
        <v>22.0</v>
      </c>
      <c r="M10312" s="3" t="s">
        <v>25</v>
      </c>
      <c r="N10312" s="3" t="s">
        <v>9979</v>
      </c>
      <c r="O10312" s="3" t="s">
        <v>9541</v>
      </c>
      <c r="P10312" s="4">
        <v>28462.0</v>
      </c>
      <c r="Q10312" s="3" t="s">
        <v>110</v>
      </c>
      <c r="S10312" s="3" t="s">
        <v>34</v>
      </c>
    </row>
    <row r="10313">
      <c r="A10313" s="2">
        <v>42318.714895833335</v>
      </c>
      <c r="B10313" s="3">
        <v>11.0</v>
      </c>
      <c r="C10313" s="3" t="s">
        <v>8462</v>
      </c>
      <c r="D10313" s="3">
        <v>75.0</v>
      </c>
      <c r="E10313" s="3" t="s">
        <v>8463</v>
      </c>
      <c r="F10313" s="3">
        <v>8.0</v>
      </c>
      <c r="G10313" s="3">
        <v>12.0</v>
      </c>
      <c r="H10313" s="3" t="s">
        <v>9944</v>
      </c>
      <c r="I10313" s="3" t="s">
        <v>9945</v>
      </c>
      <c r="J10313" s="3" t="s">
        <v>1412</v>
      </c>
      <c r="K10313" s="3" t="s">
        <v>24</v>
      </c>
      <c r="L10313" s="3">
        <v>23.0</v>
      </c>
      <c r="M10313" s="3" t="s">
        <v>30</v>
      </c>
      <c r="N10313" s="3" t="s">
        <v>9980</v>
      </c>
      <c r="O10313" s="3" t="s">
        <v>1762</v>
      </c>
      <c r="P10313" s="4">
        <v>27646.0</v>
      </c>
      <c r="Q10313" s="3" t="s">
        <v>132</v>
      </c>
      <c r="S10313" s="3" t="s">
        <v>34</v>
      </c>
    </row>
    <row r="10314">
      <c r="A10314" s="2">
        <v>42318.714895833335</v>
      </c>
      <c r="B10314" s="3">
        <v>11.0</v>
      </c>
      <c r="C10314" s="3" t="s">
        <v>8462</v>
      </c>
      <c r="D10314" s="3">
        <v>75.0</v>
      </c>
      <c r="E10314" s="3" t="s">
        <v>8463</v>
      </c>
      <c r="F10314" s="3">
        <v>8.0</v>
      </c>
      <c r="G10314" s="3">
        <v>12.0</v>
      </c>
      <c r="H10314" s="3" t="s">
        <v>9944</v>
      </c>
      <c r="I10314" s="3" t="s">
        <v>9945</v>
      </c>
      <c r="J10314" s="3" t="s">
        <v>1412</v>
      </c>
      <c r="K10314" s="3" t="s">
        <v>24</v>
      </c>
      <c r="L10314" s="3">
        <v>24.0</v>
      </c>
      <c r="M10314" s="3" t="s">
        <v>25</v>
      </c>
      <c r="N10314" s="3" t="s">
        <v>9981</v>
      </c>
      <c r="O10314" s="3" t="s">
        <v>2751</v>
      </c>
      <c r="P10314" s="4">
        <v>32563.0</v>
      </c>
      <c r="Q10314" s="3" t="s">
        <v>132</v>
      </c>
      <c r="S10314" s="3" t="s">
        <v>34</v>
      </c>
    </row>
    <row r="10315">
      <c r="A10315" s="2">
        <v>42318.714895833335</v>
      </c>
      <c r="B10315" s="3">
        <v>11.0</v>
      </c>
      <c r="C10315" s="3" t="s">
        <v>8462</v>
      </c>
      <c r="D10315" s="3">
        <v>75.0</v>
      </c>
      <c r="E10315" s="3" t="s">
        <v>8463</v>
      </c>
      <c r="F10315" s="3">
        <v>8.0</v>
      </c>
      <c r="G10315" s="3">
        <v>12.0</v>
      </c>
      <c r="H10315" s="3" t="s">
        <v>9944</v>
      </c>
      <c r="I10315" s="3" t="s">
        <v>9945</v>
      </c>
      <c r="J10315" s="3" t="s">
        <v>1412</v>
      </c>
      <c r="K10315" s="3" t="s">
        <v>24</v>
      </c>
      <c r="L10315" s="3">
        <v>25.0</v>
      </c>
      <c r="M10315" s="3" t="s">
        <v>30</v>
      </c>
      <c r="N10315" s="3" t="s">
        <v>9982</v>
      </c>
      <c r="O10315" s="3" t="s">
        <v>5289</v>
      </c>
      <c r="P10315" s="4">
        <v>25636.0</v>
      </c>
      <c r="Q10315" s="3" t="s">
        <v>221</v>
      </c>
      <c r="S10315" s="3" t="s">
        <v>34</v>
      </c>
    </row>
    <row r="10316">
      <c r="A10316" s="2">
        <v>42318.714895833335</v>
      </c>
      <c r="B10316" s="3">
        <v>11.0</v>
      </c>
      <c r="C10316" s="3" t="s">
        <v>8462</v>
      </c>
      <c r="D10316" s="3">
        <v>75.0</v>
      </c>
      <c r="E10316" s="3" t="s">
        <v>8463</v>
      </c>
      <c r="F10316" s="3">
        <v>8.0</v>
      </c>
      <c r="G10316" s="3">
        <v>12.0</v>
      </c>
      <c r="H10316" s="3" t="s">
        <v>9944</v>
      </c>
      <c r="I10316" s="3" t="s">
        <v>9945</v>
      </c>
      <c r="J10316" s="3" t="s">
        <v>1412</v>
      </c>
      <c r="K10316" s="3" t="s">
        <v>24</v>
      </c>
      <c r="L10316" s="3">
        <v>26.0</v>
      </c>
      <c r="M10316" s="3" t="s">
        <v>25</v>
      </c>
      <c r="N10316" s="3" t="s">
        <v>9983</v>
      </c>
      <c r="O10316" s="3" t="s">
        <v>4223</v>
      </c>
      <c r="P10316" s="4">
        <v>27236.0</v>
      </c>
      <c r="Q10316" s="3" t="s">
        <v>132</v>
      </c>
      <c r="S10316" s="3" t="s">
        <v>34</v>
      </c>
    </row>
    <row r="10317">
      <c r="A10317" s="2">
        <v>42318.714895833335</v>
      </c>
      <c r="B10317" s="3">
        <v>11.0</v>
      </c>
      <c r="C10317" s="3" t="s">
        <v>8462</v>
      </c>
      <c r="D10317" s="3">
        <v>75.0</v>
      </c>
      <c r="E10317" s="3" t="s">
        <v>8463</v>
      </c>
      <c r="F10317" s="3">
        <v>8.0</v>
      </c>
      <c r="G10317" s="3">
        <v>12.0</v>
      </c>
      <c r="H10317" s="3" t="s">
        <v>9944</v>
      </c>
      <c r="I10317" s="3" t="s">
        <v>9945</v>
      </c>
      <c r="J10317" s="3" t="s">
        <v>1412</v>
      </c>
      <c r="K10317" s="3" t="s">
        <v>24</v>
      </c>
      <c r="L10317" s="3">
        <v>27.0</v>
      </c>
      <c r="M10317" s="3" t="s">
        <v>30</v>
      </c>
      <c r="N10317" s="3" t="s">
        <v>9984</v>
      </c>
      <c r="O10317" s="3" t="s">
        <v>9985</v>
      </c>
      <c r="P10317" s="4">
        <v>31617.0</v>
      </c>
      <c r="Q10317" s="3" t="s">
        <v>132</v>
      </c>
      <c r="S10317" s="3" t="s">
        <v>34</v>
      </c>
    </row>
    <row r="10318">
      <c r="A10318" s="2">
        <v>42318.714895833335</v>
      </c>
      <c r="B10318" s="3">
        <v>11.0</v>
      </c>
      <c r="C10318" s="3" t="s">
        <v>8462</v>
      </c>
      <c r="D10318" s="3">
        <v>75.0</v>
      </c>
      <c r="E10318" s="3" t="s">
        <v>8463</v>
      </c>
      <c r="F10318" s="3">
        <v>8.0</v>
      </c>
      <c r="G10318" s="3">
        <v>12.0</v>
      </c>
      <c r="H10318" s="3" t="s">
        <v>9944</v>
      </c>
      <c r="I10318" s="3" t="s">
        <v>9945</v>
      </c>
      <c r="J10318" s="3" t="s">
        <v>1412</v>
      </c>
      <c r="K10318" s="3" t="s">
        <v>24</v>
      </c>
      <c r="L10318" s="3">
        <v>28.0</v>
      </c>
      <c r="M10318" s="3" t="s">
        <v>25</v>
      </c>
      <c r="N10318" s="3" t="s">
        <v>9986</v>
      </c>
      <c r="O10318" s="3" t="s">
        <v>9987</v>
      </c>
      <c r="P10318" s="4">
        <v>18613.0</v>
      </c>
      <c r="Q10318" s="3" t="s">
        <v>132</v>
      </c>
      <c r="S10318" s="3" t="s">
        <v>34</v>
      </c>
    </row>
    <row r="10319">
      <c r="A10319" s="2">
        <v>42318.714895833335</v>
      </c>
      <c r="B10319" s="3">
        <v>11.0</v>
      </c>
      <c r="C10319" s="3" t="s">
        <v>8462</v>
      </c>
      <c r="D10319" s="3">
        <v>75.0</v>
      </c>
      <c r="E10319" s="3" t="s">
        <v>8463</v>
      </c>
      <c r="F10319" s="3">
        <v>8.0</v>
      </c>
      <c r="G10319" s="3">
        <v>12.0</v>
      </c>
      <c r="H10319" s="3" t="s">
        <v>9944</v>
      </c>
      <c r="I10319" s="3" t="s">
        <v>9945</v>
      </c>
      <c r="J10319" s="3" t="s">
        <v>1412</v>
      </c>
      <c r="K10319" s="3" t="s">
        <v>24</v>
      </c>
      <c r="L10319" s="3">
        <v>29.0</v>
      </c>
      <c r="M10319" s="3" t="s">
        <v>30</v>
      </c>
      <c r="N10319" s="3" t="s">
        <v>9988</v>
      </c>
      <c r="O10319" s="3" t="s">
        <v>4529</v>
      </c>
      <c r="P10319" s="4">
        <v>25380.0</v>
      </c>
      <c r="Q10319" s="3" t="s">
        <v>40</v>
      </c>
      <c r="S10319" s="3" t="s">
        <v>34</v>
      </c>
    </row>
    <row r="10320">
      <c r="A10320" s="2">
        <v>42318.714895833335</v>
      </c>
      <c r="B10320" s="3">
        <v>11.0</v>
      </c>
      <c r="C10320" s="3" t="s">
        <v>8462</v>
      </c>
      <c r="D10320" s="3">
        <v>75.0</v>
      </c>
      <c r="E10320" s="3" t="s">
        <v>8463</v>
      </c>
      <c r="F10320" s="3">
        <v>8.0</v>
      </c>
      <c r="G10320" s="3">
        <v>12.0</v>
      </c>
      <c r="H10320" s="3" t="s">
        <v>9944</v>
      </c>
      <c r="I10320" s="3" t="s">
        <v>9945</v>
      </c>
      <c r="J10320" s="3" t="s">
        <v>1412</v>
      </c>
      <c r="K10320" s="3" t="s">
        <v>24</v>
      </c>
      <c r="L10320" s="3">
        <v>30.0</v>
      </c>
      <c r="M10320" s="3" t="s">
        <v>25</v>
      </c>
      <c r="N10320" s="3" t="s">
        <v>9363</v>
      </c>
      <c r="O10320" s="3" t="s">
        <v>5566</v>
      </c>
      <c r="P10320" s="4">
        <v>20703.0</v>
      </c>
      <c r="Q10320" s="3" t="s">
        <v>132</v>
      </c>
      <c r="S10320" s="3" t="s">
        <v>34</v>
      </c>
    </row>
    <row r="10321">
      <c r="A10321" s="2">
        <v>42318.714895833335</v>
      </c>
      <c r="B10321" s="3">
        <v>11.0</v>
      </c>
      <c r="C10321" s="3" t="s">
        <v>8462</v>
      </c>
      <c r="D10321" s="3">
        <v>75.0</v>
      </c>
      <c r="E10321" s="3" t="s">
        <v>8463</v>
      </c>
      <c r="F10321" s="3">
        <v>8.0</v>
      </c>
      <c r="G10321" s="3">
        <v>12.0</v>
      </c>
      <c r="H10321" s="3" t="s">
        <v>9944</v>
      </c>
      <c r="I10321" s="3" t="s">
        <v>9945</v>
      </c>
      <c r="J10321" s="3" t="s">
        <v>1412</v>
      </c>
      <c r="K10321" s="3" t="s">
        <v>24</v>
      </c>
      <c r="L10321" s="3">
        <v>31.0</v>
      </c>
      <c r="M10321" s="3" t="s">
        <v>30</v>
      </c>
      <c r="N10321" s="3" t="s">
        <v>9989</v>
      </c>
      <c r="O10321" s="3" t="s">
        <v>998</v>
      </c>
      <c r="P10321" s="4">
        <v>26935.0</v>
      </c>
      <c r="Q10321" s="3" t="s">
        <v>40</v>
      </c>
      <c r="S10321" s="3" t="s">
        <v>34</v>
      </c>
    </row>
    <row r="10322">
      <c r="A10322" s="2">
        <v>42318.714895833335</v>
      </c>
      <c r="B10322" s="3">
        <v>11.0</v>
      </c>
      <c r="C10322" s="3" t="s">
        <v>8462</v>
      </c>
      <c r="D10322" s="3">
        <v>75.0</v>
      </c>
      <c r="E10322" s="3" t="s">
        <v>8463</v>
      </c>
      <c r="F10322" s="3">
        <v>8.0</v>
      </c>
      <c r="G10322" s="3">
        <v>12.0</v>
      </c>
      <c r="H10322" s="3" t="s">
        <v>9944</v>
      </c>
      <c r="I10322" s="3" t="s">
        <v>9945</v>
      </c>
      <c r="J10322" s="3" t="s">
        <v>1412</v>
      </c>
      <c r="K10322" s="3" t="s">
        <v>24</v>
      </c>
      <c r="L10322" s="3">
        <v>32.0</v>
      </c>
      <c r="M10322" s="3" t="s">
        <v>25</v>
      </c>
      <c r="N10322" s="3" t="s">
        <v>9990</v>
      </c>
      <c r="O10322" s="3" t="s">
        <v>9991</v>
      </c>
      <c r="P10322" s="4">
        <v>23068.0</v>
      </c>
      <c r="Q10322" s="3" t="s">
        <v>40</v>
      </c>
      <c r="S10322" s="3" t="s">
        <v>34</v>
      </c>
    </row>
    <row r="10323">
      <c r="A10323" s="2">
        <v>42318.714895833335</v>
      </c>
      <c r="B10323" s="3">
        <v>11.0</v>
      </c>
      <c r="C10323" s="3" t="s">
        <v>8462</v>
      </c>
      <c r="D10323" s="3">
        <v>75.0</v>
      </c>
      <c r="E10323" s="3" t="s">
        <v>8463</v>
      </c>
      <c r="F10323" s="3">
        <v>8.0</v>
      </c>
      <c r="G10323" s="3">
        <v>12.0</v>
      </c>
      <c r="H10323" s="3" t="s">
        <v>9944</v>
      </c>
      <c r="I10323" s="3" t="s">
        <v>9945</v>
      </c>
      <c r="J10323" s="3" t="s">
        <v>1412</v>
      </c>
      <c r="K10323" s="3" t="s">
        <v>24</v>
      </c>
      <c r="L10323" s="3">
        <v>33.0</v>
      </c>
      <c r="M10323" s="3" t="s">
        <v>30</v>
      </c>
      <c r="N10323" s="3" t="s">
        <v>9992</v>
      </c>
      <c r="O10323" s="3" t="s">
        <v>4440</v>
      </c>
      <c r="P10323" s="4">
        <v>27214.0</v>
      </c>
      <c r="Q10323" s="3" t="s">
        <v>132</v>
      </c>
      <c r="S10323" s="3" t="s">
        <v>34</v>
      </c>
    </row>
    <row r="10324">
      <c r="A10324" s="2">
        <v>42318.714895833335</v>
      </c>
      <c r="B10324" s="3">
        <v>11.0</v>
      </c>
      <c r="C10324" s="3" t="s">
        <v>8462</v>
      </c>
      <c r="D10324" s="3">
        <v>75.0</v>
      </c>
      <c r="E10324" s="3" t="s">
        <v>8463</v>
      </c>
      <c r="F10324" s="3">
        <v>8.0</v>
      </c>
      <c r="G10324" s="3">
        <v>12.0</v>
      </c>
      <c r="H10324" s="3" t="s">
        <v>9944</v>
      </c>
      <c r="I10324" s="3" t="s">
        <v>9945</v>
      </c>
      <c r="J10324" s="3" t="s">
        <v>1412</v>
      </c>
      <c r="K10324" s="3" t="s">
        <v>24</v>
      </c>
      <c r="L10324" s="3">
        <v>34.0</v>
      </c>
      <c r="M10324" s="3" t="s">
        <v>25</v>
      </c>
      <c r="N10324" s="3" t="s">
        <v>9993</v>
      </c>
      <c r="O10324" s="3" t="s">
        <v>9994</v>
      </c>
      <c r="P10324" s="4">
        <v>30450.0</v>
      </c>
      <c r="Q10324" s="3" t="s">
        <v>132</v>
      </c>
      <c r="S10324" s="3" t="s">
        <v>34</v>
      </c>
    </row>
    <row r="10325">
      <c r="A10325" s="2">
        <v>42318.714895833335</v>
      </c>
      <c r="B10325" s="3">
        <v>11.0</v>
      </c>
      <c r="C10325" s="3" t="s">
        <v>8462</v>
      </c>
      <c r="D10325" s="3">
        <v>75.0</v>
      </c>
      <c r="E10325" s="3" t="s">
        <v>8463</v>
      </c>
      <c r="F10325" s="3">
        <v>8.0</v>
      </c>
      <c r="G10325" s="3">
        <v>12.0</v>
      </c>
      <c r="H10325" s="3" t="s">
        <v>9944</v>
      </c>
      <c r="I10325" s="3" t="s">
        <v>9945</v>
      </c>
      <c r="J10325" s="3" t="s">
        <v>1412</v>
      </c>
      <c r="K10325" s="3" t="s">
        <v>24</v>
      </c>
      <c r="L10325" s="3">
        <v>35.0</v>
      </c>
      <c r="M10325" s="3" t="s">
        <v>30</v>
      </c>
      <c r="N10325" s="3" t="s">
        <v>9995</v>
      </c>
      <c r="O10325" s="3" t="s">
        <v>794</v>
      </c>
      <c r="P10325" s="4">
        <v>26183.0</v>
      </c>
      <c r="Q10325" s="3" t="s">
        <v>132</v>
      </c>
      <c r="S10325" s="3" t="s">
        <v>34</v>
      </c>
    </row>
    <row r="10326">
      <c r="A10326" s="2">
        <v>42318.714895833335</v>
      </c>
      <c r="B10326" s="3">
        <v>11.0</v>
      </c>
      <c r="C10326" s="3" t="s">
        <v>8462</v>
      </c>
      <c r="D10326" s="3">
        <v>75.0</v>
      </c>
      <c r="E10326" s="3" t="s">
        <v>8463</v>
      </c>
      <c r="F10326" s="3">
        <v>8.0</v>
      </c>
      <c r="G10326" s="3">
        <v>12.0</v>
      </c>
      <c r="H10326" s="3" t="s">
        <v>9944</v>
      </c>
      <c r="I10326" s="3" t="s">
        <v>9945</v>
      </c>
      <c r="J10326" s="3" t="s">
        <v>1412</v>
      </c>
      <c r="K10326" s="3" t="s">
        <v>24</v>
      </c>
      <c r="L10326" s="3">
        <v>36.0</v>
      </c>
      <c r="M10326" s="3" t="s">
        <v>25</v>
      </c>
      <c r="N10326" s="3" t="s">
        <v>6551</v>
      </c>
      <c r="O10326" s="3" t="s">
        <v>9996</v>
      </c>
      <c r="P10326" s="4">
        <v>27866.0</v>
      </c>
      <c r="Q10326" s="3" t="s">
        <v>132</v>
      </c>
      <c r="S10326" s="3" t="s">
        <v>34</v>
      </c>
    </row>
    <row r="10327">
      <c r="A10327" s="2">
        <v>42318.714895833335</v>
      </c>
      <c r="B10327" s="3">
        <v>11.0</v>
      </c>
      <c r="C10327" s="3" t="s">
        <v>8462</v>
      </c>
      <c r="D10327" s="3">
        <v>75.0</v>
      </c>
      <c r="E10327" s="3" t="s">
        <v>8463</v>
      </c>
      <c r="F10327" s="3">
        <v>8.0</v>
      </c>
      <c r="G10327" s="3">
        <v>12.0</v>
      </c>
      <c r="H10327" s="3" t="s">
        <v>9944</v>
      </c>
      <c r="I10327" s="3" t="s">
        <v>9945</v>
      </c>
      <c r="J10327" s="3" t="s">
        <v>1412</v>
      </c>
      <c r="K10327" s="3" t="s">
        <v>24</v>
      </c>
      <c r="L10327" s="3">
        <v>37.0</v>
      </c>
      <c r="M10327" s="3" t="s">
        <v>30</v>
      </c>
      <c r="N10327" s="3" t="s">
        <v>9954</v>
      </c>
      <c r="O10327" s="3" t="s">
        <v>9997</v>
      </c>
      <c r="P10327" s="4">
        <v>33195.0</v>
      </c>
      <c r="Q10327" s="3" t="s">
        <v>132</v>
      </c>
      <c r="S10327" s="3" t="s">
        <v>34</v>
      </c>
    </row>
    <row r="10328">
      <c r="A10328" s="2">
        <v>42318.714895833335</v>
      </c>
      <c r="B10328" s="3">
        <v>11.0</v>
      </c>
      <c r="C10328" s="3" t="s">
        <v>8462</v>
      </c>
      <c r="D10328" s="3">
        <v>75.0</v>
      </c>
      <c r="E10328" s="3" t="s">
        <v>8463</v>
      </c>
      <c r="F10328" s="3">
        <v>8.0</v>
      </c>
      <c r="G10328" s="3">
        <v>12.0</v>
      </c>
      <c r="H10328" s="3" t="s">
        <v>9944</v>
      </c>
      <c r="I10328" s="3" t="s">
        <v>9945</v>
      </c>
      <c r="J10328" s="3" t="s">
        <v>1412</v>
      </c>
      <c r="K10328" s="3" t="s">
        <v>24</v>
      </c>
      <c r="L10328" s="3">
        <v>38.0</v>
      </c>
      <c r="M10328" s="3" t="s">
        <v>25</v>
      </c>
      <c r="N10328" s="3" t="s">
        <v>9998</v>
      </c>
      <c r="O10328" s="3" t="s">
        <v>9999</v>
      </c>
      <c r="P10328" s="4">
        <v>21716.0</v>
      </c>
      <c r="Q10328" s="3" t="s">
        <v>132</v>
      </c>
      <c r="S10328" s="3" t="s">
        <v>34</v>
      </c>
    </row>
    <row r="10329">
      <c r="A10329" s="2">
        <v>42318.714895833335</v>
      </c>
      <c r="B10329" s="3">
        <v>11.0</v>
      </c>
      <c r="C10329" s="3" t="s">
        <v>8462</v>
      </c>
      <c r="D10329" s="3">
        <v>75.0</v>
      </c>
      <c r="E10329" s="3" t="s">
        <v>8463</v>
      </c>
      <c r="F10329" s="3">
        <v>8.0</v>
      </c>
      <c r="G10329" s="3">
        <v>12.0</v>
      </c>
      <c r="H10329" s="3" t="s">
        <v>9944</v>
      </c>
      <c r="I10329" s="3" t="s">
        <v>9945</v>
      </c>
      <c r="J10329" s="3" t="s">
        <v>1412</v>
      </c>
      <c r="K10329" s="3" t="s">
        <v>24</v>
      </c>
      <c r="L10329" s="3">
        <v>39.0</v>
      </c>
      <c r="M10329" s="3" t="s">
        <v>30</v>
      </c>
      <c r="N10329" s="3" t="s">
        <v>9952</v>
      </c>
      <c r="O10329" s="3" t="s">
        <v>998</v>
      </c>
      <c r="P10329" s="4">
        <v>32189.0</v>
      </c>
      <c r="Q10329" s="3" t="s">
        <v>132</v>
      </c>
      <c r="S10329" s="3" t="s">
        <v>34</v>
      </c>
    </row>
    <row r="10330">
      <c r="A10330" s="2">
        <v>42318.714895833335</v>
      </c>
      <c r="B10330" s="3">
        <v>11.0</v>
      </c>
      <c r="C10330" s="3" t="s">
        <v>8462</v>
      </c>
      <c r="D10330" s="3">
        <v>75.0</v>
      </c>
      <c r="E10330" s="3" t="s">
        <v>8463</v>
      </c>
      <c r="F10330" s="3">
        <v>8.0</v>
      </c>
      <c r="G10330" s="3">
        <v>12.0</v>
      </c>
      <c r="H10330" s="3" t="s">
        <v>9944</v>
      </c>
      <c r="I10330" s="3" t="s">
        <v>9945</v>
      </c>
      <c r="J10330" s="3" t="s">
        <v>1412</v>
      </c>
      <c r="K10330" s="3" t="s">
        <v>24</v>
      </c>
      <c r="L10330" s="3">
        <v>40.0</v>
      </c>
      <c r="M10330" s="3" t="s">
        <v>25</v>
      </c>
      <c r="N10330" s="3" t="s">
        <v>10000</v>
      </c>
      <c r="O10330" s="3" t="s">
        <v>6579</v>
      </c>
      <c r="P10330" s="4">
        <v>29369.0</v>
      </c>
      <c r="Q10330" s="3" t="s">
        <v>712</v>
      </c>
      <c r="S10330" s="3" t="s">
        <v>34</v>
      </c>
    </row>
    <row r="10331">
      <c r="A10331" s="2">
        <v>42318.714895833335</v>
      </c>
      <c r="B10331" s="3">
        <v>11.0</v>
      </c>
      <c r="C10331" s="3" t="s">
        <v>8462</v>
      </c>
      <c r="D10331" s="3">
        <v>75.0</v>
      </c>
      <c r="E10331" s="3" t="s">
        <v>8463</v>
      </c>
      <c r="F10331" s="3">
        <v>8.0</v>
      </c>
      <c r="G10331" s="3">
        <v>12.0</v>
      </c>
      <c r="H10331" s="3" t="s">
        <v>9944</v>
      </c>
      <c r="I10331" s="3" t="s">
        <v>9945</v>
      </c>
      <c r="J10331" s="3" t="s">
        <v>1412</v>
      </c>
      <c r="K10331" s="3" t="s">
        <v>24</v>
      </c>
      <c r="L10331" s="3">
        <v>41.0</v>
      </c>
      <c r="M10331" s="3" t="s">
        <v>30</v>
      </c>
      <c r="N10331" s="3" t="s">
        <v>10001</v>
      </c>
      <c r="O10331" s="3" t="s">
        <v>1304</v>
      </c>
      <c r="P10331" s="4">
        <v>33252.0</v>
      </c>
      <c r="Q10331" s="3" t="s">
        <v>191</v>
      </c>
      <c r="S10331" s="3" t="s">
        <v>34</v>
      </c>
    </row>
    <row r="10332">
      <c r="A10332" s="2">
        <v>42318.714895833335</v>
      </c>
      <c r="B10332" s="3">
        <v>11.0</v>
      </c>
      <c r="C10332" s="3" t="s">
        <v>8462</v>
      </c>
      <c r="D10332" s="3">
        <v>75.0</v>
      </c>
      <c r="E10332" s="3" t="s">
        <v>8463</v>
      </c>
      <c r="F10332" s="3">
        <v>8.0</v>
      </c>
      <c r="G10332" s="3">
        <v>12.0</v>
      </c>
      <c r="H10332" s="3" t="s">
        <v>9944</v>
      </c>
      <c r="I10332" s="3" t="s">
        <v>9945</v>
      </c>
      <c r="J10332" s="3" t="s">
        <v>1412</v>
      </c>
      <c r="K10332" s="3" t="s">
        <v>24</v>
      </c>
      <c r="L10332" s="3">
        <v>42.0</v>
      </c>
      <c r="M10332" s="3" t="s">
        <v>25</v>
      </c>
      <c r="N10332" s="3" t="s">
        <v>10002</v>
      </c>
      <c r="O10332" s="3" t="s">
        <v>281</v>
      </c>
      <c r="P10332" s="4">
        <v>20264.0</v>
      </c>
      <c r="Q10332" s="3" t="s">
        <v>43</v>
      </c>
      <c r="S10332" s="3" t="s">
        <v>34</v>
      </c>
    </row>
    <row r="10333">
      <c r="A10333" s="2">
        <v>42318.714895833335</v>
      </c>
      <c r="B10333" s="3">
        <v>11.0</v>
      </c>
      <c r="C10333" s="3" t="s">
        <v>8462</v>
      </c>
      <c r="D10333" s="3">
        <v>77.0</v>
      </c>
      <c r="E10333" s="3" t="s">
        <v>8506</v>
      </c>
      <c r="F10333" s="3">
        <v>8.0</v>
      </c>
      <c r="G10333" s="3">
        <v>12.0</v>
      </c>
      <c r="H10333" s="3" t="s">
        <v>9944</v>
      </c>
      <c r="I10333" s="3" t="s">
        <v>9945</v>
      </c>
      <c r="J10333" s="3" t="s">
        <v>1412</v>
      </c>
      <c r="K10333" s="3" t="s">
        <v>24</v>
      </c>
      <c r="L10333" s="3">
        <v>1.0</v>
      </c>
      <c r="M10333" s="3" t="s">
        <v>30</v>
      </c>
      <c r="N10333" s="3" t="s">
        <v>10003</v>
      </c>
      <c r="O10333" s="3" t="s">
        <v>311</v>
      </c>
      <c r="P10333" s="4">
        <v>29823.0</v>
      </c>
      <c r="Q10333" s="3" t="s">
        <v>110</v>
      </c>
      <c r="S10333" s="3" t="s">
        <v>34</v>
      </c>
    </row>
    <row r="10334">
      <c r="A10334" s="2">
        <v>42318.714895833335</v>
      </c>
      <c r="B10334" s="3">
        <v>11.0</v>
      </c>
      <c r="C10334" s="3" t="s">
        <v>8462</v>
      </c>
      <c r="D10334" s="3">
        <v>77.0</v>
      </c>
      <c r="E10334" s="3" t="s">
        <v>8506</v>
      </c>
      <c r="F10334" s="3">
        <v>8.0</v>
      </c>
      <c r="G10334" s="3">
        <v>12.0</v>
      </c>
      <c r="H10334" s="3" t="s">
        <v>9944</v>
      </c>
      <c r="I10334" s="3" t="s">
        <v>9945</v>
      </c>
      <c r="J10334" s="3" t="s">
        <v>1412</v>
      </c>
      <c r="K10334" s="3" t="s">
        <v>24</v>
      </c>
      <c r="L10334" s="3">
        <v>2.0</v>
      </c>
      <c r="M10334" s="3" t="s">
        <v>25</v>
      </c>
      <c r="N10334" s="3" t="s">
        <v>10004</v>
      </c>
      <c r="O10334" s="3" t="s">
        <v>9394</v>
      </c>
      <c r="P10334" s="4">
        <v>26614.0</v>
      </c>
      <c r="Q10334" s="3" t="s">
        <v>216</v>
      </c>
      <c r="S10334" s="3" t="s">
        <v>34</v>
      </c>
    </row>
    <row r="10335">
      <c r="A10335" s="2">
        <v>42318.714895833335</v>
      </c>
      <c r="B10335" s="3">
        <v>11.0</v>
      </c>
      <c r="C10335" s="3" t="s">
        <v>8462</v>
      </c>
      <c r="D10335" s="3">
        <v>77.0</v>
      </c>
      <c r="E10335" s="3" t="s">
        <v>8506</v>
      </c>
      <c r="F10335" s="3">
        <v>8.0</v>
      </c>
      <c r="G10335" s="3">
        <v>12.0</v>
      </c>
      <c r="H10335" s="3" t="s">
        <v>9944</v>
      </c>
      <c r="I10335" s="3" t="s">
        <v>9945</v>
      </c>
      <c r="J10335" s="3" t="s">
        <v>1412</v>
      </c>
      <c r="K10335" s="3" t="s">
        <v>24</v>
      </c>
      <c r="L10335" s="3">
        <v>3.0</v>
      </c>
      <c r="M10335" s="3" t="s">
        <v>30</v>
      </c>
      <c r="N10335" s="3" t="s">
        <v>9243</v>
      </c>
      <c r="O10335" s="3" t="s">
        <v>10005</v>
      </c>
      <c r="P10335" s="4">
        <v>27990.0</v>
      </c>
      <c r="Q10335" s="3" t="s">
        <v>110</v>
      </c>
      <c r="S10335" s="3" t="s">
        <v>34</v>
      </c>
    </row>
    <row r="10336">
      <c r="A10336" s="2">
        <v>42318.714895833335</v>
      </c>
      <c r="B10336" s="3">
        <v>11.0</v>
      </c>
      <c r="C10336" s="3" t="s">
        <v>8462</v>
      </c>
      <c r="D10336" s="3">
        <v>77.0</v>
      </c>
      <c r="E10336" s="3" t="s">
        <v>8506</v>
      </c>
      <c r="F10336" s="3">
        <v>8.0</v>
      </c>
      <c r="G10336" s="3">
        <v>12.0</v>
      </c>
      <c r="H10336" s="3" t="s">
        <v>9944</v>
      </c>
      <c r="I10336" s="3" t="s">
        <v>9945</v>
      </c>
      <c r="J10336" s="3" t="s">
        <v>1412</v>
      </c>
      <c r="K10336" s="3" t="s">
        <v>24</v>
      </c>
      <c r="L10336" s="3">
        <v>4.0</v>
      </c>
      <c r="M10336" s="3" t="s">
        <v>25</v>
      </c>
      <c r="N10336" s="3" t="s">
        <v>10006</v>
      </c>
      <c r="O10336" s="3" t="s">
        <v>8394</v>
      </c>
      <c r="P10336" s="4">
        <v>24065.0</v>
      </c>
      <c r="Q10336" s="3" t="s">
        <v>37</v>
      </c>
      <c r="S10336" s="3" t="s">
        <v>34</v>
      </c>
    </row>
    <row r="10337">
      <c r="A10337" s="2">
        <v>42318.714895833335</v>
      </c>
      <c r="B10337" s="3">
        <v>11.0</v>
      </c>
      <c r="C10337" s="3" t="s">
        <v>8462</v>
      </c>
      <c r="D10337" s="3">
        <v>77.0</v>
      </c>
      <c r="E10337" s="3" t="s">
        <v>8506</v>
      </c>
      <c r="F10337" s="3">
        <v>8.0</v>
      </c>
      <c r="G10337" s="3">
        <v>12.0</v>
      </c>
      <c r="H10337" s="3" t="s">
        <v>9944</v>
      </c>
      <c r="I10337" s="3" t="s">
        <v>9945</v>
      </c>
      <c r="J10337" s="3" t="s">
        <v>1412</v>
      </c>
      <c r="K10337" s="3" t="s">
        <v>24</v>
      </c>
      <c r="L10337" s="3">
        <v>5.0</v>
      </c>
      <c r="M10337" s="3" t="s">
        <v>30</v>
      </c>
      <c r="N10337" s="3" t="s">
        <v>206</v>
      </c>
      <c r="O10337" s="3" t="s">
        <v>32</v>
      </c>
      <c r="P10337" s="4">
        <v>30003.0</v>
      </c>
      <c r="Q10337" s="3" t="s">
        <v>52</v>
      </c>
      <c r="S10337" s="3" t="s">
        <v>34</v>
      </c>
    </row>
    <row r="10338">
      <c r="A10338" s="2">
        <v>42318.714895833335</v>
      </c>
      <c r="B10338" s="3">
        <v>11.0</v>
      </c>
      <c r="C10338" s="3" t="s">
        <v>8462</v>
      </c>
      <c r="D10338" s="3">
        <v>77.0</v>
      </c>
      <c r="E10338" s="3" t="s">
        <v>8506</v>
      </c>
      <c r="F10338" s="3">
        <v>8.0</v>
      </c>
      <c r="G10338" s="3">
        <v>12.0</v>
      </c>
      <c r="H10338" s="3" t="s">
        <v>9944</v>
      </c>
      <c r="I10338" s="3" t="s">
        <v>9945</v>
      </c>
      <c r="J10338" s="3" t="s">
        <v>1412</v>
      </c>
      <c r="K10338" s="3" t="s">
        <v>24</v>
      </c>
      <c r="L10338" s="3">
        <v>6.0</v>
      </c>
      <c r="M10338" s="3" t="s">
        <v>25</v>
      </c>
      <c r="N10338" s="3" t="s">
        <v>10007</v>
      </c>
      <c r="O10338" s="3" t="s">
        <v>8394</v>
      </c>
      <c r="P10338" s="4">
        <v>20403.0</v>
      </c>
      <c r="Q10338" s="3" t="s">
        <v>43</v>
      </c>
      <c r="S10338" s="3" t="s">
        <v>34</v>
      </c>
    </row>
    <row r="10339">
      <c r="A10339" s="2">
        <v>42318.714895833335</v>
      </c>
      <c r="B10339" s="3">
        <v>11.0</v>
      </c>
      <c r="C10339" s="3" t="s">
        <v>8462</v>
      </c>
      <c r="D10339" s="3">
        <v>77.0</v>
      </c>
      <c r="E10339" s="3" t="s">
        <v>8506</v>
      </c>
      <c r="F10339" s="3">
        <v>8.0</v>
      </c>
      <c r="G10339" s="3">
        <v>12.0</v>
      </c>
      <c r="H10339" s="3" t="s">
        <v>9944</v>
      </c>
      <c r="I10339" s="3" t="s">
        <v>9945</v>
      </c>
      <c r="J10339" s="3" t="s">
        <v>1412</v>
      </c>
      <c r="K10339" s="3" t="s">
        <v>24</v>
      </c>
      <c r="L10339" s="3">
        <v>7.0</v>
      </c>
      <c r="M10339" s="3" t="s">
        <v>30</v>
      </c>
      <c r="N10339" s="3" t="s">
        <v>10008</v>
      </c>
      <c r="O10339" s="3" t="s">
        <v>186</v>
      </c>
      <c r="P10339" s="4">
        <v>17305.0</v>
      </c>
      <c r="Q10339" s="3" t="s">
        <v>132</v>
      </c>
      <c r="S10339" s="3" t="s">
        <v>34</v>
      </c>
    </row>
    <row r="10340">
      <c r="A10340" s="2">
        <v>42318.714895833335</v>
      </c>
      <c r="B10340" s="3">
        <v>11.0</v>
      </c>
      <c r="C10340" s="3" t="s">
        <v>8462</v>
      </c>
      <c r="D10340" s="3">
        <v>77.0</v>
      </c>
      <c r="E10340" s="3" t="s">
        <v>8506</v>
      </c>
      <c r="F10340" s="3">
        <v>8.0</v>
      </c>
      <c r="G10340" s="3">
        <v>12.0</v>
      </c>
      <c r="H10340" s="3" t="s">
        <v>9944</v>
      </c>
      <c r="I10340" s="3" t="s">
        <v>9945</v>
      </c>
      <c r="J10340" s="3" t="s">
        <v>1412</v>
      </c>
      <c r="K10340" s="3" t="s">
        <v>24</v>
      </c>
      <c r="L10340" s="3">
        <v>8.0</v>
      </c>
      <c r="M10340" s="3" t="s">
        <v>25</v>
      </c>
      <c r="N10340" s="3" t="s">
        <v>10009</v>
      </c>
      <c r="O10340" s="3" t="s">
        <v>10010</v>
      </c>
      <c r="P10340" s="4">
        <v>28390.0</v>
      </c>
      <c r="Q10340" s="3" t="s">
        <v>191</v>
      </c>
      <c r="S10340" s="3" t="s">
        <v>34</v>
      </c>
    </row>
    <row r="10341">
      <c r="A10341" s="2">
        <v>42318.714895833335</v>
      </c>
      <c r="B10341" s="3">
        <v>11.0</v>
      </c>
      <c r="C10341" s="3" t="s">
        <v>8462</v>
      </c>
      <c r="D10341" s="3">
        <v>77.0</v>
      </c>
      <c r="E10341" s="3" t="s">
        <v>8506</v>
      </c>
      <c r="F10341" s="3">
        <v>8.0</v>
      </c>
      <c r="G10341" s="3">
        <v>12.0</v>
      </c>
      <c r="H10341" s="3" t="s">
        <v>9944</v>
      </c>
      <c r="I10341" s="3" t="s">
        <v>9945</v>
      </c>
      <c r="J10341" s="3" t="s">
        <v>1412</v>
      </c>
      <c r="K10341" s="3" t="s">
        <v>24</v>
      </c>
      <c r="L10341" s="3">
        <v>9.0</v>
      </c>
      <c r="M10341" s="3" t="s">
        <v>30</v>
      </c>
      <c r="N10341" s="3" t="s">
        <v>10011</v>
      </c>
      <c r="O10341" s="3" t="s">
        <v>10012</v>
      </c>
      <c r="P10341" s="4">
        <v>33902.0</v>
      </c>
      <c r="Q10341" s="3" t="s">
        <v>191</v>
      </c>
      <c r="S10341" s="3" t="s">
        <v>34</v>
      </c>
    </row>
    <row r="10342">
      <c r="A10342" s="2">
        <v>42318.714895833335</v>
      </c>
      <c r="B10342" s="3">
        <v>11.0</v>
      </c>
      <c r="C10342" s="3" t="s">
        <v>8462</v>
      </c>
      <c r="D10342" s="3">
        <v>77.0</v>
      </c>
      <c r="E10342" s="3" t="s">
        <v>8506</v>
      </c>
      <c r="F10342" s="3">
        <v>8.0</v>
      </c>
      <c r="G10342" s="3">
        <v>12.0</v>
      </c>
      <c r="H10342" s="3" t="s">
        <v>9944</v>
      </c>
      <c r="I10342" s="3" t="s">
        <v>9945</v>
      </c>
      <c r="J10342" s="3" t="s">
        <v>1412</v>
      </c>
      <c r="K10342" s="3" t="s">
        <v>24</v>
      </c>
      <c r="L10342" s="3">
        <v>10.0</v>
      </c>
      <c r="M10342" s="3" t="s">
        <v>25</v>
      </c>
      <c r="N10342" s="3" t="s">
        <v>10013</v>
      </c>
      <c r="O10342" s="3" t="s">
        <v>9343</v>
      </c>
      <c r="P10342" s="4">
        <v>22177.0</v>
      </c>
      <c r="Q10342" s="3" t="s">
        <v>43</v>
      </c>
      <c r="S10342" s="3" t="s">
        <v>34</v>
      </c>
    </row>
    <row r="10343">
      <c r="A10343" s="2">
        <v>42318.714895833335</v>
      </c>
      <c r="B10343" s="3">
        <v>11.0</v>
      </c>
      <c r="C10343" s="3" t="s">
        <v>8462</v>
      </c>
      <c r="D10343" s="3">
        <v>77.0</v>
      </c>
      <c r="E10343" s="3" t="s">
        <v>8506</v>
      </c>
      <c r="F10343" s="3">
        <v>8.0</v>
      </c>
      <c r="G10343" s="3">
        <v>12.0</v>
      </c>
      <c r="H10343" s="3" t="s">
        <v>9944</v>
      </c>
      <c r="I10343" s="3" t="s">
        <v>9945</v>
      </c>
      <c r="J10343" s="3" t="s">
        <v>1412</v>
      </c>
      <c r="K10343" s="3" t="s">
        <v>24</v>
      </c>
      <c r="L10343" s="3">
        <v>11.0</v>
      </c>
      <c r="M10343" s="3" t="s">
        <v>30</v>
      </c>
      <c r="N10343" s="3" t="s">
        <v>10014</v>
      </c>
      <c r="O10343" s="3" t="s">
        <v>1443</v>
      </c>
      <c r="P10343" s="4">
        <v>21130.0</v>
      </c>
      <c r="Q10343" s="3" t="s">
        <v>247</v>
      </c>
      <c r="S10343" s="3" t="s">
        <v>34</v>
      </c>
    </row>
    <row r="10344">
      <c r="A10344" s="2">
        <v>42318.714895833335</v>
      </c>
      <c r="B10344" s="3">
        <v>11.0</v>
      </c>
      <c r="C10344" s="3" t="s">
        <v>8462</v>
      </c>
      <c r="D10344" s="3">
        <v>77.0</v>
      </c>
      <c r="E10344" s="3" t="s">
        <v>8506</v>
      </c>
      <c r="F10344" s="3">
        <v>8.0</v>
      </c>
      <c r="G10344" s="3">
        <v>12.0</v>
      </c>
      <c r="H10344" s="3" t="s">
        <v>9944</v>
      </c>
      <c r="I10344" s="3" t="s">
        <v>9945</v>
      </c>
      <c r="J10344" s="3" t="s">
        <v>1412</v>
      </c>
      <c r="K10344" s="3" t="s">
        <v>24</v>
      </c>
      <c r="L10344" s="3">
        <v>12.0</v>
      </c>
      <c r="M10344" s="3" t="s">
        <v>25</v>
      </c>
      <c r="N10344" s="3" t="s">
        <v>8828</v>
      </c>
      <c r="O10344" s="3" t="s">
        <v>10015</v>
      </c>
      <c r="P10344" s="4">
        <v>31714.0</v>
      </c>
      <c r="Q10344" s="3" t="s">
        <v>132</v>
      </c>
      <c r="S10344" s="3" t="s">
        <v>34</v>
      </c>
    </row>
    <row r="10345">
      <c r="A10345" s="2">
        <v>42318.714895833335</v>
      </c>
      <c r="B10345" s="3">
        <v>11.0</v>
      </c>
      <c r="C10345" s="3" t="s">
        <v>8462</v>
      </c>
      <c r="D10345" s="3">
        <v>77.0</v>
      </c>
      <c r="E10345" s="3" t="s">
        <v>8506</v>
      </c>
      <c r="F10345" s="3">
        <v>8.0</v>
      </c>
      <c r="G10345" s="3">
        <v>12.0</v>
      </c>
      <c r="H10345" s="3" t="s">
        <v>9944</v>
      </c>
      <c r="I10345" s="3" t="s">
        <v>9945</v>
      </c>
      <c r="J10345" s="3" t="s">
        <v>1412</v>
      </c>
      <c r="K10345" s="3" t="s">
        <v>24</v>
      </c>
      <c r="L10345" s="3">
        <v>13.0</v>
      </c>
      <c r="M10345" s="3" t="s">
        <v>30</v>
      </c>
      <c r="N10345" s="3" t="s">
        <v>10016</v>
      </c>
      <c r="O10345" s="3" t="s">
        <v>1061</v>
      </c>
      <c r="P10345" s="4">
        <v>29769.0</v>
      </c>
      <c r="Q10345" s="3" t="s">
        <v>132</v>
      </c>
      <c r="S10345" s="3" t="s">
        <v>34</v>
      </c>
    </row>
    <row r="10346">
      <c r="A10346" s="2">
        <v>42318.714895833335</v>
      </c>
      <c r="B10346" s="3">
        <v>11.0</v>
      </c>
      <c r="C10346" s="3" t="s">
        <v>8462</v>
      </c>
      <c r="D10346" s="3">
        <v>77.0</v>
      </c>
      <c r="E10346" s="3" t="s">
        <v>8506</v>
      </c>
      <c r="F10346" s="3">
        <v>8.0</v>
      </c>
      <c r="G10346" s="3">
        <v>12.0</v>
      </c>
      <c r="H10346" s="3" t="s">
        <v>9944</v>
      </c>
      <c r="I10346" s="3" t="s">
        <v>9945</v>
      </c>
      <c r="J10346" s="3" t="s">
        <v>1412</v>
      </c>
      <c r="K10346" s="3" t="s">
        <v>24</v>
      </c>
      <c r="L10346" s="3">
        <v>14.0</v>
      </c>
      <c r="M10346" s="3" t="s">
        <v>25</v>
      </c>
      <c r="N10346" s="3" t="s">
        <v>10017</v>
      </c>
      <c r="O10346" s="3" t="s">
        <v>10018</v>
      </c>
      <c r="P10346" s="4">
        <v>24543.0</v>
      </c>
      <c r="Q10346" s="3" t="s">
        <v>75</v>
      </c>
      <c r="S10346" s="3" t="s">
        <v>34</v>
      </c>
    </row>
    <row r="10347">
      <c r="A10347" s="2">
        <v>42318.714895833335</v>
      </c>
      <c r="B10347" s="3">
        <v>11.0</v>
      </c>
      <c r="C10347" s="3" t="s">
        <v>8462</v>
      </c>
      <c r="D10347" s="3">
        <v>77.0</v>
      </c>
      <c r="E10347" s="3" t="s">
        <v>8506</v>
      </c>
      <c r="F10347" s="3">
        <v>8.0</v>
      </c>
      <c r="G10347" s="3">
        <v>12.0</v>
      </c>
      <c r="H10347" s="3" t="s">
        <v>9944</v>
      </c>
      <c r="I10347" s="3" t="s">
        <v>9945</v>
      </c>
      <c r="J10347" s="3" t="s">
        <v>1412</v>
      </c>
      <c r="K10347" s="3" t="s">
        <v>24</v>
      </c>
      <c r="L10347" s="3">
        <v>15.0</v>
      </c>
      <c r="M10347" s="3" t="s">
        <v>30</v>
      </c>
      <c r="N10347" s="3" t="s">
        <v>10019</v>
      </c>
      <c r="O10347" s="3" t="s">
        <v>605</v>
      </c>
      <c r="P10347" s="4">
        <v>32266.0</v>
      </c>
      <c r="Q10347" s="3" t="s">
        <v>132</v>
      </c>
      <c r="S10347" s="3" t="s">
        <v>34</v>
      </c>
    </row>
    <row r="10348">
      <c r="A10348" s="2">
        <v>42318.714895833335</v>
      </c>
      <c r="B10348" s="3">
        <v>11.0</v>
      </c>
      <c r="C10348" s="3" t="s">
        <v>8462</v>
      </c>
      <c r="D10348" s="3">
        <v>77.0</v>
      </c>
      <c r="E10348" s="3" t="s">
        <v>8506</v>
      </c>
      <c r="F10348" s="3">
        <v>8.0</v>
      </c>
      <c r="G10348" s="3">
        <v>12.0</v>
      </c>
      <c r="H10348" s="3" t="s">
        <v>9944</v>
      </c>
      <c r="I10348" s="3" t="s">
        <v>9945</v>
      </c>
      <c r="J10348" s="3" t="s">
        <v>1412</v>
      </c>
      <c r="K10348" s="3" t="s">
        <v>24</v>
      </c>
      <c r="L10348" s="3">
        <v>16.0</v>
      </c>
      <c r="M10348" s="3" t="s">
        <v>25</v>
      </c>
      <c r="N10348" s="3" t="s">
        <v>10020</v>
      </c>
      <c r="O10348" s="3" t="s">
        <v>1571</v>
      </c>
      <c r="P10348" s="4">
        <v>18988.0</v>
      </c>
      <c r="Q10348" s="3" t="s">
        <v>46</v>
      </c>
      <c r="S10348" s="3" t="s">
        <v>34</v>
      </c>
    </row>
    <row r="10349">
      <c r="A10349" s="2">
        <v>42318.714895833335</v>
      </c>
      <c r="B10349" s="3">
        <v>11.0</v>
      </c>
      <c r="C10349" s="3" t="s">
        <v>8462</v>
      </c>
      <c r="D10349" s="3">
        <v>77.0</v>
      </c>
      <c r="E10349" s="3" t="s">
        <v>8506</v>
      </c>
      <c r="F10349" s="3">
        <v>8.0</v>
      </c>
      <c r="G10349" s="3">
        <v>12.0</v>
      </c>
      <c r="H10349" s="3" t="s">
        <v>9944</v>
      </c>
      <c r="I10349" s="3" t="s">
        <v>9945</v>
      </c>
      <c r="J10349" s="3" t="s">
        <v>1412</v>
      </c>
      <c r="K10349" s="3" t="s">
        <v>24</v>
      </c>
      <c r="L10349" s="3">
        <v>17.0</v>
      </c>
      <c r="M10349" s="3" t="s">
        <v>30</v>
      </c>
      <c r="N10349" s="3" t="s">
        <v>9972</v>
      </c>
      <c r="O10349" s="3" t="s">
        <v>568</v>
      </c>
      <c r="P10349" s="4">
        <v>34117.0</v>
      </c>
      <c r="Q10349" s="3" t="s">
        <v>191</v>
      </c>
      <c r="S10349" s="3" t="s">
        <v>34</v>
      </c>
    </row>
    <row r="10350">
      <c r="A10350" s="2">
        <v>42318.714895833335</v>
      </c>
      <c r="B10350" s="3">
        <v>11.0</v>
      </c>
      <c r="C10350" s="3" t="s">
        <v>8462</v>
      </c>
      <c r="D10350" s="3">
        <v>77.0</v>
      </c>
      <c r="E10350" s="3" t="s">
        <v>8506</v>
      </c>
      <c r="F10350" s="3">
        <v>8.0</v>
      </c>
      <c r="G10350" s="3">
        <v>12.0</v>
      </c>
      <c r="H10350" s="3" t="s">
        <v>9944</v>
      </c>
      <c r="I10350" s="3" t="s">
        <v>9945</v>
      </c>
      <c r="J10350" s="3" t="s">
        <v>1412</v>
      </c>
      <c r="K10350" s="3" t="s">
        <v>24</v>
      </c>
      <c r="L10350" s="3">
        <v>18.0</v>
      </c>
      <c r="M10350" s="3" t="s">
        <v>25</v>
      </c>
      <c r="N10350" s="3" t="s">
        <v>10021</v>
      </c>
      <c r="O10350" s="3" t="s">
        <v>10022</v>
      </c>
      <c r="P10350" s="4">
        <v>24701.0</v>
      </c>
      <c r="Q10350" s="3" t="s">
        <v>110</v>
      </c>
      <c r="S10350" s="3" t="s">
        <v>34</v>
      </c>
    </row>
    <row r="10351">
      <c r="A10351" s="2">
        <v>42318.714895833335</v>
      </c>
      <c r="B10351" s="3">
        <v>11.0</v>
      </c>
      <c r="C10351" s="3" t="s">
        <v>8462</v>
      </c>
      <c r="D10351" s="3">
        <v>77.0</v>
      </c>
      <c r="E10351" s="3" t="s">
        <v>8506</v>
      </c>
      <c r="F10351" s="3">
        <v>8.0</v>
      </c>
      <c r="G10351" s="3">
        <v>12.0</v>
      </c>
      <c r="H10351" s="3" t="s">
        <v>9944</v>
      </c>
      <c r="I10351" s="3" t="s">
        <v>9945</v>
      </c>
      <c r="J10351" s="3" t="s">
        <v>1412</v>
      </c>
      <c r="K10351" s="3" t="s">
        <v>24</v>
      </c>
      <c r="L10351" s="3">
        <v>19.0</v>
      </c>
      <c r="M10351" s="3" t="s">
        <v>30</v>
      </c>
      <c r="N10351" s="3" t="s">
        <v>10023</v>
      </c>
      <c r="O10351" s="3" t="s">
        <v>10024</v>
      </c>
      <c r="P10351" s="4">
        <v>26784.0</v>
      </c>
      <c r="Q10351" s="3" t="s">
        <v>132</v>
      </c>
      <c r="S10351" s="3" t="s">
        <v>34</v>
      </c>
    </row>
    <row r="10352">
      <c r="A10352" s="2">
        <v>42318.714895833335</v>
      </c>
      <c r="B10352" s="3">
        <v>11.0</v>
      </c>
      <c r="C10352" s="3" t="s">
        <v>8462</v>
      </c>
      <c r="D10352" s="3">
        <v>77.0</v>
      </c>
      <c r="E10352" s="3" t="s">
        <v>8506</v>
      </c>
      <c r="F10352" s="3">
        <v>8.0</v>
      </c>
      <c r="G10352" s="3">
        <v>12.0</v>
      </c>
      <c r="H10352" s="3" t="s">
        <v>9944</v>
      </c>
      <c r="I10352" s="3" t="s">
        <v>9945</v>
      </c>
      <c r="J10352" s="3" t="s">
        <v>1412</v>
      </c>
      <c r="K10352" s="3" t="s">
        <v>24</v>
      </c>
      <c r="L10352" s="3">
        <v>20.0</v>
      </c>
      <c r="M10352" s="3" t="s">
        <v>25</v>
      </c>
      <c r="N10352" s="3" t="s">
        <v>10025</v>
      </c>
      <c r="O10352" s="3" t="s">
        <v>10026</v>
      </c>
      <c r="P10352" s="4">
        <v>32650.0</v>
      </c>
      <c r="Q10352" s="3" t="s">
        <v>75</v>
      </c>
      <c r="S10352" s="3" t="s">
        <v>34</v>
      </c>
    </row>
    <row r="10353">
      <c r="A10353" s="2">
        <v>42318.714895833335</v>
      </c>
      <c r="B10353" s="3">
        <v>11.0</v>
      </c>
      <c r="C10353" s="3" t="s">
        <v>8462</v>
      </c>
      <c r="D10353" s="3">
        <v>77.0</v>
      </c>
      <c r="E10353" s="3" t="s">
        <v>8506</v>
      </c>
      <c r="F10353" s="3">
        <v>8.0</v>
      </c>
      <c r="G10353" s="3">
        <v>12.0</v>
      </c>
      <c r="H10353" s="3" t="s">
        <v>9944</v>
      </c>
      <c r="I10353" s="3" t="s">
        <v>9945</v>
      </c>
      <c r="J10353" s="3" t="s">
        <v>1412</v>
      </c>
      <c r="K10353" s="3" t="s">
        <v>24</v>
      </c>
      <c r="L10353" s="3">
        <v>21.0</v>
      </c>
      <c r="M10353" s="3" t="s">
        <v>30</v>
      </c>
      <c r="N10353" s="3" t="s">
        <v>10027</v>
      </c>
      <c r="O10353" s="3" t="s">
        <v>10028</v>
      </c>
      <c r="P10353" s="4">
        <v>14629.0</v>
      </c>
      <c r="Q10353" s="3" t="s">
        <v>49</v>
      </c>
      <c r="S10353" s="3" t="s">
        <v>34</v>
      </c>
    </row>
    <row r="10354">
      <c r="A10354" s="2">
        <v>42318.714895833335</v>
      </c>
      <c r="B10354" s="3">
        <v>11.0</v>
      </c>
      <c r="C10354" s="3" t="s">
        <v>8462</v>
      </c>
      <c r="D10354" s="3">
        <v>77.0</v>
      </c>
      <c r="E10354" s="3" t="s">
        <v>8506</v>
      </c>
      <c r="F10354" s="3">
        <v>8.0</v>
      </c>
      <c r="G10354" s="3">
        <v>12.0</v>
      </c>
      <c r="H10354" s="3" t="s">
        <v>9944</v>
      </c>
      <c r="I10354" s="3" t="s">
        <v>9945</v>
      </c>
      <c r="J10354" s="3" t="s">
        <v>1412</v>
      </c>
      <c r="K10354" s="3" t="s">
        <v>24</v>
      </c>
      <c r="L10354" s="3">
        <v>22.0</v>
      </c>
      <c r="M10354" s="3" t="s">
        <v>25</v>
      </c>
      <c r="N10354" s="3" t="s">
        <v>10029</v>
      </c>
      <c r="O10354" s="3" t="s">
        <v>10030</v>
      </c>
      <c r="P10354" s="4">
        <v>32502.0</v>
      </c>
      <c r="Q10354" s="3" t="s">
        <v>132</v>
      </c>
      <c r="S10354" s="3" t="s">
        <v>34</v>
      </c>
    </row>
    <row r="10355">
      <c r="A10355" s="2">
        <v>42318.714895833335</v>
      </c>
      <c r="B10355" s="3">
        <v>11.0</v>
      </c>
      <c r="C10355" s="3" t="s">
        <v>8462</v>
      </c>
      <c r="D10355" s="3">
        <v>77.0</v>
      </c>
      <c r="E10355" s="3" t="s">
        <v>8506</v>
      </c>
      <c r="F10355" s="3">
        <v>8.0</v>
      </c>
      <c r="G10355" s="3">
        <v>12.0</v>
      </c>
      <c r="H10355" s="3" t="s">
        <v>9944</v>
      </c>
      <c r="I10355" s="3" t="s">
        <v>9945</v>
      </c>
      <c r="J10355" s="3" t="s">
        <v>1412</v>
      </c>
      <c r="K10355" s="3" t="s">
        <v>24</v>
      </c>
      <c r="L10355" s="3">
        <v>23.0</v>
      </c>
      <c r="M10355" s="3" t="s">
        <v>30</v>
      </c>
      <c r="N10355" s="3" t="s">
        <v>9530</v>
      </c>
      <c r="O10355" s="3" t="s">
        <v>4440</v>
      </c>
      <c r="P10355" s="4">
        <v>31552.0</v>
      </c>
      <c r="Q10355" s="3" t="s">
        <v>132</v>
      </c>
      <c r="S10355" s="3" t="s">
        <v>34</v>
      </c>
    </row>
    <row r="10356">
      <c r="A10356" s="2">
        <v>42318.714895833335</v>
      </c>
      <c r="B10356" s="3">
        <v>11.0</v>
      </c>
      <c r="C10356" s="3" t="s">
        <v>8462</v>
      </c>
      <c r="D10356" s="3">
        <v>77.0</v>
      </c>
      <c r="E10356" s="3" t="s">
        <v>8506</v>
      </c>
      <c r="F10356" s="3">
        <v>8.0</v>
      </c>
      <c r="G10356" s="3">
        <v>12.0</v>
      </c>
      <c r="H10356" s="3" t="s">
        <v>9944</v>
      </c>
      <c r="I10356" s="3" t="s">
        <v>9945</v>
      </c>
      <c r="J10356" s="3" t="s">
        <v>1412</v>
      </c>
      <c r="K10356" s="3" t="s">
        <v>24</v>
      </c>
      <c r="L10356" s="3">
        <v>24.0</v>
      </c>
      <c r="M10356" s="3" t="s">
        <v>25</v>
      </c>
      <c r="N10356" s="3" t="s">
        <v>10031</v>
      </c>
      <c r="O10356" s="3" t="s">
        <v>10032</v>
      </c>
      <c r="P10356" s="4">
        <v>33151.0</v>
      </c>
      <c r="Q10356" s="3" t="s">
        <v>110</v>
      </c>
      <c r="S10356" s="3" t="s">
        <v>34</v>
      </c>
    </row>
    <row r="10357">
      <c r="A10357" s="2">
        <v>42318.714895833335</v>
      </c>
      <c r="B10357" s="3">
        <v>11.0</v>
      </c>
      <c r="C10357" s="3" t="s">
        <v>8462</v>
      </c>
      <c r="D10357" s="3">
        <v>77.0</v>
      </c>
      <c r="E10357" s="3" t="s">
        <v>8506</v>
      </c>
      <c r="F10357" s="3">
        <v>8.0</v>
      </c>
      <c r="G10357" s="3">
        <v>12.0</v>
      </c>
      <c r="H10357" s="3" t="s">
        <v>9944</v>
      </c>
      <c r="I10357" s="3" t="s">
        <v>9945</v>
      </c>
      <c r="J10357" s="3" t="s">
        <v>1412</v>
      </c>
      <c r="K10357" s="3" t="s">
        <v>24</v>
      </c>
      <c r="L10357" s="3">
        <v>25.0</v>
      </c>
      <c r="M10357" s="3" t="s">
        <v>30</v>
      </c>
      <c r="N10357" s="3" t="s">
        <v>10033</v>
      </c>
      <c r="O10357" s="3" t="s">
        <v>1694</v>
      </c>
      <c r="P10357" s="4">
        <v>20465.0</v>
      </c>
      <c r="Q10357" s="3" t="s">
        <v>79</v>
      </c>
      <c r="S10357" s="3" t="s">
        <v>34</v>
      </c>
    </row>
    <row r="10358">
      <c r="A10358" s="2">
        <v>42318.714895833335</v>
      </c>
      <c r="B10358" s="3">
        <v>11.0</v>
      </c>
      <c r="C10358" s="3" t="s">
        <v>8462</v>
      </c>
      <c r="D10358" s="3">
        <v>78.0</v>
      </c>
      <c r="E10358" s="3" t="s">
        <v>8530</v>
      </c>
      <c r="F10358" s="3">
        <v>8.0</v>
      </c>
      <c r="G10358" s="3">
        <v>12.0</v>
      </c>
      <c r="H10358" s="3" t="s">
        <v>9944</v>
      </c>
      <c r="I10358" s="3" t="s">
        <v>9945</v>
      </c>
      <c r="J10358" s="3" t="s">
        <v>1412</v>
      </c>
      <c r="K10358" s="3" t="s">
        <v>24</v>
      </c>
      <c r="L10358" s="3">
        <v>1.0</v>
      </c>
      <c r="M10358" s="3" t="s">
        <v>25</v>
      </c>
      <c r="N10358" s="3" t="s">
        <v>10034</v>
      </c>
      <c r="O10358" s="3" t="s">
        <v>2938</v>
      </c>
      <c r="P10358" s="4">
        <v>29530.0</v>
      </c>
      <c r="Q10358" s="3" t="s">
        <v>110</v>
      </c>
      <c r="S10358" s="3" t="s">
        <v>34</v>
      </c>
    </row>
    <row r="10359">
      <c r="A10359" s="2">
        <v>42318.714895833335</v>
      </c>
      <c r="B10359" s="3">
        <v>11.0</v>
      </c>
      <c r="C10359" s="3" t="s">
        <v>8462</v>
      </c>
      <c r="D10359" s="3">
        <v>78.0</v>
      </c>
      <c r="E10359" s="3" t="s">
        <v>8530</v>
      </c>
      <c r="F10359" s="3">
        <v>8.0</v>
      </c>
      <c r="G10359" s="3">
        <v>12.0</v>
      </c>
      <c r="H10359" s="3" t="s">
        <v>9944</v>
      </c>
      <c r="I10359" s="3" t="s">
        <v>9945</v>
      </c>
      <c r="J10359" s="3" t="s">
        <v>1412</v>
      </c>
      <c r="K10359" s="3" t="s">
        <v>24</v>
      </c>
      <c r="L10359" s="3">
        <v>2.0</v>
      </c>
      <c r="M10359" s="3" t="s">
        <v>30</v>
      </c>
      <c r="N10359" s="3" t="s">
        <v>10027</v>
      </c>
      <c r="O10359" s="3" t="s">
        <v>1061</v>
      </c>
      <c r="P10359" s="4">
        <v>26750.0</v>
      </c>
      <c r="Q10359" s="3" t="s">
        <v>216</v>
      </c>
      <c r="S10359" s="3" t="s">
        <v>34</v>
      </c>
    </row>
    <row r="10360">
      <c r="A10360" s="2">
        <v>42318.714895833335</v>
      </c>
      <c r="B10360" s="3">
        <v>11.0</v>
      </c>
      <c r="C10360" s="3" t="s">
        <v>8462</v>
      </c>
      <c r="D10360" s="3">
        <v>78.0</v>
      </c>
      <c r="E10360" s="3" t="s">
        <v>8530</v>
      </c>
      <c r="F10360" s="3">
        <v>8.0</v>
      </c>
      <c r="G10360" s="3">
        <v>12.0</v>
      </c>
      <c r="H10360" s="3" t="s">
        <v>9944</v>
      </c>
      <c r="I10360" s="3" t="s">
        <v>9945</v>
      </c>
      <c r="J10360" s="3" t="s">
        <v>1412</v>
      </c>
      <c r="K10360" s="3" t="s">
        <v>24</v>
      </c>
      <c r="L10360" s="3">
        <v>3.0</v>
      </c>
      <c r="M10360" s="3" t="s">
        <v>25</v>
      </c>
      <c r="N10360" s="3" t="s">
        <v>10035</v>
      </c>
      <c r="O10360" s="3" t="s">
        <v>10036</v>
      </c>
      <c r="P10360" s="4">
        <v>27813.0</v>
      </c>
      <c r="Q10360" s="3" t="s">
        <v>55</v>
      </c>
      <c r="S10360" s="3" t="s">
        <v>34</v>
      </c>
    </row>
    <row r="10361">
      <c r="A10361" s="2">
        <v>42318.714895833335</v>
      </c>
      <c r="B10361" s="3">
        <v>11.0</v>
      </c>
      <c r="C10361" s="3" t="s">
        <v>8462</v>
      </c>
      <c r="D10361" s="3">
        <v>78.0</v>
      </c>
      <c r="E10361" s="3" t="s">
        <v>8530</v>
      </c>
      <c r="F10361" s="3">
        <v>8.0</v>
      </c>
      <c r="G10361" s="3">
        <v>12.0</v>
      </c>
      <c r="H10361" s="3" t="s">
        <v>9944</v>
      </c>
      <c r="I10361" s="3" t="s">
        <v>9945</v>
      </c>
      <c r="J10361" s="3" t="s">
        <v>1412</v>
      </c>
      <c r="K10361" s="3" t="s">
        <v>24</v>
      </c>
      <c r="L10361" s="3">
        <v>4.0</v>
      </c>
      <c r="M10361" s="3" t="s">
        <v>30</v>
      </c>
      <c r="N10361" s="3" t="s">
        <v>10037</v>
      </c>
      <c r="O10361" s="3" t="s">
        <v>5574</v>
      </c>
      <c r="P10361" s="4">
        <v>35509.0</v>
      </c>
      <c r="Q10361" s="3" t="s">
        <v>191</v>
      </c>
      <c r="S10361" s="3" t="s">
        <v>34</v>
      </c>
    </row>
    <row r="10362">
      <c r="A10362" s="2">
        <v>42318.714895833335</v>
      </c>
      <c r="B10362" s="3">
        <v>11.0</v>
      </c>
      <c r="C10362" s="3" t="s">
        <v>8462</v>
      </c>
      <c r="D10362" s="3">
        <v>78.0</v>
      </c>
      <c r="E10362" s="3" t="s">
        <v>8530</v>
      </c>
      <c r="F10362" s="3">
        <v>8.0</v>
      </c>
      <c r="G10362" s="3">
        <v>12.0</v>
      </c>
      <c r="H10362" s="3" t="s">
        <v>9944</v>
      </c>
      <c r="I10362" s="3" t="s">
        <v>9945</v>
      </c>
      <c r="J10362" s="3" t="s">
        <v>1412</v>
      </c>
      <c r="K10362" s="3" t="s">
        <v>24</v>
      </c>
      <c r="L10362" s="3">
        <v>5.0</v>
      </c>
      <c r="M10362" s="3" t="s">
        <v>25</v>
      </c>
      <c r="N10362" s="3" t="s">
        <v>10038</v>
      </c>
      <c r="O10362" s="3" t="s">
        <v>10039</v>
      </c>
      <c r="P10362" s="4">
        <v>29373.0</v>
      </c>
      <c r="Q10362" s="3" t="s">
        <v>132</v>
      </c>
      <c r="S10362" s="3" t="s">
        <v>34</v>
      </c>
    </row>
    <row r="10363">
      <c r="A10363" s="2">
        <v>42318.714895833335</v>
      </c>
      <c r="B10363" s="3">
        <v>11.0</v>
      </c>
      <c r="C10363" s="3" t="s">
        <v>8462</v>
      </c>
      <c r="D10363" s="3">
        <v>78.0</v>
      </c>
      <c r="E10363" s="3" t="s">
        <v>8530</v>
      </c>
      <c r="F10363" s="3">
        <v>8.0</v>
      </c>
      <c r="G10363" s="3">
        <v>12.0</v>
      </c>
      <c r="H10363" s="3" t="s">
        <v>9944</v>
      </c>
      <c r="I10363" s="3" t="s">
        <v>9945</v>
      </c>
      <c r="J10363" s="3" t="s">
        <v>1412</v>
      </c>
      <c r="K10363" s="3" t="s">
        <v>24</v>
      </c>
      <c r="L10363" s="3">
        <v>6.0</v>
      </c>
      <c r="M10363" s="3" t="s">
        <v>30</v>
      </c>
      <c r="N10363" s="3" t="s">
        <v>10040</v>
      </c>
      <c r="O10363" s="3" t="s">
        <v>8515</v>
      </c>
      <c r="P10363" s="4">
        <v>25558.0</v>
      </c>
      <c r="Q10363" s="3" t="s">
        <v>132</v>
      </c>
      <c r="S10363" s="3" t="s">
        <v>34</v>
      </c>
    </row>
    <row r="10364">
      <c r="A10364" s="2">
        <v>42318.714895833335</v>
      </c>
      <c r="B10364" s="3">
        <v>11.0</v>
      </c>
      <c r="C10364" s="3" t="s">
        <v>8462</v>
      </c>
      <c r="D10364" s="3">
        <v>78.0</v>
      </c>
      <c r="E10364" s="3" t="s">
        <v>8530</v>
      </c>
      <c r="F10364" s="3">
        <v>8.0</v>
      </c>
      <c r="G10364" s="3">
        <v>12.0</v>
      </c>
      <c r="H10364" s="3" t="s">
        <v>9944</v>
      </c>
      <c r="I10364" s="3" t="s">
        <v>9945</v>
      </c>
      <c r="J10364" s="3" t="s">
        <v>1412</v>
      </c>
      <c r="K10364" s="3" t="s">
        <v>24</v>
      </c>
      <c r="L10364" s="3">
        <v>7.0</v>
      </c>
      <c r="M10364" s="3" t="s">
        <v>25</v>
      </c>
      <c r="N10364" s="3" t="s">
        <v>10041</v>
      </c>
      <c r="O10364" s="3" t="s">
        <v>10042</v>
      </c>
      <c r="P10364" s="4">
        <v>28333.0</v>
      </c>
      <c r="Q10364" s="3" t="s">
        <v>75</v>
      </c>
      <c r="S10364" s="3" t="s">
        <v>34</v>
      </c>
    </row>
    <row r="10365">
      <c r="A10365" s="2">
        <v>42318.714895833335</v>
      </c>
      <c r="B10365" s="3">
        <v>11.0</v>
      </c>
      <c r="C10365" s="3" t="s">
        <v>8462</v>
      </c>
      <c r="D10365" s="3">
        <v>78.0</v>
      </c>
      <c r="E10365" s="3" t="s">
        <v>8530</v>
      </c>
      <c r="F10365" s="3">
        <v>8.0</v>
      </c>
      <c r="G10365" s="3">
        <v>12.0</v>
      </c>
      <c r="H10365" s="3" t="s">
        <v>9944</v>
      </c>
      <c r="I10365" s="3" t="s">
        <v>9945</v>
      </c>
      <c r="J10365" s="3" t="s">
        <v>1412</v>
      </c>
      <c r="K10365" s="3" t="s">
        <v>24</v>
      </c>
      <c r="L10365" s="3">
        <v>8.0</v>
      </c>
      <c r="M10365" s="3" t="s">
        <v>30</v>
      </c>
      <c r="N10365" s="3" t="s">
        <v>10043</v>
      </c>
      <c r="O10365" s="3" t="s">
        <v>8719</v>
      </c>
      <c r="P10365" s="4">
        <v>32132.0</v>
      </c>
      <c r="Q10365" s="3" t="s">
        <v>132</v>
      </c>
      <c r="S10365" s="3" t="s">
        <v>34</v>
      </c>
    </row>
    <row r="10366">
      <c r="A10366" s="2">
        <v>42318.714895833335</v>
      </c>
      <c r="B10366" s="3">
        <v>11.0</v>
      </c>
      <c r="C10366" s="3" t="s">
        <v>8462</v>
      </c>
      <c r="D10366" s="3">
        <v>78.0</v>
      </c>
      <c r="E10366" s="3" t="s">
        <v>8530</v>
      </c>
      <c r="F10366" s="3">
        <v>8.0</v>
      </c>
      <c r="G10366" s="3">
        <v>12.0</v>
      </c>
      <c r="H10366" s="3" t="s">
        <v>9944</v>
      </c>
      <c r="I10366" s="3" t="s">
        <v>9945</v>
      </c>
      <c r="J10366" s="3" t="s">
        <v>1412</v>
      </c>
      <c r="K10366" s="3" t="s">
        <v>24</v>
      </c>
      <c r="L10366" s="3">
        <v>9.0</v>
      </c>
      <c r="M10366" s="3" t="s">
        <v>25</v>
      </c>
      <c r="N10366" s="3" t="s">
        <v>10044</v>
      </c>
      <c r="O10366" s="3" t="s">
        <v>3851</v>
      </c>
      <c r="P10366" s="4">
        <v>29680.0</v>
      </c>
      <c r="Q10366" s="3" t="s">
        <v>43</v>
      </c>
      <c r="S10366" s="3" t="s">
        <v>34</v>
      </c>
    </row>
    <row r="10367">
      <c r="A10367" s="2">
        <v>42318.714895833335</v>
      </c>
      <c r="B10367" s="3">
        <v>11.0</v>
      </c>
      <c r="C10367" s="3" t="s">
        <v>8462</v>
      </c>
      <c r="D10367" s="3">
        <v>78.0</v>
      </c>
      <c r="E10367" s="3" t="s">
        <v>8530</v>
      </c>
      <c r="F10367" s="3">
        <v>8.0</v>
      </c>
      <c r="G10367" s="3">
        <v>12.0</v>
      </c>
      <c r="H10367" s="3" t="s">
        <v>9944</v>
      </c>
      <c r="I10367" s="3" t="s">
        <v>9945</v>
      </c>
      <c r="J10367" s="3" t="s">
        <v>1412</v>
      </c>
      <c r="K10367" s="3" t="s">
        <v>24</v>
      </c>
      <c r="L10367" s="3">
        <v>10.0</v>
      </c>
      <c r="M10367" s="3" t="s">
        <v>30</v>
      </c>
      <c r="N10367" s="3" t="s">
        <v>9972</v>
      </c>
      <c r="O10367" s="3" t="s">
        <v>1762</v>
      </c>
      <c r="P10367" s="4">
        <v>28025.0</v>
      </c>
      <c r="Q10367" s="3" t="s">
        <v>132</v>
      </c>
      <c r="S10367" s="3" t="s">
        <v>34</v>
      </c>
    </row>
    <row r="10368">
      <c r="A10368" s="2">
        <v>42318.714895833335</v>
      </c>
      <c r="B10368" s="3">
        <v>11.0</v>
      </c>
      <c r="C10368" s="3" t="s">
        <v>8462</v>
      </c>
      <c r="D10368" s="3">
        <v>78.0</v>
      </c>
      <c r="E10368" s="3" t="s">
        <v>8530</v>
      </c>
      <c r="F10368" s="3">
        <v>8.0</v>
      </c>
      <c r="G10368" s="3">
        <v>12.0</v>
      </c>
      <c r="H10368" s="3" t="s">
        <v>9944</v>
      </c>
      <c r="I10368" s="3" t="s">
        <v>9945</v>
      </c>
      <c r="J10368" s="3" t="s">
        <v>1412</v>
      </c>
      <c r="K10368" s="3" t="s">
        <v>24</v>
      </c>
      <c r="L10368" s="3">
        <v>11.0</v>
      </c>
      <c r="M10368" s="3" t="s">
        <v>25</v>
      </c>
      <c r="N10368" s="3" t="s">
        <v>9976</v>
      </c>
      <c r="O10368" s="3" t="s">
        <v>967</v>
      </c>
      <c r="P10368" s="4">
        <v>19662.0</v>
      </c>
      <c r="Q10368" s="3" t="s">
        <v>132</v>
      </c>
      <c r="S10368" s="3" t="s">
        <v>34</v>
      </c>
    </row>
    <row r="10369">
      <c r="A10369" s="2">
        <v>42318.714895833335</v>
      </c>
      <c r="B10369" s="3">
        <v>11.0</v>
      </c>
      <c r="C10369" s="3" t="s">
        <v>8462</v>
      </c>
      <c r="D10369" s="3">
        <v>78.0</v>
      </c>
      <c r="E10369" s="3" t="s">
        <v>8530</v>
      </c>
      <c r="F10369" s="3">
        <v>8.0</v>
      </c>
      <c r="G10369" s="3">
        <v>12.0</v>
      </c>
      <c r="H10369" s="3" t="s">
        <v>9944</v>
      </c>
      <c r="I10369" s="3" t="s">
        <v>9945</v>
      </c>
      <c r="J10369" s="3" t="s">
        <v>1412</v>
      </c>
      <c r="K10369" s="3" t="s">
        <v>24</v>
      </c>
      <c r="L10369" s="3">
        <v>12.0</v>
      </c>
      <c r="M10369" s="3" t="s">
        <v>30</v>
      </c>
      <c r="N10369" s="3" t="s">
        <v>10045</v>
      </c>
      <c r="O10369" s="3" t="s">
        <v>1180</v>
      </c>
      <c r="P10369" s="4">
        <v>31307.0</v>
      </c>
      <c r="Q10369" s="3" t="s">
        <v>52</v>
      </c>
      <c r="S10369" s="3" t="s">
        <v>34</v>
      </c>
    </row>
    <row r="10370">
      <c r="A10370" s="2">
        <v>42318.714895833335</v>
      </c>
      <c r="B10370" s="3">
        <v>11.0</v>
      </c>
      <c r="C10370" s="3" t="s">
        <v>8462</v>
      </c>
      <c r="D10370" s="3">
        <v>78.0</v>
      </c>
      <c r="E10370" s="3" t="s">
        <v>8530</v>
      </c>
      <c r="F10370" s="3">
        <v>8.0</v>
      </c>
      <c r="G10370" s="3">
        <v>12.0</v>
      </c>
      <c r="H10370" s="3" t="s">
        <v>9944</v>
      </c>
      <c r="I10370" s="3" t="s">
        <v>9945</v>
      </c>
      <c r="J10370" s="3" t="s">
        <v>1412</v>
      </c>
      <c r="K10370" s="3" t="s">
        <v>24</v>
      </c>
      <c r="L10370" s="3">
        <v>13.0</v>
      </c>
      <c r="M10370" s="3" t="s">
        <v>25</v>
      </c>
      <c r="N10370" s="3" t="s">
        <v>10046</v>
      </c>
      <c r="O10370" s="3" t="s">
        <v>10047</v>
      </c>
      <c r="P10370" s="4">
        <v>31286.0</v>
      </c>
      <c r="Q10370" s="3" t="s">
        <v>132</v>
      </c>
      <c r="S10370" s="3" t="s">
        <v>34</v>
      </c>
    </row>
    <row r="10371">
      <c r="A10371" s="2">
        <v>42318.714895833335</v>
      </c>
      <c r="B10371" s="3">
        <v>11.0</v>
      </c>
      <c r="C10371" s="3" t="s">
        <v>8462</v>
      </c>
      <c r="D10371" s="3">
        <v>78.0</v>
      </c>
      <c r="E10371" s="3" t="s">
        <v>8530</v>
      </c>
      <c r="F10371" s="3">
        <v>8.0</v>
      </c>
      <c r="G10371" s="3">
        <v>12.0</v>
      </c>
      <c r="H10371" s="3" t="s">
        <v>9944</v>
      </c>
      <c r="I10371" s="3" t="s">
        <v>9945</v>
      </c>
      <c r="J10371" s="3" t="s">
        <v>1412</v>
      </c>
      <c r="K10371" s="3" t="s">
        <v>24</v>
      </c>
      <c r="L10371" s="3">
        <v>14.0</v>
      </c>
      <c r="M10371" s="3" t="s">
        <v>30</v>
      </c>
      <c r="N10371" s="3" t="s">
        <v>10021</v>
      </c>
      <c r="O10371" s="3" t="s">
        <v>215</v>
      </c>
      <c r="P10371" s="4">
        <v>26741.0</v>
      </c>
      <c r="Q10371" s="3" t="s">
        <v>132</v>
      </c>
      <c r="S10371" s="3" t="s">
        <v>34</v>
      </c>
    </row>
    <row r="10372">
      <c r="A10372" s="2">
        <v>42318.714895833335</v>
      </c>
      <c r="B10372" s="3">
        <v>11.0</v>
      </c>
      <c r="C10372" s="3" t="s">
        <v>8462</v>
      </c>
      <c r="D10372" s="3">
        <v>78.0</v>
      </c>
      <c r="E10372" s="3" t="s">
        <v>8530</v>
      </c>
      <c r="F10372" s="3">
        <v>8.0</v>
      </c>
      <c r="G10372" s="3">
        <v>12.0</v>
      </c>
      <c r="H10372" s="3" t="s">
        <v>9944</v>
      </c>
      <c r="I10372" s="3" t="s">
        <v>9945</v>
      </c>
      <c r="J10372" s="3" t="s">
        <v>1412</v>
      </c>
      <c r="K10372" s="3" t="s">
        <v>24</v>
      </c>
      <c r="L10372" s="3">
        <v>15.0</v>
      </c>
      <c r="M10372" s="3" t="s">
        <v>25</v>
      </c>
      <c r="N10372" s="3" t="s">
        <v>10048</v>
      </c>
      <c r="O10372" s="3" t="s">
        <v>796</v>
      </c>
      <c r="P10372" s="4">
        <v>29791.0</v>
      </c>
      <c r="Q10372" s="3" t="s">
        <v>132</v>
      </c>
      <c r="S10372" s="3" t="s">
        <v>34</v>
      </c>
    </row>
    <row r="10373">
      <c r="A10373" s="2">
        <v>42318.714895833335</v>
      </c>
      <c r="B10373" s="3">
        <v>11.0</v>
      </c>
      <c r="C10373" s="3" t="s">
        <v>8462</v>
      </c>
      <c r="D10373" s="3">
        <v>78.0</v>
      </c>
      <c r="E10373" s="3" t="s">
        <v>8530</v>
      </c>
      <c r="F10373" s="3">
        <v>8.0</v>
      </c>
      <c r="G10373" s="3">
        <v>12.0</v>
      </c>
      <c r="H10373" s="3" t="s">
        <v>9944</v>
      </c>
      <c r="I10373" s="3" t="s">
        <v>9945</v>
      </c>
      <c r="J10373" s="3" t="s">
        <v>1412</v>
      </c>
      <c r="K10373" s="3" t="s">
        <v>24</v>
      </c>
      <c r="L10373" s="3">
        <v>16.0</v>
      </c>
      <c r="M10373" s="3" t="s">
        <v>30</v>
      </c>
      <c r="N10373" s="3" t="s">
        <v>9964</v>
      </c>
      <c r="O10373" s="3" t="s">
        <v>10049</v>
      </c>
      <c r="P10373" s="4">
        <v>29945.0</v>
      </c>
      <c r="Q10373" s="3" t="s">
        <v>132</v>
      </c>
      <c r="S10373" s="3" t="s">
        <v>34</v>
      </c>
    </row>
    <row r="10374">
      <c r="A10374" s="2">
        <v>42318.714895833335</v>
      </c>
      <c r="B10374" s="3">
        <v>11.0</v>
      </c>
      <c r="C10374" s="3" t="s">
        <v>8462</v>
      </c>
      <c r="D10374" s="3">
        <v>78.0</v>
      </c>
      <c r="E10374" s="3" t="s">
        <v>8530</v>
      </c>
      <c r="F10374" s="3">
        <v>8.0</v>
      </c>
      <c r="G10374" s="3">
        <v>12.0</v>
      </c>
      <c r="H10374" s="3" t="s">
        <v>9944</v>
      </c>
      <c r="I10374" s="3" t="s">
        <v>9945</v>
      </c>
      <c r="J10374" s="3" t="s">
        <v>1412</v>
      </c>
      <c r="K10374" s="3" t="s">
        <v>24</v>
      </c>
      <c r="L10374" s="3">
        <v>17.0</v>
      </c>
      <c r="M10374" s="3" t="s">
        <v>25</v>
      </c>
      <c r="N10374" s="3" t="s">
        <v>8871</v>
      </c>
      <c r="O10374" s="3" t="s">
        <v>10050</v>
      </c>
      <c r="P10374" s="4">
        <v>27329.0</v>
      </c>
      <c r="Q10374" s="3" t="s">
        <v>132</v>
      </c>
      <c r="S10374" s="3" t="s">
        <v>34</v>
      </c>
    </row>
    <row r="10375">
      <c r="A10375" s="2">
        <v>42318.714895833335</v>
      </c>
      <c r="B10375" s="3">
        <v>11.0</v>
      </c>
      <c r="C10375" s="3" t="s">
        <v>8462</v>
      </c>
      <c r="D10375" s="3">
        <v>78.0</v>
      </c>
      <c r="E10375" s="3" t="s">
        <v>8530</v>
      </c>
      <c r="F10375" s="3">
        <v>8.0</v>
      </c>
      <c r="G10375" s="3">
        <v>12.0</v>
      </c>
      <c r="H10375" s="3" t="s">
        <v>9944</v>
      </c>
      <c r="I10375" s="3" t="s">
        <v>9945</v>
      </c>
      <c r="J10375" s="3" t="s">
        <v>1412</v>
      </c>
      <c r="K10375" s="3" t="s">
        <v>24</v>
      </c>
      <c r="L10375" s="3">
        <v>18.0</v>
      </c>
      <c r="M10375" s="3" t="s">
        <v>30</v>
      </c>
      <c r="N10375" s="3" t="s">
        <v>10051</v>
      </c>
      <c r="O10375" s="3" t="s">
        <v>10052</v>
      </c>
      <c r="P10375" s="4">
        <v>33736.0</v>
      </c>
      <c r="Q10375" s="3" t="s">
        <v>191</v>
      </c>
      <c r="S10375" s="3" t="s">
        <v>34</v>
      </c>
    </row>
    <row r="10376">
      <c r="A10376" s="2">
        <v>42318.714895833335</v>
      </c>
      <c r="B10376" s="3">
        <v>11.0</v>
      </c>
      <c r="C10376" s="3" t="s">
        <v>8462</v>
      </c>
      <c r="D10376" s="3">
        <v>78.0</v>
      </c>
      <c r="E10376" s="3" t="s">
        <v>8530</v>
      </c>
      <c r="F10376" s="3">
        <v>8.0</v>
      </c>
      <c r="G10376" s="3">
        <v>12.0</v>
      </c>
      <c r="H10376" s="3" t="s">
        <v>9944</v>
      </c>
      <c r="I10376" s="3" t="s">
        <v>9945</v>
      </c>
      <c r="J10376" s="3" t="s">
        <v>1412</v>
      </c>
      <c r="K10376" s="3" t="s">
        <v>24</v>
      </c>
      <c r="L10376" s="3">
        <v>19.0</v>
      </c>
      <c r="M10376" s="3" t="s">
        <v>25</v>
      </c>
      <c r="N10376" s="3" t="s">
        <v>10053</v>
      </c>
      <c r="O10376" s="3" t="s">
        <v>227</v>
      </c>
      <c r="P10376" s="4">
        <v>33391.0</v>
      </c>
      <c r="Q10376" s="3" t="s">
        <v>79</v>
      </c>
      <c r="S10376" s="3" t="s">
        <v>34</v>
      </c>
    </row>
    <row r="10377">
      <c r="A10377" s="2">
        <v>42318.714895833335</v>
      </c>
      <c r="B10377" s="3">
        <v>11.0</v>
      </c>
      <c r="C10377" s="3" t="s">
        <v>8462</v>
      </c>
      <c r="D10377" s="3">
        <v>78.0</v>
      </c>
      <c r="E10377" s="3" t="s">
        <v>8530</v>
      </c>
      <c r="F10377" s="3">
        <v>8.0</v>
      </c>
      <c r="G10377" s="3">
        <v>12.0</v>
      </c>
      <c r="H10377" s="3" t="s">
        <v>9944</v>
      </c>
      <c r="I10377" s="3" t="s">
        <v>9945</v>
      </c>
      <c r="J10377" s="3" t="s">
        <v>1412</v>
      </c>
      <c r="K10377" s="3" t="s">
        <v>24</v>
      </c>
      <c r="L10377" s="3">
        <v>20.0</v>
      </c>
      <c r="M10377" s="3" t="s">
        <v>30</v>
      </c>
      <c r="N10377" s="3" t="s">
        <v>3377</v>
      </c>
      <c r="O10377" s="3" t="s">
        <v>311</v>
      </c>
      <c r="P10377" s="4">
        <v>32401.0</v>
      </c>
      <c r="Q10377" s="3" t="s">
        <v>132</v>
      </c>
      <c r="S10377" s="3" t="s">
        <v>34</v>
      </c>
    </row>
    <row r="10378">
      <c r="A10378" s="2">
        <v>42318.714895833335</v>
      </c>
      <c r="B10378" s="3">
        <v>11.0</v>
      </c>
      <c r="C10378" s="3" t="s">
        <v>8462</v>
      </c>
      <c r="D10378" s="3">
        <v>78.0</v>
      </c>
      <c r="E10378" s="3" t="s">
        <v>8530</v>
      </c>
      <c r="F10378" s="3">
        <v>8.0</v>
      </c>
      <c r="G10378" s="3">
        <v>12.0</v>
      </c>
      <c r="H10378" s="3" t="s">
        <v>9944</v>
      </c>
      <c r="I10378" s="3" t="s">
        <v>9945</v>
      </c>
      <c r="J10378" s="3" t="s">
        <v>1412</v>
      </c>
      <c r="K10378" s="3" t="s">
        <v>24</v>
      </c>
      <c r="L10378" s="3">
        <v>21.0</v>
      </c>
      <c r="M10378" s="3" t="s">
        <v>25</v>
      </c>
      <c r="N10378" s="3" t="s">
        <v>10054</v>
      </c>
      <c r="O10378" s="3" t="s">
        <v>10055</v>
      </c>
      <c r="P10378" s="4">
        <v>24083.0</v>
      </c>
      <c r="Q10378" s="3" t="s">
        <v>132</v>
      </c>
      <c r="S10378" s="3" t="s">
        <v>34</v>
      </c>
    </row>
    <row r="10379">
      <c r="A10379" s="2">
        <v>42318.714895833335</v>
      </c>
      <c r="B10379" s="3">
        <v>11.0</v>
      </c>
      <c r="C10379" s="3" t="s">
        <v>8462</v>
      </c>
      <c r="D10379" s="3">
        <v>78.0</v>
      </c>
      <c r="E10379" s="3" t="s">
        <v>8530</v>
      </c>
      <c r="F10379" s="3">
        <v>8.0</v>
      </c>
      <c r="G10379" s="3">
        <v>12.0</v>
      </c>
      <c r="H10379" s="3" t="s">
        <v>9944</v>
      </c>
      <c r="I10379" s="3" t="s">
        <v>9945</v>
      </c>
      <c r="J10379" s="3" t="s">
        <v>1412</v>
      </c>
      <c r="K10379" s="3" t="s">
        <v>24</v>
      </c>
      <c r="L10379" s="3">
        <v>22.0</v>
      </c>
      <c r="M10379" s="3" t="s">
        <v>30</v>
      </c>
      <c r="N10379" s="3" t="s">
        <v>10056</v>
      </c>
      <c r="O10379" s="3" t="s">
        <v>389</v>
      </c>
      <c r="P10379" s="4">
        <v>33004.0</v>
      </c>
      <c r="Q10379" s="3" t="s">
        <v>132</v>
      </c>
      <c r="S10379" s="3" t="s">
        <v>34</v>
      </c>
    </row>
    <row r="10380">
      <c r="A10380" s="2">
        <v>42318.714895833335</v>
      </c>
      <c r="B10380" s="3">
        <v>11.0</v>
      </c>
      <c r="C10380" s="3" t="s">
        <v>8462</v>
      </c>
      <c r="D10380" s="3">
        <v>78.0</v>
      </c>
      <c r="E10380" s="3" t="s">
        <v>8530</v>
      </c>
      <c r="F10380" s="3">
        <v>8.0</v>
      </c>
      <c r="G10380" s="3">
        <v>12.0</v>
      </c>
      <c r="H10380" s="3" t="s">
        <v>9944</v>
      </c>
      <c r="I10380" s="3" t="s">
        <v>9945</v>
      </c>
      <c r="J10380" s="3" t="s">
        <v>1412</v>
      </c>
      <c r="K10380" s="3" t="s">
        <v>24</v>
      </c>
      <c r="L10380" s="3">
        <v>23.0</v>
      </c>
      <c r="M10380" s="3" t="s">
        <v>25</v>
      </c>
      <c r="N10380" s="3" t="s">
        <v>10057</v>
      </c>
      <c r="O10380" s="3" t="s">
        <v>4143</v>
      </c>
      <c r="P10380" s="4">
        <v>33476.0</v>
      </c>
      <c r="Q10380" s="3" t="s">
        <v>191</v>
      </c>
      <c r="S10380" s="3" t="s">
        <v>34</v>
      </c>
    </row>
    <row r="10381">
      <c r="A10381" s="2">
        <v>42318.714895833335</v>
      </c>
      <c r="B10381" s="3">
        <v>11.0</v>
      </c>
      <c r="C10381" s="3" t="s">
        <v>8462</v>
      </c>
      <c r="D10381" s="3">
        <v>78.0</v>
      </c>
      <c r="E10381" s="3" t="s">
        <v>8530</v>
      </c>
      <c r="F10381" s="3">
        <v>8.0</v>
      </c>
      <c r="G10381" s="3">
        <v>12.0</v>
      </c>
      <c r="H10381" s="3" t="s">
        <v>9944</v>
      </c>
      <c r="I10381" s="3" t="s">
        <v>9945</v>
      </c>
      <c r="J10381" s="3" t="s">
        <v>1412</v>
      </c>
      <c r="K10381" s="3" t="s">
        <v>24</v>
      </c>
      <c r="L10381" s="3">
        <v>24.0</v>
      </c>
      <c r="M10381" s="3" t="s">
        <v>30</v>
      </c>
      <c r="N10381" s="3" t="s">
        <v>9952</v>
      </c>
      <c r="O10381" s="3" t="s">
        <v>10058</v>
      </c>
      <c r="P10381" s="4">
        <v>33390.0</v>
      </c>
      <c r="Q10381" s="3" t="s">
        <v>132</v>
      </c>
      <c r="S10381" s="3" t="s">
        <v>34</v>
      </c>
    </row>
    <row r="10382">
      <c r="A10382" s="2">
        <v>42318.714895833335</v>
      </c>
      <c r="B10382" s="3">
        <v>11.0</v>
      </c>
      <c r="C10382" s="3" t="s">
        <v>8462</v>
      </c>
      <c r="D10382" s="3">
        <v>78.0</v>
      </c>
      <c r="E10382" s="3" t="s">
        <v>8530</v>
      </c>
      <c r="F10382" s="3">
        <v>8.0</v>
      </c>
      <c r="G10382" s="3">
        <v>12.0</v>
      </c>
      <c r="H10382" s="3" t="s">
        <v>9944</v>
      </c>
      <c r="I10382" s="3" t="s">
        <v>9945</v>
      </c>
      <c r="J10382" s="3" t="s">
        <v>1412</v>
      </c>
      <c r="K10382" s="3" t="s">
        <v>24</v>
      </c>
      <c r="L10382" s="3">
        <v>25.0</v>
      </c>
      <c r="M10382" s="3" t="s">
        <v>25</v>
      </c>
      <c r="N10382" s="3" t="s">
        <v>6551</v>
      </c>
      <c r="O10382" s="3" t="s">
        <v>967</v>
      </c>
      <c r="P10382" s="4">
        <v>24559.0</v>
      </c>
      <c r="Q10382" s="3" t="s">
        <v>132</v>
      </c>
      <c r="S10382" s="3" t="s">
        <v>34</v>
      </c>
    </row>
    <row r="10383">
      <c r="A10383" s="2">
        <v>42318.714895833335</v>
      </c>
      <c r="B10383" s="3">
        <v>11.0</v>
      </c>
      <c r="C10383" s="3" t="s">
        <v>8462</v>
      </c>
      <c r="D10383" s="3">
        <v>78.0</v>
      </c>
      <c r="E10383" s="3" t="s">
        <v>8530</v>
      </c>
      <c r="F10383" s="3">
        <v>8.0</v>
      </c>
      <c r="G10383" s="3">
        <v>12.0</v>
      </c>
      <c r="H10383" s="3" t="s">
        <v>9944</v>
      </c>
      <c r="I10383" s="3" t="s">
        <v>9945</v>
      </c>
      <c r="J10383" s="3" t="s">
        <v>1412</v>
      </c>
      <c r="K10383" s="3" t="s">
        <v>24</v>
      </c>
      <c r="L10383" s="3">
        <v>26.0</v>
      </c>
      <c r="M10383" s="3" t="s">
        <v>30</v>
      </c>
      <c r="N10383" s="3" t="s">
        <v>10059</v>
      </c>
      <c r="O10383" s="3" t="s">
        <v>4330</v>
      </c>
      <c r="P10383" s="4">
        <v>27922.0</v>
      </c>
      <c r="Q10383" s="3" t="s">
        <v>52</v>
      </c>
      <c r="S10383" s="3" t="s">
        <v>34</v>
      </c>
    </row>
    <row r="10384">
      <c r="A10384" s="2">
        <v>42318.714895833335</v>
      </c>
      <c r="B10384" s="3">
        <v>11.0</v>
      </c>
      <c r="C10384" s="3" t="s">
        <v>8462</v>
      </c>
      <c r="D10384" s="3">
        <v>78.0</v>
      </c>
      <c r="E10384" s="3" t="s">
        <v>8530</v>
      </c>
      <c r="F10384" s="3">
        <v>8.0</v>
      </c>
      <c r="G10384" s="3">
        <v>12.0</v>
      </c>
      <c r="H10384" s="3" t="s">
        <v>9944</v>
      </c>
      <c r="I10384" s="3" t="s">
        <v>9945</v>
      </c>
      <c r="J10384" s="3" t="s">
        <v>1412</v>
      </c>
      <c r="K10384" s="3" t="s">
        <v>24</v>
      </c>
      <c r="L10384" s="3">
        <v>27.0</v>
      </c>
      <c r="M10384" s="3" t="s">
        <v>25</v>
      </c>
      <c r="N10384" s="3" t="s">
        <v>10060</v>
      </c>
      <c r="O10384" s="3" t="s">
        <v>4687</v>
      </c>
      <c r="P10384" s="4">
        <v>32940.0</v>
      </c>
      <c r="Q10384" s="3" t="s">
        <v>55</v>
      </c>
      <c r="S10384" s="3" t="s">
        <v>34</v>
      </c>
    </row>
    <row r="10385">
      <c r="A10385" s="2">
        <v>42318.714895833335</v>
      </c>
      <c r="B10385" s="3">
        <v>11.0</v>
      </c>
      <c r="C10385" s="3" t="s">
        <v>8462</v>
      </c>
      <c r="D10385" s="3">
        <v>91.0</v>
      </c>
      <c r="E10385" s="3" t="s">
        <v>8553</v>
      </c>
      <c r="F10385" s="3">
        <v>8.0</v>
      </c>
      <c r="G10385" s="3">
        <v>12.0</v>
      </c>
      <c r="H10385" s="3" t="s">
        <v>9944</v>
      </c>
      <c r="I10385" s="3" t="s">
        <v>9945</v>
      </c>
      <c r="J10385" s="3" t="s">
        <v>1412</v>
      </c>
      <c r="K10385" s="3" t="s">
        <v>24</v>
      </c>
      <c r="L10385" s="3">
        <v>1.0</v>
      </c>
      <c r="M10385" s="3" t="s">
        <v>25</v>
      </c>
      <c r="N10385" s="3" t="s">
        <v>10061</v>
      </c>
      <c r="O10385" s="3" t="s">
        <v>371</v>
      </c>
      <c r="P10385" s="4">
        <v>25317.0</v>
      </c>
      <c r="Q10385" s="3" t="s">
        <v>132</v>
      </c>
      <c r="S10385" s="3" t="s">
        <v>34</v>
      </c>
    </row>
    <row r="10386">
      <c r="A10386" s="2">
        <v>42318.714895833335</v>
      </c>
      <c r="B10386" s="3">
        <v>11.0</v>
      </c>
      <c r="C10386" s="3" t="s">
        <v>8462</v>
      </c>
      <c r="D10386" s="3">
        <v>91.0</v>
      </c>
      <c r="E10386" s="3" t="s">
        <v>8553</v>
      </c>
      <c r="F10386" s="3">
        <v>8.0</v>
      </c>
      <c r="G10386" s="3">
        <v>12.0</v>
      </c>
      <c r="H10386" s="3" t="s">
        <v>9944</v>
      </c>
      <c r="I10386" s="3" t="s">
        <v>9945</v>
      </c>
      <c r="J10386" s="3" t="s">
        <v>1412</v>
      </c>
      <c r="K10386" s="3" t="s">
        <v>24</v>
      </c>
      <c r="L10386" s="3">
        <v>2.0</v>
      </c>
      <c r="M10386" s="3" t="s">
        <v>30</v>
      </c>
      <c r="N10386" s="3" t="s">
        <v>10062</v>
      </c>
      <c r="O10386" s="3" t="s">
        <v>10063</v>
      </c>
      <c r="P10386" s="4">
        <v>29720.0</v>
      </c>
      <c r="Q10386" s="3" t="s">
        <v>132</v>
      </c>
      <c r="S10386" s="3" t="s">
        <v>34</v>
      </c>
    </row>
    <row r="10387">
      <c r="A10387" s="2">
        <v>42318.714895833335</v>
      </c>
      <c r="B10387" s="3">
        <v>11.0</v>
      </c>
      <c r="C10387" s="3" t="s">
        <v>8462</v>
      </c>
      <c r="D10387" s="3">
        <v>91.0</v>
      </c>
      <c r="E10387" s="3" t="s">
        <v>8553</v>
      </c>
      <c r="F10387" s="3">
        <v>8.0</v>
      </c>
      <c r="G10387" s="3">
        <v>12.0</v>
      </c>
      <c r="H10387" s="3" t="s">
        <v>9944</v>
      </c>
      <c r="I10387" s="3" t="s">
        <v>9945</v>
      </c>
      <c r="J10387" s="3" t="s">
        <v>1412</v>
      </c>
      <c r="K10387" s="3" t="s">
        <v>24</v>
      </c>
      <c r="L10387" s="3">
        <v>3.0</v>
      </c>
      <c r="M10387" s="3" t="s">
        <v>25</v>
      </c>
      <c r="N10387" s="3" t="s">
        <v>10064</v>
      </c>
      <c r="O10387" s="3" t="s">
        <v>2751</v>
      </c>
      <c r="P10387" s="4">
        <v>19599.0</v>
      </c>
      <c r="Q10387" s="3" t="s">
        <v>49</v>
      </c>
      <c r="S10387" s="3" t="s">
        <v>34</v>
      </c>
    </row>
    <row r="10388">
      <c r="A10388" s="2">
        <v>42318.714895833335</v>
      </c>
      <c r="B10388" s="3">
        <v>11.0</v>
      </c>
      <c r="C10388" s="3" t="s">
        <v>8462</v>
      </c>
      <c r="D10388" s="3">
        <v>91.0</v>
      </c>
      <c r="E10388" s="3" t="s">
        <v>8553</v>
      </c>
      <c r="F10388" s="3">
        <v>8.0</v>
      </c>
      <c r="G10388" s="3">
        <v>12.0</v>
      </c>
      <c r="H10388" s="3" t="s">
        <v>9944</v>
      </c>
      <c r="I10388" s="3" t="s">
        <v>9945</v>
      </c>
      <c r="J10388" s="3" t="s">
        <v>1412</v>
      </c>
      <c r="K10388" s="3" t="s">
        <v>24</v>
      </c>
      <c r="L10388" s="3">
        <v>4.0</v>
      </c>
      <c r="M10388" s="3" t="s">
        <v>30</v>
      </c>
      <c r="N10388" s="3" t="s">
        <v>10065</v>
      </c>
      <c r="O10388" s="3" t="s">
        <v>10066</v>
      </c>
      <c r="P10388" s="4">
        <v>28114.0</v>
      </c>
      <c r="Q10388" s="3" t="s">
        <v>132</v>
      </c>
      <c r="S10388" s="3" t="s">
        <v>34</v>
      </c>
    </row>
    <row r="10389">
      <c r="A10389" s="2">
        <v>42318.714895833335</v>
      </c>
      <c r="B10389" s="3">
        <v>11.0</v>
      </c>
      <c r="C10389" s="3" t="s">
        <v>8462</v>
      </c>
      <c r="D10389" s="3">
        <v>91.0</v>
      </c>
      <c r="E10389" s="3" t="s">
        <v>8553</v>
      </c>
      <c r="F10389" s="3">
        <v>8.0</v>
      </c>
      <c r="G10389" s="3">
        <v>12.0</v>
      </c>
      <c r="H10389" s="3" t="s">
        <v>9944</v>
      </c>
      <c r="I10389" s="3" t="s">
        <v>9945</v>
      </c>
      <c r="J10389" s="3" t="s">
        <v>1412</v>
      </c>
      <c r="K10389" s="3" t="s">
        <v>24</v>
      </c>
      <c r="L10389" s="3">
        <v>5.0</v>
      </c>
      <c r="M10389" s="3" t="s">
        <v>25</v>
      </c>
      <c r="N10389" s="3" t="s">
        <v>10067</v>
      </c>
      <c r="O10389" s="3" t="s">
        <v>10068</v>
      </c>
      <c r="P10389" s="4">
        <v>24559.0</v>
      </c>
      <c r="Q10389" s="3" t="s">
        <v>205</v>
      </c>
      <c r="S10389" s="3" t="s">
        <v>34</v>
      </c>
    </row>
    <row r="10390">
      <c r="A10390" s="2">
        <v>42318.714895833335</v>
      </c>
      <c r="B10390" s="3">
        <v>11.0</v>
      </c>
      <c r="C10390" s="3" t="s">
        <v>8462</v>
      </c>
      <c r="D10390" s="3">
        <v>91.0</v>
      </c>
      <c r="E10390" s="3" t="s">
        <v>8553</v>
      </c>
      <c r="F10390" s="3">
        <v>8.0</v>
      </c>
      <c r="G10390" s="3">
        <v>12.0</v>
      </c>
      <c r="H10390" s="3" t="s">
        <v>9944</v>
      </c>
      <c r="I10390" s="3" t="s">
        <v>9945</v>
      </c>
      <c r="J10390" s="3" t="s">
        <v>1412</v>
      </c>
      <c r="K10390" s="3" t="s">
        <v>24</v>
      </c>
      <c r="L10390" s="3">
        <v>6.0</v>
      </c>
      <c r="M10390" s="3" t="s">
        <v>30</v>
      </c>
      <c r="N10390" s="3" t="s">
        <v>10069</v>
      </c>
      <c r="O10390" s="3" t="s">
        <v>709</v>
      </c>
      <c r="P10390" s="4">
        <v>30024.0</v>
      </c>
      <c r="Q10390" s="3" t="s">
        <v>132</v>
      </c>
      <c r="S10390" s="3" t="s">
        <v>34</v>
      </c>
    </row>
    <row r="10391">
      <c r="A10391" s="2">
        <v>42318.714895833335</v>
      </c>
      <c r="B10391" s="3">
        <v>11.0</v>
      </c>
      <c r="C10391" s="3" t="s">
        <v>8462</v>
      </c>
      <c r="D10391" s="3">
        <v>91.0</v>
      </c>
      <c r="E10391" s="3" t="s">
        <v>8553</v>
      </c>
      <c r="F10391" s="3">
        <v>8.0</v>
      </c>
      <c r="G10391" s="3">
        <v>12.0</v>
      </c>
      <c r="H10391" s="3" t="s">
        <v>9944</v>
      </c>
      <c r="I10391" s="3" t="s">
        <v>9945</v>
      </c>
      <c r="J10391" s="3" t="s">
        <v>1412</v>
      </c>
      <c r="K10391" s="3" t="s">
        <v>24</v>
      </c>
      <c r="L10391" s="3">
        <v>7.0</v>
      </c>
      <c r="M10391" s="3" t="s">
        <v>25</v>
      </c>
      <c r="N10391" s="3" t="s">
        <v>10000</v>
      </c>
      <c r="O10391" s="3" t="s">
        <v>1158</v>
      </c>
      <c r="P10391" s="4">
        <v>28657.0</v>
      </c>
      <c r="Q10391" s="3" t="s">
        <v>46</v>
      </c>
      <c r="S10391" s="3" t="s">
        <v>34</v>
      </c>
    </row>
    <row r="10392">
      <c r="A10392" s="2">
        <v>42318.714895833335</v>
      </c>
      <c r="B10392" s="3">
        <v>11.0</v>
      </c>
      <c r="C10392" s="3" t="s">
        <v>8462</v>
      </c>
      <c r="D10392" s="3">
        <v>91.0</v>
      </c>
      <c r="E10392" s="3" t="s">
        <v>8553</v>
      </c>
      <c r="F10392" s="3">
        <v>8.0</v>
      </c>
      <c r="G10392" s="3">
        <v>12.0</v>
      </c>
      <c r="H10392" s="3" t="s">
        <v>9944</v>
      </c>
      <c r="I10392" s="3" t="s">
        <v>9945</v>
      </c>
      <c r="J10392" s="3" t="s">
        <v>1412</v>
      </c>
      <c r="K10392" s="3" t="s">
        <v>24</v>
      </c>
      <c r="L10392" s="3">
        <v>8.0</v>
      </c>
      <c r="M10392" s="3" t="s">
        <v>30</v>
      </c>
      <c r="N10392" s="3" t="s">
        <v>10070</v>
      </c>
      <c r="O10392" s="3" t="s">
        <v>746</v>
      </c>
      <c r="P10392" s="4">
        <v>30756.0</v>
      </c>
      <c r="Q10392" s="3" t="s">
        <v>40</v>
      </c>
      <c r="S10392" s="3" t="s">
        <v>34</v>
      </c>
    </row>
    <row r="10393">
      <c r="A10393" s="2">
        <v>42318.714895833335</v>
      </c>
      <c r="B10393" s="3">
        <v>11.0</v>
      </c>
      <c r="C10393" s="3" t="s">
        <v>8462</v>
      </c>
      <c r="D10393" s="3">
        <v>91.0</v>
      </c>
      <c r="E10393" s="3" t="s">
        <v>8553</v>
      </c>
      <c r="F10393" s="3">
        <v>8.0</v>
      </c>
      <c r="G10393" s="3">
        <v>12.0</v>
      </c>
      <c r="H10393" s="3" t="s">
        <v>9944</v>
      </c>
      <c r="I10393" s="3" t="s">
        <v>9945</v>
      </c>
      <c r="J10393" s="3" t="s">
        <v>1412</v>
      </c>
      <c r="K10393" s="3" t="s">
        <v>24</v>
      </c>
      <c r="L10393" s="3">
        <v>9.0</v>
      </c>
      <c r="M10393" s="3" t="s">
        <v>25</v>
      </c>
      <c r="N10393" s="3" t="s">
        <v>10071</v>
      </c>
      <c r="O10393" s="3" t="s">
        <v>2751</v>
      </c>
      <c r="P10393" s="4">
        <v>26575.0</v>
      </c>
      <c r="Q10393" s="3" t="s">
        <v>132</v>
      </c>
      <c r="S10393" s="3" t="s">
        <v>34</v>
      </c>
    </row>
    <row r="10394">
      <c r="A10394" s="2">
        <v>42318.714895833335</v>
      </c>
      <c r="B10394" s="3">
        <v>11.0</v>
      </c>
      <c r="C10394" s="3" t="s">
        <v>8462</v>
      </c>
      <c r="D10394" s="3">
        <v>91.0</v>
      </c>
      <c r="E10394" s="3" t="s">
        <v>8553</v>
      </c>
      <c r="F10394" s="3">
        <v>8.0</v>
      </c>
      <c r="G10394" s="3">
        <v>12.0</v>
      </c>
      <c r="H10394" s="3" t="s">
        <v>9944</v>
      </c>
      <c r="I10394" s="3" t="s">
        <v>9945</v>
      </c>
      <c r="J10394" s="3" t="s">
        <v>1412</v>
      </c>
      <c r="K10394" s="3" t="s">
        <v>24</v>
      </c>
      <c r="L10394" s="3">
        <v>10.0</v>
      </c>
      <c r="M10394" s="3" t="s">
        <v>30</v>
      </c>
      <c r="N10394" s="3" t="s">
        <v>10002</v>
      </c>
      <c r="O10394" s="3" t="s">
        <v>2037</v>
      </c>
      <c r="P10394" s="4">
        <v>33900.0</v>
      </c>
      <c r="Q10394" s="3" t="s">
        <v>191</v>
      </c>
      <c r="S10394" s="3" t="s">
        <v>34</v>
      </c>
    </row>
    <row r="10395">
      <c r="A10395" s="2">
        <v>42318.714895833335</v>
      </c>
      <c r="B10395" s="3">
        <v>11.0</v>
      </c>
      <c r="C10395" s="3" t="s">
        <v>8462</v>
      </c>
      <c r="D10395" s="3">
        <v>91.0</v>
      </c>
      <c r="E10395" s="3" t="s">
        <v>8553</v>
      </c>
      <c r="F10395" s="3">
        <v>8.0</v>
      </c>
      <c r="G10395" s="3">
        <v>12.0</v>
      </c>
      <c r="H10395" s="3" t="s">
        <v>9944</v>
      </c>
      <c r="I10395" s="3" t="s">
        <v>9945</v>
      </c>
      <c r="J10395" s="3" t="s">
        <v>1412</v>
      </c>
      <c r="K10395" s="3" t="s">
        <v>24</v>
      </c>
      <c r="L10395" s="3">
        <v>11.0</v>
      </c>
      <c r="M10395" s="3" t="s">
        <v>25</v>
      </c>
      <c r="N10395" s="3" t="s">
        <v>9506</v>
      </c>
      <c r="O10395" s="3" t="s">
        <v>10072</v>
      </c>
      <c r="P10395" s="4">
        <v>30532.0</v>
      </c>
      <c r="Q10395" s="3" t="s">
        <v>55</v>
      </c>
      <c r="S10395" s="3" t="s">
        <v>34</v>
      </c>
    </row>
    <row r="10396">
      <c r="A10396" s="2">
        <v>42318.714895833335</v>
      </c>
      <c r="B10396" s="3">
        <v>11.0</v>
      </c>
      <c r="C10396" s="3" t="s">
        <v>8462</v>
      </c>
      <c r="D10396" s="3">
        <v>91.0</v>
      </c>
      <c r="E10396" s="3" t="s">
        <v>8553</v>
      </c>
      <c r="F10396" s="3">
        <v>8.0</v>
      </c>
      <c r="G10396" s="3">
        <v>12.0</v>
      </c>
      <c r="H10396" s="3" t="s">
        <v>9944</v>
      </c>
      <c r="I10396" s="3" t="s">
        <v>9945</v>
      </c>
      <c r="J10396" s="3" t="s">
        <v>1412</v>
      </c>
      <c r="K10396" s="3" t="s">
        <v>24</v>
      </c>
      <c r="L10396" s="3">
        <v>12.0</v>
      </c>
      <c r="M10396" s="3" t="s">
        <v>30</v>
      </c>
      <c r="N10396" s="3" t="s">
        <v>10073</v>
      </c>
      <c r="O10396" s="3" t="s">
        <v>193</v>
      </c>
      <c r="P10396" s="4">
        <v>18708.0</v>
      </c>
      <c r="Q10396" s="3" t="s">
        <v>105</v>
      </c>
      <c r="S10396" s="3" t="s">
        <v>34</v>
      </c>
    </row>
    <row r="10397">
      <c r="A10397" s="2">
        <v>42318.714895833335</v>
      </c>
      <c r="B10397" s="3">
        <v>11.0</v>
      </c>
      <c r="C10397" s="3" t="s">
        <v>8462</v>
      </c>
      <c r="D10397" s="3">
        <v>91.0</v>
      </c>
      <c r="E10397" s="3" t="s">
        <v>8553</v>
      </c>
      <c r="F10397" s="3">
        <v>8.0</v>
      </c>
      <c r="G10397" s="3">
        <v>12.0</v>
      </c>
      <c r="H10397" s="3" t="s">
        <v>9944</v>
      </c>
      <c r="I10397" s="3" t="s">
        <v>9945</v>
      </c>
      <c r="J10397" s="3" t="s">
        <v>1412</v>
      </c>
      <c r="K10397" s="3" t="s">
        <v>24</v>
      </c>
      <c r="L10397" s="3">
        <v>13.0</v>
      </c>
      <c r="M10397" s="3" t="s">
        <v>25</v>
      </c>
      <c r="N10397" s="3" t="s">
        <v>10074</v>
      </c>
      <c r="O10397" s="3" t="s">
        <v>10075</v>
      </c>
      <c r="P10397" s="4">
        <v>18901.0</v>
      </c>
      <c r="Q10397" s="3" t="s">
        <v>46</v>
      </c>
      <c r="S10397" s="3" t="s">
        <v>34</v>
      </c>
    </row>
    <row r="10398">
      <c r="A10398" s="2">
        <v>42318.714895833335</v>
      </c>
      <c r="B10398" s="3">
        <v>11.0</v>
      </c>
      <c r="C10398" s="3" t="s">
        <v>8462</v>
      </c>
      <c r="D10398" s="3">
        <v>91.0</v>
      </c>
      <c r="E10398" s="3" t="s">
        <v>8553</v>
      </c>
      <c r="F10398" s="3">
        <v>8.0</v>
      </c>
      <c r="G10398" s="3">
        <v>12.0</v>
      </c>
      <c r="H10398" s="3" t="s">
        <v>9944</v>
      </c>
      <c r="I10398" s="3" t="s">
        <v>9945</v>
      </c>
      <c r="J10398" s="3" t="s">
        <v>1412</v>
      </c>
      <c r="K10398" s="3" t="s">
        <v>24</v>
      </c>
      <c r="L10398" s="3">
        <v>14.0</v>
      </c>
      <c r="M10398" s="3" t="s">
        <v>30</v>
      </c>
      <c r="N10398" s="3" t="s">
        <v>10076</v>
      </c>
      <c r="O10398" s="3" t="s">
        <v>10077</v>
      </c>
      <c r="P10398" s="4">
        <v>27534.0</v>
      </c>
      <c r="Q10398" s="3" t="s">
        <v>132</v>
      </c>
      <c r="S10398" s="3" t="s">
        <v>34</v>
      </c>
    </row>
    <row r="10399">
      <c r="A10399" s="2">
        <v>42318.714895833335</v>
      </c>
      <c r="B10399" s="3">
        <v>11.0</v>
      </c>
      <c r="C10399" s="3" t="s">
        <v>8462</v>
      </c>
      <c r="D10399" s="3">
        <v>91.0</v>
      </c>
      <c r="E10399" s="3" t="s">
        <v>8553</v>
      </c>
      <c r="F10399" s="3">
        <v>8.0</v>
      </c>
      <c r="G10399" s="3">
        <v>12.0</v>
      </c>
      <c r="H10399" s="3" t="s">
        <v>9944</v>
      </c>
      <c r="I10399" s="3" t="s">
        <v>9945</v>
      </c>
      <c r="J10399" s="3" t="s">
        <v>1412</v>
      </c>
      <c r="K10399" s="3" t="s">
        <v>24</v>
      </c>
      <c r="L10399" s="3">
        <v>15.0</v>
      </c>
      <c r="M10399" s="3" t="s">
        <v>25</v>
      </c>
      <c r="N10399" s="3" t="s">
        <v>10078</v>
      </c>
      <c r="O10399" s="3" t="s">
        <v>10079</v>
      </c>
      <c r="P10399" s="4">
        <v>26218.0</v>
      </c>
      <c r="Q10399" s="3" t="s">
        <v>372</v>
      </c>
      <c r="S10399" s="3" t="s">
        <v>34</v>
      </c>
    </row>
    <row r="10400">
      <c r="A10400" s="2">
        <v>42318.714895833335</v>
      </c>
      <c r="B10400" s="3">
        <v>11.0</v>
      </c>
      <c r="C10400" s="3" t="s">
        <v>8462</v>
      </c>
      <c r="D10400" s="3">
        <v>91.0</v>
      </c>
      <c r="E10400" s="3" t="s">
        <v>8553</v>
      </c>
      <c r="F10400" s="3">
        <v>8.0</v>
      </c>
      <c r="G10400" s="3">
        <v>12.0</v>
      </c>
      <c r="H10400" s="3" t="s">
        <v>9944</v>
      </c>
      <c r="I10400" s="3" t="s">
        <v>9945</v>
      </c>
      <c r="J10400" s="3" t="s">
        <v>1412</v>
      </c>
      <c r="K10400" s="3" t="s">
        <v>24</v>
      </c>
      <c r="L10400" s="3">
        <v>16.0</v>
      </c>
      <c r="M10400" s="3" t="s">
        <v>30</v>
      </c>
      <c r="N10400" s="3" t="s">
        <v>10080</v>
      </c>
      <c r="O10400" s="3" t="s">
        <v>10081</v>
      </c>
      <c r="P10400" s="4">
        <v>31124.0</v>
      </c>
      <c r="Q10400" s="3" t="s">
        <v>132</v>
      </c>
      <c r="S10400" s="3" t="s">
        <v>34</v>
      </c>
    </row>
    <row r="10401">
      <c r="A10401" s="2">
        <v>42318.714895833335</v>
      </c>
      <c r="B10401" s="3">
        <v>11.0</v>
      </c>
      <c r="C10401" s="3" t="s">
        <v>8462</v>
      </c>
      <c r="D10401" s="3">
        <v>91.0</v>
      </c>
      <c r="E10401" s="3" t="s">
        <v>8553</v>
      </c>
      <c r="F10401" s="3">
        <v>8.0</v>
      </c>
      <c r="G10401" s="3">
        <v>12.0</v>
      </c>
      <c r="H10401" s="3" t="s">
        <v>9944</v>
      </c>
      <c r="I10401" s="3" t="s">
        <v>9945</v>
      </c>
      <c r="J10401" s="3" t="s">
        <v>1412</v>
      </c>
      <c r="K10401" s="3" t="s">
        <v>24</v>
      </c>
      <c r="L10401" s="3">
        <v>17.0</v>
      </c>
      <c r="M10401" s="3" t="s">
        <v>25</v>
      </c>
      <c r="N10401" s="3" t="s">
        <v>937</v>
      </c>
      <c r="O10401" s="3" t="s">
        <v>8032</v>
      </c>
      <c r="P10401" s="4">
        <v>26124.0</v>
      </c>
      <c r="Q10401" s="3" t="s">
        <v>132</v>
      </c>
      <c r="S10401" s="3" t="s">
        <v>34</v>
      </c>
    </row>
    <row r="10402">
      <c r="A10402" s="2">
        <v>42318.714895833335</v>
      </c>
      <c r="B10402" s="3">
        <v>11.0</v>
      </c>
      <c r="C10402" s="3" t="s">
        <v>8462</v>
      </c>
      <c r="D10402" s="3">
        <v>91.0</v>
      </c>
      <c r="E10402" s="3" t="s">
        <v>8553</v>
      </c>
      <c r="F10402" s="3">
        <v>8.0</v>
      </c>
      <c r="G10402" s="3">
        <v>12.0</v>
      </c>
      <c r="H10402" s="3" t="s">
        <v>9944</v>
      </c>
      <c r="I10402" s="3" t="s">
        <v>9945</v>
      </c>
      <c r="J10402" s="3" t="s">
        <v>1412</v>
      </c>
      <c r="K10402" s="3" t="s">
        <v>24</v>
      </c>
      <c r="L10402" s="3">
        <v>18.0</v>
      </c>
      <c r="M10402" s="3" t="s">
        <v>30</v>
      </c>
      <c r="N10402" s="3" t="s">
        <v>10078</v>
      </c>
      <c r="O10402" s="3" t="s">
        <v>9509</v>
      </c>
      <c r="P10402" s="4">
        <v>29011.0</v>
      </c>
      <c r="Q10402" s="3" t="s">
        <v>132</v>
      </c>
      <c r="S10402" s="3" t="s">
        <v>34</v>
      </c>
    </row>
    <row r="10403">
      <c r="A10403" s="2">
        <v>42318.714895833335</v>
      </c>
      <c r="B10403" s="3">
        <v>11.0</v>
      </c>
      <c r="C10403" s="3" t="s">
        <v>8462</v>
      </c>
      <c r="D10403" s="3">
        <v>91.0</v>
      </c>
      <c r="E10403" s="3" t="s">
        <v>8553</v>
      </c>
      <c r="F10403" s="3">
        <v>8.0</v>
      </c>
      <c r="G10403" s="3">
        <v>12.0</v>
      </c>
      <c r="H10403" s="3" t="s">
        <v>9944</v>
      </c>
      <c r="I10403" s="3" t="s">
        <v>9945</v>
      </c>
      <c r="J10403" s="3" t="s">
        <v>1412</v>
      </c>
      <c r="K10403" s="3" t="s">
        <v>24</v>
      </c>
      <c r="L10403" s="3">
        <v>19.0</v>
      </c>
      <c r="M10403" s="3" t="s">
        <v>25</v>
      </c>
      <c r="N10403" s="3" t="s">
        <v>10082</v>
      </c>
      <c r="O10403" s="3" t="s">
        <v>9272</v>
      </c>
      <c r="P10403" s="4">
        <v>24338.0</v>
      </c>
      <c r="Q10403" s="3" t="s">
        <v>55</v>
      </c>
      <c r="S10403" s="3" t="s">
        <v>34</v>
      </c>
    </row>
    <row r="10404">
      <c r="A10404" s="2">
        <v>42318.714895833335</v>
      </c>
      <c r="B10404" s="3">
        <v>11.0</v>
      </c>
      <c r="C10404" s="3" t="s">
        <v>8462</v>
      </c>
      <c r="D10404" s="3">
        <v>91.0</v>
      </c>
      <c r="E10404" s="3" t="s">
        <v>8553</v>
      </c>
      <c r="F10404" s="3">
        <v>8.0</v>
      </c>
      <c r="G10404" s="3">
        <v>12.0</v>
      </c>
      <c r="H10404" s="3" t="s">
        <v>9944</v>
      </c>
      <c r="I10404" s="3" t="s">
        <v>9945</v>
      </c>
      <c r="J10404" s="3" t="s">
        <v>1412</v>
      </c>
      <c r="K10404" s="3" t="s">
        <v>24</v>
      </c>
      <c r="L10404" s="3">
        <v>20.0</v>
      </c>
      <c r="M10404" s="3" t="s">
        <v>30</v>
      </c>
      <c r="N10404" s="3" t="s">
        <v>6551</v>
      </c>
      <c r="O10404" s="3" t="s">
        <v>10083</v>
      </c>
      <c r="P10404" s="4">
        <v>28372.0</v>
      </c>
      <c r="Q10404" s="3" t="s">
        <v>132</v>
      </c>
      <c r="S10404" s="3" t="s">
        <v>34</v>
      </c>
    </row>
    <row r="10405">
      <c r="A10405" s="2">
        <v>42318.714895833335</v>
      </c>
      <c r="B10405" s="3">
        <v>11.0</v>
      </c>
      <c r="C10405" s="3" t="s">
        <v>8462</v>
      </c>
      <c r="D10405" s="3">
        <v>91.0</v>
      </c>
      <c r="E10405" s="3" t="s">
        <v>8553</v>
      </c>
      <c r="F10405" s="3">
        <v>8.0</v>
      </c>
      <c r="G10405" s="3">
        <v>12.0</v>
      </c>
      <c r="H10405" s="3" t="s">
        <v>9944</v>
      </c>
      <c r="I10405" s="3" t="s">
        <v>9945</v>
      </c>
      <c r="J10405" s="3" t="s">
        <v>1412</v>
      </c>
      <c r="K10405" s="3" t="s">
        <v>24</v>
      </c>
      <c r="L10405" s="3">
        <v>21.0</v>
      </c>
      <c r="M10405" s="3" t="s">
        <v>25</v>
      </c>
      <c r="N10405" s="3" t="s">
        <v>10080</v>
      </c>
      <c r="O10405" s="3" t="s">
        <v>10084</v>
      </c>
      <c r="P10405" s="4">
        <v>20176.0</v>
      </c>
      <c r="Q10405" s="3" t="s">
        <v>132</v>
      </c>
      <c r="S10405" s="3" t="s">
        <v>34</v>
      </c>
    </row>
    <row r="10406">
      <c r="A10406" s="2">
        <v>42318.714895833335</v>
      </c>
      <c r="B10406" s="3">
        <v>11.0</v>
      </c>
      <c r="C10406" s="3" t="s">
        <v>8462</v>
      </c>
      <c r="D10406" s="3">
        <v>91.0</v>
      </c>
      <c r="E10406" s="3" t="s">
        <v>8553</v>
      </c>
      <c r="F10406" s="3">
        <v>8.0</v>
      </c>
      <c r="G10406" s="3">
        <v>12.0</v>
      </c>
      <c r="H10406" s="3" t="s">
        <v>9944</v>
      </c>
      <c r="I10406" s="3" t="s">
        <v>9945</v>
      </c>
      <c r="J10406" s="3" t="s">
        <v>1412</v>
      </c>
      <c r="K10406" s="3" t="s">
        <v>24</v>
      </c>
      <c r="L10406" s="3">
        <v>22.0</v>
      </c>
      <c r="M10406" s="3" t="s">
        <v>30</v>
      </c>
      <c r="N10406" s="3" t="s">
        <v>10000</v>
      </c>
      <c r="O10406" s="3" t="s">
        <v>7027</v>
      </c>
      <c r="P10406" s="4">
        <v>28014.0</v>
      </c>
      <c r="Q10406" s="3" t="s">
        <v>110</v>
      </c>
      <c r="S10406" s="3" t="s">
        <v>34</v>
      </c>
    </row>
    <row r="10407">
      <c r="A10407" s="2">
        <v>42318.714895833335</v>
      </c>
      <c r="B10407" s="3">
        <v>11.0</v>
      </c>
      <c r="C10407" s="3" t="s">
        <v>8462</v>
      </c>
      <c r="D10407" s="3">
        <v>91.0</v>
      </c>
      <c r="E10407" s="3" t="s">
        <v>8553</v>
      </c>
      <c r="F10407" s="3">
        <v>8.0</v>
      </c>
      <c r="G10407" s="3">
        <v>12.0</v>
      </c>
      <c r="H10407" s="3" t="s">
        <v>9944</v>
      </c>
      <c r="I10407" s="3" t="s">
        <v>9945</v>
      </c>
      <c r="J10407" s="3" t="s">
        <v>1412</v>
      </c>
      <c r="K10407" s="3" t="s">
        <v>24</v>
      </c>
      <c r="L10407" s="3">
        <v>23.0</v>
      </c>
      <c r="M10407" s="3" t="s">
        <v>25</v>
      </c>
      <c r="N10407" s="3" t="s">
        <v>10076</v>
      </c>
      <c r="O10407" s="3" t="s">
        <v>10085</v>
      </c>
      <c r="P10407" s="4">
        <v>25448.0</v>
      </c>
      <c r="Q10407" s="3" t="s">
        <v>43</v>
      </c>
      <c r="S10407" s="3" t="s">
        <v>34</v>
      </c>
    </row>
    <row r="10408">
      <c r="A10408" s="2">
        <v>42318.714895833335</v>
      </c>
      <c r="B10408" s="3">
        <v>11.0</v>
      </c>
      <c r="C10408" s="3" t="s">
        <v>8462</v>
      </c>
      <c r="D10408" s="3">
        <v>91.0</v>
      </c>
      <c r="E10408" s="3" t="s">
        <v>8553</v>
      </c>
      <c r="F10408" s="3">
        <v>8.0</v>
      </c>
      <c r="G10408" s="3">
        <v>12.0</v>
      </c>
      <c r="H10408" s="3" t="s">
        <v>9944</v>
      </c>
      <c r="I10408" s="3" t="s">
        <v>9945</v>
      </c>
      <c r="J10408" s="3" t="s">
        <v>1412</v>
      </c>
      <c r="K10408" s="3" t="s">
        <v>24</v>
      </c>
      <c r="L10408" s="3">
        <v>24.0</v>
      </c>
      <c r="M10408" s="3" t="s">
        <v>30</v>
      </c>
      <c r="N10408" s="3" t="s">
        <v>10086</v>
      </c>
      <c r="O10408" s="3" t="s">
        <v>389</v>
      </c>
      <c r="P10408" s="4">
        <v>34170.0</v>
      </c>
      <c r="Q10408" s="3" t="s">
        <v>191</v>
      </c>
      <c r="S10408" s="3" t="s">
        <v>34</v>
      </c>
    </row>
    <row r="10409">
      <c r="A10409" s="2">
        <v>42318.714895833335</v>
      </c>
      <c r="B10409" s="3">
        <v>11.0</v>
      </c>
      <c r="C10409" s="3" t="s">
        <v>8462</v>
      </c>
      <c r="D10409" s="3">
        <v>92.0</v>
      </c>
      <c r="E10409" s="3" t="s">
        <v>8583</v>
      </c>
      <c r="F10409" s="3">
        <v>8.0</v>
      </c>
      <c r="G10409" s="3">
        <v>12.0</v>
      </c>
      <c r="H10409" s="3" t="s">
        <v>9944</v>
      </c>
      <c r="I10409" s="3" t="s">
        <v>9945</v>
      </c>
      <c r="J10409" s="3" t="s">
        <v>1412</v>
      </c>
      <c r="K10409" s="3" t="s">
        <v>24</v>
      </c>
      <c r="L10409" s="3">
        <v>1.0</v>
      </c>
      <c r="M10409" s="3" t="s">
        <v>30</v>
      </c>
      <c r="N10409" s="3" t="s">
        <v>10087</v>
      </c>
      <c r="O10409" s="3" t="s">
        <v>4529</v>
      </c>
      <c r="P10409" s="4">
        <v>32251.0</v>
      </c>
      <c r="Q10409" s="3" t="s">
        <v>191</v>
      </c>
      <c r="S10409" s="3" t="s">
        <v>34</v>
      </c>
    </row>
    <row r="10410">
      <c r="A10410" s="2">
        <v>42318.714895833335</v>
      </c>
      <c r="B10410" s="3">
        <v>11.0</v>
      </c>
      <c r="C10410" s="3" t="s">
        <v>8462</v>
      </c>
      <c r="D10410" s="3">
        <v>92.0</v>
      </c>
      <c r="E10410" s="3" t="s">
        <v>8583</v>
      </c>
      <c r="F10410" s="3">
        <v>8.0</v>
      </c>
      <c r="G10410" s="3">
        <v>12.0</v>
      </c>
      <c r="H10410" s="3" t="s">
        <v>9944</v>
      </c>
      <c r="I10410" s="3" t="s">
        <v>9945</v>
      </c>
      <c r="J10410" s="3" t="s">
        <v>1412</v>
      </c>
      <c r="K10410" s="3" t="s">
        <v>24</v>
      </c>
      <c r="L10410" s="3">
        <v>2.0</v>
      </c>
      <c r="M10410" s="3" t="s">
        <v>25</v>
      </c>
      <c r="N10410" s="3" t="s">
        <v>10088</v>
      </c>
      <c r="O10410" s="3" t="s">
        <v>10089</v>
      </c>
      <c r="P10410" s="4">
        <v>29844.0</v>
      </c>
      <c r="Q10410" s="3" t="s">
        <v>205</v>
      </c>
      <c r="S10410" s="3" t="s">
        <v>34</v>
      </c>
    </row>
    <row r="10411">
      <c r="A10411" s="2">
        <v>42318.714895833335</v>
      </c>
      <c r="B10411" s="3">
        <v>11.0</v>
      </c>
      <c r="C10411" s="3" t="s">
        <v>8462</v>
      </c>
      <c r="D10411" s="3">
        <v>92.0</v>
      </c>
      <c r="E10411" s="3" t="s">
        <v>8583</v>
      </c>
      <c r="F10411" s="3">
        <v>8.0</v>
      </c>
      <c r="G10411" s="3">
        <v>12.0</v>
      </c>
      <c r="H10411" s="3" t="s">
        <v>9944</v>
      </c>
      <c r="I10411" s="3" t="s">
        <v>9945</v>
      </c>
      <c r="J10411" s="3" t="s">
        <v>1412</v>
      </c>
      <c r="K10411" s="3" t="s">
        <v>24</v>
      </c>
      <c r="L10411" s="3">
        <v>3.0</v>
      </c>
      <c r="M10411" s="3" t="s">
        <v>30</v>
      </c>
      <c r="N10411" s="3" t="s">
        <v>2617</v>
      </c>
      <c r="O10411" s="3" t="s">
        <v>1762</v>
      </c>
      <c r="P10411" s="4">
        <v>22682.0</v>
      </c>
      <c r="Q10411" s="3" t="s">
        <v>132</v>
      </c>
      <c r="S10411" s="3" t="s">
        <v>34</v>
      </c>
    </row>
    <row r="10412">
      <c r="A10412" s="2">
        <v>42318.714895833335</v>
      </c>
      <c r="B10412" s="3">
        <v>11.0</v>
      </c>
      <c r="C10412" s="3" t="s">
        <v>8462</v>
      </c>
      <c r="D10412" s="3">
        <v>92.0</v>
      </c>
      <c r="E10412" s="3" t="s">
        <v>8583</v>
      </c>
      <c r="F10412" s="3">
        <v>8.0</v>
      </c>
      <c r="G10412" s="3">
        <v>12.0</v>
      </c>
      <c r="H10412" s="3" t="s">
        <v>9944</v>
      </c>
      <c r="I10412" s="3" t="s">
        <v>9945</v>
      </c>
      <c r="J10412" s="3" t="s">
        <v>1412</v>
      </c>
      <c r="K10412" s="3" t="s">
        <v>24</v>
      </c>
      <c r="L10412" s="3">
        <v>4.0</v>
      </c>
      <c r="M10412" s="3" t="s">
        <v>25</v>
      </c>
      <c r="N10412" s="3" t="s">
        <v>10090</v>
      </c>
      <c r="O10412" s="3" t="s">
        <v>8560</v>
      </c>
      <c r="P10412" s="4">
        <v>27861.0</v>
      </c>
      <c r="Q10412" s="3" t="s">
        <v>132</v>
      </c>
      <c r="S10412" s="3" t="s">
        <v>34</v>
      </c>
    </row>
    <row r="10413">
      <c r="A10413" s="2">
        <v>42318.714895833335</v>
      </c>
      <c r="B10413" s="3">
        <v>11.0</v>
      </c>
      <c r="C10413" s="3" t="s">
        <v>8462</v>
      </c>
      <c r="D10413" s="3">
        <v>92.0</v>
      </c>
      <c r="E10413" s="3" t="s">
        <v>8583</v>
      </c>
      <c r="F10413" s="3">
        <v>8.0</v>
      </c>
      <c r="G10413" s="3">
        <v>12.0</v>
      </c>
      <c r="H10413" s="3" t="s">
        <v>9944</v>
      </c>
      <c r="I10413" s="3" t="s">
        <v>9945</v>
      </c>
      <c r="J10413" s="3" t="s">
        <v>1412</v>
      </c>
      <c r="K10413" s="3" t="s">
        <v>24</v>
      </c>
      <c r="L10413" s="3">
        <v>5.0</v>
      </c>
      <c r="M10413" s="3" t="s">
        <v>30</v>
      </c>
      <c r="N10413" s="3" t="s">
        <v>9960</v>
      </c>
      <c r="O10413" s="3" t="s">
        <v>10091</v>
      </c>
      <c r="P10413" s="4">
        <v>28471.0</v>
      </c>
      <c r="Q10413" s="3" t="s">
        <v>132</v>
      </c>
      <c r="S10413" s="3" t="s">
        <v>34</v>
      </c>
    </row>
    <row r="10414">
      <c r="A10414" s="2">
        <v>42318.714895833335</v>
      </c>
      <c r="B10414" s="3">
        <v>11.0</v>
      </c>
      <c r="C10414" s="3" t="s">
        <v>8462</v>
      </c>
      <c r="D10414" s="3">
        <v>92.0</v>
      </c>
      <c r="E10414" s="3" t="s">
        <v>8583</v>
      </c>
      <c r="F10414" s="3">
        <v>8.0</v>
      </c>
      <c r="G10414" s="3">
        <v>12.0</v>
      </c>
      <c r="H10414" s="3" t="s">
        <v>9944</v>
      </c>
      <c r="I10414" s="3" t="s">
        <v>9945</v>
      </c>
      <c r="J10414" s="3" t="s">
        <v>1412</v>
      </c>
      <c r="K10414" s="3" t="s">
        <v>24</v>
      </c>
      <c r="L10414" s="3">
        <v>6.0</v>
      </c>
      <c r="M10414" s="3" t="s">
        <v>25</v>
      </c>
      <c r="N10414" s="3" t="s">
        <v>10092</v>
      </c>
      <c r="O10414" s="3" t="s">
        <v>450</v>
      </c>
      <c r="P10414" s="4">
        <v>24678.0</v>
      </c>
      <c r="Q10414" s="3" t="s">
        <v>132</v>
      </c>
      <c r="S10414" s="3" t="s">
        <v>34</v>
      </c>
    </row>
    <row r="10415">
      <c r="A10415" s="2">
        <v>42318.714895833335</v>
      </c>
      <c r="B10415" s="3">
        <v>11.0</v>
      </c>
      <c r="C10415" s="3" t="s">
        <v>8462</v>
      </c>
      <c r="D10415" s="3">
        <v>92.0</v>
      </c>
      <c r="E10415" s="3" t="s">
        <v>8583</v>
      </c>
      <c r="F10415" s="3">
        <v>8.0</v>
      </c>
      <c r="G10415" s="3">
        <v>12.0</v>
      </c>
      <c r="H10415" s="3" t="s">
        <v>9944</v>
      </c>
      <c r="I10415" s="3" t="s">
        <v>9945</v>
      </c>
      <c r="J10415" s="3" t="s">
        <v>1412</v>
      </c>
      <c r="K10415" s="3" t="s">
        <v>24</v>
      </c>
      <c r="L10415" s="3">
        <v>7.0</v>
      </c>
      <c r="M10415" s="3" t="s">
        <v>30</v>
      </c>
      <c r="N10415" s="3" t="s">
        <v>10093</v>
      </c>
      <c r="O10415" s="3" t="s">
        <v>10094</v>
      </c>
      <c r="P10415" s="4">
        <v>28887.0</v>
      </c>
      <c r="Q10415" s="3" t="s">
        <v>247</v>
      </c>
      <c r="S10415" s="3" t="s">
        <v>34</v>
      </c>
    </row>
    <row r="10416">
      <c r="A10416" s="2">
        <v>42318.714895833335</v>
      </c>
      <c r="B10416" s="3">
        <v>11.0</v>
      </c>
      <c r="C10416" s="3" t="s">
        <v>8462</v>
      </c>
      <c r="D10416" s="3">
        <v>92.0</v>
      </c>
      <c r="E10416" s="3" t="s">
        <v>8583</v>
      </c>
      <c r="F10416" s="3">
        <v>8.0</v>
      </c>
      <c r="G10416" s="3">
        <v>12.0</v>
      </c>
      <c r="H10416" s="3" t="s">
        <v>9944</v>
      </c>
      <c r="I10416" s="3" t="s">
        <v>9945</v>
      </c>
      <c r="J10416" s="3" t="s">
        <v>1412</v>
      </c>
      <c r="K10416" s="3" t="s">
        <v>24</v>
      </c>
      <c r="L10416" s="3">
        <v>8.0</v>
      </c>
      <c r="M10416" s="3" t="s">
        <v>25</v>
      </c>
      <c r="N10416" s="3" t="s">
        <v>10095</v>
      </c>
      <c r="O10416" s="3" t="s">
        <v>401</v>
      </c>
      <c r="P10416" s="4">
        <v>23434.0</v>
      </c>
      <c r="Q10416" s="3" t="s">
        <v>40</v>
      </c>
      <c r="S10416" s="3" t="s">
        <v>34</v>
      </c>
    </row>
    <row r="10417">
      <c r="A10417" s="2">
        <v>42318.714895833335</v>
      </c>
      <c r="B10417" s="3">
        <v>11.0</v>
      </c>
      <c r="C10417" s="3" t="s">
        <v>8462</v>
      </c>
      <c r="D10417" s="3">
        <v>92.0</v>
      </c>
      <c r="E10417" s="3" t="s">
        <v>8583</v>
      </c>
      <c r="F10417" s="3">
        <v>8.0</v>
      </c>
      <c r="G10417" s="3">
        <v>12.0</v>
      </c>
      <c r="H10417" s="3" t="s">
        <v>9944</v>
      </c>
      <c r="I10417" s="3" t="s">
        <v>9945</v>
      </c>
      <c r="J10417" s="3" t="s">
        <v>1412</v>
      </c>
      <c r="K10417" s="3" t="s">
        <v>24</v>
      </c>
      <c r="L10417" s="3">
        <v>9.0</v>
      </c>
      <c r="M10417" s="3" t="s">
        <v>30</v>
      </c>
      <c r="N10417" s="3" t="s">
        <v>9970</v>
      </c>
      <c r="O10417" s="3" t="s">
        <v>6093</v>
      </c>
      <c r="P10417" s="4">
        <v>32259.0</v>
      </c>
      <c r="Q10417" s="3" t="s">
        <v>132</v>
      </c>
      <c r="S10417" s="3" t="s">
        <v>34</v>
      </c>
    </row>
    <row r="10418">
      <c r="A10418" s="2">
        <v>42318.714895833335</v>
      </c>
      <c r="B10418" s="3">
        <v>11.0</v>
      </c>
      <c r="C10418" s="3" t="s">
        <v>8462</v>
      </c>
      <c r="D10418" s="3">
        <v>92.0</v>
      </c>
      <c r="E10418" s="3" t="s">
        <v>8583</v>
      </c>
      <c r="F10418" s="3">
        <v>8.0</v>
      </c>
      <c r="G10418" s="3">
        <v>12.0</v>
      </c>
      <c r="H10418" s="3" t="s">
        <v>9944</v>
      </c>
      <c r="I10418" s="3" t="s">
        <v>9945</v>
      </c>
      <c r="J10418" s="3" t="s">
        <v>1412</v>
      </c>
      <c r="K10418" s="3" t="s">
        <v>24</v>
      </c>
      <c r="L10418" s="3">
        <v>10.0</v>
      </c>
      <c r="M10418" s="3" t="s">
        <v>25</v>
      </c>
      <c r="N10418" s="3" t="s">
        <v>10096</v>
      </c>
      <c r="O10418" s="3" t="s">
        <v>1754</v>
      </c>
      <c r="P10418" s="4">
        <v>28808.0</v>
      </c>
      <c r="Q10418" s="3" t="s">
        <v>110</v>
      </c>
      <c r="S10418" s="3" t="s">
        <v>34</v>
      </c>
    </row>
    <row r="10419">
      <c r="A10419" s="2">
        <v>42318.714895833335</v>
      </c>
      <c r="B10419" s="3">
        <v>11.0</v>
      </c>
      <c r="C10419" s="3" t="s">
        <v>8462</v>
      </c>
      <c r="D10419" s="3">
        <v>92.0</v>
      </c>
      <c r="E10419" s="3" t="s">
        <v>8583</v>
      </c>
      <c r="F10419" s="3">
        <v>8.0</v>
      </c>
      <c r="G10419" s="3">
        <v>12.0</v>
      </c>
      <c r="H10419" s="3" t="s">
        <v>9944</v>
      </c>
      <c r="I10419" s="3" t="s">
        <v>9945</v>
      </c>
      <c r="J10419" s="3" t="s">
        <v>1412</v>
      </c>
      <c r="K10419" s="3" t="s">
        <v>24</v>
      </c>
      <c r="L10419" s="3">
        <v>11.0</v>
      </c>
      <c r="M10419" s="3" t="s">
        <v>30</v>
      </c>
      <c r="N10419" s="3" t="s">
        <v>10097</v>
      </c>
      <c r="O10419" s="3" t="s">
        <v>10098</v>
      </c>
      <c r="P10419" s="4">
        <v>27924.0</v>
      </c>
      <c r="Q10419" s="3" t="s">
        <v>132</v>
      </c>
      <c r="S10419" s="3" t="s">
        <v>34</v>
      </c>
    </row>
    <row r="10420">
      <c r="A10420" s="2">
        <v>42318.714895833335</v>
      </c>
      <c r="B10420" s="3">
        <v>11.0</v>
      </c>
      <c r="C10420" s="3" t="s">
        <v>8462</v>
      </c>
      <c r="D10420" s="3">
        <v>92.0</v>
      </c>
      <c r="E10420" s="3" t="s">
        <v>8583</v>
      </c>
      <c r="F10420" s="3">
        <v>8.0</v>
      </c>
      <c r="G10420" s="3">
        <v>12.0</v>
      </c>
      <c r="H10420" s="3" t="s">
        <v>9944</v>
      </c>
      <c r="I10420" s="3" t="s">
        <v>9945</v>
      </c>
      <c r="J10420" s="3" t="s">
        <v>1412</v>
      </c>
      <c r="K10420" s="3" t="s">
        <v>24</v>
      </c>
      <c r="L10420" s="3">
        <v>12.0</v>
      </c>
      <c r="M10420" s="3" t="s">
        <v>25</v>
      </c>
      <c r="N10420" s="3" t="s">
        <v>10099</v>
      </c>
      <c r="O10420" s="3" t="s">
        <v>6579</v>
      </c>
      <c r="P10420" s="4">
        <v>29385.0</v>
      </c>
      <c r="Q10420" s="3" t="s">
        <v>55</v>
      </c>
      <c r="S10420" s="3" t="s">
        <v>34</v>
      </c>
    </row>
    <row r="10421">
      <c r="A10421" s="2">
        <v>42318.714895833335</v>
      </c>
      <c r="B10421" s="3">
        <v>11.0</v>
      </c>
      <c r="C10421" s="3" t="s">
        <v>8462</v>
      </c>
      <c r="D10421" s="3">
        <v>92.0</v>
      </c>
      <c r="E10421" s="3" t="s">
        <v>8583</v>
      </c>
      <c r="F10421" s="3">
        <v>8.0</v>
      </c>
      <c r="G10421" s="3">
        <v>12.0</v>
      </c>
      <c r="H10421" s="3" t="s">
        <v>9944</v>
      </c>
      <c r="I10421" s="3" t="s">
        <v>9945</v>
      </c>
      <c r="J10421" s="3" t="s">
        <v>1412</v>
      </c>
      <c r="K10421" s="3" t="s">
        <v>24</v>
      </c>
      <c r="L10421" s="3">
        <v>13.0</v>
      </c>
      <c r="M10421" s="3" t="s">
        <v>30</v>
      </c>
      <c r="N10421" s="3" t="s">
        <v>10014</v>
      </c>
      <c r="O10421" s="3" t="s">
        <v>10100</v>
      </c>
      <c r="P10421" s="4">
        <v>31255.0</v>
      </c>
      <c r="Q10421" s="3" t="s">
        <v>132</v>
      </c>
      <c r="S10421" s="3" t="s">
        <v>34</v>
      </c>
    </row>
    <row r="10422">
      <c r="A10422" s="2">
        <v>42318.714895833335</v>
      </c>
      <c r="B10422" s="3">
        <v>11.0</v>
      </c>
      <c r="C10422" s="3" t="s">
        <v>8462</v>
      </c>
      <c r="D10422" s="3">
        <v>92.0</v>
      </c>
      <c r="E10422" s="3" t="s">
        <v>8583</v>
      </c>
      <c r="F10422" s="3">
        <v>8.0</v>
      </c>
      <c r="G10422" s="3">
        <v>12.0</v>
      </c>
      <c r="H10422" s="3" t="s">
        <v>9944</v>
      </c>
      <c r="I10422" s="3" t="s">
        <v>9945</v>
      </c>
      <c r="J10422" s="3" t="s">
        <v>1412</v>
      </c>
      <c r="K10422" s="3" t="s">
        <v>24</v>
      </c>
      <c r="L10422" s="3">
        <v>14.0</v>
      </c>
      <c r="M10422" s="3" t="s">
        <v>25</v>
      </c>
      <c r="N10422" s="3" t="s">
        <v>10101</v>
      </c>
      <c r="O10422" s="3" t="s">
        <v>10102</v>
      </c>
      <c r="P10422" s="4">
        <v>27499.0</v>
      </c>
      <c r="Q10422" s="3" t="s">
        <v>380</v>
      </c>
      <c r="S10422" s="3" t="s">
        <v>34</v>
      </c>
    </row>
    <row r="10423">
      <c r="A10423" s="2">
        <v>42318.714895833335</v>
      </c>
      <c r="B10423" s="3">
        <v>11.0</v>
      </c>
      <c r="C10423" s="3" t="s">
        <v>8462</v>
      </c>
      <c r="D10423" s="3">
        <v>92.0</v>
      </c>
      <c r="E10423" s="3" t="s">
        <v>8583</v>
      </c>
      <c r="F10423" s="3">
        <v>8.0</v>
      </c>
      <c r="G10423" s="3">
        <v>12.0</v>
      </c>
      <c r="H10423" s="3" t="s">
        <v>9944</v>
      </c>
      <c r="I10423" s="3" t="s">
        <v>9945</v>
      </c>
      <c r="J10423" s="3" t="s">
        <v>1412</v>
      </c>
      <c r="K10423" s="3" t="s">
        <v>24</v>
      </c>
      <c r="L10423" s="3">
        <v>15.0</v>
      </c>
      <c r="M10423" s="3" t="s">
        <v>30</v>
      </c>
      <c r="N10423" s="3" t="s">
        <v>10103</v>
      </c>
      <c r="O10423" s="3" t="s">
        <v>7014</v>
      </c>
      <c r="P10423" s="4">
        <v>24406.0</v>
      </c>
      <c r="Q10423" s="3" t="s">
        <v>115</v>
      </c>
      <c r="S10423" s="3" t="s">
        <v>34</v>
      </c>
    </row>
    <row r="10424">
      <c r="A10424" s="2">
        <v>42318.714895833335</v>
      </c>
      <c r="B10424" s="3">
        <v>11.0</v>
      </c>
      <c r="C10424" s="3" t="s">
        <v>8462</v>
      </c>
      <c r="D10424" s="3">
        <v>92.0</v>
      </c>
      <c r="E10424" s="3" t="s">
        <v>8583</v>
      </c>
      <c r="F10424" s="3">
        <v>8.0</v>
      </c>
      <c r="G10424" s="3">
        <v>12.0</v>
      </c>
      <c r="H10424" s="3" t="s">
        <v>9944</v>
      </c>
      <c r="I10424" s="3" t="s">
        <v>9945</v>
      </c>
      <c r="J10424" s="3" t="s">
        <v>1412</v>
      </c>
      <c r="K10424" s="3" t="s">
        <v>24</v>
      </c>
      <c r="L10424" s="3">
        <v>16.0</v>
      </c>
      <c r="M10424" s="3" t="s">
        <v>25</v>
      </c>
      <c r="N10424" s="3" t="s">
        <v>10104</v>
      </c>
      <c r="O10424" s="3" t="s">
        <v>10105</v>
      </c>
      <c r="P10424" s="4">
        <v>24603.0</v>
      </c>
      <c r="Q10424" s="3" t="s">
        <v>110</v>
      </c>
      <c r="S10424" s="3" t="s">
        <v>34</v>
      </c>
    </row>
    <row r="10425">
      <c r="A10425" s="2">
        <v>42318.714895833335</v>
      </c>
      <c r="B10425" s="3">
        <v>11.0</v>
      </c>
      <c r="C10425" s="3" t="s">
        <v>8462</v>
      </c>
      <c r="D10425" s="3">
        <v>92.0</v>
      </c>
      <c r="E10425" s="3" t="s">
        <v>8583</v>
      </c>
      <c r="F10425" s="3">
        <v>8.0</v>
      </c>
      <c r="G10425" s="3">
        <v>12.0</v>
      </c>
      <c r="H10425" s="3" t="s">
        <v>9944</v>
      </c>
      <c r="I10425" s="3" t="s">
        <v>9945</v>
      </c>
      <c r="J10425" s="3" t="s">
        <v>1412</v>
      </c>
      <c r="K10425" s="3" t="s">
        <v>24</v>
      </c>
      <c r="L10425" s="3">
        <v>17.0</v>
      </c>
      <c r="M10425" s="3" t="s">
        <v>30</v>
      </c>
      <c r="N10425" s="3" t="s">
        <v>10106</v>
      </c>
      <c r="O10425" s="3" t="s">
        <v>10107</v>
      </c>
      <c r="P10425" s="4">
        <v>29089.0</v>
      </c>
      <c r="Q10425" s="3" t="s">
        <v>40</v>
      </c>
      <c r="S10425" s="3" t="s">
        <v>34</v>
      </c>
    </row>
    <row r="10426">
      <c r="A10426" s="2">
        <v>42318.714895833335</v>
      </c>
      <c r="B10426" s="3">
        <v>11.0</v>
      </c>
      <c r="C10426" s="3" t="s">
        <v>8462</v>
      </c>
      <c r="D10426" s="3">
        <v>92.0</v>
      </c>
      <c r="E10426" s="3" t="s">
        <v>8583</v>
      </c>
      <c r="F10426" s="3">
        <v>8.0</v>
      </c>
      <c r="G10426" s="3">
        <v>12.0</v>
      </c>
      <c r="H10426" s="3" t="s">
        <v>9944</v>
      </c>
      <c r="I10426" s="3" t="s">
        <v>9945</v>
      </c>
      <c r="J10426" s="3" t="s">
        <v>1412</v>
      </c>
      <c r="K10426" s="3" t="s">
        <v>24</v>
      </c>
      <c r="L10426" s="3">
        <v>18.0</v>
      </c>
      <c r="M10426" s="3" t="s">
        <v>25</v>
      </c>
      <c r="N10426" s="3" t="s">
        <v>10108</v>
      </c>
      <c r="O10426" s="3" t="s">
        <v>9410</v>
      </c>
      <c r="P10426" s="4">
        <v>26248.0</v>
      </c>
      <c r="Q10426" s="3" t="s">
        <v>132</v>
      </c>
      <c r="S10426" s="3" t="s">
        <v>34</v>
      </c>
    </row>
    <row r="10427">
      <c r="A10427" s="2">
        <v>42318.714895833335</v>
      </c>
      <c r="B10427" s="3">
        <v>11.0</v>
      </c>
      <c r="C10427" s="3" t="s">
        <v>8462</v>
      </c>
      <c r="D10427" s="3">
        <v>92.0</v>
      </c>
      <c r="E10427" s="3" t="s">
        <v>8583</v>
      </c>
      <c r="F10427" s="3">
        <v>8.0</v>
      </c>
      <c r="G10427" s="3">
        <v>12.0</v>
      </c>
      <c r="H10427" s="3" t="s">
        <v>9944</v>
      </c>
      <c r="I10427" s="3" t="s">
        <v>9945</v>
      </c>
      <c r="J10427" s="3" t="s">
        <v>1412</v>
      </c>
      <c r="K10427" s="3" t="s">
        <v>24</v>
      </c>
      <c r="L10427" s="3">
        <v>19.0</v>
      </c>
      <c r="M10427" s="3" t="s">
        <v>30</v>
      </c>
      <c r="N10427" s="3" t="s">
        <v>10027</v>
      </c>
      <c r="O10427" s="3" t="s">
        <v>10109</v>
      </c>
      <c r="P10427" s="4">
        <v>24684.0</v>
      </c>
      <c r="Q10427" s="3" t="s">
        <v>40</v>
      </c>
      <c r="S10427" s="3" t="s">
        <v>34</v>
      </c>
    </row>
    <row r="10428">
      <c r="A10428" s="2">
        <v>42318.714895833335</v>
      </c>
      <c r="B10428" s="3">
        <v>11.0</v>
      </c>
      <c r="C10428" s="3" t="s">
        <v>8462</v>
      </c>
      <c r="D10428" s="3">
        <v>92.0</v>
      </c>
      <c r="E10428" s="3" t="s">
        <v>8583</v>
      </c>
      <c r="F10428" s="3">
        <v>8.0</v>
      </c>
      <c r="G10428" s="3">
        <v>12.0</v>
      </c>
      <c r="H10428" s="3" t="s">
        <v>9944</v>
      </c>
      <c r="I10428" s="3" t="s">
        <v>9945</v>
      </c>
      <c r="J10428" s="3" t="s">
        <v>1412</v>
      </c>
      <c r="K10428" s="3" t="s">
        <v>24</v>
      </c>
      <c r="L10428" s="3">
        <v>20.0</v>
      </c>
      <c r="M10428" s="3" t="s">
        <v>25</v>
      </c>
      <c r="N10428" s="3" t="s">
        <v>10051</v>
      </c>
      <c r="O10428" s="3" t="s">
        <v>10110</v>
      </c>
      <c r="P10428" s="4">
        <v>34316.0</v>
      </c>
      <c r="Q10428" s="3" t="s">
        <v>191</v>
      </c>
      <c r="S10428" s="3" t="s">
        <v>34</v>
      </c>
    </row>
    <row r="10429">
      <c r="A10429" s="2">
        <v>42318.714895833335</v>
      </c>
      <c r="B10429" s="3">
        <v>11.0</v>
      </c>
      <c r="C10429" s="3" t="s">
        <v>8462</v>
      </c>
      <c r="D10429" s="3">
        <v>92.0</v>
      </c>
      <c r="E10429" s="3" t="s">
        <v>8583</v>
      </c>
      <c r="F10429" s="3">
        <v>8.0</v>
      </c>
      <c r="G10429" s="3">
        <v>12.0</v>
      </c>
      <c r="H10429" s="3" t="s">
        <v>9944</v>
      </c>
      <c r="I10429" s="3" t="s">
        <v>9945</v>
      </c>
      <c r="J10429" s="3" t="s">
        <v>1412</v>
      </c>
      <c r="K10429" s="3" t="s">
        <v>24</v>
      </c>
      <c r="L10429" s="3">
        <v>21.0</v>
      </c>
      <c r="M10429" s="3" t="s">
        <v>30</v>
      </c>
      <c r="N10429" s="3" t="s">
        <v>10111</v>
      </c>
      <c r="O10429" s="3" t="s">
        <v>10112</v>
      </c>
      <c r="P10429" s="4">
        <v>25928.0</v>
      </c>
      <c r="Q10429" s="3" t="s">
        <v>40</v>
      </c>
      <c r="S10429" s="3" t="s">
        <v>34</v>
      </c>
    </row>
    <row r="10430">
      <c r="A10430" s="2">
        <v>42318.714895833335</v>
      </c>
      <c r="B10430" s="3">
        <v>11.0</v>
      </c>
      <c r="C10430" s="3" t="s">
        <v>8462</v>
      </c>
      <c r="D10430" s="3">
        <v>92.0</v>
      </c>
      <c r="E10430" s="3" t="s">
        <v>8583</v>
      </c>
      <c r="F10430" s="3">
        <v>8.0</v>
      </c>
      <c r="G10430" s="3">
        <v>12.0</v>
      </c>
      <c r="H10430" s="3" t="s">
        <v>9944</v>
      </c>
      <c r="I10430" s="3" t="s">
        <v>9945</v>
      </c>
      <c r="J10430" s="3" t="s">
        <v>1412</v>
      </c>
      <c r="K10430" s="3" t="s">
        <v>24</v>
      </c>
      <c r="L10430" s="3">
        <v>22.0</v>
      </c>
      <c r="M10430" s="3" t="s">
        <v>25</v>
      </c>
      <c r="N10430" s="3" t="s">
        <v>9530</v>
      </c>
      <c r="O10430" s="3" t="s">
        <v>2751</v>
      </c>
      <c r="P10430" s="4">
        <v>29077.0</v>
      </c>
      <c r="Q10430" s="3" t="s">
        <v>266</v>
      </c>
      <c r="S10430" s="3" t="s">
        <v>34</v>
      </c>
    </row>
    <row r="10431">
      <c r="A10431" s="2">
        <v>42318.714895833335</v>
      </c>
      <c r="B10431" s="3">
        <v>11.0</v>
      </c>
      <c r="C10431" s="3" t="s">
        <v>8462</v>
      </c>
      <c r="D10431" s="3">
        <v>92.0</v>
      </c>
      <c r="E10431" s="3" t="s">
        <v>8583</v>
      </c>
      <c r="F10431" s="3">
        <v>8.0</v>
      </c>
      <c r="G10431" s="3">
        <v>12.0</v>
      </c>
      <c r="H10431" s="3" t="s">
        <v>9944</v>
      </c>
      <c r="I10431" s="3" t="s">
        <v>9945</v>
      </c>
      <c r="J10431" s="3" t="s">
        <v>1412</v>
      </c>
      <c r="K10431" s="3" t="s">
        <v>24</v>
      </c>
      <c r="L10431" s="3">
        <v>23.0</v>
      </c>
      <c r="M10431" s="3" t="s">
        <v>30</v>
      </c>
      <c r="N10431" s="3" t="s">
        <v>10113</v>
      </c>
      <c r="O10431" s="3" t="s">
        <v>10114</v>
      </c>
      <c r="P10431" s="4">
        <v>35236.0</v>
      </c>
      <c r="Q10431" s="3" t="s">
        <v>191</v>
      </c>
      <c r="S10431" s="3" t="s">
        <v>34</v>
      </c>
    </row>
    <row r="10432">
      <c r="A10432" s="2">
        <v>42318.714895833335</v>
      </c>
      <c r="B10432" s="3">
        <v>11.0</v>
      </c>
      <c r="C10432" s="3" t="s">
        <v>8462</v>
      </c>
      <c r="D10432" s="3">
        <v>92.0</v>
      </c>
      <c r="E10432" s="3" t="s">
        <v>8583</v>
      </c>
      <c r="F10432" s="3">
        <v>8.0</v>
      </c>
      <c r="G10432" s="3">
        <v>12.0</v>
      </c>
      <c r="H10432" s="3" t="s">
        <v>9944</v>
      </c>
      <c r="I10432" s="3" t="s">
        <v>9945</v>
      </c>
      <c r="J10432" s="3" t="s">
        <v>1412</v>
      </c>
      <c r="K10432" s="3" t="s">
        <v>24</v>
      </c>
      <c r="L10432" s="3">
        <v>24.0</v>
      </c>
      <c r="M10432" s="3" t="s">
        <v>25</v>
      </c>
      <c r="N10432" s="3" t="s">
        <v>6079</v>
      </c>
      <c r="O10432" s="3" t="s">
        <v>10115</v>
      </c>
      <c r="P10432" s="4">
        <v>22193.0</v>
      </c>
      <c r="Q10432" s="3" t="s">
        <v>132</v>
      </c>
      <c r="S10432" s="3" t="s">
        <v>34</v>
      </c>
    </row>
    <row r="10433">
      <c r="A10433" s="2">
        <v>42318.714895833335</v>
      </c>
      <c r="B10433" s="3">
        <v>11.0</v>
      </c>
      <c r="C10433" s="3" t="s">
        <v>8462</v>
      </c>
      <c r="D10433" s="3">
        <v>92.0</v>
      </c>
      <c r="E10433" s="3" t="s">
        <v>8583</v>
      </c>
      <c r="F10433" s="3">
        <v>8.0</v>
      </c>
      <c r="G10433" s="3">
        <v>12.0</v>
      </c>
      <c r="H10433" s="3" t="s">
        <v>9944</v>
      </c>
      <c r="I10433" s="3" t="s">
        <v>9945</v>
      </c>
      <c r="J10433" s="3" t="s">
        <v>1412</v>
      </c>
      <c r="K10433" s="3" t="s">
        <v>24</v>
      </c>
      <c r="L10433" s="3">
        <v>25.0</v>
      </c>
      <c r="M10433" s="3" t="s">
        <v>30</v>
      </c>
      <c r="N10433" s="3" t="s">
        <v>10116</v>
      </c>
      <c r="O10433" s="3" t="s">
        <v>10117</v>
      </c>
      <c r="P10433" s="4">
        <v>26491.0</v>
      </c>
      <c r="Q10433" s="3" t="s">
        <v>247</v>
      </c>
      <c r="S10433" s="3" t="s">
        <v>34</v>
      </c>
    </row>
    <row r="10434">
      <c r="A10434" s="2">
        <v>42318.714895833335</v>
      </c>
      <c r="B10434" s="3">
        <v>11.0</v>
      </c>
      <c r="C10434" s="3" t="s">
        <v>8462</v>
      </c>
      <c r="D10434" s="3">
        <v>92.0</v>
      </c>
      <c r="E10434" s="3" t="s">
        <v>8583</v>
      </c>
      <c r="F10434" s="3">
        <v>8.0</v>
      </c>
      <c r="G10434" s="3">
        <v>12.0</v>
      </c>
      <c r="H10434" s="3" t="s">
        <v>9944</v>
      </c>
      <c r="I10434" s="3" t="s">
        <v>9945</v>
      </c>
      <c r="J10434" s="3" t="s">
        <v>1412</v>
      </c>
      <c r="K10434" s="3" t="s">
        <v>24</v>
      </c>
      <c r="L10434" s="3">
        <v>26.0</v>
      </c>
      <c r="M10434" s="3" t="s">
        <v>25</v>
      </c>
      <c r="N10434" s="3" t="s">
        <v>10113</v>
      </c>
      <c r="O10434" s="3" t="s">
        <v>967</v>
      </c>
      <c r="P10434" s="4">
        <v>21758.0</v>
      </c>
      <c r="Q10434" s="3" t="s">
        <v>132</v>
      </c>
      <c r="S10434" s="3" t="s">
        <v>34</v>
      </c>
    </row>
    <row r="10435">
      <c r="A10435" s="2">
        <v>42318.714895833335</v>
      </c>
      <c r="B10435" s="3">
        <v>11.0</v>
      </c>
      <c r="C10435" s="3" t="s">
        <v>8462</v>
      </c>
      <c r="D10435" s="3">
        <v>92.0</v>
      </c>
      <c r="E10435" s="3" t="s">
        <v>8583</v>
      </c>
      <c r="F10435" s="3">
        <v>8.0</v>
      </c>
      <c r="G10435" s="3">
        <v>12.0</v>
      </c>
      <c r="H10435" s="3" t="s">
        <v>9944</v>
      </c>
      <c r="I10435" s="3" t="s">
        <v>9945</v>
      </c>
      <c r="J10435" s="3" t="s">
        <v>1412</v>
      </c>
      <c r="K10435" s="3" t="s">
        <v>24</v>
      </c>
      <c r="L10435" s="3">
        <v>27.0</v>
      </c>
      <c r="M10435" s="3" t="s">
        <v>30</v>
      </c>
      <c r="N10435" s="3" t="s">
        <v>10118</v>
      </c>
      <c r="O10435" s="3" t="s">
        <v>9143</v>
      </c>
      <c r="P10435" s="4">
        <v>32475.0</v>
      </c>
      <c r="Q10435" s="3" t="s">
        <v>132</v>
      </c>
      <c r="S10435" s="3" t="s">
        <v>34</v>
      </c>
    </row>
    <row r="10436">
      <c r="A10436" s="2">
        <v>42318.714895833335</v>
      </c>
      <c r="B10436" s="3">
        <v>11.0</v>
      </c>
      <c r="C10436" s="3" t="s">
        <v>8462</v>
      </c>
      <c r="D10436" s="3">
        <v>92.0</v>
      </c>
      <c r="E10436" s="3" t="s">
        <v>8583</v>
      </c>
      <c r="F10436" s="3">
        <v>8.0</v>
      </c>
      <c r="G10436" s="3">
        <v>12.0</v>
      </c>
      <c r="H10436" s="3" t="s">
        <v>9944</v>
      </c>
      <c r="I10436" s="3" t="s">
        <v>9945</v>
      </c>
      <c r="J10436" s="3" t="s">
        <v>1412</v>
      </c>
      <c r="K10436" s="3" t="s">
        <v>24</v>
      </c>
      <c r="L10436" s="3">
        <v>28.0</v>
      </c>
      <c r="M10436" s="3" t="s">
        <v>25</v>
      </c>
      <c r="N10436" s="3" t="s">
        <v>9972</v>
      </c>
      <c r="O10436" s="3" t="s">
        <v>10119</v>
      </c>
      <c r="P10436" s="4">
        <v>19576.0</v>
      </c>
      <c r="Q10436" s="3" t="s">
        <v>132</v>
      </c>
      <c r="S10436" s="3" t="s">
        <v>34</v>
      </c>
    </row>
    <row r="10437">
      <c r="A10437" s="2">
        <v>42318.714895833335</v>
      </c>
      <c r="B10437" s="3">
        <v>11.0</v>
      </c>
      <c r="C10437" s="3" t="s">
        <v>8462</v>
      </c>
      <c r="D10437" s="3">
        <v>92.0</v>
      </c>
      <c r="E10437" s="3" t="s">
        <v>8583</v>
      </c>
      <c r="F10437" s="3">
        <v>8.0</v>
      </c>
      <c r="G10437" s="3">
        <v>12.0</v>
      </c>
      <c r="H10437" s="3" t="s">
        <v>9944</v>
      </c>
      <c r="I10437" s="3" t="s">
        <v>9945</v>
      </c>
      <c r="J10437" s="3" t="s">
        <v>1412</v>
      </c>
      <c r="K10437" s="3" t="s">
        <v>24</v>
      </c>
      <c r="L10437" s="3">
        <v>29.0</v>
      </c>
      <c r="M10437" s="3" t="s">
        <v>30</v>
      </c>
      <c r="N10437" s="3" t="s">
        <v>10120</v>
      </c>
      <c r="O10437" s="3" t="s">
        <v>10121</v>
      </c>
      <c r="P10437" s="4">
        <v>31370.0</v>
      </c>
      <c r="Q10437" s="3" t="s">
        <v>132</v>
      </c>
      <c r="S10437" s="3" t="s">
        <v>34</v>
      </c>
    </row>
    <row r="10438">
      <c r="A10438" s="2">
        <v>42318.714895833335</v>
      </c>
      <c r="B10438" s="3">
        <v>11.0</v>
      </c>
      <c r="C10438" s="3" t="s">
        <v>8462</v>
      </c>
      <c r="D10438" s="3">
        <v>92.0</v>
      </c>
      <c r="E10438" s="3" t="s">
        <v>8583</v>
      </c>
      <c r="F10438" s="3">
        <v>8.0</v>
      </c>
      <c r="G10438" s="3">
        <v>12.0</v>
      </c>
      <c r="H10438" s="3" t="s">
        <v>9944</v>
      </c>
      <c r="I10438" s="3" t="s">
        <v>9945</v>
      </c>
      <c r="J10438" s="3" t="s">
        <v>1412</v>
      </c>
      <c r="K10438" s="3" t="s">
        <v>24</v>
      </c>
      <c r="L10438" s="3">
        <v>30.0</v>
      </c>
      <c r="M10438" s="3" t="s">
        <v>25</v>
      </c>
      <c r="N10438" s="3" t="s">
        <v>9970</v>
      </c>
      <c r="O10438" s="3" t="s">
        <v>1754</v>
      </c>
      <c r="P10438" s="4">
        <v>33424.0</v>
      </c>
      <c r="Q10438" s="3" t="s">
        <v>46</v>
      </c>
      <c r="S10438" s="3" t="s">
        <v>34</v>
      </c>
    </row>
    <row r="10439">
      <c r="A10439" s="2">
        <v>42318.714895833335</v>
      </c>
      <c r="B10439" s="3">
        <v>11.0</v>
      </c>
      <c r="C10439" s="3" t="s">
        <v>8462</v>
      </c>
      <c r="D10439" s="3">
        <v>93.0</v>
      </c>
      <c r="E10439" s="3" t="s">
        <v>8620</v>
      </c>
      <c r="F10439" s="3">
        <v>8.0</v>
      </c>
      <c r="G10439" s="3">
        <v>12.0</v>
      </c>
      <c r="H10439" s="3" t="s">
        <v>9944</v>
      </c>
      <c r="I10439" s="3" t="s">
        <v>9945</v>
      </c>
      <c r="J10439" s="3" t="s">
        <v>1412</v>
      </c>
      <c r="K10439" s="3" t="s">
        <v>24</v>
      </c>
      <c r="L10439" s="3">
        <v>1.0</v>
      </c>
      <c r="M10439" s="3" t="s">
        <v>25</v>
      </c>
      <c r="N10439" s="3" t="s">
        <v>10122</v>
      </c>
      <c r="O10439" s="3" t="s">
        <v>1158</v>
      </c>
      <c r="P10439" s="4">
        <v>28743.0</v>
      </c>
      <c r="Q10439" s="3" t="s">
        <v>110</v>
      </c>
      <c r="S10439" s="3" t="s">
        <v>34</v>
      </c>
    </row>
    <row r="10440">
      <c r="A10440" s="2">
        <v>42318.714895833335</v>
      </c>
      <c r="B10440" s="3">
        <v>11.0</v>
      </c>
      <c r="C10440" s="3" t="s">
        <v>8462</v>
      </c>
      <c r="D10440" s="3">
        <v>93.0</v>
      </c>
      <c r="E10440" s="3" t="s">
        <v>8620</v>
      </c>
      <c r="F10440" s="3">
        <v>8.0</v>
      </c>
      <c r="G10440" s="3">
        <v>12.0</v>
      </c>
      <c r="H10440" s="3" t="s">
        <v>9944</v>
      </c>
      <c r="I10440" s="3" t="s">
        <v>9945</v>
      </c>
      <c r="J10440" s="3" t="s">
        <v>1412</v>
      </c>
      <c r="K10440" s="3" t="s">
        <v>24</v>
      </c>
      <c r="L10440" s="3">
        <v>2.0</v>
      </c>
      <c r="M10440" s="3" t="s">
        <v>30</v>
      </c>
      <c r="N10440" s="3" t="s">
        <v>10123</v>
      </c>
      <c r="O10440" s="3" t="s">
        <v>10124</v>
      </c>
      <c r="P10440" s="4">
        <v>30132.0</v>
      </c>
      <c r="Q10440" s="3" t="s">
        <v>40</v>
      </c>
      <c r="S10440" s="3" t="s">
        <v>34</v>
      </c>
    </row>
    <row r="10441">
      <c r="A10441" s="2">
        <v>42318.714895833335</v>
      </c>
      <c r="B10441" s="3">
        <v>11.0</v>
      </c>
      <c r="C10441" s="3" t="s">
        <v>8462</v>
      </c>
      <c r="D10441" s="3">
        <v>93.0</v>
      </c>
      <c r="E10441" s="3" t="s">
        <v>8620</v>
      </c>
      <c r="F10441" s="3">
        <v>8.0</v>
      </c>
      <c r="G10441" s="3">
        <v>12.0</v>
      </c>
      <c r="H10441" s="3" t="s">
        <v>9944</v>
      </c>
      <c r="I10441" s="3" t="s">
        <v>9945</v>
      </c>
      <c r="J10441" s="3" t="s">
        <v>1412</v>
      </c>
      <c r="K10441" s="3" t="s">
        <v>24</v>
      </c>
      <c r="L10441" s="3">
        <v>3.0</v>
      </c>
      <c r="M10441" s="3" t="s">
        <v>25</v>
      </c>
      <c r="N10441" s="3" t="s">
        <v>10125</v>
      </c>
      <c r="O10441" s="3" t="s">
        <v>5566</v>
      </c>
      <c r="P10441" s="4">
        <v>30276.0</v>
      </c>
      <c r="Q10441" s="3" t="s">
        <v>132</v>
      </c>
      <c r="S10441" s="3" t="s">
        <v>34</v>
      </c>
    </row>
    <row r="10442">
      <c r="A10442" s="2">
        <v>42318.714895833335</v>
      </c>
      <c r="B10442" s="3">
        <v>11.0</v>
      </c>
      <c r="C10442" s="3" t="s">
        <v>8462</v>
      </c>
      <c r="D10442" s="3">
        <v>93.0</v>
      </c>
      <c r="E10442" s="3" t="s">
        <v>8620</v>
      </c>
      <c r="F10442" s="3">
        <v>8.0</v>
      </c>
      <c r="G10442" s="3">
        <v>12.0</v>
      </c>
      <c r="H10442" s="3" t="s">
        <v>9944</v>
      </c>
      <c r="I10442" s="3" t="s">
        <v>9945</v>
      </c>
      <c r="J10442" s="3" t="s">
        <v>1412</v>
      </c>
      <c r="K10442" s="3" t="s">
        <v>24</v>
      </c>
      <c r="L10442" s="3">
        <v>4.0</v>
      </c>
      <c r="M10442" s="3" t="s">
        <v>30</v>
      </c>
      <c r="N10442" s="3" t="s">
        <v>856</v>
      </c>
      <c r="O10442" s="3" t="s">
        <v>8639</v>
      </c>
      <c r="P10442" s="4">
        <v>30381.0</v>
      </c>
      <c r="Q10442" s="3" t="s">
        <v>60</v>
      </c>
      <c r="S10442" s="3" t="s">
        <v>34</v>
      </c>
    </row>
    <row r="10443">
      <c r="A10443" s="2">
        <v>42318.714895833335</v>
      </c>
      <c r="B10443" s="3">
        <v>11.0</v>
      </c>
      <c r="C10443" s="3" t="s">
        <v>8462</v>
      </c>
      <c r="D10443" s="3">
        <v>93.0</v>
      </c>
      <c r="E10443" s="3" t="s">
        <v>8620</v>
      </c>
      <c r="F10443" s="3">
        <v>8.0</v>
      </c>
      <c r="G10443" s="3">
        <v>12.0</v>
      </c>
      <c r="H10443" s="3" t="s">
        <v>9944</v>
      </c>
      <c r="I10443" s="3" t="s">
        <v>9945</v>
      </c>
      <c r="J10443" s="3" t="s">
        <v>1412</v>
      </c>
      <c r="K10443" s="3" t="s">
        <v>24</v>
      </c>
      <c r="L10443" s="3">
        <v>5.0</v>
      </c>
      <c r="M10443" s="3" t="s">
        <v>25</v>
      </c>
      <c r="N10443" s="3" t="s">
        <v>10126</v>
      </c>
      <c r="O10443" s="3" t="s">
        <v>5557</v>
      </c>
      <c r="P10443" s="4">
        <v>30487.0</v>
      </c>
      <c r="Q10443" s="3" t="s">
        <v>189</v>
      </c>
      <c r="S10443" s="3" t="s">
        <v>34</v>
      </c>
    </row>
    <row r="10444">
      <c r="A10444" s="2">
        <v>42318.714895833335</v>
      </c>
      <c r="B10444" s="3">
        <v>11.0</v>
      </c>
      <c r="C10444" s="3" t="s">
        <v>8462</v>
      </c>
      <c r="D10444" s="3">
        <v>93.0</v>
      </c>
      <c r="E10444" s="3" t="s">
        <v>8620</v>
      </c>
      <c r="F10444" s="3">
        <v>8.0</v>
      </c>
      <c r="G10444" s="3">
        <v>12.0</v>
      </c>
      <c r="H10444" s="3" t="s">
        <v>9944</v>
      </c>
      <c r="I10444" s="3" t="s">
        <v>9945</v>
      </c>
      <c r="J10444" s="3" t="s">
        <v>1412</v>
      </c>
      <c r="K10444" s="3" t="s">
        <v>24</v>
      </c>
      <c r="L10444" s="3">
        <v>6.0</v>
      </c>
      <c r="M10444" s="3" t="s">
        <v>30</v>
      </c>
      <c r="N10444" s="3" t="s">
        <v>10127</v>
      </c>
      <c r="O10444" s="3" t="s">
        <v>568</v>
      </c>
      <c r="P10444" s="4">
        <v>31633.0</v>
      </c>
      <c r="Q10444" s="3" t="s">
        <v>110</v>
      </c>
      <c r="S10444" s="3" t="s">
        <v>34</v>
      </c>
    </row>
    <row r="10445">
      <c r="A10445" s="2">
        <v>42318.714895833335</v>
      </c>
      <c r="B10445" s="3">
        <v>11.0</v>
      </c>
      <c r="C10445" s="3" t="s">
        <v>8462</v>
      </c>
      <c r="D10445" s="3">
        <v>93.0</v>
      </c>
      <c r="E10445" s="3" t="s">
        <v>8620</v>
      </c>
      <c r="F10445" s="3">
        <v>8.0</v>
      </c>
      <c r="G10445" s="3">
        <v>12.0</v>
      </c>
      <c r="H10445" s="3" t="s">
        <v>9944</v>
      </c>
      <c r="I10445" s="3" t="s">
        <v>9945</v>
      </c>
      <c r="J10445" s="3" t="s">
        <v>1412</v>
      </c>
      <c r="K10445" s="3" t="s">
        <v>24</v>
      </c>
      <c r="L10445" s="3">
        <v>7.0</v>
      </c>
      <c r="M10445" s="3" t="s">
        <v>25</v>
      </c>
      <c r="N10445" s="3" t="s">
        <v>10128</v>
      </c>
      <c r="O10445" s="3" t="s">
        <v>10129</v>
      </c>
      <c r="P10445" s="4">
        <v>27824.0</v>
      </c>
      <c r="Q10445" s="3" t="s">
        <v>132</v>
      </c>
      <c r="S10445" s="3" t="s">
        <v>34</v>
      </c>
    </row>
    <row r="10446">
      <c r="A10446" s="2">
        <v>42318.714895833335</v>
      </c>
      <c r="B10446" s="3">
        <v>11.0</v>
      </c>
      <c r="C10446" s="3" t="s">
        <v>8462</v>
      </c>
      <c r="D10446" s="3">
        <v>93.0</v>
      </c>
      <c r="E10446" s="3" t="s">
        <v>8620</v>
      </c>
      <c r="F10446" s="3">
        <v>8.0</v>
      </c>
      <c r="G10446" s="3">
        <v>12.0</v>
      </c>
      <c r="H10446" s="3" t="s">
        <v>9944</v>
      </c>
      <c r="I10446" s="3" t="s">
        <v>9945</v>
      </c>
      <c r="J10446" s="3" t="s">
        <v>1412</v>
      </c>
      <c r="K10446" s="3" t="s">
        <v>24</v>
      </c>
      <c r="L10446" s="3">
        <v>8.0</v>
      </c>
      <c r="M10446" s="3" t="s">
        <v>30</v>
      </c>
      <c r="N10446" s="3" t="s">
        <v>10130</v>
      </c>
      <c r="O10446" s="3" t="s">
        <v>1061</v>
      </c>
      <c r="P10446" s="4">
        <v>30640.0</v>
      </c>
      <c r="Q10446" s="3" t="s">
        <v>110</v>
      </c>
      <c r="S10446" s="3" t="s">
        <v>34</v>
      </c>
    </row>
    <row r="10447">
      <c r="A10447" s="2">
        <v>42318.714895833335</v>
      </c>
      <c r="B10447" s="3">
        <v>11.0</v>
      </c>
      <c r="C10447" s="3" t="s">
        <v>8462</v>
      </c>
      <c r="D10447" s="3">
        <v>93.0</v>
      </c>
      <c r="E10447" s="3" t="s">
        <v>8620</v>
      </c>
      <c r="F10447" s="3">
        <v>8.0</v>
      </c>
      <c r="G10447" s="3">
        <v>12.0</v>
      </c>
      <c r="H10447" s="3" t="s">
        <v>9944</v>
      </c>
      <c r="I10447" s="3" t="s">
        <v>9945</v>
      </c>
      <c r="J10447" s="3" t="s">
        <v>1412</v>
      </c>
      <c r="K10447" s="3" t="s">
        <v>24</v>
      </c>
      <c r="L10447" s="3">
        <v>9.0</v>
      </c>
      <c r="M10447" s="3" t="s">
        <v>25</v>
      </c>
      <c r="N10447" s="3" t="s">
        <v>1691</v>
      </c>
      <c r="O10447" s="3" t="s">
        <v>5968</v>
      </c>
      <c r="P10447" s="4">
        <v>22716.0</v>
      </c>
      <c r="Q10447" s="3" t="s">
        <v>205</v>
      </c>
      <c r="S10447" s="3" t="s">
        <v>34</v>
      </c>
    </row>
    <row r="10448">
      <c r="A10448" s="2">
        <v>42318.714895833335</v>
      </c>
      <c r="B10448" s="3">
        <v>11.0</v>
      </c>
      <c r="C10448" s="3" t="s">
        <v>8462</v>
      </c>
      <c r="D10448" s="3">
        <v>93.0</v>
      </c>
      <c r="E10448" s="3" t="s">
        <v>8620</v>
      </c>
      <c r="F10448" s="3">
        <v>8.0</v>
      </c>
      <c r="G10448" s="3">
        <v>12.0</v>
      </c>
      <c r="H10448" s="3" t="s">
        <v>9944</v>
      </c>
      <c r="I10448" s="3" t="s">
        <v>9945</v>
      </c>
      <c r="J10448" s="3" t="s">
        <v>1412</v>
      </c>
      <c r="K10448" s="3" t="s">
        <v>24</v>
      </c>
      <c r="L10448" s="3">
        <v>10.0</v>
      </c>
      <c r="M10448" s="3" t="s">
        <v>30</v>
      </c>
      <c r="N10448" s="3" t="s">
        <v>10131</v>
      </c>
      <c r="O10448" s="3" t="s">
        <v>10132</v>
      </c>
      <c r="P10448" s="4">
        <v>32506.0</v>
      </c>
      <c r="Q10448" s="3" t="s">
        <v>191</v>
      </c>
      <c r="S10448" s="3" t="s">
        <v>34</v>
      </c>
    </row>
    <row r="10449">
      <c r="A10449" s="2">
        <v>42318.714895833335</v>
      </c>
      <c r="B10449" s="3">
        <v>11.0</v>
      </c>
      <c r="C10449" s="3" t="s">
        <v>8462</v>
      </c>
      <c r="D10449" s="3">
        <v>93.0</v>
      </c>
      <c r="E10449" s="3" t="s">
        <v>8620</v>
      </c>
      <c r="F10449" s="3">
        <v>8.0</v>
      </c>
      <c r="G10449" s="3">
        <v>12.0</v>
      </c>
      <c r="H10449" s="3" t="s">
        <v>9944</v>
      </c>
      <c r="I10449" s="3" t="s">
        <v>9945</v>
      </c>
      <c r="J10449" s="3" t="s">
        <v>1412</v>
      </c>
      <c r="K10449" s="3" t="s">
        <v>24</v>
      </c>
      <c r="L10449" s="3">
        <v>11.0</v>
      </c>
      <c r="M10449" s="3" t="s">
        <v>25</v>
      </c>
      <c r="N10449" s="3" t="s">
        <v>10133</v>
      </c>
      <c r="O10449" s="3" t="s">
        <v>5605</v>
      </c>
      <c r="P10449" s="4">
        <v>30915.0</v>
      </c>
      <c r="Q10449" s="3" t="s">
        <v>40</v>
      </c>
      <c r="S10449" s="3" t="s">
        <v>34</v>
      </c>
    </row>
    <row r="10450">
      <c r="A10450" s="2">
        <v>42318.714895833335</v>
      </c>
      <c r="B10450" s="3">
        <v>11.0</v>
      </c>
      <c r="C10450" s="3" t="s">
        <v>8462</v>
      </c>
      <c r="D10450" s="3">
        <v>93.0</v>
      </c>
      <c r="E10450" s="3" t="s">
        <v>8620</v>
      </c>
      <c r="F10450" s="3">
        <v>8.0</v>
      </c>
      <c r="G10450" s="3">
        <v>12.0</v>
      </c>
      <c r="H10450" s="3" t="s">
        <v>9944</v>
      </c>
      <c r="I10450" s="3" t="s">
        <v>9945</v>
      </c>
      <c r="J10450" s="3" t="s">
        <v>1412</v>
      </c>
      <c r="K10450" s="3" t="s">
        <v>24</v>
      </c>
      <c r="L10450" s="3">
        <v>12.0</v>
      </c>
      <c r="M10450" s="3" t="s">
        <v>30</v>
      </c>
      <c r="N10450" s="3" t="s">
        <v>10134</v>
      </c>
      <c r="O10450" s="3" t="s">
        <v>10135</v>
      </c>
      <c r="P10450" s="4">
        <v>33753.0</v>
      </c>
      <c r="Q10450" s="3" t="s">
        <v>132</v>
      </c>
      <c r="S10450" s="3" t="s">
        <v>34</v>
      </c>
    </row>
    <row r="10451">
      <c r="A10451" s="2">
        <v>42318.714895833335</v>
      </c>
      <c r="B10451" s="3">
        <v>11.0</v>
      </c>
      <c r="C10451" s="3" t="s">
        <v>8462</v>
      </c>
      <c r="D10451" s="3">
        <v>93.0</v>
      </c>
      <c r="E10451" s="3" t="s">
        <v>8620</v>
      </c>
      <c r="F10451" s="3">
        <v>8.0</v>
      </c>
      <c r="G10451" s="3">
        <v>12.0</v>
      </c>
      <c r="H10451" s="3" t="s">
        <v>9944</v>
      </c>
      <c r="I10451" s="3" t="s">
        <v>9945</v>
      </c>
      <c r="J10451" s="3" t="s">
        <v>1412</v>
      </c>
      <c r="K10451" s="3" t="s">
        <v>24</v>
      </c>
      <c r="L10451" s="3">
        <v>13.0</v>
      </c>
      <c r="M10451" s="3" t="s">
        <v>25</v>
      </c>
      <c r="N10451" s="3" t="s">
        <v>10136</v>
      </c>
      <c r="O10451" s="3" t="s">
        <v>180</v>
      </c>
      <c r="P10451" s="4">
        <v>28503.0</v>
      </c>
      <c r="Q10451" s="3" t="s">
        <v>132</v>
      </c>
      <c r="S10451" s="3" t="s">
        <v>34</v>
      </c>
    </row>
    <row r="10452">
      <c r="A10452" s="2">
        <v>42318.714895833335</v>
      </c>
      <c r="B10452" s="3">
        <v>11.0</v>
      </c>
      <c r="C10452" s="3" t="s">
        <v>8462</v>
      </c>
      <c r="D10452" s="3">
        <v>93.0</v>
      </c>
      <c r="E10452" s="3" t="s">
        <v>8620</v>
      </c>
      <c r="F10452" s="3">
        <v>8.0</v>
      </c>
      <c r="G10452" s="3">
        <v>12.0</v>
      </c>
      <c r="H10452" s="3" t="s">
        <v>9944</v>
      </c>
      <c r="I10452" s="3" t="s">
        <v>9945</v>
      </c>
      <c r="J10452" s="3" t="s">
        <v>1412</v>
      </c>
      <c r="K10452" s="3" t="s">
        <v>24</v>
      </c>
      <c r="L10452" s="3">
        <v>14.0</v>
      </c>
      <c r="M10452" s="3" t="s">
        <v>30</v>
      </c>
      <c r="N10452" s="3" t="s">
        <v>10137</v>
      </c>
      <c r="O10452" s="3" t="s">
        <v>998</v>
      </c>
      <c r="P10452" s="4">
        <v>28859.0</v>
      </c>
      <c r="Q10452" s="3" t="s">
        <v>189</v>
      </c>
      <c r="S10452" s="3" t="s">
        <v>34</v>
      </c>
    </row>
    <row r="10453">
      <c r="A10453" s="2">
        <v>42318.714895833335</v>
      </c>
      <c r="B10453" s="3">
        <v>11.0</v>
      </c>
      <c r="C10453" s="3" t="s">
        <v>8462</v>
      </c>
      <c r="D10453" s="3">
        <v>93.0</v>
      </c>
      <c r="E10453" s="3" t="s">
        <v>8620</v>
      </c>
      <c r="F10453" s="3">
        <v>8.0</v>
      </c>
      <c r="G10453" s="3">
        <v>12.0</v>
      </c>
      <c r="H10453" s="3" t="s">
        <v>9944</v>
      </c>
      <c r="I10453" s="3" t="s">
        <v>9945</v>
      </c>
      <c r="J10453" s="3" t="s">
        <v>1412</v>
      </c>
      <c r="K10453" s="3" t="s">
        <v>24</v>
      </c>
      <c r="L10453" s="3">
        <v>15.0</v>
      </c>
      <c r="M10453" s="3" t="s">
        <v>25</v>
      </c>
      <c r="N10453" s="3" t="s">
        <v>9976</v>
      </c>
      <c r="O10453" s="3" t="s">
        <v>5566</v>
      </c>
      <c r="P10453" s="4">
        <v>29809.0</v>
      </c>
      <c r="Q10453" s="3" t="s">
        <v>132</v>
      </c>
      <c r="S10453" s="3" t="s">
        <v>34</v>
      </c>
    </row>
    <row r="10454">
      <c r="A10454" s="2">
        <v>42318.714895833335</v>
      </c>
      <c r="B10454" s="3">
        <v>11.0</v>
      </c>
      <c r="C10454" s="3" t="s">
        <v>8462</v>
      </c>
      <c r="D10454" s="3">
        <v>93.0</v>
      </c>
      <c r="E10454" s="3" t="s">
        <v>8620</v>
      </c>
      <c r="F10454" s="3">
        <v>8.0</v>
      </c>
      <c r="G10454" s="3">
        <v>12.0</v>
      </c>
      <c r="H10454" s="3" t="s">
        <v>9944</v>
      </c>
      <c r="I10454" s="3" t="s">
        <v>9945</v>
      </c>
      <c r="J10454" s="3" t="s">
        <v>1412</v>
      </c>
      <c r="K10454" s="3" t="s">
        <v>24</v>
      </c>
      <c r="L10454" s="3">
        <v>16.0</v>
      </c>
      <c r="M10454" s="3" t="s">
        <v>30</v>
      </c>
      <c r="N10454" s="3" t="s">
        <v>10138</v>
      </c>
      <c r="O10454" s="3" t="s">
        <v>9536</v>
      </c>
      <c r="P10454" s="4">
        <v>32342.0</v>
      </c>
      <c r="Q10454" s="3" t="s">
        <v>40</v>
      </c>
      <c r="S10454" s="3" t="s">
        <v>34</v>
      </c>
    </row>
    <row r="10455">
      <c r="A10455" s="2">
        <v>42318.714895833335</v>
      </c>
      <c r="B10455" s="3">
        <v>11.0</v>
      </c>
      <c r="C10455" s="3" t="s">
        <v>8462</v>
      </c>
      <c r="D10455" s="3">
        <v>93.0</v>
      </c>
      <c r="E10455" s="3" t="s">
        <v>8620</v>
      </c>
      <c r="F10455" s="3">
        <v>8.0</v>
      </c>
      <c r="G10455" s="3">
        <v>12.0</v>
      </c>
      <c r="H10455" s="3" t="s">
        <v>9944</v>
      </c>
      <c r="I10455" s="3" t="s">
        <v>9945</v>
      </c>
      <c r="J10455" s="3" t="s">
        <v>1412</v>
      </c>
      <c r="K10455" s="3" t="s">
        <v>24</v>
      </c>
      <c r="L10455" s="3">
        <v>17.0</v>
      </c>
      <c r="M10455" s="3" t="s">
        <v>25</v>
      </c>
      <c r="N10455" s="3" t="s">
        <v>10139</v>
      </c>
      <c r="O10455" s="3" t="s">
        <v>10140</v>
      </c>
      <c r="P10455" s="4">
        <v>29504.0</v>
      </c>
      <c r="Q10455" s="3" t="s">
        <v>132</v>
      </c>
      <c r="S10455" s="3" t="s">
        <v>34</v>
      </c>
    </row>
    <row r="10456">
      <c r="A10456" s="2">
        <v>42318.714895833335</v>
      </c>
      <c r="B10456" s="3">
        <v>11.0</v>
      </c>
      <c r="C10456" s="3" t="s">
        <v>8462</v>
      </c>
      <c r="D10456" s="3">
        <v>93.0</v>
      </c>
      <c r="E10456" s="3" t="s">
        <v>8620</v>
      </c>
      <c r="F10456" s="3">
        <v>8.0</v>
      </c>
      <c r="G10456" s="3">
        <v>12.0</v>
      </c>
      <c r="H10456" s="3" t="s">
        <v>9944</v>
      </c>
      <c r="I10456" s="3" t="s">
        <v>9945</v>
      </c>
      <c r="J10456" s="3" t="s">
        <v>1412</v>
      </c>
      <c r="K10456" s="3" t="s">
        <v>24</v>
      </c>
      <c r="L10456" s="3">
        <v>18.0</v>
      </c>
      <c r="M10456" s="3" t="s">
        <v>30</v>
      </c>
      <c r="N10456" s="3" t="s">
        <v>10128</v>
      </c>
      <c r="O10456" s="3" t="s">
        <v>10141</v>
      </c>
      <c r="P10456" s="4">
        <v>29742.0</v>
      </c>
      <c r="Q10456" s="3" t="s">
        <v>132</v>
      </c>
      <c r="S10456" s="3" t="s">
        <v>34</v>
      </c>
    </row>
    <row r="10457">
      <c r="A10457" s="2">
        <v>42318.714895833335</v>
      </c>
      <c r="B10457" s="3">
        <v>11.0</v>
      </c>
      <c r="C10457" s="3" t="s">
        <v>8462</v>
      </c>
      <c r="D10457" s="3">
        <v>93.0</v>
      </c>
      <c r="E10457" s="3" t="s">
        <v>8620</v>
      </c>
      <c r="F10457" s="3">
        <v>8.0</v>
      </c>
      <c r="G10457" s="3">
        <v>12.0</v>
      </c>
      <c r="H10457" s="3" t="s">
        <v>9944</v>
      </c>
      <c r="I10457" s="3" t="s">
        <v>9945</v>
      </c>
      <c r="J10457" s="3" t="s">
        <v>1412</v>
      </c>
      <c r="K10457" s="3" t="s">
        <v>24</v>
      </c>
      <c r="L10457" s="3">
        <v>19.0</v>
      </c>
      <c r="M10457" s="3" t="s">
        <v>25</v>
      </c>
      <c r="N10457" s="3" t="s">
        <v>10142</v>
      </c>
      <c r="O10457" s="3" t="s">
        <v>450</v>
      </c>
      <c r="P10457" s="4">
        <v>30090.0</v>
      </c>
      <c r="Q10457" s="3" t="s">
        <v>132</v>
      </c>
      <c r="S10457" s="3" t="s">
        <v>34</v>
      </c>
    </row>
    <row r="10458">
      <c r="A10458" s="2">
        <v>42318.714895833335</v>
      </c>
      <c r="B10458" s="3">
        <v>11.0</v>
      </c>
      <c r="C10458" s="3" t="s">
        <v>8462</v>
      </c>
      <c r="D10458" s="3">
        <v>93.0</v>
      </c>
      <c r="E10458" s="3" t="s">
        <v>8620</v>
      </c>
      <c r="F10458" s="3">
        <v>8.0</v>
      </c>
      <c r="G10458" s="3">
        <v>12.0</v>
      </c>
      <c r="H10458" s="3" t="s">
        <v>9944</v>
      </c>
      <c r="I10458" s="3" t="s">
        <v>9945</v>
      </c>
      <c r="J10458" s="3" t="s">
        <v>1412</v>
      </c>
      <c r="K10458" s="3" t="s">
        <v>24</v>
      </c>
      <c r="L10458" s="3">
        <v>20.0</v>
      </c>
      <c r="M10458" s="3" t="s">
        <v>30</v>
      </c>
      <c r="N10458" s="3" t="s">
        <v>10143</v>
      </c>
      <c r="O10458" s="3" t="s">
        <v>9513</v>
      </c>
      <c r="P10458" s="4">
        <v>22307.0</v>
      </c>
      <c r="Q10458" s="3" t="s">
        <v>132</v>
      </c>
      <c r="S10458" s="3" t="s">
        <v>34</v>
      </c>
    </row>
    <row r="10459">
      <c r="A10459" s="2">
        <v>42318.714895833335</v>
      </c>
      <c r="B10459" s="3">
        <v>11.0</v>
      </c>
      <c r="C10459" s="3" t="s">
        <v>8462</v>
      </c>
      <c r="D10459" s="3">
        <v>93.0</v>
      </c>
      <c r="E10459" s="3" t="s">
        <v>8620</v>
      </c>
      <c r="F10459" s="3">
        <v>8.0</v>
      </c>
      <c r="G10459" s="3">
        <v>12.0</v>
      </c>
      <c r="H10459" s="3" t="s">
        <v>9944</v>
      </c>
      <c r="I10459" s="3" t="s">
        <v>9945</v>
      </c>
      <c r="J10459" s="3" t="s">
        <v>1412</v>
      </c>
      <c r="K10459" s="3" t="s">
        <v>24</v>
      </c>
      <c r="L10459" s="3">
        <v>21.0</v>
      </c>
      <c r="M10459" s="3" t="s">
        <v>25</v>
      </c>
      <c r="N10459" s="3" t="s">
        <v>10144</v>
      </c>
      <c r="O10459" s="3" t="s">
        <v>967</v>
      </c>
      <c r="P10459" s="4">
        <v>35045.0</v>
      </c>
      <c r="Q10459" s="3" t="s">
        <v>191</v>
      </c>
      <c r="S10459" s="3" t="s">
        <v>34</v>
      </c>
    </row>
    <row r="10460">
      <c r="A10460" s="2">
        <v>42318.714895833335</v>
      </c>
      <c r="B10460" s="3">
        <v>11.0</v>
      </c>
      <c r="C10460" s="3" t="s">
        <v>8462</v>
      </c>
      <c r="D10460" s="3">
        <v>93.0</v>
      </c>
      <c r="E10460" s="3" t="s">
        <v>8620</v>
      </c>
      <c r="F10460" s="3">
        <v>8.0</v>
      </c>
      <c r="G10460" s="3">
        <v>12.0</v>
      </c>
      <c r="H10460" s="3" t="s">
        <v>9944</v>
      </c>
      <c r="I10460" s="3" t="s">
        <v>9945</v>
      </c>
      <c r="J10460" s="3" t="s">
        <v>1412</v>
      </c>
      <c r="K10460" s="3" t="s">
        <v>24</v>
      </c>
      <c r="L10460" s="3">
        <v>22.0</v>
      </c>
      <c r="M10460" s="3" t="s">
        <v>30</v>
      </c>
      <c r="N10460" s="3" t="s">
        <v>10016</v>
      </c>
      <c r="O10460" s="3" t="s">
        <v>10145</v>
      </c>
      <c r="P10460" s="4">
        <v>27898.0</v>
      </c>
      <c r="Q10460" s="3" t="s">
        <v>60</v>
      </c>
      <c r="S10460" s="3" t="s">
        <v>34</v>
      </c>
    </row>
    <row r="10461">
      <c r="A10461" s="2">
        <v>42318.714895833335</v>
      </c>
      <c r="B10461" s="3">
        <v>11.0</v>
      </c>
      <c r="C10461" s="3" t="s">
        <v>8462</v>
      </c>
      <c r="D10461" s="3">
        <v>93.0</v>
      </c>
      <c r="E10461" s="3" t="s">
        <v>8620</v>
      </c>
      <c r="F10461" s="3">
        <v>8.0</v>
      </c>
      <c r="G10461" s="3">
        <v>12.0</v>
      </c>
      <c r="H10461" s="3" t="s">
        <v>9944</v>
      </c>
      <c r="I10461" s="3" t="s">
        <v>9945</v>
      </c>
      <c r="J10461" s="3" t="s">
        <v>1412</v>
      </c>
      <c r="K10461" s="3" t="s">
        <v>24</v>
      </c>
      <c r="L10461" s="3">
        <v>23.0</v>
      </c>
      <c r="M10461" s="3" t="s">
        <v>25</v>
      </c>
      <c r="N10461" s="3" t="s">
        <v>10146</v>
      </c>
      <c r="O10461" s="3" t="s">
        <v>8560</v>
      </c>
      <c r="P10461" s="4">
        <v>29306.0</v>
      </c>
      <c r="Q10461" s="3" t="s">
        <v>40</v>
      </c>
      <c r="S10461" s="3" t="s">
        <v>34</v>
      </c>
    </row>
    <row r="10462">
      <c r="A10462" s="2">
        <v>42318.714895833335</v>
      </c>
      <c r="B10462" s="3">
        <v>11.0</v>
      </c>
      <c r="C10462" s="3" t="s">
        <v>8462</v>
      </c>
      <c r="D10462" s="3">
        <v>93.0</v>
      </c>
      <c r="E10462" s="3" t="s">
        <v>8620</v>
      </c>
      <c r="F10462" s="3">
        <v>8.0</v>
      </c>
      <c r="G10462" s="3">
        <v>12.0</v>
      </c>
      <c r="H10462" s="3" t="s">
        <v>9944</v>
      </c>
      <c r="I10462" s="3" t="s">
        <v>9945</v>
      </c>
      <c r="J10462" s="3" t="s">
        <v>1412</v>
      </c>
      <c r="K10462" s="3" t="s">
        <v>24</v>
      </c>
      <c r="L10462" s="3">
        <v>24.0</v>
      </c>
      <c r="M10462" s="3" t="s">
        <v>30</v>
      </c>
      <c r="N10462" s="3" t="s">
        <v>9960</v>
      </c>
      <c r="O10462" s="3" t="s">
        <v>10147</v>
      </c>
      <c r="P10462" s="4">
        <v>30724.0</v>
      </c>
      <c r="Q10462" s="3" t="s">
        <v>132</v>
      </c>
      <c r="S10462" s="3" t="s">
        <v>34</v>
      </c>
    </row>
    <row r="10463">
      <c r="A10463" s="2">
        <v>42318.714895833335</v>
      </c>
      <c r="B10463" s="3">
        <v>11.0</v>
      </c>
      <c r="C10463" s="3" t="s">
        <v>8462</v>
      </c>
      <c r="D10463" s="3">
        <v>93.0</v>
      </c>
      <c r="E10463" s="3" t="s">
        <v>8620</v>
      </c>
      <c r="F10463" s="3">
        <v>8.0</v>
      </c>
      <c r="G10463" s="3">
        <v>12.0</v>
      </c>
      <c r="H10463" s="3" t="s">
        <v>9944</v>
      </c>
      <c r="I10463" s="3" t="s">
        <v>9945</v>
      </c>
      <c r="J10463" s="3" t="s">
        <v>1412</v>
      </c>
      <c r="K10463" s="3" t="s">
        <v>24</v>
      </c>
      <c r="L10463" s="3">
        <v>25.0</v>
      </c>
      <c r="M10463" s="3" t="s">
        <v>25</v>
      </c>
      <c r="N10463" s="3" t="s">
        <v>10148</v>
      </c>
      <c r="O10463" s="3" t="s">
        <v>10149</v>
      </c>
      <c r="P10463" s="4">
        <v>29696.0</v>
      </c>
      <c r="Q10463" s="3" t="s">
        <v>169</v>
      </c>
      <c r="S10463" s="3" t="s">
        <v>34</v>
      </c>
    </row>
    <row r="10464">
      <c r="A10464" s="2">
        <v>42318.714895833335</v>
      </c>
      <c r="B10464" s="3">
        <v>11.0</v>
      </c>
      <c r="C10464" s="3" t="s">
        <v>8462</v>
      </c>
      <c r="D10464" s="3">
        <v>93.0</v>
      </c>
      <c r="E10464" s="3" t="s">
        <v>8620</v>
      </c>
      <c r="F10464" s="3">
        <v>8.0</v>
      </c>
      <c r="G10464" s="3">
        <v>12.0</v>
      </c>
      <c r="H10464" s="3" t="s">
        <v>9944</v>
      </c>
      <c r="I10464" s="3" t="s">
        <v>9945</v>
      </c>
      <c r="J10464" s="3" t="s">
        <v>1412</v>
      </c>
      <c r="K10464" s="3" t="s">
        <v>24</v>
      </c>
      <c r="L10464" s="3">
        <v>26.0</v>
      </c>
      <c r="M10464" s="3" t="s">
        <v>30</v>
      </c>
      <c r="N10464" s="3" t="s">
        <v>10136</v>
      </c>
      <c r="O10464" s="3" t="s">
        <v>9056</v>
      </c>
      <c r="P10464" s="4">
        <v>27315.0</v>
      </c>
      <c r="Q10464" s="3" t="s">
        <v>40</v>
      </c>
      <c r="S10464" s="3" t="s">
        <v>34</v>
      </c>
    </row>
    <row r="10465">
      <c r="A10465" s="2">
        <v>42318.714895833335</v>
      </c>
      <c r="B10465" s="3">
        <v>11.0</v>
      </c>
      <c r="C10465" s="3" t="s">
        <v>8462</v>
      </c>
      <c r="D10465" s="3">
        <v>93.0</v>
      </c>
      <c r="E10465" s="3" t="s">
        <v>8620</v>
      </c>
      <c r="F10465" s="3">
        <v>8.0</v>
      </c>
      <c r="G10465" s="3">
        <v>12.0</v>
      </c>
      <c r="H10465" s="3" t="s">
        <v>9944</v>
      </c>
      <c r="I10465" s="3" t="s">
        <v>9945</v>
      </c>
      <c r="J10465" s="3" t="s">
        <v>1412</v>
      </c>
      <c r="K10465" s="3" t="s">
        <v>24</v>
      </c>
      <c r="L10465" s="3">
        <v>27.0</v>
      </c>
      <c r="M10465" s="3" t="s">
        <v>25</v>
      </c>
      <c r="N10465" s="3" t="s">
        <v>10134</v>
      </c>
      <c r="O10465" s="3" t="s">
        <v>10150</v>
      </c>
      <c r="P10465" s="4">
        <v>33295.0</v>
      </c>
      <c r="Q10465" s="3" t="s">
        <v>43</v>
      </c>
      <c r="S10465" s="3" t="s">
        <v>34</v>
      </c>
    </row>
    <row r="10466">
      <c r="A10466" s="2">
        <v>42318.714895833335</v>
      </c>
      <c r="B10466" s="3">
        <v>11.0</v>
      </c>
      <c r="C10466" s="3" t="s">
        <v>8462</v>
      </c>
      <c r="D10466" s="3">
        <v>93.0</v>
      </c>
      <c r="E10466" s="3" t="s">
        <v>8620</v>
      </c>
      <c r="F10466" s="3">
        <v>8.0</v>
      </c>
      <c r="G10466" s="3">
        <v>12.0</v>
      </c>
      <c r="H10466" s="3" t="s">
        <v>9944</v>
      </c>
      <c r="I10466" s="3" t="s">
        <v>9945</v>
      </c>
      <c r="J10466" s="3" t="s">
        <v>1412</v>
      </c>
      <c r="K10466" s="3" t="s">
        <v>24</v>
      </c>
      <c r="L10466" s="3">
        <v>28.0</v>
      </c>
      <c r="M10466" s="3" t="s">
        <v>30</v>
      </c>
      <c r="N10466" s="3" t="s">
        <v>10151</v>
      </c>
      <c r="O10466" s="3" t="s">
        <v>311</v>
      </c>
      <c r="P10466" s="4">
        <v>28163.0</v>
      </c>
      <c r="Q10466" s="3" t="s">
        <v>132</v>
      </c>
      <c r="S10466" s="3" t="s">
        <v>34</v>
      </c>
    </row>
    <row r="10467">
      <c r="A10467" s="2">
        <v>42318.714895833335</v>
      </c>
      <c r="B10467" s="3">
        <v>11.0</v>
      </c>
      <c r="C10467" s="3" t="s">
        <v>8462</v>
      </c>
      <c r="D10467" s="3">
        <v>93.0</v>
      </c>
      <c r="E10467" s="3" t="s">
        <v>8620</v>
      </c>
      <c r="F10467" s="3">
        <v>8.0</v>
      </c>
      <c r="G10467" s="3">
        <v>12.0</v>
      </c>
      <c r="H10467" s="3" t="s">
        <v>9944</v>
      </c>
      <c r="I10467" s="3" t="s">
        <v>9945</v>
      </c>
      <c r="J10467" s="3" t="s">
        <v>1412</v>
      </c>
      <c r="K10467" s="3" t="s">
        <v>24</v>
      </c>
      <c r="L10467" s="3">
        <v>29.0</v>
      </c>
      <c r="M10467" s="3" t="s">
        <v>25</v>
      </c>
      <c r="N10467" s="3" t="s">
        <v>10152</v>
      </c>
      <c r="O10467" s="3" t="s">
        <v>2751</v>
      </c>
      <c r="P10467" s="4">
        <v>11692.0</v>
      </c>
      <c r="Q10467" s="3" t="s">
        <v>49</v>
      </c>
      <c r="S10467" s="3" t="s">
        <v>34</v>
      </c>
    </row>
    <row r="10468">
      <c r="A10468" s="2">
        <v>42318.714895833335</v>
      </c>
      <c r="B10468" s="3">
        <v>11.0</v>
      </c>
      <c r="C10468" s="3" t="s">
        <v>8462</v>
      </c>
      <c r="D10468" s="3">
        <v>94.0</v>
      </c>
      <c r="E10468" s="3" t="s">
        <v>8652</v>
      </c>
      <c r="F10468" s="3">
        <v>8.0</v>
      </c>
      <c r="G10468" s="3">
        <v>12.0</v>
      </c>
      <c r="H10468" s="3" t="s">
        <v>9944</v>
      </c>
      <c r="I10468" s="3" t="s">
        <v>9945</v>
      </c>
      <c r="J10468" s="3" t="s">
        <v>1412</v>
      </c>
      <c r="K10468" s="3" t="s">
        <v>272</v>
      </c>
      <c r="L10468" s="3">
        <v>1.0</v>
      </c>
      <c r="M10468" s="3" t="s">
        <v>25</v>
      </c>
      <c r="N10468" s="3" t="s">
        <v>10153</v>
      </c>
      <c r="O10468" s="3" t="s">
        <v>10154</v>
      </c>
      <c r="P10468" s="4">
        <v>29722.0</v>
      </c>
      <c r="Q10468" s="3" t="s">
        <v>216</v>
      </c>
      <c r="S10468" s="3" t="s">
        <v>34</v>
      </c>
    </row>
    <row r="10469">
      <c r="A10469" s="2">
        <v>42318.714895833335</v>
      </c>
      <c r="B10469" s="3">
        <v>11.0</v>
      </c>
      <c r="C10469" s="3" t="s">
        <v>8462</v>
      </c>
      <c r="D10469" s="3">
        <v>94.0</v>
      </c>
      <c r="E10469" s="3" t="s">
        <v>8652</v>
      </c>
      <c r="F10469" s="3">
        <v>8.0</v>
      </c>
      <c r="G10469" s="3">
        <v>12.0</v>
      </c>
      <c r="H10469" s="3" t="s">
        <v>9944</v>
      </c>
      <c r="I10469" s="3" t="s">
        <v>9945</v>
      </c>
      <c r="J10469" s="3" t="s">
        <v>1412</v>
      </c>
      <c r="K10469" s="3" t="s">
        <v>24</v>
      </c>
      <c r="L10469" s="3">
        <v>2.0</v>
      </c>
      <c r="M10469" s="3" t="s">
        <v>30</v>
      </c>
      <c r="N10469" s="3" t="s">
        <v>10051</v>
      </c>
      <c r="O10469" s="3" t="s">
        <v>10155</v>
      </c>
      <c r="P10469" s="4">
        <v>32194.0</v>
      </c>
      <c r="Q10469" s="3" t="s">
        <v>52</v>
      </c>
      <c r="S10469" s="3" t="s">
        <v>34</v>
      </c>
    </row>
    <row r="10470">
      <c r="A10470" s="2">
        <v>42318.714895833335</v>
      </c>
      <c r="B10470" s="3">
        <v>11.0</v>
      </c>
      <c r="C10470" s="3" t="s">
        <v>8462</v>
      </c>
      <c r="D10470" s="3">
        <v>94.0</v>
      </c>
      <c r="E10470" s="3" t="s">
        <v>8652</v>
      </c>
      <c r="F10470" s="3">
        <v>8.0</v>
      </c>
      <c r="G10470" s="3">
        <v>12.0</v>
      </c>
      <c r="H10470" s="3" t="s">
        <v>9944</v>
      </c>
      <c r="I10470" s="3" t="s">
        <v>9945</v>
      </c>
      <c r="J10470" s="3" t="s">
        <v>1412</v>
      </c>
      <c r="K10470" s="3" t="s">
        <v>24</v>
      </c>
      <c r="L10470" s="3">
        <v>3.0</v>
      </c>
      <c r="M10470" s="3" t="s">
        <v>25</v>
      </c>
      <c r="N10470" s="3" t="s">
        <v>10156</v>
      </c>
      <c r="O10470" s="3" t="s">
        <v>10157</v>
      </c>
      <c r="P10470" s="4">
        <v>25340.0</v>
      </c>
      <c r="Q10470" s="3" t="s">
        <v>46</v>
      </c>
      <c r="S10470" s="3" t="s">
        <v>34</v>
      </c>
    </row>
    <row r="10471">
      <c r="A10471" s="2">
        <v>42318.714895833335</v>
      </c>
      <c r="B10471" s="3">
        <v>11.0</v>
      </c>
      <c r="C10471" s="3" t="s">
        <v>8462</v>
      </c>
      <c r="D10471" s="3">
        <v>94.0</v>
      </c>
      <c r="E10471" s="3" t="s">
        <v>8652</v>
      </c>
      <c r="F10471" s="3">
        <v>8.0</v>
      </c>
      <c r="G10471" s="3">
        <v>12.0</v>
      </c>
      <c r="H10471" s="3" t="s">
        <v>9944</v>
      </c>
      <c r="I10471" s="3" t="s">
        <v>9945</v>
      </c>
      <c r="J10471" s="3" t="s">
        <v>1412</v>
      </c>
      <c r="K10471" s="3" t="s">
        <v>24</v>
      </c>
      <c r="L10471" s="3">
        <v>4.0</v>
      </c>
      <c r="M10471" s="3" t="s">
        <v>30</v>
      </c>
      <c r="N10471" s="3" t="s">
        <v>10158</v>
      </c>
      <c r="O10471" s="3" t="s">
        <v>1762</v>
      </c>
      <c r="P10471" s="4">
        <v>30313.0</v>
      </c>
      <c r="Q10471" s="3" t="s">
        <v>37</v>
      </c>
      <c r="S10471" s="3" t="s">
        <v>34</v>
      </c>
    </row>
    <row r="10472">
      <c r="A10472" s="2">
        <v>42318.714895833335</v>
      </c>
      <c r="B10472" s="3">
        <v>11.0</v>
      </c>
      <c r="C10472" s="3" t="s">
        <v>8462</v>
      </c>
      <c r="D10472" s="3">
        <v>94.0</v>
      </c>
      <c r="E10472" s="3" t="s">
        <v>8652</v>
      </c>
      <c r="F10472" s="3">
        <v>8.0</v>
      </c>
      <c r="G10472" s="3">
        <v>12.0</v>
      </c>
      <c r="H10472" s="3" t="s">
        <v>9944</v>
      </c>
      <c r="I10472" s="3" t="s">
        <v>9945</v>
      </c>
      <c r="J10472" s="3" t="s">
        <v>1412</v>
      </c>
      <c r="K10472" s="3" t="s">
        <v>24</v>
      </c>
      <c r="L10472" s="3">
        <v>5.0</v>
      </c>
      <c r="M10472" s="3" t="s">
        <v>25</v>
      </c>
      <c r="N10472" s="3" t="s">
        <v>9972</v>
      </c>
      <c r="O10472" s="3" t="s">
        <v>8053</v>
      </c>
      <c r="P10472" s="4">
        <v>28467.0</v>
      </c>
      <c r="Q10472" s="3" t="s">
        <v>132</v>
      </c>
      <c r="S10472" s="3" t="s">
        <v>34</v>
      </c>
    </row>
    <row r="10473">
      <c r="A10473" s="2">
        <v>42318.714895833335</v>
      </c>
      <c r="B10473" s="3">
        <v>11.0</v>
      </c>
      <c r="C10473" s="3" t="s">
        <v>8462</v>
      </c>
      <c r="D10473" s="3">
        <v>94.0</v>
      </c>
      <c r="E10473" s="3" t="s">
        <v>8652</v>
      </c>
      <c r="F10473" s="3">
        <v>8.0</v>
      </c>
      <c r="G10473" s="3">
        <v>12.0</v>
      </c>
      <c r="H10473" s="3" t="s">
        <v>9944</v>
      </c>
      <c r="I10473" s="3" t="s">
        <v>9945</v>
      </c>
      <c r="J10473" s="3" t="s">
        <v>1412</v>
      </c>
      <c r="K10473" s="3" t="s">
        <v>24</v>
      </c>
      <c r="L10473" s="3">
        <v>6.0</v>
      </c>
      <c r="M10473" s="3" t="s">
        <v>30</v>
      </c>
      <c r="N10473" s="3" t="s">
        <v>10159</v>
      </c>
      <c r="O10473" s="3" t="s">
        <v>10160</v>
      </c>
      <c r="P10473" s="4">
        <v>18413.0</v>
      </c>
      <c r="Q10473" s="3" t="s">
        <v>49</v>
      </c>
      <c r="S10473" s="3" t="s">
        <v>34</v>
      </c>
    </row>
    <row r="10474">
      <c r="A10474" s="2">
        <v>42318.714895833335</v>
      </c>
      <c r="B10474" s="3">
        <v>11.0</v>
      </c>
      <c r="C10474" s="3" t="s">
        <v>8462</v>
      </c>
      <c r="D10474" s="3">
        <v>94.0</v>
      </c>
      <c r="E10474" s="3" t="s">
        <v>8652</v>
      </c>
      <c r="F10474" s="3">
        <v>8.0</v>
      </c>
      <c r="G10474" s="3">
        <v>12.0</v>
      </c>
      <c r="H10474" s="3" t="s">
        <v>9944</v>
      </c>
      <c r="I10474" s="3" t="s">
        <v>9945</v>
      </c>
      <c r="J10474" s="3" t="s">
        <v>1412</v>
      </c>
      <c r="K10474" s="3" t="s">
        <v>24</v>
      </c>
      <c r="L10474" s="3">
        <v>7.0</v>
      </c>
      <c r="M10474" s="3" t="s">
        <v>25</v>
      </c>
      <c r="N10474" s="3" t="s">
        <v>10161</v>
      </c>
      <c r="O10474" s="3" t="s">
        <v>8852</v>
      </c>
      <c r="P10474" s="4">
        <v>28042.0</v>
      </c>
      <c r="Q10474" s="3" t="s">
        <v>110</v>
      </c>
      <c r="S10474" s="3" t="s">
        <v>34</v>
      </c>
    </row>
    <row r="10475">
      <c r="A10475" s="2">
        <v>42318.714895833335</v>
      </c>
      <c r="B10475" s="3">
        <v>11.0</v>
      </c>
      <c r="C10475" s="3" t="s">
        <v>8462</v>
      </c>
      <c r="D10475" s="3">
        <v>94.0</v>
      </c>
      <c r="E10475" s="3" t="s">
        <v>8652</v>
      </c>
      <c r="F10475" s="3">
        <v>8.0</v>
      </c>
      <c r="G10475" s="3">
        <v>12.0</v>
      </c>
      <c r="H10475" s="3" t="s">
        <v>9944</v>
      </c>
      <c r="I10475" s="3" t="s">
        <v>9945</v>
      </c>
      <c r="J10475" s="3" t="s">
        <v>1412</v>
      </c>
      <c r="K10475" s="3" t="s">
        <v>24</v>
      </c>
      <c r="L10475" s="3">
        <v>8.0</v>
      </c>
      <c r="M10475" s="3" t="s">
        <v>30</v>
      </c>
      <c r="N10475" s="3" t="s">
        <v>10162</v>
      </c>
      <c r="O10475" s="3" t="s">
        <v>10163</v>
      </c>
      <c r="P10475" s="4">
        <v>32511.0</v>
      </c>
      <c r="Q10475" s="3" t="s">
        <v>110</v>
      </c>
      <c r="S10475" s="3" t="s">
        <v>34</v>
      </c>
    </row>
    <row r="10476">
      <c r="A10476" s="2">
        <v>42318.714895833335</v>
      </c>
      <c r="B10476" s="3">
        <v>11.0</v>
      </c>
      <c r="C10476" s="3" t="s">
        <v>8462</v>
      </c>
      <c r="D10476" s="3">
        <v>94.0</v>
      </c>
      <c r="E10476" s="3" t="s">
        <v>8652</v>
      </c>
      <c r="F10476" s="3">
        <v>8.0</v>
      </c>
      <c r="G10476" s="3">
        <v>12.0</v>
      </c>
      <c r="H10476" s="3" t="s">
        <v>9944</v>
      </c>
      <c r="I10476" s="3" t="s">
        <v>9945</v>
      </c>
      <c r="J10476" s="3" t="s">
        <v>1412</v>
      </c>
      <c r="K10476" s="3" t="s">
        <v>24</v>
      </c>
      <c r="L10476" s="3">
        <v>9.0</v>
      </c>
      <c r="M10476" s="3" t="s">
        <v>25</v>
      </c>
      <c r="N10476" s="3" t="s">
        <v>10164</v>
      </c>
      <c r="O10476" s="3" t="s">
        <v>5566</v>
      </c>
      <c r="P10476" s="4">
        <v>28965.0</v>
      </c>
      <c r="Q10476" s="3" t="s">
        <v>132</v>
      </c>
      <c r="S10476" s="3" t="s">
        <v>34</v>
      </c>
    </row>
    <row r="10477">
      <c r="A10477" s="2">
        <v>42318.714895833335</v>
      </c>
      <c r="B10477" s="3">
        <v>11.0</v>
      </c>
      <c r="C10477" s="3" t="s">
        <v>8462</v>
      </c>
      <c r="D10477" s="3">
        <v>94.0</v>
      </c>
      <c r="E10477" s="3" t="s">
        <v>8652</v>
      </c>
      <c r="F10477" s="3">
        <v>8.0</v>
      </c>
      <c r="G10477" s="3">
        <v>12.0</v>
      </c>
      <c r="H10477" s="3" t="s">
        <v>9944</v>
      </c>
      <c r="I10477" s="3" t="s">
        <v>9945</v>
      </c>
      <c r="J10477" s="3" t="s">
        <v>1412</v>
      </c>
      <c r="K10477" s="3" t="s">
        <v>24</v>
      </c>
      <c r="L10477" s="3">
        <v>10.0</v>
      </c>
      <c r="M10477" s="3" t="s">
        <v>30</v>
      </c>
      <c r="N10477" s="3" t="s">
        <v>10037</v>
      </c>
      <c r="O10477" s="3" t="s">
        <v>10165</v>
      </c>
      <c r="P10477" s="4">
        <v>35509.0</v>
      </c>
      <c r="Q10477" s="3" t="s">
        <v>191</v>
      </c>
      <c r="S10477" s="3" t="s">
        <v>34</v>
      </c>
    </row>
    <row r="10478">
      <c r="A10478" s="2">
        <v>42318.714895833335</v>
      </c>
      <c r="B10478" s="3">
        <v>11.0</v>
      </c>
      <c r="C10478" s="3" t="s">
        <v>8462</v>
      </c>
      <c r="D10478" s="3">
        <v>94.0</v>
      </c>
      <c r="E10478" s="3" t="s">
        <v>8652</v>
      </c>
      <c r="F10478" s="3">
        <v>8.0</v>
      </c>
      <c r="G10478" s="3">
        <v>12.0</v>
      </c>
      <c r="H10478" s="3" t="s">
        <v>9944</v>
      </c>
      <c r="I10478" s="3" t="s">
        <v>9945</v>
      </c>
      <c r="J10478" s="3" t="s">
        <v>1412</v>
      </c>
      <c r="K10478" s="3" t="s">
        <v>24</v>
      </c>
      <c r="L10478" s="3">
        <v>11.0</v>
      </c>
      <c r="M10478" s="3" t="s">
        <v>25</v>
      </c>
      <c r="N10478" s="3" t="s">
        <v>10166</v>
      </c>
      <c r="O10478" s="3" t="s">
        <v>1842</v>
      </c>
      <c r="P10478" s="4">
        <v>26503.0</v>
      </c>
      <c r="Q10478" s="3" t="s">
        <v>75</v>
      </c>
      <c r="S10478" s="3" t="s">
        <v>34</v>
      </c>
    </row>
    <row r="10479">
      <c r="A10479" s="2">
        <v>42318.714895833335</v>
      </c>
      <c r="B10479" s="3">
        <v>11.0</v>
      </c>
      <c r="C10479" s="3" t="s">
        <v>8462</v>
      </c>
      <c r="D10479" s="3">
        <v>94.0</v>
      </c>
      <c r="E10479" s="3" t="s">
        <v>8652</v>
      </c>
      <c r="F10479" s="3">
        <v>8.0</v>
      </c>
      <c r="G10479" s="3">
        <v>12.0</v>
      </c>
      <c r="H10479" s="3" t="s">
        <v>9944</v>
      </c>
      <c r="I10479" s="3" t="s">
        <v>9945</v>
      </c>
      <c r="J10479" s="3" t="s">
        <v>1412</v>
      </c>
      <c r="K10479" s="3" t="s">
        <v>24</v>
      </c>
      <c r="L10479" s="3">
        <v>12.0</v>
      </c>
      <c r="M10479" s="3" t="s">
        <v>30</v>
      </c>
      <c r="N10479" s="3" t="s">
        <v>10167</v>
      </c>
      <c r="O10479" s="3" t="s">
        <v>4935</v>
      </c>
      <c r="P10479" s="4">
        <v>23979.0</v>
      </c>
      <c r="Q10479" s="3" t="s">
        <v>40</v>
      </c>
      <c r="S10479" s="3" t="s">
        <v>34</v>
      </c>
    </row>
    <row r="10480">
      <c r="A10480" s="2">
        <v>42318.714895833335</v>
      </c>
      <c r="B10480" s="3">
        <v>11.0</v>
      </c>
      <c r="C10480" s="3" t="s">
        <v>8462</v>
      </c>
      <c r="D10480" s="3">
        <v>94.0</v>
      </c>
      <c r="E10480" s="3" t="s">
        <v>8652</v>
      </c>
      <c r="F10480" s="3">
        <v>8.0</v>
      </c>
      <c r="G10480" s="3">
        <v>12.0</v>
      </c>
      <c r="H10480" s="3" t="s">
        <v>9944</v>
      </c>
      <c r="I10480" s="3" t="s">
        <v>9945</v>
      </c>
      <c r="J10480" s="3" t="s">
        <v>1412</v>
      </c>
      <c r="K10480" s="3" t="s">
        <v>24</v>
      </c>
      <c r="L10480" s="3">
        <v>13.0</v>
      </c>
      <c r="M10480" s="3" t="s">
        <v>25</v>
      </c>
      <c r="N10480" s="3" t="s">
        <v>9973</v>
      </c>
      <c r="O10480" s="3" t="s">
        <v>10168</v>
      </c>
      <c r="P10480" s="4">
        <v>31943.0</v>
      </c>
      <c r="Q10480" s="3" t="s">
        <v>132</v>
      </c>
      <c r="S10480" s="3" t="s">
        <v>34</v>
      </c>
    </row>
    <row r="10481">
      <c r="A10481" s="2">
        <v>42318.714895833335</v>
      </c>
      <c r="B10481" s="3">
        <v>11.0</v>
      </c>
      <c r="C10481" s="3" t="s">
        <v>8462</v>
      </c>
      <c r="D10481" s="3">
        <v>94.0</v>
      </c>
      <c r="E10481" s="3" t="s">
        <v>8652</v>
      </c>
      <c r="F10481" s="3">
        <v>8.0</v>
      </c>
      <c r="G10481" s="3">
        <v>12.0</v>
      </c>
      <c r="H10481" s="3" t="s">
        <v>9944</v>
      </c>
      <c r="I10481" s="3" t="s">
        <v>9945</v>
      </c>
      <c r="J10481" s="3" t="s">
        <v>1412</v>
      </c>
      <c r="K10481" s="3" t="s">
        <v>24</v>
      </c>
      <c r="L10481" s="3">
        <v>14.0</v>
      </c>
      <c r="M10481" s="3" t="s">
        <v>30</v>
      </c>
      <c r="N10481" s="3" t="s">
        <v>10169</v>
      </c>
      <c r="O10481" s="3" t="s">
        <v>794</v>
      </c>
      <c r="P10481" s="4">
        <v>28780.0</v>
      </c>
      <c r="Q10481" s="3" t="s">
        <v>110</v>
      </c>
      <c r="S10481" s="3" t="s">
        <v>34</v>
      </c>
    </row>
    <row r="10482">
      <c r="A10482" s="2">
        <v>42318.714895833335</v>
      </c>
      <c r="B10482" s="3">
        <v>11.0</v>
      </c>
      <c r="C10482" s="3" t="s">
        <v>8462</v>
      </c>
      <c r="D10482" s="3">
        <v>94.0</v>
      </c>
      <c r="E10482" s="3" t="s">
        <v>8652</v>
      </c>
      <c r="F10482" s="3">
        <v>8.0</v>
      </c>
      <c r="G10482" s="3">
        <v>12.0</v>
      </c>
      <c r="H10482" s="3" t="s">
        <v>9944</v>
      </c>
      <c r="I10482" s="3" t="s">
        <v>9945</v>
      </c>
      <c r="J10482" s="3" t="s">
        <v>1412</v>
      </c>
      <c r="K10482" s="3" t="s">
        <v>24</v>
      </c>
      <c r="L10482" s="3">
        <v>15.0</v>
      </c>
      <c r="M10482" s="3" t="s">
        <v>25</v>
      </c>
      <c r="N10482" s="3" t="s">
        <v>10170</v>
      </c>
      <c r="O10482" s="3" t="s">
        <v>7051</v>
      </c>
      <c r="P10482" s="4">
        <v>28857.0</v>
      </c>
      <c r="Q10482" s="3" t="s">
        <v>55</v>
      </c>
      <c r="S10482" s="3" t="s">
        <v>34</v>
      </c>
    </row>
    <row r="10483">
      <c r="A10483" s="2">
        <v>42318.714895833335</v>
      </c>
      <c r="B10483" s="3">
        <v>11.0</v>
      </c>
      <c r="C10483" s="3" t="s">
        <v>8462</v>
      </c>
      <c r="D10483" s="3">
        <v>94.0</v>
      </c>
      <c r="E10483" s="3" t="s">
        <v>8652</v>
      </c>
      <c r="F10483" s="3">
        <v>8.0</v>
      </c>
      <c r="G10483" s="3">
        <v>12.0</v>
      </c>
      <c r="H10483" s="3" t="s">
        <v>9944</v>
      </c>
      <c r="I10483" s="3" t="s">
        <v>9945</v>
      </c>
      <c r="J10483" s="3" t="s">
        <v>1412</v>
      </c>
      <c r="K10483" s="3" t="s">
        <v>24</v>
      </c>
      <c r="L10483" s="3">
        <v>16.0</v>
      </c>
      <c r="M10483" s="3" t="s">
        <v>30</v>
      </c>
      <c r="N10483" s="3" t="s">
        <v>10108</v>
      </c>
      <c r="O10483" s="3" t="s">
        <v>10171</v>
      </c>
      <c r="P10483" s="4">
        <v>26671.0</v>
      </c>
      <c r="Q10483" s="3" t="s">
        <v>221</v>
      </c>
      <c r="S10483" s="3" t="s">
        <v>34</v>
      </c>
    </row>
    <row r="10484">
      <c r="A10484" s="2">
        <v>42318.714895833335</v>
      </c>
      <c r="B10484" s="3">
        <v>11.0</v>
      </c>
      <c r="C10484" s="3" t="s">
        <v>8462</v>
      </c>
      <c r="D10484" s="3">
        <v>94.0</v>
      </c>
      <c r="E10484" s="3" t="s">
        <v>8652</v>
      </c>
      <c r="F10484" s="3">
        <v>8.0</v>
      </c>
      <c r="G10484" s="3">
        <v>12.0</v>
      </c>
      <c r="H10484" s="3" t="s">
        <v>9944</v>
      </c>
      <c r="I10484" s="3" t="s">
        <v>9945</v>
      </c>
      <c r="J10484" s="3" t="s">
        <v>1412</v>
      </c>
      <c r="K10484" s="3" t="s">
        <v>24</v>
      </c>
      <c r="L10484" s="3">
        <v>17.0</v>
      </c>
      <c r="M10484" s="3" t="s">
        <v>25</v>
      </c>
      <c r="N10484" s="3" t="s">
        <v>10172</v>
      </c>
      <c r="O10484" s="3" t="s">
        <v>2593</v>
      </c>
      <c r="P10484" s="4">
        <v>30938.0</v>
      </c>
      <c r="Q10484" s="3" t="s">
        <v>110</v>
      </c>
      <c r="S10484" s="3" t="s">
        <v>34</v>
      </c>
    </row>
    <row r="10485">
      <c r="A10485" s="2">
        <v>42318.714895833335</v>
      </c>
      <c r="B10485" s="3">
        <v>11.0</v>
      </c>
      <c r="C10485" s="3" t="s">
        <v>8462</v>
      </c>
      <c r="D10485" s="3">
        <v>94.0</v>
      </c>
      <c r="E10485" s="3" t="s">
        <v>8652</v>
      </c>
      <c r="F10485" s="3">
        <v>8.0</v>
      </c>
      <c r="G10485" s="3">
        <v>12.0</v>
      </c>
      <c r="H10485" s="3" t="s">
        <v>9944</v>
      </c>
      <c r="I10485" s="3" t="s">
        <v>9945</v>
      </c>
      <c r="J10485" s="3" t="s">
        <v>1412</v>
      </c>
      <c r="K10485" s="3" t="s">
        <v>24</v>
      </c>
      <c r="L10485" s="3">
        <v>18.0</v>
      </c>
      <c r="M10485" s="3" t="s">
        <v>30</v>
      </c>
      <c r="N10485" s="3" t="s">
        <v>10173</v>
      </c>
      <c r="O10485" s="3" t="s">
        <v>3202</v>
      </c>
      <c r="P10485" s="4">
        <v>21023.0</v>
      </c>
      <c r="Q10485" s="3" t="s">
        <v>40</v>
      </c>
      <c r="S10485" s="3" t="s">
        <v>34</v>
      </c>
    </row>
    <row r="10486">
      <c r="A10486" s="2">
        <v>42318.714895833335</v>
      </c>
      <c r="B10486" s="3">
        <v>11.0</v>
      </c>
      <c r="C10486" s="3" t="s">
        <v>8462</v>
      </c>
      <c r="D10486" s="3">
        <v>94.0</v>
      </c>
      <c r="E10486" s="3" t="s">
        <v>8652</v>
      </c>
      <c r="F10486" s="3">
        <v>8.0</v>
      </c>
      <c r="G10486" s="3">
        <v>12.0</v>
      </c>
      <c r="H10486" s="3" t="s">
        <v>9944</v>
      </c>
      <c r="I10486" s="3" t="s">
        <v>9945</v>
      </c>
      <c r="J10486" s="3" t="s">
        <v>1412</v>
      </c>
      <c r="K10486" s="3" t="s">
        <v>24</v>
      </c>
      <c r="L10486" s="3">
        <v>19.0</v>
      </c>
      <c r="M10486" s="3" t="s">
        <v>25</v>
      </c>
      <c r="N10486" s="3" t="s">
        <v>10174</v>
      </c>
      <c r="O10486" s="3" t="s">
        <v>10175</v>
      </c>
      <c r="P10486" s="4">
        <v>30534.0</v>
      </c>
      <c r="Q10486" s="3" t="s">
        <v>372</v>
      </c>
      <c r="S10486" s="3" t="s">
        <v>34</v>
      </c>
    </row>
    <row r="10487">
      <c r="A10487" s="2">
        <v>42318.714895833335</v>
      </c>
      <c r="B10487" s="3">
        <v>11.0</v>
      </c>
      <c r="C10487" s="3" t="s">
        <v>8462</v>
      </c>
      <c r="D10487" s="3">
        <v>94.0</v>
      </c>
      <c r="E10487" s="3" t="s">
        <v>8652</v>
      </c>
      <c r="F10487" s="3">
        <v>8.0</v>
      </c>
      <c r="G10487" s="3">
        <v>12.0</v>
      </c>
      <c r="H10487" s="3" t="s">
        <v>9944</v>
      </c>
      <c r="I10487" s="3" t="s">
        <v>9945</v>
      </c>
      <c r="J10487" s="3" t="s">
        <v>1412</v>
      </c>
      <c r="K10487" s="3" t="s">
        <v>24</v>
      </c>
      <c r="L10487" s="3">
        <v>20.0</v>
      </c>
      <c r="M10487" s="3" t="s">
        <v>30</v>
      </c>
      <c r="N10487" s="3" t="s">
        <v>10006</v>
      </c>
      <c r="O10487" s="3" t="s">
        <v>10176</v>
      </c>
      <c r="P10487" s="4">
        <v>33846.0</v>
      </c>
      <c r="Q10487" s="3" t="s">
        <v>132</v>
      </c>
      <c r="S10487" s="3" t="s">
        <v>34</v>
      </c>
    </row>
    <row r="10488">
      <c r="A10488" s="2">
        <v>42318.714895833335</v>
      </c>
      <c r="B10488" s="3">
        <v>11.0</v>
      </c>
      <c r="C10488" s="3" t="s">
        <v>8462</v>
      </c>
      <c r="D10488" s="3">
        <v>94.0</v>
      </c>
      <c r="E10488" s="3" t="s">
        <v>8652</v>
      </c>
      <c r="F10488" s="3">
        <v>8.0</v>
      </c>
      <c r="G10488" s="3">
        <v>12.0</v>
      </c>
      <c r="H10488" s="3" t="s">
        <v>9944</v>
      </c>
      <c r="I10488" s="3" t="s">
        <v>9945</v>
      </c>
      <c r="J10488" s="3" t="s">
        <v>1412</v>
      </c>
      <c r="K10488" s="3" t="s">
        <v>24</v>
      </c>
      <c r="L10488" s="3">
        <v>21.0</v>
      </c>
      <c r="M10488" s="3" t="s">
        <v>25</v>
      </c>
      <c r="N10488" s="3" t="s">
        <v>10177</v>
      </c>
      <c r="O10488" s="3" t="s">
        <v>10178</v>
      </c>
      <c r="P10488" s="4">
        <v>25823.0</v>
      </c>
      <c r="Q10488" s="3" t="s">
        <v>132</v>
      </c>
      <c r="S10488" s="3" t="s">
        <v>34</v>
      </c>
    </row>
    <row r="10489">
      <c r="A10489" s="2">
        <v>42318.714895833335</v>
      </c>
      <c r="B10489" s="3">
        <v>11.0</v>
      </c>
      <c r="C10489" s="3" t="s">
        <v>8462</v>
      </c>
      <c r="D10489" s="3">
        <v>94.0</v>
      </c>
      <c r="E10489" s="3" t="s">
        <v>8652</v>
      </c>
      <c r="F10489" s="3">
        <v>8.0</v>
      </c>
      <c r="G10489" s="3">
        <v>12.0</v>
      </c>
      <c r="H10489" s="3" t="s">
        <v>9944</v>
      </c>
      <c r="I10489" s="3" t="s">
        <v>9945</v>
      </c>
      <c r="J10489" s="3" t="s">
        <v>1412</v>
      </c>
      <c r="K10489" s="3" t="s">
        <v>24</v>
      </c>
      <c r="L10489" s="3">
        <v>22.0</v>
      </c>
      <c r="M10489" s="3" t="s">
        <v>30</v>
      </c>
      <c r="N10489" s="3" t="s">
        <v>10179</v>
      </c>
      <c r="O10489" s="3" t="s">
        <v>10180</v>
      </c>
      <c r="P10489" s="4">
        <v>32140.0</v>
      </c>
      <c r="Q10489" s="3" t="s">
        <v>191</v>
      </c>
      <c r="S10489" s="3" t="s">
        <v>34</v>
      </c>
    </row>
    <row r="10490">
      <c r="A10490" s="2">
        <v>42318.714895833335</v>
      </c>
      <c r="B10490" s="3">
        <v>11.0</v>
      </c>
      <c r="C10490" s="3" t="s">
        <v>8462</v>
      </c>
      <c r="D10490" s="3">
        <v>94.0</v>
      </c>
      <c r="E10490" s="3" t="s">
        <v>8652</v>
      </c>
      <c r="F10490" s="3">
        <v>8.0</v>
      </c>
      <c r="G10490" s="3">
        <v>12.0</v>
      </c>
      <c r="H10490" s="3" t="s">
        <v>9944</v>
      </c>
      <c r="I10490" s="3" t="s">
        <v>9945</v>
      </c>
      <c r="J10490" s="3" t="s">
        <v>1412</v>
      </c>
      <c r="K10490" s="3" t="s">
        <v>24</v>
      </c>
      <c r="L10490" s="3">
        <v>23.0</v>
      </c>
      <c r="M10490" s="3" t="s">
        <v>25</v>
      </c>
      <c r="N10490" s="3" t="s">
        <v>10011</v>
      </c>
      <c r="O10490" s="3" t="s">
        <v>10181</v>
      </c>
      <c r="P10490" s="4">
        <v>23377.0</v>
      </c>
      <c r="Q10490" s="3" t="s">
        <v>132</v>
      </c>
      <c r="S10490" s="3" t="s">
        <v>34</v>
      </c>
    </row>
    <row r="10491">
      <c r="A10491" s="2">
        <v>42318.714895833335</v>
      </c>
      <c r="B10491" s="3">
        <v>11.0</v>
      </c>
      <c r="C10491" s="3" t="s">
        <v>8462</v>
      </c>
      <c r="D10491" s="3">
        <v>94.0</v>
      </c>
      <c r="E10491" s="3" t="s">
        <v>8652</v>
      </c>
      <c r="F10491" s="3">
        <v>8.0</v>
      </c>
      <c r="G10491" s="3">
        <v>12.0</v>
      </c>
      <c r="H10491" s="3" t="s">
        <v>9944</v>
      </c>
      <c r="I10491" s="3" t="s">
        <v>9945</v>
      </c>
      <c r="J10491" s="3" t="s">
        <v>1412</v>
      </c>
      <c r="K10491" s="3" t="s">
        <v>24</v>
      </c>
      <c r="L10491" s="3">
        <v>24.0</v>
      </c>
      <c r="M10491" s="3" t="s">
        <v>30</v>
      </c>
      <c r="N10491" s="3" t="s">
        <v>10182</v>
      </c>
      <c r="O10491" s="3" t="s">
        <v>10183</v>
      </c>
      <c r="P10491" s="4">
        <v>33797.0</v>
      </c>
      <c r="Q10491" s="3" t="s">
        <v>191</v>
      </c>
      <c r="S10491" s="3" t="s">
        <v>34</v>
      </c>
    </row>
    <row r="10492">
      <c r="A10492" s="2">
        <v>42318.714895833335</v>
      </c>
      <c r="B10492" s="3">
        <v>11.0</v>
      </c>
      <c r="C10492" s="3" t="s">
        <v>8462</v>
      </c>
      <c r="D10492" s="3">
        <v>94.0</v>
      </c>
      <c r="E10492" s="3" t="s">
        <v>8652</v>
      </c>
      <c r="F10492" s="3">
        <v>8.0</v>
      </c>
      <c r="G10492" s="3">
        <v>12.0</v>
      </c>
      <c r="H10492" s="3" t="s">
        <v>9944</v>
      </c>
      <c r="I10492" s="3" t="s">
        <v>9945</v>
      </c>
      <c r="J10492" s="3" t="s">
        <v>1412</v>
      </c>
      <c r="K10492" s="3" t="s">
        <v>24</v>
      </c>
      <c r="L10492" s="3">
        <v>25.0</v>
      </c>
      <c r="M10492" s="3" t="s">
        <v>25</v>
      </c>
      <c r="N10492" s="3" t="s">
        <v>10184</v>
      </c>
      <c r="O10492" s="3" t="s">
        <v>862</v>
      </c>
      <c r="P10492" s="4">
        <v>31844.0</v>
      </c>
      <c r="Q10492" s="3" t="s">
        <v>132</v>
      </c>
      <c r="S10492" s="3" t="s">
        <v>34</v>
      </c>
    </row>
    <row r="10493">
      <c r="A10493" s="2">
        <v>42318.714895833335</v>
      </c>
      <c r="B10493" s="3">
        <v>11.0</v>
      </c>
      <c r="C10493" s="3" t="s">
        <v>8462</v>
      </c>
      <c r="D10493" s="3">
        <v>95.0</v>
      </c>
      <c r="E10493" s="3" t="s">
        <v>8677</v>
      </c>
      <c r="F10493" s="3">
        <v>8.0</v>
      </c>
      <c r="G10493" s="3">
        <v>12.0</v>
      </c>
      <c r="H10493" s="3" t="s">
        <v>9944</v>
      </c>
      <c r="I10493" s="3" t="s">
        <v>9945</v>
      </c>
      <c r="J10493" s="3" t="s">
        <v>1412</v>
      </c>
      <c r="K10493" s="3" t="s">
        <v>24</v>
      </c>
      <c r="L10493" s="3">
        <v>1.0</v>
      </c>
      <c r="M10493" s="3" t="s">
        <v>30</v>
      </c>
      <c r="N10493" s="3" t="s">
        <v>9962</v>
      </c>
      <c r="O10493" s="3" t="s">
        <v>10185</v>
      </c>
      <c r="P10493" s="4">
        <v>29187.0</v>
      </c>
      <c r="Q10493" s="3" t="s">
        <v>216</v>
      </c>
      <c r="S10493" s="3" t="s">
        <v>34</v>
      </c>
    </row>
    <row r="10494">
      <c r="A10494" s="2">
        <v>42318.714895833335</v>
      </c>
      <c r="B10494" s="3">
        <v>11.0</v>
      </c>
      <c r="C10494" s="3" t="s">
        <v>8462</v>
      </c>
      <c r="D10494" s="3">
        <v>95.0</v>
      </c>
      <c r="E10494" s="3" t="s">
        <v>8677</v>
      </c>
      <c r="F10494" s="3">
        <v>8.0</v>
      </c>
      <c r="G10494" s="3">
        <v>12.0</v>
      </c>
      <c r="H10494" s="3" t="s">
        <v>9944</v>
      </c>
      <c r="I10494" s="3" t="s">
        <v>9945</v>
      </c>
      <c r="J10494" s="3" t="s">
        <v>1412</v>
      </c>
      <c r="K10494" s="3" t="s">
        <v>24</v>
      </c>
      <c r="L10494" s="3">
        <v>2.0</v>
      </c>
      <c r="M10494" s="3" t="s">
        <v>25</v>
      </c>
      <c r="N10494" s="3" t="s">
        <v>10070</v>
      </c>
      <c r="O10494" s="3" t="s">
        <v>401</v>
      </c>
      <c r="P10494" s="4">
        <v>28506.0</v>
      </c>
      <c r="Q10494" s="3" t="s">
        <v>132</v>
      </c>
      <c r="S10494" s="3" t="s">
        <v>34</v>
      </c>
    </row>
    <row r="10495">
      <c r="A10495" s="2">
        <v>42318.714895833335</v>
      </c>
      <c r="B10495" s="3">
        <v>11.0</v>
      </c>
      <c r="C10495" s="3" t="s">
        <v>8462</v>
      </c>
      <c r="D10495" s="3">
        <v>95.0</v>
      </c>
      <c r="E10495" s="3" t="s">
        <v>8677</v>
      </c>
      <c r="F10495" s="3">
        <v>8.0</v>
      </c>
      <c r="G10495" s="3">
        <v>12.0</v>
      </c>
      <c r="H10495" s="3" t="s">
        <v>9944</v>
      </c>
      <c r="I10495" s="3" t="s">
        <v>9945</v>
      </c>
      <c r="J10495" s="3" t="s">
        <v>1412</v>
      </c>
      <c r="K10495" s="3" t="s">
        <v>24</v>
      </c>
      <c r="L10495" s="3">
        <v>3.0</v>
      </c>
      <c r="M10495" s="3" t="s">
        <v>30</v>
      </c>
      <c r="N10495" s="3" t="s">
        <v>10186</v>
      </c>
      <c r="O10495" s="3" t="s">
        <v>1027</v>
      </c>
      <c r="P10495" s="4">
        <v>34070.0</v>
      </c>
      <c r="Q10495" s="3" t="s">
        <v>191</v>
      </c>
      <c r="S10495" s="3" t="s">
        <v>34</v>
      </c>
    </row>
    <row r="10496">
      <c r="A10496" s="2">
        <v>42318.714895833335</v>
      </c>
      <c r="B10496" s="3">
        <v>11.0</v>
      </c>
      <c r="C10496" s="3" t="s">
        <v>8462</v>
      </c>
      <c r="D10496" s="3">
        <v>95.0</v>
      </c>
      <c r="E10496" s="3" t="s">
        <v>8677</v>
      </c>
      <c r="F10496" s="3">
        <v>8.0</v>
      </c>
      <c r="G10496" s="3">
        <v>12.0</v>
      </c>
      <c r="H10496" s="3" t="s">
        <v>9944</v>
      </c>
      <c r="I10496" s="3" t="s">
        <v>9945</v>
      </c>
      <c r="J10496" s="3" t="s">
        <v>1412</v>
      </c>
      <c r="K10496" s="3" t="s">
        <v>24</v>
      </c>
      <c r="L10496" s="3">
        <v>4.0</v>
      </c>
      <c r="M10496" s="3" t="s">
        <v>25</v>
      </c>
      <c r="N10496" s="3" t="s">
        <v>856</v>
      </c>
      <c r="O10496" s="3" t="s">
        <v>639</v>
      </c>
      <c r="P10496" s="4">
        <v>29118.0</v>
      </c>
      <c r="Q10496" s="3" t="s">
        <v>132</v>
      </c>
      <c r="S10496" s="3" t="s">
        <v>34</v>
      </c>
    </row>
    <row r="10497">
      <c r="A10497" s="2">
        <v>42318.714895833335</v>
      </c>
      <c r="B10497" s="3">
        <v>11.0</v>
      </c>
      <c r="C10497" s="3" t="s">
        <v>8462</v>
      </c>
      <c r="D10497" s="3">
        <v>95.0</v>
      </c>
      <c r="E10497" s="3" t="s">
        <v>8677</v>
      </c>
      <c r="F10497" s="3">
        <v>8.0</v>
      </c>
      <c r="G10497" s="3">
        <v>12.0</v>
      </c>
      <c r="H10497" s="3" t="s">
        <v>9944</v>
      </c>
      <c r="I10497" s="3" t="s">
        <v>9945</v>
      </c>
      <c r="J10497" s="3" t="s">
        <v>1412</v>
      </c>
      <c r="K10497" s="3" t="s">
        <v>24</v>
      </c>
      <c r="L10497" s="3">
        <v>5.0</v>
      </c>
      <c r="M10497" s="3" t="s">
        <v>30</v>
      </c>
      <c r="N10497" s="3" t="s">
        <v>10187</v>
      </c>
      <c r="O10497" s="3" t="s">
        <v>10188</v>
      </c>
      <c r="P10497" s="4">
        <v>32323.0</v>
      </c>
      <c r="Q10497" s="3" t="s">
        <v>132</v>
      </c>
      <c r="S10497" s="3" t="s">
        <v>34</v>
      </c>
    </row>
    <row r="10498">
      <c r="A10498" s="2">
        <v>42318.714895833335</v>
      </c>
      <c r="B10498" s="3">
        <v>11.0</v>
      </c>
      <c r="C10498" s="3" t="s">
        <v>8462</v>
      </c>
      <c r="D10498" s="3">
        <v>95.0</v>
      </c>
      <c r="E10498" s="3" t="s">
        <v>8677</v>
      </c>
      <c r="F10498" s="3">
        <v>8.0</v>
      </c>
      <c r="G10498" s="3">
        <v>12.0</v>
      </c>
      <c r="H10498" s="3" t="s">
        <v>9944</v>
      </c>
      <c r="I10498" s="3" t="s">
        <v>9945</v>
      </c>
      <c r="J10498" s="3" t="s">
        <v>1412</v>
      </c>
      <c r="K10498" s="3" t="s">
        <v>24</v>
      </c>
      <c r="L10498" s="3">
        <v>6.0</v>
      </c>
      <c r="M10498" s="3" t="s">
        <v>25</v>
      </c>
      <c r="N10498" s="3" t="s">
        <v>10189</v>
      </c>
      <c r="O10498" s="3" t="s">
        <v>6579</v>
      </c>
      <c r="P10498" s="4">
        <v>29315.0</v>
      </c>
      <c r="Q10498" s="3" t="s">
        <v>132</v>
      </c>
      <c r="S10498" s="3" t="s">
        <v>34</v>
      </c>
    </row>
    <row r="10499">
      <c r="A10499" s="2">
        <v>42318.714895833335</v>
      </c>
      <c r="B10499" s="3">
        <v>11.0</v>
      </c>
      <c r="C10499" s="3" t="s">
        <v>8462</v>
      </c>
      <c r="D10499" s="3">
        <v>95.0</v>
      </c>
      <c r="E10499" s="3" t="s">
        <v>8677</v>
      </c>
      <c r="F10499" s="3">
        <v>8.0</v>
      </c>
      <c r="G10499" s="3">
        <v>12.0</v>
      </c>
      <c r="H10499" s="3" t="s">
        <v>9944</v>
      </c>
      <c r="I10499" s="3" t="s">
        <v>9945</v>
      </c>
      <c r="J10499" s="3" t="s">
        <v>1412</v>
      </c>
      <c r="K10499" s="3" t="s">
        <v>24</v>
      </c>
      <c r="L10499" s="3">
        <v>7.0</v>
      </c>
      <c r="M10499" s="3" t="s">
        <v>30</v>
      </c>
      <c r="N10499" s="3" t="s">
        <v>10189</v>
      </c>
      <c r="O10499" s="3" t="s">
        <v>998</v>
      </c>
      <c r="P10499" s="4">
        <v>29494.0</v>
      </c>
      <c r="Q10499" s="3" t="s">
        <v>132</v>
      </c>
      <c r="S10499" s="3" t="s">
        <v>34</v>
      </c>
    </row>
    <row r="10500">
      <c r="A10500" s="2">
        <v>42318.714895833335</v>
      </c>
      <c r="B10500" s="3">
        <v>11.0</v>
      </c>
      <c r="C10500" s="3" t="s">
        <v>8462</v>
      </c>
      <c r="D10500" s="3">
        <v>95.0</v>
      </c>
      <c r="E10500" s="3" t="s">
        <v>8677</v>
      </c>
      <c r="F10500" s="3">
        <v>8.0</v>
      </c>
      <c r="G10500" s="3">
        <v>12.0</v>
      </c>
      <c r="H10500" s="3" t="s">
        <v>9944</v>
      </c>
      <c r="I10500" s="3" t="s">
        <v>9945</v>
      </c>
      <c r="J10500" s="3" t="s">
        <v>1412</v>
      </c>
      <c r="K10500" s="3" t="s">
        <v>24</v>
      </c>
      <c r="L10500" s="3">
        <v>8.0</v>
      </c>
      <c r="M10500" s="3" t="s">
        <v>25</v>
      </c>
      <c r="N10500" s="3" t="s">
        <v>10128</v>
      </c>
      <c r="O10500" s="3" t="s">
        <v>10190</v>
      </c>
      <c r="P10500" s="4">
        <v>29937.0</v>
      </c>
      <c r="Q10500" s="3" t="s">
        <v>46</v>
      </c>
      <c r="S10500" s="3" t="s">
        <v>34</v>
      </c>
    </row>
    <row r="10501">
      <c r="A10501" s="2">
        <v>42318.714895833335</v>
      </c>
      <c r="B10501" s="3">
        <v>11.0</v>
      </c>
      <c r="C10501" s="3" t="s">
        <v>8462</v>
      </c>
      <c r="D10501" s="3">
        <v>95.0</v>
      </c>
      <c r="E10501" s="3" t="s">
        <v>8677</v>
      </c>
      <c r="F10501" s="3">
        <v>8.0</v>
      </c>
      <c r="G10501" s="3">
        <v>12.0</v>
      </c>
      <c r="H10501" s="3" t="s">
        <v>9944</v>
      </c>
      <c r="I10501" s="3" t="s">
        <v>9945</v>
      </c>
      <c r="J10501" s="3" t="s">
        <v>1412</v>
      </c>
      <c r="K10501" s="3" t="s">
        <v>24</v>
      </c>
      <c r="L10501" s="3">
        <v>9.0</v>
      </c>
      <c r="M10501" s="3" t="s">
        <v>30</v>
      </c>
      <c r="N10501" s="3" t="s">
        <v>10191</v>
      </c>
      <c r="O10501" s="3" t="s">
        <v>8610</v>
      </c>
      <c r="P10501" s="4">
        <v>29811.0</v>
      </c>
      <c r="Q10501" s="3" t="s">
        <v>247</v>
      </c>
      <c r="S10501" s="3" t="s">
        <v>34</v>
      </c>
    </row>
    <row r="10502">
      <c r="A10502" s="2">
        <v>42318.714895833335</v>
      </c>
      <c r="B10502" s="3">
        <v>11.0</v>
      </c>
      <c r="C10502" s="3" t="s">
        <v>8462</v>
      </c>
      <c r="D10502" s="3">
        <v>95.0</v>
      </c>
      <c r="E10502" s="3" t="s">
        <v>8677</v>
      </c>
      <c r="F10502" s="3">
        <v>8.0</v>
      </c>
      <c r="G10502" s="3">
        <v>12.0</v>
      </c>
      <c r="H10502" s="3" t="s">
        <v>9944</v>
      </c>
      <c r="I10502" s="3" t="s">
        <v>9945</v>
      </c>
      <c r="J10502" s="3" t="s">
        <v>1412</v>
      </c>
      <c r="K10502" s="3" t="s">
        <v>24</v>
      </c>
      <c r="L10502" s="3">
        <v>10.0</v>
      </c>
      <c r="M10502" s="3" t="s">
        <v>25</v>
      </c>
      <c r="N10502" s="3" t="s">
        <v>10192</v>
      </c>
      <c r="O10502" s="3" t="s">
        <v>10193</v>
      </c>
      <c r="P10502" s="4">
        <v>27869.0</v>
      </c>
      <c r="Q10502" s="3" t="s">
        <v>266</v>
      </c>
      <c r="S10502" s="3" t="s">
        <v>34</v>
      </c>
    </row>
    <row r="10503">
      <c r="A10503" s="2">
        <v>42318.714895833335</v>
      </c>
      <c r="B10503" s="3">
        <v>11.0</v>
      </c>
      <c r="C10503" s="3" t="s">
        <v>8462</v>
      </c>
      <c r="D10503" s="3">
        <v>95.0</v>
      </c>
      <c r="E10503" s="3" t="s">
        <v>8677</v>
      </c>
      <c r="F10503" s="3">
        <v>8.0</v>
      </c>
      <c r="G10503" s="3">
        <v>12.0</v>
      </c>
      <c r="H10503" s="3" t="s">
        <v>9944</v>
      </c>
      <c r="I10503" s="3" t="s">
        <v>9945</v>
      </c>
      <c r="J10503" s="3" t="s">
        <v>1412</v>
      </c>
      <c r="K10503" s="3" t="s">
        <v>24</v>
      </c>
      <c r="L10503" s="3">
        <v>11.0</v>
      </c>
      <c r="M10503" s="3" t="s">
        <v>30</v>
      </c>
      <c r="N10503" s="3" t="s">
        <v>10151</v>
      </c>
      <c r="O10503" s="3" t="s">
        <v>1027</v>
      </c>
      <c r="P10503" s="4">
        <v>30113.0</v>
      </c>
      <c r="Q10503" s="3" t="s">
        <v>132</v>
      </c>
      <c r="S10503" s="3" t="s">
        <v>34</v>
      </c>
    </row>
    <row r="10504">
      <c r="A10504" s="2">
        <v>42318.714895833335</v>
      </c>
      <c r="B10504" s="3">
        <v>11.0</v>
      </c>
      <c r="C10504" s="3" t="s">
        <v>8462</v>
      </c>
      <c r="D10504" s="3">
        <v>95.0</v>
      </c>
      <c r="E10504" s="3" t="s">
        <v>8677</v>
      </c>
      <c r="F10504" s="3">
        <v>8.0</v>
      </c>
      <c r="G10504" s="3">
        <v>12.0</v>
      </c>
      <c r="H10504" s="3" t="s">
        <v>9944</v>
      </c>
      <c r="I10504" s="3" t="s">
        <v>9945</v>
      </c>
      <c r="J10504" s="3" t="s">
        <v>1412</v>
      </c>
      <c r="K10504" s="3" t="s">
        <v>24</v>
      </c>
      <c r="L10504" s="3">
        <v>12.0</v>
      </c>
      <c r="M10504" s="3" t="s">
        <v>25</v>
      </c>
      <c r="N10504" s="3" t="s">
        <v>3377</v>
      </c>
      <c r="O10504" s="3" t="s">
        <v>2751</v>
      </c>
      <c r="P10504" s="4">
        <v>34176.0</v>
      </c>
      <c r="Q10504" s="3" t="s">
        <v>247</v>
      </c>
      <c r="S10504" s="3" t="s">
        <v>34</v>
      </c>
    </row>
    <row r="10505">
      <c r="A10505" s="2">
        <v>42318.714895833335</v>
      </c>
      <c r="B10505" s="3">
        <v>11.0</v>
      </c>
      <c r="C10505" s="3" t="s">
        <v>8462</v>
      </c>
      <c r="D10505" s="3">
        <v>95.0</v>
      </c>
      <c r="E10505" s="3" t="s">
        <v>8677</v>
      </c>
      <c r="F10505" s="3">
        <v>8.0</v>
      </c>
      <c r="G10505" s="3">
        <v>12.0</v>
      </c>
      <c r="H10505" s="3" t="s">
        <v>9944</v>
      </c>
      <c r="I10505" s="3" t="s">
        <v>9945</v>
      </c>
      <c r="J10505" s="3" t="s">
        <v>1412</v>
      </c>
      <c r="K10505" s="3" t="s">
        <v>24</v>
      </c>
      <c r="L10505" s="3">
        <v>13.0</v>
      </c>
      <c r="M10505" s="3" t="s">
        <v>30</v>
      </c>
      <c r="N10505" s="3" t="s">
        <v>10187</v>
      </c>
      <c r="O10505" s="3" t="s">
        <v>1762</v>
      </c>
      <c r="P10505" s="4">
        <v>33957.0</v>
      </c>
      <c r="Q10505" s="3" t="s">
        <v>40</v>
      </c>
      <c r="S10505" s="3" t="s">
        <v>34</v>
      </c>
    </row>
    <row r="10506">
      <c r="A10506" s="2">
        <v>42318.714895833335</v>
      </c>
      <c r="B10506" s="3">
        <v>11.0</v>
      </c>
      <c r="C10506" s="3" t="s">
        <v>8462</v>
      </c>
      <c r="D10506" s="3">
        <v>95.0</v>
      </c>
      <c r="E10506" s="3" t="s">
        <v>8677</v>
      </c>
      <c r="F10506" s="3">
        <v>8.0</v>
      </c>
      <c r="G10506" s="3">
        <v>12.0</v>
      </c>
      <c r="H10506" s="3" t="s">
        <v>9944</v>
      </c>
      <c r="I10506" s="3" t="s">
        <v>9945</v>
      </c>
      <c r="J10506" s="3" t="s">
        <v>1412</v>
      </c>
      <c r="K10506" s="3" t="s">
        <v>24</v>
      </c>
      <c r="L10506" s="3">
        <v>14.0</v>
      </c>
      <c r="M10506" s="3" t="s">
        <v>25</v>
      </c>
      <c r="N10506" s="3" t="s">
        <v>10194</v>
      </c>
      <c r="O10506" s="3" t="s">
        <v>4223</v>
      </c>
      <c r="P10506" s="4">
        <v>24481.0</v>
      </c>
      <c r="Q10506" s="3" t="s">
        <v>132</v>
      </c>
      <c r="S10506" s="3" t="s">
        <v>34</v>
      </c>
    </row>
    <row r="10507">
      <c r="A10507" s="2">
        <v>42318.714895833335</v>
      </c>
      <c r="B10507" s="3">
        <v>11.0</v>
      </c>
      <c r="C10507" s="3" t="s">
        <v>8462</v>
      </c>
      <c r="D10507" s="3">
        <v>95.0</v>
      </c>
      <c r="E10507" s="3" t="s">
        <v>8677</v>
      </c>
      <c r="F10507" s="3">
        <v>8.0</v>
      </c>
      <c r="G10507" s="3">
        <v>12.0</v>
      </c>
      <c r="H10507" s="3" t="s">
        <v>9944</v>
      </c>
      <c r="I10507" s="3" t="s">
        <v>9945</v>
      </c>
      <c r="J10507" s="3" t="s">
        <v>1412</v>
      </c>
      <c r="K10507" s="3" t="s">
        <v>24</v>
      </c>
      <c r="L10507" s="3">
        <v>15.0</v>
      </c>
      <c r="M10507" s="3" t="s">
        <v>30</v>
      </c>
      <c r="N10507" s="3" t="s">
        <v>10186</v>
      </c>
      <c r="O10507" s="3" t="s">
        <v>10195</v>
      </c>
      <c r="P10507" s="4">
        <v>32487.0</v>
      </c>
      <c r="Q10507" s="3" t="s">
        <v>132</v>
      </c>
      <c r="S10507" s="3" t="s">
        <v>34</v>
      </c>
    </row>
    <row r="10508">
      <c r="A10508" s="2">
        <v>42318.714895833335</v>
      </c>
      <c r="B10508" s="3">
        <v>11.0</v>
      </c>
      <c r="C10508" s="3" t="s">
        <v>8462</v>
      </c>
      <c r="D10508" s="3">
        <v>95.0</v>
      </c>
      <c r="E10508" s="3" t="s">
        <v>8677</v>
      </c>
      <c r="F10508" s="3">
        <v>8.0</v>
      </c>
      <c r="G10508" s="3">
        <v>12.0</v>
      </c>
      <c r="H10508" s="3" t="s">
        <v>9944</v>
      </c>
      <c r="I10508" s="3" t="s">
        <v>9945</v>
      </c>
      <c r="J10508" s="3" t="s">
        <v>1412</v>
      </c>
      <c r="K10508" s="3" t="s">
        <v>24</v>
      </c>
      <c r="L10508" s="3">
        <v>16.0</v>
      </c>
      <c r="M10508" s="3" t="s">
        <v>25</v>
      </c>
      <c r="N10508" s="3" t="s">
        <v>10151</v>
      </c>
      <c r="O10508" s="3" t="s">
        <v>5988</v>
      </c>
      <c r="P10508" s="4">
        <v>18843.0</v>
      </c>
      <c r="Q10508" s="3" t="s">
        <v>110</v>
      </c>
      <c r="S10508" s="3" t="s">
        <v>34</v>
      </c>
    </row>
    <row r="10509">
      <c r="A10509" s="2">
        <v>42318.714895833335</v>
      </c>
      <c r="B10509" s="3">
        <v>11.0</v>
      </c>
      <c r="C10509" s="3" t="s">
        <v>8462</v>
      </c>
      <c r="D10509" s="3">
        <v>95.0</v>
      </c>
      <c r="E10509" s="3" t="s">
        <v>8677</v>
      </c>
      <c r="F10509" s="3">
        <v>8.0</v>
      </c>
      <c r="G10509" s="3">
        <v>12.0</v>
      </c>
      <c r="H10509" s="3" t="s">
        <v>9944</v>
      </c>
      <c r="I10509" s="3" t="s">
        <v>9945</v>
      </c>
      <c r="J10509" s="3" t="s">
        <v>1412</v>
      </c>
      <c r="K10509" s="3" t="s">
        <v>24</v>
      </c>
      <c r="L10509" s="3">
        <v>17.0</v>
      </c>
      <c r="M10509" s="3" t="s">
        <v>30</v>
      </c>
      <c r="N10509" s="3" t="s">
        <v>10128</v>
      </c>
      <c r="O10509" s="3" t="s">
        <v>9477</v>
      </c>
      <c r="P10509" s="4">
        <v>29322.0</v>
      </c>
      <c r="Q10509" s="3" t="s">
        <v>132</v>
      </c>
      <c r="S10509" s="3" t="s">
        <v>34</v>
      </c>
    </row>
    <row r="10510">
      <c r="A10510" s="2">
        <v>42318.714895833335</v>
      </c>
      <c r="B10510" s="3">
        <v>11.0</v>
      </c>
      <c r="C10510" s="3" t="s">
        <v>8462</v>
      </c>
      <c r="D10510" s="3">
        <v>95.0</v>
      </c>
      <c r="E10510" s="3" t="s">
        <v>8677</v>
      </c>
      <c r="F10510" s="3">
        <v>8.0</v>
      </c>
      <c r="G10510" s="3">
        <v>12.0</v>
      </c>
      <c r="H10510" s="3" t="s">
        <v>9944</v>
      </c>
      <c r="I10510" s="3" t="s">
        <v>9945</v>
      </c>
      <c r="J10510" s="3" t="s">
        <v>1412</v>
      </c>
      <c r="K10510" s="3" t="s">
        <v>24</v>
      </c>
      <c r="L10510" s="3">
        <v>18.0</v>
      </c>
      <c r="M10510" s="3" t="s">
        <v>25</v>
      </c>
      <c r="N10510" s="3" t="s">
        <v>10151</v>
      </c>
      <c r="O10510" s="3" t="s">
        <v>10196</v>
      </c>
      <c r="P10510" s="4">
        <v>29640.0</v>
      </c>
      <c r="Q10510" s="3" t="s">
        <v>132</v>
      </c>
      <c r="S10510" s="3" t="s">
        <v>34</v>
      </c>
    </row>
    <row r="10511">
      <c r="A10511" s="2">
        <v>42318.714895833335</v>
      </c>
      <c r="B10511" s="3">
        <v>11.0</v>
      </c>
      <c r="C10511" s="3" t="s">
        <v>8462</v>
      </c>
      <c r="D10511" s="3">
        <v>95.0</v>
      </c>
      <c r="E10511" s="3" t="s">
        <v>8677</v>
      </c>
      <c r="F10511" s="3">
        <v>8.0</v>
      </c>
      <c r="G10511" s="3">
        <v>12.0</v>
      </c>
      <c r="H10511" s="3" t="s">
        <v>9944</v>
      </c>
      <c r="I10511" s="3" t="s">
        <v>9945</v>
      </c>
      <c r="J10511" s="3" t="s">
        <v>1412</v>
      </c>
      <c r="K10511" s="3" t="s">
        <v>24</v>
      </c>
      <c r="L10511" s="3">
        <v>19.0</v>
      </c>
      <c r="M10511" s="3" t="s">
        <v>30</v>
      </c>
      <c r="N10511" s="3" t="s">
        <v>10186</v>
      </c>
      <c r="O10511" s="3" t="s">
        <v>389</v>
      </c>
      <c r="P10511" s="4">
        <v>30195.0</v>
      </c>
      <c r="Q10511" s="3" t="s">
        <v>132</v>
      </c>
      <c r="S10511" s="3" t="s">
        <v>34</v>
      </c>
    </row>
    <row r="10512">
      <c r="A10512" s="2">
        <v>42318.714895833335</v>
      </c>
      <c r="B10512" s="3">
        <v>11.0</v>
      </c>
      <c r="C10512" s="3" t="s">
        <v>8462</v>
      </c>
      <c r="D10512" s="3">
        <v>95.0</v>
      </c>
      <c r="E10512" s="3" t="s">
        <v>8677</v>
      </c>
      <c r="F10512" s="3">
        <v>8.0</v>
      </c>
      <c r="G10512" s="3">
        <v>12.0</v>
      </c>
      <c r="H10512" s="3" t="s">
        <v>9944</v>
      </c>
      <c r="I10512" s="3" t="s">
        <v>9945</v>
      </c>
      <c r="J10512" s="3" t="s">
        <v>1412</v>
      </c>
      <c r="K10512" s="3" t="s">
        <v>24</v>
      </c>
      <c r="L10512" s="3">
        <v>20.0</v>
      </c>
      <c r="M10512" s="3" t="s">
        <v>25</v>
      </c>
      <c r="N10512" s="3" t="s">
        <v>6470</v>
      </c>
      <c r="O10512" s="3" t="s">
        <v>10197</v>
      </c>
      <c r="P10512" s="4">
        <v>33096.0</v>
      </c>
      <c r="Q10512" s="3" t="s">
        <v>132</v>
      </c>
      <c r="S10512" s="3" t="s">
        <v>34</v>
      </c>
    </row>
    <row r="10513">
      <c r="A10513" s="2">
        <v>42318.714895833335</v>
      </c>
      <c r="B10513" s="3">
        <v>11.0</v>
      </c>
      <c r="C10513" s="3" t="s">
        <v>8462</v>
      </c>
      <c r="D10513" s="3">
        <v>95.0</v>
      </c>
      <c r="E10513" s="3" t="s">
        <v>8677</v>
      </c>
      <c r="F10513" s="3">
        <v>8.0</v>
      </c>
      <c r="G10513" s="3">
        <v>12.0</v>
      </c>
      <c r="H10513" s="3" t="s">
        <v>9944</v>
      </c>
      <c r="I10513" s="3" t="s">
        <v>9945</v>
      </c>
      <c r="J10513" s="3" t="s">
        <v>1412</v>
      </c>
      <c r="K10513" s="3" t="s">
        <v>24</v>
      </c>
      <c r="L10513" s="3">
        <v>21.0</v>
      </c>
      <c r="M10513" s="3" t="s">
        <v>30</v>
      </c>
      <c r="N10513" s="3" t="s">
        <v>10198</v>
      </c>
      <c r="O10513" s="3" t="s">
        <v>9440</v>
      </c>
      <c r="P10513" s="4">
        <v>29738.0</v>
      </c>
      <c r="Q10513" s="3" t="s">
        <v>1178</v>
      </c>
      <c r="S10513" s="3" t="s">
        <v>34</v>
      </c>
    </row>
    <row r="10514">
      <c r="A10514" s="2">
        <v>42318.714895833335</v>
      </c>
      <c r="B10514" s="3">
        <v>11.0</v>
      </c>
      <c r="C10514" s="3" t="s">
        <v>8462</v>
      </c>
      <c r="D10514" s="3">
        <v>95.0</v>
      </c>
      <c r="E10514" s="3" t="s">
        <v>8677</v>
      </c>
      <c r="F10514" s="3">
        <v>8.0</v>
      </c>
      <c r="G10514" s="3">
        <v>12.0</v>
      </c>
      <c r="H10514" s="3" t="s">
        <v>9944</v>
      </c>
      <c r="I10514" s="3" t="s">
        <v>9945</v>
      </c>
      <c r="J10514" s="3" t="s">
        <v>1412</v>
      </c>
      <c r="K10514" s="3" t="s">
        <v>24</v>
      </c>
      <c r="L10514" s="3">
        <v>22.0</v>
      </c>
      <c r="M10514" s="3" t="s">
        <v>25</v>
      </c>
      <c r="N10514" s="3" t="s">
        <v>10199</v>
      </c>
      <c r="O10514" s="3" t="s">
        <v>10200</v>
      </c>
      <c r="P10514" s="4">
        <v>14977.0</v>
      </c>
      <c r="Q10514" s="3" t="s">
        <v>49</v>
      </c>
      <c r="S10514" s="3" t="s">
        <v>34</v>
      </c>
    </row>
    <row r="10515">
      <c r="A10515" s="2">
        <v>42318.714895833335</v>
      </c>
      <c r="B10515" s="3">
        <v>11.0</v>
      </c>
      <c r="C10515" s="3" t="s">
        <v>8462</v>
      </c>
      <c r="D10515" s="3">
        <v>95.0</v>
      </c>
      <c r="E10515" s="3" t="s">
        <v>8677</v>
      </c>
      <c r="F10515" s="3">
        <v>8.0</v>
      </c>
      <c r="G10515" s="3">
        <v>12.0</v>
      </c>
      <c r="H10515" s="3" t="s">
        <v>9944</v>
      </c>
      <c r="I10515" s="3" t="s">
        <v>9945</v>
      </c>
      <c r="J10515" s="3" t="s">
        <v>1412</v>
      </c>
      <c r="K10515" s="3" t="s">
        <v>24</v>
      </c>
      <c r="L10515" s="3">
        <v>23.0</v>
      </c>
      <c r="M10515" s="3" t="s">
        <v>30</v>
      </c>
      <c r="N10515" s="3" t="s">
        <v>9975</v>
      </c>
      <c r="O10515" s="3" t="s">
        <v>10201</v>
      </c>
      <c r="P10515" s="4">
        <v>34039.0</v>
      </c>
      <c r="Q10515" s="3" t="s">
        <v>191</v>
      </c>
      <c r="S10515" s="3" t="s">
        <v>34</v>
      </c>
    </row>
    <row r="10516">
      <c r="A10516" s="2">
        <v>42318.714895833335</v>
      </c>
      <c r="B10516" s="3">
        <v>11.0</v>
      </c>
      <c r="C10516" s="3" t="s">
        <v>8462</v>
      </c>
      <c r="D10516" s="3">
        <v>75.0</v>
      </c>
      <c r="E10516" s="3" t="s">
        <v>8463</v>
      </c>
      <c r="F10516" s="3">
        <v>9.0</v>
      </c>
      <c r="G10516" s="3">
        <v>6.0</v>
      </c>
      <c r="H10516" s="3" t="s">
        <v>672</v>
      </c>
      <c r="I10516" s="3" t="s">
        <v>673</v>
      </c>
      <c r="J10516" s="3" t="s">
        <v>674</v>
      </c>
      <c r="K10516" s="3" t="s">
        <v>24</v>
      </c>
      <c r="L10516" s="3">
        <v>1.0</v>
      </c>
      <c r="M10516" s="3" t="s">
        <v>30</v>
      </c>
      <c r="N10516" s="3" t="s">
        <v>10202</v>
      </c>
      <c r="O10516" s="3" t="s">
        <v>746</v>
      </c>
      <c r="P10516" s="4">
        <v>23899.0</v>
      </c>
      <c r="Q10516" s="3" t="s">
        <v>132</v>
      </c>
      <c r="S10516" s="3" t="s">
        <v>34</v>
      </c>
    </row>
    <row r="10517">
      <c r="A10517" s="2">
        <v>42318.714895833335</v>
      </c>
      <c r="B10517" s="3">
        <v>11.0</v>
      </c>
      <c r="C10517" s="3" t="s">
        <v>8462</v>
      </c>
      <c r="D10517" s="3">
        <v>75.0</v>
      </c>
      <c r="E10517" s="3" t="s">
        <v>8463</v>
      </c>
      <c r="F10517" s="3">
        <v>9.0</v>
      </c>
      <c r="G10517" s="3">
        <v>6.0</v>
      </c>
      <c r="H10517" s="3" t="s">
        <v>672</v>
      </c>
      <c r="I10517" s="3" t="s">
        <v>673</v>
      </c>
      <c r="J10517" s="3" t="s">
        <v>674</v>
      </c>
      <c r="K10517" s="3" t="s">
        <v>24</v>
      </c>
      <c r="L10517" s="3">
        <v>2.0</v>
      </c>
      <c r="M10517" s="3" t="s">
        <v>25</v>
      </c>
      <c r="N10517" s="3" t="s">
        <v>9620</v>
      </c>
      <c r="O10517" s="3" t="s">
        <v>102</v>
      </c>
      <c r="P10517" s="4">
        <v>13196.0</v>
      </c>
      <c r="Q10517" s="3" t="s">
        <v>113</v>
      </c>
      <c r="S10517" s="3" t="s">
        <v>34</v>
      </c>
    </row>
    <row r="10518">
      <c r="A10518" s="2">
        <v>42318.714895833335</v>
      </c>
      <c r="B10518" s="3">
        <v>11.0</v>
      </c>
      <c r="C10518" s="3" t="s">
        <v>8462</v>
      </c>
      <c r="D10518" s="3">
        <v>75.0</v>
      </c>
      <c r="E10518" s="3" t="s">
        <v>8463</v>
      </c>
      <c r="F10518" s="3">
        <v>9.0</v>
      </c>
      <c r="G10518" s="3">
        <v>6.0</v>
      </c>
      <c r="H10518" s="3" t="s">
        <v>672</v>
      </c>
      <c r="I10518" s="3" t="s">
        <v>673</v>
      </c>
      <c r="J10518" s="3" t="s">
        <v>674</v>
      </c>
      <c r="K10518" s="3" t="s">
        <v>24</v>
      </c>
      <c r="L10518" s="3">
        <v>3.0</v>
      </c>
      <c r="M10518" s="3" t="s">
        <v>30</v>
      </c>
      <c r="N10518" s="3" t="s">
        <v>10203</v>
      </c>
      <c r="O10518" s="3" t="s">
        <v>10204</v>
      </c>
      <c r="P10518" s="4">
        <v>22645.0</v>
      </c>
      <c r="Q10518" s="3" t="s">
        <v>132</v>
      </c>
      <c r="S10518" s="3" t="s">
        <v>34</v>
      </c>
    </row>
    <row r="10519">
      <c r="A10519" s="2">
        <v>42318.714895833335</v>
      </c>
      <c r="B10519" s="3">
        <v>11.0</v>
      </c>
      <c r="C10519" s="3" t="s">
        <v>8462</v>
      </c>
      <c r="D10519" s="3">
        <v>75.0</v>
      </c>
      <c r="E10519" s="3" t="s">
        <v>8463</v>
      </c>
      <c r="F10519" s="3">
        <v>9.0</v>
      </c>
      <c r="G10519" s="3">
        <v>6.0</v>
      </c>
      <c r="H10519" s="3" t="s">
        <v>672</v>
      </c>
      <c r="I10519" s="3" t="s">
        <v>673</v>
      </c>
      <c r="J10519" s="3" t="s">
        <v>674</v>
      </c>
      <c r="K10519" s="3" t="s">
        <v>24</v>
      </c>
      <c r="L10519" s="3">
        <v>4.0</v>
      </c>
      <c r="M10519" s="3" t="s">
        <v>25</v>
      </c>
      <c r="N10519" s="3" t="s">
        <v>10205</v>
      </c>
      <c r="O10519" s="3" t="s">
        <v>377</v>
      </c>
      <c r="P10519" s="4">
        <v>17014.0</v>
      </c>
      <c r="Q10519" s="3" t="s">
        <v>105</v>
      </c>
      <c r="S10519" s="3" t="s">
        <v>34</v>
      </c>
    </row>
    <row r="10520">
      <c r="A10520" s="2">
        <v>42318.714895833335</v>
      </c>
      <c r="B10520" s="3">
        <v>11.0</v>
      </c>
      <c r="C10520" s="3" t="s">
        <v>8462</v>
      </c>
      <c r="D10520" s="3">
        <v>75.0</v>
      </c>
      <c r="E10520" s="3" t="s">
        <v>8463</v>
      </c>
      <c r="F10520" s="3">
        <v>9.0</v>
      </c>
      <c r="G10520" s="3">
        <v>6.0</v>
      </c>
      <c r="H10520" s="3" t="s">
        <v>672</v>
      </c>
      <c r="I10520" s="3" t="s">
        <v>673</v>
      </c>
      <c r="J10520" s="3" t="s">
        <v>674</v>
      </c>
      <c r="K10520" s="3" t="s">
        <v>24</v>
      </c>
      <c r="L10520" s="3">
        <v>5.0</v>
      </c>
      <c r="M10520" s="3" t="s">
        <v>30</v>
      </c>
      <c r="N10520" s="3" t="s">
        <v>10206</v>
      </c>
      <c r="O10520" s="3" t="s">
        <v>283</v>
      </c>
      <c r="P10520" s="4">
        <v>26820.0</v>
      </c>
      <c r="Q10520" s="3" t="s">
        <v>37</v>
      </c>
      <c r="S10520" s="3" t="s">
        <v>34</v>
      </c>
    </row>
    <row r="10521">
      <c r="A10521" s="2">
        <v>42318.714895833335</v>
      </c>
      <c r="B10521" s="3">
        <v>11.0</v>
      </c>
      <c r="C10521" s="3" t="s">
        <v>8462</v>
      </c>
      <c r="D10521" s="3">
        <v>75.0</v>
      </c>
      <c r="E10521" s="3" t="s">
        <v>8463</v>
      </c>
      <c r="F10521" s="3">
        <v>9.0</v>
      </c>
      <c r="G10521" s="3">
        <v>6.0</v>
      </c>
      <c r="H10521" s="3" t="s">
        <v>672</v>
      </c>
      <c r="I10521" s="3" t="s">
        <v>673</v>
      </c>
      <c r="J10521" s="3" t="s">
        <v>674</v>
      </c>
      <c r="K10521" s="3" t="s">
        <v>24</v>
      </c>
      <c r="L10521" s="3">
        <v>6.0</v>
      </c>
      <c r="M10521" s="3" t="s">
        <v>25</v>
      </c>
      <c r="N10521" s="3" t="s">
        <v>10207</v>
      </c>
      <c r="O10521" s="3" t="s">
        <v>10208</v>
      </c>
      <c r="P10521" s="4">
        <v>26635.0</v>
      </c>
      <c r="Q10521" s="3" t="s">
        <v>110</v>
      </c>
      <c r="S10521" s="3" t="s">
        <v>34</v>
      </c>
    </row>
    <row r="10522">
      <c r="A10522" s="2">
        <v>42318.714895833335</v>
      </c>
      <c r="B10522" s="3">
        <v>11.0</v>
      </c>
      <c r="C10522" s="3" t="s">
        <v>8462</v>
      </c>
      <c r="D10522" s="3">
        <v>75.0</v>
      </c>
      <c r="E10522" s="3" t="s">
        <v>8463</v>
      </c>
      <c r="F10522" s="3">
        <v>9.0</v>
      </c>
      <c r="G10522" s="3">
        <v>6.0</v>
      </c>
      <c r="H10522" s="3" t="s">
        <v>672</v>
      </c>
      <c r="I10522" s="3" t="s">
        <v>673</v>
      </c>
      <c r="J10522" s="3" t="s">
        <v>674</v>
      </c>
      <c r="K10522" s="3" t="s">
        <v>24</v>
      </c>
      <c r="L10522" s="3">
        <v>7.0</v>
      </c>
      <c r="M10522" s="3" t="s">
        <v>30</v>
      </c>
      <c r="N10522" s="3" t="s">
        <v>10209</v>
      </c>
      <c r="O10522" s="3" t="s">
        <v>307</v>
      </c>
      <c r="P10522" s="4">
        <v>13062.0</v>
      </c>
      <c r="Q10522" s="3" t="s">
        <v>96</v>
      </c>
      <c r="S10522" s="3" t="s">
        <v>34</v>
      </c>
    </row>
    <row r="10523">
      <c r="A10523" s="2">
        <v>42318.714895833335</v>
      </c>
      <c r="B10523" s="3">
        <v>11.0</v>
      </c>
      <c r="C10523" s="3" t="s">
        <v>8462</v>
      </c>
      <c r="D10523" s="3">
        <v>75.0</v>
      </c>
      <c r="E10523" s="3" t="s">
        <v>8463</v>
      </c>
      <c r="F10523" s="3">
        <v>9.0</v>
      </c>
      <c r="G10523" s="3">
        <v>6.0</v>
      </c>
      <c r="H10523" s="3" t="s">
        <v>672</v>
      </c>
      <c r="I10523" s="3" t="s">
        <v>673</v>
      </c>
      <c r="J10523" s="3" t="s">
        <v>674</v>
      </c>
      <c r="K10523" s="3" t="s">
        <v>24</v>
      </c>
      <c r="L10523" s="3">
        <v>8.0</v>
      </c>
      <c r="M10523" s="3" t="s">
        <v>25</v>
      </c>
      <c r="N10523" s="3" t="s">
        <v>10210</v>
      </c>
      <c r="O10523" s="3" t="s">
        <v>3111</v>
      </c>
      <c r="P10523" s="4">
        <v>25981.0</v>
      </c>
      <c r="Q10523" s="3" t="s">
        <v>1955</v>
      </c>
      <c r="S10523" s="3" t="s">
        <v>34</v>
      </c>
    </row>
    <row r="10524">
      <c r="A10524" s="2">
        <v>42318.714895833335</v>
      </c>
      <c r="B10524" s="3">
        <v>11.0</v>
      </c>
      <c r="C10524" s="3" t="s">
        <v>8462</v>
      </c>
      <c r="D10524" s="3">
        <v>75.0</v>
      </c>
      <c r="E10524" s="3" t="s">
        <v>8463</v>
      </c>
      <c r="F10524" s="3">
        <v>9.0</v>
      </c>
      <c r="G10524" s="3">
        <v>6.0</v>
      </c>
      <c r="H10524" s="3" t="s">
        <v>672</v>
      </c>
      <c r="I10524" s="3" t="s">
        <v>673</v>
      </c>
      <c r="J10524" s="3" t="s">
        <v>674</v>
      </c>
      <c r="K10524" s="3" t="s">
        <v>24</v>
      </c>
      <c r="L10524" s="3">
        <v>9.0</v>
      </c>
      <c r="M10524" s="3" t="s">
        <v>30</v>
      </c>
      <c r="N10524" s="3" t="s">
        <v>10211</v>
      </c>
      <c r="O10524" s="3" t="s">
        <v>10212</v>
      </c>
      <c r="P10524" s="4">
        <v>18772.0</v>
      </c>
      <c r="Q10524" s="3" t="s">
        <v>132</v>
      </c>
      <c r="S10524" s="3" t="s">
        <v>34</v>
      </c>
    </row>
    <row r="10525">
      <c r="A10525" s="2">
        <v>42318.714895833335</v>
      </c>
      <c r="B10525" s="3">
        <v>11.0</v>
      </c>
      <c r="C10525" s="3" t="s">
        <v>8462</v>
      </c>
      <c r="D10525" s="3">
        <v>75.0</v>
      </c>
      <c r="E10525" s="3" t="s">
        <v>8463</v>
      </c>
      <c r="F10525" s="3">
        <v>9.0</v>
      </c>
      <c r="G10525" s="3">
        <v>6.0</v>
      </c>
      <c r="H10525" s="3" t="s">
        <v>672</v>
      </c>
      <c r="I10525" s="3" t="s">
        <v>673</v>
      </c>
      <c r="J10525" s="3" t="s">
        <v>674</v>
      </c>
      <c r="K10525" s="3" t="s">
        <v>24</v>
      </c>
      <c r="L10525" s="3">
        <v>10.0</v>
      </c>
      <c r="M10525" s="3" t="s">
        <v>25</v>
      </c>
      <c r="N10525" s="3" t="s">
        <v>10213</v>
      </c>
      <c r="O10525" s="3" t="s">
        <v>218</v>
      </c>
      <c r="P10525" s="4">
        <v>24684.0</v>
      </c>
      <c r="Q10525" s="3" t="s">
        <v>169</v>
      </c>
      <c r="S10525" s="3" t="s">
        <v>34</v>
      </c>
    </row>
    <row r="10526">
      <c r="A10526" s="2">
        <v>42318.714895833335</v>
      </c>
      <c r="B10526" s="3">
        <v>11.0</v>
      </c>
      <c r="C10526" s="3" t="s">
        <v>8462</v>
      </c>
      <c r="D10526" s="3">
        <v>75.0</v>
      </c>
      <c r="E10526" s="3" t="s">
        <v>8463</v>
      </c>
      <c r="F10526" s="3">
        <v>9.0</v>
      </c>
      <c r="G10526" s="3">
        <v>6.0</v>
      </c>
      <c r="H10526" s="3" t="s">
        <v>672</v>
      </c>
      <c r="I10526" s="3" t="s">
        <v>673</v>
      </c>
      <c r="J10526" s="3" t="s">
        <v>674</v>
      </c>
      <c r="K10526" s="3" t="s">
        <v>24</v>
      </c>
      <c r="L10526" s="3">
        <v>11.0</v>
      </c>
      <c r="M10526" s="3" t="s">
        <v>30</v>
      </c>
      <c r="N10526" s="3" t="s">
        <v>10214</v>
      </c>
      <c r="O10526" s="3" t="s">
        <v>102</v>
      </c>
      <c r="P10526" s="4">
        <v>18404.0</v>
      </c>
      <c r="Q10526" s="3" t="s">
        <v>49</v>
      </c>
      <c r="S10526" s="3" t="s">
        <v>34</v>
      </c>
    </row>
    <row r="10527">
      <c r="A10527" s="2">
        <v>42318.714895833335</v>
      </c>
      <c r="B10527" s="3">
        <v>11.0</v>
      </c>
      <c r="C10527" s="3" t="s">
        <v>8462</v>
      </c>
      <c r="D10527" s="3">
        <v>75.0</v>
      </c>
      <c r="E10527" s="3" t="s">
        <v>8463</v>
      </c>
      <c r="F10527" s="3">
        <v>9.0</v>
      </c>
      <c r="G10527" s="3">
        <v>6.0</v>
      </c>
      <c r="H10527" s="3" t="s">
        <v>672</v>
      </c>
      <c r="I10527" s="3" t="s">
        <v>673</v>
      </c>
      <c r="J10527" s="3" t="s">
        <v>674</v>
      </c>
      <c r="K10527" s="3" t="s">
        <v>24</v>
      </c>
      <c r="L10527" s="3">
        <v>12.0</v>
      </c>
      <c r="M10527" s="3" t="s">
        <v>25</v>
      </c>
      <c r="N10527" s="3" t="s">
        <v>10215</v>
      </c>
      <c r="O10527" s="3" t="s">
        <v>401</v>
      </c>
      <c r="P10527" s="4">
        <v>32788.0</v>
      </c>
      <c r="Q10527" s="3" t="s">
        <v>216</v>
      </c>
      <c r="S10527" s="3" t="s">
        <v>34</v>
      </c>
    </row>
    <row r="10528">
      <c r="A10528" s="2">
        <v>42318.714895833335</v>
      </c>
      <c r="B10528" s="3">
        <v>11.0</v>
      </c>
      <c r="C10528" s="3" t="s">
        <v>8462</v>
      </c>
      <c r="D10528" s="3">
        <v>75.0</v>
      </c>
      <c r="E10528" s="3" t="s">
        <v>8463</v>
      </c>
      <c r="F10528" s="3">
        <v>9.0</v>
      </c>
      <c r="G10528" s="3">
        <v>6.0</v>
      </c>
      <c r="H10528" s="3" t="s">
        <v>672</v>
      </c>
      <c r="I10528" s="3" t="s">
        <v>673</v>
      </c>
      <c r="J10528" s="3" t="s">
        <v>674</v>
      </c>
      <c r="K10528" s="3" t="s">
        <v>24</v>
      </c>
      <c r="L10528" s="3">
        <v>13.0</v>
      </c>
      <c r="M10528" s="3" t="s">
        <v>30</v>
      </c>
      <c r="N10528" s="3" t="s">
        <v>7777</v>
      </c>
      <c r="O10528" s="3" t="s">
        <v>364</v>
      </c>
      <c r="P10528" s="4">
        <v>23078.0</v>
      </c>
      <c r="Q10528" s="3" t="s">
        <v>149</v>
      </c>
      <c r="S10528" s="3" t="s">
        <v>34</v>
      </c>
    </row>
    <row r="10529">
      <c r="A10529" s="2">
        <v>42318.714895833335</v>
      </c>
      <c r="B10529" s="3">
        <v>11.0</v>
      </c>
      <c r="C10529" s="3" t="s">
        <v>8462</v>
      </c>
      <c r="D10529" s="3">
        <v>75.0</v>
      </c>
      <c r="E10529" s="3" t="s">
        <v>8463</v>
      </c>
      <c r="F10529" s="3">
        <v>9.0</v>
      </c>
      <c r="G10529" s="3">
        <v>6.0</v>
      </c>
      <c r="H10529" s="3" t="s">
        <v>672</v>
      </c>
      <c r="I10529" s="3" t="s">
        <v>673</v>
      </c>
      <c r="J10529" s="3" t="s">
        <v>674</v>
      </c>
      <c r="K10529" s="3" t="s">
        <v>24</v>
      </c>
      <c r="L10529" s="3">
        <v>14.0</v>
      </c>
      <c r="M10529" s="3" t="s">
        <v>25</v>
      </c>
      <c r="N10529" s="3" t="s">
        <v>10216</v>
      </c>
      <c r="O10529" s="3" t="s">
        <v>281</v>
      </c>
      <c r="P10529" s="4">
        <v>18049.0</v>
      </c>
      <c r="Q10529" s="3" t="s">
        <v>96</v>
      </c>
      <c r="S10529" s="3" t="s">
        <v>34</v>
      </c>
    </row>
    <row r="10530">
      <c r="A10530" s="2">
        <v>42318.714895833335</v>
      </c>
      <c r="B10530" s="3">
        <v>11.0</v>
      </c>
      <c r="C10530" s="3" t="s">
        <v>8462</v>
      </c>
      <c r="D10530" s="3">
        <v>75.0</v>
      </c>
      <c r="E10530" s="3" t="s">
        <v>8463</v>
      </c>
      <c r="F10530" s="3">
        <v>9.0</v>
      </c>
      <c r="G10530" s="3">
        <v>6.0</v>
      </c>
      <c r="H10530" s="3" t="s">
        <v>672</v>
      </c>
      <c r="I10530" s="3" t="s">
        <v>673</v>
      </c>
      <c r="J10530" s="3" t="s">
        <v>674</v>
      </c>
      <c r="K10530" s="3" t="s">
        <v>24</v>
      </c>
      <c r="L10530" s="3">
        <v>15.0</v>
      </c>
      <c r="M10530" s="3" t="s">
        <v>30</v>
      </c>
      <c r="N10530" s="3" t="s">
        <v>10217</v>
      </c>
      <c r="O10530" s="3" t="s">
        <v>10218</v>
      </c>
      <c r="P10530" s="4">
        <v>34312.0</v>
      </c>
      <c r="Q10530" s="3" t="s">
        <v>191</v>
      </c>
      <c r="S10530" s="3" t="s">
        <v>34</v>
      </c>
    </row>
    <row r="10531">
      <c r="A10531" s="2">
        <v>42318.714895833335</v>
      </c>
      <c r="B10531" s="3">
        <v>11.0</v>
      </c>
      <c r="C10531" s="3" t="s">
        <v>8462</v>
      </c>
      <c r="D10531" s="3">
        <v>75.0</v>
      </c>
      <c r="E10531" s="3" t="s">
        <v>8463</v>
      </c>
      <c r="F10531" s="3">
        <v>9.0</v>
      </c>
      <c r="G10531" s="3">
        <v>6.0</v>
      </c>
      <c r="H10531" s="3" t="s">
        <v>672</v>
      </c>
      <c r="I10531" s="3" t="s">
        <v>673</v>
      </c>
      <c r="J10531" s="3" t="s">
        <v>674</v>
      </c>
      <c r="K10531" s="3" t="s">
        <v>24</v>
      </c>
      <c r="L10531" s="3">
        <v>16.0</v>
      </c>
      <c r="M10531" s="3" t="s">
        <v>25</v>
      </c>
      <c r="N10531" s="3" t="s">
        <v>10219</v>
      </c>
      <c r="O10531" s="3" t="s">
        <v>10220</v>
      </c>
      <c r="P10531" s="4">
        <v>31415.0</v>
      </c>
      <c r="Q10531" s="3" t="s">
        <v>132</v>
      </c>
      <c r="S10531" s="3" t="s">
        <v>34</v>
      </c>
    </row>
    <row r="10532">
      <c r="A10532" s="2">
        <v>42318.714895833335</v>
      </c>
      <c r="B10532" s="3">
        <v>11.0</v>
      </c>
      <c r="C10532" s="3" t="s">
        <v>8462</v>
      </c>
      <c r="D10532" s="3">
        <v>75.0</v>
      </c>
      <c r="E10532" s="3" t="s">
        <v>8463</v>
      </c>
      <c r="F10532" s="3">
        <v>9.0</v>
      </c>
      <c r="G10532" s="3">
        <v>6.0</v>
      </c>
      <c r="H10532" s="3" t="s">
        <v>672</v>
      </c>
      <c r="I10532" s="3" t="s">
        <v>673</v>
      </c>
      <c r="J10532" s="3" t="s">
        <v>674</v>
      </c>
      <c r="K10532" s="3" t="s">
        <v>24</v>
      </c>
      <c r="L10532" s="3">
        <v>17.0</v>
      </c>
      <c r="M10532" s="3" t="s">
        <v>30</v>
      </c>
      <c r="N10532" s="3" t="s">
        <v>6731</v>
      </c>
      <c r="O10532" s="3" t="s">
        <v>102</v>
      </c>
      <c r="P10532" s="4">
        <v>16636.0</v>
      </c>
      <c r="Q10532" s="3" t="s">
        <v>117</v>
      </c>
      <c r="S10532" s="3" t="s">
        <v>34</v>
      </c>
    </row>
    <row r="10533">
      <c r="A10533" s="2">
        <v>42318.714895833335</v>
      </c>
      <c r="B10533" s="3">
        <v>11.0</v>
      </c>
      <c r="C10533" s="3" t="s">
        <v>8462</v>
      </c>
      <c r="D10533" s="3">
        <v>75.0</v>
      </c>
      <c r="E10533" s="3" t="s">
        <v>8463</v>
      </c>
      <c r="F10533" s="3">
        <v>9.0</v>
      </c>
      <c r="G10533" s="3">
        <v>6.0</v>
      </c>
      <c r="H10533" s="3" t="s">
        <v>672</v>
      </c>
      <c r="I10533" s="3" t="s">
        <v>673</v>
      </c>
      <c r="J10533" s="3" t="s">
        <v>674</v>
      </c>
      <c r="K10533" s="3" t="s">
        <v>24</v>
      </c>
      <c r="L10533" s="3">
        <v>18.0</v>
      </c>
      <c r="M10533" s="3" t="s">
        <v>25</v>
      </c>
      <c r="N10533" s="3" t="s">
        <v>10221</v>
      </c>
      <c r="O10533" s="3" t="s">
        <v>371</v>
      </c>
      <c r="P10533" s="4">
        <v>25181.0</v>
      </c>
      <c r="Q10533" s="3" t="s">
        <v>169</v>
      </c>
      <c r="S10533" s="3" t="s">
        <v>34</v>
      </c>
    </row>
    <row r="10534">
      <c r="A10534" s="2">
        <v>42318.714895833335</v>
      </c>
      <c r="B10534" s="3">
        <v>11.0</v>
      </c>
      <c r="C10534" s="3" t="s">
        <v>8462</v>
      </c>
      <c r="D10534" s="3">
        <v>75.0</v>
      </c>
      <c r="E10534" s="3" t="s">
        <v>8463</v>
      </c>
      <c r="F10534" s="3">
        <v>9.0</v>
      </c>
      <c r="G10534" s="3">
        <v>6.0</v>
      </c>
      <c r="H10534" s="3" t="s">
        <v>672</v>
      </c>
      <c r="I10534" s="3" t="s">
        <v>673</v>
      </c>
      <c r="J10534" s="3" t="s">
        <v>674</v>
      </c>
      <c r="K10534" s="3" t="s">
        <v>24</v>
      </c>
      <c r="L10534" s="3">
        <v>19.0</v>
      </c>
      <c r="M10534" s="3" t="s">
        <v>30</v>
      </c>
      <c r="N10534" s="3" t="s">
        <v>10222</v>
      </c>
      <c r="O10534" s="3" t="s">
        <v>386</v>
      </c>
      <c r="P10534" s="4">
        <v>18491.0</v>
      </c>
      <c r="Q10534" s="3" t="s">
        <v>49</v>
      </c>
      <c r="S10534" s="3" t="s">
        <v>34</v>
      </c>
    </row>
    <row r="10535">
      <c r="A10535" s="2">
        <v>42318.714895833335</v>
      </c>
      <c r="B10535" s="3">
        <v>11.0</v>
      </c>
      <c r="C10535" s="3" t="s">
        <v>8462</v>
      </c>
      <c r="D10535" s="3">
        <v>75.0</v>
      </c>
      <c r="E10535" s="3" t="s">
        <v>8463</v>
      </c>
      <c r="F10535" s="3">
        <v>9.0</v>
      </c>
      <c r="G10535" s="3">
        <v>6.0</v>
      </c>
      <c r="H10535" s="3" t="s">
        <v>672</v>
      </c>
      <c r="I10535" s="3" t="s">
        <v>673</v>
      </c>
      <c r="J10535" s="3" t="s">
        <v>674</v>
      </c>
      <c r="K10535" s="3" t="s">
        <v>24</v>
      </c>
      <c r="L10535" s="3">
        <v>20.0</v>
      </c>
      <c r="M10535" s="3" t="s">
        <v>25</v>
      </c>
      <c r="N10535" s="3" t="s">
        <v>10223</v>
      </c>
      <c r="O10535" s="3" t="s">
        <v>639</v>
      </c>
      <c r="P10535" s="4">
        <v>19390.0</v>
      </c>
      <c r="Q10535" s="3" t="s">
        <v>52</v>
      </c>
      <c r="S10535" s="3" t="s">
        <v>34</v>
      </c>
    </row>
    <row r="10536">
      <c r="A10536" s="2">
        <v>42318.714895833335</v>
      </c>
      <c r="B10536" s="3">
        <v>11.0</v>
      </c>
      <c r="C10536" s="3" t="s">
        <v>8462</v>
      </c>
      <c r="D10536" s="3">
        <v>75.0</v>
      </c>
      <c r="E10536" s="3" t="s">
        <v>8463</v>
      </c>
      <c r="F10536" s="3">
        <v>9.0</v>
      </c>
      <c r="G10536" s="3">
        <v>6.0</v>
      </c>
      <c r="H10536" s="3" t="s">
        <v>672</v>
      </c>
      <c r="I10536" s="3" t="s">
        <v>673</v>
      </c>
      <c r="J10536" s="3" t="s">
        <v>674</v>
      </c>
      <c r="K10536" s="3" t="s">
        <v>24</v>
      </c>
      <c r="L10536" s="3">
        <v>21.0</v>
      </c>
      <c r="M10536" s="3" t="s">
        <v>30</v>
      </c>
      <c r="N10536" s="3" t="s">
        <v>6204</v>
      </c>
      <c r="O10536" s="3" t="s">
        <v>626</v>
      </c>
      <c r="P10536" s="4">
        <v>16090.0</v>
      </c>
      <c r="Q10536" s="3" t="s">
        <v>105</v>
      </c>
      <c r="S10536" s="3" t="s">
        <v>34</v>
      </c>
    </row>
    <row r="10537">
      <c r="A10537" s="2">
        <v>42318.714895833335</v>
      </c>
      <c r="B10537" s="3">
        <v>11.0</v>
      </c>
      <c r="C10537" s="3" t="s">
        <v>8462</v>
      </c>
      <c r="D10537" s="3">
        <v>75.0</v>
      </c>
      <c r="E10537" s="3" t="s">
        <v>8463</v>
      </c>
      <c r="F10537" s="3">
        <v>9.0</v>
      </c>
      <c r="G10537" s="3">
        <v>6.0</v>
      </c>
      <c r="H10537" s="3" t="s">
        <v>672</v>
      </c>
      <c r="I10537" s="3" t="s">
        <v>673</v>
      </c>
      <c r="J10537" s="3" t="s">
        <v>674</v>
      </c>
      <c r="K10537" s="3" t="s">
        <v>24</v>
      </c>
      <c r="L10537" s="3">
        <v>22.0</v>
      </c>
      <c r="M10537" s="3" t="s">
        <v>25</v>
      </c>
      <c r="N10537" s="3" t="s">
        <v>3427</v>
      </c>
      <c r="O10537" s="3" t="s">
        <v>42</v>
      </c>
      <c r="P10537" s="4">
        <v>24880.0</v>
      </c>
      <c r="Q10537" s="3" t="s">
        <v>345</v>
      </c>
      <c r="S10537" s="3" t="s">
        <v>34</v>
      </c>
    </row>
    <row r="10538">
      <c r="A10538" s="2">
        <v>42318.714895833335</v>
      </c>
      <c r="B10538" s="3">
        <v>11.0</v>
      </c>
      <c r="C10538" s="3" t="s">
        <v>8462</v>
      </c>
      <c r="D10538" s="3">
        <v>75.0</v>
      </c>
      <c r="E10538" s="3" t="s">
        <v>8463</v>
      </c>
      <c r="F10538" s="3">
        <v>9.0</v>
      </c>
      <c r="G10538" s="3">
        <v>6.0</v>
      </c>
      <c r="H10538" s="3" t="s">
        <v>672</v>
      </c>
      <c r="I10538" s="3" t="s">
        <v>673</v>
      </c>
      <c r="J10538" s="3" t="s">
        <v>674</v>
      </c>
      <c r="K10538" s="3" t="s">
        <v>24</v>
      </c>
      <c r="L10538" s="3">
        <v>23.0</v>
      </c>
      <c r="M10538" s="3" t="s">
        <v>30</v>
      </c>
      <c r="N10538" s="3" t="s">
        <v>9137</v>
      </c>
      <c r="O10538" s="3" t="s">
        <v>633</v>
      </c>
      <c r="P10538" s="4">
        <v>13605.0</v>
      </c>
      <c r="Q10538" s="3" t="s">
        <v>72</v>
      </c>
      <c r="S10538" s="3" t="s">
        <v>34</v>
      </c>
    </row>
    <row r="10539">
      <c r="A10539" s="2">
        <v>42318.714895833335</v>
      </c>
      <c r="B10539" s="3">
        <v>11.0</v>
      </c>
      <c r="C10539" s="3" t="s">
        <v>8462</v>
      </c>
      <c r="D10539" s="3">
        <v>75.0</v>
      </c>
      <c r="E10539" s="3" t="s">
        <v>8463</v>
      </c>
      <c r="F10539" s="3">
        <v>9.0</v>
      </c>
      <c r="G10539" s="3">
        <v>6.0</v>
      </c>
      <c r="H10539" s="3" t="s">
        <v>672</v>
      </c>
      <c r="I10539" s="3" t="s">
        <v>673</v>
      </c>
      <c r="J10539" s="3" t="s">
        <v>674</v>
      </c>
      <c r="K10539" s="3" t="s">
        <v>24</v>
      </c>
      <c r="L10539" s="3">
        <v>24.0</v>
      </c>
      <c r="M10539" s="3" t="s">
        <v>25</v>
      </c>
      <c r="N10539" s="3" t="s">
        <v>10224</v>
      </c>
      <c r="O10539" s="3" t="s">
        <v>200</v>
      </c>
      <c r="P10539" s="4">
        <v>24033.0</v>
      </c>
      <c r="Q10539" s="3" t="s">
        <v>110</v>
      </c>
      <c r="S10539" s="3" t="s">
        <v>34</v>
      </c>
    </row>
    <row r="10540">
      <c r="A10540" s="2">
        <v>42318.714895833335</v>
      </c>
      <c r="B10540" s="3">
        <v>11.0</v>
      </c>
      <c r="C10540" s="3" t="s">
        <v>8462</v>
      </c>
      <c r="D10540" s="3">
        <v>75.0</v>
      </c>
      <c r="E10540" s="3" t="s">
        <v>8463</v>
      </c>
      <c r="F10540" s="3">
        <v>9.0</v>
      </c>
      <c r="G10540" s="3">
        <v>6.0</v>
      </c>
      <c r="H10540" s="3" t="s">
        <v>672</v>
      </c>
      <c r="I10540" s="3" t="s">
        <v>673</v>
      </c>
      <c r="J10540" s="3" t="s">
        <v>674</v>
      </c>
      <c r="K10540" s="3" t="s">
        <v>24</v>
      </c>
      <c r="L10540" s="3">
        <v>25.0</v>
      </c>
      <c r="M10540" s="3" t="s">
        <v>30</v>
      </c>
      <c r="N10540" s="3" t="s">
        <v>7959</v>
      </c>
      <c r="O10540" s="3" t="s">
        <v>1356</v>
      </c>
      <c r="P10540" s="4">
        <v>16942.0</v>
      </c>
      <c r="Q10540" s="3" t="s">
        <v>86</v>
      </c>
      <c r="S10540" s="3" t="s">
        <v>34</v>
      </c>
    </row>
    <row r="10541">
      <c r="A10541" s="2">
        <v>42318.714895833335</v>
      </c>
      <c r="B10541" s="3">
        <v>11.0</v>
      </c>
      <c r="C10541" s="3" t="s">
        <v>8462</v>
      </c>
      <c r="D10541" s="3">
        <v>75.0</v>
      </c>
      <c r="E10541" s="3" t="s">
        <v>8463</v>
      </c>
      <c r="F10541" s="3">
        <v>9.0</v>
      </c>
      <c r="G10541" s="3">
        <v>6.0</v>
      </c>
      <c r="H10541" s="3" t="s">
        <v>672</v>
      </c>
      <c r="I10541" s="3" t="s">
        <v>673</v>
      </c>
      <c r="J10541" s="3" t="s">
        <v>674</v>
      </c>
      <c r="K10541" s="3" t="s">
        <v>24</v>
      </c>
      <c r="L10541" s="3">
        <v>26.0</v>
      </c>
      <c r="M10541" s="3" t="s">
        <v>25</v>
      </c>
      <c r="N10541" s="3" t="s">
        <v>10225</v>
      </c>
      <c r="O10541" s="3" t="s">
        <v>956</v>
      </c>
      <c r="P10541" s="4">
        <v>32932.0</v>
      </c>
      <c r="Q10541" s="3" t="s">
        <v>191</v>
      </c>
      <c r="S10541" s="3" t="s">
        <v>34</v>
      </c>
    </row>
    <row r="10542">
      <c r="A10542" s="2">
        <v>42318.714895833335</v>
      </c>
      <c r="B10542" s="3">
        <v>11.0</v>
      </c>
      <c r="C10542" s="3" t="s">
        <v>8462</v>
      </c>
      <c r="D10542" s="3">
        <v>75.0</v>
      </c>
      <c r="E10542" s="3" t="s">
        <v>8463</v>
      </c>
      <c r="F10542" s="3">
        <v>9.0</v>
      </c>
      <c r="G10542" s="3">
        <v>6.0</v>
      </c>
      <c r="H10542" s="3" t="s">
        <v>672</v>
      </c>
      <c r="I10542" s="3" t="s">
        <v>673</v>
      </c>
      <c r="J10542" s="3" t="s">
        <v>674</v>
      </c>
      <c r="K10542" s="3" t="s">
        <v>24</v>
      </c>
      <c r="L10542" s="3">
        <v>27.0</v>
      </c>
      <c r="M10542" s="3" t="s">
        <v>30</v>
      </c>
      <c r="N10542" s="3" t="s">
        <v>5583</v>
      </c>
      <c r="O10542" s="3" t="s">
        <v>919</v>
      </c>
      <c r="P10542" s="4">
        <v>15445.0</v>
      </c>
      <c r="Q10542" s="3" t="s">
        <v>132</v>
      </c>
      <c r="S10542" s="3" t="s">
        <v>34</v>
      </c>
    </row>
    <row r="10543">
      <c r="A10543" s="2">
        <v>42318.714895833335</v>
      </c>
      <c r="B10543" s="3">
        <v>11.0</v>
      </c>
      <c r="C10543" s="3" t="s">
        <v>8462</v>
      </c>
      <c r="D10543" s="3">
        <v>75.0</v>
      </c>
      <c r="E10543" s="3" t="s">
        <v>8463</v>
      </c>
      <c r="F10543" s="3">
        <v>9.0</v>
      </c>
      <c r="G10543" s="3">
        <v>6.0</v>
      </c>
      <c r="H10543" s="3" t="s">
        <v>672</v>
      </c>
      <c r="I10543" s="3" t="s">
        <v>673</v>
      </c>
      <c r="J10543" s="3" t="s">
        <v>674</v>
      </c>
      <c r="K10543" s="3" t="s">
        <v>24</v>
      </c>
      <c r="L10543" s="3">
        <v>28.0</v>
      </c>
      <c r="M10543" s="3" t="s">
        <v>25</v>
      </c>
      <c r="N10543" s="3" t="s">
        <v>10226</v>
      </c>
      <c r="O10543" s="3" t="s">
        <v>462</v>
      </c>
      <c r="P10543" s="4">
        <v>15038.0</v>
      </c>
      <c r="Q10543" s="3" t="s">
        <v>216</v>
      </c>
      <c r="S10543" s="3" t="s">
        <v>34</v>
      </c>
    </row>
    <row r="10544">
      <c r="A10544" s="2">
        <v>42318.714895833335</v>
      </c>
      <c r="B10544" s="3">
        <v>11.0</v>
      </c>
      <c r="C10544" s="3" t="s">
        <v>8462</v>
      </c>
      <c r="D10544" s="3">
        <v>75.0</v>
      </c>
      <c r="E10544" s="3" t="s">
        <v>8463</v>
      </c>
      <c r="F10544" s="3">
        <v>9.0</v>
      </c>
      <c r="G10544" s="3">
        <v>6.0</v>
      </c>
      <c r="H10544" s="3" t="s">
        <v>672</v>
      </c>
      <c r="I10544" s="3" t="s">
        <v>673</v>
      </c>
      <c r="J10544" s="3" t="s">
        <v>674</v>
      </c>
      <c r="K10544" s="3" t="s">
        <v>24</v>
      </c>
      <c r="L10544" s="3">
        <v>29.0</v>
      </c>
      <c r="M10544" s="3" t="s">
        <v>30</v>
      </c>
      <c r="N10544" s="3" t="s">
        <v>10227</v>
      </c>
      <c r="O10544" s="3" t="s">
        <v>283</v>
      </c>
      <c r="P10544" s="4">
        <v>23079.0</v>
      </c>
      <c r="Q10544" s="3" t="s">
        <v>169</v>
      </c>
      <c r="S10544" s="3" t="s">
        <v>34</v>
      </c>
    </row>
    <row r="10545">
      <c r="A10545" s="2">
        <v>42318.714895833335</v>
      </c>
      <c r="B10545" s="3">
        <v>11.0</v>
      </c>
      <c r="C10545" s="3" t="s">
        <v>8462</v>
      </c>
      <c r="D10545" s="3">
        <v>75.0</v>
      </c>
      <c r="E10545" s="3" t="s">
        <v>8463</v>
      </c>
      <c r="F10545" s="3">
        <v>9.0</v>
      </c>
      <c r="G10545" s="3">
        <v>6.0</v>
      </c>
      <c r="H10545" s="3" t="s">
        <v>672</v>
      </c>
      <c r="I10545" s="3" t="s">
        <v>673</v>
      </c>
      <c r="J10545" s="3" t="s">
        <v>674</v>
      </c>
      <c r="K10545" s="3" t="s">
        <v>24</v>
      </c>
      <c r="L10545" s="3">
        <v>30.0</v>
      </c>
      <c r="M10545" s="3" t="s">
        <v>25</v>
      </c>
      <c r="N10545" s="3" t="s">
        <v>7519</v>
      </c>
      <c r="O10545" s="3" t="s">
        <v>427</v>
      </c>
      <c r="P10545" s="4">
        <v>20855.0</v>
      </c>
      <c r="Q10545" s="3" t="s">
        <v>115</v>
      </c>
      <c r="S10545" s="3" t="s">
        <v>34</v>
      </c>
    </row>
    <row r="10546">
      <c r="A10546" s="2">
        <v>42318.714895833335</v>
      </c>
      <c r="B10546" s="3">
        <v>11.0</v>
      </c>
      <c r="C10546" s="3" t="s">
        <v>8462</v>
      </c>
      <c r="D10546" s="3">
        <v>75.0</v>
      </c>
      <c r="E10546" s="3" t="s">
        <v>8463</v>
      </c>
      <c r="F10546" s="3">
        <v>9.0</v>
      </c>
      <c r="G10546" s="3">
        <v>6.0</v>
      </c>
      <c r="H10546" s="3" t="s">
        <v>672</v>
      </c>
      <c r="I10546" s="3" t="s">
        <v>673</v>
      </c>
      <c r="J10546" s="3" t="s">
        <v>674</v>
      </c>
      <c r="K10546" s="3" t="s">
        <v>24</v>
      </c>
      <c r="L10546" s="3">
        <v>31.0</v>
      </c>
      <c r="M10546" s="3" t="s">
        <v>30</v>
      </c>
      <c r="N10546" s="3" t="s">
        <v>3160</v>
      </c>
      <c r="O10546" s="3" t="s">
        <v>102</v>
      </c>
      <c r="P10546" s="4">
        <v>21465.0</v>
      </c>
      <c r="Q10546" s="3" t="s">
        <v>52</v>
      </c>
      <c r="S10546" s="3" t="s">
        <v>34</v>
      </c>
    </row>
    <row r="10547">
      <c r="A10547" s="2">
        <v>42318.714895833335</v>
      </c>
      <c r="B10547" s="3">
        <v>11.0</v>
      </c>
      <c r="C10547" s="3" t="s">
        <v>8462</v>
      </c>
      <c r="D10547" s="3">
        <v>75.0</v>
      </c>
      <c r="E10547" s="3" t="s">
        <v>8463</v>
      </c>
      <c r="F10547" s="3">
        <v>9.0</v>
      </c>
      <c r="G10547" s="3">
        <v>6.0</v>
      </c>
      <c r="H10547" s="3" t="s">
        <v>672</v>
      </c>
      <c r="I10547" s="3" t="s">
        <v>673</v>
      </c>
      <c r="J10547" s="3" t="s">
        <v>674</v>
      </c>
      <c r="K10547" s="3" t="s">
        <v>24</v>
      </c>
      <c r="L10547" s="3">
        <v>32.0</v>
      </c>
      <c r="M10547" s="3" t="s">
        <v>25</v>
      </c>
      <c r="N10547" s="3" t="s">
        <v>10228</v>
      </c>
      <c r="O10547" s="3" t="s">
        <v>180</v>
      </c>
      <c r="P10547" s="4">
        <v>24640.0</v>
      </c>
      <c r="Q10547" s="3" t="s">
        <v>52</v>
      </c>
      <c r="S10547" s="3" t="s">
        <v>34</v>
      </c>
    </row>
    <row r="10548">
      <c r="A10548" s="2">
        <v>42318.714895833335</v>
      </c>
      <c r="B10548" s="3">
        <v>11.0</v>
      </c>
      <c r="C10548" s="3" t="s">
        <v>8462</v>
      </c>
      <c r="D10548" s="3">
        <v>75.0</v>
      </c>
      <c r="E10548" s="3" t="s">
        <v>8463</v>
      </c>
      <c r="F10548" s="3">
        <v>9.0</v>
      </c>
      <c r="G10548" s="3">
        <v>6.0</v>
      </c>
      <c r="H10548" s="3" t="s">
        <v>672</v>
      </c>
      <c r="I10548" s="3" t="s">
        <v>673</v>
      </c>
      <c r="J10548" s="3" t="s">
        <v>674</v>
      </c>
      <c r="K10548" s="3" t="s">
        <v>24</v>
      </c>
      <c r="L10548" s="3">
        <v>33.0</v>
      </c>
      <c r="M10548" s="3" t="s">
        <v>30</v>
      </c>
      <c r="N10548" s="3" t="s">
        <v>10229</v>
      </c>
      <c r="O10548" s="3" t="s">
        <v>139</v>
      </c>
      <c r="P10548" s="4">
        <v>24755.0</v>
      </c>
      <c r="Q10548" s="3" t="s">
        <v>132</v>
      </c>
      <c r="S10548" s="3" t="s">
        <v>34</v>
      </c>
    </row>
    <row r="10549">
      <c r="A10549" s="2">
        <v>42318.714895833335</v>
      </c>
      <c r="B10549" s="3">
        <v>11.0</v>
      </c>
      <c r="C10549" s="3" t="s">
        <v>8462</v>
      </c>
      <c r="D10549" s="3">
        <v>75.0</v>
      </c>
      <c r="E10549" s="3" t="s">
        <v>8463</v>
      </c>
      <c r="F10549" s="3">
        <v>9.0</v>
      </c>
      <c r="G10549" s="3">
        <v>6.0</v>
      </c>
      <c r="H10549" s="3" t="s">
        <v>672</v>
      </c>
      <c r="I10549" s="3" t="s">
        <v>673</v>
      </c>
      <c r="J10549" s="3" t="s">
        <v>674</v>
      </c>
      <c r="K10549" s="3" t="s">
        <v>24</v>
      </c>
      <c r="L10549" s="3">
        <v>34.0</v>
      </c>
      <c r="M10549" s="3" t="s">
        <v>25</v>
      </c>
      <c r="N10549" s="3" t="s">
        <v>10230</v>
      </c>
      <c r="O10549" s="3" t="s">
        <v>1452</v>
      </c>
      <c r="P10549" s="4">
        <v>21391.0</v>
      </c>
      <c r="Q10549" s="3" t="s">
        <v>169</v>
      </c>
      <c r="S10549" s="3" t="s">
        <v>34</v>
      </c>
    </row>
    <row r="10550">
      <c r="A10550" s="2">
        <v>42318.714895833335</v>
      </c>
      <c r="B10550" s="3">
        <v>11.0</v>
      </c>
      <c r="C10550" s="3" t="s">
        <v>8462</v>
      </c>
      <c r="D10550" s="3">
        <v>75.0</v>
      </c>
      <c r="E10550" s="3" t="s">
        <v>8463</v>
      </c>
      <c r="F10550" s="3">
        <v>9.0</v>
      </c>
      <c r="G10550" s="3">
        <v>6.0</v>
      </c>
      <c r="H10550" s="3" t="s">
        <v>672</v>
      </c>
      <c r="I10550" s="3" t="s">
        <v>673</v>
      </c>
      <c r="J10550" s="3" t="s">
        <v>674</v>
      </c>
      <c r="K10550" s="3" t="s">
        <v>24</v>
      </c>
      <c r="L10550" s="3">
        <v>35.0</v>
      </c>
      <c r="M10550" s="3" t="s">
        <v>30</v>
      </c>
      <c r="N10550" s="3" t="s">
        <v>10231</v>
      </c>
      <c r="O10550" s="3" t="s">
        <v>375</v>
      </c>
      <c r="P10550" s="4">
        <v>21296.0</v>
      </c>
      <c r="Q10550" s="3" t="s">
        <v>40</v>
      </c>
      <c r="S10550" s="3" t="s">
        <v>34</v>
      </c>
    </row>
    <row r="10551">
      <c r="A10551" s="2">
        <v>42318.714895833335</v>
      </c>
      <c r="B10551" s="3">
        <v>11.0</v>
      </c>
      <c r="C10551" s="3" t="s">
        <v>8462</v>
      </c>
      <c r="D10551" s="3">
        <v>75.0</v>
      </c>
      <c r="E10551" s="3" t="s">
        <v>8463</v>
      </c>
      <c r="F10551" s="3">
        <v>9.0</v>
      </c>
      <c r="G10551" s="3">
        <v>6.0</v>
      </c>
      <c r="H10551" s="3" t="s">
        <v>672</v>
      </c>
      <c r="I10551" s="3" t="s">
        <v>673</v>
      </c>
      <c r="J10551" s="3" t="s">
        <v>674</v>
      </c>
      <c r="K10551" s="3" t="s">
        <v>24</v>
      </c>
      <c r="L10551" s="3">
        <v>36.0</v>
      </c>
      <c r="M10551" s="3" t="s">
        <v>25</v>
      </c>
      <c r="N10551" s="3" t="s">
        <v>10232</v>
      </c>
      <c r="O10551" s="3" t="s">
        <v>119</v>
      </c>
      <c r="P10551" s="4">
        <v>20361.0</v>
      </c>
      <c r="Q10551" s="3" t="s">
        <v>352</v>
      </c>
      <c r="S10551" s="3" t="s">
        <v>34</v>
      </c>
    </row>
    <row r="10552">
      <c r="A10552" s="2">
        <v>42318.714895833335</v>
      </c>
      <c r="B10552" s="3">
        <v>11.0</v>
      </c>
      <c r="C10552" s="3" t="s">
        <v>8462</v>
      </c>
      <c r="D10552" s="3">
        <v>75.0</v>
      </c>
      <c r="E10552" s="3" t="s">
        <v>8463</v>
      </c>
      <c r="F10552" s="3">
        <v>9.0</v>
      </c>
      <c r="G10552" s="3">
        <v>6.0</v>
      </c>
      <c r="H10552" s="3" t="s">
        <v>672</v>
      </c>
      <c r="I10552" s="3" t="s">
        <v>673</v>
      </c>
      <c r="J10552" s="3" t="s">
        <v>674</v>
      </c>
      <c r="K10552" s="3" t="s">
        <v>24</v>
      </c>
      <c r="L10552" s="3">
        <v>37.0</v>
      </c>
      <c r="M10552" s="3" t="s">
        <v>30</v>
      </c>
      <c r="N10552" s="3" t="s">
        <v>10233</v>
      </c>
      <c r="O10552" s="3" t="s">
        <v>361</v>
      </c>
      <c r="P10552" s="4">
        <v>17638.0</v>
      </c>
      <c r="Q10552" s="3" t="s">
        <v>153</v>
      </c>
      <c r="S10552" s="3" t="s">
        <v>34</v>
      </c>
    </row>
    <row r="10553">
      <c r="A10553" s="2">
        <v>42318.714895833335</v>
      </c>
      <c r="B10553" s="3">
        <v>11.0</v>
      </c>
      <c r="C10553" s="3" t="s">
        <v>8462</v>
      </c>
      <c r="D10553" s="3">
        <v>75.0</v>
      </c>
      <c r="E10553" s="3" t="s">
        <v>8463</v>
      </c>
      <c r="F10553" s="3">
        <v>9.0</v>
      </c>
      <c r="G10553" s="3">
        <v>6.0</v>
      </c>
      <c r="H10553" s="3" t="s">
        <v>672</v>
      </c>
      <c r="I10553" s="3" t="s">
        <v>673</v>
      </c>
      <c r="J10553" s="3" t="s">
        <v>674</v>
      </c>
      <c r="K10553" s="3" t="s">
        <v>24</v>
      </c>
      <c r="L10553" s="3">
        <v>38.0</v>
      </c>
      <c r="M10553" s="3" t="s">
        <v>25</v>
      </c>
      <c r="N10553" s="3" t="s">
        <v>10234</v>
      </c>
      <c r="O10553" s="3" t="s">
        <v>10235</v>
      </c>
      <c r="P10553" s="4">
        <v>19349.0</v>
      </c>
      <c r="Q10553" s="3" t="s">
        <v>380</v>
      </c>
      <c r="S10553" s="3" t="s">
        <v>34</v>
      </c>
    </row>
    <row r="10554">
      <c r="A10554" s="2">
        <v>42318.714895833335</v>
      </c>
      <c r="B10554" s="3">
        <v>11.0</v>
      </c>
      <c r="C10554" s="3" t="s">
        <v>8462</v>
      </c>
      <c r="D10554" s="3">
        <v>75.0</v>
      </c>
      <c r="E10554" s="3" t="s">
        <v>8463</v>
      </c>
      <c r="F10554" s="3">
        <v>9.0</v>
      </c>
      <c r="G10554" s="3">
        <v>6.0</v>
      </c>
      <c r="H10554" s="3" t="s">
        <v>672</v>
      </c>
      <c r="I10554" s="3" t="s">
        <v>673</v>
      </c>
      <c r="J10554" s="3" t="s">
        <v>674</v>
      </c>
      <c r="K10554" s="3" t="s">
        <v>24</v>
      </c>
      <c r="L10554" s="3">
        <v>39.0</v>
      </c>
      <c r="M10554" s="3" t="s">
        <v>30</v>
      </c>
      <c r="N10554" s="3" t="s">
        <v>8021</v>
      </c>
      <c r="O10554" s="3" t="s">
        <v>368</v>
      </c>
      <c r="P10554" s="4">
        <v>27147.0</v>
      </c>
      <c r="Q10554" s="3" t="s">
        <v>110</v>
      </c>
      <c r="S10554" s="3" t="s">
        <v>34</v>
      </c>
    </row>
    <row r="10555">
      <c r="A10555" s="2">
        <v>42318.714895833335</v>
      </c>
      <c r="B10555" s="3">
        <v>11.0</v>
      </c>
      <c r="C10555" s="3" t="s">
        <v>8462</v>
      </c>
      <c r="D10555" s="3">
        <v>75.0</v>
      </c>
      <c r="E10555" s="3" t="s">
        <v>8463</v>
      </c>
      <c r="F10555" s="3">
        <v>9.0</v>
      </c>
      <c r="G10555" s="3">
        <v>6.0</v>
      </c>
      <c r="H10555" s="3" t="s">
        <v>672</v>
      </c>
      <c r="I10555" s="3" t="s">
        <v>673</v>
      </c>
      <c r="J10555" s="3" t="s">
        <v>674</v>
      </c>
      <c r="K10555" s="3" t="s">
        <v>24</v>
      </c>
      <c r="L10555" s="3">
        <v>40.0</v>
      </c>
      <c r="M10555" s="3" t="s">
        <v>25</v>
      </c>
      <c r="N10555" s="3" t="s">
        <v>10236</v>
      </c>
      <c r="O10555" s="3" t="s">
        <v>1311</v>
      </c>
      <c r="P10555" s="4">
        <v>18815.0</v>
      </c>
      <c r="Q10555" s="3" t="s">
        <v>43</v>
      </c>
      <c r="S10555" s="3" t="s">
        <v>34</v>
      </c>
    </row>
    <row r="10556">
      <c r="A10556" s="2">
        <v>42318.714895833335</v>
      </c>
      <c r="B10556" s="3">
        <v>11.0</v>
      </c>
      <c r="C10556" s="3" t="s">
        <v>8462</v>
      </c>
      <c r="D10556" s="3">
        <v>75.0</v>
      </c>
      <c r="E10556" s="3" t="s">
        <v>8463</v>
      </c>
      <c r="F10556" s="3">
        <v>9.0</v>
      </c>
      <c r="G10556" s="3">
        <v>6.0</v>
      </c>
      <c r="H10556" s="3" t="s">
        <v>672</v>
      </c>
      <c r="I10556" s="3" t="s">
        <v>673</v>
      </c>
      <c r="J10556" s="3" t="s">
        <v>674</v>
      </c>
      <c r="K10556" s="3" t="s">
        <v>24</v>
      </c>
      <c r="L10556" s="3">
        <v>41.0</v>
      </c>
      <c r="M10556" s="3" t="s">
        <v>30</v>
      </c>
      <c r="N10556" s="3" t="s">
        <v>239</v>
      </c>
      <c r="O10556" s="3" t="s">
        <v>1356</v>
      </c>
      <c r="P10556" s="4">
        <v>15991.0</v>
      </c>
      <c r="Q10556" s="3" t="s">
        <v>40</v>
      </c>
      <c r="S10556" s="3" t="s">
        <v>34</v>
      </c>
    </row>
    <row r="10557">
      <c r="A10557" s="2">
        <v>42318.714895833335</v>
      </c>
      <c r="B10557" s="3">
        <v>11.0</v>
      </c>
      <c r="C10557" s="3" t="s">
        <v>8462</v>
      </c>
      <c r="D10557" s="3">
        <v>75.0</v>
      </c>
      <c r="E10557" s="3" t="s">
        <v>8463</v>
      </c>
      <c r="F10557" s="3">
        <v>9.0</v>
      </c>
      <c r="G10557" s="3">
        <v>6.0</v>
      </c>
      <c r="H10557" s="3" t="s">
        <v>672</v>
      </c>
      <c r="I10557" s="3" t="s">
        <v>673</v>
      </c>
      <c r="J10557" s="3" t="s">
        <v>674</v>
      </c>
      <c r="K10557" s="3" t="s">
        <v>24</v>
      </c>
      <c r="L10557" s="3">
        <v>42.0</v>
      </c>
      <c r="M10557" s="3" t="s">
        <v>25</v>
      </c>
      <c r="N10557" s="3" t="s">
        <v>10237</v>
      </c>
      <c r="O10557" s="3" t="s">
        <v>10238</v>
      </c>
      <c r="P10557" s="4">
        <v>35534.0</v>
      </c>
      <c r="Q10557" s="3" t="s">
        <v>191</v>
      </c>
      <c r="S10557" s="3" t="s">
        <v>34</v>
      </c>
    </row>
    <row r="10558">
      <c r="A10558" s="2">
        <v>42318.714895833335</v>
      </c>
      <c r="B10558" s="3">
        <v>11.0</v>
      </c>
      <c r="C10558" s="3" t="s">
        <v>8462</v>
      </c>
      <c r="D10558" s="3">
        <v>77.0</v>
      </c>
      <c r="E10558" s="3" t="s">
        <v>8506</v>
      </c>
      <c r="F10558" s="3">
        <v>9.0</v>
      </c>
      <c r="G10558" s="3">
        <v>6.0</v>
      </c>
      <c r="H10558" s="3" t="s">
        <v>672</v>
      </c>
      <c r="I10558" s="3" t="s">
        <v>673</v>
      </c>
      <c r="J10558" s="3" t="s">
        <v>674</v>
      </c>
      <c r="K10558" s="3" t="s">
        <v>24</v>
      </c>
      <c r="L10558" s="3">
        <v>1.0</v>
      </c>
      <c r="M10558" s="3" t="s">
        <v>25</v>
      </c>
      <c r="N10558" s="3" t="s">
        <v>8101</v>
      </c>
      <c r="O10558" s="3" t="s">
        <v>536</v>
      </c>
      <c r="P10558" s="4">
        <v>14572.0</v>
      </c>
      <c r="Q10558" s="3" t="s">
        <v>86</v>
      </c>
      <c r="S10558" s="3" t="s">
        <v>34</v>
      </c>
    </row>
    <row r="10559">
      <c r="A10559" s="2">
        <v>42318.714895833335</v>
      </c>
      <c r="B10559" s="3">
        <v>11.0</v>
      </c>
      <c r="C10559" s="3" t="s">
        <v>8462</v>
      </c>
      <c r="D10559" s="3">
        <v>77.0</v>
      </c>
      <c r="E10559" s="3" t="s">
        <v>8506</v>
      </c>
      <c r="F10559" s="3">
        <v>9.0</v>
      </c>
      <c r="G10559" s="3">
        <v>6.0</v>
      </c>
      <c r="H10559" s="3" t="s">
        <v>672</v>
      </c>
      <c r="I10559" s="3" t="s">
        <v>673</v>
      </c>
      <c r="J10559" s="3" t="s">
        <v>674</v>
      </c>
      <c r="K10559" s="3" t="s">
        <v>24</v>
      </c>
      <c r="L10559" s="3">
        <v>2.0</v>
      </c>
      <c r="M10559" s="3" t="s">
        <v>30</v>
      </c>
      <c r="N10559" s="3" t="s">
        <v>548</v>
      </c>
      <c r="O10559" s="3" t="s">
        <v>487</v>
      </c>
      <c r="P10559" s="4">
        <v>18634.0</v>
      </c>
      <c r="Q10559" s="3" t="s">
        <v>2679</v>
      </c>
      <c r="S10559" s="3" t="s">
        <v>34</v>
      </c>
    </row>
    <row r="10560">
      <c r="A10560" s="2">
        <v>42318.714895833335</v>
      </c>
      <c r="B10560" s="3">
        <v>11.0</v>
      </c>
      <c r="C10560" s="3" t="s">
        <v>8462</v>
      </c>
      <c r="D10560" s="3">
        <v>77.0</v>
      </c>
      <c r="E10560" s="3" t="s">
        <v>8506</v>
      </c>
      <c r="F10560" s="3">
        <v>9.0</v>
      </c>
      <c r="G10560" s="3">
        <v>6.0</v>
      </c>
      <c r="H10560" s="3" t="s">
        <v>672</v>
      </c>
      <c r="I10560" s="3" t="s">
        <v>673</v>
      </c>
      <c r="J10560" s="3" t="s">
        <v>674</v>
      </c>
      <c r="K10560" s="3" t="s">
        <v>24</v>
      </c>
      <c r="L10560" s="3">
        <v>3.0</v>
      </c>
      <c r="M10560" s="3" t="s">
        <v>25</v>
      </c>
      <c r="N10560" s="3" t="s">
        <v>1737</v>
      </c>
      <c r="O10560" s="3" t="s">
        <v>664</v>
      </c>
      <c r="P10560" s="4">
        <v>23291.0</v>
      </c>
      <c r="Q10560" s="3" t="s">
        <v>169</v>
      </c>
      <c r="S10560" s="3" t="s">
        <v>34</v>
      </c>
    </row>
    <row r="10561">
      <c r="A10561" s="2">
        <v>42318.714895833335</v>
      </c>
      <c r="B10561" s="3">
        <v>11.0</v>
      </c>
      <c r="C10561" s="3" t="s">
        <v>8462</v>
      </c>
      <c r="D10561" s="3">
        <v>77.0</v>
      </c>
      <c r="E10561" s="3" t="s">
        <v>8506</v>
      </c>
      <c r="F10561" s="3">
        <v>9.0</v>
      </c>
      <c r="G10561" s="3">
        <v>6.0</v>
      </c>
      <c r="H10561" s="3" t="s">
        <v>672</v>
      </c>
      <c r="I10561" s="3" t="s">
        <v>673</v>
      </c>
      <c r="J10561" s="3" t="s">
        <v>674</v>
      </c>
      <c r="K10561" s="3" t="s">
        <v>24</v>
      </c>
      <c r="L10561" s="3">
        <v>4.0</v>
      </c>
      <c r="M10561" s="3" t="s">
        <v>30</v>
      </c>
      <c r="N10561" s="3" t="s">
        <v>10239</v>
      </c>
      <c r="O10561" s="3" t="s">
        <v>283</v>
      </c>
      <c r="P10561" s="4">
        <v>24133.0</v>
      </c>
      <c r="Q10561" s="3" t="s">
        <v>40</v>
      </c>
      <c r="S10561" s="3" t="s">
        <v>34</v>
      </c>
    </row>
    <row r="10562">
      <c r="A10562" s="2">
        <v>42318.714895833335</v>
      </c>
      <c r="B10562" s="3">
        <v>11.0</v>
      </c>
      <c r="C10562" s="3" t="s">
        <v>8462</v>
      </c>
      <c r="D10562" s="3">
        <v>77.0</v>
      </c>
      <c r="E10562" s="3" t="s">
        <v>8506</v>
      </c>
      <c r="F10562" s="3">
        <v>9.0</v>
      </c>
      <c r="G10562" s="3">
        <v>6.0</v>
      </c>
      <c r="H10562" s="3" t="s">
        <v>672</v>
      </c>
      <c r="I10562" s="3" t="s">
        <v>673</v>
      </c>
      <c r="J10562" s="3" t="s">
        <v>674</v>
      </c>
      <c r="K10562" s="3" t="s">
        <v>24</v>
      </c>
      <c r="L10562" s="3">
        <v>5.0</v>
      </c>
      <c r="M10562" s="3" t="s">
        <v>25</v>
      </c>
      <c r="N10562" s="3" t="s">
        <v>10240</v>
      </c>
      <c r="O10562" s="3" t="s">
        <v>243</v>
      </c>
      <c r="P10562" s="4">
        <v>17870.0</v>
      </c>
      <c r="Q10562" s="3" t="s">
        <v>105</v>
      </c>
      <c r="S10562" s="3" t="s">
        <v>34</v>
      </c>
    </row>
    <row r="10563">
      <c r="A10563" s="2">
        <v>42318.714895833335</v>
      </c>
      <c r="B10563" s="3">
        <v>11.0</v>
      </c>
      <c r="C10563" s="3" t="s">
        <v>8462</v>
      </c>
      <c r="D10563" s="3">
        <v>77.0</v>
      </c>
      <c r="E10563" s="3" t="s">
        <v>8506</v>
      </c>
      <c r="F10563" s="3">
        <v>9.0</v>
      </c>
      <c r="G10563" s="3">
        <v>6.0</v>
      </c>
      <c r="H10563" s="3" t="s">
        <v>672</v>
      </c>
      <c r="I10563" s="3" t="s">
        <v>673</v>
      </c>
      <c r="J10563" s="3" t="s">
        <v>674</v>
      </c>
      <c r="K10563" s="3" t="s">
        <v>24</v>
      </c>
      <c r="L10563" s="3">
        <v>6.0</v>
      </c>
      <c r="M10563" s="3" t="s">
        <v>30</v>
      </c>
      <c r="N10563" s="3" t="s">
        <v>10241</v>
      </c>
      <c r="O10563" s="3" t="s">
        <v>3499</v>
      </c>
      <c r="P10563" s="4">
        <v>19580.0</v>
      </c>
      <c r="Q10563" s="3" t="s">
        <v>49</v>
      </c>
      <c r="S10563" s="3" t="s">
        <v>34</v>
      </c>
    </row>
    <row r="10564">
      <c r="A10564" s="2">
        <v>42318.714895833335</v>
      </c>
      <c r="B10564" s="3">
        <v>11.0</v>
      </c>
      <c r="C10564" s="3" t="s">
        <v>8462</v>
      </c>
      <c r="D10564" s="3">
        <v>77.0</v>
      </c>
      <c r="E10564" s="3" t="s">
        <v>8506</v>
      </c>
      <c r="F10564" s="3">
        <v>9.0</v>
      </c>
      <c r="G10564" s="3">
        <v>6.0</v>
      </c>
      <c r="H10564" s="3" t="s">
        <v>672</v>
      </c>
      <c r="I10564" s="3" t="s">
        <v>673</v>
      </c>
      <c r="J10564" s="3" t="s">
        <v>674</v>
      </c>
      <c r="K10564" s="3" t="s">
        <v>24</v>
      </c>
      <c r="L10564" s="3">
        <v>7.0</v>
      </c>
      <c r="M10564" s="3" t="s">
        <v>25</v>
      </c>
      <c r="N10564" s="3" t="s">
        <v>10242</v>
      </c>
      <c r="O10564" s="3" t="s">
        <v>91</v>
      </c>
      <c r="P10564" s="4">
        <v>24991.0</v>
      </c>
      <c r="Q10564" s="3" t="s">
        <v>110</v>
      </c>
      <c r="S10564" s="3" t="s">
        <v>34</v>
      </c>
    </row>
    <row r="10565">
      <c r="A10565" s="2">
        <v>42318.714895833335</v>
      </c>
      <c r="B10565" s="3">
        <v>11.0</v>
      </c>
      <c r="C10565" s="3" t="s">
        <v>8462</v>
      </c>
      <c r="D10565" s="3">
        <v>77.0</v>
      </c>
      <c r="E10565" s="3" t="s">
        <v>8506</v>
      </c>
      <c r="F10565" s="3">
        <v>9.0</v>
      </c>
      <c r="G10565" s="3">
        <v>6.0</v>
      </c>
      <c r="H10565" s="3" t="s">
        <v>672</v>
      </c>
      <c r="I10565" s="3" t="s">
        <v>673</v>
      </c>
      <c r="J10565" s="3" t="s">
        <v>674</v>
      </c>
      <c r="K10565" s="3" t="s">
        <v>24</v>
      </c>
      <c r="L10565" s="3">
        <v>8.0</v>
      </c>
      <c r="M10565" s="3" t="s">
        <v>30</v>
      </c>
      <c r="N10565" s="3" t="s">
        <v>1554</v>
      </c>
      <c r="O10565" s="3" t="s">
        <v>355</v>
      </c>
      <c r="P10565" s="4">
        <v>21110.0</v>
      </c>
      <c r="Q10565" s="3" t="s">
        <v>33</v>
      </c>
      <c r="S10565" s="3" t="s">
        <v>34</v>
      </c>
    </row>
    <row r="10566">
      <c r="A10566" s="2">
        <v>42318.714895833335</v>
      </c>
      <c r="B10566" s="3">
        <v>11.0</v>
      </c>
      <c r="C10566" s="3" t="s">
        <v>8462</v>
      </c>
      <c r="D10566" s="3">
        <v>77.0</v>
      </c>
      <c r="E10566" s="3" t="s">
        <v>8506</v>
      </c>
      <c r="F10566" s="3">
        <v>9.0</v>
      </c>
      <c r="G10566" s="3">
        <v>6.0</v>
      </c>
      <c r="H10566" s="3" t="s">
        <v>672</v>
      </c>
      <c r="I10566" s="3" t="s">
        <v>673</v>
      </c>
      <c r="J10566" s="3" t="s">
        <v>674</v>
      </c>
      <c r="K10566" s="3" t="s">
        <v>24</v>
      </c>
      <c r="L10566" s="3">
        <v>9.0</v>
      </c>
      <c r="M10566" s="3" t="s">
        <v>25</v>
      </c>
      <c r="N10566" s="3" t="s">
        <v>10243</v>
      </c>
      <c r="O10566" s="3" t="s">
        <v>243</v>
      </c>
      <c r="P10566" s="4">
        <v>32587.0</v>
      </c>
      <c r="Q10566" s="3" t="s">
        <v>132</v>
      </c>
      <c r="S10566" s="3" t="s">
        <v>34</v>
      </c>
    </row>
    <row r="10567">
      <c r="A10567" s="2">
        <v>42318.714895833335</v>
      </c>
      <c r="B10567" s="3">
        <v>11.0</v>
      </c>
      <c r="C10567" s="3" t="s">
        <v>8462</v>
      </c>
      <c r="D10567" s="3">
        <v>77.0</v>
      </c>
      <c r="E10567" s="3" t="s">
        <v>8506</v>
      </c>
      <c r="F10567" s="3">
        <v>9.0</v>
      </c>
      <c r="G10567" s="3">
        <v>6.0</v>
      </c>
      <c r="H10567" s="3" t="s">
        <v>672</v>
      </c>
      <c r="I10567" s="3" t="s">
        <v>673</v>
      </c>
      <c r="J10567" s="3" t="s">
        <v>674</v>
      </c>
      <c r="K10567" s="3" t="s">
        <v>24</v>
      </c>
      <c r="L10567" s="3">
        <v>10.0</v>
      </c>
      <c r="M10567" s="3" t="s">
        <v>30</v>
      </c>
      <c r="N10567" s="3" t="s">
        <v>10244</v>
      </c>
      <c r="O10567" s="3" t="s">
        <v>163</v>
      </c>
      <c r="P10567" s="4">
        <v>26268.0</v>
      </c>
      <c r="Q10567" s="3" t="s">
        <v>132</v>
      </c>
      <c r="S10567" s="3" t="s">
        <v>34</v>
      </c>
    </row>
    <row r="10568">
      <c r="A10568" s="2">
        <v>42318.714895833335</v>
      </c>
      <c r="B10568" s="3">
        <v>11.0</v>
      </c>
      <c r="C10568" s="3" t="s">
        <v>8462</v>
      </c>
      <c r="D10568" s="3">
        <v>77.0</v>
      </c>
      <c r="E10568" s="3" t="s">
        <v>8506</v>
      </c>
      <c r="F10568" s="3">
        <v>9.0</v>
      </c>
      <c r="G10568" s="3">
        <v>6.0</v>
      </c>
      <c r="H10568" s="3" t="s">
        <v>672</v>
      </c>
      <c r="I10568" s="3" t="s">
        <v>673</v>
      </c>
      <c r="J10568" s="3" t="s">
        <v>674</v>
      </c>
      <c r="K10568" s="3" t="s">
        <v>24</v>
      </c>
      <c r="L10568" s="3">
        <v>11.0</v>
      </c>
      <c r="M10568" s="3" t="s">
        <v>25</v>
      </c>
      <c r="N10568" s="3" t="s">
        <v>10245</v>
      </c>
      <c r="O10568" s="3" t="s">
        <v>281</v>
      </c>
      <c r="P10568" s="4">
        <v>18309.0</v>
      </c>
      <c r="Q10568" s="3" t="s">
        <v>110</v>
      </c>
      <c r="S10568" s="3" t="s">
        <v>34</v>
      </c>
    </row>
    <row r="10569">
      <c r="A10569" s="2">
        <v>42318.714895833335</v>
      </c>
      <c r="B10569" s="3">
        <v>11.0</v>
      </c>
      <c r="C10569" s="3" t="s">
        <v>8462</v>
      </c>
      <c r="D10569" s="3">
        <v>77.0</v>
      </c>
      <c r="E10569" s="3" t="s">
        <v>8506</v>
      </c>
      <c r="F10569" s="3">
        <v>9.0</v>
      </c>
      <c r="G10569" s="3">
        <v>6.0</v>
      </c>
      <c r="H10569" s="3" t="s">
        <v>672</v>
      </c>
      <c r="I10569" s="3" t="s">
        <v>673</v>
      </c>
      <c r="J10569" s="3" t="s">
        <v>674</v>
      </c>
      <c r="K10569" s="3" t="s">
        <v>24</v>
      </c>
      <c r="L10569" s="3">
        <v>12.0</v>
      </c>
      <c r="M10569" s="3" t="s">
        <v>30</v>
      </c>
      <c r="N10569" s="3" t="s">
        <v>10246</v>
      </c>
      <c r="O10569" s="3" t="s">
        <v>45</v>
      </c>
      <c r="P10569" s="4">
        <v>25571.0</v>
      </c>
      <c r="Q10569" s="3" t="s">
        <v>37</v>
      </c>
      <c r="S10569" s="3" t="s">
        <v>34</v>
      </c>
    </row>
    <row r="10570">
      <c r="A10570" s="2">
        <v>42318.714895833335</v>
      </c>
      <c r="B10570" s="3">
        <v>11.0</v>
      </c>
      <c r="C10570" s="3" t="s">
        <v>8462</v>
      </c>
      <c r="D10570" s="3">
        <v>77.0</v>
      </c>
      <c r="E10570" s="3" t="s">
        <v>8506</v>
      </c>
      <c r="F10570" s="3">
        <v>9.0</v>
      </c>
      <c r="G10570" s="3">
        <v>6.0</v>
      </c>
      <c r="H10570" s="3" t="s">
        <v>672</v>
      </c>
      <c r="I10570" s="3" t="s">
        <v>673</v>
      </c>
      <c r="J10570" s="3" t="s">
        <v>674</v>
      </c>
      <c r="K10570" s="3" t="s">
        <v>24</v>
      </c>
      <c r="L10570" s="3">
        <v>13.0</v>
      </c>
      <c r="M10570" s="3" t="s">
        <v>25</v>
      </c>
      <c r="N10570" s="3" t="s">
        <v>10247</v>
      </c>
      <c r="O10570" s="3" t="s">
        <v>168</v>
      </c>
      <c r="P10570" s="4">
        <v>24871.0</v>
      </c>
      <c r="Q10570" s="3" t="s">
        <v>352</v>
      </c>
      <c r="S10570" s="3" t="s">
        <v>34</v>
      </c>
    </row>
    <row r="10571">
      <c r="A10571" s="2">
        <v>42318.714895833335</v>
      </c>
      <c r="B10571" s="3">
        <v>11.0</v>
      </c>
      <c r="C10571" s="3" t="s">
        <v>8462</v>
      </c>
      <c r="D10571" s="3">
        <v>77.0</v>
      </c>
      <c r="E10571" s="3" t="s">
        <v>8506</v>
      </c>
      <c r="F10571" s="3">
        <v>9.0</v>
      </c>
      <c r="G10571" s="3">
        <v>6.0</v>
      </c>
      <c r="H10571" s="3" t="s">
        <v>672</v>
      </c>
      <c r="I10571" s="3" t="s">
        <v>673</v>
      </c>
      <c r="J10571" s="3" t="s">
        <v>674</v>
      </c>
      <c r="K10571" s="3" t="s">
        <v>24</v>
      </c>
      <c r="L10571" s="3">
        <v>14.0</v>
      </c>
      <c r="M10571" s="3" t="s">
        <v>30</v>
      </c>
      <c r="N10571" s="3" t="s">
        <v>1019</v>
      </c>
      <c r="O10571" s="3" t="s">
        <v>1263</v>
      </c>
      <c r="P10571" s="4">
        <v>34974.0</v>
      </c>
      <c r="Q10571" s="3" t="s">
        <v>191</v>
      </c>
      <c r="S10571" s="3" t="s">
        <v>34</v>
      </c>
    </row>
    <row r="10572">
      <c r="A10572" s="2">
        <v>42318.714895833335</v>
      </c>
      <c r="B10572" s="3">
        <v>11.0</v>
      </c>
      <c r="C10572" s="3" t="s">
        <v>8462</v>
      </c>
      <c r="D10572" s="3">
        <v>77.0</v>
      </c>
      <c r="E10572" s="3" t="s">
        <v>8506</v>
      </c>
      <c r="F10572" s="3">
        <v>9.0</v>
      </c>
      <c r="G10572" s="3">
        <v>6.0</v>
      </c>
      <c r="H10572" s="3" t="s">
        <v>672</v>
      </c>
      <c r="I10572" s="3" t="s">
        <v>673</v>
      </c>
      <c r="J10572" s="3" t="s">
        <v>674</v>
      </c>
      <c r="K10572" s="3" t="s">
        <v>24</v>
      </c>
      <c r="L10572" s="3">
        <v>15.0</v>
      </c>
      <c r="M10572" s="3" t="s">
        <v>25</v>
      </c>
      <c r="N10572" s="3" t="s">
        <v>10248</v>
      </c>
      <c r="O10572" s="3" t="s">
        <v>59</v>
      </c>
      <c r="P10572" s="4">
        <v>18194.0</v>
      </c>
      <c r="Q10572" s="3" t="s">
        <v>153</v>
      </c>
      <c r="S10572" s="3" t="s">
        <v>34</v>
      </c>
    </row>
    <row r="10573">
      <c r="A10573" s="2">
        <v>42318.714895833335</v>
      </c>
      <c r="B10573" s="3">
        <v>11.0</v>
      </c>
      <c r="C10573" s="3" t="s">
        <v>8462</v>
      </c>
      <c r="D10573" s="3">
        <v>77.0</v>
      </c>
      <c r="E10573" s="3" t="s">
        <v>8506</v>
      </c>
      <c r="F10573" s="3">
        <v>9.0</v>
      </c>
      <c r="G10573" s="3">
        <v>6.0</v>
      </c>
      <c r="H10573" s="3" t="s">
        <v>672</v>
      </c>
      <c r="I10573" s="3" t="s">
        <v>673</v>
      </c>
      <c r="J10573" s="3" t="s">
        <v>674</v>
      </c>
      <c r="K10573" s="3" t="s">
        <v>24</v>
      </c>
      <c r="L10573" s="3">
        <v>16.0</v>
      </c>
      <c r="M10573" s="3" t="s">
        <v>30</v>
      </c>
      <c r="N10573" s="3" t="s">
        <v>2713</v>
      </c>
      <c r="O10573" s="3" t="s">
        <v>560</v>
      </c>
      <c r="P10573" s="4">
        <v>22567.0</v>
      </c>
      <c r="Q10573" s="3" t="s">
        <v>115</v>
      </c>
      <c r="S10573" s="3" t="s">
        <v>34</v>
      </c>
    </row>
    <row r="10574">
      <c r="A10574" s="2">
        <v>42318.714895833335</v>
      </c>
      <c r="B10574" s="3">
        <v>11.0</v>
      </c>
      <c r="C10574" s="3" t="s">
        <v>8462</v>
      </c>
      <c r="D10574" s="3">
        <v>77.0</v>
      </c>
      <c r="E10574" s="3" t="s">
        <v>8506</v>
      </c>
      <c r="F10574" s="3">
        <v>9.0</v>
      </c>
      <c r="G10574" s="3">
        <v>6.0</v>
      </c>
      <c r="H10574" s="3" t="s">
        <v>672</v>
      </c>
      <c r="I10574" s="3" t="s">
        <v>673</v>
      </c>
      <c r="J10574" s="3" t="s">
        <v>674</v>
      </c>
      <c r="K10574" s="3" t="s">
        <v>24</v>
      </c>
      <c r="L10574" s="3">
        <v>17.0</v>
      </c>
      <c r="M10574" s="3" t="s">
        <v>25</v>
      </c>
      <c r="N10574" s="3" t="s">
        <v>1339</v>
      </c>
      <c r="O10574" s="3" t="s">
        <v>213</v>
      </c>
      <c r="P10574" s="4">
        <v>16976.0</v>
      </c>
      <c r="Q10574" s="3" t="s">
        <v>49</v>
      </c>
      <c r="S10574" s="3" t="s">
        <v>34</v>
      </c>
    </row>
    <row r="10575">
      <c r="A10575" s="2">
        <v>42318.714895833335</v>
      </c>
      <c r="B10575" s="3">
        <v>11.0</v>
      </c>
      <c r="C10575" s="3" t="s">
        <v>8462</v>
      </c>
      <c r="D10575" s="3">
        <v>77.0</v>
      </c>
      <c r="E10575" s="3" t="s">
        <v>8506</v>
      </c>
      <c r="F10575" s="3">
        <v>9.0</v>
      </c>
      <c r="G10575" s="3">
        <v>6.0</v>
      </c>
      <c r="H10575" s="3" t="s">
        <v>672</v>
      </c>
      <c r="I10575" s="3" t="s">
        <v>673</v>
      </c>
      <c r="J10575" s="3" t="s">
        <v>674</v>
      </c>
      <c r="K10575" s="3" t="s">
        <v>24</v>
      </c>
      <c r="L10575" s="3">
        <v>18.0</v>
      </c>
      <c r="M10575" s="3" t="s">
        <v>30</v>
      </c>
      <c r="N10575" s="3" t="s">
        <v>10249</v>
      </c>
      <c r="O10575" s="3" t="s">
        <v>697</v>
      </c>
      <c r="P10575" s="4">
        <v>32935.0</v>
      </c>
      <c r="Q10575" s="3" t="s">
        <v>169</v>
      </c>
      <c r="S10575" s="3" t="s">
        <v>34</v>
      </c>
    </row>
    <row r="10576">
      <c r="A10576" s="2">
        <v>42318.714895833335</v>
      </c>
      <c r="B10576" s="3">
        <v>11.0</v>
      </c>
      <c r="C10576" s="3" t="s">
        <v>8462</v>
      </c>
      <c r="D10576" s="3">
        <v>77.0</v>
      </c>
      <c r="E10576" s="3" t="s">
        <v>8506</v>
      </c>
      <c r="F10576" s="3">
        <v>9.0</v>
      </c>
      <c r="G10576" s="3">
        <v>6.0</v>
      </c>
      <c r="H10576" s="3" t="s">
        <v>672</v>
      </c>
      <c r="I10576" s="3" t="s">
        <v>673</v>
      </c>
      <c r="J10576" s="3" t="s">
        <v>674</v>
      </c>
      <c r="K10576" s="3" t="s">
        <v>24</v>
      </c>
      <c r="L10576" s="3">
        <v>19.0</v>
      </c>
      <c r="M10576" s="3" t="s">
        <v>25</v>
      </c>
      <c r="N10576" s="3" t="s">
        <v>5515</v>
      </c>
      <c r="O10576" s="3" t="s">
        <v>218</v>
      </c>
      <c r="P10576" s="4">
        <v>22650.0</v>
      </c>
      <c r="Q10576" s="3" t="s">
        <v>169</v>
      </c>
      <c r="S10576" s="3" t="s">
        <v>34</v>
      </c>
    </row>
    <row r="10577">
      <c r="A10577" s="2">
        <v>42318.714895833335</v>
      </c>
      <c r="B10577" s="3">
        <v>11.0</v>
      </c>
      <c r="C10577" s="3" t="s">
        <v>8462</v>
      </c>
      <c r="D10577" s="3">
        <v>77.0</v>
      </c>
      <c r="E10577" s="3" t="s">
        <v>8506</v>
      </c>
      <c r="F10577" s="3">
        <v>9.0</v>
      </c>
      <c r="G10577" s="3">
        <v>6.0</v>
      </c>
      <c r="H10577" s="3" t="s">
        <v>672</v>
      </c>
      <c r="I10577" s="3" t="s">
        <v>673</v>
      </c>
      <c r="J10577" s="3" t="s">
        <v>674</v>
      </c>
      <c r="K10577" s="3" t="s">
        <v>24</v>
      </c>
      <c r="L10577" s="3">
        <v>20.0</v>
      </c>
      <c r="M10577" s="3" t="s">
        <v>30</v>
      </c>
      <c r="N10577" s="3" t="s">
        <v>2040</v>
      </c>
      <c r="O10577" s="3" t="s">
        <v>171</v>
      </c>
      <c r="P10577" s="4">
        <v>19653.0</v>
      </c>
      <c r="Q10577" s="3" t="s">
        <v>49</v>
      </c>
      <c r="S10577" s="3" t="s">
        <v>34</v>
      </c>
    </row>
    <row r="10578">
      <c r="A10578" s="2">
        <v>42318.714895833335</v>
      </c>
      <c r="B10578" s="3">
        <v>11.0</v>
      </c>
      <c r="C10578" s="3" t="s">
        <v>8462</v>
      </c>
      <c r="D10578" s="3">
        <v>77.0</v>
      </c>
      <c r="E10578" s="3" t="s">
        <v>8506</v>
      </c>
      <c r="F10578" s="3">
        <v>9.0</v>
      </c>
      <c r="G10578" s="3">
        <v>6.0</v>
      </c>
      <c r="H10578" s="3" t="s">
        <v>672</v>
      </c>
      <c r="I10578" s="3" t="s">
        <v>673</v>
      </c>
      <c r="J10578" s="3" t="s">
        <v>674</v>
      </c>
      <c r="K10578" s="3" t="s">
        <v>24</v>
      </c>
      <c r="L10578" s="3">
        <v>21.0</v>
      </c>
      <c r="M10578" s="3" t="s">
        <v>25</v>
      </c>
      <c r="N10578" s="3" t="s">
        <v>10250</v>
      </c>
      <c r="O10578" s="3" t="s">
        <v>281</v>
      </c>
      <c r="P10578" s="4">
        <v>21366.0</v>
      </c>
      <c r="Q10578" s="3" t="s">
        <v>189</v>
      </c>
      <c r="S10578" s="3" t="s">
        <v>34</v>
      </c>
    </row>
    <row r="10579">
      <c r="A10579" s="2">
        <v>42318.714895833335</v>
      </c>
      <c r="B10579" s="3">
        <v>11.0</v>
      </c>
      <c r="C10579" s="3" t="s">
        <v>8462</v>
      </c>
      <c r="D10579" s="3">
        <v>77.0</v>
      </c>
      <c r="E10579" s="3" t="s">
        <v>8506</v>
      </c>
      <c r="F10579" s="3">
        <v>9.0</v>
      </c>
      <c r="G10579" s="3">
        <v>6.0</v>
      </c>
      <c r="H10579" s="3" t="s">
        <v>672</v>
      </c>
      <c r="I10579" s="3" t="s">
        <v>673</v>
      </c>
      <c r="J10579" s="3" t="s">
        <v>674</v>
      </c>
      <c r="K10579" s="3" t="s">
        <v>24</v>
      </c>
      <c r="L10579" s="3">
        <v>22.0</v>
      </c>
      <c r="M10579" s="3" t="s">
        <v>30</v>
      </c>
      <c r="N10579" s="3" t="s">
        <v>10251</v>
      </c>
      <c r="O10579" s="3" t="s">
        <v>2097</v>
      </c>
      <c r="P10579" s="4">
        <v>14391.0</v>
      </c>
      <c r="Q10579" s="3" t="s">
        <v>105</v>
      </c>
      <c r="S10579" s="3" t="s">
        <v>34</v>
      </c>
    </row>
    <row r="10580">
      <c r="A10580" s="2">
        <v>42318.714895833335</v>
      </c>
      <c r="B10580" s="3">
        <v>11.0</v>
      </c>
      <c r="C10580" s="3" t="s">
        <v>8462</v>
      </c>
      <c r="D10580" s="3">
        <v>77.0</v>
      </c>
      <c r="E10580" s="3" t="s">
        <v>8506</v>
      </c>
      <c r="F10580" s="3">
        <v>9.0</v>
      </c>
      <c r="G10580" s="3">
        <v>6.0</v>
      </c>
      <c r="H10580" s="3" t="s">
        <v>672</v>
      </c>
      <c r="I10580" s="3" t="s">
        <v>673</v>
      </c>
      <c r="J10580" s="3" t="s">
        <v>674</v>
      </c>
      <c r="K10580" s="3" t="s">
        <v>24</v>
      </c>
      <c r="L10580" s="3">
        <v>23.0</v>
      </c>
      <c r="M10580" s="3" t="s">
        <v>25</v>
      </c>
      <c r="N10580" s="3" t="s">
        <v>10252</v>
      </c>
      <c r="O10580" s="3" t="s">
        <v>184</v>
      </c>
      <c r="P10580" s="4">
        <v>31347.0</v>
      </c>
      <c r="Q10580" s="3" t="s">
        <v>132</v>
      </c>
      <c r="S10580" s="3" t="s">
        <v>34</v>
      </c>
    </row>
    <row r="10581">
      <c r="A10581" s="2">
        <v>42318.714895833335</v>
      </c>
      <c r="B10581" s="3">
        <v>11.0</v>
      </c>
      <c r="C10581" s="3" t="s">
        <v>8462</v>
      </c>
      <c r="D10581" s="3">
        <v>77.0</v>
      </c>
      <c r="E10581" s="3" t="s">
        <v>8506</v>
      </c>
      <c r="F10581" s="3">
        <v>9.0</v>
      </c>
      <c r="G10581" s="3">
        <v>6.0</v>
      </c>
      <c r="H10581" s="3" t="s">
        <v>672</v>
      </c>
      <c r="I10581" s="3" t="s">
        <v>673</v>
      </c>
      <c r="J10581" s="3" t="s">
        <v>674</v>
      </c>
      <c r="K10581" s="3" t="s">
        <v>24</v>
      </c>
      <c r="L10581" s="3">
        <v>24.0</v>
      </c>
      <c r="M10581" s="3" t="s">
        <v>30</v>
      </c>
      <c r="N10581" s="3" t="s">
        <v>3455</v>
      </c>
      <c r="O10581" s="3" t="s">
        <v>1360</v>
      </c>
      <c r="P10581" s="4">
        <v>25963.0</v>
      </c>
      <c r="Q10581" s="3" t="s">
        <v>75</v>
      </c>
      <c r="S10581" s="3" t="s">
        <v>34</v>
      </c>
    </row>
    <row r="10582">
      <c r="A10582" s="2">
        <v>42318.714895833335</v>
      </c>
      <c r="B10582" s="3">
        <v>11.0</v>
      </c>
      <c r="C10582" s="3" t="s">
        <v>8462</v>
      </c>
      <c r="D10582" s="3">
        <v>77.0</v>
      </c>
      <c r="E10582" s="3" t="s">
        <v>8506</v>
      </c>
      <c r="F10582" s="3">
        <v>9.0</v>
      </c>
      <c r="G10582" s="3">
        <v>6.0</v>
      </c>
      <c r="H10582" s="3" t="s">
        <v>672</v>
      </c>
      <c r="I10582" s="3" t="s">
        <v>673</v>
      </c>
      <c r="J10582" s="3" t="s">
        <v>674</v>
      </c>
      <c r="K10582" s="3" t="s">
        <v>24</v>
      </c>
      <c r="L10582" s="3">
        <v>25.0</v>
      </c>
      <c r="M10582" s="3" t="s">
        <v>25</v>
      </c>
      <c r="N10582" s="3" t="s">
        <v>10253</v>
      </c>
      <c r="O10582" s="3" t="s">
        <v>371</v>
      </c>
      <c r="P10582" s="4">
        <v>24450.0</v>
      </c>
      <c r="Q10582" s="3" t="s">
        <v>149</v>
      </c>
      <c r="S10582" s="3" t="s">
        <v>34</v>
      </c>
    </row>
    <row r="10583">
      <c r="A10583" s="2">
        <v>42318.714895833335</v>
      </c>
      <c r="B10583" s="3">
        <v>11.0</v>
      </c>
      <c r="C10583" s="3" t="s">
        <v>8462</v>
      </c>
      <c r="D10583" s="3">
        <v>78.0</v>
      </c>
      <c r="E10583" s="3" t="s">
        <v>8530</v>
      </c>
      <c r="F10583" s="3">
        <v>9.0</v>
      </c>
      <c r="G10583" s="3">
        <v>6.0</v>
      </c>
      <c r="H10583" s="3" t="s">
        <v>672</v>
      </c>
      <c r="I10583" s="3" t="s">
        <v>673</v>
      </c>
      <c r="J10583" s="3" t="s">
        <v>674</v>
      </c>
      <c r="K10583" s="3" t="s">
        <v>24</v>
      </c>
      <c r="L10583" s="3">
        <v>1.0</v>
      </c>
      <c r="M10583" s="3" t="s">
        <v>30</v>
      </c>
      <c r="N10583" s="3" t="s">
        <v>10254</v>
      </c>
      <c r="O10583" s="3" t="s">
        <v>32</v>
      </c>
      <c r="P10583" s="4">
        <v>27400.0</v>
      </c>
      <c r="Q10583" s="3" t="s">
        <v>52</v>
      </c>
      <c r="S10583" s="3" t="s">
        <v>34</v>
      </c>
    </row>
    <row r="10584">
      <c r="A10584" s="2">
        <v>42318.714895833335</v>
      </c>
      <c r="B10584" s="3">
        <v>11.0</v>
      </c>
      <c r="C10584" s="3" t="s">
        <v>8462</v>
      </c>
      <c r="D10584" s="3">
        <v>78.0</v>
      </c>
      <c r="E10584" s="3" t="s">
        <v>8530</v>
      </c>
      <c r="F10584" s="3">
        <v>9.0</v>
      </c>
      <c r="G10584" s="3">
        <v>6.0</v>
      </c>
      <c r="H10584" s="3" t="s">
        <v>672</v>
      </c>
      <c r="I10584" s="3" t="s">
        <v>673</v>
      </c>
      <c r="J10584" s="3" t="s">
        <v>674</v>
      </c>
      <c r="K10584" s="3" t="s">
        <v>24</v>
      </c>
      <c r="L10584" s="3">
        <v>2.0</v>
      </c>
      <c r="M10584" s="3" t="s">
        <v>25</v>
      </c>
      <c r="N10584" s="3" t="s">
        <v>10255</v>
      </c>
      <c r="O10584" s="3" t="s">
        <v>297</v>
      </c>
      <c r="P10584" s="4">
        <v>22762.0</v>
      </c>
      <c r="Q10584" s="3" t="s">
        <v>216</v>
      </c>
      <c r="S10584" s="3" t="s">
        <v>34</v>
      </c>
    </row>
    <row r="10585">
      <c r="A10585" s="2">
        <v>42318.714895833335</v>
      </c>
      <c r="B10585" s="3">
        <v>11.0</v>
      </c>
      <c r="C10585" s="3" t="s">
        <v>8462</v>
      </c>
      <c r="D10585" s="3">
        <v>78.0</v>
      </c>
      <c r="E10585" s="3" t="s">
        <v>8530</v>
      </c>
      <c r="F10585" s="3">
        <v>9.0</v>
      </c>
      <c r="G10585" s="3">
        <v>6.0</v>
      </c>
      <c r="H10585" s="3" t="s">
        <v>672</v>
      </c>
      <c r="I10585" s="3" t="s">
        <v>673</v>
      </c>
      <c r="J10585" s="3" t="s">
        <v>674</v>
      </c>
      <c r="K10585" s="3" t="s">
        <v>24</v>
      </c>
      <c r="L10585" s="3">
        <v>3.0</v>
      </c>
      <c r="M10585" s="3" t="s">
        <v>30</v>
      </c>
      <c r="N10585" s="3" t="s">
        <v>10256</v>
      </c>
      <c r="O10585" s="3" t="s">
        <v>63</v>
      </c>
      <c r="P10585" s="4">
        <v>21621.0</v>
      </c>
      <c r="Q10585" s="3" t="s">
        <v>115</v>
      </c>
      <c r="S10585" s="3" t="s">
        <v>34</v>
      </c>
    </row>
    <row r="10586">
      <c r="A10586" s="2">
        <v>42318.714895833335</v>
      </c>
      <c r="B10586" s="3">
        <v>11.0</v>
      </c>
      <c r="C10586" s="3" t="s">
        <v>8462</v>
      </c>
      <c r="D10586" s="3">
        <v>78.0</v>
      </c>
      <c r="E10586" s="3" t="s">
        <v>8530</v>
      </c>
      <c r="F10586" s="3">
        <v>9.0</v>
      </c>
      <c r="G10586" s="3">
        <v>6.0</v>
      </c>
      <c r="H10586" s="3" t="s">
        <v>672</v>
      </c>
      <c r="I10586" s="3" t="s">
        <v>673</v>
      </c>
      <c r="J10586" s="3" t="s">
        <v>674</v>
      </c>
      <c r="K10586" s="3" t="s">
        <v>24</v>
      </c>
      <c r="L10586" s="3">
        <v>4.0</v>
      </c>
      <c r="M10586" s="3" t="s">
        <v>25</v>
      </c>
      <c r="N10586" s="3" t="s">
        <v>10257</v>
      </c>
      <c r="O10586" s="3" t="s">
        <v>4721</v>
      </c>
      <c r="P10586" s="4">
        <v>19378.0</v>
      </c>
      <c r="Q10586" s="3" t="s">
        <v>216</v>
      </c>
      <c r="S10586" s="3" t="s">
        <v>34</v>
      </c>
    </row>
    <row r="10587">
      <c r="A10587" s="2">
        <v>42318.714895833335</v>
      </c>
      <c r="B10587" s="3">
        <v>11.0</v>
      </c>
      <c r="C10587" s="3" t="s">
        <v>8462</v>
      </c>
      <c r="D10587" s="3">
        <v>78.0</v>
      </c>
      <c r="E10587" s="3" t="s">
        <v>8530</v>
      </c>
      <c r="F10587" s="3">
        <v>9.0</v>
      </c>
      <c r="G10587" s="3">
        <v>6.0</v>
      </c>
      <c r="H10587" s="3" t="s">
        <v>672</v>
      </c>
      <c r="I10587" s="3" t="s">
        <v>673</v>
      </c>
      <c r="J10587" s="3" t="s">
        <v>674</v>
      </c>
      <c r="K10587" s="3" t="s">
        <v>24</v>
      </c>
      <c r="L10587" s="3">
        <v>5.0</v>
      </c>
      <c r="M10587" s="3" t="s">
        <v>30</v>
      </c>
      <c r="N10587" s="3" t="s">
        <v>10258</v>
      </c>
      <c r="O10587" s="3" t="s">
        <v>163</v>
      </c>
      <c r="P10587" s="4">
        <v>27752.0</v>
      </c>
      <c r="Q10587" s="3" t="s">
        <v>40</v>
      </c>
      <c r="S10587" s="3" t="s">
        <v>34</v>
      </c>
    </row>
    <row r="10588">
      <c r="A10588" s="2">
        <v>42318.714895833335</v>
      </c>
      <c r="B10588" s="3">
        <v>11.0</v>
      </c>
      <c r="C10588" s="3" t="s">
        <v>8462</v>
      </c>
      <c r="D10588" s="3">
        <v>78.0</v>
      </c>
      <c r="E10588" s="3" t="s">
        <v>8530</v>
      </c>
      <c r="F10588" s="3">
        <v>9.0</v>
      </c>
      <c r="G10588" s="3">
        <v>6.0</v>
      </c>
      <c r="H10588" s="3" t="s">
        <v>672</v>
      </c>
      <c r="I10588" s="3" t="s">
        <v>673</v>
      </c>
      <c r="J10588" s="3" t="s">
        <v>674</v>
      </c>
      <c r="K10588" s="3" t="s">
        <v>24</v>
      </c>
      <c r="L10588" s="3">
        <v>6.0</v>
      </c>
      <c r="M10588" s="3" t="s">
        <v>25</v>
      </c>
      <c r="N10588" s="3" t="s">
        <v>10259</v>
      </c>
      <c r="O10588" s="3" t="s">
        <v>391</v>
      </c>
      <c r="P10588" s="4">
        <v>16857.0</v>
      </c>
      <c r="Q10588" s="3" t="s">
        <v>49</v>
      </c>
      <c r="S10588" s="3" t="s">
        <v>34</v>
      </c>
    </row>
    <row r="10589">
      <c r="A10589" s="2">
        <v>42318.714895833335</v>
      </c>
      <c r="B10589" s="3">
        <v>11.0</v>
      </c>
      <c r="C10589" s="3" t="s">
        <v>8462</v>
      </c>
      <c r="D10589" s="3">
        <v>78.0</v>
      </c>
      <c r="E10589" s="3" t="s">
        <v>8530</v>
      </c>
      <c r="F10589" s="3">
        <v>9.0</v>
      </c>
      <c r="G10589" s="3">
        <v>6.0</v>
      </c>
      <c r="H10589" s="3" t="s">
        <v>672</v>
      </c>
      <c r="I10589" s="3" t="s">
        <v>673</v>
      </c>
      <c r="J10589" s="3" t="s">
        <v>674</v>
      </c>
      <c r="K10589" s="3" t="s">
        <v>24</v>
      </c>
      <c r="L10589" s="3">
        <v>7.0</v>
      </c>
      <c r="M10589" s="3" t="s">
        <v>30</v>
      </c>
      <c r="N10589" s="3" t="s">
        <v>10260</v>
      </c>
      <c r="O10589" s="3" t="s">
        <v>448</v>
      </c>
      <c r="P10589" s="4">
        <v>25445.0</v>
      </c>
      <c r="Q10589" s="3" t="s">
        <v>110</v>
      </c>
      <c r="S10589" s="3" t="s">
        <v>34</v>
      </c>
    </row>
    <row r="10590">
      <c r="A10590" s="2">
        <v>42318.714895833335</v>
      </c>
      <c r="B10590" s="3">
        <v>11.0</v>
      </c>
      <c r="C10590" s="3" t="s">
        <v>8462</v>
      </c>
      <c r="D10590" s="3">
        <v>78.0</v>
      </c>
      <c r="E10590" s="3" t="s">
        <v>8530</v>
      </c>
      <c r="F10590" s="3">
        <v>9.0</v>
      </c>
      <c r="G10590" s="3">
        <v>6.0</v>
      </c>
      <c r="H10590" s="3" t="s">
        <v>672</v>
      </c>
      <c r="I10590" s="3" t="s">
        <v>673</v>
      </c>
      <c r="J10590" s="3" t="s">
        <v>674</v>
      </c>
      <c r="K10590" s="3" t="s">
        <v>24</v>
      </c>
      <c r="L10590" s="3">
        <v>8.0</v>
      </c>
      <c r="M10590" s="3" t="s">
        <v>25</v>
      </c>
      <c r="N10590" s="3" t="s">
        <v>1130</v>
      </c>
      <c r="O10590" s="3" t="s">
        <v>417</v>
      </c>
      <c r="P10590" s="4">
        <v>22303.0</v>
      </c>
      <c r="Q10590" s="3" t="s">
        <v>132</v>
      </c>
      <c r="S10590" s="3" t="s">
        <v>34</v>
      </c>
    </row>
    <row r="10591">
      <c r="A10591" s="2">
        <v>42318.714895833335</v>
      </c>
      <c r="B10591" s="3">
        <v>11.0</v>
      </c>
      <c r="C10591" s="3" t="s">
        <v>8462</v>
      </c>
      <c r="D10591" s="3">
        <v>78.0</v>
      </c>
      <c r="E10591" s="3" t="s">
        <v>8530</v>
      </c>
      <c r="F10591" s="3">
        <v>9.0</v>
      </c>
      <c r="G10591" s="3">
        <v>6.0</v>
      </c>
      <c r="H10591" s="3" t="s">
        <v>672</v>
      </c>
      <c r="I10591" s="3" t="s">
        <v>673</v>
      </c>
      <c r="J10591" s="3" t="s">
        <v>674</v>
      </c>
      <c r="K10591" s="3" t="s">
        <v>24</v>
      </c>
      <c r="L10591" s="3">
        <v>9.0</v>
      </c>
      <c r="M10591" s="3" t="s">
        <v>30</v>
      </c>
      <c r="N10591" s="3" t="s">
        <v>10261</v>
      </c>
      <c r="O10591" s="3" t="s">
        <v>71</v>
      </c>
      <c r="P10591" s="4">
        <v>20550.0</v>
      </c>
      <c r="Q10591" s="3" t="s">
        <v>55</v>
      </c>
      <c r="S10591" s="3" t="s">
        <v>34</v>
      </c>
    </row>
    <row r="10592">
      <c r="A10592" s="2">
        <v>42318.714895833335</v>
      </c>
      <c r="B10592" s="3">
        <v>11.0</v>
      </c>
      <c r="C10592" s="3" t="s">
        <v>8462</v>
      </c>
      <c r="D10592" s="3">
        <v>78.0</v>
      </c>
      <c r="E10592" s="3" t="s">
        <v>8530</v>
      </c>
      <c r="F10592" s="3">
        <v>9.0</v>
      </c>
      <c r="G10592" s="3">
        <v>6.0</v>
      </c>
      <c r="H10592" s="3" t="s">
        <v>672</v>
      </c>
      <c r="I10592" s="3" t="s">
        <v>673</v>
      </c>
      <c r="J10592" s="3" t="s">
        <v>674</v>
      </c>
      <c r="K10592" s="3" t="s">
        <v>24</v>
      </c>
      <c r="L10592" s="3">
        <v>10.0</v>
      </c>
      <c r="M10592" s="3" t="s">
        <v>25</v>
      </c>
      <c r="N10592" s="3" t="s">
        <v>10262</v>
      </c>
      <c r="O10592" s="3" t="s">
        <v>1275</v>
      </c>
      <c r="P10592" s="4">
        <v>27106.0</v>
      </c>
      <c r="Q10592" s="3" t="s">
        <v>83</v>
      </c>
      <c r="S10592" s="3" t="s">
        <v>34</v>
      </c>
    </row>
    <row r="10593">
      <c r="A10593" s="2">
        <v>42318.714895833335</v>
      </c>
      <c r="B10593" s="3">
        <v>11.0</v>
      </c>
      <c r="C10593" s="3" t="s">
        <v>8462</v>
      </c>
      <c r="D10593" s="3">
        <v>78.0</v>
      </c>
      <c r="E10593" s="3" t="s">
        <v>8530</v>
      </c>
      <c r="F10593" s="3">
        <v>9.0</v>
      </c>
      <c r="G10593" s="3">
        <v>6.0</v>
      </c>
      <c r="H10593" s="3" t="s">
        <v>672</v>
      </c>
      <c r="I10593" s="3" t="s">
        <v>673</v>
      </c>
      <c r="J10593" s="3" t="s">
        <v>674</v>
      </c>
      <c r="K10593" s="3" t="s">
        <v>24</v>
      </c>
      <c r="L10593" s="3">
        <v>11.0</v>
      </c>
      <c r="M10593" s="3" t="s">
        <v>30</v>
      </c>
      <c r="N10593" s="3" t="s">
        <v>206</v>
      </c>
      <c r="O10593" s="3" t="s">
        <v>364</v>
      </c>
      <c r="P10593" s="4">
        <v>23696.0</v>
      </c>
      <c r="Q10593" s="3" t="s">
        <v>169</v>
      </c>
      <c r="S10593" s="3" t="s">
        <v>34</v>
      </c>
    </row>
    <row r="10594">
      <c r="A10594" s="2">
        <v>42318.714895833335</v>
      </c>
      <c r="B10594" s="3">
        <v>11.0</v>
      </c>
      <c r="C10594" s="3" t="s">
        <v>8462</v>
      </c>
      <c r="D10594" s="3">
        <v>78.0</v>
      </c>
      <c r="E10594" s="3" t="s">
        <v>8530</v>
      </c>
      <c r="F10594" s="3">
        <v>9.0</v>
      </c>
      <c r="G10594" s="3">
        <v>6.0</v>
      </c>
      <c r="H10594" s="3" t="s">
        <v>672</v>
      </c>
      <c r="I10594" s="3" t="s">
        <v>673</v>
      </c>
      <c r="J10594" s="3" t="s">
        <v>674</v>
      </c>
      <c r="K10594" s="3" t="s">
        <v>24</v>
      </c>
      <c r="L10594" s="3">
        <v>12.0</v>
      </c>
      <c r="M10594" s="3" t="s">
        <v>25</v>
      </c>
      <c r="N10594" s="3" t="s">
        <v>10263</v>
      </c>
      <c r="O10594" s="3" t="s">
        <v>384</v>
      </c>
      <c r="P10594" s="4">
        <v>28737.0</v>
      </c>
      <c r="Q10594" s="3" t="s">
        <v>115</v>
      </c>
      <c r="S10594" s="3" t="s">
        <v>34</v>
      </c>
    </row>
    <row r="10595">
      <c r="A10595" s="2">
        <v>42318.714895833335</v>
      </c>
      <c r="B10595" s="3">
        <v>11.0</v>
      </c>
      <c r="C10595" s="3" t="s">
        <v>8462</v>
      </c>
      <c r="D10595" s="3">
        <v>78.0</v>
      </c>
      <c r="E10595" s="3" t="s">
        <v>8530</v>
      </c>
      <c r="F10595" s="3">
        <v>9.0</v>
      </c>
      <c r="G10595" s="3">
        <v>6.0</v>
      </c>
      <c r="H10595" s="3" t="s">
        <v>672</v>
      </c>
      <c r="I10595" s="3" t="s">
        <v>673</v>
      </c>
      <c r="J10595" s="3" t="s">
        <v>674</v>
      </c>
      <c r="K10595" s="3" t="s">
        <v>24</v>
      </c>
      <c r="L10595" s="3">
        <v>13.0</v>
      </c>
      <c r="M10595" s="3" t="s">
        <v>30</v>
      </c>
      <c r="N10595" s="3" t="s">
        <v>10264</v>
      </c>
      <c r="O10595" s="3" t="s">
        <v>98</v>
      </c>
      <c r="P10595" s="4">
        <v>18844.0</v>
      </c>
      <c r="Q10595" s="3" t="s">
        <v>96</v>
      </c>
      <c r="S10595" s="3" t="s">
        <v>34</v>
      </c>
    </row>
    <row r="10596">
      <c r="A10596" s="2">
        <v>42318.714895833335</v>
      </c>
      <c r="B10596" s="3">
        <v>11.0</v>
      </c>
      <c r="C10596" s="3" t="s">
        <v>8462</v>
      </c>
      <c r="D10596" s="3">
        <v>78.0</v>
      </c>
      <c r="E10596" s="3" t="s">
        <v>8530</v>
      </c>
      <c r="F10596" s="3">
        <v>9.0</v>
      </c>
      <c r="G10596" s="3">
        <v>6.0</v>
      </c>
      <c r="H10596" s="3" t="s">
        <v>672</v>
      </c>
      <c r="I10596" s="3" t="s">
        <v>673</v>
      </c>
      <c r="J10596" s="3" t="s">
        <v>674</v>
      </c>
      <c r="K10596" s="3" t="s">
        <v>24</v>
      </c>
      <c r="L10596" s="3">
        <v>14.0</v>
      </c>
      <c r="M10596" s="3" t="s">
        <v>25</v>
      </c>
      <c r="N10596" s="3" t="s">
        <v>3129</v>
      </c>
      <c r="O10596" s="3" t="s">
        <v>1828</v>
      </c>
      <c r="P10596" s="4">
        <v>19540.0</v>
      </c>
      <c r="Q10596" s="3" t="s">
        <v>145</v>
      </c>
      <c r="S10596" s="3" t="s">
        <v>34</v>
      </c>
    </row>
    <row r="10597">
      <c r="A10597" s="2">
        <v>42318.714895833335</v>
      </c>
      <c r="B10597" s="3">
        <v>11.0</v>
      </c>
      <c r="C10597" s="3" t="s">
        <v>8462</v>
      </c>
      <c r="D10597" s="3">
        <v>78.0</v>
      </c>
      <c r="E10597" s="3" t="s">
        <v>8530</v>
      </c>
      <c r="F10597" s="3">
        <v>9.0</v>
      </c>
      <c r="G10597" s="3">
        <v>6.0</v>
      </c>
      <c r="H10597" s="3" t="s">
        <v>672</v>
      </c>
      <c r="I10597" s="3" t="s">
        <v>673</v>
      </c>
      <c r="J10597" s="3" t="s">
        <v>674</v>
      </c>
      <c r="K10597" s="3" t="s">
        <v>24</v>
      </c>
      <c r="L10597" s="3">
        <v>15.0</v>
      </c>
      <c r="M10597" s="3" t="s">
        <v>30</v>
      </c>
      <c r="N10597" s="3" t="s">
        <v>10265</v>
      </c>
      <c r="O10597" s="3" t="s">
        <v>1263</v>
      </c>
      <c r="P10597" s="4">
        <v>20422.0</v>
      </c>
      <c r="Q10597" s="3" t="s">
        <v>83</v>
      </c>
      <c r="S10597" s="3" t="s">
        <v>34</v>
      </c>
    </row>
    <row r="10598">
      <c r="A10598" s="2">
        <v>42318.714895833335</v>
      </c>
      <c r="B10598" s="3">
        <v>11.0</v>
      </c>
      <c r="C10598" s="3" t="s">
        <v>8462</v>
      </c>
      <c r="D10598" s="3">
        <v>78.0</v>
      </c>
      <c r="E10598" s="3" t="s">
        <v>8530</v>
      </c>
      <c r="F10598" s="3">
        <v>9.0</v>
      </c>
      <c r="G10598" s="3">
        <v>6.0</v>
      </c>
      <c r="H10598" s="3" t="s">
        <v>672</v>
      </c>
      <c r="I10598" s="3" t="s">
        <v>673</v>
      </c>
      <c r="J10598" s="3" t="s">
        <v>674</v>
      </c>
      <c r="K10598" s="3" t="s">
        <v>24</v>
      </c>
      <c r="L10598" s="3">
        <v>16.0</v>
      </c>
      <c r="M10598" s="3" t="s">
        <v>25</v>
      </c>
      <c r="N10598" s="3" t="s">
        <v>5944</v>
      </c>
      <c r="O10598" s="3" t="s">
        <v>281</v>
      </c>
      <c r="P10598" s="4">
        <v>17386.0</v>
      </c>
      <c r="Q10598" s="3" t="s">
        <v>105</v>
      </c>
      <c r="S10598" s="3" t="s">
        <v>34</v>
      </c>
    </row>
    <row r="10599">
      <c r="A10599" s="2">
        <v>42318.714895833335</v>
      </c>
      <c r="B10599" s="3">
        <v>11.0</v>
      </c>
      <c r="C10599" s="3" t="s">
        <v>8462</v>
      </c>
      <c r="D10599" s="3">
        <v>78.0</v>
      </c>
      <c r="E10599" s="3" t="s">
        <v>8530</v>
      </c>
      <c r="F10599" s="3">
        <v>9.0</v>
      </c>
      <c r="G10599" s="3">
        <v>6.0</v>
      </c>
      <c r="H10599" s="3" t="s">
        <v>672</v>
      </c>
      <c r="I10599" s="3" t="s">
        <v>673</v>
      </c>
      <c r="J10599" s="3" t="s">
        <v>674</v>
      </c>
      <c r="K10599" s="3" t="s">
        <v>24</v>
      </c>
      <c r="L10599" s="3">
        <v>17.0</v>
      </c>
      <c r="M10599" s="3" t="s">
        <v>30</v>
      </c>
      <c r="N10599" s="3" t="s">
        <v>10266</v>
      </c>
      <c r="O10599" s="3" t="s">
        <v>497</v>
      </c>
      <c r="P10599" s="4">
        <v>18394.0</v>
      </c>
      <c r="Q10599" s="3" t="s">
        <v>49</v>
      </c>
      <c r="S10599" s="3" t="s">
        <v>34</v>
      </c>
    </row>
    <row r="10600">
      <c r="A10600" s="2">
        <v>42318.714895833335</v>
      </c>
      <c r="B10600" s="3">
        <v>11.0</v>
      </c>
      <c r="C10600" s="3" t="s">
        <v>8462</v>
      </c>
      <c r="D10600" s="3">
        <v>78.0</v>
      </c>
      <c r="E10600" s="3" t="s">
        <v>8530</v>
      </c>
      <c r="F10600" s="3">
        <v>9.0</v>
      </c>
      <c r="G10600" s="3">
        <v>6.0</v>
      </c>
      <c r="H10600" s="3" t="s">
        <v>672</v>
      </c>
      <c r="I10600" s="3" t="s">
        <v>673</v>
      </c>
      <c r="J10600" s="3" t="s">
        <v>674</v>
      </c>
      <c r="K10600" s="3" t="s">
        <v>24</v>
      </c>
      <c r="L10600" s="3">
        <v>18.0</v>
      </c>
      <c r="M10600" s="3" t="s">
        <v>25</v>
      </c>
      <c r="N10600" s="3" t="s">
        <v>6601</v>
      </c>
      <c r="O10600" s="3" t="s">
        <v>417</v>
      </c>
      <c r="P10600" s="4">
        <v>22735.0</v>
      </c>
      <c r="Q10600" s="3" t="s">
        <v>153</v>
      </c>
      <c r="S10600" s="3" t="s">
        <v>34</v>
      </c>
    </row>
    <row r="10601">
      <c r="A10601" s="2">
        <v>42318.714895833335</v>
      </c>
      <c r="B10601" s="3">
        <v>11.0</v>
      </c>
      <c r="C10601" s="3" t="s">
        <v>8462</v>
      </c>
      <c r="D10601" s="3">
        <v>78.0</v>
      </c>
      <c r="E10601" s="3" t="s">
        <v>8530</v>
      </c>
      <c r="F10601" s="3">
        <v>9.0</v>
      </c>
      <c r="G10601" s="3">
        <v>6.0</v>
      </c>
      <c r="H10601" s="3" t="s">
        <v>672</v>
      </c>
      <c r="I10601" s="3" t="s">
        <v>673</v>
      </c>
      <c r="J10601" s="3" t="s">
        <v>674</v>
      </c>
      <c r="K10601" s="3" t="s">
        <v>24</v>
      </c>
      <c r="L10601" s="3">
        <v>19.0</v>
      </c>
      <c r="M10601" s="3" t="s">
        <v>30</v>
      </c>
      <c r="N10601" s="3" t="s">
        <v>10267</v>
      </c>
      <c r="O10601" s="3" t="s">
        <v>6989</v>
      </c>
      <c r="P10601" s="4">
        <v>15978.0</v>
      </c>
      <c r="Q10601" s="3" t="s">
        <v>49</v>
      </c>
      <c r="S10601" s="3" t="s">
        <v>34</v>
      </c>
    </row>
    <row r="10602">
      <c r="A10602" s="2">
        <v>42318.714895833335</v>
      </c>
      <c r="B10602" s="3">
        <v>11.0</v>
      </c>
      <c r="C10602" s="3" t="s">
        <v>8462</v>
      </c>
      <c r="D10602" s="3">
        <v>78.0</v>
      </c>
      <c r="E10602" s="3" t="s">
        <v>8530</v>
      </c>
      <c r="F10602" s="3">
        <v>9.0</v>
      </c>
      <c r="G10602" s="3">
        <v>6.0</v>
      </c>
      <c r="H10602" s="3" t="s">
        <v>672</v>
      </c>
      <c r="I10602" s="3" t="s">
        <v>673</v>
      </c>
      <c r="J10602" s="3" t="s">
        <v>674</v>
      </c>
      <c r="K10602" s="3" t="s">
        <v>24</v>
      </c>
      <c r="L10602" s="3">
        <v>20.0</v>
      </c>
      <c r="M10602" s="3" t="s">
        <v>25</v>
      </c>
      <c r="N10602" s="3" t="s">
        <v>2646</v>
      </c>
      <c r="O10602" s="3" t="s">
        <v>366</v>
      </c>
      <c r="P10602" s="4">
        <v>31938.0</v>
      </c>
      <c r="Q10602" s="3" t="s">
        <v>46</v>
      </c>
      <c r="S10602" s="3" t="s">
        <v>34</v>
      </c>
    </row>
    <row r="10603">
      <c r="A10603" s="2">
        <v>42318.714895833335</v>
      </c>
      <c r="B10603" s="3">
        <v>11.0</v>
      </c>
      <c r="C10603" s="3" t="s">
        <v>8462</v>
      </c>
      <c r="D10603" s="3">
        <v>78.0</v>
      </c>
      <c r="E10603" s="3" t="s">
        <v>8530</v>
      </c>
      <c r="F10603" s="3">
        <v>9.0</v>
      </c>
      <c r="G10603" s="3">
        <v>6.0</v>
      </c>
      <c r="H10603" s="3" t="s">
        <v>672</v>
      </c>
      <c r="I10603" s="3" t="s">
        <v>673</v>
      </c>
      <c r="J10603" s="3" t="s">
        <v>674</v>
      </c>
      <c r="K10603" s="3" t="s">
        <v>24</v>
      </c>
      <c r="L10603" s="3">
        <v>21.0</v>
      </c>
      <c r="M10603" s="3" t="s">
        <v>30</v>
      </c>
      <c r="N10603" s="3" t="s">
        <v>6404</v>
      </c>
      <c r="O10603" s="3" t="s">
        <v>93</v>
      </c>
      <c r="P10603" s="4">
        <v>21170.0</v>
      </c>
      <c r="Q10603" s="3" t="s">
        <v>169</v>
      </c>
      <c r="S10603" s="3" t="s">
        <v>34</v>
      </c>
    </row>
    <row r="10604">
      <c r="A10604" s="2">
        <v>42318.714895833335</v>
      </c>
      <c r="B10604" s="3">
        <v>11.0</v>
      </c>
      <c r="C10604" s="3" t="s">
        <v>8462</v>
      </c>
      <c r="D10604" s="3">
        <v>78.0</v>
      </c>
      <c r="E10604" s="3" t="s">
        <v>8530</v>
      </c>
      <c r="F10604" s="3">
        <v>9.0</v>
      </c>
      <c r="G10604" s="3">
        <v>6.0</v>
      </c>
      <c r="H10604" s="3" t="s">
        <v>672</v>
      </c>
      <c r="I10604" s="3" t="s">
        <v>673</v>
      </c>
      <c r="J10604" s="3" t="s">
        <v>674</v>
      </c>
      <c r="K10604" s="3" t="s">
        <v>24</v>
      </c>
      <c r="L10604" s="3">
        <v>22.0</v>
      </c>
      <c r="M10604" s="3" t="s">
        <v>25</v>
      </c>
      <c r="N10604" s="3" t="s">
        <v>10268</v>
      </c>
      <c r="O10604" s="3" t="s">
        <v>251</v>
      </c>
      <c r="P10604" s="4">
        <v>25911.0</v>
      </c>
      <c r="Q10604" s="3" t="s">
        <v>75</v>
      </c>
      <c r="S10604" s="3" t="s">
        <v>34</v>
      </c>
    </row>
    <row r="10605">
      <c r="A10605" s="2">
        <v>42318.714895833335</v>
      </c>
      <c r="B10605" s="3">
        <v>11.0</v>
      </c>
      <c r="C10605" s="3" t="s">
        <v>8462</v>
      </c>
      <c r="D10605" s="3">
        <v>78.0</v>
      </c>
      <c r="E10605" s="3" t="s">
        <v>8530</v>
      </c>
      <c r="F10605" s="3">
        <v>9.0</v>
      </c>
      <c r="G10605" s="3">
        <v>6.0</v>
      </c>
      <c r="H10605" s="3" t="s">
        <v>672</v>
      </c>
      <c r="I10605" s="3" t="s">
        <v>673</v>
      </c>
      <c r="J10605" s="3" t="s">
        <v>674</v>
      </c>
      <c r="K10605" s="3" t="s">
        <v>24</v>
      </c>
      <c r="L10605" s="3">
        <v>23.0</v>
      </c>
      <c r="M10605" s="3" t="s">
        <v>30</v>
      </c>
      <c r="N10605" s="3" t="s">
        <v>10269</v>
      </c>
      <c r="O10605" s="3" t="s">
        <v>10270</v>
      </c>
      <c r="P10605" s="4">
        <v>23667.0</v>
      </c>
      <c r="Q10605" s="3" t="s">
        <v>205</v>
      </c>
      <c r="S10605" s="3" t="s">
        <v>34</v>
      </c>
    </row>
    <row r="10606">
      <c r="A10606" s="2">
        <v>42318.714895833335</v>
      </c>
      <c r="B10606" s="3">
        <v>11.0</v>
      </c>
      <c r="C10606" s="3" t="s">
        <v>8462</v>
      </c>
      <c r="D10606" s="3">
        <v>78.0</v>
      </c>
      <c r="E10606" s="3" t="s">
        <v>8530</v>
      </c>
      <c r="F10606" s="3">
        <v>9.0</v>
      </c>
      <c r="G10606" s="3">
        <v>6.0</v>
      </c>
      <c r="H10606" s="3" t="s">
        <v>672</v>
      </c>
      <c r="I10606" s="3" t="s">
        <v>673</v>
      </c>
      <c r="J10606" s="3" t="s">
        <v>674</v>
      </c>
      <c r="K10606" s="3" t="s">
        <v>24</v>
      </c>
      <c r="L10606" s="3">
        <v>24.0</v>
      </c>
      <c r="M10606" s="3" t="s">
        <v>25</v>
      </c>
      <c r="N10606" s="3" t="s">
        <v>10271</v>
      </c>
      <c r="O10606" s="3" t="s">
        <v>1823</v>
      </c>
      <c r="P10606" s="4">
        <v>34122.0</v>
      </c>
      <c r="Q10606" s="3" t="s">
        <v>191</v>
      </c>
      <c r="S10606" s="3" t="s">
        <v>34</v>
      </c>
    </row>
    <row r="10607">
      <c r="A10607" s="2">
        <v>42318.714895833335</v>
      </c>
      <c r="B10607" s="3">
        <v>11.0</v>
      </c>
      <c r="C10607" s="3" t="s">
        <v>8462</v>
      </c>
      <c r="D10607" s="3">
        <v>78.0</v>
      </c>
      <c r="E10607" s="3" t="s">
        <v>8530</v>
      </c>
      <c r="F10607" s="3">
        <v>9.0</v>
      </c>
      <c r="G10607" s="3">
        <v>6.0</v>
      </c>
      <c r="H10607" s="3" t="s">
        <v>672</v>
      </c>
      <c r="I10607" s="3" t="s">
        <v>673</v>
      </c>
      <c r="J10607" s="3" t="s">
        <v>674</v>
      </c>
      <c r="K10607" s="3" t="s">
        <v>24</v>
      </c>
      <c r="L10607" s="3">
        <v>25.0</v>
      </c>
      <c r="M10607" s="3" t="s">
        <v>30</v>
      </c>
      <c r="N10607" s="3" t="s">
        <v>10272</v>
      </c>
      <c r="O10607" s="3" t="s">
        <v>905</v>
      </c>
      <c r="P10607" s="4">
        <v>23763.0</v>
      </c>
      <c r="Q10607" s="3" t="s">
        <v>528</v>
      </c>
      <c r="S10607" s="3" t="s">
        <v>34</v>
      </c>
    </row>
    <row r="10608">
      <c r="A10608" s="2">
        <v>42318.714895833335</v>
      </c>
      <c r="B10608" s="3">
        <v>11.0</v>
      </c>
      <c r="C10608" s="3" t="s">
        <v>8462</v>
      </c>
      <c r="D10608" s="3">
        <v>78.0</v>
      </c>
      <c r="E10608" s="3" t="s">
        <v>8530</v>
      </c>
      <c r="F10608" s="3">
        <v>9.0</v>
      </c>
      <c r="G10608" s="3">
        <v>6.0</v>
      </c>
      <c r="H10608" s="3" t="s">
        <v>672</v>
      </c>
      <c r="I10608" s="3" t="s">
        <v>673</v>
      </c>
      <c r="J10608" s="3" t="s">
        <v>674</v>
      </c>
      <c r="K10608" s="3" t="s">
        <v>24</v>
      </c>
      <c r="L10608" s="3">
        <v>26.0</v>
      </c>
      <c r="M10608" s="3" t="s">
        <v>25</v>
      </c>
      <c r="N10608" s="3" t="s">
        <v>10273</v>
      </c>
      <c r="O10608" s="3" t="s">
        <v>243</v>
      </c>
      <c r="P10608" s="4">
        <v>17112.0</v>
      </c>
      <c r="Q10608" s="3" t="s">
        <v>153</v>
      </c>
      <c r="S10608" s="3" t="s">
        <v>34</v>
      </c>
    </row>
    <row r="10609">
      <c r="A10609" s="2">
        <v>42318.714895833335</v>
      </c>
      <c r="B10609" s="3">
        <v>11.0</v>
      </c>
      <c r="C10609" s="3" t="s">
        <v>8462</v>
      </c>
      <c r="D10609" s="3">
        <v>78.0</v>
      </c>
      <c r="E10609" s="3" t="s">
        <v>8530</v>
      </c>
      <c r="F10609" s="3">
        <v>9.0</v>
      </c>
      <c r="G10609" s="3">
        <v>6.0</v>
      </c>
      <c r="H10609" s="3" t="s">
        <v>672</v>
      </c>
      <c r="I10609" s="3" t="s">
        <v>673</v>
      </c>
      <c r="J10609" s="3" t="s">
        <v>674</v>
      </c>
      <c r="K10609" s="3" t="s">
        <v>24</v>
      </c>
      <c r="L10609" s="3">
        <v>27.0</v>
      </c>
      <c r="M10609" s="3" t="s">
        <v>30</v>
      </c>
      <c r="N10609" s="3" t="s">
        <v>2534</v>
      </c>
      <c r="O10609" s="3" t="s">
        <v>10274</v>
      </c>
      <c r="P10609" s="4">
        <v>33674.0</v>
      </c>
      <c r="Q10609" s="3" t="s">
        <v>52</v>
      </c>
      <c r="S10609" s="3" t="s">
        <v>34</v>
      </c>
    </row>
    <row r="10610">
      <c r="A10610" s="2">
        <v>42318.714895833335</v>
      </c>
      <c r="B10610" s="3">
        <v>11.0</v>
      </c>
      <c r="C10610" s="3" t="s">
        <v>8462</v>
      </c>
      <c r="D10610" s="3">
        <v>91.0</v>
      </c>
      <c r="E10610" s="3" t="s">
        <v>8553</v>
      </c>
      <c r="F10610" s="3">
        <v>9.0</v>
      </c>
      <c r="G10610" s="3">
        <v>6.0</v>
      </c>
      <c r="H10610" s="3" t="s">
        <v>672</v>
      </c>
      <c r="I10610" s="3" t="s">
        <v>673</v>
      </c>
      <c r="J10610" s="3" t="s">
        <v>674</v>
      </c>
      <c r="K10610" s="3" t="s">
        <v>272</v>
      </c>
      <c r="L10610" s="3">
        <v>1.0</v>
      </c>
      <c r="M10610" s="3" t="s">
        <v>25</v>
      </c>
      <c r="N10610" s="3" t="s">
        <v>10275</v>
      </c>
      <c r="O10610" s="3" t="s">
        <v>477</v>
      </c>
      <c r="P10610" s="4">
        <v>22347.0</v>
      </c>
      <c r="Q10610" s="3" t="s">
        <v>418</v>
      </c>
      <c r="R10610" s="3" t="s">
        <v>1030</v>
      </c>
      <c r="S10610" s="3" t="s">
        <v>34</v>
      </c>
    </row>
    <row r="10611">
      <c r="A10611" s="2">
        <v>42318.714895833335</v>
      </c>
      <c r="B10611" s="3">
        <v>11.0</v>
      </c>
      <c r="C10611" s="3" t="s">
        <v>8462</v>
      </c>
      <c r="D10611" s="3">
        <v>91.0</v>
      </c>
      <c r="E10611" s="3" t="s">
        <v>8553</v>
      </c>
      <c r="F10611" s="3">
        <v>9.0</v>
      </c>
      <c r="G10611" s="3">
        <v>6.0</v>
      </c>
      <c r="H10611" s="3" t="s">
        <v>672</v>
      </c>
      <c r="I10611" s="3" t="s">
        <v>673</v>
      </c>
      <c r="J10611" s="3" t="s">
        <v>674</v>
      </c>
      <c r="K10611" s="3" t="s">
        <v>24</v>
      </c>
      <c r="L10611" s="3">
        <v>2.0</v>
      </c>
      <c r="M10611" s="3" t="s">
        <v>30</v>
      </c>
      <c r="N10611" s="3" t="s">
        <v>10276</v>
      </c>
      <c r="O10611" s="3" t="s">
        <v>171</v>
      </c>
      <c r="P10611" s="4">
        <v>19115.0</v>
      </c>
      <c r="Q10611" s="3" t="s">
        <v>49</v>
      </c>
      <c r="S10611" s="3" t="s">
        <v>34</v>
      </c>
    </row>
    <row r="10612">
      <c r="A10612" s="2">
        <v>42318.714895833335</v>
      </c>
      <c r="B10612" s="3">
        <v>11.0</v>
      </c>
      <c r="C10612" s="3" t="s">
        <v>8462</v>
      </c>
      <c r="D10612" s="3">
        <v>91.0</v>
      </c>
      <c r="E10612" s="3" t="s">
        <v>8553</v>
      </c>
      <c r="F10612" s="3">
        <v>9.0</v>
      </c>
      <c r="G10612" s="3">
        <v>6.0</v>
      </c>
      <c r="H10612" s="3" t="s">
        <v>672</v>
      </c>
      <c r="I10612" s="3" t="s">
        <v>673</v>
      </c>
      <c r="J10612" s="3" t="s">
        <v>674</v>
      </c>
      <c r="K10612" s="3" t="s">
        <v>24</v>
      </c>
      <c r="L10612" s="3">
        <v>3.0</v>
      </c>
      <c r="M10612" s="3" t="s">
        <v>25</v>
      </c>
      <c r="N10612" s="3" t="s">
        <v>1826</v>
      </c>
      <c r="O10612" s="3" t="s">
        <v>664</v>
      </c>
      <c r="P10612" s="4">
        <v>23032.0</v>
      </c>
      <c r="Q10612" s="3" t="s">
        <v>110</v>
      </c>
      <c r="S10612" s="3" t="s">
        <v>34</v>
      </c>
    </row>
    <row r="10613">
      <c r="A10613" s="2">
        <v>42318.714895833335</v>
      </c>
      <c r="B10613" s="3">
        <v>11.0</v>
      </c>
      <c r="C10613" s="3" t="s">
        <v>8462</v>
      </c>
      <c r="D10613" s="3">
        <v>91.0</v>
      </c>
      <c r="E10613" s="3" t="s">
        <v>8553</v>
      </c>
      <c r="F10613" s="3">
        <v>9.0</v>
      </c>
      <c r="G10613" s="3">
        <v>6.0</v>
      </c>
      <c r="H10613" s="3" t="s">
        <v>672</v>
      </c>
      <c r="I10613" s="3" t="s">
        <v>673</v>
      </c>
      <c r="J10613" s="3" t="s">
        <v>674</v>
      </c>
      <c r="K10613" s="3" t="s">
        <v>24</v>
      </c>
      <c r="L10613" s="3">
        <v>4.0</v>
      </c>
      <c r="M10613" s="3" t="s">
        <v>30</v>
      </c>
      <c r="N10613" s="3" t="s">
        <v>10277</v>
      </c>
      <c r="O10613" s="3" t="s">
        <v>10278</v>
      </c>
      <c r="P10613" s="4">
        <v>20452.0</v>
      </c>
      <c r="Q10613" s="3" t="s">
        <v>247</v>
      </c>
      <c r="S10613" s="3" t="s">
        <v>34</v>
      </c>
    </row>
    <row r="10614">
      <c r="A10614" s="2">
        <v>42318.714895833335</v>
      </c>
      <c r="B10614" s="3">
        <v>11.0</v>
      </c>
      <c r="C10614" s="3" t="s">
        <v>8462</v>
      </c>
      <c r="D10614" s="3">
        <v>91.0</v>
      </c>
      <c r="E10614" s="3" t="s">
        <v>8553</v>
      </c>
      <c r="F10614" s="3">
        <v>9.0</v>
      </c>
      <c r="G10614" s="3">
        <v>6.0</v>
      </c>
      <c r="H10614" s="3" t="s">
        <v>672</v>
      </c>
      <c r="I10614" s="3" t="s">
        <v>673</v>
      </c>
      <c r="J10614" s="3" t="s">
        <v>674</v>
      </c>
      <c r="K10614" s="3" t="s">
        <v>24</v>
      </c>
      <c r="L10614" s="3">
        <v>5.0</v>
      </c>
      <c r="M10614" s="3" t="s">
        <v>25</v>
      </c>
      <c r="N10614" s="3" t="s">
        <v>10279</v>
      </c>
      <c r="O10614" s="3" t="s">
        <v>1452</v>
      </c>
      <c r="P10614" s="4">
        <v>22902.0</v>
      </c>
      <c r="Q10614" s="3" t="s">
        <v>110</v>
      </c>
      <c r="S10614" s="3" t="s">
        <v>34</v>
      </c>
    </row>
    <row r="10615">
      <c r="A10615" s="2">
        <v>42318.714895833335</v>
      </c>
      <c r="B10615" s="3">
        <v>11.0</v>
      </c>
      <c r="C10615" s="3" t="s">
        <v>8462</v>
      </c>
      <c r="D10615" s="3">
        <v>91.0</v>
      </c>
      <c r="E10615" s="3" t="s">
        <v>8553</v>
      </c>
      <c r="F10615" s="3">
        <v>9.0</v>
      </c>
      <c r="G10615" s="3">
        <v>6.0</v>
      </c>
      <c r="H10615" s="3" t="s">
        <v>672</v>
      </c>
      <c r="I10615" s="3" t="s">
        <v>673</v>
      </c>
      <c r="J10615" s="3" t="s">
        <v>674</v>
      </c>
      <c r="K10615" s="3" t="s">
        <v>24</v>
      </c>
      <c r="L10615" s="3">
        <v>6.0</v>
      </c>
      <c r="M10615" s="3" t="s">
        <v>30</v>
      </c>
      <c r="N10615" s="3" t="s">
        <v>10280</v>
      </c>
      <c r="O10615" s="3" t="s">
        <v>249</v>
      </c>
      <c r="P10615" s="4">
        <v>22743.0</v>
      </c>
      <c r="Q10615" s="3" t="s">
        <v>60</v>
      </c>
      <c r="S10615" s="3" t="s">
        <v>34</v>
      </c>
    </row>
    <row r="10616">
      <c r="A10616" s="2">
        <v>42318.714895833335</v>
      </c>
      <c r="B10616" s="3">
        <v>11.0</v>
      </c>
      <c r="C10616" s="3" t="s">
        <v>8462</v>
      </c>
      <c r="D10616" s="3">
        <v>91.0</v>
      </c>
      <c r="E10616" s="3" t="s">
        <v>8553</v>
      </c>
      <c r="F10616" s="3">
        <v>9.0</v>
      </c>
      <c r="G10616" s="3">
        <v>6.0</v>
      </c>
      <c r="H10616" s="3" t="s">
        <v>672</v>
      </c>
      <c r="I10616" s="3" t="s">
        <v>673</v>
      </c>
      <c r="J10616" s="3" t="s">
        <v>674</v>
      </c>
      <c r="K10616" s="3" t="s">
        <v>24</v>
      </c>
      <c r="L10616" s="3">
        <v>7.0</v>
      </c>
      <c r="M10616" s="3" t="s">
        <v>25</v>
      </c>
      <c r="N10616" s="3" t="s">
        <v>10281</v>
      </c>
      <c r="O10616" s="3" t="s">
        <v>1456</v>
      </c>
      <c r="P10616" s="4">
        <v>23887.0</v>
      </c>
      <c r="Q10616" s="3" t="s">
        <v>132</v>
      </c>
      <c r="S10616" s="3" t="s">
        <v>34</v>
      </c>
    </row>
    <row r="10617">
      <c r="A10617" s="2">
        <v>42318.714895833335</v>
      </c>
      <c r="B10617" s="3">
        <v>11.0</v>
      </c>
      <c r="C10617" s="3" t="s">
        <v>8462</v>
      </c>
      <c r="D10617" s="3">
        <v>91.0</v>
      </c>
      <c r="E10617" s="3" t="s">
        <v>8553</v>
      </c>
      <c r="F10617" s="3">
        <v>9.0</v>
      </c>
      <c r="G10617" s="3">
        <v>6.0</v>
      </c>
      <c r="H10617" s="3" t="s">
        <v>672</v>
      </c>
      <c r="I10617" s="3" t="s">
        <v>673</v>
      </c>
      <c r="J10617" s="3" t="s">
        <v>674</v>
      </c>
      <c r="K10617" s="3" t="s">
        <v>24</v>
      </c>
      <c r="L10617" s="3">
        <v>8.0</v>
      </c>
      <c r="M10617" s="3" t="s">
        <v>30</v>
      </c>
      <c r="N10617" s="3" t="s">
        <v>10282</v>
      </c>
      <c r="O10617" s="3" t="s">
        <v>361</v>
      </c>
      <c r="P10617" s="4">
        <v>29316.0</v>
      </c>
      <c r="Q10617" s="3" t="s">
        <v>110</v>
      </c>
      <c r="S10617" s="3" t="s">
        <v>34</v>
      </c>
    </row>
    <row r="10618">
      <c r="A10618" s="2">
        <v>42318.714895833335</v>
      </c>
      <c r="B10618" s="3">
        <v>11.0</v>
      </c>
      <c r="C10618" s="3" t="s">
        <v>8462</v>
      </c>
      <c r="D10618" s="3">
        <v>91.0</v>
      </c>
      <c r="E10618" s="3" t="s">
        <v>8553</v>
      </c>
      <c r="F10618" s="3">
        <v>9.0</v>
      </c>
      <c r="G10618" s="3">
        <v>6.0</v>
      </c>
      <c r="H10618" s="3" t="s">
        <v>672</v>
      </c>
      <c r="I10618" s="3" t="s">
        <v>673</v>
      </c>
      <c r="J10618" s="3" t="s">
        <v>674</v>
      </c>
      <c r="K10618" s="3" t="s">
        <v>24</v>
      </c>
      <c r="L10618" s="3">
        <v>9.0</v>
      </c>
      <c r="M10618" s="3" t="s">
        <v>25</v>
      </c>
      <c r="N10618" s="3" t="s">
        <v>10283</v>
      </c>
      <c r="O10618" s="3" t="s">
        <v>4335</v>
      </c>
      <c r="P10618" s="4">
        <v>23371.0</v>
      </c>
      <c r="Q10618" s="3" t="s">
        <v>1955</v>
      </c>
      <c r="S10618" s="3" t="s">
        <v>34</v>
      </c>
    </row>
    <row r="10619">
      <c r="A10619" s="2">
        <v>42318.714895833335</v>
      </c>
      <c r="B10619" s="3">
        <v>11.0</v>
      </c>
      <c r="C10619" s="3" t="s">
        <v>8462</v>
      </c>
      <c r="D10619" s="3">
        <v>91.0</v>
      </c>
      <c r="E10619" s="3" t="s">
        <v>8553</v>
      </c>
      <c r="F10619" s="3">
        <v>9.0</v>
      </c>
      <c r="G10619" s="3">
        <v>6.0</v>
      </c>
      <c r="H10619" s="3" t="s">
        <v>672</v>
      </c>
      <c r="I10619" s="3" t="s">
        <v>673</v>
      </c>
      <c r="J10619" s="3" t="s">
        <v>674</v>
      </c>
      <c r="K10619" s="3" t="s">
        <v>24</v>
      </c>
      <c r="L10619" s="3">
        <v>10.0</v>
      </c>
      <c r="M10619" s="3" t="s">
        <v>30</v>
      </c>
      <c r="N10619" s="3" t="s">
        <v>383</v>
      </c>
      <c r="O10619" s="3" t="s">
        <v>1759</v>
      </c>
      <c r="P10619" s="4">
        <v>30629.0</v>
      </c>
      <c r="Q10619" s="3" t="s">
        <v>1171</v>
      </c>
      <c r="S10619" s="3" t="s">
        <v>34</v>
      </c>
    </row>
    <row r="10620">
      <c r="A10620" s="2">
        <v>42318.714895833335</v>
      </c>
      <c r="B10620" s="3">
        <v>11.0</v>
      </c>
      <c r="C10620" s="3" t="s">
        <v>8462</v>
      </c>
      <c r="D10620" s="3">
        <v>91.0</v>
      </c>
      <c r="E10620" s="3" t="s">
        <v>8553</v>
      </c>
      <c r="F10620" s="3">
        <v>9.0</v>
      </c>
      <c r="G10620" s="3">
        <v>6.0</v>
      </c>
      <c r="H10620" s="3" t="s">
        <v>672</v>
      </c>
      <c r="I10620" s="3" t="s">
        <v>673</v>
      </c>
      <c r="J10620" s="3" t="s">
        <v>674</v>
      </c>
      <c r="K10620" s="3" t="s">
        <v>24</v>
      </c>
      <c r="L10620" s="3">
        <v>11.0</v>
      </c>
      <c r="M10620" s="3" t="s">
        <v>25</v>
      </c>
      <c r="N10620" s="3" t="s">
        <v>10284</v>
      </c>
      <c r="O10620" s="3" t="s">
        <v>1468</v>
      </c>
      <c r="P10620" s="4">
        <v>33410.0</v>
      </c>
      <c r="Q10620" s="3" t="s">
        <v>191</v>
      </c>
      <c r="S10620" s="3" t="s">
        <v>34</v>
      </c>
    </row>
    <row r="10621">
      <c r="A10621" s="2">
        <v>42318.714895833335</v>
      </c>
      <c r="B10621" s="3">
        <v>11.0</v>
      </c>
      <c r="C10621" s="3" t="s">
        <v>8462</v>
      </c>
      <c r="D10621" s="3">
        <v>91.0</v>
      </c>
      <c r="E10621" s="3" t="s">
        <v>8553</v>
      </c>
      <c r="F10621" s="3">
        <v>9.0</v>
      </c>
      <c r="G10621" s="3">
        <v>6.0</v>
      </c>
      <c r="H10621" s="3" t="s">
        <v>672</v>
      </c>
      <c r="I10621" s="3" t="s">
        <v>673</v>
      </c>
      <c r="J10621" s="3" t="s">
        <v>674</v>
      </c>
      <c r="K10621" s="3" t="s">
        <v>24</v>
      </c>
      <c r="L10621" s="3">
        <v>12.0</v>
      </c>
      <c r="M10621" s="3" t="s">
        <v>30</v>
      </c>
      <c r="N10621" s="3" t="s">
        <v>937</v>
      </c>
      <c r="O10621" s="3" t="s">
        <v>2591</v>
      </c>
      <c r="P10621" s="4">
        <v>23486.0</v>
      </c>
      <c r="Q10621" s="3" t="s">
        <v>610</v>
      </c>
      <c r="S10621" s="3" t="s">
        <v>34</v>
      </c>
    </row>
    <row r="10622">
      <c r="A10622" s="2">
        <v>42318.714895833335</v>
      </c>
      <c r="B10622" s="3">
        <v>11.0</v>
      </c>
      <c r="C10622" s="3" t="s">
        <v>8462</v>
      </c>
      <c r="D10622" s="3">
        <v>91.0</v>
      </c>
      <c r="E10622" s="3" t="s">
        <v>8553</v>
      </c>
      <c r="F10622" s="3">
        <v>9.0</v>
      </c>
      <c r="G10622" s="3">
        <v>6.0</v>
      </c>
      <c r="H10622" s="3" t="s">
        <v>672</v>
      </c>
      <c r="I10622" s="3" t="s">
        <v>673</v>
      </c>
      <c r="J10622" s="3" t="s">
        <v>674</v>
      </c>
      <c r="K10622" s="3" t="s">
        <v>24</v>
      </c>
      <c r="L10622" s="3">
        <v>13.0</v>
      </c>
      <c r="M10622" s="3" t="s">
        <v>25</v>
      </c>
      <c r="N10622" s="3" t="s">
        <v>10285</v>
      </c>
      <c r="O10622" s="3" t="s">
        <v>1995</v>
      </c>
      <c r="P10622" s="4">
        <v>17820.0</v>
      </c>
      <c r="Q10622" s="3" t="s">
        <v>49</v>
      </c>
      <c r="S10622" s="3" t="s">
        <v>34</v>
      </c>
    </row>
    <row r="10623">
      <c r="A10623" s="2">
        <v>42318.714895833335</v>
      </c>
      <c r="B10623" s="3">
        <v>11.0</v>
      </c>
      <c r="C10623" s="3" t="s">
        <v>8462</v>
      </c>
      <c r="D10623" s="3">
        <v>91.0</v>
      </c>
      <c r="E10623" s="3" t="s">
        <v>8553</v>
      </c>
      <c r="F10623" s="3">
        <v>9.0</v>
      </c>
      <c r="G10623" s="3">
        <v>6.0</v>
      </c>
      <c r="H10623" s="3" t="s">
        <v>672</v>
      </c>
      <c r="I10623" s="3" t="s">
        <v>673</v>
      </c>
      <c r="J10623" s="3" t="s">
        <v>674</v>
      </c>
      <c r="K10623" s="3" t="s">
        <v>24</v>
      </c>
      <c r="L10623" s="3">
        <v>14.0</v>
      </c>
      <c r="M10623" s="3" t="s">
        <v>30</v>
      </c>
      <c r="N10623" s="3" t="s">
        <v>10286</v>
      </c>
      <c r="O10623" s="3" t="s">
        <v>1024</v>
      </c>
      <c r="P10623" s="4">
        <v>35144.0</v>
      </c>
      <c r="Q10623" s="3" t="s">
        <v>191</v>
      </c>
      <c r="S10623" s="3" t="s">
        <v>34</v>
      </c>
    </row>
    <row r="10624">
      <c r="A10624" s="2">
        <v>42318.714895833335</v>
      </c>
      <c r="B10624" s="3">
        <v>11.0</v>
      </c>
      <c r="C10624" s="3" t="s">
        <v>8462</v>
      </c>
      <c r="D10624" s="3">
        <v>91.0</v>
      </c>
      <c r="E10624" s="3" t="s">
        <v>8553</v>
      </c>
      <c r="F10624" s="3">
        <v>9.0</v>
      </c>
      <c r="G10624" s="3">
        <v>6.0</v>
      </c>
      <c r="H10624" s="3" t="s">
        <v>672</v>
      </c>
      <c r="I10624" s="3" t="s">
        <v>673</v>
      </c>
      <c r="J10624" s="3" t="s">
        <v>674</v>
      </c>
      <c r="K10624" s="3" t="s">
        <v>24</v>
      </c>
      <c r="L10624" s="3">
        <v>15.0</v>
      </c>
      <c r="M10624" s="3" t="s">
        <v>25</v>
      </c>
      <c r="N10624" s="3" t="s">
        <v>10287</v>
      </c>
      <c r="O10624" s="3" t="s">
        <v>344</v>
      </c>
      <c r="P10624" s="4">
        <v>19779.0</v>
      </c>
      <c r="Q10624" s="3" t="s">
        <v>49</v>
      </c>
      <c r="S10624" s="3" t="s">
        <v>34</v>
      </c>
    </row>
    <row r="10625">
      <c r="A10625" s="2">
        <v>42318.714895833335</v>
      </c>
      <c r="B10625" s="3">
        <v>11.0</v>
      </c>
      <c r="C10625" s="3" t="s">
        <v>8462</v>
      </c>
      <c r="D10625" s="3">
        <v>91.0</v>
      </c>
      <c r="E10625" s="3" t="s">
        <v>8553</v>
      </c>
      <c r="F10625" s="3">
        <v>9.0</v>
      </c>
      <c r="G10625" s="3">
        <v>6.0</v>
      </c>
      <c r="H10625" s="3" t="s">
        <v>672</v>
      </c>
      <c r="I10625" s="3" t="s">
        <v>673</v>
      </c>
      <c r="J10625" s="3" t="s">
        <v>674</v>
      </c>
      <c r="K10625" s="3" t="s">
        <v>24</v>
      </c>
      <c r="L10625" s="3">
        <v>16.0</v>
      </c>
      <c r="M10625" s="3" t="s">
        <v>30</v>
      </c>
      <c r="N10625" s="3" t="s">
        <v>6963</v>
      </c>
      <c r="O10625" s="3" t="s">
        <v>121</v>
      </c>
      <c r="P10625" s="4">
        <v>26589.0</v>
      </c>
      <c r="Q10625" s="3" t="s">
        <v>46</v>
      </c>
      <c r="S10625" s="3" t="s">
        <v>34</v>
      </c>
    </row>
    <row r="10626">
      <c r="A10626" s="2">
        <v>42318.714895833335</v>
      </c>
      <c r="B10626" s="3">
        <v>11.0</v>
      </c>
      <c r="C10626" s="3" t="s">
        <v>8462</v>
      </c>
      <c r="D10626" s="3">
        <v>91.0</v>
      </c>
      <c r="E10626" s="3" t="s">
        <v>8553</v>
      </c>
      <c r="F10626" s="3">
        <v>9.0</v>
      </c>
      <c r="G10626" s="3">
        <v>6.0</v>
      </c>
      <c r="H10626" s="3" t="s">
        <v>672</v>
      </c>
      <c r="I10626" s="3" t="s">
        <v>673</v>
      </c>
      <c r="J10626" s="3" t="s">
        <v>674</v>
      </c>
      <c r="K10626" s="3" t="s">
        <v>24</v>
      </c>
      <c r="L10626" s="3">
        <v>17.0</v>
      </c>
      <c r="M10626" s="3" t="s">
        <v>25</v>
      </c>
      <c r="N10626" s="3" t="s">
        <v>10288</v>
      </c>
      <c r="O10626" s="3" t="s">
        <v>401</v>
      </c>
      <c r="P10626" s="4">
        <v>30000.0</v>
      </c>
      <c r="Q10626" s="3" t="s">
        <v>43</v>
      </c>
      <c r="S10626" s="3" t="s">
        <v>34</v>
      </c>
    </row>
    <row r="10627">
      <c r="A10627" s="2">
        <v>42318.714895833335</v>
      </c>
      <c r="B10627" s="3">
        <v>11.0</v>
      </c>
      <c r="C10627" s="3" t="s">
        <v>8462</v>
      </c>
      <c r="D10627" s="3">
        <v>91.0</v>
      </c>
      <c r="E10627" s="3" t="s">
        <v>8553</v>
      </c>
      <c r="F10627" s="3">
        <v>9.0</v>
      </c>
      <c r="G10627" s="3">
        <v>6.0</v>
      </c>
      <c r="H10627" s="3" t="s">
        <v>672</v>
      </c>
      <c r="I10627" s="3" t="s">
        <v>673</v>
      </c>
      <c r="J10627" s="3" t="s">
        <v>674</v>
      </c>
      <c r="K10627" s="3" t="s">
        <v>24</v>
      </c>
      <c r="L10627" s="3">
        <v>18.0</v>
      </c>
      <c r="M10627" s="3" t="s">
        <v>30</v>
      </c>
      <c r="N10627" s="3" t="s">
        <v>10289</v>
      </c>
      <c r="O10627" s="3" t="s">
        <v>10290</v>
      </c>
      <c r="P10627" s="4">
        <v>34345.0</v>
      </c>
      <c r="Q10627" s="3" t="s">
        <v>191</v>
      </c>
      <c r="S10627" s="3" t="s">
        <v>34</v>
      </c>
    </row>
    <row r="10628">
      <c r="A10628" s="2">
        <v>42318.714895833335</v>
      </c>
      <c r="B10628" s="3">
        <v>11.0</v>
      </c>
      <c r="C10628" s="3" t="s">
        <v>8462</v>
      </c>
      <c r="D10628" s="3">
        <v>91.0</v>
      </c>
      <c r="E10628" s="3" t="s">
        <v>8553</v>
      </c>
      <c r="F10628" s="3">
        <v>9.0</v>
      </c>
      <c r="G10628" s="3">
        <v>6.0</v>
      </c>
      <c r="H10628" s="3" t="s">
        <v>672</v>
      </c>
      <c r="I10628" s="3" t="s">
        <v>673</v>
      </c>
      <c r="J10628" s="3" t="s">
        <v>674</v>
      </c>
      <c r="K10628" s="3" t="s">
        <v>24</v>
      </c>
      <c r="L10628" s="3">
        <v>19.0</v>
      </c>
      <c r="M10628" s="3" t="s">
        <v>25</v>
      </c>
      <c r="N10628" s="3" t="s">
        <v>2385</v>
      </c>
      <c r="O10628" s="3" t="s">
        <v>1229</v>
      </c>
      <c r="P10628" s="4">
        <v>26271.0</v>
      </c>
      <c r="Q10628" s="3" t="s">
        <v>216</v>
      </c>
      <c r="S10628" s="3" t="s">
        <v>34</v>
      </c>
    </row>
    <row r="10629">
      <c r="A10629" s="2">
        <v>42318.714895833335</v>
      </c>
      <c r="B10629" s="3">
        <v>11.0</v>
      </c>
      <c r="C10629" s="3" t="s">
        <v>8462</v>
      </c>
      <c r="D10629" s="3">
        <v>91.0</v>
      </c>
      <c r="E10629" s="3" t="s">
        <v>8553</v>
      </c>
      <c r="F10629" s="3">
        <v>9.0</v>
      </c>
      <c r="G10629" s="3">
        <v>6.0</v>
      </c>
      <c r="H10629" s="3" t="s">
        <v>672</v>
      </c>
      <c r="I10629" s="3" t="s">
        <v>673</v>
      </c>
      <c r="J10629" s="3" t="s">
        <v>674</v>
      </c>
      <c r="K10629" s="3" t="s">
        <v>24</v>
      </c>
      <c r="L10629" s="3">
        <v>20.0</v>
      </c>
      <c r="M10629" s="3" t="s">
        <v>30</v>
      </c>
      <c r="N10629" s="3" t="s">
        <v>1253</v>
      </c>
      <c r="O10629" s="3" t="s">
        <v>171</v>
      </c>
      <c r="P10629" s="4">
        <v>20242.0</v>
      </c>
      <c r="Q10629" s="3" t="s">
        <v>132</v>
      </c>
      <c r="S10629" s="3" t="s">
        <v>34</v>
      </c>
    </row>
    <row r="10630">
      <c r="A10630" s="2">
        <v>42318.714895833335</v>
      </c>
      <c r="B10630" s="3">
        <v>11.0</v>
      </c>
      <c r="C10630" s="3" t="s">
        <v>8462</v>
      </c>
      <c r="D10630" s="3">
        <v>91.0</v>
      </c>
      <c r="E10630" s="3" t="s">
        <v>8553</v>
      </c>
      <c r="F10630" s="3">
        <v>9.0</v>
      </c>
      <c r="G10630" s="3">
        <v>6.0</v>
      </c>
      <c r="H10630" s="3" t="s">
        <v>672</v>
      </c>
      <c r="I10630" s="3" t="s">
        <v>673</v>
      </c>
      <c r="J10630" s="3" t="s">
        <v>674</v>
      </c>
      <c r="K10630" s="3" t="s">
        <v>24</v>
      </c>
      <c r="L10630" s="3">
        <v>21.0</v>
      </c>
      <c r="M10630" s="3" t="s">
        <v>25</v>
      </c>
      <c r="N10630" s="3" t="s">
        <v>10291</v>
      </c>
      <c r="O10630" s="3" t="s">
        <v>871</v>
      </c>
      <c r="P10630" s="4">
        <v>30948.0</v>
      </c>
      <c r="Q10630" s="3" t="s">
        <v>216</v>
      </c>
      <c r="S10630" s="3" t="s">
        <v>34</v>
      </c>
    </row>
    <row r="10631">
      <c r="A10631" s="2">
        <v>42318.714895833335</v>
      </c>
      <c r="B10631" s="3">
        <v>11.0</v>
      </c>
      <c r="C10631" s="3" t="s">
        <v>8462</v>
      </c>
      <c r="D10631" s="3">
        <v>91.0</v>
      </c>
      <c r="E10631" s="3" t="s">
        <v>8553</v>
      </c>
      <c r="F10631" s="3">
        <v>9.0</v>
      </c>
      <c r="G10631" s="3">
        <v>6.0</v>
      </c>
      <c r="H10631" s="3" t="s">
        <v>672</v>
      </c>
      <c r="I10631" s="3" t="s">
        <v>673</v>
      </c>
      <c r="J10631" s="3" t="s">
        <v>674</v>
      </c>
      <c r="K10631" s="3" t="s">
        <v>24</v>
      </c>
      <c r="L10631" s="3">
        <v>22.0</v>
      </c>
      <c r="M10631" s="3" t="s">
        <v>30</v>
      </c>
      <c r="N10631" s="3" t="s">
        <v>10292</v>
      </c>
      <c r="O10631" s="3" t="s">
        <v>1330</v>
      </c>
      <c r="P10631" s="4">
        <v>23689.0</v>
      </c>
      <c r="Q10631" s="3" t="s">
        <v>40</v>
      </c>
      <c r="S10631" s="3" t="s">
        <v>34</v>
      </c>
    </row>
    <row r="10632">
      <c r="A10632" s="2">
        <v>42318.714895833335</v>
      </c>
      <c r="B10632" s="3">
        <v>11.0</v>
      </c>
      <c r="C10632" s="3" t="s">
        <v>8462</v>
      </c>
      <c r="D10632" s="3">
        <v>91.0</v>
      </c>
      <c r="E10632" s="3" t="s">
        <v>8553</v>
      </c>
      <c r="F10632" s="3">
        <v>9.0</v>
      </c>
      <c r="G10632" s="3">
        <v>6.0</v>
      </c>
      <c r="H10632" s="3" t="s">
        <v>672</v>
      </c>
      <c r="I10632" s="3" t="s">
        <v>673</v>
      </c>
      <c r="J10632" s="3" t="s">
        <v>674</v>
      </c>
      <c r="K10632" s="3" t="s">
        <v>24</v>
      </c>
      <c r="L10632" s="3">
        <v>23.0</v>
      </c>
      <c r="M10632" s="3" t="s">
        <v>25</v>
      </c>
      <c r="N10632" s="3" t="s">
        <v>3144</v>
      </c>
      <c r="O10632" s="3" t="s">
        <v>218</v>
      </c>
      <c r="P10632" s="4">
        <v>24064.0</v>
      </c>
      <c r="Q10632" s="3" t="s">
        <v>55</v>
      </c>
      <c r="S10632" s="3" t="s">
        <v>34</v>
      </c>
    </row>
    <row r="10633">
      <c r="A10633" s="2">
        <v>42318.714895833335</v>
      </c>
      <c r="B10633" s="3">
        <v>11.0</v>
      </c>
      <c r="C10633" s="3" t="s">
        <v>8462</v>
      </c>
      <c r="D10633" s="3">
        <v>91.0</v>
      </c>
      <c r="E10633" s="3" t="s">
        <v>8553</v>
      </c>
      <c r="F10633" s="3">
        <v>9.0</v>
      </c>
      <c r="G10633" s="3">
        <v>6.0</v>
      </c>
      <c r="H10633" s="3" t="s">
        <v>672</v>
      </c>
      <c r="I10633" s="3" t="s">
        <v>673</v>
      </c>
      <c r="J10633" s="3" t="s">
        <v>674</v>
      </c>
      <c r="K10633" s="3" t="s">
        <v>24</v>
      </c>
      <c r="L10633" s="3">
        <v>24.0</v>
      </c>
      <c r="M10633" s="3" t="s">
        <v>30</v>
      </c>
      <c r="N10633" s="3" t="s">
        <v>10293</v>
      </c>
      <c r="O10633" s="3" t="s">
        <v>803</v>
      </c>
      <c r="P10633" s="4">
        <v>17195.0</v>
      </c>
      <c r="Q10633" s="3" t="s">
        <v>145</v>
      </c>
      <c r="S10633" s="3" t="s">
        <v>34</v>
      </c>
    </row>
    <row r="10634">
      <c r="A10634" s="2">
        <v>42318.714895833335</v>
      </c>
      <c r="B10634" s="3">
        <v>11.0</v>
      </c>
      <c r="C10634" s="3" t="s">
        <v>8462</v>
      </c>
      <c r="D10634" s="3">
        <v>92.0</v>
      </c>
      <c r="E10634" s="3" t="s">
        <v>8583</v>
      </c>
      <c r="F10634" s="3">
        <v>9.0</v>
      </c>
      <c r="G10634" s="3">
        <v>6.0</v>
      </c>
      <c r="H10634" s="3" t="s">
        <v>672</v>
      </c>
      <c r="I10634" s="3" t="s">
        <v>673</v>
      </c>
      <c r="J10634" s="3" t="s">
        <v>674</v>
      </c>
      <c r="K10634" s="3" t="s">
        <v>24</v>
      </c>
      <c r="L10634" s="3">
        <v>1.0</v>
      </c>
      <c r="M10634" s="3" t="s">
        <v>30</v>
      </c>
      <c r="N10634" s="3" t="s">
        <v>7457</v>
      </c>
      <c r="O10634" s="3" t="s">
        <v>102</v>
      </c>
      <c r="P10634" s="4">
        <v>21109.0</v>
      </c>
      <c r="Q10634" s="3" t="s">
        <v>169</v>
      </c>
      <c r="S10634" s="3" t="s">
        <v>34</v>
      </c>
    </row>
    <row r="10635">
      <c r="A10635" s="2">
        <v>42318.714895833335</v>
      </c>
      <c r="B10635" s="3">
        <v>11.0</v>
      </c>
      <c r="C10635" s="3" t="s">
        <v>8462</v>
      </c>
      <c r="D10635" s="3">
        <v>92.0</v>
      </c>
      <c r="E10635" s="3" t="s">
        <v>8583</v>
      </c>
      <c r="F10635" s="3">
        <v>9.0</v>
      </c>
      <c r="G10635" s="3">
        <v>6.0</v>
      </c>
      <c r="H10635" s="3" t="s">
        <v>672</v>
      </c>
      <c r="I10635" s="3" t="s">
        <v>673</v>
      </c>
      <c r="J10635" s="3" t="s">
        <v>674</v>
      </c>
      <c r="K10635" s="3" t="s">
        <v>24</v>
      </c>
      <c r="L10635" s="3">
        <v>2.0</v>
      </c>
      <c r="M10635" s="3" t="s">
        <v>25</v>
      </c>
      <c r="N10635" s="3" t="s">
        <v>10294</v>
      </c>
      <c r="O10635" s="3" t="s">
        <v>359</v>
      </c>
      <c r="P10635" s="4">
        <v>24497.0</v>
      </c>
      <c r="Q10635" s="3" t="s">
        <v>216</v>
      </c>
      <c r="S10635" s="3" t="s">
        <v>34</v>
      </c>
    </row>
    <row r="10636">
      <c r="A10636" s="2">
        <v>42318.714895833335</v>
      </c>
      <c r="B10636" s="3">
        <v>11.0</v>
      </c>
      <c r="C10636" s="3" t="s">
        <v>8462</v>
      </c>
      <c r="D10636" s="3">
        <v>92.0</v>
      </c>
      <c r="E10636" s="3" t="s">
        <v>8583</v>
      </c>
      <c r="F10636" s="3">
        <v>9.0</v>
      </c>
      <c r="G10636" s="3">
        <v>6.0</v>
      </c>
      <c r="H10636" s="3" t="s">
        <v>672</v>
      </c>
      <c r="I10636" s="3" t="s">
        <v>673</v>
      </c>
      <c r="J10636" s="3" t="s">
        <v>674</v>
      </c>
      <c r="K10636" s="3" t="s">
        <v>24</v>
      </c>
      <c r="L10636" s="3">
        <v>3.0</v>
      </c>
      <c r="M10636" s="3" t="s">
        <v>30</v>
      </c>
      <c r="N10636" s="3" t="s">
        <v>789</v>
      </c>
      <c r="O10636" s="3" t="s">
        <v>10295</v>
      </c>
      <c r="P10636" s="4">
        <v>22372.0</v>
      </c>
      <c r="Q10636" s="3" t="s">
        <v>110</v>
      </c>
      <c r="S10636" s="3" t="s">
        <v>34</v>
      </c>
    </row>
    <row r="10637">
      <c r="A10637" s="2">
        <v>42318.714895833335</v>
      </c>
      <c r="B10637" s="3">
        <v>11.0</v>
      </c>
      <c r="C10637" s="3" t="s">
        <v>8462</v>
      </c>
      <c r="D10637" s="3">
        <v>92.0</v>
      </c>
      <c r="E10637" s="3" t="s">
        <v>8583</v>
      </c>
      <c r="F10637" s="3">
        <v>9.0</v>
      </c>
      <c r="G10637" s="3">
        <v>6.0</v>
      </c>
      <c r="H10637" s="3" t="s">
        <v>672</v>
      </c>
      <c r="I10637" s="3" t="s">
        <v>673</v>
      </c>
      <c r="J10637" s="3" t="s">
        <v>674</v>
      </c>
      <c r="K10637" s="3" t="s">
        <v>24</v>
      </c>
      <c r="L10637" s="3">
        <v>4.0</v>
      </c>
      <c r="M10637" s="3" t="s">
        <v>25</v>
      </c>
      <c r="N10637" s="3" t="s">
        <v>1137</v>
      </c>
      <c r="O10637" s="3" t="s">
        <v>377</v>
      </c>
      <c r="P10637" s="4">
        <v>19521.0</v>
      </c>
      <c r="Q10637" s="3" t="s">
        <v>205</v>
      </c>
      <c r="S10637" s="3" t="s">
        <v>34</v>
      </c>
    </row>
    <row r="10638">
      <c r="A10638" s="2">
        <v>42318.714895833335</v>
      </c>
      <c r="B10638" s="3">
        <v>11.0</v>
      </c>
      <c r="C10638" s="3" t="s">
        <v>8462</v>
      </c>
      <c r="D10638" s="3">
        <v>92.0</v>
      </c>
      <c r="E10638" s="3" t="s">
        <v>8583</v>
      </c>
      <c r="F10638" s="3">
        <v>9.0</v>
      </c>
      <c r="G10638" s="3">
        <v>6.0</v>
      </c>
      <c r="H10638" s="3" t="s">
        <v>672</v>
      </c>
      <c r="I10638" s="3" t="s">
        <v>673</v>
      </c>
      <c r="J10638" s="3" t="s">
        <v>674</v>
      </c>
      <c r="K10638" s="3" t="s">
        <v>24</v>
      </c>
      <c r="L10638" s="3">
        <v>5.0</v>
      </c>
      <c r="M10638" s="3" t="s">
        <v>30</v>
      </c>
      <c r="N10638" s="3" t="s">
        <v>1903</v>
      </c>
      <c r="O10638" s="3" t="s">
        <v>633</v>
      </c>
      <c r="P10638" s="4">
        <v>14301.0</v>
      </c>
      <c r="Q10638" s="3" t="s">
        <v>96</v>
      </c>
      <c r="S10638" s="3" t="s">
        <v>34</v>
      </c>
    </row>
    <row r="10639">
      <c r="A10639" s="2">
        <v>42318.714895833335</v>
      </c>
      <c r="B10639" s="3">
        <v>11.0</v>
      </c>
      <c r="C10639" s="3" t="s">
        <v>8462</v>
      </c>
      <c r="D10639" s="3">
        <v>92.0</v>
      </c>
      <c r="E10639" s="3" t="s">
        <v>8583</v>
      </c>
      <c r="F10639" s="3">
        <v>9.0</v>
      </c>
      <c r="G10639" s="3">
        <v>6.0</v>
      </c>
      <c r="H10639" s="3" t="s">
        <v>672</v>
      </c>
      <c r="I10639" s="3" t="s">
        <v>673</v>
      </c>
      <c r="J10639" s="3" t="s">
        <v>674</v>
      </c>
      <c r="K10639" s="3" t="s">
        <v>24</v>
      </c>
      <c r="L10639" s="3">
        <v>6.0</v>
      </c>
      <c r="M10639" s="3" t="s">
        <v>25</v>
      </c>
      <c r="N10639" s="3" t="s">
        <v>3144</v>
      </c>
      <c r="O10639" s="3" t="s">
        <v>3958</v>
      </c>
      <c r="P10639" s="4">
        <v>23882.0</v>
      </c>
      <c r="Q10639" s="3" t="s">
        <v>189</v>
      </c>
      <c r="S10639" s="3" t="s">
        <v>34</v>
      </c>
    </row>
    <row r="10640">
      <c r="A10640" s="2">
        <v>42318.714895833335</v>
      </c>
      <c r="B10640" s="3">
        <v>11.0</v>
      </c>
      <c r="C10640" s="3" t="s">
        <v>8462</v>
      </c>
      <c r="D10640" s="3">
        <v>92.0</v>
      </c>
      <c r="E10640" s="3" t="s">
        <v>8583</v>
      </c>
      <c r="F10640" s="3">
        <v>9.0</v>
      </c>
      <c r="G10640" s="3">
        <v>6.0</v>
      </c>
      <c r="H10640" s="3" t="s">
        <v>672</v>
      </c>
      <c r="I10640" s="3" t="s">
        <v>673</v>
      </c>
      <c r="J10640" s="3" t="s">
        <v>674</v>
      </c>
      <c r="K10640" s="3" t="s">
        <v>24</v>
      </c>
      <c r="L10640" s="3">
        <v>7.0</v>
      </c>
      <c r="M10640" s="3" t="s">
        <v>30</v>
      </c>
      <c r="N10640" s="3" t="s">
        <v>10296</v>
      </c>
      <c r="O10640" s="3" t="s">
        <v>605</v>
      </c>
      <c r="P10640" s="4">
        <v>29147.0</v>
      </c>
      <c r="Q10640" s="3" t="s">
        <v>132</v>
      </c>
      <c r="S10640" s="3" t="s">
        <v>34</v>
      </c>
    </row>
    <row r="10641">
      <c r="A10641" s="2">
        <v>42318.714895833335</v>
      </c>
      <c r="B10641" s="3">
        <v>11.0</v>
      </c>
      <c r="C10641" s="3" t="s">
        <v>8462</v>
      </c>
      <c r="D10641" s="3">
        <v>92.0</v>
      </c>
      <c r="E10641" s="3" t="s">
        <v>8583</v>
      </c>
      <c r="F10641" s="3">
        <v>9.0</v>
      </c>
      <c r="G10641" s="3">
        <v>6.0</v>
      </c>
      <c r="H10641" s="3" t="s">
        <v>672</v>
      </c>
      <c r="I10641" s="3" t="s">
        <v>673</v>
      </c>
      <c r="J10641" s="3" t="s">
        <v>674</v>
      </c>
      <c r="K10641" s="3" t="s">
        <v>24</v>
      </c>
      <c r="L10641" s="3">
        <v>8.0</v>
      </c>
      <c r="M10641" s="3" t="s">
        <v>25</v>
      </c>
      <c r="N10641" s="3" t="s">
        <v>10297</v>
      </c>
      <c r="O10641" s="3" t="s">
        <v>371</v>
      </c>
      <c r="P10641" s="4">
        <v>22190.0</v>
      </c>
      <c r="Q10641" s="3" t="s">
        <v>75</v>
      </c>
      <c r="S10641" s="3" t="s">
        <v>34</v>
      </c>
    </row>
    <row r="10642">
      <c r="A10642" s="2">
        <v>42318.714895833335</v>
      </c>
      <c r="B10642" s="3">
        <v>11.0</v>
      </c>
      <c r="C10642" s="3" t="s">
        <v>8462</v>
      </c>
      <c r="D10642" s="3">
        <v>92.0</v>
      </c>
      <c r="E10642" s="3" t="s">
        <v>8583</v>
      </c>
      <c r="F10642" s="3">
        <v>9.0</v>
      </c>
      <c r="G10642" s="3">
        <v>6.0</v>
      </c>
      <c r="H10642" s="3" t="s">
        <v>672</v>
      </c>
      <c r="I10642" s="3" t="s">
        <v>673</v>
      </c>
      <c r="J10642" s="3" t="s">
        <v>674</v>
      </c>
      <c r="K10642" s="3" t="s">
        <v>24</v>
      </c>
      <c r="L10642" s="3">
        <v>9.0</v>
      </c>
      <c r="M10642" s="3" t="s">
        <v>30</v>
      </c>
      <c r="N10642" s="3" t="s">
        <v>10298</v>
      </c>
      <c r="O10642" s="3" t="s">
        <v>10299</v>
      </c>
      <c r="P10642" s="4">
        <v>31035.0</v>
      </c>
      <c r="Q10642" s="3" t="s">
        <v>247</v>
      </c>
      <c r="S10642" s="3" t="s">
        <v>34</v>
      </c>
    </row>
    <row r="10643">
      <c r="A10643" s="2">
        <v>42318.714895833335</v>
      </c>
      <c r="B10643" s="3">
        <v>11.0</v>
      </c>
      <c r="C10643" s="3" t="s">
        <v>8462</v>
      </c>
      <c r="D10643" s="3">
        <v>92.0</v>
      </c>
      <c r="E10643" s="3" t="s">
        <v>8583</v>
      </c>
      <c r="F10643" s="3">
        <v>9.0</v>
      </c>
      <c r="G10643" s="3">
        <v>6.0</v>
      </c>
      <c r="H10643" s="3" t="s">
        <v>672</v>
      </c>
      <c r="I10643" s="3" t="s">
        <v>673</v>
      </c>
      <c r="J10643" s="3" t="s">
        <v>674</v>
      </c>
      <c r="K10643" s="3" t="s">
        <v>24</v>
      </c>
      <c r="L10643" s="3">
        <v>10.0</v>
      </c>
      <c r="M10643" s="3" t="s">
        <v>25</v>
      </c>
      <c r="N10643" s="3" t="s">
        <v>5214</v>
      </c>
      <c r="O10643" s="3" t="s">
        <v>218</v>
      </c>
      <c r="P10643" s="4">
        <v>26001.0</v>
      </c>
      <c r="Q10643" s="3" t="s">
        <v>110</v>
      </c>
      <c r="S10643" s="3" t="s">
        <v>34</v>
      </c>
    </row>
    <row r="10644">
      <c r="A10644" s="2">
        <v>42318.714895833335</v>
      </c>
      <c r="B10644" s="3">
        <v>11.0</v>
      </c>
      <c r="C10644" s="3" t="s">
        <v>8462</v>
      </c>
      <c r="D10644" s="3">
        <v>92.0</v>
      </c>
      <c r="E10644" s="3" t="s">
        <v>8583</v>
      </c>
      <c r="F10644" s="3">
        <v>9.0</v>
      </c>
      <c r="G10644" s="3">
        <v>6.0</v>
      </c>
      <c r="H10644" s="3" t="s">
        <v>672</v>
      </c>
      <c r="I10644" s="3" t="s">
        <v>673</v>
      </c>
      <c r="J10644" s="3" t="s">
        <v>674</v>
      </c>
      <c r="K10644" s="3" t="s">
        <v>24</v>
      </c>
      <c r="L10644" s="3">
        <v>11.0</v>
      </c>
      <c r="M10644" s="3" t="s">
        <v>30</v>
      </c>
      <c r="N10644" s="3" t="s">
        <v>10300</v>
      </c>
      <c r="O10644" s="3" t="s">
        <v>71</v>
      </c>
      <c r="P10644" s="4">
        <v>23138.0</v>
      </c>
      <c r="Q10644" s="3" t="s">
        <v>37</v>
      </c>
      <c r="S10644" s="3" t="s">
        <v>34</v>
      </c>
    </row>
    <row r="10645">
      <c r="A10645" s="2">
        <v>42318.714895833335</v>
      </c>
      <c r="B10645" s="3">
        <v>11.0</v>
      </c>
      <c r="C10645" s="3" t="s">
        <v>8462</v>
      </c>
      <c r="D10645" s="3">
        <v>92.0</v>
      </c>
      <c r="E10645" s="3" t="s">
        <v>8583</v>
      </c>
      <c r="F10645" s="3">
        <v>9.0</v>
      </c>
      <c r="G10645" s="3">
        <v>6.0</v>
      </c>
      <c r="H10645" s="3" t="s">
        <v>672</v>
      </c>
      <c r="I10645" s="3" t="s">
        <v>673</v>
      </c>
      <c r="J10645" s="3" t="s">
        <v>674</v>
      </c>
      <c r="K10645" s="3" t="s">
        <v>24</v>
      </c>
      <c r="L10645" s="3">
        <v>12.0</v>
      </c>
      <c r="M10645" s="3" t="s">
        <v>25</v>
      </c>
      <c r="N10645" s="3" t="s">
        <v>9730</v>
      </c>
      <c r="O10645" s="3" t="s">
        <v>344</v>
      </c>
      <c r="P10645" s="4">
        <v>30451.0</v>
      </c>
      <c r="Q10645" s="3" t="s">
        <v>40</v>
      </c>
      <c r="S10645" s="3" t="s">
        <v>34</v>
      </c>
    </row>
    <row r="10646">
      <c r="A10646" s="2">
        <v>42318.714895833335</v>
      </c>
      <c r="B10646" s="3">
        <v>11.0</v>
      </c>
      <c r="C10646" s="3" t="s">
        <v>8462</v>
      </c>
      <c r="D10646" s="3">
        <v>92.0</v>
      </c>
      <c r="E10646" s="3" t="s">
        <v>8583</v>
      </c>
      <c r="F10646" s="3">
        <v>9.0</v>
      </c>
      <c r="G10646" s="3">
        <v>6.0</v>
      </c>
      <c r="H10646" s="3" t="s">
        <v>672</v>
      </c>
      <c r="I10646" s="3" t="s">
        <v>673</v>
      </c>
      <c r="J10646" s="3" t="s">
        <v>674</v>
      </c>
      <c r="K10646" s="3" t="s">
        <v>24</v>
      </c>
      <c r="L10646" s="3">
        <v>13.0</v>
      </c>
      <c r="M10646" s="3" t="s">
        <v>30</v>
      </c>
      <c r="N10646" s="3" t="s">
        <v>10301</v>
      </c>
      <c r="O10646" s="3" t="s">
        <v>355</v>
      </c>
      <c r="P10646" s="4">
        <v>23617.0</v>
      </c>
      <c r="Q10646" s="3" t="s">
        <v>1955</v>
      </c>
      <c r="S10646" s="3" t="s">
        <v>34</v>
      </c>
    </row>
    <row r="10647">
      <c r="A10647" s="2">
        <v>42318.714895833335</v>
      </c>
      <c r="B10647" s="3">
        <v>11.0</v>
      </c>
      <c r="C10647" s="3" t="s">
        <v>8462</v>
      </c>
      <c r="D10647" s="3">
        <v>92.0</v>
      </c>
      <c r="E10647" s="3" t="s">
        <v>8583</v>
      </c>
      <c r="F10647" s="3">
        <v>9.0</v>
      </c>
      <c r="G10647" s="3">
        <v>6.0</v>
      </c>
      <c r="H10647" s="3" t="s">
        <v>672</v>
      </c>
      <c r="I10647" s="3" t="s">
        <v>673</v>
      </c>
      <c r="J10647" s="3" t="s">
        <v>674</v>
      </c>
      <c r="K10647" s="3" t="s">
        <v>24</v>
      </c>
      <c r="L10647" s="3">
        <v>14.0</v>
      </c>
      <c r="M10647" s="3" t="s">
        <v>25</v>
      </c>
      <c r="N10647" s="3" t="s">
        <v>10302</v>
      </c>
      <c r="O10647" s="3" t="s">
        <v>91</v>
      </c>
      <c r="P10647" s="4">
        <v>22047.0</v>
      </c>
      <c r="Q10647" s="3" t="s">
        <v>79</v>
      </c>
      <c r="S10647" s="3" t="s">
        <v>34</v>
      </c>
    </row>
    <row r="10648">
      <c r="A10648" s="2">
        <v>42318.714895833335</v>
      </c>
      <c r="B10648" s="3">
        <v>11.0</v>
      </c>
      <c r="C10648" s="3" t="s">
        <v>8462</v>
      </c>
      <c r="D10648" s="3">
        <v>92.0</v>
      </c>
      <c r="E10648" s="3" t="s">
        <v>8583</v>
      </c>
      <c r="F10648" s="3">
        <v>9.0</v>
      </c>
      <c r="G10648" s="3">
        <v>6.0</v>
      </c>
      <c r="H10648" s="3" t="s">
        <v>672</v>
      </c>
      <c r="I10648" s="3" t="s">
        <v>673</v>
      </c>
      <c r="J10648" s="3" t="s">
        <v>674</v>
      </c>
      <c r="K10648" s="3" t="s">
        <v>24</v>
      </c>
      <c r="L10648" s="3">
        <v>15.0</v>
      </c>
      <c r="M10648" s="3" t="s">
        <v>30</v>
      </c>
      <c r="N10648" s="3" t="s">
        <v>5214</v>
      </c>
      <c r="O10648" s="3" t="s">
        <v>1387</v>
      </c>
      <c r="P10648" s="4">
        <v>28686.0</v>
      </c>
      <c r="Q10648" s="3" t="s">
        <v>132</v>
      </c>
      <c r="S10648" s="3" t="s">
        <v>34</v>
      </c>
    </row>
    <row r="10649">
      <c r="A10649" s="2">
        <v>42318.714895833335</v>
      </c>
      <c r="B10649" s="3">
        <v>11.0</v>
      </c>
      <c r="C10649" s="3" t="s">
        <v>8462</v>
      </c>
      <c r="D10649" s="3">
        <v>92.0</v>
      </c>
      <c r="E10649" s="3" t="s">
        <v>8583</v>
      </c>
      <c r="F10649" s="3">
        <v>9.0</v>
      </c>
      <c r="G10649" s="3">
        <v>6.0</v>
      </c>
      <c r="H10649" s="3" t="s">
        <v>672</v>
      </c>
      <c r="I10649" s="3" t="s">
        <v>673</v>
      </c>
      <c r="J10649" s="3" t="s">
        <v>674</v>
      </c>
      <c r="K10649" s="3" t="s">
        <v>24</v>
      </c>
      <c r="L10649" s="3">
        <v>16.0</v>
      </c>
      <c r="M10649" s="3" t="s">
        <v>25</v>
      </c>
      <c r="N10649" s="3" t="s">
        <v>10303</v>
      </c>
      <c r="O10649" s="3" t="s">
        <v>664</v>
      </c>
      <c r="P10649" s="4">
        <v>22910.0</v>
      </c>
      <c r="Q10649" s="3" t="s">
        <v>132</v>
      </c>
      <c r="S10649" s="3" t="s">
        <v>34</v>
      </c>
    </row>
    <row r="10650">
      <c r="A10650" s="2">
        <v>42318.714895833335</v>
      </c>
      <c r="B10650" s="3">
        <v>11.0</v>
      </c>
      <c r="C10650" s="3" t="s">
        <v>8462</v>
      </c>
      <c r="D10650" s="3">
        <v>92.0</v>
      </c>
      <c r="E10650" s="3" t="s">
        <v>8583</v>
      </c>
      <c r="F10650" s="3">
        <v>9.0</v>
      </c>
      <c r="G10650" s="3">
        <v>6.0</v>
      </c>
      <c r="H10650" s="3" t="s">
        <v>672</v>
      </c>
      <c r="I10650" s="3" t="s">
        <v>673</v>
      </c>
      <c r="J10650" s="3" t="s">
        <v>674</v>
      </c>
      <c r="K10650" s="3" t="s">
        <v>24</v>
      </c>
      <c r="L10650" s="3">
        <v>17.0</v>
      </c>
      <c r="M10650" s="3" t="s">
        <v>30</v>
      </c>
      <c r="N10650" s="3" t="s">
        <v>10304</v>
      </c>
      <c r="O10650" s="3" t="s">
        <v>93</v>
      </c>
      <c r="P10650" s="4">
        <v>14526.0</v>
      </c>
      <c r="Q10650" s="3" t="s">
        <v>145</v>
      </c>
      <c r="S10650" s="3" t="s">
        <v>34</v>
      </c>
    </row>
    <row r="10651">
      <c r="A10651" s="2">
        <v>42318.714895833335</v>
      </c>
      <c r="B10651" s="3">
        <v>11.0</v>
      </c>
      <c r="C10651" s="3" t="s">
        <v>8462</v>
      </c>
      <c r="D10651" s="3">
        <v>92.0</v>
      </c>
      <c r="E10651" s="3" t="s">
        <v>8583</v>
      </c>
      <c r="F10651" s="3">
        <v>9.0</v>
      </c>
      <c r="G10651" s="3">
        <v>6.0</v>
      </c>
      <c r="H10651" s="3" t="s">
        <v>672</v>
      </c>
      <c r="I10651" s="3" t="s">
        <v>673</v>
      </c>
      <c r="J10651" s="3" t="s">
        <v>674</v>
      </c>
      <c r="K10651" s="3" t="s">
        <v>24</v>
      </c>
      <c r="L10651" s="3">
        <v>18.0</v>
      </c>
      <c r="M10651" s="3" t="s">
        <v>25</v>
      </c>
      <c r="N10651" s="3" t="s">
        <v>10305</v>
      </c>
      <c r="O10651" s="3" t="s">
        <v>10306</v>
      </c>
      <c r="P10651" s="4">
        <v>28790.0</v>
      </c>
      <c r="Q10651" s="3" t="s">
        <v>132</v>
      </c>
      <c r="S10651" s="3" t="s">
        <v>34</v>
      </c>
    </row>
    <row r="10652">
      <c r="A10652" s="2">
        <v>42318.714895833335</v>
      </c>
      <c r="B10652" s="3">
        <v>11.0</v>
      </c>
      <c r="C10652" s="3" t="s">
        <v>8462</v>
      </c>
      <c r="D10652" s="3">
        <v>92.0</v>
      </c>
      <c r="E10652" s="3" t="s">
        <v>8583</v>
      </c>
      <c r="F10652" s="3">
        <v>9.0</v>
      </c>
      <c r="G10652" s="3">
        <v>6.0</v>
      </c>
      <c r="H10652" s="3" t="s">
        <v>672</v>
      </c>
      <c r="I10652" s="3" t="s">
        <v>673</v>
      </c>
      <c r="J10652" s="3" t="s">
        <v>674</v>
      </c>
      <c r="K10652" s="3" t="s">
        <v>24</v>
      </c>
      <c r="L10652" s="3">
        <v>19.0</v>
      </c>
      <c r="M10652" s="3" t="s">
        <v>30</v>
      </c>
      <c r="N10652" s="3" t="s">
        <v>10307</v>
      </c>
      <c r="O10652" s="3" t="s">
        <v>3280</v>
      </c>
      <c r="P10652" s="4">
        <v>21258.0</v>
      </c>
      <c r="Q10652" s="3" t="s">
        <v>40</v>
      </c>
      <c r="S10652" s="3" t="s">
        <v>34</v>
      </c>
    </row>
    <row r="10653">
      <c r="A10653" s="2">
        <v>42318.714895833335</v>
      </c>
      <c r="B10653" s="3">
        <v>11.0</v>
      </c>
      <c r="C10653" s="3" t="s">
        <v>8462</v>
      </c>
      <c r="D10653" s="3">
        <v>92.0</v>
      </c>
      <c r="E10653" s="3" t="s">
        <v>8583</v>
      </c>
      <c r="F10653" s="3">
        <v>9.0</v>
      </c>
      <c r="G10653" s="3">
        <v>6.0</v>
      </c>
      <c r="H10653" s="3" t="s">
        <v>672</v>
      </c>
      <c r="I10653" s="3" t="s">
        <v>673</v>
      </c>
      <c r="J10653" s="3" t="s">
        <v>674</v>
      </c>
      <c r="K10653" s="3" t="s">
        <v>24</v>
      </c>
      <c r="L10653" s="3">
        <v>20.0</v>
      </c>
      <c r="M10653" s="3" t="s">
        <v>25</v>
      </c>
      <c r="N10653" s="3" t="s">
        <v>10308</v>
      </c>
      <c r="O10653" s="3" t="s">
        <v>141</v>
      </c>
      <c r="P10653" s="4">
        <v>17273.0</v>
      </c>
      <c r="Q10653" s="3" t="s">
        <v>169</v>
      </c>
      <c r="S10653" s="3" t="s">
        <v>34</v>
      </c>
    </row>
    <row r="10654">
      <c r="A10654" s="2">
        <v>42318.714895833335</v>
      </c>
      <c r="B10654" s="3">
        <v>11.0</v>
      </c>
      <c r="C10654" s="3" t="s">
        <v>8462</v>
      </c>
      <c r="D10654" s="3">
        <v>92.0</v>
      </c>
      <c r="E10654" s="3" t="s">
        <v>8583</v>
      </c>
      <c r="F10654" s="3">
        <v>9.0</v>
      </c>
      <c r="G10654" s="3">
        <v>6.0</v>
      </c>
      <c r="H10654" s="3" t="s">
        <v>672</v>
      </c>
      <c r="I10654" s="3" t="s">
        <v>673</v>
      </c>
      <c r="J10654" s="3" t="s">
        <v>674</v>
      </c>
      <c r="K10654" s="3" t="s">
        <v>24</v>
      </c>
      <c r="L10654" s="3">
        <v>21.0</v>
      </c>
      <c r="M10654" s="3" t="s">
        <v>30</v>
      </c>
      <c r="N10654" s="3" t="s">
        <v>5287</v>
      </c>
      <c r="O10654" s="3" t="s">
        <v>249</v>
      </c>
      <c r="P10654" s="4">
        <v>17610.0</v>
      </c>
      <c r="Q10654" s="3" t="s">
        <v>72</v>
      </c>
      <c r="S10654" s="3" t="s">
        <v>34</v>
      </c>
    </row>
    <row r="10655">
      <c r="A10655" s="2">
        <v>42318.714895833335</v>
      </c>
      <c r="B10655" s="3">
        <v>11.0</v>
      </c>
      <c r="C10655" s="3" t="s">
        <v>8462</v>
      </c>
      <c r="D10655" s="3">
        <v>92.0</v>
      </c>
      <c r="E10655" s="3" t="s">
        <v>8583</v>
      </c>
      <c r="F10655" s="3">
        <v>9.0</v>
      </c>
      <c r="G10655" s="3">
        <v>6.0</v>
      </c>
      <c r="H10655" s="3" t="s">
        <v>672</v>
      </c>
      <c r="I10655" s="3" t="s">
        <v>673</v>
      </c>
      <c r="J10655" s="3" t="s">
        <v>674</v>
      </c>
      <c r="K10655" s="3" t="s">
        <v>24</v>
      </c>
      <c r="L10655" s="3">
        <v>22.0</v>
      </c>
      <c r="M10655" s="3" t="s">
        <v>25</v>
      </c>
      <c r="N10655" s="3" t="s">
        <v>10309</v>
      </c>
      <c r="O10655" s="3" t="s">
        <v>2159</v>
      </c>
      <c r="P10655" s="4">
        <v>18397.0</v>
      </c>
      <c r="Q10655" s="3" t="s">
        <v>55</v>
      </c>
      <c r="S10655" s="3" t="s">
        <v>34</v>
      </c>
    </row>
    <row r="10656">
      <c r="A10656" s="2">
        <v>42318.714895833335</v>
      </c>
      <c r="B10656" s="3">
        <v>11.0</v>
      </c>
      <c r="C10656" s="3" t="s">
        <v>8462</v>
      </c>
      <c r="D10656" s="3">
        <v>92.0</v>
      </c>
      <c r="E10656" s="3" t="s">
        <v>8583</v>
      </c>
      <c r="F10656" s="3">
        <v>9.0</v>
      </c>
      <c r="G10656" s="3">
        <v>6.0</v>
      </c>
      <c r="H10656" s="3" t="s">
        <v>672</v>
      </c>
      <c r="I10656" s="3" t="s">
        <v>673</v>
      </c>
      <c r="J10656" s="3" t="s">
        <v>674</v>
      </c>
      <c r="K10656" s="3" t="s">
        <v>24</v>
      </c>
      <c r="L10656" s="3">
        <v>23.0</v>
      </c>
      <c r="M10656" s="3" t="s">
        <v>30</v>
      </c>
      <c r="N10656" s="3" t="s">
        <v>10310</v>
      </c>
      <c r="O10656" s="3" t="s">
        <v>9513</v>
      </c>
      <c r="P10656" s="4">
        <v>21862.0</v>
      </c>
      <c r="Q10656" s="3" t="s">
        <v>247</v>
      </c>
      <c r="S10656" s="3" t="s">
        <v>34</v>
      </c>
    </row>
    <row r="10657">
      <c r="A10657" s="2">
        <v>42318.714895833335</v>
      </c>
      <c r="B10657" s="3">
        <v>11.0</v>
      </c>
      <c r="C10657" s="3" t="s">
        <v>8462</v>
      </c>
      <c r="D10657" s="3">
        <v>92.0</v>
      </c>
      <c r="E10657" s="3" t="s">
        <v>8583</v>
      </c>
      <c r="F10657" s="3">
        <v>9.0</v>
      </c>
      <c r="G10657" s="3">
        <v>6.0</v>
      </c>
      <c r="H10657" s="3" t="s">
        <v>672</v>
      </c>
      <c r="I10657" s="3" t="s">
        <v>673</v>
      </c>
      <c r="J10657" s="3" t="s">
        <v>674</v>
      </c>
      <c r="K10657" s="3" t="s">
        <v>24</v>
      </c>
      <c r="L10657" s="3">
        <v>24.0</v>
      </c>
      <c r="M10657" s="3" t="s">
        <v>25</v>
      </c>
      <c r="N10657" s="3" t="s">
        <v>10311</v>
      </c>
      <c r="O10657" s="3" t="s">
        <v>1037</v>
      </c>
      <c r="P10657" s="4">
        <v>26662.0</v>
      </c>
      <c r="Q10657" s="3" t="s">
        <v>1955</v>
      </c>
      <c r="S10657" s="3" t="s">
        <v>34</v>
      </c>
    </row>
    <row r="10658">
      <c r="A10658" s="2">
        <v>42318.714895833335</v>
      </c>
      <c r="B10658" s="3">
        <v>11.0</v>
      </c>
      <c r="C10658" s="3" t="s">
        <v>8462</v>
      </c>
      <c r="D10658" s="3">
        <v>92.0</v>
      </c>
      <c r="E10658" s="3" t="s">
        <v>8583</v>
      </c>
      <c r="F10658" s="3">
        <v>9.0</v>
      </c>
      <c r="G10658" s="3">
        <v>6.0</v>
      </c>
      <c r="H10658" s="3" t="s">
        <v>672</v>
      </c>
      <c r="I10658" s="3" t="s">
        <v>673</v>
      </c>
      <c r="J10658" s="3" t="s">
        <v>674</v>
      </c>
      <c r="K10658" s="3" t="s">
        <v>24</v>
      </c>
      <c r="L10658" s="3">
        <v>25.0</v>
      </c>
      <c r="M10658" s="3" t="s">
        <v>30</v>
      </c>
      <c r="N10658" s="3" t="s">
        <v>10312</v>
      </c>
      <c r="O10658" s="3" t="s">
        <v>1739</v>
      </c>
      <c r="P10658" s="4">
        <v>12135.0</v>
      </c>
      <c r="Q10658" s="3" t="s">
        <v>96</v>
      </c>
      <c r="S10658" s="3" t="s">
        <v>34</v>
      </c>
    </row>
    <row r="10659">
      <c r="A10659" s="2">
        <v>42318.714895833335</v>
      </c>
      <c r="B10659" s="3">
        <v>11.0</v>
      </c>
      <c r="C10659" s="3" t="s">
        <v>8462</v>
      </c>
      <c r="D10659" s="3">
        <v>92.0</v>
      </c>
      <c r="E10659" s="3" t="s">
        <v>8583</v>
      </c>
      <c r="F10659" s="3">
        <v>9.0</v>
      </c>
      <c r="G10659" s="3">
        <v>6.0</v>
      </c>
      <c r="H10659" s="3" t="s">
        <v>672</v>
      </c>
      <c r="I10659" s="3" t="s">
        <v>673</v>
      </c>
      <c r="J10659" s="3" t="s">
        <v>674</v>
      </c>
      <c r="K10659" s="3" t="s">
        <v>24</v>
      </c>
      <c r="L10659" s="3">
        <v>26.0</v>
      </c>
      <c r="M10659" s="3" t="s">
        <v>25</v>
      </c>
      <c r="N10659" s="3" t="s">
        <v>10313</v>
      </c>
      <c r="O10659" s="3" t="s">
        <v>305</v>
      </c>
      <c r="P10659" s="4">
        <v>15430.0</v>
      </c>
      <c r="Q10659" s="3" t="s">
        <v>49</v>
      </c>
      <c r="S10659" s="3" t="s">
        <v>34</v>
      </c>
    </row>
    <row r="10660">
      <c r="A10660" s="2">
        <v>42318.714895833335</v>
      </c>
      <c r="B10660" s="3">
        <v>11.0</v>
      </c>
      <c r="C10660" s="3" t="s">
        <v>8462</v>
      </c>
      <c r="D10660" s="3">
        <v>92.0</v>
      </c>
      <c r="E10660" s="3" t="s">
        <v>8583</v>
      </c>
      <c r="F10660" s="3">
        <v>9.0</v>
      </c>
      <c r="G10660" s="3">
        <v>6.0</v>
      </c>
      <c r="H10660" s="3" t="s">
        <v>672</v>
      </c>
      <c r="I10660" s="3" t="s">
        <v>673</v>
      </c>
      <c r="J10660" s="3" t="s">
        <v>674</v>
      </c>
      <c r="K10660" s="3" t="s">
        <v>24</v>
      </c>
      <c r="L10660" s="3">
        <v>27.0</v>
      </c>
      <c r="M10660" s="3" t="s">
        <v>30</v>
      </c>
      <c r="N10660" s="3" t="s">
        <v>3144</v>
      </c>
      <c r="O10660" s="3" t="s">
        <v>2247</v>
      </c>
      <c r="P10660" s="4">
        <v>35116.0</v>
      </c>
      <c r="Q10660" s="3" t="s">
        <v>191</v>
      </c>
      <c r="S10660" s="3" t="s">
        <v>34</v>
      </c>
    </row>
    <row r="10661">
      <c r="A10661" s="2">
        <v>42318.714895833335</v>
      </c>
      <c r="B10661" s="3">
        <v>11.0</v>
      </c>
      <c r="C10661" s="3" t="s">
        <v>8462</v>
      </c>
      <c r="D10661" s="3">
        <v>92.0</v>
      </c>
      <c r="E10661" s="3" t="s">
        <v>8583</v>
      </c>
      <c r="F10661" s="3">
        <v>9.0</v>
      </c>
      <c r="G10661" s="3">
        <v>6.0</v>
      </c>
      <c r="H10661" s="3" t="s">
        <v>672</v>
      </c>
      <c r="I10661" s="3" t="s">
        <v>673</v>
      </c>
      <c r="J10661" s="3" t="s">
        <v>674</v>
      </c>
      <c r="K10661" s="3" t="s">
        <v>24</v>
      </c>
      <c r="L10661" s="3">
        <v>28.0</v>
      </c>
      <c r="M10661" s="3" t="s">
        <v>25</v>
      </c>
      <c r="N10661" s="3" t="s">
        <v>1996</v>
      </c>
      <c r="O10661" s="3" t="s">
        <v>10314</v>
      </c>
      <c r="P10661" s="4">
        <v>23044.0</v>
      </c>
      <c r="Q10661" s="3" t="s">
        <v>216</v>
      </c>
      <c r="S10661" s="3" t="s">
        <v>34</v>
      </c>
    </row>
    <row r="10662">
      <c r="A10662" s="2">
        <v>42318.714895833335</v>
      </c>
      <c r="B10662" s="3">
        <v>11.0</v>
      </c>
      <c r="C10662" s="3" t="s">
        <v>8462</v>
      </c>
      <c r="D10662" s="3">
        <v>92.0</v>
      </c>
      <c r="E10662" s="3" t="s">
        <v>8583</v>
      </c>
      <c r="F10662" s="3">
        <v>9.0</v>
      </c>
      <c r="G10662" s="3">
        <v>6.0</v>
      </c>
      <c r="H10662" s="3" t="s">
        <v>672</v>
      </c>
      <c r="I10662" s="3" t="s">
        <v>673</v>
      </c>
      <c r="J10662" s="3" t="s">
        <v>674</v>
      </c>
      <c r="K10662" s="3" t="s">
        <v>24</v>
      </c>
      <c r="L10662" s="3">
        <v>29.0</v>
      </c>
      <c r="M10662" s="3" t="s">
        <v>30</v>
      </c>
      <c r="N10662" s="3" t="s">
        <v>10315</v>
      </c>
      <c r="O10662" s="3" t="s">
        <v>742</v>
      </c>
      <c r="P10662" s="4">
        <v>14638.0</v>
      </c>
      <c r="Q10662" s="3" t="s">
        <v>49</v>
      </c>
      <c r="S10662" s="3" t="s">
        <v>34</v>
      </c>
    </row>
    <row r="10663">
      <c r="A10663" s="2">
        <v>42318.714895833335</v>
      </c>
      <c r="B10663" s="3">
        <v>11.0</v>
      </c>
      <c r="C10663" s="3" t="s">
        <v>8462</v>
      </c>
      <c r="D10663" s="3">
        <v>92.0</v>
      </c>
      <c r="E10663" s="3" t="s">
        <v>8583</v>
      </c>
      <c r="F10663" s="3">
        <v>9.0</v>
      </c>
      <c r="G10663" s="3">
        <v>6.0</v>
      </c>
      <c r="H10663" s="3" t="s">
        <v>672</v>
      </c>
      <c r="I10663" s="3" t="s">
        <v>673</v>
      </c>
      <c r="J10663" s="3" t="s">
        <v>674</v>
      </c>
      <c r="K10663" s="3" t="s">
        <v>24</v>
      </c>
      <c r="L10663" s="3">
        <v>30.0</v>
      </c>
      <c r="M10663" s="3" t="s">
        <v>25</v>
      </c>
      <c r="N10663" s="3" t="s">
        <v>10316</v>
      </c>
      <c r="O10663" s="3" t="s">
        <v>233</v>
      </c>
      <c r="P10663" s="4">
        <v>17368.0</v>
      </c>
      <c r="Q10663" s="3" t="s">
        <v>49</v>
      </c>
      <c r="S10663" s="3" t="s">
        <v>34</v>
      </c>
    </row>
    <row r="10664">
      <c r="A10664" s="2">
        <v>42318.714895833335</v>
      </c>
      <c r="B10664" s="3">
        <v>11.0</v>
      </c>
      <c r="C10664" s="3" t="s">
        <v>8462</v>
      </c>
      <c r="D10664" s="3">
        <v>93.0</v>
      </c>
      <c r="E10664" s="3" t="s">
        <v>8620</v>
      </c>
      <c r="F10664" s="3">
        <v>9.0</v>
      </c>
      <c r="G10664" s="3">
        <v>6.0</v>
      </c>
      <c r="H10664" s="3" t="s">
        <v>672</v>
      </c>
      <c r="I10664" s="3" t="s">
        <v>673</v>
      </c>
      <c r="J10664" s="3" t="s">
        <v>674</v>
      </c>
      <c r="K10664" s="3" t="s">
        <v>24</v>
      </c>
      <c r="L10664" s="3">
        <v>1.0</v>
      </c>
      <c r="M10664" s="3" t="s">
        <v>25</v>
      </c>
      <c r="N10664" s="3" t="s">
        <v>10317</v>
      </c>
      <c r="O10664" s="3" t="s">
        <v>7795</v>
      </c>
      <c r="P10664" s="4">
        <v>25021.0</v>
      </c>
      <c r="Q10664" s="3" t="s">
        <v>132</v>
      </c>
      <c r="S10664" s="3" t="s">
        <v>34</v>
      </c>
    </row>
    <row r="10665">
      <c r="A10665" s="2">
        <v>42318.714895833335</v>
      </c>
      <c r="B10665" s="3">
        <v>11.0</v>
      </c>
      <c r="C10665" s="3" t="s">
        <v>8462</v>
      </c>
      <c r="D10665" s="3">
        <v>93.0</v>
      </c>
      <c r="E10665" s="3" t="s">
        <v>8620</v>
      </c>
      <c r="F10665" s="3">
        <v>9.0</v>
      </c>
      <c r="G10665" s="3">
        <v>6.0</v>
      </c>
      <c r="H10665" s="3" t="s">
        <v>672</v>
      </c>
      <c r="I10665" s="3" t="s">
        <v>673</v>
      </c>
      <c r="J10665" s="3" t="s">
        <v>674</v>
      </c>
      <c r="K10665" s="3" t="s">
        <v>24</v>
      </c>
      <c r="L10665" s="3">
        <v>2.0</v>
      </c>
      <c r="M10665" s="3" t="s">
        <v>30</v>
      </c>
      <c r="N10665" s="3" t="s">
        <v>10318</v>
      </c>
      <c r="O10665" s="3" t="s">
        <v>10319</v>
      </c>
      <c r="P10665" s="4">
        <v>17579.0</v>
      </c>
      <c r="Q10665" s="3" t="s">
        <v>49</v>
      </c>
      <c r="S10665" s="3" t="s">
        <v>34</v>
      </c>
    </row>
    <row r="10666">
      <c r="A10666" s="2">
        <v>42318.714895833335</v>
      </c>
      <c r="B10666" s="3">
        <v>11.0</v>
      </c>
      <c r="C10666" s="3" t="s">
        <v>8462</v>
      </c>
      <c r="D10666" s="3">
        <v>93.0</v>
      </c>
      <c r="E10666" s="3" t="s">
        <v>8620</v>
      </c>
      <c r="F10666" s="3">
        <v>9.0</v>
      </c>
      <c r="G10666" s="3">
        <v>6.0</v>
      </c>
      <c r="H10666" s="3" t="s">
        <v>672</v>
      </c>
      <c r="I10666" s="3" t="s">
        <v>673</v>
      </c>
      <c r="J10666" s="3" t="s">
        <v>674</v>
      </c>
      <c r="K10666" s="3" t="s">
        <v>24</v>
      </c>
      <c r="L10666" s="3">
        <v>3.0</v>
      </c>
      <c r="M10666" s="3" t="s">
        <v>25</v>
      </c>
      <c r="N10666" s="3" t="s">
        <v>10320</v>
      </c>
      <c r="O10666" s="3" t="s">
        <v>65</v>
      </c>
      <c r="P10666" s="4">
        <v>31250.0</v>
      </c>
      <c r="Q10666" s="3" t="s">
        <v>55</v>
      </c>
      <c r="S10666" s="3" t="s">
        <v>34</v>
      </c>
    </row>
    <row r="10667">
      <c r="A10667" s="2">
        <v>42318.714895833335</v>
      </c>
      <c r="B10667" s="3">
        <v>11.0</v>
      </c>
      <c r="C10667" s="3" t="s">
        <v>8462</v>
      </c>
      <c r="D10667" s="3">
        <v>93.0</v>
      </c>
      <c r="E10667" s="3" t="s">
        <v>8620</v>
      </c>
      <c r="F10667" s="3">
        <v>9.0</v>
      </c>
      <c r="G10667" s="3">
        <v>6.0</v>
      </c>
      <c r="H10667" s="3" t="s">
        <v>672</v>
      </c>
      <c r="I10667" s="3" t="s">
        <v>673</v>
      </c>
      <c r="J10667" s="3" t="s">
        <v>674</v>
      </c>
      <c r="K10667" s="3" t="s">
        <v>24</v>
      </c>
      <c r="L10667" s="3">
        <v>4.0</v>
      </c>
      <c r="M10667" s="3" t="s">
        <v>30</v>
      </c>
      <c r="N10667" s="3" t="s">
        <v>10321</v>
      </c>
      <c r="O10667" s="3" t="s">
        <v>694</v>
      </c>
      <c r="P10667" s="4">
        <v>27915.0</v>
      </c>
      <c r="Q10667" s="3" t="s">
        <v>191</v>
      </c>
      <c r="S10667" s="3" t="s">
        <v>34</v>
      </c>
    </row>
    <row r="10668">
      <c r="A10668" s="2">
        <v>42318.714895833335</v>
      </c>
      <c r="B10668" s="3">
        <v>11.0</v>
      </c>
      <c r="C10668" s="3" t="s">
        <v>8462</v>
      </c>
      <c r="D10668" s="3">
        <v>93.0</v>
      </c>
      <c r="E10668" s="3" t="s">
        <v>8620</v>
      </c>
      <c r="F10668" s="3">
        <v>9.0</v>
      </c>
      <c r="G10668" s="3">
        <v>6.0</v>
      </c>
      <c r="H10668" s="3" t="s">
        <v>672</v>
      </c>
      <c r="I10668" s="3" t="s">
        <v>673</v>
      </c>
      <c r="J10668" s="3" t="s">
        <v>674</v>
      </c>
      <c r="K10668" s="3" t="s">
        <v>24</v>
      </c>
      <c r="L10668" s="3">
        <v>5.0</v>
      </c>
      <c r="M10668" s="3" t="s">
        <v>25</v>
      </c>
      <c r="N10668" s="3" t="s">
        <v>1857</v>
      </c>
      <c r="O10668" s="3" t="s">
        <v>371</v>
      </c>
      <c r="P10668" s="4">
        <v>21590.0</v>
      </c>
      <c r="Q10668" s="3" t="s">
        <v>75</v>
      </c>
      <c r="S10668" s="3" t="s">
        <v>34</v>
      </c>
    </row>
    <row r="10669">
      <c r="A10669" s="2">
        <v>42318.714895833335</v>
      </c>
      <c r="B10669" s="3">
        <v>11.0</v>
      </c>
      <c r="C10669" s="3" t="s">
        <v>8462</v>
      </c>
      <c r="D10669" s="3">
        <v>93.0</v>
      </c>
      <c r="E10669" s="3" t="s">
        <v>8620</v>
      </c>
      <c r="F10669" s="3">
        <v>9.0</v>
      </c>
      <c r="G10669" s="3">
        <v>6.0</v>
      </c>
      <c r="H10669" s="3" t="s">
        <v>672</v>
      </c>
      <c r="I10669" s="3" t="s">
        <v>673</v>
      </c>
      <c r="J10669" s="3" t="s">
        <v>674</v>
      </c>
      <c r="K10669" s="3" t="s">
        <v>24</v>
      </c>
      <c r="L10669" s="3">
        <v>6.0</v>
      </c>
      <c r="M10669" s="3" t="s">
        <v>30</v>
      </c>
      <c r="N10669" s="3" t="s">
        <v>10322</v>
      </c>
      <c r="O10669" s="3" t="s">
        <v>307</v>
      </c>
      <c r="P10669" s="4">
        <v>22221.0</v>
      </c>
      <c r="Q10669" s="3" t="s">
        <v>75</v>
      </c>
      <c r="S10669" s="3" t="s">
        <v>34</v>
      </c>
    </row>
    <row r="10670">
      <c r="A10670" s="2">
        <v>42318.714895833335</v>
      </c>
      <c r="B10670" s="3">
        <v>11.0</v>
      </c>
      <c r="C10670" s="3" t="s">
        <v>8462</v>
      </c>
      <c r="D10670" s="3">
        <v>93.0</v>
      </c>
      <c r="E10670" s="3" t="s">
        <v>8620</v>
      </c>
      <c r="F10670" s="3">
        <v>9.0</v>
      </c>
      <c r="G10670" s="3">
        <v>6.0</v>
      </c>
      <c r="H10670" s="3" t="s">
        <v>672</v>
      </c>
      <c r="I10670" s="3" t="s">
        <v>673</v>
      </c>
      <c r="J10670" s="3" t="s">
        <v>674</v>
      </c>
      <c r="K10670" s="3" t="s">
        <v>24</v>
      </c>
      <c r="L10670" s="3">
        <v>7.0</v>
      </c>
      <c r="M10670" s="3" t="s">
        <v>25</v>
      </c>
      <c r="N10670" s="3" t="s">
        <v>10323</v>
      </c>
      <c r="O10670" s="3" t="s">
        <v>530</v>
      </c>
      <c r="P10670" s="4">
        <v>23362.0</v>
      </c>
      <c r="Q10670" s="3" t="s">
        <v>110</v>
      </c>
      <c r="S10670" s="3" t="s">
        <v>34</v>
      </c>
    </row>
    <row r="10671">
      <c r="A10671" s="2">
        <v>42318.714895833335</v>
      </c>
      <c r="B10671" s="3">
        <v>11.0</v>
      </c>
      <c r="C10671" s="3" t="s">
        <v>8462</v>
      </c>
      <c r="D10671" s="3">
        <v>93.0</v>
      </c>
      <c r="E10671" s="3" t="s">
        <v>8620</v>
      </c>
      <c r="F10671" s="3">
        <v>9.0</v>
      </c>
      <c r="G10671" s="3">
        <v>6.0</v>
      </c>
      <c r="H10671" s="3" t="s">
        <v>672</v>
      </c>
      <c r="I10671" s="3" t="s">
        <v>673</v>
      </c>
      <c r="J10671" s="3" t="s">
        <v>674</v>
      </c>
      <c r="K10671" s="3" t="s">
        <v>24</v>
      </c>
      <c r="L10671" s="3">
        <v>8.0</v>
      </c>
      <c r="M10671" s="3" t="s">
        <v>30</v>
      </c>
      <c r="N10671" s="3" t="s">
        <v>10324</v>
      </c>
      <c r="O10671" s="3" t="s">
        <v>2128</v>
      </c>
      <c r="P10671" s="4">
        <v>13099.0</v>
      </c>
      <c r="Q10671" s="3" t="s">
        <v>86</v>
      </c>
      <c r="S10671" s="3" t="s">
        <v>34</v>
      </c>
    </row>
    <row r="10672">
      <c r="A10672" s="2">
        <v>42318.714895833335</v>
      </c>
      <c r="B10672" s="3">
        <v>11.0</v>
      </c>
      <c r="C10672" s="3" t="s">
        <v>8462</v>
      </c>
      <c r="D10672" s="3">
        <v>93.0</v>
      </c>
      <c r="E10672" s="3" t="s">
        <v>8620</v>
      </c>
      <c r="F10672" s="3">
        <v>9.0</v>
      </c>
      <c r="G10672" s="3">
        <v>6.0</v>
      </c>
      <c r="H10672" s="3" t="s">
        <v>672</v>
      </c>
      <c r="I10672" s="3" t="s">
        <v>673</v>
      </c>
      <c r="J10672" s="3" t="s">
        <v>674</v>
      </c>
      <c r="K10672" s="3" t="s">
        <v>24</v>
      </c>
      <c r="L10672" s="3">
        <v>9.0</v>
      </c>
      <c r="M10672" s="3" t="s">
        <v>25</v>
      </c>
      <c r="N10672" s="3" t="s">
        <v>10325</v>
      </c>
      <c r="O10672" s="3" t="s">
        <v>1109</v>
      </c>
      <c r="P10672" s="4">
        <v>32881.0</v>
      </c>
      <c r="Q10672" s="3" t="s">
        <v>132</v>
      </c>
      <c r="S10672" s="3" t="s">
        <v>34</v>
      </c>
    </row>
    <row r="10673">
      <c r="A10673" s="2">
        <v>42318.714895833335</v>
      </c>
      <c r="B10673" s="3">
        <v>11.0</v>
      </c>
      <c r="C10673" s="3" t="s">
        <v>8462</v>
      </c>
      <c r="D10673" s="3">
        <v>93.0</v>
      </c>
      <c r="E10673" s="3" t="s">
        <v>8620</v>
      </c>
      <c r="F10673" s="3">
        <v>9.0</v>
      </c>
      <c r="G10673" s="3">
        <v>6.0</v>
      </c>
      <c r="H10673" s="3" t="s">
        <v>672</v>
      </c>
      <c r="I10673" s="3" t="s">
        <v>673</v>
      </c>
      <c r="J10673" s="3" t="s">
        <v>674</v>
      </c>
      <c r="K10673" s="3" t="s">
        <v>24</v>
      </c>
      <c r="L10673" s="3">
        <v>10.0</v>
      </c>
      <c r="M10673" s="3" t="s">
        <v>30</v>
      </c>
      <c r="N10673" s="3" t="s">
        <v>10234</v>
      </c>
      <c r="O10673" s="3" t="s">
        <v>10326</v>
      </c>
      <c r="P10673" s="4">
        <v>27704.0</v>
      </c>
      <c r="Q10673" s="3" t="s">
        <v>110</v>
      </c>
      <c r="S10673" s="3" t="s">
        <v>34</v>
      </c>
    </row>
    <row r="10674">
      <c r="A10674" s="2">
        <v>42318.714895833335</v>
      </c>
      <c r="B10674" s="3">
        <v>11.0</v>
      </c>
      <c r="C10674" s="3" t="s">
        <v>8462</v>
      </c>
      <c r="D10674" s="3">
        <v>93.0</v>
      </c>
      <c r="E10674" s="3" t="s">
        <v>8620</v>
      </c>
      <c r="F10674" s="3">
        <v>9.0</v>
      </c>
      <c r="G10674" s="3">
        <v>6.0</v>
      </c>
      <c r="H10674" s="3" t="s">
        <v>672</v>
      </c>
      <c r="I10674" s="3" t="s">
        <v>673</v>
      </c>
      <c r="J10674" s="3" t="s">
        <v>674</v>
      </c>
      <c r="K10674" s="3" t="s">
        <v>24</v>
      </c>
      <c r="L10674" s="3">
        <v>11.0</v>
      </c>
      <c r="M10674" s="3" t="s">
        <v>25</v>
      </c>
      <c r="N10674" s="3" t="s">
        <v>10327</v>
      </c>
      <c r="O10674" s="3" t="s">
        <v>275</v>
      </c>
      <c r="P10674" s="4">
        <v>16190.0</v>
      </c>
      <c r="Q10674" s="3" t="s">
        <v>145</v>
      </c>
      <c r="S10674" s="3" t="s">
        <v>34</v>
      </c>
    </row>
    <row r="10675">
      <c r="A10675" s="2">
        <v>42318.714895833335</v>
      </c>
      <c r="B10675" s="3">
        <v>11.0</v>
      </c>
      <c r="C10675" s="3" t="s">
        <v>8462</v>
      </c>
      <c r="D10675" s="3">
        <v>93.0</v>
      </c>
      <c r="E10675" s="3" t="s">
        <v>8620</v>
      </c>
      <c r="F10675" s="3">
        <v>9.0</v>
      </c>
      <c r="G10675" s="3">
        <v>6.0</v>
      </c>
      <c r="H10675" s="3" t="s">
        <v>672</v>
      </c>
      <c r="I10675" s="3" t="s">
        <v>673</v>
      </c>
      <c r="J10675" s="3" t="s">
        <v>674</v>
      </c>
      <c r="K10675" s="3" t="s">
        <v>24</v>
      </c>
      <c r="L10675" s="3">
        <v>12.0</v>
      </c>
      <c r="M10675" s="3" t="s">
        <v>30</v>
      </c>
      <c r="N10675" s="3" t="s">
        <v>2418</v>
      </c>
      <c r="O10675" s="3" t="s">
        <v>307</v>
      </c>
      <c r="P10675" s="4">
        <v>19702.0</v>
      </c>
      <c r="Q10675" s="3" t="s">
        <v>132</v>
      </c>
      <c r="S10675" s="3" t="s">
        <v>34</v>
      </c>
    </row>
    <row r="10676">
      <c r="A10676" s="2">
        <v>42318.714895833335</v>
      </c>
      <c r="B10676" s="3">
        <v>11.0</v>
      </c>
      <c r="C10676" s="3" t="s">
        <v>8462</v>
      </c>
      <c r="D10676" s="3">
        <v>93.0</v>
      </c>
      <c r="E10676" s="3" t="s">
        <v>8620</v>
      </c>
      <c r="F10676" s="3">
        <v>9.0</v>
      </c>
      <c r="G10676" s="3">
        <v>6.0</v>
      </c>
      <c r="H10676" s="3" t="s">
        <v>672</v>
      </c>
      <c r="I10676" s="3" t="s">
        <v>673</v>
      </c>
      <c r="J10676" s="3" t="s">
        <v>674</v>
      </c>
      <c r="K10676" s="3" t="s">
        <v>24</v>
      </c>
      <c r="L10676" s="3">
        <v>13.0</v>
      </c>
      <c r="M10676" s="3" t="s">
        <v>25</v>
      </c>
      <c r="N10676" s="3" t="s">
        <v>10328</v>
      </c>
      <c r="O10676" s="3" t="s">
        <v>1549</v>
      </c>
      <c r="P10676" s="4">
        <v>26969.0</v>
      </c>
      <c r="Q10676" s="3" t="s">
        <v>115</v>
      </c>
      <c r="S10676" s="3" t="s">
        <v>34</v>
      </c>
    </row>
    <row r="10677">
      <c r="A10677" s="2">
        <v>42318.714895833335</v>
      </c>
      <c r="B10677" s="3">
        <v>11.0</v>
      </c>
      <c r="C10677" s="3" t="s">
        <v>8462</v>
      </c>
      <c r="D10677" s="3">
        <v>93.0</v>
      </c>
      <c r="E10677" s="3" t="s">
        <v>8620</v>
      </c>
      <c r="F10677" s="3">
        <v>9.0</v>
      </c>
      <c r="G10677" s="3">
        <v>6.0</v>
      </c>
      <c r="H10677" s="3" t="s">
        <v>672</v>
      </c>
      <c r="I10677" s="3" t="s">
        <v>673</v>
      </c>
      <c r="J10677" s="3" t="s">
        <v>674</v>
      </c>
      <c r="K10677" s="3" t="s">
        <v>24</v>
      </c>
      <c r="L10677" s="3">
        <v>14.0</v>
      </c>
      <c r="M10677" s="3" t="s">
        <v>30</v>
      </c>
      <c r="N10677" s="3" t="s">
        <v>10329</v>
      </c>
      <c r="O10677" s="3" t="s">
        <v>1280</v>
      </c>
      <c r="P10677" s="4">
        <v>20172.0</v>
      </c>
      <c r="Q10677" s="3" t="s">
        <v>105</v>
      </c>
      <c r="S10677" s="3" t="s">
        <v>34</v>
      </c>
    </row>
    <row r="10678">
      <c r="A10678" s="2">
        <v>42318.714895833335</v>
      </c>
      <c r="B10678" s="3">
        <v>11.0</v>
      </c>
      <c r="C10678" s="3" t="s">
        <v>8462</v>
      </c>
      <c r="D10678" s="3">
        <v>93.0</v>
      </c>
      <c r="E10678" s="3" t="s">
        <v>8620</v>
      </c>
      <c r="F10678" s="3">
        <v>9.0</v>
      </c>
      <c r="G10678" s="3">
        <v>6.0</v>
      </c>
      <c r="H10678" s="3" t="s">
        <v>672</v>
      </c>
      <c r="I10678" s="3" t="s">
        <v>673</v>
      </c>
      <c r="J10678" s="3" t="s">
        <v>674</v>
      </c>
      <c r="K10678" s="3" t="s">
        <v>24</v>
      </c>
      <c r="L10678" s="3">
        <v>15.0</v>
      </c>
      <c r="M10678" s="3" t="s">
        <v>25</v>
      </c>
      <c r="N10678" s="3" t="s">
        <v>10330</v>
      </c>
      <c r="O10678" s="3" t="s">
        <v>427</v>
      </c>
      <c r="P10678" s="4">
        <v>22900.0</v>
      </c>
      <c r="Q10678" s="3" t="s">
        <v>75</v>
      </c>
      <c r="S10678" s="3" t="s">
        <v>34</v>
      </c>
    </row>
    <row r="10679">
      <c r="A10679" s="2">
        <v>42318.714895833335</v>
      </c>
      <c r="B10679" s="3">
        <v>11.0</v>
      </c>
      <c r="C10679" s="3" t="s">
        <v>8462</v>
      </c>
      <c r="D10679" s="3">
        <v>93.0</v>
      </c>
      <c r="E10679" s="3" t="s">
        <v>8620</v>
      </c>
      <c r="F10679" s="3">
        <v>9.0</v>
      </c>
      <c r="G10679" s="3">
        <v>6.0</v>
      </c>
      <c r="H10679" s="3" t="s">
        <v>672</v>
      </c>
      <c r="I10679" s="3" t="s">
        <v>673</v>
      </c>
      <c r="J10679" s="3" t="s">
        <v>674</v>
      </c>
      <c r="K10679" s="3" t="s">
        <v>24</v>
      </c>
      <c r="L10679" s="3">
        <v>16.0</v>
      </c>
      <c r="M10679" s="3" t="s">
        <v>30</v>
      </c>
      <c r="N10679" s="3" t="s">
        <v>432</v>
      </c>
      <c r="O10679" s="3" t="s">
        <v>591</v>
      </c>
      <c r="P10679" s="4">
        <v>32912.0</v>
      </c>
      <c r="Q10679" s="3" t="s">
        <v>247</v>
      </c>
      <c r="S10679" s="3" t="s">
        <v>34</v>
      </c>
    </row>
    <row r="10680">
      <c r="A10680" s="2">
        <v>42318.714895833335</v>
      </c>
      <c r="B10680" s="3">
        <v>11.0</v>
      </c>
      <c r="C10680" s="3" t="s">
        <v>8462</v>
      </c>
      <c r="D10680" s="3">
        <v>93.0</v>
      </c>
      <c r="E10680" s="3" t="s">
        <v>8620</v>
      </c>
      <c r="F10680" s="3">
        <v>9.0</v>
      </c>
      <c r="G10680" s="3">
        <v>6.0</v>
      </c>
      <c r="H10680" s="3" t="s">
        <v>672</v>
      </c>
      <c r="I10680" s="3" t="s">
        <v>673</v>
      </c>
      <c r="J10680" s="3" t="s">
        <v>674</v>
      </c>
      <c r="K10680" s="3" t="s">
        <v>24</v>
      </c>
      <c r="L10680" s="3">
        <v>17.0</v>
      </c>
      <c r="M10680" s="3" t="s">
        <v>25</v>
      </c>
      <c r="N10680" s="3" t="s">
        <v>10331</v>
      </c>
      <c r="O10680" s="3" t="s">
        <v>95</v>
      </c>
      <c r="P10680" s="4">
        <v>16937.0</v>
      </c>
      <c r="Q10680" s="3" t="s">
        <v>105</v>
      </c>
      <c r="S10680" s="3" t="s">
        <v>34</v>
      </c>
    </row>
    <row r="10681">
      <c r="A10681" s="2">
        <v>42318.714895833335</v>
      </c>
      <c r="B10681" s="3">
        <v>11.0</v>
      </c>
      <c r="C10681" s="3" t="s">
        <v>8462</v>
      </c>
      <c r="D10681" s="3">
        <v>93.0</v>
      </c>
      <c r="E10681" s="3" t="s">
        <v>8620</v>
      </c>
      <c r="F10681" s="3">
        <v>9.0</v>
      </c>
      <c r="G10681" s="3">
        <v>6.0</v>
      </c>
      <c r="H10681" s="3" t="s">
        <v>672</v>
      </c>
      <c r="I10681" s="3" t="s">
        <v>673</v>
      </c>
      <c r="J10681" s="3" t="s">
        <v>674</v>
      </c>
      <c r="K10681" s="3" t="s">
        <v>24</v>
      </c>
      <c r="L10681" s="3">
        <v>18.0</v>
      </c>
      <c r="M10681" s="3" t="s">
        <v>30</v>
      </c>
      <c r="N10681" s="3" t="s">
        <v>10332</v>
      </c>
      <c r="O10681" s="3" t="s">
        <v>10333</v>
      </c>
      <c r="P10681" s="4">
        <v>26170.0</v>
      </c>
      <c r="Q10681" s="3" t="s">
        <v>132</v>
      </c>
      <c r="S10681" s="3" t="s">
        <v>34</v>
      </c>
    </row>
    <row r="10682">
      <c r="A10682" s="2">
        <v>42318.714895833335</v>
      </c>
      <c r="B10682" s="3">
        <v>11.0</v>
      </c>
      <c r="C10682" s="3" t="s">
        <v>8462</v>
      </c>
      <c r="D10682" s="3">
        <v>93.0</v>
      </c>
      <c r="E10682" s="3" t="s">
        <v>8620</v>
      </c>
      <c r="F10682" s="3">
        <v>9.0</v>
      </c>
      <c r="G10682" s="3">
        <v>6.0</v>
      </c>
      <c r="H10682" s="3" t="s">
        <v>672</v>
      </c>
      <c r="I10682" s="3" t="s">
        <v>673</v>
      </c>
      <c r="J10682" s="3" t="s">
        <v>674</v>
      </c>
      <c r="K10682" s="3" t="s">
        <v>24</v>
      </c>
      <c r="L10682" s="3">
        <v>19.0</v>
      </c>
      <c r="M10682" s="3" t="s">
        <v>25</v>
      </c>
      <c r="N10682" s="3" t="s">
        <v>10276</v>
      </c>
      <c r="O10682" s="3" t="s">
        <v>1234</v>
      </c>
      <c r="P10682" s="4">
        <v>14022.0</v>
      </c>
      <c r="Q10682" s="3" t="s">
        <v>49</v>
      </c>
      <c r="S10682" s="3" t="s">
        <v>34</v>
      </c>
    </row>
    <row r="10683">
      <c r="A10683" s="2">
        <v>42318.714895833335</v>
      </c>
      <c r="B10683" s="3">
        <v>11.0</v>
      </c>
      <c r="C10683" s="3" t="s">
        <v>8462</v>
      </c>
      <c r="D10683" s="3">
        <v>93.0</v>
      </c>
      <c r="E10683" s="3" t="s">
        <v>8620</v>
      </c>
      <c r="F10683" s="3">
        <v>9.0</v>
      </c>
      <c r="G10683" s="3">
        <v>6.0</v>
      </c>
      <c r="H10683" s="3" t="s">
        <v>672</v>
      </c>
      <c r="I10683" s="3" t="s">
        <v>673</v>
      </c>
      <c r="J10683" s="3" t="s">
        <v>674</v>
      </c>
      <c r="K10683" s="3" t="s">
        <v>24</v>
      </c>
      <c r="L10683" s="3">
        <v>20.0</v>
      </c>
      <c r="M10683" s="3" t="s">
        <v>30</v>
      </c>
      <c r="N10683" s="3" t="s">
        <v>10334</v>
      </c>
      <c r="O10683" s="3" t="s">
        <v>746</v>
      </c>
      <c r="P10683" s="4">
        <v>29784.0</v>
      </c>
      <c r="Q10683" s="3" t="s">
        <v>132</v>
      </c>
      <c r="S10683" s="3" t="s">
        <v>34</v>
      </c>
    </row>
    <row r="10684">
      <c r="A10684" s="2">
        <v>42318.714895833335</v>
      </c>
      <c r="B10684" s="3">
        <v>11.0</v>
      </c>
      <c r="C10684" s="3" t="s">
        <v>8462</v>
      </c>
      <c r="D10684" s="3">
        <v>93.0</v>
      </c>
      <c r="E10684" s="3" t="s">
        <v>8620</v>
      </c>
      <c r="F10684" s="3">
        <v>9.0</v>
      </c>
      <c r="G10684" s="3">
        <v>6.0</v>
      </c>
      <c r="H10684" s="3" t="s">
        <v>672</v>
      </c>
      <c r="I10684" s="3" t="s">
        <v>673</v>
      </c>
      <c r="J10684" s="3" t="s">
        <v>674</v>
      </c>
      <c r="K10684" s="3" t="s">
        <v>24</v>
      </c>
      <c r="L10684" s="3">
        <v>21.0</v>
      </c>
      <c r="M10684" s="3" t="s">
        <v>25</v>
      </c>
      <c r="N10684" s="3" t="s">
        <v>1328</v>
      </c>
      <c r="O10684" s="3" t="s">
        <v>10335</v>
      </c>
      <c r="P10684" s="4">
        <v>27387.0</v>
      </c>
      <c r="Q10684" s="3" t="s">
        <v>40</v>
      </c>
      <c r="S10684" s="3" t="s">
        <v>34</v>
      </c>
    </row>
    <row r="10685">
      <c r="A10685" s="2">
        <v>42318.714895833335</v>
      </c>
      <c r="B10685" s="3">
        <v>11.0</v>
      </c>
      <c r="C10685" s="3" t="s">
        <v>8462</v>
      </c>
      <c r="D10685" s="3">
        <v>93.0</v>
      </c>
      <c r="E10685" s="3" t="s">
        <v>8620</v>
      </c>
      <c r="F10685" s="3">
        <v>9.0</v>
      </c>
      <c r="G10685" s="3">
        <v>6.0</v>
      </c>
      <c r="H10685" s="3" t="s">
        <v>672</v>
      </c>
      <c r="I10685" s="3" t="s">
        <v>673</v>
      </c>
      <c r="J10685" s="3" t="s">
        <v>674</v>
      </c>
      <c r="K10685" s="3" t="s">
        <v>24</v>
      </c>
      <c r="L10685" s="3">
        <v>22.0</v>
      </c>
      <c r="M10685" s="3" t="s">
        <v>30</v>
      </c>
      <c r="N10685" s="3" t="s">
        <v>10336</v>
      </c>
      <c r="O10685" s="3" t="s">
        <v>10337</v>
      </c>
      <c r="P10685" s="4">
        <v>22726.0</v>
      </c>
      <c r="Q10685" s="3" t="s">
        <v>72</v>
      </c>
      <c r="S10685" s="3" t="s">
        <v>34</v>
      </c>
    </row>
    <row r="10686">
      <c r="A10686" s="2">
        <v>42318.714895833335</v>
      </c>
      <c r="B10686" s="3">
        <v>11.0</v>
      </c>
      <c r="C10686" s="3" t="s">
        <v>8462</v>
      </c>
      <c r="D10686" s="3">
        <v>93.0</v>
      </c>
      <c r="E10686" s="3" t="s">
        <v>8620</v>
      </c>
      <c r="F10686" s="3">
        <v>9.0</v>
      </c>
      <c r="G10686" s="3">
        <v>6.0</v>
      </c>
      <c r="H10686" s="3" t="s">
        <v>672</v>
      </c>
      <c r="I10686" s="3" t="s">
        <v>673</v>
      </c>
      <c r="J10686" s="3" t="s">
        <v>674</v>
      </c>
      <c r="K10686" s="3" t="s">
        <v>24</v>
      </c>
      <c r="L10686" s="3">
        <v>23.0</v>
      </c>
      <c r="M10686" s="3" t="s">
        <v>25</v>
      </c>
      <c r="N10686" s="3" t="s">
        <v>10338</v>
      </c>
      <c r="O10686" s="3" t="s">
        <v>384</v>
      </c>
      <c r="P10686" s="4">
        <v>32490.0</v>
      </c>
      <c r="Q10686" s="3" t="s">
        <v>132</v>
      </c>
      <c r="S10686" s="3" t="s">
        <v>34</v>
      </c>
    </row>
    <row r="10687">
      <c r="A10687" s="2">
        <v>42318.714895833335</v>
      </c>
      <c r="B10687" s="3">
        <v>11.0</v>
      </c>
      <c r="C10687" s="3" t="s">
        <v>8462</v>
      </c>
      <c r="D10687" s="3">
        <v>93.0</v>
      </c>
      <c r="E10687" s="3" t="s">
        <v>8620</v>
      </c>
      <c r="F10687" s="3">
        <v>9.0</v>
      </c>
      <c r="G10687" s="3">
        <v>6.0</v>
      </c>
      <c r="H10687" s="3" t="s">
        <v>672</v>
      </c>
      <c r="I10687" s="3" t="s">
        <v>673</v>
      </c>
      <c r="J10687" s="3" t="s">
        <v>674</v>
      </c>
      <c r="K10687" s="3" t="s">
        <v>24</v>
      </c>
      <c r="L10687" s="3">
        <v>24.0</v>
      </c>
      <c r="M10687" s="3" t="s">
        <v>30</v>
      </c>
      <c r="N10687" s="3" t="s">
        <v>10339</v>
      </c>
      <c r="O10687" s="3" t="s">
        <v>10340</v>
      </c>
      <c r="P10687" s="4">
        <v>22391.0</v>
      </c>
      <c r="Q10687" s="3" t="s">
        <v>228</v>
      </c>
      <c r="S10687" s="3" t="s">
        <v>34</v>
      </c>
    </row>
    <row r="10688">
      <c r="A10688" s="2">
        <v>42318.714895833335</v>
      </c>
      <c r="B10688" s="3">
        <v>11.0</v>
      </c>
      <c r="C10688" s="3" t="s">
        <v>8462</v>
      </c>
      <c r="D10688" s="3">
        <v>93.0</v>
      </c>
      <c r="E10688" s="3" t="s">
        <v>8620</v>
      </c>
      <c r="F10688" s="3">
        <v>9.0</v>
      </c>
      <c r="G10688" s="3">
        <v>6.0</v>
      </c>
      <c r="H10688" s="3" t="s">
        <v>672</v>
      </c>
      <c r="I10688" s="3" t="s">
        <v>673</v>
      </c>
      <c r="J10688" s="3" t="s">
        <v>674</v>
      </c>
      <c r="K10688" s="3" t="s">
        <v>24</v>
      </c>
      <c r="L10688" s="3">
        <v>25.0</v>
      </c>
      <c r="M10688" s="3" t="s">
        <v>25</v>
      </c>
      <c r="N10688" s="3" t="s">
        <v>10341</v>
      </c>
      <c r="O10688" s="3" t="s">
        <v>10342</v>
      </c>
      <c r="P10688" s="4">
        <v>33798.0</v>
      </c>
      <c r="Q10688" s="3" t="s">
        <v>191</v>
      </c>
      <c r="S10688" s="3" t="s">
        <v>34</v>
      </c>
    </row>
    <row r="10689">
      <c r="A10689" s="2">
        <v>42318.714895833335</v>
      </c>
      <c r="B10689" s="3">
        <v>11.0</v>
      </c>
      <c r="C10689" s="3" t="s">
        <v>8462</v>
      </c>
      <c r="D10689" s="3">
        <v>93.0</v>
      </c>
      <c r="E10689" s="3" t="s">
        <v>8620</v>
      </c>
      <c r="F10689" s="3">
        <v>9.0</v>
      </c>
      <c r="G10689" s="3">
        <v>6.0</v>
      </c>
      <c r="H10689" s="3" t="s">
        <v>672</v>
      </c>
      <c r="I10689" s="3" t="s">
        <v>673</v>
      </c>
      <c r="J10689" s="3" t="s">
        <v>674</v>
      </c>
      <c r="K10689" s="3" t="s">
        <v>24</v>
      </c>
      <c r="L10689" s="3">
        <v>26.0</v>
      </c>
      <c r="M10689" s="3" t="s">
        <v>30</v>
      </c>
      <c r="N10689" s="3" t="s">
        <v>10343</v>
      </c>
      <c r="O10689" s="3" t="s">
        <v>139</v>
      </c>
      <c r="P10689" s="4">
        <v>24267.0</v>
      </c>
      <c r="Q10689" s="3" t="s">
        <v>52</v>
      </c>
      <c r="S10689" s="3" t="s">
        <v>34</v>
      </c>
    </row>
    <row r="10690">
      <c r="A10690" s="2">
        <v>42318.714895833335</v>
      </c>
      <c r="B10690" s="3">
        <v>11.0</v>
      </c>
      <c r="C10690" s="3" t="s">
        <v>8462</v>
      </c>
      <c r="D10690" s="3">
        <v>93.0</v>
      </c>
      <c r="E10690" s="3" t="s">
        <v>8620</v>
      </c>
      <c r="F10690" s="3">
        <v>9.0</v>
      </c>
      <c r="G10690" s="3">
        <v>6.0</v>
      </c>
      <c r="H10690" s="3" t="s">
        <v>672</v>
      </c>
      <c r="I10690" s="3" t="s">
        <v>673</v>
      </c>
      <c r="J10690" s="3" t="s">
        <v>674</v>
      </c>
      <c r="K10690" s="3" t="s">
        <v>24</v>
      </c>
      <c r="L10690" s="3">
        <v>27.0</v>
      </c>
      <c r="M10690" s="3" t="s">
        <v>25</v>
      </c>
      <c r="N10690" s="3" t="s">
        <v>10344</v>
      </c>
      <c r="O10690" s="3" t="s">
        <v>580</v>
      </c>
      <c r="P10690" s="4">
        <v>27194.0</v>
      </c>
      <c r="Q10690" s="3" t="s">
        <v>75</v>
      </c>
      <c r="S10690" s="3" t="s">
        <v>34</v>
      </c>
    </row>
    <row r="10691">
      <c r="A10691" s="2">
        <v>42318.714895833335</v>
      </c>
      <c r="B10691" s="3">
        <v>11.0</v>
      </c>
      <c r="C10691" s="3" t="s">
        <v>8462</v>
      </c>
      <c r="D10691" s="3">
        <v>93.0</v>
      </c>
      <c r="E10691" s="3" t="s">
        <v>8620</v>
      </c>
      <c r="F10691" s="3">
        <v>9.0</v>
      </c>
      <c r="G10691" s="3">
        <v>6.0</v>
      </c>
      <c r="H10691" s="3" t="s">
        <v>672</v>
      </c>
      <c r="I10691" s="3" t="s">
        <v>673</v>
      </c>
      <c r="J10691" s="3" t="s">
        <v>674</v>
      </c>
      <c r="K10691" s="3" t="s">
        <v>24</v>
      </c>
      <c r="L10691" s="3">
        <v>28.0</v>
      </c>
      <c r="M10691" s="3" t="s">
        <v>30</v>
      </c>
      <c r="N10691" s="3" t="s">
        <v>2286</v>
      </c>
      <c r="O10691" s="3" t="s">
        <v>342</v>
      </c>
      <c r="P10691" s="4">
        <v>18981.0</v>
      </c>
      <c r="Q10691" s="3" t="s">
        <v>40</v>
      </c>
      <c r="S10691" s="3" t="s">
        <v>34</v>
      </c>
    </row>
    <row r="10692">
      <c r="A10692" s="2">
        <v>42318.714895833335</v>
      </c>
      <c r="B10692" s="3">
        <v>11.0</v>
      </c>
      <c r="C10692" s="3" t="s">
        <v>8462</v>
      </c>
      <c r="D10692" s="3">
        <v>93.0</v>
      </c>
      <c r="E10692" s="3" t="s">
        <v>8620</v>
      </c>
      <c r="F10692" s="3">
        <v>9.0</v>
      </c>
      <c r="G10692" s="3">
        <v>6.0</v>
      </c>
      <c r="H10692" s="3" t="s">
        <v>672</v>
      </c>
      <c r="I10692" s="3" t="s">
        <v>673</v>
      </c>
      <c r="J10692" s="3" t="s">
        <v>674</v>
      </c>
      <c r="K10692" s="3" t="s">
        <v>24</v>
      </c>
      <c r="L10692" s="3">
        <v>29.0</v>
      </c>
      <c r="M10692" s="3" t="s">
        <v>25</v>
      </c>
      <c r="N10692" s="3" t="s">
        <v>10345</v>
      </c>
      <c r="O10692" s="3" t="s">
        <v>564</v>
      </c>
      <c r="P10692" s="4">
        <v>30154.0</v>
      </c>
      <c r="Q10692" s="3" t="s">
        <v>110</v>
      </c>
      <c r="S10692" s="3" t="s">
        <v>34</v>
      </c>
    </row>
    <row r="10693">
      <c r="A10693" s="2">
        <v>42318.714895833335</v>
      </c>
      <c r="B10693" s="3">
        <v>11.0</v>
      </c>
      <c r="C10693" s="3" t="s">
        <v>8462</v>
      </c>
      <c r="D10693" s="3">
        <v>94.0</v>
      </c>
      <c r="E10693" s="3" t="s">
        <v>8652</v>
      </c>
      <c r="F10693" s="3">
        <v>9.0</v>
      </c>
      <c r="G10693" s="3">
        <v>6.0</v>
      </c>
      <c r="H10693" s="3" t="s">
        <v>672</v>
      </c>
      <c r="I10693" s="3" t="s">
        <v>673</v>
      </c>
      <c r="J10693" s="3" t="s">
        <v>674</v>
      </c>
      <c r="K10693" s="3" t="s">
        <v>24</v>
      </c>
      <c r="L10693" s="3">
        <v>1.0</v>
      </c>
      <c r="M10693" s="3" t="s">
        <v>25</v>
      </c>
      <c r="N10693" s="3" t="s">
        <v>8551</v>
      </c>
      <c r="O10693" s="3" t="s">
        <v>27</v>
      </c>
      <c r="P10693" s="4">
        <v>28036.0</v>
      </c>
      <c r="Q10693" s="3" t="s">
        <v>216</v>
      </c>
      <c r="S10693" s="3" t="s">
        <v>34</v>
      </c>
    </row>
    <row r="10694">
      <c r="A10694" s="2">
        <v>42318.714895833335</v>
      </c>
      <c r="B10694" s="3">
        <v>11.0</v>
      </c>
      <c r="C10694" s="3" t="s">
        <v>8462</v>
      </c>
      <c r="D10694" s="3">
        <v>94.0</v>
      </c>
      <c r="E10694" s="3" t="s">
        <v>8652</v>
      </c>
      <c r="F10694" s="3">
        <v>9.0</v>
      </c>
      <c r="G10694" s="3">
        <v>6.0</v>
      </c>
      <c r="H10694" s="3" t="s">
        <v>672</v>
      </c>
      <c r="I10694" s="3" t="s">
        <v>673</v>
      </c>
      <c r="J10694" s="3" t="s">
        <v>674</v>
      </c>
      <c r="K10694" s="3" t="s">
        <v>24</v>
      </c>
      <c r="L10694" s="3">
        <v>2.0</v>
      </c>
      <c r="M10694" s="3" t="s">
        <v>30</v>
      </c>
      <c r="N10694" s="3" t="s">
        <v>10346</v>
      </c>
      <c r="O10694" s="3" t="s">
        <v>10347</v>
      </c>
      <c r="P10694" s="4">
        <v>25421.0</v>
      </c>
      <c r="Q10694" s="3" t="s">
        <v>52</v>
      </c>
      <c r="S10694" s="3" t="s">
        <v>34</v>
      </c>
    </row>
    <row r="10695">
      <c r="A10695" s="2">
        <v>42318.714895833335</v>
      </c>
      <c r="B10695" s="3">
        <v>11.0</v>
      </c>
      <c r="C10695" s="3" t="s">
        <v>8462</v>
      </c>
      <c r="D10695" s="3">
        <v>94.0</v>
      </c>
      <c r="E10695" s="3" t="s">
        <v>8652</v>
      </c>
      <c r="F10695" s="3">
        <v>9.0</v>
      </c>
      <c r="G10695" s="3">
        <v>6.0</v>
      </c>
      <c r="H10695" s="3" t="s">
        <v>672</v>
      </c>
      <c r="I10695" s="3" t="s">
        <v>673</v>
      </c>
      <c r="J10695" s="3" t="s">
        <v>674</v>
      </c>
      <c r="K10695" s="3" t="s">
        <v>24</v>
      </c>
      <c r="L10695" s="3">
        <v>3.0</v>
      </c>
      <c r="M10695" s="3" t="s">
        <v>25</v>
      </c>
      <c r="N10695" s="3" t="s">
        <v>7921</v>
      </c>
      <c r="O10695" s="3" t="s">
        <v>218</v>
      </c>
      <c r="P10695" s="4">
        <v>18368.0</v>
      </c>
      <c r="Q10695" s="3" t="s">
        <v>86</v>
      </c>
      <c r="S10695" s="3" t="s">
        <v>34</v>
      </c>
    </row>
    <row r="10696">
      <c r="A10696" s="2">
        <v>42318.714895833335</v>
      </c>
      <c r="B10696" s="3">
        <v>11.0</v>
      </c>
      <c r="C10696" s="3" t="s">
        <v>8462</v>
      </c>
      <c r="D10696" s="3">
        <v>94.0</v>
      </c>
      <c r="E10696" s="3" t="s">
        <v>8652</v>
      </c>
      <c r="F10696" s="3">
        <v>9.0</v>
      </c>
      <c r="G10696" s="3">
        <v>6.0</v>
      </c>
      <c r="H10696" s="3" t="s">
        <v>672</v>
      </c>
      <c r="I10696" s="3" t="s">
        <v>673</v>
      </c>
      <c r="J10696" s="3" t="s">
        <v>674</v>
      </c>
      <c r="K10696" s="3" t="s">
        <v>24</v>
      </c>
      <c r="L10696" s="3">
        <v>4.0</v>
      </c>
      <c r="M10696" s="3" t="s">
        <v>30</v>
      </c>
      <c r="N10696" s="3" t="s">
        <v>10348</v>
      </c>
      <c r="O10696" s="3" t="s">
        <v>10204</v>
      </c>
      <c r="P10696" s="4">
        <v>25215.0</v>
      </c>
      <c r="Q10696" s="3" t="s">
        <v>169</v>
      </c>
      <c r="S10696" s="3" t="s">
        <v>34</v>
      </c>
    </row>
    <row r="10697">
      <c r="A10697" s="2">
        <v>42318.714895833335</v>
      </c>
      <c r="B10697" s="3">
        <v>11.0</v>
      </c>
      <c r="C10697" s="3" t="s">
        <v>8462</v>
      </c>
      <c r="D10697" s="3">
        <v>94.0</v>
      </c>
      <c r="E10697" s="3" t="s">
        <v>8652</v>
      </c>
      <c r="F10697" s="3">
        <v>9.0</v>
      </c>
      <c r="G10697" s="3">
        <v>6.0</v>
      </c>
      <c r="H10697" s="3" t="s">
        <v>672</v>
      </c>
      <c r="I10697" s="3" t="s">
        <v>673</v>
      </c>
      <c r="J10697" s="3" t="s">
        <v>674</v>
      </c>
      <c r="K10697" s="3" t="s">
        <v>24</v>
      </c>
      <c r="L10697" s="3">
        <v>5.0</v>
      </c>
      <c r="M10697" s="3" t="s">
        <v>25</v>
      </c>
      <c r="N10697" s="3" t="s">
        <v>10349</v>
      </c>
      <c r="O10697" s="3" t="s">
        <v>10350</v>
      </c>
      <c r="P10697" s="4">
        <v>30105.0</v>
      </c>
      <c r="Q10697" s="3" t="s">
        <v>132</v>
      </c>
      <c r="S10697" s="3" t="s">
        <v>34</v>
      </c>
    </row>
    <row r="10698">
      <c r="A10698" s="2">
        <v>42318.714895833335</v>
      </c>
      <c r="B10698" s="3">
        <v>11.0</v>
      </c>
      <c r="C10698" s="3" t="s">
        <v>8462</v>
      </c>
      <c r="D10698" s="3">
        <v>94.0</v>
      </c>
      <c r="E10698" s="3" t="s">
        <v>8652</v>
      </c>
      <c r="F10698" s="3">
        <v>9.0</v>
      </c>
      <c r="G10698" s="3">
        <v>6.0</v>
      </c>
      <c r="H10698" s="3" t="s">
        <v>672</v>
      </c>
      <c r="I10698" s="3" t="s">
        <v>673</v>
      </c>
      <c r="J10698" s="3" t="s">
        <v>674</v>
      </c>
      <c r="K10698" s="3" t="s">
        <v>24</v>
      </c>
      <c r="L10698" s="3">
        <v>6.0</v>
      </c>
      <c r="M10698" s="3" t="s">
        <v>30</v>
      </c>
      <c r="N10698" s="3" t="s">
        <v>10351</v>
      </c>
      <c r="O10698" s="3" t="s">
        <v>1027</v>
      </c>
      <c r="P10698" s="4">
        <v>33015.0</v>
      </c>
      <c r="Q10698" s="3" t="s">
        <v>37</v>
      </c>
      <c r="S10698" s="3" t="s">
        <v>34</v>
      </c>
    </row>
    <row r="10699">
      <c r="A10699" s="2">
        <v>42318.714895833335</v>
      </c>
      <c r="B10699" s="3">
        <v>11.0</v>
      </c>
      <c r="C10699" s="3" t="s">
        <v>8462</v>
      </c>
      <c r="D10699" s="3">
        <v>94.0</v>
      </c>
      <c r="E10699" s="3" t="s">
        <v>8652</v>
      </c>
      <c r="F10699" s="3">
        <v>9.0</v>
      </c>
      <c r="G10699" s="3">
        <v>6.0</v>
      </c>
      <c r="H10699" s="3" t="s">
        <v>672</v>
      </c>
      <c r="I10699" s="3" t="s">
        <v>673</v>
      </c>
      <c r="J10699" s="3" t="s">
        <v>674</v>
      </c>
      <c r="K10699" s="3" t="s">
        <v>24</v>
      </c>
      <c r="L10699" s="3">
        <v>7.0</v>
      </c>
      <c r="M10699" s="3" t="s">
        <v>25</v>
      </c>
      <c r="N10699" s="3" t="s">
        <v>10352</v>
      </c>
      <c r="O10699" s="3" t="s">
        <v>580</v>
      </c>
      <c r="P10699" s="4">
        <v>24456.0</v>
      </c>
      <c r="Q10699" s="3" t="s">
        <v>115</v>
      </c>
      <c r="S10699" s="3" t="s">
        <v>34</v>
      </c>
    </row>
    <row r="10700">
      <c r="A10700" s="2">
        <v>42318.714895833335</v>
      </c>
      <c r="B10700" s="3">
        <v>11.0</v>
      </c>
      <c r="C10700" s="3" t="s">
        <v>8462</v>
      </c>
      <c r="D10700" s="3">
        <v>94.0</v>
      </c>
      <c r="E10700" s="3" t="s">
        <v>8652</v>
      </c>
      <c r="F10700" s="3">
        <v>9.0</v>
      </c>
      <c r="G10700" s="3">
        <v>6.0</v>
      </c>
      <c r="H10700" s="3" t="s">
        <v>672</v>
      </c>
      <c r="I10700" s="3" t="s">
        <v>673</v>
      </c>
      <c r="J10700" s="3" t="s">
        <v>674</v>
      </c>
      <c r="K10700" s="3" t="s">
        <v>24</v>
      </c>
      <c r="L10700" s="3">
        <v>8.0</v>
      </c>
      <c r="M10700" s="3" t="s">
        <v>30</v>
      </c>
      <c r="N10700" s="3" t="s">
        <v>10353</v>
      </c>
      <c r="O10700" s="3" t="s">
        <v>89</v>
      </c>
      <c r="P10700" s="4">
        <v>24580.0</v>
      </c>
      <c r="Q10700" s="3" t="s">
        <v>43</v>
      </c>
      <c r="S10700" s="3" t="s">
        <v>34</v>
      </c>
    </row>
    <row r="10701">
      <c r="A10701" s="2">
        <v>42318.714895833335</v>
      </c>
      <c r="B10701" s="3">
        <v>11.0</v>
      </c>
      <c r="C10701" s="3" t="s">
        <v>8462</v>
      </c>
      <c r="D10701" s="3">
        <v>94.0</v>
      </c>
      <c r="E10701" s="3" t="s">
        <v>8652</v>
      </c>
      <c r="F10701" s="3">
        <v>9.0</v>
      </c>
      <c r="G10701" s="3">
        <v>6.0</v>
      </c>
      <c r="H10701" s="3" t="s">
        <v>672</v>
      </c>
      <c r="I10701" s="3" t="s">
        <v>673</v>
      </c>
      <c r="J10701" s="3" t="s">
        <v>674</v>
      </c>
      <c r="K10701" s="3" t="s">
        <v>24</v>
      </c>
      <c r="L10701" s="3">
        <v>9.0</v>
      </c>
      <c r="M10701" s="3" t="s">
        <v>25</v>
      </c>
      <c r="N10701" s="3" t="s">
        <v>10354</v>
      </c>
      <c r="O10701" s="3" t="s">
        <v>1637</v>
      </c>
      <c r="P10701" s="4">
        <v>26501.0</v>
      </c>
      <c r="Q10701" s="3" t="s">
        <v>72</v>
      </c>
      <c r="S10701" s="3" t="s">
        <v>34</v>
      </c>
    </row>
    <row r="10702">
      <c r="A10702" s="2">
        <v>42318.714895833335</v>
      </c>
      <c r="B10702" s="3">
        <v>11.0</v>
      </c>
      <c r="C10702" s="3" t="s">
        <v>8462</v>
      </c>
      <c r="D10702" s="3">
        <v>94.0</v>
      </c>
      <c r="E10702" s="3" t="s">
        <v>8652</v>
      </c>
      <c r="F10702" s="3">
        <v>9.0</v>
      </c>
      <c r="G10702" s="3">
        <v>6.0</v>
      </c>
      <c r="H10702" s="3" t="s">
        <v>672</v>
      </c>
      <c r="I10702" s="3" t="s">
        <v>673</v>
      </c>
      <c r="J10702" s="3" t="s">
        <v>674</v>
      </c>
      <c r="K10702" s="3" t="s">
        <v>24</v>
      </c>
      <c r="L10702" s="3">
        <v>10.0</v>
      </c>
      <c r="M10702" s="3" t="s">
        <v>30</v>
      </c>
      <c r="N10702" s="3" t="s">
        <v>10355</v>
      </c>
      <c r="O10702" s="3" t="s">
        <v>326</v>
      </c>
      <c r="P10702" s="4">
        <v>16752.0</v>
      </c>
      <c r="Q10702" s="3" t="s">
        <v>72</v>
      </c>
      <c r="S10702" s="3" t="s">
        <v>34</v>
      </c>
    </row>
    <row r="10703">
      <c r="A10703" s="2">
        <v>42318.714895833335</v>
      </c>
      <c r="B10703" s="3">
        <v>11.0</v>
      </c>
      <c r="C10703" s="3" t="s">
        <v>8462</v>
      </c>
      <c r="D10703" s="3">
        <v>94.0</v>
      </c>
      <c r="E10703" s="3" t="s">
        <v>8652</v>
      </c>
      <c r="F10703" s="3">
        <v>9.0</v>
      </c>
      <c r="G10703" s="3">
        <v>6.0</v>
      </c>
      <c r="H10703" s="3" t="s">
        <v>672</v>
      </c>
      <c r="I10703" s="3" t="s">
        <v>673</v>
      </c>
      <c r="J10703" s="3" t="s">
        <v>674</v>
      </c>
      <c r="K10703" s="3" t="s">
        <v>24</v>
      </c>
      <c r="L10703" s="3">
        <v>11.0</v>
      </c>
      <c r="M10703" s="3" t="s">
        <v>25</v>
      </c>
      <c r="N10703" s="3" t="s">
        <v>10321</v>
      </c>
      <c r="O10703" s="3" t="s">
        <v>309</v>
      </c>
      <c r="P10703" s="4">
        <v>21988.0</v>
      </c>
      <c r="Q10703" s="3" t="s">
        <v>216</v>
      </c>
      <c r="S10703" s="3" t="s">
        <v>34</v>
      </c>
    </row>
    <row r="10704">
      <c r="A10704" s="2">
        <v>42318.714895833335</v>
      </c>
      <c r="B10704" s="3">
        <v>11.0</v>
      </c>
      <c r="C10704" s="3" t="s">
        <v>8462</v>
      </c>
      <c r="D10704" s="3">
        <v>94.0</v>
      </c>
      <c r="E10704" s="3" t="s">
        <v>8652</v>
      </c>
      <c r="F10704" s="3">
        <v>9.0</v>
      </c>
      <c r="G10704" s="3">
        <v>6.0</v>
      </c>
      <c r="H10704" s="3" t="s">
        <v>672</v>
      </c>
      <c r="I10704" s="3" t="s">
        <v>673</v>
      </c>
      <c r="J10704" s="3" t="s">
        <v>674</v>
      </c>
      <c r="K10704" s="3" t="s">
        <v>24</v>
      </c>
      <c r="L10704" s="3">
        <v>12.0</v>
      </c>
      <c r="M10704" s="3" t="s">
        <v>30</v>
      </c>
      <c r="N10704" s="3" t="s">
        <v>10356</v>
      </c>
      <c r="O10704" s="3" t="s">
        <v>329</v>
      </c>
      <c r="P10704" s="4">
        <v>23411.0</v>
      </c>
      <c r="Q10704" s="3" t="s">
        <v>40</v>
      </c>
      <c r="S10704" s="3" t="s">
        <v>34</v>
      </c>
    </row>
    <row r="10705">
      <c r="A10705" s="2">
        <v>42318.714895833335</v>
      </c>
      <c r="B10705" s="3">
        <v>11.0</v>
      </c>
      <c r="C10705" s="3" t="s">
        <v>8462</v>
      </c>
      <c r="D10705" s="3">
        <v>94.0</v>
      </c>
      <c r="E10705" s="3" t="s">
        <v>8652</v>
      </c>
      <c r="F10705" s="3">
        <v>9.0</v>
      </c>
      <c r="G10705" s="3">
        <v>6.0</v>
      </c>
      <c r="H10705" s="3" t="s">
        <v>672</v>
      </c>
      <c r="I10705" s="3" t="s">
        <v>673</v>
      </c>
      <c r="J10705" s="3" t="s">
        <v>674</v>
      </c>
      <c r="K10705" s="3" t="s">
        <v>24</v>
      </c>
      <c r="L10705" s="3">
        <v>13.0</v>
      </c>
      <c r="M10705" s="3" t="s">
        <v>25</v>
      </c>
      <c r="N10705" s="3" t="s">
        <v>10357</v>
      </c>
      <c r="O10705" s="3" t="s">
        <v>4143</v>
      </c>
      <c r="P10705" s="4">
        <v>23781.0</v>
      </c>
      <c r="Q10705" s="3" t="s">
        <v>205</v>
      </c>
      <c r="S10705" s="3" t="s">
        <v>34</v>
      </c>
    </row>
    <row r="10706">
      <c r="A10706" s="2">
        <v>42318.714895833335</v>
      </c>
      <c r="B10706" s="3">
        <v>11.0</v>
      </c>
      <c r="C10706" s="3" t="s">
        <v>8462</v>
      </c>
      <c r="D10706" s="3">
        <v>94.0</v>
      </c>
      <c r="E10706" s="3" t="s">
        <v>8652</v>
      </c>
      <c r="F10706" s="3">
        <v>9.0</v>
      </c>
      <c r="G10706" s="3">
        <v>6.0</v>
      </c>
      <c r="H10706" s="3" t="s">
        <v>672</v>
      </c>
      <c r="I10706" s="3" t="s">
        <v>673</v>
      </c>
      <c r="J10706" s="3" t="s">
        <v>674</v>
      </c>
      <c r="K10706" s="3" t="s">
        <v>24</v>
      </c>
      <c r="L10706" s="3">
        <v>14.0</v>
      </c>
      <c r="M10706" s="3" t="s">
        <v>30</v>
      </c>
      <c r="N10706" s="3" t="s">
        <v>10358</v>
      </c>
      <c r="O10706" s="3" t="s">
        <v>497</v>
      </c>
      <c r="P10706" s="4">
        <v>16856.0</v>
      </c>
      <c r="Q10706" s="3" t="s">
        <v>49</v>
      </c>
      <c r="S10706" s="3" t="s">
        <v>34</v>
      </c>
    </row>
    <row r="10707">
      <c r="A10707" s="2">
        <v>42318.714895833335</v>
      </c>
      <c r="B10707" s="3">
        <v>11.0</v>
      </c>
      <c r="C10707" s="3" t="s">
        <v>8462</v>
      </c>
      <c r="D10707" s="3">
        <v>94.0</v>
      </c>
      <c r="E10707" s="3" t="s">
        <v>8652</v>
      </c>
      <c r="F10707" s="3">
        <v>9.0</v>
      </c>
      <c r="G10707" s="3">
        <v>6.0</v>
      </c>
      <c r="H10707" s="3" t="s">
        <v>672</v>
      </c>
      <c r="I10707" s="3" t="s">
        <v>673</v>
      </c>
      <c r="J10707" s="3" t="s">
        <v>674</v>
      </c>
      <c r="K10707" s="3" t="s">
        <v>24</v>
      </c>
      <c r="L10707" s="3">
        <v>15.0</v>
      </c>
      <c r="M10707" s="3" t="s">
        <v>25</v>
      </c>
      <c r="N10707" s="3" t="s">
        <v>10359</v>
      </c>
      <c r="O10707" s="3" t="s">
        <v>1053</v>
      </c>
      <c r="P10707" s="4">
        <v>33267.0</v>
      </c>
      <c r="Q10707" s="3" t="s">
        <v>191</v>
      </c>
      <c r="S10707" s="3" t="s">
        <v>34</v>
      </c>
    </row>
    <row r="10708">
      <c r="A10708" s="2">
        <v>42318.714895833335</v>
      </c>
      <c r="B10708" s="3">
        <v>11.0</v>
      </c>
      <c r="C10708" s="3" t="s">
        <v>8462</v>
      </c>
      <c r="D10708" s="3">
        <v>94.0</v>
      </c>
      <c r="E10708" s="3" t="s">
        <v>8652</v>
      </c>
      <c r="F10708" s="3">
        <v>9.0</v>
      </c>
      <c r="G10708" s="3">
        <v>6.0</v>
      </c>
      <c r="H10708" s="3" t="s">
        <v>672</v>
      </c>
      <c r="I10708" s="3" t="s">
        <v>673</v>
      </c>
      <c r="J10708" s="3" t="s">
        <v>674</v>
      </c>
      <c r="K10708" s="3" t="s">
        <v>24</v>
      </c>
      <c r="L10708" s="3">
        <v>16.0</v>
      </c>
      <c r="M10708" s="3" t="s">
        <v>30</v>
      </c>
      <c r="N10708" s="3" t="s">
        <v>2207</v>
      </c>
      <c r="O10708" s="3" t="s">
        <v>2780</v>
      </c>
      <c r="P10708" s="4">
        <v>33509.0</v>
      </c>
      <c r="Q10708" s="3" t="s">
        <v>191</v>
      </c>
      <c r="S10708" s="3" t="s">
        <v>34</v>
      </c>
    </row>
    <row r="10709">
      <c r="A10709" s="2">
        <v>42318.714895833335</v>
      </c>
      <c r="B10709" s="3">
        <v>11.0</v>
      </c>
      <c r="C10709" s="3" t="s">
        <v>8462</v>
      </c>
      <c r="D10709" s="3">
        <v>94.0</v>
      </c>
      <c r="E10709" s="3" t="s">
        <v>8652</v>
      </c>
      <c r="F10709" s="3">
        <v>9.0</v>
      </c>
      <c r="G10709" s="3">
        <v>6.0</v>
      </c>
      <c r="H10709" s="3" t="s">
        <v>672</v>
      </c>
      <c r="I10709" s="3" t="s">
        <v>673</v>
      </c>
      <c r="J10709" s="3" t="s">
        <v>674</v>
      </c>
      <c r="K10709" s="3" t="s">
        <v>24</v>
      </c>
      <c r="L10709" s="3">
        <v>17.0</v>
      </c>
      <c r="M10709" s="3" t="s">
        <v>25</v>
      </c>
      <c r="N10709" s="3" t="s">
        <v>10360</v>
      </c>
      <c r="O10709" s="3" t="s">
        <v>639</v>
      </c>
      <c r="P10709" s="4">
        <v>19287.0</v>
      </c>
      <c r="Q10709" s="3" t="s">
        <v>105</v>
      </c>
      <c r="S10709" s="3" t="s">
        <v>34</v>
      </c>
    </row>
    <row r="10710">
      <c r="A10710" s="2">
        <v>42318.714895833335</v>
      </c>
      <c r="B10710" s="3">
        <v>11.0</v>
      </c>
      <c r="C10710" s="3" t="s">
        <v>8462</v>
      </c>
      <c r="D10710" s="3">
        <v>94.0</v>
      </c>
      <c r="E10710" s="3" t="s">
        <v>8652</v>
      </c>
      <c r="F10710" s="3">
        <v>9.0</v>
      </c>
      <c r="G10710" s="3">
        <v>6.0</v>
      </c>
      <c r="H10710" s="3" t="s">
        <v>672</v>
      </c>
      <c r="I10710" s="3" t="s">
        <v>673</v>
      </c>
      <c r="J10710" s="3" t="s">
        <v>674</v>
      </c>
      <c r="K10710" s="3" t="s">
        <v>24</v>
      </c>
      <c r="L10710" s="3">
        <v>18.0</v>
      </c>
      <c r="M10710" s="3" t="s">
        <v>30</v>
      </c>
      <c r="N10710" s="3" t="s">
        <v>10361</v>
      </c>
      <c r="O10710" s="3" t="s">
        <v>487</v>
      </c>
      <c r="P10710" s="4">
        <v>30225.0</v>
      </c>
      <c r="Q10710" s="3" t="s">
        <v>191</v>
      </c>
      <c r="S10710" s="3" t="s">
        <v>34</v>
      </c>
    </row>
    <row r="10711">
      <c r="A10711" s="2">
        <v>42318.714895833335</v>
      </c>
      <c r="B10711" s="3">
        <v>11.0</v>
      </c>
      <c r="C10711" s="3" t="s">
        <v>8462</v>
      </c>
      <c r="D10711" s="3">
        <v>94.0</v>
      </c>
      <c r="E10711" s="3" t="s">
        <v>8652</v>
      </c>
      <c r="F10711" s="3">
        <v>9.0</v>
      </c>
      <c r="G10711" s="3">
        <v>6.0</v>
      </c>
      <c r="H10711" s="3" t="s">
        <v>672</v>
      </c>
      <c r="I10711" s="3" t="s">
        <v>673</v>
      </c>
      <c r="J10711" s="3" t="s">
        <v>674</v>
      </c>
      <c r="K10711" s="3" t="s">
        <v>24</v>
      </c>
      <c r="L10711" s="3">
        <v>19.0</v>
      </c>
      <c r="M10711" s="3" t="s">
        <v>25</v>
      </c>
      <c r="N10711" s="3" t="s">
        <v>10362</v>
      </c>
      <c r="O10711" s="3" t="s">
        <v>1754</v>
      </c>
      <c r="P10711" s="4">
        <v>31484.0</v>
      </c>
      <c r="Q10711" s="3" t="s">
        <v>60</v>
      </c>
      <c r="S10711" s="3" t="s">
        <v>34</v>
      </c>
    </row>
    <row r="10712">
      <c r="A10712" s="2">
        <v>42318.714895833335</v>
      </c>
      <c r="B10712" s="3">
        <v>11.0</v>
      </c>
      <c r="C10712" s="3" t="s">
        <v>8462</v>
      </c>
      <c r="D10712" s="3">
        <v>94.0</v>
      </c>
      <c r="E10712" s="3" t="s">
        <v>8652</v>
      </c>
      <c r="F10712" s="3">
        <v>9.0</v>
      </c>
      <c r="G10712" s="3">
        <v>6.0</v>
      </c>
      <c r="H10712" s="3" t="s">
        <v>672</v>
      </c>
      <c r="I10712" s="3" t="s">
        <v>673</v>
      </c>
      <c r="J10712" s="3" t="s">
        <v>674</v>
      </c>
      <c r="K10712" s="3" t="s">
        <v>24</v>
      </c>
      <c r="L10712" s="3">
        <v>20.0</v>
      </c>
      <c r="M10712" s="3" t="s">
        <v>30</v>
      </c>
      <c r="N10712" s="3" t="s">
        <v>10363</v>
      </c>
      <c r="O10712" s="3" t="s">
        <v>361</v>
      </c>
      <c r="P10712" s="4">
        <v>17129.0</v>
      </c>
      <c r="Q10712" s="3" t="s">
        <v>49</v>
      </c>
      <c r="S10712" s="3" t="s">
        <v>34</v>
      </c>
    </row>
    <row r="10713">
      <c r="A10713" s="2">
        <v>42318.714895833335</v>
      </c>
      <c r="B10713" s="3">
        <v>11.0</v>
      </c>
      <c r="C10713" s="3" t="s">
        <v>8462</v>
      </c>
      <c r="D10713" s="3">
        <v>94.0</v>
      </c>
      <c r="E10713" s="3" t="s">
        <v>8652</v>
      </c>
      <c r="F10713" s="3">
        <v>9.0</v>
      </c>
      <c r="G10713" s="3">
        <v>6.0</v>
      </c>
      <c r="H10713" s="3" t="s">
        <v>672</v>
      </c>
      <c r="I10713" s="3" t="s">
        <v>673</v>
      </c>
      <c r="J10713" s="3" t="s">
        <v>674</v>
      </c>
      <c r="K10713" s="3" t="s">
        <v>24</v>
      </c>
      <c r="L10713" s="3">
        <v>21.0</v>
      </c>
      <c r="M10713" s="3" t="s">
        <v>25</v>
      </c>
      <c r="N10713" s="3" t="s">
        <v>8427</v>
      </c>
      <c r="O10713" s="3" t="s">
        <v>1068</v>
      </c>
      <c r="P10713" s="4">
        <v>21419.0</v>
      </c>
      <c r="Q10713" s="3" t="s">
        <v>28</v>
      </c>
      <c r="S10713" s="3" t="s">
        <v>34</v>
      </c>
    </row>
    <row r="10714">
      <c r="A10714" s="2">
        <v>42318.714895833335</v>
      </c>
      <c r="B10714" s="3">
        <v>11.0</v>
      </c>
      <c r="C10714" s="3" t="s">
        <v>8462</v>
      </c>
      <c r="D10714" s="3">
        <v>94.0</v>
      </c>
      <c r="E10714" s="3" t="s">
        <v>8652</v>
      </c>
      <c r="F10714" s="3">
        <v>9.0</v>
      </c>
      <c r="G10714" s="3">
        <v>6.0</v>
      </c>
      <c r="H10714" s="3" t="s">
        <v>672</v>
      </c>
      <c r="I10714" s="3" t="s">
        <v>673</v>
      </c>
      <c r="J10714" s="3" t="s">
        <v>674</v>
      </c>
      <c r="K10714" s="3" t="s">
        <v>24</v>
      </c>
      <c r="L10714" s="3">
        <v>22.0</v>
      </c>
      <c r="M10714" s="3" t="s">
        <v>30</v>
      </c>
      <c r="N10714" s="3" t="s">
        <v>10364</v>
      </c>
      <c r="O10714" s="3" t="s">
        <v>757</v>
      </c>
      <c r="P10714" s="4">
        <v>26953.0</v>
      </c>
      <c r="Q10714" s="3" t="s">
        <v>1955</v>
      </c>
      <c r="S10714" s="3" t="s">
        <v>34</v>
      </c>
    </row>
    <row r="10715">
      <c r="A10715" s="2">
        <v>42318.714895833335</v>
      </c>
      <c r="B10715" s="3">
        <v>11.0</v>
      </c>
      <c r="C10715" s="3" t="s">
        <v>8462</v>
      </c>
      <c r="D10715" s="3">
        <v>94.0</v>
      </c>
      <c r="E10715" s="3" t="s">
        <v>8652</v>
      </c>
      <c r="F10715" s="3">
        <v>9.0</v>
      </c>
      <c r="G10715" s="3">
        <v>6.0</v>
      </c>
      <c r="H10715" s="3" t="s">
        <v>672</v>
      </c>
      <c r="I10715" s="3" t="s">
        <v>673</v>
      </c>
      <c r="J10715" s="3" t="s">
        <v>674</v>
      </c>
      <c r="K10715" s="3" t="s">
        <v>24</v>
      </c>
      <c r="L10715" s="3">
        <v>23.0</v>
      </c>
      <c r="M10715" s="3" t="s">
        <v>25</v>
      </c>
      <c r="N10715" s="3" t="s">
        <v>10365</v>
      </c>
      <c r="O10715" s="3" t="s">
        <v>319</v>
      </c>
      <c r="P10715" s="4">
        <v>31257.0</v>
      </c>
      <c r="Q10715" s="3" t="s">
        <v>132</v>
      </c>
      <c r="S10715" s="3" t="s">
        <v>34</v>
      </c>
    </row>
    <row r="10716">
      <c r="A10716" s="2">
        <v>42318.714895833335</v>
      </c>
      <c r="B10716" s="3">
        <v>11.0</v>
      </c>
      <c r="C10716" s="3" t="s">
        <v>8462</v>
      </c>
      <c r="D10716" s="3">
        <v>94.0</v>
      </c>
      <c r="E10716" s="3" t="s">
        <v>8652</v>
      </c>
      <c r="F10716" s="3">
        <v>9.0</v>
      </c>
      <c r="G10716" s="3">
        <v>6.0</v>
      </c>
      <c r="H10716" s="3" t="s">
        <v>672</v>
      </c>
      <c r="I10716" s="3" t="s">
        <v>673</v>
      </c>
      <c r="J10716" s="3" t="s">
        <v>674</v>
      </c>
      <c r="K10716" s="3" t="s">
        <v>24</v>
      </c>
      <c r="L10716" s="3">
        <v>24.0</v>
      </c>
      <c r="M10716" s="3" t="s">
        <v>30</v>
      </c>
      <c r="N10716" s="3" t="s">
        <v>10366</v>
      </c>
      <c r="O10716" s="3" t="s">
        <v>10367</v>
      </c>
      <c r="P10716" s="4">
        <v>31275.0</v>
      </c>
      <c r="Q10716" s="3" t="s">
        <v>60</v>
      </c>
      <c r="S10716" s="3" t="s">
        <v>34</v>
      </c>
    </row>
    <row r="10717">
      <c r="A10717" s="2">
        <v>42318.714895833335</v>
      </c>
      <c r="B10717" s="3">
        <v>11.0</v>
      </c>
      <c r="C10717" s="3" t="s">
        <v>8462</v>
      </c>
      <c r="D10717" s="3">
        <v>94.0</v>
      </c>
      <c r="E10717" s="3" t="s">
        <v>8652</v>
      </c>
      <c r="F10717" s="3">
        <v>9.0</v>
      </c>
      <c r="G10717" s="3">
        <v>6.0</v>
      </c>
      <c r="H10717" s="3" t="s">
        <v>672</v>
      </c>
      <c r="I10717" s="3" t="s">
        <v>673</v>
      </c>
      <c r="J10717" s="3" t="s">
        <v>674</v>
      </c>
      <c r="K10717" s="3" t="s">
        <v>24</v>
      </c>
      <c r="L10717" s="3">
        <v>25.0</v>
      </c>
      <c r="M10717" s="3" t="s">
        <v>25</v>
      </c>
      <c r="N10717" s="3" t="s">
        <v>2045</v>
      </c>
      <c r="O10717" s="3" t="s">
        <v>570</v>
      </c>
      <c r="P10717" s="4">
        <v>19355.0</v>
      </c>
      <c r="Q10717" s="3" t="s">
        <v>49</v>
      </c>
      <c r="S10717" s="3" t="s">
        <v>34</v>
      </c>
    </row>
    <row r="10718">
      <c r="A10718" s="2">
        <v>42318.714895833335</v>
      </c>
      <c r="B10718" s="3">
        <v>11.0</v>
      </c>
      <c r="C10718" s="3" t="s">
        <v>8462</v>
      </c>
      <c r="D10718" s="3">
        <v>95.0</v>
      </c>
      <c r="E10718" s="3" t="s">
        <v>8677</v>
      </c>
      <c r="F10718" s="3">
        <v>9.0</v>
      </c>
      <c r="G10718" s="3">
        <v>6.0</v>
      </c>
      <c r="H10718" s="3" t="s">
        <v>672</v>
      </c>
      <c r="I10718" s="3" t="s">
        <v>673</v>
      </c>
      <c r="J10718" s="3" t="s">
        <v>674</v>
      </c>
      <c r="K10718" s="3" t="s">
        <v>24</v>
      </c>
      <c r="L10718" s="3">
        <v>1.0</v>
      </c>
      <c r="M10718" s="3" t="s">
        <v>25</v>
      </c>
      <c r="N10718" s="3" t="s">
        <v>10368</v>
      </c>
      <c r="O10718" s="3" t="s">
        <v>417</v>
      </c>
      <c r="P10718" s="4">
        <v>20595.0</v>
      </c>
      <c r="Q10718" s="3" t="s">
        <v>205</v>
      </c>
      <c r="S10718" s="3" t="s">
        <v>34</v>
      </c>
    </row>
    <row r="10719">
      <c r="A10719" s="2">
        <v>42318.714895833335</v>
      </c>
      <c r="B10719" s="3">
        <v>11.0</v>
      </c>
      <c r="C10719" s="3" t="s">
        <v>8462</v>
      </c>
      <c r="D10719" s="3">
        <v>95.0</v>
      </c>
      <c r="E10719" s="3" t="s">
        <v>8677</v>
      </c>
      <c r="F10719" s="3">
        <v>9.0</v>
      </c>
      <c r="G10719" s="3">
        <v>6.0</v>
      </c>
      <c r="H10719" s="3" t="s">
        <v>672</v>
      </c>
      <c r="I10719" s="3" t="s">
        <v>673</v>
      </c>
      <c r="J10719" s="3" t="s">
        <v>674</v>
      </c>
      <c r="K10719" s="3" t="s">
        <v>24</v>
      </c>
      <c r="L10719" s="3">
        <v>2.0</v>
      </c>
      <c r="M10719" s="3" t="s">
        <v>30</v>
      </c>
      <c r="N10719" s="3" t="s">
        <v>10369</v>
      </c>
      <c r="O10719" s="3" t="s">
        <v>112</v>
      </c>
      <c r="P10719" s="4">
        <v>20137.0</v>
      </c>
      <c r="Q10719" s="3" t="s">
        <v>110</v>
      </c>
      <c r="S10719" s="3" t="s">
        <v>34</v>
      </c>
    </row>
    <row r="10720">
      <c r="A10720" s="2">
        <v>42318.714895833335</v>
      </c>
      <c r="B10720" s="3">
        <v>11.0</v>
      </c>
      <c r="C10720" s="3" t="s">
        <v>8462</v>
      </c>
      <c r="D10720" s="3">
        <v>95.0</v>
      </c>
      <c r="E10720" s="3" t="s">
        <v>8677</v>
      </c>
      <c r="F10720" s="3">
        <v>9.0</v>
      </c>
      <c r="G10720" s="3">
        <v>6.0</v>
      </c>
      <c r="H10720" s="3" t="s">
        <v>672</v>
      </c>
      <c r="I10720" s="3" t="s">
        <v>673</v>
      </c>
      <c r="J10720" s="3" t="s">
        <v>674</v>
      </c>
      <c r="K10720" s="3" t="s">
        <v>24</v>
      </c>
      <c r="L10720" s="3">
        <v>3.0</v>
      </c>
      <c r="M10720" s="3" t="s">
        <v>25</v>
      </c>
      <c r="N10720" s="3" t="s">
        <v>10370</v>
      </c>
      <c r="O10720" s="3" t="s">
        <v>119</v>
      </c>
      <c r="P10720" s="4">
        <v>21055.0</v>
      </c>
      <c r="Q10720" s="3" t="s">
        <v>46</v>
      </c>
      <c r="S10720" s="3" t="s">
        <v>34</v>
      </c>
    </row>
    <row r="10721">
      <c r="A10721" s="2">
        <v>42318.714895833335</v>
      </c>
      <c r="B10721" s="3">
        <v>11.0</v>
      </c>
      <c r="C10721" s="3" t="s">
        <v>8462</v>
      </c>
      <c r="D10721" s="3">
        <v>95.0</v>
      </c>
      <c r="E10721" s="3" t="s">
        <v>8677</v>
      </c>
      <c r="F10721" s="3">
        <v>9.0</v>
      </c>
      <c r="G10721" s="3">
        <v>6.0</v>
      </c>
      <c r="H10721" s="3" t="s">
        <v>672</v>
      </c>
      <c r="I10721" s="3" t="s">
        <v>673</v>
      </c>
      <c r="J10721" s="3" t="s">
        <v>674</v>
      </c>
      <c r="K10721" s="3" t="s">
        <v>24</v>
      </c>
      <c r="L10721" s="3">
        <v>4.0</v>
      </c>
      <c r="M10721" s="3" t="s">
        <v>30</v>
      </c>
      <c r="N10721" s="3" t="s">
        <v>10371</v>
      </c>
      <c r="O10721" s="3" t="s">
        <v>1280</v>
      </c>
      <c r="P10721" s="4">
        <v>16104.0</v>
      </c>
      <c r="Q10721" s="3" t="s">
        <v>117</v>
      </c>
      <c r="S10721" s="3" t="s">
        <v>34</v>
      </c>
    </row>
    <row r="10722">
      <c r="A10722" s="2">
        <v>42318.714895833335</v>
      </c>
      <c r="B10722" s="3">
        <v>11.0</v>
      </c>
      <c r="C10722" s="3" t="s">
        <v>8462</v>
      </c>
      <c r="D10722" s="3">
        <v>95.0</v>
      </c>
      <c r="E10722" s="3" t="s">
        <v>8677</v>
      </c>
      <c r="F10722" s="3">
        <v>9.0</v>
      </c>
      <c r="G10722" s="3">
        <v>6.0</v>
      </c>
      <c r="H10722" s="3" t="s">
        <v>672</v>
      </c>
      <c r="I10722" s="3" t="s">
        <v>673</v>
      </c>
      <c r="J10722" s="3" t="s">
        <v>674</v>
      </c>
      <c r="K10722" s="3" t="s">
        <v>24</v>
      </c>
      <c r="L10722" s="3">
        <v>5.0</v>
      </c>
      <c r="M10722" s="3" t="s">
        <v>25</v>
      </c>
      <c r="N10722" s="3" t="s">
        <v>6585</v>
      </c>
      <c r="O10722" s="3" t="s">
        <v>1193</v>
      </c>
      <c r="P10722" s="4">
        <v>32519.0</v>
      </c>
      <c r="Q10722" s="3" t="s">
        <v>149</v>
      </c>
      <c r="S10722" s="3" t="s">
        <v>34</v>
      </c>
    </row>
    <row r="10723">
      <c r="A10723" s="2">
        <v>42318.714895833335</v>
      </c>
      <c r="B10723" s="3">
        <v>11.0</v>
      </c>
      <c r="C10723" s="3" t="s">
        <v>8462</v>
      </c>
      <c r="D10723" s="3">
        <v>95.0</v>
      </c>
      <c r="E10723" s="3" t="s">
        <v>8677</v>
      </c>
      <c r="F10723" s="3">
        <v>9.0</v>
      </c>
      <c r="G10723" s="3">
        <v>6.0</v>
      </c>
      <c r="H10723" s="3" t="s">
        <v>672</v>
      </c>
      <c r="I10723" s="3" t="s">
        <v>673</v>
      </c>
      <c r="J10723" s="3" t="s">
        <v>674</v>
      </c>
      <c r="K10723" s="3" t="s">
        <v>24</v>
      </c>
      <c r="L10723" s="3">
        <v>6.0</v>
      </c>
      <c r="M10723" s="3" t="s">
        <v>30</v>
      </c>
      <c r="N10723" s="3" t="s">
        <v>10372</v>
      </c>
      <c r="O10723" s="3" t="s">
        <v>10373</v>
      </c>
      <c r="P10723" s="4">
        <v>23514.0</v>
      </c>
      <c r="Q10723" s="3" t="s">
        <v>72</v>
      </c>
      <c r="S10723" s="3" t="s">
        <v>34</v>
      </c>
    </row>
    <row r="10724">
      <c r="A10724" s="2">
        <v>42318.714895833335</v>
      </c>
      <c r="B10724" s="3">
        <v>11.0</v>
      </c>
      <c r="C10724" s="3" t="s">
        <v>8462</v>
      </c>
      <c r="D10724" s="3">
        <v>95.0</v>
      </c>
      <c r="E10724" s="3" t="s">
        <v>8677</v>
      </c>
      <c r="F10724" s="3">
        <v>9.0</v>
      </c>
      <c r="G10724" s="3">
        <v>6.0</v>
      </c>
      <c r="H10724" s="3" t="s">
        <v>672</v>
      </c>
      <c r="I10724" s="3" t="s">
        <v>673</v>
      </c>
      <c r="J10724" s="3" t="s">
        <v>674</v>
      </c>
      <c r="K10724" s="3" t="s">
        <v>24</v>
      </c>
      <c r="L10724" s="3">
        <v>7.0</v>
      </c>
      <c r="M10724" s="3" t="s">
        <v>25</v>
      </c>
      <c r="N10724" s="3" t="s">
        <v>10374</v>
      </c>
      <c r="O10724" s="3" t="s">
        <v>218</v>
      </c>
      <c r="P10724" s="4">
        <v>21856.0</v>
      </c>
      <c r="Q10724" s="3" t="s">
        <v>169</v>
      </c>
      <c r="S10724" s="3" t="s">
        <v>34</v>
      </c>
    </row>
    <row r="10725">
      <c r="A10725" s="2">
        <v>42318.714895833335</v>
      </c>
      <c r="B10725" s="3">
        <v>11.0</v>
      </c>
      <c r="C10725" s="3" t="s">
        <v>8462</v>
      </c>
      <c r="D10725" s="3">
        <v>95.0</v>
      </c>
      <c r="E10725" s="3" t="s">
        <v>8677</v>
      </c>
      <c r="F10725" s="3">
        <v>9.0</v>
      </c>
      <c r="G10725" s="3">
        <v>6.0</v>
      </c>
      <c r="H10725" s="3" t="s">
        <v>672</v>
      </c>
      <c r="I10725" s="3" t="s">
        <v>673</v>
      </c>
      <c r="J10725" s="3" t="s">
        <v>674</v>
      </c>
      <c r="K10725" s="3" t="s">
        <v>24</v>
      </c>
      <c r="L10725" s="3">
        <v>8.0</v>
      </c>
      <c r="M10725" s="3" t="s">
        <v>30</v>
      </c>
      <c r="N10725" s="3" t="s">
        <v>6721</v>
      </c>
      <c r="O10725" s="3" t="s">
        <v>283</v>
      </c>
      <c r="P10725" s="4">
        <v>26468.0</v>
      </c>
      <c r="Q10725" s="3" t="s">
        <v>110</v>
      </c>
      <c r="S10725" s="3" t="s">
        <v>34</v>
      </c>
    </row>
    <row r="10726">
      <c r="A10726" s="2">
        <v>42318.714895833335</v>
      </c>
      <c r="B10726" s="3">
        <v>11.0</v>
      </c>
      <c r="C10726" s="3" t="s">
        <v>8462</v>
      </c>
      <c r="D10726" s="3">
        <v>95.0</v>
      </c>
      <c r="E10726" s="3" t="s">
        <v>8677</v>
      </c>
      <c r="F10726" s="3">
        <v>9.0</v>
      </c>
      <c r="G10726" s="3">
        <v>6.0</v>
      </c>
      <c r="H10726" s="3" t="s">
        <v>672</v>
      </c>
      <c r="I10726" s="3" t="s">
        <v>673</v>
      </c>
      <c r="J10726" s="3" t="s">
        <v>674</v>
      </c>
      <c r="K10726" s="3" t="s">
        <v>24</v>
      </c>
      <c r="L10726" s="3">
        <v>9.0</v>
      </c>
      <c r="M10726" s="3" t="s">
        <v>25</v>
      </c>
      <c r="N10726" s="3" t="s">
        <v>10375</v>
      </c>
      <c r="O10726" s="3" t="s">
        <v>523</v>
      </c>
      <c r="P10726" s="4">
        <v>24294.0</v>
      </c>
      <c r="Q10726" s="3" t="s">
        <v>205</v>
      </c>
      <c r="S10726" s="3" t="s">
        <v>34</v>
      </c>
    </row>
    <row r="10727">
      <c r="A10727" s="2">
        <v>42318.714895833335</v>
      </c>
      <c r="B10727" s="3">
        <v>11.0</v>
      </c>
      <c r="C10727" s="3" t="s">
        <v>8462</v>
      </c>
      <c r="D10727" s="3">
        <v>95.0</v>
      </c>
      <c r="E10727" s="3" t="s">
        <v>8677</v>
      </c>
      <c r="F10727" s="3">
        <v>9.0</v>
      </c>
      <c r="G10727" s="3">
        <v>6.0</v>
      </c>
      <c r="H10727" s="3" t="s">
        <v>672</v>
      </c>
      <c r="I10727" s="3" t="s">
        <v>673</v>
      </c>
      <c r="J10727" s="3" t="s">
        <v>674</v>
      </c>
      <c r="K10727" s="3" t="s">
        <v>24</v>
      </c>
      <c r="L10727" s="3">
        <v>10.0</v>
      </c>
      <c r="M10727" s="3" t="s">
        <v>30</v>
      </c>
      <c r="N10727" s="3" t="s">
        <v>10376</v>
      </c>
      <c r="O10727" s="3" t="s">
        <v>452</v>
      </c>
      <c r="P10727" s="4">
        <v>25406.0</v>
      </c>
      <c r="Q10727" s="3" t="s">
        <v>132</v>
      </c>
      <c r="S10727" s="3" t="s">
        <v>34</v>
      </c>
    </row>
    <row r="10728">
      <c r="A10728" s="2">
        <v>42318.714895833335</v>
      </c>
      <c r="B10728" s="3">
        <v>11.0</v>
      </c>
      <c r="C10728" s="3" t="s">
        <v>8462</v>
      </c>
      <c r="D10728" s="3">
        <v>95.0</v>
      </c>
      <c r="E10728" s="3" t="s">
        <v>8677</v>
      </c>
      <c r="F10728" s="3">
        <v>9.0</v>
      </c>
      <c r="G10728" s="3">
        <v>6.0</v>
      </c>
      <c r="H10728" s="3" t="s">
        <v>672</v>
      </c>
      <c r="I10728" s="3" t="s">
        <v>673</v>
      </c>
      <c r="J10728" s="3" t="s">
        <v>674</v>
      </c>
      <c r="K10728" s="3" t="s">
        <v>24</v>
      </c>
      <c r="L10728" s="3">
        <v>11.0</v>
      </c>
      <c r="M10728" s="3" t="s">
        <v>25</v>
      </c>
      <c r="N10728" s="3" t="s">
        <v>10377</v>
      </c>
      <c r="O10728" s="3" t="s">
        <v>1275</v>
      </c>
      <c r="P10728" s="4">
        <v>27193.0</v>
      </c>
      <c r="Q10728" s="3" t="s">
        <v>169</v>
      </c>
      <c r="S10728" s="3" t="s">
        <v>34</v>
      </c>
    </row>
    <row r="10729">
      <c r="A10729" s="2">
        <v>42318.714895833335</v>
      </c>
      <c r="B10729" s="3">
        <v>11.0</v>
      </c>
      <c r="C10729" s="3" t="s">
        <v>8462</v>
      </c>
      <c r="D10729" s="3">
        <v>95.0</v>
      </c>
      <c r="E10729" s="3" t="s">
        <v>8677</v>
      </c>
      <c r="F10729" s="3">
        <v>9.0</v>
      </c>
      <c r="G10729" s="3">
        <v>6.0</v>
      </c>
      <c r="H10729" s="3" t="s">
        <v>672</v>
      </c>
      <c r="I10729" s="3" t="s">
        <v>673</v>
      </c>
      <c r="J10729" s="3" t="s">
        <v>674</v>
      </c>
      <c r="K10729" s="3" t="s">
        <v>24</v>
      </c>
      <c r="L10729" s="3">
        <v>12.0</v>
      </c>
      <c r="M10729" s="3" t="s">
        <v>30</v>
      </c>
      <c r="N10729" s="3" t="s">
        <v>10378</v>
      </c>
      <c r="O10729" s="3" t="s">
        <v>3401</v>
      </c>
      <c r="P10729" s="4">
        <v>23749.0</v>
      </c>
      <c r="Q10729" s="3" t="s">
        <v>169</v>
      </c>
      <c r="S10729" s="3" t="s">
        <v>34</v>
      </c>
    </row>
    <row r="10730">
      <c r="A10730" s="2">
        <v>42318.714895833335</v>
      </c>
      <c r="B10730" s="3">
        <v>11.0</v>
      </c>
      <c r="C10730" s="3" t="s">
        <v>8462</v>
      </c>
      <c r="D10730" s="3">
        <v>95.0</v>
      </c>
      <c r="E10730" s="3" t="s">
        <v>8677</v>
      </c>
      <c r="F10730" s="3">
        <v>9.0</v>
      </c>
      <c r="G10730" s="3">
        <v>6.0</v>
      </c>
      <c r="H10730" s="3" t="s">
        <v>672</v>
      </c>
      <c r="I10730" s="3" t="s">
        <v>673</v>
      </c>
      <c r="J10730" s="3" t="s">
        <v>674</v>
      </c>
      <c r="K10730" s="3" t="s">
        <v>24</v>
      </c>
      <c r="L10730" s="3">
        <v>13.0</v>
      </c>
      <c r="M10730" s="3" t="s">
        <v>25</v>
      </c>
      <c r="N10730" s="3" t="s">
        <v>10379</v>
      </c>
      <c r="O10730" s="3" t="s">
        <v>10380</v>
      </c>
      <c r="P10730" s="4">
        <v>20587.0</v>
      </c>
      <c r="Q10730" s="3" t="s">
        <v>132</v>
      </c>
      <c r="S10730" s="3" t="s">
        <v>34</v>
      </c>
    </row>
    <row r="10731">
      <c r="A10731" s="2">
        <v>42318.714895833335</v>
      </c>
      <c r="B10731" s="3">
        <v>11.0</v>
      </c>
      <c r="C10731" s="3" t="s">
        <v>8462</v>
      </c>
      <c r="D10731" s="3">
        <v>95.0</v>
      </c>
      <c r="E10731" s="3" t="s">
        <v>8677</v>
      </c>
      <c r="F10731" s="3">
        <v>9.0</v>
      </c>
      <c r="G10731" s="3">
        <v>6.0</v>
      </c>
      <c r="H10731" s="3" t="s">
        <v>672</v>
      </c>
      <c r="I10731" s="3" t="s">
        <v>673</v>
      </c>
      <c r="J10731" s="3" t="s">
        <v>674</v>
      </c>
      <c r="K10731" s="3" t="s">
        <v>24</v>
      </c>
      <c r="L10731" s="3">
        <v>14.0</v>
      </c>
      <c r="M10731" s="3" t="s">
        <v>30</v>
      </c>
      <c r="N10731" s="3" t="s">
        <v>10381</v>
      </c>
      <c r="O10731" s="3" t="s">
        <v>869</v>
      </c>
      <c r="P10731" s="4">
        <v>23447.0</v>
      </c>
      <c r="Q10731" s="3" t="s">
        <v>110</v>
      </c>
      <c r="S10731" s="3" t="s">
        <v>34</v>
      </c>
    </row>
    <row r="10732">
      <c r="A10732" s="2">
        <v>42318.714895833335</v>
      </c>
      <c r="B10732" s="3">
        <v>11.0</v>
      </c>
      <c r="C10732" s="3" t="s">
        <v>8462</v>
      </c>
      <c r="D10732" s="3">
        <v>95.0</v>
      </c>
      <c r="E10732" s="3" t="s">
        <v>8677</v>
      </c>
      <c r="F10732" s="3">
        <v>9.0</v>
      </c>
      <c r="G10732" s="3">
        <v>6.0</v>
      </c>
      <c r="H10732" s="3" t="s">
        <v>672</v>
      </c>
      <c r="I10732" s="3" t="s">
        <v>673</v>
      </c>
      <c r="J10732" s="3" t="s">
        <v>674</v>
      </c>
      <c r="K10732" s="3" t="s">
        <v>24</v>
      </c>
      <c r="L10732" s="3">
        <v>15.0</v>
      </c>
      <c r="M10732" s="3" t="s">
        <v>25</v>
      </c>
      <c r="N10732" s="3" t="s">
        <v>10382</v>
      </c>
      <c r="O10732" s="3" t="s">
        <v>180</v>
      </c>
      <c r="P10732" s="4">
        <v>19811.0</v>
      </c>
      <c r="Q10732" s="3" t="s">
        <v>189</v>
      </c>
      <c r="S10732" s="3" t="s">
        <v>34</v>
      </c>
    </row>
    <row r="10733">
      <c r="A10733" s="2">
        <v>42318.714895833335</v>
      </c>
      <c r="B10733" s="3">
        <v>11.0</v>
      </c>
      <c r="C10733" s="3" t="s">
        <v>8462</v>
      </c>
      <c r="D10733" s="3">
        <v>95.0</v>
      </c>
      <c r="E10733" s="3" t="s">
        <v>8677</v>
      </c>
      <c r="F10733" s="3">
        <v>9.0</v>
      </c>
      <c r="G10733" s="3">
        <v>6.0</v>
      </c>
      <c r="H10733" s="3" t="s">
        <v>672</v>
      </c>
      <c r="I10733" s="3" t="s">
        <v>673</v>
      </c>
      <c r="J10733" s="3" t="s">
        <v>674</v>
      </c>
      <c r="K10733" s="3" t="s">
        <v>24</v>
      </c>
      <c r="L10733" s="3">
        <v>16.0</v>
      </c>
      <c r="M10733" s="3" t="s">
        <v>30</v>
      </c>
      <c r="N10733" s="3" t="s">
        <v>10383</v>
      </c>
      <c r="O10733" s="3" t="s">
        <v>355</v>
      </c>
      <c r="P10733" s="4">
        <v>22935.0</v>
      </c>
      <c r="Q10733" s="3" t="s">
        <v>110</v>
      </c>
      <c r="S10733" s="3" t="s">
        <v>34</v>
      </c>
    </row>
    <row r="10734">
      <c r="A10734" s="2">
        <v>42318.714895833335</v>
      </c>
      <c r="B10734" s="3">
        <v>11.0</v>
      </c>
      <c r="C10734" s="3" t="s">
        <v>8462</v>
      </c>
      <c r="D10734" s="3">
        <v>95.0</v>
      </c>
      <c r="E10734" s="3" t="s">
        <v>8677</v>
      </c>
      <c r="F10734" s="3">
        <v>9.0</v>
      </c>
      <c r="G10734" s="3">
        <v>6.0</v>
      </c>
      <c r="H10734" s="3" t="s">
        <v>672</v>
      </c>
      <c r="I10734" s="3" t="s">
        <v>673</v>
      </c>
      <c r="J10734" s="3" t="s">
        <v>674</v>
      </c>
      <c r="K10734" s="3" t="s">
        <v>24</v>
      </c>
      <c r="L10734" s="3">
        <v>17.0</v>
      </c>
      <c r="M10734" s="3" t="s">
        <v>25</v>
      </c>
      <c r="N10734" s="3" t="s">
        <v>10384</v>
      </c>
      <c r="O10734" s="3" t="s">
        <v>10385</v>
      </c>
      <c r="P10734" s="4">
        <v>28785.0</v>
      </c>
      <c r="Q10734" s="3" t="s">
        <v>528</v>
      </c>
      <c r="S10734" s="3" t="s">
        <v>34</v>
      </c>
    </row>
    <row r="10735">
      <c r="A10735" s="2">
        <v>42318.714895833335</v>
      </c>
      <c r="B10735" s="3">
        <v>11.0</v>
      </c>
      <c r="C10735" s="3" t="s">
        <v>8462</v>
      </c>
      <c r="D10735" s="3">
        <v>95.0</v>
      </c>
      <c r="E10735" s="3" t="s">
        <v>8677</v>
      </c>
      <c r="F10735" s="3">
        <v>9.0</v>
      </c>
      <c r="G10735" s="3">
        <v>6.0</v>
      </c>
      <c r="H10735" s="3" t="s">
        <v>672</v>
      </c>
      <c r="I10735" s="3" t="s">
        <v>673</v>
      </c>
      <c r="J10735" s="3" t="s">
        <v>674</v>
      </c>
      <c r="K10735" s="3" t="s">
        <v>24</v>
      </c>
      <c r="L10735" s="3">
        <v>18.0</v>
      </c>
      <c r="M10735" s="3" t="s">
        <v>30</v>
      </c>
      <c r="N10735" s="3" t="s">
        <v>10386</v>
      </c>
      <c r="O10735" s="3" t="s">
        <v>1024</v>
      </c>
      <c r="P10735" s="4">
        <v>27296.0</v>
      </c>
      <c r="Q10735" s="3" t="s">
        <v>132</v>
      </c>
      <c r="S10735" s="3" t="s">
        <v>34</v>
      </c>
    </row>
    <row r="10736">
      <c r="A10736" s="2">
        <v>42318.714895833335</v>
      </c>
      <c r="B10736" s="3">
        <v>11.0</v>
      </c>
      <c r="C10736" s="3" t="s">
        <v>8462</v>
      </c>
      <c r="D10736" s="3">
        <v>95.0</v>
      </c>
      <c r="E10736" s="3" t="s">
        <v>8677</v>
      </c>
      <c r="F10736" s="3">
        <v>9.0</v>
      </c>
      <c r="G10736" s="3">
        <v>6.0</v>
      </c>
      <c r="H10736" s="3" t="s">
        <v>672</v>
      </c>
      <c r="I10736" s="3" t="s">
        <v>673</v>
      </c>
      <c r="J10736" s="3" t="s">
        <v>674</v>
      </c>
      <c r="K10736" s="3" t="s">
        <v>24</v>
      </c>
      <c r="L10736" s="3">
        <v>19.0</v>
      </c>
      <c r="M10736" s="3" t="s">
        <v>25</v>
      </c>
      <c r="N10736" s="3" t="s">
        <v>10387</v>
      </c>
      <c r="O10736" s="3" t="s">
        <v>102</v>
      </c>
      <c r="P10736" s="4">
        <v>19805.0</v>
      </c>
      <c r="Q10736" s="3" t="s">
        <v>113</v>
      </c>
      <c r="S10736" s="3" t="s">
        <v>34</v>
      </c>
    </row>
    <row r="10737">
      <c r="A10737" s="2">
        <v>42318.714895833335</v>
      </c>
      <c r="B10737" s="3">
        <v>11.0</v>
      </c>
      <c r="C10737" s="3" t="s">
        <v>8462</v>
      </c>
      <c r="D10737" s="3">
        <v>95.0</v>
      </c>
      <c r="E10737" s="3" t="s">
        <v>8677</v>
      </c>
      <c r="F10737" s="3">
        <v>9.0</v>
      </c>
      <c r="G10737" s="3">
        <v>6.0</v>
      </c>
      <c r="H10737" s="3" t="s">
        <v>672</v>
      </c>
      <c r="I10737" s="3" t="s">
        <v>673</v>
      </c>
      <c r="J10737" s="3" t="s">
        <v>674</v>
      </c>
      <c r="K10737" s="3" t="s">
        <v>24</v>
      </c>
      <c r="L10737" s="3">
        <v>20.0</v>
      </c>
      <c r="M10737" s="3" t="s">
        <v>30</v>
      </c>
      <c r="N10737" s="3" t="s">
        <v>8105</v>
      </c>
      <c r="O10737" s="3" t="s">
        <v>5411</v>
      </c>
      <c r="P10737" s="4">
        <v>21667.0</v>
      </c>
      <c r="Q10737" s="3" t="s">
        <v>352</v>
      </c>
      <c r="S10737" s="3" t="s">
        <v>34</v>
      </c>
    </row>
    <row r="10738">
      <c r="A10738" s="2">
        <v>42318.714895833335</v>
      </c>
      <c r="B10738" s="3">
        <v>11.0</v>
      </c>
      <c r="C10738" s="3" t="s">
        <v>8462</v>
      </c>
      <c r="D10738" s="3">
        <v>95.0</v>
      </c>
      <c r="E10738" s="3" t="s">
        <v>8677</v>
      </c>
      <c r="F10738" s="3">
        <v>9.0</v>
      </c>
      <c r="G10738" s="3">
        <v>6.0</v>
      </c>
      <c r="H10738" s="3" t="s">
        <v>672</v>
      </c>
      <c r="I10738" s="3" t="s">
        <v>673</v>
      </c>
      <c r="J10738" s="3" t="s">
        <v>674</v>
      </c>
      <c r="K10738" s="3" t="s">
        <v>24</v>
      </c>
      <c r="L10738" s="3">
        <v>21.0</v>
      </c>
      <c r="M10738" s="3" t="s">
        <v>25</v>
      </c>
      <c r="N10738" s="3" t="s">
        <v>10388</v>
      </c>
      <c r="O10738" s="3" t="s">
        <v>275</v>
      </c>
      <c r="P10738" s="4">
        <v>12453.0</v>
      </c>
      <c r="Q10738" s="3" t="s">
        <v>49</v>
      </c>
      <c r="S10738" s="3" t="s">
        <v>34</v>
      </c>
    </row>
    <row r="10739">
      <c r="A10739" s="2">
        <v>42318.714895833335</v>
      </c>
      <c r="B10739" s="3">
        <v>11.0</v>
      </c>
      <c r="C10739" s="3" t="s">
        <v>8462</v>
      </c>
      <c r="D10739" s="3">
        <v>95.0</v>
      </c>
      <c r="E10739" s="3" t="s">
        <v>8677</v>
      </c>
      <c r="F10739" s="3">
        <v>9.0</v>
      </c>
      <c r="G10739" s="3">
        <v>6.0</v>
      </c>
      <c r="H10739" s="3" t="s">
        <v>672</v>
      </c>
      <c r="I10739" s="3" t="s">
        <v>673</v>
      </c>
      <c r="J10739" s="3" t="s">
        <v>674</v>
      </c>
      <c r="K10739" s="3" t="s">
        <v>24</v>
      </c>
      <c r="L10739" s="3">
        <v>22.0</v>
      </c>
      <c r="M10739" s="3" t="s">
        <v>30</v>
      </c>
      <c r="N10739" s="3" t="s">
        <v>10389</v>
      </c>
      <c r="O10739" s="3" t="s">
        <v>336</v>
      </c>
      <c r="P10739" s="4">
        <v>17669.0</v>
      </c>
      <c r="Q10739" s="3" t="s">
        <v>49</v>
      </c>
      <c r="S10739" s="3" t="s">
        <v>34</v>
      </c>
    </row>
    <row r="10740">
      <c r="A10740" s="2">
        <v>42318.714895833335</v>
      </c>
      <c r="B10740" s="3">
        <v>11.0</v>
      </c>
      <c r="C10740" s="3" t="s">
        <v>8462</v>
      </c>
      <c r="D10740" s="3">
        <v>95.0</v>
      </c>
      <c r="E10740" s="3" t="s">
        <v>8677</v>
      </c>
      <c r="F10740" s="3">
        <v>9.0</v>
      </c>
      <c r="G10740" s="3">
        <v>6.0</v>
      </c>
      <c r="H10740" s="3" t="s">
        <v>672</v>
      </c>
      <c r="I10740" s="3" t="s">
        <v>673</v>
      </c>
      <c r="J10740" s="3" t="s">
        <v>674</v>
      </c>
      <c r="K10740" s="3" t="s">
        <v>24</v>
      </c>
      <c r="L10740" s="3">
        <v>23.0</v>
      </c>
      <c r="M10740" s="3" t="s">
        <v>25</v>
      </c>
      <c r="N10740" s="3" t="s">
        <v>10390</v>
      </c>
      <c r="O10740" s="3" t="s">
        <v>1447</v>
      </c>
      <c r="P10740" s="4">
        <v>34993.0</v>
      </c>
      <c r="Q10740" s="3" t="s">
        <v>191</v>
      </c>
      <c r="S10740" s="3" t="s">
        <v>34</v>
      </c>
    </row>
    <row r="10741">
      <c r="A10741" s="2">
        <v>42318.714895833335</v>
      </c>
      <c r="B10741" s="3">
        <v>11.0</v>
      </c>
      <c r="C10741" s="3" t="s">
        <v>8462</v>
      </c>
      <c r="D10741" s="3">
        <v>75.0</v>
      </c>
      <c r="E10741" s="3" t="s">
        <v>8463</v>
      </c>
      <c r="F10741" s="3">
        <v>10.0</v>
      </c>
      <c r="G10741" s="3">
        <v>10.0</v>
      </c>
      <c r="H10741" s="3" t="s">
        <v>10391</v>
      </c>
      <c r="I10741" s="3" t="s">
        <v>10392</v>
      </c>
      <c r="J10741" s="3" t="s">
        <v>2015</v>
      </c>
      <c r="K10741" s="3" t="s">
        <v>24</v>
      </c>
      <c r="L10741" s="3">
        <v>1.0</v>
      </c>
      <c r="M10741" s="3" t="s">
        <v>25</v>
      </c>
      <c r="N10741" s="3" t="s">
        <v>10393</v>
      </c>
      <c r="O10741" s="3" t="s">
        <v>7405</v>
      </c>
      <c r="P10741" s="4">
        <v>28368.0</v>
      </c>
      <c r="Q10741" s="3" t="s">
        <v>153</v>
      </c>
      <c r="S10741" s="3" t="s">
        <v>29</v>
      </c>
    </row>
    <row r="10742">
      <c r="A10742" s="2">
        <v>42318.714895833335</v>
      </c>
      <c r="B10742" s="3">
        <v>11.0</v>
      </c>
      <c r="C10742" s="3" t="s">
        <v>8462</v>
      </c>
      <c r="D10742" s="3">
        <v>75.0</v>
      </c>
      <c r="E10742" s="3" t="s">
        <v>8463</v>
      </c>
      <c r="F10742" s="3">
        <v>10.0</v>
      </c>
      <c r="G10742" s="3">
        <v>10.0</v>
      </c>
      <c r="H10742" s="3" t="s">
        <v>10391</v>
      </c>
      <c r="I10742" s="3" t="s">
        <v>10392</v>
      </c>
      <c r="J10742" s="3" t="s">
        <v>2015</v>
      </c>
      <c r="K10742" s="3" t="s">
        <v>24</v>
      </c>
      <c r="L10742" s="3">
        <v>2.0</v>
      </c>
      <c r="M10742" s="3" t="s">
        <v>30</v>
      </c>
      <c r="N10742" s="3" t="s">
        <v>10394</v>
      </c>
      <c r="O10742" s="3" t="s">
        <v>225</v>
      </c>
      <c r="P10742" s="4">
        <v>21652.0</v>
      </c>
      <c r="Q10742" s="3" t="s">
        <v>40</v>
      </c>
      <c r="R10742" s="3" t="s">
        <v>2171</v>
      </c>
      <c r="S10742" s="3" t="s">
        <v>29</v>
      </c>
    </row>
    <row r="10743">
      <c r="A10743" s="2">
        <v>42318.714895833335</v>
      </c>
      <c r="B10743" s="3">
        <v>11.0</v>
      </c>
      <c r="C10743" s="3" t="s">
        <v>8462</v>
      </c>
      <c r="D10743" s="3">
        <v>75.0</v>
      </c>
      <c r="E10743" s="3" t="s">
        <v>8463</v>
      </c>
      <c r="F10743" s="3">
        <v>10.0</v>
      </c>
      <c r="G10743" s="3">
        <v>10.0</v>
      </c>
      <c r="H10743" s="3" t="s">
        <v>10391</v>
      </c>
      <c r="I10743" s="3" t="s">
        <v>10392</v>
      </c>
      <c r="J10743" s="3" t="s">
        <v>2015</v>
      </c>
      <c r="K10743" s="3" t="s">
        <v>24</v>
      </c>
      <c r="L10743" s="3">
        <v>3.0</v>
      </c>
      <c r="M10743" s="3" t="s">
        <v>25</v>
      </c>
      <c r="N10743" s="3" t="s">
        <v>10395</v>
      </c>
      <c r="O10743" s="3" t="s">
        <v>1593</v>
      </c>
      <c r="P10743" s="4">
        <v>26117.0</v>
      </c>
      <c r="Q10743" s="3" t="s">
        <v>352</v>
      </c>
      <c r="S10743" s="3" t="s">
        <v>34</v>
      </c>
    </row>
    <row r="10744">
      <c r="A10744" s="2">
        <v>42318.714895833335</v>
      </c>
      <c r="B10744" s="3">
        <v>11.0</v>
      </c>
      <c r="C10744" s="3" t="s">
        <v>8462</v>
      </c>
      <c r="D10744" s="3">
        <v>75.0</v>
      </c>
      <c r="E10744" s="3" t="s">
        <v>8463</v>
      </c>
      <c r="F10744" s="3">
        <v>10.0</v>
      </c>
      <c r="G10744" s="3">
        <v>10.0</v>
      </c>
      <c r="H10744" s="3" t="s">
        <v>10391</v>
      </c>
      <c r="I10744" s="3" t="s">
        <v>10392</v>
      </c>
      <c r="J10744" s="3" t="s">
        <v>2015</v>
      </c>
      <c r="K10744" s="3" t="s">
        <v>24</v>
      </c>
      <c r="L10744" s="3">
        <v>4.0</v>
      </c>
      <c r="M10744" s="3" t="s">
        <v>30</v>
      </c>
      <c r="N10744" s="3" t="s">
        <v>10396</v>
      </c>
      <c r="O10744" s="3" t="s">
        <v>448</v>
      </c>
      <c r="P10744" s="4">
        <v>27185.0</v>
      </c>
      <c r="Q10744" s="3" t="s">
        <v>153</v>
      </c>
      <c r="S10744" s="3" t="s">
        <v>34</v>
      </c>
    </row>
    <row r="10745">
      <c r="A10745" s="2">
        <v>42318.714895833335</v>
      </c>
      <c r="B10745" s="3">
        <v>11.0</v>
      </c>
      <c r="C10745" s="3" t="s">
        <v>8462</v>
      </c>
      <c r="D10745" s="3">
        <v>75.0</v>
      </c>
      <c r="E10745" s="3" t="s">
        <v>8463</v>
      </c>
      <c r="F10745" s="3">
        <v>10.0</v>
      </c>
      <c r="G10745" s="3">
        <v>10.0</v>
      </c>
      <c r="H10745" s="3" t="s">
        <v>10391</v>
      </c>
      <c r="I10745" s="3" t="s">
        <v>10392</v>
      </c>
      <c r="J10745" s="3" t="s">
        <v>2015</v>
      </c>
      <c r="K10745" s="3" t="s">
        <v>24</v>
      </c>
      <c r="L10745" s="3">
        <v>5.0</v>
      </c>
      <c r="M10745" s="3" t="s">
        <v>25</v>
      </c>
      <c r="N10745" s="3" t="s">
        <v>10397</v>
      </c>
      <c r="O10745" s="3" t="s">
        <v>69</v>
      </c>
      <c r="P10745" s="4">
        <v>22320.0</v>
      </c>
      <c r="Q10745" s="3" t="s">
        <v>776</v>
      </c>
      <c r="S10745" s="3" t="s">
        <v>29</v>
      </c>
    </row>
    <row r="10746">
      <c r="A10746" s="2">
        <v>42318.714895833335</v>
      </c>
      <c r="B10746" s="3">
        <v>11.0</v>
      </c>
      <c r="C10746" s="3" t="s">
        <v>8462</v>
      </c>
      <c r="D10746" s="3">
        <v>75.0</v>
      </c>
      <c r="E10746" s="3" t="s">
        <v>8463</v>
      </c>
      <c r="F10746" s="3">
        <v>10.0</v>
      </c>
      <c r="G10746" s="3">
        <v>10.0</v>
      </c>
      <c r="H10746" s="3" t="s">
        <v>10391</v>
      </c>
      <c r="I10746" s="3" t="s">
        <v>10392</v>
      </c>
      <c r="J10746" s="3" t="s">
        <v>2015</v>
      </c>
      <c r="K10746" s="3" t="s">
        <v>24</v>
      </c>
      <c r="L10746" s="3">
        <v>6.0</v>
      </c>
      <c r="M10746" s="3" t="s">
        <v>30</v>
      </c>
      <c r="N10746" s="3" t="s">
        <v>10398</v>
      </c>
      <c r="O10746" s="3" t="s">
        <v>364</v>
      </c>
      <c r="P10746" s="4">
        <v>22822.0</v>
      </c>
      <c r="Q10746" s="3" t="s">
        <v>83</v>
      </c>
      <c r="S10746" s="3" t="s">
        <v>34</v>
      </c>
    </row>
    <row r="10747">
      <c r="A10747" s="2">
        <v>42318.714895833335</v>
      </c>
      <c r="B10747" s="3">
        <v>11.0</v>
      </c>
      <c r="C10747" s="3" t="s">
        <v>8462</v>
      </c>
      <c r="D10747" s="3">
        <v>75.0</v>
      </c>
      <c r="E10747" s="3" t="s">
        <v>8463</v>
      </c>
      <c r="F10747" s="3">
        <v>10.0</v>
      </c>
      <c r="G10747" s="3">
        <v>10.0</v>
      </c>
      <c r="H10747" s="3" t="s">
        <v>10391</v>
      </c>
      <c r="I10747" s="3" t="s">
        <v>10392</v>
      </c>
      <c r="J10747" s="3" t="s">
        <v>2015</v>
      </c>
      <c r="K10747" s="3" t="s">
        <v>24</v>
      </c>
      <c r="L10747" s="3">
        <v>7.0</v>
      </c>
      <c r="M10747" s="3" t="s">
        <v>25</v>
      </c>
      <c r="N10747" s="3" t="s">
        <v>10399</v>
      </c>
      <c r="O10747" s="3" t="s">
        <v>42</v>
      </c>
      <c r="P10747" s="4">
        <v>20891.0</v>
      </c>
      <c r="Q10747" s="3" t="s">
        <v>216</v>
      </c>
      <c r="S10747" s="3" t="s">
        <v>34</v>
      </c>
    </row>
    <row r="10748">
      <c r="A10748" s="2">
        <v>42318.714895833335</v>
      </c>
      <c r="B10748" s="3">
        <v>11.0</v>
      </c>
      <c r="C10748" s="3" t="s">
        <v>8462</v>
      </c>
      <c r="D10748" s="3">
        <v>75.0</v>
      </c>
      <c r="E10748" s="3" t="s">
        <v>8463</v>
      </c>
      <c r="F10748" s="3">
        <v>10.0</v>
      </c>
      <c r="G10748" s="3">
        <v>10.0</v>
      </c>
      <c r="H10748" s="3" t="s">
        <v>10391</v>
      </c>
      <c r="I10748" s="3" t="s">
        <v>10392</v>
      </c>
      <c r="J10748" s="3" t="s">
        <v>2015</v>
      </c>
      <c r="K10748" s="3" t="s">
        <v>24</v>
      </c>
      <c r="L10748" s="3">
        <v>8.0</v>
      </c>
      <c r="M10748" s="3" t="s">
        <v>30</v>
      </c>
      <c r="N10748" s="3" t="s">
        <v>10400</v>
      </c>
      <c r="O10748" s="3" t="s">
        <v>355</v>
      </c>
      <c r="P10748" s="4">
        <v>25929.0</v>
      </c>
      <c r="Q10748" s="3" t="s">
        <v>169</v>
      </c>
      <c r="S10748" s="3" t="s">
        <v>34</v>
      </c>
    </row>
    <row r="10749">
      <c r="A10749" s="2">
        <v>42318.714895833335</v>
      </c>
      <c r="B10749" s="3">
        <v>11.0</v>
      </c>
      <c r="C10749" s="3" t="s">
        <v>8462</v>
      </c>
      <c r="D10749" s="3">
        <v>75.0</v>
      </c>
      <c r="E10749" s="3" t="s">
        <v>8463</v>
      </c>
      <c r="F10749" s="3">
        <v>10.0</v>
      </c>
      <c r="G10749" s="3">
        <v>10.0</v>
      </c>
      <c r="H10749" s="3" t="s">
        <v>10391</v>
      </c>
      <c r="I10749" s="3" t="s">
        <v>10392</v>
      </c>
      <c r="J10749" s="3" t="s">
        <v>2015</v>
      </c>
      <c r="K10749" s="3" t="s">
        <v>24</v>
      </c>
      <c r="L10749" s="3">
        <v>9.0</v>
      </c>
      <c r="M10749" s="3" t="s">
        <v>25</v>
      </c>
      <c r="N10749" s="3" t="s">
        <v>7519</v>
      </c>
      <c r="O10749" s="3" t="s">
        <v>450</v>
      </c>
      <c r="P10749" s="4">
        <v>19998.0</v>
      </c>
      <c r="Q10749" s="3" t="s">
        <v>216</v>
      </c>
      <c r="S10749" s="3" t="s">
        <v>29</v>
      </c>
    </row>
    <row r="10750">
      <c r="A10750" s="2">
        <v>42318.714895833335</v>
      </c>
      <c r="B10750" s="3">
        <v>11.0</v>
      </c>
      <c r="C10750" s="3" t="s">
        <v>8462</v>
      </c>
      <c r="D10750" s="3">
        <v>75.0</v>
      </c>
      <c r="E10750" s="3" t="s">
        <v>8463</v>
      </c>
      <c r="F10750" s="3">
        <v>10.0</v>
      </c>
      <c r="G10750" s="3">
        <v>10.0</v>
      </c>
      <c r="H10750" s="3" t="s">
        <v>10391</v>
      </c>
      <c r="I10750" s="3" t="s">
        <v>10392</v>
      </c>
      <c r="J10750" s="3" t="s">
        <v>2015</v>
      </c>
      <c r="K10750" s="3" t="s">
        <v>24</v>
      </c>
      <c r="L10750" s="3">
        <v>10.0</v>
      </c>
      <c r="M10750" s="3" t="s">
        <v>30</v>
      </c>
      <c r="N10750" s="3" t="s">
        <v>2276</v>
      </c>
      <c r="O10750" s="3" t="s">
        <v>2092</v>
      </c>
      <c r="P10750" s="4">
        <v>23149.0</v>
      </c>
      <c r="Q10750" s="3" t="s">
        <v>169</v>
      </c>
      <c r="S10750" s="3" t="s">
        <v>34</v>
      </c>
    </row>
    <row r="10751">
      <c r="A10751" s="2">
        <v>42318.714895833335</v>
      </c>
      <c r="B10751" s="3">
        <v>11.0</v>
      </c>
      <c r="C10751" s="3" t="s">
        <v>8462</v>
      </c>
      <c r="D10751" s="3">
        <v>75.0</v>
      </c>
      <c r="E10751" s="3" t="s">
        <v>8463</v>
      </c>
      <c r="F10751" s="3">
        <v>10.0</v>
      </c>
      <c r="G10751" s="3">
        <v>10.0</v>
      </c>
      <c r="H10751" s="3" t="s">
        <v>10391</v>
      </c>
      <c r="I10751" s="3" t="s">
        <v>10392</v>
      </c>
      <c r="J10751" s="3" t="s">
        <v>2015</v>
      </c>
      <c r="K10751" s="3" t="s">
        <v>24</v>
      </c>
      <c r="L10751" s="3">
        <v>11.0</v>
      </c>
      <c r="M10751" s="3" t="s">
        <v>25</v>
      </c>
      <c r="N10751" s="3" t="s">
        <v>10401</v>
      </c>
      <c r="O10751" s="3" t="s">
        <v>78</v>
      </c>
      <c r="P10751" s="4">
        <v>29897.0</v>
      </c>
      <c r="Q10751" s="3" t="s">
        <v>216</v>
      </c>
      <c r="S10751" s="3" t="s">
        <v>34</v>
      </c>
    </row>
    <row r="10752">
      <c r="A10752" s="2">
        <v>42318.714895833335</v>
      </c>
      <c r="B10752" s="3">
        <v>11.0</v>
      </c>
      <c r="C10752" s="3" t="s">
        <v>8462</v>
      </c>
      <c r="D10752" s="3">
        <v>75.0</v>
      </c>
      <c r="E10752" s="3" t="s">
        <v>8463</v>
      </c>
      <c r="F10752" s="3">
        <v>10.0</v>
      </c>
      <c r="G10752" s="3">
        <v>10.0</v>
      </c>
      <c r="H10752" s="3" t="s">
        <v>10391</v>
      </c>
      <c r="I10752" s="3" t="s">
        <v>10392</v>
      </c>
      <c r="J10752" s="3" t="s">
        <v>2015</v>
      </c>
      <c r="K10752" s="3" t="s">
        <v>24</v>
      </c>
      <c r="L10752" s="3">
        <v>12.0</v>
      </c>
      <c r="M10752" s="3" t="s">
        <v>30</v>
      </c>
      <c r="N10752" s="3" t="s">
        <v>10402</v>
      </c>
      <c r="O10752" s="3" t="s">
        <v>677</v>
      </c>
      <c r="P10752" s="4">
        <v>23862.0</v>
      </c>
      <c r="Q10752" s="3" t="s">
        <v>110</v>
      </c>
      <c r="S10752" s="3" t="s">
        <v>34</v>
      </c>
    </row>
    <row r="10753">
      <c r="A10753" s="2">
        <v>42318.714895833335</v>
      </c>
      <c r="B10753" s="3">
        <v>11.0</v>
      </c>
      <c r="C10753" s="3" t="s">
        <v>8462</v>
      </c>
      <c r="D10753" s="3">
        <v>75.0</v>
      </c>
      <c r="E10753" s="3" t="s">
        <v>8463</v>
      </c>
      <c r="F10753" s="3">
        <v>10.0</v>
      </c>
      <c r="G10753" s="3">
        <v>10.0</v>
      </c>
      <c r="H10753" s="3" t="s">
        <v>10391</v>
      </c>
      <c r="I10753" s="3" t="s">
        <v>10392</v>
      </c>
      <c r="J10753" s="3" t="s">
        <v>2015</v>
      </c>
      <c r="K10753" s="3" t="s">
        <v>24</v>
      </c>
      <c r="L10753" s="3">
        <v>13.0</v>
      </c>
      <c r="M10753" s="3" t="s">
        <v>25</v>
      </c>
      <c r="N10753" s="3" t="s">
        <v>1269</v>
      </c>
      <c r="O10753" s="3" t="s">
        <v>100</v>
      </c>
      <c r="P10753" s="4">
        <v>25215.0</v>
      </c>
      <c r="Q10753" s="3" t="s">
        <v>169</v>
      </c>
      <c r="S10753" s="3" t="s">
        <v>29</v>
      </c>
    </row>
    <row r="10754">
      <c r="A10754" s="2">
        <v>42318.714895833335</v>
      </c>
      <c r="B10754" s="3">
        <v>11.0</v>
      </c>
      <c r="C10754" s="3" t="s">
        <v>8462</v>
      </c>
      <c r="D10754" s="3">
        <v>75.0</v>
      </c>
      <c r="E10754" s="3" t="s">
        <v>8463</v>
      </c>
      <c r="F10754" s="3">
        <v>10.0</v>
      </c>
      <c r="G10754" s="3">
        <v>10.0</v>
      </c>
      <c r="H10754" s="3" t="s">
        <v>10391</v>
      </c>
      <c r="I10754" s="3" t="s">
        <v>10392</v>
      </c>
      <c r="J10754" s="3" t="s">
        <v>2015</v>
      </c>
      <c r="K10754" s="3" t="s">
        <v>24</v>
      </c>
      <c r="L10754" s="3">
        <v>14.0</v>
      </c>
      <c r="M10754" s="3" t="s">
        <v>30</v>
      </c>
      <c r="N10754" s="3" t="s">
        <v>10403</v>
      </c>
      <c r="O10754" s="3" t="s">
        <v>2221</v>
      </c>
      <c r="P10754" s="4">
        <v>23630.0</v>
      </c>
      <c r="Q10754" s="3" t="s">
        <v>110</v>
      </c>
      <c r="S10754" s="3" t="s">
        <v>34</v>
      </c>
    </row>
    <row r="10755">
      <c r="A10755" s="2">
        <v>42318.714895833335</v>
      </c>
      <c r="B10755" s="3">
        <v>11.0</v>
      </c>
      <c r="C10755" s="3" t="s">
        <v>8462</v>
      </c>
      <c r="D10755" s="3">
        <v>75.0</v>
      </c>
      <c r="E10755" s="3" t="s">
        <v>8463</v>
      </c>
      <c r="F10755" s="3">
        <v>10.0</v>
      </c>
      <c r="G10755" s="3">
        <v>10.0</v>
      </c>
      <c r="H10755" s="3" t="s">
        <v>10391</v>
      </c>
      <c r="I10755" s="3" t="s">
        <v>10392</v>
      </c>
      <c r="J10755" s="3" t="s">
        <v>2015</v>
      </c>
      <c r="K10755" s="3" t="s">
        <v>24</v>
      </c>
      <c r="L10755" s="3">
        <v>15.0</v>
      </c>
      <c r="M10755" s="3" t="s">
        <v>25</v>
      </c>
      <c r="N10755" s="3" t="s">
        <v>10404</v>
      </c>
      <c r="O10755" s="3" t="s">
        <v>401</v>
      </c>
      <c r="P10755" s="4">
        <v>22422.0</v>
      </c>
      <c r="Q10755" s="3" t="s">
        <v>216</v>
      </c>
      <c r="S10755" s="3" t="s">
        <v>29</v>
      </c>
    </row>
    <row r="10756">
      <c r="A10756" s="2">
        <v>42318.714895833335</v>
      </c>
      <c r="B10756" s="3">
        <v>11.0</v>
      </c>
      <c r="C10756" s="3" t="s">
        <v>8462</v>
      </c>
      <c r="D10756" s="3">
        <v>75.0</v>
      </c>
      <c r="E10756" s="3" t="s">
        <v>8463</v>
      </c>
      <c r="F10756" s="3">
        <v>10.0</v>
      </c>
      <c r="G10756" s="3">
        <v>10.0</v>
      </c>
      <c r="H10756" s="3" t="s">
        <v>10391</v>
      </c>
      <c r="I10756" s="3" t="s">
        <v>10392</v>
      </c>
      <c r="J10756" s="3" t="s">
        <v>2015</v>
      </c>
      <c r="K10756" s="3" t="s">
        <v>24</v>
      </c>
      <c r="L10756" s="3">
        <v>16.0</v>
      </c>
      <c r="M10756" s="3" t="s">
        <v>30</v>
      </c>
      <c r="N10756" s="3" t="s">
        <v>4644</v>
      </c>
      <c r="O10756" s="3" t="s">
        <v>57</v>
      </c>
      <c r="P10756" s="4">
        <v>27850.0</v>
      </c>
      <c r="Q10756" s="3" t="s">
        <v>169</v>
      </c>
      <c r="S10756" s="3" t="s">
        <v>34</v>
      </c>
    </row>
    <row r="10757">
      <c r="A10757" s="2">
        <v>42318.714895833335</v>
      </c>
      <c r="B10757" s="3">
        <v>11.0</v>
      </c>
      <c r="C10757" s="3" t="s">
        <v>8462</v>
      </c>
      <c r="D10757" s="3">
        <v>75.0</v>
      </c>
      <c r="E10757" s="3" t="s">
        <v>8463</v>
      </c>
      <c r="F10757" s="3">
        <v>10.0</v>
      </c>
      <c r="G10757" s="3">
        <v>10.0</v>
      </c>
      <c r="H10757" s="3" t="s">
        <v>10391</v>
      </c>
      <c r="I10757" s="3" t="s">
        <v>10392</v>
      </c>
      <c r="J10757" s="3" t="s">
        <v>2015</v>
      </c>
      <c r="K10757" s="3" t="s">
        <v>24</v>
      </c>
      <c r="L10757" s="3">
        <v>17.0</v>
      </c>
      <c r="M10757" s="3" t="s">
        <v>25</v>
      </c>
      <c r="N10757" s="3" t="s">
        <v>10405</v>
      </c>
      <c r="O10757" s="3" t="s">
        <v>119</v>
      </c>
      <c r="P10757" s="4">
        <v>15995.0</v>
      </c>
      <c r="Q10757" s="3" t="s">
        <v>49</v>
      </c>
      <c r="S10757" s="3" t="s">
        <v>34</v>
      </c>
    </row>
    <row r="10758">
      <c r="A10758" s="2">
        <v>42318.714895833335</v>
      </c>
      <c r="B10758" s="3">
        <v>11.0</v>
      </c>
      <c r="C10758" s="3" t="s">
        <v>8462</v>
      </c>
      <c r="D10758" s="3">
        <v>75.0</v>
      </c>
      <c r="E10758" s="3" t="s">
        <v>8463</v>
      </c>
      <c r="F10758" s="3">
        <v>10.0</v>
      </c>
      <c r="G10758" s="3">
        <v>10.0</v>
      </c>
      <c r="H10758" s="3" t="s">
        <v>10391</v>
      </c>
      <c r="I10758" s="3" t="s">
        <v>10392</v>
      </c>
      <c r="J10758" s="3" t="s">
        <v>2015</v>
      </c>
      <c r="K10758" s="3" t="s">
        <v>24</v>
      </c>
      <c r="L10758" s="3">
        <v>18.0</v>
      </c>
      <c r="M10758" s="3" t="s">
        <v>30</v>
      </c>
      <c r="N10758" s="3" t="s">
        <v>2276</v>
      </c>
      <c r="O10758" s="3" t="s">
        <v>121</v>
      </c>
      <c r="P10758" s="4">
        <v>21014.0</v>
      </c>
      <c r="Q10758" s="3" t="s">
        <v>189</v>
      </c>
      <c r="S10758" s="3" t="s">
        <v>34</v>
      </c>
    </row>
    <row r="10759">
      <c r="A10759" s="2">
        <v>42318.714895833335</v>
      </c>
      <c r="B10759" s="3">
        <v>11.0</v>
      </c>
      <c r="C10759" s="3" t="s">
        <v>8462</v>
      </c>
      <c r="D10759" s="3">
        <v>75.0</v>
      </c>
      <c r="E10759" s="3" t="s">
        <v>8463</v>
      </c>
      <c r="F10759" s="3">
        <v>10.0</v>
      </c>
      <c r="G10759" s="3">
        <v>10.0</v>
      </c>
      <c r="H10759" s="3" t="s">
        <v>10391</v>
      </c>
      <c r="I10759" s="3" t="s">
        <v>10392</v>
      </c>
      <c r="J10759" s="3" t="s">
        <v>2015</v>
      </c>
      <c r="K10759" s="3" t="s">
        <v>24</v>
      </c>
      <c r="L10759" s="3">
        <v>19.0</v>
      </c>
      <c r="M10759" s="3" t="s">
        <v>25</v>
      </c>
      <c r="N10759" s="3" t="s">
        <v>10406</v>
      </c>
      <c r="O10759" s="3" t="s">
        <v>257</v>
      </c>
      <c r="P10759" s="4">
        <v>19227.0</v>
      </c>
      <c r="Q10759" s="3" t="s">
        <v>418</v>
      </c>
      <c r="S10759" s="3" t="s">
        <v>29</v>
      </c>
    </row>
    <row r="10760">
      <c r="A10760" s="2">
        <v>42318.714895833335</v>
      </c>
      <c r="B10760" s="3">
        <v>11.0</v>
      </c>
      <c r="C10760" s="3" t="s">
        <v>8462</v>
      </c>
      <c r="D10760" s="3">
        <v>75.0</v>
      </c>
      <c r="E10760" s="3" t="s">
        <v>8463</v>
      </c>
      <c r="F10760" s="3">
        <v>10.0</v>
      </c>
      <c r="G10760" s="3">
        <v>10.0</v>
      </c>
      <c r="H10760" s="3" t="s">
        <v>10391</v>
      </c>
      <c r="I10760" s="3" t="s">
        <v>10392</v>
      </c>
      <c r="J10760" s="3" t="s">
        <v>2015</v>
      </c>
      <c r="K10760" s="3" t="s">
        <v>24</v>
      </c>
      <c r="L10760" s="3">
        <v>20.0</v>
      </c>
      <c r="M10760" s="3" t="s">
        <v>30</v>
      </c>
      <c r="N10760" s="3" t="s">
        <v>10407</v>
      </c>
      <c r="O10760" s="3" t="s">
        <v>1360</v>
      </c>
      <c r="P10760" s="4">
        <v>26209.0</v>
      </c>
      <c r="Q10760" s="3" t="s">
        <v>418</v>
      </c>
      <c r="S10760" s="3" t="s">
        <v>34</v>
      </c>
    </row>
    <row r="10761">
      <c r="A10761" s="2">
        <v>42318.714895833335</v>
      </c>
      <c r="B10761" s="3">
        <v>11.0</v>
      </c>
      <c r="C10761" s="3" t="s">
        <v>8462</v>
      </c>
      <c r="D10761" s="3">
        <v>75.0</v>
      </c>
      <c r="E10761" s="3" t="s">
        <v>8463</v>
      </c>
      <c r="F10761" s="3">
        <v>10.0</v>
      </c>
      <c r="G10761" s="3">
        <v>10.0</v>
      </c>
      <c r="H10761" s="3" t="s">
        <v>10391</v>
      </c>
      <c r="I10761" s="3" t="s">
        <v>10392</v>
      </c>
      <c r="J10761" s="3" t="s">
        <v>2015</v>
      </c>
      <c r="K10761" s="3" t="s">
        <v>24</v>
      </c>
      <c r="L10761" s="3">
        <v>21.0</v>
      </c>
      <c r="M10761" s="3" t="s">
        <v>25</v>
      </c>
      <c r="N10761" s="3" t="s">
        <v>10408</v>
      </c>
      <c r="O10761" s="3" t="s">
        <v>3051</v>
      </c>
      <c r="P10761" s="4">
        <v>22844.0</v>
      </c>
      <c r="Q10761" s="3" t="s">
        <v>418</v>
      </c>
      <c r="S10761" s="3" t="s">
        <v>29</v>
      </c>
    </row>
    <row r="10762">
      <c r="A10762" s="2">
        <v>42318.714895833335</v>
      </c>
      <c r="B10762" s="3">
        <v>11.0</v>
      </c>
      <c r="C10762" s="3" t="s">
        <v>8462</v>
      </c>
      <c r="D10762" s="3">
        <v>75.0</v>
      </c>
      <c r="E10762" s="3" t="s">
        <v>8463</v>
      </c>
      <c r="F10762" s="3">
        <v>10.0</v>
      </c>
      <c r="G10762" s="3">
        <v>10.0</v>
      </c>
      <c r="H10762" s="3" t="s">
        <v>10391</v>
      </c>
      <c r="I10762" s="3" t="s">
        <v>10392</v>
      </c>
      <c r="J10762" s="3" t="s">
        <v>2015</v>
      </c>
      <c r="K10762" s="3" t="s">
        <v>24</v>
      </c>
      <c r="L10762" s="3">
        <v>22.0</v>
      </c>
      <c r="M10762" s="3" t="s">
        <v>30</v>
      </c>
      <c r="N10762" s="3" t="s">
        <v>10409</v>
      </c>
      <c r="O10762" s="3" t="s">
        <v>1336</v>
      </c>
      <c r="P10762" s="4">
        <v>29544.0</v>
      </c>
      <c r="Q10762" s="3" t="s">
        <v>40</v>
      </c>
      <c r="S10762" s="3" t="s">
        <v>34</v>
      </c>
    </row>
    <row r="10763">
      <c r="A10763" s="2">
        <v>42318.714895833335</v>
      </c>
      <c r="B10763" s="3">
        <v>11.0</v>
      </c>
      <c r="C10763" s="3" t="s">
        <v>8462</v>
      </c>
      <c r="D10763" s="3">
        <v>75.0</v>
      </c>
      <c r="E10763" s="3" t="s">
        <v>8463</v>
      </c>
      <c r="F10763" s="3">
        <v>10.0</v>
      </c>
      <c r="G10763" s="3">
        <v>10.0</v>
      </c>
      <c r="H10763" s="3" t="s">
        <v>10391</v>
      </c>
      <c r="I10763" s="3" t="s">
        <v>10392</v>
      </c>
      <c r="J10763" s="3" t="s">
        <v>2015</v>
      </c>
      <c r="K10763" s="3" t="s">
        <v>24</v>
      </c>
      <c r="L10763" s="3">
        <v>23.0</v>
      </c>
      <c r="M10763" s="3" t="s">
        <v>25</v>
      </c>
      <c r="N10763" s="3" t="s">
        <v>7996</v>
      </c>
      <c r="O10763" s="3" t="s">
        <v>417</v>
      </c>
      <c r="P10763" s="4">
        <v>19923.0</v>
      </c>
      <c r="Q10763" s="3" t="s">
        <v>49</v>
      </c>
      <c r="S10763" s="3" t="s">
        <v>34</v>
      </c>
    </row>
    <row r="10764">
      <c r="A10764" s="2">
        <v>42318.714895833335</v>
      </c>
      <c r="B10764" s="3">
        <v>11.0</v>
      </c>
      <c r="C10764" s="3" t="s">
        <v>8462</v>
      </c>
      <c r="D10764" s="3">
        <v>75.0</v>
      </c>
      <c r="E10764" s="3" t="s">
        <v>8463</v>
      </c>
      <c r="F10764" s="3">
        <v>10.0</v>
      </c>
      <c r="G10764" s="3">
        <v>10.0</v>
      </c>
      <c r="H10764" s="3" t="s">
        <v>10391</v>
      </c>
      <c r="I10764" s="3" t="s">
        <v>10392</v>
      </c>
      <c r="J10764" s="3" t="s">
        <v>2015</v>
      </c>
      <c r="K10764" s="3" t="s">
        <v>24</v>
      </c>
      <c r="L10764" s="3">
        <v>24.0</v>
      </c>
      <c r="M10764" s="3" t="s">
        <v>30</v>
      </c>
      <c r="N10764" s="3" t="s">
        <v>10410</v>
      </c>
      <c r="O10764" s="3" t="s">
        <v>10411</v>
      </c>
      <c r="P10764" s="4">
        <v>32861.0</v>
      </c>
      <c r="Q10764" s="3" t="s">
        <v>132</v>
      </c>
      <c r="S10764" s="3" t="s">
        <v>34</v>
      </c>
    </row>
    <row r="10765">
      <c r="A10765" s="2">
        <v>42318.714895833335</v>
      </c>
      <c r="B10765" s="3">
        <v>11.0</v>
      </c>
      <c r="C10765" s="3" t="s">
        <v>8462</v>
      </c>
      <c r="D10765" s="3">
        <v>75.0</v>
      </c>
      <c r="E10765" s="3" t="s">
        <v>8463</v>
      </c>
      <c r="F10765" s="3">
        <v>10.0</v>
      </c>
      <c r="G10765" s="3">
        <v>10.0</v>
      </c>
      <c r="H10765" s="3" t="s">
        <v>10391</v>
      </c>
      <c r="I10765" s="3" t="s">
        <v>10392</v>
      </c>
      <c r="J10765" s="3" t="s">
        <v>2015</v>
      </c>
      <c r="K10765" s="3" t="s">
        <v>24</v>
      </c>
      <c r="L10765" s="3">
        <v>25.0</v>
      </c>
      <c r="M10765" s="3" t="s">
        <v>25</v>
      </c>
      <c r="N10765" s="3" t="s">
        <v>3315</v>
      </c>
      <c r="O10765" s="3" t="s">
        <v>10412</v>
      </c>
      <c r="P10765" s="4">
        <v>20696.0</v>
      </c>
      <c r="Q10765" s="3" t="s">
        <v>1290</v>
      </c>
      <c r="S10765" s="3" t="s">
        <v>34</v>
      </c>
    </row>
    <row r="10766">
      <c r="A10766" s="2">
        <v>42318.714895833335</v>
      </c>
      <c r="B10766" s="3">
        <v>11.0</v>
      </c>
      <c r="C10766" s="3" t="s">
        <v>8462</v>
      </c>
      <c r="D10766" s="3">
        <v>75.0</v>
      </c>
      <c r="E10766" s="3" t="s">
        <v>8463</v>
      </c>
      <c r="F10766" s="3">
        <v>10.0</v>
      </c>
      <c r="G10766" s="3">
        <v>10.0</v>
      </c>
      <c r="H10766" s="3" t="s">
        <v>10391</v>
      </c>
      <c r="I10766" s="3" t="s">
        <v>10392</v>
      </c>
      <c r="J10766" s="3" t="s">
        <v>2015</v>
      </c>
      <c r="K10766" s="3" t="s">
        <v>24</v>
      </c>
      <c r="L10766" s="3">
        <v>26.0</v>
      </c>
      <c r="M10766" s="3" t="s">
        <v>30</v>
      </c>
      <c r="N10766" s="3" t="s">
        <v>10413</v>
      </c>
      <c r="O10766" s="3" t="s">
        <v>2285</v>
      </c>
      <c r="P10766" s="4">
        <v>20335.0</v>
      </c>
      <c r="Q10766" s="3" t="s">
        <v>216</v>
      </c>
      <c r="S10766" s="3" t="s">
        <v>29</v>
      </c>
    </row>
    <row r="10767">
      <c r="A10767" s="2">
        <v>42318.714895833335</v>
      </c>
      <c r="B10767" s="3">
        <v>11.0</v>
      </c>
      <c r="C10767" s="3" t="s">
        <v>8462</v>
      </c>
      <c r="D10767" s="3">
        <v>75.0</v>
      </c>
      <c r="E10767" s="3" t="s">
        <v>8463</v>
      </c>
      <c r="F10767" s="3">
        <v>10.0</v>
      </c>
      <c r="G10767" s="3">
        <v>10.0</v>
      </c>
      <c r="H10767" s="3" t="s">
        <v>10391</v>
      </c>
      <c r="I10767" s="3" t="s">
        <v>10392</v>
      </c>
      <c r="J10767" s="3" t="s">
        <v>2015</v>
      </c>
      <c r="K10767" s="3" t="s">
        <v>24</v>
      </c>
      <c r="L10767" s="3">
        <v>27.0</v>
      </c>
      <c r="M10767" s="3" t="s">
        <v>25</v>
      </c>
      <c r="N10767" s="3" t="s">
        <v>10414</v>
      </c>
      <c r="O10767" s="3" t="s">
        <v>1275</v>
      </c>
      <c r="P10767" s="4">
        <v>23158.0</v>
      </c>
      <c r="Q10767" s="3" t="s">
        <v>216</v>
      </c>
      <c r="S10767" s="3" t="s">
        <v>34</v>
      </c>
    </row>
    <row r="10768">
      <c r="A10768" s="2">
        <v>42318.714895833335</v>
      </c>
      <c r="B10768" s="3">
        <v>11.0</v>
      </c>
      <c r="C10768" s="3" t="s">
        <v>8462</v>
      </c>
      <c r="D10768" s="3">
        <v>75.0</v>
      </c>
      <c r="E10768" s="3" t="s">
        <v>8463</v>
      </c>
      <c r="F10768" s="3">
        <v>10.0</v>
      </c>
      <c r="G10768" s="3">
        <v>10.0</v>
      </c>
      <c r="H10768" s="3" t="s">
        <v>10391</v>
      </c>
      <c r="I10768" s="3" t="s">
        <v>10392</v>
      </c>
      <c r="J10768" s="3" t="s">
        <v>2015</v>
      </c>
      <c r="K10768" s="3" t="s">
        <v>24</v>
      </c>
      <c r="L10768" s="3">
        <v>28.0</v>
      </c>
      <c r="M10768" s="3" t="s">
        <v>30</v>
      </c>
      <c r="N10768" s="3" t="s">
        <v>10415</v>
      </c>
      <c r="O10768" s="3" t="s">
        <v>10416</v>
      </c>
      <c r="P10768" s="4">
        <v>31245.0</v>
      </c>
      <c r="Q10768" s="3" t="s">
        <v>110</v>
      </c>
      <c r="S10768" s="3" t="s">
        <v>34</v>
      </c>
    </row>
    <row r="10769">
      <c r="A10769" s="2">
        <v>42318.714895833335</v>
      </c>
      <c r="B10769" s="3">
        <v>11.0</v>
      </c>
      <c r="C10769" s="3" t="s">
        <v>8462</v>
      </c>
      <c r="D10769" s="3">
        <v>75.0</v>
      </c>
      <c r="E10769" s="3" t="s">
        <v>8463</v>
      </c>
      <c r="F10769" s="3">
        <v>10.0</v>
      </c>
      <c r="G10769" s="3">
        <v>10.0</v>
      </c>
      <c r="H10769" s="3" t="s">
        <v>10391</v>
      </c>
      <c r="I10769" s="3" t="s">
        <v>10392</v>
      </c>
      <c r="J10769" s="3" t="s">
        <v>2015</v>
      </c>
      <c r="K10769" s="3" t="s">
        <v>24</v>
      </c>
      <c r="L10769" s="3">
        <v>29.0</v>
      </c>
      <c r="M10769" s="3" t="s">
        <v>25</v>
      </c>
      <c r="N10769" s="3" t="s">
        <v>10417</v>
      </c>
      <c r="O10769" s="3" t="s">
        <v>10418</v>
      </c>
      <c r="P10769" s="4">
        <v>20563.0</v>
      </c>
      <c r="Q10769" s="3" t="s">
        <v>216</v>
      </c>
      <c r="S10769" s="3" t="s">
        <v>34</v>
      </c>
    </row>
    <row r="10770">
      <c r="A10770" s="2">
        <v>42318.714895833335</v>
      </c>
      <c r="B10770" s="3">
        <v>11.0</v>
      </c>
      <c r="C10770" s="3" t="s">
        <v>8462</v>
      </c>
      <c r="D10770" s="3">
        <v>75.0</v>
      </c>
      <c r="E10770" s="3" t="s">
        <v>8463</v>
      </c>
      <c r="F10770" s="3">
        <v>10.0</v>
      </c>
      <c r="G10770" s="3">
        <v>10.0</v>
      </c>
      <c r="H10770" s="3" t="s">
        <v>10391</v>
      </c>
      <c r="I10770" s="3" t="s">
        <v>10392</v>
      </c>
      <c r="J10770" s="3" t="s">
        <v>2015</v>
      </c>
      <c r="K10770" s="3" t="s">
        <v>24</v>
      </c>
      <c r="L10770" s="3">
        <v>30.0</v>
      </c>
      <c r="M10770" s="3" t="s">
        <v>30</v>
      </c>
      <c r="N10770" s="3" t="s">
        <v>10419</v>
      </c>
      <c r="O10770" s="3" t="s">
        <v>9585</v>
      </c>
      <c r="P10770" s="4">
        <v>27144.0</v>
      </c>
      <c r="Q10770" s="3" t="s">
        <v>345</v>
      </c>
      <c r="S10770" s="3" t="s">
        <v>34</v>
      </c>
    </row>
    <row r="10771">
      <c r="A10771" s="2">
        <v>42318.714895833335</v>
      </c>
      <c r="B10771" s="3">
        <v>11.0</v>
      </c>
      <c r="C10771" s="3" t="s">
        <v>8462</v>
      </c>
      <c r="D10771" s="3">
        <v>75.0</v>
      </c>
      <c r="E10771" s="3" t="s">
        <v>8463</v>
      </c>
      <c r="F10771" s="3">
        <v>10.0</v>
      </c>
      <c r="G10771" s="3">
        <v>10.0</v>
      </c>
      <c r="H10771" s="3" t="s">
        <v>10391</v>
      </c>
      <c r="I10771" s="3" t="s">
        <v>10392</v>
      </c>
      <c r="J10771" s="3" t="s">
        <v>2015</v>
      </c>
      <c r="K10771" s="3" t="s">
        <v>24</v>
      </c>
      <c r="L10771" s="3">
        <v>31.0</v>
      </c>
      <c r="M10771" s="3" t="s">
        <v>25</v>
      </c>
      <c r="N10771" s="3" t="s">
        <v>10420</v>
      </c>
      <c r="O10771" s="3" t="s">
        <v>315</v>
      </c>
      <c r="P10771" s="4">
        <v>26547.0</v>
      </c>
      <c r="Q10771" s="3" t="s">
        <v>28</v>
      </c>
      <c r="S10771" s="3" t="s">
        <v>34</v>
      </c>
    </row>
    <row r="10772">
      <c r="A10772" s="2">
        <v>42318.714895833335</v>
      </c>
      <c r="B10772" s="3">
        <v>11.0</v>
      </c>
      <c r="C10772" s="3" t="s">
        <v>8462</v>
      </c>
      <c r="D10772" s="3">
        <v>75.0</v>
      </c>
      <c r="E10772" s="3" t="s">
        <v>8463</v>
      </c>
      <c r="F10772" s="3">
        <v>10.0</v>
      </c>
      <c r="G10772" s="3">
        <v>10.0</v>
      </c>
      <c r="H10772" s="3" t="s">
        <v>10391</v>
      </c>
      <c r="I10772" s="3" t="s">
        <v>10392</v>
      </c>
      <c r="J10772" s="3" t="s">
        <v>2015</v>
      </c>
      <c r="K10772" s="3" t="s">
        <v>24</v>
      </c>
      <c r="L10772" s="3">
        <v>32.0</v>
      </c>
      <c r="M10772" s="3" t="s">
        <v>30</v>
      </c>
      <c r="N10772" s="3" t="s">
        <v>8878</v>
      </c>
      <c r="O10772" s="3" t="s">
        <v>9214</v>
      </c>
      <c r="P10772" s="4">
        <v>23081.0</v>
      </c>
      <c r="Q10772" s="3" t="s">
        <v>266</v>
      </c>
      <c r="S10772" s="3" t="s">
        <v>34</v>
      </c>
    </row>
    <row r="10773">
      <c r="A10773" s="2">
        <v>42318.714895833335</v>
      </c>
      <c r="B10773" s="3">
        <v>11.0</v>
      </c>
      <c r="C10773" s="3" t="s">
        <v>8462</v>
      </c>
      <c r="D10773" s="3">
        <v>75.0</v>
      </c>
      <c r="E10773" s="3" t="s">
        <v>8463</v>
      </c>
      <c r="F10773" s="3">
        <v>10.0</v>
      </c>
      <c r="G10773" s="3">
        <v>10.0</v>
      </c>
      <c r="H10773" s="3" t="s">
        <v>10391</v>
      </c>
      <c r="I10773" s="3" t="s">
        <v>10392</v>
      </c>
      <c r="J10773" s="3" t="s">
        <v>2015</v>
      </c>
      <c r="K10773" s="3" t="s">
        <v>24</v>
      </c>
      <c r="L10773" s="3">
        <v>33.0</v>
      </c>
      <c r="M10773" s="3" t="s">
        <v>25</v>
      </c>
      <c r="N10773" s="3" t="s">
        <v>10421</v>
      </c>
      <c r="O10773" s="3" t="s">
        <v>10422</v>
      </c>
      <c r="P10773" s="4">
        <v>23608.0</v>
      </c>
      <c r="Q10773" s="3" t="s">
        <v>216</v>
      </c>
      <c r="S10773" s="3" t="s">
        <v>34</v>
      </c>
    </row>
    <row r="10774">
      <c r="A10774" s="2">
        <v>42318.714895833335</v>
      </c>
      <c r="B10774" s="3">
        <v>11.0</v>
      </c>
      <c r="C10774" s="3" t="s">
        <v>8462</v>
      </c>
      <c r="D10774" s="3">
        <v>75.0</v>
      </c>
      <c r="E10774" s="3" t="s">
        <v>8463</v>
      </c>
      <c r="F10774" s="3">
        <v>10.0</v>
      </c>
      <c r="G10774" s="3">
        <v>10.0</v>
      </c>
      <c r="H10774" s="3" t="s">
        <v>10391</v>
      </c>
      <c r="I10774" s="3" t="s">
        <v>10392</v>
      </c>
      <c r="J10774" s="3" t="s">
        <v>2015</v>
      </c>
      <c r="K10774" s="3" t="s">
        <v>24</v>
      </c>
      <c r="L10774" s="3">
        <v>34.0</v>
      </c>
      <c r="M10774" s="3" t="s">
        <v>30</v>
      </c>
      <c r="N10774" s="3" t="s">
        <v>10423</v>
      </c>
      <c r="O10774" s="3" t="s">
        <v>440</v>
      </c>
      <c r="P10774" s="4">
        <v>33816.0</v>
      </c>
      <c r="Q10774" s="3" t="s">
        <v>191</v>
      </c>
      <c r="S10774" s="3" t="s">
        <v>34</v>
      </c>
    </row>
    <row r="10775">
      <c r="A10775" s="2">
        <v>42318.714895833335</v>
      </c>
      <c r="B10775" s="3">
        <v>11.0</v>
      </c>
      <c r="C10775" s="3" t="s">
        <v>8462</v>
      </c>
      <c r="D10775" s="3">
        <v>75.0</v>
      </c>
      <c r="E10775" s="3" t="s">
        <v>8463</v>
      </c>
      <c r="F10775" s="3">
        <v>10.0</v>
      </c>
      <c r="G10775" s="3">
        <v>10.0</v>
      </c>
      <c r="H10775" s="3" t="s">
        <v>10391</v>
      </c>
      <c r="I10775" s="3" t="s">
        <v>10392</v>
      </c>
      <c r="J10775" s="3" t="s">
        <v>2015</v>
      </c>
      <c r="K10775" s="3" t="s">
        <v>24</v>
      </c>
      <c r="L10775" s="3">
        <v>35.0</v>
      </c>
      <c r="M10775" s="3" t="s">
        <v>25</v>
      </c>
      <c r="N10775" s="3" t="s">
        <v>4211</v>
      </c>
      <c r="O10775" s="3" t="s">
        <v>377</v>
      </c>
      <c r="P10775" s="4">
        <v>30350.0</v>
      </c>
      <c r="Q10775" s="3" t="s">
        <v>216</v>
      </c>
      <c r="S10775" s="3" t="s">
        <v>34</v>
      </c>
    </row>
    <row r="10776">
      <c r="A10776" s="2">
        <v>42318.714895833335</v>
      </c>
      <c r="B10776" s="3">
        <v>11.0</v>
      </c>
      <c r="C10776" s="3" t="s">
        <v>8462</v>
      </c>
      <c r="D10776" s="3">
        <v>75.0</v>
      </c>
      <c r="E10776" s="3" t="s">
        <v>8463</v>
      </c>
      <c r="F10776" s="3">
        <v>10.0</v>
      </c>
      <c r="G10776" s="3">
        <v>10.0</v>
      </c>
      <c r="H10776" s="3" t="s">
        <v>10391</v>
      </c>
      <c r="I10776" s="3" t="s">
        <v>10392</v>
      </c>
      <c r="J10776" s="3" t="s">
        <v>2015</v>
      </c>
      <c r="K10776" s="3" t="s">
        <v>24</v>
      </c>
      <c r="L10776" s="3">
        <v>36.0</v>
      </c>
      <c r="M10776" s="3" t="s">
        <v>30</v>
      </c>
      <c r="N10776" s="3" t="s">
        <v>3114</v>
      </c>
      <c r="O10776" s="3" t="s">
        <v>121</v>
      </c>
      <c r="P10776" s="4">
        <v>27426.0</v>
      </c>
      <c r="Q10776" s="3" t="s">
        <v>40</v>
      </c>
      <c r="S10776" s="3" t="s">
        <v>34</v>
      </c>
    </row>
    <row r="10777">
      <c r="A10777" s="2">
        <v>42318.714895833335</v>
      </c>
      <c r="B10777" s="3">
        <v>11.0</v>
      </c>
      <c r="C10777" s="3" t="s">
        <v>8462</v>
      </c>
      <c r="D10777" s="3">
        <v>75.0</v>
      </c>
      <c r="E10777" s="3" t="s">
        <v>8463</v>
      </c>
      <c r="F10777" s="3">
        <v>10.0</v>
      </c>
      <c r="G10777" s="3">
        <v>10.0</v>
      </c>
      <c r="H10777" s="3" t="s">
        <v>10391</v>
      </c>
      <c r="I10777" s="3" t="s">
        <v>10392</v>
      </c>
      <c r="J10777" s="3" t="s">
        <v>2015</v>
      </c>
      <c r="K10777" s="3" t="s">
        <v>24</v>
      </c>
      <c r="L10777" s="3">
        <v>37.0</v>
      </c>
      <c r="M10777" s="3" t="s">
        <v>25</v>
      </c>
      <c r="N10777" s="3" t="s">
        <v>10424</v>
      </c>
      <c r="O10777" s="3" t="s">
        <v>127</v>
      </c>
      <c r="P10777" s="4">
        <v>17753.0</v>
      </c>
      <c r="Q10777" s="3" t="s">
        <v>1955</v>
      </c>
      <c r="S10777" s="3" t="s">
        <v>34</v>
      </c>
    </row>
    <row r="10778">
      <c r="A10778" s="2">
        <v>42318.714895833335</v>
      </c>
      <c r="B10778" s="3">
        <v>11.0</v>
      </c>
      <c r="C10778" s="3" t="s">
        <v>8462</v>
      </c>
      <c r="D10778" s="3">
        <v>75.0</v>
      </c>
      <c r="E10778" s="3" t="s">
        <v>8463</v>
      </c>
      <c r="F10778" s="3">
        <v>10.0</v>
      </c>
      <c r="G10778" s="3">
        <v>10.0</v>
      </c>
      <c r="H10778" s="3" t="s">
        <v>10391</v>
      </c>
      <c r="I10778" s="3" t="s">
        <v>10392</v>
      </c>
      <c r="J10778" s="3" t="s">
        <v>2015</v>
      </c>
      <c r="K10778" s="3" t="s">
        <v>24</v>
      </c>
      <c r="L10778" s="3">
        <v>38.0</v>
      </c>
      <c r="M10778" s="3" t="s">
        <v>30</v>
      </c>
      <c r="N10778" s="3" t="s">
        <v>6597</v>
      </c>
      <c r="O10778" s="3" t="s">
        <v>264</v>
      </c>
      <c r="P10778" s="4">
        <v>29868.0</v>
      </c>
      <c r="Q10778" s="3" t="s">
        <v>110</v>
      </c>
      <c r="S10778" s="3" t="s">
        <v>34</v>
      </c>
    </row>
    <row r="10779">
      <c r="A10779" s="2">
        <v>42318.714895833335</v>
      </c>
      <c r="B10779" s="3">
        <v>11.0</v>
      </c>
      <c r="C10779" s="3" t="s">
        <v>8462</v>
      </c>
      <c r="D10779" s="3">
        <v>75.0</v>
      </c>
      <c r="E10779" s="3" t="s">
        <v>8463</v>
      </c>
      <c r="F10779" s="3">
        <v>10.0</v>
      </c>
      <c r="G10779" s="3">
        <v>10.0</v>
      </c>
      <c r="H10779" s="3" t="s">
        <v>10391</v>
      </c>
      <c r="I10779" s="3" t="s">
        <v>10392</v>
      </c>
      <c r="J10779" s="3" t="s">
        <v>2015</v>
      </c>
      <c r="K10779" s="3" t="s">
        <v>24</v>
      </c>
      <c r="L10779" s="3">
        <v>39.0</v>
      </c>
      <c r="M10779" s="3" t="s">
        <v>25</v>
      </c>
      <c r="N10779" s="3" t="s">
        <v>1518</v>
      </c>
      <c r="O10779" s="3" t="s">
        <v>344</v>
      </c>
      <c r="P10779" s="4">
        <v>27147.0</v>
      </c>
      <c r="Q10779" s="3" t="s">
        <v>169</v>
      </c>
      <c r="S10779" s="3" t="s">
        <v>34</v>
      </c>
    </row>
    <row r="10780">
      <c r="A10780" s="2">
        <v>42318.714895833335</v>
      </c>
      <c r="B10780" s="3">
        <v>11.0</v>
      </c>
      <c r="C10780" s="3" t="s">
        <v>8462</v>
      </c>
      <c r="D10780" s="3">
        <v>75.0</v>
      </c>
      <c r="E10780" s="3" t="s">
        <v>8463</v>
      </c>
      <c r="F10780" s="3">
        <v>10.0</v>
      </c>
      <c r="G10780" s="3">
        <v>10.0</v>
      </c>
      <c r="H10780" s="3" t="s">
        <v>10391</v>
      </c>
      <c r="I10780" s="3" t="s">
        <v>10392</v>
      </c>
      <c r="J10780" s="3" t="s">
        <v>2015</v>
      </c>
      <c r="K10780" s="3" t="s">
        <v>24</v>
      </c>
      <c r="L10780" s="3">
        <v>40.0</v>
      </c>
      <c r="M10780" s="3" t="s">
        <v>30</v>
      </c>
      <c r="N10780" s="3" t="s">
        <v>1752</v>
      </c>
      <c r="O10780" s="3" t="s">
        <v>3086</v>
      </c>
      <c r="P10780" s="4">
        <v>30882.0</v>
      </c>
      <c r="Q10780" s="3" t="s">
        <v>216</v>
      </c>
      <c r="S10780" s="3" t="s">
        <v>34</v>
      </c>
    </row>
    <row r="10781">
      <c r="A10781" s="2">
        <v>42318.714895833335</v>
      </c>
      <c r="B10781" s="3">
        <v>11.0</v>
      </c>
      <c r="C10781" s="3" t="s">
        <v>8462</v>
      </c>
      <c r="D10781" s="3">
        <v>75.0</v>
      </c>
      <c r="E10781" s="3" t="s">
        <v>8463</v>
      </c>
      <c r="F10781" s="3">
        <v>10.0</v>
      </c>
      <c r="G10781" s="3">
        <v>10.0</v>
      </c>
      <c r="H10781" s="3" t="s">
        <v>10391</v>
      </c>
      <c r="I10781" s="3" t="s">
        <v>10392</v>
      </c>
      <c r="J10781" s="3" t="s">
        <v>2015</v>
      </c>
      <c r="K10781" s="3" t="s">
        <v>24</v>
      </c>
      <c r="L10781" s="3">
        <v>41.0</v>
      </c>
      <c r="M10781" s="3" t="s">
        <v>25</v>
      </c>
      <c r="N10781" s="3" t="s">
        <v>10425</v>
      </c>
      <c r="O10781" s="3" t="s">
        <v>10426</v>
      </c>
      <c r="P10781" s="4">
        <v>29782.0</v>
      </c>
      <c r="Q10781" s="3" t="s">
        <v>216</v>
      </c>
      <c r="S10781" s="3" t="s">
        <v>34</v>
      </c>
    </row>
    <row r="10782">
      <c r="A10782" s="2">
        <v>42318.714895833335</v>
      </c>
      <c r="B10782" s="3">
        <v>11.0</v>
      </c>
      <c r="C10782" s="3" t="s">
        <v>8462</v>
      </c>
      <c r="D10782" s="3">
        <v>75.0</v>
      </c>
      <c r="E10782" s="3" t="s">
        <v>8463</v>
      </c>
      <c r="F10782" s="3">
        <v>10.0</v>
      </c>
      <c r="G10782" s="3">
        <v>10.0</v>
      </c>
      <c r="H10782" s="3" t="s">
        <v>10391</v>
      </c>
      <c r="I10782" s="3" t="s">
        <v>10392</v>
      </c>
      <c r="J10782" s="3" t="s">
        <v>2015</v>
      </c>
      <c r="K10782" s="3" t="s">
        <v>24</v>
      </c>
      <c r="L10782" s="3">
        <v>42.0</v>
      </c>
      <c r="M10782" s="3" t="s">
        <v>30</v>
      </c>
      <c r="N10782" s="3" t="s">
        <v>10427</v>
      </c>
      <c r="O10782" s="3" t="s">
        <v>2002</v>
      </c>
      <c r="P10782" s="4">
        <v>18714.0</v>
      </c>
      <c r="Q10782" s="3" t="s">
        <v>40</v>
      </c>
      <c r="R10782" s="3" t="s">
        <v>1125</v>
      </c>
      <c r="S10782" s="3" t="s">
        <v>34</v>
      </c>
    </row>
    <row r="10783">
      <c r="A10783" s="2">
        <v>42318.714895833335</v>
      </c>
      <c r="B10783" s="3">
        <v>11.0</v>
      </c>
      <c r="C10783" s="3" t="s">
        <v>8462</v>
      </c>
      <c r="D10783" s="3">
        <v>77.0</v>
      </c>
      <c r="E10783" s="3" t="s">
        <v>8506</v>
      </c>
      <c r="F10783" s="3">
        <v>10.0</v>
      </c>
      <c r="G10783" s="3">
        <v>10.0</v>
      </c>
      <c r="H10783" s="3" t="s">
        <v>10391</v>
      </c>
      <c r="I10783" s="3" t="s">
        <v>10392</v>
      </c>
      <c r="J10783" s="3" t="s">
        <v>2015</v>
      </c>
      <c r="K10783" s="3" t="s">
        <v>24</v>
      </c>
      <c r="L10783" s="3">
        <v>1.0</v>
      </c>
      <c r="M10783" s="3" t="s">
        <v>30</v>
      </c>
      <c r="N10783" s="3" t="s">
        <v>10428</v>
      </c>
      <c r="O10783" s="3" t="s">
        <v>342</v>
      </c>
      <c r="P10783" s="4">
        <v>21286.0</v>
      </c>
      <c r="Q10783" s="3" t="s">
        <v>380</v>
      </c>
      <c r="S10783" s="3" t="s">
        <v>34</v>
      </c>
    </row>
    <row r="10784">
      <c r="A10784" s="2">
        <v>42318.714895833335</v>
      </c>
      <c r="B10784" s="3">
        <v>11.0</v>
      </c>
      <c r="C10784" s="3" t="s">
        <v>8462</v>
      </c>
      <c r="D10784" s="3">
        <v>77.0</v>
      </c>
      <c r="E10784" s="3" t="s">
        <v>8506</v>
      </c>
      <c r="F10784" s="3">
        <v>10.0</v>
      </c>
      <c r="G10784" s="3">
        <v>10.0</v>
      </c>
      <c r="H10784" s="3" t="s">
        <v>10391</v>
      </c>
      <c r="I10784" s="3" t="s">
        <v>10392</v>
      </c>
      <c r="J10784" s="3" t="s">
        <v>2015</v>
      </c>
      <c r="K10784" s="3" t="s">
        <v>24</v>
      </c>
      <c r="L10784" s="3">
        <v>2.0</v>
      </c>
      <c r="M10784" s="3" t="s">
        <v>25</v>
      </c>
      <c r="N10784" s="3" t="s">
        <v>10429</v>
      </c>
      <c r="O10784" s="3" t="s">
        <v>523</v>
      </c>
      <c r="P10784" s="4">
        <v>21893.0</v>
      </c>
      <c r="Q10784" s="3" t="s">
        <v>1171</v>
      </c>
      <c r="S10784" s="3" t="s">
        <v>29</v>
      </c>
    </row>
    <row r="10785">
      <c r="A10785" s="2">
        <v>42318.714895833335</v>
      </c>
      <c r="B10785" s="3">
        <v>11.0</v>
      </c>
      <c r="C10785" s="3" t="s">
        <v>8462</v>
      </c>
      <c r="D10785" s="3">
        <v>77.0</v>
      </c>
      <c r="E10785" s="3" t="s">
        <v>8506</v>
      </c>
      <c r="F10785" s="3">
        <v>10.0</v>
      </c>
      <c r="G10785" s="3">
        <v>10.0</v>
      </c>
      <c r="H10785" s="3" t="s">
        <v>10391</v>
      </c>
      <c r="I10785" s="3" t="s">
        <v>10392</v>
      </c>
      <c r="J10785" s="3" t="s">
        <v>2015</v>
      </c>
      <c r="K10785" s="3" t="s">
        <v>24</v>
      </c>
      <c r="L10785" s="3">
        <v>3.0</v>
      </c>
      <c r="M10785" s="3" t="s">
        <v>30</v>
      </c>
      <c r="N10785" s="3" t="s">
        <v>9372</v>
      </c>
      <c r="O10785" s="3" t="s">
        <v>10430</v>
      </c>
      <c r="P10785" s="4">
        <v>26612.0</v>
      </c>
      <c r="Q10785" s="3" t="s">
        <v>40</v>
      </c>
      <c r="S10785" s="3" t="s">
        <v>29</v>
      </c>
    </row>
    <row r="10786">
      <c r="A10786" s="2">
        <v>42318.714895833335</v>
      </c>
      <c r="B10786" s="3">
        <v>11.0</v>
      </c>
      <c r="C10786" s="3" t="s">
        <v>8462</v>
      </c>
      <c r="D10786" s="3">
        <v>77.0</v>
      </c>
      <c r="E10786" s="3" t="s">
        <v>8506</v>
      </c>
      <c r="F10786" s="3">
        <v>10.0</v>
      </c>
      <c r="G10786" s="3">
        <v>10.0</v>
      </c>
      <c r="H10786" s="3" t="s">
        <v>10391</v>
      </c>
      <c r="I10786" s="3" t="s">
        <v>10392</v>
      </c>
      <c r="J10786" s="3" t="s">
        <v>2015</v>
      </c>
      <c r="K10786" s="3" t="s">
        <v>24</v>
      </c>
      <c r="L10786" s="3">
        <v>4.0</v>
      </c>
      <c r="M10786" s="3" t="s">
        <v>25</v>
      </c>
      <c r="N10786" s="3" t="s">
        <v>10431</v>
      </c>
      <c r="O10786" s="3" t="s">
        <v>371</v>
      </c>
      <c r="P10786" s="4">
        <v>20603.0</v>
      </c>
      <c r="Q10786" s="3" t="s">
        <v>33</v>
      </c>
      <c r="S10786" s="3" t="s">
        <v>29</v>
      </c>
    </row>
    <row r="10787">
      <c r="A10787" s="2">
        <v>42318.714895833335</v>
      </c>
      <c r="B10787" s="3">
        <v>11.0</v>
      </c>
      <c r="C10787" s="3" t="s">
        <v>8462</v>
      </c>
      <c r="D10787" s="3">
        <v>77.0</v>
      </c>
      <c r="E10787" s="3" t="s">
        <v>8506</v>
      </c>
      <c r="F10787" s="3">
        <v>10.0</v>
      </c>
      <c r="G10787" s="3">
        <v>10.0</v>
      </c>
      <c r="H10787" s="3" t="s">
        <v>10391</v>
      </c>
      <c r="I10787" s="3" t="s">
        <v>10392</v>
      </c>
      <c r="J10787" s="3" t="s">
        <v>2015</v>
      </c>
      <c r="K10787" s="3" t="s">
        <v>24</v>
      </c>
      <c r="L10787" s="3">
        <v>5.0</v>
      </c>
      <c r="M10787" s="3" t="s">
        <v>30</v>
      </c>
      <c r="N10787" s="3" t="s">
        <v>94</v>
      </c>
      <c r="O10787" s="3" t="s">
        <v>336</v>
      </c>
      <c r="P10787" s="4">
        <v>22512.0</v>
      </c>
      <c r="Q10787" s="3" t="s">
        <v>40</v>
      </c>
      <c r="S10787" s="3" t="s">
        <v>29</v>
      </c>
    </row>
    <row r="10788">
      <c r="A10788" s="2">
        <v>42318.714895833335</v>
      </c>
      <c r="B10788" s="3">
        <v>11.0</v>
      </c>
      <c r="C10788" s="3" t="s">
        <v>8462</v>
      </c>
      <c r="D10788" s="3">
        <v>77.0</v>
      </c>
      <c r="E10788" s="3" t="s">
        <v>8506</v>
      </c>
      <c r="F10788" s="3">
        <v>10.0</v>
      </c>
      <c r="G10788" s="3">
        <v>10.0</v>
      </c>
      <c r="H10788" s="3" t="s">
        <v>10391</v>
      </c>
      <c r="I10788" s="3" t="s">
        <v>10392</v>
      </c>
      <c r="J10788" s="3" t="s">
        <v>2015</v>
      </c>
      <c r="K10788" s="3" t="s">
        <v>24</v>
      </c>
      <c r="L10788" s="3">
        <v>6.0</v>
      </c>
      <c r="M10788" s="3" t="s">
        <v>25</v>
      </c>
      <c r="N10788" s="3" t="s">
        <v>10432</v>
      </c>
      <c r="O10788" s="3" t="s">
        <v>446</v>
      </c>
      <c r="P10788" s="4">
        <v>28481.0</v>
      </c>
      <c r="Q10788" s="3" t="s">
        <v>72</v>
      </c>
      <c r="S10788" s="3" t="s">
        <v>34</v>
      </c>
    </row>
    <row r="10789">
      <c r="A10789" s="2">
        <v>42318.714895833335</v>
      </c>
      <c r="B10789" s="3">
        <v>11.0</v>
      </c>
      <c r="C10789" s="3" t="s">
        <v>8462</v>
      </c>
      <c r="D10789" s="3">
        <v>77.0</v>
      </c>
      <c r="E10789" s="3" t="s">
        <v>8506</v>
      </c>
      <c r="F10789" s="3">
        <v>10.0</v>
      </c>
      <c r="G10789" s="3">
        <v>10.0</v>
      </c>
      <c r="H10789" s="3" t="s">
        <v>10391</v>
      </c>
      <c r="I10789" s="3" t="s">
        <v>10392</v>
      </c>
      <c r="J10789" s="3" t="s">
        <v>2015</v>
      </c>
      <c r="K10789" s="3" t="s">
        <v>24</v>
      </c>
      <c r="L10789" s="3">
        <v>7.0</v>
      </c>
      <c r="M10789" s="3" t="s">
        <v>30</v>
      </c>
      <c r="N10789" s="3" t="s">
        <v>10433</v>
      </c>
      <c r="O10789" s="3" t="s">
        <v>2128</v>
      </c>
      <c r="P10789" s="4">
        <v>16594.0</v>
      </c>
      <c r="Q10789" s="3" t="s">
        <v>113</v>
      </c>
      <c r="S10789" s="3" t="s">
        <v>34</v>
      </c>
    </row>
    <row r="10790">
      <c r="A10790" s="2">
        <v>42318.714895833335</v>
      </c>
      <c r="B10790" s="3">
        <v>11.0</v>
      </c>
      <c r="C10790" s="3" t="s">
        <v>8462</v>
      </c>
      <c r="D10790" s="3">
        <v>77.0</v>
      </c>
      <c r="E10790" s="3" t="s">
        <v>8506</v>
      </c>
      <c r="F10790" s="3">
        <v>10.0</v>
      </c>
      <c r="G10790" s="3">
        <v>10.0</v>
      </c>
      <c r="H10790" s="3" t="s">
        <v>10391</v>
      </c>
      <c r="I10790" s="3" t="s">
        <v>10392</v>
      </c>
      <c r="J10790" s="3" t="s">
        <v>2015</v>
      </c>
      <c r="K10790" s="3" t="s">
        <v>24</v>
      </c>
      <c r="L10790" s="3">
        <v>8.0</v>
      </c>
      <c r="M10790" s="3" t="s">
        <v>25</v>
      </c>
      <c r="N10790" s="3" t="s">
        <v>10434</v>
      </c>
      <c r="O10790" s="3" t="s">
        <v>384</v>
      </c>
      <c r="P10790" s="4">
        <v>27063.0</v>
      </c>
      <c r="Q10790" s="3" t="s">
        <v>1955</v>
      </c>
      <c r="S10790" s="3" t="s">
        <v>34</v>
      </c>
    </row>
    <row r="10791">
      <c r="A10791" s="2">
        <v>42318.714895833335</v>
      </c>
      <c r="B10791" s="3">
        <v>11.0</v>
      </c>
      <c r="C10791" s="3" t="s">
        <v>8462</v>
      </c>
      <c r="D10791" s="3">
        <v>77.0</v>
      </c>
      <c r="E10791" s="3" t="s">
        <v>8506</v>
      </c>
      <c r="F10791" s="3">
        <v>10.0</v>
      </c>
      <c r="G10791" s="3">
        <v>10.0</v>
      </c>
      <c r="H10791" s="3" t="s">
        <v>10391</v>
      </c>
      <c r="I10791" s="3" t="s">
        <v>10392</v>
      </c>
      <c r="J10791" s="3" t="s">
        <v>2015</v>
      </c>
      <c r="K10791" s="3" t="s">
        <v>24</v>
      </c>
      <c r="L10791" s="3">
        <v>9.0</v>
      </c>
      <c r="M10791" s="3" t="s">
        <v>30</v>
      </c>
      <c r="N10791" s="3" t="s">
        <v>10435</v>
      </c>
      <c r="O10791" s="3" t="s">
        <v>10436</v>
      </c>
      <c r="P10791" s="4">
        <v>25781.0</v>
      </c>
      <c r="Q10791" s="3" t="s">
        <v>37</v>
      </c>
      <c r="S10791" s="3" t="s">
        <v>34</v>
      </c>
    </row>
    <row r="10792">
      <c r="A10792" s="2">
        <v>42318.714895833335</v>
      </c>
      <c r="B10792" s="3">
        <v>11.0</v>
      </c>
      <c r="C10792" s="3" t="s">
        <v>8462</v>
      </c>
      <c r="D10792" s="3">
        <v>77.0</v>
      </c>
      <c r="E10792" s="3" t="s">
        <v>8506</v>
      </c>
      <c r="F10792" s="3">
        <v>10.0</v>
      </c>
      <c r="G10792" s="3">
        <v>10.0</v>
      </c>
      <c r="H10792" s="3" t="s">
        <v>10391</v>
      </c>
      <c r="I10792" s="3" t="s">
        <v>10392</v>
      </c>
      <c r="J10792" s="3" t="s">
        <v>2015</v>
      </c>
      <c r="K10792" s="3" t="s">
        <v>24</v>
      </c>
      <c r="L10792" s="3">
        <v>10.0</v>
      </c>
      <c r="M10792" s="3" t="s">
        <v>25</v>
      </c>
      <c r="N10792" s="3" t="s">
        <v>10437</v>
      </c>
      <c r="O10792" s="3" t="s">
        <v>42</v>
      </c>
      <c r="P10792" s="4">
        <v>24342.0</v>
      </c>
      <c r="Q10792" s="3" t="s">
        <v>345</v>
      </c>
      <c r="S10792" s="3" t="s">
        <v>29</v>
      </c>
    </row>
    <row r="10793">
      <c r="A10793" s="2">
        <v>42318.714895833335</v>
      </c>
      <c r="B10793" s="3">
        <v>11.0</v>
      </c>
      <c r="C10793" s="3" t="s">
        <v>8462</v>
      </c>
      <c r="D10793" s="3">
        <v>77.0</v>
      </c>
      <c r="E10793" s="3" t="s">
        <v>8506</v>
      </c>
      <c r="F10793" s="3">
        <v>10.0</v>
      </c>
      <c r="G10793" s="3">
        <v>10.0</v>
      </c>
      <c r="H10793" s="3" t="s">
        <v>10391</v>
      </c>
      <c r="I10793" s="3" t="s">
        <v>10392</v>
      </c>
      <c r="J10793" s="3" t="s">
        <v>2015</v>
      </c>
      <c r="K10793" s="3" t="s">
        <v>24</v>
      </c>
      <c r="L10793" s="3">
        <v>11.0</v>
      </c>
      <c r="M10793" s="3" t="s">
        <v>30</v>
      </c>
      <c r="N10793" s="3" t="s">
        <v>10438</v>
      </c>
      <c r="O10793" s="3" t="s">
        <v>10439</v>
      </c>
      <c r="P10793" s="4">
        <v>33630.0</v>
      </c>
      <c r="Q10793" s="3" t="s">
        <v>191</v>
      </c>
      <c r="S10793" s="3" t="s">
        <v>34</v>
      </c>
    </row>
    <row r="10794">
      <c r="A10794" s="2">
        <v>42318.714895833335</v>
      </c>
      <c r="B10794" s="3">
        <v>11.0</v>
      </c>
      <c r="C10794" s="3" t="s">
        <v>8462</v>
      </c>
      <c r="D10794" s="3">
        <v>77.0</v>
      </c>
      <c r="E10794" s="3" t="s">
        <v>8506</v>
      </c>
      <c r="F10794" s="3">
        <v>10.0</v>
      </c>
      <c r="G10794" s="3">
        <v>10.0</v>
      </c>
      <c r="H10794" s="3" t="s">
        <v>10391</v>
      </c>
      <c r="I10794" s="3" t="s">
        <v>10392</v>
      </c>
      <c r="J10794" s="3" t="s">
        <v>2015</v>
      </c>
      <c r="K10794" s="3" t="s">
        <v>24</v>
      </c>
      <c r="L10794" s="3">
        <v>12.0</v>
      </c>
      <c r="M10794" s="3" t="s">
        <v>25</v>
      </c>
      <c r="N10794" s="3" t="s">
        <v>10440</v>
      </c>
      <c r="O10794" s="3" t="s">
        <v>237</v>
      </c>
      <c r="P10794" s="4">
        <v>24989.0</v>
      </c>
      <c r="Q10794" s="3" t="s">
        <v>33</v>
      </c>
      <c r="S10794" s="3" t="s">
        <v>34</v>
      </c>
    </row>
    <row r="10795">
      <c r="A10795" s="2">
        <v>42318.714895833335</v>
      </c>
      <c r="B10795" s="3">
        <v>11.0</v>
      </c>
      <c r="C10795" s="3" t="s">
        <v>8462</v>
      </c>
      <c r="D10795" s="3">
        <v>77.0</v>
      </c>
      <c r="E10795" s="3" t="s">
        <v>8506</v>
      </c>
      <c r="F10795" s="3">
        <v>10.0</v>
      </c>
      <c r="G10795" s="3">
        <v>10.0</v>
      </c>
      <c r="H10795" s="3" t="s">
        <v>10391</v>
      </c>
      <c r="I10795" s="3" t="s">
        <v>10392</v>
      </c>
      <c r="J10795" s="3" t="s">
        <v>2015</v>
      </c>
      <c r="K10795" s="3" t="s">
        <v>24</v>
      </c>
      <c r="L10795" s="3">
        <v>13.0</v>
      </c>
      <c r="M10795" s="3" t="s">
        <v>30</v>
      </c>
      <c r="N10795" s="3" t="s">
        <v>10441</v>
      </c>
      <c r="O10795" s="3" t="s">
        <v>329</v>
      </c>
      <c r="P10795" s="4">
        <v>19319.0</v>
      </c>
      <c r="Q10795" s="3" t="s">
        <v>49</v>
      </c>
      <c r="S10795" s="3" t="s">
        <v>34</v>
      </c>
    </row>
    <row r="10796">
      <c r="A10796" s="2">
        <v>42318.714895833335</v>
      </c>
      <c r="B10796" s="3">
        <v>11.0</v>
      </c>
      <c r="C10796" s="3" t="s">
        <v>8462</v>
      </c>
      <c r="D10796" s="3">
        <v>77.0</v>
      </c>
      <c r="E10796" s="3" t="s">
        <v>8506</v>
      </c>
      <c r="F10796" s="3">
        <v>10.0</v>
      </c>
      <c r="G10796" s="3">
        <v>10.0</v>
      </c>
      <c r="H10796" s="3" t="s">
        <v>10391</v>
      </c>
      <c r="I10796" s="3" t="s">
        <v>10392</v>
      </c>
      <c r="J10796" s="3" t="s">
        <v>2015</v>
      </c>
      <c r="K10796" s="3" t="s">
        <v>24</v>
      </c>
      <c r="L10796" s="3">
        <v>14.0</v>
      </c>
      <c r="M10796" s="3" t="s">
        <v>25</v>
      </c>
      <c r="N10796" s="3" t="s">
        <v>10442</v>
      </c>
      <c r="O10796" s="3" t="s">
        <v>95</v>
      </c>
      <c r="P10796" s="4">
        <v>20297.0</v>
      </c>
      <c r="Q10796" s="3" t="s">
        <v>33</v>
      </c>
      <c r="S10796" s="3" t="s">
        <v>34</v>
      </c>
    </row>
    <row r="10797">
      <c r="A10797" s="2">
        <v>42318.714895833335</v>
      </c>
      <c r="B10797" s="3">
        <v>11.0</v>
      </c>
      <c r="C10797" s="3" t="s">
        <v>8462</v>
      </c>
      <c r="D10797" s="3">
        <v>77.0</v>
      </c>
      <c r="E10797" s="3" t="s">
        <v>8506</v>
      </c>
      <c r="F10797" s="3">
        <v>10.0</v>
      </c>
      <c r="G10797" s="3">
        <v>10.0</v>
      </c>
      <c r="H10797" s="3" t="s">
        <v>10391</v>
      </c>
      <c r="I10797" s="3" t="s">
        <v>10392</v>
      </c>
      <c r="J10797" s="3" t="s">
        <v>2015</v>
      </c>
      <c r="K10797" s="3" t="s">
        <v>24</v>
      </c>
      <c r="L10797" s="3">
        <v>15.0</v>
      </c>
      <c r="M10797" s="3" t="s">
        <v>30</v>
      </c>
      <c r="N10797" s="3" t="s">
        <v>10443</v>
      </c>
      <c r="O10797" s="3" t="s">
        <v>57</v>
      </c>
      <c r="P10797" s="4">
        <v>23576.0</v>
      </c>
      <c r="Q10797" s="3" t="s">
        <v>40</v>
      </c>
      <c r="S10797" s="3" t="s">
        <v>34</v>
      </c>
    </row>
    <row r="10798">
      <c r="A10798" s="2">
        <v>42318.714895833335</v>
      </c>
      <c r="B10798" s="3">
        <v>11.0</v>
      </c>
      <c r="C10798" s="3" t="s">
        <v>8462</v>
      </c>
      <c r="D10798" s="3">
        <v>77.0</v>
      </c>
      <c r="E10798" s="3" t="s">
        <v>8506</v>
      </c>
      <c r="F10798" s="3">
        <v>10.0</v>
      </c>
      <c r="G10798" s="3">
        <v>10.0</v>
      </c>
      <c r="H10798" s="3" t="s">
        <v>10391</v>
      </c>
      <c r="I10798" s="3" t="s">
        <v>10392</v>
      </c>
      <c r="J10798" s="3" t="s">
        <v>2015</v>
      </c>
      <c r="K10798" s="3" t="s">
        <v>24</v>
      </c>
      <c r="L10798" s="3">
        <v>16.0</v>
      </c>
      <c r="M10798" s="3" t="s">
        <v>25</v>
      </c>
      <c r="N10798" s="3" t="s">
        <v>10444</v>
      </c>
      <c r="O10798" s="3" t="s">
        <v>100</v>
      </c>
      <c r="P10798" s="4">
        <v>21679.0</v>
      </c>
      <c r="Q10798" s="3" t="s">
        <v>169</v>
      </c>
      <c r="S10798" s="3" t="s">
        <v>34</v>
      </c>
    </row>
    <row r="10799">
      <c r="A10799" s="2">
        <v>42318.714895833335</v>
      </c>
      <c r="B10799" s="3">
        <v>11.0</v>
      </c>
      <c r="C10799" s="3" t="s">
        <v>8462</v>
      </c>
      <c r="D10799" s="3">
        <v>77.0</v>
      </c>
      <c r="E10799" s="3" t="s">
        <v>8506</v>
      </c>
      <c r="F10799" s="3">
        <v>10.0</v>
      </c>
      <c r="G10799" s="3">
        <v>10.0</v>
      </c>
      <c r="H10799" s="3" t="s">
        <v>10391</v>
      </c>
      <c r="I10799" s="3" t="s">
        <v>10392</v>
      </c>
      <c r="J10799" s="3" t="s">
        <v>2015</v>
      </c>
      <c r="K10799" s="3" t="s">
        <v>24</v>
      </c>
      <c r="L10799" s="3">
        <v>17.0</v>
      </c>
      <c r="M10799" s="3" t="s">
        <v>30</v>
      </c>
      <c r="N10799" s="3" t="s">
        <v>10445</v>
      </c>
      <c r="O10799" s="3" t="s">
        <v>283</v>
      </c>
      <c r="P10799" s="4">
        <v>24761.0</v>
      </c>
      <c r="Q10799" s="3" t="s">
        <v>132</v>
      </c>
      <c r="S10799" s="3" t="s">
        <v>34</v>
      </c>
    </row>
    <row r="10800">
      <c r="A10800" s="2">
        <v>42318.714895833335</v>
      </c>
      <c r="B10800" s="3">
        <v>11.0</v>
      </c>
      <c r="C10800" s="3" t="s">
        <v>8462</v>
      </c>
      <c r="D10800" s="3">
        <v>77.0</v>
      </c>
      <c r="E10800" s="3" t="s">
        <v>8506</v>
      </c>
      <c r="F10800" s="3">
        <v>10.0</v>
      </c>
      <c r="G10800" s="3">
        <v>10.0</v>
      </c>
      <c r="H10800" s="3" t="s">
        <v>10391</v>
      </c>
      <c r="I10800" s="3" t="s">
        <v>10392</v>
      </c>
      <c r="J10800" s="3" t="s">
        <v>2015</v>
      </c>
      <c r="K10800" s="3" t="s">
        <v>24</v>
      </c>
      <c r="L10800" s="3">
        <v>18.0</v>
      </c>
      <c r="M10800" s="3" t="s">
        <v>25</v>
      </c>
      <c r="N10800" s="3" t="s">
        <v>10446</v>
      </c>
      <c r="O10800" s="3" t="s">
        <v>281</v>
      </c>
      <c r="P10800" s="4">
        <v>24537.0</v>
      </c>
      <c r="Q10800" s="3" t="s">
        <v>352</v>
      </c>
      <c r="S10800" s="3" t="s">
        <v>34</v>
      </c>
    </row>
    <row r="10801">
      <c r="A10801" s="2">
        <v>42318.714895833335</v>
      </c>
      <c r="B10801" s="3">
        <v>11.0</v>
      </c>
      <c r="C10801" s="3" t="s">
        <v>8462</v>
      </c>
      <c r="D10801" s="3">
        <v>77.0</v>
      </c>
      <c r="E10801" s="3" t="s">
        <v>8506</v>
      </c>
      <c r="F10801" s="3">
        <v>10.0</v>
      </c>
      <c r="G10801" s="3">
        <v>10.0</v>
      </c>
      <c r="H10801" s="3" t="s">
        <v>10391</v>
      </c>
      <c r="I10801" s="3" t="s">
        <v>10392</v>
      </c>
      <c r="J10801" s="3" t="s">
        <v>2015</v>
      </c>
      <c r="K10801" s="3" t="s">
        <v>24</v>
      </c>
      <c r="L10801" s="3">
        <v>19.0</v>
      </c>
      <c r="M10801" s="3" t="s">
        <v>30</v>
      </c>
      <c r="N10801" s="3" t="s">
        <v>2734</v>
      </c>
      <c r="O10801" s="3" t="s">
        <v>10447</v>
      </c>
      <c r="P10801" s="4">
        <v>30562.0</v>
      </c>
      <c r="Q10801" s="3" t="s">
        <v>40</v>
      </c>
      <c r="S10801" s="3" t="s">
        <v>34</v>
      </c>
    </row>
    <row r="10802">
      <c r="A10802" s="2">
        <v>42318.714895833335</v>
      </c>
      <c r="B10802" s="3">
        <v>11.0</v>
      </c>
      <c r="C10802" s="3" t="s">
        <v>8462</v>
      </c>
      <c r="D10802" s="3">
        <v>77.0</v>
      </c>
      <c r="E10802" s="3" t="s">
        <v>8506</v>
      </c>
      <c r="F10802" s="3">
        <v>10.0</v>
      </c>
      <c r="G10802" s="3">
        <v>10.0</v>
      </c>
      <c r="H10802" s="3" t="s">
        <v>10391</v>
      </c>
      <c r="I10802" s="3" t="s">
        <v>10392</v>
      </c>
      <c r="J10802" s="3" t="s">
        <v>2015</v>
      </c>
      <c r="K10802" s="3" t="s">
        <v>24</v>
      </c>
      <c r="L10802" s="3">
        <v>20.0</v>
      </c>
      <c r="M10802" s="3" t="s">
        <v>25</v>
      </c>
      <c r="N10802" s="3" t="s">
        <v>10448</v>
      </c>
      <c r="O10802" s="3" t="s">
        <v>54</v>
      </c>
      <c r="P10802" s="4">
        <v>32217.0</v>
      </c>
      <c r="Q10802" s="3" t="s">
        <v>776</v>
      </c>
      <c r="S10802" s="3" t="s">
        <v>34</v>
      </c>
    </row>
    <row r="10803">
      <c r="A10803" s="2">
        <v>42318.714895833335</v>
      </c>
      <c r="B10803" s="3">
        <v>11.0</v>
      </c>
      <c r="C10803" s="3" t="s">
        <v>8462</v>
      </c>
      <c r="D10803" s="3">
        <v>77.0</v>
      </c>
      <c r="E10803" s="3" t="s">
        <v>8506</v>
      </c>
      <c r="F10803" s="3">
        <v>10.0</v>
      </c>
      <c r="G10803" s="3">
        <v>10.0</v>
      </c>
      <c r="H10803" s="3" t="s">
        <v>10391</v>
      </c>
      <c r="I10803" s="3" t="s">
        <v>10392</v>
      </c>
      <c r="J10803" s="3" t="s">
        <v>2015</v>
      </c>
      <c r="K10803" s="3" t="s">
        <v>24</v>
      </c>
      <c r="L10803" s="3">
        <v>21.0</v>
      </c>
      <c r="M10803" s="3" t="s">
        <v>30</v>
      </c>
      <c r="N10803" s="3" t="s">
        <v>3093</v>
      </c>
      <c r="O10803" s="3" t="s">
        <v>171</v>
      </c>
      <c r="P10803" s="4">
        <v>20500.0</v>
      </c>
      <c r="Q10803" s="3" t="s">
        <v>189</v>
      </c>
      <c r="S10803" s="3" t="s">
        <v>34</v>
      </c>
    </row>
    <row r="10804">
      <c r="A10804" s="2">
        <v>42318.714895833335</v>
      </c>
      <c r="B10804" s="3">
        <v>11.0</v>
      </c>
      <c r="C10804" s="3" t="s">
        <v>8462</v>
      </c>
      <c r="D10804" s="3">
        <v>77.0</v>
      </c>
      <c r="E10804" s="3" t="s">
        <v>8506</v>
      </c>
      <c r="F10804" s="3">
        <v>10.0</v>
      </c>
      <c r="G10804" s="3">
        <v>10.0</v>
      </c>
      <c r="H10804" s="3" t="s">
        <v>10391</v>
      </c>
      <c r="I10804" s="3" t="s">
        <v>10392</v>
      </c>
      <c r="J10804" s="3" t="s">
        <v>2015</v>
      </c>
      <c r="K10804" s="3" t="s">
        <v>24</v>
      </c>
      <c r="L10804" s="3">
        <v>22.0</v>
      </c>
      <c r="M10804" s="3" t="s">
        <v>25</v>
      </c>
      <c r="N10804" s="3" t="s">
        <v>10449</v>
      </c>
      <c r="O10804" s="3" t="s">
        <v>530</v>
      </c>
      <c r="P10804" s="4">
        <v>24904.0</v>
      </c>
      <c r="Q10804" s="3" t="s">
        <v>189</v>
      </c>
      <c r="S10804" s="3" t="s">
        <v>34</v>
      </c>
    </row>
    <row r="10805">
      <c r="A10805" s="2">
        <v>42318.714895833335</v>
      </c>
      <c r="B10805" s="3">
        <v>11.0</v>
      </c>
      <c r="C10805" s="3" t="s">
        <v>8462</v>
      </c>
      <c r="D10805" s="3">
        <v>77.0</v>
      </c>
      <c r="E10805" s="3" t="s">
        <v>8506</v>
      </c>
      <c r="F10805" s="3">
        <v>10.0</v>
      </c>
      <c r="G10805" s="3">
        <v>10.0</v>
      </c>
      <c r="H10805" s="3" t="s">
        <v>10391</v>
      </c>
      <c r="I10805" s="3" t="s">
        <v>10392</v>
      </c>
      <c r="J10805" s="3" t="s">
        <v>2015</v>
      </c>
      <c r="K10805" s="3" t="s">
        <v>24</v>
      </c>
      <c r="L10805" s="3">
        <v>23.0</v>
      </c>
      <c r="M10805" s="3" t="s">
        <v>30</v>
      </c>
      <c r="N10805" s="3" t="s">
        <v>10450</v>
      </c>
      <c r="O10805" s="3" t="s">
        <v>139</v>
      </c>
      <c r="P10805" s="4">
        <v>25100.0</v>
      </c>
      <c r="Q10805" s="3" t="s">
        <v>132</v>
      </c>
      <c r="S10805" s="3" t="s">
        <v>34</v>
      </c>
    </row>
    <row r="10806">
      <c r="A10806" s="2">
        <v>42318.714895833335</v>
      </c>
      <c r="B10806" s="3">
        <v>11.0</v>
      </c>
      <c r="C10806" s="3" t="s">
        <v>8462</v>
      </c>
      <c r="D10806" s="3">
        <v>77.0</v>
      </c>
      <c r="E10806" s="3" t="s">
        <v>8506</v>
      </c>
      <c r="F10806" s="3">
        <v>10.0</v>
      </c>
      <c r="G10806" s="3">
        <v>10.0</v>
      </c>
      <c r="H10806" s="3" t="s">
        <v>10391</v>
      </c>
      <c r="I10806" s="3" t="s">
        <v>10392</v>
      </c>
      <c r="J10806" s="3" t="s">
        <v>2015</v>
      </c>
      <c r="K10806" s="3" t="s">
        <v>24</v>
      </c>
      <c r="L10806" s="3">
        <v>24.0</v>
      </c>
      <c r="M10806" s="3" t="s">
        <v>25</v>
      </c>
      <c r="N10806" s="3" t="s">
        <v>3772</v>
      </c>
      <c r="O10806" s="3" t="s">
        <v>95</v>
      </c>
      <c r="P10806" s="4">
        <v>19861.0</v>
      </c>
      <c r="Q10806" s="3" t="s">
        <v>49</v>
      </c>
      <c r="S10806" s="3" t="s">
        <v>34</v>
      </c>
    </row>
    <row r="10807">
      <c r="A10807" s="2">
        <v>42318.714895833335</v>
      </c>
      <c r="B10807" s="3">
        <v>11.0</v>
      </c>
      <c r="C10807" s="3" t="s">
        <v>8462</v>
      </c>
      <c r="D10807" s="3">
        <v>77.0</v>
      </c>
      <c r="E10807" s="3" t="s">
        <v>8506</v>
      </c>
      <c r="F10807" s="3">
        <v>10.0</v>
      </c>
      <c r="G10807" s="3">
        <v>10.0</v>
      </c>
      <c r="H10807" s="3" t="s">
        <v>10391</v>
      </c>
      <c r="I10807" s="3" t="s">
        <v>10392</v>
      </c>
      <c r="J10807" s="3" t="s">
        <v>2015</v>
      </c>
      <c r="K10807" s="3" t="s">
        <v>24</v>
      </c>
      <c r="L10807" s="3">
        <v>25.0</v>
      </c>
      <c r="M10807" s="3" t="s">
        <v>30</v>
      </c>
      <c r="N10807" s="3" t="s">
        <v>10451</v>
      </c>
      <c r="O10807" s="3" t="s">
        <v>57</v>
      </c>
      <c r="P10807" s="4">
        <v>24044.0</v>
      </c>
      <c r="Q10807" s="3" t="s">
        <v>216</v>
      </c>
      <c r="R10807" s="3" t="s">
        <v>1030</v>
      </c>
      <c r="S10807" s="3" t="s">
        <v>34</v>
      </c>
    </row>
    <row r="10808">
      <c r="A10808" s="2">
        <v>42318.714895833335</v>
      </c>
      <c r="B10808" s="3">
        <v>11.0</v>
      </c>
      <c r="C10808" s="3" t="s">
        <v>8462</v>
      </c>
      <c r="D10808" s="3">
        <v>78.0</v>
      </c>
      <c r="E10808" s="3" t="s">
        <v>8530</v>
      </c>
      <c r="F10808" s="3">
        <v>10.0</v>
      </c>
      <c r="G10808" s="3">
        <v>10.0</v>
      </c>
      <c r="H10808" s="3" t="s">
        <v>10391</v>
      </c>
      <c r="I10808" s="3" t="s">
        <v>10392</v>
      </c>
      <c r="J10808" s="3" t="s">
        <v>2015</v>
      </c>
      <c r="K10808" s="3" t="s">
        <v>272</v>
      </c>
      <c r="L10808" s="3">
        <v>1.0</v>
      </c>
      <c r="M10808" s="3" t="s">
        <v>30</v>
      </c>
      <c r="N10808" s="3" t="s">
        <v>3304</v>
      </c>
      <c r="O10808" s="3" t="s">
        <v>57</v>
      </c>
      <c r="P10808" s="4">
        <v>24667.0</v>
      </c>
      <c r="Q10808" s="3" t="s">
        <v>1290</v>
      </c>
      <c r="R10808" s="3" t="s">
        <v>1030</v>
      </c>
      <c r="S10808" s="3" t="s">
        <v>29</v>
      </c>
    </row>
    <row r="10809">
      <c r="A10809" s="2">
        <v>42318.714895833335</v>
      </c>
      <c r="B10809" s="3">
        <v>11.0</v>
      </c>
      <c r="C10809" s="3" t="s">
        <v>8462</v>
      </c>
      <c r="D10809" s="3">
        <v>78.0</v>
      </c>
      <c r="E10809" s="3" t="s">
        <v>8530</v>
      </c>
      <c r="F10809" s="3">
        <v>10.0</v>
      </c>
      <c r="G10809" s="3">
        <v>10.0</v>
      </c>
      <c r="H10809" s="3" t="s">
        <v>10391</v>
      </c>
      <c r="I10809" s="3" t="s">
        <v>10392</v>
      </c>
      <c r="J10809" s="3" t="s">
        <v>2015</v>
      </c>
      <c r="K10809" s="3" t="s">
        <v>24</v>
      </c>
      <c r="L10809" s="3">
        <v>2.0</v>
      </c>
      <c r="M10809" s="3" t="s">
        <v>25</v>
      </c>
      <c r="N10809" s="3" t="s">
        <v>10452</v>
      </c>
      <c r="O10809" s="3" t="s">
        <v>613</v>
      </c>
      <c r="P10809" s="4">
        <v>25251.0</v>
      </c>
      <c r="Q10809" s="3" t="s">
        <v>153</v>
      </c>
      <c r="R10809" s="3" t="s">
        <v>1030</v>
      </c>
      <c r="S10809" s="3" t="s">
        <v>29</v>
      </c>
    </row>
    <row r="10810">
      <c r="A10810" s="2">
        <v>42318.714895833335</v>
      </c>
      <c r="B10810" s="3">
        <v>11.0</v>
      </c>
      <c r="C10810" s="3" t="s">
        <v>8462</v>
      </c>
      <c r="D10810" s="3">
        <v>78.0</v>
      </c>
      <c r="E10810" s="3" t="s">
        <v>8530</v>
      </c>
      <c r="F10810" s="3">
        <v>10.0</v>
      </c>
      <c r="G10810" s="3">
        <v>10.0</v>
      </c>
      <c r="H10810" s="3" t="s">
        <v>10391</v>
      </c>
      <c r="I10810" s="3" t="s">
        <v>10392</v>
      </c>
      <c r="J10810" s="3" t="s">
        <v>2015</v>
      </c>
      <c r="K10810" s="3" t="s">
        <v>24</v>
      </c>
      <c r="L10810" s="3">
        <v>3.0</v>
      </c>
      <c r="M10810" s="3" t="s">
        <v>30</v>
      </c>
      <c r="N10810" s="3" t="s">
        <v>10453</v>
      </c>
      <c r="O10810" s="3" t="s">
        <v>98</v>
      </c>
      <c r="P10810" s="4">
        <v>21245.0</v>
      </c>
      <c r="Q10810" s="3" t="s">
        <v>1178</v>
      </c>
      <c r="S10810" s="3" t="s">
        <v>34</v>
      </c>
    </row>
    <row r="10811">
      <c r="A10811" s="2">
        <v>42318.714895833335</v>
      </c>
      <c r="B10811" s="3">
        <v>11.0</v>
      </c>
      <c r="C10811" s="3" t="s">
        <v>8462</v>
      </c>
      <c r="D10811" s="3">
        <v>78.0</v>
      </c>
      <c r="E10811" s="3" t="s">
        <v>8530</v>
      </c>
      <c r="F10811" s="3">
        <v>10.0</v>
      </c>
      <c r="G10811" s="3">
        <v>10.0</v>
      </c>
      <c r="H10811" s="3" t="s">
        <v>10391</v>
      </c>
      <c r="I10811" s="3" t="s">
        <v>10392</v>
      </c>
      <c r="J10811" s="3" t="s">
        <v>2015</v>
      </c>
      <c r="K10811" s="3" t="s">
        <v>24</v>
      </c>
      <c r="L10811" s="3">
        <v>4.0</v>
      </c>
      <c r="M10811" s="3" t="s">
        <v>25</v>
      </c>
      <c r="N10811" s="3" t="s">
        <v>10454</v>
      </c>
      <c r="O10811" s="3" t="s">
        <v>492</v>
      </c>
      <c r="P10811" s="4">
        <v>21043.0</v>
      </c>
      <c r="Q10811" s="3" t="s">
        <v>216</v>
      </c>
      <c r="S10811" s="3" t="s">
        <v>29</v>
      </c>
    </row>
    <row r="10812">
      <c r="A10812" s="2">
        <v>42318.714895833335</v>
      </c>
      <c r="B10812" s="3">
        <v>11.0</v>
      </c>
      <c r="C10812" s="3" t="s">
        <v>8462</v>
      </c>
      <c r="D10812" s="3">
        <v>78.0</v>
      </c>
      <c r="E10812" s="3" t="s">
        <v>8530</v>
      </c>
      <c r="F10812" s="3">
        <v>10.0</v>
      </c>
      <c r="G10812" s="3">
        <v>10.0</v>
      </c>
      <c r="H10812" s="3" t="s">
        <v>10391</v>
      </c>
      <c r="I10812" s="3" t="s">
        <v>10392</v>
      </c>
      <c r="J10812" s="3" t="s">
        <v>2015</v>
      </c>
      <c r="K10812" s="3" t="s">
        <v>24</v>
      </c>
      <c r="L10812" s="3">
        <v>5.0</v>
      </c>
      <c r="M10812" s="3" t="s">
        <v>30</v>
      </c>
      <c r="N10812" s="3" t="s">
        <v>10455</v>
      </c>
      <c r="O10812" s="3" t="s">
        <v>10456</v>
      </c>
      <c r="P10812" s="4">
        <v>16949.0</v>
      </c>
      <c r="Q10812" s="3" t="s">
        <v>169</v>
      </c>
      <c r="S10812" s="3" t="s">
        <v>34</v>
      </c>
    </row>
    <row r="10813">
      <c r="A10813" s="2">
        <v>42318.714895833335</v>
      </c>
      <c r="B10813" s="3">
        <v>11.0</v>
      </c>
      <c r="C10813" s="3" t="s">
        <v>8462</v>
      </c>
      <c r="D10813" s="3">
        <v>78.0</v>
      </c>
      <c r="E10813" s="3" t="s">
        <v>8530</v>
      </c>
      <c r="F10813" s="3">
        <v>10.0</v>
      </c>
      <c r="G10813" s="3">
        <v>10.0</v>
      </c>
      <c r="H10813" s="3" t="s">
        <v>10391</v>
      </c>
      <c r="I10813" s="3" t="s">
        <v>10392</v>
      </c>
      <c r="J10813" s="3" t="s">
        <v>2015</v>
      </c>
      <c r="K10813" s="3" t="s">
        <v>24</v>
      </c>
      <c r="L10813" s="3">
        <v>6.0</v>
      </c>
      <c r="M10813" s="3" t="s">
        <v>25</v>
      </c>
      <c r="N10813" s="3" t="s">
        <v>543</v>
      </c>
      <c r="O10813" s="3" t="s">
        <v>871</v>
      </c>
      <c r="P10813" s="4">
        <v>26053.0</v>
      </c>
      <c r="Q10813" s="3" t="s">
        <v>40</v>
      </c>
      <c r="R10813" s="3" t="s">
        <v>1030</v>
      </c>
      <c r="S10813" s="3" t="s">
        <v>34</v>
      </c>
    </row>
    <row r="10814">
      <c r="A10814" s="2">
        <v>42318.714895833335</v>
      </c>
      <c r="B10814" s="3">
        <v>11.0</v>
      </c>
      <c r="C10814" s="3" t="s">
        <v>8462</v>
      </c>
      <c r="D10814" s="3">
        <v>78.0</v>
      </c>
      <c r="E10814" s="3" t="s">
        <v>8530</v>
      </c>
      <c r="F10814" s="3">
        <v>10.0</v>
      </c>
      <c r="G10814" s="3">
        <v>10.0</v>
      </c>
      <c r="H10814" s="3" t="s">
        <v>10391</v>
      </c>
      <c r="I10814" s="3" t="s">
        <v>10392</v>
      </c>
      <c r="J10814" s="3" t="s">
        <v>2015</v>
      </c>
      <c r="K10814" s="3" t="s">
        <v>24</v>
      </c>
      <c r="L10814" s="3">
        <v>7.0</v>
      </c>
      <c r="M10814" s="3" t="s">
        <v>30</v>
      </c>
      <c r="N10814" s="3" t="s">
        <v>9221</v>
      </c>
      <c r="O10814" s="3" t="s">
        <v>342</v>
      </c>
      <c r="P10814" s="4">
        <v>25971.0</v>
      </c>
      <c r="Q10814" s="3" t="s">
        <v>153</v>
      </c>
      <c r="S10814" s="3" t="s">
        <v>29</v>
      </c>
    </row>
    <row r="10815">
      <c r="A10815" s="2">
        <v>42318.714895833335</v>
      </c>
      <c r="B10815" s="3">
        <v>11.0</v>
      </c>
      <c r="C10815" s="3" t="s">
        <v>8462</v>
      </c>
      <c r="D10815" s="3">
        <v>78.0</v>
      </c>
      <c r="E10815" s="3" t="s">
        <v>8530</v>
      </c>
      <c r="F10815" s="3">
        <v>10.0</v>
      </c>
      <c r="G10815" s="3">
        <v>10.0</v>
      </c>
      <c r="H10815" s="3" t="s">
        <v>10391</v>
      </c>
      <c r="I10815" s="3" t="s">
        <v>10392</v>
      </c>
      <c r="J10815" s="3" t="s">
        <v>2015</v>
      </c>
      <c r="K10815" s="3" t="s">
        <v>24</v>
      </c>
      <c r="L10815" s="3">
        <v>8.0</v>
      </c>
      <c r="M10815" s="3" t="s">
        <v>25</v>
      </c>
      <c r="N10815" s="3" t="s">
        <v>10457</v>
      </c>
      <c r="O10815" s="3" t="s">
        <v>10458</v>
      </c>
      <c r="P10815" s="4">
        <v>31971.0</v>
      </c>
      <c r="Q10815" s="3" t="s">
        <v>169</v>
      </c>
      <c r="S10815" s="3" t="s">
        <v>34</v>
      </c>
    </row>
    <row r="10816">
      <c r="A10816" s="2">
        <v>42318.714895833335</v>
      </c>
      <c r="B10816" s="3">
        <v>11.0</v>
      </c>
      <c r="C10816" s="3" t="s">
        <v>8462</v>
      </c>
      <c r="D10816" s="3">
        <v>78.0</v>
      </c>
      <c r="E10816" s="3" t="s">
        <v>8530</v>
      </c>
      <c r="F10816" s="3">
        <v>10.0</v>
      </c>
      <c r="G10816" s="3">
        <v>10.0</v>
      </c>
      <c r="H10816" s="3" t="s">
        <v>10391</v>
      </c>
      <c r="I10816" s="3" t="s">
        <v>10392</v>
      </c>
      <c r="J10816" s="3" t="s">
        <v>2015</v>
      </c>
      <c r="K10816" s="3" t="s">
        <v>24</v>
      </c>
      <c r="L10816" s="3">
        <v>9.0</v>
      </c>
      <c r="M10816" s="3" t="s">
        <v>30</v>
      </c>
      <c r="N10816" s="3" t="s">
        <v>10459</v>
      </c>
      <c r="O10816" s="3" t="s">
        <v>342</v>
      </c>
      <c r="P10816" s="4">
        <v>22341.0</v>
      </c>
      <c r="Q10816" s="3" t="s">
        <v>153</v>
      </c>
      <c r="S10816" s="3" t="s">
        <v>34</v>
      </c>
    </row>
    <row r="10817">
      <c r="A10817" s="2">
        <v>42318.714895833335</v>
      </c>
      <c r="B10817" s="3">
        <v>11.0</v>
      </c>
      <c r="C10817" s="3" t="s">
        <v>8462</v>
      </c>
      <c r="D10817" s="3">
        <v>78.0</v>
      </c>
      <c r="E10817" s="3" t="s">
        <v>8530</v>
      </c>
      <c r="F10817" s="3">
        <v>10.0</v>
      </c>
      <c r="G10817" s="3">
        <v>10.0</v>
      </c>
      <c r="H10817" s="3" t="s">
        <v>10391</v>
      </c>
      <c r="I10817" s="3" t="s">
        <v>10392</v>
      </c>
      <c r="J10817" s="3" t="s">
        <v>2015</v>
      </c>
      <c r="K10817" s="3" t="s">
        <v>24</v>
      </c>
      <c r="L10817" s="3">
        <v>10.0</v>
      </c>
      <c r="M10817" s="3" t="s">
        <v>25</v>
      </c>
      <c r="N10817" s="3" t="s">
        <v>10460</v>
      </c>
      <c r="O10817" s="3" t="s">
        <v>95</v>
      </c>
      <c r="P10817" s="4">
        <v>20653.0</v>
      </c>
      <c r="Q10817" s="3" t="s">
        <v>33</v>
      </c>
      <c r="S10817" s="3" t="s">
        <v>29</v>
      </c>
    </row>
    <row r="10818">
      <c r="A10818" s="2">
        <v>42318.714895833335</v>
      </c>
      <c r="B10818" s="3">
        <v>11.0</v>
      </c>
      <c r="C10818" s="3" t="s">
        <v>8462</v>
      </c>
      <c r="D10818" s="3">
        <v>78.0</v>
      </c>
      <c r="E10818" s="3" t="s">
        <v>8530</v>
      </c>
      <c r="F10818" s="3">
        <v>10.0</v>
      </c>
      <c r="G10818" s="3">
        <v>10.0</v>
      </c>
      <c r="H10818" s="3" t="s">
        <v>10391</v>
      </c>
      <c r="I10818" s="3" t="s">
        <v>10392</v>
      </c>
      <c r="J10818" s="3" t="s">
        <v>2015</v>
      </c>
      <c r="K10818" s="3" t="s">
        <v>24</v>
      </c>
      <c r="L10818" s="3">
        <v>11.0</v>
      </c>
      <c r="M10818" s="3" t="s">
        <v>30</v>
      </c>
      <c r="N10818" s="3" t="s">
        <v>122</v>
      </c>
      <c r="O10818" s="3" t="s">
        <v>1443</v>
      </c>
      <c r="P10818" s="4">
        <v>18969.0</v>
      </c>
      <c r="Q10818" s="3" t="s">
        <v>49</v>
      </c>
      <c r="S10818" s="3" t="s">
        <v>34</v>
      </c>
    </row>
    <row r="10819">
      <c r="A10819" s="2">
        <v>42318.714895833335</v>
      </c>
      <c r="B10819" s="3">
        <v>11.0</v>
      </c>
      <c r="C10819" s="3" t="s">
        <v>8462</v>
      </c>
      <c r="D10819" s="3">
        <v>78.0</v>
      </c>
      <c r="E10819" s="3" t="s">
        <v>8530</v>
      </c>
      <c r="F10819" s="3">
        <v>10.0</v>
      </c>
      <c r="G10819" s="3">
        <v>10.0</v>
      </c>
      <c r="H10819" s="3" t="s">
        <v>10391</v>
      </c>
      <c r="I10819" s="3" t="s">
        <v>10392</v>
      </c>
      <c r="J10819" s="3" t="s">
        <v>2015</v>
      </c>
      <c r="K10819" s="3" t="s">
        <v>24</v>
      </c>
      <c r="L10819" s="3">
        <v>12.0</v>
      </c>
      <c r="M10819" s="3" t="s">
        <v>25</v>
      </c>
      <c r="N10819" s="3" t="s">
        <v>10461</v>
      </c>
      <c r="O10819" s="3" t="s">
        <v>243</v>
      </c>
      <c r="P10819" s="4">
        <v>18236.0</v>
      </c>
      <c r="Q10819" s="3" t="s">
        <v>153</v>
      </c>
      <c r="R10819" s="3" t="s">
        <v>1030</v>
      </c>
      <c r="S10819" s="3" t="s">
        <v>34</v>
      </c>
    </row>
    <row r="10820">
      <c r="A10820" s="2">
        <v>42318.714895833335</v>
      </c>
      <c r="B10820" s="3">
        <v>11.0</v>
      </c>
      <c r="C10820" s="3" t="s">
        <v>8462</v>
      </c>
      <c r="D10820" s="3">
        <v>78.0</v>
      </c>
      <c r="E10820" s="3" t="s">
        <v>8530</v>
      </c>
      <c r="F10820" s="3">
        <v>10.0</v>
      </c>
      <c r="G10820" s="3">
        <v>10.0</v>
      </c>
      <c r="H10820" s="3" t="s">
        <v>10391</v>
      </c>
      <c r="I10820" s="3" t="s">
        <v>10392</v>
      </c>
      <c r="J10820" s="3" t="s">
        <v>2015</v>
      </c>
      <c r="K10820" s="3" t="s">
        <v>24</v>
      </c>
      <c r="L10820" s="3">
        <v>13.0</v>
      </c>
      <c r="M10820" s="3" t="s">
        <v>30</v>
      </c>
      <c r="N10820" s="3" t="s">
        <v>10462</v>
      </c>
      <c r="O10820" s="3" t="s">
        <v>342</v>
      </c>
      <c r="P10820" s="4">
        <v>25720.0</v>
      </c>
      <c r="Q10820" s="3" t="s">
        <v>110</v>
      </c>
      <c r="S10820" s="3" t="s">
        <v>34</v>
      </c>
    </row>
    <row r="10821">
      <c r="A10821" s="2">
        <v>42318.714895833335</v>
      </c>
      <c r="B10821" s="3">
        <v>11.0</v>
      </c>
      <c r="C10821" s="3" t="s">
        <v>8462</v>
      </c>
      <c r="D10821" s="3">
        <v>78.0</v>
      </c>
      <c r="E10821" s="3" t="s">
        <v>8530</v>
      </c>
      <c r="F10821" s="3">
        <v>10.0</v>
      </c>
      <c r="G10821" s="3">
        <v>10.0</v>
      </c>
      <c r="H10821" s="3" t="s">
        <v>10391</v>
      </c>
      <c r="I10821" s="3" t="s">
        <v>10392</v>
      </c>
      <c r="J10821" s="3" t="s">
        <v>2015</v>
      </c>
      <c r="K10821" s="3" t="s">
        <v>24</v>
      </c>
      <c r="L10821" s="3">
        <v>14.0</v>
      </c>
      <c r="M10821" s="3" t="s">
        <v>25</v>
      </c>
      <c r="N10821" s="3" t="s">
        <v>10463</v>
      </c>
      <c r="O10821" s="3" t="s">
        <v>1072</v>
      </c>
      <c r="P10821" s="4">
        <v>28045.0</v>
      </c>
      <c r="Q10821" s="3" t="s">
        <v>216</v>
      </c>
      <c r="S10821" s="3" t="s">
        <v>29</v>
      </c>
    </row>
    <row r="10822">
      <c r="A10822" s="2">
        <v>42318.714895833335</v>
      </c>
      <c r="B10822" s="3">
        <v>11.0</v>
      </c>
      <c r="C10822" s="3" t="s">
        <v>8462</v>
      </c>
      <c r="D10822" s="3">
        <v>78.0</v>
      </c>
      <c r="E10822" s="3" t="s">
        <v>8530</v>
      </c>
      <c r="F10822" s="3">
        <v>10.0</v>
      </c>
      <c r="G10822" s="3">
        <v>10.0</v>
      </c>
      <c r="H10822" s="3" t="s">
        <v>10391</v>
      </c>
      <c r="I10822" s="3" t="s">
        <v>10392</v>
      </c>
      <c r="J10822" s="3" t="s">
        <v>2015</v>
      </c>
      <c r="K10822" s="3" t="s">
        <v>24</v>
      </c>
      <c r="L10822" s="3">
        <v>15.0</v>
      </c>
      <c r="M10822" s="3" t="s">
        <v>30</v>
      </c>
      <c r="N10822" s="3" t="s">
        <v>10464</v>
      </c>
      <c r="O10822" s="3" t="s">
        <v>1890</v>
      </c>
      <c r="P10822" s="4">
        <v>30066.0</v>
      </c>
      <c r="Q10822" s="3" t="s">
        <v>153</v>
      </c>
      <c r="S10822" s="3" t="s">
        <v>34</v>
      </c>
    </row>
    <row r="10823">
      <c r="A10823" s="2">
        <v>42318.714895833335</v>
      </c>
      <c r="B10823" s="3">
        <v>11.0</v>
      </c>
      <c r="C10823" s="3" t="s">
        <v>8462</v>
      </c>
      <c r="D10823" s="3">
        <v>78.0</v>
      </c>
      <c r="E10823" s="3" t="s">
        <v>8530</v>
      </c>
      <c r="F10823" s="3">
        <v>10.0</v>
      </c>
      <c r="G10823" s="3">
        <v>10.0</v>
      </c>
      <c r="H10823" s="3" t="s">
        <v>10391</v>
      </c>
      <c r="I10823" s="3" t="s">
        <v>10392</v>
      </c>
      <c r="J10823" s="3" t="s">
        <v>2015</v>
      </c>
      <c r="K10823" s="3" t="s">
        <v>24</v>
      </c>
      <c r="L10823" s="3">
        <v>16.0</v>
      </c>
      <c r="M10823" s="3" t="s">
        <v>25</v>
      </c>
      <c r="N10823" s="3" t="s">
        <v>10465</v>
      </c>
      <c r="O10823" s="3" t="s">
        <v>477</v>
      </c>
      <c r="P10823" s="4">
        <v>21089.0</v>
      </c>
      <c r="Q10823" s="3" t="s">
        <v>72</v>
      </c>
      <c r="S10823" s="3" t="s">
        <v>34</v>
      </c>
    </row>
    <row r="10824">
      <c r="A10824" s="2">
        <v>42318.714895833335</v>
      </c>
      <c r="B10824" s="3">
        <v>11.0</v>
      </c>
      <c r="C10824" s="3" t="s">
        <v>8462</v>
      </c>
      <c r="D10824" s="3">
        <v>78.0</v>
      </c>
      <c r="E10824" s="3" t="s">
        <v>8530</v>
      </c>
      <c r="F10824" s="3">
        <v>10.0</v>
      </c>
      <c r="G10824" s="3">
        <v>10.0</v>
      </c>
      <c r="H10824" s="3" t="s">
        <v>10391</v>
      </c>
      <c r="I10824" s="3" t="s">
        <v>10392</v>
      </c>
      <c r="J10824" s="3" t="s">
        <v>2015</v>
      </c>
      <c r="K10824" s="3" t="s">
        <v>24</v>
      </c>
      <c r="L10824" s="3">
        <v>17.0</v>
      </c>
      <c r="M10824" s="3" t="s">
        <v>30</v>
      </c>
      <c r="N10824" s="3" t="s">
        <v>10466</v>
      </c>
      <c r="O10824" s="3" t="s">
        <v>329</v>
      </c>
      <c r="P10824" s="4">
        <v>20951.0</v>
      </c>
      <c r="Q10824" s="3" t="s">
        <v>86</v>
      </c>
      <c r="S10824" s="3" t="s">
        <v>34</v>
      </c>
    </row>
    <row r="10825">
      <c r="A10825" s="2">
        <v>42318.714895833335</v>
      </c>
      <c r="B10825" s="3">
        <v>11.0</v>
      </c>
      <c r="C10825" s="3" t="s">
        <v>8462</v>
      </c>
      <c r="D10825" s="3">
        <v>78.0</v>
      </c>
      <c r="E10825" s="3" t="s">
        <v>8530</v>
      </c>
      <c r="F10825" s="3">
        <v>10.0</v>
      </c>
      <c r="G10825" s="3">
        <v>10.0</v>
      </c>
      <c r="H10825" s="3" t="s">
        <v>10391</v>
      </c>
      <c r="I10825" s="3" t="s">
        <v>10392</v>
      </c>
      <c r="J10825" s="3" t="s">
        <v>2015</v>
      </c>
      <c r="K10825" s="3" t="s">
        <v>24</v>
      </c>
      <c r="L10825" s="3">
        <v>18.0</v>
      </c>
      <c r="M10825" s="3" t="s">
        <v>25</v>
      </c>
      <c r="N10825" s="3" t="s">
        <v>6601</v>
      </c>
      <c r="O10825" s="3" t="s">
        <v>4530</v>
      </c>
      <c r="P10825" s="4">
        <v>22372.0</v>
      </c>
      <c r="Q10825" s="3" t="s">
        <v>72</v>
      </c>
      <c r="S10825" s="3" t="s">
        <v>34</v>
      </c>
    </row>
    <row r="10826">
      <c r="A10826" s="2">
        <v>42318.714895833335</v>
      </c>
      <c r="B10826" s="3">
        <v>11.0</v>
      </c>
      <c r="C10826" s="3" t="s">
        <v>8462</v>
      </c>
      <c r="D10826" s="3">
        <v>78.0</v>
      </c>
      <c r="E10826" s="3" t="s">
        <v>8530</v>
      </c>
      <c r="F10826" s="3">
        <v>10.0</v>
      </c>
      <c r="G10826" s="3">
        <v>10.0</v>
      </c>
      <c r="H10826" s="3" t="s">
        <v>10391</v>
      </c>
      <c r="I10826" s="3" t="s">
        <v>10392</v>
      </c>
      <c r="J10826" s="3" t="s">
        <v>2015</v>
      </c>
      <c r="K10826" s="3" t="s">
        <v>24</v>
      </c>
      <c r="L10826" s="3">
        <v>19.0</v>
      </c>
      <c r="M10826" s="3" t="s">
        <v>30</v>
      </c>
      <c r="N10826" s="3" t="s">
        <v>2065</v>
      </c>
      <c r="O10826" s="3" t="s">
        <v>10467</v>
      </c>
      <c r="P10826" s="4">
        <v>25278.0</v>
      </c>
      <c r="Q10826" s="3" t="s">
        <v>83</v>
      </c>
      <c r="S10826" s="3" t="s">
        <v>34</v>
      </c>
    </row>
    <row r="10827">
      <c r="A10827" s="2">
        <v>42318.714895833335</v>
      </c>
      <c r="B10827" s="3">
        <v>11.0</v>
      </c>
      <c r="C10827" s="3" t="s">
        <v>8462</v>
      </c>
      <c r="D10827" s="3">
        <v>78.0</v>
      </c>
      <c r="E10827" s="3" t="s">
        <v>8530</v>
      </c>
      <c r="F10827" s="3">
        <v>10.0</v>
      </c>
      <c r="G10827" s="3">
        <v>10.0</v>
      </c>
      <c r="H10827" s="3" t="s">
        <v>10391</v>
      </c>
      <c r="I10827" s="3" t="s">
        <v>10392</v>
      </c>
      <c r="J10827" s="3" t="s">
        <v>2015</v>
      </c>
      <c r="K10827" s="3" t="s">
        <v>24</v>
      </c>
      <c r="L10827" s="3">
        <v>20.0</v>
      </c>
      <c r="M10827" s="3" t="s">
        <v>25</v>
      </c>
      <c r="N10827" s="3" t="s">
        <v>10468</v>
      </c>
      <c r="O10827" s="3" t="s">
        <v>421</v>
      </c>
      <c r="P10827" s="4">
        <v>21882.0</v>
      </c>
      <c r="Q10827" s="3" t="s">
        <v>216</v>
      </c>
      <c r="S10827" s="3" t="s">
        <v>34</v>
      </c>
    </row>
    <row r="10828">
      <c r="A10828" s="2">
        <v>42318.714895833335</v>
      </c>
      <c r="B10828" s="3">
        <v>11.0</v>
      </c>
      <c r="C10828" s="3" t="s">
        <v>8462</v>
      </c>
      <c r="D10828" s="3">
        <v>78.0</v>
      </c>
      <c r="E10828" s="3" t="s">
        <v>8530</v>
      </c>
      <c r="F10828" s="3">
        <v>10.0</v>
      </c>
      <c r="G10828" s="3">
        <v>10.0</v>
      </c>
      <c r="H10828" s="3" t="s">
        <v>10391</v>
      </c>
      <c r="I10828" s="3" t="s">
        <v>10392</v>
      </c>
      <c r="J10828" s="3" t="s">
        <v>2015</v>
      </c>
      <c r="K10828" s="3" t="s">
        <v>24</v>
      </c>
      <c r="L10828" s="3">
        <v>21.0</v>
      </c>
      <c r="M10828" s="3" t="s">
        <v>30</v>
      </c>
      <c r="N10828" s="3" t="s">
        <v>10469</v>
      </c>
      <c r="O10828" s="3" t="s">
        <v>8515</v>
      </c>
      <c r="P10828" s="4">
        <v>27532.0</v>
      </c>
      <c r="Q10828" s="3" t="s">
        <v>189</v>
      </c>
      <c r="S10828" s="3" t="s">
        <v>34</v>
      </c>
    </row>
    <row r="10829">
      <c r="A10829" s="2">
        <v>42318.714895833335</v>
      </c>
      <c r="B10829" s="3">
        <v>11.0</v>
      </c>
      <c r="C10829" s="3" t="s">
        <v>8462</v>
      </c>
      <c r="D10829" s="3">
        <v>78.0</v>
      </c>
      <c r="E10829" s="3" t="s">
        <v>8530</v>
      </c>
      <c r="F10829" s="3">
        <v>10.0</v>
      </c>
      <c r="G10829" s="3">
        <v>10.0</v>
      </c>
      <c r="H10829" s="3" t="s">
        <v>10391</v>
      </c>
      <c r="I10829" s="3" t="s">
        <v>10392</v>
      </c>
      <c r="J10829" s="3" t="s">
        <v>2015</v>
      </c>
      <c r="K10829" s="3" t="s">
        <v>24</v>
      </c>
      <c r="L10829" s="3">
        <v>22.0</v>
      </c>
      <c r="M10829" s="3" t="s">
        <v>25</v>
      </c>
      <c r="N10829" s="3" t="s">
        <v>10470</v>
      </c>
      <c r="O10829" s="3" t="s">
        <v>10471</v>
      </c>
      <c r="P10829" s="4">
        <v>28534.0</v>
      </c>
      <c r="Q10829" s="3" t="s">
        <v>189</v>
      </c>
      <c r="S10829" s="3" t="s">
        <v>34</v>
      </c>
    </row>
    <row r="10830">
      <c r="A10830" s="2">
        <v>42318.714895833335</v>
      </c>
      <c r="B10830" s="3">
        <v>11.0</v>
      </c>
      <c r="C10830" s="3" t="s">
        <v>8462</v>
      </c>
      <c r="D10830" s="3">
        <v>78.0</v>
      </c>
      <c r="E10830" s="3" t="s">
        <v>8530</v>
      </c>
      <c r="F10830" s="3">
        <v>10.0</v>
      </c>
      <c r="G10830" s="3">
        <v>10.0</v>
      </c>
      <c r="H10830" s="3" t="s">
        <v>10391</v>
      </c>
      <c r="I10830" s="3" t="s">
        <v>10392</v>
      </c>
      <c r="J10830" s="3" t="s">
        <v>2015</v>
      </c>
      <c r="K10830" s="3" t="s">
        <v>24</v>
      </c>
      <c r="L10830" s="3">
        <v>23.0</v>
      </c>
      <c r="M10830" s="3" t="s">
        <v>30</v>
      </c>
      <c r="N10830" s="3" t="s">
        <v>10472</v>
      </c>
      <c r="O10830" s="3" t="s">
        <v>85</v>
      </c>
      <c r="P10830" s="4">
        <v>21748.0</v>
      </c>
      <c r="Q10830" s="3" t="s">
        <v>52</v>
      </c>
      <c r="S10830" s="3" t="s">
        <v>34</v>
      </c>
    </row>
    <row r="10831">
      <c r="A10831" s="2">
        <v>42318.714895833335</v>
      </c>
      <c r="B10831" s="3">
        <v>11.0</v>
      </c>
      <c r="C10831" s="3" t="s">
        <v>8462</v>
      </c>
      <c r="D10831" s="3">
        <v>78.0</v>
      </c>
      <c r="E10831" s="3" t="s">
        <v>8530</v>
      </c>
      <c r="F10831" s="3">
        <v>10.0</v>
      </c>
      <c r="G10831" s="3">
        <v>10.0</v>
      </c>
      <c r="H10831" s="3" t="s">
        <v>10391</v>
      </c>
      <c r="I10831" s="3" t="s">
        <v>10392</v>
      </c>
      <c r="J10831" s="3" t="s">
        <v>2015</v>
      </c>
      <c r="K10831" s="3" t="s">
        <v>24</v>
      </c>
      <c r="L10831" s="3">
        <v>24.0</v>
      </c>
      <c r="M10831" s="3" t="s">
        <v>25</v>
      </c>
      <c r="N10831" s="3" t="s">
        <v>535</v>
      </c>
      <c r="O10831" s="3" t="s">
        <v>523</v>
      </c>
      <c r="P10831" s="4">
        <v>21742.0</v>
      </c>
      <c r="Q10831" s="3" t="s">
        <v>189</v>
      </c>
      <c r="S10831" s="3" t="s">
        <v>34</v>
      </c>
    </row>
    <row r="10832">
      <c r="A10832" s="2">
        <v>42318.714895833335</v>
      </c>
      <c r="B10832" s="3">
        <v>11.0</v>
      </c>
      <c r="C10832" s="3" t="s">
        <v>8462</v>
      </c>
      <c r="D10832" s="3">
        <v>78.0</v>
      </c>
      <c r="E10832" s="3" t="s">
        <v>8530</v>
      </c>
      <c r="F10832" s="3">
        <v>10.0</v>
      </c>
      <c r="G10832" s="3">
        <v>10.0</v>
      </c>
      <c r="H10832" s="3" t="s">
        <v>10391</v>
      </c>
      <c r="I10832" s="3" t="s">
        <v>10392</v>
      </c>
      <c r="J10832" s="3" t="s">
        <v>2015</v>
      </c>
      <c r="K10832" s="3" t="s">
        <v>24</v>
      </c>
      <c r="L10832" s="3">
        <v>25.0</v>
      </c>
      <c r="M10832" s="3" t="s">
        <v>30</v>
      </c>
      <c r="N10832" s="3" t="s">
        <v>206</v>
      </c>
      <c r="O10832" s="3" t="s">
        <v>452</v>
      </c>
      <c r="P10832" s="4">
        <v>20629.0</v>
      </c>
      <c r="Q10832" s="3" t="s">
        <v>418</v>
      </c>
      <c r="S10832" s="3" t="s">
        <v>34</v>
      </c>
    </row>
    <row r="10833">
      <c r="A10833" s="2">
        <v>42318.714895833335</v>
      </c>
      <c r="B10833" s="3">
        <v>11.0</v>
      </c>
      <c r="C10833" s="3" t="s">
        <v>8462</v>
      </c>
      <c r="D10833" s="3">
        <v>78.0</v>
      </c>
      <c r="E10833" s="3" t="s">
        <v>8530</v>
      </c>
      <c r="F10833" s="3">
        <v>10.0</v>
      </c>
      <c r="G10833" s="3">
        <v>10.0</v>
      </c>
      <c r="H10833" s="3" t="s">
        <v>10391</v>
      </c>
      <c r="I10833" s="3" t="s">
        <v>10392</v>
      </c>
      <c r="J10833" s="3" t="s">
        <v>2015</v>
      </c>
      <c r="K10833" s="3" t="s">
        <v>24</v>
      </c>
      <c r="L10833" s="3">
        <v>26.0</v>
      </c>
      <c r="M10833" s="3" t="s">
        <v>25</v>
      </c>
      <c r="N10833" s="3" t="s">
        <v>10473</v>
      </c>
      <c r="O10833" s="3" t="s">
        <v>2188</v>
      </c>
      <c r="P10833" s="4">
        <v>31403.0</v>
      </c>
      <c r="Q10833" s="3" t="s">
        <v>216</v>
      </c>
      <c r="S10833" s="3" t="s">
        <v>34</v>
      </c>
    </row>
    <row r="10834">
      <c r="A10834" s="2">
        <v>42318.714895833335</v>
      </c>
      <c r="B10834" s="3">
        <v>11.0</v>
      </c>
      <c r="C10834" s="3" t="s">
        <v>8462</v>
      </c>
      <c r="D10834" s="3">
        <v>78.0</v>
      </c>
      <c r="E10834" s="3" t="s">
        <v>8530</v>
      </c>
      <c r="F10834" s="3">
        <v>10.0</v>
      </c>
      <c r="G10834" s="3">
        <v>10.0</v>
      </c>
      <c r="H10834" s="3" t="s">
        <v>10391</v>
      </c>
      <c r="I10834" s="3" t="s">
        <v>10392</v>
      </c>
      <c r="J10834" s="3" t="s">
        <v>2015</v>
      </c>
      <c r="K10834" s="3" t="s">
        <v>24</v>
      </c>
      <c r="L10834" s="3">
        <v>27.0</v>
      </c>
      <c r="M10834" s="3" t="s">
        <v>30</v>
      </c>
      <c r="N10834" s="3" t="s">
        <v>10474</v>
      </c>
      <c r="O10834" s="3" t="s">
        <v>139</v>
      </c>
      <c r="P10834" s="4">
        <v>22804.0</v>
      </c>
      <c r="Q10834" s="3" t="s">
        <v>40</v>
      </c>
      <c r="R10834" s="3" t="s">
        <v>1134</v>
      </c>
      <c r="S10834" s="3" t="s">
        <v>34</v>
      </c>
    </row>
    <row r="10835">
      <c r="A10835" s="2">
        <v>42318.714895833335</v>
      </c>
      <c r="B10835" s="3">
        <v>11.0</v>
      </c>
      <c r="C10835" s="3" t="s">
        <v>8462</v>
      </c>
      <c r="D10835" s="3">
        <v>91.0</v>
      </c>
      <c r="E10835" s="3" t="s">
        <v>8553</v>
      </c>
      <c r="F10835" s="3">
        <v>10.0</v>
      </c>
      <c r="G10835" s="3">
        <v>10.0</v>
      </c>
      <c r="H10835" s="3" t="s">
        <v>10391</v>
      </c>
      <c r="I10835" s="3" t="s">
        <v>10392</v>
      </c>
      <c r="J10835" s="3" t="s">
        <v>2015</v>
      </c>
      <c r="K10835" s="3" t="s">
        <v>24</v>
      </c>
      <c r="L10835" s="3">
        <v>1.0</v>
      </c>
      <c r="M10835" s="3" t="s">
        <v>25</v>
      </c>
      <c r="N10835" s="3" t="s">
        <v>3072</v>
      </c>
      <c r="O10835" s="3" t="s">
        <v>1275</v>
      </c>
      <c r="P10835" s="4">
        <v>26444.0</v>
      </c>
      <c r="Q10835" s="3" t="s">
        <v>169</v>
      </c>
      <c r="S10835" s="3" t="s">
        <v>29</v>
      </c>
    </row>
    <row r="10836">
      <c r="A10836" s="2">
        <v>42318.714895833335</v>
      </c>
      <c r="B10836" s="3">
        <v>11.0</v>
      </c>
      <c r="C10836" s="3" t="s">
        <v>8462</v>
      </c>
      <c r="D10836" s="3">
        <v>91.0</v>
      </c>
      <c r="E10836" s="3" t="s">
        <v>8553</v>
      </c>
      <c r="F10836" s="3">
        <v>10.0</v>
      </c>
      <c r="G10836" s="3">
        <v>10.0</v>
      </c>
      <c r="H10836" s="3" t="s">
        <v>10391</v>
      </c>
      <c r="I10836" s="3" t="s">
        <v>10392</v>
      </c>
      <c r="J10836" s="3" t="s">
        <v>2015</v>
      </c>
      <c r="K10836" s="3" t="s">
        <v>24</v>
      </c>
      <c r="L10836" s="3">
        <v>2.0</v>
      </c>
      <c r="M10836" s="3" t="s">
        <v>30</v>
      </c>
      <c r="N10836" s="3" t="s">
        <v>10475</v>
      </c>
      <c r="O10836" s="3" t="s">
        <v>10165</v>
      </c>
      <c r="P10836" s="4">
        <v>29685.0</v>
      </c>
      <c r="Q10836" s="3" t="s">
        <v>1955</v>
      </c>
      <c r="S10836" s="3" t="s">
        <v>29</v>
      </c>
    </row>
    <row r="10837">
      <c r="A10837" s="2">
        <v>42318.714895833335</v>
      </c>
      <c r="B10837" s="3">
        <v>11.0</v>
      </c>
      <c r="C10837" s="3" t="s">
        <v>8462</v>
      </c>
      <c r="D10837" s="3">
        <v>91.0</v>
      </c>
      <c r="E10837" s="3" t="s">
        <v>8553</v>
      </c>
      <c r="F10837" s="3">
        <v>10.0</v>
      </c>
      <c r="G10837" s="3">
        <v>10.0</v>
      </c>
      <c r="H10837" s="3" t="s">
        <v>10391</v>
      </c>
      <c r="I10837" s="3" t="s">
        <v>10392</v>
      </c>
      <c r="J10837" s="3" t="s">
        <v>2015</v>
      </c>
      <c r="K10837" s="3" t="s">
        <v>24</v>
      </c>
      <c r="L10837" s="3">
        <v>3.0</v>
      </c>
      <c r="M10837" s="3" t="s">
        <v>25</v>
      </c>
      <c r="N10837" s="3" t="s">
        <v>10476</v>
      </c>
      <c r="O10837" s="3" t="s">
        <v>2026</v>
      </c>
      <c r="P10837" s="4">
        <v>30908.0</v>
      </c>
      <c r="Q10837" s="3" t="s">
        <v>153</v>
      </c>
      <c r="S10837" s="3" t="s">
        <v>34</v>
      </c>
    </row>
    <row r="10838">
      <c r="A10838" s="2">
        <v>42318.714895833335</v>
      </c>
      <c r="B10838" s="3">
        <v>11.0</v>
      </c>
      <c r="C10838" s="3" t="s">
        <v>8462</v>
      </c>
      <c r="D10838" s="3">
        <v>91.0</v>
      </c>
      <c r="E10838" s="3" t="s">
        <v>8553</v>
      </c>
      <c r="F10838" s="3">
        <v>10.0</v>
      </c>
      <c r="G10838" s="3">
        <v>10.0</v>
      </c>
      <c r="H10838" s="3" t="s">
        <v>10391</v>
      </c>
      <c r="I10838" s="3" t="s">
        <v>10392</v>
      </c>
      <c r="J10838" s="3" t="s">
        <v>2015</v>
      </c>
      <c r="K10838" s="3" t="s">
        <v>24</v>
      </c>
      <c r="L10838" s="3">
        <v>4.0</v>
      </c>
      <c r="M10838" s="3" t="s">
        <v>30</v>
      </c>
      <c r="N10838" s="3" t="s">
        <v>6404</v>
      </c>
      <c r="O10838" s="3" t="s">
        <v>2299</v>
      </c>
      <c r="P10838" s="4">
        <v>29585.0</v>
      </c>
      <c r="Q10838" s="3" t="s">
        <v>189</v>
      </c>
      <c r="S10838" s="3" t="s">
        <v>34</v>
      </c>
    </row>
    <row r="10839">
      <c r="A10839" s="2">
        <v>42318.714895833335</v>
      </c>
      <c r="B10839" s="3">
        <v>11.0</v>
      </c>
      <c r="C10839" s="3" t="s">
        <v>8462</v>
      </c>
      <c r="D10839" s="3">
        <v>91.0</v>
      </c>
      <c r="E10839" s="3" t="s">
        <v>8553</v>
      </c>
      <c r="F10839" s="3">
        <v>10.0</v>
      </c>
      <c r="G10839" s="3">
        <v>10.0</v>
      </c>
      <c r="H10839" s="3" t="s">
        <v>10391</v>
      </c>
      <c r="I10839" s="3" t="s">
        <v>10392</v>
      </c>
      <c r="J10839" s="3" t="s">
        <v>2015</v>
      </c>
      <c r="K10839" s="3" t="s">
        <v>24</v>
      </c>
      <c r="L10839" s="3">
        <v>5.0</v>
      </c>
      <c r="M10839" s="3" t="s">
        <v>25</v>
      </c>
      <c r="N10839" s="3" t="s">
        <v>10477</v>
      </c>
      <c r="O10839" s="3" t="s">
        <v>3993</v>
      </c>
      <c r="P10839" s="4">
        <v>27621.0</v>
      </c>
      <c r="Q10839" s="3" t="s">
        <v>153</v>
      </c>
      <c r="S10839" s="3" t="s">
        <v>34</v>
      </c>
    </row>
    <row r="10840">
      <c r="A10840" s="2">
        <v>42318.714895833335</v>
      </c>
      <c r="B10840" s="3">
        <v>11.0</v>
      </c>
      <c r="C10840" s="3" t="s">
        <v>8462</v>
      </c>
      <c r="D10840" s="3">
        <v>91.0</v>
      </c>
      <c r="E10840" s="3" t="s">
        <v>8553</v>
      </c>
      <c r="F10840" s="3">
        <v>10.0</v>
      </c>
      <c r="G10840" s="3">
        <v>10.0</v>
      </c>
      <c r="H10840" s="3" t="s">
        <v>10391</v>
      </c>
      <c r="I10840" s="3" t="s">
        <v>10392</v>
      </c>
      <c r="J10840" s="3" t="s">
        <v>2015</v>
      </c>
      <c r="K10840" s="3" t="s">
        <v>24</v>
      </c>
      <c r="L10840" s="3">
        <v>6.0</v>
      </c>
      <c r="M10840" s="3" t="s">
        <v>30</v>
      </c>
      <c r="N10840" s="3" t="s">
        <v>10478</v>
      </c>
      <c r="O10840" s="3" t="s">
        <v>1651</v>
      </c>
      <c r="P10840" s="4">
        <v>24970.0</v>
      </c>
      <c r="Q10840" s="3" t="s">
        <v>216</v>
      </c>
      <c r="S10840" s="3" t="s">
        <v>34</v>
      </c>
    </row>
    <row r="10841">
      <c r="A10841" s="2">
        <v>42318.714895833335</v>
      </c>
      <c r="B10841" s="3">
        <v>11.0</v>
      </c>
      <c r="C10841" s="3" t="s">
        <v>8462</v>
      </c>
      <c r="D10841" s="3">
        <v>91.0</v>
      </c>
      <c r="E10841" s="3" t="s">
        <v>8553</v>
      </c>
      <c r="F10841" s="3">
        <v>10.0</v>
      </c>
      <c r="G10841" s="3">
        <v>10.0</v>
      </c>
      <c r="H10841" s="3" t="s">
        <v>10391</v>
      </c>
      <c r="I10841" s="3" t="s">
        <v>10392</v>
      </c>
      <c r="J10841" s="3" t="s">
        <v>2015</v>
      </c>
      <c r="K10841" s="3" t="s">
        <v>24</v>
      </c>
      <c r="L10841" s="3">
        <v>7.0</v>
      </c>
      <c r="M10841" s="3" t="s">
        <v>25</v>
      </c>
      <c r="N10841" s="3" t="s">
        <v>10479</v>
      </c>
      <c r="O10841" s="3" t="s">
        <v>2914</v>
      </c>
      <c r="P10841" s="4">
        <v>21195.0</v>
      </c>
      <c r="Q10841" s="3" t="s">
        <v>72</v>
      </c>
      <c r="S10841" s="3" t="s">
        <v>34</v>
      </c>
    </row>
    <row r="10842">
      <c r="A10842" s="2">
        <v>42318.714895833335</v>
      </c>
      <c r="B10842" s="3">
        <v>11.0</v>
      </c>
      <c r="C10842" s="3" t="s">
        <v>8462</v>
      </c>
      <c r="D10842" s="3">
        <v>91.0</v>
      </c>
      <c r="E10842" s="3" t="s">
        <v>8553</v>
      </c>
      <c r="F10842" s="3">
        <v>10.0</v>
      </c>
      <c r="G10842" s="3">
        <v>10.0</v>
      </c>
      <c r="H10842" s="3" t="s">
        <v>10391</v>
      </c>
      <c r="I10842" s="3" t="s">
        <v>10392</v>
      </c>
      <c r="J10842" s="3" t="s">
        <v>2015</v>
      </c>
      <c r="K10842" s="3" t="s">
        <v>24</v>
      </c>
      <c r="L10842" s="3">
        <v>8.0</v>
      </c>
      <c r="M10842" s="3" t="s">
        <v>30</v>
      </c>
      <c r="N10842" s="3" t="s">
        <v>1274</v>
      </c>
      <c r="O10842" s="3" t="s">
        <v>329</v>
      </c>
      <c r="P10842" s="4">
        <v>23756.0</v>
      </c>
      <c r="Q10842" s="3" t="s">
        <v>228</v>
      </c>
      <c r="S10842" s="3" t="s">
        <v>34</v>
      </c>
    </row>
    <row r="10843">
      <c r="A10843" s="2">
        <v>42318.714895833335</v>
      </c>
      <c r="B10843" s="3">
        <v>11.0</v>
      </c>
      <c r="C10843" s="3" t="s">
        <v>8462</v>
      </c>
      <c r="D10843" s="3">
        <v>91.0</v>
      </c>
      <c r="E10843" s="3" t="s">
        <v>8553</v>
      </c>
      <c r="F10843" s="3">
        <v>10.0</v>
      </c>
      <c r="G10843" s="3">
        <v>10.0</v>
      </c>
      <c r="H10843" s="3" t="s">
        <v>10391</v>
      </c>
      <c r="I10843" s="3" t="s">
        <v>10392</v>
      </c>
      <c r="J10843" s="3" t="s">
        <v>2015</v>
      </c>
      <c r="K10843" s="3" t="s">
        <v>24</v>
      </c>
      <c r="L10843" s="3">
        <v>9.0</v>
      </c>
      <c r="M10843" s="3" t="s">
        <v>25</v>
      </c>
      <c r="N10843" s="3" t="s">
        <v>7498</v>
      </c>
      <c r="O10843" s="3" t="s">
        <v>127</v>
      </c>
      <c r="P10843" s="4">
        <v>21946.0</v>
      </c>
      <c r="Q10843" s="3" t="s">
        <v>153</v>
      </c>
      <c r="S10843" s="3" t="s">
        <v>34</v>
      </c>
    </row>
    <row r="10844">
      <c r="A10844" s="2">
        <v>42318.714895833335</v>
      </c>
      <c r="B10844" s="3">
        <v>11.0</v>
      </c>
      <c r="C10844" s="3" t="s">
        <v>8462</v>
      </c>
      <c r="D10844" s="3">
        <v>91.0</v>
      </c>
      <c r="E10844" s="3" t="s">
        <v>8553</v>
      </c>
      <c r="F10844" s="3">
        <v>10.0</v>
      </c>
      <c r="G10844" s="3">
        <v>10.0</v>
      </c>
      <c r="H10844" s="3" t="s">
        <v>10391</v>
      </c>
      <c r="I10844" s="3" t="s">
        <v>10392</v>
      </c>
      <c r="J10844" s="3" t="s">
        <v>2015</v>
      </c>
      <c r="K10844" s="3" t="s">
        <v>24</v>
      </c>
      <c r="L10844" s="3">
        <v>10.0</v>
      </c>
      <c r="M10844" s="3" t="s">
        <v>30</v>
      </c>
      <c r="N10844" s="3" t="s">
        <v>10480</v>
      </c>
      <c r="O10844" s="3" t="s">
        <v>215</v>
      </c>
      <c r="P10844" s="4">
        <v>22286.0</v>
      </c>
      <c r="Q10844" s="3" t="s">
        <v>169</v>
      </c>
      <c r="S10844" s="3" t="s">
        <v>34</v>
      </c>
    </row>
    <row r="10845">
      <c r="A10845" s="2">
        <v>42318.714895833335</v>
      </c>
      <c r="B10845" s="3">
        <v>11.0</v>
      </c>
      <c r="C10845" s="3" t="s">
        <v>8462</v>
      </c>
      <c r="D10845" s="3">
        <v>91.0</v>
      </c>
      <c r="E10845" s="3" t="s">
        <v>8553</v>
      </c>
      <c r="F10845" s="3">
        <v>10.0</v>
      </c>
      <c r="G10845" s="3">
        <v>10.0</v>
      </c>
      <c r="H10845" s="3" t="s">
        <v>10391</v>
      </c>
      <c r="I10845" s="3" t="s">
        <v>10392</v>
      </c>
      <c r="J10845" s="3" t="s">
        <v>2015</v>
      </c>
      <c r="K10845" s="3" t="s">
        <v>24</v>
      </c>
      <c r="L10845" s="3">
        <v>11.0</v>
      </c>
      <c r="M10845" s="3" t="s">
        <v>25</v>
      </c>
      <c r="N10845" s="3" t="s">
        <v>5412</v>
      </c>
      <c r="O10845" s="3" t="s">
        <v>257</v>
      </c>
      <c r="P10845" s="4">
        <v>23182.0</v>
      </c>
      <c r="Q10845" s="3" t="s">
        <v>352</v>
      </c>
      <c r="S10845" s="3" t="s">
        <v>34</v>
      </c>
    </row>
    <row r="10846">
      <c r="A10846" s="2">
        <v>42318.714895833335</v>
      </c>
      <c r="B10846" s="3">
        <v>11.0</v>
      </c>
      <c r="C10846" s="3" t="s">
        <v>8462</v>
      </c>
      <c r="D10846" s="3">
        <v>91.0</v>
      </c>
      <c r="E10846" s="3" t="s">
        <v>8553</v>
      </c>
      <c r="F10846" s="3">
        <v>10.0</v>
      </c>
      <c r="G10846" s="3">
        <v>10.0</v>
      </c>
      <c r="H10846" s="3" t="s">
        <v>10391</v>
      </c>
      <c r="I10846" s="3" t="s">
        <v>10392</v>
      </c>
      <c r="J10846" s="3" t="s">
        <v>2015</v>
      </c>
      <c r="K10846" s="3" t="s">
        <v>24</v>
      </c>
      <c r="L10846" s="3">
        <v>12.0</v>
      </c>
      <c r="M10846" s="3" t="s">
        <v>30</v>
      </c>
      <c r="N10846" s="3" t="s">
        <v>10481</v>
      </c>
      <c r="O10846" s="3" t="s">
        <v>163</v>
      </c>
      <c r="P10846" s="4">
        <v>26220.0</v>
      </c>
      <c r="Q10846" s="3" t="s">
        <v>110</v>
      </c>
      <c r="S10846" s="3" t="s">
        <v>34</v>
      </c>
    </row>
    <row r="10847">
      <c r="A10847" s="2">
        <v>42318.714895833335</v>
      </c>
      <c r="B10847" s="3">
        <v>11.0</v>
      </c>
      <c r="C10847" s="3" t="s">
        <v>8462</v>
      </c>
      <c r="D10847" s="3">
        <v>91.0</v>
      </c>
      <c r="E10847" s="3" t="s">
        <v>8553</v>
      </c>
      <c r="F10847" s="3">
        <v>10.0</v>
      </c>
      <c r="G10847" s="3">
        <v>10.0</v>
      </c>
      <c r="H10847" s="3" t="s">
        <v>10391</v>
      </c>
      <c r="I10847" s="3" t="s">
        <v>10392</v>
      </c>
      <c r="J10847" s="3" t="s">
        <v>2015</v>
      </c>
      <c r="K10847" s="3" t="s">
        <v>24</v>
      </c>
      <c r="L10847" s="3">
        <v>13.0</v>
      </c>
      <c r="M10847" s="3" t="s">
        <v>25</v>
      </c>
      <c r="N10847" s="3" t="s">
        <v>10482</v>
      </c>
      <c r="O10847" s="3" t="s">
        <v>2405</v>
      </c>
      <c r="P10847" s="4">
        <v>33368.0</v>
      </c>
      <c r="Q10847" s="3" t="s">
        <v>40</v>
      </c>
      <c r="S10847" s="3" t="s">
        <v>34</v>
      </c>
    </row>
    <row r="10848">
      <c r="A10848" s="2">
        <v>42318.714895833335</v>
      </c>
      <c r="B10848" s="3">
        <v>11.0</v>
      </c>
      <c r="C10848" s="3" t="s">
        <v>8462</v>
      </c>
      <c r="D10848" s="3">
        <v>91.0</v>
      </c>
      <c r="E10848" s="3" t="s">
        <v>8553</v>
      </c>
      <c r="F10848" s="3">
        <v>10.0</v>
      </c>
      <c r="G10848" s="3">
        <v>10.0</v>
      </c>
      <c r="H10848" s="3" t="s">
        <v>10391</v>
      </c>
      <c r="I10848" s="3" t="s">
        <v>10392</v>
      </c>
      <c r="J10848" s="3" t="s">
        <v>2015</v>
      </c>
      <c r="K10848" s="3" t="s">
        <v>24</v>
      </c>
      <c r="L10848" s="3">
        <v>14.0</v>
      </c>
      <c r="M10848" s="3" t="s">
        <v>30</v>
      </c>
      <c r="N10848" s="3" t="s">
        <v>10483</v>
      </c>
      <c r="O10848" s="3" t="s">
        <v>10484</v>
      </c>
      <c r="P10848" s="4">
        <v>20671.0</v>
      </c>
      <c r="Q10848" s="3" t="s">
        <v>132</v>
      </c>
      <c r="S10848" s="3" t="s">
        <v>34</v>
      </c>
    </row>
    <row r="10849">
      <c r="A10849" s="2">
        <v>42318.714895833335</v>
      </c>
      <c r="B10849" s="3">
        <v>11.0</v>
      </c>
      <c r="C10849" s="3" t="s">
        <v>8462</v>
      </c>
      <c r="D10849" s="3">
        <v>91.0</v>
      </c>
      <c r="E10849" s="3" t="s">
        <v>8553</v>
      </c>
      <c r="F10849" s="3">
        <v>10.0</v>
      </c>
      <c r="G10849" s="3">
        <v>10.0</v>
      </c>
      <c r="H10849" s="3" t="s">
        <v>10391</v>
      </c>
      <c r="I10849" s="3" t="s">
        <v>10392</v>
      </c>
      <c r="J10849" s="3" t="s">
        <v>2015</v>
      </c>
      <c r="K10849" s="3" t="s">
        <v>24</v>
      </c>
      <c r="L10849" s="3">
        <v>15.0</v>
      </c>
      <c r="M10849" s="3" t="s">
        <v>25</v>
      </c>
      <c r="N10849" s="3" t="s">
        <v>10485</v>
      </c>
      <c r="O10849" s="3" t="s">
        <v>477</v>
      </c>
      <c r="P10849" s="4">
        <v>25931.0</v>
      </c>
      <c r="Q10849" s="3" t="s">
        <v>216</v>
      </c>
      <c r="S10849" s="3" t="s">
        <v>34</v>
      </c>
    </row>
    <row r="10850">
      <c r="A10850" s="2">
        <v>42318.714895833335</v>
      </c>
      <c r="B10850" s="3">
        <v>11.0</v>
      </c>
      <c r="C10850" s="3" t="s">
        <v>8462</v>
      </c>
      <c r="D10850" s="3">
        <v>91.0</v>
      </c>
      <c r="E10850" s="3" t="s">
        <v>8553</v>
      </c>
      <c r="F10850" s="3">
        <v>10.0</v>
      </c>
      <c r="G10850" s="3">
        <v>10.0</v>
      </c>
      <c r="H10850" s="3" t="s">
        <v>10391</v>
      </c>
      <c r="I10850" s="3" t="s">
        <v>10392</v>
      </c>
      <c r="J10850" s="3" t="s">
        <v>2015</v>
      </c>
      <c r="K10850" s="3" t="s">
        <v>24</v>
      </c>
      <c r="L10850" s="3">
        <v>16.0</v>
      </c>
      <c r="M10850" s="3" t="s">
        <v>30</v>
      </c>
      <c r="N10850" s="3" t="s">
        <v>10486</v>
      </c>
      <c r="O10850" s="3" t="s">
        <v>1465</v>
      </c>
      <c r="P10850" s="4">
        <v>27840.0</v>
      </c>
      <c r="Q10850" s="3" t="s">
        <v>55</v>
      </c>
      <c r="S10850" s="3" t="s">
        <v>34</v>
      </c>
    </row>
    <row r="10851">
      <c r="A10851" s="2">
        <v>42318.714895833335</v>
      </c>
      <c r="B10851" s="3">
        <v>11.0</v>
      </c>
      <c r="C10851" s="3" t="s">
        <v>8462</v>
      </c>
      <c r="D10851" s="3">
        <v>91.0</v>
      </c>
      <c r="E10851" s="3" t="s">
        <v>8553</v>
      </c>
      <c r="F10851" s="3">
        <v>10.0</v>
      </c>
      <c r="G10851" s="3">
        <v>10.0</v>
      </c>
      <c r="H10851" s="3" t="s">
        <v>10391</v>
      </c>
      <c r="I10851" s="3" t="s">
        <v>10392</v>
      </c>
      <c r="J10851" s="3" t="s">
        <v>2015</v>
      </c>
      <c r="K10851" s="3" t="s">
        <v>24</v>
      </c>
      <c r="L10851" s="3">
        <v>17.0</v>
      </c>
      <c r="M10851" s="3" t="s">
        <v>25</v>
      </c>
      <c r="N10851" s="3" t="s">
        <v>3149</v>
      </c>
      <c r="O10851" s="3" t="s">
        <v>371</v>
      </c>
      <c r="P10851" s="4">
        <v>24713.0</v>
      </c>
      <c r="Q10851" s="3" t="s">
        <v>52</v>
      </c>
      <c r="S10851" s="3" t="s">
        <v>34</v>
      </c>
    </row>
    <row r="10852">
      <c r="A10852" s="2">
        <v>42318.714895833335</v>
      </c>
      <c r="B10852" s="3">
        <v>11.0</v>
      </c>
      <c r="C10852" s="3" t="s">
        <v>8462</v>
      </c>
      <c r="D10852" s="3">
        <v>91.0</v>
      </c>
      <c r="E10852" s="3" t="s">
        <v>8553</v>
      </c>
      <c r="F10852" s="3">
        <v>10.0</v>
      </c>
      <c r="G10852" s="3">
        <v>10.0</v>
      </c>
      <c r="H10852" s="3" t="s">
        <v>10391</v>
      </c>
      <c r="I10852" s="3" t="s">
        <v>10392</v>
      </c>
      <c r="J10852" s="3" t="s">
        <v>2015</v>
      </c>
      <c r="K10852" s="3" t="s">
        <v>24</v>
      </c>
      <c r="L10852" s="3">
        <v>18.0</v>
      </c>
      <c r="M10852" s="3" t="s">
        <v>30</v>
      </c>
      <c r="N10852" s="3" t="s">
        <v>10487</v>
      </c>
      <c r="O10852" s="3" t="s">
        <v>490</v>
      </c>
      <c r="P10852" s="4">
        <v>20724.0</v>
      </c>
      <c r="Q10852" s="3" t="s">
        <v>40</v>
      </c>
      <c r="S10852" s="3" t="s">
        <v>34</v>
      </c>
    </row>
    <row r="10853">
      <c r="A10853" s="2">
        <v>42318.714895833335</v>
      </c>
      <c r="B10853" s="3">
        <v>11.0</v>
      </c>
      <c r="C10853" s="3" t="s">
        <v>8462</v>
      </c>
      <c r="D10853" s="3">
        <v>91.0</v>
      </c>
      <c r="E10853" s="3" t="s">
        <v>8553</v>
      </c>
      <c r="F10853" s="3">
        <v>10.0</v>
      </c>
      <c r="G10853" s="3">
        <v>10.0</v>
      </c>
      <c r="H10853" s="3" t="s">
        <v>10391</v>
      </c>
      <c r="I10853" s="3" t="s">
        <v>10392</v>
      </c>
      <c r="J10853" s="3" t="s">
        <v>2015</v>
      </c>
      <c r="K10853" s="3" t="s">
        <v>24</v>
      </c>
      <c r="L10853" s="3">
        <v>19.0</v>
      </c>
      <c r="M10853" s="3" t="s">
        <v>25</v>
      </c>
      <c r="N10853" s="3" t="s">
        <v>10488</v>
      </c>
      <c r="O10853" s="3" t="s">
        <v>628</v>
      </c>
      <c r="P10853" s="4">
        <v>19741.0</v>
      </c>
      <c r="Q10853" s="3" t="s">
        <v>105</v>
      </c>
      <c r="S10853" s="3" t="s">
        <v>34</v>
      </c>
    </row>
    <row r="10854">
      <c r="A10854" s="2">
        <v>42318.714895833335</v>
      </c>
      <c r="B10854" s="3">
        <v>11.0</v>
      </c>
      <c r="C10854" s="3" t="s">
        <v>8462</v>
      </c>
      <c r="D10854" s="3">
        <v>91.0</v>
      </c>
      <c r="E10854" s="3" t="s">
        <v>8553</v>
      </c>
      <c r="F10854" s="3">
        <v>10.0</v>
      </c>
      <c r="G10854" s="3">
        <v>10.0</v>
      </c>
      <c r="H10854" s="3" t="s">
        <v>10391</v>
      </c>
      <c r="I10854" s="3" t="s">
        <v>10392</v>
      </c>
      <c r="J10854" s="3" t="s">
        <v>2015</v>
      </c>
      <c r="K10854" s="3" t="s">
        <v>24</v>
      </c>
      <c r="L10854" s="3">
        <v>20.0</v>
      </c>
      <c r="M10854" s="3" t="s">
        <v>30</v>
      </c>
      <c r="N10854" s="3" t="s">
        <v>4660</v>
      </c>
      <c r="O10854" s="3" t="s">
        <v>10489</v>
      </c>
      <c r="P10854" s="4">
        <v>23164.0</v>
      </c>
      <c r="Q10854" s="3" t="s">
        <v>418</v>
      </c>
      <c r="S10854" s="3" t="s">
        <v>34</v>
      </c>
    </row>
    <row r="10855">
      <c r="A10855" s="2">
        <v>42318.714895833335</v>
      </c>
      <c r="B10855" s="3">
        <v>11.0</v>
      </c>
      <c r="C10855" s="3" t="s">
        <v>8462</v>
      </c>
      <c r="D10855" s="3">
        <v>91.0</v>
      </c>
      <c r="E10855" s="3" t="s">
        <v>8553</v>
      </c>
      <c r="F10855" s="3">
        <v>10.0</v>
      </c>
      <c r="G10855" s="3">
        <v>10.0</v>
      </c>
      <c r="H10855" s="3" t="s">
        <v>10391</v>
      </c>
      <c r="I10855" s="3" t="s">
        <v>10392</v>
      </c>
      <c r="J10855" s="3" t="s">
        <v>2015</v>
      </c>
      <c r="K10855" s="3" t="s">
        <v>24</v>
      </c>
      <c r="L10855" s="3">
        <v>21.0</v>
      </c>
      <c r="M10855" s="3" t="s">
        <v>25</v>
      </c>
      <c r="N10855" s="3" t="s">
        <v>10490</v>
      </c>
      <c r="O10855" s="3" t="s">
        <v>338</v>
      </c>
      <c r="P10855" s="4">
        <v>30232.0</v>
      </c>
      <c r="Q10855" s="3" t="s">
        <v>153</v>
      </c>
      <c r="S10855" s="3" t="s">
        <v>34</v>
      </c>
    </row>
    <row r="10856">
      <c r="A10856" s="2">
        <v>42318.714895833335</v>
      </c>
      <c r="B10856" s="3">
        <v>11.0</v>
      </c>
      <c r="C10856" s="3" t="s">
        <v>8462</v>
      </c>
      <c r="D10856" s="3">
        <v>91.0</v>
      </c>
      <c r="E10856" s="3" t="s">
        <v>8553</v>
      </c>
      <c r="F10856" s="3">
        <v>10.0</v>
      </c>
      <c r="G10856" s="3">
        <v>10.0</v>
      </c>
      <c r="H10856" s="3" t="s">
        <v>10391</v>
      </c>
      <c r="I10856" s="3" t="s">
        <v>10392</v>
      </c>
      <c r="J10856" s="3" t="s">
        <v>2015</v>
      </c>
      <c r="K10856" s="3" t="s">
        <v>24</v>
      </c>
      <c r="L10856" s="3">
        <v>22.0</v>
      </c>
      <c r="M10856" s="3" t="s">
        <v>30</v>
      </c>
      <c r="N10856" s="3" t="s">
        <v>5995</v>
      </c>
      <c r="O10856" s="3" t="s">
        <v>10491</v>
      </c>
      <c r="P10856" s="4">
        <v>34839.0</v>
      </c>
      <c r="Q10856" s="3" t="s">
        <v>191</v>
      </c>
      <c r="S10856" s="3" t="s">
        <v>34</v>
      </c>
    </row>
    <row r="10857">
      <c r="A10857" s="2">
        <v>42318.714895833335</v>
      </c>
      <c r="B10857" s="3">
        <v>11.0</v>
      </c>
      <c r="C10857" s="3" t="s">
        <v>8462</v>
      </c>
      <c r="D10857" s="3">
        <v>91.0</v>
      </c>
      <c r="E10857" s="3" t="s">
        <v>8553</v>
      </c>
      <c r="F10857" s="3">
        <v>10.0</v>
      </c>
      <c r="G10857" s="3">
        <v>10.0</v>
      </c>
      <c r="H10857" s="3" t="s">
        <v>10391</v>
      </c>
      <c r="I10857" s="3" t="s">
        <v>10392</v>
      </c>
      <c r="J10857" s="3" t="s">
        <v>2015</v>
      </c>
      <c r="K10857" s="3" t="s">
        <v>24</v>
      </c>
      <c r="L10857" s="3">
        <v>23.0</v>
      </c>
      <c r="M10857" s="3" t="s">
        <v>25</v>
      </c>
      <c r="N10857" s="3" t="s">
        <v>10492</v>
      </c>
      <c r="O10857" s="3" t="s">
        <v>8874</v>
      </c>
      <c r="P10857" s="4">
        <v>22741.0</v>
      </c>
      <c r="Q10857" s="3" t="s">
        <v>189</v>
      </c>
      <c r="S10857" s="3" t="s">
        <v>34</v>
      </c>
    </row>
    <row r="10858">
      <c r="A10858" s="2">
        <v>42318.714895833335</v>
      </c>
      <c r="B10858" s="3">
        <v>11.0</v>
      </c>
      <c r="C10858" s="3" t="s">
        <v>8462</v>
      </c>
      <c r="D10858" s="3">
        <v>91.0</v>
      </c>
      <c r="E10858" s="3" t="s">
        <v>8553</v>
      </c>
      <c r="F10858" s="3">
        <v>10.0</v>
      </c>
      <c r="G10858" s="3">
        <v>10.0</v>
      </c>
      <c r="H10858" s="3" t="s">
        <v>10391</v>
      </c>
      <c r="I10858" s="3" t="s">
        <v>10392</v>
      </c>
      <c r="J10858" s="3" t="s">
        <v>2015</v>
      </c>
      <c r="K10858" s="3" t="s">
        <v>24</v>
      </c>
      <c r="L10858" s="3">
        <v>24.0</v>
      </c>
      <c r="M10858" s="3" t="s">
        <v>30</v>
      </c>
      <c r="N10858" s="3" t="s">
        <v>10493</v>
      </c>
      <c r="O10858" s="3" t="s">
        <v>163</v>
      </c>
      <c r="P10858" s="4">
        <v>26113.0</v>
      </c>
      <c r="Q10858" s="3" t="s">
        <v>40</v>
      </c>
      <c r="S10858" s="3" t="s">
        <v>34</v>
      </c>
    </row>
    <row r="10859">
      <c r="A10859" s="2">
        <v>42318.714895833335</v>
      </c>
      <c r="B10859" s="3">
        <v>11.0</v>
      </c>
      <c r="C10859" s="3" t="s">
        <v>8462</v>
      </c>
      <c r="D10859" s="3">
        <v>92.0</v>
      </c>
      <c r="E10859" s="3" t="s">
        <v>8583</v>
      </c>
      <c r="F10859" s="3">
        <v>10.0</v>
      </c>
      <c r="G10859" s="3">
        <v>10.0</v>
      </c>
      <c r="H10859" s="3" t="s">
        <v>10391</v>
      </c>
      <c r="I10859" s="3" t="s">
        <v>10392</v>
      </c>
      <c r="J10859" s="3" t="s">
        <v>2015</v>
      </c>
      <c r="K10859" s="3" t="s">
        <v>24</v>
      </c>
      <c r="L10859" s="3">
        <v>1.0</v>
      </c>
      <c r="M10859" s="3" t="s">
        <v>25</v>
      </c>
      <c r="N10859" s="3" t="s">
        <v>10494</v>
      </c>
      <c r="O10859" s="3" t="s">
        <v>297</v>
      </c>
      <c r="P10859" s="4">
        <v>26162.0</v>
      </c>
      <c r="Q10859" s="3" t="s">
        <v>418</v>
      </c>
      <c r="R10859" s="3" t="s">
        <v>1030</v>
      </c>
      <c r="S10859" s="3" t="s">
        <v>34</v>
      </c>
    </row>
    <row r="10860">
      <c r="A10860" s="2">
        <v>42318.714895833335</v>
      </c>
      <c r="B10860" s="3">
        <v>11.0</v>
      </c>
      <c r="C10860" s="3" t="s">
        <v>8462</v>
      </c>
      <c r="D10860" s="3">
        <v>92.0</v>
      </c>
      <c r="E10860" s="3" t="s">
        <v>8583</v>
      </c>
      <c r="F10860" s="3">
        <v>10.0</v>
      </c>
      <c r="G10860" s="3">
        <v>10.0</v>
      </c>
      <c r="H10860" s="3" t="s">
        <v>10391</v>
      </c>
      <c r="I10860" s="3" t="s">
        <v>10392</v>
      </c>
      <c r="J10860" s="3" t="s">
        <v>2015</v>
      </c>
      <c r="K10860" s="3" t="s">
        <v>24</v>
      </c>
      <c r="L10860" s="3">
        <v>2.0</v>
      </c>
      <c r="M10860" s="3" t="s">
        <v>30</v>
      </c>
      <c r="N10860" s="3" t="s">
        <v>10495</v>
      </c>
      <c r="O10860" s="3" t="s">
        <v>235</v>
      </c>
      <c r="P10860" s="4">
        <v>25396.0</v>
      </c>
      <c r="Q10860" s="3" t="s">
        <v>40</v>
      </c>
      <c r="R10860" s="3" t="s">
        <v>1134</v>
      </c>
      <c r="S10860" s="3" t="s">
        <v>29</v>
      </c>
    </row>
    <row r="10861">
      <c r="A10861" s="2">
        <v>42318.714895833335</v>
      </c>
      <c r="B10861" s="3">
        <v>11.0</v>
      </c>
      <c r="C10861" s="3" t="s">
        <v>8462</v>
      </c>
      <c r="D10861" s="3">
        <v>92.0</v>
      </c>
      <c r="E10861" s="3" t="s">
        <v>8583</v>
      </c>
      <c r="F10861" s="3">
        <v>10.0</v>
      </c>
      <c r="G10861" s="3">
        <v>10.0</v>
      </c>
      <c r="H10861" s="3" t="s">
        <v>10391</v>
      </c>
      <c r="I10861" s="3" t="s">
        <v>10392</v>
      </c>
      <c r="J10861" s="3" t="s">
        <v>2015</v>
      </c>
      <c r="K10861" s="3" t="s">
        <v>24</v>
      </c>
      <c r="L10861" s="3">
        <v>3.0</v>
      </c>
      <c r="M10861" s="3" t="s">
        <v>25</v>
      </c>
      <c r="N10861" s="3" t="s">
        <v>706</v>
      </c>
      <c r="O10861" s="3" t="s">
        <v>580</v>
      </c>
      <c r="P10861" s="4">
        <v>22114.0</v>
      </c>
      <c r="Q10861" s="3" t="s">
        <v>110</v>
      </c>
      <c r="S10861" s="3" t="s">
        <v>29</v>
      </c>
    </row>
    <row r="10862">
      <c r="A10862" s="2">
        <v>42318.714895833335</v>
      </c>
      <c r="B10862" s="3">
        <v>11.0</v>
      </c>
      <c r="C10862" s="3" t="s">
        <v>8462</v>
      </c>
      <c r="D10862" s="3">
        <v>92.0</v>
      </c>
      <c r="E10862" s="3" t="s">
        <v>8583</v>
      </c>
      <c r="F10862" s="3">
        <v>10.0</v>
      </c>
      <c r="G10862" s="3">
        <v>10.0</v>
      </c>
      <c r="H10862" s="3" t="s">
        <v>10391</v>
      </c>
      <c r="I10862" s="3" t="s">
        <v>10392</v>
      </c>
      <c r="J10862" s="3" t="s">
        <v>2015</v>
      </c>
      <c r="K10862" s="3" t="s">
        <v>24</v>
      </c>
      <c r="L10862" s="3">
        <v>4.0</v>
      </c>
      <c r="M10862" s="3" t="s">
        <v>30</v>
      </c>
      <c r="N10862" s="3" t="s">
        <v>10496</v>
      </c>
      <c r="O10862" s="3" t="s">
        <v>317</v>
      </c>
      <c r="P10862" s="4">
        <v>27136.0</v>
      </c>
      <c r="Q10862" s="3" t="s">
        <v>110</v>
      </c>
      <c r="S10862" s="3" t="s">
        <v>29</v>
      </c>
    </row>
    <row r="10863">
      <c r="A10863" s="2">
        <v>42318.714895833335</v>
      </c>
      <c r="B10863" s="3">
        <v>11.0</v>
      </c>
      <c r="C10863" s="3" t="s">
        <v>8462</v>
      </c>
      <c r="D10863" s="3">
        <v>92.0</v>
      </c>
      <c r="E10863" s="3" t="s">
        <v>8583</v>
      </c>
      <c r="F10863" s="3">
        <v>10.0</v>
      </c>
      <c r="G10863" s="3">
        <v>10.0</v>
      </c>
      <c r="H10863" s="3" t="s">
        <v>10391</v>
      </c>
      <c r="I10863" s="3" t="s">
        <v>10392</v>
      </c>
      <c r="J10863" s="3" t="s">
        <v>2015</v>
      </c>
      <c r="K10863" s="3" t="s">
        <v>24</v>
      </c>
      <c r="L10863" s="3">
        <v>5.0</v>
      </c>
      <c r="M10863" s="3" t="s">
        <v>25</v>
      </c>
      <c r="N10863" s="3" t="s">
        <v>236</v>
      </c>
      <c r="O10863" s="3" t="s">
        <v>6306</v>
      </c>
      <c r="P10863" s="4">
        <v>27862.0</v>
      </c>
      <c r="Q10863" s="3" t="s">
        <v>1955</v>
      </c>
      <c r="S10863" s="3" t="s">
        <v>29</v>
      </c>
    </row>
    <row r="10864">
      <c r="A10864" s="2">
        <v>42318.714895833335</v>
      </c>
      <c r="B10864" s="3">
        <v>11.0</v>
      </c>
      <c r="C10864" s="3" t="s">
        <v>8462</v>
      </c>
      <c r="D10864" s="3">
        <v>92.0</v>
      </c>
      <c r="E10864" s="3" t="s">
        <v>8583</v>
      </c>
      <c r="F10864" s="3">
        <v>10.0</v>
      </c>
      <c r="G10864" s="3">
        <v>10.0</v>
      </c>
      <c r="H10864" s="3" t="s">
        <v>10391</v>
      </c>
      <c r="I10864" s="3" t="s">
        <v>10392</v>
      </c>
      <c r="J10864" s="3" t="s">
        <v>2015</v>
      </c>
      <c r="K10864" s="3" t="s">
        <v>24</v>
      </c>
      <c r="L10864" s="3">
        <v>6.0</v>
      </c>
      <c r="M10864" s="3" t="s">
        <v>30</v>
      </c>
      <c r="N10864" s="3" t="s">
        <v>10497</v>
      </c>
      <c r="O10864" s="3" t="s">
        <v>139</v>
      </c>
      <c r="P10864" s="4">
        <v>22742.0</v>
      </c>
      <c r="Q10864" s="3" t="s">
        <v>418</v>
      </c>
      <c r="S10864" s="3" t="s">
        <v>29</v>
      </c>
    </row>
    <row r="10865">
      <c r="A10865" s="2">
        <v>42318.714895833335</v>
      </c>
      <c r="B10865" s="3">
        <v>11.0</v>
      </c>
      <c r="C10865" s="3" t="s">
        <v>8462</v>
      </c>
      <c r="D10865" s="3">
        <v>92.0</v>
      </c>
      <c r="E10865" s="3" t="s">
        <v>8583</v>
      </c>
      <c r="F10865" s="3">
        <v>10.0</v>
      </c>
      <c r="G10865" s="3">
        <v>10.0</v>
      </c>
      <c r="H10865" s="3" t="s">
        <v>10391</v>
      </c>
      <c r="I10865" s="3" t="s">
        <v>10392</v>
      </c>
      <c r="J10865" s="3" t="s">
        <v>2015</v>
      </c>
      <c r="K10865" s="3" t="s">
        <v>24</v>
      </c>
      <c r="L10865" s="3">
        <v>7.0</v>
      </c>
      <c r="M10865" s="3" t="s">
        <v>25</v>
      </c>
      <c r="N10865" s="3" t="s">
        <v>10498</v>
      </c>
      <c r="O10865" s="3" t="s">
        <v>218</v>
      </c>
      <c r="P10865" s="4">
        <v>24717.0</v>
      </c>
      <c r="Q10865" s="3" t="s">
        <v>189</v>
      </c>
      <c r="S10865" s="3" t="s">
        <v>34</v>
      </c>
    </row>
    <row r="10866">
      <c r="A10866" s="2">
        <v>42318.714895833335</v>
      </c>
      <c r="B10866" s="3">
        <v>11.0</v>
      </c>
      <c r="C10866" s="3" t="s">
        <v>8462</v>
      </c>
      <c r="D10866" s="3">
        <v>92.0</v>
      </c>
      <c r="E10866" s="3" t="s">
        <v>8583</v>
      </c>
      <c r="F10866" s="3">
        <v>10.0</v>
      </c>
      <c r="G10866" s="3">
        <v>10.0</v>
      </c>
      <c r="H10866" s="3" t="s">
        <v>10391</v>
      </c>
      <c r="I10866" s="3" t="s">
        <v>10392</v>
      </c>
      <c r="J10866" s="3" t="s">
        <v>2015</v>
      </c>
      <c r="K10866" s="3" t="s">
        <v>24</v>
      </c>
      <c r="L10866" s="3">
        <v>8.0</v>
      </c>
      <c r="M10866" s="3" t="s">
        <v>30</v>
      </c>
      <c r="N10866" s="3" t="s">
        <v>10499</v>
      </c>
      <c r="O10866" s="3" t="s">
        <v>5386</v>
      </c>
      <c r="P10866" s="4">
        <v>24793.0</v>
      </c>
      <c r="Q10866" s="3" t="s">
        <v>970</v>
      </c>
      <c r="S10866" s="3" t="s">
        <v>34</v>
      </c>
    </row>
    <row r="10867">
      <c r="A10867" s="2">
        <v>42318.714895833335</v>
      </c>
      <c r="B10867" s="3">
        <v>11.0</v>
      </c>
      <c r="C10867" s="3" t="s">
        <v>8462</v>
      </c>
      <c r="D10867" s="3">
        <v>92.0</v>
      </c>
      <c r="E10867" s="3" t="s">
        <v>8583</v>
      </c>
      <c r="F10867" s="3">
        <v>10.0</v>
      </c>
      <c r="G10867" s="3">
        <v>10.0</v>
      </c>
      <c r="H10867" s="3" t="s">
        <v>10391</v>
      </c>
      <c r="I10867" s="3" t="s">
        <v>10392</v>
      </c>
      <c r="J10867" s="3" t="s">
        <v>2015</v>
      </c>
      <c r="K10867" s="3" t="s">
        <v>24</v>
      </c>
      <c r="L10867" s="3">
        <v>9.0</v>
      </c>
      <c r="M10867" s="3" t="s">
        <v>25</v>
      </c>
      <c r="N10867" s="3" t="s">
        <v>10500</v>
      </c>
      <c r="O10867" s="3" t="s">
        <v>168</v>
      </c>
      <c r="P10867" s="4">
        <v>20266.0</v>
      </c>
      <c r="Q10867" s="3" t="s">
        <v>418</v>
      </c>
      <c r="S10867" s="3" t="s">
        <v>29</v>
      </c>
    </row>
    <row r="10868">
      <c r="A10868" s="2">
        <v>42318.714895833335</v>
      </c>
      <c r="B10868" s="3">
        <v>11.0</v>
      </c>
      <c r="C10868" s="3" t="s">
        <v>8462</v>
      </c>
      <c r="D10868" s="3">
        <v>92.0</v>
      </c>
      <c r="E10868" s="3" t="s">
        <v>8583</v>
      </c>
      <c r="F10868" s="3">
        <v>10.0</v>
      </c>
      <c r="G10868" s="3">
        <v>10.0</v>
      </c>
      <c r="H10868" s="3" t="s">
        <v>10391</v>
      </c>
      <c r="I10868" s="3" t="s">
        <v>10392</v>
      </c>
      <c r="J10868" s="3" t="s">
        <v>2015</v>
      </c>
      <c r="K10868" s="3" t="s">
        <v>24</v>
      </c>
      <c r="L10868" s="3">
        <v>10.0</v>
      </c>
      <c r="M10868" s="3" t="s">
        <v>30</v>
      </c>
      <c r="N10868" s="3" t="s">
        <v>10501</v>
      </c>
      <c r="O10868" s="3" t="s">
        <v>1045</v>
      </c>
      <c r="P10868" s="4">
        <v>32422.0</v>
      </c>
      <c r="Q10868" s="3" t="s">
        <v>132</v>
      </c>
      <c r="S10868" s="3" t="s">
        <v>34</v>
      </c>
    </row>
    <row r="10869">
      <c r="A10869" s="2">
        <v>42318.714895833335</v>
      </c>
      <c r="B10869" s="3">
        <v>11.0</v>
      </c>
      <c r="C10869" s="3" t="s">
        <v>8462</v>
      </c>
      <c r="D10869" s="3">
        <v>92.0</v>
      </c>
      <c r="E10869" s="3" t="s">
        <v>8583</v>
      </c>
      <c r="F10869" s="3">
        <v>10.0</v>
      </c>
      <c r="G10869" s="3">
        <v>10.0</v>
      </c>
      <c r="H10869" s="3" t="s">
        <v>10391</v>
      </c>
      <c r="I10869" s="3" t="s">
        <v>10392</v>
      </c>
      <c r="J10869" s="3" t="s">
        <v>2015</v>
      </c>
      <c r="K10869" s="3" t="s">
        <v>24</v>
      </c>
      <c r="L10869" s="3">
        <v>11.0</v>
      </c>
      <c r="M10869" s="3" t="s">
        <v>25</v>
      </c>
      <c r="N10869" s="3" t="s">
        <v>10502</v>
      </c>
      <c r="O10869" s="3" t="s">
        <v>871</v>
      </c>
      <c r="P10869" s="4">
        <v>28906.0</v>
      </c>
      <c r="Q10869" s="3" t="s">
        <v>216</v>
      </c>
      <c r="S10869" s="3" t="s">
        <v>34</v>
      </c>
    </row>
    <row r="10870">
      <c r="A10870" s="2">
        <v>42318.714895833335</v>
      </c>
      <c r="B10870" s="3">
        <v>11.0</v>
      </c>
      <c r="C10870" s="3" t="s">
        <v>8462</v>
      </c>
      <c r="D10870" s="3">
        <v>92.0</v>
      </c>
      <c r="E10870" s="3" t="s">
        <v>8583</v>
      </c>
      <c r="F10870" s="3">
        <v>10.0</v>
      </c>
      <c r="G10870" s="3">
        <v>10.0</v>
      </c>
      <c r="H10870" s="3" t="s">
        <v>10391</v>
      </c>
      <c r="I10870" s="3" t="s">
        <v>10392</v>
      </c>
      <c r="J10870" s="3" t="s">
        <v>2015</v>
      </c>
      <c r="K10870" s="3" t="s">
        <v>24</v>
      </c>
      <c r="L10870" s="3">
        <v>12.0</v>
      </c>
      <c r="M10870" s="3" t="s">
        <v>30</v>
      </c>
      <c r="N10870" s="3" t="s">
        <v>10503</v>
      </c>
      <c r="O10870" s="3" t="s">
        <v>602</v>
      </c>
      <c r="P10870" s="4">
        <v>24590.0</v>
      </c>
      <c r="Q10870" s="3" t="s">
        <v>418</v>
      </c>
      <c r="S10870" s="3" t="s">
        <v>34</v>
      </c>
    </row>
    <row r="10871">
      <c r="A10871" s="2">
        <v>42318.714895833335</v>
      </c>
      <c r="B10871" s="3">
        <v>11.0</v>
      </c>
      <c r="C10871" s="3" t="s">
        <v>8462</v>
      </c>
      <c r="D10871" s="3">
        <v>92.0</v>
      </c>
      <c r="E10871" s="3" t="s">
        <v>8583</v>
      </c>
      <c r="F10871" s="3">
        <v>10.0</v>
      </c>
      <c r="G10871" s="3">
        <v>10.0</v>
      </c>
      <c r="H10871" s="3" t="s">
        <v>10391</v>
      </c>
      <c r="I10871" s="3" t="s">
        <v>10392</v>
      </c>
      <c r="J10871" s="3" t="s">
        <v>2015</v>
      </c>
      <c r="K10871" s="3" t="s">
        <v>24</v>
      </c>
      <c r="L10871" s="3">
        <v>13.0</v>
      </c>
      <c r="M10871" s="3" t="s">
        <v>25</v>
      </c>
      <c r="N10871" s="3" t="s">
        <v>2323</v>
      </c>
      <c r="O10871" s="3" t="s">
        <v>218</v>
      </c>
      <c r="P10871" s="4">
        <v>19858.0</v>
      </c>
      <c r="Q10871" s="3" t="s">
        <v>266</v>
      </c>
      <c r="S10871" s="3" t="s">
        <v>34</v>
      </c>
    </row>
    <row r="10872">
      <c r="A10872" s="2">
        <v>42318.714895833335</v>
      </c>
      <c r="B10872" s="3">
        <v>11.0</v>
      </c>
      <c r="C10872" s="3" t="s">
        <v>8462</v>
      </c>
      <c r="D10872" s="3">
        <v>92.0</v>
      </c>
      <c r="E10872" s="3" t="s">
        <v>8583</v>
      </c>
      <c r="F10872" s="3">
        <v>10.0</v>
      </c>
      <c r="G10872" s="3">
        <v>10.0</v>
      </c>
      <c r="H10872" s="3" t="s">
        <v>10391</v>
      </c>
      <c r="I10872" s="3" t="s">
        <v>10392</v>
      </c>
      <c r="J10872" s="3" t="s">
        <v>2015</v>
      </c>
      <c r="K10872" s="3" t="s">
        <v>24</v>
      </c>
      <c r="L10872" s="3">
        <v>14.0</v>
      </c>
      <c r="M10872" s="3" t="s">
        <v>30</v>
      </c>
      <c r="N10872" s="3" t="s">
        <v>10504</v>
      </c>
      <c r="O10872" s="3" t="s">
        <v>602</v>
      </c>
      <c r="P10872" s="4">
        <v>25283.0</v>
      </c>
      <c r="Q10872" s="3" t="s">
        <v>40</v>
      </c>
      <c r="S10872" s="3" t="s">
        <v>34</v>
      </c>
    </row>
    <row r="10873">
      <c r="A10873" s="2">
        <v>42318.714895833335</v>
      </c>
      <c r="B10873" s="3">
        <v>11.0</v>
      </c>
      <c r="C10873" s="3" t="s">
        <v>8462</v>
      </c>
      <c r="D10873" s="3">
        <v>92.0</v>
      </c>
      <c r="E10873" s="3" t="s">
        <v>8583</v>
      </c>
      <c r="F10873" s="3">
        <v>10.0</v>
      </c>
      <c r="G10873" s="3">
        <v>10.0</v>
      </c>
      <c r="H10873" s="3" t="s">
        <v>10391</v>
      </c>
      <c r="I10873" s="3" t="s">
        <v>10392</v>
      </c>
      <c r="J10873" s="3" t="s">
        <v>2015</v>
      </c>
      <c r="K10873" s="3" t="s">
        <v>24</v>
      </c>
      <c r="L10873" s="3">
        <v>15.0</v>
      </c>
      <c r="M10873" s="3" t="s">
        <v>25</v>
      </c>
      <c r="N10873" s="3" t="s">
        <v>10505</v>
      </c>
      <c r="O10873" s="3" t="s">
        <v>243</v>
      </c>
      <c r="P10873" s="4">
        <v>29848.0</v>
      </c>
      <c r="Q10873" s="3" t="s">
        <v>189</v>
      </c>
      <c r="S10873" s="3" t="s">
        <v>34</v>
      </c>
    </row>
    <row r="10874">
      <c r="A10874" s="2">
        <v>42318.714895833335</v>
      </c>
      <c r="B10874" s="3">
        <v>11.0</v>
      </c>
      <c r="C10874" s="3" t="s">
        <v>8462</v>
      </c>
      <c r="D10874" s="3">
        <v>92.0</v>
      </c>
      <c r="E10874" s="3" t="s">
        <v>8583</v>
      </c>
      <c r="F10874" s="3">
        <v>10.0</v>
      </c>
      <c r="G10874" s="3">
        <v>10.0</v>
      </c>
      <c r="H10874" s="3" t="s">
        <v>10391</v>
      </c>
      <c r="I10874" s="3" t="s">
        <v>10392</v>
      </c>
      <c r="J10874" s="3" t="s">
        <v>2015</v>
      </c>
      <c r="K10874" s="3" t="s">
        <v>24</v>
      </c>
      <c r="L10874" s="3">
        <v>16.0</v>
      </c>
      <c r="M10874" s="3" t="s">
        <v>30</v>
      </c>
      <c r="N10874" s="3" t="s">
        <v>10506</v>
      </c>
      <c r="O10874" s="3" t="s">
        <v>677</v>
      </c>
      <c r="P10874" s="4">
        <v>24005.0</v>
      </c>
      <c r="Q10874" s="3" t="s">
        <v>60</v>
      </c>
      <c r="S10874" s="3" t="s">
        <v>29</v>
      </c>
    </row>
    <row r="10875">
      <c r="A10875" s="2">
        <v>42318.714895833335</v>
      </c>
      <c r="B10875" s="3">
        <v>11.0</v>
      </c>
      <c r="C10875" s="3" t="s">
        <v>8462</v>
      </c>
      <c r="D10875" s="3">
        <v>92.0</v>
      </c>
      <c r="E10875" s="3" t="s">
        <v>8583</v>
      </c>
      <c r="F10875" s="3">
        <v>10.0</v>
      </c>
      <c r="G10875" s="3">
        <v>10.0</v>
      </c>
      <c r="H10875" s="3" t="s">
        <v>10391</v>
      </c>
      <c r="I10875" s="3" t="s">
        <v>10392</v>
      </c>
      <c r="J10875" s="3" t="s">
        <v>2015</v>
      </c>
      <c r="K10875" s="3" t="s">
        <v>24</v>
      </c>
      <c r="L10875" s="3">
        <v>17.0</v>
      </c>
      <c r="M10875" s="3" t="s">
        <v>25</v>
      </c>
      <c r="N10875" s="3" t="s">
        <v>10507</v>
      </c>
      <c r="O10875" s="3" t="s">
        <v>109</v>
      </c>
      <c r="P10875" s="4">
        <v>30106.0</v>
      </c>
      <c r="Q10875" s="3" t="s">
        <v>216</v>
      </c>
      <c r="S10875" s="3" t="s">
        <v>34</v>
      </c>
    </row>
    <row r="10876">
      <c r="A10876" s="2">
        <v>42318.714895833335</v>
      </c>
      <c r="B10876" s="3">
        <v>11.0</v>
      </c>
      <c r="C10876" s="3" t="s">
        <v>8462</v>
      </c>
      <c r="D10876" s="3">
        <v>92.0</v>
      </c>
      <c r="E10876" s="3" t="s">
        <v>8583</v>
      </c>
      <c r="F10876" s="3">
        <v>10.0</v>
      </c>
      <c r="G10876" s="3">
        <v>10.0</v>
      </c>
      <c r="H10876" s="3" t="s">
        <v>10391</v>
      </c>
      <c r="I10876" s="3" t="s">
        <v>10392</v>
      </c>
      <c r="J10876" s="3" t="s">
        <v>2015</v>
      </c>
      <c r="K10876" s="3" t="s">
        <v>24</v>
      </c>
      <c r="L10876" s="3">
        <v>18.0</v>
      </c>
      <c r="M10876" s="3" t="s">
        <v>30</v>
      </c>
      <c r="N10876" s="3" t="s">
        <v>10508</v>
      </c>
      <c r="O10876" s="3" t="s">
        <v>10509</v>
      </c>
      <c r="P10876" s="4">
        <v>27771.0</v>
      </c>
      <c r="Q10876" s="3" t="s">
        <v>153</v>
      </c>
      <c r="S10876" s="3" t="s">
        <v>34</v>
      </c>
    </row>
    <row r="10877">
      <c r="A10877" s="2">
        <v>42318.714895833335</v>
      </c>
      <c r="B10877" s="3">
        <v>11.0</v>
      </c>
      <c r="C10877" s="3" t="s">
        <v>8462</v>
      </c>
      <c r="D10877" s="3">
        <v>92.0</v>
      </c>
      <c r="E10877" s="3" t="s">
        <v>8583</v>
      </c>
      <c r="F10877" s="3">
        <v>10.0</v>
      </c>
      <c r="G10877" s="3">
        <v>10.0</v>
      </c>
      <c r="H10877" s="3" t="s">
        <v>10391</v>
      </c>
      <c r="I10877" s="3" t="s">
        <v>10392</v>
      </c>
      <c r="J10877" s="3" t="s">
        <v>2015</v>
      </c>
      <c r="K10877" s="3" t="s">
        <v>24</v>
      </c>
      <c r="L10877" s="3">
        <v>19.0</v>
      </c>
      <c r="M10877" s="3" t="s">
        <v>25</v>
      </c>
      <c r="N10877" s="3" t="s">
        <v>10510</v>
      </c>
      <c r="O10877" s="3" t="s">
        <v>664</v>
      </c>
      <c r="P10877" s="4">
        <v>22394.0</v>
      </c>
      <c r="Q10877" s="3" t="s">
        <v>169</v>
      </c>
      <c r="S10877" s="3" t="s">
        <v>34</v>
      </c>
    </row>
    <row r="10878">
      <c r="A10878" s="2">
        <v>42318.714895833335</v>
      </c>
      <c r="B10878" s="3">
        <v>11.0</v>
      </c>
      <c r="C10878" s="3" t="s">
        <v>8462</v>
      </c>
      <c r="D10878" s="3">
        <v>92.0</v>
      </c>
      <c r="E10878" s="3" t="s">
        <v>8583</v>
      </c>
      <c r="F10878" s="3">
        <v>10.0</v>
      </c>
      <c r="G10878" s="3">
        <v>10.0</v>
      </c>
      <c r="H10878" s="3" t="s">
        <v>10391</v>
      </c>
      <c r="I10878" s="3" t="s">
        <v>10392</v>
      </c>
      <c r="J10878" s="3" t="s">
        <v>2015</v>
      </c>
      <c r="K10878" s="3" t="s">
        <v>24</v>
      </c>
      <c r="L10878" s="3">
        <v>20.0</v>
      </c>
      <c r="M10878" s="3" t="s">
        <v>30</v>
      </c>
      <c r="N10878" s="3" t="s">
        <v>10511</v>
      </c>
      <c r="O10878" s="3" t="s">
        <v>375</v>
      </c>
      <c r="P10878" s="4">
        <v>20197.0</v>
      </c>
      <c r="Q10878" s="3" t="s">
        <v>132</v>
      </c>
      <c r="S10878" s="3" t="s">
        <v>34</v>
      </c>
    </row>
    <row r="10879">
      <c r="A10879" s="2">
        <v>42318.714895833335</v>
      </c>
      <c r="B10879" s="3">
        <v>11.0</v>
      </c>
      <c r="C10879" s="3" t="s">
        <v>8462</v>
      </c>
      <c r="D10879" s="3">
        <v>92.0</v>
      </c>
      <c r="E10879" s="3" t="s">
        <v>8583</v>
      </c>
      <c r="F10879" s="3">
        <v>10.0</v>
      </c>
      <c r="G10879" s="3">
        <v>10.0</v>
      </c>
      <c r="H10879" s="3" t="s">
        <v>10391</v>
      </c>
      <c r="I10879" s="3" t="s">
        <v>10392</v>
      </c>
      <c r="J10879" s="3" t="s">
        <v>2015</v>
      </c>
      <c r="K10879" s="3" t="s">
        <v>24</v>
      </c>
      <c r="L10879" s="3">
        <v>21.0</v>
      </c>
      <c r="M10879" s="3" t="s">
        <v>25</v>
      </c>
      <c r="N10879" s="3" t="s">
        <v>10512</v>
      </c>
      <c r="O10879" s="3" t="s">
        <v>3111</v>
      </c>
      <c r="P10879" s="4">
        <v>30097.0</v>
      </c>
      <c r="Q10879" s="3" t="s">
        <v>216</v>
      </c>
      <c r="S10879" s="3" t="s">
        <v>34</v>
      </c>
    </row>
    <row r="10880">
      <c r="A10880" s="2">
        <v>42318.714895833335</v>
      </c>
      <c r="B10880" s="3">
        <v>11.0</v>
      </c>
      <c r="C10880" s="3" t="s">
        <v>8462</v>
      </c>
      <c r="D10880" s="3">
        <v>92.0</v>
      </c>
      <c r="E10880" s="3" t="s">
        <v>8583</v>
      </c>
      <c r="F10880" s="3">
        <v>10.0</v>
      </c>
      <c r="G10880" s="3">
        <v>10.0</v>
      </c>
      <c r="H10880" s="3" t="s">
        <v>10391</v>
      </c>
      <c r="I10880" s="3" t="s">
        <v>10392</v>
      </c>
      <c r="J10880" s="3" t="s">
        <v>2015</v>
      </c>
      <c r="K10880" s="3" t="s">
        <v>24</v>
      </c>
      <c r="L10880" s="3">
        <v>22.0</v>
      </c>
      <c r="M10880" s="3" t="s">
        <v>30</v>
      </c>
      <c r="N10880" s="3" t="s">
        <v>10513</v>
      </c>
      <c r="O10880" s="3" t="s">
        <v>329</v>
      </c>
      <c r="P10880" s="4">
        <v>23596.0</v>
      </c>
      <c r="Q10880" s="3" t="s">
        <v>40</v>
      </c>
      <c r="S10880" s="3" t="s">
        <v>34</v>
      </c>
    </row>
    <row r="10881">
      <c r="A10881" s="2">
        <v>42318.714895833335</v>
      </c>
      <c r="B10881" s="3">
        <v>11.0</v>
      </c>
      <c r="C10881" s="3" t="s">
        <v>8462</v>
      </c>
      <c r="D10881" s="3">
        <v>92.0</v>
      </c>
      <c r="E10881" s="3" t="s">
        <v>8583</v>
      </c>
      <c r="F10881" s="3">
        <v>10.0</v>
      </c>
      <c r="G10881" s="3">
        <v>10.0</v>
      </c>
      <c r="H10881" s="3" t="s">
        <v>10391</v>
      </c>
      <c r="I10881" s="3" t="s">
        <v>10392</v>
      </c>
      <c r="J10881" s="3" t="s">
        <v>2015</v>
      </c>
      <c r="K10881" s="3" t="s">
        <v>24</v>
      </c>
      <c r="L10881" s="3">
        <v>23.0</v>
      </c>
      <c r="M10881" s="3" t="s">
        <v>25</v>
      </c>
      <c r="N10881" s="3" t="s">
        <v>10514</v>
      </c>
      <c r="O10881" s="3" t="s">
        <v>822</v>
      </c>
      <c r="P10881" s="4">
        <v>25617.0</v>
      </c>
      <c r="Q10881" s="3" t="s">
        <v>352</v>
      </c>
      <c r="S10881" s="3" t="s">
        <v>34</v>
      </c>
    </row>
    <row r="10882">
      <c r="A10882" s="2">
        <v>42318.714895833335</v>
      </c>
      <c r="B10882" s="3">
        <v>11.0</v>
      </c>
      <c r="C10882" s="3" t="s">
        <v>8462</v>
      </c>
      <c r="D10882" s="3">
        <v>92.0</v>
      </c>
      <c r="E10882" s="3" t="s">
        <v>8583</v>
      </c>
      <c r="F10882" s="3">
        <v>10.0</v>
      </c>
      <c r="G10882" s="3">
        <v>10.0</v>
      </c>
      <c r="H10882" s="3" t="s">
        <v>10391</v>
      </c>
      <c r="I10882" s="3" t="s">
        <v>10392</v>
      </c>
      <c r="J10882" s="3" t="s">
        <v>2015</v>
      </c>
      <c r="K10882" s="3" t="s">
        <v>24</v>
      </c>
      <c r="L10882" s="3">
        <v>24.0</v>
      </c>
      <c r="M10882" s="3" t="s">
        <v>30</v>
      </c>
      <c r="N10882" s="3" t="s">
        <v>8680</v>
      </c>
      <c r="O10882" s="3" t="s">
        <v>1387</v>
      </c>
      <c r="P10882" s="4">
        <v>28689.0</v>
      </c>
      <c r="Q10882" s="3" t="s">
        <v>345</v>
      </c>
      <c r="S10882" s="3" t="s">
        <v>34</v>
      </c>
    </row>
    <row r="10883">
      <c r="A10883" s="2">
        <v>42318.714895833335</v>
      </c>
      <c r="B10883" s="3">
        <v>11.0</v>
      </c>
      <c r="C10883" s="3" t="s">
        <v>8462</v>
      </c>
      <c r="D10883" s="3">
        <v>92.0</v>
      </c>
      <c r="E10883" s="3" t="s">
        <v>8583</v>
      </c>
      <c r="F10883" s="3">
        <v>10.0</v>
      </c>
      <c r="G10883" s="3">
        <v>10.0</v>
      </c>
      <c r="H10883" s="3" t="s">
        <v>10391</v>
      </c>
      <c r="I10883" s="3" t="s">
        <v>10392</v>
      </c>
      <c r="J10883" s="3" t="s">
        <v>2015</v>
      </c>
      <c r="K10883" s="3" t="s">
        <v>24</v>
      </c>
      <c r="L10883" s="3">
        <v>25.0</v>
      </c>
      <c r="M10883" s="3" t="s">
        <v>25</v>
      </c>
      <c r="N10883" s="3" t="s">
        <v>10515</v>
      </c>
      <c r="O10883" s="3" t="s">
        <v>3003</v>
      </c>
      <c r="P10883" s="4">
        <v>25190.0</v>
      </c>
      <c r="Q10883" s="3" t="s">
        <v>418</v>
      </c>
      <c r="S10883" s="3" t="s">
        <v>34</v>
      </c>
    </row>
    <row r="10884">
      <c r="A10884" s="2">
        <v>42318.714895833335</v>
      </c>
      <c r="B10884" s="3">
        <v>11.0</v>
      </c>
      <c r="C10884" s="3" t="s">
        <v>8462</v>
      </c>
      <c r="D10884" s="3">
        <v>92.0</v>
      </c>
      <c r="E10884" s="3" t="s">
        <v>8583</v>
      </c>
      <c r="F10884" s="3">
        <v>10.0</v>
      </c>
      <c r="G10884" s="3">
        <v>10.0</v>
      </c>
      <c r="H10884" s="3" t="s">
        <v>10391</v>
      </c>
      <c r="I10884" s="3" t="s">
        <v>10392</v>
      </c>
      <c r="J10884" s="3" t="s">
        <v>2015</v>
      </c>
      <c r="K10884" s="3" t="s">
        <v>24</v>
      </c>
      <c r="L10884" s="3">
        <v>26.0</v>
      </c>
      <c r="M10884" s="3" t="s">
        <v>30</v>
      </c>
      <c r="N10884" s="3" t="s">
        <v>10516</v>
      </c>
      <c r="O10884" s="3" t="s">
        <v>379</v>
      </c>
      <c r="P10884" s="4">
        <v>33562.0</v>
      </c>
      <c r="Q10884" s="3" t="s">
        <v>110</v>
      </c>
      <c r="S10884" s="3" t="s">
        <v>34</v>
      </c>
    </row>
    <row r="10885">
      <c r="A10885" s="2">
        <v>42318.714895833335</v>
      </c>
      <c r="B10885" s="3">
        <v>11.0</v>
      </c>
      <c r="C10885" s="3" t="s">
        <v>8462</v>
      </c>
      <c r="D10885" s="3">
        <v>92.0</v>
      </c>
      <c r="E10885" s="3" t="s">
        <v>8583</v>
      </c>
      <c r="F10885" s="3">
        <v>10.0</v>
      </c>
      <c r="G10885" s="3">
        <v>10.0</v>
      </c>
      <c r="H10885" s="3" t="s">
        <v>10391</v>
      </c>
      <c r="I10885" s="3" t="s">
        <v>10392</v>
      </c>
      <c r="J10885" s="3" t="s">
        <v>2015</v>
      </c>
      <c r="K10885" s="3" t="s">
        <v>24</v>
      </c>
      <c r="L10885" s="3">
        <v>27.0</v>
      </c>
      <c r="M10885" s="3" t="s">
        <v>25</v>
      </c>
      <c r="N10885" s="3" t="s">
        <v>543</v>
      </c>
      <c r="O10885" s="3" t="s">
        <v>184</v>
      </c>
      <c r="P10885" s="4">
        <v>30846.0</v>
      </c>
      <c r="Q10885" s="3" t="s">
        <v>352</v>
      </c>
      <c r="S10885" s="3" t="s">
        <v>34</v>
      </c>
    </row>
    <row r="10886">
      <c r="A10886" s="2">
        <v>42318.714895833335</v>
      </c>
      <c r="B10886" s="3">
        <v>11.0</v>
      </c>
      <c r="C10886" s="3" t="s">
        <v>8462</v>
      </c>
      <c r="D10886" s="3">
        <v>92.0</v>
      </c>
      <c r="E10886" s="3" t="s">
        <v>8583</v>
      </c>
      <c r="F10886" s="3">
        <v>10.0</v>
      </c>
      <c r="G10886" s="3">
        <v>10.0</v>
      </c>
      <c r="H10886" s="3" t="s">
        <v>10391</v>
      </c>
      <c r="I10886" s="3" t="s">
        <v>10392</v>
      </c>
      <c r="J10886" s="3" t="s">
        <v>2015</v>
      </c>
      <c r="K10886" s="3" t="s">
        <v>24</v>
      </c>
      <c r="L10886" s="3">
        <v>28.0</v>
      </c>
      <c r="M10886" s="3" t="s">
        <v>30</v>
      </c>
      <c r="N10886" s="3" t="s">
        <v>8950</v>
      </c>
      <c r="O10886" s="3" t="s">
        <v>368</v>
      </c>
      <c r="P10886" s="4">
        <v>30676.0</v>
      </c>
      <c r="Q10886" s="3" t="s">
        <v>37</v>
      </c>
      <c r="S10886" s="3" t="s">
        <v>34</v>
      </c>
    </row>
    <row r="10887">
      <c r="A10887" s="2">
        <v>42318.714895833335</v>
      </c>
      <c r="B10887" s="3">
        <v>11.0</v>
      </c>
      <c r="C10887" s="3" t="s">
        <v>8462</v>
      </c>
      <c r="D10887" s="3">
        <v>92.0</v>
      </c>
      <c r="E10887" s="3" t="s">
        <v>8583</v>
      </c>
      <c r="F10887" s="3">
        <v>10.0</v>
      </c>
      <c r="G10887" s="3">
        <v>10.0</v>
      </c>
      <c r="H10887" s="3" t="s">
        <v>10391</v>
      </c>
      <c r="I10887" s="3" t="s">
        <v>10392</v>
      </c>
      <c r="J10887" s="3" t="s">
        <v>2015</v>
      </c>
      <c r="K10887" s="3" t="s">
        <v>24</v>
      </c>
      <c r="L10887" s="3">
        <v>29.0</v>
      </c>
      <c r="M10887" s="3" t="s">
        <v>25</v>
      </c>
      <c r="N10887" s="3" t="s">
        <v>1597</v>
      </c>
      <c r="O10887" s="3" t="s">
        <v>1068</v>
      </c>
      <c r="P10887" s="4">
        <v>22330.0</v>
      </c>
      <c r="Q10887" s="3" t="s">
        <v>216</v>
      </c>
      <c r="S10887" s="3" t="s">
        <v>34</v>
      </c>
    </row>
    <row r="10888">
      <c r="A10888" s="2">
        <v>42318.714895833335</v>
      </c>
      <c r="B10888" s="3">
        <v>11.0</v>
      </c>
      <c r="C10888" s="3" t="s">
        <v>8462</v>
      </c>
      <c r="D10888" s="3">
        <v>92.0</v>
      </c>
      <c r="E10888" s="3" t="s">
        <v>8583</v>
      </c>
      <c r="F10888" s="3">
        <v>10.0</v>
      </c>
      <c r="G10888" s="3">
        <v>10.0</v>
      </c>
      <c r="H10888" s="3" t="s">
        <v>10391</v>
      </c>
      <c r="I10888" s="3" t="s">
        <v>10392</v>
      </c>
      <c r="J10888" s="3" t="s">
        <v>2015</v>
      </c>
      <c r="K10888" s="3" t="s">
        <v>24</v>
      </c>
      <c r="L10888" s="3">
        <v>30.0</v>
      </c>
      <c r="M10888" s="3" t="s">
        <v>30</v>
      </c>
      <c r="N10888" s="3" t="s">
        <v>10517</v>
      </c>
      <c r="O10888" s="3" t="s">
        <v>2247</v>
      </c>
      <c r="P10888" s="4">
        <v>22234.0</v>
      </c>
      <c r="Q10888" s="3" t="s">
        <v>153</v>
      </c>
      <c r="R10888" s="3" t="s">
        <v>1125</v>
      </c>
      <c r="S10888" s="3" t="s">
        <v>34</v>
      </c>
    </row>
    <row r="10889">
      <c r="A10889" s="2">
        <v>42318.714895833335</v>
      </c>
      <c r="B10889" s="3">
        <v>11.0</v>
      </c>
      <c r="C10889" s="3" t="s">
        <v>8462</v>
      </c>
      <c r="D10889" s="3">
        <v>93.0</v>
      </c>
      <c r="E10889" s="3" t="s">
        <v>8620</v>
      </c>
      <c r="F10889" s="3">
        <v>10.0</v>
      </c>
      <c r="G10889" s="3">
        <v>10.0</v>
      </c>
      <c r="H10889" s="3" t="s">
        <v>10391</v>
      </c>
      <c r="I10889" s="3" t="s">
        <v>10392</v>
      </c>
      <c r="J10889" s="3" t="s">
        <v>2015</v>
      </c>
      <c r="K10889" s="3" t="s">
        <v>24</v>
      </c>
      <c r="L10889" s="3">
        <v>1.0</v>
      </c>
      <c r="M10889" s="3" t="s">
        <v>25</v>
      </c>
      <c r="N10889" s="3" t="s">
        <v>10518</v>
      </c>
      <c r="O10889" s="3" t="s">
        <v>421</v>
      </c>
      <c r="P10889" s="4">
        <v>24921.0</v>
      </c>
      <c r="Q10889" s="3" t="s">
        <v>776</v>
      </c>
      <c r="S10889" s="3" t="s">
        <v>29</v>
      </c>
    </row>
    <row r="10890">
      <c r="A10890" s="2">
        <v>42318.714895833335</v>
      </c>
      <c r="B10890" s="3">
        <v>11.0</v>
      </c>
      <c r="C10890" s="3" t="s">
        <v>8462</v>
      </c>
      <c r="D10890" s="3">
        <v>93.0</v>
      </c>
      <c r="E10890" s="3" t="s">
        <v>8620</v>
      </c>
      <c r="F10890" s="3">
        <v>10.0</v>
      </c>
      <c r="G10890" s="3">
        <v>10.0</v>
      </c>
      <c r="H10890" s="3" t="s">
        <v>10391</v>
      </c>
      <c r="I10890" s="3" t="s">
        <v>10392</v>
      </c>
      <c r="J10890" s="3" t="s">
        <v>2015</v>
      </c>
      <c r="K10890" s="3" t="s">
        <v>24</v>
      </c>
      <c r="L10890" s="3">
        <v>2.0</v>
      </c>
      <c r="M10890" s="3" t="s">
        <v>30</v>
      </c>
      <c r="N10890" s="3" t="s">
        <v>10519</v>
      </c>
      <c r="O10890" s="3" t="s">
        <v>225</v>
      </c>
      <c r="P10890" s="4">
        <v>19186.0</v>
      </c>
      <c r="Q10890" s="3" t="s">
        <v>1955</v>
      </c>
      <c r="S10890" s="3" t="s">
        <v>34</v>
      </c>
    </row>
    <row r="10891">
      <c r="A10891" s="2">
        <v>42318.714895833335</v>
      </c>
      <c r="B10891" s="3">
        <v>11.0</v>
      </c>
      <c r="C10891" s="3" t="s">
        <v>8462</v>
      </c>
      <c r="D10891" s="3">
        <v>93.0</v>
      </c>
      <c r="E10891" s="3" t="s">
        <v>8620</v>
      </c>
      <c r="F10891" s="3">
        <v>10.0</v>
      </c>
      <c r="G10891" s="3">
        <v>10.0</v>
      </c>
      <c r="H10891" s="3" t="s">
        <v>10391</v>
      </c>
      <c r="I10891" s="3" t="s">
        <v>10392</v>
      </c>
      <c r="J10891" s="3" t="s">
        <v>2015</v>
      </c>
      <c r="K10891" s="3" t="s">
        <v>24</v>
      </c>
      <c r="L10891" s="3">
        <v>3.0</v>
      </c>
      <c r="M10891" s="3" t="s">
        <v>25</v>
      </c>
      <c r="N10891" s="3" t="s">
        <v>10520</v>
      </c>
      <c r="O10891" s="3" t="s">
        <v>1385</v>
      </c>
      <c r="P10891" s="4">
        <v>21597.0</v>
      </c>
      <c r="Q10891" s="3" t="s">
        <v>205</v>
      </c>
      <c r="S10891" s="3" t="s">
        <v>34</v>
      </c>
    </row>
    <row r="10892">
      <c r="A10892" s="2">
        <v>42318.714895833335</v>
      </c>
      <c r="B10892" s="3">
        <v>11.0</v>
      </c>
      <c r="C10892" s="3" t="s">
        <v>8462</v>
      </c>
      <c r="D10892" s="3">
        <v>93.0</v>
      </c>
      <c r="E10892" s="3" t="s">
        <v>8620</v>
      </c>
      <c r="F10892" s="3">
        <v>10.0</v>
      </c>
      <c r="G10892" s="3">
        <v>10.0</v>
      </c>
      <c r="H10892" s="3" t="s">
        <v>10391</v>
      </c>
      <c r="I10892" s="3" t="s">
        <v>10392</v>
      </c>
      <c r="J10892" s="3" t="s">
        <v>2015</v>
      </c>
      <c r="K10892" s="3" t="s">
        <v>24</v>
      </c>
      <c r="L10892" s="3">
        <v>4.0</v>
      </c>
      <c r="M10892" s="3" t="s">
        <v>30</v>
      </c>
      <c r="N10892" s="3" t="s">
        <v>10521</v>
      </c>
      <c r="O10892" s="3" t="s">
        <v>850</v>
      </c>
      <c r="P10892" s="4">
        <v>29933.0</v>
      </c>
      <c r="Q10892" s="3" t="s">
        <v>189</v>
      </c>
      <c r="S10892" s="3" t="s">
        <v>34</v>
      </c>
    </row>
    <row r="10893">
      <c r="A10893" s="2">
        <v>42318.714895833335</v>
      </c>
      <c r="B10893" s="3">
        <v>11.0</v>
      </c>
      <c r="C10893" s="3" t="s">
        <v>8462</v>
      </c>
      <c r="D10893" s="3">
        <v>93.0</v>
      </c>
      <c r="E10893" s="3" t="s">
        <v>8620</v>
      </c>
      <c r="F10893" s="3">
        <v>10.0</v>
      </c>
      <c r="G10893" s="3">
        <v>10.0</v>
      </c>
      <c r="H10893" s="3" t="s">
        <v>10391</v>
      </c>
      <c r="I10893" s="3" t="s">
        <v>10392</v>
      </c>
      <c r="J10893" s="3" t="s">
        <v>2015</v>
      </c>
      <c r="K10893" s="3" t="s">
        <v>24</v>
      </c>
      <c r="L10893" s="3">
        <v>5.0</v>
      </c>
      <c r="M10893" s="3" t="s">
        <v>25</v>
      </c>
      <c r="N10893" s="3" t="s">
        <v>10522</v>
      </c>
      <c r="O10893" s="3" t="s">
        <v>297</v>
      </c>
      <c r="P10893" s="4">
        <v>20957.0</v>
      </c>
      <c r="Q10893" s="3" t="s">
        <v>169</v>
      </c>
      <c r="S10893" s="3" t="s">
        <v>34</v>
      </c>
    </row>
    <row r="10894">
      <c r="A10894" s="2">
        <v>42318.714895833335</v>
      </c>
      <c r="B10894" s="3">
        <v>11.0</v>
      </c>
      <c r="C10894" s="3" t="s">
        <v>8462</v>
      </c>
      <c r="D10894" s="3">
        <v>93.0</v>
      </c>
      <c r="E10894" s="3" t="s">
        <v>8620</v>
      </c>
      <c r="F10894" s="3">
        <v>10.0</v>
      </c>
      <c r="G10894" s="3">
        <v>10.0</v>
      </c>
      <c r="H10894" s="3" t="s">
        <v>10391</v>
      </c>
      <c r="I10894" s="3" t="s">
        <v>10392</v>
      </c>
      <c r="J10894" s="3" t="s">
        <v>2015</v>
      </c>
      <c r="K10894" s="3" t="s">
        <v>24</v>
      </c>
      <c r="L10894" s="3">
        <v>6.0</v>
      </c>
      <c r="M10894" s="3" t="s">
        <v>30</v>
      </c>
      <c r="N10894" s="3" t="s">
        <v>10523</v>
      </c>
      <c r="O10894" s="3" t="s">
        <v>2037</v>
      </c>
      <c r="P10894" s="4">
        <v>23821.0</v>
      </c>
      <c r="Q10894" s="3" t="s">
        <v>1955</v>
      </c>
      <c r="S10894" s="3" t="s">
        <v>34</v>
      </c>
    </row>
    <row r="10895">
      <c r="A10895" s="2">
        <v>42318.714895833335</v>
      </c>
      <c r="B10895" s="3">
        <v>11.0</v>
      </c>
      <c r="C10895" s="3" t="s">
        <v>8462</v>
      </c>
      <c r="D10895" s="3">
        <v>93.0</v>
      </c>
      <c r="E10895" s="3" t="s">
        <v>8620</v>
      </c>
      <c r="F10895" s="3">
        <v>10.0</v>
      </c>
      <c r="G10895" s="3">
        <v>10.0</v>
      </c>
      <c r="H10895" s="3" t="s">
        <v>10391</v>
      </c>
      <c r="I10895" s="3" t="s">
        <v>10392</v>
      </c>
      <c r="J10895" s="3" t="s">
        <v>2015</v>
      </c>
      <c r="K10895" s="3" t="s">
        <v>24</v>
      </c>
      <c r="L10895" s="3">
        <v>7.0</v>
      </c>
      <c r="M10895" s="3" t="s">
        <v>25</v>
      </c>
      <c r="N10895" s="3" t="s">
        <v>10524</v>
      </c>
      <c r="O10895" s="3" t="s">
        <v>1275</v>
      </c>
      <c r="P10895" s="4">
        <v>25893.0</v>
      </c>
      <c r="Q10895" s="3" t="s">
        <v>169</v>
      </c>
      <c r="S10895" s="3" t="s">
        <v>34</v>
      </c>
    </row>
    <row r="10896">
      <c r="A10896" s="2">
        <v>42318.714895833335</v>
      </c>
      <c r="B10896" s="3">
        <v>11.0</v>
      </c>
      <c r="C10896" s="3" t="s">
        <v>8462</v>
      </c>
      <c r="D10896" s="3">
        <v>93.0</v>
      </c>
      <c r="E10896" s="3" t="s">
        <v>8620</v>
      </c>
      <c r="F10896" s="3">
        <v>10.0</v>
      </c>
      <c r="G10896" s="3">
        <v>10.0</v>
      </c>
      <c r="H10896" s="3" t="s">
        <v>10391</v>
      </c>
      <c r="I10896" s="3" t="s">
        <v>10392</v>
      </c>
      <c r="J10896" s="3" t="s">
        <v>2015</v>
      </c>
      <c r="K10896" s="3" t="s">
        <v>24</v>
      </c>
      <c r="L10896" s="3">
        <v>8.0</v>
      </c>
      <c r="M10896" s="3" t="s">
        <v>30</v>
      </c>
      <c r="N10896" s="3" t="s">
        <v>10525</v>
      </c>
      <c r="O10896" s="3" t="s">
        <v>4330</v>
      </c>
      <c r="P10896" s="4">
        <v>27830.0</v>
      </c>
      <c r="Q10896" s="3" t="s">
        <v>132</v>
      </c>
      <c r="S10896" s="3" t="s">
        <v>34</v>
      </c>
    </row>
    <row r="10897">
      <c r="A10897" s="2">
        <v>42318.714895833335</v>
      </c>
      <c r="B10897" s="3">
        <v>11.0</v>
      </c>
      <c r="C10897" s="3" t="s">
        <v>8462</v>
      </c>
      <c r="D10897" s="3">
        <v>93.0</v>
      </c>
      <c r="E10897" s="3" t="s">
        <v>8620</v>
      </c>
      <c r="F10897" s="3">
        <v>10.0</v>
      </c>
      <c r="G10897" s="3">
        <v>10.0</v>
      </c>
      <c r="H10897" s="3" t="s">
        <v>10391</v>
      </c>
      <c r="I10897" s="3" t="s">
        <v>10392</v>
      </c>
      <c r="J10897" s="3" t="s">
        <v>2015</v>
      </c>
      <c r="K10897" s="3" t="s">
        <v>24</v>
      </c>
      <c r="L10897" s="3">
        <v>9.0</v>
      </c>
      <c r="M10897" s="3" t="s">
        <v>25</v>
      </c>
      <c r="N10897" s="3" t="s">
        <v>10526</v>
      </c>
      <c r="O10897" s="3" t="s">
        <v>639</v>
      </c>
      <c r="P10897" s="4">
        <v>18367.0</v>
      </c>
      <c r="Q10897" s="3" t="s">
        <v>49</v>
      </c>
      <c r="S10897" s="3" t="s">
        <v>34</v>
      </c>
    </row>
    <row r="10898">
      <c r="A10898" s="2">
        <v>42318.714895833335</v>
      </c>
      <c r="B10898" s="3">
        <v>11.0</v>
      </c>
      <c r="C10898" s="3" t="s">
        <v>8462</v>
      </c>
      <c r="D10898" s="3">
        <v>93.0</v>
      </c>
      <c r="E10898" s="3" t="s">
        <v>8620</v>
      </c>
      <c r="F10898" s="3">
        <v>10.0</v>
      </c>
      <c r="G10898" s="3">
        <v>10.0</v>
      </c>
      <c r="H10898" s="3" t="s">
        <v>10391</v>
      </c>
      <c r="I10898" s="3" t="s">
        <v>10392</v>
      </c>
      <c r="J10898" s="3" t="s">
        <v>2015</v>
      </c>
      <c r="K10898" s="3" t="s">
        <v>24</v>
      </c>
      <c r="L10898" s="3">
        <v>10.0</v>
      </c>
      <c r="M10898" s="3" t="s">
        <v>30</v>
      </c>
      <c r="N10898" s="3" t="s">
        <v>10527</v>
      </c>
      <c r="O10898" s="3" t="s">
        <v>307</v>
      </c>
      <c r="P10898" s="4">
        <v>17525.0</v>
      </c>
      <c r="Q10898" s="3" t="s">
        <v>110</v>
      </c>
      <c r="S10898" s="3" t="s">
        <v>34</v>
      </c>
    </row>
    <row r="10899">
      <c r="A10899" s="2">
        <v>42318.714895833335</v>
      </c>
      <c r="B10899" s="3">
        <v>11.0</v>
      </c>
      <c r="C10899" s="3" t="s">
        <v>8462</v>
      </c>
      <c r="D10899" s="3">
        <v>93.0</v>
      </c>
      <c r="E10899" s="3" t="s">
        <v>8620</v>
      </c>
      <c r="F10899" s="3">
        <v>10.0</v>
      </c>
      <c r="G10899" s="3">
        <v>10.0</v>
      </c>
      <c r="H10899" s="3" t="s">
        <v>10391</v>
      </c>
      <c r="I10899" s="3" t="s">
        <v>10392</v>
      </c>
      <c r="J10899" s="3" t="s">
        <v>2015</v>
      </c>
      <c r="K10899" s="3" t="s">
        <v>24</v>
      </c>
      <c r="L10899" s="3">
        <v>11.0</v>
      </c>
      <c r="M10899" s="3" t="s">
        <v>25</v>
      </c>
      <c r="N10899" s="3" t="s">
        <v>10528</v>
      </c>
      <c r="O10899" s="3" t="s">
        <v>1424</v>
      </c>
      <c r="P10899" s="4">
        <v>32884.0</v>
      </c>
      <c r="Q10899" s="3" t="s">
        <v>132</v>
      </c>
      <c r="S10899" s="3" t="s">
        <v>34</v>
      </c>
    </row>
    <row r="10900">
      <c r="A10900" s="2">
        <v>42318.714895833335</v>
      </c>
      <c r="B10900" s="3">
        <v>11.0</v>
      </c>
      <c r="C10900" s="3" t="s">
        <v>8462</v>
      </c>
      <c r="D10900" s="3">
        <v>93.0</v>
      </c>
      <c r="E10900" s="3" t="s">
        <v>8620</v>
      </c>
      <c r="F10900" s="3">
        <v>10.0</v>
      </c>
      <c r="G10900" s="3">
        <v>10.0</v>
      </c>
      <c r="H10900" s="3" t="s">
        <v>10391</v>
      </c>
      <c r="I10900" s="3" t="s">
        <v>10392</v>
      </c>
      <c r="J10900" s="3" t="s">
        <v>2015</v>
      </c>
      <c r="K10900" s="3" t="s">
        <v>24</v>
      </c>
      <c r="L10900" s="3">
        <v>12.0</v>
      </c>
      <c r="M10900" s="3" t="s">
        <v>30</v>
      </c>
      <c r="N10900" s="3" t="s">
        <v>10529</v>
      </c>
      <c r="O10900" s="3" t="s">
        <v>215</v>
      </c>
      <c r="P10900" s="4">
        <v>22765.0</v>
      </c>
      <c r="Q10900" s="3" t="s">
        <v>776</v>
      </c>
      <c r="S10900" s="3" t="s">
        <v>34</v>
      </c>
    </row>
    <row r="10901">
      <c r="A10901" s="2">
        <v>42318.714895833335</v>
      </c>
      <c r="B10901" s="3">
        <v>11.0</v>
      </c>
      <c r="C10901" s="3" t="s">
        <v>8462</v>
      </c>
      <c r="D10901" s="3">
        <v>93.0</v>
      </c>
      <c r="E10901" s="3" t="s">
        <v>8620</v>
      </c>
      <c r="F10901" s="3">
        <v>10.0</v>
      </c>
      <c r="G10901" s="3">
        <v>10.0</v>
      </c>
      <c r="H10901" s="3" t="s">
        <v>10391</v>
      </c>
      <c r="I10901" s="3" t="s">
        <v>10392</v>
      </c>
      <c r="J10901" s="3" t="s">
        <v>2015</v>
      </c>
      <c r="K10901" s="3" t="s">
        <v>24</v>
      </c>
      <c r="L10901" s="3">
        <v>13.0</v>
      </c>
      <c r="M10901" s="3" t="s">
        <v>25</v>
      </c>
      <c r="N10901" s="3" t="s">
        <v>8191</v>
      </c>
      <c r="O10901" s="3" t="s">
        <v>2453</v>
      </c>
      <c r="P10901" s="4">
        <v>23849.0</v>
      </c>
      <c r="Q10901" s="3" t="s">
        <v>40</v>
      </c>
      <c r="S10901" s="3" t="s">
        <v>34</v>
      </c>
    </row>
    <row r="10902">
      <c r="A10902" s="2">
        <v>42318.714895833335</v>
      </c>
      <c r="B10902" s="3">
        <v>11.0</v>
      </c>
      <c r="C10902" s="3" t="s">
        <v>8462</v>
      </c>
      <c r="D10902" s="3">
        <v>93.0</v>
      </c>
      <c r="E10902" s="3" t="s">
        <v>8620</v>
      </c>
      <c r="F10902" s="3">
        <v>10.0</v>
      </c>
      <c r="G10902" s="3">
        <v>10.0</v>
      </c>
      <c r="H10902" s="3" t="s">
        <v>10391</v>
      </c>
      <c r="I10902" s="3" t="s">
        <v>10392</v>
      </c>
      <c r="J10902" s="3" t="s">
        <v>2015</v>
      </c>
      <c r="K10902" s="3" t="s">
        <v>24</v>
      </c>
      <c r="L10902" s="3">
        <v>14.0</v>
      </c>
      <c r="M10902" s="3" t="s">
        <v>30</v>
      </c>
      <c r="N10902" s="3" t="s">
        <v>10530</v>
      </c>
      <c r="O10902" s="3" t="s">
        <v>717</v>
      </c>
      <c r="P10902" s="4">
        <v>28975.0</v>
      </c>
      <c r="Q10902" s="3" t="s">
        <v>75</v>
      </c>
      <c r="S10902" s="3" t="s">
        <v>34</v>
      </c>
    </row>
    <row r="10903">
      <c r="A10903" s="2">
        <v>42318.714895833335</v>
      </c>
      <c r="B10903" s="3">
        <v>11.0</v>
      </c>
      <c r="C10903" s="3" t="s">
        <v>8462</v>
      </c>
      <c r="D10903" s="3">
        <v>93.0</v>
      </c>
      <c r="E10903" s="3" t="s">
        <v>8620</v>
      </c>
      <c r="F10903" s="3">
        <v>10.0</v>
      </c>
      <c r="G10903" s="3">
        <v>10.0</v>
      </c>
      <c r="H10903" s="3" t="s">
        <v>10391</v>
      </c>
      <c r="I10903" s="3" t="s">
        <v>10392</v>
      </c>
      <c r="J10903" s="3" t="s">
        <v>2015</v>
      </c>
      <c r="K10903" s="3" t="s">
        <v>24</v>
      </c>
      <c r="L10903" s="3">
        <v>15.0</v>
      </c>
      <c r="M10903" s="3" t="s">
        <v>25</v>
      </c>
      <c r="N10903" s="3" t="s">
        <v>10531</v>
      </c>
      <c r="O10903" s="3" t="s">
        <v>10532</v>
      </c>
      <c r="P10903" s="4">
        <v>32953.0</v>
      </c>
      <c r="Q10903" s="3" t="s">
        <v>1955</v>
      </c>
      <c r="S10903" s="3" t="s">
        <v>34</v>
      </c>
    </row>
    <row r="10904">
      <c r="A10904" s="2">
        <v>42318.714895833335</v>
      </c>
      <c r="B10904" s="3">
        <v>11.0</v>
      </c>
      <c r="C10904" s="3" t="s">
        <v>8462</v>
      </c>
      <c r="D10904" s="3">
        <v>93.0</v>
      </c>
      <c r="E10904" s="3" t="s">
        <v>8620</v>
      </c>
      <c r="F10904" s="3">
        <v>10.0</v>
      </c>
      <c r="G10904" s="3">
        <v>10.0</v>
      </c>
      <c r="H10904" s="3" t="s">
        <v>10391</v>
      </c>
      <c r="I10904" s="3" t="s">
        <v>10392</v>
      </c>
      <c r="J10904" s="3" t="s">
        <v>2015</v>
      </c>
      <c r="K10904" s="3" t="s">
        <v>24</v>
      </c>
      <c r="L10904" s="3">
        <v>16.0</v>
      </c>
      <c r="M10904" s="3" t="s">
        <v>30</v>
      </c>
      <c r="N10904" s="3" t="s">
        <v>10533</v>
      </c>
      <c r="O10904" s="3" t="s">
        <v>225</v>
      </c>
      <c r="P10904" s="4">
        <v>21084.0</v>
      </c>
      <c r="Q10904" s="3" t="s">
        <v>110</v>
      </c>
      <c r="S10904" s="3" t="s">
        <v>34</v>
      </c>
    </row>
    <row r="10905">
      <c r="A10905" s="2">
        <v>42318.714895833335</v>
      </c>
      <c r="B10905" s="3">
        <v>11.0</v>
      </c>
      <c r="C10905" s="3" t="s">
        <v>8462</v>
      </c>
      <c r="D10905" s="3">
        <v>93.0</v>
      </c>
      <c r="E10905" s="3" t="s">
        <v>8620</v>
      </c>
      <c r="F10905" s="3">
        <v>10.0</v>
      </c>
      <c r="G10905" s="3">
        <v>10.0</v>
      </c>
      <c r="H10905" s="3" t="s">
        <v>10391</v>
      </c>
      <c r="I10905" s="3" t="s">
        <v>10392</v>
      </c>
      <c r="J10905" s="3" t="s">
        <v>2015</v>
      </c>
      <c r="K10905" s="3" t="s">
        <v>24</v>
      </c>
      <c r="L10905" s="3">
        <v>17.0</v>
      </c>
      <c r="M10905" s="3" t="s">
        <v>25</v>
      </c>
      <c r="N10905" s="3" t="s">
        <v>10534</v>
      </c>
      <c r="O10905" s="3" t="s">
        <v>251</v>
      </c>
      <c r="P10905" s="4">
        <v>29560.0</v>
      </c>
      <c r="Q10905" s="3" t="s">
        <v>216</v>
      </c>
      <c r="S10905" s="3" t="s">
        <v>34</v>
      </c>
    </row>
    <row r="10906">
      <c r="A10906" s="2">
        <v>42318.714895833335</v>
      </c>
      <c r="B10906" s="3">
        <v>11.0</v>
      </c>
      <c r="C10906" s="3" t="s">
        <v>8462</v>
      </c>
      <c r="D10906" s="3">
        <v>93.0</v>
      </c>
      <c r="E10906" s="3" t="s">
        <v>8620</v>
      </c>
      <c r="F10906" s="3">
        <v>10.0</v>
      </c>
      <c r="G10906" s="3">
        <v>10.0</v>
      </c>
      <c r="H10906" s="3" t="s">
        <v>10391</v>
      </c>
      <c r="I10906" s="3" t="s">
        <v>10392</v>
      </c>
      <c r="J10906" s="3" t="s">
        <v>2015</v>
      </c>
      <c r="K10906" s="3" t="s">
        <v>24</v>
      </c>
      <c r="L10906" s="3">
        <v>18.0</v>
      </c>
      <c r="M10906" s="3" t="s">
        <v>30</v>
      </c>
      <c r="N10906" s="3" t="s">
        <v>10535</v>
      </c>
      <c r="O10906" s="3" t="s">
        <v>10536</v>
      </c>
      <c r="P10906" s="4">
        <v>30991.0</v>
      </c>
      <c r="Q10906" s="3" t="s">
        <v>1955</v>
      </c>
      <c r="S10906" s="3" t="s">
        <v>34</v>
      </c>
    </row>
    <row r="10907">
      <c r="A10907" s="2">
        <v>42318.714895833335</v>
      </c>
      <c r="B10907" s="3">
        <v>11.0</v>
      </c>
      <c r="C10907" s="3" t="s">
        <v>8462</v>
      </c>
      <c r="D10907" s="3">
        <v>93.0</v>
      </c>
      <c r="E10907" s="3" t="s">
        <v>8620</v>
      </c>
      <c r="F10907" s="3">
        <v>10.0</v>
      </c>
      <c r="G10907" s="3">
        <v>10.0</v>
      </c>
      <c r="H10907" s="3" t="s">
        <v>10391</v>
      </c>
      <c r="I10907" s="3" t="s">
        <v>10392</v>
      </c>
      <c r="J10907" s="3" t="s">
        <v>2015</v>
      </c>
      <c r="K10907" s="3" t="s">
        <v>24</v>
      </c>
      <c r="L10907" s="3">
        <v>19.0</v>
      </c>
      <c r="M10907" s="3" t="s">
        <v>25</v>
      </c>
      <c r="N10907" s="3" t="s">
        <v>10537</v>
      </c>
      <c r="O10907" s="3" t="s">
        <v>10538</v>
      </c>
      <c r="P10907" s="4">
        <v>31692.0</v>
      </c>
      <c r="Q10907" s="3" t="s">
        <v>110</v>
      </c>
      <c r="S10907" s="3" t="s">
        <v>34</v>
      </c>
    </row>
    <row r="10908">
      <c r="A10908" s="2">
        <v>42318.714895833335</v>
      </c>
      <c r="B10908" s="3">
        <v>11.0</v>
      </c>
      <c r="C10908" s="3" t="s">
        <v>8462</v>
      </c>
      <c r="D10908" s="3">
        <v>93.0</v>
      </c>
      <c r="E10908" s="3" t="s">
        <v>8620</v>
      </c>
      <c r="F10908" s="3">
        <v>10.0</v>
      </c>
      <c r="G10908" s="3">
        <v>10.0</v>
      </c>
      <c r="H10908" s="3" t="s">
        <v>10391</v>
      </c>
      <c r="I10908" s="3" t="s">
        <v>10392</v>
      </c>
      <c r="J10908" s="3" t="s">
        <v>2015</v>
      </c>
      <c r="K10908" s="3" t="s">
        <v>24</v>
      </c>
      <c r="L10908" s="3">
        <v>20.0</v>
      </c>
      <c r="M10908" s="3" t="s">
        <v>30</v>
      </c>
      <c r="N10908" s="3" t="s">
        <v>1824</v>
      </c>
      <c r="O10908" s="3" t="s">
        <v>10539</v>
      </c>
      <c r="P10908" s="4">
        <v>28642.0</v>
      </c>
      <c r="Q10908" s="3" t="s">
        <v>153</v>
      </c>
      <c r="S10908" s="3" t="s">
        <v>34</v>
      </c>
    </row>
    <row r="10909">
      <c r="A10909" s="2">
        <v>42318.714895833335</v>
      </c>
      <c r="B10909" s="3">
        <v>11.0</v>
      </c>
      <c r="C10909" s="3" t="s">
        <v>8462</v>
      </c>
      <c r="D10909" s="3">
        <v>93.0</v>
      </c>
      <c r="E10909" s="3" t="s">
        <v>8620</v>
      </c>
      <c r="F10909" s="3">
        <v>10.0</v>
      </c>
      <c r="G10909" s="3">
        <v>10.0</v>
      </c>
      <c r="H10909" s="3" t="s">
        <v>10391</v>
      </c>
      <c r="I10909" s="3" t="s">
        <v>10392</v>
      </c>
      <c r="J10909" s="3" t="s">
        <v>2015</v>
      </c>
      <c r="K10909" s="3" t="s">
        <v>24</v>
      </c>
      <c r="L10909" s="3">
        <v>21.0</v>
      </c>
      <c r="M10909" s="3" t="s">
        <v>25</v>
      </c>
      <c r="N10909" s="3" t="s">
        <v>10540</v>
      </c>
      <c r="O10909" s="3" t="s">
        <v>384</v>
      </c>
      <c r="P10909" s="4">
        <v>31383.0</v>
      </c>
      <c r="Q10909" s="3" t="s">
        <v>352</v>
      </c>
      <c r="S10909" s="3" t="s">
        <v>34</v>
      </c>
    </row>
    <row r="10910">
      <c r="A10910" s="2">
        <v>42318.714895833335</v>
      </c>
      <c r="B10910" s="3">
        <v>11.0</v>
      </c>
      <c r="C10910" s="3" t="s">
        <v>8462</v>
      </c>
      <c r="D10910" s="3">
        <v>93.0</v>
      </c>
      <c r="E10910" s="3" t="s">
        <v>8620</v>
      </c>
      <c r="F10910" s="3">
        <v>10.0</v>
      </c>
      <c r="G10910" s="3">
        <v>10.0</v>
      </c>
      <c r="H10910" s="3" t="s">
        <v>10391</v>
      </c>
      <c r="I10910" s="3" t="s">
        <v>10392</v>
      </c>
      <c r="J10910" s="3" t="s">
        <v>2015</v>
      </c>
      <c r="K10910" s="3" t="s">
        <v>24</v>
      </c>
      <c r="L10910" s="3">
        <v>22.0</v>
      </c>
      <c r="M10910" s="3" t="s">
        <v>30</v>
      </c>
      <c r="N10910" s="3" t="s">
        <v>10541</v>
      </c>
      <c r="O10910" s="3" t="s">
        <v>361</v>
      </c>
      <c r="P10910" s="4">
        <v>34176.0</v>
      </c>
      <c r="Q10910" s="3" t="s">
        <v>191</v>
      </c>
      <c r="S10910" s="3" t="s">
        <v>34</v>
      </c>
    </row>
    <row r="10911">
      <c r="A10911" s="2">
        <v>42318.714895833335</v>
      </c>
      <c r="B10911" s="3">
        <v>11.0</v>
      </c>
      <c r="C10911" s="3" t="s">
        <v>8462</v>
      </c>
      <c r="D10911" s="3">
        <v>93.0</v>
      </c>
      <c r="E10911" s="3" t="s">
        <v>8620</v>
      </c>
      <c r="F10911" s="3">
        <v>10.0</v>
      </c>
      <c r="G10911" s="3">
        <v>10.0</v>
      </c>
      <c r="H10911" s="3" t="s">
        <v>10391</v>
      </c>
      <c r="I10911" s="3" t="s">
        <v>10392</v>
      </c>
      <c r="J10911" s="3" t="s">
        <v>2015</v>
      </c>
      <c r="K10911" s="3" t="s">
        <v>24</v>
      </c>
      <c r="L10911" s="3">
        <v>23.0</v>
      </c>
      <c r="M10911" s="3" t="s">
        <v>25</v>
      </c>
      <c r="N10911" s="3" t="s">
        <v>10542</v>
      </c>
      <c r="O10911" s="3" t="s">
        <v>10543</v>
      </c>
      <c r="P10911" s="4">
        <v>26799.0</v>
      </c>
      <c r="Q10911" s="3" t="s">
        <v>189</v>
      </c>
      <c r="S10911" s="3" t="s">
        <v>34</v>
      </c>
    </row>
    <row r="10912">
      <c r="A10912" s="2">
        <v>42318.714895833335</v>
      </c>
      <c r="B10912" s="3">
        <v>11.0</v>
      </c>
      <c r="C10912" s="3" t="s">
        <v>8462</v>
      </c>
      <c r="D10912" s="3">
        <v>93.0</v>
      </c>
      <c r="E10912" s="3" t="s">
        <v>8620</v>
      </c>
      <c r="F10912" s="3">
        <v>10.0</v>
      </c>
      <c r="G10912" s="3">
        <v>10.0</v>
      </c>
      <c r="H10912" s="3" t="s">
        <v>10391</v>
      </c>
      <c r="I10912" s="3" t="s">
        <v>10392</v>
      </c>
      <c r="J10912" s="3" t="s">
        <v>2015</v>
      </c>
      <c r="K10912" s="3" t="s">
        <v>24</v>
      </c>
      <c r="L10912" s="3">
        <v>24.0</v>
      </c>
      <c r="M10912" s="3" t="s">
        <v>30</v>
      </c>
      <c r="N10912" s="3" t="s">
        <v>8909</v>
      </c>
      <c r="O10912" s="3" t="s">
        <v>568</v>
      </c>
      <c r="P10912" s="4">
        <v>30828.0</v>
      </c>
      <c r="Q10912" s="3" t="s">
        <v>1955</v>
      </c>
      <c r="S10912" s="3" t="s">
        <v>34</v>
      </c>
    </row>
    <row r="10913">
      <c r="A10913" s="2">
        <v>42318.714895833335</v>
      </c>
      <c r="B10913" s="3">
        <v>11.0</v>
      </c>
      <c r="C10913" s="3" t="s">
        <v>8462</v>
      </c>
      <c r="D10913" s="3">
        <v>93.0</v>
      </c>
      <c r="E10913" s="3" t="s">
        <v>8620</v>
      </c>
      <c r="F10913" s="3">
        <v>10.0</v>
      </c>
      <c r="G10913" s="3">
        <v>10.0</v>
      </c>
      <c r="H10913" s="3" t="s">
        <v>10391</v>
      </c>
      <c r="I10913" s="3" t="s">
        <v>10392</v>
      </c>
      <c r="J10913" s="3" t="s">
        <v>2015</v>
      </c>
      <c r="K10913" s="3" t="s">
        <v>24</v>
      </c>
      <c r="L10913" s="3">
        <v>25.0</v>
      </c>
      <c r="M10913" s="3" t="s">
        <v>25</v>
      </c>
      <c r="N10913" s="3" t="s">
        <v>10544</v>
      </c>
      <c r="O10913" s="3" t="s">
        <v>10545</v>
      </c>
      <c r="P10913" s="4">
        <v>23043.0</v>
      </c>
      <c r="Q10913" s="3" t="s">
        <v>169</v>
      </c>
      <c r="S10913" s="3" t="s">
        <v>34</v>
      </c>
    </row>
    <row r="10914">
      <c r="A10914" s="2">
        <v>42318.714895833335</v>
      </c>
      <c r="B10914" s="3">
        <v>11.0</v>
      </c>
      <c r="C10914" s="3" t="s">
        <v>8462</v>
      </c>
      <c r="D10914" s="3">
        <v>93.0</v>
      </c>
      <c r="E10914" s="3" t="s">
        <v>8620</v>
      </c>
      <c r="F10914" s="3">
        <v>10.0</v>
      </c>
      <c r="G10914" s="3">
        <v>10.0</v>
      </c>
      <c r="H10914" s="3" t="s">
        <v>10391</v>
      </c>
      <c r="I10914" s="3" t="s">
        <v>10392</v>
      </c>
      <c r="J10914" s="3" t="s">
        <v>2015</v>
      </c>
      <c r="K10914" s="3" t="s">
        <v>24</v>
      </c>
      <c r="L10914" s="3">
        <v>26.0</v>
      </c>
      <c r="M10914" s="3" t="s">
        <v>30</v>
      </c>
      <c r="N10914" s="3" t="s">
        <v>10546</v>
      </c>
      <c r="O10914" s="3" t="s">
        <v>10547</v>
      </c>
      <c r="P10914" s="4">
        <v>25719.0</v>
      </c>
      <c r="Q10914" s="3" t="s">
        <v>149</v>
      </c>
      <c r="S10914" s="3" t="s">
        <v>34</v>
      </c>
    </row>
    <row r="10915">
      <c r="A10915" s="2">
        <v>42318.714895833335</v>
      </c>
      <c r="B10915" s="3">
        <v>11.0</v>
      </c>
      <c r="C10915" s="3" t="s">
        <v>8462</v>
      </c>
      <c r="D10915" s="3">
        <v>93.0</v>
      </c>
      <c r="E10915" s="3" t="s">
        <v>8620</v>
      </c>
      <c r="F10915" s="3">
        <v>10.0</v>
      </c>
      <c r="G10915" s="3">
        <v>10.0</v>
      </c>
      <c r="H10915" s="3" t="s">
        <v>10391</v>
      </c>
      <c r="I10915" s="3" t="s">
        <v>10392</v>
      </c>
      <c r="J10915" s="3" t="s">
        <v>2015</v>
      </c>
      <c r="K10915" s="3" t="s">
        <v>24</v>
      </c>
      <c r="L10915" s="3">
        <v>27.0</v>
      </c>
      <c r="M10915" s="3" t="s">
        <v>25</v>
      </c>
      <c r="N10915" s="3" t="s">
        <v>10548</v>
      </c>
      <c r="O10915" s="3" t="s">
        <v>401</v>
      </c>
      <c r="P10915" s="4">
        <v>30932.0</v>
      </c>
      <c r="Q10915" s="3" t="s">
        <v>247</v>
      </c>
      <c r="S10915" s="3" t="s">
        <v>34</v>
      </c>
    </row>
    <row r="10916">
      <c r="A10916" s="2">
        <v>42318.714895833335</v>
      </c>
      <c r="B10916" s="3">
        <v>11.0</v>
      </c>
      <c r="C10916" s="3" t="s">
        <v>8462</v>
      </c>
      <c r="D10916" s="3">
        <v>93.0</v>
      </c>
      <c r="E10916" s="3" t="s">
        <v>8620</v>
      </c>
      <c r="F10916" s="3">
        <v>10.0</v>
      </c>
      <c r="G10916" s="3">
        <v>10.0</v>
      </c>
      <c r="H10916" s="3" t="s">
        <v>10391</v>
      </c>
      <c r="I10916" s="3" t="s">
        <v>10392</v>
      </c>
      <c r="J10916" s="3" t="s">
        <v>2015</v>
      </c>
      <c r="K10916" s="3" t="s">
        <v>24</v>
      </c>
      <c r="L10916" s="3">
        <v>28.0</v>
      </c>
      <c r="M10916" s="3" t="s">
        <v>30</v>
      </c>
      <c r="N10916" s="3" t="s">
        <v>10549</v>
      </c>
      <c r="O10916" s="3" t="s">
        <v>10550</v>
      </c>
      <c r="P10916" s="4">
        <v>25541.0</v>
      </c>
      <c r="Q10916" s="3" t="s">
        <v>110</v>
      </c>
      <c r="S10916" s="3" t="s">
        <v>34</v>
      </c>
    </row>
    <row r="10917">
      <c r="A10917" s="2">
        <v>42318.714895833335</v>
      </c>
      <c r="B10917" s="3">
        <v>11.0</v>
      </c>
      <c r="C10917" s="3" t="s">
        <v>8462</v>
      </c>
      <c r="D10917" s="3">
        <v>93.0</v>
      </c>
      <c r="E10917" s="3" t="s">
        <v>8620</v>
      </c>
      <c r="F10917" s="3">
        <v>10.0</v>
      </c>
      <c r="G10917" s="3">
        <v>10.0</v>
      </c>
      <c r="H10917" s="3" t="s">
        <v>10391</v>
      </c>
      <c r="I10917" s="3" t="s">
        <v>10392</v>
      </c>
      <c r="J10917" s="3" t="s">
        <v>2015</v>
      </c>
      <c r="K10917" s="3" t="s">
        <v>24</v>
      </c>
      <c r="L10917" s="3">
        <v>29.0</v>
      </c>
      <c r="M10917" s="3" t="s">
        <v>25</v>
      </c>
      <c r="N10917" s="3" t="s">
        <v>10551</v>
      </c>
      <c r="O10917" s="3" t="s">
        <v>1068</v>
      </c>
      <c r="P10917" s="4">
        <v>24769.0</v>
      </c>
      <c r="Q10917" s="3" t="s">
        <v>153</v>
      </c>
      <c r="R10917" s="3" t="s">
        <v>1030</v>
      </c>
      <c r="S10917" s="3" t="s">
        <v>34</v>
      </c>
    </row>
    <row r="10918">
      <c r="A10918" s="2">
        <v>42318.714895833335</v>
      </c>
      <c r="B10918" s="3">
        <v>11.0</v>
      </c>
      <c r="C10918" s="3" t="s">
        <v>8462</v>
      </c>
      <c r="D10918" s="3">
        <v>94.0</v>
      </c>
      <c r="E10918" s="3" t="s">
        <v>8652</v>
      </c>
      <c r="F10918" s="3">
        <v>10.0</v>
      </c>
      <c r="G10918" s="3">
        <v>10.0</v>
      </c>
      <c r="H10918" s="3" t="s">
        <v>10391</v>
      </c>
      <c r="I10918" s="3" t="s">
        <v>10392</v>
      </c>
      <c r="J10918" s="3" t="s">
        <v>2015</v>
      </c>
      <c r="K10918" s="3" t="s">
        <v>24</v>
      </c>
      <c r="L10918" s="3">
        <v>1.0</v>
      </c>
      <c r="M10918" s="3" t="s">
        <v>25</v>
      </c>
      <c r="N10918" s="3" t="s">
        <v>10552</v>
      </c>
      <c r="O10918" s="3" t="s">
        <v>359</v>
      </c>
      <c r="P10918" s="4">
        <v>24064.0</v>
      </c>
      <c r="Q10918" s="3" t="s">
        <v>149</v>
      </c>
      <c r="S10918" s="3" t="s">
        <v>29</v>
      </c>
    </row>
    <row r="10919">
      <c r="A10919" s="2">
        <v>42318.714895833335</v>
      </c>
      <c r="B10919" s="3">
        <v>11.0</v>
      </c>
      <c r="C10919" s="3" t="s">
        <v>8462</v>
      </c>
      <c r="D10919" s="3">
        <v>94.0</v>
      </c>
      <c r="E10919" s="3" t="s">
        <v>8652</v>
      </c>
      <c r="F10919" s="3">
        <v>10.0</v>
      </c>
      <c r="G10919" s="3">
        <v>10.0</v>
      </c>
      <c r="H10919" s="3" t="s">
        <v>10391</v>
      </c>
      <c r="I10919" s="3" t="s">
        <v>10392</v>
      </c>
      <c r="J10919" s="3" t="s">
        <v>2015</v>
      </c>
      <c r="K10919" s="3" t="s">
        <v>24</v>
      </c>
      <c r="L10919" s="3">
        <v>2.0</v>
      </c>
      <c r="M10919" s="3" t="s">
        <v>30</v>
      </c>
      <c r="N10919" s="3" t="s">
        <v>10553</v>
      </c>
      <c r="O10919" s="3" t="s">
        <v>7705</v>
      </c>
      <c r="P10919" s="4">
        <v>23690.0</v>
      </c>
      <c r="Q10919" s="3" t="s">
        <v>1955</v>
      </c>
      <c r="S10919" s="3" t="s">
        <v>29</v>
      </c>
    </row>
    <row r="10920">
      <c r="A10920" s="2">
        <v>42318.714895833335</v>
      </c>
      <c r="B10920" s="3">
        <v>11.0</v>
      </c>
      <c r="C10920" s="3" t="s">
        <v>8462</v>
      </c>
      <c r="D10920" s="3">
        <v>94.0</v>
      </c>
      <c r="E10920" s="3" t="s">
        <v>8652</v>
      </c>
      <c r="F10920" s="3">
        <v>10.0</v>
      </c>
      <c r="G10920" s="3">
        <v>10.0</v>
      </c>
      <c r="H10920" s="3" t="s">
        <v>10391</v>
      </c>
      <c r="I10920" s="3" t="s">
        <v>10392</v>
      </c>
      <c r="J10920" s="3" t="s">
        <v>2015</v>
      </c>
      <c r="K10920" s="3" t="s">
        <v>24</v>
      </c>
      <c r="L10920" s="3">
        <v>3.0</v>
      </c>
      <c r="M10920" s="3" t="s">
        <v>25</v>
      </c>
      <c r="N10920" s="3" t="s">
        <v>10554</v>
      </c>
      <c r="O10920" s="3" t="s">
        <v>100</v>
      </c>
      <c r="P10920" s="4">
        <v>30807.0</v>
      </c>
      <c r="Q10920" s="3" t="s">
        <v>418</v>
      </c>
      <c r="S10920" s="3" t="s">
        <v>34</v>
      </c>
    </row>
    <row r="10921">
      <c r="A10921" s="2">
        <v>42318.714895833335</v>
      </c>
      <c r="B10921" s="3">
        <v>11.0</v>
      </c>
      <c r="C10921" s="3" t="s">
        <v>8462</v>
      </c>
      <c r="D10921" s="3">
        <v>94.0</v>
      </c>
      <c r="E10921" s="3" t="s">
        <v>8652</v>
      </c>
      <c r="F10921" s="3">
        <v>10.0</v>
      </c>
      <c r="G10921" s="3">
        <v>10.0</v>
      </c>
      <c r="H10921" s="3" t="s">
        <v>10391</v>
      </c>
      <c r="I10921" s="3" t="s">
        <v>10392</v>
      </c>
      <c r="J10921" s="3" t="s">
        <v>2015</v>
      </c>
      <c r="K10921" s="3" t="s">
        <v>24</v>
      </c>
      <c r="L10921" s="3">
        <v>4.0</v>
      </c>
      <c r="M10921" s="3" t="s">
        <v>30</v>
      </c>
      <c r="N10921" s="3" t="s">
        <v>8556</v>
      </c>
      <c r="O10921" s="3" t="s">
        <v>3120</v>
      </c>
      <c r="P10921" s="4">
        <v>30290.0</v>
      </c>
      <c r="Q10921" s="3" t="s">
        <v>110</v>
      </c>
      <c r="S10921" s="3" t="s">
        <v>34</v>
      </c>
    </row>
    <row r="10922">
      <c r="A10922" s="2">
        <v>42318.714895833335</v>
      </c>
      <c r="B10922" s="3">
        <v>11.0</v>
      </c>
      <c r="C10922" s="3" t="s">
        <v>8462</v>
      </c>
      <c r="D10922" s="3">
        <v>94.0</v>
      </c>
      <c r="E10922" s="3" t="s">
        <v>8652</v>
      </c>
      <c r="F10922" s="3">
        <v>10.0</v>
      </c>
      <c r="G10922" s="3">
        <v>10.0</v>
      </c>
      <c r="H10922" s="3" t="s">
        <v>10391</v>
      </c>
      <c r="I10922" s="3" t="s">
        <v>10392</v>
      </c>
      <c r="J10922" s="3" t="s">
        <v>2015</v>
      </c>
      <c r="K10922" s="3" t="s">
        <v>24</v>
      </c>
      <c r="L10922" s="3">
        <v>5.0</v>
      </c>
      <c r="M10922" s="3" t="s">
        <v>25</v>
      </c>
      <c r="N10922" s="3" t="s">
        <v>10555</v>
      </c>
      <c r="O10922" s="3" t="s">
        <v>251</v>
      </c>
      <c r="P10922" s="4">
        <v>22301.0</v>
      </c>
      <c r="Q10922" s="3" t="s">
        <v>380</v>
      </c>
      <c r="S10922" s="3" t="s">
        <v>34</v>
      </c>
    </row>
    <row r="10923">
      <c r="A10923" s="2">
        <v>42318.714895833335</v>
      </c>
      <c r="B10923" s="3">
        <v>11.0</v>
      </c>
      <c r="C10923" s="3" t="s">
        <v>8462</v>
      </c>
      <c r="D10923" s="3">
        <v>94.0</v>
      </c>
      <c r="E10923" s="3" t="s">
        <v>8652</v>
      </c>
      <c r="F10923" s="3">
        <v>10.0</v>
      </c>
      <c r="G10923" s="3">
        <v>10.0</v>
      </c>
      <c r="H10923" s="3" t="s">
        <v>10391</v>
      </c>
      <c r="I10923" s="3" t="s">
        <v>10392</v>
      </c>
      <c r="J10923" s="3" t="s">
        <v>2015</v>
      </c>
      <c r="K10923" s="3" t="s">
        <v>24</v>
      </c>
      <c r="L10923" s="3">
        <v>6.0</v>
      </c>
      <c r="M10923" s="3" t="s">
        <v>30</v>
      </c>
      <c r="N10923" s="3" t="s">
        <v>8476</v>
      </c>
      <c r="O10923" s="3" t="s">
        <v>497</v>
      </c>
      <c r="P10923" s="4">
        <v>20988.0</v>
      </c>
      <c r="Q10923" s="3" t="s">
        <v>169</v>
      </c>
      <c r="S10923" s="3" t="s">
        <v>34</v>
      </c>
    </row>
    <row r="10924">
      <c r="A10924" s="2">
        <v>42318.714895833335</v>
      </c>
      <c r="B10924" s="3">
        <v>11.0</v>
      </c>
      <c r="C10924" s="3" t="s">
        <v>8462</v>
      </c>
      <c r="D10924" s="3">
        <v>94.0</v>
      </c>
      <c r="E10924" s="3" t="s">
        <v>8652</v>
      </c>
      <c r="F10924" s="3">
        <v>10.0</v>
      </c>
      <c r="G10924" s="3">
        <v>10.0</v>
      </c>
      <c r="H10924" s="3" t="s">
        <v>10391</v>
      </c>
      <c r="I10924" s="3" t="s">
        <v>10392</v>
      </c>
      <c r="J10924" s="3" t="s">
        <v>2015</v>
      </c>
      <c r="K10924" s="3" t="s">
        <v>24</v>
      </c>
      <c r="L10924" s="3">
        <v>7.0</v>
      </c>
      <c r="M10924" s="3" t="s">
        <v>25</v>
      </c>
      <c r="N10924" s="3" t="s">
        <v>8680</v>
      </c>
      <c r="O10924" s="3" t="s">
        <v>119</v>
      </c>
      <c r="P10924" s="4">
        <v>22173.0</v>
      </c>
      <c r="Q10924" s="3" t="s">
        <v>189</v>
      </c>
      <c r="S10924" s="3" t="s">
        <v>34</v>
      </c>
    </row>
    <row r="10925">
      <c r="A10925" s="2">
        <v>42318.714895833335</v>
      </c>
      <c r="B10925" s="3">
        <v>11.0</v>
      </c>
      <c r="C10925" s="3" t="s">
        <v>8462</v>
      </c>
      <c r="D10925" s="3">
        <v>94.0</v>
      </c>
      <c r="E10925" s="3" t="s">
        <v>8652</v>
      </c>
      <c r="F10925" s="3">
        <v>10.0</v>
      </c>
      <c r="G10925" s="3">
        <v>10.0</v>
      </c>
      <c r="H10925" s="3" t="s">
        <v>10391</v>
      </c>
      <c r="I10925" s="3" t="s">
        <v>10392</v>
      </c>
      <c r="J10925" s="3" t="s">
        <v>2015</v>
      </c>
      <c r="K10925" s="3" t="s">
        <v>24</v>
      </c>
      <c r="L10925" s="3">
        <v>8.0</v>
      </c>
      <c r="M10925" s="3" t="s">
        <v>30</v>
      </c>
      <c r="N10925" s="3" t="s">
        <v>5575</v>
      </c>
      <c r="O10925" s="3" t="s">
        <v>6164</v>
      </c>
      <c r="P10925" s="4">
        <v>19886.0</v>
      </c>
      <c r="Q10925" s="3" t="s">
        <v>83</v>
      </c>
      <c r="S10925" s="3" t="s">
        <v>34</v>
      </c>
    </row>
    <row r="10926">
      <c r="A10926" s="2">
        <v>42318.714895833335</v>
      </c>
      <c r="B10926" s="3">
        <v>11.0</v>
      </c>
      <c r="C10926" s="3" t="s">
        <v>8462</v>
      </c>
      <c r="D10926" s="3">
        <v>94.0</v>
      </c>
      <c r="E10926" s="3" t="s">
        <v>8652</v>
      </c>
      <c r="F10926" s="3">
        <v>10.0</v>
      </c>
      <c r="G10926" s="3">
        <v>10.0</v>
      </c>
      <c r="H10926" s="3" t="s">
        <v>10391</v>
      </c>
      <c r="I10926" s="3" t="s">
        <v>10392</v>
      </c>
      <c r="J10926" s="3" t="s">
        <v>2015</v>
      </c>
      <c r="K10926" s="3" t="s">
        <v>24</v>
      </c>
      <c r="L10926" s="3">
        <v>9.0</v>
      </c>
      <c r="M10926" s="3" t="s">
        <v>25</v>
      </c>
      <c r="N10926" s="3" t="s">
        <v>10556</v>
      </c>
      <c r="O10926" s="3" t="s">
        <v>401</v>
      </c>
      <c r="P10926" s="4">
        <v>24544.0</v>
      </c>
      <c r="Q10926" s="3" t="s">
        <v>169</v>
      </c>
      <c r="S10926" s="3" t="s">
        <v>34</v>
      </c>
    </row>
    <row r="10927">
      <c r="A10927" s="2">
        <v>42318.714895833335</v>
      </c>
      <c r="B10927" s="3">
        <v>11.0</v>
      </c>
      <c r="C10927" s="3" t="s">
        <v>8462</v>
      </c>
      <c r="D10927" s="3">
        <v>94.0</v>
      </c>
      <c r="E10927" s="3" t="s">
        <v>8652</v>
      </c>
      <c r="F10927" s="3">
        <v>10.0</v>
      </c>
      <c r="G10927" s="3">
        <v>10.0</v>
      </c>
      <c r="H10927" s="3" t="s">
        <v>10391</v>
      </c>
      <c r="I10927" s="3" t="s">
        <v>10392</v>
      </c>
      <c r="J10927" s="3" t="s">
        <v>2015</v>
      </c>
      <c r="K10927" s="3" t="s">
        <v>24</v>
      </c>
      <c r="L10927" s="3">
        <v>10.0</v>
      </c>
      <c r="M10927" s="3" t="s">
        <v>30</v>
      </c>
      <c r="N10927" s="3" t="s">
        <v>10557</v>
      </c>
      <c r="O10927" s="3" t="s">
        <v>283</v>
      </c>
      <c r="P10927" s="4">
        <v>24079.0</v>
      </c>
      <c r="Q10927" s="3" t="s">
        <v>40</v>
      </c>
      <c r="S10927" s="3" t="s">
        <v>34</v>
      </c>
    </row>
    <row r="10928">
      <c r="A10928" s="2">
        <v>42318.714895833335</v>
      </c>
      <c r="B10928" s="3">
        <v>11.0</v>
      </c>
      <c r="C10928" s="3" t="s">
        <v>8462</v>
      </c>
      <c r="D10928" s="3">
        <v>94.0</v>
      </c>
      <c r="E10928" s="3" t="s">
        <v>8652</v>
      </c>
      <c r="F10928" s="3">
        <v>10.0</v>
      </c>
      <c r="G10928" s="3">
        <v>10.0</v>
      </c>
      <c r="H10928" s="3" t="s">
        <v>10391</v>
      </c>
      <c r="I10928" s="3" t="s">
        <v>10392</v>
      </c>
      <c r="J10928" s="3" t="s">
        <v>2015</v>
      </c>
      <c r="K10928" s="3" t="s">
        <v>24</v>
      </c>
      <c r="L10928" s="3">
        <v>11.0</v>
      </c>
      <c r="M10928" s="3" t="s">
        <v>25</v>
      </c>
      <c r="N10928" s="3" t="s">
        <v>8041</v>
      </c>
      <c r="O10928" s="3" t="s">
        <v>119</v>
      </c>
      <c r="P10928" s="4">
        <v>20247.0</v>
      </c>
      <c r="Q10928" s="3" t="s">
        <v>153</v>
      </c>
      <c r="S10928" s="3" t="s">
        <v>34</v>
      </c>
    </row>
    <row r="10929">
      <c r="A10929" s="2">
        <v>42318.714895833335</v>
      </c>
      <c r="B10929" s="3">
        <v>11.0</v>
      </c>
      <c r="C10929" s="3" t="s">
        <v>8462</v>
      </c>
      <c r="D10929" s="3">
        <v>94.0</v>
      </c>
      <c r="E10929" s="3" t="s">
        <v>8652</v>
      </c>
      <c r="F10929" s="3">
        <v>10.0</v>
      </c>
      <c r="G10929" s="3">
        <v>10.0</v>
      </c>
      <c r="H10929" s="3" t="s">
        <v>10391</v>
      </c>
      <c r="I10929" s="3" t="s">
        <v>10392</v>
      </c>
      <c r="J10929" s="3" t="s">
        <v>2015</v>
      </c>
      <c r="K10929" s="3" t="s">
        <v>24</v>
      </c>
      <c r="L10929" s="3">
        <v>12.0</v>
      </c>
      <c r="M10929" s="3" t="s">
        <v>30</v>
      </c>
      <c r="N10929" s="3" t="s">
        <v>10558</v>
      </c>
      <c r="O10929" s="3" t="s">
        <v>121</v>
      </c>
      <c r="P10929" s="4">
        <v>18862.0</v>
      </c>
      <c r="Q10929" s="3" t="s">
        <v>86</v>
      </c>
      <c r="S10929" s="3" t="s">
        <v>34</v>
      </c>
    </row>
    <row r="10930">
      <c r="A10930" s="2">
        <v>42318.714895833335</v>
      </c>
      <c r="B10930" s="3">
        <v>11.0</v>
      </c>
      <c r="C10930" s="3" t="s">
        <v>8462</v>
      </c>
      <c r="D10930" s="3">
        <v>94.0</v>
      </c>
      <c r="E10930" s="3" t="s">
        <v>8652</v>
      </c>
      <c r="F10930" s="3">
        <v>10.0</v>
      </c>
      <c r="G10930" s="3">
        <v>10.0</v>
      </c>
      <c r="H10930" s="3" t="s">
        <v>10391</v>
      </c>
      <c r="I10930" s="3" t="s">
        <v>10392</v>
      </c>
      <c r="J10930" s="3" t="s">
        <v>2015</v>
      </c>
      <c r="K10930" s="3" t="s">
        <v>24</v>
      </c>
      <c r="L10930" s="3">
        <v>13.0</v>
      </c>
      <c r="M10930" s="3" t="s">
        <v>25</v>
      </c>
      <c r="N10930" s="3" t="s">
        <v>3937</v>
      </c>
      <c r="O10930" s="3" t="s">
        <v>359</v>
      </c>
      <c r="P10930" s="4">
        <v>25571.0</v>
      </c>
      <c r="Q10930" s="3" t="s">
        <v>216</v>
      </c>
      <c r="S10930" s="3" t="s">
        <v>34</v>
      </c>
    </row>
    <row r="10931">
      <c r="A10931" s="2">
        <v>42318.714895833335</v>
      </c>
      <c r="B10931" s="3">
        <v>11.0</v>
      </c>
      <c r="C10931" s="3" t="s">
        <v>8462</v>
      </c>
      <c r="D10931" s="3">
        <v>94.0</v>
      </c>
      <c r="E10931" s="3" t="s">
        <v>8652</v>
      </c>
      <c r="F10931" s="3">
        <v>10.0</v>
      </c>
      <c r="G10931" s="3">
        <v>10.0</v>
      </c>
      <c r="H10931" s="3" t="s">
        <v>10391</v>
      </c>
      <c r="I10931" s="3" t="s">
        <v>10392</v>
      </c>
      <c r="J10931" s="3" t="s">
        <v>2015</v>
      </c>
      <c r="K10931" s="3" t="s">
        <v>24</v>
      </c>
      <c r="L10931" s="3">
        <v>14.0</v>
      </c>
      <c r="M10931" s="3" t="s">
        <v>30</v>
      </c>
      <c r="N10931" s="3" t="s">
        <v>10559</v>
      </c>
      <c r="O10931" s="3" t="s">
        <v>307</v>
      </c>
      <c r="P10931" s="4">
        <v>19900.0</v>
      </c>
      <c r="Q10931" s="3" t="s">
        <v>33</v>
      </c>
      <c r="S10931" s="3" t="s">
        <v>34</v>
      </c>
    </row>
    <row r="10932">
      <c r="A10932" s="2">
        <v>42318.714895833335</v>
      </c>
      <c r="B10932" s="3">
        <v>11.0</v>
      </c>
      <c r="C10932" s="3" t="s">
        <v>8462</v>
      </c>
      <c r="D10932" s="3">
        <v>94.0</v>
      </c>
      <c r="E10932" s="3" t="s">
        <v>8652</v>
      </c>
      <c r="F10932" s="3">
        <v>10.0</v>
      </c>
      <c r="G10932" s="3">
        <v>10.0</v>
      </c>
      <c r="H10932" s="3" t="s">
        <v>10391</v>
      </c>
      <c r="I10932" s="3" t="s">
        <v>10392</v>
      </c>
      <c r="J10932" s="3" t="s">
        <v>2015</v>
      </c>
      <c r="K10932" s="3" t="s">
        <v>24</v>
      </c>
      <c r="L10932" s="3">
        <v>15.0</v>
      </c>
      <c r="M10932" s="3" t="s">
        <v>25</v>
      </c>
      <c r="N10932" s="3" t="s">
        <v>10560</v>
      </c>
      <c r="O10932" s="3" t="s">
        <v>1275</v>
      </c>
      <c r="P10932" s="4">
        <v>24366.0</v>
      </c>
      <c r="Q10932" s="3" t="s">
        <v>216</v>
      </c>
      <c r="S10932" s="3" t="s">
        <v>34</v>
      </c>
    </row>
    <row r="10933">
      <c r="A10933" s="2">
        <v>42318.714895833335</v>
      </c>
      <c r="B10933" s="3">
        <v>11.0</v>
      </c>
      <c r="C10933" s="3" t="s">
        <v>8462</v>
      </c>
      <c r="D10933" s="3">
        <v>94.0</v>
      </c>
      <c r="E10933" s="3" t="s">
        <v>8652</v>
      </c>
      <c r="F10933" s="3">
        <v>10.0</v>
      </c>
      <c r="G10933" s="3">
        <v>10.0</v>
      </c>
      <c r="H10933" s="3" t="s">
        <v>10391</v>
      </c>
      <c r="I10933" s="3" t="s">
        <v>10392</v>
      </c>
      <c r="J10933" s="3" t="s">
        <v>2015</v>
      </c>
      <c r="K10933" s="3" t="s">
        <v>24</v>
      </c>
      <c r="L10933" s="3">
        <v>16.0</v>
      </c>
      <c r="M10933" s="3" t="s">
        <v>30</v>
      </c>
      <c r="N10933" s="3" t="s">
        <v>10561</v>
      </c>
      <c r="O10933" s="3" t="s">
        <v>10562</v>
      </c>
      <c r="P10933" s="4">
        <v>29480.0</v>
      </c>
      <c r="Q10933" s="3" t="s">
        <v>216</v>
      </c>
      <c r="S10933" s="3" t="s">
        <v>34</v>
      </c>
    </row>
    <row r="10934">
      <c r="A10934" s="2">
        <v>42318.714895833335</v>
      </c>
      <c r="B10934" s="3">
        <v>11.0</v>
      </c>
      <c r="C10934" s="3" t="s">
        <v>8462</v>
      </c>
      <c r="D10934" s="3">
        <v>94.0</v>
      </c>
      <c r="E10934" s="3" t="s">
        <v>8652</v>
      </c>
      <c r="F10934" s="3">
        <v>10.0</v>
      </c>
      <c r="G10934" s="3">
        <v>10.0</v>
      </c>
      <c r="H10934" s="3" t="s">
        <v>10391</v>
      </c>
      <c r="I10934" s="3" t="s">
        <v>10392</v>
      </c>
      <c r="J10934" s="3" t="s">
        <v>2015</v>
      </c>
      <c r="K10934" s="3" t="s">
        <v>24</v>
      </c>
      <c r="L10934" s="3">
        <v>17.0</v>
      </c>
      <c r="M10934" s="3" t="s">
        <v>25</v>
      </c>
      <c r="N10934" s="3" t="s">
        <v>10563</v>
      </c>
      <c r="O10934" s="3" t="s">
        <v>297</v>
      </c>
      <c r="P10934" s="4">
        <v>22489.0</v>
      </c>
      <c r="Q10934" s="3" t="s">
        <v>216</v>
      </c>
      <c r="S10934" s="3" t="s">
        <v>34</v>
      </c>
    </row>
    <row r="10935">
      <c r="A10935" s="2">
        <v>42318.714895833335</v>
      </c>
      <c r="B10935" s="3">
        <v>11.0</v>
      </c>
      <c r="C10935" s="3" t="s">
        <v>8462</v>
      </c>
      <c r="D10935" s="3">
        <v>94.0</v>
      </c>
      <c r="E10935" s="3" t="s">
        <v>8652</v>
      </c>
      <c r="F10935" s="3">
        <v>10.0</v>
      </c>
      <c r="G10935" s="3">
        <v>10.0</v>
      </c>
      <c r="H10935" s="3" t="s">
        <v>10391</v>
      </c>
      <c r="I10935" s="3" t="s">
        <v>10392</v>
      </c>
      <c r="J10935" s="3" t="s">
        <v>2015</v>
      </c>
      <c r="K10935" s="3" t="s">
        <v>24</v>
      </c>
      <c r="L10935" s="3">
        <v>18.0</v>
      </c>
      <c r="M10935" s="3" t="s">
        <v>30</v>
      </c>
      <c r="N10935" s="3" t="s">
        <v>10564</v>
      </c>
      <c r="O10935" s="3" t="s">
        <v>329</v>
      </c>
      <c r="P10935" s="4">
        <v>20471.0</v>
      </c>
      <c r="Q10935" s="3" t="s">
        <v>40</v>
      </c>
      <c r="S10935" s="3" t="s">
        <v>34</v>
      </c>
    </row>
    <row r="10936">
      <c r="A10936" s="2">
        <v>42318.714895833335</v>
      </c>
      <c r="B10936" s="3">
        <v>11.0</v>
      </c>
      <c r="C10936" s="3" t="s">
        <v>8462</v>
      </c>
      <c r="D10936" s="3">
        <v>94.0</v>
      </c>
      <c r="E10936" s="3" t="s">
        <v>8652</v>
      </c>
      <c r="F10936" s="3">
        <v>10.0</v>
      </c>
      <c r="G10936" s="3">
        <v>10.0</v>
      </c>
      <c r="H10936" s="3" t="s">
        <v>10391</v>
      </c>
      <c r="I10936" s="3" t="s">
        <v>10392</v>
      </c>
      <c r="J10936" s="3" t="s">
        <v>2015</v>
      </c>
      <c r="K10936" s="3" t="s">
        <v>24</v>
      </c>
      <c r="L10936" s="3">
        <v>19.0</v>
      </c>
      <c r="M10936" s="3" t="s">
        <v>25</v>
      </c>
      <c r="N10936" s="3" t="s">
        <v>10565</v>
      </c>
      <c r="O10936" s="3" t="s">
        <v>168</v>
      </c>
      <c r="P10936" s="4">
        <v>21077.0</v>
      </c>
      <c r="Q10936" s="3" t="s">
        <v>216</v>
      </c>
      <c r="S10936" s="3" t="s">
        <v>34</v>
      </c>
    </row>
    <row r="10937">
      <c r="A10937" s="2">
        <v>42318.714895833335</v>
      </c>
      <c r="B10937" s="3">
        <v>11.0</v>
      </c>
      <c r="C10937" s="3" t="s">
        <v>8462</v>
      </c>
      <c r="D10937" s="3">
        <v>94.0</v>
      </c>
      <c r="E10937" s="3" t="s">
        <v>8652</v>
      </c>
      <c r="F10937" s="3">
        <v>10.0</v>
      </c>
      <c r="G10937" s="3">
        <v>10.0</v>
      </c>
      <c r="H10937" s="3" t="s">
        <v>10391</v>
      </c>
      <c r="I10937" s="3" t="s">
        <v>10392</v>
      </c>
      <c r="J10937" s="3" t="s">
        <v>2015</v>
      </c>
      <c r="K10937" s="3" t="s">
        <v>24</v>
      </c>
      <c r="L10937" s="3">
        <v>20.0</v>
      </c>
      <c r="M10937" s="3" t="s">
        <v>30</v>
      </c>
      <c r="N10937" s="3" t="s">
        <v>10566</v>
      </c>
      <c r="O10937" s="3" t="s">
        <v>998</v>
      </c>
      <c r="P10937" s="4">
        <v>24726.0</v>
      </c>
      <c r="Q10937" s="3" t="s">
        <v>79</v>
      </c>
      <c r="S10937" s="3" t="s">
        <v>34</v>
      </c>
    </row>
    <row r="10938">
      <c r="A10938" s="2">
        <v>42318.714895833335</v>
      </c>
      <c r="B10938" s="3">
        <v>11.0</v>
      </c>
      <c r="C10938" s="3" t="s">
        <v>8462</v>
      </c>
      <c r="D10938" s="3">
        <v>94.0</v>
      </c>
      <c r="E10938" s="3" t="s">
        <v>8652</v>
      </c>
      <c r="F10938" s="3">
        <v>10.0</v>
      </c>
      <c r="G10938" s="3">
        <v>10.0</v>
      </c>
      <c r="H10938" s="3" t="s">
        <v>10391</v>
      </c>
      <c r="I10938" s="3" t="s">
        <v>10392</v>
      </c>
      <c r="J10938" s="3" t="s">
        <v>2015</v>
      </c>
      <c r="K10938" s="3" t="s">
        <v>24</v>
      </c>
      <c r="L10938" s="3">
        <v>21.0</v>
      </c>
      <c r="M10938" s="3" t="s">
        <v>25</v>
      </c>
      <c r="N10938" s="3" t="s">
        <v>2617</v>
      </c>
      <c r="O10938" s="3" t="s">
        <v>1988</v>
      </c>
      <c r="P10938" s="4">
        <v>23960.0</v>
      </c>
      <c r="Q10938" s="3" t="s">
        <v>55</v>
      </c>
      <c r="S10938" s="3" t="s">
        <v>34</v>
      </c>
    </row>
    <row r="10939">
      <c r="A10939" s="2">
        <v>42318.714895833335</v>
      </c>
      <c r="B10939" s="3">
        <v>11.0</v>
      </c>
      <c r="C10939" s="3" t="s">
        <v>8462</v>
      </c>
      <c r="D10939" s="3">
        <v>94.0</v>
      </c>
      <c r="E10939" s="3" t="s">
        <v>8652</v>
      </c>
      <c r="F10939" s="3">
        <v>10.0</v>
      </c>
      <c r="G10939" s="3">
        <v>10.0</v>
      </c>
      <c r="H10939" s="3" t="s">
        <v>10391</v>
      </c>
      <c r="I10939" s="3" t="s">
        <v>10392</v>
      </c>
      <c r="J10939" s="3" t="s">
        <v>2015</v>
      </c>
      <c r="K10939" s="3" t="s">
        <v>24</v>
      </c>
      <c r="L10939" s="3">
        <v>22.0</v>
      </c>
      <c r="M10939" s="3" t="s">
        <v>30</v>
      </c>
      <c r="N10939" s="3" t="s">
        <v>1046</v>
      </c>
      <c r="O10939" s="3" t="s">
        <v>32</v>
      </c>
      <c r="P10939" s="4">
        <v>27018.0</v>
      </c>
      <c r="Q10939" s="3" t="s">
        <v>216</v>
      </c>
      <c r="S10939" s="3" t="s">
        <v>34</v>
      </c>
    </row>
    <row r="10940">
      <c r="A10940" s="2">
        <v>42318.714895833335</v>
      </c>
      <c r="B10940" s="3">
        <v>11.0</v>
      </c>
      <c r="C10940" s="3" t="s">
        <v>8462</v>
      </c>
      <c r="D10940" s="3">
        <v>94.0</v>
      </c>
      <c r="E10940" s="3" t="s">
        <v>8652</v>
      </c>
      <c r="F10940" s="3">
        <v>10.0</v>
      </c>
      <c r="G10940" s="3">
        <v>10.0</v>
      </c>
      <c r="H10940" s="3" t="s">
        <v>10391</v>
      </c>
      <c r="I10940" s="3" t="s">
        <v>10392</v>
      </c>
      <c r="J10940" s="3" t="s">
        <v>2015</v>
      </c>
      <c r="K10940" s="3" t="s">
        <v>24</v>
      </c>
      <c r="L10940" s="3">
        <v>23.0</v>
      </c>
      <c r="M10940" s="3" t="s">
        <v>25</v>
      </c>
      <c r="N10940" s="3" t="s">
        <v>10567</v>
      </c>
      <c r="O10940" s="3" t="s">
        <v>319</v>
      </c>
      <c r="P10940" s="4">
        <v>28501.0</v>
      </c>
      <c r="Q10940" s="3" t="s">
        <v>110</v>
      </c>
      <c r="S10940" s="3" t="s">
        <v>34</v>
      </c>
    </row>
    <row r="10941">
      <c r="A10941" s="2">
        <v>42318.714895833335</v>
      </c>
      <c r="B10941" s="3">
        <v>11.0</v>
      </c>
      <c r="C10941" s="3" t="s">
        <v>8462</v>
      </c>
      <c r="D10941" s="3">
        <v>94.0</v>
      </c>
      <c r="E10941" s="3" t="s">
        <v>8652</v>
      </c>
      <c r="F10941" s="3">
        <v>10.0</v>
      </c>
      <c r="G10941" s="3">
        <v>10.0</v>
      </c>
      <c r="H10941" s="3" t="s">
        <v>10391</v>
      </c>
      <c r="I10941" s="3" t="s">
        <v>10392</v>
      </c>
      <c r="J10941" s="3" t="s">
        <v>2015</v>
      </c>
      <c r="K10941" s="3" t="s">
        <v>24</v>
      </c>
      <c r="L10941" s="3">
        <v>24.0</v>
      </c>
      <c r="M10941" s="3" t="s">
        <v>30</v>
      </c>
      <c r="N10941" s="3" t="s">
        <v>10568</v>
      </c>
      <c r="O10941" s="3" t="s">
        <v>1683</v>
      </c>
      <c r="P10941" s="4">
        <v>23918.0</v>
      </c>
      <c r="Q10941" s="3" t="s">
        <v>418</v>
      </c>
      <c r="S10941" s="3" t="s">
        <v>34</v>
      </c>
    </row>
    <row r="10942">
      <c r="A10942" s="2">
        <v>42318.714895833335</v>
      </c>
      <c r="B10942" s="3">
        <v>11.0</v>
      </c>
      <c r="C10942" s="3" t="s">
        <v>8462</v>
      </c>
      <c r="D10942" s="3">
        <v>94.0</v>
      </c>
      <c r="E10942" s="3" t="s">
        <v>8652</v>
      </c>
      <c r="F10942" s="3">
        <v>10.0</v>
      </c>
      <c r="G10942" s="3">
        <v>10.0</v>
      </c>
      <c r="H10942" s="3" t="s">
        <v>10391</v>
      </c>
      <c r="I10942" s="3" t="s">
        <v>10392</v>
      </c>
      <c r="J10942" s="3" t="s">
        <v>2015</v>
      </c>
      <c r="K10942" s="3" t="s">
        <v>24</v>
      </c>
      <c r="L10942" s="3">
        <v>25.0</v>
      </c>
      <c r="M10942" s="3" t="s">
        <v>25</v>
      </c>
      <c r="N10942" s="3" t="s">
        <v>10569</v>
      </c>
      <c r="O10942" s="3" t="s">
        <v>91</v>
      </c>
      <c r="P10942" s="4">
        <v>22282.0</v>
      </c>
      <c r="Q10942" s="3" t="s">
        <v>970</v>
      </c>
      <c r="S10942" s="3" t="s">
        <v>34</v>
      </c>
    </row>
    <row r="10943">
      <c r="A10943" s="2">
        <v>42318.714895833335</v>
      </c>
      <c r="B10943" s="3">
        <v>11.0</v>
      </c>
      <c r="C10943" s="3" t="s">
        <v>8462</v>
      </c>
      <c r="D10943" s="3">
        <v>95.0</v>
      </c>
      <c r="E10943" s="3" t="s">
        <v>8677</v>
      </c>
      <c r="F10943" s="3">
        <v>10.0</v>
      </c>
      <c r="G10943" s="3">
        <v>10.0</v>
      </c>
      <c r="H10943" s="3" t="s">
        <v>10391</v>
      </c>
      <c r="I10943" s="3" t="s">
        <v>10392</v>
      </c>
      <c r="J10943" s="3" t="s">
        <v>2015</v>
      </c>
      <c r="K10943" s="3" t="s">
        <v>24</v>
      </c>
      <c r="L10943" s="3">
        <v>1.0</v>
      </c>
      <c r="M10943" s="3" t="s">
        <v>30</v>
      </c>
      <c r="N10943" s="3" t="s">
        <v>10570</v>
      </c>
      <c r="O10943" s="3" t="s">
        <v>746</v>
      </c>
      <c r="P10943" s="4">
        <v>27513.0</v>
      </c>
      <c r="Q10943" s="3" t="s">
        <v>169</v>
      </c>
      <c r="S10943" s="3" t="s">
        <v>29</v>
      </c>
    </row>
    <row r="10944">
      <c r="A10944" s="2">
        <v>42318.714895833335</v>
      </c>
      <c r="B10944" s="3">
        <v>11.0</v>
      </c>
      <c r="C10944" s="3" t="s">
        <v>8462</v>
      </c>
      <c r="D10944" s="3">
        <v>95.0</v>
      </c>
      <c r="E10944" s="3" t="s">
        <v>8677</v>
      </c>
      <c r="F10944" s="3">
        <v>10.0</v>
      </c>
      <c r="G10944" s="3">
        <v>10.0</v>
      </c>
      <c r="H10944" s="3" t="s">
        <v>10391</v>
      </c>
      <c r="I10944" s="3" t="s">
        <v>10392</v>
      </c>
      <c r="J10944" s="3" t="s">
        <v>2015</v>
      </c>
      <c r="K10944" s="3" t="s">
        <v>24</v>
      </c>
      <c r="L10944" s="3">
        <v>2.0</v>
      </c>
      <c r="M10944" s="3" t="s">
        <v>25</v>
      </c>
      <c r="N10944" s="3" t="s">
        <v>2845</v>
      </c>
      <c r="O10944" s="3" t="s">
        <v>2093</v>
      </c>
      <c r="P10944" s="4">
        <v>24425.0</v>
      </c>
      <c r="Q10944" s="3" t="s">
        <v>169</v>
      </c>
      <c r="R10944" s="3" t="s">
        <v>1030</v>
      </c>
      <c r="S10944" s="3" t="s">
        <v>34</v>
      </c>
    </row>
    <row r="10945">
      <c r="A10945" s="2">
        <v>42318.714895833335</v>
      </c>
      <c r="B10945" s="3">
        <v>11.0</v>
      </c>
      <c r="C10945" s="3" t="s">
        <v>8462</v>
      </c>
      <c r="D10945" s="3">
        <v>95.0</v>
      </c>
      <c r="E10945" s="3" t="s">
        <v>8677</v>
      </c>
      <c r="F10945" s="3">
        <v>10.0</v>
      </c>
      <c r="G10945" s="3">
        <v>10.0</v>
      </c>
      <c r="H10945" s="3" t="s">
        <v>10391</v>
      </c>
      <c r="I10945" s="3" t="s">
        <v>10392</v>
      </c>
      <c r="J10945" s="3" t="s">
        <v>2015</v>
      </c>
      <c r="K10945" s="3" t="s">
        <v>24</v>
      </c>
      <c r="L10945" s="3">
        <v>3.0</v>
      </c>
      <c r="M10945" s="3" t="s">
        <v>30</v>
      </c>
      <c r="N10945" s="3" t="s">
        <v>10571</v>
      </c>
      <c r="O10945" s="3" t="s">
        <v>193</v>
      </c>
      <c r="P10945" s="4">
        <v>20703.0</v>
      </c>
      <c r="Q10945" s="3" t="s">
        <v>153</v>
      </c>
      <c r="S10945" s="3" t="s">
        <v>29</v>
      </c>
    </row>
    <row r="10946">
      <c r="A10946" s="2">
        <v>42318.714895833335</v>
      </c>
      <c r="B10946" s="3">
        <v>11.0</v>
      </c>
      <c r="C10946" s="3" t="s">
        <v>8462</v>
      </c>
      <c r="D10946" s="3">
        <v>95.0</v>
      </c>
      <c r="E10946" s="3" t="s">
        <v>8677</v>
      </c>
      <c r="F10946" s="3">
        <v>10.0</v>
      </c>
      <c r="G10946" s="3">
        <v>10.0</v>
      </c>
      <c r="H10946" s="3" t="s">
        <v>10391</v>
      </c>
      <c r="I10946" s="3" t="s">
        <v>10392</v>
      </c>
      <c r="J10946" s="3" t="s">
        <v>2015</v>
      </c>
      <c r="K10946" s="3" t="s">
        <v>24</v>
      </c>
      <c r="L10946" s="3">
        <v>4.0</v>
      </c>
      <c r="M10946" s="3" t="s">
        <v>25</v>
      </c>
      <c r="N10946" s="3" t="s">
        <v>7904</v>
      </c>
      <c r="O10946" s="3" t="s">
        <v>639</v>
      </c>
      <c r="P10946" s="4">
        <v>19129.0</v>
      </c>
      <c r="Q10946" s="3" t="s">
        <v>105</v>
      </c>
      <c r="S10946" s="3" t="s">
        <v>29</v>
      </c>
    </row>
    <row r="10947">
      <c r="A10947" s="2">
        <v>42318.714895833335</v>
      </c>
      <c r="B10947" s="3">
        <v>11.0</v>
      </c>
      <c r="C10947" s="3" t="s">
        <v>8462</v>
      </c>
      <c r="D10947" s="3">
        <v>95.0</v>
      </c>
      <c r="E10947" s="3" t="s">
        <v>8677</v>
      </c>
      <c r="F10947" s="3">
        <v>10.0</v>
      </c>
      <c r="G10947" s="3">
        <v>10.0</v>
      </c>
      <c r="H10947" s="3" t="s">
        <v>10391</v>
      </c>
      <c r="I10947" s="3" t="s">
        <v>10392</v>
      </c>
      <c r="J10947" s="3" t="s">
        <v>2015</v>
      </c>
      <c r="K10947" s="3" t="s">
        <v>24</v>
      </c>
      <c r="L10947" s="3">
        <v>5.0</v>
      </c>
      <c r="M10947" s="3" t="s">
        <v>30</v>
      </c>
      <c r="N10947" s="3" t="s">
        <v>10572</v>
      </c>
      <c r="O10947" s="3" t="s">
        <v>364</v>
      </c>
      <c r="P10947" s="4">
        <v>28572.0</v>
      </c>
      <c r="Q10947" s="3" t="s">
        <v>153</v>
      </c>
      <c r="S10947" s="3" t="s">
        <v>34</v>
      </c>
    </row>
    <row r="10948">
      <c r="A10948" s="2">
        <v>42318.714895833335</v>
      </c>
      <c r="B10948" s="3">
        <v>11.0</v>
      </c>
      <c r="C10948" s="3" t="s">
        <v>8462</v>
      </c>
      <c r="D10948" s="3">
        <v>95.0</v>
      </c>
      <c r="E10948" s="3" t="s">
        <v>8677</v>
      </c>
      <c r="F10948" s="3">
        <v>10.0</v>
      </c>
      <c r="G10948" s="3">
        <v>10.0</v>
      </c>
      <c r="H10948" s="3" t="s">
        <v>10391</v>
      </c>
      <c r="I10948" s="3" t="s">
        <v>10392</v>
      </c>
      <c r="J10948" s="3" t="s">
        <v>2015</v>
      </c>
      <c r="K10948" s="3" t="s">
        <v>24</v>
      </c>
      <c r="L10948" s="3">
        <v>6.0</v>
      </c>
      <c r="M10948" s="3" t="s">
        <v>25</v>
      </c>
      <c r="N10948" s="3" t="s">
        <v>10573</v>
      </c>
      <c r="O10948" s="3" t="s">
        <v>1072</v>
      </c>
      <c r="P10948" s="4">
        <v>29632.0</v>
      </c>
      <c r="Q10948" s="3" t="s">
        <v>216</v>
      </c>
      <c r="S10948" s="3" t="s">
        <v>34</v>
      </c>
    </row>
    <row r="10949">
      <c r="A10949" s="2">
        <v>42318.714895833335</v>
      </c>
      <c r="B10949" s="3">
        <v>11.0</v>
      </c>
      <c r="C10949" s="3" t="s">
        <v>8462</v>
      </c>
      <c r="D10949" s="3">
        <v>95.0</v>
      </c>
      <c r="E10949" s="3" t="s">
        <v>8677</v>
      </c>
      <c r="F10949" s="3">
        <v>10.0</v>
      </c>
      <c r="G10949" s="3">
        <v>10.0</v>
      </c>
      <c r="H10949" s="3" t="s">
        <v>10391</v>
      </c>
      <c r="I10949" s="3" t="s">
        <v>10392</v>
      </c>
      <c r="J10949" s="3" t="s">
        <v>2015</v>
      </c>
      <c r="K10949" s="3" t="s">
        <v>24</v>
      </c>
      <c r="L10949" s="3">
        <v>7.0</v>
      </c>
      <c r="M10949" s="3" t="s">
        <v>30</v>
      </c>
      <c r="N10949" s="3" t="s">
        <v>10574</v>
      </c>
      <c r="O10949" s="3" t="s">
        <v>283</v>
      </c>
      <c r="P10949" s="4">
        <v>26820.0</v>
      </c>
      <c r="Q10949" s="3" t="s">
        <v>52</v>
      </c>
      <c r="S10949" s="3" t="s">
        <v>34</v>
      </c>
    </row>
    <row r="10950">
      <c r="A10950" s="2">
        <v>42318.714895833335</v>
      </c>
      <c r="B10950" s="3">
        <v>11.0</v>
      </c>
      <c r="C10950" s="3" t="s">
        <v>8462</v>
      </c>
      <c r="D10950" s="3">
        <v>95.0</v>
      </c>
      <c r="E10950" s="3" t="s">
        <v>8677</v>
      </c>
      <c r="F10950" s="3">
        <v>10.0</v>
      </c>
      <c r="G10950" s="3">
        <v>10.0</v>
      </c>
      <c r="H10950" s="3" t="s">
        <v>10391</v>
      </c>
      <c r="I10950" s="3" t="s">
        <v>10392</v>
      </c>
      <c r="J10950" s="3" t="s">
        <v>2015</v>
      </c>
      <c r="K10950" s="3" t="s">
        <v>24</v>
      </c>
      <c r="L10950" s="3">
        <v>8.0</v>
      </c>
      <c r="M10950" s="3" t="s">
        <v>25</v>
      </c>
      <c r="N10950" s="3" t="s">
        <v>910</v>
      </c>
      <c r="O10950" s="3" t="s">
        <v>539</v>
      </c>
      <c r="P10950" s="4">
        <v>26410.0</v>
      </c>
      <c r="Q10950" s="3" t="s">
        <v>216</v>
      </c>
      <c r="S10950" s="3" t="s">
        <v>34</v>
      </c>
    </row>
    <row r="10951">
      <c r="A10951" s="2">
        <v>42318.714895833335</v>
      </c>
      <c r="B10951" s="3">
        <v>11.0</v>
      </c>
      <c r="C10951" s="3" t="s">
        <v>8462</v>
      </c>
      <c r="D10951" s="3">
        <v>95.0</v>
      </c>
      <c r="E10951" s="3" t="s">
        <v>8677</v>
      </c>
      <c r="F10951" s="3">
        <v>10.0</v>
      </c>
      <c r="G10951" s="3">
        <v>10.0</v>
      </c>
      <c r="H10951" s="3" t="s">
        <v>10391</v>
      </c>
      <c r="I10951" s="3" t="s">
        <v>10392</v>
      </c>
      <c r="J10951" s="3" t="s">
        <v>2015</v>
      </c>
      <c r="K10951" s="3" t="s">
        <v>24</v>
      </c>
      <c r="L10951" s="3">
        <v>9.0</v>
      </c>
      <c r="M10951" s="3" t="s">
        <v>30</v>
      </c>
      <c r="N10951" s="3" t="s">
        <v>10575</v>
      </c>
      <c r="O10951" s="3" t="s">
        <v>1061</v>
      </c>
      <c r="P10951" s="4">
        <v>27307.0</v>
      </c>
      <c r="Q10951" s="3" t="s">
        <v>216</v>
      </c>
      <c r="S10951" s="3" t="s">
        <v>34</v>
      </c>
    </row>
    <row r="10952">
      <c r="A10952" s="2">
        <v>42318.714895833335</v>
      </c>
      <c r="B10952" s="3">
        <v>11.0</v>
      </c>
      <c r="C10952" s="3" t="s">
        <v>8462</v>
      </c>
      <c r="D10952" s="3">
        <v>95.0</v>
      </c>
      <c r="E10952" s="3" t="s">
        <v>8677</v>
      </c>
      <c r="F10952" s="3">
        <v>10.0</v>
      </c>
      <c r="G10952" s="3">
        <v>10.0</v>
      </c>
      <c r="H10952" s="3" t="s">
        <v>10391</v>
      </c>
      <c r="I10952" s="3" t="s">
        <v>10392</v>
      </c>
      <c r="J10952" s="3" t="s">
        <v>2015</v>
      </c>
      <c r="K10952" s="3" t="s">
        <v>24</v>
      </c>
      <c r="L10952" s="3">
        <v>10.0</v>
      </c>
      <c r="M10952" s="3" t="s">
        <v>25</v>
      </c>
      <c r="N10952" s="3" t="s">
        <v>5564</v>
      </c>
      <c r="O10952" s="3" t="s">
        <v>315</v>
      </c>
      <c r="P10952" s="4">
        <v>32704.0</v>
      </c>
      <c r="Q10952" s="3" t="s">
        <v>132</v>
      </c>
      <c r="S10952" s="3" t="s">
        <v>34</v>
      </c>
    </row>
    <row r="10953">
      <c r="A10953" s="2">
        <v>42318.714895833335</v>
      </c>
      <c r="B10953" s="3">
        <v>11.0</v>
      </c>
      <c r="C10953" s="3" t="s">
        <v>8462</v>
      </c>
      <c r="D10953" s="3">
        <v>95.0</v>
      </c>
      <c r="E10953" s="3" t="s">
        <v>8677</v>
      </c>
      <c r="F10953" s="3">
        <v>10.0</v>
      </c>
      <c r="G10953" s="3">
        <v>10.0</v>
      </c>
      <c r="H10953" s="3" t="s">
        <v>10391</v>
      </c>
      <c r="I10953" s="3" t="s">
        <v>10392</v>
      </c>
      <c r="J10953" s="3" t="s">
        <v>2015</v>
      </c>
      <c r="K10953" s="3" t="s">
        <v>24</v>
      </c>
      <c r="L10953" s="3">
        <v>11.0</v>
      </c>
      <c r="M10953" s="3" t="s">
        <v>30</v>
      </c>
      <c r="N10953" s="3" t="s">
        <v>10576</v>
      </c>
      <c r="O10953" s="3" t="s">
        <v>283</v>
      </c>
      <c r="P10953" s="4">
        <v>24860.0</v>
      </c>
      <c r="Q10953" s="3" t="s">
        <v>115</v>
      </c>
      <c r="S10953" s="3" t="s">
        <v>34</v>
      </c>
    </row>
    <row r="10954">
      <c r="A10954" s="2">
        <v>42318.714895833335</v>
      </c>
      <c r="B10954" s="3">
        <v>11.0</v>
      </c>
      <c r="C10954" s="3" t="s">
        <v>8462</v>
      </c>
      <c r="D10954" s="3">
        <v>95.0</v>
      </c>
      <c r="E10954" s="3" t="s">
        <v>8677</v>
      </c>
      <c r="F10954" s="3">
        <v>10.0</v>
      </c>
      <c r="G10954" s="3">
        <v>10.0</v>
      </c>
      <c r="H10954" s="3" t="s">
        <v>10391</v>
      </c>
      <c r="I10954" s="3" t="s">
        <v>10392</v>
      </c>
      <c r="J10954" s="3" t="s">
        <v>2015</v>
      </c>
      <c r="K10954" s="3" t="s">
        <v>24</v>
      </c>
      <c r="L10954" s="3">
        <v>12.0</v>
      </c>
      <c r="M10954" s="3" t="s">
        <v>25</v>
      </c>
      <c r="N10954" s="3" t="s">
        <v>10577</v>
      </c>
      <c r="O10954" s="3" t="s">
        <v>141</v>
      </c>
      <c r="P10954" s="4">
        <v>25066.0</v>
      </c>
      <c r="Q10954" s="3" t="s">
        <v>110</v>
      </c>
      <c r="S10954" s="3" t="s">
        <v>34</v>
      </c>
    </row>
    <row r="10955">
      <c r="A10955" s="2">
        <v>42318.714895833335</v>
      </c>
      <c r="B10955" s="3">
        <v>11.0</v>
      </c>
      <c r="C10955" s="3" t="s">
        <v>8462</v>
      </c>
      <c r="D10955" s="3">
        <v>95.0</v>
      </c>
      <c r="E10955" s="3" t="s">
        <v>8677</v>
      </c>
      <c r="F10955" s="3">
        <v>10.0</v>
      </c>
      <c r="G10955" s="3">
        <v>10.0</v>
      </c>
      <c r="H10955" s="3" t="s">
        <v>10391</v>
      </c>
      <c r="I10955" s="3" t="s">
        <v>10392</v>
      </c>
      <c r="J10955" s="3" t="s">
        <v>2015</v>
      </c>
      <c r="K10955" s="3" t="s">
        <v>24</v>
      </c>
      <c r="L10955" s="3">
        <v>13.0</v>
      </c>
      <c r="M10955" s="3" t="s">
        <v>30</v>
      </c>
      <c r="N10955" s="3" t="s">
        <v>10578</v>
      </c>
      <c r="O10955" s="3" t="s">
        <v>4853</v>
      </c>
      <c r="P10955" s="4">
        <v>24614.0</v>
      </c>
      <c r="Q10955" s="3" t="s">
        <v>40</v>
      </c>
      <c r="S10955" s="3" t="s">
        <v>34</v>
      </c>
    </row>
    <row r="10956">
      <c r="A10956" s="2">
        <v>42318.714895833335</v>
      </c>
      <c r="B10956" s="3">
        <v>11.0</v>
      </c>
      <c r="C10956" s="3" t="s">
        <v>8462</v>
      </c>
      <c r="D10956" s="3">
        <v>95.0</v>
      </c>
      <c r="E10956" s="3" t="s">
        <v>8677</v>
      </c>
      <c r="F10956" s="3">
        <v>10.0</v>
      </c>
      <c r="G10956" s="3">
        <v>10.0</v>
      </c>
      <c r="H10956" s="3" t="s">
        <v>10391</v>
      </c>
      <c r="I10956" s="3" t="s">
        <v>10392</v>
      </c>
      <c r="J10956" s="3" t="s">
        <v>2015</v>
      </c>
      <c r="K10956" s="3" t="s">
        <v>24</v>
      </c>
      <c r="L10956" s="3">
        <v>14.0</v>
      </c>
      <c r="M10956" s="3" t="s">
        <v>25</v>
      </c>
      <c r="N10956" s="3" t="s">
        <v>10579</v>
      </c>
      <c r="O10956" s="3" t="s">
        <v>2026</v>
      </c>
      <c r="P10956" s="4">
        <v>23797.0</v>
      </c>
      <c r="Q10956" s="3" t="s">
        <v>216</v>
      </c>
      <c r="S10956" s="3" t="s">
        <v>34</v>
      </c>
    </row>
    <row r="10957">
      <c r="A10957" s="2">
        <v>42318.714895833335</v>
      </c>
      <c r="B10957" s="3">
        <v>11.0</v>
      </c>
      <c r="C10957" s="3" t="s">
        <v>8462</v>
      </c>
      <c r="D10957" s="3">
        <v>95.0</v>
      </c>
      <c r="E10957" s="3" t="s">
        <v>8677</v>
      </c>
      <c r="F10957" s="3">
        <v>10.0</v>
      </c>
      <c r="G10957" s="3">
        <v>10.0</v>
      </c>
      <c r="H10957" s="3" t="s">
        <v>10391</v>
      </c>
      <c r="I10957" s="3" t="s">
        <v>10392</v>
      </c>
      <c r="J10957" s="3" t="s">
        <v>2015</v>
      </c>
      <c r="K10957" s="3" t="s">
        <v>24</v>
      </c>
      <c r="L10957" s="3">
        <v>15.0</v>
      </c>
      <c r="M10957" s="3" t="s">
        <v>30</v>
      </c>
      <c r="N10957" s="3" t="s">
        <v>10580</v>
      </c>
      <c r="O10957" s="3" t="s">
        <v>102</v>
      </c>
      <c r="P10957" s="4">
        <v>19617.0</v>
      </c>
      <c r="Q10957" s="3" t="s">
        <v>49</v>
      </c>
      <c r="S10957" s="3" t="s">
        <v>34</v>
      </c>
    </row>
    <row r="10958">
      <c r="A10958" s="2">
        <v>42318.714895833335</v>
      </c>
      <c r="B10958" s="3">
        <v>11.0</v>
      </c>
      <c r="C10958" s="3" t="s">
        <v>8462</v>
      </c>
      <c r="D10958" s="3">
        <v>95.0</v>
      </c>
      <c r="E10958" s="3" t="s">
        <v>8677</v>
      </c>
      <c r="F10958" s="3">
        <v>10.0</v>
      </c>
      <c r="G10958" s="3">
        <v>10.0</v>
      </c>
      <c r="H10958" s="3" t="s">
        <v>10391</v>
      </c>
      <c r="I10958" s="3" t="s">
        <v>10392</v>
      </c>
      <c r="J10958" s="3" t="s">
        <v>2015</v>
      </c>
      <c r="K10958" s="3" t="s">
        <v>24</v>
      </c>
      <c r="L10958" s="3">
        <v>16.0</v>
      </c>
      <c r="M10958" s="3" t="s">
        <v>25</v>
      </c>
      <c r="N10958" s="3" t="s">
        <v>3339</v>
      </c>
      <c r="O10958" s="3" t="s">
        <v>10581</v>
      </c>
      <c r="P10958" s="4">
        <v>29808.0</v>
      </c>
      <c r="Q10958" s="3" t="s">
        <v>1955</v>
      </c>
      <c r="S10958" s="3" t="s">
        <v>34</v>
      </c>
    </row>
    <row r="10959">
      <c r="A10959" s="2">
        <v>42318.714895833335</v>
      </c>
      <c r="B10959" s="3">
        <v>11.0</v>
      </c>
      <c r="C10959" s="3" t="s">
        <v>8462</v>
      </c>
      <c r="D10959" s="3">
        <v>95.0</v>
      </c>
      <c r="E10959" s="3" t="s">
        <v>8677</v>
      </c>
      <c r="F10959" s="3">
        <v>10.0</v>
      </c>
      <c r="G10959" s="3">
        <v>10.0</v>
      </c>
      <c r="H10959" s="3" t="s">
        <v>10391</v>
      </c>
      <c r="I10959" s="3" t="s">
        <v>10392</v>
      </c>
      <c r="J10959" s="3" t="s">
        <v>2015</v>
      </c>
      <c r="K10959" s="3" t="s">
        <v>24</v>
      </c>
      <c r="L10959" s="3">
        <v>17.0</v>
      </c>
      <c r="M10959" s="3" t="s">
        <v>30</v>
      </c>
      <c r="N10959" s="3" t="s">
        <v>10582</v>
      </c>
      <c r="O10959" s="3" t="s">
        <v>803</v>
      </c>
      <c r="P10959" s="4">
        <v>18500.0</v>
      </c>
      <c r="Q10959" s="3" t="s">
        <v>49</v>
      </c>
      <c r="S10959" s="3" t="s">
        <v>34</v>
      </c>
    </row>
    <row r="10960">
      <c r="A10960" s="2">
        <v>42318.714895833335</v>
      </c>
      <c r="B10960" s="3">
        <v>11.0</v>
      </c>
      <c r="C10960" s="3" t="s">
        <v>8462</v>
      </c>
      <c r="D10960" s="3">
        <v>95.0</v>
      </c>
      <c r="E10960" s="3" t="s">
        <v>8677</v>
      </c>
      <c r="F10960" s="3">
        <v>10.0</v>
      </c>
      <c r="G10960" s="3">
        <v>10.0</v>
      </c>
      <c r="H10960" s="3" t="s">
        <v>10391</v>
      </c>
      <c r="I10960" s="3" t="s">
        <v>10392</v>
      </c>
      <c r="J10960" s="3" t="s">
        <v>2015</v>
      </c>
      <c r="K10960" s="3" t="s">
        <v>24</v>
      </c>
      <c r="L10960" s="3">
        <v>18.0</v>
      </c>
      <c r="M10960" s="3" t="s">
        <v>25</v>
      </c>
      <c r="N10960" s="3" t="s">
        <v>10583</v>
      </c>
      <c r="O10960" s="3" t="s">
        <v>305</v>
      </c>
      <c r="P10960" s="4">
        <v>18325.0</v>
      </c>
      <c r="Q10960" s="3" t="s">
        <v>49</v>
      </c>
      <c r="S10960" s="3" t="s">
        <v>34</v>
      </c>
    </row>
    <row r="10961">
      <c r="A10961" s="2">
        <v>42318.714895833335</v>
      </c>
      <c r="B10961" s="3">
        <v>11.0</v>
      </c>
      <c r="C10961" s="3" t="s">
        <v>8462</v>
      </c>
      <c r="D10961" s="3">
        <v>95.0</v>
      </c>
      <c r="E10961" s="3" t="s">
        <v>8677</v>
      </c>
      <c r="F10961" s="3">
        <v>10.0</v>
      </c>
      <c r="G10961" s="3">
        <v>10.0</v>
      </c>
      <c r="H10961" s="3" t="s">
        <v>10391</v>
      </c>
      <c r="I10961" s="3" t="s">
        <v>10392</v>
      </c>
      <c r="J10961" s="3" t="s">
        <v>2015</v>
      </c>
      <c r="K10961" s="3" t="s">
        <v>24</v>
      </c>
      <c r="L10961" s="3">
        <v>19.0</v>
      </c>
      <c r="M10961" s="3" t="s">
        <v>30</v>
      </c>
      <c r="N10961" s="3" t="s">
        <v>124</v>
      </c>
      <c r="O10961" s="3" t="s">
        <v>81</v>
      </c>
      <c r="P10961" s="4">
        <v>23621.0</v>
      </c>
      <c r="Q10961" s="3" t="s">
        <v>110</v>
      </c>
      <c r="S10961" s="3" t="s">
        <v>34</v>
      </c>
    </row>
    <row r="10962">
      <c r="A10962" s="2">
        <v>42318.714895833335</v>
      </c>
      <c r="B10962" s="3">
        <v>11.0</v>
      </c>
      <c r="C10962" s="3" t="s">
        <v>8462</v>
      </c>
      <c r="D10962" s="3">
        <v>95.0</v>
      </c>
      <c r="E10962" s="3" t="s">
        <v>8677</v>
      </c>
      <c r="F10962" s="3">
        <v>10.0</v>
      </c>
      <c r="G10962" s="3">
        <v>10.0</v>
      </c>
      <c r="H10962" s="3" t="s">
        <v>10391</v>
      </c>
      <c r="I10962" s="3" t="s">
        <v>10392</v>
      </c>
      <c r="J10962" s="3" t="s">
        <v>2015</v>
      </c>
      <c r="K10962" s="3" t="s">
        <v>24</v>
      </c>
      <c r="L10962" s="3">
        <v>20.0</v>
      </c>
      <c r="M10962" s="3" t="s">
        <v>25</v>
      </c>
      <c r="N10962" s="3" t="s">
        <v>10584</v>
      </c>
      <c r="O10962" s="3" t="s">
        <v>10585</v>
      </c>
      <c r="P10962" s="4">
        <v>29577.0</v>
      </c>
      <c r="Q10962" s="3" t="s">
        <v>37</v>
      </c>
      <c r="S10962" s="3" t="s">
        <v>34</v>
      </c>
    </row>
    <row r="10963">
      <c r="A10963" s="2">
        <v>42318.714895833335</v>
      </c>
      <c r="B10963" s="3">
        <v>11.0</v>
      </c>
      <c r="C10963" s="3" t="s">
        <v>8462</v>
      </c>
      <c r="D10963" s="3">
        <v>95.0</v>
      </c>
      <c r="E10963" s="3" t="s">
        <v>8677</v>
      </c>
      <c r="F10963" s="3">
        <v>10.0</v>
      </c>
      <c r="G10963" s="3">
        <v>10.0</v>
      </c>
      <c r="H10963" s="3" t="s">
        <v>10391</v>
      </c>
      <c r="I10963" s="3" t="s">
        <v>10392</v>
      </c>
      <c r="J10963" s="3" t="s">
        <v>2015</v>
      </c>
      <c r="K10963" s="3" t="s">
        <v>24</v>
      </c>
      <c r="L10963" s="3">
        <v>21.0</v>
      </c>
      <c r="M10963" s="3" t="s">
        <v>30</v>
      </c>
      <c r="N10963" s="3" t="s">
        <v>10586</v>
      </c>
      <c r="O10963" s="3" t="s">
        <v>10587</v>
      </c>
      <c r="P10963" s="4">
        <v>23178.0</v>
      </c>
      <c r="Q10963" s="3" t="s">
        <v>687</v>
      </c>
      <c r="S10963" s="3" t="s">
        <v>34</v>
      </c>
    </row>
    <row r="10964">
      <c r="A10964" s="2">
        <v>42318.714895833335</v>
      </c>
      <c r="B10964" s="3">
        <v>11.0</v>
      </c>
      <c r="C10964" s="3" t="s">
        <v>8462</v>
      </c>
      <c r="D10964" s="3">
        <v>95.0</v>
      </c>
      <c r="E10964" s="3" t="s">
        <v>8677</v>
      </c>
      <c r="F10964" s="3">
        <v>10.0</v>
      </c>
      <c r="G10964" s="3">
        <v>10.0</v>
      </c>
      <c r="H10964" s="3" t="s">
        <v>10391</v>
      </c>
      <c r="I10964" s="3" t="s">
        <v>10392</v>
      </c>
      <c r="J10964" s="3" t="s">
        <v>2015</v>
      </c>
      <c r="K10964" s="3" t="s">
        <v>24</v>
      </c>
      <c r="L10964" s="3">
        <v>22.0</v>
      </c>
      <c r="M10964" s="3" t="s">
        <v>25</v>
      </c>
      <c r="N10964" s="3" t="s">
        <v>10588</v>
      </c>
      <c r="O10964" s="3" t="s">
        <v>218</v>
      </c>
      <c r="P10964" s="4">
        <v>26938.0</v>
      </c>
      <c r="Q10964" s="3" t="s">
        <v>216</v>
      </c>
      <c r="S10964" s="3" t="s">
        <v>34</v>
      </c>
    </row>
    <row r="10965">
      <c r="A10965" s="2">
        <v>42318.714895833335</v>
      </c>
      <c r="B10965" s="3">
        <v>11.0</v>
      </c>
      <c r="C10965" s="3" t="s">
        <v>8462</v>
      </c>
      <c r="D10965" s="3">
        <v>95.0</v>
      </c>
      <c r="E10965" s="3" t="s">
        <v>8677</v>
      </c>
      <c r="F10965" s="3">
        <v>10.0</v>
      </c>
      <c r="G10965" s="3">
        <v>10.0</v>
      </c>
      <c r="H10965" s="3" t="s">
        <v>10391</v>
      </c>
      <c r="I10965" s="3" t="s">
        <v>10392</v>
      </c>
      <c r="J10965" s="3" t="s">
        <v>2015</v>
      </c>
      <c r="K10965" s="3" t="s">
        <v>24</v>
      </c>
      <c r="L10965" s="3">
        <v>23.0</v>
      </c>
      <c r="M10965" s="3" t="s">
        <v>30</v>
      </c>
      <c r="N10965" s="3" t="s">
        <v>10589</v>
      </c>
      <c r="O10965" s="3" t="s">
        <v>633</v>
      </c>
      <c r="P10965" s="4">
        <v>18762.0</v>
      </c>
      <c r="Q10965" s="3" t="s">
        <v>49</v>
      </c>
      <c r="S10965" s="3" t="s">
        <v>34</v>
      </c>
    </row>
    <row r="10966">
      <c r="A10966" s="2">
        <v>42318.714895833335</v>
      </c>
      <c r="B10966" s="3">
        <v>11.0</v>
      </c>
      <c r="C10966" s="3" t="s">
        <v>8462</v>
      </c>
      <c r="D10966" s="3">
        <v>75.0</v>
      </c>
      <c r="E10966" s="3" t="s">
        <v>8463</v>
      </c>
      <c r="F10966" s="3">
        <v>11.0</v>
      </c>
      <c r="G10966" s="3">
        <v>14.0</v>
      </c>
      <c r="H10966" s="3" t="s">
        <v>10590</v>
      </c>
      <c r="I10966" s="3" t="s">
        <v>10590</v>
      </c>
      <c r="J10966" s="3" t="s">
        <v>4475</v>
      </c>
      <c r="K10966" s="3" t="s">
        <v>272</v>
      </c>
      <c r="L10966" s="3">
        <v>1.0</v>
      </c>
      <c r="M10966" s="3" t="s">
        <v>25</v>
      </c>
      <c r="N10966" s="3" t="s">
        <v>5721</v>
      </c>
      <c r="O10966" s="3" t="s">
        <v>10591</v>
      </c>
      <c r="P10966" s="4">
        <v>25296.0</v>
      </c>
      <c r="Q10966" s="3" t="s">
        <v>216</v>
      </c>
      <c r="S10966" s="3" t="s">
        <v>34</v>
      </c>
    </row>
    <row r="10967">
      <c r="A10967" s="2">
        <v>42318.714895833335</v>
      </c>
      <c r="B10967" s="3">
        <v>11.0</v>
      </c>
      <c r="C10967" s="3" t="s">
        <v>8462</v>
      </c>
      <c r="D10967" s="3">
        <v>75.0</v>
      </c>
      <c r="E10967" s="3" t="s">
        <v>8463</v>
      </c>
      <c r="F10967" s="3">
        <v>11.0</v>
      </c>
      <c r="G10967" s="3">
        <v>14.0</v>
      </c>
      <c r="H10967" s="3" t="s">
        <v>10590</v>
      </c>
      <c r="I10967" s="3" t="s">
        <v>10590</v>
      </c>
      <c r="J10967" s="3" t="s">
        <v>4475</v>
      </c>
      <c r="K10967" s="3" t="s">
        <v>24</v>
      </c>
      <c r="L10967" s="3">
        <v>2.0</v>
      </c>
      <c r="M10967" s="3" t="s">
        <v>30</v>
      </c>
      <c r="N10967" s="3" t="s">
        <v>2549</v>
      </c>
      <c r="O10967" s="3" t="s">
        <v>10592</v>
      </c>
      <c r="P10967" s="4">
        <v>24392.0</v>
      </c>
      <c r="Q10967" s="3" t="s">
        <v>110</v>
      </c>
      <c r="S10967" s="3" t="s">
        <v>34</v>
      </c>
    </row>
    <row r="10968">
      <c r="A10968" s="2">
        <v>42318.714895833335</v>
      </c>
      <c r="B10968" s="3">
        <v>11.0</v>
      </c>
      <c r="C10968" s="3" t="s">
        <v>8462</v>
      </c>
      <c r="D10968" s="3">
        <v>75.0</v>
      </c>
      <c r="E10968" s="3" t="s">
        <v>8463</v>
      </c>
      <c r="F10968" s="3">
        <v>11.0</v>
      </c>
      <c r="G10968" s="3">
        <v>14.0</v>
      </c>
      <c r="H10968" s="3" t="s">
        <v>10590</v>
      </c>
      <c r="I10968" s="3" t="s">
        <v>10590</v>
      </c>
      <c r="J10968" s="3" t="s">
        <v>4475</v>
      </c>
      <c r="K10968" s="3" t="s">
        <v>24</v>
      </c>
      <c r="L10968" s="3">
        <v>3.0</v>
      </c>
      <c r="M10968" s="3" t="s">
        <v>25</v>
      </c>
      <c r="N10968" s="3" t="s">
        <v>3936</v>
      </c>
      <c r="O10968" s="3" t="s">
        <v>580</v>
      </c>
      <c r="P10968" s="4">
        <v>23126.0</v>
      </c>
      <c r="Q10968" s="3" t="s">
        <v>169</v>
      </c>
      <c r="S10968" s="3" t="s">
        <v>34</v>
      </c>
    </row>
    <row r="10969">
      <c r="A10969" s="2">
        <v>42318.714895833335</v>
      </c>
      <c r="B10969" s="3">
        <v>11.0</v>
      </c>
      <c r="C10969" s="3" t="s">
        <v>8462</v>
      </c>
      <c r="D10969" s="3">
        <v>75.0</v>
      </c>
      <c r="E10969" s="3" t="s">
        <v>8463</v>
      </c>
      <c r="F10969" s="3">
        <v>11.0</v>
      </c>
      <c r="G10969" s="3">
        <v>14.0</v>
      </c>
      <c r="H10969" s="3" t="s">
        <v>10590</v>
      </c>
      <c r="I10969" s="3" t="s">
        <v>10590</v>
      </c>
      <c r="J10969" s="3" t="s">
        <v>4475</v>
      </c>
      <c r="K10969" s="3" t="s">
        <v>24</v>
      </c>
      <c r="L10969" s="3">
        <v>4.0</v>
      </c>
      <c r="M10969" s="3" t="s">
        <v>30</v>
      </c>
      <c r="N10969" s="3" t="s">
        <v>10593</v>
      </c>
      <c r="O10969" s="3" t="s">
        <v>1251</v>
      </c>
      <c r="P10969" s="4">
        <v>29187.0</v>
      </c>
      <c r="Q10969" s="3" t="s">
        <v>216</v>
      </c>
      <c r="S10969" s="3" t="s">
        <v>34</v>
      </c>
    </row>
    <row r="10970">
      <c r="A10970" s="2">
        <v>42318.714895833335</v>
      </c>
      <c r="B10970" s="3">
        <v>11.0</v>
      </c>
      <c r="C10970" s="3" t="s">
        <v>8462</v>
      </c>
      <c r="D10970" s="3">
        <v>75.0</v>
      </c>
      <c r="E10970" s="3" t="s">
        <v>8463</v>
      </c>
      <c r="F10970" s="3">
        <v>11.0</v>
      </c>
      <c r="G10970" s="3">
        <v>14.0</v>
      </c>
      <c r="H10970" s="3" t="s">
        <v>10590</v>
      </c>
      <c r="I10970" s="3" t="s">
        <v>10590</v>
      </c>
      <c r="J10970" s="3" t="s">
        <v>4475</v>
      </c>
      <c r="K10970" s="3" t="s">
        <v>24</v>
      </c>
      <c r="L10970" s="3">
        <v>5.0</v>
      </c>
      <c r="M10970" s="3" t="s">
        <v>25</v>
      </c>
      <c r="N10970" s="3" t="s">
        <v>10594</v>
      </c>
      <c r="O10970" s="3" t="s">
        <v>536</v>
      </c>
      <c r="P10970" s="4">
        <v>14153.0</v>
      </c>
      <c r="Q10970" s="3" t="s">
        <v>117</v>
      </c>
      <c r="S10970" s="3" t="s">
        <v>34</v>
      </c>
    </row>
    <row r="10971">
      <c r="A10971" s="2">
        <v>42318.714895833335</v>
      </c>
      <c r="B10971" s="3">
        <v>11.0</v>
      </c>
      <c r="C10971" s="3" t="s">
        <v>8462</v>
      </c>
      <c r="D10971" s="3">
        <v>75.0</v>
      </c>
      <c r="E10971" s="3" t="s">
        <v>8463</v>
      </c>
      <c r="F10971" s="3">
        <v>11.0</v>
      </c>
      <c r="G10971" s="3">
        <v>14.0</v>
      </c>
      <c r="H10971" s="3" t="s">
        <v>10590</v>
      </c>
      <c r="I10971" s="3" t="s">
        <v>10590</v>
      </c>
      <c r="J10971" s="3" t="s">
        <v>4475</v>
      </c>
      <c r="K10971" s="3" t="s">
        <v>24</v>
      </c>
      <c r="L10971" s="3">
        <v>6.0</v>
      </c>
      <c r="M10971" s="3" t="s">
        <v>30</v>
      </c>
      <c r="N10971" s="3" t="s">
        <v>10595</v>
      </c>
      <c r="O10971" s="3" t="s">
        <v>10596</v>
      </c>
      <c r="P10971" s="4">
        <v>22740.0</v>
      </c>
      <c r="Q10971" s="3" t="s">
        <v>60</v>
      </c>
      <c r="S10971" s="3" t="s">
        <v>34</v>
      </c>
    </row>
    <row r="10972">
      <c r="A10972" s="2">
        <v>42318.714895833335</v>
      </c>
      <c r="B10972" s="3">
        <v>11.0</v>
      </c>
      <c r="C10972" s="3" t="s">
        <v>8462</v>
      </c>
      <c r="D10972" s="3">
        <v>75.0</v>
      </c>
      <c r="E10972" s="3" t="s">
        <v>8463</v>
      </c>
      <c r="F10972" s="3">
        <v>11.0</v>
      </c>
      <c r="G10972" s="3">
        <v>14.0</v>
      </c>
      <c r="H10972" s="3" t="s">
        <v>10590</v>
      </c>
      <c r="I10972" s="3" t="s">
        <v>10590</v>
      </c>
      <c r="J10972" s="3" t="s">
        <v>4475</v>
      </c>
      <c r="K10972" s="3" t="s">
        <v>24</v>
      </c>
      <c r="L10972" s="3">
        <v>7.0</v>
      </c>
      <c r="M10972" s="3" t="s">
        <v>25</v>
      </c>
      <c r="N10972" s="3" t="s">
        <v>8184</v>
      </c>
      <c r="O10972" s="3" t="s">
        <v>2150</v>
      </c>
      <c r="P10972" s="4">
        <v>21800.0</v>
      </c>
      <c r="Q10972" s="3" t="s">
        <v>46</v>
      </c>
      <c r="S10972" s="3" t="s">
        <v>34</v>
      </c>
    </row>
    <row r="10973">
      <c r="A10973" s="2">
        <v>42318.714895833335</v>
      </c>
      <c r="B10973" s="3">
        <v>11.0</v>
      </c>
      <c r="C10973" s="3" t="s">
        <v>8462</v>
      </c>
      <c r="D10973" s="3">
        <v>75.0</v>
      </c>
      <c r="E10973" s="3" t="s">
        <v>8463</v>
      </c>
      <c r="F10973" s="3">
        <v>11.0</v>
      </c>
      <c r="G10973" s="3">
        <v>14.0</v>
      </c>
      <c r="H10973" s="3" t="s">
        <v>10590</v>
      </c>
      <c r="I10973" s="3" t="s">
        <v>10590</v>
      </c>
      <c r="J10973" s="3" t="s">
        <v>4475</v>
      </c>
      <c r="K10973" s="3" t="s">
        <v>24</v>
      </c>
      <c r="L10973" s="3">
        <v>8.0</v>
      </c>
      <c r="M10973" s="3" t="s">
        <v>30</v>
      </c>
      <c r="N10973" s="3" t="s">
        <v>10597</v>
      </c>
      <c r="O10973" s="3" t="s">
        <v>102</v>
      </c>
      <c r="P10973" s="4">
        <v>24098.0</v>
      </c>
      <c r="Q10973" s="3" t="s">
        <v>1454</v>
      </c>
      <c r="S10973" s="3" t="s">
        <v>34</v>
      </c>
    </row>
    <row r="10974">
      <c r="A10974" s="2">
        <v>42318.714895833335</v>
      </c>
      <c r="B10974" s="3">
        <v>11.0</v>
      </c>
      <c r="C10974" s="3" t="s">
        <v>8462</v>
      </c>
      <c r="D10974" s="3">
        <v>75.0</v>
      </c>
      <c r="E10974" s="3" t="s">
        <v>8463</v>
      </c>
      <c r="F10974" s="3">
        <v>11.0</v>
      </c>
      <c r="G10974" s="3">
        <v>14.0</v>
      </c>
      <c r="H10974" s="3" t="s">
        <v>10590</v>
      </c>
      <c r="I10974" s="3" t="s">
        <v>10590</v>
      </c>
      <c r="J10974" s="3" t="s">
        <v>4475</v>
      </c>
      <c r="K10974" s="3" t="s">
        <v>24</v>
      </c>
      <c r="L10974" s="3">
        <v>9.0</v>
      </c>
      <c r="M10974" s="3" t="s">
        <v>25</v>
      </c>
      <c r="N10974" s="3" t="s">
        <v>10598</v>
      </c>
      <c r="O10974" s="3" t="s">
        <v>69</v>
      </c>
      <c r="P10974" s="4">
        <v>17679.0</v>
      </c>
      <c r="Q10974" s="3" t="s">
        <v>4552</v>
      </c>
      <c r="S10974" s="3" t="s">
        <v>34</v>
      </c>
    </row>
    <row r="10975">
      <c r="A10975" s="2">
        <v>42318.714895833335</v>
      </c>
      <c r="B10975" s="3">
        <v>11.0</v>
      </c>
      <c r="C10975" s="3" t="s">
        <v>8462</v>
      </c>
      <c r="D10975" s="3">
        <v>75.0</v>
      </c>
      <c r="E10975" s="3" t="s">
        <v>8463</v>
      </c>
      <c r="F10975" s="3">
        <v>11.0</v>
      </c>
      <c r="G10975" s="3">
        <v>14.0</v>
      </c>
      <c r="H10975" s="3" t="s">
        <v>10590</v>
      </c>
      <c r="I10975" s="3" t="s">
        <v>10590</v>
      </c>
      <c r="J10975" s="3" t="s">
        <v>4475</v>
      </c>
      <c r="K10975" s="3" t="s">
        <v>24</v>
      </c>
      <c r="L10975" s="3">
        <v>10.0</v>
      </c>
      <c r="M10975" s="3" t="s">
        <v>30</v>
      </c>
      <c r="N10975" s="3" t="s">
        <v>10599</v>
      </c>
      <c r="O10975" s="3" t="s">
        <v>10600</v>
      </c>
      <c r="P10975" s="4">
        <v>31159.0</v>
      </c>
      <c r="Q10975" s="3" t="s">
        <v>110</v>
      </c>
      <c r="S10975" s="3" t="s">
        <v>34</v>
      </c>
    </row>
    <row r="10976">
      <c r="A10976" s="2">
        <v>42318.714895833335</v>
      </c>
      <c r="B10976" s="3">
        <v>11.0</v>
      </c>
      <c r="C10976" s="3" t="s">
        <v>8462</v>
      </c>
      <c r="D10976" s="3">
        <v>75.0</v>
      </c>
      <c r="E10976" s="3" t="s">
        <v>8463</v>
      </c>
      <c r="F10976" s="3">
        <v>11.0</v>
      </c>
      <c r="G10976" s="3">
        <v>14.0</v>
      </c>
      <c r="H10976" s="3" t="s">
        <v>10590</v>
      </c>
      <c r="I10976" s="3" t="s">
        <v>10590</v>
      </c>
      <c r="J10976" s="3" t="s">
        <v>4475</v>
      </c>
      <c r="K10976" s="3" t="s">
        <v>24</v>
      </c>
      <c r="L10976" s="3">
        <v>11.0</v>
      </c>
      <c r="M10976" s="3" t="s">
        <v>25</v>
      </c>
      <c r="N10976" s="3" t="s">
        <v>10601</v>
      </c>
      <c r="O10976" s="3" t="s">
        <v>102</v>
      </c>
      <c r="P10976" s="4">
        <v>25788.0</v>
      </c>
      <c r="Q10976" s="3" t="s">
        <v>216</v>
      </c>
      <c r="S10976" s="3" t="s">
        <v>34</v>
      </c>
    </row>
    <row r="10977">
      <c r="A10977" s="2">
        <v>42318.714895833335</v>
      </c>
      <c r="B10977" s="3">
        <v>11.0</v>
      </c>
      <c r="C10977" s="3" t="s">
        <v>8462</v>
      </c>
      <c r="D10977" s="3">
        <v>75.0</v>
      </c>
      <c r="E10977" s="3" t="s">
        <v>8463</v>
      </c>
      <c r="F10977" s="3">
        <v>11.0</v>
      </c>
      <c r="G10977" s="3">
        <v>14.0</v>
      </c>
      <c r="H10977" s="3" t="s">
        <v>10590</v>
      </c>
      <c r="I10977" s="3" t="s">
        <v>10590</v>
      </c>
      <c r="J10977" s="3" t="s">
        <v>4475</v>
      </c>
      <c r="K10977" s="3" t="s">
        <v>24</v>
      </c>
      <c r="L10977" s="3">
        <v>12.0</v>
      </c>
      <c r="M10977" s="3" t="s">
        <v>30</v>
      </c>
      <c r="N10977" s="3" t="s">
        <v>10602</v>
      </c>
      <c r="O10977" s="3" t="s">
        <v>121</v>
      </c>
      <c r="P10977" s="4">
        <v>24935.0</v>
      </c>
      <c r="Q10977" s="3" t="s">
        <v>169</v>
      </c>
      <c r="S10977" s="3" t="s">
        <v>34</v>
      </c>
    </row>
    <row r="10978">
      <c r="A10978" s="2">
        <v>42318.714895833335</v>
      </c>
      <c r="B10978" s="3">
        <v>11.0</v>
      </c>
      <c r="C10978" s="3" t="s">
        <v>8462</v>
      </c>
      <c r="D10978" s="3">
        <v>75.0</v>
      </c>
      <c r="E10978" s="3" t="s">
        <v>8463</v>
      </c>
      <c r="F10978" s="3">
        <v>11.0</v>
      </c>
      <c r="G10978" s="3">
        <v>14.0</v>
      </c>
      <c r="H10978" s="3" t="s">
        <v>10590</v>
      </c>
      <c r="I10978" s="3" t="s">
        <v>10590</v>
      </c>
      <c r="J10978" s="3" t="s">
        <v>4475</v>
      </c>
      <c r="K10978" s="3" t="s">
        <v>24</v>
      </c>
      <c r="L10978" s="3">
        <v>13.0</v>
      </c>
      <c r="M10978" s="3" t="s">
        <v>25</v>
      </c>
      <c r="N10978" s="3" t="s">
        <v>10603</v>
      </c>
      <c r="O10978" s="3" t="s">
        <v>2405</v>
      </c>
      <c r="P10978" s="4">
        <v>33720.0</v>
      </c>
      <c r="Q10978" s="3" t="s">
        <v>191</v>
      </c>
      <c r="S10978" s="3" t="s">
        <v>34</v>
      </c>
    </row>
    <row r="10979">
      <c r="A10979" s="2">
        <v>42318.714895833335</v>
      </c>
      <c r="B10979" s="3">
        <v>11.0</v>
      </c>
      <c r="C10979" s="3" t="s">
        <v>8462</v>
      </c>
      <c r="D10979" s="3">
        <v>75.0</v>
      </c>
      <c r="E10979" s="3" t="s">
        <v>8463</v>
      </c>
      <c r="F10979" s="3">
        <v>11.0</v>
      </c>
      <c r="G10979" s="3">
        <v>14.0</v>
      </c>
      <c r="H10979" s="3" t="s">
        <v>10590</v>
      </c>
      <c r="I10979" s="3" t="s">
        <v>10590</v>
      </c>
      <c r="J10979" s="3" t="s">
        <v>4475</v>
      </c>
      <c r="K10979" s="3" t="s">
        <v>24</v>
      </c>
      <c r="L10979" s="3">
        <v>14.0</v>
      </c>
      <c r="M10979" s="3" t="s">
        <v>30</v>
      </c>
      <c r="N10979" s="3" t="s">
        <v>10604</v>
      </c>
      <c r="O10979" s="3" t="s">
        <v>1360</v>
      </c>
      <c r="P10979" s="4">
        <v>25568.0</v>
      </c>
      <c r="Q10979" s="3" t="s">
        <v>216</v>
      </c>
      <c r="S10979" s="3" t="s">
        <v>34</v>
      </c>
    </row>
    <row r="10980">
      <c r="A10980" s="2">
        <v>42318.714895833335</v>
      </c>
      <c r="B10980" s="3">
        <v>11.0</v>
      </c>
      <c r="C10980" s="3" t="s">
        <v>8462</v>
      </c>
      <c r="D10980" s="3">
        <v>75.0</v>
      </c>
      <c r="E10980" s="3" t="s">
        <v>8463</v>
      </c>
      <c r="F10980" s="3">
        <v>11.0</v>
      </c>
      <c r="G10980" s="3">
        <v>14.0</v>
      </c>
      <c r="H10980" s="3" t="s">
        <v>10590</v>
      </c>
      <c r="I10980" s="3" t="s">
        <v>10590</v>
      </c>
      <c r="J10980" s="3" t="s">
        <v>4475</v>
      </c>
      <c r="K10980" s="3" t="s">
        <v>24</v>
      </c>
      <c r="L10980" s="3">
        <v>15.0</v>
      </c>
      <c r="M10980" s="3" t="s">
        <v>25</v>
      </c>
      <c r="N10980" s="3" t="s">
        <v>10605</v>
      </c>
      <c r="O10980" s="3" t="s">
        <v>10606</v>
      </c>
      <c r="P10980" s="4">
        <v>23510.0</v>
      </c>
      <c r="Q10980" s="3" t="s">
        <v>4552</v>
      </c>
      <c r="S10980" s="3" t="s">
        <v>34</v>
      </c>
    </row>
    <row r="10981">
      <c r="A10981" s="2">
        <v>42318.714895833335</v>
      </c>
      <c r="B10981" s="3">
        <v>11.0</v>
      </c>
      <c r="C10981" s="3" t="s">
        <v>8462</v>
      </c>
      <c r="D10981" s="3">
        <v>75.0</v>
      </c>
      <c r="E10981" s="3" t="s">
        <v>8463</v>
      </c>
      <c r="F10981" s="3">
        <v>11.0</v>
      </c>
      <c r="G10981" s="3">
        <v>14.0</v>
      </c>
      <c r="H10981" s="3" t="s">
        <v>10590</v>
      </c>
      <c r="I10981" s="3" t="s">
        <v>10590</v>
      </c>
      <c r="J10981" s="3" t="s">
        <v>4475</v>
      </c>
      <c r="K10981" s="3" t="s">
        <v>24</v>
      </c>
      <c r="L10981" s="3">
        <v>16.0</v>
      </c>
      <c r="M10981" s="3" t="s">
        <v>30</v>
      </c>
      <c r="N10981" s="3" t="s">
        <v>10607</v>
      </c>
      <c r="O10981" s="3" t="s">
        <v>215</v>
      </c>
      <c r="P10981" s="4">
        <v>25577.0</v>
      </c>
      <c r="Q10981" s="3" t="s">
        <v>216</v>
      </c>
      <c r="S10981" s="3" t="s">
        <v>34</v>
      </c>
    </row>
    <row r="10982">
      <c r="A10982" s="2">
        <v>42318.714895833335</v>
      </c>
      <c r="B10982" s="3">
        <v>11.0</v>
      </c>
      <c r="C10982" s="3" t="s">
        <v>8462</v>
      </c>
      <c r="D10982" s="3">
        <v>75.0</v>
      </c>
      <c r="E10982" s="3" t="s">
        <v>8463</v>
      </c>
      <c r="F10982" s="3">
        <v>11.0</v>
      </c>
      <c r="G10982" s="3">
        <v>14.0</v>
      </c>
      <c r="H10982" s="3" t="s">
        <v>10590</v>
      </c>
      <c r="I10982" s="3" t="s">
        <v>10590</v>
      </c>
      <c r="J10982" s="3" t="s">
        <v>4475</v>
      </c>
      <c r="K10982" s="3" t="s">
        <v>24</v>
      </c>
      <c r="L10982" s="3">
        <v>17.0</v>
      </c>
      <c r="M10982" s="3" t="s">
        <v>25</v>
      </c>
      <c r="N10982" s="3" t="s">
        <v>2429</v>
      </c>
      <c r="O10982" s="3" t="s">
        <v>10608</v>
      </c>
      <c r="P10982" s="4">
        <v>33950.0</v>
      </c>
      <c r="Q10982" s="3" t="s">
        <v>191</v>
      </c>
      <c r="S10982" s="3" t="s">
        <v>34</v>
      </c>
    </row>
    <row r="10983">
      <c r="A10983" s="2">
        <v>42318.714895833335</v>
      </c>
      <c r="B10983" s="3">
        <v>11.0</v>
      </c>
      <c r="C10983" s="3" t="s">
        <v>8462</v>
      </c>
      <c r="D10983" s="3">
        <v>75.0</v>
      </c>
      <c r="E10983" s="3" t="s">
        <v>8463</v>
      </c>
      <c r="F10983" s="3">
        <v>11.0</v>
      </c>
      <c r="G10983" s="3">
        <v>14.0</v>
      </c>
      <c r="H10983" s="3" t="s">
        <v>10590</v>
      </c>
      <c r="I10983" s="3" t="s">
        <v>10590</v>
      </c>
      <c r="J10983" s="3" t="s">
        <v>4475</v>
      </c>
      <c r="K10983" s="3" t="s">
        <v>24</v>
      </c>
      <c r="L10983" s="3">
        <v>18.0</v>
      </c>
      <c r="M10983" s="3" t="s">
        <v>30</v>
      </c>
      <c r="N10983" s="3" t="s">
        <v>10609</v>
      </c>
      <c r="O10983" s="3" t="s">
        <v>10610</v>
      </c>
      <c r="P10983" s="4">
        <v>15403.0</v>
      </c>
      <c r="Q10983" s="3" t="s">
        <v>86</v>
      </c>
      <c r="S10983" s="3" t="s">
        <v>34</v>
      </c>
    </row>
    <row r="10984">
      <c r="A10984" s="2">
        <v>42318.714895833335</v>
      </c>
      <c r="B10984" s="3">
        <v>11.0</v>
      </c>
      <c r="C10984" s="3" t="s">
        <v>8462</v>
      </c>
      <c r="D10984" s="3">
        <v>75.0</v>
      </c>
      <c r="E10984" s="3" t="s">
        <v>8463</v>
      </c>
      <c r="F10984" s="3">
        <v>11.0</v>
      </c>
      <c r="G10984" s="3">
        <v>14.0</v>
      </c>
      <c r="H10984" s="3" t="s">
        <v>10590</v>
      </c>
      <c r="I10984" s="3" t="s">
        <v>10590</v>
      </c>
      <c r="J10984" s="3" t="s">
        <v>4475</v>
      </c>
      <c r="K10984" s="3" t="s">
        <v>24</v>
      </c>
      <c r="L10984" s="3">
        <v>19.0</v>
      </c>
      <c r="M10984" s="3" t="s">
        <v>25</v>
      </c>
      <c r="N10984" s="3" t="s">
        <v>765</v>
      </c>
      <c r="O10984" s="3" t="s">
        <v>69</v>
      </c>
      <c r="P10984" s="4">
        <v>25240.0</v>
      </c>
      <c r="Q10984" s="3" t="s">
        <v>216</v>
      </c>
      <c r="S10984" s="3" t="s">
        <v>34</v>
      </c>
    </row>
    <row r="10985">
      <c r="A10985" s="2">
        <v>42318.714895833335</v>
      </c>
      <c r="B10985" s="3">
        <v>11.0</v>
      </c>
      <c r="C10985" s="3" t="s">
        <v>8462</v>
      </c>
      <c r="D10985" s="3">
        <v>75.0</v>
      </c>
      <c r="E10985" s="3" t="s">
        <v>8463</v>
      </c>
      <c r="F10985" s="3">
        <v>11.0</v>
      </c>
      <c r="G10985" s="3">
        <v>14.0</v>
      </c>
      <c r="H10985" s="3" t="s">
        <v>10590</v>
      </c>
      <c r="I10985" s="3" t="s">
        <v>10590</v>
      </c>
      <c r="J10985" s="3" t="s">
        <v>4475</v>
      </c>
      <c r="K10985" s="3" t="s">
        <v>24</v>
      </c>
      <c r="L10985" s="3">
        <v>20.0</v>
      </c>
      <c r="M10985" s="3" t="s">
        <v>30</v>
      </c>
      <c r="N10985" s="3" t="s">
        <v>10611</v>
      </c>
      <c r="O10985" s="3" t="s">
        <v>1197</v>
      </c>
      <c r="P10985" s="4">
        <v>23603.0</v>
      </c>
      <c r="Q10985" s="3" t="s">
        <v>153</v>
      </c>
      <c r="S10985" s="3" t="s">
        <v>34</v>
      </c>
    </row>
    <row r="10986">
      <c r="A10986" s="2">
        <v>42318.714895833335</v>
      </c>
      <c r="B10986" s="3">
        <v>11.0</v>
      </c>
      <c r="C10986" s="3" t="s">
        <v>8462</v>
      </c>
      <c r="D10986" s="3">
        <v>75.0</v>
      </c>
      <c r="E10986" s="3" t="s">
        <v>8463</v>
      </c>
      <c r="F10986" s="3">
        <v>11.0</v>
      </c>
      <c r="G10986" s="3">
        <v>14.0</v>
      </c>
      <c r="H10986" s="3" t="s">
        <v>10590</v>
      </c>
      <c r="I10986" s="3" t="s">
        <v>10590</v>
      </c>
      <c r="J10986" s="3" t="s">
        <v>4475</v>
      </c>
      <c r="K10986" s="3" t="s">
        <v>24</v>
      </c>
      <c r="L10986" s="3">
        <v>21.0</v>
      </c>
      <c r="M10986" s="3" t="s">
        <v>25</v>
      </c>
      <c r="N10986" s="3" t="s">
        <v>10612</v>
      </c>
      <c r="O10986" s="3" t="s">
        <v>10613</v>
      </c>
      <c r="P10986" s="4">
        <v>29415.0</v>
      </c>
      <c r="Q10986" s="3" t="s">
        <v>4552</v>
      </c>
      <c r="S10986" s="3" t="s">
        <v>34</v>
      </c>
    </row>
    <row r="10987">
      <c r="A10987" s="2">
        <v>42318.714895833335</v>
      </c>
      <c r="B10987" s="3">
        <v>11.0</v>
      </c>
      <c r="C10987" s="3" t="s">
        <v>8462</v>
      </c>
      <c r="D10987" s="3">
        <v>75.0</v>
      </c>
      <c r="E10987" s="3" t="s">
        <v>8463</v>
      </c>
      <c r="F10987" s="3">
        <v>11.0</v>
      </c>
      <c r="G10987" s="3">
        <v>14.0</v>
      </c>
      <c r="H10987" s="3" t="s">
        <v>10590</v>
      </c>
      <c r="I10987" s="3" t="s">
        <v>10590</v>
      </c>
      <c r="J10987" s="3" t="s">
        <v>4475</v>
      </c>
      <c r="K10987" s="3" t="s">
        <v>24</v>
      </c>
      <c r="L10987" s="3">
        <v>22.0</v>
      </c>
      <c r="M10987" s="3" t="s">
        <v>30</v>
      </c>
      <c r="N10987" s="3" t="s">
        <v>10614</v>
      </c>
      <c r="O10987" s="3" t="s">
        <v>6164</v>
      </c>
      <c r="P10987" s="4">
        <v>28276.0</v>
      </c>
      <c r="Q10987" s="3" t="s">
        <v>216</v>
      </c>
      <c r="S10987" s="3" t="s">
        <v>34</v>
      </c>
    </row>
    <row r="10988">
      <c r="A10988" s="2">
        <v>42318.714895833335</v>
      </c>
      <c r="B10988" s="3">
        <v>11.0</v>
      </c>
      <c r="C10988" s="3" t="s">
        <v>8462</v>
      </c>
      <c r="D10988" s="3">
        <v>75.0</v>
      </c>
      <c r="E10988" s="3" t="s">
        <v>8463</v>
      </c>
      <c r="F10988" s="3">
        <v>11.0</v>
      </c>
      <c r="G10988" s="3">
        <v>14.0</v>
      </c>
      <c r="H10988" s="3" t="s">
        <v>10590</v>
      </c>
      <c r="I10988" s="3" t="s">
        <v>10590</v>
      </c>
      <c r="J10988" s="3" t="s">
        <v>4475</v>
      </c>
      <c r="K10988" s="3" t="s">
        <v>24</v>
      </c>
      <c r="L10988" s="3">
        <v>23.0</v>
      </c>
      <c r="M10988" s="3" t="s">
        <v>25</v>
      </c>
      <c r="N10988" s="3" t="s">
        <v>5841</v>
      </c>
      <c r="O10988" s="3" t="s">
        <v>275</v>
      </c>
      <c r="P10988" s="4">
        <v>14332.0</v>
      </c>
      <c r="Q10988" s="3" t="s">
        <v>105</v>
      </c>
      <c r="S10988" s="3" t="s">
        <v>34</v>
      </c>
    </row>
    <row r="10989">
      <c r="A10989" s="2">
        <v>42318.714895833335</v>
      </c>
      <c r="B10989" s="3">
        <v>11.0</v>
      </c>
      <c r="C10989" s="3" t="s">
        <v>8462</v>
      </c>
      <c r="D10989" s="3">
        <v>75.0</v>
      </c>
      <c r="E10989" s="3" t="s">
        <v>8463</v>
      </c>
      <c r="F10989" s="3">
        <v>11.0</v>
      </c>
      <c r="G10989" s="3">
        <v>14.0</v>
      </c>
      <c r="H10989" s="3" t="s">
        <v>10590</v>
      </c>
      <c r="I10989" s="3" t="s">
        <v>10590</v>
      </c>
      <c r="J10989" s="3" t="s">
        <v>4475</v>
      </c>
      <c r="K10989" s="3" t="s">
        <v>24</v>
      </c>
      <c r="L10989" s="3">
        <v>24.0</v>
      </c>
      <c r="M10989" s="3" t="s">
        <v>30</v>
      </c>
      <c r="N10989" s="3" t="s">
        <v>10615</v>
      </c>
      <c r="O10989" s="3" t="s">
        <v>885</v>
      </c>
      <c r="P10989" s="4">
        <v>26377.0</v>
      </c>
      <c r="Q10989" s="3" t="s">
        <v>169</v>
      </c>
      <c r="S10989" s="3" t="s">
        <v>34</v>
      </c>
    </row>
    <row r="10990">
      <c r="A10990" s="2">
        <v>42318.714895833335</v>
      </c>
      <c r="B10990" s="3">
        <v>11.0</v>
      </c>
      <c r="C10990" s="3" t="s">
        <v>8462</v>
      </c>
      <c r="D10990" s="3">
        <v>75.0</v>
      </c>
      <c r="E10990" s="3" t="s">
        <v>8463</v>
      </c>
      <c r="F10990" s="3">
        <v>11.0</v>
      </c>
      <c r="G10990" s="3">
        <v>14.0</v>
      </c>
      <c r="H10990" s="3" t="s">
        <v>10590</v>
      </c>
      <c r="I10990" s="3" t="s">
        <v>10590</v>
      </c>
      <c r="J10990" s="3" t="s">
        <v>4475</v>
      </c>
      <c r="K10990" s="3" t="s">
        <v>24</v>
      </c>
      <c r="L10990" s="3">
        <v>25.0</v>
      </c>
      <c r="M10990" s="3" t="s">
        <v>25</v>
      </c>
      <c r="N10990" s="3" t="s">
        <v>4389</v>
      </c>
      <c r="O10990" s="3" t="s">
        <v>3993</v>
      </c>
      <c r="P10990" s="4">
        <v>27367.0</v>
      </c>
      <c r="Q10990" s="3" t="s">
        <v>169</v>
      </c>
      <c r="S10990" s="3" t="s">
        <v>34</v>
      </c>
    </row>
    <row r="10991">
      <c r="A10991" s="2">
        <v>42318.714895833335</v>
      </c>
      <c r="B10991" s="3">
        <v>11.0</v>
      </c>
      <c r="C10991" s="3" t="s">
        <v>8462</v>
      </c>
      <c r="D10991" s="3">
        <v>75.0</v>
      </c>
      <c r="E10991" s="3" t="s">
        <v>8463</v>
      </c>
      <c r="F10991" s="3">
        <v>11.0</v>
      </c>
      <c r="G10991" s="3">
        <v>14.0</v>
      </c>
      <c r="H10991" s="3" t="s">
        <v>10590</v>
      </c>
      <c r="I10991" s="3" t="s">
        <v>10590</v>
      </c>
      <c r="J10991" s="3" t="s">
        <v>4475</v>
      </c>
      <c r="K10991" s="3" t="s">
        <v>24</v>
      </c>
      <c r="L10991" s="3">
        <v>26.0</v>
      </c>
      <c r="M10991" s="3" t="s">
        <v>30</v>
      </c>
      <c r="N10991" s="3" t="s">
        <v>8863</v>
      </c>
      <c r="O10991" s="3" t="s">
        <v>10616</v>
      </c>
      <c r="P10991" s="4">
        <v>26785.0</v>
      </c>
      <c r="Q10991" s="3" t="s">
        <v>132</v>
      </c>
      <c r="S10991" s="3" t="s">
        <v>34</v>
      </c>
    </row>
    <row r="10992">
      <c r="A10992" s="2">
        <v>42318.714895833335</v>
      </c>
      <c r="B10992" s="3">
        <v>11.0</v>
      </c>
      <c r="C10992" s="3" t="s">
        <v>8462</v>
      </c>
      <c r="D10992" s="3">
        <v>75.0</v>
      </c>
      <c r="E10992" s="3" t="s">
        <v>8463</v>
      </c>
      <c r="F10992" s="3">
        <v>11.0</v>
      </c>
      <c r="G10992" s="3">
        <v>14.0</v>
      </c>
      <c r="H10992" s="3" t="s">
        <v>10590</v>
      </c>
      <c r="I10992" s="3" t="s">
        <v>10590</v>
      </c>
      <c r="J10992" s="3" t="s">
        <v>4475</v>
      </c>
      <c r="K10992" s="3" t="s">
        <v>24</v>
      </c>
      <c r="L10992" s="3">
        <v>27.0</v>
      </c>
      <c r="M10992" s="3" t="s">
        <v>25</v>
      </c>
      <c r="N10992" s="3" t="s">
        <v>1019</v>
      </c>
      <c r="O10992" s="3" t="s">
        <v>1988</v>
      </c>
      <c r="P10992" s="4">
        <v>28695.0</v>
      </c>
      <c r="Q10992" s="3" t="s">
        <v>169</v>
      </c>
      <c r="S10992" s="3" t="s">
        <v>34</v>
      </c>
    </row>
    <row r="10993">
      <c r="A10993" s="2">
        <v>42318.714895833335</v>
      </c>
      <c r="B10993" s="3">
        <v>11.0</v>
      </c>
      <c r="C10993" s="3" t="s">
        <v>8462</v>
      </c>
      <c r="D10993" s="3">
        <v>75.0</v>
      </c>
      <c r="E10993" s="3" t="s">
        <v>8463</v>
      </c>
      <c r="F10993" s="3">
        <v>11.0</v>
      </c>
      <c r="G10993" s="3">
        <v>14.0</v>
      </c>
      <c r="H10993" s="3" t="s">
        <v>10590</v>
      </c>
      <c r="I10993" s="3" t="s">
        <v>10590</v>
      </c>
      <c r="J10993" s="3" t="s">
        <v>4475</v>
      </c>
      <c r="K10993" s="3" t="s">
        <v>24</v>
      </c>
      <c r="L10993" s="3">
        <v>28.0</v>
      </c>
      <c r="M10993" s="3" t="s">
        <v>30</v>
      </c>
      <c r="N10993" s="3" t="s">
        <v>4277</v>
      </c>
      <c r="O10993" s="3" t="s">
        <v>992</v>
      </c>
      <c r="P10993" s="4">
        <v>35043.0</v>
      </c>
      <c r="Q10993" s="3" t="s">
        <v>191</v>
      </c>
      <c r="S10993" s="3" t="s">
        <v>34</v>
      </c>
    </row>
    <row r="10994">
      <c r="A10994" s="2">
        <v>42318.714895833335</v>
      </c>
      <c r="B10994" s="3">
        <v>11.0</v>
      </c>
      <c r="C10994" s="3" t="s">
        <v>8462</v>
      </c>
      <c r="D10994" s="3">
        <v>75.0</v>
      </c>
      <c r="E10994" s="3" t="s">
        <v>8463</v>
      </c>
      <c r="F10994" s="3">
        <v>11.0</v>
      </c>
      <c r="G10994" s="3">
        <v>14.0</v>
      </c>
      <c r="H10994" s="3" t="s">
        <v>10590</v>
      </c>
      <c r="I10994" s="3" t="s">
        <v>10590</v>
      </c>
      <c r="J10994" s="3" t="s">
        <v>4475</v>
      </c>
      <c r="K10994" s="3" t="s">
        <v>24</v>
      </c>
      <c r="L10994" s="3">
        <v>29.0</v>
      </c>
      <c r="M10994" s="3" t="s">
        <v>25</v>
      </c>
      <c r="N10994" s="3" t="s">
        <v>10617</v>
      </c>
      <c r="O10994" s="3" t="s">
        <v>10618</v>
      </c>
      <c r="P10994" s="4">
        <v>25132.0</v>
      </c>
      <c r="Q10994" s="3" t="s">
        <v>189</v>
      </c>
      <c r="S10994" s="3" t="s">
        <v>34</v>
      </c>
    </row>
    <row r="10995">
      <c r="A10995" s="2">
        <v>42318.714895833335</v>
      </c>
      <c r="B10995" s="3">
        <v>11.0</v>
      </c>
      <c r="C10995" s="3" t="s">
        <v>8462</v>
      </c>
      <c r="D10995" s="3">
        <v>75.0</v>
      </c>
      <c r="E10995" s="3" t="s">
        <v>8463</v>
      </c>
      <c r="F10995" s="3">
        <v>11.0</v>
      </c>
      <c r="G10995" s="3">
        <v>14.0</v>
      </c>
      <c r="H10995" s="3" t="s">
        <v>10590</v>
      </c>
      <c r="I10995" s="3" t="s">
        <v>10590</v>
      </c>
      <c r="J10995" s="3" t="s">
        <v>4475</v>
      </c>
      <c r="K10995" s="3" t="s">
        <v>24</v>
      </c>
      <c r="L10995" s="3">
        <v>30.0</v>
      </c>
      <c r="M10995" s="3" t="s">
        <v>30</v>
      </c>
      <c r="N10995" s="3" t="s">
        <v>10619</v>
      </c>
      <c r="O10995" s="3" t="s">
        <v>235</v>
      </c>
      <c r="P10995" s="4">
        <v>23278.0</v>
      </c>
      <c r="Q10995" s="3" t="s">
        <v>169</v>
      </c>
      <c r="S10995" s="3" t="s">
        <v>34</v>
      </c>
    </row>
    <row r="10996">
      <c r="A10996" s="2">
        <v>42318.714895833335</v>
      </c>
      <c r="B10996" s="3">
        <v>11.0</v>
      </c>
      <c r="C10996" s="3" t="s">
        <v>8462</v>
      </c>
      <c r="D10996" s="3">
        <v>75.0</v>
      </c>
      <c r="E10996" s="3" t="s">
        <v>8463</v>
      </c>
      <c r="F10996" s="3">
        <v>11.0</v>
      </c>
      <c r="G10996" s="3">
        <v>14.0</v>
      </c>
      <c r="H10996" s="3" t="s">
        <v>10590</v>
      </c>
      <c r="I10996" s="3" t="s">
        <v>10590</v>
      </c>
      <c r="J10996" s="3" t="s">
        <v>4475</v>
      </c>
      <c r="K10996" s="3" t="s">
        <v>24</v>
      </c>
      <c r="L10996" s="3">
        <v>31.0</v>
      </c>
      <c r="M10996" s="3" t="s">
        <v>25</v>
      </c>
      <c r="N10996" s="3" t="s">
        <v>4741</v>
      </c>
      <c r="O10996" s="3" t="s">
        <v>315</v>
      </c>
      <c r="P10996" s="4">
        <v>25615.0</v>
      </c>
      <c r="Q10996" s="3" t="s">
        <v>1454</v>
      </c>
      <c r="S10996" s="3" t="s">
        <v>34</v>
      </c>
    </row>
    <row r="10997">
      <c r="A10997" s="2">
        <v>42318.714895833335</v>
      </c>
      <c r="B10997" s="3">
        <v>11.0</v>
      </c>
      <c r="C10997" s="3" t="s">
        <v>8462</v>
      </c>
      <c r="D10997" s="3">
        <v>75.0</v>
      </c>
      <c r="E10997" s="3" t="s">
        <v>8463</v>
      </c>
      <c r="F10997" s="3">
        <v>11.0</v>
      </c>
      <c r="G10997" s="3">
        <v>14.0</v>
      </c>
      <c r="H10997" s="3" t="s">
        <v>10590</v>
      </c>
      <c r="I10997" s="3" t="s">
        <v>10590</v>
      </c>
      <c r="J10997" s="3" t="s">
        <v>4475</v>
      </c>
      <c r="K10997" s="3" t="s">
        <v>24</v>
      </c>
      <c r="L10997" s="3">
        <v>32.0</v>
      </c>
      <c r="M10997" s="3" t="s">
        <v>30</v>
      </c>
      <c r="N10997" s="3" t="s">
        <v>10620</v>
      </c>
      <c r="O10997" s="3" t="s">
        <v>336</v>
      </c>
      <c r="P10997" s="4">
        <v>15248.0</v>
      </c>
      <c r="Q10997" s="3" t="s">
        <v>49</v>
      </c>
      <c r="S10997" s="3" t="s">
        <v>34</v>
      </c>
    </row>
    <row r="10998">
      <c r="A10998" s="2">
        <v>42318.714895833335</v>
      </c>
      <c r="B10998" s="3">
        <v>11.0</v>
      </c>
      <c r="C10998" s="3" t="s">
        <v>8462</v>
      </c>
      <c r="D10998" s="3">
        <v>75.0</v>
      </c>
      <c r="E10998" s="3" t="s">
        <v>8463</v>
      </c>
      <c r="F10998" s="3">
        <v>11.0</v>
      </c>
      <c r="G10998" s="3">
        <v>14.0</v>
      </c>
      <c r="H10998" s="3" t="s">
        <v>10590</v>
      </c>
      <c r="I10998" s="3" t="s">
        <v>10590</v>
      </c>
      <c r="J10998" s="3" t="s">
        <v>4475</v>
      </c>
      <c r="K10998" s="3" t="s">
        <v>24</v>
      </c>
      <c r="L10998" s="3">
        <v>33.0</v>
      </c>
      <c r="M10998" s="3" t="s">
        <v>25</v>
      </c>
      <c r="N10998" s="3" t="s">
        <v>10621</v>
      </c>
      <c r="O10998" s="3" t="s">
        <v>371</v>
      </c>
      <c r="P10998" s="4">
        <v>28191.0</v>
      </c>
      <c r="Q10998" s="3" t="s">
        <v>72</v>
      </c>
      <c r="S10998" s="3" t="s">
        <v>34</v>
      </c>
    </row>
    <row r="10999">
      <c r="A10999" s="2">
        <v>42318.714895833335</v>
      </c>
      <c r="B10999" s="3">
        <v>11.0</v>
      </c>
      <c r="C10999" s="3" t="s">
        <v>8462</v>
      </c>
      <c r="D10999" s="3">
        <v>75.0</v>
      </c>
      <c r="E10999" s="3" t="s">
        <v>8463</v>
      </c>
      <c r="F10999" s="3">
        <v>11.0</v>
      </c>
      <c r="G10999" s="3">
        <v>14.0</v>
      </c>
      <c r="H10999" s="3" t="s">
        <v>10590</v>
      </c>
      <c r="I10999" s="3" t="s">
        <v>10590</v>
      </c>
      <c r="J10999" s="3" t="s">
        <v>4475</v>
      </c>
      <c r="K10999" s="3" t="s">
        <v>24</v>
      </c>
      <c r="L10999" s="3">
        <v>34.0</v>
      </c>
      <c r="M10999" s="3" t="s">
        <v>30</v>
      </c>
      <c r="N10999" s="3" t="s">
        <v>10622</v>
      </c>
      <c r="O10999" s="3" t="s">
        <v>677</v>
      </c>
      <c r="P10999" s="4">
        <v>25204.0</v>
      </c>
      <c r="Q10999" s="3" t="s">
        <v>132</v>
      </c>
      <c r="S10999" s="3" t="s">
        <v>34</v>
      </c>
    </row>
    <row r="11000">
      <c r="A11000" s="2">
        <v>42318.714895833335</v>
      </c>
      <c r="B11000" s="3">
        <v>11.0</v>
      </c>
      <c r="C11000" s="3" t="s">
        <v>8462</v>
      </c>
      <c r="D11000" s="3">
        <v>75.0</v>
      </c>
      <c r="E11000" s="3" t="s">
        <v>8463</v>
      </c>
      <c r="F11000" s="3">
        <v>11.0</v>
      </c>
      <c r="G11000" s="3">
        <v>14.0</v>
      </c>
      <c r="H11000" s="3" t="s">
        <v>10590</v>
      </c>
      <c r="I11000" s="3" t="s">
        <v>10590</v>
      </c>
      <c r="J11000" s="3" t="s">
        <v>4475</v>
      </c>
      <c r="K11000" s="3" t="s">
        <v>24</v>
      </c>
      <c r="L11000" s="3">
        <v>35.0</v>
      </c>
      <c r="M11000" s="3" t="s">
        <v>25</v>
      </c>
      <c r="N11000" s="3" t="s">
        <v>10623</v>
      </c>
      <c r="O11000" s="3" t="s">
        <v>384</v>
      </c>
      <c r="P11000" s="4">
        <v>32470.0</v>
      </c>
      <c r="Q11000" s="3" t="s">
        <v>110</v>
      </c>
      <c r="S11000" s="3" t="s">
        <v>34</v>
      </c>
    </row>
    <row r="11001">
      <c r="A11001" s="2">
        <v>42318.714895833335</v>
      </c>
      <c r="B11001" s="3">
        <v>11.0</v>
      </c>
      <c r="C11001" s="3" t="s">
        <v>8462</v>
      </c>
      <c r="D11001" s="3">
        <v>75.0</v>
      </c>
      <c r="E11001" s="3" t="s">
        <v>8463</v>
      </c>
      <c r="F11001" s="3">
        <v>11.0</v>
      </c>
      <c r="G11001" s="3">
        <v>14.0</v>
      </c>
      <c r="H11001" s="3" t="s">
        <v>10590</v>
      </c>
      <c r="I11001" s="3" t="s">
        <v>10590</v>
      </c>
      <c r="J11001" s="3" t="s">
        <v>4475</v>
      </c>
      <c r="K11001" s="3" t="s">
        <v>24</v>
      </c>
      <c r="L11001" s="3">
        <v>36.0</v>
      </c>
      <c r="M11001" s="3" t="s">
        <v>30</v>
      </c>
      <c r="N11001" s="3" t="s">
        <v>10624</v>
      </c>
      <c r="O11001" s="3" t="s">
        <v>440</v>
      </c>
      <c r="P11001" s="4">
        <v>29418.0</v>
      </c>
      <c r="Q11001" s="3" t="s">
        <v>72</v>
      </c>
      <c r="S11001" s="3" t="s">
        <v>34</v>
      </c>
    </row>
    <row r="11002">
      <c r="A11002" s="2">
        <v>42318.714895833335</v>
      </c>
      <c r="B11002" s="3">
        <v>11.0</v>
      </c>
      <c r="C11002" s="3" t="s">
        <v>8462</v>
      </c>
      <c r="D11002" s="3">
        <v>75.0</v>
      </c>
      <c r="E11002" s="3" t="s">
        <v>8463</v>
      </c>
      <c r="F11002" s="3">
        <v>11.0</v>
      </c>
      <c r="G11002" s="3">
        <v>14.0</v>
      </c>
      <c r="H11002" s="3" t="s">
        <v>10590</v>
      </c>
      <c r="I11002" s="3" t="s">
        <v>10590</v>
      </c>
      <c r="J11002" s="3" t="s">
        <v>4475</v>
      </c>
      <c r="K11002" s="3" t="s">
        <v>24</v>
      </c>
      <c r="L11002" s="3">
        <v>37.0</v>
      </c>
      <c r="M11002" s="3" t="s">
        <v>25</v>
      </c>
      <c r="N11002" s="3" t="s">
        <v>10625</v>
      </c>
      <c r="O11002" s="3" t="s">
        <v>2122</v>
      </c>
      <c r="P11002" s="4">
        <v>28019.0</v>
      </c>
      <c r="Q11002" s="3" t="s">
        <v>75</v>
      </c>
      <c r="S11002" s="3" t="s">
        <v>34</v>
      </c>
    </row>
    <row r="11003">
      <c r="A11003" s="2">
        <v>42318.714895833335</v>
      </c>
      <c r="B11003" s="3">
        <v>11.0</v>
      </c>
      <c r="C11003" s="3" t="s">
        <v>8462</v>
      </c>
      <c r="D11003" s="3">
        <v>75.0</v>
      </c>
      <c r="E11003" s="3" t="s">
        <v>8463</v>
      </c>
      <c r="F11003" s="3">
        <v>11.0</v>
      </c>
      <c r="G11003" s="3">
        <v>14.0</v>
      </c>
      <c r="H11003" s="3" t="s">
        <v>10590</v>
      </c>
      <c r="I11003" s="3" t="s">
        <v>10590</v>
      </c>
      <c r="J11003" s="3" t="s">
        <v>4475</v>
      </c>
      <c r="K11003" s="3" t="s">
        <v>24</v>
      </c>
      <c r="L11003" s="3">
        <v>38.0</v>
      </c>
      <c r="M11003" s="3" t="s">
        <v>30</v>
      </c>
      <c r="N11003" s="3" t="s">
        <v>10626</v>
      </c>
      <c r="O11003" s="3" t="s">
        <v>135</v>
      </c>
      <c r="P11003" s="4">
        <v>20891.0</v>
      </c>
      <c r="Q11003" s="3" t="s">
        <v>205</v>
      </c>
      <c r="S11003" s="3" t="s">
        <v>34</v>
      </c>
    </row>
    <row r="11004">
      <c r="A11004" s="2">
        <v>42318.714895833335</v>
      </c>
      <c r="B11004" s="3">
        <v>11.0</v>
      </c>
      <c r="C11004" s="3" t="s">
        <v>8462</v>
      </c>
      <c r="D11004" s="3">
        <v>75.0</v>
      </c>
      <c r="E11004" s="3" t="s">
        <v>8463</v>
      </c>
      <c r="F11004" s="3">
        <v>11.0</v>
      </c>
      <c r="G11004" s="3">
        <v>14.0</v>
      </c>
      <c r="H11004" s="3" t="s">
        <v>10590</v>
      </c>
      <c r="I11004" s="3" t="s">
        <v>10590</v>
      </c>
      <c r="J11004" s="3" t="s">
        <v>4475</v>
      </c>
      <c r="K11004" s="3" t="s">
        <v>24</v>
      </c>
      <c r="L11004" s="3">
        <v>39.0</v>
      </c>
      <c r="M11004" s="3" t="s">
        <v>25</v>
      </c>
      <c r="N11004" s="3" t="s">
        <v>10627</v>
      </c>
      <c r="O11004" s="3" t="s">
        <v>7055</v>
      </c>
      <c r="P11004" s="4">
        <v>30289.0</v>
      </c>
      <c r="Q11004" s="3" t="s">
        <v>169</v>
      </c>
      <c r="S11004" s="3" t="s">
        <v>34</v>
      </c>
    </row>
    <row r="11005">
      <c r="A11005" s="2">
        <v>42318.714895833335</v>
      </c>
      <c r="B11005" s="3">
        <v>11.0</v>
      </c>
      <c r="C11005" s="3" t="s">
        <v>8462</v>
      </c>
      <c r="D11005" s="3">
        <v>75.0</v>
      </c>
      <c r="E11005" s="3" t="s">
        <v>8463</v>
      </c>
      <c r="F11005" s="3">
        <v>11.0</v>
      </c>
      <c r="G11005" s="3">
        <v>14.0</v>
      </c>
      <c r="H11005" s="3" t="s">
        <v>10590</v>
      </c>
      <c r="I11005" s="3" t="s">
        <v>10590</v>
      </c>
      <c r="J11005" s="3" t="s">
        <v>4475</v>
      </c>
      <c r="K11005" s="3" t="s">
        <v>24</v>
      </c>
      <c r="L11005" s="3">
        <v>40.0</v>
      </c>
      <c r="M11005" s="3" t="s">
        <v>30</v>
      </c>
      <c r="N11005" s="3" t="s">
        <v>10628</v>
      </c>
      <c r="O11005" s="3" t="s">
        <v>946</v>
      </c>
      <c r="P11005" s="4">
        <v>29238.0</v>
      </c>
      <c r="Q11005" s="3" t="s">
        <v>4552</v>
      </c>
      <c r="S11005" s="3" t="s">
        <v>34</v>
      </c>
    </row>
    <row r="11006">
      <c r="A11006" s="2">
        <v>42318.714895833335</v>
      </c>
      <c r="B11006" s="3">
        <v>11.0</v>
      </c>
      <c r="C11006" s="3" t="s">
        <v>8462</v>
      </c>
      <c r="D11006" s="3">
        <v>75.0</v>
      </c>
      <c r="E11006" s="3" t="s">
        <v>8463</v>
      </c>
      <c r="F11006" s="3">
        <v>11.0</v>
      </c>
      <c r="G11006" s="3">
        <v>14.0</v>
      </c>
      <c r="H11006" s="3" t="s">
        <v>10590</v>
      </c>
      <c r="I11006" s="3" t="s">
        <v>10590</v>
      </c>
      <c r="J11006" s="3" t="s">
        <v>4475</v>
      </c>
      <c r="K11006" s="3" t="s">
        <v>24</v>
      </c>
      <c r="L11006" s="3">
        <v>41.0</v>
      </c>
      <c r="M11006" s="3" t="s">
        <v>25</v>
      </c>
      <c r="N11006" s="3" t="s">
        <v>10629</v>
      </c>
      <c r="O11006" s="3" t="s">
        <v>200</v>
      </c>
      <c r="P11006" s="4">
        <v>16807.0</v>
      </c>
      <c r="Q11006" s="3" t="s">
        <v>117</v>
      </c>
      <c r="S11006" s="3" t="s">
        <v>34</v>
      </c>
    </row>
    <row r="11007">
      <c r="A11007" s="2">
        <v>42318.714895833335</v>
      </c>
      <c r="B11007" s="3">
        <v>11.0</v>
      </c>
      <c r="C11007" s="3" t="s">
        <v>8462</v>
      </c>
      <c r="D11007" s="3">
        <v>75.0</v>
      </c>
      <c r="E11007" s="3" t="s">
        <v>8463</v>
      </c>
      <c r="F11007" s="3">
        <v>11.0</v>
      </c>
      <c r="G11007" s="3">
        <v>14.0</v>
      </c>
      <c r="H11007" s="3" t="s">
        <v>10590</v>
      </c>
      <c r="I11007" s="3" t="s">
        <v>10590</v>
      </c>
      <c r="J11007" s="3" t="s">
        <v>4475</v>
      </c>
      <c r="K11007" s="3" t="s">
        <v>24</v>
      </c>
      <c r="L11007" s="3">
        <v>42.0</v>
      </c>
      <c r="M11007" s="3" t="s">
        <v>30</v>
      </c>
      <c r="N11007" s="3" t="s">
        <v>2421</v>
      </c>
      <c r="O11007" s="3" t="s">
        <v>389</v>
      </c>
      <c r="P11007" s="4">
        <v>32796.0</v>
      </c>
      <c r="Q11007" s="3" t="s">
        <v>380</v>
      </c>
      <c r="S11007" s="3" t="s">
        <v>34</v>
      </c>
    </row>
    <row r="11008">
      <c r="A11008" s="2">
        <v>42318.714895833335</v>
      </c>
      <c r="B11008" s="3">
        <v>11.0</v>
      </c>
      <c r="C11008" s="3" t="s">
        <v>8462</v>
      </c>
      <c r="D11008" s="3">
        <v>77.0</v>
      </c>
      <c r="E11008" s="3" t="s">
        <v>8506</v>
      </c>
      <c r="F11008" s="3">
        <v>11.0</v>
      </c>
      <c r="G11008" s="3">
        <v>14.0</v>
      </c>
      <c r="H11008" s="3" t="s">
        <v>10590</v>
      </c>
      <c r="I11008" s="3" t="s">
        <v>10590</v>
      </c>
      <c r="J11008" s="3" t="s">
        <v>4475</v>
      </c>
      <c r="K11008" s="3" t="s">
        <v>24</v>
      </c>
      <c r="L11008" s="3">
        <v>1.0</v>
      </c>
      <c r="M11008" s="3" t="s">
        <v>30</v>
      </c>
      <c r="N11008" s="3" t="s">
        <v>10630</v>
      </c>
      <c r="O11008" s="3" t="s">
        <v>1383</v>
      </c>
      <c r="P11008" s="4">
        <v>31759.0</v>
      </c>
      <c r="Q11008" s="3" t="s">
        <v>46</v>
      </c>
      <c r="S11008" s="3" t="s">
        <v>34</v>
      </c>
    </row>
    <row r="11009">
      <c r="A11009" s="2">
        <v>42318.714895833335</v>
      </c>
      <c r="B11009" s="3">
        <v>11.0</v>
      </c>
      <c r="C11009" s="3" t="s">
        <v>8462</v>
      </c>
      <c r="D11009" s="3">
        <v>77.0</v>
      </c>
      <c r="E11009" s="3" t="s">
        <v>8506</v>
      </c>
      <c r="F11009" s="3">
        <v>11.0</v>
      </c>
      <c r="G11009" s="3">
        <v>14.0</v>
      </c>
      <c r="H11009" s="3" t="s">
        <v>10590</v>
      </c>
      <c r="I11009" s="3" t="s">
        <v>10590</v>
      </c>
      <c r="J11009" s="3" t="s">
        <v>4475</v>
      </c>
      <c r="K11009" s="3" t="s">
        <v>24</v>
      </c>
      <c r="L11009" s="3">
        <v>2.0</v>
      </c>
      <c r="M11009" s="3" t="s">
        <v>25</v>
      </c>
      <c r="N11009" s="3" t="s">
        <v>10631</v>
      </c>
      <c r="O11009" s="3" t="s">
        <v>377</v>
      </c>
      <c r="P11009" s="4">
        <v>23422.0</v>
      </c>
      <c r="Q11009" s="3" t="s">
        <v>110</v>
      </c>
      <c r="S11009" s="3" t="s">
        <v>34</v>
      </c>
    </row>
    <row r="11010">
      <c r="A11010" s="2">
        <v>42318.714895833335</v>
      </c>
      <c r="B11010" s="3">
        <v>11.0</v>
      </c>
      <c r="C11010" s="3" t="s">
        <v>8462</v>
      </c>
      <c r="D11010" s="3">
        <v>77.0</v>
      </c>
      <c r="E11010" s="3" t="s">
        <v>8506</v>
      </c>
      <c r="F11010" s="3">
        <v>11.0</v>
      </c>
      <c r="G11010" s="3">
        <v>14.0</v>
      </c>
      <c r="H11010" s="3" t="s">
        <v>10590</v>
      </c>
      <c r="I11010" s="3" t="s">
        <v>10590</v>
      </c>
      <c r="J11010" s="3" t="s">
        <v>4475</v>
      </c>
      <c r="K11010" s="3" t="s">
        <v>24</v>
      </c>
      <c r="L11010" s="3">
        <v>3.0</v>
      </c>
      <c r="M11010" s="3" t="s">
        <v>30</v>
      </c>
      <c r="N11010" s="3" t="s">
        <v>10632</v>
      </c>
      <c r="O11010" s="3" t="s">
        <v>121</v>
      </c>
      <c r="P11010" s="4">
        <v>25706.0</v>
      </c>
      <c r="Q11010" s="3" t="s">
        <v>216</v>
      </c>
      <c r="S11010" s="3" t="s">
        <v>34</v>
      </c>
    </row>
    <row r="11011">
      <c r="A11011" s="2">
        <v>42318.714895833335</v>
      </c>
      <c r="B11011" s="3">
        <v>11.0</v>
      </c>
      <c r="C11011" s="3" t="s">
        <v>8462</v>
      </c>
      <c r="D11011" s="3">
        <v>77.0</v>
      </c>
      <c r="E11011" s="3" t="s">
        <v>8506</v>
      </c>
      <c r="F11011" s="3">
        <v>11.0</v>
      </c>
      <c r="G11011" s="3">
        <v>14.0</v>
      </c>
      <c r="H11011" s="3" t="s">
        <v>10590</v>
      </c>
      <c r="I11011" s="3" t="s">
        <v>10590</v>
      </c>
      <c r="J11011" s="3" t="s">
        <v>4475</v>
      </c>
      <c r="K11011" s="3" t="s">
        <v>24</v>
      </c>
      <c r="L11011" s="3">
        <v>4.0</v>
      </c>
      <c r="M11011" s="3" t="s">
        <v>25</v>
      </c>
      <c r="N11011" s="3" t="s">
        <v>10633</v>
      </c>
      <c r="O11011" s="3" t="s">
        <v>5060</v>
      </c>
      <c r="P11011" s="4">
        <v>27883.0</v>
      </c>
      <c r="Q11011" s="3" t="s">
        <v>153</v>
      </c>
      <c r="S11011" s="3" t="s">
        <v>34</v>
      </c>
    </row>
    <row r="11012">
      <c r="A11012" s="2">
        <v>42318.714895833335</v>
      </c>
      <c r="B11012" s="3">
        <v>11.0</v>
      </c>
      <c r="C11012" s="3" t="s">
        <v>8462</v>
      </c>
      <c r="D11012" s="3">
        <v>77.0</v>
      </c>
      <c r="E11012" s="3" t="s">
        <v>8506</v>
      </c>
      <c r="F11012" s="3">
        <v>11.0</v>
      </c>
      <c r="G11012" s="3">
        <v>14.0</v>
      </c>
      <c r="H11012" s="3" t="s">
        <v>10590</v>
      </c>
      <c r="I11012" s="3" t="s">
        <v>10590</v>
      </c>
      <c r="J11012" s="3" t="s">
        <v>4475</v>
      </c>
      <c r="K11012" s="3" t="s">
        <v>24</v>
      </c>
      <c r="L11012" s="3">
        <v>5.0</v>
      </c>
      <c r="M11012" s="3" t="s">
        <v>30</v>
      </c>
      <c r="N11012" s="3" t="s">
        <v>10634</v>
      </c>
      <c r="O11012" s="3" t="s">
        <v>368</v>
      </c>
      <c r="P11012" s="4">
        <v>24034.0</v>
      </c>
      <c r="Q11012" s="3" t="s">
        <v>1454</v>
      </c>
      <c r="S11012" s="3" t="s">
        <v>34</v>
      </c>
    </row>
    <row r="11013">
      <c r="A11013" s="2">
        <v>42318.714895833335</v>
      </c>
      <c r="B11013" s="3">
        <v>11.0</v>
      </c>
      <c r="C11013" s="3" t="s">
        <v>8462</v>
      </c>
      <c r="D11013" s="3">
        <v>77.0</v>
      </c>
      <c r="E11013" s="3" t="s">
        <v>8506</v>
      </c>
      <c r="F11013" s="3">
        <v>11.0</v>
      </c>
      <c r="G11013" s="3">
        <v>14.0</v>
      </c>
      <c r="H11013" s="3" t="s">
        <v>10590</v>
      </c>
      <c r="I11013" s="3" t="s">
        <v>10590</v>
      </c>
      <c r="J11013" s="3" t="s">
        <v>4475</v>
      </c>
      <c r="K11013" s="3" t="s">
        <v>24</v>
      </c>
      <c r="L11013" s="3">
        <v>6.0</v>
      </c>
      <c r="M11013" s="3" t="s">
        <v>25</v>
      </c>
      <c r="N11013" s="3" t="s">
        <v>10635</v>
      </c>
      <c r="O11013" s="3" t="s">
        <v>95</v>
      </c>
      <c r="P11013" s="4">
        <v>21806.0</v>
      </c>
      <c r="Q11013" s="3" t="s">
        <v>110</v>
      </c>
      <c r="S11013" s="3" t="s">
        <v>34</v>
      </c>
    </row>
    <row r="11014">
      <c r="A11014" s="2">
        <v>42318.714895833335</v>
      </c>
      <c r="B11014" s="3">
        <v>11.0</v>
      </c>
      <c r="C11014" s="3" t="s">
        <v>8462</v>
      </c>
      <c r="D11014" s="3">
        <v>77.0</v>
      </c>
      <c r="E11014" s="3" t="s">
        <v>8506</v>
      </c>
      <c r="F11014" s="3">
        <v>11.0</v>
      </c>
      <c r="G11014" s="3">
        <v>14.0</v>
      </c>
      <c r="H11014" s="3" t="s">
        <v>10590</v>
      </c>
      <c r="I11014" s="3" t="s">
        <v>10590</v>
      </c>
      <c r="J11014" s="3" t="s">
        <v>4475</v>
      </c>
      <c r="K11014" s="3" t="s">
        <v>24</v>
      </c>
      <c r="L11014" s="3">
        <v>7.0</v>
      </c>
      <c r="M11014" s="3" t="s">
        <v>30</v>
      </c>
      <c r="N11014" s="3" t="s">
        <v>10636</v>
      </c>
      <c r="O11014" s="3" t="s">
        <v>9026</v>
      </c>
      <c r="P11014" s="4">
        <v>33547.0</v>
      </c>
      <c r="Q11014" s="3" t="s">
        <v>191</v>
      </c>
      <c r="S11014" s="3" t="s">
        <v>34</v>
      </c>
    </row>
    <row r="11015">
      <c r="A11015" s="2">
        <v>42318.714895833335</v>
      </c>
      <c r="B11015" s="3">
        <v>11.0</v>
      </c>
      <c r="C11015" s="3" t="s">
        <v>8462</v>
      </c>
      <c r="D11015" s="3">
        <v>77.0</v>
      </c>
      <c r="E11015" s="3" t="s">
        <v>8506</v>
      </c>
      <c r="F11015" s="3">
        <v>11.0</v>
      </c>
      <c r="G11015" s="3">
        <v>14.0</v>
      </c>
      <c r="H11015" s="3" t="s">
        <v>10590</v>
      </c>
      <c r="I11015" s="3" t="s">
        <v>10590</v>
      </c>
      <c r="J11015" s="3" t="s">
        <v>4475</v>
      </c>
      <c r="K11015" s="3" t="s">
        <v>24</v>
      </c>
      <c r="L11015" s="3">
        <v>8.0</v>
      </c>
      <c r="M11015" s="3" t="s">
        <v>25</v>
      </c>
      <c r="N11015" s="3" t="s">
        <v>10637</v>
      </c>
      <c r="O11015" s="3" t="s">
        <v>27</v>
      </c>
      <c r="P11015" s="4">
        <v>28651.0</v>
      </c>
      <c r="Q11015" s="3" t="s">
        <v>132</v>
      </c>
      <c r="S11015" s="3" t="s">
        <v>34</v>
      </c>
    </row>
    <row r="11016">
      <c r="A11016" s="2">
        <v>42318.714895833335</v>
      </c>
      <c r="B11016" s="3">
        <v>11.0</v>
      </c>
      <c r="C11016" s="3" t="s">
        <v>8462</v>
      </c>
      <c r="D11016" s="3">
        <v>77.0</v>
      </c>
      <c r="E11016" s="3" t="s">
        <v>8506</v>
      </c>
      <c r="F11016" s="3">
        <v>11.0</v>
      </c>
      <c r="G11016" s="3">
        <v>14.0</v>
      </c>
      <c r="H11016" s="3" t="s">
        <v>10590</v>
      </c>
      <c r="I11016" s="3" t="s">
        <v>10590</v>
      </c>
      <c r="J11016" s="3" t="s">
        <v>4475</v>
      </c>
      <c r="K11016" s="3" t="s">
        <v>24</v>
      </c>
      <c r="L11016" s="3">
        <v>9.0</v>
      </c>
      <c r="M11016" s="3" t="s">
        <v>30</v>
      </c>
      <c r="N11016" s="3" t="s">
        <v>10569</v>
      </c>
      <c r="O11016" s="3" t="s">
        <v>1027</v>
      </c>
      <c r="P11016" s="4">
        <v>13245.0</v>
      </c>
      <c r="Q11016" s="3" t="s">
        <v>49</v>
      </c>
      <c r="S11016" s="3" t="s">
        <v>34</v>
      </c>
    </row>
    <row r="11017">
      <c r="A11017" s="2">
        <v>42318.714895833335</v>
      </c>
      <c r="B11017" s="3">
        <v>11.0</v>
      </c>
      <c r="C11017" s="3" t="s">
        <v>8462</v>
      </c>
      <c r="D11017" s="3">
        <v>77.0</v>
      </c>
      <c r="E11017" s="3" t="s">
        <v>8506</v>
      </c>
      <c r="F11017" s="3">
        <v>11.0</v>
      </c>
      <c r="G11017" s="3">
        <v>14.0</v>
      </c>
      <c r="H11017" s="3" t="s">
        <v>10590</v>
      </c>
      <c r="I11017" s="3" t="s">
        <v>10590</v>
      </c>
      <c r="J11017" s="3" t="s">
        <v>4475</v>
      </c>
      <c r="K11017" s="3" t="s">
        <v>24</v>
      </c>
      <c r="L11017" s="3">
        <v>10.0</v>
      </c>
      <c r="M11017" s="3" t="s">
        <v>25</v>
      </c>
      <c r="N11017" s="3" t="s">
        <v>10638</v>
      </c>
      <c r="O11017" s="3" t="s">
        <v>10639</v>
      </c>
      <c r="P11017" s="4">
        <v>29666.0</v>
      </c>
      <c r="Q11017" s="3" t="s">
        <v>132</v>
      </c>
      <c r="S11017" s="3" t="s">
        <v>34</v>
      </c>
    </row>
    <row r="11018">
      <c r="A11018" s="2">
        <v>42318.714895833335</v>
      </c>
      <c r="B11018" s="3">
        <v>11.0</v>
      </c>
      <c r="C11018" s="3" t="s">
        <v>8462</v>
      </c>
      <c r="D11018" s="3">
        <v>77.0</v>
      </c>
      <c r="E11018" s="3" t="s">
        <v>8506</v>
      </c>
      <c r="F11018" s="3">
        <v>11.0</v>
      </c>
      <c r="G11018" s="3">
        <v>14.0</v>
      </c>
      <c r="H11018" s="3" t="s">
        <v>10590</v>
      </c>
      <c r="I11018" s="3" t="s">
        <v>10590</v>
      </c>
      <c r="J11018" s="3" t="s">
        <v>4475</v>
      </c>
      <c r="K11018" s="3" t="s">
        <v>24</v>
      </c>
      <c r="L11018" s="3">
        <v>11.0</v>
      </c>
      <c r="M11018" s="3" t="s">
        <v>30</v>
      </c>
      <c r="N11018" s="3" t="s">
        <v>10640</v>
      </c>
      <c r="O11018" s="3" t="s">
        <v>1887</v>
      </c>
      <c r="P11018" s="4">
        <v>29512.0</v>
      </c>
      <c r="Q11018" s="3" t="s">
        <v>169</v>
      </c>
      <c r="S11018" s="3" t="s">
        <v>34</v>
      </c>
    </row>
    <row r="11019">
      <c r="A11019" s="2">
        <v>42318.714895833335</v>
      </c>
      <c r="B11019" s="3">
        <v>11.0</v>
      </c>
      <c r="C11019" s="3" t="s">
        <v>8462</v>
      </c>
      <c r="D11019" s="3">
        <v>77.0</v>
      </c>
      <c r="E11019" s="3" t="s">
        <v>8506</v>
      </c>
      <c r="F11019" s="3">
        <v>11.0</v>
      </c>
      <c r="G11019" s="3">
        <v>14.0</v>
      </c>
      <c r="H11019" s="3" t="s">
        <v>10590</v>
      </c>
      <c r="I11019" s="3" t="s">
        <v>10590</v>
      </c>
      <c r="J11019" s="3" t="s">
        <v>4475</v>
      </c>
      <c r="K11019" s="3" t="s">
        <v>24</v>
      </c>
      <c r="L11019" s="3">
        <v>12.0</v>
      </c>
      <c r="M11019" s="3" t="s">
        <v>25</v>
      </c>
      <c r="N11019" s="3" t="s">
        <v>10641</v>
      </c>
      <c r="O11019" s="3" t="s">
        <v>5088</v>
      </c>
      <c r="P11019" s="4">
        <v>23877.0</v>
      </c>
      <c r="Q11019" s="3" t="s">
        <v>1205</v>
      </c>
      <c r="S11019" s="3" t="s">
        <v>34</v>
      </c>
    </row>
    <row r="11020">
      <c r="A11020" s="2">
        <v>42318.714895833335</v>
      </c>
      <c r="B11020" s="3">
        <v>11.0</v>
      </c>
      <c r="C11020" s="3" t="s">
        <v>8462</v>
      </c>
      <c r="D11020" s="3">
        <v>77.0</v>
      </c>
      <c r="E11020" s="3" t="s">
        <v>8506</v>
      </c>
      <c r="F11020" s="3">
        <v>11.0</v>
      </c>
      <c r="G11020" s="3">
        <v>14.0</v>
      </c>
      <c r="H11020" s="3" t="s">
        <v>10590</v>
      </c>
      <c r="I11020" s="3" t="s">
        <v>10590</v>
      </c>
      <c r="J11020" s="3" t="s">
        <v>4475</v>
      </c>
      <c r="K11020" s="3" t="s">
        <v>24</v>
      </c>
      <c r="L11020" s="3">
        <v>13.0</v>
      </c>
      <c r="M11020" s="3" t="s">
        <v>30</v>
      </c>
      <c r="N11020" s="3" t="s">
        <v>2138</v>
      </c>
      <c r="O11020" s="3" t="s">
        <v>10642</v>
      </c>
      <c r="P11020" s="4">
        <v>26789.0</v>
      </c>
      <c r="Q11020" s="3" t="s">
        <v>228</v>
      </c>
      <c r="S11020" s="3" t="s">
        <v>34</v>
      </c>
    </row>
    <row r="11021">
      <c r="A11021" s="2">
        <v>42318.714895833335</v>
      </c>
      <c r="B11021" s="3">
        <v>11.0</v>
      </c>
      <c r="C11021" s="3" t="s">
        <v>8462</v>
      </c>
      <c r="D11021" s="3">
        <v>77.0</v>
      </c>
      <c r="E11021" s="3" t="s">
        <v>8506</v>
      </c>
      <c r="F11021" s="3">
        <v>11.0</v>
      </c>
      <c r="G11021" s="3">
        <v>14.0</v>
      </c>
      <c r="H11021" s="3" t="s">
        <v>10590</v>
      </c>
      <c r="I11021" s="3" t="s">
        <v>10590</v>
      </c>
      <c r="J11021" s="3" t="s">
        <v>4475</v>
      </c>
      <c r="K11021" s="3" t="s">
        <v>24</v>
      </c>
      <c r="L11021" s="3">
        <v>14.0</v>
      </c>
      <c r="M11021" s="3" t="s">
        <v>25</v>
      </c>
      <c r="N11021" s="3" t="s">
        <v>8352</v>
      </c>
      <c r="O11021" s="3" t="s">
        <v>36</v>
      </c>
      <c r="P11021" s="4">
        <v>24280.0</v>
      </c>
      <c r="Q11021" s="3" t="s">
        <v>110</v>
      </c>
      <c r="S11021" s="3" t="s">
        <v>34</v>
      </c>
    </row>
    <row r="11022">
      <c r="A11022" s="2">
        <v>42318.714895833335</v>
      </c>
      <c r="B11022" s="3">
        <v>11.0</v>
      </c>
      <c r="C11022" s="3" t="s">
        <v>8462</v>
      </c>
      <c r="D11022" s="3">
        <v>77.0</v>
      </c>
      <c r="E11022" s="3" t="s">
        <v>8506</v>
      </c>
      <c r="F11022" s="3">
        <v>11.0</v>
      </c>
      <c r="G11022" s="3">
        <v>14.0</v>
      </c>
      <c r="H11022" s="3" t="s">
        <v>10590</v>
      </c>
      <c r="I11022" s="3" t="s">
        <v>10590</v>
      </c>
      <c r="J11022" s="3" t="s">
        <v>4475</v>
      </c>
      <c r="K11022" s="3" t="s">
        <v>24</v>
      </c>
      <c r="L11022" s="3">
        <v>15.0</v>
      </c>
      <c r="M11022" s="3" t="s">
        <v>30</v>
      </c>
      <c r="N11022" s="3" t="s">
        <v>10643</v>
      </c>
      <c r="O11022" s="3" t="s">
        <v>342</v>
      </c>
      <c r="P11022" s="4">
        <v>25313.0</v>
      </c>
      <c r="Q11022" s="3" t="s">
        <v>110</v>
      </c>
      <c r="S11022" s="3" t="s">
        <v>34</v>
      </c>
    </row>
    <row r="11023">
      <c r="A11023" s="2">
        <v>42318.714895833335</v>
      </c>
      <c r="B11023" s="3">
        <v>11.0</v>
      </c>
      <c r="C11023" s="3" t="s">
        <v>8462</v>
      </c>
      <c r="D11023" s="3">
        <v>77.0</v>
      </c>
      <c r="E11023" s="3" t="s">
        <v>8506</v>
      </c>
      <c r="F11023" s="3">
        <v>11.0</v>
      </c>
      <c r="G11023" s="3">
        <v>14.0</v>
      </c>
      <c r="H11023" s="3" t="s">
        <v>10590</v>
      </c>
      <c r="I11023" s="3" t="s">
        <v>10590</v>
      </c>
      <c r="J11023" s="3" t="s">
        <v>4475</v>
      </c>
      <c r="K11023" s="3" t="s">
        <v>24</v>
      </c>
      <c r="L11023" s="3">
        <v>16.0</v>
      </c>
      <c r="M11023" s="3" t="s">
        <v>25</v>
      </c>
      <c r="N11023" s="3" t="s">
        <v>3488</v>
      </c>
      <c r="O11023" s="3" t="s">
        <v>119</v>
      </c>
      <c r="P11023" s="4">
        <v>22551.0</v>
      </c>
      <c r="Q11023" s="3" t="s">
        <v>110</v>
      </c>
      <c r="S11023" s="3" t="s">
        <v>34</v>
      </c>
    </row>
    <row r="11024">
      <c r="A11024" s="2">
        <v>42318.714895833335</v>
      </c>
      <c r="B11024" s="3">
        <v>11.0</v>
      </c>
      <c r="C11024" s="3" t="s">
        <v>8462</v>
      </c>
      <c r="D11024" s="3">
        <v>77.0</v>
      </c>
      <c r="E11024" s="3" t="s">
        <v>8506</v>
      </c>
      <c r="F11024" s="3">
        <v>11.0</v>
      </c>
      <c r="G11024" s="3">
        <v>14.0</v>
      </c>
      <c r="H11024" s="3" t="s">
        <v>10590</v>
      </c>
      <c r="I11024" s="3" t="s">
        <v>10590</v>
      </c>
      <c r="J11024" s="3" t="s">
        <v>4475</v>
      </c>
      <c r="K11024" s="3" t="s">
        <v>24</v>
      </c>
      <c r="L11024" s="3">
        <v>17.0</v>
      </c>
      <c r="M11024" s="3" t="s">
        <v>30</v>
      </c>
      <c r="N11024" s="3" t="s">
        <v>8069</v>
      </c>
      <c r="O11024" s="3" t="s">
        <v>10644</v>
      </c>
      <c r="P11024" s="4">
        <v>28864.0</v>
      </c>
      <c r="Q11024" s="3" t="s">
        <v>52</v>
      </c>
      <c r="S11024" s="3" t="s">
        <v>34</v>
      </c>
    </row>
    <row r="11025">
      <c r="A11025" s="2">
        <v>42318.714895833335</v>
      </c>
      <c r="B11025" s="3">
        <v>11.0</v>
      </c>
      <c r="C11025" s="3" t="s">
        <v>8462</v>
      </c>
      <c r="D11025" s="3">
        <v>77.0</v>
      </c>
      <c r="E11025" s="3" t="s">
        <v>8506</v>
      </c>
      <c r="F11025" s="3">
        <v>11.0</v>
      </c>
      <c r="G11025" s="3">
        <v>14.0</v>
      </c>
      <c r="H11025" s="3" t="s">
        <v>10590</v>
      </c>
      <c r="I11025" s="3" t="s">
        <v>10590</v>
      </c>
      <c r="J11025" s="3" t="s">
        <v>4475</v>
      </c>
      <c r="K11025" s="3" t="s">
        <v>24</v>
      </c>
      <c r="L11025" s="3">
        <v>18.0</v>
      </c>
      <c r="M11025" s="3" t="s">
        <v>25</v>
      </c>
      <c r="N11025" s="3" t="s">
        <v>10516</v>
      </c>
      <c r="O11025" s="3" t="s">
        <v>213</v>
      </c>
      <c r="P11025" s="4">
        <v>20920.0</v>
      </c>
      <c r="Q11025" s="3" t="s">
        <v>110</v>
      </c>
      <c r="S11025" s="3" t="s">
        <v>34</v>
      </c>
    </row>
    <row r="11026">
      <c r="A11026" s="2">
        <v>42318.714895833335</v>
      </c>
      <c r="B11026" s="3">
        <v>11.0</v>
      </c>
      <c r="C11026" s="3" t="s">
        <v>8462</v>
      </c>
      <c r="D11026" s="3">
        <v>77.0</v>
      </c>
      <c r="E11026" s="3" t="s">
        <v>8506</v>
      </c>
      <c r="F11026" s="3">
        <v>11.0</v>
      </c>
      <c r="G11026" s="3">
        <v>14.0</v>
      </c>
      <c r="H11026" s="3" t="s">
        <v>10590</v>
      </c>
      <c r="I11026" s="3" t="s">
        <v>10590</v>
      </c>
      <c r="J11026" s="3" t="s">
        <v>4475</v>
      </c>
      <c r="K11026" s="3" t="s">
        <v>24</v>
      </c>
      <c r="L11026" s="3">
        <v>19.0</v>
      </c>
      <c r="M11026" s="3" t="s">
        <v>30</v>
      </c>
      <c r="N11026" s="3" t="s">
        <v>1269</v>
      </c>
      <c r="O11026" s="3" t="s">
        <v>818</v>
      </c>
      <c r="P11026" s="4">
        <v>29855.0</v>
      </c>
      <c r="Q11026" s="3" t="s">
        <v>132</v>
      </c>
      <c r="S11026" s="3" t="s">
        <v>34</v>
      </c>
    </row>
    <row r="11027">
      <c r="A11027" s="2">
        <v>42318.714895833335</v>
      </c>
      <c r="B11027" s="3">
        <v>11.0</v>
      </c>
      <c r="C11027" s="3" t="s">
        <v>8462</v>
      </c>
      <c r="D11027" s="3">
        <v>77.0</v>
      </c>
      <c r="E11027" s="3" t="s">
        <v>8506</v>
      </c>
      <c r="F11027" s="3">
        <v>11.0</v>
      </c>
      <c r="G11027" s="3">
        <v>14.0</v>
      </c>
      <c r="H11027" s="3" t="s">
        <v>10590</v>
      </c>
      <c r="I11027" s="3" t="s">
        <v>10590</v>
      </c>
      <c r="J11027" s="3" t="s">
        <v>4475</v>
      </c>
      <c r="K11027" s="3" t="s">
        <v>24</v>
      </c>
      <c r="L11027" s="3">
        <v>20.0</v>
      </c>
      <c r="M11027" s="3" t="s">
        <v>25</v>
      </c>
      <c r="N11027" s="3" t="s">
        <v>10632</v>
      </c>
      <c r="O11027" s="3" t="s">
        <v>10645</v>
      </c>
      <c r="P11027" s="4">
        <v>24980.0</v>
      </c>
      <c r="Q11027" s="3" t="s">
        <v>169</v>
      </c>
      <c r="S11027" s="3" t="s">
        <v>34</v>
      </c>
    </row>
    <row r="11028">
      <c r="A11028" s="2">
        <v>42318.714895833335</v>
      </c>
      <c r="B11028" s="3">
        <v>11.0</v>
      </c>
      <c r="C11028" s="3" t="s">
        <v>8462</v>
      </c>
      <c r="D11028" s="3">
        <v>77.0</v>
      </c>
      <c r="E11028" s="3" t="s">
        <v>8506</v>
      </c>
      <c r="F11028" s="3">
        <v>11.0</v>
      </c>
      <c r="G11028" s="3">
        <v>14.0</v>
      </c>
      <c r="H11028" s="3" t="s">
        <v>10590</v>
      </c>
      <c r="I11028" s="3" t="s">
        <v>10590</v>
      </c>
      <c r="J11028" s="3" t="s">
        <v>4475</v>
      </c>
      <c r="K11028" s="3" t="s">
        <v>24</v>
      </c>
      <c r="L11028" s="3">
        <v>21.0</v>
      </c>
      <c r="M11028" s="3" t="s">
        <v>30</v>
      </c>
      <c r="N11028" s="3" t="s">
        <v>10646</v>
      </c>
      <c r="O11028" s="3" t="s">
        <v>375</v>
      </c>
      <c r="P11028" s="4">
        <v>17257.0</v>
      </c>
      <c r="Q11028" s="3" t="s">
        <v>49</v>
      </c>
      <c r="S11028" s="3" t="s">
        <v>34</v>
      </c>
    </row>
    <row r="11029">
      <c r="A11029" s="2">
        <v>42318.714895833335</v>
      </c>
      <c r="B11029" s="3">
        <v>11.0</v>
      </c>
      <c r="C11029" s="3" t="s">
        <v>8462</v>
      </c>
      <c r="D11029" s="3">
        <v>77.0</v>
      </c>
      <c r="E11029" s="3" t="s">
        <v>8506</v>
      </c>
      <c r="F11029" s="3">
        <v>11.0</v>
      </c>
      <c r="G11029" s="3">
        <v>14.0</v>
      </c>
      <c r="H11029" s="3" t="s">
        <v>10590</v>
      </c>
      <c r="I11029" s="3" t="s">
        <v>10590</v>
      </c>
      <c r="J11029" s="3" t="s">
        <v>4475</v>
      </c>
      <c r="K11029" s="3" t="s">
        <v>24</v>
      </c>
      <c r="L11029" s="3">
        <v>22.0</v>
      </c>
      <c r="M11029" s="3" t="s">
        <v>25</v>
      </c>
      <c r="N11029" s="3" t="s">
        <v>10569</v>
      </c>
      <c r="O11029" s="3" t="s">
        <v>10647</v>
      </c>
      <c r="P11029" s="4">
        <v>10474.0</v>
      </c>
      <c r="Q11029" s="3" t="s">
        <v>49</v>
      </c>
      <c r="S11029" s="3" t="s">
        <v>34</v>
      </c>
    </row>
    <row r="11030">
      <c r="A11030" s="2">
        <v>42318.714895833335</v>
      </c>
      <c r="B11030" s="3">
        <v>11.0</v>
      </c>
      <c r="C11030" s="3" t="s">
        <v>8462</v>
      </c>
      <c r="D11030" s="3">
        <v>77.0</v>
      </c>
      <c r="E11030" s="3" t="s">
        <v>8506</v>
      </c>
      <c r="F11030" s="3">
        <v>11.0</v>
      </c>
      <c r="G11030" s="3">
        <v>14.0</v>
      </c>
      <c r="H11030" s="3" t="s">
        <v>10590</v>
      </c>
      <c r="I11030" s="3" t="s">
        <v>10590</v>
      </c>
      <c r="J11030" s="3" t="s">
        <v>4475</v>
      </c>
      <c r="K11030" s="3" t="s">
        <v>24</v>
      </c>
      <c r="L11030" s="3">
        <v>23.0</v>
      </c>
      <c r="M11030" s="3" t="s">
        <v>30</v>
      </c>
      <c r="N11030" s="3" t="s">
        <v>10648</v>
      </c>
      <c r="O11030" s="3" t="s">
        <v>10649</v>
      </c>
      <c r="P11030" s="4">
        <v>31546.0</v>
      </c>
      <c r="Q11030" s="3" t="s">
        <v>110</v>
      </c>
      <c r="S11030" s="3" t="s">
        <v>34</v>
      </c>
    </row>
    <row r="11031">
      <c r="A11031" s="2">
        <v>42318.714895833335</v>
      </c>
      <c r="B11031" s="3">
        <v>11.0</v>
      </c>
      <c r="C11031" s="3" t="s">
        <v>8462</v>
      </c>
      <c r="D11031" s="3">
        <v>77.0</v>
      </c>
      <c r="E11031" s="3" t="s">
        <v>8506</v>
      </c>
      <c r="F11031" s="3">
        <v>11.0</v>
      </c>
      <c r="G11031" s="3">
        <v>14.0</v>
      </c>
      <c r="H11031" s="3" t="s">
        <v>10590</v>
      </c>
      <c r="I11031" s="3" t="s">
        <v>10590</v>
      </c>
      <c r="J11031" s="3" t="s">
        <v>4475</v>
      </c>
      <c r="K11031" s="3" t="s">
        <v>24</v>
      </c>
      <c r="L11031" s="3">
        <v>24.0</v>
      </c>
      <c r="M11031" s="3" t="s">
        <v>25</v>
      </c>
      <c r="N11031" s="3" t="s">
        <v>10650</v>
      </c>
      <c r="O11031" s="3" t="s">
        <v>91</v>
      </c>
      <c r="P11031" s="4">
        <v>15083.0</v>
      </c>
      <c r="Q11031" s="3" t="s">
        <v>117</v>
      </c>
      <c r="S11031" s="3" t="s">
        <v>34</v>
      </c>
    </row>
    <row r="11032">
      <c r="A11032" s="2">
        <v>42318.714895833335</v>
      </c>
      <c r="B11032" s="3">
        <v>11.0</v>
      </c>
      <c r="C11032" s="3" t="s">
        <v>8462</v>
      </c>
      <c r="D11032" s="3">
        <v>77.0</v>
      </c>
      <c r="E11032" s="3" t="s">
        <v>8506</v>
      </c>
      <c r="F11032" s="3">
        <v>11.0</v>
      </c>
      <c r="G11032" s="3">
        <v>14.0</v>
      </c>
      <c r="H11032" s="3" t="s">
        <v>10590</v>
      </c>
      <c r="I11032" s="3" t="s">
        <v>10590</v>
      </c>
      <c r="J11032" s="3" t="s">
        <v>4475</v>
      </c>
      <c r="K11032" s="3" t="s">
        <v>24</v>
      </c>
      <c r="L11032" s="3">
        <v>25.0</v>
      </c>
      <c r="M11032" s="3" t="s">
        <v>30</v>
      </c>
      <c r="N11032" s="3" t="s">
        <v>1728</v>
      </c>
      <c r="O11032" s="3" t="s">
        <v>1383</v>
      </c>
      <c r="P11032" s="4">
        <v>26535.0</v>
      </c>
      <c r="Q11032" s="3" t="s">
        <v>37</v>
      </c>
      <c r="S11032" s="3" t="s">
        <v>34</v>
      </c>
    </row>
    <row r="11033">
      <c r="A11033" s="2">
        <v>42318.714895833335</v>
      </c>
      <c r="B11033" s="3">
        <v>11.0</v>
      </c>
      <c r="C11033" s="3" t="s">
        <v>8462</v>
      </c>
      <c r="D11033" s="3">
        <v>78.0</v>
      </c>
      <c r="E11033" s="3" t="s">
        <v>8530</v>
      </c>
      <c r="F11033" s="3">
        <v>11.0</v>
      </c>
      <c r="G11033" s="3">
        <v>14.0</v>
      </c>
      <c r="H11033" s="3" t="s">
        <v>10590</v>
      </c>
      <c r="I11033" s="3" t="s">
        <v>10590</v>
      </c>
      <c r="J11033" s="3" t="s">
        <v>4475</v>
      </c>
      <c r="K11033" s="3" t="s">
        <v>24</v>
      </c>
      <c r="L11033" s="3">
        <v>1.0</v>
      </c>
      <c r="M11033" s="3" t="s">
        <v>25</v>
      </c>
      <c r="N11033" s="3" t="s">
        <v>10651</v>
      </c>
      <c r="O11033" s="3" t="s">
        <v>7470</v>
      </c>
      <c r="P11033" s="4">
        <v>25969.0</v>
      </c>
      <c r="Q11033" s="3" t="s">
        <v>169</v>
      </c>
      <c r="S11033" s="3" t="s">
        <v>34</v>
      </c>
    </row>
    <row r="11034">
      <c r="A11034" s="2">
        <v>42318.714895833335</v>
      </c>
      <c r="B11034" s="3">
        <v>11.0</v>
      </c>
      <c r="C11034" s="3" t="s">
        <v>8462</v>
      </c>
      <c r="D11034" s="3">
        <v>78.0</v>
      </c>
      <c r="E11034" s="3" t="s">
        <v>8530</v>
      </c>
      <c r="F11034" s="3">
        <v>11.0</v>
      </c>
      <c r="G11034" s="3">
        <v>14.0</v>
      </c>
      <c r="H11034" s="3" t="s">
        <v>10590</v>
      </c>
      <c r="I11034" s="3" t="s">
        <v>10590</v>
      </c>
      <c r="J11034" s="3" t="s">
        <v>4475</v>
      </c>
      <c r="K11034" s="3" t="s">
        <v>24</v>
      </c>
      <c r="L11034" s="3">
        <v>2.0</v>
      </c>
      <c r="M11034" s="3" t="s">
        <v>30</v>
      </c>
      <c r="N11034" s="3" t="s">
        <v>10652</v>
      </c>
      <c r="O11034" s="3" t="s">
        <v>3007</v>
      </c>
      <c r="P11034" s="4">
        <v>28650.0</v>
      </c>
      <c r="Q11034" s="3" t="s">
        <v>169</v>
      </c>
      <c r="S11034" s="3" t="s">
        <v>34</v>
      </c>
    </row>
    <row r="11035">
      <c r="A11035" s="2">
        <v>42318.714895833335</v>
      </c>
      <c r="B11035" s="3">
        <v>11.0</v>
      </c>
      <c r="C11035" s="3" t="s">
        <v>8462</v>
      </c>
      <c r="D11035" s="3">
        <v>78.0</v>
      </c>
      <c r="E11035" s="3" t="s">
        <v>8530</v>
      </c>
      <c r="F11035" s="3">
        <v>11.0</v>
      </c>
      <c r="G11035" s="3">
        <v>14.0</v>
      </c>
      <c r="H11035" s="3" t="s">
        <v>10590</v>
      </c>
      <c r="I11035" s="3" t="s">
        <v>10590</v>
      </c>
      <c r="J11035" s="3" t="s">
        <v>4475</v>
      </c>
      <c r="K11035" s="3" t="s">
        <v>24</v>
      </c>
      <c r="L11035" s="3">
        <v>3.0</v>
      </c>
      <c r="M11035" s="3" t="s">
        <v>25</v>
      </c>
      <c r="N11035" s="3" t="s">
        <v>10653</v>
      </c>
      <c r="O11035" s="3" t="s">
        <v>6708</v>
      </c>
      <c r="P11035" s="4">
        <v>20555.0</v>
      </c>
      <c r="Q11035" s="3" t="s">
        <v>60</v>
      </c>
      <c r="S11035" s="3" t="s">
        <v>34</v>
      </c>
    </row>
    <row r="11036">
      <c r="A11036" s="2">
        <v>42318.714895833335</v>
      </c>
      <c r="B11036" s="3">
        <v>11.0</v>
      </c>
      <c r="C11036" s="3" t="s">
        <v>8462</v>
      </c>
      <c r="D11036" s="3">
        <v>78.0</v>
      </c>
      <c r="E11036" s="3" t="s">
        <v>8530</v>
      </c>
      <c r="F11036" s="3">
        <v>11.0</v>
      </c>
      <c r="G11036" s="3">
        <v>14.0</v>
      </c>
      <c r="H11036" s="3" t="s">
        <v>10590</v>
      </c>
      <c r="I11036" s="3" t="s">
        <v>10590</v>
      </c>
      <c r="J11036" s="3" t="s">
        <v>4475</v>
      </c>
      <c r="K11036" s="3" t="s">
        <v>24</v>
      </c>
      <c r="L11036" s="3">
        <v>4.0</v>
      </c>
      <c r="M11036" s="3" t="s">
        <v>30</v>
      </c>
      <c r="N11036" s="3" t="s">
        <v>4775</v>
      </c>
      <c r="O11036" s="3" t="s">
        <v>8590</v>
      </c>
      <c r="P11036" s="4">
        <v>24459.0</v>
      </c>
      <c r="Q11036" s="3" t="s">
        <v>110</v>
      </c>
      <c r="S11036" s="3" t="s">
        <v>34</v>
      </c>
    </row>
    <row r="11037">
      <c r="A11037" s="2">
        <v>42318.714895833335</v>
      </c>
      <c r="B11037" s="3">
        <v>11.0</v>
      </c>
      <c r="C11037" s="3" t="s">
        <v>8462</v>
      </c>
      <c r="D11037" s="3">
        <v>78.0</v>
      </c>
      <c r="E11037" s="3" t="s">
        <v>8530</v>
      </c>
      <c r="F11037" s="3">
        <v>11.0</v>
      </c>
      <c r="G11037" s="3">
        <v>14.0</v>
      </c>
      <c r="H11037" s="3" t="s">
        <v>10590</v>
      </c>
      <c r="I11037" s="3" t="s">
        <v>10590</v>
      </c>
      <c r="J11037" s="3" t="s">
        <v>4475</v>
      </c>
      <c r="K11037" s="3" t="s">
        <v>24</v>
      </c>
      <c r="L11037" s="3">
        <v>5.0</v>
      </c>
      <c r="M11037" s="3" t="s">
        <v>25</v>
      </c>
      <c r="N11037" s="3" t="s">
        <v>10654</v>
      </c>
      <c r="O11037" s="3" t="s">
        <v>359</v>
      </c>
      <c r="P11037" s="4">
        <v>26881.0</v>
      </c>
      <c r="Q11037" s="3" t="s">
        <v>352</v>
      </c>
      <c r="S11037" s="3" t="s">
        <v>34</v>
      </c>
    </row>
    <row r="11038">
      <c r="A11038" s="2">
        <v>42318.714895833335</v>
      </c>
      <c r="B11038" s="3">
        <v>11.0</v>
      </c>
      <c r="C11038" s="3" t="s">
        <v>8462</v>
      </c>
      <c r="D11038" s="3">
        <v>78.0</v>
      </c>
      <c r="E11038" s="3" t="s">
        <v>8530</v>
      </c>
      <c r="F11038" s="3">
        <v>11.0</v>
      </c>
      <c r="G11038" s="3">
        <v>14.0</v>
      </c>
      <c r="H11038" s="3" t="s">
        <v>10590</v>
      </c>
      <c r="I11038" s="3" t="s">
        <v>10590</v>
      </c>
      <c r="J11038" s="3" t="s">
        <v>4475</v>
      </c>
      <c r="K11038" s="3" t="s">
        <v>24</v>
      </c>
      <c r="L11038" s="3">
        <v>6.0</v>
      </c>
      <c r="M11038" s="3" t="s">
        <v>30</v>
      </c>
      <c r="N11038" s="3" t="s">
        <v>6841</v>
      </c>
      <c r="O11038" s="3" t="s">
        <v>709</v>
      </c>
      <c r="P11038" s="4">
        <v>31507.0</v>
      </c>
      <c r="Q11038" s="3" t="s">
        <v>1955</v>
      </c>
      <c r="S11038" s="3" t="s">
        <v>34</v>
      </c>
    </row>
    <row r="11039">
      <c r="A11039" s="2">
        <v>42318.714895833335</v>
      </c>
      <c r="B11039" s="3">
        <v>11.0</v>
      </c>
      <c r="C11039" s="3" t="s">
        <v>8462</v>
      </c>
      <c r="D11039" s="3">
        <v>78.0</v>
      </c>
      <c r="E11039" s="3" t="s">
        <v>8530</v>
      </c>
      <c r="F11039" s="3">
        <v>11.0</v>
      </c>
      <c r="G11039" s="3">
        <v>14.0</v>
      </c>
      <c r="H11039" s="3" t="s">
        <v>10590</v>
      </c>
      <c r="I11039" s="3" t="s">
        <v>10590</v>
      </c>
      <c r="J11039" s="3" t="s">
        <v>4475</v>
      </c>
      <c r="K11039" s="3" t="s">
        <v>24</v>
      </c>
      <c r="L11039" s="3">
        <v>7.0</v>
      </c>
      <c r="M11039" s="3" t="s">
        <v>25</v>
      </c>
      <c r="N11039" s="3" t="s">
        <v>10655</v>
      </c>
      <c r="O11039" s="3" t="s">
        <v>8479</v>
      </c>
      <c r="P11039" s="4">
        <v>26480.0</v>
      </c>
      <c r="Q11039" s="3" t="s">
        <v>216</v>
      </c>
      <c r="S11039" s="3" t="s">
        <v>34</v>
      </c>
    </row>
    <row r="11040">
      <c r="A11040" s="2">
        <v>42318.714895833335</v>
      </c>
      <c r="B11040" s="3">
        <v>11.0</v>
      </c>
      <c r="C11040" s="3" t="s">
        <v>8462</v>
      </c>
      <c r="D11040" s="3">
        <v>78.0</v>
      </c>
      <c r="E11040" s="3" t="s">
        <v>8530</v>
      </c>
      <c r="F11040" s="3">
        <v>11.0</v>
      </c>
      <c r="G11040" s="3">
        <v>14.0</v>
      </c>
      <c r="H11040" s="3" t="s">
        <v>10590</v>
      </c>
      <c r="I11040" s="3" t="s">
        <v>10590</v>
      </c>
      <c r="J11040" s="3" t="s">
        <v>4475</v>
      </c>
      <c r="K11040" s="3" t="s">
        <v>24</v>
      </c>
      <c r="L11040" s="3">
        <v>8.0</v>
      </c>
      <c r="M11040" s="3" t="s">
        <v>30</v>
      </c>
      <c r="N11040" s="3" t="s">
        <v>10656</v>
      </c>
      <c r="O11040" s="3" t="s">
        <v>10657</v>
      </c>
      <c r="P11040" s="4">
        <v>33421.0</v>
      </c>
      <c r="Q11040" s="3" t="s">
        <v>110</v>
      </c>
      <c r="S11040" s="3" t="s">
        <v>34</v>
      </c>
    </row>
    <row r="11041">
      <c r="A11041" s="2">
        <v>42318.714895833335</v>
      </c>
      <c r="B11041" s="3">
        <v>11.0</v>
      </c>
      <c r="C11041" s="3" t="s">
        <v>8462</v>
      </c>
      <c r="D11041" s="3">
        <v>78.0</v>
      </c>
      <c r="E11041" s="3" t="s">
        <v>8530</v>
      </c>
      <c r="F11041" s="3">
        <v>11.0</v>
      </c>
      <c r="G11041" s="3">
        <v>14.0</v>
      </c>
      <c r="H11041" s="3" t="s">
        <v>10590</v>
      </c>
      <c r="I11041" s="3" t="s">
        <v>10590</v>
      </c>
      <c r="J11041" s="3" t="s">
        <v>4475</v>
      </c>
      <c r="K11041" s="3" t="s">
        <v>24</v>
      </c>
      <c r="L11041" s="3">
        <v>9.0</v>
      </c>
      <c r="M11041" s="3" t="s">
        <v>25</v>
      </c>
      <c r="N11041" s="3" t="s">
        <v>10658</v>
      </c>
      <c r="O11041" s="3" t="s">
        <v>91</v>
      </c>
      <c r="P11041" s="4">
        <v>17243.0</v>
      </c>
      <c r="Q11041" s="3" t="s">
        <v>49</v>
      </c>
      <c r="S11041" s="3" t="s">
        <v>34</v>
      </c>
    </row>
    <row r="11042">
      <c r="A11042" s="2">
        <v>42318.714895833335</v>
      </c>
      <c r="B11042" s="3">
        <v>11.0</v>
      </c>
      <c r="C11042" s="3" t="s">
        <v>8462</v>
      </c>
      <c r="D11042" s="3">
        <v>78.0</v>
      </c>
      <c r="E11042" s="3" t="s">
        <v>8530</v>
      </c>
      <c r="F11042" s="3">
        <v>11.0</v>
      </c>
      <c r="G11042" s="3">
        <v>14.0</v>
      </c>
      <c r="H11042" s="3" t="s">
        <v>10590</v>
      </c>
      <c r="I11042" s="3" t="s">
        <v>10590</v>
      </c>
      <c r="J11042" s="3" t="s">
        <v>4475</v>
      </c>
      <c r="K11042" s="3" t="s">
        <v>24</v>
      </c>
      <c r="L11042" s="3">
        <v>10.0</v>
      </c>
      <c r="M11042" s="3" t="s">
        <v>30</v>
      </c>
      <c r="N11042" s="3" t="s">
        <v>10659</v>
      </c>
      <c r="O11042" s="3" t="s">
        <v>10660</v>
      </c>
      <c r="P11042" s="4">
        <v>33093.0</v>
      </c>
      <c r="Q11042" s="3" t="s">
        <v>75</v>
      </c>
      <c r="S11042" s="3" t="s">
        <v>34</v>
      </c>
    </row>
    <row r="11043">
      <c r="A11043" s="2">
        <v>42318.714895833335</v>
      </c>
      <c r="B11043" s="3">
        <v>11.0</v>
      </c>
      <c r="C11043" s="3" t="s">
        <v>8462</v>
      </c>
      <c r="D11043" s="3">
        <v>78.0</v>
      </c>
      <c r="E11043" s="3" t="s">
        <v>8530</v>
      </c>
      <c r="F11043" s="3">
        <v>11.0</v>
      </c>
      <c r="G11043" s="3">
        <v>14.0</v>
      </c>
      <c r="H11043" s="3" t="s">
        <v>10590</v>
      </c>
      <c r="I11043" s="3" t="s">
        <v>10590</v>
      </c>
      <c r="J11043" s="3" t="s">
        <v>4475</v>
      </c>
      <c r="K11043" s="3" t="s">
        <v>24</v>
      </c>
      <c r="L11043" s="3">
        <v>11.0</v>
      </c>
      <c r="M11043" s="3" t="s">
        <v>25</v>
      </c>
      <c r="N11043" s="3" t="s">
        <v>10661</v>
      </c>
      <c r="O11043" s="3" t="s">
        <v>1385</v>
      </c>
      <c r="P11043" s="4">
        <v>25733.0</v>
      </c>
      <c r="Q11043" s="3" t="s">
        <v>191</v>
      </c>
      <c r="S11043" s="3" t="s">
        <v>34</v>
      </c>
    </row>
    <row r="11044">
      <c r="A11044" s="2">
        <v>42318.714895833335</v>
      </c>
      <c r="B11044" s="3">
        <v>11.0</v>
      </c>
      <c r="C11044" s="3" t="s">
        <v>8462</v>
      </c>
      <c r="D11044" s="3">
        <v>78.0</v>
      </c>
      <c r="E11044" s="3" t="s">
        <v>8530</v>
      </c>
      <c r="F11044" s="3">
        <v>11.0</v>
      </c>
      <c r="G11044" s="3">
        <v>14.0</v>
      </c>
      <c r="H11044" s="3" t="s">
        <v>10590</v>
      </c>
      <c r="I11044" s="3" t="s">
        <v>10590</v>
      </c>
      <c r="J11044" s="3" t="s">
        <v>4475</v>
      </c>
      <c r="K11044" s="3" t="s">
        <v>24</v>
      </c>
      <c r="L11044" s="3">
        <v>12.0</v>
      </c>
      <c r="M11044" s="3" t="s">
        <v>30</v>
      </c>
      <c r="N11044" s="3" t="s">
        <v>10662</v>
      </c>
      <c r="O11044" s="3" t="s">
        <v>812</v>
      </c>
      <c r="P11044" s="4">
        <v>27664.0</v>
      </c>
      <c r="Q11044" s="3" t="s">
        <v>72</v>
      </c>
      <c r="S11044" s="3" t="s">
        <v>34</v>
      </c>
    </row>
    <row r="11045">
      <c r="A11045" s="2">
        <v>42318.714895833335</v>
      </c>
      <c r="B11045" s="3">
        <v>11.0</v>
      </c>
      <c r="C11045" s="3" t="s">
        <v>8462</v>
      </c>
      <c r="D11045" s="3">
        <v>78.0</v>
      </c>
      <c r="E11045" s="3" t="s">
        <v>8530</v>
      </c>
      <c r="F11045" s="3">
        <v>11.0</v>
      </c>
      <c r="G11045" s="3">
        <v>14.0</v>
      </c>
      <c r="H11045" s="3" t="s">
        <v>10590</v>
      </c>
      <c r="I11045" s="3" t="s">
        <v>10590</v>
      </c>
      <c r="J11045" s="3" t="s">
        <v>4475</v>
      </c>
      <c r="K11045" s="3" t="s">
        <v>24</v>
      </c>
      <c r="L11045" s="3">
        <v>13.0</v>
      </c>
      <c r="M11045" s="3" t="s">
        <v>25</v>
      </c>
      <c r="N11045" s="3" t="s">
        <v>10663</v>
      </c>
      <c r="O11045" s="3" t="s">
        <v>246</v>
      </c>
      <c r="P11045" s="4">
        <v>31784.0</v>
      </c>
      <c r="Q11045" s="3" t="s">
        <v>191</v>
      </c>
      <c r="S11045" s="3" t="s">
        <v>34</v>
      </c>
    </row>
    <row r="11046">
      <c r="A11046" s="2">
        <v>42318.714895833335</v>
      </c>
      <c r="B11046" s="3">
        <v>11.0</v>
      </c>
      <c r="C11046" s="3" t="s">
        <v>8462</v>
      </c>
      <c r="D11046" s="3">
        <v>78.0</v>
      </c>
      <c r="E11046" s="3" t="s">
        <v>8530</v>
      </c>
      <c r="F11046" s="3">
        <v>11.0</v>
      </c>
      <c r="G11046" s="3">
        <v>14.0</v>
      </c>
      <c r="H11046" s="3" t="s">
        <v>10590</v>
      </c>
      <c r="I11046" s="3" t="s">
        <v>10590</v>
      </c>
      <c r="J11046" s="3" t="s">
        <v>4475</v>
      </c>
      <c r="K11046" s="3" t="s">
        <v>24</v>
      </c>
      <c r="L11046" s="3">
        <v>14.0</v>
      </c>
      <c r="M11046" s="3" t="s">
        <v>30</v>
      </c>
      <c r="N11046" s="3" t="s">
        <v>10516</v>
      </c>
      <c r="O11046" s="3" t="s">
        <v>803</v>
      </c>
      <c r="P11046" s="4">
        <v>32884.0</v>
      </c>
      <c r="Q11046" s="3" t="s">
        <v>110</v>
      </c>
      <c r="S11046" s="3" t="s">
        <v>34</v>
      </c>
    </row>
    <row r="11047">
      <c r="A11047" s="2">
        <v>42318.714895833335</v>
      </c>
      <c r="B11047" s="3">
        <v>11.0</v>
      </c>
      <c r="C11047" s="3" t="s">
        <v>8462</v>
      </c>
      <c r="D11047" s="3">
        <v>78.0</v>
      </c>
      <c r="E11047" s="3" t="s">
        <v>8530</v>
      </c>
      <c r="F11047" s="3">
        <v>11.0</v>
      </c>
      <c r="G11047" s="3">
        <v>14.0</v>
      </c>
      <c r="H11047" s="3" t="s">
        <v>10590</v>
      </c>
      <c r="I11047" s="3" t="s">
        <v>10590</v>
      </c>
      <c r="J11047" s="3" t="s">
        <v>4475</v>
      </c>
      <c r="K11047" s="3" t="s">
        <v>24</v>
      </c>
      <c r="L11047" s="3">
        <v>15.0</v>
      </c>
      <c r="M11047" s="3" t="s">
        <v>25</v>
      </c>
      <c r="N11047" s="3" t="s">
        <v>10664</v>
      </c>
      <c r="O11047" s="3" t="s">
        <v>1053</v>
      </c>
      <c r="P11047" s="4">
        <v>29070.0</v>
      </c>
      <c r="Q11047" s="3" t="s">
        <v>110</v>
      </c>
      <c r="S11047" s="3" t="s">
        <v>34</v>
      </c>
    </row>
    <row r="11048">
      <c r="A11048" s="2">
        <v>42318.714895833335</v>
      </c>
      <c r="B11048" s="3">
        <v>11.0</v>
      </c>
      <c r="C11048" s="3" t="s">
        <v>8462</v>
      </c>
      <c r="D11048" s="3">
        <v>78.0</v>
      </c>
      <c r="E11048" s="3" t="s">
        <v>8530</v>
      </c>
      <c r="F11048" s="3">
        <v>11.0</v>
      </c>
      <c r="G11048" s="3">
        <v>14.0</v>
      </c>
      <c r="H11048" s="3" t="s">
        <v>10590</v>
      </c>
      <c r="I11048" s="3" t="s">
        <v>10590</v>
      </c>
      <c r="J11048" s="3" t="s">
        <v>4475</v>
      </c>
      <c r="K11048" s="3" t="s">
        <v>24</v>
      </c>
      <c r="L11048" s="3">
        <v>16.0</v>
      </c>
      <c r="M11048" s="3" t="s">
        <v>30</v>
      </c>
      <c r="N11048" s="3" t="s">
        <v>10665</v>
      </c>
      <c r="O11048" s="3" t="s">
        <v>57</v>
      </c>
      <c r="P11048" s="4">
        <v>29220.0</v>
      </c>
      <c r="Q11048" s="3" t="s">
        <v>352</v>
      </c>
      <c r="S11048" s="3" t="s">
        <v>34</v>
      </c>
    </row>
    <row r="11049">
      <c r="A11049" s="2">
        <v>42318.714895833335</v>
      </c>
      <c r="B11049" s="3">
        <v>11.0</v>
      </c>
      <c r="C11049" s="3" t="s">
        <v>8462</v>
      </c>
      <c r="D11049" s="3">
        <v>78.0</v>
      </c>
      <c r="E11049" s="3" t="s">
        <v>8530</v>
      </c>
      <c r="F11049" s="3">
        <v>11.0</v>
      </c>
      <c r="G11049" s="3">
        <v>14.0</v>
      </c>
      <c r="H11049" s="3" t="s">
        <v>10590</v>
      </c>
      <c r="I11049" s="3" t="s">
        <v>10590</v>
      </c>
      <c r="J11049" s="3" t="s">
        <v>4475</v>
      </c>
      <c r="K11049" s="3" t="s">
        <v>24</v>
      </c>
      <c r="L11049" s="3">
        <v>17.0</v>
      </c>
      <c r="M11049" s="3" t="s">
        <v>25</v>
      </c>
      <c r="N11049" s="3" t="s">
        <v>10666</v>
      </c>
      <c r="O11049" s="3" t="s">
        <v>871</v>
      </c>
      <c r="P11049" s="4">
        <v>25955.0</v>
      </c>
      <c r="Q11049" s="3" t="s">
        <v>72</v>
      </c>
      <c r="S11049" s="3" t="s">
        <v>34</v>
      </c>
    </row>
    <row r="11050">
      <c r="A11050" s="2">
        <v>42318.714895833335</v>
      </c>
      <c r="B11050" s="3">
        <v>11.0</v>
      </c>
      <c r="C11050" s="3" t="s">
        <v>8462</v>
      </c>
      <c r="D11050" s="3">
        <v>78.0</v>
      </c>
      <c r="E11050" s="3" t="s">
        <v>8530</v>
      </c>
      <c r="F11050" s="3">
        <v>11.0</v>
      </c>
      <c r="G11050" s="3">
        <v>14.0</v>
      </c>
      <c r="H11050" s="3" t="s">
        <v>10590</v>
      </c>
      <c r="I11050" s="3" t="s">
        <v>10590</v>
      </c>
      <c r="J11050" s="3" t="s">
        <v>4475</v>
      </c>
      <c r="K11050" s="3" t="s">
        <v>24</v>
      </c>
      <c r="L11050" s="3">
        <v>18.0</v>
      </c>
      <c r="M11050" s="3" t="s">
        <v>30</v>
      </c>
      <c r="N11050" s="3" t="s">
        <v>1353</v>
      </c>
      <c r="O11050" s="3" t="s">
        <v>639</v>
      </c>
      <c r="P11050" s="4">
        <v>18301.0</v>
      </c>
      <c r="Q11050" s="3" t="s">
        <v>117</v>
      </c>
      <c r="S11050" s="3" t="s">
        <v>34</v>
      </c>
    </row>
    <row r="11051">
      <c r="A11051" s="2">
        <v>42318.714895833335</v>
      </c>
      <c r="B11051" s="3">
        <v>11.0</v>
      </c>
      <c r="C11051" s="3" t="s">
        <v>8462</v>
      </c>
      <c r="D11051" s="3">
        <v>78.0</v>
      </c>
      <c r="E11051" s="3" t="s">
        <v>8530</v>
      </c>
      <c r="F11051" s="3">
        <v>11.0</v>
      </c>
      <c r="G11051" s="3">
        <v>14.0</v>
      </c>
      <c r="H11051" s="3" t="s">
        <v>10590</v>
      </c>
      <c r="I11051" s="3" t="s">
        <v>10590</v>
      </c>
      <c r="J11051" s="3" t="s">
        <v>4475</v>
      </c>
      <c r="K11051" s="3" t="s">
        <v>24</v>
      </c>
      <c r="L11051" s="3">
        <v>19.0</v>
      </c>
      <c r="M11051" s="3" t="s">
        <v>25</v>
      </c>
      <c r="N11051" s="3" t="s">
        <v>10667</v>
      </c>
      <c r="O11051" s="3" t="s">
        <v>218</v>
      </c>
      <c r="P11051" s="4">
        <v>23606.0</v>
      </c>
      <c r="Q11051" s="3" t="s">
        <v>60</v>
      </c>
      <c r="S11051" s="3" t="s">
        <v>34</v>
      </c>
    </row>
    <row r="11052">
      <c r="A11052" s="2">
        <v>42318.714895833335</v>
      </c>
      <c r="B11052" s="3">
        <v>11.0</v>
      </c>
      <c r="C11052" s="3" t="s">
        <v>8462</v>
      </c>
      <c r="D11052" s="3">
        <v>78.0</v>
      </c>
      <c r="E11052" s="3" t="s">
        <v>8530</v>
      </c>
      <c r="F11052" s="3">
        <v>11.0</v>
      </c>
      <c r="G11052" s="3">
        <v>14.0</v>
      </c>
      <c r="H11052" s="3" t="s">
        <v>10590</v>
      </c>
      <c r="I11052" s="3" t="s">
        <v>10590</v>
      </c>
      <c r="J11052" s="3" t="s">
        <v>4475</v>
      </c>
      <c r="K11052" s="3" t="s">
        <v>24</v>
      </c>
      <c r="L11052" s="3">
        <v>20.0</v>
      </c>
      <c r="M11052" s="3" t="s">
        <v>30</v>
      </c>
      <c r="N11052" s="3" t="s">
        <v>10668</v>
      </c>
      <c r="O11052" s="3" t="s">
        <v>71</v>
      </c>
      <c r="P11052" s="4">
        <v>18505.0</v>
      </c>
      <c r="Q11052" s="3" t="s">
        <v>55</v>
      </c>
      <c r="S11052" s="3" t="s">
        <v>34</v>
      </c>
    </row>
    <row r="11053">
      <c r="A11053" s="2">
        <v>42318.714895833335</v>
      </c>
      <c r="B11053" s="3">
        <v>11.0</v>
      </c>
      <c r="C11053" s="3" t="s">
        <v>8462</v>
      </c>
      <c r="D11053" s="3">
        <v>78.0</v>
      </c>
      <c r="E11053" s="3" t="s">
        <v>8530</v>
      </c>
      <c r="F11053" s="3">
        <v>11.0</v>
      </c>
      <c r="G11053" s="3">
        <v>14.0</v>
      </c>
      <c r="H11053" s="3" t="s">
        <v>10590</v>
      </c>
      <c r="I11053" s="3" t="s">
        <v>10590</v>
      </c>
      <c r="J11053" s="3" t="s">
        <v>4475</v>
      </c>
      <c r="K11053" s="3" t="s">
        <v>24</v>
      </c>
      <c r="L11053" s="3">
        <v>21.0</v>
      </c>
      <c r="M11053" s="3" t="s">
        <v>25</v>
      </c>
      <c r="N11053" s="3" t="s">
        <v>10669</v>
      </c>
      <c r="O11053" s="3" t="s">
        <v>613</v>
      </c>
      <c r="P11053" s="4">
        <v>22481.0</v>
      </c>
      <c r="Q11053" s="3" t="s">
        <v>75</v>
      </c>
      <c r="S11053" s="3" t="s">
        <v>34</v>
      </c>
    </row>
    <row r="11054">
      <c r="A11054" s="2">
        <v>42318.714895833335</v>
      </c>
      <c r="B11054" s="3">
        <v>11.0</v>
      </c>
      <c r="C11054" s="3" t="s">
        <v>8462</v>
      </c>
      <c r="D11054" s="3">
        <v>78.0</v>
      </c>
      <c r="E11054" s="3" t="s">
        <v>8530</v>
      </c>
      <c r="F11054" s="3">
        <v>11.0</v>
      </c>
      <c r="G11054" s="3">
        <v>14.0</v>
      </c>
      <c r="H11054" s="3" t="s">
        <v>10590</v>
      </c>
      <c r="I11054" s="3" t="s">
        <v>10590</v>
      </c>
      <c r="J11054" s="3" t="s">
        <v>4475</v>
      </c>
      <c r="K11054" s="3" t="s">
        <v>24</v>
      </c>
      <c r="L11054" s="3">
        <v>22.0</v>
      </c>
      <c r="M11054" s="3" t="s">
        <v>30</v>
      </c>
      <c r="N11054" s="3" t="s">
        <v>10670</v>
      </c>
      <c r="O11054" s="3" t="s">
        <v>10671</v>
      </c>
      <c r="P11054" s="4">
        <v>28486.0</v>
      </c>
      <c r="Q11054" s="3" t="s">
        <v>72</v>
      </c>
      <c r="S11054" s="3" t="s">
        <v>34</v>
      </c>
    </row>
    <row r="11055">
      <c r="A11055" s="2">
        <v>42318.714895833335</v>
      </c>
      <c r="B11055" s="3">
        <v>11.0</v>
      </c>
      <c r="C11055" s="3" t="s">
        <v>8462</v>
      </c>
      <c r="D11055" s="3">
        <v>78.0</v>
      </c>
      <c r="E11055" s="3" t="s">
        <v>8530</v>
      </c>
      <c r="F11055" s="3">
        <v>11.0</v>
      </c>
      <c r="G11055" s="3">
        <v>14.0</v>
      </c>
      <c r="H11055" s="3" t="s">
        <v>10590</v>
      </c>
      <c r="I11055" s="3" t="s">
        <v>10590</v>
      </c>
      <c r="J11055" s="3" t="s">
        <v>4475</v>
      </c>
      <c r="K11055" s="3" t="s">
        <v>24</v>
      </c>
      <c r="L11055" s="3">
        <v>23.0</v>
      </c>
      <c r="M11055" s="3" t="s">
        <v>25</v>
      </c>
      <c r="N11055" s="3" t="s">
        <v>10672</v>
      </c>
      <c r="O11055" s="3" t="s">
        <v>1527</v>
      </c>
      <c r="P11055" s="4">
        <v>26611.0</v>
      </c>
      <c r="Q11055" s="3" t="s">
        <v>52</v>
      </c>
      <c r="S11055" s="3" t="s">
        <v>34</v>
      </c>
    </row>
    <row r="11056">
      <c r="A11056" s="2">
        <v>42318.714895833335</v>
      </c>
      <c r="B11056" s="3">
        <v>11.0</v>
      </c>
      <c r="C11056" s="3" t="s">
        <v>8462</v>
      </c>
      <c r="D11056" s="3">
        <v>78.0</v>
      </c>
      <c r="E11056" s="3" t="s">
        <v>8530</v>
      </c>
      <c r="F11056" s="3">
        <v>11.0</v>
      </c>
      <c r="G11056" s="3">
        <v>14.0</v>
      </c>
      <c r="H11056" s="3" t="s">
        <v>10590</v>
      </c>
      <c r="I11056" s="3" t="s">
        <v>10590</v>
      </c>
      <c r="J11056" s="3" t="s">
        <v>4475</v>
      </c>
      <c r="K11056" s="3" t="s">
        <v>24</v>
      </c>
      <c r="L11056" s="3">
        <v>24.0</v>
      </c>
      <c r="M11056" s="3" t="s">
        <v>30</v>
      </c>
      <c r="N11056" s="3" t="s">
        <v>10673</v>
      </c>
      <c r="O11056" s="3" t="s">
        <v>746</v>
      </c>
      <c r="P11056" s="4">
        <v>28207.0</v>
      </c>
      <c r="Q11056" s="3" t="s">
        <v>1955</v>
      </c>
      <c r="S11056" s="3" t="s">
        <v>34</v>
      </c>
    </row>
    <row r="11057">
      <c r="A11057" s="2">
        <v>42318.714895833335</v>
      </c>
      <c r="B11057" s="3">
        <v>11.0</v>
      </c>
      <c r="C11057" s="3" t="s">
        <v>8462</v>
      </c>
      <c r="D11057" s="3">
        <v>78.0</v>
      </c>
      <c r="E11057" s="3" t="s">
        <v>8530</v>
      </c>
      <c r="F11057" s="3">
        <v>11.0</v>
      </c>
      <c r="G11057" s="3">
        <v>14.0</v>
      </c>
      <c r="H11057" s="3" t="s">
        <v>10590</v>
      </c>
      <c r="I11057" s="3" t="s">
        <v>10590</v>
      </c>
      <c r="J11057" s="3" t="s">
        <v>4475</v>
      </c>
      <c r="K11057" s="3" t="s">
        <v>24</v>
      </c>
      <c r="L11057" s="3">
        <v>25.0</v>
      </c>
      <c r="M11057" s="3" t="s">
        <v>25</v>
      </c>
      <c r="N11057" s="3" t="s">
        <v>519</v>
      </c>
      <c r="O11057" s="3" t="s">
        <v>10314</v>
      </c>
      <c r="P11057" s="4">
        <v>22092.0</v>
      </c>
      <c r="Q11057" s="3" t="s">
        <v>169</v>
      </c>
      <c r="S11057" s="3" t="s">
        <v>34</v>
      </c>
    </row>
    <row r="11058">
      <c r="A11058" s="2">
        <v>42318.714895833335</v>
      </c>
      <c r="B11058" s="3">
        <v>11.0</v>
      </c>
      <c r="C11058" s="3" t="s">
        <v>8462</v>
      </c>
      <c r="D11058" s="3">
        <v>78.0</v>
      </c>
      <c r="E11058" s="3" t="s">
        <v>8530</v>
      </c>
      <c r="F11058" s="3">
        <v>11.0</v>
      </c>
      <c r="G11058" s="3">
        <v>14.0</v>
      </c>
      <c r="H11058" s="3" t="s">
        <v>10590</v>
      </c>
      <c r="I11058" s="3" t="s">
        <v>10590</v>
      </c>
      <c r="J11058" s="3" t="s">
        <v>4475</v>
      </c>
      <c r="K11058" s="3" t="s">
        <v>24</v>
      </c>
      <c r="L11058" s="3">
        <v>26.0</v>
      </c>
      <c r="M11058" s="3" t="s">
        <v>30</v>
      </c>
      <c r="N11058" s="3" t="s">
        <v>10674</v>
      </c>
      <c r="O11058" s="3" t="s">
        <v>2285</v>
      </c>
      <c r="P11058" s="4">
        <v>18113.0</v>
      </c>
      <c r="Q11058" s="3" t="s">
        <v>117</v>
      </c>
      <c r="S11058" s="3" t="s">
        <v>34</v>
      </c>
    </row>
    <row r="11059">
      <c r="A11059" s="2">
        <v>42318.714895833335</v>
      </c>
      <c r="B11059" s="3">
        <v>11.0</v>
      </c>
      <c r="C11059" s="3" t="s">
        <v>8462</v>
      </c>
      <c r="D11059" s="3">
        <v>78.0</v>
      </c>
      <c r="E11059" s="3" t="s">
        <v>8530</v>
      </c>
      <c r="F11059" s="3">
        <v>11.0</v>
      </c>
      <c r="G11059" s="3">
        <v>14.0</v>
      </c>
      <c r="H11059" s="3" t="s">
        <v>10590</v>
      </c>
      <c r="I11059" s="3" t="s">
        <v>10590</v>
      </c>
      <c r="J11059" s="3" t="s">
        <v>4475</v>
      </c>
      <c r="K11059" s="3" t="s">
        <v>24</v>
      </c>
      <c r="L11059" s="3">
        <v>27.0</v>
      </c>
      <c r="M11059" s="3" t="s">
        <v>25</v>
      </c>
      <c r="N11059" s="3" t="s">
        <v>10675</v>
      </c>
      <c r="O11059" s="3" t="s">
        <v>1053</v>
      </c>
      <c r="P11059" s="4">
        <v>34724.0</v>
      </c>
      <c r="Q11059" s="3" t="s">
        <v>191</v>
      </c>
      <c r="S11059" s="3" t="s">
        <v>34</v>
      </c>
    </row>
    <row r="11060">
      <c r="A11060" s="2">
        <v>42318.714895833335</v>
      </c>
      <c r="B11060" s="3">
        <v>11.0</v>
      </c>
      <c r="C11060" s="3" t="s">
        <v>8462</v>
      </c>
      <c r="D11060" s="3">
        <v>91.0</v>
      </c>
      <c r="E11060" s="3" t="s">
        <v>8553</v>
      </c>
      <c r="F11060" s="3">
        <v>11.0</v>
      </c>
      <c r="G11060" s="3">
        <v>14.0</v>
      </c>
      <c r="H11060" s="3" t="s">
        <v>10590</v>
      </c>
      <c r="I11060" s="3" t="s">
        <v>10590</v>
      </c>
      <c r="J11060" s="3" t="s">
        <v>4475</v>
      </c>
      <c r="K11060" s="3" t="s">
        <v>24</v>
      </c>
      <c r="L11060" s="3">
        <v>1.0</v>
      </c>
      <c r="M11060" s="3" t="s">
        <v>30</v>
      </c>
      <c r="N11060" s="3" t="s">
        <v>5192</v>
      </c>
      <c r="O11060" s="3" t="s">
        <v>818</v>
      </c>
      <c r="P11060" s="4">
        <v>28708.0</v>
      </c>
      <c r="Q11060" s="3" t="s">
        <v>132</v>
      </c>
      <c r="S11060" s="3" t="s">
        <v>34</v>
      </c>
    </row>
    <row r="11061">
      <c r="A11061" s="2">
        <v>42318.714895833335</v>
      </c>
      <c r="B11061" s="3">
        <v>11.0</v>
      </c>
      <c r="C11061" s="3" t="s">
        <v>8462</v>
      </c>
      <c r="D11061" s="3">
        <v>91.0</v>
      </c>
      <c r="E11061" s="3" t="s">
        <v>8553</v>
      </c>
      <c r="F11061" s="3">
        <v>11.0</v>
      </c>
      <c r="G11061" s="3">
        <v>14.0</v>
      </c>
      <c r="H11061" s="3" t="s">
        <v>10590</v>
      </c>
      <c r="I11061" s="3" t="s">
        <v>10590</v>
      </c>
      <c r="J11061" s="3" t="s">
        <v>4475</v>
      </c>
      <c r="K11061" s="3" t="s">
        <v>24</v>
      </c>
      <c r="L11061" s="3">
        <v>2.0</v>
      </c>
      <c r="M11061" s="3" t="s">
        <v>25</v>
      </c>
      <c r="N11061" s="3" t="s">
        <v>8556</v>
      </c>
      <c r="O11061" s="3" t="s">
        <v>10676</v>
      </c>
      <c r="P11061" s="4">
        <v>23101.0</v>
      </c>
      <c r="Q11061" s="3" t="s">
        <v>110</v>
      </c>
      <c r="S11061" s="3" t="s">
        <v>34</v>
      </c>
    </row>
    <row r="11062">
      <c r="A11062" s="2">
        <v>42318.714895833335</v>
      </c>
      <c r="B11062" s="3">
        <v>11.0</v>
      </c>
      <c r="C11062" s="3" t="s">
        <v>8462</v>
      </c>
      <c r="D11062" s="3">
        <v>91.0</v>
      </c>
      <c r="E11062" s="3" t="s">
        <v>8553</v>
      </c>
      <c r="F11062" s="3">
        <v>11.0</v>
      </c>
      <c r="G11062" s="3">
        <v>14.0</v>
      </c>
      <c r="H11062" s="3" t="s">
        <v>10590</v>
      </c>
      <c r="I11062" s="3" t="s">
        <v>10590</v>
      </c>
      <c r="J11062" s="3" t="s">
        <v>4475</v>
      </c>
      <c r="K11062" s="3" t="s">
        <v>24</v>
      </c>
      <c r="L11062" s="3">
        <v>3.0</v>
      </c>
      <c r="M11062" s="3" t="s">
        <v>30</v>
      </c>
      <c r="N11062" s="3" t="s">
        <v>4234</v>
      </c>
      <c r="O11062" s="3" t="s">
        <v>8610</v>
      </c>
      <c r="P11062" s="4">
        <v>31850.0</v>
      </c>
      <c r="Q11062" s="3" t="s">
        <v>132</v>
      </c>
      <c r="S11062" s="3" t="s">
        <v>34</v>
      </c>
    </row>
    <row r="11063">
      <c r="A11063" s="2">
        <v>42318.714895833335</v>
      </c>
      <c r="B11063" s="3">
        <v>11.0</v>
      </c>
      <c r="C11063" s="3" t="s">
        <v>8462</v>
      </c>
      <c r="D11063" s="3">
        <v>91.0</v>
      </c>
      <c r="E11063" s="3" t="s">
        <v>8553</v>
      </c>
      <c r="F11063" s="3">
        <v>11.0</v>
      </c>
      <c r="G11063" s="3">
        <v>14.0</v>
      </c>
      <c r="H11063" s="3" t="s">
        <v>10590</v>
      </c>
      <c r="I11063" s="3" t="s">
        <v>10590</v>
      </c>
      <c r="J11063" s="3" t="s">
        <v>4475</v>
      </c>
      <c r="K11063" s="3" t="s">
        <v>24</v>
      </c>
      <c r="L11063" s="3">
        <v>4.0</v>
      </c>
      <c r="M11063" s="3" t="s">
        <v>25</v>
      </c>
      <c r="N11063" s="3" t="s">
        <v>10677</v>
      </c>
      <c r="O11063" s="3" t="s">
        <v>184</v>
      </c>
      <c r="P11063" s="4">
        <v>27226.0</v>
      </c>
      <c r="Q11063" s="3" t="s">
        <v>132</v>
      </c>
      <c r="S11063" s="3" t="s">
        <v>34</v>
      </c>
    </row>
    <row r="11064">
      <c r="A11064" s="2">
        <v>42318.714895833335</v>
      </c>
      <c r="B11064" s="3">
        <v>11.0</v>
      </c>
      <c r="C11064" s="3" t="s">
        <v>8462</v>
      </c>
      <c r="D11064" s="3">
        <v>91.0</v>
      </c>
      <c r="E11064" s="3" t="s">
        <v>8553</v>
      </c>
      <c r="F11064" s="3">
        <v>11.0</v>
      </c>
      <c r="G11064" s="3">
        <v>14.0</v>
      </c>
      <c r="H11064" s="3" t="s">
        <v>10590</v>
      </c>
      <c r="I11064" s="3" t="s">
        <v>10590</v>
      </c>
      <c r="J11064" s="3" t="s">
        <v>4475</v>
      </c>
      <c r="K11064" s="3" t="s">
        <v>24</v>
      </c>
      <c r="L11064" s="3">
        <v>5.0</v>
      </c>
      <c r="M11064" s="3" t="s">
        <v>30</v>
      </c>
      <c r="N11064" s="3" t="s">
        <v>2117</v>
      </c>
      <c r="O11064" s="3" t="s">
        <v>605</v>
      </c>
      <c r="P11064" s="4">
        <v>27380.0</v>
      </c>
      <c r="Q11064" s="3" t="s">
        <v>132</v>
      </c>
      <c r="S11064" s="3" t="s">
        <v>34</v>
      </c>
    </row>
    <row r="11065">
      <c r="A11065" s="2">
        <v>42318.714895833335</v>
      </c>
      <c r="B11065" s="3">
        <v>11.0</v>
      </c>
      <c r="C11065" s="3" t="s">
        <v>8462</v>
      </c>
      <c r="D11065" s="3">
        <v>91.0</v>
      </c>
      <c r="E11065" s="3" t="s">
        <v>8553</v>
      </c>
      <c r="F11065" s="3">
        <v>11.0</v>
      </c>
      <c r="G11065" s="3">
        <v>14.0</v>
      </c>
      <c r="H11065" s="3" t="s">
        <v>10590</v>
      </c>
      <c r="I11065" s="3" t="s">
        <v>10590</v>
      </c>
      <c r="J11065" s="3" t="s">
        <v>4475</v>
      </c>
      <c r="K11065" s="3" t="s">
        <v>24</v>
      </c>
      <c r="L11065" s="3">
        <v>6.0</v>
      </c>
      <c r="M11065" s="3" t="s">
        <v>25</v>
      </c>
      <c r="N11065" s="3" t="s">
        <v>10678</v>
      </c>
      <c r="O11065" s="3" t="s">
        <v>502</v>
      </c>
      <c r="P11065" s="4">
        <v>12525.0</v>
      </c>
      <c r="Q11065" s="3" t="s">
        <v>117</v>
      </c>
      <c r="S11065" s="3" t="s">
        <v>34</v>
      </c>
    </row>
    <row r="11066">
      <c r="A11066" s="2">
        <v>42318.714895833335</v>
      </c>
      <c r="B11066" s="3">
        <v>11.0</v>
      </c>
      <c r="C11066" s="3" t="s">
        <v>8462</v>
      </c>
      <c r="D11066" s="3">
        <v>91.0</v>
      </c>
      <c r="E11066" s="3" t="s">
        <v>8553</v>
      </c>
      <c r="F11066" s="3">
        <v>11.0</v>
      </c>
      <c r="G11066" s="3">
        <v>14.0</v>
      </c>
      <c r="H11066" s="3" t="s">
        <v>10590</v>
      </c>
      <c r="I11066" s="3" t="s">
        <v>10590</v>
      </c>
      <c r="J11066" s="3" t="s">
        <v>4475</v>
      </c>
      <c r="K11066" s="3" t="s">
        <v>24</v>
      </c>
      <c r="L11066" s="3">
        <v>7.0</v>
      </c>
      <c r="M11066" s="3" t="s">
        <v>30</v>
      </c>
      <c r="N11066" s="3" t="s">
        <v>10679</v>
      </c>
      <c r="O11066" s="3" t="s">
        <v>102</v>
      </c>
      <c r="P11066" s="4">
        <v>24112.0</v>
      </c>
      <c r="Q11066" s="3" t="s">
        <v>75</v>
      </c>
      <c r="S11066" s="3" t="s">
        <v>34</v>
      </c>
    </row>
    <row r="11067">
      <c r="A11067" s="2">
        <v>42318.714895833335</v>
      </c>
      <c r="B11067" s="3">
        <v>11.0</v>
      </c>
      <c r="C11067" s="3" t="s">
        <v>8462</v>
      </c>
      <c r="D11067" s="3">
        <v>91.0</v>
      </c>
      <c r="E11067" s="3" t="s">
        <v>8553</v>
      </c>
      <c r="F11067" s="3">
        <v>11.0</v>
      </c>
      <c r="G11067" s="3">
        <v>14.0</v>
      </c>
      <c r="H11067" s="3" t="s">
        <v>10590</v>
      </c>
      <c r="I11067" s="3" t="s">
        <v>10590</v>
      </c>
      <c r="J11067" s="3" t="s">
        <v>4475</v>
      </c>
      <c r="K11067" s="3" t="s">
        <v>24</v>
      </c>
      <c r="L11067" s="3">
        <v>8.0</v>
      </c>
      <c r="M11067" s="3" t="s">
        <v>25</v>
      </c>
      <c r="N11067" s="3" t="s">
        <v>195</v>
      </c>
      <c r="O11067" s="3" t="s">
        <v>1016</v>
      </c>
      <c r="P11067" s="4">
        <v>33674.0</v>
      </c>
      <c r="Q11067" s="3" t="s">
        <v>191</v>
      </c>
      <c r="S11067" s="3" t="s">
        <v>34</v>
      </c>
    </row>
    <row r="11068">
      <c r="A11068" s="2">
        <v>42318.714895833335</v>
      </c>
      <c r="B11068" s="3">
        <v>11.0</v>
      </c>
      <c r="C11068" s="3" t="s">
        <v>8462</v>
      </c>
      <c r="D11068" s="3">
        <v>91.0</v>
      </c>
      <c r="E11068" s="3" t="s">
        <v>8553</v>
      </c>
      <c r="F11068" s="3">
        <v>11.0</v>
      </c>
      <c r="G11068" s="3">
        <v>14.0</v>
      </c>
      <c r="H11068" s="3" t="s">
        <v>10590</v>
      </c>
      <c r="I11068" s="3" t="s">
        <v>10590</v>
      </c>
      <c r="J11068" s="3" t="s">
        <v>4475</v>
      </c>
      <c r="K11068" s="3" t="s">
        <v>24</v>
      </c>
      <c r="L11068" s="3">
        <v>9.0</v>
      </c>
      <c r="M11068" s="3" t="s">
        <v>30</v>
      </c>
      <c r="N11068" s="3" t="s">
        <v>10680</v>
      </c>
      <c r="O11068" s="3" t="s">
        <v>562</v>
      </c>
      <c r="P11068" s="4">
        <v>23456.0</v>
      </c>
      <c r="Q11068" s="3" t="s">
        <v>75</v>
      </c>
      <c r="S11068" s="3" t="s">
        <v>34</v>
      </c>
    </row>
    <row r="11069">
      <c r="A11069" s="2">
        <v>42318.714895833335</v>
      </c>
      <c r="B11069" s="3">
        <v>11.0</v>
      </c>
      <c r="C11069" s="3" t="s">
        <v>8462</v>
      </c>
      <c r="D11069" s="3">
        <v>91.0</v>
      </c>
      <c r="E11069" s="3" t="s">
        <v>8553</v>
      </c>
      <c r="F11069" s="3">
        <v>11.0</v>
      </c>
      <c r="G11069" s="3">
        <v>14.0</v>
      </c>
      <c r="H11069" s="3" t="s">
        <v>10590</v>
      </c>
      <c r="I11069" s="3" t="s">
        <v>10590</v>
      </c>
      <c r="J11069" s="3" t="s">
        <v>4475</v>
      </c>
      <c r="K11069" s="3" t="s">
        <v>24</v>
      </c>
      <c r="L11069" s="3">
        <v>10.0</v>
      </c>
      <c r="M11069" s="3" t="s">
        <v>25</v>
      </c>
      <c r="N11069" s="3" t="s">
        <v>10681</v>
      </c>
      <c r="O11069" s="3" t="s">
        <v>305</v>
      </c>
      <c r="P11069" s="4">
        <v>30471.0</v>
      </c>
      <c r="Q11069" s="3" t="s">
        <v>132</v>
      </c>
      <c r="S11069" s="3" t="s">
        <v>34</v>
      </c>
    </row>
    <row r="11070">
      <c r="A11070" s="2">
        <v>42318.714895833335</v>
      </c>
      <c r="B11070" s="3">
        <v>11.0</v>
      </c>
      <c r="C11070" s="3" t="s">
        <v>8462</v>
      </c>
      <c r="D11070" s="3">
        <v>91.0</v>
      </c>
      <c r="E11070" s="3" t="s">
        <v>8553</v>
      </c>
      <c r="F11070" s="3">
        <v>11.0</v>
      </c>
      <c r="G11070" s="3">
        <v>14.0</v>
      </c>
      <c r="H11070" s="3" t="s">
        <v>10590</v>
      </c>
      <c r="I11070" s="3" t="s">
        <v>10590</v>
      </c>
      <c r="J11070" s="3" t="s">
        <v>4475</v>
      </c>
      <c r="K11070" s="3" t="s">
        <v>24</v>
      </c>
      <c r="L11070" s="3">
        <v>11.0</v>
      </c>
      <c r="M11070" s="3" t="s">
        <v>30</v>
      </c>
      <c r="N11070" s="3" t="s">
        <v>10682</v>
      </c>
      <c r="O11070" s="3" t="s">
        <v>1887</v>
      </c>
      <c r="P11070" s="4">
        <v>27783.0</v>
      </c>
      <c r="Q11070" s="3" t="s">
        <v>110</v>
      </c>
      <c r="S11070" s="3" t="s">
        <v>34</v>
      </c>
    </row>
    <row r="11071">
      <c r="A11071" s="2">
        <v>42318.714895833335</v>
      </c>
      <c r="B11071" s="3">
        <v>11.0</v>
      </c>
      <c r="C11071" s="3" t="s">
        <v>8462</v>
      </c>
      <c r="D11071" s="3">
        <v>91.0</v>
      </c>
      <c r="E11071" s="3" t="s">
        <v>8553</v>
      </c>
      <c r="F11071" s="3">
        <v>11.0</v>
      </c>
      <c r="G11071" s="3">
        <v>14.0</v>
      </c>
      <c r="H11071" s="3" t="s">
        <v>10590</v>
      </c>
      <c r="I11071" s="3" t="s">
        <v>10590</v>
      </c>
      <c r="J11071" s="3" t="s">
        <v>4475</v>
      </c>
      <c r="K11071" s="3" t="s">
        <v>24</v>
      </c>
      <c r="L11071" s="3">
        <v>12.0</v>
      </c>
      <c r="M11071" s="3" t="s">
        <v>25</v>
      </c>
      <c r="N11071" s="3" t="s">
        <v>10683</v>
      </c>
      <c r="O11071" s="3" t="s">
        <v>401</v>
      </c>
      <c r="P11071" s="4">
        <v>27558.0</v>
      </c>
      <c r="Q11071" s="3" t="s">
        <v>132</v>
      </c>
      <c r="S11071" s="3" t="s">
        <v>34</v>
      </c>
    </row>
    <row r="11072">
      <c r="A11072" s="2">
        <v>42318.714895833335</v>
      </c>
      <c r="B11072" s="3">
        <v>11.0</v>
      </c>
      <c r="C11072" s="3" t="s">
        <v>8462</v>
      </c>
      <c r="D11072" s="3">
        <v>91.0</v>
      </c>
      <c r="E11072" s="3" t="s">
        <v>8553</v>
      </c>
      <c r="F11072" s="3">
        <v>11.0</v>
      </c>
      <c r="G11072" s="3">
        <v>14.0</v>
      </c>
      <c r="H11072" s="3" t="s">
        <v>10590</v>
      </c>
      <c r="I11072" s="3" t="s">
        <v>10590</v>
      </c>
      <c r="J11072" s="3" t="s">
        <v>4475</v>
      </c>
      <c r="K11072" s="3" t="s">
        <v>24</v>
      </c>
      <c r="L11072" s="3">
        <v>13.0</v>
      </c>
      <c r="M11072" s="3" t="s">
        <v>30</v>
      </c>
      <c r="N11072" s="3" t="s">
        <v>10684</v>
      </c>
      <c r="O11072" s="3" t="s">
        <v>639</v>
      </c>
      <c r="P11072" s="4">
        <v>15835.0</v>
      </c>
      <c r="Q11072" s="3" t="s">
        <v>49</v>
      </c>
      <c r="S11072" s="3" t="s">
        <v>34</v>
      </c>
    </row>
    <row r="11073">
      <c r="A11073" s="2">
        <v>42318.714895833335</v>
      </c>
      <c r="B11073" s="3">
        <v>11.0</v>
      </c>
      <c r="C11073" s="3" t="s">
        <v>8462</v>
      </c>
      <c r="D11073" s="3">
        <v>91.0</v>
      </c>
      <c r="E11073" s="3" t="s">
        <v>8553</v>
      </c>
      <c r="F11073" s="3">
        <v>11.0</v>
      </c>
      <c r="G11073" s="3">
        <v>14.0</v>
      </c>
      <c r="H11073" s="3" t="s">
        <v>10590</v>
      </c>
      <c r="I11073" s="3" t="s">
        <v>10590</v>
      </c>
      <c r="J11073" s="3" t="s">
        <v>4475</v>
      </c>
      <c r="K11073" s="3" t="s">
        <v>24</v>
      </c>
      <c r="L11073" s="3">
        <v>14.0</v>
      </c>
      <c r="M11073" s="3" t="s">
        <v>25</v>
      </c>
      <c r="N11073" s="3" t="s">
        <v>10685</v>
      </c>
      <c r="O11073" s="3" t="s">
        <v>168</v>
      </c>
      <c r="P11073" s="4">
        <v>16013.0</v>
      </c>
      <c r="Q11073" s="3" t="s">
        <v>72</v>
      </c>
      <c r="S11073" s="3" t="s">
        <v>34</v>
      </c>
    </row>
    <row r="11074">
      <c r="A11074" s="2">
        <v>42318.714895833335</v>
      </c>
      <c r="B11074" s="3">
        <v>11.0</v>
      </c>
      <c r="C11074" s="3" t="s">
        <v>8462</v>
      </c>
      <c r="D11074" s="3">
        <v>91.0</v>
      </c>
      <c r="E11074" s="3" t="s">
        <v>8553</v>
      </c>
      <c r="F11074" s="3">
        <v>11.0</v>
      </c>
      <c r="G11074" s="3">
        <v>14.0</v>
      </c>
      <c r="H11074" s="3" t="s">
        <v>10590</v>
      </c>
      <c r="I11074" s="3" t="s">
        <v>10590</v>
      </c>
      <c r="J11074" s="3" t="s">
        <v>4475</v>
      </c>
      <c r="K11074" s="3" t="s">
        <v>24</v>
      </c>
      <c r="L11074" s="3">
        <v>15.0</v>
      </c>
      <c r="M11074" s="3" t="s">
        <v>30</v>
      </c>
      <c r="N11074" s="3" t="s">
        <v>10686</v>
      </c>
      <c r="O11074" s="3" t="s">
        <v>949</v>
      </c>
      <c r="P11074" s="4">
        <v>22795.0</v>
      </c>
      <c r="Q11074" s="3" t="s">
        <v>72</v>
      </c>
      <c r="S11074" s="3" t="s">
        <v>34</v>
      </c>
    </row>
    <row r="11075">
      <c r="A11075" s="2">
        <v>42318.714895833335</v>
      </c>
      <c r="B11075" s="3">
        <v>11.0</v>
      </c>
      <c r="C11075" s="3" t="s">
        <v>8462</v>
      </c>
      <c r="D11075" s="3">
        <v>91.0</v>
      </c>
      <c r="E11075" s="3" t="s">
        <v>8553</v>
      </c>
      <c r="F11075" s="3">
        <v>11.0</v>
      </c>
      <c r="G11075" s="3">
        <v>14.0</v>
      </c>
      <c r="H11075" s="3" t="s">
        <v>10590</v>
      </c>
      <c r="I11075" s="3" t="s">
        <v>10590</v>
      </c>
      <c r="J11075" s="3" t="s">
        <v>4475</v>
      </c>
      <c r="K11075" s="3" t="s">
        <v>24</v>
      </c>
      <c r="L11075" s="3">
        <v>16.0</v>
      </c>
      <c r="M11075" s="3" t="s">
        <v>25</v>
      </c>
      <c r="N11075" s="3" t="s">
        <v>2117</v>
      </c>
      <c r="O11075" s="3" t="s">
        <v>36</v>
      </c>
      <c r="P11075" s="4">
        <v>27716.0</v>
      </c>
      <c r="Q11075" s="3" t="s">
        <v>110</v>
      </c>
      <c r="S11075" s="3" t="s">
        <v>34</v>
      </c>
    </row>
    <row r="11076">
      <c r="A11076" s="2">
        <v>42318.714895833335</v>
      </c>
      <c r="B11076" s="3">
        <v>11.0</v>
      </c>
      <c r="C11076" s="3" t="s">
        <v>8462</v>
      </c>
      <c r="D11076" s="3">
        <v>91.0</v>
      </c>
      <c r="E11076" s="3" t="s">
        <v>8553</v>
      </c>
      <c r="F11076" s="3">
        <v>11.0</v>
      </c>
      <c r="G11076" s="3">
        <v>14.0</v>
      </c>
      <c r="H11076" s="3" t="s">
        <v>10590</v>
      </c>
      <c r="I11076" s="3" t="s">
        <v>10590</v>
      </c>
      <c r="J11076" s="3" t="s">
        <v>4475</v>
      </c>
      <c r="K11076" s="3" t="s">
        <v>24</v>
      </c>
      <c r="L11076" s="3">
        <v>17.0</v>
      </c>
      <c r="M11076" s="3" t="s">
        <v>30</v>
      </c>
      <c r="N11076" s="3" t="s">
        <v>10687</v>
      </c>
      <c r="O11076" s="3" t="s">
        <v>171</v>
      </c>
      <c r="P11076" s="4">
        <v>29933.0</v>
      </c>
      <c r="Q11076" s="3" t="s">
        <v>132</v>
      </c>
      <c r="S11076" s="3" t="s">
        <v>34</v>
      </c>
    </row>
    <row r="11077">
      <c r="A11077" s="2">
        <v>42318.714895833335</v>
      </c>
      <c r="B11077" s="3">
        <v>11.0</v>
      </c>
      <c r="C11077" s="3" t="s">
        <v>8462</v>
      </c>
      <c r="D11077" s="3">
        <v>91.0</v>
      </c>
      <c r="E11077" s="3" t="s">
        <v>8553</v>
      </c>
      <c r="F11077" s="3">
        <v>11.0</v>
      </c>
      <c r="G11077" s="3">
        <v>14.0</v>
      </c>
      <c r="H11077" s="3" t="s">
        <v>10590</v>
      </c>
      <c r="I11077" s="3" t="s">
        <v>10590</v>
      </c>
      <c r="J11077" s="3" t="s">
        <v>4475</v>
      </c>
      <c r="K11077" s="3" t="s">
        <v>24</v>
      </c>
      <c r="L11077" s="3">
        <v>18.0</v>
      </c>
      <c r="M11077" s="3" t="s">
        <v>25</v>
      </c>
      <c r="N11077" s="3" t="s">
        <v>10688</v>
      </c>
      <c r="O11077" s="3" t="s">
        <v>371</v>
      </c>
      <c r="P11077" s="4">
        <v>23745.0</v>
      </c>
      <c r="Q11077" s="3" t="s">
        <v>110</v>
      </c>
      <c r="S11077" s="3" t="s">
        <v>34</v>
      </c>
    </row>
    <row r="11078">
      <c r="A11078" s="2">
        <v>42318.714895833335</v>
      </c>
      <c r="B11078" s="3">
        <v>11.0</v>
      </c>
      <c r="C11078" s="3" t="s">
        <v>8462</v>
      </c>
      <c r="D11078" s="3">
        <v>91.0</v>
      </c>
      <c r="E11078" s="3" t="s">
        <v>8553</v>
      </c>
      <c r="F11078" s="3">
        <v>11.0</v>
      </c>
      <c r="G11078" s="3">
        <v>14.0</v>
      </c>
      <c r="H11078" s="3" t="s">
        <v>10590</v>
      </c>
      <c r="I11078" s="3" t="s">
        <v>10590</v>
      </c>
      <c r="J11078" s="3" t="s">
        <v>4475</v>
      </c>
      <c r="K11078" s="3" t="s">
        <v>24</v>
      </c>
      <c r="L11078" s="3">
        <v>19.0</v>
      </c>
      <c r="M11078" s="3" t="s">
        <v>30</v>
      </c>
      <c r="N11078" s="3" t="s">
        <v>10689</v>
      </c>
      <c r="O11078" s="3" t="s">
        <v>783</v>
      </c>
      <c r="P11078" s="4">
        <v>18920.0</v>
      </c>
      <c r="Q11078" s="3" t="s">
        <v>49</v>
      </c>
      <c r="S11078" s="3" t="s">
        <v>34</v>
      </c>
    </row>
    <row r="11079">
      <c r="A11079" s="2">
        <v>42318.714895833335</v>
      </c>
      <c r="B11079" s="3">
        <v>11.0</v>
      </c>
      <c r="C11079" s="3" t="s">
        <v>8462</v>
      </c>
      <c r="D11079" s="3">
        <v>91.0</v>
      </c>
      <c r="E11079" s="3" t="s">
        <v>8553</v>
      </c>
      <c r="F11079" s="3">
        <v>11.0</v>
      </c>
      <c r="G11079" s="3">
        <v>14.0</v>
      </c>
      <c r="H11079" s="3" t="s">
        <v>10590</v>
      </c>
      <c r="I11079" s="3" t="s">
        <v>10590</v>
      </c>
      <c r="J11079" s="3" t="s">
        <v>4475</v>
      </c>
      <c r="K11079" s="3" t="s">
        <v>24</v>
      </c>
      <c r="L11079" s="3">
        <v>20.0</v>
      </c>
      <c r="M11079" s="3" t="s">
        <v>25</v>
      </c>
      <c r="N11079" s="3" t="s">
        <v>10690</v>
      </c>
      <c r="O11079" s="3" t="s">
        <v>1363</v>
      </c>
      <c r="P11079" s="4">
        <v>26779.0</v>
      </c>
      <c r="Q11079" s="3" t="s">
        <v>1361</v>
      </c>
      <c r="S11079" s="3" t="s">
        <v>34</v>
      </c>
    </row>
    <row r="11080">
      <c r="A11080" s="2">
        <v>42318.714895833335</v>
      </c>
      <c r="B11080" s="3">
        <v>11.0</v>
      </c>
      <c r="C11080" s="3" t="s">
        <v>8462</v>
      </c>
      <c r="D11080" s="3">
        <v>91.0</v>
      </c>
      <c r="E11080" s="3" t="s">
        <v>8553</v>
      </c>
      <c r="F11080" s="3">
        <v>11.0</v>
      </c>
      <c r="G11080" s="3">
        <v>14.0</v>
      </c>
      <c r="H11080" s="3" t="s">
        <v>10590</v>
      </c>
      <c r="I11080" s="3" t="s">
        <v>10590</v>
      </c>
      <c r="J11080" s="3" t="s">
        <v>4475</v>
      </c>
      <c r="K11080" s="3" t="s">
        <v>24</v>
      </c>
      <c r="L11080" s="3">
        <v>21.0</v>
      </c>
      <c r="M11080" s="3" t="s">
        <v>30</v>
      </c>
      <c r="N11080" s="3" t="s">
        <v>10691</v>
      </c>
      <c r="O11080" s="3" t="s">
        <v>9900</v>
      </c>
      <c r="P11080" s="4">
        <v>15707.0</v>
      </c>
      <c r="Q11080" s="3" t="s">
        <v>113</v>
      </c>
      <c r="S11080" s="3" t="s">
        <v>34</v>
      </c>
    </row>
    <row r="11081">
      <c r="A11081" s="2">
        <v>42318.714895833335</v>
      </c>
      <c r="B11081" s="3">
        <v>11.0</v>
      </c>
      <c r="C11081" s="3" t="s">
        <v>8462</v>
      </c>
      <c r="D11081" s="3">
        <v>91.0</v>
      </c>
      <c r="E11081" s="3" t="s">
        <v>8553</v>
      </c>
      <c r="F11081" s="3">
        <v>11.0</v>
      </c>
      <c r="G11081" s="3">
        <v>14.0</v>
      </c>
      <c r="H11081" s="3" t="s">
        <v>10590</v>
      </c>
      <c r="I11081" s="3" t="s">
        <v>10590</v>
      </c>
      <c r="J11081" s="3" t="s">
        <v>4475</v>
      </c>
      <c r="K11081" s="3" t="s">
        <v>24</v>
      </c>
      <c r="L11081" s="3">
        <v>22.0</v>
      </c>
      <c r="M11081" s="3" t="s">
        <v>25</v>
      </c>
      <c r="N11081" s="3" t="s">
        <v>10692</v>
      </c>
      <c r="O11081" s="3" t="s">
        <v>251</v>
      </c>
      <c r="P11081" s="4">
        <v>25189.0</v>
      </c>
      <c r="Q11081" s="3" t="s">
        <v>169</v>
      </c>
      <c r="S11081" s="3" t="s">
        <v>34</v>
      </c>
    </row>
    <row r="11082">
      <c r="A11082" s="2">
        <v>42318.714895833335</v>
      </c>
      <c r="B11082" s="3">
        <v>11.0</v>
      </c>
      <c r="C11082" s="3" t="s">
        <v>8462</v>
      </c>
      <c r="D11082" s="3">
        <v>91.0</v>
      </c>
      <c r="E11082" s="3" t="s">
        <v>8553</v>
      </c>
      <c r="F11082" s="3">
        <v>11.0</v>
      </c>
      <c r="G11082" s="3">
        <v>14.0</v>
      </c>
      <c r="H11082" s="3" t="s">
        <v>10590</v>
      </c>
      <c r="I11082" s="3" t="s">
        <v>10590</v>
      </c>
      <c r="J11082" s="3" t="s">
        <v>4475</v>
      </c>
      <c r="K11082" s="3" t="s">
        <v>24</v>
      </c>
      <c r="L11082" s="3">
        <v>23.0</v>
      </c>
      <c r="M11082" s="3" t="s">
        <v>30</v>
      </c>
      <c r="N11082" s="3" t="s">
        <v>10693</v>
      </c>
      <c r="O11082" s="3" t="s">
        <v>9579</v>
      </c>
      <c r="P11082" s="4">
        <v>26897.0</v>
      </c>
      <c r="Q11082" s="3" t="s">
        <v>132</v>
      </c>
      <c r="S11082" s="3" t="s">
        <v>34</v>
      </c>
    </row>
    <row r="11083">
      <c r="A11083" s="2">
        <v>42318.714895833335</v>
      </c>
      <c r="B11083" s="3">
        <v>11.0</v>
      </c>
      <c r="C11083" s="3" t="s">
        <v>8462</v>
      </c>
      <c r="D11083" s="3">
        <v>91.0</v>
      </c>
      <c r="E11083" s="3" t="s">
        <v>8553</v>
      </c>
      <c r="F11083" s="3">
        <v>11.0</v>
      </c>
      <c r="G11083" s="3">
        <v>14.0</v>
      </c>
      <c r="H11083" s="3" t="s">
        <v>10590</v>
      </c>
      <c r="I11083" s="3" t="s">
        <v>10590</v>
      </c>
      <c r="J11083" s="3" t="s">
        <v>4475</v>
      </c>
      <c r="K11083" s="3" t="s">
        <v>24</v>
      </c>
      <c r="L11083" s="3">
        <v>24.0</v>
      </c>
      <c r="M11083" s="3" t="s">
        <v>25</v>
      </c>
      <c r="N11083" s="3" t="s">
        <v>10694</v>
      </c>
      <c r="O11083" s="3" t="s">
        <v>36</v>
      </c>
      <c r="P11083" s="4">
        <v>27733.0</v>
      </c>
      <c r="Q11083" s="3" t="s">
        <v>60</v>
      </c>
      <c r="S11083" s="3" t="s">
        <v>34</v>
      </c>
    </row>
    <row r="11084">
      <c r="A11084" s="2">
        <v>42318.714895833335</v>
      </c>
      <c r="B11084" s="3">
        <v>11.0</v>
      </c>
      <c r="C11084" s="3" t="s">
        <v>8462</v>
      </c>
      <c r="D11084" s="3">
        <v>92.0</v>
      </c>
      <c r="E11084" s="3" t="s">
        <v>8583</v>
      </c>
      <c r="F11084" s="3">
        <v>11.0</v>
      </c>
      <c r="G11084" s="3">
        <v>14.0</v>
      </c>
      <c r="H11084" s="3" t="s">
        <v>10590</v>
      </c>
      <c r="I11084" s="3" t="s">
        <v>10590</v>
      </c>
      <c r="J11084" s="3" t="s">
        <v>4475</v>
      </c>
      <c r="K11084" s="3" t="s">
        <v>24</v>
      </c>
      <c r="L11084" s="3">
        <v>1.0</v>
      </c>
      <c r="M11084" s="3" t="s">
        <v>30</v>
      </c>
      <c r="N11084" s="3" t="s">
        <v>2259</v>
      </c>
      <c r="O11084" s="3" t="s">
        <v>342</v>
      </c>
      <c r="P11084" s="4">
        <v>26915.0</v>
      </c>
      <c r="Q11084" s="3" t="s">
        <v>1955</v>
      </c>
      <c r="S11084" s="3" t="s">
        <v>34</v>
      </c>
    </row>
    <row r="11085">
      <c r="A11085" s="2">
        <v>42318.714895833335</v>
      </c>
      <c r="B11085" s="3">
        <v>11.0</v>
      </c>
      <c r="C11085" s="3" t="s">
        <v>8462</v>
      </c>
      <c r="D11085" s="3">
        <v>92.0</v>
      </c>
      <c r="E11085" s="3" t="s">
        <v>8583</v>
      </c>
      <c r="F11085" s="3">
        <v>11.0</v>
      </c>
      <c r="G11085" s="3">
        <v>14.0</v>
      </c>
      <c r="H11085" s="3" t="s">
        <v>10590</v>
      </c>
      <c r="I11085" s="3" t="s">
        <v>10590</v>
      </c>
      <c r="J11085" s="3" t="s">
        <v>4475</v>
      </c>
      <c r="K11085" s="3" t="s">
        <v>24</v>
      </c>
      <c r="L11085" s="3">
        <v>2.0</v>
      </c>
      <c r="M11085" s="3" t="s">
        <v>25</v>
      </c>
      <c r="N11085" s="3" t="s">
        <v>10695</v>
      </c>
      <c r="O11085" s="3" t="s">
        <v>477</v>
      </c>
      <c r="P11085" s="4">
        <v>23547.0</v>
      </c>
      <c r="Q11085" s="3" t="s">
        <v>153</v>
      </c>
      <c r="S11085" s="3" t="s">
        <v>34</v>
      </c>
    </row>
    <row r="11086">
      <c r="A11086" s="2">
        <v>42318.714895833335</v>
      </c>
      <c r="B11086" s="3">
        <v>11.0</v>
      </c>
      <c r="C11086" s="3" t="s">
        <v>8462</v>
      </c>
      <c r="D11086" s="3">
        <v>92.0</v>
      </c>
      <c r="E11086" s="3" t="s">
        <v>8583</v>
      </c>
      <c r="F11086" s="3">
        <v>11.0</v>
      </c>
      <c r="G11086" s="3">
        <v>14.0</v>
      </c>
      <c r="H11086" s="3" t="s">
        <v>10590</v>
      </c>
      <c r="I11086" s="3" t="s">
        <v>10590</v>
      </c>
      <c r="J11086" s="3" t="s">
        <v>4475</v>
      </c>
      <c r="K11086" s="3" t="s">
        <v>24</v>
      </c>
      <c r="L11086" s="3">
        <v>3.0</v>
      </c>
      <c r="M11086" s="3" t="s">
        <v>30</v>
      </c>
      <c r="N11086" s="3" t="s">
        <v>2421</v>
      </c>
      <c r="O11086" s="3" t="s">
        <v>1547</v>
      </c>
      <c r="P11086" s="4">
        <v>22431.0</v>
      </c>
      <c r="Q11086" s="3" t="s">
        <v>55</v>
      </c>
      <c r="S11086" s="3" t="s">
        <v>34</v>
      </c>
    </row>
    <row r="11087">
      <c r="A11087" s="2">
        <v>42318.714895833335</v>
      </c>
      <c r="B11087" s="3">
        <v>11.0</v>
      </c>
      <c r="C11087" s="3" t="s">
        <v>8462</v>
      </c>
      <c r="D11087" s="3">
        <v>92.0</v>
      </c>
      <c r="E11087" s="3" t="s">
        <v>8583</v>
      </c>
      <c r="F11087" s="3">
        <v>11.0</v>
      </c>
      <c r="G11087" s="3">
        <v>14.0</v>
      </c>
      <c r="H11087" s="3" t="s">
        <v>10590</v>
      </c>
      <c r="I11087" s="3" t="s">
        <v>10590</v>
      </c>
      <c r="J11087" s="3" t="s">
        <v>4475</v>
      </c>
      <c r="K11087" s="3" t="s">
        <v>24</v>
      </c>
      <c r="L11087" s="3">
        <v>4.0</v>
      </c>
      <c r="M11087" s="3" t="s">
        <v>25</v>
      </c>
      <c r="N11087" s="3" t="s">
        <v>10696</v>
      </c>
      <c r="O11087" s="3" t="s">
        <v>530</v>
      </c>
      <c r="P11087" s="4">
        <v>17301.0</v>
      </c>
      <c r="Q11087" s="3" t="s">
        <v>113</v>
      </c>
      <c r="S11087" s="3" t="s">
        <v>34</v>
      </c>
    </row>
    <row r="11088">
      <c r="A11088" s="2">
        <v>42318.714895833335</v>
      </c>
      <c r="B11088" s="3">
        <v>11.0</v>
      </c>
      <c r="C11088" s="3" t="s">
        <v>8462</v>
      </c>
      <c r="D11088" s="3">
        <v>92.0</v>
      </c>
      <c r="E11088" s="3" t="s">
        <v>8583</v>
      </c>
      <c r="F11088" s="3">
        <v>11.0</v>
      </c>
      <c r="G11088" s="3">
        <v>14.0</v>
      </c>
      <c r="H11088" s="3" t="s">
        <v>10590</v>
      </c>
      <c r="I11088" s="3" t="s">
        <v>10590</v>
      </c>
      <c r="J11088" s="3" t="s">
        <v>4475</v>
      </c>
      <c r="K11088" s="3" t="s">
        <v>24</v>
      </c>
      <c r="L11088" s="3">
        <v>5.0</v>
      </c>
      <c r="M11088" s="3" t="s">
        <v>30</v>
      </c>
      <c r="N11088" s="3" t="s">
        <v>1459</v>
      </c>
      <c r="O11088" s="3" t="s">
        <v>697</v>
      </c>
      <c r="P11088" s="4">
        <v>29378.0</v>
      </c>
      <c r="Q11088" s="3" t="s">
        <v>216</v>
      </c>
      <c r="S11088" s="3" t="s">
        <v>34</v>
      </c>
    </row>
    <row r="11089">
      <c r="A11089" s="2">
        <v>42318.714895833335</v>
      </c>
      <c r="B11089" s="3">
        <v>11.0</v>
      </c>
      <c r="C11089" s="3" t="s">
        <v>8462</v>
      </c>
      <c r="D11089" s="3">
        <v>92.0</v>
      </c>
      <c r="E11089" s="3" t="s">
        <v>8583</v>
      </c>
      <c r="F11089" s="3">
        <v>11.0</v>
      </c>
      <c r="G11089" s="3">
        <v>14.0</v>
      </c>
      <c r="H11089" s="3" t="s">
        <v>10590</v>
      </c>
      <c r="I11089" s="3" t="s">
        <v>10590</v>
      </c>
      <c r="J11089" s="3" t="s">
        <v>4475</v>
      </c>
      <c r="K11089" s="3" t="s">
        <v>24</v>
      </c>
      <c r="L11089" s="3">
        <v>6.0</v>
      </c>
      <c r="M11089" s="3" t="s">
        <v>25</v>
      </c>
      <c r="N11089" s="3" t="s">
        <v>10697</v>
      </c>
      <c r="O11089" s="3" t="s">
        <v>27</v>
      </c>
      <c r="P11089" s="4">
        <v>27410.0</v>
      </c>
      <c r="Q11089" s="3" t="s">
        <v>132</v>
      </c>
      <c r="S11089" s="3" t="s">
        <v>34</v>
      </c>
    </row>
    <row r="11090">
      <c r="A11090" s="2">
        <v>42318.714895833335</v>
      </c>
      <c r="B11090" s="3">
        <v>11.0</v>
      </c>
      <c r="C11090" s="3" t="s">
        <v>8462</v>
      </c>
      <c r="D11090" s="3">
        <v>92.0</v>
      </c>
      <c r="E11090" s="3" t="s">
        <v>8583</v>
      </c>
      <c r="F11090" s="3">
        <v>11.0</v>
      </c>
      <c r="G11090" s="3">
        <v>14.0</v>
      </c>
      <c r="H11090" s="3" t="s">
        <v>10590</v>
      </c>
      <c r="I11090" s="3" t="s">
        <v>10590</v>
      </c>
      <c r="J11090" s="3" t="s">
        <v>4475</v>
      </c>
      <c r="K11090" s="3" t="s">
        <v>24</v>
      </c>
      <c r="L11090" s="3">
        <v>7.0</v>
      </c>
      <c r="M11090" s="3" t="s">
        <v>30</v>
      </c>
      <c r="N11090" s="3" t="s">
        <v>10698</v>
      </c>
      <c r="O11090" s="3" t="s">
        <v>1197</v>
      </c>
      <c r="P11090" s="4">
        <v>17515.0</v>
      </c>
      <c r="Q11090" s="3" t="s">
        <v>55</v>
      </c>
      <c r="S11090" s="3" t="s">
        <v>34</v>
      </c>
    </row>
    <row r="11091">
      <c r="A11091" s="2">
        <v>42318.714895833335</v>
      </c>
      <c r="B11091" s="3">
        <v>11.0</v>
      </c>
      <c r="C11091" s="3" t="s">
        <v>8462</v>
      </c>
      <c r="D11091" s="3">
        <v>92.0</v>
      </c>
      <c r="E11091" s="3" t="s">
        <v>8583</v>
      </c>
      <c r="F11091" s="3">
        <v>11.0</v>
      </c>
      <c r="G11091" s="3">
        <v>14.0</v>
      </c>
      <c r="H11091" s="3" t="s">
        <v>10590</v>
      </c>
      <c r="I11091" s="3" t="s">
        <v>10590</v>
      </c>
      <c r="J11091" s="3" t="s">
        <v>4475</v>
      </c>
      <c r="K11091" s="3" t="s">
        <v>24</v>
      </c>
      <c r="L11091" s="3">
        <v>8.0</v>
      </c>
      <c r="M11091" s="3" t="s">
        <v>25</v>
      </c>
      <c r="N11091" s="3" t="s">
        <v>10699</v>
      </c>
      <c r="O11091" s="3" t="s">
        <v>10068</v>
      </c>
      <c r="P11091" s="4">
        <v>26323.0</v>
      </c>
      <c r="Q11091" s="3" t="s">
        <v>132</v>
      </c>
      <c r="S11091" s="3" t="s">
        <v>34</v>
      </c>
    </row>
    <row r="11092">
      <c r="A11092" s="2">
        <v>42318.714895833335</v>
      </c>
      <c r="B11092" s="3">
        <v>11.0</v>
      </c>
      <c r="C11092" s="3" t="s">
        <v>8462</v>
      </c>
      <c r="D11092" s="3">
        <v>92.0</v>
      </c>
      <c r="E11092" s="3" t="s">
        <v>8583</v>
      </c>
      <c r="F11092" s="3">
        <v>11.0</v>
      </c>
      <c r="G11092" s="3">
        <v>14.0</v>
      </c>
      <c r="H11092" s="3" t="s">
        <v>10590</v>
      </c>
      <c r="I11092" s="3" t="s">
        <v>10590</v>
      </c>
      <c r="J11092" s="3" t="s">
        <v>4475</v>
      </c>
      <c r="K11092" s="3" t="s">
        <v>24</v>
      </c>
      <c r="L11092" s="3">
        <v>9.0</v>
      </c>
      <c r="M11092" s="3" t="s">
        <v>30</v>
      </c>
      <c r="N11092" s="3" t="s">
        <v>124</v>
      </c>
      <c r="O11092" s="3" t="s">
        <v>51</v>
      </c>
      <c r="P11092" s="4">
        <v>26425.0</v>
      </c>
      <c r="Q11092" s="3" t="s">
        <v>189</v>
      </c>
      <c r="S11092" s="3" t="s">
        <v>34</v>
      </c>
    </row>
    <row r="11093">
      <c r="A11093" s="2">
        <v>42318.714895833335</v>
      </c>
      <c r="B11093" s="3">
        <v>11.0</v>
      </c>
      <c r="C11093" s="3" t="s">
        <v>8462</v>
      </c>
      <c r="D11093" s="3">
        <v>92.0</v>
      </c>
      <c r="E11093" s="3" t="s">
        <v>8583</v>
      </c>
      <c r="F11093" s="3">
        <v>11.0</v>
      </c>
      <c r="G11093" s="3">
        <v>14.0</v>
      </c>
      <c r="H11093" s="3" t="s">
        <v>10590</v>
      </c>
      <c r="I11093" s="3" t="s">
        <v>10590</v>
      </c>
      <c r="J11093" s="3" t="s">
        <v>4475</v>
      </c>
      <c r="K11093" s="3" t="s">
        <v>24</v>
      </c>
      <c r="L11093" s="3">
        <v>10.0</v>
      </c>
      <c r="M11093" s="3" t="s">
        <v>25</v>
      </c>
      <c r="N11093" s="3" t="s">
        <v>10700</v>
      </c>
      <c r="O11093" s="3" t="s">
        <v>2751</v>
      </c>
      <c r="P11093" s="4">
        <v>29077.0</v>
      </c>
      <c r="Q11093" s="3" t="s">
        <v>72</v>
      </c>
      <c r="S11093" s="3" t="s">
        <v>34</v>
      </c>
    </row>
    <row r="11094">
      <c r="A11094" s="2">
        <v>42318.714895833335</v>
      </c>
      <c r="B11094" s="3">
        <v>11.0</v>
      </c>
      <c r="C11094" s="3" t="s">
        <v>8462</v>
      </c>
      <c r="D11094" s="3">
        <v>92.0</v>
      </c>
      <c r="E11094" s="3" t="s">
        <v>8583</v>
      </c>
      <c r="F11094" s="3">
        <v>11.0</v>
      </c>
      <c r="G11094" s="3">
        <v>14.0</v>
      </c>
      <c r="H11094" s="3" t="s">
        <v>10590</v>
      </c>
      <c r="I11094" s="3" t="s">
        <v>10590</v>
      </c>
      <c r="J11094" s="3" t="s">
        <v>4475</v>
      </c>
      <c r="K11094" s="3" t="s">
        <v>24</v>
      </c>
      <c r="L11094" s="3">
        <v>11.0</v>
      </c>
      <c r="M11094" s="3" t="s">
        <v>30</v>
      </c>
      <c r="N11094" s="3" t="s">
        <v>10701</v>
      </c>
      <c r="O11094" s="3" t="s">
        <v>10702</v>
      </c>
      <c r="P11094" s="4">
        <v>27317.0</v>
      </c>
      <c r="Q11094" s="3" t="s">
        <v>37</v>
      </c>
      <c r="S11094" s="3" t="s">
        <v>34</v>
      </c>
    </row>
    <row r="11095">
      <c r="A11095" s="2">
        <v>42318.714895833335</v>
      </c>
      <c r="B11095" s="3">
        <v>11.0</v>
      </c>
      <c r="C11095" s="3" t="s">
        <v>8462</v>
      </c>
      <c r="D11095" s="3">
        <v>92.0</v>
      </c>
      <c r="E11095" s="3" t="s">
        <v>8583</v>
      </c>
      <c r="F11095" s="3">
        <v>11.0</v>
      </c>
      <c r="G11095" s="3">
        <v>14.0</v>
      </c>
      <c r="H11095" s="3" t="s">
        <v>10590</v>
      </c>
      <c r="I11095" s="3" t="s">
        <v>10590</v>
      </c>
      <c r="J11095" s="3" t="s">
        <v>4475</v>
      </c>
      <c r="K11095" s="3" t="s">
        <v>24</v>
      </c>
      <c r="L11095" s="3">
        <v>12.0</v>
      </c>
      <c r="M11095" s="3" t="s">
        <v>25</v>
      </c>
      <c r="N11095" s="3" t="s">
        <v>10703</v>
      </c>
      <c r="O11095" s="3" t="s">
        <v>196</v>
      </c>
      <c r="P11095" s="4">
        <v>19301.0</v>
      </c>
      <c r="Q11095" s="3" t="s">
        <v>266</v>
      </c>
      <c r="S11095" s="3" t="s">
        <v>34</v>
      </c>
    </row>
    <row r="11096">
      <c r="A11096" s="2">
        <v>42318.714895833335</v>
      </c>
      <c r="B11096" s="3">
        <v>11.0</v>
      </c>
      <c r="C11096" s="3" t="s">
        <v>8462</v>
      </c>
      <c r="D11096" s="3">
        <v>92.0</v>
      </c>
      <c r="E11096" s="3" t="s">
        <v>8583</v>
      </c>
      <c r="F11096" s="3">
        <v>11.0</v>
      </c>
      <c r="G11096" s="3">
        <v>14.0</v>
      </c>
      <c r="H11096" s="3" t="s">
        <v>10590</v>
      </c>
      <c r="I11096" s="3" t="s">
        <v>10590</v>
      </c>
      <c r="J11096" s="3" t="s">
        <v>4475</v>
      </c>
      <c r="K11096" s="3" t="s">
        <v>24</v>
      </c>
      <c r="L11096" s="3">
        <v>13.0</v>
      </c>
      <c r="M11096" s="3" t="s">
        <v>30</v>
      </c>
      <c r="N11096" s="3" t="s">
        <v>8191</v>
      </c>
      <c r="O11096" s="3" t="s">
        <v>323</v>
      </c>
      <c r="P11096" s="4">
        <v>24737.0</v>
      </c>
      <c r="Q11096" s="3" t="s">
        <v>153</v>
      </c>
      <c r="S11096" s="3" t="s">
        <v>34</v>
      </c>
    </row>
    <row r="11097">
      <c r="A11097" s="2">
        <v>42318.714895833335</v>
      </c>
      <c r="B11097" s="3">
        <v>11.0</v>
      </c>
      <c r="C11097" s="3" t="s">
        <v>8462</v>
      </c>
      <c r="D11097" s="3">
        <v>92.0</v>
      </c>
      <c r="E11097" s="3" t="s">
        <v>8583</v>
      </c>
      <c r="F11097" s="3">
        <v>11.0</v>
      </c>
      <c r="G11097" s="3">
        <v>14.0</v>
      </c>
      <c r="H11097" s="3" t="s">
        <v>10590</v>
      </c>
      <c r="I11097" s="3" t="s">
        <v>10590</v>
      </c>
      <c r="J11097" s="3" t="s">
        <v>4475</v>
      </c>
      <c r="K11097" s="3" t="s">
        <v>24</v>
      </c>
      <c r="L11097" s="3">
        <v>14.0</v>
      </c>
      <c r="M11097" s="3" t="s">
        <v>25</v>
      </c>
      <c r="N11097" s="3" t="s">
        <v>10704</v>
      </c>
      <c r="O11097" s="3" t="s">
        <v>967</v>
      </c>
      <c r="P11097" s="4">
        <v>24676.0</v>
      </c>
      <c r="Q11097" s="3" t="s">
        <v>132</v>
      </c>
      <c r="S11097" s="3" t="s">
        <v>34</v>
      </c>
    </row>
    <row r="11098">
      <c r="A11098" s="2">
        <v>42318.714895833335</v>
      </c>
      <c r="B11098" s="3">
        <v>11.0</v>
      </c>
      <c r="C11098" s="3" t="s">
        <v>8462</v>
      </c>
      <c r="D11098" s="3">
        <v>92.0</v>
      </c>
      <c r="E11098" s="3" t="s">
        <v>8583</v>
      </c>
      <c r="F11098" s="3">
        <v>11.0</v>
      </c>
      <c r="G11098" s="3">
        <v>14.0</v>
      </c>
      <c r="H11098" s="3" t="s">
        <v>10590</v>
      </c>
      <c r="I11098" s="3" t="s">
        <v>10590</v>
      </c>
      <c r="J11098" s="3" t="s">
        <v>4475</v>
      </c>
      <c r="K11098" s="3" t="s">
        <v>24</v>
      </c>
      <c r="L11098" s="3">
        <v>15.0</v>
      </c>
      <c r="M11098" s="3" t="s">
        <v>30</v>
      </c>
      <c r="N11098" s="3" t="s">
        <v>10705</v>
      </c>
      <c r="O11098" s="3" t="s">
        <v>10706</v>
      </c>
      <c r="P11098" s="4">
        <v>23313.0</v>
      </c>
      <c r="Q11098" s="3" t="s">
        <v>1955</v>
      </c>
      <c r="S11098" s="3" t="s">
        <v>34</v>
      </c>
    </row>
    <row r="11099">
      <c r="A11099" s="2">
        <v>42318.714895833335</v>
      </c>
      <c r="B11099" s="3">
        <v>11.0</v>
      </c>
      <c r="C11099" s="3" t="s">
        <v>8462</v>
      </c>
      <c r="D11099" s="3">
        <v>92.0</v>
      </c>
      <c r="E11099" s="3" t="s">
        <v>8583</v>
      </c>
      <c r="F11099" s="3">
        <v>11.0</v>
      </c>
      <c r="G11099" s="3">
        <v>14.0</v>
      </c>
      <c r="H11099" s="3" t="s">
        <v>10590</v>
      </c>
      <c r="I11099" s="3" t="s">
        <v>10590</v>
      </c>
      <c r="J11099" s="3" t="s">
        <v>4475</v>
      </c>
      <c r="K11099" s="3" t="s">
        <v>24</v>
      </c>
      <c r="L11099" s="3">
        <v>16.0</v>
      </c>
      <c r="M11099" s="3" t="s">
        <v>25</v>
      </c>
      <c r="N11099" s="3" t="s">
        <v>10707</v>
      </c>
      <c r="O11099" s="3" t="s">
        <v>371</v>
      </c>
      <c r="P11099" s="4">
        <v>23892.0</v>
      </c>
      <c r="Q11099" s="3" t="s">
        <v>216</v>
      </c>
      <c r="S11099" s="3" t="s">
        <v>34</v>
      </c>
    </row>
    <row r="11100">
      <c r="A11100" s="2">
        <v>42318.714895833335</v>
      </c>
      <c r="B11100" s="3">
        <v>11.0</v>
      </c>
      <c r="C11100" s="3" t="s">
        <v>8462</v>
      </c>
      <c r="D11100" s="3">
        <v>92.0</v>
      </c>
      <c r="E11100" s="3" t="s">
        <v>8583</v>
      </c>
      <c r="F11100" s="3">
        <v>11.0</v>
      </c>
      <c r="G11100" s="3">
        <v>14.0</v>
      </c>
      <c r="H11100" s="3" t="s">
        <v>10590</v>
      </c>
      <c r="I11100" s="3" t="s">
        <v>10590</v>
      </c>
      <c r="J11100" s="3" t="s">
        <v>4475</v>
      </c>
      <c r="K11100" s="3" t="s">
        <v>24</v>
      </c>
      <c r="L11100" s="3">
        <v>17.0</v>
      </c>
      <c r="M11100" s="3" t="s">
        <v>30</v>
      </c>
      <c r="N11100" s="3" t="s">
        <v>10708</v>
      </c>
      <c r="O11100" s="3" t="s">
        <v>139</v>
      </c>
      <c r="P11100" s="4">
        <v>22862.0</v>
      </c>
      <c r="Q11100" s="3" t="s">
        <v>216</v>
      </c>
      <c r="S11100" s="3" t="s">
        <v>34</v>
      </c>
    </row>
    <row r="11101">
      <c r="A11101" s="2">
        <v>42318.714895833335</v>
      </c>
      <c r="B11101" s="3">
        <v>11.0</v>
      </c>
      <c r="C11101" s="3" t="s">
        <v>8462</v>
      </c>
      <c r="D11101" s="3">
        <v>92.0</v>
      </c>
      <c r="E11101" s="3" t="s">
        <v>8583</v>
      </c>
      <c r="F11101" s="3">
        <v>11.0</v>
      </c>
      <c r="G11101" s="3">
        <v>14.0</v>
      </c>
      <c r="H11101" s="3" t="s">
        <v>10590</v>
      </c>
      <c r="I11101" s="3" t="s">
        <v>10590</v>
      </c>
      <c r="J11101" s="3" t="s">
        <v>4475</v>
      </c>
      <c r="K11101" s="3" t="s">
        <v>24</v>
      </c>
      <c r="L11101" s="3">
        <v>18.0</v>
      </c>
      <c r="M11101" s="3" t="s">
        <v>25</v>
      </c>
      <c r="N11101" s="3" t="s">
        <v>10709</v>
      </c>
      <c r="O11101" s="3" t="s">
        <v>91</v>
      </c>
      <c r="P11101" s="4">
        <v>29090.0</v>
      </c>
      <c r="Q11101" s="3" t="s">
        <v>79</v>
      </c>
      <c r="S11101" s="3" t="s">
        <v>34</v>
      </c>
    </row>
    <row r="11102">
      <c r="A11102" s="2">
        <v>42318.714895833335</v>
      </c>
      <c r="B11102" s="3">
        <v>11.0</v>
      </c>
      <c r="C11102" s="3" t="s">
        <v>8462</v>
      </c>
      <c r="D11102" s="3">
        <v>92.0</v>
      </c>
      <c r="E11102" s="3" t="s">
        <v>8583</v>
      </c>
      <c r="F11102" s="3">
        <v>11.0</v>
      </c>
      <c r="G11102" s="3">
        <v>14.0</v>
      </c>
      <c r="H11102" s="3" t="s">
        <v>10590</v>
      </c>
      <c r="I11102" s="3" t="s">
        <v>10590</v>
      </c>
      <c r="J11102" s="3" t="s">
        <v>4475</v>
      </c>
      <c r="K11102" s="3" t="s">
        <v>24</v>
      </c>
      <c r="L11102" s="3">
        <v>19.0</v>
      </c>
      <c r="M11102" s="3" t="s">
        <v>30</v>
      </c>
      <c r="N11102" s="3" t="s">
        <v>2059</v>
      </c>
      <c r="O11102" s="3" t="s">
        <v>323</v>
      </c>
      <c r="P11102" s="4">
        <v>19638.0</v>
      </c>
      <c r="Q11102" s="3" t="s">
        <v>72</v>
      </c>
      <c r="S11102" s="3" t="s">
        <v>34</v>
      </c>
    </row>
    <row r="11103">
      <c r="A11103" s="2">
        <v>42318.714895833335</v>
      </c>
      <c r="B11103" s="3">
        <v>11.0</v>
      </c>
      <c r="C11103" s="3" t="s">
        <v>8462</v>
      </c>
      <c r="D11103" s="3">
        <v>92.0</v>
      </c>
      <c r="E11103" s="3" t="s">
        <v>8583</v>
      </c>
      <c r="F11103" s="3">
        <v>11.0</v>
      </c>
      <c r="G11103" s="3">
        <v>14.0</v>
      </c>
      <c r="H11103" s="3" t="s">
        <v>10590</v>
      </c>
      <c r="I11103" s="3" t="s">
        <v>10590</v>
      </c>
      <c r="J11103" s="3" t="s">
        <v>4475</v>
      </c>
      <c r="K11103" s="3" t="s">
        <v>24</v>
      </c>
      <c r="L11103" s="3">
        <v>20.0</v>
      </c>
      <c r="M11103" s="3" t="s">
        <v>25</v>
      </c>
      <c r="N11103" s="3" t="s">
        <v>10710</v>
      </c>
      <c r="O11103" s="3" t="s">
        <v>69</v>
      </c>
      <c r="P11103" s="4">
        <v>27151.0</v>
      </c>
      <c r="Q11103" s="3" t="s">
        <v>266</v>
      </c>
      <c r="S11103" s="3" t="s">
        <v>34</v>
      </c>
    </row>
    <row r="11104">
      <c r="A11104" s="2">
        <v>42318.714895833335</v>
      </c>
      <c r="B11104" s="3">
        <v>11.0</v>
      </c>
      <c r="C11104" s="3" t="s">
        <v>8462</v>
      </c>
      <c r="D11104" s="3">
        <v>92.0</v>
      </c>
      <c r="E11104" s="3" t="s">
        <v>8583</v>
      </c>
      <c r="F11104" s="3">
        <v>11.0</v>
      </c>
      <c r="G11104" s="3">
        <v>14.0</v>
      </c>
      <c r="H11104" s="3" t="s">
        <v>10590</v>
      </c>
      <c r="I11104" s="3" t="s">
        <v>10590</v>
      </c>
      <c r="J11104" s="3" t="s">
        <v>4475</v>
      </c>
      <c r="K11104" s="3" t="s">
        <v>24</v>
      </c>
      <c r="L11104" s="3">
        <v>21.0</v>
      </c>
      <c r="M11104" s="3" t="s">
        <v>30</v>
      </c>
      <c r="N11104" s="3" t="s">
        <v>4686</v>
      </c>
      <c r="O11104" s="3" t="s">
        <v>7149</v>
      </c>
      <c r="P11104" s="4">
        <v>26794.0</v>
      </c>
      <c r="Q11104" s="3" t="s">
        <v>687</v>
      </c>
      <c r="S11104" s="3" t="s">
        <v>34</v>
      </c>
    </row>
    <row r="11105">
      <c r="A11105" s="2">
        <v>42318.714895833335</v>
      </c>
      <c r="B11105" s="3">
        <v>11.0</v>
      </c>
      <c r="C11105" s="3" t="s">
        <v>8462</v>
      </c>
      <c r="D11105" s="3">
        <v>92.0</v>
      </c>
      <c r="E11105" s="3" t="s">
        <v>8583</v>
      </c>
      <c r="F11105" s="3">
        <v>11.0</v>
      </c>
      <c r="G11105" s="3">
        <v>14.0</v>
      </c>
      <c r="H11105" s="3" t="s">
        <v>10590</v>
      </c>
      <c r="I11105" s="3" t="s">
        <v>10590</v>
      </c>
      <c r="J11105" s="3" t="s">
        <v>4475</v>
      </c>
      <c r="K11105" s="3" t="s">
        <v>24</v>
      </c>
      <c r="L11105" s="3">
        <v>22.0</v>
      </c>
      <c r="M11105" s="3" t="s">
        <v>25</v>
      </c>
      <c r="N11105" s="3" t="s">
        <v>10711</v>
      </c>
      <c r="O11105" s="3" t="s">
        <v>1475</v>
      </c>
      <c r="P11105" s="4">
        <v>23108.0</v>
      </c>
      <c r="Q11105" s="3" t="s">
        <v>712</v>
      </c>
      <c r="S11105" s="3" t="s">
        <v>34</v>
      </c>
    </row>
    <row r="11106">
      <c r="A11106" s="2">
        <v>42318.714895833335</v>
      </c>
      <c r="B11106" s="3">
        <v>11.0</v>
      </c>
      <c r="C11106" s="3" t="s">
        <v>8462</v>
      </c>
      <c r="D11106" s="3">
        <v>92.0</v>
      </c>
      <c r="E11106" s="3" t="s">
        <v>8583</v>
      </c>
      <c r="F11106" s="3">
        <v>11.0</v>
      </c>
      <c r="G11106" s="3">
        <v>14.0</v>
      </c>
      <c r="H11106" s="3" t="s">
        <v>10590</v>
      </c>
      <c r="I11106" s="3" t="s">
        <v>10590</v>
      </c>
      <c r="J11106" s="3" t="s">
        <v>4475</v>
      </c>
      <c r="K11106" s="3" t="s">
        <v>24</v>
      </c>
      <c r="L11106" s="3">
        <v>23.0</v>
      </c>
      <c r="M11106" s="3" t="s">
        <v>30</v>
      </c>
      <c r="N11106" s="3" t="s">
        <v>4906</v>
      </c>
      <c r="O11106" s="3" t="s">
        <v>6446</v>
      </c>
      <c r="P11106" s="4">
        <v>22494.0</v>
      </c>
      <c r="Q11106" s="3" t="s">
        <v>55</v>
      </c>
      <c r="S11106" s="3" t="s">
        <v>34</v>
      </c>
    </row>
    <row r="11107">
      <c r="A11107" s="2">
        <v>42318.714895833335</v>
      </c>
      <c r="B11107" s="3">
        <v>11.0</v>
      </c>
      <c r="C11107" s="3" t="s">
        <v>8462</v>
      </c>
      <c r="D11107" s="3">
        <v>92.0</v>
      </c>
      <c r="E11107" s="3" t="s">
        <v>8583</v>
      </c>
      <c r="F11107" s="3">
        <v>11.0</v>
      </c>
      <c r="G11107" s="3">
        <v>14.0</v>
      </c>
      <c r="H11107" s="3" t="s">
        <v>10590</v>
      </c>
      <c r="I11107" s="3" t="s">
        <v>10590</v>
      </c>
      <c r="J11107" s="3" t="s">
        <v>4475</v>
      </c>
      <c r="K11107" s="3" t="s">
        <v>24</v>
      </c>
      <c r="L11107" s="3">
        <v>24.0</v>
      </c>
      <c r="M11107" s="3" t="s">
        <v>25</v>
      </c>
      <c r="N11107" s="3" t="s">
        <v>10712</v>
      </c>
      <c r="O11107" s="3" t="s">
        <v>10713</v>
      </c>
      <c r="P11107" s="4">
        <v>19117.0</v>
      </c>
      <c r="Q11107" s="3" t="s">
        <v>132</v>
      </c>
      <c r="S11107" s="3" t="s">
        <v>34</v>
      </c>
    </row>
    <row r="11108">
      <c r="A11108" s="2">
        <v>42318.714895833335</v>
      </c>
      <c r="B11108" s="3">
        <v>11.0</v>
      </c>
      <c r="C11108" s="3" t="s">
        <v>8462</v>
      </c>
      <c r="D11108" s="3">
        <v>92.0</v>
      </c>
      <c r="E11108" s="3" t="s">
        <v>8583</v>
      </c>
      <c r="F11108" s="3">
        <v>11.0</v>
      </c>
      <c r="G11108" s="3">
        <v>14.0</v>
      </c>
      <c r="H11108" s="3" t="s">
        <v>10590</v>
      </c>
      <c r="I11108" s="3" t="s">
        <v>10590</v>
      </c>
      <c r="J11108" s="3" t="s">
        <v>4475</v>
      </c>
      <c r="K11108" s="3" t="s">
        <v>24</v>
      </c>
      <c r="L11108" s="3">
        <v>25.0</v>
      </c>
      <c r="M11108" s="3" t="s">
        <v>30</v>
      </c>
      <c r="N11108" s="3" t="s">
        <v>10714</v>
      </c>
      <c r="O11108" s="3" t="s">
        <v>2417</v>
      </c>
      <c r="P11108" s="4">
        <v>28212.0</v>
      </c>
      <c r="Q11108" s="3" t="s">
        <v>1955</v>
      </c>
      <c r="S11108" s="3" t="s">
        <v>34</v>
      </c>
    </row>
    <row r="11109">
      <c r="A11109" s="2">
        <v>42318.714895833335</v>
      </c>
      <c r="B11109" s="3">
        <v>11.0</v>
      </c>
      <c r="C11109" s="3" t="s">
        <v>8462</v>
      </c>
      <c r="D11109" s="3">
        <v>92.0</v>
      </c>
      <c r="E11109" s="3" t="s">
        <v>8583</v>
      </c>
      <c r="F11109" s="3">
        <v>11.0</v>
      </c>
      <c r="G11109" s="3">
        <v>14.0</v>
      </c>
      <c r="H11109" s="3" t="s">
        <v>10590</v>
      </c>
      <c r="I11109" s="3" t="s">
        <v>10590</v>
      </c>
      <c r="J11109" s="3" t="s">
        <v>4475</v>
      </c>
      <c r="K11109" s="3" t="s">
        <v>24</v>
      </c>
      <c r="L11109" s="3">
        <v>26.0</v>
      </c>
      <c r="M11109" s="3" t="s">
        <v>25</v>
      </c>
      <c r="N11109" s="3" t="s">
        <v>10715</v>
      </c>
      <c r="O11109" s="3" t="s">
        <v>502</v>
      </c>
      <c r="P11109" s="4">
        <v>15753.0</v>
      </c>
      <c r="Q11109" s="3" t="s">
        <v>49</v>
      </c>
      <c r="S11109" s="3" t="s">
        <v>34</v>
      </c>
    </row>
    <row r="11110">
      <c r="A11110" s="2">
        <v>42318.714895833335</v>
      </c>
      <c r="B11110" s="3">
        <v>11.0</v>
      </c>
      <c r="C11110" s="3" t="s">
        <v>8462</v>
      </c>
      <c r="D11110" s="3">
        <v>92.0</v>
      </c>
      <c r="E11110" s="3" t="s">
        <v>8583</v>
      </c>
      <c r="F11110" s="3">
        <v>11.0</v>
      </c>
      <c r="G11110" s="3">
        <v>14.0</v>
      </c>
      <c r="H11110" s="3" t="s">
        <v>10590</v>
      </c>
      <c r="I11110" s="3" t="s">
        <v>10590</v>
      </c>
      <c r="J11110" s="3" t="s">
        <v>4475</v>
      </c>
      <c r="K11110" s="3" t="s">
        <v>24</v>
      </c>
      <c r="L11110" s="3">
        <v>27.0</v>
      </c>
      <c r="M11110" s="3" t="s">
        <v>30</v>
      </c>
      <c r="N11110" s="3" t="s">
        <v>10716</v>
      </c>
      <c r="O11110" s="3" t="s">
        <v>946</v>
      </c>
      <c r="P11110" s="4">
        <v>28115.0</v>
      </c>
      <c r="Q11110" s="3" t="s">
        <v>1955</v>
      </c>
      <c r="S11110" s="3" t="s">
        <v>34</v>
      </c>
    </row>
    <row r="11111">
      <c r="A11111" s="2">
        <v>42318.714895833335</v>
      </c>
      <c r="B11111" s="3">
        <v>11.0</v>
      </c>
      <c r="C11111" s="3" t="s">
        <v>8462</v>
      </c>
      <c r="D11111" s="3">
        <v>92.0</v>
      </c>
      <c r="E11111" s="3" t="s">
        <v>8583</v>
      </c>
      <c r="F11111" s="3">
        <v>11.0</v>
      </c>
      <c r="G11111" s="3">
        <v>14.0</v>
      </c>
      <c r="H11111" s="3" t="s">
        <v>10590</v>
      </c>
      <c r="I11111" s="3" t="s">
        <v>10590</v>
      </c>
      <c r="J11111" s="3" t="s">
        <v>4475</v>
      </c>
      <c r="K11111" s="3" t="s">
        <v>24</v>
      </c>
      <c r="L11111" s="3">
        <v>28.0</v>
      </c>
      <c r="M11111" s="3" t="s">
        <v>25</v>
      </c>
      <c r="N11111" s="3" t="s">
        <v>10717</v>
      </c>
      <c r="O11111" s="3" t="s">
        <v>213</v>
      </c>
      <c r="P11111" s="4">
        <v>18724.0</v>
      </c>
      <c r="Q11111" s="3" t="s">
        <v>86</v>
      </c>
      <c r="S11111" s="3" t="s">
        <v>34</v>
      </c>
    </row>
    <row r="11112">
      <c r="A11112" s="2">
        <v>42318.714895833335</v>
      </c>
      <c r="B11112" s="3">
        <v>11.0</v>
      </c>
      <c r="C11112" s="3" t="s">
        <v>8462</v>
      </c>
      <c r="D11112" s="3">
        <v>92.0</v>
      </c>
      <c r="E11112" s="3" t="s">
        <v>8583</v>
      </c>
      <c r="F11112" s="3">
        <v>11.0</v>
      </c>
      <c r="G11112" s="3">
        <v>14.0</v>
      </c>
      <c r="H11112" s="3" t="s">
        <v>10590</v>
      </c>
      <c r="I11112" s="3" t="s">
        <v>10590</v>
      </c>
      <c r="J11112" s="3" t="s">
        <v>4475</v>
      </c>
      <c r="K11112" s="3" t="s">
        <v>24</v>
      </c>
      <c r="L11112" s="3">
        <v>29.0</v>
      </c>
      <c r="M11112" s="3" t="s">
        <v>30</v>
      </c>
      <c r="N11112" s="3" t="s">
        <v>1883</v>
      </c>
      <c r="O11112" s="3" t="s">
        <v>98</v>
      </c>
      <c r="P11112" s="4">
        <v>29477.0</v>
      </c>
      <c r="Q11112" s="3" t="s">
        <v>216</v>
      </c>
      <c r="S11112" s="3" t="s">
        <v>34</v>
      </c>
    </row>
    <row r="11113">
      <c r="A11113" s="2">
        <v>42318.714895833335</v>
      </c>
      <c r="B11113" s="3">
        <v>11.0</v>
      </c>
      <c r="C11113" s="3" t="s">
        <v>8462</v>
      </c>
      <c r="D11113" s="3">
        <v>92.0</v>
      </c>
      <c r="E11113" s="3" t="s">
        <v>8583</v>
      </c>
      <c r="F11113" s="3">
        <v>11.0</v>
      </c>
      <c r="G11113" s="3">
        <v>14.0</v>
      </c>
      <c r="H11113" s="3" t="s">
        <v>10590</v>
      </c>
      <c r="I11113" s="3" t="s">
        <v>10590</v>
      </c>
      <c r="J11113" s="3" t="s">
        <v>4475</v>
      </c>
      <c r="K11113" s="3" t="s">
        <v>24</v>
      </c>
      <c r="L11113" s="3">
        <v>30.0</v>
      </c>
      <c r="M11113" s="3" t="s">
        <v>25</v>
      </c>
      <c r="N11113" s="3" t="s">
        <v>1046</v>
      </c>
      <c r="O11113" s="3" t="s">
        <v>2415</v>
      </c>
      <c r="P11113" s="4">
        <v>31713.0</v>
      </c>
      <c r="Q11113" s="3" t="s">
        <v>169</v>
      </c>
      <c r="S11113" s="3" t="s">
        <v>34</v>
      </c>
    </row>
    <row r="11114">
      <c r="A11114" s="2">
        <v>42318.714895833335</v>
      </c>
      <c r="B11114" s="3">
        <v>11.0</v>
      </c>
      <c r="C11114" s="3" t="s">
        <v>8462</v>
      </c>
      <c r="D11114" s="3">
        <v>93.0</v>
      </c>
      <c r="E11114" s="3" t="s">
        <v>8620</v>
      </c>
      <c r="F11114" s="3">
        <v>11.0</v>
      </c>
      <c r="G11114" s="3">
        <v>14.0</v>
      </c>
      <c r="H11114" s="3" t="s">
        <v>10590</v>
      </c>
      <c r="I11114" s="3" t="s">
        <v>10590</v>
      </c>
      <c r="J11114" s="3" t="s">
        <v>4475</v>
      </c>
      <c r="K11114" s="3" t="s">
        <v>24</v>
      </c>
      <c r="L11114" s="3">
        <v>1.0</v>
      </c>
      <c r="M11114" s="3" t="s">
        <v>25</v>
      </c>
      <c r="N11114" s="3" t="s">
        <v>1556</v>
      </c>
      <c r="O11114" s="3" t="s">
        <v>243</v>
      </c>
      <c r="P11114" s="4">
        <v>20473.0</v>
      </c>
      <c r="Q11114" s="3" t="s">
        <v>110</v>
      </c>
      <c r="S11114" s="3" t="s">
        <v>34</v>
      </c>
    </row>
    <row r="11115">
      <c r="A11115" s="2">
        <v>42318.714895833335</v>
      </c>
      <c r="B11115" s="3">
        <v>11.0</v>
      </c>
      <c r="C11115" s="3" t="s">
        <v>8462</v>
      </c>
      <c r="D11115" s="3">
        <v>93.0</v>
      </c>
      <c r="E11115" s="3" t="s">
        <v>8620</v>
      </c>
      <c r="F11115" s="3">
        <v>11.0</v>
      </c>
      <c r="G11115" s="3">
        <v>14.0</v>
      </c>
      <c r="H11115" s="3" t="s">
        <v>10590</v>
      </c>
      <c r="I11115" s="3" t="s">
        <v>10590</v>
      </c>
      <c r="J11115" s="3" t="s">
        <v>4475</v>
      </c>
      <c r="K11115" s="3" t="s">
        <v>24</v>
      </c>
      <c r="L11115" s="3">
        <v>2.0</v>
      </c>
      <c r="M11115" s="3" t="s">
        <v>30</v>
      </c>
      <c r="N11115" s="3" t="s">
        <v>10718</v>
      </c>
      <c r="O11115" s="3" t="s">
        <v>2528</v>
      </c>
      <c r="P11115" s="4">
        <v>23298.0</v>
      </c>
      <c r="Q11115" s="3" t="s">
        <v>110</v>
      </c>
      <c r="S11115" s="3" t="s">
        <v>34</v>
      </c>
    </row>
    <row r="11116">
      <c r="A11116" s="2">
        <v>42318.714895833335</v>
      </c>
      <c r="B11116" s="3">
        <v>11.0</v>
      </c>
      <c r="C11116" s="3" t="s">
        <v>8462</v>
      </c>
      <c r="D11116" s="3">
        <v>93.0</v>
      </c>
      <c r="E11116" s="3" t="s">
        <v>8620</v>
      </c>
      <c r="F11116" s="3">
        <v>11.0</v>
      </c>
      <c r="G11116" s="3">
        <v>14.0</v>
      </c>
      <c r="H11116" s="3" t="s">
        <v>10590</v>
      </c>
      <c r="I11116" s="3" t="s">
        <v>10590</v>
      </c>
      <c r="J11116" s="3" t="s">
        <v>4475</v>
      </c>
      <c r="K11116" s="3" t="s">
        <v>24</v>
      </c>
      <c r="L11116" s="3">
        <v>3.0</v>
      </c>
      <c r="M11116" s="3" t="s">
        <v>25</v>
      </c>
      <c r="N11116" s="3" t="s">
        <v>10719</v>
      </c>
      <c r="O11116" s="3" t="s">
        <v>27</v>
      </c>
      <c r="P11116" s="4">
        <v>24072.0</v>
      </c>
      <c r="Q11116" s="3" t="s">
        <v>1454</v>
      </c>
      <c r="S11116" s="3" t="s">
        <v>34</v>
      </c>
    </row>
    <row r="11117">
      <c r="A11117" s="2">
        <v>42318.714895833335</v>
      </c>
      <c r="B11117" s="3">
        <v>11.0</v>
      </c>
      <c r="C11117" s="3" t="s">
        <v>8462</v>
      </c>
      <c r="D11117" s="3">
        <v>93.0</v>
      </c>
      <c r="E11117" s="3" t="s">
        <v>8620</v>
      </c>
      <c r="F11117" s="3">
        <v>11.0</v>
      </c>
      <c r="G11117" s="3">
        <v>14.0</v>
      </c>
      <c r="H11117" s="3" t="s">
        <v>10590</v>
      </c>
      <c r="I11117" s="3" t="s">
        <v>10590</v>
      </c>
      <c r="J11117" s="3" t="s">
        <v>4475</v>
      </c>
      <c r="K11117" s="3" t="s">
        <v>24</v>
      </c>
      <c r="L11117" s="3">
        <v>4.0</v>
      </c>
      <c r="M11117" s="3" t="s">
        <v>30</v>
      </c>
      <c r="N11117" s="3" t="s">
        <v>2052</v>
      </c>
      <c r="O11117" s="3" t="s">
        <v>1012</v>
      </c>
      <c r="P11117" s="4">
        <v>22129.0</v>
      </c>
      <c r="Q11117" s="3" t="s">
        <v>110</v>
      </c>
      <c r="S11117" s="3" t="s">
        <v>34</v>
      </c>
    </row>
    <row r="11118">
      <c r="A11118" s="2">
        <v>42318.714895833335</v>
      </c>
      <c r="B11118" s="3">
        <v>11.0</v>
      </c>
      <c r="C11118" s="3" t="s">
        <v>8462</v>
      </c>
      <c r="D11118" s="3">
        <v>93.0</v>
      </c>
      <c r="E11118" s="3" t="s">
        <v>8620</v>
      </c>
      <c r="F11118" s="3">
        <v>11.0</v>
      </c>
      <c r="G11118" s="3">
        <v>14.0</v>
      </c>
      <c r="H11118" s="3" t="s">
        <v>10590</v>
      </c>
      <c r="I11118" s="3" t="s">
        <v>10590</v>
      </c>
      <c r="J11118" s="3" t="s">
        <v>4475</v>
      </c>
      <c r="K11118" s="3" t="s">
        <v>24</v>
      </c>
      <c r="L11118" s="3">
        <v>5.0</v>
      </c>
      <c r="M11118" s="3" t="s">
        <v>25</v>
      </c>
      <c r="N11118" s="3" t="s">
        <v>10720</v>
      </c>
      <c r="O11118" s="3" t="s">
        <v>859</v>
      </c>
      <c r="P11118" s="4">
        <v>33596.0</v>
      </c>
      <c r="Q11118" s="3" t="s">
        <v>79</v>
      </c>
      <c r="S11118" s="3" t="s">
        <v>34</v>
      </c>
    </row>
    <row r="11119">
      <c r="A11119" s="2">
        <v>42318.714895833335</v>
      </c>
      <c r="B11119" s="3">
        <v>11.0</v>
      </c>
      <c r="C11119" s="3" t="s">
        <v>8462</v>
      </c>
      <c r="D11119" s="3">
        <v>93.0</v>
      </c>
      <c r="E11119" s="3" t="s">
        <v>8620</v>
      </c>
      <c r="F11119" s="3">
        <v>11.0</v>
      </c>
      <c r="G11119" s="3">
        <v>14.0</v>
      </c>
      <c r="H11119" s="3" t="s">
        <v>10590</v>
      </c>
      <c r="I11119" s="3" t="s">
        <v>10590</v>
      </c>
      <c r="J11119" s="3" t="s">
        <v>4475</v>
      </c>
      <c r="K11119" s="3" t="s">
        <v>24</v>
      </c>
      <c r="L11119" s="3">
        <v>6.0</v>
      </c>
      <c r="M11119" s="3" t="s">
        <v>30</v>
      </c>
      <c r="N11119" s="3" t="s">
        <v>3730</v>
      </c>
      <c r="O11119" s="3" t="s">
        <v>1890</v>
      </c>
      <c r="P11119" s="4">
        <v>33577.0</v>
      </c>
      <c r="Q11119" s="3" t="s">
        <v>132</v>
      </c>
      <c r="S11119" s="3" t="s">
        <v>34</v>
      </c>
    </row>
    <row r="11120">
      <c r="A11120" s="2">
        <v>42318.714895833335</v>
      </c>
      <c r="B11120" s="3">
        <v>11.0</v>
      </c>
      <c r="C11120" s="3" t="s">
        <v>8462</v>
      </c>
      <c r="D11120" s="3">
        <v>93.0</v>
      </c>
      <c r="E11120" s="3" t="s">
        <v>8620</v>
      </c>
      <c r="F11120" s="3">
        <v>11.0</v>
      </c>
      <c r="G11120" s="3">
        <v>14.0</v>
      </c>
      <c r="H11120" s="3" t="s">
        <v>10590</v>
      </c>
      <c r="I11120" s="3" t="s">
        <v>10590</v>
      </c>
      <c r="J11120" s="3" t="s">
        <v>4475</v>
      </c>
      <c r="K11120" s="3" t="s">
        <v>24</v>
      </c>
      <c r="L11120" s="3">
        <v>7.0</v>
      </c>
      <c r="M11120" s="3" t="s">
        <v>25</v>
      </c>
      <c r="N11120" s="3" t="s">
        <v>10721</v>
      </c>
      <c r="O11120" s="3" t="s">
        <v>2415</v>
      </c>
      <c r="P11120" s="4">
        <v>29023.0</v>
      </c>
      <c r="Q11120" s="3" t="s">
        <v>75</v>
      </c>
      <c r="S11120" s="3" t="s">
        <v>34</v>
      </c>
    </row>
    <row r="11121">
      <c r="A11121" s="2">
        <v>42318.714895833335</v>
      </c>
      <c r="B11121" s="3">
        <v>11.0</v>
      </c>
      <c r="C11121" s="3" t="s">
        <v>8462</v>
      </c>
      <c r="D11121" s="3">
        <v>93.0</v>
      </c>
      <c r="E11121" s="3" t="s">
        <v>8620</v>
      </c>
      <c r="F11121" s="3">
        <v>11.0</v>
      </c>
      <c r="G11121" s="3">
        <v>14.0</v>
      </c>
      <c r="H11121" s="3" t="s">
        <v>10590</v>
      </c>
      <c r="I11121" s="3" t="s">
        <v>10590</v>
      </c>
      <c r="J11121" s="3" t="s">
        <v>4475</v>
      </c>
      <c r="K11121" s="3" t="s">
        <v>24</v>
      </c>
      <c r="L11121" s="3">
        <v>8.0</v>
      </c>
      <c r="M11121" s="3" t="s">
        <v>30</v>
      </c>
      <c r="N11121" s="3" t="s">
        <v>10722</v>
      </c>
      <c r="O11121" s="3" t="s">
        <v>697</v>
      </c>
      <c r="P11121" s="4">
        <v>29584.0</v>
      </c>
      <c r="Q11121" s="3" t="s">
        <v>189</v>
      </c>
      <c r="S11121" s="3" t="s">
        <v>34</v>
      </c>
    </row>
    <row r="11122">
      <c r="A11122" s="2">
        <v>42318.714895833335</v>
      </c>
      <c r="B11122" s="3">
        <v>11.0</v>
      </c>
      <c r="C11122" s="3" t="s">
        <v>8462</v>
      </c>
      <c r="D11122" s="3">
        <v>93.0</v>
      </c>
      <c r="E11122" s="3" t="s">
        <v>8620</v>
      </c>
      <c r="F11122" s="3">
        <v>11.0</v>
      </c>
      <c r="G11122" s="3">
        <v>14.0</v>
      </c>
      <c r="H11122" s="3" t="s">
        <v>10590</v>
      </c>
      <c r="I11122" s="3" t="s">
        <v>10590</v>
      </c>
      <c r="J11122" s="3" t="s">
        <v>4475</v>
      </c>
      <c r="K11122" s="3" t="s">
        <v>24</v>
      </c>
      <c r="L11122" s="3">
        <v>9.0</v>
      </c>
      <c r="M11122" s="3" t="s">
        <v>25</v>
      </c>
      <c r="N11122" s="3" t="s">
        <v>10723</v>
      </c>
      <c r="O11122" s="3" t="s">
        <v>275</v>
      </c>
      <c r="P11122" s="4">
        <v>18991.0</v>
      </c>
      <c r="Q11122" s="3" t="s">
        <v>352</v>
      </c>
      <c r="S11122" s="3" t="s">
        <v>34</v>
      </c>
    </row>
    <row r="11123">
      <c r="A11123" s="2">
        <v>42318.714895833335</v>
      </c>
      <c r="B11123" s="3">
        <v>11.0</v>
      </c>
      <c r="C11123" s="3" t="s">
        <v>8462</v>
      </c>
      <c r="D11123" s="3">
        <v>93.0</v>
      </c>
      <c r="E11123" s="3" t="s">
        <v>8620</v>
      </c>
      <c r="F11123" s="3">
        <v>11.0</v>
      </c>
      <c r="G11123" s="3">
        <v>14.0</v>
      </c>
      <c r="H11123" s="3" t="s">
        <v>10590</v>
      </c>
      <c r="I11123" s="3" t="s">
        <v>10590</v>
      </c>
      <c r="J11123" s="3" t="s">
        <v>4475</v>
      </c>
      <c r="K11123" s="3" t="s">
        <v>24</v>
      </c>
      <c r="L11123" s="3">
        <v>10.0</v>
      </c>
      <c r="M11123" s="3" t="s">
        <v>30</v>
      </c>
      <c r="N11123" s="3" t="s">
        <v>10724</v>
      </c>
      <c r="O11123" s="3" t="s">
        <v>102</v>
      </c>
      <c r="P11123" s="4">
        <v>32522.0</v>
      </c>
      <c r="Q11123" s="3" t="s">
        <v>132</v>
      </c>
      <c r="S11123" s="3" t="s">
        <v>34</v>
      </c>
    </row>
    <row r="11124">
      <c r="A11124" s="2">
        <v>42318.714895833335</v>
      </c>
      <c r="B11124" s="3">
        <v>11.0</v>
      </c>
      <c r="C11124" s="3" t="s">
        <v>8462</v>
      </c>
      <c r="D11124" s="3">
        <v>93.0</v>
      </c>
      <c r="E11124" s="3" t="s">
        <v>8620</v>
      </c>
      <c r="F11124" s="3">
        <v>11.0</v>
      </c>
      <c r="G11124" s="3">
        <v>14.0</v>
      </c>
      <c r="H11124" s="3" t="s">
        <v>10590</v>
      </c>
      <c r="I11124" s="3" t="s">
        <v>10590</v>
      </c>
      <c r="J11124" s="3" t="s">
        <v>4475</v>
      </c>
      <c r="K11124" s="3" t="s">
        <v>24</v>
      </c>
      <c r="L11124" s="3">
        <v>11.0</v>
      </c>
      <c r="M11124" s="3" t="s">
        <v>25</v>
      </c>
      <c r="N11124" s="3" t="s">
        <v>10725</v>
      </c>
      <c r="O11124" s="3" t="s">
        <v>102</v>
      </c>
      <c r="P11124" s="4">
        <v>28935.0</v>
      </c>
      <c r="Q11124" s="3" t="s">
        <v>169</v>
      </c>
      <c r="S11124" s="3" t="s">
        <v>34</v>
      </c>
    </row>
    <row r="11125">
      <c r="A11125" s="2">
        <v>42318.714895833335</v>
      </c>
      <c r="B11125" s="3">
        <v>11.0</v>
      </c>
      <c r="C11125" s="3" t="s">
        <v>8462</v>
      </c>
      <c r="D11125" s="3">
        <v>93.0</v>
      </c>
      <c r="E11125" s="3" t="s">
        <v>8620</v>
      </c>
      <c r="F11125" s="3">
        <v>11.0</v>
      </c>
      <c r="G11125" s="3">
        <v>14.0</v>
      </c>
      <c r="H11125" s="3" t="s">
        <v>10590</v>
      </c>
      <c r="I11125" s="3" t="s">
        <v>10590</v>
      </c>
      <c r="J11125" s="3" t="s">
        <v>4475</v>
      </c>
      <c r="K11125" s="3" t="s">
        <v>24</v>
      </c>
      <c r="L11125" s="3">
        <v>12.0</v>
      </c>
      <c r="M11125" s="3" t="s">
        <v>30</v>
      </c>
      <c r="N11125" s="3" t="s">
        <v>6968</v>
      </c>
      <c r="O11125" s="3" t="s">
        <v>746</v>
      </c>
      <c r="P11125" s="4">
        <v>33081.0</v>
      </c>
      <c r="Q11125" s="3" t="s">
        <v>228</v>
      </c>
      <c r="S11125" s="3" t="s">
        <v>34</v>
      </c>
    </row>
    <row r="11126">
      <c r="A11126" s="2">
        <v>42318.714895833335</v>
      </c>
      <c r="B11126" s="3">
        <v>11.0</v>
      </c>
      <c r="C11126" s="3" t="s">
        <v>8462</v>
      </c>
      <c r="D11126" s="3">
        <v>93.0</v>
      </c>
      <c r="E11126" s="3" t="s">
        <v>8620</v>
      </c>
      <c r="F11126" s="3">
        <v>11.0</v>
      </c>
      <c r="G11126" s="3">
        <v>14.0</v>
      </c>
      <c r="H11126" s="3" t="s">
        <v>10590</v>
      </c>
      <c r="I11126" s="3" t="s">
        <v>10590</v>
      </c>
      <c r="J11126" s="3" t="s">
        <v>4475</v>
      </c>
      <c r="K11126" s="3" t="s">
        <v>24</v>
      </c>
      <c r="L11126" s="3">
        <v>13.0</v>
      </c>
      <c r="M11126" s="3" t="s">
        <v>25</v>
      </c>
      <c r="N11126" s="3" t="s">
        <v>10726</v>
      </c>
      <c r="O11126" s="3" t="s">
        <v>275</v>
      </c>
      <c r="P11126" s="4">
        <v>23471.0</v>
      </c>
      <c r="Q11126" s="3" t="s">
        <v>75</v>
      </c>
      <c r="S11126" s="3" t="s">
        <v>34</v>
      </c>
    </row>
    <row r="11127">
      <c r="A11127" s="2">
        <v>42318.714895833335</v>
      </c>
      <c r="B11127" s="3">
        <v>11.0</v>
      </c>
      <c r="C11127" s="3" t="s">
        <v>8462</v>
      </c>
      <c r="D11127" s="3">
        <v>93.0</v>
      </c>
      <c r="E11127" s="3" t="s">
        <v>8620</v>
      </c>
      <c r="F11127" s="3">
        <v>11.0</v>
      </c>
      <c r="G11127" s="3">
        <v>14.0</v>
      </c>
      <c r="H11127" s="3" t="s">
        <v>10590</v>
      </c>
      <c r="I11127" s="3" t="s">
        <v>10590</v>
      </c>
      <c r="J11127" s="3" t="s">
        <v>4475</v>
      </c>
      <c r="K11127" s="3" t="s">
        <v>24</v>
      </c>
      <c r="L11127" s="3">
        <v>14.0</v>
      </c>
      <c r="M11127" s="3" t="s">
        <v>30</v>
      </c>
      <c r="N11127" s="3" t="s">
        <v>10727</v>
      </c>
      <c r="O11127" s="3" t="s">
        <v>10728</v>
      </c>
      <c r="P11127" s="4">
        <v>30925.0</v>
      </c>
      <c r="Q11127" s="3" t="s">
        <v>72</v>
      </c>
      <c r="S11127" s="3" t="s">
        <v>34</v>
      </c>
    </row>
    <row r="11128">
      <c r="A11128" s="2">
        <v>42318.714895833335</v>
      </c>
      <c r="B11128" s="3">
        <v>11.0</v>
      </c>
      <c r="C11128" s="3" t="s">
        <v>8462</v>
      </c>
      <c r="D11128" s="3">
        <v>93.0</v>
      </c>
      <c r="E11128" s="3" t="s">
        <v>8620</v>
      </c>
      <c r="F11128" s="3">
        <v>11.0</v>
      </c>
      <c r="G11128" s="3">
        <v>14.0</v>
      </c>
      <c r="H11128" s="3" t="s">
        <v>10590</v>
      </c>
      <c r="I11128" s="3" t="s">
        <v>10590</v>
      </c>
      <c r="J11128" s="3" t="s">
        <v>4475</v>
      </c>
      <c r="K11128" s="3" t="s">
        <v>24</v>
      </c>
      <c r="L11128" s="3">
        <v>15.0</v>
      </c>
      <c r="M11128" s="3" t="s">
        <v>25</v>
      </c>
      <c r="N11128" s="3" t="s">
        <v>10729</v>
      </c>
      <c r="O11128" s="3" t="s">
        <v>2150</v>
      </c>
      <c r="P11128" s="4">
        <v>25531.0</v>
      </c>
      <c r="Q11128" s="3" t="s">
        <v>216</v>
      </c>
      <c r="S11128" s="3" t="s">
        <v>34</v>
      </c>
    </row>
    <row r="11129">
      <c r="A11129" s="2">
        <v>42318.714895833335</v>
      </c>
      <c r="B11129" s="3">
        <v>11.0</v>
      </c>
      <c r="C11129" s="3" t="s">
        <v>8462</v>
      </c>
      <c r="D11129" s="3">
        <v>93.0</v>
      </c>
      <c r="E11129" s="3" t="s">
        <v>8620</v>
      </c>
      <c r="F11129" s="3">
        <v>11.0</v>
      </c>
      <c r="G11129" s="3">
        <v>14.0</v>
      </c>
      <c r="H11129" s="3" t="s">
        <v>10590</v>
      </c>
      <c r="I11129" s="3" t="s">
        <v>10590</v>
      </c>
      <c r="J11129" s="3" t="s">
        <v>4475</v>
      </c>
      <c r="K11129" s="3" t="s">
        <v>24</v>
      </c>
      <c r="L11129" s="3">
        <v>16.0</v>
      </c>
      <c r="M11129" s="3" t="s">
        <v>30</v>
      </c>
      <c r="N11129" s="3" t="s">
        <v>10730</v>
      </c>
      <c r="O11129" s="3" t="s">
        <v>215</v>
      </c>
      <c r="P11129" s="4">
        <v>25904.0</v>
      </c>
      <c r="Q11129" s="3" t="s">
        <v>72</v>
      </c>
      <c r="S11129" s="3" t="s">
        <v>34</v>
      </c>
    </row>
    <row r="11130">
      <c r="A11130" s="2">
        <v>42318.714895833335</v>
      </c>
      <c r="B11130" s="3">
        <v>11.0</v>
      </c>
      <c r="C11130" s="3" t="s">
        <v>8462</v>
      </c>
      <c r="D11130" s="3">
        <v>93.0</v>
      </c>
      <c r="E11130" s="3" t="s">
        <v>8620</v>
      </c>
      <c r="F11130" s="3">
        <v>11.0</v>
      </c>
      <c r="G11130" s="3">
        <v>14.0</v>
      </c>
      <c r="H11130" s="3" t="s">
        <v>10590</v>
      </c>
      <c r="I11130" s="3" t="s">
        <v>10590</v>
      </c>
      <c r="J11130" s="3" t="s">
        <v>4475</v>
      </c>
      <c r="K11130" s="3" t="s">
        <v>24</v>
      </c>
      <c r="L11130" s="3">
        <v>17.0</v>
      </c>
      <c r="M11130" s="3" t="s">
        <v>25</v>
      </c>
      <c r="N11130" s="3" t="s">
        <v>10731</v>
      </c>
      <c r="O11130" s="3" t="s">
        <v>10732</v>
      </c>
      <c r="P11130" s="4">
        <v>34065.0</v>
      </c>
      <c r="Q11130" s="3" t="s">
        <v>191</v>
      </c>
      <c r="S11130" s="3" t="s">
        <v>34</v>
      </c>
    </row>
    <row r="11131">
      <c r="A11131" s="2">
        <v>42318.714895833335</v>
      </c>
      <c r="B11131" s="3">
        <v>11.0</v>
      </c>
      <c r="C11131" s="3" t="s">
        <v>8462</v>
      </c>
      <c r="D11131" s="3">
        <v>93.0</v>
      </c>
      <c r="E11131" s="3" t="s">
        <v>8620</v>
      </c>
      <c r="F11131" s="3">
        <v>11.0</v>
      </c>
      <c r="G11131" s="3">
        <v>14.0</v>
      </c>
      <c r="H11131" s="3" t="s">
        <v>10590</v>
      </c>
      <c r="I11131" s="3" t="s">
        <v>10590</v>
      </c>
      <c r="J11131" s="3" t="s">
        <v>4475</v>
      </c>
      <c r="K11131" s="3" t="s">
        <v>24</v>
      </c>
      <c r="L11131" s="3">
        <v>18.0</v>
      </c>
      <c r="M11131" s="3" t="s">
        <v>30</v>
      </c>
      <c r="N11131" s="3" t="s">
        <v>10733</v>
      </c>
      <c r="O11131" s="3" t="s">
        <v>1360</v>
      </c>
      <c r="P11131" s="4">
        <v>28002.0</v>
      </c>
      <c r="Q11131" s="3" t="s">
        <v>110</v>
      </c>
      <c r="S11131" s="3" t="s">
        <v>34</v>
      </c>
    </row>
    <row r="11132">
      <c r="A11132" s="2">
        <v>42318.714895833335</v>
      </c>
      <c r="B11132" s="3">
        <v>11.0</v>
      </c>
      <c r="C11132" s="3" t="s">
        <v>8462</v>
      </c>
      <c r="D11132" s="3">
        <v>93.0</v>
      </c>
      <c r="E11132" s="3" t="s">
        <v>8620</v>
      </c>
      <c r="F11132" s="3">
        <v>11.0</v>
      </c>
      <c r="G11132" s="3">
        <v>14.0</v>
      </c>
      <c r="H11132" s="3" t="s">
        <v>10590</v>
      </c>
      <c r="I11132" s="3" t="s">
        <v>10590</v>
      </c>
      <c r="J11132" s="3" t="s">
        <v>4475</v>
      </c>
      <c r="K11132" s="3" t="s">
        <v>24</v>
      </c>
      <c r="L11132" s="3">
        <v>19.0</v>
      </c>
      <c r="M11132" s="3" t="s">
        <v>25</v>
      </c>
      <c r="N11132" s="3" t="s">
        <v>10697</v>
      </c>
      <c r="O11132" s="3" t="s">
        <v>218</v>
      </c>
      <c r="P11132" s="4">
        <v>28330.0</v>
      </c>
      <c r="Q11132" s="3" t="s">
        <v>110</v>
      </c>
      <c r="S11132" s="3" t="s">
        <v>34</v>
      </c>
    </row>
    <row r="11133">
      <c r="A11133" s="2">
        <v>42318.714895833335</v>
      </c>
      <c r="B11133" s="3">
        <v>11.0</v>
      </c>
      <c r="C11133" s="3" t="s">
        <v>8462</v>
      </c>
      <c r="D11133" s="3">
        <v>93.0</v>
      </c>
      <c r="E11133" s="3" t="s">
        <v>8620</v>
      </c>
      <c r="F11133" s="3">
        <v>11.0</v>
      </c>
      <c r="G11133" s="3">
        <v>14.0</v>
      </c>
      <c r="H11133" s="3" t="s">
        <v>10590</v>
      </c>
      <c r="I11133" s="3" t="s">
        <v>10590</v>
      </c>
      <c r="J11133" s="3" t="s">
        <v>4475</v>
      </c>
      <c r="K11133" s="3" t="s">
        <v>24</v>
      </c>
      <c r="L11133" s="3">
        <v>20.0</v>
      </c>
      <c r="M11133" s="3" t="s">
        <v>30</v>
      </c>
      <c r="N11133" s="3" t="s">
        <v>10734</v>
      </c>
      <c r="O11133" s="3" t="s">
        <v>2693</v>
      </c>
      <c r="P11133" s="4">
        <v>22665.0</v>
      </c>
      <c r="Q11133" s="3" t="s">
        <v>132</v>
      </c>
      <c r="S11133" s="3" t="s">
        <v>34</v>
      </c>
    </row>
    <row r="11134">
      <c r="A11134" s="2">
        <v>42318.714895833335</v>
      </c>
      <c r="B11134" s="3">
        <v>11.0</v>
      </c>
      <c r="C11134" s="3" t="s">
        <v>8462</v>
      </c>
      <c r="D11134" s="3">
        <v>93.0</v>
      </c>
      <c r="E11134" s="3" t="s">
        <v>8620</v>
      </c>
      <c r="F11134" s="3">
        <v>11.0</v>
      </c>
      <c r="G11134" s="3">
        <v>14.0</v>
      </c>
      <c r="H11134" s="3" t="s">
        <v>10590</v>
      </c>
      <c r="I11134" s="3" t="s">
        <v>10590</v>
      </c>
      <c r="J11134" s="3" t="s">
        <v>4475</v>
      </c>
      <c r="K11134" s="3" t="s">
        <v>24</v>
      </c>
      <c r="L11134" s="3">
        <v>21.0</v>
      </c>
      <c r="M11134" s="3" t="s">
        <v>25</v>
      </c>
      <c r="N11134" s="3" t="s">
        <v>10735</v>
      </c>
      <c r="O11134" s="3" t="s">
        <v>10736</v>
      </c>
      <c r="P11134" s="4">
        <v>33874.0</v>
      </c>
      <c r="Q11134" s="3" t="s">
        <v>132</v>
      </c>
      <c r="S11134" s="3" t="s">
        <v>34</v>
      </c>
    </row>
    <row r="11135">
      <c r="A11135" s="2">
        <v>42318.714895833335</v>
      </c>
      <c r="B11135" s="3">
        <v>11.0</v>
      </c>
      <c r="C11135" s="3" t="s">
        <v>8462</v>
      </c>
      <c r="D11135" s="3">
        <v>93.0</v>
      </c>
      <c r="E11135" s="3" t="s">
        <v>8620</v>
      </c>
      <c r="F11135" s="3">
        <v>11.0</v>
      </c>
      <c r="G11135" s="3">
        <v>14.0</v>
      </c>
      <c r="H11135" s="3" t="s">
        <v>10590</v>
      </c>
      <c r="I11135" s="3" t="s">
        <v>10590</v>
      </c>
      <c r="J11135" s="3" t="s">
        <v>4475</v>
      </c>
      <c r="K11135" s="3" t="s">
        <v>24</v>
      </c>
      <c r="L11135" s="3">
        <v>22.0</v>
      </c>
      <c r="M11135" s="3" t="s">
        <v>30</v>
      </c>
      <c r="N11135" s="3" t="s">
        <v>10737</v>
      </c>
      <c r="O11135" s="3" t="s">
        <v>1029</v>
      </c>
      <c r="P11135" s="4">
        <v>26503.0</v>
      </c>
      <c r="Q11135" s="3" t="s">
        <v>970</v>
      </c>
      <c r="S11135" s="3" t="s">
        <v>34</v>
      </c>
    </row>
    <row r="11136">
      <c r="A11136" s="2">
        <v>42318.714895833335</v>
      </c>
      <c r="B11136" s="3">
        <v>11.0</v>
      </c>
      <c r="C11136" s="3" t="s">
        <v>8462</v>
      </c>
      <c r="D11136" s="3">
        <v>93.0</v>
      </c>
      <c r="E11136" s="3" t="s">
        <v>8620</v>
      </c>
      <c r="F11136" s="3">
        <v>11.0</v>
      </c>
      <c r="G11136" s="3">
        <v>14.0</v>
      </c>
      <c r="H11136" s="3" t="s">
        <v>10590</v>
      </c>
      <c r="I11136" s="3" t="s">
        <v>10590</v>
      </c>
      <c r="J11136" s="3" t="s">
        <v>4475</v>
      </c>
      <c r="K11136" s="3" t="s">
        <v>24</v>
      </c>
      <c r="L11136" s="3">
        <v>23.0</v>
      </c>
      <c r="M11136" s="3" t="s">
        <v>25</v>
      </c>
      <c r="N11136" s="3" t="s">
        <v>10738</v>
      </c>
      <c r="O11136" s="3" t="s">
        <v>297</v>
      </c>
      <c r="P11136" s="4">
        <v>22941.0</v>
      </c>
      <c r="Q11136" s="3" t="s">
        <v>132</v>
      </c>
      <c r="S11136" s="3" t="s">
        <v>34</v>
      </c>
    </row>
    <row r="11137">
      <c r="A11137" s="2">
        <v>42318.714895833335</v>
      </c>
      <c r="B11137" s="3">
        <v>11.0</v>
      </c>
      <c r="C11137" s="3" t="s">
        <v>8462</v>
      </c>
      <c r="D11137" s="3">
        <v>93.0</v>
      </c>
      <c r="E11137" s="3" t="s">
        <v>8620</v>
      </c>
      <c r="F11137" s="3">
        <v>11.0</v>
      </c>
      <c r="G11137" s="3">
        <v>14.0</v>
      </c>
      <c r="H11137" s="3" t="s">
        <v>10590</v>
      </c>
      <c r="I11137" s="3" t="s">
        <v>10590</v>
      </c>
      <c r="J11137" s="3" t="s">
        <v>4475</v>
      </c>
      <c r="K11137" s="3" t="s">
        <v>24</v>
      </c>
      <c r="L11137" s="3">
        <v>24.0</v>
      </c>
      <c r="M11137" s="3" t="s">
        <v>30</v>
      </c>
      <c r="N11137" s="3" t="s">
        <v>10739</v>
      </c>
      <c r="O11137" s="3" t="s">
        <v>8787</v>
      </c>
      <c r="P11137" s="4">
        <v>31370.0</v>
      </c>
      <c r="Q11137" s="3" t="s">
        <v>40</v>
      </c>
      <c r="S11137" s="3" t="s">
        <v>34</v>
      </c>
    </row>
    <row r="11138">
      <c r="A11138" s="2">
        <v>42318.714895833335</v>
      </c>
      <c r="B11138" s="3">
        <v>11.0</v>
      </c>
      <c r="C11138" s="3" t="s">
        <v>8462</v>
      </c>
      <c r="D11138" s="3">
        <v>93.0</v>
      </c>
      <c r="E11138" s="3" t="s">
        <v>8620</v>
      </c>
      <c r="F11138" s="3">
        <v>11.0</v>
      </c>
      <c r="G11138" s="3">
        <v>14.0</v>
      </c>
      <c r="H11138" s="3" t="s">
        <v>10590</v>
      </c>
      <c r="I11138" s="3" t="s">
        <v>10590</v>
      </c>
      <c r="J11138" s="3" t="s">
        <v>4475</v>
      </c>
      <c r="K11138" s="3" t="s">
        <v>24</v>
      </c>
      <c r="L11138" s="3">
        <v>25.0</v>
      </c>
      <c r="M11138" s="3" t="s">
        <v>25</v>
      </c>
      <c r="N11138" s="3" t="s">
        <v>10740</v>
      </c>
      <c r="O11138" s="3" t="s">
        <v>10741</v>
      </c>
      <c r="P11138" s="4">
        <v>31964.0</v>
      </c>
      <c r="Q11138" s="3" t="s">
        <v>79</v>
      </c>
      <c r="S11138" s="3" t="s">
        <v>34</v>
      </c>
    </row>
    <row r="11139">
      <c r="A11139" s="2">
        <v>42318.714895833335</v>
      </c>
      <c r="B11139" s="3">
        <v>11.0</v>
      </c>
      <c r="C11139" s="3" t="s">
        <v>8462</v>
      </c>
      <c r="D11139" s="3">
        <v>93.0</v>
      </c>
      <c r="E11139" s="3" t="s">
        <v>8620</v>
      </c>
      <c r="F11139" s="3">
        <v>11.0</v>
      </c>
      <c r="G11139" s="3">
        <v>14.0</v>
      </c>
      <c r="H11139" s="3" t="s">
        <v>10590</v>
      </c>
      <c r="I11139" s="3" t="s">
        <v>10590</v>
      </c>
      <c r="J11139" s="3" t="s">
        <v>4475</v>
      </c>
      <c r="K11139" s="3" t="s">
        <v>24</v>
      </c>
      <c r="L11139" s="3">
        <v>26.0</v>
      </c>
      <c r="M11139" s="3" t="s">
        <v>30</v>
      </c>
      <c r="N11139" s="3" t="s">
        <v>10724</v>
      </c>
      <c r="O11139" s="3" t="s">
        <v>10742</v>
      </c>
      <c r="P11139" s="4">
        <v>35018.0</v>
      </c>
      <c r="Q11139" s="3" t="s">
        <v>191</v>
      </c>
      <c r="S11139" s="3" t="s">
        <v>34</v>
      </c>
    </row>
    <row r="11140">
      <c r="A11140" s="2">
        <v>42318.714895833335</v>
      </c>
      <c r="B11140" s="3">
        <v>11.0</v>
      </c>
      <c r="C11140" s="3" t="s">
        <v>8462</v>
      </c>
      <c r="D11140" s="3">
        <v>93.0</v>
      </c>
      <c r="E11140" s="3" t="s">
        <v>8620</v>
      </c>
      <c r="F11140" s="3">
        <v>11.0</v>
      </c>
      <c r="G11140" s="3">
        <v>14.0</v>
      </c>
      <c r="H11140" s="3" t="s">
        <v>10590</v>
      </c>
      <c r="I11140" s="3" t="s">
        <v>10590</v>
      </c>
      <c r="J11140" s="3" t="s">
        <v>4475</v>
      </c>
      <c r="K11140" s="3" t="s">
        <v>24</v>
      </c>
      <c r="L11140" s="3">
        <v>27.0</v>
      </c>
      <c r="M11140" s="3" t="s">
        <v>25</v>
      </c>
      <c r="N11140" s="3" t="s">
        <v>10743</v>
      </c>
      <c r="O11140" s="3" t="s">
        <v>1037</v>
      </c>
      <c r="P11140" s="4">
        <v>26654.0</v>
      </c>
      <c r="Q11140" s="3" t="s">
        <v>110</v>
      </c>
      <c r="S11140" s="3" t="s">
        <v>34</v>
      </c>
    </row>
    <row r="11141">
      <c r="A11141" s="2">
        <v>42318.714895833335</v>
      </c>
      <c r="B11141" s="3">
        <v>11.0</v>
      </c>
      <c r="C11141" s="3" t="s">
        <v>8462</v>
      </c>
      <c r="D11141" s="3">
        <v>93.0</v>
      </c>
      <c r="E11141" s="3" t="s">
        <v>8620</v>
      </c>
      <c r="F11141" s="3">
        <v>11.0</v>
      </c>
      <c r="G11141" s="3">
        <v>14.0</v>
      </c>
      <c r="H11141" s="3" t="s">
        <v>10590</v>
      </c>
      <c r="I11141" s="3" t="s">
        <v>10590</v>
      </c>
      <c r="J11141" s="3" t="s">
        <v>4475</v>
      </c>
      <c r="K11141" s="3" t="s">
        <v>24</v>
      </c>
      <c r="L11141" s="3">
        <v>28.0</v>
      </c>
      <c r="M11141" s="3" t="s">
        <v>30</v>
      </c>
      <c r="N11141" s="3" t="s">
        <v>7577</v>
      </c>
      <c r="O11141" s="3" t="s">
        <v>1890</v>
      </c>
      <c r="P11141" s="4">
        <v>26709.0</v>
      </c>
      <c r="Q11141" s="3" t="s">
        <v>46</v>
      </c>
      <c r="S11141" s="3" t="s">
        <v>34</v>
      </c>
    </row>
    <row r="11142">
      <c r="A11142" s="2">
        <v>42318.714895833335</v>
      </c>
      <c r="B11142" s="3">
        <v>11.0</v>
      </c>
      <c r="C11142" s="3" t="s">
        <v>8462</v>
      </c>
      <c r="D11142" s="3">
        <v>93.0</v>
      </c>
      <c r="E11142" s="3" t="s">
        <v>8620</v>
      </c>
      <c r="F11142" s="3">
        <v>11.0</v>
      </c>
      <c r="G11142" s="3">
        <v>14.0</v>
      </c>
      <c r="H11142" s="3" t="s">
        <v>10590</v>
      </c>
      <c r="I11142" s="3" t="s">
        <v>10590</v>
      </c>
      <c r="J11142" s="3" t="s">
        <v>4475</v>
      </c>
      <c r="K11142" s="3" t="s">
        <v>24</v>
      </c>
      <c r="L11142" s="3">
        <v>29.0</v>
      </c>
      <c r="M11142" s="3" t="s">
        <v>25</v>
      </c>
      <c r="N11142" s="3" t="s">
        <v>9564</v>
      </c>
      <c r="O11142" s="3" t="s">
        <v>1390</v>
      </c>
      <c r="P11142" s="4">
        <v>34450.0</v>
      </c>
      <c r="Q11142" s="3" t="s">
        <v>43</v>
      </c>
      <c r="S11142" s="3" t="s">
        <v>34</v>
      </c>
    </row>
    <row r="11143">
      <c r="A11143" s="2">
        <v>42318.714895833335</v>
      </c>
      <c r="B11143" s="3">
        <v>11.0</v>
      </c>
      <c r="C11143" s="3" t="s">
        <v>8462</v>
      </c>
      <c r="D11143" s="3">
        <v>94.0</v>
      </c>
      <c r="E11143" s="3" t="s">
        <v>8652</v>
      </c>
      <c r="F11143" s="3">
        <v>11.0</v>
      </c>
      <c r="G11143" s="3">
        <v>14.0</v>
      </c>
      <c r="H11143" s="3" t="s">
        <v>10590</v>
      </c>
      <c r="I11143" s="3" t="s">
        <v>10590</v>
      </c>
      <c r="J11143" s="3" t="s">
        <v>4475</v>
      </c>
      <c r="K11143" s="3" t="s">
        <v>24</v>
      </c>
      <c r="L11143" s="3">
        <v>1.0</v>
      </c>
      <c r="M11143" s="3" t="s">
        <v>30</v>
      </c>
      <c r="N11143" s="3" t="s">
        <v>10569</v>
      </c>
      <c r="O11143" s="3" t="s">
        <v>850</v>
      </c>
      <c r="P11143" s="4">
        <v>25256.0</v>
      </c>
      <c r="Q11143" s="3" t="s">
        <v>970</v>
      </c>
      <c r="S11143" s="3" t="s">
        <v>34</v>
      </c>
    </row>
    <row r="11144">
      <c r="A11144" s="2">
        <v>42318.714895833335</v>
      </c>
      <c r="B11144" s="3">
        <v>11.0</v>
      </c>
      <c r="C11144" s="3" t="s">
        <v>8462</v>
      </c>
      <c r="D11144" s="3">
        <v>94.0</v>
      </c>
      <c r="E11144" s="3" t="s">
        <v>8652</v>
      </c>
      <c r="F11144" s="3">
        <v>11.0</v>
      </c>
      <c r="G11144" s="3">
        <v>14.0</v>
      </c>
      <c r="H11144" s="3" t="s">
        <v>10590</v>
      </c>
      <c r="I11144" s="3" t="s">
        <v>10590</v>
      </c>
      <c r="J11144" s="3" t="s">
        <v>4475</v>
      </c>
      <c r="K11144" s="3" t="s">
        <v>24</v>
      </c>
      <c r="L11144" s="3">
        <v>2.0</v>
      </c>
      <c r="M11144" s="3" t="s">
        <v>25</v>
      </c>
      <c r="N11144" s="3" t="s">
        <v>10744</v>
      </c>
      <c r="O11144" s="3" t="s">
        <v>796</v>
      </c>
      <c r="P11144" s="4">
        <v>26078.0</v>
      </c>
      <c r="Q11144" s="3" t="s">
        <v>115</v>
      </c>
      <c r="S11144" s="3" t="s">
        <v>34</v>
      </c>
    </row>
    <row r="11145">
      <c r="A11145" s="2">
        <v>42318.714895833335</v>
      </c>
      <c r="B11145" s="3">
        <v>11.0</v>
      </c>
      <c r="C11145" s="3" t="s">
        <v>8462</v>
      </c>
      <c r="D11145" s="3">
        <v>94.0</v>
      </c>
      <c r="E11145" s="3" t="s">
        <v>8652</v>
      </c>
      <c r="F11145" s="3">
        <v>11.0</v>
      </c>
      <c r="G11145" s="3">
        <v>14.0</v>
      </c>
      <c r="H11145" s="3" t="s">
        <v>10590</v>
      </c>
      <c r="I11145" s="3" t="s">
        <v>10590</v>
      </c>
      <c r="J11145" s="3" t="s">
        <v>4475</v>
      </c>
      <c r="K11145" s="3" t="s">
        <v>24</v>
      </c>
      <c r="L11145" s="3">
        <v>3.0</v>
      </c>
      <c r="M11145" s="3" t="s">
        <v>30</v>
      </c>
      <c r="N11145" s="3" t="s">
        <v>10745</v>
      </c>
      <c r="O11145" s="3" t="s">
        <v>853</v>
      </c>
      <c r="P11145" s="4">
        <v>22254.0</v>
      </c>
      <c r="Q11145" s="3" t="s">
        <v>266</v>
      </c>
      <c r="S11145" s="3" t="s">
        <v>34</v>
      </c>
    </row>
    <row r="11146">
      <c r="A11146" s="2">
        <v>42318.714895833335</v>
      </c>
      <c r="B11146" s="3">
        <v>11.0</v>
      </c>
      <c r="C11146" s="3" t="s">
        <v>8462</v>
      </c>
      <c r="D11146" s="3">
        <v>94.0</v>
      </c>
      <c r="E11146" s="3" t="s">
        <v>8652</v>
      </c>
      <c r="F11146" s="3">
        <v>11.0</v>
      </c>
      <c r="G11146" s="3">
        <v>14.0</v>
      </c>
      <c r="H11146" s="3" t="s">
        <v>10590</v>
      </c>
      <c r="I11146" s="3" t="s">
        <v>10590</v>
      </c>
      <c r="J11146" s="3" t="s">
        <v>4475</v>
      </c>
      <c r="K11146" s="3" t="s">
        <v>24</v>
      </c>
      <c r="L11146" s="3">
        <v>4.0</v>
      </c>
      <c r="M11146" s="3" t="s">
        <v>25</v>
      </c>
      <c r="N11146" s="3" t="s">
        <v>8660</v>
      </c>
      <c r="O11146" s="3" t="s">
        <v>9152</v>
      </c>
      <c r="P11146" s="4">
        <v>27437.0</v>
      </c>
      <c r="Q11146" s="3" t="s">
        <v>110</v>
      </c>
      <c r="S11146" s="3" t="s">
        <v>34</v>
      </c>
    </row>
    <row r="11147">
      <c r="A11147" s="2">
        <v>42318.714895833335</v>
      </c>
      <c r="B11147" s="3">
        <v>11.0</v>
      </c>
      <c r="C11147" s="3" t="s">
        <v>8462</v>
      </c>
      <c r="D11147" s="3">
        <v>94.0</v>
      </c>
      <c r="E11147" s="3" t="s">
        <v>8652</v>
      </c>
      <c r="F11147" s="3">
        <v>11.0</v>
      </c>
      <c r="G11147" s="3">
        <v>14.0</v>
      </c>
      <c r="H11147" s="3" t="s">
        <v>10590</v>
      </c>
      <c r="I11147" s="3" t="s">
        <v>10590</v>
      </c>
      <c r="J11147" s="3" t="s">
        <v>4475</v>
      </c>
      <c r="K11147" s="3" t="s">
        <v>24</v>
      </c>
      <c r="L11147" s="3">
        <v>5.0</v>
      </c>
      <c r="M11147" s="3" t="s">
        <v>30</v>
      </c>
      <c r="N11147" s="3" t="s">
        <v>10746</v>
      </c>
      <c r="O11147" s="3" t="s">
        <v>1887</v>
      </c>
      <c r="P11147" s="4">
        <v>26218.0</v>
      </c>
      <c r="Q11147" s="3" t="s">
        <v>169</v>
      </c>
      <c r="S11147" s="3" t="s">
        <v>34</v>
      </c>
    </row>
    <row r="11148">
      <c r="A11148" s="2">
        <v>42318.714895833335</v>
      </c>
      <c r="B11148" s="3">
        <v>11.0</v>
      </c>
      <c r="C11148" s="3" t="s">
        <v>8462</v>
      </c>
      <c r="D11148" s="3">
        <v>94.0</v>
      </c>
      <c r="E11148" s="3" t="s">
        <v>8652</v>
      </c>
      <c r="F11148" s="3">
        <v>11.0</v>
      </c>
      <c r="G11148" s="3">
        <v>14.0</v>
      </c>
      <c r="H11148" s="3" t="s">
        <v>10590</v>
      </c>
      <c r="I11148" s="3" t="s">
        <v>10590</v>
      </c>
      <c r="J11148" s="3" t="s">
        <v>4475</v>
      </c>
      <c r="K11148" s="3" t="s">
        <v>24</v>
      </c>
      <c r="L11148" s="3">
        <v>6.0</v>
      </c>
      <c r="M11148" s="3" t="s">
        <v>25</v>
      </c>
      <c r="N11148" s="3" t="s">
        <v>10747</v>
      </c>
      <c r="O11148" s="3" t="s">
        <v>9152</v>
      </c>
      <c r="P11148" s="4">
        <v>21343.0</v>
      </c>
      <c r="Q11148" s="3" t="s">
        <v>372</v>
      </c>
      <c r="S11148" s="3" t="s">
        <v>34</v>
      </c>
    </row>
    <row r="11149">
      <c r="A11149" s="2">
        <v>42318.714895833335</v>
      </c>
      <c r="B11149" s="3">
        <v>11.0</v>
      </c>
      <c r="C11149" s="3" t="s">
        <v>8462</v>
      </c>
      <c r="D11149" s="3">
        <v>94.0</v>
      </c>
      <c r="E11149" s="3" t="s">
        <v>8652</v>
      </c>
      <c r="F11149" s="3">
        <v>11.0</v>
      </c>
      <c r="G11149" s="3">
        <v>14.0</v>
      </c>
      <c r="H11149" s="3" t="s">
        <v>10590</v>
      </c>
      <c r="I11149" s="3" t="s">
        <v>10590</v>
      </c>
      <c r="J11149" s="3" t="s">
        <v>4475</v>
      </c>
      <c r="K11149" s="3" t="s">
        <v>24</v>
      </c>
      <c r="L11149" s="3">
        <v>7.0</v>
      </c>
      <c r="M11149" s="3" t="s">
        <v>30</v>
      </c>
      <c r="N11149" s="3" t="s">
        <v>10748</v>
      </c>
      <c r="O11149" s="3" t="s">
        <v>1403</v>
      </c>
      <c r="P11149" s="4">
        <v>31331.0</v>
      </c>
      <c r="Q11149" s="3" t="s">
        <v>55</v>
      </c>
      <c r="S11149" s="3" t="s">
        <v>34</v>
      </c>
    </row>
    <row r="11150">
      <c r="A11150" s="2">
        <v>42318.714895833335</v>
      </c>
      <c r="B11150" s="3">
        <v>11.0</v>
      </c>
      <c r="C11150" s="3" t="s">
        <v>8462</v>
      </c>
      <c r="D11150" s="3">
        <v>94.0</v>
      </c>
      <c r="E11150" s="3" t="s">
        <v>8652</v>
      </c>
      <c r="F11150" s="3">
        <v>11.0</v>
      </c>
      <c r="G11150" s="3">
        <v>14.0</v>
      </c>
      <c r="H11150" s="3" t="s">
        <v>10590</v>
      </c>
      <c r="I11150" s="3" t="s">
        <v>10590</v>
      </c>
      <c r="J11150" s="3" t="s">
        <v>4475</v>
      </c>
      <c r="K11150" s="3" t="s">
        <v>24</v>
      </c>
      <c r="L11150" s="3">
        <v>8.0</v>
      </c>
      <c r="M11150" s="3" t="s">
        <v>25</v>
      </c>
      <c r="N11150" s="3" t="s">
        <v>5223</v>
      </c>
      <c r="O11150" s="3" t="s">
        <v>36</v>
      </c>
      <c r="P11150" s="4">
        <v>32910.0</v>
      </c>
      <c r="Q11150" s="3" t="s">
        <v>132</v>
      </c>
      <c r="S11150" s="3" t="s">
        <v>34</v>
      </c>
    </row>
    <row r="11151">
      <c r="A11151" s="2">
        <v>42318.714895833335</v>
      </c>
      <c r="B11151" s="3">
        <v>11.0</v>
      </c>
      <c r="C11151" s="3" t="s">
        <v>8462</v>
      </c>
      <c r="D11151" s="3">
        <v>94.0</v>
      </c>
      <c r="E11151" s="3" t="s">
        <v>8652</v>
      </c>
      <c r="F11151" s="3">
        <v>11.0</v>
      </c>
      <c r="G11151" s="3">
        <v>14.0</v>
      </c>
      <c r="H11151" s="3" t="s">
        <v>10590</v>
      </c>
      <c r="I11151" s="3" t="s">
        <v>10590</v>
      </c>
      <c r="J11151" s="3" t="s">
        <v>4475</v>
      </c>
      <c r="K11151" s="3" t="s">
        <v>24</v>
      </c>
      <c r="L11151" s="3">
        <v>9.0</v>
      </c>
      <c r="M11151" s="3" t="s">
        <v>30</v>
      </c>
      <c r="N11151" s="3" t="s">
        <v>10749</v>
      </c>
      <c r="O11151" s="3" t="s">
        <v>3305</v>
      </c>
      <c r="P11151" s="4">
        <v>28540.0</v>
      </c>
      <c r="Q11151" s="3" t="s">
        <v>110</v>
      </c>
      <c r="S11151" s="3" t="s">
        <v>34</v>
      </c>
    </row>
    <row r="11152">
      <c r="A11152" s="2">
        <v>42318.714895833335</v>
      </c>
      <c r="B11152" s="3">
        <v>11.0</v>
      </c>
      <c r="C11152" s="3" t="s">
        <v>8462</v>
      </c>
      <c r="D11152" s="3">
        <v>94.0</v>
      </c>
      <c r="E11152" s="3" t="s">
        <v>8652</v>
      </c>
      <c r="F11152" s="3">
        <v>11.0</v>
      </c>
      <c r="G11152" s="3">
        <v>14.0</v>
      </c>
      <c r="H11152" s="3" t="s">
        <v>10590</v>
      </c>
      <c r="I11152" s="3" t="s">
        <v>10590</v>
      </c>
      <c r="J11152" s="3" t="s">
        <v>4475</v>
      </c>
      <c r="K11152" s="3" t="s">
        <v>24</v>
      </c>
      <c r="L11152" s="3">
        <v>10.0</v>
      </c>
      <c r="M11152" s="3" t="s">
        <v>25</v>
      </c>
      <c r="N11152" s="3" t="s">
        <v>7249</v>
      </c>
      <c r="O11152" s="3" t="s">
        <v>8479</v>
      </c>
      <c r="P11152" s="4">
        <v>26494.0</v>
      </c>
      <c r="Q11152" s="3" t="s">
        <v>110</v>
      </c>
      <c r="S11152" s="3" t="s">
        <v>34</v>
      </c>
    </row>
    <row r="11153">
      <c r="A11153" s="2">
        <v>42318.714895833335</v>
      </c>
      <c r="B11153" s="3">
        <v>11.0</v>
      </c>
      <c r="C11153" s="3" t="s">
        <v>8462</v>
      </c>
      <c r="D11153" s="3">
        <v>94.0</v>
      </c>
      <c r="E11153" s="3" t="s">
        <v>8652</v>
      </c>
      <c r="F11153" s="3">
        <v>11.0</v>
      </c>
      <c r="G11153" s="3">
        <v>14.0</v>
      </c>
      <c r="H11153" s="3" t="s">
        <v>10590</v>
      </c>
      <c r="I11153" s="3" t="s">
        <v>10590</v>
      </c>
      <c r="J11153" s="3" t="s">
        <v>4475</v>
      </c>
      <c r="K11153" s="3" t="s">
        <v>24</v>
      </c>
      <c r="L11153" s="3">
        <v>11.0</v>
      </c>
      <c r="M11153" s="3" t="s">
        <v>30</v>
      </c>
      <c r="N11153" s="3" t="s">
        <v>10750</v>
      </c>
      <c r="O11153" s="3" t="s">
        <v>1263</v>
      </c>
      <c r="P11153" s="4">
        <v>26786.0</v>
      </c>
      <c r="Q11153" s="3" t="s">
        <v>110</v>
      </c>
      <c r="S11153" s="3" t="s">
        <v>34</v>
      </c>
    </row>
    <row r="11154">
      <c r="A11154" s="2">
        <v>42318.714895833335</v>
      </c>
      <c r="B11154" s="3">
        <v>11.0</v>
      </c>
      <c r="C11154" s="3" t="s">
        <v>8462</v>
      </c>
      <c r="D11154" s="3">
        <v>94.0</v>
      </c>
      <c r="E11154" s="3" t="s">
        <v>8652</v>
      </c>
      <c r="F11154" s="3">
        <v>11.0</v>
      </c>
      <c r="G11154" s="3">
        <v>14.0</v>
      </c>
      <c r="H11154" s="3" t="s">
        <v>10590</v>
      </c>
      <c r="I11154" s="3" t="s">
        <v>10590</v>
      </c>
      <c r="J11154" s="3" t="s">
        <v>4475</v>
      </c>
      <c r="K11154" s="3" t="s">
        <v>24</v>
      </c>
      <c r="L11154" s="3">
        <v>12.0</v>
      </c>
      <c r="M11154" s="3" t="s">
        <v>25</v>
      </c>
      <c r="N11154" s="3" t="s">
        <v>10751</v>
      </c>
      <c r="O11154" s="3" t="s">
        <v>1643</v>
      </c>
      <c r="P11154" s="4">
        <v>24932.0</v>
      </c>
      <c r="Q11154" s="3" t="s">
        <v>55</v>
      </c>
      <c r="S11154" s="3" t="s">
        <v>34</v>
      </c>
    </row>
    <row r="11155">
      <c r="A11155" s="2">
        <v>42318.714895833335</v>
      </c>
      <c r="B11155" s="3">
        <v>11.0</v>
      </c>
      <c r="C11155" s="3" t="s">
        <v>8462</v>
      </c>
      <c r="D11155" s="3">
        <v>94.0</v>
      </c>
      <c r="E11155" s="3" t="s">
        <v>8652</v>
      </c>
      <c r="F11155" s="3">
        <v>11.0</v>
      </c>
      <c r="G11155" s="3">
        <v>14.0</v>
      </c>
      <c r="H11155" s="3" t="s">
        <v>10590</v>
      </c>
      <c r="I11155" s="3" t="s">
        <v>10590</v>
      </c>
      <c r="J11155" s="3" t="s">
        <v>4475</v>
      </c>
      <c r="K11155" s="3" t="s">
        <v>24</v>
      </c>
      <c r="L11155" s="3">
        <v>13.0</v>
      </c>
      <c r="M11155" s="3" t="s">
        <v>30</v>
      </c>
      <c r="N11155" s="3" t="s">
        <v>10752</v>
      </c>
      <c r="O11155" s="3" t="s">
        <v>992</v>
      </c>
      <c r="P11155" s="4">
        <v>30451.0</v>
      </c>
      <c r="Q11155" s="3" t="s">
        <v>40</v>
      </c>
      <c r="S11155" s="3" t="s">
        <v>34</v>
      </c>
    </row>
    <row r="11156">
      <c r="A11156" s="2">
        <v>42318.714895833335</v>
      </c>
      <c r="B11156" s="3">
        <v>11.0</v>
      </c>
      <c r="C11156" s="3" t="s">
        <v>8462</v>
      </c>
      <c r="D11156" s="3">
        <v>94.0</v>
      </c>
      <c r="E11156" s="3" t="s">
        <v>8652</v>
      </c>
      <c r="F11156" s="3">
        <v>11.0</v>
      </c>
      <c r="G11156" s="3">
        <v>14.0</v>
      </c>
      <c r="H11156" s="3" t="s">
        <v>10590</v>
      </c>
      <c r="I11156" s="3" t="s">
        <v>10590</v>
      </c>
      <c r="J11156" s="3" t="s">
        <v>4475</v>
      </c>
      <c r="K11156" s="3" t="s">
        <v>24</v>
      </c>
      <c r="L11156" s="3">
        <v>14.0</v>
      </c>
      <c r="M11156" s="3" t="s">
        <v>25</v>
      </c>
      <c r="N11156" s="3" t="s">
        <v>10753</v>
      </c>
      <c r="O11156" s="3" t="s">
        <v>1637</v>
      </c>
      <c r="P11156" s="4">
        <v>28246.0</v>
      </c>
      <c r="Q11156" s="3" t="s">
        <v>72</v>
      </c>
      <c r="S11156" s="3" t="s">
        <v>34</v>
      </c>
    </row>
    <row r="11157">
      <c r="A11157" s="2">
        <v>42318.714895833335</v>
      </c>
      <c r="B11157" s="3">
        <v>11.0</v>
      </c>
      <c r="C11157" s="3" t="s">
        <v>8462</v>
      </c>
      <c r="D11157" s="3">
        <v>94.0</v>
      </c>
      <c r="E11157" s="3" t="s">
        <v>8652</v>
      </c>
      <c r="F11157" s="3">
        <v>11.0</v>
      </c>
      <c r="G11157" s="3">
        <v>14.0</v>
      </c>
      <c r="H11157" s="3" t="s">
        <v>10590</v>
      </c>
      <c r="I11157" s="3" t="s">
        <v>10590</v>
      </c>
      <c r="J11157" s="3" t="s">
        <v>4475</v>
      </c>
      <c r="K11157" s="3" t="s">
        <v>24</v>
      </c>
      <c r="L11157" s="3">
        <v>15.0</v>
      </c>
      <c r="M11157" s="3" t="s">
        <v>30</v>
      </c>
      <c r="N11157" s="3" t="s">
        <v>3043</v>
      </c>
      <c r="O11157" s="3" t="s">
        <v>9579</v>
      </c>
      <c r="P11157" s="4">
        <v>24266.0</v>
      </c>
      <c r="Q11157" s="3" t="s">
        <v>216</v>
      </c>
      <c r="S11157" s="3" t="s">
        <v>34</v>
      </c>
    </row>
    <row r="11158">
      <c r="A11158" s="2">
        <v>42318.714895833335</v>
      </c>
      <c r="B11158" s="3">
        <v>11.0</v>
      </c>
      <c r="C11158" s="3" t="s">
        <v>8462</v>
      </c>
      <c r="D11158" s="3">
        <v>94.0</v>
      </c>
      <c r="E11158" s="3" t="s">
        <v>8652</v>
      </c>
      <c r="F11158" s="3">
        <v>11.0</v>
      </c>
      <c r="G11158" s="3">
        <v>14.0</v>
      </c>
      <c r="H11158" s="3" t="s">
        <v>10590</v>
      </c>
      <c r="I11158" s="3" t="s">
        <v>10590</v>
      </c>
      <c r="J11158" s="3" t="s">
        <v>4475</v>
      </c>
      <c r="K11158" s="3" t="s">
        <v>24</v>
      </c>
      <c r="L11158" s="3">
        <v>16.0</v>
      </c>
      <c r="M11158" s="3" t="s">
        <v>25</v>
      </c>
      <c r="N11158" s="3" t="s">
        <v>10754</v>
      </c>
      <c r="O11158" s="3" t="s">
        <v>753</v>
      </c>
      <c r="P11158" s="4">
        <v>23551.0</v>
      </c>
      <c r="Q11158" s="3" t="s">
        <v>75</v>
      </c>
      <c r="S11158" s="3" t="s">
        <v>34</v>
      </c>
    </row>
    <row r="11159">
      <c r="A11159" s="2">
        <v>42318.714895833335</v>
      </c>
      <c r="B11159" s="3">
        <v>11.0</v>
      </c>
      <c r="C11159" s="3" t="s">
        <v>8462</v>
      </c>
      <c r="D11159" s="3">
        <v>94.0</v>
      </c>
      <c r="E11159" s="3" t="s">
        <v>8652</v>
      </c>
      <c r="F11159" s="3">
        <v>11.0</v>
      </c>
      <c r="G11159" s="3">
        <v>14.0</v>
      </c>
      <c r="H11159" s="3" t="s">
        <v>10590</v>
      </c>
      <c r="I11159" s="3" t="s">
        <v>10590</v>
      </c>
      <c r="J11159" s="3" t="s">
        <v>4475</v>
      </c>
      <c r="K11159" s="3" t="s">
        <v>24</v>
      </c>
      <c r="L11159" s="3">
        <v>17.0</v>
      </c>
      <c r="M11159" s="3" t="s">
        <v>30</v>
      </c>
      <c r="N11159" s="3" t="s">
        <v>10755</v>
      </c>
      <c r="O11159" s="3" t="s">
        <v>9368</v>
      </c>
      <c r="P11159" s="4">
        <v>30780.0</v>
      </c>
      <c r="Q11159" s="3" t="s">
        <v>40</v>
      </c>
      <c r="S11159" s="3" t="s">
        <v>34</v>
      </c>
    </row>
    <row r="11160">
      <c r="A11160" s="2">
        <v>42318.714895833335</v>
      </c>
      <c r="B11160" s="3">
        <v>11.0</v>
      </c>
      <c r="C11160" s="3" t="s">
        <v>8462</v>
      </c>
      <c r="D11160" s="3">
        <v>94.0</v>
      </c>
      <c r="E11160" s="3" t="s">
        <v>8652</v>
      </c>
      <c r="F11160" s="3">
        <v>11.0</v>
      </c>
      <c r="G11160" s="3">
        <v>14.0</v>
      </c>
      <c r="H11160" s="3" t="s">
        <v>10590</v>
      </c>
      <c r="I11160" s="3" t="s">
        <v>10590</v>
      </c>
      <c r="J11160" s="3" t="s">
        <v>4475</v>
      </c>
      <c r="K11160" s="3" t="s">
        <v>24</v>
      </c>
      <c r="L11160" s="3">
        <v>18.0</v>
      </c>
      <c r="M11160" s="3" t="s">
        <v>25</v>
      </c>
      <c r="N11160" s="3" t="s">
        <v>10756</v>
      </c>
      <c r="O11160" s="3" t="s">
        <v>10757</v>
      </c>
      <c r="P11160" s="4">
        <v>30374.0</v>
      </c>
      <c r="Q11160" s="3" t="s">
        <v>28</v>
      </c>
      <c r="S11160" s="3" t="s">
        <v>34</v>
      </c>
    </row>
    <row r="11161">
      <c r="A11161" s="2">
        <v>42318.714895833335</v>
      </c>
      <c r="B11161" s="3">
        <v>11.0</v>
      </c>
      <c r="C11161" s="3" t="s">
        <v>8462</v>
      </c>
      <c r="D11161" s="3">
        <v>94.0</v>
      </c>
      <c r="E11161" s="3" t="s">
        <v>8652</v>
      </c>
      <c r="F11161" s="3">
        <v>11.0</v>
      </c>
      <c r="G11161" s="3">
        <v>14.0</v>
      </c>
      <c r="H11161" s="3" t="s">
        <v>10590</v>
      </c>
      <c r="I11161" s="3" t="s">
        <v>10590</v>
      </c>
      <c r="J11161" s="3" t="s">
        <v>4475</v>
      </c>
      <c r="K11161" s="3" t="s">
        <v>24</v>
      </c>
      <c r="L11161" s="3">
        <v>19.0</v>
      </c>
      <c r="M11161" s="3" t="s">
        <v>30</v>
      </c>
      <c r="N11161" s="3" t="s">
        <v>10758</v>
      </c>
      <c r="O11161" s="3" t="s">
        <v>45</v>
      </c>
      <c r="P11161" s="4">
        <v>21954.0</v>
      </c>
      <c r="Q11161" s="3" t="s">
        <v>52</v>
      </c>
      <c r="S11161" s="3" t="s">
        <v>34</v>
      </c>
    </row>
    <row r="11162">
      <c r="A11162" s="2">
        <v>42318.714895833335</v>
      </c>
      <c r="B11162" s="3">
        <v>11.0</v>
      </c>
      <c r="C11162" s="3" t="s">
        <v>8462</v>
      </c>
      <c r="D11162" s="3">
        <v>94.0</v>
      </c>
      <c r="E11162" s="3" t="s">
        <v>8652</v>
      </c>
      <c r="F11162" s="3">
        <v>11.0</v>
      </c>
      <c r="G11162" s="3">
        <v>14.0</v>
      </c>
      <c r="H11162" s="3" t="s">
        <v>10590</v>
      </c>
      <c r="I11162" s="3" t="s">
        <v>10590</v>
      </c>
      <c r="J11162" s="3" t="s">
        <v>4475</v>
      </c>
      <c r="K11162" s="3" t="s">
        <v>24</v>
      </c>
      <c r="L11162" s="3">
        <v>20.0</v>
      </c>
      <c r="M11162" s="3" t="s">
        <v>25</v>
      </c>
      <c r="N11162" s="3" t="s">
        <v>2385</v>
      </c>
      <c r="O11162" s="3" t="s">
        <v>796</v>
      </c>
      <c r="P11162" s="4">
        <v>26490.0</v>
      </c>
      <c r="Q11162" s="3" t="s">
        <v>169</v>
      </c>
      <c r="S11162" s="3" t="s">
        <v>34</v>
      </c>
    </row>
    <row r="11163">
      <c r="A11163" s="2">
        <v>42318.714895833335</v>
      </c>
      <c r="B11163" s="3">
        <v>11.0</v>
      </c>
      <c r="C11163" s="3" t="s">
        <v>8462</v>
      </c>
      <c r="D11163" s="3">
        <v>94.0</v>
      </c>
      <c r="E11163" s="3" t="s">
        <v>8652</v>
      </c>
      <c r="F11163" s="3">
        <v>11.0</v>
      </c>
      <c r="G11163" s="3">
        <v>14.0</v>
      </c>
      <c r="H11163" s="3" t="s">
        <v>10590</v>
      </c>
      <c r="I11163" s="3" t="s">
        <v>10590</v>
      </c>
      <c r="J11163" s="3" t="s">
        <v>4475</v>
      </c>
      <c r="K11163" s="3" t="s">
        <v>24</v>
      </c>
      <c r="L11163" s="3">
        <v>21.0</v>
      </c>
      <c r="M11163" s="3" t="s">
        <v>30</v>
      </c>
      <c r="N11163" s="3" t="s">
        <v>10759</v>
      </c>
      <c r="O11163" s="3" t="s">
        <v>215</v>
      </c>
      <c r="P11163" s="4">
        <v>23142.0</v>
      </c>
      <c r="Q11163" s="3" t="s">
        <v>132</v>
      </c>
      <c r="S11163" s="3" t="s">
        <v>34</v>
      </c>
    </row>
    <row r="11164">
      <c r="A11164" s="2">
        <v>42318.714895833335</v>
      </c>
      <c r="B11164" s="3">
        <v>11.0</v>
      </c>
      <c r="C11164" s="3" t="s">
        <v>8462</v>
      </c>
      <c r="D11164" s="3">
        <v>94.0</v>
      </c>
      <c r="E11164" s="3" t="s">
        <v>8652</v>
      </c>
      <c r="F11164" s="3">
        <v>11.0</v>
      </c>
      <c r="G11164" s="3">
        <v>14.0</v>
      </c>
      <c r="H11164" s="3" t="s">
        <v>10590</v>
      </c>
      <c r="I11164" s="3" t="s">
        <v>10590</v>
      </c>
      <c r="J11164" s="3" t="s">
        <v>4475</v>
      </c>
      <c r="K11164" s="3" t="s">
        <v>24</v>
      </c>
      <c r="L11164" s="3">
        <v>22.0</v>
      </c>
      <c r="M11164" s="3" t="s">
        <v>25</v>
      </c>
      <c r="N11164" s="3" t="s">
        <v>10760</v>
      </c>
      <c r="O11164" s="3" t="s">
        <v>1053</v>
      </c>
      <c r="P11164" s="4">
        <v>30734.0</v>
      </c>
      <c r="Q11164" s="3" t="s">
        <v>216</v>
      </c>
      <c r="S11164" s="3" t="s">
        <v>34</v>
      </c>
    </row>
    <row r="11165">
      <c r="A11165" s="2">
        <v>42318.714895833335</v>
      </c>
      <c r="B11165" s="3">
        <v>11.0</v>
      </c>
      <c r="C11165" s="3" t="s">
        <v>8462</v>
      </c>
      <c r="D11165" s="3">
        <v>94.0</v>
      </c>
      <c r="E11165" s="3" t="s">
        <v>8652</v>
      </c>
      <c r="F11165" s="3">
        <v>11.0</v>
      </c>
      <c r="G11165" s="3">
        <v>14.0</v>
      </c>
      <c r="H11165" s="3" t="s">
        <v>10590</v>
      </c>
      <c r="I11165" s="3" t="s">
        <v>10590</v>
      </c>
      <c r="J11165" s="3" t="s">
        <v>4475</v>
      </c>
      <c r="K11165" s="3" t="s">
        <v>24</v>
      </c>
      <c r="L11165" s="3">
        <v>23.0</v>
      </c>
      <c r="M11165" s="3" t="s">
        <v>30</v>
      </c>
      <c r="N11165" s="3" t="s">
        <v>10748</v>
      </c>
      <c r="O11165" s="3" t="s">
        <v>992</v>
      </c>
      <c r="P11165" s="4">
        <v>33517.0</v>
      </c>
      <c r="Q11165" s="3" t="s">
        <v>132</v>
      </c>
      <c r="S11165" s="3" t="s">
        <v>34</v>
      </c>
    </row>
    <row r="11166">
      <c r="A11166" s="2">
        <v>42318.714895833335</v>
      </c>
      <c r="B11166" s="3">
        <v>11.0</v>
      </c>
      <c r="C11166" s="3" t="s">
        <v>8462</v>
      </c>
      <c r="D11166" s="3">
        <v>94.0</v>
      </c>
      <c r="E11166" s="3" t="s">
        <v>8652</v>
      </c>
      <c r="F11166" s="3">
        <v>11.0</v>
      </c>
      <c r="G11166" s="3">
        <v>14.0</v>
      </c>
      <c r="H11166" s="3" t="s">
        <v>10590</v>
      </c>
      <c r="I11166" s="3" t="s">
        <v>10590</v>
      </c>
      <c r="J11166" s="3" t="s">
        <v>4475</v>
      </c>
      <c r="K11166" s="3" t="s">
        <v>24</v>
      </c>
      <c r="L11166" s="3">
        <v>24.0</v>
      </c>
      <c r="M11166" s="3" t="s">
        <v>25</v>
      </c>
      <c r="N11166" s="3" t="s">
        <v>8668</v>
      </c>
      <c r="O11166" s="3" t="s">
        <v>10761</v>
      </c>
      <c r="P11166" s="4">
        <v>29480.0</v>
      </c>
      <c r="Q11166" s="3" t="s">
        <v>72</v>
      </c>
      <c r="S11166" s="3" t="s">
        <v>34</v>
      </c>
    </row>
    <row r="11167">
      <c r="A11167" s="2">
        <v>42318.714895833335</v>
      </c>
      <c r="B11167" s="3">
        <v>11.0</v>
      </c>
      <c r="C11167" s="3" t="s">
        <v>8462</v>
      </c>
      <c r="D11167" s="3">
        <v>94.0</v>
      </c>
      <c r="E11167" s="3" t="s">
        <v>8652</v>
      </c>
      <c r="F11167" s="3">
        <v>11.0</v>
      </c>
      <c r="G11167" s="3">
        <v>14.0</v>
      </c>
      <c r="H11167" s="3" t="s">
        <v>10590</v>
      </c>
      <c r="I11167" s="3" t="s">
        <v>10590</v>
      </c>
      <c r="J11167" s="3" t="s">
        <v>4475</v>
      </c>
      <c r="K11167" s="3" t="s">
        <v>24</v>
      </c>
      <c r="L11167" s="3">
        <v>25.0</v>
      </c>
      <c r="M11167" s="3" t="s">
        <v>30</v>
      </c>
      <c r="N11167" s="3" t="s">
        <v>5223</v>
      </c>
      <c r="O11167" s="3" t="s">
        <v>215</v>
      </c>
      <c r="P11167" s="4">
        <v>25845.0</v>
      </c>
      <c r="Q11167" s="3" t="s">
        <v>72</v>
      </c>
      <c r="S11167" s="3" t="s">
        <v>34</v>
      </c>
    </row>
    <row r="11168">
      <c r="A11168" s="2">
        <v>42318.714895833335</v>
      </c>
      <c r="B11168" s="3">
        <v>11.0</v>
      </c>
      <c r="C11168" s="3" t="s">
        <v>8462</v>
      </c>
      <c r="D11168" s="3">
        <v>95.0</v>
      </c>
      <c r="E11168" s="3" t="s">
        <v>8677</v>
      </c>
      <c r="F11168" s="3">
        <v>11.0</v>
      </c>
      <c r="G11168" s="3">
        <v>14.0</v>
      </c>
      <c r="H11168" s="3" t="s">
        <v>10590</v>
      </c>
      <c r="I11168" s="3" t="s">
        <v>10590</v>
      </c>
      <c r="J11168" s="3" t="s">
        <v>4475</v>
      </c>
      <c r="K11168" s="3" t="s">
        <v>24</v>
      </c>
      <c r="L11168" s="3">
        <v>1.0</v>
      </c>
      <c r="M11168" s="3" t="s">
        <v>30</v>
      </c>
      <c r="N11168" s="3" t="s">
        <v>10762</v>
      </c>
      <c r="O11168" s="3" t="s">
        <v>3788</v>
      </c>
      <c r="P11168" s="4">
        <v>25046.0</v>
      </c>
      <c r="Q11168" s="3" t="s">
        <v>740</v>
      </c>
      <c r="S11168" s="3" t="s">
        <v>34</v>
      </c>
    </row>
    <row r="11169">
      <c r="A11169" s="2">
        <v>42318.714895833335</v>
      </c>
      <c r="B11169" s="3">
        <v>11.0</v>
      </c>
      <c r="C11169" s="3" t="s">
        <v>8462</v>
      </c>
      <c r="D11169" s="3">
        <v>95.0</v>
      </c>
      <c r="E11169" s="3" t="s">
        <v>8677</v>
      </c>
      <c r="F11169" s="3">
        <v>11.0</v>
      </c>
      <c r="G11169" s="3">
        <v>14.0</v>
      </c>
      <c r="H11169" s="3" t="s">
        <v>10590</v>
      </c>
      <c r="I11169" s="3" t="s">
        <v>10590</v>
      </c>
      <c r="J11169" s="3" t="s">
        <v>4475</v>
      </c>
      <c r="K11169" s="3" t="s">
        <v>24</v>
      </c>
      <c r="L11169" s="3">
        <v>2.0</v>
      </c>
      <c r="M11169" s="3" t="s">
        <v>25</v>
      </c>
      <c r="N11169" s="3" t="s">
        <v>10763</v>
      </c>
      <c r="O11169" s="3" t="s">
        <v>69</v>
      </c>
      <c r="P11169" s="4">
        <v>27954.0</v>
      </c>
      <c r="Q11169" s="3" t="s">
        <v>115</v>
      </c>
      <c r="S11169" s="3" t="s">
        <v>34</v>
      </c>
    </row>
    <row r="11170">
      <c r="A11170" s="2">
        <v>42318.714895833335</v>
      </c>
      <c r="B11170" s="3">
        <v>11.0</v>
      </c>
      <c r="C11170" s="3" t="s">
        <v>8462</v>
      </c>
      <c r="D11170" s="3">
        <v>95.0</v>
      </c>
      <c r="E11170" s="3" t="s">
        <v>8677</v>
      </c>
      <c r="F11170" s="3">
        <v>11.0</v>
      </c>
      <c r="G11170" s="3">
        <v>14.0</v>
      </c>
      <c r="H11170" s="3" t="s">
        <v>10590</v>
      </c>
      <c r="I11170" s="3" t="s">
        <v>10590</v>
      </c>
      <c r="J11170" s="3" t="s">
        <v>4475</v>
      </c>
      <c r="K11170" s="3" t="s">
        <v>24</v>
      </c>
      <c r="L11170" s="3">
        <v>3.0</v>
      </c>
      <c r="M11170" s="3" t="s">
        <v>30</v>
      </c>
      <c r="N11170" s="3" t="s">
        <v>10764</v>
      </c>
      <c r="O11170" s="3" t="s">
        <v>448</v>
      </c>
      <c r="P11170" s="4">
        <v>30223.0</v>
      </c>
      <c r="Q11170" s="3" t="s">
        <v>46</v>
      </c>
      <c r="S11170" s="3" t="s">
        <v>34</v>
      </c>
    </row>
    <row r="11171">
      <c r="A11171" s="2">
        <v>42318.714895833335</v>
      </c>
      <c r="B11171" s="3">
        <v>11.0</v>
      </c>
      <c r="C11171" s="3" t="s">
        <v>8462</v>
      </c>
      <c r="D11171" s="3">
        <v>95.0</v>
      </c>
      <c r="E11171" s="3" t="s">
        <v>8677</v>
      </c>
      <c r="F11171" s="3">
        <v>11.0</v>
      </c>
      <c r="G11171" s="3">
        <v>14.0</v>
      </c>
      <c r="H11171" s="3" t="s">
        <v>10590</v>
      </c>
      <c r="I11171" s="3" t="s">
        <v>10590</v>
      </c>
      <c r="J11171" s="3" t="s">
        <v>4475</v>
      </c>
      <c r="K11171" s="3" t="s">
        <v>24</v>
      </c>
      <c r="L11171" s="3">
        <v>4.0</v>
      </c>
      <c r="M11171" s="3" t="s">
        <v>25</v>
      </c>
      <c r="N11171" s="3" t="s">
        <v>10765</v>
      </c>
      <c r="O11171" s="3" t="s">
        <v>36</v>
      </c>
      <c r="P11171" s="4">
        <v>34648.0</v>
      </c>
      <c r="Q11171" s="3" t="s">
        <v>40</v>
      </c>
      <c r="S11171" s="3" t="s">
        <v>34</v>
      </c>
    </row>
    <row r="11172">
      <c r="A11172" s="2">
        <v>42318.714895833335</v>
      </c>
      <c r="B11172" s="3">
        <v>11.0</v>
      </c>
      <c r="C11172" s="3" t="s">
        <v>8462</v>
      </c>
      <c r="D11172" s="3">
        <v>95.0</v>
      </c>
      <c r="E11172" s="3" t="s">
        <v>8677</v>
      </c>
      <c r="F11172" s="3">
        <v>11.0</v>
      </c>
      <c r="G11172" s="3">
        <v>14.0</v>
      </c>
      <c r="H11172" s="3" t="s">
        <v>10590</v>
      </c>
      <c r="I11172" s="3" t="s">
        <v>10590</v>
      </c>
      <c r="J11172" s="3" t="s">
        <v>4475</v>
      </c>
      <c r="K11172" s="3" t="s">
        <v>24</v>
      </c>
      <c r="L11172" s="3">
        <v>5.0</v>
      </c>
      <c r="M11172" s="3" t="s">
        <v>30</v>
      </c>
      <c r="N11172" s="3" t="s">
        <v>10766</v>
      </c>
      <c r="O11172" s="3" t="s">
        <v>10767</v>
      </c>
      <c r="P11172" s="4">
        <v>28752.0</v>
      </c>
      <c r="Q11172" s="3" t="s">
        <v>169</v>
      </c>
      <c r="S11172" s="3" t="s">
        <v>34</v>
      </c>
    </row>
    <row r="11173">
      <c r="A11173" s="2">
        <v>42318.714895833335</v>
      </c>
      <c r="B11173" s="3">
        <v>11.0</v>
      </c>
      <c r="C11173" s="3" t="s">
        <v>8462</v>
      </c>
      <c r="D11173" s="3">
        <v>95.0</v>
      </c>
      <c r="E11173" s="3" t="s">
        <v>8677</v>
      </c>
      <c r="F11173" s="3">
        <v>11.0</v>
      </c>
      <c r="G11173" s="3">
        <v>14.0</v>
      </c>
      <c r="H11173" s="3" t="s">
        <v>10590</v>
      </c>
      <c r="I11173" s="3" t="s">
        <v>10590</v>
      </c>
      <c r="J11173" s="3" t="s">
        <v>4475</v>
      </c>
      <c r="K11173" s="3" t="s">
        <v>24</v>
      </c>
      <c r="L11173" s="3">
        <v>6.0</v>
      </c>
      <c r="M11173" s="3" t="s">
        <v>25</v>
      </c>
      <c r="N11173" s="3" t="s">
        <v>10768</v>
      </c>
      <c r="O11173" s="3" t="s">
        <v>218</v>
      </c>
      <c r="P11173" s="4">
        <v>22635.0</v>
      </c>
      <c r="Q11173" s="3" t="s">
        <v>205</v>
      </c>
      <c r="S11173" s="3" t="s">
        <v>34</v>
      </c>
    </row>
    <row r="11174">
      <c r="A11174" s="2">
        <v>42318.714895833335</v>
      </c>
      <c r="B11174" s="3">
        <v>11.0</v>
      </c>
      <c r="C11174" s="3" t="s">
        <v>8462</v>
      </c>
      <c r="D11174" s="3">
        <v>95.0</v>
      </c>
      <c r="E11174" s="3" t="s">
        <v>8677</v>
      </c>
      <c r="F11174" s="3">
        <v>11.0</v>
      </c>
      <c r="G11174" s="3">
        <v>14.0</v>
      </c>
      <c r="H11174" s="3" t="s">
        <v>10590</v>
      </c>
      <c r="I11174" s="3" t="s">
        <v>10590</v>
      </c>
      <c r="J11174" s="3" t="s">
        <v>4475</v>
      </c>
      <c r="K11174" s="3" t="s">
        <v>24</v>
      </c>
      <c r="L11174" s="3">
        <v>7.0</v>
      </c>
      <c r="M11174" s="3" t="s">
        <v>30</v>
      </c>
      <c r="N11174" s="3" t="s">
        <v>8604</v>
      </c>
      <c r="O11174" s="3" t="s">
        <v>602</v>
      </c>
      <c r="P11174" s="4">
        <v>24829.0</v>
      </c>
      <c r="Q11174" s="3" t="s">
        <v>132</v>
      </c>
      <c r="S11174" s="3" t="s">
        <v>34</v>
      </c>
    </row>
    <row r="11175">
      <c r="A11175" s="2">
        <v>42318.714895833335</v>
      </c>
      <c r="B11175" s="3">
        <v>11.0</v>
      </c>
      <c r="C11175" s="3" t="s">
        <v>8462</v>
      </c>
      <c r="D11175" s="3">
        <v>95.0</v>
      </c>
      <c r="E11175" s="3" t="s">
        <v>8677</v>
      </c>
      <c r="F11175" s="3">
        <v>11.0</v>
      </c>
      <c r="G11175" s="3">
        <v>14.0</v>
      </c>
      <c r="H11175" s="3" t="s">
        <v>10590</v>
      </c>
      <c r="I11175" s="3" t="s">
        <v>10590</v>
      </c>
      <c r="J11175" s="3" t="s">
        <v>4475</v>
      </c>
      <c r="K11175" s="3" t="s">
        <v>24</v>
      </c>
      <c r="L11175" s="3">
        <v>8.0</v>
      </c>
      <c r="M11175" s="3" t="s">
        <v>25</v>
      </c>
      <c r="N11175" s="3" t="s">
        <v>10769</v>
      </c>
      <c r="O11175" s="3" t="s">
        <v>530</v>
      </c>
      <c r="P11175" s="4">
        <v>16570.0</v>
      </c>
      <c r="Q11175" s="3" t="s">
        <v>49</v>
      </c>
      <c r="S11175" s="3" t="s">
        <v>34</v>
      </c>
    </row>
    <row r="11176">
      <c r="A11176" s="2">
        <v>42318.714895833335</v>
      </c>
      <c r="B11176" s="3">
        <v>11.0</v>
      </c>
      <c r="C11176" s="3" t="s">
        <v>8462</v>
      </c>
      <c r="D11176" s="3">
        <v>95.0</v>
      </c>
      <c r="E11176" s="3" t="s">
        <v>8677</v>
      </c>
      <c r="F11176" s="3">
        <v>11.0</v>
      </c>
      <c r="G11176" s="3">
        <v>14.0</v>
      </c>
      <c r="H11176" s="3" t="s">
        <v>10590</v>
      </c>
      <c r="I11176" s="3" t="s">
        <v>10590</v>
      </c>
      <c r="J11176" s="3" t="s">
        <v>4475</v>
      </c>
      <c r="K11176" s="3" t="s">
        <v>24</v>
      </c>
      <c r="L11176" s="3">
        <v>9.0</v>
      </c>
      <c r="M11176" s="3" t="s">
        <v>30</v>
      </c>
      <c r="N11176" s="3" t="s">
        <v>937</v>
      </c>
      <c r="O11176" s="3" t="s">
        <v>10770</v>
      </c>
      <c r="P11176" s="4">
        <v>25289.0</v>
      </c>
      <c r="Q11176" s="3" t="s">
        <v>970</v>
      </c>
      <c r="S11176" s="3" t="s">
        <v>34</v>
      </c>
    </row>
    <row r="11177">
      <c r="A11177" s="2">
        <v>42318.714895833335</v>
      </c>
      <c r="B11177" s="3">
        <v>11.0</v>
      </c>
      <c r="C11177" s="3" t="s">
        <v>8462</v>
      </c>
      <c r="D11177" s="3">
        <v>95.0</v>
      </c>
      <c r="E11177" s="3" t="s">
        <v>8677</v>
      </c>
      <c r="F11177" s="3">
        <v>11.0</v>
      </c>
      <c r="G11177" s="3">
        <v>14.0</v>
      </c>
      <c r="H11177" s="3" t="s">
        <v>10590</v>
      </c>
      <c r="I11177" s="3" t="s">
        <v>10590</v>
      </c>
      <c r="J11177" s="3" t="s">
        <v>4475</v>
      </c>
      <c r="K11177" s="3" t="s">
        <v>24</v>
      </c>
      <c r="L11177" s="3">
        <v>10.0</v>
      </c>
      <c r="M11177" s="3" t="s">
        <v>25</v>
      </c>
      <c r="N11177" s="3" t="s">
        <v>447</v>
      </c>
      <c r="O11177" s="3" t="s">
        <v>4530</v>
      </c>
      <c r="P11177" s="4">
        <v>30147.0</v>
      </c>
      <c r="Q11177" s="3" t="s">
        <v>132</v>
      </c>
      <c r="S11177" s="3" t="s">
        <v>34</v>
      </c>
    </row>
    <row r="11178">
      <c r="A11178" s="2">
        <v>42318.714895833335</v>
      </c>
      <c r="B11178" s="3">
        <v>11.0</v>
      </c>
      <c r="C11178" s="3" t="s">
        <v>8462</v>
      </c>
      <c r="D11178" s="3">
        <v>95.0</v>
      </c>
      <c r="E11178" s="3" t="s">
        <v>8677</v>
      </c>
      <c r="F11178" s="3">
        <v>11.0</v>
      </c>
      <c r="G11178" s="3">
        <v>14.0</v>
      </c>
      <c r="H11178" s="3" t="s">
        <v>10590</v>
      </c>
      <c r="I11178" s="3" t="s">
        <v>10590</v>
      </c>
      <c r="J11178" s="3" t="s">
        <v>4475</v>
      </c>
      <c r="K11178" s="3" t="s">
        <v>24</v>
      </c>
      <c r="L11178" s="3">
        <v>11.0</v>
      </c>
      <c r="M11178" s="3" t="s">
        <v>30</v>
      </c>
      <c r="N11178" s="3" t="s">
        <v>10603</v>
      </c>
      <c r="O11178" s="3" t="s">
        <v>591</v>
      </c>
      <c r="P11178" s="4">
        <v>34265.0</v>
      </c>
      <c r="Q11178" s="3" t="s">
        <v>191</v>
      </c>
      <c r="S11178" s="3" t="s">
        <v>34</v>
      </c>
    </row>
    <row r="11179">
      <c r="A11179" s="2">
        <v>42318.714895833335</v>
      </c>
      <c r="B11179" s="3">
        <v>11.0</v>
      </c>
      <c r="C11179" s="3" t="s">
        <v>8462</v>
      </c>
      <c r="D11179" s="3">
        <v>95.0</v>
      </c>
      <c r="E11179" s="3" t="s">
        <v>8677</v>
      </c>
      <c r="F11179" s="3">
        <v>11.0</v>
      </c>
      <c r="G11179" s="3">
        <v>14.0</v>
      </c>
      <c r="H11179" s="3" t="s">
        <v>10590</v>
      </c>
      <c r="I11179" s="3" t="s">
        <v>10590</v>
      </c>
      <c r="J11179" s="3" t="s">
        <v>4475</v>
      </c>
      <c r="K11179" s="3" t="s">
        <v>24</v>
      </c>
      <c r="L11179" s="3">
        <v>12.0</v>
      </c>
      <c r="M11179" s="3" t="s">
        <v>25</v>
      </c>
      <c r="N11179" s="3" t="s">
        <v>10771</v>
      </c>
      <c r="O11179" s="3" t="s">
        <v>427</v>
      </c>
      <c r="P11179" s="4">
        <v>23959.0</v>
      </c>
      <c r="Q11179" s="3" t="s">
        <v>216</v>
      </c>
      <c r="S11179" s="3" t="s">
        <v>34</v>
      </c>
    </row>
    <row r="11180">
      <c r="A11180" s="2">
        <v>42318.714895833335</v>
      </c>
      <c r="B11180" s="3">
        <v>11.0</v>
      </c>
      <c r="C11180" s="3" t="s">
        <v>8462</v>
      </c>
      <c r="D11180" s="3">
        <v>95.0</v>
      </c>
      <c r="E11180" s="3" t="s">
        <v>8677</v>
      </c>
      <c r="F11180" s="3">
        <v>11.0</v>
      </c>
      <c r="G11180" s="3">
        <v>14.0</v>
      </c>
      <c r="H11180" s="3" t="s">
        <v>10590</v>
      </c>
      <c r="I11180" s="3" t="s">
        <v>10590</v>
      </c>
      <c r="J11180" s="3" t="s">
        <v>4475</v>
      </c>
      <c r="K11180" s="3" t="s">
        <v>24</v>
      </c>
      <c r="L11180" s="3">
        <v>13.0</v>
      </c>
      <c r="M11180" s="3" t="s">
        <v>30</v>
      </c>
      <c r="N11180" s="3" t="s">
        <v>10772</v>
      </c>
      <c r="O11180" s="3" t="s">
        <v>10773</v>
      </c>
      <c r="P11180" s="4">
        <v>33191.0</v>
      </c>
      <c r="Q11180" s="3" t="s">
        <v>191</v>
      </c>
      <c r="S11180" s="3" t="s">
        <v>34</v>
      </c>
    </row>
    <row r="11181">
      <c r="A11181" s="2">
        <v>42318.714895833335</v>
      </c>
      <c r="B11181" s="3">
        <v>11.0</v>
      </c>
      <c r="C11181" s="3" t="s">
        <v>8462</v>
      </c>
      <c r="D11181" s="3">
        <v>95.0</v>
      </c>
      <c r="E11181" s="3" t="s">
        <v>8677</v>
      </c>
      <c r="F11181" s="3">
        <v>11.0</v>
      </c>
      <c r="G11181" s="3">
        <v>14.0</v>
      </c>
      <c r="H11181" s="3" t="s">
        <v>10590</v>
      </c>
      <c r="I11181" s="3" t="s">
        <v>10590</v>
      </c>
      <c r="J11181" s="3" t="s">
        <v>4475</v>
      </c>
      <c r="K11181" s="3" t="s">
        <v>24</v>
      </c>
      <c r="L11181" s="3">
        <v>14.0</v>
      </c>
      <c r="M11181" s="3" t="s">
        <v>25</v>
      </c>
      <c r="N11181" s="3" t="s">
        <v>10774</v>
      </c>
      <c r="O11181" s="3" t="s">
        <v>184</v>
      </c>
      <c r="P11181" s="4">
        <v>33964.0</v>
      </c>
      <c r="Q11181" s="3" t="s">
        <v>191</v>
      </c>
      <c r="S11181" s="3" t="s">
        <v>34</v>
      </c>
    </row>
    <row r="11182">
      <c r="A11182" s="2">
        <v>42318.714895833335</v>
      </c>
      <c r="B11182" s="3">
        <v>11.0</v>
      </c>
      <c r="C11182" s="3" t="s">
        <v>8462</v>
      </c>
      <c r="D11182" s="3">
        <v>95.0</v>
      </c>
      <c r="E11182" s="3" t="s">
        <v>8677</v>
      </c>
      <c r="F11182" s="3">
        <v>11.0</v>
      </c>
      <c r="G11182" s="3">
        <v>14.0</v>
      </c>
      <c r="H11182" s="3" t="s">
        <v>10590</v>
      </c>
      <c r="I11182" s="3" t="s">
        <v>10590</v>
      </c>
      <c r="J11182" s="3" t="s">
        <v>4475</v>
      </c>
      <c r="K11182" s="3" t="s">
        <v>24</v>
      </c>
      <c r="L11182" s="3">
        <v>15.0</v>
      </c>
      <c r="M11182" s="3" t="s">
        <v>30</v>
      </c>
      <c r="N11182" s="3" t="s">
        <v>10775</v>
      </c>
      <c r="O11182" s="3" t="s">
        <v>98</v>
      </c>
      <c r="P11182" s="4">
        <v>22619.0</v>
      </c>
      <c r="Q11182" s="3" t="s">
        <v>205</v>
      </c>
      <c r="S11182" s="3" t="s">
        <v>34</v>
      </c>
    </row>
    <row r="11183">
      <c r="A11183" s="2">
        <v>42318.714895833335</v>
      </c>
      <c r="B11183" s="3">
        <v>11.0</v>
      </c>
      <c r="C11183" s="3" t="s">
        <v>8462</v>
      </c>
      <c r="D11183" s="3">
        <v>95.0</v>
      </c>
      <c r="E11183" s="3" t="s">
        <v>8677</v>
      </c>
      <c r="F11183" s="3">
        <v>11.0</v>
      </c>
      <c r="G11183" s="3">
        <v>14.0</v>
      </c>
      <c r="H11183" s="3" t="s">
        <v>10590</v>
      </c>
      <c r="I11183" s="3" t="s">
        <v>10590</v>
      </c>
      <c r="J11183" s="3" t="s">
        <v>4475</v>
      </c>
      <c r="K11183" s="3" t="s">
        <v>24</v>
      </c>
      <c r="L11183" s="3">
        <v>16.0</v>
      </c>
      <c r="M11183" s="3" t="s">
        <v>25</v>
      </c>
      <c r="N11183" s="3" t="s">
        <v>10776</v>
      </c>
      <c r="O11183" s="3" t="s">
        <v>1381</v>
      </c>
      <c r="P11183" s="4">
        <v>32725.0</v>
      </c>
      <c r="Q11183" s="3" t="s">
        <v>169</v>
      </c>
      <c r="S11183" s="3" t="s">
        <v>34</v>
      </c>
    </row>
    <row r="11184">
      <c r="A11184" s="2">
        <v>42318.714895833335</v>
      </c>
      <c r="B11184" s="3">
        <v>11.0</v>
      </c>
      <c r="C11184" s="3" t="s">
        <v>8462</v>
      </c>
      <c r="D11184" s="3">
        <v>95.0</v>
      </c>
      <c r="E11184" s="3" t="s">
        <v>8677</v>
      </c>
      <c r="F11184" s="3">
        <v>11.0</v>
      </c>
      <c r="G11184" s="3">
        <v>14.0</v>
      </c>
      <c r="H11184" s="3" t="s">
        <v>10590</v>
      </c>
      <c r="I11184" s="3" t="s">
        <v>10590</v>
      </c>
      <c r="J11184" s="3" t="s">
        <v>4475</v>
      </c>
      <c r="K11184" s="3" t="s">
        <v>24</v>
      </c>
      <c r="L11184" s="3">
        <v>17.0</v>
      </c>
      <c r="M11184" s="3" t="s">
        <v>30</v>
      </c>
      <c r="N11184" s="3" t="s">
        <v>10777</v>
      </c>
      <c r="O11184" s="3" t="s">
        <v>10778</v>
      </c>
      <c r="P11184" s="4">
        <v>23135.0</v>
      </c>
      <c r="Q11184" s="3" t="s">
        <v>132</v>
      </c>
      <c r="S11184" s="3" t="s">
        <v>34</v>
      </c>
    </row>
    <row r="11185">
      <c r="A11185" s="2">
        <v>42318.714895833335</v>
      </c>
      <c r="B11185" s="3">
        <v>11.0</v>
      </c>
      <c r="C11185" s="3" t="s">
        <v>8462</v>
      </c>
      <c r="D11185" s="3">
        <v>95.0</v>
      </c>
      <c r="E11185" s="3" t="s">
        <v>8677</v>
      </c>
      <c r="F11185" s="3">
        <v>11.0</v>
      </c>
      <c r="G11185" s="3">
        <v>14.0</v>
      </c>
      <c r="H11185" s="3" t="s">
        <v>10590</v>
      </c>
      <c r="I11185" s="3" t="s">
        <v>10590</v>
      </c>
      <c r="J11185" s="3" t="s">
        <v>4475</v>
      </c>
      <c r="K11185" s="3" t="s">
        <v>24</v>
      </c>
      <c r="L11185" s="3">
        <v>18.0</v>
      </c>
      <c r="M11185" s="3" t="s">
        <v>25</v>
      </c>
      <c r="N11185" s="3" t="s">
        <v>10779</v>
      </c>
      <c r="O11185" s="3" t="s">
        <v>65</v>
      </c>
      <c r="P11185" s="4">
        <v>34451.0</v>
      </c>
      <c r="Q11185" s="3" t="s">
        <v>191</v>
      </c>
      <c r="S11185" s="3" t="s">
        <v>34</v>
      </c>
    </row>
    <row r="11186">
      <c r="A11186" s="2">
        <v>42318.714895833335</v>
      </c>
      <c r="B11186" s="3">
        <v>11.0</v>
      </c>
      <c r="C11186" s="3" t="s">
        <v>8462</v>
      </c>
      <c r="D11186" s="3">
        <v>95.0</v>
      </c>
      <c r="E11186" s="3" t="s">
        <v>8677</v>
      </c>
      <c r="F11186" s="3">
        <v>11.0</v>
      </c>
      <c r="G11186" s="3">
        <v>14.0</v>
      </c>
      <c r="H11186" s="3" t="s">
        <v>10590</v>
      </c>
      <c r="I11186" s="3" t="s">
        <v>10590</v>
      </c>
      <c r="J11186" s="3" t="s">
        <v>4475</v>
      </c>
      <c r="K11186" s="3" t="s">
        <v>24</v>
      </c>
      <c r="L11186" s="3">
        <v>19.0</v>
      </c>
      <c r="M11186" s="3" t="s">
        <v>30</v>
      </c>
      <c r="N11186" s="3" t="s">
        <v>10780</v>
      </c>
      <c r="O11186" s="3" t="s">
        <v>364</v>
      </c>
      <c r="P11186" s="4">
        <v>23659.0</v>
      </c>
      <c r="Q11186" s="3" t="s">
        <v>216</v>
      </c>
      <c r="S11186" s="3" t="s">
        <v>34</v>
      </c>
    </row>
    <row r="11187">
      <c r="A11187" s="2">
        <v>42318.714895833335</v>
      </c>
      <c r="B11187" s="3">
        <v>11.0</v>
      </c>
      <c r="C11187" s="3" t="s">
        <v>8462</v>
      </c>
      <c r="D11187" s="3">
        <v>95.0</v>
      </c>
      <c r="E11187" s="3" t="s">
        <v>8677</v>
      </c>
      <c r="F11187" s="3">
        <v>11.0</v>
      </c>
      <c r="G11187" s="3">
        <v>14.0</v>
      </c>
      <c r="H11187" s="3" t="s">
        <v>10590</v>
      </c>
      <c r="I11187" s="3" t="s">
        <v>10590</v>
      </c>
      <c r="J11187" s="3" t="s">
        <v>4475</v>
      </c>
      <c r="K11187" s="3" t="s">
        <v>24</v>
      </c>
      <c r="L11187" s="3">
        <v>20.0</v>
      </c>
      <c r="M11187" s="3" t="s">
        <v>25</v>
      </c>
      <c r="N11187" s="3" t="s">
        <v>6454</v>
      </c>
      <c r="O11187" s="3" t="s">
        <v>137</v>
      </c>
      <c r="P11187" s="4">
        <v>21670.0</v>
      </c>
      <c r="Q11187" s="3" t="s">
        <v>37</v>
      </c>
      <c r="S11187" s="3" t="s">
        <v>34</v>
      </c>
    </row>
    <row r="11188">
      <c r="A11188" s="2">
        <v>42318.714895833335</v>
      </c>
      <c r="B11188" s="3">
        <v>11.0</v>
      </c>
      <c r="C11188" s="3" t="s">
        <v>8462</v>
      </c>
      <c r="D11188" s="3">
        <v>95.0</v>
      </c>
      <c r="E11188" s="3" t="s">
        <v>8677</v>
      </c>
      <c r="F11188" s="3">
        <v>11.0</v>
      </c>
      <c r="G11188" s="3">
        <v>14.0</v>
      </c>
      <c r="H11188" s="3" t="s">
        <v>10590</v>
      </c>
      <c r="I11188" s="3" t="s">
        <v>10590</v>
      </c>
      <c r="J11188" s="3" t="s">
        <v>4475</v>
      </c>
      <c r="K11188" s="3" t="s">
        <v>24</v>
      </c>
      <c r="L11188" s="3">
        <v>21.0</v>
      </c>
      <c r="M11188" s="3" t="s">
        <v>30</v>
      </c>
      <c r="N11188" s="3" t="s">
        <v>10781</v>
      </c>
      <c r="O11188" s="3" t="s">
        <v>803</v>
      </c>
      <c r="P11188" s="4">
        <v>24586.0</v>
      </c>
      <c r="Q11188" s="3" t="s">
        <v>75</v>
      </c>
      <c r="S11188" s="3" t="s">
        <v>34</v>
      </c>
    </row>
    <row r="11189">
      <c r="A11189" s="2">
        <v>42318.714895833335</v>
      </c>
      <c r="B11189" s="3">
        <v>11.0</v>
      </c>
      <c r="C11189" s="3" t="s">
        <v>8462</v>
      </c>
      <c r="D11189" s="3">
        <v>95.0</v>
      </c>
      <c r="E11189" s="3" t="s">
        <v>8677</v>
      </c>
      <c r="F11189" s="3">
        <v>11.0</v>
      </c>
      <c r="G11189" s="3">
        <v>14.0</v>
      </c>
      <c r="H11189" s="3" t="s">
        <v>10590</v>
      </c>
      <c r="I11189" s="3" t="s">
        <v>10590</v>
      </c>
      <c r="J11189" s="3" t="s">
        <v>4475</v>
      </c>
      <c r="K11189" s="3" t="s">
        <v>24</v>
      </c>
      <c r="L11189" s="3">
        <v>22.0</v>
      </c>
      <c r="M11189" s="3" t="s">
        <v>25</v>
      </c>
      <c r="N11189" s="3" t="s">
        <v>10603</v>
      </c>
      <c r="O11189" s="3" t="s">
        <v>10314</v>
      </c>
      <c r="P11189" s="4">
        <v>21740.0</v>
      </c>
      <c r="Q11189" s="3" t="s">
        <v>55</v>
      </c>
      <c r="S11189" s="3" t="s">
        <v>34</v>
      </c>
    </row>
    <row r="11190">
      <c r="A11190" s="2">
        <v>42318.714895833335</v>
      </c>
      <c r="B11190" s="3">
        <v>11.0</v>
      </c>
      <c r="C11190" s="3" t="s">
        <v>8462</v>
      </c>
      <c r="D11190" s="3">
        <v>95.0</v>
      </c>
      <c r="E11190" s="3" t="s">
        <v>8677</v>
      </c>
      <c r="F11190" s="3">
        <v>11.0</v>
      </c>
      <c r="G11190" s="3">
        <v>14.0</v>
      </c>
      <c r="H11190" s="3" t="s">
        <v>10590</v>
      </c>
      <c r="I11190" s="3" t="s">
        <v>10590</v>
      </c>
      <c r="J11190" s="3" t="s">
        <v>4475</v>
      </c>
      <c r="K11190" s="3" t="s">
        <v>24</v>
      </c>
      <c r="L11190" s="3">
        <v>23.0</v>
      </c>
      <c r="M11190" s="3" t="s">
        <v>30</v>
      </c>
      <c r="N11190" s="3" t="s">
        <v>10782</v>
      </c>
      <c r="O11190" s="3" t="s">
        <v>729</v>
      </c>
      <c r="P11190" s="4">
        <v>16420.0</v>
      </c>
      <c r="Q11190" s="3" t="s">
        <v>40</v>
      </c>
      <c r="S11190" s="3" t="s">
        <v>34</v>
      </c>
    </row>
    <row r="11191">
      <c r="A11191" s="2">
        <v>42318.714895833335</v>
      </c>
      <c r="B11191" s="3">
        <v>11.0</v>
      </c>
      <c r="C11191" s="3" t="s">
        <v>8462</v>
      </c>
      <c r="D11191" s="3">
        <v>75.0</v>
      </c>
      <c r="E11191" s="3" t="s">
        <v>8463</v>
      </c>
      <c r="F11191" s="3">
        <v>12.0</v>
      </c>
      <c r="G11191" s="3">
        <v>7.0</v>
      </c>
      <c r="H11191" s="3" t="s">
        <v>1183</v>
      </c>
      <c r="I11191" s="3" t="s">
        <v>1184</v>
      </c>
      <c r="J11191" s="3" t="s">
        <v>1185</v>
      </c>
      <c r="K11191" s="3" t="s">
        <v>272</v>
      </c>
      <c r="L11191" s="3">
        <v>1.0</v>
      </c>
      <c r="M11191" s="3" t="s">
        <v>25</v>
      </c>
      <c r="N11191" s="3" t="s">
        <v>10783</v>
      </c>
      <c r="O11191" s="3" t="s">
        <v>10784</v>
      </c>
      <c r="P11191" s="4">
        <v>18450.0</v>
      </c>
      <c r="Q11191" s="3" t="s">
        <v>1955</v>
      </c>
      <c r="S11191" s="3" t="s">
        <v>34</v>
      </c>
    </row>
    <row r="11192">
      <c r="A11192" s="2">
        <v>42318.714895833335</v>
      </c>
      <c r="B11192" s="3">
        <v>11.0</v>
      </c>
      <c r="C11192" s="3" t="s">
        <v>8462</v>
      </c>
      <c r="D11192" s="3">
        <v>75.0</v>
      </c>
      <c r="E11192" s="3" t="s">
        <v>8463</v>
      </c>
      <c r="F11192" s="3">
        <v>12.0</v>
      </c>
      <c r="G11192" s="3">
        <v>7.0</v>
      </c>
      <c r="H11192" s="3" t="s">
        <v>1183</v>
      </c>
      <c r="I11192" s="3" t="s">
        <v>1184</v>
      </c>
      <c r="J11192" s="3" t="s">
        <v>1185</v>
      </c>
      <c r="K11192" s="3" t="s">
        <v>24</v>
      </c>
      <c r="L11192" s="3">
        <v>2.0</v>
      </c>
      <c r="M11192" s="3" t="s">
        <v>30</v>
      </c>
      <c r="N11192" s="3" t="s">
        <v>10785</v>
      </c>
      <c r="O11192" s="3" t="s">
        <v>1759</v>
      </c>
      <c r="P11192" s="4">
        <v>30866.0</v>
      </c>
      <c r="Q11192" s="3" t="s">
        <v>418</v>
      </c>
      <c r="S11192" s="3" t="s">
        <v>34</v>
      </c>
    </row>
    <row r="11193">
      <c r="A11193" s="2">
        <v>42318.714895833335</v>
      </c>
      <c r="B11193" s="3">
        <v>11.0</v>
      </c>
      <c r="C11193" s="3" t="s">
        <v>8462</v>
      </c>
      <c r="D11193" s="3">
        <v>75.0</v>
      </c>
      <c r="E11193" s="3" t="s">
        <v>8463</v>
      </c>
      <c r="F11193" s="3">
        <v>12.0</v>
      </c>
      <c r="G11193" s="3">
        <v>7.0</v>
      </c>
      <c r="H11193" s="3" t="s">
        <v>1183</v>
      </c>
      <c r="I11193" s="3" t="s">
        <v>1184</v>
      </c>
      <c r="J11193" s="3" t="s">
        <v>1185</v>
      </c>
      <c r="K11193" s="3" t="s">
        <v>24</v>
      </c>
      <c r="L11193" s="3">
        <v>3.0</v>
      </c>
      <c r="M11193" s="3" t="s">
        <v>25</v>
      </c>
      <c r="N11193" s="3" t="s">
        <v>10786</v>
      </c>
      <c r="O11193" s="3" t="s">
        <v>213</v>
      </c>
      <c r="P11193" s="4">
        <v>26758.0</v>
      </c>
      <c r="Q11193" s="3" t="s">
        <v>110</v>
      </c>
      <c r="S11193" s="3" t="s">
        <v>34</v>
      </c>
    </row>
    <row r="11194">
      <c r="A11194" s="2">
        <v>42318.714895833335</v>
      </c>
      <c r="B11194" s="3">
        <v>11.0</v>
      </c>
      <c r="C11194" s="3" t="s">
        <v>8462</v>
      </c>
      <c r="D11194" s="3">
        <v>75.0</v>
      </c>
      <c r="E11194" s="3" t="s">
        <v>8463</v>
      </c>
      <c r="F11194" s="3">
        <v>12.0</v>
      </c>
      <c r="G11194" s="3">
        <v>7.0</v>
      </c>
      <c r="H11194" s="3" t="s">
        <v>1183</v>
      </c>
      <c r="I11194" s="3" t="s">
        <v>1184</v>
      </c>
      <c r="J11194" s="3" t="s">
        <v>1185</v>
      </c>
      <c r="K11194" s="3" t="s">
        <v>24</v>
      </c>
      <c r="L11194" s="3">
        <v>4.0</v>
      </c>
      <c r="M11194" s="3" t="s">
        <v>30</v>
      </c>
      <c r="N11194" s="3" t="s">
        <v>10787</v>
      </c>
      <c r="O11194" s="3" t="s">
        <v>10788</v>
      </c>
      <c r="P11194" s="4">
        <v>25911.0</v>
      </c>
      <c r="Q11194" s="3" t="s">
        <v>1454</v>
      </c>
      <c r="S11194" s="3" t="s">
        <v>34</v>
      </c>
    </row>
    <row r="11195">
      <c r="A11195" s="2">
        <v>42318.714895833335</v>
      </c>
      <c r="B11195" s="3">
        <v>11.0</v>
      </c>
      <c r="C11195" s="3" t="s">
        <v>8462</v>
      </c>
      <c r="D11195" s="3">
        <v>75.0</v>
      </c>
      <c r="E11195" s="3" t="s">
        <v>8463</v>
      </c>
      <c r="F11195" s="3">
        <v>12.0</v>
      </c>
      <c r="G11195" s="3">
        <v>7.0</v>
      </c>
      <c r="H11195" s="3" t="s">
        <v>1183</v>
      </c>
      <c r="I11195" s="3" t="s">
        <v>1184</v>
      </c>
      <c r="J11195" s="3" t="s">
        <v>1185</v>
      </c>
      <c r="K11195" s="3" t="s">
        <v>24</v>
      </c>
      <c r="L11195" s="3">
        <v>5.0</v>
      </c>
      <c r="M11195" s="3" t="s">
        <v>25</v>
      </c>
      <c r="N11195" s="3" t="s">
        <v>10789</v>
      </c>
      <c r="O11195" s="3" t="s">
        <v>119</v>
      </c>
      <c r="P11195" s="4">
        <v>21262.0</v>
      </c>
      <c r="Q11195" s="3" t="s">
        <v>189</v>
      </c>
      <c r="S11195" s="3" t="s">
        <v>34</v>
      </c>
    </row>
    <row r="11196">
      <c r="A11196" s="2">
        <v>42318.714895833335</v>
      </c>
      <c r="B11196" s="3">
        <v>11.0</v>
      </c>
      <c r="C11196" s="3" t="s">
        <v>8462</v>
      </c>
      <c r="D11196" s="3">
        <v>75.0</v>
      </c>
      <c r="E11196" s="3" t="s">
        <v>8463</v>
      </c>
      <c r="F11196" s="3">
        <v>12.0</v>
      </c>
      <c r="G11196" s="3">
        <v>7.0</v>
      </c>
      <c r="H11196" s="3" t="s">
        <v>1183</v>
      </c>
      <c r="I11196" s="3" t="s">
        <v>1184</v>
      </c>
      <c r="J11196" s="3" t="s">
        <v>1185</v>
      </c>
      <c r="K11196" s="3" t="s">
        <v>24</v>
      </c>
      <c r="L11196" s="3">
        <v>6.0</v>
      </c>
      <c r="M11196" s="3" t="s">
        <v>30</v>
      </c>
      <c r="N11196" s="3" t="s">
        <v>1539</v>
      </c>
      <c r="O11196" s="3" t="s">
        <v>2020</v>
      </c>
      <c r="P11196" s="4">
        <v>19643.0</v>
      </c>
      <c r="Q11196" s="3" t="s">
        <v>72</v>
      </c>
      <c r="S11196" s="3" t="s">
        <v>34</v>
      </c>
    </row>
    <row r="11197">
      <c r="A11197" s="2">
        <v>42318.714895833335</v>
      </c>
      <c r="B11197" s="3">
        <v>11.0</v>
      </c>
      <c r="C11197" s="3" t="s">
        <v>8462</v>
      </c>
      <c r="D11197" s="3">
        <v>75.0</v>
      </c>
      <c r="E11197" s="3" t="s">
        <v>8463</v>
      </c>
      <c r="F11197" s="3">
        <v>12.0</v>
      </c>
      <c r="G11197" s="3">
        <v>7.0</v>
      </c>
      <c r="H11197" s="3" t="s">
        <v>1183</v>
      </c>
      <c r="I11197" s="3" t="s">
        <v>1184</v>
      </c>
      <c r="J11197" s="3" t="s">
        <v>1185</v>
      </c>
      <c r="K11197" s="3" t="s">
        <v>24</v>
      </c>
      <c r="L11197" s="3">
        <v>7.0</v>
      </c>
      <c r="M11197" s="3" t="s">
        <v>25</v>
      </c>
      <c r="N11197" s="3" t="s">
        <v>10790</v>
      </c>
      <c r="O11197" s="3" t="s">
        <v>213</v>
      </c>
      <c r="P11197" s="4">
        <v>14470.0</v>
      </c>
      <c r="Q11197" s="3" t="s">
        <v>145</v>
      </c>
      <c r="S11197" s="3" t="s">
        <v>34</v>
      </c>
    </row>
    <row r="11198">
      <c r="A11198" s="2">
        <v>42318.714895833335</v>
      </c>
      <c r="B11198" s="3">
        <v>11.0</v>
      </c>
      <c r="C11198" s="3" t="s">
        <v>8462</v>
      </c>
      <c r="D11198" s="3">
        <v>75.0</v>
      </c>
      <c r="E11198" s="3" t="s">
        <v>8463</v>
      </c>
      <c r="F11198" s="3">
        <v>12.0</v>
      </c>
      <c r="G11198" s="3">
        <v>7.0</v>
      </c>
      <c r="H11198" s="3" t="s">
        <v>1183</v>
      </c>
      <c r="I11198" s="3" t="s">
        <v>1184</v>
      </c>
      <c r="J11198" s="3" t="s">
        <v>1185</v>
      </c>
      <c r="K11198" s="3" t="s">
        <v>24</v>
      </c>
      <c r="L11198" s="3">
        <v>8.0</v>
      </c>
      <c r="M11198" s="3" t="s">
        <v>30</v>
      </c>
      <c r="N11198" s="3" t="s">
        <v>3040</v>
      </c>
      <c r="O11198" s="3" t="s">
        <v>215</v>
      </c>
      <c r="P11198" s="4">
        <v>25622.0</v>
      </c>
      <c r="Q11198" s="3" t="s">
        <v>132</v>
      </c>
      <c r="S11198" s="3" t="s">
        <v>34</v>
      </c>
    </row>
    <row r="11199">
      <c r="A11199" s="2">
        <v>42318.714895833335</v>
      </c>
      <c r="B11199" s="3">
        <v>11.0</v>
      </c>
      <c r="C11199" s="3" t="s">
        <v>8462</v>
      </c>
      <c r="D11199" s="3">
        <v>75.0</v>
      </c>
      <c r="E11199" s="3" t="s">
        <v>8463</v>
      </c>
      <c r="F11199" s="3">
        <v>12.0</v>
      </c>
      <c r="G11199" s="3">
        <v>7.0</v>
      </c>
      <c r="H11199" s="3" t="s">
        <v>1183</v>
      </c>
      <c r="I11199" s="3" t="s">
        <v>1184</v>
      </c>
      <c r="J11199" s="3" t="s">
        <v>1185</v>
      </c>
      <c r="K11199" s="3" t="s">
        <v>24</v>
      </c>
      <c r="L11199" s="3">
        <v>9.0</v>
      </c>
      <c r="M11199" s="3" t="s">
        <v>25</v>
      </c>
      <c r="N11199" s="3" t="s">
        <v>10791</v>
      </c>
      <c r="O11199" s="3" t="s">
        <v>27</v>
      </c>
      <c r="P11199" s="4">
        <v>25520.0</v>
      </c>
      <c r="Q11199" s="3" t="s">
        <v>132</v>
      </c>
      <c r="S11199" s="3" t="s">
        <v>34</v>
      </c>
    </row>
    <row r="11200">
      <c r="A11200" s="2">
        <v>42318.714895833335</v>
      </c>
      <c r="B11200" s="3">
        <v>11.0</v>
      </c>
      <c r="C11200" s="3" t="s">
        <v>8462</v>
      </c>
      <c r="D11200" s="3">
        <v>75.0</v>
      </c>
      <c r="E11200" s="3" t="s">
        <v>8463</v>
      </c>
      <c r="F11200" s="3">
        <v>12.0</v>
      </c>
      <c r="G11200" s="3">
        <v>7.0</v>
      </c>
      <c r="H11200" s="3" t="s">
        <v>1183</v>
      </c>
      <c r="I11200" s="3" t="s">
        <v>1184</v>
      </c>
      <c r="J11200" s="3" t="s">
        <v>1185</v>
      </c>
      <c r="K11200" s="3" t="s">
        <v>24</v>
      </c>
      <c r="L11200" s="3">
        <v>10.0</v>
      </c>
      <c r="M11200" s="3" t="s">
        <v>30</v>
      </c>
      <c r="N11200" s="3" t="s">
        <v>10792</v>
      </c>
      <c r="O11200" s="3" t="s">
        <v>10793</v>
      </c>
      <c r="P11200" s="4">
        <v>34870.0</v>
      </c>
      <c r="Q11200" s="3" t="s">
        <v>191</v>
      </c>
      <c r="S11200" s="3" t="s">
        <v>34</v>
      </c>
    </row>
    <row r="11201">
      <c r="A11201" s="2">
        <v>42318.714895833335</v>
      </c>
      <c r="B11201" s="3">
        <v>11.0</v>
      </c>
      <c r="C11201" s="3" t="s">
        <v>8462</v>
      </c>
      <c r="D11201" s="3">
        <v>75.0</v>
      </c>
      <c r="E11201" s="3" t="s">
        <v>8463</v>
      </c>
      <c r="F11201" s="3">
        <v>12.0</v>
      </c>
      <c r="G11201" s="3">
        <v>7.0</v>
      </c>
      <c r="H11201" s="3" t="s">
        <v>1183</v>
      </c>
      <c r="I11201" s="3" t="s">
        <v>1184</v>
      </c>
      <c r="J11201" s="3" t="s">
        <v>1185</v>
      </c>
      <c r="K11201" s="3" t="s">
        <v>24</v>
      </c>
      <c r="L11201" s="3">
        <v>11.0</v>
      </c>
      <c r="M11201" s="3" t="s">
        <v>25</v>
      </c>
      <c r="N11201" s="3" t="s">
        <v>10794</v>
      </c>
      <c r="O11201" s="3" t="s">
        <v>27</v>
      </c>
      <c r="P11201" s="4">
        <v>32730.0</v>
      </c>
      <c r="Q11201" s="3" t="s">
        <v>191</v>
      </c>
      <c r="S11201" s="3" t="s">
        <v>34</v>
      </c>
    </row>
    <row r="11202">
      <c r="A11202" s="2">
        <v>42318.714895833335</v>
      </c>
      <c r="B11202" s="3">
        <v>11.0</v>
      </c>
      <c r="C11202" s="3" t="s">
        <v>8462</v>
      </c>
      <c r="D11202" s="3">
        <v>75.0</v>
      </c>
      <c r="E11202" s="3" t="s">
        <v>8463</v>
      </c>
      <c r="F11202" s="3">
        <v>12.0</v>
      </c>
      <c r="G11202" s="3">
        <v>7.0</v>
      </c>
      <c r="H11202" s="3" t="s">
        <v>1183</v>
      </c>
      <c r="I11202" s="3" t="s">
        <v>1184</v>
      </c>
      <c r="J11202" s="3" t="s">
        <v>1185</v>
      </c>
      <c r="K11202" s="3" t="s">
        <v>24</v>
      </c>
      <c r="L11202" s="3">
        <v>12.0</v>
      </c>
      <c r="M11202" s="3" t="s">
        <v>30</v>
      </c>
      <c r="N11202" s="3" t="s">
        <v>2271</v>
      </c>
      <c r="O11202" s="3" t="s">
        <v>10447</v>
      </c>
      <c r="P11202" s="4">
        <v>33456.0</v>
      </c>
      <c r="Q11202" s="3" t="s">
        <v>110</v>
      </c>
      <c r="S11202" s="3" t="s">
        <v>34</v>
      </c>
    </row>
    <row r="11203">
      <c r="A11203" s="2">
        <v>42318.714895833335</v>
      </c>
      <c r="B11203" s="3">
        <v>11.0</v>
      </c>
      <c r="C11203" s="3" t="s">
        <v>8462</v>
      </c>
      <c r="D11203" s="3">
        <v>75.0</v>
      </c>
      <c r="E11203" s="3" t="s">
        <v>8463</v>
      </c>
      <c r="F11203" s="3">
        <v>12.0</v>
      </c>
      <c r="G11203" s="3">
        <v>7.0</v>
      </c>
      <c r="H11203" s="3" t="s">
        <v>1183</v>
      </c>
      <c r="I11203" s="3" t="s">
        <v>1184</v>
      </c>
      <c r="J11203" s="3" t="s">
        <v>1185</v>
      </c>
      <c r="K11203" s="3" t="s">
        <v>24</v>
      </c>
      <c r="L11203" s="3">
        <v>13.0</v>
      </c>
      <c r="M11203" s="3" t="s">
        <v>25</v>
      </c>
      <c r="N11203" s="3" t="s">
        <v>10795</v>
      </c>
      <c r="O11203" s="3" t="s">
        <v>2112</v>
      </c>
      <c r="P11203" s="4">
        <v>21170.0</v>
      </c>
      <c r="Q11203" s="3" t="s">
        <v>132</v>
      </c>
      <c r="S11203" s="3" t="s">
        <v>34</v>
      </c>
    </row>
    <row r="11204">
      <c r="A11204" s="2">
        <v>42318.714895833335</v>
      </c>
      <c r="B11204" s="3">
        <v>11.0</v>
      </c>
      <c r="C11204" s="3" t="s">
        <v>8462</v>
      </c>
      <c r="D11204" s="3">
        <v>75.0</v>
      </c>
      <c r="E11204" s="3" t="s">
        <v>8463</v>
      </c>
      <c r="F11204" s="3">
        <v>12.0</v>
      </c>
      <c r="G11204" s="3">
        <v>7.0</v>
      </c>
      <c r="H11204" s="3" t="s">
        <v>1183</v>
      </c>
      <c r="I11204" s="3" t="s">
        <v>1184</v>
      </c>
      <c r="J11204" s="3" t="s">
        <v>1185</v>
      </c>
      <c r="K11204" s="3" t="s">
        <v>24</v>
      </c>
      <c r="L11204" s="3">
        <v>14.0</v>
      </c>
      <c r="M11204" s="3" t="s">
        <v>30</v>
      </c>
      <c r="N11204" s="3" t="s">
        <v>10796</v>
      </c>
      <c r="O11204" s="3" t="s">
        <v>215</v>
      </c>
      <c r="P11204" s="4">
        <v>18818.0</v>
      </c>
      <c r="Q11204" s="3" t="s">
        <v>49</v>
      </c>
      <c r="S11204" s="3" t="s">
        <v>34</v>
      </c>
    </row>
    <row r="11205">
      <c r="A11205" s="2">
        <v>42318.714895833335</v>
      </c>
      <c r="B11205" s="3">
        <v>11.0</v>
      </c>
      <c r="C11205" s="3" t="s">
        <v>8462</v>
      </c>
      <c r="D11205" s="3">
        <v>75.0</v>
      </c>
      <c r="E11205" s="3" t="s">
        <v>8463</v>
      </c>
      <c r="F11205" s="3">
        <v>12.0</v>
      </c>
      <c r="G11205" s="3">
        <v>7.0</v>
      </c>
      <c r="H11205" s="3" t="s">
        <v>1183</v>
      </c>
      <c r="I11205" s="3" t="s">
        <v>1184</v>
      </c>
      <c r="J11205" s="3" t="s">
        <v>1185</v>
      </c>
      <c r="K11205" s="3" t="s">
        <v>24</v>
      </c>
      <c r="L11205" s="3">
        <v>15.0</v>
      </c>
      <c r="M11205" s="3" t="s">
        <v>25</v>
      </c>
      <c r="N11205" s="3" t="s">
        <v>10797</v>
      </c>
      <c r="O11205" s="3" t="s">
        <v>305</v>
      </c>
      <c r="P11205" s="4">
        <v>25156.0</v>
      </c>
      <c r="Q11205" s="3" t="s">
        <v>75</v>
      </c>
      <c r="S11205" s="3" t="s">
        <v>34</v>
      </c>
    </row>
    <row r="11206">
      <c r="A11206" s="2">
        <v>42318.714895833335</v>
      </c>
      <c r="B11206" s="3">
        <v>11.0</v>
      </c>
      <c r="C11206" s="3" t="s">
        <v>8462</v>
      </c>
      <c r="D11206" s="3">
        <v>75.0</v>
      </c>
      <c r="E11206" s="3" t="s">
        <v>8463</v>
      </c>
      <c r="F11206" s="3">
        <v>12.0</v>
      </c>
      <c r="G11206" s="3">
        <v>7.0</v>
      </c>
      <c r="H11206" s="3" t="s">
        <v>1183</v>
      </c>
      <c r="I11206" s="3" t="s">
        <v>1184</v>
      </c>
      <c r="J11206" s="3" t="s">
        <v>1185</v>
      </c>
      <c r="K11206" s="3" t="s">
        <v>24</v>
      </c>
      <c r="L11206" s="3">
        <v>16.0</v>
      </c>
      <c r="M11206" s="3" t="s">
        <v>30</v>
      </c>
      <c r="N11206" s="3" t="s">
        <v>10798</v>
      </c>
      <c r="O11206" s="3" t="s">
        <v>81</v>
      </c>
      <c r="P11206" s="4">
        <v>19321.0</v>
      </c>
      <c r="Q11206" s="3" t="s">
        <v>49</v>
      </c>
      <c r="S11206" s="3" t="s">
        <v>34</v>
      </c>
    </row>
    <row r="11207">
      <c r="A11207" s="2">
        <v>42318.714895833335</v>
      </c>
      <c r="B11207" s="3">
        <v>11.0</v>
      </c>
      <c r="C11207" s="3" t="s">
        <v>8462</v>
      </c>
      <c r="D11207" s="3">
        <v>75.0</v>
      </c>
      <c r="E11207" s="3" t="s">
        <v>8463</v>
      </c>
      <c r="F11207" s="3">
        <v>12.0</v>
      </c>
      <c r="G11207" s="3">
        <v>7.0</v>
      </c>
      <c r="H11207" s="3" t="s">
        <v>1183</v>
      </c>
      <c r="I11207" s="3" t="s">
        <v>1184</v>
      </c>
      <c r="J11207" s="3" t="s">
        <v>1185</v>
      </c>
      <c r="K11207" s="3" t="s">
        <v>24</v>
      </c>
      <c r="L11207" s="3">
        <v>17.0</v>
      </c>
      <c r="M11207" s="3" t="s">
        <v>25</v>
      </c>
      <c r="N11207" s="3" t="s">
        <v>10799</v>
      </c>
      <c r="O11207" s="3" t="s">
        <v>257</v>
      </c>
      <c r="P11207" s="4">
        <v>21240.0</v>
      </c>
      <c r="Q11207" s="3" t="s">
        <v>380</v>
      </c>
      <c r="S11207" s="3" t="s">
        <v>34</v>
      </c>
    </row>
    <row r="11208">
      <c r="A11208" s="2">
        <v>42318.714895833335</v>
      </c>
      <c r="B11208" s="3">
        <v>11.0</v>
      </c>
      <c r="C11208" s="3" t="s">
        <v>8462</v>
      </c>
      <c r="D11208" s="3">
        <v>75.0</v>
      </c>
      <c r="E11208" s="3" t="s">
        <v>8463</v>
      </c>
      <c r="F11208" s="3">
        <v>12.0</v>
      </c>
      <c r="G11208" s="3">
        <v>7.0</v>
      </c>
      <c r="H11208" s="3" t="s">
        <v>1183</v>
      </c>
      <c r="I11208" s="3" t="s">
        <v>1184</v>
      </c>
      <c r="J11208" s="3" t="s">
        <v>1185</v>
      </c>
      <c r="K11208" s="3" t="s">
        <v>24</v>
      </c>
      <c r="L11208" s="3">
        <v>18.0</v>
      </c>
      <c r="M11208" s="3" t="s">
        <v>30</v>
      </c>
      <c r="N11208" s="3" t="s">
        <v>10800</v>
      </c>
      <c r="O11208" s="3" t="s">
        <v>919</v>
      </c>
      <c r="P11208" s="4">
        <v>17553.0</v>
      </c>
      <c r="Q11208" s="3" t="s">
        <v>105</v>
      </c>
      <c r="S11208" s="3" t="s">
        <v>34</v>
      </c>
    </row>
    <row r="11209">
      <c r="A11209" s="2">
        <v>42318.714895833335</v>
      </c>
      <c r="B11209" s="3">
        <v>11.0</v>
      </c>
      <c r="C11209" s="3" t="s">
        <v>8462</v>
      </c>
      <c r="D11209" s="3">
        <v>75.0</v>
      </c>
      <c r="E11209" s="3" t="s">
        <v>8463</v>
      </c>
      <c r="F11209" s="3">
        <v>12.0</v>
      </c>
      <c r="G11209" s="3">
        <v>7.0</v>
      </c>
      <c r="H11209" s="3" t="s">
        <v>1183</v>
      </c>
      <c r="I11209" s="3" t="s">
        <v>1184</v>
      </c>
      <c r="J11209" s="3" t="s">
        <v>1185</v>
      </c>
      <c r="K11209" s="3" t="s">
        <v>24</v>
      </c>
      <c r="L11209" s="3">
        <v>19.0</v>
      </c>
      <c r="M11209" s="3" t="s">
        <v>25</v>
      </c>
      <c r="N11209" s="3" t="s">
        <v>10801</v>
      </c>
      <c r="O11209" s="3" t="s">
        <v>871</v>
      </c>
      <c r="P11209" s="4">
        <v>26937.0</v>
      </c>
      <c r="Q11209" s="3" t="s">
        <v>189</v>
      </c>
      <c r="S11209" s="3" t="s">
        <v>34</v>
      </c>
    </row>
    <row r="11210">
      <c r="A11210" s="2">
        <v>42318.714895833335</v>
      </c>
      <c r="B11210" s="3">
        <v>11.0</v>
      </c>
      <c r="C11210" s="3" t="s">
        <v>8462</v>
      </c>
      <c r="D11210" s="3">
        <v>75.0</v>
      </c>
      <c r="E11210" s="3" t="s">
        <v>8463</v>
      </c>
      <c r="F11210" s="3">
        <v>12.0</v>
      </c>
      <c r="G11210" s="3">
        <v>7.0</v>
      </c>
      <c r="H11210" s="3" t="s">
        <v>1183</v>
      </c>
      <c r="I11210" s="3" t="s">
        <v>1184</v>
      </c>
      <c r="J11210" s="3" t="s">
        <v>1185</v>
      </c>
      <c r="K11210" s="3" t="s">
        <v>24</v>
      </c>
      <c r="L11210" s="3">
        <v>20.0</v>
      </c>
      <c r="M11210" s="3" t="s">
        <v>30</v>
      </c>
      <c r="N11210" s="3" t="s">
        <v>10802</v>
      </c>
      <c r="O11210" s="3" t="s">
        <v>10803</v>
      </c>
      <c r="P11210" s="4">
        <v>14828.0</v>
      </c>
      <c r="Q11210" s="3" t="s">
        <v>96</v>
      </c>
      <c r="S11210" s="3" t="s">
        <v>34</v>
      </c>
    </row>
    <row r="11211">
      <c r="A11211" s="2">
        <v>42318.714895833335</v>
      </c>
      <c r="B11211" s="3">
        <v>11.0</v>
      </c>
      <c r="C11211" s="3" t="s">
        <v>8462</v>
      </c>
      <c r="D11211" s="3">
        <v>75.0</v>
      </c>
      <c r="E11211" s="3" t="s">
        <v>8463</v>
      </c>
      <c r="F11211" s="3">
        <v>12.0</v>
      </c>
      <c r="G11211" s="3">
        <v>7.0</v>
      </c>
      <c r="H11211" s="3" t="s">
        <v>1183</v>
      </c>
      <c r="I11211" s="3" t="s">
        <v>1184</v>
      </c>
      <c r="J11211" s="3" t="s">
        <v>1185</v>
      </c>
      <c r="K11211" s="3" t="s">
        <v>24</v>
      </c>
      <c r="L11211" s="3">
        <v>21.0</v>
      </c>
      <c r="M11211" s="3" t="s">
        <v>25</v>
      </c>
      <c r="N11211" s="3" t="s">
        <v>10804</v>
      </c>
      <c r="O11211" s="3" t="s">
        <v>3367</v>
      </c>
      <c r="P11211" s="4">
        <v>17242.0</v>
      </c>
      <c r="Q11211" s="3" t="s">
        <v>86</v>
      </c>
      <c r="S11211" s="3" t="s">
        <v>34</v>
      </c>
    </row>
    <row r="11212">
      <c r="A11212" s="2">
        <v>42318.714895833335</v>
      </c>
      <c r="B11212" s="3">
        <v>11.0</v>
      </c>
      <c r="C11212" s="3" t="s">
        <v>8462</v>
      </c>
      <c r="D11212" s="3">
        <v>75.0</v>
      </c>
      <c r="E11212" s="3" t="s">
        <v>8463</v>
      </c>
      <c r="F11212" s="3">
        <v>12.0</v>
      </c>
      <c r="G11212" s="3">
        <v>7.0</v>
      </c>
      <c r="H11212" s="3" t="s">
        <v>1183</v>
      </c>
      <c r="I11212" s="3" t="s">
        <v>1184</v>
      </c>
      <c r="J11212" s="3" t="s">
        <v>1185</v>
      </c>
      <c r="K11212" s="3" t="s">
        <v>24</v>
      </c>
      <c r="L11212" s="3">
        <v>22.0</v>
      </c>
      <c r="M11212" s="3" t="s">
        <v>30</v>
      </c>
      <c r="N11212" s="3" t="s">
        <v>10805</v>
      </c>
      <c r="O11212" s="3" t="s">
        <v>355</v>
      </c>
      <c r="P11212" s="4">
        <v>24965.0</v>
      </c>
      <c r="Q11212" s="3" t="s">
        <v>46</v>
      </c>
      <c r="S11212" s="3" t="s">
        <v>34</v>
      </c>
    </row>
    <row r="11213">
      <c r="A11213" s="2">
        <v>42318.714895833335</v>
      </c>
      <c r="B11213" s="3">
        <v>11.0</v>
      </c>
      <c r="C11213" s="3" t="s">
        <v>8462</v>
      </c>
      <c r="D11213" s="3">
        <v>75.0</v>
      </c>
      <c r="E11213" s="3" t="s">
        <v>8463</v>
      </c>
      <c r="F11213" s="3">
        <v>12.0</v>
      </c>
      <c r="G11213" s="3">
        <v>7.0</v>
      </c>
      <c r="H11213" s="3" t="s">
        <v>1183</v>
      </c>
      <c r="I11213" s="3" t="s">
        <v>1184</v>
      </c>
      <c r="J11213" s="3" t="s">
        <v>1185</v>
      </c>
      <c r="K11213" s="3" t="s">
        <v>24</v>
      </c>
      <c r="L11213" s="3">
        <v>23.0</v>
      </c>
      <c r="M11213" s="3" t="s">
        <v>25</v>
      </c>
      <c r="N11213" s="3" t="s">
        <v>10806</v>
      </c>
      <c r="O11213" s="3" t="s">
        <v>243</v>
      </c>
      <c r="P11213" s="4">
        <v>32221.0</v>
      </c>
      <c r="Q11213" s="3" t="s">
        <v>247</v>
      </c>
      <c r="S11213" s="3" t="s">
        <v>34</v>
      </c>
    </row>
    <row r="11214">
      <c r="A11214" s="2">
        <v>42318.714895833335</v>
      </c>
      <c r="B11214" s="3">
        <v>11.0</v>
      </c>
      <c r="C11214" s="3" t="s">
        <v>8462</v>
      </c>
      <c r="D11214" s="3">
        <v>75.0</v>
      </c>
      <c r="E11214" s="3" t="s">
        <v>8463</v>
      </c>
      <c r="F11214" s="3">
        <v>12.0</v>
      </c>
      <c r="G11214" s="3">
        <v>7.0</v>
      </c>
      <c r="H11214" s="3" t="s">
        <v>1183</v>
      </c>
      <c r="I11214" s="3" t="s">
        <v>1184</v>
      </c>
      <c r="J11214" s="3" t="s">
        <v>1185</v>
      </c>
      <c r="K11214" s="3" t="s">
        <v>24</v>
      </c>
      <c r="L11214" s="3">
        <v>24.0</v>
      </c>
      <c r="M11214" s="3" t="s">
        <v>30</v>
      </c>
      <c r="N11214" s="3" t="s">
        <v>10807</v>
      </c>
      <c r="O11214" s="3" t="s">
        <v>626</v>
      </c>
      <c r="P11214" s="4">
        <v>21996.0</v>
      </c>
      <c r="Q11214" s="3" t="s">
        <v>40</v>
      </c>
      <c r="S11214" s="3" t="s">
        <v>34</v>
      </c>
    </row>
    <row r="11215">
      <c r="A11215" s="2">
        <v>42318.714895833335</v>
      </c>
      <c r="B11215" s="3">
        <v>11.0</v>
      </c>
      <c r="C11215" s="3" t="s">
        <v>8462</v>
      </c>
      <c r="D11215" s="3">
        <v>75.0</v>
      </c>
      <c r="E11215" s="3" t="s">
        <v>8463</v>
      </c>
      <c r="F11215" s="3">
        <v>12.0</v>
      </c>
      <c r="G11215" s="3">
        <v>7.0</v>
      </c>
      <c r="H11215" s="3" t="s">
        <v>1183</v>
      </c>
      <c r="I11215" s="3" t="s">
        <v>1184</v>
      </c>
      <c r="J11215" s="3" t="s">
        <v>1185</v>
      </c>
      <c r="K11215" s="3" t="s">
        <v>24</v>
      </c>
      <c r="L11215" s="3">
        <v>25.0</v>
      </c>
      <c r="M11215" s="3" t="s">
        <v>25</v>
      </c>
      <c r="N11215" s="3" t="s">
        <v>10808</v>
      </c>
      <c r="O11215" s="3" t="s">
        <v>2415</v>
      </c>
      <c r="P11215" s="4">
        <v>29951.0</v>
      </c>
      <c r="Q11215" s="3" t="s">
        <v>60</v>
      </c>
      <c r="S11215" s="3" t="s">
        <v>34</v>
      </c>
    </row>
    <row r="11216">
      <c r="A11216" s="2">
        <v>42318.714895833335</v>
      </c>
      <c r="B11216" s="3">
        <v>11.0</v>
      </c>
      <c r="C11216" s="3" t="s">
        <v>8462</v>
      </c>
      <c r="D11216" s="3">
        <v>75.0</v>
      </c>
      <c r="E11216" s="3" t="s">
        <v>8463</v>
      </c>
      <c r="F11216" s="3">
        <v>12.0</v>
      </c>
      <c r="G11216" s="3">
        <v>7.0</v>
      </c>
      <c r="H11216" s="3" t="s">
        <v>1183</v>
      </c>
      <c r="I11216" s="3" t="s">
        <v>1184</v>
      </c>
      <c r="J11216" s="3" t="s">
        <v>1185</v>
      </c>
      <c r="K11216" s="3" t="s">
        <v>24</v>
      </c>
      <c r="L11216" s="3">
        <v>26.0</v>
      </c>
      <c r="M11216" s="3" t="s">
        <v>30</v>
      </c>
      <c r="N11216" s="3" t="s">
        <v>1309</v>
      </c>
      <c r="O11216" s="3" t="s">
        <v>1893</v>
      </c>
      <c r="P11216" s="4">
        <v>12454.0</v>
      </c>
      <c r="Q11216" s="3" t="s">
        <v>49</v>
      </c>
      <c r="S11216" s="3" t="s">
        <v>34</v>
      </c>
    </row>
    <row r="11217">
      <c r="A11217" s="2">
        <v>42318.714895833335</v>
      </c>
      <c r="B11217" s="3">
        <v>11.0</v>
      </c>
      <c r="C11217" s="3" t="s">
        <v>8462</v>
      </c>
      <c r="D11217" s="3">
        <v>75.0</v>
      </c>
      <c r="E11217" s="3" t="s">
        <v>8463</v>
      </c>
      <c r="F11217" s="3">
        <v>12.0</v>
      </c>
      <c r="G11217" s="3">
        <v>7.0</v>
      </c>
      <c r="H11217" s="3" t="s">
        <v>1183</v>
      </c>
      <c r="I11217" s="3" t="s">
        <v>1184</v>
      </c>
      <c r="J11217" s="3" t="s">
        <v>1185</v>
      </c>
      <c r="K11217" s="3" t="s">
        <v>24</v>
      </c>
      <c r="L11217" s="3">
        <v>27.0</v>
      </c>
      <c r="M11217" s="3" t="s">
        <v>25</v>
      </c>
      <c r="N11217" s="3" t="s">
        <v>10809</v>
      </c>
      <c r="O11217" s="3" t="s">
        <v>10810</v>
      </c>
      <c r="P11217" s="4">
        <v>29763.0</v>
      </c>
      <c r="Q11217" s="3" t="s">
        <v>132</v>
      </c>
      <c r="S11217" s="3" t="s">
        <v>34</v>
      </c>
    </row>
    <row r="11218">
      <c r="A11218" s="2">
        <v>42318.714895833335</v>
      </c>
      <c r="B11218" s="3">
        <v>11.0</v>
      </c>
      <c r="C11218" s="3" t="s">
        <v>8462</v>
      </c>
      <c r="D11218" s="3">
        <v>75.0</v>
      </c>
      <c r="E11218" s="3" t="s">
        <v>8463</v>
      </c>
      <c r="F11218" s="3">
        <v>12.0</v>
      </c>
      <c r="G11218" s="3">
        <v>7.0</v>
      </c>
      <c r="H11218" s="3" t="s">
        <v>1183</v>
      </c>
      <c r="I11218" s="3" t="s">
        <v>1184</v>
      </c>
      <c r="J11218" s="3" t="s">
        <v>1185</v>
      </c>
      <c r="K11218" s="3" t="s">
        <v>24</v>
      </c>
      <c r="L11218" s="3">
        <v>28.0</v>
      </c>
      <c r="M11218" s="3" t="s">
        <v>30</v>
      </c>
      <c r="N11218" s="3" t="s">
        <v>10811</v>
      </c>
      <c r="O11218" s="3" t="s">
        <v>1739</v>
      </c>
      <c r="P11218" s="4">
        <v>19875.0</v>
      </c>
      <c r="Q11218" s="3" t="s">
        <v>132</v>
      </c>
      <c r="S11218" s="3" t="s">
        <v>34</v>
      </c>
    </row>
    <row r="11219">
      <c r="A11219" s="2">
        <v>42318.714895833335</v>
      </c>
      <c r="B11219" s="3">
        <v>11.0</v>
      </c>
      <c r="C11219" s="3" t="s">
        <v>8462</v>
      </c>
      <c r="D11219" s="3">
        <v>75.0</v>
      </c>
      <c r="E11219" s="3" t="s">
        <v>8463</v>
      </c>
      <c r="F11219" s="3">
        <v>12.0</v>
      </c>
      <c r="G11219" s="3">
        <v>7.0</v>
      </c>
      <c r="H11219" s="3" t="s">
        <v>1183</v>
      </c>
      <c r="I11219" s="3" t="s">
        <v>1184</v>
      </c>
      <c r="J11219" s="3" t="s">
        <v>1185</v>
      </c>
      <c r="K11219" s="3" t="s">
        <v>24</v>
      </c>
      <c r="L11219" s="3">
        <v>29.0</v>
      </c>
      <c r="M11219" s="3" t="s">
        <v>25</v>
      </c>
      <c r="N11219" s="3" t="s">
        <v>2427</v>
      </c>
      <c r="O11219" s="3" t="s">
        <v>10812</v>
      </c>
      <c r="P11219" s="4">
        <v>16145.0</v>
      </c>
      <c r="Q11219" s="3" t="s">
        <v>113</v>
      </c>
      <c r="S11219" s="3" t="s">
        <v>34</v>
      </c>
    </row>
    <row r="11220">
      <c r="A11220" s="2">
        <v>42318.714895833335</v>
      </c>
      <c r="B11220" s="3">
        <v>11.0</v>
      </c>
      <c r="C11220" s="3" t="s">
        <v>8462</v>
      </c>
      <c r="D11220" s="3">
        <v>75.0</v>
      </c>
      <c r="E11220" s="3" t="s">
        <v>8463</v>
      </c>
      <c r="F11220" s="3">
        <v>12.0</v>
      </c>
      <c r="G11220" s="3">
        <v>7.0</v>
      </c>
      <c r="H11220" s="3" t="s">
        <v>1183</v>
      </c>
      <c r="I11220" s="3" t="s">
        <v>1184</v>
      </c>
      <c r="J11220" s="3" t="s">
        <v>1185</v>
      </c>
      <c r="K11220" s="3" t="s">
        <v>24</v>
      </c>
      <c r="L11220" s="3">
        <v>30.0</v>
      </c>
      <c r="M11220" s="3" t="s">
        <v>30</v>
      </c>
      <c r="N11220" s="3" t="s">
        <v>10813</v>
      </c>
      <c r="O11220" s="3" t="s">
        <v>129</v>
      </c>
      <c r="P11220" s="4">
        <v>21571.0</v>
      </c>
      <c r="Q11220" s="3" t="s">
        <v>132</v>
      </c>
      <c r="S11220" s="3" t="s">
        <v>34</v>
      </c>
    </row>
    <row r="11221">
      <c r="A11221" s="2">
        <v>42318.714895833335</v>
      </c>
      <c r="B11221" s="3">
        <v>11.0</v>
      </c>
      <c r="C11221" s="3" t="s">
        <v>8462</v>
      </c>
      <c r="D11221" s="3">
        <v>75.0</v>
      </c>
      <c r="E11221" s="3" t="s">
        <v>8463</v>
      </c>
      <c r="F11221" s="3">
        <v>12.0</v>
      </c>
      <c r="G11221" s="3">
        <v>7.0</v>
      </c>
      <c r="H11221" s="3" t="s">
        <v>1183</v>
      </c>
      <c r="I11221" s="3" t="s">
        <v>1184</v>
      </c>
      <c r="J11221" s="3" t="s">
        <v>1185</v>
      </c>
      <c r="K11221" s="3" t="s">
        <v>24</v>
      </c>
      <c r="L11221" s="3">
        <v>31.0</v>
      </c>
      <c r="M11221" s="3" t="s">
        <v>25</v>
      </c>
      <c r="N11221" s="3" t="s">
        <v>7372</v>
      </c>
      <c r="O11221" s="3" t="s">
        <v>371</v>
      </c>
      <c r="P11221" s="4">
        <v>24040.0</v>
      </c>
      <c r="Q11221" s="3" t="s">
        <v>40</v>
      </c>
      <c r="S11221" s="3" t="s">
        <v>34</v>
      </c>
    </row>
    <row r="11222">
      <c r="A11222" s="2">
        <v>42318.714895833335</v>
      </c>
      <c r="B11222" s="3">
        <v>11.0</v>
      </c>
      <c r="C11222" s="3" t="s">
        <v>8462</v>
      </c>
      <c r="D11222" s="3">
        <v>75.0</v>
      </c>
      <c r="E11222" s="3" t="s">
        <v>8463</v>
      </c>
      <c r="F11222" s="3">
        <v>12.0</v>
      </c>
      <c r="G11222" s="3">
        <v>7.0</v>
      </c>
      <c r="H11222" s="3" t="s">
        <v>1183</v>
      </c>
      <c r="I11222" s="3" t="s">
        <v>1184</v>
      </c>
      <c r="J11222" s="3" t="s">
        <v>1185</v>
      </c>
      <c r="K11222" s="3" t="s">
        <v>24</v>
      </c>
      <c r="L11222" s="3">
        <v>32.0</v>
      </c>
      <c r="M11222" s="3" t="s">
        <v>30</v>
      </c>
      <c r="N11222" s="3" t="s">
        <v>10814</v>
      </c>
      <c r="O11222" s="3" t="s">
        <v>1301</v>
      </c>
      <c r="P11222" s="4">
        <v>27513.0</v>
      </c>
      <c r="Q11222" s="3" t="s">
        <v>132</v>
      </c>
      <c r="S11222" s="3" t="s">
        <v>34</v>
      </c>
    </row>
    <row r="11223">
      <c r="A11223" s="2">
        <v>42318.714895833335</v>
      </c>
      <c r="B11223" s="3">
        <v>11.0</v>
      </c>
      <c r="C11223" s="3" t="s">
        <v>8462</v>
      </c>
      <c r="D11223" s="3">
        <v>75.0</v>
      </c>
      <c r="E11223" s="3" t="s">
        <v>8463</v>
      </c>
      <c r="F11223" s="3">
        <v>12.0</v>
      </c>
      <c r="G11223" s="3">
        <v>7.0</v>
      </c>
      <c r="H11223" s="3" t="s">
        <v>1183</v>
      </c>
      <c r="I11223" s="3" t="s">
        <v>1184</v>
      </c>
      <c r="J11223" s="3" t="s">
        <v>1185</v>
      </c>
      <c r="K11223" s="3" t="s">
        <v>24</v>
      </c>
      <c r="L11223" s="3">
        <v>33.0</v>
      </c>
      <c r="M11223" s="3" t="s">
        <v>25</v>
      </c>
      <c r="N11223" s="3" t="s">
        <v>10815</v>
      </c>
      <c r="O11223" s="3" t="s">
        <v>218</v>
      </c>
      <c r="P11223" s="4">
        <v>24910.0</v>
      </c>
      <c r="Q11223" s="3" t="s">
        <v>72</v>
      </c>
      <c r="S11223" s="3" t="s">
        <v>34</v>
      </c>
    </row>
    <row r="11224">
      <c r="A11224" s="2">
        <v>42318.714895833335</v>
      </c>
      <c r="B11224" s="3">
        <v>11.0</v>
      </c>
      <c r="C11224" s="3" t="s">
        <v>8462</v>
      </c>
      <c r="D11224" s="3">
        <v>75.0</v>
      </c>
      <c r="E11224" s="3" t="s">
        <v>8463</v>
      </c>
      <c r="F11224" s="3">
        <v>12.0</v>
      </c>
      <c r="G11224" s="3">
        <v>7.0</v>
      </c>
      <c r="H11224" s="3" t="s">
        <v>1183</v>
      </c>
      <c r="I11224" s="3" t="s">
        <v>1184</v>
      </c>
      <c r="J11224" s="3" t="s">
        <v>1185</v>
      </c>
      <c r="K11224" s="3" t="s">
        <v>24</v>
      </c>
      <c r="L11224" s="3">
        <v>34.0</v>
      </c>
      <c r="M11224" s="3" t="s">
        <v>30</v>
      </c>
      <c r="N11224" s="3" t="s">
        <v>10816</v>
      </c>
      <c r="O11224" s="3" t="s">
        <v>10817</v>
      </c>
      <c r="P11224" s="4">
        <v>21147.0</v>
      </c>
      <c r="Q11224" s="3" t="s">
        <v>132</v>
      </c>
      <c r="S11224" s="3" t="s">
        <v>34</v>
      </c>
    </row>
    <row r="11225">
      <c r="A11225" s="2">
        <v>42318.714895833335</v>
      </c>
      <c r="B11225" s="3">
        <v>11.0</v>
      </c>
      <c r="C11225" s="3" t="s">
        <v>8462</v>
      </c>
      <c r="D11225" s="3">
        <v>75.0</v>
      </c>
      <c r="E11225" s="3" t="s">
        <v>8463</v>
      </c>
      <c r="F11225" s="3">
        <v>12.0</v>
      </c>
      <c r="G11225" s="3">
        <v>7.0</v>
      </c>
      <c r="H11225" s="3" t="s">
        <v>1183</v>
      </c>
      <c r="I11225" s="3" t="s">
        <v>1184</v>
      </c>
      <c r="J11225" s="3" t="s">
        <v>1185</v>
      </c>
      <c r="K11225" s="3" t="s">
        <v>24</v>
      </c>
      <c r="L11225" s="3">
        <v>35.0</v>
      </c>
      <c r="M11225" s="3" t="s">
        <v>25</v>
      </c>
      <c r="N11225" s="3" t="s">
        <v>6123</v>
      </c>
      <c r="O11225" s="3" t="s">
        <v>240</v>
      </c>
      <c r="P11225" s="4">
        <v>17011.0</v>
      </c>
      <c r="Q11225" s="3" t="s">
        <v>49</v>
      </c>
      <c r="S11225" s="3" t="s">
        <v>34</v>
      </c>
    </row>
    <row r="11226">
      <c r="A11226" s="2">
        <v>42318.714895833335</v>
      </c>
      <c r="B11226" s="3">
        <v>11.0</v>
      </c>
      <c r="C11226" s="3" t="s">
        <v>8462</v>
      </c>
      <c r="D11226" s="3">
        <v>75.0</v>
      </c>
      <c r="E11226" s="3" t="s">
        <v>8463</v>
      </c>
      <c r="F11226" s="3">
        <v>12.0</v>
      </c>
      <c r="G11226" s="3">
        <v>7.0</v>
      </c>
      <c r="H11226" s="3" t="s">
        <v>1183</v>
      </c>
      <c r="I11226" s="3" t="s">
        <v>1184</v>
      </c>
      <c r="J11226" s="3" t="s">
        <v>1185</v>
      </c>
      <c r="K11226" s="3" t="s">
        <v>24</v>
      </c>
      <c r="L11226" s="3">
        <v>36.0</v>
      </c>
      <c r="M11226" s="3" t="s">
        <v>30</v>
      </c>
      <c r="N11226" s="3" t="s">
        <v>10818</v>
      </c>
      <c r="O11226" s="3" t="s">
        <v>102</v>
      </c>
      <c r="P11226" s="4">
        <v>18314.0</v>
      </c>
      <c r="Q11226" s="3" t="s">
        <v>86</v>
      </c>
      <c r="S11226" s="3" t="s">
        <v>34</v>
      </c>
    </row>
    <row r="11227">
      <c r="A11227" s="2">
        <v>42318.714895833335</v>
      </c>
      <c r="B11227" s="3">
        <v>11.0</v>
      </c>
      <c r="C11227" s="3" t="s">
        <v>8462</v>
      </c>
      <c r="D11227" s="3">
        <v>75.0</v>
      </c>
      <c r="E11227" s="3" t="s">
        <v>8463</v>
      </c>
      <c r="F11227" s="3">
        <v>12.0</v>
      </c>
      <c r="G11227" s="3">
        <v>7.0</v>
      </c>
      <c r="H11227" s="3" t="s">
        <v>1183</v>
      </c>
      <c r="I11227" s="3" t="s">
        <v>1184</v>
      </c>
      <c r="J11227" s="3" t="s">
        <v>1185</v>
      </c>
      <c r="K11227" s="3" t="s">
        <v>24</v>
      </c>
      <c r="L11227" s="3">
        <v>37.0</v>
      </c>
      <c r="M11227" s="3" t="s">
        <v>25</v>
      </c>
      <c r="N11227" s="3" t="s">
        <v>10819</v>
      </c>
      <c r="O11227" s="3" t="s">
        <v>366</v>
      </c>
      <c r="P11227" s="4">
        <v>33063.0</v>
      </c>
      <c r="Q11227" s="3" t="s">
        <v>110</v>
      </c>
      <c r="S11227" s="3" t="s">
        <v>34</v>
      </c>
    </row>
    <row r="11228">
      <c r="A11228" s="2">
        <v>42318.714895833335</v>
      </c>
      <c r="B11228" s="3">
        <v>11.0</v>
      </c>
      <c r="C11228" s="3" t="s">
        <v>8462</v>
      </c>
      <c r="D11228" s="3">
        <v>75.0</v>
      </c>
      <c r="E11228" s="3" t="s">
        <v>8463</v>
      </c>
      <c r="F11228" s="3">
        <v>12.0</v>
      </c>
      <c r="G11228" s="3">
        <v>7.0</v>
      </c>
      <c r="H11228" s="3" t="s">
        <v>1183</v>
      </c>
      <c r="I11228" s="3" t="s">
        <v>1184</v>
      </c>
      <c r="J11228" s="3" t="s">
        <v>1185</v>
      </c>
      <c r="K11228" s="3" t="s">
        <v>24</v>
      </c>
      <c r="L11228" s="3">
        <v>38.0</v>
      </c>
      <c r="M11228" s="3" t="s">
        <v>30</v>
      </c>
      <c r="N11228" s="3" t="s">
        <v>10820</v>
      </c>
      <c r="O11228" s="3" t="s">
        <v>1876</v>
      </c>
      <c r="P11228" s="4">
        <v>16908.0</v>
      </c>
      <c r="Q11228" s="3" t="s">
        <v>86</v>
      </c>
      <c r="S11228" s="3" t="s">
        <v>34</v>
      </c>
    </row>
    <row r="11229">
      <c r="A11229" s="2">
        <v>42318.714895833335</v>
      </c>
      <c r="B11229" s="3">
        <v>11.0</v>
      </c>
      <c r="C11229" s="3" t="s">
        <v>8462</v>
      </c>
      <c r="D11229" s="3">
        <v>75.0</v>
      </c>
      <c r="E11229" s="3" t="s">
        <v>8463</v>
      </c>
      <c r="F11229" s="3">
        <v>12.0</v>
      </c>
      <c r="G11229" s="3">
        <v>7.0</v>
      </c>
      <c r="H11229" s="3" t="s">
        <v>1183</v>
      </c>
      <c r="I11229" s="3" t="s">
        <v>1184</v>
      </c>
      <c r="J11229" s="3" t="s">
        <v>1185</v>
      </c>
      <c r="K11229" s="3" t="s">
        <v>24</v>
      </c>
      <c r="L11229" s="3">
        <v>39.0</v>
      </c>
      <c r="M11229" s="3" t="s">
        <v>25</v>
      </c>
      <c r="N11229" s="3" t="s">
        <v>10821</v>
      </c>
      <c r="O11229" s="3" t="s">
        <v>530</v>
      </c>
      <c r="P11229" s="4">
        <v>24770.0</v>
      </c>
      <c r="Q11229" s="3" t="s">
        <v>1605</v>
      </c>
      <c r="S11229" s="3" t="s">
        <v>34</v>
      </c>
    </row>
    <row r="11230">
      <c r="A11230" s="2">
        <v>42318.714895833335</v>
      </c>
      <c r="B11230" s="3">
        <v>11.0</v>
      </c>
      <c r="C11230" s="3" t="s">
        <v>8462</v>
      </c>
      <c r="D11230" s="3">
        <v>75.0</v>
      </c>
      <c r="E11230" s="3" t="s">
        <v>8463</v>
      </c>
      <c r="F11230" s="3">
        <v>12.0</v>
      </c>
      <c r="G11230" s="3">
        <v>7.0</v>
      </c>
      <c r="H11230" s="3" t="s">
        <v>1183</v>
      </c>
      <c r="I11230" s="3" t="s">
        <v>1184</v>
      </c>
      <c r="J11230" s="3" t="s">
        <v>1185</v>
      </c>
      <c r="K11230" s="3" t="s">
        <v>24</v>
      </c>
      <c r="L11230" s="3">
        <v>40.0</v>
      </c>
      <c r="M11230" s="3" t="s">
        <v>30</v>
      </c>
      <c r="N11230" s="3" t="s">
        <v>10822</v>
      </c>
      <c r="O11230" s="3" t="s">
        <v>487</v>
      </c>
      <c r="P11230" s="4">
        <v>17026.0</v>
      </c>
      <c r="Q11230" s="3" t="s">
        <v>86</v>
      </c>
      <c r="S11230" s="3" t="s">
        <v>34</v>
      </c>
    </row>
    <row r="11231">
      <c r="A11231" s="2">
        <v>42318.714895833335</v>
      </c>
      <c r="B11231" s="3">
        <v>11.0</v>
      </c>
      <c r="C11231" s="3" t="s">
        <v>8462</v>
      </c>
      <c r="D11231" s="3">
        <v>75.0</v>
      </c>
      <c r="E11231" s="3" t="s">
        <v>8463</v>
      </c>
      <c r="F11231" s="3">
        <v>12.0</v>
      </c>
      <c r="G11231" s="3">
        <v>7.0</v>
      </c>
      <c r="H11231" s="3" t="s">
        <v>1183</v>
      </c>
      <c r="I11231" s="3" t="s">
        <v>1184</v>
      </c>
      <c r="J11231" s="3" t="s">
        <v>1185</v>
      </c>
      <c r="K11231" s="3" t="s">
        <v>24</v>
      </c>
      <c r="L11231" s="3">
        <v>41.0</v>
      </c>
      <c r="M11231" s="3" t="s">
        <v>25</v>
      </c>
      <c r="N11231" s="3" t="s">
        <v>10823</v>
      </c>
      <c r="O11231" s="3" t="s">
        <v>127</v>
      </c>
      <c r="P11231" s="4">
        <v>14549.0</v>
      </c>
      <c r="Q11231" s="3" t="s">
        <v>49</v>
      </c>
      <c r="S11231" s="3" t="s">
        <v>34</v>
      </c>
    </row>
    <row r="11232">
      <c r="A11232" s="2">
        <v>42318.714895833335</v>
      </c>
      <c r="B11232" s="3">
        <v>11.0</v>
      </c>
      <c r="C11232" s="3" t="s">
        <v>8462</v>
      </c>
      <c r="D11232" s="3">
        <v>75.0</v>
      </c>
      <c r="E11232" s="3" t="s">
        <v>8463</v>
      </c>
      <c r="F11232" s="3">
        <v>12.0</v>
      </c>
      <c r="G11232" s="3">
        <v>7.0</v>
      </c>
      <c r="H11232" s="3" t="s">
        <v>1183</v>
      </c>
      <c r="I11232" s="3" t="s">
        <v>1184</v>
      </c>
      <c r="J11232" s="3" t="s">
        <v>1185</v>
      </c>
      <c r="K11232" s="3" t="s">
        <v>24</v>
      </c>
      <c r="L11232" s="3">
        <v>42.0</v>
      </c>
      <c r="M11232" s="3" t="s">
        <v>30</v>
      </c>
      <c r="N11232" s="3" t="s">
        <v>10824</v>
      </c>
      <c r="O11232" s="3" t="s">
        <v>355</v>
      </c>
      <c r="P11232" s="4">
        <v>22718.0</v>
      </c>
      <c r="Q11232" s="3" t="s">
        <v>132</v>
      </c>
      <c r="S11232" s="3" t="s">
        <v>34</v>
      </c>
    </row>
    <row r="11233">
      <c r="A11233" s="2">
        <v>42318.714895833335</v>
      </c>
      <c r="B11233" s="3">
        <v>11.0</v>
      </c>
      <c r="C11233" s="3" t="s">
        <v>8462</v>
      </c>
      <c r="D11233" s="3">
        <v>77.0</v>
      </c>
      <c r="E11233" s="3" t="s">
        <v>8506</v>
      </c>
      <c r="F11233" s="3">
        <v>12.0</v>
      </c>
      <c r="G11233" s="3">
        <v>7.0</v>
      </c>
      <c r="H11233" s="3" t="s">
        <v>1183</v>
      </c>
      <c r="I11233" s="3" t="s">
        <v>1184</v>
      </c>
      <c r="J11233" s="3" t="s">
        <v>1185</v>
      </c>
      <c r="K11233" s="3" t="s">
        <v>24</v>
      </c>
      <c r="L11233" s="3">
        <v>1.0</v>
      </c>
      <c r="M11233" s="3" t="s">
        <v>25</v>
      </c>
      <c r="N11233" s="3" t="s">
        <v>10825</v>
      </c>
      <c r="O11233" s="3" t="s">
        <v>243</v>
      </c>
      <c r="P11233" s="4">
        <v>19648.0</v>
      </c>
      <c r="Q11233" s="3" t="s">
        <v>205</v>
      </c>
      <c r="S11233" s="3" t="s">
        <v>34</v>
      </c>
    </row>
    <row r="11234">
      <c r="A11234" s="2">
        <v>42318.714895833335</v>
      </c>
      <c r="B11234" s="3">
        <v>11.0</v>
      </c>
      <c r="C11234" s="3" t="s">
        <v>8462</v>
      </c>
      <c r="D11234" s="3">
        <v>77.0</v>
      </c>
      <c r="E11234" s="3" t="s">
        <v>8506</v>
      </c>
      <c r="F11234" s="3">
        <v>12.0</v>
      </c>
      <c r="G11234" s="3">
        <v>7.0</v>
      </c>
      <c r="H11234" s="3" t="s">
        <v>1183</v>
      </c>
      <c r="I11234" s="3" t="s">
        <v>1184</v>
      </c>
      <c r="J11234" s="3" t="s">
        <v>1185</v>
      </c>
      <c r="K11234" s="3" t="s">
        <v>24</v>
      </c>
      <c r="L11234" s="3">
        <v>2.0</v>
      </c>
      <c r="M11234" s="3" t="s">
        <v>30</v>
      </c>
      <c r="N11234" s="3" t="s">
        <v>10826</v>
      </c>
      <c r="O11234" s="3" t="s">
        <v>677</v>
      </c>
      <c r="P11234" s="4">
        <v>25224.0</v>
      </c>
      <c r="Q11234" s="3" t="s">
        <v>37</v>
      </c>
      <c r="S11234" s="3" t="s">
        <v>34</v>
      </c>
    </row>
    <row r="11235">
      <c r="A11235" s="2">
        <v>42318.714895833335</v>
      </c>
      <c r="B11235" s="3">
        <v>11.0</v>
      </c>
      <c r="C11235" s="3" t="s">
        <v>8462</v>
      </c>
      <c r="D11235" s="3">
        <v>77.0</v>
      </c>
      <c r="E11235" s="3" t="s">
        <v>8506</v>
      </c>
      <c r="F11235" s="3">
        <v>12.0</v>
      </c>
      <c r="G11235" s="3">
        <v>7.0</v>
      </c>
      <c r="H11235" s="3" t="s">
        <v>1183</v>
      </c>
      <c r="I11235" s="3" t="s">
        <v>1184</v>
      </c>
      <c r="J11235" s="3" t="s">
        <v>1185</v>
      </c>
      <c r="K11235" s="3" t="s">
        <v>24</v>
      </c>
      <c r="L11235" s="3">
        <v>3.0</v>
      </c>
      <c r="M11235" s="3" t="s">
        <v>25</v>
      </c>
      <c r="N11235" s="3" t="s">
        <v>10827</v>
      </c>
      <c r="O11235" s="3" t="s">
        <v>10828</v>
      </c>
      <c r="P11235" s="4">
        <v>32799.0</v>
      </c>
      <c r="Q11235" s="3" t="s">
        <v>418</v>
      </c>
      <c r="S11235" s="3" t="s">
        <v>34</v>
      </c>
    </row>
    <row r="11236">
      <c r="A11236" s="2">
        <v>42318.714895833335</v>
      </c>
      <c r="B11236" s="3">
        <v>11.0</v>
      </c>
      <c r="C11236" s="3" t="s">
        <v>8462</v>
      </c>
      <c r="D11236" s="3">
        <v>77.0</v>
      </c>
      <c r="E11236" s="3" t="s">
        <v>8506</v>
      </c>
      <c r="F11236" s="3">
        <v>12.0</v>
      </c>
      <c r="G11236" s="3">
        <v>7.0</v>
      </c>
      <c r="H11236" s="3" t="s">
        <v>1183</v>
      </c>
      <c r="I11236" s="3" t="s">
        <v>1184</v>
      </c>
      <c r="J11236" s="3" t="s">
        <v>1185</v>
      </c>
      <c r="K11236" s="3" t="s">
        <v>24</v>
      </c>
      <c r="L11236" s="3">
        <v>4.0</v>
      </c>
      <c r="M11236" s="3" t="s">
        <v>30</v>
      </c>
      <c r="N11236" s="3" t="s">
        <v>10829</v>
      </c>
      <c r="O11236" s="3" t="s">
        <v>2299</v>
      </c>
      <c r="P11236" s="4">
        <v>31362.0</v>
      </c>
      <c r="Q11236" s="3" t="s">
        <v>110</v>
      </c>
      <c r="S11236" s="3" t="s">
        <v>34</v>
      </c>
    </row>
    <row r="11237">
      <c r="A11237" s="2">
        <v>42318.714895833335</v>
      </c>
      <c r="B11237" s="3">
        <v>11.0</v>
      </c>
      <c r="C11237" s="3" t="s">
        <v>8462</v>
      </c>
      <c r="D11237" s="3">
        <v>77.0</v>
      </c>
      <c r="E11237" s="3" t="s">
        <v>8506</v>
      </c>
      <c r="F11237" s="3">
        <v>12.0</v>
      </c>
      <c r="G11237" s="3">
        <v>7.0</v>
      </c>
      <c r="H11237" s="3" t="s">
        <v>1183</v>
      </c>
      <c r="I11237" s="3" t="s">
        <v>1184</v>
      </c>
      <c r="J11237" s="3" t="s">
        <v>1185</v>
      </c>
      <c r="K11237" s="3" t="s">
        <v>24</v>
      </c>
      <c r="L11237" s="3">
        <v>5.0</v>
      </c>
      <c r="M11237" s="3" t="s">
        <v>25</v>
      </c>
      <c r="N11237" s="3" t="s">
        <v>10830</v>
      </c>
      <c r="O11237" s="3" t="s">
        <v>564</v>
      </c>
      <c r="P11237" s="4">
        <v>16852.0</v>
      </c>
      <c r="Q11237" s="3" t="s">
        <v>145</v>
      </c>
      <c r="S11237" s="3" t="s">
        <v>34</v>
      </c>
    </row>
    <row r="11238">
      <c r="A11238" s="2">
        <v>42318.714895833335</v>
      </c>
      <c r="B11238" s="3">
        <v>11.0</v>
      </c>
      <c r="C11238" s="3" t="s">
        <v>8462</v>
      </c>
      <c r="D11238" s="3">
        <v>77.0</v>
      </c>
      <c r="E11238" s="3" t="s">
        <v>8506</v>
      </c>
      <c r="F11238" s="3">
        <v>12.0</v>
      </c>
      <c r="G11238" s="3">
        <v>7.0</v>
      </c>
      <c r="H11238" s="3" t="s">
        <v>1183</v>
      </c>
      <c r="I11238" s="3" t="s">
        <v>1184</v>
      </c>
      <c r="J11238" s="3" t="s">
        <v>1185</v>
      </c>
      <c r="K11238" s="3" t="s">
        <v>24</v>
      </c>
      <c r="L11238" s="3">
        <v>6.0</v>
      </c>
      <c r="M11238" s="3" t="s">
        <v>30</v>
      </c>
      <c r="N11238" s="3" t="s">
        <v>10831</v>
      </c>
      <c r="O11238" s="3" t="s">
        <v>677</v>
      </c>
      <c r="P11238" s="4">
        <v>22076.0</v>
      </c>
      <c r="Q11238" s="3" t="s">
        <v>1955</v>
      </c>
      <c r="S11238" s="3" t="s">
        <v>34</v>
      </c>
    </row>
    <row r="11239">
      <c r="A11239" s="2">
        <v>42318.714895833335</v>
      </c>
      <c r="B11239" s="3">
        <v>11.0</v>
      </c>
      <c r="C11239" s="3" t="s">
        <v>8462</v>
      </c>
      <c r="D11239" s="3">
        <v>77.0</v>
      </c>
      <c r="E11239" s="3" t="s">
        <v>8506</v>
      </c>
      <c r="F11239" s="3">
        <v>12.0</v>
      </c>
      <c r="G11239" s="3">
        <v>7.0</v>
      </c>
      <c r="H11239" s="3" t="s">
        <v>1183</v>
      </c>
      <c r="I11239" s="3" t="s">
        <v>1184</v>
      </c>
      <c r="J11239" s="3" t="s">
        <v>1185</v>
      </c>
      <c r="K11239" s="3" t="s">
        <v>24</v>
      </c>
      <c r="L11239" s="3">
        <v>7.0</v>
      </c>
      <c r="M11239" s="3" t="s">
        <v>25</v>
      </c>
      <c r="N11239" s="3" t="s">
        <v>5276</v>
      </c>
      <c r="O11239" s="3" t="s">
        <v>1395</v>
      </c>
      <c r="P11239" s="4">
        <v>18282.0</v>
      </c>
      <c r="Q11239" s="3" t="s">
        <v>169</v>
      </c>
      <c r="S11239" s="3" t="s">
        <v>34</v>
      </c>
    </row>
    <row r="11240">
      <c r="A11240" s="2">
        <v>42318.714895833335</v>
      </c>
      <c r="B11240" s="3">
        <v>11.0</v>
      </c>
      <c r="C11240" s="3" t="s">
        <v>8462</v>
      </c>
      <c r="D11240" s="3">
        <v>77.0</v>
      </c>
      <c r="E11240" s="3" t="s">
        <v>8506</v>
      </c>
      <c r="F11240" s="3">
        <v>12.0</v>
      </c>
      <c r="G11240" s="3">
        <v>7.0</v>
      </c>
      <c r="H11240" s="3" t="s">
        <v>1183</v>
      </c>
      <c r="I11240" s="3" t="s">
        <v>1184</v>
      </c>
      <c r="J11240" s="3" t="s">
        <v>1185</v>
      </c>
      <c r="K11240" s="3" t="s">
        <v>24</v>
      </c>
      <c r="L11240" s="3">
        <v>8.0</v>
      </c>
      <c r="M11240" s="3" t="s">
        <v>30</v>
      </c>
      <c r="N11240" s="3" t="s">
        <v>10832</v>
      </c>
      <c r="O11240" s="3" t="s">
        <v>171</v>
      </c>
      <c r="P11240" s="4">
        <v>17510.0</v>
      </c>
      <c r="Q11240" s="3" t="s">
        <v>86</v>
      </c>
      <c r="S11240" s="3" t="s">
        <v>34</v>
      </c>
    </row>
    <row r="11241">
      <c r="A11241" s="2">
        <v>42318.714895833335</v>
      </c>
      <c r="B11241" s="3">
        <v>11.0</v>
      </c>
      <c r="C11241" s="3" t="s">
        <v>8462</v>
      </c>
      <c r="D11241" s="3">
        <v>77.0</v>
      </c>
      <c r="E11241" s="3" t="s">
        <v>8506</v>
      </c>
      <c r="F11241" s="3">
        <v>12.0</v>
      </c>
      <c r="G11241" s="3">
        <v>7.0</v>
      </c>
      <c r="H11241" s="3" t="s">
        <v>1183</v>
      </c>
      <c r="I11241" s="3" t="s">
        <v>1184</v>
      </c>
      <c r="J11241" s="3" t="s">
        <v>1185</v>
      </c>
      <c r="K11241" s="3" t="s">
        <v>24</v>
      </c>
      <c r="L11241" s="3">
        <v>9.0</v>
      </c>
      <c r="M11241" s="3" t="s">
        <v>25</v>
      </c>
      <c r="N11241" s="3" t="s">
        <v>10833</v>
      </c>
      <c r="O11241" s="3" t="s">
        <v>1390</v>
      </c>
      <c r="P11241" s="4">
        <v>33699.0</v>
      </c>
      <c r="Q11241" s="3" t="s">
        <v>169</v>
      </c>
      <c r="S11241" s="3" t="s">
        <v>34</v>
      </c>
    </row>
    <row r="11242">
      <c r="A11242" s="2">
        <v>42318.714895833335</v>
      </c>
      <c r="B11242" s="3">
        <v>11.0</v>
      </c>
      <c r="C11242" s="3" t="s">
        <v>8462</v>
      </c>
      <c r="D11242" s="3">
        <v>77.0</v>
      </c>
      <c r="E11242" s="3" t="s">
        <v>8506</v>
      </c>
      <c r="F11242" s="3">
        <v>12.0</v>
      </c>
      <c r="G11242" s="3">
        <v>7.0</v>
      </c>
      <c r="H11242" s="3" t="s">
        <v>1183</v>
      </c>
      <c r="I11242" s="3" t="s">
        <v>1184</v>
      </c>
      <c r="J11242" s="3" t="s">
        <v>1185</v>
      </c>
      <c r="K11242" s="3" t="s">
        <v>24</v>
      </c>
      <c r="L11242" s="3">
        <v>10.0</v>
      </c>
      <c r="M11242" s="3" t="s">
        <v>30</v>
      </c>
      <c r="N11242" s="3" t="s">
        <v>4894</v>
      </c>
      <c r="O11242" s="3" t="s">
        <v>440</v>
      </c>
      <c r="P11242" s="4">
        <v>26355.0</v>
      </c>
      <c r="Q11242" s="3" t="s">
        <v>110</v>
      </c>
      <c r="S11242" s="3" t="s">
        <v>34</v>
      </c>
    </row>
    <row r="11243">
      <c r="A11243" s="2">
        <v>42318.714895833335</v>
      </c>
      <c r="B11243" s="3">
        <v>11.0</v>
      </c>
      <c r="C11243" s="3" t="s">
        <v>8462</v>
      </c>
      <c r="D11243" s="3">
        <v>77.0</v>
      </c>
      <c r="E11243" s="3" t="s">
        <v>8506</v>
      </c>
      <c r="F11243" s="3">
        <v>12.0</v>
      </c>
      <c r="G11243" s="3">
        <v>7.0</v>
      </c>
      <c r="H11243" s="3" t="s">
        <v>1183</v>
      </c>
      <c r="I11243" s="3" t="s">
        <v>1184</v>
      </c>
      <c r="J11243" s="3" t="s">
        <v>1185</v>
      </c>
      <c r="K11243" s="3" t="s">
        <v>24</v>
      </c>
      <c r="L11243" s="3">
        <v>11.0</v>
      </c>
      <c r="M11243" s="3" t="s">
        <v>25</v>
      </c>
      <c r="N11243" s="3" t="s">
        <v>9398</v>
      </c>
      <c r="O11243" s="3" t="s">
        <v>359</v>
      </c>
      <c r="P11243" s="4">
        <v>26123.0</v>
      </c>
      <c r="Q11243" s="3" t="s">
        <v>189</v>
      </c>
      <c r="S11243" s="3" t="s">
        <v>34</v>
      </c>
    </row>
    <row r="11244">
      <c r="A11244" s="2">
        <v>42318.714895833335</v>
      </c>
      <c r="B11244" s="3">
        <v>11.0</v>
      </c>
      <c r="C11244" s="3" t="s">
        <v>8462</v>
      </c>
      <c r="D11244" s="3">
        <v>77.0</v>
      </c>
      <c r="E11244" s="3" t="s">
        <v>8506</v>
      </c>
      <c r="F11244" s="3">
        <v>12.0</v>
      </c>
      <c r="G11244" s="3">
        <v>7.0</v>
      </c>
      <c r="H11244" s="3" t="s">
        <v>1183</v>
      </c>
      <c r="I11244" s="3" t="s">
        <v>1184</v>
      </c>
      <c r="J11244" s="3" t="s">
        <v>1185</v>
      </c>
      <c r="K11244" s="3" t="s">
        <v>24</v>
      </c>
      <c r="L11244" s="3">
        <v>12.0</v>
      </c>
      <c r="M11244" s="3" t="s">
        <v>30</v>
      </c>
      <c r="N11244" s="3" t="s">
        <v>10834</v>
      </c>
      <c r="O11244" s="3" t="s">
        <v>98</v>
      </c>
      <c r="P11244" s="4">
        <v>33232.0</v>
      </c>
      <c r="Q11244" s="3" t="s">
        <v>189</v>
      </c>
      <c r="S11244" s="3" t="s">
        <v>34</v>
      </c>
    </row>
    <row r="11245">
      <c r="A11245" s="2">
        <v>42318.714895833335</v>
      </c>
      <c r="B11245" s="3">
        <v>11.0</v>
      </c>
      <c r="C11245" s="3" t="s">
        <v>8462</v>
      </c>
      <c r="D11245" s="3">
        <v>77.0</v>
      </c>
      <c r="E11245" s="3" t="s">
        <v>8506</v>
      </c>
      <c r="F11245" s="3">
        <v>12.0</v>
      </c>
      <c r="G11245" s="3">
        <v>7.0</v>
      </c>
      <c r="H11245" s="3" t="s">
        <v>1183</v>
      </c>
      <c r="I11245" s="3" t="s">
        <v>1184</v>
      </c>
      <c r="J11245" s="3" t="s">
        <v>1185</v>
      </c>
      <c r="K11245" s="3" t="s">
        <v>24</v>
      </c>
      <c r="L11245" s="3">
        <v>13.0</v>
      </c>
      <c r="M11245" s="3" t="s">
        <v>25</v>
      </c>
      <c r="N11245" s="3" t="s">
        <v>10835</v>
      </c>
      <c r="O11245" s="3" t="s">
        <v>421</v>
      </c>
      <c r="P11245" s="4">
        <v>19910.0</v>
      </c>
      <c r="Q11245" s="3" t="s">
        <v>216</v>
      </c>
      <c r="S11245" s="3" t="s">
        <v>34</v>
      </c>
    </row>
    <row r="11246">
      <c r="A11246" s="2">
        <v>42318.714895833335</v>
      </c>
      <c r="B11246" s="3">
        <v>11.0</v>
      </c>
      <c r="C11246" s="3" t="s">
        <v>8462</v>
      </c>
      <c r="D11246" s="3">
        <v>77.0</v>
      </c>
      <c r="E11246" s="3" t="s">
        <v>8506</v>
      </c>
      <c r="F11246" s="3">
        <v>12.0</v>
      </c>
      <c r="G11246" s="3">
        <v>7.0</v>
      </c>
      <c r="H11246" s="3" t="s">
        <v>1183</v>
      </c>
      <c r="I11246" s="3" t="s">
        <v>1184</v>
      </c>
      <c r="J11246" s="3" t="s">
        <v>1185</v>
      </c>
      <c r="K11246" s="3" t="s">
        <v>24</v>
      </c>
      <c r="L11246" s="3">
        <v>14.0</v>
      </c>
      <c r="M11246" s="3" t="s">
        <v>30</v>
      </c>
      <c r="N11246" s="3" t="s">
        <v>10836</v>
      </c>
      <c r="O11246" s="3" t="s">
        <v>1694</v>
      </c>
      <c r="P11246" s="4">
        <v>17299.0</v>
      </c>
      <c r="Q11246" s="3" t="s">
        <v>49</v>
      </c>
      <c r="S11246" s="3" t="s">
        <v>34</v>
      </c>
    </row>
    <row r="11247">
      <c r="A11247" s="2">
        <v>42318.714895833335</v>
      </c>
      <c r="B11247" s="3">
        <v>11.0</v>
      </c>
      <c r="C11247" s="3" t="s">
        <v>8462</v>
      </c>
      <c r="D11247" s="3">
        <v>77.0</v>
      </c>
      <c r="E11247" s="3" t="s">
        <v>8506</v>
      </c>
      <c r="F11247" s="3">
        <v>12.0</v>
      </c>
      <c r="G11247" s="3">
        <v>7.0</v>
      </c>
      <c r="H11247" s="3" t="s">
        <v>1183</v>
      </c>
      <c r="I11247" s="3" t="s">
        <v>1184</v>
      </c>
      <c r="J11247" s="3" t="s">
        <v>1185</v>
      </c>
      <c r="K11247" s="3" t="s">
        <v>24</v>
      </c>
      <c r="L11247" s="3">
        <v>15.0</v>
      </c>
      <c r="M11247" s="3" t="s">
        <v>25</v>
      </c>
      <c r="N11247" s="3" t="s">
        <v>10837</v>
      </c>
      <c r="O11247" s="3" t="s">
        <v>1275</v>
      </c>
      <c r="P11247" s="4">
        <v>25714.0</v>
      </c>
      <c r="Q11247" s="3" t="s">
        <v>247</v>
      </c>
      <c r="S11247" s="3" t="s">
        <v>34</v>
      </c>
    </row>
    <row r="11248">
      <c r="A11248" s="2">
        <v>42318.714895833335</v>
      </c>
      <c r="B11248" s="3">
        <v>11.0</v>
      </c>
      <c r="C11248" s="3" t="s">
        <v>8462</v>
      </c>
      <c r="D11248" s="3">
        <v>77.0</v>
      </c>
      <c r="E11248" s="3" t="s">
        <v>8506</v>
      </c>
      <c r="F11248" s="3">
        <v>12.0</v>
      </c>
      <c r="G11248" s="3">
        <v>7.0</v>
      </c>
      <c r="H11248" s="3" t="s">
        <v>1183</v>
      </c>
      <c r="I11248" s="3" t="s">
        <v>1184</v>
      </c>
      <c r="J11248" s="3" t="s">
        <v>1185</v>
      </c>
      <c r="K11248" s="3" t="s">
        <v>24</v>
      </c>
      <c r="L11248" s="3">
        <v>16.0</v>
      </c>
      <c r="M11248" s="3" t="s">
        <v>30</v>
      </c>
      <c r="N11248" s="3" t="s">
        <v>10838</v>
      </c>
      <c r="O11248" s="3" t="s">
        <v>2092</v>
      </c>
      <c r="P11248" s="4">
        <v>17975.0</v>
      </c>
      <c r="Q11248" s="3" t="s">
        <v>145</v>
      </c>
      <c r="S11248" s="3" t="s">
        <v>34</v>
      </c>
    </row>
    <row r="11249">
      <c r="A11249" s="2">
        <v>42318.714895833335</v>
      </c>
      <c r="B11249" s="3">
        <v>11.0</v>
      </c>
      <c r="C11249" s="3" t="s">
        <v>8462</v>
      </c>
      <c r="D11249" s="3">
        <v>77.0</v>
      </c>
      <c r="E11249" s="3" t="s">
        <v>8506</v>
      </c>
      <c r="F11249" s="3">
        <v>12.0</v>
      </c>
      <c r="G11249" s="3">
        <v>7.0</v>
      </c>
      <c r="H11249" s="3" t="s">
        <v>1183</v>
      </c>
      <c r="I11249" s="3" t="s">
        <v>1184</v>
      </c>
      <c r="J11249" s="3" t="s">
        <v>1185</v>
      </c>
      <c r="K11249" s="3" t="s">
        <v>24</v>
      </c>
      <c r="L11249" s="3">
        <v>17.0</v>
      </c>
      <c r="M11249" s="3" t="s">
        <v>25</v>
      </c>
      <c r="N11249" s="3" t="s">
        <v>10839</v>
      </c>
      <c r="O11249" s="3" t="s">
        <v>10840</v>
      </c>
      <c r="P11249" s="4">
        <v>34340.0</v>
      </c>
      <c r="Q11249" s="3" t="s">
        <v>169</v>
      </c>
      <c r="S11249" s="3" t="s">
        <v>34</v>
      </c>
    </row>
    <row r="11250">
      <c r="A11250" s="2">
        <v>42318.714895833335</v>
      </c>
      <c r="B11250" s="3">
        <v>11.0</v>
      </c>
      <c r="C11250" s="3" t="s">
        <v>8462</v>
      </c>
      <c r="D11250" s="3">
        <v>77.0</v>
      </c>
      <c r="E11250" s="3" t="s">
        <v>8506</v>
      </c>
      <c r="F11250" s="3">
        <v>12.0</v>
      </c>
      <c r="G11250" s="3">
        <v>7.0</v>
      </c>
      <c r="H11250" s="3" t="s">
        <v>1183</v>
      </c>
      <c r="I11250" s="3" t="s">
        <v>1184</v>
      </c>
      <c r="J11250" s="3" t="s">
        <v>1185</v>
      </c>
      <c r="K11250" s="3" t="s">
        <v>24</v>
      </c>
      <c r="L11250" s="3">
        <v>18.0</v>
      </c>
      <c r="M11250" s="3" t="s">
        <v>30</v>
      </c>
      <c r="N11250" s="3" t="s">
        <v>10841</v>
      </c>
      <c r="O11250" s="3" t="s">
        <v>307</v>
      </c>
      <c r="P11250" s="4">
        <v>17609.0</v>
      </c>
      <c r="Q11250" s="3" t="s">
        <v>49</v>
      </c>
      <c r="S11250" s="3" t="s">
        <v>34</v>
      </c>
    </row>
    <row r="11251">
      <c r="A11251" s="2">
        <v>42318.714895833335</v>
      </c>
      <c r="B11251" s="3">
        <v>11.0</v>
      </c>
      <c r="C11251" s="3" t="s">
        <v>8462</v>
      </c>
      <c r="D11251" s="3">
        <v>77.0</v>
      </c>
      <c r="E11251" s="3" t="s">
        <v>8506</v>
      </c>
      <c r="F11251" s="3">
        <v>12.0</v>
      </c>
      <c r="G11251" s="3">
        <v>7.0</v>
      </c>
      <c r="H11251" s="3" t="s">
        <v>1183</v>
      </c>
      <c r="I11251" s="3" t="s">
        <v>1184</v>
      </c>
      <c r="J11251" s="3" t="s">
        <v>1185</v>
      </c>
      <c r="K11251" s="3" t="s">
        <v>24</v>
      </c>
      <c r="L11251" s="3">
        <v>19.0</v>
      </c>
      <c r="M11251" s="3" t="s">
        <v>25</v>
      </c>
      <c r="N11251" s="3" t="s">
        <v>10292</v>
      </c>
      <c r="O11251" s="3" t="s">
        <v>1016</v>
      </c>
      <c r="P11251" s="4">
        <v>30770.0</v>
      </c>
      <c r="Q11251" s="3" t="s">
        <v>247</v>
      </c>
      <c r="S11251" s="3" t="s">
        <v>34</v>
      </c>
    </row>
    <row r="11252">
      <c r="A11252" s="2">
        <v>42318.714895833335</v>
      </c>
      <c r="B11252" s="3">
        <v>11.0</v>
      </c>
      <c r="C11252" s="3" t="s">
        <v>8462</v>
      </c>
      <c r="D11252" s="3">
        <v>77.0</v>
      </c>
      <c r="E11252" s="3" t="s">
        <v>8506</v>
      </c>
      <c r="F11252" s="3">
        <v>12.0</v>
      </c>
      <c r="G11252" s="3">
        <v>7.0</v>
      </c>
      <c r="H11252" s="3" t="s">
        <v>1183</v>
      </c>
      <c r="I11252" s="3" t="s">
        <v>1184</v>
      </c>
      <c r="J11252" s="3" t="s">
        <v>1185</v>
      </c>
      <c r="K11252" s="3" t="s">
        <v>24</v>
      </c>
      <c r="L11252" s="3">
        <v>20.0</v>
      </c>
      <c r="M11252" s="3" t="s">
        <v>30</v>
      </c>
      <c r="N11252" s="3" t="s">
        <v>4502</v>
      </c>
      <c r="O11252" s="3" t="s">
        <v>292</v>
      </c>
      <c r="P11252" s="4">
        <v>27492.0</v>
      </c>
      <c r="Q11252" s="3" t="s">
        <v>132</v>
      </c>
      <c r="S11252" s="3" t="s">
        <v>34</v>
      </c>
    </row>
    <row r="11253">
      <c r="A11253" s="2">
        <v>42318.714895833335</v>
      </c>
      <c r="B11253" s="3">
        <v>11.0</v>
      </c>
      <c r="C11253" s="3" t="s">
        <v>8462</v>
      </c>
      <c r="D11253" s="3">
        <v>77.0</v>
      </c>
      <c r="E11253" s="3" t="s">
        <v>8506</v>
      </c>
      <c r="F11253" s="3">
        <v>12.0</v>
      </c>
      <c r="G11253" s="3">
        <v>7.0</v>
      </c>
      <c r="H11253" s="3" t="s">
        <v>1183</v>
      </c>
      <c r="I11253" s="3" t="s">
        <v>1184</v>
      </c>
      <c r="J11253" s="3" t="s">
        <v>1185</v>
      </c>
      <c r="K11253" s="3" t="s">
        <v>24</v>
      </c>
      <c r="L11253" s="3">
        <v>21.0</v>
      </c>
      <c r="M11253" s="3" t="s">
        <v>25</v>
      </c>
      <c r="N11253" s="3" t="s">
        <v>10842</v>
      </c>
      <c r="O11253" s="3" t="s">
        <v>213</v>
      </c>
      <c r="P11253" s="4">
        <v>17955.0</v>
      </c>
      <c r="Q11253" s="3" t="s">
        <v>49</v>
      </c>
      <c r="S11253" s="3" t="s">
        <v>34</v>
      </c>
    </row>
    <row r="11254">
      <c r="A11254" s="2">
        <v>42318.714895833335</v>
      </c>
      <c r="B11254" s="3">
        <v>11.0</v>
      </c>
      <c r="C11254" s="3" t="s">
        <v>8462</v>
      </c>
      <c r="D11254" s="3">
        <v>77.0</v>
      </c>
      <c r="E11254" s="3" t="s">
        <v>8506</v>
      </c>
      <c r="F11254" s="3">
        <v>12.0</v>
      </c>
      <c r="G11254" s="3">
        <v>7.0</v>
      </c>
      <c r="H11254" s="3" t="s">
        <v>1183</v>
      </c>
      <c r="I11254" s="3" t="s">
        <v>1184</v>
      </c>
      <c r="J11254" s="3" t="s">
        <v>1185</v>
      </c>
      <c r="K11254" s="3" t="s">
        <v>24</v>
      </c>
      <c r="L11254" s="3">
        <v>22.0</v>
      </c>
      <c r="M11254" s="3" t="s">
        <v>30</v>
      </c>
      <c r="N11254" s="3" t="s">
        <v>10843</v>
      </c>
      <c r="O11254" s="3" t="s">
        <v>235</v>
      </c>
      <c r="P11254" s="4">
        <v>20368.0</v>
      </c>
      <c r="Q11254" s="3" t="s">
        <v>49</v>
      </c>
      <c r="S11254" s="3" t="s">
        <v>34</v>
      </c>
    </row>
    <row r="11255">
      <c r="A11255" s="2">
        <v>42318.714895833335</v>
      </c>
      <c r="B11255" s="3">
        <v>11.0</v>
      </c>
      <c r="C11255" s="3" t="s">
        <v>8462</v>
      </c>
      <c r="D11255" s="3">
        <v>77.0</v>
      </c>
      <c r="E11255" s="3" t="s">
        <v>8506</v>
      </c>
      <c r="F11255" s="3">
        <v>12.0</v>
      </c>
      <c r="G11255" s="3">
        <v>7.0</v>
      </c>
      <c r="H11255" s="3" t="s">
        <v>1183</v>
      </c>
      <c r="I11255" s="3" t="s">
        <v>1184</v>
      </c>
      <c r="J11255" s="3" t="s">
        <v>1185</v>
      </c>
      <c r="K11255" s="3" t="s">
        <v>24</v>
      </c>
      <c r="L11255" s="3">
        <v>23.0</v>
      </c>
      <c r="M11255" s="3" t="s">
        <v>25</v>
      </c>
      <c r="N11255" s="3" t="s">
        <v>2755</v>
      </c>
      <c r="O11255" s="3" t="s">
        <v>1506</v>
      </c>
      <c r="P11255" s="4">
        <v>25110.0</v>
      </c>
      <c r="Q11255" s="3" t="s">
        <v>75</v>
      </c>
      <c r="S11255" s="3" t="s">
        <v>34</v>
      </c>
    </row>
    <row r="11256">
      <c r="A11256" s="2">
        <v>42318.714895833335</v>
      </c>
      <c r="B11256" s="3">
        <v>11.0</v>
      </c>
      <c r="C11256" s="3" t="s">
        <v>8462</v>
      </c>
      <c r="D11256" s="3">
        <v>77.0</v>
      </c>
      <c r="E11256" s="3" t="s">
        <v>8506</v>
      </c>
      <c r="F11256" s="3">
        <v>12.0</v>
      </c>
      <c r="G11256" s="3">
        <v>7.0</v>
      </c>
      <c r="H11256" s="3" t="s">
        <v>1183</v>
      </c>
      <c r="I11256" s="3" t="s">
        <v>1184</v>
      </c>
      <c r="J11256" s="3" t="s">
        <v>1185</v>
      </c>
      <c r="K11256" s="3" t="s">
        <v>24</v>
      </c>
      <c r="L11256" s="3">
        <v>24.0</v>
      </c>
      <c r="M11256" s="3" t="s">
        <v>30</v>
      </c>
      <c r="N11256" s="3" t="s">
        <v>3304</v>
      </c>
      <c r="O11256" s="3" t="s">
        <v>3401</v>
      </c>
      <c r="P11256" s="4">
        <v>24130.0</v>
      </c>
      <c r="Q11256" s="3" t="s">
        <v>247</v>
      </c>
      <c r="S11256" s="3" t="s">
        <v>34</v>
      </c>
    </row>
    <row r="11257">
      <c r="A11257" s="2">
        <v>42318.714895833335</v>
      </c>
      <c r="B11257" s="3">
        <v>11.0</v>
      </c>
      <c r="C11257" s="3" t="s">
        <v>8462</v>
      </c>
      <c r="D11257" s="3">
        <v>77.0</v>
      </c>
      <c r="E11257" s="3" t="s">
        <v>8506</v>
      </c>
      <c r="F11257" s="3">
        <v>12.0</v>
      </c>
      <c r="G11257" s="3">
        <v>7.0</v>
      </c>
      <c r="H11257" s="3" t="s">
        <v>1183</v>
      </c>
      <c r="I11257" s="3" t="s">
        <v>1184</v>
      </c>
      <c r="J11257" s="3" t="s">
        <v>1185</v>
      </c>
      <c r="K11257" s="3" t="s">
        <v>24</v>
      </c>
      <c r="L11257" s="3">
        <v>25.0</v>
      </c>
      <c r="M11257" s="3" t="s">
        <v>25</v>
      </c>
      <c r="N11257" s="3" t="s">
        <v>6605</v>
      </c>
      <c r="O11257" s="3" t="s">
        <v>168</v>
      </c>
      <c r="P11257" s="4">
        <v>23029.0</v>
      </c>
      <c r="Q11257" s="3" t="s">
        <v>37</v>
      </c>
      <c r="S11257" s="3" t="s">
        <v>34</v>
      </c>
    </row>
    <row r="11258">
      <c r="A11258" s="2">
        <v>42318.714895833335</v>
      </c>
      <c r="B11258" s="3">
        <v>11.0</v>
      </c>
      <c r="C11258" s="3" t="s">
        <v>8462</v>
      </c>
      <c r="D11258" s="3">
        <v>78.0</v>
      </c>
      <c r="E11258" s="3" t="s">
        <v>8530</v>
      </c>
      <c r="F11258" s="3">
        <v>12.0</v>
      </c>
      <c r="G11258" s="3">
        <v>7.0</v>
      </c>
      <c r="H11258" s="3" t="s">
        <v>1183</v>
      </c>
      <c r="I11258" s="3" t="s">
        <v>1184</v>
      </c>
      <c r="J11258" s="3" t="s">
        <v>1185</v>
      </c>
      <c r="K11258" s="3" t="s">
        <v>24</v>
      </c>
      <c r="L11258" s="3">
        <v>1.0</v>
      </c>
      <c r="M11258" s="3" t="s">
        <v>25</v>
      </c>
      <c r="N11258" s="3" t="s">
        <v>10844</v>
      </c>
      <c r="O11258" s="3" t="s">
        <v>218</v>
      </c>
      <c r="P11258" s="4">
        <v>18423.0</v>
      </c>
      <c r="Q11258" s="3" t="s">
        <v>49</v>
      </c>
      <c r="S11258" s="3" t="s">
        <v>34</v>
      </c>
    </row>
    <row r="11259">
      <c r="A11259" s="2">
        <v>42318.714895833335</v>
      </c>
      <c r="B11259" s="3">
        <v>11.0</v>
      </c>
      <c r="C11259" s="3" t="s">
        <v>8462</v>
      </c>
      <c r="D11259" s="3">
        <v>78.0</v>
      </c>
      <c r="E11259" s="3" t="s">
        <v>8530</v>
      </c>
      <c r="F11259" s="3">
        <v>12.0</v>
      </c>
      <c r="G11259" s="3">
        <v>7.0</v>
      </c>
      <c r="H11259" s="3" t="s">
        <v>1183</v>
      </c>
      <c r="I11259" s="3" t="s">
        <v>1184</v>
      </c>
      <c r="J11259" s="3" t="s">
        <v>1185</v>
      </c>
      <c r="K11259" s="3" t="s">
        <v>24</v>
      </c>
      <c r="L11259" s="3">
        <v>2.0</v>
      </c>
      <c r="M11259" s="3" t="s">
        <v>30</v>
      </c>
      <c r="N11259" s="3" t="s">
        <v>10845</v>
      </c>
      <c r="O11259" s="3" t="s">
        <v>3120</v>
      </c>
      <c r="P11259" s="4">
        <v>30222.0</v>
      </c>
      <c r="Q11259" s="3" t="s">
        <v>216</v>
      </c>
      <c r="S11259" s="3" t="s">
        <v>34</v>
      </c>
    </row>
    <row r="11260">
      <c r="A11260" s="2">
        <v>42318.714895833335</v>
      </c>
      <c r="B11260" s="3">
        <v>11.0</v>
      </c>
      <c r="C11260" s="3" t="s">
        <v>8462</v>
      </c>
      <c r="D11260" s="3">
        <v>78.0</v>
      </c>
      <c r="E11260" s="3" t="s">
        <v>8530</v>
      </c>
      <c r="F11260" s="3">
        <v>12.0</v>
      </c>
      <c r="G11260" s="3">
        <v>7.0</v>
      </c>
      <c r="H11260" s="3" t="s">
        <v>1183</v>
      </c>
      <c r="I11260" s="3" t="s">
        <v>1184</v>
      </c>
      <c r="J11260" s="3" t="s">
        <v>1185</v>
      </c>
      <c r="K11260" s="3" t="s">
        <v>24</v>
      </c>
      <c r="L11260" s="3">
        <v>3.0</v>
      </c>
      <c r="M11260" s="3" t="s">
        <v>25</v>
      </c>
      <c r="N11260" s="3" t="s">
        <v>10846</v>
      </c>
      <c r="O11260" s="3" t="s">
        <v>685</v>
      </c>
      <c r="P11260" s="4">
        <v>29939.0</v>
      </c>
      <c r="Q11260" s="3" t="s">
        <v>37</v>
      </c>
      <c r="S11260" s="3" t="s">
        <v>34</v>
      </c>
    </row>
    <row r="11261">
      <c r="A11261" s="2">
        <v>42318.714895833335</v>
      </c>
      <c r="B11261" s="3">
        <v>11.0</v>
      </c>
      <c r="C11261" s="3" t="s">
        <v>8462</v>
      </c>
      <c r="D11261" s="3">
        <v>78.0</v>
      </c>
      <c r="E11261" s="3" t="s">
        <v>8530</v>
      </c>
      <c r="F11261" s="3">
        <v>12.0</v>
      </c>
      <c r="G11261" s="3">
        <v>7.0</v>
      </c>
      <c r="H11261" s="3" t="s">
        <v>1183</v>
      </c>
      <c r="I11261" s="3" t="s">
        <v>1184</v>
      </c>
      <c r="J11261" s="3" t="s">
        <v>1185</v>
      </c>
      <c r="K11261" s="3" t="s">
        <v>24</v>
      </c>
      <c r="L11261" s="3">
        <v>4.0</v>
      </c>
      <c r="M11261" s="3" t="s">
        <v>30</v>
      </c>
      <c r="N11261" s="3" t="s">
        <v>10847</v>
      </c>
      <c r="O11261" s="3" t="s">
        <v>139</v>
      </c>
      <c r="P11261" s="4">
        <v>21220.0</v>
      </c>
      <c r="Q11261" s="3" t="s">
        <v>1955</v>
      </c>
      <c r="S11261" s="3" t="s">
        <v>34</v>
      </c>
    </row>
    <row r="11262">
      <c r="A11262" s="2">
        <v>42318.714895833335</v>
      </c>
      <c r="B11262" s="3">
        <v>11.0</v>
      </c>
      <c r="C11262" s="3" t="s">
        <v>8462</v>
      </c>
      <c r="D11262" s="3">
        <v>78.0</v>
      </c>
      <c r="E11262" s="3" t="s">
        <v>8530</v>
      </c>
      <c r="F11262" s="3">
        <v>12.0</v>
      </c>
      <c r="G11262" s="3">
        <v>7.0</v>
      </c>
      <c r="H11262" s="3" t="s">
        <v>1183</v>
      </c>
      <c r="I11262" s="3" t="s">
        <v>1184</v>
      </c>
      <c r="J11262" s="3" t="s">
        <v>1185</v>
      </c>
      <c r="K11262" s="3" t="s">
        <v>24</v>
      </c>
      <c r="L11262" s="3">
        <v>5.0</v>
      </c>
      <c r="M11262" s="3" t="s">
        <v>25</v>
      </c>
      <c r="N11262" s="3" t="s">
        <v>627</v>
      </c>
      <c r="O11262" s="3" t="s">
        <v>377</v>
      </c>
      <c r="P11262" s="4">
        <v>22070.0</v>
      </c>
      <c r="Q11262" s="3" t="s">
        <v>37</v>
      </c>
      <c r="S11262" s="3" t="s">
        <v>34</v>
      </c>
    </row>
    <row r="11263">
      <c r="A11263" s="2">
        <v>42318.714895833335</v>
      </c>
      <c r="B11263" s="3">
        <v>11.0</v>
      </c>
      <c r="C11263" s="3" t="s">
        <v>8462</v>
      </c>
      <c r="D11263" s="3">
        <v>78.0</v>
      </c>
      <c r="E11263" s="3" t="s">
        <v>8530</v>
      </c>
      <c r="F11263" s="3">
        <v>12.0</v>
      </c>
      <c r="G11263" s="3">
        <v>7.0</v>
      </c>
      <c r="H11263" s="3" t="s">
        <v>1183</v>
      </c>
      <c r="I11263" s="3" t="s">
        <v>1184</v>
      </c>
      <c r="J11263" s="3" t="s">
        <v>1185</v>
      </c>
      <c r="K11263" s="3" t="s">
        <v>24</v>
      </c>
      <c r="L11263" s="3">
        <v>6.0</v>
      </c>
      <c r="M11263" s="3" t="s">
        <v>30</v>
      </c>
      <c r="N11263" s="3" t="s">
        <v>7317</v>
      </c>
      <c r="O11263" s="3" t="s">
        <v>10848</v>
      </c>
      <c r="P11263" s="4">
        <v>25779.0</v>
      </c>
      <c r="Q11263" s="3" t="s">
        <v>46</v>
      </c>
      <c r="S11263" s="3" t="s">
        <v>34</v>
      </c>
    </row>
    <row r="11264">
      <c r="A11264" s="2">
        <v>42318.714895833335</v>
      </c>
      <c r="B11264" s="3">
        <v>11.0</v>
      </c>
      <c r="C11264" s="3" t="s">
        <v>8462</v>
      </c>
      <c r="D11264" s="3">
        <v>78.0</v>
      </c>
      <c r="E11264" s="3" t="s">
        <v>8530</v>
      </c>
      <c r="F11264" s="3">
        <v>12.0</v>
      </c>
      <c r="G11264" s="3">
        <v>7.0</v>
      </c>
      <c r="H11264" s="3" t="s">
        <v>1183</v>
      </c>
      <c r="I11264" s="3" t="s">
        <v>1184</v>
      </c>
      <c r="J11264" s="3" t="s">
        <v>1185</v>
      </c>
      <c r="K11264" s="3" t="s">
        <v>24</v>
      </c>
      <c r="L11264" s="3">
        <v>7.0</v>
      </c>
      <c r="M11264" s="3" t="s">
        <v>25</v>
      </c>
      <c r="N11264" s="3" t="s">
        <v>10849</v>
      </c>
      <c r="O11264" s="3" t="s">
        <v>10850</v>
      </c>
      <c r="P11264" s="4">
        <v>31689.0</v>
      </c>
      <c r="Q11264" s="3" t="s">
        <v>418</v>
      </c>
      <c r="S11264" s="3" t="s">
        <v>34</v>
      </c>
    </row>
    <row r="11265">
      <c r="A11265" s="2">
        <v>42318.714895833335</v>
      </c>
      <c r="B11265" s="3">
        <v>11.0</v>
      </c>
      <c r="C11265" s="3" t="s">
        <v>8462</v>
      </c>
      <c r="D11265" s="3">
        <v>78.0</v>
      </c>
      <c r="E11265" s="3" t="s">
        <v>8530</v>
      </c>
      <c r="F11265" s="3">
        <v>12.0</v>
      </c>
      <c r="G11265" s="3">
        <v>7.0</v>
      </c>
      <c r="H11265" s="3" t="s">
        <v>1183</v>
      </c>
      <c r="I11265" s="3" t="s">
        <v>1184</v>
      </c>
      <c r="J11265" s="3" t="s">
        <v>1185</v>
      </c>
      <c r="K11265" s="3" t="s">
        <v>24</v>
      </c>
      <c r="L11265" s="3">
        <v>8.0</v>
      </c>
      <c r="M11265" s="3" t="s">
        <v>30</v>
      </c>
      <c r="N11265" s="3" t="s">
        <v>10851</v>
      </c>
      <c r="O11265" s="3" t="s">
        <v>93</v>
      </c>
      <c r="P11265" s="4">
        <v>16229.0</v>
      </c>
      <c r="Q11265" s="3" t="s">
        <v>49</v>
      </c>
      <c r="S11265" s="3" t="s">
        <v>34</v>
      </c>
    </row>
    <row r="11266">
      <c r="A11266" s="2">
        <v>42318.714895833335</v>
      </c>
      <c r="B11266" s="3">
        <v>11.0</v>
      </c>
      <c r="C11266" s="3" t="s">
        <v>8462</v>
      </c>
      <c r="D11266" s="3">
        <v>78.0</v>
      </c>
      <c r="E11266" s="3" t="s">
        <v>8530</v>
      </c>
      <c r="F11266" s="3">
        <v>12.0</v>
      </c>
      <c r="G11266" s="3">
        <v>7.0</v>
      </c>
      <c r="H11266" s="3" t="s">
        <v>1183</v>
      </c>
      <c r="I11266" s="3" t="s">
        <v>1184</v>
      </c>
      <c r="J11266" s="3" t="s">
        <v>1185</v>
      </c>
      <c r="K11266" s="3" t="s">
        <v>24</v>
      </c>
      <c r="L11266" s="3">
        <v>9.0</v>
      </c>
      <c r="M11266" s="3" t="s">
        <v>25</v>
      </c>
      <c r="N11266" s="3" t="s">
        <v>10852</v>
      </c>
      <c r="O11266" s="3" t="s">
        <v>42</v>
      </c>
      <c r="P11266" s="4">
        <v>22221.0</v>
      </c>
      <c r="Q11266" s="3" t="s">
        <v>169</v>
      </c>
      <c r="S11266" s="3" t="s">
        <v>34</v>
      </c>
    </row>
    <row r="11267">
      <c r="A11267" s="2">
        <v>42318.714895833335</v>
      </c>
      <c r="B11267" s="3">
        <v>11.0</v>
      </c>
      <c r="C11267" s="3" t="s">
        <v>8462</v>
      </c>
      <c r="D11267" s="3">
        <v>78.0</v>
      </c>
      <c r="E11267" s="3" t="s">
        <v>8530</v>
      </c>
      <c r="F11267" s="3">
        <v>12.0</v>
      </c>
      <c r="G11267" s="3">
        <v>7.0</v>
      </c>
      <c r="H11267" s="3" t="s">
        <v>1183</v>
      </c>
      <c r="I11267" s="3" t="s">
        <v>1184</v>
      </c>
      <c r="J11267" s="3" t="s">
        <v>1185</v>
      </c>
      <c r="K11267" s="3" t="s">
        <v>24</v>
      </c>
      <c r="L11267" s="3">
        <v>10.0</v>
      </c>
      <c r="M11267" s="3" t="s">
        <v>30</v>
      </c>
      <c r="N11267" s="3" t="s">
        <v>10853</v>
      </c>
      <c r="O11267" s="3" t="s">
        <v>709</v>
      </c>
      <c r="P11267" s="4">
        <v>25896.0</v>
      </c>
      <c r="Q11267" s="3" t="s">
        <v>72</v>
      </c>
      <c r="S11267" s="3" t="s">
        <v>34</v>
      </c>
    </row>
    <row r="11268">
      <c r="A11268" s="2">
        <v>42318.714895833335</v>
      </c>
      <c r="B11268" s="3">
        <v>11.0</v>
      </c>
      <c r="C11268" s="3" t="s">
        <v>8462</v>
      </c>
      <c r="D11268" s="3">
        <v>78.0</v>
      </c>
      <c r="E11268" s="3" t="s">
        <v>8530</v>
      </c>
      <c r="F11268" s="3">
        <v>12.0</v>
      </c>
      <c r="G11268" s="3">
        <v>7.0</v>
      </c>
      <c r="H11268" s="3" t="s">
        <v>1183</v>
      </c>
      <c r="I11268" s="3" t="s">
        <v>1184</v>
      </c>
      <c r="J11268" s="3" t="s">
        <v>1185</v>
      </c>
      <c r="K11268" s="3" t="s">
        <v>24</v>
      </c>
      <c r="L11268" s="3">
        <v>11.0</v>
      </c>
      <c r="M11268" s="3" t="s">
        <v>25</v>
      </c>
      <c r="N11268" s="3" t="s">
        <v>7811</v>
      </c>
      <c r="O11268" s="3" t="s">
        <v>119</v>
      </c>
      <c r="P11268" s="4">
        <v>24651.0</v>
      </c>
      <c r="Q11268" s="3" t="s">
        <v>72</v>
      </c>
      <c r="S11268" s="3" t="s">
        <v>34</v>
      </c>
    </row>
    <row r="11269">
      <c r="A11269" s="2">
        <v>42318.714895833335</v>
      </c>
      <c r="B11269" s="3">
        <v>11.0</v>
      </c>
      <c r="C11269" s="3" t="s">
        <v>8462</v>
      </c>
      <c r="D11269" s="3">
        <v>78.0</v>
      </c>
      <c r="E11269" s="3" t="s">
        <v>8530</v>
      </c>
      <c r="F11269" s="3">
        <v>12.0</v>
      </c>
      <c r="G11269" s="3">
        <v>7.0</v>
      </c>
      <c r="H11269" s="3" t="s">
        <v>1183</v>
      </c>
      <c r="I11269" s="3" t="s">
        <v>1184</v>
      </c>
      <c r="J11269" s="3" t="s">
        <v>1185</v>
      </c>
      <c r="K11269" s="3" t="s">
        <v>24</v>
      </c>
      <c r="L11269" s="3">
        <v>12.0</v>
      </c>
      <c r="M11269" s="3" t="s">
        <v>30</v>
      </c>
      <c r="N11269" s="3" t="s">
        <v>7921</v>
      </c>
      <c r="O11269" s="3" t="s">
        <v>9118</v>
      </c>
      <c r="P11269" s="4">
        <v>28687.0</v>
      </c>
      <c r="Q11269" s="3" t="s">
        <v>132</v>
      </c>
      <c r="S11269" s="3" t="s">
        <v>34</v>
      </c>
    </row>
    <row r="11270">
      <c r="A11270" s="2">
        <v>42318.714895833335</v>
      </c>
      <c r="B11270" s="3">
        <v>11.0</v>
      </c>
      <c r="C11270" s="3" t="s">
        <v>8462</v>
      </c>
      <c r="D11270" s="3">
        <v>78.0</v>
      </c>
      <c r="E11270" s="3" t="s">
        <v>8530</v>
      </c>
      <c r="F11270" s="3">
        <v>12.0</v>
      </c>
      <c r="G11270" s="3">
        <v>7.0</v>
      </c>
      <c r="H11270" s="3" t="s">
        <v>1183</v>
      </c>
      <c r="I11270" s="3" t="s">
        <v>1184</v>
      </c>
      <c r="J11270" s="3" t="s">
        <v>1185</v>
      </c>
      <c r="K11270" s="3" t="s">
        <v>24</v>
      </c>
      <c r="L11270" s="3">
        <v>13.0</v>
      </c>
      <c r="M11270" s="3" t="s">
        <v>25</v>
      </c>
      <c r="N11270" s="3" t="s">
        <v>2953</v>
      </c>
      <c r="O11270" s="3" t="s">
        <v>100</v>
      </c>
      <c r="P11270" s="4">
        <v>31384.0</v>
      </c>
      <c r="Q11270" s="3" t="s">
        <v>132</v>
      </c>
      <c r="S11270" s="3" t="s">
        <v>34</v>
      </c>
    </row>
    <row r="11271">
      <c r="A11271" s="2">
        <v>42318.714895833335</v>
      </c>
      <c r="B11271" s="3">
        <v>11.0</v>
      </c>
      <c r="C11271" s="3" t="s">
        <v>8462</v>
      </c>
      <c r="D11271" s="3">
        <v>78.0</v>
      </c>
      <c r="E11271" s="3" t="s">
        <v>8530</v>
      </c>
      <c r="F11271" s="3">
        <v>12.0</v>
      </c>
      <c r="G11271" s="3">
        <v>7.0</v>
      </c>
      <c r="H11271" s="3" t="s">
        <v>1183</v>
      </c>
      <c r="I11271" s="3" t="s">
        <v>1184</v>
      </c>
      <c r="J11271" s="3" t="s">
        <v>1185</v>
      </c>
      <c r="K11271" s="3" t="s">
        <v>24</v>
      </c>
      <c r="L11271" s="3">
        <v>14.0</v>
      </c>
      <c r="M11271" s="3" t="s">
        <v>30</v>
      </c>
      <c r="N11271" s="3" t="s">
        <v>10854</v>
      </c>
      <c r="O11271" s="3" t="s">
        <v>93</v>
      </c>
      <c r="P11271" s="4">
        <v>15091.0</v>
      </c>
      <c r="Q11271" s="3" t="s">
        <v>86</v>
      </c>
      <c r="S11271" s="3" t="s">
        <v>34</v>
      </c>
    </row>
    <row r="11272">
      <c r="A11272" s="2">
        <v>42318.714895833335</v>
      </c>
      <c r="B11272" s="3">
        <v>11.0</v>
      </c>
      <c r="C11272" s="3" t="s">
        <v>8462</v>
      </c>
      <c r="D11272" s="3">
        <v>78.0</v>
      </c>
      <c r="E11272" s="3" t="s">
        <v>8530</v>
      </c>
      <c r="F11272" s="3">
        <v>12.0</v>
      </c>
      <c r="G11272" s="3">
        <v>7.0</v>
      </c>
      <c r="H11272" s="3" t="s">
        <v>1183</v>
      </c>
      <c r="I11272" s="3" t="s">
        <v>1184</v>
      </c>
      <c r="J11272" s="3" t="s">
        <v>1185</v>
      </c>
      <c r="K11272" s="3" t="s">
        <v>24</v>
      </c>
      <c r="L11272" s="3">
        <v>15.0</v>
      </c>
      <c r="M11272" s="3" t="s">
        <v>25</v>
      </c>
      <c r="N11272" s="3" t="s">
        <v>10855</v>
      </c>
      <c r="O11272" s="3" t="s">
        <v>384</v>
      </c>
      <c r="P11272" s="4">
        <v>30707.0</v>
      </c>
      <c r="Q11272" s="3" t="s">
        <v>372</v>
      </c>
      <c r="S11272" s="3" t="s">
        <v>34</v>
      </c>
    </row>
    <row r="11273">
      <c r="A11273" s="2">
        <v>42318.714895833335</v>
      </c>
      <c r="B11273" s="3">
        <v>11.0</v>
      </c>
      <c r="C11273" s="3" t="s">
        <v>8462</v>
      </c>
      <c r="D11273" s="3">
        <v>78.0</v>
      </c>
      <c r="E11273" s="3" t="s">
        <v>8530</v>
      </c>
      <c r="F11273" s="3">
        <v>12.0</v>
      </c>
      <c r="G11273" s="3">
        <v>7.0</v>
      </c>
      <c r="H11273" s="3" t="s">
        <v>1183</v>
      </c>
      <c r="I11273" s="3" t="s">
        <v>1184</v>
      </c>
      <c r="J11273" s="3" t="s">
        <v>1185</v>
      </c>
      <c r="K11273" s="3" t="s">
        <v>24</v>
      </c>
      <c r="L11273" s="3">
        <v>16.0</v>
      </c>
      <c r="M11273" s="3" t="s">
        <v>30</v>
      </c>
      <c r="N11273" s="3" t="s">
        <v>10856</v>
      </c>
      <c r="O11273" s="3" t="s">
        <v>1403</v>
      </c>
      <c r="P11273" s="4">
        <v>21994.0</v>
      </c>
      <c r="Q11273" s="3" t="s">
        <v>132</v>
      </c>
      <c r="S11273" s="3" t="s">
        <v>34</v>
      </c>
    </row>
    <row r="11274">
      <c r="A11274" s="2">
        <v>42318.714895833335</v>
      </c>
      <c r="B11274" s="3">
        <v>11.0</v>
      </c>
      <c r="C11274" s="3" t="s">
        <v>8462</v>
      </c>
      <c r="D11274" s="3">
        <v>78.0</v>
      </c>
      <c r="E11274" s="3" t="s">
        <v>8530</v>
      </c>
      <c r="F11274" s="3">
        <v>12.0</v>
      </c>
      <c r="G11274" s="3">
        <v>7.0</v>
      </c>
      <c r="H11274" s="3" t="s">
        <v>1183</v>
      </c>
      <c r="I11274" s="3" t="s">
        <v>1184</v>
      </c>
      <c r="J11274" s="3" t="s">
        <v>1185</v>
      </c>
      <c r="K11274" s="3" t="s">
        <v>24</v>
      </c>
      <c r="L11274" s="3">
        <v>17.0</v>
      </c>
      <c r="M11274" s="3" t="s">
        <v>25</v>
      </c>
      <c r="N11274" s="3" t="s">
        <v>1353</v>
      </c>
      <c r="O11274" s="3" t="s">
        <v>297</v>
      </c>
      <c r="P11274" s="4">
        <v>24430.0</v>
      </c>
      <c r="Q11274" s="3" t="s">
        <v>169</v>
      </c>
      <c r="S11274" s="3" t="s">
        <v>34</v>
      </c>
    </row>
    <row r="11275">
      <c r="A11275" s="2">
        <v>42318.714895833335</v>
      </c>
      <c r="B11275" s="3">
        <v>11.0</v>
      </c>
      <c r="C11275" s="3" t="s">
        <v>8462</v>
      </c>
      <c r="D11275" s="3">
        <v>78.0</v>
      </c>
      <c r="E11275" s="3" t="s">
        <v>8530</v>
      </c>
      <c r="F11275" s="3">
        <v>12.0</v>
      </c>
      <c r="G11275" s="3">
        <v>7.0</v>
      </c>
      <c r="H11275" s="3" t="s">
        <v>1183</v>
      </c>
      <c r="I11275" s="3" t="s">
        <v>1184</v>
      </c>
      <c r="J11275" s="3" t="s">
        <v>1185</v>
      </c>
      <c r="K11275" s="3" t="s">
        <v>24</v>
      </c>
      <c r="L11275" s="3">
        <v>18.0</v>
      </c>
      <c r="M11275" s="3" t="s">
        <v>30</v>
      </c>
      <c r="N11275" s="3" t="s">
        <v>10857</v>
      </c>
      <c r="O11275" s="3" t="s">
        <v>1227</v>
      </c>
      <c r="P11275" s="4">
        <v>33101.0</v>
      </c>
      <c r="Q11275" s="3" t="s">
        <v>191</v>
      </c>
      <c r="S11275" s="3" t="s">
        <v>34</v>
      </c>
    </row>
    <row r="11276">
      <c r="A11276" s="2">
        <v>42318.714895833335</v>
      </c>
      <c r="B11276" s="3">
        <v>11.0</v>
      </c>
      <c r="C11276" s="3" t="s">
        <v>8462</v>
      </c>
      <c r="D11276" s="3">
        <v>78.0</v>
      </c>
      <c r="E11276" s="3" t="s">
        <v>8530</v>
      </c>
      <c r="F11276" s="3">
        <v>12.0</v>
      </c>
      <c r="G11276" s="3">
        <v>7.0</v>
      </c>
      <c r="H11276" s="3" t="s">
        <v>1183</v>
      </c>
      <c r="I11276" s="3" t="s">
        <v>1184</v>
      </c>
      <c r="J11276" s="3" t="s">
        <v>1185</v>
      </c>
      <c r="K11276" s="3" t="s">
        <v>24</v>
      </c>
      <c r="L11276" s="3">
        <v>19.0</v>
      </c>
      <c r="M11276" s="3" t="s">
        <v>25</v>
      </c>
      <c r="N11276" s="3" t="s">
        <v>10858</v>
      </c>
      <c r="O11276" s="3" t="s">
        <v>100</v>
      </c>
      <c r="P11276" s="4">
        <v>34551.0</v>
      </c>
      <c r="Q11276" s="3" t="s">
        <v>418</v>
      </c>
      <c r="S11276" s="3" t="s">
        <v>34</v>
      </c>
    </row>
    <row r="11277">
      <c r="A11277" s="2">
        <v>42318.714895833335</v>
      </c>
      <c r="B11277" s="3">
        <v>11.0</v>
      </c>
      <c r="C11277" s="3" t="s">
        <v>8462</v>
      </c>
      <c r="D11277" s="3">
        <v>78.0</v>
      </c>
      <c r="E11277" s="3" t="s">
        <v>8530</v>
      </c>
      <c r="F11277" s="3">
        <v>12.0</v>
      </c>
      <c r="G11277" s="3">
        <v>7.0</v>
      </c>
      <c r="H11277" s="3" t="s">
        <v>1183</v>
      </c>
      <c r="I11277" s="3" t="s">
        <v>1184</v>
      </c>
      <c r="J11277" s="3" t="s">
        <v>1185</v>
      </c>
      <c r="K11277" s="3" t="s">
        <v>24</v>
      </c>
      <c r="L11277" s="3">
        <v>20.0</v>
      </c>
      <c r="M11277" s="3" t="s">
        <v>30</v>
      </c>
      <c r="N11277" s="3" t="s">
        <v>10859</v>
      </c>
      <c r="O11277" s="3" t="s">
        <v>215</v>
      </c>
      <c r="P11277" s="4">
        <v>25115.0</v>
      </c>
      <c r="Q11277" s="3" t="s">
        <v>46</v>
      </c>
      <c r="S11277" s="3" t="s">
        <v>34</v>
      </c>
    </row>
    <row r="11278">
      <c r="A11278" s="2">
        <v>42318.714895833335</v>
      </c>
      <c r="B11278" s="3">
        <v>11.0</v>
      </c>
      <c r="C11278" s="3" t="s">
        <v>8462</v>
      </c>
      <c r="D11278" s="3">
        <v>78.0</v>
      </c>
      <c r="E11278" s="3" t="s">
        <v>8530</v>
      </c>
      <c r="F11278" s="3">
        <v>12.0</v>
      </c>
      <c r="G11278" s="3">
        <v>7.0</v>
      </c>
      <c r="H11278" s="3" t="s">
        <v>1183</v>
      </c>
      <c r="I11278" s="3" t="s">
        <v>1184</v>
      </c>
      <c r="J11278" s="3" t="s">
        <v>1185</v>
      </c>
      <c r="K11278" s="3" t="s">
        <v>24</v>
      </c>
      <c r="L11278" s="3">
        <v>21.0</v>
      </c>
      <c r="M11278" s="3" t="s">
        <v>25</v>
      </c>
      <c r="N11278" s="3" t="s">
        <v>3795</v>
      </c>
      <c r="O11278" s="3" t="s">
        <v>65</v>
      </c>
      <c r="P11278" s="4">
        <v>33890.0</v>
      </c>
      <c r="Q11278" s="3" t="s">
        <v>132</v>
      </c>
      <c r="S11278" s="3" t="s">
        <v>34</v>
      </c>
    </row>
    <row r="11279">
      <c r="A11279" s="2">
        <v>42318.714895833335</v>
      </c>
      <c r="B11279" s="3">
        <v>11.0</v>
      </c>
      <c r="C11279" s="3" t="s">
        <v>8462</v>
      </c>
      <c r="D11279" s="3">
        <v>78.0</v>
      </c>
      <c r="E11279" s="3" t="s">
        <v>8530</v>
      </c>
      <c r="F11279" s="3">
        <v>12.0</v>
      </c>
      <c r="G11279" s="3">
        <v>7.0</v>
      </c>
      <c r="H11279" s="3" t="s">
        <v>1183</v>
      </c>
      <c r="I11279" s="3" t="s">
        <v>1184</v>
      </c>
      <c r="J11279" s="3" t="s">
        <v>1185</v>
      </c>
      <c r="K11279" s="3" t="s">
        <v>24</v>
      </c>
      <c r="L11279" s="3">
        <v>22.0</v>
      </c>
      <c r="M11279" s="3" t="s">
        <v>30</v>
      </c>
      <c r="N11279" s="3" t="s">
        <v>10860</v>
      </c>
      <c r="O11279" s="3" t="s">
        <v>2020</v>
      </c>
      <c r="P11279" s="4">
        <v>16599.0</v>
      </c>
      <c r="Q11279" s="3" t="s">
        <v>49</v>
      </c>
      <c r="S11279" s="3" t="s">
        <v>34</v>
      </c>
    </row>
    <row r="11280">
      <c r="A11280" s="2">
        <v>42318.714895833335</v>
      </c>
      <c r="B11280" s="3">
        <v>11.0</v>
      </c>
      <c r="C11280" s="3" t="s">
        <v>8462</v>
      </c>
      <c r="D11280" s="3">
        <v>78.0</v>
      </c>
      <c r="E11280" s="3" t="s">
        <v>8530</v>
      </c>
      <c r="F11280" s="3">
        <v>12.0</v>
      </c>
      <c r="G11280" s="3">
        <v>7.0</v>
      </c>
      <c r="H11280" s="3" t="s">
        <v>1183</v>
      </c>
      <c r="I11280" s="3" t="s">
        <v>1184</v>
      </c>
      <c r="J11280" s="3" t="s">
        <v>1185</v>
      </c>
      <c r="K11280" s="3" t="s">
        <v>24</v>
      </c>
      <c r="L11280" s="3">
        <v>23.0</v>
      </c>
      <c r="M11280" s="3" t="s">
        <v>25</v>
      </c>
      <c r="N11280" s="3" t="s">
        <v>2840</v>
      </c>
      <c r="O11280" s="3" t="s">
        <v>359</v>
      </c>
      <c r="P11280" s="4">
        <v>27891.0</v>
      </c>
      <c r="Q11280" s="3" t="s">
        <v>169</v>
      </c>
      <c r="S11280" s="3" t="s">
        <v>34</v>
      </c>
    </row>
    <row r="11281">
      <c r="A11281" s="2">
        <v>42318.714895833335</v>
      </c>
      <c r="B11281" s="3">
        <v>11.0</v>
      </c>
      <c r="C11281" s="3" t="s">
        <v>8462</v>
      </c>
      <c r="D11281" s="3">
        <v>78.0</v>
      </c>
      <c r="E11281" s="3" t="s">
        <v>8530</v>
      </c>
      <c r="F11281" s="3">
        <v>12.0</v>
      </c>
      <c r="G11281" s="3">
        <v>7.0</v>
      </c>
      <c r="H11281" s="3" t="s">
        <v>1183</v>
      </c>
      <c r="I11281" s="3" t="s">
        <v>1184</v>
      </c>
      <c r="J11281" s="3" t="s">
        <v>1185</v>
      </c>
      <c r="K11281" s="3" t="s">
        <v>24</v>
      </c>
      <c r="L11281" s="3">
        <v>24.0</v>
      </c>
      <c r="M11281" s="3" t="s">
        <v>30</v>
      </c>
      <c r="N11281" s="3" t="s">
        <v>10861</v>
      </c>
      <c r="O11281" s="3" t="s">
        <v>368</v>
      </c>
      <c r="P11281" s="4">
        <v>11496.0</v>
      </c>
      <c r="Q11281" s="3" t="s">
        <v>113</v>
      </c>
      <c r="S11281" s="3" t="s">
        <v>34</v>
      </c>
    </row>
    <row r="11282">
      <c r="A11282" s="2">
        <v>42318.714895833335</v>
      </c>
      <c r="B11282" s="3">
        <v>11.0</v>
      </c>
      <c r="C11282" s="3" t="s">
        <v>8462</v>
      </c>
      <c r="D11282" s="3">
        <v>78.0</v>
      </c>
      <c r="E11282" s="3" t="s">
        <v>8530</v>
      </c>
      <c r="F11282" s="3">
        <v>12.0</v>
      </c>
      <c r="G11282" s="3">
        <v>7.0</v>
      </c>
      <c r="H11282" s="3" t="s">
        <v>1183</v>
      </c>
      <c r="I11282" s="3" t="s">
        <v>1184</v>
      </c>
      <c r="J11282" s="3" t="s">
        <v>1185</v>
      </c>
      <c r="K11282" s="3" t="s">
        <v>24</v>
      </c>
      <c r="L11282" s="3">
        <v>25.0</v>
      </c>
      <c r="M11282" s="3" t="s">
        <v>25</v>
      </c>
      <c r="N11282" s="3" t="s">
        <v>10862</v>
      </c>
      <c r="O11282" s="3" t="s">
        <v>377</v>
      </c>
      <c r="P11282" s="4">
        <v>25299.0</v>
      </c>
      <c r="Q11282" s="3" t="s">
        <v>216</v>
      </c>
      <c r="S11282" s="3" t="s">
        <v>34</v>
      </c>
    </row>
    <row r="11283">
      <c r="A11283" s="2">
        <v>42318.714895833335</v>
      </c>
      <c r="B11283" s="3">
        <v>11.0</v>
      </c>
      <c r="C11283" s="3" t="s">
        <v>8462</v>
      </c>
      <c r="D11283" s="3">
        <v>78.0</v>
      </c>
      <c r="E11283" s="3" t="s">
        <v>8530</v>
      </c>
      <c r="F11283" s="3">
        <v>12.0</v>
      </c>
      <c r="G11283" s="3">
        <v>7.0</v>
      </c>
      <c r="H11283" s="3" t="s">
        <v>1183</v>
      </c>
      <c r="I11283" s="3" t="s">
        <v>1184</v>
      </c>
      <c r="J11283" s="3" t="s">
        <v>1185</v>
      </c>
      <c r="K11283" s="3" t="s">
        <v>24</v>
      </c>
      <c r="L11283" s="3">
        <v>26.0</v>
      </c>
      <c r="M11283" s="3" t="s">
        <v>30</v>
      </c>
      <c r="N11283" s="3" t="s">
        <v>10863</v>
      </c>
      <c r="O11283" s="3" t="s">
        <v>746</v>
      </c>
      <c r="P11283" s="4">
        <v>27516.0</v>
      </c>
      <c r="Q11283" s="3" t="s">
        <v>132</v>
      </c>
      <c r="S11283" s="3" t="s">
        <v>34</v>
      </c>
    </row>
    <row r="11284">
      <c r="A11284" s="2">
        <v>42318.714895833335</v>
      </c>
      <c r="B11284" s="3">
        <v>11.0</v>
      </c>
      <c r="C11284" s="3" t="s">
        <v>8462</v>
      </c>
      <c r="D11284" s="3">
        <v>78.0</v>
      </c>
      <c r="E11284" s="3" t="s">
        <v>8530</v>
      </c>
      <c r="F11284" s="3">
        <v>12.0</v>
      </c>
      <c r="G11284" s="3">
        <v>7.0</v>
      </c>
      <c r="H11284" s="3" t="s">
        <v>1183</v>
      </c>
      <c r="I11284" s="3" t="s">
        <v>1184</v>
      </c>
      <c r="J11284" s="3" t="s">
        <v>1185</v>
      </c>
      <c r="K11284" s="3" t="s">
        <v>24</v>
      </c>
      <c r="L11284" s="3">
        <v>27.0</v>
      </c>
      <c r="M11284" s="3" t="s">
        <v>25</v>
      </c>
      <c r="N11284" s="3" t="s">
        <v>10864</v>
      </c>
      <c r="O11284" s="3" t="s">
        <v>102</v>
      </c>
      <c r="P11284" s="4">
        <v>19565.0</v>
      </c>
      <c r="Q11284" s="3" t="s">
        <v>49</v>
      </c>
      <c r="S11284" s="3" t="s">
        <v>34</v>
      </c>
    </row>
    <row r="11285">
      <c r="A11285" s="2">
        <v>42318.714895833335</v>
      </c>
      <c r="B11285" s="3">
        <v>11.0</v>
      </c>
      <c r="C11285" s="3" t="s">
        <v>8462</v>
      </c>
      <c r="D11285" s="3">
        <v>91.0</v>
      </c>
      <c r="E11285" s="3" t="s">
        <v>8553</v>
      </c>
      <c r="F11285" s="3">
        <v>12.0</v>
      </c>
      <c r="G11285" s="3">
        <v>7.0</v>
      </c>
      <c r="H11285" s="3" t="s">
        <v>1183</v>
      </c>
      <c r="I11285" s="3" t="s">
        <v>1184</v>
      </c>
      <c r="J11285" s="3" t="s">
        <v>1185</v>
      </c>
      <c r="K11285" s="3" t="s">
        <v>24</v>
      </c>
      <c r="L11285" s="3">
        <v>1.0</v>
      </c>
      <c r="M11285" s="3" t="s">
        <v>30</v>
      </c>
      <c r="N11285" s="3" t="s">
        <v>3751</v>
      </c>
      <c r="O11285" s="3" t="s">
        <v>885</v>
      </c>
      <c r="P11285" s="4">
        <v>31600.0</v>
      </c>
      <c r="Q11285" s="3" t="s">
        <v>418</v>
      </c>
      <c r="S11285" s="3" t="s">
        <v>34</v>
      </c>
    </row>
    <row r="11286">
      <c r="A11286" s="2">
        <v>42318.714895833335</v>
      </c>
      <c r="B11286" s="3">
        <v>11.0</v>
      </c>
      <c r="C11286" s="3" t="s">
        <v>8462</v>
      </c>
      <c r="D11286" s="3">
        <v>91.0</v>
      </c>
      <c r="E11286" s="3" t="s">
        <v>8553</v>
      </c>
      <c r="F11286" s="3">
        <v>12.0</v>
      </c>
      <c r="G11286" s="3">
        <v>7.0</v>
      </c>
      <c r="H11286" s="3" t="s">
        <v>1183</v>
      </c>
      <c r="I11286" s="3" t="s">
        <v>1184</v>
      </c>
      <c r="J11286" s="3" t="s">
        <v>1185</v>
      </c>
      <c r="K11286" s="3" t="s">
        <v>24</v>
      </c>
      <c r="L11286" s="3">
        <v>2.0</v>
      </c>
      <c r="M11286" s="3" t="s">
        <v>25</v>
      </c>
      <c r="N11286" s="3" t="s">
        <v>5841</v>
      </c>
      <c r="O11286" s="3" t="s">
        <v>1447</v>
      </c>
      <c r="P11286" s="4">
        <v>30402.0</v>
      </c>
      <c r="Q11286" s="3" t="s">
        <v>37</v>
      </c>
      <c r="S11286" s="3" t="s">
        <v>34</v>
      </c>
    </row>
    <row r="11287">
      <c r="A11287" s="2">
        <v>42318.714895833335</v>
      </c>
      <c r="B11287" s="3">
        <v>11.0</v>
      </c>
      <c r="C11287" s="3" t="s">
        <v>8462</v>
      </c>
      <c r="D11287" s="3">
        <v>91.0</v>
      </c>
      <c r="E11287" s="3" t="s">
        <v>8553</v>
      </c>
      <c r="F11287" s="3">
        <v>12.0</v>
      </c>
      <c r="G11287" s="3">
        <v>7.0</v>
      </c>
      <c r="H11287" s="3" t="s">
        <v>1183</v>
      </c>
      <c r="I11287" s="3" t="s">
        <v>1184</v>
      </c>
      <c r="J11287" s="3" t="s">
        <v>1185</v>
      </c>
      <c r="K11287" s="3" t="s">
        <v>24</v>
      </c>
      <c r="L11287" s="3">
        <v>3.0</v>
      </c>
      <c r="M11287" s="3" t="s">
        <v>30</v>
      </c>
      <c r="N11287" s="3" t="s">
        <v>10865</v>
      </c>
      <c r="O11287" s="3" t="s">
        <v>1557</v>
      </c>
      <c r="P11287" s="4">
        <v>27608.0</v>
      </c>
      <c r="Q11287" s="3" t="s">
        <v>2342</v>
      </c>
      <c r="S11287" s="3" t="s">
        <v>34</v>
      </c>
    </row>
    <row r="11288">
      <c r="A11288" s="2">
        <v>42318.714895833335</v>
      </c>
      <c r="B11288" s="3">
        <v>11.0</v>
      </c>
      <c r="C11288" s="3" t="s">
        <v>8462</v>
      </c>
      <c r="D11288" s="3">
        <v>91.0</v>
      </c>
      <c r="E11288" s="3" t="s">
        <v>8553</v>
      </c>
      <c r="F11288" s="3">
        <v>12.0</v>
      </c>
      <c r="G11288" s="3">
        <v>7.0</v>
      </c>
      <c r="H11288" s="3" t="s">
        <v>1183</v>
      </c>
      <c r="I11288" s="3" t="s">
        <v>1184</v>
      </c>
      <c r="J11288" s="3" t="s">
        <v>1185</v>
      </c>
      <c r="K11288" s="3" t="s">
        <v>24</v>
      </c>
      <c r="L11288" s="3">
        <v>4.0</v>
      </c>
      <c r="M11288" s="3" t="s">
        <v>25</v>
      </c>
      <c r="N11288" s="3" t="s">
        <v>10866</v>
      </c>
      <c r="O11288" s="3" t="s">
        <v>401</v>
      </c>
      <c r="P11288" s="4">
        <v>32217.0</v>
      </c>
      <c r="Q11288" s="3" t="s">
        <v>132</v>
      </c>
      <c r="S11288" s="3" t="s">
        <v>34</v>
      </c>
    </row>
    <row r="11289">
      <c r="A11289" s="2">
        <v>42318.714895833335</v>
      </c>
      <c r="B11289" s="3">
        <v>11.0</v>
      </c>
      <c r="C11289" s="3" t="s">
        <v>8462</v>
      </c>
      <c r="D11289" s="3">
        <v>91.0</v>
      </c>
      <c r="E11289" s="3" t="s">
        <v>8553</v>
      </c>
      <c r="F11289" s="3">
        <v>12.0</v>
      </c>
      <c r="G11289" s="3">
        <v>7.0</v>
      </c>
      <c r="H11289" s="3" t="s">
        <v>1183</v>
      </c>
      <c r="I11289" s="3" t="s">
        <v>1184</v>
      </c>
      <c r="J11289" s="3" t="s">
        <v>1185</v>
      </c>
      <c r="K11289" s="3" t="s">
        <v>24</v>
      </c>
      <c r="L11289" s="3">
        <v>5.0</v>
      </c>
      <c r="M11289" s="3" t="s">
        <v>30</v>
      </c>
      <c r="N11289" s="3" t="s">
        <v>763</v>
      </c>
      <c r="O11289" s="3" t="s">
        <v>57</v>
      </c>
      <c r="P11289" s="4">
        <v>25614.0</v>
      </c>
      <c r="Q11289" s="3" t="s">
        <v>110</v>
      </c>
      <c r="S11289" s="3" t="s">
        <v>34</v>
      </c>
    </row>
    <row r="11290">
      <c r="A11290" s="2">
        <v>42318.714895833335</v>
      </c>
      <c r="B11290" s="3">
        <v>11.0</v>
      </c>
      <c r="C11290" s="3" t="s">
        <v>8462</v>
      </c>
      <c r="D11290" s="3">
        <v>91.0</v>
      </c>
      <c r="E11290" s="3" t="s">
        <v>8553</v>
      </c>
      <c r="F11290" s="3">
        <v>12.0</v>
      </c>
      <c r="G11290" s="3">
        <v>7.0</v>
      </c>
      <c r="H11290" s="3" t="s">
        <v>1183</v>
      </c>
      <c r="I11290" s="3" t="s">
        <v>1184</v>
      </c>
      <c r="J11290" s="3" t="s">
        <v>1185</v>
      </c>
      <c r="K11290" s="3" t="s">
        <v>24</v>
      </c>
      <c r="L11290" s="3">
        <v>6.0</v>
      </c>
      <c r="M11290" s="3" t="s">
        <v>25</v>
      </c>
      <c r="N11290" s="3" t="s">
        <v>2310</v>
      </c>
      <c r="O11290" s="3" t="s">
        <v>54</v>
      </c>
      <c r="P11290" s="4">
        <v>29539.0</v>
      </c>
      <c r="Q11290" s="3" t="s">
        <v>132</v>
      </c>
      <c r="S11290" s="3" t="s">
        <v>34</v>
      </c>
    </row>
    <row r="11291">
      <c r="A11291" s="2">
        <v>42318.714895833335</v>
      </c>
      <c r="B11291" s="3">
        <v>11.0</v>
      </c>
      <c r="C11291" s="3" t="s">
        <v>8462</v>
      </c>
      <c r="D11291" s="3">
        <v>91.0</v>
      </c>
      <c r="E11291" s="3" t="s">
        <v>8553</v>
      </c>
      <c r="F11291" s="3">
        <v>12.0</v>
      </c>
      <c r="G11291" s="3">
        <v>7.0</v>
      </c>
      <c r="H11291" s="3" t="s">
        <v>1183</v>
      </c>
      <c r="I11291" s="3" t="s">
        <v>1184</v>
      </c>
      <c r="J11291" s="3" t="s">
        <v>1185</v>
      </c>
      <c r="K11291" s="3" t="s">
        <v>24</v>
      </c>
      <c r="L11291" s="3">
        <v>7.0</v>
      </c>
      <c r="M11291" s="3" t="s">
        <v>30</v>
      </c>
      <c r="N11291" s="3" t="s">
        <v>10867</v>
      </c>
      <c r="O11291" s="3" t="s">
        <v>139</v>
      </c>
      <c r="P11291" s="4">
        <v>30863.0</v>
      </c>
      <c r="Q11291" s="3" t="s">
        <v>40</v>
      </c>
      <c r="S11291" s="3" t="s">
        <v>34</v>
      </c>
    </row>
    <row r="11292">
      <c r="A11292" s="2">
        <v>42318.714895833335</v>
      </c>
      <c r="B11292" s="3">
        <v>11.0</v>
      </c>
      <c r="C11292" s="3" t="s">
        <v>8462</v>
      </c>
      <c r="D11292" s="3">
        <v>91.0</v>
      </c>
      <c r="E11292" s="3" t="s">
        <v>8553</v>
      </c>
      <c r="F11292" s="3">
        <v>12.0</v>
      </c>
      <c r="G11292" s="3">
        <v>7.0</v>
      </c>
      <c r="H11292" s="3" t="s">
        <v>1183</v>
      </c>
      <c r="I11292" s="3" t="s">
        <v>1184</v>
      </c>
      <c r="J11292" s="3" t="s">
        <v>1185</v>
      </c>
      <c r="K11292" s="3" t="s">
        <v>24</v>
      </c>
      <c r="L11292" s="3">
        <v>8.0</v>
      </c>
      <c r="M11292" s="3" t="s">
        <v>25</v>
      </c>
      <c r="N11292" s="3" t="s">
        <v>10868</v>
      </c>
      <c r="O11292" s="3" t="s">
        <v>91</v>
      </c>
      <c r="P11292" s="4">
        <v>23618.0</v>
      </c>
      <c r="Q11292" s="3" t="s">
        <v>2342</v>
      </c>
      <c r="S11292" s="3" t="s">
        <v>34</v>
      </c>
    </row>
    <row r="11293">
      <c r="A11293" s="2">
        <v>42318.714895833335</v>
      </c>
      <c r="B11293" s="3">
        <v>11.0</v>
      </c>
      <c r="C11293" s="3" t="s">
        <v>8462</v>
      </c>
      <c r="D11293" s="3">
        <v>91.0</v>
      </c>
      <c r="E11293" s="3" t="s">
        <v>8553</v>
      </c>
      <c r="F11293" s="3">
        <v>12.0</v>
      </c>
      <c r="G11293" s="3">
        <v>7.0</v>
      </c>
      <c r="H11293" s="3" t="s">
        <v>1183</v>
      </c>
      <c r="I11293" s="3" t="s">
        <v>1184</v>
      </c>
      <c r="J11293" s="3" t="s">
        <v>1185</v>
      </c>
      <c r="K11293" s="3" t="s">
        <v>24</v>
      </c>
      <c r="L11293" s="3">
        <v>9.0</v>
      </c>
      <c r="M11293" s="3" t="s">
        <v>30</v>
      </c>
      <c r="N11293" s="3" t="s">
        <v>10869</v>
      </c>
      <c r="O11293" s="3" t="s">
        <v>10870</v>
      </c>
      <c r="P11293" s="4">
        <v>23606.0</v>
      </c>
      <c r="Q11293" s="3" t="s">
        <v>110</v>
      </c>
      <c r="S11293" s="3" t="s">
        <v>34</v>
      </c>
    </row>
    <row r="11294">
      <c r="A11294" s="2">
        <v>42318.714895833335</v>
      </c>
      <c r="B11294" s="3">
        <v>11.0</v>
      </c>
      <c r="C11294" s="3" t="s">
        <v>8462</v>
      </c>
      <c r="D11294" s="3">
        <v>91.0</v>
      </c>
      <c r="E11294" s="3" t="s">
        <v>8553</v>
      </c>
      <c r="F11294" s="3">
        <v>12.0</v>
      </c>
      <c r="G11294" s="3">
        <v>7.0</v>
      </c>
      <c r="H11294" s="3" t="s">
        <v>1183</v>
      </c>
      <c r="I11294" s="3" t="s">
        <v>1184</v>
      </c>
      <c r="J11294" s="3" t="s">
        <v>1185</v>
      </c>
      <c r="K11294" s="3" t="s">
        <v>24</v>
      </c>
      <c r="L11294" s="3">
        <v>10.0</v>
      </c>
      <c r="M11294" s="3" t="s">
        <v>25</v>
      </c>
      <c r="N11294" s="3" t="s">
        <v>10871</v>
      </c>
      <c r="O11294" s="3" t="s">
        <v>377</v>
      </c>
      <c r="P11294" s="4">
        <v>24597.0</v>
      </c>
      <c r="Q11294" s="3" t="s">
        <v>1159</v>
      </c>
      <c r="S11294" s="3" t="s">
        <v>34</v>
      </c>
    </row>
    <row r="11295">
      <c r="A11295" s="2">
        <v>42318.714895833335</v>
      </c>
      <c r="B11295" s="3">
        <v>11.0</v>
      </c>
      <c r="C11295" s="3" t="s">
        <v>8462</v>
      </c>
      <c r="D11295" s="3">
        <v>91.0</v>
      </c>
      <c r="E11295" s="3" t="s">
        <v>8553</v>
      </c>
      <c r="F11295" s="3">
        <v>12.0</v>
      </c>
      <c r="G11295" s="3">
        <v>7.0</v>
      </c>
      <c r="H11295" s="3" t="s">
        <v>1183</v>
      </c>
      <c r="I11295" s="3" t="s">
        <v>1184</v>
      </c>
      <c r="J11295" s="3" t="s">
        <v>1185</v>
      </c>
      <c r="K11295" s="3" t="s">
        <v>24</v>
      </c>
      <c r="L11295" s="3">
        <v>11.0</v>
      </c>
      <c r="M11295" s="3" t="s">
        <v>30</v>
      </c>
      <c r="N11295" s="3" t="s">
        <v>10872</v>
      </c>
      <c r="O11295" s="3" t="s">
        <v>186</v>
      </c>
      <c r="P11295" s="4">
        <v>23165.0</v>
      </c>
      <c r="Q11295" s="3" t="s">
        <v>75</v>
      </c>
      <c r="S11295" s="3" t="s">
        <v>34</v>
      </c>
    </row>
    <row r="11296">
      <c r="A11296" s="2">
        <v>42318.714895833335</v>
      </c>
      <c r="B11296" s="3">
        <v>11.0</v>
      </c>
      <c r="C11296" s="3" t="s">
        <v>8462</v>
      </c>
      <c r="D11296" s="3">
        <v>91.0</v>
      </c>
      <c r="E11296" s="3" t="s">
        <v>8553</v>
      </c>
      <c r="F11296" s="3">
        <v>12.0</v>
      </c>
      <c r="G11296" s="3">
        <v>7.0</v>
      </c>
      <c r="H11296" s="3" t="s">
        <v>1183</v>
      </c>
      <c r="I11296" s="3" t="s">
        <v>1184</v>
      </c>
      <c r="J11296" s="3" t="s">
        <v>1185</v>
      </c>
      <c r="K11296" s="3" t="s">
        <v>24</v>
      </c>
      <c r="L11296" s="3">
        <v>12.0</v>
      </c>
      <c r="M11296" s="3" t="s">
        <v>25</v>
      </c>
      <c r="N11296" s="3" t="s">
        <v>10873</v>
      </c>
      <c r="O11296" s="3" t="s">
        <v>240</v>
      </c>
      <c r="P11296" s="4">
        <v>17591.0</v>
      </c>
      <c r="Q11296" s="3" t="s">
        <v>72</v>
      </c>
      <c r="S11296" s="3" t="s">
        <v>34</v>
      </c>
    </row>
    <row r="11297">
      <c r="A11297" s="2">
        <v>42318.714895833335</v>
      </c>
      <c r="B11297" s="3">
        <v>11.0</v>
      </c>
      <c r="C11297" s="3" t="s">
        <v>8462</v>
      </c>
      <c r="D11297" s="3">
        <v>91.0</v>
      </c>
      <c r="E11297" s="3" t="s">
        <v>8553</v>
      </c>
      <c r="F11297" s="3">
        <v>12.0</v>
      </c>
      <c r="G11297" s="3">
        <v>7.0</v>
      </c>
      <c r="H11297" s="3" t="s">
        <v>1183</v>
      </c>
      <c r="I11297" s="3" t="s">
        <v>1184</v>
      </c>
      <c r="J11297" s="3" t="s">
        <v>1185</v>
      </c>
      <c r="K11297" s="3" t="s">
        <v>24</v>
      </c>
      <c r="L11297" s="3">
        <v>13.0</v>
      </c>
      <c r="M11297" s="3" t="s">
        <v>30</v>
      </c>
      <c r="N11297" s="3" t="s">
        <v>2840</v>
      </c>
      <c r="O11297" s="3" t="s">
        <v>121</v>
      </c>
      <c r="P11297" s="4">
        <v>25507.0</v>
      </c>
      <c r="Q11297" s="3" t="s">
        <v>75</v>
      </c>
      <c r="S11297" s="3" t="s">
        <v>34</v>
      </c>
    </row>
    <row r="11298">
      <c r="A11298" s="2">
        <v>42318.714895833335</v>
      </c>
      <c r="B11298" s="3">
        <v>11.0</v>
      </c>
      <c r="C11298" s="3" t="s">
        <v>8462</v>
      </c>
      <c r="D11298" s="3">
        <v>91.0</v>
      </c>
      <c r="E11298" s="3" t="s">
        <v>8553</v>
      </c>
      <c r="F11298" s="3">
        <v>12.0</v>
      </c>
      <c r="G11298" s="3">
        <v>7.0</v>
      </c>
      <c r="H11298" s="3" t="s">
        <v>1183</v>
      </c>
      <c r="I11298" s="3" t="s">
        <v>1184</v>
      </c>
      <c r="J11298" s="3" t="s">
        <v>1185</v>
      </c>
      <c r="K11298" s="3" t="s">
        <v>24</v>
      </c>
      <c r="L11298" s="3">
        <v>14.0</v>
      </c>
      <c r="M11298" s="3" t="s">
        <v>25</v>
      </c>
      <c r="N11298" s="3" t="s">
        <v>10874</v>
      </c>
      <c r="O11298" s="3" t="s">
        <v>639</v>
      </c>
      <c r="P11298" s="4">
        <v>24512.0</v>
      </c>
      <c r="Q11298" s="3" t="s">
        <v>40</v>
      </c>
      <c r="S11298" s="3" t="s">
        <v>34</v>
      </c>
    </row>
    <row r="11299">
      <c r="A11299" s="2">
        <v>42318.714895833335</v>
      </c>
      <c r="B11299" s="3">
        <v>11.0</v>
      </c>
      <c r="C11299" s="3" t="s">
        <v>8462</v>
      </c>
      <c r="D11299" s="3">
        <v>91.0</v>
      </c>
      <c r="E11299" s="3" t="s">
        <v>8553</v>
      </c>
      <c r="F11299" s="3">
        <v>12.0</v>
      </c>
      <c r="G11299" s="3">
        <v>7.0</v>
      </c>
      <c r="H11299" s="3" t="s">
        <v>1183</v>
      </c>
      <c r="I11299" s="3" t="s">
        <v>1184</v>
      </c>
      <c r="J11299" s="3" t="s">
        <v>1185</v>
      </c>
      <c r="K11299" s="3" t="s">
        <v>24</v>
      </c>
      <c r="L11299" s="3">
        <v>15.0</v>
      </c>
      <c r="M11299" s="3" t="s">
        <v>30</v>
      </c>
      <c r="N11299" s="3" t="s">
        <v>124</v>
      </c>
      <c r="O11299" s="3" t="s">
        <v>3007</v>
      </c>
      <c r="P11299" s="4">
        <v>20716.0</v>
      </c>
      <c r="Q11299" s="3" t="s">
        <v>40</v>
      </c>
      <c r="S11299" s="3" t="s">
        <v>34</v>
      </c>
    </row>
    <row r="11300">
      <c r="A11300" s="2">
        <v>42318.714895833335</v>
      </c>
      <c r="B11300" s="3">
        <v>11.0</v>
      </c>
      <c r="C11300" s="3" t="s">
        <v>8462</v>
      </c>
      <c r="D11300" s="3">
        <v>91.0</v>
      </c>
      <c r="E11300" s="3" t="s">
        <v>8553</v>
      </c>
      <c r="F11300" s="3">
        <v>12.0</v>
      </c>
      <c r="G11300" s="3">
        <v>7.0</v>
      </c>
      <c r="H11300" s="3" t="s">
        <v>1183</v>
      </c>
      <c r="I11300" s="3" t="s">
        <v>1184</v>
      </c>
      <c r="J11300" s="3" t="s">
        <v>1185</v>
      </c>
      <c r="K11300" s="3" t="s">
        <v>24</v>
      </c>
      <c r="L11300" s="3">
        <v>16.0</v>
      </c>
      <c r="M11300" s="3" t="s">
        <v>25</v>
      </c>
      <c r="N11300" s="3" t="s">
        <v>2202</v>
      </c>
      <c r="O11300" s="3" t="s">
        <v>109</v>
      </c>
      <c r="P11300" s="4">
        <v>20528.0</v>
      </c>
      <c r="Q11300" s="3" t="s">
        <v>105</v>
      </c>
      <c r="S11300" s="3" t="s">
        <v>34</v>
      </c>
    </row>
    <row r="11301">
      <c r="A11301" s="2">
        <v>42318.714895833335</v>
      </c>
      <c r="B11301" s="3">
        <v>11.0</v>
      </c>
      <c r="C11301" s="3" t="s">
        <v>8462</v>
      </c>
      <c r="D11301" s="3">
        <v>91.0</v>
      </c>
      <c r="E11301" s="3" t="s">
        <v>8553</v>
      </c>
      <c r="F11301" s="3">
        <v>12.0</v>
      </c>
      <c r="G11301" s="3">
        <v>7.0</v>
      </c>
      <c r="H11301" s="3" t="s">
        <v>1183</v>
      </c>
      <c r="I11301" s="3" t="s">
        <v>1184</v>
      </c>
      <c r="J11301" s="3" t="s">
        <v>1185</v>
      </c>
      <c r="K11301" s="3" t="s">
        <v>24</v>
      </c>
      <c r="L11301" s="3">
        <v>17.0</v>
      </c>
      <c r="M11301" s="3" t="s">
        <v>30</v>
      </c>
      <c r="N11301" s="3" t="s">
        <v>10875</v>
      </c>
      <c r="O11301" s="3" t="s">
        <v>1012</v>
      </c>
      <c r="P11301" s="4">
        <v>20225.0</v>
      </c>
      <c r="Q11301" s="3" t="s">
        <v>75</v>
      </c>
      <c r="S11301" s="3" t="s">
        <v>34</v>
      </c>
    </row>
    <row r="11302">
      <c r="A11302" s="2">
        <v>42318.714895833335</v>
      </c>
      <c r="B11302" s="3">
        <v>11.0</v>
      </c>
      <c r="C11302" s="3" t="s">
        <v>8462</v>
      </c>
      <c r="D11302" s="3">
        <v>91.0</v>
      </c>
      <c r="E11302" s="3" t="s">
        <v>8553</v>
      </c>
      <c r="F11302" s="3">
        <v>12.0</v>
      </c>
      <c r="G11302" s="3">
        <v>7.0</v>
      </c>
      <c r="H11302" s="3" t="s">
        <v>1183</v>
      </c>
      <c r="I11302" s="3" t="s">
        <v>1184</v>
      </c>
      <c r="J11302" s="3" t="s">
        <v>1185</v>
      </c>
      <c r="K11302" s="3" t="s">
        <v>24</v>
      </c>
      <c r="L11302" s="3">
        <v>18.0</v>
      </c>
      <c r="M11302" s="3" t="s">
        <v>25</v>
      </c>
      <c r="N11302" s="3" t="s">
        <v>9012</v>
      </c>
      <c r="O11302" s="3" t="s">
        <v>664</v>
      </c>
      <c r="P11302" s="4">
        <v>22184.0</v>
      </c>
      <c r="Q11302" s="3" t="s">
        <v>55</v>
      </c>
      <c r="S11302" s="3" t="s">
        <v>34</v>
      </c>
    </row>
    <row r="11303">
      <c r="A11303" s="2">
        <v>42318.714895833335</v>
      </c>
      <c r="B11303" s="3">
        <v>11.0</v>
      </c>
      <c r="C11303" s="3" t="s">
        <v>8462</v>
      </c>
      <c r="D11303" s="3">
        <v>91.0</v>
      </c>
      <c r="E11303" s="3" t="s">
        <v>8553</v>
      </c>
      <c r="F11303" s="3">
        <v>12.0</v>
      </c>
      <c r="G11303" s="3">
        <v>7.0</v>
      </c>
      <c r="H11303" s="3" t="s">
        <v>1183</v>
      </c>
      <c r="I11303" s="3" t="s">
        <v>1184</v>
      </c>
      <c r="J11303" s="3" t="s">
        <v>1185</v>
      </c>
      <c r="K11303" s="3" t="s">
        <v>24</v>
      </c>
      <c r="L11303" s="3">
        <v>19.0</v>
      </c>
      <c r="M11303" s="3" t="s">
        <v>30</v>
      </c>
      <c r="N11303" s="3" t="s">
        <v>3052</v>
      </c>
      <c r="O11303" s="3" t="s">
        <v>215</v>
      </c>
      <c r="P11303" s="4">
        <v>28027.0</v>
      </c>
      <c r="Q11303" s="3" t="s">
        <v>132</v>
      </c>
      <c r="S11303" s="3" t="s">
        <v>34</v>
      </c>
    </row>
    <row r="11304">
      <c r="A11304" s="2">
        <v>42318.714895833335</v>
      </c>
      <c r="B11304" s="3">
        <v>11.0</v>
      </c>
      <c r="C11304" s="3" t="s">
        <v>8462</v>
      </c>
      <c r="D11304" s="3">
        <v>91.0</v>
      </c>
      <c r="E11304" s="3" t="s">
        <v>8553</v>
      </c>
      <c r="F11304" s="3">
        <v>12.0</v>
      </c>
      <c r="G11304" s="3">
        <v>7.0</v>
      </c>
      <c r="H11304" s="3" t="s">
        <v>1183</v>
      </c>
      <c r="I11304" s="3" t="s">
        <v>1184</v>
      </c>
      <c r="J11304" s="3" t="s">
        <v>1185</v>
      </c>
      <c r="K11304" s="3" t="s">
        <v>24</v>
      </c>
      <c r="L11304" s="3">
        <v>20.0</v>
      </c>
      <c r="M11304" s="3" t="s">
        <v>25</v>
      </c>
      <c r="N11304" s="3" t="s">
        <v>10876</v>
      </c>
      <c r="O11304" s="3" t="s">
        <v>4530</v>
      </c>
      <c r="P11304" s="4">
        <v>27393.0</v>
      </c>
      <c r="Q11304" s="3" t="s">
        <v>266</v>
      </c>
      <c r="S11304" s="3" t="s">
        <v>34</v>
      </c>
    </row>
    <row r="11305">
      <c r="A11305" s="2">
        <v>42318.714895833335</v>
      </c>
      <c r="B11305" s="3">
        <v>11.0</v>
      </c>
      <c r="C11305" s="3" t="s">
        <v>8462</v>
      </c>
      <c r="D11305" s="3">
        <v>91.0</v>
      </c>
      <c r="E11305" s="3" t="s">
        <v>8553</v>
      </c>
      <c r="F11305" s="3">
        <v>12.0</v>
      </c>
      <c r="G11305" s="3">
        <v>7.0</v>
      </c>
      <c r="H11305" s="3" t="s">
        <v>1183</v>
      </c>
      <c r="I11305" s="3" t="s">
        <v>1184</v>
      </c>
      <c r="J11305" s="3" t="s">
        <v>1185</v>
      </c>
      <c r="K11305" s="3" t="s">
        <v>24</v>
      </c>
      <c r="L11305" s="3">
        <v>21.0</v>
      </c>
      <c r="M11305" s="3" t="s">
        <v>30</v>
      </c>
      <c r="N11305" s="3" t="s">
        <v>10877</v>
      </c>
      <c r="O11305" s="3" t="s">
        <v>307</v>
      </c>
      <c r="P11305" s="4">
        <v>21670.0</v>
      </c>
      <c r="Q11305" s="3" t="s">
        <v>132</v>
      </c>
      <c r="S11305" s="3" t="s">
        <v>34</v>
      </c>
    </row>
    <row r="11306">
      <c r="A11306" s="2">
        <v>42318.714895833335</v>
      </c>
      <c r="B11306" s="3">
        <v>11.0</v>
      </c>
      <c r="C11306" s="3" t="s">
        <v>8462</v>
      </c>
      <c r="D11306" s="3">
        <v>91.0</v>
      </c>
      <c r="E11306" s="3" t="s">
        <v>8553</v>
      </c>
      <c r="F11306" s="3">
        <v>12.0</v>
      </c>
      <c r="G11306" s="3">
        <v>7.0</v>
      </c>
      <c r="H11306" s="3" t="s">
        <v>1183</v>
      </c>
      <c r="I11306" s="3" t="s">
        <v>1184</v>
      </c>
      <c r="J11306" s="3" t="s">
        <v>1185</v>
      </c>
      <c r="K11306" s="3" t="s">
        <v>24</v>
      </c>
      <c r="L11306" s="3">
        <v>22.0</v>
      </c>
      <c r="M11306" s="3" t="s">
        <v>25</v>
      </c>
      <c r="N11306" s="3" t="s">
        <v>10878</v>
      </c>
      <c r="O11306" s="3" t="s">
        <v>65</v>
      </c>
      <c r="P11306" s="4">
        <v>35004.0</v>
      </c>
      <c r="Q11306" s="3" t="s">
        <v>40</v>
      </c>
      <c r="S11306" s="3" t="s">
        <v>34</v>
      </c>
    </row>
    <row r="11307">
      <c r="A11307" s="2">
        <v>42318.714895833335</v>
      </c>
      <c r="B11307" s="3">
        <v>11.0</v>
      </c>
      <c r="C11307" s="3" t="s">
        <v>8462</v>
      </c>
      <c r="D11307" s="3">
        <v>91.0</v>
      </c>
      <c r="E11307" s="3" t="s">
        <v>8553</v>
      </c>
      <c r="F11307" s="3">
        <v>12.0</v>
      </c>
      <c r="G11307" s="3">
        <v>7.0</v>
      </c>
      <c r="H11307" s="3" t="s">
        <v>1183</v>
      </c>
      <c r="I11307" s="3" t="s">
        <v>1184</v>
      </c>
      <c r="J11307" s="3" t="s">
        <v>1185</v>
      </c>
      <c r="K11307" s="3" t="s">
        <v>24</v>
      </c>
      <c r="L11307" s="3">
        <v>23.0</v>
      </c>
      <c r="M11307" s="3" t="s">
        <v>30</v>
      </c>
      <c r="N11307" s="3" t="s">
        <v>10879</v>
      </c>
      <c r="O11307" s="3" t="s">
        <v>1403</v>
      </c>
      <c r="P11307" s="4">
        <v>20870.0</v>
      </c>
      <c r="Q11307" s="3" t="s">
        <v>132</v>
      </c>
      <c r="S11307" s="3" t="s">
        <v>34</v>
      </c>
    </row>
    <row r="11308">
      <c r="A11308" s="2">
        <v>42318.714895833335</v>
      </c>
      <c r="B11308" s="3">
        <v>11.0</v>
      </c>
      <c r="C11308" s="3" t="s">
        <v>8462</v>
      </c>
      <c r="D11308" s="3">
        <v>91.0</v>
      </c>
      <c r="E11308" s="3" t="s">
        <v>8553</v>
      </c>
      <c r="F11308" s="3">
        <v>12.0</v>
      </c>
      <c r="G11308" s="3">
        <v>7.0</v>
      </c>
      <c r="H11308" s="3" t="s">
        <v>1183</v>
      </c>
      <c r="I11308" s="3" t="s">
        <v>1184</v>
      </c>
      <c r="J11308" s="3" t="s">
        <v>1185</v>
      </c>
      <c r="K11308" s="3" t="s">
        <v>24</v>
      </c>
      <c r="L11308" s="3">
        <v>24.0</v>
      </c>
      <c r="M11308" s="3" t="s">
        <v>25</v>
      </c>
      <c r="N11308" s="3" t="s">
        <v>2052</v>
      </c>
      <c r="O11308" s="3" t="s">
        <v>297</v>
      </c>
      <c r="P11308" s="4">
        <v>23296.0</v>
      </c>
      <c r="Q11308" s="3" t="s">
        <v>132</v>
      </c>
      <c r="S11308" s="3" t="s">
        <v>34</v>
      </c>
    </row>
    <row r="11309">
      <c r="A11309" s="2">
        <v>42318.714895833335</v>
      </c>
      <c r="B11309" s="3">
        <v>11.0</v>
      </c>
      <c r="C11309" s="3" t="s">
        <v>8462</v>
      </c>
      <c r="D11309" s="3">
        <v>92.0</v>
      </c>
      <c r="E11309" s="3" t="s">
        <v>8583</v>
      </c>
      <c r="F11309" s="3">
        <v>12.0</v>
      </c>
      <c r="G11309" s="3">
        <v>7.0</v>
      </c>
      <c r="H11309" s="3" t="s">
        <v>1183</v>
      </c>
      <c r="I11309" s="3" t="s">
        <v>1184</v>
      </c>
      <c r="J11309" s="3" t="s">
        <v>1185</v>
      </c>
      <c r="K11309" s="3" t="s">
        <v>24</v>
      </c>
      <c r="L11309" s="3">
        <v>1.0</v>
      </c>
      <c r="M11309" s="3" t="s">
        <v>25</v>
      </c>
      <c r="N11309" s="3" t="s">
        <v>10880</v>
      </c>
      <c r="O11309" s="3" t="s">
        <v>10881</v>
      </c>
      <c r="P11309" s="4">
        <v>24579.0</v>
      </c>
      <c r="Q11309" s="3" t="s">
        <v>216</v>
      </c>
      <c r="S11309" s="3" t="s">
        <v>34</v>
      </c>
    </row>
    <row r="11310">
      <c r="A11310" s="2">
        <v>42318.714895833335</v>
      </c>
      <c r="B11310" s="3">
        <v>11.0</v>
      </c>
      <c r="C11310" s="3" t="s">
        <v>8462</v>
      </c>
      <c r="D11310" s="3">
        <v>92.0</v>
      </c>
      <c r="E11310" s="3" t="s">
        <v>8583</v>
      </c>
      <c r="F11310" s="3">
        <v>12.0</v>
      </c>
      <c r="G11310" s="3">
        <v>7.0</v>
      </c>
      <c r="H11310" s="3" t="s">
        <v>1183</v>
      </c>
      <c r="I11310" s="3" t="s">
        <v>1184</v>
      </c>
      <c r="J11310" s="3" t="s">
        <v>1185</v>
      </c>
      <c r="K11310" s="3" t="s">
        <v>24</v>
      </c>
      <c r="L11310" s="3">
        <v>2.0</v>
      </c>
      <c r="M11310" s="3" t="s">
        <v>30</v>
      </c>
      <c r="N11310" s="3" t="s">
        <v>10882</v>
      </c>
      <c r="O11310" s="3" t="s">
        <v>283</v>
      </c>
      <c r="P11310" s="4">
        <v>24421.0</v>
      </c>
      <c r="Q11310" s="3" t="s">
        <v>418</v>
      </c>
      <c r="S11310" s="3" t="s">
        <v>34</v>
      </c>
    </row>
    <row r="11311">
      <c r="A11311" s="2">
        <v>42318.714895833335</v>
      </c>
      <c r="B11311" s="3">
        <v>11.0</v>
      </c>
      <c r="C11311" s="3" t="s">
        <v>8462</v>
      </c>
      <c r="D11311" s="3">
        <v>92.0</v>
      </c>
      <c r="E11311" s="3" t="s">
        <v>8583</v>
      </c>
      <c r="F11311" s="3">
        <v>12.0</v>
      </c>
      <c r="G11311" s="3">
        <v>7.0</v>
      </c>
      <c r="H11311" s="3" t="s">
        <v>1183</v>
      </c>
      <c r="I11311" s="3" t="s">
        <v>1184</v>
      </c>
      <c r="J11311" s="3" t="s">
        <v>1185</v>
      </c>
      <c r="K11311" s="3" t="s">
        <v>24</v>
      </c>
      <c r="L11311" s="3">
        <v>3.0</v>
      </c>
      <c r="M11311" s="3" t="s">
        <v>25</v>
      </c>
      <c r="N11311" s="3" t="s">
        <v>8953</v>
      </c>
      <c r="O11311" s="3" t="s">
        <v>859</v>
      </c>
      <c r="P11311" s="4">
        <v>25981.0</v>
      </c>
      <c r="Q11311" s="3" t="s">
        <v>169</v>
      </c>
      <c r="S11311" s="3" t="s">
        <v>34</v>
      </c>
    </row>
    <row r="11312">
      <c r="A11312" s="2">
        <v>42318.714895833335</v>
      </c>
      <c r="B11312" s="3">
        <v>11.0</v>
      </c>
      <c r="C11312" s="3" t="s">
        <v>8462</v>
      </c>
      <c r="D11312" s="3">
        <v>92.0</v>
      </c>
      <c r="E11312" s="3" t="s">
        <v>8583</v>
      </c>
      <c r="F11312" s="3">
        <v>12.0</v>
      </c>
      <c r="G11312" s="3">
        <v>7.0</v>
      </c>
      <c r="H11312" s="3" t="s">
        <v>1183</v>
      </c>
      <c r="I11312" s="3" t="s">
        <v>1184</v>
      </c>
      <c r="J11312" s="3" t="s">
        <v>1185</v>
      </c>
      <c r="K11312" s="3" t="s">
        <v>24</v>
      </c>
      <c r="L11312" s="3">
        <v>4.0</v>
      </c>
      <c r="M11312" s="3" t="s">
        <v>30</v>
      </c>
      <c r="N11312" s="3" t="s">
        <v>10883</v>
      </c>
      <c r="O11312" s="3" t="s">
        <v>1887</v>
      </c>
      <c r="P11312" s="4">
        <v>28596.0</v>
      </c>
      <c r="Q11312" s="3" t="s">
        <v>132</v>
      </c>
      <c r="S11312" s="3" t="s">
        <v>34</v>
      </c>
    </row>
    <row r="11313">
      <c r="A11313" s="2">
        <v>42318.714895833335</v>
      </c>
      <c r="B11313" s="3">
        <v>11.0</v>
      </c>
      <c r="C11313" s="3" t="s">
        <v>8462</v>
      </c>
      <c r="D11313" s="3">
        <v>92.0</v>
      </c>
      <c r="E11313" s="3" t="s">
        <v>8583</v>
      </c>
      <c r="F11313" s="3">
        <v>12.0</v>
      </c>
      <c r="G11313" s="3">
        <v>7.0</v>
      </c>
      <c r="H11313" s="3" t="s">
        <v>1183</v>
      </c>
      <c r="I11313" s="3" t="s">
        <v>1184</v>
      </c>
      <c r="J11313" s="3" t="s">
        <v>1185</v>
      </c>
      <c r="K11313" s="3" t="s">
        <v>24</v>
      </c>
      <c r="L11313" s="3">
        <v>5.0</v>
      </c>
      <c r="M11313" s="3" t="s">
        <v>25</v>
      </c>
      <c r="N11313" s="3" t="s">
        <v>6219</v>
      </c>
      <c r="O11313" s="3" t="s">
        <v>359</v>
      </c>
      <c r="P11313" s="4">
        <v>25516.0</v>
      </c>
      <c r="Q11313" s="3" t="s">
        <v>418</v>
      </c>
      <c r="S11313" s="3" t="s">
        <v>34</v>
      </c>
    </row>
    <row r="11314">
      <c r="A11314" s="2">
        <v>42318.714895833335</v>
      </c>
      <c r="B11314" s="3">
        <v>11.0</v>
      </c>
      <c r="C11314" s="3" t="s">
        <v>8462</v>
      </c>
      <c r="D11314" s="3">
        <v>92.0</v>
      </c>
      <c r="E11314" s="3" t="s">
        <v>8583</v>
      </c>
      <c r="F11314" s="3">
        <v>12.0</v>
      </c>
      <c r="G11314" s="3">
        <v>7.0</v>
      </c>
      <c r="H11314" s="3" t="s">
        <v>1183</v>
      </c>
      <c r="I11314" s="3" t="s">
        <v>1184</v>
      </c>
      <c r="J11314" s="3" t="s">
        <v>1185</v>
      </c>
      <c r="K11314" s="3" t="s">
        <v>24</v>
      </c>
      <c r="L11314" s="3">
        <v>6.0</v>
      </c>
      <c r="M11314" s="3" t="s">
        <v>30</v>
      </c>
      <c r="N11314" s="3" t="s">
        <v>10884</v>
      </c>
      <c r="O11314" s="3" t="s">
        <v>10885</v>
      </c>
      <c r="P11314" s="4">
        <v>24252.0</v>
      </c>
      <c r="Q11314" s="3" t="s">
        <v>228</v>
      </c>
      <c r="S11314" s="3" t="s">
        <v>34</v>
      </c>
    </row>
    <row r="11315">
      <c r="A11315" s="2">
        <v>42318.714895833335</v>
      </c>
      <c r="B11315" s="3">
        <v>11.0</v>
      </c>
      <c r="C11315" s="3" t="s">
        <v>8462</v>
      </c>
      <c r="D11315" s="3">
        <v>92.0</v>
      </c>
      <c r="E11315" s="3" t="s">
        <v>8583</v>
      </c>
      <c r="F11315" s="3">
        <v>12.0</v>
      </c>
      <c r="G11315" s="3">
        <v>7.0</v>
      </c>
      <c r="H11315" s="3" t="s">
        <v>1183</v>
      </c>
      <c r="I11315" s="3" t="s">
        <v>1184</v>
      </c>
      <c r="J11315" s="3" t="s">
        <v>1185</v>
      </c>
      <c r="K11315" s="3" t="s">
        <v>24</v>
      </c>
      <c r="L11315" s="3">
        <v>7.0</v>
      </c>
      <c r="M11315" s="3" t="s">
        <v>25</v>
      </c>
      <c r="N11315" s="3" t="s">
        <v>735</v>
      </c>
      <c r="O11315" s="3" t="s">
        <v>384</v>
      </c>
      <c r="P11315" s="4">
        <v>26005.0</v>
      </c>
      <c r="Q11315" s="3" t="s">
        <v>169</v>
      </c>
      <c r="S11315" s="3" t="s">
        <v>34</v>
      </c>
    </row>
    <row r="11316">
      <c r="A11316" s="2">
        <v>42318.714895833335</v>
      </c>
      <c r="B11316" s="3">
        <v>11.0</v>
      </c>
      <c r="C11316" s="3" t="s">
        <v>8462</v>
      </c>
      <c r="D11316" s="3">
        <v>92.0</v>
      </c>
      <c r="E11316" s="3" t="s">
        <v>8583</v>
      </c>
      <c r="F11316" s="3">
        <v>12.0</v>
      </c>
      <c r="G11316" s="3">
        <v>7.0</v>
      </c>
      <c r="H11316" s="3" t="s">
        <v>1183</v>
      </c>
      <c r="I11316" s="3" t="s">
        <v>1184</v>
      </c>
      <c r="J11316" s="3" t="s">
        <v>1185</v>
      </c>
      <c r="K11316" s="3" t="s">
        <v>24</v>
      </c>
      <c r="L11316" s="3">
        <v>8.0</v>
      </c>
      <c r="M11316" s="3" t="s">
        <v>30</v>
      </c>
      <c r="N11316" s="3" t="s">
        <v>7279</v>
      </c>
      <c r="O11316" s="3" t="s">
        <v>803</v>
      </c>
      <c r="P11316" s="4">
        <v>18290.0</v>
      </c>
      <c r="Q11316" s="3" t="s">
        <v>43</v>
      </c>
      <c r="S11316" s="3" t="s">
        <v>34</v>
      </c>
    </row>
    <row r="11317">
      <c r="A11317" s="2">
        <v>42318.714895833335</v>
      </c>
      <c r="B11317" s="3">
        <v>11.0</v>
      </c>
      <c r="C11317" s="3" t="s">
        <v>8462</v>
      </c>
      <c r="D11317" s="3">
        <v>92.0</v>
      </c>
      <c r="E11317" s="3" t="s">
        <v>8583</v>
      </c>
      <c r="F11317" s="3">
        <v>12.0</v>
      </c>
      <c r="G11317" s="3">
        <v>7.0</v>
      </c>
      <c r="H11317" s="3" t="s">
        <v>1183</v>
      </c>
      <c r="I11317" s="3" t="s">
        <v>1184</v>
      </c>
      <c r="J11317" s="3" t="s">
        <v>1185</v>
      </c>
      <c r="K11317" s="3" t="s">
        <v>24</v>
      </c>
      <c r="L11317" s="3">
        <v>9.0</v>
      </c>
      <c r="M11317" s="3" t="s">
        <v>25</v>
      </c>
      <c r="N11317" s="3" t="s">
        <v>1274</v>
      </c>
      <c r="O11317" s="3" t="s">
        <v>1089</v>
      </c>
      <c r="P11317" s="4">
        <v>22137.0</v>
      </c>
      <c r="Q11317" s="3" t="s">
        <v>169</v>
      </c>
      <c r="S11317" s="3" t="s">
        <v>34</v>
      </c>
    </row>
    <row r="11318">
      <c r="A11318" s="2">
        <v>42318.714895833335</v>
      </c>
      <c r="B11318" s="3">
        <v>11.0</v>
      </c>
      <c r="C11318" s="3" t="s">
        <v>8462</v>
      </c>
      <c r="D11318" s="3">
        <v>92.0</v>
      </c>
      <c r="E11318" s="3" t="s">
        <v>8583</v>
      </c>
      <c r="F11318" s="3">
        <v>12.0</v>
      </c>
      <c r="G11318" s="3">
        <v>7.0</v>
      </c>
      <c r="H11318" s="3" t="s">
        <v>1183</v>
      </c>
      <c r="I11318" s="3" t="s">
        <v>1184</v>
      </c>
      <c r="J11318" s="3" t="s">
        <v>1185</v>
      </c>
      <c r="K11318" s="3" t="s">
        <v>24</v>
      </c>
      <c r="L11318" s="3">
        <v>10.0</v>
      </c>
      <c r="M11318" s="3" t="s">
        <v>30</v>
      </c>
      <c r="N11318" s="3" t="s">
        <v>10886</v>
      </c>
      <c r="O11318" s="3" t="s">
        <v>10887</v>
      </c>
      <c r="P11318" s="4">
        <v>34578.0</v>
      </c>
      <c r="Q11318" s="3" t="s">
        <v>191</v>
      </c>
      <c r="S11318" s="3" t="s">
        <v>34</v>
      </c>
    </row>
    <row r="11319">
      <c r="A11319" s="2">
        <v>42318.714895833335</v>
      </c>
      <c r="B11319" s="3">
        <v>11.0</v>
      </c>
      <c r="C11319" s="3" t="s">
        <v>8462</v>
      </c>
      <c r="D11319" s="3">
        <v>92.0</v>
      </c>
      <c r="E11319" s="3" t="s">
        <v>8583</v>
      </c>
      <c r="F11319" s="3">
        <v>12.0</v>
      </c>
      <c r="G11319" s="3">
        <v>7.0</v>
      </c>
      <c r="H11319" s="3" t="s">
        <v>1183</v>
      </c>
      <c r="I11319" s="3" t="s">
        <v>1184</v>
      </c>
      <c r="J11319" s="3" t="s">
        <v>1185</v>
      </c>
      <c r="K11319" s="3" t="s">
        <v>24</v>
      </c>
      <c r="L11319" s="3">
        <v>11.0</v>
      </c>
      <c r="M11319" s="3" t="s">
        <v>25</v>
      </c>
      <c r="N11319" s="3" t="s">
        <v>10888</v>
      </c>
      <c r="O11319" s="3" t="s">
        <v>1037</v>
      </c>
      <c r="P11319" s="4">
        <v>15714.0</v>
      </c>
      <c r="Q11319" s="3" t="s">
        <v>49</v>
      </c>
      <c r="S11319" s="3" t="s">
        <v>34</v>
      </c>
    </row>
    <row r="11320">
      <c r="A11320" s="2">
        <v>42318.714895833335</v>
      </c>
      <c r="B11320" s="3">
        <v>11.0</v>
      </c>
      <c r="C11320" s="3" t="s">
        <v>8462</v>
      </c>
      <c r="D11320" s="3">
        <v>92.0</v>
      </c>
      <c r="E11320" s="3" t="s">
        <v>8583</v>
      </c>
      <c r="F11320" s="3">
        <v>12.0</v>
      </c>
      <c r="G11320" s="3">
        <v>7.0</v>
      </c>
      <c r="H11320" s="3" t="s">
        <v>1183</v>
      </c>
      <c r="I11320" s="3" t="s">
        <v>1184</v>
      </c>
      <c r="J11320" s="3" t="s">
        <v>1185</v>
      </c>
      <c r="K11320" s="3" t="s">
        <v>24</v>
      </c>
      <c r="L11320" s="3">
        <v>12.0</v>
      </c>
      <c r="M11320" s="3" t="s">
        <v>30</v>
      </c>
      <c r="N11320" s="3" t="s">
        <v>10889</v>
      </c>
      <c r="O11320" s="3" t="s">
        <v>171</v>
      </c>
      <c r="P11320" s="4">
        <v>18305.0</v>
      </c>
      <c r="Q11320" s="3" t="s">
        <v>132</v>
      </c>
      <c r="S11320" s="3" t="s">
        <v>34</v>
      </c>
    </row>
    <row r="11321">
      <c r="A11321" s="2">
        <v>42318.714895833335</v>
      </c>
      <c r="B11321" s="3">
        <v>11.0</v>
      </c>
      <c r="C11321" s="3" t="s">
        <v>8462</v>
      </c>
      <c r="D11321" s="3">
        <v>92.0</v>
      </c>
      <c r="E11321" s="3" t="s">
        <v>8583</v>
      </c>
      <c r="F11321" s="3">
        <v>12.0</v>
      </c>
      <c r="G11321" s="3">
        <v>7.0</v>
      </c>
      <c r="H11321" s="3" t="s">
        <v>1183</v>
      </c>
      <c r="I11321" s="3" t="s">
        <v>1184</v>
      </c>
      <c r="J11321" s="3" t="s">
        <v>1185</v>
      </c>
      <c r="K11321" s="3" t="s">
        <v>24</v>
      </c>
      <c r="L11321" s="3">
        <v>13.0</v>
      </c>
      <c r="M11321" s="3" t="s">
        <v>25</v>
      </c>
      <c r="N11321" s="3" t="s">
        <v>10890</v>
      </c>
      <c r="O11321" s="3" t="s">
        <v>2112</v>
      </c>
      <c r="P11321" s="4">
        <v>26627.0</v>
      </c>
      <c r="Q11321" s="3" t="s">
        <v>372</v>
      </c>
      <c r="S11321" s="3" t="s">
        <v>34</v>
      </c>
    </row>
    <row r="11322">
      <c r="A11322" s="2">
        <v>42318.714895833335</v>
      </c>
      <c r="B11322" s="3">
        <v>11.0</v>
      </c>
      <c r="C11322" s="3" t="s">
        <v>8462</v>
      </c>
      <c r="D11322" s="3">
        <v>92.0</v>
      </c>
      <c r="E11322" s="3" t="s">
        <v>8583</v>
      </c>
      <c r="F11322" s="3">
        <v>12.0</v>
      </c>
      <c r="G11322" s="3">
        <v>7.0</v>
      </c>
      <c r="H11322" s="3" t="s">
        <v>1183</v>
      </c>
      <c r="I11322" s="3" t="s">
        <v>1184</v>
      </c>
      <c r="J11322" s="3" t="s">
        <v>1185</v>
      </c>
      <c r="K11322" s="3" t="s">
        <v>24</v>
      </c>
      <c r="L11322" s="3">
        <v>14.0</v>
      </c>
      <c r="M11322" s="3" t="s">
        <v>30</v>
      </c>
      <c r="N11322" s="3" t="s">
        <v>441</v>
      </c>
      <c r="O11322" s="3" t="s">
        <v>102</v>
      </c>
      <c r="P11322" s="4">
        <v>22512.0</v>
      </c>
      <c r="Q11322" s="3" t="s">
        <v>189</v>
      </c>
      <c r="S11322" s="3" t="s">
        <v>34</v>
      </c>
    </row>
    <row r="11323">
      <c r="A11323" s="2">
        <v>42318.714895833335</v>
      </c>
      <c r="B11323" s="3">
        <v>11.0</v>
      </c>
      <c r="C11323" s="3" t="s">
        <v>8462</v>
      </c>
      <c r="D11323" s="3">
        <v>92.0</v>
      </c>
      <c r="E11323" s="3" t="s">
        <v>8583</v>
      </c>
      <c r="F11323" s="3">
        <v>12.0</v>
      </c>
      <c r="G11323" s="3">
        <v>7.0</v>
      </c>
      <c r="H11323" s="3" t="s">
        <v>1183</v>
      </c>
      <c r="I11323" s="3" t="s">
        <v>1184</v>
      </c>
      <c r="J11323" s="3" t="s">
        <v>1185</v>
      </c>
      <c r="K11323" s="3" t="s">
        <v>24</v>
      </c>
      <c r="L11323" s="3">
        <v>15.0</v>
      </c>
      <c r="M11323" s="3" t="s">
        <v>25</v>
      </c>
      <c r="N11323" s="3" t="s">
        <v>10891</v>
      </c>
      <c r="O11323" s="3" t="s">
        <v>127</v>
      </c>
      <c r="P11323" s="4">
        <v>19222.0</v>
      </c>
      <c r="Q11323" s="3" t="s">
        <v>145</v>
      </c>
      <c r="S11323" s="3" t="s">
        <v>34</v>
      </c>
    </row>
    <row r="11324">
      <c r="A11324" s="2">
        <v>42318.714895833335</v>
      </c>
      <c r="B11324" s="3">
        <v>11.0</v>
      </c>
      <c r="C11324" s="3" t="s">
        <v>8462</v>
      </c>
      <c r="D11324" s="3">
        <v>92.0</v>
      </c>
      <c r="E11324" s="3" t="s">
        <v>8583</v>
      </c>
      <c r="F11324" s="3">
        <v>12.0</v>
      </c>
      <c r="G11324" s="3">
        <v>7.0</v>
      </c>
      <c r="H11324" s="3" t="s">
        <v>1183</v>
      </c>
      <c r="I11324" s="3" t="s">
        <v>1184</v>
      </c>
      <c r="J11324" s="3" t="s">
        <v>1185</v>
      </c>
      <c r="K11324" s="3" t="s">
        <v>24</v>
      </c>
      <c r="L11324" s="3">
        <v>16.0</v>
      </c>
      <c r="M11324" s="3" t="s">
        <v>30</v>
      </c>
      <c r="N11324" s="3" t="s">
        <v>318</v>
      </c>
      <c r="O11324" s="3" t="s">
        <v>7887</v>
      </c>
      <c r="P11324" s="4">
        <v>16264.0</v>
      </c>
      <c r="Q11324" s="3" t="s">
        <v>49</v>
      </c>
      <c r="S11324" s="3" t="s">
        <v>34</v>
      </c>
    </row>
    <row r="11325">
      <c r="A11325" s="2">
        <v>42318.714895833335</v>
      </c>
      <c r="B11325" s="3">
        <v>11.0</v>
      </c>
      <c r="C11325" s="3" t="s">
        <v>8462</v>
      </c>
      <c r="D11325" s="3">
        <v>92.0</v>
      </c>
      <c r="E11325" s="3" t="s">
        <v>8583</v>
      </c>
      <c r="F11325" s="3">
        <v>12.0</v>
      </c>
      <c r="G11325" s="3">
        <v>7.0</v>
      </c>
      <c r="H11325" s="3" t="s">
        <v>1183</v>
      </c>
      <c r="I11325" s="3" t="s">
        <v>1184</v>
      </c>
      <c r="J11325" s="3" t="s">
        <v>1185</v>
      </c>
      <c r="K11325" s="3" t="s">
        <v>24</v>
      </c>
      <c r="L11325" s="3">
        <v>17.0</v>
      </c>
      <c r="M11325" s="3" t="s">
        <v>25</v>
      </c>
      <c r="N11325" s="3" t="s">
        <v>10892</v>
      </c>
      <c r="O11325" s="3" t="s">
        <v>184</v>
      </c>
      <c r="P11325" s="4">
        <v>22789.0</v>
      </c>
      <c r="Q11325" s="3" t="s">
        <v>132</v>
      </c>
      <c r="S11325" s="3" t="s">
        <v>34</v>
      </c>
    </row>
    <row r="11326">
      <c r="A11326" s="2">
        <v>42318.714895833335</v>
      </c>
      <c r="B11326" s="3">
        <v>11.0</v>
      </c>
      <c r="C11326" s="3" t="s">
        <v>8462</v>
      </c>
      <c r="D11326" s="3">
        <v>92.0</v>
      </c>
      <c r="E11326" s="3" t="s">
        <v>8583</v>
      </c>
      <c r="F11326" s="3">
        <v>12.0</v>
      </c>
      <c r="G11326" s="3">
        <v>7.0</v>
      </c>
      <c r="H11326" s="3" t="s">
        <v>1183</v>
      </c>
      <c r="I11326" s="3" t="s">
        <v>1184</v>
      </c>
      <c r="J11326" s="3" t="s">
        <v>1185</v>
      </c>
      <c r="K11326" s="3" t="s">
        <v>24</v>
      </c>
      <c r="L11326" s="3">
        <v>18.0</v>
      </c>
      <c r="M11326" s="3" t="s">
        <v>30</v>
      </c>
      <c r="N11326" s="3" t="s">
        <v>8690</v>
      </c>
      <c r="O11326" s="3" t="s">
        <v>225</v>
      </c>
      <c r="P11326" s="4">
        <v>20834.0</v>
      </c>
      <c r="Q11326" s="3" t="s">
        <v>105</v>
      </c>
      <c r="S11326" s="3" t="s">
        <v>34</v>
      </c>
    </row>
    <row r="11327">
      <c r="A11327" s="2">
        <v>42318.714895833335</v>
      </c>
      <c r="B11327" s="3">
        <v>11.0</v>
      </c>
      <c r="C11327" s="3" t="s">
        <v>8462</v>
      </c>
      <c r="D11327" s="3">
        <v>92.0</v>
      </c>
      <c r="E11327" s="3" t="s">
        <v>8583</v>
      </c>
      <c r="F11327" s="3">
        <v>12.0</v>
      </c>
      <c r="G11327" s="3">
        <v>7.0</v>
      </c>
      <c r="H11327" s="3" t="s">
        <v>1183</v>
      </c>
      <c r="I11327" s="3" t="s">
        <v>1184</v>
      </c>
      <c r="J11327" s="3" t="s">
        <v>1185</v>
      </c>
      <c r="K11327" s="3" t="s">
        <v>24</v>
      </c>
      <c r="L11327" s="3">
        <v>19.0</v>
      </c>
      <c r="M11327" s="3" t="s">
        <v>25</v>
      </c>
      <c r="N11327" s="3" t="s">
        <v>94</v>
      </c>
      <c r="O11327" s="3" t="s">
        <v>427</v>
      </c>
      <c r="P11327" s="4">
        <v>23656.0</v>
      </c>
      <c r="Q11327" s="3" t="s">
        <v>110</v>
      </c>
      <c r="S11327" s="3" t="s">
        <v>34</v>
      </c>
    </row>
    <row r="11328">
      <c r="A11328" s="2">
        <v>42318.714895833335</v>
      </c>
      <c r="B11328" s="3">
        <v>11.0</v>
      </c>
      <c r="C11328" s="3" t="s">
        <v>8462</v>
      </c>
      <c r="D11328" s="3">
        <v>92.0</v>
      </c>
      <c r="E11328" s="3" t="s">
        <v>8583</v>
      </c>
      <c r="F11328" s="3">
        <v>12.0</v>
      </c>
      <c r="G11328" s="3">
        <v>7.0</v>
      </c>
      <c r="H11328" s="3" t="s">
        <v>1183</v>
      </c>
      <c r="I11328" s="3" t="s">
        <v>1184</v>
      </c>
      <c r="J11328" s="3" t="s">
        <v>1185</v>
      </c>
      <c r="K11328" s="3" t="s">
        <v>24</v>
      </c>
      <c r="L11328" s="3">
        <v>20.0</v>
      </c>
      <c r="M11328" s="3" t="s">
        <v>30</v>
      </c>
      <c r="N11328" s="3" t="s">
        <v>3751</v>
      </c>
      <c r="O11328" s="3" t="s">
        <v>709</v>
      </c>
      <c r="P11328" s="4">
        <v>32505.0</v>
      </c>
      <c r="Q11328" s="3" t="s">
        <v>2679</v>
      </c>
      <c r="S11328" s="3" t="s">
        <v>34</v>
      </c>
    </row>
    <row r="11329">
      <c r="A11329" s="2">
        <v>42318.714895833335</v>
      </c>
      <c r="B11329" s="3">
        <v>11.0</v>
      </c>
      <c r="C11329" s="3" t="s">
        <v>8462</v>
      </c>
      <c r="D11329" s="3">
        <v>92.0</v>
      </c>
      <c r="E11329" s="3" t="s">
        <v>8583</v>
      </c>
      <c r="F11329" s="3">
        <v>12.0</v>
      </c>
      <c r="G11329" s="3">
        <v>7.0</v>
      </c>
      <c r="H11329" s="3" t="s">
        <v>1183</v>
      </c>
      <c r="I11329" s="3" t="s">
        <v>1184</v>
      </c>
      <c r="J11329" s="3" t="s">
        <v>1185</v>
      </c>
      <c r="K11329" s="3" t="s">
        <v>24</v>
      </c>
      <c r="L11329" s="3">
        <v>21.0</v>
      </c>
      <c r="M11329" s="3" t="s">
        <v>25</v>
      </c>
      <c r="N11329" s="3" t="s">
        <v>10893</v>
      </c>
      <c r="O11329" s="3" t="s">
        <v>257</v>
      </c>
      <c r="P11329" s="4">
        <v>20256.0</v>
      </c>
      <c r="Q11329" s="3" t="s">
        <v>110</v>
      </c>
      <c r="S11329" s="3" t="s">
        <v>34</v>
      </c>
    </row>
    <row r="11330">
      <c r="A11330" s="2">
        <v>42318.714895833335</v>
      </c>
      <c r="B11330" s="3">
        <v>11.0</v>
      </c>
      <c r="C11330" s="3" t="s">
        <v>8462</v>
      </c>
      <c r="D11330" s="3">
        <v>92.0</v>
      </c>
      <c r="E11330" s="3" t="s">
        <v>8583</v>
      </c>
      <c r="F11330" s="3">
        <v>12.0</v>
      </c>
      <c r="G11330" s="3">
        <v>7.0</v>
      </c>
      <c r="H11330" s="3" t="s">
        <v>1183</v>
      </c>
      <c r="I11330" s="3" t="s">
        <v>1184</v>
      </c>
      <c r="J11330" s="3" t="s">
        <v>1185</v>
      </c>
      <c r="K11330" s="3" t="s">
        <v>24</v>
      </c>
      <c r="L11330" s="3">
        <v>22.0</v>
      </c>
      <c r="M11330" s="3" t="s">
        <v>30</v>
      </c>
      <c r="N11330" s="3" t="s">
        <v>10894</v>
      </c>
      <c r="O11330" s="3" t="s">
        <v>1360</v>
      </c>
      <c r="P11330" s="4">
        <v>19385.0</v>
      </c>
      <c r="Q11330" s="3" t="s">
        <v>110</v>
      </c>
      <c r="S11330" s="3" t="s">
        <v>34</v>
      </c>
    </row>
    <row r="11331">
      <c r="A11331" s="2">
        <v>42318.714895833335</v>
      </c>
      <c r="B11331" s="3">
        <v>11.0</v>
      </c>
      <c r="C11331" s="3" t="s">
        <v>8462</v>
      </c>
      <c r="D11331" s="3">
        <v>92.0</v>
      </c>
      <c r="E11331" s="3" t="s">
        <v>8583</v>
      </c>
      <c r="F11331" s="3">
        <v>12.0</v>
      </c>
      <c r="G11331" s="3">
        <v>7.0</v>
      </c>
      <c r="H11331" s="3" t="s">
        <v>1183</v>
      </c>
      <c r="I11331" s="3" t="s">
        <v>1184</v>
      </c>
      <c r="J11331" s="3" t="s">
        <v>1185</v>
      </c>
      <c r="K11331" s="3" t="s">
        <v>24</v>
      </c>
      <c r="L11331" s="3">
        <v>23.0</v>
      </c>
      <c r="M11331" s="3" t="s">
        <v>25</v>
      </c>
      <c r="N11331" s="3" t="s">
        <v>924</v>
      </c>
      <c r="O11331" s="3" t="s">
        <v>377</v>
      </c>
      <c r="P11331" s="4">
        <v>25366.0</v>
      </c>
      <c r="Q11331" s="3" t="s">
        <v>216</v>
      </c>
      <c r="S11331" s="3" t="s">
        <v>34</v>
      </c>
    </row>
    <row r="11332">
      <c r="A11332" s="2">
        <v>42318.714895833335</v>
      </c>
      <c r="B11332" s="3">
        <v>11.0</v>
      </c>
      <c r="C11332" s="3" t="s">
        <v>8462</v>
      </c>
      <c r="D11332" s="3">
        <v>92.0</v>
      </c>
      <c r="E11332" s="3" t="s">
        <v>8583</v>
      </c>
      <c r="F11332" s="3">
        <v>12.0</v>
      </c>
      <c r="G11332" s="3">
        <v>7.0</v>
      </c>
      <c r="H11332" s="3" t="s">
        <v>1183</v>
      </c>
      <c r="I11332" s="3" t="s">
        <v>1184</v>
      </c>
      <c r="J11332" s="3" t="s">
        <v>1185</v>
      </c>
      <c r="K11332" s="3" t="s">
        <v>24</v>
      </c>
      <c r="L11332" s="3">
        <v>24.0</v>
      </c>
      <c r="M11332" s="3" t="s">
        <v>30</v>
      </c>
      <c r="N11332" s="3" t="s">
        <v>10895</v>
      </c>
      <c r="O11332" s="3" t="s">
        <v>2092</v>
      </c>
      <c r="P11332" s="4">
        <v>21369.0</v>
      </c>
      <c r="Q11332" s="3" t="s">
        <v>687</v>
      </c>
      <c r="S11332" s="3" t="s">
        <v>34</v>
      </c>
    </row>
    <row r="11333">
      <c r="A11333" s="2">
        <v>42318.714895833335</v>
      </c>
      <c r="B11333" s="3">
        <v>11.0</v>
      </c>
      <c r="C11333" s="3" t="s">
        <v>8462</v>
      </c>
      <c r="D11333" s="3">
        <v>92.0</v>
      </c>
      <c r="E11333" s="3" t="s">
        <v>8583</v>
      </c>
      <c r="F11333" s="3">
        <v>12.0</v>
      </c>
      <c r="G11333" s="3">
        <v>7.0</v>
      </c>
      <c r="H11333" s="3" t="s">
        <v>1183</v>
      </c>
      <c r="I11333" s="3" t="s">
        <v>1184</v>
      </c>
      <c r="J11333" s="3" t="s">
        <v>1185</v>
      </c>
      <c r="K11333" s="3" t="s">
        <v>24</v>
      </c>
      <c r="L11333" s="3">
        <v>25.0</v>
      </c>
      <c r="M11333" s="3" t="s">
        <v>25</v>
      </c>
      <c r="N11333" s="3" t="s">
        <v>7577</v>
      </c>
      <c r="O11333" s="3" t="s">
        <v>127</v>
      </c>
      <c r="P11333" s="4">
        <v>20247.0</v>
      </c>
      <c r="Q11333" s="3" t="s">
        <v>266</v>
      </c>
      <c r="S11333" s="3" t="s">
        <v>34</v>
      </c>
    </row>
    <row r="11334">
      <c r="A11334" s="2">
        <v>42318.714895833335</v>
      </c>
      <c r="B11334" s="3">
        <v>11.0</v>
      </c>
      <c r="C11334" s="3" t="s">
        <v>8462</v>
      </c>
      <c r="D11334" s="3">
        <v>92.0</v>
      </c>
      <c r="E11334" s="3" t="s">
        <v>8583</v>
      </c>
      <c r="F11334" s="3">
        <v>12.0</v>
      </c>
      <c r="G11334" s="3">
        <v>7.0</v>
      </c>
      <c r="H11334" s="3" t="s">
        <v>1183</v>
      </c>
      <c r="I11334" s="3" t="s">
        <v>1184</v>
      </c>
      <c r="J11334" s="3" t="s">
        <v>1185</v>
      </c>
      <c r="K11334" s="3" t="s">
        <v>24</v>
      </c>
      <c r="L11334" s="3">
        <v>26.0</v>
      </c>
      <c r="M11334" s="3" t="s">
        <v>30</v>
      </c>
      <c r="N11334" s="3" t="s">
        <v>10896</v>
      </c>
      <c r="O11334" s="3" t="s">
        <v>1191</v>
      </c>
      <c r="P11334" s="4">
        <v>34113.0</v>
      </c>
      <c r="Q11334" s="3" t="s">
        <v>79</v>
      </c>
      <c r="S11334" s="3" t="s">
        <v>34</v>
      </c>
    </row>
    <row r="11335">
      <c r="A11335" s="2">
        <v>42318.714895833335</v>
      </c>
      <c r="B11335" s="3">
        <v>11.0</v>
      </c>
      <c r="C11335" s="3" t="s">
        <v>8462</v>
      </c>
      <c r="D11335" s="3">
        <v>92.0</v>
      </c>
      <c r="E11335" s="3" t="s">
        <v>8583</v>
      </c>
      <c r="F11335" s="3">
        <v>12.0</v>
      </c>
      <c r="G11335" s="3">
        <v>7.0</v>
      </c>
      <c r="H11335" s="3" t="s">
        <v>1183</v>
      </c>
      <c r="I11335" s="3" t="s">
        <v>1184</v>
      </c>
      <c r="J11335" s="3" t="s">
        <v>1185</v>
      </c>
      <c r="K11335" s="3" t="s">
        <v>24</v>
      </c>
      <c r="L11335" s="3">
        <v>27.0</v>
      </c>
      <c r="M11335" s="3" t="s">
        <v>25</v>
      </c>
      <c r="N11335" s="3" t="s">
        <v>10897</v>
      </c>
      <c r="O11335" s="3" t="s">
        <v>6306</v>
      </c>
      <c r="P11335" s="4">
        <v>26417.0</v>
      </c>
      <c r="Q11335" s="3" t="s">
        <v>169</v>
      </c>
      <c r="S11335" s="3" t="s">
        <v>34</v>
      </c>
    </row>
    <row r="11336">
      <c r="A11336" s="2">
        <v>42318.714895833335</v>
      </c>
      <c r="B11336" s="3">
        <v>11.0</v>
      </c>
      <c r="C11336" s="3" t="s">
        <v>8462</v>
      </c>
      <c r="D11336" s="3">
        <v>92.0</v>
      </c>
      <c r="E11336" s="3" t="s">
        <v>8583</v>
      </c>
      <c r="F11336" s="3">
        <v>12.0</v>
      </c>
      <c r="G11336" s="3">
        <v>7.0</v>
      </c>
      <c r="H11336" s="3" t="s">
        <v>1183</v>
      </c>
      <c r="I11336" s="3" t="s">
        <v>1184</v>
      </c>
      <c r="J11336" s="3" t="s">
        <v>1185</v>
      </c>
      <c r="K11336" s="3" t="s">
        <v>24</v>
      </c>
      <c r="L11336" s="3">
        <v>28.0</v>
      </c>
      <c r="M11336" s="3" t="s">
        <v>30</v>
      </c>
      <c r="N11336" s="3" t="s">
        <v>10898</v>
      </c>
      <c r="O11336" s="3" t="s">
        <v>7544</v>
      </c>
      <c r="P11336" s="4">
        <v>19633.0</v>
      </c>
      <c r="Q11336" s="3" t="s">
        <v>216</v>
      </c>
      <c r="S11336" s="3" t="s">
        <v>34</v>
      </c>
    </row>
    <row r="11337">
      <c r="A11337" s="2">
        <v>42318.714895833335</v>
      </c>
      <c r="B11337" s="3">
        <v>11.0</v>
      </c>
      <c r="C11337" s="3" t="s">
        <v>8462</v>
      </c>
      <c r="D11337" s="3">
        <v>92.0</v>
      </c>
      <c r="E11337" s="3" t="s">
        <v>8583</v>
      </c>
      <c r="F11337" s="3">
        <v>12.0</v>
      </c>
      <c r="G11337" s="3">
        <v>7.0</v>
      </c>
      <c r="H11337" s="3" t="s">
        <v>1183</v>
      </c>
      <c r="I11337" s="3" t="s">
        <v>1184</v>
      </c>
      <c r="J11337" s="3" t="s">
        <v>1185</v>
      </c>
      <c r="K11337" s="3" t="s">
        <v>24</v>
      </c>
      <c r="L11337" s="3">
        <v>29.0</v>
      </c>
      <c r="M11337" s="3" t="s">
        <v>25</v>
      </c>
      <c r="N11337" s="3" t="s">
        <v>2303</v>
      </c>
      <c r="O11337" s="3" t="s">
        <v>233</v>
      </c>
      <c r="P11337" s="4">
        <v>20758.0</v>
      </c>
      <c r="Q11337" s="3" t="s">
        <v>115</v>
      </c>
      <c r="S11337" s="3" t="s">
        <v>34</v>
      </c>
    </row>
    <row r="11338">
      <c r="A11338" s="2">
        <v>42318.714895833335</v>
      </c>
      <c r="B11338" s="3">
        <v>11.0</v>
      </c>
      <c r="C11338" s="3" t="s">
        <v>8462</v>
      </c>
      <c r="D11338" s="3">
        <v>92.0</v>
      </c>
      <c r="E11338" s="3" t="s">
        <v>8583</v>
      </c>
      <c r="F11338" s="3">
        <v>12.0</v>
      </c>
      <c r="G11338" s="3">
        <v>7.0</v>
      </c>
      <c r="H11338" s="3" t="s">
        <v>1183</v>
      </c>
      <c r="I11338" s="3" t="s">
        <v>1184</v>
      </c>
      <c r="J11338" s="3" t="s">
        <v>1185</v>
      </c>
      <c r="K11338" s="3" t="s">
        <v>24</v>
      </c>
      <c r="L11338" s="3">
        <v>30.0</v>
      </c>
      <c r="M11338" s="3" t="s">
        <v>30</v>
      </c>
      <c r="N11338" s="3" t="s">
        <v>10899</v>
      </c>
      <c r="O11338" s="3" t="s">
        <v>1456</v>
      </c>
      <c r="P11338" s="4">
        <v>14699.0</v>
      </c>
      <c r="Q11338" s="3" t="s">
        <v>113</v>
      </c>
      <c r="S11338" s="3" t="s">
        <v>34</v>
      </c>
    </row>
    <row r="11339">
      <c r="A11339" s="2">
        <v>42318.714895833335</v>
      </c>
      <c r="B11339" s="3">
        <v>11.0</v>
      </c>
      <c r="C11339" s="3" t="s">
        <v>8462</v>
      </c>
      <c r="D11339" s="3">
        <v>93.0</v>
      </c>
      <c r="E11339" s="3" t="s">
        <v>8620</v>
      </c>
      <c r="F11339" s="3">
        <v>12.0</v>
      </c>
      <c r="G11339" s="3">
        <v>7.0</v>
      </c>
      <c r="H11339" s="3" t="s">
        <v>1183</v>
      </c>
      <c r="I11339" s="3" t="s">
        <v>1184</v>
      </c>
      <c r="J11339" s="3" t="s">
        <v>1185</v>
      </c>
      <c r="K11339" s="3" t="s">
        <v>24</v>
      </c>
      <c r="L11339" s="3">
        <v>1.0</v>
      </c>
      <c r="M11339" s="3" t="s">
        <v>25</v>
      </c>
      <c r="N11339" s="3" t="s">
        <v>10900</v>
      </c>
      <c r="O11339" s="3" t="s">
        <v>1398</v>
      </c>
      <c r="P11339" s="4">
        <v>34955.0</v>
      </c>
      <c r="Q11339" s="3" t="s">
        <v>191</v>
      </c>
      <c r="S11339" s="3" t="s">
        <v>34</v>
      </c>
    </row>
    <row r="11340">
      <c r="A11340" s="2">
        <v>42318.714895833335</v>
      </c>
      <c r="B11340" s="3">
        <v>11.0</v>
      </c>
      <c r="C11340" s="3" t="s">
        <v>8462</v>
      </c>
      <c r="D11340" s="3">
        <v>93.0</v>
      </c>
      <c r="E11340" s="3" t="s">
        <v>8620</v>
      </c>
      <c r="F11340" s="3">
        <v>12.0</v>
      </c>
      <c r="G11340" s="3">
        <v>7.0</v>
      </c>
      <c r="H11340" s="3" t="s">
        <v>1183</v>
      </c>
      <c r="I11340" s="3" t="s">
        <v>1184</v>
      </c>
      <c r="J11340" s="3" t="s">
        <v>1185</v>
      </c>
      <c r="K11340" s="3" t="s">
        <v>24</v>
      </c>
      <c r="L11340" s="3">
        <v>2.0</v>
      </c>
      <c r="M11340" s="3" t="s">
        <v>30</v>
      </c>
      <c r="N11340" s="3" t="s">
        <v>10901</v>
      </c>
      <c r="O11340" s="3" t="s">
        <v>1443</v>
      </c>
      <c r="P11340" s="4">
        <v>17753.0</v>
      </c>
      <c r="Q11340" s="3" t="s">
        <v>110</v>
      </c>
      <c r="S11340" s="3" t="s">
        <v>34</v>
      </c>
    </row>
    <row r="11341">
      <c r="A11341" s="2">
        <v>42318.714895833335</v>
      </c>
      <c r="B11341" s="3">
        <v>11.0</v>
      </c>
      <c r="C11341" s="3" t="s">
        <v>8462</v>
      </c>
      <c r="D11341" s="3">
        <v>93.0</v>
      </c>
      <c r="E11341" s="3" t="s">
        <v>8620</v>
      </c>
      <c r="F11341" s="3">
        <v>12.0</v>
      </c>
      <c r="G11341" s="3">
        <v>7.0</v>
      </c>
      <c r="H11341" s="3" t="s">
        <v>1183</v>
      </c>
      <c r="I11341" s="3" t="s">
        <v>1184</v>
      </c>
      <c r="J11341" s="3" t="s">
        <v>1185</v>
      </c>
      <c r="K11341" s="3" t="s">
        <v>24</v>
      </c>
      <c r="L11341" s="3">
        <v>3.0</v>
      </c>
      <c r="M11341" s="3" t="s">
        <v>25</v>
      </c>
      <c r="N11341" s="3" t="s">
        <v>10902</v>
      </c>
      <c r="O11341" s="3" t="s">
        <v>218</v>
      </c>
      <c r="P11341" s="4">
        <v>24848.0</v>
      </c>
      <c r="Q11341" s="3" t="s">
        <v>418</v>
      </c>
      <c r="S11341" s="3" t="s">
        <v>34</v>
      </c>
    </row>
    <row r="11342">
      <c r="A11342" s="2">
        <v>42318.714895833335</v>
      </c>
      <c r="B11342" s="3">
        <v>11.0</v>
      </c>
      <c r="C11342" s="3" t="s">
        <v>8462</v>
      </c>
      <c r="D11342" s="3">
        <v>93.0</v>
      </c>
      <c r="E11342" s="3" t="s">
        <v>8620</v>
      </c>
      <c r="F11342" s="3">
        <v>12.0</v>
      </c>
      <c r="G11342" s="3">
        <v>7.0</v>
      </c>
      <c r="H11342" s="3" t="s">
        <v>1183</v>
      </c>
      <c r="I11342" s="3" t="s">
        <v>1184</v>
      </c>
      <c r="J11342" s="3" t="s">
        <v>1185</v>
      </c>
      <c r="K11342" s="3" t="s">
        <v>24</v>
      </c>
      <c r="L11342" s="3">
        <v>4.0</v>
      </c>
      <c r="M11342" s="3" t="s">
        <v>30</v>
      </c>
      <c r="N11342" s="3" t="s">
        <v>10903</v>
      </c>
      <c r="O11342" s="3" t="s">
        <v>32</v>
      </c>
      <c r="P11342" s="4">
        <v>32462.0</v>
      </c>
      <c r="Q11342" s="3" t="s">
        <v>228</v>
      </c>
      <c r="S11342" s="3" t="s">
        <v>34</v>
      </c>
    </row>
    <row r="11343">
      <c r="A11343" s="2">
        <v>42318.714895833335</v>
      </c>
      <c r="B11343" s="3">
        <v>11.0</v>
      </c>
      <c r="C11343" s="3" t="s">
        <v>8462</v>
      </c>
      <c r="D11343" s="3">
        <v>93.0</v>
      </c>
      <c r="E11343" s="3" t="s">
        <v>8620</v>
      </c>
      <c r="F11343" s="3">
        <v>12.0</v>
      </c>
      <c r="G11343" s="3">
        <v>7.0</v>
      </c>
      <c r="H11343" s="3" t="s">
        <v>1183</v>
      </c>
      <c r="I11343" s="3" t="s">
        <v>1184</v>
      </c>
      <c r="J11343" s="3" t="s">
        <v>1185</v>
      </c>
      <c r="K11343" s="3" t="s">
        <v>24</v>
      </c>
      <c r="L11343" s="3">
        <v>5.0</v>
      </c>
      <c r="M11343" s="3" t="s">
        <v>25</v>
      </c>
      <c r="N11343" s="3" t="s">
        <v>2477</v>
      </c>
      <c r="O11343" s="3" t="s">
        <v>523</v>
      </c>
      <c r="P11343" s="4">
        <v>23536.0</v>
      </c>
      <c r="Q11343" s="3" t="s">
        <v>46</v>
      </c>
      <c r="S11343" s="3" t="s">
        <v>34</v>
      </c>
    </row>
    <row r="11344">
      <c r="A11344" s="2">
        <v>42318.714895833335</v>
      </c>
      <c r="B11344" s="3">
        <v>11.0</v>
      </c>
      <c r="C11344" s="3" t="s">
        <v>8462</v>
      </c>
      <c r="D11344" s="3">
        <v>93.0</v>
      </c>
      <c r="E11344" s="3" t="s">
        <v>8620</v>
      </c>
      <c r="F11344" s="3">
        <v>12.0</v>
      </c>
      <c r="G11344" s="3">
        <v>7.0</v>
      </c>
      <c r="H11344" s="3" t="s">
        <v>1183</v>
      </c>
      <c r="I11344" s="3" t="s">
        <v>1184</v>
      </c>
      <c r="J11344" s="3" t="s">
        <v>1185</v>
      </c>
      <c r="K11344" s="3" t="s">
        <v>24</v>
      </c>
      <c r="L11344" s="3">
        <v>6.0</v>
      </c>
      <c r="M11344" s="3" t="s">
        <v>30</v>
      </c>
      <c r="N11344" s="3" t="s">
        <v>10904</v>
      </c>
      <c r="O11344" s="3" t="s">
        <v>431</v>
      </c>
      <c r="P11344" s="4">
        <v>17163.0</v>
      </c>
      <c r="Q11344" s="3" t="s">
        <v>169</v>
      </c>
      <c r="S11344" s="3" t="s">
        <v>34</v>
      </c>
    </row>
    <row r="11345">
      <c r="A11345" s="2">
        <v>42318.714895833335</v>
      </c>
      <c r="B11345" s="3">
        <v>11.0</v>
      </c>
      <c r="C11345" s="3" t="s">
        <v>8462</v>
      </c>
      <c r="D11345" s="3">
        <v>93.0</v>
      </c>
      <c r="E11345" s="3" t="s">
        <v>8620</v>
      </c>
      <c r="F11345" s="3">
        <v>12.0</v>
      </c>
      <c r="G11345" s="3">
        <v>7.0</v>
      </c>
      <c r="H11345" s="3" t="s">
        <v>1183</v>
      </c>
      <c r="I11345" s="3" t="s">
        <v>1184</v>
      </c>
      <c r="J11345" s="3" t="s">
        <v>1185</v>
      </c>
      <c r="K11345" s="3" t="s">
        <v>24</v>
      </c>
      <c r="L11345" s="3">
        <v>7.0</v>
      </c>
      <c r="M11345" s="3" t="s">
        <v>25</v>
      </c>
      <c r="N11345" s="3" t="s">
        <v>10897</v>
      </c>
      <c r="O11345" s="3" t="s">
        <v>956</v>
      </c>
      <c r="P11345" s="4">
        <v>34421.0</v>
      </c>
      <c r="Q11345" s="3" t="s">
        <v>191</v>
      </c>
      <c r="S11345" s="3" t="s">
        <v>34</v>
      </c>
    </row>
    <row r="11346">
      <c r="A11346" s="2">
        <v>42318.714895833335</v>
      </c>
      <c r="B11346" s="3">
        <v>11.0</v>
      </c>
      <c r="C11346" s="3" t="s">
        <v>8462</v>
      </c>
      <c r="D11346" s="3">
        <v>93.0</v>
      </c>
      <c r="E11346" s="3" t="s">
        <v>8620</v>
      </c>
      <c r="F11346" s="3">
        <v>12.0</v>
      </c>
      <c r="G11346" s="3">
        <v>7.0</v>
      </c>
      <c r="H11346" s="3" t="s">
        <v>1183</v>
      </c>
      <c r="I11346" s="3" t="s">
        <v>1184</v>
      </c>
      <c r="J11346" s="3" t="s">
        <v>1185</v>
      </c>
      <c r="K11346" s="3" t="s">
        <v>24</v>
      </c>
      <c r="L11346" s="3">
        <v>8.0</v>
      </c>
      <c r="M11346" s="3" t="s">
        <v>30</v>
      </c>
      <c r="N11346" s="3" t="s">
        <v>10905</v>
      </c>
      <c r="O11346" s="3" t="s">
        <v>368</v>
      </c>
      <c r="P11346" s="4">
        <v>19644.0</v>
      </c>
      <c r="Q11346" s="3" t="s">
        <v>49</v>
      </c>
      <c r="S11346" s="3" t="s">
        <v>34</v>
      </c>
    </row>
    <row r="11347">
      <c r="A11347" s="2">
        <v>42318.714895833335</v>
      </c>
      <c r="B11347" s="3">
        <v>11.0</v>
      </c>
      <c r="C11347" s="3" t="s">
        <v>8462</v>
      </c>
      <c r="D11347" s="3">
        <v>93.0</v>
      </c>
      <c r="E11347" s="3" t="s">
        <v>8620</v>
      </c>
      <c r="F11347" s="3">
        <v>12.0</v>
      </c>
      <c r="G11347" s="3">
        <v>7.0</v>
      </c>
      <c r="H11347" s="3" t="s">
        <v>1183</v>
      </c>
      <c r="I11347" s="3" t="s">
        <v>1184</v>
      </c>
      <c r="J11347" s="3" t="s">
        <v>1185</v>
      </c>
      <c r="K11347" s="3" t="s">
        <v>24</v>
      </c>
      <c r="L11347" s="3">
        <v>9.0</v>
      </c>
      <c r="M11347" s="3" t="s">
        <v>25</v>
      </c>
      <c r="N11347" s="3" t="s">
        <v>10906</v>
      </c>
      <c r="O11347" s="3" t="s">
        <v>257</v>
      </c>
      <c r="P11347" s="4">
        <v>18664.0</v>
      </c>
      <c r="Q11347" s="3" t="s">
        <v>49</v>
      </c>
      <c r="S11347" s="3" t="s">
        <v>34</v>
      </c>
    </row>
    <row r="11348">
      <c r="A11348" s="2">
        <v>42318.714895833335</v>
      </c>
      <c r="B11348" s="3">
        <v>11.0</v>
      </c>
      <c r="C11348" s="3" t="s">
        <v>8462</v>
      </c>
      <c r="D11348" s="3">
        <v>93.0</v>
      </c>
      <c r="E11348" s="3" t="s">
        <v>8620</v>
      </c>
      <c r="F11348" s="3">
        <v>12.0</v>
      </c>
      <c r="G11348" s="3">
        <v>7.0</v>
      </c>
      <c r="H11348" s="3" t="s">
        <v>1183</v>
      </c>
      <c r="I11348" s="3" t="s">
        <v>1184</v>
      </c>
      <c r="J11348" s="3" t="s">
        <v>1185</v>
      </c>
      <c r="K11348" s="3" t="s">
        <v>24</v>
      </c>
      <c r="L11348" s="3">
        <v>10.0</v>
      </c>
      <c r="M11348" s="3" t="s">
        <v>30</v>
      </c>
      <c r="N11348" s="3" t="s">
        <v>10907</v>
      </c>
      <c r="O11348" s="3" t="s">
        <v>7903</v>
      </c>
      <c r="P11348" s="4">
        <v>20545.0</v>
      </c>
      <c r="Q11348" s="3" t="s">
        <v>132</v>
      </c>
      <c r="S11348" s="3" t="s">
        <v>34</v>
      </c>
    </row>
    <row r="11349">
      <c r="A11349" s="2">
        <v>42318.714895833335</v>
      </c>
      <c r="B11349" s="3">
        <v>11.0</v>
      </c>
      <c r="C11349" s="3" t="s">
        <v>8462</v>
      </c>
      <c r="D11349" s="3">
        <v>93.0</v>
      </c>
      <c r="E11349" s="3" t="s">
        <v>8620</v>
      </c>
      <c r="F11349" s="3">
        <v>12.0</v>
      </c>
      <c r="G11349" s="3">
        <v>7.0</v>
      </c>
      <c r="H11349" s="3" t="s">
        <v>1183</v>
      </c>
      <c r="I11349" s="3" t="s">
        <v>1184</v>
      </c>
      <c r="J11349" s="3" t="s">
        <v>1185</v>
      </c>
      <c r="K11349" s="3" t="s">
        <v>24</v>
      </c>
      <c r="L11349" s="3">
        <v>11.0</v>
      </c>
      <c r="M11349" s="3" t="s">
        <v>25</v>
      </c>
      <c r="N11349" s="3" t="s">
        <v>10908</v>
      </c>
      <c r="O11349" s="3" t="s">
        <v>359</v>
      </c>
      <c r="P11349" s="4">
        <v>27010.0</v>
      </c>
      <c r="Q11349" s="3" t="s">
        <v>132</v>
      </c>
      <c r="S11349" s="3" t="s">
        <v>34</v>
      </c>
    </row>
    <row r="11350">
      <c r="A11350" s="2">
        <v>42318.714895833335</v>
      </c>
      <c r="B11350" s="3">
        <v>11.0</v>
      </c>
      <c r="C11350" s="3" t="s">
        <v>8462</v>
      </c>
      <c r="D11350" s="3">
        <v>93.0</v>
      </c>
      <c r="E11350" s="3" t="s">
        <v>8620</v>
      </c>
      <c r="F11350" s="3">
        <v>12.0</v>
      </c>
      <c r="G11350" s="3">
        <v>7.0</v>
      </c>
      <c r="H11350" s="3" t="s">
        <v>1183</v>
      </c>
      <c r="I11350" s="3" t="s">
        <v>1184</v>
      </c>
      <c r="J11350" s="3" t="s">
        <v>1185</v>
      </c>
      <c r="K11350" s="3" t="s">
        <v>24</v>
      </c>
      <c r="L11350" s="3">
        <v>12.0</v>
      </c>
      <c r="M11350" s="3" t="s">
        <v>30</v>
      </c>
      <c r="N11350" s="3" t="s">
        <v>10909</v>
      </c>
      <c r="O11350" s="3" t="s">
        <v>1356</v>
      </c>
      <c r="P11350" s="4">
        <v>19263.0</v>
      </c>
      <c r="Q11350" s="3" t="s">
        <v>49</v>
      </c>
      <c r="S11350" s="3" t="s">
        <v>34</v>
      </c>
    </row>
    <row r="11351">
      <c r="A11351" s="2">
        <v>42318.714895833335</v>
      </c>
      <c r="B11351" s="3">
        <v>11.0</v>
      </c>
      <c r="C11351" s="3" t="s">
        <v>8462</v>
      </c>
      <c r="D11351" s="3">
        <v>93.0</v>
      </c>
      <c r="E11351" s="3" t="s">
        <v>8620</v>
      </c>
      <c r="F11351" s="3">
        <v>12.0</v>
      </c>
      <c r="G11351" s="3">
        <v>7.0</v>
      </c>
      <c r="H11351" s="3" t="s">
        <v>1183</v>
      </c>
      <c r="I11351" s="3" t="s">
        <v>1184</v>
      </c>
      <c r="J11351" s="3" t="s">
        <v>1185</v>
      </c>
      <c r="K11351" s="3" t="s">
        <v>24</v>
      </c>
      <c r="L11351" s="3">
        <v>13.0</v>
      </c>
      <c r="M11351" s="3" t="s">
        <v>25</v>
      </c>
      <c r="N11351" s="3" t="s">
        <v>10910</v>
      </c>
      <c r="O11351" s="3" t="s">
        <v>240</v>
      </c>
      <c r="P11351" s="4">
        <v>21124.0</v>
      </c>
      <c r="Q11351" s="3" t="s">
        <v>712</v>
      </c>
      <c r="S11351" s="3" t="s">
        <v>34</v>
      </c>
    </row>
    <row r="11352">
      <c r="A11352" s="2">
        <v>42318.714895833335</v>
      </c>
      <c r="B11352" s="3">
        <v>11.0</v>
      </c>
      <c r="C11352" s="3" t="s">
        <v>8462</v>
      </c>
      <c r="D11352" s="3">
        <v>93.0</v>
      </c>
      <c r="E11352" s="3" t="s">
        <v>8620</v>
      </c>
      <c r="F11352" s="3">
        <v>12.0</v>
      </c>
      <c r="G11352" s="3">
        <v>7.0</v>
      </c>
      <c r="H11352" s="3" t="s">
        <v>1183</v>
      </c>
      <c r="I11352" s="3" t="s">
        <v>1184</v>
      </c>
      <c r="J11352" s="3" t="s">
        <v>1185</v>
      </c>
      <c r="K11352" s="3" t="s">
        <v>24</v>
      </c>
      <c r="L11352" s="3">
        <v>14.0</v>
      </c>
      <c r="M11352" s="3" t="s">
        <v>30</v>
      </c>
      <c r="N11352" s="3" t="s">
        <v>10911</v>
      </c>
      <c r="O11352" s="3" t="s">
        <v>834</v>
      </c>
      <c r="P11352" s="4">
        <v>30727.0</v>
      </c>
      <c r="Q11352" s="3" t="s">
        <v>132</v>
      </c>
      <c r="S11352" s="3" t="s">
        <v>34</v>
      </c>
    </row>
    <row r="11353">
      <c r="A11353" s="2">
        <v>42318.714895833335</v>
      </c>
      <c r="B11353" s="3">
        <v>11.0</v>
      </c>
      <c r="C11353" s="3" t="s">
        <v>8462</v>
      </c>
      <c r="D11353" s="3">
        <v>93.0</v>
      </c>
      <c r="E11353" s="3" t="s">
        <v>8620</v>
      </c>
      <c r="F11353" s="3">
        <v>12.0</v>
      </c>
      <c r="G11353" s="3">
        <v>7.0</v>
      </c>
      <c r="H11353" s="3" t="s">
        <v>1183</v>
      </c>
      <c r="I11353" s="3" t="s">
        <v>1184</v>
      </c>
      <c r="J11353" s="3" t="s">
        <v>1185</v>
      </c>
      <c r="K11353" s="3" t="s">
        <v>24</v>
      </c>
      <c r="L11353" s="3">
        <v>15.0</v>
      </c>
      <c r="M11353" s="3" t="s">
        <v>25</v>
      </c>
      <c r="N11353" s="3" t="s">
        <v>10912</v>
      </c>
      <c r="O11353" s="3" t="s">
        <v>213</v>
      </c>
      <c r="P11353" s="4">
        <v>20481.0</v>
      </c>
      <c r="Q11353" s="3" t="s">
        <v>75</v>
      </c>
      <c r="S11353" s="3" t="s">
        <v>34</v>
      </c>
    </row>
    <row r="11354">
      <c r="A11354" s="2">
        <v>42318.714895833335</v>
      </c>
      <c r="B11354" s="3">
        <v>11.0</v>
      </c>
      <c r="C11354" s="3" t="s">
        <v>8462</v>
      </c>
      <c r="D11354" s="3">
        <v>93.0</v>
      </c>
      <c r="E11354" s="3" t="s">
        <v>8620</v>
      </c>
      <c r="F11354" s="3">
        <v>12.0</v>
      </c>
      <c r="G11354" s="3">
        <v>7.0</v>
      </c>
      <c r="H11354" s="3" t="s">
        <v>1183</v>
      </c>
      <c r="I11354" s="3" t="s">
        <v>1184</v>
      </c>
      <c r="J11354" s="3" t="s">
        <v>1185</v>
      </c>
      <c r="K11354" s="3" t="s">
        <v>24</v>
      </c>
      <c r="L11354" s="3">
        <v>16.0</v>
      </c>
      <c r="M11354" s="3" t="s">
        <v>30</v>
      </c>
      <c r="N11354" s="3" t="s">
        <v>10913</v>
      </c>
      <c r="O11354" s="3" t="s">
        <v>5519</v>
      </c>
      <c r="P11354" s="4">
        <v>32381.0</v>
      </c>
      <c r="Q11354" s="3" t="s">
        <v>132</v>
      </c>
      <c r="S11354" s="3" t="s">
        <v>34</v>
      </c>
    </row>
    <row r="11355">
      <c r="A11355" s="2">
        <v>42318.714895833335</v>
      </c>
      <c r="B11355" s="3">
        <v>11.0</v>
      </c>
      <c r="C11355" s="3" t="s">
        <v>8462</v>
      </c>
      <c r="D11355" s="3">
        <v>93.0</v>
      </c>
      <c r="E11355" s="3" t="s">
        <v>8620</v>
      </c>
      <c r="F11355" s="3">
        <v>12.0</v>
      </c>
      <c r="G11355" s="3">
        <v>7.0</v>
      </c>
      <c r="H11355" s="3" t="s">
        <v>1183</v>
      </c>
      <c r="I11355" s="3" t="s">
        <v>1184</v>
      </c>
      <c r="J11355" s="3" t="s">
        <v>1185</v>
      </c>
      <c r="K11355" s="3" t="s">
        <v>24</v>
      </c>
      <c r="L11355" s="3">
        <v>17.0</v>
      </c>
      <c r="M11355" s="3" t="s">
        <v>25</v>
      </c>
      <c r="N11355" s="3" t="s">
        <v>10914</v>
      </c>
      <c r="O11355" s="3" t="s">
        <v>95</v>
      </c>
      <c r="P11355" s="4">
        <v>14550.0</v>
      </c>
      <c r="Q11355" s="3" t="s">
        <v>117</v>
      </c>
      <c r="S11355" s="3" t="s">
        <v>34</v>
      </c>
    </row>
    <row r="11356">
      <c r="A11356" s="2">
        <v>42318.714895833335</v>
      </c>
      <c r="B11356" s="3">
        <v>11.0</v>
      </c>
      <c r="C11356" s="3" t="s">
        <v>8462</v>
      </c>
      <c r="D11356" s="3">
        <v>93.0</v>
      </c>
      <c r="E11356" s="3" t="s">
        <v>8620</v>
      </c>
      <c r="F11356" s="3">
        <v>12.0</v>
      </c>
      <c r="G11356" s="3">
        <v>7.0</v>
      </c>
      <c r="H11356" s="3" t="s">
        <v>1183</v>
      </c>
      <c r="I11356" s="3" t="s">
        <v>1184</v>
      </c>
      <c r="J11356" s="3" t="s">
        <v>1185</v>
      </c>
      <c r="K11356" s="3" t="s">
        <v>24</v>
      </c>
      <c r="L11356" s="3">
        <v>18.0</v>
      </c>
      <c r="M11356" s="3" t="s">
        <v>30</v>
      </c>
      <c r="N11356" s="3" t="s">
        <v>10915</v>
      </c>
      <c r="O11356" s="3" t="s">
        <v>885</v>
      </c>
      <c r="P11356" s="4">
        <v>33109.0</v>
      </c>
      <c r="Q11356" s="3" t="s">
        <v>132</v>
      </c>
      <c r="S11356" s="3" t="s">
        <v>34</v>
      </c>
    </row>
    <row r="11357">
      <c r="A11357" s="2">
        <v>42318.714895833335</v>
      </c>
      <c r="B11357" s="3">
        <v>11.0</v>
      </c>
      <c r="C11357" s="3" t="s">
        <v>8462</v>
      </c>
      <c r="D11357" s="3">
        <v>93.0</v>
      </c>
      <c r="E11357" s="3" t="s">
        <v>8620</v>
      </c>
      <c r="F11357" s="3">
        <v>12.0</v>
      </c>
      <c r="G11357" s="3">
        <v>7.0</v>
      </c>
      <c r="H11357" s="3" t="s">
        <v>1183</v>
      </c>
      <c r="I11357" s="3" t="s">
        <v>1184</v>
      </c>
      <c r="J11357" s="3" t="s">
        <v>1185</v>
      </c>
      <c r="K11357" s="3" t="s">
        <v>24</v>
      </c>
      <c r="L11357" s="3">
        <v>19.0</v>
      </c>
      <c r="M11357" s="3" t="s">
        <v>25</v>
      </c>
      <c r="N11357" s="3" t="s">
        <v>10916</v>
      </c>
      <c r="O11357" s="3" t="s">
        <v>95</v>
      </c>
      <c r="P11357" s="4">
        <v>16471.0</v>
      </c>
      <c r="Q11357" s="3" t="s">
        <v>105</v>
      </c>
      <c r="S11357" s="3" t="s">
        <v>34</v>
      </c>
    </row>
    <row r="11358">
      <c r="A11358" s="2">
        <v>42318.714895833335</v>
      </c>
      <c r="B11358" s="3">
        <v>11.0</v>
      </c>
      <c r="C11358" s="3" t="s">
        <v>8462</v>
      </c>
      <c r="D11358" s="3">
        <v>93.0</v>
      </c>
      <c r="E11358" s="3" t="s">
        <v>8620</v>
      </c>
      <c r="F11358" s="3">
        <v>12.0</v>
      </c>
      <c r="G11358" s="3">
        <v>7.0</v>
      </c>
      <c r="H11358" s="3" t="s">
        <v>1183</v>
      </c>
      <c r="I11358" s="3" t="s">
        <v>1184</v>
      </c>
      <c r="J11358" s="3" t="s">
        <v>1185</v>
      </c>
      <c r="K11358" s="3" t="s">
        <v>24</v>
      </c>
      <c r="L11358" s="3">
        <v>20.0</v>
      </c>
      <c r="M11358" s="3" t="s">
        <v>30</v>
      </c>
      <c r="N11358" s="3" t="s">
        <v>10917</v>
      </c>
      <c r="O11358" s="3" t="s">
        <v>10918</v>
      </c>
      <c r="P11358" s="4">
        <v>26863.0</v>
      </c>
      <c r="Q11358" s="3" t="s">
        <v>132</v>
      </c>
      <c r="S11358" s="3" t="s">
        <v>34</v>
      </c>
    </row>
    <row r="11359">
      <c r="A11359" s="2">
        <v>42318.714895833335</v>
      </c>
      <c r="B11359" s="3">
        <v>11.0</v>
      </c>
      <c r="C11359" s="3" t="s">
        <v>8462</v>
      </c>
      <c r="D11359" s="3">
        <v>93.0</v>
      </c>
      <c r="E11359" s="3" t="s">
        <v>8620</v>
      </c>
      <c r="F11359" s="3">
        <v>12.0</v>
      </c>
      <c r="G11359" s="3">
        <v>7.0</v>
      </c>
      <c r="H11359" s="3" t="s">
        <v>1183</v>
      </c>
      <c r="I11359" s="3" t="s">
        <v>1184</v>
      </c>
      <c r="J11359" s="3" t="s">
        <v>1185</v>
      </c>
      <c r="K11359" s="3" t="s">
        <v>24</v>
      </c>
      <c r="L11359" s="3">
        <v>21.0</v>
      </c>
      <c r="M11359" s="3" t="s">
        <v>25</v>
      </c>
      <c r="N11359" s="3" t="s">
        <v>4567</v>
      </c>
      <c r="O11359" s="3" t="s">
        <v>1053</v>
      </c>
      <c r="P11359" s="4">
        <v>30508.0</v>
      </c>
      <c r="Q11359" s="3" t="s">
        <v>1159</v>
      </c>
      <c r="S11359" s="3" t="s">
        <v>34</v>
      </c>
    </row>
    <row r="11360">
      <c r="A11360" s="2">
        <v>42318.714895833335</v>
      </c>
      <c r="B11360" s="3">
        <v>11.0</v>
      </c>
      <c r="C11360" s="3" t="s">
        <v>8462</v>
      </c>
      <c r="D11360" s="3">
        <v>93.0</v>
      </c>
      <c r="E11360" s="3" t="s">
        <v>8620</v>
      </c>
      <c r="F11360" s="3">
        <v>12.0</v>
      </c>
      <c r="G11360" s="3">
        <v>7.0</v>
      </c>
      <c r="H11360" s="3" t="s">
        <v>1183</v>
      </c>
      <c r="I11360" s="3" t="s">
        <v>1184</v>
      </c>
      <c r="J11360" s="3" t="s">
        <v>1185</v>
      </c>
      <c r="K11360" s="3" t="s">
        <v>24</v>
      </c>
      <c r="L11360" s="3">
        <v>22.0</v>
      </c>
      <c r="M11360" s="3" t="s">
        <v>30</v>
      </c>
      <c r="N11360" s="3" t="s">
        <v>10919</v>
      </c>
      <c r="O11360" s="3" t="s">
        <v>10920</v>
      </c>
      <c r="P11360" s="4">
        <v>28460.0</v>
      </c>
      <c r="Q11360" s="3" t="s">
        <v>72</v>
      </c>
      <c r="S11360" s="3" t="s">
        <v>34</v>
      </c>
    </row>
    <row r="11361">
      <c r="A11361" s="2">
        <v>42318.714895833335</v>
      </c>
      <c r="B11361" s="3">
        <v>11.0</v>
      </c>
      <c r="C11361" s="3" t="s">
        <v>8462</v>
      </c>
      <c r="D11361" s="3">
        <v>93.0</v>
      </c>
      <c r="E11361" s="3" t="s">
        <v>8620</v>
      </c>
      <c r="F11361" s="3">
        <v>12.0</v>
      </c>
      <c r="G11361" s="3">
        <v>7.0</v>
      </c>
      <c r="H11361" s="3" t="s">
        <v>1183</v>
      </c>
      <c r="I11361" s="3" t="s">
        <v>1184</v>
      </c>
      <c r="J11361" s="3" t="s">
        <v>1185</v>
      </c>
      <c r="K11361" s="3" t="s">
        <v>24</v>
      </c>
      <c r="L11361" s="3">
        <v>23.0</v>
      </c>
      <c r="M11361" s="3" t="s">
        <v>25</v>
      </c>
      <c r="N11361" s="3" t="s">
        <v>7076</v>
      </c>
      <c r="O11361" s="3" t="s">
        <v>69</v>
      </c>
      <c r="P11361" s="4">
        <v>21488.0</v>
      </c>
      <c r="Q11361" s="3" t="s">
        <v>72</v>
      </c>
      <c r="S11361" s="3" t="s">
        <v>34</v>
      </c>
    </row>
    <row r="11362">
      <c r="A11362" s="2">
        <v>42318.714895833335</v>
      </c>
      <c r="B11362" s="3">
        <v>11.0</v>
      </c>
      <c r="C11362" s="3" t="s">
        <v>8462</v>
      </c>
      <c r="D11362" s="3">
        <v>93.0</v>
      </c>
      <c r="E11362" s="3" t="s">
        <v>8620</v>
      </c>
      <c r="F11362" s="3">
        <v>12.0</v>
      </c>
      <c r="G11362" s="3">
        <v>7.0</v>
      </c>
      <c r="H11362" s="3" t="s">
        <v>1183</v>
      </c>
      <c r="I11362" s="3" t="s">
        <v>1184</v>
      </c>
      <c r="J11362" s="3" t="s">
        <v>1185</v>
      </c>
      <c r="K11362" s="3" t="s">
        <v>24</v>
      </c>
      <c r="L11362" s="3">
        <v>24.0</v>
      </c>
      <c r="M11362" s="3" t="s">
        <v>30</v>
      </c>
      <c r="N11362" s="3" t="s">
        <v>2477</v>
      </c>
      <c r="O11362" s="3" t="s">
        <v>249</v>
      </c>
      <c r="P11362" s="4">
        <v>34803.0</v>
      </c>
      <c r="Q11362" s="3" t="s">
        <v>191</v>
      </c>
      <c r="S11362" s="3" t="s">
        <v>34</v>
      </c>
    </row>
    <row r="11363">
      <c r="A11363" s="2">
        <v>42318.714895833335</v>
      </c>
      <c r="B11363" s="3">
        <v>11.0</v>
      </c>
      <c r="C11363" s="3" t="s">
        <v>8462</v>
      </c>
      <c r="D11363" s="3">
        <v>93.0</v>
      </c>
      <c r="E11363" s="3" t="s">
        <v>8620</v>
      </c>
      <c r="F11363" s="3">
        <v>12.0</v>
      </c>
      <c r="G11363" s="3">
        <v>7.0</v>
      </c>
      <c r="H11363" s="3" t="s">
        <v>1183</v>
      </c>
      <c r="I11363" s="3" t="s">
        <v>1184</v>
      </c>
      <c r="J11363" s="3" t="s">
        <v>1185</v>
      </c>
      <c r="K11363" s="3" t="s">
        <v>24</v>
      </c>
      <c r="L11363" s="3">
        <v>25.0</v>
      </c>
      <c r="M11363" s="3" t="s">
        <v>25</v>
      </c>
      <c r="N11363" s="3" t="s">
        <v>10921</v>
      </c>
      <c r="O11363" s="3" t="s">
        <v>10922</v>
      </c>
      <c r="P11363" s="4">
        <v>34596.0</v>
      </c>
      <c r="Q11363" s="3" t="s">
        <v>191</v>
      </c>
      <c r="S11363" s="3" t="s">
        <v>34</v>
      </c>
    </row>
    <row r="11364">
      <c r="A11364" s="2">
        <v>42318.714895833335</v>
      </c>
      <c r="B11364" s="3">
        <v>11.0</v>
      </c>
      <c r="C11364" s="3" t="s">
        <v>8462</v>
      </c>
      <c r="D11364" s="3">
        <v>93.0</v>
      </c>
      <c r="E11364" s="3" t="s">
        <v>8620</v>
      </c>
      <c r="F11364" s="3">
        <v>12.0</v>
      </c>
      <c r="G11364" s="3">
        <v>7.0</v>
      </c>
      <c r="H11364" s="3" t="s">
        <v>1183</v>
      </c>
      <c r="I11364" s="3" t="s">
        <v>1184</v>
      </c>
      <c r="J11364" s="3" t="s">
        <v>1185</v>
      </c>
      <c r="K11364" s="3" t="s">
        <v>24</v>
      </c>
      <c r="L11364" s="3">
        <v>26.0</v>
      </c>
      <c r="M11364" s="3" t="s">
        <v>30</v>
      </c>
      <c r="N11364" s="3" t="s">
        <v>10923</v>
      </c>
      <c r="O11364" s="3" t="s">
        <v>3712</v>
      </c>
      <c r="P11364" s="4">
        <v>24401.0</v>
      </c>
      <c r="Q11364" s="3" t="s">
        <v>110</v>
      </c>
      <c r="S11364" s="3" t="s">
        <v>34</v>
      </c>
    </row>
    <row r="11365">
      <c r="A11365" s="2">
        <v>42318.714895833335</v>
      </c>
      <c r="B11365" s="3">
        <v>11.0</v>
      </c>
      <c r="C11365" s="3" t="s">
        <v>8462</v>
      </c>
      <c r="D11365" s="3">
        <v>93.0</v>
      </c>
      <c r="E11365" s="3" t="s">
        <v>8620</v>
      </c>
      <c r="F11365" s="3">
        <v>12.0</v>
      </c>
      <c r="G11365" s="3">
        <v>7.0</v>
      </c>
      <c r="H11365" s="3" t="s">
        <v>1183</v>
      </c>
      <c r="I11365" s="3" t="s">
        <v>1184</v>
      </c>
      <c r="J11365" s="3" t="s">
        <v>1185</v>
      </c>
      <c r="K11365" s="3" t="s">
        <v>24</v>
      </c>
      <c r="L11365" s="3">
        <v>27.0</v>
      </c>
      <c r="M11365" s="3" t="s">
        <v>25</v>
      </c>
      <c r="N11365" s="3" t="s">
        <v>3481</v>
      </c>
      <c r="O11365" s="3" t="s">
        <v>639</v>
      </c>
      <c r="P11365" s="4">
        <v>14571.0</v>
      </c>
      <c r="Q11365" s="3" t="s">
        <v>49</v>
      </c>
      <c r="S11365" s="3" t="s">
        <v>34</v>
      </c>
    </row>
    <row r="11366">
      <c r="A11366" s="2">
        <v>42318.714895833335</v>
      </c>
      <c r="B11366" s="3">
        <v>11.0</v>
      </c>
      <c r="C11366" s="3" t="s">
        <v>8462</v>
      </c>
      <c r="D11366" s="3">
        <v>93.0</v>
      </c>
      <c r="E11366" s="3" t="s">
        <v>8620</v>
      </c>
      <c r="F11366" s="3">
        <v>12.0</v>
      </c>
      <c r="G11366" s="3">
        <v>7.0</v>
      </c>
      <c r="H11366" s="3" t="s">
        <v>1183</v>
      </c>
      <c r="I11366" s="3" t="s">
        <v>1184</v>
      </c>
      <c r="J11366" s="3" t="s">
        <v>1185</v>
      </c>
      <c r="K11366" s="3" t="s">
        <v>24</v>
      </c>
      <c r="L11366" s="3">
        <v>28.0</v>
      </c>
      <c r="M11366" s="3" t="s">
        <v>30</v>
      </c>
      <c r="N11366" s="3" t="s">
        <v>1271</v>
      </c>
      <c r="O11366" s="3" t="s">
        <v>1342</v>
      </c>
      <c r="P11366" s="4">
        <v>14508.0</v>
      </c>
      <c r="Q11366" s="3" t="s">
        <v>105</v>
      </c>
      <c r="S11366" s="3" t="s">
        <v>34</v>
      </c>
    </row>
    <row r="11367">
      <c r="A11367" s="2">
        <v>42318.714895833335</v>
      </c>
      <c r="B11367" s="3">
        <v>11.0</v>
      </c>
      <c r="C11367" s="3" t="s">
        <v>8462</v>
      </c>
      <c r="D11367" s="3">
        <v>93.0</v>
      </c>
      <c r="E11367" s="3" t="s">
        <v>8620</v>
      </c>
      <c r="F11367" s="3">
        <v>12.0</v>
      </c>
      <c r="G11367" s="3">
        <v>7.0</v>
      </c>
      <c r="H11367" s="3" t="s">
        <v>1183</v>
      </c>
      <c r="I11367" s="3" t="s">
        <v>1184</v>
      </c>
      <c r="J11367" s="3" t="s">
        <v>1185</v>
      </c>
      <c r="K11367" s="3" t="s">
        <v>24</v>
      </c>
      <c r="L11367" s="3">
        <v>29.0</v>
      </c>
      <c r="M11367" s="3" t="s">
        <v>25</v>
      </c>
      <c r="N11367" s="3" t="s">
        <v>10915</v>
      </c>
      <c r="O11367" s="3" t="s">
        <v>127</v>
      </c>
      <c r="P11367" s="4">
        <v>20097.0</v>
      </c>
      <c r="Q11367" s="3" t="s">
        <v>110</v>
      </c>
      <c r="S11367" s="3" t="s">
        <v>34</v>
      </c>
    </row>
    <row r="11368">
      <c r="A11368" s="2">
        <v>42318.714895833335</v>
      </c>
      <c r="B11368" s="3">
        <v>11.0</v>
      </c>
      <c r="C11368" s="3" t="s">
        <v>8462</v>
      </c>
      <c r="D11368" s="3">
        <v>94.0</v>
      </c>
      <c r="E11368" s="3" t="s">
        <v>8652</v>
      </c>
      <c r="F11368" s="3">
        <v>12.0</v>
      </c>
      <c r="G11368" s="3">
        <v>7.0</v>
      </c>
      <c r="H11368" s="3" t="s">
        <v>1183</v>
      </c>
      <c r="I11368" s="3" t="s">
        <v>1184</v>
      </c>
      <c r="J11368" s="3" t="s">
        <v>1185</v>
      </c>
      <c r="K11368" s="3" t="s">
        <v>24</v>
      </c>
      <c r="L11368" s="3">
        <v>1.0</v>
      </c>
      <c r="M11368" s="3" t="s">
        <v>25</v>
      </c>
      <c r="N11368" s="3" t="s">
        <v>10924</v>
      </c>
      <c r="O11368" s="3" t="s">
        <v>102</v>
      </c>
      <c r="P11368" s="4">
        <v>19027.0</v>
      </c>
      <c r="Q11368" s="3" t="s">
        <v>60</v>
      </c>
      <c r="S11368" s="3" t="s">
        <v>34</v>
      </c>
    </row>
    <row r="11369">
      <c r="A11369" s="2">
        <v>42318.714895833335</v>
      </c>
      <c r="B11369" s="3">
        <v>11.0</v>
      </c>
      <c r="C11369" s="3" t="s">
        <v>8462</v>
      </c>
      <c r="D11369" s="3">
        <v>94.0</v>
      </c>
      <c r="E11369" s="3" t="s">
        <v>8652</v>
      </c>
      <c r="F11369" s="3">
        <v>12.0</v>
      </c>
      <c r="G11369" s="3">
        <v>7.0</v>
      </c>
      <c r="H11369" s="3" t="s">
        <v>1183</v>
      </c>
      <c r="I11369" s="3" t="s">
        <v>1184</v>
      </c>
      <c r="J11369" s="3" t="s">
        <v>1185</v>
      </c>
      <c r="K11369" s="3" t="s">
        <v>24</v>
      </c>
      <c r="L11369" s="3">
        <v>2.0</v>
      </c>
      <c r="M11369" s="3" t="s">
        <v>30</v>
      </c>
      <c r="N11369" s="3" t="s">
        <v>10925</v>
      </c>
      <c r="O11369" s="3" t="s">
        <v>10926</v>
      </c>
      <c r="P11369" s="4">
        <v>29469.0</v>
      </c>
      <c r="Q11369" s="3" t="s">
        <v>132</v>
      </c>
      <c r="S11369" s="3" t="s">
        <v>34</v>
      </c>
    </row>
    <row r="11370">
      <c r="A11370" s="2">
        <v>42318.714895833335</v>
      </c>
      <c r="B11370" s="3">
        <v>11.0</v>
      </c>
      <c r="C11370" s="3" t="s">
        <v>8462</v>
      </c>
      <c r="D11370" s="3">
        <v>94.0</v>
      </c>
      <c r="E11370" s="3" t="s">
        <v>8652</v>
      </c>
      <c r="F11370" s="3">
        <v>12.0</v>
      </c>
      <c r="G11370" s="3">
        <v>7.0</v>
      </c>
      <c r="H11370" s="3" t="s">
        <v>1183</v>
      </c>
      <c r="I11370" s="3" t="s">
        <v>1184</v>
      </c>
      <c r="J11370" s="3" t="s">
        <v>1185</v>
      </c>
      <c r="K11370" s="3" t="s">
        <v>24</v>
      </c>
      <c r="L11370" s="3">
        <v>3.0</v>
      </c>
      <c r="M11370" s="3" t="s">
        <v>25</v>
      </c>
      <c r="N11370" s="3" t="s">
        <v>4626</v>
      </c>
      <c r="O11370" s="3" t="s">
        <v>102</v>
      </c>
      <c r="P11370" s="4">
        <v>26333.0</v>
      </c>
      <c r="Q11370" s="3" t="s">
        <v>1955</v>
      </c>
      <c r="S11370" s="3" t="s">
        <v>34</v>
      </c>
    </row>
    <row r="11371">
      <c r="A11371" s="2">
        <v>42318.714895833335</v>
      </c>
      <c r="B11371" s="3">
        <v>11.0</v>
      </c>
      <c r="C11371" s="3" t="s">
        <v>8462</v>
      </c>
      <c r="D11371" s="3">
        <v>94.0</v>
      </c>
      <c r="E11371" s="3" t="s">
        <v>8652</v>
      </c>
      <c r="F11371" s="3">
        <v>12.0</v>
      </c>
      <c r="G11371" s="3">
        <v>7.0</v>
      </c>
      <c r="H11371" s="3" t="s">
        <v>1183</v>
      </c>
      <c r="I11371" s="3" t="s">
        <v>1184</v>
      </c>
      <c r="J11371" s="3" t="s">
        <v>1185</v>
      </c>
      <c r="K11371" s="3" t="s">
        <v>24</v>
      </c>
      <c r="L11371" s="3">
        <v>4.0</v>
      </c>
      <c r="M11371" s="3" t="s">
        <v>30</v>
      </c>
      <c r="N11371" s="3" t="s">
        <v>10927</v>
      </c>
      <c r="O11371" s="3" t="s">
        <v>5411</v>
      </c>
      <c r="P11371" s="4">
        <v>24680.0</v>
      </c>
      <c r="Q11371" s="3" t="s">
        <v>52</v>
      </c>
      <c r="S11371" s="3" t="s">
        <v>34</v>
      </c>
    </row>
    <row r="11372">
      <c r="A11372" s="2">
        <v>42318.714895833335</v>
      </c>
      <c r="B11372" s="3">
        <v>11.0</v>
      </c>
      <c r="C11372" s="3" t="s">
        <v>8462</v>
      </c>
      <c r="D11372" s="3">
        <v>94.0</v>
      </c>
      <c r="E11372" s="3" t="s">
        <v>8652</v>
      </c>
      <c r="F11372" s="3">
        <v>12.0</v>
      </c>
      <c r="G11372" s="3">
        <v>7.0</v>
      </c>
      <c r="H11372" s="3" t="s">
        <v>1183</v>
      </c>
      <c r="I11372" s="3" t="s">
        <v>1184</v>
      </c>
      <c r="J11372" s="3" t="s">
        <v>1185</v>
      </c>
      <c r="K11372" s="3" t="s">
        <v>24</v>
      </c>
      <c r="L11372" s="3">
        <v>5.0</v>
      </c>
      <c r="M11372" s="3" t="s">
        <v>25</v>
      </c>
      <c r="N11372" s="3" t="s">
        <v>10928</v>
      </c>
      <c r="O11372" s="3" t="s">
        <v>377</v>
      </c>
      <c r="P11372" s="4">
        <v>32047.0</v>
      </c>
      <c r="Q11372" s="3" t="s">
        <v>132</v>
      </c>
      <c r="S11372" s="3" t="s">
        <v>34</v>
      </c>
    </row>
    <row r="11373">
      <c r="A11373" s="2">
        <v>42318.714895833335</v>
      </c>
      <c r="B11373" s="3">
        <v>11.0</v>
      </c>
      <c r="C11373" s="3" t="s">
        <v>8462</v>
      </c>
      <c r="D11373" s="3">
        <v>94.0</v>
      </c>
      <c r="E11373" s="3" t="s">
        <v>8652</v>
      </c>
      <c r="F11373" s="3">
        <v>12.0</v>
      </c>
      <c r="G11373" s="3">
        <v>7.0</v>
      </c>
      <c r="H11373" s="3" t="s">
        <v>1183</v>
      </c>
      <c r="I11373" s="3" t="s">
        <v>1184</v>
      </c>
      <c r="J11373" s="3" t="s">
        <v>1185</v>
      </c>
      <c r="K11373" s="3" t="s">
        <v>24</v>
      </c>
      <c r="L11373" s="3">
        <v>6.0</v>
      </c>
      <c r="M11373" s="3" t="s">
        <v>30</v>
      </c>
      <c r="N11373" s="3" t="s">
        <v>10929</v>
      </c>
      <c r="O11373" s="3" t="s">
        <v>5013</v>
      </c>
      <c r="P11373" s="4">
        <v>32186.0</v>
      </c>
      <c r="Q11373" s="3" t="s">
        <v>687</v>
      </c>
      <c r="S11373" s="3" t="s">
        <v>34</v>
      </c>
    </row>
    <row r="11374">
      <c r="A11374" s="2">
        <v>42318.714895833335</v>
      </c>
      <c r="B11374" s="3">
        <v>11.0</v>
      </c>
      <c r="C11374" s="3" t="s">
        <v>8462</v>
      </c>
      <c r="D11374" s="3">
        <v>94.0</v>
      </c>
      <c r="E11374" s="3" t="s">
        <v>8652</v>
      </c>
      <c r="F11374" s="3">
        <v>12.0</v>
      </c>
      <c r="G11374" s="3">
        <v>7.0</v>
      </c>
      <c r="H11374" s="3" t="s">
        <v>1183</v>
      </c>
      <c r="I11374" s="3" t="s">
        <v>1184</v>
      </c>
      <c r="J11374" s="3" t="s">
        <v>1185</v>
      </c>
      <c r="K11374" s="3" t="s">
        <v>24</v>
      </c>
      <c r="L11374" s="3">
        <v>7.0</v>
      </c>
      <c r="M11374" s="3" t="s">
        <v>25</v>
      </c>
      <c r="N11374" s="3" t="s">
        <v>3983</v>
      </c>
      <c r="O11374" s="3" t="s">
        <v>956</v>
      </c>
      <c r="P11374" s="4">
        <v>34720.0</v>
      </c>
      <c r="Q11374" s="3" t="s">
        <v>191</v>
      </c>
      <c r="S11374" s="3" t="s">
        <v>34</v>
      </c>
    </row>
    <row r="11375">
      <c r="A11375" s="2">
        <v>42318.714895833335</v>
      </c>
      <c r="B11375" s="3">
        <v>11.0</v>
      </c>
      <c r="C11375" s="3" t="s">
        <v>8462</v>
      </c>
      <c r="D11375" s="3">
        <v>94.0</v>
      </c>
      <c r="E11375" s="3" t="s">
        <v>8652</v>
      </c>
      <c r="F11375" s="3">
        <v>12.0</v>
      </c>
      <c r="G11375" s="3">
        <v>7.0</v>
      </c>
      <c r="H11375" s="3" t="s">
        <v>1183</v>
      </c>
      <c r="I11375" s="3" t="s">
        <v>1184</v>
      </c>
      <c r="J11375" s="3" t="s">
        <v>1185</v>
      </c>
      <c r="K11375" s="3" t="s">
        <v>24</v>
      </c>
      <c r="L11375" s="3">
        <v>8.0</v>
      </c>
      <c r="M11375" s="3" t="s">
        <v>30</v>
      </c>
      <c r="N11375" s="3" t="s">
        <v>10233</v>
      </c>
      <c r="O11375" s="3" t="s">
        <v>10930</v>
      </c>
      <c r="P11375" s="4">
        <v>35363.0</v>
      </c>
      <c r="Q11375" s="3" t="s">
        <v>191</v>
      </c>
      <c r="S11375" s="3" t="s">
        <v>34</v>
      </c>
    </row>
    <row r="11376">
      <c r="A11376" s="2">
        <v>42318.714895833335</v>
      </c>
      <c r="B11376" s="3">
        <v>11.0</v>
      </c>
      <c r="C11376" s="3" t="s">
        <v>8462</v>
      </c>
      <c r="D11376" s="3">
        <v>94.0</v>
      </c>
      <c r="E11376" s="3" t="s">
        <v>8652</v>
      </c>
      <c r="F11376" s="3">
        <v>12.0</v>
      </c>
      <c r="G11376" s="3">
        <v>7.0</v>
      </c>
      <c r="H11376" s="3" t="s">
        <v>1183</v>
      </c>
      <c r="I11376" s="3" t="s">
        <v>1184</v>
      </c>
      <c r="J11376" s="3" t="s">
        <v>1185</v>
      </c>
      <c r="K11376" s="3" t="s">
        <v>24</v>
      </c>
      <c r="L11376" s="3">
        <v>9.0</v>
      </c>
      <c r="M11376" s="3" t="s">
        <v>25</v>
      </c>
      <c r="N11376" s="3" t="s">
        <v>622</v>
      </c>
      <c r="O11376" s="3" t="s">
        <v>523</v>
      </c>
      <c r="P11376" s="4">
        <v>34094.0</v>
      </c>
      <c r="Q11376" s="3" t="s">
        <v>191</v>
      </c>
      <c r="S11376" s="3" t="s">
        <v>34</v>
      </c>
    </row>
    <row r="11377">
      <c r="A11377" s="2">
        <v>42318.714895833335</v>
      </c>
      <c r="B11377" s="3">
        <v>11.0</v>
      </c>
      <c r="C11377" s="3" t="s">
        <v>8462</v>
      </c>
      <c r="D11377" s="3">
        <v>94.0</v>
      </c>
      <c r="E11377" s="3" t="s">
        <v>8652</v>
      </c>
      <c r="F11377" s="3">
        <v>12.0</v>
      </c>
      <c r="G11377" s="3">
        <v>7.0</v>
      </c>
      <c r="H11377" s="3" t="s">
        <v>1183</v>
      </c>
      <c r="I11377" s="3" t="s">
        <v>1184</v>
      </c>
      <c r="J11377" s="3" t="s">
        <v>1185</v>
      </c>
      <c r="K11377" s="3" t="s">
        <v>24</v>
      </c>
      <c r="L11377" s="3">
        <v>10.0</v>
      </c>
      <c r="M11377" s="3" t="s">
        <v>30</v>
      </c>
      <c r="N11377" s="3" t="s">
        <v>3482</v>
      </c>
      <c r="O11377" s="3" t="s">
        <v>139</v>
      </c>
      <c r="P11377" s="4">
        <v>27629.0</v>
      </c>
      <c r="Q11377" s="3" t="s">
        <v>132</v>
      </c>
      <c r="S11377" s="3" t="s">
        <v>34</v>
      </c>
    </row>
    <row r="11378">
      <c r="A11378" s="2">
        <v>42318.714895833335</v>
      </c>
      <c r="B11378" s="3">
        <v>11.0</v>
      </c>
      <c r="C11378" s="3" t="s">
        <v>8462</v>
      </c>
      <c r="D11378" s="3">
        <v>94.0</v>
      </c>
      <c r="E11378" s="3" t="s">
        <v>8652</v>
      </c>
      <c r="F11378" s="3">
        <v>12.0</v>
      </c>
      <c r="G11378" s="3">
        <v>7.0</v>
      </c>
      <c r="H11378" s="3" t="s">
        <v>1183</v>
      </c>
      <c r="I11378" s="3" t="s">
        <v>1184</v>
      </c>
      <c r="J11378" s="3" t="s">
        <v>1185</v>
      </c>
      <c r="K11378" s="3" t="s">
        <v>24</v>
      </c>
      <c r="L11378" s="3">
        <v>11.0</v>
      </c>
      <c r="M11378" s="3" t="s">
        <v>25</v>
      </c>
      <c r="N11378" s="3" t="s">
        <v>10931</v>
      </c>
      <c r="O11378" s="3" t="s">
        <v>10932</v>
      </c>
      <c r="P11378" s="4">
        <v>34919.0</v>
      </c>
      <c r="Q11378" s="3" t="s">
        <v>132</v>
      </c>
      <c r="S11378" s="3" t="s">
        <v>34</v>
      </c>
    </row>
    <row r="11379">
      <c r="A11379" s="2">
        <v>42318.714895833335</v>
      </c>
      <c r="B11379" s="3">
        <v>11.0</v>
      </c>
      <c r="C11379" s="3" t="s">
        <v>8462</v>
      </c>
      <c r="D11379" s="3">
        <v>94.0</v>
      </c>
      <c r="E11379" s="3" t="s">
        <v>8652</v>
      </c>
      <c r="F11379" s="3">
        <v>12.0</v>
      </c>
      <c r="G11379" s="3">
        <v>7.0</v>
      </c>
      <c r="H11379" s="3" t="s">
        <v>1183</v>
      </c>
      <c r="I11379" s="3" t="s">
        <v>1184</v>
      </c>
      <c r="J11379" s="3" t="s">
        <v>1185</v>
      </c>
      <c r="K11379" s="3" t="s">
        <v>24</v>
      </c>
      <c r="L11379" s="3">
        <v>12.0</v>
      </c>
      <c r="M11379" s="3" t="s">
        <v>30</v>
      </c>
      <c r="N11379" s="3" t="s">
        <v>10933</v>
      </c>
      <c r="O11379" s="3" t="s">
        <v>10934</v>
      </c>
      <c r="P11379" s="4">
        <v>16394.0</v>
      </c>
      <c r="Q11379" s="3" t="s">
        <v>113</v>
      </c>
      <c r="S11379" s="3" t="s">
        <v>34</v>
      </c>
    </row>
    <row r="11380">
      <c r="A11380" s="2">
        <v>42318.714895833335</v>
      </c>
      <c r="B11380" s="3">
        <v>11.0</v>
      </c>
      <c r="C11380" s="3" t="s">
        <v>8462</v>
      </c>
      <c r="D11380" s="3">
        <v>94.0</v>
      </c>
      <c r="E11380" s="3" t="s">
        <v>8652</v>
      </c>
      <c r="F11380" s="3">
        <v>12.0</v>
      </c>
      <c r="G11380" s="3">
        <v>7.0</v>
      </c>
      <c r="H11380" s="3" t="s">
        <v>1183</v>
      </c>
      <c r="I11380" s="3" t="s">
        <v>1184</v>
      </c>
      <c r="J11380" s="3" t="s">
        <v>1185</v>
      </c>
      <c r="K11380" s="3" t="s">
        <v>24</v>
      </c>
      <c r="L11380" s="3">
        <v>13.0</v>
      </c>
      <c r="M11380" s="3" t="s">
        <v>25</v>
      </c>
      <c r="N11380" s="3" t="s">
        <v>10935</v>
      </c>
      <c r="O11380" s="3" t="s">
        <v>281</v>
      </c>
      <c r="P11380" s="4">
        <v>19320.0</v>
      </c>
      <c r="Q11380" s="3" t="s">
        <v>72</v>
      </c>
      <c r="S11380" s="3" t="s">
        <v>34</v>
      </c>
    </row>
    <row r="11381">
      <c r="A11381" s="2">
        <v>42318.714895833335</v>
      </c>
      <c r="B11381" s="3">
        <v>11.0</v>
      </c>
      <c r="C11381" s="3" t="s">
        <v>8462</v>
      </c>
      <c r="D11381" s="3">
        <v>94.0</v>
      </c>
      <c r="E11381" s="3" t="s">
        <v>8652</v>
      </c>
      <c r="F11381" s="3">
        <v>12.0</v>
      </c>
      <c r="G11381" s="3">
        <v>7.0</v>
      </c>
      <c r="H11381" s="3" t="s">
        <v>1183</v>
      </c>
      <c r="I11381" s="3" t="s">
        <v>1184</v>
      </c>
      <c r="J11381" s="3" t="s">
        <v>1185</v>
      </c>
      <c r="K11381" s="3" t="s">
        <v>24</v>
      </c>
      <c r="L11381" s="3">
        <v>14.0</v>
      </c>
      <c r="M11381" s="3" t="s">
        <v>30</v>
      </c>
      <c r="N11381" s="3" t="s">
        <v>10688</v>
      </c>
      <c r="O11381" s="3" t="s">
        <v>5798</v>
      </c>
      <c r="P11381" s="4">
        <v>24377.0</v>
      </c>
      <c r="Q11381" s="3" t="s">
        <v>75</v>
      </c>
      <c r="S11381" s="3" t="s">
        <v>34</v>
      </c>
    </row>
    <row r="11382">
      <c r="A11382" s="2">
        <v>42318.714895833335</v>
      </c>
      <c r="B11382" s="3">
        <v>11.0</v>
      </c>
      <c r="C11382" s="3" t="s">
        <v>8462</v>
      </c>
      <c r="D11382" s="3">
        <v>94.0</v>
      </c>
      <c r="E11382" s="3" t="s">
        <v>8652</v>
      </c>
      <c r="F11382" s="3">
        <v>12.0</v>
      </c>
      <c r="G11382" s="3">
        <v>7.0</v>
      </c>
      <c r="H11382" s="3" t="s">
        <v>1183</v>
      </c>
      <c r="I11382" s="3" t="s">
        <v>1184</v>
      </c>
      <c r="J11382" s="3" t="s">
        <v>1185</v>
      </c>
      <c r="K11382" s="3" t="s">
        <v>24</v>
      </c>
      <c r="L11382" s="3">
        <v>15.0</v>
      </c>
      <c r="M11382" s="3" t="s">
        <v>25</v>
      </c>
      <c r="N11382" s="3" t="s">
        <v>10936</v>
      </c>
      <c r="O11382" s="3" t="s">
        <v>956</v>
      </c>
      <c r="P11382" s="4">
        <v>33065.0</v>
      </c>
      <c r="Q11382" s="3" t="s">
        <v>132</v>
      </c>
      <c r="S11382" s="3" t="s">
        <v>34</v>
      </c>
    </row>
    <row r="11383">
      <c r="A11383" s="2">
        <v>42318.714895833335</v>
      </c>
      <c r="B11383" s="3">
        <v>11.0</v>
      </c>
      <c r="C11383" s="3" t="s">
        <v>8462</v>
      </c>
      <c r="D11383" s="3">
        <v>94.0</v>
      </c>
      <c r="E11383" s="3" t="s">
        <v>8652</v>
      </c>
      <c r="F11383" s="3">
        <v>12.0</v>
      </c>
      <c r="G11383" s="3">
        <v>7.0</v>
      </c>
      <c r="H11383" s="3" t="s">
        <v>1183</v>
      </c>
      <c r="I11383" s="3" t="s">
        <v>1184</v>
      </c>
      <c r="J11383" s="3" t="s">
        <v>1185</v>
      </c>
      <c r="K11383" s="3" t="s">
        <v>24</v>
      </c>
      <c r="L11383" s="3">
        <v>16.0</v>
      </c>
      <c r="M11383" s="3" t="s">
        <v>30</v>
      </c>
      <c r="N11383" s="3" t="s">
        <v>4750</v>
      </c>
      <c r="O11383" s="3" t="s">
        <v>960</v>
      </c>
      <c r="P11383" s="4">
        <v>21473.0</v>
      </c>
      <c r="Q11383" s="3" t="s">
        <v>132</v>
      </c>
      <c r="S11383" s="3" t="s">
        <v>34</v>
      </c>
    </row>
    <row r="11384">
      <c r="A11384" s="2">
        <v>42318.714895833335</v>
      </c>
      <c r="B11384" s="3">
        <v>11.0</v>
      </c>
      <c r="C11384" s="3" t="s">
        <v>8462</v>
      </c>
      <c r="D11384" s="3">
        <v>94.0</v>
      </c>
      <c r="E11384" s="3" t="s">
        <v>8652</v>
      </c>
      <c r="F11384" s="3">
        <v>12.0</v>
      </c>
      <c r="G11384" s="3">
        <v>7.0</v>
      </c>
      <c r="H11384" s="3" t="s">
        <v>1183</v>
      </c>
      <c r="I11384" s="3" t="s">
        <v>1184</v>
      </c>
      <c r="J11384" s="3" t="s">
        <v>1185</v>
      </c>
      <c r="K11384" s="3" t="s">
        <v>24</v>
      </c>
      <c r="L11384" s="3">
        <v>17.0</v>
      </c>
      <c r="M11384" s="3" t="s">
        <v>25</v>
      </c>
      <c r="N11384" s="3" t="s">
        <v>10937</v>
      </c>
      <c r="O11384" s="3" t="s">
        <v>580</v>
      </c>
      <c r="P11384" s="4">
        <v>30762.0</v>
      </c>
      <c r="Q11384" s="3" t="s">
        <v>132</v>
      </c>
      <c r="S11384" s="3" t="s">
        <v>34</v>
      </c>
    </row>
    <row r="11385">
      <c r="A11385" s="2">
        <v>42318.714895833335</v>
      </c>
      <c r="B11385" s="3">
        <v>11.0</v>
      </c>
      <c r="C11385" s="3" t="s">
        <v>8462</v>
      </c>
      <c r="D11385" s="3">
        <v>94.0</v>
      </c>
      <c r="E11385" s="3" t="s">
        <v>8652</v>
      </c>
      <c r="F11385" s="3">
        <v>12.0</v>
      </c>
      <c r="G11385" s="3">
        <v>7.0</v>
      </c>
      <c r="H11385" s="3" t="s">
        <v>1183</v>
      </c>
      <c r="I11385" s="3" t="s">
        <v>1184</v>
      </c>
      <c r="J11385" s="3" t="s">
        <v>1185</v>
      </c>
      <c r="K11385" s="3" t="s">
        <v>24</v>
      </c>
      <c r="L11385" s="3">
        <v>18.0</v>
      </c>
      <c r="M11385" s="3" t="s">
        <v>30</v>
      </c>
      <c r="N11385" s="3" t="s">
        <v>6483</v>
      </c>
      <c r="O11385" s="3" t="s">
        <v>490</v>
      </c>
      <c r="P11385" s="4">
        <v>19067.0</v>
      </c>
      <c r="Q11385" s="3" t="s">
        <v>49</v>
      </c>
      <c r="S11385" s="3" t="s">
        <v>34</v>
      </c>
    </row>
    <row r="11386">
      <c r="A11386" s="2">
        <v>42318.714895833335</v>
      </c>
      <c r="B11386" s="3">
        <v>11.0</v>
      </c>
      <c r="C11386" s="3" t="s">
        <v>8462</v>
      </c>
      <c r="D11386" s="3">
        <v>94.0</v>
      </c>
      <c r="E11386" s="3" t="s">
        <v>8652</v>
      </c>
      <c r="F11386" s="3">
        <v>12.0</v>
      </c>
      <c r="G11386" s="3">
        <v>7.0</v>
      </c>
      <c r="H11386" s="3" t="s">
        <v>1183</v>
      </c>
      <c r="I11386" s="3" t="s">
        <v>1184</v>
      </c>
      <c r="J11386" s="3" t="s">
        <v>1185</v>
      </c>
      <c r="K11386" s="3" t="s">
        <v>24</v>
      </c>
      <c r="L11386" s="3">
        <v>19.0</v>
      </c>
      <c r="M11386" s="3" t="s">
        <v>25</v>
      </c>
      <c r="N11386" s="3" t="s">
        <v>10938</v>
      </c>
      <c r="O11386" s="3" t="s">
        <v>639</v>
      </c>
      <c r="P11386" s="4">
        <v>30071.0</v>
      </c>
      <c r="Q11386" s="3" t="s">
        <v>216</v>
      </c>
      <c r="S11386" s="3" t="s">
        <v>34</v>
      </c>
    </row>
    <row r="11387">
      <c r="A11387" s="2">
        <v>42318.714895833335</v>
      </c>
      <c r="B11387" s="3">
        <v>11.0</v>
      </c>
      <c r="C11387" s="3" t="s">
        <v>8462</v>
      </c>
      <c r="D11387" s="3">
        <v>94.0</v>
      </c>
      <c r="E11387" s="3" t="s">
        <v>8652</v>
      </c>
      <c r="F11387" s="3">
        <v>12.0</v>
      </c>
      <c r="G11387" s="3">
        <v>7.0</v>
      </c>
      <c r="H11387" s="3" t="s">
        <v>1183</v>
      </c>
      <c r="I11387" s="3" t="s">
        <v>1184</v>
      </c>
      <c r="J11387" s="3" t="s">
        <v>1185</v>
      </c>
      <c r="K11387" s="3" t="s">
        <v>24</v>
      </c>
      <c r="L11387" s="3">
        <v>20.0</v>
      </c>
      <c r="M11387" s="3" t="s">
        <v>30</v>
      </c>
      <c r="N11387" s="3" t="s">
        <v>10939</v>
      </c>
      <c r="O11387" s="3" t="s">
        <v>329</v>
      </c>
      <c r="P11387" s="4">
        <v>25728.0</v>
      </c>
      <c r="Q11387" s="3" t="s">
        <v>40</v>
      </c>
      <c r="S11387" s="3" t="s">
        <v>34</v>
      </c>
    </row>
    <row r="11388">
      <c r="A11388" s="2">
        <v>42318.714895833335</v>
      </c>
      <c r="B11388" s="3">
        <v>11.0</v>
      </c>
      <c r="C11388" s="3" t="s">
        <v>8462</v>
      </c>
      <c r="D11388" s="3">
        <v>94.0</v>
      </c>
      <c r="E11388" s="3" t="s">
        <v>8652</v>
      </c>
      <c r="F11388" s="3">
        <v>12.0</v>
      </c>
      <c r="G11388" s="3">
        <v>7.0</v>
      </c>
      <c r="H11388" s="3" t="s">
        <v>1183</v>
      </c>
      <c r="I11388" s="3" t="s">
        <v>1184</v>
      </c>
      <c r="J11388" s="3" t="s">
        <v>1185</v>
      </c>
      <c r="K11388" s="3" t="s">
        <v>24</v>
      </c>
      <c r="L11388" s="3">
        <v>21.0</v>
      </c>
      <c r="M11388" s="3" t="s">
        <v>25</v>
      </c>
      <c r="N11388" s="3" t="s">
        <v>10940</v>
      </c>
      <c r="O11388" s="3" t="s">
        <v>109</v>
      </c>
      <c r="P11388" s="4">
        <v>15549.0</v>
      </c>
      <c r="Q11388" s="3" t="s">
        <v>46</v>
      </c>
      <c r="S11388" s="3" t="s">
        <v>34</v>
      </c>
    </row>
    <row r="11389">
      <c r="A11389" s="2">
        <v>42318.714895833335</v>
      </c>
      <c r="B11389" s="3">
        <v>11.0</v>
      </c>
      <c r="C11389" s="3" t="s">
        <v>8462</v>
      </c>
      <c r="D11389" s="3">
        <v>94.0</v>
      </c>
      <c r="E11389" s="3" t="s">
        <v>8652</v>
      </c>
      <c r="F11389" s="3">
        <v>12.0</v>
      </c>
      <c r="G11389" s="3">
        <v>7.0</v>
      </c>
      <c r="H11389" s="3" t="s">
        <v>1183</v>
      </c>
      <c r="I11389" s="3" t="s">
        <v>1184</v>
      </c>
      <c r="J11389" s="3" t="s">
        <v>1185</v>
      </c>
      <c r="K11389" s="3" t="s">
        <v>24</v>
      </c>
      <c r="L11389" s="3">
        <v>22.0</v>
      </c>
      <c r="M11389" s="3" t="s">
        <v>30</v>
      </c>
      <c r="N11389" s="3" t="s">
        <v>10941</v>
      </c>
      <c r="O11389" s="3" t="s">
        <v>215</v>
      </c>
      <c r="P11389" s="4">
        <v>28013.0</v>
      </c>
      <c r="Q11389" s="3" t="s">
        <v>132</v>
      </c>
      <c r="S11389" s="3" t="s">
        <v>34</v>
      </c>
    </row>
    <row r="11390">
      <c r="A11390" s="2">
        <v>42318.714895833335</v>
      </c>
      <c r="B11390" s="3">
        <v>11.0</v>
      </c>
      <c r="C11390" s="3" t="s">
        <v>8462</v>
      </c>
      <c r="D11390" s="3">
        <v>94.0</v>
      </c>
      <c r="E11390" s="3" t="s">
        <v>8652</v>
      </c>
      <c r="F11390" s="3">
        <v>12.0</v>
      </c>
      <c r="G11390" s="3">
        <v>7.0</v>
      </c>
      <c r="H11390" s="3" t="s">
        <v>1183</v>
      </c>
      <c r="I11390" s="3" t="s">
        <v>1184</v>
      </c>
      <c r="J11390" s="3" t="s">
        <v>1185</v>
      </c>
      <c r="K11390" s="3" t="s">
        <v>24</v>
      </c>
      <c r="L11390" s="3">
        <v>23.0</v>
      </c>
      <c r="M11390" s="3" t="s">
        <v>25</v>
      </c>
      <c r="N11390" s="3" t="s">
        <v>10942</v>
      </c>
      <c r="O11390" s="3" t="s">
        <v>1588</v>
      </c>
      <c r="P11390" s="4">
        <v>25737.0</v>
      </c>
      <c r="Q11390" s="3" t="s">
        <v>43</v>
      </c>
      <c r="S11390" s="3" t="s">
        <v>34</v>
      </c>
    </row>
    <row r="11391">
      <c r="A11391" s="2">
        <v>42318.714895833335</v>
      </c>
      <c r="B11391" s="3">
        <v>11.0</v>
      </c>
      <c r="C11391" s="3" t="s">
        <v>8462</v>
      </c>
      <c r="D11391" s="3">
        <v>94.0</v>
      </c>
      <c r="E11391" s="3" t="s">
        <v>8652</v>
      </c>
      <c r="F11391" s="3">
        <v>12.0</v>
      </c>
      <c r="G11391" s="3">
        <v>7.0</v>
      </c>
      <c r="H11391" s="3" t="s">
        <v>1183</v>
      </c>
      <c r="I11391" s="3" t="s">
        <v>1184</v>
      </c>
      <c r="J11391" s="3" t="s">
        <v>1185</v>
      </c>
      <c r="K11391" s="3" t="s">
        <v>24</v>
      </c>
      <c r="L11391" s="3">
        <v>24.0</v>
      </c>
      <c r="M11391" s="3" t="s">
        <v>30</v>
      </c>
      <c r="N11391" s="3" t="s">
        <v>4823</v>
      </c>
      <c r="O11391" s="3" t="s">
        <v>361</v>
      </c>
      <c r="P11391" s="4">
        <v>20165.0</v>
      </c>
      <c r="Q11391" s="3" t="s">
        <v>113</v>
      </c>
      <c r="S11391" s="3" t="s">
        <v>34</v>
      </c>
    </row>
    <row r="11392">
      <c r="A11392" s="2">
        <v>42318.714895833335</v>
      </c>
      <c r="B11392" s="3">
        <v>11.0</v>
      </c>
      <c r="C11392" s="3" t="s">
        <v>8462</v>
      </c>
      <c r="D11392" s="3">
        <v>94.0</v>
      </c>
      <c r="E11392" s="3" t="s">
        <v>8652</v>
      </c>
      <c r="F11392" s="3">
        <v>12.0</v>
      </c>
      <c r="G11392" s="3">
        <v>7.0</v>
      </c>
      <c r="H11392" s="3" t="s">
        <v>1183</v>
      </c>
      <c r="I11392" s="3" t="s">
        <v>1184</v>
      </c>
      <c r="J11392" s="3" t="s">
        <v>1185</v>
      </c>
      <c r="K11392" s="3" t="s">
        <v>24</v>
      </c>
      <c r="L11392" s="3">
        <v>25.0</v>
      </c>
      <c r="M11392" s="3" t="s">
        <v>25</v>
      </c>
      <c r="N11392" s="3" t="s">
        <v>10943</v>
      </c>
      <c r="O11392" s="3" t="s">
        <v>2093</v>
      </c>
      <c r="P11392" s="4">
        <v>26468.0</v>
      </c>
      <c r="Q11392" s="3" t="s">
        <v>46</v>
      </c>
      <c r="S11392" s="3" t="s">
        <v>34</v>
      </c>
    </row>
    <row r="11393">
      <c r="A11393" s="2">
        <v>42318.714895833335</v>
      </c>
      <c r="B11393" s="3">
        <v>11.0</v>
      </c>
      <c r="C11393" s="3" t="s">
        <v>8462</v>
      </c>
      <c r="D11393" s="3">
        <v>95.0</v>
      </c>
      <c r="E11393" s="3" t="s">
        <v>8677</v>
      </c>
      <c r="F11393" s="3">
        <v>12.0</v>
      </c>
      <c r="G11393" s="3">
        <v>7.0</v>
      </c>
      <c r="H11393" s="3" t="s">
        <v>1183</v>
      </c>
      <c r="I11393" s="3" t="s">
        <v>1184</v>
      </c>
      <c r="J11393" s="3" t="s">
        <v>1185</v>
      </c>
      <c r="K11393" s="3" t="s">
        <v>24</v>
      </c>
      <c r="L11393" s="3">
        <v>1.0</v>
      </c>
      <c r="M11393" s="3" t="s">
        <v>25</v>
      </c>
      <c r="N11393" s="3" t="s">
        <v>835</v>
      </c>
      <c r="O11393" s="3" t="s">
        <v>305</v>
      </c>
      <c r="P11393" s="4">
        <v>15945.0</v>
      </c>
      <c r="Q11393" s="3" t="s">
        <v>169</v>
      </c>
      <c r="S11393" s="3" t="s">
        <v>34</v>
      </c>
    </row>
    <row r="11394">
      <c r="A11394" s="2">
        <v>42318.714895833335</v>
      </c>
      <c r="B11394" s="3">
        <v>11.0</v>
      </c>
      <c r="C11394" s="3" t="s">
        <v>8462</v>
      </c>
      <c r="D11394" s="3">
        <v>95.0</v>
      </c>
      <c r="E11394" s="3" t="s">
        <v>8677</v>
      </c>
      <c r="F11394" s="3">
        <v>12.0</v>
      </c>
      <c r="G11394" s="3">
        <v>7.0</v>
      </c>
      <c r="H11394" s="3" t="s">
        <v>1183</v>
      </c>
      <c r="I11394" s="3" t="s">
        <v>1184</v>
      </c>
      <c r="J11394" s="3" t="s">
        <v>1185</v>
      </c>
      <c r="K11394" s="3" t="s">
        <v>24</v>
      </c>
      <c r="L11394" s="3">
        <v>2.0</v>
      </c>
      <c r="M11394" s="3" t="s">
        <v>30</v>
      </c>
      <c r="N11394" s="3" t="s">
        <v>4428</v>
      </c>
      <c r="O11394" s="3" t="s">
        <v>45</v>
      </c>
      <c r="P11394" s="4">
        <v>26030.0</v>
      </c>
      <c r="Q11394" s="3" t="s">
        <v>28</v>
      </c>
      <c r="S11394" s="3" t="s">
        <v>34</v>
      </c>
    </row>
    <row r="11395">
      <c r="A11395" s="2">
        <v>42318.714895833335</v>
      </c>
      <c r="B11395" s="3">
        <v>11.0</v>
      </c>
      <c r="C11395" s="3" t="s">
        <v>8462</v>
      </c>
      <c r="D11395" s="3">
        <v>95.0</v>
      </c>
      <c r="E11395" s="3" t="s">
        <v>8677</v>
      </c>
      <c r="F11395" s="3">
        <v>12.0</v>
      </c>
      <c r="G11395" s="3">
        <v>7.0</v>
      </c>
      <c r="H11395" s="3" t="s">
        <v>1183</v>
      </c>
      <c r="I11395" s="3" t="s">
        <v>1184</v>
      </c>
      <c r="J11395" s="3" t="s">
        <v>1185</v>
      </c>
      <c r="K11395" s="3" t="s">
        <v>24</v>
      </c>
      <c r="L11395" s="3">
        <v>3.0</v>
      </c>
      <c r="M11395" s="3" t="s">
        <v>25</v>
      </c>
      <c r="N11395" s="3" t="s">
        <v>10944</v>
      </c>
      <c r="O11395" s="3" t="s">
        <v>4143</v>
      </c>
      <c r="P11395" s="4">
        <v>23814.0</v>
      </c>
      <c r="Q11395" s="3" t="s">
        <v>1955</v>
      </c>
      <c r="S11395" s="3" t="s">
        <v>34</v>
      </c>
    </row>
    <row r="11396">
      <c r="A11396" s="2">
        <v>42318.714895833335</v>
      </c>
      <c r="B11396" s="3">
        <v>11.0</v>
      </c>
      <c r="C11396" s="3" t="s">
        <v>8462</v>
      </c>
      <c r="D11396" s="3">
        <v>95.0</v>
      </c>
      <c r="E11396" s="3" t="s">
        <v>8677</v>
      </c>
      <c r="F11396" s="3">
        <v>12.0</v>
      </c>
      <c r="G11396" s="3">
        <v>7.0</v>
      </c>
      <c r="H11396" s="3" t="s">
        <v>1183</v>
      </c>
      <c r="I11396" s="3" t="s">
        <v>1184</v>
      </c>
      <c r="J11396" s="3" t="s">
        <v>1185</v>
      </c>
      <c r="K11396" s="3" t="s">
        <v>24</v>
      </c>
      <c r="L11396" s="3">
        <v>4.0</v>
      </c>
      <c r="M11396" s="3" t="s">
        <v>30</v>
      </c>
      <c r="N11396" s="3" t="s">
        <v>10945</v>
      </c>
      <c r="O11396" s="3" t="s">
        <v>602</v>
      </c>
      <c r="P11396" s="4">
        <v>32391.0</v>
      </c>
      <c r="Q11396" s="3" t="s">
        <v>55</v>
      </c>
      <c r="S11396" s="3" t="s">
        <v>34</v>
      </c>
    </row>
    <row r="11397">
      <c r="A11397" s="2">
        <v>42318.714895833335</v>
      </c>
      <c r="B11397" s="3">
        <v>11.0</v>
      </c>
      <c r="C11397" s="3" t="s">
        <v>8462</v>
      </c>
      <c r="D11397" s="3">
        <v>95.0</v>
      </c>
      <c r="E11397" s="3" t="s">
        <v>8677</v>
      </c>
      <c r="F11397" s="3">
        <v>12.0</v>
      </c>
      <c r="G11397" s="3">
        <v>7.0</v>
      </c>
      <c r="H11397" s="3" t="s">
        <v>1183</v>
      </c>
      <c r="I11397" s="3" t="s">
        <v>1184</v>
      </c>
      <c r="J11397" s="3" t="s">
        <v>1185</v>
      </c>
      <c r="K11397" s="3" t="s">
        <v>24</v>
      </c>
      <c r="L11397" s="3">
        <v>5.0</v>
      </c>
      <c r="M11397" s="3" t="s">
        <v>25</v>
      </c>
      <c r="N11397" s="3" t="s">
        <v>10946</v>
      </c>
      <c r="O11397" s="3" t="s">
        <v>1275</v>
      </c>
      <c r="P11397" s="4">
        <v>27541.0</v>
      </c>
      <c r="Q11397" s="3" t="s">
        <v>43</v>
      </c>
      <c r="S11397" s="3" t="s">
        <v>34</v>
      </c>
    </row>
    <row r="11398">
      <c r="A11398" s="2">
        <v>42318.714895833335</v>
      </c>
      <c r="B11398" s="3">
        <v>11.0</v>
      </c>
      <c r="C11398" s="3" t="s">
        <v>8462</v>
      </c>
      <c r="D11398" s="3">
        <v>95.0</v>
      </c>
      <c r="E11398" s="3" t="s">
        <v>8677</v>
      </c>
      <c r="F11398" s="3">
        <v>12.0</v>
      </c>
      <c r="G11398" s="3">
        <v>7.0</v>
      </c>
      <c r="H11398" s="3" t="s">
        <v>1183</v>
      </c>
      <c r="I11398" s="3" t="s">
        <v>1184</v>
      </c>
      <c r="J11398" s="3" t="s">
        <v>1185</v>
      </c>
      <c r="K11398" s="3" t="s">
        <v>24</v>
      </c>
      <c r="L11398" s="3">
        <v>6.0</v>
      </c>
      <c r="M11398" s="3" t="s">
        <v>30</v>
      </c>
      <c r="N11398" s="3" t="s">
        <v>3936</v>
      </c>
      <c r="O11398" s="3" t="s">
        <v>757</v>
      </c>
      <c r="P11398" s="4">
        <v>30083.0</v>
      </c>
      <c r="Q11398" s="3" t="s">
        <v>28</v>
      </c>
      <c r="S11398" s="3" t="s">
        <v>34</v>
      </c>
    </row>
    <row r="11399">
      <c r="A11399" s="2">
        <v>42318.714895833335</v>
      </c>
      <c r="B11399" s="3">
        <v>11.0</v>
      </c>
      <c r="C11399" s="3" t="s">
        <v>8462</v>
      </c>
      <c r="D11399" s="3">
        <v>95.0</v>
      </c>
      <c r="E11399" s="3" t="s">
        <v>8677</v>
      </c>
      <c r="F11399" s="3">
        <v>12.0</v>
      </c>
      <c r="G11399" s="3">
        <v>7.0</v>
      </c>
      <c r="H11399" s="3" t="s">
        <v>1183</v>
      </c>
      <c r="I11399" s="3" t="s">
        <v>1184</v>
      </c>
      <c r="J11399" s="3" t="s">
        <v>1185</v>
      </c>
      <c r="K11399" s="3" t="s">
        <v>24</v>
      </c>
      <c r="L11399" s="3">
        <v>7.0</v>
      </c>
      <c r="M11399" s="3" t="s">
        <v>25</v>
      </c>
      <c r="N11399" s="3" t="s">
        <v>10947</v>
      </c>
      <c r="O11399" s="3" t="s">
        <v>319</v>
      </c>
      <c r="P11399" s="4">
        <v>28623.0</v>
      </c>
      <c r="Q11399" s="3" t="s">
        <v>79</v>
      </c>
      <c r="S11399" s="3" t="s">
        <v>34</v>
      </c>
    </row>
    <row r="11400">
      <c r="A11400" s="2">
        <v>42318.714895833335</v>
      </c>
      <c r="B11400" s="3">
        <v>11.0</v>
      </c>
      <c r="C11400" s="3" t="s">
        <v>8462</v>
      </c>
      <c r="D11400" s="3">
        <v>95.0</v>
      </c>
      <c r="E11400" s="3" t="s">
        <v>8677</v>
      </c>
      <c r="F11400" s="3">
        <v>12.0</v>
      </c>
      <c r="G11400" s="3">
        <v>7.0</v>
      </c>
      <c r="H11400" s="3" t="s">
        <v>1183</v>
      </c>
      <c r="I11400" s="3" t="s">
        <v>1184</v>
      </c>
      <c r="J11400" s="3" t="s">
        <v>1185</v>
      </c>
      <c r="K11400" s="3" t="s">
        <v>24</v>
      </c>
      <c r="L11400" s="3">
        <v>8.0</v>
      </c>
      <c r="M11400" s="3" t="s">
        <v>30</v>
      </c>
      <c r="N11400" s="3" t="s">
        <v>5630</v>
      </c>
      <c r="O11400" s="3" t="s">
        <v>299</v>
      </c>
      <c r="P11400" s="4">
        <v>23033.0</v>
      </c>
      <c r="Q11400" s="3" t="s">
        <v>110</v>
      </c>
      <c r="S11400" s="3" t="s">
        <v>34</v>
      </c>
    </row>
    <row r="11401">
      <c r="A11401" s="2">
        <v>42318.714895833335</v>
      </c>
      <c r="B11401" s="3">
        <v>11.0</v>
      </c>
      <c r="C11401" s="3" t="s">
        <v>8462</v>
      </c>
      <c r="D11401" s="3">
        <v>95.0</v>
      </c>
      <c r="E11401" s="3" t="s">
        <v>8677</v>
      </c>
      <c r="F11401" s="3">
        <v>12.0</v>
      </c>
      <c r="G11401" s="3">
        <v>7.0</v>
      </c>
      <c r="H11401" s="3" t="s">
        <v>1183</v>
      </c>
      <c r="I11401" s="3" t="s">
        <v>1184</v>
      </c>
      <c r="J11401" s="3" t="s">
        <v>1185</v>
      </c>
      <c r="K11401" s="3" t="s">
        <v>24</v>
      </c>
      <c r="L11401" s="3">
        <v>9.0</v>
      </c>
      <c r="M11401" s="3" t="s">
        <v>25</v>
      </c>
      <c r="N11401" s="3" t="s">
        <v>10948</v>
      </c>
      <c r="O11401" s="3" t="s">
        <v>27</v>
      </c>
      <c r="P11401" s="4">
        <v>27332.0</v>
      </c>
      <c r="Q11401" s="3" t="s">
        <v>228</v>
      </c>
      <c r="S11401" s="3" t="s">
        <v>34</v>
      </c>
    </row>
    <row r="11402">
      <c r="A11402" s="2">
        <v>42318.714895833335</v>
      </c>
      <c r="B11402" s="3">
        <v>11.0</v>
      </c>
      <c r="C11402" s="3" t="s">
        <v>8462</v>
      </c>
      <c r="D11402" s="3">
        <v>95.0</v>
      </c>
      <c r="E11402" s="3" t="s">
        <v>8677</v>
      </c>
      <c r="F11402" s="3">
        <v>12.0</v>
      </c>
      <c r="G11402" s="3">
        <v>7.0</v>
      </c>
      <c r="H11402" s="3" t="s">
        <v>1183</v>
      </c>
      <c r="I11402" s="3" t="s">
        <v>1184</v>
      </c>
      <c r="J11402" s="3" t="s">
        <v>1185</v>
      </c>
      <c r="K11402" s="3" t="s">
        <v>24</v>
      </c>
      <c r="L11402" s="3">
        <v>10.0</v>
      </c>
      <c r="M11402" s="3" t="s">
        <v>30</v>
      </c>
      <c r="N11402" s="3" t="s">
        <v>1886</v>
      </c>
      <c r="O11402" s="3" t="s">
        <v>769</v>
      </c>
      <c r="P11402" s="4">
        <v>17032.0</v>
      </c>
      <c r="Q11402" s="3" t="s">
        <v>228</v>
      </c>
      <c r="S11402" s="3" t="s">
        <v>34</v>
      </c>
    </row>
    <row r="11403">
      <c r="A11403" s="2">
        <v>42318.714895833335</v>
      </c>
      <c r="B11403" s="3">
        <v>11.0</v>
      </c>
      <c r="C11403" s="3" t="s">
        <v>8462</v>
      </c>
      <c r="D11403" s="3">
        <v>95.0</v>
      </c>
      <c r="E11403" s="3" t="s">
        <v>8677</v>
      </c>
      <c r="F11403" s="3">
        <v>12.0</v>
      </c>
      <c r="G11403" s="3">
        <v>7.0</v>
      </c>
      <c r="H11403" s="3" t="s">
        <v>1183</v>
      </c>
      <c r="I11403" s="3" t="s">
        <v>1184</v>
      </c>
      <c r="J11403" s="3" t="s">
        <v>1185</v>
      </c>
      <c r="K11403" s="3" t="s">
        <v>24</v>
      </c>
      <c r="L11403" s="3">
        <v>11.0</v>
      </c>
      <c r="M11403" s="3" t="s">
        <v>25</v>
      </c>
      <c r="N11403" s="3" t="s">
        <v>2948</v>
      </c>
      <c r="O11403" s="3" t="s">
        <v>10949</v>
      </c>
      <c r="P11403" s="4">
        <v>34245.0</v>
      </c>
      <c r="Q11403" s="3" t="s">
        <v>191</v>
      </c>
      <c r="S11403" s="3" t="s">
        <v>34</v>
      </c>
    </row>
    <row r="11404">
      <c r="A11404" s="2">
        <v>42318.714895833335</v>
      </c>
      <c r="B11404" s="3">
        <v>11.0</v>
      </c>
      <c r="C11404" s="3" t="s">
        <v>8462</v>
      </c>
      <c r="D11404" s="3">
        <v>95.0</v>
      </c>
      <c r="E11404" s="3" t="s">
        <v>8677</v>
      </c>
      <c r="F11404" s="3">
        <v>12.0</v>
      </c>
      <c r="G11404" s="3">
        <v>7.0</v>
      </c>
      <c r="H11404" s="3" t="s">
        <v>1183</v>
      </c>
      <c r="I11404" s="3" t="s">
        <v>1184</v>
      </c>
      <c r="J11404" s="3" t="s">
        <v>1185</v>
      </c>
      <c r="K11404" s="3" t="s">
        <v>24</v>
      </c>
      <c r="L11404" s="3">
        <v>12.0</v>
      </c>
      <c r="M11404" s="3" t="s">
        <v>30</v>
      </c>
      <c r="N11404" s="3" t="s">
        <v>2058</v>
      </c>
      <c r="O11404" s="3" t="s">
        <v>3007</v>
      </c>
      <c r="P11404" s="4">
        <v>22804.0</v>
      </c>
      <c r="Q11404" s="3" t="s">
        <v>1159</v>
      </c>
      <c r="S11404" s="3" t="s">
        <v>34</v>
      </c>
    </row>
    <row r="11405">
      <c r="A11405" s="2">
        <v>42318.714895833335</v>
      </c>
      <c r="B11405" s="3">
        <v>11.0</v>
      </c>
      <c r="C11405" s="3" t="s">
        <v>8462</v>
      </c>
      <c r="D11405" s="3">
        <v>95.0</v>
      </c>
      <c r="E11405" s="3" t="s">
        <v>8677</v>
      </c>
      <c r="F11405" s="3">
        <v>12.0</v>
      </c>
      <c r="G11405" s="3">
        <v>7.0</v>
      </c>
      <c r="H11405" s="3" t="s">
        <v>1183</v>
      </c>
      <c r="I11405" s="3" t="s">
        <v>1184</v>
      </c>
      <c r="J11405" s="3" t="s">
        <v>1185</v>
      </c>
      <c r="K11405" s="3" t="s">
        <v>24</v>
      </c>
      <c r="L11405" s="3">
        <v>13.0</v>
      </c>
      <c r="M11405" s="3" t="s">
        <v>25</v>
      </c>
      <c r="N11405" s="3" t="s">
        <v>10950</v>
      </c>
      <c r="O11405" s="3" t="s">
        <v>109</v>
      </c>
      <c r="P11405" s="4">
        <v>17625.0</v>
      </c>
      <c r="Q11405" s="3" t="s">
        <v>49</v>
      </c>
      <c r="S11405" s="3" t="s">
        <v>34</v>
      </c>
    </row>
    <row r="11406">
      <c r="A11406" s="2">
        <v>42318.714895833335</v>
      </c>
      <c r="B11406" s="3">
        <v>11.0</v>
      </c>
      <c r="C11406" s="3" t="s">
        <v>8462</v>
      </c>
      <c r="D11406" s="3">
        <v>95.0</v>
      </c>
      <c r="E11406" s="3" t="s">
        <v>8677</v>
      </c>
      <c r="F11406" s="3">
        <v>12.0</v>
      </c>
      <c r="G11406" s="3">
        <v>7.0</v>
      </c>
      <c r="H11406" s="3" t="s">
        <v>1183</v>
      </c>
      <c r="I11406" s="3" t="s">
        <v>1184</v>
      </c>
      <c r="J11406" s="3" t="s">
        <v>1185</v>
      </c>
      <c r="K11406" s="3" t="s">
        <v>24</v>
      </c>
      <c r="L11406" s="3">
        <v>14.0</v>
      </c>
      <c r="M11406" s="3" t="s">
        <v>30</v>
      </c>
      <c r="N11406" s="3" t="s">
        <v>4733</v>
      </c>
      <c r="O11406" s="3" t="s">
        <v>107</v>
      </c>
      <c r="P11406" s="4">
        <v>22257.0</v>
      </c>
      <c r="Q11406" s="3" t="s">
        <v>110</v>
      </c>
      <c r="S11406" s="3" t="s">
        <v>34</v>
      </c>
    </row>
    <row r="11407">
      <c r="A11407" s="2">
        <v>42318.714895833335</v>
      </c>
      <c r="B11407" s="3">
        <v>11.0</v>
      </c>
      <c r="C11407" s="3" t="s">
        <v>8462</v>
      </c>
      <c r="D11407" s="3">
        <v>95.0</v>
      </c>
      <c r="E11407" s="3" t="s">
        <v>8677</v>
      </c>
      <c r="F11407" s="3">
        <v>12.0</v>
      </c>
      <c r="G11407" s="3">
        <v>7.0</v>
      </c>
      <c r="H11407" s="3" t="s">
        <v>1183</v>
      </c>
      <c r="I11407" s="3" t="s">
        <v>1184</v>
      </c>
      <c r="J11407" s="3" t="s">
        <v>1185</v>
      </c>
      <c r="K11407" s="3" t="s">
        <v>24</v>
      </c>
      <c r="L11407" s="3">
        <v>15.0</v>
      </c>
      <c r="M11407" s="3" t="s">
        <v>25</v>
      </c>
      <c r="N11407" s="3" t="s">
        <v>9678</v>
      </c>
      <c r="O11407" s="3" t="s">
        <v>148</v>
      </c>
      <c r="P11407" s="4">
        <v>23520.0</v>
      </c>
      <c r="Q11407" s="3" t="s">
        <v>169</v>
      </c>
      <c r="S11407" s="3" t="s">
        <v>34</v>
      </c>
    </row>
    <row r="11408">
      <c r="A11408" s="2">
        <v>42318.714895833335</v>
      </c>
      <c r="B11408" s="3">
        <v>11.0</v>
      </c>
      <c r="C11408" s="3" t="s">
        <v>8462</v>
      </c>
      <c r="D11408" s="3">
        <v>95.0</v>
      </c>
      <c r="E11408" s="3" t="s">
        <v>8677</v>
      </c>
      <c r="F11408" s="3">
        <v>12.0</v>
      </c>
      <c r="G11408" s="3">
        <v>7.0</v>
      </c>
      <c r="H11408" s="3" t="s">
        <v>1183</v>
      </c>
      <c r="I11408" s="3" t="s">
        <v>1184</v>
      </c>
      <c r="J11408" s="3" t="s">
        <v>1185</v>
      </c>
      <c r="K11408" s="3" t="s">
        <v>24</v>
      </c>
      <c r="L11408" s="3">
        <v>16.0</v>
      </c>
      <c r="M11408" s="3" t="s">
        <v>30</v>
      </c>
      <c r="N11408" s="3" t="s">
        <v>6028</v>
      </c>
      <c r="O11408" s="3" t="s">
        <v>803</v>
      </c>
      <c r="P11408" s="4">
        <v>15504.0</v>
      </c>
      <c r="Q11408" s="3" t="s">
        <v>113</v>
      </c>
      <c r="S11408" s="3" t="s">
        <v>34</v>
      </c>
    </row>
    <row r="11409">
      <c r="A11409" s="2">
        <v>42318.714895833335</v>
      </c>
      <c r="B11409" s="3">
        <v>11.0</v>
      </c>
      <c r="C11409" s="3" t="s">
        <v>8462</v>
      </c>
      <c r="D11409" s="3">
        <v>95.0</v>
      </c>
      <c r="E11409" s="3" t="s">
        <v>8677</v>
      </c>
      <c r="F11409" s="3">
        <v>12.0</v>
      </c>
      <c r="G11409" s="3">
        <v>7.0</v>
      </c>
      <c r="H11409" s="3" t="s">
        <v>1183</v>
      </c>
      <c r="I11409" s="3" t="s">
        <v>1184</v>
      </c>
      <c r="J11409" s="3" t="s">
        <v>1185</v>
      </c>
      <c r="K11409" s="3" t="s">
        <v>24</v>
      </c>
      <c r="L11409" s="3">
        <v>17.0</v>
      </c>
      <c r="M11409" s="3" t="s">
        <v>25</v>
      </c>
      <c r="N11409" s="3" t="s">
        <v>3602</v>
      </c>
      <c r="O11409" s="3" t="s">
        <v>613</v>
      </c>
      <c r="P11409" s="4">
        <v>20426.0</v>
      </c>
      <c r="Q11409" s="3" t="s">
        <v>55</v>
      </c>
      <c r="S11409" s="3" t="s">
        <v>34</v>
      </c>
    </row>
    <row r="11410">
      <c r="A11410" s="2">
        <v>42318.714895833335</v>
      </c>
      <c r="B11410" s="3">
        <v>11.0</v>
      </c>
      <c r="C11410" s="3" t="s">
        <v>8462</v>
      </c>
      <c r="D11410" s="3">
        <v>95.0</v>
      </c>
      <c r="E11410" s="3" t="s">
        <v>8677</v>
      </c>
      <c r="F11410" s="3">
        <v>12.0</v>
      </c>
      <c r="G11410" s="3">
        <v>7.0</v>
      </c>
      <c r="H11410" s="3" t="s">
        <v>1183</v>
      </c>
      <c r="I11410" s="3" t="s">
        <v>1184</v>
      </c>
      <c r="J11410" s="3" t="s">
        <v>1185</v>
      </c>
      <c r="K11410" s="3" t="s">
        <v>24</v>
      </c>
      <c r="L11410" s="3">
        <v>18.0</v>
      </c>
      <c r="M11410" s="3" t="s">
        <v>30</v>
      </c>
      <c r="N11410" s="3" t="s">
        <v>10951</v>
      </c>
      <c r="O11410" s="3" t="s">
        <v>975</v>
      </c>
      <c r="P11410" s="4">
        <v>16916.0</v>
      </c>
      <c r="Q11410" s="3" t="s">
        <v>113</v>
      </c>
      <c r="S11410" s="3" t="s">
        <v>34</v>
      </c>
    </row>
    <row r="11411">
      <c r="A11411" s="2">
        <v>42318.714895833335</v>
      </c>
      <c r="B11411" s="3">
        <v>11.0</v>
      </c>
      <c r="C11411" s="3" t="s">
        <v>8462</v>
      </c>
      <c r="D11411" s="3">
        <v>95.0</v>
      </c>
      <c r="E11411" s="3" t="s">
        <v>8677</v>
      </c>
      <c r="F11411" s="3">
        <v>12.0</v>
      </c>
      <c r="G11411" s="3">
        <v>7.0</v>
      </c>
      <c r="H11411" s="3" t="s">
        <v>1183</v>
      </c>
      <c r="I11411" s="3" t="s">
        <v>1184</v>
      </c>
      <c r="J11411" s="3" t="s">
        <v>1185</v>
      </c>
      <c r="K11411" s="3" t="s">
        <v>24</v>
      </c>
      <c r="L11411" s="3">
        <v>19.0</v>
      </c>
      <c r="M11411" s="3" t="s">
        <v>25</v>
      </c>
      <c r="N11411" s="3" t="s">
        <v>10952</v>
      </c>
      <c r="O11411" s="3" t="s">
        <v>613</v>
      </c>
      <c r="P11411" s="4">
        <v>26336.0</v>
      </c>
      <c r="Q11411" s="3" t="s">
        <v>216</v>
      </c>
      <c r="S11411" s="3" t="s">
        <v>34</v>
      </c>
    </row>
    <row r="11412">
      <c r="A11412" s="2">
        <v>42318.714895833335</v>
      </c>
      <c r="B11412" s="3">
        <v>11.0</v>
      </c>
      <c r="C11412" s="3" t="s">
        <v>8462</v>
      </c>
      <c r="D11412" s="3">
        <v>95.0</v>
      </c>
      <c r="E11412" s="3" t="s">
        <v>8677</v>
      </c>
      <c r="F11412" s="3">
        <v>12.0</v>
      </c>
      <c r="G11412" s="3">
        <v>7.0</v>
      </c>
      <c r="H11412" s="3" t="s">
        <v>1183</v>
      </c>
      <c r="I11412" s="3" t="s">
        <v>1184</v>
      </c>
      <c r="J11412" s="3" t="s">
        <v>1185</v>
      </c>
      <c r="K11412" s="3" t="s">
        <v>24</v>
      </c>
      <c r="L11412" s="3">
        <v>20.0</v>
      </c>
      <c r="M11412" s="3" t="s">
        <v>30</v>
      </c>
      <c r="N11412" s="3" t="s">
        <v>10953</v>
      </c>
      <c r="O11412" s="3" t="s">
        <v>112</v>
      </c>
      <c r="P11412" s="4">
        <v>20150.0</v>
      </c>
      <c r="Q11412" s="3" t="s">
        <v>132</v>
      </c>
      <c r="S11412" s="3" t="s">
        <v>34</v>
      </c>
    </row>
    <row r="11413">
      <c r="A11413" s="2">
        <v>42318.714895833335</v>
      </c>
      <c r="B11413" s="3">
        <v>11.0</v>
      </c>
      <c r="C11413" s="3" t="s">
        <v>8462</v>
      </c>
      <c r="D11413" s="3">
        <v>95.0</v>
      </c>
      <c r="E11413" s="3" t="s">
        <v>8677</v>
      </c>
      <c r="F11413" s="3">
        <v>12.0</v>
      </c>
      <c r="G11413" s="3">
        <v>7.0</v>
      </c>
      <c r="H11413" s="3" t="s">
        <v>1183</v>
      </c>
      <c r="I11413" s="3" t="s">
        <v>1184</v>
      </c>
      <c r="J11413" s="3" t="s">
        <v>1185</v>
      </c>
      <c r="K11413" s="3" t="s">
        <v>24</v>
      </c>
      <c r="L11413" s="3">
        <v>21.0</v>
      </c>
      <c r="M11413" s="3" t="s">
        <v>25</v>
      </c>
      <c r="N11413" s="3" t="s">
        <v>10954</v>
      </c>
      <c r="O11413" s="3" t="s">
        <v>499</v>
      </c>
      <c r="P11413" s="4">
        <v>30681.0</v>
      </c>
      <c r="Q11413" s="3" t="s">
        <v>132</v>
      </c>
      <c r="S11413" s="3" t="s">
        <v>34</v>
      </c>
    </row>
    <row r="11414">
      <c r="A11414" s="2">
        <v>42318.714895833335</v>
      </c>
      <c r="B11414" s="3">
        <v>11.0</v>
      </c>
      <c r="C11414" s="3" t="s">
        <v>8462</v>
      </c>
      <c r="D11414" s="3">
        <v>95.0</v>
      </c>
      <c r="E11414" s="3" t="s">
        <v>8677</v>
      </c>
      <c r="F11414" s="3">
        <v>12.0</v>
      </c>
      <c r="G11414" s="3">
        <v>7.0</v>
      </c>
      <c r="H11414" s="3" t="s">
        <v>1183</v>
      </c>
      <c r="I11414" s="3" t="s">
        <v>1184</v>
      </c>
      <c r="J11414" s="3" t="s">
        <v>1185</v>
      </c>
      <c r="K11414" s="3" t="s">
        <v>24</v>
      </c>
      <c r="L11414" s="3">
        <v>22.0</v>
      </c>
      <c r="M11414" s="3" t="s">
        <v>30</v>
      </c>
      <c r="N11414" s="3" t="s">
        <v>10955</v>
      </c>
      <c r="O11414" s="3" t="s">
        <v>171</v>
      </c>
      <c r="P11414" s="4">
        <v>18986.0</v>
      </c>
      <c r="Q11414" s="3" t="s">
        <v>1159</v>
      </c>
      <c r="S11414" s="3" t="s">
        <v>34</v>
      </c>
    </row>
    <row r="11415">
      <c r="A11415" s="2">
        <v>42318.714895833335</v>
      </c>
      <c r="B11415" s="3">
        <v>11.0</v>
      </c>
      <c r="C11415" s="3" t="s">
        <v>8462</v>
      </c>
      <c r="D11415" s="3">
        <v>95.0</v>
      </c>
      <c r="E11415" s="3" t="s">
        <v>8677</v>
      </c>
      <c r="F11415" s="3">
        <v>12.0</v>
      </c>
      <c r="G11415" s="3">
        <v>7.0</v>
      </c>
      <c r="H11415" s="3" t="s">
        <v>1183</v>
      </c>
      <c r="I11415" s="3" t="s">
        <v>1184</v>
      </c>
      <c r="J11415" s="3" t="s">
        <v>1185</v>
      </c>
      <c r="K11415" s="3" t="s">
        <v>24</v>
      </c>
      <c r="L11415" s="3">
        <v>23.0</v>
      </c>
      <c r="M11415" s="3" t="s">
        <v>25</v>
      </c>
      <c r="N11415" s="3" t="s">
        <v>10956</v>
      </c>
      <c r="O11415" s="3" t="s">
        <v>492</v>
      </c>
      <c r="P11415" s="4">
        <v>15537.0</v>
      </c>
      <c r="Q11415" s="3" t="s">
        <v>113</v>
      </c>
      <c r="S11415" s="3" t="s">
        <v>34</v>
      </c>
    </row>
    <row r="11416">
      <c r="A11416" s="2">
        <v>42318.714895833335</v>
      </c>
      <c r="B11416" s="3">
        <v>11.0</v>
      </c>
      <c r="C11416" s="3" t="s">
        <v>8462</v>
      </c>
      <c r="D11416" s="3">
        <v>75.0</v>
      </c>
      <c r="E11416" s="3" t="s">
        <v>8463</v>
      </c>
      <c r="F11416" s="3">
        <v>13.0</v>
      </c>
      <c r="G11416" s="3">
        <v>5.0</v>
      </c>
      <c r="H11416" s="3" t="s">
        <v>10957</v>
      </c>
      <c r="I11416" s="3" t="s">
        <v>1616</v>
      </c>
      <c r="J11416" s="3" t="s">
        <v>1617</v>
      </c>
      <c r="K11416" s="3" t="s">
        <v>24</v>
      </c>
      <c r="L11416" s="3">
        <v>1.0</v>
      </c>
      <c r="M11416" s="3" t="s">
        <v>30</v>
      </c>
      <c r="N11416" s="3" t="s">
        <v>3836</v>
      </c>
      <c r="O11416" s="3" t="s">
        <v>139</v>
      </c>
      <c r="P11416" s="4">
        <v>26853.0</v>
      </c>
      <c r="Q11416" s="3" t="s">
        <v>75</v>
      </c>
      <c r="S11416" s="3" t="s">
        <v>34</v>
      </c>
    </row>
    <row r="11417">
      <c r="A11417" s="2">
        <v>42318.714895833335</v>
      </c>
      <c r="B11417" s="3">
        <v>11.0</v>
      </c>
      <c r="C11417" s="3" t="s">
        <v>8462</v>
      </c>
      <c r="D11417" s="3">
        <v>75.0</v>
      </c>
      <c r="E11417" s="3" t="s">
        <v>8463</v>
      </c>
      <c r="F11417" s="3">
        <v>13.0</v>
      </c>
      <c r="G11417" s="3">
        <v>5.0</v>
      </c>
      <c r="H11417" s="3" t="s">
        <v>10957</v>
      </c>
      <c r="I11417" s="3" t="s">
        <v>1616</v>
      </c>
      <c r="J11417" s="3" t="s">
        <v>1617</v>
      </c>
      <c r="K11417" s="3" t="s">
        <v>24</v>
      </c>
      <c r="L11417" s="3">
        <v>2.0</v>
      </c>
      <c r="M11417" s="3" t="s">
        <v>25</v>
      </c>
      <c r="N11417" s="3" t="s">
        <v>10958</v>
      </c>
      <c r="O11417" s="3" t="s">
        <v>359</v>
      </c>
      <c r="P11417" s="4">
        <v>24222.0</v>
      </c>
      <c r="Q11417" s="3" t="s">
        <v>247</v>
      </c>
      <c r="S11417" s="3" t="s">
        <v>34</v>
      </c>
    </row>
    <row r="11418">
      <c r="A11418" s="2">
        <v>42318.714895833335</v>
      </c>
      <c r="B11418" s="3">
        <v>11.0</v>
      </c>
      <c r="C11418" s="3" t="s">
        <v>8462</v>
      </c>
      <c r="D11418" s="3">
        <v>75.0</v>
      </c>
      <c r="E11418" s="3" t="s">
        <v>8463</v>
      </c>
      <c r="F11418" s="3">
        <v>13.0</v>
      </c>
      <c r="G11418" s="3">
        <v>5.0</v>
      </c>
      <c r="H11418" s="3" t="s">
        <v>10957</v>
      </c>
      <c r="I11418" s="3" t="s">
        <v>1616</v>
      </c>
      <c r="J11418" s="3" t="s">
        <v>1617</v>
      </c>
      <c r="K11418" s="3" t="s">
        <v>24</v>
      </c>
      <c r="L11418" s="3">
        <v>3.0</v>
      </c>
      <c r="M11418" s="3" t="s">
        <v>30</v>
      </c>
      <c r="N11418" s="3" t="s">
        <v>10959</v>
      </c>
      <c r="O11418" s="3" t="s">
        <v>342</v>
      </c>
      <c r="P11418" s="4">
        <v>22102.0</v>
      </c>
      <c r="Q11418" s="3" t="s">
        <v>247</v>
      </c>
      <c r="S11418" s="3" t="s">
        <v>34</v>
      </c>
    </row>
    <row r="11419">
      <c r="A11419" s="2">
        <v>42318.714895833335</v>
      </c>
      <c r="B11419" s="3">
        <v>11.0</v>
      </c>
      <c r="C11419" s="3" t="s">
        <v>8462</v>
      </c>
      <c r="D11419" s="3">
        <v>75.0</v>
      </c>
      <c r="E11419" s="3" t="s">
        <v>8463</v>
      </c>
      <c r="F11419" s="3">
        <v>13.0</v>
      </c>
      <c r="G11419" s="3">
        <v>5.0</v>
      </c>
      <c r="H11419" s="3" t="s">
        <v>10957</v>
      </c>
      <c r="I11419" s="3" t="s">
        <v>1616</v>
      </c>
      <c r="J11419" s="3" t="s">
        <v>1617</v>
      </c>
      <c r="K11419" s="3" t="s">
        <v>24</v>
      </c>
      <c r="L11419" s="3">
        <v>4.0</v>
      </c>
      <c r="M11419" s="3" t="s">
        <v>25</v>
      </c>
      <c r="N11419" s="3" t="s">
        <v>10960</v>
      </c>
      <c r="O11419" s="3" t="s">
        <v>218</v>
      </c>
      <c r="P11419" s="4">
        <v>21448.0</v>
      </c>
      <c r="Q11419" s="3" t="s">
        <v>145</v>
      </c>
      <c r="S11419" s="3" t="s">
        <v>34</v>
      </c>
    </row>
    <row r="11420">
      <c r="A11420" s="2">
        <v>42318.714895833335</v>
      </c>
      <c r="B11420" s="3">
        <v>11.0</v>
      </c>
      <c r="C11420" s="3" t="s">
        <v>8462</v>
      </c>
      <c r="D11420" s="3">
        <v>75.0</v>
      </c>
      <c r="E11420" s="3" t="s">
        <v>8463</v>
      </c>
      <c r="F11420" s="3">
        <v>13.0</v>
      </c>
      <c r="G11420" s="3">
        <v>5.0</v>
      </c>
      <c r="H11420" s="3" t="s">
        <v>10957</v>
      </c>
      <c r="I11420" s="3" t="s">
        <v>1616</v>
      </c>
      <c r="J11420" s="3" t="s">
        <v>1617</v>
      </c>
      <c r="K11420" s="3" t="s">
        <v>24</v>
      </c>
      <c r="L11420" s="3">
        <v>5.0</v>
      </c>
      <c r="M11420" s="3" t="s">
        <v>30</v>
      </c>
      <c r="N11420" s="3" t="s">
        <v>10961</v>
      </c>
      <c r="O11420" s="3" t="s">
        <v>4130</v>
      </c>
      <c r="P11420" s="4">
        <v>27597.0</v>
      </c>
      <c r="Q11420" s="3" t="s">
        <v>115</v>
      </c>
      <c r="S11420" s="3" t="s">
        <v>34</v>
      </c>
    </row>
    <row r="11421">
      <c r="A11421" s="2">
        <v>42318.714895833335</v>
      </c>
      <c r="B11421" s="3">
        <v>11.0</v>
      </c>
      <c r="C11421" s="3" t="s">
        <v>8462</v>
      </c>
      <c r="D11421" s="3">
        <v>75.0</v>
      </c>
      <c r="E11421" s="3" t="s">
        <v>8463</v>
      </c>
      <c r="F11421" s="3">
        <v>13.0</v>
      </c>
      <c r="G11421" s="3">
        <v>5.0</v>
      </c>
      <c r="H11421" s="3" t="s">
        <v>10957</v>
      </c>
      <c r="I11421" s="3" t="s">
        <v>1616</v>
      </c>
      <c r="J11421" s="3" t="s">
        <v>1617</v>
      </c>
      <c r="K11421" s="3" t="s">
        <v>24</v>
      </c>
      <c r="L11421" s="3">
        <v>6.0</v>
      </c>
      <c r="M11421" s="3" t="s">
        <v>25</v>
      </c>
      <c r="N11421" s="3" t="s">
        <v>1803</v>
      </c>
      <c r="O11421" s="3" t="s">
        <v>338</v>
      </c>
      <c r="P11421" s="4">
        <v>26955.0</v>
      </c>
      <c r="Q11421" s="3" t="s">
        <v>60</v>
      </c>
      <c r="S11421" s="3" t="s">
        <v>34</v>
      </c>
    </row>
    <row r="11422">
      <c r="A11422" s="2">
        <v>42318.714895833335</v>
      </c>
      <c r="B11422" s="3">
        <v>11.0</v>
      </c>
      <c r="C11422" s="3" t="s">
        <v>8462</v>
      </c>
      <c r="D11422" s="3">
        <v>75.0</v>
      </c>
      <c r="E11422" s="3" t="s">
        <v>8463</v>
      </c>
      <c r="F11422" s="3">
        <v>13.0</v>
      </c>
      <c r="G11422" s="3">
        <v>5.0</v>
      </c>
      <c r="H11422" s="3" t="s">
        <v>10957</v>
      </c>
      <c r="I11422" s="3" t="s">
        <v>1616</v>
      </c>
      <c r="J11422" s="3" t="s">
        <v>1617</v>
      </c>
      <c r="K11422" s="3" t="s">
        <v>24</v>
      </c>
      <c r="L11422" s="3">
        <v>7.0</v>
      </c>
      <c r="M11422" s="3" t="s">
        <v>30</v>
      </c>
      <c r="N11422" s="3" t="s">
        <v>10962</v>
      </c>
      <c r="O11422" s="3" t="s">
        <v>375</v>
      </c>
      <c r="P11422" s="4">
        <v>25851.0</v>
      </c>
      <c r="Q11422" s="3" t="s">
        <v>132</v>
      </c>
      <c r="S11422" s="3" t="s">
        <v>34</v>
      </c>
    </row>
    <row r="11423">
      <c r="A11423" s="2">
        <v>42318.714895833335</v>
      </c>
      <c r="B11423" s="3">
        <v>11.0</v>
      </c>
      <c r="C11423" s="3" t="s">
        <v>8462</v>
      </c>
      <c r="D11423" s="3">
        <v>75.0</v>
      </c>
      <c r="E11423" s="3" t="s">
        <v>8463</v>
      </c>
      <c r="F11423" s="3">
        <v>13.0</v>
      </c>
      <c r="G11423" s="3">
        <v>5.0</v>
      </c>
      <c r="H11423" s="3" t="s">
        <v>10957</v>
      </c>
      <c r="I11423" s="3" t="s">
        <v>1616</v>
      </c>
      <c r="J11423" s="3" t="s">
        <v>1617</v>
      </c>
      <c r="K11423" s="3" t="s">
        <v>24</v>
      </c>
      <c r="L11423" s="3">
        <v>8.0</v>
      </c>
      <c r="M11423" s="3" t="s">
        <v>25</v>
      </c>
      <c r="N11423" s="3" t="s">
        <v>10963</v>
      </c>
      <c r="O11423" s="3" t="s">
        <v>10964</v>
      </c>
      <c r="P11423" s="4">
        <v>21891.0</v>
      </c>
      <c r="Q11423" s="3" t="s">
        <v>145</v>
      </c>
      <c r="S11423" s="3" t="s">
        <v>34</v>
      </c>
    </row>
    <row r="11424">
      <c r="A11424" s="2">
        <v>42318.714895833335</v>
      </c>
      <c r="B11424" s="3">
        <v>11.0</v>
      </c>
      <c r="C11424" s="3" t="s">
        <v>8462</v>
      </c>
      <c r="D11424" s="3">
        <v>75.0</v>
      </c>
      <c r="E11424" s="3" t="s">
        <v>8463</v>
      </c>
      <c r="F11424" s="3">
        <v>13.0</v>
      </c>
      <c r="G11424" s="3">
        <v>5.0</v>
      </c>
      <c r="H11424" s="3" t="s">
        <v>10957</v>
      </c>
      <c r="I11424" s="3" t="s">
        <v>1616</v>
      </c>
      <c r="J11424" s="3" t="s">
        <v>1617</v>
      </c>
      <c r="K11424" s="3" t="s">
        <v>24</v>
      </c>
      <c r="L11424" s="3">
        <v>9.0</v>
      </c>
      <c r="M11424" s="3" t="s">
        <v>30</v>
      </c>
      <c r="N11424" s="3" t="s">
        <v>10965</v>
      </c>
      <c r="O11424" s="3" t="s">
        <v>45</v>
      </c>
      <c r="P11424" s="4">
        <v>27522.0</v>
      </c>
      <c r="Q11424" s="3" t="s">
        <v>132</v>
      </c>
      <c r="S11424" s="3" t="s">
        <v>34</v>
      </c>
    </row>
    <row r="11425">
      <c r="A11425" s="2">
        <v>42318.714895833335</v>
      </c>
      <c r="B11425" s="3">
        <v>11.0</v>
      </c>
      <c r="C11425" s="3" t="s">
        <v>8462</v>
      </c>
      <c r="D11425" s="3">
        <v>75.0</v>
      </c>
      <c r="E11425" s="3" t="s">
        <v>8463</v>
      </c>
      <c r="F11425" s="3">
        <v>13.0</v>
      </c>
      <c r="G11425" s="3">
        <v>5.0</v>
      </c>
      <c r="H11425" s="3" t="s">
        <v>10957</v>
      </c>
      <c r="I11425" s="3" t="s">
        <v>1616</v>
      </c>
      <c r="J11425" s="3" t="s">
        <v>1617</v>
      </c>
      <c r="K11425" s="3" t="s">
        <v>24</v>
      </c>
      <c r="L11425" s="3">
        <v>10.0</v>
      </c>
      <c r="M11425" s="3" t="s">
        <v>25</v>
      </c>
      <c r="N11425" s="3" t="s">
        <v>10966</v>
      </c>
      <c r="O11425" s="3" t="s">
        <v>309</v>
      </c>
      <c r="P11425" s="4">
        <v>31598.0</v>
      </c>
      <c r="Q11425" s="3" t="s">
        <v>55</v>
      </c>
      <c r="S11425" s="3" t="s">
        <v>34</v>
      </c>
    </row>
    <row r="11426">
      <c r="A11426" s="2">
        <v>42318.714895833335</v>
      </c>
      <c r="B11426" s="3">
        <v>11.0</v>
      </c>
      <c r="C11426" s="3" t="s">
        <v>8462</v>
      </c>
      <c r="D11426" s="3">
        <v>75.0</v>
      </c>
      <c r="E11426" s="3" t="s">
        <v>8463</v>
      </c>
      <c r="F11426" s="3">
        <v>13.0</v>
      </c>
      <c r="G11426" s="3">
        <v>5.0</v>
      </c>
      <c r="H11426" s="3" t="s">
        <v>10957</v>
      </c>
      <c r="I11426" s="3" t="s">
        <v>1616</v>
      </c>
      <c r="J11426" s="3" t="s">
        <v>1617</v>
      </c>
      <c r="K11426" s="3" t="s">
        <v>24</v>
      </c>
      <c r="L11426" s="3">
        <v>11.0</v>
      </c>
      <c r="M11426" s="3" t="s">
        <v>30</v>
      </c>
      <c r="N11426" s="3" t="s">
        <v>10967</v>
      </c>
      <c r="O11426" s="3" t="s">
        <v>10968</v>
      </c>
      <c r="P11426" s="4">
        <v>27439.0</v>
      </c>
      <c r="Q11426" s="3" t="s">
        <v>37</v>
      </c>
      <c r="S11426" s="3" t="s">
        <v>34</v>
      </c>
    </row>
    <row r="11427">
      <c r="A11427" s="2">
        <v>42318.714895833335</v>
      </c>
      <c r="B11427" s="3">
        <v>11.0</v>
      </c>
      <c r="C11427" s="3" t="s">
        <v>8462</v>
      </c>
      <c r="D11427" s="3">
        <v>75.0</v>
      </c>
      <c r="E11427" s="3" t="s">
        <v>8463</v>
      </c>
      <c r="F11427" s="3">
        <v>13.0</v>
      </c>
      <c r="G11427" s="3">
        <v>5.0</v>
      </c>
      <c r="H11427" s="3" t="s">
        <v>10957</v>
      </c>
      <c r="I11427" s="3" t="s">
        <v>1616</v>
      </c>
      <c r="J11427" s="3" t="s">
        <v>1617</v>
      </c>
      <c r="K11427" s="3" t="s">
        <v>24</v>
      </c>
      <c r="L11427" s="3">
        <v>12.0</v>
      </c>
      <c r="M11427" s="3" t="s">
        <v>25</v>
      </c>
      <c r="N11427" s="3" t="s">
        <v>10969</v>
      </c>
      <c r="O11427" s="3" t="s">
        <v>1643</v>
      </c>
      <c r="P11427" s="4">
        <v>19666.0</v>
      </c>
      <c r="Q11427" s="3" t="s">
        <v>247</v>
      </c>
      <c r="S11427" s="3" t="s">
        <v>34</v>
      </c>
    </row>
    <row r="11428">
      <c r="A11428" s="2">
        <v>42318.714895833335</v>
      </c>
      <c r="B11428" s="3">
        <v>11.0</v>
      </c>
      <c r="C11428" s="3" t="s">
        <v>8462</v>
      </c>
      <c r="D11428" s="3">
        <v>75.0</v>
      </c>
      <c r="E11428" s="3" t="s">
        <v>8463</v>
      </c>
      <c r="F11428" s="3">
        <v>13.0</v>
      </c>
      <c r="G11428" s="3">
        <v>5.0</v>
      </c>
      <c r="H11428" s="3" t="s">
        <v>10957</v>
      </c>
      <c r="I11428" s="3" t="s">
        <v>1616</v>
      </c>
      <c r="J11428" s="3" t="s">
        <v>1617</v>
      </c>
      <c r="K11428" s="3" t="s">
        <v>24</v>
      </c>
      <c r="L11428" s="3">
        <v>13.0</v>
      </c>
      <c r="M11428" s="3" t="s">
        <v>30</v>
      </c>
      <c r="N11428" s="3" t="s">
        <v>10970</v>
      </c>
      <c r="O11428" s="3" t="s">
        <v>107</v>
      </c>
      <c r="P11428" s="4">
        <v>24409.0</v>
      </c>
      <c r="Q11428" s="3" t="s">
        <v>37</v>
      </c>
      <c r="S11428" s="3" t="s">
        <v>34</v>
      </c>
    </row>
    <row r="11429">
      <c r="A11429" s="2">
        <v>42318.714895833335</v>
      </c>
      <c r="B11429" s="3">
        <v>11.0</v>
      </c>
      <c r="C11429" s="3" t="s">
        <v>8462</v>
      </c>
      <c r="D11429" s="3">
        <v>75.0</v>
      </c>
      <c r="E11429" s="3" t="s">
        <v>8463</v>
      </c>
      <c r="F11429" s="3">
        <v>13.0</v>
      </c>
      <c r="G11429" s="3">
        <v>5.0</v>
      </c>
      <c r="H11429" s="3" t="s">
        <v>10957</v>
      </c>
      <c r="I11429" s="3" t="s">
        <v>1616</v>
      </c>
      <c r="J11429" s="3" t="s">
        <v>1617</v>
      </c>
      <c r="K11429" s="3" t="s">
        <v>24</v>
      </c>
      <c r="L11429" s="3">
        <v>14.0</v>
      </c>
      <c r="M11429" s="3" t="s">
        <v>25</v>
      </c>
      <c r="N11429" s="3" t="s">
        <v>10971</v>
      </c>
      <c r="O11429" s="3" t="s">
        <v>377</v>
      </c>
      <c r="P11429" s="4">
        <v>21260.0</v>
      </c>
      <c r="Q11429" s="3" t="s">
        <v>372</v>
      </c>
      <c r="S11429" s="3" t="s">
        <v>34</v>
      </c>
    </row>
    <row r="11430">
      <c r="A11430" s="2">
        <v>42318.714895833335</v>
      </c>
      <c r="B11430" s="3">
        <v>11.0</v>
      </c>
      <c r="C11430" s="3" t="s">
        <v>8462</v>
      </c>
      <c r="D11430" s="3">
        <v>75.0</v>
      </c>
      <c r="E11430" s="3" t="s">
        <v>8463</v>
      </c>
      <c r="F11430" s="3">
        <v>13.0</v>
      </c>
      <c r="G11430" s="3">
        <v>5.0</v>
      </c>
      <c r="H11430" s="3" t="s">
        <v>10957</v>
      </c>
      <c r="I11430" s="3" t="s">
        <v>1616</v>
      </c>
      <c r="J11430" s="3" t="s">
        <v>1617</v>
      </c>
      <c r="K11430" s="3" t="s">
        <v>24</v>
      </c>
      <c r="L11430" s="3">
        <v>15.0</v>
      </c>
      <c r="M11430" s="3" t="s">
        <v>30</v>
      </c>
      <c r="N11430" s="3" t="s">
        <v>10972</v>
      </c>
      <c r="O11430" s="3" t="s">
        <v>1400</v>
      </c>
      <c r="P11430" s="4">
        <v>17861.0</v>
      </c>
      <c r="Q11430" s="3" t="s">
        <v>49</v>
      </c>
      <c r="S11430" s="3" t="s">
        <v>34</v>
      </c>
    </row>
    <row r="11431">
      <c r="A11431" s="2">
        <v>42318.714895833335</v>
      </c>
      <c r="B11431" s="3">
        <v>11.0</v>
      </c>
      <c r="C11431" s="3" t="s">
        <v>8462</v>
      </c>
      <c r="D11431" s="3">
        <v>75.0</v>
      </c>
      <c r="E11431" s="3" t="s">
        <v>8463</v>
      </c>
      <c r="F11431" s="3">
        <v>13.0</v>
      </c>
      <c r="G11431" s="3">
        <v>5.0</v>
      </c>
      <c r="H11431" s="3" t="s">
        <v>10957</v>
      </c>
      <c r="I11431" s="3" t="s">
        <v>1616</v>
      </c>
      <c r="J11431" s="3" t="s">
        <v>1617</v>
      </c>
      <c r="K11431" s="3" t="s">
        <v>24</v>
      </c>
      <c r="L11431" s="3">
        <v>16.0</v>
      </c>
      <c r="M11431" s="3" t="s">
        <v>25</v>
      </c>
      <c r="N11431" s="3" t="s">
        <v>10973</v>
      </c>
      <c r="O11431" s="3" t="s">
        <v>4383</v>
      </c>
      <c r="P11431" s="4">
        <v>22693.0</v>
      </c>
      <c r="Q11431" s="3" t="s">
        <v>372</v>
      </c>
      <c r="S11431" s="3" t="s">
        <v>34</v>
      </c>
    </row>
    <row r="11432">
      <c r="A11432" s="2">
        <v>42318.714895833335</v>
      </c>
      <c r="B11432" s="3">
        <v>11.0</v>
      </c>
      <c r="C11432" s="3" t="s">
        <v>8462</v>
      </c>
      <c r="D11432" s="3">
        <v>75.0</v>
      </c>
      <c r="E11432" s="3" t="s">
        <v>8463</v>
      </c>
      <c r="F11432" s="3">
        <v>13.0</v>
      </c>
      <c r="G11432" s="3">
        <v>5.0</v>
      </c>
      <c r="H11432" s="3" t="s">
        <v>10957</v>
      </c>
      <c r="I11432" s="3" t="s">
        <v>1616</v>
      </c>
      <c r="J11432" s="3" t="s">
        <v>1617</v>
      </c>
      <c r="K11432" s="3" t="s">
        <v>24</v>
      </c>
      <c r="L11432" s="3">
        <v>17.0</v>
      </c>
      <c r="M11432" s="3" t="s">
        <v>30</v>
      </c>
      <c r="N11432" s="3" t="s">
        <v>10974</v>
      </c>
      <c r="O11432" s="3" t="s">
        <v>2403</v>
      </c>
      <c r="P11432" s="4">
        <v>24129.0</v>
      </c>
      <c r="Q11432" s="3" t="s">
        <v>132</v>
      </c>
      <c r="S11432" s="3" t="s">
        <v>34</v>
      </c>
    </row>
    <row r="11433">
      <c r="A11433" s="2">
        <v>42318.714895833335</v>
      </c>
      <c r="B11433" s="3">
        <v>11.0</v>
      </c>
      <c r="C11433" s="3" t="s">
        <v>8462</v>
      </c>
      <c r="D11433" s="3">
        <v>75.0</v>
      </c>
      <c r="E11433" s="3" t="s">
        <v>8463</v>
      </c>
      <c r="F11433" s="3">
        <v>13.0</v>
      </c>
      <c r="G11433" s="3">
        <v>5.0</v>
      </c>
      <c r="H11433" s="3" t="s">
        <v>10957</v>
      </c>
      <c r="I11433" s="3" t="s">
        <v>1616</v>
      </c>
      <c r="J11433" s="3" t="s">
        <v>1617</v>
      </c>
      <c r="K11433" s="3" t="s">
        <v>24</v>
      </c>
      <c r="L11433" s="3">
        <v>18.0</v>
      </c>
      <c r="M11433" s="3" t="s">
        <v>25</v>
      </c>
      <c r="N11433" s="3" t="s">
        <v>10975</v>
      </c>
      <c r="O11433" s="3" t="s">
        <v>319</v>
      </c>
      <c r="P11433" s="4">
        <v>26695.0</v>
      </c>
      <c r="Q11433" s="3" t="s">
        <v>247</v>
      </c>
      <c r="S11433" s="3" t="s">
        <v>34</v>
      </c>
    </row>
    <row r="11434">
      <c r="A11434" s="2">
        <v>42318.714895833335</v>
      </c>
      <c r="B11434" s="3">
        <v>11.0</v>
      </c>
      <c r="C11434" s="3" t="s">
        <v>8462</v>
      </c>
      <c r="D11434" s="3">
        <v>75.0</v>
      </c>
      <c r="E11434" s="3" t="s">
        <v>8463</v>
      </c>
      <c r="F11434" s="3">
        <v>13.0</v>
      </c>
      <c r="G11434" s="3">
        <v>5.0</v>
      </c>
      <c r="H11434" s="3" t="s">
        <v>10957</v>
      </c>
      <c r="I11434" s="3" t="s">
        <v>1616</v>
      </c>
      <c r="J11434" s="3" t="s">
        <v>1617</v>
      </c>
      <c r="K11434" s="3" t="s">
        <v>24</v>
      </c>
      <c r="L11434" s="3">
        <v>19.0</v>
      </c>
      <c r="M11434" s="3" t="s">
        <v>30</v>
      </c>
      <c r="N11434" s="3" t="s">
        <v>10976</v>
      </c>
      <c r="O11434" s="3" t="s">
        <v>812</v>
      </c>
      <c r="P11434" s="4">
        <v>24163.0</v>
      </c>
      <c r="Q11434" s="3" t="s">
        <v>132</v>
      </c>
      <c r="S11434" s="3" t="s">
        <v>34</v>
      </c>
    </row>
    <row r="11435">
      <c r="A11435" s="2">
        <v>42318.714895833335</v>
      </c>
      <c r="B11435" s="3">
        <v>11.0</v>
      </c>
      <c r="C11435" s="3" t="s">
        <v>8462</v>
      </c>
      <c r="D11435" s="3">
        <v>75.0</v>
      </c>
      <c r="E11435" s="3" t="s">
        <v>8463</v>
      </c>
      <c r="F11435" s="3">
        <v>13.0</v>
      </c>
      <c r="G11435" s="3">
        <v>5.0</v>
      </c>
      <c r="H11435" s="3" t="s">
        <v>10957</v>
      </c>
      <c r="I11435" s="3" t="s">
        <v>1616</v>
      </c>
      <c r="J11435" s="3" t="s">
        <v>1617</v>
      </c>
      <c r="K11435" s="3" t="s">
        <v>24</v>
      </c>
      <c r="L11435" s="3">
        <v>20.0</v>
      </c>
      <c r="M11435" s="3" t="s">
        <v>25</v>
      </c>
      <c r="N11435" s="3" t="s">
        <v>10977</v>
      </c>
      <c r="O11435" s="3" t="s">
        <v>10978</v>
      </c>
      <c r="P11435" s="4">
        <v>22802.0</v>
      </c>
      <c r="Q11435" s="3" t="s">
        <v>132</v>
      </c>
      <c r="S11435" s="3" t="s">
        <v>34</v>
      </c>
    </row>
    <row r="11436">
      <c r="A11436" s="2">
        <v>42318.714895833335</v>
      </c>
      <c r="B11436" s="3">
        <v>11.0</v>
      </c>
      <c r="C11436" s="3" t="s">
        <v>8462</v>
      </c>
      <c r="D11436" s="3">
        <v>75.0</v>
      </c>
      <c r="E11436" s="3" t="s">
        <v>8463</v>
      </c>
      <c r="F11436" s="3">
        <v>13.0</v>
      </c>
      <c r="G11436" s="3">
        <v>5.0</v>
      </c>
      <c r="H11436" s="3" t="s">
        <v>10957</v>
      </c>
      <c r="I11436" s="3" t="s">
        <v>1616</v>
      </c>
      <c r="J11436" s="3" t="s">
        <v>1617</v>
      </c>
      <c r="K11436" s="3" t="s">
        <v>24</v>
      </c>
      <c r="L11436" s="3">
        <v>21.0</v>
      </c>
      <c r="M11436" s="3" t="s">
        <v>30</v>
      </c>
      <c r="N11436" s="3" t="s">
        <v>3518</v>
      </c>
      <c r="O11436" s="3" t="s">
        <v>98</v>
      </c>
      <c r="P11436" s="4">
        <v>21805.0</v>
      </c>
      <c r="Q11436" s="3" t="s">
        <v>37</v>
      </c>
      <c r="S11436" s="3" t="s">
        <v>34</v>
      </c>
    </row>
    <row r="11437">
      <c r="A11437" s="2">
        <v>42318.714895833335</v>
      </c>
      <c r="B11437" s="3">
        <v>11.0</v>
      </c>
      <c r="C11437" s="3" t="s">
        <v>8462</v>
      </c>
      <c r="D11437" s="3">
        <v>75.0</v>
      </c>
      <c r="E11437" s="3" t="s">
        <v>8463</v>
      </c>
      <c r="F11437" s="3">
        <v>13.0</v>
      </c>
      <c r="G11437" s="3">
        <v>5.0</v>
      </c>
      <c r="H11437" s="3" t="s">
        <v>10957</v>
      </c>
      <c r="I11437" s="3" t="s">
        <v>1616</v>
      </c>
      <c r="J11437" s="3" t="s">
        <v>1617</v>
      </c>
      <c r="K11437" s="3" t="s">
        <v>24</v>
      </c>
      <c r="L11437" s="3">
        <v>22.0</v>
      </c>
      <c r="M11437" s="3" t="s">
        <v>25</v>
      </c>
      <c r="N11437" s="3" t="s">
        <v>10979</v>
      </c>
      <c r="O11437" s="3" t="s">
        <v>477</v>
      </c>
      <c r="P11437" s="4">
        <v>24116.0</v>
      </c>
      <c r="Q11437" s="3" t="s">
        <v>352</v>
      </c>
      <c r="S11437" s="3" t="s">
        <v>34</v>
      </c>
    </row>
    <row r="11438">
      <c r="A11438" s="2">
        <v>42318.714895833335</v>
      </c>
      <c r="B11438" s="3">
        <v>11.0</v>
      </c>
      <c r="C11438" s="3" t="s">
        <v>8462</v>
      </c>
      <c r="D11438" s="3">
        <v>75.0</v>
      </c>
      <c r="E11438" s="3" t="s">
        <v>8463</v>
      </c>
      <c r="F11438" s="3">
        <v>13.0</v>
      </c>
      <c r="G11438" s="3">
        <v>5.0</v>
      </c>
      <c r="H11438" s="3" t="s">
        <v>10957</v>
      </c>
      <c r="I11438" s="3" t="s">
        <v>1616</v>
      </c>
      <c r="J11438" s="3" t="s">
        <v>1617</v>
      </c>
      <c r="K11438" s="3" t="s">
        <v>24</v>
      </c>
      <c r="L11438" s="3">
        <v>23.0</v>
      </c>
      <c r="M11438" s="3" t="s">
        <v>30</v>
      </c>
      <c r="N11438" s="3" t="s">
        <v>10980</v>
      </c>
      <c r="O11438" s="3" t="s">
        <v>98</v>
      </c>
      <c r="P11438" s="4">
        <v>22714.0</v>
      </c>
      <c r="Q11438" s="3" t="s">
        <v>132</v>
      </c>
      <c r="S11438" s="3" t="s">
        <v>34</v>
      </c>
    </row>
    <row r="11439">
      <c r="A11439" s="2">
        <v>42318.714895833335</v>
      </c>
      <c r="B11439" s="3">
        <v>11.0</v>
      </c>
      <c r="C11439" s="3" t="s">
        <v>8462</v>
      </c>
      <c r="D11439" s="3">
        <v>75.0</v>
      </c>
      <c r="E11439" s="3" t="s">
        <v>8463</v>
      </c>
      <c r="F11439" s="3">
        <v>13.0</v>
      </c>
      <c r="G11439" s="3">
        <v>5.0</v>
      </c>
      <c r="H11439" s="3" t="s">
        <v>10957</v>
      </c>
      <c r="I11439" s="3" t="s">
        <v>1616</v>
      </c>
      <c r="J11439" s="3" t="s">
        <v>1617</v>
      </c>
      <c r="K11439" s="3" t="s">
        <v>24</v>
      </c>
      <c r="L11439" s="3">
        <v>24.0</v>
      </c>
      <c r="M11439" s="3" t="s">
        <v>25</v>
      </c>
      <c r="N11439" s="3" t="s">
        <v>10981</v>
      </c>
      <c r="O11439" s="3" t="s">
        <v>243</v>
      </c>
      <c r="P11439" s="4">
        <v>24694.0</v>
      </c>
      <c r="Q11439" s="3" t="s">
        <v>247</v>
      </c>
      <c r="S11439" s="3" t="s">
        <v>34</v>
      </c>
    </row>
    <row r="11440">
      <c r="A11440" s="2">
        <v>42318.714895833335</v>
      </c>
      <c r="B11440" s="3">
        <v>11.0</v>
      </c>
      <c r="C11440" s="3" t="s">
        <v>8462</v>
      </c>
      <c r="D11440" s="3">
        <v>75.0</v>
      </c>
      <c r="E11440" s="3" t="s">
        <v>8463</v>
      </c>
      <c r="F11440" s="3">
        <v>13.0</v>
      </c>
      <c r="G11440" s="3">
        <v>5.0</v>
      </c>
      <c r="H11440" s="3" t="s">
        <v>10957</v>
      </c>
      <c r="I11440" s="3" t="s">
        <v>1616</v>
      </c>
      <c r="J11440" s="3" t="s">
        <v>1617</v>
      </c>
      <c r="K11440" s="3" t="s">
        <v>24</v>
      </c>
      <c r="L11440" s="3">
        <v>25.0</v>
      </c>
      <c r="M11440" s="3" t="s">
        <v>30</v>
      </c>
      <c r="N11440" s="3" t="s">
        <v>5841</v>
      </c>
      <c r="O11440" s="3" t="s">
        <v>307</v>
      </c>
      <c r="P11440" s="4">
        <v>20750.0</v>
      </c>
      <c r="Q11440" s="3" t="s">
        <v>75</v>
      </c>
      <c r="S11440" s="3" t="s">
        <v>34</v>
      </c>
    </row>
    <row r="11441">
      <c r="A11441" s="2">
        <v>42318.714895833335</v>
      </c>
      <c r="B11441" s="3">
        <v>11.0</v>
      </c>
      <c r="C11441" s="3" t="s">
        <v>8462</v>
      </c>
      <c r="D11441" s="3">
        <v>75.0</v>
      </c>
      <c r="E11441" s="3" t="s">
        <v>8463</v>
      </c>
      <c r="F11441" s="3">
        <v>13.0</v>
      </c>
      <c r="G11441" s="3">
        <v>5.0</v>
      </c>
      <c r="H11441" s="3" t="s">
        <v>10957</v>
      </c>
      <c r="I11441" s="3" t="s">
        <v>1616</v>
      </c>
      <c r="J11441" s="3" t="s">
        <v>1617</v>
      </c>
      <c r="K11441" s="3" t="s">
        <v>24</v>
      </c>
      <c r="L11441" s="3">
        <v>26.0</v>
      </c>
      <c r="M11441" s="3" t="s">
        <v>25</v>
      </c>
      <c r="N11441" s="3" t="s">
        <v>10982</v>
      </c>
      <c r="O11441" s="3" t="s">
        <v>218</v>
      </c>
      <c r="P11441" s="4">
        <v>21226.0</v>
      </c>
      <c r="Q11441" s="3" t="s">
        <v>132</v>
      </c>
      <c r="S11441" s="3" t="s">
        <v>34</v>
      </c>
    </row>
    <row r="11442">
      <c r="A11442" s="2">
        <v>42318.714895833335</v>
      </c>
      <c r="B11442" s="3">
        <v>11.0</v>
      </c>
      <c r="C11442" s="3" t="s">
        <v>8462</v>
      </c>
      <c r="D11442" s="3">
        <v>75.0</v>
      </c>
      <c r="E11442" s="3" t="s">
        <v>8463</v>
      </c>
      <c r="F11442" s="3">
        <v>13.0</v>
      </c>
      <c r="G11442" s="3">
        <v>5.0</v>
      </c>
      <c r="H11442" s="3" t="s">
        <v>10957</v>
      </c>
      <c r="I11442" s="3" t="s">
        <v>1616</v>
      </c>
      <c r="J11442" s="3" t="s">
        <v>1617</v>
      </c>
      <c r="K11442" s="3" t="s">
        <v>24</v>
      </c>
      <c r="L11442" s="3">
        <v>27.0</v>
      </c>
      <c r="M11442" s="3" t="s">
        <v>30</v>
      </c>
      <c r="N11442" s="3" t="s">
        <v>2517</v>
      </c>
      <c r="O11442" s="3" t="s">
        <v>67</v>
      </c>
      <c r="P11442" s="4">
        <v>27371.0</v>
      </c>
      <c r="Q11442" s="3" t="s">
        <v>115</v>
      </c>
      <c r="S11442" s="3" t="s">
        <v>34</v>
      </c>
    </row>
    <row r="11443">
      <c r="A11443" s="2">
        <v>42318.714895833335</v>
      </c>
      <c r="B11443" s="3">
        <v>11.0</v>
      </c>
      <c r="C11443" s="3" t="s">
        <v>8462</v>
      </c>
      <c r="D11443" s="3">
        <v>75.0</v>
      </c>
      <c r="E11443" s="3" t="s">
        <v>8463</v>
      </c>
      <c r="F11443" s="3">
        <v>13.0</v>
      </c>
      <c r="G11443" s="3">
        <v>5.0</v>
      </c>
      <c r="H11443" s="3" t="s">
        <v>10957</v>
      </c>
      <c r="I11443" s="3" t="s">
        <v>1616</v>
      </c>
      <c r="J11443" s="3" t="s">
        <v>1617</v>
      </c>
      <c r="K11443" s="3" t="s">
        <v>24</v>
      </c>
      <c r="L11443" s="3">
        <v>28.0</v>
      </c>
      <c r="M11443" s="3" t="s">
        <v>25</v>
      </c>
      <c r="N11443" s="3" t="s">
        <v>3044</v>
      </c>
      <c r="O11443" s="3" t="s">
        <v>427</v>
      </c>
      <c r="P11443" s="4">
        <v>21352.0</v>
      </c>
      <c r="Q11443" s="3" t="s">
        <v>75</v>
      </c>
      <c r="S11443" s="3" t="s">
        <v>34</v>
      </c>
    </row>
    <row r="11444">
      <c r="A11444" s="2">
        <v>42318.714895833335</v>
      </c>
      <c r="B11444" s="3">
        <v>11.0</v>
      </c>
      <c r="C11444" s="3" t="s">
        <v>8462</v>
      </c>
      <c r="D11444" s="3">
        <v>75.0</v>
      </c>
      <c r="E11444" s="3" t="s">
        <v>8463</v>
      </c>
      <c r="F11444" s="3">
        <v>13.0</v>
      </c>
      <c r="G11444" s="3">
        <v>5.0</v>
      </c>
      <c r="H11444" s="3" t="s">
        <v>10957</v>
      </c>
      <c r="I11444" s="3" t="s">
        <v>1616</v>
      </c>
      <c r="J11444" s="3" t="s">
        <v>1617</v>
      </c>
      <c r="K11444" s="3" t="s">
        <v>24</v>
      </c>
      <c r="L11444" s="3">
        <v>29.0</v>
      </c>
      <c r="M11444" s="3" t="s">
        <v>30</v>
      </c>
      <c r="N11444" s="3" t="s">
        <v>4651</v>
      </c>
      <c r="O11444" s="3" t="s">
        <v>553</v>
      </c>
      <c r="P11444" s="4">
        <v>24730.0</v>
      </c>
      <c r="Q11444" s="3" t="s">
        <v>37</v>
      </c>
      <c r="S11444" s="3" t="s">
        <v>34</v>
      </c>
    </row>
    <row r="11445">
      <c r="A11445" s="2">
        <v>42318.714895833335</v>
      </c>
      <c r="B11445" s="3">
        <v>11.0</v>
      </c>
      <c r="C11445" s="3" t="s">
        <v>8462</v>
      </c>
      <c r="D11445" s="3">
        <v>75.0</v>
      </c>
      <c r="E11445" s="3" t="s">
        <v>8463</v>
      </c>
      <c r="F11445" s="3">
        <v>13.0</v>
      </c>
      <c r="G11445" s="3">
        <v>5.0</v>
      </c>
      <c r="H11445" s="3" t="s">
        <v>10957</v>
      </c>
      <c r="I11445" s="3" t="s">
        <v>1616</v>
      </c>
      <c r="J11445" s="3" t="s">
        <v>1617</v>
      </c>
      <c r="K11445" s="3" t="s">
        <v>24</v>
      </c>
      <c r="L11445" s="3">
        <v>30.0</v>
      </c>
      <c r="M11445" s="3" t="s">
        <v>25</v>
      </c>
      <c r="N11445" s="3" t="s">
        <v>6467</v>
      </c>
      <c r="O11445" s="3" t="s">
        <v>2150</v>
      </c>
      <c r="P11445" s="4">
        <v>19211.0</v>
      </c>
      <c r="Q11445" s="3" t="s">
        <v>75</v>
      </c>
      <c r="S11445" s="3" t="s">
        <v>34</v>
      </c>
    </row>
    <row r="11446">
      <c r="A11446" s="2">
        <v>42318.714895833335</v>
      </c>
      <c r="B11446" s="3">
        <v>11.0</v>
      </c>
      <c r="C11446" s="3" t="s">
        <v>8462</v>
      </c>
      <c r="D11446" s="3">
        <v>75.0</v>
      </c>
      <c r="E11446" s="3" t="s">
        <v>8463</v>
      </c>
      <c r="F11446" s="3">
        <v>13.0</v>
      </c>
      <c r="G11446" s="3">
        <v>5.0</v>
      </c>
      <c r="H11446" s="3" t="s">
        <v>10957</v>
      </c>
      <c r="I11446" s="3" t="s">
        <v>1616</v>
      </c>
      <c r="J11446" s="3" t="s">
        <v>1617</v>
      </c>
      <c r="K11446" s="3" t="s">
        <v>24</v>
      </c>
      <c r="L11446" s="3">
        <v>31.0</v>
      </c>
      <c r="M11446" s="3" t="s">
        <v>30</v>
      </c>
      <c r="N11446" s="3" t="s">
        <v>10983</v>
      </c>
      <c r="O11446" s="3" t="s">
        <v>329</v>
      </c>
      <c r="P11446" s="4">
        <v>23387.0</v>
      </c>
      <c r="Q11446" s="3" t="s">
        <v>75</v>
      </c>
      <c r="S11446" s="3" t="s">
        <v>34</v>
      </c>
    </row>
    <row r="11447">
      <c r="A11447" s="2">
        <v>42318.714895833335</v>
      </c>
      <c r="B11447" s="3">
        <v>11.0</v>
      </c>
      <c r="C11447" s="3" t="s">
        <v>8462</v>
      </c>
      <c r="D11447" s="3">
        <v>75.0</v>
      </c>
      <c r="E11447" s="3" t="s">
        <v>8463</v>
      </c>
      <c r="F11447" s="3">
        <v>13.0</v>
      </c>
      <c r="G11447" s="3">
        <v>5.0</v>
      </c>
      <c r="H11447" s="3" t="s">
        <v>10957</v>
      </c>
      <c r="I11447" s="3" t="s">
        <v>1616</v>
      </c>
      <c r="J11447" s="3" t="s">
        <v>1617</v>
      </c>
      <c r="K11447" s="3" t="s">
        <v>24</v>
      </c>
      <c r="L11447" s="3">
        <v>32.0</v>
      </c>
      <c r="M11447" s="3" t="s">
        <v>25</v>
      </c>
      <c r="N11447" s="3" t="s">
        <v>10984</v>
      </c>
      <c r="O11447" s="3" t="s">
        <v>1016</v>
      </c>
      <c r="P11447" s="4">
        <v>26925.0</v>
      </c>
      <c r="Q11447" s="3" t="s">
        <v>37</v>
      </c>
      <c r="S11447" s="3" t="s">
        <v>34</v>
      </c>
    </row>
    <row r="11448">
      <c r="A11448" s="2">
        <v>42318.714895833335</v>
      </c>
      <c r="B11448" s="3">
        <v>11.0</v>
      </c>
      <c r="C11448" s="3" t="s">
        <v>8462</v>
      </c>
      <c r="D11448" s="3">
        <v>75.0</v>
      </c>
      <c r="E11448" s="3" t="s">
        <v>8463</v>
      </c>
      <c r="F11448" s="3">
        <v>13.0</v>
      </c>
      <c r="G11448" s="3">
        <v>5.0</v>
      </c>
      <c r="H11448" s="3" t="s">
        <v>10957</v>
      </c>
      <c r="I11448" s="3" t="s">
        <v>1616</v>
      </c>
      <c r="J11448" s="3" t="s">
        <v>1617</v>
      </c>
      <c r="K11448" s="3" t="s">
        <v>24</v>
      </c>
      <c r="L11448" s="3">
        <v>33.0</v>
      </c>
      <c r="M11448" s="3" t="s">
        <v>30</v>
      </c>
      <c r="N11448" s="3" t="s">
        <v>10985</v>
      </c>
      <c r="O11448" s="3" t="s">
        <v>10986</v>
      </c>
      <c r="P11448" s="4">
        <v>32882.0</v>
      </c>
      <c r="Q11448" s="3" t="s">
        <v>191</v>
      </c>
      <c r="S11448" s="3" t="s">
        <v>34</v>
      </c>
    </row>
    <row r="11449">
      <c r="A11449" s="2">
        <v>42318.714895833335</v>
      </c>
      <c r="B11449" s="3">
        <v>11.0</v>
      </c>
      <c r="C11449" s="3" t="s">
        <v>8462</v>
      </c>
      <c r="D11449" s="3">
        <v>75.0</v>
      </c>
      <c r="E11449" s="3" t="s">
        <v>8463</v>
      </c>
      <c r="F11449" s="3">
        <v>13.0</v>
      </c>
      <c r="G11449" s="3">
        <v>5.0</v>
      </c>
      <c r="H11449" s="3" t="s">
        <v>10957</v>
      </c>
      <c r="I11449" s="3" t="s">
        <v>1616</v>
      </c>
      <c r="J11449" s="3" t="s">
        <v>1617</v>
      </c>
      <c r="K11449" s="3" t="s">
        <v>24</v>
      </c>
      <c r="L11449" s="3">
        <v>34.0</v>
      </c>
      <c r="M11449" s="3" t="s">
        <v>25</v>
      </c>
      <c r="N11449" s="3" t="s">
        <v>10987</v>
      </c>
      <c r="O11449" s="3" t="s">
        <v>613</v>
      </c>
      <c r="P11449" s="4">
        <v>25250.0</v>
      </c>
      <c r="Q11449" s="3" t="s">
        <v>132</v>
      </c>
      <c r="S11449" s="3" t="s">
        <v>34</v>
      </c>
    </row>
    <row r="11450">
      <c r="A11450" s="2">
        <v>42318.714895833335</v>
      </c>
      <c r="B11450" s="3">
        <v>11.0</v>
      </c>
      <c r="C11450" s="3" t="s">
        <v>8462</v>
      </c>
      <c r="D11450" s="3">
        <v>75.0</v>
      </c>
      <c r="E11450" s="3" t="s">
        <v>8463</v>
      </c>
      <c r="F11450" s="3">
        <v>13.0</v>
      </c>
      <c r="G11450" s="3">
        <v>5.0</v>
      </c>
      <c r="H11450" s="3" t="s">
        <v>10957</v>
      </c>
      <c r="I11450" s="3" t="s">
        <v>1616</v>
      </c>
      <c r="J11450" s="3" t="s">
        <v>1617</v>
      </c>
      <c r="K11450" s="3" t="s">
        <v>24</v>
      </c>
      <c r="L11450" s="3">
        <v>35.0</v>
      </c>
      <c r="M11450" s="3" t="s">
        <v>30</v>
      </c>
      <c r="N11450" s="3" t="s">
        <v>10988</v>
      </c>
      <c r="O11450" s="3" t="s">
        <v>329</v>
      </c>
      <c r="P11450" s="4">
        <v>22865.0</v>
      </c>
      <c r="Q11450" s="3" t="s">
        <v>37</v>
      </c>
      <c r="S11450" s="3" t="s">
        <v>34</v>
      </c>
    </row>
    <row r="11451">
      <c r="A11451" s="2">
        <v>42318.714895833335</v>
      </c>
      <c r="B11451" s="3">
        <v>11.0</v>
      </c>
      <c r="C11451" s="3" t="s">
        <v>8462</v>
      </c>
      <c r="D11451" s="3">
        <v>75.0</v>
      </c>
      <c r="E11451" s="3" t="s">
        <v>8463</v>
      </c>
      <c r="F11451" s="3">
        <v>13.0</v>
      </c>
      <c r="G11451" s="3">
        <v>5.0</v>
      </c>
      <c r="H11451" s="3" t="s">
        <v>10957</v>
      </c>
      <c r="I11451" s="3" t="s">
        <v>1616</v>
      </c>
      <c r="J11451" s="3" t="s">
        <v>1617</v>
      </c>
      <c r="K11451" s="3" t="s">
        <v>24</v>
      </c>
      <c r="L11451" s="3">
        <v>36.0</v>
      </c>
      <c r="M11451" s="3" t="s">
        <v>25</v>
      </c>
      <c r="N11451" s="3" t="s">
        <v>10989</v>
      </c>
      <c r="O11451" s="3" t="s">
        <v>246</v>
      </c>
      <c r="P11451" s="4">
        <v>22009.0</v>
      </c>
      <c r="Q11451" s="3" t="s">
        <v>132</v>
      </c>
      <c r="S11451" s="3" t="s">
        <v>34</v>
      </c>
    </row>
    <row r="11452">
      <c r="A11452" s="2">
        <v>42318.714895833335</v>
      </c>
      <c r="B11452" s="3">
        <v>11.0</v>
      </c>
      <c r="C11452" s="3" t="s">
        <v>8462</v>
      </c>
      <c r="D11452" s="3">
        <v>75.0</v>
      </c>
      <c r="E11452" s="3" t="s">
        <v>8463</v>
      </c>
      <c r="F11452" s="3">
        <v>13.0</v>
      </c>
      <c r="G11452" s="3">
        <v>5.0</v>
      </c>
      <c r="H11452" s="3" t="s">
        <v>10957</v>
      </c>
      <c r="I11452" s="3" t="s">
        <v>1616</v>
      </c>
      <c r="J11452" s="3" t="s">
        <v>1617</v>
      </c>
      <c r="K11452" s="3" t="s">
        <v>24</v>
      </c>
      <c r="L11452" s="3">
        <v>37.0</v>
      </c>
      <c r="M11452" s="3" t="s">
        <v>30</v>
      </c>
      <c r="N11452" s="3" t="s">
        <v>10990</v>
      </c>
      <c r="O11452" s="3" t="s">
        <v>1070</v>
      </c>
      <c r="P11452" s="4">
        <v>27563.0</v>
      </c>
      <c r="Q11452" s="3" t="s">
        <v>247</v>
      </c>
      <c r="S11452" s="3" t="s">
        <v>34</v>
      </c>
    </row>
    <row r="11453">
      <c r="A11453" s="2">
        <v>42318.714895833335</v>
      </c>
      <c r="B11453" s="3">
        <v>11.0</v>
      </c>
      <c r="C11453" s="3" t="s">
        <v>8462</v>
      </c>
      <c r="D11453" s="3">
        <v>75.0</v>
      </c>
      <c r="E11453" s="3" t="s">
        <v>8463</v>
      </c>
      <c r="F11453" s="3">
        <v>13.0</v>
      </c>
      <c r="G11453" s="3">
        <v>5.0</v>
      </c>
      <c r="H11453" s="3" t="s">
        <v>10957</v>
      </c>
      <c r="I11453" s="3" t="s">
        <v>1616</v>
      </c>
      <c r="J11453" s="3" t="s">
        <v>1617</v>
      </c>
      <c r="K11453" s="3" t="s">
        <v>24</v>
      </c>
      <c r="L11453" s="3">
        <v>38.0</v>
      </c>
      <c r="M11453" s="3" t="s">
        <v>25</v>
      </c>
      <c r="N11453" s="3" t="s">
        <v>10991</v>
      </c>
      <c r="O11453" s="3" t="s">
        <v>871</v>
      </c>
      <c r="P11453" s="4">
        <v>28426.0</v>
      </c>
      <c r="Q11453" s="3" t="s">
        <v>75</v>
      </c>
      <c r="S11453" s="3" t="s">
        <v>34</v>
      </c>
    </row>
    <row r="11454">
      <c r="A11454" s="2">
        <v>42318.714895833335</v>
      </c>
      <c r="B11454" s="3">
        <v>11.0</v>
      </c>
      <c r="C11454" s="3" t="s">
        <v>8462</v>
      </c>
      <c r="D11454" s="3">
        <v>75.0</v>
      </c>
      <c r="E11454" s="3" t="s">
        <v>8463</v>
      </c>
      <c r="F11454" s="3">
        <v>13.0</v>
      </c>
      <c r="G11454" s="3">
        <v>5.0</v>
      </c>
      <c r="H11454" s="3" t="s">
        <v>10957</v>
      </c>
      <c r="I11454" s="3" t="s">
        <v>1616</v>
      </c>
      <c r="J11454" s="3" t="s">
        <v>1617</v>
      </c>
      <c r="K11454" s="3" t="s">
        <v>24</v>
      </c>
      <c r="L11454" s="3">
        <v>39.0</v>
      </c>
      <c r="M11454" s="3" t="s">
        <v>30</v>
      </c>
      <c r="N11454" s="3" t="s">
        <v>10992</v>
      </c>
      <c r="O11454" s="3" t="s">
        <v>329</v>
      </c>
      <c r="P11454" s="4">
        <v>20300.0</v>
      </c>
      <c r="Q11454" s="3" t="s">
        <v>145</v>
      </c>
      <c r="S11454" s="3" t="s">
        <v>34</v>
      </c>
    </row>
    <row r="11455">
      <c r="A11455" s="2">
        <v>42318.714895833335</v>
      </c>
      <c r="B11455" s="3">
        <v>11.0</v>
      </c>
      <c r="C11455" s="3" t="s">
        <v>8462</v>
      </c>
      <c r="D11455" s="3">
        <v>75.0</v>
      </c>
      <c r="E11455" s="3" t="s">
        <v>8463</v>
      </c>
      <c r="F11455" s="3">
        <v>13.0</v>
      </c>
      <c r="G11455" s="3">
        <v>5.0</v>
      </c>
      <c r="H11455" s="3" t="s">
        <v>10957</v>
      </c>
      <c r="I11455" s="3" t="s">
        <v>1616</v>
      </c>
      <c r="J11455" s="3" t="s">
        <v>1617</v>
      </c>
      <c r="K11455" s="3" t="s">
        <v>24</v>
      </c>
      <c r="L11455" s="3">
        <v>40.0</v>
      </c>
      <c r="M11455" s="3" t="s">
        <v>25</v>
      </c>
      <c r="N11455" s="3" t="s">
        <v>10993</v>
      </c>
      <c r="O11455" s="3" t="s">
        <v>401</v>
      </c>
      <c r="P11455" s="4">
        <v>23445.0</v>
      </c>
      <c r="Q11455" s="3" t="s">
        <v>55</v>
      </c>
      <c r="S11455" s="3" t="s">
        <v>34</v>
      </c>
    </row>
    <row r="11456">
      <c r="A11456" s="2">
        <v>42318.714895833335</v>
      </c>
      <c r="B11456" s="3">
        <v>11.0</v>
      </c>
      <c r="C11456" s="3" t="s">
        <v>8462</v>
      </c>
      <c r="D11456" s="3">
        <v>75.0</v>
      </c>
      <c r="E11456" s="3" t="s">
        <v>8463</v>
      </c>
      <c r="F11456" s="3">
        <v>13.0</v>
      </c>
      <c r="G11456" s="3">
        <v>5.0</v>
      </c>
      <c r="H11456" s="3" t="s">
        <v>10957</v>
      </c>
      <c r="I11456" s="3" t="s">
        <v>1616</v>
      </c>
      <c r="J11456" s="3" t="s">
        <v>1617</v>
      </c>
      <c r="K11456" s="3" t="s">
        <v>24</v>
      </c>
      <c r="L11456" s="3">
        <v>41.0</v>
      </c>
      <c r="M11456" s="3" t="s">
        <v>30</v>
      </c>
      <c r="N11456" s="3" t="s">
        <v>10994</v>
      </c>
      <c r="O11456" s="3" t="s">
        <v>869</v>
      </c>
      <c r="P11456" s="4">
        <v>20317.0</v>
      </c>
      <c r="Q11456" s="3" t="s">
        <v>37</v>
      </c>
      <c r="S11456" s="3" t="s">
        <v>34</v>
      </c>
    </row>
    <row r="11457">
      <c r="A11457" s="2">
        <v>42318.714895833335</v>
      </c>
      <c r="B11457" s="3">
        <v>11.0</v>
      </c>
      <c r="C11457" s="3" t="s">
        <v>8462</v>
      </c>
      <c r="D11457" s="3">
        <v>75.0</v>
      </c>
      <c r="E11457" s="3" t="s">
        <v>8463</v>
      </c>
      <c r="F11457" s="3">
        <v>13.0</v>
      </c>
      <c r="G11457" s="3">
        <v>5.0</v>
      </c>
      <c r="H11457" s="3" t="s">
        <v>10957</v>
      </c>
      <c r="I11457" s="3" t="s">
        <v>1616</v>
      </c>
      <c r="J11457" s="3" t="s">
        <v>1617</v>
      </c>
      <c r="K11457" s="3" t="s">
        <v>24</v>
      </c>
      <c r="L11457" s="3">
        <v>42.0</v>
      </c>
      <c r="M11457" s="3" t="s">
        <v>25</v>
      </c>
      <c r="N11457" s="3" t="s">
        <v>278</v>
      </c>
      <c r="O11457" s="3" t="s">
        <v>359</v>
      </c>
      <c r="P11457" s="4">
        <v>21913.0</v>
      </c>
      <c r="Q11457" s="3" t="s">
        <v>75</v>
      </c>
      <c r="S11457" s="3" t="s">
        <v>34</v>
      </c>
    </row>
    <row r="11458">
      <c r="A11458" s="2">
        <v>42318.714895833335</v>
      </c>
      <c r="B11458" s="3">
        <v>11.0</v>
      </c>
      <c r="C11458" s="3" t="s">
        <v>8462</v>
      </c>
      <c r="D11458" s="3">
        <v>77.0</v>
      </c>
      <c r="E11458" s="3" t="s">
        <v>8506</v>
      </c>
      <c r="F11458" s="3">
        <v>13.0</v>
      </c>
      <c r="G11458" s="3">
        <v>5.0</v>
      </c>
      <c r="H11458" s="3" t="s">
        <v>10957</v>
      </c>
      <c r="I11458" s="3" t="s">
        <v>1616</v>
      </c>
      <c r="J11458" s="3" t="s">
        <v>1617</v>
      </c>
      <c r="K11458" s="3" t="s">
        <v>24</v>
      </c>
      <c r="L11458" s="3">
        <v>1.0</v>
      </c>
      <c r="M11458" s="3" t="s">
        <v>30</v>
      </c>
      <c r="N11458" s="3" t="s">
        <v>10995</v>
      </c>
      <c r="O11458" s="3" t="s">
        <v>342</v>
      </c>
      <c r="P11458" s="4">
        <v>23841.0</v>
      </c>
      <c r="Q11458" s="3" t="s">
        <v>79</v>
      </c>
      <c r="S11458" s="3" t="s">
        <v>34</v>
      </c>
    </row>
    <row r="11459">
      <c r="A11459" s="2">
        <v>42318.714895833335</v>
      </c>
      <c r="B11459" s="3">
        <v>11.0</v>
      </c>
      <c r="C11459" s="3" t="s">
        <v>8462</v>
      </c>
      <c r="D11459" s="3">
        <v>77.0</v>
      </c>
      <c r="E11459" s="3" t="s">
        <v>8506</v>
      </c>
      <c r="F11459" s="3">
        <v>13.0</v>
      </c>
      <c r="G11459" s="3">
        <v>5.0</v>
      </c>
      <c r="H11459" s="3" t="s">
        <v>10957</v>
      </c>
      <c r="I11459" s="3" t="s">
        <v>1616</v>
      </c>
      <c r="J11459" s="3" t="s">
        <v>1617</v>
      </c>
      <c r="K11459" s="3" t="s">
        <v>24</v>
      </c>
      <c r="L11459" s="3">
        <v>2.0</v>
      </c>
      <c r="M11459" s="3" t="s">
        <v>25</v>
      </c>
      <c r="N11459" s="3" t="s">
        <v>1440</v>
      </c>
      <c r="O11459" s="3" t="s">
        <v>42</v>
      </c>
      <c r="P11459" s="4">
        <v>20898.0</v>
      </c>
      <c r="Q11459" s="3" t="s">
        <v>79</v>
      </c>
      <c r="S11459" s="3" t="s">
        <v>34</v>
      </c>
    </row>
    <row r="11460">
      <c r="A11460" s="2">
        <v>42318.714895833335</v>
      </c>
      <c r="B11460" s="3">
        <v>11.0</v>
      </c>
      <c r="C11460" s="3" t="s">
        <v>8462</v>
      </c>
      <c r="D11460" s="3">
        <v>77.0</v>
      </c>
      <c r="E11460" s="3" t="s">
        <v>8506</v>
      </c>
      <c r="F11460" s="3">
        <v>13.0</v>
      </c>
      <c r="G11460" s="3">
        <v>5.0</v>
      </c>
      <c r="H11460" s="3" t="s">
        <v>10957</v>
      </c>
      <c r="I11460" s="3" t="s">
        <v>1616</v>
      </c>
      <c r="J11460" s="3" t="s">
        <v>1617</v>
      </c>
      <c r="K11460" s="3" t="s">
        <v>24</v>
      </c>
      <c r="L11460" s="3">
        <v>3.0</v>
      </c>
      <c r="M11460" s="3" t="s">
        <v>30</v>
      </c>
      <c r="N11460" s="3" t="s">
        <v>10996</v>
      </c>
      <c r="O11460" s="3" t="s">
        <v>121</v>
      </c>
      <c r="P11460" s="4">
        <v>23457.0</v>
      </c>
      <c r="Q11460" s="3" t="s">
        <v>372</v>
      </c>
      <c r="S11460" s="3" t="s">
        <v>34</v>
      </c>
    </row>
    <row r="11461">
      <c r="A11461" s="2">
        <v>42318.714895833335</v>
      </c>
      <c r="B11461" s="3">
        <v>11.0</v>
      </c>
      <c r="C11461" s="3" t="s">
        <v>8462</v>
      </c>
      <c r="D11461" s="3">
        <v>77.0</v>
      </c>
      <c r="E11461" s="3" t="s">
        <v>8506</v>
      </c>
      <c r="F11461" s="3">
        <v>13.0</v>
      </c>
      <c r="G11461" s="3">
        <v>5.0</v>
      </c>
      <c r="H11461" s="3" t="s">
        <v>10957</v>
      </c>
      <c r="I11461" s="3" t="s">
        <v>1616</v>
      </c>
      <c r="J11461" s="3" t="s">
        <v>1617</v>
      </c>
      <c r="K11461" s="3" t="s">
        <v>24</v>
      </c>
      <c r="L11461" s="3">
        <v>4.0</v>
      </c>
      <c r="M11461" s="3" t="s">
        <v>25</v>
      </c>
      <c r="N11461" s="3" t="s">
        <v>10997</v>
      </c>
      <c r="O11461" s="3" t="s">
        <v>127</v>
      </c>
      <c r="P11461" s="4">
        <v>19320.0</v>
      </c>
      <c r="Q11461" s="3" t="s">
        <v>189</v>
      </c>
      <c r="S11461" s="3" t="s">
        <v>34</v>
      </c>
    </row>
    <row r="11462">
      <c r="A11462" s="2">
        <v>42318.714895833335</v>
      </c>
      <c r="B11462" s="3">
        <v>11.0</v>
      </c>
      <c r="C11462" s="3" t="s">
        <v>8462</v>
      </c>
      <c r="D11462" s="3">
        <v>77.0</v>
      </c>
      <c r="E11462" s="3" t="s">
        <v>8506</v>
      </c>
      <c r="F11462" s="3">
        <v>13.0</v>
      </c>
      <c r="G11462" s="3">
        <v>5.0</v>
      </c>
      <c r="H11462" s="3" t="s">
        <v>10957</v>
      </c>
      <c r="I11462" s="3" t="s">
        <v>1616</v>
      </c>
      <c r="J11462" s="3" t="s">
        <v>1617</v>
      </c>
      <c r="K11462" s="3" t="s">
        <v>24</v>
      </c>
      <c r="L11462" s="3">
        <v>5.0</v>
      </c>
      <c r="M11462" s="3" t="s">
        <v>30</v>
      </c>
      <c r="N11462" s="3" t="s">
        <v>10998</v>
      </c>
      <c r="O11462" s="3" t="s">
        <v>919</v>
      </c>
      <c r="P11462" s="4">
        <v>19313.0</v>
      </c>
      <c r="Q11462" s="3" t="s">
        <v>115</v>
      </c>
      <c r="S11462" s="3" t="s">
        <v>34</v>
      </c>
    </row>
    <row r="11463">
      <c r="A11463" s="2">
        <v>42318.714895833335</v>
      </c>
      <c r="B11463" s="3">
        <v>11.0</v>
      </c>
      <c r="C11463" s="3" t="s">
        <v>8462</v>
      </c>
      <c r="D11463" s="3">
        <v>77.0</v>
      </c>
      <c r="E11463" s="3" t="s">
        <v>8506</v>
      </c>
      <c r="F11463" s="3">
        <v>13.0</v>
      </c>
      <c r="G11463" s="3">
        <v>5.0</v>
      </c>
      <c r="H11463" s="3" t="s">
        <v>10957</v>
      </c>
      <c r="I11463" s="3" t="s">
        <v>1616</v>
      </c>
      <c r="J11463" s="3" t="s">
        <v>1617</v>
      </c>
      <c r="K11463" s="3" t="s">
        <v>24</v>
      </c>
      <c r="L11463" s="3">
        <v>6.0</v>
      </c>
      <c r="M11463" s="3" t="s">
        <v>25</v>
      </c>
      <c r="N11463" s="3" t="s">
        <v>2918</v>
      </c>
      <c r="O11463" s="3" t="s">
        <v>1234</v>
      </c>
      <c r="P11463" s="4">
        <v>19338.0</v>
      </c>
      <c r="Q11463" s="3" t="s">
        <v>49</v>
      </c>
      <c r="S11463" s="3" t="s">
        <v>34</v>
      </c>
    </row>
    <row r="11464">
      <c r="A11464" s="2">
        <v>42318.714895833335</v>
      </c>
      <c r="B11464" s="3">
        <v>11.0</v>
      </c>
      <c r="C11464" s="3" t="s">
        <v>8462</v>
      </c>
      <c r="D11464" s="3">
        <v>77.0</v>
      </c>
      <c r="E11464" s="3" t="s">
        <v>8506</v>
      </c>
      <c r="F11464" s="3">
        <v>13.0</v>
      </c>
      <c r="G11464" s="3">
        <v>5.0</v>
      </c>
      <c r="H11464" s="3" t="s">
        <v>10957</v>
      </c>
      <c r="I11464" s="3" t="s">
        <v>1616</v>
      </c>
      <c r="J11464" s="3" t="s">
        <v>1617</v>
      </c>
      <c r="K11464" s="3" t="s">
        <v>24</v>
      </c>
      <c r="L11464" s="3">
        <v>7.0</v>
      </c>
      <c r="M11464" s="3" t="s">
        <v>30</v>
      </c>
      <c r="N11464" s="3" t="s">
        <v>10999</v>
      </c>
      <c r="O11464" s="3" t="s">
        <v>121</v>
      </c>
      <c r="P11464" s="4">
        <v>21390.0</v>
      </c>
      <c r="Q11464" s="3" t="s">
        <v>115</v>
      </c>
      <c r="S11464" s="3" t="s">
        <v>34</v>
      </c>
    </row>
    <row r="11465">
      <c r="A11465" s="2">
        <v>42318.714895833335</v>
      </c>
      <c r="B11465" s="3">
        <v>11.0</v>
      </c>
      <c r="C11465" s="3" t="s">
        <v>8462</v>
      </c>
      <c r="D11465" s="3">
        <v>77.0</v>
      </c>
      <c r="E11465" s="3" t="s">
        <v>8506</v>
      </c>
      <c r="F11465" s="3">
        <v>13.0</v>
      </c>
      <c r="G11465" s="3">
        <v>5.0</v>
      </c>
      <c r="H11465" s="3" t="s">
        <v>10957</v>
      </c>
      <c r="I11465" s="3" t="s">
        <v>1616</v>
      </c>
      <c r="J11465" s="3" t="s">
        <v>1617</v>
      </c>
      <c r="K11465" s="3" t="s">
        <v>24</v>
      </c>
      <c r="L11465" s="3">
        <v>8.0</v>
      </c>
      <c r="M11465" s="3" t="s">
        <v>25</v>
      </c>
      <c r="N11465" s="3" t="s">
        <v>11000</v>
      </c>
      <c r="O11465" s="3" t="s">
        <v>366</v>
      </c>
      <c r="P11465" s="4">
        <v>26176.0</v>
      </c>
      <c r="Q11465" s="3" t="s">
        <v>37</v>
      </c>
      <c r="S11465" s="3" t="s">
        <v>34</v>
      </c>
    </row>
    <row r="11466">
      <c r="A11466" s="2">
        <v>42318.714895833335</v>
      </c>
      <c r="B11466" s="3">
        <v>11.0</v>
      </c>
      <c r="C11466" s="3" t="s">
        <v>8462</v>
      </c>
      <c r="D11466" s="3">
        <v>77.0</v>
      </c>
      <c r="E11466" s="3" t="s">
        <v>8506</v>
      </c>
      <c r="F11466" s="3">
        <v>13.0</v>
      </c>
      <c r="G11466" s="3">
        <v>5.0</v>
      </c>
      <c r="H11466" s="3" t="s">
        <v>10957</v>
      </c>
      <c r="I11466" s="3" t="s">
        <v>1616</v>
      </c>
      <c r="J11466" s="3" t="s">
        <v>1617</v>
      </c>
      <c r="K11466" s="3" t="s">
        <v>24</v>
      </c>
      <c r="L11466" s="3">
        <v>9.0</v>
      </c>
      <c r="M11466" s="3" t="s">
        <v>30</v>
      </c>
      <c r="N11466" s="3" t="s">
        <v>924</v>
      </c>
      <c r="O11466" s="3" t="s">
        <v>3048</v>
      </c>
      <c r="P11466" s="4">
        <v>25575.0</v>
      </c>
      <c r="Q11466" s="3" t="s">
        <v>132</v>
      </c>
      <c r="S11466" s="3" t="s">
        <v>34</v>
      </c>
    </row>
    <row r="11467">
      <c r="A11467" s="2">
        <v>42318.714895833335</v>
      </c>
      <c r="B11467" s="3">
        <v>11.0</v>
      </c>
      <c r="C11467" s="3" t="s">
        <v>8462</v>
      </c>
      <c r="D11467" s="3">
        <v>77.0</v>
      </c>
      <c r="E11467" s="3" t="s">
        <v>8506</v>
      </c>
      <c r="F11467" s="3">
        <v>13.0</v>
      </c>
      <c r="G11467" s="3">
        <v>5.0</v>
      </c>
      <c r="H11467" s="3" t="s">
        <v>10957</v>
      </c>
      <c r="I11467" s="3" t="s">
        <v>1616</v>
      </c>
      <c r="J11467" s="3" t="s">
        <v>1617</v>
      </c>
      <c r="K11467" s="3" t="s">
        <v>24</v>
      </c>
      <c r="L11467" s="3">
        <v>10.0</v>
      </c>
      <c r="M11467" s="3" t="s">
        <v>25</v>
      </c>
      <c r="N11467" s="3" t="s">
        <v>11001</v>
      </c>
      <c r="O11467" s="3" t="s">
        <v>123</v>
      </c>
      <c r="P11467" s="4">
        <v>17485.0</v>
      </c>
      <c r="Q11467" s="3" t="s">
        <v>49</v>
      </c>
      <c r="S11467" s="3" t="s">
        <v>34</v>
      </c>
    </row>
    <row r="11468">
      <c r="A11468" s="2">
        <v>42318.714895833335</v>
      </c>
      <c r="B11468" s="3">
        <v>11.0</v>
      </c>
      <c r="C11468" s="3" t="s">
        <v>8462</v>
      </c>
      <c r="D11468" s="3">
        <v>77.0</v>
      </c>
      <c r="E11468" s="3" t="s">
        <v>8506</v>
      </c>
      <c r="F11468" s="3">
        <v>13.0</v>
      </c>
      <c r="G11468" s="3">
        <v>5.0</v>
      </c>
      <c r="H11468" s="3" t="s">
        <v>10957</v>
      </c>
      <c r="I11468" s="3" t="s">
        <v>1616</v>
      </c>
      <c r="J11468" s="3" t="s">
        <v>1617</v>
      </c>
      <c r="K11468" s="3" t="s">
        <v>24</v>
      </c>
      <c r="L11468" s="3">
        <v>11.0</v>
      </c>
      <c r="M11468" s="3" t="s">
        <v>30</v>
      </c>
      <c r="N11468" s="3" t="s">
        <v>11002</v>
      </c>
      <c r="O11468" s="3" t="s">
        <v>11003</v>
      </c>
      <c r="P11468" s="4">
        <v>28852.0</v>
      </c>
      <c r="Q11468" s="3" t="s">
        <v>37</v>
      </c>
      <c r="S11468" s="3" t="s">
        <v>34</v>
      </c>
    </row>
    <row r="11469">
      <c r="A11469" s="2">
        <v>42318.714895833335</v>
      </c>
      <c r="B11469" s="3">
        <v>11.0</v>
      </c>
      <c r="C11469" s="3" t="s">
        <v>8462</v>
      </c>
      <c r="D11469" s="3">
        <v>77.0</v>
      </c>
      <c r="E11469" s="3" t="s">
        <v>8506</v>
      </c>
      <c r="F11469" s="3">
        <v>13.0</v>
      </c>
      <c r="G11469" s="3">
        <v>5.0</v>
      </c>
      <c r="H11469" s="3" t="s">
        <v>10957</v>
      </c>
      <c r="I11469" s="3" t="s">
        <v>1616</v>
      </c>
      <c r="J11469" s="3" t="s">
        <v>1617</v>
      </c>
      <c r="K11469" s="3" t="s">
        <v>24</v>
      </c>
      <c r="L11469" s="3">
        <v>12.0</v>
      </c>
      <c r="M11469" s="3" t="s">
        <v>25</v>
      </c>
      <c r="N11469" s="3" t="s">
        <v>11004</v>
      </c>
      <c r="O11469" s="3" t="s">
        <v>275</v>
      </c>
      <c r="P11469" s="4">
        <v>18801.0</v>
      </c>
      <c r="Q11469" s="3" t="s">
        <v>49</v>
      </c>
      <c r="S11469" s="3" t="s">
        <v>34</v>
      </c>
    </row>
    <row r="11470">
      <c r="A11470" s="2">
        <v>42318.714895833335</v>
      </c>
      <c r="B11470" s="3">
        <v>11.0</v>
      </c>
      <c r="C11470" s="3" t="s">
        <v>8462</v>
      </c>
      <c r="D11470" s="3">
        <v>77.0</v>
      </c>
      <c r="E11470" s="3" t="s">
        <v>8506</v>
      </c>
      <c r="F11470" s="3">
        <v>13.0</v>
      </c>
      <c r="G11470" s="3">
        <v>5.0</v>
      </c>
      <c r="H11470" s="3" t="s">
        <v>10957</v>
      </c>
      <c r="I11470" s="3" t="s">
        <v>1616</v>
      </c>
      <c r="J11470" s="3" t="s">
        <v>1617</v>
      </c>
      <c r="K11470" s="3" t="s">
        <v>24</v>
      </c>
      <c r="L11470" s="3">
        <v>13.0</v>
      </c>
      <c r="M11470" s="3" t="s">
        <v>30</v>
      </c>
      <c r="N11470" s="3" t="s">
        <v>11005</v>
      </c>
      <c r="O11470" s="3" t="s">
        <v>5226</v>
      </c>
      <c r="P11470" s="4">
        <v>24340.0</v>
      </c>
      <c r="Q11470" s="3" t="s">
        <v>37</v>
      </c>
      <c r="S11470" s="3" t="s">
        <v>34</v>
      </c>
    </row>
    <row r="11471">
      <c r="A11471" s="2">
        <v>42318.714895833335</v>
      </c>
      <c r="B11471" s="3">
        <v>11.0</v>
      </c>
      <c r="C11471" s="3" t="s">
        <v>8462</v>
      </c>
      <c r="D11471" s="3">
        <v>77.0</v>
      </c>
      <c r="E11471" s="3" t="s">
        <v>8506</v>
      </c>
      <c r="F11471" s="3">
        <v>13.0</v>
      </c>
      <c r="G11471" s="3">
        <v>5.0</v>
      </c>
      <c r="H11471" s="3" t="s">
        <v>10957</v>
      </c>
      <c r="I11471" s="3" t="s">
        <v>1616</v>
      </c>
      <c r="J11471" s="3" t="s">
        <v>1617</v>
      </c>
      <c r="K11471" s="3" t="s">
        <v>24</v>
      </c>
      <c r="L11471" s="3">
        <v>14.0</v>
      </c>
      <c r="M11471" s="3" t="s">
        <v>25</v>
      </c>
      <c r="N11471" s="3" t="s">
        <v>4314</v>
      </c>
      <c r="O11471" s="3" t="s">
        <v>796</v>
      </c>
      <c r="P11471" s="4">
        <v>24905.0</v>
      </c>
      <c r="Q11471" s="3" t="s">
        <v>132</v>
      </c>
      <c r="S11471" s="3" t="s">
        <v>34</v>
      </c>
    </row>
    <row r="11472">
      <c r="A11472" s="2">
        <v>42318.714895833335</v>
      </c>
      <c r="B11472" s="3">
        <v>11.0</v>
      </c>
      <c r="C11472" s="3" t="s">
        <v>8462</v>
      </c>
      <c r="D11472" s="3">
        <v>77.0</v>
      </c>
      <c r="E11472" s="3" t="s">
        <v>8506</v>
      </c>
      <c r="F11472" s="3">
        <v>13.0</v>
      </c>
      <c r="G11472" s="3">
        <v>5.0</v>
      </c>
      <c r="H11472" s="3" t="s">
        <v>10957</v>
      </c>
      <c r="I11472" s="3" t="s">
        <v>1616</v>
      </c>
      <c r="J11472" s="3" t="s">
        <v>1617</v>
      </c>
      <c r="K11472" s="3" t="s">
        <v>24</v>
      </c>
      <c r="L11472" s="3">
        <v>15.0</v>
      </c>
      <c r="M11472" s="3" t="s">
        <v>30</v>
      </c>
      <c r="N11472" s="3" t="s">
        <v>11006</v>
      </c>
      <c r="O11472" s="3" t="s">
        <v>10885</v>
      </c>
      <c r="P11472" s="4">
        <v>19487.0</v>
      </c>
      <c r="Q11472" s="3" t="s">
        <v>86</v>
      </c>
      <c r="S11472" s="3" t="s">
        <v>34</v>
      </c>
    </row>
    <row r="11473">
      <c r="A11473" s="2">
        <v>42318.714895833335</v>
      </c>
      <c r="B11473" s="3">
        <v>11.0</v>
      </c>
      <c r="C11473" s="3" t="s">
        <v>8462</v>
      </c>
      <c r="D11473" s="3">
        <v>77.0</v>
      </c>
      <c r="E11473" s="3" t="s">
        <v>8506</v>
      </c>
      <c r="F11473" s="3">
        <v>13.0</v>
      </c>
      <c r="G11473" s="3">
        <v>5.0</v>
      </c>
      <c r="H11473" s="3" t="s">
        <v>10957</v>
      </c>
      <c r="I11473" s="3" t="s">
        <v>1616</v>
      </c>
      <c r="J11473" s="3" t="s">
        <v>1617</v>
      </c>
      <c r="K11473" s="3" t="s">
        <v>24</v>
      </c>
      <c r="L11473" s="3">
        <v>16.0</v>
      </c>
      <c r="M11473" s="3" t="s">
        <v>25</v>
      </c>
      <c r="N11473" s="3" t="s">
        <v>11007</v>
      </c>
      <c r="O11473" s="3" t="s">
        <v>564</v>
      </c>
      <c r="P11473" s="4">
        <v>28140.0</v>
      </c>
      <c r="Q11473" s="3" t="s">
        <v>345</v>
      </c>
      <c r="S11473" s="3" t="s">
        <v>34</v>
      </c>
    </row>
    <row r="11474">
      <c r="A11474" s="2">
        <v>42318.714895833335</v>
      </c>
      <c r="B11474" s="3">
        <v>11.0</v>
      </c>
      <c r="C11474" s="3" t="s">
        <v>8462</v>
      </c>
      <c r="D11474" s="3">
        <v>77.0</v>
      </c>
      <c r="E11474" s="3" t="s">
        <v>8506</v>
      </c>
      <c r="F11474" s="3">
        <v>13.0</v>
      </c>
      <c r="G11474" s="3">
        <v>5.0</v>
      </c>
      <c r="H11474" s="3" t="s">
        <v>10957</v>
      </c>
      <c r="I11474" s="3" t="s">
        <v>1616</v>
      </c>
      <c r="J11474" s="3" t="s">
        <v>1617</v>
      </c>
      <c r="K11474" s="3" t="s">
        <v>24</v>
      </c>
      <c r="L11474" s="3">
        <v>17.0</v>
      </c>
      <c r="M11474" s="3" t="s">
        <v>30</v>
      </c>
      <c r="N11474" s="3" t="s">
        <v>11008</v>
      </c>
      <c r="O11474" s="3" t="s">
        <v>834</v>
      </c>
      <c r="P11474" s="4">
        <v>29039.0</v>
      </c>
      <c r="Q11474" s="3" t="s">
        <v>149</v>
      </c>
      <c r="S11474" s="3" t="s">
        <v>34</v>
      </c>
    </row>
    <row r="11475">
      <c r="A11475" s="2">
        <v>42318.714895833335</v>
      </c>
      <c r="B11475" s="3">
        <v>11.0</v>
      </c>
      <c r="C11475" s="3" t="s">
        <v>8462</v>
      </c>
      <c r="D11475" s="3">
        <v>77.0</v>
      </c>
      <c r="E11475" s="3" t="s">
        <v>8506</v>
      </c>
      <c r="F11475" s="3">
        <v>13.0</v>
      </c>
      <c r="G11475" s="3">
        <v>5.0</v>
      </c>
      <c r="H11475" s="3" t="s">
        <v>10957</v>
      </c>
      <c r="I11475" s="3" t="s">
        <v>1616</v>
      </c>
      <c r="J11475" s="3" t="s">
        <v>1617</v>
      </c>
      <c r="K11475" s="3" t="s">
        <v>24</v>
      </c>
      <c r="L11475" s="3">
        <v>18.0</v>
      </c>
      <c r="M11475" s="3" t="s">
        <v>25</v>
      </c>
      <c r="N11475" s="3" t="s">
        <v>11009</v>
      </c>
      <c r="O11475" s="3" t="s">
        <v>180</v>
      </c>
      <c r="P11475" s="4">
        <v>23920.0</v>
      </c>
      <c r="Q11475" s="3" t="s">
        <v>372</v>
      </c>
      <c r="S11475" s="3" t="s">
        <v>34</v>
      </c>
    </row>
    <row r="11476">
      <c r="A11476" s="2">
        <v>42318.714895833335</v>
      </c>
      <c r="B11476" s="3">
        <v>11.0</v>
      </c>
      <c r="C11476" s="3" t="s">
        <v>8462</v>
      </c>
      <c r="D11476" s="3">
        <v>77.0</v>
      </c>
      <c r="E11476" s="3" t="s">
        <v>8506</v>
      </c>
      <c r="F11476" s="3">
        <v>13.0</v>
      </c>
      <c r="G11476" s="3">
        <v>5.0</v>
      </c>
      <c r="H11476" s="3" t="s">
        <v>10957</v>
      </c>
      <c r="I11476" s="3" t="s">
        <v>1616</v>
      </c>
      <c r="J11476" s="3" t="s">
        <v>1617</v>
      </c>
      <c r="K11476" s="3" t="s">
        <v>24</v>
      </c>
      <c r="L11476" s="3">
        <v>19.0</v>
      </c>
      <c r="M11476" s="3" t="s">
        <v>30</v>
      </c>
      <c r="N11476" s="3" t="s">
        <v>4314</v>
      </c>
      <c r="O11476" s="3" t="s">
        <v>1027</v>
      </c>
      <c r="P11476" s="4">
        <v>25257.0</v>
      </c>
      <c r="Q11476" s="3" t="s">
        <v>132</v>
      </c>
      <c r="S11476" s="3" t="s">
        <v>34</v>
      </c>
    </row>
    <row r="11477">
      <c r="A11477" s="2">
        <v>42318.714895833335</v>
      </c>
      <c r="B11477" s="3">
        <v>11.0</v>
      </c>
      <c r="C11477" s="3" t="s">
        <v>8462</v>
      </c>
      <c r="D11477" s="3">
        <v>77.0</v>
      </c>
      <c r="E11477" s="3" t="s">
        <v>8506</v>
      </c>
      <c r="F11477" s="3">
        <v>13.0</v>
      </c>
      <c r="G11477" s="3">
        <v>5.0</v>
      </c>
      <c r="H11477" s="3" t="s">
        <v>10957</v>
      </c>
      <c r="I11477" s="3" t="s">
        <v>1616</v>
      </c>
      <c r="J11477" s="3" t="s">
        <v>1617</v>
      </c>
      <c r="K11477" s="3" t="s">
        <v>24</v>
      </c>
      <c r="L11477" s="3">
        <v>20.0</v>
      </c>
      <c r="M11477" s="3" t="s">
        <v>25</v>
      </c>
      <c r="N11477" s="3" t="s">
        <v>6542</v>
      </c>
      <c r="O11477" s="3" t="s">
        <v>1091</v>
      </c>
      <c r="P11477" s="4">
        <v>23460.0</v>
      </c>
      <c r="Q11477" s="3" t="s">
        <v>372</v>
      </c>
      <c r="S11477" s="3" t="s">
        <v>34</v>
      </c>
    </row>
    <row r="11478">
      <c r="A11478" s="2">
        <v>42318.714895833335</v>
      </c>
      <c r="B11478" s="3">
        <v>11.0</v>
      </c>
      <c r="C11478" s="3" t="s">
        <v>8462</v>
      </c>
      <c r="D11478" s="3">
        <v>77.0</v>
      </c>
      <c r="E11478" s="3" t="s">
        <v>8506</v>
      </c>
      <c r="F11478" s="3">
        <v>13.0</v>
      </c>
      <c r="G11478" s="3">
        <v>5.0</v>
      </c>
      <c r="H11478" s="3" t="s">
        <v>10957</v>
      </c>
      <c r="I11478" s="3" t="s">
        <v>1616</v>
      </c>
      <c r="J11478" s="3" t="s">
        <v>1617</v>
      </c>
      <c r="K11478" s="3" t="s">
        <v>24</v>
      </c>
      <c r="L11478" s="3">
        <v>21.0</v>
      </c>
      <c r="M11478" s="3" t="s">
        <v>30</v>
      </c>
      <c r="N11478" s="3" t="s">
        <v>1339</v>
      </c>
      <c r="O11478" s="3" t="s">
        <v>3790</v>
      </c>
      <c r="P11478" s="4">
        <v>18444.0</v>
      </c>
      <c r="Q11478" s="3" t="s">
        <v>105</v>
      </c>
      <c r="S11478" s="3" t="s">
        <v>34</v>
      </c>
    </row>
    <row r="11479">
      <c r="A11479" s="2">
        <v>42318.714895833335</v>
      </c>
      <c r="B11479" s="3">
        <v>11.0</v>
      </c>
      <c r="C11479" s="3" t="s">
        <v>8462</v>
      </c>
      <c r="D11479" s="3">
        <v>77.0</v>
      </c>
      <c r="E11479" s="3" t="s">
        <v>8506</v>
      </c>
      <c r="F11479" s="3">
        <v>13.0</v>
      </c>
      <c r="G11479" s="3">
        <v>5.0</v>
      </c>
      <c r="H11479" s="3" t="s">
        <v>10957</v>
      </c>
      <c r="I11479" s="3" t="s">
        <v>1616</v>
      </c>
      <c r="J11479" s="3" t="s">
        <v>1617</v>
      </c>
      <c r="K11479" s="3" t="s">
        <v>24</v>
      </c>
      <c r="L11479" s="3">
        <v>22.0</v>
      </c>
      <c r="M11479" s="3" t="s">
        <v>25</v>
      </c>
      <c r="N11479" s="3" t="s">
        <v>11010</v>
      </c>
      <c r="O11479" s="3" t="s">
        <v>1506</v>
      </c>
      <c r="P11479" s="4">
        <v>23535.0</v>
      </c>
      <c r="Q11479" s="3" t="s">
        <v>37</v>
      </c>
      <c r="S11479" s="3" t="s">
        <v>34</v>
      </c>
    </row>
    <row r="11480">
      <c r="A11480" s="2">
        <v>42318.714895833335</v>
      </c>
      <c r="B11480" s="3">
        <v>11.0</v>
      </c>
      <c r="C11480" s="3" t="s">
        <v>8462</v>
      </c>
      <c r="D11480" s="3">
        <v>77.0</v>
      </c>
      <c r="E11480" s="3" t="s">
        <v>8506</v>
      </c>
      <c r="F11480" s="3">
        <v>13.0</v>
      </c>
      <c r="G11480" s="3">
        <v>5.0</v>
      </c>
      <c r="H11480" s="3" t="s">
        <v>10957</v>
      </c>
      <c r="I11480" s="3" t="s">
        <v>1616</v>
      </c>
      <c r="J11480" s="3" t="s">
        <v>1617</v>
      </c>
      <c r="K11480" s="3" t="s">
        <v>24</v>
      </c>
      <c r="L11480" s="3">
        <v>23.0</v>
      </c>
      <c r="M11480" s="3" t="s">
        <v>30</v>
      </c>
      <c r="N11480" s="3" t="s">
        <v>929</v>
      </c>
      <c r="O11480" s="3" t="s">
        <v>235</v>
      </c>
      <c r="P11480" s="4">
        <v>20977.0</v>
      </c>
      <c r="Q11480" s="3" t="s">
        <v>37</v>
      </c>
      <c r="S11480" s="3" t="s">
        <v>34</v>
      </c>
    </row>
    <row r="11481">
      <c r="A11481" s="2">
        <v>42318.714895833335</v>
      </c>
      <c r="B11481" s="3">
        <v>11.0</v>
      </c>
      <c r="C11481" s="3" t="s">
        <v>8462</v>
      </c>
      <c r="D11481" s="3">
        <v>77.0</v>
      </c>
      <c r="E11481" s="3" t="s">
        <v>8506</v>
      </c>
      <c r="F11481" s="3">
        <v>13.0</v>
      </c>
      <c r="G11481" s="3">
        <v>5.0</v>
      </c>
      <c r="H11481" s="3" t="s">
        <v>10957</v>
      </c>
      <c r="I11481" s="3" t="s">
        <v>1616</v>
      </c>
      <c r="J11481" s="3" t="s">
        <v>1617</v>
      </c>
      <c r="K11481" s="3" t="s">
        <v>24</v>
      </c>
      <c r="L11481" s="3">
        <v>24.0</v>
      </c>
      <c r="M11481" s="3" t="s">
        <v>25</v>
      </c>
      <c r="N11481" s="3" t="s">
        <v>11011</v>
      </c>
      <c r="O11481" s="3" t="s">
        <v>200</v>
      </c>
      <c r="P11481" s="4">
        <v>18941.0</v>
      </c>
      <c r="Q11481" s="3" t="s">
        <v>49</v>
      </c>
      <c r="S11481" s="3" t="s">
        <v>34</v>
      </c>
    </row>
    <row r="11482">
      <c r="A11482" s="2">
        <v>42318.714895833335</v>
      </c>
      <c r="B11482" s="3">
        <v>11.0</v>
      </c>
      <c r="C11482" s="3" t="s">
        <v>8462</v>
      </c>
      <c r="D11482" s="3">
        <v>77.0</v>
      </c>
      <c r="E11482" s="3" t="s">
        <v>8506</v>
      </c>
      <c r="F11482" s="3">
        <v>13.0</v>
      </c>
      <c r="G11482" s="3">
        <v>5.0</v>
      </c>
      <c r="H11482" s="3" t="s">
        <v>10957</v>
      </c>
      <c r="I11482" s="3" t="s">
        <v>1616</v>
      </c>
      <c r="J11482" s="3" t="s">
        <v>1617</v>
      </c>
      <c r="K11482" s="3" t="s">
        <v>24</v>
      </c>
      <c r="L11482" s="3">
        <v>25.0</v>
      </c>
      <c r="M11482" s="3" t="s">
        <v>30</v>
      </c>
      <c r="N11482" s="3" t="s">
        <v>11012</v>
      </c>
      <c r="O11482" s="3" t="s">
        <v>527</v>
      </c>
      <c r="P11482" s="4">
        <v>19486.0</v>
      </c>
      <c r="Q11482" s="3" t="s">
        <v>37</v>
      </c>
      <c r="S11482" s="3" t="s">
        <v>34</v>
      </c>
    </row>
    <row r="11483">
      <c r="A11483" s="2">
        <v>42318.714895833335</v>
      </c>
      <c r="B11483" s="3">
        <v>11.0</v>
      </c>
      <c r="C11483" s="3" t="s">
        <v>8462</v>
      </c>
      <c r="D11483" s="3">
        <v>78.0</v>
      </c>
      <c r="E11483" s="3" t="s">
        <v>8530</v>
      </c>
      <c r="F11483" s="3">
        <v>13.0</v>
      </c>
      <c r="G11483" s="3">
        <v>5.0</v>
      </c>
      <c r="H11483" s="3" t="s">
        <v>10957</v>
      </c>
      <c r="I11483" s="3" t="s">
        <v>1616</v>
      </c>
      <c r="J11483" s="3" t="s">
        <v>1617</v>
      </c>
      <c r="K11483" s="3" t="s">
        <v>24</v>
      </c>
      <c r="L11483" s="3">
        <v>1.0</v>
      </c>
      <c r="M11483" s="3" t="s">
        <v>25</v>
      </c>
      <c r="N11483" s="3" t="s">
        <v>6695</v>
      </c>
      <c r="O11483" s="3" t="s">
        <v>297</v>
      </c>
      <c r="P11483" s="4">
        <v>23124.0</v>
      </c>
      <c r="Q11483" s="3" t="s">
        <v>372</v>
      </c>
      <c r="S11483" s="3" t="s">
        <v>34</v>
      </c>
    </row>
    <row r="11484">
      <c r="A11484" s="2">
        <v>42318.714895833335</v>
      </c>
      <c r="B11484" s="3">
        <v>11.0</v>
      </c>
      <c r="C11484" s="3" t="s">
        <v>8462</v>
      </c>
      <c r="D11484" s="3">
        <v>78.0</v>
      </c>
      <c r="E11484" s="3" t="s">
        <v>8530</v>
      </c>
      <c r="F11484" s="3">
        <v>13.0</v>
      </c>
      <c r="G11484" s="3">
        <v>5.0</v>
      </c>
      <c r="H11484" s="3" t="s">
        <v>10957</v>
      </c>
      <c r="I11484" s="3" t="s">
        <v>1616</v>
      </c>
      <c r="J11484" s="3" t="s">
        <v>1617</v>
      </c>
      <c r="K11484" s="3" t="s">
        <v>24</v>
      </c>
      <c r="L11484" s="3">
        <v>2.0</v>
      </c>
      <c r="M11484" s="3" t="s">
        <v>30</v>
      </c>
      <c r="N11484" s="3" t="s">
        <v>11013</v>
      </c>
      <c r="O11484" s="3" t="s">
        <v>361</v>
      </c>
      <c r="P11484" s="4">
        <v>20831.0</v>
      </c>
      <c r="Q11484" s="3" t="s">
        <v>75</v>
      </c>
      <c r="S11484" s="3" t="s">
        <v>34</v>
      </c>
    </row>
    <row r="11485">
      <c r="A11485" s="2">
        <v>42318.714895833335</v>
      </c>
      <c r="B11485" s="3">
        <v>11.0</v>
      </c>
      <c r="C11485" s="3" t="s">
        <v>8462</v>
      </c>
      <c r="D11485" s="3">
        <v>78.0</v>
      </c>
      <c r="E11485" s="3" t="s">
        <v>8530</v>
      </c>
      <c r="F11485" s="3">
        <v>13.0</v>
      </c>
      <c r="G11485" s="3">
        <v>5.0</v>
      </c>
      <c r="H11485" s="3" t="s">
        <v>10957</v>
      </c>
      <c r="I11485" s="3" t="s">
        <v>1616</v>
      </c>
      <c r="J11485" s="3" t="s">
        <v>1617</v>
      </c>
      <c r="K11485" s="3" t="s">
        <v>24</v>
      </c>
      <c r="L11485" s="3">
        <v>3.0</v>
      </c>
      <c r="M11485" s="3" t="s">
        <v>25</v>
      </c>
      <c r="N11485" s="3" t="s">
        <v>3293</v>
      </c>
      <c r="O11485" s="3" t="s">
        <v>251</v>
      </c>
      <c r="P11485" s="4">
        <v>23319.0</v>
      </c>
      <c r="Q11485" s="3" t="s">
        <v>372</v>
      </c>
      <c r="S11485" s="3" t="s">
        <v>34</v>
      </c>
    </row>
    <row r="11486">
      <c r="A11486" s="2">
        <v>42318.714895833335</v>
      </c>
      <c r="B11486" s="3">
        <v>11.0</v>
      </c>
      <c r="C11486" s="3" t="s">
        <v>8462</v>
      </c>
      <c r="D11486" s="3">
        <v>78.0</v>
      </c>
      <c r="E11486" s="3" t="s">
        <v>8530</v>
      </c>
      <c r="F11486" s="3">
        <v>13.0</v>
      </c>
      <c r="G11486" s="3">
        <v>5.0</v>
      </c>
      <c r="H11486" s="3" t="s">
        <v>10957</v>
      </c>
      <c r="I11486" s="3" t="s">
        <v>1616</v>
      </c>
      <c r="J11486" s="3" t="s">
        <v>1617</v>
      </c>
      <c r="K11486" s="3" t="s">
        <v>24</v>
      </c>
      <c r="L11486" s="3">
        <v>4.0</v>
      </c>
      <c r="M11486" s="3" t="s">
        <v>30</v>
      </c>
      <c r="N11486" s="3" t="s">
        <v>8232</v>
      </c>
      <c r="O11486" s="3" t="s">
        <v>215</v>
      </c>
      <c r="P11486" s="4">
        <v>23992.0</v>
      </c>
      <c r="Q11486" s="3" t="s">
        <v>75</v>
      </c>
      <c r="S11486" s="3" t="s">
        <v>34</v>
      </c>
    </row>
    <row r="11487">
      <c r="A11487" s="2">
        <v>42318.714895833335</v>
      </c>
      <c r="B11487" s="3">
        <v>11.0</v>
      </c>
      <c r="C11487" s="3" t="s">
        <v>8462</v>
      </c>
      <c r="D11487" s="3">
        <v>78.0</v>
      </c>
      <c r="E11487" s="3" t="s">
        <v>8530</v>
      </c>
      <c r="F11487" s="3">
        <v>13.0</v>
      </c>
      <c r="G11487" s="3">
        <v>5.0</v>
      </c>
      <c r="H11487" s="3" t="s">
        <v>10957</v>
      </c>
      <c r="I11487" s="3" t="s">
        <v>1616</v>
      </c>
      <c r="J11487" s="3" t="s">
        <v>1617</v>
      </c>
      <c r="K11487" s="3" t="s">
        <v>24</v>
      </c>
      <c r="L11487" s="3">
        <v>5.0</v>
      </c>
      <c r="M11487" s="3" t="s">
        <v>25</v>
      </c>
      <c r="N11487" s="3" t="s">
        <v>11014</v>
      </c>
      <c r="O11487" s="3" t="s">
        <v>91</v>
      </c>
      <c r="P11487" s="4">
        <v>22872.0</v>
      </c>
      <c r="Q11487" s="3" t="s">
        <v>75</v>
      </c>
      <c r="S11487" s="3" t="s">
        <v>34</v>
      </c>
    </row>
    <row r="11488">
      <c r="A11488" s="2">
        <v>42318.714895833335</v>
      </c>
      <c r="B11488" s="3">
        <v>11.0</v>
      </c>
      <c r="C11488" s="3" t="s">
        <v>8462</v>
      </c>
      <c r="D11488" s="3">
        <v>78.0</v>
      </c>
      <c r="E11488" s="3" t="s">
        <v>8530</v>
      </c>
      <c r="F11488" s="3">
        <v>13.0</v>
      </c>
      <c r="G11488" s="3">
        <v>5.0</v>
      </c>
      <c r="H11488" s="3" t="s">
        <v>10957</v>
      </c>
      <c r="I11488" s="3" t="s">
        <v>1616</v>
      </c>
      <c r="J11488" s="3" t="s">
        <v>1617</v>
      </c>
      <c r="K11488" s="3" t="s">
        <v>24</v>
      </c>
      <c r="L11488" s="3">
        <v>6.0</v>
      </c>
      <c r="M11488" s="3" t="s">
        <v>30</v>
      </c>
      <c r="N11488" s="3" t="s">
        <v>11015</v>
      </c>
      <c r="O11488" s="3" t="s">
        <v>5920</v>
      </c>
      <c r="P11488" s="4">
        <v>23505.0</v>
      </c>
      <c r="Q11488" s="3" t="s">
        <v>132</v>
      </c>
      <c r="S11488" s="3" t="s">
        <v>34</v>
      </c>
    </row>
    <row r="11489">
      <c r="A11489" s="2">
        <v>42318.714895833335</v>
      </c>
      <c r="B11489" s="3">
        <v>11.0</v>
      </c>
      <c r="C11489" s="3" t="s">
        <v>8462</v>
      </c>
      <c r="D11489" s="3">
        <v>78.0</v>
      </c>
      <c r="E11489" s="3" t="s">
        <v>8530</v>
      </c>
      <c r="F11489" s="3">
        <v>13.0</v>
      </c>
      <c r="G11489" s="3">
        <v>5.0</v>
      </c>
      <c r="H11489" s="3" t="s">
        <v>10957</v>
      </c>
      <c r="I11489" s="3" t="s">
        <v>1616</v>
      </c>
      <c r="J11489" s="3" t="s">
        <v>1617</v>
      </c>
      <c r="K11489" s="3" t="s">
        <v>24</v>
      </c>
      <c r="L11489" s="3">
        <v>7.0</v>
      </c>
      <c r="M11489" s="3" t="s">
        <v>25</v>
      </c>
      <c r="N11489" s="3" t="s">
        <v>11016</v>
      </c>
      <c r="O11489" s="3" t="s">
        <v>42</v>
      </c>
      <c r="P11489" s="4">
        <v>24472.0</v>
      </c>
      <c r="Q11489" s="3" t="s">
        <v>372</v>
      </c>
      <c r="S11489" s="3" t="s">
        <v>34</v>
      </c>
    </row>
    <row r="11490">
      <c r="A11490" s="2">
        <v>42318.714895833335</v>
      </c>
      <c r="B11490" s="3">
        <v>11.0</v>
      </c>
      <c r="C11490" s="3" t="s">
        <v>8462</v>
      </c>
      <c r="D11490" s="3">
        <v>78.0</v>
      </c>
      <c r="E11490" s="3" t="s">
        <v>8530</v>
      </c>
      <c r="F11490" s="3">
        <v>13.0</v>
      </c>
      <c r="G11490" s="3">
        <v>5.0</v>
      </c>
      <c r="H11490" s="3" t="s">
        <v>10957</v>
      </c>
      <c r="I11490" s="3" t="s">
        <v>1616</v>
      </c>
      <c r="J11490" s="3" t="s">
        <v>1617</v>
      </c>
      <c r="K11490" s="3" t="s">
        <v>24</v>
      </c>
      <c r="L11490" s="3">
        <v>8.0</v>
      </c>
      <c r="M11490" s="3" t="s">
        <v>30</v>
      </c>
      <c r="N11490" s="3" t="s">
        <v>11017</v>
      </c>
      <c r="O11490" s="3" t="s">
        <v>364</v>
      </c>
      <c r="P11490" s="4">
        <v>19429.0</v>
      </c>
      <c r="Q11490" s="3" t="s">
        <v>113</v>
      </c>
      <c r="S11490" s="3" t="s">
        <v>34</v>
      </c>
    </row>
    <row r="11491">
      <c r="A11491" s="2">
        <v>42318.714895833335</v>
      </c>
      <c r="B11491" s="3">
        <v>11.0</v>
      </c>
      <c r="C11491" s="3" t="s">
        <v>8462</v>
      </c>
      <c r="D11491" s="3">
        <v>78.0</v>
      </c>
      <c r="E11491" s="3" t="s">
        <v>8530</v>
      </c>
      <c r="F11491" s="3">
        <v>13.0</v>
      </c>
      <c r="G11491" s="3">
        <v>5.0</v>
      </c>
      <c r="H11491" s="3" t="s">
        <v>10957</v>
      </c>
      <c r="I11491" s="3" t="s">
        <v>1616</v>
      </c>
      <c r="J11491" s="3" t="s">
        <v>1617</v>
      </c>
      <c r="K11491" s="3" t="s">
        <v>24</v>
      </c>
      <c r="L11491" s="3">
        <v>9.0</v>
      </c>
      <c r="M11491" s="3" t="s">
        <v>25</v>
      </c>
      <c r="N11491" s="3" t="s">
        <v>924</v>
      </c>
      <c r="O11491" s="3" t="s">
        <v>95</v>
      </c>
      <c r="P11491" s="4">
        <v>23294.0</v>
      </c>
      <c r="Q11491" s="3" t="s">
        <v>372</v>
      </c>
      <c r="S11491" s="3" t="s">
        <v>34</v>
      </c>
    </row>
    <row r="11492">
      <c r="A11492" s="2">
        <v>42318.714895833335</v>
      </c>
      <c r="B11492" s="3">
        <v>11.0</v>
      </c>
      <c r="C11492" s="3" t="s">
        <v>8462</v>
      </c>
      <c r="D11492" s="3">
        <v>78.0</v>
      </c>
      <c r="E11492" s="3" t="s">
        <v>8530</v>
      </c>
      <c r="F11492" s="3">
        <v>13.0</v>
      </c>
      <c r="G11492" s="3">
        <v>5.0</v>
      </c>
      <c r="H11492" s="3" t="s">
        <v>10957</v>
      </c>
      <c r="I11492" s="3" t="s">
        <v>1616</v>
      </c>
      <c r="J11492" s="3" t="s">
        <v>1617</v>
      </c>
      <c r="K11492" s="3" t="s">
        <v>24</v>
      </c>
      <c r="L11492" s="3">
        <v>10.0</v>
      </c>
      <c r="M11492" s="3" t="s">
        <v>30</v>
      </c>
      <c r="N11492" s="3" t="s">
        <v>11018</v>
      </c>
      <c r="O11492" s="3" t="s">
        <v>98</v>
      </c>
      <c r="P11492" s="4">
        <v>21251.0</v>
      </c>
      <c r="Q11492" s="3" t="s">
        <v>132</v>
      </c>
      <c r="S11492" s="3" t="s">
        <v>34</v>
      </c>
    </row>
    <row r="11493">
      <c r="A11493" s="2">
        <v>42318.714895833335</v>
      </c>
      <c r="B11493" s="3">
        <v>11.0</v>
      </c>
      <c r="C11493" s="3" t="s">
        <v>8462</v>
      </c>
      <c r="D11493" s="3">
        <v>78.0</v>
      </c>
      <c r="E11493" s="3" t="s">
        <v>8530</v>
      </c>
      <c r="F11493" s="3">
        <v>13.0</v>
      </c>
      <c r="G11493" s="3">
        <v>5.0</v>
      </c>
      <c r="H11493" s="3" t="s">
        <v>10957</v>
      </c>
      <c r="I11493" s="3" t="s">
        <v>1616</v>
      </c>
      <c r="J11493" s="3" t="s">
        <v>1617</v>
      </c>
      <c r="K11493" s="3" t="s">
        <v>24</v>
      </c>
      <c r="L11493" s="3">
        <v>11.0</v>
      </c>
      <c r="M11493" s="3" t="s">
        <v>25</v>
      </c>
      <c r="N11493" s="3" t="s">
        <v>3947</v>
      </c>
      <c r="O11493" s="3" t="s">
        <v>180</v>
      </c>
      <c r="P11493" s="4">
        <v>19005.0</v>
      </c>
      <c r="Q11493" s="3" t="s">
        <v>345</v>
      </c>
      <c r="S11493" s="3" t="s">
        <v>34</v>
      </c>
    </row>
    <row r="11494">
      <c r="A11494" s="2">
        <v>42318.714895833335</v>
      </c>
      <c r="B11494" s="3">
        <v>11.0</v>
      </c>
      <c r="C11494" s="3" t="s">
        <v>8462</v>
      </c>
      <c r="D11494" s="3">
        <v>78.0</v>
      </c>
      <c r="E11494" s="3" t="s">
        <v>8530</v>
      </c>
      <c r="F11494" s="3">
        <v>13.0</v>
      </c>
      <c r="G11494" s="3">
        <v>5.0</v>
      </c>
      <c r="H11494" s="3" t="s">
        <v>10957</v>
      </c>
      <c r="I11494" s="3" t="s">
        <v>1616</v>
      </c>
      <c r="J11494" s="3" t="s">
        <v>1617</v>
      </c>
      <c r="K11494" s="3" t="s">
        <v>24</v>
      </c>
      <c r="L11494" s="3">
        <v>12.0</v>
      </c>
      <c r="M11494" s="3" t="s">
        <v>30</v>
      </c>
      <c r="N11494" s="3" t="s">
        <v>11019</v>
      </c>
      <c r="O11494" s="3" t="s">
        <v>225</v>
      </c>
      <c r="P11494" s="4">
        <v>21886.0</v>
      </c>
      <c r="Q11494" s="3" t="s">
        <v>132</v>
      </c>
      <c r="S11494" s="3" t="s">
        <v>34</v>
      </c>
    </row>
    <row r="11495">
      <c r="A11495" s="2">
        <v>42318.714895833335</v>
      </c>
      <c r="B11495" s="3">
        <v>11.0</v>
      </c>
      <c r="C11495" s="3" t="s">
        <v>8462</v>
      </c>
      <c r="D11495" s="3">
        <v>78.0</v>
      </c>
      <c r="E11495" s="3" t="s">
        <v>8530</v>
      </c>
      <c r="F11495" s="3">
        <v>13.0</v>
      </c>
      <c r="G11495" s="3">
        <v>5.0</v>
      </c>
      <c r="H11495" s="3" t="s">
        <v>10957</v>
      </c>
      <c r="I11495" s="3" t="s">
        <v>1616</v>
      </c>
      <c r="J11495" s="3" t="s">
        <v>1617</v>
      </c>
      <c r="K11495" s="3" t="s">
        <v>24</v>
      </c>
      <c r="L11495" s="3">
        <v>13.0</v>
      </c>
      <c r="M11495" s="3" t="s">
        <v>25</v>
      </c>
      <c r="N11495" s="3" t="s">
        <v>11020</v>
      </c>
      <c r="O11495" s="3" t="s">
        <v>218</v>
      </c>
      <c r="P11495" s="4">
        <v>22464.0</v>
      </c>
      <c r="Q11495" s="3" t="s">
        <v>372</v>
      </c>
      <c r="S11495" s="3" t="s">
        <v>34</v>
      </c>
    </row>
    <row r="11496">
      <c r="A11496" s="2">
        <v>42318.714895833335</v>
      </c>
      <c r="B11496" s="3">
        <v>11.0</v>
      </c>
      <c r="C11496" s="3" t="s">
        <v>8462</v>
      </c>
      <c r="D11496" s="3">
        <v>78.0</v>
      </c>
      <c r="E11496" s="3" t="s">
        <v>8530</v>
      </c>
      <c r="F11496" s="3">
        <v>13.0</v>
      </c>
      <c r="G11496" s="3">
        <v>5.0</v>
      </c>
      <c r="H11496" s="3" t="s">
        <v>10957</v>
      </c>
      <c r="I11496" s="3" t="s">
        <v>1616</v>
      </c>
      <c r="J11496" s="3" t="s">
        <v>1617</v>
      </c>
      <c r="K11496" s="3" t="s">
        <v>24</v>
      </c>
      <c r="L11496" s="3">
        <v>14.0</v>
      </c>
      <c r="M11496" s="3" t="s">
        <v>30</v>
      </c>
      <c r="N11496" s="3" t="s">
        <v>11021</v>
      </c>
      <c r="O11496" s="3" t="s">
        <v>448</v>
      </c>
      <c r="P11496" s="4">
        <v>28674.0</v>
      </c>
      <c r="Q11496" s="3" t="s">
        <v>37</v>
      </c>
      <c r="S11496" s="3" t="s">
        <v>34</v>
      </c>
    </row>
    <row r="11497">
      <c r="A11497" s="2">
        <v>42318.714895833335</v>
      </c>
      <c r="B11497" s="3">
        <v>11.0</v>
      </c>
      <c r="C11497" s="3" t="s">
        <v>8462</v>
      </c>
      <c r="D11497" s="3">
        <v>78.0</v>
      </c>
      <c r="E11497" s="3" t="s">
        <v>8530</v>
      </c>
      <c r="F11497" s="3">
        <v>13.0</v>
      </c>
      <c r="G11497" s="3">
        <v>5.0</v>
      </c>
      <c r="H11497" s="3" t="s">
        <v>10957</v>
      </c>
      <c r="I11497" s="3" t="s">
        <v>1616</v>
      </c>
      <c r="J11497" s="3" t="s">
        <v>1617</v>
      </c>
      <c r="K11497" s="3" t="s">
        <v>24</v>
      </c>
      <c r="L11497" s="3">
        <v>15.0</v>
      </c>
      <c r="M11497" s="3" t="s">
        <v>25</v>
      </c>
      <c r="N11497" s="3" t="s">
        <v>2389</v>
      </c>
      <c r="O11497" s="3" t="s">
        <v>417</v>
      </c>
      <c r="P11497" s="4">
        <v>21283.0</v>
      </c>
      <c r="Q11497" s="3" t="s">
        <v>79</v>
      </c>
      <c r="S11497" s="3" t="s">
        <v>34</v>
      </c>
    </row>
    <row r="11498">
      <c r="A11498" s="2">
        <v>42318.714895833335</v>
      </c>
      <c r="B11498" s="3">
        <v>11.0</v>
      </c>
      <c r="C11498" s="3" t="s">
        <v>8462</v>
      </c>
      <c r="D11498" s="3">
        <v>78.0</v>
      </c>
      <c r="E11498" s="3" t="s">
        <v>8530</v>
      </c>
      <c r="F11498" s="3">
        <v>13.0</v>
      </c>
      <c r="G11498" s="3">
        <v>5.0</v>
      </c>
      <c r="H11498" s="3" t="s">
        <v>10957</v>
      </c>
      <c r="I11498" s="3" t="s">
        <v>1616</v>
      </c>
      <c r="J11498" s="3" t="s">
        <v>1617</v>
      </c>
      <c r="K11498" s="3" t="s">
        <v>24</v>
      </c>
      <c r="L11498" s="3">
        <v>16.0</v>
      </c>
      <c r="M11498" s="3" t="s">
        <v>30</v>
      </c>
      <c r="N11498" s="3" t="s">
        <v>11022</v>
      </c>
      <c r="O11498" s="3" t="s">
        <v>3007</v>
      </c>
      <c r="P11498" s="4">
        <v>28165.0</v>
      </c>
      <c r="Q11498" s="3" t="s">
        <v>52</v>
      </c>
      <c r="S11498" s="3" t="s">
        <v>34</v>
      </c>
    </row>
    <row r="11499">
      <c r="A11499" s="2">
        <v>42318.714895833335</v>
      </c>
      <c r="B11499" s="3">
        <v>11.0</v>
      </c>
      <c r="C11499" s="3" t="s">
        <v>8462</v>
      </c>
      <c r="D11499" s="3">
        <v>78.0</v>
      </c>
      <c r="E11499" s="3" t="s">
        <v>8530</v>
      </c>
      <c r="F11499" s="3">
        <v>13.0</v>
      </c>
      <c r="G11499" s="3">
        <v>5.0</v>
      </c>
      <c r="H11499" s="3" t="s">
        <v>10957</v>
      </c>
      <c r="I11499" s="3" t="s">
        <v>1616</v>
      </c>
      <c r="J11499" s="3" t="s">
        <v>1617</v>
      </c>
      <c r="K11499" s="3" t="s">
        <v>24</v>
      </c>
      <c r="L11499" s="3">
        <v>17.0</v>
      </c>
      <c r="M11499" s="3" t="s">
        <v>25</v>
      </c>
      <c r="N11499" s="3" t="s">
        <v>11023</v>
      </c>
      <c r="O11499" s="3" t="s">
        <v>4223</v>
      </c>
      <c r="P11499" s="4">
        <v>25547.0</v>
      </c>
      <c r="Q11499" s="3" t="s">
        <v>372</v>
      </c>
      <c r="S11499" s="3" t="s">
        <v>34</v>
      </c>
    </row>
    <row r="11500">
      <c r="A11500" s="2">
        <v>42318.714895833335</v>
      </c>
      <c r="B11500" s="3">
        <v>11.0</v>
      </c>
      <c r="C11500" s="3" t="s">
        <v>8462</v>
      </c>
      <c r="D11500" s="3">
        <v>78.0</v>
      </c>
      <c r="E11500" s="3" t="s">
        <v>8530</v>
      </c>
      <c r="F11500" s="3">
        <v>13.0</v>
      </c>
      <c r="G11500" s="3">
        <v>5.0</v>
      </c>
      <c r="H11500" s="3" t="s">
        <v>10957</v>
      </c>
      <c r="I11500" s="3" t="s">
        <v>1616</v>
      </c>
      <c r="J11500" s="3" t="s">
        <v>1617</v>
      </c>
      <c r="K11500" s="3" t="s">
        <v>24</v>
      </c>
      <c r="L11500" s="3">
        <v>18.0</v>
      </c>
      <c r="M11500" s="3" t="s">
        <v>30</v>
      </c>
      <c r="N11500" s="3" t="s">
        <v>11024</v>
      </c>
      <c r="O11500" s="3" t="s">
        <v>368</v>
      </c>
      <c r="P11500" s="4">
        <v>31297.0</v>
      </c>
      <c r="Q11500" s="3" t="s">
        <v>228</v>
      </c>
      <c r="S11500" s="3" t="s">
        <v>34</v>
      </c>
    </row>
    <row r="11501">
      <c r="A11501" s="2">
        <v>42318.714895833335</v>
      </c>
      <c r="B11501" s="3">
        <v>11.0</v>
      </c>
      <c r="C11501" s="3" t="s">
        <v>8462</v>
      </c>
      <c r="D11501" s="3">
        <v>78.0</v>
      </c>
      <c r="E11501" s="3" t="s">
        <v>8530</v>
      </c>
      <c r="F11501" s="3">
        <v>13.0</v>
      </c>
      <c r="G11501" s="3">
        <v>5.0</v>
      </c>
      <c r="H11501" s="3" t="s">
        <v>10957</v>
      </c>
      <c r="I11501" s="3" t="s">
        <v>1616</v>
      </c>
      <c r="J11501" s="3" t="s">
        <v>1617</v>
      </c>
      <c r="K11501" s="3" t="s">
        <v>24</v>
      </c>
      <c r="L11501" s="3">
        <v>19.0</v>
      </c>
      <c r="M11501" s="3" t="s">
        <v>25</v>
      </c>
      <c r="N11501" s="3" t="s">
        <v>11025</v>
      </c>
      <c r="O11501" s="3" t="s">
        <v>417</v>
      </c>
      <c r="P11501" s="4">
        <v>20064.0</v>
      </c>
      <c r="Q11501" s="3" t="s">
        <v>115</v>
      </c>
      <c r="S11501" s="3" t="s">
        <v>34</v>
      </c>
    </row>
    <row r="11502">
      <c r="A11502" s="2">
        <v>42318.714895833335</v>
      </c>
      <c r="B11502" s="3">
        <v>11.0</v>
      </c>
      <c r="C11502" s="3" t="s">
        <v>8462</v>
      </c>
      <c r="D11502" s="3">
        <v>78.0</v>
      </c>
      <c r="E11502" s="3" t="s">
        <v>8530</v>
      </c>
      <c r="F11502" s="3">
        <v>13.0</v>
      </c>
      <c r="G11502" s="3">
        <v>5.0</v>
      </c>
      <c r="H11502" s="3" t="s">
        <v>10957</v>
      </c>
      <c r="I11502" s="3" t="s">
        <v>1616</v>
      </c>
      <c r="J11502" s="3" t="s">
        <v>1617</v>
      </c>
      <c r="K11502" s="3" t="s">
        <v>24</v>
      </c>
      <c r="L11502" s="3">
        <v>20.0</v>
      </c>
      <c r="M11502" s="3" t="s">
        <v>30</v>
      </c>
      <c r="N11502" s="3" t="s">
        <v>8232</v>
      </c>
      <c r="O11502" s="3" t="s">
        <v>729</v>
      </c>
      <c r="P11502" s="4">
        <v>14712.0</v>
      </c>
      <c r="Q11502" s="3" t="s">
        <v>145</v>
      </c>
      <c r="S11502" s="3" t="s">
        <v>34</v>
      </c>
    </row>
    <row r="11503">
      <c r="A11503" s="2">
        <v>42318.714895833335</v>
      </c>
      <c r="B11503" s="3">
        <v>11.0</v>
      </c>
      <c r="C11503" s="3" t="s">
        <v>8462</v>
      </c>
      <c r="D11503" s="3">
        <v>78.0</v>
      </c>
      <c r="E11503" s="3" t="s">
        <v>8530</v>
      </c>
      <c r="F11503" s="3">
        <v>13.0</v>
      </c>
      <c r="G11503" s="3">
        <v>5.0</v>
      </c>
      <c r="H11503" s="3" t="s">
        <v>10957</v>
      </c>
      <c r="I11503" s="3" t="s">
        <v>1616</v>
      </c>
      <c r="J11503" s="3" t="s">
        <v>1617</v>
      </c>
      <c r="K11503" s="3" t="s">
        <v>24</v>
      </c>
      <c r="L11503" s="3">
        <v>21.0</v>
      </c>
      <c r="M11503" s="3" t="s">
        <v>25</v>
      </c>
      <c r="N11503" s="3" t="s">
        <v>11026</v>
      </c>
      <c r="O11503" s="3" t="s">
        <v>8004</v>
      </c>
      <c r="P11503" s="4">
        <v>26592.0</v>
      </c>
      <c r="Q11503" s="3" t="s">
        <v>372</v>
      </c>
      <c r="S11503" s="3" t="s">
        <v>34</v>
      </c>
    </row>
    <row r="11504">
      <c r="A11504" s="2">
        <v>42318.714895833335</v>
      </c>
      <c r="B11504" s="3">
        <v>11.0</v>
      </c>
      <c r="C11504" s="3" t="s">
        <v>8462</v>
      </c>
      <c r="D11504" s="3">
        <v>78.0</v>
      </c>
      <c r="E11504" s="3" t="s">
        <v>8530</v>
      </c>
      <c r="F11504" s="3">
        <v>13.0</v>
      </c>
      <c r="G11504" s="3">
        <v>5.0</v>
      </c>
      <c r="H11504" s="3" t="s">
        <v>10957</v>
      </c>
      <c r="I11504" s="3" t="s">
        <v>1616</v>
      </c>
      <c r="J11504" s="3" t="s">
        <v>1617</v>
      </c>
      <c r="K11504" s="3" t="s">
        <v>24</v>
      </c>
      <c r="L11504" s="3">
        <v>22.0</v>
      </c>
      <c r="M11504" s="3" t="s">
        <v>30</v>
      </c>
      <c r="N11504" s="3" t="s">
        <v>11027</v>
      </c>
      <c r="O11504" s="3" t="s">
        <v>2002</v>
      </c>
      <c r="P11504" s="4">
        <v>25042.0</v>
      </c>
      <c r="Q11504" s="3" t="s">
        <v>115</v>
      </c>
      <c r="S11504" s="3" t="s">
        <v>34</v>
      </c>
    </row>
    <row r="11505">
      <c r="A11505" s="2">
        <v>42318.714895833335</v>
      </c>
      <c r="B11505" s="3">
        <v>11.0</v>
      </c>
      <c r="C11505" s="3" t="s">
        <v>8462</v>
      </c>
      <c r="D11505" s="3">
        <v>78.0</v>
      </c>
      <c r="E11505" s="3" t="s">
        <v>8530</v>
      </c>
      <c r="F11505" s="3">
        <v>13.0</v>
      </c>
      <c r="G11505" s="3">
        <v>5.0</v>
      </c>
      <c r="H11505" s="3" t="s">
        <v>10957</v>
      </c>
      <c r="I11505" s="3" t="s">
        <v>1616</v>
      </c>
      <c r="J11505" s="3" t="s">
        <v>1617</v>
      </c>
      <c r="K11505" s="3" t="s">
        <v>24</v>
      </c>
      <c r="L11505" s="3">
        <v>23.0</v>
      </c>
      <c r="M11505" s="3" t="s">
        <v>25</v>
      </c>
      <c r="N11505" s="3" t="s">
        <v>3960</v>
      </c>
      <c r="O11505" s="3" t="s">
        <v>5220</v>
      </c>
      <c r="P11505" s="4">
        <v>27969.0</v>
      </c>
      <c r="Q11505" s="3" t="s">
        <v>55</v>
      </c>
      <c r="S11505" s="3" t="s">
        <v>34</v>
      </c>
    </row>
    <row r="11506">
      <c r="A11506" s="2">
        <v>42318.714895833335</v>
      </c>
      <c r="B11506" s="3">
        <v>11.0</v>
      </c>
      <c r="C11506" s="3" t="s">
        <v>8462</v>
      </c>
      <c r="D11506" s="3">
        <v>78.0</v>
      </c>
      <c r="E11506" s="3" t="s">
        <v>8530</v>
      </c>
      <c r="F11506" s="3">
        <v>13.0</v>
      </c>
      <c r="G11506" s="3">
        <v>5.0</v>
      </c>
      <c r="H11506" s="3" t="s">
        <v>10957</v>
      </c>
      <c r="I11506" s="3" t="s">
        <v>1616</v>
      </c>
      <c r="J11506" s="3" t="s">
        <v>1617</v>
      </c>
      <c r="K11506" s="3" t="s">
        <v>24</v>
      </c>
      <c r="L11506" s="3">
        <v>24.0</v>
      </c>
      <c r="M11506" s="3" t="s">
        <v>30</v>
      </c>
      <c r="N11506" s="3" t="s">
        <v>11028</v>
      </c>
      <c r="O11506" s="3" t="s">
        <v>81</v>
      </c>
      <c r="P11506" s="4">
        <v>18579.0</v>
      </c>
      <c r="Q11506" s="3" t="s">
        <v>86</v>
      </c>
      <c r="S11506" s="3" t="s">
        <v>34</v>
      </c>
    </row>
    <row r="11507">
      <c r="A11507" s="2">
        <v>42318.714895833335</v>
      </c>
      <c r="B11507" s="3">
        <v>11.0</v>
      </c>
      <c r="C11507" s="3" t="s">
        <v>8462</v>
      </c>
      <c r="D11507" s="3">
        <v>78.0</v>
      </c>
      <c r="E11507" s="3" t="s">
        <v>8530</v>
      </c>
      <c r="F11507" s="3">
        <v>13.0</v>
      </c>
      <c r="G11507" s="3">
        <v>5.0</v>
      </c>
      <c r="H11507" s="3" t="s">
        <v>10957</v>
      </c>
      <c r="I11507" s="3" t="s">
        <v>1616</v>
      </c>
      <c r="J11507" s="3" t="s">
        <v>1617</v>
      </c>
      <c r="K11507" s="3" t="s">
        <v>24</v>
      </c>
      <c r="L11507" s="3">
        <v>25.0</v>
      </c>
      <c r="M11507" s="3" t="s">
        <v>25</v>
      </c>
      <c r="N11507" s="3" t="s">
        <v>11029</v>
      </c>
      <c r="O11507" s="3" t="s">
        <v>218</v>
      </c>
      <c r="P11507" s="4">
        <v>20396.0</v>
      </c>
      <c r="Q11507" s="3" t="s">
        <v>55</v>
      </c>
      <c r="S11507" s="3" t="s">
        <v>34</v>
      </c>
    </row>
    <row r="11508">
      <c r="A11508" s="2">
        <v>42318.714895833335</v>
      </c>
      <c r="B11508" s="3">
        <v>11.0</v>
      </c>
      <c r="C11508" s="3" t="s">
        <v>8462</v>
      </c>
      <c r="D11508" s="3">
        <v>78.0</v>
      </c>
      <c r="E11508" s="3" t="s">
        <v>8530</v>
      </c>
      <c r="F11508" s="3">
        <v>13.0</v>
      </c>
      <c r="G11508" s="3">
        <v>5.0</v>
      </c>
      <c r="H11508" s="3" t="s">
        <v>10957</v>
      </c>
      <c r="I11508" s="3" t="s">
        <v>1616</v>
      </c>
      <c r="J11508" s="3" t="s">
        <v>1617</v>
      </c>
      <c r="K11508" s="3" t="s">
        <v>24</v>
      </c>
      <c r="L11508" s="3">
        <v>26.0</v>
      </c>
      <c r="M11508" s="3" t="s">
        <v>30</v>
      </c>
      <c r="N11508" s="3" t="s">
        <v>11030</v>
      </c>
      <c r="O11508" s="3" t="s">
        <v>375</v>
      </c>
      <c r="P11508" s="4">
        <v>19190.0</v>
      </c>
      <c r="Q11508" s="3" t="s">
        <v>49</v>
      </c>
      <c r="S11508" s="3" t="s">
        <v>34</v>
      </c>
    </row>
    <row r="11509">
      <c r="A11509" s="2">
        <v>42318.714895833335</v>
      </c>
      <c r="B11509" s="3">
        <v>11.0</v>
      </c>
      <c r="C11509" s="3" t="s">
        <v>8462</v>
      </c>
      <c r="D11509" s="3">
        <v>78.0</v>
      </c>
      <c r="E11509" s="3" t="s">
        <v>8530</v>
      </c>
      <c r="F11509" s="3">
        <v>13.0</v>
      </c>
      <c r="G11509" s="3">
        <v>5.0</v>
      </c>
      <c r="H11509" s="3" t="s">
        <v>10957</v>
      </c>
      <c r="I11509" s="3" t="s">
        <v>1616</v>
      </c>
      <c r="J11509" s="3" t="s">
        <v>1617</v>
      </c>
      <c r="K11509" s="3" t="s">
        <v>24</v>
      </c>
      <c r="L11509" s="3">
        <v>27.0</v>
      </c>
      <c r="M11509" s="3" t="s">
        <v>25</v>
      </c>
      <c r="N11509" s="3" t="s">
        <v>11031</v>
      </c>
      <c r="O11509" s="3" t="s">
        <v>91</v>
      </c>
      <c r="P11509" s="4">
        <v>18576.0</v>
      </c>
      <c r="Q11509" s="3" t="s">
        <v>49</v>
      </c>
      <c r="S11509" s="3" t="s">
        <v>34</v>
      </c>
    </row>
    <row r="11510">
      <c r="A11510" s="2">
        <v>42318.714895833335</v>
      </c>
      <c r="B11510" s="3">
        <v>11.0</v>
      </c>
      <c r="C11510" s="3" t="s">
        <v>8462</v>
      </c>
      <c r="D11510" s="3">
        <v>91.0</v>
      </c>
      <c r="E11510" s="3" t="s">
        <v>8553</v>
      </c>
      <c r="F11510" s="3">
        <v>13.0</v>
      </c>
      <c r="G11510" s="3">
        <v>5.0</v>
      </c>
      <c r="H11510" s="3" t="s">
        <v>10957</v>
      </c>
      <c r="I11510" s="3" t="s">
        <v>1616</v>
      </c>
      <c r="J11510" s="3" t="s">
        <v>1617</v>
      </c>
      <c r="K11510" s="3" t="s">
        <v>24</v>
      </c>
      <c r="L11510" s="3">
        <v>1.0</v>
      </c>
      <c r="M11510" s="3" t="s">
        <v>25</v>
      </c>
      <c r="N11510" s="3" t="s">
        <v>11032</v>
      </c>
      <c r="O11510" s="3" t="s">
        <v>109</v>
      </c>
      <c r="P11510" s="4">
        <v>20492.0</v>
      </c>
      <c r="Q11510" s="3" t="s">
        <v>79</v>
      </c>
      <c r="S11510" s="3" t="s">
        <v>34</v>
      </c>
    </row>
    <row r="11511">
      <c r="A11511" s="2">
        <v>42318.714895833335</v>
      </c>
      <c r="B11511" s="3">
        <v>11.0</v>
      </c>
      <c r="C11511" s="3" t="s">
        <v>8462</v>
      </c>
      <c r="D11511" s="3">
        <v>91.0</v>
      </c>
      <c r="E11511" s="3" t="s">
        <v>8553</v>
      </c>
      <c r="F11511" s="3">
        <v>13.0</v>
      </c>
      <c r="G11511" s="3">
        <v>5.0</v>
      </c>
      <c r="H11511" s="3" t="s">
        <v>10957</v>
      </c>
      <c r="I11511" s="3" t="s">
        <v>1616</v>
      </c>
      <c r="J11511" s="3" t="s">
        <v>1617</v>
      </c>
      <c r="K11511" s="3" t="s">
        <v>24</v>
      </c>
      <c r="L11511" s="3">
        <v>2.0</v>
      </c>
      <c r="M11511" s="3" t="s">
        <v>30</v>
      </c>
      <c r="N11511" s="3" t="s">
        <v>11033</v>
      </c>
      <c r="O11511" s="3" t="s">
        <v>511</v>
      </c>
      <c r="P11511" s="4">
        <v>27655.0</v>
      </c>
      <c r="Q11511" s="3" t="s">
        <v>55</v>
      </c>
      <c r="S11511" s="3" t="s">
        <v>34</v>
      </c>
    </row>
    <row r="11512">
      <c r="A11512" s="2">
        <v>42318.714895833335</v>
      </c>
      <c r="B11512" s="3">
        <v>11.0</v>
      </c>
      <c r="C11512" s="3" t="s">
        <v>8462</v>
      </c>
      <c r="D11512" s="3">
        <v>91.0</v>
      </c>
      <c r="E11512" s="3" t="s">
        <v>8553</v>
      </c>
      <c r="F11512" s="3">
        <v>13.0</v>
      </c>
      <c r="G11512" s="3">
        <v>5.0</v>
      </c>
      <c r="H11512" s="3" t="s">
        <v>10957</v>
      </c>
      <c r="I11512" s="3" t="s">
        <v>1616</v>
      </c>
      <c r="J11512" s="3" t="s">
        <v>1617</v>
      </c>
      <c r="K11512" s="3" t="s">
        <v>24</v>
      </c>
      <c r="L11512" s="3">
        <v>3.0</v>
      </c>
      <c r="M11512" s="3" t="s">
        <v>25</v>
      </c>
      <c r="N11512" s="3" t="s">
        <v>11034</v>
      </c>
      <c r="O11512" s="3" t="s">
        <v>1815</v>
      </c>
      <c r="P11512" s="4">
        <v>26279.0</v>
      </c>
      <c r="Q11512" s="3" t="s">
        <v>37</v>
      </c>
      <c r="S11512" s="3" t="s">
        <v>34</v>
      </c>
    </row>
    <row r="11513">
      <c r="A11513" s="2">
        <v>42318.714895833335</v>
      </c>
      <c r="B11513" s="3">
        <v>11.0</v>
      </c>
      <c r="C11513" s="3" t="s">
        <v>8462</v>
      </c>
      <c r="D11513" s="3">
        <v>91.0</v>
      </c>
      <c r="E11513" s="3" t="s">
        <v>8553</v>
      </c>
      <c r="F11513" s="3">
        <v>13.0</v>
      </c>
      <c r="G11513" s="3">
        <v>5.0</v>
      </c>
      <c r="H11513" s="3" t="s">
        <v>10957</v>
      </c>
      <c r="I11513" s="3" t="s">
        <v>1616</v>
      </c>
      <c r="J11513" s="3" t="s">
        <v>1617</v>
      </c>
      <c r="K11513" s="3" t="s">
        <v>24</v>
      </c>
      <c r="L11513" s="3">
        <v>4.0</v>
      </c>
      <c r="M11513" s="3" t="s">
        <v>30</v>
      </c>
      <c r="N11513" s="3" t="s">
        <v>11035</v>
      </c>
      <c r="O11513" s="3" t="s">
        <v>235</v>
      </c>
      <c r="P11513" s="4">
        <v>19694.0</v>
      </c>
      <c r="Q11513" s="3" t="s">
        <v>247</v>
      </c>
      <c r="S11513" s="3" t="s">
        <v>34</v>
      </c>
    </row>
    <row r="11514">
      <c r="A11514" s="2">
        <v>42318.714895833335</v>
      </c>
      <c r="B11514" s="3">
        <v>11.0</v>
      </c>
      <c r="C11514" s="3" t="s">
        <v>8462</v>
      </c>
      <c r="D11514" s="3">
        <v>91.0</v>
      </c>
      <c r="E11514" s="3" t="s">
        <v>8553</v>
      </c>
      <c r="F11514" s="3">
        <v>13.0</v>
      </c>
      <c r="G11514" s="3">
        <v>5.0</v>
      </c>
      <c r="H11514" s="3" t="s">
        <v>10957</v>
      </c>
      <c r="I11514" s="3" t="s">
        <v>1616</v>
      </c>
      <c r="J11514" s="3" t="s">
        <v>1617</v>
      </c>
      <c r="K11514" s="3" t="s">
        <v>24</v>
      </c>
      <c r="L11514" s="3">
        <v>5.0</v>
      </c>
      <c r="M11514" s="3" t="s">
        <v>25</v>
      </c>
      <c r="N11514" s="3" t="s">
        <v>11036</v>
      </c>
      <c r="O11514" s="3" t="s">
        <v>477</v>
      </c>
      <c r="P11514" s="4">
        <v>29616.0</v>
      </c>
      <c r="Q11514" s="3" t="s">
        <v>372</v>
      </c>
      <c r="S11514" s="3" t="s">
        <v>34</v>
      </c>
    </row>
    <row r="11515">
      <c r="A11515" s="2">
        <v>42318.714895833335</v>
      </c>
      <c r="B11515" s="3">
        <v>11.0</v>
      </c>
      <c r="C11515" s="3" t="s">
        <v>8462</v>
      </c>
      <c r="D11515" s="3">
        <v>91.0</v>
      </c>
      <c r="E11515" s="3" t="s">
        <v>8553</v>
      </c>
      <c r="F11515" s="3">
        <v>13.0</v>
      </c>
      <c r="G11515" s="3">
        <v>5.0</v>
      </c>
      <c r="H11515" s="3" t="s">
        <v>10957</v>
      </c>
      <c r="I11515" s="3" t="s">
        <v>1616</v>
      </c>
      <c r="J11515" s="3" t="s">
        <v>1617</v>
      </c>
      <c r="K11515" s="3" t="s">
        <v>24</v>
      </c>
      <c r="L11515" s="3">
        <v>6.0</v>
      </c>
      <c r="M11515" s="3" t="s">
        <v>30</v>
      </c>
      <c r="N11515" s="3" t="s">
        <v>11037</v>
      </c>
      <c r="O11515" s="3" t="s">
        <v>1759</v>
      </c>
      <c r="P11515" s="4">
        <v>31661.0</v>
      </c>
      <c r="Q11515" s="3" t="s">
        <v>37</v>
      </c>
      <c r="S11515" s="3" t="s">
        <v>34</v>
      </c>
    </row>
    <row r="11516">
      <c r="A11516" s="2">
        <v>42318.714895833335</v>
      </c>
      <c r="B11516" s="3">
        <v>11.0</v>
      </c>
      <c r="C11516" s="3" t="s">
        <v>8462</v>
      </c>
      <c r="D11516" s="3">
        <v>91.0</v>
      </c>
      <c r="E11516" s="3" t="s">
        <v>8553</v>
      </c>
      <c r="F11516" s="3">
        <v>13.0</v>
      </c>
      <c r="G11516" s="3">
        <v>5.0</v>
      </c>
      <c r="H11516" s="3" t="s">
        <v>10957</v>
      </c>
      <c r="I11516" s="3" t="s">
        <v>1616</v>
      </c>
      <c r="J11516" s="3" t="s">
        <v>1617</v>
      </c>
      <c r="K11516" s="3" t="s">
        <v>24</v>
      </c>
      <c r="L11516" s="3">
        <v>7.0</v>
      </c>
      <c r="M11516" s="3" t="s">
        <v>25</v>
      </c>
      <c r="N11516" s="3" t="s">
        <v>6065</v>
      </c>
      <c r="O11516" s="3" t="s">
        <v>359</v>
      </c>
      <c r="P11516" s="4">
        <v>26435.0</v>
      </c>
      <c r="Q11516" s="3" t="s">
        <v>79</v>
      </c>
      <c r="S11516" s="3" t="s">
        <v>34</v>
      </c>
    </row>
    <row r="11517">
      <c r="A11517" s="2">
        <v>42318.714895833335</v>
      </c>
      <c r="B11517" s="3">
        <v>11.0</v>
      </c>
      <c r="C11517" s="3" t="s">
        <v>8462</v>
      </c>
      <c r="D11517" s="3">
        <v>91.0</v>
      </c>
      <c r="E11517" s="3" t="s">
        <v>8553</v>
      </c>
      <c r="F11517" s="3">
        <v>13.0</v>
      </c>
      <c r="G11517" s="3">
        <v>5.0</v>
      </c>
      <c r="H11517" s="3" t="s">
        <v>10957</v>
      </c>
      <c r="I11517" s="3" t="s">
        <v>1616</v>
      </c>
      <c r="J11517" s="3" t="s">
        <v>1617</v>
      </c>
      <c r="K11517" s="3" t="s">
        <v>24</v>
      </c>
      <c r="L11517" s="3">
        <v>8.0</v>
      </c>
      <c r="M11517" s="3" t="s">
        <v>30</v>
      </c>
      <c r="N11517" s="3" t="s">
        <v>7932</v>
      </c>
      <c r="O11517" s="3" t="s">
        <v>562</v>
      </c>
      <c r="P11517" s="4">
        <v>24599.0</v>
      </c>
      <c r="Q11517" s="3" t="s">
        <v>37</v>
      </c>
      <c r="S11517" s="3" t="s">
        <v>34</v>
      </c>
    </row>
    <row r="11518">
      <c r="A11518" s="2">
        <v>42318.714895833335</v>
      </c>
      <c r="B11518" s="3">
        <v>11.0</v>
      </c>
      <c r="C11518" s="3" t="s">
        <v>8462</v>
      </c>
      <c r="D11518" s="3">
        <v>91.0</v>
      </c>
      <c r="E11518" s="3" t="s">
        <v>8553</v>
      </c>
      <c r="F11518" s="3">
        <v>13.0</v>
      </c>
      <c r="G11518" s="3">
        <v>5.0</v>
      </c>
      <c r="H11518" s="3" t="s">
        <v>10957</v>
      </c>
      <c r="I11518" s="3" t="s">
        <v>1616</v>
      </c>
      <c r="J11518" s="3" t="s">
        <v>1617</v>
      </c>
      <c r="K11518" s="3" t="s">
        <v>24</v>
      </c>
      <c r="L11518" s="3">
        <v>9.0</v>
      </c>
      <c r="M11518" s="3" t="s">
        <v>25</v>
      </c>
      <c r="N11518" s="3" t="s">
        <v>11038</v>
      </c>
      <c r="O11518" s="3" t="s">
        <v>427</v>
      </c>
      <c r="P11518" s="4">
        <v>21705.0</v>
      </c>
      <c r="Q11518" s="3" t="s">
        <v>372</v>
      </c>
      <c r="S11518" s="3" t="s">
        <v>34</v>
      </c>
    </row>
    <row r="11519">
      <c r="A11519" s="2">
        <v>42318.714895833335</v>
      </c>
      <c r="B11519" s="3">
        <v>11.0</v>
      </c>
      <c r="C11519" s="3" t="s">
        <v>8462</v>
      </c>
      <c r="D11519" s="3">
        <v>91.0</v>
      </c>
      <c r="E11519" s="3" t="s">
        <v>8553</v>
      </c>
      <c r="F11519" s="3">
        <v>13.0</v>
      </c>
      <c r="G11519" s="3">
        <v>5.0</v>
      </c>
      <c r="H11519" s="3" t="s">
        <v>10957</v>
      </c>
      <c r="I11519" s="3" t="s">
        <v>1616</v>
      </c>
      <c r="J11519" s="3" t="s">
        <v>1617</v>
      </c>
      <c r="K11519" s="3" t="s">
        <v>24</v>
      </c>
      <c r="L11519" s="3">
        <v>10.0</v>
      </c>
      <c r="M11519" s="3" t="s">
        <v>30</v>
      </c>
      <c r="N11519" s="3" t="s">
        <v>11039</v>
      </c>
      <c r="O11519" s="3" t="s">
        <v>102</v>
      </c>
      <c r="P11519" s="4">
        <v>23576.0</v>
      </c>
      <c r="Q11519" s="3" t="s">
        <v>75</v>
      </c>
      <c r="S11519" s="3" t="s">
        <v>34</v>
      </c>
    </row>
    <row r="11520">
      <c r="A11520" s="2">
        <v>42318.714895833335</v>
      </c>
      <c r="B11520" s="3">
        <v>11.0</v>
      </c>
      <c r="C11520" s="3" t="s">
        <v>8462</v>
      </c>
      <c r="D11520" s="3">
        <v>91.0</v>
      </c>
      <c r="E11520" s="3" t="s">
        <v>8553</v>
      </c>
      <c r="F11520" s="3">
        <v>13.0</v>
      </c>
      <c r="G11520" s="3">
        <v>5.0</v>
      </c>
      <c r="H11520" s="3" t="s">
        <v>10957</v>
      </c>
      <c r="I11520" s="3" t="s">
        <v>1616</v>
      </c>
      <c r="J11520" s="3" t="s">
        <v>1617</v>
      </c>
      <c r="K11520" s="3" t="s">
        <v>24</v>
      </c>
      <c r="L11520" s="3">
        <v>11.0</v>
      </c>
      <c r="M11520" s="3" t="s">
        <v>25</v>
      </c>
      <c r="N11520" s="3" t="s">
        <v>7888</v>
      </c>
      <c r="O11520" s="3" t="s">
        <v>91</v>
      </c>
      <c r="P11520" s="4">
        <v>22357.0</v>
      </c>
      <c r="Q11520" s="3" t="s">
        <v>79</v>
      </c>
      <c r="S11520" s="3" t="s">
        <v>34</v>
      </c>
    </row>
    <row r="11521">
      <c r="A11521" s="2">
        <v>42318.714895833335</v>
      </c>
      <c r="B11521" s="3">
        <v>11.0</v>
      </c>
      <c r="C11521" s="3" t="s">
        <v>8462</v>
      </c>
      <c r="D11521" s="3">
        <v>91.0</v>
      </c>
      <c r="E11521" s="3" t="s">
        <v>8553</v>
      </c>
      <c r="F11521" s="3">
        <v>13.0</v>
      </c>
      <c r="G11521" s="3">
        <v>5.0</v>
      </c>
      <c r="H11521" s="3" t="s">
        <v>10957</v>
      </c>
      <c r="I11521" s="3" t="s">
        <v>1616</v>
      </c>
      <c r="J11521" s="3" t="s">
        <v>1617</v>
      </c>
      <c r="K11521" s="3" t="s">
        <v>24</v>
      </c>
      <c r="L11521" s="3">
        <v>12.0</v>
      </c>
      <c r="M11521" s="3" t="s">
        <v>30</v>
      </c>
      <c r="N11521" s="3" t="s">
        <v>8754</v>
      </c>
      <c r="O11521" s="3" t="s">
        <v>11040</v>
      </c>
      <c r="P11521" s="4">
        <v>20290.0</v>
      </c>
      <c r="Q11521" s="3" t="s">
        <v>60</v>
      </c>
      <c r="S11521" s="3" t="s">
        <v>34</v>
      </c>
    </row>
    <row r="11522">
      <c r="A11522" s="2">
        <v>42318.714895833335</v>
      </c>
      <c r="B11522" s="3">
        <v>11.0</v>
      </c>
      <c r="C11522" s="3" t="s">
        <v>8462</v>
      </c>
      <c r="D11522" s="3">
        <v>91.0</v>
      </c>
      <c r="E11522" s="3" t="s">
        <v>8553</v>
      </c>
      <c r="F11522" s="3">
        <v>13.0</v>
      </c>
      <c r="G11522" s="3">
        <v>5.0</v>
      </c>
      <c r="H11522" s="3" t="s">
        <v>10957</v>
      </c>
      <c r="I11522" s="3" t="s">
        <v>1616</v>
      </c>
      <c r="J11522" s="3" t="s">
        <v>1617</v>
      </c>
      <c r="K11522" s="3" t="s">
        <v>24</v>
      </c>
      <c r="L11522" s="3">
        <v>13.0</v>
      </c>
      <c r="M11522" s="3" t="s">
        <v>25</v>
      </c>
      <c r="N11522" s="3" t="s">
        <v>11041</v>
      </c>
      <c r="O11522" s="3" t="s">
        <v>871</v>
      </c>
      <c r="P11522" s="4">
        <v>23440.0</v>
      </c>
      <c r="Q11522" s="3" t="s">
        <v>79</v>
      </c>
      <c r="S11522" s="3" t="s">
        <v>34</v>
      </c>
    </row>
    <row r="11523">
      <c r="A11523" s="2">
        <v>42318.714895833335</v>
      </c>
      <c r="B11523" s="3">
        <v>11.0</v>
      </c>
      <c r="C11523" s="3" t="s">
        <v>8462</v>
      </c>
      <c r="D11523" s="3">
        <v>91.0</v>
      </c>
      <c r="E11523" s="3" t="s">
        <v>8553</v>
      </c>
      <c r="F11523" s="3">
        <v>13.0</v>
      </c>
      <c r="G11523" s="3">
        <v>5.0</v>
      </c>
      <c r="H11523" s="3" t="s">
        <v>10957</v>
      </c>
      <c r="I11523" s="3" t="s">
        <v>1616</v>
      </c>
      <c r="J11523" s="3" t="s">
        <v>1617</v>
      </c>
      <c r="K11523" s="3" t="s">
        <v>24</v>
      </c>
      <c r="L11523" s="3">
        <v>14.0</v>
      </c>
      <c r="M11523" s="3" t="s">
        <v>30</v>
      </c>
      <c r="N11523" s="3" t="s">
        <v>2078</v>
      </c>
      <c r="O11523" s="3" t="s">
        <v>93</v>
      </c>
      <c r="P11523" s="4">
        <v>20247.0</v>
      </c>
      <c r="Q11523" s="3" t="s">
        <v>115</v>
      </c>
      <c r="S11523" s="3" t="s">
        <v>34</v>
      </c>
    </row>
    <row r="11524">
      <c r="A11524" s="2">
        <v>42318.714895833335</v>
      </c>
      <c r="B11524" s="3">
        <v>11.0</v>
      </c>
      <c r="C11524" s="3" t="s">
        <v>8462</v>
      </c>
      <c r="D11524" s="3">
        <v>91.0</v>
      </c>
      <c r="E11524" s="3" t="s">
        <v>8553</v>
      </c>
      <c r="F11524" s="3">
        <v>13.0</v>
      </c>
      <c r="G11524" s="3">
        <v>5.0</v>
      </c>
      <c r="H11524" s="3" t="s">
        <v>10957</v>
      </c>
      <c r="I11524" s="3" t="s">
        <v>1616</v>
      </c>
      <c r="J11524" s="3" t="s">
        <v>1617</v>
      </c>
      <c r="K11524" s="3" t="s">
        <v>24</v>
      </c>
      <c r="L11524" s="3">
        <v>15.0</v>
      </c>
      <c r="M11524" s="3" t="s">
        <v>25</v>
      </c>
      <c r="N11524" s="3" t="s">
        <v>3890</v>
      </c>
      <c r="O11524" s="3" t="s">
        <v>123</v>
      </c>
      <c r="P11524" s="4">
        <v>20148.0</v>
      </c>
      <c r="Q11524" s="3" t="s">
        <v>49</v>
      </c>
      <c r="S11524" s="3" t="s">
        <v>34</v>
      </c>
    </row>
    <row r="11525">
      <c r="A11525" s="2">
        <v>42318.714895833335</v>
      </c>
      <c r="B11525" s="3">
        <v>11.0</v>
      </c>
      <c r="C11525" s="3" t="s">
        <v>8462</v>
      </c>
      <c r="D11525" s="3">
        <v>91.0</v>
      </c>
      <c r="E11525" s="3" t="s">
        <v>8553</v>
      </c>
      <c r="F11525" s="3">
        <v>13.0</v>
      </c>
      <c r="G11525" s="3">
        <v>5.0</v>
      </c>
      <c r="H11525" s="3" t="s">
        <v>10957</v>
      </c>
      <c r="I11525" s="3" t="s">
        <v>1616</v>
      </c>
      <c r="J11525" s="3" t="s">
        <v>1617</v>
      </c>
      <c r="K11525" s="3" t="s">
        <v>24</v>
      </c>
      <c r="L11525" s="3">
        <v>16.0</v>
      </c>
      <c r="M11525" s="3" t="s">
        <v>30</v>
      </c>
      <c r="N11525" s="3" t="s">
        <v>11042</v>
      </c>
      <c r="O11525" s="3" t="s">
        <v>633</v>
      </c>
      <c r="P11525" s="4">
        <v>19915.0</v>
      </c>
      <c r="Q11525" s="3" t="s">
        <v>37</v>
      </c>
      <c r="S11525" s="3" t="s">
        <v>34</v>
      </c>
    </row>
    <row r="11526">
      <c r="A11526" s="2">
        <v>42318.714895833335</v>
      </c>
      <c r="B11526" s="3">
        <v>11.0</v>
      </c>
      <c r="C11526" s="3" t="s">
        <v>8462</v>
      </c>
      <c r="D11526" s="3">
        <v>91.0</v>
      </c>
      <c r="E11526" s="3" t="s">
        <v>8553</v>
      </c>
      <c r="F11526" s="3">
        <v>13.0</v>
      </c>
      <c r="G11526" s="3">
        <v>5.0</v>
      </c>
      <c r="H11526" s="3" t="s">
        <v>10957</v>
      </c>
      <c r="I11526" s="3" t="s">
        <v>1616</v>
      </c>
      <c r="J11526" s="3" t="s">
        <v>1617</v>
      </c>
      <c r="K11526" s="3" t="s">
        <v>24</v>
      </c>
      <c r="L11526" s="3">
        <v>17.0</v>
      </c>
      <c r="M11526" s="3" t="s">
        <v>25</v>
      </c>
      <c r="N11526" s="3" t="s">
        <v>11043</v>
      </c>
      <c r="O11526" s="3" t="s">
        <v>281</v>
      </c>
      <c r="P11526" s="4">
        <v>19098.0</v>
      </c>
      <c r="Q11526" s="3" t="s">
        <v>79</v>
      </c>
      <c r="S11526" s="3" t="s">
        <v>34</v>
      </c>
    </row>
    <row r="11527">
      <c r="A11527" s="2">
        <v>42318.714895833335</v>
      </c>
      <c r="B11527" s="3">
        <v>11.0</v>
      </c>
      <c r="C11527" s="3" t="s">
        <v>8462</v>
      </c>
      <c r="D11527" s="3">
        <v>91.0</v>
      </c>
      <c r="E11527" s="3" t="s">
        <v>8553</v>
      </c>
      <c r="F11527" s="3">
        <v>13.0</v>
      </c>
      <c r="G11527" s="3">
        <v>5.0</v>
      </c>
      <c r="H11527" s="3" t="s">
        <v>10957</v>
      </c>
      <c r="I11527" s="3" t="s">
        <v>1616</v>
      </c>
      <c r="J11527" s="3" t="s">
        <v>1617</v>
      </c>
      <c r="K11527" s="3" t="s">
        <v>24</v>
      </c>
      <c r="L11527" s="3">
        <v>18.0</v>
      </c>
      <c r="M11527" s="3" t="s">
        <v>30</v>
      </c>
      <c r="N11527" s="3" t="s">
        <v>11044</v>
      </c>
      <c r="O11527" s="3" t="s">
        <v>139</v>
      </c>
      <c r="P11527" s="4">
        <v>26739.0</v>
      </c>
      <c r="Q11527" s="3" t="s">
        <v>37</v>
      </c>
      <c r="S11527" s="3" t="s">
        <v>34</v>
      </c>
    </row>
    <row r="11528">
      <c r="A11528" s="2">
        <v>42318.714895833335</v>
      </c>
      <c r="B11528" s="3">
        <v>11.0</v>
      </c>
      <c r="C11528" s="3" t="s">
        <v>8462</v>
      </c>
      <c r="D11528" s="3">
        <v>91.0</v>
      </c>
      <c r="E11528" s="3" t="s">
        <v>8553</v>
      </c>
      <c r="F11528" s="3">
        <v>13.0</v>
      </c>
      <c r="G11528" s="3">
        <v>5.0</v>
      </c>
      <c r="H11528" s="3" t="s">
        <v>10957</v>
      </c>
      <c r="I11528" s="3" t="s">
        <v>1616</v>
      </c>
      <c r="J11528" s="3" t="s">
        <v>1617</v>
      </c>
      <c r="K11528" s="3" t="s">
        <v>24</v>
      </c>
      <c r="L11528" s="3">
        <v>19.0</v>
      </c>
      <c r="M11528" s="3" t="s">
        <v>25</v>
      </c>
      <c r="N11528" s="3" t="s">
        <v>923</v>
      </c>
      <c r="O11528" s="3" t="s">
        <v>371</v>
      </c>
      <c r="P11528" s="4">
        <v>23741.0</v>
      </c>
      <c r="Q11528" s="3" t="s">
        <v>352</v>
      </c>
      <c r="S11528" s="3" t="s">
        <v>34</v>
      </c>
    </row>
    <row r="11529">
      <c r="A11529" s="2">
        <v>42318.714895833335</v>
      </c>
      <c r="B11529" s="3">
        <v>11.0</v>
      </c>
      <c r="C11529" s="3" t="s">
        <v>8462</v>
      </c>
      <c r="D11529" s="3">
        <v>91.0</v>
      </c>
      <c r="E11529" s="3" t="s">
        <v>8553</v>
      </c>
      <c r="F11529" s="3">
        <v>13.0</v>
      </c>
      <c r="G11529" s="3">
        <v>5.0</v>
      </c>
      <c r="H11529" s="3" t="s">
        <v>10957</v>
      </c>
      <c r="I11529" s="3" t="s">
        <v>1616</v>
      </c>
      <c r="J11529" s="3" t="s">
        <v>1617</v>
      </c>
      <c r="K11529" s="3" t="s">
        <v>24</v>
      </c>
      <c r="L11529" s="3">
        <v>20.0</v>
      </c>
      <c r="M11529" s="3" t="s">
        <v>30</v>
      </c>
      <c r="N11529" s="3" t="s">
        <v>11045</v>
      </c>
      <c r="O11529" s="3" t="s">
        <v>102</v>
      </c>
      <c r="P11529" s="4">
        <v>26510.0</v>
      </c>
      <c r="Q11529" s="3" t="s">
        <v>79</v>
      </c>
      <c r="S11529" s="3" t="s">
        <v>34</v>
      </c>
    </row>
    <row r="11530">
      <c r="A11530" s="2">
        <v>42318.714895833335</v>
      </c>
      <c r="B11530" s="3">
        <v>11.0</v>
      </c>
      <c r="C11530" s="3" t="s">
        <v>8462</v>
      </c>
      <c r="D11530" s="3">
        <v>91.0</v>
      </c>
      <c r="E11530" s="3" t="s">
        <v>8553</v>
      </c>
      <c r="F11530" s="3">
        <v>13.0</v>
      </c>
      <c r="G11530" s="3">
        <v>5.0</v>
      </c>
      <c r="H11530" s="3" t="s">
        <v>10957</v>
      </c>
      <c r="I11530" s="3" t="s">
        <v>1616</v>
      </c>
      <c r="J11530" s="3" t="s">
        <v>1617</v>
      </c>
      <c r="K11530" s="3" t="s">
        <v>24</v>
      </c>
      <c r="L11530" s="3">
        <v>21.0</v>
      </c>
      <c r="M11530" s="3" t="s">
        <v>25</v>
      </c>
      <c r="N11530" s="3" t="s">
        <v>11046</v>
      </c>
      <c r="O11530" s="3" t="s">
        <v>359</v>
      </c>
      <c r="P11530" s="4">
        <v>25061.0</v>
      </c>
      <c r="Q11530" s="3" t="s">
        <v>372</v>
      </c>
      <c r="S11530" s="3" t="s">
        <v>34</v>
      </c>
    </row>
    <row r="11531">
      <c r="A11531" s="2">
        <v>42318.714895833335</v>
      </c>
      <c r="B11531" s="3">
        <v>11.0</v>
      </c>
      <c r="C11531" s="3" t="s">
        <v>8462</v>
      </c>
      <c r="D11531" s="3">
        <v>91.0</v>
      </c>
      <c r="E11531" s="3" t="s">
        <v>8553</v>
      </c>
      <c r="F11531" s="3">
        <v>13.0</v>
      </c>
      <c r="G11531" s="3">
        <v>5.0</v>
      </c>
      <c r="H11531" s="3" t="s">
        <v>10957</v>
      </c>
      <c r="I11531" s="3" t="s">
        <v>1616</v>
      </c>
      <c r="J11531" s="3" t="s">
        <v>1617</v>
      </c>
      <c r="K11531" s="3" t="s">
        <v>24</v>
      </c>
      <c r="L11531" s="3">
        <v>22.0</v>
      </c>
      <c r="M11531" s="3" t="s">
        <v>30</v>
      </c>
      <c r="N11531" s="3" t="s">
        <v>11047</v>
      </c>
      <c r="O11531" s="3" t="s">
        <v>11048</v>
      </c>
      <c r="P11531" s="4">
        <v>25888.0</v>
      </c>
      <c r="Q11531" s="3" t="s">
        <v>60</v>
      </c>
      <c r="S11531" s="3" t="s">
        <v>34</v>
      </c>
    </row>
    <row r="11532">
      <c r="A11532" s="2">
        <v>42318.714895833335</v>
      </c>
      <c r="B11532" s="3">
        <v>11.0</v>
      </c>
      <c r="C11532" s="3" t="s">
        <v>8462</v>
      </c>
      <c r="D11532" s="3">
        <v>91.0</v>
      </c>
      <c r="E11532" s="3" t="s">
        <v>8553</v>
      </c>
      <c r="F11532" s="3">
        <v>13.0</v>
      </c>
      <c r="G11532" s="3">
        <v>5.0</v>
      </c>
      <c r="H11532" s="3" t="s">
        <v>10957</v>
      </c>
      <c r="I11532" s="3" t="s">
        <v>1616</v>
      </c>
      <c r="J11532" s="3" t="s">
        <v>1617</v>
      </c>
      <c r="K11532" s="3" t="s">
        <v>24</v>
      </c>
      <c r="L11532" s="3">
        <v>23.0</v>
      </c>
      <c r="M11532" s="3" t="s">
        <v>25</v>
      </c>
      <c r="N11532" s="3" t="s">
        <v>11049</v>
      </c>
      <c r="O11532" s="3" t="s">
        <v>119</v>
      </c>
      <c r="P11532" s="4">
        <v>23545.0</v>
      </c>
      <c r="Q11532" s="3" t="s">
        <v>37</v>
      </c>
      <c r="S11532" s="3" t="s">
        <v>34</v>
      </c>
    </row>
    <row r="11533">
      <c r="A11533" s="2">
        <v>42318.714895833335</v>
      </c>
      <c r="B11533" s="3">
        <v>11.0</v>
      </c>
      <c r="C11533" s="3" t="s">
        <v>8462</v>
      </c>
      <c r="D11533" s="3">
        <v>91.0</v>
      </c>
      <c r="E11533" s="3" t="s">
        <v>8553</v>
      </c>
      <c r="F11533" s="3">
        <v>13.0</v>
      </c>
      <c r="G11533" s="3">
        <v>5.0</v>
      </c>
      <c r="H11533" s="3" t="s">
        <v>10957</v>
      </c>
      <c r="I11533" s="3" t="s">
        <v>1616</v>
      </c>
      <c r="J11533" s="3" t="s">
        <v>1617</v>
      </c>
      <c r="K11533" s="3" t="s">
        <v>24</v>
      </c>
      <c r="L11533" s="3">
        <v>24.0</v>
      </c>
      <c r="M11533" s="3" t="s">
        <v>30</v>
      </c>
      <c r="N11533" s="3" t="s">
        <v>11050</v>
      </c>
      <c r="O11533" s="3" t="s">
        <v>93</v>
      </c>
      <c r="P11533" s="4">
        <v>15120.0</v>
      </c>
      <c r="Q11533" s="3" t="s">
        <v>105</v>
      </c>
      <c r="S11533" s="3" t="s">
        <v>34</v>
      </c>
    </row>
    <row r="11534">
      <c r="A11534" s="2">
        <v>42318.714895833335</v>
      </c>
      <c r="B11534" s="3">
        <v>11.0</v>
      </c>
      <c r="C11534" s="3" t="s">
        <v>8462</v>
      </c>
      <c r="D11534" s="3">
        <v>92.0</v>
      </c>
      <c r="E11534" s="3" t="s">
        <v>8583</v>
      </c>
      <c r="F11534" s="3">
        <v>13.0</v>
      </c>
      <c r="G11534" s="3">
        <v>5.0</v>
      </c>
      <c r="H11534" s="3" t="s">
        <v>10957</v>
      </c>
      <c r="I11534" s="3" t="s">
        <v>1616</v>
      </c>
      <c r="J11534" s="3" t="s">
        <v>1617</v>
      </c>
      <c r="K11534" s="3" t="s">
        <v>24</v>
      </c>
      <c r="L11534" s="3">
        <v>1.0</v>
      </c>
      <c r="M11534" s="3" t="s">
        <v>30</v>
      </c>
      <c r="N11534" s="3" t="s">
        <v>11051</v>
      </c>
      <c r="O11534" s="3" t="s">
        <v>452</v>
      </c>
      <c r="P11534" s="4">
        <v>20349.0</v>
      </c>
      <c r="Q11534" s="3" t="s">
        <v>132</v>
      </c>
      <c r="S11534" s="3" t="s">
        <v>34</v>
      </c>
    </row>
    <row r="11535">
      <c r="A11535" s="2">
        <v>42318.714895833335</v>
      </c>
      <c r="B11535" s="3">
        <v>11.0</v>
      </c>
      <c r="C11535" s="3" t="s">
        <v>8462</v>
      </c>
      <c r="D11535" s="3">
        <v>92.0</v>
      </c>
      <c r="E11535" s="3" t="s">
        <v>8583</v>
      </c>
      <c r="F11535" s="3">
        <v>13.0</v>
      </c>
      <c r="G11535" s="3">
        <v>5.0</v>
      </c>
      <c r="H11535" s="3" t="s">
        <v>10957</v>
      </c>
      <c r="I11535" s="3" t="s">
        <v>1616</v>
      </c>
      <c r="J11535" s="3" t="s">
        <v>1617</v>
      </c>
      <c r="K11535" s="3" t="s">
        <v>24</v>
      </c>
      <c r="L11535" s="3">
        <v>2.0</v>
      </c>
      <c r="M11535" s="3" t="s">
        <v>25</v>
      </c>
      <c r="N11535" s="3" t="s">
        <v>11052</v>
      </c>
      <c r="O11535" s="3" t="s">
        <v>377</v>
      </c>
      <c r="P11535" s="4">
        <v>21722.0</v>
      </c>
      <c r="Q11535" s="3" t="s">
        <v>79</v>
      </c>
      <c r="S11535" s="3" t="s">
        <v>34</v>
      </c>
    </row>
    <row r="11536">
      <c r="A11536" s="2">
        <v>42318.714895833335</v>
      </c>
      <c r="B11536" s="3">
        <v>11.0</v>
      </c>
      <c r="C11536" s="3" t="s">
        <v>8462</v>
      </c>
      <c r="D11536" s="3">
        <v>92.0</v>
      </c>
      <c r="E11536" s="3" t="s">
        <v>8583</v>
      </c>
      <c r="F11536" s="3">
        <v>13.0</v>
      </c>
      <c r="G11536" s="3">
        <v>5.0</v>
      </c>
      <c r="H11536" s="3" t="s">
        <v>10957</v>
      </c>
      <c r="I11536" s="3" t="s">
        <v>1616</v>
      </c>
      <c r="J11536" s="3" t="s">
        <v>1617</v>
      </c>
      <c r="K11536" s="3" t="s">
        <v>24</v>
      </c>
      <c r="L11536" s="3">
        <v>3.0</v>
      </c>
      <c r="M11536" s="3" t="s">
        <v>30</v>
      </c>
      <c r="N11536" s="3" t="s">
        <v>2925</v>
      </c>
      <c r="O11536" s="3" t="s">
        <v>705</v>
      </c>
      <c r="P11536" s="4">
        <v>19197.0</v>
      </c>
      <c r="Q11536" s="3" t="s">
        <v>115</v>
      </c>
      <c r="S11536" s="3" t="s">
        <v>34</v>
      </c>
    </row>
    <row r="11537">
      <c r="A11537" s="2">
        <v>42318.714895833335</v>
      </c>
      <c r="B11537" s="3">
        <v>11.0</v>
      </c>
      <c r="C11537" s="3" t="s">
        <v>8462</v>
      </c>
      <c r="D11537" s="3">
        <v>92.0</v>
      </c>
      <c r="E11537" s="3" t="s">
        <v>8583</v>
      </c>
      <c r="F11537" s="3">
        <v>13.0</v>
      </c>
      <c r="G11537" s="3">
        <v>5.0</v>
      </c>
      <c r="H11537" s="3" t="s">
        <v>10957</v>
      </c>
      <c r="I11537" s="3" t="s">
        <v>1616</v>
      </c>
      <c r="J11537" s="3" t="s">
        <v>1617</v>
      </c>
      <c r="K11537" s="3" t="s">
        <v>24</v>
      </c>
      <c r="L11537" s="3">
        <v>4.0</v>
      </c>
      <c r="M11537" s="3" t="s">
        <v>25</v>
      </c>
      <c r="N11537" s="3" t="s">
        <v>11053</v>
      </c>
      <c r="O11537" s="3" t="s">
        <v>391</v>
      </c>
      <c r="P11537" s="4">
        <v>21329.0</v>
      </c>
      <c r="Q11537" s="3" t="s">
        <v>247</v>
      </c>
      <c r="S11537" s="3" t="s">
        <v>34</v>
      </c>
    </row>
    <row r="11538">
      <c r="A11538" s="2">
        <v>42318.714895833335</v>
      </c>
      <c r="B11538" s="3">
        <v>11.0</v>
      </c>
      <c r="C11538" s="3" t="s">
        <v>8462</v>
      </c>
      <c r="D11538" s="3">
        <v>92.0</v>
      </c>
      <c r="E11538" s="3" t="s">
        <v>8583</v>
      </c>
      <c r="F11538" s="3">
        <v>13.0</v>
      </c>
      <c r="G11538" s="3">
        <v>5.0</v>
      </c>
      <c r="H11538" s="3" t="s">
        <v>10957</v>
      </c>
      <c r="I11538" s="3" t="s">
        <v>1616</v>
      </c>
      <c r="J11538" s="3" t="s">
        <v>1617</v>
      </c>
      <c r="K11538" s="3" t="s">
        <v>24</v>
      </c>
      <c r="L11538" s="3">
        <v>5.0</v>
      </c>
      <c r="M11538" s="3" t="s">
        <v>30</v>
      </c>
      <c r="N11538" s="3" t="s">
        <v>11054</v>
      </c>
      <c r="O11538" s="3" t="s">
        <v>67</v>
      </c>
      <c r="P11538" s="4">
        <v>23744.0</v>
      </c>
      <c r="Q11538" s="3" t="s">
        <v>149</v>
      </c>
      <c r="S11538" s="3" t="s">
        <v>34</v>
      </c>
    </row>
    <row r="11539">
      <c r="A11539" s="2">
        <v>42318.714895833335</v>
      </c>
      <c r="B11539" s="3">
        <v>11.0</v>
      </c>
      <c r="C11539" s="3" t="s">
        <v>8462</v>
      </c>
      <c r="D11539" s="3">
        <v>92.0</v>
      </c>
      <c r="E11539" s="3" t="s">
        <v>8583</v>
      </c>
      <c r="F11539" s="3">
        <v>13.0</v>
      </c>
      <c r="G11539" s="3">
        <v>5.0</v>
      </c>
      <c r="H11539" s="3" t="s">
        <v>10957</v>
      </c>
      <c r="I11539" s="3" t="s">
        <v>1616</v>
      </c>
      <c r="J11539" s="3" t="s">
        <v>1617</v>
      </c>
      <c r="K11539" s="3" t="s">
        <v>24</v>
      </c>
      <c r="L11539" s="3">
        <v>6.0</v>
      </c>
      <c r="M11539" s="3" t="s">
        <v>25</v>
      </c>
      <c r="N11539" s="3" t="s">
        <v>11055</v>
      </c>
      <c r="O11539" s="3" t="s">
        <v>104</v>
      </c>
      <c r="P11539" s="4">
        <v>25839.0</v>
      </c>
      <c r="Q11539" s="3" t="s">
        <v>372</v>
      </c>
      <c r="S11539" s="3" t="s">
        <v>34</v>
      </c>
    </row>
    <row r="11540">
      <c r="A11540" s="2">
        <v>42318.714895833335</v>
      </c>
      <c r="B11540" s="3">
        <v>11.0</v>
      </c>
      <c r="C11540" s="3" t="s">
        <v>8462</v>
      </c>
      <c r="D11540" s="3">
        <v>92.0</v>
      </c>
      <c r="E11540" s="3" t="s">
        <v>8583</v>
      </c>
      <c r="F11540" s="3">
        <v>13.0</v>
      </c>
      <c r="G11540" s="3">
        <v>5.0</v>
      </c>
      <c r="H11540" s="3" t="s">
        <v>10957</v>
      </c>
      <c r="I11540" s="3" t="s">
        <v>1616</v>
      </c>
      <c r="J11540" s="3" t="s">
        <v>1617</v>
      </c>
      <c r="K11540" s="3" t="s">
        <v>24</v>
      </c>
      <c r="L11540" s="3">
        <v>7.0</v>
      </c>
      <c r="M11540" s="3" t="s">
        <v>30</v>
      </c>
      <c r="N11540" s="3" t="s">
        <v>11056</v>
      </c>
      <c r="O11540" s="3" t="s">
        <v>511</v>
      </c>
      <c r="P11540" s="4">
        <v>19910.0</v>
      </c>
      <c r="Q11540" s="3" t="s">
        <v>86</v>
      </c>
      <c r="S11540" s="3" t="s">
        <v>34</v>
      </c>
    </row>
    <row r="11541">
      <c r="A11541" s="2">
        <v>42318.714895833335</v>
      </c>
      <c r="B11541" s="3">
        <v>11.0</v>
      </c>
      <c r="C11541" s="3" t="s">
        <v>8462</v>
      </c>
      <c r="D11541" s="3">
        <v>92.0</v>
      </c>
      <c r="E11541" s="3" t="s">
        <v>8583</v>
      </c>
      <c r="F11541" s="3">
        <v>13.0</v>
      </c>
      <c r="G11541" s="3">
        <v>5.0</v>
      </c>
      <c r="H11541" s="3" t="s">
        <v>10957</v>
      </c>
      <c r="I11541" s="3" t="s">
        <v>1616</v>
      </c>
      <c r="J11541" s="3" t="s">
        <v>1617</v>
      </c>
      <c r="K11541" s="3" t="s">
        <v>24</v>
      </c>
      <c r="L11541" s="3">
        <v>8.0</v>
      </c>
      <c r="M11541" s="3" t="s">
        <v>25</v>
      </c>
      <c r="N11541" s="3" t="s">
        <v>11057</v>
      </c>
      <c r="O11541" s="3" t="s">
        <v>421</v>
      </c>
      <c r="P11541" s="4">
        <v>24576.0</v>
      </c>
      <c r="Q11541" s="3" t="s">
        <v>37</v>
      </c>
      <c r="S11541" s="3" t="s">
        <v>34</v>
      </c>
    </row>
    <row r="11542">
      <c r="A11542" s="2">
        <v>42318.714895833335</v>
      </c>
      <c r="B11542" s="3">
        <v>11.0</v>
      </c>
      <c r="C11542" s="3" t="s">
        <v>8462</v>
      </c>
      <c r="D11542" s="3">
        <v>92.0</v>
      </c>
      <c r="E11542" s="3" t="s">
        <v>8583</v>
      </c>
      <c r="F11542" s="3">
        <v>13.0</v>
      </c>
      <c r="G11542" s="3">
        <v>5.0</v>
      </c>
      <c r="H11542" s="3" t="s">
        <v>10957</v>
      </c>
      <c r="I11542" s="3" t="s">
        <v>1616</v>
      </c>
      <c r="J11542" s="3" t="s">
        <v>1617</v>
      </c>
      <c r="K11542" s="3" t="s">
        <v>24</v>
      </c>
      <c r="L11542" s="3">
        <v>9.0</v>
      </c>
      <c r="M11542" s="3" t="s">
        <v>30</v>
      </c>
      <c r="N11542" s="3" t="s">
        <v>11028</v>
      </c>
      <c r="O11542" s="3" t="s">
        <v>364</v>
      </c>
      <c r="P11542" s="4">
        <v>19353.0</v>
      </c>
      <c r="Q11542" s="3" t="s">
        <v>132</v>
      </c>
      <c r="S11542" s="3" t="s">
        <v>34</v>
      </c>
    </row>
    <row r="11543">
      <c r="A11543" s="2">
        <v>42318.714895833335</v>
      </c>
      <c r="B11543" s="3">
        <v>11.0</v>
      </c>
      <c r="C11543" s="3" t="s">
        <v>8462</v>
      </c>
      <c r="D11543" s="3">
        <v>92.0</v>
      </c>
      <c r="E11543" s="3" t="s">
        <v>8583</v>
      </c>
      <c r="F11543" s="3">
        <v>13.0</v>
      </c>
      <c r="G11543" s="3">
        <v>5.0</v>
      </c>
      <c r="H11543" s="3" t="s">
        <v>10957</v>
      </c>
      <c r="I11543" s="3" t="s">
        <v>1616</v>
      </c>
      <c r="J11543" s="3" t="s">
        <v>1617</v>
      </c>
      <c r="K11543" s="3" t="s">
        <v>24</v>
      </c>
      <c r="L11543" s="3">
        <v>10.0</v>
      </c>
      <c r="M11543" s="3" t="s">
        <v>25</v>
      </c>
      <c r="N11543" s="3" t="s">
        <v>206</v>
      </c>
      <c r="O11543" s="3" t="s">
        <v>1593</v>
      </c>
      <c r="P11543" s="4">
        <v>27930.0</v>
      </c>
      <c r="Q11543" s="3" t="s">
        <v>247</v>
      </c>
      <c r="S11543" s="3" t="s">
        <v>34</v>
      </c>
    </row>
    <row r="11544">
      <c r="A11544" s="2">
        <v>42318.714895833335</v>
      </c>
      <c r="B11544" s="3">
        <v>11.0</v>
      </c>
      <c r="C11544" s="3" t="s">
        <v>8462</v>
      </c>
      <c r="D11544" s="3">
        <v>92.0</v>
      </c>
      <c r="E11544" s="3" t="s">
        <v>8583</v>
      </c>
      <c r="F11544" s="3">
        <v>13.0</v>
      </c>
      <c r="G11544" s="3">
        <v>5.0</v>
      </c>
      <c r="H11544" s="3" t="s">
        <v>10957</v>
      </c>
      <c r="I11544" s="3" t="s">
        <v>1616</v>
      </c>
      <c r="J11544" s="3" t="s">
        <v>1617</v>
      </c>
      <c r="K11544" s="3" t="s">
        <v>24</v>
      </c>
      <c r="L11544" s="3">
        <v>11.0</v>
      </c>
      <c r="M11544" s="3" t="s">
        <v>30</v>
      </c>
      <c r="N11544" s="3" t="s">
        <v>11058</v>
      </c>
      <c r="O11544" s="3" t="s">
        <v>1611</v>
      </c>
      <c r="P11544" s="4">
        <v>27223.0</v>
      </c>
      <c r="Q11544" s="3" t="s">
        <v>115</v>
      </c>
      <c r="S11544" s="3" t="s">
        <v>34</v>
      </c>
    </row>
    <row r="11545">
      <c r="A11545" s="2">
        <v>42318.714895833335</v>
      </c>
      <c r="B11545" s="3">
        <v>11.0</v>
      </c>
      <c r="C11545" s="3" t="s">
        <v>8462</v>
      </c>
      <c r="D11545" s="3">
        <v>92.0</v>
      </c>
      <c r="E11545" s="3" t="s">
        <v>8583</v>
      </c>
      <c r="F11545" s="3">
        <v>13.0</v>
      </c>
      <c r="G11545" s="3">
        <v>5.0</v>
      </c>
      <c r="H11545" s="3" t="s">
        <v>10957</v>
      </c>
      <c r="I11545" s="3" t="s">
        <v>1616</v>
      </c>
      <c r="J11545" s="3" t="s">
        <v>1617</v>
      </c>
      <c r="K11545" s="3" t="s">
        <v>24</v>
      </c>
      <c r="L11545" s="3">
        <v>12.0</v>
      </c>
      <c r="M11545" s="3" t="s">
        <v>25</v>
      </c>
      <c r="N11545" s="3" t="s">
        <v>11059</v>
      </c>
      <c r="O11545" s="3" t="s">
        <v>218</v>
      </c>
      <c r="P11545" s="4">
        <v>22736.0</v>
      </c>
      <c r="Q11545" s="3" t="s">
        <v>37</v>
      </c>
      <c r="S11545" s="3" t="s">
        <v>34</v>
      </c>
    </row>
    <row r="11546">
      <c r="A11546" s="2">
        <v>42318.714895833335</v>
      </c>
      <c r="B11546" s="3">
        <v>11.0</v>
      </c>
      <c r="C11546" s="3" t="s">
        <v>8462</v>
      </c>
      <c r="D11546" s="3">
        <v>92.0</v>
      </c>
      <c r="E11546" s="3" t="s">
        <v>8583</v>
      </c>
      <c r="F11546" s="3">
        <v>13.0</v>
      </c>
      <c r="G11546" s="3">
        <v>5.0</v>
      </c>
      <c r="H11546" s="3" t="s">
        <v>10957</v>
      </c>
      <c r="I11546" s="3" t="s">
        <v>1616</v>
      </c>
      <c r="J11546" s="3" t="s">
        <v>1617</v>
      </c>
      <c r="K11546" s="3" t="s">
        <v>24</v>
      </c>
      <c r="L11546" s="3">
        <v>13.0</v>
      </c>
      <c r="M11546" s="3" t="s">
        <v>30</v>
      </c>
      <c r="N11546" s="3" t="s">
        <v>11060</v>
      </c>
      <c r="O11546" s="3" t="s">
        <v>591</v>
      </c>
      <c r="P11546" s="4">
        <v>21555.0</v>
      </c>
      <c r="Q11546" s="3" t="s">
        <v>132</v>
      </c>
      <c r="S11546" s="3" t="s">
        <v>34</v>
      </c>
    </row>
    <row r="11547">
      <c r="A11547" s="2">
        <v>42318.714895833335</v>
      </c>
      <c r="B11547" s="3">
        <v>11.0</v>
      </c>
      <c r="C11547" s="3" t="s">
        <v>8462</v>
      </c>
      <c r="D11547" s="3">
        <v>92.0</v>
      </c>
      <c r="E11547" s="3" t="s">
        <v>8583</v>
      </c>
      <c r="F11547" s="3">
        <v>13.0</v>
      </c>
      <c r="G11547" s="3">
        <v>5.0</v>
      </c>
      <c r="H11547" s="3" t="s">
        <v>10957</v>
      </c>
      <c r="I11547" s="3" t="s">
        <v>1616</v>
      </c>
      <c r="J11547" s="3" t="s">
        <v>1617</v>
      </c>
      <c r="K11547" s="3" t="s">
        <v>24</v>
      </c>
      <c r="L11547" s="3">
        <v>14.0</v>
      </c>
      <c r="M11547" s="3" t="s">
        <v>25</v>
      </c>
      <c r="N11547" s="3" t="s">
        <v>765</v>
      </c>
      <c r="O11547" s="3" t="s">
        <v>401</v>
      </c>
      <c r="P11547" s="4">
        <v>25234.0</v>
      </c>
      <c r="Q11547" s="3" t="s">
        <v>247</v>
      </c>
      <c r="S11547" s="3" t="s">
        <v>34</v>
      </c>
    </row>
    <row r="11548">
      <c r="A11548" s="2">
        <v>42318.714895833335</v>
      </c>
      <c r="B11548" s="3">
        <v>11.0</v>
      </c>
      <c r="C11548" s="3" t="s">
        <v>8462</v>
      </c>
      <c r="D11548" s="3">
        <v>92.0</v>
      </c>
      <c r="E11548" s="3" t="s">
        <v>8583</v>
      </c>
      <c r="F11548" s="3">
        <v>13.0</v>
      </c>
      <c r="G11548" s="3">
        <v>5.0</v>
      </c>
      <c r="H11548" s="3" t="s">
        <v>10957</v>
      </c>
      <c r="I11548" s="3" t="s">
        <v>1616</v>
      </c>
      <c r="J11548" s="3" t="s">
        <v>1617</v>
      </c>
      <c r="K11548" s="3" t="s">
        <v>24</v>
      </c>
      <c r="L11548" s="3">
        <v>15.0</v>
      </c>
      <c r="M11548" s="3" t="s">
        <v>30</v>
      </c>
      <c r="N11548" s="3" t="s">
        <v>11061</v>
      </c>
      <c r="O11548" s="3" t="s">
        <v>4201</v>
      </c>
      <c r="P11548" s="4">
        <v>20152.0</v>
      </c>
      <c r="Q11548" s="3" t="s">
        <v>132</v>
      </c>
      <c r="S11548" s="3" t="s">
        <v>34</v>
      </c>
    </row>
    <row r="11549">
      <c r="A11549" s="2">
        <v>42318.714895833335</v>
      </c>
      <c r="B11549" s="3">
        <v>11.0</v>
      </c>
      <c r="C11549" s="3" t="s">
        <v>8462</v>
      </c>
      <c r="D11549" s="3">
        <v>92.0</v>
      </c>
      <c r="E11549" s="3" t="s">
        <v>8583</v>
      </c>
      <c r="F11549" s="3">
        <v>13.0</v>
      </c>
      <c r="G11549" s="3">
        <v>5.0</v>
      </c>
      <c r="H11549" s="3" t="s">
        <v>10957</v>
      </c>
      <c r="I11549" s="3" t="s">
        <v>1616</v>
      </c>
      <c r="J11549" s="3" t="s">
        <v>1617</v>
      </c>
      <c r="K11549" s="3" t="s">
        <v>24</v>
      </c>
      <c r="L11549" s="3">
        <v>16.0</v>
      </c>
      <c r="M11549" s="3" t="s">
        <v>25</v>
      </c>
      <c r="N11549" s="3" t="s">
        <v>11062</v>
      </c>
      <c r="O11549" s="3" t="s">
        <v>275</v>
      </c>
      <c r="P11549" s="4">
        <v>20144.0</v>
      </c>
      <c r="Q11549" s="3" t="s">
        <v>37</v>
      </c>
      <c r="S11549" s="3" t="s">
        <v>34</v>
      </c>
    </row>
    <row r="11550">
      <c r="A11550" s="2">
        <v>42318.714895833335</v>
      </c>
      <c r="B11550" s="3">
        <v>11.0</v>
      </c>
      <c r="C11550" s="3" t="s">
        <v>8462</v>
      </c>
      <c r="D11550" s="3">
        <v>92.0</v>
      </c>
      <c r="E11550" s="3" t="s">
        <v>8583</v>
      </c>
      <c r="F11550" s="3">
        <v>13.0</v>
      </c>
      <c r="G11550" s="3">
        <v>5.0</v>
      </c>
      <c r="H11550" s="3" t="s">
        <v>10957</v>
      </c>
      <c r="I11550" s="3" t="s">
        <v>1616</v>
      </c>
      <c r="J11550" s="3" t="s">
        <v>1617</v>
      </c>
      <c r="K11550" s="3" t="s">
        <v>24</v>
      </c>
      <c r="L11550" s="3">
        <v>17.0</v>
      </c>
      <c r="M11550" s="3" t="s">
        <v>30</v>
      </c>
      <c r="N11550" s="3" t="s">
        <v>11063</v>
      </c>
      <c r="O11550" s="3" t="s">
        <v>323</v>
      </c>
      <c r="P11550" s="4">
        <v>21737.0</v>
      </c>
      <c r="Q11550" s="3" t="s">
        <v>75</v>
      </c>
      <c r="S11550" s="3" t="s">
        <v>34</v>
      </c>
    </row>
    <row r="11551">
      <c r="A11551" s="2">
        <v>42318.714895833335</v>
      </c>
      <c r="B11551" s="3">
        <v>11.0</v>
      </c>
      <c r="C11551" s="3" t="s">
        <v>8462</v>
      </c>
      <c r="D11551" s="3">
        <v>92.0</v>
      </c>
      <c r="E11551" s="3" t="s">
        <v>8583</v>
      </c>
      <c r="F11551" s="3">
        <v>13.0</v>
      </c>
      <c r="G11551" s="3">
        <v>5.0</v>
      </c>
      <c r="H11551" s="3" t="s">
        <v>10957</v>
      </c>
      <c r="I11551" s="3" t="s">
        <v>1616</v>
      </c>
      <c r="J11551" s="3" t="s">
        <v>1617</v>
      </c>
      <c r="K11551" s="3" t="s">
        <v>24</v>
      </c>
      <c r="L11551" s="3">
        <v>18.0</v>
      </c>
      <c r="M11551" s="3" t="s">
        <v>25</v>
      </c>
      <c r="N11551" s="3" t="s">
        <v>11064</v>
      </c>
      <c r="O11551" s="3" t="s">
        <v>359</v>
      </c>
      <c r="P11551" s="4">
        <v>22657.0</v>
      </c>
      <c r="Q11551" s="3" t="s">
        <v>115</v>
      </c>
      <c r="S11551" s="3" t="s">
        <v>34</v>
      </c>
    </row>
    <row r="11552">
      <c r="A11552" s="2">
        <v>42318.714895833335</v>
      </c>
      <c r="B11552" s="3">
        <v>11.0</v>
      </c>
      <c r="C11552" s="3" t="s">
        <v>8462</v>
      </c>
      <c r="D11552" s="3">
        <v>92.0</v>
      </c>
      <c r="E11552" s="3" t="s">
        <v>8583</v>
      </c>
      <c r="F11552" s="3">
        <v>13.0</v>
      </c>
      <c r="G11552" s="3">
        <v>5.0</v>
      </c>
      <c r="H11552" s="3" t="s">
        <v>10957</v>
      </c>
      <c r="I11552" s="3" t="s">
        <v>1616</v>
      </c>
      <c r="J11552" s="3" t="s">
        <v>1617</v>
      </c>
      <c r="K11552" s="3" t="s">
        <v>24</v>
      </c>
      <c r="L11552" s="3">
        <v>19.0</v>
      </c>
      <c r="M11552" s="3" t="s">
        <v>30</v>
      </c>
      <c r="N11552" s="3" t="s">
        <v>4733</v>
      </c>
      <c r="O11552" s="3" t="s">
        <v>307</v>
      </c>
      <c r="P11552" s="4">
        <v>21875.0</v>
      </c>
      <c r="Q11552" s="3" t="s">
        <v>37</v>
      </c>
      <c r="S11552" s="3" t="s">
        <v>34</v>
      </c>
    </row>
    <row r="11553">
      <c r="A11553" s="2">
        <v>42318.714895833335</v>
      </c>
      <c r="B11553" s="3">
        <v>11.0</v>
      </c>
      <c r="C11553" s="3" t="s">
        <v>8462</v>
      </c>
      <c r="D11553" s="3">
        <v>92.0</v>
      </c>
      <c r="E11553" s="3" t="s">
        <v>8583</v>
      </c>
      <c r="F11553" s="3">
        <v>13.0</v>
      </c>
      <c r="G11553" s="3">
        <v>5.0</v>
      </c>
      <c r="H11553" s="3" t="s">
        <v>10957</v>
      </c>
      <c r="I11553" s="3" t="s">
        <v>1616</v>
      </c>
      <c r="J11553" s="3" t="s">
        <v>1617</v>
      </c>
      <c r="K11553" s="3" t="s">
        <v>24</v>
      </c>
      <c r="L11553" s="3">
        <v>20.0</v>
      </c>
      <c r="M11553" s="3" t="s">
        <v>25</v>
      </c>
      <c r="N11553" s="3" t="s">
        <v>11065</v>
      </c>
      <c r="O11553" s="3" t="s">
        <v>1873</v>
      </c>
      <c r="P11553" s="4">
        <v>28987.0</v>
      </c>
      <c r="Q11553" s="3" t="s">
        <v>52</v>
      </c>
      <c r="S11553" s="3" t="s">
        <v>34</v>
      </c>
    </row>
    <row r="11554">
      <c r="A11554" s="2">
        <v>42318.714895833335</v>
      </c>
      <c r="B11554" s="3">
        <v>11.0</v>
      </c>
      <c r="C11554" s="3" t="s">
        <v>8462</v>
      </c>
      <c r="D11554" s="3">
        <v>92.0</v>
      </c>
      <c r="E11554" s="3" t="s">
        <v>8583</v>
      </c>
      <c r="F11554" s="3">
        <v>13.0</v>
      </c>
      <c r="G11554" s="3">
        <v>5.0</v>
      </c>
      <c r="H11554" s="3" t="s">
        <v>10957</v>
      </c>
      <c r="I11554" s="3" t="s">
        <v>1616</v>
      </c>
      <c r="J11554" s="3" t="s">
        <v>1617</v>
      </c>
      <c r="K11554" s="3" t="s">
        <v>24</v>
      </c>
      <c r="L11554" s="3">
        <v>21.0</v>
      </c>
      <c r="M11554" s="3" t="s">
        <v>30</v>
      </c>
      <c r="N11554" s="3" t="s">
        <v>11066</v>
      </c>
      <c r="O11554" s="3" t="s">
        <v>163</v>
      </c>
      <c r="P11554" s="4">
        <v>24826.0</v>
      </c>
      <c r="Q11554" s="3" t="s">
        <v>79</v>
      </c>
      <c r="S11554" s="3" t="s">
        <v>34</v>
      </c>
    </row>
    <row r="11555">
      <c r="A11555" s="2">
        <v>42318.714895833335</v>
      </c>
      <c r="B11555" s="3">
        <v>11.0</v>
      </c>
      <c r="C11555" s="3" t="s">
        <v>8462</v>
      </c>
      <c r="D11555" s="3">
        <v>92.0</v>
      </c>
      <c r="E11555" s="3" t="s">
        <v>8583</v>
      </c>
      <c r="F11555" s="3">
        <v>13.0</v>
      </c>
      <c r="G11555" s="3">
        <v>5.0</v>
      </c>
      <c r="H11555" s="3" t="s">
        <v>10957</v>
      </c>
      <c r="I11555" s="3" t="s">
        <v>1616</v>
      </c>
      <c r="J11555" s="3" t="s">
        <v>1617</v>
      </c>
      <c r="K11555" s="3" t="s">
        <v>24</v>
      </c>
      <c r="L11555" s="3">
        <v>22.0</v>
      </c>
      <c r="M11555" s="3" t="s">
        <v>25</v>
      </c>
      <c r="N11555" s="3" t="s">
        <v>11067</v>
      </c>
      <c r="O11555" s="3" t="s">
        <v>11068</v>
      </c>
      <c r="P11555" s="4">
        <v>28550.0</v>
      </c>
      <c r="Q11555" s="3" t="s">
        <v>247</v>
      </c>
      <c r="S11555" s="3" t="s">
        <v>34</v>
      </c>
    </row>
    <row r="11556">
      <c r="A11556" s="2">
        <v>42318.714895833335</v>
      </c>
      <c r="B11556" s="3">
        <v>11.0</v>
      </c>
      <c r="C11556" s="3" t="s">
        <v>8462</v>
      </c>
      <c r="D11556" s="3">
        <v>92.0</v>
      </c>
      <c r="E11556" s="3" t="s">
        <v>8583</v>
      </c>
      <c r="F11556" s="3">
        <v>13.0</v>
      </c>
      <c r="G11556" s="3">
        <v>5.0</v>
      </c>
      <c r="H11556" s="3" t="s">
        <v>10957</v>
      </c>
      <c r="I11556" s="3" t="s">
        <v>1616</v>
      </c>
      <c r="J11556" s="3" t="s">
        <v>1617</v>
      </c>
      <c r="K11556" s="3" t="s">
        <v>24</v>
      </c>
      <c r="L11556" s="3">
        <v>23.0</v>
      </c>
      <c r="M11556" s="3" t="s">
        <v>30</v>
      </c>
      <c r="N11556" s="3" t="s">
        <v>11069</v>
      </c>
      <c r="O11556" s="3" t="s">
        <v>11070</v>
      </c>
      <c r="P11556" s="4">
        <v>20319.0</v>
      </c>
      <c r="Q11556" s="3" t="s">
        <v>79</v>
      </c>
      <c r="S11556" s="3" t="s">
        <v>34</v>
      </c>
    </row>
    <row r="11557">
      <c r="A11557" s="2">
        <v>42318.714895833335</v>
      </c>
      <c r="B11557" s="3">
        <v>11.0</v>
      </c>
      <c r="C11557" s="3" t="s">
        <v>8462</v>
      </c>
      <c r="D11557" s="3">
        <v>92.0</v>
      </c>
      <c r="E11557" s="3" t="s">
        <v>8583</v>
      </c>
      <c r="F11557" s="3">
        <v>13.0</v>
      </c>
      <c r="G11557" s="3">
        <v>5.0</v>
      </c>
      <c r="H11557" s="3" t="s">
        <v>10957</v>
      </c>
      <c r="I11557" s="3" t="s">
        <v>1616</v>
      </c>
      <c r="J11557" s="3" t="s">
        <v>1617</v>
      </c>
      <c r="K11557" s="3" t="s">
        <v>24</v>
      </c>
      <c r="L11557" s="3">
        <v>24.0</v>
      </c>
      <c r="M11557" s="3" t="s">
        <v>25</v>
      </c>
      <c r="N11557" s="3" t="s">
        <v>1442</v>
      </c>
      <c r="O11557" s="3" t="s">
        <v>218</v>
      </c>
      <c r="P11557" s="4">
        <v>23537.0</v>
      </c>
      <c r="Q11557" s="3" t="s">
        <v>37</v>
      </c>
      <c r="S11557" s="3" t="s">
        <v>34</v>
      </c>
    </row>
    <row r="11558">
      <c r="A11558" s="2">
        <v>42318.714895833335</v>
      </c>
      <c r="B11558" s="3">
        <v>11.0</v>
      </c>
      <c r="C11558" s="3" t="s">
        <v>8462</v>
      </c>
      <c r="D11558" s="3">
        <v>92.0</v>
      </c>
      <c r="E11558" s="3" t="s">
        <v>8583</v>
      </c>
      <c r="F11558" s="3">
        <v>13.0</v>
      </c>
      <c r="G11558" s="3">
        <v>5.0</v>
      </c>
      <c r="H11558" s="3" t="s">
        <v>10957</v>
      </c>
      <c r="I11558" s="3" t="s">
        <v>1616</v>
      </c>
      <c r="J11558" s="3" t="s">
        <v>1617</v>
      </c>
      <c r="K11558" s="3" t="s">
        <v>24</v>
      </c>
      <c r="L11558" s="3">
        <v>25.0</v>
      </c>
      <c r="M11558" s="3" t="s">
        <v>30</v>
      </c>
      <c r="N11558" s="3" t="s">
        <v>11071</v>
      </c>
      <c r="O11558" s="3" t="s">
        <v>11072</v>
      </c>
      <c r="P11558" s="4">
        <v>17547.0</v>
      </c>
      <c r="Q11558" s="3" t="s">
        <v>86</v>
      </c>
      <c r="S11558" s="3" t="s">
        <v>34</v>
      </c>
    </row>
    <row r="11559">
      <c r="A11559" s="2">
        <v>42318.714895833335</v>
      </c>
      <c r="B11559" s="3">
        <v>11.0</v>
      </c>
      <c r="C11559" s="3" t="s">
        <v>8462</v>
      </c>
      <c r="D11559" s="3">
        <v>92.0</v>
      </c>
      <c r="E11559" s="3" t="s">
        <v>8583</v>
      </c>
      <c r="F11559" s="3">
        <v>13.0</v>
      </c>
      <c r="G11559" s="3">
        <v>5.0</v>
      </c>
      <c r="H11559" s="3" t="s">
        <v>10957</v>
      </c>
      <c r="I11559" s="3" t="s">
        <v>1616</v>
      </c>
      <c r="J11559" s="3" t="s">
        <v>1617</v>
      </c>
      <c r="K11559" s="3" t="s">
        <v>24</v>
      </c>
      <c r="L11559" s="3">
        <v>26.0</v>
      </c>
      <c r="M11559" s="3" t="s">
        <v>25</v>
      </c>
      <c r="N11559" s="3" t="s">
        <v>11073</v>
      </c>
      <c r="O11559" s="3" t="s">
        <v>1037</v>
      </c>
      <c r="P11559" s="4">
        <v>18330.0</v>
      </c>
      <c r="Q11559" s="3" t="s">
        <v>49</v>
      </c>
      <c r="S11559" s="3" t="s">
        <v>34</v>
      </c>
    </row>
    <row r="11560">
      <c r="A11560" s="2">
        <v>42318.714895833335</v>
      </c>
      <c r="B11560" s="3">
        <v>11.0</v>
      </c>
      <c r="C11560" s="3" t="s">
        <v>8462</v>
      </c>
      <c r="D11560" s="3">
        <v>92.0</v>
      </c>
      <c r="E11560" s="3" t="s">
        <v>8583</v>
      </c>
      <c r="F11560" s="3">
        <v>13.0</v>
      </c>
      <c r="G11560" s="3">
        <v>5.0</v>
      </c>
      <c r="H11560" s="3" t="s">
        <v>10957</v>
      </c>
      <c r="I11560" s="3" t="s">
        <v>1616</v>
      </c>
      <c r="J11560" s="3" t="s">
        <v>1617</v>
      </c>
      <c r="K11560" s="3" t="s">
        <v>24</v>
      </c>
      <c r="L11560" s="3">
        <v>27.0</v>
      </c>
      <c r="M11560" s="3" t="s">
        <v>30</v>
      </c>
      <c r="N11560" s="3" t="s">
        <v>8501</v>
      </c>
      <c r="O11560" s="3" t="s">
        <v>562</v>
      </c>
      <c r="P11560" s="4">
        <v>19938.0</v>
      </c>
      <c r="Q11560" s="3" t="s">
        <v>75</v>
      </c>
      <c r="S11560" s="3" t="s">
        <v>34</v>
      </c>
    </row>
    <row r="11561">
      <c r="A11561" s="2">
        <v>42318.714895833335</v>
      </c>
      <c r="B11561" s="3">
        <v>11.0</v>
      </c>
      <c r="C11561" s="3" t="s">
        <v>8462</v>
      </c>
      <c r="D11561" s="3">
        <v>92.0</v>
      </c>
      <c r="E11561" s="3" t="s">
        <v>8583</v>
      </c>
      <c r="F11561" s="3">
        <v>13.0</v>
      </c>
      <c r="G11561" s="3">
        <v>5.0</v>
      </c>
      <c r="H11561" s="3" t="s">
        <v>10957</v>
      </c>
      <c r="I11561" s="3" t="s">
        <v>1616</v>
      </c>
      <c r="J11561" s="3" t="s">
        <v>1617</v>
      </c>
      <c r="K11561" s="3" t="s">
        <v>24</v>
      </c>
      <c r="L11561" s="3">
        <v>28.0</v>
      </c>
      <c r="M11561" s="3" t="s">
        <v>25</v>
      </c>
      <c r="N11561" s="3" t="s">
        <v>2032</v>
      </c>
      <c r="O11561" s="3" t="s">
        <v>27</v>
      </c>
      <c r="P11561" s="4">
        <v>20946.0</v>
      </c>
      <c r="Q11561" s="3" t="s">
        <v>372</v>
      </c>
      <c r="S11561" s="3" t="s">
        <v>34</v>
      </c>
    </row>
    <row r="11562">
      <c r="A11562" s="2">
        <v>42318.714895833335</v>
      </c>
      <c r="B11562" s="3">
        <v>11.0</v>
      </c>
      <c r="C11562" s="3" t="s">
        <v>8462</v>
      </c>
      <c r="D11562" s="3">
        <v>92.0</v>
      </c>
      <c r="E11562" s="3" t="s">
        <v>8583</v>
      </c>
      <c r="F11562" s="3">
        <v>13.0</v>
      </c>
      <c r="G11562" s="3">
        <v>5.0</v>
      </c>
      <c r="H11562" s="3" t="s">
        <v>10957</v>
      </c>
      <c r="I11562" s="3" t="s">
        <v>1616</v>
      </c>
      <c r="J11562" s="3" t="s">
        <v>1617</v>
      </c>
      <c r="K11562" s="3" t="s">
        <v>24</v>
      </c>
      <c r="L11562" s="3">
        <v>29.0</v>
      </c>
      <c r="M11562" s="3" t="s">
        <v>30</v>
      </c>
      <c r="N11562" s="3" t="s">
        <v>11074</v>
      </c>
      <c r="O11562" s="3" t="s">
        <v>329</v>
      </c>
      <c r="P11562" s="4">
        <v>23530.0</v>
      </c>
      <c r="Q11562" s="3" t="s">
        <v>37</v>
      </c>
      <c r="S11562" s="3" t="s">
        <v>34</v>
      </c>
    </row>
    <row r="11563">
      <c r="A11563" s="2">
        <v>42318.714895833335</v>
      </c>
      <c r="B11563" s="3">
        <v>11.0</v>
      </c>
      <c r="C11563" s="3" t="s">
        <v>8462</v>
      </c>
      <c r="D11563" s="3">
        <v>92.0</v>
      </c>
      <c r="E11563" s="3" t="s">
        <v>8583</v>
      </c>
      <c r="F11563" s="3">
        <v>13.0</v>
      </c>
      <c r="G11563" s="3">
        <v>5.0</v>
      </c>
      <c r="H11563" s="3" t="s">
        <v>10957</v>
      </c>
      <c r="I11563" s="3" t="s">
        <v>1616</v>
      </c>
      <c r="J11563" s="3" t="s">
        <v>1617</v>
      </c>
      <c r="K11563" s="3" t="s">
        <v>24</v>
      </c>
      <c r="L11563" s="3">
        <v>30.0</v>
      </c>
      <c r="M11563" s="3" t="s">
        <v>25</v>
      </c>
      <c r="N11563" s="3" t="s">
        <v>3149</v>
      </c>
      <c r="O11563" s="3" t="s">
        <v>95</v>
      </c>
      <c r="P11563" s="4">
        <v>17478.0</v>
      </c>
      <c r="Q11563" s="3" t="s">
        <v>49</v>
      </c>
      <c r="S11563" s="3" t="s">
        <v>34</v>
      </c>
    </row>
    <row r="11564">
      <c r="A11564" s="2">
        <v>42318.714895833335</v>
      </c>
      <c r="B11564" s="3">
        <v>11.0</v>
      </c>
      <c r="C11564" s="3" t="s">
        <v>8462</v>
      </c>
      <c r="D11564" s="3">
        <v>93.0</v>
      </c>
      <c r="E11564" s="3" t="s">
        <v>8620</v>
      </c>
      <c r="F11564" s="3">
        <v>13.0</v>
      </c>
      <c r="G11564" s="3">
        <v>5.0</v>
      </c>
      <c r="H11564" s="3" t="s">
        <v>10957</v>
      </c>
      <c r="I11564" s="3" t="s">
        <v>1616</v>
      </c>
      <c r="J11564" s="3" t="s">
        <v>1617</v>
      </c>
      <c r="K11564" s="3" t="s">
        <v>24</v>
      </c>
      <c r="L11564" s="3">
        <v>1.0</v>
      </c>
      <c r="M11564" s="3" t="s">
        <v>25</v>
      </c>
      <c r="N11564" s="3" t="s">
        <v>2235</v>
      </c>
      <c r="O11564" s="3" t="s">
        <v>417</v>
      </c>
      <c r="P11564" s="4">
        <v>24883.0</v>
      </c>
      <c r="Q11564" s="3" t="s">
        <v>372</v>
      </c>
      <c r="S11564" s="3" t="s">
        <v>34</v>
      </c>
    </row>
    <row r="11565">
      <c r="A11565" s="2">
        <v>42318.714895833335</v>
      </c>
      <c r="B11565" s="3">
        <v>11.0</v>
      </c>
      <c r="C11565" s="3" t="s">
        <v>8462</v>
      </c>
      <c r="D11565" s="3">
        <v>93.0</v>
      </c>
      <c r="E11565" s="3" t="s">
        <v>8620</v>
      </c>
      <c r="F11565" s="3">
        <v>13.0</v>
      </c>
      <c r="G11565" s="3">
        <v>5.0</v>
      </c>
      <c r="H11565" s="3" t="s">
        <v>10957</v>
      </c>
      <c r="I11565" s="3" t="s">
        <v>1616</v>
      </c>
      <c r="J11565" s="3" t="s">
        <v>1617</v>
      </c>
      <c r="K11565" s="3" t="s">
        <v>272</v>
      </c>
      <c r="L11565" s="3">
        <v>2.0</v>
      </c>
      <c r="M11565" s="3" t="s">
        <v>30</v>
      </c>
      <c r="N11565" s="3" t="s">
        <v>11075</v>
      </c>
      <c r="O11565" s="3" t="s">
        <v>283</v>
      </c>
      <c r="P11565" s="4">
        <v>25622.0</v>
      </c>
      <c r="Q11565" s="3" t="s">
        <v>37</v>
      </c>
      <c r="S11565" s="3" t="s">
        <v>34</v>
      </c>
    </row>
    <row r="11566">
      <c r="A11566" s="2">
        <v>42318.714895833335</v>
      </c>
      <c r="B11566" s="3">
        <v>11.0</v>
      </c>
      <c r="C11566" s="3" t="s">
        <v>8462</v>
      </c>
      <c r="D11566" s="3">
        <v>93.0</v>
      </c>
      <c r="E11566" s="3" t="s">
        <v>8620</v>
      </c>
      <c r="F11566" s="3">
        <v>13.0</v>
      </c>
      <c r="G11566" s="3">
        <v>5.0</v>
      </c>
      <c r="H11566" s="3" t="s">
        <v>10957</v>
      </c>
      <c r="I11566" s="3" t="s">
        <v>1616</v>
      </c>
      <c r="J11566" s="3" t="s">
        <v>1617</v>
      </c>
      <c r="K11566" s="3" t="s">
        <v>24</v>
      </c>
      <c r="L11566" s="3">
        <v>3.0</v>
      </c>
      <c r="M11566" s="3" t="s">
        <v>25</v>
      </c>
      <c r="N11566" s="3" t="s">
        <v>7076</v>
      </c>
      <c r="O11566" s="3" t="s">
        <v>218</v>
      </c>
      <c r="P11566" s="4">
        <v>21160.0</v>
      </c>
      <c r="Q11566" s="3" t="s">
        <v>79</v>
      </c>
      <c r="S11566" s="3" t="s">
        <v>34</v>
      </c>
    </row>
    <row r="11567">
      <c r="A11567" s="2">
        <v>42318.714895833335</v>
      </c>
      <c r="B11567" s="3">
        <v>11.0</v>
      </c>
      <c r="C11567" s="3" t="s">
        <v>8462</v>
      </c>
      <c r="D11567" s="3">
        <v>93.0</v>
      </c>
      <c r="E11567" s="3" t="s">
        <v>8620</v>
      </c>
      <c r="F11567" s="3">
        <v>13.0</v>
      </c>
      <c r="G11567" s="3">
        <v>5.0</v>
      </c>
      <c r="H11567" s="3" t="s">
        <v>10957</v>
      </c>
      <c r="I11567" s="3" t="s">
        <v>1616</v>
      </c>
      <c r="J11567" s="3" t="s">
        <v>1617</v>
      </c>
      <c r="K11567" s="3" t="s">
        <v>24</v>
      </c>
      <c r="L11567" s="3">
        <v>4.0</v>
      </c>
      <c r="M11567" s="3" t="s">
        <v>30</v>
      </c>
      <c r="N11567" s="3" t="s">
        <v>11076</v>
      </c>
      <c r="O11567" s="3" t="s">
        <v>93</v>
      </c>
      <c r="P11567" s="4">
        <v>22611.0</v>
      </c>
      <c r="Q11567" s="3" t="s">
        <v>247</v>
      </c>
      <c r="S11567" s="3" t="s">
        <v>34</v>
      </c>
    </row>
    <row r="11568">
      <c r="A11568" s="2">
        <v>42318.714895833335</v>
      </c>
      <c r="B11568" s="3">
        <v>11.0</v>
      </c>
      <c r="C11568" s="3" t="s">
        <v>8462</v>
      </c>
      <c r="D11568" s="3">
        <v>93.0</v>
      </c>
      <c r="E11568" s="3" t="s">
        <v>8620</v>
      </c>
      <c r="F11568" s="3">
        <v>13.0</v>
      </c>
      <c r="G11568" s="3">
        <v>5.0</v>
      </c>
      <c r="H11568" s="3" t="s">
        <v>10957</v>
      </c>
      <c r="I11568" s="3" t="s">
        <v>1616</v>
      </c>
      <c r="J11568" s="3" t="s">
        <v>1617</v>
      </c>
      <c r="K11568" s="3" t="s">
        <v>24</v>
      </c>
      <c r="L11568" s="3">
        <v>5.0</v>
      </c>
      <c r="M11568" s="3" t="s">
        <v>25</v>
      </c>
      <c r="N11568" s="3" t="s">
        <v>11077</v>
      </c>
      <c r="O11568" s="3" t="s">
        <v>11078</v>
      </c>
      <c r="P11568" s="4">
        <v>22395.0</v>
      </c>
      <c r="Q11568" s="3" t="s">
        <v>372</v>
      </c>
      <c r="S11568" s="3" t="s">
        <v>34</v>
      </c>
    </row>
    <row r="11569">
      <c r="A11569" s="2">
        <v>42318.714895833335</v>
      </c>
      <c r="B11569" s="3">
        <v>11.0</v>
      </c>
      <c r="C11569" s="3" t="s">
        <v>8462</v>
      </c>
      <c r="D11569" s="3">
        <v>93.0</v>
      </c>
      <c r="E11569" s="3" t="s">
        <v>8620</v>
      </c>
      <c r="F11569" s="3">
        <v>13.0</v>
      </c>
      <c r="G11569" s="3">
        <v>5.0</v>
      </c>
      <c r="H11569" s="3" t="s">
        <v>10957</v>
      </c>
      <c r="I11569" s="3" t="s">
        <v>1616</v>
      </c>
      <c r="J11569" s="3" t="s">
        <v>1617</v>
      </c>
      <c r="K11569" s="3" t="s">
        <v>24</v>
      </c>
      <c r="L11569" s="3">
        <v>6.0</v>
      </c>
      <c r="M11569" s="3" t="s">
        <v>30</v>
      </c>
      <c r="N11569" s="3" t="s">
        <v>11079</v>
      </c>
      <c r="O11569" s="3" t="s">
        <v>11080</v>
      </c>
      <c r="P11569" s="4">
        <v>22510.0</v>
      </c>
      <c r="Q11569" s="3" t="s">
        <v>132</v>
      </c>
      <c r="S11569" s="3" t="s">
        <v>34</v>
      </c>
    </row>
    <row r="11570">
      <c r="A11570" s="2">
        <v>42318.714895833335</v>
      </c>
      <c r="B11570" s="3">
        <v>11.0</v>
      </c>
      <c r="C11570" s="3" t="s">
        <v>8462</v>
      </c>
      <c r="D11570" s="3">
        <v>93.0</v>
      </c>
      <c r="E11570" s="3" t="s">
        <v>8620</v>
      </c>
      <c r="F11570" s="3">
        <v>13.0</v>
      </c>
      <c r="G11570" s="3">
        <v>5.0</v>
      </c>
      <c r="H11570" s="3" t="s">
        <v>10957</v>
      </c>
      <c r="I11570" s="3" t="s">
        <v>1616</v>
      </c>
      <c r="J11570" s="3" t="s">
        <v>1617</v>
      </c>
      <c r="K11570" s="3" t="s">
        <v>24</v>
      </c>
      <c r="L11570" s="3">
        <v>7.0</v>
      </c>
      <c r="M11570" s="3" t="s">
        <v>25</v>
      </c>
      <c r="N11570" s="3" t="s">
        <v>5745</v>
      </c>
      <c r="O11570" s="3" t="s">
        <v>123</v>
      </c>
      <c r="P11570" s="4">
        <v>22603.0</v>
      </c>
      <c r="Q11570" s="3" t="s">
        <v>1605</v>
      </c>
      <c r="S11570" s="3" t="s">
        <v>34</v>
      </c>
    </row>
    <row r="11571">
      <c r="A11571" s="2">
        <v>42318.714895833335</v>
      </c>
      <c r="B11571" s="3">
        <v>11.0</v>
      </c>
      <c r="C11571" s="3" t="s">
        <v>8462</v>
      </c>
      <c r="D11571" s="3">
        <v>93.0</v>
      </c>
      <c r="E11571" s="3" t="s">
        <v>8620</v>
      </c>
      <c r="F11571" s="3">
        <v>13.0</v>
      </c>
      <c r="G11571" s="3">
        <v>5.0</v>
      </c>
      <c r="H11571" s="3" t="s">
        <v>10957</v>
      </c>
      <c r="I11571" s="3" t="s">
        <v>1616</v>
      </c>
      <c r="J11571" s="3" t="s">
        <v>1617</v>
      </c>
      <c r="K11571" s="3" t="s">
        <v>24</v>
      </c>
      <c r="L11571" s="3">
        <v>8.0</v>
      </c>
      <c r="M11571" s="3" t="s">
        <v>30</v>
      </c>
      <c r="N11571" s="3" t="s">
        <v>11081</v>
      </c>
      <c r="O11571" s="3" t="s">
        <v>2299</v>
      </c>
      <c r="P11571" s="4">
        <v>28340.0</v>
      </c>
      <c r="Q11571" s="3" t="s">
        <v>189</v>
      </c>
      <c r="S11571" s="3" t="s">
        <v>34</v>
      </c>
    </row>
    <row r="11572">
      <c r="A11572" s="2">
        <v>42318.714895833335</v>
      </c>
      <c r="B11572" s="3">
        <v>11.0</v>
      </c>
      <c r="C11572" s="3" t="s">
        <v>8462</v>
      </c>
      <c r="D11572" s="3">
        <v>93.0</v>
      </c>
      <c r="E11572" s="3" t="s">
        <v>8620</v>
      </c>
      <c r="F11572" s="3">
        <v>13.0</v>
      </c>
      <c r="G11572" s="3">
        <v>5.0</v>
      </c>
      <c r="H11572" s="3" t="s">
        <v>10957</v>
      </c>
      <c r="I11572" s="3" t="s">
        <v>1616</v>
      </c>
      <c r="J11572" s="3" t="s">
        <v>1617</v>
      </c>
      <c r="K11572" s="3" t="s">
        <v>24</v>
      </c>
      <c r="L11572" s="3">
        <v>9.0</v>
      </c>
      <c r="M11572" s="3" t="s">
        <v>25</v>
      </c>
      <c r="N11572" s="3" t="s">
        <v>11082</v>
      </c>
      <c r="O11572" s="3" t="s">
        <v>59</v>
      </c>
      <c r="P11572" s="4">
        <v>21145.0</v>
      </c>
      <c r="Q11572" s="3" t="s">
        <v>372</v>
      </c>
      <c r="S11572" s="3" t="s">
        <v>34</v>
      </c>
    </row>
    <row r="11573">
      <c r="A11573" s="2">
        <v>42318.714895833335</v>
      </c>
      <c r="B11573" s="3">
        <v>11.0</v>
      </c>
      <c r="C11573" s="3" t="s">
        <v>8462</v>
      </c>
      <c r="D11573" s="3">
        <v>93.0</v>
      </c>
      <c r="E11573" s="3" t="s">
        <v>8620</v>
      </c>
      <c r="F11573" s="3">
        <v>13.0</v>
      </c>
      <c r="G11573" s="3">
        <v>5.0</v>
      </c>
      <c r="H11573" s="3" t="s">
        <v>10957</v>
      </c>
      <c r="I11573" s="3" t="s">
        <v>1616</v>
      </c>
      <c r="J11573" s="3" t="s">
        <v>1617</v>
      </c>
      <c r="K11573" s="3" t="s">
        <v>24</v>
      </c>
      <c r="L11573" s="3">
        <v>10.0</v>
      </c>
      <c r="M11573" s="3" t="s">
        <v>30</v>
      </c>
      <c r="N11573" s="3" t="s">
        <v>11083</v>
      </c>
      <c r="O11573" s="3" t="s">
        <v>626</v>
      </c>
      <c r="P11573" s="4">
        <v>24399.0</v>
      </c>
      <c r="Q11573" s="3" t="s">
        <v>37</v>
      </c>
      <c r="S11573" s="3" t="s">
        <v>34</v>
      </c>
    </row>
    <row r="11574">
      <c r="A11574" s="2">
        <v>42318.714895833335</v>
      </c>
      <c r="B11574" s="3">
        <v>11.0</v>
      </c>
      <c r="C11574" s="3" t="s">
        <v>8462</v>
      </c>
      <c r="D11574" s="3">
        <v>93.0</v>
      </c>
      <c r="E11574" s="3" t="s">
        <v>8620</v>
      </c>
      <c r="F11574" s="3">
        <v>13.0</v>
      </c>
      <c r="G11574" s="3">
        <v>5.0</v>
      </c>
      <c r="H11574" s="3" t="s">
        <v>10957</v>
      </c>
      <c r="I11574" s="3" t="s">
        <v>1616</v>
      </c>
      <c r="J11574" s="3" t="s">
        <v>1617</v>
      </c>
      <c r="K11574" s="3" t="s">
        <v>24</v>
      </c>
      <c r="L11574" s="3">
        <v>11.0</v>
      </c>
      <c r="M11574" s="3" t="s">
        <v>25</v>
      </c>
      <c r="N11574" s="3" t="s">
        <v>2235</v>
      </c>
      <c r="O11574" s="3" t="s">
        <v>123</v>
      </c>
      <c r="P11574" s="4">
        <v>23275.0</v>
      </c>
      <c r="Q11574" s="3" t="s">
        <v>247</v>
      </c>
      <c r="S11574" s="3" t="s">
        <v>34</v>
      </c>
    </row>
    <row r="11575">
      <c r="A11575" s="2">
        <v>42318.714895833335</v>
      </c>
      <c r="B11575" s="3">
        <v>11.0</v>
      </c>
      <c r="C11575" s="3" t="s">
        <v>8462</v>
      </c>
      <c r="D11575" s="3">
        <v>93.0</v>
      </c>
      <c r="E11575" s="3" t="s">
        <v>8620</v>
      </c>
      <c r="F11575" s="3">
        <v>13.0</v>
      </c>
      <c r="G11575" s="3">
        <v>5.0</v>
      </c>
      <c r="H11575" s="3" t="s">
        <v>10957</v>
      </c>
      <c r="I11575" s="3" t="s">
        <v>1616</v>
      </c>
      <c r="J11575" s="3" t="s">
        <v>1617</v>
      </c>
      <c r="K11575" s="3" t="s">
        <v>24</v>
      </c>
      <c r="L11575" s="3">
        <v>12.0</v>
      </c>
      <c r="M11575" s="3" t="s">
        <v>30</v>
      </c>
      <c r="N11575" s="3" t="s">
        <v>11084</v>
      </c>
      <c r="O11575" s="3" t="s">
        <v>452</v>
      </c>
      <c r="P11575" s="4">
        <v>24149.0</v>
      </c>
      <c r="Q11575" s="3" t="s">
        <v>52</v>
      </c>
      <c r="S11575" s="3" t="s">
        <v>34</v>
      </c>
    </row>
    <row r="11576">
      <c r="A11576" s="2">
        <v>42318.714895833335</v>
      </c>
      <c r="B11576" s="3">
        <v>11.0</v>
      </c>
      <c r="C11576" s="3" t="s">
        <v>8462</v>
      </c>
      <c r="D11576" s="3">
        <v>93.0</v>
      </c>
      <c r="E11576" s="3" t="s">
        <v>8620</v>
      </c>
      <c r="F11576" s="3">
        <v>13.0</v>
      </c>
      <c r="G11576" s="3">
        <v>5.0</v>
      </c>
      <c r="H11576" s="3" t="s">
        <v>10957</v>
      </c>
      <c r="I11576" s="3" t="s">
        <v>1616</v>
      </c>
      <c r="J11576" s="3" t="s">
        <v>1617</v>
      </c>
      <c r="K11576" s="3" t="s">
        <v>24</v>
      </c>
      <c r="L11576" s="3">
        <v>13.0</v>
      </c>
      <c r="M11576" s="3" t="s">
        <v>25</v>
      </c>
      <c r="N11576" s="3" t="s">
        <v>11085</v>
      </c>
      <c r="O11576" s="3" t="s">
        <v>69</v>
      </c>
      <c r="P11576" s="4">
        <v>23216.0</v>
      </c>
      <c r="Q11576" s="3" t="s">
        <v>372</v>
      </c>
      <c r="S11576" s="3" t="s">
        <v>34</v>
      </c>
    </row>
    <row r="11577">
      <c r="A11577" s="2">
        <v>42318.714895833335</v>
      </c>
      <c r="B11577" s="3">
        <v>11.0</v>
      </c>
      <c r="C11577" s="3" t="s">
        <v>8462</v>
      </c>
      <c r="D11577" s="3">
        <v>93.0</v>
      </c>
      <c r="E11577" s="3" t="s">
        <v>8620</v>
      </c>
      <c r="F11577" s="3">
        <v>13.0</v>
      </c>
      <c r="G11577" s="3">
        <v>5.0</v>
      </c>
      <c r="H11577" s="3" t="s">
        <v>10957</v>
      </c>
      <c r="I11577" s="3" t="s">
        <v>1616</v>
      </c>
      <c r="J11577" s="3" t="s">
        <v>1617</v>
      </c>
      <c r="K11577" s="3" t="s">
        <v>24</v>
      </c>
      <c r="L11577" s="3">
        <v>14.0</v>
      </c>
      <c r="M11577" s="3" t="s">
        <v>30</v>
      </c>
      <c r="N11577" s="3" t="s">
        <v>5175</v>
      </c>
      <c r="O11577" s="3" t="s">
        <v>11086</v>
      </c>
      <c r="P11577" s="4">
        <v>16560.0</v>
      </c>
      <c r="Q11577" s="3" t="s">
        <v>49</v>
      </c>
      <c r="S11577" s="3" t="s">
        <v>34</v>
      </c>
    </row>
    <row r="11578">
      <c r="A11578" s="2">
        <v>42318.714895833335</v>
      </c>
      <c r="B11578" s="3">
        <v>11.0</v>
      </c>
      <c r="C11578" s="3" t="s">
        <v>8462</v>
      </c>
      <c r="D11578" s="3">
        <v>93.0</v>
      </c>
      <c r="E11578" s="3" t="s">
        <v>8620</v>
      </c>
      <c r="F11578" s="3">
        <v>13.0</v>
      </c>
      <c r="G11578" s="3">
        <v>5.0</v>
      </c>
      <c r="H11578" s="3" t="s">
        <v>10957</v>
      </c>
      <c r="I11578" s="3" t="s">
        <v>1616</v>
      </c>
      <c r="J11578" s="3" t="s">
        <v>1617</v>
      </c>
      <c r="K11578" s="3" t="s">
        <v>24</v>
      </c>
      <c r="L11578" s="3">
        <v>15.0</v>
      </c>
      <c r="M11578" s="3" t="s">
        <v>25</v>
      </c>
      <c r="N11578" s="3" t="s">
        <v>11087</v>
      </c>
      <c r="O11578" s="3" t="s">
        <v>893</v>
      </c>
      <c r="P11578" s="4">
        <v>25753.0</v>
      </c>
      <c r="Q11578" s="3" t="s">
        <v>247</v>
      </c>
      <c r="S11578" s="3" t="s">
        <v>34</v>
      </c>
    </row>
    <row r="11579">
      <c r="A11579" s="2">
        <v>42318.714895833335</v>
      </c>
      <c r="B11579" s="3">
        <v>11.0</v>
      </c>
      <c r="C11579" s="3" t="s">
        <v>8462</v>
      </c>
      <c r="D11579" s="3">
        <v>93.0</v>
      </c>
      <c r="E11579" s="3" t="s">
        <v>8620</v>
      </c>
      <c r="F11579" s="3">
        <v>13.0</v>
      </c>
      <c r="G11579" s="3">
        <v>5.0</v>
      </c>
      <c r="H11579" s="3" t="s">
        <v>10957</v>
      </c>
      <c r="I11579" s="3" t="s">
        <v>1616</v>
      </c>
      <c r="J11579" s="3" t="s">
        <v>1617</v>
      </c>
      <c r="K11579" s="3" t="s">
        <v>24</v>
      </c>
      <c r="L11579" s="3">
        <v>16.0</v>
      </c>
      <c r="M11579" s="3" t="s">
        <v>30</v>
      </c>
      <c r="N11579" s="3" t="s">
        <v>11088</v>
      </c>
      <c r="O11579" s="3" t="s">
        <v>364</v>
      </c>
      <c r="P11579" s="4">
        <v>22992.0</v>
      </c>
      <c r="Q11579" s="3" t="s">
        <v>115</v>
      </c>
      <c r="S11579" s="3" t="s">
        <v>34</v>
      </c>
    </row>
    <row r="11580">
      <c r="A11580" s="2">
        <v>42318.714895833335</v>
      </c>
      <c r="B11580" s="3">
        <v>11.0</v>
      </c>
      <c r="C11580" s="3" t="s">
        <v>8462</v>
      </c>
      <c r="D11580" s="3">
        <v>93.0</v>
      </c>
      <c r="E11580" s="3" t="s">
        <v>8620</v>
      </c>
      <c r="F11580" s="3">
        <v>13.0</v>
      </c>
      <c r="G11580" s="3">
        <v>5.0</v>
      </c>
      <c r="H11580" s="3" t="s">
        <v>10957</v>
      </c>
      <c r="I11580" s="3" t="s">
        <v>1616</v>
      </c>
      <c r="J11580" s="3" t="s">
        <v>1617</v>
      </c>
      <c r="K11580" s="3" t="s">
        <v>24</v>
      </c>
      <c r="L11580" s="3">
        <v>17.0</v>
      </c>
      <c r="M11580" s="3" t="s">
        <v>25</v>
      </c>
      <c r="N11580" s="3" t="s">
        <v>11089</v>
      </c>
      <c r="O11580" s="3" t="s">
        <v>119</v>
      </c>
      <c r="P11580" s="4">
        <v>22792.0</v>
      </c>
      <c r="Q11580" s="3" t="s">
        <v>372</v>
      </c>
      <c r="S11580" s="3" t="s">
        <v>34</v>
      </c>
    </row>
    <row r="11581">
      <c r="A11581" s="2">
        <v>42318.714895833335</v>
      </c>
      <c r="B11581" s="3">
        <v>11.0</v>
      </c>
      <c r="C11581" s="3" t="s">
        <v>8462</v>
      </c>
      <c r="D11581" s="3">
        <v>93.0</v>
      </c>
      <c r="E11581" s="3" t="s">
        <v>8620</v>
      </c>
      <c r="F11581" s="3">
        <v>13.0</v>
      </c>
      <c r="G11581" s="3">
        <v>5.0</v>
      </c>
      <c r="H11581" s="3" t="s">
        <v>10957</v>
      </c>
      <c r="I11581" s="3" t="s">
        <v>1616</v>
      </c>
      <c r="J11581" s="3" t="s">
        <v>1617</v>
      </c>
      <c r="K11581" s="3" t="s">
        <v>24</v>
      </c>
      <c r="L11581" s="3">
        <v>18.0</v>
      </c>
      <c r="M11581" s="3" t="s">
        <v>30</v>
      </c>
      <c r="N11581" s="3" t="s">
        <v>11090</v>
      </c>
      <c r="O11581" s="3" t="s">
        <v>11091</v>
      </c>
      <c r="P11581" s="4">
        <v>24245.0</v>
      </c>
      <c r="Q11581" s="3" t="s">
        <v>75</v>
      </c>
      <c r="S11581" s="3" t="s">
        <v>34</v>
      </c>
    </row>
    <row r="11582">
      <c r="A11582" s="2">
        <v>42318.714895833335</v>
      </c>
      <c r="B11582" s="3">
        <v>11.0</v>
      </c>
      <c r="C11582" s="3" t="s">
        <v>8462</v>
      </c>
      <c r="D11582" s="3">
        <v>93.0</v>
      </c>
      <c r="E11582" s="3" t="s">
        <v>8620</v>
      </c>
      <c r="F11582" s="3">
        <v>13.0</v>
      </c>
      <c r="G11582" s="3">
        <v>5.0</v>
      </c>
      <c r="H11582" s="3" t="s">
        <v>10957</v>
      </c>
      <c r="I11582" s="3" t="s">
        <v>1616</v>
      </c>
      <c r="J11582" s="3" t="s">
        <v>1617</v>
      </c>
      <c r="K11582" s="3" t="s">
        <v>24</v>
      </c>
      <c r="L11582" s="3">
        <v>19.0</v>
      </c>
      <c r="M11582" s="3" t="s">
        <v>25</v>
      </c>
      <c r="N11582" s="3" t="s">
        <v>11092</v>
      </c>
      <c r="O11582" s="3" t="s">
        <v>204</v>
      </c>
      <c r="P11582" s="4">
        <v>21311.0</v>
      </c>
      <c r="Q11582" s="3" t="s">
        <v>75</v>
      </c>
      <c r="S11582" s="3" t="s">
        <v>34</v>
      </c>
    </row>
    <row r="11583">
      <c r="A11583" s="2">
        <v>42318.714895833335</v>
      </c>
      <c r="B11583" s="3">
        <v>11.0</v>
      </c>
      <c r="C11583" s="3" t="s">
        <v>8462</v>
      </c>
      <c r="D11583" s="3">
        <v>93.0</v>
      </c>
      <c r="E11583" s="3" t="s">
        <v>8620</v>
      </c>
      <c r="F11583" s="3">
        <v>13.0</v>
      </c>
      <c r="G11583" s="3">
        <v>5.0</v>
      </c>
      <c r="H11583" s="3" t="s">
        <v>10957</v>
      </c>
      <c r="I11583" s="3" t="s">
        <v>1616</v>
      </c>
      <c r="J11583" s="3" t="s">
        <v>1617</v>
      </c>
      <c r="K11583" s="3" t="s">
        <v>24</v>
      </c>
      <c r="L11583" s="3">
        <v>20.0</v>
      </c>
      <c r="M11583" s="3" t="s">
        <v>30</v>
      </c>
      <c r="N11583" s="3" t="s">
        <v>2070</v>
      </c>
      <c r="O11583" s="3" t="s">
        <v>355</v>
      </c>
      <c r="P11583" s="4">
        <v>23660.0</v>
      </c>
      <c r="Q11583" s="3" t="s">
        <v>37</v>
      </c>
      <c r="S11583" s="3" t="s">
        <v>34</v>
      </c>
    </row>
    <row r="11584">
      <c r="A11584" s="2">
        <v>42318.714895833335</v>
      </c>
      <c r="B11584" s="3">
        <v>11.0</v>
      </c>
      <c r="C11584" s="3" t="s">
        <v>8462</v>
      </c>
      <c r="D11584" s="3">
        <v>93.0</v>
      </c>
      <c r="E11584" s="3" t="s">
        <v>8620</v>
      </c>
      <c r="F11584" s="3">
        <v>13.0</v>
      </c>
      <c r="G11584" s="3">
        <v>5.0</v>
      </c>
      <c r="H11584" s="3" t="s">
        <v>10957</v>
      </c>
      <c r="I11584" s="3" t="s">
        <v>1616</v>
      </c>
      <c r="J11584" s="3" t="s">
        <v>1617</v>
      </c>
      <c r="K11584" s="3" t="s">
        <v>24</v>
      </c>
      <c r="L11584" s="3">
        <v>21.0</v>
      </c>
      <c r="M11584" s="3" t="s">
        <v>25</v>
      </c>
      <c r="N11584" s="3" t="s">
        <v>11093</v>
      </c>
      <c r="O11584" s="3" t="s">
        <v>5605</v>
      </c>
      <c r="P11584" s="4">
        <v>23020.0</v>
      </c>
      <c r="Q11584" s="3" t="s">
        <v>372</v>
      </c>
      <c r="S11584" s="3" t="s">
        <v>34</v>
      </c>
    </row>
    <row r="11585">
      <c r="A11585" s="2">
        <v>42318.714895833335</v>
      </c>
      <c r="B11585" s="3">
        <v>11.0</v>
      </c>
      <c r="C11585" s="3" t="s">
        <v>8462</v>
      </c>
      <c r="D11585" s="3">
        <v>93.0</v>
      </c>
      <c r="E11585" s="3" t="s">
        <v>8620</v>
      </c>
      <c r="F11585" s="3">
        <v>13.0</v>
      </c>
      <c r="G11585" s="3">
        <v>5.0</v>
      </c>
      <c r="H11585" s="3" t="s">
        <v>10957</v>
      </c>
      <c r="I11585" s="3" t="s">
        <v>1616</v>
      </c>
      <c r="J11585" s="3" t="s">
        <v>1617</v>
      </c>
      <c r="K11585" s="3" t="s">
        <v>24</v>
      </c>
      <c r="L11585" s="3">
        <v>22.0</v>
      </c>
      <c r="M11585" s="3" t="s">
        <v>30</v>
      </c>
      <c r="N11585" s="3" t="s">
        <v>11094</v>
      </c>
      <c r="O11585" s="3" t="s">
        <v>683</v>
      </c>
      <c r="P11585" s="4">
        <v>20877.0</v>
      </c>
      <c r="Q11585" s="3" t="s">
        <v>132</v>
      </c>
      <c r="S11585" s="3" t="s">
        <v>34</v>
      </c>
    </row>
    <row r="11586">
      <c r="A11586" s="2">
        <v>42318.714895833335</v>
      </c>
      <c r="B11586" s="3">
        <v>11.0</v>
      </c>
      <c r="C11586" s="3" t="s">
        <v>8462</v>
      </c>
      <c r="D11586" s="3">
        <v>93.0</v>
      </c>
      <c r="E11586" s="3" t="s">
        <v>8620</v>
      </c>
      <c r="F11586" s="3">
        <v>13.0</v>
      </c>
      <c r="G11586" s="3">
        <v>5.0</v>
      </c>
      <c r="H11586" s="3" t="s">
        <v>10957</v>
      </c>
      <c r="I11586" s="3" t="s">
        <v>1616</v>
      </c>
      <c r="J11586" s="3" t="s">
        <v>1617</v>
      </c>
      <c r="K11586" s="3" t="s">
        <v>24</v>
      </c>
      <c r="L11586" s="3">
        <v>23.0</v>
      </c>
      <c r="M11586" s="3" t="s">
        <v>25</v>
      </c>
      <c r="N11586" s="3" t="s">
        <v>7431</v>
      </c>
      <c r="O11586" s="3" t="s">
        <v>1506</v>
      </c>
      <c r="P11586" s="4">
        <v>22582.0</v>
      </c>
      <c r="Q11586" s="3" t="s">
        <v>247</v>
      </c>
      <c r="S11586" s="3" t="s">
        <v>34</v>
      </c>
    </row>
    <row r="11587">
      <c r="A11587" s="2">
        <v>42318.714895833335</v>
      </c>
      <c r="B11587" s="3">
        <v>11.0</v>
      </c>
      <c r="C11587" s="3" t="s">
        <v>8462</v>
      </c>
      <c r="D11587" s="3">
        <v>93.0</v>
      </c>
      <c r="E11587" s="3" t="s">
        <v>8620</v>
      </c>
      <c r="F11587" s="3">
        <v>13.0</v>
      </c>
      <c r="G11587" s="3">
        <v>5.0</v>
      </c>
      <c r="H11587" s="3" t="s">
        <v>10957</v>
      </c>
      <c r="I11587" s="3" t="s">
        <v>1616</v>
      </c>
      <c r="J11587" s="3" t="s">
        <v>1617</v>
      </c>
      <c r="K11587" s="3" t="s">
        <v>24</v>
      </c>
      <c r="L11587" s="3">
        <v>24.0</v>
      </c>
      <c r="M11587" s="3" t="s">
        <v>30</v>
      </c>
      <c r="N11587" s="3" t="s">
        <v>11095</v>
      </c>
      <c r="O11587" s="3" t="s">
        <v>11096</v>
      </c>
      <c r="P11587" s="4">
        <v>30400.0</v>
      </c>
      <c r="Q11587" s="3" t="s">
        <v>247</v>
      </c>
      <c r="S11587" s="3" t="s">
        <v>34</v>
      </c>
    </row>
    <row r="11588">
      <c r="A11588" s="2">
        <v>42318.714895833335</v>
      </c>
      <c r="B11588" s="3">
        <v>11.0</v>
      </c>
      <c r="C11588" s="3" t="s">
        <v>8462</v>
      </c>
      <c r="D11588" s="3">
        <v>93.0</v>
      </c>
      <c r="E11588" s="3" t="s">
        <v>8620</v>
      </c>
      <c r="F11588" s="3">
        <v>13.0</v>
      </c>
      <c r="G11588" s="3">
        <v>5.0</v>
      </c>
      <c r="H11588" s="3" t="s">
        <v>10957</v>
      </c>
      <c r="I11588" s="3" t="s">
        <v>1616</v>
      </c>
      <c r="J11588" s="3" t="s">
        <v>1617</v>
      </c>
      <c r="K11588" s="3" t="s">
        <v>24</v>
      </c>
      <c r="L11588" s="3">
        <v>25.0</v>
      </c>
      <c r="M11588" s="3" t="s">
        <v>25</v>
      </c>
      <c r="N11588" s="3" t="s">
        <v>1660</v>
      </c>
      <c r="O11588" s="3" t="s">
        <v>91</v>
      </c>
      <c r="P11588" s="4">
        <v>23194.0</v>
      </c>
      <c r="Q11588" s="3" t="s">
        <v>75</v>
      </c>
      <c r="S11588" s="3" t="s">
        <v>34</v>
      </c>
    </row>
    <row r="11589">
      <c r="A11589" s="2">
        <v>42318.714895833335</v>
      </c>
      <c r="B11589" s="3">
        <v>11.0</v>
      </c>
      <c r="C11589" s="3" t="s">
        <v>8462</v>
      </c>
      <c r="D11589" s="3">
        <v>93.0</v>
      </c>
      <c r="E11589" s="3" t="s">
        <v>8620</v>
      </c>
      <c r="F11589" s="3">
        <v>13.0</v>
      </c>
      <c r="G11589" s="3">
        <v>5.0</v>
      </c>
      <c r="H11589" s="3" t="s">
        <v>10957</v>
      </c>
      <c r="I11589" s="3" t="s">
        <v>1616</v>
      </c>
      <c r="J11589" s="3" t="s">
        <v>1617</v>
      </c>
      <c r="K11589" s="3" t="s">
        <v>24</v>
      </c>
      <c r="L11589" s="3">
        <v>26.0</v>
      </c>
      <c r="M11589" s="3" t="s">
        <v>30</v>
      </c>
      <c r="N11589" s="3" t="s">
        <v>11097</v>
      </c>
      <c r="O11589" s="3" t="s">
        <v>215</v>
      </c>
      <c r="P11589" s="4">
        <v>22449.0</v>
      </c>
      <c r="Q11589" s="3" t="s">
        <v>247</v>
      </c>
      <c r="S11589" s="3" t="s">
        <v>34</v>
      </c>
    </row>
    <row r="11590">
      <c r="A11590" s="2">
        <v>42318.714895833335</v>
      </c>
      <c r="B11590" s="3">
        <v>11.0</v>
      </c>
      <c r="C11590" s="3" t="s">
        <v>8462</v>
      </c>
      <c r="D11590" s="3">
        <v>93.0</v>
      </c>
      <c r="E11590" s="3" t="s">
        <v>8620</v>
      </c>
      <c r="F11590" s="3">
        <v>13.0</v>
      </c>
      <c r="G11590" s="3">
        <v>5.0</v>
      </c>
      <c r="H11590" s="3" t="s">
        <v>10957</v>
      </c>
      <c r="I11590" s="3" t="s">
        <v>1616</v>
      </c>
      <c r="J11590" s="3" t="s">
        <v>1617</v>
      </c>
      <c r="K11590" s="3" t="s">
        <v>24</v>
      </c>
      <c r="L11590" s="3">
        <v>27.0</v>
      </c>
      <c r="M11590" s="3" t="s">
        <v>25</v>
      </c>
      <c r="N11590" s="3" t="s">
        <v>11098</v>
      </c>
      <c r="O11590" s="3" t="s">
        <v>5087</v>
      </c>
      <c r="P11590" s="4">
        <v>21700.0</v>
      </c>
      <c r="Q11590" s="3" t="s">
        <v>37</v>
      </c>
      <c r="S11590" s="3" t="s">
        <v>34</v>
      </c>
    </row>
    <row r="11591">
      <c r="A11591" s="2">
        <v>42318.714895833335</v>
      </c>
      <c r="B11591" s="3">
        <v>11.0</v>
      </c>
      <c r="C11591" s="3" t="s">
        <v>8462</v>
      </c>
      <c r="D11591" s="3">
        <v>93.0</v>
      </c>
      <c r="E11591" s="3" t="s">
        <v>8620</v>
      </c>
      <c r="F11591" s="3">
        <v>13.0</v>
      </c>
      <c r="G11591" s="3">
        <v>5.0</v>
      </c>
      <c r="H11591" s="3" t="s">
        <v>10957</v>
      </c>
      <c r="I11591" s="3" t="s">
        <v>1616</v>
      </c>
      <c r="J11591" s="3" t="s">
        <v>1617</v>
      </c>
      <c r="K11591" s="3" t="s">
        <v>24</v>
      </c>
      <c r="L11591" s="3">
        <v>28.0</v>
      </c>
      <c r="M11591" s="3" t="s">
        <v>30</v>
      </c>
      <c r="N11591" s="3" t="s">
        <v>11099</v>
      </c>
      <c r="O11591" s="3" t="s">
        <v>1180</v>
      </c>
      <c r="P11591" s="4">
        <v>30121.0</v>
      </c>
      <c r="Q11591" s="3" t="s">
        <v>247</v>
      </c>
      <c r="S11591" s="3" t="s">
        <v>34</v>
      </c>
    </row>
    <row r="11592">
      <c r="A11592" s="2">
        <v>42318.714895833335</v>
      </c>
      <c r="B11592" s="3">
        <v>11.0</v>
      </c>
      <c r="C11592" s="3" t="s">
        <v>8462</v>
      </c>
      <c r="D11592" s="3">
        <v>93.0</v>
      </c>
      <c r="E11592" s="3" t="s">
        <v>8620</v>
      </c>
      <c r="F11592" s="3">
        <v>13.0</v>
      </c>
      <c r="G11592" s="3">
        <v>5.0</v>
      </c>
      <c r="H11592" s="3" t="s">
        <v>10957</v>
      </c>
      <c r="I11592" s="3" t="s">
        <v>1616</v>
      </c>
      <c r="J11592" s="3" t="s">
        <v>1617</v>
      </c>
      <c r="K11592" s="3" t="s">
        <v>24</v>
      </c>
      <c r="L11592" s="3">
        <v>29.0</v>
      </c>
      <c r="M11592" s="3" t="s">
        <v>25</v>
      </c>
      <c r="N11592" s="3" t="s">
        <v>11100</v>
      </c>
      <c r="O11592" s="3" t="s">
        <v>4143</v>
      </c>
      <c r="P11592" s="4">
        <v>25526.0</v>
      </c>
      <c r="Q11592" s="3" t="s">
        <v>372</v>
      </c>
      <c r="S11592" s="3" t="s">
        <v>34</v>
      </c>
    </row>
    <row r="11593">
      <c r="A11593" s="2">
        <v>42318.714895833335</v>
      </c>
      <c r="B11593" s="3">
        <v>11.0</v>
      </c>
      <c r="C11593" s="3" t="s">
        <v>8462</v>
      </c>
      <c r="D11593" s="3">
        <v>94.0</v>
      </c>
      <c r="E11593" s="3" t="s">
        <v>8652</v>
      </c>
      <c r="F11593" s="3">
        <v>13.0</v>
      </c>
      <c r="G11593" s="3">
        <v>5.0</v>
      </c>
      <c r="H11593" s="3" t="s">
        <v>10957</v>
      </c>
      <c r="I11593" s="3" t="s">
        <v>1616</v>
      </c>
      <c r="J11593" s="3" t="s">
        <v>1617</v>
      </c>
      <c r="K11593" s="3" t="s">
        <v>24</v>
      </c>
      <c r="L11593" s="3">
        <v>1.0</v>
      </c>
      <c r="M11593" s="3" t="s">
        <v>30</v>
      </c>
      <c r="N11593" s="3" t="s">
        <v>4948</v>
      </c>
      <c r="O11593" s="3" t="s">
        <v>3446</v>
      </c>
      <c r="P11593" s="4">
        <v>23443.0</v>
      </c>
      <c r="Q11593" s="3" t="s">
        <v>79</v>
      </c>
      <c r="S11593" s="3" t="s">
        <v>34</v>
      </c>
    </row>
    <row r="11594">
      <c r="A11594" s="2">
        <v>42318.714895833335</v>
      </c>
      <c r="B11594" s="3">
        <v>11.0</v>
      </c>
      <c r="C11594" s="3" t="s">
        <v>8462</v>
      </c>
      <c r="D11594" s="3">
        <v>94.0</v>
      </c>
      <c r="E11594" s="3" t="s">
        <v>8652</v>
      </c>
      <c r="F11594" s="3">
        <v>13.0</v>
      </c>
      <c r="G11594" s="3">
        <v>5.0</v>
      </c>
      <c r="H11594" s="3" t="s">
        <v>10957</v>
      </c>
      <c r="I11594" s="3" t="s">
        <v>1616</v>
      </c>
      <c r="J11594" s="3" t="s">
        <v>1617</v>
      </c>
      <c r="K11594" s="3" t="s">
        <v>24</v>
      </c>
      <c r="L11594" s="3">
        <v>2.0</v>
      </c>
      <c r="M11594" s="3" t="s">
        <v>25</v>
      </c>
      <c r="N11594" s="3" t="s">
        <v>11101</v>
      </c>
      <c r="O11594" s="3" t="s">
        <v>664</v>
      </c>
      <c r="P11594" s="4">
        <v>20174.0</v>
      </c>
      <c r="Q11594" s="3" t="s">
        <v>372</v>
      </c>
      <c r="S11594" s="3" t="s">
        <v>34</v>
      </c>
    </row>
    <row r="11595">
      <c r="A11595" s="2">
        <v>42318.714895833335</v>
      </c>
      <c r="B11595" s="3">
        <v>11.0</v>
      </c>
      <c r="C11595" s="3" t="s">
        <v>8462</v>
      </c>
      <c r="D11595" s="3">
        <v>94.0</v>
      </c>
      <c r="E11595" s="3" t="s">
        <v>8652</v>
      </c>
      <c r="F11595" s="3">
        <v>13.0</v>
      </c>
      <c r="G11595" s="3">
        <v>5.0</v>
      </c>
      <c r="H11595" s="3" t="s">
        <v>10957</v>
      </c>
      <c r="I11595" s="3" t="s">
        <v>1616</v>
      </c>
      <c r="J11595" s="3" t="s">
        <v>1617</v>
      </c>
      <c r="K11595" s="3" t="s">
        <v>24</v>
      </c>
      <c r="L11595" s="3">
        <v>3.0</v>
      </c>
      <c r="M11595" s="3" t="s">
        <v>30</v>
      </c>
      <c r="N11595" s="3" t="s">
        <v>1046</v>
      </c>
      <c r="O11595" s="3" t="s">
        <v>4621</v>
      </c>
      <c r="P11595" s="4">
        <v>24648.0</v>
      </c>
      <c r="Q11595" s="3" t="s">
        <v>372</v>
      </c>
      <c r="S11595" s="3" t="s">
        <v>34</v>
      </c>
    </row>
    <row r="11596">
      <c r="A11596" s="2">
        <v>42318.714895833335</v>
      </c>
      <c r="B11596" s="3">
        <v>11.0</v>
      </c>
      <c r="C11596" s="3" t="s">
        <v>8462</v>
      </c>
      <c r="D11596" s="3">
        <v>94.0</v>
      </c>
      <c r="E11596" s="3" t="s">
        <v>8652</v>
      </c>
      <c r="F11596" s="3">
        <v>13.0</v>
      </c>
      <c r="G11596" s="3">
        <v>5.0</v>
      </c>
      <c r="H11596" s="3" t="s">
        <v>10957</v>
      </c>
      <c r="I11596" s="3" t="s">
        <v>1616</v>
      </c>
      <c r="J11596" s="3" t="s">
        <v>1617</v>
      </c>
      <c r="K11596" s="3" t="s">
        <v>24</v>
      </c>
      <c r="L11596" s="3">
        <v>4.0</v>
      </c>
      <c r="M11596" s="3" t="s">
        <v>25</v>
      </c>
      <c r="N11596" s="3" t="s">
        <v>11102</v>
      </c>
      <c r="O11596" s="3" t="s">
        <v>213</v>
      </c>
      <c r="P11596" s="4">
        <v>17119.0</v>
      </c>
      <c r="Q11596" s="3" t="s">
        <v>49</v>
      </c>
      <c r="S11596" s="3" t="s">
        <v>34</v>
      </c>
    </row>
    <row r="11597">
      <c r="A11597" s="2">
        <v>42318.714895833335</v>
      </c>
      <c r="B11597" s="3">
        <v>11.0</v>
      </c>
      <c r="C11597" s="3" t="s">
        <v>8462</v>
      </c>
      <c r="D11597" s="3">
        <v>94.0</v>
      </c>
      <c r="E11597" s="3" t="s">
        <v>8652</v>
      </c>
      <c r="F11597" s="3">
        <v>13.0</v>
      </c>
      <c r="G11597" s="3">
        <v>5.0</v>
      </c>
      <c r="H11597" s="3" t="s">
        <v>10957</v>
      </c>
      <c r="I11597" s="3" t="s">
        <v>1616</v>
      </c>
      <c r="J11597" s="3" t="s">
        <v>1617</v>
      </c>
      <c r="K11597" s="3" t="s">
        <v>24</v>
      </c>
      <c r="L11597" s="3">
        <v>5.0</v>
      </c>
      <c r="M11597" s="3" t="s">
        <v>30</v>
      </c>
      <c r="N11597" s="3" t="s">
        <v>10985</v>
      </c>
      <c r="O11597" s="3" t="s">
        <v>121</v>
      </c>
      <c r="P11597" s="4">
        <v>23372.0</v>
      </c>
      <c r="Q11597" s="3" t="s">
        <v>228</v>
      </c>
      <c r="S11597" s="3" t="s">
        <v>34</v>
      </c>
    </row>
    <row r="11598">
      <c r="A11598" s="2">
        <v>42318.714895833335</v>
      </c>
      <c r="B11598" s="3">
        <v>11.0</v>
      </c>
      <c r="C11598" s="3" t="s">
        <v>8462</v>
      </c>
      <c r="D11598" s="3">
        <v>94.0</v>
      </c>
      <c r="E11598" s="3" t="s">
        <v>8652</v>
      </c>
      <c r="F11598" s="3">
        <v>13.0</v>
      </c>
      <c r="G11598" s="3">
        <v>5.0</v>
      </c>
      <c r="H11598" s="3" t="s">
        <v>10957</v>
      </c>
      <c r="I11598" s="3" t="s">
        <v>1616</v>
      </c>
      <c r="J11598" s="3" t="s">
        <v>1617</v>
      </c>
      <c r="K11598" s="3" t="s">
        <v>24</v>
      </c>
      <c r="L11598" s="3">
        <v>6.0</v>
      </c>
      <c r="M11598" s="3" t="s">
        <v>25</v>
      </c>
      <c r="N11598" s="3" t="s">
        <v>11103</v>
      </c>
      <c r="O11598" s="3" t="s">
        <v>477</v>
      </c>
      <c r="P11598" s="4">
        <v>26809.0</v>
      </c>
      <c r="Q11598" s="3" t="s">
        <v>37</v>
      </c>
      <c r="S11598" s="3" t="s">
        <v>34</v>
      </c>
    </row>
    <row r="11599">
      <c r="A11599" s="2">
        <v>42318.714895833335</v>
      </c>
      <c r="B11599" s="3">
        <v>11.0</v>
      </c>
      <c r="C11599" s="3" t="s">
        <v>8462</v>
      </c>
      <c r="D11599" s="3">
        <v>94.0</v>
      </c>
      <c r="E11599" s="3" t="s">
        <v>8652</v>
      </c>
      <c r="F11599" s="3">
        <v>13.0</v>
      </c>
      <c r="G11599" s="3">
        <v>5.0</v>
      </c>
      <c r="H11599" s="3" t="s">
        <v>10957</v>
      </c>
      <c r="I11599" s="3" t="s">
        <v>1616</v>
      </c>
      <c r="J11599" s="3" t="s">
        <v>1617</v>
      </c>
      <c r="K11599" s="3" t="s">
        <v>24</v>
      </c>
      <c r="L11599" s="3">
        <v>7.0</v>
      </c>
      <c r="M11599" s="3" t="s">
        <v>30</v>
      </c>
      <c r="N11599" s="3" t="s">
        <v>11104</v>
      </c>
      <c r="O11599" s="3" t="s">
        <v>11105</v>
      </c>
      <c r="P11599" s="4">
        <v>25416.0</v>
      </c>
      <c r="Q11599" s="3" t="s">
        <v>79</v>
      </c>
      <c r="S11599" s="3" t="s">
        <v>34</v>
      </c>
    </row>
    <row r="11600">
      <c r="A11600" s="2">
        <v>42318.714895833335</v>
      </c>
      <c r="B11600" s="3">
        <v>11.0</v>
      </c>
      <c r="C11600" s="3" t="s">
        <v>8462</v>
      </c>
      <c r="D11600" s="3">
        <v>94.0</v>
      </c>
      <c r="E11600" s="3" t="s">
        <v>8652</v>
      </c>
      <c r="F11600" s="3">
        <v>13.0</v>
      </c>
      <c r="G11600" s="3">
        <v>5.0</v>
      </c>
      <c r="H11600" s="3" t="s">
        <v>10957</v>
      </c>
      <c r="I11600" s="3" t="s">
        <v>1616</v>
      </c>
      <c r="J11600" s="3" t="s">
        <v>1617</v>
      </c>
      <c r="K11600" s="3" t="s">
        <v>24</v>
      </c>
      <c r="L11600" s="3">
        <v>8.0</v>
      </c>
      <c r="M11600" s="3" t="s">
        <v>25</v>
      </c>
      <c r="N11600" s="3" t="s">
        <v>11106</v>
      </c>
      <c r="O11600" s="3" t="s">
        <v>168</v>
      </c>
      <c r="P11600" s="4">
        <v>18281.0</v>
      </c>
      <c r="Q11600" s="3" t="s">
        <v>145</v>
      </c>
      <c r="S11600" s="3" t="s">
        <v>34</v>
      </c>
    </row>
    <row r="11601">
      <c r="A11601" s="2">
        <v>42318.714895833335</v>
      </c>
      <c r="B11601" s="3">
        <v>11.0</v>
      </c>
      <c r="C11601" s="3" t="s">
        <v>8462</v>
      </c>
      <c r="D11601" s="3">
        <v>94.0</v>
      </c>
      <c r="E11601" s="3" t="s">
        <v>8652</v>
      </c>
      <c r="F11601" s="3">
        <v>13.0</v>
      </c>
      <c r="G11601" s="3">
        <v>5.0</v>
      </c>
      <c r="H11601" s="3" t="s">
        <v>10957</v>
      </c>
      <c r="I11601" s="3" t="s">
        <v>1616</v>
      </c>
      <c r="J11601" s="3" t="s">
        <v>1617</v>
      </c>
      <c r="K11601" s="3" t="s">
        <v>24</v>
      </c>
      <c r="L11601" s="3">
        <v>9.0</v>
      </c>
      <c r="M11601" s="3" t="s">
        <v>30</v>
      </c>
      <c r="N11601" s="3" t="s">
        <v>11107</v>
      </c>
      <c r="O11601" s="3" t="s">
        <v>431</v>
      </c>
      <c r="P11601" s="4">
        <v>19358.0</v>
      </c>
      <c r="Q11601" s="3" t="s">
        <v>49</v>
      </c>
      <c r="S11601" s="3" t="s">
        <v>34</v>
      </c>
    </row>
    <row r="11602">
      <c r="A11602" s="2">
        <v>42318.714895833335</v>
      </c>
      <c r="B11602" s="3">
        <v>11.0</v>
      </c>
      <c r="C11602" s="3" t="s">
        <v>8462</v>
      </c>
      <c r="D11602" s="3">
        <v>94.0</v>
      </c>
      <c r="E11602" s="3" t="s">
        <v>8652</v>
      </c>
      <c r="F11602" s="3">
        <v>13.0</v>
      </c>
      <c r="G11602" s="3">
        <v>5.0</v>
      </c>
      <c r="H11602" s="3" t="s">
        <v>10957</v>
      </c>
      <c r="I11602" s="3" t="s">
        <v>1616</v>
      </c>
      <c r="J11602" s="3" t="s">
        <v>1617</v>
      </c>
      <c r="K11602" s="3" t="s">
        <v>24</v>
      </c>
      <c r="L11602" s="3">
        <v>10.0</v>
      </c>
      <c r="M11602" s="3" t="s">
        <v>25</v>
      </c>
      <c r="N11602" s="3" t="s">
        <v>3467</v>
      </c>
      <c r="O11602" s="3" t="s">
        <v>427</v>
      </c>
      <c r="P11602" s="4">
        <v>22948.0</v>
      </c>
      <c r="Q11602" s="3" t="s">
        <v>75</v>
      </c>
      <c r="S11602" s="3" t="s">
        <v>34</v>
      </c>
    </row>
    <row r="11603">
      <c r="A11603" s="2">
        <v>42318.714895833335</v>
      </c>
      <c r="B11603" s="3">
        <v>11.0</v>
      </c>
      <c r="C11603" s="3" t="s">
        <v>8462</v>
      </c>
      <c r="D11603" s="3">
        <v>94.0</v>
      </c>
      <c r="E11603" s="3" t="s">
        <v>8652</v>
      </c>
      <c r="F11603" s="3">
        <v>13.0</v>
      </c>
      <c r="G11603" s="3">
        <v>5.0</v>
      </c>
      <c r="H11603" s="3" t="s">
        <v>10957</v>
      </c>
      <c r="I11603" s="3" t="s">
        <v>1616</v>
      </c>
      <c r="J11603" s="3" t="s">
        <v>1617</v>
      </c>
      <c r="K11603" s="3" t="s">
        <v>24</v>
      </c>
      <c r="L11603" s="3">
        <v>11.0</v>
      </c>
      <c r="M11603" s="3" t="s">
        <v>30</v>
      </c>
      <c r="N11603" s="3" t="s">
        <v>2263</v>
      </c>
      <c r="O11603" s="3" t="s">
        <v>71</v>
      </c>
      <c r="P11603" s="4">
        <v>22745.0</v>
      </c>
      <c r="Q11603" s="3" t="s">
        <v>79</v>
      </c>
      <c r="S11603" s="3" t="s">
        <v>34</v>
      </c>
    </row>
    <row r="11604">
      <c r="A11604" s="2">
        <v>42318.714895833335</v>
      </c>
      <c r="B11604" s="3">
        <v>11.0</v>
      </c>
      <c r="C11604" s="3" t="s">
        <v>8462</v>
      </c>
      <c r="D11604" s="3">
        <v>94.0</v>
      </c>
      <c r="E11604" s="3" t="s">
        <v>8652</v>
      </c>
      <c r="F11604" s="3">
        <v>13.0</v>
      </c>
      <c r="G11604" s="3">
        <v>5.0</v>
      </c>
      <c r="H11604" s="3" t="s">
        <v>10957</v>
      </c>
      <c r="I11604" s="3" t="s">
        <v>1616</v>
      </c>
      <c r="J11604" s="3" t="s">
        <v>1617</v>
      </c>
      <c r="K11604" s="3" t="s">
        <v>24</v>
      </c>
      <c r="L11604" s="3">
        <v>12.0</v>
      </c>
      <c r="M11604" s="3" t="s">
        <v>25</v>
      </c>
      <c r="N11604" s="3" t="s">
        <v>6542</v>
      </c>
      <c r="O11604" s="3" t="s">
        <v>11108</v>
      </c>
      <c r="P11604" s="4">
        <v>22430.0</v>
      </c>
      <c r="Q11604" s="3" t="s">
        <v>132</v>
      </c>
      <c r="S11604" s="3" t="s">
        <v>34</v>
      </c>
    </row>
    <row r="11605">
      <c r="A11605" s="2">
        <v>42318.714895833335</v>
      </c>
      <c r="B11605" s="3">
        <v>11.0</v>
      </c>
      <c r="C11605" s="3" t="s">
        <v>8462</v>
      </c>
      <c r="D11605" s="3">
        <v>94.0</v>
      </c>
      <c r="E11605" s="3" t="s">
        <v>8652</v>
      </c>
      <c r="F11605" s="3">
        <v>13.0</v>
      </c>
      <c r="G11605" s="3">
        <v>5.0</v>
      </c>
      <c r="H11605" s="3" t="s">
        <v>10957</v>
      </c>
      <c r="I11605" s="3" t="s">
        <v>1616</v>
      </c>
      <c r="J11605" s="3" t="s">
        <v>1617</v>
      </c>
      <c r="K11605" s="3" t="s">
        <v>24</v>
      </c>
      <c r="L11605" s="3">
        <v>13.0</v>
      </c>
      <c r="M11605" s="3" t="s">
        <v>30</v>
      </c>
      <c r="N11605" s="3" t="s">
        <v>11109</v>
      </c>
      <c r="O11605" s="3" t="s">
        <v>375</v>
      </c>
      <c r="P11605" s="4">
        <v>22750.0</v>
      </c>
      <c r="Q11605" s="3" t="s">
        <v>52</v>
      </c>
      <c r="S11605" s="3" t="s">
        <v>34</v>
      </c>
    </row>
    <row r="11606">
      <c r="A11606" s="2">
        <v>42318.714895833335</v>
      </c>
      <c r="B11606" s="3">
        <v>11.0</v>
      </c>
      <c r="C11606" s="3" t="s">
        <v>8462</v>
      </c>
      <c r="D11606" s="3">
        <v>94.0</v>
      </c>
      <c r="E11606" s="3" t="s">
        <v>8652</v>
      </c>
      <c r="F11606" s="3">
        <v>13.0</v>
      </c>
      <c r="G11606" s="3">
        <v>5.0</v>
      </c>
      <c r="H11606" s="3" t="s">
        <v>10957</v>
      </c>
      <c r="I11606" s="3" t="s">
        <v>1616</v>
      </c>
      <c r="J11606" s="3" t="s">
        <v>1617</v>
      </c>
      <c r="K11606" s="3" t="s">
        <v>24</v>
      </c>
      <c r="L11606" s="3">
        <v>14.0</v>
      </c>
      <c r="M11606" s="3" t="s">
        <v>25</v>
      </c>
      <c r="N11606" s="3" t="s">
        <v>11110</v>
      </c>
      <c r="O11606" s="3" t="s">
        <v>1456</v>
      </c>
      <c r="P11606" s="4">
        <v>26927.0</v>
      </c>
      <c r="Q11606" s="3" t="s">
        <v>372</v>
      </c>
      <c r="S11606" s="3" t="s">
        <v>34</v>
      </c>
    </row>
    <row r="11607">
      <c r="A11607" s="2">
        <v>42318.714895833335</v>
      </c>
      <c r="B11607" s="3">
        <v>11.0</v>
      </c>
      <c r="C11607" s="3" t="s">
        <v>8462</v>
      </c>
      <c r="D11607" s="3">
        <v>94.0</v>
      </c>
      <c r="E11607" s="3" t="s">
        <v>8652</v>
      </c>
      <c r="F11607" s="3">
        <v>13.0</v>
      </c>
      <c r="G11607" s="3">
        <v>5.0</v>
      </c>
      <c r="H11607" s="3" t="s">
        <v>10957</v>
      </c>
      <c r="I11607" s="3" t="s">
        <v>1616</v>
      </c>
      <c r="J11607" s="3" t="s">
        <v>1617</v>
      </c>
      <c r="K11607" s="3" t="s">
        <v>24</v>
      </c>
      <c r="L11607" s="3">
        <v>15.0</v>
      </c>
      <c r="M11607" s="3" t="s">
        <v>30</v>
      </c>
      <c r="N11607" s="3" t="s">
        <v>11111</v>
      </c>
      <c r="O11607" s="3" t="s">
        <v>171</v>
      </c>
      <c r="P11607" s="4">
        <v>20013.0</v>
      </c>
      <c r="Q11607" s="3" t="s">
        <v>115</v>
      </c>
      <c r="S11607" s="3" t="s">
        <v>34</v>
      </c>
    </row>
    <row r="11608">
      <c r="A11608" s="2">
        <v>42318.714895833335</v>
      </c>
      <c r="B11608" s="3">
        <v>11.0</v>
      </c>
      <c r="C11608" s="3" t="s">
        <v>8462</v>
      </c>
      <c r="D11608" s="3">
        <v>94.0</v>
      </c>
      <c r="E11608" s="3" t="s">
        <v>8652</v>
      </c>
      <c r="F11608" s="3">
        <v>13.0</v>
      </c>
      <c r="G11608" s="3">
        <v>5.0</v>
      </c>
      <c r="H11608" s="3" t="s">
        <v>10957</v>
      </c>
      <c r="I11608" s="3" t="s">
        <v>1616</v>
      </c>
      <c r="J11608" s="3" t="s">
        <v>1617</v>
      </c>
      <c r="K11608" s="3" t="s">
        <v>24</v>
      </c>
      <c r="L11608" s="3">
        <v>16.0</v>
      </c>
      <c r="M11608" s="3" t="s">
        <v>25</v>
      </c>
      <c r="N11608" s="3" t="s">
        <v>11112</v>
      </c>
      <c r="O11608" s="3" t="s">
        <v>427</v>
      </c>
      <c r="P11608" s="4">
        <v>24500.0</v>
      </c>
      <c r="Q11608" s="3" t="s">
        <v>37</v>
      </c>
      <c r="S11608" s="3" t="s">
        <v>34</v>
      </c>
    </row>
    <row r="11609">
      <c r="A11609" s="2">
        <v>42318.714895833335</v>
      </c>
      <c r="B11609" s="3">
        <v>11.0</v>
      </c>
      <c r="C11609" s="3" t="s">
        <v>8462</v>
      </c>
      <c r="D11609" s="3">
        <v>94.0</v>
      </c>
      <c r="E11609" s="3" t="s">
        <v>8652</v>
      </c>
      <c r="F11609" s="3">
        <v>13.0</v>
      </c>
      <c r="G11609" s="3">
        <v>5.0</v>
      </c>
      <c r="H11609" s="3" t="s">
        <v>10957</v>
      </c>
      <c r="I11609" s="3" t="s">
        <v>1616</v>
      </c>
      <c r="J11609" s="3" t="s">
        <v>1617</v>
      </c>
      <c r="K11609" s="3" t="s">
        <v>24</v>
      </c>
      <c r="L11609" s="3">
        <v>17.0</v>
      </c>
      <c r="M11609" s="3" t="s">
        <v>30</v>
      </c>
      <c r="N11609" s="3" t="s">
        <v>2755</v>
      </c>
      <c r="O11609" s="3" t="s">
        <v>81</v>
      </c>
      <c r="P11609" s="4">
        <v>23446.0</v>
      </c>
      <c r="Q11609" s="3" t="s">
        <v>228</v>
      </c>
      <c r="S11609" s="3" t="s">
        <v>34</v>
      </c>
    </row>
    <row r="11610">
      <c r="A11610" s="2">
        <v>42318.714895833335</v>
      </c>
      <c r="B11610" s="3">
        <v>11.0</v>
      </c>
      <c r="C11610" s="3" t="s">
        <v>8462</v>
      </c>
      <c r="D11610" s="3">
        <v>94.0</v>
      </c>
      <c r="E11610" s="3" t="s">
        <v>8652</v>
      </c>
      <c r="F11610" s="3">
        <v>13.0</v>
      </c>
      <c r="G11610" s="3">
        <v>5.0</v>
      </c>
      <c r="H11610" s="3" t="s">
        <v>10957</v>
      </c>
      <c r="I11610" s="3" t="s">
        <v>1616</v>
      </c>
      <c r="J11610" s="3" t="s">
        <v>1617</v>
      </c>
      <c r="K11610" s="3" t="s">
        <v>24</v>
      </c>
      <c r="L11610" s="3">
        <v>18.0</v>
      </c>
      <c r="M11610" s="3" t="s">
        <v>25</v>
      </c>
      <c r="N11610" s="3" t="s">
        <v>3911</v>
      </c>
      <c r="O11610" s="3" t="s">
        <v>530</v>
      </c>
      <c r="P11610" s="4">
        <v>20555.0</v>
      </c>
      <c r="Q11610" s="3" t="s">
        <v>79</v>
      </c>
      <c r="S11610" s="3" t="s">
        <v>34</v>
      </c>
    </row>
    <row r="11611">
      <c r="A11611" s="2">
        <v>42318.714895833335</v>
      </c>
      <c r="B11611" s="3">
        <v>11.0</v>
      </c>
      <c r="C11611" s="3" t="s">
        <v>8462</v>
      </c>
      <c r="D11611" s="3">
        <v>94.0</v>
      </c>
      <c r="E11611" s="3" t="s">
        <v>8652</v>
      </c>
      <c r="F11611" s="3">
        <v>13.0</v>
      </c>
      <c r="G11611" s="3">
        <v>5.0</v>
      </c>
      <c r="H11611" s="3" t="s">
        <v>10957</v>
      </c>
      <c r="I11611" s="3" t="s">
        <v>1616</v>
      </c>
      <c r="J11611" s="3" t="s">
        <v>1617</v>
      </c>
      <c r="K11611" s="3" t="s">
        <v>24</v>
      </c>
      <c r="L11611" s="3">
        <v>19.0</v>
      </c>
      <c r="M11611" s="3" t="s">
        <v>30</v>
      </c>
      <c r="N11611" s="3" t="s">
        <v>11113</v>
      </c>
      <c r="O11611" s="3" t="s">
        <v>102</v>
      </c>
      <c r="P11611" s="4">
        <v>20342.0</v>
      </c>
      <c r="Q11611" s="3" t="s">
        <v>115</v>
      </c>
      <c r="S11611" s="3" t="s">
        <v>34</v>
      </c>
    </row>
    <row r="11612">
      <c r="A11612" s="2">
        <v>42318.714895833335</v>
      </c>
      <c r="B11612" s="3">
        <v>11.0</v>
      </c>
      <c r="C11612" s="3" t="s">
        <v>8462</v>
      </c>
      <c r="D11612" s="3">
        <v>94.0</v>
      </c>
      <c r="E11612" s="3" t="s">
        <v>8652</v>
      </c>
      <c r="F11612" s="3">
        <v>13.0</v>
      </c>
      <c r="G11612" s="3">
        <v>5.0</v>
      </c>
      <c r="H11612" s="3" t="s">
        <v>10957</v>
      </c>
      <c r="I11612" s="3" t="s">
        <v>1616</v>
      </c>
      <c r="J11612" s="3" t="s">
        <v>1617</v>
      </c>
      <c r="K11612" s="3" t="s">
        <v>24</v>
      </c>
      <c r="L11612" s="3">
        <v>20.0</v>
      </c>
      <c r="M11612" s="3" t="s">
        <v>25</v>
      </c>
      <c r="N11612" s="3" t="s">
        <v>11114</v>
      </c>
      <c r="O11612" s="3" t="s">
        <v>200</v>
      </c>
      <c r="P11612" s="4">
        <v>28739.0</v>
      </c>
      <c r="Q11612" s="3" t="s">
        <v>132</v>
      </c>
      <c r="S11612" s="3" t="s">
        <v>34</v>
      </c>
    </row>
    <row r="11613">
      <c r="A11613" s="2">
        <v>42318.714895833335</v>
      </c>
      <c r="B11613" s="3">
        <v>11.0</v>
      </c>
      <c r="C11613" s="3" t="s">
        <v>8462</v>
      </c>
      <c r="D11613" s="3">
        <v>94.0</v>
      </c>
      <c r="E11613" s="3" t="s">
        <v>8652</v>
      </c>
      <c r="F11613" s="3">
        <v>13.0</v>
      </c>
      <c r="G11613" s="3">
        <v>5.0</v>
      </c>
      <c r="H11613" s="3" t="s">
        <v>10957</v>
      </c>
      <c r="I11613" s="3" t="s">
        <v>1616</v>
      </c>
      <c r="J11613" s="3" t="s">
        <v>1617</v>
      </c>
      <c r="K11613" s="3" t="s">
        <v>24</v>
      </c>
      <c r="L11613" s="3">
        <v>21.0</v>
      </c>
      <c r="M11613" s="3" t="s">
        <v>30</v>
      </c>
      <c r="N11613" s="3" t="s">
        <v>175</v>
      </c>
      <c r="O11613" s="3" t="s">
        <v>11115</v>
      </c>
      <c r="P11613" s="4">
        <v>26589.0</v>
      </c>
      <c r="Q11613" s="3" t="s">
        <v>52</v>
      </c>
      <c r="S11613" s="3" t="s">
        <v>34</v>
      </c>
    </row>
    <row r="11614">
      <c r="A11614" s="2">
        <v>42318.714895833335</v>
      </c>
      <c r="B11614" s="3">
        <v>11.0</v>
      </c>
      <c r="C11614" s="3" t="s">
        <v>8462</v>
      </c>
      <c r="D11614" s="3">
        <v>94.0</v>
      </c>
      <c r="E11614" s="3" t="s">
        <v>8652</v>
      </c>
      <c r="F11614" s="3">
        <v>13.0</v>
      </c>
      <c r="G11614" s="3">
        <v>5.0</v>
      </c>
      <c r="H11614" s="3" t="s">
        <v>10957</v>
      </c>
      <c r="I11614" s="3" t="s">
        <v>1616</v>
      </c>
      <c r="J11614" s="3" t="s">
        <v>1617</v>
      </c>
      <c r="K11614" s="3" t="s">
        <v>24</v>
      </c>
      <c r="L11614" s="3">
        <v>22.0</v>
      </c>
      <c r="M11614" s="3" t="s">
        <v>25</v>
      </c>
      <c r="N11614" s="3" t="s">
        <v>11116</v>
      </c>
      <c r="O11614" s="3" t="s">
        <v>401</v>
      </c>
      <c r="P11614" s="4">
        <v>25342.0</v>
      </c>
      <c r="Q11614" s="3" t="s">
        <v>247</v>
      </c>
      <c r="S11614" s="3" t="s">
        <v>34</v>
      </c>
    </row>
    <row r="11615">
      <c r="A11615" s="2">
        <v>42318.714895833335</v>
      </c>
      <c r="B11615" s="3">
        <v>11.0</v>
      </c>
      <c r="C11615" s="3" t="s">
        <v>8462</v>
      </c>
      <c r="D11615" s="3">
        <v>94.0</v>
      </c>
      <c r="E11615" s="3" t="s">
        <v>8652</v>
      </c>
      <c r="F11615" s="3">
        <v>13.0</v>
      </c>
      <c r="G11615" s="3">
        <v>5.0</v>
      </c>
      <c r="H11615" s="3" t="s">
        <v>10957</v>
      </c>
      <c r="I11615" s="3" t="s">
        <v>1616</v>
      </c>
      <c r="J11615" s="3" t="s">
        <v>1617</v>
      </c>
      <c r="K11615" s="3" t="s">
        <v>24</v>
      </c>
      <c r="L11615" s="3">
        <v>23.0</v>
      </c>
      <c r="M11615" s="3" t="s">
        <v>30</v>
      </c>
      <c r="N11615" s="3" t="s">
        <v>11117</v>
      </c>
      <c r="O11615" s="3" t="s">
        <v>11118</v>
      </c>
      <c r="P11615" s="4">
        <v>22406.0</v>
      </c>
      <c r="Q11615" s="3" t="s">
        <v>132</v>
      </c>
      <c r="S11615" s="3" t="s">
        <v>34</v>
      </c>
    </row>
    <row r="11616">
      <c r="A11616" s="2">
        <v>42318.714895833335</v>
      </c>
      <c r="B11616" s="3">
        <v>11.0</v>
      </c>
      <c r="C11616" s="3" t="s">
        <v>8462</v>
      </c>
      <c r="D11616" s="3">
        <v>94.0</v>
      </c>
      <c r="E11616" s="3" t="s">
        <v>8652</v>
      </c>
      <c r="F11616" s="3">
        <v>13.0</v>
      </c>
      <c r="G11616" s="3">
        <v>5.0</v>
      </c>
      <c r="H11616" s="3" t="s">
        <v>10957</v>
      </c>
      <c r="I11616" s="3" t="s">
        <v>1616</v>
      </c>
      <c r="J11616" s="3" t="s">
        <v>1617</v>
      </c>
      <c r="K11616" s="3" t="s">
        <v>24</v>
      </c>
      <c r="L11616" s="3">
        <v>24.0</v>
      </c>
      <c r="M11616" s="3" t="s">
        <v>25</v>
      </c>
      <c r="N11616" s="3" t="s">
        <v>11119</v>
      </c>
      <c r="O11616" s="3" t="s">
        <v>74</v>
      </c>
      <c r="P11616" s="4">
        <v>24856.0</v>
      </c>
      <c r="Q11616" s="3" t="s">
        <v>132</v>
      </c>
      <c r="S11616" s="3" t="s">
        <v>34</v>
      </c>
    </row>
    <row r="11617">
      <c r="A11617" s="2">
        <v>42318.714895833335</v>
      </c>
      <c r="B11617" s="3">
        <v>11.0</v>
      </c>
      <c r="C11617" s="3" t="s">
        <v>8462</v>
      </c>
      <c r="D11617" s="3">
        <v>94.0</v>
      </c>
      <c r="E11617" s="3" t="s">
        <v>8652</v>
      </c>
      <c r="F11617" s="3">
        <v>13.0</v>
      </c>
      <c r="G11617" s="3">
        <v>5.0</v>
      </c>
      <c r="H11617" s="3" t="s">
        <v>10957</v>
      </c>
      <c r="I11617" s="3" t="s">
        <v>1616</v>
      </c>
      <c r="J11617" s="3" t="s">
        <v>1617</v>
      </c>
      <c r="K11617" s="3" t="s">
        <v>24</v>
      </c>
      <c r="L11617" s="3">
        <v>25.0</v>
      </c>
      <c r="M11617" s="3" t="s">
        <v>30</v>
      </c>
      <c r="N11617" s="3" t="s">
        <v>11120</v>
      </c>
      <c r="O11617" s="3" t="s">
        <v>283</v>
      </c>
      <c r="P11617" s="4">
        <v>24309.0</v>
      </c>
      <c r="Q11617" s="3" t="s">
        <v>52</v>
      </c>
      <c r="S11617" s="3" t="s">
        <v>34</v>
      </c>
    </row>
    <row r="11618">
      <c r="A11618" s="2">
        <v>42318.714895833335</v>
      </c>
      <c r="B11618" s="3">
        <v>11.0</v>
      </c>
      <c r="C11618" s="3" t="s">
        <v>8462</v>
      </c>
      <c r="D11618" s="3">
        <v>95.0</v>
      </c>
      <c r="E11618" s="3" t="s">
        <v>8677</v>
      </c>
      <c r="F11618" s="3">
        <v>13.0</v>
      </c>
      <c r="G11618" s="3">
        <v>5.0</v>
      </c>
      <c r="H11618" s="3" t="s">
        <v>10957</v>
      </c>
      <c r="I11618" s="3" t="s">
        <v>1616</v>
      </c>
      <c r="J11618" s="3" t="s">
        <v>1617</v>
      </c>
      <c r="K11618" s="3" t="s">
        <v>24</v>
      </c>
      <c r="L11618" s="3">
        <v>1.0</v>
      </c>
      <c r="M11618" s="3" t="s">
        <v>25</v>
      </c>
      <c r="N11618" s="3" t="s">
        <v>7883</v>
      </c>
      <c r="O11618" s="3" t="s">
        <v>102</v>
      </c>
      <c r="P11618" s="4">
        <v>19108.0</v>
      </c>
      <c r="Q11618" s="3" t="s">
        <v>86</v>
      </c>
      <c r="S11618" s="3" t="s">
        <v>34</v>
      </c>
    </row>
    <row r="11619">
      <c r="A11619" s="2">
        <v>42318.714895833335</v>
      </c>
      <c r="B11619" s="3">
        <v>11.0</v>
      </c>
      <c r="C11619" s="3" t="s">
        <v>8462</v>
      </c>
      <c r="D11619" s="3">
        <v>95.0</v>
      </c>
      <c r="E11619" s="3" t="s">
        <v>8677</v>
      </c>
      <c r="F11619" s="3">
        <v>13.0</v>
      </c>
      <c r="G11619" s="3">
        <v>5.0</v>
      </c>
      <c r="H11619" s="3" t="s">
        <v>10957</v>
      </c>
      <c r="I11619" s="3" t="s">
        <v>1616</v>
      </c>
      <c r="J11619" s="3" t="s">
        <v>1617</v>
      </c>
      <c r="K11619" s="3" t="s">
        <v>24</v>
      </c>
      <c r="L11619" s="3">
        <v>2.0</v>
      </c>
      <c r="M11619" s="3" t="s">
        <v>30</v>
      </c>
      <c r="N11619" s="3" t="s">
        <v>11121</v>
      </c>
      <c r="O11619" s="3" t="s">
        <v>67</v>
      </c>
      <c r="P11619" s="4">
        <v>31934.0</v>
      </c>
      <c r="Q11619" s="3" t="s">
        <v>132</v>
      </c>
      <c r="S11619" s="3" t="s">
        <v>34</v>
      </c>
    </row>
    <row r="11620">
      <c r="A11620" s="2">
        <v>42318.714895833335</v>
      </c>
      <c r="B11620" s="3">
        <v>11.0</v>
      </c>
      <c r="C11620" s="3" t="s">
        <v>8462</v>
      </c>
      <c r="D11620" s="3">
        <v>95.0</v>
      </c>
      <c r="E11620" s="3" t="s">
        <v>8677</v>
      </c>
      <c r="F11620" s="3">
        <v>13.0</v>
      </c>
      <c r="G11620" s="3">
        <v>5.0</v>
      </c>
      <c r="H11620" s="3" t="s">
        <v>10957</v>
      </c>
      <c r="I11620" s="3" t="s">
        <v>1616</v>
      </c>
      <c r="J11620" s="3" t="s">
        <v>1617</v>
      </c>
      <c r="K11620" s="3" t="s">
        <v>24</v>
      </c>
      <c r="L11620" s="3">
        <v>3.0</v>
      </c>
      <c r="M11620" s="3" t="s">
        <v>25</v>
      </c>
      <c r="N11620" s="3" t="s">
        <v>11122</v>
      </c>
      <c r="O11620" s="3" t="s">
        <v>69</v>
      </c>
      <c r="P11620" s="4">
        <v>22082.0</v>
      </c>
      <c r="Q11620" s="3" t="s">
        <v>372</v>
      </c>
      <c r="S11620" s="3" t="s">
        <v>34</v>
      </c>
    </row>
    <row r="11621">
      <c r="A11621" s="2">
        <v>42318.714895833335</v>
      </c>
      <c r="B11621" s="3">
        <v>11.0</v>
      </c>
      <c r="C11621" s="3" t="s">
        <v>8462</v>
      </c>
      <c r="D11621" s="3">
        <v>95.0</v>
      </c>
      <c r="E11621" s="3" t="s">
        <v>8677</v>
      </c>
      <c r="F11621" s="3">
        <v>13.0</v>
      </c>
      <c r="G11621" s="3">
        <v>5.0</v>
      </c>
      <c r="H11621" s="3" t="s">
        <v>10957</v>
      </c>
      <c r="I11621" s="3" t="s">
        <v>1616</v>
      </c>
      <c r="J11621" s="3" t="s">
        <v>1617</v>
      </c>
      <c r="K11621" s="3" t="s">
        <v>24</v>
      </c>
      <c r="L11621" s="3">
        <v>4.0</v>
      </c>
      <c r="M11621" s="3" t="s">
        <v>30</v>
      </c>
      <c r="N11621" s="3" t="s">
        <v>11123</v>
      </c>
      <c r="O11621" s="3" t="s">
        <v>361</v>
      </c>
      <c r="P11621" s="4">
        <v>24342.0</v>
      </c>
      <c r="Q11621" s="3" t="s">
        <v>52</v>
      </c>
      <c r="S11621" s="3" t="s">
        <v>34</v>
      </c>
    </row>
    <row r="11622">
      <c r="A11622" s="2">
        <v>42318.714895833335</v>
      </c>
      <c r="B11622" s="3">
        <v>11.0</v>
      </c>
      <c r="C11622" s="3" t="s">
        <v>8462</v>
      </c>
      <c r="D11622" s="3">
        <v>95.0</v>
      </c>
      <c r="E11622" s="3" t="s">
        <v>8677</v>
      </c>
      <c r="F11622" s="3">
        <v>13.0</v>
      </c>
      <c r="G11622" s="3">
        <v>5.0</v>
      </c>
      <c r="H11622" s="3" t="s">
        <v>10957</v>
      </c>
      <c r="I11622" s="3" t="s">
        <v>1616</v>
      </c>
      <c r="J11622" s="3" t="s">
        <v>1617</v>
      </c>
      <c r="K11622" s="3" t="s">
        <v>24</v>
      </c>
      <c r="L11622" s="3">
        <v>5.0</v>
      </c>
      <c r="M11622" s="3" t="s">
        <v>25</v>
      </c>
      <c r="N11622" s="3" t="s">
        <v>11124</v>
      </c>
      <c r="O11622" s="3" t="s">
        <v>95</v>
      </c>
      <c r="P11622" s="4">
        <v>25760.0</v>
      </c>
      <c r="Q11622" s="3" t="s">
        <v>37</v>
      </c>
      <c r="S11622" s="3" t="s">
        <v>34</v>
      </c>
    </row>
    <row r="11623">
      <c r="A11623" s="2">
        <v>42318.714895833335</v>
      </c>
      <c r="B11623" s="3">
        <v>11.0</v>
      </c>
      <c r="C11623" s="3" t="s">
        <v>8462</v>
      </c>
      <c r="D11623" s="3">
        <v>95.0</v>
      </c>
      <c r="E11623" s="3" t="s">
        <v>8677</v>
      </c>
      <c r="F11623" s="3">
        <v>13.0</v>
      </c>
      <c r="G11623" s="3">
        <v>5.0</v>
      </c>
      <c r="H11623" s="3" t="s">
        <v>10957</v>
      </c>
      <c r="I11623" s="3" t="s">
        <v>1616</v>
      </c>
      <c r="J11623" s="3" t="s">
        <v>1617</v>
      </c>
      <c r="K11623" s="3" t="s">
        <v>24</v>
      </c>
      <c r="L11623" s="3">
        <v>6.0</v>
      </c>
      <c r="M11623" s="3" t="s">
        <v>30</v>
      </c>
      <c r="N11623" s="3" t="s">
        <v>11125</v>
      </c>
      <c r="O11623" s="3" t="s">
        <v>2285</v>
      </c>
      <c r="P11623" s="4">
        <v>19471.0</v>
      </c>
      <c r="Q11623" s="3" t="s">
        <v>132</v>
      </c>
      <c r="S11623" s="3" t="s">
        <v>34</v>
      </c>
    </row>
    <row r="11624">
      <c r="A11624" s="2">
        <v>42318.714895833335</v>
      </c>
      <c r="B11624" s="3">
        <v>11.0</v>
      </c>
      <c r="C11624" s="3" t="s">
        <v>8462</v>
      </c>
      <c r="D11624" s="3">
        <v>95.0</v>
      </c>
      <c r="E11624" s="3" t="s">
        <v>8677</v>
      </c>
      <c r="F11624" s="3">
        <v>13.0</v>
      </c>
      <c r="G11624" s="3">
        <v>5.0</v>
      </c>
      <c r="H11624" s="3" t="s">
        <v>10957</v>
      </c>
      <c r="I11624" s="3" t="s">
        <v>1616</v>
      </c>
      <c r="J11624" s="3" t="s">
        <v>1617</v>
      </c>
      <c r="K11624" s="3" t="s">
        <v>24</v>
      </c>
      <c r="L11624" s="3">
        <v>7.0</v>
      </c>
      <c r="M11624" s="3" t="s">
        <v>25</v>
      </c>
      <c r="N11624" s="3" t="s">
        <v>11126</v>
      </c>
      <c r="O11624" s="3" t="s">
        <v>11127</v>
      </c>
      <c r="P11624" s="4">
        <v>24397.0</v>
      </c>
      <c r="Q11624" s="3" t="s">
        <v>372</v>
      </c>
      <c r="S11624" s="3" t="s">
        <v>34</v>
      </c>
    </row>
    <row r="11625">
      <c r="A11625" s="2">
        <v>42318.714895833335</v>
      </c>
      <c r="B11625" s="3">
        <v>11.0</v>
      </c>
      <c r="C11625" s="3" t="s">
        <v>8462</v>
      </c>
      <c r="D11625" s="3">
        <v>95.0</v>
      </c>
      <c r="E11625" s="3" t="s">
        <v>8677</v>
      </c>
      <c r="F11625" s="3">
        <v>13.0</v>
      </c>
      <c r="G11625" s="3">
        <v>5.0</v>
      </c>
      <c r="H11625" s="3" t="s">
        <v>10957</v>
      </c>
      <c r="I11625" s="3" t="s">
        <v>1616</v>
      </c>
      <c r="J11625" s="3" t="s">
        <v>1617</v>
      </c>
      <c r="K11625" s="3" t="s">
        <v>24</v>
      </c>
      <c r="L11625" s="3">
        <v>8.0</v>
      </c>
      <c r="M11625" s="3" t="s">
        <v>30</v>
      </c>
      <c r="N11625" s="3" t="s">
        <v>11128</v>
      </c>
      <c r="O11625" s="3" t="s">
        <v>355</v>
      </c>
      <c r="P11625" s="4">
        <v>21909.0</v>
      </c>
      <c r="Q11625" s="3" t="s">
        <v>37</v>
      </c>
      <c r="S11625" s="3" t="s">
        <v>34</v>
      </c>
    </row>
    <row r="11626">
      <c r="A11626" s="2">
        <v>42318.714895833335</v>
      </c>
      <c r="B11626" s="3">
        <v>11.0</v>
      </c>
      <c r="C11626" s="3" t="s">
        <v>8462</v>
      </c>
      <c r="D11626" s="3">
        <v>95.0</v>
      </c>
      <c r="E11626" s="3" t="s">
        <v>8677</v>
      </c>
      <c r="F11626" s="3">
        <v>13.0</v>
      </c>
      <c r="G11626" s="3">
        <v>5.0</v>
      </c>
      <c r="H11626" s="3" t="s">
        <v>10957</v>
      </c>
      <c r="I11626" s="3" t="s">
        <v>1616</v>
      </c>
      <c r="J11626" s="3" t="s">
        <v>1617</v>
      </c>
      <c r="K11626" s="3" t="s">
        <v>24</v>
      </c>
      <c r="L11626" s="3">
        <v>9.0</v>
      </c>
      <c r="M11626" s="3" t="s">
        <v>25</v>
      </c>
      <c r="N11626" s="3" t="s">
        <v>9614</v>
      </c>
      <c r="O11626" s="3" t="s">
        <v>371</v>
      </c>
      <c r="P11626" s="4">
        <v>22116.0</v>
      </c>
      <c r="Q11626" s="3" t="s">
        <v>79</v>
      </c>
      <c r="S11626" s="3" t="s">
        <v>34</v>
      </c>
    </row>
    <row r="11627">
      <c r="A11627" s="2">
        <v>42318.714895833335</v>
      </c>
      <c r="B11627" s="3">
        <v>11.0</v>
      </c>
      <c r="C11627" s="3" t="s">
        <v>8462</v>
      </c>
      <c r="D11627" s="3">
        <v>95.0</v>
      </c>
      <c r="E11627" s="3" t="s">
        <v>8677</v>
      </c>
      <c r="F11627" s="3">
        <v>13.0</v>
      </c>
      <c r="G11627" s="3">
        <v>5.0</v>
      </c>
      <c r="H11627" s="3" t="s">
        <v>10957</v>
      </c>
      <c r="I11627" s="3" t="s">
        <v>1616</v>
      </c>
      <c r="J11627" s="3" t="s">
        <v>1617</v>
      </c>
      <c r="K11627" s="3" t="s">
        <v>24</v>
      </c>
      <c r="L11627" s="3">
        <v>10.0</v>
      </c>
      <c r="M11627" s="3" t="s">
        <v>30</v>
      </c>
      <c r="N11627" s="3" t="s">
        <v>1444</v>
      </c>
      <c r="O11627" s="3" t="s">
        <v>71</v>
      </c>
      <c r="P11627" s="4">
        <v>23680.0</v>
      </c>
      <c r="Q11627" s="3" t="s">
        <v>52</v>
      </c>
      <c r="S11627" s="3" t="s">
        <v>34</v>
      </c>
    </row>
    <row r="11628">
      <c r="A11628" s="2">
        <v>42318.714895833335</v>
      </c>
      <c r="B11628" s="3">
        <v>11.0</v>
      </c>
      <c r="C11628" s="3" t="s">
        <v>8462</v>
      </c>
      <c r="D11628" s="3">
        <v>95.0</v>
      </c>
      <c r="E11628" s="3" t="s">
        <v>8677</v>
      </c>
      <c r="F11628" s="3">
        <v>13.0</v>
      </c>
      <c r="G11628" s="3">
        <v>5.0</v>
      </c>
      <c r="H11628" s="3" t="s">
        <v>10957</v>
      </c>
      <c r="I11628" s="3" t="s">
        <v>1616</v>
      </c>
      <c r="J11628" s="3" t="s">
        <v>1617</v>
      </c>
      <c r="K11628" s="3" t="s">
        <v>24</v>
      </c>
      <c r="L11628" s="3">
        <v>11.0</v>
      </c>
      <c r="M11628" s="3" t="s">
        <v>25</v>
      </c>
      <c r="N11628" s="3" t="s">
        <v>3183</v>
      </c>
      <c r="O11628" s="3" t="s">
        <v>8004</v>
      </c>
      <c r="P11628" s="4">
        <v>20805.0</v>
      </c>
      <c r="Q11628" s="3" t="s">
        <v>79</v>
      </c>
      <c r="S11628" s="3" t="s">
        <v>34</v>
      </c>
    </row>
    <row r="11629">
      <c r="A11629" s="2">
        <v>42318.714895833335</v>
      </c>
      <c r="B11629" s="3">
        <v>11.0</v>
      </c>
      <c r="C11629" s="3" t="s">
        <v>8462</v>
      </c>
      <c r="D11629" s="3">
        <v>95.0</v>
      </c>
      <c r="E11629" s="3" t="s">
        <v>8677</v>
      </c>
      <c r="F11629" s="3">
        <v>13.0</v>
      </c>
      <c r="G11629" s="3">
        <v>5.0</v>
      </c>
      <c r="H11629" s="3" t="s">
        <v>10957</v>
      </c>
      <c r="I11629" s="3" t="s">
        <v>1616</v>
      </c>
      <c r="J11629" s="3" t="s">
        <v>1617</v>
      </c>
      <c r="K11629" s="3" t="s">
        <v>24</v>
      </c>
      <c r="L11629" s="3">
        <v>12.0</v>
      </c>
      <c r="M11629" s="3" t="s">
        <v>30</v>
      </c>
      <c r="N11629" s="3" t="s">
        <v>11129</v>
      </c>
      <c r="O11629" s="3" t="s">
        <v>11130</v>
      </c>
      <c r="P11629" s="4">
        <v>21129.0</v>
      </c>
      <c r="Q11629" s="3" t="s">
        <v>37</v>
      </c>
      <c r="S11629" s="3" t="s">
        <v>34</v>
      </c>
    </row>
    <row r="11630">
      <c r="A11630" s="2">
        <v>42318.714895833335</v>
      </c>
      <c r="B11630" s="3">
        <v>11.0</v>
      </c>
      <c r="C11630" s="3" t="s">
        <v>8462</v>
      </c>
      <c r="D11630" s="3">
        <v>95.0</v>
      </c>
      <c r="E11630" s="3" t="s">
        <v>8677</v>
      </c>
      <c r="F11630" s="3">
        <v>13.0</v>
      </c>
      <c r="G11630" s="3">
        <v>5.0</v>
      </c>
      <c r="H11630" s="3" t="s">
        <v>10957</v>
      </c>
      <c r="I11630" s="3" t="s">
        <v>1616</v>
      </c>
      <c r="J11630" s="3" t="s">
        <v>1617</v>
      </c>
      <c r="K11630" s="3" t="s">
        <v>24</v>
      </c>
      <c r="L11630" s="3">
        <v>13.0</v>
      </c>
      <c r="M11630" s="3" t="s">
        <v>25</v>
      </c>
      <c r="N11630" s="3" t="s">
        <v>11131</v>
      </c>
      <c r="O11630" s="3" t="s">
        <v>421</v>
      </c>
      <c r="P11630" s="4">
        <v>24837.0</v>
      </c>
      <c r="Q11630" s="3" t="s">
        <v>247</v>
      </c>
      <c r="S11630" s="3" t="s">
        <v>34</v>
      </c>
    </row>
    <row r="11631">
      <c r="A11631" s="2">
        <v>42318.714895833335</v>
      </c>
      <c r="B11631" s="3">
        <v>11.0</v>
      </c>
      <c r="C11631" s="3" t="s">
        <v>8462</v>
      </c>
      <c r="D11631" s="3">
        <v>95.0</v>
      </c>
      <c r="E11631" s="3" t="s">
        <v>8677</v>
      </c>
      <c r="F11631" s="3">
        <v>13.0</v>
      </c>
      <c r="G11631" s="3">
        <v>5.0</v>
      </c>
      <c r="H11631" s="3" t="s">
        <v>10957</v>
      </c>
      <c r="I11631" s="3" t="s">
        <v>1616</v>
      </c>
      <c r="J11631" s="3" t="s">
        <v>1617</v>
      </c>
      <c r="K11631" s="3" t="s">
        <v>24</v>
      </c>
      <c r="L11631" s="3">
        <v>14.0</v>
      </c>
      <c r="M11631" s="3" t="s">
        <v>30</v>
      </c>
      <c r="N11631" s="3" t="s">
        <v>11132</v>
      </c>
      <c r="O11631" s="3" t="s">
        <v>57</v>
      </c>
      <c r="P11631" s="4">
        <v>26567.0</v>
      </c>
      <c r="Q11631" s="3" t="s">
        <v>60</v>
      </c>
      <c r="S11631" s="3" t="s">
        <v>34</v>
      </c>
    </row>
    <row r="11632">
      <c r="A11632" s="2">
        <v>42318.714895833335</v>
      </c>
      <c r="B11632" s="3">
        <v>11.0</v>
      </c>
      <c r="C11632" s="3" t="s">
        <v>8462</v>
      </c>
      <c r="D11632" s="3">
        <v>95.0</v>
      </c>
      <c r="E11632" s="3" t="s">
        <v>8677</v>
      </c>
      <c r="F11632" s="3">
        <v>13.0</v>
      </c>
      <c r="G11632" s="3">
        <v>5.0</v>
      </c>
      <c r="H11632" s="3" t="s">
        <v>10957</v>
      </c>
      <c r="I11632" s="3" t="s">
        <v>1616</v>
      </c>
      <c r="J11632" s="3" t="s">
        <v>1617</v>
      </c>
      <c r="K11632" s="3" t="s">
        <v>24</v>
      </c>
      <c r="L11632" s="3">
        <v>15.0</v>
      </c>
      <c r="M11632" s="3" t="s">
        <v>25</v>
      </c>
      <c r="N11632" s="3" t="s">
        <v>10995</v>
      </c>
      <c r="O11632" s="3" t="s">
        <v>91</v>
      </c>
      <c r="P11632" s="4">
        <v>24466.0</v>
      </c>
      <c r="Q11632" s="3" t="s">
        <v>55</v>
      </c>
      <c r="S11632" s="3" t="s">
        <v>34</v>
      </c>
    </row>
    <row r="11633">
      <c r="A11633" s="2">
        <v>42318.714895833335</v>
      </c>
      <c r="B11633" s="3">
        <v>11.0</v>
      </c>
      <c r="C11633" s="3" t="s">
        <v>8462</v>
      </c>
      <c r="D11633" s="3">
        <v>95.0</v>
      </c>
      <c r="E11633" s="3" t="s">
        <v>8677</v>
      </c>
      <c r="F11633" s="3">
        <v>13.0</v>
      </c>
      <c r="G11633" s="3">
        <v>5.0</v>
      </c>
      <c r="H11633" s="3" t="s">
        <v>10957</v>
      </c>
      <c r="I11633" s="3" t="s">
        <v>1616</v>
      </c>
      <c r="J11633" s="3" t="s">
        <v>1617</v>
      </c>
      <c r="K11633" s="3" t="s">
        <v>24</v>
      </c>
      <c r="L11633" s="3">
        <v>16.0</v>
      </c>
      <c r="M11633" s="3" t="s">
        <v>30</v>
      </c>
      <c r="N11633" s="3" t="s">
        <v>11133</v>
      </c>
      <c r="O11633" s="3" t="s">
        <v>307</v>
      </c>
      <c r="P11633" s="4">
        <v>17914.0</v>
      </c>
      <c r="Q11633" s="3" t="s">
        <v>105</v>
      </c>
      <c r="S11633" s="3" t="s">
        <v>34</v>
      </c>
    </row>
    <row r="11634">
      <c r="A11634" s="2">
        <v>42318.714895833335</v>
      </c>
      <c r="B11634" s="3">
        <v>11.0</v>
      </c>
      <c r="C11634" s="3" t="s">
        <v>8462</v>
      </c>
      <c r="D11634" s="3">
        <v>95.0</v>
      </c>
      <c r="E11634" s="3" t="s">
        <v>8677</v>
      </c>
      <c r="F11634" s="3">
        <v>13.0</v>
      </c>
      <c r="G11634" s="3">
        <v>5.0</v>
      </c>
      <c r="H11634" s="3" t="s">
        <v>10957</v>
      </c>
      <c r="I11634" s="3" t="s">
        <v>1616</v>
      </c>
      <c r="J11634" s="3" t="s">
        <v>1617</v>
      </c>
      <c r="K11634" s="3" t="s">
        <v>24</v>
      </c>
      <c r="L11634" s="3">
        <v>17.0</v>
      </c>
      <c r="M11634" s="3" t="s">
        <v>25</v>
      </c>
      <c r="N11634" s="3" t="s">
        <v>11134</v>
      </c>
      <c r="O11634" s="3" t="s">
        <v>1089</v>
      </c>
      <c r="P11634" s="4">
        <v>22188.0</v>
      </c>
      <c r="Q11634" s="3" t="s">
        <v>372</v>
      </c>
      <c r="S11634" s="3" t="s">
        <v>34</v>
      </c>
    </row>
    <row r="11635">
      <c r="A11635" s="2">
        <v>42318.714895833335</v>
      </c>
      <c r="B11635" s="3">
        <v>11.0</v>
      </c>
      <c r="C11635" s="3" t="s">
        <v>8462</v>
      </c>
      <c r="D11635" s="3">
        <v>95.0</v>
      </c>
      <c r="E11635" s="3" t="s">
        <v>8677</v>
      </c>
      <c r="F11635" s="3">
        <v>13.0</v>
      </c>
      <c r="G11635" s="3">
        <v>5.0</v>
      </c>
      <c r="H11635" s="3" t="s">
        <v>10957</v>
      </c>
      <c r="I11635" s="3" t="s">
        <v>1616</v>
      </c>
      <c r="J11635" s="3" t="s">
        <v>1617</v>
      </c>
      <c r="K11635" s="3" t="s">
        <v>24</v>
      </c>
      <c r="L11635" s="3">
        <v>18.0</v>
      </c>
      <c r="M11635" s="3" t="s">
        <v>30</v>
      </c>
      <c r="N11635" s="3" t="s">
        <v>11135</v>
      </c>
      <c r="O11635" s="3" t="s">
        <v>456</v>
      </c>
      <c r="P11635" s="4">
        <v>18799.0</v>
      </c>
      <c r="Q11635" s="3" t="s">
        <v>145</v>
      </c>
      <c r="S11635" s="3" t="s">
        <v>34</v>
      </c>
    </row>
    <row r="11636">
      <c r="A11636" s="2">
        <v>42318.714895833335</v>
      </c>
      <c r="B11636" s="3">
        <v>11.0</v>
      </c>
      <c r="C11636" s="3" t="s">
        <v>8462</v>
      </c>
      <c r="D11636" s="3">
        <v>95.0</v>
      </c>
      <c r="E11636" s="3" t="s">
        <v>8677</v>
      </c>
      <c r="F11636" s="3">
        <v>13.0</v>
      </c>
      <c r="G11636" s="3">
        <v>5.0</v>
      </c>
      <c r="H11636" s="3" t="s">
        <v>10957</v>
      </c>
      <c r="I11636" s="3" t="s">
        <v>1616</v>
      </c>
      <c r="J11636" s="3" t="s">
        <v>1617</v>
      </c>
      <c r="K11636" s="3" t="s">
        <v>24</v>
      </c>
      <c r="L11636" s="3">
        <v>19.0</v>
      </c>
      <c r="M11636" s="3" t="s">
        <v>25</v>
      </c>
      <c r="N11636" s="3" t="s">
        <v>11136</v>
      </c>
      <c r="O11636" s="3" t="s">
        <v>796</v>
      </c>
      <c r="P11636" s="4">
        <v>22105.0</v>
      </c>
      <c r="Q11636" s="3" t="s">
        <v>228</v>
      </c>
      <c r="S11636" s="3" t="s">
        <v>34</v>
      </c>
    </row>
    <row r="11637">
      <c r="A11637" s="2">
        <v>42318.714895833335</v>
      </c>
      <c r="B11637" s="3">
        <v>11.0</v>
      </c>
      <c r="C11637" s="3" t="s">
        <v>8462</v>
      </c>
      <c r="D11637" s="3">
        <v>95.0</v>
      </c>
      <c r="E11637" s="3" t="s">
        <v>8677</v>
      </c>
      <c r="F11637" s="3">
        <v>13.0</v>
      </c>
      <c r="G11637" s="3">
        <v>5.0</v>
      </c>
      <c r="H11637" s="3" t="s">
        <v>10957</v>
      </c>
      <c r="I11637" s="3" t="s">
        <v>1616</v>
      </c>
      <c r="J11637" s="3" t="s">
        <v>1617</v>
      </c>
      <c r="K11637" s="3" t="s">
        <v>24</v>
      </c>
      <c r="L11637" s="3">
        <v>20.0</v>
      </c>
      <c r="M11637" s="3" t="s">
        <v>30</v>
      </c>
      <c r="N11637" s="3" t="s">
        <v>11137</v>
      </c>
      <c r="O11637" s="3" t="s">
        <v>10742</v>
      </c>
      <c r="P11637" s="4">
        <v>32022.0</v>
      </c>
      <c r="Q11637" s="3" t="s">
        <v>228</v>
      </c>
      <c r="S11637" s="3" t="s">
        <v>34</v>
      </c>
    </row>
    <row r="11638">
      <c r="A11638" s="2">
        <v>42318.714895833335</v>
      </c>
      <c r="B11638" s="3">
        <v>11.0</v>
      </c>
      <c r="C11638" s="3" t="s">
        <v>8462</v>
      </c>
      <c r="D11638" s="3">
        <v>95.0</v>
      </c>
      <c r="E11638" s="3" t="s">
        <v>8677</v>
      </c>
      <c r="F11638" s="3">
        <v>13.0</v>
      </c>
      <c r="G11638" s="3">
        <v>5.0</v>
      </c>
      <c r="H11638" s="3" t="s">
        <v>10957</v>
      </c>
      <c r="I11638" s="3" t="s">
        <v>1616</v>
      </c>
      <c r="J11638" s="3" t="s">
        <v>1617</v>
      </c>
      <c r="K11638" s="3" t="s">
        <v>24</v>
      </c>
      <c r="L11638" s="3">
        <v>21.0</v>
      </c>
      <c r="M11638" s="3" t="s">
        <v>25</v>
      </c>
      <c r="N11638" s="3" t="s">
        <v>4190</v>
      </c>
      <c r="O11638" s="3" t="s">
        <v>11138</v>
      </c>
      <c r="P11638" s="4">
        <v>23445.0</v>
      </c>
      <c r="Q11638" s="3" t="s">
        <v>228</v>
      </c>
      <c r="S11638" s="3" t="s">
        <v>34</v>
      </c>
    </row>
    <row r="11639">
      <c r="A11639" s="2">
        <v>42318.714895833335</v>
      </c>
      <c r="B11639" s="3">
        <v>11.0</v>
      </c>
      <c r="C11639" s="3" t="s">
        <v>8462</v>
      </c>
      <c r="D11639" s="3">
        <v>95.0</v>
      </c>
      <c r="E11639" s="3" t="s">
        <v>8677</v>
      </c>
      <c r="F11639" s="3">
        <v>13.0</v>
      </c>
      <c r="G11639" s="3">
        <v>5.0</v>
      </c>
      <c r="H11639" s="3" t="s">
        <v>10957</v>
      </c>
      <c r="I11639" s="3" t="s">
        <v>1616</v>
      </c>
      <c r="J11639" s="3" t="s">
        <v>1617</v>
      </c>
      <c r="K11639" s="3" t="s">
        <v>24</v>
      </c>
      <c r="L11639" s="3">
        <v>22.0</v>
      </c>
      <c r="M11639" s="3" t="s">
        <v>30</v>
      </c>
      <c r="N11639" s="3" t="s">
        <v>6598</v>
      </c>
      <c r="O11639" s="3" t="s">
        <v>32</v>
      </c>
      <c r="P11639" s="4">
        <v>26667.0</v>
      </c>
      <c r="Q11639" s="3" t="s">
        <v>60</v>
      </c>
      <c r="S11639" s="3" t="s">
        <v>34</v>
      </c>
    </row>
    <row r="11640">
      <c r="A11640" s="2">
        <v>42318.714895833335</v>
      </c>
      <c r="B11640" s="3">
        <v>11.0</v>
      </c>
      <c r="C11640" s="3" t="s">
        <v>8462</v>
      </c>
      <c r="D11640" s="3">
        <v>95.0</v>
      </c>
      <c r="E11640" s="3" t="s">
        <v>8677</v>
      </c>
      <c r="F11640" s="3">
        <v>13.0</v>
      </c>
      <c r="G11640" s="3">
        <v>5.0</v>
      </c>
      <c r="H11640" s="3" t="s">
        <v>10957</v>
      </c>
      <c r="I11640" s="3" t="s">
        <v>1616</v>
      </c>
      <c r="J11640" s="3" t="s">
        <v>1617</v>
      </c>
      <c r="K11640" s="3" t="s">
        <v>24</v>
      </c>
      <c r="L11640" s="3">
        <v>23.0</v>
      </c>
      <c r="M11640" s="3" t="s">
        <v>25</v>
      </c>
      <c r="N11640" s="3" t="s">
        <v>2834</v>
      </c>
      <c r="O11640" s="3" t="s">
        <v>204</v>
      </c>
      <c r="P11640" s="4">
        <v>19925.0</v>
      </c>
      <c r="Q11640" s="3" t="s">
        <v>49</v>
      </c>
      <c r="S11640" s="3" t="s">
        <v>34</v>
      </c>
    </row>
    <row r="11641">
      <c r="A11641" s="2">
        <v>42318.714895833335</v>
      </c>
      <c r="B11641" s="3">
        <v>76.0</v>
      </c>
      <c r="C11641" s="3" t="s">
        <v>11139</v>
      </c>
      <c r="D11641" s="3">
        <v>9.0</v>
      </c>
      <c r="E11641" s="3" t="s">
        <v>11140</v>
      </c>
      <c r="F11641" s="3">
        <v>2.0</v>
      </c>
      <c r="G11641" s="3">
        <v>9.0</v>
      </c>
      <c r="H11641" s="3" t="s">
        <v>11141</v>
      </c>
      <c r="I11641" s="3" t="s">
        <v>11142</v>
      </c>
      <c r="J11641" s="3" t="s">
        <v>2015</v>
      </c>
      <c r="K11641" s="3" t="s">
        <v>24</v>
      </c>
      <c r="L11641" s="3">
        <v>1.0</v>
      </c>
      <c r="M11641" s="3" t="s">
        <v>25</v>
      </c>
      <c r="N11641" s="3" t="s">
        <v>2264</v>
      </c>
      <c r="O11641" s="3" t="s">
        <v>218</v>
      </c>
      <c r="P11641" s="4">
        <v>22416.0</v>
      </c>
      <c r="Q11641" s="3" t="s">
        <v>205</v>
      </c>
      <c r="S11641" s="3" t="s">
        <v>29</v>
      </c>
    </row>
    <row r="11642">
      <c r="A11642" s="2">
        <v>42318.714895833335</v>
      </c>
      <c r="B11642" s="3">
        <v>76.0</v>
      </c>
      <c r="C11642" s="3" t="s">
        <v>11139</v>
      </c>
      <c r="D11642" s="3">
        <v>9.0</v>
      </c>
      <c r="E11642" s="3" t="s">
        <v>11140</v>
      </c>
      <c r="F11642" s="3">
        <v>2.0</v>
      </c>
      <c r="G11642" s="3">
        <v>9.0</v>
      </c>
      <c r="H11642" s="3" t="s">
        <v>11141</v>
      </c>
      <c r="I11642" s="3" t="s">
        <v>11142</v>
      </c>
      <c r="J11642" s="3" t="s">
        <v>2015</v>
      </c>
      <c r="K11642" s="3" t="s">
        <v>24</v>
      </c>
      <c r="L11642" s="3">
        <v>2.0</v>
      </c>
      <c r="M11642" s="3" t="s">
        <v>30</v>
      </c>
      <c r="N11642" s="3" t="s">
        <v>11143</v>
      </c>
      <c r="O11642" s="3" t="s">
        <v>1239</v>
      </c>
      <c r="P11642" s="4">
        <v>29095.0</v>
      </c>
      <c r="Q11642" s="3" t="s">
        <v>72</v>
      </c>
      <c r="S11642" s="3" t="s">
        <v>34</v>
      </c>
    </row>
    <row r="11643">
      <c r="A11643" s="2">
        <v>42318.714895833335</v>
      </c>
      <c r="B11643" s="3">
        <v>76.0</v>
      </c>
      <c r="C11643" s="3" t="s">
        <v>11139</v>
      </c>
      <c r="D11643" s="3">
        <v>9.0</v>
      </c>
      <c r="E11643" s="3" t="s">
        <v>11140</v>
      </c>
      <c r="F11643" s="3">
        <v>2.0</v>
      </c>
      <c r="G11643" s="3">
        <v>9.0</v>
      </c>
      <c r="H11643" s="3" t="s">
        <v>11141</v>
      </c>
      <c r="I11643" s="3" t="s">
        <v>11142</v>
      </c>
      <c r="J11643" s="3" t="s">
        <v>2015</v>
      </c>
      <c r="K11643" s="3" t="s">
        <v>24</v>
      </c>
      <c r="L11643" s="3">
        <v>3.0</v>
      </c>
      <c r="M11643" s="3" t="s">
        <v>25</v>
      </c>
      <c r="N11643" s="3" t="s">
        <v>2939</v>
      </c>
      <c r="O11643" s="3" t="s">
        <v>2159</v>
      </c>
      <c r="P11643" s="4">
        <v>18972.0</v>
      </c>
      <c r="Q11643" s="3" t="s">
        <v>169</v>
      </c>
      <c r="S11643" s="3" t="s">
        <v>34</v>
      </c>
    </row>
    <row r="11644">
      <c r="A11644" s="2">
        <v>42318.714895833335</v>
      </c>
      <c r="B11644" s="3">
        <v>76.0</v>
      </c>
      <c r="C11644" s="3" t="s">
        <v>11139</v>
      </c>
      <c r="D11644" s="3">
        <v>9.0</v>
      </c>
      <c r="E11644" s="3" t="s">
        <v>11140</v>
      </c>
      <c r="F11644" s="3">
        <v>2.0</v>
      </c>
      <c r="G11644" s="3">
        <v>9.0</v>
      </c>
      <c r="H11644" s="3" t="s">
        <v>11141</v>
      </c>
      <c r="I11644" s="3" t="s">
        <v>11142</v>
      </c>
      <c r="J11644" s="3" t="s">
        <v>2015</v>
      </c>
      <c r="K11644" s="3" t="s">
        <v>24</v>
      </c>
      <c r="L11644" s="3">
        <v>4.0</v>
      </c>
      <c r="M11644" s="3" t="s">
        <v>30</v>
      </c>
      <c r="N11644" s="3" t="s">
        <v>11144</v>
      </c>
      <c r="O11644" s="3" t="s">
        <v>602</v>
      </c>
      <c r="P11644" s="4">
        <v>23151.0</v>
      </c>
      <c r="Q11644" s="3" t="s">
        <v>72</v>
      </c>
      <c r="S11644" s="3" t="s">
        <v>34</v>
      </c>
    </row>
    <row r="11645">
      <c r="A11645" s="2">
        <v>42318.714895833335</v>
      </c>
      <c r="B11645" s="3">
        <v>76.0</v>
      </c>
      <c r="C11645" s="3" t="s">
        <v>11139</v>
      </c>
      <c r="D11645" s="3">
        <v>9.0</v>
      </c>
      <c r="E11645" s="3" t="s">
        <v>11140</v>
      </c>
      <c r="F11645" s="3">
        <v>2.0</v>
      </c>
      <c r="G11645" s="3">
        <v>9.0</v>
      </c>
      <c r="H11645" s="3" t="s">
        <v>11141</v>
      </c>
      <c r="I11645" s="3" t="s">
        <v>11142</v>
      </c>
      <c r="J11645" s="3" t="s">
        <v>2015</v>
      </c>
      <c r="K11645" s="3" t="s">
        <v>24</v>
      </c>
      <c r="L11645" s="3">
        <v>5.0</v>
      </c>
      <c r="M11645" s="3" t="s">
        <v>25</v>
      </c>
      <c r="N11645" s="3" t="s">
        <v>2329</v>
      </c>
      <c r="O11645" s="3" t="s">
        <v>1689</v>
      </c>
      <c r="P11645" s="4">
        <v>34422.0</v>
      </c>
      <c r="Q11645" s="3" t="s">
        <v>191</v>
      </c>
      <c r="S11645" s="3" t="s">
        <v>34</v>
      </c>
    </row>
    <row r="11646">
      <c r="A11646" s="2">
        <v>42318.714895833335</v>
      </c>
      <c r="B11646" s="3">
        <v>76.0</v>
      </c>
      <c r="C11646" s="3" t="s">
        <v>11139</v>
      </c>
      <c r="D11646" s="3">
        <v>9.0</v>
      </c>
      <c r="E11646" s="3" t="s">
        <v>11140</v>
      </c>
      <c r="F11646" s="3">
        <v>2.0</v>
      </c>
      <c r="G11646" s="3">
        <v>9.0</v>
      </c>
      <c r="H11646" s="3" t="s">
        <v>11141</v>
      </c>
      <c r="I11646" s="3" t="s">
        <v>11142</v>
      </c>
      <c r="J11646" s="3" t="s">
        <v>2015</v>
      </c>
      <c r="K11646" s="3" t="s">
        <v>24</v>
      </c>
      <c r="L11646" s="3">
        <v>6.0</v>
      </c>
      <c r="M11646" s="3" t="s">
        <v>30</v>
      </c>
      <c r="N11646" s="3" t="s">
        <v>11145</v>
      </c>
      <c r="O11646" s="3" t="s">
        <v>225</v>
      </c>
      <c r="P11646" s="4">
        <v>24019.0</v>
      </c>
      <c r="Q11646" s="3" t="s">
        <v>60</v>
      </c>
      <c r="S11646" s="3" t="s">
        <v>34</v>
      </c>
    </row>
    <row r="11647">
      <c r="A11647" s="2">
        <v>42318.714895833335</v>
      </c>
      <c r="B11647" s="3">
        <v>76.0</v>
      </c>
      <c r="C11647" s="3" t="s">
        <v>11139</v>
      </c>
      <c r="D11647" s="3">
        <v>11.0</v>
      </c>
      <c r="E11647" s="3" t="s">
        <v>1239</v>
      </c>
      <c r="F11647" s="3">
        <v>2.0</v>
      </c>
      <c r="G11647" s="3">
        <v>9.0</v>
      </c>
      <c r="H11647" s="3" t="s">
        <v>11141</v>
      </c>
      <c r="I11647" s="3" t="s">
        <v>11142</v>
      </c>
      <c r="J11647" s="3" t="s">
        <v>2015</v>
      </c>
      <c r="K11647" s="3" t="s">
        <v>24</v>
      </c>
      <c r="L11647" s="3">
        <v>1.0</v>
      </c>
      <c r="M11647" s="3" t="s">
        <v>25</v>
      </c>
      <c r="N11647" s="3" t="s">
        <v>11146</v>
      </c>
      <c r="O11647" s="3" t="s">
        <v>95</v>
      </c>
      <c r="P11647" s="4">
        <v>26041.0</v>
      </c>
      <c r="Q11647" s="3" t="s">
        <v>55</v>
      </c>
      <c r="S11647" s="3" t="s">
        <v>29</v>
      </c>
    </row>
    <row r="11648">
      <c r="A11648" s="2">
        <v>42318.714895833335</v>
      </c>
      <c r="B11648" s="3">
        <v>76.0</v>
      </c>
      <c r="C11648" s="3" t="s">
        <v>11139</v>
      </c>
      <c r="D11648" s="3">
        <v>11.0</v>
      </c>
      <c r="E11648" s="3" t="s">
        <v>1239</v>
      </c>
      <c r="F11648" s="3">
        <v>2.0</v>
      </c>
      <c r="G11648" s="3">
        <v>9.0</v>
      </c>
      <c r="H11648" s="3" t="s">
        <v>11141</v>
      </c>
      <c r="I11648" s="3" t="s">
        <v>11142</v>
      </c>
      <c r="J11648" s="3" t="s">
        <v>2015</v>
      </c>
      <c r="K11648" s="3" t="s">
        <v>24</v>
      </c>
      <c r="L11648" s="3">
        <v>2.0</v>
      </c>
      <c r="M11648" s="3" t="s">
        <v>30</v>
      </c>
      <c r="N11648" s="3" t="s">
        <v>11147</v>
      </c>
      <c r="O11648" s="3" t="s">
        <v>857</v>
      </c>
      <c r="P11648" s="4">
        <v>25641.0</v>
      </c>
      <c r="Q11648" s="3" t="s">
        <v>37</v>
      </c>
      <c r="S11648" s="3" t="s">
        <v>34</v>
      </c>
    </row>
    <row r="11649">
      <c r="A11649" s="2">
        <v>42318.714895833335</v>
      </c>
      <c r="B11649" s="3">
        <v>76.0</v>
      </c>
      <c r="C11649" s="3" t="s">
        <v>11139</v>
      </c>
      <c r="D11649" s="3">
        <v>11.0</v>
      </c>
      <c r="E11649" s="3" t="s">
        <v>1239</v>
      </c>
      <c r="F11649" s="3">
        <v>2.0</v>
      </c>
      <c r="G11649" s="3">
        <v>9.0</v>
      </c>
      <c r="H11649" s="3" t="s">
        <v>11141</v>
      </c>
      <c r="I11649" s="3" t="s">
        <v>11142</v>
      </c>
      <c r="J11649" s="3" t="s">
        <v>2015</v>
      </c>
      <c r="K11649" s="3" t="s">
        <v>24</v>
      </c>
      <c r="L11649" s="3">
        <v>3.0</v>
      </c>
      <c r="M11649" s="3" t="s">
        <v>25</v>
      </c>
      <c r="N11649" s="3" t="s">
        <v>11148</v>
      </c>
      <c r="O11649" s="3" t="s">
        <v>297</v>
      </c>
      <c r="P11649" s="4">
        <v>27644.0</v>
      </c>
      <c r="Q11649" s="3" t="s">
        <v>33</v>
      </c>
      <c r="S11649" s="3" t="s">
        <v>34</v>
      </c>
    </row>
    <row r="11650">
      <c r="A11650" s="2">
        <v>42318.714895833335</v>
      </c>
      <c r="B11650" s="3">
        <v>76.0</v>
      </c>
      <c r="C11650" s="3" t="s">
        <v>11139</v>
      </c>
      <c r="D11650" s="3">
        <v>11.0</v>
      </c>
      <c r="E11650" s="3" t="s">
        <v>1239</v>
      </c>
      <c r="F11650" s="3">
        <v>2.0</v>
      </c>
      <c r="G11650" s="3">
        <v>9.0</v>
      </c>
      <c r="H11650" s="3" t="s">
        <v>11141</v>
      </c>
      <c r="I11650" s="3" t="s">
        <v>11142</v>
      </c>
      <c r="J11650" s="3" t="s">
        <v>2015</v>
      </c>
      <c r="K11650" s="3" t="s">
        <v>24</v>
      </c>
      <c r="L11650" s="3">
        <v>4.0</v>
      </c>
      <c r="M11650" s="3" t="s">
        <v>30</v>
      </c>
      <c r="N11650" s="3" t="s">
        <v>11149</v>
      </c>
      <c r="O11650" s="3" t="s">
        <v>3266</v>
      </c>
      <c r="P11650" s="4">
        <v>20725.0</v>
      </c>
      <c r="Q11650" s="3" t="s">
        <v>216</v>
      </c>
      <c r="S11650" s="3" t="s">
        <v>34</v>
      </c>
    </row>
    <row r="11651">
      <c r="A11651" s="2">
        <v>42318.714895833335</v>
      </c>
      <c r="B11651" s="3">
        <v>76.0</v>
      </c>
      <c r="C11651" s="3" t="s">
        <v>11139</v>
      </c>
      <c r="D11651" s="3">
        <v>11.0</v>
      </c>
      <c r="E11651" s="3" t="s">
        <v>1239</v>
      </c>
      <c r="F11651" s="3">
        <v>2.0</v>
      </c>
      <c r="G11651" s="3">
        <v>9.0</v>
      </c>
      <c r="H11651" s="3" t="s">
        <v>11141</v>
      </c>
      <c r="I11651" s="3" t="s">
        <v>11142</v>
      </c>
      <c r="J11651" s="3" t="s">
        <v>2015</v>
      </c>
      <c r="K11651" s="3" t="s">
        <v>24</v>
      </c>
      <c r="L11651" s="3">
        <v>5.0</v>
      </c>
      <c r="M11651" s="3" t="s">
        <v>25</v>
      </c>
      <c r="N11651" s="3" t="s">
        <v>11150</v>
      </c>
      <c r="O11651" s="3" t="s">
        <v>408</v>
      </c>
      <c r="P11651" s="4">
        <v>32087.0</v>
      </c>
      <c r="Q11651" s="3" t="s">
        <v>189</v>
      </c>
      <c r="S11651" s="3" t="s">
        <v>34</v>
      </c>
    </row>
    <row r="11652">
      <c r="A11652" s="2">
        <v>42318.714895833335</v>
      </c>
      <c r="B11652" s="3">
        <v>76.0</v>
      </c>
      <c r="C11652" s="3" t="s">
        <v>11139</v>
      </c>
      <c r="D11652" s="3">
        <v>11.0</v>
      </c>
      <c r="E11652" s="3" t="s">
        <v>1239</v>
      </c>
      <c r="F11652" s="3">
        <v>2.0</v>
      </c>
      <c r="G11652" s="3">
        <v>9.0</v>
      </c>
      <c r="H11652" s="3" t="s">
        <v>11141</v>
      </c>
      <c r="I11652" s="3" t="s">
        <v>11142</v>
      </c>
      <c r="J11652" s="3" t="s">
        <v>2015</v>
      </c>
      <c r="K11652" s="3" t="s">
        <v>24</v>
      </c>
      <c r="L11652" s="3">
        <v>6.0</v>
      </c>
      <c r="M11652" s="3" t="s">
        <v>30</v>
      </c>
      <c r="N11652" s="3" t="s">
        <v>11151</v>
      </c>
      <c r="O11652" s="3" t="s">
        <v>121</v>
      </c>
      <c r="P11652" s="4">
        <v>20631.0</v>
      </c>
      <c r="Q11652" s="3" t="s">
        <v>49</v>
      </c>
      <c r="S11652" s="3" t="s">
        <v>34</v>
      </c>
    </row>
    <row r="11653">
      <c r="A11653" s="2">
        <v>42318.714895833335</v>
      </c>
      <c r="B11653" s="3">
        <v>76.0</v>
      </c>
      <c r="C11653" s="3" t="s">
        <v>11139</v>
      </c>
      <c r="D11653" s="3">
        <v>11.0</v>
      </c>
      <c r="E11653" s="3" t="s">
        <v>1239</v>
      </c>
      <c r="F11653" s="3">
        <v>2.0</v>
      </c>
      <c r="G11653" s="3">
        <v>9.0</v>
      </c>
      <c r="H11653" s="3" t="s">
        <v>11141</v>
      </c>
      <c r="I11653" s="3" t="s">
        <v>11142</v>
      </c>
      <c r="J11653" s="3" t="s">
        <v>2015</v>
      </c>
      <c r="K11653" s="3" t="s">
        <v>24</v>
      </c>
      <c r="L11653" s="3">
        <v>7.0</v>
      </c>
      <c r="M11653" s="3" t="s">
        <v>25</v>
      </c>
      <c r="N11653" s="3" t="s">
        <v>11152</v>
      </c>
      <c r="O11653" s="3" t="s">
        <v>377</v>
      </c>
      <c r="P11653" s="4">
        <v>18393.0</v>
      </c>
      <c r="Q11653" s="3" t="s">
        <v>49</v>
      </c>
      <c r="S11653" s="3" t="s">
        <v>34</v>
      </c>
    </row>
    <row r="11654">
      <c r="A11654" s="2">
        <v>42318.714895833335</v>
      </c>
      <c r="B11654" s="3">
        <v>76.0</v>
      </c>
      <c r="C11654" s="3" t="s">
        <v>11139</v>
      </c>
      <c r="D11654" s="3">
        <v>11.0</v>
      </c>
      <c r="E11654" s="3" t="s">
        <v>1239</v>
      </c>
      <c r="F11654" s="3">
        <v>2.0</v>
      </c>
      <c r="G11654" s="3">
        <v>9.0</v>
      </c>
      <c r="H11654" s="3" t="s">
        <v>11141</v>
      </c>
      <c r="I11654" s="3" t="s">
        <v>11142</v>
      </c>
      <c r="J11654" s="3" t="s">
        <v>2015</v>
      </c>
      <c r="K11654" s="3" t="s">
        <v>24</v>
      </c>
      <c r="L11654" s="3">
        <v>8.0</v>
      </c>
      <c r="M11654" s="3" t="s">
        <v>30</v>
      </c>
      <c r="N11654" s="3" t="s">
        <v>9432</v>
      </c>
      <c r="O11654" s="3" t="s">
        <v>11153</v>
      </c>
      <c r="P11654" s="4">
        <v>24443.0</v>
      </c>
      <c r="Q11654" s="3" t="s">
        <v>110</v>
      </c>
      <c r="S11654" s="3" t="s">
        <v>34</v>
      </c>
    </row>
    <row r="11655">
      <c r="A11655" s="2">
        <v>42318.714895833335</v>
      </c>
      <c r="B11655" s="3">
        <v>76.0</v>
      </c>
      <c r="C11655" s="3" t="s">
        <v>11139</v>
      </c>
      <c r="D11655" s="3">
        <v>11.0</v>
      </c>
      <c r="E11655" s="3" t="s">
        <v>1239</v>
      </c>
      <c r="F11655" s="3">
        <v>2.0</v>
      </c>
      <c r="G11655" s="3">
        <v>9.0</v>
      </c>
      <c r="H11655" s="3" t="s">
        <v>11141</v>
      </c>
      <c r="I11655" s="3" t="s">
        <v>11142</v>
      </c>
      <c r="J11655" s="3" t="s">
        <v>2015</v>
      </c>
      <c r="K11655" s="3" t="s">
        <v>24</v>
      </c>
      <c r="L11655" s="3">
        <v>9.0</v>
      </c>
      <c r="M11655" s="3" t="s">
        <v>25</v>
      </c>
      <c r="N11655" s="3" t="s">
        <v>11154</v>
      </c>
      <c r="O11655" s="3" t="s">
        <v>243</v>
      </c>
      <c r="P11655" s="4">
        <v>16689.0</v>
      </c>
      <c r="Q11655" s="3" t="s">
        <v>970</v>
      </c>
      <c r="S11655" s="3" t="s">
        <v>34</v>
      </c>
    </row>
    <row r="11656">
      <c r="A11656" s="2">
        <v>42318.714895833335</v>
      </c>
      <c r="B11656" s="3">
        <v>76.0</v>
      </c>
      <c r="C11656" s="3" t="s">
        <v>11139</v>
      </c>
      <c r="D11656" s="3">
        <v>11.0</v>
      </c>
      <c r="E11656" s="3" t="s">
        <v>1239</v>
      </c>
      <c r="F11656" s="3">
        <v>2.0</v>
      </c>
      <c r="G11656" s="3">
        <v>9.0</v>
      </c>
      <c r="H11656" s="3" t="s">
        <v>11141</v>
      </c>
      <c r="I11656" s="3" t="s">
        <v>11142</v>
      </c>
      <c r="J11656" s="3" t="s">
        <v>2015</v>
      </c>
      <c r="K11656" s="3" t="s">
        <v>24</v>
      </c>
      <c r="L11656" s="3">
        <v>10.0</v>
      </c>
      <c r="M11656" s="3" t="s">
        <v>30</v>
      </c>
      <c r="N11656" s="3" t="s">
        <v>2423</v>
      </c>
      <c r="O11656" s="3" t="s">
        <v>11155</v>
      </c>
      <c r="P11656" s="4">
        <v>18432.0</v>
      </c>
      <c r="Q11656" s="3" t="s">
        <v>55</v>
      </c>
      <c r="S11656" s="3" t="s">
        <v>34</v>
      </c>
    </row>
    <row r="11657">
      <c r="A11657" s="2">
        <v>42318.714895833335</v>
      </c>
      <c r="B11657" s="3">
        <v>76.0</v>
      </c>
      <c r="C11657" s="3" t="s">
        <v>11139</v>
      </c>
      <c r="D11657" s="3">
        <v>11.0</v>
      </c>
      <c r="E11657" s="3" t="s">
        <v>1239</v>
      </c>
      <c r="F11657" s="3">
        <v>2.0</v>
      </c>
      <c r="G11657" s="3">
        <v>9.0</v>
      </c>
      <c r="H11657" s="3" t="s">
        <v>11141</v>
      </c>
      <c r="I11657" s="3" t="s">
        <v>11142</v>
      </c>
      <c r="J11657" s="3" t="s">
        <v>2015</v>
      </c>
      <c r="K11657" s="3" t="s">
        <v>24</v>
      </c>
      <c r="L11657" s="3">
        <v>11.0</v>
      </c>
      <c r="M11657" s="3" t="s">
        <v>25</v>
      </c>
      <c r="N11657" s="3" t="s">
        <v>11156</v>
      </c>
      <c r="O11657" s="3" t="s">
        <v>580</v>
      </c>
      <c r="P11657" s="4">
        <v>25572.0</v>
      </c>
      <c r="Q11657" s="3" t="s">
        <v>110</v>
      </c>
      <c r="S11657" s="3" t="s">
        <v>34</v>
      </c>
    </row>
    <row r="11658">
      <c r="A11658" s="2">
        <v>42318.714895833335</v>
      </c>
      <c r="B11658" s="3">
        <v>76.0</v>
      </c>
      <c r="C11658" s="3" t="s">
        <v>11139</v>
      </c>
      <c r="D11658" s="3">
        <v>11.0</v>
      </c>
      <c r="E11658" s="3" t="s">
        <v>1239</v>
      </c>
      <c r="F11658" s="3">
        <v>2.0</v>
      </c>
      <c r="G11658" s="3">
        <v>9.0</v>
      </c>
      <c r="H11658" s="3" t="s">
        <v>11141</v>
      </c>
      <c r="I11658" s="3" t="s">
        <v>11142</v>
      </c>
      <c r="J11658" s="3" t="s">
        <v>2015</v>
      </c>
      <c r="K11658" s="3" t="s">
        <v>24</v>
      </c>
      <c r="L11658" s="3">
        <v>12.0</v>
      </c>
      <c r="M11658" s="3" t="s">
        <v>30</v>
      </c>
      <c r="N11658" s="3" t="s">
        <v>11157</v>
      </c>
      <c r="O11658" s="3" t="s">
        <v>364</v>
      </c>
      <c r="P11658" s="4">
        <v>22314.0</v>
      </c>
      <c r="Q11658" s="3" t="s">
        <v>169</v>
      </c>
      <c r="S11658" s="3" t="s">
        <v>34</v>
      </c>
    </row>
    <row r="11659">
      <c r="A11659" s="2">
        <v>42318.714895833335</v>
      </c>
      <c r="B11659" s="3">
        <v>76.0</v>
      </c>
      <c r="C11659" s="3" t="s">
        <v>11139</v>
      </c>
      <c r="D11659" s="3">
        <v>12.0</v>
      </c>
      <c r="E11659" s="3" t="s">
        <v>11158</v>
      </c>
      <c r="F11659" s="3">
        <v>2.0</v>
      </c>
      <c r="G11659" s="3">
        <v>9.0</v>
      </c>
      <c r="H11659" s="3" t="s">
        <v>11141</v>
      </c>
      <c r="I11659" s="3" t="s">
        <v>11142</v>
      </c>
      <c r="J11659" s="3" t="s">
        <v>2015</v>
      </c>
      <c r="K11659" s="3" t="s">
        <v>272</v>
      </c>
      <c r="L11659" s="3">
        <v>1.0</v>
      </c>
      <c r="M11659" s="3" t="s">
        <v>25</v>
      </c>
      <c r="N11659" s="3" t="s">
        <v>11159</v>
      </c>
      <c r="O11659" s="3" t="s">
        <v>102</v>
      </c>
      <c r="P11659" s="4">
        <v>22084.0</v>
      </c>
      <c r="Q11659" s="3" t="s">
        <v>149</v>
      </c>
      <c r="S11659" s="3" t="s">
        <v>34</v>
      </c>
    </row>
    <row r="11660">
      <c r="A11660" s="2">
        <v>42318.714895833335</v>
      </c>
      <c r="B11660" s="3">
        <v>76.0</v>
      </c>
      <c r="C11660" s="3" t="s">
        <v>11139</v>
      </c>
      <c r="D11660" s="3">
        <v>12.0</v>
      </c>
      <c r="E11660" s="3" t="s">
        <v>11158</v>
      </c>
      <c r="F11660" s="3">
        <v>2.0</v>
      </c>
      <c r="G11660" s="3">
        <v>9.0</v>
      </c>
      <c r="H11660" s="3" t="s">
        <v>11141</v>
      </c>
      <c r="I11660" s="3" t="s">
        <v>11142</v>
      </c>
      <c r="J11660" s="3" t="s">
        <v>2015</v>
      </c>
      <c r="K11660" s="3" t="s">
        <v>24</v>
      </c>
      <c r="L11660" s="3">
        <v>2.0</v>
      </c>
      <c r="M11660" s="3" t="s">
        <v>30</v>
      </c>
      <c r="N11660" s="3" t="s">
        <v>11160</v>
      </c>
      <c r="O11660" s="3" t="s">
        <v>709</v>
      </c>
      <c r="P11660" s="4">
        <v>24706.0</v>
      </c>
      <c r="Q11660" s="3" t="s">
        <v>1955</v>
      </c>
      <c r="S11660" s="3" t="s">
        <v>29</v>
      </c>
    </row>
    <row r="11661">
      <c r="A11661" s="2">
        <v>42318.714895833335</v>
      </c>
      <c r="B11661" s="3">
        <v>76.0</v>
      </c>
      <c r="C11661" s="3" t="s">
        <v>11139</v>
      </c>
      <c r="D11661" s="3">
        <v>12.0</v>
      </c>
      <c r="E11661" s="3" t="s">
        <v>11158</v>
      </c>
      <c r="F11661" s="3">
        <v>2.0</v>
      </c>
      <c r="G11661" s="3">
        <v>9.0</v>
      </c>
      <c r="H11661" s="3" t="s">
        <v>11141</v>
      </c>
      <c r="I11661" s="3" t="s">
        <v>11142</v>
      </c>
      <c r="J11661" s="3" t="s">
        <v>2015</v>
      </c>
      <c r="K11661" s="3" t="s">
        <v>24</v>
      </c>
      <c r="L11661" s="3">
        <v>3.0</v>
      </c>
      <c r="M11661" s="3" t="s">
        <v>25</v>
      </c>
      <c r="N11661" s="3" t="s">
        <v>11161</v>
      </c>
      <c r="O11661" s="3" t="s">
        <v>27</v>
      </c>
      <c r="P11661" s="4">
        <v>24332.0</v>
      </c>
      <c r="Q11661" s="3" t="s">
        <v>153</v>
      </c>
      <c r="S11661" s="3" t="s">
        <v>34</v>
      </c>
    </row>
    <row r="11662">
      <c r="A11662" s="2">
        <v>42318.714895833335</v>
      </c>
      <c r="B11662" s="3">
        <v>76.0</v>
      </c>
      <c r="C11662" s="3" t="s">
        <v>11139</v>
      </c>
      <c r="D11662" s="3">
        <v>12.0</v>
      </c>
      <c r="E11662" s="3" t="s">
        <v>11158</v>
      </c>
      <c r="F11662" s="3">
        <v>2.0</v>
      </c>
      <c r="G11662" s="3">
        <v>9.0</v>
      </c>
      <c r="H11662" s="3" t="s">
        <v>11141</v>
      </c>
      <c r="I11662" s="3" t="s">
        <v>11142</v>
      </c>
      <c r="J11662" s="3" t="s">
        <v>2015</v>
      </c>
      <c r="K11662" s="3" t="s">
        <v>24</v>
      </c>
      <c r="L11662" s="3">
        <v>4.0</v>
      </c>
      <c r="M11662" s="3" t="s">
        <v>30</v>
      </c>
      <c r="N11662" s="3" t="s">
        <v>8453</v>
      </c>
      <c r="O11662" s="3" t="s">
        <v>215</v>
      </c>
      <c r="P11662" s="4">
        <v>24820.0</v>
      </c>
      <c r="Q11662" s="3" t="s">
        <v>153</v>
      </c>
      <c r="S11662" s="3" t="s">
        <v>34</v>
      </c>
    </row>
    <row r="11663">
      <c r="A11663" s="2">
        <v>42318.714895833335</v>
      </c>
      <c r="B11663" s="3">
        <v>76.0</v>
      </c>
      <c r="C11663" s="3" t="s">
        <v>11139</v>
      </c>
      <c r="D11663" s="3">
        <v>12.0</v>
      </c>
      <c r="E11663" s="3" t="s">
        <v>11158</v>
      </c>
      <c r="F11663" s="3">
        <v>2.0</v>
      </c>
      <c r="G11663" s="3">
        <v>9.0</v>
      </c>
      <c r="H11663" s="3" t="s">
        <v>11141</v>
      </c>
      <c r="I11663" s="3" t="s">
        <v>11142</v>
      </c>
      <c r="J11663" s="3" t="s">
        <v>2015</v>
      </c>
      <c r="K11663" s="3" t="s">
        <v>24</v>
      </c>
      <c r="L11663" s="3">
        <v>5.0</v>
      </c>
      <c r="M11663" s="3" t="s">
        <v>25</v>
      </c>
      <c r="N11663" s="3" t="s">
        <v>11162</v>
      </c>
      <c r="O11663" s="3" t="s">
        <v>168</v>
      </c>
      <c r="P11663" s="4">
        <v>18560.0</v>
      </c>
      <c r="Q11663" s="3" t="s">
        <v>33</v>
      </c>
      <c r="S11663" s="3" t="s">
        <v>34</v>
      </c>
    </row>
    <row r="11664">
      <c r="A11664" s="2">
        <v>42318.714895833335</v>
      </c>
      <c r="B11664" s="3">
        <v>76.0</v>
      </c>
      <c r="C11664" s="3" t="s">
        <v>11139</v>
      </c>
      <c r="D11664" s="3">
        <v>12.0</v>
      </c>
      <c r="E11664" s="3" t="s">
        <v>11158</v>
      </c>
      <c r="F11664" s="3">
        <v>2.0</v>
      </c>
      <c r="G11664" s="3">
        <v>9.0</v>
      </c>
      <c r="H11664" s="3" t="s">
        <v>11141</v>
      </c>
      <c r="I11664" s="3" t="s">
        <v>11142</v>
      </c>
      <c r="J11664" s="3" t="s">
        <v>2015</v>
      </c>
      <c r="K11664" s="3" t="s">
        <v>24</v>
      </c>
      <c r="L11664" s="3">
        <v>6.0</v>
      </c>
      <c r="M11664" s="3" t="s">
        <v>30</v>
      </c>
      <c r="N11664" s="3" t="s">
        <v>11163</v>
      </c>
      <c r="O11664" s="3" t="s">
        <v>81</v>
      </c>
      <c r="P11664" s="4">
        <v>29086.0</v>
      </c>
      <c r="Q11664" s="3" t="s">
        <v>1159</v>
      </c>
      <c r="S11664" s="3" t="s">
        <v>34</v>
      </c>
    </row>
    <row r="11665">
      <c r="A11665" s="2">
        <v>42318.714895833335</v>
      </c>
      <c r="B11665" s="3">
        <v>76.0</v>
      </c>
      <c r="C11665" s="3" t="s">
        <v>11139</v>
      </c>
      <c r="D11665" s="3">
        <v>12.0</v>
      </c>
      <c r="E11665" s="3" t="s">
        <v>11158</v>
      </c>
      <c r="F11665" s="3">
        <v>2.0</v>
      </c>
      <c r="G11665" s="3">
        <v>9.0</v>
      </c>
      <c r="H11665" s="3" t="s">
        <v>11141</v>
      </c>
      <c r="I11665" s="3" t="s">
        <v>11142</v>
      </c>
      <c r="J11665" s="3" t="s">
        <v>2015</v>
      </c>
      <c r="K11665" s="3" t="s">
        <v>24</v>
      </c>
      <c r="L11665" s="3">
        <v>7.0</v>
      </c>
      <c r="M11665" s="3" t="s">
        <v>25</v>
      </c>
      <c r="N11665" s="3" t="s">
        <v>11164</v>
      </c>
      <c r="O11665" s="3" t="s">
        <v>1390</v>
      </c>
      <c r="P11665" s="4">
        <v>33544.0</v>
      </c>
      <c r="Q11665" s="3" t="s">
        <v>247</v>
      </c>
      <c r="S11665" s="3" t="s">
        <v>34</v>
      </c>
    </row>
    <row r="11666">
      <c r="A11666" s="2">
        <v>42318.714895833335</v>
      </c>
      <c r="B11666" s="3">
        <v>76.0</v>
      </c>
      <c r="C11666" s="3" t="s">
        <v>11139</v>
      </c>
      <c r="D11666" s="3">
        <v>12.0</v>
      </c>
      <c r="E11666" s="3" t="s">
        <v>11158</v>
      </c>
      <c r="F11666" s="3">
        <v>2.0</v>
      </c>
      <c r="G11666" s="3">
        <v>9.0</v>
      </c>
      <c r="H11666" s="3" t="s">
        <v>11141</v>
      </c>
      <c r="I11666" s="3" t="s">
        <v>11142</v>
      </c>
      <c r="J11666" s="3" t="s">
        <v>2015</v>
      </c>
      <c r="K11666" s="3" t="s">
        <v>24</v>
      </c>
      <c r="L11666" s="3">
        <v>8.0</v>
      </c>
      <c r="M11666" s="3" t="s">
        <v>30</v>
      </c>
      <c r="N11666" s="3" t="s">
        <v>11165</v>
      </c>
      <c r="O11666" s="3" t="s">
        <v>3650</v>
      </c>
      <c r="P11666" s="4">
        <v>26931.0</v>
      </c>
      <c r="Q11666" s="3" t="s">
        <v>216</v>
      </c>
      <c r="S11666" s="3" t="s">
        <v>34</v>
      </c>
    </row>
    <row r="11667">
      <c r="A11667" s="2">
        <v>42318.714895833335</v>
      </c>
      <c r="B11667" s="3">
        <v>76.0</v>
      </c>
      <c r="C11667" s="3" t="s">
        <v>11139</v>
      </c>
      <c r="D11667" s="3">
        <v>12.0</v>
      </c>
      <c r="E11667" s="3" t="s">
        <v>11158</v>
      </c>
      <c r="F11667" s="3">
        <v>2.0</v>
      </c>
      <c r="G11667" s="3">
        <v>9.0</v>
      </c>
      <c r="H11667" s="3" t="s">
        <v>11141</v>
      </c>
      <c r="I11667" s="3" t="s">
        <v>11142</v>
      </c>
      <c r="J11667" s="3" t="s">
        <v>2015</v>
      </c>
      <c r="K11667" s="3" t="s">
        <v>24</v>
      </c>
      <c r="L11667" s="3">
        <v>9.0</v>
      </c>
      <c r="M11667" s="3" t="s">
        <v>25</v>
      </c>
      <c r="N11667" s="3" t="s">
        <v>11166</v>
      </c>
      <c r="O11667" s="3" t="s">
        <v>315</v>
      </c>
      <c r="P11667" s="4">
        <v>33619.0</v>
      </c>
      <c r="Q11667" s="3" t="s">
        <v>191</v>
      </c>
      <c r="S11667" s="3" t="s">
        <v>34</v>
      </c>
    </row>
    <row r="11668">
      <c r="A11668" s="2">
        <v>42318.714895833335</v>
      </c>
      <c r="B11668" s="3">
        <v>76.0</v>
      </c>
      <c r="C11668" s="3" t="s">
        <v>11139</v>
      </c>
      <c r="D11668" s="3">
        <v>12.0</v>
      </c>
      <c r="E11668" s="3" t="s">
        <v>11158</v>
      </c>
      <c r="F11668" s="3">
        <v>2.0</v>
      </c>
      <c r="G11668" s="3">
        <v>9.0</v>
      </c>
      <c r="H11668" s="3" t="s">
        <v>11141</v>
      </c>
      <c r="I11668" s="3" t="s">
        <v>11142</v>
      </c>
      <c r="J11668" s="3" t="s">
        <v>2015</v>
      </c>
      <c r="K11668" s="3" t="s">
        <v>24</v>
      </c>
      <c r="L11668" s="3">
        <v>10.0</v>
      </c>
      <c r="M11668" s="3" t="s">
        <v>30</v>
      </c>
      <c r="N11668" s="3" t="s">
        <v>2909</v>
      </c>
      <c r="O11668" s="3" t="s">
        <v>431</v>
      </c>
      <c r="P11668" s="4">
        <v>19506.0</v>
      </c>
      <c r="Q11668" s="3" t="s">
        <v>40</v>
      </c>
      <c r="S11668" s="3" t="s">
        <v>34</v>
      </c>
    </row>
    <row r="11669">
      <c r="A11669" s="2">
        <v>42318.714895833335</v>
      </c>
      <c r="B11669" s="3">
        <v>76.0</v>
      </c>
      <c r="C11669" s="3" t="s">
        <v>11139</v>
      </c>
      <c r="D11669" s="3">
        <v>30.0</v>
      </c>
      <c r="E11669" s="3" t="s">
        <v>11167</v>
      </c>
      <c r="F11669" s="3">
        <v>2.0</v>
      </c>
      <c r="G11669" s="3">
        <v>9.0</v>
      </c>
      <c r="H11669" s="3" t="s">
        <v>11141</v>
      </c>
      <c r="I11669" s="3" t="s">
        <v>11142</v>
      </c>
      <c r="J11669" s="3" t="s">
        <v>2015</v>
      </c>
      <c r="K11669" s="3" t="s">
        <v>24</v>
      </c>
      <c r="L11669" s="3">
        <v>1.0</v>
      </c>
      <c r="M11669" s="3" t="s">
        <v>25</v>
      </c>
      <c r="N11669" s="3" t="s">
        <v>11168</v>
      </c>
      <c r="O11669" s="3" t="s">
        <v>27</v>
      </c>
      <c r="P11669" s="4">
        <v>24278.0</v>
      </c>
      <c r="Q11669" s="3" t="s">
        <v>83</v>
      </c>
      <c r="S11669" s="3" t="s">
        <v>29</v>
      </c>
    </row>
    <row r="11670">
      <c r="A11670" s="2">
        <v>42318.714895833335</v>
      </c>
      <c r="B11670" s="3">
        <v>76.0</v>
      </c>
      <c r="C11670" s="3" t="s">
        <v>11139</v>
      </c>
      <c r="D11670" s="3">
        <v>30.0</v>
      </c>
      <c r="E11670" s="3" t="s">
        <v>11167</v>
      </c>
      <c r="F11670" s="3">
        <v>2.0</v>
      </c>
      <c r="G11670" s="3">
        <v>9.0</v>
      </c>
      <c r="H11670" s="3" t="s">
        <v>11141</v>
      </c>
      <c r="I11670" s="3" t="s">
        <v>11142</v>
      </c>
      <c r="J11670" s="3" t="s">
        <v>2015</v>
      </c>
      <c r="K11670" s="3" t="s">
        <v>24</v>
      </c>
      <c r="L11670" s="3">
        <v>2.0</v>
      </c>
      <c r="M11670" s="3" t="s">
        <v>30</v>
      </c>
      <c r="N11670" s="3" t="s">
        <v>11169</v>
      </c>
      <c r="O11670" s="3" t="s">
        <v>6347</v>
      </c>
      <c r="P11670" s="4">
        <v>19362.0</v>
      </c>
      <c r="Q11670" s="3" t="s">
        <v>110</v>
      </c>
      <c r="S11670" s="3" t="s">
        <v>29</v>
      </c>
    </row>
    <row r="11671">
      <c r="A11671" s="2">
        <v>42318.714895833335</v>
      </c>
      <c r="B11671" s="3">
        <v>76.0</v>
      </c>
      <c r="C11671" s="3" t="s">
        <v>11139</v>
      </c>
      <c r="D11671" s="3">
        <v>30.0</v>
      </c>
      <c r="E11671" s="3" t="s">
        <v>11167</v>
      </c>
      <c r="F11671" s="3">
        <v>2.0</v>
      </c>
      <c r="G11671" s="3">
        <v>9.0</v>
      </c>
      <c r="H11671" s="3" t="s">
        <v>11141</v>
      </c>
      <c r="I11671" s="3" t="s">
        <v>11142</v>
      </c>
      <c r="J11671" s="3" t="s">
        <v>2015</v>
      </c>
      <c r="K11671" s="3" t="s">
        <v>24</v>
      </c>
      <c r="L11671" s="3">
        <v>3.0</v>
      </c>
      <c r="M11671" s="3" t="s">
        <v>25</v>
      </c>
      <c r="N11671" s="3" t="s">
        <v>11170</v>
      </c>
      <c r="O11671" s="3" t="s">
        <v>42</v>
      </c>
      <c r="P11671" s="4">
        <v>21618.0</v>
      </c>
      <c r="Q11671" s="3" t="s">
        <v>33</v>
      </c>
      <c r="S11671" s="3" t="s">
        <v>34</v>
      </c>
    </row>
    <row r="11672">
      <c r="A11672" s="2">
        <v>42318.714895833335</v>
      </c>
      <c r="B11672" s="3">
        <v>76.0</v>
      </c>
      <c r="C11672" s="3" t="s">
        <v>11139</v>
      </c>
      <c r="D11672" s="3">
        <v>30.0</v>
      </c>
      <c r="E11672" s="3" t="s">
        <v>11167</v>
      </c>
      <c r="F11672" s="3">
        <v>2.0</v>
      </c>
      <c r="G11672" s="3">
        <v>9.0</v>
      </c>
      <c r="H11672" s="3" t="s">
        <v>11141</v>
      </c>
      <c r="I11672" s="3" t="s">
        <v>11142</v>
      </c>
      <c r="J11672" s="3" t="s">
        <v>2015</v>
      </c>
      <c r="K11672" s="3" t="s">
        <v>24</v>
      </c>
      <c r="L11672" s="3">
        <v>4.0</v>
      </c>
      <c r="M11672" s="3" t="s">
        <v>30</v>
      </c>
      <c r="N11672" s="3" t="s">
        <v>11171</v>
      </c>
      <c r="O11672" s="3" t="s">
        <v>102</v>
      </c>
      <c r="P11672" s="4">
        <v>20838.0</v>
      </c>
      <c r="Q11672" s="3" t="s">
        <v>216</v>
      </c>
      <c r="S11672" s="3" t="s">
        <v>34</v>
      </c>
    </row>
    <row r="11673">
      <c r="A11673" s="2">
        <v>42318.714895833335</v>
      </c>
      <c r="B11673" s="3">
        <v>76.0</v>
      </c>
      <c r="C11673" s="3" t="s">
        <v>11139</v>
      </c>
      <c r="D11673" s="3">
        <v>30.0</v>
      </c>
      <c r="E11673" s="3" t="s">
        <v>11167</v>
      </c>
      <c r="F11673" s="3">
        <v>2.0</v>
      </c>
      <c r="G11673" s="3">
        <v>9.0</v>
      </c>
      <c r="H11673" s="3" t="s">
        <v>11141</v>
      </c>
      <c r="I11673" s="3" t="s">
        <v>11142</v>
      </c>
      <c r="J11673" s="3" t="s">
        <v>2015</v>
      </c>
      <c r="K11673" s="3" t="s">
        <v>24</v>
      </c>
      <c r="L11673" s="3">
        <v>5.0</v>
      </c>
      <c r="M11673" s="3" t="s">
        <v>25</v>
      </c>
      <c r="N11673" s="3" t="s">
        <v>5385</v>
      </c>
      <c r="O11673" s="3" t="s">
        <v>384</v>
      </c>
      <c r="P11673" s="4">
        <v>28266.0</v>
      </c>
      <c r="Q11673" s="3" t="s">
        <v>83</v>
      </c>
      <c r="S11673" s="3" t="s">
        <v>29</v>
      </c>
    </row>
    <row r="11674">
      <c r="A11674" s="2">
        <v>42318.714895833335</v>
      </c>
      <c r="B11674" s="3">
        <v>76.0</v>
      </c>
      <c r="C11674" s="3" t="s">
        <v>11139</v>
      </c>
      <c r="D11674" s="3">
        <v>30.0</v>
      </c>
      <c r="E11674" s="3" t="s">
        <v>11167</v>
      </c>
      <c r="F11674" s="3">
        <v>2.0</v>
      </c>
      <c r="G11674" s="3">
        <v>9.0</v>
      </c>
      <c r="H11674" s="3" t="s">
        <v>11141</v>
      </c>
      <c r="I11674" s="3" t="s">
        <v>11142</v>
      </c>
      <c r="J11674" s="3" t="s">
        <v>2015</v>
      </c>
      <c r="K11674" s="3" t="s">
        <v>24</v>
      </c>
      <c r="L11674" s="3">
        <v>6.0</v>
      </c>
      <c r="M11674" s="3" t="s">
        <v>30</v>
      </c>
      <c r="N11674" s="3" t="s">
        <v>11172</v>
      </c>
      <c r="O11674" s="3" t="s">
        <v>697</v>
      </c>
      <c r="P11674" s="4">
        <v>28625.0</v>
      </c>
      <c r="Q11674" s="3" t="s">
        <v>46</v>
      </c>
      <c r="S11674" s="3" t="s">
        <v>34</v>
      </c>
    </row>
    <row r="11675">
      <c r="A11675" s="2">
        <v>42318.714895833335</v>
      </c>
      <c r="B11675" s="3">
        <v>76.0</v>
      </c>
      <c r="C11675" s="3" t="s">
        <v>11139</v>
      </c>
      <c r="D11675" s="3">
        <v>30.0</v>
      </c>
      <c r="E11675" s="3" t="s">
        <v>11167</v>
      </c>
      <c r="F11675" s="3">
        <v>2.0</v>
      </c>
      <c r="G11675" s="3">
        <v>9.0</v>
      </c>
      <c r="H11675" s="3" t="s">
        <v>11141</v>
      </c>
      <c r="I11675" s="3" t="s">
        <v>11142</v>
      </c>
      <c r="J11675" s="3" t="s">
        <v>2015</v>
      </c>
      <c r="K11675" s="3" t="s">
        <v>24</v>
      </c>
      <c r="L11675" s="3">
        <v>7.0</v>
      </c>
      <c r="M11675" s="3" t="s">
        <v>25</v>
      </c>
      <c r="N11675" s="3" t="s">
        <v>11173</v>
      </c>
      <c r="O11675" s="3" t="s">
        <v>417</v>
      </c>
      <c r="P11675" s="4">
        <v>18927.0</v>
      </c>
      <c r="Q11675" s="3" t="s">
        <v>169</v>
      </c>
      <c r="S11675" s="3" t="s">
        <v>34</v>
      </c>
    </row>
    <row r="11676">
      <c r="A11676" s="2">
        <v>42318.714895833335</v>
      </c>
      <c r="B11676" s="3">
        <v>76.0</v>
      </c>
      <c r="C11676" s="3" t="s">
        <v>11139</v>
      </c>
      <c r="D11676" s="3">
        <v>30.0</v>
      </c>
      <c r="E11676" s="3" t="s">
        <v>11167</v>
      </c>
      <c r="F11676" s="3">
        <v>2.0</v>
      </c>
      <c r="G11676" s="3">
        <v>9.0</v>
      </c>
      <c r="H11676" s="3" t="s">
        <v>11141</v>
      </c>
      <c r="I11676" s="3" t="s">
        <v>11142</v>
      </c>
      <c r="J11676" s="3" t="s">
        <v>2015</v>
      </c>
      <c r="K11676" s="3" t="s">
        <v>24</v>
      </c>
      <c r="L11676" s="3">
        <v>8.0</v>
      </c>
      <c r="M11676" s="3" t="s">
        <v>30</v>
      </c>
      <c r="N11676" s="3" t="s">
        <v>11174</v>
      </c>
      <c r="O11676" s="3" t="s">
        <v>1547</v>
      </c>
      <c r="P11676" s="4">
        <v>24799.0</v>
      </c>
      <c r="Q11676" s="3" t="s">
        <v>110</v>
      </c>
      <c r="S11676" s="3" t="s">
        <v>34</v>
      </c>
    </row>
    <row r="11677">
      <c r="A11677" s="2">
        <v>42318.714895833335</v>
      </c>
      <c r="B11677" s="3">
        <v>76.0</v>
      </c>
      <c r="C11677" s="3" t="s">
        <v>11139</v>
      </c>
      <c r="D11677" s="3">
        <v>30.0</v>
      </c>
      <c r="E11677" s="3" t="s">
        <v>11167</v>
      </c>
      <c r="F11677" s="3">
        <v>2.0</v>
      </c>
      <c r="G11677" s="3">
        <v>9.0</v>
      </c>
      <c r="H11677" s="3" t="s">
        <v>11141</v>
      </c>
      <c r="I11677" s="3" t="s">
        <v>11142</v>
      </c>
      <c r="J11677" s="3" t="s">
        <v>2015</v>
      </c>
      <c r="K11677" s="3" t="s">
        <v>24</v>
      </c>
      <c r="L11677" s="3">
        <v>9.0</v>
      </c>
      <c r="M11677" s="3" t="s">
        <v>25</v>
      </c>
      <c r="N11677" s="3" t="s">
        <v>11175</v>
      </c>
      <c r="O11677" s="3" t="s">
        <v>454</v>
      </c>
      <c r="P11677" s="4">
        <v>22945.0</v>
      </c>
      <c r="Q11677" s="3" t="s">
        <v>132</v>
      </c>
      <c r="S11677" s="3" t="s">
        <v>34</v>
      </c>
    </row>
    <row r="11678">
      <c r="A11678" s="2">
        <v>42318.714895833335</v>
      </c>
      <c r="B11678" s="3">
        <v>76.0</v>
      </c>
      <c r="C11678" s="3" t="s">
        <v>11139</v>
      </c>
      <c r="D11678" s="3">
        <v>30.0</v>
      </c>
      <c r="E11678" s="3" t="s">
        <v>11167</v>
      </c>
      <c r="F11678" s="3">
        <v>2.0</v>
      </c>
      <c r="G11678" s="3">
        <v>9.0</v>
      </c>
      <c r="H11678" s="3" t="s">
        <v>11141</v>
      </c>
      <c r="I11678" s="3" t="s">
        <v>11142</v>
      </c>
      <c r="J11678" s="3" t="s">
        <v>2015</v>
      </c>
      <c r="K11678" s="3" t="s">
        <v>24</v>
      </c>
      <c r="L11678" s="3">
        <v>10.0</v>
      </c>
      <c r="M11678" s="3" t="s">
        <v>30</v>
      </c>
      <c r="N11678" s="3" t="s">
        <v>11176</v>
      </c>
      <c r="O11678" s="3" t="s">
        <v>45</v>
      </c>
      <c r="P11678" s="4">
        <v>21268.0</v>
      </c>
      <c r="Q11678" s="3" t="s">
        <v>712</v>
      </c>
      <c r="S11678" s="3" t="s">
        <v>34</v>
      </c>
    </row>
    <row r="11679">
      <c r="A11679" s="2">
        <v>42318.714895833335</v>
      </c>
      <c r="B11679" s="3">
        <v>76.0</v>
      </c>
      <c r="C11679" s="3" t="s">
        <v>11139</v>
      </c>
      <c r="D11679" s="3">
        <v>30.0</v>
      </c>
      <c r="E11679" s="3" t="s">
        <v>11167</v>
      </c>
      <c r="F11679" s="3">
        <v>2.0</v>
      </c>
      <c r="G11679" s="3">
        <v>9.0</v>
      </c>
      <c r="H11679" s="3" t="s">
        <v>11141</v>
      </c>
      <c r="I11679" s="3" t="s">
        <v>11142</v>
      </c>
      <c r="J11679" s="3" t="s">
        <v>2015</v>
      </c>
      <c r="K11679" s="3" t="s">
        <v>24</v>
      </c>
      <c r="L11679" s="3">
        <v>11.0</v>
      </c>
      <c r="M11679" s="3" t="s">
        <v>25</v>
      </c>
      <c r="N11679" s="3" t="s">
        <v>11177</v>
      </c>
      <c r="O11679" s="3" t="s">
        <v>384</v>
      </c>
      <c r="P11679" s="4">
        <v>31425.0</v>
      </c>
      <c r="Q11679" s="3" t="s">
        <v>60</v>
      </c>
      <c r="S11679" s="3" t="s">
        <v>34</v>
      </c>
    </row>
    <row r="11680">
      <c r="A11680" s="2">
        <v>42318.714895833335</v>
      </c>
      <c r="B11680" s="3">
        <v>76.0</v>
      </c>
      <c r="C11680" s="3" t="s">
        <v>11139</v>
      </c>
      <c r="D11680" s="3">
        <v>30.0</v>
      </c>
      <c r="E11680" s="3" t="s">
        <v>11167</v>
      </c>
      <c r="F11680" s="3">
        <v>2.0</v>
      </c>
      <c r="G11680" s="3">
        <v>9.0</v>
      </c>
      <c r="H11680" s="3" t="s">
        <v>11141</v>
      </c>
      <c r="I11680" s="3" t="s">
        <v>11142</v>
      </c>
      <c r="J11680" s="3" t="s">
        <v>2015</v>
      </c>
      <c r="K11680" s="3" t="s">
        <v>24</v>
      </c>
      <c r="L11680" s="3">
        <v>12.0</v>
      </c>
      <c r="M11680" s="3" t="s">
        <v>30</v>
      </c>
      <c r="N11680" s="3" t="s">
        <v>11178</v>
      </c>
      <c r="O11680" s="3" t="s">
        <v>81</v>
      </c>
      <c r="P11680" s="4">
        <v>23819.0</v>
      </c>
      <c r="Q11680" s="3" t="s">
        <v>110</v>
      </c>
      <c r="S11680" s="3" t="s">
        <v>34</v>
      </c>
    </row>
    <row r="11681">
      <c r="A11681" s="2">
        <v>42318.714895833335</v>
      </c>
      <c r="B11681" s="3">
        <v>76.0</v>
      </c>
      <c r="C11681" s="3" t="s">
        <v>11139</v>
      </c>
      <c r="D11681" s="3">
        <v>30.0</v>
      </c>
      <c r="E11681" s="3" t="s">
        <v>11167</v>
      </c>
      <c r="F11681" s="3">
        <v>2.0</v>
      </c>
      <c r="G11681" s="3">
        <v>9.0</v>
      </c>
      <c r="H11681" s="3" t="s">
        <v>11141</v>
      </c>
      <c r="I11681" s="3" t="s">
        <v>11142</v>
      </c>
      <c r="J11681" s="3" t="s">
        <v>2015</v>
      </c>
      <c r="K11681" s="3" t="s">
        <v>24</v>
      </c>
      <c r="L11681" s="3">
        <v>13.0</v>
      </c>
      <c r="M11681" s="3" t="s">
        <v>25</v>
      </c>
      <c r="N11681" s="3" t="s">
        <v>1046</v>
      </c>
      <c r="O11681" s="3" t="s">
        <v>243</v>
      </c>
      <c r="P11681" s="4">
        <v>29654.0</v>
      </c>
      <c r="Q11681" s="3" t="s">
        <v>712</v>
      </c>
      <c r="S11681" s="3" t="s">
        <v>34</v>
      </c>
    </row>
    <row r="11682">
      <c r="A11682" s="2">
        <v>42318.714895833335</v>
      </c>
      <c r="B11682" s="3">
        <v>76.0</v>
      </c>
      <c r="C11682" s="3" t="s">
        <v>11139</v>
      </c>
      <c r="D11682" s="3">
        <v>30.0</v>
      </c>
      <c r="E11682" s="3" t="s">
        <v>11167</v>
      </c>
      <c r="F11682" s="3">
        <v>2.0</v>
      </c>
      <c r="G11682" s="3">
        <v>9.0</v>
      </c>
      <c r="H11682" s="3" t="s">
        <v>11141</v>
      </c>
      <c r="I11682" s="3" t="s">
        <v>11142</v>
      </c>
      <c r="J11682" s="3" t="s">
        <v>2015</v>
      </c>
      <c r="K11682" s="3" t="s">
        <v>24</v>
      </c>
      <c r="L11682" s="3">
        <v>14.0</v>
      </c>
      <c r="M11682" s="3" t="s">
        <v>30</v>
      </c>
      <c r="N11682" s="3" t="s">
        <v>11179</v>
      </c>
      <c r="O11682" s="3" t="s">
        <v>1453</v>
      </c>
      <c r="P11682" s="4">
        <v>33708.0</v>
      </c>
      <c r="Q11682" s="3" t="s">
        <v>191</v>
      </c>
      <c r="S11682" s="3" t="s">
        <v>34</v>
      </c>
    </row>
    <row r="11683">
      <c r="A11683" s="2">
        <v>42318.714895833335</v>
      </c>
      <c r="B11683" s="3">
        <v>76.0</v>
      </c>
      <c r="C11683" s="3" t="s">
        <v>11139</v>
      </c>
      <c r="D11683" s="3">
        <v>30.0</v>
      </c>
      <c r="E11683" s="3" t="s">
        <v>11167</v>
      </c>
      <c r="F11683" s="3">
        <v>2.0</v>
      </c>
      <c r="G11683" s="3">
        <v>9.0</v>
      </c>
      <c r="H11683" s="3" t="s">
        <v>11141</v>
      </c>
      <c r="I11683" s="3" t="s">
        <v>11142</v>
      </c>
      <c r="J11683" s="3" t="s">
        <v>2015</v>
      </c>
      <c r="K11683" s="3" t="s">
        <v>24</v>
      </c>
      <c r="L11683" s="3">
        <v>15.0</v>
      </c>
      <c r="M11683" s="3" t="s">
        <v>25</v>
      </c>
      <c r="N11683" s="3" t="s">
        <v>11180</v>
      </c>
      <c r="O11683" s="3" t="s">
        <v>11181</v>
      </c>
      <c r="P11683" s="4">
        <v>24198.0</v>
      </c>
      <c r="Q11683" s="3" t="s">
        <v>169</v>
      </c>
      <c r="S11683" s="3" t="s">
        <v>34</v>
      </c>
    </row>
    <row r="11684">
      <c r="A11684" s="2">
        <v>42318.714895833335</v>
      </c>
      <c r="B11684" s="3">
        <v>76.0</v>
      </c>
      <c r="C11684" s="3" t="s">
        <v>11139</v>
      </c>
      <c r="D11684" s="3">
        <v>30.0</v>
      </c>
      <c r="E11684" s="3" t="s">
        <v>11167</v>
      </c>
      <c r="F11684" s="3">
        <v>2.0</v>
      </c>
      <c r="G11684" s="3">
        <v>9.0</v>
      </c>
      <c r="H11684" s="3" t="s">
        <v>11141</v>
      </c>
      <c r="I11684" s="3" t="s">
        <v>11142</v>
      </c>
      <c r="J11684" s="3" t="s">
        <v>2015</v>
      </c>
      <c r="K11684" s="3" t="s">
        <v>24</v>
      </c>
      <c r="L11684" s="3">
        <v>16.0</v>
      </c>
      <c r="M11684" s="3" t="s">
        <v>30</v>
      </c>
      <c r="N11684" s="3" t="s">
        <v>11182</v>
      </c>
      <c r="O11684" s="3" t="s">
        <v>694</v>
      </c>
      <c r="P11684" s="4">
        <v>28342.0</v>
      </c>
      <c r="Q11684" s="3" t="s">
        <v>712</v>
      </c>
      <c r="S11684" s="3" t="s">
        <v>34</v>
      </c>
    </row>
    <row r="11685">
      <c r="A11685" s="2">
        <v>42318.714895833335</v>
      </c>
      <c r="B11685" s="3">
        <v>76.0</v>
      </c>
      <c r="C11685" s="3" t="s">
        <v>11139</v>
      </c>
      <c r="D11685" s="3">
        <v>30.0</v>
      </c>
      <c r="E11685" s="3" t="s">
        <v>11167</v>
      </c>
      <c r="F11685" s="3">
        <v>2.0</v>
      </c>
      <c r="G11685" s="3">
        <v>9.0</v>
      </c>
      <c r="H11685" s="3" t="s">
        <v>11141</v>
      </c>
      <c r="I11685" s="3" t="s">
        <v>11142</v>
      </c>
      <c r="J11685" s="3" t="s">
        <v>2015</v>
      </c>
      <c r="K11685" s="3" t="s">
        <v>24</v>
      </c>
      <c r="L11685" s="3">
        <v>17.0</v>
      </c>
      <c r="M11685" s="3" t="s">
        <v>25</v>
      </c>
      <c r="N11685" s="3" t="s">
        <v>11183</v>
      </c>
      <c r="O11685" s="3" t="s">
        <v>618</v>
      </c>
      <c r="P11685" s="4">
        <v>33281.0</v>
      </c>
      <c r="Q11685" s="3" t="s">
        <v>372</v>
      </c>
      <c r="S11685" s="3" t="s">
        <v>34</v>
      </c>
    </row>
    <row r="11686">
      <c r="A11686" s="2">
        <v>42318.714895833335</v>
      </c>
      <c r="B11686" s="3">
        <v>76.0</v>
      </c>
      <c r="C11686" s="3" t="s">
        <v>11139</v>
      </c>
      <c r="D11686" s="3">
        <v>30.0</v>
      </c>
      <c r="E11686" s="3" t="s">
        <v>11167</v>
      </c>
      <c r="F11686" s="3">
        <v>2.0</v>
      </c>
      <c r="G11686" s="3">
        <v>9.0</v>
      </c>
      <c r="H11686" s="3" t="s">
        <v>11141</v>
      </c>
      <c r="I11686" s="3" t="s">
        <v>11142</v>
      </c>
      <c r="J11686" s="3" t="s">
        <v>2015</v>
      </c>
      <c r="K11686" s="3" t="s">
        <v>24</v>
      </c>
      <c r="L11686" s="3">
        <v>18.0</v>
      </c>
      <c r="M11686" s="3" t="s">
        <v>30</v>
      </c>
      <c r="N11686" s="3" t="s">
        <v>11184</v>
      </c>
      <c r="O11686" s="3" t="s">
        <v>1694</v>
      </c>
      <c r="P11686" s="4">
        <v>17216.0</v>
      </c>
      <c r="Q11686" s="3" t="s">
        <v>86</v>
      </c>
      <c r="S11686" s="3" t="s">
        <v>34</v>
      </c>
    </row>
    <row r="11687">
      <c r="A11687" s="2">
        <v>42318.714895833335</v>
      </c>
      <c r="B11687" s="3">
        <v>76.0</v>
      </c>
      <c r="C11687" s="3" t="s">
        <v>11139</v>
      </c>
      <c r="D11687" s="3">
        <v>30.0</v>
      </c>
      <c r="E11687" s="3" t="s">
        <v>11167</v>
      </c>
      <c r="F11687" s="3">
        <v>2.0</v>
      </c>
      <c r="G11687" s="3">
        <v>9.0</v>
      </c>
      <c r="H11687" s="3" t="s">
        <v>11141</v>
      </c>
      <c r="I11687" s="3" t="s">
        <v>11142</v>
      </c>
      <c r="J11687" s="3" t="s">
        <v>2015</v>
      </c>
      <c r="K11687" s="3" t="s">
        <v>24</v>
      </c>
      <c r="L11687" s="3">
        <v>19.0</v>
      </c>
      <c r="M11687" s="3" t="s">
        <v>25</v>
      </c>
      <c r="N11687" s="3" t="s">
        <v>11185</v>
      </c>
      <c r="O11687" s="3" t="s">
        <v>395</v>
      </c>
      <c r="P11687" s="4">
        <v>16344.0</v>
      </c>
      <c r="Q11687" s="3" t="s">
        <v>113</v>
      </c>
      <c r="S11687" s="3" t="s">
        <v>34</v>
      </c>
    </row>
    <row r="11688">
      <c r="A11688" s="2">
        <v>42318.714895833335</v>
      </c>
      <c r="B11688" s="3">
        <v>76.0</v>
      </c>
      <c r="C11688" s="3" t="s">
        <v>11139</v>
      </c>
      <c r="D11688" s="3">
        <v>30.0</v>
      </c>
      <c r="E11688" s="3" t="s">
        <v>11167</v>
      </c>
      <c r="F11688" s="3">
        <v>2.0</v>
      </c>
      <c r="G11688" s="3">
        <v>9.0</v>
      </c>
      <c r="H11688" s="3" t="s">
        <v>11141</v>
      </c>
      <c r="I11688" s="3" t="s">
        <v>11142</v>
      </c>
      <c r="J11688" s="3" t="s">
        <v>2015</v>
      </c>
      <c r="K11688" s="3" t="s">
        <v>24</v>
      </c>
      <c r="L11688" s="3">
        <v>20.0</v>
      </c>
      <c r="M11688" s="3" t="s">
        <v>30</v>
      </c>
      <c r="N11688" s="3" t="s">
        <v>11186</v>
      </c>
      <c r="O11688" s="3" t="s">
        <v>11187</v>
      </c>
      <c r="P11688" s="4">
        <v>27591.0</v>
      </c>
      <c r="Q11688" s="3" t="s">
        <v>46</v>
      </c>
      <c r="S11688" s="3" t="s">
        <v>34</v>
      </c>
    </row>
    <row r="11689">
      <c r="A11689" s="2">
        <v>42318.714895833335</v>
      </c>
      <c r="B11689" s="3">
        <v>76.0</v>
      </c>
      <c r="C11689" s="3" t="s">
        <v>11139</v>
      </c>
      <c r="D11689" s="3">
        <v>30.0</v>
      </c>
      <c r="E11689" s="3" t="s">
        <v>11167</v>
      </c>
      <c r="F11689" s="3">
        <v>2.0</v>
      </c>
      <c r="G11689" s="3">
        <v>9.0</v>
      </c>
      <c r="H11689" s="3" t="s">
        <v>11141</v>
      </c>
      <c r="I11689" s="3" t="s">
        <v>11142</v>
      </c>
      <c r="J11689" s="3" t="s">
        <v>2015</v>
      </c>
      <c r="K11689" s="3" t="s">
        <v>24</v>
      </c>
      <c r="L11689" s="3">
        <v>21.0</v>
      </c>
      <c r="M11689" s="3" t="s">
        <v>25</v>
      </c>
      <c r="N11689" s="3" t="s">
        <v>447</v>
      </c>
      <c r="O11689" s="3" t="s">
        <v>59</v>
      </c>
      <c r="P11689" s="4">
        <v>16726.0</v>
      </c>
      <c r="Q11689" s="3" t="s">
        <v>96</v>
      </c>
      <c r="R11689" s="3" t="s">
        <v>11188</v>
      </c>
      <c r="S11689" s="3" t="s">
        <v>34</v>
      </c>
    </row>
    <row r="11690">
      <c r="A11690" s="2">
        <v>42318.714895833335</v>
      </c>
      <c r="B11690" s="3">
        <v>76.0</v>
      </c>
      <c r="C11690" s="3" t="s">
        <v>11139</v>
      </c>
      <c r="D11690" s="3">
        <v>30.0</v>
      </c>
      <c r="E11690" s="3" t="s">
        <v>11167</v>
      </c>
      <c r="F11690" s="3">
        <v>2.0</v>
      </c>
      <c r="G11690" s="3">
        <v>9.0</v>
      </c>
      <c r="H11690" s="3" t="s">
        <v>11141</v>
      </c>
      <c r="I11690" s="3" t="s">
        <v>11142</v>
      </c>
      <c r="J11690" s="3" t="s">
        <v>2015</v>
      </c>
      <c r="K11690" s="3" t="s">
        <v>24</v>
      </c>
      <c r="L11690" s="3">
        <v>22.0</v>
      </c>
      <c r="M11690" s="3" t="s">
        <v>30</v>
      </c>
      <c r="N11690" s="3" t="s">
        <v>2939</v>
      </c>
      <c r="O11690" s="3" t="s">
        <v>11189</v>
      </c>
      <c r="P11690" s="4">
        <v>20085.0</v>
      </c>
      <c r="Q11690" s="3" t="s">
        <v>105</v>
      </c>
      <c r="R11690" s="3" t="s">
        <v>1134</v>
      </c>
      <c r="S11690" s="3" t="s">
        <v>34</v>
      </c>
    </row>
    <row r="11691">
      <c r="A11691" s="2">
        <v>42318.714895833335</v>
      </c>
      <c r="B11691" s="3">
        <v>76.0</v>
      </c>
      <c r="C11691" s="3" t="s">
        <v>11139</v>
      </c>
      <c r="D11691" s="3">
        <v>31.0</v>
      </c>
      <c r="E11691" s="3" t="s">
        <v>11190</v>
      </c>
      <c r="F11691" s="3">
        <v>2.0</v>
      </c>
      <c r="G11691" s="3">
        <v>9.0</v>
      </c>
      <c r="H11691" s="3" t="s">
        <v>11141</v>
      </c>
      <c r="I11691" s="3" t="s">
        <v>11142</v>
      </c>
      <c r="J11691" s="3" t="s">
        <v>2015</v>
      </c>
      <c r="K11691" s="3" t="s">
        <v>24</v>
      </c>
      <c r="L11691" s="3">
        <v>1.0</v>
      </c>
      <c r="M11691" s="3" t="s">
        <v>25</v>
      </c>
      <c r="N11691" s="3" t="s">
        <v>11191</v>
      </c>
      <c r="O11691" s="3" t="s">
        <v>100</v>
      </c>
      <c r="P11691" s="4">
        <v>28848.0</v>
      </c>
      <c r="Q11691" s="3" t="s">
        <v>72</v>
      </c>
      <c r="S11691" s="3" t="s">
        <v>29</v>
      </c>
    </row>
    <row r="11692">
      <c r="A11692" s="2">
        <v>42318.714895833335</v>
      </c>
      <c r="B11692" s="3">
        <v>76.0</v>
      </c>
      <c r="C11692" s="3" t="s">
        <v>11139</v>
      </c>
      <c r="D11692" s="3">
        <v>31.0</v>
      </c>
      <c r="E11692" s="3" t="s">
        <v>11190</v>
      </c>
      <c r="F11692" s="3">
        <v>2.0</v>
      </c>
      <c r="G11692" s="3">
        <v>9.0</v>
      </c>
      <c r="H11692" s="3" t="s">
        <v>11141</v>
      </c>
      <c r="I11692" s="3" t="s">
        <v>11142</v>
      </c>
      <c r="J11692" s="3" t="s">
        <v>2015</v>
      </c>
      <c r="K11692" s="3" t="s">
        <v>24</v>
      </c>
      <c r="L11692" s="3">
        <v>2.0</v>
      </c>
      <c r="M11692" s="3" t="s">
        <v>30</v>
      </c>
      <c r="N11692" s="3" t="s">
        <v>11192</v>
      </c>
      <c r="O11692" s="3" t="s">
        <v>249</v>
      </c>
      <c r="P11692" s="4">
        <v>21186.0</v>
      </c>
      <c r="Q11692" s="3" t="s">
        <v>205</v>
      </c>
      <c r="S11692" s="3" t="s">
        <v>29</v>
      </c>
    </row>
    <row r="11693">
      <c r="A11693" s="2">
        <v>42318.714895833335</v>
      </c>
      <c r="B11693" s="3">
        <v>76.0</v>
      </c>
      <c r="C11693" s="3" t="s">
        <v>11139</v>
      </c>
      <c r="D11693" s="3">
        <v>31.0</v>
      </c>
      <c r="E11693" s="3" t="s">
        <v>11190</v>
      </c>
      <c r="F11693" s="3">
        <v>2.0</v>
      </c>
      <c r="G11693" s="3">
        <v>9.0</v>
      </c>
      <c r="H11693" s="3" t="s">
        <v>11141</v>
      </c>
      <c r="I11693" s="3" t="s">
        <v>11142</v>
      </c>
      <c r="J11693" s="3" t="s">
        <v>2015</v>
      </c>
      <c r="K11693" s="3" t="s">
        <v>24</v>
      </c>
      <c r="L11693" s="3">
        <v>3.0</v>
      </c>
      <c r="M11693" s="3" t="s">
        <v>25</v>
      </c>
      <c r="N11693" s="3" t="s">
        <v>11193</v>
      </c>
      <c r="O11693" s="3" t="s">
        <v>454</v>
      </c>
      <c r="P11693" s="4">
        <v>23601.0</v>
      </c>
      <c r="Q11693" s="3" t="s">
        <v>228</v>
      </c>
      <c r="S11693" s="3" t="s">
        <v>34</v>
      </c>
    </row>
    <row r="11694">
      <c r="A11694" s="2">
        <v>42318.714895833335</v>
      </c>
      <c r="B11694" s="3">
        <v>76.0</v>
      </c>
      <c r="C11694" s="3" t="s">
        <v>11139</v>
      </c>
      <c r="D11694" s="3">
        <v>31.0</v>
      </c>
      <c r="E11694" s="3" t="s">
        <v>11190</v>
      </c>
      <c r="F11694" s="3">
        <v>2.0</v>
      </c>
      <c r="G11694" s="3">
        <v>9.0</v>
      </c>
      <c r="H11694" s="3" t="s">
        <v>11141</v>
      </c>
      <c r="I11694" s="3" t="s">
        <v>11142</v>
      </c>
      <c r="J11694" s="3" t="s">
        <v>2015</v>
      </c>
      <c r="K11694" s="3" t="s">
        <v>24</v>
      </c>
      <c r="L11694" s="3">
        <v>4.0</v>
      </c>
      <c r="M11694" s="3" t="s">
        <v>30</v>
      </c>
      <c r="N11694" s="3" t="s">
        <v>11194</v>
      </c>
      <c r="O11694" s="3" t="s">
        <v>1251</v>
      </c>
      <c r="P11694" s="4">
        <v>31119.0</v>
      </c>
      <c r="Q11694" s="3" t="s">
        <v>169</v>
      </c>
      <c r="S11694" s="3" t="s">
        <v>34</v>
      </c>
    </row>
    <row r="11695">
      <c r="A11695" s="2">
        <v>42318.714895833335</v>
      </c>
      <c r="B11695" s="3">
        <v>76.0</v>
      </c>
      <c r="C11695" s="3" t="s">
        <v>11139</v>
      </c>
      <c r="D11695" s="3">
        <v>31.0</v>
      </c>
      <c r="E11695" s="3" t="s">
        <v>11190</v>
      </c>
      <c r="F11695" s="3">
        <v>2.0</v>
      </c>
      <c r="G11695" s="3">
        <v>9.0</v>
      </c>
      <c r="H11695" s="3" t="s">
        <v>11141</v>
      </c>
      <c r="I11695" s="3" t="s">
        <v>11142</v>
      </c>
      <c r="J11695" s="3" t="s">
        <v>2015</v>
      </c>
      <c r="K11695" s="3" t="s">
        <v>24</v>
      </c>
      <c r="L11695" s="3">
        <v>5.0</v>
      </c>
      <c r="M11695" s="3" t="s">
        <v>25</v>
      </c>
      <c r="N11695" s="3" t="s">
        <v>7722</v>
      </c>
      <c r="O11695" s="3" t="s">
        <v>4556</v>
      </c>
      <c r="P11695" s="4">
        <v>25548.0</v>
      </c>
      <c r="Q11695" s="3" t="s">
        <v>1955</v>
      </c>
      <c r="S11695" s="3" t="s">
        <v>29</v>
      </c>
    </row>
    <row r="11696">
      <c r="A11696" s="2">
        <v>42318.714895833335</v>
      </c>
      <c r="B11696" s="3">
        <v>76.0</v>
      </c>
      <c r="C11696" s="3" t="s">
        <v>11139</v>
      </c>
      <c r="D11696" s="3">
        <v>31.0</v>
      </c>
      <c r="E11696" s="3" t="s">
        <v>11190</v>
      </c>
      <c r="F11696" s="3">
        <v>2.0</v>
      </c>
      <c r="G11696" s="3">
        <v>9.0</v>
      </c>
      <c r="H11696" s="3" t="s">
        <v>11141</v>
      </c>
      <c r="I11696" s="3" t="s">
        <v>11142</v>
      </c>
      <c r="J11696" s="3" t="s">
        <v>2015</v>
      </c>
      <c r="K11696" s="3" t="s">
        <v>24</v>
      </c>
      <c r="L11696" s="3">
        <v>6.0</v>
      </c>
      <c r="M11696" s="3" t="s">
        <v>30</v>
      </c>
      <c r="N11696" s="3" t="s">
        <v>11195</v>
      </c>
      <c r="O11696" s="3" t="s">
        <v>2002</v>
      </c>
      <c r="P11696" s="4">
        <v>24543.0</v>
      </c>
      <c r="Q11696" s="3" t="s">
        <v>37</v>
      </c>
      <c r="S11696" s="3" t="s">
        <v>34</v>
      </c>
    </row>
    <row r="11697">
      <c r="A11697" s="2">
        <v>42318.714895833335</v>
      </c>
      <c r="B11697" s="3">
        <v>76.0</v>
      </c>
      <c r="C11697" s="3" t="s">
        <v>11139</v>
      </c>
      <c r="D11697" s="3">
        <v>31.0</v>
      </c>
      <c r="E11697" s="3" t="s">
        <v>11190</v>
      </c>
      <c r="F11697" s="3">
        <v>2.0</v>
      </c>
      <c r="G11697" s="3">
        <v>9.0</v>
      </c>
      <c r="H11697" s="3" t="s">
        <v>11141</v>
      </c>
      <c r="I11697" s="3" t="s">
        <v>11142</v>
      </c>
      <c r="J11697" s="3" t="s">
        <v>2015</v>
      </c>
      <c r="K11697" s="3" t="s">
        <v>24</v>
      </c>
      <c r="L11697" s="3">
        <v>7.0</v>
      </c>
      <c r="M11697" s="3" t="s">
        <v>25</v>
      </c>
      <c r="N11697" s="3" t="s">
        <v>11196</v>
      </c>
      <c r="O11697" s="3" t="s">
        <v>427</v>
      </c>
      <c r="P11697" s="4">
        <v>20428.0</v>
      </c>
      <c r="Q11697" s="3" t="s">
        <v>149</v>
      </c>
      <c r="S11697" s="3" t="s">
        <v>34</v>
      </c>
    </row>
    <row r="11698">
      <c r="A11698" s="2">
        <v>42318.714895833335</v>
      </c>
      <c r="B11698" s="3">
        <v>76.0</v>
      </c>
      <c r="C11698" s="3" t="s">
        <v>11139</v>
      </c>
      <c r="D11698" s="3">
        <v>31.0</v>
      </c>
      <c r="E11698" s="3" t="s">
        <v>11190</v>
      </c>
      <c r="F11698" s="3">
        <v>2.0</v>
      </c>
      <c r="G11698" s="3">
        <v>9.0</v>
      </c>
      <c r="H11698" s="3" t="s">
        <v>11141</v>
      </c>
      <c r="I11698" s="3" t="s">
        <v>11142</v>
      </c>
      <c r="J11698" s="3" t="s">
        <v>2015</v>
      </c>
      <c r="K11698" s="3" t="s">
        <v>24</v>
      </c>
      <c r="L11698" s="3">
        <v>8.0</v>
      </c>
      <c r="M11698" s="3" t="s">
        <v>30</v>
      </c>
      <c r="N11698" s="3" t="s">
        <v>11197</v>
      </c>
      <c r="O11698" s="3" t="s">
        <v>3014</v>
      </c>
      <c r="P11698" s="4">
        <v>26949.0</v>
      </c>
      <c r="Q11698" s="3" t="s">
        <v>40</v>
      </c>
      <c r="S11698" s="3" t="s">
        <v>34</v>
      </c>
    </row>
    <row r="11699">
      <c r="A11699" s="2">
        <v>42318.714895833335</v>
      </c>
      <c r="B11699" s="3">
        <v>76.0</v>
      </c>
      <c r="C11699" s="3" t="s">
        <v>11139</v>
      </c>
      <c r="D11699" s="3">
        <v>31.0</v>
      </c>
      <c r="E11699" s="3" t="s">
        <v>11190</v>
      </c>
      <c r="F11699" s="3">
        <v>2.0</v>
      </c>
      <c r="G11699" s="3">
        <v>9.0</v>
      </c>
      <c r="H11699" s="3" t="s">
        <v>11141</v>
      </c>
      <c r="I11699" s="3" t="s">
        <v>11142</v>
      </c>
      <c r="J11699" s="3" t="s">
        <v>2015</v>
      </c>
      <c r="K11699" s="3" t="s">
        <v>24</v>
      </c>
      <c r="L11699" s="3">
        <v>9.0</v>
      </c>
      <c r="M11699" s="3" t="s">
        <v>25</v>
      </c>
      <c r="N11699" s="3" t="s">
        <v>11198</v>
      </c>
      <c r="O11699" s="3" t="s">
        <v>492</v>
      </c>
      <c r="P11699" s="4">
        <v>21437.0</v>
      </c>
      <c r="Q11699" s="3" t="s">
        <v>687</v>
      </c>
      <c r="S11699" s="3" t="s">
        <v>34</v>
      </c>
    </row>
    <row r="11700">
      <c r="A11700" s="2">
        <v>42318.714895833335</v>
      </c>
      <c r="B11700" s="3">
        <v>76.0</v>
      </c>
      <c r="C11700" s="3" t="s">
        <v>11139</v>
      </c>
      <c r="D11700" s="3">
        <v>31.0</v>
      </c>
      <c r="E11700" s="3" t="s">
        <v>11190</v>
      </c>
      <c r="F11700" s="3">
        <v>2.0</v>
      </c>
      <c r="G11700" s="3">
        <v>9.0</v>
      </c>
      <c r="H11700" s="3" t="s">
        <v>11141</v>
      </c>
      <c r="I11700" s="3" t="s">
        <v>11142</v>
      </c>
      <c r="J11700" s="3" t="s">
        <v>2015</v>
      </c>
      <c r="K11700" s="3" t="s">
        <v>24</v>
      </c>
      <c r="L11700" s="3">
        <v>10.0</v>
      </c>
      <c r="M11700" s="3" t="s">
        <v>30</v>
      </c>
      <c r="N11700" s="3" t="s">
        <v>11199</v>
      </c>
      <c r="O11700" s="3" t="s">
        <v>375</v>
      </c>
      <c r="P11700" s="4">
        <v>24288.0</v>
      </c>
      <c r="Q11700" s="3" t="s">
        <v>46</v>
      </c>
      <c r="S11700" s="3" t="s">
        <v>34</v>
      </c>
    </row>
    <row r="11701">
      <c r="A11701" s="2">
        <v>42318.714895833335</v>
      </c>
      <c r="B11701" s="3">
        <v>76.0</v>
      </c>
      <c r="C11701" s="3" t="s">
        <v>11139</v>
      </c>
      <c r="D11701" s="3">
        <v>31.0</v>
      </c>
      <c r="E11701" s="3" t="s">
        <v>11190</v>
      </c>
      <c r="F11701" s="3">
        <v>2.0</v>
      </c>
      <c r="G11701" s="3">
        <v>9.0</v>
      </c>
      <c r="H11701" s="3" t="s">
        <v>11141</v>
      </c>
      <c r="I11701" s="3" t="s">
        <v>11142</v>
      </c>
      <c r="J11701" s="3" t="s">
        <v>2015</v>
      </c>
      <c r="K11701" s="3" t="s">
        <v>24</v>
      </c>
      <c r="L11701" s="3">
        <v>11.0</v>
      </c>
      <c r="M11701" s="3" t="s">
        <v>25</v>
      </c>
      <c r="N11701" s="3" t="s">
        <v>11200</v>
      </c>
      <c r="O11701" s="3" t="s">
        <v>3610</v>
      </c>
      <c r="P11701" s="4">
        <v>19953.0</v>
      </c>
      <c r="Q11701" s="3" t="s">
        <v>33</v>
      </c>
      <c r="S11701" s="3" t="s">
        <v>34</v>
      </c>
    </row>
    <row r="11702">
      <c r="A11702" s="2">
        <v>42318.714895833335</v>
      </c>
      <c r="B11702" s="3">
        <v>76.0</v>
      </c>
      <c r="C11702" s="3" t="s">
        <v>11139</v>
      </c>
      <c r="D11702" s="3">
        <v>31.0</v>
      </c>
      <c r="E11702" s="3" t="s">
        <v>11190</v>
      </c>
      <c r="F11702" s="3">
        <v>2.0</v>
      </c>
      <c r="G11702" s="3">
        <v>9.0</v>
      </c>
      <c r="H11702" s="3" t="s">
        <v>11141</v>
      </c>
      <c r="I11702" s="3" t="s">
        <v>11142</v>
      </c>
      <c r="J11702" s="3" t="s">
        <v>2015</v>
      </c>
      <c r="K11702" s="3" t="s">
        <v>24</v>
      </c>
      <c r="L11702" s="3">
        <v>12.0</v>
      </c>
      <c r="M11702" s="3" t="s">
        <v>30</v>
      </c>
      <c r="N11702" s="3" t="s">
        <v>11201</v>
      </c>
      <c r="O11702" s="3" t="s">
        <v>452</v>
      </c>
      <c r="P11702" s="4">
        <v>28031.0</v>
      </c>
      <c r="Q11702" s="3" t="s">
        <v>216</v>
      </c>
      <c r="S11702" s="3" t="s">
        <v>34</v>
      </c>
    </row>
    <row r="11703">
      <c r="A11703" s="2">
        <v>42318.714895833335</v>
      </c>
      <c r="B11703" s="3">
        <v>76.0</v>
      </c>
      <c r="C11703" s="3" t="s">
        <v>11139</v>
      </c>
      <c r="D11703" s="3">
        <v>31.0</v>
      </c>
      <c r="E11703" s="3" t="s">
        <v>11190</v>
      </c>
      <c r="F11703" s="3">
        <v>2.0</v>
      </c>
      <c r="G11703" s="3">
        <v>9.0</v>
      </c>
      <c r="H11703" s="3" t="s">
        <v>11141</v>
      </c>
      <c r="I11703" s="3" t="s">
        <v>11142</v>
      </c>
      <c r="J11703" s="3" t="s">
        <v>2015</v>
      </c>
      <c r="K11703" s="3" t="s">
        <v>24</v>
      </c>
      <c r="L11703" s="3">
        <v>13.0</v>
      </c>
      <c r="M11703" s="3" t="s">
        <v>25</v>
      </c>
      <c r="N11703" s="3" t="s">
        <v>11202</v>
      </c>
      <c r="O11703" s="3" t="s">
        <v>297</v>
      </c>
      <c r="P11703" s="4">
        <v>22445.0</v>
      </c>
      <c r="Q11703" s="3" t="s">
        <v>153</v>
      </c>
      <c r="S11703" s="3" t="s">
        <v>34</v>
      </c>
    </row>
    <row r="11704">
      <c r="A11704" s="2">
        <v>42318.714895833335</v>
      </c>
      <c r="B11704" s="3">
        <v>76.0</v>
      </c>
      <c r="C11704" s="3" t="s">
        <v>11139</v>
      </c>
      <c r="D11704" s="3">
        <v>31.0</v>
      </c>
      <c r="E11704" s="3" t="s">
        <v>11190</v>
      </c>
      <c r="F11704" s="3">
        <v>2.0</v>
      </c>
      <c r="G11704" s="3">
        <v>9.0</v>
      </c>
      <c r="H11704" s="3" t="s">
        <v>11141</v>
      </c>
      <c r="I11704" s="3" t="s">
        <v>11142</v>
      </c>
      <c r="J11704" s="3" t="s">
        <v>2015</v>
      </c>
      <c r="K11704" s="3" t="s">
        <v>24</v>
      </c>
      <c r="L11704" s="3">
        <v>14.0</v>
      </c>
      <c r="M11704" s="3" t="s">
        <v>30</v>
      </c>
      <c r="N11704" s="3" t="s">
        <v>11203</v>
      </c>
      <c r="O11704" s="3" t="s">
        <v>11204</v>
      </c>
      <c r="P11704" s="4">
        <v>26004.0</v>
      </c>
      <c r="Q11704" s="3" t="s">
        <v>37</v>
      </c>
      <c r="S11704" s="3" t="s">
        <v>34</v>
      </c>
    </row>
    <row r="11705">
      <c r="A11705" s="2">
        <v>42318.714895833335</v>
      </c>
      <c r="B11705" s="3">
        <v>76.0</v>
      </c>
      <c r="C11705" s="3" t="s">
        <v>11139</v>
      </c>
      <c r="D11705" s="3">
        <v>31.0</v>
      </c>
      <c r="E11705" s="3" t="s">
        <v>11190</v>
      </c>
      <c r="F11705" s="3">
        <v>2.0</v>
      </c>
      <c r="G11705" s="3">
        <v>9.0</v>
      </c>
      <c r="H11705" s="3" t="s">
        <v>11141</v>
      </c>
      <c r="I11705" s="3" t="s">
        <v>11142</v>
      </c>
      <c r="J11705" s="3" t="s">
        <v>2015</v>
      </c>
      <c r="K11705" s="3" t="s">
        <v>24</v>
      </c>
      <c r="L11705" s="3">
        <v>15.0</v>
      </c>
      <c r="M11705" s="3" t="s">
        <v>25</v>
      </c>
      <c r="N11705" s="3" t="s">
        <v>11205</v>
      </c>
      <c r="O11705" s="3" t="s">
        <v>11206</v>
      </c>
      <c r="P11705" s="4">
        <v>25565.0</v>
      </c>
      <c r="Q11705" s="3" t="s">
        <v>46</v>
      </c>
      <c r="S11705" s="3" t="s">
        <v>34</v>
      </c>
    </row>
    <row r="11706">
      <c r="A11706" s="2">
        <v>42318.714895833335</v>
      </c>
      <c r="B11706" s="3">
        <v>76.0</v>
      </c>
      <c r="C11706" s="3" t="s">
        <v>11139</v>
      </c>
      <c r="D11706" s="3">
        <v>31.0</v>
      </c>
      <c r="E11706" s="3" t="s">
        <v>11190</v>
      </c>
      <c r="F11706" s="3">
        <v>2.0</v>
      </c>
      <c r="G11706" s="3">
        <v>9.0</v>
      </c>
      <c r="H11706" s="3" t="s">
        <v>11141</v>
      </c>
      <c r="I11706" s="3" t="s">
        <v>11142</v>
      </c>
      <c r="J11706" s="3" t="s">
        <v>2015</v>
      </c>
      <c r="K11706" s="3" t="s">
        <v>24</v>
      </c>
      <c r="L11706" s="3">
        <v>16.0</v>
      </c>
      <c r="M11706" s="3" t="s">
        <v>30</v>
      </c>
      <c r="N11706" s="3" t="s">
        <v>11207</v>
      </c>
      <c r="O11706" s="3" t="s">
        <v>329</v>
      </c>
      <c r="P11706" s="4">
        <v>19601.0</v>
      </c>
      <c r="Q11706" s="3" t="s">
        <v>189</v>
      </c>
      <c r="S11706" s="3" t="s">
        <v>34</v>
      </c>
    </row>
    <row r="11707">
      <c r="A11707" s="2">
        <v>42318.714895833335</v>
      </c>
      <c r="B11707" s="3">
        <v>76.0</v>
      </c>
      <c r="C11707" s="3" t="s">
        <v>11139</v>
      </c>
      <c r="D11707" s="3">
        <v>31.0</v>
      </c>
      <c r="E11707" s="3" t="s">
        <v>11190</v>
      </c>
      <c r="F11707" s="3">
        <v>2.0</v>
      </c>
      <c r="G11707" s="3">
        <v>9.0</v>
      </c>
      <c r="H11707" s="3" t="s">
        <v>11141</v>
      </c>
      <c r="I11707" s="3" t="s">
        <v>11142</v>
      </c>
      <c r="J11707" s="3" t="s">
        <v>2015</v>
      </c>
      <c r="K11707" s="3" t="s">
        <v>24</v>
      </c>
      <c r="L11707" s="3">
        <v>17.0</v>
      </c>
      <c r="M11707" s="3" t="s">
        <v>25</v>
      </c>
      <c r="N11707" s="3" t="s">
        <v>6390</v>
      </c>
      <c r="O11707" s="3" t="s">
        <v>1111</v>
      </c>
      <c r="P11707" s="4">
        <v>25707.0</v>
      </c>
      <c r="Q11707" s="3" t="s">
        <v>189</v>
      </c>
      <c r="S11707" s="3" t="s">
        <v>34</v>
      </c>
    </row>
    <row r="11708">
      <c r="A11708" s="2">
        <v>42318.714895833335</v>
      </c>
      <c r="B11708" s="3">
        <v>76.0</v>
      </c>
      <c r="C11708" s="3" t="s">
        <v>11139</v>
      </c>
      <c r="D11708" s="3">
        <v>31.0</v>
      </c>
      <c r="E11708" s="3" t="s">
        <v>11190</v>
      </c>
      <c r="F11708" s="3">
        <v>2.0</v>
      </c>
      <c r="G11708" s="3">
        <v>9.0</v>
      </c>
      <c r="H11708" s="3" t="s">
        <v>11141</v>
      </c>
      <c r="I11708" s="3" t="s">
        <v>11142</v>
      </c>
      <c r="J11708" s="3" t="s">
        <v>2015</v>
      </c>
      <c r="K11708" s="3" t="s">
        <v>24</v>
      </c>
      <c r="L11708" s="3">
        <v>18.0</v>
      </c>
      <c r="M11708" s="3" t="s">
        <v>30</v>
      </c>
      <c r="N11708" s="3" t="s">
        <v>2395</v>
      </c>
      <c r="O11708" s="3" t="s">
        <v>89</v>
      </c>
      <c r="P11708" s="4">
        <v>23341.0</v>
      </c>
      <c r="Q11708" s="3" t="s">
        <v>75</v>
      </c>
      <c r="S11708" s="3" t="s">
        <v>34</v>
      </c>
    </row>
    <row r="11709">
      <c r="A11709" s="2">
        <v>42318.714895833335</v>
      </c>
      <c r="B11709" s="3">
        <v>76.0</v>
      </c>
      <c r="C11709" s="3" t="s">
        <v>11139</v>
      </c>
      <c r="D11709" s="3">
        <v>31.0</v>
      </c>
      <c r="E11709" s="3" t="s">
        <v>11190</v>
      </c>
      <c r="F11709" s="3">
        <v>2.0</v>
      </c>
      <c r="G11709" s="3">
        <v>9.0</v>
      </c>
      <c r="H11709" s="3" t="s">
        <v>11141</v>
      </c>
      <c r="I11709" s="3" t="s">
        <v>11142</v>
      </c>
      <c r="J11709" s="3" t="s">
        <v>2015</v>
      </c>
      <c r="K11709" s="3" t="s">
        <v>24</v>
      </c>
      <c r="L11709" s="3">
        <v>19.0</v>
      </c>
      <c r="M11709" s="3" t="s">
        <v>25</v>
      </c>
      <c r="N11709" s="3" t="s">
        <v>11208</v>
      </c>
      <c r="O11709" s="3" t="s">
        <v>218</v>
      </c>
      <c r="P11709" s="4">
        <v>21516.0</v>
      </c>
      <c r="Q11709" s="3" t="s">
        <v>110</v>
      </c>
      <c r="S11709" s="3" t="s">
        <v>34</v>
      </c>
    </row>
    <row r="11710">
      <c r="A11710" s="2">
        <v>42318.714895833335</v>
      </c>
      <c r="B11710" s="3">
        <v>76.0</v>
      </c>
      <c r="C11710" s="3" t="s">
        <v>11139</v>
      </c>
      <c r="D11710" s="3">
        <v>31.0</v>
      </c>
      <c r="E11710" s="3" t="s">
        <v>11190</v>
      </c>
      <c r="F11710" s="3">
        <v>2.0</v>
      </c>
      <c r="G11710" s="3">
        <v>9.0</v>
      </c>
      <c r="H11710" s="3" t="s">
        <v>11141</v>
      </c>
      <c r="I11710" s="3" t="s">
        <v>11142</v>
      </c>
      <c r="J11710" s="3" t="s">
        <v>2015</v>
      </c>
      <c r="K11710" s="3" t="s">
        <v>24</v>
      </c>
      <c r="L11710" s="3">
        <v>20.0</v>
      </c>
      <c r="M11710" s="3" t="s">
        <v>30</v>
      </c>
      <c r="N11710" s="3" t="s">
        <v>11209</v>
      </c>
      <c r="O11710" s="3" t="s">
        <v>329</v>
      </c>
      <c r="P11710" s="4">
        <v>23110.0</v>
      </c>
      <c r="Q11710" s="3" t="s">
        <v>266</v>
      </c>
      <c r="S11710" s="3" t="s">
        <v>34</v>
      </c>
    </row>
    <row r="11711">
      <c r="A11711" s="2">
        <v>42318.714895833335</v>
      </c>
      <c r="B11711" s="3">
        <v>76.0</v>
      </c>
      <c r="C11711" s="3" t="s">
        <v>11139</v>
      </c>
      <c r="D11711" s="3">
        <v>31.0</v>
      </c>
      <c r="E11711" s="3" t="s">
        <v>11190</v>
      </c>
      <c r="F11711" s="3">
        <v>2.0</v>
      </c>
      <c r="G11711" s="3">
        <v>9.0</v>
      </c>
      <c r="H11711" s="3" t="s">
        <v>11141</v>
      </c>
      <c r="I11711" s="3" t="s">
        <v>11142</v>
      </c>
      <c r="J11711" s="3" t="s">
        <v>2015</v>
      </c>
      <c r="K11711" s="3" t="s">
        <v>24</v>
      </c>
      <c r="L11711" s="3">
        <v>21.0</v>
      </c>
      <c r="M11711" s="3" t="s">
        <v>25</v>
      </c>
      <c r="N11711" s="3" t="s">
        <v>11210</v>
      </c>
      <c r="O11711" s="3" t="s">
        <v>1506</v>
      </c>
      <c r="P11711" s="4">
        <v>19866.0</v>
      </c>
      <c r="Q11711" s="3" t="s">
        <v>149</v>
      </c>
      <c r="S11711" s="3" t="s">
        <v>34</v>
      </c>
    </row>
    <row r="11712">
      <c r="A11712" s="2">
        <v>42318.714895833335</v>
      </c>
      <c r="B11712" s="3">
        <v>76.0</v>
      </c>
      <c r="C11712" s="3" t="s">
        <v>11139</v>
      </c>
      <c r="D11712" s="3">
        <v>31.0</v>
      </c>
      <c r="E11712" s="3" t="s">
        <v>11190</v>
      </c>
      <c r="F11712" s="3">
        <v>2.0</v>
      </c>
      <c r="G11712" s="3">
        <v>9.0</v>
      </c>
      <c r="H11712" s="3" t="s">
        <v>11141</v>
      </c>
      <c r="I11712" s="3" t="s">
        <v>11142</v>
      </c>
      <c r="J11712" s="3" t="s">
        <v>2015</v>
      </c>
      <c r="K11712" s="3" t="s">
        <v>24</v>
      </c>
      <c r="L11712" s="3">
        <v>22.0</v>
      </c>
      <c r="M11712" s="3" t="s">
        <v>30</v>
      </c>
      <c r="N11712" s="3" t="s">
        <v>11211</v>
      </c>
      <c r="O11712" s="3" t="s">
        <v>2128</v>
      </c>
      <c r="P11712" s="4">
        <v>19823.0</v>
      </c>
      <c r="Q11712" s="3" t="s">
        <v>72</v>
      </c>
      <c r="S11712" s="3" t="s">
        <v>29</v>
      </c>
    </row>
    <row r="11713">
      <c r="A11713" s="2">
        <v>42318.714895833335</v>
      </c>
      <c r="B11713" s="3">
        <v>76.0</v>
      </c>
      <c r="C11713" s="3" t="s">
        <v>11139</v>
      </c>
      <c r="D11713" s="3">
        <v>31.0</v>
      </c>
      <c r="E11713" s="3" t="s">
        <v>11190</v>
      </c>
      <c r="F11713" s="3">
        <v>2.0</v>
      </c>
      <c r="G11713" s="3">
        <v>9.0</v>
      </c>
      <c r="H11713" s="3" t="s">
        <v>11141</v>
      </c>
      <c r="I11713" s="3" t="s">
        <v>11142</v>
      </c>
      <c r="J11713" s="3" t="s">
        <v>2015</v>
      </c>
      <c r="K11713" s="3" t="s">
        <v>24</v>
      </c>
      <c r="L11713" s="3">
        <v>23.0</v>
      </c>
      <c r="M11713" s="3" t="s">
        <v>25</v>
      </c>
      <c r="N11713" s="3" t="s">
        <v>2622</v>
      </c>
      <c r="O11713" s="3" t="s">
        <v>184</v>
      </c>
      <c r="P11713" s="4">
        <v>29916.0</v>
      </c>
      <c r="Q11713" s="3" t="s">
        <v>169</v>
      </c>
      <c r="S11713" s="3" t="s">
        <v>34</v>
      </c>
    </row>
    <row r="11714">
      <c r="A11714" s="2">
        <v>42318.714895833335</v>
      </c>
      <c r="B11714" s="3">
        <v>76.0</v>
      </c>
      <c r="C11714" s="3" t="s">
        <v>11139</v>
      </c>
      <c r="D11714" s="3">
        <v>31.0</v>
      </c>
      <c r="E11714" s="3" t="s">
        <v>11190</v>
      </c>
      <c r="F11714" s="3">
        <v>2.0</v>
      </c>
      <c r="G11714" s="3">
        <v>9.0</v>
      </c>
      <c r="H11714" s="3" t="s">
        <v>11141</v>
      </c>
      <c r="I11714" s="3" t="s">
        <v>11142</v>
      </c>
      <c r="J11714" s="3" t="s">
        <v>2015</v>
      </c>
      <c r="K11714" s="3" t="s">
        <v>24</v>
      </c>
      <c r="L11714" s="3">
        <v>24.0</v>
      </c>
      <c r="M11714" s="3" t="s">
        <v>30</v>
      </c>
      <c r="N11714" s="3" t="s">
        <v>3089</v>
      </c>
      <c r="O11714" s="3" t="s">
        <v>677</v>
      </c>
      <c r="P11714" s="4">
        <v>21693.0</v>
      </c>
      <c r="Q11714" s="3" t="s">
        <v>40</v>
      </c>
      <c r="S11714" s="3" t="s">
        <v>34</v>
      </c>
    </row>
    <row r="11715">
      <c r="A11715" s="2">
        <v>42318.714895833335</v>
      </c>
      <c r="B11715" s="3">
        <v>76.0</v>
      </c>
      <c r="C11715" s="3" t="s">
        <v>11139</v>
      </c>
      <c r="D11715" s="3">
        <v>31.0</v>
      </c>
      <c r="E11715" s="3" t="s">
        <v>11190</v>
      </c>
      <c r="F11715" s="3">
        <v>2.0</v>
      </c>
      <c r="G11715" s="3">
        <v>9.0</v>
      </c>
      <c r="H11715" s="3" t="s">
        <v>11141</v>
      </c>
      <c r="I11715" s="3" t="s">
        <v>11142</v>
      </c>
      <c r="J11715" s="3" t="s">
        <v>2015</v>
      </c>
      <c r="K11715" s="3" t="s">
        <v>24</v>
      </c>
      <c r="L11715" s="3">
        <v>25.0</v>
      </c>
      <c r="M11715" s="3" t="s">
        <v>25</v>
      </c>
      <c r="N11715" s="3" t="s">
        <v>11212</v>
      </c>
      <c r="O11715" s="3" t="s">
        <v>168</v>
      </c>
      <c r="P11715" s="4">
        <v>19225.0</v>
      </c>
      <c r="Q11715" s="3" t="s">
        <v>110</v>
      </c>
      <c r="S11715" s="3" t="s">
        <v>34</v>
      </c>
    </row>
    <row r="11716">
      <c r="A11716" s="2">
        <v>42318.714895833335</v>
      </c>
      <c r="B11716" s="3">
        <v>76.0</v>
      </c>
      <c r="C11716" s="3" t="s">
        <v>11139</v>
      </c>
      <c r="D11716" s="3">
        <v>31.0</v>
      </c>
      <c r="E11716" s="3" t="s">
        <v>11190</v>
      </c>
      <c r="F11716" s="3">
        <v>2.0</v>
      </c>
      <c r="G11716" s="3">
        <v>9.0</v>
      </c>
      <c r="H11716" s="3" t="s">
        <v>11141</v>
      </c>
      <c r="I11716" s="3" t="s">
        <v>11142</v>
      </c>
      <c r="J11716" s="3" t="s">
        <v>2015</v>
      </c>
      <c r="K11716" s="3" t="s">
        <v>24</v>
      </c>
      <c r="L11716" s="3">
        <v>26.0</v>
      </c>
      <c r="M11716" s="3" t="s">
        <v>30</v>
      </c>
      <c r="N11716" s="3" t="s">
        <v>1046</v>
      </c>
      <c r="O11716" s="3" t="s">
        <v>1024</v>
      </c>
      <c r="P11716" s="4">
        <v>25730.0</v>
      </c>
      <c r="Q11716" s="3" t="s">
        <v>132</v>
      </c>
      <c r="S11716" s="3" t="s">
        <v>34</v>
      </c>
    </row>
    <row r="11717">
      <c r="A11717" s="2">
        <v>42318.714895833335</v>
      </c>
      <c r="B11717" s="3">
        <v>76.0</v>
      </c>
      <c r="C11717" s="3" t="s">
        <v>11139</v>
      </c>
      <c r="D11717" s="3">
        <v>31.0</v>
      </c>
      <c r="E11717" s="3" t="s">
        <v>11190</v>
      </c>
      <c r="F11717" s="3">
        <v>2.0</v>
      </c>
      <c r="G11717" s="3">
        <v>9.0</v>
      </c>
      <c r="H11717" s="3" t="s">
        <v>11141</v>
      </c>
      <c r="I11717" s="3" t="s">
        <v>11142</v>
      </c>
      <c r="J11717" s="3" t="s">
        <v>2015</v>
      </c>
      <c r="K11717" s="3" t="s">
        <v>24</v>
      </c>
      <c r="L11717" s="3">
        <v>27.0</v>
      </c>
      <c r="M11717" s="3" t="s">
        <v>25</v>
      </c>
      <c r="N11717" s="3" t="s">
        <v>11213</v>
      </c>
      <c r="O11717" s="3" t="s">
        <v>664</v>
      </c>
      <c r="P11717" s="4">
        <v>29761.0</v>
      </c>
      <c r="Q11717" s="3" t="s">
        <v>372</v>
      </c>
      <c r="S11717" s="3" t="s">
        <v>34</v>
      </c>
    </row>
    <row r="11718">
      <c r="A11718" s="2">
        <v>42318.714895833335</v>
      </c>
      <c r="B11718" s="3">
        <v>76.0</v>
      </c>
      <c r="C11718" s="3" t="s">
        <v>11139</v>
      </c>
      <c r="D11718" s="3">
        <v>31.0</v>
      </c>
      <c r="E11718" s="3" t="s">
        <v>11190</v>
      </c>
      <c r="F11718" s="3">
        <v>2.0</v>
      </c>
      <c r="G11718" s="3">
        <v>9.0</v>
      </c>
      <c r="H11718" s="3" t="s">
        <v>11141</v>
      </c>
      <c r="I11718" s="3" t="s">
        <v>11142</v>
      </c>
      <c r="J11718" s="3" t="s">
        <v>2015</v>
      </c>
      <c r="K11718" s="3" t="s">
        <v>24</v>
      </c>
      <c r="L11718" s="3">
        <v>28.0</v>
      </c>
      <c r="M11718" s="3" t="s">
        <v>30</v>
      </c>
      <c r="N11718" s="3" t="s">
        <v>128</v>
      </c>
      <c r="O11718" s="3" t="s">
        <v>98</v>
      </c>
      <c r="P11718" s="4">
        <v>24406.0</v>
      </c>
      <c r="Q11718" s="3" t="s">
        <v>132</v>
      </c>
      <c r="S11718" s="3" t="s">
        <v>34</v>
      </c>
    </row>
    <row r="11719">
      <c r="A11719" s="2">
        <v>42318.714895833335</v>
      </c>
      <c r="B11719" s="3">
        <v>76.0</v>
      </c>
      <c r="C11719" s="3" t="s">
        <v>11139</v>
      </c>
      <c r="D11719" s="3">
        <v>31.0</v>
      </c>
      <c r="E11719" s="3" t="s">
        <v>11190</v>
      </c>
      <c r="F11719" s="3">
        <v>2.0</v>
      </c>
      <c r="G11719" s="3">
        <v>9.0</v>
      </c>
      <c r="H11719" s="3" t="s">
        <v>11141</v>
      </c>
      <c r="I11719" s="3" t="s">
        <v>11142</v>
      </c>
      <c r="J11719" s="3" t="s">
        <v>2015</v>
      </c>
      <c r="K11719" s="3" t="s">
        <v>24</v>
      </c>
      <c r="L11719" s="3">
        <v>29.0</v>
      </c>
      <c r="M11719" s="3" t="s">
        <v>25</v>
      </c>
      <c r="N11719" s="3" t="s">
        <v>7938</v>
      </c>
      <c r="O11719" s="3" t="s">
        <v>5220</v>
      </c>
      <c r="P11719" s="4">
        <v>17617.0</v>
      </c>
      <c r="Q11719" s="3" t="s">
        <v>105</v>
      </c>
      <c r="S11719" s="3" t="s">
        <v>34</v>
      </c>
    </row>
    <row r="11720">
      <c r="A11720" s="2">
        <v>42318.714895833335</v>
      </c>
      <c r="B11720" s="3">
        <v>76.0</v>
      </c>
      <c r="C11720" s="3" t="s">
        <v>11139</v>
      </c>
      <c r="D11720" s="3">
        <v>31.0</v>
      </c>
      <c r="E11720" s="3" t="s">
        <v>11190</v>
      </c>
      <c r="F11720" s="3">
        <v>2.0</v>
      </c>
      <c r="G11720" s="3">
        <v>9.0</v>
      </c>
      <c r="H11720" s="3" t="s">
        <v>11141</v>
      </c>
      <c r="I11720" s="3" t="s">
        <v>11142</v>
      </c>
      <c r="J11720" s="3" t="s">
        <v>2015</v>
      </c>
      <c r="K11720" s="3" t="s">
        <v>24</v>
      </c>
      <c r="L11720" s="3">
        <v>30.0</v>
      </c>
      <c r="M11720" s="3" t="s">
        <v>30</v>
      </c>
      <c r="N11720" s="3" t="s">
        <v>1737</v>
      </c>
      <c r="O11720" s="3" t="s">
        <v>633</v>
      </c>
      <c r="P11720" s="4">
        <v>15780.0</v>
      </c>
      <c r="Q11720" s="3" t="s">
        <v>49</v>
      </c>
      <c r="S11720" s="3" t="s">
        <v>34</v>
      </c>
    </row>
    <row r="11721">
      <c r="A11721" s="2">
        <v>42318.714895833335</v>
      </c>
      <c r="B11721" s="3">
        <v>76.0</v>
      </c>
      <c r="C11721" s="3" t="s">
        <v>11139</v>
      </c>
      <c r="D11721" s="3">
        <v>31.0</v>
      </c>
      <c r="E11721" s="3" t="s">
        <v>11190</v>
      </c>
      <c r="F11721" s="3">
        <v>2.0</v>
      </c>
      <c r="G11721" s="3">
        <v>9.0</v>
      </c>
      <c r="H11721" s="3" t="s">
        <v>11141</v>
      </c>
      <c r="I11721" s="3" t="s">
        <v>11142</v>
      </c>
      <c r="J11721" s="3" t="s">
        <v>2015</v>
      </c>
      <c r="K11721" s="3" t="s">
        <v>24</v>
      </c>
      <c r="L11721" s="3">
        <v>31.0</v>
      </c>
      <c r="M11721" s="3" t="s">
        <v>25</v>
      </c>
      <c r="N11721" s="3" t="b">
        <v>0</v>
      </c>
      <c r="O11721" s="3" t="s">
        <v>243</v>
      </c>
      <c r="P11721" s="4">
        <v>20811.0</v>
      </c>
      <c r="Q11721" s="3" t="s">
        <v>1454</v>
      </c>
      <c r="S11721" s="3" t="s">
        <v>34</v>
      </c>
    </row>
    <row r="11722">
      <c r="A11722" s="2">
        <v>42318.714895833335</v>
      </c>
      <c r="B11722" s="3">
        <v>76.0</v>
      </c>
      <c r="C11722" s="3" t="s">
        <v>11139</v>
      </c>
      <c r="D11722" s="3">
        <v>31.0</v>
      </c>
      <c r="E11722" s="3" t="s">
        <v>11190</v>
      </c>
      <c r="F11722" s="3">
        <v>2.0</v>
      </c>
      <c r="G11722" s="3">
        <v>9.0</v>
      </c>
      <c r="H11722" s="3" t="s">
        <v>11141</v>
      </c>
      <c r="I11722" s="3" t="s">
        <v>11142</v>
      </c>
      <c r="J11722" s="3" t="s">
        <v>2015</v>
      </c>
      <c r="K11722" s="3" t="s">
        <v>24</v>
      </c>
      <c r="L11722" s="3">
        <v>32.0</v>
      </c>
      <c r="M11722" s="3" t="s">
        <v>30</v>
      </c>
      <c r="N11722" s="3" t="s">
        <v>11214</v>
      </c>
      <c r="O11722" s="3" t="s">
        <v>1694</v>
      </c>
      <c r="P11722" s="4">
        <v>15611.0</v>
      </c>
      <c r="Q11722" s="3" t="s">
        <v>153</v>
      </c>
      <c r="S11722" s="3" t="s">
        <v>34</v>
      </c>
    </row>
    <row r="11723">
      <c r="A11723" s="2">
        <v>42318.714895833335</v>
      </c>
      <c r="B11723" s="3">
        <v>76.0</v>
      </c>
      <c r="C11723" s="3" t="s">
        <v>11139</v>
      </c>
      <c r="D11723" s="3">
        <v>31.0</v>
      </c>
      <c r="E11723" s="3" t="s">
        <v>11190</v>
      </c>
      <c r="F11723" s="3">
        <v>2.0</v>
      </c>
      <c r="G11723" s="3">
        <v>9.0</v>
      </c>
      <c r="H11723" s="3" t="s">
        <v>11141</v>
      </c>
      <c r="I11723" s="3" t="s">
        <v>11142</v>
      </c>
      <c r="J11723" s="3" t="s">
        <v>2015</v>
      </c>
      <c r="K11723" s="3" t="s">
        <v>24</v>
      </c>
      <c r="L11723" s="3">
        <v>33.0</v>
      </c>
      <c r="M11723" s="3" t="s">
        <v>25</v>
      </c>
      <c r="N11723" s="3" t="s">
        <v>5844</v>
      </c>
      <c r="O11723" s="3" t="s">
        <v>42</v>
      </c>
      <c r="P11723" s="4">
        <v>28526.0</v>
      </c>
      <c r="Q11723" s="3" t="s">
        <v>115</v>
      </c>
      <c r="S11723" s="3" t="s">
        <v>34</v>
      </c>
    </row>
    <row r="11724">
      <c r="A11724" s="2">
        <v>42318.714895833335</v>
      </c>
      <c r="B11724" s="3">
        <v>76.0</v>
      </c>
      <c r="C11724" s="3" t="s">
        <v>11139</v>
      </c>
      <c r="D11724" s="3">
        <v>31.0</v>
      </c>
      <c r="E11724" s="3" t="s">
        <v>11190</v>
      </c>
      <c r="F11724" s="3">
        <v>2.0</v>
      </c>
      <c r="G11724" s="3">
        <v>9.0</v>
      </c>
      <c r="H11724" s="3" t="s">
        <v>11141</v>
      </c>
      <c r="I11724" s="3" t="s">
        <v>11142</v>
      </c>
      <c r="J11724" s="3" t="s">
        <v>2015</v>
      </c>
      <c r="K11724" s="3" t="s">
        <v>24</v>
      </c>
      <c r="L11724" s="3">
        <v>34.0</v>
      </c>
      <c r="M11724" s="3" t="s">
        <v>30</v>
      </c>
      <c r="N11724" s="3" t="s">
        <v>11215</v>
      </c>
      <c r="O11724" s="3" t="s">
        <v>364</v>
      </c>
      <c r="P11724" s="4">
        <v>30144.0</v>
      </c>
      <c r="Q11724" s="3" t="s">
        <v>132</v>
      </c>
      <c r="S11724" s="3" t="s">
        <v>34</v>
      </c>
    </row>
    <row r="11725">
      <c r="A11725" s="2">
        <v>42318.714895833335</v>
      </c>
      <c r="B11725" s="3">
        <v>76.0</v>
      </c>
      <c r="C11725" s="3" t="s">
        <v>11139</v>
      </c>
      <c r="D11725" s="3">
        <v>31.0</v>
      </c>
      <c r="E11725" s="3" t="s">
        <v>11190</v>
      </c>
      <c r="F11725" s="3">
        <v>2.0</v>
      </c>
      <c r="G11725" s="3">
        <v>9.0</v>
      </c>
      <c r="H11725" s="3" t="s">
        <v>11141</v>
      </c>
      <c r="I11725" s="3" t="s">
        <v>11142</v>
      </c>
      <c r="J11725" s="3" t="s">
        <v>2015</v>
      </c>
      <c r="K11725" s="3" t="s">
        <v>24</v>
      </c>
      <c r="L11725" s="3">
        <v>35.0</v>
      </c>
      <c r="M11725" s="3" t="s">
        <v>25</v>
      </c>
      <c r="N11725" s="3" t="s">
        <v>11216</v>
      </c>
      <c r="O11725" s="3" t="s">
        <v>477</v>
      </c>
      <c r="P11725" s="4">
        <v>25779.0</v>
      </c>
      <c r="Q11725" s="3" t="s">
        <v>216</v>
      </c>
      <c r="S11725" s="3" t="s">
        <v>34</v>
      </c>
    </row>
    <row r="11726">
      <c r="A11726" s="2">
        <v>42318.714895833335</v>
      </c>
      <c r="B11726" s="3">
        <v>76.0</v>
      </c>
      <c r="C11726" s="3" t="s">
        <v>11139</v>
      </c>
      <c r="D11726" s="3">
        <v>31.0</v>
      </c>
      <c r="E11726" s="3" t="s">
        <v>11190</v>
      </c>
      <c r="F11726" s="3">
        <v>2.0</v>
      </c>
      <c r="G11726" s="3">
        <v>9.0</v>
      </c>
      <c r="H11726" s="3" t="s">
        <v>11141</v>
      </c>
      <c r="I11726" s="3" t="s">
        <v>11142</v>
      </c>
      <c r="J11726" s="3" t="s">
        <v>2015</v>
      </c>
      <c r="K11726" s="3" t="s">
        <v>24</v>
      </c>
      <c r="L11726" s="3">
        <v>36.0</v>
      </c>
      <c r="M11726" s="3" t="s">
        <v>30</v>
      </c>
      <c r="N11726" s="3" t="s">
        <v>11217</v>
      </c>
      <c r="O11726" s="3" t="s">
        <v>803</v>
      </c>
      <c r="P11726" s="4">
        <v>26239.0</v>
      </c>
      <c r="Q11726" s="3" t="s">
        <v>83</v>
      </c>
      <c r="S11726" s="3" t="s">
        <v>34</v>
      </c>
    </row>
    <row r="11727">
      <c r="A11727" s="2">
        <v>42318.714895833335</v>
      </c>
      <c r="B11727" s="3">
        <v>76.0</v>
      </c>
      <c r="C11727" s="3" t="s">
        <v>11139</v>
      </c>
      <c r="D11727" s="3">
        <v>31.0</v>
      </c>
      <c r="E11727" s="3" t="s">
        <v>11190</v>
      </c>
      <c r="F11727" s="3">
        <v>2.0</v>
      </c>
      <c r="G11727" s="3">
        <v>9.0</v>
      </c>
      <c r="H11727" s="3" t="s">
        <v>11141</v>
      </c>
      <c r="I11727" s="3" t="s">
        <v>11142</v>
      </c>
      <c r="J11727" s="3" t="s">
        <v>2015</v>
      </c>
      <c r="K11727" s="3" t="s">
        <v>24</v>
      </c>
      <c r="L11727" s="3">
        <v>37.0</v>
      </c>
      <c r="M11727" s="3" t="s">
        <v>25</v>
      </c>
      <c r="N11727" s="3" t="s">
        <v>11218</v>
      </c>
      <c r="O11727" s="3" t="s">
        <v>639</v>
      </c>
      <c r="P11727" s="4">
        <v>10843.0</v>
      </c>
      <c r="Q11727" s="3" t="s">
        <v>49</v>
      </c>
      <c r="S11727" s="3" t="s">
        <v>34</v>
      </c>
    </row>
    <row r="11728">
      <c r="A11728" s="2">
        <v>42318.714895833335</v>
      </c>
      <c r="B11728" s="3">
        <v>76.0</v>
      </c>
      <c r="C11728" s="3" t="s">
        <v>11139</v>
      </c>
      <c r="D11728" s="3">
        <v>31.0</v>
      </c>
      <c r="E11728" s="3" t="s">
        <v>11190</v>
      </c>
      <c r="F11728" s="3">
        <v>2.0</v>
      </c>
      <c r="G11728" s="3">
        <v>9.0</v>
      </c>
      <c r="H11728" s="3" t="s">
        <v>11141</v>
      </c>
      <c r="I11728" s="3" t="s">
        <v>11142</v>
      </c>
      <c r="J11728" s="3" t="s">
        <v>2015</v>
      </c>
      <c r="K11728" s="3" t="s">
        <v>24</v>
      </c>
      <c r="L11728" s="3">
        <v>38.0</v>
      </c>
      <c r="M11728" s="3" t="s">
        <v>30</v>
      </c>
      <c r="N11728" s="3" t="s">
        <v>989</v>
      </c>
      <c r="O11728" s="3" t="s">
        <v>158</v>
      </c>
      <c r="P11728" s="4">
        <v>22424.0</v>
      </c>
      <c r="Q11728" s="3" t="s">
        <v>40</v>
      </c>
      <c r="S11728" s="3" t="s">
        <v>34</v>
      </c>
    </row>
    <row r="11729">
      <c r="A11729" s="2">
        <v>42318.714895833335</v>
      </c>
      <c r="B11729" s="3">
        <v>76.0</v>
      </c>
      <c r="C11729" s="3" t="s">
        <v>11139</v>
      </c>
      <c r="D11729" s="3">
        <v>32.0</v>
      </c>
      <c r="E11729" s="3" t="s">
        <v>11219</v>
      </c>
      <c r="F11729" s="3">
        <v>2.0</v>
      </c>
      <c r="G11729" s="3">
        <v>9.0</v>
      </c>
      <c r="H11729" s="3" t="s">
        <v>11141</v>
      </c>
      <c r="I11729" s="3" t="s">
        <v>11142</v>
      </c>
      <c r="J11729" s="3" t="s">
        <v>2015</v>
      </c>
      <c r="K11729" s="3" t="s">
        <v>24</v>
      </c>
      <c r="L11729" s="3">
        <v>1.0</v>
      </c>
      <c r="M11729" s="3" t="s">
        <v>25</v>
      </c>
      <c r="N11729" s="3" t="s">
        <v>11220</v>
      </c>
      <c r="O11729" s="3" t="s">
        <v>127</v>
      </c>
      <c r="P11729" s="4">
        <v>19277.0</v>
      </c>
      <c r="Q11729" s="3" t="s">
        <v>380</v>
      </c>
      <c r="S11729" s="3" t="s">
        <v>34</v>
      </c>
    </row>
    <row r="11730">
      <c r="A11730" s="2">
        <v>42318.714895833335</v>
      </c>
      <c r="B11730" s="3">
        <v>76.0</v>
      </c>
      <c r="C11730" s="3" t="s">
        <v>11139</v>
      </c>
      <c r="D11730" s="3">
        <v>32.0</v>
      </c>
      <c r="E11730" s="3" t="s">
        <v>11219</v>
      </c>
      <c r="F11730" s="3">
        <v>2.0</v>
      </c>
      <c r="G11730" s="3">
        <v>9.0</v>
      </c>
      <c r="H11730" s="3" t="s">
        <v>11141</v>
      </c>
      <c r="I11730" s="3" t="s">
        <v>11142</v>
      </c>
      <c r="J11730" s="3" t="s">
        <v>2015</v>
      </c>
      <c r="K11730" s="3" t="s">
        <v>24</v>
      </c>
      <c r="L11730" s="3">
        <v>2.0</v>
      </c>
      <c r="M11730" s="3" t="s">
        <v>30</v>
      </c>
      <c r="N11730" s="3" t="s">
        <v>11221</v>
      </c>
      <c r="O11730" s="3" t="s">
        <v>850</v>
      </c>
      <c r="P11730" s="4">
        <v>27503.0</v>
      </c>
      <c r="Q11730" s="3" t="s">
        <v>1178</v>
      </c>
      <c r="S11730" s="3" t="s">
        <v>34</v>
      </c>
    </row>
    <row r="11731">
      <c r="A11731" s="2">
        <v>42318.714895833335</v>
      </c>
      <c r="B11731" s="3">
        <v>76.0</v>
      </c>
      <c r="C11731" s="3" t="s">
        <v>11139</v>
      </c>
      <c r="D11731" s="3">
        <v>32.0</v>
      </c>
      <c r="E11731" s="3" t="s">
        <v>11219</v>
      </c>
      <c r="F11731" s="3">
        <v>2.0</v>
      </c>
      <c r="G11731" s="3">
        <v>9.0</v>
      </c>
      <c r="H11731" s="3" t="s">
        <v>11141</v>
      </c>
      <c r="I11731" s="3" t="s">
        <v>11142</v>
      </c>
      <c r="J11731" s="3" t="s">
        <v>2015</v>
      </c>
      <c r="K11731" s="3" t="s">
        <v>24</v>
      </c>
      <c r="L11731" s="3">
        <v>3.0</v>
      </c>
      <c r="M11731" s="3" t="s">
        <v>25</v>
      </c>
      <c r="N11731" s="3" t="s">
        <v>3143</v>
      </c>
      <c r="O11731" s="3" t="s">
        <v>371</v>
      </c>
      <c r="P11731" s="4">
        <v>28408.0</v>
      </c>
      <c r="Q11731" s="3" t="s">
        <v>33</v>
      </c>
      <c r="S11731" s="3" t="s">
        <v>34</v>
      </c>
    </row>
    <row r="11732">
      <c r="A11732" s="2">
        <v>42318.714895833335</v>
      </c>
      <c r="B11732" s="3">
        <v>76.0</v>
      </c>
      <c r="C11732" s="3" t="s">
        <v>11139</v>
      </c>
      <c r="D11732" s="3">
        <v>32.0</v>
      </c>
      <c r="E11732" s="3" t="s">
        <v>11219</v>
      </c>
      <c r="F11732" s="3">
        <v>2.0</v>
      </c>
      <c r="G11732" s="3">
        <v>9.0</v>
      </c>
      <c r="H11732" s="3" t="s">
        <v>11141</v>
      </c>
      <c r="I11732" s="3" t="s">
        <v>11142</v>
      </c>
      <c r="J11732" s="3" t="s">
        <v>2015</v>
      </c>
      <c r="K11732" s="3" t="s">
        <v>24</v>
      </c>
      <c r="L11732" s="3">
        <v>4.0</v>
      </c>
      <c r="M11732" s="3" t="s">
        <v>30</v>
      </c>
      <c r="N11732" s="3" t="s">
        <v>11222</v>
      </c>
      <c r="O11732" s="3" t="s">
        <v>995</v>
      </c>
      <c r="P11732" s="4">
        <v>32882.0</v>
      </c>
      <c r="Q11732" s="3" t="s">
        <v>418</v>
      </c>
      <c r="S11732" s="3" t="s">
        <v>34</v>
      </c>
    </row>
    <row r="11733">
      <c r="A11733" s="2">
        <v>42318.714895833335</v>
      </c>
      <c r="B11733" s="3">
        <v>76.0</v>
      </c>
      <c r="C11733" s="3" t="s">
        <v>11139</v>
      </c>
      <c r="D11733" s="3">
        <v>32.0</v>
      </c>
      <c r="E11733" s="3" t="s">
        <v>11219</v>
      </c>
      <c r="F11733" s="3">
        <v>2.0</v>
      </c>
      <c r="G11733" s="3">
        <v>9.0</v>
      </c>
      <c r="H11733" s="3" t="s">
        <v>11141</v>
      </c>
      <c r="I11733" s="3" t="s">
        <v>11142</v>
      </c>
      <c r="J11733" s="3" t="s">
        <v>2015</v>
      </c>
      <c r="K11733" s="3" t="s">
        <v>24</v>
      </c>
      <c r="L11733" s="3">
        <v>5.0</v>
      </c>
      <c r="M11733" s="3" t="s">
        <v>25</v>
      </c>
      <c r="N11733" s="3" t="s">
        <v>11223</v>
      </c>
      <c r="O11733" s="3" t="s">
        <v>1275</v>
      </c>
      <c r="P11733" s="4">
        <v>29717.0</v>
      </c>
      <c r="Q11733" s="3" t="s">
        <v>40</v>
      </c>
      <c r="S11733" s="3" t="s">
        <v>34</v>
      </c>
    </row>
    <row r="11734">
      <c r="A11734" s="2">
        <v>42318.714895833335</v>
      </c>
      <c r="B11734" s="3">
        <v>76.0</v>
      </c>
      <c r="C11734" s="3" t="s">
        <v>11139</v>
      </c>
      <c r="D11734" s="3">
        <v>32.0</v>
      </c>
      <c r="E11734" s="3" t="s">
        <v>11219</v>
      </c>
      <c r="F11734" s="3">
        <v>2.0</v>
      </c>
      <c r="G11734" s="3">
        <v>9.0</v>
      </c>
      <c r="H11734" s="3" t="s">
        <v>11141</v>
      </c>
      <c r="I11734" s="3" t="s">
        <v>11142</v>
      </c>
      <c r="J11734" s="3" t="s">
        <v>2015</v>
      </c>
      <c r="K11734" s="3" t="s">
        <v>24</v>
      </c>
      <c r="L11734" s="3">
        <v>6.0</v>
      </c>
      <c r="M11734" s="3" t="s">
        <v>30</v>
      </c>
      <c r="N11734" s="3" t="s">
        <v>9582</v>
      </c>
      <c r="O11734" s="3" t="s">
        <v>279</v>
      </c>
      <c r="P11734" s="4">
        <v>23926.0</v>
      </c>
      <c r="Q11734" s="3" t="s">
        <v>132</v>
      </c>
      <c r="S11734" s="3" t="s">
        <v>34</v>
      </c>
    </row>
    <row r="11735">
      <c r="A11735" s="2">
        <v>42318.714895833335</v>
      </c>
      <c r="B11735" s="3">
        <v>76.0</v>
      </c>
      <c r="C11735" s="3" t="s">
        <v>11139</v>
      </c>
      <c r="D11735" s="3">
        <v>32.0</v>
      </c>
      <c r="E11735" s="3" t="s">
        <v>11219</v>
      </c>
      <c r="F11735" s="3">
        <v>2.0</v>
      </c>
      <c r="G11735" s="3">
        <v>9.0</v>
      </c>
      <c r="H11735" s="3" t="s">
        <v>11141</v>
      </c>
      <c r="I11735" s="3" t="s">
        <v>11142</v>
      </c>
      <c r="J11735" s="3" t="s">
        <v>2015</v>
      </c>
      <c r="K11735" s="3" t="s">
        <v>24</v>
      </c>
      <c r="L11735" s="3">
        <v>7.0</v>
      </c>
      <c r="M11735" s="3" t="s">
        <v>25</v>
      </c>
      <c r="N11735" s="3" t="s">
        <v>11224</v>
      </c>
      <c r="O11735" s="3" t="s">
        <v>243</v>
      </c>
      <c r="P11735" s="4">
        <v>17072.0</v>
      </c>
      <c r="Q11735" s="3" t="s">
        <v>49</v>
      </c>
      <c r="S11735" s="3" t="s">
        <v>34</v>
      </c>
    </row>
    <row r="11736">
      <c r="A11736" s="2">
        <v>42318.714895833335</v>
      </c>
      <c r="B11736" s="3">
        <v>76.0</v>
      </c>
      <c r="C11736" s="3" t="s">
        <v>11139</v>
      </c>
      <c r="D11736" s="3">
        <v>34.0</v>
      </c>
      <c r="E11736" s="3" t="s">
        <v>11225</v>
      </c>
      <c r="F11736" s="3">
        <v>2.0</v>
      </c>
      <c r="G11736" s="3">
        <v>9.0</v>
      </c>
      <c r="H11736" s="3" t="s">
        <v>11141</v>
      </c>
      <c r="I11736" s="3" t="s">
        <v>11142</v>
      </c>
      <c r="J11736" s="3" t="s">
        <v>2015</v>
      </c>
      <c r="K11736" s="3" t="s">
        <v>24</v>
      </c>
      <c r="L11736" s="3">
        <v>1.0</v>
      </c>
      <c r="M11736" s="3" t="s">
        <v>25</v>
      </c>
      <c r="N11736" s="3" t="s">
        <v>3052</v>
      </c>
      <c r="O11736" s="3" t="s">
        <v>2760</v>
      </c>
      <c r="P11736" s="4">
        <v>22725.0</v>
      </c>
      <c r="Q11736" s="3" t="s">
        <v>418</v>
      </c>
      <c r="S11736" s="3" t="s">
        <v>29</v>
      </c>
    </row>
    <row r="11737">
      <c r="A11737" s="2">
        <v>42318.714895833335</v>
      </c>
      <c r="B11737" s="3">
        <v>76.0</v>
      </c>
      <c r="C11737" s="3" t="s">
        <v>11139</v>
      </c>
      <c r="D11737" s="3">
        <v>34.0</v>
      </c>
      <c r="E11737" s="3" t="s">
        <v>11225</v>
      </c>
      <c r="F11737" s="3">
        <v>2.0</v>
      </c>
      <c r="G11737" s="3">
        <v>9.0</v>
      </c>
      <c r="H11737" s="3" t="s">
        <v>11141</v>
      </c>
      <c r="I11737" s="3" t="s">
        <v>11142</v>
      </c>
      <c r="J11737" s="3" t="s">
        <v>2015</v>
      </c>
      <c r="K11737" s="3" t="s">
        <v>24</v>
      </c>
      <c r="L11737" s="3">
        <v>2.0</v>
      </c>
      <c r="M11737" s="3" t="s">
        <v>30</v>
      </c>
      <c r="N11737" s="3" t="s">
        <v>11226</v>
      </c>
      <c r="O11737" s="3" t="s">
        <v>11227</v>
      </c>
      <c r="P11737" s="4">
        <v>24376.0</v>
      </c>
      <c r="Q11737" s="3" t="s">
        <v>205</v>
      </c>
      <c r="S11737" s="3" t="s">
        <v>34</v>
      </c>
    </row>
    <row r="11738">
      <c r="A11738" s="2">
        <v>42318.714895833335</v>
      </c>
      <c r="B11738" s="3">
        <v>76.0</v>
      </c>
      <c r="C11738" s="3" t="s">
        <v>11139</v>
      </c>
      <c r="D11738" s="3">
        <v>34.0</v>
      </c>
      <c r="E11738" s="3" t="s">
        <v>11225</v>
      </c>
      <c r="F11738" s="3">
        <v>2.0</v>
      </c>
      <c r="G11738" s="3">
        <v>9.0</v>
      </c>
      <c r="H11738" s="3" t="s">
        <v>11141</v>
      </c>
      <c r="I11738" s="3" t="s">
        <v>11142</v>
      </c>
      <c r="J11738" s="3" t="s">
        <v>2015</v>
      </c>
      <c r="K11738" s="3" t="s">
        <v>24</v>
      </c>
      <c r="L11738" s="3">
        <v>3.0</v>
      </c>
      <c r="M11738" s="3" t="s">
        <v>25</v>
      </c>
      <c r="N11738" s="3" t="s">
        <v>11228</v>
      </c>
      <c r="O11738" s="3" t="s">
        <v>257</v>
      </c>
      <c r="P11738" s="4">
        <v>23669.0</v>
      </c>
      <c r="Q11738" s="3" t="s">
        <v>1171</v>
      </c>
      <c r="S11738" s="3" t="s">
        <v>34</v>
      </c>
    </row>
    <row r="11739">
      <c r="A11739" s="2">
        <v>42318.714895833335</v>
      </c>
      <c r="B11739" s="3">
        <v>76.0</v>
      </c>
      <c r="C11739" s="3" t="s">
        <v>11139</v>
      </c>
      <c r="D11739" s="3">
        <v>34.0</v>
      </c>
      <c r="E11739" s="3" t="s">
        <v>11225</v>
      </c>
      <c r="F11739" s="3">
        <v>2.0</v>
      </c>
      <c r="G11739" s="3">
        <v>9.0</v>
      </c>
      <c r="H11739" s="3" t="s">
        <v>11141</v>
      </c>
      <c r="I11739" s="3" t="s">
        <v>11142</v>
      </c>
      <c r="J11739" s="3" t="s">
        <v>2015</v>
      </c>
      <c r="K11739" s="3" t="s">
        <v>24</v>
      </c>
      <c r="L11739" s="3">
        <v>4.0</v>
      </c>
      <c r="M11739" s="3" t="s">
        <v>30</v>
      </c>
      <c r="N11739" s="3" t="s">
        <v>11229</v>
      </c>
      <c r="O11739" s="3" t="s">
        <v>527</v>
      </c>
      <c r="P11739" s="4">
        <v>28462.0</v>
      </c>
      <c r="Q11739" s="3" t="s">
        <v>40</v>
      </c>
      <c r="S11739" s="3" t="s">
        <v>34</v>
      </c>
    </row>
    <row r="11740">
      <c r="A11740" s="2">
        <v>42318.714895833335</v>
      </c>
      <c r="B11740" s="3">
        <v>76.0</v>
      </c>
      <c r="C11740" s="3" t="s">
        <v>11139</v>
      </c>
      <c r="D11740" s="3">
        <v>34.0</v>
      </c>
      <c r="E11740" s="3" t="s">
        <v>11225</v>
      </c>
      <c r="F11740" s="3">
        <v>2.0</v>
      </c>
      <c r="G11740" s="3">
        <v>9.0</v>
      </c>
      <c r="H11740" s="3" t="s">
        <v>11141</v>
      </c>
      <c r="I11740" s="3" t="s">
        <v>11142</v>
      </c>
      <c r="J11740" s="3" t="s">
        <v>2015</v>
      </c>
      <c r="K11740" s="3" t="s">
        <v>24</v>
      </c>
      <c r="L11740" s="3">
        <v>5.0</v>
      </c>
      <c r="M11740" s="3" t="s">
        <v>25</v>
      </c>
      <c r="N11740" s="3" t="s">
        <v>11230</v>
      </c>
      <c r="O11740" s="3" t="s">
        <v>628</v>
      </c>
      <c r="P11740" s="4">
        <v>20607.0</v>
      </c>
      <c r="Q11740" s="3" t="s">
        <v>169</v>
      </c>
      <c r="S11740" s="3" t="s">
        <v>34</v>
      </c>
    </row>
    <row r="11741">
      <c r="A11741" s="2">
        <v>42318.714895833335</v>
      </c>
      <c r="B11741" s="3">
        <v>76.0</v>
      </c>
      <c r="C11741" s="3" t="s">
        <v>11139</v>
      </c>
      <c r="D11741" s="3">
        <v>34.0</v>
      </c>
      <c r="E11741" s="3" t="s">
        <v>11225</v>
      </c>
      <c r="F11741" s="3">
        <v>2.0</v>
      </c>
      <c r="G11741" s="3">
        <v>9.0</v>
      </c>
      <c r="H11741" s="3" t="s">
        <v>11141</v>
      </c>
      <c r="I11741" s="3" t="s">
        <v>11142</v>
      </c>
      <c r="J11741" s="3" t="s">
        <v>2015</v>
      </c>
      <c r="K11741" s="3" t="s">
        <v>24</v>
      </c>
      <c r="L11741" s="3">
        <v>6.0</v>
      </c>
      <c r="M11741" s="3" t="s">
        <v>30</v>
      </c>
      <c r="N11741" s="3" t="s">
        <v>11231</v>
      </c>
      <c r="O11741" s="3" t="s">
        <v>93</v>
      </c>
      <c r="P11741" s="4">
        <v>17865.0</v>
      </c>
      <c r="Q11741" s="3" t="s">
        <v>1454</v>
      </c>
      <c r="S11741" s="3" t="s">
        <v>34</v>
      </c>
    </row>
    <row r="11742">
      <c r="A11742" s="2">
        <v>42318.714895833335</v>
      </c>
      <c r="B11742" s="3">
        <v>76.0</v>
      </c>
      <c r="C11742" s="3" t="s">
        <v>11139</v>
      </c>
      <c r="D11742" s="3">
        <v>34.0</v>
      </c>
      <c r="E11742" s="3" t="s">
        <v>11225</v>
      </c>
      <c r="F11742" s="3">
        <v>2.0</v>
      </c>
      <c r="G11742" s="3">
        <v>9.0</v>
      </c>
      <c r="H11742" s="3" t="s">
        <v>11141</v>
      </c>
      <c r="I11742" s="3" t="s">
        <v>11142</v>
      </c>
      <c r="J11742" s="3" t="s">
        <v>2015</v>
      </c>
      <c r="K11742" s="3" t="s">
        <v>24</v>
      </c>
      <c r="L11742" s="3">
        <v>7.0</v>
      </c>
      <c r="M11742" s="3" t="s">
        <v>25</v>
      </c>
      <c r="N11742" s="3" t="s">
        <v>11232</v>
      </c>
      <c r="O11742" s="3" t="s">
        <v>243</v>
      </c>
      <c r="P11742" s="4">
        <v>17383.0</v>
      </c>
      <c r="Q11742" s="3" t="s">
        <v>96</v>
      </c>
      <c r="S11742" s="3" t="s">
        <v>34</v>
      </c>
    </row>
    <row r="11743">
      <c r="A11743" s="2">
        <v>42318.714895833335</v>
      </c>
      <c r="B11743" s="3">
        <v>76.0</v>
      </c>
      <c r="C11743" s="3" t="s">
        <v>11139</v>
      </c>
      <c r="D11743" s="3">
        <v>34.0</v>
      </c>
      <c r="E11743" s="3" t="s">
        <v>11225</v>
      </c>
      <c r="F11743" s="3">
        <v>2.0</v>
      </c>
      <c r="G11743" s="3">
        <v>9.0</v>
      </c>
      <c r="H11743" s="3" t="s">
        <v>11141</v>
      </c>
      <c r="I11743" s="3" t="s">
        <v>11142</v>
      </c>
      <c r="J11743" s="3" t="s">
        <v>2015</v>
      </c>
      <c r="K11743" s="3" t="s">
        <v>24</v>
      </c>
      <c r="L11743" s="3">
        <v>8.0</v>
      </c>
      <c r="M11743" s="3" t="s">
        <v>30</v>
      </c>
      <c r="N11743" s="3" t="s">
        <v>944</v>
      </c>
      <c r="O11743" s="3" t="s">
        <v>452</v>
      </c>
      <c r="P11743" s="4">
        <v>23989.0</v>
      </c>
      <c r="Q11743" s="3" t="s">
        <v>149</v>
      </c>
      <c r="S11743" s="3" t="s">
        <v>29</v>
      </c>
    </row>
    <row r="11744">
      <c r="A11744" s="2">
        <v>42318.714895833335</v>
      </c>
      <c r="B11744" s="3">
        <v>76.0</v>
      </c>
      <c r="C11744" s="3" t="s">
        <v>11139</v>
      </c>
      <c r="D11744" s="3">
        <v>34.0</v>
      </c>
      <c r="E11744" s="3" t="s">
        <v>11225</v>
      </c>
      <c r="F11744" s="3">
        <v>2.0</v>
      </c>
      <c r="G11744" s="3">
        <v>9.0</v>
      </c>
      <c r="H11744" s="3" t="s">
        <v>11141</v>
      </c>
      <c r="I11744" s="3" t="s">
        <v>11142</v>
      </c>
      <c r="J11744" s="3" t="s">
        <v>2015</v>
      </c>
      <c r="K11744" s="3" t="s">
        <v>24</v>
      </c>
      <c r="L11744" s="3">
        <v>9.0</v>
      </c>
      <c r="M11744" s="3" t="s">
        <v>25</v>
      </c>
      <c r="N11744" s="3" t="s">
        <v>11233</v>
      </c>
      <c r="O11744" s="3" t="s">
        <v>417</v>
      </c>
      <c r="P11744" s="4">
        <v>22241.0</v>
      </c>
      <c r="Q11744" s="3" t="s">
        <v>216</v>
      </c>
      <c r="S11744" s="3" t="s">
        <v>34</v>
      </c>
    </row>
    <row r="11745">
      <c r="A11745" s="2">
        <v>42318.714895833335</v>
      </c>
      <c r="B11745" s="3">
        <v>76.0</v>
      </c>
      <c r="C11745" s="3" t="s">
        <v>11139</v>
      </c>
      <c r="D11745" s="3">
        <v>34.0</v>
      </c>
      <c r="E11745" s="3" t="s">
        <v>11225</v>
      </c>
      <c r="F11745" s="3">
        <v>2.0</v>
      </c>
      <c r="G11745" s="3">
        <v>9.0</v>
      </c>
      <c r="H11745" s="3" t="s">
        <v>11141</v>
      </c>
      <c r="I11745" s="3" t="s">
        <v>11142</v>
      </c>
      <c r="J11745" s="3" t="s">
        <v>2015</v>
      </c>
      <c r="K11745" s="3" t="s">
        <v>24</v>
      </c>
      <c r="L11745" s="3">
        <v>10.0</v>
      </c>
      <c r="M11745" s="3" t="s">
        <v>30</v>
      </c>
      <c r="N11745" s="3" t="s">
        <v>11234</v>
      </c>
      <c r="O11745" s="3" t="s">
        <v>633</v>
      </c>
      <c r="P11745" s="4">
        <v>19507.0</v>
      </c>
      <c r="Q11745" s="3" t="s">
        <v>86</v>
      </c>
      <c r="S11745" s="3" t="s">
        <v>34</v>
      </c>
    </row>
    <row r="11746">
      <c r="A11746" s="2">
        <v>42318.714895833335</v>
      </c>
      <c r="B11746" s="3">
        <v>76.0</v>
      </c>
      <c r="C11746" s="3" t="s">
        <v>11139</v>
      </c>
      <c r="D11746" s="3">
        <v>34.0</v>
      </c>
      <c r="E11746" s="3" t="s">
        <v>11225</v>
      </c>
      <c r="F11746" s="3">
        <v>2.0</v>
      </c>
      <c r="G11746" s="3">
        <v>9.0</v>
      </c>
      <c r="H11746" s="3" t="s">
        <v>11141</v>
      </c>
      <c r="I11746" s="3" t="s">
        <v>11142</v>
      </c>
      <c r="J11746" s="3" t="s">
        <v>2015</v>
      </c>
      <c r="K11746" s="3" t="s">
        <v>24</v>
      </c>
      <c r="L11746" s="3">
        <v>11.0</v>
      </c>
      <c r="M11746" s="3" t="s">
        <v>25</v>
      </c>
      <c r="N11746" s="3" t="s">
        <v>11235</v>
      </c>
      <c r="O11746" s="3" t="s">
        <v>1398</v>
      </c>
      <c r="P11746" s="4">
        <v>32101.0</v>
      </c>
      <c r="Q11746" s="3" t="s">
        <v>1955</v>
      </c>
      <c r="S11746" s="3" t="s">
        <v>34</v>
      </c>
    </row>
    <row r="11747">
      <c r="A11747" s="2">
        <v>42318.714895833335</v>
      </c>
      <c r="B11747" s="3">
        <v>76.0</v>
      </c>
      <c r="C11747" s="3" t="s">
        <v>11139</v>
      </c>
      <c r="D11747" s="3">
        <v>34.0</v>
      </c>
      <c r="E11747" s="3" t="s">
        <v>11225</v>
      </c>
      <c r="F11747" s="3">
        <v>2.0</v>
      </c>
      <c r="G11747" s="3">
        <v>9.0</v>
      </c>
      <c r="H11747" s="3" t="s">
        <v>11141</v>
      </c>
      <c r="I11747" s="3" t="s">
        <v>11142</v>
      </c>
      <c r="J11747" s="3" t="s">
        <v>2015</v>
      </c>
      <c r="K11747" s="3" t="s">
        <v>24</v>
      </c>
      <c r="L11747" s="3">
        <v>12.0</v>
      </c>
      <c r="M11747" s="3" t="s">
        <v>30</v>
      </c>
      <c r="N11747" s="3" t="s">
        <v>11236</v>
      </c>
      <c r="O11747" s="3" t="s">
        <v>107</v>
      </c>
      <c r="P11747" s="4">
        <v>22035.0</v>
      </c>
      <c r="Q11747" s="3" t="s">
        <v>110</v>
      </c>
      <c r="S11747" s="3" t="s">
        <v>34</v>
      </c>
    </row>
    <row r="11748">
      <c r="A11748" s="2">
        <v>42318.714895833335</v>
      </c>
      <c r="B11748" s="3">
        <v>76.0</v>
      </c>
      <c r="C11748" s="3" t="s">
        <v>11139</v>
      </c>
      <c r="D11748" s="3">
        <v>34.0</v>
      </c>
      <c r="E11748" s="3" t="s">
        <v>11225</v>
      </c>
      <c r="F11748" s="3">
        <v>2.0</v>
      </c>
      <c r="G11748" s="3">
        <v>9.0</v>
      </c>
      <c r="H11748" s="3" t="s">
        <v>11141</v>
      </c>
      <c r="I11748" s="3" t="s">
        <v>11142</v>
      </c>
      <c r="J11748" s="3" t="s">
        <v>2015</v>
      </c>
      <c r="K11748" s="3" t="s">
        <v>24</v>
      </c>
      <c r="L11748" s="3">
        <v>13.0</v>
      </c>
      <c r="M11748" s="3" t="s">
        <v>25</v>
      </c>
      <c r="N11748" s="3" t="s">
        <v>11237</v>
      </c>
      <c r="O11748" s="3" t="s">
        <v>7860</v>
      </c>
      <c r="P11748" s="4">
        <v>20039.0</v>
      </c>
      <c r="Q11748" s="3" t="s">
        <v>1955</v>
      </c>
      <c r="S11748" s="3" t="s">
        <v>34</v>
      </c>
    </row>
    <row r="11749">
      <c r="A11749" s="2">
        <v>42318.714895833335</v>
      </c>
      <c r="B11749" s="3">
        <v>76.0</v>
      </c>
      <c r="C11749" s="3" t="s">
        <v>11139</v>
      </c>
      <c r="D11749" s="3">
        <v>34.0</v>
      </c>
      <c r="E11749" s="3" t="s">
        <v>11225</v>
      </c>
      <c r="F11749" s="3">
        <v>2.0</v>
      </c>
      <c r="G11749" s="3">
        <v>9.0</v>
      </c>
      <c r="H11749" s="3" t="s">
        <v>11141</v>
      </c>
      <c r="I11749" s="3" t="s">
        <v>11142</v>
      </c>
      <c r="J11749" s="3" t="s">
        <v>2015</v>
      </c>
      <c r="K11749" s="3" t="s">
        <v>24</v>
      </c>
      <c r="L11749" s="3">
        <v>14.0</v>
      </c>
      <c r="M11749" s="3" t="s">
        <v>30</v>
      </c>
      <c r="N11749" s="3" t="s">
        <v>11238</v>
      </c>
      <c r="O11749" s="3" t="s">
        <v>5411</v>
      </c>
      <c r="P11749" s="4">
        <v>22181.0</v>
      </c>
      <c r="Q11749" s="3" t="s">
        <v>1955</v>
      </c>
      <c r="S11749" s="3" t="s">
        <v>34</v>
      </c>
    </row>
    <row r="11750">
      <c r="A11750" s="2">
        <v>42318.714895833335</v>
      </c>
      <c r="B11750" s="3">
        <v>76.0</v>
      </c>
      <c r="C11750" s="3" t="s">
        <v>11139</v>
      </c>
      <c r="D11750" s="3">
        <v>34.0</v>
      </c>
      <c r="E11750" s="3" t="s">
        <v>11225</v>
      </c>
      <c r="F11750" s="3">
        <v>2.0</v>
      </c>
      <c r="G11750" s="3">
        <v>9.0</v>
      </c>
      <c r="H11750" s="3" t="s">
        <v>11141</v>
      </c>
      <c r="I11750" s="3" t="s">
        <v>11142</v>
      </c>
      <c r="J11750" s="3" t="s">
        <v>2015</v>
      </c>
      <c r="K11750" s="3" t="s">
        <v>24</v>
      </c>
      <c r="L11750" s="3">
        <v>15.0</v>
      </c>
      <c r="M11750" s="3" t="s">
        <v>25</v>
      </c>
      <c r="N11750" s="3" t="s">
        <v>11239</v>
      </c>
      <c r="O11750" s="3" t="s">
        <v>377</v>
      </c>
      <c r="P11750" s="4">
        <v>20871.0</v>
      </c>
      <c r="Q11750" s="3" t="s">
        <v>72</v>
      </c>
      <c r="S11750" s="3" t="s">
        <v>34</v>
      </c>
    </row>
    <row r="11751">
      <c r="A11751" s="2">
        <v>42318.714895833335</v>
      </c>
      <c r="B11751" s="3">
        <v>76.0</v>
      </c>
      <c r="C11751" s="3" t="s">
        <v>11139</v>
      </c>
      <c r="D11751" s="3">
        <v>34.0</v>
      </c>
      <c r="E11751" s="3" t="s">
        <v>11225</v>
      </c>
      <c r="F11751" s="3">
        <v>2.0</v>
      </c>
      <c r="G11751" s="3">
        <v>9.0</v>
      </c>
      <c r="H11751" s="3" t="s">
        <v>11141</v>
      </c>
      <c r="I11751" s="3" t="s">
        <v>11142</v>
      </c>
      <c r="J11751" s="3" t="s">
        <v>2015</v>
      </c>
      <c r="K11751" s="3" t="s">
        <v>24</v>
      </c>
      <c r="L11751" s="3">
        <v>16.0</v>
      </c>
      <c r="M11751" s="3" t="s">
        <v>30</v>
      </c>
      <c r="N11751" s="3" t="s">
        <v>11240</v>
      </c>
      <c r="O11751" s="3" t="s">
        <v>2585</v>
      </c>
      <c r="P11751" s="4">
        <v>32090.0</v>
      </c>
      <c r="Q11751" s="3" t="s">
        <v>132</v>
      </c>
      <c r="S11751" s="3" t="s">
        <v>34</v>
      </c>
    </row>
    <row r="11752">
      <c r="A11752" s="2">
        <v>42318.714895833335</v>
      </c>
      <c r="B11752" s="3">
        <v>76.0</v>
      </c>
      <c r="C11752" s="3" t="s">
        <v>11139</v>
      </c>
      <c r="D11752" s="3">
        <v>34.0</v>
      </c>
      <c r="E11752" s="3" t="s">
        <v>11225</v>
      </c>
      <c r="F11752" s="3">
        <v>2.0</v>
      </c>
      <c r="G11752" s="3">
        <v>9.0</v>
      </c>
      <c r="H11752" s="3" t="s">
        <v>11141</v>
      </c>
      <c r="I11752" s="3" t="s">
        <v>11142</v>
      </c>
      <c r="J11752" s="3" t="s">
        <v>2015</v>
      </c>
      <c r="K11752" s="3" t="s">
        <v>24</v>
      </c>
      <c r="L11752" s="3">
        <v>17.0</v>
      </c>
      <c r="M11752" s="3" t="s">
        <v>25</v>
      </c>
      <c r="N11752" s="3" t="s">
        <v>739</v>
      </c>
      <c r="O11752" s="3" t="s">
        <v>639</v>
      </c>
      <c r="P11752" s="4">
        <v>19625.0</v>
      </c>
      <c r="Q11752" s="3" t="s">
        <v>169</v>
      </c>
      <c r="S11752" s="3" t="s">
        <v>34</v>
      </c>
    </row>
    <row r="11753">
      <c r="A11753" s="2">
        <v>42318.714895833335</v>
      </c>
      <c r="B11753" s="3">
        <v>76.0</v>
      </c>
      <c r="C11753" s="3" t="s">
        <v>11139</v>
      </c>
      <c r="D11753" s="3">
        <v>34.0</v>
      </c>
      <c r="E11753" s="3" t="s">
        <v>11225</v>
      </c>
      <c r="F11753" s="3">
        <v>2.0</v>
      </c>
      <c r="G11753" s="3">
        <v>9.0</v>
      </c>
      <c r="H11753" s="3" t="s">
        <v>11141</v>
      </c>
      <c r="I11753" s="3" t="s">
        <v>11142</v>
      </c>
      <c r="J11753" s="3" t="s">
        <v>2015</v>
      </c>
      <c r="K11753" s="3" t="s">
        <v>24</v>
      </c>
      <c r="L11753" s="3">
        <v>18.0</v>
      </c>
      <c r="M11753" s="3" t="s">
        <v>30</v>
      </c>
      <c r="N11753" s="3" t="s">
        <v>11241</v>
      </c>
      <c r="O11753" s="3" t="s">
        <v>67</v>
      </c>
      <c r="P11753" s="4">
        <v>27434.0</v>
      </c>
      <c r="Q11753" s="3" t="s">
        <v>46</v>
      </c>
      <c r="S11753" s="3" t="s">
        <v>34</v>
      </c>
    </row>
    <row r="11754">
      <c r="A11754" s="2">
        <v>42318.714895833335</v>
      </c>
      <c r="B11754" s="3">
        <v>76.0</v>
      </c>
      <c r="C11754" s="3" t="s">
        <v>11139</v>
      </c>
      <c r="D11754" s="3">
        <v>34.0</v>
      </c>
      <c r="E11754" s="3" t="s">
        <v>11225</v>
      </c>
      <c r="F11754" s="3">
        <v>2.0</v>
      </c>
      <c r="G11754" s="3">
        <v>9.0</v>
      </c>
      <c r="H11754" s="3" t="s">
        <v>11141</v>
      </c>
      <c r="I11754" s="3" t="s">
        <v>11142</v>
      </c>
      <c r="J11754" s="3" t="s">
        <v>2015</v>
      </c>
      <c r="K11754" s="3" t="s">
        <v>24</v>
      </c>
      <c r="L11754" s="3">
        <v>19.0</v>
      </c>
      <c r="M11754" s="3" t="s">
        <v>25</v>
      </c>
      <c r="N11754" s="3" t="s">
        <v>7640</v>
      </c>
      <c r="O11754" s="3" t="s">
        <v>218</v>
      </c>
      <c r="P11754" s="4">
        <v>20257.0</v>
      </c>
      <c r="Q11754" s="3" t="s">
        <v>110</v>
      </c>
      <c r="S11754" s="3" t="s">
        <v>34</v>
      </c>
    </row>
    <row r="11755">
      <c r="A11755" s="2">
        <v>42318.714895833335</v>
      </c>
      <c r="B11755" s="3">
        <v>76.0</v>
      </c>
      <c r="C11755" s="3" t="s">
        <v>11139</v>
      </c>
      <c r="D11755" s="3">
        <v>34.0</v>
      </c>
      <c r="E11755" s="3" t="s">
        <v>11225</v>
      </c>
      <c r="F11755" s="3">
        <v>2.0</v>
      </c>
      <c r="G11755" s="3">
        <v>9.0</v>
      </c>
      <c r="H11755" s="3" t="s">
        <v>11141</v>
      </c>
      <c r="I11755" s="3" t="s">
        <v>11142</v>
      </c>
      <c r="J11755" s="3" t="s">
        <v>2015</v>
      </c>
      <c r="K11755" s="3" t="s">
        <v>24</v>
      </c>
      <c r="L11755" s="3">
        <v>20.0</v>
      </c>
      <c r="M11755" s="3" t="s">
        <v>30</v>
      </c>
      <c r="N11755" s="3" t="s">
        <v>11242</v>
      </c>
      <c r="O11755" s="3" t="s">
        <v>215</v>
      </c>
      <c r="P11755" s="4">
        <v>28545.0</v>
      </c>
      <c r="Q11755" s="3" t="s">
        <v>110</v>
      </c>
      <c r="S11755" s="3" t="s">
        <v>34</v>
      </c>
    </row>
    <row r="11756">
      <c r="A11756" s="2">
        <v>42318.714895833335</v>
      </c>
      <c r="B11756" s="3">
        <v>76.0</v>
      </c>
      <c r="C11756" s="3" t="s">
        <v>11139</v>
      </c>
      <c r="D11756" s="3">
        <v>34.0</v>
      </c>
      <c r="E11756" s="3" t="s">
        <v>11225</v>
      </c>
      <c r="F11756" s="3">
        <v>2.0</v>
      </c>
      <c r="G11756" s="3">
        <v>9.0</v>
      </c>
      <c r="H11756" s="3" t="s">
        <v>11141</v>
      </c>
      <c r="I11756" s="3" t="s">
        <v>11142</v>
      </c>
      <c r="J11756" s="3" t="s">
        <v>2015</v>
      </c>
      <c r="K11756" s="3" t="s">
        <v>24</v>
      </c>
      <c r="L11756" s="3">
        <v>21.0</v>
      </c>
      <c r="M11756" s="3" t="s">
        <v>25</v>
      </c>
      <c r="N11756" s="3" t="s">
        <v>11243</v>
      </c>
      <c r="O11756" s="3" t="s">
        <v>319</v>
      </c>
      <c r="P11756" s="4">
        <v>27048.0</v>
      </c>
      <c r="Q11756" s="3" t="s">
        <v>216</v>
      </c>
      <c r="S11756" s="3" t="s">
        <v>34</v>
      </c>
    </row>
    <row r="11757">
      <c r="A11757" s="2">
        <v>42318.714895833335</v>
      </c>
      <c r="B11757" s="3">
        <v>76.0</v>
      </c>
      <c r="C11757" s="3" t="s">
        <v>11139</v>
      </c>
      <c r="D11757" s="3">
        <v>34.0</v>
      </c>
      <c r="E11757" s="3" t="s">
        <v>11225</v>
      </c>
      <c r="F11757" s="3">
        <v>2.0</v>
      </c>
      <c r="G11757" s="3">
        <v>9.0</v>
      </c>
      <c r="H11757" s="3" t="s">
        <v>11141</v>
      </c>
      <c r="I11757" s="3" t="s">
        <v>11142</v>
      </c>
      <c r="J11757" s="3" t="s">
        <v>2015</v>
      </c>
      <c r="K11757" s="3" t="s">
        <v>24</v>
      </c>
      <c r="L11757" s="3">
        <v>22.0</v>
      </c>
      <c r="M11757" s="3" t="s">
        <v>30</v>
      </c>
      <c r="N11757" s="3" t="s">
        <v>11244</v>
      </c>
      <c r="O11757" s="3" t="s">
        <v>677</v>
      </c>
      <c r="P11757" s="4">
        <v>23120.0</v>
      </c>
      <c r="Q11757" s="3" t="s">
        <v>132</v>
      </c>
      <c r="S11757" s="3" t="s">
        <v>34</v>
      </c>
    </row>
    <row r="11758">
      <c r="A11758" s="2">
        <v>42318.714895833335</v>
      </c>
      <c r="B11758" s="3">
        <v>76.0</v>
      </c>
      <c r="C11758" s="3" t="s">
        <v>11139</v>
      </c>
      <c r="D11758" s="3">
        <v>34.0</v>
      </c>
      <c r="E11758" s="3" t="s">
        <v>11225</v>
      </c>
      <c r="F11758" s="3">
        <v>2.0</v>
      </c>
      <c r="G11758" s="3">
        <v>9.0</v>
      </c>
      <c r="H11758" s="3" t="s">
        <v>11141</v>
      </c>
      <c r="I11758" s="3" t="s">
        <v>11142</v>
      </c>
      <c r="J11758" s="3" t="s">
        <v>2015</v>
      </c>
      <c r="K11758" s="3" t="s">
        <v>24</v>
      </c>
      <c r="L11758" s="3">
        <v>23.0</v>
      </c>
      <c r="M11758" s="3" t="s">
        <v>25</v>
      </c>
      <c r="N11758" s="3" t="s">
        <v>10824</v>
      </c>
      <c r="O11758" s="3" t="s">
        <v>417</v>
      </c>
      <c r="P11758" s="4">
        <v>19142.0</v>
      </c>
      <c r="Q11758" s="3" t="s">
        <v>110</v>
      </c>
      <c r="S11758" s="3" t="s">
        <v>34</v>
      </c>
    </row>
    <row r="11759">
      <c r="A11759" s="2">
        <v>42318.714895833335</v>
      </c>
      <c r="B11759" s="3">
        <v>76.0</v>
      </c>
      <c r="C11759" s="3" t="s">
        <v>11139</v>
      </c>
      <c r="D11759" s="3">
        <v>34.0</v>
      </c>
      <c r="E11759" s="3" t="s">
        <v>11225</v>
      </c>
      <c r="F11759" s="3">
        <v>2.0</v>
      </c>
      <c r="G11759" s="3">
        <v>9.0</v>
      </c>
      <c r="H11759" s="3" t="s">
        <v>11141</v>
      </c>
      <c r="I11759" s="3" t="s">
        <v>11142</v>
      </c>
      <c r="J11759" s="3" t="s">
        <v>2015</v>
      </c>
      <c r="K11759" s="3" t="s">
        <v>24</v>
      </c>
      <c r="L11759" s="3">
        <v>24.0</v>
      </c>
      <c r="M11759" s="3" t="s">
        <v>30</v>
      </c>
      <c r="N11759" s="3" t="s">
        <v>11245</v>
      </c>
      <c r="O11759" s="3" t="s">
        <v>67</v>
      </c>
      <c r="P11759" s="4">
        <v>24876.0</v>
      </c>
      <c r="Q11759" s="3" t="s">
        <v>40</v>
      </c>
      <c r="S11759" s="3" t="s">
        <v>34</v>
      </c>
    </row>
    <row r="11760">
      <c r="A11760" s="2">
        <v>42318.714895833335</v>
      </c>
      <c r="B11760" s="3">
        <v>76.0</v>
      </c>
      <c r="C11760" s="3" t="s">
        <v>11139</v>
      </c>
      <c r="D11760" s="3">
        <v>34.0</v>
      </c>
      <c r="E11760" s="3" t="s">
        <v>11225</v>
      </c>
      <c r="F11760" s="3">
        <v>2.0</v>
      </c>
      <c r="G11760" s="3">
        <v>9.0</v>
      </c>
      <c r="H11760" s="3" t="s">
        <v>11141</v>
      </c>
      <c r="I11760" s="3" t="s">
        <v>11142</v>
      </c>
      <c r="J11760" s="3" t="s">
        <v>2015</v>
      </c>
      <c r="K11760" s="3" t="s">
        <v>24</v>
      </c>
      <c r="L11760" s="3">
        <v>25.0</v>
      </c>
      <c r="M11760" s="3" t="s">
        <v>25</v>
      </c>
      <c r="N11760" s="3" t="s">
        <v>3713</v>
      </c>
      <c r="O11760" s="3" t="s">
        <v>973</v>
      </c>
      <c r="P11760" s="4">
        <v>31584.0</v>
      </c>
      <c r="Q11760" s="3" t="s">
        <v>169</v>
      </c>
      <c r="S11760" s="3" t="s">
        <v>34</v>
      </c>
    </row>
    <row r="11761">
      <c r="A11761" s="2">
        <v>42318.714895833335</v>
      </c>
      <c r="B11761" s="3">
        <v>76.0</v>
      </c>
      <c r="C11761" s="3" t="s">
        <v>11139</v>
      </c>
      <c r="D11761" s="3">
        <v>34.0</v>
      </c>
      <c r="E11761" s="3" t="s">
        <v>11225</v>
      </c>
      <c r="F11761" s="3">
        <v>2.0</v>
      </c>
      <c r="G11761" s="3">
        <v>9.0</v>
      </c>
      <c r="H11761" s="3" t="s">
        <v>11141</v>
      </c>
      <c r="I11761" s="3" t="s">
        <v>11142</v>
      </c>
      <c r="J11761" s="3" t="s">
        <v>2015</v>
      </c>
      <c r="K11761" s="3" t="s">
        <v>24</v>
      </c>
      <c r="L11761" s="3">
        <v>26.0</v>
      </c>
      <c r="M11761" s="3" t="s">
        <v>30</v>
      </c>
      <c r="N11761" s="3" t="s">
        <v>2795</v>
      </c>
      <c r="O11761" s="3" t="s">
        <v>11246</v>
      </c>
      <c r="P11761" s="4">
        <v>26602.0</v>
      </c>
      <c r="Q11761" s="3" t="s">
        <v>40</v>
      </c>
      <c r="S11761" s="3" t="s">
        <v>34</v>
      </c>
    </row>
    <row r="11762">
      <c r="A11762" s="2">
        <v>42318.714895833335</v>
      </c>
      <c r="B11762" s="3">
        <v>76.0</v>
      </c>
      <c r="C11762" s="3" t="s">
        <v>11139</v>
      </c>
      <c r="D11762" s="3">
        <v>34.0</v>
      </c>
      <c r="E11762" s="3" t="s">
        <v>11225</v>
      </c>
      <c r="F11762" s="3">
        <v>2.0</v>
      </c>
      <c r="G11762" s="3">
        <v>9.0</v>
      </c>
      <c r="H11762" s="3" t="s">
        <v>11141</v>
      </c>
      <c r="I11762" s="3" t="s">
        <v>11142</v>
      </c>
      <c r="J11762" s="3" t="s">
        <v>2015</v>
      </c>
      <c r="K11762" s="3" t="s">
        <v>24</v>
      </c>
      <c r="L11762" s="3">
        <v>27.0</v>
      </c>
      <c r="M11762" s="3" t="s">
        <v>25</v>
      </c>
      <c r="N11762" s="3" t="s">
        <v>11247</v>
      </c>
      <c r="O11762" s="3" t="s">
        <v>127</v>
      </c>
      <c r="P11762" s="4">
        <v>18559.0</v>
      </c>
      <c r="Q11762" s="3" t="s">
        <v>86</v>
      </c>
      <c r="S11762" s="3" t="s">
        <v>34</v>
      </c>
    </row>
    <row r="11763">
      <c r="A11763" s="2">
        <v>42318.714895833335</v>
      </c>
      <c r="B11763" s="3">
        <v>76.0</v>
      </c>
      <c r="C11763" s="3" t="s">
        <v>11139</v>
      </c>
      <c r="D11763" s="3">
        <v>34.0</v>
      </c>
      <c r="E11763" s="3" t="s">
        <v>11225</v>
      </c>
      <c r="F11763" s="3">
        <v>2.0</v>
      </c>
      <c r="G11763" s="3">
        <v>9.0</v>
      </c>
      <c r="H11763" s="3" t="s">
        <v>11141</v>
      </c>
      <c r="I11763" s="3" t="s">
        <v>11142</v>
      </c>
      <c r="J11763" s="3" t="s">
        <v>2015</v>
      </c>
      <c r="K11763" s="3" t="s">
        <v>24</v>
      </c>
      <c r="L11763" s="3">
        <v>28.0</v>
      </c>
      <c r="M11763" s="3" t="s">
        <v>30</v>
      </c>
      <c r="N11763" s="3" t="s">
        <v>11248</v>
      </c>
      <c r="O11763" s="3" t="s">
        <v>375</v>
      </c>
      <c r="P11763" s="4">
        <v>21284.0</v>
      </c>
      <c r="Q11763" s="3" t="s">
        <v>46</v>
      </c>
      <c r="S11763" s="3" t="s">
        <v>34</v>
      </c>
    </row>
    <row r="11764">
      <c r="A11764" s="2">
        <v>42318.714895833335</v>
      </c>
      <c r="B11764" s="3">
        <v>76.0</v>
      </c>
      <c r="C11764" s="3" t="s">
        <v>11139</v>
      </c>
      <c r="D11764" s="3">
        <v>34.0</v>
      </c>
      <c r="E11764" s="3" t="s">
        <v>11225</v>
      </c>
      <c r="F11764" s="3">
        <v>2.0</v>
      </c>
      <c r="G11764" s="3">
        <v>9.0</v>
      </c>
      <c r="H11764" s="3" t="s">
        <v>11141</v>
      </c>
      <c r="I11764" s="3" t="s">
        <v>11142</v>
      </c>
      <c r="J11764" s="3" t="s">
        <v>2015</v>
      </c>
      <c r="K11764" s="3" t="s">
        <v>24</v>
      </c>
      <c r="L11764" s="3">
        <v>29.0</v>
      </c>
      <c r="M11764" s="3" t="s">
        <v>25</v>
      </c>
      <c r="N11764" s="3" t="s">
        <v>11249</v>
      </c>
      <c r="O11764" s="3" t="s">
        <v>377</v>
      </c>
      <c r="P11764" s="4">
        <v>18212.0</v>
      </c>
      <c r="Q11764" s="3" t="s">
        <v>205</v>
      </c>
      <c r="R11764" s="3" t="s">
        <v>1134</v>
      </c>
      <c r="S11764" s="3" t="s">
        <v>34</v>
      </c>
    </row>
    <row r="11765">
      <c r="A11765" s="2">
        <v>42318.714895833335</v>
      </c>
      <c r="B11765" s="3">
        <v>76.0</v>
      </c>
      <c r="C11765" s="3" t="s">
        <v>11139</v>
      </c>
      <c r="D11765" s="3">
        <v>34.0</v>
      </c>
      <c r="E11765" s="3" t="s">
        <v>11225</v>
      </c>
      <c r="F11765" s="3">
        <v>2.0</v>
      </c>
      <c r="G11765" s="3">
        <v>9.0</v>
      </c>
      <c r="H11765" s="3" t="s">
        <v>11141</v>
      </c>
      <c r="I11765" s="3" t="s">
        <v>11142</v>
      </c>
      <c r="J11765" s="3" t="s">
        <v>2015</v>
      </c>
      <c r="K11765" s="3" t="s">
        <v>24</v>
      </c>
      <c r="L11765" s="3">
        <v>30.0</v>
      </c>
      <c r="M11765" s="3" t="s">
        <v>30</v>
      </c>
      <c r="N11765" s="3" t="s">
        <v>7925</v>
      </c>
      <c r="O11765" s="3" t="s">
        <v>215</v>
      </c>
      <c r="P11765" s="4">
        <v>22688.0</v>
      </c>
      <c r="Q11765" s="3" t="s">
        <v>528</v>
      </c>
      <c r="S11765" s="3" t="s">
        <v>34</v>
      </c>
    </row>
    <row r="11766">
      <c r="A11766" s="2">
        <v>42318.714895833335</v>
      </c>
      <c r="B11766" s="3">
        <v>76.0</v>
      </c>
      <c r="C11766" s="3" t="s">
        <v>11139</v>
      </c>
      <c r="D11766" s="3">
        <v>34.0</v>
      </c>
      <c r="E11766" s="3" t="s">
        <v>11225</v>
      </c>
      <c r="F11766" s="3">
        <v>2.0</v>
      </c>
      <c r="G11766" s="3">
        <v>9.0</v>
      </c>
      <c r="H11766" s="3" t="s">
        <v>11141</v>
      </c>
      <c r="I11766" s="3" t="s">
        <v>11142</v>
      </c>
      <c r="J11766" s="3" t="s">
        <v>2015</v>
      </c>
      <c r="K11766" s="3" t="s">
        <v>24</v>
      </c>
      <c r="L11766" s="3">
        <v>31.0</v>
      </c>
      <c r="M11766" s="3" t="s">
        <v>25</v>
      </c>
      <c r="N11766" s="3" t="s">
        <v>11250</v>
      </c>
      <c r="O11766" s="3" t="s">
        <v>281</v>
      </c>
      <c r="P11766" s="4">
        <v>15388.0</v>
      </c>
      <c r="Q11766" s="3" t="s">
        <v>1454</v>
      </c>
      <c r="S11766" s="3" t="s">
        <v>34</v>
      </c>
    </row>
    <row r="11767">
      <c r="A11767" s="2">
        <v>42318.714895833335</v>
      </c>
      <c r="B11767" s="3">
        <v>76.0</v>
      </c>
      <c r="C11767" s="3" t="s">
        <v>11139</v>
      </c>
      <c r="D11767" s="3">
        <v>34.0</v>
      </c>
      <c r="E11767" s="3" t="s">
        <v>11225</v>
      </c>
      <c r="F11767" s="3">
        <v>2.0</v>
      </c>
      <c r="G11767" s="3">
        <v>9.0</v>
      </c>
      <c r="H11767" s="3" t="s">
        <v>11141</v>
      </c>
      <c r="I11767" s="3" t="s">
        <v>11142</v>
      </c>
      <c r="J11767" s="3" t="s">
        <v>2015</v>
      </c>
      <c r="K11767" s="3" t="s">
        <v>24</v>
      </c>
      <c r="L11767" s="3">
        <v>32.0</v>
      </c>
      <c r="M11767" s="3" t="s">
        <v>30</v>
      </c>
      <c r="N11767" s="3" t="s">
        <v>11251</v>
      </c>
      <c r="O11767" s="3" t="s">
        <v>448</v>
      </c>
      <c r="P11767" s="4">
        <v>27501.0</v>
      </c>
      <c r="Q11767" s="3" t="s">
        <v>380</v>
      </c>
      <c r="S11767" s="3" t="s">
        <v>34</v>
      </c>
    </row>
    <row r="11768">
      <c r="A11768" s="2">
        <v>42318.714895833335</v>
      </c>
      <c r="B11768" s="3">
        <v>76.0</v>
      </c>
      <c r="C11768" s="3" t="s">
        <v>11139</v>
      </c>
      <c r="D11768" s="3">
        <v>46.0</v>
      </c>
      <c r="E11768" s="3" t="s">
        <v>11252</v>
      </c>
      <c r="F11768" s="3">
        <v>2.0</v>
      </c>
      <c r="G11768" s="3">
        <v>9.0</v>
      </c>
      <c r="H11768" s="3" t="s">
        <v>11141</v>
      </c>
      <c r="I11768" s="3" t="s">
        <v>11142</v>
      </c>
      <c r="J11768" s="3" t="s">
        <v>2015</v>
      </c>
      <c r="K11768" s="3" t="s">
        <v>24</v>
      </c>
      <c r="L11768" s="3">
        <v>1.0</v>
      </c>
      <c r="M11768" s="3" t="s">
        <v>25</v>
      </c>
      <c r="N11768" s="3" t="s">
        <v>11253</v>
      </c>
      <c r="O11768" s="3" t="s">
        <v>1447</v>
      </c>
      <c r="P11768" s="4">
        <v>31485.0</v>
      </c>
      <c r="Q11768" s="3" t="s">
        <v>216</v>
      </c>
      <c r="S11768" s="3" t="s">
        <v>34</v>
      </c>
    </row>
    <row r="11769">
      <c r="A11769" s="2">
        <v>42318.714895833335</v>
      </c>
      <c r="B11769" s="3">
        <v>76.0</v>
      </c>
      <c r="C11769" s="3" t="s">
        <v>11139</v>
      </c>
      <c r="D11769" s="3">
        <v>46.0</v>
      </c>
      <c r="E11769" s="3" t="s">
        <v>11252</v>
      </c>
      <c r="F11769" s="3">
        <v>2.0</v>
      </c>
      <c r="G11769" s="3">
        <v>9.0</v>
      </c>
      <c r="H11769" s="3" t="s">
        <v>11141</v>
      </c>
      <c r="I11769" s="3" t="s">
        <v>11142</v>
      </c>
      <c r="J11769" s="3" t="s">
        <v>2015</v>
      </c>
      <c r="K11769" s="3" t="s">
        <v>24</v>
      </c>
      <c r="L11769" s="3">
        <v>2.0</v>
      </c>
      <c r="M11769" s="3" t="s">
        <v>30</v>
      </c>
      <c r="N11769" s="3" t="s">
        <v>11254</v>
      </c>
      <c r="O11769" s="3" t="s">
        <v>225</v>
      </c>
      <c r="P11769" s="4">
        <v>21632.0</v>
      </c>
      <c r="Q11769" s="3" t="s">
        <v>205</v>
      </c>
      <c r="S11769" s="3" t="s">
        <v>34</v>
      </c>
    </row>
    <row r="11770">
      <c r="A11770" s="2">
        <v>42318.714895833335</v>
      </c>
      <c r="B11770" s="3">
        <v>76.0</v>
      </c>
      <c r="C11770" s="3" t="s">
        <v>11139</v>
      </c>
      <c r="D11770" s="3">
        <v>46.0</v>
      </c>
      <c r="E11770" s="3" t="s">
        <v>11252</v>
      </c>
      <c r="F11770" s="3">
        <v>2.0</v>
      </c>
      <c r="G11770" s="3">
        <v>9.0</v>
      </c>
      <c r="H11770" s="3" t="s">
        <v>11141</v>
      </c>
      <c r="I11770" s="3" t="s">
        <v>11142</v>
      </c>
      <c r="J11770" s="3" t="s">
        <v>2015</v>
      </c>
      <c r="K11770" s="3" t="s">
        <v>24</v>
      </c>
      <c r="L11770" s="3">
        <v>3.0</v>
      </c>
      <c r="M11770" s="3" t="s">
        <v>25</v>
      </c>
      <c r="N11770" s="3" t="s">
        <v>11255</v>
      </c>
      <c r="O11770" s="3" t="s">
        <v>59</v>
      </c>
      <c r="P11770" s="4">
        <v>20158.0</v>
      </c>
      <c r="Q11770" s="3" t="s">
        <v>46</v>
      </c>
      <c r="S11770" s="3" t="s">
        <v>34</v>
      </c>
    </row>
    <row r="11771">
      <c r="A11771" s="2">
        <v>42318.714895833335</v>
      </c>
      <c r="B11771" s="3">
        <v>76.0</v>
      </c>
      <c r="C11771" s="3" t="s">
        <v>11139</v>
      </c>
      <c r="D11771" s="3">
        <v>46.0</v>
      </c>
      <c r="E11771" s="3" t="s">
        <v>11252</v>
      </c>
      <c r="F11771" s="3">
        <v>2.0</v>
      </c>
      <c r="G11771" s="3">
        <v>9.0</v>
      </c>
      <c r="H11771" s="3" t="s">
        <v>11141</v>
      </c>
      <c r="I11771" s="3" t="s">
        <v>11142</v>
      </c>
      <c r="J11771" s="3" t="s">
        <v>2015</v>
      </c>
      <c r="K11771" s="3" t="s">
        <v>24</v>
      </c>
      <c r="L11771" s="3">
        <v>4.0</v>
      </c>
      <c r="M11771" s="3" t="s">
        <v>30</v>
      </c>
      <c r="N11771" s="3" t="s">
        <v>11256</v>
      </c>
      <c r="O11771" s="3" t="s">
        <v>129</v>
      </c>
      <c r="P11771" s="4">
        <v>20639.0</v>
      </c>
      <c r="Q11771" s="3" t="s">
        <v>55</v>
      </c>
      <c r="S11771" s="3" t="s">
        <v>34</v>
      </c>
    </row>
    <row r="11772">
      <c r="A11772" s="2">
        <v>42318.714895833335</v>
      </c>
      <c r="B11772" s="3">
        <v>76.0</v>
      </c>
      <c r="C11772" s="3" t="s">
        <v>11139</v>
      </c>
      <c r="D11772" s="3">
        <v>46.0</v>
      </c>
      <c r="E11772" s="3" t="s">
        <v>11252</v>
      </c>
      <c r="F11772" s="3">
        <v>2.0</v>
      </c>
      <c r="G11772" s="3">
        <v>9.0</v>
      </c>
      <c r="H11772" s="3" t="s">
        <v>11141</v>
      </c>
      <c r="I11772" s="3" t="s">
        <v>11142</v>
      </c>
      <c r="J11772" s="3" t="s">
        <v>2015</v>
      </c>
      <c r="K11772" s="3" t="s">
        <v>24</v>
      </c>
      <c r="L11772" s="3">
        <v>5.0</v>
      </c>
      <c r="M11772" s="3" t="s">
        <v>25</v>
      </c>
      <c r="N11772" s="3" t="s">
        <v>11257</v>
      </c>
      <c r="O11772" s="3" t="s">
        <v>319</v>
      </c>
      <c r="P11772" s="4">
        <v>26615.0</v>
      </c>
      <c r="Q11772" s="3" t="s">
        <v>132</v>
      </c>
      <c r="S11772" s="3" t="s">
        <v>34</v>
      </c>
    </row>
    <row r="11773">
      <c r="A11773" s="2">
        <v>42318.714895833335</v>
      </c>
      <c r="B11773" s="3">
        <v>76.0</v>
      </c>
      <c r="C11773" s="3" t="s">
        <v>11139</v>
      </c>
      <c r="D11773" s="3">
        <v>46.0</v>
      </c>
      <c r="E11773" s="3" t="s">
        <v>11252</v>
      </c>
      <c r="F11773" s="3">
        <v>2.0</v>
      </c>
      <c r="G11773" s="3">
        <v>9.0</v>
      </c>
      <c r="H11773" s="3" t="s">
        <v>11141</v>
      </c>
      <c r="I11773" s="3" t="s">
        <v>11142</v>
      </c>
      <c r="J11773" s="3" t="s">
        <v>2015</v>
      </c>
      <c r="K11773" s="3" t="s">
        <v>24</v>
      </c>
      <c r="L11773" s="3">
        <v>6.0</v>
      </c>
      <c r="M11773" s="3" t="s">
        <v>30</v>
      </c>
      <c r="N11773" s="3" t="s">
        <v>1206</v>
      </c>
      <c r="O11773" s="3" t="s">
        <v>812</v>
      </c>
      <c r="P11773" s="4">
        <v>29637.0</v>
      </c>
      <c r="Q11773" s="3" t="s">
        <v>132</v>
      </c>
      <c r="S11773" s="3" t="s">
        <v>34</v>
      </c>
    </row>
    <row r="11774">
      <c r="A11774" s="2">
        <v>42318.714895833335</v>
      </c>
      <c r="B11774" s="3">
        <v>76.0</v>
      </c>
      <c r="C11774" s="3" t="s">
        <v>11139</v>
      </c>
      <c r="D11774" s="3">
        <v>46.0</v>
      </c>
      <c r="E11774" s="3" t="s">
        <v>11252</v>
      </c>
      <c r="F11774" s="3">
        <v>2.0</v>
      </c>
      <c r="G11774" s="3">
        <v>9.0</v>
      </c>
      <c r="H11774" s="3" t="s">
        <v>11141</v>
      </c>
      <c r="I11774" s="3" t="s">
        <v>11142</v>
      </c>
      <c r="J11774" s="3" t="s">
        <v>2015</v>
      </c>
      <c r="K11774" s="3" t="s">
        <v>24</v>
      </c>
      <c r="L11774" s="3">
        <v>7.0</v>
      </c>
      <c r="M11774" s="3" t="s">
        <v>25</v>
      </c>
      <c r="N11774" s="3" t="s">
        <v>11258</v>
      </c>
      <c r="O11774" s="3" t="s">
        <v>243</v>
      </c>
      <c r="P11774" s="4">
        <v>15757.0</v>
      </c>
      <c r="Q11774" s="3" t="s">
        <v>113</v>
      </c>
      <c r="S11774" s="3" t="s">
        <v>34</v>
      </c>
    </row>
    <row r="11775">
      <c r="A11775" s="2">
        <v>42318.714895833335</v>
      </c>
      <c r="B11775" s="3">
        <v>76.0</v>
      </c>
      <c r="C11775" s="3" t="s">
        <v>11139</v>
      </c>
      <c r="D11775" s="3">
        <v>48.0</v>
      </c>
      <c r="E11775" s="3" t="s">
        <v>11259</v>
      </c>
      <c r="F11775" s="3">
        <v>2.0</v>
      </c>
      <c r="G11775" s="3">
        <v>9.0</v>
      </c>
      <c r="H11775" s="3" t="s">
        <v>11141</v>
      </c>
      <c r="I11775" s="3" t="s">
        <v>11142</v>
      </c>
      <c r="J11775" s="3" t="s">
        <v>2015</v>
      </c>
      <c r="K11775" s="3" t="s">
        <v>24</v>
      </c>
      <c r="L11775" s="3">
        <v>1.0</v>
      </c>
      <c r="M11775" s="3" t="s">
        <v>25</v>
      </c>
      <c r="N11775" s="3" t="s">
        <v>11260</v>
      </c>
      <c r="O11775" s="3" t="s">
        <v>109</v>
      </c>
      <c r="P11775" s="4">
        <v>19540.0</v>
      </c>
      <c r="Q11775" s="3" t="s">
        <v>209</v>
      </c>
      <c r="S11775" s="3" t="s">
        <v>34</v>
      </c>
    </row>
    <row r="11776">
      <c r="A11776" s="2">
        <v>42318.714895833335</v>
      </c>
      <c r="B11776" s="3">
        <v>76.0</v>
      </c>
      <c r="C11776" s="3" t="s">
        <v>11139</v>
      </c>
      <c r="D11776" s="3">
        <v>48.0</v>
      </c>
      <c r="E11776" s="3" t="s">
        <v>11259</v>
      </c>
      <c r="F11776" s="3">
        <v>2.0</v>
      </c>
      <c r="G11776" s="3">
        <v>9.0</v>
      </c>
      <c r="H11776" s="3" t="s">
        <v>11141</v>
      </c>
      <c r="I11776" s="3" t="s">
        <v>11142</v>
      </c>
      <c r="J11776" s="3" t="s">
        <v>2015</v>
      </c>
      <c r="K11776" s="3" t="s">
        <v>24</v>
      </c>
      <c r="L11776" s="3">
        <v>2.0</v>
      </c>
      <c r="M11776" s="3" t="s">
        <v>30</v>
      </c>
      <c r="N11776" s="3" t="s">
        <v>7154</v>
      </c>
      <c r="O11776" s="3" t="s">
        <v>1751</v>
      </c>
      <c r="P11776" s="4">
        <v>20602.0</v>
      </c>
      <c r="Q11776" s="3" t="s">
        <v>189</v>
      </c>
      <c r="S11776" s="3" t="s">
        <v>34</v>
      </c>
    </row>
    <row r="11777">
      <c r="A11777" s="2">
        <v>42318.714895833335</v>
      </c>
      <c r="B11777" s="3">
        <v>76.0</v>
      </c>
      <c r="C11777" s="3" t="s">
        <v>11139</v>
      </c>
      <c r="D11777" s="3">
        <v>48.0</v>
      </c>
      <c r="E11777" s="3" t="s">
        <v>11259</v>
      </c>
      <c r="F11777" s="3">
        <v>2.0</v>
      </c>
      <c r="G11777" s="3">
        <v>9.0</v>
      </c>
      <c r="H11777" s="3" t="s">
        <v>11141</v>
      </c>
      <c r="I11777" s="3" t="s">
        <v>11142</v>
      </c>
      <c r="J11777" s="3" t="s">
        <v>2015</v>
      </c>
      <c r="K11777" s="3" t="s">
        <v>24</v>
      </c>
      <c r="L11777" s="3">
        <v>3.0</v>
      </c>
      <c r="M11777" s="3" t="s">
        <v>25</v>
      </c>
      <c r="N11777" s="3" t="s">
        <v>2364</v>
      </c>
      <c r="O11777" s="3" t="s">
        <v>796</v>
      </c>
      <c r="P11777" s="4">
        <v>25348.0</v>
      </c>
      <c r="Q11777" s="3" t="s">
        <v>110</v>
      </c>
      <c r="S11777" s="3" t="s">
        <v>34</v>
      </c>
    </row>
    <row r="11778">
      <c r="A11778" s="2">
        <v>42318.714895833335</v>
      </c>
      <c r="B11778" s="3">
        <v>76.0</v>
      </c>
      <c r="C11778" s="3" t="s">
        <v>11139</v>
      </c>
      <c r="D11778" s="3">
        <v>48.0</v>
      </c>
      <c r="E11778" s="3" t="s">
        <v>11259</v>
      </c>
      <c r="F11778" s="3">
        <v>2.0</v>
      </c>
      <c r="G11778" s="3">
        <v>9.0</v>
      </c>
      <c r="H11778" s="3" t="s">
        <v>11141</v>
      </c>
      <c r="I11778" s="3" t="s">
        <v>11142</v>
      </c>
      <c r="J11778" s="3" t="s">
        <v>2015</v>
      </c>
      <c r="K11778" s="3" t="s">
        <v>24</v>
      </c>
      <c r="L11778" s="3">
        <v>4.0</v>
      </c>
      <c r="M11778" s="3" t="s">
        <v>30</v>
      </c>
      <c r="N11778" s="3" t="s">
        <v>11261</v>
      </c>
      <c r="O11778" s="3" t="s">
        <v>639</v>
      </c>
      <c r="P11778" s="4">
        <v>23212.0</v>
      </c>
      <c r="Q11778" s="3" t="s">
        <v>52</v>
      </c>
      <c r="S11778" s="3" t="s">
        <v>34</v>
      </c>
    </row>
    <row r="11779">
      <c r="A11779" s="2">
        <v>42318.714895833335</v>
      </c>
      <c r="B11779" s="3">
        <v>76.0</v>
      </c>
      <c r="C11779" s="3" t="s">
        <v>11139</v>
      </c>
      <c r="D11779" s="3">
        <v>65.0</v>
      </c>
      <c r="E11779" s="3" t="s">
        <v>11262</v>
      </c>
      <c r="F11779" s="3">
        <v>2.0</v>
      </c>
      <c r="G11779" s="3">
        <v>9.0</v>
      </c>
      <c r="H11779" s="3" t="s">
        <v>11141</v>
      </c>
      <c r="I11779" s="3" t="s">
        <v>11142</v>
      </c>
      <c r="J11779" s="3" t="s">
        <v>2015</v>
      </c>
      <c r="K11779" s="3" t="s">
        <v>24</v>
      </c>
      <c r="L11779" s="3">
        <v>1.0</v>
      </c>
      <c r="M11779" s="3" t="s">
        <v>25</v>
      </c>
      <c r="N11779" s="3" t="s">
        <v>11263</v>
      </c>
      <c r="O11779" s="3" t="s">
        <v>127</v>
      </c>
      <c r="P11779" s="4">
        <v>16319.0</v>
      </c>
      <c r="Q11779" s="3" t="s">
        <v>113</v>
      </c>
      <c r="S11779" s="3" t="s">
        <v>34</v>
      </c>
    </row>
    <row r="11780">
      <c r="A11780" s="2">
        <v>42318.714895833335</v>
      </c>
      <c r="B11780" s="3">
        <v>76.0</v>
      </c>
      <c r="C11780" s="3" t="s">
        <v>11139</v>
      </c>
      <c r="D11780" s="3">
        <v>65.0</v>
      </c>
      <c r="E11780" s="3" t="s">
        <v>11262</v>
      </c>
      <c r="F11780" s="3">
        <v>2.0</v>
      </c>
      <c r="G11780" s="3">
        <v>9.0</v>
      </c>
      <c r="H11780" s="3" t="s">
        <v>11141</v>
      </c>
      <c r="I11780" s="3" t="s">
        <v>11142</v>
      </c>
      <c r="J11780" s="3" t="s">
        <v>2015</v>
      </c>
      <c r="K11780" s="3" t="s">
        <v>24</v>
      </c>
      <c r="L11780" s="3">
        <v>2.0</v>
      </c>
      <c r="M11780" s="3" t="s">
        <v>30</v>
      </c>
      <c r="N11780" s="3" t="s">
        <v>11264</v>
      </c>
      <c r="O11780" s="3" t="s">
        <v>121</v>
      </c>
      <c r="P11780" s="4">
        <v>25745.0</v>
      </c>
      <c r="Q11780" s="3" t="s">
        <v>115</v>
      </c>
      <c r="S11780" s="3" t="s">
        <v>29</v>
      </c>
    </row>
    <row r="11781">
      <c r="A11781" s="2">
        <v>42318.714895833335</v>
      </c>
      <c r="B11781" s="3">
        <v>76.0</v>
      </c>
      <c r="C11781" s="3" t="s">
        <v>11139</v>
      </c>
      <c r="D11781" s="3">
        <v>65.0</v>
      </c>
      <c r="E11781" s="3" t="s">
        <v>11262</v>
      </c>
      <c r="F11781" s="3">
        <v>2.0</v>
      </c>
      <c r="G11781" s="3">
        <v>9.0</v>
      </c>
      <c r="H11781" s="3" t="s">
        <v>11141</v>
      </c>
      <c r="I11781" s="3" t="s">
        <v>11142</v>
      </c>
      <c r="J11781" s="3" t="s">
        <v>2015</v>
      </c>
      <c r="K11781" s="3" t="s">
        <v>24</v>
      </c>
      <c r="L11781" s="3">
        <v>3.0</v>
      </c>
      <c r="M11781" s="3" t="s">
        <v>25</v>
      </c>
      <c r="N11781" s="3" t="s">
        <v>11265</v>
      </c>
      <c r="O11781" s="3" t="s">
        <v>305</v>
      </c>
      <c r="P11781" s="4">
        <v>27226.0</v>
      </c>
      <c r="Q11781" s="3" t="s">
        <v>169</v>
      </c>
      <c r="S11781" s="3" t="s">
        <v>34</v>
      </c>
    </row>
    <row r="11782">
      <c r="A11782" s="2">
        <v>42318.714895833335</v>
      </c>
      <c r="B11782" s="3">
        <v>76.0</v>
      </c>
      <c r="C11782" s="3" t="s">
        <v>11139</v>
      </c>
      <c r="D11782" s="3">
        <v>65.0</v>
      </c>
      <c r="E11782" s="3" t="s">
        <v>11262</v>
      </c>
      <c r="F11782" s="3">
        <v>2.0</v>
      </c>
      <c r="G11782" s="3">
        <v>9.0</v>
      </c>
      <c r="H11782" s="3" t="s">
        <v>11141</v>
      </c>
      <c r="I11782" s="3" t="s">
        <v>11142</v>
      </c>
      <c r="J11782" s="3" t="s">
        <v>2015</v>
      </c>
      <c r="K11782" s="3" t="s">
        <v>24</v>
      </c>
      <c r="L11782" s="3">
        <v>4.0</v>
      </c>
      <c r="M11782" s="3" t="s">
        <v>30</v>
      </c>
      <c r="N11782" s="3" t="s">
        <v>11266</v>
      </c>
      <c r="O11782" s="3" t="s">
        <v>1706</v>
      </c>
      <c r="P11782" s="4">
        <v>27299.0</v>
      </c>
      <c r="Q11782" s="3" t="s">
        <v>205</v>
      </c>
      <c r="S11782" s="3" t="s">
        <v>34</v>
      </c>
    </row>
    <row r="11783">
      <c r="A11783" s="2">
        <v>42318.714895833335</v>
      </c>
      <c r="B11783" s="3">
        <v>76.0</v>
      </c>
      <c r="C11783" s="3" t="s">
        <v>11139</v>
      </c>
      <c r="D11783" s="3">
        <v>65.0</v>
      </c>
      <c r="E11783" s="3" t="s">
        <v>11262</v>
      </c>
      <c r="F11783" s="3">
        <v>2.0</v>
      </c>
      <c r="G11783" s="3">
        <v>9.0</v>
      </c>
      <c r="H11783" s="3" t="s">
        <v>11141</v>
      </c>
      <c r="I11783" s="3" t="s">
        <v>11142</v>
      </c>
      <c r="J11783" s="3" t="s">
        <v>2015</v>
      </c>
      <c r="K11783" s="3" t="s">
        <v>24</v>
      </c>
      <c r="L11783" s="3">
        <v>5.0</v>
      </c>
      <c r="M11783" s="3" t="s">
        <v>25</v>
      </c>
      <c r="N11783" s="3" t="s">
        <v>937</v>
      </c>
      <c r="O11783" s="3" t="s">
        <v>78</v>
      </c>
      <c r="P11783" s="4">
        <v>33968.0</v>
      </c>
      <c r="Q11783" s="3" t="s">
        <v>132</v>
      </c>
      <c r="S11783" s="3" t="s">
        <v>34</v>
      </c>
    </row>
    <row r="11784">
      <c r="A11784" s="2">
        <v>42318.714895833335</v>
      </c>
      <c r="B11784" s="3">
        <v>76.0</v>
      </c>
      <c r="C11784" s="3" t="s">
        <v>11139</v>
      </c>
      <c r="D11784" s="3">
        <v>65.0</v>
      </c>
      <c r="E11784" s="3" t="s">
        <v>11262</v>
      </c>
      <c r="F11784" s="3">
        <v>2.0</v>
      </c>
      <c r="G11784" s="3">
        <v>9.0</v>
      </c>
      <c r="H11784" s="3" t="s">
        <v>11141</v>
      </c>
      <c r="I11784" s="3" t="s">
        <v>11142</v>
      </c>
      <c r="J11784" s="3" t="s">
        <v>2015</v>
      </c>
      <c r="K11784" s="3" t="s">
        <v>24</v>
      </c>
      <c r="L11784" s="3">
        <v>6.0</v>
      </c>
      <c r="M11784" s="3" t="s">
        <v>30</v>
      </c>
      <c r="N11784" s="3" t="s">
        <v>11267</v>
      </c>
      <c r="O11784" s="3" t="s">
        <v>1027</v>
      </c>
      <c r="P11784" s="4">
        <v>31645.0</v>
      </c>
      <c r="Q11784" s="3" t="s">
        <v>132</v>
      </c>
      <c r="S11784" s="3" t="s">
        <v>34</v>
      </c>
    </row>
    <row r="11785">
      <c r="A11785" s="2">
        <v>42318.714895833335</v>
      </c>
      <c r="B11785" s="3">
        <v>76.0</v>
      </c>
      <c r="C11785" s="3" t="s">
        <v>11139</v>
      </c>
      <c r="D11785" s="3">
        <v>65.0</v>
      </c>
      <c r="E11785" s="3" t="s">
        <v>11262</v>
      </c>
      <c r="F11785" s="3">
        <v>2.0</v>
      </c>
      <c r="G11785" s="3">
        <v>9.0</v>
      </c>
      <c r="H11785" s="3" t="s">
        <v>11141</v>
      </c>
      <c r="I11785" s="3" t="s">
        <v>11142</v>
      </c>
      <c r="J11785" s="3" t="s">
        <v>2015</v>
      </c>
      <c r="K11785" s="3" t="s">
        <v>24</v>
      </c>
      <c r="L11785" s="3">
        <v>7.0</v>
      </c>
      <c r="M11785" s="3" t="s">
        <v>25</v>
      </c>
      <c r="N11785" s="3" t="s">
        <v>11268</v>
      </c>
      <c r="O11785" s="3" t="s">
        <v>275</v>
      </c>
      <c r="P11785" s="4">
        <v>19422.0</v>
      </c>
      <c r="Q11785" s="3" t="s">
        <v>72</v>
      </c>
      <c r="S11785" s="3" t="s">
        <v>34</v>
      </c>
    </row>
    <row r="11786">
      <c r="A11786" s="2">
        <v>42318.714895833335</v>
      </c>
      <c r="B11786" s="3">
        <v>76.0</v>
      </c>
      <c r="C11786" s="3" t="s">
        <v>11139</v>
      </c>
      <c r="D11786" s="3">
        <v>65.0</v>
      </c>
      <c r="E11786" s="3" t="s">
        <v>11262</v>
      </c>
      <c r="F11786" s="3">
        <v>2.0</v>
      </c>
      <c r="G11786" s="3">
        <v>9.0</v>
      </c>
      <c r="H11786" s="3" t="s">
        <v>11141</v>
      </c>
      <c r="I11786" s="3" t="s">
        <v>11142</v>
      </c>
      <c r="J11786" s="3" t="s">
        <v>2015</v>
      </c>
      <c r="K11786" s="3" t="s">
        <v>24</v>
      </c>
      <c r="L11786" s="3">
        <v>8.0</v>
      </c>
      <c r="M11786" s="3" t="s">
        <v>30</v>
      </c>
      <c r="N11786" s="3" t="s">
        <v>11269</v>
      </c>
      <c r="O11786" s="3" t="s">
        <v>368</v>
      </c>
      <c r="P11786" s="4">
        <v>14934.0</v>
      </c>
      <c r="Q11786" s="3" t="s">
        <v>113</v>
      </c>
      <c r="S11786" s="3" t="s">
        <v>34</v>
      </c>
    </row>
    <row r="11787">
      <c r="A11787" s="2">
        <v>42318.714895833335</v>
      </c>
      <c r="B11787" s="3">
        <v>76.0</v>
      </c>
      <c r="C11787" s="3" t="s">
        <v>11139</v>
      </c>
      <c r="D11787" s="3">
        <v>65.0</v>
      </c>
      <c r="E11787" s="3" t="s">
        <v>11262</v>
      </c>
      <c r="F11787" s="3">
        <v>2.0</v>
      </c>
      <c r="G11787" s="3">
        <v>9.0</v>
      </c>
      <c r="H11787" s="3" t="s">
        <v>11141</v>
      </c>
      <c r="I11787" s="3" t="s">
        <v>11142</v>
      </c>
      <c r="J11787" s="3" t="s">
        <v>2015</v>
      </c>
      <c r="K11787" s="3" t="s">
        <v>24</v>
      </c>
      <c r="L11787" s="3">
        <v>9.0</v>
      </c>
      <c r="M11787" s="3" t="s">
        <v>25</v>
      </c>
      <c r="N11787" s="3" t="s">
        <v>11270</v>
      </c>
      <c r="O11787" s="3" t="s">
        <v>1390</v>
      </c>
      <c r="P11787" s="4">
        <v>30159.0</v>
      </c>
      <c r="Q11787" s="3" t="s">
        <v>1955</v>
      </c>
      <c r="S11787" s="3" t="s">
        <v>34</v>
      </c>
    </row>
    <row r="11788">
      <c r="A11788" s="2">
        <v>42318.714895833335</v>
      </c>
      <c r="B11788" s="3">
        <v>76.0</v>
      </c>
      <c r="C11788" s="3" t="s">
        <v>11139</v>
      </c>
      <c r="D11788" s="3">
        <v>66.0</v>
      </c>
      <c r="E11788" s="3" t="s">
        <v>11271</v>
      </c>
      <c r="F11788" s="3">
        <v>2.0</v>
      </c>
      <c r="G11788" s="3">
        <v>9.0</v>
      </c>
      <c r="H11788" s="3" t="s">
        <v>11141</v>
      </c>
      <c r="I11788" s="3" t="s">
        <v>11142</v>
      </c>
      <c r="J11788" s="3" t="s">
        <v>2015</v>
      </c>
      <c r="K11788" s="3" t="s">
        <v>24</v>
      </c>
      <c r="L11788" s="3">
        <v>1.0</v>
      </c>
      <c r="M11788" s="3" t="s">
        <v>25</v>
      </c>
      <c r="N11788" s="3" t="s">
        <v>2596</v>
      </c>
      <c r="O11788" s="3" t="s">
        <v>168</v>
      </c>
      <c r="P11788" s="4">
        <v>18772.0</v>
      </c>
      <c r="Q11788" s="3" t="s">
        <v>105</v>
      </c>
      <c r="S11788" s="3" t="s">
        <v>34</v>
      </c>
    </row>
    <row r="11789">
      <c r="A11789" s="2">
        <v>42318.714895833335</v>
      </c>
      <c r="B11789" s="3">
        <v>76.0</v>
      </c>
      <c r="C11789" s="3" t="s">
        <v>11139</v>
      </c>
      <c r="D11789" s="3">
        <v>66.0</v>
      </c>
      <c r="E11789" s="3" t="s">
        <v>11271</v>
      </c>
      <c r="F11789" s="3">
        <v>2.0</v>
      </c>
      <c r="G11789" s="3">
        <v>9.0</v>
      </c>
      <c r="H11789" s="3" t="s">
        <v>11141</v>
      </c>
      <c r="I11789" s="3" t="s">
        <v>11142</v>
      </c>
      <c r="J11789" s="3" t="s">
        <v>2015</v>
      </c>
      <c r="K11789" s="3" t="s">
        <v>24</v>
      </c>
      <c r="L11789" s="3">
        <v>2.0</v>
      </c>
      <c r="M11789" s="3" t="s">
        <v>30</v>
      </c>
      <c r="N11789" s="3" t="s">
        <v>11272</v>
      </c>
      <c r="O11789" s="3" t="s">
        <v>1762</v>
      </c>
      <c r="P11789" s="4">
        <v>26991.0</v>
      </c>
      <c r="Q11789" s="3" t="s">
        <v>72</v>
      </c>
      <c r="S11789" s="3" t="s">
        <v>34</v>
      </c>
    </row>
    <row r="11790">
      <c r="A11790" s="2">
        <v>42318.714907407404</v>
      </c>
      <c r="B11790" s="3">
        <v>76.0</v>
      </c>
      <c r="C11790" s="3" t="s">
        <v>11139</v>
      </c>
      <c r="D11790" s="3">
        <v>66.0</v>
      </c>
      <c r="E11790" s="3" t="s">
        <v>11271</v>
      </c>
      <c r="F11790" s="3">
        <v>2.0</v>
      </c>
      <c r="G11790" s="3">
        <v>9.0</v>
      </c>
      <c r="H11790" s="3" t="s">
        <v>11141</v>
      </c>
      <c r="I11790" s="3" t="s">
        <v>11142</v>
      </c>
      <c r="J11790" s="3" t="s">
        <v>2015</v>
      </c>
      <c r="K11790" s="3" t="s">
        <v>24</v>
      </c>
      <c r="L11790" s="3">
        <v>3.0</v>
      </c>
      <c r="M11790" s="3" t="s">
        <v>25</v>
      </c>
      <c r="N11790" s="3" t="s">
        <v>4579</v>
      </c>
      <c r="O11790" s="3" t="s">
        <v>74</v>
      </c>
      <c r="P11790" s="4">
        <v>25328.0</v>
      </c>
      <c r="Q11790" s="3" t="s">
        <v>40</v>
      </c>
      <c r="S11790" s="3" t="s">
        <v>34</v>
      </c>
    </row>
    <row r="11791">
      <c r="A11791" s="2">
        <v>42318.714907407404</v>
      </c>
      <c r="B11791" s="3">
        <v>76.0</v>
      </c>
      <c r="C11791" s="3" t="s">
        <v>11139</v>
      </c>
      <c r="D11791" s="3">
        <v>66.0</v>
      </c>
      <c r="E11791" s="3" t="s">
        <v>11271</v>
      </c>
      <c r="F11791" s="3">
        <v>2.0</v>
      </c>
      <c r="G11791" s="3">
        <v>9.0</v>
      </c>
      <c r="H11791" s="3" t="s">
        <v>11141</v>
      </c>
      <c r="I11791" s="3" t="s">
        <v>11142</v>
      </c>
      <c r="J11791" s="3" t="s">
        <v>2015</v>
      </c>
      <c r="K11791" s="3" t="s">
        <v>24</v>
      </c>
      <c r="L11791" s="3">
        <v>4.0</v>
      </c>
      <c r="M11791" s="3" t="s">
        <v>30</v>
      </c>
      <c r="N11791" s="3" t="s">
        <v>11273</v>
      </c>
      <c r="O11791" s="3" t="s">
        <v>98</v>
      </c>
      <c r="P11791" s="4">
        <v>22453.0</v>
      </c>
      <c r="Q11791" s="3" t="s">
        <v>110</v>
      </c>
      <c r="S11791" s="3" t="s">
        <v>34</v>
      </c>
    </row>
    <row r="11792">
      <c r="A11792" s="2">
        <v>42318.714907407404</v>
      </c>
      <c r="B11792" s="3">
        <v>76.0</v>
      </c>
      <c r="C11792" s="3" t="s">
        <v>11139</v>
      </c>
      <c r="D11792" s="3">
        <v>66.0</v>
      </c>
      <c r="E11792" s="3" t="s">
        <v>11271</v>
      </c>
      <c r="F11792" s="3">
        <v>2.0</v>
      </c>
      <c r="G11792" s="3">
        <v>9.0</v>
      </c>
      <c r="H11792" s="3" t="s">
        <v>11141</v>
      </c>
      <c r="I11792" s="3" t="s">
        <v>11142</v>
      </c>
      <c r="J11792" s="3" t="s">
        <v>2015</v>
      </c>
      <c r="K11792" s="3" t="s">
        <v>24</v>
      </c>
      <c r="L11792" s="3">
        <v>5.0</v>
      </c>
      <c r="M11792" s="3" t="s">
        <v>25</v>
      </c>
      <c r="N11792" s="3" t="s">
        <v>4919</v>
      </c>
      <c r="O11792" s="3" t="s">
        <v>1637</v>
      </c>
      <c r="P11792" s="4">
        <v>25708.0</v>
      </c>
      <c r="Q11792" s="3" t="s">
        <v>169</v>
      </c>
      <c r="S11792" s="3" t="s">
        <v>34</v>
      </c>
    </row>
    <row r="11793">
      <c r="A11793" s="2">
        <v>42318.714907407404</v>
      </c>
      <c r="B11793" s="3">
        <v>76.0</v>
      </c>
      <c r="C11793" s="3" t="s">
        <v>11139</v>
      </c>
      <c r="D11793" s="3">
        <v>66.0</v>
      </c>
      <c r="E11793" s="3" t="s">
        <v>11271</v>
      </c>
      <c r="F11793" s="3">
        <v>2.0</v>
      </c>
      <c r="G11793" s="3">
        <v>9.0</v>
      </c>
      <c r="H11793" s="3" t="s">
        <v>11141</v>
      </c>
      <c r="I11793" s="3" t="s">
        <v>11142</v>
      </c>
      <c r="J11793" s="3" t="s">
        <v>2015</v>
      </c>
      <c r="K11793" s="3" t="s">
        <v>24</v>
      </c>
      <c r="L11793" s="3">
        <v>6.0</v>
      </c>
      <c r="M11793" s="3" t="s">
        <v>30</v>
      </c>
      <c r="N11793" s="3" t="s">
        <v>8434</v>
      </c>
      <c r="O11793" s="3" t="s">
        <v>283</v>
      </c>
      <c r="P11793" s="4">
        <v>24040.0</v>
      </c>
      <c r="Q11793" s="3" t="s">
        <v>40</v>
      </c>
      <c r="S11793" s="3" t="s">
        <v>34</v>
      </c>
    </row>
    <row r="11794">
      <c r="A11794" s="2">
        <v>42318.714907407404</v>
      </c>
      <c r="B11794" s="3">
        <v>76.0</v>
      </c>
      <c r="C11794" s="3" t="s">
        <v>11139</v>
      </c>
      <c r="D11794" s="3">
        <v>66.0</v>
      </c>
      <c r="E11794" s="3" t="s">
        <v>11271</v>
      </c>
      <c r="F11794" s="3">
        <v>2.0</v>
      </c>
      <c r="G11794" s="3">
        <v>9.0</v>
      </c>
      <c r="H11794" s="3" t="s">
        <v>11141</v>
      </c>
      <c r="I11794" s="3" t="s">
        <v>11142</v>
      </c>
      <c r="J11794" s="3" t="s">
        <v>2015</v>
      </c>
      <c r="K11794" s="3" t="s">
        <v>24</v>
      </c>
      <c r="L11794" s="3">
        <v>7.0</v>
      </c>
      <c r="M11794" s="3" t="s">
        <v>25</v>
      </c>
      <c r="N11794" s="3" t="s">
        <v>11274</v>
      </c>
      <c r="O11794" s="3" t="s">
        <v>359</v>
      </c>
      <c r="P11794" s="4">
        <v>25912.0</v>
      </c>
      <c r="Q11794" s="3" t="s">
        <v>37</v>
      </c>
      <c r="S11794" s="3" t="s">
        <v>34</v>
      </c>
    </row>
    <row r="11795">
      <c r="A11795" s="2">
        <v>42318.714907407404</v>
      </c>
      <c r="B11795" s="3">
        <v>76.0</v>
      </c>
      <c r="C11795" s="3" t="s">
        <v>11139</v>
      </c>
      <c r="D11795" s="3">
        <v>66.0</v>
      </c>
      <c r="E11795" s="3" t="s">
        <v>11271</v>
      </c>
      <c r="F11795" s="3">
        <v>2.0</v>
      </c>
      <c r="G11795" s="3">
        <v>9.0</v>
      </c>
      <c r="H11795" s="3" t="s">
        <v>11141</v>
      </c>
      <c r="I11795" s="3" t="s">
        <v>11142</v>
      </c>
      <c r="J11795" s="3" t="s">
        <v>2015</v>
      </c>
      <c r="K11795" s="3" t="s">
        <v>24</v>
      </c>
      <c r="L11795" s="3">
        <v>8.0</v>
      </c>
      <c r="M11795" s="3" t="s">
        <v>30</v>
      </c>
      <c r="N11795" s="3" t="s">
        <v>8812</v>
      </c>
      <c r="O11795" s="3" t="s">
        <v>633</v>
      </c>
      <c r="P11795" s="4">
        <v>19258.0</v>
      </c>
      <c r="Q11795" s="3" t="s">
        <v>105</v>
      </c>
      <c r="S11795" s="3" t="s">
        <v>34</v>
      </c>
    </row>
    <row r="11796">
      <c r="A11796" s="2">
        <v>42318.714907407404</v>
      </c>
      <c r="B11796" s="3">
        <v>76.0</v>
      </c>
      <c r="C11796" s="3" t="s">
        <v>11139</v>
      </c>
      <c r="D11796" s="3">
        <v>66.0</v>
      </c>
      <c r="E11796" s="3" t="s">
        <v>11271</v>
      </c>
      <c r="F11796" s="3">
        <v>2.0</v>
      </c>
      <c r="G11796" s="3">
        <v>9.0</v>
      </c>
      <c r="H11796" s="3" t="s">
        <v>11141</v>
      </c>
      <c r="I11796" s="3" t="s">
        <v>11142</v>
      </c>
      <c r="J11796" s="3" t="s">
        <v>2015</v>
      </c>
      <c r="K11796" s="3" t="s">
        <v>24</v>
      </c>
      <c r="L11796" s="3">
        <v>9.0</v>
      </c>
      <c r="M11796" s="3" t="s">
        <v>25</v>
      </c>
      <c r="N11796" s="3" t="s">
        <v>11275</v>
      </c>
      <c r="O11796" s="3" t="s">
        <v>628</v>
      </c>
      <c r="P11796" s="4">
        <v>23173.0</v>
      </c>
      <c r="Q11796" s="3" t="s">
        <v>115</v>
      </c>
      <c r="S11796" s="3" t="s">
        <v>34</v>
      </c>
    </row>
    <row r="11797">
      <c r="A11797" s="2">
        <v>42318.714907407404</v>
      </c>
      <c r="B11797" s="3">
        <v>76.0</v>
      </c>
      <c r="C11797" s="3" t="s">
        <v>11139</v>
      </c>
      <c r="D11797" s="3">
        <v>66.0</v>
      </c>
      <c r="E11797" s="3" t="s">
        <v>11271</v>
      </c>
      <c r="F11797" s="3">
        <v>2.0</v>
      </c>
      <c r="G11797" s="3">
        <v>9.0</v>
      </c>
      <c r="H11797" s="3" t="s">
        <v>11141</v>
      </c>
      <c r="I11797" s="3" t="s">
        <v>11142</v>
      </c>
      <c r="J11797" s="3" t="s">
        <v>2015</v>
      </c>
      <c r="K11797" s="3" t="s">
        <v>24</v>
      </c>
      <c r="L11797" s="3">
        <v>10.0</v>
      </c>
      <c r="M11797" s="3" t="s">
        <v>30</v>
      </c>
      <c r="N11797" s="3" t="s">
        <v>11276</v>
      </c>
      <c r="O11797" s="3" t="s">
        <v>368</v>
      </c>
      <c r="P11797" s="4">
        <v>20365.0</v>
      </c>
      <c r="Q11797" s="3" t="s">
        <v>1159</v>
      </c>
      <c r="S11797" s="3" t="s">
        <v>34</v>
      </c>
    </row>
    <row r="11798">
      <c r="A11798" s="2">
        <v>42318.714907407404</v>
      </c>
      <c r="B11798" s="3">
        <v>76.0</v>
      </c>
      <c r="C11798" s="3" t="s">
        <v>11139</v>
      </c>
      <c r="D11798" s="3">
        <v>66.0</v>
      </c>
      <c r="E11798" s="3" t="s">
        <v>11271</v>
      </c>
      <c r="F11798" s="3">
        <v>2.0</v>
      </c>
      <c r="G11798" s="3">
        <v>9.0</v>
      </c>
      <c r="H11798" s="3" t="s">
        <v>11141</v>
      </c>
      <c r="I11798" s="3" t="s">
        <v>11142</v>
      </c>
      <c r="J11798" s="3" t="s">
        <v>2015</v>
      </c>
      <c r="K11798" s="3" t="s">
        <v>24</v>
      </c>
      <c r="L11798" s="3">
        <v>11.0</v>
      </c>
      <c r="M11798" s="3" t="s">
        <v>25</v>
      </c>
      <c r="N11798" s="3" t="s">
        <v>11277</v>
      </c>
      <c r="O11798" s="3" t="s">
        <v>613</v>
      </c>
      <c r="P11798" s="4">
        <v>26819.0</v>
      </c>
      <c r="Q11798" s="3" t="s">
        <v>169</v>
      </c>
      <c r="S11798" s="3" t="s">
        <v>34</v>
      </c>
    </row>
    <row r="11799">
      <c r="A11799" s="2">
        <v>42318.714907407404</v>
      </c>
      <c r="B11799" s="3">
        <v>76.0</v>
      </c>
      <c r="C11799" s="3" t="s">
        <v>11139</v>
      </c>
      <c r="D11799" s="3">
        <v>66.0</v>
      </c>
      <c r="E11799" s="3" t="s">
        <v>11271</v>
      </c>
      <c r="F11799" s="3">
        <v>2.0</v>
      </c>
      <c r="G11799" s="3">
        <v>9.0</v>
      </c>
      <c r="H11799" s="3" t="s">
        <v>11141</v>
      </c>
      <c r="I11799" s="3" t="s">
        <v>11142</v>
      </c>
      <c r="J11799" s="3" t="s">
        <v>2015</v>
      </c>
      <c r="K11799" s="3" t="s">
        <v>24</v>
      </c>
      <c r="L11799" s="3">
        <v>12.0</v>
      </c>
      <c r="M11799" s="3" t="s">
        <v>30</v>
      </c>
      <c r="N11799" s="3" t="s">
        <v>11278</v>
      </c>
      <c r="O11799" s="3" t="s">
        <v>85</v>
      </c>
      <c r="P11799" s="4">
        <v>18981.0</v>
      </c>
      <c r="Q11799" s="3" t="s">
        <v>105</v>
      </c>
      <c r="S11799" s="3" t="s">
        <v>34</v>
      </c>
    </row>
    <row r="11800">
      <c r="A11800" s="2">
        <v>42318.714907407404</v>
      </c>
      <c r="B11800" s="3">
        <v>76.0</v>
      </c>
      <c r="C11800" s="3" t="s">
        <v>11139</v>
      </c>
      <c r="D11800" s="3">
        <v>66.0</v>
      </c>
      <c r="E11800" s="3" t="s">
        <v>11271</v>
      </c>
      <c r="F11800" s="3">
        <v>2.0</v>
      </c>
      <c r="G11800" s="3">
        <v>9.0</v>
      </c>
      <c r="H11800" s="3" t="s">
        <v>11141</v>
      </c>
      <c r="I11800" s="3" t="s">
        <v>11142</v>
      </c>
      <c r="J11800" s="3" t="s">
        <v>2015</v>
      </c>
      <c r="K11800" s="3" t="s">
        <v>24</v>
      </c>
      <c r="L11800" s="3">
        <v>13.0</v>
      </c>
      <c r="M11800" s="3" t="s">
        <v>25</v>
      </c>
      <c r="N11800" s="3" t="s">
        <v>11279</v>
      </c>
      <c r="O11800" s="3" t="s">
        <v>628</v>
      </c>
      <c r="P11800" s="4">
        <v>18468.0</v>
      </c>
      <c r="Q11800" s="3" t="s">
        <v>33</v>
      </c>
      <c r="S11800" s="3" t="s">
        <v>34</v>
      </c>
    </row>
    <row r="11801">
      <c r="A11801" s="2">
        <v>42318.714907407404</v>
      </c>
      <c r="B11801" s="3">
        <v>76.0</v>
      </c>
      <c r="C11801" s="3" t="s">
        <v>11139</v>
      </c>
      <c r="D11801" s="3">
        <v>66.0</v>
      </c>
      <c r="E11801" s="3" t="s">
        <v>11271</v>
      </c>
      <c r="F11801" s="3">
        <v>2.0</v>
      </c>
      <c r="G11801" s="3">
        <v>9.0</v>
      </c>
      <c r="H11801" s="3" t="s">
        <v>11141</v>
      </c>
      <c r="I11801" s="3" t="s">
        <v>11142</v>
      </c>
      <c r="J11801" s="3" t="s">
        <v>2015</v>
      </c>
      <c r="K11801" s="3" t="s">
        <v>24</v>
      </c>
      <c r="L11801" s="3">
        <v>14.0</v>
      </c>
      <c r="M11801" s="3" t="s">
        <v>30</v>
      </c>
      <c r="N11801" s="3" t="s">
        <v>11280</v>
      </c>
      <c r="O11801" s="3" t="s">
        <v>556</v>
      </c>
      <c r="P11801" s="4">
        <v>30871.0</v>
      </c>
      <c r="Q11801" s="3" t="s">
        <v>153</v>
      </c>
      <c r="S11801" s="3" t="s">
        <v>34</v>
      </c>
    </row>
    <row r="11802">
      <c r="A11802" s="2">
        <v>42318.714907407404</v>
      </c>
      <c r="B11802" s="3">
        <v>76.0</v>
      </c>
      <c r="C11802" s="3" t="s">
        <v>11139</v>
      </c>
      <c r="D11802" s="3">
        <v>66.0</v>
      </c>
      <c r="E11802" s="3" t="s">
        <v>11271</v>
      </c>
      <c r="F11802" s="3">
        <v>2.0</v>
      </c>
      <c r="G11802" s="3">
        <v>9.0</v>
      </c>
      <c r="H11802" s="3" t="s">
        <v>11141</v>
      </c>
      <c r="I11802" s="3" t="s">
        <v>11142</v>
      </c>
      <c r="J11802" s="3" t="s">
        <v>2015</v>
      </c>
      <c r="K11802" s="3" t="s">
        <v>24</v>
      </c>
      <c r="L11802" s="3">
        <v>15.0</v>
      </c>
      <c r="M11802" s="3" t="s">
        <v>25</v>
      </c>
      <c r="N11802" s="3" t="s">
        <v>11281</v>
      </c>
      <c r="O11802" s="3" t="s">
        <v>477</v>
      </c>
      <c r="P11802" s="4">
        <v>33042.0</v>
      </c>
      <c r="Q11802" s="3" t="s">
        <v>110</v>
      </c>
      <c r="S11802" s="3" t="s">
        <v>34</v>
      </c>
    </row>
    <row r="11803">
      <c r="A11803" s="2">
        <v>42318.714907407404</v>
      </c>
      <c r="B11803" s="3">
        <v>76.0</v>
      </c>
      <c r="C11803" s="3" t="s">
        <v>11139</v>
      </c>
      <c r="D11803" s="3">
        <v>81.0</v>
      </c>
      <c r="E11803" s="3" t="s">
        <v>11282</v>
      </c>
      <c r="F11803" s="3">
        <v>2.0</v>
      </c>
      <c r="G11803" s="3">
        <v>9.0</v>
      </c>
      <c r="H11803" s="3" t="s">
        <v>11141</v>
      </c>
      <c r="I11803" s="3" t="s">
        <v>11142</v>
      </c>
      <c r="J11803" s="3" t="s">
        <v>2015</v>
      </c>
      <c r="K11803" s="3" t="s">
        <v>24</v>
      </c>
      <c r="L11803" s="3">
        <v>1.0</v>
      </c>
      <c r="M11803" s="3" t="s">
        <v>25</v>
      </c>
      <c r="N11803" s="3" t="s">
        <v>7603</v>
      </c>
      <c r="O11803" s="3" t="s">
        <v>168</v>
      </c>
      <c r="P11803" s="4">
        <v>21094.0</v>
      </c>
      <c r="Q11803" s="3" t="s">
        <v>1955</v>
      </c>
      <c r="S11803" s="3" t="s">
        <v>34</v>
      </c>
    </row>
    <row r="11804">
      <c r="A11804" s="2">
        <v>42318.714907407404</v>
      </c>
      <c r="B11804" s="3">
        <v>76.0</v>
      </c>
      <c r="C11804" s="3" t="s">
        <v>11139</v>
      </c>
      <c r="D11804" s="3">
        <v>81.0</v>
      </c>
      <c r="E11804" s="3" t="s">
        <v>11282</v>
      </c>
      <c r="F11804" s="3">
        <v>2.0</v>
      </c>
      <c r="G11804" s="3">
        <v>9.0</v>
      </c>
      <c r="H11804" s="3" t="s">
        <v>11141</v>
      </c>
      <c r="I11804" s="3" t="s">
        <v>11142</v>
      </c>
      <c r="J11804" s="3" t="s">
        <v>2015</v>
      </c>
      <c r="K11804" s="3" t="s">
        <v>24</v>
      </c>
      <c r="L11804" s="3">
        <v>2.0</v>
      </c>
      <c r="M11804" s="3" t="s">
        <v>30</v>
      </c>
      <c r="N11804" s="3" t="s">
        <v>3726</v>
      </c>
      <c r="O11804" s="3" t="s">
        <v>452</v>
      </c>
      <c r="P11804" s="4">
        <v>24995.0</v>
      </c>
      <c r="Q11804" s="3" t="s">
        <v>110</v>
      </c>
      <c r="S11804" s="3" t="s">
        <v>34</v>
      </c>
    </row>
    <row r="11805">
      <c r="A11805" s="2">
        <v>42318.714907407404</v>
      </c>
      <c r="B11805" s="3">
        <v>76.0</v>
      </c>
      <c r="C11805" s="3" t="s">
        <v>11139</v>
      </c>
      <c r="D11805" s="3">
        <v>81.0</v>
      </c>
      <c r="E11805" s="3" t="s">
        <v>11282</v>
      </c>
      <c r="F11805" s="3">
        <v>2.0</v>
      </c>
      <c r="G11805" s="3">
        <v>9.0</v>
      </c>
      <c r="H11805" s="3" t="s">
        <v>11141</v>
      </c>
      <c r="I11805" s="3" t="s">
        <v>11142</v>
      </c>
      <c r="J11805" s="3" t="s">
        <v>2015</v>
      </c>
      <c r="K11805" s="3" t="s">
        <v>24</v>
      </c>
      <c r="L11805" s="3">
        <v>3.0</v>
      </c>
      <c r="M11805" s="3" t="s">
        <v>25</v>
      </c>
      <c r="N11805" s="3" t="s">
        <v>11283</v>
      </c>
      <c r="O11805" s="3" t="s">
        <v>664</v>
      </c>
      <c r="P11805" s="4">
        <v>21594.0</v>
      </c>
      <c r="Q11805" s="3" t="s">
        <v>1955</v>
      </c>
      <c r="S11805" s="3" t="s">
        <v>34</v>
      </c>
    </row>
    <row r="11806">
      <c r="A11806" s="2">
        <v>42318.714907407404</v>
      </c>
      <c r="B11806" s="3">
        <v>76.0</v>
      </c>
      <c r="C11806" s="3" t="s">
        <v>11139</v>
      </c>
      <c r="D11806" s="3">
        <v>81.0</v>
      </c>
      <c r="E11806" s="3" t="s">
        <v>11282</v>
      </c>
      <c r="F11806" s="3">
        <v>2.0</v>
      </c>
      <c r="G11806" s="3">
        <v>9.0</v>
      </c>
      <c r="H11806" s="3" t="s">
        <v>11141</v>
      </c>
      <c r="I11806" s="3" t="s">
        <v>11142</v>
      </c>
      <c r="J11806" s="3" t="s">
        <v>2015</v>
      </c>
      <c r="K11806" s="3" t="s">
        <v>24</v>
      </c>
      <c r="L11806" s="3">
        <v>4.0</v>
      </c>
      <c r="M11806" s="3" t="s">
        <v>30</v>
      </c>
      <c r="N11806" s="3" t="s">
        <v>11284</v>
      </c>
      <c r="O11806" s="3" t="s">
        <v>171</v>
      </c>
      <c r="P11806" s="4">
        <v>19217.0</v>
      </c>
      <c r="Q11806" s="3" t="s">
        <v>380</v>
      </c>
      <c r="S11806" s="3" t="s">
        <v>34</v>
      </c>
    </row>
    <row r="11807">
      <c r="A11807" s="2">
        <v>42318.714907407404</v>
      </c>
      <c r="B11807" s="3">
        <v>76.0</v>
      </c>
      <c r="C11807" s="3" t="s">
        <v>11139</v>
      </c>
      <c r="D11807" s="3">
        <v>81.0</v>
      </c>
      <c r="E11807" s="3" t="s">
        <v>11282</v>
      </c>
      <c r="F11807" s="3">
        <v>2.0</v>
      </c>
      <c r="G11807" s="3">
        <v>9.0</v>
      </c>
      <c r="H11807" s="3" t="s">
        <v>11141</v>
      </c>
      <c r="I11807" s="3" t="s">
        <v>11142</v>
      </c>
      <c r="J11807" s="3" t="s">
        <v>2015</v>
      </c>
      <c r="K11807" s="3" t="s">
        <v>24</v>
      </c>
      <c r="L11807" s="3">
        <v>5.0</v>
      </c>
      <c r="M11807" s="3" t="s">
        <v>25</v>
      </c>
      <c r="N11807" s="3" t="s">
        <v>5437</v>
      </c>
      <c r="O11807" s="3" t="s">
        <v>200</v>
      </c>
      <c r="P11807" s="4">
        <v>27711.0</v>
      </c>
      <c r="Q11807" s="3" t="s">
        <v>33</v>
      </c>
      <c r="S11807" s="3" t="s">
        <v>34</v>
      </c>
    </row>
    <row r="11808">
      <c r="A11808" s="2">
        <v>42318.714907407404</v>
      </c>
      <c r="B11808" s="3">
        <v>76.0</v>
      </c>
      <c r="C11808" s="3" t="s">
        <v>11139</v>
      </c>
      <c r="D11808" s="3">
        <v>81.0</v>
      </c>
      <c r="E11808" s="3" t="s">
        <v>11282</v>
      </c>
      <c r="F11808" s="3">
        <v>2.0</v>
      </c>
      <c r="G11808" s="3">
        <v>9.0</v>
      </c>
      <c r="H11808" s="3" t="s">
        <v>11141</v>
      </c>
      <c r="I11808" s="3" t="s">
        <v>11142</v>
      </c>
      <c r="J11808" s="3" t="s">
        <v>2015</v>
      </c>
      <c r="K11808" s="3" t="s">
        <v>24</v>
      </c>
      <c r="L11808" s="3">
        <v>6.0</v>
      </c>
      <c r="M11808" s="3" t="s">
        <v>30</v>
      </c>
      <c r="N11808" s="3" t="s">
        <v>7925</v>
      </c>
      <c r="O11808" s="3" t="s">
        <v>368</v>
      </c>
      <c r="P11808" s="4">
        <v>24528.0</v>
      </c>
      <c r="Q11808" s="3" t="s">
        <v>37</v>
      </c>
      <c r="S11808" s="3" t="s">
        <v>34</v>
      </c>
    </row>
    <row r="11809">
      <c r="A11809" s="2">
        <v>42318.714907407404</v>
      </c>
      <c r="B11809" s="3">
        <v>76.0</v>
      </c>
      <c r="C11809" s="3" t="s">
        <v>11139</v>
      </c>
      <c r="D11809" s="3">
        <v>81.0</v>
      </c>
      <c r="E11809" s="3" t="s">
        <v>11282</v>
      </c>
      <c r="F11809" s="3">
        <v>2.0</v>
      </c>
      <c r="G11809" s="3">
        <v>9.0</v>
      </c>
      <c r="H11809" s="3" t="s">
        <v>11141</v>
      </c>
      <c r="I11809" s="3" t="s">
        <v>11142</v>
      </c>
      <c r="J11809" s="3" t="s">
        <v>2015</v>
      </c>
      <c r="K11809" s="3" t="s">
        <v>24</v>
      </c>
      <c r="L11809" s="3">
        <v>7.0</v>
      </c>
      <c r="M11809" s="3" t="s">
        <v>25</v>
      </c>
      <c r="N11809" s="3" t="s">
        <v>11285</v>
      </c>
      <c r="O11809" s="3" t="s">
        <v>168</v>
      </c>
      <c r="P11809" s="4">
        <v>17614.0</v>
      </c>
      <c r="Q11809" s="3" t="s">
        <v>113</v>
      </c>
      <c r="S11809" s="3" t="s">
        <v>29</v>
      </c>
    </row>
    <row r="11810">
      <c r="A11810" s="2">
        <v>42318.714907407404</v>
      </c>
      <c r="B11810" s="3">
        <v>76.0</v>
      </c>
      <c r="C11810" s="3" t="s">
        <v>11139</v>
      </c>
      <c r="D11810" s="3">
        <v>81.0</v>
      </c>
      <c r="E11810" s="3" t="s">
        <v>11282</v>
      </c>
      <c r="F11810" s="3">
        <v>2.0</v>
      </c>
      <c r="G11810" s="3">
        <v>9.0</v>
      </c>
      <c r="H11810" s="3" t="s">
        <v>11141</v>
      </c>
      <c r="I11810" s="3" t="s">
        <v>11142</v>
      </c>
      <c r="J11810" s="3" t="s">
        <v>2015</v>
      </c>
      <c r="K11810" s="3" t="s">
        <v>24</v>
      </c>
      <c r="L11810" s="3">
        <v>8.0</v>
      </c>
      <c r="M11810" s="3" t="s">
        <v>30</v>
      </c>
      <c r="N11810" s="3" t="s">
        <v>11286</v>
      </c>
      <c r="O11810" s="3" t="s">
        <v>98</v>
      </c>
      <c r="P11810" s="4">
        <v>23696.0</v>
      </c>
      <c r="Q11810" s="3" t="s">
        <v>1178</v>
      </c>
      <c r="S11810" s="3" t="s">
        <v>34</v>
      </c>
    </row>
    <row r="11811">
      <c r="A11811" s="2">
        <v>42318.714907407404</v>
      </c>
      <c r="B11811" s="3">
        <v>76.0</v>
      </c>
      <c r="C11811" s="3" t="s">
        <v>11139</v>
      </c>
      <c r="D11811" s="3">
        <v>81.0</v>
      </c>
      <c r="E11811" s="3" t="s">
        <v>11282</v>
      </c>
      <c r="F11811" s="3">
        <v>2.0</v>
      </c>
      <c r="G11811" s="3">
        <v>9.0</v>
      </c>
      <c r="H11811" s="3" t="s">
        <v>11141</v>
      </c>
      <c r="I11811" s="3" t="s">
        <v>11142</v>
      </c>
      <c r="J11811" s="3" t="s">
        <v>2015</v>
      </c>
      <c r="K11811" s="3" t="s">
        <v>24</v>
      </c>
      <c r="L11811" s="3">
        <v>9.0</v>
      </c>
      <c r="M11811" s="3" t="s">
        <v>25</v>
      </c>
      <c r="N11811" s="3" t="s">
        <v>11287</v>
      </c>
      <c r="O11811" s="3" t="s">
        <v>297</v>
      </c>
      <c r="P11811" s="4">
        <v>24227.0</v>
      </c>
      <c r="Q11811" s="3" t="s">
        <v>46</v>
      </c>
      <c r="S11811" s="3" t="s">
        <v>34</v>
      </c>
    </row>
    <row r="11812">
      <c r="A11812" s="2">
        <v>42318.714907407404</v>
      </c>
      <c r="B11812" s="3">
        <v>76.0</v>
      </c>
      <c r="C11812" s="3" t="s">
        <v>11139</v>
      </c>
      <c r="D11812" s="3">
        <v>81.0</v>
      </c>
      <c r="E11812" s="3" t="s">
        <v>11282</v>
      </c>
      <c r="F11812" s="3">
        <v>2.0</v>
      </c>
      <c r="G11812" s="3">
        <v>9.0</v>
      </c>
      <c r="H11812" s="3" t="s">
        <v>11141</v>
      </c>
      <c r="I11812" s="3" t="s">
        <v>11142</v>
      </c>
      <c r="J11812" s="3" t="s">
        <v>2015</v>
      </c>
      <c r="K11812" s="3" t="s">
        <v>24</v>
      </c>
      <c r="L11812" s="3">
        <v>10.0</v>
      </c>
      <c r="M11812" s="3" t="s">
        <v>30</v>
      </c>
      <c r="N11812" s="3" t="s">
        <v>11288</v>
      </c>
      <c r="O11812" s="3" t="s">
        <v>1120</v>
      </c>
      <c r="P11812" s="4">
        <v>30283.0</v>
      </c>
      <c r="Q11812" s="3" t="s">
        <v>216</v>
      </c>
      <c r="S11812" s="3" t="s">
        <v>34</v>
      </c>
    </row>
    <row r="11813">
      <c r="A11813" s="2">
        <v>42318.714907407404</v>
      </c>
      <c r="B11813" s="3">
        <v>76.0</v>
      </c>
      <c r="C11813" s="3" t="s">
        <v>11139</v>
      </c>
      <c r="D11813" s="3">
        <v>81.0</v>
      </c>
      <c r="E11813" s="3" t="s">
        <v>11282</v>
      </c>
      <c r="F11813" s="3">
        <v>2.0</v>
      </c>
      <c r="G11813" s="3">
        <v>9.0</v>
      </c>
      <c r="H11813" s="3" t="s">
        <v>11141</v>
      </c>
      <c r="I11813" s="3" t="s">
        <v>11142</v>
      </c>
      <c r="J11813" s="3" t="s">
        <v>2015</v>
      </c>
      <c r="K11813" s="3" t="s">
        <v>24</v>
      </c>
      <c r="L11813" s="3">
        <v>11.0</v>
      </c>
      <c r="M11813" s="3" t="s">
        <v>25</v>
      </c>
      <c r="N11813" s="3" t="s">
        <v>11289</v>
      </c>
      <c r="O11813" s="3" t="s">
        <v>315</v>
      </c>
      <c r="P11813" s="4">
        <v>28232.0</v>
      </c>
      <c r="Q11813" s="3" t="s">
        <v>72</v>
      </c>
      <c r="S11813" s="3" t="s">
        <v>34</v>
      </c>
    </row>
    <row r="11814">
      <c r="A11814" s="2">
        <v>42318.714907407404</v>
      </c>
      <c r="B11814" s="3">
        <v>76.0</v>
      </c>
      <c r="C11814" s="3" t="s">
        <v>11139</v>
      </c>
      <c r="D11814" s="3">
        <v>81.0</v>
      </c>
      <c r="E11814" s="3" t="s">
        <v>11282</v>
      </c>
      <c r="F11814" s="3">
        <v>2.0</v>
      </c>
      <c r="G11814" s="3">
        <v>9.0</v>
      </c>
      <c r="H11814" s="3" t="s">
        <v>11141</v>
      </c>
      <c r="I11814" s="3" t="s">
        <v>11142</v>
      </c>
      <c r="J11814" s="3" t="s">
        <v>2015</v>
      </c>
      <c r="K11814" s="3" t="s">
        <v>24</v>
      </c>
      <c r="L11814" s="3">
        <v>12.0</v>
      </c>
      <c r="M11814" s="3" t="s">
        <v>30</v>
      </c>
      <c r="N11814" s="3" t="s">
        <v>11122</v>
      </c>
      <c r="O11814" s="3" t="s">
        <v>11187</v>
      </c>
      <c r="P11814" s="4">
        <v>26139.0</v>
      </c>
      <c r="Q11814" s="3" t="s">
        <v>132</v>
      </c>
      <c r="S11814" s="3" t="s">
        <v>34</v>
      </c>
    </row>
    <row r="11815">
      <c r="A11815" s="2">
        <v>42318.714907407404</v>
      </c>
      <c r="B11815" s="3">
        <v>76.0</v>
      </c>
      <c r="C11815" s="3" t="s">
        <v>11139</v>
      </c>
      <c r="D11815" s="3">
        <v>81.0</v>
      </c>
      <c r="E11815" s="3" t="s">
        <v>11282</v>
      </c>
      <c r="F11815" s="3">
        <v>2.0</v>
      </c>
      <c r="G11815" s="3">
        <v>9.0</v>
      </c>
      <c r="H11815" s="3" t="s">
        <v>11141</v>
      </c>
      <c r="I11815" s="3" t="s">
        <v>11142</v>
      </c>
      <c r="J11815" s="3" t="s">
        <v>2015</v>
      </c>
      <c r="K11815" s="3" t="s">
        <v>24</v>
      </c>
      <c r="L11815" s="3">
        <v>13.0</v>
      </c>
      <c r="M11815" s="3" t="s">
        <v>25</v>
      </c>
      <c r="N11815" s="3" t="s">
        <v>11290</v>
      </c>
      <c r="O11815" s="3" t="s">
        <v>11291</v>
      </c>
      <c r="P11815" s="4">
        <v>17944.0</v>
      </c>
      <c r="Q11815" s="3" t="s">
        <v>28</v>
      </c>
      <c r="S11815" s="3" t="s">
        <v>34</v>
      </c>
    </row>
    <row r="11816">
      <c r="A11816" s="2">
        <v>42318.714907407404</v>
      </c>
      <c r="B11816" s="3">
        <v>76.0</v>
      </c>
      <c r="C11816" s="3" t="s">
        <v>11139</v>
      </c>
      <c r="D11816" s="3">
        <v>82.0</v>
      </c>
      <c r="E11816" s="3" t="s">
        <v>11292</v>
      </c>
      <c r="F11816" s="3">
        <v>2.0</v>
      </c>
      <c r="G11816" s="3">
        <v>9.0</v>
      </c>
      <c r="H11816" s="3" t="s">
        <v>11141</v>
      </c>
      <c r="I11816" s="3" t="s">
        <v>11142</v>
      </c>
      <c r="J11816" s="3" t="s">
        <v>2015</v>
      </c>
      <c r="K11816" s="3" t="s">
        <v>24</v>
      </c>
      <c r="L11816" s="3">
        <v>1.0</v>
      </c>
      <c r="M11816" s="3" t="s">
        <v>25</v>
      </c>
      <c r="N11816" s="3" t="s">
        <v>11293</v>
      </c>
      <c r="O11816" s="3" t="s">
        <v>297</v>
      </c>
      <c r="P11816" s="4">
        <v>23248.0</v>
      </c>
      <c r="Q11816" s="3" t="s">
        <v>1955</v>
      </c>
      <c r="S11816" s="3" t="s">
        <v>29</v>
      </c>
    </row>
    <row r="11817">
      <c r="A11817" s="2">
        <v>42318.714907407404</v>
      </c>
      <c r="B11817" s="3">
        <v>76.0</v>
      </c>
      <c r="C11817" s="3" t="s">
        <v>11139</v>
      </c>
      <c r="D11817" s="3">
        <v>82.0</v>
      </c>
      <c r="E11817" s="3" t="s">
        <v>11292</v>
      </c>
      <c r="F11817" s="3">
        <v>2.0</v>
      </c>
      <c r="G11817" s="3">
        <v>9.0</v>
      </c>
      <c r="H11817" s="3" t="s">
        <v>11141</v>
      </c>
      <c r="I11817" s="3" t="s">
        <v>11142</v>
      </c>
      <c r="J11817" s="3" t="s">
        <v>2015</v>
      </c>
      <c r="K11817" s="3" t="s">
        <v>24</v>
      </c>
      <c r="L11817" s="3">
        <v>2.0</v>
      </c>
      <c r="M11817" s="3" t="s">
        <v>30</v>
      </c>
      <c r="N11817" s="3" t="s">
        <v>11294</v>
      </c>
      <c r="O11817" s="3" t="s">
        <v>45</v>
      </c>
      <c r="P11817" s="4">
        <v>27118.0</v>
      </c>
      <c r="Q11817" s="3" t="s">
        <v>46</v>
      </c>
      <c r="S11817" s="3" t="s">
        <v>34</v>
      </c>
    </row>
    <row r="11818">
      <c r="A11818" s="2">
        <v>42318.714907407404</v>
      </c>
      <c r="B11818" s="3">
        <v>76.0</v>
      </c>
      <c r="C11818" s="3" t="s">
        <v>11139</v>
      </c>
      <c r="D11818" s="3">
        <v>82.0</v>
      </c>
      <c r="E11818" s="3" t="s">
        <v>11292</v>
      </c>
      <c r="F11818" s="3">
        <v>2.0</v>
      </c>
      <c r="G11818" s="3">
        <v>9.0</v>
      </c>
      <c r="H11818" s="3" t="s">
        <v>11141</v>
      </c>
      <c r="I11818" s="3" t="s">
        <v>11142</v>
      </c>
      <c r="J11818" s="3" t="s">
        <v>2015</v>
      </c>
      <c r="K11818" s="3" t="s">
        <v>24</v>
      </c>
      <c r="L11818" s="3">
        <v>3.0</v>
      </c>
      <c r="M11818" s="3" t="s">
        <v>25</v>
      </c>
      <c r="N11818" s="3" t="s">
        <v>11295</v>
      </c>
      <c r="O11818" s="3" t="s">
        <v>297</v>
      </c>
      <c r="P11818" s="4">
        <v>22321.0</v>
      </c>
      <c r="Q11818" s="3" t="s">
        <v>33</v>
      </c>
      <c r="S11818" s="3" t="s">
        <v>34</v>
      </c>
    </row>
    <row r="11819">
      <c r="A11819" s="2">
        <v>42318.714907407404</v>
      </c>
      <c r="B11819" s="3">
        <v>76.0</v>
      </c>
      <c r="C11819" s="3" t="s">
        <v>11139</v>
      </c>
      <c r="D11819" s="3">
        <v>82.0</v>
      </c>
      <c r="E11819" s="3" t="s">
        <v>11292</v>
      </c>
      <c r="F11819" s="3">
        <v>2.0</v>
      </c>
      <c r="G11819" s="3">
        <v>9.0</v>
      </c>
      <c r="H11819" s="3" t="s">
        <v>11141</v>
      </c>
      <c r="I11819" s="3" t="s">
        <v>11142</v>
      </c>
      <c r="J11819" s="3" t="s">
        <v>2015</v>
      </c>
      <c r="K11819" s="3" t="s">
        <v>24</v>
      </c>
      <c r="L11819" s="3">
        <v>4.0</v>
      </c>
      <c r="M11819" s="3" t="s">
        <v>30</v>
      </c>
      <c r="N11819" s="3" t="s">
        <v>11296</v>
      </c>
      <c r="O11819" s="3" t="s">
        <v>905</v>
      </c>
      <c r="P11819" s="4">
        <v>31341.0</v>
      </c>
      <c r="Q11819" s="3" t="s">
        <v>115</v>
      </c>
      <c r="S11819" s="3" t="s">
        <v>34</v>
      </c>
    </row>
    <row r="11820">
      <c r="A11820" s="2">
        <v>42318.714907407404</v>
      </c>
      <c r="B11820" s="3">
        <v>76.0</v>
      </c>
      <c r="C11820" s="3" t="s">
        <v>11139</v>
      </c>
      <c r="D11820" s="3">
        <v>82.0</v>
      </c>
      <c r="E11820" s="3" t="s">
        <v>11292</v>
      </c>
      <c r="F11820" s="3">
        <v>2.0</v>
      </c>
      <c r="G11820" s="3">
        <v>9.0</v>
      </c>
      <c r="H11820" s="3" t="s">
        <v>11141</v>
      </c>
      <c r="I11820" s="3" t="s">
        <v>11142</v>
      </c>
      <c r="J11820" s="3" t="s">
        <v>2015</v>
      </c>
      <c r="K11820" s="3" t="s">
        <v>24</v>
      </c>
      <c r="L11820" s="3">
        <v>5.0</v>
      </c>
      <c r="M11820" s="3" t="s">
        <v>25</v>
      </c>
      <c r="N11820" s="3" t="s">
        <v>11297</v>
      </c>
      <c r="O11820" s="3" t="s">
        <v>492</v>
      </c>
      <c r="P11820" s="4">
        <v>25992.0</v>
      </c>
      <c r="Q11820" s="3" t="s">
        <v>132</v>
      </c>
      <c r="S11820" s="3" t="s">
        <v>34</v>
      </c>
    </row>
    <row r="11821">
      <c r="A11821" s="2">
        <v>42318.714907407404</v>
      </c>
      <c r="B11821" s="3">
        <v>76.0</v>
      </c>
      <c r="C11821" s="3" t="s">
        <v>11139</v>
      </c>
      <c r="D11821" s="3">
        <v>82.0</v>
      </c>
      <c r="E11821" s="3" t="s">
        <v>11292</v>
      </c>
      <c r="F11821" s="3">
        <v>2.0</v>
      </c>
      <c r="G11821" s="3">
        <v>9.0</v>
      </c>
      <c r="H11821" s="3" t="s">
        <v>11141</v>
      </c>
      <c r="I11821" s="3" t="s">
        <v>11142</v>
      </c>
      <c r="J11821" s="3" t="s">
        <v>2015</v>
      </c>
      <c r="K11821" s="3" t="s">
        <v>24</v>
      </c>
      <c r="L11821" s="3">
        <v>6.0</v>
      </c>
      <c r="M11821" s="3" t="s">
        <v>30</v>
      </c>
      <c r="N11821" s="3" t="s">
        <v>11298</v>
      </c>
      <c r="O11821" s="3" t="s">
        <v>919</v>
      </c>
      <c r="P11821" s="4">
        <v>17720.0</v>
      </c>
      <c r="Q11821" s="3" t="s">
        <v>86</v>
      </c>
      <c r="S11821" s="3" t="s">
        <v>34</v>
      </c>
    </row>
    <row r="11822">
      <c r="A11822" s="2">
        <v>42318.714907407404</v>
      </c>
      <c r="B11822" s="3">
        <v>76.0</v>
      </c>
      <c r="C11822" s="3" t="s">
        <v>11139</v>
      </c>
      <c r="D11822" s="3">
        <v>82.0</v>
      </c>
      <c r="E11822" s="3" t="s">
        <v>11292</v>
      </c>
      <c r="F11822" s="3">
        <v>2.0</v>
      </c>
      <c r="G11822" s="3">
        <v>9.0</v>
      </c>
      <c r="H11822" s="3" t="s">
        <v>11141</v>
      </c>
      <c r="I11822" s="3" t="s">
        <v>11142</v>
      </c>
      <c r="J11822" s="3" t="s">
        <v>2015</v>
      </c>
      <c r="K11822" s="3" t="s">
        <v>24</v>
      </c>
      <c r="L11822" s="3">
        <v>7.0</v>
      </c>
      <c r="M11822" s="3" t="s">
        <v>25</v>
      </c>
      <c r="N11822" s="3" t="s">
        <v>11299</v>
      </c>
      <c r="O11822" s="3" t="s">
        <v>240</v>
      </c>
      <c r="P11822" s="4">
        <v>21467.0</v>
      </c>
      <c r="Q11822" s="3" t="s">
        <v>33</v>
      </c>
      <c r="S11822" s="3" t="s">
        <v>34</v>
      </c>
    </row>
    <row r="11823">
      <c r="A11823" s="2">
        <v>42318.714907407404</v>
      </c>
      <c r="B11823" s="3">
        <v>76.0</v>
      </c>
      <c r="C11823" s="3" t="s">
        <v>11139</v>
      </c>
      <c r="D11823" s="3">
        <v>82.0</v>
      </c>
      <c r="E11823" s="3" t="s">
        <v>11292</v>
      </c>
      <c r="F11823" s="3">
        <v>2.0</v>
      </c>
      <c r="G11823" s="3">
        <v>9.0</v>
      </c>
      <c r="H11823" s="3" t="s">
        <v>11141</v>
      </c>
      <c r="I11823" s="3" t="s">
        <v>11142</v>
      </c>
      <c r="J11823" s="3" t="s">
        <v>2015</v>
      </c>
      <c r="K11823" s="3" t="s">
        <v>24</v>
      </c>
      <c r="L11823" s="3">
        <v>8.0</v>
      </c>
      <c r="M11823" s="3" t="s">
        <v>30</v>
      </c>
      <c r="N11823" s="3" t="s">
        <v>11300</v>
      </c>
      <c r="O11823" s="3" t="s">
        <v>1021</v>
      </c>
      <c r="P11823" s="4">
        <v>17866.0</v>
      </c>
      <c r="Q11823" s="3" t="s">
        <v>49</v>
      </c>
      <c r="S11823" s="3" t="s">
        <v>34</v>
      </c>
    </row>
    <row r="11824">
      <c r="A11824" s="2">
        <v>42318.714907407404</v>
      </c>
      <c r="B11824" s="3">
        <v>76.0</v>
      </c>
      <c r="C11824" s="3" t="s">
        <v>11139</v>
      </c>
      <c r="D11824" s="3">
        <v>82.0</v>
      </c>
      <c r="E11824" s="3" t="s">
        <v>11292</v>
      </c>
      <c r="F11824" s="3">
        <v>2.0</v>
      </c>
      <c r="G11824" s="3">
        <v>9.0</v>
      </c>
      <c r="H11824" s="3" t="s">
        <v>11141</v>
      </c>
      <c r="I11824" s="3" t="s">
        <v>11142</v>
      </c>
      <c r="J11824" s="3" t="s">
        <v>2015</v>
      </c>
      <c r="K11824" s="3" t="s">
        <v>24</v>
      </c>
      <c r="L11824" s="3">
        <v>9.0</v>
      </c>
      <c r="M11824" s="3" t="s">
        <v>25</v>
      </c>
      <c r="N11824" s="3" t="s">
        <v>11301</v>
      </c>
      <c r="O11824" s="3" t="s">
        <v>243</v>
      </c>
      <c r="P11824" s="4">
        <v>20902.0</v>
      </c>
      <c r="Q11824" s="3" t="s">
        <v>46</v>
      </c>
      <c r="S11824" s="3" t="s">
        <v>34</v>
      </c>
    </row>
    <row r="11825">
      <c r="A11825" s="2">
        <v>42318.714907407404</v>
      </c>
      <c r="B11825" s="3">
        <v>76.0</v>
      </c>
      <c r="C11825" s="3" t="s">
        <v>11139</v>
      </c>
      <c r="D11825" s="3">
        <v>9.0</v>
      </c>
      <c r="E11825" s="3" t="s">
        <v>11140</v>
      </c>
      <c r="F11825" s="3">
        <v>3.0</v>
      </c>
      <c r="G11825" s="3">
        <v>11.0</v>
      </c>
      <c r="H11825" s="3" t="s">
        <v>11302</v>
      </c>
      <c r="I11825" s="3" t="s">
        <v>11303</v>
      </c>
      <c r="J11825" s="3" t="s">
        <v>922</v>
      </c>
      <c r="K11825" s="3" t="s">
        <v>24</v>
      </c>
      <c r="L11825" s="3">
        <v>1.0</v>
      </c>
      <c r="M11825" s="3" t="s">
        <v>25</v>
      </c>
      <c r="N11825" s="3" t="s">
        <v>11304</v>
      </c>
      <c r="O11825" s="3" t="s">
        <v>11305</v>
      </c>
      <c r="P11825" s="4">
        <v>28208.0</v>
      </c>
      <c r="Q11825" s="3" t="s">
        <v>132</v>
      </c>
      <c r="S11825" s="3" t="s">
        <v>34</v>
      </c>
    </row>
    <row r="11826">
      <c r="A11826" s="2">
        <v>42318.714907407404</v>
      </c>
      <c r="B11826" s="3">
        <v>76.0</v>
      </c>
      <c r="C11826" s="3" t="s">
        <v>11139</v>
      </c>
      <c r="D11826" s="3">
        <v>9.0</v>
      </c>
      <c r="E11826" s="3" t="s">
        <v>11140</v>
      </c>
      <c r="F11826" s="3">
        <v>3.0</v>
      </c>
      <c r="G11826" s="3">
        <v>11.0</v>
      </c>
      <c r="H11826" s="3" t="s">
        <v>11302</v>
      </c>
      <c r="I11826" s="3" t="s">
        <v>11303</v>
      </c>
      <c r="J11826" s="3" t="s">
        <v>922</v>
      </c>
      <c r="K11826" s="3" t="s">
        <v>24</v>
      </c>
      <c r="L11826" s="3">
        <v>2.0</v>
      </c>
      <c r="M11826" s="3" t="s">
        <v>30</v>
      </c>
      <c r="N11826" s="3" t="s">
        <v>10233</v>
      </c>
      <c r="O11826" s="3" t="s">
        <v>171</v>
      </c>
      <c r="P11826" s="4">
        <v>22443.0</v>
      </c>
      <c r="Q11826" s="3" t="s">
        <v>110</v>
      </c>
      <c r="S11826" s="3" t="s">
        <v>34</v>
      </c>
    </row>
    <row r="11827">
      <c r="A11827" s="2">
        <v>42318.714907407404</v>
      </c>
      <c r="B11827" s="3">
        <v>76.0</v>
      </c>
      <c r="C11827" s="3" t="s">
        <v>11139</v>
      </c>
      <c r="D11827" s="3">
        <v>9.0</v>
      </c>
      <c r="E11827" s="3" t="s">
        <v>11140</v>
      </c>
      <c r="F11827" s="3">
        <v>3.0</v>
      </c>
      <c r="G11827" s="3">
        <v>11.0</v>
      </c>
      <c r="H11827" s="3" t="s">
        <v>11302</v>
      </c>
      <c r="I11827" s="3" t="s">
        <v>11303</v>
      </c>
      <c r="J11827" s="3" t="s">
        <v>922</v>
      </c>
      <c r="K11827" s="3" t="s">
        <v>24</v>
      </c>
      <c r="L11827" s="3">
        <v>3.0</v>
      </c>
      <c r="M11827" s="3" t="s">
        <v>25</v>
      </c>
      <c r="N11827" s="3" t="s">
        <v>11306</v>
      </c>
      <c r="O11827" s="3" t="s">
        <v>213</v>
      </c>
      <c r="P11827" s="4">
        <v>18530.0</v>
      </c>
      <c r="Q11827" s="3" t="s">
        <v>105</v>
      </c>
      <c r="S11827" s="3" t="s">
        <v>34</v>
      </c>
    </row>
    <row r="11828">
      <c r="A11828" s="2">
        <v>42318.714907407404</v>
      </c>
      <c r="B11828" s="3">
        <v>76.0</v>
      </c>
      <c r="C11828" s="3" t="s">
        <v>11139</v>
      </c>
      <c r="D11828" s="3">
        <v>9.0</v>
      </c>
      <c r="E11828" s="3" t="s">
        <v>11140</v>
      </c>
      <c r="F11828" s="3">
        <v>3.0</v>
      </c>
      <c r="G11828" s="3">
        <v>11.0</v>
      </c>
      <c r="H11828" s="3" t="s">
        <v>11302</v>
      </c>
      <c r="I11828" s="3" t="s">
        <v>11303</v>
      </c>
      <c r="J11828" s="3" t="s">
        <v>922</v>
      </c>
      <c r="K11828" s="3" t="s">
        <v>24</v>
      </c>
      <c r="L11828" s="3">
        <v>4.0</v>
      </c>
      <c r="M11828" s="3" t="s">
        <v>30</v>
      </c>
      <c r="N11828" s="3" t="s">
        <v>11307</v>
      </c>
      <c r="O11828" s="3" t="s">
        <v>102</v>
      </c>
      <c r="P11828" s="4">
        <v>21291.0</v>
      </c>
      <c r="Q11828" s="3" t="s">
        <v>115</v>
      </c>
      <c r="S11828" s="3" t="s">
        <v>34</v>
      </c>
    </row>
    <row r="11829">
      <c r="A11829" s="2">
        <v>42318.714907407404</v>
      </c>
      <c r="B11829" s="3">
        <v>76.0</v>
      </c>
      <c r="C11829" s="3" t="s">
        <v>11139</v>
      </c>
      <c r="D11829" s="3">
        <v>9.0</v>
      </c>
      <c r="E11829" s="3" t="s">
        <v>11140</v>
      </c>
      <c r="F11829" s="3">
        <v>3.0</v>
      </c>
      <c r="G11829" s="3">
        <v>11.0</v>
      </c>
      <c r="H11829" s="3" t="s">
        <v>11302</v>
      </c>
      <c r="I11829" s="3" t="s">
        <v>11303</v>
      </c>
      <c r="J11829" s="3" t="s">
        <v>922</v>
      </c>
      <c r="K11829" s="3" t="s">
        <v>24</v>
      </c>
      <c r="L11829" s="3">
        <v>5.0</v>
      </c>
      <c r="M11829" s="3" t="s">
        <v>25</v>
      </c>
      <c r="N11829" s="3" t="s">
        <v>11308</v>
      </c>
      <c r="O11829" s="3" t="s">
        <v>1068</v>
      </c>
      <c r="P11829" s="4">
        <v>27705.0</v>
      </c>
      <c r="Q11829" s="3" t="s">
        <v>115</v>
      </c>
      <c r="S11829" s="3" t="s">
        <v>34</v>
      </c>
    </row>
    <row r="11830">
      <c r="A11830" s="2">
        <v>42318.714907407404</v>
      </c>
      <c r="B11830" s="3">
        <v>76.0</v>
      </c>
      <c r="C11830" s="3" t="s">
        <v>11139</v>
      </c>
      <c r="D11830" s="3">
        <v>9.0</v>
      </c>
      <c r="E11830" s="3" t="s">
        <v>11140</v>
      </c>
      <c r="F11830" s="3">
        <v>3.0</v>
      </c>
      <c r="G11830" s="3">
        <v>11.0</v>
      </c>
      <c r="H11830" s="3" t="s">
        <v>11302</v>
      </c>
      <c r="I11830" s="3" t="s">
        <v>11303</v>
      </c>
      <c r="J11830" s="3" t="s">
        <v>922</v>
      </c>
      <c r="K11830" s="3" t="s">
        <v>24</v>
      </c>
      <c r="L11830" s="3">
        <v>6.0</v>
      </c>
      <c r="M11830" s="3" t="s">
        <v>30</v>
      </c>
      <c r="N11830" s="3" t="s">
        <v>11309</v>
      </c>
      <c r="O11830" s="3" t="s">
        <v>448</v>
      </c>
      <c r="P11830" s="4">
        <v>29635.0</v>
      </c>
      <c r="Q11830" s="3" t="s">
        <v>37</v>
      </c>
      <c r="S11830" s="3" t="s">
        <v>34</v>
      </c>
    </row>
    <row r="11831">
      <c r="A11831" s="2">
        <v>42318.714907407404</v>
      </c>
      <c r="B11831" s="3">
        <v>76.0</v>
      </c>
      <c r="C11831" s="3" t="s">
        <v>11139</v>
      </c>
      <c r="D11831" s="3">
        <v>11.0</v>
      </c>
      <c r="E11831" s="3" t="s">
        <v>1239</v>
      </c>
      <c r="F11831" s="3">
        <v>3.0</v>
      </c>
      <c r="G11831" s="3">
        <v>11.0</v>
      </c>
      <c r="H11831" s="3" t="s">
        <v>11302</v>
      </c>
      <c r="I11831" s="3" t="s">
        <v>11303</v>
      </c>
      <c r="J11831" s="3" t="s">
        <v>922</v>
      </c>
      <c r="K11831" s="3" t="s">
        <v>24</v>
      </c>
      <c r="L11831" s="3">
        <v>1.0</v>
      </c>
      <c r="M11831" s="3" t="s">
        <v>30</v>
      </c>
      <c r="N11831" s="3" t="s">
        <v>11270</v>
      </c>
      <c r="O11831" s="3" t="s">
        <v>361</v>
      </c>
      <c r="P11831" s="4">
        <v>20920.0</v>
      </c>
      <c r="Q11831" s="3" t="s">
        <v>418</v>
      </c>
      <c r="S11831" s="3" t="s">
        <v>29</v>
      </c>
    </row>
    <row r="11832">
      <c r="A11832" s="2">
        <v>42318.714907407404</v>
      </c>
      <c r="B11832" s="3">
        <v>76.0</v>
      </c>
      <c r="C11832" s="3" t="s">
        <v>11139</v>
      </c>
      <c r="D11832" s="3">
        <v>11.0</v>
      </c>
      <c r="E11832" s="3" t="s">
        <v>1239</v>
      </c>
      <c r="F11832" s="3">
        <v>3.0</v>
      </c>
      <c r="G11832" s="3">
        <v>11.0</v>
      </c>
      <c r="H11832" s="3" t="s">
        <v>11302</v>
      </c>
      <c r="I11832" s="3" t="s">
        <v>11303</v>
      </c>
      <c r="J11832" s="3" t="s">
        <v>922</v>
      </c>
      <c r="K11832" s="3" t="s">
        <v>24</v>
      </c>
      <c r="L11832" s="3">
        <v>2.0</v>
      </c>
      <c r="M11832" s="3" t="s">
        <v>25</v>
      </c>
      <c r="N11832" s="3" t="s">
        <v>11310</v>
      </c>
      <c r="O11832" s="3" t="s">
        <v>119</v>
      </c>
      <c r="P11832" s="4">
        <v>21229.0</v>
      </c>
      <c r="Q11832" s="3" t="s">
        <v>153</v>
      </c>
      <c r="S11832" s="3" t="s">
        <v>29</v>
      </c>
    </row>
    <row r="11833">
      <c r="A11833" s="2">
        <v>42318.714907407404</v>
      </c>
      <c r="B11833" s="3">
        <v>76.0</v>
      </c>
      <c r="C11833" s="3" t="s">
        <v>11139</v>
      </c>
      <c r="D11833" s="3">
        <v>11.0</v>
      </c>
      <c r="E11833" s="3" t="s">
        <v>1239</v>
      </c>
      <c r="F11833" s="3">
        <v>3.0</v>
      </c>
      <c r="G11833" s="3">
        <v>11.0</v>
      </c>
      <c r="H11833" s="3" t="s">
        <v>11302</v>
      </c>
      <c r="I11833" s="3" t="s">
        <v>11303</v>
      </c>
      <c r="J11833" s="3" t="s">
        <v>922</v>
      </c>
      <c r="K11833" s="3" t="s">
        <v>24</v>
      </c>
      <c r="L11833" s="3">
        <v>3.0</v>
      </c>
      <c r="M11833" s="3" t="s">
        <v>30</v>
      </c>
      <c r="N11833" s="3" t="s">
        <v>3726</v>
      </c>
      <c r="O11833" s="3" t="s">
        <v>375</v>
      </c>
      <c r="P11833" s="4">
        <v>17787.0</v>
      </c>
      <c r="Q11833" s="3" t="s">
        <v>46</v>
      </c>
      <c r="S11833" s="3" t="s">
        <v>34</v>
      </c>
    </row>
    <row r="11834">
      <c r="A11834" s="2">
        <v>42318.714907407404</v>
      </c>
      <c r="B11834" s="3">
        <v>76.0</v>
      </c>
      <c r="C11834" s="3" t="s">
        <v>11139</v>
      </c>
      <c r="D11834" s="3">
        <v>11.0</v>
      </c>
      <c r="E11834" s="3" t="s">
        <v>1239</v>
      </c>
      <c r="F11834" s="3">
        <v>3.0</v>
      </c>
      <c r="G11834" s="3">
        <v>11.0</v>
      </c>
      <c r="H11834" s="3" t="s">
        <v>11302</v>
      </c>
      <c r="I11834" s="3" t="s">
        <v>11303</v>
      </c>
      <c r="J11834" s="3" t="s">
        <v>922</v>
      </c>
      <c r="K11834" s="3" t="s">
        <v>24</v>
      </c>
      <c r="L11834" s="3">
        <v>4.0</v>
      </c>
      <c r="M11834" s="3" t="s">
        <v>25</v>
      </c>
      <c r="N11834" s="3" t="s">
        <v>11311</v>
      </c>
      <c r="O11834" s="3" t="s">
        <v>319</v>
      </c>
      <c r="P11834" s="4">
        <v>28324.0</v>
      </c>
      <c r="Q11834" s="3" t="s">
        <v>216</v>
      </c>
      <c r="S11834" s="3" t="s">
        <v>34</v>
      </c>
    </row>
    <row r="11835">
      <c r="A11835" s="2">
        <v>42318.714907407404</v>
      </c>
      <c r="B11835" s="3">
        <v>76.0</v>
      </c>
      <c r="C11835" s="3" t="s">
        <v>11139</v>
      </c>
      <c r="D11835" s="3">
        <v>11.0</v>
      </c>
      <c r="E11835" s="3" t="s">
        <v>1239</v>
      </c>
      <c r="F11835" s="3">
        <v>3.0</v>
      </c>
      <c r="G11835" s="3">
        <v>11.0</v>
      </c>
      <c r="H11835" s="3" t="s">
        <v>11302</v>
      </c>
      <c r="I11835" s="3" t="s">
        <v>11303</v>
      </c>
      <c r="J11835" s="3" t="s">
        <v>922</v>
      </c>
      <c r="K11835" s="3" t="s">
        <v>24</v>
      </c>
      <c r="L11835" s="3">
        <v>5.0</v>
      </c>
      <c r="M11835" s="3" t="s">
        <v>30</v>
      </c>
      <c r="N11835" s="3" t="s">
        <v>11312</v>
      </c>
      <c r="O11835" s="3" t="s">
        <v>139</v>
      </c>
      <c r="P11835" s="4">
        <v>23797.0</v>
      </c>
      <c r="Q11835" s="3" t="s">
        <v>1171</v>
      </c>
      <c r="S11835" s="3" t="s">
        <v>34</v>
      </c>
    </row>
    <row r="11836">
      <c r="A11836" s="2">
        <v>42318.714907407404</v>
      </c>
      <c r="B11836" s="3">
        <v>76.0</v>
      </c>
      <c r="C11836" s="3" t="s">
        <v>11139</v>
      </c>
      <c r="D11836" s="3">
        <v>11.0</v>
      </c>
      <c r="E11836" s="3" t="s">
        <v>1239</v>
      </c>
      <c r="F11836" s="3">
        <v>3.0</v>
      </c>
      <c r="G11836" s="3">
        <v>11.0</v>
      </c>
      <c r="H11836" s="3" t="s">
        <v>11302</v>
      </c>
      <c r="I11836" s="3" t="s">
        <v>11303</v>
      </c>
      <c r="J11836" s="3" t="s">
        <v>922</v>
      </c>
      <c r="K11836" s="3" t="s">
        <v>24</v>
      </c>
      <c r="L11836" s="3">
        <v>6.0</v>
      </c>
      <c r="M11836" s="3" t="s">
        <v>25</v>
      </c>
      <c r="N11836" s="3" t="s">
        <v>3093</v>
      </c>
      <c r="O11836" s="3" t="s">
        <v>218</v>
      </c>
      <c r="P11836" s="4">
        <v>29465.0</v>
      </c>
      <c r="Q11836" s="3" t="s">
        <v>37</v>
      </c>
      <c r="S11836" s="3" t="s">
        <v>34</v>
      </c>
    </row>
    <row r="11837">
      <c r="A11837" s="2">
        <v>42318.714907407404</v>
      </c>
      <c r="B11837" s="3">
        <v>76.0</v>
      </c>
      <c r="C11837" s="3" t="s">
        <v>11139</v>
      </c>
      <c r="D11837" s="3">
        <v>11.0</v>
      </c>
      <c r="E11837" s="3" t="s">
        <v>1239</v>
      </c>
      <c r="F11837" s="3">
        <v>3.0</v>
      </c>
      <c r="G11837" s="3">
        <v>11.0</v>
      </c>
      <c r="H11837" s="3" t="s">
        <v>11302</v>
      </c>
      <c r="I11837" s="3" t="s">
        <v>11303</v>
      </c>
      <c r="J11837" s="3" t="s">
        <v>922</v>
      </c>
      <c r="K11837" s="3" t="s">
        <v>24</v>
      </c>
      <c r="L11837" s="3">
        <v>7.0</v>
      </c>
      <c r="M11837" s="3" t="s">
        <v>30</v>
      </c>
      <c r="N11837" s="3" t="s">
        <v>5023</v>
      </c>
      <c r="O11837" s="3" t="s">
        <v>527</v>
      </c>
      <c r="P11837" s="4">
        <v>29455.0</v>
      </c>
      <c r="Q11837" s="3" t="s">
        <v>33</v>
      </c>
      <c r="S11837" s="3" t="s">
        <v>29</v>
      </c>
    </row>
    <row r="11838">
      <c r="A11838" s="2">
        <v>42318.714907407404</v>
      </c>
      <c r="B11838" s="3">
        <v>76.0</v>
      </c>
      <c r="C11838" s="3" t="s">
        <v>11139</v>
      </c>
      <c r="D11838" s="3">
        <v>11.0</v>
      </c>
      <c r="E11838" s="3" t="s">
        <v>1239</v>
      </c>
      <c r="F11838" s="3">
        <v>3.0</v>
      </c>
      <c r="G11838" s="3">
        <v>11.0</v>
      </c>
      <c r="H11838" s="3" t="s">
        <v>11302</v>
      </c>
      <c r="I11838" s="3" t="s">
        <v>11303</v>
      </c>
      <c r="J11838" s="3" t="s">
        <v>922</v>
      </c>
      <c r="K11838" s="3" t="s">
        <v>24</v>
      </c>
      <c r="L11838" s="3">
        <v>8.0</v>
      </c>
      <c r="M11838" s="3" t="s">
        <v>25</v>
      </c>
      <c r="N11838" s="3" t="s">
        <v>11242</v>
      </c>
      <c r="O11838" s="3" t="s">
        <v>127</v>
      </c>
      <c r="P11838" s="4">
        <v>19518.0</v>
      </c>
      <c r="Q11838" s="3" t="s">
        <v>113</v>
      </c>
      <c r="S11838" s="3" t="s">
        <v>34</v>
      </c>
    </row>
    <row r="11839">
      <c r="A11839" s="2">
        <v>42318.714907407404</v>
      </c>
      <c r="B11839" s="3">
        <v>76.0</v>
      </c>
      <c r="C11839" s="3" t="s">
        <v>11139</v>
      </c>
      <c r="D11839" s="3">
        <v>11.0</v>
      </c>
      <c r="E11839" s="3" t="s">
        <v>1239</v>
      </c>
      <c r="F11839" s="3">
        <v>3.0</v>
      </c>
      <c r="G11839" s="3">
        <v>11.0</v>
      </c>
      <c r="H11839" s="3" t="s">
        <v>11302</v>
      </c>
      <c r="I11839" s="3" t="s">
        <v>11303</v>
      </c>
      <c r="J11839" s="3" t="s">
        <v>922</v>
      </c>
      <c r="K11839" s="3" t="s">
        <v>24</v>
      </c>
      <c r="L11839" s="3">
        <v>9.0</v>
      </c>
      <c r="M11839" s="3" t="s">
        <v>30</v>
      </c>
      <c r="N11839" s="3" t="s">
        <v>11313</v>
      </c>
      <c r="O11839" s="3" t="s">
        <v>93</v>
      </c>
      <c r="P11839" s="4">
        <v>15782.0</v>
      </c>
      <c r="Q11839" s="3" t="s">
        <v>113</v>
      </c>
      <c r="S11839" s="3" t="s">
        <v>34</v>
      </c>
    </row>
    <row r="11840">
      <c r="A11840" s="2">
        <v>42318.714907407404</v>
      </c>
      <c r="B11840" s="3">
        <v>76.0</v>
      </c>
      <c r="C11840" s="3" t="s">
        <v>11139</v>
      </c>
      <c r="D11840" s="3">
        <v>11.0</v>
      </c>
      <c r="E11840" s="3" t="s">
        <v>1239</v>
      </c>
      <c r="F11840" s="3">
        <v>3.0</v>
      </c>
      <c r="G11840" s="3">
        <v>11.0</v>
      </c>
      <c r="H11840" s="3" t="s">
        <v>11302</v>
      </c>
      <c r="I11840" s="3" t="s">
        <v>11303</v>
      </c>
      <c r="J11840" s="3" t="s">
        <v>922</v>
      </c>
      <c r="K11840" s="3" t="s">
        <v>24</v>
      </c>
      <c r="L11840" s="3">
        <v>10.0</v>
      </c>
      <c r="M11840" s="3" t="s">
        <v>25</v>
      </c>
      <c r="N11840" s="3" t="s">
        <v>459</v>
      </c>
      <c r="O11840" s="3" t="s">
        <v>11314</v>
      </c>
      <c r="P11840" s="4">
        <v>35227.0</v>
      </c>
      <c r="Q11840" s="3" t="s">
        <v>191</v>
      </c>
      <c r="S11840" s="3" t="s">
        <v>34</v>
      </c>
    </row>
    <row r="11841">
      <c r="A11841" s="2">
        <v>42318.714907407404</v>
      </c>
      <c r="B11841" s="3">
        <v>76.0</v>
      </c>
      <c r="C11841" s="3" t="s">
        <v>11139</v>
      </c>
      <c r="D11841" s="3">
        <v>11.0</v>
      </c>
      <c r="E11841" s="3" t="s">
        <v>1239</v>
      </c>
      <c r="F11841" s="3">
        <v>3.0</v>
      </c>
      <c r="G11841" s="3">
        <v>11.0</v>
      </c>
      <c r="H11841" s="3" t="s">
        <v>11302</v>
      </c>
      <c r="I11841" s="3" t="s">
        <v>11303</v>
      </c>
      <c r="J11841" s="3" t="s">
        <v>922</v>
      </c>
      <c r="K11841" s="3" t="s">
        <v>24</v>
      </c>
      <c r="L11841" s="3">
        <v>11.0</v>
      </c>
      <c r="M11841" s="3" t="s">
        <v>30</v>
      </c>
      <c r="N11841" s="3" t="s">
        <v>6516</v>
      </c>
      <c r="O11841" s="3" t="s">
        <v>283</v>
      </c>
      <c r="P11841" s="4">
        <v>27144.0</v>
      </c>
      <c r="Q11841" s="3" t="s">
        <v>115</v>
      </c>
      <c r="S11841" s="3" t="s">
        <v>34</v>
      </c>
    </row>
    <row r="11842">
      <c r="A11842" s="2">
        <v>42318.714907407404</v>
      </c>
      <c r="B11842" s="3">
        <v>76.0</v>
      </c>
      <c r="C11842" s="3" t="s">
        <v>11139</v>
      </c>
      <c r="D11842" s="3">
        <v>11.0</v>
      </c>
      <c r="E11842" s="3" t="s">
        <v>1239</v>
      </c>
      <c r="F11842" s="3">
        <v>3.0</v>
      </c>
      <c r="G11842" s="3">
        <v>11.0</v>
      </c>
      <c r="H11842" s="3" t="s">
        <v>11302</v>
      </c>
      <c r="I11842" s="3" t="s">
        <v>11303</v>
      </c>
      <c r="J11842" s="3" t="s">
        <v>922</v>
      </c>
      <c r="K11842" s="3" t="s">
        <v>24</v>
      </c>
      <c r="L11842" s="3">
        <v>12.0</v>
      </c>
      <c r="M11842" s="3" t="s">
        <v>25</v>
      </c>
      <c r="N11842" s="3" t="s">
        <v>11315</v>
      </c>
      <c r="O11842" s="3" t="s">
        <v>297</v>
      </c>
      <c r="P11842" s="4">
        <v>23514.0</v>
      </c>
      <c r="Q11842" s="3" t="s">
        <v>216</v>
      </c>
      <c r="S11842" s="3" t="s">
        <v>34</v>
      </c>
    </row>
    <row r="11843">
      <c r="A11843" s="2">
        <v>42318.714907407404</v>
      </c>
      <c r="B11843" s="3">
        <v>76.0</v>
      </c>
      <c r="C11843" s="3" t="s">
        <v>11139</v>
      </c>
      <c r="D11843" s="3">
        <v>12.0</v>
      </c>
      <c r="E11843" s="3" t="s">
        <v>11158</v>
      </c>
      <c r="F11843" s="3">
        <v>3.0</v>
      </c>
      <c r="G11843" s="3">
        <v>11.0</v>
      </c>
      <c r="H11843" s="3" t="s">
        <v>11302</v>
      </c>
      <c r="I11843" s="3" t="s">
        <v>11303</v>
      </c>
      <c r="J11843" s="3" t="s">
        <v>922</v>
      </c>
      <c r="K11843" s="3" t="s">
        <v>24</v>
      </c>
      <c r="L11843" s="3">
        <v>1.0</v>
      </c>
      <c r="M11843" s="3" t="s">
        <v>25</v>
      </c>
      <c r="N11843" s="3" t="s">
        <v>11316</v>
      </c>
      <c r="O11843" s="3" t="s">
        <v>1275</v>
      </c>
      <c r="P11843" s="4">
        <v>26154.0</v>
      </c>
      <c r="Q11843" s="3" t="s">
        <v>60</v>
      </c>
      <c r="S11843" s="3" t="s">
        <v>34</v>
      </c>
    </row>
    <row r="11844">
      <c r="A11844" s="2">
        <v>42318.714907407404</v>
      </c>
      <c r="B11844" s="3">
        <v>76.0</v>
      </c>
      <c r="C11844" s="3" t="s">
        <v>11139</v>
      </c>
      <c r="D11844" s="3">
        <v>12.0</v>
      </c>
      <c r="E11844" s="3" t="s">
        <v>11158</v>
      </c>
      <c r="F11844" s="3">
        <v>3.0</v>
      </c>
      <c r="G11844" s="3">
        <v>11.0</v>
      </c>
      <c r="H11844" s="3" t="s">
        <v>11302</v>
      </c>
      <c r="I11844" s="3" t="s">
        <v>11303</v>
      </c>
      <c r="J11844" s="3" t="s">
        <v>922</v>
      </c>
      <c r="K11844" s="3" t="s">
        <v>24</v>
      </c>
      <c r="L11844" s="3">
        <v>2.0</v>
      </c>
      <c r="M11844" s="3" t="s">
        <v>30</v>
      </c>
      <c r="N11844" s="3" t="s">
        <v>11317</v>
      </c>
      <c r="O11844" s="3" t="s">
        <v>93</v>
      </c>
      <c r="P11844" s="4">
        <v>22545.0</v>
      </c>
      <c r="Q11844" s="3" t="s">
        <v>46</v>
      </c>
      <c r="S11844" s="3" t="s">
        <v>34</v>
      </c>
    </row>
    <row r="11845">
      <c r="A11845" s="2">
        <v>42318.714907407404</v>
      </c>
      <c r="B11845" s="3">
        <v>76.0</v>
      </c>
      <c r="C11845" s="3" t="s">
        <v>11139</v>
      </c>
      <c r="D11845" s="3">
        <v>12.0</v>
      </c>
      <c r="E11845" s="3" t="s">
        <v>11158</v>
      </c>
      <c r="F11845" s="3">
        <v>3.0</v>
      </c>
      <c r="G11845" s="3">
        <v>11.0</v>
      </c>
      <c r="H11845" s="3" t="s">
        <v>11302</v>
      </c>
      <c r="I11845" s="3" t="s">
        <v>11303</v>
      </c>
      <c r="J11845" s="3" t="s">
        <v>922</v>
      </c>
      <c r="K11845" s="3" t="s">
        <v>24</v>
      </c>
      <c r="L11845" s="3">
        <v>3.0</v>
      </c>
      <c r="M11845" s="3" t="s">
        <v>25</v>
      </c>
      <c r="N11845" s="3" t="s">
        <v>11318</v>
      </c>
      <c r="O11845" s="3" t="s">
        <v>7055</v>
      </c>
      <c r="P11845" s="4">
        <v>28870.0</v>
      </c>
      <c r="Q11845" s="3" t="s">
        <v>110</v>
      </c>
      <c r="S11845" s="3" t="s">
        <v>34</v>
      </c>
    </row>
    <row r="11846">
      <c r="A11846" s="2">
        <v>42318.714907407404</v>
      </c>
      <c r="B11846" s="3">
        <v>76.0</v>
      </c>
      <c r="C11846" s="3" t="s">
        <v>11139</v>
      </c>
      <c r="D11846" s="3">
        <v>12.0</v>
      </c>
      <c r="E11846" s="3" t="s">
        <v>11158</v>
      </c>
      <c r="F11846" s="3">
        <v>3.0</v>
      </c>
      <c r="G11846" s="3">
        <v>11.0</v>
      </c>
      <c r="H11846" s="3" t="s">
        <v>11302</v>
      </c>
      <c r="I11846" s="3" t="s">
        <v>11303</v>
      </c>
      <c r="J11846" s="3" t="s">
        <v>922</v>
      </c>
      <c r="K11846" s="3" t="s">
        <v>24</v>
      </c>
      <c r="L11846" s="3">
        <v>4.0</v>
      </c>
      <c r="M11846" s="3" t="s">
        <v>30</v>
      </c>
      <c r="N11846" s="3" t="s">
        <v>11319</v>
      </c>
      <c r="O11846" s="3" t="s">
        <v>1360</v>
      </c>
      <c r="P11846" s="4">
        <v>28482.0</v>
      </c>
      <c r="Q11846" s="3" t="s">
        <v>132</v>
      </c>
      <c r="S11846" s="3" t="s">
        <v>34</v>
      </c>
    </row>
    <row r="11847">
      <c r="A11847" s="2">
        <v>42318.714907407404</v>
      </c>
      <c r="B11847" s="3">
        <v>76.0</v>
      </c>
      <c r="C11847" s="3" t="s">
        <v>11139</v>
      </c>
      <c r="D11847" s="3">
        <v>12.0</v>
      </c>
      <c r="E11847" s="3" t="s">
        <v>11158</v>
      </c>
      <c r="F11847" s="3">
        <v>3.0</v>
      </c>
      <c r="G11847" s="3">
        <v>11.0</v>
      </c>
      <c r="H11847" s="3" t="s">
        <v>11302</v>
      </c>
      <c r="I11847" s="3" t="s">
        <v>11303</v>
      </c>
      <c r="J11847" s="3" t="s">
        <v>922</v>
      </c>
      <c r="K11847" s="3" t="s">
        <v>24</v>
      </c>
      <c r="L11847" s="3">
        <v>5.0</v>
      </c>
      <c r="M11847" s="3" t="s">
        <v>25</v>
      </c>
      <c r="N11847" s="3" t="s">
        <v>11320</v>
      </c>
      <c r="O11847" s="3" t="s">
        <v>1452</v>
      </c>
      <c r="P11847" s="4">
        <v>26575.0</v>
      </c>
      <c r="Q11847" s="3" t="s">
        <v>75</v>
      </c>
      <c r="S11847" s="3" t="s">
        <v>34</v>
      </c>
    </row>
    <row r="11848">
      <c r="A11848" s="2">
        <v>42318.714907407404</v>
      </c>
      <c r="B11848" s="3">
        <v>76.0</v>
      </c>
      <c r="C11848" s="3" t="s">
        <v>11139</v>
      </c>
      <c r="D11848" s="3">
        <v>12.0</v>
      </c>
      <c r="E11848" s="3" t="s">
        <v>11158</v>
      </c>
      <c r="F11848" s="3">
        <v>3.0</v>
      </c>
      <c r="G11848" s="3">
        <v>11.0</v>
      </c>
      <c r="H11848" s="3" t="s">
        <v>11302</v>
      </c>
      <c r="I11848" s="3" t="s">
        <v>11303</v>
      </c>
      <c r="J11848" s="3" t="s">
        <v>922</v>
      </c>
      <c r="K11848" s="3" t="s">
        <v>24</v>
      </c>
      <c r="L11848" s="3">
        <v>6.0</v>
      </c>
      <c r="M11848" s="3" t="s">
        <v>30</v>
      </c>
      <c r="N11848" s="3" t="s">
        <v>11321</v>
      </c>
      <c r="O11848" s="3" t="s">
        <v>375</v>
      </c>
      <c r="P11848" s="4">
        <v>22720.0</v>
      </c>
      <c r="Q11848" s="3" t="s">
        <v>132</v>
      </c>
      <c r="S11848" s="3" t="s">
        <v>34</v>
      </c>
    </row>
    <row r="11849">
      <c r="A11849" s="2">
        <v>42318.714907407404</v>
      </c>
      <c r="B11849" s="3">
        <v>76.0</v>
      </c>
      <c r="C11849" s="3" t="s">
        <v>11139</v>
      </c>
      <c r="D11849" s="3">
        <v>12.0</v>
      </c>
      <c r="E11849" s="3" t="s">
        <v>11158</v>
      </c>
      <c r="F11849" s="3">
        <v>3.0</v>
      </c>
      <c r="G11849" s="3">
        <v>11.0</v>
      </c>
      <c r="H11849" s="3" t="s">
        <v>11302</v>
      </c>
      <c r="I11849" s="3" t="s">
        <v>11303</v>
      </c>
      <c r="J11849" s="3" t="s">
        <v>922</v>
      </c>
      <c r="K11849" s="3" t="s">
        <v>24</v>
      </c>
      <c r="L11849" s="3">
        <v>7.0</v>
      </c>
      <c r="M11849" s="3" t="s">
        <v>25</v>
      </c>
      <c r="N11849" s="3" t="s">
        <v>5319</v>
      </c>
      <c r="O11849" s="3" t="s">
        <v>2093</v>
      </c>
      <c r="P11849" s="4">
        <v>31013.0</v>
      </c>
      <c r="Q11849" s="3" t="s">
        <v>60</v>
      </c>
      <c r="S11849" s="3" t="s">
        <v>34</v>
      </c>
    </row>
    <row r="11850">
      <c r="A11850" s="2">
        <v>42318.714907407404</v>
      </c>
      <c r="B11850" s="3">
        <v>76.0</v>
      </c>
      <c r="C11850" s="3" t="s">
        <v>11139</v>
      </c>
      <c r="D11850" s="3">
        <v>12.0</v>
      </c>
      <c r="E11850" s="3" t="s">
        <v>11158</v>
      </c>
      <c r="F11850" s="3">
        <v>3.0</v>
      </c>
      <c r="G11850" s="3">
        <v>11.0</v>
      </c>
      <c r="H11850" s="3" t="s">
        <v>11302</v>
      </c>
      <c r="I11850" s="3" t="s">
        <v>11303</v>
      </c>
      <c r="J11850" s="3" t="s">
        <v>922</v>
      </c>
      <c r="K11850" s="3" t="s">
        <v>24</v>
      </c>
      <c r="L11850" s="3">
        <v>8.0</v>
      </c>
      <c r="M11850" s="3" t="s">
        <v>30</v>
      </c>
      <c r="N11850" s="3" t="s">
        <v>11322</v>
      </c>
      <c r="O11850" s="3" t="s">
        <v>375</v>
      </c>
      <c r="P11850" s="4">
        <v>20778.0</v>
      </c>
      <c r="Q11850" s="3" t="s">
        <v>115</v>
      </c>
      <c r="S11850" s="3" t="s">
        <v>34</v>
      </c>
    </row>
    <row r="11851">
      <c r="A11851" s="2">
        <v>42318.714907407404</v>
      </c>
      <c r="B11851" s="3">
        <v>76.0</v>
      </c>
      <c r="C11851" s="3" t="s">
        <v>11139</v>
      </c>
      <c r="D11851" s="3">
        <v>12.0</v>
      </c>
      <c r="E11851" s="3" t="s">
        <v>11158</v>
      </c>
      <c r="F11851" s="3">
        <v>3.0</v>
      </c>
      <c r="G11851" s="3">
        <v>11.0</v>
      </c>
      <c r="H11851" s="3" t="s">
        <v>11302</v>
      </c>
      <c r="I11851" s="3" t="s">
        <v>11303</v>
      </c>
      <c r="J11851" s="3" t="s">
        <v>922</v>
      </c>
      <c r="K11851" s="3" t="s">
        <v>24</v>
      </c>
      <c r="L11851" s="3">
        <v>9.0</v>
      </c>
      <c r="M11851" s="3" t="s">
        <v>25</v>
      </c>
      <c r="N11851" s="3" t="s">
        <v>11323</v>
      </c>
      <c r="O11851" s="3" t="s">
        <v>1234</v>
      </c>
      <c r="P11851" s="4">
        <v>19947.0</v>
      </c>
      <c r="Q11851" s="3" t="s">
        <v>105</v>
      </c>
      <c r="S11851" s="3" t="s">
        <v>34</v>
      </c>
    </row>
    <row r="11852">
      <c r="A11852" s="2">
        <v>42318.714907407404</v>
      </c>
      <c r="B11852" s="3">
        <v>76.0</v>
      </c>
      <c r="C11852" s="3" t="s">
        <v>11139</v>
      </c>
      <c r="D11852" s="3">
        <v>12.0</v>
      </c>
      <c r="E11852" s="3" t="s">
        <v>11158</v>
      </c>
      <c r="F11852" s="3">
        <v>3.0</v>
      </c>
      <c r="G11852" s="3">
        <v>11.0</v>
      </c>
      <c r="H11852" s="3" t="s">
        <v>11302</v>
      </c>
      <c r="I11852" s="3" t="s">
        <v>11303</v>
      </c>
      <c r="J11852" s="3" t="s">
        <v>922</v>
      </c>
      <c r="K11852" s="3" t="s">
        <v>24</v>
      </c>
      <c r="L11852" s="3">
        <v>10.0</v>
      </c>
      <c r="M11852" s="3" t="s">
        <v>30</v>
      </c>
      <c r="N11852" s="3" t="s">
        <v>11324</v>
      </c>
      <c r="O11852" s="3" t="s">
        <v>1120</v>
      </c>
      <c r="P11852" s="4">
        <v>30272.0</v>
      </c>
      <c r="Q11852" s="3" t="s">
        <v>52</v>
      </c>
      <c r="S11852" s="3" t="s">
        <v>34</v>
      </c>
    </row>
    <row r="11853">
      <c r="A11853" s="2">
        <v>42318.714907407404</v>
      </c>
      <c r="B11853" s="3">
        <v>76.0</v>
      </c>
      <c r="C11853" s="3" t="s">
        <v>11139</v>
      </c>
      <c r="D11853" s="3">
        <v>30.0</v>
      </c>
      <c r="E11853" s="3" t="s">
        <v>11167</v>
      </c>
      <c r="F11853" s="3">
        <v>3.0</v>
      </c>
      <c r="G11853" s="3">
        <v>11.0</v>
      </c>
      <c r="H11853" s="3" t="s">
        <v>11302</v>
      </c>
      <c r="I11853" s="3" t="s">
        <v>11303</v>
      </c>
      <c r="J11853" s="3" t="s">
        <v>922</v>
      </c>
      <c r="K11853" s="3" t="s">
        <v>24</v>
      </c>
      <c r="L11853" s="3">
        <v>1.0</v>
      </c>
      <c r="M11853" s="3" t="s">
        <v>25</v>
      </c>
      <c r="N11853" s="3" t="s">
        <v>11325</v>
      </c>
      <c r="O11853" s="3" t="s">
        <v>184</v>
      </c>
      <c r="P11853" s="4">
        <v>18645.0</v>
      </c>
      <c r="Q11853" s="3" t="s">
        <v>105</v>
      </c>
      <c r="R11853" s="3" t="s">
        <v>2134</v>
      </c>
      <c r="S11853" s="3" t="s">
        <v>29</v>
      </c>
    </row>
    <row r="11854">
      <c r="A11854" s="2">
        <v>42318.714907407404</v>
      </c>
      <c r="B11854" s="3">
        <v>76.0</v>
      </c>
      <c r="C11854" s="3" t="s">
        <v>11139</v>
      </c>
      <c r="D11854" s="3">
        <v>30.0</v>
      </c>
      <c r="E11854" s="3" t="s">
        <v>11167</v>
      </c>
      <c r="F11854" s="3">
        <v>3.0</v>
      </c>
      <c r="G11854" s="3">
        <v>11.0</v>
      </c>
      <c r="H11854" s="3" t="s">
        <v>11302</v>
      </c>
      <c r="I11854" s="3" t="s">
        <v>11303</v>
      </c>
      <c r="J11854" s="3" t="s">
        <v>922</v>
      </c>
      <c r="K11854" s="3" t="s">
        <v>24</v>
      </c>
      <c r="L11854" s="3">
        <v>2.0</v>
      </c>
      <c r="M11854" s="3" t="s">
        <v>30</v>
      </c>
      <c r="N11854" s="3" t="s">
        <v>11326</v>
      </c>
      <c r="O11854" s="3" t="s">
        <v>307</v>
      </c>
      <c r="P11854" s="4">
        <v>21539.0</v>
      </c>
      <c r="Q11854" s="3" t="s">
        <v>153</v>
      </c>
      <c r="S11854" s="3" t="s">
        <v>34</v>
      </c>
    </row>
    <row r="11855">
      <c r="A11855" s="2">
        <v>42318.714907407404</v>
      </c>
      <c r="B11855" s="3">
        <v>76.0</v>
      </c>
      <c r="C11855" s="3" t="s">
        <v>11139</v>
      </c>
      <c r="D11855" s="3">
        <v>30.0</v>
      </c>
      <c r="E11855" s="3" t="s">
        <v>11167</v>
      </c>
      <c r="F11855" s="3">
        <v>3.0</v>
      </c>
      <c r="G11855" s="3">
        <v>11.0</v>
      </c>
      <c r="H11855" s="3" t="s">
        <v>11302</v>
      </c>
      <c r="I11855" s="3" t="s">
        <v>11303</v>
      </c>
      <c r="J11855" s="3" t="s">
        <v>922</v>
      </c>
      <c r="K11855" s="3" t="s">
        <v>24</v>
      </c>
      <c r="L11855" s="3">
        <v>3.0</v>
      </c>
      <c r="M11855" s="3" t="s">
        <v>25</v>
      </c>
      <c r="N11855" s="3" t="s">
        <v>4037</v>
      </c>
      <c r="O11855" s="3" t="s">
        <v>74</v>
      </c>
      <c r="P11855" s="4">
        <v>25188.0</v>
      </c>
      <c r="Q11855" s="3" t="s">
        <v>115</v>
      </c>
      <c r="R11855" s="3" t="s">
        <v>1030</v>
      </c>
      <c r="S11855" s="3" t="s">
        <v>29</v>
      </c>
    </row>
    <row r="11856">
      <c r="A11856" s="2">
        <v>42318.714907407404</v>
      </c>
      <c r="B11856" s="3">
        <v>76.0</v>
      </c>
      <c r="C11856" s="3" t="s">
        <v>11139</v>
      </c>
      <c r="D11856" s="3">
        <v>30.0</v>
      </c>
      <c r="E11856" s="3" t="s">
        <v>11167</v>
      </c>
      <c r="F11856" s="3">
        <v>3.0</v>
      </c>
      <c r="G11856" s="3">
        <v>11.0</v>
      </c>
      <c r="H11856" s="3" t="s">
        <v>11302</v>
      </c>
      <c r="I11856" s="3" t="s">
        <v>11303</v>
      </c>
      <c r="J11856" s="3" t="s">
        <v>922</v>
      </c>
      <c r="K11856" s="3" t="s">
        <v>24</v>
      </c>
      <c r="L11856" s="3">
        <v>4.0</v>
      </c>
      <c r="M11856" s="3" t="s">
        <v>30</v>
      </c>
      <c r="N11856" s="3" t="s">
        <v>11327</v>
      </c>
      <c r="O11856" s="3" t="s">
        <v>3712</v>
      </c>
      <c r="P11856" s="4">
        <v>26906.0</v>
      </c>
      <c r="Q11856" s="3" t="s">
        <v>216</v>
      </c>
      <c r="S11856" s="3" t="s">
        <v>29</v>
      </c>
    </row>
    <row r="11857">
      <c r="A11857" s="2">
        <v>42318.714907407404</v>
      </c>
      <c r="B11857" s="3">
        <v>76.0</v>
      </c>
      <c r="C11857" s="3" t="s">
        <v>11139</v>
      </c>
      <c r="D11857" s="3">
        <v>30.0</v>
      </c>
      <c r="E11857" s="3" t="s">
        <v>11167</v>
      </c>
      <c r="F11857" s="3">
        <v>3.0</v>
      </c>
      <c r="G11857" s="3">
        <v>11.0</v>
      </c>
      <c r="H11857" s="3" t="s">
        <v>11302</v>
      </c>
      <c r="I11857" s="3" t="s">
        <v>11303</v>
      </c>
      <c r="J11857" s="3" t="s">
        <v>922</v>
      </c>
      <c r="K11857" s="3" t="s">
        <v>24</v>
      </c>
      <c r="L11857" s="3">
        <v>5.0</v>
      </c>
      <c r="M11857" s="3" t="s">
        <v>25</v>
      </c>
      <c r="N11857" s="3" t="s">
        <v>11328</v>
      </c>
      <c r="O11857" s="3" t="s">
        <v>109</v>
      </c>
      <c r="P11857" s="4">
        <v>20102.0</v>
      </c>
      <c r="Q11857" s="3" t="s">
        <v>86</v>
      </c>
      <c r="S11857" s="3" t="s">
        <v>34</v>
      </c>
    </row>
    <row r="11858">
      <c r="A11858" s="2">
        <v>42318.714907407404</v>
      </c>
      <c r="B11858" s="3">
        <v>76.0</v>
      </c>
      <c r="C11858" s="3" t="s">
        <v>11139</v>
      </c>
      <c r="D11858" s="3">
        <v>30.0</v>
      </c>
      <c r="E11858" s="3" t="s">
        <v>11167</v>
      </c>
      <c r="F11858" s="3">
        <v>3.0</v>
      </c>
      <c r="G11858" s="3">
        <v>11.0</v>
      </c>
      <c r="H11858" s="3" t="s">
        <v>11302</v>
      </c>
      <c r="I11858" s="3" t="s">
        <v>11303</v>
      </c>
      <c r="J11858" s="3" t="s">
        <v>922</v>
      </c>
      <c r="K11858" s="3" t="s">
        <v>24</v>
      </c>
      <c r="L11858" s="3">
        <v>6.0</v>
      </c>
      <c r="M11858" s="3" t="s">
        <v>30</v>
      </c>
      <c r="N11858" s="3" t="s">
        <v>11329</v>
      </c>
      <c r="O11858" s="3" t="s">
        <v>93</v>
      </c>
      <c r="P11858" s="4">
        <v>20744.0</v>
      </c>
      <c r="Q11858" s="3" t="s">
        <v>228</v>
      </c>
      <c r="S11858" s="3" t="s">
        <v>34</v>
      </c>
    </row>
    <row r="11859">
      <c r="A11859" s="2">
        <v>42318.714907407404</v>
      </c>
      <c r="B11859" s="3">
        <v>76.0</v>
      </c>
      <c r="C11859" s="3" t="s">
        <v>11139</v>
      </c>
      <c r="D11859" s="3">
        <v>30.0</v>
      </c>
      <c r="E11859" s="3" t="s">
        <v>11167</v>
      </c>
      <c r="F11859" s="3">
        <v>3.0</v>
      </c>
      <c r="G11859" s="3">
        <v>11.0</v>
      </c>
      <c r="H11859" s="3" t="s">
        <v>11302</v>
      </c>
      <c r="I11859" s="3" t="s">
        <v>11303</v>
      </c>
      <c r="J11859" s="3" t="s">
        <v>922</v>
      </c>
      <c r="K11859" s="3" t="s">
        <v>24</v>
      </c>
      <c r="L11859" s="3">
        <v>7.0</v>
      </c>
      <c r="M11859" s="3" t="s">
        <v>25</v>
      </c>
      <c r="N11859" s="3" t="s">
        <v>11330</v>
      </c>
      <c r="O11859" s="3" t="s">
        <v>4435</v>
      </c>
      <c r="P11859" s="4">
        <v>17376.0</v>
      </c>
      <c r="Q11859" s="3" t="s">
        <v>345</v>
      </c>
      <c r="S11859" s="3" t="s">
        <v>29</v>
      </c>
    </row>
    <row r="11860">
      <c r="A11860" s="2">
        <v>42318.714907407404</v>
      </c>
      <c r="B11860" s="3">
        <v>76.0</v>
      </c>
      <c r="C11860" s="3" t="s">
        <v>11139</v>
      </c>
      <c r="D11860" s="3">
        <v>30.0</v>
      </c>
      <c r="E11860" s="3" t="s">
        <v>11167</v>
      </c>
      <c r="F11860" s="3">
        <v>3.0</v>
      </c>
      <c r="G11860" s="3">
        <v>11.0</v>
      </c>
      <c r="H11860" s="3" t="s">
        <v>11302</v>
      </c>
      <c r="I11860" s="3" t="s">
        <v>11303</v>
      </c>
      <c r="J11860" s="3" t="s">
        <v>922</v>
      </c>
      <c r="K11860" s="3" t="s">
        <v>24</v>
      </c>
      <c r="L11860" s="3">
        <v>8.0</v>
      </c>
      <c r="M11860" s="3" t="s">
        <v>30</v>
      </c>
      <c r="N11860" s="3" t="s">
        <v>11331</v>
      </c>
      <c r="O11860" s="3" t="s">
        <v>121</v>
      </c>
      <c r="P11860" s="4">
        <v>24376.0</v>
      </c>
      <c r="Q11860" s="3" t="s">
        <v>352</v>
      </c>
      <c r="S11860" s="3" t="s">
        <v>34</v>
      </c>
    </row>
    <row r="11861">
      <c r="A11861" s="2">
        <v>42318.714907407404</v>
      </c>
      <c r="B11861" s="3">
        <v>76.0</v>
      </c>
      <c r="C11861" s="3" t="s">
        <v>11139</v>
      </c>
      <c r="D11861" s="3">
        <v>30.0</v>
      </c>
      <c r="E11861" s="3" t="s">
        <v>11167</v>
      </c>
      <c r="F11861" s="3">
        <v>3.0</v>
      </c>
      <c r="G11861" s="3">
        <v>11.0</v>
      </c>
      <c r="H11861" s="3" t="s">
        <v>11302</v>
      </c>
      <c r="I11861" s="3" t="s">
        <v>11303</v>
      </c>
      <c r="J11861" s="3" t="s">
        <v>922</v>
      </c>
      <c r="K11861" s="3" t="s">
        <v>24</v>
      </c>
      <c r="L11861" s="3">
        <v>9.0</v>
      </c>
      <c r="M11861" s="3" t="s">
        <v>25</v>
      </c>
      <c r="N11861" s="3" t="s">
        <v>10854</v>
      </c>
      <c r="O11861" s="3" t="s">
        <v>27</v>
      </c>
      <c r="P11861" s="4">
        <v>24173.0</v>
      </c>
      <c r="Q11861" s="3" t="s">
        <v>110</v>
      </c>
      <c r="S11861" s="3" t="s">
        <v>34</v>
      </c>
    </row>
    <row r="11862">
      <c r="A11862" s="2">
        <v>42318.714907407404</v>
      </c>
      <c r="B11862" s="3">
        <v>76.0</v>
      </c>
      <c r="C11862" s="3" t="s">
        <v>11139</v>
      </c>
      <c r="D11862" s="3">
        <v>30.0</v>
      </c>
      <c r="E11862" s="3" t="s">
        <v>11167</v>
      </c>
      <c r="F11862" s="3">
        <v>3.0</v>
      </c>
      <c r="G11862" s="3">
        <v>11.0</v>
      </c>
      <c r="H11862" s="3" t="s">
        <v>11302</v>
      </c>
      <c r="I11862" s="3" t="s">
        <v>11303</v>
      </c>
      <c r="J11862" s="3" t="s">
        <v>922</v>
      </c>
      <c r="K11862" s="3" t="s">
        <v>24</v>
      </c>
      <c r="L11862" s="3">
        <v>10.0</v>
      </c>
      <c r="M11862" s="3" t="s">
        <v>30</v>
      </c>
      <c r="N11862" s="3" t="s">
        <v>7463</v>
      </c>
      <c r="O11862" s="3" t="s">
        <v>11332</v>
      </c>
      <c r="P11862" s="4">
        <v>28038.0</v>
      </c>
      <c r="Q11862" s="3" t="s">
        <v>189</v>
      </c>
      <c r="S11862" s="3" t="s">
        <v>34</v>
      </c>
    </row>
    <row r="11863">
      <c r="A11863" s="2">
        <v>42318.714907407404</v>
      </c>
      <c r="B11863" s="3">
        <v>76.0</v>
      </c>
      <c r="C11863" s="3" t="s">
        <v>11139</v>
      </c>
      <c r="D11863" s="3">
        <v>30.0</v>
      </c>
      <c r="E11863" s="3" t="s">
        <v>11167</v>
      </c>
      <c r="F11863" s="3">
        <v>3.0</v>
      </c>
      <c r="G11863" s="3">
        <v>11.0</v>
      </c>
      <c r="H11863" s="3" t="s">
        <v>11302</v>
      </c>
      <c r="I11863" s="3" t="s">
        <v>11303</v>
      </c>
      <c r="J11863" s="3" t="s">
        <v>922</v>
      </c>
      <c r="K11863" s="3" t="s">
        <v>24</v>
      </c>
      <c r="L11863" s="3">
        <v>11.0</v>
      </c>
      <c r="M11863" s="3" t="s">
        <v>25</v>
      </c>
      <c r="N11863" s="3" t="s">
        <v>11333</v>
      </c>
      <c r="O11863" s="3" t="s">
        <v>980</v>
      </c>
      <c r="P11863" s="4">
        <v>18546.0</v>
      </c>
      <c r="Q11863" s="3" t="s">
        <v>96</v>
      </c>
      <c r="S11863" s="3" t="s">
        <v>34</v>
      </c>
    </row>
    <row r="11864">
      <c r="A11864" s="2">
        <v>42318.714907407404</v>
      </c>
      <c r="B11864" s="3">
        <v>76.0</v>
      </c>
      <c r="C11864" s="3" t="s">
        <v>11139</v>
      </c>
      <c r="D11864" s="3">
        <v>30.0</v>
      </c>
      <c r="E11864" s="3" t="s">
        <v>11167</v>
      </c>
      <c r="F11864" s="3">
        <v>3.0</v>
      </c>
      <c r="G11864" s="3">
        <v>11.0</v>
      </c>
      <c r="H11864" s="3" t="s">
        <v>11302</v>
      </c>
      <c r="I11864" s="3" t="s">
        <v>11303</v>
      </c>
      <c r="J11864" s="3" t="s">
        <v>922</v>
      </c>
      <c r="K11864" s="3" t="s">
        <v>24</v>
      </c>
      <c r="L11864" s="3">
        <v>12.0</v>
      </c>
      <c r="M11864" s="3" t="s">
        <v>30</v>
      </c>
      <c r="N11864" s="3" t="s">
        <v>11334</v>
      </c>
      <c r="O11864" s="3" t="s">
        <v>1762</v>
      </c>
      <c r="P11864" s="4">
        <v>27195.0</v>
      </c>
      <c r="Q11864" s="3" t="s">
        <v>132</v>
      </c>
      <c r="S11864" s="3" t="s">
        <v>34</v>
      </c>
    </row>
    <row r="11865">
      <c r="A11865" s="2">
        <v>42318.714907407404</v>
      </c>
      <c r="B11865" s="3">
        <v>76.0</v>
      </c>
      <c r="C11865" s="3" t="s">
        <v>11139</v>
      </c>
      <c r="D11865" s="3">
        <v>30.0</v>
      </c>
      <c r="E11865" s="3" t="s">
        <v>11167</v>
      </c>
      <c r="F11865" s="3">
        <v>3.0</v>
      </c>
      <c r="G11865" s="3">
        <v>11.0</v>
      </c>
      <c r="H11865" s="3" t="s">
        <v>11302</v>
      </c>
      <c r="I11865" s="3" t="s">
        <v>11303</v>
      </c>
      <c r="J11865" s="3" t="s">
        <v>922</v>
      </c>
      <c r="K11865" s="3" t="s">
        <v>24</v>
      </c>
      <c r="L11865" s="3">
        <v>13.0</v>
      </c>
      <c r="M11865" s="3" t="s">
        <v>25</v>
      </c>
      <c r="N11865" s="3" t="s">
        <v>11335</v>
      </c>
      <c r="O11865" s="3" t="s">
        <v>371</v>
      </c>
      <c r="P11865" s="4">
        <v>18877.0</v>
      </c>
      <c r="Q11865" s="3" t="s">
        <v>37</v>
      </c>
      <c r="S11865" s="3" t="s">
        <v>34</v>
      </c>
    </row>
    <row r="11866">
      <c r="A11866" s="2">
        <v>42318.714907407404</v>
      </c>
      <c r="B11866" s="3">
        <v>76.0</v>
      </c>
      <c r="C11866" s="3" t="s">
        <v>11139</v>
      </c>
      <c r="D11866" s="3">
        <v>30.0</v>
      </c>
      <c r="E11866" s="3" t="s">
        <v>11167</v>
      </c>
      <c r="F11866" s="3">
        <v>3.0</v>
      </c>
      <c r="G11866" s="3">
        <v>11.0</v>
      </c>
      <c r="H11866" s="3" t="s">
        <v>11302</v>
      </c>
      <c r="I11866" s="3" t="s">
        <v>11303</v>
      </c>
      <c r="J11866" s="3" t="s">
        <v>922</v>
      </c>
      <c r="K11866" s="3" t="s">
        <v>24</v>
      </c>
      <c r="L11866" s="3">
        <v>14.0</v>
      </c>
      <c r="M11866" s="3" t="s">
        <v>30</v>
      </c>
      <c r="N11866" s="3" t="s">
        <v>5564</v>
      </c>
      <c r="O11866" s="3" t="s">
        <v>3271</v>
      </c>
      <c r="P11866" s="4">
        <v>26973.0</v>
      </c>
      <c r="Q11866" s="3" t="s">
        <v>75</v>
      </c>
      <c r="S11866" s="3" t="s">
        <v>34</v>
      </c>
    </row>
    <row r="11867">
      <c r="A11867" s="2">
        <v>42318.714907407404</v>
      </c>
      <c r="B11867" s="3">
        <v>76.0</v>
      </c>
      <c r="C11867" s="3" t="s">
        <v>11139</v>
      </c>
      <c r="D11867" s="3">
        <v>30.0</v>
      </c>
      <c r="E11867" s="3" t="s">
        <v>11167</v>
      </c>
      <c r="F11867" s="3">
        <v>3.0</v>
      </c>
      <c r="G11867" s="3">
        <v>11.0</v>
      </c>
      <c r="H11867" s="3" t="s">
        <v>11302</v>
      </c>
      <c r="I11867" s="3" t="s">
        <v>11303</v>
      </c>
      <c r="J11867" s="3" t="s">
        <v>922</v>
      </c>
      <c r="K11867" s="3" t="s">
        <v>24</v>
      </c>
      <c r="L11867" s="3">
        <v>15.0</v>
      </c>
      <c r="M11867" s="3" t="s">
        <v>25</v>
      </c>
      <c r="N11867" s="3" t="s">
        <v>11336</v>
      </c>
      <c r="O11867" s="3" t="s">
        <v>1016</v>
      </c>
      <c r="P11867" s="4">
        <v>31571.0</v>
      </c>
      <c r="Q11867" s="3" t="s">
        <v>132</v>
      </c>
      <c r="S11867" s="3" t="s">
        <v>34</v>
      </c>
    </row>
    <row r="11868">
      <c r="A11868" s="2">
        <v>42318.714907407404</v>
      </c>
      <c r="B11868" s="3">
        <v>76.0</v>
      </c>
      <c r="C11868" s="3" t="s">
        <v>11139</v>
      </c>
      <c r="D11868" s="3">
        <v>30.0</v>
      </c>
      <c r="E11868" s="3" t="s">
        <v>11167</v>
      </c>
      <c r="F11868" s="3">
        <v>3.0</v>
      </c>
      <c r="G11868" s="3">
        <v>11.0</v>
      </c>
      <c r="H11868" s="3" t="s">
        <v>11302</v>
      </c>
      <c r="I11868" s="3" t="s">
        <v>11303</v>
      </c>
      <c r="J11868" s="3" t="s">
        <v>922</v>
      </c>
      <c r="K11868" s="3" t="s">
        <v>24</v>
      </c>
      <c r="L11868" s="3">
        <v>16.0</v>
      </c>
      <c r="M11868" s="3" t="s">
        <v>30</v>
      </c>
      <c r="N11868" s="3" t="s">
        <v>11337</v>
      </c>
      <c r="O11868" s="3" t="s">
        <v>283</v>
      </c>
      <c r="P11868" s="4">
        <v>24060.0</v>
      </c>
      <c r="Q11868" s="3" t="s">
        <v>40</v>
      </c>
      <c r="S11868" s="3" t="s">
        <v>34</v>
      </c>
    </row>
    <row r="11869">
      <c r="A11869" s="2">
        <v>42318.714907407404</v>
      </c>
      <c r="B11869" s="3">
        <v>76.0</v>
      </c>
      <c r="C11869" s="3" t="s">
        <v>11139</v>
      </c>
      <c r="D11869" s="3">
        <v>30.0</v>
      </c>
      <c r="E11869" s="3" t="s">
        <v>11167</v>
      </c>
      <c r="F11869" s="3">
        <v>3.0</v>
      </c>
      <c r="G11869" s="3">
        <v>11.0</v>
      </c>
      <c r="H11869" s="3" t="s">
        <v>11302</v>
      </c>
      <c r="I11869" s="3" t="s">
        <v>11303</v>
      </c>
      <c r="J11869" s="3" t="s">
        <v>922</v>
      </c>
      <c r="K11869" s="3" t="s">
        <v>24</v>
      </c>
      <c r="L11869" s="3">
        <v>17.0</v>
      </c>
      <c r="M11869" s="3" t="s">
        <v>25</v>
      </c>
      <c r="N11869" s="3" t="s">
        <v>11338</v>
      </c>
      <c r="O11869" s="3" t="s">
        <v>7860</v>
      </c>
      <c r="P11869" s="4">
        <v>33671.0</v>
      </c>
      <c r="Q11869" s="3" t="s">
        <v>191</v>
      </c>
      <c r="S11869" s="3" t="s">
        <v>34</v>
      </c>
    </row>
    <row r="11870">
      <c r="A11870" s="2">
        <v>42318.714907407404</v>
      </c>
      <c r="B11870" s="3">
        <v>76.0</v>
      </c>
      <c r="C11870" s="3" t="s">
        <v>11139</v>
      </c>
      <c r="D11870" s="3">
        <v>30.0</v>
      </c>
      <c r="E11870" s="3" t="s">
        <v>11167</v>
      </c>
      <c r="F11870" s="3">
        <v>3.0</v>
      </c>
      <c r="G11870" s="3">
        <v>11.0</v>
      </c>
      <c r="H11870" s="3" t="s">
        <v>11302</v>
      </c>
      <c r="I11870" s="3" t="s">
        <v>11303</v>
      </c>
      <c r="J11870" s="3" t="s">
        <v>922</v>
      </c>
      <c r="K11870" s="3" t="s">
        <v>24</v>
      </c>
      <c r="L11870" s="3">
        <v>18.0</v>
      </c>
      <c r="M11870" s="3" t="s">
        <v>30</v>
      </c>
      <c r="N11870" s="3" t="s">
        <v>6663</v>
      </c>
      <c r="O11870" s="3" t="s">
        <v>283</v>
      </c>
      <c r="P11870" s="4">
        <v>24607.0</v>
      </c>
      <c r="Q11870" s="3" t="s">
        <v>75</v>
      </c>
      <c r="S11870" s="3" t="s">
        <v>34</v>
      </c>
    </row>
    <row r="11871">
      <c r="A11871" s="2">
        <v>42318.714907407404</v>
      </c>
      <c r="B11871" s="3">
        <v>76.0</v>
      </c>
      <c r="C11871" s="3" t="s">
        <v>11139</v>
      </c>
      <c r="D11871" s="3">
        <v>30.0</v>
      </c>
      <c r="E11871" s="3" t="s">
        <v>11167</v>
      </c>
      <c r="F11871" s="3">
        <v>3.0</v>
      </c>
      <c r="G11871" s="3">
        <v>11.0</v>
      </c>
      <c r="H11871" s="3" t="s">
        <v>11302</v>
      </c>
      <c r="I11871" s="3" t="s">
        <v>11303</v>
      </c>
      <c r="J11871" s="3" t="s">
        <v>922</v>
      </c>
      <c r="K11871" s="3" t="s">
        <v>24</v>
      </c>
      <c r="L11871" s="3">
        <v>19.0</v>
      </c>
      <c r="M11871" s="3" t="s">
        <v>25</v>
      </c>
      <c r="N11871" s="3" t="s">
        <v>11339</v>
      </c>
      <c r="O11871" s="3" t="s">
        <v>458</v>
      </c>
      <c r="P11871" s="4">
        <v>30410.0</v>
      </c>
      <c r="Q11871" s="3" t="s">
        <v>132</v>
      </c>
      <c r="S11871" s="3" t="s">
        <v>34</v>
      </c>
    </row>
    <row r="11872">
      <c r="A11872" s="2">
        <v>42318.714907407404</v>
      </c>
      <c r="B11872" s="3">
        <v>76.0</v>
      </c>
      <c r="C11872" s="3" t="s">
        <v>11139</v>
      </c>
      <c r="D11872" s="3">
        <v>30.0</v>
      </c>
      <c r="E11872" s="3" t="s">
        <v>11167</v>
      </c>
      <c r="F11872" s="3">
        <v>3.0</v>
      </c>
      <c r="G11872" s="3">
        <v>11.0</v>
      </c>
      <c r="H11872" s="3" t="s">
        <v>11302</v>
      </c>
      <c r="I11872" s="3" t="s">
        <v>11303</v>
      </c>
      <c r="J11872" s="3" t="s">
        <v>922</v>
      </c>
      <c r="K11872" s="3" t="s">
        <v>24</v>
      </c>
      <c r="L11872" s="3">
        <v>20.0</v>
      </c>
      <c r="M11872" s="3" t="s">
        <v>30</v>
      </c>
      <c r="N11872" s="3" t="s">
        <v>11340</v>
      </c>
      <c r="O11872" s="3" t="s">
        <v>850</v>
      </c>
      <c r="P11872" s="4">
        <v>28031.0</v>
      </c>
      <c r="Q11872" s="3" t="s">
        <v>40</v>
      </c>
      <c r="S11872" s="3" t="s">
        <v>34</v>
      </c>
    </row>
    <row r="11873">
      <c r="A11873" s="2">
        <v>42318.714907407404</v>
      </c>
      <c r="B11873" s="3">
        <v>76.0</v>
      </c>
      <c r="C11873" s="3" t="s">
        <v>11139</v>
      </c>
      <c r="D11873" s="3">
        <v>30.0</v>
      </c>
      <c r="E11873" s="3" t="s">
        <v>11167</v>
      </c>
      <c r="F11873" s="3">
        <v>3.0</v>
      </c>
      <c r="G11873" s="3">
        <v>11.0</v>
      </c>
      <c r="H11873" s="3" t="s">
        <v>11302</v>
      </c>
      <c r="I11873" s="3" t="s">
        <v>11303</v>
      </c>
      <c r="J11873" s="3" t="s">
        <v>922</v>
      </c>
      <c r="K11873" s="3" t="s">
        <v>24</v>
      </c>
      <c r="L11873" s="3">
        <v>21.0</v>
      </c>
      <c r="M11873" s="3" t="s">
        <v>25</v>
      </c>
      <c r="N11873" s="3" t="s">
        <v>11341</v>
      </c>
      <c r="O11873" s="3" t="s">
        <v>366</v>
      </c>
      <c r="P11873" s="4">
        <v>29145.0</v>
      </c>
      <c r="Q11873" s="3" t="s">
        <v>37</v>
      </c>
      <c r="S11873" s="3" t="s">
        <v>34</v>
      </c>
    </row>
    <row r="11874">
      <c r="A11874" s="2">
        <v>42318.714907407404</v>
      </c>
      <c r="B11874" s="3">
        <v>76.0</v>
      </c>
      <c r="C11874" s="3" t="s">
        <v>11139</v>
      </c>
      <c r="D11874" s="3">
        <v>30.0</v>
      </c>
      <c r="E11874" s="3" t="s">
        <v>11167</v>
      </c>
      <c r="F11874" s="3">
        <v>3.0</v>
      </c>
      <c r="G11874" s="3">
        <v>11.0</v>
      </c>
      <c r="H11874" s="3" t="s">
        <v>11302</v>
      </c>
      <c r="I11874" s="3" t="s">
        <v>11303</v>
      </c>
      <c r="J11874" s="3" t="s">
        <v>922</v>
      </c>
      <c r="K11874" s="3" t="s">
        <v>24</v>
      </c>
      <c r="L11874" s="3">
        <v>22.0</v>
      </c>
      <c r="M11874" s="3" t="s">
        <v>30</v>
      </c>
      <c r="N11874" s="3" t="s">
        <v>11342</v>
      </c>
      <c r="O11874" s="3" t="s">
        <v>812</v>
      </c>
      <c r="P11874" s="4">
        <v>28318.0</v>
      </c>
      <c r="Q11874" s="3" t="s">
        <v>52</v>
      </c>
      <c r="S11874" s="3" t="s">
        <v>34</v>
      </c>
    </row>
    <row r="11875">
      <c r="A11875" s="2">
        <v>42318.714907407404</v>
      </c>
      <c r="B11875" s="3">
        <v>76.0</v>
      </c>
      <c r="C11875" s="3" t="s">
        <v>11139</v>
      </c>
      <c r="D11875" s="3">
        <v>31.0</v>
      </c>
      <c r="E11875" s="3" t="s">
        <v>11190</v>
      </c>
      <c r="F11875" s="3">
        <v>3.0</v>
      </c>
      <c r="G11875" s="3">
        <v>11.0</v>
      </c>
      <c r="H11875" s="3" t="s">
        <v>11302</v>
      </c>
      <c r="I11875" s="3" t="s">
        <v>11303</v>
      </c>
      <c r="J11875" s="3" t="s">
        <v>922</v>
      </c>
      <c r="K11875" s="3" t="s">
        <v>272</v>
      </c>
      <c r="L11875" s="3">
        <v>1.0</v>
      </c>
      <c r="M11875" s="3" t="s">
        <v>30</v>
      </c>
      <c r="N11875" s="3" t="s">
        <v>11343</v>
      </c>
      <c r="O11875" s="3" t="s">
        <v>812</v>
      </c>
      <c r="P11875" s="4">
        <v>26164.0</v>
      </c>
      <c r="Q11875" s="3" t="s">
        <v>189</v>
      </c>
      <c r="R11875" s="3" t="s">
        <v>1030</v>
      </c>
      <c r="S11875" s="3" t="s">
        <v>34</v>
      </c>
    </row>
    <row r="11876">
      <c r="A11876" s="2">
        <v>42318.714907407404</v>
      </c>
      <c r="B11876" s="3">
        <v>76.0</v>
      </c>
      <c r="C11876" s="3" t="s">
        <v>11139</v>
      </c>
      <c r="D11876" s="3">
        <v>31.0</v>
      </c>
      <c r="E11876" s="3" t="s">
        <v>11190</v>
      </c>
      <c r="F11876" s="3">
        <v>3.0</v>
      </c>
      <c r="G11876" s="3">
        <v>11.0</v>
      </c>
      <c r="H11876" s="3" t="s">
        <v>11302</v>
      </c>
      <c r="I11876" s="3" t="s">
        <v>11303</v>
      </c>
      <c r="J11876" s="3" t="s">
        <v>922</v>
      </c>
      <c r="K11876" s="3" t="s">
        <v>24</v>
      </c>
      <c r="L11876" s="3">
        <v>2.0</v>
      </c>
      <c r="M11876" s="3" t="s">
        <v>25</v>
      </c>
      <c r="N11876" s="3" t="s">
        <v>11344</v>
      </c>
      <c r="O11876" s="3" t="s">
        <v>564</v>
      </c>
      <c r="P11876" s="4">
        <v>25781.0</v>
      </c>
      <c r="Q11876" s="3" t="s">
        <v>149</v>
      </c>
      <c r="S11876" s="3" t="s">
        <v>34</v>
      </c>
    </row>
    <row r="11877">
      <c r="A11877" s="2">
        <v>42318.714907407404</v>
      </c>
      <c r="B11877" s="3">
        <v>76.0</v>
      </c>
      <c r="C11877" s="3" t="s">
        <v>11139</v>
      </c>
      <c r="D11877" s="3">
        <v>31.0</v>
      </c>
      <c r="E11877" s="3" t="s">
        <v>11190</v>
      </c>
      <c r="F11877" s="3">
        <v>3.0</v>
      </c>
      <c r="G11877" s="3">
        <v>11.0</v>
      </c>
      <c r="H11877" s="3" t="s">
        <v>11302</v>
      </c>
      <c r="I11877" s="3" t="s">
        <v>11303</v>
      </c>
      <c r="J11877" s="3" t="s">
        <v>922</v>
      </c>
      <c r="K11877" s="3" t="s">
        <v>24</v>
      </c>
      <c r="L11877" s="3">
        <v>3.0</v>
      </c>
      <c r="M11877" s="3" t="s">
        <v>30</v>
      </c>
      <c r="N11877" s="3" t="s">
        <v>11345</v>
      </c>
      <c r="O11877" s="3" t="s">
        <v>998</v>
      </c>
      <c r="P11877" s="4">
        <v>28827.0</v>
      </c>
      <c r="Q11877" s="3" t="s">
        <v>40</v>
      </c>
      <c r="S11877" s="3" t="s">
        <v>29</v>
      </c>
    </row>
    <row r="11878">
      <c r="A11878" s="2">
        <v>42318.714907407404</v>
      </c>
      <c r="B11878" s="3">
        <v>76.0</v>
      </c>
      <c r="C11878" s="3" t="s">
        <v>11139</v>
      </c>
      <c r="D11878" s="3">
        <v>31.0</v>
      </c>
      <c r="E11878" s="3" t="s">
        <v>11190</v>
      </c>
      <c r="F11878" s="3">
        <v>3.0</v>
      </c>
      <c r="G11878" s="3">
        <v>11.0</v>
      </c>
      <c r="H11878" s="3" t="s">
        <v>11302</v>
      </c>
      <c r="I11878" s="3" t="s">
        <v>11303</v>
      </c>
      <c r="J11878" s="3" t="s">
        <v>922</v>
      </c>
      <c r="K11878" s="3" t="s">
        <v>24</v>
      </c>
      <c r="L11878" s="3">
        <v>4.0</v>
      </c>
      <c r="M11878" s="3" t="s">
        <v>25</v>
      </c>
      <c r="N11878" s="3" t="s">
        <v>11346</v>
      </c>
      <c r="O11878" s="3" t="s">
        <v>297</v>
      </c>
      <c r="P11878" s="4">
        <v>24840.0</v>
      </c>
      <c r="Q11878" s="3" t="s">
        <v>189</v>
      </c>
      <c r="S11878" s="3" t="s">
        <v>29</v>
      </c>
    </row>
    <row r="11879">
      <c r="A11879" s="2">
        <v>42318.714907407404</v>
      </c>
      <c r="B11879" s="3">
        <v>76.0</v>
      </c>
      <c r="C11879" s="3" t="s">
        <v>11139</v>
      </c>
      <c r="D11879" s="3">
        <v>31.0</v>
      </c>
      <c r="E11879" s="3" t="s">
        <v>11190</v>
      </c>
      <c r="F11879" s="3">
        <v>3.0</v>
      </c>
      <c r="G11879" s="3">
        <v>11.0</v>
      </c>
      <c r="H11879" s="3" t="s">
        <v>11302</v>
      </c>
      <c r="I11879" s="3" t="s">
        <v>11303</v>
      </c>
      <c r="J11879" s="3" t="s">
        <v>922</v>
      </c>
      <c r="K11879" s="3" t="s">
        <v>24</v>
      </c>
      <c r="L11879" s="3">
        <v>5.0</v>
      </c>
      <c r="M11879" s="3" t="s">
        <v>30</v>
      </c>
      <c r="N11879" s="3" t="s">
        <v>11347</v>
      </c>
      <c r="O11879" s="3" t="s">
        <v>283</v>
      </c>
      <c r="P11879" s="4">
        <v>24879.0</v>
      </c>
      <c r="Q11879" s="3" t="s">
        <v>149</v>
      </c>
      <c r="S11879" s="3" t="s">
        <v>34</v>
      </c>
    </row>
    <row r="11880">
      <c r="A11880" s="2">
        <v>42318.714907407404</v>
      </c>
      <c r="B11880" s="3">
        <v>76.0</v>
      </c>
      <c r="C11880" s="3" t="s">
        <v>11139</v>
      </c>
      <c r="D11880" s="3">
        <v>31.0</v>
      </c>
      <c r="E11880" s="3" t="s">
        <v>11190</v>
      </c>
      <c r="F11880" s="3">
        <v>3.0</v>
      </c>
      <c r="G11880" s="3">
        <v>11.0</v>
      </c>
      <c r="H11880" s="3" t="s">
        <v>11302</v>
      </c>
      <c r="I11880" s="3" t="s">
        <v>11303</v>
      </c>
      <c r="J11880" s="3" t="s">
        <v>922</v>
      </c>
      <c r="K11880" s="3" t="s">
        <v>24</v>
      </c>
      <c r="L11880" s="3">
        <v>6.0</v>
      </c>
      <c r="M11880" s="3" t="s">
        <v>25</v>
      </c>
      <c r="N11880" s="3" t="s">
        <v>8835</v>
      </c>
      <c r="O11880" s="3" t="s">
        <v>27</v>
      </c>
      <c r="P11880" s="4">
        <v>24882.0</v>
      </c>
      <c r="Q11880" s="3" t="s">
        <v>216</v>
      </c>
      <c r="S11880" s="3" t="s">
        <v>29</v>
      </c>
    </row>
    <row r="11881">
      <c r="A11881" s="2">
        <v>42318.714907407404</v>
      </c>
      <c r="B11881" s="3">
        <v>76.0</v>
      </c>
      <c r="C11881" s="3" t="s">
        <v>11139</v>
      </c>
      <c r="D11881" s="3">
        <v>31.0</v>
      </c>
      <c r="E11881" s="3" t="s">
        <v>11190</v>
      </c>
      <c r="F11881" s="3">
        <v>3.0</v>
      </c>
      <c r="G11881" s="3">
        <v>11.0</v>
      </c>
      <c r="H11881" s="3" t="s">
        <v>11302</v>
      </c>
      <c r="I11881" s="3" t="s">
        <v>11303</v>
      </c>
      <c r="J11881" s="3" t="s">
        <v>922</v>
      </c>
      <c r="K11881" s="3" t="s">
        <v>24</v>
      </c>
      <c r="L11881" s="3">
        <v>7.0</v>
      </c>
      <c r="M11881" s="3" t="s">
        <v>30</v>
      </c>
      <c r="N11881" s="3" t="s">
        <v>4956</v>
      </c>
      <c r="O11881" s="3" t="s">
        <v>633</v>
      </c>
      <c r="P11881" s="4">
        <v>18528.0</v>
      </c>
      <c r="Q11881" s="3" t="s">
        <v>117</v>
      </c>
      <c r="S11881" s="3" t="s">
        <v>29</v>
      </c>
    </row>
    <row r="11882">
      <c r="A11882" s="2">
        <v>42318.714907407404</v>
      </c>
      <c r="B11882" s="3">
        <v>76.0</v>
      </c>
      <c r="C11882" s="3" t="s">
        <v>11139</v>
      </c>
      <c r="D11882" s="3">
        <v>31.0</v>
      </c>
      <c r="E11882" s="3" t="s">
        <v>11190</v>
      </c>
      <c r="F11882" s="3">
        <v>3.0</v>
      </c>
      <c r="G11882" s="3">
        <v>11.0</v>
      </c>
      <c r="H11882" s="3" t="s">
        <v>11302</v>
      </c>
      <c r="I11882" s="3" t="s">
        <v>11303</v>
      </c>
      <c r="J11882" s="3" t="s">
        <v>922</v>
      </c>
      <c r="K11882" s="3" t="s">
        <v>24</v>
      </c>
      <c r="L11882" s="3">
        <v>8.0</v>
      </c>
      <c r="M11882" s="3" t="s">
        <v>25</v>
      </c>
      <c r="N11882" s="3" t="s">
        <v>1337</v>
      </c>
      <c r="O11882" s="3" t="s">
        <v>297</v>
      </c>
      <c r="P11882" s="4">
        <v>23824.0</v>
      </c>
      <c r="Q11882" s="3" t="s">
        <v>169</v>
      </c>
      <c r="S11882" s="3" t="s">
        <v>34</v>
      </c>
    </row>
    <row r="11883">
      <c r="A11883" s="2">
        <v>42318.714907407404</v>
      </c>
      <c r="B11883" s="3">
        <v>76.0</v>
      </c>
      <c r="C11883" s="3" t="s">
        <v>11139</v>
      </c>
      <c r="D11883" s="3">
        <v>31.0</v>
      </c>
      <c r="E11883" s="3" t="s">
        <v>11190</v>
      </c>
      <c r="F11883" s="3">
        <v>3.0</v>
      </c>
      <c r="G11883" s="3">
        <v>11.0</v>
      </c>
      <c r="H11883" s="3" t="s">
        <v>11302</v>
      </c>
      <c r="I11883" s="3" t="s">
        <v>11303</v>
      </c>
      <c r="J11883" s="3" t="s">
        <v>922</v>
      </c>
      <c r="K11883" s="3" t="s">
        <v>24</v>
      </c>
      <c r="L11883" s="3">
        <v>9.0</v>
      </c>
      <c r="M11883" s="3" t="s">
        <v>30</v>
      </c>
      <c r="N11883" s="3" t="s">
        <v>11348</v>
      </c>
      <c r="O11883" s="3" t="s">
        <v>1239</v>
      </c>
      <c r="P11883" s="4">
        <v>26717.0</v>
      </c>
      <c r="Q11883" s="3" t="s">
        <v>110</v>
      </c>
      <c r="S11883" s="3" t="s">
        <v>34</v>
      </c>
    </row>
    <row r="11884">
      <c r="A11884" s="2">
        <v>42318.714907407404</v>
      </c>
      <c r="B11884" s="3">
        <v>76.0</v>
      </c>
      <c r="C11884" s="3" t="s">
        <v>11139</v>
      </c>
      <c r="D11884" s="3">
        <v>31.0</v>
      </c>
      <c r="E11884" s="3" t="s">
        <v>11190</v>
      </c>
      <c r="F11884" s="3">
        <v>3.0</v>
      </c>
      <c r="G11884" s="3">
        <v>11.0</v>
      </c>
      <c r="H11884" s="3" t="s">
        <v>11302</v>
      </c>
      <c r="I11884" s="3" t="s">
        <v>11303</v>
      </c>
      <c r="J11884" s="3" t="s">
        <v>922</v>
      </c>
      <c r="K11884" s="3" t="s">
        <v>24</v>
      </c>
      <c r="L11884" s="3">
        <v>10.0</v>
      </c>
      <c r="M11884" s="3" t="s">
        <v>25</v>
      </c>
      <c r="N11884" s="3" t="s">
        <v>11349</v>
      </c>
      <c r="O11884" s="3" t="s">
        <v>218</v>
      </c>
      <c r="P11884" s="4">
        <v>24486.0</v>
      </c>
      <c r="Q11884" s="3" t="s">
        <v>83</v>
      </c>
      <c r="S11884" s="3" t="s">
        <v>29</v>
      </c>
    </row>
    <row r="11885">
      <c r="A11885" s="2">
        <v>42318.714907407404</v>
      </c>
      <c r="B11885" s="3">
        <v>76.0</v>
      </c>
      <c r="C11885" s="3" t="s">
        <v>11139</v>
      </c>
      <c r="D11885" s="3">
        <v>31.0</v>
      </c>
      <c r="E11885" s="3" t="s">
        <v>11190</v>
      </c>
      <c r="F11885" s="3">
        <v>3.0</v>
      </c>
      <c r="G11885" s="3">
        <v>11.0</v>
      </c>
      <c r="H11885" s="3" t="s">
        <v>11302</v>
      </c>
      <c r="I11885" s="3" t="s">
        <v>11303</v>
      </c>
      <c r="J11885" s="3" t="s">
        <v>922</v>
      </c>
      <c r="K11885" s="3" t="s">
        <v>24</v>
      </c>
      <c r="L11885" s="3">
        <v>11.0</v>
      </c>
      <c r="M11885" s="3" t="s">
        <v>30</v>
      </c>
      <c r="N11885" s="3" t="s">
        <v>11350</v>
      </c>
      <c r="O11885" s="3" t="s">
        <v>5289</v>
      </c>
      <c r="P11885" s="4">
        <v>23677.0</v>
      </c>
      <c r="Q11885" s="3" t="s">
        <v>115</v>
      </c>
      <c r="S11885" s="3" t="s">
        <v>34</v>
      </c>
    </row>
    <row r="11886">
      <c r="A11886" s="2">
        <v>42318.714907407404</v>
      </c>
      <c r="B11886" s="3">
        <v>76.0</v>
      </c>
      <c r="C11886" s="3" t="s">
        <v>11139</v>
      </c>
      <c r="D11886" s="3">
        <v>31.0</v>
      </c>
      <c r="E11886" s="3" t="s">
        <v>11190</v>
      </c>
      <c r="F11886" s="3">
        <v>3.0</v>
      </c>
      <c r="G11886" s="3">
        <v>11.0</v>
      </c>
      <c r="H11886" s="3" t="s">
        <v>11302</v>
      </c>
      <c r="I11886" s="3" t="s">
        <v>11303</v>
      </c>
      <c r="J11886" s="3" t="s">
        <v>922</v>
      </c>
      <c r="K11886" s="3" t="s">
        <v>24</v>
      </c>
      <c r="L11886" s="3">
        <v>12.0</v>
      </c>
      <c r="M11886" s="3" t="s">
        <v>25</v>
      </c>
      <c r="N11886" s="3" t="s">
        <v>11351</v>
      </c>
      <c r="O11886" s="3" t="s">
        <v>95</v>
      </c>
      <c r="P11886" s="4">
        <v>18503.0</v>
      </c>
      <c r="Q11886" s="3" t="s">
        <v>117</v>
      </c>
      <c r="S11886" s="3" t="s">
        <v>29</v>
      </c>
    </row>
    <row r="11887">
      <c r="A11887" s="2">
        <v>42318.714907407404</v>
      </c>
      <c r="B11887" s="3">
        <v>76.0</v>
      </c>
      <c r="C11887" s="3" t="s">
        <v>11139</v>
      </c>
      <c r="D11887" s="3">
        <v>31.0</v>
      </c>
      <c r="E11887" s="3" t="s">
        <v>11190</v>
      </c>
      <c r="F11887" s="3">
        <v>3.0</v>
      </c>
      <c r="G11887" s="3">
        <v>11.0</v>
      </c>
      <c r="H11887" s="3" t="s">
        <v>11302</v>
      </c>
      <c r="I11887" s="3" t="s">
        <v>11303</v>
      </c>
      <c r="J11887" s="3" t="s">
        <v>922</v>
      </c>
      <c r="K11887" s="3" t="s">
        <v>24</v>
      </c>
      <c r="L11887" s="3">
        <v>13.0</v>
      </c>
      <c r="M11887" s="3" t="s">
        <v>30</v>
      </c>
      <c r="N11887" s="3" t="s">
        <v>11352</v>
      </c>
      <c r="O11887" s="3" t="s">
        <v>6981</v>
      </c>
      <c r="P11887" s="4">
        <v>22925.0</v>
      </c>
      <c r="Q11887" s="3" t="s">
        <v>75</v>
      </c>
      <c r="S11887" s="3" t="s">
        <v>34</v>
      </c>
    </row>
    <row r="11888">
      <c r="A11888" s="2">
        <v>42318.714907407404</v>
      </c>
      <c r="B11888" s="3">
        <v>76.0</v>
      </c>
      <c r="C11888" s="3" t="s">
        <v>11139</v>
      </c>
      <c r="D11888" s="3">
        <v>31.0</v>
      </c>
      <c r="E11888" s="3" t="s">
        <v>11190</v>
      </c>
      <c r="F11888" s="3">
        <v>3.0</v>
      </c>
      <c r="G11888" s="3">
        <v>11.0</v>
      </c>
      <c r="H11888" s="3" t="s">
        <v>11302</v>
      </c>
      <c r="I11888" s="3" t="s">
        <v>11303</v>
      </c>
      <c r="J11888" s="3" t="s">
        <v>922</v>
      </c>
      <c r="K11888" s="3" t="s">
        <v>24</v>
      </c>
      <c r="L11888" s="3">
        <v>14.0</v>
      </c>
      <c r="M11888" s="3" t="s">
        <v>25</v>
      </c>
      <c r="N11888" s="3" t="s">
        <v>2328</v>
      </c>
      <c r="O11888" s="3" t="s">
        <v>168</v>
      </c>
      <c r="P11888" s="4">
        <v>17635.0</v>
      </c>
      <c r="Q11888" s="3" t="s">
        <v>49</v>
      </c>
      <c r="S11888" s="3" t="s">
        <v>34</v>
      </c>
    </row>
    <row r="11889">
      <c r="A11889" s="2">
        <v>42318.714907407404</v>
      </c>
      <c r="B11889" s="3">
        <v>76.0</v>
      </c>
      <c r="C11889" s="3" t="s">
        <v>11139</v>
      </c>
      <c r="D11889" s="3">
        <v>31.0</v>
      </c>
      <c r="E11889" s="3" t="s">
        <v>11190</v>
      </c>
      <c r="F11889" s="3">
        <v>3.0</v>
      </c>
      <c r="G11889" s="3">
        <v>11.0</v>
      </c>
      <c r="H11889" s="3" t="s">
        <v>11302</v>
      </c>
      <c r="I11889" s="3" t="s">
        <v>11303</v>
      </c>
      <c r="J11889" s="3" t="s">
        <v>922</v>
      </c>
      <c r="K11889" s="3" t="s">
        <v>24</v>
      </c>
      <c r="L11889" s="3">
        <v>15.0</v>
      </c>
      <c r="M11889" s="3" t="s">
        <v>30</v>
      </c>
      <c r="N11889" s="3" t="s">
        <v>11353</v>
      </c>
      <c r="O11889" s="3" t="s">
        <v>705</v>
      </c>
      <c r="P11889" s="4">
        <v>22434.0</v>
      </c>
      <c r="Q11889" s="3" t="s">
        <v>216</v>
      </c>
      <c r="S11889" s="3" t="s">
        <v>34</v>
      </c>
    </row>
    <row r="11890">
      <c r="A11890" s="2">
        <v>42318.714907407404</v>
      </c>
      <c r="B11890" s="3">
        <v>76.0</v>
      </c>
      <c r="C11890" s="3" t="s">
        <v>11139</v>
      </c>
      <c r="D11890" s="3">
        <v>31.0</v>
      </c>
      <c r="E11890" s="3" t="s">
        <v>11190</v>
      </c>
      <c r="F11890" s="3">
        <v>3.0</v>
      </c>
      <c r="G11890" s="3">
        <v>11.0</v>
      </c>
      <c r="H11890" s="3" t="s">
        <v>11302</v>
      </c>
      <c r="I11890" s="3" t="s">
        <v>11303</v>
      </c>
      <c r="J11890" s="3" t="s">
        <v>922</v>
      </c>
      <c r="K11890" s="3" t="s">
        <v>24</v>
      </c>
      <c r="L11890" s="3">
        <v>16.0</v>
      </c>
      <c r="M11890" s="3" t="s">
        <v>25</v>
      </c>
      <c r="N11890" s="3" t="s">
        <v>11354</v>
      </c>
      <c r="O11890" s="3" t="s">
        <v>1298</v>
      </c>
      <c r="P11890" s="4">
        <v>28519.0</v>
      </c>
      <c r="Q11890" s="3" t="s">
        <v>189</v>
      </c>
      <c r="S11890" s="3" t="s">
        <v>34</v>
      </c>
    </row>
    <row r="11891">
      <c r="A11891" s="2">
        <v>42318.714907407404</v>
      </c>
      <c r="B11891" s="3">
        <v>76.0</v>
      </c>
      <c r="C11891" s="3" t="s">
        <v>11139</v>
      </c>
      <c r="D11891" s="3">
        <v>31.0</v>
      </c>
      <c r="E11891" s="3" t="s">
        <v>11190</v>
      </c>
      <c r="F11891" s="3">
        <v>3.0</v>
      </c>
      <c r="G11891" s="3">
        <v>11.0</v>
      </c>
      <c r="H11891" s="3" t="s">
        <v>11302</v>
      </c>
      <c r="I11891" s="3" t="s">
        <v>11303</v>
      </c>
      <c r="J11891" s="3" t="s">
        <v>922</v>
      </c>
      <c r="K11891" s="3" t="s">
        <v>24</v>
      </c>
      <c r="L11891" s="3">
        <v>17.0</v>
      </c>
      <c r="M11891" s="3" t="s">
        <v>30</v>
      </c>
      <c r="N11891" s="3" t="s">
        <v>11355</v>
      </c>
      <c r="O11891" s="3" t="s">
        <v>299</v>
      </c>
      <c r="P11891" s="4">
        <v>26535.0</v>
      </c>
      <c r="Q11891" s="3" t="s">
        <v>52</v>
      </c>
      <c r="S11891" s="3" t="s">
        <v>34</v>
      </c>
    </row>
    <row r="11892">
      <c r="A11892" s="2">
        <v>42318.714907407404</v>
      </c>
      <c r="B11892" s="3">
        <v>76.0</v>
      </c>
      <c r="C11892" s="3" t="s">
        <v>11139</v>
      </c>
      <c r="D11892" s="3">
        <v>31.0</v>
      </c>
      <c r="E11892" s="3" t="s">
        <v>11190</v>
      </c>
      <c r="F11892" s="3">
        <v>3.0</v>
      </c>
      <c r="G11892" s="3">
        <v>11.0</v>
      </c>
      <c r="H11892" s="3" t="s">
        <v>11302</v>
      </c>
      <c r="I11892" s="3" t="s">
        <v>11303</v>
      </c>
      <c r="J11892" s="3" t="s">
        <v>922</v>
      </c>
      <c r="K11892" s="3" t="s">
        <v>24</v>
      </c>
      <c r="L11892" s="3">
        <v>18.0</v>
      </c>
      <c r="M11892" s="3" t="s">
        <v>25</v>
      </c>
      <c r="N11892" s="3" t="s">
        <v>3096</v>
      </c>
      <c r="O11892" s="3" t="s">
        <v>213</v>
      </c>
      <c r="P11892" s="4">
        <v>17332.0</v>
      </c>
      <c r="Q11892" s="3" t="s">
        <v>113</v>
      </c>
      <c r="S11892" s="3" t="s">
        <v>34</v>
      </c>
    </row>
    <row r="11893">
      <c r="A11893" s="2">
        <v>42318.714907407404</v>
      </c>
      <c r="B11893" s="3">
        <v>76.0</v>
      </c>
      <c r="C11893" s="3" t="s">
        <v>11139</v>
      </c>
      <c r="D11893" s="3">
        <v>31.0</v>
      </c>
      <c r="E11893" s="3" t="s">
        <v>11190</v>
      </c>
      <c r="F11893" s="3">
        <v>3.0</v>
      </c>
      <c r="G11893" s="3">
        <v>11.0</v>
      </c>
      <c r="H11893" s="3" t="s">
        <v>11302</v>
      </c>
      <c r="I11893" s="3" t="s">
        <v>11303</v>
      </c>
      <c r="J11893" s="3" t="s">
        <v>922</v>
      </c>
      <c r="K11893" s="3" t="s">
        <v>24</v>
      </c>
      <c r="L11893" s="3">
        <v>19.0</v>
      </c>
      <c r="M11893" s="3" t="s">
        <v>30</v>
      </c>
      <c r="N11893" s="3" t="s">
        <v>11356</v>
      </c>
      <c r="O11893" s="3" t="s">
        <v>440</v>
      </c>
      <c r="P11893" s="4">
        <v>27149.0</v>
      </c>
      <c r="Q11893" s="3" t="s">
        <v>115</v>
      </c>
      <c r="S11893" s="3" t="s">
        <v>34</v>
      </c>
    </row>
    <row r="11894">
      <c r="A11894" s="2">
        <v>42318.714907407404</v>
      </c>
      <c r="B11894" s="3">
        <v>76.0</v>
      </c>
      <c r="C11894" s="3" t="s">
        <v>11139</v>
      </c>
      <c r="D11894" s="3">
        <v>31.0</v>
      </c>
      <c r="E11894" s="3" t="s">
        <v>11190</v>
      </c>
      <c r="F11894" s="3">
        <v>3.0</v>
      </c>
      <c r="G11894" s="3">
        <v>11.0</v>
      </c>
      <c r="H11894" s="3" t="s">
        <v>11302</v>
      </c>
      <c r="I11894" s="3" t="s">
        <v>11303</v>
      </c>
      <c r="J11894" s="3" t="s">
        <v>922</v>
      </c>
      <c r="K11894" s="3" t="s">
        <v>24</v>
      </c>
      <c r="L11894" s="3">
        <v>20.0</v>
      </c>
      <c r="M11894" s="3" t="s">
        <v>25</v>
      </c>
      <c r="N11894" s="3" t="s">
        <v>11357</v>
      </c>
      <c r="O11894" s="3" t="s">
        <v>427</v>
      </c>
      <c r="P11894" s="4">
        <v>31187.0</v>
      </c>
      <c r="Q11894" s="3" t="s">
        <v>60</v>
      </c>
      <c r="S11894" s="3" t="s">
        <v>34</v>
      </c>
    </row>
    <row r="11895">
      <c r="A11895" s="2">
        <v>42318.714907407404</v>
      </c>
      <c r="B11895" s="3">
        <v>76.0</v>
      </c>
      <c r="C11895" s="3" t="s">
        <v>11139</v>
      </c>
      <c r="D11895" s="3">
        <v>31.0</v>
      </c>
      <c r="E11895" s="3" t="s">
        <v>11190</v>
      </c>
      <c r="F11895" s="3">
        <v>3.0</v>
      </c>
      <c r="G11895" s="3">
        <v>11.0</v>
      </c>
      <c r="H11895" s="3" t="s">
        <v>11302</v>
      </c>
      <c r="I11895" s="3" t="s">
        <v>11303</v>
      </c>
      <c r="J11895" s="3" t="s">
        <v>922</v>
      </c>
      <c r="K11895" s="3" t="s">
        <v>24</v>
      </c>
      <c r="L11895" s="3">
        <v>21.0</v>
      </c>
      <c r="M11895" s="3" t="s">
        <v>30</v>
      </c>
      <c r="N11895" s="3" t="s">
        <v>11358</v>
      </c>
      <c r="O11895" s="3" t="s">
        <v>998</v>
      </c>
      <c r="P11895" s="4">
        <v>28843.0</v>
      </c>
      <c r="Q11895" s="3" t="s">
        <v>110</v>
      </c>
      <c r="S11895" s="3" t="s">
        <v>34</v>
      </c>
    </row>
    <row r="11896">
      <c r="A11896" s="2">
        <v>42318.714907407404</v>
      </c>
      <c r="B11896" s="3">
        <v>76.0</v>
      </c>
      <c r="C11896" s="3" t="s">
        <v>11139</v>
      </c>
      <c r="D11896" s="3">
        <v>31.0</v>
      </c>
      <c r="E11896" s="3" t="s">
        <v>11190</v>
      </c>
      <c r="F11896" s="3">
        <v>3.0</v>
      </c>
      <c r="G11896" s="3">
        <v>11.0</v>
      </c>
      <c r="H11896" s="3" t="s">
        <v>11302</v>
      </c>
      <c r="I11896" s="3" t="s">
        <v>11303</v>
      </c>
      <c r="J11896" s="3" t="s">
        <v>922</v>
      </c>
      <c r="K11896" s="3" t="s">
        <v>24</v>
      </c>
      <c r="L11896" s="3">
        <v>22.0</v>
      </c>
      <c r="M11896" s="3" t="s">
        <v>25</v>
      </c>
      <c r="N11896" s="3" t="s">
        <v>11359</v>
      </c>
      <c r="O11896" s="3" t="s">
        <v>580</v>
      </c>
      <c r="P11896" s="4">
        <v>21620.0</v>
      </c>
      <c r="Q11896" s="3" t="s">
        <v>75</v>
      </c>
      <c r="S11896" s="3" t="s">
        <v>29</v>
      </c>
    </row>
    <row r="11897">
      <c r="A11897" s="2">
        <v>42318.714907407404</v>
      </c>
      <c r="B11897" s="3">
        <v>76.0</v>
      </c>
      <c r="C11897" s="3" t="s">
        <v>11139</v>
      </c>
      <c r="D11897" s="3">
        <v>31.0</v>
      </c>
      <c r="E11897" s="3" t="s">
        <v>11190</v>
      </c>
      <c r="F11897" s="3">
        <v>3.0</v>
      </c>
      <c r="G11897" s="3">
        <v>11.0</v>
      </c>
      <c r="H11897" s="3" t="s">
        <v>11302</v>
      </c>
      <c r="I11897" s="3" t="s">
        <v>11303</v>
      </c>
      <c r="J11897" s="3" t="s">
        <v>922</v>
      </c>
      <c r="K11897" s="3" t="s">
        <v>24</v>
      </c>
      <c r="L11897" s="3">
        <v>23.0</v>
      </c>
      <c r="M11897" s="3" t="s">
        <v>30</v>
      </c>
      <c r="N11897" s="3" t="s">
        <v>11360</v>
      </c>
      <c r="O11897" s="3" t="s">
        <v>93</v>
      </c>
      <c r="P11897" s="4">
        <v>23427.0</v>
      </c>
      <c r="Q11897" s="3" t="s">
        <v>712</v>
      </c>
      <c r="S11897" s="3" t="s">
        <v>34</v>
      </c>
    </row>
    <row r="11898">
      <c r="A11898" s="2">
        <v>42318.714907407404</v>
      </c>
      <c r="B11898" s="3">
        <v>76.0</v>
      </c>
      <c r="C11898" s="3" t="s">
        <v>11139</v>
      </c>
      <c r="D11898" s="3">
        <v>31.0</v>
      </c>
      <c r="E11898" s="3" t="s">
        <v>11190</v>
      </c>
      <c r="F11898" s="3">
        <v>3.0</v>
      </c>
      <c r="G11898" s="3">
        <v>11.0</v>
      </c>
      <c r="H11898" s="3" t="s">
        <v>11302</v>
      </c>
      <c r="I11898" s="3" t="s">
        <v>11303</v>
      </c>
      <c r="J11898" s="3" t="s">
        <v>922</v>
      </c>
      <c r="K11898" s="3" t="s">
        <v>24</v>
      </c>
      <c r="L11898" s="3">
        <v>24.0</v>
      </c>
      <c r="M11898" s="3" t="s">
        <v>25</v>
      </c>
      <c r="N11898" s="3" t="s">
        <v>5515</v>
      </c>
      <c r="O11898" s="3" t="s">
        <v>477</v>
      </c>
      <c r="P11898" s="4">
        <v>28045.0</v>
      </c>
      <c r="Q11898" s="3" t="s">
        <v>110</v>
      </c>
      <c r="S11898" s="3" t="s">
        <v>34</v>
      </c>
    </row>
    <row r="11899">
      <c r="A11899" s="2">
        <v>42318.714907407404</v>
      </c>
      <c r="B11899" s="3">
        <v>76.0</v>
      </c>
      <c r="C11899" s="3" t="s">
        <v>11139</v>
      </c>
      <c r="D11899" s="3">
        <v>31.0</v>
      </c>
      <c r="E11899" s="3" t="s">
        <v>11190</v>
      </c>
      <c r="F11899" s="3">
        <v>3.0</v>
      </c>
      <c r="G11899" s="3">
        <v>11.0</v>
      </c>
      <c r="H11899" s="3" t="s">
        <v>11302</v>
      </c>
      <c r="I11899" s="3" t="s">
        <v>11303</v>
      </c>
      <c r="J11899" s="3" t="s">
        <v>922</v>
      </c>
      <c r="K11899" s="3" t="s">
        <v>24</v>
      </c>
      <c r="L11899" s="3">
        <v>25.0</v>
      </c>
      <c r="M11899" s="3" t="s">
        <v>30</v>
      </c>
      <c r="N11899" s="3" t="s">
        <v>11361</v>
      </c>
      <c r="O11899" s="3" t="s">
        <v>2128</v>
      </c>
      <c r="P11899" s="4">
        <v>22405.0</v>
      </c>
      <c r="Q11899" s="3" t="s">
        <v>149</v>
      </c>
      <c r="S11899" s="3" t="s">
        <v>29</v>
      </c>
    </row>
    <row r="11900">
      <c r="A11900" s="2">
        <v>42318.714907407404</v>
      </c>
      <c r="B11900" s="3">
        <v>76.0</v>
      </c>
      <c r="C11900" s="3" t="s">
        <v>11139</v>
      </c>
      <c r="D11900" s="3">
        <v>31.0</v>
      </c>
      <c r="E11900" s="3" t="s">
        <v>11190</v>
      </c>
      <c r="F11900" s="3">
        <v>3.0</v>
      </c>
      <c r="G11900" s="3">
        <v>11.0</v>
      </c>
      <c r="H11900" s="3" t="s">
        <v>11302</v>
      </c>
      <c r="I11900" s="3" t="s">
        <v>11303</v>
      </c>
      <c r="J11900" s="3" t="s">
        <v>922</v>
      </c>
      <c r="K11900" s="3" t="s">
        <v>24</v>
      </c>
      <c r="L11900" s="3">
        <v>26.0</v>
      </c>
      <c r="M11900" s="3" t="s">
        <v>25</v>
      </c>
      <c r="N11900" s="3" t="s">
        <v>11362</v>
      </c>
      <c r="O11900" s="3" t="s">
        <v>69</v>
      </c>
      <c r="P11900" s="4">
        <v>28799.0</v>
      </c>
      <c r="Q11900" s="3" t="s">
        <v>189</v>
      </c>
      <c r="S11900" s="3" t="s">
        <v>34</v>
      </c>
    </row>
    <row r="11901">
      <c r="A11901" s="2">
        <v>42318.714907407404</v>
      </c>
      <c r="B11901" s="3">
        <v>76.0</v>
      </c>
      <c r="C11901" s="3" t="s">
        <v>11139</v>
      </c>
      <c r="D11901" s="3">
        <v>31.0</v>
      </c>
      <c r="E11901" s="3" t="s">
        <v>11190</v>
      </c>
      <c r="F11901" s="3">
        <v>3.0</v>
      </c>
      <c r="G11901" s="3">
        <v>11.0</v>
      </c>
      <c r="H11901" s="3" t="s">
        <v>11302</v>
      </c>
      <c r="I11901" s="3" t="s">
        <v>11303</v>
      </c>
      <c r="J11901" s="3" t="s">
        <v>922</v>
      </c>
      <c r="K11901" s="3" t="s">
        <v>24</v>
      </c>
      <c r="L11901" s="3">
        <v>27.0</v>
      </c>
      <c r="M11901" s="3" t="s">
        <v>30</v>
      </c>
      <c r="N11901" s="3" t="s">
        <v>11363</v>
      </c>
      <c r="O11901" s="3" t="s">
        <v>992</v>
      </c>
      <c r="P11901" s="4">
        <v>26429.0</v>
      </c>
      <c r="Q11901" s="3" t="s">
        <v>189</v>
      </c>
      <c r="S11901" s="3" t="s">
        <v>34</v>
      </c>
    </row>
    <row r="11902">
      <c r="A11902" s="2">
        <v>42318.714907407404</v>
      </c>
      <c r="B11902" s="3">
        <v>76.0</v>
      </c>
      <c r="C11902" s="3" t="s">
        <v>11139</v>
      </c>
      <c r="D11902" s="3">
        <v>31.0</v>
      </c>
      <c r="E11902" s="3" t="s">
        <v>11190</v>
      </c>
      <c r="F11902" s="3">
        <v>3.0</v>
      </c>
      <c r="G11902" s="3">
        <v>11.0</v>
      </c>
      <c r="H11902" s="3" t="s">
        <v>11302</v>
      </c>
      <c r="I11902" s="3" t="s">
        <v>11303</v>
      </c>
      <c r="J11902" s="3" t="s">
        <v>922</v>
      </c>
      <c r="K11902" s="3" t="s">
        <v>24</v>
      </c>
      <c r="L11902" s="3">
        <v>28.0</v>
      </c>
      <c r="M11902" s="3" t="s">
        <v>25</v>
      </c>
      <c r="N11902" s="3" t="s">
        <v>11364</v>
      </c>
      <c r="O11902" s="3" t="s">
        <v>1089</v>
      </c>
      <c r="P11902" s="4">
        <v>27550.0</v>
      </c>
      <c r="Q11902" s="3" t="s">
        <v>169</v>
      </c>
      <c r="S11902" s="3" t="s">
        <v>34</v>
      </c>
    </row>
    <row r="11903">
      <c r="A11903" s="2">
        <v>42318.714907407404</v>
      </c>
      <c r="B11903" s="3">
        <v>76.0</v>
      </c>
      <c r="C11903" s="3" t="s">
        <v>11139</v>
      </c>
      <c r="D11903" s="3">
        <v>31.0</v>
      </c>
      <c r="E11903" s="3" t="s">
        <v>11190</v>
      </c>
      <c r="F11903" s="3">
        <v>3.0</v>
      </c>
      <c r="G11903" s="3">
        <v>11.0</v>
      </c>
      <c r="H11903" s="3" t="s">
        <v>11302</v>
      </c>
      <c r="I11903" s="3" t="s">
        <v>11303</v>
      </c>
      <c r="J11903" s="3" t="s">
        <v>922</v>
      </c>
      <c r="K11903" s="3" t="s">
        <v>24</v>
      </c>
      <c r="L11903" s="3">
        <v>29.0</v>
      </c>
      <c r="M11903" s="3" t="s">
        <v>30</v>
      </c>
      <c r="N11903" s="3" t="s">
        <v>11365</v>
      </c>
      <c r="O11903" s="3" t="s">
        <v>139</v>
      </c>
      <c r="P11903" s="4">
        <v>20902.0</v>
      </c>
      <c r="Q11903" s="3" t="s">
        <v>247</v>
      </c>
      <c r="S11903" s="3" t="s">
        <v>34</v>
      </c>
    </row>
    <row r="11904">
      <c r="A11904" s="2">
        <v>42318.714907407404</v>
      </c>
      <c r="B11904" s="3">
        <v>76.0</v>
      </c>
      <c r="C11904" s="3" t="s">
        <v>11139</v>
      </c>
      <c r="D11904" s="3">
        <v>31.0</v>
      </c>
      <c r="E11904" s="3" t="s">
        <v>11190</v>
      </c>
      <c r="F11904" s="3">
        <v>3.0</v>
      </c>
      <c r="G11904" s="3">
        <v>11.0</v>
      </c>
      <c r="H11904" s="3" t="s">
        <v>11302</v>
      </c>
      <c r="I11904" s="3" t="s">
        <v>11303</v>
      </c>
      <c r="J11904" s="3" t="s">
        <v>922</v>
      </c>
      <c r="K11904" s="3" t="s">
        <v>24</v>
      </c>
      <c r="L11904" s="3">
        <v>30.0</v>
      </c>
      <c r="M11904" s="3" t="s">
        <v>25</v>
      </c>
      <c r="N11904" s="3" t="s">
        <v>11366</v>
      </c>
      <c r="O11904" s="3" t="s">
        <v>11367</v>
      </c>
      <c r="P11904" s="4">
        <v>24392.0</v>
      </c>
      <c r="Q11904" s="3" t="s">
        <v>110</v>
      </c>
      <c r="S11904" s="3" t="s">
        <v>34</v>
      </c>
    </row>
    <row r="11905">
      <c r="A11905" s="2">
        <v>42318.714907407404</v>
      </c>
      <c r="B11905" s="3">
        <v>76.0</v>
      </c>
      <c r="C11905" s="3" t="s">
        <v>11139</v>
      </c>
      <c r="D11905" s="3">
        <v>31.0</v>
      </c>
      <c r="E11905" s="3" t="s">
        <v>11190</v>
      </c>
      <c r="F11905" s="3">
        <v>3.0</v>
      </c>
      <c r="G11905" s="3">
        <v>11.0</v>
      </c>
      <c r="H11905" s="3" t="s">
        <v>11302</v>
      </c>
      <c r="I11905" s="3" t="s">
        <v>11303</v>
      </c>
      <c r="J11905" s="3" t="s">
        <v>922</v>
      </c>
      <c r="K11905" s="3" t="s">
        <v>24</v>
      </c>
      <c r="L11905" s="3">
        <v>31.0</v>
      </c>
      <c r="M11905" s="3" t="s">
        <v>30</v>
      </c>
      <c r="N11905" s="3" t="s">
        <v>5267</v>
      </c>
      <c r="O11905" s="3" t="s">
        <v>11368</v>
      </c>
      <c r="P11905" s="4">
        <v>34313.0</v>
      </c>
      <c r="Q11905" s="3" t="s">
        <v>191</v>
      </c>
      <c r="S11905" s="3" t="s">
        <v>34</v>
      </c>
    </row>
    <row r="11906">
      <c r="A11906" s="2">
        <v>42318.714907407404</v>
      </c>
      <c r="B11906" s="3">
        <v>76.0</v>
      </c>
      <c r="C11906" s="3" t="s">
        <v>11139</v>
      </c>
      <c r="D11906" s="3">
        <v>31.0</v>
      </c>
      <c r="E11906" s="3" t="s">
        <v>11190</v>
      </c>
      <c r="F11906" s="3">
        <v>3.0</v>
      </c>
      <c r="G11906" s="3">
        <v>11.0</v>
      </c>
      <c r="H11906" s="3" t="s">
        <v>11302</v>
      </c>
      <c r="I11906" s="3" t="s">
        <v>11303</v>
      </c>
      <c r="J11906" s="3" t="s">
        <v>922</v>
      </c>
      <c r="K11906" s="3" t="s">
        <v>24</v>
      </c>
      <c r="L11906" s="3">
        <v>32.0</v>
      </c>
      <c r="M11906" s="3" t="s">
        <v>25</v>
      </c>
      <c r="N11906" s="3" t="s">
        <v>11369</v>
      </c>
      <c r="O11906" s="3" t="s">
        <v>1456</v>
      </c>
      <c r="P11906" s="4">
        <v>32018.0</v>
      </c>
      <c r="Q11906" s="3" t="s">
        <v>52</v>
      </c>
      <c r="S11906" s="3" t="s">
        <v>34</v>
      </c>
    </row>
    <row r="11907">
      <c r="A11907" s="2">
        <v>42318.714907407404</v>
      </c>
      <c r="B11907" s="3">
        <v>76.0</v>
      </c>
      <c r="C11907" s="3" t="s">
        <v>11139</v>
      </c>
      <c r="D11907" s="3">
        <v>31.0</v>
      </c>
      <c r="E11907" s="3" t="s">
        <v>11190</v>
      </c>
      <c r="F11907" s="3">
        <v>3.0</v>
      </c>
      <c r="G11907" s="3">
        <v>11.0</v>
      </c>
      <c r="H11907" s="3" t="s">
        <v>11302</v>
      </c>
      <c r="I11907" s="3" t="s">
        <v>11303</v>
      </c>
      <c r="J11907" s="3" t="s">
        <v>922</v>
      </c>
      <c r="K11907" s="3" t="s">
        <v>24</v>
      </c>
      <c r="L11907" s="3">
        <v>33.0</v>
      </c>
      <c r="M11907" s="3" t="s">
        <v>30</v>
      </c>
      <c r="N11907" s="3" t="s">
        <v>11370</v>
      </c>
      <c r="O11907" s="3" t="s">
        <v>1772</v>
      </c>
      <c r="P11907" s="4">
        <v>31885.0</v>
      </c>
      <c r="Q11907" s="3" t="s">
        <v>40</v>
      </c>
      <c r="S11907" s="3" t="s">
        <v>34</v>
      </c>
    </row>
    <row r="11908">
      <c r="A11908" s="2">
        <v>42318.714907407404</v>
      </c>
      <c r="B11908" s="3">
        <v>76.0</v>
      </c>
      <c r="C11908" s="3" t="s">
        <v>11139</v>
      </c>
      <c r="D11908" s="3">
        <v>31.0</v>
      </c>
      <c r="E11908" s="3" t="s">
        <v>11190</v>
      </c>
      <c r="F11908" s="3">
        <v>3.0</v>
      </c>
      <c r="G11908" s="3">
        <v>11.0</v>
      </c>
      <c r="H11908" s="3" t="s">
        <v>11302</v>
      </c>
      <c r="I11908" s="3" t="s">
        <v>11303</v>
      </c>
      <c r="J11908" s="3" t="s">
        <v>922</v>
      </c>
      <c r="K11908" s="3" t="s">
        <v>24</v>
      </c>
      <c r="L11908" s="3">
        <v>34.0</v>
      </c>
      <c r="M11908" s="3" t="s">
        <v>25</v>
      </c>
      <c r="N11908" s="3" t="s">
        <v>11371</v>
      </c>
      <c r="O11908" s="3" t="s">
        <v>530</v>
      </c>
      <c r="P11908" s="4">
        <v>24595.0</v>
      </c>
      <c r="Q11908" s="3" t="s">
        <v>79</v>
      </c>
      <c r="S11908" s="3" t="s">
        <v>34</v>
      </c>
    </row>
    <row r="11909">
      <c r="A11909" s="2">
        <v>42318.714907407404</v>
      </c>
      <c r="B11909" s="3">
        <v>76.0</v>
      </c>
      <c r="C11909" s="3" t="s">
        <v>11139</v>
      </c>
      <c r="D11909" s="3">
        <v>31.0</v>
      </c>
      <c r="E11909" s="3" t="s">
        <v>11190</v>
      </c>
      <c r="F11909" s="3">
        <v>3.0</v>
      </c>
      <c r="G11909" s="3">
        <v>11.0</v>
      </c>
      <c r="H11909" s="3" t="s">
        <v>11302</v>
      </c>
      <c r="I11909" s="3" t="s">
        <v>11303</v>
      </c>
      <c r="J11909" s="3" t="s">
        <v>922</v>
      </c>
      <c r="K11909" s="3" t="s">
        <v>24</v>
      </c>
      <c r="L11909" s="3">
        <v>35.0</v>
      </c>
      <c r="M11909" s="3" t="s">
        <v>30</v>
      </c>
      <c r="N11909" s="3" t="s">
        <v>11372</v>
      </c>
      <c r="O11909" s="3" t="s">
        <v>7014</v>
      </c>
      <c r="P11909" s="4">
        <v>21683.0</v>
      </c>
      <c r="Q11909" s="3" t="s">
        <v>60</v>
      </c>
      <c r="S11909" s="3" t="s">
        <v>34</v>
      </c>
    </row>
    <row r="11910">
      <c r="A11910" s="2">
        <v>42318.714907407404</v>
      </c>
      <c r="B11910" s="3">
        <v>76.0</v>
      </c>
      <c r="C11910" s="3" t="s">
        <v>11139</v>
      </c>
      <c r="D11910" s="3">
        <v>31.0</v>
      </c>
      <c r="E11910" s="3" t="s">
        <v>11190</v>
      </c>
      <c r="F11910" s="3">
        <v>3.0</v>
      </c>
      <c r="G11910" s="3">
        <v>11.0</v>
      </c>
      <c r="H11910" s="3" t="s">
        <v>11302</v>
      </c>
      <c r="I11910" s="3" t="s">
        <v>11303</v>
      </c>
      <c r="J11910" s="3" t="s">
        <v>922</v>
      </c>
      <c r="K11910" s="3" t="s">
        <v>24</v>
      </c>
      <c r="L11910" s="3">
        <v>36.0</v>
      </c>
      <c r="M11910" s="3" t="s">
        <v>25</v>
      </c>
      <c r="N11910" s="3" t="s">
        <v>11373</v>
      </c>
      <c r="O11910" s="3" t="s">
        <v>200</v>
      </c>
      <c r="P11910" s="4">
        <v>17437.0</v>
      </c>
      <c r="Q11910" s="3" t="s">
        <v>117</v>
      </c>
      <c r="S11910" s="3" t="s">
        <v>34</v>
      </c>
    </row>
    <row r="11911">
      <c r="A11911" s="2">
        <v>42318.714907407404</v>
      </c>
      <c r="B11911" s="3">
        <v>76.0</v>
      </c>
      <c r="C11911" s="3" t="s">
        <v>11139</v>
      </c>
      <c r="D11911" s="3">
        <v>31.0</v>
      </c>
      <c r="E11911" s="3" t="s">
        <v>11190</v>
      </c>
      <c r="F11911" s="3">
        <v>3.0</v>
      </c>
      <c r="G11911" s="3">
        <v>11.0</v>
      </c>
      <c r="H11911" s="3" t="s">
        <v>11302</v>
      </c>
      <c r="I11911" s="3" t="s">
        <v>11303</v>
      </c>
      <c r="J11911" s="3" t="s">
        <v>922</v>
      </c>
      <c r="K11911" s="3" t="s">
        <v>24</v>
      </c>
      <c r="L11911" s="3">
        <v>37.0</v>
      </c>
      <c r="M11911" s="3" t="s">
        <v>30</v>
      </c>
      <c r="N11911" s="3" t="s">
        <v>11374</v>
      </c>
      <c r="O11911" s="3" t="s">
        <v>171</v>
      </c>
      <c r="P11911" s="4">
        <v>19604.0</v>
      </c>
      <c r="Q11911" s="3" t="s">
        <v>110</v>
      </c>
      <c r="S11911" s="3" t="s">
        <v>34</v>
      </c>
    </row>
    <row r="11912">
      <c r="A11912" s="2">
        <v>42318.714907407404</v>
      </c>
      <c r="B11912" s="3">
        <v>76.0</v>
      </c>
      <c r="C11912" s="3" t="s">
        <v>11139</v>
      </c>
      <c r="D11912" s="3">
        <v>31.0</v>
      </c>
      <c r="E11912" s="3" t="s">
        <v>11190</v>
      </c>
      <c r="F11912" s="3">
        <v>3.0</v>
      </c>
      <c r="G11912" s="3">
        <v>11.0</v>
      </c>
      <c r="H11912" s="3" t="s">
        <v>11302</v>
      </c>
      <c r="I11912" s="3" t="s">
        <v>11303</v>
      </c>
      <c r="J11912" s="3" t="s">
        <v>922</v>
      </c>
      <c r="K11912" s="3" t="s">
        <v>24</v>
      </c>
      <c r="L11912" s="3">
        <v>38.0</v>
      </c>
      <c r="M11912" s="3" t="s">
        <v>25</v>
      </c>
      <c r="N11912" s="3" t="s">
        <v>8102</v>
      </c>
      <c r="O11912" s="3" t="s">
        <v>384</v>
      </c>
      <c r="P11912" s="4">
        <v>25787.0</v>
      </c>
      <c r="Q11912" s="3" t="s">
        <v>205</v>
      </c>
      <c r="S11912" s="3" t="s">
        <v>34</v>
      </c>
    </row>
    <row r="11913">
      <c r="A11913" s="2">
        <v>42318.714907407404</v>
      </c>
      <c r="B11913" s="3">
        <v>76.0</v>
      </c>
      <c r="C11913" s="3" t="s">
        <v>11139</v>
      </c>
      <c r="D11913" s="3">
        <v>32.0</v>
      </c>
      <c r="E11913" s="3" t="s">
        <v>11219</v>
      </c>
      <c r="F11913" s="3">
        <v>3.0</v>
      </c>
      <c r="G11913" s="3">
        <v>11.0</v>
      </c>
      <c r="H11913" s="3" t="s">
        <v>11302</v>
      </c>
      <c r="I11913" s="3" t="s">
        <v>11303</v>
      </c>
      <c r="J11913" s="3" t="s">
        <v>922</v>
      </c>
      <c r="K11913" s="3" t="s">
        <v>24</v>
      </c>
      <c r="L11913" s="3">
        <v>1.0</v>
      </c>
      <c r="M11913" s="3" t="s">
        <v>25</v>
      </c>
      <c r="N11913" s="3" t="s">
        <v>11375</v>
      </c>
      <c r="O11913" s="3" t="s">
        <v>1234</v>
      </c>
      <c r="P11913" s="4">
        <v>17833.0</v>
      </c>
      <c r="Q11913" s="3" t="s">
        <v>86</v>
      </c>
      <c r="S11913" s="3" t="s">
        <v>29</v>
      </c>
    </row>
    <row r="11914">
      <c r="A11914" s="2">
        <v>42318.714907407404</v>
      </c>
      <c r="B11914" s="3">
        <v>76.0</v>
      </c>
      <c r="C11914" s="3" t="s">
        <v>11139</v>
      </c>
      <c r="D11914" s="3">
        <v>32.0</v>
      </c>
      <c r="E11914" s="3" t="s">
        <v>11219</v>
      </c>
      <c r="F11914" s="3">
        <v>3.0</v>
      </c>
      <c r="G11914" s="3">
        <v>11.0</v>
      </c>
      <c r="H11914" s="3" t="s">
        <v>11302</v>
      </c>
      <c r="I11914" s="3" t="s">
        <v>11303</v>
      </c>
      <c r="J11914" s="3" t="s">
        <v>922</v>
      </c>
      <c r="K11914" s="3" t="s">
        <v>24</v>
      </c>
      <c r="L11914" s="3">
        <v>2.0</v>
      </c>
      <c r="M11914" s="3" t="s">
        <v>30</v>
      </c>
      <c r="N11914" s="3" t="s">
        <v>9582</v>
      </c>
      <c r="O11914" s="3" t="s">
        <v>107</v>
      </c>
      <c r="P11914" s="4">
        <v>25881.0</v>
      </c>
      <c r="Q11914" s="3" t="s">
        <v>216</v>
      </c>
      <c r="S11914" s="3" t="s">
        <v>34</v>
      </c>
    </row>
    <row r="11915">
      <c r="A11915" s="2">
        <v>42318.714907407404</v>
      </c>
      <c r="B11915" s="3">
        <v>76.0</v>
      </c>
      <c r="C11915" s="3" t="s">
        <v>11139</v>
      </c>
      <c r="D11915" s="3">
        <v>32.0</v>
      </c>
      <c r="E11915" s="3" t="s">
        <v>11219</v>
      </c>
      <c r="F11915" s="3">
        <v>3.0</v>
      </c>
      <c r="G11915" s="3">
        <v>11.0</v>
      </c>
      <c r="H11915" s="3" t="s">
        <v>11302</v>
      </c>
      <c r="I11915" s="3" t="s">
        <v>11303</v>
      </c>
      <c r="J11915" s="3" t="s">
        <v>922</v>
      </c>
      <c r="K11915" s="3" t="s">
        <v>24</v>
      </c>
      <c r="L11915" s="3">
        <v>3.0</v>
      </c>
      <c r="M11915" s="3" t="s">
        <v>25</v>
      </c>
      <c r="N11915" s="3" t="s">
        <v>11376</v>
      </c>
      <c r="O11915" s="3" t="s">
        <v>11377</v>
      </c>
      <c r="P11915" s="4">
        <v>29816.0</v>
      </c>
      <c r="Q11915" s="3" t="s">
        <v>153</v>
      </c>
      <c r="S11915" s="3" t="s">
        <v>34</v>
      </c>
    </row>
    <row r="11916">
      <c r="A11916" s="2">
        <v>42318.714907407404</v>
      </c>
      <c r="B11916" s="3">
        <v>76.0</v>
      </c>
      <c r="C11916" s="3" t="s">
        <v>11139</v>
      </c>
      <c r="D11916" s="3">
        <v>32.0</v>
      </c>
      <c r="E11916" s="3" t="s">
        <v>11219</v>
      </c>
      <c r="F11916" s="3">
        <v>3.0</v>
      </c>
      <c r="G11916" s="3">
        <v>11.0</v>
      </c>
      <c r="H11916" s="3" t="s">
        <v>11302</v>
      </c>
      <c r="I11916" s="3" t="s">
        <v>11303</v>
      </c>
      <c r="J11916" s="3" t="s">
        <v>922</v>
      </c>
      <c r="K11916" s="3" t="s">
        <v>24</v>
      </c>
      <c r="L11916" s="3">
        <v>4.0</v>
      </c>
      <c r="M11916" s="3" t="s">
        <v>30</v>
      </c>
      <c r="N11916" s="3" t="s">
        <v>11378</v>
      </c>
      <c r="O11916" s="3" t="s">
        <v>249</v>
      </c>
      <c r="P11916" s="4">
        <v>18021.0</v>
      </c>
      <c r="Q11916" s="3" t="s">
        <v>40</v>
      </c>
      <c r="S11916" s="3" t="s">
        <v>29</v>
      </c>
    </row>
    <row r="11917">
      <c r="A11917" s="2">
        <v>42318.714907407404</v>
      </c>
      <c r="B11917" s="3">
        <v>76.0</v>
      </c>
      <c r="C11917" s="3" t="s">
        <v>11139</v>
      </c>
      <c r="D11917" s="3">
        <v>32.0</v>
      </c>
      <c r="E11917" s="3" t="s">
        <v>11219</v>
      </c>
      <c r="F11917" s="3">
        <v>3.0</v>
      </c>
      <c r="G11917" s="3">
        <v>11.0</v>
      </c>
      <c r="H11917" s="3" t="s">
        <v>11302</v>
      </c>
      <c r="I11917" s="3" t="s">
        <v>11303</v>
      </c>
      <c r="J11917" s="3" t="s">
        <v>922</v>
      </c>
      <c r="K11917" s="3" t="s">
        <v>24</v>
      </c>
      <c r="L11917" s="3">
        <v>5.0</v>
      </c>
      <c r="M11917" s="3" t="s">
        <v>25</v>
      </c>
      <c r="N11917" s="3" t="s">
        <v>11379</v>
      </c>
      <c r="O11917" s="3" t="s">
        <v>536</v>
      </c>
      <c r="P11917" s="4">
        <v>18629.0</v>
      </c>
      <c r="Q11917" s="3" t="s">
        <v>33</v>
      </c>
      <c r="S11917" s="3" t="s">
        <v>29</v>
      </c>
    </row>
    <row r="11918">
      <c r="A11918" s="2">
        <v>42318.714907407404</v>
      </c>
      <c r="B11918" s="3">
        <v>76.0</v>
      </c>
      <c r="C11918" s="3" t="s">
        <v>11139</v>
      </c>
      <c r="D11918" s="3">
        <v>32.0</v>
      </c>
      <c r="E11918" s="3" t="s">
        <v>11219</v>
      </c>
      <c r="F11918" s="3">
        <v>3.0</v>
      </c>
      <c r="G11918" s="3">
        <v>11.0</v>
      </c>
      <c r="H11918" s="3" t="s">
        <v>11302</v>
      </c>
      <c r="I11918" s="3" t="s">
        <v>11303</v>
      </c>
      <c r="J11918" s="3" t="s">
        <v>922</v>
      </c>
      <c r="K11918" s="3" t="s">
        <v>24</v>
      </c>
      <c r="L11918" s="3">
        <v>6.0</v>
      </c>
      <c r="M11918" s="3" t="s">
        <v>30</v>
      </c>
      <c r="N11918" s="3" t="s">
        <v>11380</v>
      </c>
      <c r="O11918" s="3" t="s">
        <v>602</v>
      </c>
      <c r="P11918" s="4">
        <v>33731.0</v>
      </c>
      <c r="Q11918" s="3" t="s">
        <v>191</v>
      </c>
      <c r="S11918" s="3" t="s">
        <v>34</v>
      </c>
    </row>
    <row r="11919">
      <c r="A11919" s="2">
        <v>42318.714907407404</v>
      </c>
      <c r="B11919" s="3">
        <v>76.0</v>
      </c>
      <c r="C11919" s="3" t="s">
        <v>11139</v>
      </c>
      <c r="D11919" s="3">
        <v>32.0</v>
      </c>
      <c r="E11919" s="3" t="s">
        <v>11219</v>
      </c>
      <c r="F11919" s="3">
        <v>3.0</v>
      </c>
      <c r="G11919" s="3">
        <v>11.0</v>
      </c>
      <c r="H11919" s="3" t="s">
        <v>11302</v>
      </c>
      <c r="I11919" s="3" t="s">
        <v>11303</v>
      </c>
      <c r="J11919" s="3" t="s">
        <v>922</v>
      </c>
      <c r="K11919" s="3" t="s">
        <v>24</v>
      </c>
      <c r="L11919" s="3">
        <v>7.0</v>
      </c>
      <c r="M11919" s="3" t="s">
        <v>25</v>
      </c>
      <c r="N11919" s="3" t="s">
        <v>11381</v>
      </c>
      <c r="O11919" s="3" t="s">
        <v>613</v>
      </c>
      <c r="P11919" s="4">
        <v>27527.0</v>
      </c>
      <c r="Q11919" s="3" t="s">
        <v>55</v>
      </c>
      <c r="S11919" s="3" t="s">
        <v>34</v>
      </c>
    </row>
    <row r="11920">
      <c r="A11920" s="2">
        <v>42318.714907407404</v>
      </c>
      <c r="B11920" s="3">
        <v>76.0</v>
      </c>
      <c r="C11920" s="3" t="s">
        <v>11139</v>
      </c>
      <c r="D11920" s="3">
        <v>34.0</v>
      </c>
      <c r="E11920" s="3" t="s">
        <v>11225</v>
      </c>
      <c r="F11920" s="3">
        <v>3.0</v>
      </c>
      <c r="G11920" s="3">
        <v>11.0</v>
      </c>
      <c r="H11920" s="3" t="s">
        <v>11302</v>
      </c>
      <c r="I11920" s="3" t="s">
        <v>11303</v>
      </c>
      <c r="J11920" s="3" t="s">
        <v>922</v>
      </c>
      <c r="K11920" s="3" t="s">
        <v>24</v>
      </c>
      <c r="L11920" s="3">
        <v>1.0</v>
      </c>
      <c r="M11920" s="3" t="s">
        <v>30</v>
      </c>
      <c r="N11920" s="3" t="s">
        <v>11382</v>
      </c>
      <c r="O11920" s="3" t="s">
        <v>11383</v>
      </c>
      <c r="P11920" s="4">
        <v>27929.0</v>
      </c>
      <c r="Q11920" s="3" t="s">
        <v>418</v>
      </c>
      <c r="S11920" s="3" t="s">
        <v>34</v>
      </c>
    </row>
    <row r="11921">
      <c r="A11921" s="2">
        <v>42318.714907407404</v>
      </c>
      <c r="B11921" s="3">
        <v>76.0</v>
      </c>
      <c r="C11921" s="3" t="s">
        <v>11139</v>
      </c>
      <c r="D11921" s="3">
        <v>34.0</v>
      </c>
      <c r="E11921" s="3" t="s">
        <v>11225</v>
      </c>
      <c r="F11921" s="3">
        <v>3.0</v>
      </c>
      <c r="G11921" s="3">
        <v>11.0</v>
      </c>
      <c r="H11921" s="3" t="s">
        <v>11302</v>
      </c>
      <c r="I11921" s="3" t="s">
        <v>11303</v>
      </c>
      <c r="J11921" s="3" t="s">
        <v>922</v>
      </c>
      <c r="K11921" s="3" t="s">
        <v>24</v>
      </c>
      <c r="L11921" s="3">
        <v>2.0</v>
      </c>
      <c r="M11921" s="3" t="s">
        <v>25</v>
      </c>
      <c r="N11921" s="3" t="s">
        <v>11384</v>
      </c>
      <c r="O11921" s="3" t="s">
        <v>11385</v>
      </c>
      <c r="P11921" s="4">
        <v>26942.0</v>
      </c>
      <c r="Q11921" s="3" t="s">
        <v>418</v>
      </c>
      <c r="S11921" s="3" t="s">
        <v>34</v>
      </c>
    </row>
    <row r="11922">
      <c r="A11922" s="2">
        <v>42318.714907407404</v>
      </c>
      <c r="B11922" s="3">
        <v>76.0</v>
      </c>
      <c r="C11922" s="3" t="s">
        <v>11139</v>
      </c>
      <c r="D11922" s="3">
        <v>34.0</v>
      </c>
      <c r="E11922" s="3" t="s">
        <v>11225</v>
      </c>
      <c r="F11922" s="3">
        <v>3.0</v>
      </c>
      <c r="G11922" s="3">
        <v>11.0</v>
      </c>
      <c r="H11922" s="3" t="s">
        <v>11302</v>
      </c>
      <c r="I11922" s="3" t="s">
        <v>11303</v>
      </c>
      <c r="J11922" s="3" t="s">
        <v>922</v>
      </c>
      <c r="K11922" s="3" t="s">
        <v>24</v>
      </c>
      <c r="L11922" s="3">
        <v>3.0</v>
      </c>
      <c r="M11922" s="3" t="s">
        <v>30</v>
      </c>
      <c r="N11922" s="3" t="s">
        <v>11386</v>
      </c>
      <c r="O11922" s="3" t="s">
        <v>677</v>
      </c>
      <c r="P11922" s="4">
        <v>21524.0</v>
      </c>
      <c r="Q11922" s="3" t="s">
        <v>60</v>
      </c>
      <c r="S11922" s="3" t="s">
        <v>29</v>
      </c>
    </row>
    <row r="11923">
      <c r="A11923" s="2">
        <v>42318.714907407404</v>
      </c>
      <c r="B11923" s="3">
        <v>76.0</v>
      </c>
      <c r="C11923" s="3" t="s">
        <v>11139</v>
      </c>
      <c r="D11923" s="3">
        <v>34.0</v>
      </c>
      <c r="E11923" s="3" t="s">
        <v>11225</v>
      </c>
      <c r="F11923" s="3">
        <v>3.0</v>
      </c>
      <c r="G11923" s="3">
        <v>11.0</v>
      </c>
      <c r="H11923" s="3" t="s">
        <v>11302</v>
      </c>
      <c r="I11923" s="3" t="s">
        <v>11303</v>
      </c>
      <c r="J11923" s="3" t="s">
        <v>922</v>
      </c>
      <c r="K11923" s="3" t="s">
        <v>24</v>
      </c>
      <c r="L11923" s="3">
        <v>4.0</v>
      </c>
      <c r="M11923" s="3" t="s">
        <v>25</v>
      </c>
      <c r="N11923" s="3" t="s">
        <v>11387</v>
      </c>
      <c r="O11923" s="3" t="s">
        <v>281</v>
      </c>
      <c r="P11923" s="4">
        <v>26543.0</v>
      </c>
      <c r="Q11923" s="3" t="s">
        <v>189</v>
      </c>
      <c r="R11923" s="3" t="s">
        <v>1030</v>
      </c>
      <c r="S11923" s="3" t="s">
        <v>34</v>
      </c>
    </row>
    <row r="11924">
      <c r="A11924" s="2">
        <v>42318.714907407404</v>
      </c>
      <c r="B11924" s="3">
        <v>76.0</v>
      </c>
      <c r="C11924" s="3" t="s">
        <v>11139</v>
      </c>
      <c r="D11924" s="3">
        <v>34.0</v>
      </c>
      <c r="E11924" s="3" t="s">
        <v>11225</v>
      </c>
      <c r="F11924" s="3">
        <v>3.0</v>
      </c>
      <c r="G11924" s="3">
        <v>11.0</v>
      </c>
      <c r="H11924" s="3" t="s">
        <v>11302</v>
      </c>
      <c r="I11924" s="3" t="s">
        <v>11303</v>
      </c>
      <c r="J11924" s="3" t="s">
        <v>922</v>
      </c>
      <c r="K11924" s="3" t="s">
        <v>24</v>
      </c>
      <c r="L11924" s="3">
        <v>5.0</v>
      </c>
      <c r="M11924" s="3" t="s">
        <v>30</v>
      </c>
      <c r="N11924" s="3" t="s">
        <v>11388</v>
      </c>
      <c r="O11924" s="3" t="s">
        <v>11389</v>
      </c>
      <c r="P11924" s="4">
        <v>19022.0</v>
      </c>
      <c r="Q11924" s="3" t="s">
        <v>37</v>
      </c>
      <c r="S11924" s="3" t="s">
        <v>34</v>
      </c>
    </row>
    <row r="11925">
      <c r="A11925" s="2">
        <v>42318.714907407404</v>
      </c>
      <c r="B11925" s="3">
        <v>76.0</v>
      </c>
      <c r="C11925" s="3" t="s">
        <v>11139</v>
      </c>
      <c r="D11925" s="3">
        <v>34.0</v>
      </c>
      <c r="E11925" s="3" t="s">
        <v>11225</v>
      </c>
      <c r="F11925" s="3">
        <v>3.0</v>
      </c>
      <c r="G11925" s="3">
        <v>11.0</v>
      </c>
      <c r="H11925" s="3" t="s">
        <v>11302</v>
      </c>
      <c r="I11925" s="3" t="s">
        <v>11303</v>
      </c>
      <c r="J11925" s="3" t="s">
        <v>922</v>
      </c>
      <c r="K11925" s="3" t="s">
        <v>24</v>
      </c>
      <c r="L11925" s="3">
        <v>6.0</v>
      </c>
      <c r="M11925" s="3" t="s">
        <v>25</v>
      </c>
      <c r="N11925" s="3" t="s">
        <v>5814</v>
      </c>
      <c r="O11925" s="3" t="s">
        <v>492</v>
      </c>
      <c r="P11925" s="4">
        <v>22761.0</v>
      </c>
      <c r="Q11925" s="3" t="s">
        <v>72</v>
      </c>
      <c r="S11925" s="3" t="s">
        <v>34</v>
      </c>
    </row>
    <row r="11926">
      <c r="A11926" s="2">
        <v>42318.714907407404</v>
      </c>
      <c r="B11926" s="3">
        <v>76.0</v>
      </c>
      <c r="C11926" s="3" t="s">
        <v>11139</v>
      </c>
      <c r="D11926" s="3">
        <v>34.0</v>
      </c>
      <c r="E11926" s="3" t="s">
        <v>11225</v>
      </c>
      <c r="F11926" s="3">
        <v>3.0</v>
      </c>
      <c r="G11926" s="3">
        <v>11.0</v>
      </c>
      <c r="H11926" s="3" t="s">
        <v>11302</v>
      </c>
      <c r="I11926" s="3" t="s">
        <v>11303</v>
      </c>
      <c r="J11926" s="3" t="s">
        <v>922</v>
      </c>
      <c r="K11926" s="3" t="s">
        <v>24</v>
      </c>
      <c r="L11926" s="3">
        <v>7.0</v>
      </c>
      <c r="M11926" s="3" t="s">
        <v>30</v>
      </c>
      <c r="N11926" s="3" t="s">
        <v>2235</v>
      </c>
      <c r="O11926" s="3" t="s">
        <v>321</v>
      </c>
      <c r="P11926" s="4">
        <v>23528.0</v>
      </c>
      <c r="Q11926" s="3" t="s">
        <v>528</v>
      </c>
      <c r="S11926" s="3" t="s">
        <v>34</v>
      </c>
    </row>
    <row r="11927">
      <c r="A11927" s="2">
        <v>42318.714907407404</v>
      </c>
      <c r="B11927" s="3">
        <v>76.0</v>
      </c>
      <c r="C11927" s="3" t="s">
        <v>11139</v>
      </c>
      <c r="D11927" s="3">
        <v>34.0</v>
      </c>
      <c r="E11927" s="3" t="s">
        <v>11225</v>
      </c>
      <c r="F11927" s="3">
        <v>3.0</v>
      </c>
      <c r="G11927" s="3">
        <v>11.0</v>
      </c>
      <c r="H11927" s="3" t="s">
        <v>11302</v>
      </c>
      <c r="I11927" s="3" t="s">
        <v>11303</v>
      </c>
      <c r="J11927" s="3" t="s">
        <v>922</v>
      </c>
      <c r="K11927" s="3" t="s">
        <v>24</v>
      </c>
      <c r="L11927" s="3">
        <v>8.0</v>
      </c>
      <c r="M11927" s="3" t="s">
        <v>25</v>
      </c>
      <c r="N11927" s="3" t="s">
        <v>11390</v>
      </c>
      <c r="O11927" s="3" t="s">
        <v>240</v>
      </c>
      <c r="P11927" s="4">
        <v>17064.0</v>
      </c>
      <c r="Q11927" s="3" t="s">
        <v>113</v>
      </c>
      <c r="S11927" s="3" t="s">
        <v>29</v>
      </c>
    </row>
    <row r="11928">
      <c r="A11928" s="2">
        <v>42318.714907407404</v>
      </c>
      <c r="B11928" s="3">
        <v>76.0</v>
      </c>
      <c r="C11928" s="3" t="s">
        <v>11139</v>
      </c>
      <c r="D11928" s="3">
        <v>34.0</v>
      </c>
      <c r="E11928" s="3" t="s">
        <v>11225</v>
      </c>
      <c r="F11928" s="3">
        <v>3.0</v>
      </c>
      <c r="G11928" s="3">
        <v>11.0</v>
      </c>
      <c r="H11928" s="3" t="s">
        <v>11302</v>
      </c>
      <c r="I11928" s="3" t="s">
        <v>11303</v>
      </c>
      <c r="J11928" s="3" t="s">
        <v>922</v>
      </c>
      <c r="K11928" s="3" t="s">
        <v>24</v>
      </c>
      <c r="L11928" s="3">
        <v>9.0</v>
      </c>
      <c r="M11928" s="3" t="s">
        <v>30</v>
      </c>
      <c r="N11928" s="3" t="s">
        <v>924</v>
      </c>
      <c r="O11928" s="3" t="s">
        <v>857</v>
      </c>
      <c r="P11928" s="4">
        <v>19581.0</v>
      </c>
      <c r="Q11928" s="3" t="s">
        <v>189</v>
      </c>
      <c r="S11928" s="3" t="s">
        <v>29</v>
      </c>
    </row>
    <row r="11929">
      <c r="A11929" s="2">
        <v>42318.714907407404</v>
      </c>
      <c r="B11929" s="3">
        <v>76.0</v>
      </c>
      <c r="C11929" s="3" t="s">
        <v>11139</v>
      </c>
      <c r="D11929" s="3">
        <v>34.0</v>
      </c>
      <c r="E11929" s="3" t="s">
        <v>11225</v>
      </c>
      <c r="F11929" s="3">
        <v>3.0</v>
      </c>
      <c r="G11929" s="3">
        <v>11.0</v>
      </c>
      <c r="H11929" s="3" t="s">
        <v>11302</v>
      </c>
      <c r="I11929" s="3" t="s">
        <v>11303</v>
      </c>
      <c r="J11929" s="3" t="s">
        <v>922</v>
      </c>
      <c r="K11929" s="3" t="s">
        <v>24</v>
      </c>
      <c r="L11929" s="3">
        <v>10.0</v>
      </c>
      <c r="M11929" s="3" t="s">
        <v>25</v>
      </c>
      <c r="N11929" s="3" t="s">
        <v>2939</v>
      </c>
      <c r="O11929" s="3" t="s">
        <v>42</v>
      </c>
      <c r="P11929" s="4">
        <v>17902.0</v>
      </c>
      <c r="Q11929" s="3" t="s">
        <v>113</v>
      </c>
      <c r="S11929" s="3" t="s">
        <v>29</v>
      </c>
    </row>
    <row r="11930">
      <c r="A11930" s="2">
        <v>42318.714907407404</v>
      </c>
      <c r="B11930" s="3">
        <v>76.0</v>
      </c>
      <c r="C11930" s="3" t="s">
        <v>11139</v>
      </c>
      <c r="D11930" s="3">
        <v>34.0</v>
      </c>
      <c r="E11930" s="3" t="s">
        <v>11225</v>
      </c>
      <c r="F11930" s="3">
        <v>3.0</v>
      </c>
      <c r="G11930" s="3">
        <v>11.0</v>
      </c>
      <c r="H11930" s="3" t="s">
        <v>11302</v>
      </c>
      <c r="I11930" s="3" t="s">
        <v>11303</v>
      </c>
      <c r="J11930" s="3" t="s">
        <v>922</v>
      </c>
      <c r="K11930" s="3" t="s">
        <v>24</v>
      </c>
      <c r="L11930" s="3">
        <v>11.0</v>
      </c>
      <c r="M11930" s="3" t="s">
        <v>30</v>
      </c>
      <c r="N11930" s="3" t="s">
        <v>11391</v>
      </c>
      <c r="O11930" s="3" t="s">
        <v>2285</v>
      </c>
      <c r="P11930" s="4">
        <v>19360.0</v>
      </c>
      <c r="Q11930" s="3" t="s">
        <v>86</v>
      </c>
      <c r="S11930" s="3" t="s">
        <v>34</v>
      </c>
    </row>
    <row r="11931">
      <c r="A11931" s="2">
        <v>42318.714907407404</v>
      </c>
      <c r="B11931" s="3">
        <v>76.0</v>
      </c>
      <c r="C11931" s="3" t="s">
        <v>11139</v>
      </c>
      <c r="D11931" s="3">
        <v>34.0</v>
      </c>
      <c r="E11931" s="3" t="s">
        <v>11225</v>
      </c>
      <c r="F11931" s="3">
        <v>3.0</v>
      </c>
      <c r="G11931" s="3">
        <v>11.0</v>
      </c>
      <c r="H11931" s="3" t="s">
        <v>11302</v>
      </c>
      <c r="I11931" s="3" t="s">
        <v>11303</v>
      </c>
      <c r="J11931" s="3" t="s">
        <v>922</v>
      </c>
      <c r="K11931" s="3" t="s">
        <v>24</v>
      </c>
      <c r="L11931" s="3">
        <v>12.0</v>
      </c>
      <c r="M11931" s="3" t="s">
        <v>25</v>
      </c>
      <c r="N11931" s="3" t="s">
        <v>11392</v>
      </c>
      <c r="O11931" s="3" t="s">
        <v>639</v>
      </c>
      <c r="P11931" s="4">
        <v>18970.0</v>
      </c>
      <c r="Q11931" s="3" t="s">
        <v>105</v>
      </c>
      <c r="S11931" s="3" t="s">
        <v>29</v>
      </c>
    </row>
    <row r="11932">
      <c r="A11932" s="2">
        <v>42318.714907407404</v>
      </c>
      <c r="B11932" s="3">
        <v>76.0</v>
      </c>
      <c r="C11932" s="3" t="s">
        <v>11139</v>
      </c>
      <c r="D11932" s="3">
        <v>34.0</v>
      </c>
      <c r="E11932" s="3" t="s">
        <v>11225</v>
      </c>
      <c r="F11932" s="3">
        <v>3.0</v>
      </c>
      <c r="G11932" s="3">
        <v>11.0</v>
      </c>
      <c r="H11932" s="3" t="s">
        <v>11302</v>
      </c>
      <c r="I11932" s="3" t="s">
        <v>11303</v>
      </c>
      <c r="J11932" s="3" t="s">
        <v>922</v>
      </c>
      <c r="K11932" s="3" t="s">
        <v>24</v>
      </c>
      <c r="L11932" s="3">
        <v>13.0</v>
      </c>
      <c r="M11932" s="3" t="s">
        <v>30</v>
      </c>
      <c r="N11932" s="3" t="s">
        <v>11393</v>
      </c>
      <c r="O11932" s="3" t="s">
        <v>633</v>
      </c>
      <c r="P11932" s="4">
        <v>16404.0</v>
      </c>
      <c r="Q11932" s="3" t="s">
        <v>86</v>
      </c>
      <c r="S11932" s="3" t="s">
        <v>34</v>
      </c>
    </row>
    <row r="11933">
      <c r="A11933" s="2">
        <v>42318.714907407404</v>
      </c>
      <c r="B11933" s="3">
        <v>76.0</v>
      </c>
      <c r="C11933" s="3" t="s">
        <v>11139</v>
      </c>
      <c r="D11933" s="3">
        <v>34.0</v>
      </c>
      <c r="E11933" s="3" t="s">
        <v>11225</v>
      </c>
      <c r="F11933" s="3">
        <v>3.0</v>
      </c>
      <c r="G11933" s="3">
        <v>11.0</v>
      </c>
      <c r="H11933" s="3" t="s">
        <v>11302</v>
      </c>
      <c r="I11933" s="3" t="s">
        <v>11303</v>
      </c>
      <c r="J11933" s="3" t="s">
        <v>922</v>
      </c>
      <c r="K11933" s="3" t="s">
        <v>24</v>
      </c>
      <c r="L11933" s="3">
        <v>14.0</v>
      </c>
      <c r="M11933" s="3" t="s">
        <v>25</v>
      </c>
      <c r="N11933" s="3" t="s">
        <v>11394</v>
      </c>
      <c r="O11933" s="3" t="s">
        <v>545</v>
      </c>
      <c r="P11933" s="4">
        <v>20813.0</v>
      </c>
      <c r="Q11933" s="3" t="s">
        <v>33</v>
      </c>
      <c r="S11933" s="3" t="s">
        <v>34</v>
      </c>
    </row>
    <row r="11934">
      <c r="A11934" s="2">
        <v>42318.714907407404</v>
      </c>
      <c r="B11934" s="3">
        <v>76.0</v>
      </c>
      <c r="C11934" s="3" t="s">
        <v>11139</v>
      </c>
      <c r="D11934" s="3">
        <v>34.0</v>
      </c>
      <c r="E11934" s="3" t="s">
        <v>11225</v>
      </c>
      <c r="F11934" s="3">
        <v>3.0</v>
      </c>
      <c r="G11934" s="3">
        <v>11.0</v>
      </c>
      <c r="H11934" s="3" t="s">
        <v>11302</v>
      </c>
      <c r="I11934" s="3" t="s">
        <v>11303</v>
      </c>
      <c r="J11934" s="3" t="s">
        <v>922</v>
      </c>
      <c r="K11934" s="3" t="s">
        <v>24</v>
      </c>
      <c r="L11934" s="3">
        <v>15.0</v>
      </c>
      <c r="M11934" s="3" t="s">
        <v>30</v>
      </c>
      <c r="N11934" s="3" t="s">
        <v>6474</v>
      </c>
      <c r="O11934" s="3" t="s">
        <v>112</v>
      </c>
      <c r="P11934" s="4">
        <v>17907.0</v>
      </c>
      <c r="Q11934" s="3" t="s">
        <v>86</v>
      </c>
      <c r="S11934" s="3" t="s">
        <v>34</v>
      </c>
    </row>
    <row r="11935">
      <c r="A11935" s="2">
        <v>42318.714907407404</v>
      </c>
      <c r="B11935" s="3">
        <v>76.0</v>
      </c>
      <c r="C11935" s="3" t="s">
        <v>11139</v>
      </c>
      <c r="D11935" s="3">
        <v>34.0</v>
      </c>
      <c r="E11935" s="3" t="s">
        <v>11225</v>
      </c>
      <c r="F11935" s="3">
        <v>3.0</v>
      </c>
      <c r="G11935" s="3">
        <v>11.0</v>
      </c>
      <c r="H11935" s="3" t="s">
        <v>11302</v>
      </c>
      <c r="I11935" s="3" t="s">
        <v>11303</v>
      </c>
      <c r="J11935" s="3" t="s">
        <v>922</v>
      </c>
      <c r="K11935" s="3" t="s">
        <v>24</v>
      </c>
      <c r="L11935" s="3">
        <v>16.0</v>
      </c>
      <c r="M11935" s="3" t="s">
        <v>25</v>
      </c>
      <c r="N11935" s="3" t="s">
        <v>11395</v>
      </c>
      <c r="O11935" s="3" t="s">
        <v>822</v>
      </c>
      <c r="P11935" s="4">
        <v>28443.0</v>
      </c>
      <c r="Q11935" s="3" t="s">
        <v>216</v>
      </c>
      <c r="S11935" s="3" t="s">
        <v>34</v>
      </c>
    </row>
    <row r="11936">
      <c r="A11936" s="2">
        <v>42318.714907407404</v>
      </c>
      <c r="B11936" s="3">
        <v>76.0</v>
      </c>
      <c r="C11936" s="3" t="s">
        <v>11139</v>
      </c>
      <c r="D11936" s="3">
        <v>34.0</v>
      </c>
      <c r="E11936" s="3" t="s">
        <v>11225</v>
      </c>
      <c r="F11936" s="3">
        <v>3.0</v>
      </c>
      <c r="G11936" s="3">
        <v>11.0</v>
      </c>
      <c r="H11936" s="3" t="s">
        <v>11302</v>
      </c>
      <c r="I11936" s="3" t="s">
        <v>11303</v>
      </c>
      <c r="J11936" s="3" t="s">
        <v>922</v>
      </c>
      <c r="K11936" s="3" t="s">
        <v>24</v>
      </c>
      <c r="L11936" s="3">
        <v>17.0</v>
      </c>
      <c r="M11936" s="3" t="s">
        <v>30</v>
      </c>
      <c r="N11936" s="3" t="s">
        <v>11396</v>
      </c>
      <c r="O11936" s="3" t="s">
        <v>364</v>
      </c>
      <c r="P11936" s="4">
        <v>24342.0</v>
      </c>
      <c r="Q11936" s="3" t="s">
        <v>110</v>
      </c>
      <c r="S11936" s="3" t="s">
        <v>29</v>
      </c>
    </row>
    <row r="11937">
      <c r="A11937" s="2">
        <v>42318.714907407404</v>
      </c>
      <c r="B11937" s="3">
        <v>76.0</v>
      </c>
      <c r="C11937" s="3" t="s">
        <v>11139</v>
      </c>
      <c r="D11937" s="3">
        <v>34.0</v>
      </c>
      <c r="E11937" s="3" t="s">
        <v>11225</v>
      </c>
      <c r="F11937" s="3">
        <v>3.0</v>
      </c>
      <c r="G11937" s="3">
        <v>11.0</v>
      </c>
      <c r="H11937" s="3" t="s">
        <v>11302</v>
      </c>
      <c r="I11937" s="3" t="s">
        <v>11303</v>
      </c>
      <c r="J11937" s="3" t="s">
        <v>922</v>
      </c>
      <c r="K11937" s="3" t="s">
        <v>24</v>
      </c>
      <c r="L11937" s="3">
        <v>18.0</v>
      </c>
      <c r="M11937" s="3" t="s">
        <v>25</v>
      </c>
      <c r="N11937" s="3" t="s">
        <v>2320</v>
      </c>
      <c r="O11937" s="3" t="s">
        <v>502</v>
      </c>
      <c r="P11937" s="4">
        <v>17575.0</v>
      </c>
      <c r="Q11937" s="3" t="s">
        <v>209</v>
      </c>
      <c r="S11937" s="3" t="s">
        <v>34</v>
      </c>
    </row>
    <row r="11938">
      <c r="A11938" s="2">
        <v>42318.714907407404</v>
      </c>
      <c r="B11938" s="3">
        <v>76.0</v>
      </c>
      <c r="C11938" s="3" t="s">
        <v>11139</v>
      </c>
      <c r="D11938" s="3">
        <v>34.0</v>
      </c>
      <c r="E11938" s="3" t="s">
        <v>11225</v>
      </c>
      <c r="F11938" s="3">
        <v>3.0</v>
      </c>
      <c r="G11938" s="3">
        <v>11.0</v>
      </c>
      <c r="H11938" s="3" t="s">
        <v>11302</v>
      </c>
      <c r="I11938" s="3" t="s">
        <v>11303</v>
      </c>
      <c r="J11938" s="3" t="s">
        <v>922</v>
      </c>
      <c r="K11938" s="3" t="s">
        <v>24</v>
      </c>
      <c r="L11938" s="3">
        <v>19.0</v>
      </c>
      <c r="M11938" s="3" t="s">
        <v>30</v>
      </c>
      <c r="N11938" s="3" t="s">
        <v>11397</v>
      </c>
      <c r="O11938" s="3" t="s">
        <v>1762</v>
      </c>
      <c r="P11938" s="4">
        <v>25898.0</v>
      </c>
      <c r="Q11938" s="3" t="s">
        <v>216</v>
      </c>
      <c r="S11938" s="3" t="s">
        <v>34</v>
      </c>
    </row>
    <row r="11939">
      <c r="A11939" s="2">
        <v>42318.714907407404</v>
      </c>
      <c r="B11939" s="3">
        <v>76.0</v>
      </c>
      <c r="C11939" s="3" t="s">
        <v>11139</v>
      </c>
      <c r="D11939" s="3">
        <v>34.0</v>
      </c>
      <c r="E11939" s="3" t="s">
        <v>11225</v>
      </c>
      <c r="F11939" s="3">
        <v>3.0</v>
      </c>
      <c r="G11939" s="3">
        <v>11.0</v>
      </c>
      <c r="H11939" s="3" t="s">
        <v>11302</v>
      </c>
      <c r="I11939" s="3" t="s">
        <v>11303</v>
      </c>
      <c r="J11939" s="3" t="s">
        <v>922</v>
      </c>
      <c r="K11939" s="3" t="s">
        <v>24</v>
      </c>
      <c r="L11939" s="3">
        <v>20.0</v>
      </c>
      <c r="M11939" s="3" t="s">
        <v>25</v>
      </c>
      <c r="N11939" s="3" t="s">
        <v>11398</v>
      </c>
      <c r="O11939" s="3" t="s">
        <v>5566</v>
      </c>
      <c r="P11939" s="4">
        <v>23666.0</v>
      </c>
      <c r="Q11939" s="3" t="s">
        <v>149</v>
      </c>
      <c r="S11939" s="3" t="s">
        <v>34</v>
      </c>
    </row>
    <row r="11940">
      <c r="A11940" s="2">
        <v>42318.714907407404</v>
      </c>
      <c r="B11940" s="3">
        <v>76.0</v>
      </c>
      <c r="C11940" s="3" t="s">
        <v>11139</v>
      </c>
      <c r="D11940" s="3">
        <v>34.0</v>
      </c>
      <c r="E11940" s="3" t="s">
        <v>11225</v>
      </c>
      <c r="F11940" s="3">
        <v>3.0</v>
      </c>
      <c r="G11940" s="3">
        <v>11.0</v>
      </c>
      <c r="H11940" s="3" t="s">
        <v>11302</v>
      </c>
      <c r="I11940" s="3" t="s">
        <v>11303</v>
      </c>
      <c r="J11940" s="3" t="s">
        <v>922</v>
      </c>
      <c r="K11940" s="3" t="s">
        <v>24</v>
      </c>
      <c r="L11940" s="3">
        <v>21.0</v>
      </c>
      <c r="M11940" s="3" t="s">
        <v>30</v>
      </c>
      <c r="N11940" s="3" t="s">
        <v>6628</v>
      </c>
      <c r="O11940" s="3" t="s">
        <v>51</v>
      </c>
      <c r="P11940" s="4">
        <v>26743.0</v>
      </c>
      <c r="Q11940" s="3" t="s">
        <v>28</v>
      </c>
      <c r="S11940" s="3" t="s">
        <v>34</v>
      </c>
    </row>
    <row r="11941">
      <c r="A11941" s="2">
        <v>42318.714907407404</v>
      </c>
      <c r="B11941" s="3">
        <v>76.0</v>
      </c>
      <c r="C11941" s="3" t="s">
        <v>11139</v>
      </c>
      <c r="D11941" s="3">
        <v>34.0</v>
      </c>
      <c r="E11941" s="3" t="s">
        <v>11225</v>
      </c>
      <c r="F11941" s="3">
        <v>3.0</v>
      </c>
      <c r="G11941" s="3">
        <v>11.0</v>
      </c>
      <c r="H11941" s="3" t="s">
        <v>11302</v>
      </c>
      <c r="I11941" s="3" t="s">
        <v>11303</v>
      </c>
      <c r="J11941" s="3" t="s">
        <v>922</v>
      </c>
      <c r="K11941" s="3" t="s">
        <v>24</v>
      </c>
      <c r="L11941" s="3">
        <v>22.0</v>
      </c>
      <c r="M11941" s="3" t="s">
        <v>25</v>
      </c>
      <c r="N11941" s="3" t="s">
        <v>11399</v>
      </c>
      <c r="O11941" s="3" t="s">
        <v>359</v>
      </c>
      <c r="P11941" s="4">
        <v>27540.0</v>
      </c>
      <c r="Q11941" s="3" t="s">
        <v>40</v>
      </c>
      <c r="S11941" s="3" t="s">
        <v>34</v>
      </c>
    </row>
    <row r="11942">
      <c r="A11942" s="2">
        <v>42318.714907407404</v>
      </c>
      <c r="B11942" s="3">
        <v>76.0</v>
      </c>
      <c r="C11942" s="3" t="s">
        <v>11139</v>
      </c>
      <c r="D11942" s="3">
        <v>34.0</v>
      </c>
      <c r="E11942" s="3" t="s">
        <v>11225</v>
      </c>
      <c r="F11942" s="3">
        <v>3.0</v>
      </c>
      <c r="G11942" s="3">
        <v>11.0</v>
      </c>
      <c r="H11942" s="3" t="s">
        <v>11302</v>
      </c>
      <c r="I11942" s="3" t="s">
        <v>11303</v>
      </c>
      <c r="J11942" s="3" t="s">
        <v>922</v>
      </c>
      <c r="K11942" s="3" t="s">
        <v>24</v>
      </c>
      <c r="L11942" s="3">
        <v>23.0</v>
      </c>
      <c r="M11942" s="3" t="s">
        <v>30</v>
      </c>
      <c r="N11942" s="3" t="s">
        <v>11400</v>
      </c>
      <c r="O11942" s="3" t="s">
        <v>11401</v>
      </c>
      <c r="P11942" s="4">
        <v>23285.0</v>
      </c>
      <c r="Q11942" s="3" t="s">
        <v>60</v>
      </c>
      <c r="S11942" s="3" t="s">
        <v>34</v>
      </c>
    </row>
    <row r="11943">
      <c r="A11943" s="2">
        <v>42318.714907407404</v>
      </c>
      <c r="B11943" s="3">
        <v>76.0</v>
      </c>
      <c r="C11943" s="3" t="s">
        <v>11139</v>
      </c>
      <c r="D11943" s="3">
        <v>34.0</v>
      </c>
      <c r="E11943" s="3" t="s">
        <v>11225</v>
      </c>
      <c r="F11943" s="3">
        <v>3.0</v>
      </c>
      <c r="G11943" s="3">
        <v>11.0</v>
      </c>
      <c r="H11943" s="3" t="s">
        <v>11302</v>
      </c>
      <c r="I11943" s="3" t="s">
        <v>11303</v>
      </c>
      <c r="J11943" s="3" t="s">
        <v>922</v>
      </c>
      <c r="K11943" s="3" t="s">
        <v>24</v>
      </c>
      <c r="L11943" s="3">
        <v>24.0</v>
      </c>
      <c r="M11943" s="3" t="s">
        <v>25</v>
      </c>
      <c r="N11943" s="3" t="s">
        <v>11402</v>
      </c>
      <c r="O11943" s="3" t="s">
        <v>1424</v>
      </c>
      <c r="P11943" s="4">
        <v>34610.0</v>
      </c>
      <c r="Q11943" s="3" t="s">
        <v>191</v>
      </c>
      <c r="S11943" s="3" t="s">
        <v>34</v>
      </c>
    </row>
    <row r="11944">
      <c r="A11944" s="2">
        <v>42318.714907407404</v>
      </c>
      <c r="B11944" s="3">
        <v>76.0</v>
      </c>
      <c r="C11944" s="3" t="s">
        <v>11139</v>
      </c>
      <c r="D11944" s="3">
        <v>34.0</v>
      </c>
      <c r="E11944" s="3" t="s">
        <v>11225</v>
      </c>
      <c r="F11944" s="3">
        <v>3.0</v>
      </c>
      <c r="G11944" s="3">
        <v>11.0</v>
      </c>
      <c r="H11944" s="3" t="s">
        <v>11302</v>
      </c>
      <c r="I11944" s="3" t="s">
        <v>11303</v>
      </c>
      <c r="J11944" s="3" t="s">
        <v>922</v>
      </c>
      <c r="K11944" s="3" t="s">
        <v>24</v>
      </c>
      <c r="L11944" s="3">
        <v>25.0</v>
      </c>
      <c r="M11944" s="3" t="s">
        <v>30</v>
      </c>
      <c r="N11944" s="3" t="s">
        <v>11403</v>
      </c>
      <c r="O11944" s="3" t="s">
        <v>556</v>
      </c>
      <c r="P11944" s="4">
        <v>23417.0</v>
      </c>
      <c r="Q11944" s="3" t="s">
        <v>37</v>
      </c>
      <c r="S11944" s="3" t="s">
        <v>34</v>
      </c>
    </row>
    <row r="11945">
      <c r="A11945" s="2">
        <v>42318.714907407404</v>
      </c>
      <c r="B11945" s="3">
        <v>76.0</v>
      </c>
      <c r="C11945" s="3" t="s">
        <v>11139</v>
      </c>
      <c r="D11945" s="3">
        <v>34.0</v>
      </c>
      <c r="E11945" s="3" t="s">
        <v>11225</v>
      </c>
      <c r="F11945" s="3">
        <v>3.0</v>
      </c>
      <c r="G11945" s="3">
        <v>11.0</v>
      </c>
      <c r="H11945" s="3" t="s">
        <v>11302</v>
      </c>
      <c r="I11945" s="3" t="s">
        <v>11303</v>
      </c>
      <c r="J11945" s="3" t="s">
        <v>922</v>
      </c>
      <c r="K11945" s="3" t="s">
        <v>24</v>
      </c>
      <c r="L11945" s="3">
        <v>26.0</v>
      </c>
      <c r="M11945" s="3" t="s">
        <v>25</v>
      </c>
      <c r="N11945" s="3" t="s">
        <v>11404</v>
      </c>
      <c r="O11945" s="3" t="s">
        <v>218</v>
      </c>
      <c r="P11945" s="4">
        <v>21457.0</v>
      </c>
      <c r="Q11945" s="3" t="s">
        <v>159</v>
      </c>
      <c r="S11945" s="3" t="s">
        <v>34</v>
      </c>
    </row>
    <row r="11946">
      <c r="A11946" s="2">
        <v>42318.714907407404</v>
      </c>
      <c r="B11946" s="3">
        <v>76.0</v>
      </c>
      <c r="C11946" s="3" t="s">
        <v>11139</v>
      </c>
      <c r="D11946" s="3">
        <v>34.0</v>
      </c>
      <c r="E11946" s="3" t="s">
        <v>11225</v>
      </c>
      <c r="F11946" s="3">
        <v>3.0</v>
      </c>
      <c r="G11946" s="3">
        <v>11.0</v>
      </c>
      <c r="H11946" s="3" t="s">
        <v>11302</v>
      </c>
      <c r="I11946" s="3" t="s">
        <v>11303</v>
      </c>
      <c r="J11946" s="3" t="s">
        <v>922</v>
      </c>
      <c r="K11946" s="3" t="s">
        <v>24</v>
      </c>
      <c r="L11946" s="3">
        <v>27.0</v>
      </c>
      <c r="M11946" s="3" t="s">
        <v>30</v>
      </c>
      <c r="N11946" s="3" t="s">
        <v>2867</v>
      </c>
      <c r="O11946" s="3" t="s">
        <v>960</v>
      </c>
      <c r="P11946" s="4">
        <v>18692.0</v>
      </c>
      <c r="Q11946" s="3" t="s">
        <v>105</v>
      </c>
      <c r="S11946" s="3" t="s">
        <v>34</v>
      </c>
    </row>
    <row r="11947">
      <c r="A11947" s="2">
        <v>42318.714907407404</v>
      </c>
      <c r="B11947" s="3">
        <v>76.0</v>
      </c>
      <c r="C11947" s="3" t="s">
        <v>11139</v>
      </c>
      <c r="D11947" s="3">
        <v>34.0</v>
      </c>
      <c r="E11947" s="3" t="s">
        <v>11225</v>
      </c>
      <c r="F11947" s="3">
        <v>3.0</v>
      </c>
      <c r="G11947" s="3">
        <v>11.0</v>
      </c>
      <c r="H11947" s="3" t="s">
        <v>11302</v>
      </c>
      <c r="I11947" s="3" t="s">
        <v>11303</v>
      </c>
      <c r="J11947" s="3" t="s">
        <v>922</v>
      </c>
      <c r="K11947" s="3" t="s">
        <v>24</v>
      </c>
      <c r="L11947" s="3">
        <v>28.0</v>
      </c>
      <c r="M11947" s="3" t="s">
        <v>25</v>
      </c>
      <c r="N11947" s="3" t="s">
        <v>2939</v>
      </c>
      <c r="O11947" s="3" t="s">
        <v>2093</v>
      </c>
      <c r="P11947" s="4">
        <v>23966.0</v>
      </c>
      <c r="Q11947" s="3" t="s">
        <v>75</v>
      </c>
      <c r="S11947" s="3" t="s">
        <v>34</v>
      </c>
    </row>
    <row r="11948">
      <c r="A11948" s="2">
        <v>42318.714907407404</v>
      </c>
      <c r="B11948" s="3">
        <v>76.0</v>
      </c>
      <c r="C11948" s="3" t="s">
        <v>11139</v>
      </c>
      <c r="D11948" s="3">
        <v>34.0</v>
      </c>
      <c r="E11948" s="3" t="s">
        <v>11225</v>
      </c>
      <c r="F11948" s="3">
        <v>3.0</v>
      </c>
      <c r="G11948" s="3">
        <v>11.0</v>
      </c>
      <c r="H11948" s="3" t="s">
        <v>11302</v>
      </c>
      <c r="I11948" s="3" t="s">
        <v>11303</v>
      </c>
      <c r="J11948" s="3" t="s">
        <v>922</v>
      </c>
      <c r="K11948" s="3" t="s">
        <v>24</v>
      </c>
      <c r="L11948" s="3">
        <v>29.0</v>
      </c>
      <c r="M11948" s="3" t="s">
        <v>30</v>
      </c>
      <c r="N11948" s="3" t="s">
        <v>11405</v>
      </c>
      <c r="O11948" s="3" t="s">
        <v>3289</v>
      </c>
      <c r="P11948" s="4">
        <v>35243.0</v>
      </c>
      <c r="Q11948" s="3" t="s">
        <v>191</v>
      </c>
      <c r="S11948" s="3" t="s">
        <v>34</v>
      </c>
    </row>
    <row r="11949">
      <c r="A11949" s="2">
        <v>42318.714907407404</v>
      </c>
      <c r="B11949" s="3">
        <v>76.0</v>
      </c>
      <c r="C11949" s="3" t="s">
        <v>11139</v>
      </c>
      <c r="D11949" s="3">
        <v>34.0</v>
      </c>
      <c r="E11949" s="3" t="s">
        <v>11225</v>
      </c>
      <c r="F11949" s="3">
        <v>3.0</v>
      </c>
      <c r="G11949" s="3">
        <v>11.0</v>
      </c>
      <c r="H11949" s="3" t="s">
        <v>11302</v>
      </c>
      <c r="I11949" s="3" t="s">
        <v>11303</v>
      </c>
      <c r="J11949" s="3" t="s">
        <v>922</v>
      </c>
      <c r="K11949" s="3" t="s">
        <v>24</v>
      </c>
      <c r="L11949" s="3">
        <v>30.0</v>
      </c>
      <c r="M11949" s="3" t="s">
        <v>25</v>
      </c>
      <c r="N11949" s="3" t="s">
        <v>11406</v>
      </c>
      <c r="O11949" s="3" t="s">
        <v>109</v>
      </c>
      <c r="P11949" s="4">
        <v>17151.0</v>
      </c>
      <c r="Q11949" s="3" t="s">
        <v>86</v>
      </c>
      <c r="S11949" s="3" t="s">
        <v>34</v>
      </c>
    </row>
    <row r="11950">
      <c r="A11950" s="2">
        <v>42318.714907407404</v>
      </c>
      <c r="B11950" s="3">
        <v>76.0</v>
      </c>
      <c r="C11950" s="3" t="s">
        <v>11139</v>
      </c>
      <c r="D11950" s="3">
        <v>34.0</v>
      </c>
      <c r="E11950" s="3" t="s">
        <v>11225</v>
      </c>
      <c r="F11950" s="3">
        <v>3.0</v>
      </c>
      <c r="G11950" s="3">
        <v>11.0</v>
      </c>
      <c r="H11950" s="3" t="s">
        <v>11302</v>
      </c>
      <c r="I11950" s="3" t="s">
        <v>11303</v>
      </c>
      <c r="J11950" s="3" t="s">
        <v>922</v>
      </c>
      <c r="K11950" s="3" t="s">
        <v>24</v>
      </c>
      <c r="L11950" s="3">
        <v>31.0</v>
      </c>
      <c r="M11950" s="3" t="s">
        <v>30</v>
      </c>
      <c r="N11950" s="3" t="s">
        <v>11407</v>
      </c>
      <c r="O11950" s="3" t="s">
        <v>98</v>
      </c>
      <c r="P11950" s="4">
        <v>22864.0</v>
      </c>
      <c r="Q11950" s="3" t="s">
        <v>75</v>
      </c>
      <c r="S11950" s="3" t="s">
        <v>34</v>
      </c>
    </row>
    <row r="11951">
      <c r="A11951" s="2">
        <v>42318.714907407404</v>
      </c>
      <c r="B11951" s="3">
        <v>76.0</v>
      </c>
      <c r="C11951" s="3" t="s">
        <v>11139</v>
      </c>
      <c r="D11951" s="3">
        <v>34.0</v>
      </c>
      <c r="E11951" s="3" t="s">
        <v>11225</v>
      </c>
      <c r="F11951" s="3">
        <v>3.0</v>
      </c>
      <c r="G11951" s="3">
        <v>11.0</v>
      </c>
      <c r="H11951" s="3" t="s">
        <v>11302</v>
      </c>
      <c r="I11951" s="3" t="s">
        <v>11303</v>
      </c>
      <c r="J11951" s="3" t="s">
        <v>922</v>
      </c>
      <c r="K11951" s="3" t="s">
        <v>24</v>
      </c>
      <c r="L11951" s="3">
        <v>32.0</v>
      </c>
      <c r="M11951" s="3" t="s">
        <v>25</v>
      </c>
      <c r="N11951" s="3" t="s">
        <v>11408</v>
      </c>
      <c r="O11951" s="3" t="s">
        <v>11409</v>
      </c>
      <c r="P11951" s="4">
        <v>16652.0</v>
      </c>
      <c r="Q11951" s="3" t="s">
        <v>418</v>
      </c>
      <c r="R11951" s="3" t="s">
        <v>6334</v>
      </c>
      <c r="S11951" s="3" t="s">
        <v>34</v>
      </c>
    </row>
    <row r="11952">
      <c r="A11952" s="2">
        <v>42318.714907407404</v>
      </c>
      <c r="B11952" s="3">
        <v>76.0</v>
      </c>
      <c r="C11952" s="3" t="s">
        <v>11139</v>
      </c>
      <c r="D11952" s="3">
        <v>46.0</v>
      </c>
      <c r="E11952" s="3" t="s">
        <v>11252</v>
      </c>
      <c r="F11952" s="3">
        <v>3.0</v>
      </c>
      <c r="G11952" s="3">
        <v>11.0</v>
      </c>
      <c r="H11952" s="3" t="s">
        <v>11302</v>
      </c>
      <c r="I11952" s="3" t="s">
        <v>11303</v>
      </c>
      <c r="J11952" s="3" t="s">
        <v>922</v>
      </c>
      <c r="K11952" s="3" t="s">
        <v>24</v>
      </c>
      <c r="L11952" s="3">
        <v>1.0</v>
      </c>
      <c r="M11952" s="3" t="s">
        <v>25</v>
      </c>
      <c r="N11952" s="3" t="s">
        <v>11410</v>
      </c>
      <c r="O11952" s="3" t="s">
        <v>100</v>
      </c>
      <c r="P11952" s="4">
        <v>26070.0</v>
      </c>
      <c r="Q11952" s="3" t="s">
        <v>33</v>
      </c>
      <c r="S11952" s="3" t="s">
        <v>29</v>
      </c>
    </row>
    <row r="11953">
      <c r="A11953" s="2">
        <v>42318.714907407404</v>
      </c>
      <c r="B11953" s="3">
        <v>76.0</v>
      </c>
      <c r="C11953" s="3" t="s">
        <v>11139</v>
      </c>
      <c r="D11953" s="3">
        <v>46.0</v>
      </c>
      <c r="E11953" s="3" t="s">
        <v>11252</v>
      </c>
      <c r="F11953" s="3">
        <v>3.0</v>
      </c>
      <c r="G11953" s="3">
        <v>11.0</v>
      </c>
      <c r="H11953" s="3" t="s">
        <v>11302</v>
      </c>
      <c r="I11953" s="3" t="s">
        <v>11303</v>
      </c>
      <c r="J11953" s="3" t="s">
        <v>922</v>
      </c>
      <c r="K11953" s="3" t="s">
        <v>24</v>
      </c>
      <c r="L11953" s="3">
        <v>2.0</v>
      </c>
      <c r="M11953" s="3" t="s">
        <v>30</v>
      </c>
      <c r="N11953" s="3" t="s">
        <v>11411</v>
      </c>
      <c r="O11953" s="3" t="s">
        <v>626</v>
      </c>
      <c r="P11953" s="4">
        <v>19455.0</v>
      </c>
      <c r="Q11953" s="3" t="s">
        <v>105</v>
      </c>
      <c r="S11953" s="3" t="s">
        <v>29</v>
      </c>
    </row>
    <row r="11954">
      <c r="A11954" s="2">
        <v>42318.714907407404</v>
      </c>
      <c r="B11954" s="3">
        <v>76.0</v>
      </c>
      <c r="C11954" s="3" t="s">
        <v>11139</v>
      </c>
      <c r="D11954" s="3">
        <v>46.0</v>
      </c>
      <c r="E11954" s="3" t="s">
        <v>11252</v>
      </c>
      <c r="F11954" s="3">
        <v>3.0</v>
      </c>
      <c r="G11954" s="3">
        <v>11.0</v>
      </c>
      <c r="H11954" s="3" t="s">
        <v>11302</v>
      </c>
      <c r="I11954" s="3" t="s">
        <v>11303</v>
      </c>
      <c r="J11954" s="3" t="s">
        <v>922</v>
      </c>
      <c r="K11954" s="3" t="s">
        <v>24</v>
      </c>
      <c r="L11954" s="3">
        <v>3.0</v>
      </c>
      <c r="M11954" s="3" t="s">
        <v>25</v>
      </c>
      <c r="N11954" s="3" t="s">
        <v>11412</v>
      </c>
      <c r="O11954" s="3" t="s">
        <v>10426</v>
      </c>
      <c r="P11954" s="4">
        <v>21674.0</v>
      </c>
      <c r="Q11954" s="3" t="s">
        <v>37</v>
      </c>
      <c r="S11954" s="3" t="s">
        <v>34</v>
      </c>
    </row>
    <row r="11955">
      <c r="A11955" s="2">
        <v>42318.714907407404</v>
      </c>
      <c r="B11955" s="3">
        <v>76.0</v>
      </c>
      <c r="C11955" s="3" t="s">
        <v>11139</v>
      </c>
      <c r="D11955" s="3">
        <v>46.0</v>
      </c>
      <c r="E11955" s="3" t="s">
        <v>11252</v>
      </c>
      <c r="F11955" s="3">
        <v>3.0</v>
      </c>
      <c r="G11955" s="3">
        <v>11.0</v>
      </c>
      <c r="H11955" s="3" t="s">
        <v>11302</v>
      </c>
      <c r="I11955" s="3" t="s">
        <v>11303</v>
      </c>
      <c r="J11955" s="3" t="s">
        <v>922</v>
      </c>
      <c r="K11955" s="3" t="s">
        <v>24</v>
      </c>
      <c r="L11955" s="3">
        <v>4.0</v>
      </c>
      <c r="M11955" s="3" t="s">
        <v>30</v>
      </c>
      <c r="N11955" s="3" t="s">
        <v>11413</v>
      </c>
      <c r="O11955" s="3" t="s">
        <v>11414</v>
      </c>
      <c r="P11955" s="4">
        <v>19808.0</v>
      </c>
      <c r="Q11955" s="3" t="s">
        <v>1955</v>
      </c>
      <c r="S11955" s="3" t="s">
        <v>34</v>
      </c>
    </row>
    <row r="11956">
      <c r="A11956" s="2">
        <v>42318.714907407404</v>
      </c>
      <c r="B11956" s="3">
        <v>76.0</v>
      </c>
      <c r="C11956" s="3" t="s">
        <v>11139</v>
      </c>
      <c r="D11956" s="3">
        <v>46.0</v>
      </c>
      <c r="E11956" s="3" t="s">
        <v>11252</v>
      </c>
      <c r="F11956" s="3">
        <v>3.0</v>
      </c>
      <c r="G11956" s="3">
        <v>11.0</v>
      </c>
      <c r="H11956" s="3" t="s">
        <v>11302</v>
      </c>
      <c r="I11956" s="3" t="s">
        <v>11303</v>
      </c>
      <c r="J11956" s="3" t="s">
        <v>922</v>
      </c>
      <c r="K11956" s="3" t="s">
        <v>24</v>
      </c>
      <c r="L11956" s="3">
        <v>5.0</v>
      </c>
      <c r="M11956" s="3" t="s">
        <v>25</v>
      </c>
      <c r="N11956" s="3" t="s">
        <v>11415</v>
      </c>
      <c r="O11956" s="3" t="s">
        <v>1873</v>
      </c>
      <c r="P11956" s="4">
        <v>28142.0</v>
      </c>
      <c r="Q11956" s="3" t="s">
        <v>970</v>
      </c>
      <c r="S11956" s="3" t="s">
        <v>34</v>
      </c>
    </row>
    <row r="11957">
      <c r="A11957" s="2">
        <v>42318.714907407404</v>
      </c>
      <c r="B11957" s="3">
        <v>76.0</v>
      </c>
      <c r="C11957" s="3" t="s">
        <v>11139</v>
      </c>
      <c r="D11957" s="3">
        <v>46.0</v>
      </c>
      <c r="E11957" s="3" t="s">
        <v>11252</v>
      </c>
      <c r="F11957" s="3">
        <v>3.0</v>
      </c>
      <c r="G11957" s="3">
        <v>11.0</v>
      </c>
      <c r="H11957" s="3" t="s">
        <v>11302</v>
      </c>
      <c r="I11957" s="3" t="s">
        <v>11303</v>
      </c>
      <c r="J11957" s="3" t="s">
        <v>922</v>
      </c>
      <c r="K11957" s="3" t="s">
        <v>24</v>
      </c>
      <c r="L11957" s="3">
        <v>6.0</v>
      </c>
      <c r="M11957" s="3" t="s">
        <v>30</v>
      </c>
      <c r="N11957" s="3" t="s">
        <v>10640</v>
      </c>
      <c r="O11957" s="3" t="s">
        <v>307</v>
      </c>
      <c r="P11957" s="4">
        <v>20892.0</v>
      </c>
      <c r="Q11957" s="3" t="s">
        <v>712</v>
      </c>
      <c r="S11957" s="3" t="s">
        <v>34</v>
      </c>
    </row>
    <row r="11958">
      <c r="A11958" s="2">
        <v>42318.714907407404</v>
      </c>
      <c r="B11958" s="3">
        <v>76.0</v>
      </c>
      <c r="C11958" s="3" t="s">
        <v>11139</v>
      </c>
      <c r="D11958" s="3">
        <v>46.0</v>
      </c>
      <c r="E11958" s="3" t="s">
        <v>11252</v>
      </c>
      <c r="F11958" s="3">
        <v>3.0</v>
      </c>
      <c r="G11958" s="3">
        <v>11.0</v>
      </c>
      <c r="H11958" s="3" t="s">
        <v>11302</v>
      </c>
      <c r="I11958" s="3" t="s">
        <v>11303</v>
      </c>
      <c r="J11958" s="3" t="s">
        <v>922</v>
      </c>
      <c r="K11958" s="3" t="s">
        <v>24</v>
      </c>
      <c r="L11958" s="3">
        <v>7.0</v>
      </c>
      <c r="M11958" s="3" t="s">
        <v>25</v>
      </c>
      <c r="N11958" s="3" t="s">
        <v>11416</v>
      </c>
      <c r="O11958" s="3" t="s">
        <v>956</v>
      </c>
      <c r="P11958" s="4">
        <v>33949.0</v>
      </c>
      <c r="Q11958" s="3" t="s">
        <v>191</v>
      </c>
      <c r="S11958" s="3" t="s">
        <v>34</v>
      </c>
    </row>
    <row r="11959">
      <c r="A11959" s="2">
        <v>42318.714907407404</v>
      </c>
      <c r="B11959" s="3">
        <v>76.0</v>
      </c>
      <c r="C11959" s="3" t="s">
        <v>11139</v>
      </c>
      <c r="D11959" s="3">
        <v>48.0</v>
      </c>
      <c r="E11959" s="3" t="s">
        <v>11259</v>
      </c>
      <c r="F11959" s="3">
        <v>3.0</v>
      </c>
      <c r="G11959" s="3">
        <v>11.0</v>
      </c>
      <c r="H11959" s="3" t="s">
        <v>11302</v>
      </c>
      <c r="I11959" s="3" t="s">
        <v>11303</v>
      </c>
      <c r="J11959" s="3" t="s">
        <v>922</v>
      </c>
      <c r="K11959" s="3" t="s">
        <v>24</v>
      </c>
      <c r="L11959" s="3">
        <v>1.0</v>
      </c>
      <c r="M11959" s="3" t="s">
        <v>30</v>
      </c>
      <c r="N11959" s="3" t="s">
        <v>11417</v>
      </c>
      <c r="O11959" s="3" t="s">
        <v>2299</v>
      </c>
      <c r="P11959" s="4">
        <v>29266.0</v>
      </c>
      <c r="Q11959" s="3" t="s">
        <v>418</v>
      </c>
      <c r="S11959" s="3" t="s">
        <v>34</v>
      </c>
    </row>
    <row r="11960">
      <c r="A11960" s="2">
        <v>42318.714907407404</v>
      </c>
      <c r="B11960" s="3">
        <v>76.0</v>
      </c>
      <c r="C11960" s="3" t="s">
        <v>11139</v>
      </c>
      <c r="D11960" s="3">
        <v>48.0</v>
      </c>
      <c r="E11960" s="3" t="s">
        <v>11259</v>
      </c>
      <c r="F11960" s="3">
        <v>3.0</v>
      </c>
      <c r="G11960" s="3">
        <v>11.0</v>
      </c>
      <c r="H11960" s="3" t="s">
        <v>11302</v>
      </c>
      <c r="I11960" s="3" t="s">
        <v>11303</v>
      </c>
      <c r="J11960" s="3" t="s">
        <v>922</v>
      </c>
      <c r="K11960" s="3" t="s">
        <v>24</v>
      </c>
      <c r="L11960" s="3">
        <v>2.0</v>
      </c>
      <c r="M11960" s="3" t="s">
        <v>25</v>
      </c>
      <c r="N11960" s="3" t="s">
        <v>11418</v>
      </c>
      <c r="O11960" s="3" t="s">
        <v>417</v>
      </c>
      <c r="P11960" s="4">
        <v>18808.0</v>
      </c>
      <c r="Q11960" s="3" t="s">
        <v>105</v>
      </c>
      <c r="S11960" s="3" t="s">
        <v>34</v>
      </c>
    </row>
    <row r="11961">
      <c r="A11961" s="2">
        <v>42318.714907407404</v>
      </c>
      <c r="B11961" s="3">
        <v>76.0</v>
      </c>
      <c r="C11961" s="3" t="s">
        <v>11139</v>
      </c>
      <c r="D11961" s="3">
        <v>48.0</v>
      </c>
      <c r="E11961" s="3" t="s">
        <v>11259</v>
      </c>
      <c r="F11961" s="3">
        <v>3.0</v>
      </c>
      <c r="G11961" s="3">
        <v>11.0</v>
      </c>
      <c r="H11961" s="3" t="s">
        <v>11302</v>
      </c>
      <c r="I11961" s="3" t="s">
        <v>11303</v>
      </c>
      <c r="J11961" s="3" t="s">
        <v>922</v>
      </c>
      <c r="K11961" s="3" t="s">
        <v>24</v>
      </c>
      <c r="L11961" s="3">
        <v>3.0</v>
      </c>
      <c r="M11961" s="3" t="s">
        <v>30</v>
      </c>
      <c r="N11961" s="3" t="s">
        <v>11419</v>
      </c>
      <c r="O11961" s="3" t="s">
        <v>139</v>
      </c>
      <c r="P11961" s="4">
        <v>26141.0</v>
      </c>
      <c r="Q11961" s="3" t="s">
        <v>153</v>
      </c>
      <c r="R11961" s="3" t="s">
        <v>1017</v>
      </c>
      <c r="S11961" s="3" t="s">
        <v>29</v>
      </c>
    </row>
    <row r="11962">
      <c r="A11962" s="2">
        <v>42318.714907407404</v>
      </c>
      <c r="B11962" s="3">
        <v>76.0</v>
      </c>
      <c r="C11962" s="3" t="s">
        <v>11139</v>
      </c>
      <c r="D11962" s="3">
        <v>48.0</v>
      </c>
      <c r="E11962" s="3" t="s">
        <v>11259</v>
      </c>
      <c r="F11962" s="3">
        <v>3.0</v>
      </c>
      <c r="G11962" s="3">
        <v>11.0</v>
      </c>
      <c r="H11962" s="3" t="s">
        <v>11302</v>
      </c>
      <c r="I11962" s="3" t="s">
        <v>11303</v>
      </c>
      <c r="J11962" s="3" t="s">
        <v>922</v>
      </c>
      <c r="K11962" s="3" t="s">
        <v>24</v>
      </c>
      <c r="L11962" s="3">
        <v>4.0</v>
      </c>
      <c r="M11962" s="3" t="s">
        <v>25</v>
      </c>
      <c r="N11962" s="3" t="s">
        <v>2865</v>
      </c>
      <c r="O11962" s="3" t="s">
        <v>91</v>
      </c>
      <c r="P11962" s="4">
        <v>18682.0</v>
      </c>
      <c r="Q11962" s="3" t="s">
        <v>105</v>
      </c>
      <c r="R11962" s="3" t="s">
        <v>1134</v>
      </c>
      <c r="S11962" s="3" t="s">
        <v>34</v>
      </c>
    </row>
    <row r="11963">
      <c r="A11963" s="2">
        <v>42318.714907407404</v>
      </c>
      <c r="B11963" s="3">
        <v>76.0</v>
      </c>
      <c r="C11963" s="3" t="s">
        <v>11139</v>
      </c>
      <c r="D11963" s="3">
        <v>65.0</v>
      </c>
      <c r="E11963" s="3" t="s">
        <v>11262</v>
      </c>
      <c r="F11963" s="3">
        <v>3.0</v>
      </c>
      <c r="G11963" s="3">
        <v>11.0</v>
      </c>
      <c r="H11963" s="3" t="s">
        <v>11302</v>
      </c>
      <c r="I11963" s="3" t="s">
        <v>11303</v>
      </c>
      <c r="J11963" s="3" t="s">
        <v>922</v>
      </c>
      <c r="K11963" s="3" t="s">
        <v>24</v>
      </c>
      <c r="L11963" s="3">
        <v>1.0</v>
      </c>
      <c r="M11963" s="3" t="s">
        <v>30</v>
      </c>
      <c r="N11963" s="3" t="s">
        <v>11420</v>
      </c>
      <c r="O11963" s="3" t="s">
        <v>1547</v>
      </c>
      <c r="P11963" s="4">
        <v>23327.0</v>
      </c>
      <c r="Q11963" s="3" t="s">
        <v>418</v>
      </c>
      <c r="S11963" s="3" t="s">
        <v>34</v>
      </c>
    </row>
    <row r="11964">
      <c r="A11964" s="2">
        <v>42318.714907407404</v>
      </c>
      <c r="B11964" s="3">
        <v>76.0</v>
      </c>
      <c r="C11964" s="3" t="s">
        <v>11139</v>
      </c>
      <c r="D11964" s="3">
        <v>65.0</v>
      </c>
      <c r="E11964" s="3" t="s">
        <v>11262</v>
      </c>
      <c r="F11964" s="3">
        <v>3.0</v>
      </c>
      <c r="G11964" s="3">
        <v>11.0</v>
      </c>
      <c r="H11964" s="3" t="s">
        <v>11302</v>
      </c>
      <c r="I11964" s="3" t="s">
        <v>11303</v>
      </c>
      <c r="J11964" s="3" t="s">
        <v>922</v>
      </c>
      <c r="K11964" s="3" t="s">
        <v>24</v>
      </c>
      <c r="L11964" s="3">
        <v>2.0</v>
      </c>
      <c r="M11964" s="3" t="s">
        <v>25</v>
      </c>
      <c r="N11964" s="3" t="s">
        <v>11421</v>
      </c>
      <c r="O11964" s="3" t="s">
        <v>168</v>
      </c>
      <c r="P11964" s="4">
        <v>16317.0</v>
      </c>
      <c r="Q11964" s="3" t="s">
        <v>55</v>
      </c>
      <c r="S11964" s="3" t="s">
        <v>29</v>
      </c>
    </row>
    <row r="11965">
      <c r="A11965" s="2">
        <v>42318.714907407404</v>
      </c>
      <c r="B11965" s="3">
        <v>76.0</v>
      </c>
      <c r="C11965" s="3" t="s">
        <v>11139</v>
      </c>
      <c r="D11965" s="3">
        <v>65.0</v>
      </c>
      <c r="E11965" s="3" t="s">
        <v>11262</v>
      </c>
      <c r="F11965" s="3">
        <v>3.0</v>
      </c>
      <c r="G11965" s="3">
        <v>11.0</v>
      </c>
      <c r="H11965" s="3" t="s">
        <v>11302</v>
      </c>
      <c r="I11965" s="3" t="s">
        <v>11303</v>
      </c>
      <c r="J11965" s="3" t="s">
        <v>922</v>
      </c>
      <c r="K11965" s="3" t="s">
        <v>24</v>
      </c>
      <c r="L11965" s="3">
        <v>3.0</v>
      </c>
      <c r="M11965" s="3" t="s">
        <v>30</v>
      </c>
      <c r="N11965" s="3" t="s">
        <v>11422</v>
      </c>
      <c r="O11965" s="3" t="s">
        <v>869</v>
      </c>
      <c r="P11965" s="4">
        <v>20750.0</v>
      </c>
      <c r="Q11965" s="3" t="s">
        <v>52</v>
      </c>
      <c r="S11965" s="3" t="s">
        <v>29</v>
      </c>
    </row>
    <row r="11966">
      <c r="A11966" s="2">
        <v>42318.714907407404</v>
      </c>
      <c r="B11966" s="3">
        <v>76.0</v>
      </c>
      <c r="C11966" s="3" t="s">
        <v>11139</v>
      </c>
      <c r="D11966" s="3">
        <v>65.0</v>
      </c>
      <c r="E11966" s="3" t="s">
        <v>11262</v>
      </c>
      <c r="F11966" s="3">
        <v>3.0</v>
      </c>
      <c r="G11966" s="3">
        <v>11.0</v>
      </c>
      <c r="H11966" s="3" t="s">
        <v>11302</v>
      </c>
      <c r="I11966" s="3" t="s">
        <v>11303</v>
      </c>
      <c r="J11966" s="3" t="s">
        <v>922</v>
      </c>
      <c r="K11966" s="3" t="s">
        <v>24</v>
      </c>
      <c r="L11966" s="3">
        <v>4.0</v>
      </c>
      <c r="M11966" s="3" t="s">
        <v>25</v>
      </c>
      <c r="N11966" s="3" t="s">
        <v>11423</v>
      </c>
      <c r="O11966" s="3" t="s">
        <v>1234</v>
      </c>
      <c r="P11966" s="4">
        <v>18602.0</v>
      </c>
      <c r="Q11966" s="3" t="s">
        <v>33</v>
      </c>
      <c r="S11966" s="3" t="s">
        <v>34</v>
      </c>
    </row>
    <row r="11967">
      <c r="A11967" s="2">
        <v>42318.714907407404</v>
      </c>
      <c r="B11967" s="3">
        <v>76.0</v>
      </c>
      <c r="C11967" s="3" t="s">
        <v>11139</v>
      </c>
      <c r="D11967" s="3">
        <v>65.0</v>
      </c>
      <c r="E11967" s="3" t="s">
        <v>11262</v>
      </c>
      <c r="F11967" s="3">
        <v>3.0</v>
      </c>
      <c r="G11967" s="3">
        <v>11.0</v>
      </c>
      <c r="H11967" s="3" t="s">
        <v>11302</v>
      </c>
      <c r="I11967" s="3" t="s">
        <v>11303</v>
      </c>
      <c r="J11967" s="3" t="s">
        <v>922</v>
      </c>
      <c r="K11967" s="3" t="s">
        <v>24</v>
      </c>
      <c r="L11967" s="3">
        <v>5.0</v>
      </c>
      <c r="M11967" s="3" t="s">
        <v>30</v>
      </c>
      <c r="N11967" s="3" t="s">
        <v>6012</v>
      </c>
      <c r="O11967" s="3" t="s">
        <v>202</v>
      </c>
      <c r="P11967" s="4">
        <v>22589.0</v>
      </c>
      <c r="Q11967" s="3" t="s">
        <v>75</v>
      </c>
      <c r="S11967" s="3" t="s">
        <v>34</v>
      </c>
    </row>
    <row r="11968">
      <c r="A11968" s="2">
        <v>42318.714907407404</v>
      </c>
      <c r="B11968" s="3">
        <v>76.0</v>
      </c>
      <c r="C11968" s="3" t="s">
        <v>11139</v>
      </c>
      <c r="D11968" s="3">
        <v>65.0</v>
      </c>
      <c r="E11968" s="3" t="s">
        <v>11262</v>
      </c>
      <c r="F11968" s="3">
        <v>3.0</v>
      </c>
      <c r="G11968" s="3">
        <v>11.0</v>
      </c>
      <c r="H11968" s="3" t="s">
        <v>11302</v>
      </c>
      <c r="I11968" s="3" t="s">
        <v>11303</v>
      </c>
      <c r="J11968" s="3" t="s">
        <v>922</v>
      </c>
      <c r="K11968" s="3" t="s">
        <v>24</v>
      </c>
      <c r="L11968" s="3">
        <v>6.0</v>
      </c>
      <c r="M11968" s="3" t="s">
        <v>25</v>
      </c>
      <c r="N11968" s="3" t="s">
        <v>11424</v>
      </c>
      <c r="O11968" s="3" t="s">
        <v>54</v>
      </c>
      <c r="P11968" s="4">
        <v>23542.0</v>
      </c>
      <c r="Q11968" s="3" t="s">
        <v>149</v>
      </c>
      <c r="S11968" s="3" t="s">
        <v>34</v>
      </c>
    </row>
    <row r="11969">
      <c r="A11969" s="2">
        <v>42318.714907407404</v>
      </c>
      <c r="B11969" s="3">
        <v>76.0</v>
      </c>
      <c r="C11969" s="3" t="s">
        <v>11139</v>
      </c>
      <c r="D11969" s="3">
        <v>65.0</v>
      </c>
      <c r="E11969" s="3" t="s">
        <v>11262</v>
      </c>
      <c r="F11969" s="3">
        <v>3.0</v>
      </c>
      <c r="G11969" s="3">
        <v>11.0</v>
      </c>
      <c r="H11969" s="3" t="s">
        <v>11302</v>
      </c>
      <c r="I11969" s="3" t="s">
        <v>11303</v>
      </c>
      <c r="J11969" s="3" t="s">
        <v>922</v>
      </c>
      <c r="K11969" s="3" t="s">
        <v>24</v>
      </c>
      <c r="L11969" s="3">
        <v>7.0</v>
      </c>
      <c r="M11969" s="3" t="s">
        <v>30</v>
      </c>
      <c r="N11969" s="3" t="s">
        <v>11425</v>
      </c>
      <c r="O11969" s="3" t="s">
        <v>307</v>
      </c>
      <c r="P11969" s="4">
        <v>24405.0</v>
      </c>
      <c r="Q11969" s="3" t="s">
        <v>110</v>
      </c>
      <c r="S11969" s="3" t="s">
        <v>34</v>
      </c>
    </row>
    <row r="11970">
      <c r="A11970" s="2">
        <v>42318.714907407404</v>
      </c>
      <c r="B11970" s="3">
        <v>76.0</v>
      </c>
      <c r="C11970" s="3" t="s">
        <v>11139</v>
      </c>
      <c r="D11970" s="3">
        <v>65.0</v>
      </c>
      <c r="E11970" s="3" t="s">
        <v>11262</v>
      </c>
      <c r="F11970" s="3">
        <v>3.0</v>
      </c>
      <c r="G11970" s="3">
        <v>11.0</v>
      </c>
      <c r="H11970" s="3" t="s">
        <v>11302</v>
      </c>
      <c r="I11970" s="3" t="s">
        <v>11303</v>
      </c>
      <c r="J11970" s="3" t="s">
        <v>922</v>
      </c>
      <c r="K11970" s="3" t="s">
        <v>24</v>
      </c>
      <c r="L11970" s="3">
        <v>8.0</v>
      </c>
      <c r="M11970" s="3" t="s">
        <v>25</v>
      </c>
      <c r="N11970" s="3" t="s">
        <v>11426</v>
      </c>
      <c r="O11970" s="3" t="s">
        <v>1089</v>
      </c>
      <c r="P11970" s="4">
        <v>32866.0</v>
      </c>
      <c r="Q11970" s="3" t="s">
        <v>115</v>
      </c>
      <c r="S11970" s="3" t="s">
        <v>34</v>
      </c>
    </row>
    <row r="11971">
      <c r="A11971" s="2">
        <v>42318.714907407404</v>
      </c>
      <c r="B11971" s="3">
        <v>76.0</v>
      </c>
      <c r="C11971" s="3" t="s">
        <v>11139</v>
      </c>
      <c r="D11971" s="3">
        <v>65.0</v>
      </c>
      <c r="E11971" s="3" t="s">
        <v>11262</v>
      </c>
      <c r="F11971" s="3">
        <v>3.0</v>
      </c>
      <c r="G11971" s="3">
        <v>11.0</v>
      </c>
      <c r="H11971" s="3" t="s">
        <v>11302</v>
      </c>
      <c r="I11971" s="3" t="s">
        <v>11303</v>
      </c>
      <c r="J11971" s="3" t="s">
        <v>922</v>
      </c>
      <c r="K11971" s="3" t="s">
        <v>24</v>
      </c>
      <c r="L11971" s="3">
        <v>9.0</v>
      </c>
      <c r="M11971" s="3" t="s">
        <v>30</v>
      </c>
      <c r="N11971" s="3" t="s">
        <v>11427</v>
      </c>
      <c r="O11971" s="3" t="s">
        <v>329</v>
      </c>
      <c r="P11971" s="4">
        <v>21873.0</v>
      </c>
      <c r="Q11971" s="3" t="s">
        <v>60</v>
      </c>
      <c r="S11971" s="3" t="s">
        <v>34</v>
      </c>
    </row>
    <row r="11972">
      <c r="A11972" s="2">
        <v>42318.714907407404</v>
      </c>
      <c r="B11972" s="3">
        <v>76.0</v>
      </c>
      <c r="C11972" s="3" t="s">
        <v>11139</v>
      </c>
      <c r="D11972" s="3">
        <v>66.0</v>
      </c>
      <c r="E11972" s="3" t="s">
        <v>11271</v>
      </c>
      <c r="F11972" s="3">
        <v>3.0</v>
      </c>
      <c r="G11972" s="3">
        <v>11.0</v>
      </c>
      <c r="H11972" s="3" t="s">
        <v>11302</v>
      </c>
      <c r="I11972" s="3" t="s">
        <v>11303</v>
      </c>
      <c r="J11972" s="3" t="s">
        <v>922</v>
      </c>
      <c r="K11972" s="3" t="s">
        <v>24</v>
      </c>
      <c r="L11972" s="3">
        <v>1.0</v>
      </c>
      <c r="M11972" s="3" t="s">
        <v>25</v>
      </c>
      <c r="N11972" s="3" t="s">
        <v>11428</v>
      </c>
      <c r="O11972" s="3" t="s">
        <v>275</v>
      </c>
      <c r="P11972" s="4">
        <v>20136.0</v>
      </c>
      <c r="Q11972" s="3" t="s">
        <v>113</v>
      </c>
      <c r="R11972" s="3" t="s">
        <v>1030</v>
      </c>
      <c r="S11972" s="3" t="s">
        <v>29</v>
      </c>
    </row>
    <row r="11973">
      <c r="A11973" s="2">
        <v>42318.714907407404</v>
      </c>
      <c r="B11973" s="3">
        <v>76.0</v>
      </c>
      <c r="C11973" s="3" t="s">
        <v>11139</v>
      </c>
      <c r="D11973" s="3">
        <v>66.0</v>
      </c>
      <c r="E11973" s="3" t="s">
        <v>11271</v>
      </c>
      <c r="F11973" s="3">
        <v>3.0</v>
      </c>
      <c r="G11973" s="3">
        <v>11.0</v>
      </c>
      <c r="H11973" s="3" t="s">
        <v>11302</v>
      </c>
      <c r="I11973" s="3" t="s">
        <v>11303</v>
      </c>
      <c r="J11973" s="3" t="s">
        <v>922</v>
      </c>
      <c r="K11973" s="3" t="s">
        <v>24</v>
      </c>
      <c r="L11973" s="3">
        <v>2.0</v>
      </c>
      <c r="M11973" s="3" t="s">
        <v>30</v>
      </c>
      <c r="N11973" s="3" t="s">
        <v>11429</v>
      </c>
      <c r="O11973" s="3" t="s">
        <v>779</v>
      </c>
      <c r="P11973" s="4">
        <v>24390.0</v>
      </c>
      <c r="Q11973" s="3" t="s">
        <v>37</v>
      </c>
      <c r="S11973" s="3" t="s">
        <v>34</v>
      </c>
    </row>
    <row r="11974">
      <c r="A11974" s="2">
        <v>42318.714907407404</v>
      </c>
      <c r="B11974" s="3">
        <v>76.0</v>
      </c>
      <c r="C11974" s="3" t="s">
        <v>11139</v>
      </c>
      <c r="D11974" s="3">
        <v>66.0</v>
      </c>
      <c r="E11974" s="3" t="s">
        <v>11271</v>
      </c>
      <c r="F11974" s="3">
        <v>3.0</v>
      </c>
      <c r="G11974" s="3">
        <v>11.0</v>
      </c>
      <c r="H11974" s="3" t="s">
        <v>11302</v>
      </c>
      <c r="I11974" s="3" t="s">
        <v>11303</v>
      </c>
      <c r="J11974" s="3" t="s">
        <v>922</v>
      </c>
      <c r="K11974" s="3" t="s">
        <v>24</v>
      </c>
      <c r="L11974" s="3">
        <v>3.0</v>
      </c>
      <c r="M11974" s="3" t="s">
        <v>25</v>
      </c>
      <c r="N11974" s="3" t="s">
        <v>4798</v>
      </c>
      <c r="O11974" s="3" t="s">
        <v>91</v>
      </c>
      <c r="P11974" s="4">
        <v>20210.0</v>
      </c>
      <c r="Q11974" s="3" t="s">
        <v>149</v>
      </c>
      <c r="S11974" s="3" t="s">
        <v>34</v>
      </c>
    </row>
    <row r="11975">
      <c r="A11975" s="2">
        <v>42318.714907407404</v>
      </c>
      <c r="B11975" s="3">
        <v>76.0</v>
      </c>
      <c r="C11975" s="3" t="s">
        <v>11139</v>
      </c>
      <c r="D11975" s="3">
        <v>66.0</v>
      </c>
      <c r="E11975" s="3" t="s">
        <v>11271</v>
      </c>
      <c r="F11975" s="3">
        <v>3.0</v>
      </c>
      <c r="G11975" s="3">
        <v>11.0</v>
      </c>
      <c r="H11975" s="3" t="s">
        <v>11302</v>
      </c>
      <c r="I11975" s="3" t="s">
        <v>11303</v>
      </c>
      <c r="J11975" s="3" t="s">
        <v>922</v>
      </c>
      <c r="K11975" s="3" t="s">
        <v>24</v>
      </c>
      <c r="L11975" s="3">
        <v>4.0</v>
      </c>
      <c r="M11975" s="3" t="s">
        <v>30</v>
      </c>
      <c r="N11975" s="3" t="s">
        <v>11430</v>
      </c>
      <c r="O11975" s="3" t="s">
        <v>1407</v>
      </c>
      <c r="P11975" s="4">
        <v>19892.0</v>
      </c>
      <c r="Q11975" s="3" t="s">
        <v>40</v>
      </c>
      <c r="S11975" s="3" t="s">
        <v>34</v>
      </c>
    </row>
    <row r="11976">
      <c r="A11976" s="2">
        <v>42318.714907407404</v>
      </c>
      <c r="B11976" s="3">
        <v>76.0</v>
      </c>
      <c r="C11976" s="3" t="s">
        <v>11139</v>
      </c>
      <c r="D11976" s="3">
        <v>66.0</v>
      </c>
      <c r="E11976" s="3" t="s">
        <v>11271</v>
      </c>
      <c r="F11976" s="3">
        <v>3.0</v>
      </c>
      <c r="G11976" s="3">
        <v>11.0</v>
      </c>
      <c r="H11976" s="3" t="s">
        <v>11302</v>
      </c>
      <c r="I11976" s="3" t="s">
        <v>11303</v>
      </c>
      <c r="J11976" s="3" t="s">
        <v>922</v>
      </c>
      <c r="K11976" s="3" t="s">
        <v>24</v>
      </c>
      <c r="L11976" s="3">
        <v>5.0</v>
      </c>
      <c r="M11976" s="3" t="s">
        <v>25</v>
      </c>
      <c r="N11976" s="3" t="s">
        <v>11431</v>
      </c>
      <c r="O11976" s="3" t="s">
        <v>462</v>
      </c>
      <c r="P11976" s="4">
        <v>17197.0</v>
      </c>
      <c r="Q11976" s="3" t="s">
        <v>113</v>
      </c>
      <c r="S11976" s="3" t="s">
        <v>29</v>
      </c>
    </row>
    <row r="11977">
      <c r="A11977" s="2">
        <v>42318.714907407404</v>
      </c>
      <c r="B11977" s="3">
        <v>76.0</v>
      </c>
      <c r="C11977" s="3" t="s">
        <v>11139</v>
      </c>
      <c r="D11977" s="3">
        <v>66.0</v>
      </c>
      <c r="E11977" s="3" t="s">
        <v>11271</v>
      </c>
      <c r="F11977" s="3">
        <v>3.0</v>
      </c>
      <c r="G11977" s="3">
        <v>11.0</v>
      </c>
      <c r="H11977" s="3" t="s">
        <v>11302</v>
      </c>
      <c r="I11977" s="3" t="s">
        <v>11303</v>
      </c>
      <c r="J11977" s="3" t="s">
        <v>922</v>
      </c>
      <c r="K11977" s="3" t="s">
        <v>24</v>
      </c>
      <c r="L11977" s="3">
        <v>6.0</v>
      </c>
      <c r="M11977" s="3" t="s">
        <v>30</v>
      </c>
      <c r="N11977" s="3" t="s">
        <v>11432</v>
      </c>
      <c r="O11977" s="3" t="s">
        <v>112</v>
      </c>
      <c r="P11977" s="4">
        <v>18027.0</v>
      </c>
      <c r="Q11977" s="3" t="s">
        <v>113</v>
      </c>
      <c r="S11977" s="3" t="s">
        <v>29</v>
      </c>
    </row>
    <row r="11978">
      <c r="A11978" s="2">
        <v>42318.714907407404</v>
      </c>
      <c r="B11978" s="3">
        <v>76.0</v>
      </c>
      <c r="C11978" s="3" t="s">
        <v>11139</v>
      </c>
      <c r="D11978" s="3">
        <v>66.0</v>
      </c>
      <c r="E11978" s="3" t="s">
        <v>11271</v>
      </c>
      <c r="F11978" s="3">
        <v>3.0</v>
      </c>
      <c r="G11978" s="3">
        <v>11.0</v>
      </c>
      <c r="H11978" s="3" t="s">
        <v>11302</v>
      </c>
      <c r="I11978" s="3" t="s">
        <v>11303</v>
      </c>
      <c r="J11978" s="3" t="s">
        <v>922</v>
      </c>
      <c r="K11978" s="3" t="s">
        <v>24</v>
      </c>
      <c r="L11978" s="3">
        <v>7.0</v>
      </c>
      <c r="M11978" s="3" t="s">
        <v>25</v>
      </c>
      <c r="N11978" s="3" t="s">
        <v>6643</v>
      </c>
      <c r="O11978" s="3" t="s">
        <v>417</v>
      </c>
      <c r="P11978" s="4">
        <v>16925.0</v>
      </c>
      <c r="Q11978" s="3" t="s">
        <v>33</v>
      </c>
      <c r="S11978" s="3" t="s">
        <v>34</v>
      </c>
    </row>
    <row r="11979">
      <c r="A11979" s="2">
        <v>42318.714907407404</v>
      </c>
      <c r="B11979" s="3">
        <v>76.0</v>
      </c>
      <c r="C11979" s="3" t="s">
        <v>11139</v>
      </c>
      <c r="D11979" s="3">
        <v>66.0</v>
      </c>
      <c r="E11979" s="3" t="s">
        <v>11271</v>
      </c>
      <c r="F11979" s="3">
        <v>3.0</v>
      </c>
      <c r="G11979" s="3">
        <v>11.0</v>
      </c>
      <c r="H11979" s="3" t="s">
        <v>11302</v>
      </c>
      <c r="I11979" s="3" t="s">
        <v>11303</v>
      </c>
      <c r="J11979" s="3" t="s">
        <v>922</v>
      </c>
      <c r="K11979" s="3" t="s">
        <v>24</v>
      </c>
      <c r="L11979" s="3">
        <v>8.0</v>
      </c>
      <c r="M11979" s="3" t="s">
        <v>30</v>
      </c>
      <c r="N11979" s="3" t="s">
        <v>11433</v>
      </c>
      <c r="O11979" s="3" t="s">
        <v>1557</v>
      </c>
      <c r="P11979" s="4">
        <v>27369.0</v>
      </c>
      <c r="Q11979" s="3" t="s">
        <v>115</v>
      </c>
      <c r="S11979" s="3" t="s">
        <v>34</v>
      </c>
    </row>
    <row r="11980">
      <c r="A11980" s="2">
        <v>42318.714907407404</v>
      </c>
      <c r="B11980" s="3">
        <v>76.0</v>
      </c>
      <c r="C11980" s="3" t="s">
        <v>11139</v>
      </c>
      <c r="D11980" s="3">
        <v>66.0</v>
      </c>
      <c r="E11980" s="3" t="s">
        <v>11271</v>
      </c>
      <c r="F11980" s="3">
        <v>3.0</v>
      </c>
      <c r="G11980" s="3">
        <v>11.0</v>
      </c>
      <c r="H11980" s="3" t="s">
        <v>11302</v>
      </c>
      <c r="I11980" s="3" t="s">
        <v>11303</v>
      </c>
      <c r="J11980" s="3" t="s">
        <v>922</v>
      </c>
      <c r="K11980" s="3" t="s">
        <v>24</v>
      </c>
      <c r="L11980" s="3">
        <v>9.0</v>
      </c>
      <c r="M11980" s="3" t="s">
        <v>25</v>
      </c>
      <c r="N11980" s="3" t="s">
        <v>11434</v>
      </c>
      <c r="O11980" s="3" t="s">
        <v>384</v>
      </c>
      <c r="P11980" s="4">
        <v>29501.0</v>
      </c>
      <c r="Q11980" s="3" t="s">
        <v>52</v>
      </c>
      <c r="S11980" s="3" t="s">
        <v>34</v>
      </c>
    </row>
    <row r="11981">
      <c r="A11981" s="2">
        <v>42318.714907407404</v>
      </c>
      <c r="B11981" s="3">
        <v>76.0</v>
      </c>
      <c r="C11981" s="3" t="s">
        <v>11139</v>
      </c>
      <c r="D11981" s="3">
        <v>66.0</v>
      </c>
      <c r="E11981" s="3" t="s">
        <v>11271</v>
      </c>
      <c r="F11981" s="3">
        <v>3.0</v>
      </c>
      <c r="G11981" s="3">
        <v>11.0</v>
      </c>
      <c r="H11981" s="3" t="s">
        <v>11302</v>
      </c>
      <c r="I11981" s="3" t="s">
        <v>11303</v>
      </c>
      <c r="J11981" s="3" t="s">
        <v>922</v>
      </c>
      <c r="K11981" s="3" t="s">
        <v>24</v>
      </c>
      <c r="L11981" s="3">
        <v>10.0</v>
      </c>
      <c r="M11981" s="3" t="s">
        <v>30</v>
      </c>
      <c r="N11981" s="3" t="s">
        <v>11435</v>
      </c>
      <c r="O11981" s="3" t="s">
        <v>705</v>
      </c>
      <c r="P11981" s="4">
        <v>20841.0</v>
      </c>
      <c r="Q11981" s="3" t="s">
        <v>40</v>
      </c>
      <c r="S11981" s="3" t="s">
        <v>34</v>
      </c>
    </row>
    <row r="11982">
      <c r="A11982" s="2">
        <v>42318.714907407404</v>
      </c>
      <c r="B11982" s="3">
        <v>76.0</v>
      </c>
      <c r="C11982" s="3" t="s">
        <v>11139</v>
      </c>
      <c r="D11982" s="3">
        <v>66.0</v>
      </c>
      <c r="E11982" s="3" t="s">
        <v>11271</v>
      </c>
      <c r="F11982" s="3">
        <v>3.0</v>
      </c>
      <c r="G11982" s="3">
        <v>11.0</v>
      </c>
      <c r="H11982" s="3" t="s">
        <v>11302</v>
      </c>
      <c r="I11982" s="3" t="s">
        <v>11303</v>
      </c>
      <c r="J11982" s="3" t="s">
        <v>922</v>
      </c>
      <c r="K11982" s="3" t="s">
        <v>24</v>
      </c>
      <c r="L11982" s="3">
        <v>11.0</v>
      </c>
      <c r="M11982" s="3" t="s">
        <v>25</v>
      </c>
      <c r="N11982" s="3" t="s">
        <v>11436</v>
      </c>
      <c r="O11982" s="3" t="s">
        <v>2093</v>
      </c>
      <c r="P11982" s="4">
        <v>29030.0</v>
      </c>
      <c r="Q11982" s="3" t="s">
        <v>75</v>
      </c>
      <c r="S11982" s="3" t="s">
        <v>34</v>
      </c>
    </row>
    <row r="11983">
      <c r="A11983" s="2">
        <v>42318.714907407404</v>
      </c>
      <c r="B11983" s="3">
        <v>76.0</v>
      </c>
      <c r="C11983" s="3" t="s">
        <v>11139</v>
      </c>
      <c r="D11983" s="3">
        <v>66.0</v>
      </c>
      <c r="E11983" s="3" t="s">
        <v>11271</v>
      </c>
      <c r="F11983" s="3">
        <v>3.0</v>
      </c>
      <c r="G11983" s="3">
        <v>11.0</v>
      </c>
      <c r="H11983" s="3" t="s">
        <v>11302</v>
      </c>
      <c r="I11983" s="3" t="s">
        <v>11303</v>
      </c>
      <c r="J11983" s="3" t="s">
        <v>922</v>
      </c>
      <c r="K11983" s="3" t="s">
        <v>24</v>
      </c>
      <c r="L11983" s="3">
        <v>12.0</v>
      </c>
      <c r="M11983" s="3" t="s">
        <v>30</v>
      </c>
      <c r="N11983" s="3" t="s">
        <v>11437</v>
      </c>
      <c r="O11983" s="3" t="s">
        <v>3712</v>
      </c>
      <c r="P11983" s="4">
        <v>24673.0</v>
      </c>
      <c r="Q11983" s="3" t="s">
        <v>205</v>
      </c>
      <c r="S11983" s="3" t="s">
        <v>34</v>
      </c>
    </row>
    <row r="11984">
      <c r="A11984" s="2">
        <v>42318.714907407404</v>
      </c>
      <c r="B11984" s="3">
        <v>76.0</v>
      </c>
      <c r="C11984" s="3" t="s">
        <v>11139</v>
      </c>
      <c r="D11984" s="3">
        <v>66.0</v>
      </c>
      <c r="E11984" s="3" t="s">
        <v>11271</v>
      </c>
      <c r="F11984" s="3">
        <v>3.0</v>
      </c>
      <c r="G11984" s="3">
        <v>11.0</v>
      </c>
      <c r="H11984" s="3" t="s">
        <v>11302</v>
      </c>
      <c r="I11984" s="3" t="s">
        <v>11303</v>
      </c>
      <c r="J11984" s="3" t="s">
        <v>922</v>
      </c>
      <c r="K11984" s="3" t="s">
        <v>24</v>
      </c>
      <c r="L11984" s="3">
        <v>13.0</v>
      </c>
      <c r="M11984" s="3" t="s">
        <v>25</v>
      </c>
      <c r="N11984" s="3" t="s">
        <v>11438</v>
      </c>
      <c r="O11984" s="3" t="s">
        <v>246</v>
      </c>
      <c r="P11984" s="4">
        <v>25032.0</v>
      </c>
      <c r="Q11984" s="3" t="s">
        <v>189</v>
      </c>
      <c r="S11984" s="3" t="s">
        <v>34</v>
      </c>
    </row>
    <row r="11985">
      <c r="A11985" s="2">
        <v>42318.714907407404</v>
      </c>
      <c r="B11985" s="3">
        <v>76.0</v>
      </c>
      <c r="C11985" s="3" t="s">
        <v>11139</v>
      </c>
      <c r="D11985" s="3">
        <v>66.0</v>
      </c>
      <c r="E11985" s="3" t="s">
        <v>11271</v>
      </c>
      <c r="F11985" s="3">
        <v>3.0</v>
      </c>
      <c r="G11985" s="3">
        <v>11.0</v>
      </c>
      <c r="H11985" s="3" t="s">
        <v>11302</v>
      </c>
      <c r="I11985" s="3" t="s">
        <v>11303</v>
      </c>
      <c r="J11985" s="3" t="s">
        <v>922</v>
      </c>
      <c r="K11985" s="3" t="s">
        <v>24</v>
      </c>
      <c r="L11985" s="3">
        <v>14.0</v>
      </c>
      <c r="M11985" s="3" t="s">
        <v>30</v>
      </c>
      <c r="N11985" s="3" t="s">
        <v>11439</v>
      </c>
      <c r="O11985" s="3" t="s">
        <v>11440</v>
      </c>
      <c r="P11985" s="4">
        <v>21771.0</v>
      </c>
      <c r="Q11985" s="3" t="s">
        <v>132</v>
      </c>
      <c r="S11985" s="3" t="s">
        <v>34</v>
      </c>
    </row>
    <row r="11986">
      <c r="A11986" s="2">
        <v>42318.714907407404</v>
      </c>
      <c r="B11986" s="3">
        <v>76.0</v>
      </c>
      <c r="C11986" s="3" t="s">
        <v>11139</v>
      </c>
      <c r="D11986" s="3">
        <v>66.0</v>
      </c>
      <c r="E11986" s="3" t="s">
        <v>11271</v>
      </c>
      <c r="F11986" s="3">
        <v>3.0</v>
      </c>
      <c r="G11986" s="3">
        <v>11.0</v>
      </c>
      <c r="H11986" s="3" t="s">
        <v>11302</v>
      </c>
      <c r="I11986" s="3" t="s">
        <v>11303</v>
      </c>
      <c r="J11986" s="3" t="s">
        <v>922</v>
      </c>
      <c r="K11986" s="3" t="s">
        <v>24</v>
      </c>
      <c r="L11986" s="3">
        <v>15.0</v>
      </c>
      <c r="M11986" s="3" t="s">
        <v>25</v>
      </c>
      <c r="N11986" s="3" t="s">
        <v>1848</v>
      </c>
      <c r="O11986" s="3" t="s">
        <v>100</v>
      </c>
      <c r="P11986" s="4">
        <v>24524.0</v>
      </c>
      <c r="Q11986" s="3" t="s">
        <v>216</v>
      </c>
      <c r="S11986" s="3" t="s">
        <v>34</v>
      </c>
    </row>
    <row r="11987">
      <c r="A11987" s="2">
        <v>42318.714907407404</v>
      </c>
      <c r="B11987" s="3">
        <v>76.0</v>
      </c>
      <c r="C11987" s="3" t="s">
        <v>11139</v>
      </c>
      <c r="D11987" s="3">
        <v>81.0</v>
      </c>
      <c r="E11987" s="3" t="s">
        <v>11282</v>
      </c>
      <c r="F11987" s="3">
        <v>3.0</v>
      </c>
      <c r="G11987" s="3">
        <v>11.0</v>
      </c>
      <c r="H11987" s="3" t="s">
        <v>11302</v>
      </c>
      <c r="I11987" s="3" t="s">
        <v>11303</v>
      </c>
      <c r="J11987" s="3" t="s">
        <v>922</v>
      </c>
      <c r="K11987" s="3" t="s">
        <v>24</v>
      </c>
      <c r="L11987" s="3">
        <v>1.0</v>
      </c>
      <c r="M11987" s="3" t="s">
        <v>30</v>
      </c>
      <c r="N11987" s="3" t="s">
        <v>11441</v>
      </c>
      <c r="O11987" s="3" t="s">
        <v>71</v>
      </c>
      <c r="P11987" s="4">
        <v>28125.0</v>
      </c>
      <c r="Q11987" s="3" t="s">
        <v>60</v>
      </c>
      <c r="S11987" s="3" t="s">
        <v>29</v>
      </c>
    </row>
    <row r="11988">
      <c r="A11988" s="2">
        <v>42318.714907407404</v>
      </c>
      <c r="B11988" s="3">
        <v>76.0</v>
      </c>
      <c r="C11988" s="3" t="s">
        <v>11139</v>
      </c>
      <c r="D11988" s="3">
        <v>81.0</v>
      </c>
      <c r="E11988" s="3" t="s">
        <v>11282</v>
      </c>
      <c r="F11988" s="3">
        <v>3.0</v>
      </c>
      <c r="G11988" s="3">
        <v>11.0</v>
      </c>
      <c r="H11988" s="3" t="s">
        <v>11302</v>
      </c>
      <c r="I11988" s="3" t="s">
        <v>11303</v>
      </c>
      <c r="J11988" s="3" t="s">
        <v>922</v>
      </c>
      <c r="K11988" s="3" t="s">
        <v>24</v>
      </c>
      <c r="L11988" s="3">
        <v>2.0</v>
      </c>
      <c r="M11988" s="3" t="s">
        <v>25</v>
      </c>
      <c r="N11988" s="3" t="s">
        <v>11442</v>
      </c>
      <c r="O11988" s="3" t="s">
        <v>168</v>
      </c>
      <c r="P11988" s="4">
        <v>18106.0</v>
      </c>
      <c r="Q11988" s="3" t="s">
        <v>86</v>
      </c>
      <c r="S11988" s="3" t="s">
        <v>34</v>
      </c>
    </row>
    <row r="11989">
      <c r="A11989" s="2">
        <v>42318.714907407404</v>
      </c>
      <c r="B11989" s="3">
        <v>76.0</v>
      </c>
      <c r="C11989" s="3" t="s">
        <v>11139</v>
      </c>
      <c r="D11989" s="3">
        <v>81.0</v>
      </c>
      <c r="E11989" s="3" t="s">
        <v>11282</v>
      </c>
      <c r="F11989" s="3">
        <v>3.0</v>
      </c>
      <c r="G11989" s="3">
        <v>11.0</v>
      </c>
      <c r="H11989" s="3" t="s">
        <v>11302</v>
      </c>
      <c r="I11989" s="3" t="s">
        <v>11303</v>
      </c>
      <c r="J11989" s="3" t="s">
        <v>922</v>
      </c>
      <c r="K11989" s="3" t="s">
        <v>24</v>
      </c>
      <c r="L11989" s="3">
        <v>3.0</v>
      </c>
      <c r="M11989" s="3" t="s">
        <v>30</v>
      </c>
      <c r="N11989" s="3" t="s">
        <v>11443</v>
      </c>
      <c r="O11989" s="3" t="s">
        <v>121</v>
      </c>
      <c r="P11989" s="4">
        <v>23858.0</v>
      </c>
      <c r="Q11989" s="3" t="s">
        <v>1205</v>
      </c>
      <c r="S11989" s="3" t="s">
        <v>29</v>
      </c>
    </row>
    <row r="11990">
      <c r="A11990" s="2">
        <v>42318.714907407404</v>
      </c>
      <c r="B11990" s="3">
        <v>76.0</v>
      </c>
      <c r="C11990" s="3" t="s">
        <v>11139</v>
      </c>
      <c r="D11990" s="3">
        <v>81.0</v>
      </c>
      <c r="E11990" s="3" t="s">
        <v>11282</v>
      </c>
      <c r="F11990" s="3">
        <v>3.0</v>
      </c>
      <c r="G11990" s="3">
        <v>11.0</v>
      </c>
      <c r="H11990" s="3" t="s">
        <v>11302</v>
      </c>
      <c r="I11990" s="3" t="s">
        <v>11303</v>
      </c>
      <c r="J11990" s="3" t="s">
        <v>922</v>
      </c>
      <c r="K11990" s="3" t="s">
        <v>24</v>
      </c>
      <c r="L11990" s="3">
        <v>4.0</v>
      </c>
      <c r="M11990" s="3" t="s">
        <v>25</v>
      </c>
      <c r="N11990" s="3" t="s">
        <v>7358</v>
      </c>
      <c r="O11990" s="3" t="s">
        <v>100</v>
      </c>
      <c r="P11990" s="4">
        <v>27399.0</v>
      </c>
      <c r="Q11990" s="3" t="s">
        <v>169</v>
      </c>
      <c r="S11990" s="3" t="s">
        <v>34</v>
      </c>
    </row>
    <row r="11991">
      <c r="A11991" s="2">
        <v>42318.714907407404</v>
      </c>
      <c r="B11991" s="3">
        <v>76.0</v>
      </c>
      <c r="C11991" s="3" t="s">
        <v>11139</v>
      </c>
      <c r="D11991" s="3">
        <v>81.0</v>
      </c>
      <c r="E11991" s="3" t="s">
        <v>11282</v>
      </c>
      <c r="F11991" s="3">
        <v>3.0</v>
      </c>
      <c r="G11991" s="3">
        <v>11.0</v>
      </c>
      <c r="H11991" s="3" t="s">
        <v>11302</v>
      </c>
      <c r="I11991" s="3" t="s">
        <v>11303</v>
      </c>
      <c r="J11991" s="3" t="s">
        <v>922</v>
      </c>
      <c r="K11991" s="3" t="s">
        <v>24</v>
      </c>
      <c r="L11991" s="3">
        <v>5.0</v>
      </c>
      <c r="M11991" s="3" t="s">
        <v>30</v>
      </c>
      <c r="N11991" s="3" t="s">
        <v>11444</v>
      </c>
      <c r="O11991" s="3" t="s">
        <v>568</v>
      </c>
      <c r="P11991" s="4">
        <v>22840.0</v>
      </c>
      <c r="Q11991" s="3" t="s">
        <v>189</v>
      </c>
      <c r="R11991" s="3" t="s">
        <v>1030</v>
      </c>
      <c r="S11991" s="3" t="s">
        <v>34</v>
      </c>
    </row>
    <row r="11992">
      <c r="A11992" s="2">
        <v>42318.714907407404</v>
      </c>
      <c r="B11992" s="3">
        <v>76.0</v>
      </c>
      <c r="C11992" s="3" t="s">
        <v>11139</v>
      </c>
      <c r="D11992" s="3">
        <v>81.0</v>
      </c>
      <c r="E11992" s="3" t="s">
        <v>11282</v>
      </c>
      <c r="F11992" s="3">
        <v>3.0</v>
      </c>
      <c r="G11992" s="3">
        <v>11.0</v>
      </c>
      <c r="H11992" s="3" t="s">
        <v>11302</v>
      </c>
      <c r="I11992" s="3" t="s">
        <v>11303</v>
      </c>
      <c r="J11992" s="3" t="s">
        <v>922</v>
      </c>
      <c r="K11992" s="3" t="s">
        <v>24</v>
      </c>
      <c r="L11992" s="3">
        <v>6.0</v>
      </c>
      <c r="M11992" s="3" t="s">
        <v>25</v>
      </c>
      <c r="N11992" s="3" t="s">
        <v>11445</v>
      </c>
      <c r="O11992" s="3" t="s">
        <v>109</v>
      </c>
      <c r="P11992" s="4">
        <v>18663.0</v>
      </c>
      <c r="Q11992" s="3" t="s">
        <v>205</v>
      </c>
      <c r="S11992" s="3" t="s">
        <v>29</v>
      </c>
    </row>
    <row r="11993">
      <c r="A11993" s="2">
        <v>42318.714907407404</v>
      </c>
      <c r="B11993" s="3">
        <v>76.0</v>
      </c>
      <c r="C11993" s="3" t="s">
        <v>11139</v>
      </c>
      <c r="D11993" s="3">
        <v>81.0</v>
      </c>
      <c r="E11993" s="3" t="s">
        <v>11282</v>
      </c>
      <c r="F11993" s="3">
        <v>3.0</v>
      </c>
      <c r="G11993" s="3">
        <v>11.0</v>
      </c>
      <c r="H11993" s="3" t="s">
        <v>11302</v>
      </c>
      <c r="I11993" s="3" t="s">
        <v>11303</v>
      </c>
      <c r="J11993" s="3" t="s">
        <v>922</v>
      </c>
      <c r="K11993" s="3" t="s">
        <v>24</v>
      </c>
      <c r="L11993" s="3">
        <v>7.0</v>
      </c>
      <c r="M11993" s="3" t="s">
        <v>30</v>
      </c>
      <c r="N11993" s="3" t="s">
        <v>3947</v>
      </c>
      <c r="O11993" s="3" t="s">
        <v>626</v>
      </c>
      <c r="P11993" s="4">
        <v>19522.0</v>
      </c>
      <c r="Q11993" s="3" t="s">
        <v>189</v>
      </c>
      <c r="S11993" s="3" t="s">
        <v>34</v>
      </c>
    </row>
    <row r="11994">
      <c r="A11994" s="2">
        <v>42318.714907407404</v>
      </c>
      <c r="B11994" s="3">
        <v>76.0</v>
      </c>
      <c r="C11994" s="3" t="s">
        <v>11139</v>
      </c>
      <c r="D11994" s="3">
        <v>81.0</v>
      </c>
      <c r="E11994" s="3" t="s">
        <v>11282</v>
      </c>
      <c r="F11994" s="3">
        <v>3.0</v>
      </c>
      <c r="G11994" s="3">
        <v>11.0</v>
      </c>
      <c r="H11994" s="3" t="s">
        <v>11302</v>
      </c>
      <c r="I11994" s="3" t="s">
        <v>11303</v>
      </c>
      <c r="J11994" s="3" t="s">
        <v>922</v>
      </c>
      <c r="K11994" s="3" t="s">
        <v>24</v>
      </c>
      <c r="L11994" s="3">
        <v>8.0</v>
      </c>
      <c r="M11994" s="3" t="s">
        <v>25</v>
      </c>
      <c r="N11994" s="3" t="s">
        <v>11446</v>
      </c>
      <c r="O11994" s="3" t="s">
        <v>523</v>
      </c>
      <c r="P11994" s="4">
        <v>19897.0</v>
      </c>
      <c r="Q11994" s="3" t="s">
        <v>33</v>
      </c>
      <c r="S11994" s="3" t="s">
        <v>34</v>
      </c>
    </row>
    <row r="11995">
      <c r="A11995" s="2">
        <v>42318.714907407404</v>
      </c>
      <c r="B11995" s="3">
        <v>76.0</v>
      </c>
      <c r="C11995" s="3" t="s">
        <v>11139</v>
      </c>
      <c r="D11995" s="3">
        <v>81.0</v>
      </c>
      <c r="E11995" s="3" t="s">
        <v>11282</v>
      </c>
      <c r="F11995" s="3">
        <v>3.0</v>
      </c>
      <c r="G11995" s="3">
        <v>11.0</v>
      </c>
      <c r="H11995" s="3" t="s">
        <v>11302</v>
      </c>
      <c r="I11995" s="3" t="s">
        <v>11303</v>
      </c>
      <c r="J11995" s="3" t="s">
        <v>922</v>
      </c>
      <c r="K11995" s="3" t="s">
        <v>24</v>
      </c>
      <c r="L11995" s="3">
        <v>9.0</v>
      </c>
      <c r="M11995" s="3" t="s">
        <v>30</v>
      </c>
      <c r="N11995" s="3" t="s">
        <v>2504</v>
      </c>
      <c r="O11995" s="3" t="s">
        <v>1239</v>
      </c>
      <c r="P11995" s="4">
        <v>26724.0</v>
      </c>
      <c r="Q11995" s="3" t="s">
        <v>110</v>
      </c>
      <c r="S11995" s="3" t="s">
        <v>34</v>
      </c>
    </row>
    <row r="11996">
      <c r="A11996" s="2">
        <v>42318.714907407404</v>
      </c>
      <c r="B11996" s="3">
        <v>76.0</v>
      </c>
      <c r="C11996" s="3" t="s">
        <v>11139</v>
      </c>
      <c r="D11996" s="3">
        <v>81.0</v>
      </c>
      <c r="E11996" s="3" t="s">
        <v>11282</v>
      </c>
      <c r="F11996" s="3">
        <v>3.0</v>
      </c>
      <c r="G11996" s="3">
        <v>11.0</v>
      </c>
      <c r="H11996" s="3" t="s">
        <v>11302</v>
      </c>
      <c r="I11996" s="3" t="s">
        <v>11303</v>
      </c>
      <c r="J11996" s="3" t="s">
        <v>922</v>
      </c>
      <c r="K11996" s="3" t="s">
        <v>24</v>
      </c>
      <c r="L11996" s="3">
        <v>10.0</v>
      </c>
      <c r="M11996" s="3" t="s">
        <v>25</v>
      </c>
      <c r="N11996" s="3" t="s">
        <v>11447</v>
      </c>
      <c r="O11996" s="3" t="s">
        <v>100</v>
      </c>
      <c r="P11996" s="4">
        <v>25623.0</v>
      </c>
      <c r="Q11996" s="3" t="s">
        <v>247</v>
      </c>
      <c r="S11996" s="3" t="s">
        <v>34</v>
      </c>
    </row>
    <row r="11997">
      <c r="A11997" s="2">
        <v>42318.714907407404</v>
      </c>
      <c r="B11997" s="3">
        <v>76.0</v>
      </c>
      <c r="C11997" s="3" t="s">
        <v>11139</v>
      </c>
      <c r="D11997" s="3">
        <v>81.0</v>
      </c>
      <c r="E11997" s="3" t="s">
        <v>11282</v>
      </c>
      <c r="F11997" s="3">
        <v>3.0</v>
      </c>
      <c r="G11997" s="3">
        <v>11.0</v>
      </c>
      <c r="H11997" s="3" t="s">
        <v>11302</v>
      </c>
      <c r="I11997" s="3" t="s">
        <v>11303</v>
      </c>
      <c r="J11997" s="3" t="s">
        <v>922</v>
      </c>
      <c r="K11997" s="3" t="s">
        <v>24</v>
      </c>
      <c r="L11997" s="3">
        <v>11.0</v>
      </c>
      <c r="M11997" s="3" t="s">
        <v>30</v>
      </c>
      <c r="N11997" s="3" t="s">
        <v>11448</v>
      </c>
      <c r="O11997" s="3" t="s">
        <v>1683</v>
      </c>
      <c r="P11997" s="4">
        <v>27207.0</v>
      </c>
      <c r="Q11997" s="3" t="s">
        <v>1454</v>
      </c>
      <c r="S11997" s="3" t="s">
        <v>34</v>
      </c>
    </row>
    <row r="11998">
      <c r="A11998" s="2">
        <v>42318.714907407404</v>
      </c>
      <c r="B11998" s="3">
        <v>76.0</v>
      </c>
      <c r="C11998" s="3" t="s">
        <v>11139</v>
      </c>
      <c r="D11998" s="3">
        <v>81.0</v>
      </c>
      <c r="E11998" s="3" t="s">
        <v>11282</v>
      </c>
      <c r="F11998" s="3">
        <v>3.0</v>
      </c>
      <c r="G11998" s="3">
        <v>11.0</v>
      </c>
      <c r="H11998" s="3" t="s">
        <v>11302</v>
      </c>
      <c r="I11998" s="3" t="s">
        <v>11303</v>
      </c>
      <c r="J11998" s="3" t="s">
        <v>922</v>
      </c>
      <c r="K11998" s="3" t="s">
        <v>24</v>
      </c>
      <c r="L11998" s="3">
        <v>12.0</v>
      </c>
      <c r="M11998" s="3" t="s">
        <v>25</v>
      </c>
      <c r="N11998" s="3" t="s">
        <v>9077</v>
      </c>
      <c r="O11998" s="3" t="s">
        <v>74</v>
      </c>
      <c r="P11998" s="4">
        <v>30455.0</v>
      </c>
      <c r="Q11998" s="3" t="s">
        <v>37</v>
      </c>
      <c r="S11998" s="3" t="s">
        <v>34</v>
      </c>
    </row>
    <row r="11999">
      <c r="A11999" s="2">
        <v>42318.714907407404</v>
      </c>
      <c r="B11999" s="3">
        <v>76.0</v>
      </c>
      <c r="C11999" s="3" t="s">
        <v>11139</v>
      </c>
      <c r="D11999" s="3">
        <v>81.0</v>
      </c>
      <c r="E11999" s="3" t="s">
        <v>11282</v>
      </c>
      <c r="F11999" s="3">
        <v>3.0</v>
      </c>
      <c r="G11999" s="3">
        <v>11.0</v>
      </c>
      <c r="H11999" s="3" t="s">
        <v>11302</v>
      </c>
      <c r="I11999" s="3" t="s">
        <v>11303</v>
      </c>
      <c r="J11999" s="3" t="s">
        <v>922</v>
      </c>
      <c r="K11999" s="3" t="s">
        <v>24</v>
      </c>
      <c r="L11999" s="3">
        <v>13.0</v>
      </c>
      <c r="M11999" s="3" t="s">
        <v>30</v>
      </c>
      <c r="N11999" s="3" t="s">
        <v>925</v>
      </c>
      <c r="O11999" s="3" t="s">
        <v>5966</v>
      </c>
      <c r="P11999" s="4">
        <v>25094.0</v>
      </c>
      <c r="Q11999" s="3" t="s">
        <v>110</v>
      </c>
      <c r="S11999" s="3" t="s">
        <v>34</v>
      </c>
    </row>
    <row r="12000">
      <c r="A12000" s="2">
        <v>42318.714907407404</v>
      </c>
      <c r="B12000" s="3">
        <v>76.0</v>
      </c>
      <c r="C12000" s="3" t="s">
        <v>11139</v>
      </c>
      <c r="D12000" s="3">
        <v>82.0</v>
      </c>
      <c r="E12000" s="3" t="s">
        <v>11292</v>
      </c>
      <c r="F12000" s="3">
        <v>3.0</v>
      </c>
      <c r="G12000" s="3">
        <v>11.0</v>
      </c>
      <c r="H12000" s="3" t="s">
        <v>11302</v>
      </c>
      <c r="I12000" s="3" t="s">
        <v>11303</v>
      </c>
      <c r="J12000" s="3" t="s">
        <v>922</v>
      </c>
      <c r="K12000" s="3" t="s">
        <v>24</v>
      </c>
      <c r="L12000" s="3">
        <v>1.0</v>
      </c>
      <c r="M12000" s="3" t="s">
        <v>30</v>
      </c>
      <c r="N12000" s="3" t="s">
        <v>11449</v>
      </c>
      <c r="O12000" s="3" t="s">
        <v>63</v>
      </c>
      <c r="P12000" s="4">
        <v>28396.0</v>
      </c>
      <c r="Q12000" s="3" t="s">
        <v>418</v>
      </c>
      <c r="R12000" s="3" t="s">
        <v>2449</v>
      </c>
      <c r="S12000" s="3" t="s">
        <v>29</v>
      </c>
    </row>
    <row r="12001">
      <c r="A12001" s="2">
        <v>42318.714907407404</v>
      </c>
      <c r="B12001" s="3">
        <v>76.0</v>
      </c>
      <c r="C12001" s="3" t="s">
        <v>11139</v>
      </c>
      <c r="D12001" s="3">
        <v>82.0</v>
      </c>
      <c r="E12001" s="3" t="s">
        <v>11292</v>
      </c>
      <c r="F12001" s="3">
        <v>3.0</v>
      </c>
      <c r="G12001" s="3">
        <v>11.0</v>
      </c>
      <c r="H12001" s="3" t="s">
        <v>11302</v>
      </c>
      <c r="I12001" s="3" t="s">
        <v>11303</v>
      </c>
      <c r="J12001" s="3" t="s">
        <v>922</v>
      </c>
      <c r="K12001" s="3" t="s">
        <v>24</v>
      </c>
      <c r="L12001" s="3">
        <v>2.0</v>
      </c>
      <c r="M12001" s="3" t="s">
        <v>25</v>
      </c>
      <c r="N12001" s="3" t="s">
        <v>4956</v>
      </c>
      <c r="O12001" s="3" t="s">
        <v>180</v>
      </c>
      <c r="P12001" s="4">
        <v>21088.0</v>
      </c>
      <c r="Q12001" s="3" t="s">
        <v>189</v>
      </c>
      <c r="S12001" s="3" t="s">
        <v>34</v>
      </c>
    </row>
    <row r="12002">
      <c r="A12002" s="2">
        <v>42318.714907407404</v>
      </c>
      <c r="B12002" s="3">
        <v>76.0</v>
      </c>
      <c r="C12002" s="3" t="s">
        <v>11139</v>
      </c>
      <c r="D12002" s="3">
        <v>82.0</v>
      </c>
      <c r="E12002" s="3" t="s">
        <v>11292</v>
      </c>
      <c r="F12002" s="3">
        <v>3.0</v>
      </c>
      <c r="G12002" s="3">
        <v>11.0</v>
      </c>
      <c r="H12002" s="3" t="s">
        <v>11302</v>
      </c>
      <c r="I12002" s="3" t="s">
        <v>11303</v>
      </c>
      <c r="J12002" s="3" t="s">
        <v>922</v>
      </c>
      <c r="K12002" s="3" t="s">
        <v>24</v>
      </c>
      <c r="L12002" s="3">
        <v>3.0</v>
      </c>
      <c r="M12002" s="3" t="s">
        <v>30</v>
      </c>
      <c r="N12002" s="3" t="s">
        <v>4155</v>
      </c>
      <c r="O12002" s="3" t="s">
        <v>102</v>
      </c>
      <c r="P12002" s="4">
        <v>21282.0</v>
      </c>
      <c r="Q12002" s="3" t="s">
        <v>189</v>
      </c>
      <c r="S12002" s="3" t="s">
        <v>29</v>
      </c>
    </row>
    <row r="12003">
      <c r="A12003" s="2">
        <v>42318.714907407404</v>
      </c>
      <c r="B12003" s="3">
        <v>76.0</v>
      </c>
      <c r="C12003" s="3" t="s">
        <v>11139</v>
      </c>
      <c r="D12003" s="3">
        <v>82.0</v>
      </c>
      <c r="E12003" s="3" t="s">
        <v>11292</v>
      </c>
      <c r="F12003" s="3">
        <v>3.0</v>
      </c>
      <c r="G12003" s="3">
        <v>11.0</v>
      </c>
      <c r="H12003" s="3" t="s">
        <v>11302</v>
      </c>
      <c r="I12003" s="3" t="s">
        <v>11303</v>
      </c>
      <c r="J12003" s="3" t="s">
        <v>922</v>
      </c>
      <c r="K12003" s="3" t="s">
        <v>24</v>
      </c>
      <c r="L12003" s="3">
        <v>4.0</v>
      </c>
      <c r="M12003" s="3" t="s">
        <v>25</v>
      </c>
      <c r="N12003" s="3" t="s">
        <v>11450</v>
      </c>
      <c r="O12003" s="3" t="s">
        <v>127</v>
      </c>
      <c r="P12003" s="4">
        <v>23027.0</v>
      </c>
      <c r="Q12003" s="3" t="s">
        <v>37</v>
      </c>
      <c r="S12003" s="3" t="s">
        <v>34</v>
      </c>
    </row>
    <row r="12004">
      <c r="A12004" s="2">
        <v>42318.714907407404</v>
      </c>
      <c r="B12004" s="3">
        <v>76.0</v>
      </c>
      <c r="C12004" s="3" t="s">
        <v>11139</v>
      </c>
      <c r="D12004" s="3">
        <v>82.0</v>
      </c>
      <c r="E12004" s="3" t="s">
        <v>11292</v>
      </c>
      <c r="F12004" s="3">
        <v>3.0</v>
      </c>
      <c r="G12004" s="3">
        <v>11.0</v>
      </c>
      <c r="H12004" s="3" t="s">
        <v>11302</v>
      </c>
      <c r="I12004" s="3" t="s">
        <v>11303</v>
      </c>
      <c r="J12004" s="3" t="s">
        <v>922</v>
      </c>
      <c r="K12004" s="3" t="s">
        <v>24</v>
      </c>
      <c r="L12004" s="3">
        <v>5.0</v>
      </c>
      <c r="M12004" s="3" t="s">
        <v>30</v>
      </c>
      <c r="N12004" s="3" t="s">
        <v>11451</v>
      </c>
      <c r="O12004" s="3" t="s">
        <v>215</v>
      </c>
      <c r="P12004" s="4">
        <v>25225.0</v>
      </c>
      <c r="Q12004" s="3" t="s">
        <v>228</v>
      </c>
      <c r="S12004" s="3" t="s">
        <v>34</v>
      </c>
    </row>
    <row r="12005">
      <c r="A12005" s="2">
        <v>42318.714907407404</v>
      </c>
      <c r="B12005" s="3">
        <v>76.0</v>
      </c>
      <c r="C12005" s="3" t="s">
        <v>11139</v>
      </c>
      <c r="D12005" s="3">
        <v>82.0</v>
      </c>
      <c r="E12005" s="3" t="s">
        <v>11292</v>
      </c>
      <c r="F12005" s="3">
        <v>3.0</v>
      </c>
      <c r="G12005" s="3">
        <v>11.0</v>
      </c>
      <c r="H12005" s="3" t="s">
        <v>11302</v>
      </c>
      <c r="I12005" s="3" t="s">
        <v>11303</v>
      </c>
      <c r="J12005" s="3" t="s">
        <v>922</v>
      </c>
      <c r="K12005" s="3" t="s">
        <v>24</v>
      </c>
      <c r="L12005" s="3">
        <v>6.0</v>
      </c>
      <c r="M12005" s="3" t="s">
        <v>25</v>
      </c>
      <c r="N12005" s="3" t="s">
        <v>11452</v>
      </c>
      <c r="O12005" s="3" t="s">
        <v>338</v>
      </c>
      <c r="P12005" s="4">
        <v>18088.0</v>
      </c>
      <c r="Q12005" s="3" t="s">
        <v>113</v>
      </c>
      <c r="S12005" s="3" t="s">
        <v>34</v>
      </c>
    </row>
    <row r="12006">
      <c r="A12006" s="2">
        <v>42318.714907407404</v>
      </c>
      <c r="B12006" s="3">
        <v>76.0</v>
      </c>
      <c r="C12006" s="3" t="s">
        <v>11139</v>
      </c>
      <c r="D12006" s="3">
        <v>82.0</v>
      </c>
      <c r="E12006" s="3" t="s">
        <v>11292</v>
      </c>
      <c r="F12006" s="3">
        <v>3.0</v>
      </c>
      <c r="G12006" s="3">
        <v>11.0</v>
      </c>
      <c r="H12006" s="3" t="s">
        <v>11302</v>
      </c>
      <c r="I12006" s="3" t="s">
        <v>11303</v>
      </c>
      <c r="J12006" s="3" t="s">
        <v>922</v>
      </c>
      <c r="K12006" s="3" t="s">
        <v>24</v>
      </c>
      <c r="L12006" s="3">
        <v>7.0</v>
      </c>
      <c r="M12006" s="3" t="s">
        <v>30</v>
      </c>
      <c r="N12006" s="3" t="s">
        <v>11453</v>
      </c>
      <c r="O12006" s="3" t="s">
        <v>1547</v>
      </c>
      <c r="P12006" s="4">
        <v>24193.0</v>
      </c>
      <c r="Q12006" s="3" t="s">
        <v>216</v>
      </c>
      <c r="S12006" s="3" t="s">
        <v>34</v>
      </c>
    </row>
    <row r="12007">
      <c r="A12007" s="2">
        <v>42318.714907407404</v>
      </c>
      <c r="B12007" s="3">
        <v>76.0</v>
      </c>
      <c r="C12007" s="3" t="s">
        <v>11139</v>
      </c>
      <c r="D12007" s="3">
        <v>82.0</v>
      </c>
      <c r="E12007" s="3" t="s">
        <v>11292</v>
      </c>
      <c r="F12007" s="3">
        <v>3.0</v>
      </c>
      <c r="G12007" s="3">
        <v>11.0</v>
      </c>
      <c r="H12007" s="3" t="s">
        <v>11302</v>
      </c>
      <c r="I12007" s="3" t="s">
        <v>11303</v>
      </c>
      <c r="J12007" s="3" t="s">
        <v>922</v>
      </c>
      <c r="K12007" s="3" t="s">
        <v>24</v>
      </c>
      <c r="L12007" s="3">
        <v>8.0</v>
      </c>
      <c r="M12007" s="3" t="s">
        <v>25</v>
      </c>
      <c r="N12007" s="3" t="s">
        <v>11454</v>
      </c>
      <c r="O12007" s="3" t="s">
        <v>371</v>
      </c>
      <c r="P12007" s="4">
        <v>24938.0</v>
      </c>
      <c r="Q12007" s="3" t="s">
        <v>33</v>
      </c>
      <c r="S12007" s="3" t="s">
        <v>34</v>
      </c>
    </row>
    <row r="12008">
      <c r="A12008" s="2">
        <v>42318.714907407404</v>
      </c>
      <c r="B12008" s="3">
        <v>76.0</v>
      </c>
      <c r="C12008" s="3" t="s">
        <v>11139</v>
      </c>
      <c r="D12008" s="3">
        <v>82.0</v>
      </c>
      <c r="E12008" s="3" t="s">
        <v>11292</v>
      </c>
      <c r="F12008" s="3">
        <v>3.0</v>
      </c>
      <c r="G12008" s="3">
        <v>11.0</v>
      </c>
      <c r="H12008" s="3" t="s">
        <v>11302</v>
      </c>
      <c r="I12008" s="3" t="s">
        <v>11303</v>
      </c>
      <c r="J12008" s="3" t="s">
        <v>922</v>
      </c>
      <c r="K12008" s="3" t="s">
        <v>24</v>
      </c>
      <c r="L12008" s="3">
        <v>9.0</v>
      </c>
      <c r="M12008" s="3" t="s">
        <v>30</v>
      </c>
      <c r="N12008" s="3" t="s">
        <v>11455</v>
      </c>
      <c r="O12008" s="3" t="s">
        <v>1024</v>
      </c>
      <c r="P12008" s="4">
        <v>33458.0</v>
      </c>
      <c r="Q12008" s="3" t="s">
        <v>191</v>
      </c>
      <c r="S12008" s="3" t="s">
        <v>34</v>
      </c>
    </row>
    <row r="12009">
      <c r="A12009" s="2">
        <v>42318.714907407404</v>
      </c>
      <c r="B12009" s="3">
        <v>76.0</v>
      </c>
      <c r="C12009" s="3" t="s">
        <v>11139</v>
      </c>
      <c r="D12009" s="3">
        <v>9.0</v>
      </c>
      <c r="E12009" s="3" t="s">
        <v>11140</v>
      </c>
      <c r="F12009" s="3">
        <v>4.0</v>
      </c>
      <c r="G12009" s="3">
        <v>5.0</v>
      </c>
      <c r="H12009" s="3" t="s">
        <v>11456</v>
      </c>
      <c r="I12009" s="3" t="s">
        <v>11457</v>
      </c>
      <c r="J12009" s="3" t="s">
        <v>11458</v>
      </c>
      <c r="K12009" s="3" t="s">
        <v>24</v>
      </c>
      <c r="L12009" s="3">
        <v>1.0</v>
      </c>
      <c r="M12009" s="3" t="s">
        <v>25</v>
      </c>
      <c r="N12009" s="3" t="s">
        <v>11459</v>
      </c>
      <c r="O12009" s="3" t="s">
        <v>218</v>
      </c>
      <c r="P12009" s="4">
        <v>15083.0</v>
      </c>
      <c r="Q12009" s="3" t="s">
        <v>49</v>
      </c>
      <c r="S12009" s="3" t="s">
        <v>34</v>
      </c>
    </row>
    <row r="12010">
      <c r="A12010" s="2">
        <v>42318.714907407404</v>
      </c>
      <c r="B12010" s="3">
        <v>76.0</v>
      </c>
      <c r="C12010" s="3" t="s">
        <v>11139</v>
      </c>
      <c r="D12010" s="3">
        <v>9.0</v>
      </c>
      <c r="E12010" s="3" t="s">
        <v>11140</v>
      </c>
      <c r="F12010" s="3">
        <v>4.0</v>
      </c>
      <c r="G12010" s="3">
        <v>5.0</v>
      </c>
      <c r="H12010" s="3" t="s">
        <v>11456</v>
      </c>
      <c r="I12010" s="3" t="s">
        <v>11457</v>
      </c>
      <c r="J12010" s="3" t="s">
        <v>11458</v>
      </c>
      <c r="K12010" s="3" t="s">
        <v>24</v>
      </c>
      <c r="L12010" s="3">
        <v>2.0</v>
      </c>
      <c r="M12010" s="3" t="s">
        <v>30</v>
      </c>
      <c r="N12010" s="3" t="s">
        <v>11460</v>
      </c>
      <c r="O12010" s="3" t="s">
        <v>809</v>
      </c>
      <c r="P12010" s="4">
        <v>17129.0</v>
      </c>
      <c r="Q12010" s="3" t="s">
        <v>132</v>
      </c>
      <c r="S12010" s="3" t="s">
        <v>34</v>
      </c>
    </row>
    <row r="12011">
      <c r="A12011" s="2">
        <v>42318.714907407404</v>
      </c>
      <c r="B12011" s="3">
        <v>76.0</v>
      </c>
      <c r="C12011" s="3" t="s">
        <v>11139</v>
      </c>
      <c r="D12011" s="3">
        <v>9.0</v>
      </c>
      <c r="E12011" s="3" t="s">
        <v>11140</v>
      </c>
      <c r="F12011" s="3">
        <v>4.0</v>
      </c>
      <c r="G12011" s="3">
        <v>5.0</v>
      </c>
      <c r="H12011" s="3" t="s">
        <v>11456</v>
      </c>
      <c r="I12011" s="3" t="s">
        <v>11457</v>
      </c>
      <c r="J12011" s="3" t="s">
        <v>11458</v>
      </c>
      <c r="K12011" s="3" t="s">
        <v>24</v>
      </c>
      <c r="L12011" s="3">
        <v>3.0</v>
      </c>
      <c r="M12011" s="3" t="s">
        <v>25</v>
      </c>
      <c r="N12011" s="3" t="s">
        <v>11461</v>
      </c>
      <c r="O12011" s="3" t="s">
        <v>95</v>
      </c>
      <c r="P12011" s="4">
        <v>10469.0</v>
      </c>
      <c r="Q12011" s="3" t="s">
        <v>49</v>
      </c>
      <c r="S12011" s="3" t="s">
        <v>34</v>
      </c>
    </row>
    <row r="12012">
      <c r="A12012" s="2">
        <v>42318.714907407404</v>
      </c>
      <c r="B12012" s="3">
        <v>76.0</v>
      </c>
      <c r="C12012" s="3" t="s">
        <v>11139</v>
      </c>
      <c r="D12012" s="3">
        <v>9.0</v>
      </c>
      <c r="E12012" s="3" t="s">
        <v>11140</v>
      </c>
      <c r="F12012" s="3">
        <v>4.0</v>
      </c>
      <c r="G12012" s="3">
        <v>5.0</v>
      </c>
      <c r="H12012" s="3" t="s">
        <v>11456</v>
      </c>
      <c r="I12012" s="3" t="s">
        <v>11457</v>
      </c>
      <c r="J12012" s="3" t="s">
        <v>11458</v>
      </c>
      <c r="K12012" s="3" t="s">
        <v>24</v>
      </c>
      <c r="L12012" s="3">
        <v>4.0</v>
      </c>
      <c r="M12012" s="3" t="s">
        <v>30</v>
      </c>
      <c r="N12012" s="3" t="s">
        <v>11462</v>
      </c>
      <c r="O12012" s="3" t="s">
        <v>1021</v>
      </c>
      <c r="P12012" s="4">
        <v>20582.0</v>
      </c>
      <c r="Q12012" s="3" t="s">
        <v>40</v>
      </c>
      <c r="S12012" s="3" t="s">
        <v>34</v>
      </c>
    </row>
    <row r="12013">
      <c r="A12013" s="2">
        <v>42318.714907407404</v>
      </c>
      <c r="B12013" s="3">
        <v>76.0</v>
      </c>
      <c r="C12013" s="3" t="s">
        <v>11139</v>
      </c>
      <c r="D12013" s="3">
        <v>9.0</v>
      </c>
      <c r="E12013" s="3" t="s">
        <v>11140</v>
      </c>
      <c r="F12013" s="3">
        <v>4.0</v>
      </c>
      <c r="G12013" s="3">
        <v>5.0</v>
      </c>
      <c r="H12013" s="3" t="s">
        <v>11456</v>
      </c>
      <c r="I12013" s="3" t="s">
        <v>11457</v>
      </c>
      <c r="J12013" s="3" t="s">
        <v>11458</v>
      </c>
      <c r="K12013" s="3" t="s">
        <v>24</v>
      </c>
      <c r="L12013" s="3">
        <v>5.0</v>
      </c>
      <c r="M12013" s="3" t="s">
        <v>25</v>
      </c>
      <c r="N12013" s="3" t="s">
        <v>2323</v>
      </c>
      <c r="O12013" s="3" t="s">
        <v>218</v>
      </c>
      <c r="P12013" s="4">
        <v>23794.0</v>
      </c>
      <c r="Q12013" s="3" t="s">
        <v>40</v>
      </c>
      <c r="S12013" s="3" t="s">
        <v>34</v>
      </c>
    </row>
    <row r="12014">
      <c r="A12014" s="2">
        <v>42318.714907407404</v>
      </c>
      <c r="B12014" s="3">
        <v>76.0</v>
      </c>
      <c r="C12014" s="3" t="s">
        <v>11139</v>
      </c>
      <c r="D12014" s="3">
        <v>9.0</v>
      </c>
      <c r="E12014" s="3" t="s">
        <v>11140</v>
      </c>
      <c r="F12014" s="3">
        <v>4.0</v>
      </c>
      <c r="G12014" s="3">
        <v>5.0</v>
      </c>
      <c r="H12014" s="3" t="s">
        <v>11456</v>
      </c>
      <c r="I12014" s="3" t="s">
        <v>11457</v>
      </c>
      <c r="J12014" s="3" t="s">
        <v>11458</v>
      </c>
      <c r="K12014" s="3" t="s">
        <v>24</v>
      </c>
      <c r="L12014" s="3">
        <v>6.0</v>
      </c>
      <c r="M12014" s="3" t="s">
        <v>30</v>
      </c>
      <c r="N12014" s="3" t="s">
        <v>11463</v>
      </c>
      <c r="O12014" s="3" t="s">
        <v>193</v>
      </c>
      <c r="P12014" s="4">
        <v>11204.0</v>
      </c>
      <c r="Q12014" s="3" t="s">
        <v>40</v>
      </c>
      <c r="S12014" s="3" t="s">
        <v>34</v>
      </c>
    </row>
    <row r="12015">
      <c r="A12015" s="2">
        <v>42318.714907407404</v>
      </c>
      <c r="B12015" s="3">
        <v>76.0</v>
      </c>
      <c r="C12015" s="3" t="s">
        <v>11139</v>
      </c>
      <c r="D12015" s="3">
        <v>11.0</v>
      </c>
      <c r="E12015" s="3" t="s">
        <v>1239</v>
      </c>
      <c r="F12015" s="3">
        <v>4.0</v>
      </c>
      <c r="G12015" s="3">
        <v>5.0</v>
      </c>
      <c r="H12015" s="3" t="s">
        <v>11456</v>
      </c>
      <c r="I12015" s="3" t="s">
        <v>11457</v>
      </c>
      <c r="J12015" s="3" t="s">
        <v>11458</v>
      </c>
      <c r="K12015" s="3" t="s">
        <v>24</v>
      </c>
      <c r="L12015" s="3">
        <v>1.0</v>
      </c>
      <c r="M12015" s="3" t="s">
        <v>30</v>
      </c>
      <c r="N12015" s="3" t="s">
        <v>11464</v>
      </c>
      <c r="O12015" s="3" t="s">
        <v>562</v>
      </c>
      <c r="P12015" s="4">
        <v>19351.0</v>
      </c>
      <c r="Q12015" s="3" t="s">
        <v>189</v>
      </c>
      <c r="S12015" s="3" t="s">
        <v>34</v>
      </c>
    </row>
    <row r="12016">
      <c r="A12016" s="2">
        <v>42318.714907407404</v>
      </c>
      <c r="B12016" s="3">
        <v>76.0</v>
      </c>
      <c r="C12016" s="3" t="s">
        <v>11139</v>
      </c>
      <c r="D12016" s="3">
        <v>11.0</v>
      </c>
      <c r="E12016" s="3" t="s">
        <v>1239</v>
      </c>
      <c r="F12016" s="3">
        <v>4.0</v>
      </c>
      <c r="G12016" s="3">
        <v>5.0</v>
      </c>
      <c r="H12016" s="3" t="s">
        <v>11456</v>
      </c>
      <c r="I12016" s="3" t="s">
        <v>11457</v>
      </c>
      <c r="J12016" s="3" t="s">
        <v>11458</v>
      </c>
      <c r="K12016" s="3" t="s">
        <v>24</v>
      </c>
      <c r="L12016" s="3">
        <v>2.0</v>
      </c>
      <c r="M12016" s="3" t="s">
        <v>25</v>
      </c>
      <c r="N12016" s="3" t="s">
        <v>1384</v>
      </c>
      <c r="O12016" s="3" t="s">
        <v>377</v>
      </c>
      <c r="P12016" s="4">
        <v>11960.0</v>
      </c>
      <c r="Q12016" s="3" t="s">
        <v>209</v>
      </c>
      <c r="S12016" s="3" t="s">
        <v>34</v>
      </c>
    </row>
    <row r="12017">
      <c r="A12017" s="2">
        <v>42318.714907407404</v>
      </c>
      <c r="B12017" s="3">
        <v>76.0</v>
      </c>
      <c r="C12017" s="3" t="s">
        <v>11139</v>
      </c>
      <c r="D12017" s="3">
        <v>11.0</v>
      </c>
      <c r="E12017" s="3" t="s">
        <v>1239</v>
      </c>
      <c r="F12017" s="3">
        <v>4.0</v>
      </c>
      <c r="G12017" s="3">
        <v>5.0</v>
      </c>
      <c r="H12017" s="3" t="s">
        <v>11456</v>
      </c>
      <c r="I12017" s="3" t="s">
        <v>11457</v>
      </c>
      <c r="J12017" s="3" t="s">
        <v>11458</v>
      </c>
      <c r="K12017" s="3" t="s">
        <v>24</v>
      </c>
      <c r="L12017" s="3">
        <v>3.0</v>
      </c>
      <c r="M12017" s="3" t="s">
        <v>30</v>
      </c>
      <c r="N12017" s="3" t="s">
        <v>11465</v>
      </c>
      <c r="O12017" s="3" t="s">
        <v>1197</v>
      </c>
      <c r="P12017" s="4">
        <v>16298.0</v>
      </c>
      <c r="Q12017" s="3" t="s">
        <v>46</v>
      </c>
      <c r="S12017" s="3" t="s">
        <v>34</v>
      </c>
    </row>
    <row r="12018">
      <c r="A12018" s="2">
        <v>42318.714907407404</v>
      </c>
      <c r="B12018" s="3">
        <v>76.0</v>
      </c>
      <c r="C12018" s="3" t="s">
        <v>11139</v>
      </c>
      <c r="D12018" s="3">
        <v>11.0</v>
      </c>
      <c r="E12018" s="3" t="s">
        <v>1239</v>
      </c>
      <c r="F12018" s="3">
        <v>4.0</v>
      </c>
      <c r="G12018" s="3">
        <v>5.0</v>
      </c>
      <c r="H12018" s="3" t="s">
        <v>11456</v>
      </c>
      <c r="I12018" s="3" t="s">
        <v>11457</v>
      </c>
      <c r="J12018" s="3" t="s">
        <v>11458</v>
      </c>
      <c r="K12018" s="3" t="s">
        <v>24</v>
      </c>
      <c r="L12018" s="3">
        <v>4.0</v>
      </c>
      <c r="M12018" s="3" t="s">
        <v>25</v>
      </c>
      <c r="N12018" s="3" t="s">
        <v>11466</v>
      </c>
      <c r="O12018" s="3" t="s">
        <v>69</v>
      </c>
      <c r="P12018" s="4">
        <v>18967.0</v>
      </c>
      <c r="Q12018" s="3" t="s">
        <v>105</v>
      </c>
      <c r="S12018" s="3" t="s">
        <v>34</v>
      </c>
    </row>
    <row r="12019">
      <c r="A12019" s="2">
        <v>42318.714907407404</v>
      </c>
      <c r="B12019" s="3">
        <v>76.0</v>
      </c>
      <c r="C12019" s="3" t="s">
        <v>11139</v>
      </c>
      <c r="D12019" s="3">
        <v>11.0</v>
      </c>
      <c r="E12019" s="3" t="s">
        <v>1239</v>
      </c>
      <c r="F12019" s="3">
        <v>4.0</v>
      </c>
      <c r="G12019" s="3">
        <v>5.0</v>
      </c>
      <c r="H12019" s="3" t="s">
        <v>11456</v>
      </c>
      <c r="I12019" s="3" t="s">
        <v>11457</v>
      </c>
      <c r="J12019" s="3" t="s">
        <v>11458</v>
      </c>
      <c r="K12019" s="3" t="s">
        <v>24</v>
      </c>
      <c r="L12019" s="3">
        <v>5.0</v>
      </c>
      <c r="M12019" s="3" t="s">
        <v>30</v>
      </c>
      <c r="N12019" s="3" t="s">
        <v>11467</v>
      </c>
      <c r="O12019" s="3" t="s">
        <v>452</v>
      </c>
      <c r="P12019" s="4">
        <v>19983.0</v>
      </c>
      <c r="Q12019" s="3" t="s">
        <v>28</v>
      </c>
      <c r="S12019" s="3" t="s">
        <v>34</v>
      </c>
    </row>
    <row r="12020">
      <c r="A12020" s="2">
        <v>42318.714907407404</v>
      </c>
      <c r="B12020" s="3">
        <v>76.0</v>
      </c>
      <c r="C12020" s="3" t="s">
        <v>11139</v>
      </c>
      <c r="D12020" s="3">
        <v>11.0</v>
      </c>
      <c r="E12020" s="3" t="s">
        <v>1239</v>
      </c>
      <c r="F12020" s="3">
        <v>4.0</v>
      </c>
      <c r="G12020" s="3">
        <v>5.0</v>
      </c>
      <c r="H12020" s="3" t="s">
        <v>11456</v>
      </c>
      <c r="I12020" s="3" t="s">
        <v>11457</v>
      </c>
      <c r="J12020" s="3" t="s">
        <v>11458</v>
      </c>
      <c r="K12020" s="3" t="s">
        <v>24</v>
      </c>
      <c r="L12020" s="3">
        <v>6.0</v>
      </c>
      <c r="M12020" s="3" t="s">
        <v>25</v>
      </c>
      <c r="N12020" s="3" t="s">
        <v>11468</v>
      </c>
      <c r="O12020" s="3" t="s">
        <v>377</v>
      </c>
      <c r="P12020" s="4">
        <v>19278.0</v>
      </c>
      <c r="Q12020" s="3" t="s">
        <v>33</v>
      </c>
      <c r="S12020" s="3" t="s">
        <v>34</v>
      </c>
    </row>
    <row r="12021">
      <c r="A12021" s="2">
        <v>42318.714907407404</v>
      </c>
      <c r="B12021" s="3">
        <v>76.0</v>
      </c>
      <c r="C12021" s="3" t="s">
        <v>11139</v>
      </c>
      <c r="D12021" s="3">
        <v>11.0</v>
      </c>
      <c r="E12021" s="3" t="s">
        <v>1239</v>
      </c>
      <c r="F12021" s="3">
        <v>4.0</v>
      </c>
      <c r="G12021" s="3">
        <v>5.0</v>
      </c>
      <c r="H12021" s="3" t="s">
        <v>11456</v>
      </c>
      <c r="I12021" s="3" t="s">
        <v>11457</v>
      </c>
      <c r="J12021" s="3" t="s">
        <v>11458</v>
      </c>
      <c r="K12021" s="3" t="s">
        <v>24</v>
      </c>
      <c r="L12021" s="3">
        <v>7.0</v>
      </c>
      <c r="M12021" s="3" t="s">
        <v>30</v>
      </c>
      <c r="N12021" s="3" t="s">
        <v>5286</v>
      </c>
      <c r="O12021" s="3" t="s">
        <v>1489</v>
      </c>
      <c r="P12021" s="4">
        <v>18846.0</v>
      </c>
      <c r="Q12021" s="3" t="s">
        <v>153</v>
      </c>
      <c r="S12021" s="3" t="s">
        <v>34</v>
      </c>
    </row>
    <row r="12022">
      <c r="A12022" s="2">
        <v>42318.714907407404</v>
      </c>
      <c r="B12022" s="3">
        <v>76.0</v>
      </c>
      <c r="C12022" s="3" t="s">
        <v>11139</v>
      </c>
      <c r="D12022" s="3">
        <v>11.0</v>
      </c>
      <c r="E12022" s="3" t="s">
        <v>1239</v>
      </c>
      <c r="F12022" s="3">
        <v>4.0</v>
      </c>
      <c r="G12022" s="3">
        <v>5.0</v>
      </c>
      <c r="H12022" s="3" t="s">
        <v>11456</v>
      </c>
      <c r="I12022" s="3" t="s">
        <v>11457</v>
      </c>
      <c r="J12022" s="3" t="s">
        <v>11458</v>
      </c>
      <c r="K12022" s="3" t="s">
        <v>24</v>
      </c>
      <c r="L12022" s="3">
        <v>8.0</v>
      </c>
      <c r="M12022" s="3" t="s">
        <v>25</v>
      </c>
      <c r="N12022" s="3" t="s">
        <v>9648</v>
      </c>
      <c r="O12022" s="3" t="s">
        <v>69</v>
      </c>
      <c r="P12022" s="4">
        <v>24783.0</v>
      </c>
      <c r="Q12022" s="3" t="s">
        <v>132</v>
      </c>
      <c r="S12022" s="3" t="s">
        <v>34</v>
      </c>
    </row>
    <row r="12023">
      <c r="A12023" s="2">
        <v>42318.714907407404</v>
      </c>
      <c r="B12023" s="3">
        <v>76.0</v>
      </c>
      <c r="C12023" s="3" t="s">
        <v>11139</v>
      </c>
      <c r="D12023" s="3">
        <v>11.0</v>
      </c>
      <c r="E12023" s="3" t="s">
        <v>1239</v>
      </c>
      <c r="F12023" s="3">
        <v>4.0</v>
      </c>
      <c r="G12023" s="3">
        <v>5.0</v>
      </c>
      <c r="H12023" s="3" t="s">
        <v>11456</v>
      </c>
      <c r="I12023" s="3" t="s">
        <v>11457</v>
      </c>
      <c r="J12023" s="3" t="s">
        <v>11458</v>
      </c>
      <c r="K12023" s="3" t="s">
        <v>24</v>
      </c>
      <c r="L12023" s="3">
        <v>9.0</v>
      </c>
      <c r="M12023" s="3" t="s">
        <v>30</v>
      </c>
      <c r="N12023" s="3" t="s">
        <v>11469</v>
      </c>
      <c r="O12023" s="3" t="s">
        <v>2092</v>
      </c>
      <c r="P12023" s="4">
        <v>27560.0</v>
      </c>
      <c r="Q12023" s="3" t="s">
        <v>228</v>
      </c>
      <c r="S12023" s="3" t="s">
        <v>34</v>
      </c>
    </row>
    <row r="12024">
      <c r="A12024" s="2">
        <v>42318.714907407404</v>
      </c>
      <c r="B12024" s="3">
        <v>76.0</v>
      </c>
      <c r="C12024" s="3" t="s">
        <v>11139</v>
      </c>
      <c r="D12024" s="3">
        <v>11.0</v>
      </c>
      <c r="E12024" s="3" t="s">
        <v>1239</v>
      </c>
      <c r="F12024" s="3">
        <v>4.0</v>
      </c>
      <c r="G12024" s="3">
        <v>5.0</v>
      </c>
      <c r="H12024" s="3" t="s">
        <v>11456</v>
      </c>
      <c r="I12024" s="3" t="s">
        <v>11457</v>
      </c>
      <c r="J12024" s="3" t="s">
        <v>11458</v>
      </c>
      <c r="K12024" s="3" t="s">
        <v>24</v>
      </c>
      <c r="L12024" s="3">
        <v>10.0</v>
      </c>
      <c r="M12024" s="3" t="s">
        <v>25</v>
      </c>
      <c r="N12024" s="3" t="s">
        <v>11470</v>
      </c>
      <c r="O12024" s="3" t="s">
        <v>349</v>
      </c>
      <c r="P12024" s="4">
        <v>23790.0</v>
      </c>
      <c r="Q12024" s="3" t="s">
        <v>33</v>
      </c>
      <c r="S12024" s="3" t="s">
        <v>34</v>
      </c>
    </row>
    <row r="12025">
      <c r="A12025" s="2">
        <v>42318.714907407404</v>
      </c>
      <c r="B12025" s="3">
        <v>76.0</v>
      </c>
      <c r="C12025" s="3" t="s">
        <v>11139</v>
      </c>
      <c r="D12025" s="3">
        <v>11.0</v>
      </c>
      <c r="E12025" s="3" t="s">
        <v>1239</v>
      </c>
      <c r="F12025" s="3">
        <v>4.0</v>
      </c>
      <c r="G12025" s="3">
        <v>5.0</v>
      </c>
      <c r="H12025" s="3" t="s">
        <v>11456</v>
      </c>
      <c r="I12025" s="3" t="s">
        <v>11457</v>
      </c>
      <c r="J12025" s="3" t="s">
        <v>11458</v>
      </c>
      <c r="K12025" s="3" t="s">
        <v>24</v>
      </c>
      <c r="L12025" s="3">
        <v>11.0</v>
      </c>
      <c r="M12025" s="3" t="s">
        <v>30</v>
      </c>
      <c r="N12025" s="3" t="s">
        <v>11471</v>
      </c>
      <c r="O12025" s="3" t="s">
        <v>171</v>
      </c>
      <c r="P12025" s="4">
        <v>16313.0</v>
      </c>
      <c r="Q12025" s="3" t="s">
        <v>372</v>
      </c>
      <c r="S12025" s="3" t="s">
        <v>34</v>
      </c>
    </row>
    <row r="12026">
      <c r="A12026" s="2">
        <v>42318.714907407404</v>
      </c>
      <c r="B12026" s="3">
        <v>76.0</v>
      </c>
      <c r="C12026" s="3" t="s">
        <v>11139</v>
      </c>
      <c r="D12026" s="3">
        <v>11.0</v>
      </c>
      <c r="E12026" s="3" t="s">
        <v>1239</v>
      </c>
      <c r="F12026" s="3">
        <v>4.0</v>
      </c>
      <c r="G12026" s="3">
        <v>5.0</v>
      </c>
      <c r="H12026" s="3" t="s">
        <v>11456</v>
      </c>
      <c r="I12026" s="3" t="s">
        <v>11457</v>
      </c>
      <c r="J12026" s="3" t="s">
        <v>11458</v>
      </c>
      <c r="K12026" s="3" t="s">
        <v>24</v>
      </c>
      <c r="L12026" s="3">
        <v>12.0</v>
      </c>
      <c r="M12026" s="3" t="s">
        <v>25</v>
      </c>
      <c r="N12026" s="3" t="s">
        <v>11472</v>
      </c>
      <c r="O12026" s="3" t="s">
        <v>2192</v>
      </c>
      <c r="P12026" s="4">
        <v>21434.0</v>
      </c>
      <c r="Q12026" s="3" t="s">
        <v>79</v>
      </c>
      <c r="S12026" s="3" t="s">
        <v>34</v>
      </c>
    </row>
    <row r="12027">
      <c r="A12027" s="2">
        <v>42318.714907407404</v>
      </c>
      <c r="B12027" s="3">
        <v>76.0</v>
      </c>
      <c r="C12027" s="3" t="s">
        <v>11139</v>
      </c>
      <c r="D12027" s="3">
        <v>12.0</v>
      </c>
      <c r="E12027" s="3" t="s">
        <v>11158</v>
      </c>
      <c r="F12027" s="3">
        <v>4.0</v>
      </c>
      <c r="G12027" s="3">
        <v>5.0</v>
      </c>
      <c r="H12027" s="3" t="s">
        <v>11456</v>
      </c>
      <c r="I12027" s="3" t="s">
        <v>11457</v>
      </c>
      <c r="J12027" s="3" t="s">
        <v>11458</v>
      </c>
      <c r="K12027" s="3" t="s">
        <v>24</v>
      </c>
      <c r="L12027" s="3">
        <v>1.0</v>
      </c>
      <c r="M12027" s="3" t="s">
        <v>25</v>
      </c>
      <c r="N12027" s="3" t="s">
        <v>10814</v>
      </c>
      <c r="O12027" s="3" t="s">
        <v>315</v>
      </c>
      <c r="P12027" s="4">
        <v>21054.0</v>
      </c>
      <c r="Q12027" s="3" t="s">
        <v>33</v>
      </c>
      <c r="S12027" s="3" t="s">
        <v>34</v>
      </c>
    </row>
    <row r="12028">
      <c r="A12028" s="2">
        <v>42318.714907407404</v>
      </c>
      <c r="B12028" s="3">
        <v>76.0</v>
      </c>
      <c r="C12028" s="3" t="s">
        <v>11139</v>
      </c>
      <c r="D12028" s="3">
        <v>12.0</v>
      </c>
      <c r="E12028" s="3" t="s">
        <v>11158</v>
      </c>
      <c r="F12028" s="3">
        <v>4.0</v>
      </c>
      <c r="G12028" s="3">
        <v>5.0</v>
      </c>
      <c r="H12028" s="3" t="s">
        <v>11456</v>
      </c>
      <c r="I12028" s="3" t="s">
        <v>11457</v>
      </c>
      <c r="J12028" s="3" t="s">
        <v>11458</v>
      </c>
      <c r="K12028" s="3" t="s">
        <v>24</v>
      </c>
      <c r="L12028" s="3">
        <v>2.0</v>
      </c>
      <c r="M12028" s="3" t="s">
        <v>30</v>
      </c>
      <c r="N12028" s="3" t="s">
        <v>11473</v>
      </c>
      <c r="O12028" s="3" t="s">
        <v>3007</v>
      </c>
      <c r="P12028" s="4">
        <v>13803.0</v>
      </c>
      <c r="Q12028" s="3" t="s">
        <v>49</v>
      </c>
      <c r="S12028" s="3" t="s">
        <v>34</v>
      </c>
    </row>
    <row r="12029">
      <c r="A12029" s="2">
        <v>42318.714907407404</v>
      </c>
      <c r="B12029" s="3">
        <v>76.0</v>
      </c>
      <c r="C12029" s="3" t="s">
        <v>11139</v>
      </c>
      <c r="D12029" s="3">
        <v>12.0</v>
      </c>
      <c r="E12029" s="3" t="s">
        <v>11158</v>
      </c>
      <c r="F12029" s="3">
        <v>4.0</v>
      </c>
      <c r="G12029" s="3">
        <v>5.0</v>
      </c>
      <c r="H12029" s="3" t="s">
        <v>11456</v>
      </c>
      <c r="I12029" s="3" t="s">
        <v>11457</v>
      </c>
      <c r="J12029" s="3" t="s">
        <v>11458</v>
      </c>
      <c r="K12029" s="3" t="s">
        <v>24</v>
      </c>
      <c r="L12029" s="3">
        <v>3.0</v>
      </c>
      <c r="M12029" s="3" t="s">
        <v>25</v>
      </c>
      <c r="N12029" s="3" t="s">
        <v>11474</v>
      </c>
      <c r="O12029" s="3" t="s">
        <v>359</v>
      </c>
      <c r="P12029" s="4">
        <v>24875.0</v>
      </c>
      <c r="Q12029" s="3" t="s">
        <v>132</v>
      </c>
      <c r="S12029" s="3" t="s">
        <v>34</v>
      </c>
    </row>
    <row r="12030">
      <c r="A12030" s="2">
        <v>42318.714907407404</v>
      </c>
      <c r="B12030" s="3">
        <v>76.0</v>
      </c>
      <c r="C12030" s="3" t="s">
        <v>11139</v>
      </c>
      <c r="D12030" s="3">
        <v>12.0</v>
      </c>
      <c r="E12030" s="3" t="s">
        <v>11158</v>
      </c>
      <c r="F12030" s="3">
        <v>4.0</v>
      </c>
      <c r="G12030" s="3">
        <v>5.0</v>
      </c>
      <c r="H12030" s="3" t="s">
        <v>11456</v>
      </c>
      <c r="I12030" s="3" t="s">
        <v>11457</v>
      </c>
      <c r="J12030" s="3" t="s">
        <v>11458</v>
      </c>
      <c r="K12030" s="3" t="s">
        <v>24</v>
      </c>
      <c r="L12030" s="3">
        <v>4.0</v>
      </c>
      <c r="M12030" s="3" t="s">
        <v>30</v>
      </c>
      <c r="N12030" s="3" t="s">
        <v>11475</v>
      </c>
      <c r="O12030" s="3" t="s">
        <v>1751</v>
      </c>
      <c r="P12030" s="4">
        <v>18095.0</v>
      </c>
      <c r="Q12030" s="3" t="s">
        <v>60</v>
      </c>
      <c r="S12030" s="3" t="s">
        <v>34</v>
      </c>
    </row>
    <row r="12031">
      <c r="A12031" s="2">
        <v>42318.714907407404</v>
      </c>
      <c r="B12031" s="3">
        <v>76.0</v>
      </c>
      <c r="C12031" s="3" t="s">
        <v>11139</v>
      </c>
      <c r="D12031" s="3">
        <v>12.0</v>
      </c>
      <c r="E12031" s="3" t="s">
        <v>11158</v>
      </c>
      <c r="F12031" s="3">
        <v>4.0</v>
      </c>
      <c r="G12031" s="3">
        <v>5.0</v>
      </c>
      <c r="H12031" s="3" t="s">
        <v>11456</v>
      </c>
      <c r="I12031" s="3" t="s">
        <v>11457</v>
      </c>
      <c r="J12031" s="3" t="s">
        <v>11458</v>
      </c>
      <c r="K12031" s="3" t="s">
        <v>24</v>
      </c>
      <c r="L12031" s="3">
        <v>5.0</v>
      </c>
      <c r="M12031" s="3" t="s">
        <v>25</v>
      </c>
      <c r="N12031" s="3" t="s">
        <v>11476</v>
      </c>
      <c r="O12031" s="3" t="s">
        <v>753</v>
      </c>
      <c r="P12031" s="4">
        <v>18591.0</v>
      </c>
      <c r="Q12031" s="3" t="s">
        <v>372</v>
      </c>
      <c r="S12031" s="3" t="s">
        <v>34</v>
      </c>
    </row>
    <row r="12032">
      <c r="A12032" s="2">
        <v>42318.714907407404</v>
      </c>
      <c r="B12032" s="3">
        <v>76.0</v>
      </c>
      <c r="C12032" s="3" t="s">
        <v>11139</v>
      </c>
      <c r="D12032" s="3">
        <v>12.0</v>
      </c>
      <c r="E12032" s="3" t="s">
        <v>11158</v>
      </c>
      <c r="F12032" s="3">
        <v>4.0</v>
      </c>
      <c r="G12032" s="3">
        <v>5.0</v>
      </c>
      <c r="H12032" s="3" t="s">
        <v>11456</v>
      </c>
      <c r="I12032" s="3" t="s">
        <v>11457</v>
      </c>
      <c r="J12032" s="3" t="s">
        <v>11458</v>
      </c>
      <c r="K12032" s="3" t="s">
        <v>24</v>
      </c>
      <c r="L12032" s="3">
        <v>6.0</v>
      </c>
      <c r="M12032" s="3" t="s">
        <v>30</v>
      </c>
      <c r="N12032" s="3" t="s">
        <v>3144</v>
      </c>
      <c r="O12032" s="3" t="s">
        <v>734</v>
      </c>
      <c r="P12032" s="4">
        <v>10922.0</v>
      </c>
      <c r="Q12032" s="3" t="s">
        <v>40</v>
      </c>
      <c r="S12032" s="3" t="s">
        <v>34</v>
      </c>
    </row>
    <row r="12033">
      <c r="A12033" s="2">
        <v>42318.714907407404</v>
      </c>
      <c r="B12033" s="3">
        <v>76.0</v>
      </c>
      <c r="C12033" s="3" t="s">
        <v>11139</v>
      </c>
      <c r="D12033" s="3">
        <v>12.0</v>
      </c>
      <c r="E12033" s="3" t="s">
        <v>11158</v>
      </c>
      <c r="F12033" s="3">
        <v>4.0</v>
      </c>
      <c r="G12033" s="3">
        <v>5.0</v>
      </c>
      <c r="H12033" s="3" t="s">
        <v>11456</v>
      </c>
      <c r="I12033" s="3" t="s">
        <v>11457</v>
      </c>
      <c r="J12033" s="3" t="s">
        <v>11458</v>
      </c>
      <c r="K12033" s="3" t="s">
        <v>24</v>
      </c>
      <c r="L12033" s="3">
        <v>7.0</v>
      </c>
      <c r="M12033" s="3" t="s">
        <v>25</v>
      </c>
      <c r="N12033" s="3" t="s">
        <v>3155</v>
      </c>
      <c r="O12033" s="3" t="s">
        <v>1053</v>
      </c>
      <c r="P12033" s="4">
        <v>18990.0</v>
      </c>
      <c r="Q12033" s="3" t="s">
        <v>96</v>
      </c>
      <c r="S12033" s="3" t="s">
        <v>34</v>
      </c>
    </row>
    <row r="12034">
      <c r="A12034" s="2">
        <v>42318.714907407404</v>
      </c>
      <c r="B12034" s="3">
        <v>76.0</v>
      </c>
      <c r="C12034" s="3" t="s">
        <v>11139</v>
      </c>
      <c r="D12034" s="3">
        <v>12.0</v>
      </c>
      <c r="E12034" s="3" t="s">
        <v>11158</v>
      </c>
      <c r="F12034" s="3">
        <v>4.0</v>
      </c>
      <c r="G12034" s="3">
        <v>5.0</v>
      </c>
      <c r="H12034" s="3" t="s">
        <v>11456</v>
      </c>
      <c r="I12034" s="3" t="s">
        <v>11457</v>
      </c>
      <c r="J12034" s="3" t="s">
        <v>11458</v>
      </c>
      <c r="K12034" s="3" t="s">
        <v>24</v>
      </c>
      <c r="L12034" s="3">
        <v>8.0</v>
      </c>
      <c r="M12034" s="3" t="s">
        <v>30</v>
      </c>
      <c r="N12034" s="3" t="s">
        <v>11477</v>
      </c>
      <c r="O12034" s="3" t="s">
        <v>556</v>
      </c>
      <c r="P12034" s="4">
        <v>23841.0</v>
      </c>
      <c r="Q12034" s="3" t="s">
        <v>1178</v>
      </c>
      <c r="S12034" s="3" t="s">
        <v>34</v>
      </c>
    </row>
    <row r="12035">
      <c r="A12035" s="2">
        <v>42318.714907407404</v>
      </c>
      <c r="B12035" s="3">
        <v>76.0</v>
      </c>
      <c r="C12035" s="3" t="s">
        <v>11139</v>
      </c>
      <c r="D12035" s="3">
        <v>12.0</v>
      </c>
      <c r="E12035" s="3" t="s">
        <v>11158</v>
      </c>
      <c r="F12035" s="3">
        <v>4.0</v>
      </c>
      <c r="G12035" s="3">
        <v>5.0</v>
      </c>
      <c r="H12035" s="3" t="s">
        <v>11456</v>
      </c>
      <c r="I12035" s="3" t="s">
        <v>11457</v>
      </c>
      <c r="J12035" s="3" t="s">
        <v>11458</v>
      </c>
      <c r="K12035" s="3" t="s">
        <v>24</v>
      </c>
      <c r="L12035" s="3">
        <v>9.0</v>
      </c>
      <c r="M12035" s="3" t="s">
        <v>25</v>
      </c>
      <c r="N12035" s="3" t="s">
        <v>7392</v>
      </c>
      <c r="O12035" s="3" t="s">
        <v>319</v>
      </c>
      <c r="P12035" s="4">
        <v>25797.0</v>
      </c>
      <c r="Q12035" s="3" t="s">
        <v>132</v>
      </c>
      <c r="S12035" s="3" t="s">
        <v>34</v>
      </c>
    </row>
    <row r="12036">
      <c r="A12036" s="2">
        <v>42318.714907407404</v>
      </c>
      <c r="B12036" s="3">
        <v>76.0</v>
      </c>
      <c r="C12036" s="3" t="s">
        <v>11139</v>
      </c>
      <c r="D12036" s="3">
        <v>12.0</v>
      </c>
      <c r="E12036" s="3" t="s">
        <v>11158</v>
      </c>
      <c r="F12036" s="3">
        <v>4.0</v>
      </c>
      <c r="G12036" s="3">
        <v>5.0</v>
      </c>
      <c r="H12036" s="3" t="s">
        <v>11456</v>
      </c>
      <c r="I12036" s="3" t="s">
        <v>11457</v>
      </c>
      <c r="J12036" s="3" t="s">
        <v>11458</v>
      </c>
      <c r="K12036" s="3" t="s">
        <v>24</v>
      </c>
      <c r="L12036" s="3">
        <v>10.0</v>
      </c>
      <c r="M12036" s="3" t="s">
        <v>30</v>
      </c>
      <c r="N12036" s="3" t="s">
        <v>11478</v>
      </c>
      <c r="O12036" s="3" t="s">
        <v>998</v>
      </c>
      <c r="P12036" s="4">
        <v>22977.0</v>
      </c>
      <c r="Q12036" s="3" t="s">
        <v>132</v>
      </c>
      <c r="S12036" s="3" t="s">
        <v>34</v>
      </c>
    </row>
    <row r="12037">
      <c r="A12037" s="2">
        <v>42318.714907407404</v>
      </c>
      <c r="B12037" s="3">
        <v>76.0</v>
      </c>
      <c r="C12037" s="3" t="s">
        <v>11139</v>
      </c>
      <c r="D12037" s="3">
        <v>30.0</v>
      </c>
      <c r="E12037" s="3" t="s">
        <v>11167</v>
      </c>
      <c r="F12037" s="3">
        <v>4.0</v>
      </c>
      <c r="G12037" s="3">
        <v>5.0</v>
      </c>
      <c r="H12037" s="3" t="s">
        <v>11456</v>
      </c>
      <c r="I12037" s="3" t="s">
        <v>11457</v>
      </c>
      <c r="J12037" s="3" t="s">
        <v>11458</v>
      </c>
      <c r="K12037" s="3" t="s">
        <v>24</v>
      </c>
      <c r="L12037" s="3">
        <v>1.0</v>
      </c>
      <c r="M12037" s="3" t="s">
        <v>25</v>
      </c>
      <c r="N12037" s="3" t="s">
        <v>11479</v>
      </c>
      <c r="O12037" s="3" t="s">
        <v>109</v>
      </c>
      <c r="P12037" s="4">
        <v>17293.0</v>
      </c>
      <c r="Q12037" s="3" t="s">
        <v>55</v>
      </c>
      <c r="S12037" s="3" t="s">
        <v>34</v>
      </c>
    </row>
    <row r="12038">
      <c r="A12038" s="2">
        <v>42318.714907407404</v>
      </c>
      <c r="B12038" s="3">
        <v>76.0</v>
      </c>
      <c r="C12038" s="3" t="s">
        <v>11139</v>
      </c>
      <c r="D12038" s="3">
        <v>30.0</v>
      </c>
      <c r="E12038" s="3" t="s">
        <v>11167</v>
      </c>
      <c r="F12038" s="3">
        <v>4.0</v>
      </c>
      <c r="G12038" s="3">
        <v>5.0</v>
      </c>
      <c r="H12038" s="3" t="s">
        <v>11456</v>
      </c>
      <c r="I12038" s="3" t="s">
        <v>11457</v>
      </c>
      <c r="J12038" s="3" t="s">
        <v>11458</v>
      </c>
      <c r="K12038" s="3" t="s">
        <v>24</v>
      </c>
      <c r="L12038" s="3">
        <v>2.0</v>
      </c>
      <c r="M12038" s="3" t="s">
        <v>30</v>
      </c>
      <c r="N12038" s="3" t="s">
        <v>11480</v>
      </c>
      <c r="O12038" s="3" t="s">
        <v>11481</v>
      </c>
      <c r="P12038" s="4">
        <v>16474.0</v>
      </c>
      <c r="Q12038" s="3" t="s">
        <v>49</v>
      </c>
      <c r="S12038" s="3" t="s">
        <v>34</v>
      </c>
    </row>
    <row r="12039">
      <c r="A12039" s="2">
        <v>42318.714907407404</v>
      </c>
      <c r="B12039" s="3">
        <v>76.0</v>
      </c>
      <c r="C12039" s="3" t="s">
        <v>11139</v>
      </c>
      <c r="D12039" s="3">
        <v>30.0</v>
      </c>
      <c r="E12039" s="3" t="s">
        <v>11167</v>
      </c>
      <c r="F12039" s="3">
        <v>4.0</v>
      </c>
      <c r="G12039" s="3">
        <v>5.0</v>
      </c>
      <c r="H12039" s="3" t="s">
        <v>11456</v>
      </c>
      <c r="I12039" s="3" t="s">
        <v>11457</v>
      </c>
      <c r="J12039" s="3" t="s">
        <v>11458</v>
      </c>
      <c r="K12039" s="3" t="s">
        <v>24</v>
      </c>
      <c r="L12039" s="3">
        <v>3.0</v>
      </c>
      <c r="M12039" s="3" t="s">
        <v>25</v>
      </c>
      <c r="N12039" s="3" t="s">
        <v>11482</v>
      </c>
      <c r="O12039" s="3" t="s">
        <v>95</v>
      </c>
      <c r="P12039" s="4">
        <v>14992.0</v>
      </c>
      <c r="Q12039" s="3" t="s">
        <v>49</v>
      </c>
      <c r="S12039" s="3" t="s">
        <v>34</v>
      </c>
    </row>
    <row r="12040">
      <c r="A12040" s="2">
        <v>42318.714907407404</v>
      </c>
      <c r="B12040" s="3">
        <v>76.0</v>
      </c>
      <c r="C12040" s="3" t="s">
        <v>11139</v>
      </c>
      <c r="D12040" s="3">
        <v>30.0</v>
      </c>
      <c r="E12040" s="3" t="s">
        <v>11167</v>
      </c>
      <c r="F12040" s="3">
        <v>4.0</v>
      </c>
      <c r="G12040" s="3">
        <v>5.0</v>
      </c>
      <c r="H12040" s="3" t="s">
        <v>11456</v>
      </c>
      <c r="I12040" s="3" t="s">
        <v>11457</v>
      </c>
      <c r="J12040" s="3" t="s">
        <v>11458</v>
      </c>
      <c r="K12040" s="3" t="s">
        <v>24</v>
      </c>
      <c r="L12040" s="3">
        <v>4.0</v>
      </c>
      <c r="M12040" s="3" t="s">
        <v>30</v>
      </c>
      <c r="N12040" s="3" t="s">
        <v>11483</v>
      </c>
      <c r="O12040" s="3" t="s">
        <v>992</v>
      </c>
      <c r="P12040" s="4">
        <v>29649.0</v>
      </c>
      <c r="Q12040" s="3" t="s">
        <v>60</v>
      </c>
      <c r="S12040" s="3" t="s">
        <v>34</v>
      </c>
    </row>
    <row r="12041">
      <c r="A12041" s="2">
        <v>42318.714907407404</v>
      </c>
      <c r="B12041" s="3">
        <v>76.0</v>
      </c>
      <c r="C12041" s="3" t="s">
        <v>11139</v>
      </c>
      <c r="D12041" s="3">
        <v>30.0</v>
      </c>
      <c r="E12041" s="3" t="s">
        <v>11167</v>
      </c>
      <c r="F12041" s="3">
        <v>4.0</v>
      </c>
      <c r="G12041" s="3">
        <v>5.0</v>
      </c>
      <c r="H12041" s="3" t="s">
        <v>11456</v>
      </c>
      <c r="I12041" s="3" t="s">
        <v>11457</v>
      </c>
      <c r="J12041" s="3" t="s">
        <v>11458</v>
      </c>
      <c r="K12041" s="3" t="s">
        <v>24</v>
      </c>
      <c r="L12041" s="3">
        <v>5.0</v>
      </c>
      <c r="M12041" s="3" t="s">
        <v>25</v>
      </c>
      <c r="N12041" s="3" t="s">
        <v>11484</v>
      </c>
      <c r="O12041" s="3" t="s">
        <v>5618</v>
      </c>
      <c r="P12041" s="4">
        <v>21326.0</v>
      </c>
      <c r="Q12041" s="3" t="s">
        <v>372</v>
      </c>
      <c r="S12041" s="3" t="s">
        <v>34</v>
      </c>
    </row>
    <row r="12042">
      <c r="A12042" s="2">
        <v>42318.714907407404</v>
      </c>
      <c r="B12042" s="3">
        <v>76.0</v>
      </c>
      <c r="C12042" s="3" t="s">
        <v>11139</v>
      </c>
      <c r="D12042" s="3">
        <v>30.0</v>
      </c>
      <c r="E12042" s="3" t="s">
        <v>11167</v>
      </c>
      <c r="F12042" s="3">
        <v>4.0</v>
      </c>
      <c r="G12042" s="3">
        <v>5.0</v>
      </c>
      <c r="H12042" s="3" t="s">
        <v>11456</v>
      </c>
      <c r="I12042" s="3" t="s">
        <v>11457</v>
      </c>
      <c r="J12042" s="3" t="s">
        <v>11458</v>
      </c>
      <c r="K12042" s="3" t="s">
        <v>24</v>
      </c>
      <c r="L12042" s="3">
        <v>6.0</v>
      </c>
      <c r="M12042" s="3" t="s">
        <v>30</v>
      </c>
      <c r="N12042" s="3" t="s">
        <v>11485</v>
      </c>
      <c r="O12042" s="3" t="s">
        <v>329</v>
      </c>
      <c r="P12042" s="4">
        <v>22366.0</v>
      </c>
      <c r="Q12042" s="3" t="s">
        <v>228</v>
      </c>
      <c r="S12042" s="3" t="s">
        <v>34</v>
      </c>
    </row>
    <row r="12043">
      <c r="A12043" s="2">
        <v>42318.714907407404</v>
      </c>
      <c r="B12043" s="3">
        <v>76.0</v>
      </c>
      <c r="C12043" s="3" t="s">
        <v>11139</v>
      </c>
      <c r="D12043" s="3">
        <v>30.0</v>
      </c>
      <c r="E12043" s="3" t="s">
        <v>11167</v>
      </c>
      <c r="F12043" s="3">
        <v>4.0</v>
      </c>
      <c r="G12043" s="3">
        <v>5.0</v>
      </c>
      <c r="H12043" s="3" t="s">
        <v>11456</v>
      </c>
      <c r="I12043" s="3" t="s">
        <v>11457</v>
      </c>
      <c r="J12043" s="3" t="s">
        <v>11458</v>
      </c>
      <c r="K12043" s="3" t="s">
        <v>24</v>
      </c>
      <c r="L12043" s="3">
        <v>7.0</v>
      </c>
      <c r="M12043" s="3" t="s">
        <v>25</v>
      </c>
      <c r="N12043" s="3" t="s">
        <v>11486</v>
      </c>
      <c r="O12043" s="3" t="s">
        <v>281</v>
      </c>
      <c r="P12043" s="4">
        <v>17831.0</v>
      </c>
      <c r="Q12043" s="3" t="s">
        <v>105</v>
      </c>
      <c r="S12043" s="3" t="s">
        <v>34</v>
      </c>
    </row>
    <row r="12044">
      <c r="A12044" s="2">
        <v>42318.714907407404</v>
      </c>
      <c r="B12044" s="3">
        <v>76.0</v>
      </c>
      <c r="C12044" s="3" t="s">
        <v>11139</v>
      </c>
      <c r="D12044" s="3">
        <v>30.0</v>
      </c>
      <c r="E12044" s="3" t="s">
        <v>11167</v>
      </c>
      <c r="F12044" s="3">
        <v>4.0</v>
      </c>
      <c r="G12044" s="3">
        <v>5.0</v>
      </c>
      <c r="H12044" s="3" t="s">
        <v>11456</v>
      </c>
      <c r="I12044" s="3" t="s">
        <v>11457</v>
      </c>
      <c r="J12044" s="3" t="s">
        <v>11458</v>
      </c>
      <c r="K12044" s="3" t="s">
        <v>24</v>
      </c>
      <c r="L12044" s="3">
        <v>8.0</v>
      </c>
      <c r="M12044" s="3" t="s">
        <v>30</v>
      </c>
      <c r="N12044" s="3" t="s">
        <v>11487</v>
      </c>
      <c r="O12044" s="3" t="s">
        <v>677</v>
      </c>
      <c r="P12044" s="4">
        <v>21159.0</v>
      </c>
      <c r="Q12044" s="3" t="s">
        <v>132</v>
      </c>
      <c r="S12044" s="3" t="s">
        <v>34</v>
      </c>
    </row>
    <row r="12045">
      <c r="A12045" s="2">
        <v>42318.714907407404</v>
      </c>
      <c r="B12045" s="3">
        <v>76.0</v>
      </c>
      <c r="C12045" s="3" t="s">
        <v>11139</v>
      </c>
      <c r="D12045" s="3">
        <v>30.0</v>
      </c>
      <c r="E12045" s="3" t="s">
        <v>11167</v>
      </c>
      <c r="F12045" s="3">
        <v>4.0</v>
      </c>
      <c r="G12045" s="3">
        <v>5.0</v>
      </c>
      <c r="H12045" s="3" t="s">
        <v>11456</v>
      </c>
      <c r="I12045" s="3" t="s">
        <v>11457</v>
      </c>
      <c r="J12045" s="3" t="s">
        <v>11458</v>
      </c>
      <c r="K12045" s="3" t="s">
        <v>24</v>
      </c>
      <c r="L12045" s="3">
        <v>9.0</v>
      </c>
      <c r="M12045" s="3" t="s">
        <v>25</v>
      </c>
      <c r="N12045" s="3" t="s">
        <v>9137</v>
      </c>
      <c r="O12045" s="3" t="s">
        <v>243</v>
      </c>
      <c r="P12045" s="4">
        <v>15373.0</v>
      </c>
      <c r="Q12045" s="3" t="s">
        <v>209</v>
      </c>
      <c r="S12045" s="3" t="s">
        <v>34</v>
      </c>
    </row>
    <row r="12046">
      <c r="A12046" s="2">
        <v>42318.714907407404</v>
      </c>
      <c r="B12046" s="3">
        <v>76.0</v>
      </c>
      <c r="C12046" s="3" t="s">
        <v>11139</v>
      </c>
      <c r="D12046" s="3">
        <v>30.0</v>
      </c>
      <c r="E12046" s="3" t="s">
        <v>11167</v>
      </c>
      <c r="F12046" s="3">
        <v>4.0</v>
      </c>
      <c r="G12046" s="3">
        <v>5.0</v>
      </c>
      <c r="H12046" s="3" t="s">
        <v>11456</v>
      </c>
      <c r="I12046" s="3" t="s">
        <v>11457</v>
      </c>
      <c r="J12046" s="3" t="s">
        <v>11458</v>
      </c>
      <c r="K12046" s="3" t="s">
        <v>24</v>
      </c>
      <c r="L12046" s="3">
        <v>10.0</v>
      </c>
      <c r="M12046" s="3" t="s">
        <v>30</v>
      </c>
      <c r="N12046" s="3" t="s">
        <v>6823</v>
      </c>
      <c r="O12046" s="3" t="s">
        <v>726</v>
      </c>
      <c r="P12046" s="4">
        <v>27055.0</v>
      </c>
      <c r="Q12046" s="3" t="s">
        <v>228</v>
      </c>
      <c r="S12046" s="3" t="s">
        <v>34</v>
      </c>
    </row>
    <row r="12047">
      <c r="A12047" s="2">
        <v>42318.714907407404</v>
      </c>
      <c r="B12047" s="3">
        <v>76.0</v>
      </c>
      <c r="C12047" s="3" t="s">
        <v>11139</v>
      </c>
      <c r="D12047" s="3">
        <v>30.0</v>
      </c>
      <c r="E12047" s="3" t="s">
        <v>11167</v>
      </c>
      <c r="F12047" s="3">
        <v>4.0</v>
      </c>
      <c r="G12047" s="3">
        <v>5.0</v>
      </c>
      <c r="H12047" s="3" t="s">
        <v>11456</v>
      </c>
      <c r="I12047" s="3" t="s">
        <v>11457</v>
      </c>
      <c r="J12047" s="3" t="s">
        <v>11458</v>
      </c>
      <c r="K12047" s="3" t="s">
        <v>24</v>
      </c>
      <c r="L12047" s="3">
        <v>11.0</v>
      </c>
      <c r="M12047" s="3" t="s">
        <v>25</v>
      </c>
      <c r="N12047" s="3" t="s">
        <v>11488</v>
      </c>
      <c r="O12047" s="3" t="s">
        <v>523</v>
      </c>
      <c r="P12047" s="4">
        <v>20613.0</v>
      </c>
      <c r="Q12047" s="3" t="s">
        <v>113</v>
      </c>
      <c r="S12047" s="3" t="s">
        <v>34</v>
      </c>
    </row>
    <row r="12048">
      <c r="A12048" s="2">
        <v>42318.714907407404</v>
      </c>
      <c r="B12048" s="3">
        <v>76.0</v>
      </c>
      <c r="C12048" s="3" t="s">
        <v>11139</v>
      </c>
      <c r="D12048" s="3">
        <v>30.0</v>
      </c>
      <c r="E12048" s="3" t="s">
        <v>11167</v>
      </c>
      <c r="F12048" s="3">
        <v>4.0</v>
      </c>
      <c r="G12048" s="3">
        <v>5.0</v>
      </c>
      <c r="H12048" s="3" t="s">
        <v>11456</v>
      </c>
      <c r="I12048" s="3" t="s">
        <v>11457</v>
      </c>
      <c r="J12048" s="3" t="s">
        <v>11458</v>
      </c>
      <c r="K12048" s="3" t="s">
        <v>24</v>
      </c>
      <c r="L12048" s="3">
        <v>12.0</v>
      </c>
      <c r="M12048" s="3" t="s">
        <v>30</v>
      </c>
      <c r="N12048" s="3" t="s">
        <v>1440</v>
      </c>
      <c r="O12048" s="3" t="s">
        <v>193</v>
      </c>
      <c r="P12048" s="4">
        <v>17348.0</v>
      </c>
      <c r="Q12048" s="3" t="s">
        <v>49</v>
      </c>
      <c r="S12048" s="3" t="s">
        <v>34</v>
      </c>
    </row>
    <row r="12049">
      <c r="A12049" s="2">
        <v>42318.714907407404</v>
      </c>
      <c r="B12049" s="3">
        <v>76.0</v>
      </c>
      <c r="C12049" s="3" t="s">
        <v>11139</v>
      </c>
      <c r="D12049" s="3">
        <v>30.0</v>
      </c>
      <c r="E12049" s="3" t="s">
        <v>11167</v>
      </c>
      <c r="F12049" s="3">
        <v>4.0</v>
      </c>
      <c r="G12049" s="3">
        <v>5.0</v>
      </c>
      <c r="H12049" s="3" t="s">
        <v>11456</v>
      </c>
      <c r="I12049" s="3" t="s">
        <v>11457</v>
      </c>
      <c r="J12049" s="3" t="s">
        <v>11458</v>
      </c>
      <c r="K12049" s="3" t="s">
        <v>24</v>
      </c>
      <c r="L12049" s="3">
        <v>13.0</v>
      </c>
      <c r="M12049" s="3" t="s">
        <v>25</v>
      </c>
      <c r="N12049" s="3" t="s">
        <v>425</v>
      </c>
      <c r="O12049" s="3" t="s">
        <v>200</v>
      </c>
      <c r="P12049" s="4">
        <v>18812.0</v>
      </c>
      <c r="Q12049" s="3" t="s">
        <v>105</v>
      </c>
      <c r="S12049" s="3" t="s">
        <v>34</v>
      </c>
    </row>
    <row r="12050">
      <c r="A12050" s="2">
        <v>42318.714907407404</v>
      </c>
      <c r="B12050" s="3">
        <v>76.0</v>
      </c>
      <c r="C12050" s="3" t="s">
        <v>11139</v>
      </c>
      <c r="D12050" s="3">
        <v>30.0</v>
      </c>
      <c r="E12050" s="3" t="s">
        <v>11167</v>
      </c>
      <c r="F12050" s="3">
        <v>4.0</v>
      </c>
      <c r="G12050" s="3">
        <v>5.0</v>
      </c>
      <c r="H12050" s="3" t="s">
        <v>11456</v>
      </c>
      <c r="I12050" s="3" t="s">
        <v>11457</v>
      </c>
      <c r="J12050" s="3" t="s">
        <v>11458</v>
      </c>
      <c r="K12050" s="3" t="s">
        <v>24</v>
      </c>
      <c r="L12050" s="3">
        <v>14.0</v>
      </c>
      <c r="M12050" s="3" t="s">
        <v>30</v>
      </c>
      <c r="N12050" s="3" t="s">
        <v>11489</v>
      </c>
      <c r="O12050" s="3" t="s">
        <v>57</v>
      </c>
      <c r="P12050" s="4">
        <v>25318.0</v>
      </c>
      <c r="Q12050" s="3" t="s">
        <v>132</v>
      </c>
      <c r="S12050" s="3" t="s">
        <v>34</v>
      </c>
    </row>
    <row r="12051">
      <c r="A12051" s="2">
        <v>42318.714907407404</v>
      </c>
      <c r="B12051" s="3">
        <v>76.0</v>
      </c>
      <c r="C12051" s="3" t="s">
        <v>11139</v>
      </c>
      <c r="D12051" s="3">
        <v>30.0</v>
      </c>
      <c r="E12051" s="3" t="s">
        <v>11167</v>
      </c>
      <c r="F12051" s="3">
        <v>4.0</v>
      </c>
      <c r="G12051" s="3">
        <v>5.0</v>
      </c>
      <c r="H12051" s="3" t="s">
        <v>11456</v>
      </c>
      <c r="I12051" s="3" t="s">
        <v>11457</v>
      </c>
      <c r="J12051" s="3" t="s">
        <v>11458</v>
      </c>
      <c r="K12051" s="3" t="s">
        <v>24</v>
      </c>
      <c r="L12051" s="3">
        <v>15.0</v>
      </c>
      <c r="M12051" s="3" t="s">
        <v>25</v>
      </c>
      <c r="N12051" s="3" t="s">
        <v>11490</v>
      </c>
      <c r="O12051" s="3" t="s">
        <v>240</v>
      </c>
      <c r="P12051" s="4">
        <v>19446.0</v>
      </c>
      <c r="Q12051" s="3" t="s">
        <v>49</v>
      </c>
      <c r="S12051" s="3" t="s">
        <v>34</v>
      </c>
    </row>
    <row r="12052">
      <c r="A12052" s="2">
        <v>42318.714907407404</v>
      </c>
      <c r="B12052" s="3">
        <v>76.0</v>
      </c>
      <c r="C12052" s="3" t="s">
        <v>11139</v>
      </c>
      <c r="D12052" s="3">
        <v>30.0</v>
      </c>
      <c r="E12052" s="3" t="s">
        <v>11167</v>
      </c>
      <c r="F12052" s="3">
        <v>4.0</v>
      </c>
      <c r="G12052" s="3">
        <v>5.0</v>
      </c>
      <c r="H12052" s="3" t="s">
        <v>11456</v>
      </c>
      <c r="I12052" s="3" t="s">
        <v>11457</v>
      </c>
      <c r="J12052" s="3" t="s">
        <v>11458</v>
      </c>
      <c r="K12052" s="3" t="s">
        <v>24</v>
      </c>
      <c r="L12052" s="3">
        <v>16.0</v>
      </c>
      <c r="M12052" s="3" t="s">
        <v>30</v>
      </c>
      <c r="N12052" s="3" t="s">
        <v>9137</v>
      </c>
      <c r="O12052" s="3" t="s">
        <v>5861</v>
      </c>
      <c r="P12052" s="4">
        <v>13509.0</v>
      </c>
      <c r="Q12052" s="3" t="s">
        <v>113</v>
      </c>
      <c r="S12052" s="3" t="s">
        <v>34</v>
      </c>
    </row>
    <row r="12053">
      <c r="A12053" s="2">
        <v>42318.714907407404</v>
      </c>
      <c r="B12053" s="3">
        <v>76.0</v>
      </c>
      <c r="C12053" s="3" t="s">
        <v>11139</v>
      </c>
      <c r="D12053" s="3">
        <v>30.0</v>
      </c>
      <c r="E12053" s="3" t="s">
        <v>11167</v>
      </c>
      <c r="F12053" s="3">
        <v>4.0</v>
      </c>
      <c r="G12053" s="3">
        <v>5.0</v>
      </c>
      <c r="H12053" s="3" t="s">
        <v>11456</v>
      </c>
      <c r="I12053" s="3" t="s">
        <v>11457</v>
      </c>
      <c r="J12053" s="3" t="s">
        <v>11458</v>
      </c>
      <c r="K12053" s="3" t="s">
        <v>24</v>
      </c>
      <c r="L12053" s="3">
        <v>17.0</v>
      </c>
      <c r="M12053" s="3" t="s">
        <v>25</v>
      </c>
      <c r="N12053" s="3" t="s">
        <v>11491</v>
      </c>
      <c r="O12053" s="3" t="s">
        <v>3003</v>
      </c>
      <c r="P12053" s="4">
        <v>14325.0</v>
      </c>
      <c r="Q12053" s="3" t="s">
        <v>96</v>
      </c>
      <c r="S12053" s="3" t="s">
        <v>34</v>
      </c>
    </row>
    <row r="12054">
      <c r="A12054" s="2">
        <v>42318.714907407404</v>
      </c>
      <c r="B12054" s="3">
        <v>76.0</v>
      </c>
      <c r="C12054" s="3" t="s">
        <v>11139</v>
      </c>
      <c r="D12054" s="3">
        <v>30.0</v>
      </c>
      <c r="E12054" s="3" t="s">
        <v>11167</v>
      </c>
      <c r="F12054" s="3">
        <v>4.0</v>
      </c>
      <c r="G12054" s="3">
        <v>5.0</v>
      </c>
      <c r="H12054" s="3" t="s">
        <v>11456</v>
      </c>
      <c r="I12054" s="3" t="s">
        <v>11457</v>
      </c>
      <c r="J12054" s="3" t="s">
        <v>11458</v>
      </c>
      <c r="K12054" s="3" t="s">
        <v>24</v>
      </c>
      <c r="L12054" s="3">
        <v>18.0</v>
      </c>
      <c r="M12054" s="3" t="s">
        <v>30</v>
      </c>
      <c r="N12054" s="3" t="s">
        <v>9329</v>
      </c>
      <c r="O12054" s="3" t="s">
        <v>11492</v>
      </c>
      <c r="P12054" s="4">
        <v>17796.0</v>
      </c>
      <c r="Q12054" s="3" t="s">
        <v>49</v>
      </c>
      <c r="S12054" s="3" t="s">
        <v>34</v>
      </c>
    </row>
    <row r="12055">
      <c r="A12055" s="2">
        <v>42318.714907407404</v>
      </c>
      <c r="B12055" s="3">
        <v>76.0</v>
      </c>
      <c r="C12055" s="3" t="s">
        <v>11139</v>
      </c>
      <c r="D12055" s="3">
        <v>30.0</v>
      </c>
      <c r="E12055" s="3" t="s">
        <v>11167</v>
      </c>
      <c r="F12055" s="3">
        <v>4.0</v>
      </c>
      <c r="G12055" s="3">
        <v>5.0</v>
      </c>
      <c r="H12055" s="3" t="s">
        <v>11456</v>
      </c>
      <c r="I12055" s="3" t="s">
        <v>11457</v>
      </c>
      <c r="J12055" s="3" t="s">
        <v>11458</v>
      </c>
      <c r="K12055" s="3" t="s">
        <v>24</v>
      </c>
      <c r="L12055" s="3">
        <v>19.0</v>
      </c>
      <c r="M12055" s="3" t="s">
        <v>25</v>
      </c>
      <c r="N12055" s="3" t="s">
        <v>1440</v>
      </c>
      <c r="O12055" s="3" t="s">
        <v>536</v>
      </c>
      <c r="P12055" s="4">
        <v>18302.0</v>
      </c>
      <c r="Q12055" s="3" t="s">
        <v>209</v>
      </c>
      <c r="S12055" s="3" t="s">
        <v>34</v>
      </c>
    </row>
    <row r="12056">
      <c r="A12056" s="2">
        <v>42318.714907407404</v>
      </c>
      <c r="B12056" s="3">
        <v>76.0</v>
      </c>
      <c r="C12056" s="3" t="s">
        <v>11139</v>
      </c>
      <c r="D12056" s="3">
        <v>30.0</v>
      </c>
      <c r="E12056" s="3" t="s">
        <v>11167</v>
      </c>
      <c r="F12056" s="3">
        <v>4.0</v>
      </c>
      <c r="G12056" s="3">
        <v>5.0</v>
      </c>
      <c r="H12056" s="3" t="s">
        <v>11456</v>
      </c>
      <c r="I12056" s="3" t="s">
        <v>11457</v>
      </c>
      <c r="J12056" s="3" t="s">
        <v>11458</v>
      </c>
      <c r="K12056" s="3" t="s">
        <v>24</v>
      </c>
      <c r="L12056" s="3">
        <v>20.0</v>
      </c>
      <c r="M12056" s="3" t="s">
        <v>30</v>
      </c>
      <c r="N12056" s="3" t="s">
        <v>4565</v>
      </c>
      <c r="O12056" s="3" t="s">
        <v>279</v>
      </c>
      <c r="P12056" s="4">
        <v>11558.0</v>
      </c>
      <c r="Q12056" s="3" t="s">
        <v>49</v>
      </c>
      <c r="S12056" s="3" t="s">
        <v>34</v>
      </c>
    </row>
    <row r="12057">
      <c r="A12057" s="2">
        <v>42318.714907407404</v>
      </c>
      <c r="B12057" s="3">
        <v>76.0</v>
      </c>
      <c r="C12057" s="3" t="s">
        <v>11139</v>
      </c>
      <c r="D12057" s="3">
        <v>30.0</v>
      </c>
      <c r="E12057" s="3" t="s">
        <v>11167</v>
      </c>
      <c r="F12057" s="3">
        <v>4.0</v>
      </c>
      <c r="G12057" s="3">
        <v>5.0</v>
      </c>
      <c r="H12057" s="3" t="s">
        <v>11456</v>
      </c>
      <c r="I12057" s="3" t="s">
        <v>11457</v>
      </c>
      <c r="J12057" s="3" t="s">
        <v>11458</v>
      </c>
      <c r="K12057" s="3" t="s">
        <v>24</v>
      </c>
      <c r="L12057" s="3">
        <v>21.0</v>
      </c>
      <c r="M12057" s="3" t="s">
        <v>25</v>
      </c>
      <c r="N12057" s="3" t="s">
        <v>11493</v>
      </c>
      <c r="O12057" s="3" t="s">
        <v>530</v>
      </c>
      <c r="P12057" s="4">
        <v>17344.0</v>
      </c>
      <c r="Q12057" s="3" t="s">
        <v>49</v>
      </c>
      <c r="S12057" s="3" t="s">
        <v>34</v>
      </c>
    </row>
    <row r="12058">
      <c r="A12058" s="2">
        <v>42318.714907407404</v>
      </c>
      <c r="B12058" s="3">
        <v>76.0</v>
      </c>
      <c r="C12058" s="3" t="s">
        <v>11139</v>
      </c>
      <c r="D12058" s="3">
        <v>30.0</v>
      </c>
      <c r="E12058" s="3" t="s">
        <v>11167</v>
      </c>
      <c r="F12058" s="3">
        <v>4.0</v>
      </c>
      <c r="G12058" s="3">
        <v>5.0</v>
      </c>
      <c r="H12058" s="3" t="s">
        <v>11456</v>
      </c>
      <c r="I12058" s="3" t="s">
        <v>11457</v>
      </c>
      <c r="J12058" s="3" t="s">
        <v>11458</v>
      </c>
      <c r="K12058" s="3" t="s">
        <v>24</v>
      </c>
      <c r="L12058" s="3">
        <v>22.0</v>
      </c>
      <c r="M12058" s="3" t="s">
        <v>30</v>
      </c>
      <c r="N12058" s="3" t="s">
        <v>5754</v>
      </c>
      <c r="O12058" s="3" t="s">
        <v>812</v>
      </c>
      <c r="P12058" s="4">
        <v>26796.0</v>
      </c>
      <c r="Q12058" s="3" t="s">
        <v>40</v>
      </c>
      <c r="S12058" s="3" t="s">
        <v>34</v>
      </c>
    </row>
    <row r="12059">
      <c r="A12059" s="2">
        <v>42318.714907407404</v>
      </c>
      <c r="B12059" s="3">
        <v>76.0</v>
      </c>
      <c r="C12059" s="3" t="s">
        <v>11139</v>
      </c>
      <c r="D12059" s="3">
        <v>31.0</v>
      </c>
      <c r="E12059" s="3" t="s">
        <v>11190</v>
      </c>
      <c r="F12059" s="3">
        <v>4.0</v>
      </c>
      <c r="G12059" s="3">
        <v>5.0</v>
      </c>
      <c r="H12059" s="3" t="s">
        <v>11456</v>
      </c>
      <c r="I12059" s="3" t="s">
        <v>11457</v>
      </c>
      <c r="J12059" s="3" t="s">
        <v>11458</v>
      </c>
      <c r="K12059" s="3" t="s">
        <v>24</v>
      </c>
      <c r="L12059" s="3">
        <v>1.0</v>
      </c>
      <c r="M12059" s="3" t="s">
        <v>30</v>
      </c>
      <c r="N12059" s="3" t="s">
        <v>4103</v>
      </c>
      <c r="O12059" s="3" t="s">
        <v>1494</v>
      </c>
      <c r="P12059" s="4">
        <v>18982.0</v>
      </c>
      <c r="Q12059" s="3" t="s">
        <v>153</v>
      </c>
      <c r="S12059" s="3" t="s">
        <v>34</v>
      </c>
    </row>
    <row r="12060">
      <c r="A12060" s="2">
        <v>42318.714907407404</v>
      </c>
      <c r="B12060" s="3">
        <v>76.0</v>
      </c>
      <c r="C12060" s="3" t="s">
        <v>11139</v>
      </c>
      <c r="D12060" s="3">
        <v>31.0</v>
      </c>
      <c r="E12060" s="3" t="s">
        <v>11190</v>
      </c>
      <c r="F12060" s="3">
        <v>4.0</v>
      </c>
      <c r="G12060" s="3">
        <v>5.0</v>
      </c>
      <c r="H12060" s="3" t="s">
        <v>11456</v>
      </c>
      <c r="I12060" s="3" t="s">
        <v>11457</v>
      </c>
      <c r="J12060" s="3" t="s">
        <v>11458</v>
      </c>
      <c r="K12060" s="3" t="s">
        <v>24</v>
      </c>
      <c r="L12060" s="3">
        <v>2.0</v>
      </c>
      <c r="M12060" s="3" t="s">
        <v>25</v>
      </c>
      <c r="N12060" s="3" t="s">
        <v>11494</v>
      </c>
      <c r="O12060" s="3" t="s">
        <v>11495</v>
      </c>
      <c r="P12060" s="4">
        <v>26602.0</v>
      </c>
      <c r="Q12060" s="3" t="s">
        <v>110</v>
      </c>
      <c r="S12060" s="3" t="s">
        <v>34</v>
      </c>
    </row>
    <row r="12061">
      <c r="A12061" s="2">
        <v>42318.714907407404</v>
      </c>
      <c r="B12061" s="3">
        <v>76.0</v>
      </c>
      <c r="C12061" s="3" t="s">
        <v>11139</v>
      </c>
      <c r="D12061" s="3">
        <v>31.0</v>
      </c>
      <c r="E12061" s="3" t="s">
        <v>11190</v>
      </c>
      <c r="F12061" s="3">
        <v>4.0</v>
      </c>
      <c r="G12061" s="3">
        <v>5.0</v>
      </c>
      <c r="H12061" s="3" t="s">
        <v>11456</v>
      </c>
      <c r="I12061" s="3" t="s">
        <v>11457</v>
      </c>
      <c r="J12061" s="3" t="s">
        <v>11458</v>
      </c>
      <c r="K12061" s="3" t="s">
        <v>24</v>
      </c>
      <c r="L12061" s="3">
        <v>3.0</v>
      </c>
      <c r="M12061" s="3" t="s">
        <v>30</v>
      </c>
      <c r="N12061" s="3" t="s">
        <v>11496</v>
      </c>
      <c r="O12061" s="3" t="s">
        <v>299</v>
      </c>
      <c r="P12061" s="4">
        <v>23357.0</v>
      </c>
      <c r="Q12061" s="3" t="s">
        <v>55</v>
      </c>
      <c r="S12061" s="3" t="s">
        <v>34</v>
      </c>
    </row>
    <row r="12062">
      <c r="A12062" s="2">
        <v>42318.714907407404</v>
      </c>
      <c r="B12062" s="3">
        <v>76.0</v>
      </c>
      <c r="C12062" s="3" t="s">
        <v>11139</v>
      </c>
      <c r="D12062" s="3">
        <v>31.0</v>
      </c>
      <c r="E12062" s="3" t="s">
        <v>11190</v>
      </c>
      <c r="F12062" s="3">
        <v>4.0</v>
      </c>
      <c r="G12062" s="3">
        <v>5.0</v>
      </c>
      <c r="H12062" s="3" t="s">
        <v>11456</v>
      </c>
      <c r="I12062" s="3" t="s">
        <v>11457</v>
      </c>
      <c r="J12062" s="3" t="s">
        <v>11458</v>
      </c>
      <c r="K12062" s="3" t="s">
        <v>24</v>
      </c>
      <c r="L12062" s="3">
        <v>4.0</v>
      </c>
      <c r="M12062" s="3" t="s">
        <v>25</v>
      </c>
      <c r="N12062" s="3" t="s">
        <v>11497</v>
      </c>
      <c r="O12062" s="3" t="s">
        <v>377</v>
      </c>
      <c r="P12062" s="4">
        <v>23187.0</v>
      </c>
      <c r="Q12062" s="3" t="s">
        <v>55</v>
      </c>
      <c r="S12062" s="3" t="s">
        <v>34</v>
      </c>
    </row>
    <row r="12063">
      <c r="A12063" s="2">
        <v>42318.714907407404</v>
      </c>
      <c r="B12063" s="3">
        <v>76.0</v>
      </c>
      <c r="C12063" s="3" t="s">
        <v>11139</v>
      </c>
      <c r="D12063" s="3">
        <v>31.0</v>
      </c>
      <c r="E12063" s="3" t="s">
        <v>11190</v>
      </c>
      <c r="F12063" s="3">
        <v>4.0</v>
      </c>
      <c r="G12063" s="3">
        <v>5.0</v>
      </c>
      <c r="H12063" s="3" t="s">
        <v>11456</v>
      </c>
      <c r="I12063" s="3" t="s">
        <v>11457</v>
      </c>
      <c r="J12063" s="3" t="s">
        <v>11458</v>
      </c>
      <c r="K12063" s="3" t="s">
        <v>24</v>
      </c>
      <c r="L12063" s="3">
        <v>5.0</v>
      </c>
      <c r="M12063" s="3" t="s">
        <v>30</v>
      </c>
      <c r="N12063" s="3" t="s">
        <v>470</v>
      </c>
      <c r="O12063" s="3" t="s">
        <v>677</v>
      </c>
      <c r="P12063" s="4">
        <v>27096.0</v>
      </c>
      <c r="Q12063" s="3" t="s">
        <v>52</v>
      </c>
      <c r="S12063" s="3" t="s">
        <v>34</v>
      </c>
    </row>
    <row r="12064">
      <c r="A12064" s="2">
        <v>42318.714907407404</v>
      </c>
      <c r="B12064" s="3">
        <v>76.0</v>
      </c>
      <c r="C12064" s="3" t="s">
        <v>11139</v>
      </c>
      <c r="D12064" s="3">
        <v>31.0</v>
      </c>
      <c r="E12064" s="3" t="s">
        <v>11190</v>
      </c>
      <c r="F12064" s="3">
        <v>4.0</v>
      </c>
      <c r="G12064" s="3">
        <v>5.0</v>
      </c>
      <c r="H12064" s="3" t="s">
        <v>11456</v>
      </c>
      <c r="I12064" s="3" t="s">
        <v>11457</v>
      </c>
      <c r="J12064" s="3" t="s">
        <v>11458</v>
      </c>
      <c r="K12064" s="3" t="s">
        <v>24</v>
      </c>
      <c r="L12064" s="3">
        <v>6.0</v>
      </c>
      <c r="M12064" s="3" t="s">
        <v>25</v>
      </c>
      <c r="N12064" s="3" t="s">
        <v>11498</v>
      </c>
      <c r="O12064" s="3" t="s">
        <v>1390</v>
      </c>
      <c r="P12064" s="4">
        <v>27271.0</v>
      </c>
      <c r="Q12064" s="3" t="s">
        <v>55</v>
      </c>
      <c r="S12064" s="3" t="s">
        <v>34</v>
      </c>
    </row>
    <row r="12065">
      <c r="A12065" s="2">
        <v>42318.714907407404</v>
      </c>
      <c r="B12065" s="3">
        <v>76.0</v>
      </c>
      <c r="C12065" s="3" t="s">
        <v>11139</v>
      </c>
      <c r="D12065" s="3">
        <v>31.0</v>
      </c>
      <c r="E12065" s="3" t="s">
        <v>11190</v>
      </c>
      <c r="F12065" s="3">
        <v>4.0</v>
      </c>
      <c r="G12065" s="3">
        <v>5.0</v>
      </c>
      <c r="H12065" s="3" t="s">
        <v>11456</v>
      </c>
      <c r="I12065" s="3" t="s">
        <v>11457</v>
      </c>
      <c r="J12065" s="3" t="s">
        <v>11458</v>
      </c>
      <c r="K12065" s="3" t="s">
        <v>24</v>
      </c>
      <c r="L12065" s="3">
        <v>7.0</v>
      </c>
      <c r="M12065" s="3" t="s">
        <v>30</v>
      </c>
      <c r="N12065" s="3" t="s">
        <v>2725</v>
      </c>
      <c r="O12065" s="3" t="s">
        <v>1713</v>
      </c>
      <c r="P12065" s="4">
        <v>19112.0</v>
      </c>
      <c r="Q12065" s="3" t="s">
        <v>40</v>
      </c>
      <c r="S12065" s="3" t="s">
        <v>34</v>
      </c>
    </row>
    <row r="12066">
      <c r="A12066" s="2">
        <v>42318.714907407404</v>
      </c>
      <c r="B12066" s="3">
        <v>76.0</v>
      </c>
      <c r="C12066" s="3" t="s">
        <v>11139</v>
      </c>
      <c r="D12066" s="3">
        <v>31.0</v>
      </c>
      <c r="E12066" s="3" t="s">
        <v>11190</v>
      </c>
      <c r="F12066" s="3">
        <v>4.0</v>
      </c>
      <c r="G12066" s="3">
        <v>5.0</v>
      </c>
      <c r="H12066" s="3" t="s">
        <v>11456</v>
      </c>
      <c r="I12066" s="3" t="s">
        <v>11457</v>
      </c>
      <c r="J12066" s="3" t="s">
        <v>11458</v>
      </c>
      <c r="K12066" s="3" t="s">
        <v>24</v>
      </c>
      <c r="L12066" s="3">
        <v>8.0</v>
      </c>
      <c r="M12066" s="3" t="s">
        <v>25</v>
      </c>
      <c r="N12066" s="3" t="s">
        <v>11499</v>
      </c>
      <c r="O12066" s="3" t="s">
        <v>408</v>
      </c>
      <c r="P12066" s="4">
        <v>35597.0</v>
      </c>
      <c r="Q12066" s="3" t="s">
        <v>191</v>
      </c>
      <c r="S12066" s="3" t="s">
        <v>34</v>
      </c>
    </row>
    <row r="12067">
      <c r="A12067" s="2">
        <v>42318.714907407404</v>
      </c>
      <c r="B12067" s="3">
        <v>76.0</v>
      </c>
      <c r="C12067" s="3" t="s">
        <v>11139</v>
      </c>
      <c r="D12067" s="3">
        <v>31.0</v>
      </c>
      <c r="E12067" s="3" t="s">
        <v>11190</v>
      </c>
      <c r="F12067" s="3">
        <v>4.0</v>
      </c>
      <c r="G12067" s="3">
        <v>5.0</v>
      </c>
      <c r="H12067" s="3" t="s">
        <v>11456</v>
      </c>
      <c r="I12067" s="3" t="s">
        <v>11457</v>
      </c>
      <c r="J12067" s="3" t="s">
        <v>11458</v>
      </c>
      <c r="K12067" s="3" t="s">
        <v>24</v>
      </c>
      <c r="L12067" s="3">
        <v>9.0</v>
      </c>
      <c r="M12067" s="3" t="s">
        <v>30</v>
      </c>
      <c r="N12067" s="3" t="s">
        <v>7352</v>
      </c>
      <c r="O12067" s="3" t="s">
        <v>249</v>
      </c>
      <c r="P12067" s="4">
        <v>22089.0</v>
      </c>
      <c r="Q12067" s="3" t="s">
        <v>205</v>
      </c>
      <c r="S12067" s="3" t="s">
        <v>34</v>
      </c>
    </row>
    <row r="12068">
      <c r="A12068" s="2">
        <v>42318.714907407404</v>
      </c>
      <c r="B12068" s="3">
        <v>76.0</v>
      </c>
      <c r="C12068" s="3" t="s">
        <v>11139</v>
      </c>
      <c r="D12068" s="3">
        <v>31.0</v>
      </c>
      <c r="E12068" s="3" t="s">
        <v>11190</v>
      </c>
      <c r="F12068" s="3">
        <v>4.0</v>
      </c>
      <c r="G12068" s="3">
        <v>5.0</v>
      </c>
      <c r="H12068" s="3" t="s">
        <v>11456</v>
      </c>
      <c r="I12068" s="3" t="s">
        <v>11457</v>
      </c>
      <c r="J12068" s="3" t="s">
        <v>11458</v>
      </c>
      <c r="K12068" s="3" t="s">
        <v>24</v>
      </c>
      <c r="L12068" s="3">
        <v>10.0</v>
      </c>
      <c r="M12068" s="3" t="s">
        <v>25</v>
      </c>
      <c r="N12068" s="3" t="s">
        <v>7498</v>
      </c>
      <c r="O12068" s="3" t="s">
        <v>218</v>
      </c>
      <c r="P12068" s="4">
        <v>14851.0</v>
      </c>
      <c r="Q12068" s="3" t="s">
        <v>145</v>
      </c>
      <c r="S12068" s="3" t="s">
        <v>34</v>
      </c>
    </row>
    <row r="12069">
      <c r="A12069" s="2">
        <v>42318.714907407404</v>
      </c>
      <c r="B12069" s="3">
        <v>76.0</v>
      </c>
      <c r="C12069" s="3" t="s">
        <v>11139</v>
      </c>
      <c r="D12069" s="3">
        <v>31.0</v>
      </c>
      <c r="E12069" s="3" t="s">
        <v>11190</v>
      </c>
      <c r="F12069" s="3">
        <v>4.0</v>
      </c>
      <c r="G12069" s="3">
        <v>5.0</v>
      </c>
      <c r="H12069" s="3" t="s">
        <v>11456</v>
      </c>
      <c r="I12069" s="3" t="s">
        <v>11457</v>
      </c>
      <c r="J12069" s="3" t="s">
        <v>11458</v>
      </c>
      <c r="K12069" s="3" t="s">
        <v>24</v>
      </c>
      <c r="L12069" s="3">
        <v>11.0</v>
      </c>
      <c r="M12069" s="3" t="s">
        <v>30</v>
      </c>
      <c r="N12069" s="3" t="s">
        <v>11050</v>
      </c>
      <c r="O12069" s="3" t="s">
        <v>67</v>
      </c>
      <c r="P12069" s="4">
        <v>16293.0</v>
      </c>
      <c r="Q12069" s="3" t="s">
        <v>113</v>
      </c>
      <c r="S12069" s="3" t="s">
        <v>34</v>
      </c>
    </row>
    <row r="12070">
      <c r="A12070" s="2">
        <v>42318.714907407404</v>
      </c>
      <c r="B12070" s="3">
        <v>76.0</v>
      </c>
      <c r="C12070" s="3" t="s">
        <v>11139</v>
      </c>
      <c r="D12070" s="3">
        <v>31.0</v>
      </c>
      <c r="E12070" s="3" t="s">
        <v>11190</v>
      </c>
      <c r="F12070" s="3">
        <v>4.0</v>
      </c>
      <c r="G12070" s="3">
        <v>5.0</v>
      </c>
      <c r="H12070" s="3" t="s">
        <v>11456</v>
      </c>
      <c r="I12070" s="3" t="s">
        <v>11457</v>
      </c>
      <c r="J12070" s="3" t="s">
        <v>11458</v>
      </c>
      <c r="K12070" s="3" t="s">
        <v>24</v>
      </c>
      <c r="L12070" s="3">
        <v>12.0</v>
      </c>
      <c r="M12070" s="3" t="s">
        <v>25</v>
      </c>
      <c r="N12070" s="3" t="s">
        <v>11500</v>
      </c>
      <c r="O12070" s="3" t="s">
        <v>1037</v>
      </c>
      <c r="P12070" s="4">
        <v>18154.0</v>
      </c>
      <c r="Q12070" s="3" t="s">
        <v>105</v>
      </c>
      <c r="S12070" s="3" t="s">
        <v>34</v>
      </c>
    </row>
    <row r="12071">
      <c r="A12071" s="2">
        <v>42318.714907407404</v>
      </c>
      <c r="B12071" s="3">
        <v>76.0</v>
      </c>
      <c r="C12071" s="3" t="s">
        <v>11139</v>
      </c>
      <c r="D12071" s="3">
        <v>31.0</v>
      </c>
      <c r="E12071" s="3" t="s">
        <v>11190</v>
      </c>
      <c r="F12071" s="3">
        <v>4.0</v>
      </c>
      <c r="G12071" s="3">
        <v>5.0</v>
      </c>
      <c r="H12071" s="3" t="s">
        <v>11456</v>
      </c>
      <c r="I12071" s="3" t="s">
        <v>11457</v>
      </c>
      <c r="J12071" s="3" t="s">
        <v>11458</v>
      </c>
      <c r="K12071" s="3" t="s">
        <v>24</v>
      </c>
      <c r="L12071" s="3">
        <v>13.0</v>
      </c>
      <c r="M12071" s="3" t="s">
        <v>30</v>
      </c>
      <c r="N12071" s="3" t="s">
        <v>11501</v>
      </c>
      <c r="O12071" s="3" t="s">
        <v>1683</v>
      </c>
      <c r="P12071" s="4">
        <v>21028.0</v>
      </c>
      <c r="Q12071" s="3" t="s">
        <v>40</v>
      </c>
      <c r="S12071" s="3" t="s">
        <v>34</v>
      </c>
    </row>
    <row r="12072">
      <c r="A12072" s="2">
        <v>42318.714907407404</v>
      </c>
      <c r="B12072" s="3">
        <v>76.0</v>
      </c>
      <c r="C12072" s="3" t="s">
        <v>11139</v>
      </c>
      <c r="D12072" s="3">
        <v>31.0</v>
      </c>
      <c r="E12072" s="3" t="s">
        <v>11190</v>
      </c>
      <c r="F12072" s="3">
        <v>4.0</v>
      </c>
      <c r="G12072" s="3">
        <v>5.0</v>
      </c>
      <c r="H12072" s="3" t="s">
        <v>11456</v>
      </c>
      <c r="I12072" s="3" t="s">
        <v>11457</v>
      </c>
      <c r="J12072" s="3" t="s">
        <v>11458</v>
      </c>
      <c r="K12072" s="3" t="s">
        <v>24</v>
      </c>
      <c r="L12072" s="3">
        <v>14.0</v>
      </c>
      <c r="M12072" s="3" t="s">
        <v>25</v>
      </c>
      <c r="N12072" s="3" t="s">
        <v>11502</v>
      </c>
      <c r="O12072" s="3" t="s">
        <v>213</v>
      </c>
      <c r="P12072" s="4">
        <v>19406.0</v>
      </c>
      <c r="Q12072" s="3" t="s">
        <v>132</v>
      </c>
      <c r="S12072" s="3" t="s">
        <v>34</v>
      </c>
    </row>
    <row r="12073">
      <c r="A12073" s="2">
        <v>42318.714907407404</v>
      </c>
      <c r="B12073" s="3">
        <v>76.0</v>
      </c>
      <c r="C12073" s="3" t="s">
        <v>11139</v>
      </c>
      <c r="D12073" s="3">
        <v>31.0</v>
      </c>
      <c r="E12073" s="3" t="s">
        <v>11190</v>
      </c>
      <c r="F12073" s="3">
        <v>4.0</v>
      </c>
      <c r="G12073" s="3">
        <v>5.0</v>
      </c>
      <c r="H12073" s="3" t="s">
        <v>11456</v>
      </c>
      <c r="I12073" s="3" t="s">
        <v>11457</v>
      </c>
      <c r="J12073" s="3" t="s">
        <v>11458</v>
      </c>
      <c r="K12073" s="3" t="s">
        <v>24</v>
      </c>
      <c r="L12073" s="3">
        <v>15.0</v>
      </c>
      <c r="M12073" s="3" t="s">
        <v>30</v>
      </c>
      <c r="N12073" s="3" t="s">
        <v>11503</v>
      </c>
      <c r="O12073" s="3" t="s">
        <v>998</v>
      </c>
      <c r="P12073" s="4">
        <v>27795.0</v>
      </c>
      <c r="Q12073" s="3" t="s">
        <v>169</v>
      </c>
      <c r="S12073" s="3" t="s">
        <v>34</v>
      </c>
    </row>
    <row r="12074">
      <c r="A12074" s="2">
        <v>42318.714907407404</v>
      </c>
      <c r="B12074" s="3">
        <v>76.0</v>
      </c>
      <c r="C12074" s="3" t="s">
        <v>11139</v>
      </c>
      <c r="D12074" s="3">
        <v>31.0</v>
      </c>
      <c r="E12074" s="3" t="s">
        <v>11190</v>
      </c>
      <c r="F12074" s="3">
        <v>4.0</v>
      </c>
      <c r="G12074" s="3">
        <v>5.0</v>
      </c>
      <c r="H12074" s="3" t="s">
        <v>11456</v>
      </c>
      <c r="I12074" s="3" t="s">
        <v>11457</v>
      </c>
      <c r="J12074" s="3" t="s">
        <v>11458</v>
      </c>
      <c r="K12074" s="3" t="s">
        <v>24</v>
      </c>
      <c r="L12074" s="3">
        <v>16.0</v>
      </c>
      <c r="M12074" s="3" t="s">
        <v>25</v>
      </c>
      <c r="N12074" s="3" t="s">
        <v>11504</v>
      </c>
      <c r="O12074" s="3" t="s">
        <v>1643</v>
      </c>
      <c r="P12074" s="4">
        <v>18678.0</v>
      </c>
      <c r="Q12074" s="3" t="s">
        <v>110</v>
      </c>
      <c r="S12074" s="3" t="s">
        <v>34</v>
      </c>
    </row>
    <row r="12075">
      <c r="A12075" s="2">
        <v>42318.714907407404</v>
      </c>
      <c r="B12075" s="3">
        <v>76.0</v>
      </c>
      <c r="C12075" s="3" t="s">
        <v>11139</v>
      </c>
      <c r="D12075" s="3">
        <v>31.0</v>
      </c>
      <c r="E12075" s="3" t="s">
        <v>11190</v>
      </c>
      <c r="F12075" s="3">
        <v>4.0</v>
      </c>
      <c r="G12075" s="3">
        <v>5.0</v>
      </c>
      <c r="H12075" s="3" t="s">
        <v>11456</v>
      </c>
      <c r="I12075" s="3" t="s">
        <v>11457</v>
      </c>
      <c r="J12075" s="3" t="s">
        <v>11458</v>
      </c>
      <c r="K12075" s="3" t="s">
        <v>24</v>
      </c>
      <c r="L12075" s="3">
        <v>17.0</v>
      </c>
      <c r="M12075" s="3" t="s">
        <v>30</v>
      </c>
      <c r="N12075" s="3" t="s">
        <v>1518</v>
      </c>
      <c r="O12075" s="3" t="s">
        <v>342</v>
      </c>
      <c r="P12075" s="4">
        <v>28219.0</v>
      </c>
      <c r="Q12075" s="3" t="s">
        <v>247</v>
      </c>
      <c r="S12075" s="3" t="s">
        <v>34</v>
      </c>
    </row>
    <row r="12076">
      <c r="A12076" s="2">
        <v>42318.714907407404</v>
      </c>
      <c r="B12076" s="3">
        <v>76.0</v>
      </c>
      <c r="C12076" s="3" t="s">
        <v>11139</v>
      </c>
      <c r="D12076" s="3">
        <v>31.0</v>
      </c>
      <c r="E12076" s="3" t="s">
        <v>11190</v>
      </c>
      <c r="F12076" s="3">
        <v>4.0</v>
      </c>
      <c r="G12076" s="3">
        <v>5.0</v>
      </c>
      <c r="H12076" s="3" t="s">
        <v>11456</v>
      </c>
      <c r="I12076" s="3" t="s">
        <v>11457</v>
      </c>
      <c r="J12076" s="3" t="s">
        <v>11458</v>
      </c>
      <c r="K12076" s="3" t="s">
        <v>24</v>
      </c>
      <c r="L12076" s="3">
        <v>18.0</v>
      </c>
      <c r="M12076" s="3" t="s">
        <v>25</v>
      </c>
      <c r="N12076" s="3" t="s">
        <v>3700</v>
      </c>
      <c r="O12076" s="3" t="s">
        <v>180</v>
      </c>
      <c r="P12076" s="4">
        <v>23650.0</v>
      </c>
      <c r="Q12076" s="3" t="s">
        <v>216</v>
      </c>
      <c r="S12076" s="3" t="s">
        <v>34</v>
      </c>
    </row>
    <row r="12077">
      <c r="A12077" s="2">
        <v>42318.714907407404</v>
      </c>
      <c r="B12077" s="3">
        <v>76.0</v>
      </c>
      <c r="C12077" s="3" t="s">
        <v>11139</v>
      </c>
      <c r="D12077" s="3">
        <v>31.0</v>
      </c>
      <c r="E12077" s="3" t="s">
        <v>11190</v>
      </c>
      <c r="F12077" s="3">
        <v>4.0</v>
      </c>
      <c r="G12077" s="3">
        <v>5.0</v>
      </c>
      <c r="H12077" s="3" t="s">
        <v>11456</v>
      </c>
      <c r="I12077" s="3" t="s">
        <v>11457</v>
      </c>
      <c r="J12077" s="3" t="s">
        <v>11458</v>
      </c>
      <c r="K12077" s="3" t="s">
        <v>24</v>
      </c>
      <c r="L12077" s="3">
        <v>19.0</v>
      </c>
      <c r="M12077" s="3" t="s">
        <v>30</v>
      </c>
      <c r="N12077" s="3" t="s">
        <v>11505</v>
      </c>
      <c r="O12077" s="3" t="s">
        <v>677</v>
      </c>
      <c r="P12077" s="4">
        <v>21759.0</v>
      </c>
      <c r="Q12077" s="3" t="s">
        <v>40</v>
      </c>
      <c r="S12077" s="3" t="s">
        <v>34</v>
      </c>
    </row>
    <row r="12078">
      <c r="A12078" s="2">
        <v>42318.714907407404</v>
      </c>
      <c r="B12078" s="3">
        <v>76.0</v>
      </c>
      <c r="C12078" s="3" t="s">
        <v>11139</v>
      </c>
      <c r="D12078" s="3">
        <v>31.0</v>
      </c>
      <c r="E12078" s="3" t="s">
        <v>11190</v>
      </c>
      <c r="F12078" s="3">
        <v>4.0</v>
      </c>
      <c r="G12078" s="3">
        <v>5.0</v>
      </c>
      <c r="H12078" s="3" t="s">
        <v>11456</v>
      </c>
      <c r="I12078" s="3" t="s">
        <v>11457</v>
      </c>
      <c r="J12078" s="3" t="s">
        <v>11458</v>
      </c>
      <c r="K12078" s="3" t="s">
        <v>24</v>
      </c>
      <c r="L12078" s="3">
        <v>20.0</v>
      </c>
      <c r="M12078" s="3" t="s">
        <v>25</v>
      </c>
      <c r="N12078" s="3" t="s">
        <v>11506</v>
      </c>
      <c r="O12078" s="3" t="s">
        <v>401</v>
      </c>
      <c r="P12078" s="4">
        <v>24549.0</v>
      </c>
      <c r="Q12078" s="3" t="s">
        <v>75</v>
      </c>
      <c r="S12078" s="3" t="s">
        <v>34</v>
      </c>
    </row>
    <row r="12079">
      <c r="A12079" s="2">
        <v>42318.714907407404</v>
      </c>
      <c r="B12079" s="3">
        <v>76.0</v>
      </c>
      <c r="C12079" s="3" t="s">
        <v>11139</v>
      </c>
      <c r="D12079" s="3">
        <v>31.0</v>
      </c>
      <c r="E12079" s="3" t="s">
        <v>11190</v>
      </c>
      <c r="F12079" s="3">
        <v>4.0</v>
      </c>
      <c r="G12079" s="3">
        <v>5.0</v>
      </c>
      <c r="H12079" s="3" t="s">
        <v>11456</v>
      </c>
      <c r="I12079" s="3" t="s">
        <v>11457</v>
      </c>
      <c r="J12079" s="3" t="s">
        <v>11458</v>
      </c>
      <c r="K12079" s="3" t="s">
        <v>24</v>
      </c>
      <c r="L12079" s="3">
        <v>21.0</v>
      </c>
      <c r="M12079" s="3" t="s">
        <v>30</v>
      </c>
      <c r="N12079" s="3" t="s">
        <v>11507</v>
      </c>
      <c r="O12079" s="3" t="s">
        <v>375</v>
      </c>
      <c r="P12079" s="4">
        <v>23014.0</v>
      </c>
      <c r="Q12079" s="3" t="s">
        <v>40</v>
      </c>
      <c r="S12079" s="3" t="s">
        <v>34</v>
      </c>
    </row>
    <row r="12080">
      <c r="A12080" s="2">
        <v>42318.714907407404</v>
      </c>
      <c r="B12080" s="3">
        <v>76.0</v>
      </c>
      <c r="C12080" s="3" t="s">
        <v>11139</v>
      </c>
      <c r="D12080" s="3">
        <v>31.0</v>
      </c>
      <c r="E12080" s="3" t="s">
        <v>11190</v>
      </c>
      <c r="F12080" s="3">
        <v>4.0</v>
      </c>
      <c r="G12080" s="3">
        <v>5.0</v>
      </c>
      <c r="H12080" s="3" t="s">
        <v>11456</v>
      </c>
      <c r="I12080" s="3" t="s">
        <v>11457</v>
      </c>
      <c r="J12080" s="3" t="s">
        <v>11458</v>
      </c>
      <c r="K12080" s="3" t="s">
        <v>24</v>
      </c>
      <c r="L12080" s="3">
        <v>22.0</v>
      </c>
      <c r="M12080" s="3" t="s">
        <v>25</v>
      </c>
      <c r="N12080" s="3" t="s">
        <v>11496</v>
      </c>
      <c r="O12080" s="3" t="s">
        <v>10647</v>
      </c>
      <c r="P12080" s="4">
        <v>24816.0</v>
      </c>
      <c r="Q12080" s="3" t="s">
        <v>216</v>
      </c>
      <c r="S12080" s="3" t="s">
        <v>34</v>
      </c>
    </row>
    <row r="12081">
      <c r="A12081" s="2">
        <v>42318.714907407404</v>
      </c>
      <c r="B12081" s="3">
        <v>76.0</v>
      </c>
      <c r="C12081" s="3" t="s">
        <v>11139</v>
      </c>
      <c r="D12081" s="3">
        <v>31.0</v>
      </c>
      <c r="E12081" s="3" t="s">
        <v>11190</v>
      </c>
      <c r="F12081" s="3">
        <v>4.0</v>
      </c>
      <c r="G12081" s="3">
        <v>5.0</v>
      </c>
      <c r="H12081" s="3" t="s">
        <v>11456</v>
      </c>
      <c r="I12081" s="3" t="s">
        <v>11457</v>
      </c>
      <c r="J12081" s="3" t="s">
        <v>11458</v>
      </c>
      <c r="K12081" s="3" t="s">
        <v>24</v>
      </c>
      <c r="L12081" s="3">
        <v>23.0</v>
      </c>
      <c r="M12081" s="3" t="s">
        <v>30</v>
      </c>
      <c r="N12081" s="3" t="s">
        <v>11508</v>
      </c>
      <c r="O12081" s="3" t="s">
        <v>1489</v>
      </c>
      <c r="P12081" s="4">
        <v>23901.0</v>
      </c>
      <c r="Q12081" s="3" t="s">
        <v>153</v>
      </c>
      <c r="S12081" s="3" t="s">
        <v>34</v>
      </c>
    </row>
    <row r="12082">
      <c r="A12082" s="2">
        <v>42318.714907407404</v>
      </c>
      <c r="B12082" s="3">
        <v>76.0</v>
      </c>
      <c r="C12082" s="3" t="s">
        <v>11139</v>
      </c>
      <c r="D12082" s="3">
        <v>31.0</v>
      </c>
      <c r="E12082" s="3" t="s">
        <v>11190</v>
      </c>
      <c r="F12082" s="3">
        <v>4.0</v>
      </c>
      <c r="G12082" s="3">
        <v>5.0</v>
      </c>
      <c r="H12082" s="3" t="s">
        <v>11456</v>
      </c>
      <c r="I12082" s="3" t="s">
        <v>11457</v>
      </c>
      <c r="J12082" s="3" t="s">
        <v>11458</v>
      </c>
      <c r="K12082" s="3" t="s">
        <v>24</v>
      </c>
      <c r="L12082" s="3">
        <v>24.0</v>
      </c>
      <c r="M12082" s="3" t="s">
        <v>25</v>
      </c>
      <c r="N12082" s="3" t="s">
        <v>4066</v>
      </c>
      <c r="O12082" s="3" t="s">
        <v>204</v>
      </c>
      <c r="P12082" s="4">
        <v>18158.0</v>
      </c>
      <c r="Q12082" s="3" t="s">
        <v>113</v>
      </c>
      <c r="S12082" s="3" t="s">
        <v>34</v>
      </c>
    </row>
    <row r="12083">
      <c r="A12083" s="2">
        <v>42318.714907407404</v>
      </c>
      <c r="B12083" s="3">
        <v>76.0</v>
      </c>
      <c r="C12083" s="3" t="s">
        <v>11139</v>
      </c>
      <c r="D12083" s="3">
        <v>31.0</v>
      </c>
      <c r="E12083" s="3" t="s">
        <v>11190</v>
      </c>
      <c r="F12083" s="3">
        <v>4.0</v>
      </c>
      <c r="G12083" s="3">
        <v>5.0</v>
      </c>
      <c r="H12083" s="3" t="s">
        <v>11456</v>
      </c>
      <c r="I12083" s="3" t="s">
        <v>11457</v>
      </c>
      <c r="J12083" s="3" t="s">
        <v>11458</v>
      </c>
      <c r="K12083" s="3" t="s">
        <v>24</v>
      </c>
      <c r="L12083" s="3">
        <v>25.0</v>
      </c>
      <c r="M12083" s="3" t="s">
        <v>30</v>
      </c>
      <c r="N12083" s="3" t="s">
        <v>10448</v>
      </c>
      <c r="O12083" s="3" t="s">
        <v>215</v>
      </c>
      <c r="P12083" s="4">
        <v>19460.0</v>
      </c>
      <c r="Q12083" s="3" t="s">
        <v>105</v>
      </c>
      <c r="S12083" s="3" t="s">
        <v>34</v>
      </c>
    </row>
    <row r="12084">
      <c r="A12084" s="2">
        <v>42318.714907407404</v>
      </c>
      <c r="B12084" s="3">
        <v>76.0</v>
      </c>
      <c r="C12084" s="3" t="s">
        <v>11139</v>
      </c>
      <c r="D12084" s="3">
        <v>31.0</v>
      </c>
      <c r="E12084" s="3" t="s">
        <v>11190</v>
      </c>
      <c r="F12084" s="3">
        <v>4.0</v>
      </c>
      <c r="G12084" s="3">
        <v>5.0</v>
      </c>
      <c r="H12084" s="3" t="s">
        <v>11456</v>
      </c>
      <c r="I12084" s="3" t="s">
        <v>11457</v>
      </c>
      <c r="J12084" s="3" t="s">
        <v>11458</v>
      </c>
      <c r="K12084" s="3" t="s">
        <v>24</v>
      </c>
      <c r="L12084" s="3">
        <v>26.0</v>
      </c>
      <c r="M12084" s="3" t="s">
        <v>25</v>
      </c>
      <c r="N12084" s="3" t="s">
        <v>2725</v>
      </c>
      <c r="O12084" s="3" t="s">
        <v>2150</v>
      </c>
      <c r="P12084" s="4">
        <v>7799.0</v>
      </c>
      <c r="Q12084" s="3" t="s">
        <v>113</v>
      </c>
      <c r="S12084" s="3" t="s">
        <v>34</v>
      </c>
    </row>
    <row r="12085">
      <c r="A12085" s="2">
        <v>42318.714907407404</v>
      </c>
      <c r="B12085" s="3">
        <v>76.0</v>
      </c>
      <c r="C12085" s="3" t="s">
        <v>11139</v>
      </c>
      <c r="D12085" s="3">
        <v>31.0</v>
      </c>
      <c r="E12085" s="3" t="s">
        <v>11190</v>
      </c>
      <c r="F12085" s="3">
        <v>4.0</v>
      </c>
      <c r="G12085" s="3">
        <v>5.0</v>
      </c>
      <c r="H12085" s="3" t="s">
        <v>11456</v>
      </c>
      <c r="I12085" s="3" t="s">
        <v>11457</v>
      </c>
      <c r="J12085" s="3" t="s">
        <v>11458</v>
      </c>
      <c r="K12085" s="3" t="s">
        <v>24</v>
      </c>
      <c r="L12085" s="3">
        <v>27.0</v>
      </c>
      <c r="M12085" s="3" t="s">
        <v>30</v>
      </c>
      <c r="N12085" s="3" t="s">
        <v>11509</v>
      </c>
      <c r="O12085" s="3" t="s">
        <v>1887</v>
      </c>
      <c r="P12085" s="4">
        <v>28495.0</v>
      </c>
      <c r="Q12085" s="3" t="s">
        <v>266</v>
      </c>
      <c r="S12085" s="3" t="s">
        <v>34</v>
      </c>
    </row>
    <row r="12086">
      <c r="A12086" s="2">
        <v>42318.714907407404</v>
      </c>
      <c r="B12086" s="3">
        <v>76.0</v>
      </c>
      <c r="C12086" s="3" t="s">
        <v>11139</v>
      </c>
      <c r="D12086" s="3">
        <v>31.0</v>
      </c>
      <c r="E12086" s="3" t="s">
        <v>11190</v>
      </c>
      <c r="F12086" s="3">
        <v>4.0</v>
      </c>
      <c r="G12086" s="3">
        <v>5.0</v>
      </c>
      <c r="H12086" s="3" t="s">
        <v>11456</v>
      </c>
      <c r="I12086" s="3" t="s">
        <v>11457</v>
      </c>
      <c r="J12086" s="3" t="s">
        <v>11458</v>
      </c>
      <c r="K12086" s="3" t="s">
        <v>24</v>
      </c>
      <c r="L12086" s="3">
        <v>28.0</v>
      </c>
      <c r="M12086" s="3" t="s">
        <v>25</v>
      </c>
      <c r="N12086" s="3" t="s">
        <v>128</v>
      </c>
      <c r="O12086" s="3" t="s">
        <v>127</v>
      </c>
      <c r="P12086" s="4">
        <v>26087.0</v>
      </c>
      <c r="Q12086" s="3" t="s">
        <v>55</v>
      </c>
      <c r="S12086" s="3" t="s">
        <v>34</v>
      </c>
    </row>
    <row r="12087">
      <c r="A12087" s="2">
        <v>42318.714907407404</v>
      </c>
      <c r="B12087" s="3">
        <v>76.0</v>
      </c>
      <c r="C12087" s="3" t="s">
        <v>11139</v>
      </c>
      <c r="D12087" s="3">
        <v>31.0</v>
      </c>
      <c r="E12087" s="3" t="s">
        <v>11190</v>
      </c>
      <c r="F12087" s="3">
        <v>4.0</v>
      </c>
      <c r="G12087" s="3">
        <v>5.0</v>
      </c>
      <c r="H12087" s="3" t="s">
        <v>11456</v>
      </c>
      <c r="I12087" s="3" t="s">
        <v>11457</v>
      </c>
      <c r="J12087" s="3" t="s">
        <v>11458</v>
      </c>
      <c r="K12087" s="3" t="s">
        <v>24</v>
      </c>
      <c r="L12087" s="3">
        <v>29.0</v>
      </c>
      <c r="M12087" s="3" t="s">
        <v>30</v>
      </c>
      <c r="N12087" s="3" t="s">
        <v>11510</v>
      </c>
      <c r="O12087" s="3" t="s">
        <v>746</v>
      </c>
      <c r="P12087" s="4">
        <v>26355.0</v>
      </c>
      <c r="Q12087" s="3" t="s">
        <v>380</v>
      </c>
      <c r="S12087" s="3" t="s">
        <v>34</v>
      </c>
    </row>
    <row r="12088">
      <c r="A12088" s="2">
        <v>42318.714907407404</v>
      </c>
      <c r="B12088" s="3">
        <v>76.0</v>
      </c>
      <c r="C12088" s="3" t="s">
        <v>11139</v>
      </c>
      <c r="D12088" s="3">
        <v>31.0</v>
      </c>
      <c r="E12088" s="3" t="s">
        <v>11190</v>
      </c>
      <c r="F12088" s="3">
        <v>4.0</v>
      </c>
      <c r="G12088" s="3">
        <v>5.0</v>
      </c>
      <c r="H12088" s="3" t="s">
        <v>11456</v>
      </c>
      <c r="I12088" s="3" t="s">
        <v>11457</v>
      </c>
      <c r="J12088" s="3" t="s">
        <v>11458</v>
      </c>
      <c r="K12088" s="3" t="s">
        <v>24</v>
      </c>
      <c r="L12088" s="3">
        <v>30.0</v>
      </c>
      <c r="M12088" s="3" t="s">
        <v>25</v>
      </c>
      <c r="N12088" s="3" t="s">
        <v>11511</v>
      </c>
      <c r="O12088" s="3" t="s">
        <v>109</v>
      </c>
      <c r="P12088" s="4">
        <v>27493.0</v>
      </c>
      <c r="Q12088" s="3" t="s">
        <v>83</v>
      </c>
      <c r="S12088" s="3" t="s">
        <v>34</v>
      </c>
    </row>
    <row r="12089">
      <c r="A12089" s="2">
        <v>42318.714907407404</v>
      </c>
      <c r="B12089" s="3">
        <v>76.0</v>
      </c>
      <c r="C12089" s="3" t="s">
        <v>11139</v>
      </c>
      <c r="D12089" s="3">
        <v>31.0</v>
      </c>
      <c r="E12089" s="3" t="s">
        <v>11190</v>
      </c>
      <c r="F12089" s="3">
        <v>4.0</v>
      </c>
      <c r="G12089" s="3">
        <v>5.0</v>
      </c>
      <c r="H12089" s="3" t="s">
        <v>11456</v>
      </c>
      <c r="I12089" s="3" t="s">
        <v>11457</v>
      </c>
      <c r="J12089" s="3" t="s">
        <v>11458</v>
      </c>
      <c r="K12089" s="3" t="s">
        <v>24</v>
      </c>
      <c r="L12089" s="3">
        <v>31.0</v>
      </c>
      <c r="M12089" s="3" t="s">
        <v>30</v>
      </c>
      <c r="N12089" s="3" t="s">
        <v>11512</v>
      </c>
      <c r="O12089" s="3" t="s">
        <v>151</v>
      </c>
      <c r="P12089" s="4">
        <v>28106.0</v>
      </c>
      <c r="Q12089" s="3" t="s">
        <v>55</v>
      </c>
      <c r="S12089" s="3" t="s">
        <v>34</v>
      </c>
    </row>
    <row r="12090">
      <c r="A12090" s="2">
        <v>42318.714907407404</v>
      </c>
      <c r="B12090" s="3">
        <v>76.0</v>
      </c>
      <c r="C12090" s="3" t="s">
        <v>11139</v>
      </c>
      <c r="D12090" s="3">
        <v>31.0</v>
      </c>
      <c r="E12090" s="3" t="s">
        <v>11190</v>
      </c>
      <c r="F12090" s="3">
        <v>4.0</v>
      </c>
      <c r="G12090" s="3">
        <v>5.0</v>
      </c>
      <c r="H12090" s="3" t="s">
        <v>11456</v>
      </c>
      <c r="I12090" s="3" t="s">
        <v>11457</v>
      </c>
      <c r="J12090" s="3" t="s">
        <v>11458</v>
      </c>
      <c r="K12090" s="3" t="s">
        <v>24</v>
      </c>
      <c r="L12090" s="3">
        <v>32.0</v>
      </c>
      <c r="M12090" s="3" t="s">
        <v>25</v>
      </c>
      <c r="N12090" s="3" t="s">
        <v>11513</v>
      </c>
      <c r="O12090" s="3" t="s">
        <v>137</v>
      </c>
      <c r="P12090" s="4">
        <v>15687.0</v>
      </c>
      <c r="Q12090" s="3" t="s">
        <v>55</v>
      </c>
      <c r="S12090" s="3" t="s">
        <v>34</v>
      </c>
    </row>
    <row r="12091">
      <c r="A12091" s="2">
        <v>42318.714907407404</v>
      </c>
      <c r="B12091" s="3">
        <v>76.0</v>
      </c>
      <c r="C12091" s="3" t="s">
        <v>11139</v>
      </c>
      <c r="D12091" s="3">
        <v>31.0</v>
      </c>
      <c r="E12091" s="3" t="s">
        <v>11190</v>
      </c>
      <c r="F12091" s="3">
        <v>4.0</v>
      </c>
      <c r="G12091" s="3">
        <v>5.0</v>
      </c>
      <c r="H12091" s="3" t="s">
        <v>11456</v>
      </c>
      <c r="I12091" s="3" t="s">
        <v>11457</v>
      </c>
      <c r="J12091" s="3" t="s">
        <v>11458</v>
      </c>
      <c r="K12091" s="3" t="s">
        <v>24</v>
      </c>
      <c r="L12091" s="3">
        <v>33.0</v>
      </c>
      <c r="M12091" s="3" t="s">
        <v>30</v>
      </c>
      <c r="N12091" s="3" t="s">
        <v>11514</v>
      </c>
      <c r="O12091" s="3" t="s">
        <v>2128</v>
      </c>
      <c r="P12091" s="4">
        <v>16631.0</v>
      </c>
      <c r="Q12091" s="3" t="s">
        <v>153</v>
      </c>
      <c r="S12091" s="3" t="s">
        <v>34</v>
      </c>
    </row>
    <row r="12092">
      <c r="A12092" s="2">
        <v>42318.714907407404</v>
      </c>
      <c r="B12092" s="3">
        <v>76.0</v>
      </c>
      <c r="C12092" s="3" t="s">
        <v>11139</v>
      </c>
      <c r="D12092" s="3">
        <v>31.0</v>
      </c>
      <c r="E12092" s="3" t="s">
        <v>11190</v>
      </c>
      <c r="F12092" s="3">
        <v>4.0</v>
      </c>
      <c r="G12092" s="3">
        <v>5.0</v>
      </c>
      <c r="H12092" s="3" t="s">
        <v>11456</v>
      </c>
      <c r="I12092" s="3" t="s">
        <v>11457</v>
      </c>
      <c r="J12092" s="3" t="s">
        <v>11458</v>
      </c>
      <c r="K12092" s="3" t="s">
        <v>24</v>
      </c>
      <c r="L12092" s="3">
        <v>34.0</v>
      </c>
      <c r="M12092" s="3" t="s">
        <v>25</v>
      </c>
      <c r="N12092" s="3" t="s">
        <v>11515</v>
      </c>
      <c r="O12092" s="3" t="s">
        <v>95</v>
      </c>
      <c r="P12092" s="4">
        <v>20855.0</v>
      </c>
      <c r="Q12092" s="3" t="s">
        <v>110</v>
      </c>
      <c r="S12092" s="3" t="s">
        <v>34</v>
      </c>
    </row>
    <row r="12093">
      <c r="A12093" s="2">
        <v>42318.714907407404</v>
      </c>
      <c r="B12093" s="3">
        <v>76.0</v>
      </c>
      <c r="C12093" s="3" t="s">
        <v>11139</v>
      </c>
      <c r="D12093" s="3">
        <v>31.0</v>
      </c>
      <c r="E12093" s="3" t="s">
        <v>11190</v>
      </c>
      <c r="F12093" s="3">
        <v>4.0</v>
      </c>
      <c r="G12093" s="3">
        <v>5.0</v>
      </c>
      <c r="H12093" s="3" t="s">
        <v>11456</v>
      </c>
      <c r="I12093" s="3" t="s">
        <v>11457</v>
      </c>
      <c r="J12093" s="3" t="s">
        <v>11458</v>
      </c>
      <c r="K12093" s="3" t="s">
        <v>24</v>
      </c>
      <c r="L12093" s="3">
        <v>35.0</v>
      </c>
      <c r="M12093" s="3" t="s">
        <v>30</v>
      </c>
      <c r="N12093" s="3" t="s">
        <v>2427</v>
      </c>
      <c r="O12093" s="3" t="s">
        <v>2299</v>
      </c>
      <c r="P12093" s="4">
        <v>28639.0</v>
      </c>
      <c r="Q12093" s="3" t="s">
        <v>153</v>
      </c>
      <c r="S12093" s="3" t="s">
        <v>34</v>
      </c>
    </row>
    <row r="12094">
      <c r="A12094" s="2">
        <v>42318.714907407404</v>
      </c>
      <c r="B12094" s="3">
        <v>76.0</v>
      </c>
      <c r="C12094" s="3" t="s">
        <v>11139</v>
      </c>
      <c r="D12094" s="3">
        <v>31.0</v>
      </c>
      <c r="E12094" s="3" t="s">
        <v>11190</v>
      </c>
      <c r="F12094" s="3">
        <v>4.0</v>
      </c>
      <c r="G12094" s="3">
        <v>5.0</v>
      </c>
      <c r="H12094" s="3" t="s">
        <v>11456</v>
      </c>
      <c r="I12094" s="3" t="s">
        <v>11457</v>
      </c>
      <c r="J12094" s="3" t="s">
        <v>11458</v>
      </c>
      <c r="K12094" s="3" t="s">
        <v>24</v>
      </c>
      <c r="L12094" s="3">
        <v>36.0</v>
      </c>
      <c r="M12094" s="3" t="s">
        <v>25</v>
      </c>
      <c r="N12094" s="3" t="s">
        <v>11516</v>
      </c>
      <c r="O12094" s="3" t="s">
        <v>1275</v>
      </c>
      <c r="P12094" s="4">
        <v>22582.0</v>
      </c>
      <c r="Q12094" s="3" t="s">
        <v>75</v>
      </c>
      <c r="S12094" s="3" t="s">
        <v>34</v>
      </c>
    </row>
    <row r="12095">
      <c r="A12095" s="2">
        <v>42318.714907407404</v>
      </c>
      <c r="B12095" s="3">
        <v>76.0</v>
      </c>
      <c r="C12095" s="3" t="s">
        <v>11139</v>
      </c>
      <c r="D12095" s="3">
        <v>31.0</v>
      </c>
      <c r="E12095" s="3" t="s">
        <v>11190</v>
      </c>
      <c r="F12095" s="3">
        <v>4.0</v>
      </c>
      <c r="G12095" s="3">
        <v>5.0</v>
      </c>
      <c r="H12095" s="3" t="s">
        <v>11456</v>
      </c>
      <c r="I12095" s="3" t="s">
        <v>11457</v>
      </c>
      <c r="J12095" s="3" t="s">
        <v>11458</v>
      </c>
      <c r="K12095" s="3" t="s">
        <v>24</v>
      </c>
      <c r="L12095" s="3">
        <v>37.0</v>
      </c>
      <c r="M12095" s="3" t="s">
        <v>30</v>
      </c>
      <c r="N12095" s="3" t="s">
        <v>4103</v>
      </c>
      <c r="O12095" s="3" t="s">
        <v>11517</v>
      </c>
      <c r="P12095" s="4">
        <v>30909.0</v>
      </c>
      <c r="Q12095" s="3" t="s">
        <v>153</v>
      </c>
      <c r="S12095" s="3" t="s">
        <v>34</v>
      </c>
    </row>
    <row r="12096">
      <c r="A12096" s="2">
        <v>42318.714907407404</v>
      </c>
      <c r="B12096" s="3">
        <v>76.0</v>
      </c>
      <c r="C12096" s="3" t="s">
        <v>11139</v>
      </c>
      <c r="D12096" s="3">
        <v>31.0</v>
      </c>
      <c r="E12096" s="3" t="s">
        <v>11190</v>
      </c>
      <c r="F12096" s="3">
        <v>4.0</v>
      </c>
      <c r="G12096" s="3">
        <v>5.0</v>
      </c>
      <c r="H12096" s="3" t="s">
        <v>11456</v>
      </c>
      <c r="I12096" s="3" t="s">
        <v>11457</v>
      </c>
      <c r="J12096" s="3" t="s">
        <v>11458</v>
      </c>
      <c r="K12096" s="3" t="s">
        <v>24</v>
      </c>
      <c r="L12096" s="3">
        <v>38.0</v>
      </c>
      <c r="M12096" s="3" t="s">
        <v>25</v>
      </c>
      <c r="N12096" s="3" t="s">
        <v>11518</v>
      </c>
      <c r="O12096" s="3" t="s">
        <v>639</v>
      </c>
      <c r="P12096" s="4">
        <v>10119.0</v>
      </c>
      <c r="Q12096" s="3" t="s">
        <v>86</v>
      </c>
      <c r="S12096" s="3" t="s">
        <v>34</v>
      </c>
    </row>
    <row r="12097">
      <c r="A12097" s="2">
        <v>42318.714907407404</v>
      </c>
      <c r="B12097" s="3">
        <v>76.0</v>
      </c>
      <c r="C12097" s="3" t="s">
        <v>11139</v>
      </c>
      <c r="D12097" s="3">
        <v>32.0</v>
      </c>
      <c r="E12097" s="3" t="s">
        <v>11219</v>
      </c>
      <c r="F12097" s="3">
        <v>4.0</v>
      </c>
      <c r="G12097" s="3">
        <v>5.0</v>
      </c>
      <c r="H12097" s="3" t="s">
        <v>11456</v>
      </c>
      <c r="I12097" s="3" t="s">
        <v>11457</v>
      </c>
      <c r="J12097" s="3" t="s">
        <v>11458</v>
      </c>
      <c r="K12097" s="3" t="s">
        <v>24</v>
      </c>
      <c r="L12097" s="3">
        <v>1.0</v>
      </c>
      <c r="M12097" s="3" t="s">
        <v>30</v>
      </c>
      <c r="N12097" s="3" t="s">
        <v>11519</v>
      </c>
      <c r="O12097" s="3" t="s">
        <v>697</v>
      </c>
      <c r="P12097" s="4">
        <v>24731.0</v>
      </c>
      <c r="Q12097" s="3" t="s">
        <v>40</v>
      </c>
      <c r="S12097" s="3" t="s">
        <v>34</v>
      </c>
    </row>
    <row r="12098">
      <c r="A12098" s="2">
        <v>42318.714907407404</v>
      </c>
      <c r="B12098" s="3">
        <v>76.0</v>
      </c>
      <c r="C12098" s="3" t="s">
        <v>11139</v>
      </c>
      <c r="D12098" s="3">
        <v>32.0</v>
      </c>
      <c r="E12098" s="3" t="s">
        <v>11219</v>
      </c>
      <c r="F12098" s="3">
        <v>4.0</v>
      </c>
      <c r="G12098" s="3">
        <v>5.0</v>
      </c>
      <c r="H12098" s="3" t="s">
        <v>11456</v>
      </c>
      <c r="I12098" s="3" t="s">
        <v>11457</v>
      </c>
      <c r="J12098" s="3" t="s">
        <v>11458</v>
      </c>
      <c r="K12098" s="3" t="s">
        <v>24</v>
      </c>
      <c r="L12098" s="3">
        <v>2.0</v>
      </c>
      <c r="M12098" s="3" t="s">
        <v>25</v>
      </c>
      <c r="N12098" s="3" t="s">
        <v>11469</v>
      </c>
      <c r="O12098" s="3" t="s">
        <v>246</v>
      </c>
      <c r="P12098" s="4">
        <v>18994.0</v>
      </c>
      <c r="Q12098" s="3" t="s">
        <v>115</v>
      </c>
      <c r="S12098" s="3" t="s">
        <v>34</v>
      </c>
    </row>
    <row r="12099">
      <c r="A12099" s="2">
        <v>42318.714907407404</v>
      </c>
      <c r="B12099" s="3">
        <v>76.0</v>
      </c>
      <c r="C12099" s="3" t="s">
        <v>11139</v>
      </c>
      <c r="D12099" s="3">
        <v>32.0</v>
      </c>
      <c r="E12099" s="3" t="s">
        <v>11219</v>
      </c>
      <c r="F12099" s="3">
        <v>4.0</v>
      </c>
      <c r="G12099" s="3">
        <v>5.0</v>
      </c>
      <c r="H12099" s="3" t="s">
        <v>11456</v>
      </c>
      <c r="I12099" s="3" t="s">
        <v>11457</v>
      </c>
      <c r="J12099" s="3" t="s">
        <v>11458</v>
      </c>
      <c r="K12099" s="3" t="s">
        <v>24</v>
      </c>
      <c r="L12099" s="3">
        <v>3.0</v>
      </c>
      <c r="M12099" s="3" t="s">
        <v>30</v>
      </c>
      <c r="N12099" s="3" t="s">
        <v>11520</v>
      </c>
      <c r="O12099" s="3" t="s">
        <v>283</v>
      </c>
      <c r="P12099" s="4">
        <v>22605.0</v>
      </c>
      <c r="Q12099" s="3" t="s">
        <v>79</v>
      </c>
      <c r="S12099" s="3" t="s">
        <v>34</v>
      </c>
    </row>
    <row r="12100">
      <c r="A12100" s="2">
        <v>42318.714907407404</v>
      </c>
      <c r="B12100" s="3">
        <v>76.0</v>
      </c>
      <c r="C12100" s="3" t="s">
        <v>11139</v>
      </c>
      <c r="D12100" s="3">
        <v>32.0</v>
      </c>
      <c r="E12100" s="3" t="s">
        <v>11219</v>
      </c>
      <c r="F12100" s="3">
        <v>4.0</v>
      </c>
      <c r="G12100" s="3">
        <v>5.0</v>
      </c>
      <c r="H12100" s="3" t="s">
        <v>11456</v>
      </c>
      <c r="I12100" s="3" t="s">
        <v>11457</v>
      </c>
      <c r="J12100" s="3" t="s">
        <v>11458</v>
      </c>
      <c r="K12100" s="3" t="s">
        <v>24</v>
      </c>
      <c r="L12100" s="3">
        <v>4.0</v>
      </c>
      <c r="M12100" s="3" t="s">
        <v>25</v>
      </c>
      <c r="N12100" s="3" t="s">
        <v>11521</v>
      </c>
      <c r="O12100" s="3" t="s">
        <v>95</v>
      </c>
      <c r="P12100" s="4">
        <v>18544.0</v>
      </c>
      <c r="Q12100" s="3" t="s">
        <v>1178</v>
      </c>
      <c r="S12100" s="3" t="s">
        <v>34</v>
      </c>
    </row>
    <row r="12101">
      <c r="A12101" s="2">
        <v>42318.714907407404</v>
      </c>
      <c r="B12101" s="3">
        <v>76.0</v>
      </c>
      <c r="C12101" s="3" t="s">
        <v>11139</v>
      </c>
      <c r="D12101" s="3">
        <v>32.0</v>
      </c>
      <c r="E12101" s="3" t="s">
        <v>11219</v>
      </c>
      <c r="F12101" s="3">
        <v>4.0</v>
      </c>
      <c r="G12101" s="3">
        <v>5.0</v>
      </c>
      <c r="H12101" s="3" t="s">
        <v>11456</v>
      </c>
      <c r="I12101" s="3" t="s">
        <v>11457</v>
      </c>
      <c r="J12101" s="3" t="s">
        <v>11458</v>
      </c>
      <c r="K12101" s="3" t="s">
        <v>24</v>
      </c>
      <c r="L12101" s="3">
        <v>5.0</v>
      </c>
      <c r="M12101" s="3" t="s">
        <v>30</v>
      </c>
      <c r="N12101" s="3" t="s">
        <v>11522</v>
      </c>
      <c r="O12101" s="3" t="s">
        <v>11523</v>
      </c>
      <c r="P12101" s="4">
        <v>25555.0</v>
      </c>
      <c r="Q12101" s="3" t="s">
        <v>1454</v>
      </c>
      <c r="S12101" s="3" t="s">
        <v>34</v>
      </c>
    </row>
    <row r="12102">
      <c r="A12102" s="2">
        <v>42318.714907407404</v>
      </c>
      <c r="B12102" s="3">
        <v>76.0</v>
      </c>
      <c r="C12102" s="3" t="s">
        <v>11139</v>
      </c>
      <c r="D12102" s="3">
        <v>32.0</v>
      </c>
      <c r="E12102" s="3" t="s">
        <v>11219</v>
      </c>
      <c r="F12102" s="3">
        <v>4.0</v>
      </c>
      <c r="G12102" s="3">
        <v>5.0</v>
      </c>
      <c r="H12102" s="3" t="s">
        <v>11456</v>
      </c>
      <c r="I12102" s="3" t="s">
        <v>11457</v>
      </c>
      <c r="J12102" s="3" t="s">
        <v>11458</v>
      </c>
      <c r="K12102" s="3" t="s">
        <v>24</v>
      </c>
      <c r="L12102" s="3">
        <v>6.0</v>
      </c>
      <c r="M12102" s="3" t="s">
        <v>25</v>
      </c>
      <c r="N12102" s="3" t="s">
        <v>11182</v>
      </c>
      <c r="O12102" s="3" t="s">
        <v>391</v>
      </c>
      <c r="P12102" s="4">
        <v>19292.0</v>
      </c>
      <c r="Q12102" s="3" t="s">
        <v>145</v>
      </c>
      <c r="S12102" s="3" t="s">
        <v>34</v>
      </c>
    </row>
    <row r="12103">
      <c r="A12103" s="2">
        <v>42318.714907407404</v>
      </c>
      <c r="B12103" s="3">
        <v>76.0</v>
      </c>
      <c r="C12103" s="3" t="s">
        <v>11139</v>
      </c>
      <c r="D12103" s="3">
        <v>32.0</v>
      </c>
      <c r="E12103" s="3" t="s">
        <v>11219</v>
      </c>
      <c r="F12103" s="3">
        <v>4.0</v>
      </c>
      <c r="G12103" s="3">
        <v>5.0</v>
      </c>
      <c r="H12103" s="3" t="s">
        <v>11456</v>
      </c>
      <c r="I12103" s="3" t="s">
        <v>11457</v>
      </c>
      <c r="J12103" s="3" t="s">
        <v>11458</v>
      </c>
      <c r="K12103" s="3" t="s">
        <v>24</v>
      </c>
      <c r="L12103" s="3">
        <v>7.0</v>
      </c>
      <c r="M12103" s="3" t="s">
        <v>30</v>
      </c>
      <c r="N12103" s="3" t="s">
        <v>11524</v>
      </c>
      <c r="O12103" s="3" t="s">
        <v>803</v>
      </c>
      <c r="P12103" s="4">
        <v>18243.0</v>
      </c>
      <c r="Q12103" s="3" t="s">
        <v>49</v>
      </c>
      <c r="S12103" s="3" t="s">
        <v>34</v>
      </c>
    </row>
    <row r="12104">
      <c r="A12104" s="2">
        <v>42318.714907407404</v>
      </c>
      <c r="B12104" s="3">
        <v>76.0</v>
      </c>
      <c r="C12104" s="3" t="s">
        <v>11139</v>
      </c>
      <c r="D12104" s="3">
        <v>34.0</v>
      </c>
      <c r="E12104" s="3" t="s">
        <v>11225</v>
      </c>
      <c r="F12104" s="3">
        <v>4.0</v>
      </c>
      <c r="G12104" s="3">
        <v>5.0</v>
      </c>
      <c r="H12104" s="3" t="s">
        <v>11456</v>
      </c>
      <c r="I12104" s="3" t="s">
        <v>11457</v>
      </c>
      <c r="J12104" s="3" t="s">
        <v>11458</v>
      </c>
      <c r="K12104" s="3" t="s">
        <v>272</v>
      </c>
      <c r="L12104" s="3">
        <v>1.0</v>
      </c>
      <c r="M12104" s="3" t="s">
        <v>25</v>
      </c>
      <c r="N12104" s="3" t="s">
        <v>3758</v>
      </c>
      <c r="O12104" s="3" t="s">
        <v>536</v>
      </c>
      <c r="P12104" s="4">
        <v>16648.0</v>
      </c>
      <c r="Q12104" s="3" t="s">
        <v>149</v>
      </c>
      <c r="S12104" s="3" t="s">
        <v>34</v>
      </c>
    </row>
    <row r="12105">
      <c r="A12105" s="2">
        <v>42318.714907407404</v>
      </c>
      <c r="B12105" s="3">
        <v>76.0</v>
      </c>
      <c r="C12105" s="3" t="s">
        <v>11139</v>
      </c>
      <c r="D12105" s="3">
        <v>34.0</v>
      </c>
      <c r="E12105" s="3" t="s">
        <v>11225</v>
      </c>
      <c r="F12105" s="3">
        <v>4.0</v>
      </c>
      <c r="G12105" s="3">
        <v>5.0</v>
      </c>
      <c r="H12105" s="3" t="s">
        <v>11456</v>
      </c>
      <c r="I12105" s="3" t="s">
        <v>11457</v>
      </c>
      <c r="J12105" s="3" t="s">
        <v>11458</v>
      </c>
      <c r="K12105" s="3" t="s">
        <v>24</v>
      </c>
      <c r="L12105" s="3">
        <v>2.0</v>
      </c>
      <c r="M12105" s="3" t="s">
        <v>30</v>
      </c>
      <c r="N12105" s="3" t="s">
        <v>11525</v>
      </c>
      <c r="O12105" s="3" t="s">
        <v>361</v>
      </c>
      <c r="P12105" s="4">
        <v>22656.0</v>
      </c>
      <c r="Q12105" s="3" t="s">
        <v>228</v>
      </c>
      <c r="S12105" s="3" t="s">
        <v>29</v>
      </c>
    </row>
    <row r="12106">
      <c r="A12106" s="2">
        <v>42318.714907407404</v>
      </c>
      <c r="B12106" s="3">
        <v>76.0</v>
      </c>
      <c r="C12106" s="3" t="s">
        <v>11139</v>
      </c>
      <c r="D12106" s="3">
        <v>34.0</v>
      </c>
      <c r="E12106" s="3" t="s">
        <v>11225</v>
      </c>
      <c r="F12106" s="3">
        <v>4.0</v>
      </c>
      <c r="G12106" s="3">
        <v>5.0</v>
      </c>
      <c r="H12106" s="3" t="s">
        <v>11456</v>
      </c>
      <c r="I12106" s="3" t="s">
        <v>11457</v>
      </c>
      <c r="J12106" s="3" t="s">
        <v>11458</v>
      </c>
      <c r="K12106" s="3" t="s">
        <v>24</v>
      </c>
      <c r="L12106" s="3">
        <v>3.0</v>
      </c>
      <c r="M12106" s="3" t="s">
        <v>25</v>
      </c>
      <c r="N12106" s="3" t="s">
        <v>3144</v>
      </c>
      <c r="O12106" s="3" t="s">
        <v>218</v>
      </c>
      <c r="P12106" s="4">
        <v>22486.0</v>
      </c>
      <c r="Q12106" s="3" t="s">
        <v>37</v>
      </c>
      <c r="S12106" s="3" t="s">
        <v>34</v>
      </c>
    </row>
    <row r="12107">
      <c r="A12107" s="2">
        <v>42318.714907407404</v>
      </c>
      <c r="B12107" s="3">
        <v>76.0</v>
      </c>
      <c r="C12107" s="3" t="s">
        <v>11139</v>
      </c>
      <c r="D12107" s="3">
        <v>34.0</v>
      </c>
      <c r="E12107" s="3" t="s">
        <v>11225</v>
      </c>
      <c r="F12107" s="3">
        <v>4.0</v>
      </c>
      <c r="G12107" s="3">
        <v>5.0</v>
      </c>
      <c r="H12107" s="3" t="s">
        <v>11456</v>
      </c>
      <c r="I12107" s="3" t="s">
        <v>11457</v>
      </c>
      <c r="J12107" s="3" t="s">
        <v>11458</v>
      </c>
      <c r="K12107" s="3" t="s">
        <v>24</v>
      </c>
      <c r="L12107" s="3">
        <v>4.0</v>
      </c>
      <c r="M12107" s="3" t="s">
        <v>30</v>
      </c>
      <c r="N12107" s="3" t="s">
        <v>11526</v>
      </c>
      <c r="O12107" s="3" t="s">
        <v>626</v>
      </c>
      <c r="P12107" s="4">
        <v>16949.0</v>
      </c>
      <c r="Q12107" s="3" t="s">
        <v>209</v>
      </c>
      <c r="S12107" s="3" t="s">
        <v>34</v>
      </c>
    </row>
    <row r="12108">
      <c r="A12108" s="2">
        <v>42318.714907407404</v>
      </c>
      <c r="B12108" s="3">
        <v>76.0</v>
      </c>
      <c r="C12108" s="3" t="s">
        <v>11139</v>
      </c>
      <c r="D12108" s="3">
        <v>34.0</v>
      </c>
      <c r="E12108" s="3" t="s">
        <v>11225</v>
      </c>
      <c r="F12108" s="3">
        <v>4.0</v>
      </c>
      <c r="G12108" s="3">
        <v>5.0</v>
      </c>
      <c r="H12108" s="3" t="s">
        <v>11456</v>
      </c>
      <c r="I12108" s="3" t="s">
        <v>11457</v>
      </c>
      <c r="J12108" s="3" t="s">
        <v>11458</v>
      </c>
      <c r="K12108" s="3" t="s">
        <v>24</v>
      </c>
      <c r="L12108" s="3">
        <v>5.0</v>
      </c>
      <c r="M12108" s="3" t="s">
        <v>25</v>
      </c>
      <c r="N12108" s="3" t="s">
        <v>5841</v>
      </c>
      <c r="O12108" s="3" t="s">
        <v>59</v>
      </c>
      <c r="P12108" s="4">
        <v>16477.0</v>
      </c>
      <c r="Q12108" s="3" t="s">
        <v>169</v>
      </c>
      <c r="S12108" s="3" t="s">
        <v>34</v>
      </c>
    </row>
    <row r="12109">
      <c r="A12109" s="2">
        <v>42318.714907407404</v>
      </c>
      <c r="B12109" s="3">
        <v>76.0</v>
      </c>
      <c r="C12109" s="3" t="s">
        <v>11139</v>
      </c>
      <c r="D12109" s="3">
        <v>34.0</v>
      </c>
      <c r="E12109" s="3" t="s">
        <v>11225</v>
      </c>
      <c r="F12109" s="3">
        <v>4.0</v>
      </c>
      <c r="G12109" s="3">
        <v>5.0</v>
      </c>
      <c r="H12109" s="3" t="s">
        <v>11456</v>
      </c>
      <c r="I12109" s="3" t="s">
        <v>11457</v>
      </c>
      <c r="J12109" s="3" t="s">
        <v>11458</v>
      </c>
      <c r="K12109" s="3" t="s">
        <v>24</v>
      </c>
      <c r="L12109" s="3">
        <v>6.0</v>
      </c>
      <c r="M12109" s="3" t="s">
        <v>30</v>
      </c>
      <c r="N12109" s="3" t="s">
        <v>11521</v>
      </c>
      <c r="O12109" s="3" t="s">
        <v>375</v>
      </c>
      <c r="P12109" s="4">
        <v>17560.0</v>
      </c>
      <c r="Q12109" s="3" t="s">
        <v>40</v>
      </c>
      <c r="S12109" s="3" t="s">
        <v>34</v>
      </c>
    </row>
    <row r="12110">
      <c r="A12110" s="2">
        <v>42318.714907407404</v>
      </c>
      <c r="B12110" s="3">
        <v>76.0</v>
      </c>
      <c r="C12110" s="3" t="s">
        <v>11139</v>
      </c>
      <c r="D12110" s="3">
        <v>34.0</v>
      </c>
      <c r="E12110" s="3" t="s">
        <v>11225</v>
      </c>
      <c r="F12110" s="3">
        <v>4.0</v>
      </c>
      <c r="G12110" s="3">
        <v>5.0</v>
      </c>
      <c r="H12110" s="3" t="s">
        <v>11456</v>
      </c>
      <c r="I12110" s="3" t="s">
        <v>11457</v>
      </c>
      <c r="J12110" s="3" t="s">
        <v>11458</v>
      </c>
      <c r="K12110" s="3" t="s">
        <v>24</v>
      </c>
      <c r="L12110" s="3">
        <v>7.0</v>
      </c>
      <c r="M12110" s="3" t="s">
        <v>25</v>
      </c>
      <c r="N12110" s="3" t="s">
        <v>11527</v>
      </c>
      <c r="O12110" s="3" t="s">
        <v>3003</v>
      </c>
      <c r="P12110" s="4">
        <v>14164.0</v>
      </c>
      <c r="Q12110" s="3" t="s">
        <v>105</v>
      </c>
      <c r="S12110" s="3" t="s">
        <v>34</v>
      </c>
    </row>
    <row r="12111">
      <c r="A12111" s="2">
        <v>42318.714907407404</v>
      </c>
      <c r="B12111" s="3">
        <v>76.0</v>
      </c>
      <c r="C12111" s="3" t="s">
        <v>11139</v>
      </c>
      <c r="D12111" s="3">
        <v>34.0</v>
      </c>
      <c r="E12111" s="3" t="s">
        <v>11225</v>
      </c>
      <c r="F12111" s="3">
        <v>4.0</v>
      </c>
      <c r="G12111" s="3">
        <v>5.0</v>
      </c>
      <c r="H12111" s="3" t="s">
        <v>11456</v>
      </c>
      <c r="I12111" s="3" t="s">
        <v>11457</v>
      </c>
      <c r="J12111" s="3" t="s">
        <v>11458</v>
      </c>
      <c r="K12111" s="3" t="s">
        <v>24</v>
      </c>
      <c r="L12111" s="3">
        <v>8.0</v>
      </c>
      <c r="M12111" s="3" t="s">
        <v>30</v>
      </c>
      <c r="N12111" s="3" t="s">
        <v>11528</v>
      </c>
      <c r="O12111" s="3" t="s">
        <v>705</v>
      </c>
      <c r="P12111" s="4">
        <v>21669.0</v>
      </c>
      <c r="Q12111" s="3" t="s">
        <v>40</v>
      </c>
      <c r="S12111" s="3" t="s">
        <v>34</v>
      </c>
    </row>
    <row r="12112">
      <c r="A12112" s="2">
        <v>42318.714907407404</v>
      </c>
      <c r="B12112" s="3">
        <v>76.0</v>
      </c>
      <c r="C12112" s="3" t="s">
        <v>11139</v>
      </c>
      <c r="D12112" s="3">
        <v>34.0</v>
      </c>
      <c r="E12112" s="3" t="s">
        <v>11225</v>
      </c>
      <c r="F12112" s="3">
        <v>4.0</v>
      </c>
      <c r="G12112" s="3">
        <v>5.0</v>
      </c>
      <c r="H12112" s="3" t="s">
        <v>11456</v>
      </c>
      <c r="I12112" s="3" t="s">
        <v>11457</v>
      </c>
      <c r="J12112" s="3" t="s">
        <v>11458</v>
      </c>
      <c r="K12112" s="3" t="s">
        <v>24</v>
      </c>
      <c r="L12112" s="3">
        <v>9.0</v>
      </c>
      <c r="M12112" s="3" t="s">
        <v>25</v>
      </c>
      <c r="N12112" s="3" t="s">
        <v>5754</v>
      </c>
      <c r="O12112" s="3" t="s">
        <v>3702</v>
      </c>
      <c r="P12112" s="4">
        <v>17275.0</v>
      </c>
      <c r="Q12112" s="3" t="s">
        <v>86</v>
      </c>
      <c r="S12112" s="3" t="s">
        <v>34</v>
      </c>
    </row>
    <row r="12113">
      <c r="A12113" s="2">
        <v>42318.714907407404</v>
      </c>
      <c r="B12113" s="3">
        <v>76.0</v>
      </c>
      <c r="C12113" s="3" t="s">
        <v>11139</v>
      </c>
      <c r="D12113" s="3">
        <v>34.0</v>
      </c>
      <c r="E12113" s="3" t="s">
        <v>11225</v>
      </c>
      <c r="F12113" s="3">
        <v>4.0</v>
      </c>
      <c r="G12113" s="3">
        <v>5.0</v>
      </c>
      <c r="H12113" s="3" t="s">
        <v>11456</v>
      </c>
      <c r="I12113" s="3" t="s">
        <v>11457</v>
      </c>
      <c r="J12113" s="3" t="s">
        <v>11458</v>
      </c>
      <c r="K12113" s="3" t="s">
        <v>24</v>
      </c>
      <c r="L12113" s="3">
        <v>10.0</v>
      </c>
      <c r="M12113" s="3" t="s">
        <v>30</v>
      </c>
      <c r="N12113" s="3" t="s">
        <v>11529</v>
      </c>
      <c r="O12113" s="3" t="s">
        <v>2092</v>
      </c>
      <c r="P12113" s="4">
        <v>20512.0</v>
      </c>
      <c r="Q12113" s="3" t="s">
        <v>132</v>
      </c>
      <c r="S12113" s="3" t="s">
        <v>34</v>
      </c>
    </row>
    <row r="12114">
      <c r="A12114" s="2">
        <v>42318.714907407404</v>
      </c>
      <c r="B12114" s="3">
        <v>76.0</v>
      </c>
      <c r="C12114" s="3" t="s">
        <v>11139</v>
      </c>
      <c r="D12114" s="3">
        <v>34.0</v>
      </c>
      <c r="E12114" s="3" t="s">
        <v>11225</v>
      </c>
      <c r="F12114" s="3">
        <v>4.0</v>
      </c>
      <c r="G12114" s="3">
        <v>5.0</v>
      </c>
      <c r="H12114" s="3" t="s">
        <v>11456</v>
      </c>
      <c r="I12114" s="3" t="s">
        <v>11457</v>
      </c>
      <c r="J12114" s="3" t="s">
        <v>11458</v>
      </c>
      <c r="K12114" s="3" t="s">
        <v>24</v>
      </c>
      <c r="L12114" s="3">
        <v>11.0</v>
      </c>
      <c r="M12114" s="3" t="s">
        <v>25</v>
      </c>
      <c r="N12114" s="3" t="s">
        <v>11530</v>
      </c>
      <c r="O12114" s="3" t="s">
        <v>1234</v>
      </c>
      <c r="P12114" s="4">
        <v>21463.0</v>
      </c>
      <c r="Q12114" s="3" t="s">
        <v>43</v>
      </c>
      <c r="S12114" s="3" t="s">
        <v>34</v>
      </c>
    </row>
    <row r="12115">
      <c r="A12115" s="2">
        <v>42318.714907407404</v>
      </c>
      <c r="B12115" s="3">
        <v>76.0</v>
      </c>
      <c r="C12115" s="3" t="s">
        <v>11139</v>
      </c>
      <c r="D12115" s="3">
        <v>34.0</v>
      </c>
      <c r="E12115" s="3" t="s">
        <v>11225</v>
      </c>
      <c r="F12115" s="3">
        <v>4.0</v>
      </c>
      <c r="G12115" s="3">
        <v>5.0</v>
      </c>
      <c r="H12115" s="3" t="s">
        <v>11456</v>
      </c>
      <c r="I12115" s="3" t="s">
        <v>11457</v>
      </c>
      <c r="J12115" s="3" t="s">
        <v>11458</v>
      </c>
      <c r="K12115" s="3" t="s">
        <v>24</v>
      </c>
      <c r="L12115" s="3">
        <v>12.0</v>
      </c>
      <c r="M12115" s="3" t="s">
        <v>30</v>
      </c>
      <c r="N12115" s="3" t="s">
        <v>11531</v>
      </c>
      <c r="O12115" s="3" t="s">
        <v>11532</v>
      </c>
      <c r="P12115" s="4">
        <v>13472.0</v>
      </c>
      <c r="Q12115" s="3" t="s">
        <v>105</v>
      </c>
      <c r="S12115" s="3" t="s">
        <v>34</v>
      </c>
    </row>
    <row r="12116">
      <c r="A12116" s="2">
        <v>42318.714907407404</v>
      </c>
      <c r="B12116" s="3">
        <v>76.0</v>
      </c>
      <c r="C12116" s="3" t="s">
        <v>11139</v>
      </c>
      <c r="D12116" s="3">
        <v>34.0</v>
      </c>
      <c r="E12116" s="3" t="s">
        <v>11225</v>
      </c>
      <c r="F12116" s="3">
        <v>4.0</v>
      </c>
      <c r="G12116" s="3">
        <v>5.0</v>
      </c>
      <c r="H12116" s="3" t="s">
        <v>11456</v>
      </c>
      <c r="I12116" s="3" t="s">
        <v>11457</v>
      </c>
      <c r="J12116" s="3" t="s">
        <v>11458</v>
      </c>
      <c r="K12116" s="3" t="s">
        <v>24</v>
      </c>
      <c r="L12116" s="3">
        <v>13.0</v>
      </c>
      <c r="M12116" s="3" t="s">
        <v>25</v>
      </c>
      <c r="N12116" s="3" t="s">
        <v>11533</v>
      </c>
      <c r="O12116" s="3" t="s">
        <v>628</v>
      </c>
      <c r="P12116" s="4">
        <v>17079.0</v>
      </c>
      <c r="Q12116" s="3" t="s">
        <v>60</v>
      </c>
      <c r="S12116" s="3" t="s">
        <v>34</v>
      </c>
    </row>
    <row r="12117">
      <c r="A12117" s="2">
        <v>42318.714907407404</v>
      </c>
      <c r="B12117" s="3">
        <v>76.0</v>
      </c>
      <c r="C12117" s="3" t="s">
        <v>11139</v>
      </c>
      <c r="D12117" s="3">
        <v>34.0</v>
      </c>
      <c r="E12117" s="3" t="s">
        <v>11225</v>
      </c>
      <c r="F12117" s="3">
        <v>4.0</v>
      </c>
      <c r="G12117" s="3">
        <v>5.0</v>
      </c>
      <c r="H12117" s="3" t="s">
        <v>11456</v>
      </c>
      <c r="I12117" s="3" t="s">
        <v>11457</v>
      </c>
      <c r="J12117" s="3" t="s">
        <v>11458</v>
      </c>
      <c r="K12117" s="3" t="s">
        <v>24</v>
      </c>
      <c r="L12117" s="3">
        <v>14.0</v>
      </c>
      <c r="M12117" s="3" t="s">
        <v>30</v>
      </c>
      <c r="N12117" s="3" t="s">
        <v>11534</v>
      </c>
      <c r="O12117" s="3" t="s">
        <v>2285</v>
      </c>
      <c r="P12117" s="4">
        <v>19334.0</v>
      </c>
      <c r="Q12117" s="3" t="s">
        <v>86</v>
      </c>
      <c r="S12117" s="3" t="s">
        <v>34</v>
      </c>
    </row>
    <row r="12118">
      <c r="A12118" s="2">
        <v>42318.714907407404</v>
      </c>
      <c r="B12118" s="3">
        <v>76.0</v>
      </c>
      <c r="C12118" s="3" t="s">
        <v>11139</v>
      </c>
      <c r="D12118" s="3">
        <v>34.0</v>
      </c>
      <c r="E12118" s="3" t="s">
        <v>11225</v>
      </c>
      <c r="F12118" s="3">
        <v>4.0</v>
      </c>
      <c r="G12118" s="3">
        <v>5.0</v>
      </c>
      <c r="H12118" s="3" t="s">
        <v>11456</v>
      </c>
      <c r="I12118" s="3" t="s">
        <v>11457</v>
      </c>
      <c r="J12118" s="3" t="s">
        <v>11458</v>
      </c>
      <c r="K12118" s="3" t="s">
        <v>24</v>
      </c>
      <c r="L12118" s="3">
        <v>15.0</v>
      </c>
      <c r="M12118" s="3" t="s">
        <v>25</v>
      </c>
      <c r="N12118" s="3" t="s">
        <v>11535</v>
      </c>
      <c r="O12118" s="3" t="s">
        <v>109</v>
      </c>
      <c r="P12118" s="4">
        <v>16764.0</v>
      </c>
      <c r="Q12118" s="3" t="s">
        <v>96</v>
      </c>
      <c r="S12118" s="3" t="s">
        <v>34</v>
      </c>
    </row>
    <row r="12119">
      <c r="A12119" s="2">
        <v>42318.714907407404</v>
      </c>
      <c r="B12119" s="3">
        <v>76.0</v>
      </c>
      <c r="C12119" s="3" t="s">
        <v>11139</v>
      </c>
      <c r="D12119" s="3">
        <v>34.0</v>
      </c>
      <c r="E12119" s="3" t="s">
        <v>11225</v>
      </c>
      <c r="F12119" s="3">
        <v>4.0</v>
      </c>
      <c r="G12119" s="3">
        <v>5.0</v>
      </c>
      <c r="H12119" s="3" t="s">
        <v>11456</v>
      </c>
      <c r="I12119" s="3" t="s">
        <v>11457</v>
      </c>
      <c r="J12119" s="3" t="s">
        <v>11458</v>
      </c>
      <c r="K12119" s="3" t="s">
        <v>24</v>
      </c>
      <c r="L12119" s="3">
        <v>16.0</v>
      </c>
      <c r="M12119" s="3" t="s">
        <v>30</v>
      </c>
      <c r="N12119" s="3" t="s">
        <v>11536</v>
      </c>
      <c r="O12119" s="3" t="s">
        <v>11537</v>
      </c>
      <c r="P12119" s="4">
        <v>20830.0</v>
      </c>
      <c r="Q12119" s="3" t="s">
        <v>79</v>
      </c>
      <c r="S12119" s="3" t="s">
        <v>34</v>
      </c>
    </row>
    <row r="12120">
      <c r="A12120" s="2">
        <v>42318.714907407404</v>
      </c>
      <c r="B12120" s="3">
        <v>76.0</v>
      </c>
      <c r="C12120" s="3" t="s">
        <v>11139</v>
      </c>
      <c r="D12120" s="3">
        <v>34.0</v>
      </c>
      <c r="E12120" s="3" t="s">
        <v>11225</v>
      </c>
      <c r="F12120" s="3">
        <v>4.0</v>
      </c>
      <c r="G12120" s="3">
        <v>5.0</v>
      </c>
      <c r="H12120" s="3" t="s">
        <v>11456</v>
      </c>
      <c r="I12120" s="3" t="s">
        <v>11457</v>
      </c>
      <c r="J12120" s="3" t="s">
        <v>11458</v>
      </c>
      <c r="K12120" s="3" t="s">
        <v>24</v>
      </c>
      <c r="L12120" s="3">
        <v>17.0</v>
      </c>
      <c r="M12120" s="3" t="s">
        <v>25</v>
      </c>
      <c r="N12120" s="3" t="s">
        <v>11538</v>
      </c>
      <c r="O12120" s="3" t="s">
        <v>1549</v>
      </c>
      <c r="P12120" s="4">
        <v>20951.0</v>
      </c>
      <c r="Q12120" s="3" t="s">
        <v>610</v>
      </c>
      <c r="S12120" s="3" t="s">
        <v>34</v>
      </c>
    </row>
    <row r="12121">
      <c r="A12121" s="2">
        <v>42318.714907407404</v>
      </c>
      <c r="B12121" s="3">
        <v>76.0</v>
      </c>
      <c r="C12121" s="3" t="s">
        <v>11139</v>
      </c>
      <c r="D12121" s="3">
        <v>34.0</v>
      </c>
      <c r="E12121" s="3" t="s">
        <v>11225</v>
      </c>
      <c r="F12121" s="3">
        <v>4.0</v>
      </c>
      <c r="G12121" s="3">
        <v>5.0</v>
      </c>
      <c r="H12121" s="3" t="s">
        <v>11456</v>
      </c>
      <c r="I12121" s="3" t="s">
        <v>11457</v>
      </c>
      <c r="J12121" s="3" t="s">
        <v>11458</v>
      </c>
      <c r="K12121" s="3" t="s">
        <v>24</v>
      </c>
      <c r="L12121" s="3">
        <v>18.0</v>
      </c>
      <c r="M12121" s="3" t="s">
        <v>30</v>
      </c>
      <c r="N12121" s="3" t="s">
        <v>11539</v>
      </c>
      <c r="O12121" s="3" t="s">
        <v>11540</v>
      </c>
      <c r="P12121" s="4">
        <v>32655.0</v>
      </c>
      <c r="Q12121" s="3" t="s">
        <v>191</v>
      </c>
      <c r="S12121" s="3" t="s">
        <v>34</v>
      </c>
    </row>
    <row r="12122">
      <c r="A12122" s="2">
        <v>42318.714907407404</v>
      </c>
      <c r="B12122" s="3">
        <v>76.0</v>
      </c>
      <c r="C12122" s="3" t="s">
        <v>11139</v>
      </c>
      <c r="D12122" s="3">
        <v>34.0</v>
      </c>
      <c r="E12122" s="3" t="s">
        <v>11225</v>
      </c>
      <c r="F12122" s="3">
        <v>4.0</v>
      </c>
      <c r="G12122" s="3">
        <v>5.0</v>
      </c>
      <c r="H12122" s="3" t="s">
        <v>11456</v>
      </c>
      <c r="I12122" s="3" t="s">
        <v>11457</v>
      </c>
      <c r="J12122" s="3" t="s">
        <v>11458</v>
      </c>
      <c r="K12122" s="3" t="s">
        <v>24</v>
      </c>
      <c r="L12122" s="3">
        <v>19.0</v>
      </c>
      <c r="M12122" s="3" t="s">
        <v>25</v>
      </c>
      <c r="N12122" s="3" t="s">
        <v>9678</v>
      </c>
      <c r="O12122" s="3" t="s">
        <v>11541</v>
      </c>
      <c r="P12122" s="4">
        <v>8249.0</v>
      </c>
      <c r="Q12122" s="3" t="s">
        <v>105</v>
      </c>
      <c r="S12122" s="3" t="s">
        <v>34</v>
      </c>
    </row>
    <row r="12123">
      <c r="A12123" s="2">
        <v>42318.714907407404</v>
      </c>
      <c r="B12123" s="3">
        <v>76.0</v>
      </c>
      <c r="C12123" s="3" t="s">
        <v>11139</v>
      </c>
      <c r="D12123" s="3">
        <v>34.0</v>
      </c>
      <c r="E12123" s="3" t="s">
        <v>11225</v>
      </c>
      <c r="F12123" s="3">
        <v>4.0</v>
      </c>
      <c r="G12123" s="3">
        <v>5.0</v>
      </c>
      <c r="H12123" s="3" t="s">
        <v>11456</v>
      </c>
      <c r="I12123" s="3" t="s">
        <v>11457</v>
      </c>
      <c r="J12123" s="3" t="s">
        <v>11458</v>
      </c>
      <c r="K12123" s="3" t="s">
        <v>24</v>
      </c>
      <c r="L12123" s="3">
        <v>20.0</v>
      </c>
      <c r="M12123" s="3" t="s">
        <v>30</v>
      </c>
      <c r="N12123" s="3" t="s">
        <v>11542</v>
      </c>
      <c r="O12123" s="3" t="s">
        <v>11543</v>
      </c>
      <c r="P12123" s="4">
        <v>16465.0</v>
      </c>
      <c r="Q12123" s="3" t="s">
        <v>49</v>
      </c>
      <c r="S12123" s="3" t="s">
        <v>34</v>
      </c>
    </row>
    <row r="12124">
      <c r="A12124" s="2">
        <v>42318.714907407404</v>
      </c>
      <c r="B12124" s="3">
        <v>76.0</v>
      </c>
      <c r="C12124" s="3" t="s">
        <v>11139</v>
      </c>
      <c r="D12124" s="3">
        <v>34.0</v>
      </c>
      <c r="E12124" s="3" t="s">
        <v>11225</v>
      </c>
      <c r="F12124" s="3">
        <v>4.0</v>
      </c>
      <c r="G12124" s="3">
        <v>5.0</v>
      </c>
      <c r="H12124" s="3" t="s">
        <v>11456</v>
      </c>
      <c r="I12124" s="3" t="s">
        <v>11457</v>
      </c>
      <c r="J12124" s="3" t="s">
        <v>11458</v>
      </c>
      <c r="K12124" s="3" t="s">
        <v>24</v>
      </c>
      <c r="L12124" s="3">
        <v>21.0</v>
      </c>
      <c r="M12124" s="3" t="s">
        <v>25</v>
      </c>
      <c r="N12124" s="3" t="s">
        <v>10260</v>
      </c>
      <c r="O12124" s="3" t="s">
        <v>109</v>
      </c>
      <c r="P12124" s="4">
        <v>12082.0</v>
      </c>
      <c r="Q12124" s="3" t="s">
        <v>49</v>
      </c>
      <c r="S12124" s="3" t="s">
        <v>34</v>
      </c>
    </row>
    <row r="12125">
      <c r="A12125" s="2">
        <v>42318.714907407404</v>
      </c>
      <c r="B12125" s="3">
        <v>76.0</v>
      </c>
      <c r="C12125" s="3" t="s">
        <v>11139</v>
      </c>
      <c r="D12125" s="3">
        <v>34.0</v>
      </c>
      <c r="E12125" s="3" t="s">
        <v>11225</v>
      </c>
      <c r="F12125" s="3">
        <v>4.0</v>
      </c>
      <c r="G12125" s="3">
        <v>5.0</v>
      </c>
      <c r="H12125" s="3" t="s">
        <v>11456</v>
      </c>
      <c r="I12125" s="3" t="s">
        <v>11457</v>
      </c>
      <c r="J12125" s="3" t="s">
        <v>11458</v>
      </c>
      <c r="K12125" s="3" t="s">
        <v>24</v>
      </c>
      <c r="L12125" s="3">
        <v>22.0</v>
      </c>
      <c r="M12125" s="3" t="s">
        <v>30</v>
      </c>
      <c r="N12125" s="3" t="s">
        <v>11544</v>
      </c>
      <c r="O12125" s="3" t="s">
        <v>11545</v>
      </c>
      <c r="P12125" s="4">
        <v>14774.0</v>
      </c>
      <c r="Q12125" s="3" t="s">
        <v>105</v>
      </c>
      <c r="S12125" s="3" t="s">
        <v>34</v>
      </c>
    </row>
    <row r="12126">
      <c r="A12126" s="2">
        <v>42318.714907407404</v>
      </c>
      <c r="B12126" s="3">
        <v>76.0</v>
      </c>
      <c r="C12126" s="3" t="s">
        <v>11139</v>
      </c>
      <c r="D12126" s="3">
        <v>34.0</v>
      </c>
      <c r="E12126" s="3" t="s">
        <v>11225</v>
      </c>
      <c r="F12126" s="3">
        <v>4.0</v>
      </c>
      <c r="G12126" s="3">
        <v>5.0</v>
      </c>
      <c r="H12126" s="3" t="s">
        <v>11456</v>
      </c>
      <c r="I12126" s="3" t="s">
        <v>11457</v>
      </c>
      <c r="J12126" s="3" t="s">
        <v>11458</v>
      </c>
      <c r="K12126" s="3" t="s">
        <v>24</v>
      </c>
      <c r="L12126" s="3">
        <v>23.0</v>
      </c>
      <c r="M12126" s="3" t="s">
        <v>25</v>
      </c>
      <c r="N12126" s="3" t="s">
        <v>10814</v>
      </c>
      <c r="O12126" s="3" t="s">
        <v>10220</v>
      </c>
      <c r="P12126" s="4">
        <v>35156.0</v>
      </c>
      <c r="Q12126" s="3" t="s">
        <v>191</v>
      </c>
      <c r="S12126" s="3" t="s">
        <v>34</v>
      </c>
    </row>
    <row r="12127">
      <c r="A12127" s="2">
        <v>42318.714907407404</v>
      </c>
      <c r="B12127" s="3">
        <v>76.0</v>
      </c>
      <c r="C12127" s="3" t="s">
        <v>11139</v>
      </c>
      <c r="D12127" s="3">
        <v>34.0</v>
      </c>
      <c r="E12127" s="3" t="s">
        <v>11225</v>
      </c>
      <c r="F12127" s="3">
        <v>4.0</v>
      </c>
      <c r="G12127" s="3">
        <v>5.0</v>
      </c>
      <c r="H12127" s="3" t="s">
        <v>11456</v>
      </c>
      <c r="I12127" s="3" t="s">
        <v>11457</v>
      </c>
      <c r="J12127" s="3" t="s">
        <v>11458</v>
      </c>
      <c r="K12127" s="3" t="s">
        <v>24</v>
      </c>
      <c r="L12127" s="3">
        <v>24.0</v>
      </c>
      <c r="M12127" s="3" t="s">
        <v>30</v>
      </c>
      <c r="N12127" s="3" t="s">
        <v>2443</v>
      </c>
      <c r="O12127" s="3" t="s">
        <v>8824</v>
      </c>
      <c r="P12127" s="4">
        <v>15188.0</v>
      </c>
      <c r="Q12127" s="3" t="s">
        <v>49</v>
      </c>
      <c r="S12127" s="3" t="s">
        <v>34</v>
      </c>
    </row>
    <row r="12128">
      <c r="A12128" s="2">
        <v>42318.714907407404</v>
      </c>
      <c r="B12128" s="3">
        <v>76.0</v>
      </c>
      <c r="C12128" s="3" t="s">
        <v>11139</v>
      </c>
      <c r="D12128" s="3">
        <v>34.0</v>
      </c>
      <c r="E12128" s="3" t="s">
        <v>11225</v>
      </c>
      <c r="F12128" s="3">
        <v>4.0</v>
      </c>
      <c r="G12128" s="3">
        <v>5.0</v>
      </c>
      <c r="H12128" s="3" t="s">
        <v>11456</v>
      </c>
      <c r="I12128" s="3" t="s">
        <v>11457</v>
      </c>
      <c r="J12128" s="3" t="s">
        <v>11458</v>
      </c>
      <c r="K12128" s="3" t="s">
        <v>24</v>
      </c>
      <c r="L12128" s="3">
        <v>25.0</v>
      </c>
      <c r="M12128" s="3" t="s">
        <v>25</v>
      </c>
      <c r="N12128" s="3" t="s">
        <v>1353</v>
      </c>
      <c r="O12128" s="3" t="s">
        <v>213</v>
      </c>
      <c r="P12128" s="4">
        <v>17663.0</v>
      </c>
      <c r="Q12128" s="3" t="s">
        <v>49</v>
      </c>
      <c r="S12128" s="3" t="s">
        <v>34</v>
      </c>
    </row>
    <row r="12129">
      <c r="A12129" s="2">
        <v>42318.714907407404</v>
      </c>
      <c r="B12129" s="3">
        <v>76.0</v>
      </c>
      <c r="C12129" s="3" t="s">
        <v>11139</v>
      </c>
      <c r="D12129" s="3">
        <v>34.0</v>
      </c>
      <c r="E12129" s="3" t="s">
        <v>11225</v>
      </c>
      <c r="F12129" s="3">
        <v>4.0</v>
      </c>
      <c r="G12129" s="3">
        <v>5.0</v>
      </c>
      <c r="H12129" s="3" t="s">
        <v>11456</v>
      </c>
      <c r="I12129" s="3" t="s">
        <v>11457</v>
      </c>
      <c r="J12129" s="3" t="s">
        <v>11458</v>
      </c>
      <c r="K12129" s="3" t="s">
        <v>24</v>
      </c>
      <c r="L12129" s="3">
        <v>26.0</v>
      </c>
      <c r="M12129" s="3" t="s">
        <v>30</v>
      </c>
      <c r="N12129" s="3" t="s">
        <v>11546</v>
      </c>
      <c r="O12129" s="3" t="s">
        <v>633</v>
      </c>
      <c r="P12129" s="4">
        <v>25085.0</v>
      </c>
      <c r="Q12129" s="3" t="s">
        <v>40</v>
      </c>
      <c r="S12129" s="3" t="s">
        <v>34</v>
      </c>
    </row>
    <row r="12130">
      <c r="A12130" s="2">
        <v>42318.714907407404</v>
      </c>
      <c r="B12130" s="3">
        <v>76.0</v>
      </c>
      <c r="C12130" s="3" t="s">
        <v>11139</v>
      </c>
      <c r="D12130" s="3">
        <v>34.0</v>
      </c>
      <c r="E12130" s="3" t="s">
        <v>11225</v>
      </c>
      <c r="F12130" s="3">
        <v>4.0</v>
      </c>
      <c r="G12130" s="3">
        <v>5.0</v>
      </c>
      <c r="H12130" s="3" t="s">
        <v>11456</v>
      </c>
      <c r="I12130" s="3" t="s">
        <v>11457</v>
      </c>
      <c r="J12130" s="3" t="s">
        <v>11458</v>
      </c>
      <c r="K12130" s="3" t="s">
        <v>24</v>
      </c>
      <c r="L12130" s="3">
        <v>27.0</v>
      </c>
      <c r="M12130" s="3" t="s">
        <v>25</v>
      </c>
      <c r="N12130" s="3" t="s">
        <v>11547</v>
      </c>
      <c r="O12130" s="3" t="s">
        <v>100</v>
      </c>
      <c r="P12130" s="4">
        <v>30409.0</v>
      </c>
      <c r="Q12130" s="3" t="s">
        <v>60</v>
      </c>
      <c r="S12130" s="3" t="s">
        <v>34</v>
      </c>
    </row>
    <row r="12131">
      <c r="A12131" s="2">
        <v>42318.714907407404</v>
      </c>
      <c r="B12131" s="3">
        <v>76.0</v>
      </c>
      <c r="C12131" s="3" t="s">
        <v>11139</v>
      </c>
      <c r="D12131" s="3">
        <v>34.0</v>
      </c>
      <c r="E12131" s="3" t="s">
        <v>11225</v>
      </c>
      <c r="F12131" s="3">
        <v>4.0</v>
      </c>
      <c r="G12131" s="3">
        <v>5.0</v>
      </c>
      <c r="H12131" s="3" t="s">
        <v>11456</v>
      </c>
      <c r="I12131" s="3" t="s">
        <v>11457</v>
      </c>
      <c r="J12131" s="3" t="s">
        <v>11458</v>
      </c>
      <c r="K12131" s="3" t="s">
        <v>24</v>
      </c>
      <c r="L12131" s="3">
        <v>28.0</v>
      </c>
      <c r="M12131" s="3" t="s">
        <v>30</v>
      </c>
      <c r="N12131" s="3" t="s">
        <v>4626</v>
      </c>
      <c r="O12131" s="3" t="s">
        <v>511</v>
      </c>
      <c r="P12131" s="4">
        <v>11935.0</v>
      </c>
      <c r="Q12131" s="3" t="s">
        <v>40</v>
      </c>
      <c r="S12131" s="3" t="s">
        <v>34</v>
      </c>
    </row>
    <row r="12132">
      <c r="A12132" s="2">
        <v>42318.714907407404</v>
      </c>
      <c r="B12132" s="3">
        <v>76.0</v>
      </c>
      <c r="C12132" s="3" t="s">
        <v>11139</v>
      </c>
      <c r="D12132" s="3">
        <v>34.0</v>
      </c>
      <c r="E12132" s="3" t="s">
        <v>11225</v>
      </c>
      <c r="F12132" s="3">
        <v>4.0</v>
      </c>
      <c r="G12132" s="3">
        <v>5.0</v>
      </c>
      <c r="H12132" s="3" t="s">
        <v>11456</v>
      </c>
      <c r="I12132" s="3" t="s">
        <v>11457</v>
      </c>
      <c r="J12132" s="3" t="s">
        <v>11458</v>
      </c>
      <c r="K12132" s="3" t="s">
        <v>24</v>
      </c>
      <c r="L12132" s="3">
        <v>29.0</v>
      </c>
      <c r="M12132" s="3" t="s">
        <v>25</v>
      </c>
      <c r="N12132" s="3" t="s">
        <v>2926</v>
      </c>
      <c r="O12132" s="3" t="s">
        <v>104</v>
      </c>
      <c r="P12132" s="4">
        <v>16901.0</v>
      </c>
      <c r="Q12132" s="3" t="s">
        <v>117</v>
      </c>
      <c r="S12132" s="3" t="s">
        <v>34</v>
      </c>
    </row>
    <row r="12133">
      <c r="A12133" s="2">
        <v>42318.714907407404</v>
      </c>
      <c r="B12133" s="3">
        <v>76.0</v>
      </c>
      <c r="C12133" s="3" t="s">
        <v>11139</v>
      </c>
      <c r="D12133" s="3">
        <v>34.0</v>
      </c>
      <c r="E12133" s="3" t="s">
        <v>11225</v>
      </c>
      <c r="F12133" s="3">
        <v>4.0</v>
      </c>
      <c r="G12133" s="3">
        <v>5.0</v>
      </c>
      <c r="H12133" s="3" t="s">
        <v>11456</v>
      </c>
      <c r="I12133" s="3" t="s">
        <v>11457</v>
      </c>
      <c r="J12133" s="3" t="s">
        <v>11458</v>
      </c>
      <c r="K12133" s="3" t="s">
        <v>24</v>
      </c>
      <c r="L12133" s="3">
        <v>30.0</v>
      </c>
      <c r="M12133" s="3" t="s">
        <v>30</v>
      </c>
      <c r="N12133" s="3" t="s">
        <v>11548</v>
      </c>
      <c r="O12133" s="3" t="s">
        <v>866</v>
      </c>
      <c r="P12133" s="4">
        <v>17506.0</v>
      </c>
      <c r="Q12133" s="3" t="s">
        <v>49</v>
      </c>
      <c r="S12133" s="3" t="s">
        <v>34</v>
      </c>
    </row>
    <row r="12134">
      <c r="A12134" s="2">
        <v>42318.714907407404</v>
      </c>
      <c r="B12134" s="3">
        <v>76.0</v>
      </c>
      <c r="C12134" s="3" t="s">
        <v>11139</v>
      </c>
      <c r="D12134" s="3">
        <v>34.0</v>
      </c>
      <c r="E12134" s="3" t="s">
        <v>11225</v>
      </c>
      <c r="F12134" s="3">
        <v>4.0</v>
      </c>
      <c r="G12134" s="3">
        <v>5.0</v>
      </c>
      <c r="H12134" s="3" t="s">
        <v>11456</v>
      </c>
      <c r="I12134" s="3" t="s">
        <v>11457</v>
      </c>
      <c r="J12134" s="3" t="s">
        <v>11458</v>
      </c>
      <c r="K12134" s="3" t="s">
        <v>24</v>
      </c>
      <c r="L12134" s="3">
        <v>31.0</v>
      </c>
      <c r="M12134" s="3" t="s">
        <v>25</v>
      </c>
      <c r="N12134" s="3" t="s">
        <v>11549</v>
      </c>
      <c r="O12134" s="3" t="s">
        <v>11550</v>
      </c>
      <c r="P12134" s="4">
        <v>21563.0</v>
      </c>
      <c r="Q12134" s="3" t="s">
        <v>132</v>
      </c>
      <c r="S12134" s="3" t="s">
        <v>34</v>
      </c>
    </row>
    <row r="12135">
      <c r="A12135" s="2">
        <v>42318.714907407404</v>
      </c>
      <c r="B12135" s="3">
        <v>76.0</v>
      </c>
      <c r="C12135" s="3" t="s">
        <v>11139</v>
      </c>
      <c r="D12135" s="3">
        <v>34.0</v>
      </c>
      <c r="E12135" s="3" t="s">
        <v>11225</v>
      </c>
      <c r="F12135" s="3">
        <v>4.0</v>
      </c>
      <c r="G12135" s="3">
        <v>5.0</v>
      </c>
      <c r="H12135" s="3" t="s">
        <v>11456</v>
      </c>
      <c r="I12135" s="3" t="s">
        <v>11457</v>
      </c>
      <c r="J12135" s="3" t="s">
        <v>11458</v>
      </c>
      <c r="K12135" s="3" t="s">
        <v>24</v>
      </c>
      <c r="L12135" s="3">
        <v>32.0</v>
      </c>
      <c r="M12135" s="3" t="s">
        <v>30</v>
      </c>
      <c r="N12135" s="3" t="s">
        <v>11551</v>
      </c>
      <c r="O12135" s="3" t="s">
        <v>171</v>
      </c>
      <c r="P12135" s="4">
        <v>19397.0</v>
      </c>
      <c r="Q12135" s="3" t="s">
        <v>132</v>
      </c>
      <c r="S12135" s="3" t="s">
        <v>34</v>
      </c>
    </row>
    <row r="12136">
      <c r="A12136" s="2">
        <v>42318.714907407404</v>
      </c>
      <c r="B12136" s="3">
        <v>76.0</v>
      </c>
      <c r="C12136" s="3" t="s">
        <v>11139</v>
      </c>
      <c r="D12136" s="3">
        <v>46.0</v>
      </c>
      <c r="E12136" s="3" t="s">
        <v>11252</v>
      </c>
      <c r="F12136" s="3">
        <v>4.0</v>
      </c>
      <c r="G12136" s="3">
        <v>5.0</v>
      </c>
      <c r="H12136" s="3" t="s">
        <v>11456</v>
      </c>
      <c r="I12136" s="3" t="s">
        <v>11457</v>
      </c>
      <c r="J12136" s="3" t="s">
        <v>11458</v>
      </c>
      <c r="K12136" s="3" t="s">
        <v>24</v>
      </c>
      <c r="L12136" s="3">
        <v>1.0</v>
      </c>
      <c r="M12136" s="3" t="s">
        <v>30</v>
      </c>
      <c r="N12136" s="3" t="s">
        <v>2734</v>
      </c>
      <c r="O12136" s="3" t="s">
        <v>102</v>
      </c>
      <c r="P12136" s="4">
        <v>25615.0</v>
      </c>
      <c r="Q12136" s="3" t="s">
        <v>75</v>
      </c>
      <c r="S12136" s="3" t="s">
        <v>34</v>
      </c>
    </row>
    <row r="12137">
      <c r="A12137" s="2">
        <v>42318.714907407404</v>
      </c>
      <c r="B12137" s="3">
        <v>76.0</v>
      </c>
      <c r="C12137" s="3" t="s">
        <v>11139</v>
      </c>
      <c r="D12137" s="3">
        <v>46.0</v>
      </c>
      <c r="E12137" s="3" t="s">
        <v>11252</v>
      </c>
      <c r="F12137" s="3">
        <v>4.0</v>
      </c>
      <c r="G12137" s="3">
        <v>5.0</v>
      </c>
      <c r="H12137" s="3" t="s">
        <v>11456</v>
      </c>
      <c r="I12137" s="3" t="s">
        <v>11457</v>
      </c>
      <c r="J12137" s="3" t="s">
        <v>11458</v>
      </c>
      <c r="K12137" s="3" t="s">
        <v>24</v>
      </c>
      <c r="L12137" s="3">
        <v>2.0</v>
      </c>
      <c r="M12137" s="3" t="s">
        <v>25</v>
      </c>
      <c r="N12137" s="3" t="s">
        <v>11552</v>
      </c>
      <c r="O12137" s="3" t="s">
        <v>246</v>
      </c>
      <c r="P12137" s="4">
        <v>15639.0</v>
      </c>
      <c r="Q12137" s="3" t="s">
        <v>132</v>
      </c>
      <c r="S12137" s="3" t="s">
        <v>34</v>
      </c>
    </row>
    <row r="12138">
      <c r="A12138" s="2">
        <v>42318.714907407404</v>
      </c>
      <c r="B12138" s="3">
        <v>76.0</v>
      </c>
      <c r="C12138" s="3" t="s">
        <v>11139</v>
      </c>
      <c r="D12138" s="3">
        <v>46.0</v>
      </c>
      <c r="E12138" s="3" t="s">
        <v>11252</v>
      </c>
      <c r="F12138" s="3">
        <v>4.0</v>
      </c>
      <c r="G12138" s="3">
        <v>5.0</v>
      </c>
      <c r="H12138" s="3" t="s">
        <v>11456</v>
      </c>
      <c r="I12138" s="3" t="s">
        <v>11457</v>
      </c>
      <c r="J12138" s="3" t="s">
        <v>11458</v>
      </c>
      <c r="K12138" s="3" t="s">
        <v>24</v>
      </c>
      <c r="L12138" s="3">
        <v>3.0</v>
      </c>
      <c r="M12138" s="3" t="s">
        <v>30</v>
      </c>
      <c r="N12138" s="3" t="s">
        <v>11553</v>
      </c>
      <c r="O12138" s="3" t="s">
        <v>6989</v>
      </c>
      <c r="P12138" s="4">
        <v>14303.0</v>
      </c>
      <c r="Q12138" s="3" t="s">
        <v>75</v>
      </c>
      <c r="S12138" s="3" t="s">
        <v>34</v>
      </c>
    </row>
    <row r="12139">
      <c r="A12139" s="2">
        <v>42318.714907407404</v>
      </c>
      <c r="B12139" s="3">
        <v>76.0</v>
      </c>
      <c r="C12139" s="3" t="s">
        <v>11139</v>
      </c>
      <c r="D12139" s="3">
        <v>46.0</v>
      </c>
      <c r="E12139" s="3" t="s">
        <v>11252</v>
      </c>
      <c r="F12139" s="3">
        <v>4.0</v>
      </c>
      <c r="G12139" s="3">
        <v>5.0</v>
      </c>
      <c r="H12139" s="3" t="s">
        <v>11456</v>
      </c>
      <c r="I12139" s="3" t="s">
        <v>11457</v>
      </c>
      <c r="J12139" s="3" t="s">
        <v>11458</v>
      </c>
      <c r="K12139" s="3" t="s">
        <v>24</v>
      </c>
      <c r="L12139" s="3">
        <v>4.0</v>
      </c>
      <c r="M12139" s="3" t="s">
        <v>25</v>
      </c>
      <c r="N12139" s="3" t="s">
        <v>2734</v>
      </c>
      <c r="O12139" s="3" t="s">
        <v>104</v>
      </c>
      <c r="P12139" s="4">
        <v>14816.0</v>
      </c>
      <c r="Q12139" s="3" t="s">
        <v>132</v>
      </c>
      <c r="S12139" s="3" t="s">
        <v>34</v>
      </c>
    </row>
    <row r="12140">
      <c r="A12140" s="2">
        <v>42318.714907407404</v>
      </c>
      <c r="B12140" s="3">
        <v>76.0</v>
      </c>
      <c r="C12140" s="3" t="s">
        <v>11139</v>
      </c>
      <c r="D12140" s="3">
        <v>46.0</v>
      </c>
      <c r="E12140" s="3" t="s">
        <v>11252</v>
      </c>
      <c r="F12140" s="3">
        <v>4.0</v>
      </c>
      <c r="G12140" s="3">
        <v>5.0</v>
      </c>
      <c r="H12140" s="3" t="s">
        <v>11456</v>
      </c>
      <c r="I12140" s="3" t="s">
        <v>11457</v>
      </c>
      <c r="J12140" s="3" t="s">
        <v>11458</v>
      </c>
      <c r="K12140" s="3" t="s">
        <v>24</v>
      </c>
      <c r="L12140" s="3">
        <v>5.0</v>
      </c>
      <c r="M12140" s="3" t="s">
        <v>30</v>
      </c>
      <c r="N12140" s="3" t="s">
        <v>11554</v>
      </c>
      <c r="O12140" s="3" t="s">
        <v>803</v>
      </c>
      <c r="P12140" s="4">
        <v>16184.0</v>
      </c>
      <c r="Q12140" s="3" t="s">
        <v>60</v>
      </c>
      <c r="S12140" s="3" t="s">
        <v>34</v>
      </c>
    </row>
    <row r="12141">
      <c r="A12141" s="2">
        <v>42318.714907407404</v>
      </c>
      <c r="B12141" s="3">
        <v>76.0</v>
      </c>
      <c r="C12141" s="3" t="s">
        <v>11139</v>
      </c>
      <c r="D12141" s="3">
        <v>46.0</v>
      </c>
      <c r="E12141" s="3" t="s">
        <v>11252</v>
      </c>
      <c r="F12141" s="3">
        <v>4.0</v>
      </c>
      <c r="G12141" s="3">
        <v>5.0</v>
      </c>
      <c r="H12141" s="3" t="s">
        <v>11456</v>
      </c>
      <c r="I12141" s="3" t="s">
        <v>11457</v>
      </c>
      <c r="J12141" s="3" t="s">
        <v>11458</v>
      </c>
      <c r="K12141" s="3" t="s">
        <v>24</v>
      </c>
      <c r="L12141" s="3">
        <v>6.0</v>
      </c>
      <c r="M12141" s="3" t="s">
        <v>25</v>
      </c>
      <c r="N12141" s="3" t="s">
        <v>11552</v>
      </c>
      <c r="O12141" s="3" t="s">
        <v>2150</v>
      </c>
      <c r="P12141" s="4">
        <v>25418.0</v>
      </c>
      <c r="Q12141" s="3" t="s">
        <v>132</v>
      </c>
      <c r="S12141" s="3" t="s">
        <v>34</v>
      </c>
    </row>
    <row r="12142">
      <c r="A12142" s="2">
        <v>42318.714907407404</v>
      </c>
      <c r="B12142" s="3">
        <v>76.0</v>
      </c>
      <c r="C12142" s="3" t="s">
        <v>11139</v>
      </c>
      <c r="D12142" s="3">
        <v>46.0</v>
      </c>
      <c r="E12142" s="3" t="s">
        <v>11252</v>
      </c>
      <c r="F12142" s="3">
        <v>4.0</v>
      </c>
      <c r="G12142" s="3">
        <v>5.0</v>
      </c>
      <c r="H12142" s="3" t="s">
        <v>11456</v>
      </c>
      <c r="I12142" s="3" t="s">
        <v>11457</v>
      </c>
      <c r="J12142" s="3" t="s">
        <v>11458</v>
      </c>
      <c r="K12142" s="3" t="s">
        <v>24</v>
      </c>
      <c r="L12142" s="3">
        <v>7.0</v>
      </c>
      <c r="M12142" s="3" t="s">
        <v>30</v>
      </c>
      <c r="N12142" s="3" t="s">
        <v>467</v>
      </c>
      <c r="O12142" s="3" t="s">
        <v>57</v>
      </c>
      <c r="P12142" s="4">
        <v>24237.0</v>
      </c>
      <c r="Q12142" s="3" t="s">
        <v>75</v>
      </c>
      <c r="S12142" s="3" t="s">
        <v>34</v>
      </c>
    </row>
    <row r="12143">
      <c r="A12143" s="2">
        <v>42318.714907407404</v>
      </c>
      <c r="B12143" s="3">
        <v>76.0</v>
      </c>
      <c r="C12143" s="3" t="s">
        <v>11139</v>
      </c>
      <c r="D12143" s="3">
        <v>48.0</v>
      </c>
      <c r="E12143" s="3" t="s">
        <v>11259</v>
      </c>
      <c r="F12143" s="3">
        <v>4.0</v>
      </c>
      <c r="G12143" s="3">
        <v>5.0</v>
      </c>
      <c r="H12143" s="3" t="s">
        <v>11456</v>
      </c>
      <c r="I12143" s="3" t="s">
        <v>11457</v>
      </c>
      <c r="J12143" s="3" t="s">
        <v>11458</v>
      </c>
      <c r="K12143" s="3" t="s">
        <v>24</v>
      </c>
      <c r="L12143" s="3">
        <v>1.0</v>
      </c>
      <c r="M12143" s="3" t="s">
        <v>25</v>
      </c>
      <c r="N12143" s="3" t="s">
        <v>11555</v>
      </c>
      <c r="O12143" s="3" t="s">
        <v>492</v>
      </c>
      <c r="P12143" s="4">
        <v>18200.0</v>
      </c>
      <c r="Q12143" s="3" t="s">
        <v>149</v>
      </c>
      <c r="S12143" s="3" t="s">
        <v>34</v>
      </c>
    </row>
    <row r="12144">
      <c r="A12144" s="2">
        <v>42318.714907407404</v>
      </c>
      <c r="B12144" s="3">
        <v>76.0</v>
      </c>
      <c r="C12144" s="3" t="s">
        <v>11139</v>
      </c>
      <c r="D12144" s="3">
        <v>48.0</v>
      </c>
      <c r="E12144" s="3" t="s">
        <v>11259</v>
      </c>
      <c r="F12144" s="3">
        <v>4.0</v>
      </c>
      <c r="G12144" s="3">
        <v>5.0</v>
      </c>
      <c r="H12144" s="3" t="s">
        <v>11456</v>
      </c>
      <c r="I12144" s="3" t="s">
        <v>11457</v>
      </c>
      <c r="J12144" s="3" t="s">
        <v>11458</v>
      </c>
      <c r="K12144" s="3" t="s">
        <v>24</v>
      </c>
      <c r="L12144" s="3">
        <v>2.0</v>
      </c>
      <c r="M12144" s="3" t="s">
        <v>30</v>
      </c>
      <c r="N12144" s="3" t="s">
        <v>11556</v>
      </c>
      <c r="O12144" s="3" t="s">
        <v>562</v>
      </c>
      <c r="P12144" s="4">
        <v>20029.0</v>
      </c>
      <c r="Q12144" s="3" t="s">
        <v>132</v>
      </c>
      <c r="S12144" s="3" t="s">
        <v>34</v>
      </c>
    </row>
    <row r="12145">
      <c r="A12145" s="2">
        <v>42318.714907407404</v>
      </c>
      <c r="B12145" s="3">
        <v>76.0</v>
      </c>
      <c r="C12145" s="3" t="s">
        <v>11139</v>
      </c>
      <c r="D12145" s="3">
        <v>48.0</v>
      </c>
      <c r="E12145" s="3" t="s">
        <v>11259</v>
      </c>
      <c r="F12145" s="3">
        <v>4.0</v>
      </c>
      <c r="G12145" s="3">
        <v>5.0</v>
      </c>
      <c r="H12145" s="3" t="s">
        <v>11456</v>
      </c>
      <c r="I12145" s="3" t="s">
        <v>11457</v>
      </c>
      <c r="J12145" s="3" t="s">
        <v>11458</v>
      </c>
      <c r="K12145" s="3" t="s">
        <v>24</v>
      </c>
      <c r="L12145" s="3">
        <v>3.0</v>
      </c>
      <c r="M12145" s="3" t="s">
        <v>25</v>
      </c>
      <c r="N12145" s="3" t="s">
        <v>10814</v>
      </c>
      <c r="O12145" s="3" t="s">
        <v>796</v>
      </c>
      <c r="P12145" s="4">
        <v>32276.0</v>
      </c>
      <c r="Q12145" s="3" t="s">
        <v>43</v>
      </c>
      <c r="S12145" s="3" t="s">
        <v>34</v>
      </c>
    </row>
    <row r="12146">
      <c r="A12146" s="2">
        <v>42318.714907407404</v>
      </c>
      <c r="B12146" s="3">
        <v>76.0</v>
      </c>
      <c r="C12146" s="3" t="s">
        <v>11139</v>
      </c>
      <c r="D12146" s="3">
        <v>48.0</v>
      </c>
      <c r="E12146" s="3" t="s">
        <v>11259</v>
      </c>
      <c r="F12146" s="3">
        <v>4.0</v>
      </c>
      <c r="G12146" s="3">
        <v>5.0</v>
      </c>
      <c r="H12146" s="3" t="s">
        <v>11456</v>
      </c>
      <c r="I12146" s="3" t="s">
        <v>11457</v>
      </c>
      <c r="J12146" s="3" t="s">
        <v>11458</v>
      </c>
      <c r="K12146" s="3" t="s">
        <v>24</v>
      </c>
      <c r="L12146" s="3">
        <v>4.0</v>
      </c>
      <c r="M12146" s="3" t="s">
        <v>30</v>
      </c>
      <c r="N12146" s="3" t="s">
        <v>11557</v>
      </c>
      <c r="O12146" s="3" t="s">
        <v>6183</v>
      </c>
      <c r="P12146" s="4">
        <v>12865.0</v>
      </c>
      <c r="Q12146" s="3" t="s">
        <v>228</v>
      </c>
      <c r="S12146" s="3" t="s">
        <v>34</v>
      </c>
    </row>
    <row r="12147">
      <c r="A12147" s="2">
        <v>42318.714907407404</v>
      </c>
      <c r="B12147" s="3">
        <v>76.0</v>
      </c>
      <c r="C12147" s="3" t="s">
        <v>11139</v>
      </c>
      <c r="D12147" s="3">
        <v>65.0</v>
      </c>
      <c r="E12147" s="3" t="s">
        <v>11262</v>
      </c>
      <c r="F12147" s="3">
        <v>4.0</v>
      </c>
      <c r="G12147" s="3">
        <v>5.0</v>
      </c>
      <c r="H12147" s="3" t="s">
        <v>11456</v>
      </c>
      <c r="I12147" s="3" t="s">
        <v>11457</v>
      </c>
      <c r="J12147" s="3" t="s">
        <v>11458</v>
      </c>
      <c r="K12147" s="3" t="s">
        <v>24</v>
      </c>
      <c r="L12147" s="3">
        <v>1.0</v>
      </c>
      <c r="M12147" s="3" t="s">
        <v>25</v>
      </c>
      <c r="N12147" s="3" t="s">
        <v>11558</v>
      </c>
      <c r="O12147" s="3" t="s">
        <v>530</v>
      </c>
      <c r="P12147" s="4">
        <v>24312.0</v>
      </c>
      <c r="Q12147" s="3" t="s">
        <v>46</v>
      </c>
      <c r="S12147" s="3" t="s">
        <v>34</v>
      </c>
    </row>
    <row r="12148">
      <c r="A12148" s="2">
        <v>42318.714907407404</v>
      </c>
      <c r="B12148" s="3">
        <v>76.0</v>
      </c>
      <c r="C12148" s="3" t="s">
        <v>11139</v>
      </c>
      <c r="D12148" s="3">
        <v>65.0</v>
      </c>
      <c r="E12148" s="3" t="s">
        <v>11262</v>
      </c>
      <c r="F12148" s="3">
        <v>4.0</v>
      </c>
      <c r="G12148" s="3">
        <v>5.0</v>
      </c>
      <c r="H12148" s="3" t="s">
        <v>11456</v>
      </c>
      <c r="I12148" s="3" t="s">
        <v>11457</v>
      </c>
      <c r="J12148" s="3" t="s">
        <v>11458</v>
      </c>
      <c r="K12148" s="3" t="s">
        <v>24</v>
      </c>
      <c r="L12148" s="3">
        <v>2.0</v>
      </c>
      <c r="M12148" s="3" t="s">
        <v>30</v>
      </c>
      <c r="N12148" s="3" t="s">
        <v>11559</v>
      </c>
      <c r="O12148" s="3" t="s">
        <v>375</v>
      </c>
      <c r="P12148" s="4">
        <v>16949.0</v>
      </c>
      <c r="Q12148" s="3" t="s">
        <v>209</v>
      </c>
      <c r="S12148" s="3" t="s">
        <v>34</v>
      </c>
    </row>
    <row r="12149">
      <c r="A12149" s="2">
        <v>42318.714907407404</v>
      </c>
      <c r="B12149" s="3">
        <v>76.0</v>
      </c>
      <c r="C12149" s="3" t="s">
        <v>11139</v>
      </c>
      <c r="D12149" s="3">
        <v>65.0</v>
      </c>
      <c r="E12149" s="3" t="s">
        <v>11262</v>
      </c>
      <c r="F12149" s="3">
        <v>4.0</v>
      </c>
      <c r="G12149" s="3">
        <v>5.0</v>
      </c>
      <c r="H12149" s="3" t="s">
        <v>11456</v>
      </c>
      <c r="I12149" s="3" t="s">
        <v>11457</v>
      </c>
      <c r="J12149" s="3" t="s">
        <v>11458</v>
      </c>
      <c r="K12149" s="3" t="s">
        <v>24</v>
      </c>
      <c r="L12149" s="3">
        <v>3.0</v>
      </c>
      <c r="M12149" s="3" t="s">
        <v>25</v>
      </c>
      <c r="N12149" s="3" t="s">
        <v>11560</v>
      </c>
      <c r="O12149" s="3" t="s">
        <v>2751</v>
      </c>
      <c r="P12149" s="4">
        <v>19360.0</v>
      </c>
      <c r="Q12149" s="3" t="s">
        <v>205</v>
      </c>
      <c r="S12149" s="3" t="s">
        <v>34</v>
      </c>
    </row>
    <row r="12150">
      <c r="A12150" s="2">
        <v>42318.714907407404</v>
      </c>
      <c r="B12150" s="3">
        <v>76.0</v>
      </c>
      <c r="C12150" s="3" t="s">
        <v>11139</v>
      </c>
      <c r="D12150" s="3">
        <v>65.0</v>
      </c>
      <c r="E12150" s="3" t="s">
        <v>11262</v>
      </c>
      <c r="F12150" s="3">
        <v>4.0</v>
      </c>
      <c r="G12150" s="3">
        <v>5.0</v>
      </c>
      <c r="H12150" s="3" t="s">
        <v>11456</v>
      </c>
      <c r="I12150" s="3" t="s">
        <v>11457</v>
      </c>
      <c r="J12150" s="3" t="s">
        <v>11458</v>
      </c>
      <c r="K12150" s="3" t="s">
        <v>24</v>
      </c>
      <c r="L12150" s="3">
        <v>4.0</v>
      </c>
      <c r="M12150" s="3" t="s">
        <v>30</v>
      </c>
      <c r="N12150" s="3" t="s">
        <v>11561</v>
      </c>
      <c r="O12150" s="3" t="s">
        <v>527</v>
      </c>
      <c r="P12150" s="4">
        <v>18358.0</v>
      </c>
      <c r="Q12150" s="3" t="s">
        <v>49</v>
      </c>
      <c r="S12150" s="3" t="s">
        <v>34</v>
      </c>
    </row>
    <row r="12151">
      <c r="A12151" s="2">
        <v>42318.714907407404</v>
      </c>
      <c r="B12151" s="3">
        <v>76.0</v>
      </c>
      <c r="C12151" s="3" t="s">
        <v>11139</v>
      </c>
      <c r="D12151" s="3">
        <v>65.0</v>
      </c>
      <c r="E12151" s="3" t="s">
        <v>11262</v>
      </c>
      <c r="F12151" s="3">
        <v>4.0</v>
      </c>
      <c r="G12151" s="3">
        <v>5.0</v>
      </c>
      <c r="H12151" s="3" t="s">
        <v>11456</v>
      </c>
      <c r="I12151" s="3" t="s">
        <v>11457</v>
      </c>
      <c r="J12151" s="3" t="s">
        <v>11458</v>
      </c>
      <c r="K12151" s="3" t="s">
        <v>24</v>
      </c>
      <c r="L12151" s="3">
        <v>5.0</v>
      </c>
      <c r="M12151" s="3" t="s">
        <v>25</v>
      </c>
      <c r="N12151" s="3" t="s">
        <v>11562</v>
      </c>
      <c r="O12151" s="3" t="s">
        <v>127</v>
      </c>
      <c r="P12151" s="4">
        <v>21882.0</v>
      </c>
      <c r="Q12151" s="3" t="s">
        <v>105</v>
      </c>
      <c r="S12151" s="3" t="s">
        <v>34</v>
      </c>
    </row>
    <row r="12152">
      <c r="A12152" s="2">
        <v>42318.714907407404</v>
      </c>
      <c r="B12152" s="3">
        <v>76.0</v>
      </c>
      <c r="C12152" s="3" t="s">
        <v>11139</v>
      </c>
      <c r="D12152" s="3">
        <v>65.0</v>
      </c>
      <c r="E12152" s="3" t="s">
        <v>11262</v>
      </c>
      <c r="F12152" s="3">
        <v>4.0</v>
      </c>
      <c r="G12152" s="3">
        <v>5.0</v>
      </c>
      <c r="H12152" s="3" t="s">
        <v>11456</v>
      </c>
      <c r="I12152" s="3" t="s">
        <v>11457</v>
      </c>
      <c r="J12152" s="3" t="s">
        <v>11458</v>
      </c>
      <c r="K12152" s="3" t="s">
        <v>24</v>
      </c>
      <c r="L12152" s="3">
        <v>6.0</v>
      </c>
      <c r="M12152" s="3" t="s">
        <v>30</v>
      </c>
      <c r="N12152" s="3" t="s">
        <v>11563</v>
      </c>
      <c r="O12152" s="3" t="s">
        <v>107</v>
      </c>
      <c r="P12152" s="4">
        <v>22034.0</v>
      </c>
      <c r="Q12152" s="3" t="s">
        <v>46</v>
      </c>
      <c r="S12152" s="3" t="s">
        <v>34</v>
      </c>
    </row>
    <row r="12153">
      <c r="A12153" s="2">
        <v>42318.714907407404</v>
      </c>
      <c r="B12153" s="3">
        <v>76.0</v>
      </c>
      <c r="C12153" s="3" t="s">
        <v>11139</v>
      </c>
      <c r="D12153" s="3">
        <v>65.0</v>
      </c>
      <c r="E12153" s="3" t="s">
        <v>11262</v>
      </c>
      <c r="F12153" s="3">
        <v>4.0</v>
      </c>
      <c r="G12153" s="3">
        <v>5.0</v>
      </c>
      <c r="H12153" s="3" t="s">
        <v>11456</v>
      </c>
      <c r="I12153" s="3" t="s">
        <v>11457</v>
      </c>
      <c r="J12153" s="3" t="s">
        <v>11458</v>
      </c>
      <c r="K12153" s="3" t="s">
        <v>24</v>
      </c>
      <c r="L12153" s="3">
        <v>7.0</v>
      </c>
      <c r="M12153" s="3" t="s">
        <v>25</v>
      </c>
      <c r="N12153" s="3" t="s">
        <v>11418</v>
      </c>
      <c r="O12153" s="3" t="s">
        <v>104</v>
      </c>
      <c r="P12153" s="4">
        <v>17777.0</v>
      </c>
      <c r="Q12153" s="3" t="s">
        <v>96</v>
      </c>
      <c r="S12153" s="3" t="s">
        <v>34</v>
      </c>
    </row>
    <row r="12154">
      <c r="A12154" s="2">
        <v>42318.714907407404</v>
      </c>
      <c r="B12154" s="3">
        <v>76.0</v>
      </c>
      <c r="C12154" s="3" t="s">
        <v>11139</v>
      </c>
      <c r="D12154" s="3">
        <v>65.0</v>
      </c>
      <c r="E12154" s="3" t="s">
        <v>11262</v>
      </c>
      <c r="F12154" s="3">
        <v>4.0</v>
      </c>
      <c r="G12154" s="3">
        <v>5.0</v>
      </c>
      <c r="H12154" s="3" t="s">
        <v>11456</v>
      </c>
      <c r="I12154" s="3" t="s">
        <v>11457</v>
      </c>
      <c r="J12154" s="3" t="s">
        <v>11458</v>
      </c>
      <c r="K12154" s="3" t="s">
        <v>24</v>
      </c>
      <c r="L12154" s="3">
        <v>8.0</v>
      </c>
      <c r="M12154" s="3" t="s">
        <v>30</v>
      </c>
      <c r="N12154" s="3" t="s">
        <v>11564</v>
      </c>
      <c r="O12154" s="3" t="s">
        <v>249</v>
      </c>
      <c r="P12154" s="4">
        <v>17745.0</v>
      </c>
      <c r="Q12154" s="3" t="s">
        <v>117</v>
      </c>
      <c r="S12154" s="3" t="s">
        <v>34</v>
      </c>
    </row>
    <row r="12155">
      <c r="A12155" s="2">
        <v>42318.714907407404</v>
      </c>
      <c r="B12155" s="3">
        <v>76.0</v>
      </c>
      <c r="C12155" s="3" t="s">
        <v>11139</v>
      </c>
      <c r="D12155" s="3">
        <v>65.0</v>
      </c>
      <c r="E12155" s="3" t="s">
        <v>11262</v>
      </c>
      <c r="F12155" s="3">
        <v>4.0</v>
      </c>
      <c r="G12155" s="3">
        <v>5.0</v>
      </c>
      <c r="H12155" s="3" t="s">
        <v>11456</v>
      </c>
      <c r="I12155" s="3" t="s">
        <v>11457</v>
      </c>
      <c r="J12155" s="3" t="s">
        <v>11458</v>
      </c>
      <c r="K12155" s="3" t="s">
        <v>24</v>
      </c>
      <c r="L12155" s="3">
        <v>9.0</v>
      </c>
      <c r="M12155" s="3" t="s">
        <v>25</v>
      </c>
      <c r="N12155" s="3" t="s">
        <v>775</v>
      </c>
      <c r="O12155" s="3" t="s">
        <v>417</v>
      </c>
      <c r="P12155" s="4">
        <v>18148.0</v>
      </c>
      <c r="Q12155" s="3" t="s">
        <v>49</v>
      </c>
      <c r="S12155" s="3" t="s">
        <v>34</v>
      </c>
    </row>
    <row r="12156">
      <c r="A12156" s="2">
        <v>42318.714907407404</v>
      </c>
      <c r="B12156" s="3">
        <v>76.0</v>
      </c>
      <c r="C12156" s="3" t="s">
        <v>11139</v>
      </c>
      <c r="D12156" s="3">
        <v>66.0</v>
      </c>
      <c r="E12156" s="3" t="s">
        <v>11271</v>
      </c>
      <c r="F12156" s="3">
        <v>4.0</v>
      </c>
      <c r="G12156" s="3">
        <v>5.0</v>
      </c>
      <c r="H12156" s="3" t="s">
        <v>11456</v>
      </c>
      <c r="I12156" s="3" t="s">
        <v>11457</v>
      </c>
      <c r="J12156" s="3" t="s">
        <v>11458</v>
      </c>
      <c r="K12156" s="3" t="s">
        <v>24</v>
      </c>
      <c r="L12156" s="3">
        <v>1.0</v>
      </c>
      <c r="M12156" s="3" t="s">
        <v>25</v>
      </c>
      <c r="N12156" s="3" t="s">
        <v>11565</v>
      </c>
      <c r="O12156" s="3" t="s">
        <v>243</v>
      </c>
      <c r="P12156" s="4">
        <v>14726.0</v>
      </c>
      <c r="Q12156" s="3" t="s">
        <v>33</v>
      </c>
      <c r="S12156" s="3" t="s">
        <v>29</v>
      </c>
    </row>
    <row r="12157">
      <c r="A12157" s="2">
        <v>42318.714907407404</v>
      </c>
      <c r="B12157" s="3">
        <v>76.0</v>
      </c>
      <c r="C12157" s="3" t="s">
        <v>11139</v>
      </c>
      <c r="D12157" s="3">
        <v>66.0</v>
      </c>
      <c r="E12157" s="3" t="s">
        <v>11271</v>
      </c>
      <c r="F12157" s="3">
        <v>4.0</v>
      </c>
      <c r="G12157" s="3">
        <v>5.0</v>
      </c>
      <c r="H12157" s="3" t="s">
        <v>11456</v>
      </c>
      <c r="I12157" s="3" t="s">
        <v>11457</v>
      </c>
      <c r="J12157" s="3" t="s">
        <v>11458</v>
      </c>
      <c r="K12157" s="3" t="s">
        <v>24</v>
      </c>
      <c r="L12157" s="3">
        <v>2.0</v>
      </c>
      <c r="M12157" s="3" t="s">
        <v>30</v>
      </c>
      <c r="N12157" s="3" t="s">
        <v>5502</v>
      </c>
      <c r="O12157" s="3" t="s">
        <v>11566</v>
      </c>
      <c r="P12157" s="4">
        <v>18820.0</v>
      </c>
      <c r="Q12157" s="3" t="s">
        <v>75</v>
      </c>
      <c r="S12157" s="3" t="s">
        <v>34</v>
      </c>
    </row>
    <row r="12158">
      <c r="A12158" s="2">
        <v>42318.714907407404</v>
      </c>
      <c r="B12158" s="3">
        <v>76.0</v>
      </c>
      <c r="C12158" s="3" t="s">
        <v>11139</v>
      </c>
      <c r="D12158" s="3">
        <v>66.0</v>
      </c>
      <c r="E12158" s="3" t="s">
        <v>11271</v>
      </c>
      <c r="F12158" s="3">
        <v>4.0</v>
      </c>
      <c r="G12158" s="3">
        <v>5.0</v>
      </c>
      <c r="H12158" s="3" t="s">
        <v>11456</v>
      </c>
      <c r="I12158" s="3" t="s">
        <v>11457</v>
      </c>
      <c r="J12158" s="3" t="s">
        <v>11458</v>
      </c>
      <c r="K12158" s="3" t="s">
        <v>24</v>
      </c>
      <c r="L12158" s="3">
        <v>3.0</v>
      </c>
      <c r="M12158" s="3" t="s">
        <v>25</v>
      </c>
      <c r="N12158" s="3" t="s">
        <v>11567</v>
      </c>
      <c r="O12158" s="3" t="s">
        <v>417</v>
      </c>
      <c r="P12158" s="4">
        <v>17296.0</v>
      </c>
      <c r="Q12158" s="3" t="s">
        <v>49</v>
      </c>
      <c r="S12158" s="3" t="s">
        <v>34</v>
      </c>
    </row>
    <row r="12159">
      <c r="A12159" s="2">
        <v>42318.714907407404</v>
      </c>
      <c r="B12159" s="3">
        <v>76.0</v>
      </c>
      <c r="C12159" s="3" t="s">
        <v>11139</v>
      </c>
      <c r="D12159" s="3">
        <v>66.0</v>
      </c>
      <c r="E12159" s="3" t="s">
        <v>11271</v>
      </c>
      <c r="F12159" s="3">
        <v>4.0</v>
      </c>
      <c r="G12159" s="3">
        <v>5.0</v>
      </c>
      <c r="H12159" s="3" t="s">
        <v>11456</v>
      </c>
      <c r="I12159" s="3" t="s">
        <v>11457</v>
      </c>
      <c r="J12159" s="3" t="s">
        <v>11458</v>
      </c>
      <c r="K12159" s="3" t="s">
        <v>24</v>
      </c>
      <c r="L12159" s="3">
        <v>4.0</v>
      </c>
      <c r="M12159" s="3" t="s">
        <v>30</v>
      </c>
      <c r="N12159" s="3" t="s">
        <v>11568</v>
      </c>
      <c r="O12159" s="3" t="s">
        <v>307</v>
      </c>
      <c r="P12159" s="4">
        <v>16852.0</v>
      </c>
      <c r="Q12159" s="3" t="s">
        <v>113</v>
      </c>
      <c r="S12159" s="3" t="s">
        <v>34</v>
      </c>
    </row>
    <row r="12160">
      <c r="A12160" s="2">
        <v>42318.714907407404</v>
      </c>
      <c r="B12160" s="3">
        <v>76.0</v>
      </c>
      <c r="C12160" s="3" t="s">
        <v>11139</v>
      </c>
      <c r="D12160" s="3">
        <v>66.0</v>
      </c>
      <c r="E12160" s="3" t="s">
        <v>11271</v>
      </c>
      <c r="F12160" s="3">
        <v>4.0</v>
      </c>
      <c r="G12160" s="3">
        <v>5.0</v>
      </c>
      <c r="H12160" s="3" t="s">
        <v>11456</v>
      </c>
      <c r="I12160" s="3" t="s">
        <v>11457</v>
      </c>
      <c r="J12160" s="3" t="s">
        <v>11458</v>
      </c>
      <c r="K12160" s="3" t="s">
        <v>24</v>
      </c>
      <c r="L12160" s="3">
        <v>5.0</v>
      </c>
      <c r="M12160" s="3" t="s">
        <v>25</v>
      </c>
      <c r="N12160" s="3" t="s">
        <v>11569</v>
      </c>
      <c r="O12160" s="3" t="s">
        <v>4530</v>
      </c>
      <c r="P12160" s="4">
        <v>20939.0</v>
      </c>
      <c r="Q12160" s="3" t="s">
        <v>132</v>
      </c>
      <c r="S12160" s="3" t="s">
        <v>34</v>
      </c>
    </row>
    <row r="12161">
      <c r="A12161" s="2">
        <v>42318.714907407404</v>
      </c>
      <c r="B12161" s="3">
        <v>76.0</v>
      </c>
      <c r="C12161" s="3" t="s">
        <v>11139</v>
      </c>
      <c r="D12161" s="3">
        <v>66.0</v>
      </c>
      <c r="E12161" s="3" t="s">
        <v>11271</v>
      </c>
      <c r="F12161" s="3">
        <v>4.0</v>
      </c>
      <c r="G12161" s="3">
        <v>5.0</v>
      </c>
      <c r="H12161" s="3" t="s">
        <v>11456</v>
      </c>
      <c r="I12161" s="3" t="s">
        <v>11457</v>
      </c>
      <c r="J12161" s="3" t="s">
        <v>11458</v>
      </c>
      <c r="K12161" s="3" t="s">
        <v>24</v>
      </c>
      <c r="L12161" s="3">
        <v>6.0</v>
      </c>
      <c r="M12161" s="3" t="s">
        <v>30</v>
      </c>
      <c r="N12161" s="3" t="s">
        <v>11570</v>
      </c>
      <c r="O12161" s="3" t="s">
        <v>307</v>
      </c>
      <c r="P12161" s="4">
        <v>19290.0</v>
      </c>
      <c r="Q12161" s="3" t="s">
        <v>86</v>
      </c>
      <c r="S12161" s="3" t="s">
        <v>34</v>
      </c>
    </row>
    <row r="12162">
      <c r="A12162" s="2">
        <v>42318.714907407404</v>
      </c>
      <c r="B12162" s="3">
        <v>76.0</v>
      </c>
      <c r="C12162" s="3" t="s">
        <v>11139</v>
      </c>
      <c r="D12162" s="3">
        <v>66.0</v>
      </c>
      <c r="E12162" s="3" t="s">
        <v>11271</v>
      </c>
      <c r="F12162" s="3">
        <v>4.0</v>
      </c>
      <c r="G12162" s="3">
        <v>5.0</v>
      </c>
      <c r="H12162" s="3" t="s">
        <v>11456</v>
      </c>
      <c r="I12162" s="3" t="s">
        <v>11457</v>
      </c>
      <c r="J12162" s="3" t="s">
        <v>11458</v>
      </c>
      <c r="K12162" s="3" t="s">
        <v>24</v>
      </c>
      <c r="L12162" s="3">
        <v>7.0</v>
      </c>
      <c r="M12162" s="3" t="s">
        <v>25</v>
      </c>
      <c r="N12162" s="3" t="s">
        <v>11571</v>
      </c>
      <c r="O12162" s="3" t="s">
        <v>898</v>
      </c>
      <c r="P12162" s="4">
        <v>17795.0</v>
      </c>
      <c r="Q12162" s="3" t="s">
        <v>49</v>
      </c>
      <c r="S12162" s="3" t="s">
        <v>34</v>
      </c>
    </row>
    <row r="12163">
      <c r="A12163" s="2">
        <v>42318.714907407404</v>
      </c>
      <c r="B12163" s="3">
        <v>76.0</v>
      </c>
      <c r="C12163" s="3" t="s">
        <v>11139</v>
      </c>
      <c r="D12163" s="3">
        <v>66.0</v>
      </c>
      <c r="E12163" s="3" t="s">
        <v>11271</v>
      </c>
      <c r="F12163" s="3">
        <v>4.0</v>
      </c>
      <c r="G12163" s="3">
        <v>5.0</v>
      </c>
      <c r="H12163" s="3" t="s">
        <v>11456</v>
      </c>
      <c r="I12163" s="3" t="s">
        <v>11457</v>
      </c>
      <c r="J12163" s="3" t="s">
        <v>11458</v>
      </c>
      <c r="K12163" s="3" t="s">
        <v>24</v>
      </c>
      <c r="L12163" s="3">
        <v>8.0</v>
      </c>
      <c r="M12163" s="3" t="s">
        <v>30</v>
      </c>
      <c r="N12163" s="3" t="s">
        <v>4857</v>
      </c>
      <c r="O12163" s="3" t="s">
        <v>225</v>
      </c>
      <c r="P12163" s="4">
        <v>19815.0</v>
      </c>
      <c r="Q12163" s="3" t="s">
        <v>49</v>
      </c>
      <c r="S12163" s="3" t="s">
        <v>34</v>
      </c>
    </row>
    <row r="12164">
      <c r="A12164" s="2">
        <v>42318.714907407404</v>
      </c>
      <c r="B12164" s="3">
        <v>76.0</v>
      </c>
      <c r="C12164" s="3" t="s">
        <v>11139</v>
      </c>
      <c r="D12164" s="3">
        <v>66.0</v>
      </c>
      <c r="E12164" s="3" t="s">
        <v>11271</v>
      </c>
      <c r="F12164" s="3">
        <v>4.0</v>
      </c>
      <c r="G12164" s="3">
        <v>5.0</v>
      </c>
      <c r="H12164" s="3" t="s">
        <v>11456</v>
      </c>
      <c r="I12164" s="3" t="s">
        <v>11457</v>
      </c>
      <c r="J12164" s="3" t="s">
        <v>11458</v>
      </c>
      <c r="K12164" s="3" t="s">
        <v>24</v>
      </c>
      <c r="L12164" s="3">
        <v>9.0</v>
      </c>
      <c r="M12164" s="3" t="s">
        <v>25</v>
      </c>
      <c r="N12164" s="3" t="s">
        <v>11572</v>
      </c>
      <c r="O12164" s="3" t="s">
        <v>11573</v>
      </c>
      <c r="P12164" s="4">
        <v>19498.0</v>
      </c>
      <c r="Q12164" s="3" t="s">
        <v>145</v>
      </c>
      <c r="S12164" s="3" t="s">
        <v>34</v>
      </c>
    </row>
    <row r="12165">
      <c r="A12165" s="2">
        <v>42318.714907407404</v>
      </c>
      <c r="B12165" s="3">
        <v>76.0</v>
      </c>
      <c r="C12165" s="3" t="s">
        <v>11139</v>
      </c>
      <c r="D12165" s="3">
        <v>66.0</v>
      </c>
      <c r="E12165" s="3" t="s">
        <v>11271</v>
      </c>
      <c r="F12165" s="3">
        <v>4.0</v>
      </c>
      <c r="G12165" s="3">
        <v>5.0</v>
      </c>
      <c r="H12165" s="3" t="s">
        <v>11456</v>
      </c>
      <c r="I12165" s="3" t="s">
        <v>11457</v>
      </c>
      <c r="J12165" s="3" t="s">
        <v>11458</v>
      </c>
      <c r="K12165" s="3" t="s">
        <v>24</v>
      </c>
      <c r="L12165" s="3">
        <v>10.0</v>
      </c>
      <c r="M12165" s="3" t="s">
        <v>30</v>
      </c>
      <c r="N12165" s="3" t="s">
        <v>11569</v>
      </c>
      <c r="O12165" s="3" t="s">
        <v>7312</v>
      </c>
      <c r="P12165" s="4">
        <v>20220.0</v>
      </c>
      <c r="Q12165" s="3" t="s">
        <v>228</v>
      </c>
      <c r="S12165" s="3" t="s">
        <v>34</v>
      </c>
    </row>
    <row r="12166">
      <c r="A12166" s="2">
        <v>42318.714907407404</v>
      </c>
      <c r="B12166" s="3">
        <v>76.0</v>
      </c>
      <c r="C12166" s="3" t="s">
        <v>11139</v>
      </c>
      <c r="D12166" s="3">
        <v>66.0</v>
      </c>
      <c r="E12166" s="3" t="s">
        <v>11271</v>
      </c>
      <c r="F12166" s="3">
        <v>4.0</v>
      </c>
      <c r="G12166" s="3">
        <v>5.0</v>
      </c>
      <c r="H12166" s="3" t="s">
        <v>11456</v>
      </c>
      <c r="I12166" s="3" t="s">
        <v>11457</v>
      </c>
      <c r="J12166" s="3" t="s">
        <v>11458</v>
      </c>
      <c r="K12166" s="3" t="s">
        <v>24</v>
      </c>
      <c r="L12166" s="3">
        <v>11.0</v>
      </c>
      <c r="M12166" s="3" t="s">
        <v>25</v>
      </c>
      <c r="N12166" s="3" t="s">
        <v>3758</v>
      </c>
      <c r="O12166" s="3" t="s">
        <v>69</v>
      </c>
      <c r="P12166" s="4">
        <v>19651.0</v>
      </c>
      <c r="Q12166" s="3" t="s">
        <v>189</v>
      </c>
      <c r="S12166" s="3" t="s">
        <v>34</v>
      </c>
    </row>
    <row r="12167">
      <c r="A12167" s="2">
        <v>42318.714907407404</v>
      </c>
      <c r="B12167" s="3">
        <v>76.0</v>
      </c>
      <c r="C12167" s="3" t="s">
        <v>11139</v>
      </c>
      <c r="D12167" s="3">
        <v>66.0</v>
      </c>
      <c r="E12167" s="3" t="s">
        <v>11271</v>
      </c>
      <c r="F12167" s="3">
        <v>4.0</v>
      </c>
      <c r="G12167" s="3">
        <v>5.0</v>
      </c>
      <c r="H12167" s="3" t="s">
        <v>11456</v>
      </c>
      <c r="I12167" s="3" t="s">
        <v>11457</v>
      </c>
      <c r="J12167" s="3" t="s">
        <v>11458</v>
      </c>
      <c r="K12167" s="3" t="s">
        <v>24</v>
      </c>
      <c r="L12167" s="3">
        <v>12.0</v>
      </c>
      <c r="M12167" s="3" t="s">
        <v>30</v>
      </c>
      <c r="N12167" s="3" t="s">
        <v>11539</v>
      </c>
      <c r="O12167" s="3" t="s">
        <v>11574</v>
      </c>
      <c r="P12167" s="4">
        <v>30961.0</v>
      </c>
      <c r="Q12167" s="3" t="s">
        <v>191</v>
      </c>
      <c r="S12167" s="3" t="s">
        <v>34</v>
      </c>
    </row>
    <row r="12168">
      <c r="A12168" s="2">
        <v>42318.714907407404</v>
      </c>
      <c r="B12168" s="3">
        <v>76.0</v>
      </c>
      <c r="C12168" s="3" t="s">
        <v>11139</v>
      </c>
      <c r="D12168" s="3">
        <v>66.0</v>
      </c>
      <c r="E12168" s="3" t="s">
        <v>11271</v>
      </c>
      <c r="F12168" s="3">
        <v>4.0</v>
      </c>
      <c r="G12168" s="3">
        <v>5.0</v>
      </c>
      <c r="H12168" s="3" t="s">
        <v>11456</v>
      </c>
      <c r="I12168" s="3" t="s">
        <v>11457</v>
      </c>
      <c r="J12168" s="3" t="s">
        <v>11458</v>
      </c>
      <c r="K12168" s="3" t="s">
        <v>24</v>
      </c>
      <c r="L12168" s="3">
        <v>13.0</v>
      </c>
      <c r="M12168" s="3" t="s">
        <v>25</v>
      </c>
      <c r="N12168" s="3" t="s">
        <v>11575</v>
      </c>
      <c r="O12168" s="3" t="s">
        <v>95</v>
      </c>
      <c r="P12168" s="4">
        <v>18991.0</v>
      </c>
      <c r="Q12168" s="3" t="s">
        <v>49</v>
      </c>
      <c r="S12168" s="3" t="s">
        <v>34</v>
      </c>
    </row>
    <row r="12169">
      <c r="A12169" s="2">
        <v>42318.714907407404</v>
      </c>
      <c r="B12169" s="3">
        <v>76.0</v>
      </c>
      <c r="C12169" s="3" t="s">
        <v>11139</v>
      </c>
      <c r="D12169" s="3">
        <v>66.0</v>
      </c>
      <c r="E12169" s="3" t="s">
        <v>11271</v>
      </c>
      <c r="F12169" s="3">
        <v>4.0</v>
      </c>
      <c r="G12169" s="3">
        <v>5.0</v>
      </c>
      <c r="H12169" s="3" t="s">
        <v>11456</v>
      </c>
      <c r="I12169" s="3" t="s">
        <v>11457</v>
      </c>
      <c r="J12169" s="3" t="s">
        <v>11458</v>
      </c>
      <c r="K12169" s="3" t="s">
        <v>24</v>
      </c>
      <c r="L12169" s="3">
        <v>14.0</v>
      </c>
      <c r="M12169" s="3" t="s">
        <v>30</v>
      </c>
      <c r="N12169" s="3" t="s">
        <v>11576</v>
      </c>
      <c r="O12169" s="3" t="s">
        <v>3902</v>
      </c>
      <c r="P12169" s="4">
        <v>9262.0</v>
      </c>
      <c r="Q12169" s="3" t="s">
        <v>105</v>
      </c>
      <c r="S12169" s="3" t="s">
        <v>34</v>
      </c>
    </row>
    <row r="12170">
      <c r="A12170" s="2">
        <v>42318.714907407404</v>
      </c>
      <c r="B12170" s="3">
        <v>76.0</v>
      </c>
      <c r="C12170" s="3" t="s">
        <v>11139</v>
      </c>
      <c r="D12170" s="3">
        <v>66.0</v>
      </c>
      <c r="E12170" s="3" t="s">
        <v>11271</v>
      </c>
      <c r="F12170" s="3">
        <v>4.0</v>
      </c>
      <c r="G12170" s="3">
        <v>5.0</v>
      </c>
      <c r="H12170" s="3" t="s">
        <v>11456</v>
      </c>
      <c r="I12170" s="3" t="s">
        <v>11457</v>
      </c>
      <c r="J12170" s="3" t="s">
        <v>11458</v>
      </c>
      <c r="K12170" s="3" t="s">
        <v>24</v>
      </c>
      <c r="L12170" s="3">
        <v>15.0</v>
      </c>
      <c r="M12170" s="3" t="s">
        <v>25</v>
      </c>
      <c r="N12170" s="3" t="s">
        <v>11577</v>
      </c>
      <c r="O12170" s="3" t="s">
        <v>95</v>
      </c>
      <c r="P12170" s="4">
        <v>21265.0</v>
      </c>
      <c r="Q12170" s="3" t="s">
        <v>43</v>
      </c>
      <c r="S12170" s="3" t="s">
        <v>34</v>
      </c>
    </row>
    <row r="12171">
      <c r="A12171" s="2">
        <v>42318.714907407404</v>
      </c>
      <c r="B12171" s="3">
        <v>76.0</v>
      </c>
      <c r="C12171" s="3" t="s">
        <v>11139</v>
      </c>
      <c r="D12171" s="3">
        <v>81.0</v>
      </c>
      <c r="E12171" s="3" t="s">
        <v>11282</v>
      </c>
      <c r="F12171" s="3">
        <v>4.0</v>
      </c>
      <c r="G12171" s="3">
        <v>5.0</v>
      </c>
      <c r="H12171" s="3" t="s">
        <v>11456</v>
      </c>
      <c r="I12171" s="3" t="s">
        <v>11457</v>
      </c>
      <c r="J12171" s="3" t="s">
        <v>11458</v>
      </c>
      <c r="K12171" s="3" t="s">
        <v>24</v>
      </c>
      <c r="L12171" s="3">
        <v>1.0</v>
      </c>
      <c r="M12171" s="3" t="s">
        <v>25</v>
      </c>
      <c r="N12171" s="3" t="s">
        <v>3857</v>
      </c>
      <c r="O12171" s="3" t="s">
        <v>257</v>
      </c>
      <c r="P12171" s="4">
        <v>22014.0</v>
      </c>
      <c r="Q12171" s="3" t="s">
        <v>28</v>
      </c>
      <c r="S12171" s="3" t="s">
        <v>34</v>
      </c>
    </row>
    <row r="12172">
      <c r="A12172" s="2">
        <v>42318.714907407404</v>
      </c>
      <c r="B12172" s="3">
        <v>76.0</v>
      </c>
      <c r="C12172" s="3" t="s">
        <v>11139</v>
      </c>
      <c r="D12172" s="3">
        <v>81.0</v>
      </c>
      <c r="E12172" s="3" t="s">
        <v>11282</v>
      </c>
      <c r="F12172" s="3">
        <v>4.0</v>
      </c>
      <c r="G12172" s="3">
        <v>5.0</v>
      </c>
      <c r="H12172" s="3" t="s">
        <v>11456</v>
      </c>
      <c r="I12172" s="3" t="s">
        <v>11457</v>
      </c>
      <c r="J12172" s="3" t="s">
        <v>11458</v>
      </c>
      <c r="K12172" s="3" t="s">
        <v>24</v>
      </c>
      <c r="L12172" s="3">
        <v>2.0</v>
      </c>
      <c r="M12172" s="3" t="s">
        <v>30</v>
      </c>
      <c r="N12172" s="3" t="s">
        <v>11578</v>
      </c>
      <c r="O12172" s="3" t="s">
        <v>386</v>
      </c>
      <c r="P12172" s="4">
        <v>17532.0</v>
      </c>
      <c r="Q12172" s="3" t="s">
        <v>105</v>
      </c>
      <c r="S12172" s="3" t="s">
        <v>34</v>
      </c>
    </row>
    <row r="12173">
      <c r="A12173" s="2">
        <v>42318.714907407404</v>
      </c>
      <c r="B12173" s="3">
        <v>76.0</v>
      </c>
      <c r="C12173" s="3" t="s">
        <v>11139</v>
      </c>
      <c r="D12173" s="3">
        <v>81.0</v>
      </c>
      <c r="E12173" s="3" t="s">
        <v>11282</v>
      </c>
      <c r="F12173" s="3">
        <v>4.0</v>
      </c>
      <c r="G12173" s="3">
        <v>5.0</v>
      </c>
      <c r="H12173" s="3" t="s">
        <v>11456</v>
      </c>
      <c r="I12173" s="3" t="s">
        <v>11457</v>
      </c>
      <c r="J12173" s="3" t="s">
        <v>11458</v>
      </c>
      <c r="K12173" s="3" t="s">
        <v>24</v>
      </c>
      <c r="L12173" s="3">
        <v>3.0</v>
      </c>
      <c r="M12173" s="3" t="s">
        <v>25</v>
      </c>
      <c r="N12173" s="3" t="s">
        <v>11579</v>
      </c>
      <c r="O12173" s="3" t="s">
        <v>168</v>
      </c>
      <c r="P12173" s="4">
        <v>20547.0</v>
      </c>
      <c r="Q12173" s="3" t="s">
        <v>37</v>
      </c>
      <c r="S12173" s="3" t="s">
        <v>34</v>
      </c>
    </row>
    <row r="12174">
      <c r="A12174" s="2">
        <v>42318.714907407404</v>
      </c>
      <c r="B12174" s="3">
        <v>76.0</v>
      </c>
      <c r="C12174" s="3" t="s">
        <v>11139</v>
      </c>
      <c r="D12174" s="3">
        <v>81.0</v>
      </c>
      <c r="E12174" s="3" t="s">
        <v>11282</v>
      </c>
      <c r="F12174" s="3">
        <v>4.0</v>
      </c>
      <c r="G12174" s="3">
        <v>5.0</v>
      </c>
      <c r="H12174" s="3" t="s">
        <v>11456</v>
      </c>
      <c r="I12174" s="3" t="s">
        <v>11457</v>
      </c>
      <c r="J12174" s="3" t="s">
        <v>11458</v>
      </c>
      <c r="K12174" s="3" t="s">
        <v>24</v>
      </c>
      <c r="L12174" s="3">
        <v>4.0</v>
      </c>
      <c r="M12174" s="3" t="s">
        <v>30</v>
      </c>
      <c r="N12174" s="3" t="s">
        <v>3857</v>
      </c>
      <c r="O12174" s="3" t="s">
        <v>93</v>
      </c>
      <c r="P12174" s="4">
        <v>12924.0</v>
      </c>
      <c r="Q12174" s="3" t="s">
        <v>86</v>
      </c>
      <c r="S12174" s="3" t="s">
        <v>34</v>
      </c>
    </row>
    <row r="12175">
      <c r="A12175" s="2">
        <v>42318.714907407404</v>
      </c>
      <c r="B12175" s="3">
        <v>76.0</v>
      </c>
      <c r="C12175" s="3" t="s">
        <v>11139</v>
      </c>
      <c r="D12175" s="3">
        <v>81.0</v>
      </c>
      <c r="E12175" s="3" t="s">
        <v>11282</v>
      </c>
      <c r="F12175" s="3">
        <v>4.0</v>
      </c>
      <c r="G12175" s="3">
        <v>5.0</v>
      </c>
      <c r="H12175" s="3" t="s">
        <v>11456</v>
      </c>
      <c r="I12175" s="3" t="s">
        <v>11457</v>
      </c>
      <c r="J12175" s="3" t="s">
        <v>11458</v>
      </c>
      <c r="K12175" s="3" t="s">
        <v>24</v>
      </c>
      <c r="L12175" s="3">
        <v>5.0</v>
      </c>
      <c r="M12175" s="3" t="s">
        <v>25</v>
      </c>
      <c r="N12175" s="3" t="s">
        <v>11580</v>
      </c>
      <c r="O12175" s="3" t="s">
        <v>109</v>
      </c>
      <c r="P12175" s="4">
        <v>14368.0</v>
      </c>
      <c r="Q12175" s="3" t="s">
        <v>169</v>
      </c>
      <c r="S12175" s="3" t="s">
        <v>34</v>
      </c>
    </row>
    <row r="12176">
      <c r="A12176" s="2">
        <v>42318.714907407404</v>
      </c>
      <c r="B12176" s="3">
        <v>76.0</v>
      </c>
      <c r="C12176" s="3" t="s">
        <v>11139</v>
      </c>
      <c r="D12176" s="3">
        <v>81.0</v>
      </c>
      <c r="E12176" s="3" t="s">
        <v>11282</v>
      </c>
      <c r="F12176" s="3">
        <v>4.0</v>
      </c>
      <c r="G12176" s="3">
        <v>5.0</v>
      </c>
      <c r="H12176" s="3" t="s">
        <v>11456</v>
      </c>
      <c r="I12176" s="3" t="s">
        <v>11457</v>
      </c>
      <c r="J12176" s="3" t="s">
        <v>11458</v>
      </c>
      <c r="K12176" s="3" t="s">
        <v>24</v>
      </c>
      <c r="L12176" s="3">
        <v>6.0</v>
      </c>
      <c r="M12176" s="3" t="s">
        <v>30</v>
      </c>
      <c r="N12176" s="3" t="s">
        <v>11581</v>
      </c>
      <c r="O12176" s="3" t="s">
        <v>102</v>
      </c>
      <c r="P12176" s="4">
        <v>22973.0</v>
      </c>
      <c r="Q12176" s="3" t="s">
        <v>228</v>
      </c>
      <c r="S12176" s="3" t="s">
        <v>34</v>
      </c>
    </row>
    <row r="12177">
      <c r="A12177" s="2">
        <v>42318.714907407404</v>
      </c>
      <c r="B12177" s="3">
        <v>76.0</v>
      </c>
      <c r="C12177" s="3" t="s">
        <v>11139</v>
      </c>
      <c r="D12177" s="3">
        <v>81.0</v>
      </c>
      <c r="E12177" s="3" t="s">
        <v>11282</v>
      </c>
      <c r="F12177" s="3">
        <v>4.0</v>
      </c>
      <c r="G12177" s="3">
        <v>5.0</v>
      </c>
      <c r="H12177" s="3" t="s">
        <v>11456</v>
      </c>
      <c r="I12177" s="3" t="s">
        <v>11457</v>
      </c>
      <c r="J12177" s="3" t="s">
        <v>11458</v>
      </c>
      <c r="K12177" s="3" t="s">
        <v>24</v>
      </c>
      <c r="L12177" s="3">
        <v>7.0</v>
      </c>
      <c r="M12177" s="3" t="s">
        <v>25</v>
      </c>
      <c r="N12177" s="3" t="s">
        <v>11582</v>
      </c>
      <c r="O12177" s="3" t="s">
        <v>104</v>
      </c>
      <c r="P12177" s="4">
        <v>20374.0</v>
      </c>
      <c r="Q12177" s="3" t="s">
        <v>40</v>
      </c>
      <c r="S12177" s="3" t="s">
        <v>34</v>
      </c>
    </row>
    <row r="12178">
      <c r="A12178" s="2">
        <v>42318.714907407404</v>
      </c>
      <c r="B12178" s="3">
        <v>76.0</v>
      </c>
      <c r="C12178" s="3" t="s">
        <v>11139</v>
      </c>
      <c r="D12178" s="3">
        <v>81.0</v>
      </c>
      <c r="E12178" s="3" t="s">
        <v>11282</v>
      </c>
      <c r="F12178" s="3">
        <v>4.0</v>
      </c>
      <c r="G12178" s="3">
        <v>5.0</v>
      </c>
      <c r="H12178" s="3" t="s">
        <v>11456</v>
      </c>
      <c r="I12178" s="3" t="s">
        <v>11457</v>
      </c>
      <c r="J12178" s="3" t="s">
        <v>11458</v>
      </c>
      <c r="K12178" s="3" t="s">
        <v>24</v>
      </c>
      <c r="L12178" s="3">
        <v>8.0</v>
      </c>
      <c r="M12178" s="3" t="s">
        <v>30</v>
      </c>
      <c r="N12178" s="3" t="s">
        <v>4290</v>
      </c>
      <c r="O12178" s="3" t="s">
        <v>1085</v>
      </c>
      <c r="P12178" s="4">
        <v>15703.0</v>
      </c>
      <c r="Q12178" s="3" t="s">
        <v>105</v>
      </c>
      <c r="S12178" s="3" t="s">
        <v>34</v>
      </c>
    </row>
    <row r="12179">
      <c r="A12179" s="2">
        <v>42318.714907407404</v>
      </c>
      <c r="B12179" s="3">
        <v>76.0</v>
      </c>
      <c r="C12179" s="3" t="s">
        <v>11139</v>
      </c>
      <c r="D12179" s="3">
        <v>81.0</v>
      </c>
      <c r="E12179" s="3" t="s">
        <v>11282</v>
      </c>
      <c r="F12179" s="3">
        <v>4.0</v>
      </c>
      <c r="G12179" s="3">
        <v>5.0</v>
      </c>
      <c r="H12179" s="3" t="s">
        <v>11456</v>
      </c>
      <c r="I12179" s="3" t="s">
        <v>11457</v>
      </c>
      <c r="J12179" s="3" t="s">
        <v>11458</v>
      </c>
      <c r="K12179" s="3" t="s">
        <v>24</v>
      </c>
      <c r="L12179" s="3">
        <v>9.0</v>
      </c>
      <c r="M12179" s="3" t="s">
        <v>25</v>
      </c>
      <c r="N12179" s="3" t="s">
        <v>11581</v>
      </c>
      <c r="O12179" s="3" t="s">
        <v>11583</v>
      </c>
      <c r="P12179" s="4">
        <v>34277.0</v>
      </c>
      <c r="Q12179" s="3" t="s">
        <v>191</v>
      </c>
      <c r="S12179" s="3" t="s">
        <v>34</v>
      </c>
    </row>
    <row r="12180">
      <c r="A12180" s="2">
        <v>42318.714907407404</v>
      </c>
      <c r="B12180" s="3">
        <v>76.0</v>
      </c>
      <c r="C12180" s="3" t="s">
        <v>11139</v>
      </c>
      <c r="D12180" s="3">
        <v>81.0</v>
      </c>
      <c r="E12180" s="3" t="s">
        <v>11282</v>
      </c>
      <c r="F12180" s="3">
        <v>4.0</v>
      </c>
      <c r="G12180" s="3">
        <v>5.0</v>
      </c>
      <c r="H12180" s="3" t="s">
        <v>11456</v>
      </c>
      <c r="I12180" s="3" t="s">
        <v>11457</v>
      </c>
      <c r="J12180" s="3" t="s">
        <v>11458</v>
      </c>
      <c r="K12180" s="3" t="s">
        <v>24</v>
      </c>
      <c r="L12180" s="3">
        <v>10.0</v>
      </c>
      <c r="M12180" s="3" t="s">
        <v>30</v>
      </c>
      <c r="N12180" s="3" t="s">
        <v>11584</v>
      </c>
      <c r="O12180" s="3" t="s">
        <v>307</v>
      </c>
      <c r="P12180" s="4">
        <v>17921.0</v>
      </c>
      <c r="Q12180" s="3" t="s">
        <v>49</v>
      </c>
      <c r="S12180" s="3" t="s">
        <v>34</v>
      </c>
    </row>
    <row r="12181">
      <c r="A12181" s="2">
        <v>42318.714907407404</v>
      </c>
      <c r="B12181" s="3">
        <v>76.0</v>
      </c>
      <c r="C12181" s="3" t="s">
        <v>11139</v>
      </c>
      <c r="D12181" s="3">
        <v>81.0</v>
      </c>
      <c r="E12181" s="3" t="s">
        <v>11282</v>
      </c>
      <c r="F12181" s="3">
        <v>4.0</v>
      </c>
      <c r="G12181" s="3">
        <v>5.0</v>
      </c>
      <c r="H12181" s="3" t="s">
        <v>11456</v>
      </c>
      <c r="I12181" s="3" t="s">
        <v>11457</v>
      </c>
      <c r="J12181" s="3" t="s">
        <v>11458</v>
      </c>
      <c r="K12181" s="3" t="s">
        <v>24</v>
      </c>
      <c r="L12181" s="3">
        <v>11.0</v>
      </c>
      <c r="M12181" s="3" t="s">
        <v>25</v>
      </c>
      <c r="N12181" s="3" t="s">
        <v>11585</v>
      </c>
      <c r="O12181" s="3" t="s">
        <v>109</v>
      </c>
      <c r="P12181" s="4">
        <v>19567.0</v>
      </c>
      <c r="Q12181" s="3" t="s">
        <v>28</v>
      </c>
      <c r="S12181" s="3" t="s">
        <v>34</v>
      </c>
    </row>
    <row r="12182">
      <c r="A12182" s="2">
        <v>42318.714907407404</v>
      </c>
      <c r="B12182" s="3">
        <v>76.0</v>
      </c>
      <c r="C12182" s="3" t="s">
        <v>11139</v>
      </c>
      <c r="D12182" s="3">
        <v>81.0</v>
      </c>
      <c r="E12182" s="3" t="s">
        <v>11282</v>
      </c>
      <c r="F12182" s="3">
        <v>4.0</v>
      </c>
      <c r="G12182" s="3">
        <v>5.0</v>
      </c>
      <c r="H12182" s="3" t="s">
        <v>11456</v>
      </c>
      <c r="I12182" s="3" t="s">
        <v>11457</v>
      </c>
      <c r="J12182" s="3" t="s">
        <v>11458</v>
      </c>
      <c r="K12182" s="3" t="s">
        <v>24</v>
      </c>
      <c r="L12182" s="3">
        <v>12.0</v>
      </c>
      <c r="M12182" s="3" t="s">
        <v>30</v>
      </c>
      <c r="N12182" s="3" t="s">
        <v>5100</v>
      </c>
      <c r="O12182" s="3" t="s">
        <v>487</v>
      </c>
      <c r="P12182" s="4">
        <v>22807.0</v>
      </c>
      <c r="Q12182" s="3" t="s">
        <v>40</v>
      </c>
      <c r="S12182" s="3" t="s">
        <v>34</v>
      </c>
    </row>
    <row r="12183">
      <c r="A12183" s="2">
        <v>42318.714907407404</v>
      </c>
      <c r="B12183" s="3">
        <v>76.0</v>
      </c>
      <c r="C12183" s="3" t="s">
        <v>11139</v>
      </c>
      <c r="D12183" s="3">
        <v>81.0</v>
      </c>
      <c r="E12183" s="3" t="s">
        <v>11282</v>
      </c>
      <c r="F12183" s="3">
        <v>4.0</v>
      </c>
      <c r="G12183" s="3">
        <v>5.0</v>
      </c>
      <c r="H12183" s="3" t="s">
        <v>11456</v>
      </c>
      <c r="I12183" s="3" t="s">
        <v>11457</v>
      </c>
      <c r="J12183" s="3" t="s">
        <v>11458</v>
      </c>
      <c r="K12183" s="3" t="s">
        <v>24</v>
      </c>
      <c r="L12183" s="3">
        <v>13.0</v>
      </c>
      <c r="M12183" s="3" t="s">
        <v>25</v>
      </c>
      <c r="N12183" s="3" t="s">
        <v>383</v>
      </c>
      <c r="O12183" s="3" t="s">
        <v>417</v>
      </c>
      <c r="P12183" s="4">
        <v>16307.0</v>
      </c>
      <c r="Q12183" s="3" t="s">
        <v>105</v>
      </c>
      <c r="S12183" s="3" t="s">
        <v>34</v>
      </c>
    </row>
    <row r="12184">
      <c r="A12184" s="2">
        <v>42318.714907407404</v>
      </c>
      <c r="B12184" s="3">
        <v>76.0</v>
      </c>
      <c r="C12184" s="3" t="s">
        <v>11139</v>
      </c>
      <c r="D12184" s="3">
        <v>82.0</v>
      </c>
      <c r="E12184" s="3" t="s">
        <v>11292</v>
      </c>
      <c r="F12184" s="3">
        <v>4.0</v>
      </c>
      <c r="G12184" s="3">
        <v>5.0</v>
      </c>
      <c r="H12184" s="3" t="s">
        <v>11456</v>
      </c>
      <c r="I12184" s="3" t="s">
        <v>11457</v>
      </c>
      <c r="J12184" s="3" t="s">
        <v>11458</v>
      </c>
      <c r="K12184" s="3" t="s">
        <v>24</v>
      </c>
      <c r="L12184" s="3">
        <v>1.0</v>
      </c>
      <c r="M12184" s="3" t="s">
        <v>25</v>
      </c>
      <c r="N12184" s="3" t="s">
        <v>4037</v>
      </c>
      <c r="O12184" s="3" t="s">
        <v>243</v>
      </c>
      <c r="P12184" s="4">
        <v>23842.0</v>
      </c>
      <c r="Q12184" s="3" t="s">
        <v>132</v>
      </c>
      <c r="S12184" s="3" t="s">
        <v>34</v>
      </c>
    </row>
    <row r="12185">
      <c r="A12185" s="2">
        <v>42318.714907407404</v>
      </c>
      <c r="B12185" s="3">
        <v>76.0</v>
      </c>
      <c r="C12185" s="3" t="s">
        <v>11139</v>
      </c>
      <c r="D12185" s="3">
        <v>82.0</v>
      </c>
      <c r="E12185" s="3" t="s">
        <v>11292</v>
      </c>
      <c r="F12185" s="3">
        <v>4.0</v>
      </c>
      <c r="G12185" s="3">
        <v>5.0</v>
      </c>
      <c r="H12185" s="3" t="s">
        <v>11456</v>
      </c>
      <c r="I12185" s="3" t="s">
        <v>11457</v>
      </c>
      <c r="J12185" s="3" t="s">
        <v>11458</v>
      </c>
      <c r="K12185" s="3" t="s">
        <v>24</v>
      </c>
      <c r="L12185" s="3">
        <v>2.0</v>
      </c>
      <c r="M12185" s="3" t="s">
        <v>30</v>
      </c>
      <c r="N12185" s="3" t="s">
        <v>11586</v>
      </c>
      <c r="O12185" s="3" t="s">
        <v>11587</v>
      </c>
      <c r="P12185" s="4">
        <v>25506.0</v>
      </c>
      <c r="Q12185" s="3" t="s">
        <v>33</v>
      </c>
      <c r="S12185" s="3" t="s">
        <v>34</v>
      </c>
    </row>
    <row r="12186">
      <c r="A12186" s="2">
        <v>42318.714907407404</v>
      </c>
      <c r="B12186" s="3">
        <v>76.0</v>
      </c>
      <c r="C12186" s="3" t="s">
        <v>11139</v>
      </c>
      <c r="D12186" s="3">
        <v>82.0</v>
      </c>
      <c r="E12186" s="3" t="s">
        <v>11292</v>
      </c>
      <c r="F12186" s="3">
        <v>4.0</v>
      </c>
      <c r="G12186" s="3">
        <v>5.0</v>
      </c>
      <c r="H12186" s="3" t="s">
        <v>11456</v>
      </c>
      <c r="I12186" s="3" t="s">
        <v>11457</v>
      </c>
      <c r="J12186" s="3" t="s">
        <v>11458</v>
      </c>
      <c r="K12186" s="3" t="s">
        <v>24</v>
      </c>
      <c r="L12186" s="3">
        <v>3.0</v>
      </c>
      <c r="M12186" s="3" t="s">
        <v>25</v>
      </c>
      <c r="N12186" s="3" t="s">
        <v>11588</v>
      </c>
      <c r="O12186" s="3" t="s">
        <v>218</v>
      </c>
      <c r="P12186" s="4">
        <v>20592.0</v>
      </c>
      <c r="Q12186" s="3" t="s">
        <v>216</v>
      </c>
      <c r="S12186" s="3" t="s">
        <v>34</v>
      </c>
    </row>
    <row r="12187">
      <c r="A12187" s="2">
        <v>42318.714907407404</v>
      </c>
      <c r="B12187" s="3">
        <v>76.0</v>
      </c>
      <c r="C12187" s="3" t="s">
        <v>11139</v>
      </c>
      <c r="D12187" s="3">
        <v>82.0</v>
      </c>
      <c r="E12187" s="3" t="s">
        <v>11292</v>
      </c>
      <c r="F12187" s="3">
        <v>4.0</v>
      </c>
      <c r="G12187" s="3">
        <v>5.0</v>
      </c>
      <c r="H12187" s="3" t="s">
        <v>11456</v>
      </c>
      <c r="I12187" s="3" t="s">
        <v>11457</v>
      </c>
      <c r="J12187" s="3" t="s">
        <v>11458</v>
      </c>
      <c r="K12187" s="3" t="s">
        <v>24</v>
      </c>
      <c r="L12187" s="3">
        <v>4.0</v>
      </c>
      <c r="M12187" s="3" t="s">
        <v>30</v>
      </c>
      <c r="N12187" s="3" t="s">
        <v>8907</v>
      </c>
      <c r="O12187" s="3" t="s">
        <v>746</v>
      </c>
      <c r="P12187" s="4">
        <v>26249.0</v>
      </c>
      <c r="Q12187" s="3" t="s">
        <v>110</v>
      </c>
      <c r="S12187" s="3" t="s">
        <v>34</v>
      </c>
    </row>
    <row r="12188">
      <c r="A12188" s="2">
        <v>42318.714907407404</v>
      </c>
      <c r="B12188" s="3">
        <v>76.0</v>
      </c>
      <c r="C12188" s="3" t="s">
        <v>11139</v>
      </c>
      <c r="D12188" s="3">
        <v>82.0</v>
      </c>
      <c r="E12188" s="3" t="s">
        <v>11292</v>
      </c>
      <c r="F12188" s="3">
        <v>4.0</v>
      </c>
      <c r="G12188" s="3">
        <v>5.0</v>
      </c>
      <c r="H12188" s="3" t="s">
        <v>11456</v>
      </c>
      <c r="I12188" s="3" t="s">
        <v>11457</v>
      </c>
      <c r="J12188" s="3" t="s">
        <v>11458</v>
      </c>
      <c r="K12188" s="3" t="s">
        <v>24</v>
      </c>
      <c r="L12188" s="3">
        <v>5.0</v>
      </c>
      <c r="M12188" s="3" t="s">
        <v>25</v>
      </c>
      <c r="N12188" s="3" t="s">
        <v>11589</v>
      </c>
      <c r="O12188" s="3" t="s">
        <v>305</v>
      </c>
      <c r="P12188" s="4">
        <v>17882.0</v>
      </c>
      <c r="Q12188" s="3" t="s">
        <v>345</v>
      </c>
      <c r="S12188" s="3" t="s">
        <v>34</v>
      </c>
    </row>
    <row r="12189">
      <c r="A12189" s="2">
        <v>42318.714907407404</v>
      </c>
      <c r="B12189" s="3">
        <v>76.0</v>
      </c>
      <c r="C12189" s="3" t="s">
        <v>11139</v>
      </c>
      <c r="D12189" s="3">
        <v>82.0</v>
      </c>
      <c r="E12189" s="3" t="s">
        <v>11292</v>
      </c>
      <c r="F12189" s="3">
        <v>4.0</v>
      </c>
      <c r="G12189" s="3">
        <v>5.0</v>
      </c>
      <c r="H12189" s="3" t="s">
        <v>11456</v>
      </c>
      <c r="I12189" s="3" t="s">
        <v>11457</v>
      </c>
      <c r="J12189" s="3" t="s">
        <v>11458</v>
      </c>
      <c r="K12189" s="3" t="s">
        <v>24</v>
      </c>
      <c r="L12189" s="3">
        <v>6.0</v>
      </c>
      <c r="M12189" s="3" t="s">
        <v>30</v>
      </c>
      <c r="N12189" s="3" t="s">
        <v>11590</v>
      </c>
      <c r="O12189" s="3" t="s">
        <v>1239</v>
      </c>
      <c r="P12189" s="4">
        <v>30200.0</v>
      </c>
      <c r="Q12189" s="3" t="s">
        <v>132</v>
      </c>
      <c r="S12189" s="3" t="s">
        <v>34</v>
      </c>
    </row>
    <row r="12190">
      <c r="A12190" s="2">
        <v>42318.714907407404</v>
      </c>
      <c r="B12190" s="3">
        <v>76.0</v>
      </c>
      <c r="C12190" s="3" t="s">
        <v>11139</v>
      </c>
      <c r="D12190" s="3">
        <v>82.0</v>
      </c>
      <c r="E12190" s="3" t="s">
        <v>11292</v>
      </c>
      <c r="F12190" s="3">
        <v>4.0</v>
      </c>
      <c r="G12190" s="3">
        <v>5.0</v>
      </c>
      <c r="H12190" s="3" t="s">
        <v>11456</v>
      </c>
      <c r="I12190" s="3" t="s">
        <v>11457</v>
      </c>
      <c r="J12190" s="3" t="s">
        <v>11458</v>
      </c>
      <c r="K12190" s="3" t="s">
        <v>24</v>
      </c>
      <c r="L12190" s="3">
        <v>7.0</v>
      </c>
      <c r="M12190" s="3" t="s">
        <v>25</v>
      </c>
      <c r="N12190" s="3" t="s">
        <v>1488</v>
      </c>
      <c r="O12190" s="3" t="s">
        <v>427</v>
      </c>
      <c r="P12190" s="4">
        <v>20929.0</v>
      </c>
      <c r="Q12190" s="3" t="s">
        <v>46</v>
      </c>
      <c r="S12190" s="3" t="s">
        <v>34</v>
      </c>
    </row>
    <row r="12191">
      <c r="A12191" s="2">
        <v>42318.714907407404</v>
      </c>
      <c r="B12191" s="3">
        <v>76.0</v>
      </c>
      <c r="C12191" s="3" t="s">
        <v>11139</v>
      </c>
      <c r="D12191" s="3">
        <v>82.0</v>
      </c>
      <c r="E12191" s="3" t="s">
        <v>11292</v>
      </c>
      <c r="F12191" s="3">
        <v>4.0</v>
      </c>
      <c r="G12191" s="3">
        <v>5.0</v>
      </c>
      <c r="H12191" s="3" t="s">
        <v>11456</v>
      </c>
      <c r="I12191" s="3" t="s">
        <v>11457</v>
      </c>
      <c r="J12191" s="3" t="s">
        <v>11458</v>
      </c>
      <c r="K12191" s="3" t="s">
        <v>24</v>
      </c>
      <c r="L12191" s="3">
        <v>8.0</v>
      </c>
      <c r="M12191" s="3" t="s">
        <v>30</v>
      </c>
      <c r="N12191" s="3" t="s">
        <v>3360</v>
      </c>
      <c r="O12191" s="3" t="s">
        <v>329</v>
      </c>
      <c r="P12191" s="4">
        <v>22779.0</v>
      </c>
      <c r="Q12191" s="3" t="s">
        <v>132</v>
      </c>
      <c r="S12191" s="3" t="s">
        <v>34</v>
      </c>
    </row>
    <row r="12192">
      <c r="A12192" s="2">
        <v>42318.714907407404</v>
      </c>
      <c r="B12192" s="3">
        <v>76.0</v>
      </c>
      <c r="C12192" s="3" t="s">
        <v>11139</v>
      </c>
      <c r="D12192" s="3">
        <v>82.0</v>
      </c>
      <c r="E12192" s="3" t="s">
        <v>11292</v>
      </c>
      <c r="F12192" s="3">
        <v>4.0</v>
      </c>
      <c r="G12192" s="3">
        <v>5.0</v>
      </c>
      <c r="H12192" s="3" t="s">
        <v>11456</v>
      </c>
      <c r="I12192" s="3" t="s">
        <v>11457</v>
      </c>
      <c r="J12192" s="3" t="s">
        <v>11458</v>
      </c>
      <c r="K12192" s="3" t="s">
        <v>24</v>
      </c>
      <c r="L12192" s="3">
        <v>9.0</v>
      </c>
      <c r="M12192" s="3" t="s">
        <v>25</v>
      </c>
      <c r="N12192" s="3" t="s">
        <v>11591</v>
      </c>
      <c r="O12192" s="3" t="s">
        <v>628</v>
      </c>
      <c r="P12192" s="4">
        <v>12326.0</v>
      </c>
      <c r="Q12192" s="3" t="s">
        <v>117</v>
      </c>
      <c r="S12192" s="3" t="s">
        <v>34</v>
      </c>
    </row>
    <row r="12193">
      <c r="A12193" s="2">
        <v>42318.714907407404</v>
      </c>
      <c r="B12193" s="3">
        <v>76.0</v>
      </c>
      <c r="C12193" s="3" t="s">
        <v>11139</v>
      </c>
      <c r="D12193" s="3">
        <v>9.0</v>
      </c>
      <c r="E12193" s="3" t="s">
        <v>11140</v>
      </c>
      <c r="F12193" s="3">
        <v>5.0</v>
      </c>
      <c r="G12193" s="3">
        <v>13.0</v>
      </c>
      <c r="H12193" s="3" t="s">
        <v>11592</v>
      </c>
      <c r="I12193" s="3" t="s">
        <v>11593</v>
      </c>
      <c r="J12193" s="3" t="s">
        <v>6433</v>
      </c>
      <c r="K12193" s="3" t="s">
        <v>24</v>
      </c>
      <c r="L12193" s="3">
        <v>1.0</v>
      </c>
      <c r="M12193" s="3" t="s">
        <v>30</v>
      </c>
      <c r="N12193" s="3" t="s">
        <v>11594</v>
      </c>
      <c r="O12193" s="3" t="s">
        <v>11595</v>
      </c>
      <c r="P12193" s="4">
        <v>22433.0</v>
      </c>
      <c r="Q12193" s="3" t="s">
        <v>72</v>
      </c>
      <c r="S12193" s="3" t="s">
        <v>34</v>
      </c>
    </row>
    <row r="12194">
      <c r="A12194" s="2">
        <v>42318.714907407404</v>
      </c>
      <c r="B12194" s="3">
        <v>76.0</v>
      </c>
      <c r="C12194" s="3" t="s">
        <v>11139</v>
      </c>
      <c r="D12194" s="3">
        <v>9.0</v>
      </c>
      <c r="E12194" s="3" t="s">
        <v>11140</v>
      </c>
      <c r="F12194" s="3">
        <v>5.0</v>
      </c>
      <c r="G12194" s="3">
        <v>13.0</v>
      </c>
      <c r="H12194" s="3" t="s">
        <v>11592</v>
      </c>
      <c r="I12194" s="3" t="s">
        <v>11593</v>
      </c>
      <c r="J12194" s="3" t="s">
        <v>6433</v>
      </c>
      <c r="K12194" s="3" t="s">
        <v>24</v>
      </c>
      <c r="L12194" s="3">
        <v>2.0</v>
      </c>
      <c r="M12194" s="3" t="s">
        <v>25</v>
      </c>
      <c r="N12194" s="3" t="s">
        <v>1164</v>
      </c>
      <c r="O12194" s="3" t="s">
        <v>59</v>
      </c>
      <c r="P12194" s="4">
        <v>22493.0</v>
      </c>
      <c r="Q12194" s="3" t="s">
        <v>72</v>
      </c>
      <c r="S12194" s="3" t="s">
        <v>34</v>
      </c>
    </row>
    <row r="12195">
      <c r="A12195" s="2">
        <v>42318.714907407404</v>
      </c>
      <c r="B12195" s="3">
        <v>76.0</v>
      </c>
      <c r="C12195" s="3" t="s">
        <v>11139</v>
      </c>
      <c r="D12195" s="3">
        <v>9.0</v>
      </c>
      <c r="E12195" s="3" t="s">
        <v>11140</v>
      </c>
      <c r="F12195" s="3">
        <v>5.0</v>
      </c>
      <c r="G12195" s="3">
        <v>13.0</v>
      </c>
      <c r="H12195" s="3" t="s">
        <v>11592</v>
      </c>
      <c r="I12195" s="3" t="s">
        <v>11593</v>
      </c>
      <c r="J12195" s="3" t="s">
        <v>6433</v>
      </c>
      <c r="K12195" s="3" t="s">
        <v>24</v>
      </c>
      <c r="L12195" s="3">
        <v>3.0</v>
      </c>
      <c r="M12195" s="3" t="s">
        <v>30</v>
      </c>
      <c r="N12195" s="3" t="s">
        <v>1164</v>
      </c>
      <c r="O12195" s="3" t="s">
        <v>139</v>
      </c>
      <c r="P12195" s="4">
        <v>23360.0</v>
      </c>
      <c r="Q12195" s="3" t="s">
        <v>72</v>
      </c>
      <c r="S12195" s="3" t="s">
        <v>34</v>
      </c>
    </row>
    <row r="12196">
      <c r="A12196" s="2">
        <v>42318.714907407404</v>
      </c>
      <c r="B12196" s="3">
        <v>76.0</v>
      </c>
      <c r="C12196" s="3" t="s">
        <v>11139</v>
      </c>
      <c r="D12196" s="3">
        <v>9.0</v>
      </c>
      <c r="E12196" s="3" t="s">
        <v>11140</v>
      </c>
      <c r="F12196" s="3">
        <v>5.0</v>
      </c>
      <c r="G12196" s="3">
        <v>13.0</v>
      </c>
      <c r="H12196" s="3" t="s">
        <v>11592</v>
      </c>
      <c r="I12196" s="3" t="s">
        <v>11593</v>
      </c>
      <c r="J12196" s="3" t="s">
        <v>6433</v>
      </c>
      <c r="K12196" s="3" t="s">
        <v>24</v>
      </c>
      <c r="L12196" s="3">
        <v>4.0</v>
      </c>
      <c r="M12196" s="3" t="s">
        <v>25</v>
      </c>
      <c r="N12196" s="3" t="s">
        <v>11596</v>
      </c>
      <c r="O12196" s="3" t="s">
        <v>11597</v>
      </c>
      <c r="P12196" s="4">
        <v>30769.0</v>
      </c>
      <c r="Q12196" s="3" t="s">
        <v>72</v>
      </c>
      <c r="S12196" s="3" t="s">
        <v>34</v>
      </c>
    </row>
    <row r="12197">
      <c r="A12197" s="2">
        <v>42318.714907407404</v>
      </c>
      <c r="B12197" s="3">
        <v>76.0</v>
      </c>
      <c r="C12197" s="3" t="s">
        <v>11139</v>
      </c>
      <c r="D12197" s="3">
        <v>9.0</v>
      </c>
      <c r="E12197" s="3" t="s">
        <v>11140</v>
      </c>
      <c r="F12197" s="3">
        <v>5.0</v>
      </c>
      <c r="G12197" s="3">
        <v>13.0</v>
      </c>
      <c r="H12197" s="3" t="s">
        <v>11592</v>
      </c>
      <c r="I12197" s="3" t="s">
        <v>11593</v>
      </c>
      <c r="J12197" s="3" t="s">
        <v>6433</v>
      </c>
      <c r="K12197" s="3" t="s">
        <v>24</v>
      </c>
      <c r="L12197" s="3">
        <v>5.0</v>
      </c>
      <c r="M12197" s="3" t="s">
        <v>30</v>
      </c>
      <c r="N12197" s="3" t="s">
        <v>11598</v>
      </c>
      <c r="O12197" s="3" t="s">
        <v>602</v>
      </c>
      <c r="P12197" s="4">
        <v>16207.0</v>
      </c>
      <c r="Q12197" s="3" t="s">
        <v>113</v>
      </c>
      <c r="S12197" s="3" t="s">
        <v>34</v>
      </c>
    </row>
    <row r="12198">
      <c r="A12198" s="2">
        <v>42318.714907407404</v>
      </c>
      <c r="B12198" s="3">
        <v>76.0</v>
      </c>
      <c r="C12198" s="3" t="s">
        <v>11139</v>
      </c>
      <c r="D12198" s="3">
        <v>9.0</v>
      </c>
      <c r="E12198" s="3" t="s">
        <v>11140</v>
      </c>
      <c r="F12198" s="3">
        <v>5.0</v>
      </c>
      <c r="G12198" s="3">
        <v>13.0</v>
      </c>
      <c r="H12198" s="3" t="s">
        <v>11592</v>
      </c>
      <c r="I12198" s="3" t="s">
        <v>11593</v>
      </c>
      <c r="J12198" s="3" t="s">
        <v>6433</v>
      </c>
      <c r="K12198" s="3" t="s">
        <v>24</v>
      </c>
      <c r="L12198" s="3">
        <v>6.0</v>
      </c>
      <c r="M12198" s="3" t="s">
        <v>25</v>
      </c>
      <c r="N12198" s="3" t="s">
        <v>11599</v>
      </c>
      <c r="O12198" s="3" t="s">
        <v>11600</v>
      </c>
      <c r="P12198" s="4">
        <v>18611.0</v>
      </c>
      <c r="Q12198" s="3" t="s">
        <v>40</v>
      </c>
      <c r="S12198" s="3" t="s">
        <v>34</v>
      </c>
    </row>
    <row r="12199">
      <c r="A12199" s="2">
        <v>42318.714907407404</v>
      </c>
      <c r="B12199" s="3">
        <v>76.0</v>
      </c>
      <c r="C12199" s="3" t="s">
        <v>11139</v>
      </c>
      <c r="D12199" s="3">
        <v>11.0</v>
      </c>
      <c r="E12199" s="3" t="s">
        <v>1239</v>
      </c>
      <c r="F12199" s="3">
        <v>5.0</v>
      </c>
      <c r="G12199" s="3">
        <v>13.0</v>
      </c>
      <c r="H12199" s="3" t="s">
        <v>11592</v>
      </c>
      <c r="I12199" s="3" t="s">
        <v>11593</v>
      </c>
      <c r="J12199" s="3" t="s">
        <v>6433</v>
      </c>
      <c r="K12199" s="3" t="s">
        <v>24</v>
      </c>
      <c r="L12199" s="3">
        <v>1.0</v>
      </c>
      <c r="M12199" s="3" t="s">
        <v>25</v>
      </c>
      <c r="N12199" s="3" t="s">
        <v>11601</v>
      </c>
      <c r="O12199" s="3" t="s">
        <v>95</v>
      </c>
      <c r="P12199" s="4">
        <v>17993.0</v>
      </c>
      <c r="Q12199" s="3" t="s">
        <v>49</v>
      </c>
      <c r="S12199" s="3" t="s">
        <v>34</v>
      </c>
    </row>
    <row r="12200">
      <c r="A12200" s="2">
        <v>42318.714907407404</v>
      </c>
      <c r="B12200" s="3">
        <v>76.0</v>
      </c>
      <c r="C12200" s="3" t="s">
        <v>11139</v>
      </c>
      <c r="D12200" s="3">
        <v>11.0</v>
      </c>
      <c r="E12200" s="3" t="s">
        <v>1239</v>
      </c>
      <c r="F12200" s="3">
        <v>5.0</v>
      </c>
      <c r="G12200" s="3">
        <v>13.0</v>
      </c>
      <c r="H12200" s="3" t="s">
        <v>11592</v>
      </c>
      <c r="I12200" s="3" t="s">
        <v>11593</v>
      </c>
      <c r="J12200" s="3" t="s">
        <v>6433</v>
      </c>
      <c r="K12200" s="3" t="s">
        <v>24</v>
      </c>
      <c r="L12200" s="3">
        <v>2.0</v>
      </c>
      <c r="M12200" s="3" t="s">
        <v>30</v>
      </c>
      <c r="N12200" s="3" t="s">
        <v>11602</v>
      </c>
      <c r="O12200" s="3" t="s">
        <v>121</v>
      </c>
      <c r="P12200" s="4">
        <v>24787.0</v>
      </c>
      <c r="Q12200" s="3" t="s">
        <v>110</v>
      </c>
      <c r="S12200" s="3" t="s">
        <v>34</v>
      </c>
    </row>
    <row r="12201">
      <c r="A12201" s="2">
        <v>42318.714907407404</v>
      </c>
      <c r="B12201" s="3">
        <v>76.0</v>
      </c>
      <c r="C12201" s="3" t="s">
        <v>11139</v>
      </c>
      <c r="D12201" s="3">
        <v>11.0</v>
      </c>
      <c r="E12201" s="3" t="s">
        <v>1239</v>
      </c>
      <c r="F12201" s="3">
        <v>5.0</v>
      </c>
      <c r="G12201" s="3">
        <v>13.0</v>
      </c>
      <c r="H12201" s="3" t="s">
        <v>11592</v>
      </c>
      <c r="I12201" s="3" t="s">
        <v>11593</v>
      </c>
      <c r="J12201" s="3" t="s">
        <v>6433</v>
      </c>
      <c r="K12201" s="3" t="s">
        <v>24</v>
      </c>
      <c r="L12201" s="3">
        <v>3.0</v>
      </c>
      <c r="M12201" s="3" t="s">
        <v>25</v>
      </c>
      <c r="N12201" s="3" t="s">
        <v>5346</v>
      </c>
      <c r="O12201" s="3" t="s">
        <v>257</v>
      </c>
      <c r="P12201" s="4">
        <v>16687.0</v>
      </c>
      <c r="Q12201" s="3" t="s">
        <v>49</v>
      </c>
      <c r="S12201" s="3" t="s">
        <v>34</v>
      </c>
    </row>
    <row r="12202">
      <c r="A12202" s="2">
        <v>42318.714907407404</v>
      </c>
      <c r="B12202" s="3">
        <v>76.0</v>
      </c>
      <c r="C12202" s="3" t="s">
        <v>11139</v>
      </c>
      <c r="D12202" s="3">
        <v>11.0</v>
      </c>
      <c r="E12202" s="3" t="s">
        <v>1239</v>
      </c>
      <c r="F12202" s="3">
        <v>5.0</v>
      </c>
      <c r="G12202" s="3">
        <v>13.0</v>
      </c>
      <c r="H12202" s="3" t="s">
        <v>11592</v>
      </c>
      <c r="I12202" s="3" t="s">
        <v>11593</v>
      </c>
      <c r="J12202" s="3" t="s">
        <v>6433</v>
      </c>
      <c r="K12202" s="3" t="s">
        <v>24</v>
      </c>
      <c r="L12202" s="3">
        <v>4.0</v>
      </c>
      <c r="M12202" s="3" t="s">
        <v>30</v>
      </c>
      <c r="N12202" s="3" t="s">
        <v>11603</v>
      </c>
      <c r="O12202" s="3" t="s">
        <v>803</v>
      </c>
      <c r="P12202" s="4">
        <v>19696.0</v>
      </c>
      <c r="Q12202" s="3" t="s">
        <v>153</v>
      </c>
      <c r="S12202" s="3" t="s">
        <v>34</v>
      </c>
    </row>
    <row r="12203">
      <c r="A12203" s="2">
        <v>42318.714907407404</v>
      </c>
      <c r="B12203" s="3">
        <v>76.0</v>
      </c>
      <c r="C12203" s="3" t="s">
        <v>11139</v>
      </c>
      <c r="D12203" s="3">
        <v>11.0</v>
      </c>
      <c r="E12203" s="3" t="s">
        <v>1239</v>
      </c>
      <c r="F12203" s="3">
        <v>5.0</v>
      </c>
      <c r="G12203" s="3">
        <v>13.0</v>
      </c>
      <c r="H12203" s="3" t="s">
        <v>11592</v>
      </c>
      <c r="I12203" s="3" t="s">
        <v>11593</v>
      </c>
      <c r="J12203" s="3" t="s">
        <v>6433</v>
      </c>
      <c r="K12203" s="3" t="s">
        <v>24</v>
      </c>
      <c r="L12203" s="3">
        <v>5.0</v>
      </c>
      <c r="M12203" s="3" t="s">
        <v>25</v>
      </c>
      <c r="N12203" s="3" t="s">
        <v>7347</v>
      </c>
      <c r="O12203" s="3" t="s">
        <v>454</v>
      </c>
      <c r="P12203" s="4">
        <v>18294.0</v>
      </c>
      <c r="Q12203" s="3" t="s">
        <v>113</v>
      </c>
      <c r="S12203" s="3" t="s">
        <v>34</v>
      </c>
    </row>
    <row r="12204">
      <c r="A12204" s="2">
        <v>42318.714907407404</v>
      </c>
      <c r="B12204" s="3">
        <v>76.0</v>
      </c>
      <c r="C12204" s="3" t="s">
        <v>11139</v>
      </c>
      <c r="D12204" s="3">
        <v>11.0</v>
      </c>
      <c r="E12204" s="3" t="s">
        <v>1239</v>
      </c>
      <c r="F12204" s="3">
        <v>5.0</v>
      </c>
      <c r="G12204" s="3">
        <v>13.0</v>
      </c>
      <c r="H12204" s="3" t="s">
        <v>11592</v>
      </c>
      <c r="I12204" s="3" t="s">
        <v>11593</v>
      </c>
      <c r="J12204" s="3" t="s">
        <v>6433</v>
      </c>
      <c r="K12204" s="3" t="s">
        <v>24</v>
      </c>
      <c r="L12204" s="3">
        <v>6.0</v>
      </c>
      <c r="M12204" s="3" t="s">
        <v>30</v>
      </c>
      <c r="N12204" s="3" t="s">
        <v>11604</v>
      </c>
      <c r="O12204" s="3" t="s">
        <v>45</v>
      </c>
      <c r="P12204" s="4">
        <v>23586.0</v>
      </c>
      <c r="Q12204" s="3" t="s">
        <v>40</v>
      </c>
      <c r="S12204" s="3" t="s">
        <v>34</v>
      </c>
    </row>
    <row r="12205">
      <c r="A12205" s="2">
        <v>42318.714907407404</v>
      </c>
      <c r="B12205" s="3">
        <v>76.0</v>
      </c>
      <c r="C12205" s="3" t="s">
        <v>11139</v>
      </c>
      <c r="D12205" s="3">
        <v>11.0</v>
      </c>
      <c r="E12205" s="3" t="s">
        <v>1239</v>
      </c>
      <c r="F12205" s="3">
        <v>5.0</v>
      </c>
      <c r="G12205" s="3">
        <v>13.0</v>
      </c>
      <c r="H12205" s="3" t="s">
        <v>11592</v>
      </c>
      <c r="I12205" s="3" t="s">
        <v>11593</v>
      </c>
      <c r="J12205" s="3" t="s">
        <v>6433</v>
      </c>
      <c r="K12205" s="3" t="s">
        <v>24</v>
      </c>
      <c r="L12205" s="3">
        <v>7.0</v>
      </c>
      <c r="M12205" s="3" t="s">
        <v>25</v>
      </c>
      <c r="N12205" s="3" t="s">
        <v>11605</v>
      </c>
      <c r="O12205" s="3" t="s">
        <v>377</v>
      </c>
      <c r="P12205" s="4">
        <v>21953.0</v>
      </c>
      <c r="Q12205" s="3" t="s">
        <v>43</v>
      </c>
      <c r="S12205" s="3" t="s">
        <v>34</v>
      </c>
    </row>
    <row r="12206">
      <c r="A12206" s="2">
        <v>42318.714907407404</v>
      </c>
      <c r="B12206" s="3">
        <v>76.0</v>
      </c>
      <c r="C12206" s="3" t="s">
        <v>11139</v>
      </c>
      <c r="D12206" s="3">
        <v>11.0</v>
      </c>
      <c r="E12206" s="3" t="s">
        <v>1239</v>
      </c>
      <c r="F12206" s="3">
        <v>5.0</v>
      </c>
      <c r="G12206" s="3">
        <v>13.0</v>
      </c>
      <c r="H12206" s="3" t="s">
        <v>11592</v>
      </c>
      <c r="I12206" s="3" t="s">
        <v>11593</v>
      </c>
      <c r="J12206" s="3" t="s">
        <v>6433</v>
      </c>
      <c r="K12206" s="3" t="s">
        <v>24</v>
      </c>
      <c r="L12206" s="3">
        <v>8.0</v>
      </c>
      <c r="M12206" s="3" t="s">
        <v>30</v>
      </c>
      <c r="N12206" s="3" t="s">
        <v>11606</v>
      </c>
      <c r="O12206" s="3" t="s">
        <v>11607</v>
      </c>
      <c r="P12206" s="4">
        <v>17039.0</v>
      </c>
      <c r="Q12206" s="3" t="s">
        <v>113</v>
      </c>
      <c r="S12206" s="3" t="s">
        <v>34</v>
      </c>
    </row>
    <row r="12207">
      <c r="A12207" s="2">
        <v>42318.714907407404</v>
      </c>
      <c r="B12207" s="3">
        <v>76.0</v>
      </c>
      <c r="C12207" s="3" t="s">
        <v>11139</v>
      </c>
      <c r="D12207" s="3">
        <v>11.0</v>
      </c>
      <c r="E12207" s="3" t="s">
        <v>1239</v>
      </c>
      <c r="F12207" s="3">
        <v>5.0</v>
      </c>
      <c r="G12207" s="3">
        <v>13.0</v>
      </c>
      <c r="H12207" s="3" t="s">
        <v>11592</v>
      </c>
      <c r="I12207" s="3" t="s">
        <v>11593</v>
      </c>
      <c r="J12207" s="3" t="s">
        <v>6433</v>
      </c>
      <c r="K12207" s="3" t="s">
        <v>24</v>
      </c>
      <c r="L12207" s="3">
        <v>9.0</v>
      </c>
      <c r="M12207" s="3" t="s">
        <v>25</v>
      </c>
      <c r="N12207" s="3" t="s">
        <v>11608</v>
      </c>
      <c r="O12207" s="3" t="s">
        <v>319</v>
      </c>
      <c r="P12207" s="4">
        <v>29068.0</v>
      </c>
      <c r="Q12207" s="3" t="s">
        <v>153</v>
      </c>
      <c r="S12207" s="3" t="s">
        <v>34</v>
      </c>
    </row>
    <row r="12208">
      <c r="A12208" s="2">
        <v>42318.714907407404</v>
      </c>
      <c r="B12208" s="3">
        <v>76.0</v>
      </c>
      <c r="C12208" s="3" t="s">
        <v>11139</v>
      </c>
      <c r="D12208" s="3">
        <v>11.0</v>
      </c>
      <c r="E12208" s="3" t="s">
        <v>1239</v>
      </c>
      <c r="F12208" s="3">
        <v>5.0</v>
      </c>
      <c r="G12208" s="3">
        <v>13.0</v>
      </c>
      <c r="H12208" s="3" t="s">
        <v>11592</v>
      </c>
      <c r="I12208" s="3" t="s">
        <v>11593</v>
      </c>
      <c r="J12208" s="3" t="s">
        <v>6433</v>
      </c>
      <c r="K12208" s="3" t="s">
        <v>24</v>
      </c>
      <c r="L12208" s="3">
        <v>10.0</v>
      </c>
      <c r="M12208" s="3" t="s">
        <v>30</v>
      </c>
      <c r="N12208" s="3" t="s">
        <v>11609</v>
      </c>
      <c r="O12208" s="3" t="s">
        <v>11610</v>
      </c>
      <c r="P12208" s="4">
        <v>34612.0</v>
      </c>
      <c r="Q12208" s="3" t="s">
        <v>40</v>
      </c>
      <c r="S12208" s="3" t="s">
        <v>34</v>
      </c>
    </row>
    <row r="12209">
      <c r="A12209" s="2">
        <v>42318.714907407404</v>
      </c>
      <c r="B12209" s="3">
        <v>76.0</v>
      </c>
      <c r="C12209" s="3" t="s">
        <v>11139</v>
      </c>
      <c r="D12209" s="3">
        <v>11.0</v>
      </c>
      <c r="E12209" s="3" t="s">
        <v>1239</v>
      </c>
      <c r="F12209" s="3">
        <v>5.0</v>
      </c>
      <c r="G12209" s="3">
        <v>13.0</v>
      </c>
      <c r="H12209" s="3" t="s">
        <v>11592</v>
      </c>
      <c r="I12209" s="3" t="s">
        <v>11593</v>
      </c>
      <c r="J12209" s="3" t="s">
        <v>6433</v>
      </c>
      <c r="K12209" s="3" t="s">
        <v>24</v>
      </c>
      <c r="L12209" s="3">
        <v>11.0</v>
      </c>
      <c r="M12209" s="3" t="s">
        <v>25</v>
      </c>
      <c r="N12209" s="3" t="s">
        <v>2427</v>
      </c>
      <c r="O12209" s="3" t="s">
        <v>539</v>
      </c>
      <c r="P12209" s="4">
        <v>30907.0</v>
      </c>
      <c r="Q12209" s="3" t="s">
        <v>153</v>
      </c>
      <c r="S12209" s="3" t="s">
        <v>34</v>
      </c>
    </row>
    <row r="12210">
      <c r="A12210" s="2">
        <v>42318.714907407404</v>
      </c>
      <c r="B12210" s="3">
        <v>76.0</v>
      </c>
      <c r="C12210" s="3" t="s">
        <v>11139</v>
      </c>
      <c r="D12210" s="3">
        <v>11.0</v>
      </c>
      <c r="E12210" s="3" t="s">
        <v>1239</v>
      </c>
      <c r="F12210" s="3">
        <v>5.0</v>
      </c>
      <c r="G12210" s="3">
        <v>13.0</v>
      </c>
      <c r="H12210" s="3" t="s">
        <v>11592</v>
      </c>
      <c r="I12210" s="3" t="s">
        <v>11593</v>
      </c>
      <c r="J12210" s="3" t="s">
        <v>6433</v>
      </c>
      <c r="K12210" s="3" t="s">
        <v>24</v>
      </c>
      <c r="L12210" s="3">
        <v>12.0</v>
      </c>
      <c r="M12210" s="3" t="s">
        <v>30</v>
      </c>
      <c r="N12210" s="3" t="s">
        <v>6626</v>
      </c>
      <c r="O12210" s="3" t="s">
        <v>11611</v>
      </c>
      <c r="P12210" s="4">
        <v>29960.0</v>
      </c>
      <c r="Q12210" s="3" t="s">
        <v>132</v>
      </c>
      <c r="S12210" s="3" t="s">
        <v>34</v>
      </c>
    </row>
    <row r="12211">
      <c r="A12211" s="2">
        <v>42318.714907407404</v>
      </c>
      <c r="B12211" s="3">
        <v>76.0</v>
      </c>
      <c r="C12211" s="3" t="s">
        <v>11139</v>
      </c>
      <c r="D12211" s="3">
        <v>12.0</v>
      </c>
      <c r="E12211" s="3" t="s">
        <v>11158</v>
      </c>
      <c r="F12211" s="3">
        <v>5.0</v>
      </c>
      <c r="G12211" s="3">
        <v>13.0</v>
      </c>
      <c r="H12211" s="3" t="s">
        <v>11592</v>
      </c>
      <c r="I12211" s="3" t="s">
        <v>11593</v>
      </c>
      <c r="J12211" s="3" t="s">
        <v>6433</v>
      </c>
      <c r="K12211" s="3" t="s">
        <v>24</v>
      </c>
      <c r="L12211" s="3">
        <v>1.0</v>
      </c>
      <c r="M12211" s="3" t="s">
        <v>30</v>
      </c>
      <c r="N12211" s="3" t="s">
        <v>735</v>
      </c>
      <c r="O12211" s="3" t="s">
        <v>193</v>
      </c>
      <c r="P12211" s="4">
        <v>23281.0</v>
      </c>
      <c r="Q12211" s="3" t="s">
        <v>37</v>
      </c>
      <c r="S12211" s="3" t="s">
        <v>34</v>
      </c>
    </row>
    <row r="12212">
      <c r="A12212" s="2">
        <v>42318.714907407404</v>
      </c>
      <c r="B12212" s="3">
        <v>76.0</v>
      </c>
      <c r="C12212" s="3" t="s">
        <v>11139</v>
      </c>
      <c r="D12212" s="3">
        <v>12.0</v>
      </c>
      <c r="E12212" s="3" t="s">
        <v>11158</v>
      </c>
      <c r="F12212" s="3">
        <v>5.0</v>
      </c>
      <c r="G12212" s="3">
        <v>13.0</v>
      </c>
      <c r="H12212" s="3" t="s">
        <v>11592</v>
      </c>
      <c r="I12212" s="3" t="s">
        <v>11593</v>
      </c>
      <c r="J12212" s="3" t="s">
        <v>6433</v>
      </c>
      <c r="K12212" s="3" t="s">
        <v>24</v>
      </c>
      <c r="L12212" s="3">
        <v>2.0</v>
      </c>
      <c r="M12212" s="3" t="s">
        <v>25</v>
      </c>
      <c r="N12212" s="3" t="s">
        <v>11612</v>
      </c>
      <c r="O12212" s="3" t="s">
        <v>502</v>
      </c>
      <c r="P12212" s="4">
        <v>15416.0</v>
      </c>
      <c r="Q12212" s="3" t="s">
        <v>28</v>
      </c>
      <c r="S12212" s="3" t="s">
        <v>34</v>
      </c>
    </row>
    <row r="12213">
      <c r="A12213" s="2">
        <v>42318.714907407404</v>
      </c>
      <c r="B12213" s="3">
        <v>76.0</v>
      </c>
      <c r="C12213" s="3" t="s">
        <v>11139</v>
      </c>
      <c r="D12213" s="3">
        <v>12.0</v>
      </c>
      <c r="E12213" s="3" t="s">
        <v>11158</v>
      </c>
      <c r="F12213" s="3">
        <v>5.0</v>
      </c>
      <c r="G12213" s="3">
        <v>13.0</v>
      </c>
      <c r="H12213" s="3" t="s">
        <v>11592</v>
      </c>
      <c r="I12213" s="3" t="s">
        <v>11593</v>
      </c>
      <c r="J12213" s="3" t="s">
        <v>6433</v>
      </c>
      <c r="K12213" s="3" t="s">
        <v>24</v>
      </c>
      <c r="L12213" s="3">
        <v>3.0</v>
      </c>
      <c r="M12213" s="3" t="s">
        <v>30</v>
      </c>
      <c r="N12213" s="3" t="s">
        <v>11442</v>
      </c>
      <c r="O12213" s="3" t="s">
        <v>139</v>
      </c>
      <c r="P12213" s="4">
        <v>30105.0</v>
      </c>
      <c r="Q12213" s="3" t="s">
        <v>132</v>
      </c>
      <c r="S12213" s="3" t="s">
        <v>34</v>
      </c>
    </row>
    <row r="12214">
      <c r="A12214" s="2">
        <v>42318.714907407404</v>
      </c>
      <c r="B12214" s="3">
        <v>76.0</v>
      </c>
      <c r="C12214" s="3" t="s">
        <v>11139</v>
      </c>
      <c r="D12214" s="3">
        <v>12.0</v>
      </c>
      <c r="E12214" s="3" t="s">
        <v>11158</v>
      </c>
      <c r="F12214" s="3">
        <v>5.0</v>
      </c>
      <c r="G12214" s="3">
        <v>13.0</v>
      </c>
      <c r="H12214" s="3" t="s">
        <v>11592</v>
      </c>
      <c r="I12214" s="3" t="s">
        <v>11593</v>
      </c>
      <c r="J12214" s="3" t="s">
        <v>6433</v>
      </c>
      <c r="K12214" s="3" t="s">
        <v>24</v>
      </c>
      <c r="L12214" s="3">
        <v>4.0</v>
      </c>
      <c r="M12214" s="3" t="s">
        <v>25</v>
      </c>
      <c r="N12214" s="3" t="s">
        <v>11613</v>
      </c>
      <c r="O12214" s="3" t="s">
        <v>2093</v>
      </c>
      <c r="P12214" s="4">
        <v>28102.0</v>
      </c>
      <c r="Q12214" s="3" t="s">
        <v>372</v>
      </c>
      <c r="S12214" s="3" t="s">
        <v>34</v>
      </c>
    </row>
    <row r="12215">
      <c r="A12215" s="2">
        <v>42318.714907407404</v>
      </c>
      <c r="B12215" s="3">
        <v>76.0</v>
      </c>
      <c r="C12215" s="3" t="s">
        <v>11139</v>
      </c>
      <c r="D12215" s="3">
        <v>12.0</v>
      </c>
      <c r="E12215" s="3" t="s">
        <v>11158</v>
      </c>
      <c r="F12215" s="3">
        <v>5.0</v>
      </c>
      <c r="G12215" s="3">
        <v>13.0</v>
      </c>
      <c r="H12215" s="3" t="s">
        <v>11592</v>
      </c>
      <c r="I12215" s="3" t="s">
        <v>11593</v>
      </c>
      <c r="J12215" s="3" t="s">
        <v>6433</v>
      </c>
      <c r="K12215" s="3" t="s">
        <v>24</v>
      </c>
      <c r="L12215" s="3">
        <v>5.0</v>
      </c>
      <c r="M12215" s="3" t="s">
        <v>30</v>
      </c>
      <c r="N12215" s="3" t="s">
        <v>4717</v>
      </c>
      <c r="O12215" s="3" t="s">
        <v>171</v>
      </c>
      <c r="P12215" s="4">
        <v>24730.0</v>
      </c>
      <c r="Q12215" s="3" t="s">
        <v>132</v>
      </c>
      <c r="S12215" s="3" t="s">
        <v>34</v>
      </c>
    </row>
    <row r="12216">
      <c r="A12216" s="2">
        <v>42318.714907407404</v>
      </c>
      <c r="B12216" s="3">
        <v>76.0</v>
      </c>
      <c r="C12216" s="3" t="s">
        <v>11139</v>
      </c>
      <c r="D12216" s="3">
        <v>12.0</v>
      </c>
      <c r="E12216" s="3" t="s">
        <v>11158</v>
      </c>
      <c r="F12216" s="3">
        <v>5.0</v>
      </c>
      <c r="G12216" s="3">
        <v>13.0</v>
      </c>
      <c r="H12216" s="3" t="s">
        <v>11592</v>
      </c>
      <c r="I12216" s="3" t="s">
        <v>11593</v>
      </c>
      <c r="J12216" s="3" t="s">
        <v>6433</v>
      </c>
      <c r="K12216" s="3" t="s">
        <v>24</v>
      </c>
      <c r="L12216" s="3">
        <v>6.0</v>
      </c>
      <c r="M12216" s="3" t="s">
        <v>25</v>
      </c>
      <c r="N12216" s="3" t="s">
        <v>11614</v>
      </c>
      <c r="O12216" s="3" t="s">
        <v>123</v>
      </c>
      <c r="P12216" s="4">
        <v>20369.0</v>
      </c>
      <c r="Q12216" s="3" t="s">
        <v>113</v>
      </c>
      <c r="S12216" s="3" t="s">
        <v>34</v>
      </c>
    </row>
    <row r="12217">
      <c r="A12217" s="2">
        <v>42318.714907407404</v>
      </c>
      <c r="B12217" s="3">
        <v>76.0</v>
      </c>
      <c r="C12217" s="3" t="s">
        <v>11139</v>
      </c>
      <c r="D12217" s="3">
        <v>12.0</v>
      </c>
      <c r="E12217" s="3" t="s">
        <v>11158</v>
      </c>
      <c r="F12217" s="3">
        <v>5.0</v>
      </c>
      <c r="G12217" s="3">
        <v>13.0</v>
      </c>
      <c r="H12217" s="3" t="s">
        <v>11592</v>
      </c>
      <c r="I12217" s="3" t="s">
        <v>11593</v>
      </c>
      <c r="J12217" s="3" t="s">
        <v>6433</v>
      </c>
      <c r="K12217" s="3" t="s">
        <v>24</v>
      </c>
      <c r="L12217" s="3">
        <v>7.0</v>
      </c>
      <c r="M12217" s="3" t="s">
        <v>30</v>
      </c>
      <c r="N12217" s="3" t="s">
        <v>2030</v>
      </c>
      <c r="O12217" s="3" t="s">
        <v>1251</v>
      </c>
      <c r="P12217" s="4">
        <v>30818.0</v>
      </c>
      <c r="Q12217" s="3" t="s">
        <v>228</v>
      </c>
      <c r="S12217" s="3" t="s">
        <v>34</v>
      </c>
    </row>
    <row r="12218">
      <c r="A12218" s="2">
        <v>42318.714907407404</v>
      </c>
      <c r="B12218" s="3">
        <v>76.0</v>
      </c>
      <c r="C12218" s="3" t="s">
        <v>11139</v>
      </c>
      <c r="D12218" s="3">
        <v>12.0</v>
      </c>
      <c r="E12218" s="3" t="s">
        <v>11158</v>
      </c>
      <c r="F12218" s="3">
        <v>5.0</v>
      </c>
      <c r="G12218" s="3">
        <v>13.0</v>
      </c>
      <c r="H12218" s="3" t="s">
        <v>11592</v>
      </c>
      <c r="I12218" s="3" t="s">
        <v>11593</v>
      </c>
      <c r="J12218" s="3" t="s">
        <v>6433</v>
      </c>
      <c r="K12218" s="3" t="s">
        <v>24</v>
      </c>
      <c r="L12218" s="3">
        <v>8.0</v>
      </c>
      <c r="M12218" s="3" t="s">
        <v>25</v>
      </c>
      <c r="N12218" s="3" t="s">
        <v>11615</v>
      </c>
      <c r="O12218" s="3" t="s">
        <v>27</v>
      </c>
      <c r="P12218" s="4">
        <v>28328.0</v>
      </c>
      <c r="Q12218" s="3" t="s">
        <v>132</v>
      </c>
      <c r="S12218" s="3" t="s">
        <v>34</v>
      </c>
    </row>
    <row r="12219">
      <c r="A12219" s="2">
        <v>42318.714907407404</v>
      </c>
      <c r="B12219" s="3">
        <v>76.0</v>
      </c>
      <c r="C12219" s="3" t="s">
        <v>11139</v>
      </c>
      <c r="D12219" s="3">
        <v>12.0</v>
      </c>
      <c r="E12219" s="3" t="s">
        <v>11158</v>
      </c>
      <c r="F12219" s="3">
        <v>5.0</v>
      </c>
      <c r="G12219" s="3">
        <v>13.0</v>
      </c>
      <c r="H12219" s="3" t="s">
        <v>11592</v>
      </c>
      <c r="I12219" s="3" t="s">
        <v>11593</v>
      </c>
      <c r="J12219" s="3" t="s">
        <v>6433</v>
      </c>
      <c r="K12219" s="3" t="s">
        <v>24</v>
      </c>
      <c r="L12219" s="3">
        <v>9.0</v>
      </c>
      <c r="M12219" s="3" t="s">
        <v>30</v>
      </c>
      <c r="N12219" s="3" t="s">
        <v>735</v>
      </c>
      <c r="O12219" s="3" t="s">
        <v>3122</v>
      </c>
      <c r="P12219" s="4">
        <v>31871.0</v>
      </c>
      <c r="Q12219" s="3" t="s">
        <v>110</v>
      </c>
      <c r="S12219" s="3" t="s">
        <v>34</v>
      </c>
    </row>
    <row r="12220">
      <c r="A12220" s="2">
        <v>42318.714907407404</v>
      </c>
      <c r="B12220" s="3">
        <v>76.0</v>
      </c>
      <c r="C12220" s="3" t="s">
        <v>11139</v>
      </c>
      <c r="D12220" s="3">
        <v>12.0</v>
      </c>
      <c r="E12220" s="3" t="s">
        <v>11158</v>
      </c>
      <c r="F12220" s="3">
        <v>5.0</v>
      </c>
      <c r="G12220" s="3">
        <v>13.0</v>
      </c>
      <c r="H12220" s="3" t="s">
        <v>11592</v>
      </c>
      <c r="I12220" s="3" t="s">
        <v>11593</v>
      </c>
      <c r="J12220" s="3" t="s">
        <v>6433</v>
      </c>
      <c r="K12220" s="3" t="s">
        <v>24</v>
      </c>
      <c r="L12220" s="3">
        <v>10.0</v>
      </c>
      <c r="M12220" s="3" t="s">
        <v>25</v>
      </c>
      <c r="N12220" s="3" t="s">
        <v>11616</v>
      </c>
      <c r="O12220" s="3" t="s">
        <v>1452</v>
      </c>
      <c r="P12220" s="4">
        <v>22545.0</v>
      </c>
      <c r="Q12220" s="3" t="s">
        <v>132</v>
      </c>
      <c r="S12220" s="3" t="s">
        <v>34</v>
      </c>
    </row>
    <row r="12221">
      <c r="A12221" s="2">
        <v>42318.714907407404</v>
      </c>
      <c r="B12221" s="3">
        <v>76.0</v>
      </c>
      <c r="C12221" s="3" t="s">
        <v>11139</v>
      </c>
      <c r="D12221" s="3">
        <v>30.0</v>
      </c>
      <c r="E12221" s="3" t="s">
        <v>11167</v>
      </c>
      <c r="F12221" s="3">
        <v>5.0</v>
      </c>
      <c r="G12221" s="3">
        <v>13.0</v>
      </c>
      <c r="H12221" s="3" t="s">
        <v>11592</v>
      </c>
      <c r="I12221" s="3" t="s">
        <v>11593</v>
      </c>
      <c r="J12221" s="3" t="s">
        <v>6433</v>
      </c>
      <c r="K12221" s="3" t="s">
        <v>272</v>
      </c>
      <c r="L12221" s="3">
        <v>1.0</v>
      </c>
      <c r="M12221" s="3" t="s">
        <v>25</v>
      </c>
      <c r="N12221" s="3" t="s">
        <v>11617</v>
      </c>
      <c r="O12221" s="3" t="s">
        <v>27</v>
      </c>
      <c r="P12221" s="4">
        <v>25618.0</v>
      </c>
      <c r="Q12221" s="3" t="s">
        <v>110</v>
      </c>
      <c r="R12221" s="3" t="s">
        <v>1030</v>
      </c>
      <c r="S12221" s="3" t="s">
        <v>34</v>
      </c>
    </row>
    <row r="12222">
      <c r="A12222" s="2">
        <v>42318.714907407404</v>
      </c>
      <c r="B12222" s="3">
        <v>76.0</v>
      </c>
      <c r="C12222" s="3" t="s">
        <v>11139</v>
      </c>
      <c r="D12222" s="3">
        <v>30.0</v>
      </c>
      <c r="E12222" s="3" t="s">
        <v>11167</v>
      </c>
      <c r="F12222" s="3">
        <v>5.0</v>
      </c>
      <c r="G12222" s="3">
        <v>13.0</v>
      </c>
      <c r="H12222" s="3" t="s">
        <v>11592</v>
      </c>
      <c r="I12222" s="3" t="s">
        <v>11593</v>
      </c>
      <c r="J12222" s="3" t="s">
        <v>6433</v>
      </c>
      <c r="K12222" s="3" t="s">
        <v>24</v>
      </c>
      <c r="L12222" s="3">
        <v>2.0</v>
      </c>
      <c r="M12222" s="3" t="s">
        <v>30</v>
      </c>
      <c r="N12222" s="3" t="s">
        <v>11618</v>
      </c>
      <c r="O12222" s="3" t="s">
        <v>2024</v>
      </c>
      <c r="P12222" s="4">
        <v>29936.0</v>
      </c>
      <c r="Q12222" s="3" t="s">
        <v>75</v>
      </c>
      <c r="S12222" s="3" t="s">
        <v>34</v>
      </c>
    </row>
    <row r="12223">
      <c r="A12223" s="2">
        <v>42318.714907407404</v>
      </c>
      <c r="B12223" s="3">
        <v>76.0</v>
      </c>
      <c r="C12223" s="3" t="s">
        <v>11139</v>
      </c>
      <c r="D12223" s="3">
        <v>30.0</v>
      </c>
      <c r="E12223" s="3" t="s">
        <v>11167</v>
      </c>
      <c r="F12223" s="3">
        <v>5.0</v>
      </c>
      <c r="G12223" s="3">
        <v>13.0</v>
      </c>
      <c r="H12223" s="3" t="s">
        <v>11592</v>
      </c>
      <c r="I12223" s="3" t="s">
        <v>11593</v>
      </c>
      <c r="J12223" s="3" t="s">
        <v>6433</v>
      </c>
      <c r="K12223" s="3" t="s">
        <v>24</v>
      </c>
      <c r="L12223" s="3">
        <v>3.0</v>
      </c>
      <c r="M12223" s="3" t="s">
        <v>25</v>
      </c>
      <c r="N12223" s="3" t="s">
        <v>11619</v>
      </c>
      <c r="O12223" s="3" t="s">
        <v>119</v>
      </c>
      <c r="P12223" s="4">
        <v>23632.0</v>
      </c>
      <c r="Q12223" s="3" t="s">
        <v>352</v>
      </c>
      <c r="S12223" s="3" t="s">
        <v>34</v>
      </c>
    </row>
    <row r="12224">
      <c r="A12224" s="2">
        <v>42318.714907407404</v>
      </c>
      <c r="B12224" s="3">
        <v>76.0</v>
      </c>
      <c r="C12224" s="3" t="s">
        <v>11139</v>
      </c>
      <c r="D12224" s="3">
        <v>30.0</v>
      </c>
      <c r="E12224" s="3" t="s">
        <v>11167</v>
      </c>
      <c r="F12224" s="3">
        <v>5.0</v>
      </c>
      <c r="G12224" s="3">
        <v>13.0</v>
      </c>
      <c r="H12224" s="3" t="s">
        <v>11592</v>
      </c>
      <c r="I12224" s="3" t="s">
        <v>11593</v>
      </c>
      <c r="J12224" s="3" t="s">
        <v>6433</v>
      </c>
      <c r="K12224" s="3" t="s">
        <v>24</v>
      </c>
      <c r="L12224" s="3">
        <v>4.0</v>
      </c>
      <c r="M12224" s="3" t="s">
        <v>30</v>
      </c>
      <c r="N12224" s="3" t="s">
        <v>11620</v>
      </c>
      <c r="O12224" s="3" t="s">
        <v>9193</v>
      </c>
      <c r="P12224" s="4">
        <v>24809.0</v>
      </c>
      <c r="Q12224" s="3" t="s">
        <v>132</v>
      </c>
      <c r="S12224" s="3" t="s">
        <v>34</v>
      </c>
    </row>
    <row r="12225">
      <c r="A12225" s="2">
        <v>42318.714907407404</v>
      </c>
      <c r="B12225" s="3">
        <v>76.0</v>
      </c>
      <c r="C12225" s="3" t="s">
        <v>11139</v>
      </c>
      <c r="D12225" s="3">
        <v>30.0</v>
      </c>
      <c r="E12225" s="3" t="s">
        <v>11167</v>
      </c>
      <c r="F12225" s="3">
        <v>5.0</v>
      </c>
      <c r="G12225" s="3">
        <v>13.0</v>
      </c>
      <c r="H12225" s="3" t="s">
        <v>11592</v>
      </c>
      <c r="I12225" s="3" t="s">
        <v>11593</v>
      </c>
      <c r="J12225" s="3" t="s">
        <v>6433</v>
      </c>
      <c r="K12225" s="3" t="s">
        <v>24</v>
      </c>
      <c r="L12225" s="3">
        <v>5.0</v>
      </c>
      <c r="M12225" s="3" t="s">
        <v>25</v>
      </c>
      <c r="N12225" s="3" t="s">
        <v>11621</v>
      </c>
      <c r="O12225" s="3" t="s">
        <v>2760</v>
      </c>
      <c r="P12225" s="4">
        <v>25827.0</v>
      </c>
      <c r="Q12225" s="3" t="s">
        <v>189</v>
      </c>
      <c r="S12225" s="3" t="s">
        <v>34</v>
      </c>
    </row>
    <row r="12226">
      <c r="A12226" s="2">
        <v>42318.714907407404</v>
      </c>
      <c r="B12226" s="3">
        <v>76.0</v>
      </c>
      <c r="C12226" s="3" t="s">
        <v>11139</v>
      </c>
      <c r="D12226" s="3">
        <v>30.0</v>
      </c>
      <c r="E12226" s="3" t="s">
        <v>11167</v>
      </c>
      <c r="F12226" s="3">
        <v>5.0</v>
      </c>
      <c r="G12226" s="3">
        <v>13.0</v>
      </c>
      <c r="H12226" s="3" t="s">
        <v>11592</v>
      </c>
      <c r="I12226" s="3" t="s">
        <v>11593</v>
      </c>
      <c r="J12226" s="3" t="s">
        <v>6433</v>
      </c>
      <c r="K12226" s="3" t="s">
        <v>24</v>
      </c>
      <c r="L12226" s="3">
        <v>6.0</v>
      </c>
      <c r="M12226" s="3" t="s">
        <v>30</v>
      </c>
      <c r="N12226" s="3" t="s">
        <v>11622</v>
      </c>
      <c r="O12226" s="3" t="s">
        <v>207</v>
      </c>
      <c r="P12226" s="4">
        <v>25804.0</v>
      </c>
      <c r="Q12226" s="3" t="s">
        <v>153</v>
      </c>
      <c r="S12226" s="3" t="s">
        <v>34</v>
      </c>
    </row>
    <row r="12227">
      <c r="A12227" s="2">
        <v>42318.714907407404</v>
      </c>
      <c r="B12227" s="3">
        <v>76.0</v>
      </c>
      <c r="C12227" s="3" t="s">
        <v>11139</v>
      </c>
      <c r="D12227" s="3">
        <v>30.0</v>
      </c>
      <c r="E12227" s="3" t="s">
        <v>11167</v>
      </c>
      <c r="F12227" s="3">
        <v>5.0</v>
      </c>
      <c r="G12227" s="3">
        <v>13.0</v>
      </c>
      <c r="H12227" s="3" t="s">
        <v>11592</v>
      </c>
      <c r="I12227" s="3" t="s">
        <v>11593</v>
      </c>
      <c r="J12227" s="3" t="s">
        <v>6433</v>
      </c>
      <c r="K12227" s="3" t="s">
        <v>24</v>
      </c>
      <c r="L12227" s="3">
        <v>7.0</v>
      </c>
      <c r="M12227" s="3" t="s">
        <v>25</v>
      </c>
      <c r="N12227" s="3" t="s">
        <v>11623</v>
      </c>
      <c r="O12227" s="3" t="s">
        <v>523</v>
      </c>
      <c r="P12227" s="4">
        <v>22066.0</v>
      </c>
      <c r="Q12227" s="3" t="s">
        <v>33</v>
      </c>
      <c r="S12227" s="3" t="s">
        <v>34</v>
      </c>
    </row>
    <row r="12228">
      <c r="A12228" s="2">
        <v>42318.714907407404</v>
      </c>
      <c r="B12228" s="3">
        <v>76.0</v>
      </c>
      <c r="C12228" s="3" t="s">
        <v>11139</v>
      </c>
      <c r="D12228" s="3">
        <v>30.0</v>
      </c>
      <c r="E12228" s="3" t="s">
        <v>11167</v>
      </c>
      <c r="F12228" s="3">
        <v>5.0</v>
      </c>
      <c r="G12228" s="3">
        <v>13.0</v>
      </c>
      <c r="H12228" s="3" t="s">
        <v>11592</v>
      </c>
      <c r="I12228" s="3" t="s">
        <v>11593</v>
      </c>
      <c r="J12228" s="3" t="s">
        <v>6433</v>
      </c>
      <c r="K12228" s="3" t="s">
        <v>24</v>
      </c>
      <c r="L12228" s="3">
        <v>8.0</v>
      </c>
      <c r="M12228" s="3" t="s">
        <v>30</v>
      </c>
      <c r="N12228" s="3" t="s">
        <v>9705</v>
      </c>
      <c r="O12228" s="3" t="s">
        <v>998</v>
      </c>
      <c r="P12228" s="4">
        <v>29990.0</v>
      </c>
      <c r="Q12228" s="3" t="s">
        <v>247</v>
      </c>
      <c r="S12228" s="3" t="s">
        <v>34</v>
      </c>
    </row>
    <row r="12229">
      <c r="A12229" s="2">
        <v>42318.714907407404</v>
      </c>
      <c r="B12229" s="3">
        <v>76.0</v>
      </c>
      <c r="C12229" s="3" t="s">
        <v>11139</v>
      </c>
      <c r="D12229" s="3">
        <v>30.0</v>
      </c>
      <c r="E12229" s="3" t="s">
        <v>11167</v>
      </c>
      <c r="F12229" s="3">
        <v>5.0</v>
      </c>
      <c r="G12229" s="3">
        <v>13.0</v>
      </c>
      <c r="H12229" s="3" t="s">
        <v>11592</v>
      </c>
      <c r="I12229" s="3" t="s">
        <v>11593</v>
      </c>
      <c r="J12229" s="3" t="s">
        <v>6433</v>
      </c>
      <c r="K12229" s="3" t="s">
        <v>24</v>
      </c>
      <c r="L12229" s="3">
        <v>9.0</v>
      </c>
      <c r="M12229" s="3" t="s">
        <v>25</v>
      </c>
      <c r="N12229" s="3" t="s">
        <v>11624</v>
      </c>
      <c r="O12229" s="3" t="s">
        <v>1637</v>
      </c>
      <c r="P12229" s="4">
        <v>27072.0</v>
      </c>
      <c r="Q12229" s="3" t="s">
        <v>75</v>
      </c>
      <c r="S12229" s="3" t="s">
        <v>34</v>
      </c>
    </row>
    <row r="12230">
      <c r="A12230" s="2">
        <v>42318.714907407404</v>
      </c>
      <c r="B12230" s="3">
        <v>76.0</v>
      </c>
      <c r="C12230" s="3" t="s">
        <v>11139</v>
      </c>
      <c r="D12230" s="3">
        <v>30.0</v>
      </c>
      <c r="E12230" s="3" t="s">
        <v>11167</v>
      </c>
      <c r="F12230" s="3">
        <v>5.0</v>
      </c>
      <c r="G12230" s="3">
        <v>13.0</v>
      </c>
      <c r="H12230" s="3" t="s">
        <v>11592</v>
      </c>
      <c r="I12230" s="3" t="s">
        <v>11593</v>
      </c>
      <c r="J12230" s="3" t="s">
        <v>6433</v>
      </c>
      <c r="K12230" s="3" t="s">
        <v>24</v>
      </c>
      <c r="L12230" s="3">
        <v>10.0</v>
      </c>
      <c r="M12230" s="3" t="s">
        <v>30</v>
      </c>
      <c r="N12230" s="3" t="s">
        <v>6243</v>
      </c>
      <c r="O12230" s="3" t="s">
        <v>32</v>
      </c>
      <c r="P12230" s="4">
        <v>26177.0</v>
      </c>
      <c r="Q12230" s="3" t="s">
        <v>110</v>
      </c>
      <c r="S12230" s="3" t="s">
        <v>34</v>
      </c>
    </row>
    <row r="12231">
      <c r="A12231" s="2">
        <v>42318.714907407404</v>
      </c>
      <c r="B12231" s="3">
        <v>76.0</v>
      </c>
      <c r="C12231" s="3" t="s">
        <v>11139</v>
      </c>
      <c r="D12231" s="3">
        <v>30.0</v>
      </c>
      <c r="E12231" s="3" t="s">
        <v>11167</v>
      </c>
      <c r="F12231" s="3">
        <v>5.0</v>
      </c>
      <c r="G12231" s="3">
        <v>13.0</v>
      </c>
      <c r="H12231" s="3" t="s">
        <v>11592</v>
      </c>
      <c r="I12231" s="3" t="s">
        <v>11593</v>
      </c>
      <c r="J12231" s="3" t="s">
        <v>6433</v>
      </c>
      <c r="K12231" s="3" t="s">
        <v>24</v>
      </c>
      <c r="L12231" s="3">
        <v>11.0</v>
      </c>
      <c r="M12231" s="3" t="s">
        <v>25</v>
      </c>
      <c r="N12231" s="3" t="s">
        <v>4502</v>
      </c>
      <c r="O12231" s="3" t="s">
        <v>11625</v>
      </c>
      <c r="P12231" s="4">
        <v>25595.0</v>
      </c>
      <c r="Q12231" s="3" t="s">
        <v>46</v>
      </c>
      <c r="S12231" s="3" t="s">
        <v>34</v>
      </c>
    </row>
    <row r="12232">
      <c r="A12232" s="2">
        <v>42318.714907407404</v>
      </c>
      <c r="B12232" s="3">
        <v>76.0</v>
      </c>
      <c r="C12232" s="3" t="s">
        <v>11139</v>
      </c>
      <c r="D12232" s="3">
        <v>30.0</v>
      </c>
      <c r="E12232" s="3" t="s">
        <v>11167</v>
      </c>
      <c r="F12232" s="3">
        <v>5.0</v>
      </c>
      <c r="G12232" s="3">
        <v>13.0</v>
      </c>
      <c r="H12232" s="3" t="s">
        <v>11592</v>
      </c>
      <c r="I12232" s="3" t="s">
        <v>11593</v>
      </c>
      <c r="J12232" s="3" t="s">
        <v>6433</v>
      </c>
      <c r="K12232" s="3" t="s">
        <v>24</v>
      </c>
      <c r="L12232" s="3">
        <v>12.0</v>
      </c>
      <c r="M12232" s="3" t="s">
        <v>30</v>
      </c>
      <c r="N12232" s="3" t="s">
        <v>11626</v>
      </c>
      <c r="O12232" s="3" t="s">
        <v>11627</v>
      </c>
      <c r="P12232" s="4">
        <v>26928.0</v>
      </c>
      <c r="Q12232" s="3" t="s">
        <v>132</v>
      </c>
      <c r="S12232" s="3" t="s">
        <v>34</v>
      </c>
    </row>
    <row r="12233">
      <c r="A12233" s="2">
        <v>42318.714907407404</v>
      </c>
      <c r="B12233" s="3">
        <v>76.0</v>
      </c>
      <c r="C12233" s="3" t="s">
        <v>11139</v>
      </c>
      <c r="D12233" s="3">
        <v>30.0</v>
      </c>
      <c r="E12233" s="3" t="s">
        <v>11167</v>
      </c>
      <c r="F12233" s="3">
        <v>5.0</v>
      </c>
      <c r="G12233" s="3">
        <v>13.0</v>
      </c>
      <c r="H12233" s="3" t="s">
        <v>11592</v>
      </c>
      <c r="I12233" s="3" t="s">
        <v>11593</v>
      </c>
      <c r="J12233" s="3" t="s">
        <v>6433</v>
      </c>
      <c r="K12233" s="3" t="s">
        <v>24</v>
      </c>
      <c r="L12233" s="3">
        <v>13.0</v>
      </c>
      <c r="M12233" s="3" t="s">
        <v>25</v>
      </c>
      <c r="N12233" s="3" t="s">
        <v>11628</v>
      </c>
      <c r="O12233" s="3" t="s">
        <v>11629</v>
      </c>
      <c r="P12233" s="4">
        <v>27664.0</v>
      </c>
      <c r="Q12233" s="3" t="s">
        <v>28</v>
      </c>
      <c r="S12233" s="3" t="s">
        <v>34</v>
      </c>
    </row>
    <row r="12234">
      <c r="A12234" s="2">
        <v>42318.714907407404</v>
      </c>
      <c r="B12234" s="3">
        <v>76.0</v>
      </c>
      <c r="C12234" s="3" t="s">
        <v>11139</v>
      </c>
      <c r="D12234" s="3">
        <v>30.0</v>
      </c>
      <c r="E12234" s="3" t="s">
        <v>11167</v>
      </c>
      <c r="F12234" s="3">
        <v>5.0</v>
      </c>
      <c r="G12234" s="3">
        <v>13.0</v>
      </c>
      <c r="H12234" s="3" t="s">
        <v>11592</v>
      </c>
      <c r="I12234" s="3" t="s">
        <v>11593</v>
      </c>
      <c r="J12234" s="3" t="s">
        <v>6433</v>
      </c>
      <c r="K12234" s="3" t="s">
        <v>24</v>
      </c>
      <c r="L12234" s="3">
        <v>14.0</v>
      </c>
      <c r="M12234" s="3" t="s">
        <v>30</v>
      </c>
      <c r="N12234" s="3" t="s">
        <v>11630</v>
      </c>
      <c r="O12234" s="3" t="s">
        <v>1116</v>
      </c>
      <c r="P12234" s="4">
        <v>27259.0</v>
      </c>
      <c r="Q12234" s="3" t="s">
        <v>132</v>
      </c>
      <c r="S12234" s="3" t="s">
        <v>34</v>
      </c>
    </row>
    <row r="12235">
      <c r="A12235" s="2">
        <v>42318.714907407404</v>
      </c>
      <c r="B12235" s="3">
        <v>76.0</v>
      </c>
      <c r="C12235" s="3" t="s">
        <v>11139</v>
      </c>
      <c r="D12235" s="3">
        <v>30.0</v>
      </c>
      <c r="E12235" s="3" t="s">
        <v>11167</v>
      </c>
      <c r="F12235" s="3">
        <v>5.0</v>
      </c>
      <c r="G12235" s="3">
        <v>13.0</v>
      </c>
      <c r="H12235" s="3" t="s">
        <v>11592</v>
      </c>
      <c r="I12235" s="3" t="s">
        <v>11593</v>
      </c>
      <c r="J12235" s="3" t="s">
        <v>6433</v>
      </c>
      <c r="K12235" s="3" t="s">
        <v>24</v>
      </c>
      <c r="L12235" s="3">
        <v>15.0</v>
      </c>
      <c r="M12235" s="3" t="s">
        <v>25</v>
      </c>
      <c r="N12235" s="3" t="s">
        <v>11631</v>
      </c>
      <c r="O12235" s="3" t="s">
        <v>218</v>
      </c>
      <c r="P12235" s="4">
        <v>24482.0</v>
      </c>
      <c r="Q12235" s="3" t="s">
        <v>110</v>
      </c>
      <c r="S12235" s="3" t="s">
        <v>34</v>
      </c>
    </row>
    <row r="12236">
      <c r="A12236" s="2">
        <v>42318.714907407404</v>
      </c>
      <c r="B12236" s="3">
        <v>76.0</v>
      </c>
      <c r="C12236" s="3" t="s">
        <v>11139</v>
      </c>
      <c r="D12236" s="3">
        <v>30.0</v>
      </c>
      <c r="E12236" s="3" t="s">
        <v>11167</v>
      </c>
      <c r="F12236" s="3">
        <v>5.0</v>
      </c>
      <c r="G12236" s="3">
        <v>13.0</v>
      </c>
      <c r="H12236" s="3" t="s">
        <v>11592</v>
      </c>
      <c r="I12236" s="3" t="s">
        <v>11593</v>
      </c>
      <c r="J12236" s="3" t="s">
        <v>6433</v>
      </c>
      <c r="K12236" s="3" t="s">
        <v>24</v>
      </c>
      <c r="L12236" s="3">
        <v>16.0</v>
      </c>
      <c r="M12236" s="3" t="s">
        <v>30</v>
      </c>
      <c r="N12236" s="3" t="s">
        <v>11632</v>
      </c>
      <c r="O12236" s="3" t="s">
        <v>215</v>
      </c>
      <c r="P12236" s="4">
        <v>20791.0</v>
      </c>
      <c r="Q12236" s="3" t="s">
        <v>216</v>
      </c>
      <c r="S12236" s="3" t="s">
        <v>34</v>
      </c>
    </row>
    <row r="12237">
      <c r="A12237" s="2">
        <v>42318.714907407404</v>
      </c>
      <c r="B12237" s="3">
        <v>76.0</v>
      </c>
      <c r="C12237" s="3" t="s">
        <v>11139</v>
      </c>
      <c r="D12237" s="3">
        <v>30.0</v>
      </c>
      <c r="E12237" s="3" t="s">
        <v>11167</v>
      </c>
      <c r="F12237" s="3">
        <v>5.0</v>
      </c>
      <c r="G12237" s="3">
        <v>13.0</v>
      </c>
      <c r="H12237" s="3" t="s">
        <v>11592</v>
      </c>
      <c r="I12237" s="3" t="s">
        <v>11593</v>
      </c>
      <c r="J12237" s="3" t="s">
        <v>6433</v>
      </c>
      <c r="K12237" s="3" t="s">
        <v>24</v>
      </c>
      <c r="L12237" s="3">
        <v>17.0</v>
      </c>
      <c r="M12237" s="3" t="s">
        <v>25</v>
      </c>
      <c r="N12237" s="3" t="s">
        <v>11633</v>
      </c>
      <c r="O12237" s="3" t="s">
        <v>477</v>
      </c>
      <c r="P12237" s="4">
        <v>27239.0</v>
      </c>
      <c r="Q12237" s="3" t="s">
        <v>75</v>
      </c>
      <c r="S12237" s="3" t="s">
        <v>34</v>
      </c>
    </row>
    <row r="12238">
      <c r="A12238" s="2">
        <v>42318.714907407404</v>
      </c>
      <c r="B12238" s="3">
        <v>76.0</v>
      </c>
      <c r="C12238" s="3" t="s">
        <v>11139</v>
      </c>
      <c r="D12238" s="3">
        <v>30.0</v>
      </c>
      <c r="E12238" s="3" t="s">
        <v>11167</v>
      </c>
      <c r="F12238" s="3">
        <v>5.0</v>
      </c>
      <c r="G12238" s="3">
        <v>13.0</v>
      </c>
      <c r="H12238" s="3" t="s">
        <v>11592</v>
      </c>
      <c r="I12238" s="3" t="s">
        <v>11593</v>
      </c>
      <c r="J12238" s="3" t="s">
        <v>6433</v>
      </c>
      <c r="K12238" s="3" t="s">
        <v>24</v>
      </c>
      <c r="L12238" s="3">
        <v>18.0</v>
      </c>
      <c r="M12238" s="3" t="s">
        <v>30</v>
      </c>
      <c r="N12238" s="3" t="s">
        <v>11459</v>
      </c>
      <c r="O12238" s="3" t="s">
        <v>734</v>
      </c>
      <c r="P12238" s="4">
        <v>16905.0</v>
      </c>
      <c r="Q12238" s="3" t="s">
        <v>86</v>
      </c>
      <c r="S12238" s="3" t="s">
        <v>34</v>
      </c>
    </row>
    <row r="12239">
      <c r="A12239" s="2">
        <v>42318.714907407404</v>
      </c>
      <c r="B12239" s="3">
        <v>76.0</v>
      </c>
      <c r="C12239" s="3" t="s">
        <v>11139</v>
      </c>
      <c r="D12239" s="3">
        <v>30.0</v>
      </c>
      <c r="E12239" s="3" t="s">
        <v>11167</v>
      </c>
      <c r="F12239" s="3">
        <v>5.0</v>
      </c>
      <c r="G12239" s="3">
        <v>13.0</v>
      </c>
      <c r="H12239" s="3" t="s">
        <v>11592</v>
      </c>
      <c r="I12239" s="3" t="s">
        <v>11593</v>
      </c>
      <c r="J12239" s="3" t="s">
        <v>6433</v>
      </c>
      <c r="K12239" s="3" t="s">
        <v>24</v>
      </c>
      <c r="L12239" s="3">
        <v>19.0</v>
      </c>
      <c r="M12239" s="3" t="s">
        <v>25</v>
      </c>
      <c r="N12239" s="3" t="s">
        <v>11634</v>
      </c>
      <c r="O12239" s="3" t="s">
        <v>427</v>
      </c>
      <c r="P12239" s="4">
        <v>24526.0</v>
      </c>
      <c r="Q12239" s="3" t="s">
        <v>79</v>
      </c>
      <c r="S12239" s="3" t="s">
        <v>34</v>
      </c>
    </row>
    <row r="12240">
      <c r="A12240" s="2">
        <v>42318.714907407404</v>
      </c>
      <c r="B12240" s="3">
        <v>76.0</v>
      </c>
      <c r="C12240" s="3" t="s">
        <v>11139</v>
      </c>
      <c r="D12240" s="3">
        <v>30.0</v>
      </c>
      <c r="E12240" s="3" t="s">
        <v>11167</v>
      </c>
      <c r="F12240" s="3">
        <v>5.0</v>
      </c>
      <c r="G12240" s="3">
        <v>13.0</v>
      </c>
      <c r="H12240" s="3" t="s">
        <v>11592</v>
      </c>
      <c r="I12240" s="3" t="s">
        <v>11593</v>
      </c>
      <c r="J12240" s="3" t="s">
        <v>6433</v>
      </c>
      <c r="K12240" s="3" t="s">
        <v>24</v>
      </c>
      <c r="L12240" s="3">
        <v>20.0</v>
      </c>
      <c r="M12240" s="3" t="s">
        <v>30</v>
      </c>
      <c r="N12240" s="3" t="s">
        <v>7457</v>
      </c>
      <c r="O12240" s="3" t="s">
        <v>1148</v>
      </c>
      <c r="P12240" s="4">
        <v>25665.0</v>
      </c>
      <c r="Q12240" s="3" t="s">
        <v>132</v>
      </c>
      <c r="S12240" s="3" t="s">
        <v>34</v>
      </c>
    </row>
    <row r="12241">
      <c r="A12241" s="2">
        <v>42318.714907407404</v>
      </c>
      <c r="B12241" s="3">
        <v>76.0</v>
      </c>
      <c r="C12241" s="3" t="s">
        <v>11139</v>
      </c>
      <c r="D12241" s="3">
        <v>30.0</v>
      </c>
      <c r="E12241" s="3" t="s">
        <v>11167</v>
      </c>
      <c r="F12241" s="3">
        <v>5.0</v>
      </c>
      <c r="G12241" s="3">
        <v>13.0</v>
      </c>
      <c r="H12241" s="3" t="s">
        <v>11592</v>
      </c>
      <c r="I12241" s="3" t="s">
        <v>11593</v>
      </c>
      <c r="J12241" s="3" t="s">
        <v>6433</v>
      </c>
      <c r="K12241" s="3" t="s">
        <v>24</v>
      </c>
      <c r="L12241" s="3">
        <v>21.0</v>
      </c>
      <c r="M12241" s="3" t="s">
        <v>25</v>
      </c>
      <c r="N12241" s="3" t="s">
        <v>2329</v>
      </c>
      <c r="O12241" s="3" t="s">
        <v>11635</v>
      </c>
      <c r="P12241" s="4">
        <v>27146.0</v>
      </c>
      <c r="Q12241" s="3" t="s">
        <v>169</v>
      </c>
      <c r="S12241" s="3" t="s">
        <v>34</v>
      </c>
    </row>
    <row r="12242">
      <c r="A12242" s="2">
        <v>42318.714907407404</v>
      </c>
      <c r="B12242" s="3">
        <v>76.0</v>
      </c>
      <c r="C12242" s="3" t="s">
        <v>11139</v>
      </c>
      <c r="D12242" s="3">
        <v>30.0</v>
      </c>
      <c r="E12242" s="3" t="s">
        <v>11167</v>
      </c>
      <c r="F12242" s="3">
        <v>5.0</v>
      </c>
      <c r="G12242" s="3">
        <v>13.0</v>
      </c>
      <c r="H12242" s="3" t="s">
        <v>11592</v>
      </c>
      <c r="I12242" s="3" t="s">
        <v>11593</v>
      </c>
      <c r="J12242" s="3" t="s">
        <v>6433</v>
      </c>
      <c r="K12242" s="3" t="s">
        <v>24</v>
      </c>
      <c r="L12242" s="3">
        <v>22.0</v>
      </c>
      <c r="M12242" s="3" t="s">
        <v>30</v>
      </c>
      <c r="N12242" s="3" t="s">
        <v>11636</v>
      </c>
      <c r="O12242" s="3" t="s">
        <v>992</v>
      </c>
      <c r="P12242" s="4">
        <v>29635.0</v>
      </c>
      <c r="Q12242" s="3" t="s">
        <v>40</v>
      </c>
      <c r="S12242" s="3" t="s">
        <v>34</v>
      </c>
    </row>
    <row r="12243">
      <c r="A12243" s="2">
        <v>42318.714907407404</v>
      </c>
      <c r="B12243" s="3">
        <v>76.0</v>
      </c>
      <c r="C12243" s="3" t="s">
        <v>11139</v>
      </c>
      <c r="D12243" s="3">
        <v>31.0</v>
      </c>
      <c r="E12243" s="3" t="s">
        <v>11190</v>
      </c>
      <c r="F12243" s="3">
        <v>5.0</v>
      </c>
      <c r="G12243" s="3">
        <v>13.0</v>
      </c>
      <c r="H12243" s="3" t="s">
        <v>11592</v>
      </c>
      <c r="I12243" s="3" t="s">
        <v>11593</v>
      </c>
      <c r="J12243" s="3" t="s">
        <v>6433</v>
      </c>
      <c r="K12243" s="3" t="s">
        <v>24</v>
      </c>
      <c r="L12243" s="3">
        <v>1.0</v>
      </c>
      <c r="M12243" s="3" t="s">
        <v>30</v>
      </c>
      <c r="N12243" s="3" t="s">
        <v>11637</v>
      </c>
      <c r="O12243" s="3" t="s">
        <v>125</v>
      </c>
      <c r="P12243" s="4">
        <v>22556.0</v>
      </c>
      <c r="Q12243" s="3" t="s">
        <v>345</v>
      </c>
      <c r="S12243" s="3" t="s">
        <v>34</v>
      </c>
    </row>
    <row r="12244">
      <c r="A12244" s="2">
        <v>42318.714907407404</v>
      </c>
      <c r="B12244" s="3">
        <v>76.0</v>
      </c>
      <c r="C12244" s="3" t="s">
        <v>11139</v>
      </c>
      <c r="D12244" s="3">
        <v>31.0</v>
      </c>
      <c r="E12244" s="3" t="s">
        <v>11190</v>
      </c>
      <c r="F12244" s="3">
        <v>5.0</v>
      </c>
      <c r="G12244" s="3">
        <v>13.0</v>
      </c>
      <c r="H12244" s="3" t="s">
        <v>11592</v>
      </c>
      <c r="I12244" s="3" t="s">
        <v>11593</v>
      </c>
      <c r="J12244" s="3" t="s">
        <v>6433</v>
      </c>
      <c r="K12244" s="3" t="s">
        <v>24</v>
      </c>
      <c r="L12244" s="3">
        <v>2.0</v>
      </c>
      <c r="M12244" s="3" t="s">
        <v>25</v>
      </c>
      <c r="N12244" s="3" t="s">
        <v>11638</v>
      </c>
      <c r="O12244" s="3" t="s">
        <v>95</v>
      </c>
      <c r="P12244" s="4">
        <v>19704.0</v>
      </c>
      <c r="Q12244" s="3" t="s">
        <v>169</v>
      </c>
      <c r="S12244" s="3" t="s">
        <v>34</v>
      </c>
    </row>
    <row r="12245">
      <c r="A12245" s="2">
        <v>42318.714907407404</v>
      </c>
      <c r="B12245" s="3">
        <v>76.0</v>
      </c>
      <c r="C12245" s="3" t="s">
        <v>11139</v>
      </c>
      <c r="D12245" s="3">
        <v>31.0</v>
      </c>
      <c r="E12245" s="3" t="s">
        <v>11190</v>
      </c>
      <c r="F12245" s="3">
        <v>5.0</v>
      </c>
      <c r="G12245" s="3">
        <v>13.0</v>
      </c>
      <c r="H12245" s="3" t="s">
        <v>11592</v>
      </c>
      <c r="I12245" s="3" t="s">
        <v>11593</v>
      </c>
      <c r="J12245" s="3" t="s">
        <v>6433</v>
      </c>
      <c r="K12245" s="3" t="s">
        <v>24</v>
      </c>
      <c r="L12245" s="3">
        <v>3.0</v>
      </c>
      <c r="M12245" s="3" t="s">
        <v>30</v>
      </c>
      <c r="N12245" s="3" t="s">
        <v>11639</v>
      </c>
      <c r="O12245" s="3" t="s">
        <v>4935</v>
      </c>
      <c r="P12245" s="4">
        <v>21261.0</v>
      </c>
      <c r="Q12245" s="3" t="s">
        <v>132</v>
      </c>
      <c r="S12245" s="3" t="s">
        <v>34</v>
      </c>
    </row>
    <row r="12246">
      <c r="A12246" s="2">
        <v>42318.714907407404</v>
      </c>
      <c r="B12246" s="3">
        <v>76.0</v>
      </c>
      <c r="C12246" s="3" t="s">
        <v>11139</v>
      </c>
      <c r="D12246" s="3">
        <v>31.0</v>
      </c>
      <c r="E12246" s="3" t="s">
        <v>11190</v>
      </c>
      <c r="F12246" s="3">
        <v>5.0</v>
      </c>
      <c r="G12246" s="3">
        <v>13.0</v>
      </c>
      <c r="H12246" s="3" t="s">
        <v>11592</v>
      </c>
      <c r="I12246" s="3" t="s">
        <v>11593</v>
      </c>
      <c r="J12246" s="3" t="s">
        <v>6433</v>
      </c>
      <c r="K12246" s="3" t="s">
        <v>24</v>
      </c>
      <c r="L12246" s="3">
        <v>4.0</v>
      </c>
      <c r="M12246" s="3" t="s">
        <v>25</v>
      </c>
      <c r="N12246" s="3" t="s">
        <v>11616</v>
      </c>
      <c r="O12246" s="3" t="s">
        <v>492</v>
      </c>
      <c r="P12246" s="4">
        <v>21827.0</v>
      </c>
      <c r="Q12246" s="3" t="s">
        <v>72</v>
      </c>
      <c r="S12246" s="3" t="s">
        <v>34</v>
      </c>
    </row>
    <row r="12247">
      <c r="A12247" s="2">
        <v>42318.714907407404</v>
      </c>
      <c r="B12247" s="3">
        <v>76.0</v>
      </c>
      <c r="C12247" s="3" t="s">
        <v>11139</v>
      </c>
      <c r="D12247" s="3">
        <v>31.0</v>
      </c>
      <c r="E12247" s="3" t="s">
        <v>11190</v>
      </c>
      <c r="F12247" s="3">
        <v>5.0</v>
      </c>
      <c r="G12247" s="3">
        <v>13.0</v>
      </c>
      <c r="H12247" s="3" t="s">
        <v>11592</v>
      </c>
      <c r="I12247" s="3" t="s">
        <v>11593</v>
      </c>
      <c r="J12247" s="3" t="s">
        <v>6433</v>
      </c>
      <c r="K12247" s="3" t="s">
        <v>24</v>
      </c>
      <c r="L12247" s="3">
        <v>5.0</v>
      </c>
      <c r="M12247" s="3" t="s">
        <v>30</v>
      </c>
      <c r="N12247" s="3" t="s">
        <v>5792</v>
      </c>
      <c r="O12247" s="3" t="s">
        <v>508</v>
      </c>
      <c r="P12247" s="4">
        <v>32070.0</v>
      </c>
      <c r="Q12247" s="3" t="s">
        <v>132</v>
      </c>
      <c r="S12247" s="3" t="s">
        <v>34</v>
      </c>
    </row>
    <row r="12248">
      <c r="A12248" s="2">
        <v>42318.714907407404</v>
      </c>
      <c r="B12248" s="3">
        <v>76.0</v>
      </c>
      <c r="C12248" s="3" t="s">
        <v>11139</v>
      </c>
      <c r="D12248" s="3">
        <v>31.0</v>
      </c>
      <c r="E12248" s="3" t="s">
        <v>11190</v>
      </c>
      <c r="F12248" s="3">
        <v>5.0</v>
      </c>
      <c r="G12248" s="3">
        <v>13.0</v>
      </c>
      <c r="H12248" s="3" t="s">
        <v>11592</v>
      </c>
      <c r="I12248" s="3" t="s">
        <v>11593</v>
      </c>
      <c r="J12248" s="3" t="s">
        <v>6433</v>
      </c>
      <c r="K12248" s="3" t="s">
        <v>24</v>
      </c>
      <c r="L12248" s="3">
        <v>6.0</v>
      </c>
      <c r="M12248" s="3" t="s">
        <v>25</v>
      </c>
      <c r="N12248" s="3" t="s">
        <v>11640</v>
      </c>
      <c r="O12248" s="3" t="s">
        <v>477</v>
      </c>
      <c r="P12248" s="4">
        <v>28652.0</v>
      </c>
      <c r="Q12248" s="3" t="s">
        <v>132</v>
      </c>
      <c r="S12248" s="3" t="s">
        <v>34</v>
      </c>
    </row>
    <row r="12249">
      <c r="A12249" s="2">
        <v>42318.714907407404</v>
      </c>
      <c r="B12249" s="3">
        <v>76.0</v>
      </c>
      <c r="C12249" s="3" t="s">
        <v>11139</v>
      </c>
      <c r="D12249" s="3">
        <v>31.0</v>
      </c>
      <c r="E12249" s="3" t="s">
        <v>11190</v>
      </c>
      <c r="F12249" s="3">
        <v>5.0</v>
      </c>
      <c r="G12249" s="3">
        <v>13.0</v>
      </c>
      <c r="H12249" s="3" t="s">
        <v>11592</v>
      </c>
      <c r="I12249" s="3" t="s">
        <v>11593</v>
      </c>
      <c r="J12249" s="3" t="s">
        <v>6433</v>
      </c>
      <c r="K12249" s="3" t="s">
        <v>24</v>
      </c>
      <c r="L12249" s="3">
        <v>7.0</v>
      </c>
      <c r="M12249" s="3" t="s">
        <v>30</v>
      </c>
      <c r="N12249" s="3" t="s">
        <v>11641</v>
      </c>
      <c r="O12249" s="3" t="s">
        <v>107</v>
      </c>
      <c r="P12249" s="4">
        <v>22530.0</v>
      </c>
      <c r="Q12249" s="3" t="s">
        <v>132</v>
      </c>
      <c r="S12249" s="3" t="s">
        <v>34</v>
      </c>
    </row>
    <row r="12250">
      <c r="A12250" s="2">
        <v>42318.714907407404</v>
      </c>
      <c r="B12250" s="3">
        <v>76.0</v>
      </c>
      <c r="C12250" s="3" t="s">
        <v>11139</v>
      </c>
      <c r="D12250" s="3">
        <v>31.0</v>
      </c>
      <c r="E12250" s="3" t="s">
        <v>11190</v>
      </c>
      <c r="F12250" s="3">
        <v>5.0</v>
      </c>
      <c r="G12250" s="3">
        <v>13.0</v>
      </c>
      <c r="H12250" s="3" t="s">
        <v>11592</v>
      </c>
      <c r="I12250" s="3" t="s">
        <v>11593</v>
      </c>
      <c r="J12250" s="3" t="s">
        <v>6433</v>
      </c>
      <c r="K12250" s="3" t="s">
        <v>24</v>
      </c>
      <c r="L12250" s="3">
        <v>8.0</v>
      </c>
      <c r="M12250" s="3" t="s">
        <v>25</v>
      </c>
      <c r="N12250" s="3" t="s">
        <v>11642</v>
      </c>
      <c r="O12250" s="3" t="s">
        <v>65</v>
      </c>
      <c r="P12250" s="4">
        <v>33589.0</v>
      </c>
      <c r="Q12250" s="3" t="s">
        <v>216</v>
      </c>
      <c r="S12250" s="3" t="s">
        <v>34</v>
      </c>
    </row>
    <row r="12251">
      <c r="A12251" s="2">
        <v>42318.714907407404</v>
      </c>
      <c r="B12251" s="3">
        <v>76.0</v>
      </c>
      <c r="C12251" s="3" t="s">
        <v>11139</v>
      </c>
      <c r="D12251" s="3">
        <v>31.0</v>
      </c>
      <c r="E12251" s="3" t="s">
        <v>11190</v>
      </c>
      <c r="F12251" s="3">
        <v>5.0</v>
      </c>
      <c r="G12251" s="3">
        <v>13.0</v>
      </c>
      <c r="H12251" s="3" t="s">
        <v>11592</v>
      </c>
      <c r="I12251" s="3" t="s">
        <v>11593</v>
      </c>
      <c r="J12251" s="3" t="s">
        <v>6433</v>
      </c>
      <c r="K12251" s="3" t="s">
        <v>24</v>
      </c>
      <c r="L12251" s="3">
        <v>9.0</v>
      </c>
      <c r="M12251" s="3" t="s">
        <v>30</v>
      </c>
      <c r="N12251" s="3" t="s">
        <v>11643</v>
      </c>
      <c r="O12251" s="3" t="s">
        <v>323</v>
      </c>
      <c r="P12251" s="4">
        <v>21852.0</v>
      </c>
      <c r="Q12251" s="3" t="s">
        <v>33</v>
      </c>
      <c r="S12251" s="3" t="s">
        <v>34</v>
      </c>
    </row>
    <row r="12252">
      <c r="A12252" s="2">
        <v>42318.714907407404</v>
      </c>
      <c r="B12252" s="3">
        <v>76.0</v>
      </c>
      <c r="C12252" s="3" t="s">
        <v>11139</v>
      </c>
      <c r="D12252" s="3">
        <v>31.0</v>
      </c>
      <c r="E12252" s="3" t="s">
        <v>11190</v>
      </c>
      <c r="F12252" s="3">
        <v>5.0</v>
      </c>
      <c r="G12252" s="3">
        <v>13.0</v>
      </c>
      <c r="H12252" s="3" t="s">
        <v>11592</v>
      </c>
      <c r="I12252" s="3" t="s">
        <v>11593</v>
      </c>
      <c r="J12252" s="3" t="s">
        <v>6433</v>
      </c>
      <c r="K12252" s="3" t="s">
        <v>24</v>
      </c>
      <c r="L12252" s="3">
        <v>10.0</v>
      </c>
      <c r="M12252" s="3" t="s">
        <v>25</v>
      </c>
      <c r="N12252" s="3" t="s">
        <v>11644</v>
      </c>
      <c r="O12252" s="3" t="s">
        <v>9457</v>
      </c>
      <c r="P12252" s="4">
        <v>19919.0</v>
      </c>
      <c r="Q12252" s="3" t="s">
        <v>79</v>
      </c>
      <c r="S12252" s="3" t="s">
        <v>34</v>
      </c>
    </row>
    <row r="12253">
      <c r="A12253" s="2">
        <v>42318.714907407404</v>
      </c>
      <c r="B12253" s="3">
        <v>76.0</v>
      </c>
      <c r="C12253" s="3" t="s">
        <v>11139</v>
      </c>
      <c r="D12253" s="3">
        <v>31.0</v>
      </c>
      <c r="E12253" s="3" t="s">
        <v>11190</v>
      </c>
      <c r="F12253" s="3">
        <v>5.0</v>
      </c>
      <c r="G12253" s="3">
        <v>13.0</v>
      </c>
      <c r="H12253" s="3" t="s">
        <v>11592</v>
      </c>
      <c r="I12253" s="3" t="s">
        <v>11593</v>
      </c>
      <c r="J12253" s="3" t="s">
        <v>6433</v>
      </c>
      <c r="K12253" s="3" t="s">
        <v>24</v>
      </c>
      <c r="L12253" s="3">
        <v>11.0</v>
      </c>
      <c r="M12253" s="3" t="s">
        <v>30</v>
      </c>
      <c r="N12253" s="3" t="s">
        <v>11645</v>
      </c>
      <c r="O12253" s="3" t="s">
        <v>497</v>
      </c>
      <c r="P12253" s="4">
        <v>22988.0</v>
      </c>
      <c r="Q12253" s="3" t="s">
        <v>189</v>
      </c>
      <c r="S12253" s="3" t="s">
        <v>34</v>
      </c>
    </row>
    <row r="12254">
      <c r="A12254" s="2">
        <v>42318.714907407404</v>
      </c>
      <c r="B12254" s="3">
        <v>76.0</v>
      </c>
      <c r="C12254" s="3" t="s">
        <v>11139</v>
      </c>
      <c r="D12254" s="3">
        <v>31.0</v>
      </c>
      <c r="E12254" s="3" t="s">
        <v>11190</v>
      </c>
      <c r="F12254" s="3">
        <v>5.0</v>
      </c>
      <c r="G12254" s="3">
        <v>13.0</v>
      </c>
      <c r="H12254" s="3" t="s">
        <v>11592</v>
      </c>
      <c r="I12254" s="3" t="s">
        <v>11593</v>
      </c>
      <c r="J12254" s="3" t="s">
        <v>6433</v>
      </c>
      <c r="K12254" s="3" t="s">
        <v>24</v>
      </c>
      <c r="L12254" s="3">
        <v>12.0</v>
      </c>
      <c r="M12254" s="3" t="s">
        <v>25</v>
      </c>
      <c r="N12254" s="3" t="s">
        <v>11646</v>
      </c>
      <c r="O12254" s="3" t="s">
        <v>11647</v>
      </c>
      <c r="P12254" s="4">
        <v>24407.0</v>
      </c>
      <c r="Q12254" s="3" t="s">
        <v>40</v>
      </c>
      <c r="S12254" s="3" t="s">
        <v>34</v>
      </c>
    </row>
    <row r="12255">
      <c r="A12255" s="2">
        <v>42318.714907407404</v>
      </c>
      <c r="B12255" s="3">
        <v>76.0</v>
      </c>
      <c r="C12255" s="3" t="s">
        <v>11139</v>
      </c>
      <c r="D12255" s="3">
        <v>31.0</v>
      </c>
      <c r="E12255" s="3" t="s">
        <v>11190</v>
      </c>
      <c r="F12255" s="3">
        <v>5.0</v>
      </c>
      <c r="G12255" s="3">
        <v>13.0</v>
      </c>
      <c r="H12255" s="3" t="s">
        <v>11592</v>
      </c>
      <c r="I12255" s="3" t="s">
        <v>11593</v>
      </c>
      <c r="J12255" s="3" t="s">
        <v>6433</v>
      </c>
      <c r="K12255" s="3" t="s">
        <v>24</v>
      </c>
      <c r="L12255" s="3">
        <v>13.0</v>
      </c>
      <c r="M12255" s="3" t="s">
        <v>30</v>
      </c>
      <c r="N12255" s="3" t="s">
        <v>11648</v>
      </c>
      <c r="O12255" s="3" t="s">
        <v>11649</v>
      </c>
      <c r="P12255" s="4">
        <v>31999.0</v>
      </c>
      <c r="Q12255" s="3" t="s">
        <v>153</v>
      </c>
      <c r="S12255" s="3" t="s">
        <v>34</v>
      </c>
    </row>
    <row r="12256">
      <c r="A12256" s="2">
        <v>42318.714907407404</v>
      </c>
      <c r="B12256" s="3">
        <v>76.0</v>
      </c>
      <c r="C12256" s="3" t="s">
        <v>11139</v>
      </c>
      <c r="D12256" s="3">
        <v>31.0</v>
      </c>
      <c r="E12256" s="3" t="s">
        <v>11190</v>
      </c>
      <c r="F12256" s="3">
        <v>5.0</v>
      </c>
      <c r="G12256" s="3">
        <v>13.0</v>
      </c>
      <c r="H12256" s="3" t="s">
        <v>11592</v>
      </c>
      <c r="I12256" s="3" t="s">
        <v>11593</v>
      </c>
      <c r="J12256" s="3" t="s">
        <v>6433</v>
      </c>
      <c r="K12256" s="3" t="s">
        <v>24</v>
      </c>
      <c r="L12256" s="3">
        <v>14.0</v>
      </c>
      <c r="M12256" s="3" t="s">
        <v>25</v>
      </c>
      <c r="N12256" s="3" t="s">
        <v>11650</v>
      </c>
      <c r="O12256" s="3" t="s">
        <v>536</v>
      </c>
      <c r="P12256" s="4">
        <v>25897.0</v>
      </c>
      <c r="Q12256" s="3" t="s">
        <v>153</v>
      </c>
      <c r="S12256" s="3" t="s">
        <v>34</v>
      </c>
    </row>
    <row r="12257">
      <c r="A12257" s="2">
        <v>42318.714907407404</v>
      </c>
      <c r="B12257" s="3">
        <v>76.0</v>
      </c>
      <c r="C12257" s="3" t="s">
        <v>11139</v>
      </c>
      <c r="D12257" s="3">
        <v>31.0</v>
      </c>
      <c r="E12257" s="3" t="s">
        <v>11190</v>
      </c>
      <c r="F12257" s="3">
        <v>5.0</v>
      </c>
      <c r="G12257" s="3">
        <v>13.0</v>
      </c>
      <c r="H12257" s="3" t="s">
        <v>11592</v>
      </c>
      <c r="I12257" s="3" t="s">
        <v>11593</v>
      </c>
      <c r="J12257" s="3" t="s">
        <v>6433</v>
      </c>
      <c r="K12257" s="3" t="s">
        <v>24</v>
      </c>
      <c r="L12257" s="3">
        <v>15.0</v>
      </c>
      <c r="M12257" s="3" t="s">
        <v>30</v>
      </c>
      <c r="N12257" s="3" t="s">
        <v>11360</v>
      </c>
      <c r="O12257" s="3" t="s">
        <v>11651</v>
      </c>
      <c r="P12257" s="4">
        <v>22764.0</v>
      </c>
      <c r="Q12257" s="3" t="s">
        <v>2679</v>
      </c>
      <c r="S12257" s="3" t="s">
        <v>34</v>
      </c>
    </row>
    <row r="12258">
      <c r="A12258" s="2">
        <v>42318.714907407404</v>
      </c>
      <c r="B12258" s="3">
        <v>76.0</v>
      </c>
      <c r="C12258" s="3" t="s">
        <v>11139</v>
      </c>
      <c r="D12258" s="3">
        <v>31.0</v>
      </c>
      <c r="E12258" s="3" t="s">
        <v>11190</v>
      </c>
      <c r="F12258" s="3">
        <v>5.0</v>
      </c>
      <c r="G12258" s="3">
        <v>13.0</v>
      </c>
      <c r="H12258" s="3" t="s">
        <v>11592</v>
      </c>
      <c r="I12258" s="3" t="s">
        <v>11593</v>
      </c>
      <c r="J12258" s="3" t="s">
        <v>6433</v>
      </c>
      <c r="K12258" s="3" t="s">
        <v>24</v>
      </c>
      <c r="L12258" s="3">
        <v>16.0</v>
      </c>
      <c r="M12258" s="3" t="s">
        <v>25</v>
      </c>
      <c r="N12258" s="3" t="s">
        <v>11652</v>
      </c>
      <c r="O12258" s="3" t="s">
        <v>536</v>
      </c>
      <c r="P12258" s="4">
        <v>18234.0</v>
      </c>
      <c r="Q12258" s="3" t="s">
        <v>72</v>
      </c>
      <c r="S12258" s="3" t="s">
        <v>34</v>
      </c>
    </row>
    <row r="12259">
      <c r="A12259" s="2">
        <v>42318.714907407404</v>
      </c>
      <c r="B12259" s="3">
        <v>76.0</v>
      </c>
      <c r="C12259" s="3" t="s">
        <v>11139</v>
      </c>
      <c r="D12259" s="3">
        <v>31.0</v>
      </c>
      <c r="E12259" s="3" t="s">
        <v>11190</v>
      </c>
      <c r="F12259" s="3">
        <v>5.0</v>
      </c>
      <c r="G12259" s="3">
        <v>13.0</v>
      </c>
      <c r="H12259" s="3" t="s">
        <v>11592</v>
      </c>
      <c r="I12259" s="3" t="s">
        <v>11593</v>
      </c>
      <c r="J12259" s="3" t="s">
        <v>6433</v>
      </c>
      <c r="K12259" s="3" t="s">
        <v>24</v>
      </c>
      <c r="L12259" s="3">
        <v>17.0</v>
      </c>
      <c r="M12259" s="3" t="s">
        <v>30</v>
      </c>
      <c r="N12259" s="3" t="s">
        <v>11653</v>
      </c>
      <c r="O12259" s="3" t="s">
        <v>3552</v>
      </c>
      <c r="P12259" s="4">
        <v>30579.0</v>
      </c>
      <c r="Q12259" s="3" t="s">
        <v>153</v>
      </c>
      <c r="S12259" s="3" t="s">
        <v>34</v>
      </c>
    </row>
    <row r="12260">
      <c r="A12260" s="2">
        <v>42318.714907407404</v>
      </c>
      <c r="B12260" s="3">
        <v>76.0</v>
      </c>
      <c r="C12260" s="3" t="s">
        <v>11139</v>
      </c>
      <c r="D12260" s="3">
        <v>31.0</v>
      </c>
      <c r="E12260" s="3" t="s">
        <v>11190</v>
      </c>
      <c r="F12260" s="3">
        <v>5.0</v>
      </c>
      <c r="G12260" s="3">
        <v>13.0</v>
      </c>
      <c r="H12260" s="3" t="s">
        <v>11592</v>
      </c>
      <c r="I12260" s="3" t="s">
        <v>11593</v>
      </c>
      <c r="J12260" s="3" t="s">
        <v>6433</v>
      </c>
      <c r="K12260" s="3" t="s">
        <v>24</v>
      </c>
      <c r="L12260" s="3">
        <v>18.0</v>
      </c>
      <c r="M12260" s="3" t="s">
        <v>25</v>
      </c>
      <c r="N12260" s="3" t="s">
        <v>6484</v>
      </c>
      <c r="O12260" s="3" t="s">
        <v>10342</v>
      </c>
      <c r="P12260" s="4">
        <v>33263.0</v>
      </c>
      <c r="Q12260" s="3" t="s">
        <v>153</v>
      </c>
      <c r="S12260" s="3" t="s">
        <v>34</v>
      </c>
    </row>
    <row r="12261">
      <c r="A12261" s="2">
        <v>42318.714907407404</v>
      </c>
      <c r="B12261" s="3">
        <v>76.0</v>
      </c>
      <c r="C12261" s="3" t="s">
        <v>11139</v>
      </c>
      <c r="D12261" s="3">
        <v>31.0</v>
      </c>
      <c r="E12261" s="3" t="s">
        <v>11190</v>
      </c>
      <c r="F12261" s="3">
        <v>5.0</v>
      </c>
      <c r="G12261" s="3">
        <v>13.0</v>
      </c>
      <c r="H12261" s="3" t="s">
        <v>11592</v>
      </c>
      <c r="I12261" s="3" t="s">
        <v>11593</v>
      </c>
      <c r="J12261" s="3" t="s">
        <v>6433</v>
      </c>
      <c r="K12261" s="3" t="s">
        <v>24</v>
      </c>
      <c r="L12261" s="3">
        <v>19.0</v>
      </c>
      <c r="M12261" s="3" t="s">
        <v>30</v>
      </c>
      <c r="N12261" s="3" t="s">
        <v>11654</v>
      </c>
      <c r="O12261" s="3" t="s">
        <v>329</v>
      </c>
      <c r="P12261" s="4">
        <v>29988.0</v>
      </c>
      <c r="Q12261" s="3" t="s">
        <v>75</v>
      </c>
      <c r="S12261" s="3" t="s">
        <v>34</v>
      </c>
    </row>
    <row r="12262">
      <c r="A12262" s="2">
        <v>42318.714907407404</v>
      </c>
      <c r="B12262" s="3">
        <v>76.0</v>
      </c>
      <c r="C12262" s="3" t="s">
        <v>11139</v>
      </c>
      <c r="D12262" s="3">
        <v>31.0</v>
      </c>
      <c r="E12262" s="3" t="s">
        <v>11190</v>
      </c>
      <c r="F12262" s="3">
        <v>5.0</v>
      </c>
      <c r="G12262" s="3">
        <v>13.0</v>
      </c>
      <c r="H12262" s="3" t="s">
        <v>11592</v>
      </c>
      <c r="I12262" s="3" t="s">
        <v>11593</v>
      </c>
      <c r="J12262" s="3" t="s">
        <v>6433</v>
      </c>
      <c r="K12262" s="3" t="s">
        <v>24</v>
      </c>
      <c r="L12262" s="3">
        <v>20.0</v>
      </c>
      <c r="M12262" s="3" t="s">
        <v>25</v>
      </c>
      <c r="N12262" s="3" t="s">
        <v>11655</v>
      </c>
      <c r="O12262" s="3" t="s">
        <v>11656</v>
      </c>
      <c r="P12262" s="4">
        <v>23559.0</v>
      </c>
      <c r="Q12262" s="3" t="s">
        <v>153</v>
      </c>
      <c r="S12262" s="3" t="s">
        <v>34</v>
      </c>
    </row>
    <row r="12263">
      <c r="A12263" s="2">
        <v>42318.714907407404</v>
      </c>
      <c r="B12263" s="3">
        <v>76.0</v>
      </c>
      <c r="C12263" s="3" t="s">
        <v>11139</v>
      </c>
      <c r="D12263" s="3">
        <v>31.0</v>
      </c>
      <c r="E12263" s="3" t="s">
        <v>11190</v>
      </c>
      <c r="F12263" s="3">
        <v>5.0</v>
      </c>
      <c r="G12263" s="3">
        <v>13.0</v>
      </c>
      <c r="H12263" s="3" t="s">
        <v>11592</v>
      </c>
      <c r="I12263" s="3" t="s">
        <v>11593</v>
      </c>
      <c r="J12263" s="3" t="s">
        <v>6433</v>
      </c>
      <c r="K12263" s="3" t="s">
        <v>24</v>
      </c>
      <c r="L12263" s="3">
        <v>21.0</v>
      </c>
      <c r="M12263" s="3" t="s">
        <v>30</v>
      </c>
      <c r="N12263" s="3" t="s">
        <v>4502</v>
      </c>
      <c r="O12263" s="3" t="s">
        <v>329</v>
      </c>
      <c r="P12263" s="4">
        <v>18858.0</v>
      </c>
      <c r="Q12263" s="3" t="s">
        <v>113</v>
      </c>
      <c r="S12263" s="3" t="s">
        <v>34</v>
      </c>
    </row>
    <row r="12264">
      <c r="A12264" s="2">
        <v>42318.714907407404</v>
      </c>
      <c r="B12264" s="3">
        <v>76.0</v>
      </c>
      <c r="C12264" s="3" t="s">
        <v>11139</v>
      </c>
      <c r="D12264" s="3">
        <v>31.0</v>
      </c>
      <c r="E12264" s="3" t="s">
        <v>11190</v>
      </c>
      <c r="F12264" s="3">
        <v>5.0</v>
      </c>
      <c r="G12264" s="3">
        <v>13.0</v>
      </c>
      <c r="H12264" s="3" t="s">
        <v>11592</v>
      </c>
      <c r="I12264" s="3" t="s">
        <v>11593</v>
      </c>
      <c r="J12264" s="3" t="s">
        <v>6433</v>
      </c>
      <c r="K12264" s="3" t="s">
        <v>24</v>
      </c>
      <c r="L12264" s="3">
        <v>22.0</v>
      </c>
      <c r="M12264" s="3" t="s">
        <v>25</v>
      </c>
      <c r="N12264" s="3" t="s">
        <v>6765</v>
      </c>
      <c r="O12264" s="3" t="s">
        <v>91</v>
      </c>
      <c r="P12264" s="4">
        <v>20292.0</v>
      </c>
      <c r="Q12264" s="3" t="s">
        <v>228</v>
      </c>
      <c r="S12264" s="3" t="s">
        <v>34</v>
      </c>
    </row>
    <row r="12265">
      <c r="A12265" s="2">
        <v>42318.714907407404</v>
      </c>
      <c r="B12265" s="3">
        <v>76.0</v>
      </c>
      <c r="C12265" s="3" t="s">
        <v>11139</v>
      </c>
      <c r="D12265" s="3">
        <v>31.0</v>
      </c>
      <c r="E12265" s="3" t="s">
        <v>11190</v>
      </c>
      <c r="F12265" s="3">
        <v>5.0</v>
      </c>
      <c r="G12265" s="3">
        <v>13.0</v>
      </c>
      <c r="H12265" s="3" t="s">
        <v>11592</v>
      </c>
      <c r="I12265" s="3" t="s">
        <v>11593</v>
      </c>
      <c r="J12265" s="3" t="s">
        <v>6433</v>
      </c>
      <c r="K12265" s="3" t="s">
        <v>24</v>
      </c>
      <c r="L12265" s="3">
        <v>23.0</v>
      </c>
      <c r="M12265" s="3" t="s">
        <v>30</v>
      </c>
      <c r="N12265" s="3" t="s">
        <v>11657</v>
      </c>
      <c r="O12265" s="3" t="s">
        <v>4595</v>
      </c>
      <c r="P12265" s="4">
        <v>29950.0</v>
      </c>
      <c r="Q12265" s="3" t="s">
        <v>40</v>
      </c>
      <c r="S12265" s="3" t="s">
        <v>34</v>
      </c>
    </row>
    <row r="12266">
      <c r="A12266" s="2">
        <v>42318.714907407404</v>
      </c>
      <c r="B12266" s="3">
        <v>76.0</v>
      </c>
      <c r="C12266" s="3" t="s">
        <v>11139</v>
      </c>
      <c r="D12266" s="3">
        <v>31.0</v>
      </c>
      <c r="E12266" s="3" t="s">
        <v>11190</v>
      </c>
      <c r="F12266" s="3">
        <v>5.0</v>
      </c>
      <c r="G12266" s="3">
        <v>13.0</v>
      </c>
      <c r="H12266" s="3" t="s">
        <v>11592</v>
      </c>
      <c r="I12266" s="3" t="s">
        <v>11593</v>
      </c>
      <c r="J12266" s="3" t="s">
        <v>6433</v>
      </c>
      <c r="K12266" s="3" t="s">
        <v>24</v>
      </c>
      <c r="L12266" s="3">
        <v>24.0</v>
      </c>
      <c r="M12266" s="3" t="s">
        <v>25</v>
      </c>
      <c r="N12266" s="3" t="s">
        <v>5373</v>
      </c>
      <c r="O12266" s="3" t="s">
        <v>898</v>
      </c>
      <c r="P12266" s="4">
        <v>20106.0</v>
      </c>
      <c r="Q12266" s="3" t="s">
        <v>153</v>
      </c>
      <c r="S12266" s="3" t="s">
        <v>34</v>
      </c>
    </row>
    <row r="12267">
      <c r="A12267" s="2">
        <v>42318.714907407404</v>
      </c>
      <c r="B12267" s="3">
        <v>76.0</v>
      </c>
      <c r="C12267" s="3" t="s">
        <v>11139</v>
      </c>
      <c r="D12267" s="3">
        <v>31.0</v>
      </c>
      <c r="E12267" s="3" t="s">
        <v>11190</v>
      </c>
      <c r="F12267" s="3">
        <v>5.0</v>
      </c>
      <c r="G12267" s="3">
        <v>13.0</v>
      </c>
      <c r="H12267" s="3" t="s">
        <v>11592</v>
      </c>
      <c r="I12267" s="3" t="s">
        <v>11593</v>
      </c>
      <c r="J12267" s="3" t="s">
        <v>6433</v>
      </c>
      <c r="K12267" s="3" t="s">
        <v>24</v>
      </c>
      <c r="L12267" s="3">
        <v>25.0</v>
      </c>
      <c r="M12267" s="3" t="s">
        <v>30</v>
      </c>
      <c r="N12267" s="3" t="s">
        <v>11658</v>
      </c>
      <c r="O12267" s="3" t="s">
        <v>326</v>
      </c>
      <c r="P12267" s="4">
        <v>17627.0</v>
      </c>
      <c r="Q12267" s="3" t="s">
        <v>113</v>
      </c>
      <c r="S12267" s="3" t="s">
        <v>34</v>
      </c>
    </row>
    <row r="12268">
      <c r="A12268" s="2">
        <v>42318.714907407404</v>
      </c>
      <c r="B12268" s="3">
        <v>76.0</v>
      </c>
      <c r="C12268" s="3" t="s">
        <v>11139</v>
      </c>
      <c r="D12268" s="3">
        <v>31.0</v>
      </c>
      <c r="E12268" s="3" t="s">
        <v>11190</v>
      </c>
      <c r="F12268" s="3">
        <v>5.0</v>
      </c>
      <c r="G12268" s="3">
        <v>13.0</v>
      </c>
      <c r="H12268" s="3" t="s">
        <v>11592</v>
      </c>
      <c r="I12268" s="3" t="s">
        <v>11593</v>
      </c>
      <c r="J12268" s="3" t="s">
        <v>6433</v>
      </c>
      <c r="K12268" s="3" t="s">
        <v>24</v>
      </c>
      <c r="L12268" s="3">
        <v>26.0</v>
      </c>
      <c r="M12268" s="3" t="s">
        <v>25</v>
      </c>
      <c r="N12268" s="3" t="s">
        <v>11659</v>
      </c>
      <c r="O12268" s="3" t="s">
        <v>2314</v>
      </c>
      <c r="P12268" s="4">
        <v>24930.0</v>
      </c>
      <c r="Q12268" s="3" t="s">
        <v>132</v>
      </c>
      <c r="S12268" s="3" t="s">
        <v>34</v>
      </c>
    </row>
    <row r="12269">
      <c r="A12269" s="2">
        <v>42318.714907407404</v>
      </c>
      <c r="B12269" s="3">
        <v>76.0</v>
      </c>
      <c r="C12269" s="3" t="s">
        <v>11139</v>
      </c>
      <c r="D12269" s="3">
        <v>31.0</v>
      </c>
      <c r="E12269" s="3" t="s">
        <v>11190</v>
      </c>
      <c r="F12269" s="3">
        <v>5.0</v>
      </c>
      <c r="G12269" s="3">
        <v>13.0</v>
      </c>
      <c r="H12269" s="3" t="s">
        <v>11592</v>
      </c>
      <c r="I12269" s="3" t="s">
        <v>11593</v>
      </c>
      <c r="J12269" s="3" t="s">
        <v>6433</v>
      </c>
      <c r="K12269" s="3" t="s">
        <v>24</v>
      </c>
      <c r="L12269" s="3">
        <v>27.0</v>
      </c>
      <c r="M12269" s="3" t="s">
        <v>30</v>
      </c>
      <c r="N12269" s="3" t="s">
        <v>11660</v>
      </c>
      <c r="O12269" s="3" t="s">
        <v>283</v>
      </c>
      <c r="P12269" s="4">
        <v>25151.0</v>
      </c>
      <c r="Q12269" s="3" t="s">
        <v>132</v>
      </c>
      <c r="S12269" s="3" t="s">
        <v>34</v>
      </c>
    </row>
    <row r="12270">
      <c r="A12270" s="2">
        <v>42318.714907407404</v>
      </c>
      <c r="B12270" s="3">
        <v>76.0</v>
      </c>
      <c r="C12270" s="3" t="s">
        <v>11139</v>
      </c>
      <c r="D12270" s="3">
        <v>31.0</v>
      </c>
      <c r="E12270" s="3" t="s">
        <v>11190</v>
      </c>
      <c r="F12270" s="3">
        <v>5.0</v>
      </c>
      <c r="G12270" s="3">
        <v>13.0</v>
      </c>
      <c r="H12270" s="3" t="s">
        <v>11592</v>
      </c>
      <c r="I12270" s="3" t="s">
        <v>11593</v>
      </c>
      <c r="J12270" s="3" t="s">
        <v>6433</v>
      </c>
      <c r="K12270" s="3" t="s">
        <v>24</v>
      </c>
      <c r="L12270" s="3">
        <v>28.0</v>
      </c>
      <c r="M12270" s="3" t="s">
        <v>25</v>
      </c>
      <c r="N12270" s="3" t="s">
        <v>5436</v>
      </c>
      <c r="O12270" s="3" t="s">
        <v>309</v>
      </c>
      <c r="P12270" s="4">
        <v>28265.0</v>
      </c>
      <c r="Q12270" s="3" t="s">
        <v>372</v>
      </c>
      <c r="S12270" s="3" t="s">
        <v>34</v>
      </c>
    </row>
    <row r="12271">
      <c r="A12271" s="2">
        <v>42318.714907407404</v>
      </c>
      <c r="B12271" s="3">
        <v>76.0</v>
      </c>
      <c r="C12271" s="3" t="s">
        <v>11139</v>
      </c>
      <c r="D12271" s="3">
        <v>31.0</v>
      </c>
      <c r="E12271" s="3" t="s">
        <v>11190</v>
      </c>
      <c r="F12271" s="3">
        <v>5.0</v>
      </c>
      <c r="G12271" s="3">
        <v>13.0</v>
      </c>
      <c r="H12271" s="3" t="s">
        <v>11592</v>
      </c>
      <c r="I12271" s="3" t="s">
        <v>11593</v>
      </c>
      <c r="J12271" s="3" t="s">
        <v>6433</v>
      </c>
      <c r="K12271" s="3" t="s">
        <v>24</v>
      </c>
      <c r="L12271" s="3">
        <v>29.0</v>
      </c>
      <c r="M12271" s="3" t="s">
        <v>30</v>
      </c>
      <c r="N12271" s="3" t="s">
        <v>6765</v>
      </c>
      <c r="O12271" s="3" t="s">
        <v>869</v>
      </c>
      <c r="P12271" s="4">
        <v>20698.0</v>
      </c>
      <c r="Q12271" s="3" t="s">
        <v>228</v>
      </c>
      <c r="S12271" s="3" t="s">
        <v>34</v>
      </c>
    </row>
    <row r="12272">
      <c r="A12272" s="2">
        <v>42318.714907407404</v>
      </c>
      <c r="B12272" s="3">
        <v>76.0</v>
      </c>
      <c r="C12272" s="3" t="s">
        <v>11139</v>
      </c>
      <c r="D12272" s="3">
        <v>31.0</v>
      </c>
      <c r="E12272" s="3" t="s">
        <v>11190</v>
      </c>
      <c r="F12272" s="3">
        <v>5.0</v>
      </c>
      <c r="G12272" s="3">
        <v>13.0</v>
      </c>
      <c r="H12272" s="3" t="s">
        <v>11592</v>
      </c>
      <c r="I12272" s="3" t="s">
        <v>11593</v>
      </c>
      <c r="J12272" s="3" t="s">
        <v>6433</v>
      </c>
      <c r="K12272" s="3" t="s">
        <v>24</v>
      </c>
      <c r="L12272" s="3">
        <v>30.0</v>
      </c>
      <c r="M12272" s="3" t="s">
        <v>25</v>
      </c>
      <c r="N12272" s="3" t="s">
        <v>11661</v>
      </c>
      <c r="O12272" s="3" t="s">
        <v>492</v>
      </c>
      <c r="P12272" s="4">
        <v>23130.0</v>
      </c>
      <c r="Q12272" s="3" t="s">
        <v>228</v>
      </c>
      <c r="S12272" s="3" t="s">
        <v>34</v>
      </c>
    </row>
    <row r="12273">
      <c r="A12273" s="2">
        <v>42318.714907407404</v>
      </c>
      <c r="B12273" s="3">
        <v>76.0</v>
      </c>
      <c r="C12273" s="3" t="s">
        <v>11139</v>
      </c>
      <c r="D12273" s="3">
        <v>31.0</v>
      </c>
      <c r="E12273" s="3" t="s">
        <v>11190</v>
      </c>
      <c r="F12273" s="3">
        <v>5.0</v>
      </c>
      <c r="G12273" s="3">
        <v>13.0</v>
      </c>
      <c r="H12273" s="3" t="s">
        <v>11592</v>
      </c>
      <c r="I12273" s="3" t="s">
        <v>11593</v>
      </c>
      <c r="J12273" s="3" t="s">
        <v>6433</v>
      </c>
      <c r="K12273" s="3" t="s">
        <v>24</v>
      </c>
      <c r="L12273" s="3">
        <v>31.0</v>
      </c>
      <c r="M12273" s="3" t="s">
        <v>30</v>
      </c>
      <c r="N12273" s="3" t="s">
        <v>11662</v>
      </c>
      <c r="O12273" s="3" t="s">
        <v>121</v>
      </c>
      <c r="P12273" s="4">
        <v>22073.0</v>
      </c>
      <c r="Q12273" s="3" t="s">
        <v>52</v>
      </c>
      <c r="S12273" s="3" t="s">
        <v>34</v>
      </c>
    </row>
    <row r="12274">
      <c r="A12274" s="2">
        <v>42318.714907407404</v>
      </c>
      <c r="B12274" s="3">
        <v>76.0</v>
      </c>
      <c r="C12274" s="3" t="s">
        <v>11139</v>
      </c>
      <c r="D12274" s="3">
        <v>31.0</v>
      </c>
      <c r="E12274" s="3" t="s">
        <v>11190</v>
      </c>
      <c r="F12274" s="3">
        <v>5.0</v>
      </c>
      <c r="G12274" s="3">
        <v>13.0</v>
      </c>
      <c r="H12274" s="3" t="s">
        <v>11592</v>
      </c>
      <c r="I12274" s="3" t="s">
        <v>11593</v>
      </c>
      <c r="J12274" s="3" t="s">
        <v>6433</v>
      </c>
      <c r="K12274" s="3" t="s">
        <v>24</v>
      </c>
      <c r="L12274" s="3">
        <v>32.0</v>
      </c>
      <c r="M12274" s="3" t="s">
        <v>25</v>
      </c>
      <c r="N12274" s="3" t="s">
        <v>11663</v>
      </c>
      <c r="O12274" s="3" t="s">
        <v>11664</v>
      </c>
      <c r="P12274" s="4">
        <v>19204.0</v>
      </c>
      <c r="Q12274" s="3" t="s">
        <v>132</v>
      </c>
      <c r="S12274" s="3" t="s">
        <v>34</v>
      </c>
    </row>
    <row r="12275">
      <c r="A12275" s="2">
        <v>42318.714907407404</v>
      </c>
      <c r="B12275" s="3">
        <v>76.0</v>
      </c>
      <c r="C12275" s="3" t="s">
        <v>11139</v>
      </c>
      <c r="D12275" s="3">
        <v>31.0</v>
      </c>
      <c r="E12275" s="3" t="s">
        <v>11190</v>
      </c>
      <c r="F12275" s="3">
        <v>5.0</v>
      </c>
      <c r="G12275" s="3">
        <v>13.0</v>
      </c>
      <c r="H12275" s="3" t="s">
        <v>11592</v>
      </c>
      <c r="I12275" s="3" t="s">
        <v>11593</v>
      </c>
      <c r="J12275" s="3" t="s">
        <v>6433</v>
      </c>
      <c r="K12275" s="3" t="s">
        <v>24</v>
      </c>
      <c r="L12275" s="3">
        <v>33.0</v>
      </c>
      <c r="M12275" s="3" t="s">
        <v>30</v>
      </c>
      <c r="N12275" s="3" t="s">
        <v>5436</v>
      </c>
      <c r="O12275" s="3" t="s">
        <v>2299</v>
      </c>
      <c r="P12275" s="4">
        <v>28634.0</v>
      </c>
      <c r="Q12275" s="3" t="s">
        <v>228</v>
      </c>
      <c r="S12275" s="3" t="s">
        <v>34</v>
      </c>
    </row>
    <row r="12276">
      <c r="A12276" s="2">
        <v>42318.714907407404</v>
      </c>
      <c r="B12276" s="3">
        <v>76.0</v>
      </c>
      <c r="C12276" s="3" t="s">
        <v>11139</v>
      </c>
      <c r="D12276" s="3">
        <v>31.0</v>
      </c>
      <c r="E12276" s="3" t="s">
        <v>11190</v>
      </c>
      <c r="F12276" s="3">
        <v>5.0</v>
      </c>
      <c r="G12276" s="3">
        <v>13.0</v>
      </c>
      <c r="H12276" s="3" t="s">
        <v>11592</v>
      </c>
      <c r="I12276" s="3" t="s">
        <v>11593</v>
      </c>
      <c r="J12276" s="3" t="s">
        <v>6433</v>
      </c>
      <c r="K12276" s="3" t="s">
        <v>24</v>
      </c>
      <c r="L12276" s="3">
        <v>34.0</v>
      </c>
      <c r="M12276" s="3" t="s">
        <v>25</v>
      </c>
      <c r="N12276" s="3" t="s">
        <v>11658</v>
      </c>
      <c r="O12276" s="3" t="s">
        <v>2914</v>
      </c>
      <c r="P12276" s="4">
        <v>17452.0</v>
      </c>
      <c r="Q12276" s="3" t="s">
        <v>105</v>
      </c>
      <c r="S12276" s="3" t="s">
        <v>34</v>
      </c>
    </row>
    <row r="12277">
      <c r="A12277" s="2">
        <v>42318.714907407404</v>
      </c>
      <c r="B12277" s="3">
        <v>76.0</v>
      </c>
      <c r="C12277" s="3" t="s">
        <v>11139</v>
      </c>
      <c r="D12277" s="3">
        <v>31.0</v>
      </c>
      <c r="E12277" s="3" t="s">
        <v>11190</v>
      </c>
      <c r="F12277" s="3">
        <v>5.0</v>
      </c>
      <c r="G12277" s="3">
        <v>13.0</v>
      </c>
      <c r="H12277" s="3" t="s">
        <v>11592</v>
      </c>
      <c r="I12277" s="3" t="s">
        <v>11593</v>
      </c>
      <c r="J12277" s="3" t="s">
        <v>6433</v>
      </c>
      <c r="K12277" s="3" t="s">
        <v>24</v>
      </c>
      <c r="L12277" s="3">
        <v>35.0</v>
      </c>
      <c r="M12277" s="3" t="s">
        <v>30</v>
      </c>
      <c r="N12277" s="3" t="s">
        <v>11648</v>
      </c>
      <c r="O12277" s="3" t="s">
        <v>919</v>
      </c>
      <c r="P12277" s="4">
        <v>21350.0</v>
      </c>
      <c r="Q12277" s="3" t="s">
        <v>153</v>
      </c>
      <c r="S12277" s="3" t="s">
        <v>34</v>
      </c>
    </row>
    <row r="12278">
      <c r="A12278" s="2">
        <v>42318.714907407404</v>
      </c>
      <c r="B12278" s="3">
        <v>76.0</v>
      </c>
      <c r="C12278" s="3" t="s">
        <v>11139</v>
      </c>
      <c r="D12278" s="3">
        <v>31.0</v>
      </c>
      <c r="E12278" s="3" t="s">
        <v>11190</v>
      </c>
      <c r="F12278" s="3">
        <v>5.0</v>
      </c>
      <c r="G12278" s="3">
        <v>13.0</v>
      </c>
      <c r="H12278" s="3" t="s">
        <v>11592</v>
      </c>
      <c r="I12278" s="3" t="s">
        <v>11593</v>
      </c>
      <c r="J12278" s="3" t="s">
        <v>6433</v>
      </c>
      <c r="K12278" s="3" t="s">
        <v>24</v>
      </c>
      <c r="L12278" s="3">
        <v>36.0</v>
      </c>
      <c r="M12278" s="3" t="s">
        <v>25</v>
      </c>
      <c r="N12278" s="3" t="s">
        <v>11609</v>
      </c>
      <c r="O12278" s="3" t="s">
        <v>69</v>
      </c>
      <c r="P12278" s="4">
        <v>24138.0</v>
      </c>
      <c r="Q12278" s="3" t="s">
        <v>40</v>
      </c>
      <c r="S12278" s="3" t="s">
        <v>34</v>
      </c>
    </row>
    <row r="12279">
      <c r="A12279" s="2">
        <v>42318.714907407404</v>
      </c>
      <c r="B12279" s="3">
        <v>76.0</v>
      </c>
      <c r="C12279" s="3" t="s">
        <v>11139</v>
      </c>
      <c r="D12279" s="3">
        <v>31.0</v>
      </c>
      <c r="E12279" s="3" t="s">
        <v>11190</v>
      </c>
      <c r="F12279" s="3">
        <v>5.0</v>
      </c>
      <c r="G12279" s="3">
        <v>13.0</v>
      </c>
      <c r="H12279" s="3" t="s">
        <v>11592</v>
      </c>
      <c r="I12279" s="3" t="s">
        <v>11593</v>
      </c>
      <c r="J12279" s="3" t="s">
        <v>6433</v>
      </c>
      <c r="K12279" s="3" t="s">
        <v>24</v>
      </c>
      <c r="L12279" s="3">
        <v>37.0</v>
      </c>
      <c r="M12279" s="3" t="s">
        <v>30</v>
      </c>
      <c r="N12279" s="3" t="s">
        <v>11665</v>
      </c>
      <c r="O12279" s="3" t="s">
        <v>2128</v>
      </c>
      <c r="P12279" s="4">
        <v>25780.0</v>
      </c>
      <c r="Q12279" s="3" t="s">
        <v>153</v>
      </c>
      <c r="S12279" s="3" t="s">
        <v>34</v>
      </c>
    </row>
    <row r="12280">
      <c r="A12280" s="2">
        <v>42318.714907407404</v>
      </c>
      <c r="B12280" s="3">
        <v>76.0</v>
      </c>
      <c r="C12280" s="3" t="s">
        <v>11139</v>
      </c>
      <c r="D12280" s="3">
        <v>31.0</v>
      </c>
      <c r="E12280" s="3" t="s">
        <v>11190</v>
      </c>
      <c r="F12280" s="3">
        <v>5.0</v>
      </c>
      <c r="G12280" s="3">
        <v>13.0</v>
      </c>
      <c r="H12280" s="3" t="s">
        <v>11592</v>
      </c>
      <c r="I12280" s="3" t="s">
        <v>11593</v>
      </c>
      <c r="J12280" s="3" t="s">
        <v>6433</v>
      </c>
      <c r="K12280" s="3" t="s">
        <v>24</v>
      </c>
      <c r="L12280" s="3">
        <v>38.0</v>
      </c>
      <c r="M12280" s="3" t="s">
        <v>25</v>
      </c>
      <c r="N12280" s="3" t="s">
        <v>11666</v>
      </c>
      <c r="O12280" s="3" t="s">
        <v>11667</v>
      </c>
      <c r="P12280" s="4">
        <v>29802.0</v>
      </c>
      <c r="Q12280" s="3" t="s">
        <v>153</v>
      </c>
      <c r="S12280" s="3" t="s">
        <v>34</v>
      </c>
    </row>
    <row r="12281">
      <c r="A12281" s="2">
        <v>42318.714907407404</v>
      </c>
      <c r="B12281" s="3">
        <v>76.0</v>
      </c>
      <c r="C12281" s="3" t="s">
        <v>11139</v>
      </c>
      <c r="D12281" s="3">
        <v>32.0</v>
      </c>
      <c r="E12281" s="3" t="s">
        <v>11219</v>
      </c>
      <c r="F12281" s="3">
        <v>5.0</v>
      </c>
      <c r="G12281" s="3">
        <v>13.0</v>
      </c>
      <c r="H12281" s="3" t="s">
        <v>11592</v>
      </c>
      <c r="I12281" s="3" t="s">
        <v>11593</v>
      </c>
      <c r="J12281" s="3" t="s">
        <v>6433</v>
      </c>
      <c r="K12281" s="3" t="s">
        <v>24</v>
      </c>
      <c r="L12281" s="3">
        <v>1.0</v>
      </c>
      <c r="M12281" s="3" t="s">
        <v>25</v>
      </c>
      <c r="N12281" s="3" t="s">
        <v>11668</v>
      </c>
      <c r="O12281" s="3" t="s">
        <v>2301</v>
      </c>
      <c r="P12281" s="4">
        <v>28472.0</v>
      </c>
      <c r="Q12281" s="3" t="s">
        <v>153</v>
      </c>
      <c r="S12281" s="3" t="s">
        <v>34</v>
      </c>
    </row>
    <row r="12282">
      <c r="A12282" s="2">
        <v>42318.714907407404</v>
      </c>
      <c r="B12282" s="3">
        <v>76.0</v>
      </c>
      <c r="C12282" s="3" t="s">
        <v>11139</v>
      </c>
      <c r="D12282" s="3">
        <v>32.0</v>
      </c>
      <c r="E12282" s="3" t="s">
        <v>11219</v>
      </c>
      <c r="F12282" s="3">
        <v>5.0</v>
      </c>
      <c r="G12282" s="3">
        <v>13.0</v>
      </c>
      <c r="H12282" s="3" t="s">
        <v>11592</v>
      </c>
      <c r="I12282" s="3" t="s">
        <v>11593</v>
      </c>
      <c r="J12282" s="3" t="s">
        <v>6433</v>
      </c>
      <c r="K12282" s="3" t="s">
        <v>24</v>
      </c>
      <c r="L12282" s="3">
        <v>2.0</v>
      </c>
      <c r="M12282" s="3" t="s">
        <v>30</v>
      </c>
      <c r="N12282" s="3" t="s">
        <v>11669</v>
      </c>
      <c r="O12282" s="3" t="s">
        <v>11670</v>
      </c>
      <c r="P12282" s="4">
        <v>32133.0</v>
      </c>
      <c r="Q12282" s="3" t="s">
        <v>205</v>
      </c>
      <c r="S12282" s="3" t="s">
        <v>34</v>
      </c>
    </row>
    <row r="12283">
      <c r="A12283" s="2">
        <v>42318.714907407404</v>
      </c>
      <c r="B12283" s="3">
        <v>76.0</v>
      </c>
      <c r="C12283" s="3" t="s">
        <v>11139</v>
      </c>
      <c r="D12283" s="3">
        <v>32.0</v>
      </c>
      <c r="E12283" s="3" t="s">
        <v>11219</v>
      </c>
      <c r="F12283" s="3">
        <v>5.0</v>
      </c>
      <c r="G12283" s="3">
        <v>13.0</v>
      </c>
      <c r="H12283" s="3" t="s">
        <v>11592</v>
      </c>
      <c r="I12283" s="3" t="s">
        <v>11593</v>
      </c>
      <c r="J12283" s="3" t="s">
        <v>6433</v>
      </c>
      <c r="K12283" s="3" t="s">
        <v>24</v>
      </c>
      <c r="L12283" s="3">
        <v>3.0</v>
      </c>
      <c r="M12283" s="3" t="s">
        <v>25</v>
      </c>
      <c r="N12283" s="3" t="s">
        <v>559</v>
      </c>
      <c r="O12283" s="3" t="s">
        <v>401</v>
      </c>
      <c r="P12283" s="4">
        <v>22863.0</v>
      </c>
      <c r="Q12283" s="3" t="s">
        <v>169</v>
      </c>
      <c r="S12283" s="3" t="s">
        <v>34</v>
      </c>
    </row>
    <row r="12284">
      <c r="A12284" s="2">
        <v>42318.714907407404</v>
      </c>
      <c r="B12284" s="3">
        <v>76.0</v>
      </c>
      <c r="C12284" s="3" t="s">
        <v>11139</v>
      </c>
      <c r="D12284" s="3">
        <v>32.0</v>
      </c>
      <c r="E12284" s="3" t="s">
        <v>11219</v>
      </c>
      <c r="F12284" s="3">
        <v>5.0</v>
      </c>
      <c r="G12284" s="3">
        <v>13.0</v>
      </c>
      <c r="H12284" s="3" t="s">
        <v>11592</v>
      </c>
      <c r="I12284" s="3" t="s">
        <v>11593</v>
      </c>
      <c r="J12284" s="3" t="s">
        <v>6433</v>
      </c>
      <c r="K12284" s="3" t="s">
        <v>24</v>
      </c>
      <c r="L12284" s="3">
        <v>4.0</v>
      </c>
      <c r="M12284" s="3" t="s">
        <v>30</v>
      </c>
      <c r="N12284" s="3" t="s">
        <v>11671</v>
      </c>
      <c r="O12284" s="3" t="s">
        <v>71</v>
      </c>
      <c r="P12284" s="4">
        <v>22439.0</v>
      </c>
      <c r="Q12284" s="3" t="s">
        <v>75</v>
      </c>
      <c r="S12284" s="3" t="s">
        <v>34</v>
      </c>
    </row>
    <row r="12285">
      <c r="A12285" s="2">
        <v>42318.714907407404</v>
      </c>
      <c r="B12285" s="3">
        <v>76.0</v>
      </c>
      <c r="C12285" s="3" t="s">
        <v>11139</v>
      </c>
      <c r="D12285" s="3">
        <v>32.0</v>
      </c>
      <c r="E12285" s="3" t="s">
        <v>11219</v>
      </c>
      <c r="F12285" s="3">
        <v>5.0</v>
      </c>
      <c r="G12285" s="3">
        <v>13.0</v>
      </c>
      <c r="H12285" s="3" t="s">
        <v>11592</v>
      </c>
      <c r="I12285" s="3" t="s">
        <v>11593</v>
      </c>
      <c r="J12285" s="3" t="s">
        <v>6433</v>
      </c>
      <c r="K12285" s="3" t="s">
        <v>24</v>
      </c>
      <c r="L12285" s="3">
        <v>5.0</v>
      </c>
      <c r="M12285" s="3" t="s">
        <v>25</v>
      </c>
      <c r="N12285" s="3" t="s">
        <v>4231</v>
      </c>
      <c r="O12285" s="3" t="s">
        <v>5220</v>
      </c>
      <c r="P12285" s="4">
        <v>20770.0</v>
      </c>
      <c r="Q12285" s="3" t="s">
        <v>1955</v>
      </c>
      <c r="S12285" s="3" t="s">
        <v>34</v>
      </c>
    </row>
    <row r="12286">
      <c r="A12286" s="2">
        <v>42318.714907407404</v>
      </c>
      <c r="B12286" s="3">
        <v>76.0</v>
      </c>
      <c r="C12286" s="3" t="s">
        <v>11139</v>
      </c>
      <c r="D12286" s="3">
        <v>32.0</v>
      </c>
      <c r="E12286" s="3" t="s">
        <v>11219</v>
      </c>
      <c r="F12286" s="3">
        <v>5.0</v>
      </c>
      <c r="G12286" s="3">
        <v>13.0</v>
      </c>
      <c r="H12286" s="3" t="s">
        <v>11592</v>
      </c>
      <c r="I12286" s="3" t="s">
        <v>11593</v>
      </c>
      <c r="J12286" s="3" t="s">
        <v>6433</v>
      </c>
      <c r="K12286" s="3" t="s">
        <v>24</v>
      </c>
      <c r="L12286" s="3">
        <v>6.0</v>
      </c>
      <c r="M12286" s="3" t="s">
        <v>30</v>
      </c>
      <c r="N12286" s="3" t="s">
        <v>11672</v>
      </c>
      <c r="O12286" s="3" t="s">
        <v>1057</v>
      </c>
      <c r="P12286" s="4">
        <v>21706.0</v>
      </c>
      <c r="Q12286" s="3" t="s">
        <v>372</v>
      </c>
      <c r="S12286" s="3" t="s">
        <v>34</v>
      </c>
    </row>
    <row r="12287">
      <c r="A12287" s="2">
        <v>42318.714907407404</v>
      </c>
      <c r="B12287" s="3">
        <v>76.0</v>
      </c>
      <c r="C12287" s="3" t="s">
        <v>11139</v>
      </c>
      <c r="D12287" s="3">
        <v>32.0</v>
      </c>
      <c r="E12287" s="3" t="s">
        <v>11219</v>
      </c>
      <c r="F12287" s="3">
        <v>5.0</v>
      </c>
      <c r="G12287" s="3">
        <v>13.0</v>
      </c>
      <c r="H12287" s="3" t="s">
        <v>11592</v>
      </c>
      <c r="I12287" s="3" t="s">
        <v>11593</v>
      </c>
      <c r="J12287" s="3" t="s">
        <v>6433</v>
      </c>
      <c r="K12287" s="3" t="s">
        <v>24</v>
      </c>
      <c r="L12287" s="3">
        <v>7.0</v>
      </c>
      <c r="M12287" s="3" t="s">
        <v>25</v>
      </c>
      <c r="N12287" s="3" t="s">
        <v>11673</v>
      </c>
      <c r="O12287" s="3" t="s">
        <v>27</v>
      </c>
      <c r="P12287" s="4">
        <v>22403.0</v>
      </c>
      <c r="Q12287" s="3" t="s">
        <v>247</v>
      </c>
      <c r="S12287" s="3" t="s">
        <v>34</v>
      </c>
    </row>
    <row r="12288">
      <c r="A12288" s="2">
        <v>42318.714907407404</v>
      </c>
      <c r="B12288" s="3">
        <v>76.0</v>
      </c>
      <c r="C12288" s="3" t="s">
        <v>11139</v>
      </c>
      <c r="D12288" s="3">
        <v>34.0</v>
      </c>
      <c r="E12288" s="3" t="s">
        <v>11225</v>
      </c>
      <c r="F12288" s="3">
        <v>5.0</v>
      </c>
      <c r="G12288" s="3">
        <v>13.0</v>
      </c>
      <c r="H12288" s="3" t="s">
        <v>11592</v>
      </c>
      <c r="I12288" s="3" t="s">
        <v>11593</v>
      </c>
      <c r="J12288" s="3" t="s">
        <v>6433</v>
      </c>
      <c r="K12288" s="3" t="s">
        <v>24</v>
      </c>
      <c r="L12288" s="3">
        <v>1.0</v>
      </c>
      <c r="M12288" s="3" t="s">
        <v>30</v>
      </c>
      <c r="N12288" s="3" t="s">
        <v>11674</v>
      </c>
      <c r="O12288" s="3" t="s">
        <v>11675</v>
      </c>
      <c r="P12288" s="4">
        <v>29583.0</v>
      </c>
      <c r="Q12288" s="3" t="s">
        <v>228</v>
      </c>
      <c r="S12288" s="3" t="s">
        <v>34</v>
      </c>
    </row>
    <row r="12289">
      <c r="A12289" s="2">
        <v>42318.714907407404</v>
      </c>
      <c r="B12289" s="3">
        <v>76.0</v>
      </c>
      <c r="C12289" s="3" t="s">
        <v>11139</v>
      </c>
      <c r="D12289" s="3">
        <v>34.0</v>
      </c>
      <c r="E12289" s="3" t="s">
        <v>11225</v>
      </c>
      <c r="F12289" s="3">
        <v>5.0</v>
      </c>
      <c r="G12289" s="3">
        <v>13.0</v>
      </c>
      <c r="H12289" s="3" t="s">
        <v>11592</v>
      </c>
      <c r="I12289" s="3" t="s">
        <v>11593</v>
      </c>
      <c r="J12289" s="3" t="s">
        <v>6433</v>
      </c>
      <c r="K12289" s="3" t="s">
        <v>24</v>
      </c>
      <c r="L12289" s="3">
        <v>2.0</v>
      </c>
      <c r="M12289" s="3" t="s">
        <v>25</v>
      </c>
      <c r="N12289" s="3" t="s">
        <v>4944</v>
      </c>
      <c r="O12289" s="3" t="s">
        <v>1275</v>
      </c>
      <c r="P12289" s="4">
        <v>26239.0</v>
      </c>
      <c r="Q12289" s="3" t="s">
        <v>79</v>
      </c>
      <c r="S12289" s="3" t="s">
        <v>34</v>
      </c>
    </row>
    <row r="12290">
      <c r="A12290" s="2">
        <v>42318.714907407404</v>
      </c>
      <c r="B12290" s="3">
        <v>76.0</v>
      </c>
      <c r="C12290" s="3" t="s">
        <v>11139</v>
      </c>
      <c r="D12290" s="3">
        <v>34.0</v>
      </c>
      <c r="E12290" s="3" t="s">
        <v>11225</v>
      </c>
      <c r="F12290" s="3">
        <v>5.0</v>
      </c>
      <c r="G12290" s="3">
        <v>13.0</v>
      </c>
      <c r="H12290" s="3" t="s">
        <v>11592</v>
      </c>
      <c r="I12290" s="3" t="s">
        <v>11593</v>
      </c>
      <c r="J12290" s="3" t="s">
        <v>6433</v>
      </c>
      <c r="K12290" s="3" t="s">
        <v>24</v>
      </c>
      <c r="L12290" s="3">
        <v>3.0</v>
      </c>
      <c r="M12290" s="3" t="s">
        <v>30</v>
      </c>
      <c r="N12290" s="3" t="s">
        <v>8434</v>
      </c>
      <c r="O12290" s="3" t="s">
        <v>779</v>
      </c>
      <c r="P12290" s="4">
        <v>13736.0</v>
      </c>
      <c r="Q12290" s="3" t="s">
        <v>49</v>
      </c>
      <c r="S12290" s="3" t="s">
        <v>34</v>
      </c>
    </row>
    <row r="12291">
      <c r="A12291" s="2">
        <v>42318.714907407404</v>
      </c>
      <c r="B12291" s="3">
        <v>76.0</v>
      </c>
      <c r="C12291" s="3" t="s">
        <v>11139</v>
      </c>
      <c r="D12291" s="3">
        <v>34.0</v>
      </c>
      <c r="E12291" s="3" t="s">
        <v>11225</v>
      </c>
      <c r="F12291" s="3">
        <v>5.0</v>
      </c>
      <c r="G12291" s="3">
        <v>13.0</v>
      </c>
      <c r="H12291" s="3" t="s">
        <v>11592</v>
      </c>
      <c r="I12291" s="3" t="s">
        <v>11593</v>
      </c>
      <c r="J12291" s="3" t="s">
        <v>6433</v>
      </c>
      <c r="K12291" s="3" t="s">
        <v>24</v>
      </c>
      <c r="L12291" s="3">
        <v>4.0</v>
      </c>
      <c r="M12291" s="3" t="s">
        <v>25</v>
      </c>
      <c r="N12291" s="3" t="s">
        <v>11676</v>
      </c>
      <c r="O12291" s="3" t="s">
        <v>377</v>
      </c>
      <c r="P12291" s="4">
        <v>24455.0</v>
      </c>
      <c r="Q12291" s="3" t="s">
        <v>266</v>
      </c>
      <c r="S12291" s="3" t="s">
        <v>34</v>
      </c>
    </row>
    <row r="12292">
      <c r="A12292" s="2">
        <v>42318.714907407404</v>
      </c>
      <c r="B12292" s="3">
        <v>76.0</v>
      </c>
      <c r="C12292" s="3" t="s">
        <v>11139</v>
      </c>
      <c r="D12292" s="3">
        <v>34.0</v>
      </c>
      <c r="E12292" s="3" t="s">
        <v>11225</v>
      </c>
      <c r="F12292" s="3">
        <v>5.0</v>
      </c>
      <c r="G12292" s="3">
        <v>13.0</v>
      </c>
      <c r="H12292" s="3" t="s">
        <v>11592</v>
      </c>
      <c r="I12292" s="3" t="s">
        <v>11593</v>
      </c>
      <c r="J12292" s="3" t="s">
        <v>6433</v>
      </c>
      <c r="K12292" s="3" t="s">
        <v>24</v>
      </c>
      <c r="L12292" s="3">
        <v>5.0</v>
      </c>
      <c r="M12292" s="3" t="s">
        <v>30</v>
      </c>
      <c r="N12292" s="3" t="s">
        <v>11677</v>
      </c>
      <c r="O12292" s="3" t="s">
        <v>11678</v>
      </c>
      <c r="P12292" s="4">
        <v>28508.0</v>
      </c>
      <c r="Q12292" s="3" t="s">
        <v>110</v>
      </c>
      <c r="S12292" s="3" t="s">
        <v>34</v>
      </c>
    </row>
    <row r="12293">
      <c r="A12293" s="2">
        <v>42318.714907407404</v>
      </c>
      <c r="B12293" s="3">
        <v>76.0</v>
      </c>
      <c r="C12293" s="3" t="s">
        <v>11139</v>
      </c>
      <c r="D12293" s="3">
        <v>34.0</v>
      </c>
      <c r="E12293" s="3" t="s">
        <v>11225</v>
      </c>
      <c r="F12293" s="3">
        <v>5.0</v>
      </c>
      <c r="G12293" s="3">
        <v>13.0</v>
      </c>
      <c r="H12293" s="3" t="s">
        <v>11592</v>
      </c>
      <c r="I12293" s="3" t="s">
        <v>11593</v>
      </c>
      <c r="J12293" s="3" t="s">
        <v>6433</v>
      </c>
      <c r="K12293" s="3" t="s">
        <v>24</v>
      </c>
      <c r="L12293" s="3">
        <v>6.0</v>
      </c>
      <c r="M12293" s="3" t="s">
        <v>25</v>
      </c>
      <c r="N12293" s="3" t="s">
        <v>11679</v>
      </c>
      <c r="O12293" s="3" t="s">
        <v>168</v>
      </c>
      <c r="P12293" s="4">
        <v>18927.0</v>
      </c>
      <c r="Q12293" s="3" t="s">
        <v>105</v>
      </c>
      <c r="S12293" s="3" t="s">
        <v>34</v>
      </c>
    </row>
    <row r="12294">
      <c r="A12294" s="2">
        <v>42318.714907407404</v>
      </c>
      <c r="B12294" s="3">
        <v>76.0</v>
      </c>
      <c r="C12294" s="3" t="s">
        <v>11139</v>
      </c>
      <c r="D12294" s="3">
        <v>34.0</v>
      </c>
      <c r="E12294" s="3" t="s">
        <v>11225</v>
      </c>
      <c r="F12294" s="3">
        <v>5.0</v>
      </c>
      <c r="G12294" s="3">
        <v>13.0</v>
      </c>
      <c r="H12294" s="3" t="s">
        <v>11592</v>
      </c>
      <c r="I12294" s="3" t="s">
        <v>11593</v>
      </c>
      <c r="J12294" s="3" t="s">
        <v>6433</v>
      </c>
      <c r="K12294" s="3" t="s">
        <v>24</v>
      </c>
      <c r="L12294" s="3">
        <v>7.0</v>
      </c>
      <c r="M12294" s="3" t="s">
        <v>30</v>
      </c>
      <c r="N12294" s="3" t="s">
        <v>11680</v>
      </c>
      <c r="O12294" s="3" t="s">
        <v>10028</v>
      </c>
      <c r="P12294" s="4">
        <v>25712.0</v>
      </c>
      <c r="Q12294" s="3" t="s">
        <v>28</v>
      </c>
      <c r="S12294" s="3" t="s">
        <v>34</v>
      </c>
    </row>
    <row r="12295">
      <c r="A12295" s="2">
        <v>42318.714907407404</v>
      </c>
      <c r="B12295" s="3">
        <v>76.0</v>
      </c>
      <c r="C12295" s="3" t="s">
        <v>11139</v>
      </c>
      <c r="D12295" s="3">
        <v>34.0</v>
      </c>
      <c r="E12295" s="3" t="s">
        <v>11225</v>
      </c>
      <c r="F12295" s="3">
        <v>5.0</v>
      </c>
      <c r="G12295" s="3">
        <v>13.0</v>
      </c>
      <c r="H12295" s="3" t="s">
        <v>11592</v>
      </c>
      <c r="I12295" s="3" t="s">
        <v>11593</v>
      </c>
      <c r="J12295" s="3" t="s">
        <v>6433</v>
      </c>
      <c r="K12295" s="3" t="s">
        <v>24</v>
      </c>
      <c r="L12295" s="3">
        <v>8.0</v>
      </c>
      <c r="M12295" s="3" t="s">
        <v>25</v>
      </c>
      <c r="N12295" s="3" t="s">
        <v>11681</v>
      </c>
      <c r="O12295" s="3" t="s">
        <v>11682</v>
      </c>
      <c r="P12295" s="4">
        <v>24838.0</v>
      </c>
      <c r="Q12295" s="3" t="s">
        <v>132</v>
      </c>
      <c r="S12295" s="3" t="s">
        <v>34</v>
      </c>
    </row>
    <row r="12296">
      <c r="A12296" s="2">
        <v>42318.714907407404</v>
      </c>
      <c r="B12296" s="3">
        <v>76.0</v>
      </c>
      <c r="C12296" s="3" t="s">
        <v>11139</v>
      </c>
      <c r="D12296" s="3">
        <v>34.0</v>
      </c>
      <c r="E12296" s="3" t="s">
        <v>11225</v>
      </c>
      <c r="F12296" s="3">
        <v>5.0</v>
      </c>
      <c r="G12296" s="3">
        <v>13.0</v>
      </c>
      <c r="H12296" s="3" t="s">
        <v>11592</v>
      </c>
      <c r="I12296" s="3" t="s">
        <v>11593</v>
      </c>
      <c r="J12296" s="3" t="s">
        <v>6433</v>
      </c>
      <c r="K12296" s="3" t="s">
        <v>24</v>
      </c>
      <c r="L12296" s="3">
        <v>9.0</v>
      </c>
      <c r="M12296" s="3" t="s">
        <v>30</v>
      </c>
      <c r="N12296" s="3" t="s">
        <v>6898</v>
      </c>
      <c r="O12296" s="3" t="s">
        <v>4595</v>
      </c>
      <c r="P12296" s="4">
        <v>31599.0</v>
      </c>
      <c r="Q12296" s="3" t="s">
        <v>40</v>
      </c>
      <c r="S12296" s="3" t="s">
        <v>34</v>
      </c>
    </row>
    <row r="12297">
      <c r="A12297" s="2">
        <v>42318.714907407404</v>
      </c>
      <c r="B12297" s="3">
        <v>76.0</v>
      </c>
      <c r="C12297" s="3" t="s">
        <v>11139</v>
      </c>
      <c r="D12297" s="3">
        <v>34.0</v>
      </c>
      <c r="E12297" s="3" t="s">
        <v>11225</v>
      </c>
      <c r="F12297" s="3">
        <v>5.0</v>
      </c>
      <c r="G12297" s="3">
        <v>13.0</v>
      </c>
      <c r="H12297" s="3" t="s">
        <v>11592</v>
      </c>
      <c r="I12297" s="3" t="s">
        <v>11593</v>
      </c>
      <c r="J12297" s="3" t="s">
        <v>6433</v>
      </c>
      <c r="K12297" s="3" t="s">
        <v>24</v>
      </c>
      <c r="L12297" s="3">
        <v>10.0</v>
      </c>
      <c r="M12297" s="3" t="s">
        <v>25</v>
      </c>
      <c r="N12297" s="3" t="s">
        <v>11683</v>
      </c>
      <c r="O12297" s="3" t="s">
        <v>11684</v>
      </c>
      <c r="P12297" s="4">
        <v>24675.0</v>
      </c>
      <c r="Q12297" s="3" t="s">
        <v>75</v>
      </c>
      <c r="S12297" s="3" t="s">
        <v>34</v>
      </c>
    </row>
    <row r="12298">
      <c r="A12298" s="2">
        <v>42318.714907407404</v>
      </c>
      <c r="B12298" s="3">
        <v>76.0</v>
      </c>
      <c r="C12298" s="3" t="s">
        <v>11139</v>
      </c>
      <c r="D12298" s="3">
        <v>34.0</v>
      </c>
      <c r="E12298" s="3" t="s">
        <v>11225</v>
      </c>
      <c r="F12298" s="3">
        <v>5.0</v>
      </c>
      <c r="G12298" s="3">
        <v>13.0</v>
      </c>
      <c r="H12298" s="3" t="s">
        <v>11592</v>
      </c>
      <c r="I12298" s="3" t="s">
        <v>11593</v>
      </c>
      <c r="J12298" s="3" t="s">
        <v>6433</v>
      </c>
      <c r="K12298" s="3" t="s">
        <v>24</v>
      </c>
      <c r="L12298" s="3">
        <v>11.0</v>
      </c>
      <c r="M12298" s="3" t="s">
        <v>30</v>
      </c>
      <c r="N12298" s="3" t="s">
        <v>11685</v>
      </c>
      <c r="O12298" s="3" t="s">
        <v>4440</v>
      </c>
      <c r="P12298" s="4">
        <v>27804.0</v>
      </c>
      <c r="Q12298" s="3" t="s">
        <v>75</v>
      </c>
      <c r="S12298" s="3" t="s">
        <v>34</v>
      </c>
    </row>
    <row r="12299">
      <c r="A12299" s="2">
        <v>42318.714907407404</v>
      </c>
      <c r="B12299" s="3">
        <v>76.0</v>
      </c>
      <c r="C12299" s="3" t="s">
        <v>11139</v>
      </c>
      <c r="D12299" s="3">
        <v>34.0</v>
      </c>
      <c r="E12299" s="3" t="s">
        <v>11225</v>
      </c>
      <c r="F12299" s="3">
        <v>5.0</v>
      </c>
      <c r="G12299" s="3">
        <v>13.0</v>
      </c>
      <c r="H12299" s="3" t="s">
        <v>11592</v>
      </c>
      <c r="I12299" s="3" t="s">
        <v>11593</v>
      </c>
      <c r="J12299" s="3" t="s">
        <v>6433</v>
      </c>
      <c r="K12299" s="3" t="s">
        <v>24</v>
      </c>
      <c r="L12299" s="3">
        <v>12.0</v>
      </c>
      <c r="M12299" s="3" t="s">
        <v>25</v>
      </c>
      <c r="N12299" s="3" t="s">
        <v>11686</v>
      </c>
      <c r="O12299" s="3" t="s">
        <v>664</v>
      </c>
      <c r="P12299" s="4">
        <v>22654.0</v>
      </c>
      <c r="Q12299" s="3" t="s">
        <v>205</v>
      </c>
      <c r="S12299" s="3" t="s">
        <v>34</v>
      </c>
    </row>
    <row r="12300">
      <c r="A12300" s="2">
        <v>42318.714907407404</v>
      </c>
      <c r="B12300" s="3">
        <v>76.0</v>
      </c>
      <c r="C12300" s="3" t="s">
        <v>11139</v>
      </c>
      <c r="D12300" s="3">
        <v>34.0</v>
      </c>
      <c r="E12300" s="3" t="s">
        <v>11225</v>
      </c>
      <c r="F12300" s="3">
        <v>5.0</v>
      </c>
      <c r="G12300" s="3">
        <v>13.0</v>
      </c>
      <c r="H12300" s="3" t="s">
        <v>11592</v>
      </c>
      <c r="I12300" s="3" t="s">
        <v>11593</v>
      </c>
      <c r="J12300" s="3" t="s">
        <v>6433</v>
      </c>
      <c r="K12300" s="3" t="s">
        <v>24</v>
      </c>
      <c r="L12300" s="3">
        <v>13.0</v>
      </c>
      <c r="M12300" s="3" t="s">
        <v>30</v>
      </c>
      <c r="N12300" s="3" t="s">
        <v>11687</v>
      </c>
      <c r="O12300" s="3" t="s">
        <v>389</v>
      </c>
      <c r="P12300" s="4">
        <v>27433.0</v>
      </c>
      <c r="Q12300" s="3" t="s">
        <v>132</v>
      </c>
      <c r="S12300" s="3" t="s">
        <v>34</v>
      </c>
    </row>
    <row r="12301">
      <c r="A12301" s="2">
        <v>42318.714907407404</v>
      </c>
      <c r="B12301" s="3">
        <v>76.0</v>
      </c>
      <c r="C12301" s="3" t="s">
        <v>11139</v>
      </c>
      <c r="D12301" s="3">
        <v>34.0</v>
      </c>
      <c r="E12301" s="3" t="s">
        <v>11225</v>
      </c>
      <c r="F12301" s="3">
        <v>5.0</v>
      </c>
      <c r="G12301" s="3">
        <v>13.0</v>
      </c>
      <c r="H12301" s="3" t="s">
        <v>11592</v>
      </c>
      <c r="I12301" s="3" t="s">
        <v>11593</v>
      </c>
      <c r="J12301" s="3" t="s">
        <v>6433</v>
      </c>
      <c r="K12301" s="3" t="s">
        <v>24</v>
      </c>
      <c r="L12301" s="3">
        <v>14.0</v>
      </c>
      <c r="M12301" s="3" t="s">
        <v>25</v>
      </c>
      <c r="N12301" s="3" t="s">
        <v>11688</v>
      </c>
      <c r="O12301" s="3" t="s">
        <v>95</v>
      </c>
      <c r="P12301" s="4">
        <v>18754.0</v>
      </c>
      <c r="Q12301" s="3" t="s">
        <v>105</v>
      </c>
      <c r="S12301" s="3" t="s">
        <v>34</v>
      </c>
    </row>
    <row r="12302">
      <c r="A12302" s="2">
        <v>42318.714907407404</v>
      </c>
      <c r="B12302" s="3">
        <v>76.0</v>
      </c>
      <c r="C12302" s="3" t="s">
        <v>11139</v>
      </c>
      <c r="D12302" s="3">
        <v>34.0</v>
      </c>
      <c r="E12302" s="3" t="s">
        <v>11225</v>
      </c>
      <c r="F12302" s="3">
        <v>5.0</v>
      </c>
      <c r="G12302" s="3">
        <v>13.0</v>
      </c>
      <c r="H12302" s="3" t="s">
        <v>11592</v>
      </c>
      <c r="I12302" s="3" t="s">
        <v>11593</v>
      </c>
      <c r="J12302" s="3" t="s">
        <v>6433</v>
      </c>
      <c r="K12302" s="3" t="s">
        <v>24</v>
      </c>
      <c r="L12302" s="3">
        <v>15.0</v>
      </c>
      <c r="M12302" s="3" t="s">
        <v>30</v>
      </c>
      <c r="N12302" s="3" t="s">
        <v>11689</v>
      </c>
      <c r="O12302" s="3" t="s">
        <v>10083</v>
      </c>
      <c r="P12302" s="4">
        <v>20399.0</v>
      </c>
      <c r="Q12302" s="3" t="s">
        <v>49</v>
      </c>
      <c r="S12302" s="3" t="s">
        <v>34</v>
      </c>
    </row>
    <row r="12303">
      <c r="A12303" s="2">
        <v>42318.714907407404</v>
      </c>
      <c r="B12303" s="3">
        <v>76.0</v>
      </c>
      <c r="C12303" s="3" t="s">
        <v>11139</v>
      </c>
      <c r="D12303" s="3">
        <v>34.0</v>
      </c>
      <c r="E12303" s="3" t="s">
        <v>11225</v>
      </c>
      <c r="F12303" s="3">
        <v>5.0</v>
      </c>
      <c r="G12303" s="3">
        <v>13.0</v>
      </c>
      <c r="H12303" s="3" t="s">
        <v>11592</v>
      </c>
      <c r="I12303" s="3" t="s">
        <v>11593</v>
      </c>
      <c r="J12303" s="3" t="s">
        <v>6433</v>
      </c>
      <c r="K12303" s="3" t="s">
        <v>24</v>
      </c>
      <c r="L12303" s="3">
        <v>16.0</v>
      </c>
      <c r="M12303" s="3" t="s">
        <v>25</v>
      </c>
      <c r="N12303" s="3" t="s">
        <v>11690</v>
      </c>
      <c r="O12303" s="3" t="s">
        <v>233</v>
      </c>
      <c r="P12303" s="4">
        <v>27269.0</v>
      </c>
      <c r="Q12303" s="3" t="s">
        <v>46</v>
      </c>
      <c r="S12303" s="3" t="s">
        <v>34</v>
      </c>
    </row>
    <row r="12304">
      <c r="A12304" s="2">
        <v>42318.714907407404</v>
      </c>
      <c r="B12304" s="3">
        <v>76.0</v>
      </c>
      <c r="C12304" s="3" t="s">
        <v>11139</v>
      </c>
      <c r="D12304" s="3">
        <v>34.0</v>
      </c>
      <c r="E12304" s="3" t="s">
        <v>11225</v>
      </c>
      <c r="F12304" s="3">
        <v>5.0</v>
      </c>
      <c r="G12304" s="3">
        <v>13.0</v>
      </c>
      <c r="H12304" s="3" t="s">
        <v>11592</v>
      </c>
      <c r="I12304" s="3" t="s">
        <v>11593</v>
      </c>
      <c r="J12304" s="3" t="s">
        <v>6433</v>
      </c>
      <c r="K12304" s="3" t="s">
        <v>24</v>
      </c>
      <c r="L12304" s="3">
        <v>17.0</v>
      </c>
      <c r="M12304" s="3" t="s">
        <v>30</v>
      </c>
      <c r="N12304" s="3" t="s">
        <v>11691</v>
      </c>
      <c r="O12304" s="3" t="s">
        <v>5289</v>
      </c>
      <c r="P12304" s="4">
        <v>31063.0</v>
      </c>
      <c r="Q12304" s="3" t="s">
        <v>40</v>
      </c>
      <c r="S12304" s="3" t="s">
        <v>34</v>
      </c>
    </row>
    <row r="12305">
      <c r="A12305" s="2">
        <v>42318.714907407404</v>
      </c>
      <c r="B12305" s="3">
        <v>76.0</v>
      </c>
      <c r="C12305" s="3" t="s">
        <v>11139</v>
      </c>
      <c r="D12305" s="3">
        <v>34.0</v>
      </c>
      <c r="E12305" s="3" t="s">
        <v>11225</v>
      </c>
      <c r="F12305" s="3">
        <v>5.0</v>
      </c>
      <c r="G12305" s="3">
        <v>13.0</v>
      </c>
      <c r="H12305" s="3" t="s">
        <v>11592</v>
      </c>
      <c r="I12305" s="3" t="s">
        <v>11593</v>
      </c>
      <c r="J12305" s="3" t="s">
        <v>6433</v>
      </c>
      <c r="K12305" s="3" t="s">
        <v>24</v>
      </c>
      <c r="L12305" s="3">
        <v>18.0</v>
      </c>
      <c r="M12305" s="3" t="s">
        <v>25</v>
      </c>
      <c r="N12305" s="3" t="s">
        <v>11692</v>
      </c>
      <c r="O12305" s="3" t="s">
        <v>11693</v>
      </c>
      <c r="P12305" s="4">
        <v>27698.0</v>
      </c>
      <c r="Q12305" s="3" t="s">
        <v>2911</v>
      </c>
      <c r="S12305" s="3" t="s">
        <v>34</v>
      </c>
    </row>
    <row r="12306">
      <c r="A12306" s="2">
        <v>42318.714907407404</v>
      </c>
      <c r="B12306" s="3">
        <v>76.0</v>
      </c>
      <c r="C12306" s="3" t="s">
        <v>11139</v>
      </c>
      <c r="D12306" s="3">
        <v>34.0</v>
      </c>
      <c r="E12306" s="3" t="s">
        <v>11225</v>
      </c>
      <c r="F12306" s="3">
        <v>5.0</v>
      </c>
      <c r="G12306" s="3">
        <v>13.0</v>
      </c>
      <c r="H12306" s="3" t="s">
        <v>11592</v>
      </c>
      <c r="I12306" s="3" t="s">
        <v>11593</v>
      </c>
      <c r="J12306" s="3" t="s">
        <v>6433</v>
      </c>
      <c r="K12306" s="3" t="s">
        <v>24</v>
      </c>
      <c r="L12306" s="3">
        <v>19.0</v>
      </c>
      <c r="M12306" s="3" t="s">
        <v>30</v>
      </c>
      <c r="N12306" s="3" t="s">
        <v>11694</v>
      </c>
      <c r="O12306" s="3" t="s">
        <v>171</v>
      </c>
      <c r="P12306" s="4">
        <v>19628.0</v>
      </c>
      <c r="Q12306" s="3" t="s">
        <v>49</v>
      </c>
      <c r="S12306" s="3" t="s">
        <v>34</v>
      </c>
    </row>
    <row r="12307">
      <c r="A12307" s="2">
        <v>42318.714907407404</v>
      </c>
      <c r="B12307" s="3">
        <v>76.0</v>
      </c>
      <c r="C12307" s="3" t="s">
        <v>11139</v>
      </c>
      <c r="D12307" s="3">
        <v>34.0</v>
      </c>
      <c r="E12307" s="3" t="s">
        <v>11225</v>
      </c>
      <c r="F12307" s="3">
        <v>5.0</v>
      </c>
      <c r="G12307" s="3">
        <v>13.0</v>
      </c>
      <c r="H12307" s="3" t="s">
        <v>11592</v>
      </c>
      <c r="I12307" s="3" t="s">
        <v>11593</v>
      </c>
      <c r="J12307" s="3" t="s">
        <v>6433</v>
      </c>
      <c r="K12307" s="3" t="s">
        <v>24</v>
      </c>
      <c r="L12307" s="3">
        <v>20.0</v>
      </c>
      <c r="M12307" s="3" t="s">
        <v>25</v>
      </c>
      <c r="N12307" s="3" t="s">
        <v>11695</v>
      </c>
      <c r="O12307" s="3" t="s">
        <v>246</v>
      </c>
      <c r="P12307" s="4">
        <v>21854.0</v>
      </c>
      <c r="Q12307" s="3" t="s">
        <v>132</v>
      </c>
      <c r="S12307" s="3" t="s">
        <v>34</v>
      </c>
    </row>
    <row r="12308">
      <c r="A12308" s="2">
        <v>42318.714907407404</v>
      </c>
      <c r="B12308" s="3">
        <v>76.0</v>
      </c>
      <c r="C12308" s="3" t="s">
        <v>11139</v>
      </c>
      <c r="D12308" s="3">
        <v>34.0</v>
      </c>
      <c r="E12308" s="3" t="s">
        <v>11225</v>
      </c>
      <c r="F12308" s="3">
        <v>5.0</v>
      </c>
      <c r="G12308" s="3">
        <v>13.0</v>
      </c>
      <c r="H12308" s="3" t="s">
        <v>11592</v>
      </c>
      <c r="I12308" s="3" t="s">
        <v>11593</v>
      </c>
      <c r="J12308" s="3" t="s">
        <v>6433</v>
      </c>
      <c r="K12308" s="3" t="s">
        <v>24</v>
      </c>
      <c r="L12308" s="3">
        <v>21.0</v>
      </c>
      <c r="M12308" s="3" t="s">
        <v>30</v>
      </c>
      <c r="N12308" s="3" t="s">
        <v>7731</v>
      </c>
      <c r="O12308" s="3" t="s">
        <v>1489</v>
      </c>
      <c r="P12308" s="4">
        <v>25318.0</v>
      </c>
      <c r="Q12308" s="3" t="s">
        <v>40</v>
      </c>
      <c r="S12308" s="3" t="s">
        <v>34</v>
      </c>
    </row>
    <row r="12309">
      <c r="A12309" s="2">
        <v>42318.714907407404</v>
      </c>
      <c r="B12309" s="3">
        <v>76.0</v>
      </c>
      <c r="C12309" s="3" t="s">
        <v>11139</v>
      </c>
      <c r="D12309" s="3">
        <v>34.0</v>
      </c>
      <c r="E12309" s="3" t="s">
        <v>11225</v>
      </c>
      <c r="F12309" s="3">
        <v>5.0</v>
      </c>
      <c r="G12309" s="3">
        <v>13.0</v>
      </c>
      <c r="H12309" s="3" t="s">
        <v>11592</v>
      </c>
      <c r="I12309" s="3" t="s">
        <v>11593</v>
      </c>
      <c r="J12309" s="3" t="s">
        <v>6433</v>
      </c>
      <c r="K12309" s="3" t="s">
        <v>24</v>
      </c>
      <c r="L12309" s="3">
        <v>22.0</v>
      </c>
      <c r="M12309" s="3" t="s">
        <v>25</v>
      </c>
      <c r="N12309" s="3" t="s">
        <v>2404</v>
      </c>
      <c r="O12309" s="3" t="s">
        <v>168</v>
      </c>
      <c r="P12309" s="4">
        <v>14741.0</v>
      </c>
      <c r="Q12309" s="3" t="s">
        <v>189</v>
      </c>
      <c r="S12309" s="3" t="s">
        <v>34</v>
      </c>
    </row>
    <row r="12310">
      <c r="A12310" s="2">
        <v>42318.714907407404</v>
      </c>
      <c r="B12310" s="3">
        <v>76.0</v>
      </c>
      <c r="C12310" s="3" t="s">
        <v>11139</v>
      </c>
      <c r="D12310" s="3">
        <v>34.0</v>
      </c>
      <c r="E12310" s="3" t="s">
        <v>11225</v>
      </c>
      <c r="F12310" s="3">
        <v>5.0</v>
      </c>
      <c r="G12310" s="3">
        <v>13.0</v>
      </c>
      <c r="H12310" s="3" t="s">
        <v>11592</v>
      </c>
      <c r="I12310" s="3" t="s">
        <v>11593</v>
      </c>
      <c r="J12310" s="3" t="s">
        <v>6433</v>
      </c>
      <c r="K12310" s="3" t="s">
        <v>24</v>
      </c>
      <c r="L12310" s="3">
        <v>23.0</v>
      </c>
      <c r="M12310" s="3" t="s">
        <v>30</v>
      </c>
      <c r="N12310" s="3" t="s">
        <v>11696</v>
      </c>
      <c r="O12310" s="3" t="s">
        <v>311</v>
      </c>
      <c r="P12310" s="4">
        <v>32466.0</v>
      </c>
      <c r="Q12310" s="3" t="s">
        <v>191</v>
      </c>
      <c r="S12310" s="3" t="s">
        <v>34</v>
      </c>
    </row>
    <row r="12311">
      <c r="A12311" s="2">
        <v>42318.714907407404</v>
      </c>
      <c r="B12311" s="3">
        <v>76.0</v>
      </c>
      <c r="C12311" s="3" t="s">
        <v>11139</v>
      </c>
      <c r="D12311" s="3">
        <v>34.0</v>
      </c>
      <c r="E12311" s="3" t="s">
        <v>11225</v>
      </c>
      <c r="F12311" s="3">
        <v>5.0</v>
      </c>
      <c r="G12311" s="3">
        <v>13.0</v>
      </c>
      <c r="H12311" s="3" t="s">
        <v>11592</v>
      </c>
      <c r="I12311" s="3" t="s">
        <v>11593</v>
      </c>
      <c r="J12311" s="3" t="s">
        <v>6433</v>
      </c>
      <c r="K12311" s="3" t="s">
        <v>24</v>
      </c>
      <c r="L12311" s="3">
        <v>24.0</v>
      </c>
      <c r="M12311" s="3" t="s">
        <v>25</v>
      </c>
      <c r="N12311" s="3" t="s">
        <v>2596</v>
      </c>
      <c r="O12311" s="3" t="s">
        <v>54</v>
      </c>
      <c r="P12311" s="4">
        <v>27183.0</v>
      </c>
      <c r="Q12311" s="3" t="s">
        <v>266</v>
      </c>
      <c r="S12311" s="3" t="s">
        <v>34</v>
      </c>
    </row>
    <row r="12312">
      <c r="A12312" s="2">
        <v>42318.714907407404</v>
      </c>
      <c r="B12312" s="3">
        <v>76.0</v>
      </c>
      <c r="C12312" s="3" t="s">
        <v>11139</v>
      </c>
      <c r="D12312" s="3">
        <v>34.0</v>
      </c>
      <c r="E12312" s="3" t="s">
        <v>11225</v>
      </c>
      <c r="F12312" s="3">
        <v>5.0</v>
      </c>
      <c r="G12312" s="3">
        <v>13.0</v>
      </c>
      <c r="H12312" s="3" t="s">
        <v>11592</v>
      </c>
      <c r="I12312" s="3" t="s">
        <v>11593</v>
      </c>
      <c r="J12312" s="3" t="s">
        <v>6433</v>
      </c>
      <c r="K12312" s="3" t="s">
        <v>24</v>
      </c>
      <c r="L12312" s="3">
        <v>25.0</v>
      </c>
      <c r="M12312" s="3" t="s">
        <v>30</v>
      </c>
      <c r="N12312" s="3" t="s">
        <v>11697</v>
      </c>
      <c r="O12312" s="3" t="s">
        <v>10337</v>
      </c>
      <c r="P12312" s="4">
        <v>32758.0</v>
      </c>
      <c r="Q12312" s="3" t="s">
        <v>132</v>
      </c>
      <c r="S12312" s="3" t="s">
        <v>34</v>
      </c>
    </row>
    <row r="12313">
      <c r="A12313" s="2">
        <v>42318.714907407404</v>
      </c>
      <c r="B12313" s="3">
        <v>76.0</v>
      </c>
      <c r="C12313" s="3" t="s">
        <v>11139</v>
      </c>
      <c r="D12313" s="3">
        <v>34.0</v>
      </c>
      <c r="E12313" s="3" t="s">
        <v>11225</v>
      </c>
      <c r="F12313" s="3">
        <v>5.0</v>
      </c>
      <c r="G12313" s="3">
        <v>13.0</v>
      </c>
      <c r="H12313" s="3" t="s">
        <v>11592</v>
      </c>
      <c r="I12313" s="3" t="s">
        <v>11593</v>
      </c>
      <c r="J12313" s="3" t="s">
        <v>6433</v>
      </c>
      <c r="K12313" s="3" t="s">
        <v>24</v>
      </c>
      <c r="L12313" s="3">
        <v>26.0</v>
      </c>
      <c r="M12313" s="3" t="s">
        <v>25</v>
      </c>
      <c r="N12313" s="3" t="s">
        <v>11698</v>
      </c>
      <c r="O12313" s="3" t="s">
        <v>391</v>
      </c>
      <c r="P12313" s="4">
        <v>24135.0</v>
      </c>
      <c r="Q12313" s="3" t="s">
        <v>46</v>
      </c>
      <c r="S12313" s="3" t="s">
        <v>34</v>
      </c>
    </row>
    <row r="12314">
      <c r="A12314" s="2">
        <v>42318.714907407404</v>
      </c>
      <c r="B12314" s="3">
        <v>76.0</v>
      </c>
      <c r="C12314" s="3" t="s">
        <v>11139</v>
      </c>
      <c r="D12314" s="3">
        <v>34.0</v>
      </c>
      <c r="E12314" s="3" t="s">
        <v>11225</v>
      </c>
      <c r="F12314" s="3">
        <v>5.0</v>
      </c>
      <c r="G12314" s="3">
        <v>13.0</v>
      </c>
      <c r="H12314" s="3" t="s">
        <v>11592</v>
      </c>
      <c r="I12314" s="3" t="s">
        <v>11593</v>
      </c>
      <c r="J12314" s="3" t="s">
        <v>6433</v>
      </c>
      <c r="K12314" s="3" t="s">
        <v>24</v>
      </c>
      <c r="L12314" s="3">
        <v>27.0</v>
      </c>
      <c r="M12314" s="3" t="s">
        <v>30</v>
      </c>
      <c r="N12314" s="3" t="s">
        <v>11699</v>
      </c>
      <c r="O12314" s="3" t="s">
        <v>995</v>
      </c>
      <c r="P12314" s="4">
        <v>21965.0</v>
      </c>
      <c r="Q12314" s="3" t="s">
        <v>72</v>
      </c>
      <c r="S12314" s="3" t="s">
        <v>34</v>
      </c>
    </row>
    <row r="12315">
      <c r="A12315" s="2">
        <v>42318.714907407404</v>
      </c>
      <c r="B12315" s="3">
        <v>76.0</v>
      </c>
      <c r="C12315" s="3" t="s">
        <v>11139</v>
      </c>
      <c r="D12315" s="3">
        <v>34.0</v>
      </c>
      <c r="E12315" s="3" t="s">
        <v>11225</v>
      </c>
      <c r="F12315" s="3">
        <v>5.0</v>
      </c>
      <c r="G12315" s="3">
        <v>13.0</v>
      </c>
      <c r="H12315" s="3" t="s">
        <v>11592</v>
      </c>
      <c r="I12315" s="3" t="s">
        <v>11593</v>
      </c>
      <c r="J12315" s="3" t="s">
        <v>6433</v>
      </c>
      <c r="K12315" s="3" t="s">
        <v>24</v>
      </c>
      <c r="L12315" s="3">
        <v>28.0</v>
      </c>
      <c r="M12315" s="3" t="s">
        <v>25</v>
      </c>
      <c r="N12315" s="3" t="s">
        <v>11700</v>
      </c>
      <c r="O12315" s="3" t="s">
        <v>359</v>
      </c>
      <c r="P12315" s="4">
        <v>25349.0</v>
      </c>
      <c r="Q12315" s="3" t="s">
        <v>189</v>
      </c>
      <c r="S12315" s="3" t="s">
        <v>34</v>
      </c>
    </row>
    <row r="12316">
      <c r="A12316" s="2">
        <v>42318.714907407404</v>
      </c>
      <c r="B12316" s="3">
        <v>76.0</v>
      </c>
      <c r="C12316" s="3" t="s">
        <v>11139</v>
      </c>
      <c r="D12316" s="3">
        <v>34.0</v>
      </c>
      <c r="E12316" s="3" t="s">
        <v>11225</v>
      </c>
      <c r="F12316" s="3">
        <v>5.0</v>
      </c>
      <c r="G12316" s="3">
        <v>13.0</v>
      </c>
      <c r="H12316" s="3" t="s">
        <v>11592</v>
      </c>
      <c r="I12316" s="3" t="s">
        <v>11593</v>
      </c>
      <c r="J12316" s="3" t="s">
        <v>6433</v>
      </c>
      <c r="K12316" s="3" t="s">
        <v>24</v>
      </c>
      <c r="L12316" s="3">
        <v>29.0</v>
      </c>
      <c r="M12316" s="3" t="s">
        <v>30</v>
      </c>
      <c r="N12316" s="3" t="s">
        <v>2404</v>
      </c>
      <c r="O12316" s="3" t="s">
        <v>1876</v>
      </c>
      <c r="P12316" s="4">
        <v>15384.0</v>
      </c>
      <c r="Q12316" s="3" t="s">
        <v>86</v>
      </c>
      <c r="S12316" s="3" t="s">
        <v>34</v>
      </c>
    </row>
    <row r="12317">
      <c r="A12317" s="2">
        <v>42318.714907407404</v>
      </c>
      <c r="B12317" s="3">
        <v>76.0</v>
      </c>
      <c r="C12317" s="3" t="s">
        <v>11139</v>
      </c>
      <c r="D12317" s="3">
        <v>34.0</v>
      </c>
      <c r="E12317" s="3" t="s">
        <v>11225</v>
      </c>
      <c r="F12317" s="3">
        <v>5.0</v>
      </c>
      <c r="G12317" s="3">
        <v>13.0</v>
      </c>
      <c r="H12317" s="3" t="s">
        <v>11592</v>
      </c>
      <c r="I12317" s="3" t="s">
        <v>11593</v>
      </c>
      <c r="J12317" s="3" t="s">
        <v>6433</v>
      </c>
      <c r="K12317" s="3" t="s">
        <v>24</v>
      </c>
      <c r="L12317" s="3">
        <v>30.0</v>
      </c>
      <c r="M12317" s="3" t="s">
        <v>25</v>
      </c>
      <c r="N12317" s="3" t="s">
        <v>11701</v>
      </c>
      <c r="O12317" s="3" t="s">
        <v>204</v>
      </c>
      <c r="P12317" s="4">
        <v>18149.0</v>
      </c>
      <c r="Q12317" s="3" t="s">
        <v>49</v>
      </c>
      <c r="S12317" s="3" t="s">
        <v>34</v>
      </c>
    </row>
    <row r="12318">
      <c r="A12318" s="2">
        <v>42318.714907407404</v>
      </c>
      <c r="B12318" s="3">
        <v>76.0</v>
      </c>
      <c r="C12318" s="3" t="s">
        <v>11139</v>
      </c>
      <c r="D12318" s="3">
        <v>34.0</v>
      </c>
      <c r="E12318" s="3" t="s">
        <v>11225</v>
      </c>
      <c r="F12318" s="3">
        <v>5.0</v>
      </c>
      <c r="G12318" s="3">
        <v>13.0</v>
      </c>
      <c r="H12318" s="3" t="s">
        <v>11592</v>
      </c>
      <c r="I12318" s="3" t="s">
        <v>11593</v>
      </c>
      <c r="J12318" s="3" t="s">
        <v>6433</v>
      </c>
      <c r="K12318" s="3" t="s">
        <v>24</v>
      </c>
      <c r="L12318" s="3">
        <v>31.0</v>
      </c>
      <c r="M12318" s="3" t="s">
        <v>30</v>
      </c>
      <c r="N12318" s="3" t="s">
        <v>4502</v>
      </c>
      <c r="O12318" s="3" t="s">
        <v>11702</v>
      </c>
      <c r="P12318" s="4">
        <v>28384.0</v>
      </c>
      <c r="Q12318" s="3" t="s">
        <v>40</v>
      </c>
      <c r="S12318" s="3" t="s">
        <v>34</v>
      </c>
    </row>
    <row r="12319">
      <c r="A12319" s="2">
        <v>42318.714907407404</v>
      </c>
      <c r="B12319" s="3">
        <v>76.0</v>
      </c>
      <c r="C12319" s="3" t="s">
        <v>11139</v>
      </c>
      <c r="D12319" s="3">
        <v>34.0</v>
      </c>
      <c r="E12319" s="3" t="s">
        <v>11225</v>
      </c>
      <c r="F12319" s="3">
        <v>5.0</v>
      </c>
      <c r="G12319" s="3">
        <v>13.0</v>
      </c>
      <c r="H12319" s="3" t="s">
        <v>11592</v>
      </c>
      <c r="I12319" s="3" t="s">
        <v>11593</v>
      </c>
      <c r="J12319" s="3" t="s">
        <v>6433</v>
      </c>
      <c r="K12319" s="3" t="s">
        <v>24</v>
      </c>
      <c r="L12319" s="3">
        <v>32.0</v>
      </c>
      <c r="M12319" s="3" t="s">
        <v>25</v>
      </c>
      <c r="N12319" s="3" t="s">
        <v>3212</v>
      </c>
      <c r="O12319" s="3" t="s">
        <v>692</v>
      </c>
      <c r="P12319" s="4">
        <v>28318.0</v>
      </c>
      <c r="Q12319" s="3" t="s">
        <v>228</v>
      </c>
      <c r="S12319" s="3" t="s">
        <v>34</v>
      </c>
    </row>
    <row r="12320">
      <c r="A12320" s="2">
        <v>42318.714907407404</v>
      </c>
      <c r="B12320" s="3">
        <v>76.0</v>
      </c>
      <c r="C12320" s="3" t="s">
        <v>11139</v>
      </c>
      <c r="D12320" s="3">
        <v>46.0</v>
      </c>
      <c r="E12320" s="3" t="s">
        <v>11252</v>
      </c>
      <c r="F12320" s="3">
        <v>5.0</v>
      </c>
      <c r="G12320" s="3">
        <v>13.0</v>
      </c>
      <c r="H12320" s="3" t="s">
        <v>11592</v>
      </c>
      <c r="I12320" s="3" t="s">
        <v>11593</v>
      </c>
      <c r="J12320" s="3" t="s">
        <v>6433</v>
      </c>
      <c r="K12320" s="3" t="s">
        <v>24</v>
      </c>
      <c r="L12320" s="3">
        <v>1.0</v>
      </c>
      <c r="M12320" s="3" t="s">
        <v>25</v>
      </c>
      <c r="N12320" s="3" t="s">
        <v>11703</v>
      </c>
      <c r="O12320" s="3" t="s">
        <v>237</v>
      </c>
      <c r="P12320" s="4">
        <v>22432.0</v>
      </c>
      <c r="Q12320" s="3" t="s">
        <v>72</v>
      </c>
      <c r="S12320" s="3" t="s">
        <v>34</v>
      </c>
    </row>
    <row r="12321">
      <c r="A12321" s="2">
        <v>42318.714907407404</v>
      </c>
      <c r="B12321" s="3">
        <v>76.0</v>
      </c>
      <c r="C12321" s="3" t="s">
        <v>11139</v>
      </c>
      <c r="D12321" s="3">
        <v>46.0</v>
      </c>
      <c r="E12321" s="3" t="s">
        <v>11252</v>
      </c>
      <c r="F12321" s="3">
        <v>5.0</v>
      </c>
      <c r="G12321" s="3">
        <v>13.0</v>
      </c>
      <c r="H12321" s="3" t="s">
        <v>11592</v>
      </c>
      <c r="I12321" s="3" t="s">
        <v>11593</v>
      </c>
      <c r="J12321" s="3" t="s">
        <v>6433</v>
      </c>
      <c r="K12321" s="3" t="s">
        <v>24</v>
      </c>
      <c r="L12321" s="3">
        <v>2.0</v>
      </c>
      <c r="M12321" s="3" t="s">
        <v>30</v>
      </c>
      <c r="N12321" s="3" t="s">
        <v>11704</v>
      </c>
      <c r="O12321" s="3" t="s">
        <v>11705</v>
      </c>
      <c r="P12321" s="4">
        <v>22387.0</v>
      </c>
      <c r="Q12321" s="3" t="s">
        <v>153</v>
      </c>
      <c r="S12321" s="3" t="s">
        <v>34</v>
      </c>
    </row>
    <row r="12322">
      <c r="A12322" s="2">
        <v>42318.714907407404</v>
      </c>
      <c r="B12322" s="3">
        <v>76.0</v>
      </c>
      <c r="C12322" s="3" t="s">
        <v>11139</v>
      </c>
      <c r="D12322" s="3">
        <v>46.0</v>
      </c>
      <c r="E12322" s="3" t="s">
        <v>11252</v>
      </c>
      <c r="F12322" s="3">
        <v>5.0</v>
      </c>
      <c r="G12322" s="3">
        <v>13.0</v>
      </c>
      <c r="H12322" s="3" t="s">
        <v>11592</v>
      </c>
      <c r="I12322" s="3" t="s">
        <v>11593</v>
      </c>
      <c r="J12322" s="3" t="s">
        <v>6433</v>
      </c>
      <c r="K12322" s="3" t="s">
        <v>24</v>
      </c>
      <c r="L12322" s="3">
        <v>3.0</v>
      </c>
      <c r="M12322" s="3" t="s">
        <v>25</v>
      </c>
      <c r="N12322" s="3" t="s">
        <v>11706</v>
      </c>
      <c r="O12322" s="3" t="s">
        <v>11707</v>
      </c>
      <c r="P12322" s="4">
        <v>25274.0</v>
      </c>
      <c r="Q12322" s="3" t="s">
        <v>1159</v>
      </c>
      <c r="S12322" s="3" t="s">
        <v>34</v>
      </c>
    </row>
    <row r="12323">
      <c r="A12323" s="2">
        <v>42318.714907407404</v>
      </c>
      <c r="B12323" s="3">
        <v>76.0</v>
      </c>
      <c r="C12323" s="3" t="s">
        <v>11139</v>
      </c>
      <c r="D12323" s="3">
        <v>46.0</v>
      </c>
      <c r="E12323" s="3" t="s">
        <v>11252</v>
      </c>
      <c r="F12323" s="3">
        <v>5.0</v>
      </c>
      <c r="G12323" s="3">
        <v>13.0</v>
      </c>
      <c r="H12323" s="3" t="s">
        <v>11592</v>
      </c>
      <c r="I12323" s="3" t="s">
        <v>11593</v>
      </c>
      <c r="J12323" s="3" t="s">
        <v>6433</v>
      </c>
      <c r="K12323" s="3" t="s">
        <v>24</v>
      </c>
      <c r="L12323" s="3">
        <v>4.0</v>
      </c>
      <c r="M12323" s="3" t="s">
        <v>30</v>
      </c>
      <c r="N12323" s="3" t="s">
        <v>11708</v>
      </c>
      <c r="O12323" s="3" t="s">
        <v>919</v>
      </c>
      <c r="P12323" s="4">
        <v>20606.0</v>
      </c>
      <c r="Q12323" s="3" t="s">
        <v>28</v>
      </c>
      <c r="S12323" s="3" t="s">
        <v>34</v>
      </c>
    </row>
    <row r="12324">
      <c r="A12324" s="2">
        <v>42318.714907407404</v>
      </c>
      <c r="B12324" s="3">
        <v>76.0</v>
      </c>
      <c r="C12324" s="3" t="s">
        <v>11139</v>
      </c>
      <c r="D12324" s="3">
        <v>46.0</v>
      </c>
      <c r="E12324" s="3" t="s">
        <v>11252</v>
      </c>
      <c r="F12324" s="3">
        <v>5.0</v>
      </c>
      <c r="G12324" s="3">
        <v>13.0</v>
      </c>
      <c r="H12324" s="3" t="s">
        <v>11592</v>
      </c>
      <c r="I12324" s="3" t="s">
        <v>11593</v>
      </c>
      <c r="J12324" s="3" t="s">
        <v>6433</v>
      </c>
      <c r="K12324" s="3" t="s">
        <v>24</v>
      </c>
      <c r="L12324" s="3">
        <v>5.0</v>
      </c>
      <c r="M12324" s="3" t="s">
        <v>25</v>
      </c>
      <c r="N12324" s="3" t="s">
        <v>11709</v>
      </c>
      <c r="O12324" s="3" t="s">
        <v>11710</v>
      </c>
      <c r="P12324" s="4">
        <v>25844.0</v>
      </c>
      <c r="Q12324" s="3" t="s">
        <v>1454</v>
      </c>
      <c r="S12324" s="3" t="s">
        <v>34</v>
      </c>
    </row>
    <row r="12325">
      <c r="A12325" s="2">
        <v>42318.714907407404</v>
      </c>
      <c r="B12325" s="3">
        <v>76.0</v>
      </c>
      <c r="C12325" s="3" t="s">
        <v>11139</v>
      </c>
      <c r="D12325" s="3">
        <v>46.0</v>
      </c>
      <c r="E12325" s="3" t="s">
        <v>11252</v>
      </c>
      <c r="F12325" s="3">
        <v>5.0</v>
      </c>
      <c r="G12325" s="3">
        <v>13.0</v>
      </c>
      <c r="H12325" s="3" t="s">
        <v>11592</v>
      </c>
      <c r="I12325" s="3" t="s">
        <v>11593</v>
      </c>
      <c r="J12325" s="3" t="s">
        <v>6433</v>
      </c>
      <c r="K12325" s="3" t="s">
        <v>24</v>
      </c>
      <c r="L12325" s="3">
        <v>6.0</v>
      </c>
      <c r="M12325" s="3" t="s">
        <v>30</v>
      </c>
      <c r="N12325" s="3" t="s">
        <v>11711</v>
      </c>
      <c r="O12325" s="3" t="s">
        <v>1557</v>
      </c>
      <c r="P12325" s="4">
        <v>28681.0</v>
      </c>
      <c r="Q12325" s="3" t="s">
        <v>40</v>
      </c>
      <c r="S12325" s="3" t="s">
        <v>34</v>
      </c>
    </row>
    <row r="12326">
      <c r="A12326" s="2">
        <v>42318.714907407404</v>
      </c>
      <c r="B12326" s="3">
        <v>76.0</v>
      </c>
      <c r="C12326" s="3" t="s">
        <v>11139</v>
      </c>
      <c r="D12326" s="3">
        <v>46.0</v>
      </c>
      <c r="E12326" s="3" t="s">
        <v>11252</v>
      </c>
      <c r="F12326" s="3">
        <v>5.0</v>
      </c>
      <c r="G12326" s="3">
        <v>13.0</v>
      </c>
      <c r="H12326" s="3" t="s">
        <v>11592</v>
      </c>
      <c r="I12326" s="3" t="s">
        <v>11593</v>
      </c>
      <c r="J12326" s="3" t="s">
        <v>6433</v>
      </c>
      <c r="K12326" s="3" t="s">
        <v>24</v>
      </c>
      <c r="L12326" s="3">
        <v>7.0</v>
      </c>
      <c r="M12326" s="3" t="s">
        <v>25</v>
      </c>
      <c r="N12326" s="3" t="s">
        <v>11712</v>
      </c>
      <c r="O12326" s="3" t="s">
        <v>11713</v>
      </c>
      <c r="P12326" s="4">
        <v>35583.0</v>
      </c>
      <c r="Q12326" s="3" t="s">
        <v>191</v>
      </c>
      <c r="S12326" s="3" t="s">
        <v>34</v>
      </c>
    </row>
    <row r="12327">
      <c r="A12327" s="2">
        <v>42318.714907407404</v>
      </c>
      <c r="B12327" s="3">
        <v>76.0</v>
      </c>
      <c r="C12327" s="3" t="s">
        <v>11139</v>
      </c>
      <c r="D12327" s="3">
        <v>48.0</v>
      </c>
      <c r="E12327" s="3" t="s">
        <v>11259</v>
      </c>
      <c r="F12327" s="3">
        <v>5.0</v>
      </c>
      <c r="G12327" s="3">
        <v>13.0</v>
      </c>
      <c r="H12327" s="3" t="s">
        <v>11592</v>
      </c>
      <c r="I12327" s="3" t="s">
        <v>11593</v>
      </c>
      <c r="J12327" s="3" t="s">
        <v>6433</v>
      </c>
      <c r="K12327" s="3" t="s">
        <v>24</v>
      </c>
      <c r="L12327" s="3">
        <v>1.0</v>
      </c>
      <c r="M12327" s="3" t="s">
        <v>25</v>
      </c>
      <c r="N12327" s="3" t="s">
        <v>1857</v>
      </c>
      <c r="O12327" s="3" t="s">
        <v>281</v>
      </c>
      <c r="P12327" s="4">
        <v>21632.0</v>
      </c>
      <c r="Q12327" s="3" t="s">
        <v>55</v>
      </c>
      <c r="S12327" s="3" t="s">
        <v>34</v>
      </c>
    </row>
    <row r="12328">
      <c r="A12328" s="2">
        <v>42318.714907407404</v>
      </c>
      <c r="B12328" s="3">
        <v>76.0</v>
      </c>
      <c r="C12328" s="3" t="s">
        <v>11139</v>
      </c>
      <c r="D12328" s="3">
        <v>48.0</v>
      </c>
      <c r="E12328" s="3" t="s">
        <v>11259</v>
      </c>
      <c r="F12328" s="3">
        <v>5.0</v>
      </c>
      <c r="G12328" s="3">
        <v>13.0</v>
      </c>
      <c r="H12328" s="3" t="s">
        <v>11592</v>
      </c>
      <c r="I12328" s="3" t="s">
        <v>11593</v>
      </c>
      <c r="J12328" s="3" t="s">
        <v>6433</v>
      </c>
      <c r="K12328" s="3" t="s">
        <v>24</v>
      </c>
      <c r="L12328" s="3">
        <v>2.0</v>
      </c>
      <c r="M12328" s="3" t="s">
        <v>30</v>
      </c>
      <c r="N12328" s="3" t="s">
        <v>11714</v>
      </c>
      <c r="O12328" s="3" t="s">
        <v>139</v>
      </c>
      <c r="P12328" s="4">
        <v>23096.0</v>
      </c>
      <c r="Q12328" s="3" t="s">
        <v>33</v>
      </c>
      <c r="S12328" s="3" t="s">
        <v>34</v>
      </c>
    </row>
    <row r="12329">
      <c r="A12329" s="2">
        <v>42318.714907407404</v>
      </c>
      <c r="B12329" s="3">
        <v>76.0</v>
      </c>
      <c r="C12329" s="3" t="s">
        <v>11139</v>
      </c>
      <c r="D12329" s="3">
        <v>48.0</v>
      </c>
      <c r="E12329" s="3" t="s">
        <v>11259</v>
      </c>
      <c r="F12329" s="3">
        <v>5.0</v>
      </c>
      <c r="G12329" s="3">
        <v>13.0</v>
      </c>
      <c r="H12329" s="3" t="s">
        <v>11592</v>
      </c>
      <c r="I12329" s="3" t="s">
        <v>11593</v>
      </c>
      <c r="J12329" s="3" t="s">
        <v>6433</v>
      </c>
      <c r="K12329" s="3" t="s">
        <v>24</v>
      </c>
      <c r="L12329" s="3">
        <v>3.0</v>
      </c>
      <c r="M12329" s="3" t="s">
        <v>25</v>
      </c>
      <c r="N12329" s="3" t="s">
        <v>11715</v>
      </c>
      <c r="O12329" s="3" t="s">
        <v>243</v>
      </c>
      <c r="P12329" s="4">
        <v>21317.0</v>
      </c>
      <c r="Q12329" s="3" t="s">
        <v>1454</v>
      </c>
      <c r="S12329" s="3" t="s">
        <v>34</v>
      </c>
    </row>
    <row r="12330">
      <c r="A12330" s="2">
        <v>42318.714907407404</v>
      </c>
      <c r="B12330" s="3">
        <v>76.0</v>
      </c>
      <c r="C12330" s="3" t="s">
        <v>11139</v>
      </c>
      <c r="D12330" s="3">
        <v>48.0</v>
      </c>
      <c r="E12330" s="3" t="s">
        <v>11259</v>
      </c>
      <c r="F12330" s="3">
        <v>5.0</v>
      </c>
      <c r="G12330" s="3">
        <v>13.0</v>
      </c>
      <c r="H12330" s="3" t="s">
        <v>11592</v>
      </c>
      <c r="I12330" s="3" t="s">
        <v>11593</v>
      </c>
      <c r="J12330" s="3" t="s">
        <v>6433</v>
      </c>
      <c r="K12330" s="3" t="s">
        <v>24</v>
      </c>
      <c r="L12330" s="3">
        <v>4.0</v>
      </c>
      <c r="M12330" s="3" t="s">
        <v>30</v>
      </c>
      <c r="N12330" s="3" t="s">
        <v>11716</v>
      </c>
      <c r="O12330" s="3" t="s">
        <v>11717</v>
      </c>
      <c r="P12330" s="4">
        <v>33130.0</v>
      </c>
      <c r="Q12330" s="3" t="s">
        <v>228</v>
      </c>
      <c r="S12330" s="3" t="s">
        <v>34</v>
      </c>
    </row>
    <row r="12331">
      <c r="A12331" s="2">
        <v>42318.714907407404</v>
      </c>
      <c r="B12331" s="3">
        <v>76.0</v>
      </c>
      <c r="C12331" s="3" t="s">
        <v>11139</v>
      </c>
      <c r="D12331" s="3">
        <v>65.0</v>
      </c>
      <c r="E12331" s="3" t="s">
        <v>11262</v>
      </c>
      <c r="F12331" s="3">
        <v>5.0</v>
      </c>
      <c r="G12331" s="3">
        <v>13.0</v>
      </c>
      <c r="H12331" s="3" t="s">
        <v>11592</v>
      </c>
      <c r="I12331" s="3" t="s">
        <v>11593</v>
      </c>
      <c r="J12331" s="3" t="s">
        <v>6433</v>
      </c>
      <c r="K12331" s="3" t="s">
        <v>24</v>
      </c>
      <c r="L12331" s="3">
        <v>1.0</v>
      </c>
      <c r="M12331" s="3" t="s">
        <v>30</v>
      </c>
      <c r="N12331" s="3" t="s">
        <v>11718</v>
      </c>
      <c r="O12331" s="3" t="s">
        <v>299</v>
      </c>
      <c r="P12331" s="4">
        <v>24916.0</v>
      </c>
      <c r="Q12331" s="3" t="s">
        <v>189</v>
      </c>
      <c r="S12331" s="3" t="s">
        <v>34</v>
      </c>
    </row>
    <row r="12332">
      <c r="A12332" s="2">
        <v>42318.714907407404</v>
      </c>
      <c r="B12332" s="3">
        <v>76.0</v>
      </c>
      <c r="C12332" s="3" t="s">
        <v>11139</v>
      </c>
      <c r="D12332" s="3">
        <v>65.0</v>
      </c>
      <c r="E12332" s="3" t="s">
        <v>11262</v>
      </c>
      <c r="F12332" s="3">
        <v>5.0</v>
      </c>
      <c r="G12332" s="3">
        <v>13.0</v>
      </c>
      <c r="H12332" s="3" t="s">
        <v>11592</v>
      </c>
      <c r="I12332" s="3" t="s">
        <v>11593</v>
      </c>
      <c r="J12332" s="3" t="s">
        <v>6433</v>
      </c>
      <c r="K12332" s="3" t="s">
        <v>24</v>
      </c>
      <c r="L12332" s="3">
        <v>2.0</v>
      </c>
      <c r="M12332" s="3" t="s">
        <v>25</v>
      </c>
      <c r="N12332" s="3" t="s">
        <v>5152</v>
      </c>
      <c r="O12332" s="3" t="s">
        <v>6143</v>
      </c>
      <c r="P12332" s="4">
        <v>24574.0</v>
      </c>
      <c r="Q12332" s="3" t="s">
        <v>1454</v>
      </c>
      <c r="S12332" s="3" t="s">
        <v>34</v>
      </c>
    </row>
    <row r="12333">
      <c r="A12333" s="2">
        <v>42318.714907407404</v>
      </c>
      <c r="B12333" s="3">
        <v>76.0</v>
      </c>
      <c r="C12333" s="3" t="s">
        <v>11139</v>
      </c>
      <c r="D12333" s="3">
        <v>65.0</v>
      </c>
      <c r="E12333" s="3" t="s">
        <v>11262</v>
      </c>
      <c r="F12333" s="3">
        <v>5.0</v>
      </c>
      <c r="G12333" s="3">
        <v>13.0</v>
      </c>
      <c r="H12333" s="3" t="s">
        <v>11592</v>
      </c>
      <c r="I12333" s="3" t="s">
        <v>11593</v>
      </c>
      <c r="J12333" s="3" t="s">
        <v>6433</v>
      </c>
      <c r="K12333" s="3" t="s">
        <v>24</v>
      </c>
      <c r="L12333" s="3">
        <v>3.0</v>
      </c>
      <c r="M12333" s="3" t="s">
        <v>30</v>
      </c>
      <c r="N12333" s="3" t="s">
        <v>11719</v>
      </c>
      <c r="O12333" s="3" t="s">
        <v>11720</v>
      </c>
      <c r="P12333" s="4">
        <v>30696.0</v>
      </c>
      <c r="Q12333" s="3" t="s">
        <v>40</v>
      </c>
      <c r="S12333" s="3" t="s">
        <v>34</v>
      </c>
    </row>
    <row r="12334">
      <c r="A12334" s="2">
        <v>42318.714907407404</v>
      </c>
      <c r="B12334" s="3">
        <v>76.0</v>
      </c>
      <c r="C12334" s="3" t="s">
        <v>11139</v>
      </c>
      <c r="D12334" s="3">
        <v>65.0</v>
      </c>
      <c r="E12334" s="3" t="s">
        <v>11262</v>
      </c>
      <c r="F12334" s="3">
        <v>5.0</v>
      </c>
      <c r="G12334" s="3">
        <v>13.0</v>
      </c>
      <c r="H12334" s="3" t="s">
        <v>11592</v>
      </c>
      <c r="I12334" s="3" t="s">
        <v>11593</v>
      </c>
      <c r="J12334" s="3" t="s">
        <v>6433</v>
      </c>
      <c r="K12334" s="3" t="s">
        <v>24</v>
      </c>
      <c r="L12334" s="3">
        <v>4.0</v>
      </c>
      <c r="M12334" s="3" t="s">
        <v>25</v>
      </c>
      <c r="N12334" s="3" t="s">
        <v>11703</v>
      </c>
      <c r="O12334" s="3" t="s">
        <v>109</v>
      </c>
      <c r="P12334" s="4">
        <v>34638.0</v>
      </c>
      <c r="Q12334" s="3" t="s">
        <v>191</v>
      </c>
      <c r="S12334" s="3" t="s">
        <v>34</v>
      </c>
    </row>
    <row r="12335">
      <c r="A12335" s="2">
        <v>42318.714907407404</v>
      </c>
      <c r="B12335" s="3">
        <v>76.0</v>
      </c>
      <c r="C12335" s="3" t="s">
        <v>11139</v>
      </c>
      <c r="D12335" s="3">
        <v>65.0</v>
      </c>
      <c r="E12335" s="3" t="s">
        <v>11262</v>
      </c>
      <c r="F12335" s="3">
        <v>5.0</v>
      </c>
      <c r="G12335" s="3">
        <v>13.0</v>
      </c>
      <c r="H12335" s="3" t="s">
        <v>11592</v>
      </c>
      <c r="I12335" s="3" t="s">
        <v>11593</v>
      </c>
      <c r="J12335" s="3" t="s">
        <v>6433</v>
      </c>
      <c r="K12335" s="3" t="s">
        <v>24</v>
      </c>
      <c r="L12335" s="3">
        <v>5.0</v>
      </c>
      <c r="M12335" s="3" t="s">
        <v>30</v>
      </c>
      <c r="N12335" s="3" t="s">
        <v>11721</v>
      </c>
      <c r="O12335" s="3" t="s">
        <v>11722</v>
      </c>
      <c r="P12335" s="4">
        <v>31599.0</v>
      </c>
      <c r="Q12335" s="3" t="s">
        <v>153</v>
      </c>
      <c r="S12335" s="3" t="s">
        <v>34</v>
      </c>
    </row>
    <row r="12336">
      <c r="A12336" s="2">
        <v>42318.714907407404</v>
      </c>
      <c r="B12336" s="3">
        <v>76.0</v>
      </c>
      <c r="C12336" s="3" t="s">
        <v>11139</v>
      </c>
      <c r="D12336" s="3">
        <v>65.0</v>
      </c>
      <c r="E12336" s="3" t="s">
        <v>11262</v>
      </c>
      <c r="F12336" s="3">
        <v>5.0</v>
      </c>
      <c r="G12336" s="3">
        <v>13.0</v>
      </c>
      <c r="H12336" s="3" t="s">
        <v>11592</v>
      </c>
      <c r="I12336" s="3" t="s">
        <v>11593</v>
      </c>
      <c r="J12336" s="3" t="s">
        <v>6433</v>
      </c>
      <c r="K12336" s="3" t="s">
        <v>24</v>
      </c>
      <c r="L12336" s="3">
        <v>6.0</v>
      </c>
      <c r="M12336" s="3" t="s">
        <v>25</v>
      </c>
      <c r="N12336" s="3" t="s">
        <v>11723</v>
      </c>
      <c r="O12336" s="3" t="s">
        <v>275</v>
      </c>
      <c r="P12336" s="4">
        <v>14870.0</v>
      </c>
      <c r="Q12336" s="3" t="s">
        <v>49</v>
      </c>
      <c r="S12336" s="3" t="s">
        <v>34</v>
      </c>
    </row>
    <row r="12337">
      <c r="A12337" s="2">
        <v>42318.714907407404</v>
      </c>
      <c r="B12337" s="3">
        <v>76.0</v>
      </c>
      <c r="C12337" s="3" t="s">
        <v>11139</v>
      </c>
      <c r="D12337" s="3">
        <v>65.0</v>
      </c>
      <c r="E12337" s="3" t="s">
        <v>11262</v>
      </c>
      <c r="F12337" s="3">
        <v>5.0</v>
      </c>
      <c r="G12337" s="3">
        <v>13.0</v>
      </c>
      <c r="H12337" s="3" t="s">
        <v>11592</v>
      </c>
      <c r="I12337" s="3" t="s">
        <v>11593</v>
      </c>
      <c r="J12337" s="3" t="s">
        <v>6433</v>
      </c>
      <c r="K12337" s="3" t="s">
        <v>24</v>
      </c>
      <c r="L12337" s="3">
        <v>7.0</v>
      </c>
      <c r="M12337" s="3" t="s">
        <v>30</v>
      </c>
      <c r="N12337" s="3" t="s">
        <v>26</v>
      </c>
      <c r="O12337" s="3" t="s">
        <v>1547</v>
      </c>
      <c r="P12337" s="4">
        <v>21443.0</v>
      </c>
      <c r="Q12337" s="3" t="s">
        <v>40</v>
      </c>
      <c r="S12337" s="3" t="s">
        <v>34</v>
      </c>
    </row>
    <row r="12338">
      <c r="A12338" s="2">
        <v>42318.714907407404</v>
      </c>
      <c r="B12338" s="3">
        <v>76.0</v>
      </c>
      <c r="C12338" s="3" t="s">
        <v>11139</v>
      </c>
      <c r="D12338" s="3">
        <v>65.0</v>
      </c>
      <c r="E12338" s="3" t="s">
        <v>11262</v>
      </c>
      <c r="F12338" s="3">
        <v>5.0</v>
      </c>
      <c r="G12338" s="3">
        <v>13.0</v>
      </c>
      <c r="H12338" s="3" t="s">
        <v>11592</v>
      </c>
      <c r="I12338" s="3" t="s">
        <v>11593</v>
      </c>
      <c r="J12338" s="3" t="s">
        <v>6433</v>
      </c>
      <c r="K12338" s="3" t="s">
        <v>24</v>
      </c>
      <c r="L12338" s="3">
        <v>8.0</v>
      </c>
      <c r="M12338" s="3" t="s">
        <v>25</v>
      </c>
      <c r="N12338" s="3" t="s">
        <v>11724</v>
      </c>
      <c r="O12338" s="3" t="s">
        <v>243</v>
      </c>
      <c r="P12338" s="4">
        <v>15672.0</v>
      </c>
      <c r="Q12338" s="3" t="s">
        <v>49</v>
      </c>
      <c r="S12338" s="3" t="s">
        <v>34</v>
      </c>
    </row>
    <row r="12339">
      <c r="A12339" s="2">
        <v>42318.714907407404</v>
      </c>
      <c r="B12339" s="3">
        <v>76.0</v>
      </c>
      <c r="C12339" s="3" t="s">
        <v>11139</v>
      </c>
      <c r="D12339" s="3">
        <v>65.0</v>
      </c>
      <c r="E12339" s="3" t="s">
        <v>11262</v>
      </c>
      <c r="F12339" s="3">
        <v>5.0</v>
      </c>
      <c r="G12339" s="3">
        <v>13.0</v>
      </c>
      <c r="H12339" s="3" t="s">
        <v>11592</v>
      </c>
      <c r="I12339" s="3" t="s">
        <v>11593</v>
      </c>
      <c r="J12339" s="3" t="s">
        <v>6433</v>
      </c>
      <c r="K12339" s="3" t="s">
        <v>24</v>
      </c>
      <c r="L12339" s="3">
        <v>9.0</v>
      </c>
      <c r="M12339" s="3" t="s">
        <v>30</v>
      </c>
      <c r="N12339" s="3" t="s">
        <v>11725</v>
      </c>
      <c r="O12339" s="3" t="s">
        <v>215</v>
      </c>
      <c r="P12339" s="4">
        <v>19106.0</v>
      </c>
      <c r="Q12339" s="3" t="s">
        <v>113</v>
      </c>
      <c r="S12339" s="3" t="s">
        <v>34</v>
      </c>
    </row>
    <row r="12340">
      <c r="A12340" s="2">
        <v>42318.714907407404</v>
      </c>
      <c r="B12340" s="3">
        <v>76.0</v>
      </c>
      <c r="C12340" s="3" t="s">
        <v>11139</v>
      </c>
      <c r="D12340" s="3">
        <v>66.0</v>
      </c>
      <c r="E12340" s="3" t="s">
        <v>11271</v>
      </c>
      <c r="F12340" s="3">
        <v>5.0</v>
      </c>
      <c r="G12340" s="3">
        <v>13.0</v>
      </c>
      <c r="H12340" s="3" t="s">
        <v>11592</v>
      </c>
      <c r="I12340" s="3" t="s">
        <v>11593</v>
      </c>
      <c r="J12340" s="3" t="s">
        <v>6433</v>
      </c>
      <c r="K12340" s="3" t="s">
        <v>24</v>
      </c>
      <c r="L12340" s="3">
        <v>1.0</v>
      </c>
      <c r="M12340" s="3" t="s">
        <v>25</v>
      </c>
      <c r="N12340" s="3" t="s">
        <v>11726</v>
      </c>
      <c r="O12340" s="3" t="s">
        <v>11727</v>
      </c>
      <c r="P12340" s="4">
        <v>29123.0</v>
      </c>
      <c r="Q12340" s="3" t="s">
        <v>153</v>
      </c>
      <c r="S12340" s="3" t="s">
        <v>34</v>
      </c>
    </row>
    <row r="12341">
      <c r="A12341" s="2">
        <v>42318.714907407404</v>
      </c>
      <c r="B12341" s="3">
        <v>76.0</v>
      </c>
      <c r="C12341" s="3" t="s">
        <v>11139</v>
      </c>
      <c r="D12341" s="3">
        <v>66.0</v>
      </c>
      <c r="E12341" s="3" t="s">
        <v>11271</v>
      </c>
      <c r="F12341" s="3">
        <v>5.0</v>
      </c>
      <c r="G12341" s="3">
        <v>13.0</v>
      </c>
      <c r="H12341" s="3" t="s">
        <v>11592</v>
      </c>
      <c r="I12341" s="3" t="s">
        <v>11593</v>
      </c>
      <c r="J12341" s="3" t="s">
        <v>6433</v>
      </c>
      <c r="K12341" s="3" t="s">
        <v>24</v>
      </c>
      <c r="L12341" s="3">
        <v>2.0</v>
      </c>
      <c r="M12341" s="3" t="s">
        <v>30</v>
      </c>
      <c r="N12341" s="3" t="s">
        <v>11728</v>
      </c>
      <c r="O12341" s="3" t="s">
        <v>102</v>
      </c>
      <c r="P12341" s="4">
        <v>20542.0</v>
      </c>
      <c r="Q12341" s="3" t="s">
        <v>132</v>
      </c>
      <c r="S12341" s="3" t="s">
        <v>34</v>
      </c>
    </row>
    <row r="12342">
      <c r="A12342" s="2">
        <v>42318.714907407404</v>
      </c>
      <c r="B12342" s="3">
        <v>76.0</v>
      </c>
      <c r="C12342" s="3" t="s">
        <v>11139</v>
      </c>
      <c r="D12342" s="3">
        <v>66.0</v>
      </c>
      <c r="E12342" s="3" t="s">
        <v>11271</v>
      </c>
      <c r="F12342" s="3">
        <v>5.0</v>
      </c>
      <c r="G12342" s="3">
        <v>13.0</v>
      </c>
      <c r="H12342" s="3" t="s">
        <v>11592</v>
      </c>
      <c r="I12342" s="3" t="s">
        <v>11593</v>
      </c>
      <c r="J12342" s="3" t="s">
        <v>6433</v>
      </c>
      <c r="K12342" s="3" t="s">
        <v>24</v>
      </c>
      <c r="L12342" s="3">
        <v>3.0</v>
      </c>
      <c r="M12342" s="3" t="s">
        <v>25</v>
      </c>
      <c r="N12342" s="3" t="s">
        <v>4781</v>
      </c>
      <c r="O12342" s="3" t="s">
        <v>11729</v>
      </c>
      <c r="P12342" s="4">
        <v>24078.0</v>
      </c>
      <c r="Q12342" s="3" t="s">
        <v>43</v>
      </c>
      <c r="S12342" s="3" t="s">
        <v>34</v>
      </c>
    </row>
    <row r="12343">
      <c r="A12343" s="2">
        <v>42318.714907407404</v>
      </c>
      <c r="B12343" s="3">
        <v>76.0</v>
      </c>
      <c r="C12343" s="3" t="s">
        <v>11139</v>
      </c>
      <c r="D12343" s="3">
        <v>66.0</v>
      </c>
      <c r="E12343" s="3" t="s">
        <v>11271</v>
      </c>
      <c r="F12343" s="3">
        <v>5.0</v>
      </c>
      <c r="G12343" s="3">
        <v>13.0</v>
      </c>
      <c r="H12343" s="3" t="s">
        <v>11592</v>
      </c>
      <c r="I12343" s="3" t="s">
        <v>11593</v>
      </c>
      <c r="J12343" s="3" t="s">
        <v>6433</v>
      </c>
      <c r="K12343" s="3" t="s">
        <v>24</v>
      </c>
      <c r="L12343" s="3">
        <v>4.0</v>
      </c>
      <c r="M12343" s="3" t="s">
        <v>30</v>
      </c>
      <c r="N12343" s="3" t="s">
        <v>2781</v>
      </c>
      <c r="O12343" s="3" t="s">
        <v>2083</v>
      </c>
      <c r="P12343" s="4">
        <v>26564.0</v>
      </c>
      <c r="Q12343" s="3" t="s">
        <v>169</v>
      </c>
      <c r="S12343" s="3" t="s">
        <v>34</v>
      </c>
    </row>
    <row r="12344">
      <c r="A12344" s="2">
        <v>42318.714907407404</v>
      </c>
      <c r="B12344" s="3">
        <v>76.0</v>
      </c>
      <c r="C12344" s="3" t="s">
        <v>11139</v>
      </c>
      <c r="D12344" s="3">
        <v>66.0</v>
      </c>
      <c r="E12344" s="3" t="s">
        <v>11271</v>
      </c>
      <c r="F12344" s="3">
        <v>5.0</v>
      </c>
      <c r="G12344" s="3">
        <v>13.0</v>
      </c>
      <c r="H12344" s="3" t="s">
        <v>11592</v>
      </c>
      <c r="I12344" s="3" t="s">
        <v>11593</v>
      </c>
      <c r="J12344" s="3" t="s">
        <v>6433</v>
      </c>
      <c r="K12344" s="3" t="s">
        <v>24</v>
      </c>
      <c r="L12344" s="3">
        <v>5.0</v>
      </c>
      <c r="M12344" s="3" t="s">
        <v>25</v>
      </c>
      <c r="N12344" s="3" t="s">
        <v>4502</v>
      </c>
      <c r="O12344" s="3" t="s">
        <v>11730</v>
      </c>
      <c r="P12344" s="4">
        <v>35474.0</v>
      </c>
      <c r="Q12344" s="3" t="s">
        <v>191</v>
      </c>
      <c r="S12344" s="3" t="s">
        <v>34</v>
      </c>
    </row>
    <row r="12345">
      <c r="A12345" s="2">
        <v>42318.714907407404</v>
      </c>
      <c r="B12345" s="3">
        <v>76.0</v>
      </c>
      <c r="C12345" s="3" t="s">
        <v>11139</v>
      </c>
      <c r="D12345" s="3">
        <v>66.0</v>
      </c>
      <c r="E12345" s="3" t="s">
        <v>11271</v>
      </c>
      <c r="F12345" s="3">
        <v>5.0</v>
      </c>
      <c r="G12345" s="3">
        <v>13.0</v>
      </c>
      <c r="H12345" s="3" t="s">
        <v>11592</v>
      </c>
      <c r="I12345" s="3" t="s">
        <v>11593</v>
      </c>
      <c r="J12345" s="3" t="s">
        <v>6433</v>
      </c>
      <c r="K12345" s="3" t="s">
        <v>24</v>
      </c>
      <c r="L12345" s="3">
        <v>6.0</v>
      </c>
      <c r="M12345" s="3" t="s">
        <v>30</v>
      </c>
      <c r="N12345" s="3" t="s">
        <v>11731</v>
      </c>
      <c r="O12345" s="3" t="s">
        <v>11732</v>
      </c>
      <c r="P12345" s="4">
        <v>30130.0</v>
      </c>
      <c r="Q12345" s="3" t="s">
        <v>153</v>
      </c>
      <c r="S12345" s="3" t="s">
        <v>34</v>
      </c>
    </row>
    <row r="12346">
      <c r="A12346" s="2">
        <v>42318.714907407404</v>
      </c>
      <c r="B12346" s="3">
        <v>76.0</v>
      </c>
      <c r="C12346" s="3" t="s">
        <v>11139</v>
      </c>
      <c r="D12346" s="3">
        <v>66.0</v>
      </c>
      <c r="E12346" s="3" t="s">
        <v>11271</v>
      </c>
      <c r="F12346" s="3">
        <v>5.0</v>
      </c>
      <c r="G12346" s="3">
        <v>13.0</v>
      </c>
      <c r="H12346" s="3" t="s">
        <v>11592</v>
      </c>
      <c r="I12346" s="3" t="s">
        <v>11593</v>
      </c>
      <c r="J12346" s="3" t="s">
        <v>6433</v>
      </c>
      <c r="K12346" s="3" t="s">
        <v>24</v>
      </c>
      <c r="L12346" s="3">
        <v>7.0</v>
      </c>
      <c r="M12346" s="3" t="s">
        <v>25</v>
      </c>
      <c r="N12346" s="3" t="s">
        <v>11733</v>
      </c>
      <c r="O12346" s="3" t="s">
        <v>200</v>
      </c>
      <c r="P12346" s="4">
        <v>17714.0</v>
      </c>
      <c r="Q12346" s="3" t="s">
        <v>113</v>
      </c>
      <c r="S12346" s="3" t="s">
        <v>34</v>
      </c>
    </row>
    <row r="12347">
      <c r="A12347" s="2">
        <v>42318.714907407404</v>
      </c>
      <c r="B12347" s="3">
        <v>76.0</v>
      </c>
      <c r="C12347" s="3" t="s">
        <v>11139</v>
      </c>
      <c r="D12347" s="3">
        <v>66.0</v>
      </c>
      <c r="E12347" s="3" t="s">
        <v>11271</v>
      </c>
      <c r="F12347" s="3">
        <v>5.0</v>
      </c>
      <c r="G12347" s="3">
        <v>13.0</v>
      </c>
      <c r="H12347" s="3" t="s">
        <v>11592</v>
      </c>
      <c r="I12347" s="3" t="s">
        <v>11593</v>
      </c>
      <c r="J12347" s="3" t="s">
        <v>6433</v>
      </c>
      <c r="K12347" s="3" t="s">
        <v>24</v>
      </c>
      <c r="L12347" s="3">
        <v>8.0</v>
      </c>
      <c r="M12347" s="3" t="s">
        <v>30</v>
      </c>
      <c r="N12347" s="3" t="s">
        <v>11734</v>
      </c>
      <c r="O12347" s="3" t="s">
        <v>1514</v>
      </c>
      <c r="P12347" s="4">
        <v>31309.0</v>
      </c>
      <c r="Q12347" s="3" t="s">
        <v>40</v>
      </c>
      <c r="S12347" s="3" t="s">
        <v>34</v>
      </c>
    </row>
    <row r="12348">
      <c r="A12348" s="2">
        <v>42318.714907407404</v>
      </c>
      <c r="B12348" s="3">
        <v>76.0</v>
      </c>
      <c r="C12348" s="3" t="s">
        <v>11139</v>
      </c>
      <c r="D12348" s="3">
        <v>66.0</v>
      </c>
      <c r="E12348" s="3" t="s">
        <v>11271</v>
      </c>
      <c r="F12348" s="3">
        <v>5.0</v>
      </c>
      <c r="G12348" s="3">
        <v>13.0</v>
      </c>
      <c r="H12348" s="3" t="s">
        <v>11592</v>
      </c>
      <c r="I12348" s="3" t="s">
        <v>11593</v>
      </c>
      <c r="J12348" s="3" t="s">
        <v>6433</v>
      </c>
      <c r="K12348" s="3" t="s">
        <v>24</v>
      </c>
      <c r="L12348" s="3">
        <v>9.0</v>
      </c>
      <c r="M12348" s="3" t="s">
        <v>25</v>
      </c>
      <c r="N12348" s="3" t="s">
        <v>11360</v>
      </c>
      <c r="O12348" s="3" t="s">
        <v>180</v>
      </c>
      <c r="P12348" s="4">
        <v>22406.0</v>
      </c>
      <c r="Q12348" s="3" t="s">
        <v>40</v>
      </c>
      <c r="S12348" s="3" t="s">
        <v>34</v>
      </c>
    </row>
    <row r="12349">
      <c r="A12349" s="2">
        <v>42318.714907407404</v>
      </c>
      <c r="B12349" s="3">
        <v>76.0</v>
      </c>
      <c r="C12349" s="3" t="s">
        <v>11139</v>
      </c>
      <c r="D12349" s="3">
        <v>66.0</v>
      </c>
      <c r="E12349" s="3" t="s">
        <v>11271</v>
      </c>
      <c r="F12349" s="3">
        <v>5.0</v>
      </c>
      <c r="G12349" s="3">
        <v>13.0</v>
      </c>
      <c r="H12349" s="3" t="s">
        <v>11592</v>
      </c>
      <c r="I12349" s="3" t="s">
        <v>11593</v>
      </c>
      <c r="J12349" s="3" t="s">
        <v>6433</v>
      </c>
      <c r="K12349" s="3" t="s">
        <v>24</v>
      </c>
      <c r="L12349" s="3">
        <v>10.0</v>
      </c>
      <c r="M12349" s="3" t="s">
        <v>30</v>
      </c>
      <c r="N12349" s="3" t="s">
        <v>11735</v>
      </c>
      <c r="O12349" s="3" t="s">
        <v>323</v>
      </c>
      <c r="P12349" s="4">
        <v>23756.0</v>
      </c>
      <c r="Q12349" s="3" t="s">
        <v>132</v>
      </c>
      <c r="S12349" s="3" t="s">
        <v>34</v>
      </c>
    </row>
    <row r="12350">
      <c r="A12350" s="2">
        <v>42318.714907407404</v>
      </c>
      <c r="B12350" s="3">
        <v>76.0</v>
      </c>
      <c r="C12350" s="3" t="s">
        <v>11139</v>
      </c>
      <c r="D12350" s="3">
        <v>66.0</v>
      </c>
      <c r="E12350" s="3" t="s">
        <v>11271</v>
      </c>
      <c r="F12350" s="3">
        <v>5.0</v>
      </c>
      <c r="G12350" s="3">
        <v>13.0</v>
      </c>
      <c r="H12350" s="3" t="s">
        <v>11592</v>
      </c>
      <c r="I12350" s="3" t="s">
        <v>11593</v>
      </c>
      <c r="J12350" s="3" t="s">
        <v>6433</v>
      </c>
      <c r="K12350" s="3" t="s">
        <v>24</v>
      </c>
      <c r="L12350" s="3">
        <v>11.0</v>
      </c>
      <c r="M12350" s="3" t="s">
        <v>25</v>
      </c>
      <c r="N12350" s="3" t="s">
        <v>11736</v>
      </c>
      <c r="O12350" s="3" t="s">
        <v>4383</v>
      </c>
      <c r="P12350" s="4">
        <v>33589.0</v>
      </c>
      <c r="Q12350" s="3" t="s">
        <v>191</v>
      </c>
      <c r="S12350" s="3" t="s">
        <v>34</v>
      </c>
    </row>
    <row r="12351">
      <c r="A12351" s="2">
        <v>42318.714907407404</v>
      </c>
      <c r="B12351" s="3">
        <v>76.0</v>
      </c>
      <c r="C12351" s="3" t="s">
        <v>11139</v>
      </c>
      <c r="D12351" s="3">
        <v>66.0</v>
      </c>
      <c r="E12351" s="3" t="s">
        <v>11271</v>
      </c>
      <c r="F12351" s="3">
        <v>5.0</v>
      </c>
      <c r="G12351" s="3">
        <v>13.0</v>
      </c>
      <c r="H12351" s="3" t="s">
        <v>11592</v>
      </c>
      <c r="I12351" s="3" t="s">
        <v>11593</v>
      </c>
      <c r="J12351" s="3" t="s">
        <v>6433</v>
      </c>
      <c r="K12351" s="3" t="s">
        <v>24</v>
      </c>
      <c r="L12351" s="3">
        <v>12.0</v>
      </c>
      <c r="M12351" s="3" t="s">
        <v>30</v>
      </c>
      <c r="N12351" s="3" t="s">
        <v>11737</v>
      </c>
      <c r="O12351" s="3" t="s">
        <v>361</v>
      </c>
      <c r="P12351" s="4">
        <v>29237.0</v>
      </c>
      <c r="Q12351" s="3" t="s">
        <v>132</v>
      </c>
      <c r="S12351" s="3" t="s">
        <v>34</v>
      </c>
    </row>
    <row r="12352">
      <c r="A12352" s="2">
        <v>42318.714907407404</v>
      </c>
      <c r="B12352" s="3">
        <v>76.0</v>
      </c>
      <c r="C12352" s="3" t="s">
        <v>11139</v>
      </c>
      <c r="D12352" s="3">
        <v>66.0</v>
      </c>
      <c r="E12352" s="3" t="s">
        <v>11271</v>
      </c>
      <c r="F12352" s="3">
        <v>5.0</v>
      </c>
      <c r="G12352" s="3">
        <v>13.0</v>
      </c>
      <c r="H12352" s="3" t="s">
        <v>11592</v>
      </c>
      <c r="I12352" s="3" t="s">
        <v>11593</v>
      </c>
      <c r="J12352" s="3" t="s">
        <v>6433</v>
      </c>
      <c r="K12352" s="3" t="s">
        <v>24</v>
      </c>
      <c r="L12352" s="3">
        <v>13.0</v>
      </c>
      <c r="M12352" s="3" t="s">
        <v>25</v>
      </c>
      <c r="N12352" s="3" t="s">
        <v>6046</v>
      </c>
      <c r="O12352" s="3" t="s">
        <v>11738</v>
      </c>
      <c r="P12352" s="4">
        <v>29050.0</v>
      </c>
      <c r="Q12352" s="3" t="s">
        <v>228</v>
      </c>
      <c r="S12352" s="3" t="s">
        <v>34</v>
      </c>
    </row>
    <row r="12353">
      <c r="A12353" s="2">
        <v>42318.714907407404</v>
      </c>
      <c r="B12353" s="3">
        <v>76.0</v>
      </c>
      <c r="C12353" s="3" t="s">
        <v>11139</v>
      </c>
      <c r="D12353" s="3">
        <v>66.0</v>
      </c>
      <c r="E12353" s="3" t="s">
        <v>11271</v>
      </c>
      <c r="F12353" s="3">
        <v>5.0</v>
      </c>
      <c r="G12353" s="3">
        <v>13.0</v>
      </c>
      <c r="H12353" s="3" t="s">
        <v>11592</v>
      </c>
      <c r="I12353" s="3" t="s">
        <v>11593</v>
      </c>
      <c r="J12353" s="3" t="s">
        <v>6433</v>
      </c>
      <c r="K12353" s="3" t="s">
        <v>24</v>
      </c>
      <c r="L12353" s="3">
        <v>14.0</v>
      </c>
      <c r="M12353" s="3" t="s">
        <v>30</v>
      </c>
      <c r="N12353" s="3" t="s">
        <v>11739</v>
      </c>
      <c r="O12353" s="3" t="s">
        <v>11740</v>
      </c>
      <c r="P12353" s="4">
        <v>34251.0</v>
      </c>
      <c r="Q12353" s="3" t="s">
        <v>228</v>
      </c>
      <c r="S12353" s="3" t="s">
        <v>34</v>
      </c>
    </row>
    <row r="12354">
      <c r="A12354" s="2">
        <v>42318.714907407404</v>
      </c>
      <c r="B12354" s="3">
        <v>76.0</v>
      </c>
      <c r="C12354" s="3" t="s">
        <v>11139</v>
      </c>
      <c r="D12354" s="3">
        <v>66.0</v>
      </c>
      <c r="E12354" s="3" t="s">
        <v>11271</v>
      </c>
      <c r="F12354" s="3">
        <v>5.0</v>
      </c>
      <c r="G12354" s="3">
        <v>13.0</v>
      </c>
      <c r="H12354" s="3" t="s">
        <v>11592</v>
      </c>
      <c r="I12354" s="3" t="s">
        <v>11593</v>
      </c>
      <c r="J12354" s="3" t="s">
        <v>6433</v>
      </c>
      <c r="K12354" s="3" t="s">
        <v>24</v>
      </c>
      <c r="L12354" s="3">
        <v>15.0</v>
      </c>
      <c r="M12354" s="3" t="s">
        <v>25</v>
      </c>
      <c r="N12354" s="3" t="s">
        <v>4291</v>
      </c>
      <c r="O12354" s="3" t="s">
        <v>91</v>
      </c>
      <c r="P12354" s="4">
        <v>19888.0</v>
      </c>
      <c r="Q12354" s="3" t="s">
        <v>33</v>
      </c>
      <c r="S12354" s="3" t="s">
        <v>34</v>
      </c>
    </row>
    <row r="12355">
      <c r="A12355" s="2">
        <v>42318.714907407404</v>
      </c>
      <c r="B12355" s="3">
        <v>76.0</v>
      </c>
      <c r="C12355" s="3" t="s">
        <v>11139</v>
      </c>
      <c r="D12355" s="3">
        <v>81.0</v>
      </c>
      <c r="E12355" s="3" t="s">
        <v>11282</v>
      </c>
      <c r="F12355" s="3">
        <v>5.0</v>
      </c>
      <c r="G12355" s="3">
        <v>13.0</v>
      </c>
      <c r="H12355" s="3" t="s">
        <v>11592</v>
      </c>
      <c r="I12355" s="3" t="s">
        <v>11593</v>
      </c>
      <c r="J12355" s="3" t="s">
        <v>6433</v>
      </c>
      <c r="K12355" s="3" t="s">
        <v>24</v>
      </c>
      <c r="L12355" s="3">
        <v>1.0</v>
      </c>
      <c r="M12355" s="3" t="s">
        <v>30</v>
      </c>
      <c r="N12355" s="3" t="s">
        <v>11741</v>
      </c>
      <c r="O12355" s="3" t="s">
        <v>452</v>
      </c>
      <c r="P12355" s="4">
        <v>23364.0</v>
      </c>
      <c r="Q12355" s="3" t="s">
        <v>52</v>
      </c>
      <c r="S12355" s="3" t="s">
        <v>34</v>
      </c>
    </row>
    <row r="12356">
      <c r="A12356" s="2">
        <v>42318.714907407404</v>
      </c>
      <c r="B12356" s="3">
        <v>76.0</v>
      </c>
      <c r="C12356" s="3" t="s">
        <v>11139</v>
      </c>
      <c r="D12356" s="3">
        <v>81.0</v>
      </c>
      <c r="E12356" s="3" t="s">
        <v>11282</v>
      </c>
      <c r="F12356" s="3">
        <v>5.0</v>
      </c>
      <c r="G12356" s="3">
        <v>13.0</v>
      </c>
      <c r="H12356" s="3" t="s">
        <v>11592</v>
      </c>
      <c r="I12356" s="3" t="s">
        <v>11593</v>
      </c>
      <c r="J12356" s="3" t="s">
        <v>6433</v>
      </c>
      <c r="K12356" s="3" t="s">
        <v>24</v>
      </c>
      <c r="L12356" s="3">
        <v>2.0</v>
      </c>
      <c r="M12356" s="3" t="s">
        <v>25</v>
      </c>
      <c r="N12356" s="3" t="s">
        <v>9937</v>
      </c>
      <c r="O12356" s="3" t="s">
        <v>127</v>
      </c>
      <c r="P12356" s="4">
        <v>19415.0</v>
      </c>
      <c r="Q12356" s="3" t="s">
        <v>712</v>
      </c>
      <c r="S12356" s="3" t="s">
        <v>34</v>
      </c>
    </row>
    <row r="12357">
      <c r="A12357" s="2">
        <v>42318.714907407404</v>
      </c>
      <c r="B12357" s="3">
        <v>76.0</v>
      </c>
      <c r="C12357" s="3" t="s">
        <v>11139</v>
      </c>
      <c r="D12357" s="3">
        <v>81.0</v>
      </c>
      <c r="E12357" s="3" t="s">
        <v>11282</v>
      </c>
      <c r="F12357" s="3">
        <v>5.0</v>
      </c>
      <c r="G12357" s="3">
        <v>13.0</v>
      </c>
      <c r="H12357" s="3" t="s">
        <v>11592</v>
      </c>
      <c r="I12357" s="3" t="s">
        <v>11593</v>
      </c>
      <c r="J12357" s="3" t="s">
        <v>6433</v>
      </c>
      <c r="K12357" s="3" t="s">
        <v>24</v>
      </c>
      <c r="L12357" s="3">
        <v>3.0</v>
      </c>
      <c r="M12357" s="3" t="s">
        <v>30</v>
      </c>
      <c r="N12357" s="3" t="s">
        <v>11742</v>
      </c>
      <c r="O12357" s="3" t="s">
        <v>2585</v>
      </c>
      <c r="P12357" s="4">
        <v>28876.0</v>
      </c>
      <c r="Q12357" s="3" t="s">
        <v>28</v>
      </c>
      <c r="S12357" s="3" t="s">
        <v>34</v>
      </c>
    </row>
    <row r="12358">
      <c r="A12358" s="2">
        <v>42318.714907407404</v>
      </c>
      <c r="B12358" s="3">
        <v>76.0</v>
      </c>
      <c r="C12358" s="3" t="s">
        <v>11139</v>
      </c>
      <c r="D12358" s="3">
        <v>81.0</v>
      </c>
      <c r="E12358" s="3" t="s">
        <v>11282</v>
      </c>
      <c r="F12358" s="3">
        <v>5.0</v>
      </c>
      <c r="G12358" s="3">
        <v>13.0</v>
      </c>
      <c r="H12358" s="3" t="s">
        <v>11592</v>
      </c>
      <c r="I12358" s="3" t="s">
        <v>11593</v>
      </c>
      <c r="J12358" s="3" t="s">
        <v>6433</v>
      </c>
      <c r="K12358" s="3" t="s">
        <v>24</v>
      </c>
      <c r="L12358" s="3">
        <v>4.0</v>
      </c>
      <c r="M12358" s="3" t="s">
        <v>25</v>
      </c>
      <c r="N12358" s="3" t="s">
        <v>11743</v>
      </c>
      <c r="O12358" s="3" t="s">
        <v>384</v>
      </c>
      <c r="P12358" s="4">
        <v>28974.0</v>
      </c>
      <c r="Q12358" s="3" t="s">
        <v>110</v>
      </c>
      <c r="S12358" s="3" t="s">
        <v>34</v>
      </c>
    </row>
    <row r="12359">
      <c r="A12359" s="2">
        <v>42318.714907407404</v>
      </c>
      <c r="B12359" s="3">
        <v>76.0</v>
      </c>
      <c r="C12359" s="3" t="s">
        <v>11139</v>
      </c>
      <c r="D12359" s="3">
        <v>81.0</v>
      </c>
      <c r="E12359" s="3" t="s">
        <v>11282</v>
      </c>
      <c r="F12359" s="3">
        <v>5.0</v>
      </c>
      <c r="G12359" s="3">
        <v>13.0</v>
      </c>
      <c r="H12359" s="3" t="s">
        <v>11592</v>
      </c>
      <c r="I12359" s="3" t="s">
        <v>11593</v>
      </c>
      <c r="J12359" s="3" t="s">
        <v>6433</v>
      </c>
      <c r="K12359" s="3" t="s">
        <v>24</v>
      </c>
      <c r="L12359" s="3">
        <v>5.0</v>
      </c>
      <c r="M12359" s="3" t="s">
        <v>30</v>
      </c>
      <c r="N12359" s="3" t="s">
        <v>9937</v>
      </c>
      <c r="O12359" s="3" t="s">
        <v>1519</v>
      </c>
      <c r="P12359" s="4">
        <v>29434.0</v>
      </c>
      <c r="Q12359" s="3" t="s">
        <v>191</v>
      </c>
      <c r="S12359" s="3" t="s">
        <v>34</v>
      </c>
    </row>
    <row r="12360">
      <c r="A12360" s="2">
        <v>42318.714907407404</v>
      </c>
      <c r="B12360" s="3">
        <v>76.0</v>
      </c>
      <c r="C12360" s="3" t="s">
        <v>11139</v>
      </c>
      <c r="D12360" s="3">
        <v>81.0</v>
      </c>
      <c r="E12360" s="3" t="s">
        <v>11282</v>
      </c>
      <c r="F12360" s="3">
        <v>5.0</v>
      </c>
      <c r="G12360" s="3">
        <v>13.0</v>
      </c>
      <c r="H12360" s="3" t="s">
        <v>11592</v>
      </c>
      <c r="I12360" s="3" t="s">
        <v>11593</v>
      </c>
      <c r="J12360" s="3" t="s">
        <v>6433</v>
      </c>
      <c r="K12360" s="3" t="s">
        <v>24</v>
      </c>
      <c r="L12360" s="3">
        <v>6.0</v>
      </c>
      <c r="M12360" s="3" t="s">
        <v>25</v>
      </c>
      <c r="N12360" s="3" t="s">
        <v>11744</v>
      </c>
      <c r="O12360" s="3" t="s">
        <v>123</v>
      </c>
      <c r="P12360" s="4">
        <v>18465.0</v>
      </c>
      <c r="Q12360" s="3" t="s">
        <v>105</v>
      </c>
      <c r="S12360" s="3" t="s">
        <v>34</v>
      </c>
    </row>
    <row r="12361">
      <c r="A12361" s="2">
        <v>42318.714907407404</v>
      </c>
      <c r="B12361" s="3">
        <v>76.0</v>
      </c>
      <c r="C12361" s="3" t="s">
        <v>11139</v>
      </c>
      <c r="D12361" s="3">
        <v>81.0</v>
      </c>
      <c r="E12361" s="3" t="s">
        <v>11282</v>
      </c>
      <c r="F12361" s="3">
        <v>5.0</v>
      </c>
      <c r="G12361" s="3">
        <v>13.0</v>
      </c>
      <c r="H12361" s="3" t="s">
        <v>11592</v>
      </c>
      <c r="I12361" s="3" t="s">
        <v>11593</v>
      </c>
      <c r="J12361" s="3" t="s">
        <v>6433</v>
      </c>
      <c r="K12361" s="3" t="s">
        <v>24</v>
      </c>
      <c r="L12361" s="3">
        <v>7.0</v>
      </c>
      <c r="M12361" s="3" t="s">
        <v>30</v>
      </c>
      <c r="N12361" s="3" t="s">
        <v>11745</v>
      </c>
      <c r="O12361" s="3" t="s">
        <v>307</v>
      </c>
      <c r="P12361" s="4">
        <v>22803.0</v>
      </c>
      <c r="Q12361" s="3" t="s">
        <v>115</v>
      </c>
      <c r="S12361" s="3" t="s">
        <v>34</v>
      </c>
    </row>
    <row r="12362">
      <c r="A12362" s="2">
        <v>42318.714907407404</v>
      </c>
      <c r="B12362" s="3">
        <v>76.0</v>
      </c>
      <c r="C12362" s="3" t="s">
        <v>11139</v>
      </c>
      <c r="D12362" s="3">
        <v>81.0</v>
      </c>
      <c r="E12362" s="3" t="s">
        <v>11282</v>
      </c>
      <c r="F12362" s="3">
        <v>5.0</v>
      </c>
      <c r="G12362" s="3">
        <v>13.0</v>
      </c>
      <c r="H12362" s="3" t="s">
        <v>11592</v>
      </c>
      <c r="I12362" s="3" t="s">
        <v>11593</v>
      </c>
      <c r="J12362" s="3" t="s">
        <v>6433</v>
      </c>
      <c r="K12362" s="3" t="s">
        <v>24</v>
      </c>
      <c r="L12362" s="3">
        <v>8.0</v>
      </c>
      <c r="M12362" s="3" t="s">
        <v>25</v>
      </c>
      <c r="N12362" s="3" t="s">
        <v>11360</v>
      </c>
      <c r="O12362" s="3" t="s">
        <v>1456</v>
      </c>
      <c r="P12362" s="4">
        <v>31454.0</v>
      </c>
      <c r="Q12362" s="3" t="s">
        <v>372</v>
      </c>
      <c r="S12362" s="3" t="s">
        <v>34</v>
      </c>
    </row>
    <row r="12363">
      <c r="A12363" s="2">
        <v>42318.714907407404</v>
      </c>
      <c r="B12363" s="3">
        <v>76.0</v>
      </c>
      <c r="C12363" s="3" t="s">
        <v>11139</v>
      </c>
      <c r="D12363" s="3">
        <v>81.0</v>
      </c>
      <c r="E12363" s="3" t="s">
        <v>11282</v>
      </c>
      <c r="F12363" s="3">
        <v>5.0</v>
      </c>
      <c r="G12363" s="3">
        <v>13.0</v>
      </c>
      <c r="H12363" s="3" t="s">
        <v>11592</v>
      </c>
      <c r="I12363" s="3" t="s">
        <v>11593</v>
      </c>
      <c r="J12363" s="3" t="s">
        <v>6433</v>
      </c>
      <c r="K12363" s="3" t="s">
        <v>24</v>
      </c>
      <c r="L12363" s="3">
        <v>9.0</v>
      </c>
      <c r="M12363" s="3" t="s">
        <v>30</v>
      </c>
      <c r="N12363" s="3" t="s">
        <v>11746</v>
      </c>
      <c r="O12363" s="3" t="s">
        <v>1651</v>
      </c>
      <c r="P12363" s="4">
        <v>30507.0</v>
      </c>
      <c r="Q12363" s="3" t="s">
        <v>153</v>
      </c>
      <c r="S12363" s="3" t="s">
        <v>34</v>
      </c>
    </row>
    <row r="12364">
      <c r="A12364" s="2">
        <v>42318.714907407404</v>
      </c>
      <c r="B12364" s="3">
        <v>76.0</v>
      </c>
      <c r="C12364" s="3" t="s">
        <v>11139</v>
      </c>
      <c r="D12364" s="3">
        <v>81.0</v>
      </c>
      <c r="E12364" s="3" t="s">
        <v>11282</v>
      </c>
      <c r="F12364" s="3">
        <v>5.0</v>
      </c>
      <c r="G12364" s="3">
        <v>13.0</v>
      </c>
      <c r="H12364" s="3" t="s">
        <v>11592</v>
      </c>
      <c r="I12364" s="3" t="s">
        <v>11593</v>
      </c>
      <c r="J12364" s="3" t="s">
        <v>6433</v>
      </c>
      <c r="K12364" s="3" t="s">
        <v>24</v>
      </c>
      <c r="L12364" s="3">
        <v>10.0</v>
      </c>
      <c r="M12364" s="3" t="s">
        <v>25</v>
      </c>
      <c r="N12364" s="3" t="s">
        <v>11747</v>
      </c>
      <c r="O12364" s="3" t="s">
        <v>417</v>
      </c>
      <c r="P12364" s="4">
        <v>16819.0</v>
      </c>
      <c r="Q12364" s="3" t="s">
        <v>86</v>
      </c>
      <c r="S12364" s="3" t="s">
        <v>34</v>
      </c>
    </row>
    <row r="12365">
      <c r="A12365" s="2">
        <v>42318.714907407404</v>
      </c>
      <c r="B12365" s="3">
        <v>76.0</v>
      </c>
      <c r="C12365" s="3" t="s">
        <v>11139</v>
      </c>
      <c r="D12365" s="3">
        <v>81.0</v>
      </c>
      <c r="E12365" s="3" t="s">
        <v>11282</v>
      </c>
      <c r="F12365" s="3">
        <v>5.0</v>
      </c>
      <c r="G12365" s="3">
        <v>13.0</v>
      </c>
      <c r="H12365" s="3" t="s">
        <v>11592</v>
      </c>
      <c r="I12365" s="3" t="s">
        <v>11593</v>
      </c>
      <c r="J12365" s="3" t="s">
        <v>6433</v>
      </c>
      <c r="K12365" s="3" t="s">
        <v>24</v>
      </c>
      <c r="L12365" s="3">
        <v>11.0</v>
      </c>
      <c r="M12365" s="3" t="s">
        <v>30</v>
      </c>
      <c r="N12365" s="3" t="s">
        <v>11748</v>
      </c>
      <c r="O12365" s="3" t="s">
        <v>107</v>
      </c>
      <c r="P12365" s="4">
        <v>26044.0</v>
      </c>
      <c r="Q12365" s="3" t="s">
        <v>372</v>
      </c>
      <c r="S12365" s="3" t="s">
        <v>34</v>
      </c>
    </row>
    <row r="12366">
      <c r="A12366" s="2">
        <v>42318.714907407404</v>
      </c>
      <c r="B12366" s="3">
        <v>76.0</v>
      </c>
      <c r="C12366" s="3" t="s">
        <v>11139</v>
      </c>
      <c r="D12366" s="3">
        <v>81.0</v>
      </c>
      <c r="E12366" s="3" t="s">
        <v>11282</v>
      </c>
      <c r="F12366" s="3">
        <v>5.0</v>
      </c>
      <c r="G12366" s="3">
        <v>13.0</v>
      </c>
      <c r="H12366" s="3" t="s">
        <v>11592</v>
      </c>
      <c r="I12366" s="3" t="s">
        <v>11593</v>
      </c>
      <c r="J12366" s="3" t="s">
        <v>6433</v>
      </c>
      <c r="K12366" s="3" t="s">
        <v>24</v>
      </c>
      <c r="L12366" s="3">
        <v>12.0</v>
      </c>
      <c r="M12366" s="3" t="s">
        <v>25</v>
      </c>
      <c r="N12366" s="3" t="s">
        <v>11749</v>
      </c>
      <c r="O12366" s="3" t="s">
        <v>6196</v>
      </c>
      <c r="P12366" s="4">
        <v>26305.0</v>
      </c>
      <c r="Q12366" s="3" t="s">
        <v>40</v>
      </c>
      <c r="S12366" s="3" t="s">
        <v>34</v>
      </c>
    </row>
    <row r="12367">
      <c r="A12367" s="2">
        <v>42318.714907407404</v>
      </c>
      <c r="B12367" s="3">
        <v>76.0</v>
      </c>
      <c r="C12367" s="3" t="s">
        <v>11139</v>
      </c>
      <c r="D12367" s="3">
        <v>81.0</v>
      </c>
      <c r="E12367" s="3" t="s">
        <v>11282</v>
      </c>
      <c r="F12367" s="3">
        <v>5.0</v>
      </c>
      <c r="G12367" s="3">
        <v>13.0</v>
      </c>
      <c r="H12367" s="3" t="s">
        <v>11592</v>
      </c>
      <c r="I12367" s="3" t="s">
        <v>11593</v>
      </c>
      <c r="J12367" s="3" t="s">
        <v>6433</v>
      </c>
      <c r="K12367" s="3" t="s">
        <v>24</v>
      </c>
      <c r="L12367" s="3">
        <v>13.0</v>
      </c>
      <c r="M12367" s="3" t="s">
        <v>30</v>
      </c>
      <c r="N12367" s="3" t="s">
        <v>2202</v>
      </c>
      <c r="O12367" s="3" t="s">
        <v>10491</v>
      </c>
      <c r="P12367" s="4">
        <v>32923.0</v>
      </c>
      <c r="Q12367" s="3" t="s">
        <v>189</v>
      </c>
      <c r="S12367" s="3" t="s">
        <v>34</v>
      </c>
    </row>
    <row r="12368">
      <c r="A12368" s="2">
        <v>42318.714907407404</v>
      </c>
      <c r="B12368" s="3">
        <v>76.0</v>
      </c>
      <c r="C12368" s="3" t="s">
        <v>11139</v>
      </c>
      <c r="D12368" s="3">
        <v>82.0</v>
      </c>
      <c r="E12368" s="3" t="s">
        <v>11292</v>
      </c>
      <c r="F12368" s="3">
        <v>5.0</v>
      </c>
      <c r="G12368" s="3">
        <v>13.0</v>
      </c>
      <c r="H12368" s="3" t="s">
        <v>11592</v>
      </c>
      <c r="I12368" s="3" t="s">
        <v>11593</v>
      </c>
      <c r="J12368" s="3" t="s">
        <v>6433</v>
      </c>
      <c r="K12368" s="3" t="s">
        <v>24</v>
      </c>
      <c r="L12368" s="3">
        <v>1.0</v>
      </c>
      <c r="M12368" s="3" t="s">
        <v>25</v>
      </c>
      <c r="N12368" s="3" t="s">
        <v>11750</v>
      </c>
      <c r="O12368" s="3" t="s">
        <v>2093</v>
      </c>
      <c r="P12368" s="4">
        <v>26638.0</v>
      </c>
      <c r="Q12368" s="3" t="s">
        <v>75</v>
      </c>
      <c r="S12368" s="3" t="s">
        <v>34</v>
      </c>
    </row>
    <row r="12369">
      <c r="A12369" s="2">
        <v>42318.714907407404</v>
      </c>
      <c r="B12369" s="3">
        <v>76.0</v>
      </c>
      <c r="C12369" s="3" t="s">
        <v>11139</v>
      </c>
      <c r="D12369" s="3">
        <v>82.0</v>
      </c>
      <c r="E12369" s="3" t="s">
        <v>11292</v>
      </c>
      <c r="F12369" s="3">
        <v>5.0</v>
      </c>
      <c r="G12369" s="3">
        <v>13.0</v>
      </c>
      <c r="H12369" s="3" t="s">
        <v>11592</v>
      </c>
      <c r="I12369" s="3" t="s">
        <v>11593</v>
      </c>
      <c r="J12369" s="3" t="s">
        <v>6433</v>
      </c>
      <c r="K12369" s="3" t="s">
        <v>24</v>
      </c>
      <c r="L12369" s="3">
        <v>2.0</v>
      </c>
      <c r="M12369" s="3" t="s">
        <v>30</v>
      </c>
      <c r="N12369" s="3" t="s">
        <v>3890</v>
      </c>
      <c r="O12369" s="3" t="s">
        <v>235</v>
      </c>
      <c r="P12369" s="4">
        <v>24342.0</v>
      </c>
      <c r="Q12369" s="3" t="s">
        <v>247</v>
      </c>
      <c r="S12369" s="3" t="s">
        <v>34</v>
      </c>
    </row>
    <row r="12370">
      <c r="A12370" s="2">
        <v>42318.714907407404</v>
      </c>
      <c r="B12370" s="3">
        <v>76.0</v>
      </c>
      <c r="C12370" s="3" t="s">
        <v>11139</v>
      </c>
      <c r="D12370" s="3">
        <v>82.0</v>
      </c>
      <c r="E12370" s="3" t="s">
        <v>11292</v>
      </c>
      <c r="F12370" s="3">
        <v>5.0</v>
      </c>
      <c r="G12370" s="3">
        <v>13.0</v>
      </c>
      <c r="H12370" s="3" t="s">
        <v>11592</v>
      </c>
      <c r="I12370" s="3" t="s">
        <v>11593</v>
      </c>
      <c r="J12370" s="3" t="s">
        <v>6433</v>
      </c>
      <c r="K12370" s="3" t="s">
        <v>24</v>
      </c>
      <c r="L12370" s="3">
        <v>3.0</v>
      </c>
      <c r="M12370" s="3" t="s">
        <v>25</v>
      </c>
      <c r="N12370" s="3" t="s">
        <v>11751</v>
      </c>
      <c r="O12370" s="3" t="s">
        <v>243</v>
      </c>
      <c r="P12370" s="4">
        <v>18634.0</v>
      </c>
      <c r="Q12370" s="3" t="s">
        <v>105</v>
      </c>
      <c r="S12370" s="3" t="s">
        <v>34</v>
      </c>
    </row>
    <row r="12371">
      <c r="A12371" s="2">
        <v>42318.714907407404</v>
      </c>
      <c r="B12371" s="3">
        <v>76.0</v>
      </c>
      <c r="C12371" s="3" t="s">
        <v>11139</v>
      </c>
      <c r="D12371" s="3">
        <v>82.0</v>
      </c>
      <c r="E12371" s="3" t="s">
        <v>11292</v>
      </c>
      <c r="F12371" s="3">
        <v>5.0</v>
      </c>
      <c r="G12371" s="3">
        <v>13.0</v>
      </c>
      <c r="H12371" s="3" t="s">
        <v>11592</v>
      </c>
      <c r="I12371" s="3" t="s">
        <v>11593</v>
      </c>
      <c r="J12371" s="3" t="s">
        <v>6433</v>
      </c>
      <c r="K12371" s="3" t="s">
        <v>24</v>
      </c>
      <c r="L12371" s="3">
        <v>4.0</v>
      </c>
      <c r="M12371" s="3" t="s">
        <v>30</v>
      </c>
      <c r="N12371" s="3" t="s">
        <v>11752</v>
      </c>
      <c r="O12371" s="3" t="s">
        <v>1012</v>
      </c>
      <c r="P12371" s="4">
        <v>19399.0</v>
      </c>
      <c r="Q12371" s="3" t="s">
        <v>49</v>
      </c>
      <c r="S12371" s="3" t="s">
        <v>34</v>
      </c>
    </row>
    <row r="12372">
      <c r="A12372" s="2">
        <v>42318.714907407404</v>
      </c>
      <c r="B12372" s="3">
        <v>76.0</v>
      </c>
      <c r="C12372" s="3" t="s">
        <v>11139</v>
      </c>
      <c r="D12372" s="3">
        <v>82.0</v>
      </c>
      <c r="E12372" s="3" t="s">
        <v>11292</v>
      </c>
      <c r="F12372" s="3">
        <v>5.0</v>
      </c>
      <c r="G12372" s="3">
        <v>13.0</v>
      </c>
      <c r="H12372" s="3" t="s">
        <v>11592</v>
      </c>
      <c r="I12372" s="3" t="s">
        <v>11593</v>
      </c>
      <c r="J12372" s="3" t="s">
        <v>6433</v>
      </c>
      <c r="K12372" s="3" t="s">
        <v>24</v>
      </c>
      <c r="L12372" s="3">
        <v>5.0</v>
      </c>
      <c r="M12372" s="3" t="s">
        <v>25</v>
      </c>
      <c r="N12372" s="3" t="s">
        <v>2932</v>
      </c>
      <c r="O12372" s="3" t="s">
        <v>246</v>
      </c>
      <c r="P12372" s="4">
        <v>21106.0</v>
      </c>
      <c r="Q12372" s="3" t="s">
        <v>37</v>
      </c>
      <c r="S12372" s="3" t="s">
        <v>34</v>
      </c>
    </row>
    <row r="12373">
      <c r="A12373" s="2">
        <v>42318.714907407404</v>
      </c>
      <c r="B12373" s="3">
        <v>76.0</v>
      </c>
      <c r="C12373" s="3" t="s">
        <v>11139</v>
      </c>
      <c r="D12373" s="3">
        <v>82.0</v>
      </c>
      <c r="E12373" s="3" t="s">
        <v>11292</v>
      </c>
      <c r="F12373" s="3">
        <v>5.0</v>
      </c>
      <c r="G12373" s="3">
        <v>13.0</v>
      </c>
      <c r="H12373" s="3" t="s">
        <v>11592</v>
      </c>
      <c r="I12373" s="3" t="s">
        <v>11593</v>
      </c>
      <c r="J12373" s="3" t="s">
        <v>6433</v>
      </c>
      <c r="K12373" s="3" t="s">
        <v>24</v>
      </c>
      <c r="L12373" s="3">
        <v>6.0</v>
      </c>
      <c r="M12373" s="3" t="s">
        <v>30</v>
      </c>
      <c r="N12373" s="3" t="s">
        <v>4919</v>
      </c>
      <c r="O12373" s="3" t="s">
        <v>178</v>
      </c>
      <c r="P12373" s="4">
        <v>22818.0</v>
      </c>
      <c r="Q12373" s="3" t="s">
        <v>247</v>
      </c>
      <c r="S12373" s="3" t="s">
        <v>34</v>
      </c>
    </row>
    <row r="12374">
      <c r="A12374" s="2">
        <v>42318.714907407404</v>
      </c>
      <c r="B12374" s="3">
        <v>76.0</v>
      </c>
      <c r="C12374" s="3" t="s">
        <v>11139</v>
      </c>
      <c r="D12374" s="3">
        <v>82.0</v>
      </c>
      <c r="E12374" s="3" t="s">
        <v>11292</v>
      </c>
      <c r="F12374" s="3">
        <v>5.0</v>
      </c>
      <c r="G12374" s="3">
        <v>13.0</v>
      </c>
      <c r="H12374" s="3" t="s">
        <v>11592</v>
      </c>
      <c r="I12374" s="3" t="s">
        <v>11593</v>
      </c>
      <c r="J12374" s="3" t="s">
        <v>6433</v>
      </c>
      <c r="K12374" s="3" t="s">
        <v>24</v>
      </c>
      <c r="L12374" s="3">
        <v>7.0</v>
      </c>
      <c r="M12374" s="3" t="s">
        <v>25</v>
      </c>
      <c r="N12374" s="3" t="s">
        <v>11753</v>
      </c>
      <c r="O12374" s="3" t="s">
        <v>243</v>
      </c>
      <c r="P12374" s="4">
        <v>21061.0</v>
      </c>
      <c r="Q12374" s="3" t="s">
        <v>372</v>
      </c>
      <c r="S12374" s="3" t="s">
        <v>34</v>
      </c>
    </row>
    <row r="12375">
      <c r="A12375" s="2">
        <v>42318.714907407404</v>
      </c>
      <c r="B12375" s="3">
        <v>76.0</v>
      </c>
      <c r="C12375" s="3" t="s">
        <v>11139</v>
      </c>
      <c r="D12375" s="3">
        <v>82.0</v>
      </c>
      <c r="E12375" s="3" t="s">
        <v>11292</v>
      </c>
      <c r="F12375" s="3">
        <v>5.0</v>
      </c>
      <c r="G12375" s="3">
        <v>13.0</v>
      </c>
      <c r="H12375" s="3" t="s">
        <v>11592</v>
      </c>
      <c r="I12375" s="3" t="s">
        <v>11593</v>
      </c>
      <c r="J12375" s="3" t="s">
        <v>6433</v>
      </c>
      <c r="K12375" s="3" t="s">
        <v>24</v>
      </c>
      <c r="L12375" s="3">
        <v>8.0</v>
      </c>
      <c r="M12375" s="3" t="s">
        <v>30</v>
      </c>
      <c r="N12375" s="3" t="s">
        <v>11754</v>
      </c>
      <c r="O12375" s="3" t="s">
        <v>102</v>
      </c>
      <c r="P12375" s="4">
        <v>20570.0</v>
      </c>
      <c r="Q12375" s="3" t="s">
        <v>110</v>
      </c>
      <c r="S12375" s="3" t="s">
        <v>34</v>
      </c>
    </row>
    <row r="12376">
      <c r="A12376" s="2">
        <v>42318.714907407404</v>
      </c>
      <c r="B12376" s="3">
        <v>76.0</v>
      </c>
      <c r="C12376" s="3" t="s">
        <v>11139</v>
      </c>
      <c r="D12376" s="3">
        <v>82.0</v>
      </c>
      <c r="E12376" s="3" t="s">
        <v>11292</v>
      </c>
      <c r="F12376" s="3">
        <v>5.0</v>
      </c>
      <c r="G12376" s="3">
        <v>13.0</v>
      </c>
      <c r="H12376" s="3" t="s">
        <v>11592</v>
      </c>
      <c r="I12376" s="3" t="s">
        <v>11593</v>
      </c>
      <c r="J12376" s="3" t="s">
        <v>6433</v>
      </c>
      <c r="K12376" s="3" t="s">
        <v>24</v>
      </c>
      <c r="L12376" s="3">
        <v>9.0</v>
      </c>
      <c r="M12376" s="3" t="s">
        <v>25</v>
      </c>
      <c r="N12376" s="3" t="s">
        <v>11755</v>
      </c>
      <c r="O12376" s="3" t="s">
        <v>275</v>
      </c>
      <c r="P12376" s="4">
        <v>18288.0</v>
      </c>
      <c r="Q12376" s="3" t="s">
        <v>60</v>
      </c>
      <c r="S12376" s="3" t="s">
        <v>34</v>
      </c>
    </row>
    <row r="12377">
      <c r="A12377" s="2">
        <v>42318.714907407404</v>
      </c>
      <c r="B12377" s="3">
        <v>76.0</v>
      </c>
      <c r="C12377" s="3" t="s">
        <v>11139</v>
      </c>
      <c r="D12377" s="3">
        <v>9.0</v>
      </c>
      <c r="E12377" s="3" t="s">
        <v>11140</v>
      </c>
      <c r="F12377" s="3">
        <v>6.0</v>
      </c>
      <c r="G12377" s="3">
        <v>10.0</v>
      </c>
      <c r="H12377" s="3" t="s">
        <v>2211</v>
      </c>
      <c r="I12377" s="3" t="s">
        <v>11756</v>
      </c>
      <c r="J12377" s="3" t="s">
        <v>2213</v>
      </c>
      <c r="K12377" s="3" t="s">
        <v>24</v>
      </c>
      <c r="L12377" s="3">
        <v>1.0</v>
      </c>
      <c r="M12377" s="3" t="s">
        <v>25</v>
      </c>
      <c r="N12377" s="3" t="s">
        <v>814</v>
      </c>
      <c r="O12377" s="3" t="s">
        <v>359</v>
      </c>
      <c r="P12377" s="4">
        <v>25223.0</v>
      </c>
      <c r="Q12377" s="3" t="s">
        <v>46</v>
      </c>
      <c r="S12377" s="3" t="s">
        <v>34</v>
      </c>
    </row>
    <row r="12378">
      <c r="A12378" s="2">
        <v>42318.714907407404</v>
      </c>
      <c r="B12378" s="3">
        <v>76.0</v>
      </c>
      <c r="C12378" s="3" t="s">
        <v>11139</v>
      </c>
      <c r="D12378" s="3">
        <v>9.0</v>
      </c>
      <c r="E12378" s="3" t="s">
        <v>11140</v>
      </c>
      <c r="F12378" s="3">
        <v>6.0</v>
      </c>
      <c r="G12378" s="3">
        <v>10.0</v>
      </c>
      <c r="H12378" s="3" t="s">
        <v>2211</v>
      </c>
      <c r="I12378" s="3" t="s">
        <v>11756</v>
      </c>
      <c r="J12378" s="3" t="s">
        <v>2213</v>
      </c>
      <c r="K12378" s="3" t="s">
        <v>24</v>
      </c>
      <c r="L12378" s="3">
        <v>2.0</v>
      </c>
      <c r="M12378" s="3" t="s">
        <v>30</v>
      </c>
      <c r="N12378" s="3" t="s">
        <v>11757</v>
      </c>
      <c r="O12378" s="3" t="s">
        <v>497</v>
      </c>
      <c r="P12378" s="4">
        <v>19683.0</v>
      </c>
      <c r="Q12378" s="3" t="s">
        <v>79</v>
      </c>
      <c r="S12378" s="3" t="s">
        <v>34</v>
      </c>
    </row>
    <row r="12379">
      <c r="A12379" s="2">
        <v>42318.714907407404</v>
      </c>
      <c r="B12379" s="3">
        <v>76.0</v>
      </c>
      <c r="C12379" s="3" t="s">
        <v>11139</v>
      </c>
      <c r="D12379" s="3">
        <v>9.0</v>
      </c>
      <c r="E12379" s="3" t="s">
        <v>11140</v>
      </c>
      <c r="F12379" s="3">
        <v>6.0</v>
      </c>
      <c r="G12379" s="3">
        <v>10.0</v>
      </c>
      <c r="H12379" s="3" t="s">
        <v>2211</v>
      </c>
      <c r="I12379" s="3" t="s">
        <v>11756</v>
      </c>
      <c r="J12379" s="3" t="s">
        <v>2213</v>
      </c>
      <c r="K12379" s="3" t="s">
        <v>24</v>
      </c>
      <c r="L12379" s="3">
        <v>3.0</v>
      </c>
      <c r="M12379" s="3" t="s">
        <v>25</v>
      </c>
      <c r="N12379" s="3" t="s">
        <v>11758</v>
      </c>
      <c r="O12379" s="3" t="s">
        <v>530</v>
      </c>
      <c r="P12379" s="4">
        <v>25396.0</v>
      </c>
      <c r="Q12379" s="3" t="s">
        <v>72</v>
      </c>
      <c r="S12379" s="3" t="s">
        <v>34</v>
      </c>
    </row>
    <row r="12380">
      <c r="A12380" s="2">
        <v>42318.714907407404</v>
      </c>
      <c r="B12380" s="3">
        <v>76.0</v>
      </c>
      <c r="C12380" s="3" t="s">
        <v>11139</v>
      </c>
      <c r="D12380" s="3">
        <v>9.0</v>
      </c>
      <c r="E12380" s="3" t="s">
        <v>11140</v>
      </c>
      <c r="F12380" s="3">
        <v>6.0</v>
      </c>
      <c r="G12380" s="3">
        <v>10.0</v>
      </c>
      <c r="H12380" s="3" t="s">
        <v>2211</v>
      </c>
      <c r="I12380" s="3" t="s">
        <v>11756</v>
      </c>
      <c r="J12380" s="3" t="s">
        <v>2213</v>
      </c>
      <c r="K12380" s="3" t="s">
        <v>24</v>
      </c>
      <c r="L12380" s="3">
        <v>4.0</v>
      </c>
      <c r="M12380" s="3" t="s">
        <v>30</v>
      </c>
      <c r="N12380" s="3" t="s">
        <v>11759</v>
      </c>
      <c r="O12380" s="3" t="s">
        <v>11760</v>
      </c>
      <c r="P12380" s="4">
        <v>29329.0</v>
      </c>
      <c r="Q12380" s="3" t="s">
        <v>55</v>
      </c>
      <c r="S12380" s="3" t="s">
        <v>34</v>
      </c>
    </row>
    <row r="12381">
      <c r="A12381" s="2">
        <v>42318.714907407404</v>
      </c>
      <c r="B12381" s="3">
        <v>76.0</v>
      </c>
      <c r="C12381" s="3" t="s">
        <v>11139</v>
      </c>
      <c r="D12381" s="3">
        <v>9.0</v>
      </c>
      <c r="E12381" s="3" t="s">
        <v>11140</v>
      </c>
      <c r="F12381" s="3">
        <v>6.0</v>
      </c>
      <c r="G12381" s="3">
        <v>10.0</v>
      </c>
      <c r="H12381" s="3" t="s">
        <v>2211</v>
      </c>
      <c r="I12381" s="3" t="s">
        <v>11756</v>
      </c>
      <c r="J12381" s="3" t="s">
        <v>2213</v>
      </c>
      <c r="K12381" s="3" t="s">
        <v>24</v>
      </c>
      <c r="L12381" s="3">
        <v>5.0</v>
      </c>
      <c r="M12381" s="3" t="s">
        <v>25</v>
      </c>
      <c r="N12381" s="3" t="s">
        <v>11761</v>
      </c>
      <c r="O12381" s="3" t="s">
        <v>1475</v>
      </c>
      <c r="P12381" s="4">
        <v>27199.0</v>
      </c>
      <c r="Q12381" s="3" t="s">
        <v>28</v>
      </c>
      <c r="S12381" s="3" t="s">
        <v>34</v>
      </c>
    </row>
    <row r="12382">
      <c r="A12382" s="2">
        <v>42318.714907407404</v>
      </c>
      <c r="B12382" s="3">
        <v>76.0</v>
      </c>
      <c r="C12382" s="3" t="s">
        <v>11139</v>
      </c>
      <c r="D12382" s="3">
        <v>9.0</v>
      </c>
      <c r="E12382" s="3" t="s">
        <v>11140</v>
      </c>
      <c r="F12382" s="3">
        <v>6.0</v>
      </c>
      <c r="G12382" s="3">
        <v>10.0</v>
      </c>
      <c r="H12382" s="3" t="s">
        <v>2211</v>
      </c>
      <c r="I12382" s="3" t="s">
        <v>11756</v>
      </c>
      <c r="J12382" s="3" t="s">
        <v>2213</v>
      </c>
      <c r="K12382" s="3" t="s">
        <v>24</v>
      </c>
      <c r="L12382" s="3">
        <v>6.0</v>
      </c>
      <c r="M12382" s="3" t="s">
        <v>30</v>
      </c>
      <c r="N12382" s="3" t="s">
        <v>11762</v>
      </c>
      <c r="O12382" s="3" t="s">
        <v>11153</v>
      </c>
      <c r="P12382" s="4">
        <v>21431.0</v>
      </c>
      <c r="Q12382" s="3" t="s">
        <v>40</v>
      </c>
      <c r="S12382" s="3" t="s">
        <v>34</v>
      </c>
    </row>
    <row r="12383">
      <c r="A12383" s="2">
        <v>42318.714907407404</v>
      </c>
      <c r="B12383" s="3">
        <v>76.0</v>
      </c>
      <c r="C12383" s="3" t="s">
        <v>11139</v>
      </c>
      <c r="D12383" s="3">
        <v>11.0</v>
      </c>
      <c r="E12383" s="3" t="s">
        <v>1239</v>
      </c>
      <c r="F12383" s="3">
        <v>6.0</v>
      </c>
      <c r="G12383" s="3">
        <v>10.0</v>
      </c>
      <c r="H12383" s="3" t="s">
        <v>2211</v>
      </c>
      <c r="I12383" s="3" t="s">
        <v>11756</v>
      </c>
      <c r="J12383" s="3" t="s">
        <v>2213</v>
      </c>
      <c r="K12383" s="3" t="s">
        <v>24</v>
      </c>
      <c r="L12383" s="3">
        <v>1.0</v>
      </c>
      <c r="M12383" s="3" t="s">
        <v>25</v>
      </c>
      <c r="N12383" s="3" t="s">
        <v>552</v>
      </c>
      <c r="O12383" s="3" t="s">
        <v>48</v>
      </c>
      <c r="P12383" s="4">
        <v>25157.0</v>
      </c>
      <c r="Q12383" s="3" t="s">
        <v>110</v>
      </c>
      <c r="S12383" s="3" t="s">
        <v>34</v>
      </c>
    </row>
    <row r="12384">
      <c r="A12384" s="2">
        <v>42318.714907407404</v>
      </c>
      <c r="B12384" s="3">
        <v>76.0</v>
      </c>
      <c r="C12384" s="3" t="s">
        <v>11139</v>
      </c>
      <c r="D12384" s="3">
        <v>11.0</v>
      </c>
      <c r="E12384" s="3" t="s">
        <v>1239</v>
      </c>
      <c r="F12384" s="3">
        <v>6.0</v>
      </c>
      <c r="G12384" s="3">
        <v>10.0</v>
      </c>
      <c r="H12384" s="3" t="s">
        <v>2211</v>
      </c>
      <c r="I12384" s="3" t="s">
        <v>11756</v>
      </c>
      <c r="J12384" s="3" t="s">
        <v>2213</v>
      </c>
      <c r="K12384" s="3" t="s">
        <v>24</v>
      </c>
      <c r="L12384" s="3">
        <v>2.0</v>
      </c>
      <c r="M12384" s="3" t="s">
        <v>30</v>
      </c>
      <c r="N12384" s="3" t="s">
        <v>11763</v>
      </c>
      <c r="O12384" s="3" t="s">
        <v>323</v>
      </c>
      <c r="P12384" s="4">
        <v>18013.0</v>
      </c>
      <c r="Q12384" s="3" t="s">
        <v>113</v>
      </c>
      <c r="S12384" s="3" t="s">
        <v>34</v>
      </c>
    </row>
    <row r="12385">
      <c r="A12385" s="2">
        <v>42318.714907407404</v>
      </c>
      <c r="B12385" s="3">
        <v>76.0</v>
      </c>
      <c r="C12385" s="3" t="s">
        <v>11139</v>
      </c>
      <c r="D12385" s="3">
        <v>11.0</v>
      </c>
      <c r="E12385" s="3" t="s">
        <v>1239</v>
      </c>
      <c r="F12385" s="3">
        <v>6.0</v>
      </c>
      <c r="G12385" s="3">
        <v>10.0</v>
      </c>
      <c r="H12385" s="3" t="s">
        <v>2211</v>
      </c>
      <c r="I12385" s="3" t="s">
        <v>11756</v>
      </c>
      <c r="J12385" s="3" t="s">
        <v>2213</v>
      </c>
      <c r="K12385" s="3" t="s">
        <v>24</v>
      </c>
      <c r="L12385" s="3">
        <v>3.0</v>
      </c>
      <c r="M12385" s="3" t="s">
        <v>25</v>
      </c>
      <c r="N12385" s="3" t="s">
        <v>11764</v>
      </c>
      <c r="O12385" s="3" t="s">
        <v>2159</v>
      </c>
      <c r="P12385" s="4">
        <v>21277.0</v>
      </c>
      <c r="Q12385" s="3" t="s">
        <v>205</v>
      </c>
      <c r="S12385" s="3" t="s">
        <v>34</v>
      </c>
    </row>
    <row r="12386">
      <c r="A12386" s="2">
        <v>42318.714907407404</v>
      </c>
      <c r="B12386" s="3">
        <v>76.0</v>
      </c>
      <c r="C12386" s="3" t="s">
        <v>11139</v>
      </c>
      <c r="D12386" s="3">
        <v>11.0</v>
      </c>
      <c r="E12386" s="3" t="s">
        <v>1239</v>
      </c>
      <c r="F12386" s="3">
        <v>6.0</v>
      </c>
      <c r="G12386" s="3">
        <v>10.0</v>
      </c>
      <c r="H12386" s="3" t="s">
        <v>2211</v>
      </c>
      <c r="I12386" s="3" t="s">
        <v>11756</v>
      </c>
      <c r="J12386" s="3" t="s">
        <v>2213</v>
      </c>
      <c r="K12386" s="3" t="s">
        <v>24</v>
      </c>
      <c r="L12386" s="3">
        <v>4.0</v>
      </c>
      <c r="M12386" s="3" t="s">
        <v>30</v>
      </c>
      <c r="N12386" s="3" t="s">
        <v>8012</v>
      </c>
      <c r="O12386" s="3" t="s">
        <v>121</v>
      </c>
      <c r="P12386" s="4">
        <v>20896.0</v>
      </c>
      <c r="Q12386" s="3" t="s">
        <v>105</v>
      </c>
      <c r="S12386" s="3" t="s">
        <v>34</v>
      </c>
    </row>
    <row r="12387">
      <c r="A12387" s="2">
        <v>42318.714907407404</v>
      </c>
      <c r="B12387" s="3">
        <v>76.0</v>
      </c>
      <c r="C12387" s="3" t="s">
        <v>11139</v>
      </c>
      <c r="D12387" s="3">
        <v>11.0</v>
      </c>
      <c r="E12387" s="3" t="s">
        <v>1239</v>
      </c>
      <c r="F12387" s="3">
        <v>6.0</v>
      </c>
      <c r="G12387" s="3">
        <v>10.0</v>
      </c>
      <c r="H12387" s="3" t="s">
        <v>2211</v>
      </c>
      <c r="I12387" s="3" t="s">
        <v>11756</v>
      </c>
      <c r="J12387" s="3" t="s">
        <v>2213</v>
      </c>
      <c r="K12387" s="3" t="s">
        <v>24</v>
      </c>
      <c r="L12387" s="3">
        <v>5.0</v>
      </c>
      <c r="M12387" s="3" t="s">
        <v>25</v>
      </c>
      <c r="N12387" s="3" t="s">
        <v>11765</v>
      </c>
      <c r="O12387" s="3" t="s">
        <v>477</v>
      </c>
      <c r="P12387" s="4">
        <v>28868.0</v>
      </c>
      <c r="Q12387" s="3" t="s">
        <v>40</v>
      </c>
      <c r="S12387" s="3" t="s">
        <v>34</v>
      </c>
    </row>
    <row r="12388">
      <c r="A12388" s="2">
        <v>42318.714907407404</v>
      </c>
      <c r="B12388" s="3">
        <v>76.0</v>
      </c>
      <c r="C12388" s="3" t="s">
        <v>11139</v>
      </c>
      <c r="D12388" s="3">
        <v>11.0</v>
      </c>
      <c r="E12388" s="3" t="s">
        <v>1239</v>
      </c>
      <c r="F12388" s="3">
        <v>6.0</v>
      </c>
      <c r="G12388" s="3">
        <v>10.0</v>
      </c>
      <c r="H12388" s="3" t="s">
        <v>2211</v>
      </c>
      <c r="I12388" s="3" t="s">
        <v>11756</v>
      </c>
      <c r="J12388" s="3" t="s">
        <v>2213</v>
      </c>
      <c r="K12388" s="3" t="s">
        <v>24</v>
      </c>
      <c r="L12388" s="3">
        <v>6.0</v>
      </c>
      <c r="M12388" s="3" t="s">
        <v>30</v>
      </c>
      <c r="N12388" s="3" t="s">
        <v>11766</v>
      </c>
      <c r="O12388" s="3" t="s">
        <v>4529</v>
      </c>
      <c r="P12388" s="4">
        <v>24838.0</v>
      </c>
      <c r="Q12388" s="3" t="s">
        <v>43</v>
      </c>
      <c r="S12388" s="3" t="s">
        <v>34</v>
      </c>
    </row>
    <row r="12389">
      <c r="A12389" s="2">
        <v>42318.714907407404</v>
      </c>
      <c r="B12389" s="3">
        <v>76.0</v>
      </c>
      <c r="C12389" s="3" t="s">
        <v>11139</v>
      </c>
      <c r="D12389" s="3">
        <v>11.0</v>
      </c>
      <c r="E12389" s="3" t="s">
        <v>1239</v>
      </c>
      <c r="F12389" s="3">
        <v>6.0</v>
      </c>
      <c r="G12389" s="3">
        <v>10.0</v>
      </c>
      <c r="H12389" s="3" t="s">
        <v>2211</v>
      </c>
      <c r="I12389" s="3" t="s">
        <v>11756</v>
      </c>
      <c r="J12389" s="3" t="s">
        <v>2213</v>
      </c>
      <c r="K12389" s="3" t="s">
        <v>24</v>
      </c>
      <c r="L12389" s="3">
        <v>7.0</v>
      </c>
      <c r="M12389" s="3" t="s">
        <v>25</v>
      </c>
      <c r="N12389" s="3" t="s">
        <v>11767</v>
      </c>
      <c r="O12389" s="3" t="s">
        <v>95</v>
      </c>
      <c r="P12389" s="4">
        <v>20421.0</v>
      </c>
      <c r="Q12389" s="3" t="s">
        <v>110</v>
      </c>
      <c r="S12389" s="3" t="s">
        <v>34</v>
      </c>
    </row>
    <row r="12390">
      <c r="A12390" s="2">
        <v>42318.714907407404</v>
      </c>
      <c r="B12390" s="3">
        <v>76.0</v>
      </c>
      <c r="C12390" s="3" t="s">
        <v>11139</v>
      </c>
      <c r="D12390" s="3">
        <v>11.0</v>
      </c>
      <c r="E12390" s="3" t="s">
        <v>1239</v>
      </c>
      <c r="F12390" s="3">
        <v>6.0</v>
      </c>
      <c r="G12390" s="3">
        <v>10.0</v>
      </c>
      <c r="H12390" s="3" t="s">
        <v>2211</v>
      </c>
      <c r="I12390" s="3" t="s">
        <v>11756</v>
      </c>
      <c r="J12390" s="3" t="s">
        <v>2213</v>
      </c>
      <c r="K12390" s="3" t="s">
        <v>24</v>
      </c>
      <c r="L12390" s="3">
        <v>8.0</v>
      </c>
      <c r="M12390" s="3" t="s">
        <v>30</v>
      </c>
      <c r="N12390" s="3" t="s">
        <v>5214</v>
      </c>
      <c r="O12390" s="3" t="s">
        <v>487</v>
      </c>
      <c r="P12390" s="4">
        <v>19524.0</v>
      </c>
      <c r="Q12390" s="3" t="s">
        <v>113</v>
      </c>
      <c r="S12390" s="3" t="s">
        <v>34</v>
      </c>
    </row>
    <row r="12391">
      <c r="A12391" s="2">
        <v>42318.714907407404</v>
      </c>
      <c r="B12391" s="3">
        <v>76.0</v>
      </c>
      <c r="C12391" s="3" t="s">
        <v>11139</v>
      </c>
      <c r="D12391" s="3">
        <v>11.0</v>
      </c>
      <c r="E12391" s="3" t="s">
        <v>1239</v>
      </c>
      <c r="F12391" s="3">
        <v>6.0</v>
      </c>
      <c r="G12391" s="3">
        <v>10.0</v>
      </c>
      <c r="H12391" s="3" t="s">
        <v>2211</v>
      </c>
      <c r="I12391" s="3" t="s">
        <v>11756</v>
      </c>
      <c r="J12391" s="3" t="s">
        <v>2213</v>
      </c>
      <c r="K12391" s="3" t="s">
        <v>24</v>
      </c>
      <c r="L12391" s="3">
        <v>9.0</v>
      </c>
      <c r="M12391" s="3" t="s">
        <v>25</v>
      </c>
      <c r="N12391" s="3" t="s">
        <v>4135</v>
      </c>
      <c r="O12391" s="3" t="s">
        <v>102</v>
      </c>
      <c r="P12391" s="4">
        <v>18991.0</v>
      </c>
      <c r="Q12391" s="3" t="s">
        <v>105</v>
      </c>
      <c r="S12391" s="3" t="s">
        <v>34</v>
      </c>
    </row>
    <row r="12392">
      <c r="A12392" s="2">
        <v>42318.714907407404</v>
      </c>
      <c r="B12392" s="3">
        <v>76.0</v>
      </c>
      <c r="C12392" s="3" t="s">
        <v>11139</v>
      </c>
      <c r="D12392" s="3">
        <v>11.0</v>
      </c>
      <c r="E12392" s="3" t="s">
        <v>1239</v>
      </c>
      <c r="F12392" s="3">
        <v>6.0</v>
      </c>
      <c r="G12392" s="3">
        <v>10.0</v>
      </c>
      <c r="H12392" s="3" t="s">
        <v>2211</v>
      </c>
      <c r="I12392" s="3" t="s">
        <v>11756</v>
      </c>
      <c r="J12392" s="3" t="s">
        <v>2213</v>
      </c>
      <c r="K12392" s="3" t="s">
        <v>24</v>
      </c>
      <c r="L12392" s="3">
        <v>10.0</v>
      </c>
      <c r="M12392" s="3" t="s">
        <v>30</v>
      </c>
      <c r="N12392" s="3" t="s">
        <v>11768</v>
      </c>
      <c r="O12392" s="3" t="s">
        <v>527</v>
      </c>
      <c r="P12392" s="4">
        <v>27359.0</v>
      </c>
      <c r="Q12392" s="3" t="s">
        <v>52</v>
      </c>
      <c r="S12392" s="3" t="s">
        <v>34</v>
      </c>
    </row>
    <row r="12393">
      <c r="A12393" s="2">
        <v>42318.714907407404</v>
      </c>
      <c r="B12393" s="3">
        <v>76.0</v>
      </c>
      <c r="C12393" s="3" t="s">
        <v>11139</v>
      </c>
      <c r="D12393" s="3">
        <v>11.0</v>
      </c>
      <c r="E12393" s="3" t="s">
        <v>1239</v>
      </c>
      <c r="F12393" s="3">
        <v>6.0</v>
      </c>
      <c r="G12393" s="3">
        <v>10.0</v>
      </c>
      <c r="H12393" s="3" t="s">
        <v>2211</v>
      </c>
      <c r="I12393" s="3" t="s">
        <v>11756</v>
      </c>
      <c r="J12393" s="3" t="s">
        <v>2213</v>
      </c>
      <c r="K12393" s="3" t="s">
        <v>24</v>
      </c>
      <c r="L12393" s="3">
        <v>11.0</v>
      </c>
      <c r="M12393" s="3" t="s">
        <v>25</v>
      </c>
      <c r="N12393" s="3" t="s">
        <v>11769</v>
      </c>
      <c r="O12393" s="3" t="s">
        <v>168</v>
      </c>
      <c r="P12393" s="4">
        <v>19267.0</v>
      </c>
      <c r="Q12393" s="3" t="s">
        <v>216</v>
      </c>
      <c r="S12393" s="3" t="s">
        <v>34</v>
      </c>
    </row>
    <row r="12394">
      <c r="A12394" s="2">
        <v>42318.714907407404</v>
      </c>
      <c r="B12394" s="3">
        <v>76.0</v>
      </c>
      <c r="C12394" s="3" t="s">
        <v>11139</v>
      </c>
      <c r="D12394" s="3">
        <v>11.0</v>
      </c>
      <c r="E12394" s="3" t="s">
        <v>1239</v>
      </c>
      <c r="F12394" s="3">
        <v>6.0</v>
      </c>
      <c r="G12394" s="3">
        <v>10.0</v>
      </c>
      <c r="H12394" s="3" t="s">
        <v>2211</v>
      </c>
      <c r="I12394" s="3" t="s">
        <v>11756</v>
      </c>
      <c r="J12394" s="3" t="s">
        <v>2213</v>
      </c>
      <c r="K12394" s="3" t="s">
        <v>24</v>
      </c>
      <c r="L12394" s="3">
        <v>12.0</v>
      </c>
      <c r="M12394" s="3" t="s">
        <v>30</v>
      </c>
      <c r="N12394" s="3" t="s">
        <v>11770</v>
      </c>
      <c r="O12394" s="3" t="s">
        <v>452</v>
      </c>
      <c r="P12394" s="4">
        <v>19840.0</v>
      </c>
      <c r="Q12394" s="3" t="s">
        <v>110</v>
      </c>
      <c r="S12394" s="3" t="s">
        <v>34</v>
      </c>
    </row>
    <row r="12395">
      <c r="A12395" s="2">
        <v>42318.714907407404</v>
      </c>
      <c r="B12395" s="3">
        <v>76.0</v>
      </c>
      <c r="C12395" s="3" t="s">
        <v>11139</v>
      </c>
      <c r="D12395" s="3">
        <v>12.0</v>
      </c>
      <c r="E12395" s="3" t="s">
        <v>11158</v>
      </c>
      <c r="F12395" s="3">
        <v>6.0</v>
      </c>
      <c r="G12395" s="3">
        <v>10.0</v>
      </c>
      <c r="H12395" s="3" t="s">
        <v>2211</v>
      </c>
      <c r="I12395" s="3" t="s">
        <v>11756</v>
      </c>
      <c r="J12395" s="3" t="s">
        <v>2213</v>
      </c>
      <c r="K12395" s="3" t="s">
        <v>24</v>
      </c>
      <c r="L12395" s="3">
        <v>1.0</v>
      </c>
      <c r="M12395" s="3" t="s">
        <v>30</v>
      </c>
      <c r="N12395" s="3" t="s">
        <v>11771</v>
      </c>
      <c r="O12395" s="3" t="s">
        <v>8271</v>
      </c>
      <c r="P12395" s="4">
        <v>21587.0</v>
      </c>
      <c r="Q12395" s="3" t="s">
        <v>33</v>
      </c>
      <c r="S12395" s="3" t="s">
        <v>34</v>
      </c>
    </row>
    <row r="12396">
      <c r="A12396" s="2">
        <v>42318.714907407404</v>
      </c>
      <c r="B12396" s="3">
        <v>76.0</v>
      </c>
      <c r="C12396" s="3" t="s">
        <v>11139</v>
      </c>
      <c r="D12396" s="3">
        <v>12.0</v>
      </c>
      <c r="E12396" s="3" t="s">
        <v>11158</v>
      </c>
      <c r="F12396" s="3">
        <v>6.0</v>
      </c>
      <c r="G12396" s="3">
        <v>10.0</v>
      </c>
      <c r="H12396" s="3" t="s">
        <v>2211</v>
      </c>
      <c r="I12396" s="3" t="s">
        <v>11756</v>
      </c>
      <c r="J12396" s="3" t="s">
        <v>2213</v>
      </c>
      <c r="K12396" s="3" t="s">
        <v>24</v>
      </c>
      <c r="L12396" s="3">
        <v>2.0</v>
      </c>
      <c r="M12396" s="3" t="s">
        <v>25</v>
      </c>
      <c r="N12396" s="3" t="s">
        <v>11772</v>
      </c>
      <c r="O12396" s="3" t="s">
        <v>427</v>
      </c>
      <c r="P12396" s="4">
        <v>26054.0</v>
      </c>
      <c r="Q12396" s="3" t="s">
        <v>72</v>
      </c>
      <c r="S12396" s="3" t="s">
        <v>34</v>
      </c>
    </row>
    <row r="12397">
      <c r="A12397" s="2">
        <v>42318.714907407404</v>
      </c>
      <c r="B12397" s="3">
        <v>76.0</v>
      </c>
      <c r="C12397" s="3" t="s">
        <v>11139</v>
      </c>
      <c r="D12397" s="3">
        <v>12.0</v>
      </c>
      <c r="E12397" s="3" t="s">
        <v>11158</v>
      </c>
      <c r="F12397" s="3">
        <v>6.0</v>
      </c>
      <c r="G12397" s="3">
        <v>10.0</v>
      </c>
      <c r="H12397" s="3" t="s">
        <v>2211</v>
      </c>
      <c r="I12397" s="3" t="s">
        <v>11756</v>
      </c>
      <c r="J12397" s="3" t="s">
        <v>2213</v>
      </c>
      <c r="K12397" s="3" t="s">
        <v>24</v>
      </c>
      <c r="L12397" s="3">
        <v>3.0</v>
      </c>
      <c r="M12397" s="3" t="s">
        <v>30</v>
      </c>
      <c r="N12397" s="3" t="s">
        <v>1328</v>
      </c>
      <c r="O12397" s="3" t="s">
        <v>803</v>
      </c>
      <c r="P12397" s="4">
        <v>19033.0</v>
      </c>
      <c r="Q12397" s="3" t="s">
        <v>132</v>
      </c>
      <c r="S12397" s="3" t="s">
        <v>34</v>
      </c>
    </row>
    <row r="12398">
      <c r="A12398" s="2">
        <v>42318.714907407404</v>
      </c>
      <c r="B12398" s="3">
        <v>76.0</v>
      </c>
      <c r="C12398" s="3" t="s">
        <v>11139</v>
      </c>
      <c r="D12398" s="3">
        <v>12.0</v>
      </c>
      <c r="E12398" s="3" t="s">
        <v>11158</v>
      </c>
      <c r="F12398" s="3">
        <v>6.0</v>
      </c>
      <c r="G12398" s="3">
        <v>10.0</v>
      </c>
      <c r="H12398" s="3" t="s">
        <v>2211</v>
      </c>
      <c r="I12398" s="3" t="s">
        <v>11756</v>
      </c>
      <c r="J12398" s="3" t="s">
        <v>2213</v>
      </c>
      <c r="K12398" s="3" t="s">
        <v>24</v>
      </c>
      <c r="L12398" s="3">
        <v>4.0</v>
      </c>
      <c r="M12398" s="3" t="s">
        <v>25</v>
      </c>
      <c r="N12398" s="3" t="s">
        <v>11773</v>
      </c>
      <c r="O12398" s="3" t="s">
        <v>1995</v>
      </c>
      <c r="P12398" s="4">
        <v>14268.0</v>
      </c>
      <c r="Q12398" s="3" t="s">
        <v>96</v>
      </c>
      <c r="S12398" s="3" t="s">
        <v>34</v>
      </c>
    </row>
    <row r="12399">
      <c r="A12399" s="2">
        <v>42318.714907407404</v>
      </c>
      <c r="B12399" s="3">
        <v>76.0</v>
      </c>
      <c r="C12399" s="3" t="s">
        <v>11139</v>
      </c>
      <c r="D12399" s="3">
        <v>12.0</v>
      </c>
      <c r="E12399" s="3" t="s">
        <v>11158</v>
      </c>
      <c r="F12399" s="3">
        <v>6.0</v>
      </c>
      <c r="G12399" s="3">
        <v>10.0</v>
      </c>
      <c r="H12399" s="3" t="s">
        <v>2211</v>
      </c>
      <c r="I12399" s="3" t="s">
        <v>11756</v>
      </c>
      <c r="J12399" s="3" t="s">
        <v>2213</v>
      </c>
      <c r="K12399" s="3" t="s">
        <v>24</v>
      </c>
      <c r="L12399" s="3">
        <v>5.0</v>
      </c>
      <c r="M12399" s="3" t="s">
        <v>30</v>
      </c>
      <c r="N12399" s="3" t="s">
        <v>11774</v>
      </c>
      <c r="O12399" s="3" t="s">
        <v>11775</v>
      </c>
      <c r="P12399" s="4">
        <v>17169.0</v>
      </c>
      <c r="Q12399" s="3" t="s">
        <v>72</v>
      </c>
      <c r="S12399" s="3" t="s">
        <v>34</v>
      </c>
    </row>
    <row r="12400">
      <c r="A12400" s="2">
        <v>42318.714907407404</v>
      </c>
      <c r="B12400" s="3">
        <v>76.0</v>
      </c>
      <c r="C12400" s="3" t="s">
        <v>11139</v>
      </c>
      <c r="D12400" s="3">
        <v>12.0</v>
      </c>
      <c r="E12400" s="3" t="s">
        <v>11158</v>
      </c>
      <c r="F12400" s="3">
        <v>6.0</v>
      </c>
      <c r="G12400" s="3">
        <v>10.0</v>
      </c>
      <c r="H12400" s="3" t="s">
        <v>2211</v>
      </c>
      <c r="I12400" s="3" t="s">
        <v>11756</v>
      </c>
      <c r="J12400" s="3" t="s">
        <v>2213</v>
      </c>
      <c r="K12400" s="3" t="s">
        <v>24</v>
      </c>
      <c r="L12400" s="3">
        <v>6.0</v>
      </c>
      <c r="M12400" s="3" t="s">
        <v>25</v>
      </c>
      <c r="N12400" s="3" t="s">
        <v>7377</v>
      </c>
      <c r="O12400" s="3" t="s">
        <v>36</v>
      </c>
      <c r="P12400" s="4">
        <v>25446.0</v>
      </c>
      <c r="Q12400" s="3" t="s">
        <v>52</v>
      </c>
      <c r="S12400" s="3" t="s">
        <v>34</v>
      </c>
    </row>
    <row r="12401">
      <c r="A12401" s="2">
        <v>42318.714907407404</v>
      </c>
      <c r="B12401" s="3">
        <v>76.0</v>
      </c>
      <c r="C12401" s="3" t="s">
        <v>11139</v>
      </c>
      <c r="D12401" s="3">
        <v>12.0</v>
      </c>
      <c r="E12401" s="3" t="s">
        <v>11158</v>
      </c>
      <c r="F12401" s="3">
        <v>6.0</v>
      </c>
      <c r="G12401" s="3">
        <v>10.0</v>
      </c>
      <c r="H12401" s="3" t="s">
        <v>2211</v>
      </c>
      <c r="I12401" s="3" t="s">
        <v>11756</v>
      </c>
      <c r="J12401" s="3" t="s">
        <v>2213</v>
      </c>
      <c r="K12401" s="3" t="s">
        <v>24</v>
      </c>
      <c r="L12401" s="3">
        <v>7.0</v>
      </c>
      <c r="M12401" s="3" t="s">
        <v>30</v>
      </c>
      <c r="N12401" s="3" t="s">
        <v>5023</v>
      </c>
      <c r="O12401" s="3" t="s">
        <v>1400</v>
      </c>
      <c r="P12401" s="4">
        <v>27949.0</v>
      </c>
      <c r="Q12401" s="3" t="s">
        <v>37</v>
      </c>
      <c r="S12401" s="3" t="s">
        <v>34</v>
      </c>
    </row>
    <row r="12402">
      <c r="A12402" s="2">
        <v>42318.714907407404</v>
      </c>
      <c r="B12402" s="3">
        <v>76.0</v>
      </c>
      <c r="C12402" s="3" t="s">
        <v>11139</v>
      </c>
      <c r="D12402" s="3">
        <v>12.0</v>
      </c>
      <c r="E12402" s="3" t="s">
        <v>11158</v>
      </c>
      <c r="F12402" s="3">
        <v>6.0</v>
      </c>
      <c r="G12402" s="3">
        <v>10.0</v>
      </c>
      <c r="H12402" s="3" t="s">
        <v>2211</v>
      </c>
      <c r="I12402" s="3" t="s">
        <v>11756</v>
      </c>
      <c r="J12402" s="3" t="s">
        <v>2213</v>
      </c>
      <c r="K12402" s="3" t="s">
        <v>24</v>
      </c>
      <c r="L12402" s="3">
        <v>8.0</v>
      </c>
      <c r="M12402" s="3" t="s">
        <v>25</v>
      </c>
      <c r="N12402" s="3" t="s">
        <v>11776</v>
      </c>
      <c r="O12402" s="3" t="s">
        <v>168</v>
      </c>
      <c r="P12402" s="4">
        <v>16887.0</v>
      </c>
      <c r="Q12402" s="3" t="s">
        <v>113</v>
      </c>
      <c r="S12402" s="3" t="s">
        <v>34</v>
      </c>
    </row>
    <row r="12403">
      <c r="A12403" s="2">
        <v>42318.714907407404</v>
      </c>
      <c r="B12403" s="3">
        <v>76.0</v>
      </c>
      <c r="C12403" s="3" t="s">
        <v>11139</v>
      </c>
      <c r="D12403" s="3">
        <v>12.0</v>
      </c>
      <c r="E12403" s="3" t="s">
        <v>11158</v>
      </c>
      <c r="F12403" s="3">
        <v>6.0</v>
      </c>
      <c r="G12403" s="3">
        <v>10.0</v>
      </c>
      <c r="H12403" s="3" t="s">
        <v>2211</v>
      </c>
      <c r="I12403" s="3" t="s">
        <v>11756</v>
      </c>
      <c r="J12403" s="3" t="s">
        <v>2213</v>
      </c>
      <c r="K12403" s="3" t="s">
        <v>24</v>
      </c>
      <c r="L12403" s="3">
        <v>9.0</v>
      </c>
      <c r="M12403" s="3" t="s">
        <v>30</v>
      </c>
      <c r="N12403" s="3" t="s">
        <v>11777</v>
      </c>
      <c r="O12403" s="3" t="s">
        <v>375</v>
      </c>
      <c r="P12403" s="4">
        <v>22490.0</v>
      </c>
      <c r="Q12403" s="3" t="s">
        <v>75</v>
      </c>
      <c r="S12403" s="3" t="s">
        <v>34</v>
      </c>
    </row>
    <row r="12404">
      <c r="A12404" s="2">
        <v>42318.714907407404</v>
      </c>
      <c r="B12404" s="3">
        <v>76.0</v>
      </c>
      <c r="C12404" s="3" t="s">
        <v>11139</v>
      </c>
      <c r="D12404" s="3">
        <v>12.0</v>
      </c>
      <c r="E12404" s="3" t="s">
        <v>11158</v>
      </c>
      <c r="F12404" s="3">
        <v>6.0</v>
      </c>
      <c r="G12404" s="3">
        <v>10.0</v>
      </c>
      <c r="H12404" s="3" t="s">
        <v>2211</v>
      </c>
      <c r="I12404" s="3" t="s">
        <v>11756</v>
      </c>
      <c r="J12404" s="3" t="s">
        <v>2213</v>
      </c>
      <c r="K12404" s="3" t="s">
        <v>24</v>
      </c>
      <c r="L12404" s="3">
        <v>10.0</v>
      </c>
      <c r="M12404" s="3" t="s">
        <v>25</v>
      </c>
      <c r="N12404" s="3" t="s">
        <v>3726</v>
      </c>
      <c r="O12404" s="3" t="s">
        <v>939</v>
      </c>
      <c r="P12404" s="4">
        <v>26984.0</v>
      </c>
      <c r="Q12404" s="3" t="s">
        <v>43</v>
      </c>
      <c r="S12404" s="3" t="s">
        <v>34</v>
      </c>
    </row>
    <row r="12405">
      <c r="A12405" s="2">
        <v>42318.714907407404</v>
      </c>
      <c r="B12405" s="3">
        <v>76.0</v>
      </c>
      <c r="C12405" s="3" t="s">
        <v>11139</v>
      </c>
      <c r="D12405" s="3">
        <v>30.0</v>
      </c>
      <c r="E12405" s="3" t="s">
        <v>11167</v>
      </c>
      <c r="F12405" s="3">
        <v>6.0</v>
      </c>
      <c r="G12405" s="3">
        <v>10.0</v>
      </c>
      <c r="H12405" s="3" t="s">
        <v>2211</v>
      </c>
      <c r="I12405" s="3" t="s">
        <v>11756</v>
      </c>
      <c r="J12405" s="3" t="s">
        <v>2213</v>
      </c>
      <c r="K12405" s="3" t="s">
        <v>24</v>
      </c>
      <c r="L12405" s="3">
        <v>1.0</v>
      </c>
      <c r="M12405" s="3" t="s">
        <v>25</v>
      </c>
      <c r="N12405" s="3" t="s">
        <v>2354</v>
      </c>
      <c r="O12405" s="3" t="s">
        <v>4383</v>
      </c>
      <c r="P12405" s="4">
        <v>26684.0</v>
      </c>
      <c r="Q12405" s="3" t="s">
        <v>352</v>
      </c>
      <c r="S12405" s="3" t="s">
        <v>34</v>
      </c>
    </row>
    <row r="12406">
      <c r="A12406" s="2">
        <v>42318.714907407404</v>
      </c>
      <c r="B12406" s="3">
        <v>76.0</v>
      </c>
      <c r="C12406" s="3" t="s">
        <v>11139</v>
      </c>
      <c r="D12406" s="3">
        <v>30.0</v>
      </c>
      <c r="E12406" s="3" t="s">
        <v>11167</v>
      </c>
      <c r="F12406" s="3">
        <v>6.0</v>
      </c>
      <c r="G12406" s="3">
        <v>10.0</v>
      </c>
      <c r="H12406" s="3" t="s">
        <v>2211</v>
      </c>
      <c r="I12406" s="3" t="s">
        <v>11756</v>
      </c>
      <c r="J12406" s="3" t="s">
        <v>2213</v>
      </c>
      <c r="K12406" s="3" t="s">
        <v>24</v>
      </c>
      <c r="L12406" s="3">
        <v>2.0</v>
      </c>
      <c r="M12406" s="3" t="s">
        <v>30</v>
      </c>
      <c r="N12406" s="3" t="s">
        <v>11778</v>
      </c>
      <c r="O12406" s="3" t="s">
        <v>163</v>
      </c>
      <c r="P12406" s="4">
        <v>26740.0</v>
      </c>
      <c r="Q12406" s="3" t="s">
        <v>110</v>
      </c>
      <c r="S12406" s="3" t="s">
        <v>34</v>
      </c>
    </row>
    <row r="12407">
      <c r="A12407" s="2">
        <v>42318.714907407404</v>
      </c>
      <c r="B12407" s="3">
        <v>76.0</v>
      </c>
      <c r="C12407" s="3" t="s">
        <v>11139</v>
      </c>
      <c r="D12407" s="3">
        <v>30.0</v>
      </c>
      <c r="E12407" s="3" t="s">
        <v>11167</v>
      </c>
      <c r="F12407" s="3">
        <v>6.0</v>
      </c>
      <c r="G12407" s="3">
        <v>10.0</v>
      </c>
      <c r="H12407" s="3" t="s">
        <v>2211</v>
      </c>
      <c r="I12407" s="3" t="s">
        <v>11756</v>
      </c>
      <c r="J12407" s="3" t="s">
        <v>2213</v>
      </c>
      <c r="K12407" s="3" t="s">
        <v>24</v>
      </c>
      <c r="L12407" s="3">
        <v>3.0</v>
      </c>
      <c r="M12407" s="3" t="s">
        <v>25</v>
      </c>
      <c r="N12407" s="3" t="s">
        <v>11779</v>
      </c>
      <c r="O12407" s="3" t="s">
        <v>109</v>
      </c>
      <c r="P12407" s="4">
        <v>18500.0</v>
      </c>
      <c r="Q12407" s="3" t="s">
        <v>113</v>
      </c>
      <c r="S12407" s="3" t="s">
        <v>34</v>
      </c>
    </row>
    <row r="12408">
      <c r="A12408" s="2">
        <v>42318.714907407404</v>
      </c>
      <c r="B12408" s="3">
        <v>76.0</v>
      </c>
      <c r="C12408" s="3" t="s">
        <v>11139</v>
      </c>
      <c r="D12408" s="3">
        <v>30.0</v>
      </c>
      <c r="E12408" s="3" t="s">
        <v>11167</v>
      </c>
      <c r="F12408" s="3">
        <v>6.0</v>
      </c>
      <c r="G12408" s="3">
        <v>10.0</v>
      </c>
      <c r="H12408" s="3" t="s">
        <v>2211</v>
      </c>
      <c r="I12408" s="3" t="s">
        <v>11756</v>
      </c>
      <c r="J12408" s="3" t="s">
        <v>2213</v>
      </c>
      <c r="K12408" s="3" t="s">
        <v>24</v>
      </c>
      <c r="L12408" s="3">
        <v>4.0</v>
      </c>
      <c r="M12408" s="3" t="s">
        <v>30</v>
      </c>
      <c r="N12408" s="3" t="s">
        <v>11286</v>
      </c>
      <c r="O12408" s="3" t="s">
        <v>171</v>
      </c>
      <c r="P12408" s="4">
        <v>18788.0</v>
      </c>
      <c r="Q12408" s="3" t="s">
        <v>49</v>
      </c>
      <c r="S12408" s="3" t="s">
        <v>34</v>
      </c>
    </row>
    <row r="12409">
      <c r="A12409" s="2">
        <v>42318.714907407404</v>
      </c>
      <c r="B12409" s="3">
        <v>76.0</v>
      </c>
      <c r="C12409" s="3" t="s">
        <v>11139</v>
      </c>
      <c r="D12409" s="3">
        <v>30.0</v>
      </c>
      <c r="E12409" s="3" t="s">
        <v>11167</v>
      </c>
      <c r="F12409" s="3">
        <v>6.0</v>
      </c>
      <c r="G12409" s="3">
        <v>10.0</v>
      </c>
      <c r="H12409" s="3" t="s">
        <v>2211</v>
      </c>
      <c r="I12409" s="3" t="s">
        <v>11756</v>
      </c>
      <c r="J12409" s="3" t="s">
        <v>2213</v>
      </c>
      <c r="K12409" s="3" t="s">
        <v>24</v>
      </c>
      <c r="L12409" s="3">
        <v>5.0</v>
      </c>
      <c r="M12409" s="3" t="s">
        <v>25</v>
      </c>
      <c r="N12409" s="3" t="s">
        <v>11780</v>
      </c>
      <c r="O12409" s="3" t="s">
        <v>180</v>
      </c>
      <c r="P12409" s="4">
        <v>18953.0</v>
      </c>
      <c r="Q12409" s="3" t="s">
        <v>113</v>
      </c>
      <c r="S12409" s="3" t="s">
        <v>34</v>
      </c>
    </row>
    <row r="12410">
      <c r="A12410" s="2">
        <v>42318.714907407404</v>
      </c>
      <c r="B12410" s="3">
        <v>76.0</v>
      </c>
      <c r="C12410" s="3" t="s">
        <v>11139</v>
      </c>
      <c r="D12410" s="3">
        <v>30.0</v>
      </c>
      <c r="E12410" s="3" t="s">
        <v>11167</v>
      </c>
      <c r="F12410" s="3">
        <v>6.0</v>
      </c>
      <c r="G12410" s="3">
        <v>10.0</v>
      </c>
      <c r="H12410" s="3" t="s">
        <v>2211</v>
      </c>
      <c r="I12410" s="3" t="s">
        <v>11756</v>
      </c>
      <c r="J12410" s="3" t="s">
        <v>2213</v>
      </c>
      <c r="K12410" s="3" t="s">
        <v>24</v>
      </c>
      <c r="L12410" s="3">
        <v>6.0</v>
      </c>
      <c r="M12410" s="3" t="s">
        <v>30</v>
      </c>
      <c r="N12410" s="3" t="s">
        <v>11781</v>
      </c>
      <c r="O12410" s="3" t="s">
        <v>81</v>
      </c>
      <c r="P12410" s="4">
        <v>19346.0</v>
      </c>
      <c r="Q12410" s="3" t="s">
        <v>113</v>
      </c>
      <c r="S12410" s="3" t="s">
        <v>34</v>
      </c>
    </row>
    <row r="12411">
      <c r="A12411" s="2">
        <v>42318.714907407404</v>
      </c>
      <c r="B12411" s="3">
        <v>76.0</v>
      </c>
      <c r="C12411" s="3" t="s">
        <v>11139</v>
      </c>
      <c r="D12411" s="3">
        <v>30.0</v>
      </c>
      <c r="E12411" s="3" t="s">
        <v>11167</v>
      </c>
      <c r="F12411" s="3">
        <v>6.0</v>
      </c>
      <c r="G12411" s="3">
        <v>10.0</v>
      </c>
      <c r="H12411" s="3" t="s">
        <v>2211</v>
      </c>
      <c r="I12411" s="3" t="s">
        <v>11756</v>
      </c>
      <c r="J12411" s="3" t="s">
        <v>2213</v>
      </c>
      <c r="K12411" s="3" t="s">
        <v>24</v>
      </c>
      <c r="L12411" s="3">
        <v>7.0</v>
      </c>
      <c r="M12411" s="3" t="s">
        <v>25</v>
      </c>
      <c r="N12411" s="3" t="s">
        <v>192</v>
      </c>
      <c r="O12411" s="3" t="s">
        <v>42</v>
      </c>
      <c r="P12411" s="4">
        <v>23801.0</v>
      </c>
      <c r="Q12411" s="3" t="s">
        <v>115</v>
      </c>
      <c r="S12411" s="3" t="s">
        <v>34</v>
      </c>
    </row>
    <row r="12412">
      <c r="A12412" s="2">
        <v>42318.714907407404</v>
      </c>
      <c r="B12412" s="3">
        <v>76.0</v>
      </c>
      <c r="C12412" s="3" t="s">
        <v>11139</v>
      </c>
      <c r="D12412" s="3">
        <v>30.0</v>
      </c>
      <c r="E12412" s="3" t="s">
        <v>11167</v>
      </c>
      <c r="F12412" s="3">
        <v>6.0</v>
      </c>
      <c r="G12412" s="3">
        <v>10.0</v>
      </c>
      <c r="H12412" s="3" t="s">
        <v>2211</v>
      </c>
      <c r="I12412" s="3" t="s">
        <v>11756</v>
      </c>
      <c r="J12412" s="3" t="s">
        <v>2213</v>
      </c>
      <c r="K12412" s="3" t="s">
        <v>24</v>
      </c>
      <c r="L12412" s="3">
        <v>8.0</v>
      </c>
      <c r="M12412" s="3" t="s">
        <v>30</v>
      </c>
      <c r="N12412" s="3" t="s">
        <v>11782</v>
      </c>
      <c r="O12412" s="3" t="s">
        <v>722</v>
      </c>
      <c r="P12412" s="4">
        <v>21860.0</v>
      </c>
      <c r="Q12412" s="3" t="s">
        <v>52</v>
      </c>
      <c r="S12412" s="3" t="s">
        <v>34</v>
      </c>
    </row>
    <row r="12413">
      <c r="A12413" s="2">
        <v>42318.714907407404</v>
      </c>
      <c r="B12413" s="3">
        <v>76.0</v>
      </c>
      <c r="C12413" s="3" t="s">
        <v>11139</v>
      </c>
      <c r="D12413" s="3">
        <v>30.0</v>
      </c>
      <c r="E12413" s="3" t="s">
        <v>11167</v>
      </c>
      <c r="F12413" s="3">
        <v>6.0</v>
      </c>
      <c r="G12413" s="3">
        <v>10.0</v>
      </c>
      <c r="H12413" s="3" t="s">
        <v>2211</v>
      </c>
      <c r="I12413" s="3" t="s">
        <v>11756</v>
      </c>
      <c r="J12413" s="3" t="s">
        <v>2213</v>
      </c>
      <c r="K12413" s="3" t="s">
        <v>24</v>
      </c>
      <c r="L12413" s="3">
        <v>9.0</v>
      </c>
      <c r="M12413" s="3" t="s">
        <v>25</v>
      </c>
      <c r="N12413" s="3" t="s">
        <v>11783</v>
      </c>
      <c r="O12413" s="3" t="s">
        <v>502</v>
      </c>
      <c r="P12413" s="4">
        <v>28284.0</v>
      </c>
      <c r="Q12413" s="3" t="s">
        <v>169</v>
      </c>
      <c r="S12413" s="3" t="s">
        <v>34</v>
      </c>
    </row>
    <row r="12414">
      <c r="A12414" s="2">
        <v>42318.714907407404</v>
      </c>
      <c r="B12414" s="3">
        <v>76.0</v>
      </c>
      <c r="C12414" s="3" t="s">
        <v>11139</v>
      </c>
      <c r="D12414" s="3">
        <v>30.0</v>
      </c>
      <c r="E12414" s="3" t="s">
        <v>11167</v>
      </c>
      <c r="F12414" s="3">
        <v>6.0</v>
      </c>
      <c r="G12414" s="3">
        <v>10.0</v>
      </c>
      <c r="H12414" s="3" t="s">
        <v>2211</v>
      </c>
      <c r="I12414" s="3" t="s">
        <v>11756</v>
      </c>
      <c r="J12414" s="3" t="s">
        <v>2213</v>
      </c>
      <c r="K12414" s="3" t="s">
        <v>24</v>
      </c>
      <c r="L12414" s="3">
        <v>10.0</v>
      </c>
      <c r="M12414" s="3" t="s">
        <v>30</v>
      </c>
      <c r="N12414" s="3" t="s">
        <v>38</v>
      </c>
      <c r="O12414" s="3" t="s">
        <v>303</v>
      </c>
      <c r="P12414" s="4">
        <v>11908.0</v>
      </c>
      <c r="Q12414" s="3" t="s">
        <v>96</v>
      </c>
      <c r="S12414" s="3" t="s">
        <v>34</v>
      </c>
    </row>
    <row r="12415">
      <c r="A12415" s="2">
        <v>42318.714907407404</v>
      </c>
      <c r="B12415" s="3">
        <v>76.0</v>
      </c>
      <c r="C12415" s="3" t="s">
        <v>11139</v>
      </c>
      <c r="D12415" s="3">
        <v>30.0</v>
      </c>
      <c r="E12415" s="3" t="s">
        <v>11167</v>
      </c>
      <c r="F12415" s="3">
        <v>6.0</v>
      </c>
      <c r="G12415" s="3">
        <v>10.0</v>
      </c>
      <c r="H12415" s="3" t="s">
        <v>2211</v>
      </c>
      <c r="I12415" s="3" t="s">
        <v>11756</v>
      </c>
      <c r="J12415" s="3" t="s">
        <v>2213</v>
      </c>
      <c r="K12415" s="3" t="s">
        <v>24</v>
      </c>
      <c r="L12415" s="3">
        <v>11.0</v>
      </c>
      <c r="M12415" s="3" t="s">
        <v>25</v>
      </c>
      <c r="N12415" s="3" t="s">
        <v>11784</v>
      </c>
      <c r="O12415" s="3" t="s">
        <v>11785</v>
      </c>
      <c r="P12415" s="4">
        <v>25354.0</v>
      </c>
      <c r="Q12415" s="3" t="s">
        <v>247</v>
      </c>
      <c r="S12415" s="3" t="s">
        <v>34</v>
      </c>
    </row>
    <row r="12416">
      <c r="A12416" s="2">
        <v>42318.714907407404</v>
      </c>
      <c r="B12416" s="3">
        <v>76.0</v>
      </c>
      <c r="C12416" s="3" t="s">
        <v>11139</v>
      </c>
      <c r="D12416" s="3">
        <v>30.0</v>
      </c>
      <c r="E12416" s="3" t="s">
        <v>11167</v>
      </c>
      <c r="F12416" s="3">
        <v>6.0</v>
      </c>
      <c r="G12416" s="3">
        <v>10.0</v>
      </c>
      <c r="H12416" s="3" t="s">
        <v>2211</v>
      </c>
      <c r="I12416" s="3" t="s">
        <v>11756</v>
      </c>
      <c r="J12416" s="3" t="s">
        <v>2213</v>
      </c>
      <c r="K12416" s="3" t="s">
        <v>24</v>
      </c>
      <c r="L12416" s="3">
        <v>12.0</v>
      </c>
      <c r="M12416" s="3" t="s">
        <v>30</v>
      </c>
      <c r="N12416" s="3" t="s">
        <v>11786</v>
      </c>
      <c r="O12416" s="3" t="s">
        <v>393</v>
      </c>
      <c r="P12416" s="4">
        <v>31024.0</v>
      </c>
      <c r="Q12416" s="3" t="s">
        <v>110</v>
      </c>
      <c r="S12416" s="3" t="s">
        <v>34</v>
      </c>
    </row>
    <row r="12417">
      <c r="A12417" s="2">
        <v>42318.714907407404</v>
      </c>
      <c r="B12417" s="3">
        <v>76.0</v>
      </c>
      <c r="C12417" s="3" t="s">
        <v>11139</v>
      </c>
      <c r="D12417" s="3">
        <v>30.0</v>
      </c>
      <c r="E12417" s="3" t="s">
        <v>11167</v>
      </c>
      <c r="F12417" s="3">
        <v>6.0</v>
      </c>
      <c r="G12417" s="3">
        <v>10.0</v>
      </c>
      <c r="H12417" s="3" t="s">
        <v>2211</v>
      </c>
      <c r="I12417" s="3" t="s">
        <v>11756</v>
      </c>
      <c r="J12417" s="3" t="s">
        <v>2213</v>
      </c>
      <c r="K12417" s="3" t="s">
        <v>24</v>
      </c>
      <c r="L12417" s="3">
        <v>13.0</v>
      </c>
      <c r="M12417" s="3" t="s">
        <v>25</v>
      </c>
      <c r="N12417" s="3" t="s">
        <v>11787</v>
      </c>
      <c r="O12417" s="3" t="s">
        <v>639</v>
      </c>
      <c r="P12417" s="4">
        <v>16577.0</v>
      </c>
      <c r="Q12417" s="3" t="s">
        <v>28</v>
      </c>
      <c r="S12417" s="3" t="s">
        <v>34</v>
      </c>
    </row>
    <row r="12418">
      <c r="A12418" s="2">
        <v>42318.714907407404</v>
      </c>
      <c r="B12418" s="3">
        <v>76.0</v>
      </c>
      <c r="C12418" s="3" t="s">
        <v>11139</v>
      </c>
      <c r="D12418" s="3">
        <v>30.0</v>
      </c>
      <c r="E12418" s="3" t="s">
        <v>11167</v>
      </c>
      <c r="F12418" s="3">
        <v>6.0</v>
      </c>
      <c r="G12418" s="3">
        <v>10.0</v>
      </c>
      <c r="H12418" s="3" t="s">
        <v>2211</v>
      </c>
      <c r="I12418" s="3" t="s">
        <v>11756</v>
      </c>
      <c r="J12418" s="3" t="s">
        <v>2213</v>
      </c>
      <c r="K12418" s="3" t="s">
        <v>24</v>
      </c>
      <c r="L12418" s="3">
        <v>14.0</v>
      </c>
      <c r="M12418" s="3" t="s">
        <v>30</v>
      </c>
      <c r="N12418" s="3" t="s">
        <v>11786</v>
      </c>
      <c r="O12418" s="3" t="s">
        <v>102</v>
      </c>
      <c r="P12418" s="4">
        <v>20863.0</v>
      </c>
      <c r="Q12418" s="3" t="s">
        <v>37</v>
      </c>
      <c r="S12418" s="3" t="s">
        <v>34</v>
      </c>
    </row>
    <row r="12419">
      <c r="A12419" s="2">
        <v>42318.714907407404</v>
      </c>
      <c r="B12419" s="3">
        <v>76.0</v>
      </c>
      <c r="C12419" s="3" t="s">
        <v>11139</v>
      </c>
      <c r="D12419" s="3">
        <v>30.0</v>
      </c>
      <c r="E12419" s="3" t="s">
        <v>11167</v>
      </c>
      <c r="F12419" s="3">
        <v>6.0</v>
      </c>
      <c r="G12419" s="3">
        <v>10.0</v>
      </c>
      <c r="H12419" s="3" t="s">
        <v>2211</v>
      </c>
      <c r="I12419" s="3" t="s">
        <v>11756</v>
      </c>
      <c r="J12419" s="3" t="s">
        <v>2213</v>
      </c>
      <c r="K12419" s="3" t="s">
        <v>24</v>
      </c>
      <c r="L12419" s="3">
        <v>15.0</v>
      </c>
      <c r="M12419" s="3" t="s">
        <v>25</v>
      </c>
      <c r="N12419" s="3" t="s">
        <v>11788</v>
      </c>
      <c r="O12419" s="3" t="s">
        <v>109</v>
      </c>
      <c r="P12419" s="4">
        <v>16661.0</v>
      </c>
      <c r="Q12419" s="3" t="s">
        <v>105</v>
      </c>
      <c r="S12419" s="3" t="s">
        <v>34</v>
      </c>
    </row>
    <row r="12420">
      <c r="A12420" s="2">
        <v>42318.714907407404</v>
      </c>
      <c r="B12420" s="3">
        <v>76.0</v>
      </c>
      <c r="C12420" s="3" t="s">
        <v>11139</v>
      </c>
      <c r="D12420" s="3">
        <v>30.0</v>
      </c>
      <c r="E12420" s="3" t="s">
        <v>11167</v>
      </c>
      <c r="F12420" s="3">
        <v>6.0</v>
      </c>
      <c r="G12420" s="3">
        <v>10.0</v>
      </c>
      <c r="H12420" s="3" t="s">
        <v>2211</v>
      </c>
      <c r="I12420" s="3" t="s">
        <v>11756</v>
      </c>
      <c r="J12420" s="3" t="s">
        <v>2213</v>
      </c>
      <c r="K12420" s="3" t="s">
        <v>24</v>
      </c>
      <c r="L12420" s="3">
        <v>16.0</v>
      </c>
      <c r="M12420" s="3" t="s">
        <v>30</v>
      </c>
      <c r="N12420" s="3" t="s">
        <v>11789</v>
      </c>
      <c r="O12420" s="3" t="s">
        <v>375</v>
      </c>
      <c r="P12420" s="4">
        <v>22425.0</v>
      </c>
      <c r="Q12420" s="3" t="s">
        <v>40</v>
      </c>
      <c r="S12420" s="3" t="s">
        <v>34</v>
      </c>
    </row>
    <row r="12421">
      <c r="A12421" s="2">
        <v>42318.714907407404</v>
      </c>
      <c r="B12421" s="3">
        <v>76.0</v>
      </c>
      <c r="C12421" s="3" t="s">
        <v>11139</v>
      </c>
      <c r="D12421" s="3">
        <v>30.0</v>
      </c>
      <c r="E12421" s="3" t="s">
        <v>11167</v>
      </c>
      <c r="F12421" s="3">
        <v>6.0</v>
      </c>
      <c r="G12421" s="3">
        <v>10.0</v>
      </c>
      <c r="H12421" s="3" t="s">
        <v>2211</v>
      </c>
      <c r="I12421" s="3" t="s">
        <v>11756</v>
      </c>
      <c r="J12421" s="3" t="s">
        <v>2213</v>
      </c>
      <c r="K12421" s="3" t="s">
        <v>24</v>
      </c>
      <c r="L12421" s="3">
        <v>17.0</v>
      </c>
      <c r="M12421" s="3" t="s">
        <v>25</v>
      </c>
      <c r="N12421" s="3" t="s">
        <v>11790</v>
      </c>
      <c r="O12421" s="3" t="s">
        <v>624</v>
      </c>
      <c r="P12421" s="4">
        <v>21497.0</v>
      </c>
      <c r="Q12421" s="3" t="s">
        <v>79</v>
      </c>
      <c r="S12421" s="3" t="s">
        <v>34</v>
      </c>
    </row>
    <row r="12422">
      <c r="A12422" s="2">
        <v>42318.714907407404</v>
      </c>
      <c r="B12422" s="3">
        <v>76.0</v>
      </c>
      <c r="C12422" s="3" t="s">
        <v>11139</v>
      </c>
      <c r="D12422" s="3">
        <v>30.0</v>
      </c>
      <c r="E12422" s="3" t="s">
        <v>11167</v>
      </c>
      <c r="F12422" s="3">
        <v>6.0</v>
      </c>
      <c r="G12422" s="3">
        <v>10.0</v>
      </c>
      <c r="H12422" s="3" t="s">
        <v>2211</v>
      </c>
      <c r="I12422" s="3" t="s">
        <v>11756</v>
      </c>
      <c r="J12422" s="3" t="s">
        <v>2213</v>
      </c>
      <c r="K12422" s="3" t="s">
        <v>24</v>
      </c>
      <c r="L12422" s="3">
        <v>18.0</v>
      </c>
      <c r="M12422" s="3" t="s">
        <v>30</v>
      </c>
      <c r="N12422" s="3" t="s">
        <v>11791</v>
      </c>
      <c r="O12422" s="3" t="s">
        <v>2782</v>
      </c>
      <c r="P12422" s="4">
        <v>32587.0</v>
      </c>
      <c r="Q12422" s="3" t="s">
        <v>40</v>
      </c>
      <c r="S12422" s="3" t="s">
        <v>34</v>
      </c>
    </row>
    <row r="12423">
      <c r="A12423" s="2">
        <v>42318.714907407404</v>
      </c>
      <c r="B12423" s="3">
        <v>76.0</v>
      </c>
      <c r="C12423" s="3" t="s">
        <v>11139</v>
      </c>
      <c r="D12423" s="3">
        <v>30.0</v>
      </c>
      <c r="E12423" s="3" t="s">
        <v>11167</v>
      </c>
      <c r="F12423" s="3">
        <v>6.0</v>
      </c>
      <c r="G12423" s="3">
        <v>10.0</v>
      </c>
      <c r="H12423" s="3" t="s">
        <v>2211</v>
      </c>
      <c r="I12423" s="3" t="s">
        <v>11756</v>
      </c>
      <c r="J12423" s="3" t="s">
        <v>2213</v>
      </c>
      <c r="K12423" s="3" t="s">
        <v>24</v>
      </c>
      <c r="L12423" s="3">
        <v>19.0</v>
      </c>
      <c r="M12423" s="3" t="s">
        <v>25</v>
      </c>
      <c r="N12423" s="3" t="s">
        <v>11792</v>
      </c>
      <c r="O12423" s="3" t="s">
        <v>243</v>
      </c>
      <c r="P12423" s="4">
        <v>34183.0</v>
      </c>
      <c r="Q12423" s="3" t="s">
        <v>191</v>
      </c>
      <c r="S12423" s="3" t="s">
        <v>34</v>
      </c>
    </row>
    <row r="12424">
      <c r="A12424" s="2">
        <v>42318.714907407404</v>
      </c>
      <c r="B12424" s="3">
        <v>76.0</v>
      </c>
      <c r="C12424" s="3" t="s">
        <v>11139</v>
      </c>
      <c r="D12424" s="3">
        <v>30.0</v>
      </c>
      <c r="E12424" s="3" t="s">
        <v>11167</v>
      </c>
      <c r="F12424" s="3">
        <v>6.0</v>
      </c>
      <c r="G12424" s="3">
        <v>10.0</v>
      </c>
      <c r="H12424" s="3" t="s">
        <v>2211</v>
      </c>
      <c r="I12424" s="3" t="s">
        <v>11756</v>
      </c>
      <c r="J12424" s="3" t="s">
        <v>2213</v>
      </c>
      <c r="K12424" s="3" t="s">
        <v>24</v>
      </c>
      <c r="L12424" s="3">
        <v>20.0</v>
      </c>
      <c r="M12424" s="3" t="s">
        <v>30</v>
      </c>
      <c r="N12424" s="3" t="s">
        <v>11793</v>
      </c>
      <c r="O12424" s="3" t="s">
        <v>57</v>
      </c>
      <c r="P12424" s="4">
        <v>21076.0</v>
      </c>
      <c r="Q12424" s="3" t="s">
        <v>205</v>
      </c>
      <c r="S12424" s="3" t="s">
        <v>34</v>
      </c>
    </row>
    <row r="12425">
      <c r="A12425" s="2">
        <v>42318.714907407404</v>
      </c>
      <c r="B12425" s="3">
        <v>76.0</v>
      </c>
      <c r="C12425" s="3" t="s">
        <v>11139</v>
      </c>
      <c r="D12425" s="3">
        <v>30.0</v>
      </c>
      <c r="E12425" s="3" t="s">
        <v>11167</v>
      </c>
      <c r="F12425" s="3">
        <v>6.0</v>
      </c>
      <c r="G12425" s="3">
        <v>10.0</v>
      </c>
      <c r="H12425" s="3" t="s">
        <v>2211</v>
      </c>
      <c r="I12425" s="3" t="s">
        <v>11756</v>
      </c>
      <c r="J12425" s="3" t="s">
        <v>2213</v>
      </c>
      <c r="K12425" s="3" t="s">
        <v>24</v>
      </c>
      <c r="L12425" s="3">
        <v>21.0</v>
      </c>
      <c r="M12425" s="3" t="s">
        <v>25</v>
      </c>
      <c r="N12425" s="3" t="s">
        <v>124</v>
      </c>
      <c r="O12425" s="3" t="s">
        <v>2093</v>
      </c>
      <c r="P12425" s="4">
        <v>32541.0</v>
      </c>
      <c r="Q12425" s="3" t="s">
        <v>75</v>
      </c>
      <c r="S12425" s="3" t="s">
        <v>34</v>
      </c>
    </row>
    <row r="12426">
      <c r="A12426" s="2">
        <v>42318.714907407404</v>
      </c>
      <c r="B12426" s="3">
        <v>76.0</v>
      </c>
      <c r="C12426" s="3" t="s">
        <v>11139</v>
      </c>
      <c r="D12426" s="3">
        <v>30.0</v>
      </c>
      <c r="E12426" s="3" t="s">
        <v>11167</v>
      </c>
      <c r="F12426" s="3">
        <v>6.0</v>
      </c>
      <c r="G12426" s="3">
        <v>10.0</v>
      </c>
      <c r="H12426" s="3" t="s">
        <v>2211</v>
      </c>
      <c r="I12426" s="3" t="s">
        <v>11756</v>
      </c>
      <c r="J12426" s="3" t="s">
        <v>2213</v>
      </c>
      <c r="K12426" s="3" t="s">
        <v>24</v>
      </c>
      <c r="L12426" s="3">
        <v>22.0</v>
      </c>
      <c r="M12426" s="3" t="s">
        <v>30</v>
      </c>
      <c r="N12426" s="3" t="s">
        <v>11794</v>
      </c>
      <c r="O12426" s="3" t="s">
        <v>1356</v>
      </c>
      <c r="P12426" s="4">
        <v>19551.0</v>
      </c>
      <c r="Q12426" s="3" t="s">
        <v>96</v>
      </c>
      <c r="S12426" s="3" t="s">
        <v>34</v>
      </c>
    </row>
    <row r="12427">
      <c r="A12427" s="2">
        <v>42318.714907407404</v>
      </c>
      <c r="B12427" s="3">
        <v>76.0</v>
      </c>
      <c r="C12427" s="3" t="s">
        <v>11139</v>
      </c>
      <c r="D12427" s="3">
        <v>31.0</v>
      </c>
      <c r="E12427" s="3" t="s">
        <v>11190</v>
      </c>
      <c r="F12427" s="3">
        <v>6.0</v>
      </c>
      <c r="G12427" s="3">
        <v>10.0</v>
      </c>
      <c r="H12427" s="3" t="s">
        <v>2211</v>
      </c>
      <c r="I12427" s="3" t="s">
        <v>11756</v>
      </c>
      <c r="J12427" s="3" t="s">
        <v>2213</v>
      </c>
      <c r="K12427" s="3" t="s">
        <v>24</v>
      </c>
      <c r="L12427" s="3">
        <v>1.0</v>
      </c>
      <c r="M12427" s="3" t="s">
        <v>25</v>
      </c>
      <c r="N12427" s="3" t="s">
        <v>11795</v>
      </c>
      <c r="O12427" s="3" t="s">
        <v>27</v>
      </c>
      <c r="P12427" s="4">
        <v>26495.0</v>
      </c>
      <c r="Q12427" s="3" t="s">
        <v>216</v>
      </c>
      <c r="S12427" s="3" t="s">
        <v>34</v>
      </c>
    </row>
    <row r="12428">
      <c r="A12428" s="2">
        <v>42318.714907407404</v>
      </c>
      <c r="B12428" s="3">
        <v>76.0</v>
      </c>
      <c r="C12428" s="3" t="s">
        <v>11139</v>
      </c>
      <c r="D12428" s="3">
        <v>31.0</v>
      </c>
      <c r="E12428" s="3" t="s">
        <v>11190</v>
      </c>
      <c r="F12428" s="3">
        <v>6.0</v>
      </c>
      <c r="G12428" s="3">
        <v>10.0</v>
      </c>
      <c r="H12428" s="3" t="s">
        <v>2211</v>
      </c>
      <c r="I12428" s="3" t="s">
        <v>11756</v>
      </c>
      <c r="J12428" s="3" t="s">
        <v>2213</v>
      </c>
      <c r="K12428" s="3" t="s">
        <v>24</v>
      </c>
      <c r="L12428" s="3">
        <v>2.0</v>
      </c>
      <c r="M12428" s="3" t="s">
        <v>30</v>
      </c>
      <c r="N12428" s="3" t="s">
        <v>11796</v>
      </c>
      <c r="O12428" s="3" t="s">
        <v>107</v>
      </c>
      <c r="P12428" s="4">
        <v>23200.0</v>
      </c>
      <c r="Q12428" s="3" t="s">
        <v>110</v>
      </c>
      <c r="S12428" s="3" t="s">
        <v>34</v>
      </c>
    </row>
    <row r="12429">
      <c r="A12429" s="2">
        <v>42318.714907407404</v>
      </c>
      <c r="B12429" s="3">
        <v>76.0</v>
      </c>
      <c r="C12429" s="3" t="s">
        <v>11139</v>
      </c>
      <c r="D12429" s="3">
        <v>31.0</v>
      </c>
      <c r="E12429" s="3" t="s">
        <v>11190</v>
      </c>
      <c r="F12429" s="3">
        <v>6.0</v>
      </c>
      <c r="G12429" s="3">
        <v>10.0</v>
      </c>
      <c r="H12429" s="3" t="s">
        <v>2211</v>
      </c>
      <c r="I12429" s="3" t="s">
        <v>11756</v>
      </c>
      <c r="J12429" s="3" t="s">
        <v>2213</v>
      </c>
      <c r="K12429" s="3" t="s">
        <v>24</v>
      </c>
      <c r="L12429" s="3">
        <v>3.0</v>
      </c>
      <c r="M12429" s="3" t="s">
        <v>25</v>
      </c>
      <c r="N12429" s="3" t="s">
        <v>11759</v>
      </c>
      <c r="O12429" s="3" t="s">
        <v>95</v>
      </c>
      <c r="P12429" s="4">
        <v>19277.0</v>
      </c>
      <c r="Q12429" s="3" t="s">
        <v>266</v>
      </c>
      <c r="S12429" s="3" t="s">
        <v>34</v>
      </c>
    </row>
    <row r="12430">
      <c r="A12430" s="2">
        <v>42318.714907407404</v>
      </c>
      <c r="B12430" s="3">
        <v>76.0</v>
      </c>
      <c r="C12430" s="3" t="s">
        <v>11139</v>
      </c>
      <c r="D12430" s="3">
        <v>31.0</v>
      </c>
      <c r="E12430" s="3" t="s">
        <v>11190</v>
      </c>
      <c r="F12430" s="3">
        <v>6.0</v>
      </c>
      <c r="G12430" s="3">
        <v>10.0</v>
      </c>
      <c r="H12430" s="3" t="s">
        <v>2211</v>
      </c>
      <c r="I12430" s="3" t="s">
        <v>11756</v>
      </c>
      <c r="J12430" s="3" t="s">
        <v>2213</v>
      </c>
      <c r="K12430" s="3" t="s">
        <v>24</v>
      </c>
      <c r="L12430" s="3">
        <v>4.0</v>
      </c>
      <c r="M12430" s="3" t="s">
        <v>30</v>
      </c>
      <c r="N12430" s="3" t="s">
        <v>7904</v>
      </c>
      <c r="O12430" s="3" t="s">
        <v>299</v>
      </c>
      <c r="P12430" s="4">
        <v>23129.0</v>
      </c>
      <c r="Q12430" s="3" t="s">
        <v>60</v>
      </c>
      <c r="S12430" s="3" t="s">
        <v>34</v>
      </c>
    </row>
    <row r="12431">
      <c r="A12431" s="2">
        <v>42318.714907407404</v>
      </c>
      <c r="B12431" s="3">
        <v>76.0</v>
      </c>
      <c r="C12431" s="3" t="s">
        <v>11139</v>
      </c>
      <c r="D12431" s="3">
        <v>31.0</v>
      </c>
      <c r="E12431" s="3" t="s">
        <v>11190</v>
      </c>
      <c r="F12431" s="3">
        <v>6.0</v>
      </c>
      <c r="G12431" s="3">
        <v>10.0</v>
      </c>
      <c r="H12431" s="3" t="s">
        <v>2211</v>
      </c>
      <c r="I12431" s="3" t="s">
        <v>11756</v>
      </c>
      <c r="J12431" s="3" t="s">
        <v>2213</v>
      </c>
      <c r="K12431" s="3" t="s">
        <v>24</v>
      </c>
      <c r="L12431" s="3">
        <v>5.0</v>
      </c>
      <c r="M12431" s="3" t="s">
        <v>25</v>
      </c>
      <c r="N12431" s="3" t="s">
        <v>5023</v>
      </c>
      <c r="O12431" s="3" t="s">
        <v>391</v>
      </c>
      <c r="P12431" s="4">
        <v>17912.0</v>
      </c>
      <c r="Q12431" s="3" t="s">
        <v>49</v>
      </c>
      <c r="S12431" s="3" t="s">
        <v>34</v>
      </c>
    </row>
    <row r="12432">
      <c r="A12432" s="2">
        <v>42318.714907407404</v>
      </c>
      <c r="B12432" s="3">
        <v>76.0</v>
      </c>
      <c r="C12432" s="3" t="s">
        <v>11139</v>
      </c>
      <c r="D12432" s="3">
        <v>31.0</v>
      </c>
      <c r="E12432" s="3" t="s">
        <v>11190</v>
      </c>
      <c r="F12432" s="3">
        <v>6.0</v>
      </c>
      <c r="G12432" s="3">
        <v>10.0</v>
      </c>
      <c r="H12432" s="3" t="s">
        <v>2211</v>
      </c>
      <c r="I12432" s="3" t="s">
        <v>11756</v>
      </c>
      <c r="J12432" s="3" t="s">
        <v>2213</v>
      </c>
      <c r="K12432" s="3" t="s">
        <v>24</v>
      </c>
      <c r="L12432" s="3">
        <v>6.0</v>
      </c>
      <c r="M12432" s="3" t="s">
        <v>30</v>
      </c>
      <c r="N12432" s="3" t="s">
        <v>11797</v>
      </c>
      <c r="O12432" s="3" t="s">
        <v>857</v>
      </c>
      <c r="P12432" s="4">
        <v>17026.0</v>
      </c>
      <c r="Q12432" s="3" t="s">
        <v>86</v>
      </c>
      <c r="S12432" s="3" t="s">
        <v>34</v>
      </c>
    </row>
    <row r="12433">
      <c r="A12433" s="2">
        <v>42318.714907407404</v>
      </c>
      <c r="B12433" s="3">
        <v>76.0</v>
      </c>
      <c r="C12433" s="3" t="s">
        <v>11139</v>
      </c>
      <c r="D12433" s="3">
        <v>31.0</v>
      </c>
      <c r="E12433" s="3" t="s">
        <v>11190</v>
      </c>
      <c r="F12433" s="3">
        <v>6.0</v>
      </c>
      <c r="G12433" s="3">
        <v>10.0</v>
      </c>
      <c r="H12433" s="3" t="s">
        <v>2211</v>
      </c>
      <c r="I12433" s="3" t="s">
        <v>11756</v>
      </c>
      <c r="J12433" s="3" t="s">
        <v>2213</v>
      </c>
      <c r="K12433" s="3" t="s">
        <v>24</v>
      </c>
      <c r="L12433" s="3">
        <v>7.0</v>
      </c>
      <c r="M12433" s="3" t="s">
        <v>25</v>
      </c>
      <c r="N12433" s="3" t="s">
        <v>8181</v>
      </c>
      <c r="O12433" s="3" t="s">
        <v>218</v>
      </c>
      <c r="P12433" s="4">
        <v>20428.0</v>
      </c>
      <c r="Q12433" s="3" t="s">
        <v>55</v>
      </c>
      <c r="S12433" s="3" t="s">
        <v>34</v>
      </c>
    </row>
    <row r="12434">
      <c r="A12434" s="2">
        <v>42318.714907407404</v>
      </c>
      <c r="B12434" s="3">
        <v>76.0</v>
      </c>
      <c r="C12434" s="3" t="s">
        <v>11139</v>
      </c>
      <c r="D12434" s="3">
        <v>31.0</v>
      </c>
      <c r="E12434" s="3" t="s">
        <v>11190</v>
      </c>
      <c r="F12434" s="3">
        <v>6.0</v>
      </c>
      <c r="G12434" s="3">
        <v>10.0</v>
      </c>
      <c r="H12434" s="3" t="s">
        <v>2211</v>
      </c>
      <c r="I12434" s="3" t="s">
        <v>11756</v>
      </c>
      <c r="J12434" s="3" t="s">
        <v>2213</v>
      </c>
      <c r="K12434" s="3" t="s">
        <v>24</v>
      </c>
      <c r="L12434" s="3">
        <v>8.0</v>
      </c>
      <c r="M12434" s="3" t="s">
        <v>30</v>
      </c>
      <c r="N12434" s="3" t="s">
        <v>11798</v>
      </c>
      <c r="O12434" s="3" t="s">
        <v>705</v>
      </c>
      <c r="P12434" s="4">
        <v>24294.0</v>
      </c>
      <c r="Q12434" s="3" t="s">
        <v>132</v>
      </c>
      <c r="S12434" s="3" t="s">
        <v>34</v>
      </c>
    </row>
    <row r="12435">
      <c r="A12435" s="2">
        <v>42318.714907407404</v>
      </c>
      <c r="B12435" s="3">
        <v>76.0</v>
      </c>
      <c r="C12435" s="3" t="s">
        <v>11139</v>
      </c>
      <c r="D12435" s="3">
        <v>31.0</v>
      </c>
      <c r="E12435" s="3" t="s">
        <v>11190</v>
      </c>
      <c r="F12435" s="3">
        <v>6.0</v>
      </c>
      <c r="G12435" s="3">
        <v>10.0</v>
      </c>
      <c r="H12435" s="3" t="s">
        <v>2211</v>
      </c>
      <c r="I12435" s="3" t="s">
        <v>11756</v>
      </c>
      <c r="J12435" s="3" t="s">
        <v>2213</v>
      </c>
      <c r="K12435" s="3" t="s">
        <v>24</v>
      </c>
      <c r="L12435" s="3">
        <v>9.0</v>
      </c>
      <c r="M12435" s="3" t="s">
        <v>25</v>
      </c>
      <c r="N12435" s="3" t="s">
        <v>11799</v>
      </c>
      <c r="O12435" s="3" t="s">
        <v>1452</v>
      </c>
      <c r="P12435" s="4">
        <v>24791.0</v>
      </c>
      <c r="Q12435" s="3" t="s">
        <v>52</v>
      </c>
      <c r="S12435" s="3" t="s">
        <v>34</v>
      </c>
    </row>
    <row r="12436">
      <c r="A12436" s="2">
        <v>42318.714907407404</v>
      </c>
      <c r="B12436" s="3">
        <v>76.0</v>
      </c>
      <c r="C12436" s="3" t="s">
        <v>11139</v>
      </c>
      <c r="D12436" s="3">
        <v>31.0</v>
      </c>
      <c r="E12436" s="3" t="s">
        <v>11190</v>
      </c>
      <c r="F12436" s="3">
        <v>6.0</v>
      </c>
      <c r="G12436" s="3">
        <v>10.0</v>
      </c>
      <c r="H12436" s="3" t="s">
        <v>2211</v>
      </c>
      <c r="I12436" s="3" t="s">
        <v>11756</v>
      </c>
      <c r="J12436" s="3" t="s">
        <v>2213</v>
      </c>
      <c r="K12436" s="3" t="s">
        <v>24</v>
      </c>
      <c r="L12436" s="3">
        <v>10.0</v>
      </c>
      <c r="M12436" s="3" t="s">
        <v>30</v>
      </c>
      <c r="N12436" s="3" t="s">
        <v>11800</v>
      </c>
      <c r="O12436" s="3" t="s">
        <v>375</v>
      </c>
      <c r="P12436" s="4">
        <v>23662.0</v>
      </c>
      <c r="Q12436" s="3" t="s">
        <v>110</v>
      </c>
      <c r="S12436" s="3" t="s">
        <v>34</v>
      </c>
    </row>
    <row r="12437">
      <c r="A12437" s="2">
        <v>42318.714907407404</v>
      </c>
      <c r="B12437" s="3">
        <v>76.0</v>
      </c>
      <c r="C12437" s="3" t="s">
        <v>11139</v>
      </c>
      <c r="D12437" s="3">
        <v>31.0</v>
      </c>
      <c r="E12437" s="3" t="s">
        <v>11190</v>
      </c>
      <c r="F12437" s="3">
        <v>6.0</v>
      </c>
      <c r="G12437" s="3">
        <v>10.0</v>
      </c>
      <c r="H12437" s="3" t="s">
        <v>2211</v>
      </c>
      <c r="I12437" s="3" t="s">
        <v>11756</v>
      </c>
      <c r="J12437" s="3" t="s">
        <v>2213</v>
      </c>
      <c r="K12437" s="3" t="s">
        <v>24</v>
      </c>
      <c r="L12437" s="3">
        <v>11.0</v>
      </c>
      <c r="M12437" s="3" t="s">
        <v>25</v>
      </c>
      <c r="N12437" s="3" t="s">
        <v>11801</v>
      </c>
      <c r="O12437" s="3" t="s">
        <v>3352</v>
      </c>
      <c r="P12437" s="4">
        <v>31770.0</v>
      </c>
      <c r="Q12437" s="3" t="s">
        <v>132</v>
      </c>
      <c r="S12437" s="3" t="s">
        <v>34</v>
      </c>
    </row>
    <row r="12438">
      <c r="A12438" s="2">
        <v>42318.714907407404</v>
      </c>
      <c r="B12438" s="3">
        <v>76.0</v>
      </c>
      <c r="C12438" s="3" t="s">
        <v>11139</v>
      </c>
      <c r="D12438" s="3">
        <v>31.0</v>
      </c>
      <c r="E12438" s="3" t="s">
        <v>11190</v>
      </c>
      <c r="F12438" s="3">
        <v>6.0</v>
      </c>
      <c r="G12438" s="3">
        <v>10.0</v>
      </c>
      <c r="H12438" s="3" t="s">
        <v>2211</v>
      </c>
      <c r="I12438" s="3" t="s">
        <v>11756</v>
      </c>
      <c r="J12438" s="3" t="s">
        <v>2213</v>
      </c>
      <c r="K12438" s="3" t="s">
        <v>24</v>
      </c>
      <c r="L12438" s="3">
        <v>12.0</v>
      </c>
      <c r="M12438" s="3" t="s">
        <v>30</v>
      </c>
      <c r="N12438" s="3" t="s">
        <v>11802</v>
      </c>
      <c r="O12438" s="3" t="s">
        <v>1759</v>
      </c>
      <c r="P12438" s="4">
        <v>19351.0</v>
      </c>
      <c r="Q12438" s="3" t="s">
        <v>40</v>
      </c>
      <c r="S12438" s="3" t="s">
        <v>34</v>
      </c>
    </row>
    <row r="12439">
      <c r="A12439" s="2">
        <v>42318.714907407404</v>
      </c>
      <c r="B12439" s="3">
        <v>76.0</v>
      </c>
      <c r="C12439" s="3" t="s">
        <v>11139</v>
      </c>
      <c r="D12439" s="3">
        <v>31.0</v>
      </c>
      <c r="E12439" s="3" t="s">
        <v>11190</v>
      </c>
      <c r="F12439" s="3">
        <v>6.0</v>
      </c>
      <c r="G12439" s="3">
        <v>10.0</v>
      </c>
      <c r="H12439" s="3" t="s">
        <v>2211</v>
      </c>
      <c r="I12439" s="3" t="s">
        <v>11756</v>
      </c>
      <c r="J12439" s="3" t="s">
        <v>2213</v>
      </c>
      <c r="K12439" s="3" t="s">
        <v>24</v>
      </c>
      <c r="L12439" s="3">
        <v>13.0</v>
      </c>
      <c r="M12439" s="3" t="s">
        <v>25</v>
      </c>
      <c r="N12439" s="3" t="s">
        <v>11803</v>
      </c>
      <c r="O12439" s="3" t="s">
        <v>8364</v>
      </c>
      <c r="P12439" s="4">
        <v>17578.0</v>
      </c>
      <c r="Q12439" s="3" t="s">
        <v>205</v>
      </c>
      <c r="S12439" s="3" t="s">
        <v>34</v>
      </c>
    </row>
    <row r="12440">
      <c r="A12440" s="2">
        <v>42318.714907407404</v>
      </c>
      <c r="B12440" s="3">
        <v>76.0</v>
      </c>
      <c r="C12440" s="3" t="s">
        <v>11139</v>
      </c>
      <c r="D12440" s="3">
        <v>31.0</v>
      </c>
      <c r="E12440" s="3" t="s">
        <v>11190</v>
      </c>
      <c r="F12440" s="3">
        <v>6.0</v>
      </c>
      <c r="G12440" s="3">
        <v>10.0</v>
      </c>
      <c r="H12440" s="3" t="s">
        <v>2211</v>
      </c>
      <c r="I12440" s="3" t="s">
        <v>11756</v>
      </c>
      <c r="J12440" s="3" t="s">
        <v>2213</v>
      </c>
      <c r="K12440" s="3" t="s">
        <v>24</v>
      </c>
      <c r="L12440" s="3">
        <v>14.0</v>
      </c>
      <c r="M12440" s="3" t="s">
        <v>30</v>
      </c>
      <c r="N12440" s="3" t="s">
        <v>11804</v>
      </c>
      <c r="O12440" s="3" t="s">
        <v>193</v>
      </c>
      <c r="P12440" s="4">
        <v>24370.0</v>
      </c>
      <c r="Q12440" s="3" t="s">
        <v>115</v>
      </c>
      <c r="S12440" s="3" t="s">
        <v>34</v>
      </c>
    </row>
    <row r="12441">
      <c r="A12441" s="2">
        <v>42318.714907407404</v>
      </c>
      <c r="B12441" s="3">
        <v>76.0</v>
      </c>
      <c r="C12441" s="3" t="s">
        <v>11139</v>
      </c>
      <c r="D12441" s="3">
        <v>31.0</v>
      </c>
      <c r="E12441" s="3" t="s">
        <v>11190</v>
      </c>
      <c r="F12441" s="3">
        <v>6.0</v>
      </c>
      <c r="G12441" s="3">
        <v>10.0</v>
      </c>
      <c r="H12441" s="3" t="s">
        <v>2211</v>
      </c>
      <c r="I12441" s="3" t="s">
        <v>11756</v>
      </c>
      <c r="J12441" s="3" t="s">
        <v>2213</v>
      </c>
      <c r="K12441" s="3" t="s">
        <v>24</v>
      </c>
      <c r="L12441" s="3">
        <v>15.0</v>
      </c>
      <c r="M12441" s="3" t="s">
        <v>25</v>
      </c>
      <c r="N12441" s="3" t="s">
        <v>11805</v>
      </c>
      <c r="O12441" s="3" t="s">
        <v>366</v>
      </c>
      <c r="P12441" s="4">
        <v>31972.0</v>
      </c>
      <c r="Q12441" s="3" t="s">
        <v>132</v>
      </c>
      <c r="S12441" s="3" t="s">
        <v>34</v>
      </c>
    </row>
    <row r="12442">
      <c r="A12442" s="2">
        <v>42318.714907407404</v>
      </c>
      <c r="B12442" s="3">
        <v>76.0</v>
      </c>
      <c r="C12442" s="3" t="s">
        <v>11139</v>
      </c>
      <c r="D12442" s="3">
        <v>31.0</v>
      </c>
      <c r="E12442" s="3" t="s">
        <v>11190</v>
      </c>
      <c r="F12442" s="3">
        <v>6.0</v>
      </c>
      <c r="G12442" s="3">
        <v>10.0</v>
      </c>
      <c r="H12442" s="3" t="s">
        <v>2211</v>
      </c>
      <c r="I12442" s="3" t="s">
        <v>11756</v>
      </c>
      <c r="J12442" s="3" t="s">
        <v>2213</v>
      </c>
      <c r="K12442" s="3" t="s">
        <v>24</v>
      </c>
      <c r="L12442" s="3">
        <v>16.0</v>
      </c>
      <c r="M12442" s="3" t="s">
        <v>30</v>
      </c>
      <c r="N12442" s="3" t="s">
        <v>11806</v>
      </c>
      <c r="O12442" s="3" t="s">
        <v>102</v>
      </c>
      <c r="P12442" s="4">
        <v>19630.0</v>
      </c>
      <c r="Q12442" s="3" t="s">
        <v>110</v>
      </c>
      <c r="S12442" s="3" t="s">
        <v>34</v>
      </c>
    </row>
    <row r="12443">
      <c r="A12443" s="2">
        <v>42318.714907407404</v>
      </c>
      <c r="B12443" s="3">
        <v>76.0</v>
      </c>
      <c r="C12443" s="3" t="s">
        <v>11139</v>
      </c>
      <c r="D12443" s="3">
        <v>31.0</v>
      </c>
      <c r="E12443" s="3" t="s">
        <v>11190</v>
      </c>
      <c r="F12443" s="3">
        <v>6.0</v>
      </c>
      <c r="G12443" s="3">
        <v>10.0</v>
      </c>
      <c r="H12443" s="3" t="s">
        <v>2211</v>
      </c>
      <c r="I12443" s="3" t="s">
        <v>11756</v>
      </c>
      <c r="J12443" s="3" t="s">
        <v>2213</v>
      </c>
      <c r="K12443" s="3" t="s">
        <v>24</v>
      </c>
      <c r="L12443" s="3">
        <v>17.0</v>
      </c>
      <c r="M12443" s="3" t="s">
        <v>25</v>
      </c>
      <c r="N12443" s="3" t="s">
        <v>11807</v>
      </c>
      <c r="O12443" s="3" t="s">
        <v>168</v>
      </c>
      <c r="P12443" s="4">
        <v>16278.0</v>
      </c>
      <c r="Q12443" s="3" t="s">
        <v>105</v>
      </c>
      <c r="S12443" s="3" t="s">
        <v>34</v>
      </c>
    </row>
    <row r="12444">
      <c r="A12444" s="2">
        <v>42318.714907407404</v>
      </c>
      <c r="B12444" s="3">
        <v>76.0</v>
      </c>
      <c r="C12444" s="3" t="s">
        <v>11139</v>
      </c>
      <c r="D12444" s="3">
        <v>31.0</v>
      </c>
      <c r="E12444" s="3" t="s">
        <v>11190</v>
      </c>
      <c r="F12444" s="3">
        <v>6.0</v>
      </c>
      <c r="G12444" s="3">
        <v>10.0</v>
      </c>
      <c r="H12444" s="3" t="s">
        <v>2211</v>
      </c>
      <c r="I12444" s="3" t="s">
        <v>11756</v>
      </c>
      <c r="J12444" s="3" t="s">
        <v>2213</v>
      </c>
      <c r="K12444" s="3" t="s">
        <v>24</v>
      </c>
      <c r="L12444" s="3">
        <v>18.0</v>
      </c>
      <c r="M12444" s="3" t="s">
        <v>30</v>
      </c>
      <c r="N12444" s="3" t="s">
        <v>8181</v>
      </c>
      <c r="O12444" s="3" t="s">
        <v>283</v>
      </c>
      <c r="P12444" s="4">
        <v>23678.0</v>
      </c>
      <c r="Q12444" s="3" t="s">
        <v>86</v>
      </c>
      <c r="S12444" s="3" t="s">
        <v>34</v>
      </c>
    </row>
    <row r="12445">
      <c r="A12445" s="2">
        <v>42318.714907407404</v>
      </c>
      <c r="B12445" s="3">
        <v>76.0</v>
      </c>
      <c r="C12445" s="3" t="s">
        <v>11139</v>
      </c>
      <c r="D12445" s="3">
        <v>31.0</v>
      </c>
      <c r="E12445" s="3" t="s">
        <v>11190</v>
      </c>
      <c r="F12445" s="3">
        <v>6.0</v>
      </c>
      <c r="G12445" s="3">
        <v>10.0</v>
      </c>
      <c r="H12445" s="3" t="s">
        <v>2211</v>
      </c>
      <c r="I12445" s="3" t="s">
        <v>11756</v>
      </c>
      <c r="J12445" s="3" t="s">
        <v>2213</v>
      </c>
      <c r="K12445" s="3" t="s">
        <v>24</v>
      </c>
      <c r="L12445" s="3">
        <v>19.0</v>
      </c>
      <c r="M12445" s="3" t="s">
        <v>25</v>
      </c>
      <c r="N12445" s="3" t="s">
        <v>11808</v>
      </c>
      <c r="O12445" s="3" t="s">
        <v>275</v>
      </c>
      <c r="P12445" s="4">
        <v>23222.0</v>
      </c>
      <c r="Q12445" s="3" t="s">
        <v>228</v>
      </c>
      <c r="S12445" s="3" t="s">
        <v>34</v>
      </c>
    </row>
    <row r="12446">
      <c r="A12446" s="2">
        <v>42318.714907407404</v>
      </c>
      <c r="B12446" s="3">
        <v>76.0</v>
      </c>
      <c r="C12446" s="3" t="s">
        <v>11139</v>
      </c>
      <c r="D12446" s="3">
        <v>31.0</v>
      </c>
      <c r="E12446" s="3" t="s">
        <v>11190</v>
      </c>
      <c r="F12446" s="3">
        <v>6.0</v>
      </c>
      <c r="G12446" s="3">
        <v>10.0</v>
      </c>
      <c r="H12446" s="3" t="s">
        <v>2211</v>
      </c>
      <c r="I12446" s="3" t="s">
        <v>11756</v>
      </c>
      <c r="J12446" s="3" t="s">
        <v>2213</v>
      </c>
      <c r="K12446" s="3" t="s">
        <v>24</v>
      </c>
      <c r="L12446" s="3">
        <v>20.0</v>
      </c>
      <c r="M12446" s="3" t="s">
        <v>30</v>
      </c>
      <c r="N12446" s="3" t="s">
        <v>950</v>
      </c>
      <c r="O12446" s="3" t="s">
        <v>2092</v>
      </c>
      <c r="P12446" s="4">
        <v>28576.0</v>
      </c>
      <c r="Q12446" s="3" t="s">
        <v>40</v>
      </c>
      <c r="S12446" s="3" t="s">
        <v>34</v>
      </c>
    </row>
    <row r="12447">
      <c r="A12447" s="2">
        <v>42318.714907407404</v>
      </c>
      <c r="B12447" s="3">
        <v>76.0</v>
      </c>
      <c r="C12447" s="3" t="s">
        <v>11139</v>
      </c>
      <c r="D12447" s="3">
        <v>31.0</v>
      </c>
      <c r="E12447" s="3" t="s">
        <v>11190</v>
      </c>
      <c r="F12447" s="3">
        <v>6.0</v>
      </c>
      <c r="G12447" s="3">
        <v>10.0</v>
      </c>
      <c r="H12447" s="3" t="s">
        <v>2211</v>
      </c>
      <c r="I12447" s="3" t="s">
        <v>11756</v>
      </c>
      <c r="J12447" s="3" t="s">
        <v>2213</v>
      </c>
      <c r="K12447" s="3" t="s">
        <v>24</v>
      </c>
      <c r="L12447" s="3">
        <v>21.0</v>
      </c>
      <c r="M12447" s="3" t="s">
        <v>25</v>
      </c>
      <c r="N12447" s="3" t="s">
        <v>11809</v>
      </c>
      <c r="O12447" s="3" t="s">
        <v>4143</v>
      </c>
      <c r="P12447" s="4">
        <v>22337.0</v>
      </c>
      <c r="Q12447" s="3" t="s">
        <v>75</v>
      </c>
      <c r="S12447" s="3" t="s">
        <v>34</v>
      </c>
    </row>
    <row r="12448">
      <c r="A12448" s="2">
        <v>42318.714907407404</v>
      </c>
      <c r="B12448" s="3">
        <v>76.0</v>
      </c>
      <c r="C12448" s="3" t="s">
        <v>11139</v>
      </c>
      <c r="D12448" s="3">
        <v>31.0</v>
      </c>
      <c r="E12448" s="3" t="s">
        <v>11190</v>
      </c>
      <c r="F12448" s="3">
        <v>6.0</v>
      </c>
      <c r="G12448" s="3">
        <v>10.0</v>
      </c>
      <c r="H12448" s="3" t="s">
        <v>2211</v>
      </c>
      <c r="I12448" s="3" t="s">
        <v>11756</v>
      </c>
      <c r="J12448" s="3" t="s">
        <v>2213</v>
      </c>
      <c r="K12448" s="3" t="s">
        <v>24</v>
      </c>
      <c r="L12448" s="3">
        <v>22.0</v>
      </c>
      <c r="M12448" s="3" t="s">
        <v>30</v>
      </c>
      <c r="N12448" s="3" t="s">
        <v>11810</v>
      </c>
      <c r="O12448" s="3" t="s">
        <v>329</v>
      </c>
      <c r="P12448" s="4">
        <v>21241.0</v>
      </c>
      <c r="Q12448" s="3" t="s">
        <v>247</v>
      </c>
      <c r="S12448" s="3" t="s">
        <v>34</v>
      </c>
    </row>
    <row r="12449">
      <c r="A12449" s="2">
        <v>42318.714907407404</v>
      </c>
      <c r="B12449" s="3">
        <v>76.0</v>
      </c>
      <c r="C12449" s="3" t="s">
        <v>11139</v>
      </c>
      <c r="D12449" s="3">
        <v>31.0</v>
      </c>
      <c r="E12449" s="3" t="s">
        <v>11190</v>
      </c>
      <c r="F12449" s="3">
        <v>6.0</v>
      </c>
      <c r="G12449" s="3">
        <v>10.0</v>
      </c>
      <c r="H12449" s="3" t="s">
        <v>2211</v>
      </c>
      <c r="I12449" s="3" t="s">
        <v>11756</v>
      </c>
      <c r="J12449" s="3" t="s">
        <v>2213</v>
      </c>
      <c r="K12449" s="3" t="s">
        <v>24</v>
      </c>
      <c r="L12449" s="3">
        <v>23.0</v>
      </c>
      <c r="M12449" s="3" t="s">
        <v>25</v>
      </c>
      <c r="N12449" s="3" t="s">
        <v>11811</v>
      </c>
      <c r="O12449" s="3" t="s">
        <v>639</v>
      </c>
      <c r="P12449" s="4">
        <v>14735.0</v>
      </c>
      <c r="Q12449" s="3" t="s">
        <v>49</v>
      </c>
      <c r="S12449" s="3" t="s">
        <v>34</v>
      </c>
    </row>
    <row r="12450">
      <c r="A12450" s="2">
        <v>42318.714907407404</v>
      </c>
      <c r="B12450" s="3">
        <v>76.0</v>
      </c>
      <c r="C12450" s="3" t="s">
        <v>11139</v>
      </c>
      <c r="D12450" s="3">
        <v>31.0</v>
      </c>
      <c r="E12450" s="3" t="s">
        <v>11190</v>
      </c>
      <c r="F12450" s="3">
        <v>6.0</v>
      </c>
      <c r="G12450" s="3">
        <v>10.0</v>
      </c>
      <c r="H12450" s="3" t="s">
        <v>2211</v>
      </c>
      <c r="I12450" s="3" t="s">
        <v>11756</v>
      </c>
      <c r="J12450" s="3" t="s">
        <v>2213</v>
      </c>
      <c r="K12450" s="3" t="s">
        <v>24</v>
      </c>
      <c r="L12450" s="3">
        <v>24.0</v>
      </c>
      <c r="M12450" s="3" t="s">
        <v>30</v>
      </c>
      <c r="N12450" s="3" t="s">
        <v>11812</v>
      </c>
      <c r="O12450" s="3" t="s">
        <v>207</v>
      </c>
      <c r="P12450" s="4">
        <v>28249.0</v>
      </c>
      <c r="Q12450" s="3" t="s">
        <v>110</v>
      </c>
      <c r="S12450" s="3" t="s">
        <v>34</v>
      </c>
    </row>
    <row r="12451">
      <c r="A12451" s="2">
        <v>42318.714907407404</v>
      </c>
      <c r="B12451" s="3">
        <v>76.0</v>
      </c>
      <c r="C12451" s="3" t="s">
        <v>11139</v>
      </c>
      <c r="D12451" s="3">
        <v>31.0</v>
      </c>
      <c r="E12451" s="3" t="s">
        <v>11190</v>
      </c>
      <c r="F12451" s="3">
        <v>6.0</v>
      </c>
      <c r="G12451" s="3">
        <v>10.0</v>
      </c>
      <c r="H12451" s="3" t="s">
        <v>2211</v>
      </c>
      <c r="I12451" s="3" t="s">
        <v>11756</v>
      </c>
      <c r="J12451" s="3" t="s">
        <v>2213</v>
      </c>
      <c r="K12451" s="3" t="s">
        <v>24</v>
      </c>
      <c r="L12451" s="3">
        <v>25.0</v>
      </c>
      <c r="M12451" s="3" t="s">
        <v>25</v>
      </c>
      <c r="N12451" s="3" t="s">
        <v>7118</v>
      </c>
      <c r="O12451" s="3" t="s">
        <v>773</v>
      </c>
      <c r="P12451" s="4">
        <v>21271.0</v>
      </c>
      <c r="Q12451" s="3" t="s">
        <v>79</v>
      </c>
      <c r="S12451" s="3" t="s">
        <v>34</v>
      </c>
    </row>
    <row r="12452">
      <c r="A12452" s="2">
        <v>42318.714907407404</v>
      </c>
      <c r="B12452" s="3">
        <v>76.0</v>
      </c>
      <c r="C12452" s="3" t="s">
        <v>11139</v>
      </c>
      <c r="D12452" s="3">
        <v>31.0</v>
      </c>
      <c r="E12452" s="3" t="s">
        <v>11190</v>
      </c>
      <c r="F12452" s="3">
        <v>6.0</v>
      </c>
      <c r="G12452" s="3">
        <v>10.0</v>
      </c>
      <c r="H12452" s="3" t="s">
        <v>2211</v>
      </c>
      <c r="I12452" s="3" t="s">
        <v>11756</v>
      </c>
      <c r="J12452" s="3" t="s">
        <v>2213</v>
      </c>
      <c r="K12452" s="3" t="s">
        <v>24</v>
      </c>
      <c r="L12452" s="3">
        <v>26.0</v>
      </c>
      <c r="M12452" s="3" t="s">
        <v>30</v>
      </c>
      <c r="N12452" s="3" t="s">
        <v>11759</v>
      </c>
      <c r="O12452" s="3" t="s">
        <v>11813</v>
      </c>
      <c r="P12452" s="4">
        <v>29936.0</v>
      </c>
      <c r="Q12452" s="3" t="s">
        <v>28</v>
      </c>
      <c r="S12452" s="3" t="s">
        <v>34</v>
      </c>
    </row>
    <row r="12453">
      <c r="A12453" s="2">
        <v>42318.714907407404</v>
      </c>
      <c r="B12453" s="3">
        <v>76.0</v>
      </c>
      <c r="C12453" s="3" t="s">
        <v>11139</v>
      </c>
      <c r="D12453" s="3">
        <v>31.0</v>
      </c>
      <c r="E12453" s="3" t="s">
        <v>11190</v>
      </c>
      <c r="F12453" s="3">
        <v>6.0</v>
      </c>
      <c r="G12453" s="3">
        <v>10.0</v>
      </c>
      <c r="H12453" s="3" t="s">
        <v>2211</v>
      </c>
      <c r="I12453" s="3" t="s">
        <v>11756</v>
      </c>
      <c r="J12453" s="3" t="s">
        <v>2213</v>
      </c>
      <c r="K12453" s="3" t="s">
        <v>24</v>
      </c>
      <c r="L12453" s="3">
        <v>27.0</v>
      </c>
      <c r="M12453" s="3" t="s">
        <v>25</v>
      </c>
      <c r="N12453" s="3" t="s">
        <v>11814</v>
      </c>
      <c r="O12453" s="3" t="s">
        <v>69</v>
      </c>
      <c r="P12453" s="4">
        <v>19787.0</v>
      </c>
      <c r="Q12453" s="3" t="s">
        <v>113</v>
      </c>
      <c r="S12453" s="3" t="s">
        <v>34</v>
      </c>
    </row>
    <row r="12454">
      <c r="A12454" s="2">
        <v>42318.714907407404</v>
      </c>
      <c r="B12454" s="3">
        <v>76.0</v>
      </c>
      <c r="C12454" s="3" t="s">
        <v>11139</v>
      </c>
      <c r="D12454" s="3">
        <v>31.0</v>
      </c>
      <c r="E12454" s="3" t="s">
        <v>11190</v>
      </c>
      <c r="F12454" s="3">
        <v>6.0</v>
      </c>
      <c r="G12454" s="3">
        <v>10.0</v>
      </c>
      <c r="H12454" s="3" t="s">
        <v>2211</v>
      </c>
      <c r="I12454" s="3" t="s">
        <v>11756</v>
      </c>
      <c r="J12454" s="3" t="s">
        <v>2213</v>
      </c>
      <c r="K12454" s="3" t="s">
        <v>24</v>
      </c>
      <c r="L12454" s="3">
        <v>28.0</v>
      </c>
      <c r="M12454" s="3" t="s">
        <v>30</v>
      </c>
      <c r="N12454" s="3" t="s">
        <v>11815</v>
      </c>
      <c r="O12454" s="3" t="s">
        <v>869</v>
      </c>
      <c r="P12454" s="4">
        <v>19081.0</v>
      </c>
      <c r="Q12454" s="3" t="s">
        <v>40</v>
      </c>
      <c r="S12454" s="3" t="s">
        <v>34</v>
      </c>
    </row>
    <row r="12455">
      <c r="A12455" s="2">
        <v>42318.714907407404</v>
      </c>
      <c r="B12455" s="3">
        <v>76.0</v>
      </c>
      <c r="C12455" s="3" t="s">
        <v>11139</v>
      </c>
      <c r="D12455" s="3">
        <v>31.0</v>
      </c>
      <c r="E12455" s="3" t="s">
        <v>11190</v>
      </c>
      <c r="F12455" s="3">
        <v>6.0</v>
      </c>
      <c r="G12455" s="3">
        <v>10.0</v>
      </c>
      <c r="H12455" s="3" t="s">
        <v>2211</v>
      </c>
      <c r="I12455" s="3" t="s">
        <v>11756</v>
      </c>
      <c r="J12455" s="3" t="s">
        <v>2213</v>
      </c>
      <c r="K12455" s="3" t="s">
        <v>24</v>
      </c>
      <c r="L12455" s="3">
        <v>29.0</v>
      </c>
      <c r="M12455" s="3" t="s">
        <v>25</v>
      </c>
      <c r="N12455" s="3" t="s">
        <v>11816</v>
      </c>
      <c r="O12455" s="3" t="s">
        <v>65</v>
      </c>
      <c r="P12455" s="4">
        <v>28152.0</v>
      </c>
      <c r="Q12455" s="3" t="s">
        <v>55</v>
      </c>
      <c r="S12455" s="3" t="s">
        <v>34</v>
      </c>
    </row>
    <row r="12456">
      <c r="A12456" s="2">
        <v>42318.714907407404</v>
      </c>
      <c r="B12456" s="3">
        <v>76.0</v>
      </c>
      <c r="C12456" s="3" t="s">
        <v>11139</v>
      </c>
      <c r="D12456" s="3">
        <v>31.0</v>
      </c>
      <c r="E12456" s="3" t="s">
        <v>11190</v>
      </c>
      <c r="F12456" s="3">
        <v>6.0</v>
      </c>
      <c r="G12456" s="3">
        <v>10.0</v>
      </c>
      <c r="H12456" s="3" t="s">
        <v>2211</v>
      </c>
      <c r="I12456" s="3" t="s">
        <v>11756</v>
      </c>
      <c r="J12456" s="3" t="s">
        <v>2213</v>
      </c>
      <c r="K12456" s="3" t="s">
        <v>24</v>
      </c>
      <c r="L12456" s="3">
        <v>30.0</v>
      </c>
      <c r="M12456" s="3" t="s">
        <v>30</v>
      </c>
      <c r="N12456" s="3" t="s">
        <v>3160</v>
      </c>
      <c r="O12456" s="3" t="s">
        <v>163</v>
      </c>
      <c r="P12456" s="4">
        <v>23873.0</v>
      </c>
      <c r="Q12456" s="3" t="s">
        <v>352</v>
      </c>
      <c r="S12456" s="3" t="s">
        <v>34</v>
      </c>
    </row>
    <row r="12457">
      <c r="A12457" s="2">
        <v>42318.714907407404</v>
      </c>
      <c r="B12457" s="3">
        <v>76.0</v>
      </c>
      <c r="C12457" s="3" t="s">
        <v>11139</v>
      </c>
      <c r="D12457" s="3">
        <v>31.0</v>
      </c>
      <c r="E12457" s="3" t="s">
        <v>11190</v>
      </c>
      <c r="F12457" s="3">
        <v>6.0</v>
      </c>
      <c r="G12457" s="3">
        <v>10.0</v>
      </c>
      <c r="H12457" s="3" t="s">
        <v>2211</v>
      </c>
      <c r="I12457" s="3" t="s">
        <v>11756</v>
      </c>
      <c r="J12457" s="3" t="s">
        <v>2213</v>
      </c>
      <c r="K12457" s="3" t="s">
        <v>24</v>
      </c>
      <c r="L12457" s="3">
        <v>31.0</v>
      </c>
      <c r="M12457" s="3" t="s">
        <v>25</v>
      </c>
      <c r="N12457" s="3" t="s">
        <v>11817</v>
      </c>
      <c r="O12457" s="3" t="s">
        <v>240</v>
      </c>
      <c r="P12457" s="4">
        <v>16919.0</v>
      </c>
      <c r="Q12457" s="3" t="s">
        <v>145</v>
      </c>
      <c r="S12457" s="3" t="s">
        <v>34</v>
      </c>
    </row>
    <row r="12458">
      <c r="A12458" s="2">
        <v>42318.714907407404</v>
      </c>
      <c r="B12458" s="3">
        <v>76.0</v>
      </c>
      <c r="C12458" s="3" t="s">
        <v>11139</v>
      </c>
      <c r="D12458" s="3">
        <v>31.0</v>
      </c>
      <c r="E12458" s="3" t="s">
        <v>11190</v>
      </c>
      <c r="F12458" s="3">
        <v>6.0</v>
      </c>
      <c r="G12458" s="3">
        <v>10.0</v>
      </c>
      <c r="H12458" s="3" t="s">
        <v>2211</v>
      </c>
      <c r="I12458" s="3" t="s">
        <v>11756</v>
      </c>
      <c r="J12458" s="3" t="s">
        <v>2213</v>
      </c>
      <c r="K12458" s="3" t="s">
        <v>24</v>
      </c>
      <c r="L12458" s="3">
        <v>32.0</v>
      </c>
      <c r="M12458" s="3" t="s">
        <v>30</v>
      </c>
      <c r="N12458" s="3" t="s">
        <v>11818</v>
      </c>
      <c r="O12458" s="3" t="s">
        <v>694</v>
      </c>
      <c r="P12458" s="4">
        <v>27987.0</v>
      </c>
      <c r="Q12458" s="3" t="s">
        <v>79</v>
      </c>
      <c r="S12458" s="3" t="s">
        <v>34</v>
      </c>
    </row>
    <row r="12459">
      <c r="A12459" s="2">
        <v>42318.714907407404</v>
      </c>
      <c r="B12459" s="3">
        <v>76.0</v>
      </c>
      <c r="C12459" s="3" t="s">
        <v>11139</v>
      </c>
      <c r="D12459" s="3">
        <v>31.0</v>
      </c>
      <c r="E12459" s="3" t="s">
        <v>11190</v>
      </c>
      <c r="F12459" s="3">
        <v>6.0</v>
      </c>
      <c r="G12459" s="3">
        <v>10.0</v>
      </c>
      <c r="H12459" s="3" t="s">
        <v>2211</v>
      </c>
      <c r="I12459" s="3" t="s">
        <v>11756</v>
      </c>
      <c r="J12459" s="3" t="s">
        <v>2213</v>
      </c>
      <c r="K12459" s="3" t="s">
        <v>24</v>
      </c>
      <c r="L12459" s="3">
        <v>33.0</v>
      </c>
      <c r="M12459" s="3" t="s">
        <v>25</v>
      </c>
      <c r="N12459" s="3" t="s">
        <v>11819</v>
      </c>
      <c r="O12459" s="3" t="s">
        <v>275</v>
      </c>
      <c r="P12459" s="4">
        <v>18556.0</v>
      </c>
      <c r="Q12459" s="3" t="s">
        <v>37</v>
      </c>
      <c r="S12459" s="3" t="s">
        <v>34</v>
      </c>
    </row>
    <row r="12460">
      <c r="A12460" s="2">
        <v>42318.714907407404</v>
      </c>
      <c r="B12460" s="3">
        <v>76.0</v>
      </c>
      <c r="C12460" s="3" t="s">
        <v>11139</v>
      </c>
      <c r="D12460" s="3">
        <v>31.0</v>
      </c>
      <c r="E12460" s="3" t="s">
        <v>11190</v>
      </c>
      <c r="F12460" s="3">
        <v>6.0</v>
      </c>
      <c r="G12460" s="3">
        <v>10.0</v>
      </c>
      <c r="H12460" s="3" t="s">
        <v>2211</v>
      </c>
      <c r="I12460" s="3" t="s">
        <v>11756</v>
      </c>
      <c r="J12460" s="3" t="s">
        <v>2213</v>
      </c>
      <c r="K12460" s="3" t="s">
        <v>24</v>
      </c>
      <c r="L12460" s="3">
        <v>34.0</v>
      </c>
      <c r="M12460" s="3" t="s">
        <v>30</v>
      </c>
      <c r="N12460" s="3" t="s">
        <v>3935</v>
      </c>
      <c r="O12460" s="3" t="s">
        <v>45</v>
      </c>
      <c r="P12460" s="4">
        <v>23120.0</v>
      </c>
      <c r="Q12460" s="3" t="s">
        <v>55</v>
      </c>
      <c r="S12460" s="3" t="s">
        <v>34</v>
      </c>
    </row>
    <row r="12461">
      <c r="A12461" s="2">
        <v>42318.714907407404</v>
      </c>
      <c r="B12461" s="3">
        <v>76.0</v>
      </c>
      <c r="C12461" s="3" t="s">
        <v>11139</v>
      </c>
      <c r="D12461" s="3">
        <v>31.0</v>
      </c>
      <c r="E12461" s="3" t="s">
        <v>11190</v>
      </c>
      <c r="F12461" s="3">
        <v>6.0</v>
      </c>
      <c r="G12461" s="3">
        <v>10.0</v>
      </c>
      <c r="H12461" s="3" t="s">
        <v>2211</v>
      </c>
      <c r="I12461" s="3" t="s">
        <v>11756</v>
      </c>
      <c r="J12461" s="3" t="s">
        <v>2213</v>
      </c>
      <c r="K12461" s="3" t="s">
        <v>24</v>
      </c>
      <c r="L12461" s="3">
        <v>35.0</v>
      </c>
      <c r="M12461" s="3" t="s">
        <v>25</v>
      </c>
      <c r="N12461" s="3" t="s">
        <v>11820</v>
      </c>
      <c r="O12461" s="3" t="s">
        <v>102</v>
      </c>
      <c r="P12461" s="4">
        <v>17046.0</v>
      </c>
      <c r="Q12461" s="3" t="s">
        <v>55</v>
      </c>
      <c r="S12461" s="3" t="s">
        <v>34</v>
      </c>
    </row>
    <row r="12462">
      <c r="A12462" s="2">
        <v>42318.714907407404</v>
      </c>
      <c r="B12462" s="3">
        <v>76.0</v>
      </c>
      <c r="C12462" s="3" t="s">
        <v>11139</v>
      </c>
      <c r="D12462" s="3">
        <v>31.0</v>
      </c>
      <c r="E12462" s="3" t="s">
        <v>11190</v>
      </c>
      <c r="F12462" s="3">
        <v>6.0</v>
      </c>
      <c r="G12462" s="3">
        <v>10.0</v>
      </c>
      <c r="H12462" s="3" t="s">
        <v>2211</v>
      </c>
      <c r="I12462" s="3" t="s">
        <v>11756</v>
      </c>
      <c r="J12462" s="3" t="s">
        <v>2213</v>
      </c>
      <c r="K12462" s="3" t="s">
        <v>24</v>
      </c>
      <c r="L12462" s="3">
        <v>36.0</v>
      </c>
      <c r="M12462" s="3" t="s">
        <v>30</v>
      </c>
      <c r="N12462" s="3" t="s">
        <v>11821</v>
      </c>
      <c r="O12462" s="3" t="s">
        <v>1227</v>
      </c>
      <c r="P12462" s="4">
        <v>25132.0</v>
      </c>
      <c r="Q12462" s="3" t="s">
        <v>33</v>
      </c>
      <c r="S12462" s="3" t="s">
        <v>34</v>
      </c>
    </row>
    <row r="12463">
      <c r="A12463" s="2">
        <v>42318.714907407404</v>
      </c>
      <c r="B12463" s="3">
        <v>76.0</v>
      </c>
      <c r="C12463" s="3" t="s">
        <v>11139</v>
      </c>
      <c r="D12463" s="3">
        <v>31.0</v>
      </c>
      <c r="E12463" s="3" t="s">
        <v>11190</v>
      </c>
      <c r="F12463" s="3">
        <v>6.0</v>
      </c>
      <c r="G12463" s="3">
        <v>10.0</v>
      </c>
      <c r="H12463" s="3" t="s">
        <v>2211</v>
      </c>
      <c r="I12463" s="3" t="s">
        <v>11756</v>
      </c>
      <c r="J12463" s="3" t="s">
        <v>2213</v>
      </c>
      <c r="K12463" s="3" t="s">
        <v>24</v>
      </c>
      <c r="L12463" s="3">
        <v>37.0</v>
      </c>
      <c r="M12463" s="3" t="s">
        <v>25</v>
      </c>
      <c r="N12463" s="3" t="s">
        <v>11822</v>
      </c>
      <c r="O12463" s="3" t="s">
        <v>100</v>
      </c>
      <c r="P12463" s="4">
        <v>23600.0</v>
      </c>
      <c r="Q12463" s="3" t="s">
        <v>110</v>
      </c>
      <c r="S12463" s="3" t="s">
        <v>34</v>
      </c>
    </row>
    <row r="12464">
      <c r="A12464" s="2">
        <v>42318.714907407404</v>
      </c>
      <c r="B12464" s="3">
        <v>76.0</v>
      </c>
      <c r="C12464" s="3" t="s">
        <v>11139</v>
      </c>
      <c r="D12464" s="3">
        <v>31.0</v>
      </c>
      <c r="E12464" s="3" t="s">
        <v>11190</v>
      </c>
      <c r="F12464" s="3">
        <v>6.0</v>
      </c>
      <c r="G12464" s="3">
        <v>10.0</v>
      </c>
      <c r="H12464" s="3" t="s">
        <v>2211</v>
      </c>
      <c r="I12464" s="3" t="s">
        <v>11756</v>
      </c>
      <c r="J12464" s="3" t="s">
        <v>2213</v>
      </c>
      <c r="K12464" s="3" t="s">
        <v>24</v>
      </c>
      <c r="L12464" s="3">
        <v>38.0</v>
      </c>
      <c r="M12464" s="3" t="s">
        <v>30</v>
      </c>
      <c r="N12464" s="3" t="s">
        <v>11823</v>
      </c>
      <c r="O12464" s="3" t="s">
        <v>8824</v>
      </c>
      <c r="P12464" s="4">
        <v>14201.0</v>
      </c>
      <c r="Q12464" s="3" t="s">
        <v>113</v>
      </c>
      <c r="S12464" s="3" t="s">
        <v>34</v>
      </c>
    </row>
    <row r="12465">
      <c r="A12465" s="2">
        <v>42318.714907407404</v>
      </c>
      <c r="B12465" s="3">
        <v>76.0</v>
      </c>
      <c r="C12465" s="3" t="s">
        <v>11139</v>
      </c>
      <c r="D12465" s="3">
        <v>32.0</v>
      </c>
      <c r="E12465" s="3" t="s">
        <v>11219</v>
      </c>
      <c r="F12465" s="3">
        <v>6.0</v>
      </c>
      <c r="G12465" s="3">
        <v>10.0</v>
      </c>
      <c r="H12465" s="3" t="s">
        <v>2211</v>
      </c>
      <c r="I12465" s="3" t="s">
        <v>11756</v>
      </c>
      <c r="J12465" s="3" t="s">
        <v>2213</v>
      </c>
      <c r="K12465" s="3" t="s">
        <v>24</v>
      </c>
      <c r="L12465" s="3">
        <v>1.0</v>
      </c>
      <c r="M12465" s="3" t="s">
        <v>25</v>
      </c>
      <c r="N12465" s="3" t="s">
        <v>2622</v>
      </c>
      <c r="O12465" s="3" t="s">
        <v>243</v>
      </c>
      <c r="P12465" s="4">
        <v>23483.0</v>
      </c>
      <c r="Q12465" s="3" t="s">
        <v>3663</v>
      </c>
      <c r="S12465" s="3" t="s">
        <v>34</v>
      </c>
    </row>
    <row r="12466">
      <c r="A12466" s="2">
        <v>42318.714907407404</v>
      </c>
      <c r="B12466" s="3">
        <v>76.0</v>
      </c>
      <c r="C12466" s="3" t="s">
        <v>11139</v>
      </c>
      <c r="D12466" s="3">
        <v>32.0</v>
      </c>
      <c r="E12466" s="3" t="s">
        <v>11219</v>
      </c>
      <c r="F12466" s="3">
        <v>6.0</v>
      </c>
      <c r="G12466" s="3">
        <v>10.0</v>
      </c>
      <c r="H12466" s="3" t="s">
        <v>2211</v>
      </c>
      <c r="I12466" s="3" t="s">
        <v>11756</v>
      </c>
      <c r="J12466" s="3" t="s">
        <v>2213</v>
      </c>
      <c r="K12466" s="3" t="s">
        <v>24</v>
      </c>
      <c r="L12466" s="3">
        <v>2.0</v>
      </c>
      <c r="M12466" s="3" t="s">
        <v>30</v>
      </c>
      <c r="N12466" s="3" t="s">
        <v>11824</v>
      </c>
      <c r="O12466" s="3" t="s">
        <v>89</v>
      </c>
      <c r="P12466" s="4">
        <v>23457.0</v>
      </c>
      <c r="Q12466" s="3" t="s">
        <v>153</v>
      </c>
      <c r="S12466" s="3" t="s">
        <v>34</v>
      </c>
    </row>
    <row r="12467">
      <c r="A12467" s="2">
        <v>42318.714907407404</v>
      </c>
      <c r="B12467" s="3">
        <v>76.0</v>
      </c>
      <c r="C12467" s="3" t="s">
        <v>11139</v>
      </c>
      <c r="D12467" s="3">
        <v>32.0</v>
      </c>
      <c r="E12467" s="3" t="s">
        <v>11219</v>
      </c>
      <c r="F12467" s="3">
        <v>6.0</v>
      </c>
      <c r="G12467" s="3">
        <v>10.0</v>
      </c>
      <c r="H12467" s="3" t="s">
        <v>2211</v>
      </c>
      <c r="I12467" s="3" t="s">
        <v>11756</v>
      </c>
      <c r="J12467" s="3" t="s">
        <v>2213</v>
      </c>
      <c r="K12467" s="3" t="s">
        <v>24</v>
      </c>
      <c r="L12467" s="3">
        <v>3.0</v>
      </c>
      <c r="M12467" s="3" t="s">
        <v>25</v>
      </c>
      <c r="N12467" s="3" t="s">
        <v>11825</v>
      </c>
      <c r="O12467" s="3" t="s">
        <v>218</v>
      </c>
      <c r="P12467" s="4">
        <v>20535.0</v>
      </c>
      <c r="Q12467" s="3" t="s">
        <v>169</v>
      </c>
      <c r="S12467" s="3" t="s">
        <v>34</v>
      </c>
    </row>
    <row r="12468">
      <c r="A12468" s="2">
        <v>42318.714907407404</v>
      </c>
      <c r="B12468" s="3">
        <v>76.0</v>
      </c>
      <c r="C12468" s="3" t="s">
        <v>11139</v>
      </c>
      <c r="D12468" s="3">
        <v>32.0</v>
      </c>
      <c r="E12468" s="3" t="s">
        <v>11219</v>
      </c>
      <c r="F12468" s="3">
        <v>6.0</v>
      </c>
      <c r="G12468" s="3">
        <v>10.0</v>
      </c>
      <c r="H12468" s="3" t="s">
        <v>2211</v>
      </c>
      <c r="I12468" s="3" t="s">
        <v>11756</v>
      </c>
      <c r="J12468" s="3" t="s">
        <v>2213</v>
      </c>
      <c r="K12468" s="3" t="s">
        <v>24</v>
      </c>
      <c r="L12468" s="3">
        <v>4.0</v>
      </c>
      <c r="M12468" s="3" t="s">
        <v>30</v>
      </c>
      <c r="N12468" s="3" t="s">
        <v>11825</v>
      </c>
      <c r="O12468" s="3" t="s">
        <v>440</v>
      </c>
      <c r="P12468" s="4">
        <v>25132.0</v>
      </c>
      <c r="Q12468" s="3" t="s">
        <v>28</v>
      </c>
      <c r="S12468" s="3" t="s">
        <v>34</v>
      </c>
    </row>
    <row r="12469">
      <c r="A12469" s="2">
        <v>42318.714907407404</v>
      </c>
      <c r="B12469" s="3">
        <v>76.0</v>
      </c>
      <c r="C12469" s="3" t="s">
        <v>11139</v>
      </c>
      <c r="D12469" s="3">
        <v>32.0</v>
      </c>
      <c r="E12469" s="3" t="s">
        <v>11219</v>
      </c>
      <c r="F12469" s="3">
        <v>6.0</v>
      </c>
      <c r="G12469" s="3">
        <v>10.0</v>
      </c>
      <c r="H12469" s="3" t="s">
        <v>2211</v>
      </c>
      <c r="I12469" s="3" t="s">
        <v>11756</v>
      </c>
      <c r="J12469" s="3" t="s">
        <v>2213</v>
      </c>
      <c r="K12469" s="3" t="s">
        <v>24</v>
      </c>
      <c r="L12469" s="3">
        <v>5.0</v>
      </c>
      <c r="M12469" s="3" t="s">
        <v>25</v>
      </c>
      <c r="N12469" s="3" t="s">
        <v>5325</v>
      </c>
      <c r="O12469" s="3" t="s">
        <v>91</v>
      </c>
      <c r="P12469" s="4">
        <v>18567.0</v>
      </c>
      <c r="Q12469" s="3" t="s">
        <v>105</v>
      </c>
      <c r="S12469" s="3" t="s">
        <v>34</v>
      </c>
    </row>
    <row r="12470">
      <c r="A12470" s="2">
        <v>42318.714907407404</v>
      </c>
      <c r="B12470" s="3">
        <v>76.0</v>
      </c>
      <c r="C12470" s="3" t="s">
        <v>11139</v>
      </c>
      <c r="D12470" s="3">
        <v>32.0</v>
      </c>
      <c r="E12470" s="3" t="s">
        <v>11219</v>
      </c>
      <c r="F12470" s="3">
        <v>6.0</v>
      </c>
      <c r="G12470" s="3">
        <v>10.0</v>
      </c>
      <c r="H12470" s="3" t="s">
        <v>2211</v>
      </c>
      <c r="I12470" s="3" t="s">
        <v>11756</v>
      </c>
      <c r="J12470" s="3" t="s">
        <v>2213</v>
      </c>
      <c r="K12470" s="3" t="s">
        <v>24</v>
      </c>
      <c r="L12470" s="3">
        <v>6.0</v>
      </c>
      <c r="M12470" s="3" t="s">
        <v>30</v>
      </c>
      <c r="N12470" s="3" t="s">
        <v>11826</v>
      </c>
      <c r="O12470" s="3" t="s">
        <v>3232</v>
      </c>
      <c r="P12470" s="4">
        <v>26339.0</v>
      </c>
      <c r="Q12470" s="3" t="s">
        <v>132</v>
      </c>
      <c r="S12470" s="3" t="s">
        <v>34</v>
      </c>
    </row>
    <row r="12471">
      <c r="A12471" s="2">
        <v>42318.714907407404</v>
      </c>
      <c r="B12471" s="3">
        <v>76.0</v>
      </c>
      <c r="C12471" s="3" t="s">
        <v>11139</v>
      </c>
      <c r="D12471" s="3">
        <v>32.0</v>
      </c>
      <c r="E12471" s="3" t="s">
        <v>11219</v>
      </c>
      <c r="F12471" s="3">
        <v>6.0</v>
      </c>
      <c r="G12471" s="3">
        <v>10.0</v>
      </c>
      <c r="H12471" s="3" t="s">
        <v>2211</v>
      </c>
      <c r="I12471" s="3" t="s">
        <v>11756</v>
      </c>
      <c r="J12471" s="3" t="s">
        <v>2213</v>
      </c>
      <c r="K12471" s="3" t="s">
        <v>24</v>
      </c>
      <c r="L12471" s="3">
        <v>7.0</v>
      </c>
      <c r="M12471" s="3" t="s">
        <v>25</v>
      </c>
      <c r="N12471" s="3" t="s">
        <v>11827</v>
      </c>
      <c r="O12471" s="3" t="s">
        <v>100</v>
      </c>
      <c r="P12471" s="4">
        <v>18001.0</v>
      </c>
      <c r="Q12471" s="3" t="s">
        <v>49</v>
      </c>
      <c r="S12471" s="3" t="s">
        <v>34</v>
      </c>
    </row>
    <row r="12472">
      <c r="A12472" s="2">
        <v>42318.714907407404</v>
      </c>
      <c r="B12472" s="3">
        <v>76.0</v>
      </c>
      <c r="C12472" s="3" t="s">
        <v>11139</v>
      </c>
      <c r="D12472" s="3">
        <v>34.0</v>
      </c>
      <c r="E12472" s="3" t="s">
        <v>11225</v>
      </c>
      <c r="F12472" s="3">
        <v>6.0</v>
      </c>
      <c r="G12472" s="3">
        <v>10.0</v>
      </c>
      <c r="H12472" s="3" t="s">
        <v>2211</v>
      </c>
      <c r="I12472" s="3" t="s">
        <v>11756</v>
      </c>
      <c r="J12472" s="3" t="s">
        <v>2213</v>
      </c>
      <c r="K12472" s="3" t="s">
        <v>272</v>
      </c>
      <c r="L12472" s="3">
        <v>1.0</v>
      </c>
      <c r="M12472" s="3" t="s">
        <v>25</v>
      </c>
      <c r="N12472" s="3" t="s">
        <v>1235</v>
      </c>
      <c r="O12472" s="3" t="s">
        <v>523</v>
      </c>
      <c r="P12472" s="4">
        <v>26256.0</v>
      </c>
      <c r="Q12472" s="3" t="s">
        <v>169</v>
      </c>
      <c r="S12472" s="3" t="s">
        <v>34</v>
      </c>
    </row>
    <row r="12473">
      <c r="A12473" s="2">
        <v>42318.714907407404</v>
      </c>
      <c r="B12473" s="3">
        <v>76.0</v>
      </c>
      <c r="C12473" s="3" t="s">
        <v>11139</v>
      </c>
      <c r="D12473" s="3">
        <v>34.0</v>
      </c>
      <c r="E12473" s="3" t="s">
        <v>11225</v>
      </c>
      <c r="F12473" s="3">
        <v>6.0</v>
      </c>
      <c r="G12473" s="3">
        <v>10.0</v>
      </c>
      <c r="H12473" s="3" t="s">
        <v>2211</v>
      </c>
      <c r="I12473" s="3" t="s">
        <v>11756</v>
      </c>
      <c r="J12473" s="3" t="s">
        <v>2213</v>
      </c>
      <c r="K12473" s="3" t="s">
        <v>24</v>
      </c>
      <c r="L12473" s="3">
        <v>2.0</v>
      </c>
      <c r="M12473" s="3" t="s">
        <v>30</v>
      </c>
      <c r="N12473" s="3" t="s">
        <v>11828</v>
      </c>
      <c r="O12473" s="3" t="s">
        <v>11829</v>
      </c>
      <c r="P12473" s="4">
        <v>17290.0</v>
      </c>
      <c r="Q12473" s="3" t="s">
        <v>86</v>
      </c>
      <c r="S12473" s="3" t="s">
        <v>34</v>
      </c>
    </row>
    <row r="12474">
      <c r="A12474" s="2">
        <v>42318.714907407404</v>
      </c>
      <c r="B12474" s="3">
        <v>76.0</v>
      </c>
      <c r="C12474" s="3" t="s">
        <v>11139</v>
      </c>
      <c r="D12474" s="3">
        <v>34.0</v>
      </c>
      <c r="E12474" s="3" t="s">
        <v>11225</v>
      </c>
      <c r="F12474" s="3">
        <v>6.0</v>
      </c>
      <c r="G12474" s="3">
        <v>10.0</v>
      </c>
      <c r="H12474" s="3" t="s">
        <v>2211</v>
      </c>
      <c r="I12474" s="3" t="s">
        <v>11756</v>
      </c>
      <c r="J12474" s="3" t="s">
        <v>2213</v>
      </c>
      <c r="K12474" s="3" t="s">
        <v>24</v>
      </c>
      <c r="L12474" s="3">
        <v>3.0</v>
      </c>
      <c r="M12474" s="3" t="s">
        <v>25</v>
      </c>
      <c r="N12474" s="3" t="s">
        <v>11830</v>
      </c>
      <c r="O12474" s="3" t="s">
        <v>243</v>
      </c>
      <c r="P12474" s="4">
        <v>18071.0</v>
      </c>
      <c r="Q12474" s="3" t="s">
        <v>86</v>
      </c>
      <c r="S12474" s="3" t="s">
        <v>34</v>
      </c>
    </row>
    <row r="12475">
      <c r="A12475" s="2">
        <v>42318.714907407404</v>
      </c>
      <c r="B12475" s="3">
        <v>76.0</v>
      </c>
      <c r="C12475" s="3" t="s">
        <v>11139</v>
      </c>
      <c r="D12475" s="3">
        <v>34.0</v>
      </c>
      <c r="E12475" s="3" t="s">
        <v>11225</v>
      </c>
      <c r="F12475" s="3">
        <v>6.0</v>
      </c>
      <c r="G12475" s="3">
        <v>10.0</v>
      </c>
      <c r="H12475" s="3" t="s">
        <v>2211</v>
      </c>
      <c r="I12475" s="3" t="s">
        <v>11756</v>
      </c>
      <c r="J12475" s="3" t="s">
        <v>2213</v>
      </c>
      <c r="K12475" s="3" t="s">
        <v>24</v>
      </c>
      <c r="L12475" s="3">
        <v>4.0</v>
      </c>
      <c r="M12475" s="3" t="s">
        <v>30</v>
      </c>
      <c r="N12475" s="3" t="s">
        <v>124</v>
      </c>
      <c r="O12475" s="3" t="s">
        <v>121</v>
      </c>
      <c r="P12475" s="4">
        <v>22362.0</v>
      </c>
      <c r="Q12475" s="3" t="s">
        <v>115</v>
      </c>
      <c r="S12475" s="3" t="s">
        <v>34</v>
      </c>
    </row>
    <row r="12476">
      <c r="A12476" s="2">
        <v>42318.714907407404</v>
      </c>
      <c r="B12476" s="3">
        <v>76.0</v>
      </c>
      <c r="C12476" s="3" t="s">
        <v>11139</v>
      </c>
      <c r="D12476" s="3">
        <v>34.0</v>
      </c>
      <c r="E12476" s="3" t="s">
        <v>11225</v>
      </c>
      <c r="F12476" s="3">
        <v>6.0</v>
      </c>
      <c r="G12476" s="3">
        <v>10.0</v>
      </c>
      <c r="H12476" s="3" t="s">
        <v>2211</v>
      </c>
      <c r="I12476" s="3" t="s">
        <v>11756</v>
      </c>
      <c r="J12476" s="3" t="s">
        <v>2213</v>
      </c>
      <c r="K12476" s="3" t="s">
        <v>24</v>
      </c>
      <c r="L12476" s="3">
        <v>5.0</v>
      </c>
      <c r="M12476" s="3" t="s">
        <v>25</v>
      </c>
      <c r="N12476" s="3" t="s">
        <v>739</v>
      </c>
      <c r="O12476" s="3" t="s">
        <v>1089</v>
      </c>
      <c r="P12476" s="4">
        <v>33713.0</v>
      </c>
      <c r="Q12476" s="3" t="s">
        <v>191</v>
      </c>
      <c r="S12476" s="3" t="s">
        <v>34</v>
      </c>
    </row>
    <row r="12477">
      <c r="A12477" s="2">
        <v>42318.714907407404</v>
      </c>
      <c r="B12477" s="3">
        <v>76.0</v>
      </c>
      <c r="C12477" s="3" t="s">
        <v>11139</v>
      </c>
      <c r="D12477" s="3">
        <v>34.0</v>
      </c>
      <c r="E12477" s="3" t="s">
        <v>11225</v>
      </c>
      <c r="F12477" s="3">
        <v>6.0</v>
      </c>
      <c r="G12477" s="3">
        <v>10.0</v>
      </c>
      <c r="H12477" s="3" t="s">
        <v>2211</v>
      </c>
      <c r="I12477" s="3" t="s">
        <v>11756</v>
      </c>
      <c r="J12477" s="3" t="s">
        <v>2213</v>
      </c>
      <c r="K12477" s="3" t="s">
        <v>24</v>
      </c>
      <c r="L12477" s="3">
        <v>6.0</v>
      </c>
      <c r="M12477" s="3" t="s">
        <v>30</v>
      </c>
      <c r="N12477" s="3" t="s">
        <v>11831</v>
      </c>
      <c r="O12477" s="3" t="s">
        <v>11832</v>
      </c>
      <c r="P12477" s="4">
        <v>16482.0</v>
      </c>
      <c r="Q12477" s="3" t="s">
        <v>113</v>
      </c>
      <c r="S12477" s="3" t="s">
        <v>34</v>
      </c>
    </row>
    <row r="12478">
      <c r="A12478" s="2">
        <v>42318.714907407404</v>
      </c>
      <c r="B12478" s="3">
        <v>76.0</v>
      </c>
      <c r="C12478" s="3" t="s">
        <v>11139</v>
      </c>
      <c r="D12478" s="3">
        <v>34.0</v>
      </c>
      <c r="E12478" s="3" t="s">
        <v>11225</v>
      </c>
      <c r="F12478" s="3">
        <v>6.0</v>
      </c>
      <c r="G12478" s="3">
        <v>10.0</v>
      </c>
      <c r="H12478" s="3" t="s">
        <v>2211</v>
      </c>
      <c r="I12478" s="3" t="s">
        <v>11756</v>
      </c>
      <c r="J12478" s="3" t="s">
        <v>2213</v>
      </c>
      <c r="K12478" s="3" t="s">
        <v>24</v>
      </c>
      <c r="L12478" s="3">
        <v>7.0</v>
      </c>
      <c r="M12478" s="3" t="s">
        <v>25</v>
      </c>
      <c r="N12478" s="3" t="s">
        <v>8741</v>
      </c>
      <c r="O12478" s="3" t="s">
        <v>42</v>
      </c>
      <c r="P12478" s="4">
        <v>25017.0</v>
      </c>
      <c r="Q12478" s="3" t="s">
        <v>216</v>
      </c>
      <c r="S12478" s="3" t="s">
        <v>34</v>
      </c>
    </row>
    <row r="12479">
      <c r="A12479" s="2">
        <v>42318.714907407404</v>
      </c>
      <c r="B12479" s="3">
        <v>76.0</v>
      </c>
      <c r="C12479" s="3" t="s">
        <v>11139</v>
      </c>
      <c r="D12479" s="3">
        <v>34.0</v>
      </c>
      <c r="E12479" s="3" t="s">
        <v>11225</v>
      </c>
      <c r="F12479" s="3">
        <v>6.0</v>
      </c>
      <c r="G12479" s="3">
        <v>10.0</v>
      </c>
      <c r="H12479" s="3" t="s">
        <v>2211</v>
      </c>
      <c r="I12479" s="3" t="s">
        <v>11756</v>
      </c>
      <c r="J12479" s="3" t="s">
        <v>2213</v>
      </c>
      <c r="K12479" s="3" t="s">
        <v>24</v>
      </c>
      <c r="L12479" s="3">
        <v>8.0</v>
      </c>
      <c r="M12479" s="3" t="s">
        <v>30</v>
      </c>
      <c r="N12479" s="3" t="s">
        <v>4694</v>
      </c>
      <c r="O12479" s="3" t="s">
        <v>368</v>
      </c>
      <c r="P12479" s="4">
        <v>31788.0</v>
      </c>
      <c r="Q12479" s="3" t="s">
        <v>228</v>
      </c>
      <c r="S12479" s="3" t="s">
        <v>34</v>
      </c>
    </row>
    <row r="12480">
      <c r="A12480" s="2">
        <v>42318.714907407404</v>
      </c>
      <c r="B12480" s="3">
        <v>76.0</v>
      </c>
      <c r="C12480" s="3" t="s">
        <v>11139</v>
      </c>
      <c r="D12480" s="3">
        <v>34.0</v>
      </c>
      <c r="E12480" s="3" t="s">
        <v>11225</v>
      </c>
      <c r="F12480" s="3">
        <v>6.0</v>
      </c>
      <c r="G12480" s="3">
        <v>10.0</v>
      </c>
      <c r="H12480" s="3" t="s">
        <v>2211</v>
      </c>
      <c r="I12480" s="3" t="s">
        <v>11756</v>
      </c>
      <c r="J12480" s="3" t="s">
        <v>2213</v>
      </c>
      <c r="K12480" s="3" t="s">
        <v>24</v>
      </c>
      <c r="L12480" s="3">
        <v>9.0</v>
      </c>
      <c r="M12480" s="3" t="s">
        <v>25</v>
      </c>
      <c r="N12480" s="3" t="s">
        <v>11833</v>
      </c>
      <c r="O12480" s="3" t="s">
        <v>1502</v>
      </c>
      <c r="P12480" s="4">
        <v>35492.0</v>
      </c>
      <c r="Q12480" s="3" t="s">
        <v>191</v>
      </c>
      <c r="S12480" s="3" t="s">
        <v>34</v>
      </c>
    </row>
    <row r="12481">
      <c r="A12481" s="2">
        <v>42318.714907407404</v>
      </c>
      <c r="B12481" s="3">
        <v>76.0</v>
      </c>
      <c r="C12481" s="3" t="s">
        <v>11139</v>
      </c>
      <c r="D12481" s="3">
        <v>34.0</v>
      </c>
      <c r="E12481" s="3" t="s">
        <v>11225</v>
      </c>
      <c r="F12481" s="3">
        <v>6.0</v>
      </c>
      <c r="G12481" s="3">
        <v>10.0</v>
      </c>
      <c r="H12481" s="3" t="s">
        <v>2211</v>
      </c>
      <c r="I12481" s="3" t="s">
        <v>11756</v>
      </c>
      <c r="J12481" s="3" t="s">
        <v>2213</v>
      </c>
      <c r="K12481" s="3" t="s">
        <v>24</v>
      </c>
      <c r="L12481" s="3">
        <v>10.0</v>
      </c>
      <c r="M12481" s="3" t="s">
        <v>30</v>
      </c>
      <c r="N12481" s="3" t="s">
        <v>11834</v>
      </c>
      <c r="O12481" s="3" t="s">
        <v>626</v>
      </c>
      <c r="P12481" s="4">
        <v>17450.0</v>
      </c>
      <c r="Q12481" s="3" t="s">
        <v>117</v>
      </c>
      <c r="S12481" s="3" t="s">
        <v>34</v>
      </c>
    </row>
    <row r="12482">
      <c r="A12482" s="2">
        <v>42318.714907407404</v>
      </c>
      <c r="B12482" s="3">
        <v>76.0</v>
      </c>
      <c r="C12482" s="3" t="s">
        <v>11139</v>
      </c>
      <c r="D12482" s="3">
        <v>34.0</v>
      </c>
      <c r="E12482" s="3" t="s">
        <v>11225</v>
      </c>
      <c r="F12482" s="3">
        <v>6.0</v>
      </c>
      <c r="G12482" s="3">
        <v>10.0</v>
      </c>
      <c r="H12482" s="3" t="s">
        <v>2211</v>
      </c>
      <c r="I12482" s="3" t="s">
        <v>11756</v>
      </c>
      <c r="J12482" s="3" t="s">
        <v>2213</v>
      </c>
      <c r="K12482" s="3" t="s">
        <v>24</v>
      </c>
      <c r="L12482" s="3">
        <v>11.0</v>
      </c>
      <c r="M12482" s="3" t="s">
        <v>25</v>
      </c>
      <c r="N12482" s="3" t="s">
        <v>11835</v>
      </c>
      <c r="O12482" s="3" t="s">
        <v>297</v>
      </c>
      <c r="P12482" s="4">
        <v>21852.0</v>
      </c>
      <c r="Q12482" s="3" t="s">
        <v>46</v>
      </c>
      <c r="S12482" s="3" t="s">
        <v>34</v>
      </c>
    </row>
    <row r="12483">
      <c r="A12483" s="2">
        <v>42318.714907407404</v>
      </c>
      <c r="B12483" s="3">
        <v>76.0</v>
      </c>
      <c r="C12483" s="3" t="s">
        <v>11139</v>
      </c>
      <c r="D12483" s="3">
        <v>34.0</v>
      </c>
      <c r="E12483" s="3" t="s">
        <v>11225</v>
      </c>
      <c r="F12483" s="3">
        <v>6.0</v>
      </c>
      <c r="G12483" s="3">
        <v>10.0</v>
      </c>
      <c r="H12483" s="3" t="s">
        <v>2211</v>
      </c>
      <c r="I12483" s="3" t="s">
        <v>11756</v>
      </c>
      <c r="J12483" s="3" t="s">
        <v>2213</v>
      </c>
      <c r="K12483" s="3" t="s">
        <v>24</v>
      </c>
      <c r="L12483" s="3">
        <v>12.0</v>
      </c>
      <c r="M12483" s="3" t="s">
        <v>30</v>
      </c>
      <c r="N12483" s="3" t="s">
        <v>11836</v>
      </c>
      <c r="O12483" s="3" t="s">
        <v>1400</v>
      </c>
      <c r="P12483" s="4">
        <v>28878.0</v>
      </c>
      <c r="Q12483" s="3" t="s">
        <v>37</v>
      </c>
      <c r="S12483" s="3" t="s">
        <v>34</v>
      </c>
    </row>
    <row r="12484">
      <c r="A12484" s="2">
        <v>42318.714907407404</v>
      </c>
      <c r="B12484" s="3">
        <v>76.0</v>
      </c>
      <c r="C12484" s="3" t="s">
        <v>11139</v>
      </c>
      <c r="D12484" s="3">
        <v>34.0</v>
      </c>
      <c r="E12484" s="3" t="s">
        <v>11225</v>
      </c>
      <c r="F12484" s="3">
        <v>6.0</v>
      </c>
      <c r="G12484" s="3">
        <v>10.0</v>
      </c>
      <c r="H12484" s="3" t="s">
        <v>2211</v>
      </c>
      <c r="I12484" s="3" t="s">
        <v>11756</v>
      </c>
      <c r="J12484" s="3" t="s">
        <v>2213</v>
      </c>
      <c r="K12484" s="3" t="s">
        <v>24</v>
      </c>
      <c r="L12484" s="3">
        <v>13.0</v>
      </c>
      <c r="M12484" s="3" t="s">
        <v>25</v>
      </c>
      <c r="N12484" s="3" t="s">
        <v>124</v>
      </c>
      <c r="O12484" s="3" t="s">
        <v>104</v>
      </c>
      <c r="P12484" s="4">
        <v>22193.0</v>
      </c>
      <c r="Q12484" s="3" t="s">
        <v>37</v>
      </c>
      <c r="S12484" s="3" t="s">
        <v>34</v>
      </c>
    </row>
    <row r="12485">
      <c r="A12485" s="2">
        <v>42318.714907407404</v>
      </c>
      <c r="B12485" s="3">
        <v>76.0</v>
      </c>
      <c r="C12485" s="3" t="s">
        <v>11139</v>
      </c>
      <c r="D12485" s="3">
        <v>34.0</v>
      </c>
      <c r="E12485" s="3" t="s">
        <v>11225</v>
      </c>
      <c r="F12485" s="3">
        <v>6.0</v>
      </c>
      <c r="G12485" s="3">
        <v>10.0</v>
      </c>
      <c r="H12485" s="3" t="s">
        <v>2211</v>
      </c>
      <c r="I12485" s="3" t="s">
        <v>11756</v>
      </c>
      <c r="J12485" s="3" t="s">
        <v>2213</v>
      </c>
      <c r="K12485" s="3" t="s">
        <v>24</v>
      </c>
      <c r="L12485" s="3">
        <v>14.0</v>
      </c>
      <c r="M12485" s="3" t="s">
        <v>30</v>
      </c>
      <c r="N12485" s="3" t="s">
        <v>552</v>
      </c>
      <c r="O12485" s="3" t="s">
        <v>307</v>
      </c>
      <c r="P12485" s="4">
        <v>23412.0</v>
      </c>
      <c r="Q12485" s="3" t="s">
        <v>228</v>
      </c>
      <c r="S12485" s="3" t="s">
        <v>34</v>
      </c>
    </row>
    <row r="12486">
      <c r="A12486" s="2">
        <v>42318.714907407404</v>
      </c>
      <c r="B12486" s="3">
        <v>76.0</v>
      </c>
      <c r="C12486" s="3" t="s">
        <v>11139</v>
      </c>
      <c r="D12486" s="3">
        <v>34.0</v>
      </c>
      <c r="E12486" s="3" t="s">
        <v>11225</v>
      </c>
      <c r="F12486" s="3">
        <v>6.0</v>
      </c>
      <c r="G12486" s="3">
        <v>10.0</v>
      </c>
      <c r="H12486" s="3" t="s">
        <v>2211</v>
      </c>
      <c r="I12486" s="3" t="s">
        <v>11756</v>
      </c>
      <c r="J12486" s="3" t="s">
        <v>2213</v>
      </c>
      <c r="K12486" s="3" t="s">
        <v>24</v>
      </c>
      <c r="L12486" s="3">
        <v>15.0</v>
      </c>
      <c r="M12486" s="3" t="s">
        <v>25</v>
      </c>
      <c r="N12486" s="3" t="s">
        <v>11837</v>
      </c>
      <c r="O12486" s="3" t="s">
        <v>246</v>
      </c>
      <c r="P12486" s="4">
        <v>21068.0</v>
      </c>
      <c r="Q12486" s="3" t="s">
        <v>79</v>
      </c>
      <c r="S12486" s="3" t="s">
        <v>34</v>
      </c>
    </row>
    <row r="12487">
      <c r="A12487" s="2">
        <v>42318.714907407404</v>
      </c>
      <c r="B12487" s="3">
        <v>76.0</v>
      </c>
      <c r="C12487" s="3" t="s">
        <v>11139</v>
      </c>
      <c r="D12487" s="3">
        <v>34.0</v>
      </c>
      <c r="E12487" s="3" t="s">
        <v>11225</v>
      </c>
      <c r="F12487" s="3">
        <v>6.0</v>
      </c>
      <c r="G12487" s="3">
        <v>10.0</v>
      </c>
      <c r="H12487" s="3" t="s">
        <v>2211</v>
      </c>
      <c r="I12487" s="3" t="s">
        <v>11756</v>
      </c>
      <c r="J12487" s="3" t="s">
        <v>2213</v>
      </c>
      <c r="K12487" s="3" t="s">
        <v>24</v>
      </c>
      <c r="L12487" s="3">
        <v>16.0</v>
      </c>
      <c r="M12487" s="3" t="s">
        <v>30</v>
      </c>
      <c r="N12487" s="3" t="s">
        <v>5815</v>
      </c>
      <c r="O12487" s="3" t="s">
        <v>342</v>
      </c>
      <c r="P12487" s="4">
        <v>23278.0</v>
      </c>
      <c r="Q12487" s="3" t="s">
        <v>228</v>
      </c>
      <c r="S12487" s="3" t="s">
        <v>34</v>
      </c>
    </row>
    <row r="12488">
      <c r="A12488" s="2">
        <v>42318.714907407404</v>
      </c>
      <c r="B12488" s="3">
        <v>76.0</v>
      </c>
      <c r="C12488" s="3" t="s">
        <v>11139</v>
      </c>
      <c r="D12488" s="3">
        <v>34.0</v>
      </c>
      <c r="E12488" s="3" t="s">
        <v>11225</v>
      </c>
      <c r="F12488" s="3">
        <v>6.0</v>
      </c>
      <c r="G12488" s="3">
        <v>10.0</v>
      </c>
      <c r="H12488" s="3" t="s">
        <v>2211</v>
      </c>
      <c r="I12488" s="3" t="s">
        <v>11756</v>
      </c>
      <c r="J12488" s="3" t="s">
        <v>2213</v>
      </c>
      <c r="K12488" s="3" t="s">
        <v>24</v>
      </c>
      <c r="L12488" s="3">
        <v>17.0</v>
      </c>
      <c r="M12488" s="3" t="s">
        <v>25</v>
      </c>
      <c r="N12488" s="3" t="s">
        <v>2519</v>
      </c>
      <c r="O12488" s="3" t="s">
        <v>91</v>
      </c>
      <c r="P12488" s="4">
        <v>16223.0</v>
      </c>
      <c r="Q12488" s="3" t="s">
        <v>86</v>
      </c>
      <c r="S12488" s="3" t="s">
        <v>34</v>
      </c>
    </row>
    <row r="12489">
      <c r="A12489" s="2">
        <v>42318.714907407404</v>
      </c>
      <c r="B12489" s="3">
        <v>76.0</v>
      </c>
      <c r="C12489" s="3" t="s">
        <v>11139</v>
      </c>
      <c r="D12489" s="3">
        <v>34.0</v>
      </c>
      <c r="E12489" s="3" t="s">
        <v>11225</v>
      </c>
      <c r="F12489" s="3">
        <v>6.0</v>
      </c>
      <c r="G12489" s="3">
        <v>10.0</v>
      </c>
      <c r="H12489" s="3" t="s">
        <v>2211</v>
      </c>
      <c r="I12489" s="3" t="s">
        <v>11756</v>
      </c>
      <c r="J12489" s="3" t="s">
        <v>2213</v>
      </c>
      <c r="K12489" s="3" t="s">
        <v>24</v>
      </c>
      <c r="L12489" s="3">
        <v>18.0</v>
      </c>
      <c r="M12489" s="3" t="s">
        <v>30</v>
      </c>
      <c r="N12489" s="3" t="s">
        <v>11838</v>
      </c>
      <c r="O12489" s="3" t="s">
        <v>452</v>
      </c>
      <c r="P12489" s="4">
        <v>22711.0</v>
      </c>
      <c r="Q12489" s="3" t="s">
        <v>228</v>
      </c>
      <c r="S12489" s="3" t="s">
        <v>34</v>
      </c>
    </row>
    <row r="12490">
      <c r="A12490" s="2">
        <v>42318.714907407404</v>
      </c>
      <c r="B12490" s="3">
        <v>76.0</v>
      </c>
      <c r="C12490" s="3" t="s">
        <v>11139</v>
      </c>
      <c r="D12490" s="3">
        <v>34.0</v>
      </c>
      <c r="E12490" s="3" t="s">
        <v>11225</v>
      </c>
      <c r="F12490" s="3">
        <v>6.0</v>
      </c>
      <c r="G12490" s="3">
        <v>10.0</v>
      </c>
      <c r="H12490" s="3" t="s">
        <v>2211</v>
      </c>
      <c r="I12490" s="3" t="s">
        <v>11756</v>
      </c>
      <c r="J12490" s="3" t="s">
        <v>2213</v>
      </c>
      <c r="K12490" s="3" t="s">
        <v>24</v>
      </c>
      <c r="L12490" s="3">
        <v>19.0</v>
      </c>
      <c r="M12490" s="3" t="s">
        <v>25</v>
      </c>
      <c r="N12490" s="3" t="s">
        <v>11839</v>
      </c>
      <c r="O12490" s="3" t="s">
        <v>109</v>
      </c>
      <c r="P12490" s="4">
        <v>16785.0</v>
      </c>
      <c r="Q12490" s="3" t="s">
        <v>113</v>
      </c>
      <c r="S12490" s="3" t="s">
        <v>34</v>
      </c>
    </row>
    <row r="12491">
      <c r="A12491" s="2">
        <v>42318.714907407404</v>
      </c>
      <c r="B12491" s="3">
        <v>76.0</v>
      </c>
      <c r="C12491" s="3" t="s">
        <v>11139</v>
      </c>
      <c r="D12491" s="3">
        <v>34.0</v>
      </c>
      <c r="E12491" s="3" t="s">
        <v>11225</v>
      </c>
      <c r="F12491" s="3">
        <v>6.0</v>
      </c>
      <c r="G12491" s="3">
        <v>10.0</v>
      </c>
      <c r="H12491" s="3" t="s">
        <v>2211</v>
      </c>
      <c r="I12491" s="3" t="s">
        <v>11756</v>
      </c>
      <c r="J12491" s="3" t="s">
        <v>2213</v>
      </c>
      <c r="K12491" s="3" t="s">
        <v>24</v>
      </c>
      <c r="L12491" s="3">
        <v>20.0</v>
      </c>
      <c r="M12491" s="3" t="s">
        <v>30</v>
      </c>
      <c r="N12491" s="3" t="s">
        <v>2734</v>
      </c>
      <c r="O12491" s="3" t="s">
        <v>2024</v>
      </c>
      <c r="P12491" s="4">
        <v>30058.0</v>
      </c>
      <c r="Q12491" s="3" t="s">
        <v>110</v>
      </c>
      <c r="S12491" s="3" t="s">
        <v>34</v>
      </c>
    </row>
    <row r="12492">
      <c r="A12492" s="2">
        <v>42318.714907407404</v>
      </c>
      <c r="B12492" s="3">
        <v>76.0</v>
      </c>
      <c r="C12492" s="3" t="s">
        <v>11139</v>
      </c>
      <c r="D12492" s="3">
        <v>34.0</v>
      </c>
      <c r="E12492" s="3" t="s">
        <v>11225</v>
      </c>
      <c r="F12492" s="3">
        <v>6.0</v>
      </c>
      <c r="G12492" s="3">
        <v>10.0</v>
      </c>
      <c r="H12492" s="3" t="s">
        <v>2211</v>
      </c>
      <c r="I12492" s="3" t="s">
        <v>11756</v>
      </c>
      <c r="J12492" s="3" t="s">
        <v>2213</v>
      </c>
      <c r="K12492" s="3" t="s">
        <v>24</v>
      </c>
      <c r="L12492" s="3">
        <v>21.0</v>
      </c>
      <c r="M12492" s="3" t="s">
        <v>25</v>
      </c>
      <c r="N12492" s="3" t="s">
        <v>3058</v>
      </c>
      <c r="O12492" s="3" t="s">
        <v>127</v>
      </c>
      <c r="P12492" s="4">
        <v>19452.0</v>
      </c>
      <c r="Q12492" s="3" t="s">
        <v>96</v>
      </c>
      <c r="S12492" s="3" t="s">
        <v>34</v>
      </c>
    </row>
    <row r="12493">
      <c r="A12493" s="2">
        <v>42318.714907407404</v>
      </c>
      <c r="B12493" s="3">
        <v>76.0</v>
      </c>
      <c r="C12493" s="3" t="s">
        <v>11139</v>
      </c>
      <c r="D12493" s="3">
        <v>34.0</v>
      </c>
      <c r="E12493" s="3" t="s">
        <v>11225</v>
      </c>
      <c r="F12493" s="3">
        <v>6.0</v>
      </c>
      <c r="G12493" s="3">
        <v>10.0</v>
      </c>
      <c r="H12493" s="3" t="s">
        <v>2211</v>
      </c>
      <c r="I12493" s="3" t="s">
        <v>11756</v>
      </c>
      <c r="J12493" s="3" t="s">
        <v>2213</v>
      </c>
      <c r="K12493" s="3" t="s">
        <v>24</v>
      </c>
      <c r="L12493" s="3">
        <v>22.0</v>
      </c>
      <c r="M12493" s="3" t="s">
        <v>30</v>
      </c>
      <c r="N12493" s="3" t="s">
        <v>11840</v>
      </c>
      <c r="O12493" s="3" t="s">
        <v>11841</v>
      </c>
      <c r="P12493" s="4">
        <v>19809.0</v>
      </c>
      <c r="Q12493" s="3" t="s">
        <v>113</v>
      </c>
      <c r="S12493" s="3" t="s">
        <v>34</v>
      </c>
    </row>
    <row r="12494">
      <c r="A12494" s="2">
        <v>42318.714907407404</v>
      </c>
      <c r="B12494" s="3">
        <v>76.0</v>
      </c>
      <c r="C12494" s="3" t="s">
        <v>11139</v>
      </c>
      <c r="D12494" s="3">
        <v>34.0</v>
      </c>
      <c r="E12494" s="3" t="s">
        <v>11225</v>
      </c>
      <c r="F12494" s="3">
        <v>6.0</v>
      </c>
      <c r="G12494" s="3">
        <v>10.0</v>
      </c>
      <c r="H12494" s="3" t="s">
        <v>2211</v>
      </c>
      <c r="I12494" s="3" t="s">
        <v>11756</v>
      </c>
      <c r="J12494" s="3" t="s">
        <v>2213</v>
      </c>
      <c r="K12494" s="3" t="s">
        <v>24</v>
      </c>
      <c r="L12494" s="3">
        <v>23.0</v>
      </c>
      <c r="M12494" s="3" t="s">
        <v>25</v>
      </c>
      <c r="N12494" s="3" t="s">
        <v>11842</v>
      </c>
      <c r="O12494" s="3" t="s">
        <v>11843</v>
      </c>
      <c r="P12494" s="4">
        <v>24641.0</v>
      </c>
      <c r="Q12494" s="3" t="s">
        <v>40</v>
      </c>
      <c r="S12494" s="3" t="s">
        <v>34</v>
      </c>
    </row>
    <row r="12495">
      <c r="A12495" s="2">
        <v>42318.714907407404</v>
      </c>
      <c r="B12495" s="3">
        <v>76.0</v>
      </c>
      <c r="C12495" s="3" t="s">
        <v>11139</v>
      </c>
      <c r="D12495" s="3">
        <v>34.0</v>
      </c>
      <c r="E12495" s="3" t="s">
        <v>11225</v>
      </c>
      <c r="F12495" s="3">
        <v>6.0</v>
      </c>
      <c r="G12495" s="3">
        <v>10.0</v>
      </c>
      <c r="H12495" s="3" t="s">
        <v>2211</v>
      </c>
      <c r="I12495" s="3" t="s">
        <v>11756</v>
      </c>
      <c r="J12495" s="3" t="s">
        <v>2213</v>
      </c>
      <c r="K12495" s="3" t="s">
        <v>24</v>
      </c>
      <c r="L12495" s="3">
        <v>24.0</v>
      </c>
      <c r="M12495" s="3" t="s">
        <v>30</v>
      </c>
      <c r="N12495" s="3" t="s">
        <v>3098</v>
      </c>
      <c r="O12495" s="3" t="s">
        <v>375</v>
      </c>
      <c r="P12495" s="4">
        <v>22593.0</v>
      </c>
      <c r="Q12495" s="3" t="s">
        <v>132</v>
      </c>
      <c r="S12495" s="3" t="s">
        <v>34</v>
      </c>
    </row>
    <row r="12496">
      <c r="A12496" s="2">
        <v>42318.714907407404</v>
      </c>
      <c r="B12496" s="3">
        <v>76.0</v>
      </c>
      <c r="C12496" s="3" t="s">
        <v>11139</v>
      </c>
      <c r="D12496" s="3">
        <v>34.0</v>
      </c>
      <c r="E12496" s="3" t="s">
        <v>11225</v>
      </c>
      <c r="F12496" s="3">
        <v>6.0</v>
      </c>
      <c r="G12496" s="3">
        <v>10.0</v>
      </c>
      <c r="H12496" s="3" t="s">
        <v>2211</v>
      </c>
      <c r="I12496" s="3" t="s">
        <v>11756</v>
      </c>
      <c r="J12496" s="3" t="s">
        <v>2213</v>
      </c>
      <c r="K12496" s="3" t="s">
        <v>24</v>
      </c>
      <c r="L12496" s="3">
        <v>25.0</v>
      </c>
      <c r="M12496" s="3" t="s">
        <v>25</v>
      </c>
      <c r="N12496" s="3" t="s">
        <v>3009</v>
      </c>
      <c r="O12496" s="3" t="s">
        <v>11844</v>
      </c>
      <c r="P12496" s="4">
        <v>20036.0</v>
      </c>
      <c r="Q12496" s="3" t="s">
        <v>216</v>
      </c>
      <c r="S12496" s="3" t="s">
        <v>34</v>
      </c>
    </row>
    <row r="12497">
      <c r="A12497" s="2">
        <v>42318.714907407404</v>
      </c>
      <c r="B12497" s="3">
        <v>76.0</v>
      </c>
      <c r="C12497" s="3" t="s">
        <v>11139</v>
      </c>
      <c r="D12497" s="3">
        <v>34.0</v>
      </c>
      <c r="E12497" s="3" t="s">
        <v>11225</v>
      </c>
      <c r="F12497" s="3">
        <v>6.0</v>
      </c>
      <c r="G12497" s="3">
        <v>10.0</v>
      </c>
      <c r="H12497" s="3" t="s">
        <v>2211</v>
      </c>
      <c r="I12497" s="3" t="s">
        <v>11756</v>
      </c>
      <c r="J12497" s="3" t="s">
        <v>2213</v>
      </c>
      <c r="K12497" s="3" t="s">
        <v>24</v>
      </c>
      <c r="L12497" s="3">
        <v>26.0</v>
      </c>
      <c r="M12497" s="3" t="s">
        <v>30</v>
      </c>
      <c r="N12497" s="3" t="s">
        <v>3058</v>
      </c>
      <c r="O12497" s="3" t="s">
        <v>11845</v>
      </c>
      <c r="P12497" s="4">
        <v>19193.0</v>
      </c>
      <c r="Q12497" s="3" t="s">
        <v>96</v>
      </c>
      <c r="S12497" s="3" t="s">
        <v>34</v>
      </c>
    </row>
    <row r="12498">
      <c r="A12498" s="2">
        <v>42318.714907407404</v>
      </c>
      <c r="B12498" s="3">
        <v>76.0</v>
      </c>
      <c r="C12498" s="3" t="s">
        <v>11139</v>
      </c>
      <c r="D12498" s="3">
        <v>34.0</v>
      </c>
      <c r="E12498" s="3" t="s">
        <v>11225</v>
      </c>
      <c r="F12498" s="3">
        <v>6.0</v>
      </c>
      <c r="G12498" s="3">
        <v>10.0</v>
      </c>
      <c r="H12498" s="3" t="s">
        <v>2211</v>
      </c>
      <c r="I12498" s="3" t="s">
        <v>11756</v>
      </c>
      <c r="J12498" s="3" t="s">
        <v>2213</v>
      </c>
      <c r="K12498" s="3" t="s">
        <v>24</v>
      </c>
      <c r="L12498" s="3">
        <v>27.0</v>
      </c>
      <c r="M12498" s="3" t="s">
        <v>25</v>
      </c>
      <c r="N12498" s="3" t="s">
        <v>2323</v>
      </c>
      <c r="O12498" s="3" t="s">
        <v>753</v>
      </c>
      <c r="P12498" s="4">
        <v>19404.0</v>
      </c>
      <c r="Q12498" s="3" t="s">
        <v>49</v>
      </c>
      <c r="S12498" s="3" t="s">
        <v>34</v>
      </c>
    </row>
    <row r="12499">
      <c r="A12499" s="2">
        <v>42318.714907407404</v>
      </c>
      <c r="B12499" s="3">
        <v>76.0</v>
      </c>
      <c r="C12499" s="3" t="s">
        <v>11139</v>
      </c>
      <c r="D12499" s="3">
        <v>34.0</v>
      </c>
      <c r="E12499" s="3" t="s">
        <v>11225</v>
      </c>
      <c r="F12499" s="3">
        <v>6.0</v>
      </c>
      <c r="G12499" s="3">
        <v>10.0</v>
      </c>
      <c r="H12499" s="3" t="s">
        <v>2211</v>
      </c>
      <c r="I12499" s="3" t="s">
        <v>11756</v>
      </c>
      <c r="J12499" s="3" t="s">
        <v>2213</v>
      </c>
      <c r="K12499" s="3" t="s">
        <v>24</v>
      </c>
      <c r="L12499" s="3">
        <v>28.0</v>
      </c>
      <c r="M12499" s="3" t="s">
        <v>30</v>
      </c>
      <c r="N12499" s="3" t="s">
        <v>11846</v>
      </c>
      <c r="O12499" s="3" t="s">
        <v>452</v>
      </c>
      <c r="P12499" s="4">
        <v>25203.0</v>
      </c>
      <c r="Q12499" s="3" t="s">
        <v>72</v>
      </c>
      <c r="S12499" s="3" t="s">
        <v>34</v>
      </c>
    </row>
    <row r="12500">
      <c r="A12500" s="2">
        <v>42318.714907407404</v>
      </c>
      <c r="B12500" s="3">
        <v>76.0</v>
      </c>
      <c r="C12500" s="3" t="s">
        <v>11139</v>
      </c>
      <c r="D12500" s="3">
        <v>34.0</v>
      </c>
      <c r="E12500" s="3" t="s">
        <v>11225</v>
      </c>
      <c r="F12500" s="3">
        <v>6.0</v>
      </c>
      <c r="G12500" s="3">
        <v>10.0</v>
      </c>
      <c r="H12500" s="3" t="s">
        <v>2211</v>
      </c>
      <c r="I12500" s="3" t="s">
        <v>11756</v>
      </c>
      <c r="J12500" s="3" t="s">
        <v>2213</v>
      </c>
      <c r="K12500" s="3" t="s">
        <v>24</v>
      </c>
      <c r="L12500" s="3">
        <v>29.0</v>
      </c>
      <c r="M12500" s="3" t="s">
        <v>25</v>
      </c>
      <c r="N12500" s="3" t="s">
        <v>5826</v>
      </c>
      <c r="O12500" s="3" t="s">
        <v>243</v>
      </c>
      <c r="P12500" s="4">
        <v>28559.0</v>
      </c>
      <c r="Q12500" s="3" t="s">
        <v>132</v>
      </c>
      <c r="S12500" s="3" t="s">
        <v>34</v>
      </c>
    </row>
    <row r="12501">
      <c r="A12501" s="2">
        <v>42318.714907407404</v>
      </c>
      <c r="B12501" s="3">
        <v>76.0</v>
      </c>
      <c r="C12501" s="3" t="s">
        <v>11139</v>
      </c>
      <c r="D12501" s="3">
        <v>34.0</v>
      </c>
      <c r="E12501" s="3" t="s">
        <v>11225</v>
      </c>
      <c r="F12501" s="3">
        <v>6.0</v>
      </c>
      <c r="G12501" s="3">
        <v>10.0</v>
      </c>
      <c r="H12501" s="3" t="s">
        <v>2211</v>
      </c>
      <c r="I12501" s="3" t="s">
        <v>11756</v>
      </c>
      <c r="J12501" s="3" t="s">
        <v>2213</v>
      </c>
      <c r="K12501" s="3" t="s">
        <v>24</v>
      </c>
      <c r="L12501" s="3">
        <v>30.0</v>
      </c>
      <c r="M12501" s="3" t="s">
        <v>30</v>
      </c>
      <c r="N12501" s="3" t="s">
        <v>6705</v>
      </c>
      <c r="O12501" s="3" t="s">
        <v>336</v>
      </c>
      <c r="P12501" s="4">
        <v>21020.0</v>
      </c>
      <c r="Q12501" s="3" t="s">
        <v>132</v>
      </c>
      <c r="S12501" s="3" t="s">
        <v>34</v>
      </c>
    </row>
    <row r="12502">
      <c r="A12502" s="2">
        <v>42318.714907407404</v>
      </c>
      <c r="B12502" s="3">
        <v>76.0</v>
      </c>
      <c r="C12502" s="3" t="s">
        <v>11139</v>
      </c>
      <c r="D12502" s="3">
        <v>34.0</v>
      </c>
      <c r="E12502" s="3" t="s">
        <v>11225</v>
      </c>
      <c r="F12502" s="3">
        <v>6.0</v>
      </c>
      <c r="G12502" s="3">
        <v>10.0</v>
      </c>
      <c r="H12502" s="3" t="s">
        <v>2211</v>
      </c>
      <c r="I12502" s="3" t="s">
        <v>11756</v>
      </c>
      <c r="J12502" s="3" t="s">
        <v>2213</v>
      </c>
      <c r="K12502" s="3" t="s">
        <v>24</v>
      </c>
      <c r="L12502" s="3">
        <v>31.0</v>
      </c>
      <c r="M12502" s="3" t="s">
        <v>25</v>
      </c>
      <c r="N12502" s="3" t="s">
        <v>7921</v>
      </c>
      <c r="O12502" s="3" t="s">
        <v>69</v>
      </c>
      <c r="P12502" s="4">
        <v>24492.0</v>
      </c>
      <c r="Q12502" s="3" t="s">
        <v>132</v>
      </c>
      <c r="S12502" s="3" t="s">
        <v>34</v>
      </c>
    </row>
    <row r="12503">
      <c r="A12503" s="2">
        <v>42318.714907407404</v>
      </c>
      <c r="B12503" s="3">
        <v>76.0</v>
      </c>
      <c r="C12503" s="3" t="s">
        <v>11139</v>
      </c>
      <c r="D12503" s="3">
        <v>34.0</v>
      </c>
      <c r="E12503" s="3" t="s">
        <v>11225</v>
      </c>
      <c r="F12503" s="3">
        <v>6.0</v>
      </c>
      <c r="G12503" s="3">
        <v>10.0</v>
      </c>
      <c r="H12503" s="3" t="s">
        <v>2211</v>
      </c>
      <c r="I12503" s="3" t="s">
        <v>11756</v>
      </c>
      <c r="J12503" s="3" t="s">
        <v>2213</v>
      </c>
      <c r="K12503" s="3" t="s">
        <v>24</v>
      </c>
      <c r="L12503" s="3">
        <v>32.0</v>
      </c>
      <c r="M12503" s="3" t="s">
        <v>30</v>
      </c>
      <c r="N12503" s="3" t="s">
        <v>5628</v>
      </c>
      <c r="O12503" s="3" t="s">
        <v>487</v>
      </c>
      <c r="P12503" s="4">
        <v>20989.0</v>
      </c>
      <c r="Q12503" s="3" t="s">
        <v>72</v>
      </c>
      <c r="S12503" s="3" t="s">
        <v>34</v>
      </c>
    </row>
    <row r="12504">
      <c r="A12504" s="2">
        <v>42318.714907407404</v>
      </c>
      <c r="B12504" s="3">
        <v>76.0</v>
      </c>
      <c r="C12504" s="3" t="s">
        <v>11139</v>
      </c>
      <c r="D12504" s="3">
        <v>46.0</v>
      </c>
      <c r="E12504" s="3" t="s">
        <v>11252</v>
      </c>
      <c r="F12504" s="3">
        <v>6.0</v>
      </c>
      <c r="G12504" s="3">
        <v>10.0</v>
      </c>
      <c r="H12504" s="3" t="s">
        <v>2211</v>
      </c>
      <c r="I12504" s="3" t="s">
        <v>11756</v>
      </c>
      <c r="J12504" s="3" t="s">
        <v>2213</v>
      </c>
      <c r="K12504" s="3" t="s">
        <v>24</v>
      </c>
      <c r="L12504" s="3">
        <v>1.0</v>
      </c>
      <c r="M12504" s="3" t="s">
        <v>25</v>
      </c>
      <c r="N12504" s="3" t="s">
        <v>11847</v>
      </c>
      <c r="O12504" s="3" t="s">
        <v>408</v>
      </c>
      <c r="P12504" s="4">
        <v>19120.0</v>
      </c>
      <c r="Q12504" s="3" t="s">
        <v>105</v>
      </c>
      <c r="S12504" s="3" t="s">
        <v>34</v>
      </c>
    </row>
    <row r="12505">
      <c r="A12505" s="2">
        <v>42318.714907407404</v>
      </c>
      <c r="B12505" s="3">
        <v>76.0</v>
      </c>
      <c r="C12505" s="3" t="s">
        <v>11139</v>
      </c>
      <c r="D12505" s="3">
        <v>46.0</v>
      </c>
      <c r="E12505" s="3" t="s">
        <v>11252</v>
      </c>
      <c r="F12505" s="3">
        <v>6.0</v>
      </c>
      <c r="G12505" s="3">
        <v>10.0</v>
      </c>
      <c r="H12505" s="3" t="s">
        <v>2211</v>
      </c>
      <c r="I12505" s="3" t="s">
        <v>11756</v>
      </c>
      <c r="J12505" s="3" t="s">
        <v>2213</v>
      </c>
      <c r="K12505" s="3" t="s">
        <v>24</v>
      </c>
      <c r="L12505" s="3">
        <v>2.0</v>
      </c>
      <c r="M12505" s="3" t="s">
        <v>30</v>
      </c>
      <c r="N12505" s="3" t="s">
        <v>11848</v>
      </c>
      <c r="O12505" s="3" t="s">
        <v>803</v>
      </c>
      <c r="P12505" s="4">
        <v>23819.0</v>
      </c>
      <c r="Q12505" s="3" t="s">
        <v>153</v>
      </c>
      <c r="S12505" s="3" t="s">
        <v>34</v>
      </c>
    </row>
    <row r="12506">
      <c r="A12506" s="2">
        <v>42318.714907407404</v>
      </c>
      <c r="B12506" s="3">
        <v>76.0</v>
      </c>
      <c r="C12506" s="3" t="s">
        <v>11139</v>
      </c>
      <c r="D12506" s="3">
        <v>46.0</v>
      </c>
      <c r="E12506" s="3" t="s">
        <v>11252</v>
      </c>
      <c r="F12506" s="3">
        <v>6.0</v>
      </c>
      <c r="G12506" s="3">
        <v>10.0</v>
      </c>
      <c r="H12506" s="3" t="s">
        <v>2211</v>
      </c>
      <c r="I12506" s="3" t="s">
        <v>11756</v>
      </c>
      <c r="J12506" s="3" t="s">
        <v>2213</v>
      </c>
      <c r="K12506" s="3" t="s">
        <v>24</v>
      </c>
      <c r="L12506" s="3">
        <v>3.0</v>
      </c>
      <c r="M12506" s="3" t="s">
        <v>25</v>
      </c>
      <c r="N12506" s="3" t="s">
        <v>11849</v>
      </c>
      <c r="O12506" s="3" t="s">
        <v>2192</v>
      </c>
      <c r="P12506" s="4">
        <v>22830.0</v>
      </c>
      <c r="Q12506" s="3" t="s">
        <v>72</v>
      </c>
      <c r="S12506" s="3" t="s">
        <v>34</v>
      </c>
    </row>
    <row r="12507">
      <c r="A12507" s="2">
        <v>42318.714907407404</v>
      </c>
      <c r="B12507" s="3">
        <v>76.0</v>
      </c>
      <c r="C12507" s="3" t="s">
        <v>11139</v>
      </c>
      <c r="D12507" s="3">
        <v>46.0</v>
      </c>
      <c r="E12507" s="3" t="s">
        <v>11252</v>
      </c>
      <c r="F12507" s="3">
        <v>6.0</v>
      </c>
      <c r="G12507" s="3">
        <v>10.0</v>
      </c>
      <c r="H12507" s="3" t="s">
        <v>2211</v>
      </c>
      <c r="I12507" s="3" t="s">
        <v>11756</v>
      </c>
      <c r="J12507" s="3" t="s">
        <v>2213</v>
      </c>
      <c r="K12507" s="3" t="s">
        <v>24</v>
      </c>
      <c r="L12507" s="3">
        <v>4.0</v>
      </c>
      <c r="M12507" s="3" t="s">
        <v>30</v>
      </c>
      <c r="N12507" s="3" t="s">
        <v>11850</v>
      </c>
      <c r="O12507" s="3" t="s">
        <v>375</v>
      </c>
      <c r="P12507" s="4">
        <v>20842.0</v>
      </c>
      <c r="Q12507" s="3" t="s">
        <v>221</v>
      </c>
      <c r="S12507" s="3" t="s">
        <v>34</v>
      </c>
    </row>
    <row r="12508">
      <c r="A12508" s="2">
        <v>42318.714907407404</v>
      </c>
      <c r="B12508" s="3">
        <v>76.0</v>
      </c>
      <c r="C12508" s="3" t="s">
        <v>11139</v>
      </c>
      <c r="D12508" s="3">
        <v>46.0</v>
      </c>
      <c r="E12508" s="3" t="s">
        <v>11252</v>
      </c>
      <c r="F12508" s="3">
        <v>6.0</v>
      </c>
      <c r="G12508" s="3">
        <v>10.0</v>
      </c>
      <c r="H12508" s="3" t="s">
        <v>2211</v>
      </c>
      <c r="I12508" s="3" t="s">
        <v>11756</v>
      </c>
      <c r="J12508" s="3" t="s">
        <v>2213</v>
      </c>
      <c r="K12508" s="3" t="s">
        <v>24</v>
      </c>
      <c r="L12508" s="3">
        <v>5.0</v>
      </c>
      <c r="M12508" s="3" t="s">
        <v>25</v>
      </c>
      <c r="N12508" s="3" t="s">
        <v>11851</v>
      </c>
      <c r="O12508" s="3" t="s">
        <v>281</v>
      </c>
      <c r="P12508" s="4">
        <v>17207.0</v>
      </c>
      <c r="Q12508" s="3" t="s">
        <v>105</v>
      </c>
      <c r="S12508" s="3" t="s">
        <v>34</v>
      </c>
    </row>
    <row r="12509">
      <c r="A12509" s="2">
        <v>42318.714907407404</v>
      </c>
      <c r="B12509" s="3">
        <v>76.0</v>
      </c>
      <c r="C12509" s="3" t="s">
        <v>11139</v>
      </c>
      <c r="D12509" s="3">
        <v>46.0</v>
      </c>
      <c r="E12509" s="3" t="s">
        <v>11252</v>
      </c>
      <c r="F12509" s="3">
        <v>6.0</v>
      </c>
      <c r="G12509" s="3">
        <v>10.0</v>
      </c>
      <c r="H12509" s="3" t="s">
        <v>2211</v>
      </c>
      <c r="I12509" s="3" t="s">
        <v>11756</v>
      </c>
      <c r="J12509" s="3" t="s">
        <v>2213</v>
      </c>
      <c r="K12509" s="3" t="s">
        <v>24</v>
      </c>
      <c r="L12509" s="3">
        <v>6.0</v>
      </c>
      <c r="M12509" s="3" t="s">
        <v>30</v>
      </c>
      <c r="N12509" s="3" t="s">
        <v>8945</v>
      </c>
      <c r="O12509" s="3" t="s">
        <v>919</v>
      </c>
      <c r="P12509" s="4">
        <v>18268.0</v>
      </c>
      <c r="Q12509" s="3" t="s">
        <v>49</v>
      </c>
      <c r="S12509" s="3" t="s">
        <v>34</v>
      </c>
    </row>
    <row r="12510">
      <c r="A12510" s="2">
        <v>42318.714907407404</v>
      </c>
      <c r="B12510" s="3">
        <v>76.0</v>
      </c>
      <c r="C12510" s="3" t="s">
        <v>11139</v>
      </c>
      <c r="D12510" s="3">
        <v>46.0</v>
      </c>
      <c r="E12510" s="3" t="s">
        <v>11252</v>
      </c>
      <c r="F12510" s="3">
        <v>6.0</v>
      </c>
      <c r="G12510" s="3">
        <v>10.0</v>
      </c>
      <c r="H12510" s="3" t="s">
        <v>2211</v>
      </c>
      <c r="I12510" s="3" t="s">
        <v>11756</v>
      </c>
      <c r="J12510" s="3" t="s">
        <v>2213</v>
      </c>
      <c r="K12510" s="3" t="s">
        <v>24</v>
      </c>
      <c r="L12510" s="3">
        <v>7.0</v>
      </c>
      <c r="M12510" s="3" t="s">
        <v>25</v>
      </c>
      <c r="N12510" s="3" t="s">
        <v>11051</v>
      </c>
      <c r="O12510" s="3" t="s">
        <v>95</v>
      </c>
      <c r="P12510" s="4">
        <v>19236.0</v>
      </c>
      <c r="Q12510" s="3" t="s">
        <v>96</v>
      </c>
      <c r="S12510" s="3" t="s">
        <v>34</v>
      </c>
    </row>
    <row r="12511">
      <c r="A12511" s="2">
        <v>42318.714907407404</v>
      </c>
      <c r="B12511" s="3">
        <v>76.0</v>
      </c>
      <c r="C12511" s="3" t="s">
        <v>11139</v>
      </c>
      <c r="D12511" s="3">
        <v>48.0</v>
      </c>
      <c r="E12511" s="3" t="s">
        <v>11259</v>
      </c>
      <c r="F12511" s="3">
        <v>6.0</v>
      </c>
      <c r="G12511" s="3">
        <v>10.0</v>
      </c>
      <c r="H12511" s="3" t="s">
        <v>2211</v>
      </c>
      <c r="I12511" s="3" t="s">
        <v>11756</v>
      </c>
      <c r="J12511" s="3" t="s">
        <v>2213</v>
      </c>
      <c r="K12511" s="3" t="s">
        <v>24</v>
      </c>
      <c r="L12511" s="3">
        <v>1.0</v>
      </c>
      <c r="M12511" s="3" t="s">
        <v>30</v>
      </c>
      <c r="N12511" s="3" t="s">
        <v>11852</v>
      </c>
      <c r="O12511" s="3" t="s">
        <v>3014</v>
      </c>
      <c r="P12511" s="4">
        <v>26883.0</v>
      </c>
      <c r="Q12511" s="3" t="s">
        <v>40</v>
      </c>
      <c r="S12511" s="3" t="s">
        <v>34</v>
      </c>
    </row>
    <row r="12512">
      <c r="A12512" s="2">
        <v>42318.714907407404</v>
      </c>
      <c r="B12512" s="3">
        <v>76.0</v>
      </c>
      <c r="C12512" s="3" t="s">
        <v>11139</v>
      </c>
      <c r="D12512" s="3">
        <v>48.0</v>
      </c>
      <c r="E12512" s="3" t="s">
        <v>11259</v>
      </c>
      <c r="F12512" s="3">
        <v>6.0</v>
      </c>
      <c r="G12512" s="3">
        <v>10.0</v>
      </c>
      <c r="H12512" s="3" t="s">
        <v>2211</v>
      </c>
      <c r="I12512" s="3" t="s">
        <v>11756</v>
      </c>
      <c r="J12512" s="3" t="s">
        <v>2213</v>
      </c>
      <c r="K12512" s="3" t="s">
        <v>24</v>
      </c>
      <c r="L12512" s="3">
        <v>2.0</v>
      </c>
      <c r="M12512" s="3" t="s">
        <v>25</v>
      </c>
      <c r="N12512" s="3" t="s">
        <v>3758</v>
      </c>
      <c r="O12512" s="3" t="s">
        <v>1234</v>
      </c>
      <c r="P12512" s="4">
        <v>15588.0</v>
      </c>
      <c r="Q12512" s="3" t="s">
        <v>49</v>
      </c>
      <c r="S12512" s="3" t="s">
        <v>34</v>
      </c>
    </row>
    <row r="12513">
      <c r="A12513" s="2">
        <v>42318.714907407404</v>
      </c>
      <c r="B12513" s="3">
        <v>76.0</v>
      </c>
      <c r="C12513" s="3" t="s">
        <v>11139</v>
      </c>
      <c r="D12513" s="3">
        <v>48.0</v>
      </c>
      <c r="E12513" s="3" t="s">
        <v>11259</v>
      </c>
      <c r="F12513" s="3">
        <v>6.0</v>
      </c>
      <c r="G12513" s="3">
        <v>10.0</v>
      </c>
      <c r="H12513" s="3" t="s">
        <v>2211</v>
      </c>
      <c r="I12513" s="3" t="s">
        <v>11756</v>
      </c>
      <c r="J12513" s="3" t="s">
        <v>2213</v>
      </c>
      <c r="K12513" s="3" t="s">
        <v>24</v>
      </c>
      <c r="L12513" s="3">
        <v>3.0</v>
      </c>
      <c r="M12513" s="3" t="s">
        <v>30</v>
      </c>
      <c r="N12513" s="3" t="s">
        <v>11853</v>
      </c>
      <c r="O12513" s="3" t="s">
        <v>355</v>
      </c>
      <c r="P12513" s="4">
        <v>26729.0</v>
      </c>
      <c r="Q12513" s="3" t="s">
        <v>153</v>
      </c>
      <c r="S12513" s="3" t="s">
        <v>34</v>
      </c>
    </row>
    <row r="12514">
      <c r="A12514" s="2">
        <v>42318.714907407404</v>
      </c>
      <c r="B12514" s="3">
        <v>76.0</v>
      </c>
      <c r="C12514" s="3" t="s">
        <v>11139</v>
      </c>
      <c r="D12514" s="3">
        <v>48.0</v>
      </c>
      <c r="E12514" s="3" t="s">
        <v>11259</v>
      </c>
      <c r="F12514" s="3">
        <v>6.0</v>
      </c>
      <c r="G12514" s="3">
        <v>10.0</v>
      </c>
      <c r="H12514" s="3" t="s">
        <v>2211</v>
      </c>
      <c r="I12514" s="3" t="s">
        <v>11756</v>
      </c>
      <c r="J12514" s="3" t="s">
        <v>2213</v>
      </c>
      <c r="K12514" s="3" t="s">
        <v>24</v>
      </c>
      <c r="L12514" s="3">
        <v>4.0</v>
      </c>
      <c r="M12514" s="3" t="s">
        <v>25</v>
      </c>
      <c r="N12514" s="3" t="s">
        <v>5621</v>
      </c>
      <c r="O12514" s="3" t="s">
        <v>2093</v>
      </c>
      <c r="P12514" s="4">
        <v>27472.0</v>
      </c>
      <c r="Q12514" s="3" t="s">
        <v>52</v>
      </c>
      <c r="S12514" s="3" t="s">
        <v>34</v>
      </c>
    </row>
    <row r="12515">
      <c r="A12515" s="2">
        <v>42318.714907407404</v>
      </c>
      <c r="B12515" s="3">
        <v>76.0</v>
      </c>
      <c r="C12515" s="3" t="s">
        <v>11139</v>
      </c>
      <c r="D12515" s="3">
        <v>65.0</v>
      </c>
      <c r="E12515" s="3" t="s">
        <v>11262</v>
      </c>
      <c r="F12515" s="3">
        <v>6.0</v>
      </c>
      <c r="G12515" s="3">
        <v>10.0</v>
      </c>
      <c r="H12515" s="3" t="s">
        <v>2211</v>
      </c>
      <c r="I12515" s="3" t="s">
        <v>11756</v>
      </c>
      <c r="J12515" s="3" t="s">
        <v>2213</v>
      </c>
      <c r="K12515" s="3" t="s">
        <v>24</v>
      </c>
      <c r="L12515" s="3">
        <v>1.0</v>
      </c>
      <c r="M12515" s="3" t="s">
        <v>25</v>
      </c>
      <c r="N12515" s="3" t="s">
        <v>3503</v>
      </c>
      <c r="O12515" s="3" t="s">
        <v>59</v>
      </c>
      <c r="P12515" s="4">
        <v>20307.0</v>
      </c>
      <c r="Q12515" s="3" t="s">
        <v>153</v>
      </c>
      <c r="S12515" s="3" t="s">
        <v>34</v>
      </c>
    </row>
    <row r="12516">
      <c r="A12516" s="2">
        <v>42318.714907407404</v>
      </c>
      <c r="B12516" s="3">
        <v>76.0</v>
      </c>
      <c r="C12516" s="3" t="s">
        <v>11139</v>
      </c>
      <c r="D12516" s="3">
        <v>65.0</v>
      </c>
      <c r="E12516" s="3" t="s">
        <v>11262</v>
      </c>
      <c r="F12516" s="3">
        <v>6.0</v>
      </c>
      <c r="G12516" s="3">
        <v>10.0</v>
      </c>
      <c r="H12516" s="3" t="s">
        <v>2211</v>
      </c>
      <c r="I12516" s="3" t="s">
        <v>11756</v>
      </c>
      <c r="J12516" s="3" t="s">
        <v>2213</v>
      </c>
      <c r="K12516" s="3" t="s">
        <v>24</v>
      </c>
      <c r="L12516" s="3">
        <v>2.0</v>
      </c>
      <c r="M12516" s="3" t="s">
        <v>30</v>
      </c>
      <c r="N12516" s="3" t="s">
        <v>11812</v>
      </c>
      <c r="O12516" s="3" t="s">
        <v>2136</v>
      </c>
      <c r="P12516" s="4">
        <v>27216.0</v>
      </c>
      <c r="Q12516" s="3" t="s">
        <v>115</v>
      </c>
      <c r="S12516" s="3" t="s">
        <v>34</v>
      </c>
    </row>
    <row r="12517">
      <c r="A12517" s="2">
        <v>42318.714907407404</v>
      </c>
      <c r="B12517" s="3">
        <v>76.0</v>
      </c>
      <c r="C12517" s="3" t="s">
        <v>11139</v>
      </c>
      <c r="D12517" s="3">
        <v>65.0</v>
      </c>
      <c r="E12517" s="3" t="s">
        <v>11262</v>
      </c>
      <c r="F12517" s="3">
        <v>6.0</v>
      </c>
      <c r="G12517" s="3">
        <v>10.0</v>
      </c>
      <c r="H12517" s="3" t="s">
        <v>2211</v>
      </c>
      <c r="I12517" s="3" t="s">
        <v>11756</v>
      </c>
      <c r="J12517" s="3" t="s">
        <v>2213</v>
      </c>
      <c r="K12517" s="3" t="s">
        <v>24</v>
      </c>
      <c r="L12517" s="3">
        <v>3.0</v>
      </c>
      <c r="M12517" s="3" t="s">
        <v>25</v>
      </c>
      <c r="N12517" s="3" t="s">
        <v>7447</v>
      </c>
      <c r="O12517" s="3" t="s">
        <v>246</v>
      </c>
      <c r="P12517" s="4">
        <v>25587.0</v>
      </c>
      <c r="Q12517" s="3" t="s">
        <v>372</v>
      </c>
      <c r="S12517" s="3" t="s">
        <v>34</v>
      </c>
    </row>
    <row r="12518">
      <c r="A12518" s="2">
        <v>42318.714907407404</v>
      </c>
      <c r="B12518" s="3">
        <v>76.0</v>
      </c>
      <c r="C12518" s="3" t="s">
        <v>11139</v>
      </c>
      <c r="D12518" s="3">
        <v>65.0</v>
      </c>
      <c r="E12518" s="3" t="s">
        <v>11262</v>
      </c>
      <c r="F12518" s="3">
        <v>6.0</v>
      </c>
      <c r="G12518" s="3">
        <v>10.0</v>
      </c>
      <c r="H12518" s="3" t="s">
        <v>2211</v>
      </c>
      <c r="I12518" s="3" t="s">
        <v>11756</v>
      </c>
      <c r="J12518" s="3" t="s">
        <v>2213</v>
      </c>
      <c r="K12518" s="3" t="s">
        <v>24</v>
      </c>
      <c r="L12518" s="3">
        <v>4.0</v>
      </c>
      <c r="M12518" s="3" t="s">
        <v>30</v>
      </c>
      <c r="N12518" s="3" t="s">
        <v>11820</v>
      </c>
      <c r="O12518" s="3" t="s">
        <v>1021</v>
      </c>
      <c r="P12518" s="4">
        <v>16895.0</v>
      </c>
      <c r="Q12518" s="3" t="s">
        <v>205</v>
      </c>
      <c r="S12518" s="3" t="s">
        <v>34</v>
      </c>
    </row>
    <row r="12519">
      <c r="A12519" s="2">
        <v>42318.714907407404</v>
      </c>
      <c r="B12519" s="3">
        <v>76.0</v>
      </c>
      <c r="C12519" s="3" t="s">
        <v>11139</v>
      </c>
      <c r="D12519" s="3">
        <v>65.0</v>
      </c>
      <c r="E12519" s="3" t="s">
        <v>11262</v>
      </c>
      <c r="F12519" s="3">
        <v>6.0</v>
      </c>
      <c r="G12519" s="3">
        <v>10.0</v>
      </c>
      <c r="H12519" s="3" t="s">
        <v>2211</v>
      </c>
      <c r="I12519" s="3" t="s">
        <v>11756</v>
      </c>
      <c r="J12519" s="3" t="s">
        <v>2213</v>
      </c>
      <c r="K12519" s="3" t="s">
        <v>24</v>
      </c>
      <c r="L12519" s="3">
        <v>5.0</v>
      </c>
      <c r="M12519" s="3" t="s">
        <v>25</v>
      </c>
      <c r="N12519" s="3" t="s">
        <v>11854</v>
      </c>
      <c r="O12519" s="3" t="s">
        <v>91</v>
      </c>
      <c r="P12519" s="4">
        <v>22596.0</v>
      </c>
      <c r="Q12519" s="3" t="s">
        <v>33</v>
      </c>
      <c r="S12519" s="3" t="s">
        <v>34</v>
      </c>
    </row>
    <row r="12520">
      <c r="A12520" s="2">
        <v>42318.714907407404</v>
      </c>
      <c r="B12520" s="3">
        <v>76.0</v>
      </c>
      <c r="C12520" s="3" t="s">
        <v>11139</v>
      </c>
      <c r="D12520" s="3">
        <v>65.0</v>
      </c>
      <c r="E12520" s="3" t="s">
        <v>11262</v>
      </c>
      <c r="F12520" s="3">
        <v>6.0</v>
      </c>
      <c r="G12520" s="3">
        <v>10.0</v>
      </c>
      <c r="H12520" s="3" t="s">
        <v>2211</v>
      </c>
      <c r="I12520" s="3" t="s">
        <v>11756</v>
      </c>
      <c r="J12520" s="3" t="s">
        <v>2213</v>
      </c>
      <c r="K12520" s="3" t="s">
        <v>24</v>
      </c>
      <c r="L12520" s="3">
        <v>6.0</v>
      </c>
      <c r="M12520" s="3" t="s">
        <v>30</v>
      </c>
      <c r="N12520" s="3" t="s">
        <v>929</v>
      </c>
      <c r="O12520" s="3" t="s">
        <v>885</v>
      </c>
      <c r="P12520" s="4">
        <v>31638.0</v>
      </c>
      <c r="Q12520" s="3" t="s">
        <v>1159</v>
      </c>
      <c r="S12520" s="3" t="s">
        <v>34</v>
      </c>
    </row>
    <row r="12521">
      <c r="A12521" s="2">
        <v>42318.714907407404</v>
      </c>
      <c r="B12521" s="3">
        <v>76.0</v>
      </c>
      <c r="C12521" s="3" t="s">
        <v>11139</v>
      </c>
      <c r="D12521" s="3">
        <v>65.0</v>
      </c>
      <c r="E12521" s="3" t="s">
        <v>11262</v>
      </c>
      <c r="F12521" s="3">
        <v>6.0</v>
      </c>
      <c r="G12521" s="3">
        <v>10.0</v>
      </c>
      <c r="H12521" s="3" t="s">
        <v>2211</v>
      </c>
      <c r="I12521" s="3" t="s">
        <v>11756</v>
      </c>
      <c r="J12521" s="3" t="s">
        <v>2213</v>
      </c>
      <c r="K12521" s="3" t="s">
        <v>24</v>
      </c>
      <c r="L12521" s="3">
        <v>7.0</v>
      </c>
      <c r="M12521" s="3" t="s">
        <v>25</v>
      </c>
      <c r="N12521" s="3" t="s">
        <v>3435</v>
      </c>
      <c r="O12521" s="3" t="s">
        <v>1016</v>
      </c>
      <c r="P12521" s="4">
        <v>30732.0</v>
      </c>
      <c r="Q12521" s="3" t="s">
        <v>1221</v>
      </c>
      <c r="S12521" s="3" t="s">
        <v>34</v>
      </c>
    </row>
    <row r="12522">
      <c r="A12522" s="2">
        <v>42318.714907407404</v>
      </c>
      <c r="B12522" s="3">
        <v>76.0</v>
      </c>
      <c r="C12522" s="3" t="s">
        <v>11139</v>
      </c>
      <c r="D12522" s="3">
        <v>65.0</v>
      </c>
      <c r="E12522" s="3" t="s">
        <v>11262</v>
      </c>
      <c r="F12522" s="3">
        <v>6.0</v>
      </c>
      <c r="G12522" s="3">
        <v>10.0</v>
      </c>
      <c r="H12522" s="3" t="s">
        <v>2211</v>
      </c>
      <c r="I12522" s="3" t="s">
        <v>11756</v>
      </c>
      <c r="J12522" s="3" t="s">
        <v>2213</v>
      </c>
      <c r="K12522" s="3" t="s">
        <v>24</v>
      </c>
      <c r="L12522" s="3">
        <v>8.0</v>
      </c>
      <c r="M12522" s="3" t="s">
        <v>30</v>
      </c>
      <c r="N12522" s="3" t="s">
        <v>11855</v>
      </c>
      <c r="O12522" s="3" t="s">
        <v>158</v>
      </c>
      <c r="P12522" s="4">
        <v>12242.0</v>
      </c>
      <c r="Q12522" s="3" t="s">
        <v>49</v>
      </c>
      <c r="S12522" s="3" t="s">
        <v>34</v>
      </c>
    </row>
    <row r="12523">
      <c r="A12523" s="2">
        <v>42318.714907407404</v>
      </c>
      <c r="B12523" s="3">
        <v>76.0</v>
      </c>
      <c r="C12523" s="3" t="s">
        <v>11139</v>
      </c>
      <c r="D12523" s="3">
        <v>65.0</v>
      </c>
      <c r="E12523" s="3" t="s">
        <v>11262</v>
      </c>
      <c r="F12523" s="3">
        <v>6.0</v>
      </c>
      <c r="G12523" s="3">
        <v>10.0</v>
      </c>
      <c r="H12523" s="3" t="s">
        <v>2211</v>
      </c>
      <c r="I12523" s="3" t="s">
        <v>11756</v>
      </c>
      <c r="J12523" s="3" t="s">
        <v>2213</v>
      </c>
      <c r="K12523" s="3" t="s">
        <v>24</v>
      </c>
      <c r="L12523" s="3">
        <v>9.0</v>
      </c>
      <c r="M12523" s="3" t="s">
        <v>25</v>
      </c>
      <c r="N12523" s="3" t="s">
        <v>9582</v>
      </c>
      <c r="O12523" s="3" t="s">
        <v>204</v>
      </c>
      <c r="P12523" s="4">
        <v>21745.0</v>
      </c>
      <c r="Q12523" s="3" t="s">
        <v>52</v>
      </c>
      <c r="S12523" s="3" t="s">
        <v>34</v>
      </c>
    </row>
    <row r="12524">
      <c r="A12524" s="2">
        <v>42318.714907407404</v>
      </c>
      <c r="B12524" s="3">
        <v>76.0</v>
      </c>
      <c r="C12524" s="3" t="s">
        <v>11139</v>
      </c>
      <c r="D12524" s="3">
        <v>66.0</v>
      </c>
      <c r="E12524" s="3" t="s">
        <v>11271</v>
      </c>
      <c r="F12524" s="3">
        <v>6.0</v>
      </c>
      <c r="G12524" s="3">
        <v>10.0</v>
      </c>
      <c r="H12524" s="3" t="s">
        <v>2211</v>
      </c>
      <c r="I12524" s="3" t="s">
        <v>11756</v>
      </c>
      <c r="J12524" s="3" t="s">
        <v>2213</v>
      </c>
      <c r="K12524" s="3" t="s">
        <v>24</v>
      </c>
      <c r="L12524" s="3">
        <v>1.0</v>
      </c>
      <c r="M12524" s="3" t="s">
        <v>25</v>
      </c>
      <c r="N12524" s="3" t="s">
        <v>11856</v>
      </c>
      <c r="O12524" s="3" t="s">
        <v>95</v>
      </c>
      <c r="P12524" s="4">
        <v>21801.0</v>
      </c>
      <c r="Q12524" s="3" t="s">
        <v>52</v>
      </c>
      <c r="S12524" s="3" t="s">
        <v>34</v>
      </c>
    </row>
    <row r="12525">
      <c r="A12525" s="2">
        <v>42318.714907407404</v>
      </c>
      <c r="B12525" s="3">
        <v>76.0</v>
      </c>
      <c r="C12525" s="3" t="s">
        <v>11139</v>
      </c>
      <c r="D12525" s="3">
        <v>66.0</v>
      </c>
      <c r="E12525" s="3" t="s">
        <v>11271</v>
      </c>
      <c r="F12525" s="3">
        <v>6.0</v>
      </c>
      <c r="G12525" s="3">
        <v>10.0</v>
      </c>
      <c r="H12525" s="3" t="s">
        <v>2211</v>
      </c>
      <c r="I12525" s="3" t="s">
        <v>11756</v>
      </c>
      <c r="J12525" s="3" t="s">
        <v>2213</v>
      </c>
      <c r="K12525" s="3" t="s">
        <v>24</v>
      </c>
      <c r="L12525" s="3">
        <v>2.0</v>
      </c>
      <c r="M12525" s="3" t="s">
        <v>30</v>
      </c>
      <c r="N12525" s="3" t="s">
        <v>11857</v>
      </c>
      <c r="O12525" s="3" t="s">
        <v>107</v>
      </c>
      <c r="P12525" s="4">
        <v>25918.0</v>
      </c>
      <c r="Q12525" s="3" t="s">
        <v>43</v>
      </c>
      <c r="S12525" s="3" t="s">
        <v>34</v>
      </c>
    </row>
    <row r="12526">
      <c r="A12526" s="2">
        <v>42318.714907407404</v>
      </c>
      <c r="B12526" s="3">
        <v>76.0</v>
      </c>
      <c r="C12526" s="3" t="s">
        <v>11139</v>
      </c>
      <c r="D12526" s="3">
        <v>66.0</v>
      </c>
      <c r="E12526" s="3" t="s">
        <v>11271</v>
      </c>
      <c r="F12526" s="3">
        <v>6.0</v>
      </c>
      <c r="G12526" s="3">
        <v>10.0</v>
      </c>
      <c r="H12526" s="3" t="s">
        <v>2211</v>
      </c>
      <c r="I12526" s="3" t="s">
        <v>11756</v>
      </c>
      <c r="J12526" s="3" t="s">
        <v>2213</v>
      </c>
      <c r="K12526" s="3" t="s">
        <v>24</v>
      </c>
      <c r="L12526" s="3">
        <v>3.0</v>
      </c>
      <c r="M12526" s="3" t="s">
        <v>25</v>
      </c>
      <c r="N12526" s="3" t="s">
        <v>11858</v>
      </c>
      <c r="O12526" s="3" t="s">
        <v>2405</v>
      </c>
      <c r="P12526" s="4">
        <v>28726.0</v>
      </c>
      <c r="Q12526" s="3" t="s">
        <v>40</v>
      </c>
      <c r="S12526" s="3" t="s">
        <v>34</v>
      </c>
    </row>
    <row r="12527">
      <c r="A12527" s="2">
        <v>42318.714907407404</v>
      </c>
      <c r="B12527" s="3">
        <v>76.0</v>
      </c>
      <c r="C12527" s="3" t="s">
        <v>11139</v>
      </c>
      <c r="D12527" s="3">
        <v>66.0</v>
      </c>
      <c r="E12527" s="3" t="s">
        <v>11271</v>
      </c>
      <c r="F12527" s="3">
        <v>6.0</v>
      </c>
      <c r="G12527" s="3">
        <v>10.0</v>
      </c>
      <c r="H12527" s="3" t="s">
        <v>2211</v>
      </c>
      <c r="I12527" s="3" t="s">
        <v>11756</v>
      </c>
      <c r="J12527" s="3" t="s">
        <v>2213</v>
      </c>
      <c r="K12527" s="3" t="s">
        <v>24</v>
      </c>
      <c r="L12527" s="3">
        <v>4.0</v>
      </c>
      <c r="M12527" s="3" t="s">
        <v>30</v>
      </c>
      <c r="N12527" s="3" t="s">
        <v>3467</v>
      </c>
      <c r="O12527" s="3" t="s">
        <v>364</v>
      </c>
      <c r="P12527" s="4">
        <v>22906.0</v>
      </c>
      <c r="Q12527" s="3" t="s">
        <v>189</v>
      </c>
      <c r="S12527" s="3" t="s">
        <v>34</v>
      </c>
    </row>
    <row r="12528">
      <c r="A12528" s="2">
        <v>42318.714907407404</v>
      </c>
      <c r="B12528" s="3">
        <v>76.0</v>
      </c>
      <c r="C12528" s="3" t="s">
        <v>11139</v>
      </c>
      <c r="D12528" s="3">
        <v>66.0</v>
      </c>
      <c r="E12528" s="3" t="s">
        <v>11271</v>
      </c>
      <c r="F12528" s="3">
        <v>6.0</v>
      </c>
      <c r="G12528" s="3">
        <v>10.0</v>
      </c>
      <c r="H12528" s="3" t="s">
        <v>2211</v>
      </c>
      <c r="I12528" s="3" t="s">
        <v>11756</v>
      </c>
      <c r="J12528" s="3" t="s">
        <v>2213</v>
      </c>
      <c r="K12528" s="3" t="s">
        <v>24</v>
      </c>
      <c r="L12528" s="3">
        <v>5.0</v>
      </c>
      <c r="M12528" s="3" t="s">
        <v>25</v>
      </c>
      <c r="N12528" s="3" t="s">
        <v>234</v>
      </c>
      <c r="O12528" s="3" t="s">
        <v>42</v>
      </c>
      <c r="P12528" s="4">
        <v>23871.0</v>
      </c>
      <c r="Q12528" s="3" t="s">
        <v>149</v>
      </c>
      <c r="S12528" s="3" t="s">
        <v>34</v>
      </c>
    </row>
    <row r="12529">
      <c r="A12529" s="2">
        <v>42318.714907407404</v>
      </c>
      <c r="B12529" s="3">
        <v>76.0</v>
      </c>
      <c r="C12529" s="3" t="s">
        <v>11139</v>
      </c>
      <c r="D12529" s="3">
        <v>66.0</v>
      </c>
      <c r="E12529" s="3" t="s">
        <v>11271</v>
      </c>
      <c r="F12529" s="3">
        <v>6.0</v>
      </c>
      <c r="G12529" s="3">
        <v>10.0</v>
      </c>
      <c r="H12529" s="3" t="s">
        <v>2211</v>
      </c>
      <c r="I12529" s="3" t="s">
        <v>11756</v>
      </c>
      <c r="J12529" s="3" t="s">
        <v>2213</v>
      </c>
      <c r="K12529" s="3" t="s">
        <v>24</v>
      </c>
      <c r="L12529" s="3">
        <v>6.0</v>
      </c>
      <c r="M12529" s="3" t="s">
        <v>30</v>
      </c>
      <c r="N12529" s="3" t="s">
        <v>11859</v>
      </c>
      <c r="O12529" s="3" t="s">
        <v>1263</v>
      </c>
      <c r="P12529" s="4">
        <v>27390.0</v>
      </c>
      <c r="Q12529" s="3" t="s">
        <v>72</v>
      </c>
      <c r="S12529" s="3" t="s">
        <v>34</v>
      </c>
    </row>
    <row r="12530">
      <c r="A12530" s="2">
        <v>42318.714907407404</v>
      </c>
      <c r="B12530" s="3">
        <v>76.0</v>
      </c>
      <c r="C12530" s="3" t="s">
        <v>11139</v>
      </c>
      <c r="D12530" s="3">
        <v>66.0</v>
      </c>
      <c r="E12530" s="3" t="s">
        <v>11271</v>
      </c>
      <c r="F12530" s="3">
        <v>6.0</v>
      </c>
      <c r="G12530" s="3">
        <v>10.0</v>
      </c>
      <c r="H12530" s="3" t="s">
        <v>2211</v>
      </c>
      <c r="I12530" s="3" t="s">
        <v>11756</v>
      </c>
      <c r="J12530" s="3" t="s">
        <v>2213</v>
      </c>
      <c r="K12530" s="3" t="s">
        <v>24</v>
      </c>
      <c r="L12530" s="3">
        <v>7.0</v>
      </c>
      <c r="M12530" s="3" t="s">
        <v>25</v>
      </c>
      <c r="N12530" s="3" t="s">
        <v>11860</v>
      </c>
      <c r="O12530" s="3" t="s">
        <v>243</v>
      </c>
      <c r="P12530" s="4">
        <v>18179.0</v>
      </c>
      <c r="Q12530" s="3" t="s">
        <v>49</v>
      </c>
      <c r="S12530" s="3" t="s">
        <v>34</v>
      </c>
    </row>
    <row r="12531">
      <c r="A12531" s="2">
        <v>42318.714907407404</v>
      </c>
      <c r="B12531" s="3">
        <v>76.0</v>
      </c>
      <c r="C12531" s="3" t="s">
        <v>11139</v>
      </c>
      <c r="D12531" s="3">
        <v>66.0</v>
      </c>
      <c r="E12531" s="3" t="s">
        <v>11271</v>
      </c>
      <c r="F12531" s="3">
        <v>6.0</v>
      </c>
      <c r="G12531" s="3">
        <v>10.0</v>
      </c>
      <c r="H12531" s="3" t="s">
        <v>2211</v>
      </c>
      <c r="I12531" s="3" t="s">
        <v>11756</v>
      </c>
      <c r="J12531" s="3" t="s">
        <v>2213</v>
      </c>
      <c r="K12531" s="3" t="s">
        <v>24</v>
      </c>
      <c r="L12531" s="3">
        <v>8.0</v>
      </c>
      <c r="M12531" s="3" t="s">
        <v>30</v>
      </c>
      <c r="N12531" s="3" t="s">
        <v>11861</v>
      </c>
      <c r="O12531" s="3" t="s">
        <v>3122</v>
      </c>
      <c r="P12531" s="4">
        <v>29210.0</v>
      </c>
      <c r="Q12531" s="3" t="s">
        <v>228</v>
      </c>
      <c r="S12531" s="3" t="s">
        <v>34</v>
      </c>
    </row>
    <row r="12532">
      <c r="A12532" s="2">
        <v>42318.714907407404</v>
      </c>
      <c r="B12532" s="3">
        <v>76.0</v>
      </c>
      <c r="C12532" s="3" t="s">
        <v>11139</v>
      </c>
      <c r="D12532" s="3">
        <v>66.0</v>
      </c>
      <c r="E12532" s="3" t="s">
        <v>11271</v>
      </c>
      <c r="F12532" s="3">
        <v>6.0</v>
      </c>
      <c r="G12532" s="3">
        <v>10.0</v>
      </c>
      <c r="H12532" s="3" t="s">
        <v>2211</v>
      </c>
      <c r="I12532" s="3" t="s">
        <v>11756</v>
      </c>
      <c r="J12532" s="3" t="s">
        <v>2213</v>
      </c>
      <c r="K12532" s="3" t="s">
        <v>24</v>
      </c>
      <c r="L12532" s="3">
        <v>9.0</v>
      </c>
      <c r="M12532" s="3" t="s">
        <v>25</v>
      </c>
      <c r="N12532" s="3" t="s">
        <v>11862</v>
      </c>
      <c r="O12532" s="3" t="s">
        <v>11863</v>
      </c>
      <c r="P12532" s="4">
        <v>19333.0</v>
      </c>
      <c r="Q12532" s="3" t="s">
        <v>145</v>
      </c>
      <c r="S12532" s="3" t="s">
        <v>34</v>
      </c>
    </row>
    <row r="12533">
      <c r="A12533" s="2">
        <v>42318.714907407404</v>
      </c>
      <c r="B12533" s="3">
        <v>76.0</v>
      </c>
      <c r="C12533" s="3" t="s">
        <v>11139</v>
      </c>
      <c r="D12533" s="3">
        <v>66.0</v>
      </c>
      <c r="E12533" s="3" t="s">
        <v>11271</v>
      </c>
      <c r="F12533" s="3">
        <v>6.0</v>
      </c>
      <c r="G12533" s="3">
        <v>10.0</v>
      </c>
      <c r="H12533" s="3" t="s">
        <v>2211</v>
      </c>
      <c r="I12533" s="3" t="s">
        <v>11756</v>
      </c>
      <c r="J12533" s="3" t="s">
        <v>2213</v>
      </c>
      <c r="K12533" s="3" t="s">
        <v>24</v>
      </c>
      <c r="L12533" s="3">
        <v>10.0</v>
      </c>
      <c r="M12533" s="3" t="s">
        <v>30</v>
      </c>
      <c r="N12533" s="3" t="s">
        <v>11864</v>
      </c>
      <c r="O12533" s="3" t="s">
        <v>283</v>
      </c>
      <c r="P12533" s="4">
        <v>23871.0</v>
      </c>
      <c r="Q12533" s="3" t="s">
        <v>110</v>
      </c>
      <c r="S12533" s="3" t="s">
        <v>34</v>
      </c>
    </row>
    <row r="12534">
      <c r="A12534" s="2">
        <v>42318.714907407404</v>
      </c>
      <c r="B12534" s="3">
        <v>76.0</v>
      </c>
      <c r="C12534" s="3" t="s">
        <v>11139</v>
      </c>
      <c r="D12534" s="3">
        <v>66.0</v>
      </c>
      <c r="E12534" s="3" t="s">
        <v>11271</v>
      </c>
      <c r="F12534" s="3">
        <v>6.0</v>
      </c>
      <c r="G12534" s="3">
        <v>10.0</v>
      </c>
      <c r="H12534" s="3" t="s">
        <v>2211</v>
      </c>
      <c r="I12534" s="3" t="s">
        <v>11756</v>
      </c>
      <c r="J12534" s="3" t="s">
        <v>2213</v>
      </c>
      <c r="K12534" s="3" t="s">
        <v>24</v>
      </c>
      <c r="L12534" s="3">
        <v>11.0</v>
      </c>
      <c r="M12534" s="3" t="s">
        <v>25</v>
      </c>
      <c r="N12534" s="3" t="s">
        <v>11865</v>
      </c>
      <c r="O12534" s="3" t="s">
        <v>218</v>
      </c>
      <c r="P12534" s="4">
        <v>23111.0</v>
      </c>
      <c r="Q12534" s="3" t="s">
        <v>33</v>
      </c>
      <c r="S12534" s="3" t="s">
        <v>34</v>
      </c>
    </row>
    <row r="12535">
      <c r="A12535" s="2">
        <v>42318.714907407404</v>
      </c>
      <c r="B12535" s="3">
        <v>76.0</v>
      </c>
      <c r="C12535" s="3" t="s">
        <v>11139</v>
      </c>
      <c r="D12535" s="3">
        <v>66.0</v>
      </c>
      <c r="E12535" s="3" t="s">
        <v>11271</v>
      </c>
      <c r="F12535" s="3">
        <v>6.0</v>
      </c>
      <c r="G12535" s="3">
        <v>10.0</v>
      </c>
      <c r="H12535" s="3" t="s">
        <v>2211</v>
      </c>
      <c r="I12535" s="3" t="s">
        <v>11756</v>
      </c>
      <c r="J12535" s="3" t="s">
        <v>2213</v>
      </c>
      <c r="K12535" s="3" t="s">
        <v>24</v>
      </c>
      <c r="L12535" s="3">
        <v>12.0</v>
      </c>
      <c r="M12535" s="3" t="s">
        <v>30</v>
      </c>
      <c r="N12535" s="3" t="s">
        <v>3445</v>
      </c>
      <c r="O12535" s="3" t="s">
        <v>6115</v>
      </c>
      <c r="P12535" s="4">
        <v>21909.0</v>
      </c>
      <c r="Q12535" s="3" t="s">
        <v>40</v>
      </c>
      <c r="S12535" s="3" t="s">
        <v>34</v>
      </c>
    </row>
    <row r="12536">
      <c r="A12536" s="2">
        <v>42318.714907407404</v>
      </c>
      <c r="B12536" s="3">
        <v>76.0</v>
      </c>
      <c r="C12536" s="3" t="s">
        <v>11139</v>
      </c>
      <c r="D12536" s="3">
        <v>66.0</v>
      </c>
      <c r="E12536" s="3" t="s">
        <v>11271</v>
      </c>
      <c r="F12536" s="3">
        <v>6.0</v>
      </c>
      <c r="G12536" s="3">
        <v>10.0</v>
      </c>
      <c r="H12536" s="3" t="s">
        <v>2211</v>
      </c>
      <c r="I12536" s="3" t="s">
        <v>11756</v>
      </c>
      <c r="J12536" s="3" t="s">
        <v>2213</v>
      </c>
      <c r="K12536" s="3" t="s">
        <v>24</v>
      </c>
      <c r="L12536" s="3">
        <v>13.0</v>
      </c>
      <c r="M12536" s="3" t="s">
        <v>25</v>
      </c>
      <c r="N12536" s="3" t="s">
        <v>2347</v>
      </c>
      <c r="O12536" s="3" t="s">
        <v>27</v>
      </c>
      <c r="P12536" s="4">
        <v>28671.0</v>
      </c>
      <c r="Q12536" s="3" t="s">
        <v>228</v>
      </c>
      <c r="S12536" s="3" t="s">
        <v>34</v>
      </c>
    </row>
    <row r="12537">
      <c r="A12537" s="2">
        <v>42318.714907407404</v>
      </c>
      <c r="B12537" s="3">
        <v>76.0</v>
      </c>
      <c r="C12537" s="3" t="s">
        <v>11139</v>
      </c>
      <c r="D12537" s="3">
        <v>66.0</v>
      </c>
      <c r="E12537" s="3" t="s">
        <v>11271</v>
      </c>
      <c r="F12537" s="3">
        <v>6.0</v>
      </c>
      <c r="G12537" s="3">
        <v>10.0</v>
      </c>
      <c r="H12537" s="3" t="s">
        <v>2211</v>
      </c>
      <c r="I12537" s="3" t="s">
        <v>11756</v>
      </c>
      <c r="J12537" s="3" t="s">
        <v>2213</v>
      </c>
      <c r="K12537" s="3" t="s">
        <v>24</v>
      </c>
      <c r="L12537" s="3">
        <v>14.0</v>
      </c>
      <c r="M12537" s="3" t="s">
        <v>30</v>
      </c>
      <c r="N12537" s="3" t="s">
        <v>1737</v>
      </c>
      <c r="O12537" s="3" t="s">
        <v>32</v>
      </c>
      <c r="P12537" s="4">
        <v>24760.0</v>
      </c>
      <c r="Q12537" s="3" t="s">
        <v>52</v>
      </c>
      <c r="S12537" s="3" t="s">
        <v>34</v>
      </c>
    </row>
    <row r="12538">
      <c r="A12538" s="2">
        <v>42318.714907407404</v>
      </c>
      <c r="B12538" s="3">
        <v>76.0</v>
      </c>
      <c r="C12538" s="3" t="s">
        <v>11139</v>
      </c>
      <c r="D12538" s="3">
        <v>66.0</v>
      </c>
      <c r="E12538" s="3" t="s">
        <v>11271</v>
      </c>
      <c r="F12538" s="3">
        <v>6.0</v>
      </c>
      <c r="G12538" s="3">
        <v>10.0</v>
      </c>
      <c r="H12538" s="3" t="s">
        <v>2211</v>
      </c>
      <c r="I12538" s="3" t="s">
        <v>11756</v>
      </c>
      <c r="J12538" s="3" t="s">
        <v>2213</v>
      </c>
      <c r="K12538" s="3" t="s">
        <v>24</v>
      </c>
      <c r="L12538" s="3">
        <v>15.0</v>
      </c>
      <c r="M12538" s="3" t="s">
        <v>25</v>
      </c>
      <c r="N12538" s="3" t="s">
        <v>11866</v>
      </c>
      <c r="O12538" s="3" t="s">
        <v>366</v>
      </c>
      <c r="P12538" s="4">
        <v>28952.0</v>
      </c>
      <c r="Q12538" s="3" t="s">
        <v>55</v>
      </c>
      <c r="S12538" s="3" t="s">
        <v>34</v>
      </c>
    </row>
    <row r="12539">
      <c r="A12539" s="2">
        <v>42318.714907407404</v>
      </c>
      <c r="B12539" s="3">
        <v>76.0</v>
      </c>
      <c r="C12539" s="3" t="s">
        <v>11139</v>
      </c>
      <c r="D12539" s="3">
        <v>81.0</v>
      </c>
      <c r="E12539" s="3" t="s">
        <v>11282</v>
      </c>
      <c r="F12539" s="3">
        <v>6.0</v>
      </c>
      <c r="G12539" s="3">
        <v>10.0</v>
      </c>
      <c r="H12539" s="3" t="s">
        <v>2211</v>
      </c>
      <c r="I12539" s="3" t="s">
        <v>11756</v>
      </c>
      <c r="J12539" s="3" t="s">
        <v>2213</v>
      </c>
      <c r="K12539" s="3" t="s">
        <v>24</v>
      </c>
      <c r="L12539" s="3">
        <v>1.0</v>
      </c>
      <c r="M12539" s="3" t="s">
        <v>25</v>
      </c>
      <c r="N12539" s="3" t="s">
        <v>11867</v>
      </c>
      <c r="O12539" s="3" t="s">
        <v>95</v>
      </c>
      <c r="P12539" s="4">
        <v>21385.0</v>
      </c>
      <c r="Q12539" s="3" t="s">
        <v>37</v>
      </c>
      <c r="S12539" s="3" t="s">
        <v>34</v>
      </c>
    </row>
    <row r="12540">
      <c r="A12540" s="2">
        <v>42318.714907407404</v>
      </c>
      <c r="B12540" s="3">
        <v>76.0</v>
      </c>
      <c r="C12540" s="3" t="s">
        <v>11139</v>
      </c>
      <c r="D12540" s="3">
        <v>81.0</v>
      </c>
      <c r="E12540" s="3" t="s">
        <v>11282</v>
      </c>
      <c r="F12540" s="3">
        <v>6.0</v>
      </c>
      <c r="G12540" s="3">
        <v>10.0</v>
      </c>
      <c r="H12540" s="3" t="s">
        <v>2211</v>
      </c>
      <c r="I12540" s="3" t="s">
        <v>11756</v>
      </c>
      <c r="J12540" s="3" t="s">
        <v>2213</v>
      </c>
      <c r="K12540" s="3" t="s">
        <v>24</v>
      </c>
      <c r="L12540" s="3">
        <v>2.0</v>
      </c>
      <c r="M12540" s="3" t="s">
        <v>30</v>
      </c>
      <c r="N12540" s="3" t="s">
        <v>11868</v>
      </c>
      <c r="O12540" s="3" t="s">
        <v>67</v>
      </c>
      <c r="P12540" s="4">
        <v>25874.0</v>
      </c>
      <c r="Q12540" s="3" t="s">
        <v>60</v>
      </c>
      <c r="S12540" s="3" t="s">
        <v>34</v>
      </c>
    </row>
    <row r="12541">
      <c r="A12541" s="2">
        <v>42318.714907407404</v>
      </c>
      <c r="B12541" s="3">
        <v>76.0</v>
      </c>
      <c r="C12541" s="3" t="s">
        <v>11139</v>
      </c>
      <c r="D12541" s="3">
        <v>81.0</v>
      </c>
      <c r="E12541" s="3" t="s">
        <v>11282</v>
      </c>
      <c r="F12541" s="3">
        <v>6.0</v>
      </c>
      <c r="G12541" s="3">
        <v>10.0</v>
      </c>
      <c r="H12541" s="3" t="s">
        <v>2211</v>
      </c>
      <c r="I12541" s="3" t="s">
        <v>11756</v>
      </c>
      <c r="J12541" s="3" t="s">
        <v>2213</v>
      </c>
      <c r="K12541" s="3" t="s">
        <v>24</v>
      </c>
      <c r="L12541" s="3">
        <v>3.0</v>
      </c>
      <c r="M12541" s="3" t="s">
        <v>25</v>
      </c>
      <c r="N12541" s="3" t="s">
        <v>11869</v>
      </c>
      <c r="O12541" s="3" t="s">
        <v>91</v>
      </c>
      <c r="P12541" s="4">
        <v>20808.0</v>
      </c>
      <c r="Q12541" s="3" t="s">
        <v>132</v>
      </c>
      <c r="S12541" s="3" t="s">
        <v>34</v>
      </c>
    </row>
    <row r="12542">
      <c r="A12542" s="2">
        <v>42318.714907407404</v>
      </c>
      <c r="B12542" s="3">
        <v>76.0</v>
      </c>
      <c r="C12542" s="3" t="s">
        <v>11139</v>
      </c>
      <c r="D12542" s="3">
        <v>81.0</v>
      </c>
      <c r="E12542" s="3" t="s">
        <v>11282</v>
      </c>
      <c r="F12542" s="3">
        <v>6.0</v>
      </c>
      <c r="G12542" s="3">
        <v>10.0</v>
      </c>
      <c r="H12542" s="3" t="s">
        <v>2211</v>
      </c>
      <c r="I12542" s="3" t="s">
        <v>11756</v>
      </c>
      <c r="J12542" s="3" t="s">
        <v>2213</v>
      </c>
      <c r="K12542" s="3" t="s">
        <v>24</v>
      </c>
      <c r="L12542" s="3">
        <v>4.0</v>
      </c>
      <c r="M12542" s="3" t="s">
        <v>30</v>
      </c>
      <c r="N12542" s="3" t="s">
        <v>11870</v>
      </c>
      <c r="O12542" s="3" t="s">
        <v>431</v>
      </c>
      <c r="P12542" s="4">
        <v>22987.0</v>
      </c>
      <c r="Q12542" s="3" t="s">
        <v>40</v>
      </c>
      <c r="S12542" s="3" t="s">
        <v>34</v>
      </c>
    </row>
    <row r="12543">
      <c r="A12543" s="2">
        <v>42318.714907407404</v>
      </c>
      <c r="B12543" s="3">
        <v>76.0</v>
      </c>
      <c r="C12543" s="3" t="s">
        <v>11139</v>
      </c>
      <c r="D12543" s="3">
        <v>81.0</v>
      </c>
      <c r="E12543" s="3" t="s">
        <v>11282</v>
      </c>
      <c r="F12543" s="3">
        <v>6.0</v>
      </c>
      <c r="G12543" s="3">
        <v>10.0</v>
      </c>
      <c r="H12543" s="3" t="s">
        <v>2211</v>
      </c>
      <c r="I12543" s="3" t="s">
        <v>11756</v>
      </c>
      <c r="J12543" s="3" t="s">
        <v>2213</v>
      </c>
      <c r="K12543" s="3" t="s">
        <v>24</v>
      </c>
      <c r="L12543" s="3">
        <v>5.0</v>
      </c>
      <c r="M12543" s="3" t="s">
        <v>25</v>
      </c>
      <c r="N12543" s="3" t="s">
        <v>11871</v>
      </c>
      <c r="O12543" s="3" t="s">
        <v>168</v>
      </c>
      <c r="P12543" s="4">
        <v>15392.0</v>
      </c>
      <c r="Q12543" s="3" t="s">
        <v>86</v>
      </c>
      <c r="S12543" s="3" t="s">
        <v>34</v>
      </c>
    </row>
    <row r="12544">
      <c r="A12544" s="2">
        <v>42318.714907407404</v>
      </c>
      <c r="B12544" s="3">
        <v>76.0</v>
      </c>
      <c r="C12544" s="3" t="s">
        <v>11139</v>
      </c>
      <c r="D12544" s="3">
        <v>81.0</v>
      </c>
      <c r="E12544" s="3" t="s">
        <v>11282</v>
      </c>
      <c r="F12544" s="3">
        <v>6.0</v>
      </c>
      <c r="G12544" s="3">
        <v>10.0</v>
      </c>
      <c r="H12544" s="3" t="s">
        <v>2211</v>
      </c>
      <c r="I12544" s="3" t="s">
        <v>11756</v>
      </c>
      <c r="J12544" s="3" t="s">
        <v>2213</v>
      </c>
      <c r="K12544" s="3" t="s">
        <v>24</v>
      </c>
      <c r="L12544" s="3">
        <v>6.0</v>
      </c>
      <c r="M12544" s="3" t="s">
        <v>30</v>
      </c>
      <c r="N12544" s="3" t="s">
        <v>397</v>
      </c>
      <c r="O12544" s="3" t="s">
        <v>818</v>
      </c>
      <c r="P12544" s="4">
        <v>31447.0</v>
      </c>
      <c r="Q12544" s="3" t="s">
        <v>40</v>
      </c>
      <c r="S12544" s="3" t="s">
        <v>34</v>
      </c>
    </row>
    <row r="12545">
      <c r="A12545" s="2">
        <v>42318.714907407404</v>
      </c>
      <c r="B12545" s="3">
        <v>76.0</v>
      </c>
      <c r="C12545" s="3" t="s">
        <v>11139</v>
      </c>
      <c r="D12545" s="3">
        <v>81.0</v>
      </c>
      <c r="E12545" s="3" t="s">
        <v>11282</v>
      </c>
      <c r="F12545" s="3">
        <v>6.0</v>
      </c>
      <c r="G12545" s="3">
        <v>10.0</v>
      </c>
      <c r="H12545" s="3" t="s">
        <v>2211</v>
      </c>
      <c r="I12545" s="3" t="s">
        <v>11756</v>
      </c>
      <c r="J12545" s="3" t="s">
        <v>2213</v>
      </c>
      <c r="K12545" s="3" t="s">
        <v>24</v>
      </c>
      <c r="L12545" s="3">
        <v>7.0</v>
      </c>
      <c r="M12545" s="3" t="s">
        <v>25</v>
      </c>
      <c r="N12545" s="3" t="s">
        <v>11872</v>
      </c>
      <c r="O12545" s="3" t="s">
        <v>168</v>
      </c>
      <c r="P12545" s="4">
        <v>22342.0</v>
      </c>
      <c r="Q12545" s="3" t="s">
        <v>43</v>
      </c>
      <c r="S12545" s="3" t="s">
        <v>34</v>
      </c>
    </row>
    <row r="12546">
      <c r="A12546" s="2">
        <v>42318.714907407404</v>
      </c>
      <c r="B12546" s="3">
        <v>76.0</v>
      </c>
      <c r="C12546" s="3" t="s">
        <v>11139</v>
      </c>
      <c r="D12546" s="3">
        <v>81.0</v>
      </c>
      <c r="E12546" s="3" t="s">
        <v>11282</v>
      </c>
      <c r="F12546" s="3">
        <v>6.0</v>
      </c>
      <c r="G12546" s="3">
        <v>10.0</v>
      </c>
      <c r="H12546" s="3" t="s">
        <v>2211</v>
      </c>
      <c r="I12546" s="3" t="s">
        <v>11756</v>
      </c>
      <c r="J12546" s="3" t="s">
        <v>2213</v>
      </c>
      <c r="K12546" s="3" t="s">
        <v>24</v>
      </c>
      <c r="L12546" s="3">
        <v>8.0</v>
      </c>
      <c r="M12546" s="3" t="s">
        <v>30</v>
      </c>
      <c r="N12546" s="3" t="s">
        <v>11873</v>
      </c>
      <c r="O12546" s="3" t="s">
        <v>705</v>
      </c>
      <c r="P12546" s="4">
        <v>17491.0</v>
      </c>
      <c r="Q12546" s="3" t="s">
        <v>49</v>
      </c>
      <c r="S12546" s="3" t="s">
        <v>34</v>
      </c>
    </row>
    <row r="12547">
      <c r="A12547" s="2">
        <v>42318.714907407404</v>
      </c>
      <c r="B12547" s="3">
        <v>76.0</v>
      </c>
      <c r="C12547" s="3" t="s">
        <v>11139</v>
      </c>
      <c r="D12547" s="3">
        <v>81.0</v>
      </c>
      <c r="E12547" s="3" t="s">
        <v>11282</v>
      </c>
      <c r="F12547" s="3">
        <v>6.0</v>
      </c>
      <c r="G12547" s="3">
        <v>10.0</v>
      </c>
      <c r="H12547" s="3" t="s">
        <v>2211</v>
      </c>
      <c r="I12547" s="3" t="s">
        <v>11756</v>
      </c>
      <c r="J12547" s="3" t="s">
        <v>2213</v>
      </c>
      <c r="K12547" s="3" t="s">
        <v>24</v>
      </c>
      <c r="L12547" s="3">
        <v>9.0</v>
      </c>
      <c r="M12547" s="3" t="s">
        <v>25</v>
      </c>
      <c r="N12547" s="3" t="s">
        <v>11874</v>
      </c>
      <c r="O12547" s="3" t="s">
        <v>69</v>
      </c>
      <c r="P12547" s="4">
        <v>18401.0</v>
      </c>
      <c r="Q12547" s="3" t="s">
        <v>49</v>
      </c>
      <c r="S12547" s="3" t="s">
        <v>34</v>
      </c>
    </row>
    <row r="12548">
      <c r="A12548" s="2">
        <v>42318.714907407404</v>
      </c>
      <c r="B12548" s="3">
        <v>76.0</v>
      </c>
      <c r="C12548" s="3" t="s">
        <v>11139</v>
      </c>
      <c r="D12548" s="3">
        <v>81.0</v>
      </c>
      <c r="E12548" s="3" t="s">
        <v>11282</v>
      </c>
      <c r="F12548" s="3">
        <v>6.0</v>
      </c>
      <c r="G12548" s="3">
        <v>10.0</v>
      </c>
      <c r="H12548" s="3" t="s">
        <v>2211</v>
      </c>
      <c r="I12548" s="3" t="s">
        <v>11756</v>
      </c>
      <c r="J12548" s="3" t="s">
        <v>2213</v>
      </c>
      <c r="K12548" s="3" t="s">
        <v>24</v>
      </c>
      <c r="L12548" s="3">
        <v>10.0</v>
      </c>
      <c r="M12548" s="3" t="s">
        <v>30</v>
      </c>
      <c r="N12548" s="3" t="s">
        <v>11875</v>
      </c>
      <c r="O12548" s="3" t="s">
        <v>1027</v>
      </c>
      <c r="P12548" s="4">
        <v>23038.0</v>
      </c>
      <c r="Q12548" s="3" t="s">
        <v>132</v>
      </c>
      <c r="S12548" s="3" t="s">
        <v>34</v>
      </c>
    </row>
    <row r="12549">
      <c r="A12549" s="2">
        <v>42318.714907407404</v>
      </c>
      <c r="B12549" s="3">
        <v>76.0</v>
      </c>
      <c r="C12549" s="3" t="s">
        <v>11139</v>
      </c>
      <c r="D12549" s="3">
        <v>81.0</v>
      </c>
      <c r="E12549" s="3" t="s">
        <v>11282</v>
      </c>
      <c r="F12549" s="3">
        <v>6.0</v>
      </c>
      <c r="G12549" s="3">
        <v>10.0</v>
      </c>
      <c r="H12549" s="3" t="s">
        <v>2211</v>
      </c>
      <c r="I12549" s="3" t="s">
        <v>11756</v>
      </c>
      <c r="J12549" s="3" t="s">
        <v>2213</v>
      </c>
      <c r="K12549" s="3" t="s">
        <v>24</v>
      </c>
      <c r="L12549" s="3">
        <v>11.0</v>
      </c>
      <c r="M12549" s="3" t="s">
        <v>25</v>
      </c>
      <c r="N12549" s="3" t="s">
        <v>2953</v>
      </c>
      <c r="O12549" s="3" t="s">
        <v>415</v>
      </c>
      <c r="P12549" s="4">
        <v>11048.0</v>
      </c>
      <c r="Q12549" s="3" t="s">
        <v>49</v>
      </c>
      <c r="S12549" s="3" t="s">
        <v>34</v>
      </c>
    </row>
    <row r="12550">
      <c r="A12550" s="2">
        <v>42318.714907407404</v>
      </c>
      <c r="B12550" s="3">
        <v>76.0</v>
      </c>
      <c r="C12550" s="3" t="s">
        <v>11139</v>
      </c>
      <c r="D12550" s="3">
        <v>81.0</v>
      </c>
      <c r="E12550" s="3" t="s">
        <v>11282</v>
      </c>
      <c r="F12550" s="3">
        <v>6.0</v>
      </c>
      <c r="G12550" s="3">
        <v>10.0</v>
      </c>
      <c r="H12550" s="3" t="s">
        <v>2211</v>
      </c>
      <c r="I12550" s="3" t="s">
        <v>11756</v>
      </c>
      <c r="J12550" s="3" t="s">
        <v>2213</v>
      </c>
      <c r="K12550" s="3" t="s">
        <v>24</v>
      </c>
      <c r="L12550" s="3">
        <v>12.0</v>
      </c>
      <c r="M12550" s="3" t="s">
        <v>30</v>
      </c>
      <c r="N12550" s="3" t="s">
        <v>1639</v>
      </c>
      <c r="O12550" s="3" t="s">
        <v>158</v>
      </c>
      <c r="P12550" s="4">
        <v>16043.0</v>
      </c>
      <c r="Q12550" s="3" t="s">
        <v>86</v>
      </c>
      <c r="S12550" s="3" t="s">
        <v>34</v>
      </c>
    </row>
    <row r="12551">
      <c r="A12551" s="2">
        <v>42318.714907407404</v>
      </c>
      <c r="B12551" s="3">
        <v>76.0</v>
      </c>
      <c r="C12551" s="3" t="s">
        <v>11139</v>
      </c>
      <c r="D12551" s="3">
        <v>81.0</v>
      </c>
      <c r="E12551" s="3" t="s">
        <v>11282</v>
      </c>
      <c r="F12551" s="3">
        <v>6.0</v>
      </c>
      <c r="G12551" s="3">
        <v>10.0</v>
      </c>
      <c r="H12551" s="3" t="s">
        <v>2211</v>
      </c>
      <c r="I12551" s="3" t="s">
        <v>11756</v>
      </c>
      <c r="J12551" s="3" t="s">
        <v>2213</v>
      </c>
      <c r="K12551" s="3" t="s">
        <v>24</v>
      </c>
      <c r="L12551" s="3">
        <v>13.0</v>
      </c>
      <c r="M12551" s="3" t="s">
        <v>25</v>
      </c>
      <c r="N12551" s="3" t="s">
        <v>11876</v>
      </c>
      <c r="O12551" s="3" t="s">
        <v>95</v>
      </c>
      <c r="P12551" s="4">
        <v>15556.0</v>
      </c>
      <c r="Q12551" s="3" t="s">
        <v>49</v>
      </c>
      <c r="S12551" s="3" t="s">
        <v>34</v>
      </c>
    </row>
    <row r="12552">
      <c r="A12552" s="2">
        <v>42318.714907407404</v>
      </c>
      <c r="B12552" s="3">
        <v>76.0</v>
      </c>
      <c r="C12552" s="3" t="s">
        <v>11139</v>
      </c>
      <c r="D12552" s="3">
        <v>82.0</v>
      </c>
      <c r="E12552" s="3" t="s">
        <v>11292</v>
      </c>
      <c r="F12552" s="3">
        <v>6.0</v>
      </c>
      <c r="G12552" s="3">
        <v>10.0</v>
      </c>
      <c r="H12552" s="3" t="s">
        <v>2211</v>
      </c>
      <c r="I12552" s="3" t="s">
        <v>11756</v>
      </c>
      <c r="J12552" s="3" t="s">
        <v>2213</v>
      </c>
      <c r="K12552" s="3" t="s">
        <v>24</v>
      </c>
      <c r="L12552" s="3">
        <v>1.0</v>
      </c>
      <c r="M12552" s="3" t="s">
        <v>25</v>
      </c>
      <c r="N12552" s="3" t="s">
        <v>11877</v>
      </c>
      <c r="O12552" s="3" t="s">
        <v>127</v>
      </c>
      <c r="P12552" s="4">
        <v>21406.0</v>
      </c>
      <c r="Q12552" s="3" t="s">
        <v>55</v>
      </c>
      <c r="S12552" s="3" t="s">
        <v>34</v>
      </c>
    </row>
    <row r="12553">
      <c r="A12553" s="2">
        <v>42318.714907407404</v>
      </c>
      <c r="B12553" s="3">
        <v>76.0</v>
      </c>
      <c r="C12553" s="3" t="s">
        <v>11139</v>
      </c>
      <c r="D12553" s="3">
        <v>82.0</v>
      </c>
      <c r="E12553" s="3" t="s">
        <v>11292</v>
      </c>
      <c r="F12553" s="3">
        <v>6.0</v>
      </c>
      <c r="G12553" s="3">
        <v>10.0</v>
      </c>
      <c r="H12553" s="3" t="s">
        <v>2211</v>
      </c>
      <c r="I12553" s="3" t="s">
        <v>11756</v>
      </c>
      <c r="J12553" s="3" t="s">
        <v>2213</v>
      </c>
      <c r="K12553" s="3" t="s">
        <v>24</v>
      </c>
      <c r="L12553" s="3">
        <v>2.0</v>
      </c>
      <c r="M12553" s="3" t="s">
        <v>30</v>
      </c>
      <c r="N12553" s="3" t="s">
        <v>11878</v>
      </c>
      <c r="O12553" s="3" t="s">
        <v>368</v>
      </c>
      <c r="P12553" s="4">
        <v>28576.0</v>
      </c>
      <c r="Q12553" s="3" t="s">
        <v>132</v>
      </c>
      <c r="S12553" s="3" t="s">
        <v>34</v>
      </c>
    </row>
    <row r="12554">
      <c r="A12554" s="2">
        <v>42318.714907407404</v>
      </c>
      <c r="B12554" s="3">
        <v>76.0</v>
      </c>
      <c r="C12554" s="3" t="s">
        <v>11139</v>
      </c>
      <c r="D12554" s="3">
        <v>82.0</v>
      </c>
      <c r="E12554" s="3" t="s">
        <v>11292</v>
      </c>
      <c r="F12554" s="3">
        <v>6.0</v>
      </c>
      <c r="G12554" s="3">
        <v>10.0</v>
      </c>
      <c r="H12554" s="3" t="s">
        <v>2211</v>
      </c>
      <c r="I12554" s="3" t="s">
        <v>11756</v>
      </c>
      <c r="J12554" s="3" t="s">
        <v>2213</v>
      </c>
      <c r="K12554" s="3" t="s">
        <v>24</v>
      </c>
      <c r="L12554" s="3">
        <v>3.0</v>
      </c>
      <c r="M12554" s="3" t="s">
        <v>25</v>
      </c>
      <c r="N12554" s="3" t="s">
        <v>11879</v>
      </c>
      <c r="O12554" s="3" t="s">
        <v>11880</v>
      </c>
      <c r="P12554" s="4">
        <v>23940.0</v>
      </c>
      <c r="Q12554" s="3" t="s">
        <v>40</v>
      </c>
      <c r="S12554" s="3" t="s">
        <v>34</v>
      </c>
    </row>
    <row r="12555">
      <c r="A12555" s="2">
        <v>42318.714907407404</v>
      </c>
      <c r="B12555" s="3">
        <v>76.0</v>
      </c>
      <c r="C12555" s="3" t="s">
        <v>11139</v>
      </c>
      <c r="D12555" s="3">
        <v>82.0</v>
      </c>
      <c r="E12555" s="3" t="s">
        <v>11292</v>
      </c>
      <c r="F12555" s="3">
        <v>6.0</v>
      </c>
      <c r="G12555" s="3">
        <v>10.0</v>
      </c>
      <c r="H12555" s="3" t="s">
        <v>2211</v>
      </c>
      <c r="I12555" s="3" t="s">
        <v>11756</v>
      </c>
      <c r="J12555" s="3" t="s">
        <v>2213</v>
      </c>
      <c r="K12555" s="3" t="s">
        <v>24</v>
      </c>
      <c r="L12555" s="3">
        <v>4.0</v>
      </c>
      <c r="M12555" s="3" t="s">
        <v>30</v>
      </c>
      <c r="N12555" s="3" t="s">
        <v>11881</v>
      </c>
      <c r="O12555" s="3" t="s">
        <v>1332</v>
      </c>
      <c r="P12555" s="4">
        <v>28424.0</v>
      </c>
      <c r="Q12555" s="3" t="s">
        <v>28</v>
      </c>
      <c r="S12555" s="3" t="s">
        <v>34</v>
      </c>
    </row>
    <row r="12556">
      <c r="A12556" s="2">
        <v>42318.714907407404</v>
      </c>
      <c r="B12556" s="3">
        <v>76.0</v>
      </c>
      <c r="C12556" s="3" t="s">
        <v>11139</v>
      </c>
      <c r="D12556" s="3">
        <v>82.0</v>
      </c>
      <c r="E12556" s="3" t="s">
        <v>11292</v>
      </c>
      <c r="F12556" s="3">
        <v>6.0</v>
      </c>
      <c r="G12556" s="3">
        <v>10.0</v>
      </c>
      <c r="H12556" s="3" t="s">
        <v>2211</v>
      </c>
      <c r="I12556" s="3" t="s">
        <v>11756</v>
      </c>
      <c r="J12556" s="3" t="s">
        <v>2213</v>
      </c>
      <c r="K12556" s="3" t="s">
        <v>24</v>
      </c>
      <c r="L12556" s="3">
        <v>5.0</v>
      </c>
      <c r="M12556" s="3" t="s">
        <v>25</v>
      </c>
      <c r="N12556" s="3" t="s">
        <v>5826</v>
      </c>
      <c r="O12556" s="3" t="s">
        <v>281</v>
      </c>
      <c r="P12556" s="4">
        <v>17632.0</v>
      </c>
      <c r="Q12556" s="3" t="s">
        <v>205</v>
      </c>
      <c r="S12556" s="3" t="s">
        <v>34</v>
      </c>
    </row>
    <row r="12557">
      <c r="A12557" s="2">
        <v>42318.714907407404</v>
      </c>
      <c r="B12557" s="3">
        <v>76.0</v>
      </c>
      <c r="C12557" s="3" t="s">
        <v>11139</v>
      </c>
      <c r="D12557" s="3">
        <v>82.0</v>
      </c>
      <c r="E12557" s="3" t="s">
        <v>11292</v>
      </c>
      <c r="F12557" s="3">
        <v>6.0</v>
      </c>
      <c r="G12557" s="3">
        <v>10.0</v>
      </c>
      <c r="H12557" s="3" t="s">
        <v>2211</v>
      </c>
      <c r="I12557" s="3" t="s">
        <v>11756</v>
      </c>
      <c r="J12557" s="3" t="s">
        <v>2213</v>
      </c>
      <c r="K12557" s="3" t="s">
        <v>24</v>
      </c>
      <c r="L12557" s="3">
        <v>6.0</v>
      </c>
      <c r="M12557" s="3" t="s">
        <v>30</v>
      </c>
      <c r="N12557" s="3" t="s">
        <v>3806</v>
      </c>
      <c r="O12557" s="3" t="s">
        <v>2092</v>
      </c>
      <c r="P12557" s="4">
        <v>25523.0</v>
      </c>
      <c r="Q12557" s="3" t="s">
        <v>72</v>
      </c>
      <c r="S12557" s="3" t="s">
        <v>34</v>
      </c>
    </row>
    <row r="12558">
      <c r="A12558" s="2">
        <v>42318.714907407404</v>
      </c>
      <c r="B12558" s="3">
        <v>76.0</v>
      </c>
      <c r="C12558" s="3" t="s">
        <v>11139</v>
      </c>
      <c r="D12558" s="3">
        <v>82.0</v>
      </c>
      <c r="E12558" s="3" t="s">
        <v>11292</v>
      </c>
      <c r="F12558" s="3">
        <v>6.0</v>
      </c>
      <c r="G12558" s="3">
        <v>10.0</v>
      </c>
      <c r="H12558" s="3" t="s">
        <v>2211</v>
      </c>
      <c r="I12558" s="3" t="s">
        <v>11756</v>
      </c>
      <c r="J12558" s="3" t="s">
        <v>2213</v>
      </c>
      <c r="K12558" s="3" t="s">
        <v>24</v>
      </c>
      <c r="L12558" s="3">
        <v>7.0</v>
      </c>
      <c r="M12558" s="3" t="s">
        <v>25</v>
      </c>
      <c r="N12558" s="3" t="s">
        <v>11768</v>
      </c>
      <c r="O12558" s="3" t="s">
        <v>65</v>
      </c>
      <c r="P12558" s="4">
        <v>26525.0</v>
      </c>
      <c r="Q12558" s="3" t="s">
        <v>75</v>
      </c>
      <c r="S12558" s="3" t="s">
        <v>34</v>
      </c>
    </row>
    <row r="12559">
      <c r="A12559" s="2">
        <v>42318.714907407404</v>
      </c>
      <c r="B12559" s="3">
        <v>76.0</v>
      </c>
      <c r="C12559" s="3" t="s">
        <v>11139</v>
      </c>
      <c r="D12559" s="3">
        <v>82.0</v>
      </c>
      <c r="E12559" s="3" t="s">
        <v>11292</v>
      </c>
      <c r="F12559" s="3">
        <v>6.0</v>
      </c>
      <c r="G12559" s="3">
        <v>10.0</v>
      </c>
      <c r="H12559" s="3" t="s">
        <v>2211</v>
      </c>
      <c r="I12559" s="3" t="s">
        <v>11756</v>
      </c>
      <c r="J12559" s="3" t="s">
        <v>2213</v>
      </c>
      <c r="K12559" s="3" t="s">
        <v>24</v>
      </c>
      <c r="L12559" s="3">
        <v>8.0</v>
      </c>
      <c r="M12559" s="3" t="s">
        <v>30</v>
      </c>
      <c r="N12559" s="3" t="s">
        <v>11882</v>
      </c>
      <c r="O12559" s="3" t="s">
        <v>342</v>
      </c>
      <c r="P12559" s="4">
        <v>28112.0</v>
      </c>
      <c r="Q12559" s="3" t="s">
        <v>132</v>
      </c>
      <c r="S12559" s="3" t="s">
        <v>34</v>
      </c>
    </row>
    <row r="12560">
      <c r="A12560" s="2">
        <v>42318.714907407404</v>
      </c>
      <c r="B12560" s="3">
        <v>76.0</v>
      </c>
      <c r="C12560" s="3" t="s">
        <v>11139</v>
      </c>
      <c r="D12560" s="3">
        <v>82.0</v>
      </c>
      <c r="E12560" s="3" t="s">
        <v>11292</v>
      </c>
      <c r="F12560" s="3">
        <v>6.0</v>
      </c>
      <c r="G12560" s="3">
        <v>10.0</v>
      </c>
      <c r="H12560" s="3" t="s">
        <v>2211</v>
      </c>
      <c r="I12560" s="3" t="s">
        <v>11756</v>
      </c>
      <c r="J12560" s="3" t="s">
        <v>2213</v>
      </c>
      <c r="K12560" s="3" t="s">
        <v>24</v>
      </c>
      <c r="L12560" s="3">
        <v>9.0</v>
      </c>
      <c r="M12560" s="3" t="s">
        <v>25</v>
      </c>
      <c r="N12560" s="3" t="s">
        <v>11883</v>
      </c>
      <c r="O12560" s="3" t="s">
        <v>427</v>
      </c>
      <c r="P12560" s="4">
        <v>30049.0</v>
      </c>
      <c r="Q12560" s="3" t="s">
        <v>75</v>
      </c>
      <c r="S12560" s="3" t="s">
        <v>34</v>
      </c>
    </row>
    <row r="12561">
      <c r="A12561" s="2">
        <v>42318.714907407404</v>
      </c>
      <c r="B12561" s="3">
        <v>76.0</v>
      </c>
      <c r="C12561" s="3" t="s">
        <v>11139</v>
      </c>
      <c r="D12561" s="3">
        <v>9.0</v>
      </c>
      <c r="E12561" s="3" t="s">
        <v>11140</v>
      </c>
      <c r="F12561" s="3">
        <v>7.0</v>
      </c>
      <c r="G12561" s="3">
        <v>6.0</v>
      </c>
      <c r="H12561" s="3" t="s">
        <v>11884</v>
      </c>
      <c r="I12561" s="3" t="s">
        <v>4247</v>
      </c>
      <c r="J12561" s="3" t="s">
        <v>1412</v>
      </c>
      <c r="K12561" s="3" t="s">
        <v>24</v>
      </c>
      <c r="L12561" s="3">
        <v>1.0</v>
      </c>
      <c r="M12561" s="3" t="s">
        <v>25</v>
      </c>
      <c r="N12561" s="3" t="s">
        <v>11885</v>
      </c>
      <c r="O12561" s="3" t="s">
        <v>664</v>
      </c>
      <c r="P12561" s="4">
        <v>19155.0</v>
      </c>
      <c r="Q12561" s="3" t="s">
        <v>43</v>
      </c>
      <c r="S12561" s="3" t="s">
        <v>34</v>
      </c>
    </row>
    <row r="12562">
      <c r="A12562" s="2">
        <v>42318.714907407404</v>
      </c>
      <c r="B12562" s="3">
        <v>76.0</v>
      </c>
      <c r="C12562" s="3" t="s">
        <v>11139</v>
      </c>
      <c r="D12562" s="3">
        <v>9.0</v>
      </c>
      <c r="E12562" s="3" t="s">
        <v>11140</v>
      </c>
      <c r="F12562" s="3">
        <v>7.0</v>
      </c>
      <c r="G12562" s="3">
        <v>6.0</v>
      </c>
      <c r="H12562" s="3" t="s">
        <v>11884</v>
      </c>
      <c r="I12562" s="3" t="s">
        <v>4247</v>
      </c>
      <c r="J12562" s="3" t="s">
        <v>1412</v>
      </c>
      <c r="K12562" s="3" t="s">
        <v>24</v>
      </c>
      <c r="L12562" s="3">
        <v>2.0</v>
      </c>
      <c r="M12562" s="3" t="s">
        <v>30</v>
      </c>
      <c r="N12562" s="3" t="s">
        <v>11886</v>
      </c>
      <c r="O12562" s="3" t="s">
        <v>992</v>
      </c>
      <c r="P12562" s="4">
        <v>31151.0</v>
      </c>
      <c r="Q12562" s="3" t="s">
        <v>72</v>
      </c>
      <c r="S12562" s="3" t="s">
        <v>34</v>
      </c>
    </row>
    <row r="12563">
      <c r="A12563" s="2">
        <v>42318.714907407404</v>
      </c>
      <c r="B12563" s="3">
        <v>76.0</v>
      </c>
      <c r="C12563" s="3" t="s">
        <v>11139</v>
      </c>
      <c r="D12563" s="3">
        <v>9.0</v>
      </c>
      <c r="E12563" s="3" t="s">
        <v>11140</v>
      </c>
      <c r="F12563" s="3">
        <v>7.0</v>
      </c>
      <c r="G12563" s="3">
        <v>6.0</v>
      </c>
      <c r="H12563" s="3" t="s">
        <v>11884</v>
      </c>
      <c r="I12563" s="3" t="s">
        <v>4247</v>
      </c>
      <c r="J12563" s="3" t="s">
        <v>1412</v>
      </c>
      <c r="K12563" s="3" t="s">
        <v>24</v>
      </c>
      <c r="L12563" s="3">
        <v>3.0</v>
      </c>
      <c r="M12563" s="3" t="s">
        <v>25</v>
      </c>
      <c r="N12563" s="3" t="s">
        <v>11887</v>
      </c>
      <c r="O12563" s="3" t="s">
        <v>359</v>
      </c>
      <c r="P12563" s="4">
        <v>21882.0</v>
      </c>
      <c r="Q12563" s="3" t="s">
        <v>75</v>
      </c>
      <c r="S12563" s="3" t="s">
        <v>34</v>
      </c>
    </row>
    <row r="12564">
      <c r="A12564" s="2">
        <v>42318.714907407404</v>
      </c>
      <c r="B12564" s="3">
        <v>76.0</v>
      </c>
      <c r="C12564" s="3" t="s">
        <v>11139</v>
      </c>
      <c r="D12564" s="3">
        <v>9.0</v>
      </c>
      <c r="E12564" s="3" t="s">
        <v>11140</v>
      </c>
      <c r="F12564" s="3">
        <v>7.0</v>
      </c>
      <c r="G12564" s="3">
        <v>6.0</v>
      </c>
      <c r="H12564" s="3" t="s">
        <v>11884</v>
      </c>
      <c r="I12564" s="3" t="s">
        <v>4247</v>
      </c>
      <c r="J12564" s="3" t="s">
        <v>1412</v>
      </c>
      <c r="K12564" s="3" t="s">
        <v>24</v>
      </c>
      <c r="L12564" s="3">
        <v>4.0</v>
      </c>
      <c r="M12564" s="3" t="s">
        <v>30</v>
      </c>
      <c r="N12564" s="3" t="s">
        <v>11888</v>
      </c>
      <c r="O12564" s="3" t="s">
        <v>102</v>
      </c>
      <c r="P12564" s="4">
        <v>19423.0</v>
      </c>
      <c r="Q12564" s="3" t="s">
        <v>228</v>
      </c>
      <c r="S12564" s="3" t="s">
        <v>34</v>
      </c>
    </row>
    <row r="12565">
      <c r="A12565" s="2">
        <v>42318.714907407404</v>
      </c>
      <c r="B12565" s="3">
        <v>76.0</v>
      </c>
      <c r="C12565" s="3" t="s">
        <v>11139</v>
      </c>
      <c r="D12565" s="3">
        <v>9.0</v>
      </c>
      <c r="E12565" s="3" t="s">
        <v>11140</v>
      </c>
      <c r="F12565" s="3">
        <v>7.0</v>
      </c>
      <c r="G12565" s="3">
        <v>6.0</v>
      </c>
      <c r="H12565" s="3" t="s">
        <v>11884</v>
      </c>
      <c r="I12565" s="3" t="s">
        <v>4247</v>
      </c>
      <c r="J12565" s="3" t="s">
        <v>1412</v>
      </c>
      <c r="K12565" s="3" t="s">
        <v>24</v>
      </c>
      <c r="L12565" s="3">
        <v>5.0</v>
      </c>
      <c r="M12565" s="3" t="s">
        <v>25</v>
      </c>
      <c r="N12565" s="3" t="s">
        <v>3530</v>
      </c>
      <c r="O12565" s="3" t="s">
        <v>42</v>
      </c>
      <c r="P12565" s="4">
        <v>27910.0</v>
      </c>
      <c r="Q12565" s="3" t="s">
        <v>380</v>
      </c>
      <c r="S12565" s="3" t="s">
        <v>34</v>
      </c>
    </row>
    <row r="12566">
      <c r="A12566" s="2">
        <v>42318.714907407404</v>
      </c>
      <c r="B12566" s="3">
        <v>76.0</v>
      </c>
      <c r="C12566" s="3" t="s">
        <v>11139</v>
      </c>
      <c r="D12566" s="3">
        <v>9.0</v>
      </c>
      <c r="E12566" s="3" t="s">
        <v>11140</v>
      </c>
      <c r="F12566" s="3">
        <v>7.0</v>
      </c>
      <c r="G12566" s="3">
        <v>6.0</v>
      </c>
      <c r="H12566" s="3" t="s">
        <v>11884</v>
      </c>
      <c r="I12566" s="3" t="s">
        <v>4247</v>
      </c>
      <c r="J12566" s="3" t="s">
        <v>1412</v>
      </c>
      <c r="K12566" s="3" t="s">
        <v>24</v>
      </c>
      <c r="L12566" s="3">
        <v>6.0</v>
      </c>
      <c r="M12566" s="3" t="s">
        <v>30</v>
      </c>
      <c r="N12566" s="3" t="s">
        <v>5361</v>
      </c>
      <c r="O12566" s="3" t="s">
        <v>1227</v>
      </c>
      <c r="P12566" s="4">
        <v>32347.0</v>
      </c>
      <c r="Q12566" s="3" t="s">
        <v>75</v>
      </c>
      <c r="S12566" s="3" t="s">
        <v>34</v>
      </c>
    </row>
    <row r="12567">
      <c r="A12567" s="2">
        <v>42318.714907407404</v>
      </c>
      <c r="B12567" s="3">
        <v>76.0</v>
      </c>
      <c r="C12567" s="3" t="s">
        <v>11139</v>
      </c>
      <c r="D12567" s="3">
        <v>11.0</v>
      </c>
      <c r="E12567" s="3" t="s">
        <v>1239</v>
      </c>
      <c r="F12567" s="3">
        <v>7.0</v>
      </c>
      <c r="G12567" s="3">
        <v>6.0</v>
      </c>
      <c r="H12567" s="3" t="s">
        <v>11884</v>
      </c>
      <c r="I12567" s="3" t="s">
        <v>4247</v>
      </c>
      <c r="J12567" s="3" t="s">
        <v>1412</v>
      </c>
      <c r="K12567" s="3" t="s">
        <v>24</v>
      </c>
      <c r="L12567" s="3">
        <v>1.0</v>
      </c>
      <c r="M12567" s="3" t="s">
        <v>25</v>
      </c>
      <c r="N12567" s="3" t="s">
        <v>11889</v>
      </c>
      <c r="O12567" s="3" t="s">
        <v>69</v>
      </c>
      <c r="P12567" s="4">
        <v>26402.0</v>
      </c>
      <c r="Q12567" s="3" t="s">
        <v>2911</v>
      </c>
      <c r="S12567" s="3" t="s">
        <v>34</v>
      </c>
    </row>
    <row r="12568">
      <c r="A12568" s="2">
        <v>42318.714907407404</v>
      </c>
      <c r="B12568" s="3">
        <v>76.0</v>
      </c>
      <c r="C12568" s="3" t="s">
        <v>11139</v>
      </c>
      <c r="D12568" s="3">
        <v>11.0</v>
      </c>
      <c r="E12568" s="3" t="s">
        <v>1239</v>
      </c>
      <c r="F12568" s="3">
        <v>7.0</v>
      </c>
      <c r="G12568" s="3">
        <v>6.0</v>
      </c>
      <c r="H12568" s="3" t="s">
        <v>11884</v>
      </c>
      <c r="I12568" s="3" t="s">
        <v>4247</v>
      </c>
      <c r="J12568" s="3" t="s">
        <v>1412</v>
      </c>
      <c r="K12568" s="3" t="s">
        <v>24</v>
      </c>
      <c r="L12568" s="3">
        <v>2.0</v>
      </c>
      <c r="M12568" s="3" t="s">
        <v>30</v>
      </c>
      <c r="N12568" s="3" t="s">
        <v>11890</v>
      </c>
      <c r="O12568" s="3" t="s">
        <v>960</v>
      </c>
      <c r="P12568" s="4">
        <v>21040.0</v>
      </c>
      <c r="Q12568" s="3" t="s">
        <v>132</v>
      </c>
      <c r="S12568" s="3" t="s">
        <v>34</v>
      </c>
    </row>
    <row r="12569">
      <c r="A12569" s="2">
        <v>42318.714907407404</v>
      </c>
      <c r="B12569" s="3">
        <v>76.0</v>
      </c>
      <c r="C12569" s="3" t="s">
        <v>11139</v>
      </c>
      <c r="D12569" s="3">
        <v>11.0</v>
      </c>
      <c r="E12569" s="3" t="s">
        <v>1239</v>
      </c>
      <c r="F12569" s="3">
        <v>7.0</v>
      </c>
      <c r="G12569" s="3">
        <v>6.0</v>
      </c>
      <c r="H12569" s="3" t="s">
        <v>11884</v>
      </c>
      <c r="I12569" s="3" t="s">
        <v>4247</v>
      </c>
      <c r="J12569" s="3" t="s">
        <v>1412</v>
      </c>
      <c r="K12569" s="3" t="s">
        <v>24</v>
      </c>
      <c r="L12569" s="3">
        <v>3.0</v>
      </c>
      <c r="M12569" s="3" t="s">
        <v>25</v>
      </c>
      <c r="N12569" s="3" t="s">
        <v>5496</v>
      </c>
      <c r="O12569" s="3" t="s">
        <v>685</v>
      </c>
      <c r="P12569" s="4">
        <v>26494.0</v>
      </c>
      <c r="Q12569" s="3" t="s">
        <v>46</v>
      </c>
      <c r="S12569" s="3" t="s">
        <v>34</v>
      </c>
    </row>
    <row r="12570">
      <c r="A12570" s="2">
        <v>42318.714907407404</v>
      </c>
      <c r="B12570" s="3">
        <v>76.0</v>
      </c>
      <c r="C12570" s="3" t="s">
        <v>11139</v>
      </c>
      <c r="D12570" s="3">
        <v>11.0</v>
      </c>
      <c r="E12570" s="3" t="s">
        <v>1239</v>
      </c>
      <c r="F12570" s="3">
        <v>7.0</v>
      </c>
      <c r="G12570" s="3">
        <v>6.0</v>
      </c>
      <c r="H12570" s="3" t="s">
        <v>11884</v>
      </c>
      <c r="I12570" s="3" t="s">
        <v>4247</v>
      </c>
      <c r="J12570" s="3" t="s">
        <v>1412</v>
      </c>
      <c r="K12570" s="3" t="s">
        <v>24</v>
      </c>
      <c r="L12570" s="3">
        <v>4.0</v>
      </c>
      <c r="M12570" s="3" t="s">
        <v>30</v>
      </c>
      <c r="N12570" s="3" t="s">
        <v>11891</v>
      </c>
      <c r="O12570" s="3" t="s">
        <v>5386</v>
      </c>
      <c r="P12570" s="4">
        <v>26099.0</v>
      </c>
      <c r="Q12570" s="3" t="s">
        <v>40</v>
      </c>
      <c r="S12570" s="3" t="s">
        <v>34</v>
      </c>
    </row>
    <row r="12571">
      <c r="A12571" s="2">
        <v>42318.714907407404</v>
      </c>
      <c r="B12571" s="3">
        <v>76.0</v>
      </c>
      <c r="C12571" s="3" t="s">
        <v>11139</v>
      </c>
      <c r="D12571" s="3">
        <v>11.0</v>
      </c>
      <c r="E12571" s="3" t="s">
        <v>1239</v>
      </c>
      <c r="F12571" s="3">
        <v>7.0</v>
      </c>
      <c r="G12571" s="3">
        <v>6.0</v>
      </c>
      <c r="H12571" s="3" t="s">
        <v>11884</v>
      </c>
      <c r="I12571" s="3" t="s">
        <v>4247</v>
      </c>
      <c r="J12571" s="3" t="s">
        <v>1412</v>
      </c>
      <c r="K12571" s="3" t="s">
        <v>24</v>
      </c>
      <c r="L12571" s="3">
        <v>5.0</v>
      </c>
      <c r="M12571" s="3" t="s">
        <v>25</v>
      </c>
      <c r="N12571" s="3" t="s">
        <v>3056</v>
      </c>
      <c r="O12571" s="3" t="s">
        <v>7164</v>
      </c>
      <c r="P12571" s="4">
        <v>34392.0</v>
      </c>
      <c r="Q12571" s="3" t="s">
        <v>40</v>
      </c>
      <c r="S12571" s="3" t="s">
        <v>34</v>
      </c>
    </row>
    <row r="12572">
      <c r="A12572" s="2">
        <v>42318.714907407404</v>
      </c>
      <c r="B12572" s="3">
        <v>76.0</v>
      </c>
      <c r="C12572" s="3" t="s">
        <v>11139</v>
      </c>
      <c r="D12572" s="3">
        <v>11.0</v>
      </c>
      <c r="E12572" s="3" t="s">
        <v>1239</v>
      </c>
      <c r="F12572" s="3">
        <v>7.0</v>
      </c>
      <c r="G12572" s="3">
        <v>6.0</v>
      </c>
      <c r="H12572" s="3" t="s">
        <v>11884</v>
      </c>
      <c r="I12572" s="3" t="s">
        <v>4247</v>
      </c>
      <c r="J12572" s="3" t="s">
        <v>1412</v>
      </c>
      <c r="K12572" s="3" t="s">
        <v>24</v>
      </c>
      <c r="L12572" s="3">
        <v>6.0</v>
      </c>
      <c r="M12572" s="3" t="s">
        <v>30</v>
      </c>
      <c r="N12572" s="3" t="s">
        <v>11892</v>
      </c>
      <c r="O12572" s="3" t="s">
        <v>102</v>
      </c>
      <c r="P12572" s="4">
        <v>18458.0</v>
      </c>
      <c r="Q12572" s="3" t="s">
        <v>49</v>
      </c>
      <c r="S12572" s="3" t="s">
        <v>34</v>
      </c>
    </row>
    <row r="12573">
      <c r="A12573" s="2">
        <v>42318.714907407404</v>
      </c>
      <c r="B12573" s="3">
        <v>76.0</v>
      </c>
      <c r="C12573" s="3" t="s">
        <v>11139</v>
      </c>
      <c r="D12573" s="3">
        <v>11.0</v>
      </c>
      <c r="E12573" s="3" t="s">
        <v>1239</v>
      </c>
      <c r="F12573" s="3">
        <v>7.0</v>
      </c>
      <c r="G12573" s="3">
        <v>6.0</v>
      </c>
      <c r="H12573" s="3" t="s">
        <v>11884</v>
      </c>
      <c r="I12573" s="3" t="s">
        <v>4247</v>
      </c>
      <c r="J12573" s="3" t="s">
        <v>1412</v>
      </c>
      <c r="K12573" s="3" t="s">
        <v>24</v>
      </c>
      <c r="L12573" s="3">
        <v>7.0</v>
      </c>
      <c r="M12573" s="3" t="s">
        <v>25</v>
      </c>
      <c r="N12573" s="3" t="s">
        <v>11893</v>
      </c>
      <c r="O12573" s="3" t="s">
        <v>2112</v>
      </c>
      <c r="P12573" s="4">
        <v>29758.0</v>
      </c>
      <c r="Q12573" s="3" t="s">
        <v>72</v>
      </c>
      <c r="S12573" s="3" t="s">
        <v>34</v>
      </c>
    </row>
    <row r="12574">
      <c r="A12574" s="2">
        <v>42318.714907407404</v>
      </c>
      <c r="B12574" s="3">
        <v>76.0</v>
      </c>
      <c r="C12574" s="3" t="s">
        <v>11139</v>
      </c>
      <c r="D12574" s="3">
        <v>11.0</v>
      </c>
      <c r="E12574" s="3" t="s">
        <v>1239</v>
      </c>
      <c r="F12574" s="3">
        <v>7.0</v>
      </c>
      <c r="G12574" s="3">
        <v>6.0</v>
      </c>
      <c r="H12574" s="3" t="s">
        <v>11884</v>
      </c>
      <c r="I12574" s="3" t="s">
        <v>4247</v>
      </c>
      <c r="J12574" s="3" t="s">
        <v>1412</v>
      </c>
      <c r="K12574" s="3" t="s">
        <v>24</v>
      </c>
      <c r="L12574" s="3">
        <v>8.0</v>
      </c>
      <c r="M12574" s="3" t="s">
        <v>30</v>
      </c>
      <c r="N12574" s="3" t="s">
        <v>11894</v>
      </c>
      <c r="O12574" s="3" t="s">
        <v>235</v>
      </c>
      <c r="P12574" s="4">
        <v>22984.0</v>
      </c>
      <c r="Q12574" s="3" t="s">
        <v>153</v>
      </c>
      <c r="S12574" s="3" t="s">
        <v>34</v>
      </c>
    </row>
    <row r="12575">
      <c r="A12575" s="2">
        <v>42318.714907407404</v>
      </c>
      <c r="B12575" s="3">
        <v>76.0</v>
      </c>
      <c r="C12575" s="3" t="s">
        <v>11139</v>
      </c>
      <c r="D12575" s="3">
        <v>11.0</v>
      </c>
      <c r="E12575" s="3" t="s">
        <v>1239</v>
      </c>
      <c r="F12575" s="3">
        <v>7.0</v>
      </c>
      <c r="G12575" s="3">
        <v>6.0</v>
      </c>
      <c r="H12575" s="3" t="s">
        <v>11884</v>
      </c>
      <c r="I12575" s="3" t="s">
        <v>4247</v>
      </c>
      <c r="J12575" s="3" t="s">
        <v>1412</v>
      </c>
      <c r="K12575" s="3" t="s">
        <v>24</v>
      </c>
      <c r="L12575" s="3">
        <v>9.0</v>
      </c>
      <c r="M12575" s="3" t="s">
        <v>25</v>
      </c>
      <c r="N12575" s="3" t="s">
        <v>11895</v>
      </c>
      <c r="O12575" s="3" t="s">
        <v>100</v>
      </c>
      <c r="P12575" s="4">
        <v>24590.0</v>
      </c>
      <c r="Q12575" s="3" t="s">
        <v>79</v>
      </c>
      <c r="S12575" s="3" t="s">
        <v>34</v>
      </c>
    </row>
    <row r="12576">
      <c r="A12576" s="2">
        <v>42318.714907407404</v>
      </c>
      <c r="B12576" s="3">
        <v>76.0</v>
      </c>
      <c r="C12576" s="3" t="s">
        <v>11139</v>
      </c>
      <c r="D12576" s="3">
        <v>11.0</v>
      </c>
      <c r="E12576" s="3" t="s">
        <v>1239</v>
      </c>
      <c r="F12576" s="3">
        <v>7.0</v>
      </c>
      <c r="G12576" s="3">
        <v>6.0</v>
      </c>
      <c r="H12576" s="3" t="s">
        <v>11884</v>
      </c>
      <c r="I12576" s="3" t="s">
        <v>4247</v>
      </c>
      <c r="J12576" s="3" t="s">
        <v>1412</v>
      </c>
      <c r="K12576" s="3" t="s">
        <v>24</v>
      </c>
      <c r="L12576" s="3">
        <v>10.0</v>
      </c>
      <c r="M12576" s="3" t="s">
        <v>30</v>
      </c>
      <c r="N12576" s="3" t="s">
        <v>11896</v>
      </c>
      <c r="O12576" s="3" t="s">
        <v>3305</v>
      </c>
      <c r="P12576" s="4">
        <v>26483.0</v>
      </c>
      <c r="Q12576" s="3" t="s">
        <v>132</v>
      </c>
      <c r="S12576" s="3" t="s">
        <v>34</v>
      </c>
    </row>
    <row r="12577">
      <c r="A12577" s="2">
        <v>42318.714907407404</v>
      </c>
      <c r="B12577" s="3">
        <v>76.0</v>
      </c>
      <c r="C12577" s="3" t="s">
        <v>11139</v>
      </c>
      <c r="D12577" s="3">
        <v>11.0</v>
      </c>
      <c r="E12577" s="3" t="s">
        <v>1239</v>
      </c>
      <c r="F12577" s="3">
        <v>7.0</v>
      </c>
      <c r="G12577" s="3">
        <v>6.0</v>
      </c>
      <c r="H12577" s="3" t="s">
        <v>11884</v>
      </c>
      <c r="I12577" s="3" t="s">
        <v>4247</v>
      </c>
      <c r="J12577" s="3" t="s">
        <v>1412</v>
      </c>
      <c r="K12577" s="3" t="s">
        <v>24</v>
      </c>
      <c r="L12577" s="3">
        <v>11.0</v>
      </c>
      <c r="M12577" s="3" t="s">
        <v>25</v>
      </c>
      <c r="N12577" s="3" t="s">
        <v>11897</v>
      </c>
      <c r="O12577" s="3" t="s">
        <v>27</v>
      </c>
      <c r="P12577" s="4">
        <v>24040.0</v>
      </c>
      <c r="Q12577" s="3" t="s">
        <v>153</v>
      </c>
      <c r="S12577" s="3" t="s">
        <v>34</v>
      </c>
    </row>
    <row r="12578">
      <c r="A12578" s="2">
        <v>42318.714907407404</v>
      </c>
      <c r="B12578" s="3">
        <v>76.0</v>
      </c>
      <c r="C12578" s="3" t="s">
        <v>11139</v>
      </c>
      <c r="D12578" s="3">
        <v>11.0</v>
      </c>
      <c r="E12578" s="3" t="s">
        <v>1239</v>
      </c>
      <c r="F12578" s="3">
        <v>7.0</v>
      </c>
      <c r="G12578" s="3">
        <v>6.0</v>
      </c>
      <c r="H12578" s="3" t="s">
        <v>11884</v>
      </c>
      <c r="I12578" s="3" t="s">
        <v>4247</v>
      </c>
      <c r="J12578" s="3" t="s">
        <v>1412</v>
      </c>
      <c r="K12578" s="3" t="s">
        <v>24</v>
      </c>
      <c r="L12578" s="3">
        <v>12.0</v>
      </c>
      <c r="M12578" s="3" t="s">
        <v>30</v>
      </c>
      <c r="N12578" s="3" t="s">
        <v>11898</v>
      </c>
      <c r="O12578" s="3" t="s">
        <v>283</v>
      </c>
      <c r="P12578" s="4">
        <v>26336.0</v>
      </c>
      <c r="Q12578" s="3" t="s">
        <v>153</v>
      </c>
      <c r="S12578" s="3" t="s">
        <v>34</v>
      </c>
    </row>
    <row r="12579">
      <c r="A12579" s="2">
        <v>42318.714907407404</v>
      </c>
      <c r="B12579" s="3">
        <v>76.0</v>
      </c>
      <c r="C12579" s="3" t="s">
        <v>11139</v>
      </c>
      <c r="D12579" s="3">
        <v>12.0</v>
      </c>
      <c r="E12579" s="3" t="s">
        <v>11158</v>
      </c>
      <c r="F12579" s="3">
        <v>7.0</v>
      </c>
      <c r="G12579" s="3">
        <v>6.0</v>
      </c>
      <c r="H12579" s="3" t="s">
        <v>11884</v>
      </c>
      <c r="I12579" s="3" t="s">
        <v>4247</v>
      </c>
      <c r="J12579" s="3" t="s">
        <v>1412</v>
      </c>
      <c r="K12579" s="3" t="s">
        <v>24</v>
      </c>
      <c r="L12579" s="3">
        <v>1.0</v>
      </c>
      <c r="M12579" s="3" t="s">
        <v>25</v>
      </c>
      <c r="N12579" s="3" t="s">
        <v>11899</v>
      </c>
      <c r="O12579" s="3" t="s">
        <v>822</v>
      </c>
      <c r="P12579" s="4">
        <v>30212.0</v>
      </c>
      <c r="Q12579" s="3" t="s">
        <v>153</v>
      </c>
      <c r="S12579" s="3" t="s">
        <v>34</v>
      </c>
    </row>
    <row r="12580">
      <c r="A12580" s="2">
        <v>42318.714907407404</v>
      </c>
      <c r="B12580" s="3">
        <v>76.0</v>
      </c>
      <c r="C12580" s="3" t="s">
        <v>11139</v>
      </c>
      <c r="D12580" s="3">
        <v>12.0</v>
      </c>
      <c r="E12580" s="3" t="s">
        <v>11158</v>
      </c>
      <c r="F12580" s="3">
        <v>7.0</v>
      </c>
      <c r="G12580" s="3">
        <v>6.0</v>
      </c>
      <c r="H12580" s="3" t="s">
        <v>11884</v>
      </c>
      <c r="I12580" s="3" t="s">
        <v>4247</v>
      </c>
      <c r="J12580" s="3" t="s">
        <v>1412</v>
      </c>
      <c r="K12580" s="3" t="s">
        <v>24</v>
      </c>
      <c r="L12580" s="3">
        <v>2.0</v>
      </c>
      <c r="M12580" s="3" t="s">
        <v>30</v>
      </c>
      <c r="N12580" s="3" t="s">
        <v>11900</v>
      </c>
      <c r="O12580" s="3" t="s">
        <v>591</v>
      </c>
      <c r="P12580" s="4">
        <v>31257.0</v>
      </c>
      <c r="Q12580" s="3" t="s">
        <v>153</v>
      </c>
      <c r="S12580" s="3" t="s">
        <v>34</v>
      </c>
    </row>
    <row r="12581">
      <c r="A12581" s="2">
        <v>42318.714907407404</v>
      </c>
      <c r="B12581" s="3">
        <v>76.0</v>
      </c>
      <c r="C12581" s="3" t="s">
        <v>11139</v>
      </c>
      <c r="D12581" s="3">
        <v>12.0</v>
      </c>
      <c r="E12581" s="3" t="s">
        <v>11158</v>
      </c>
      <c r="F12581" s="3">
        <v>7.0</v>
      </c>
      <c r="G12581" s="3">
        <v>6.0</v>
      </c>
      <c r="H12581" s="3" t="s">
        <v>11884</v>
      </c>
      <c r="I12581" s="3" t="s">
        <v>4247</v>
      </c>
      <c r="J12581" s="3" t="s">
        <v>1412</v>
      </c>
      <c r="K12581" s="3" t="s">
        <v>24</v>
      </c>
      <c r="L12581" s="3">
        <v>3.0</v>
      </c>
      <c r="M12581" s="3" t="s">
        <v>25</v>
      </c>
      <c r="N12581" s="3" t="s">
        <v>11901</v>
      </c>
      <c r="O12581" s="3" t="s">
        <v>421</v>
      </c>
      <c r="P12581" s="4">
        <v>21510.0</v>
      </c>
      <c r="Q12581" s="3" t="s">
        <v>37</v>
      </c>
      <c r="S12581" s="3" t="s">
        <v>34</v>
      </c>
    </row>
    <row r="12582">
      <c r="A12582" s="2">
        <v>42318.714907407404</v>
      </c>
      <c r="B12582" s="3">
        <v>76.0</v>
      </c>
      <c r="C12582" s="3" t="s">
        <v>11139</v>
      </c>
      <c r="D12582" s="3">
        <v>12.0</v>
      </c>
      <c r="E12582" s="3" t="s">
        <v>11158</v>
      </c>
      <c r="F12582" s="3">
        <v>7.0</v>
      </c>
      <c r="G12582" s="3">
        <v>6.0</v>
      </c>
      <c r="H12582" s="3" t="s">
        <v>11884</v>
      </c>
      <c r="I12582" s="3" t="s">
        <v>4247</v>
      </c>
      <c r="J12582" s="3" t="s">
        <v>1412</v>
      </c>
      <c r="K12582" s="3" t="s">
        <v>24</v>
      </c>
      <c r="L12582" s="3">
        <v>4.0</v>
      </c>
      <c r="M12582" s="3" t="s">
        <v>30</v>
      </c>
      <c r="N12582" s="3" t="s">
        <v>1132</v>
      </c>
      <c r="O12582" s="3" t="s">
        <v>853</v>
      </c>
      <c r="P12582" s="4">
        <v>16869.0</v>
      </c>
      <c r="Q12582" s="3" t="s">
        <v>86</v>
      </c>
      <c r="S12582" s="3" t="s">
        <v>34</v>
      </c>
    </row>
    <row r="12583">
      <c r="A12583" s="2">
        <v>42318.714907407404</v>
      </c>
      <c r="B12583" s="3">
        <v>76.0</v>
      </c>
      <c r="C12583" s="3" t="s">
        <v>11139</v>
      </c>
      <c r="D12583" s="3">
        <v>12.0</v>
      </c>
      <c r="E12583" s="3" t="s">
        <v>11158</v>
      </c>
      <c r="F12583" s="3">
        <v>7.0</v>
      </c>
      <c r="G12583" s="3">
        <v>6.0</v>
      </c>
      <c r="H12583" s="3" t="s">
        <v>11884</v>
      </c>
      <c r="I12583" s="3" t="s">
        <v>4247</v>
      </c>
      <c r="J12583" s="3" t="s">
        <v>1412</v>
      </c>
      <c r="K12583" s="3" t="s">
        <v>24</v>
      </c>
      <c r="L12583" s="3">
        <v>5.0</v>
      </c>
      <c r="M12583" s="3" t="s">
        <v>25</v>
      </c>
      <c r="N12583" s="3" t="s">
        <v>11902</v>
      </c>
      <c r="O12583" s="3" t="s">
        <v>371</v>
      </c>
      <c r="P12583" s="4">
        <v>21282.0</v>
      </c>
      <c r="Q12583" s="3" t="s">
        <v>72</v>
      </c>
      <c r="S12583" s="3" t="s">
        <v>34</v>
      </c>
    </row>
    <row r="12584">
      <c r="A12584" s="2">
        <v>42318.714907407404</v>
      </c>
      <c r="B12584" s="3">
        <v>76.0</v>
      </c>
      <c r="C12584" s="3" t="s">
        <v>11139</v>
      </c>
      <c r="D12584" s="3">
        <v>12.0</v>
      </c>
      <c r="E12584" s="3" t="s">
        <v>11158</v>
      </c>
      <c r="F12584" s="3">
        <v>7.0</v>
      </c>
      <c r="G12584" s="3">
        <v>6.0</v>
      </c>
      <c r="H12584" s="3" t="s">
        <v>11884</v>
      </c>
      <c r="I12584" s="3" t="s">
        <v>4247</v>
      </c>
      <c r="J12584" s="3" t="s">
        <v>1412</v>
      </c>
      <c r="K12584" s="3" t="s">
        <v>24</v>
      </c>
      <c r="L12584" s="3">
        <v>6.0</v>
      </c>
      <c r="M12584" s="3" t="s">
        <v>30</v>
      </c>
      <c r="N12584" s="3" t="s">
        <v>11903</v>
      </c>
      <c r="O12584" s="3" t="s">
        <v>697</v>
      </c>
      <c r="P12584" s="4">
        <v>31341.0</v>
      </c>
      <c r="Q12584" s="3" t="s">
        <v>247</v>
      </c>
      <c r="S12584" s="3" t="s">
        <v>34</v>
      </c>
    </row>
    <row r="12585">
      <c r="A12585" s="2">
        <v>42318.714907407404</v>
      </c>
      <c r="B12585" s="3">
        <v>76.0</v>
      </c>
      <c r="C12585" s="3" t="s">
        <v>11139</v>
      </c>
      <c r="D12585" s="3">
        <v>12.0</v>
      </c>
      <c r="E12585" s="3" t="s">
        <v>11158</v>
      </c>
      <c r="F12585" s="3">
        <v>7.0</v>
      </c>
      <c r="G12585" s="3">
        <v>6.0</v>
      </c>
      <c r="H12585" s="3" t="s">
        <v>11884</v>
      </c>
      <c r="I12585" s="3" t="s">
        <v>4247</v>
      </c>
      <c r="J12585" s="3" t="s">
        <v>1412</v>
      </c>
      <c r="K12585" s="3" t="s">
        <v>24</v>
      </c>
      <c r="L12585" s="3">
        <v>7.0</v>
      </c>
      <c r="M12585" s="3" t="s">
        <v>25</v>
      </c>
      <c r="N12585" s="3" t="s">
        <v>432</v>
      </c>
      <c r="O12585" s="3" t="s">
        <v>664</v>
      </c>
      <c r="P12585" s="4">
        <v>21718.0</v>
      </c>
      <c r="Q12585" s="3" t="s">
        <v>115</v>
      </c>
      <c r="S12585" s="3" t="s">
        <v>34</v>
      </c>
    </row>
    <row r="12586">
      <c r="A12586" s="2">
        <v>42318.714907407404</v>
      </c>
      <c r="B12586" s="3">
        <v>76.0</v>
      </c>
      <c r="C12586" s="3" t="s">
        <v>11139</v>
      </c>
      <c r="D12586" s="3">
        <v>12.0</v>
      </c>
      <c r="E12586" s="3" t="s">
        <v>11158</v>
      </c>
      <c r="F12586" s="3">
        <v>7.0</v>
      </c>
      <c r="G12586" s="3">
        <v>6.0</v>
      </c>
      <c r="H12586" s="3" t="s">
        <v>11884</v>
      </c>
      <c r="I12586" s="3" t="s">
        <v>4247</v>
      </c>
      <c r="J12586" s="3" t="s">
        <v>1412</v>
      </c>
      <c r="K12586" s="3" t="s">
        <v>24</v>
      </c>
      <c r="L12586" s="3">
        <v>8.0</v>
      </c>
      <c r="M12586" s="3" t="s">
        <v>30</v>
      </c>
      <c r="N12586" s="3" t="s">
        <v>1803</v>
      </c>
      <c r="O12586" s="3" t="s">
        <v>171</v>
      </c>
      <c r="P12586" s="4">
        <v>19406.0</v>
      </c>
      <c r="Q12586" s="3" t="s">
        <v>49</v>
      </c>
      <c r="S12586" s="3" t="s">
        <v>34</v>
      </c>
    </row>
    <row r="12587">
      <c r="A12587" s="2">
        <v>42318.714907407404</v>
      </c>
      <c r="B12587" s="3">
        <v>76.0</v>
      </c>
      <c r="C12587" s="3" t="s">
        <v>11139</v>
      </c>
      <c r="D12587" s="3">
        <v>12.0</v>
      </c>
      <c r="E12587" s="3" t="s">
        <v>11158</v>
      </c>
      <c r="F12587" s="3">
        <v>7.0</v>
      </c>
      <c r="G12587" s="3">
        <v>6.0</v>
      </c>
      <c r="H12587" s="3" t="s">
        <v>11884</v>
      </c>
      <c r="I12587" s="3" t="s">
        <v>4247</v>
      </c>
      <c r="J12587" s="3" t="s">
        <v>1412</v>
      </c>
      <c r="K12587" s="3" t="s">
        <v>24</v>
      </c>
      <c r="L12587" s="3">
        <v>9.0</v>
      </c>
      <c r="M12587" s="3" t="s">
        <v>25</v>
      </c>
      <c r="N12587" s="3" t="s">
        <v>11904</v>
      </c>
      <c r="O12587" s="3" t="s">
        <v>2093</v>
      </c>
      <c r="P12587" s="4">
        <v>28164.0</v>
      </c>
      <c r="Q12587" s="3" t="s">
        <v>46</v>
      </c>
      <c r="S12587" s="3" t="s">
        <v>34</v>
      </c>
    </row>
    <row r="12588">
      <c r="A12588" s="2">
        <v>42318.714907407404</v>
      </c>
      <c r="B12588" s="3">
        <v>76.0</v>
      </c>
      <c r="C12588" s="3" t="s">
        <v>11139</v>
      </c>
      <c r="D12588" s="3">
        <v>12.0</v>
      </c>
      <c r="E12588" s="3" t="s">
        <v>11158</v>
      </c>
      <c r="F12588" s="3">
        <v>7.0</v>
      </c>
      <c r="G12588" s="3">
        <v>6.0</v>
      </c>
      <c r="H12588" s="3" t="s">
        <v>11884</v>
      </c>
      <c r="I12588" s="3" t="s">
        <v>4247</v>
      </c>
      <c r="J12588" s="3" t="s">
        <v>1412</v>
      </c>
      <c r="K12588" s="3" t="s">
        <v>24</v>
      </c>
      <c r="L12588" s="3">
        <v>10.0</v>
      </c>
      <c r="M12588" s="3" t="s">
        <v>30</v>
      </c>
      <c r="N12588" s="3" t="s">
        <v>4502</v>
      </c>
      <c r="O12588" s="3" t="s">
        <v>215</v>
      </c>
      <c r="P12588" s="4">
        <v>35231.0</v>
      </c>
      <c r="Q12588" s="3" t="s">
        <v>191</v>
      </c>
      <c r="S12588" s="3" t="s">
        <v>34</v>
      </c>
    </row>
    <row r="12589">
      <c r="A12589" s="2">
        <v>42318.714907407404</v>
      </c>
      <c r="B12589" s="3">
        <v>76.0</v>
      </c>
      <c r="C12589" s="3" t="s">
        <v>11139</v>
      </c>
      <c r="D12589" s="3">
        <v>30.0</v>
      </c>
      <c r="E12589" s="3" t="s">
        <v>11167</v>
      </c>
      <c r="F12589" s="3">
        <v>7.0</v>
      </c>
      <c r="G12589" s="3">
        <v>6.0</v>
      </c>
      <c r="H12589" s="3" t="s">
        <v>11884</v>
      </c>
      <c r="I12589" s="3" t="s">
        <v>4247</v>
      </c>
      <c r="J12589" s="3" t="s">
        <v>1412</v>
      </c>
      <c r="K12589" s="3" t="s">
        <v>24</v>
      </c>
      <c r="L12589" s="3">
        <v>1.0</v>
      </c>
      <c r="M12589" s="3" t="s">
        <v>25</v>
      </c>
      <c r="N12589" s="3" t="s">
        <v>11905</v>
      </c>
      <c r="O12589" s="3" t="s">
        <v>297</v>
      </c>
      <c r="P12589" s="4">
        <v>25371.0</v>
      </c>
      <c r="Q12589" s="3" t="s">
        <v>37</v>
      </c>
      <c r="S12589" s="3" t="s">
        <v>34</v>
      </c>
    </row>
    <row r="12590">
      <c r="A12590" s="2">
        <v>42318.714907407404</v>
      </c>
      <c r="B12590" s="3">
        <v>76.0</v>
      </c>
      <c r="C12590" s="3" t="s">
        <v>11139</v>
      </c>
      <c r="D12590" s="3">
        <v>30.0</v>
      </c>
      <c r="E12590" s="3" t="s">
        <v>11167</v>
      </c>
      <c r="F12590" s="3">
        <v>7.0</v>
      </c>
      <c r="G12590" s="3">
        <v>6.0</v>
      </c>
      <c r="H12590" s="3" t="s">
        <v>11884</v>
      </c>
      <c r="I12590" s="3" t="s">
        <v>4247</v>
      </c>
      <c r="J12590" s="3" t="s">
        <v>1412</v>
      </c>
      <c r="K12590" s="3" t="s">
        <v>24</v>
      </c>
      <c r="L12590" s="3">
        <v>2.0</v>
      </c>
      <c r="M12590" s="3" t="s">
        <v>30</v>
      </c>
      <c r="N12590" s="3" t="s">
        <v>11906</v>
      </c>
      <c r="O12590" s="3" t="s">
        <v>163</v>
      </c>
      <c r="P12590" s="4">
        <v>21792.0</v>
      </c>
      <c r="Q12590" s="3" t="s">
        <v>86</v>
      </c>
      <c r="S12590" s="3" t="s">
        <v>34</v>
      </c>
    </row>
    <row r="12591">
      <c r="A12591" s="2">
        <v>42318.714907407404</v>
      </c>
      <c r="B12591" s="3">
        <v>76.0</v>
      </c>
      <c r="C12591" s="3" t="s">
        <v>11139</v>
      </c>
      <c r="D12591" s="3">
        <v>30.0</v>
      </c>
      <c r="E12591" s="3" t="s">
        <v>11167</v>
      </c>
      <c r="F12591" s="3">
        <v>7.0</v>
      </c>
      <c r="G12591" s="3">
        <v>6.0</v>
      </c>
      <c r="H12591" s="3" t="s">
        <v>11884</v>
      </c>
      <c r="I12591" s="3" t="s">
        <v>4247</v>
      </c>
      <c r="J12591" s="3" t="s">
        <v>1412</v>
      </c>
      <c r="K12591" s="3" t="s">
        <v>272</v>
      </c>
      <c r="L12591" s="3">
        <v>3.0</v>
      </c>
      <c r="M12591" s="3" t="s">
        <v>25</v>
      </c>
      <c r="N12591" s="3" t="s">
        <v>11907</v>
      </c>
      <c r="O12591" s="3" t="s">
        <v>3245</v>
      </c>
      <c r="P12591" s="4">
        <v>31138.0</v>
      </c>
      <c r="Q12591" s="3" t="s">
        <v>372</v>
      </c>
      <c r="S12591" s="3" t="s">
        <v>34</v>
      </c>
    </row>
    <row r="12592">
      <c r="A12592" s="2">
        <v>42318.714907407404</v>
      </c>
      <c r="B12592" s="3">
        <v>76.0</v>
      </c>
      <c r="C12592" s="3" t="s">
        <v>11139</v>
      </c>
      <c r="D12592" s="3">
        <v>30.0</v>
      </c>
      <c r="E12592" s="3" t="s">
        <v>11167</v>
      </c>
      <c r="F12592" s="3">
        <v>7.0</v>
      </c>
      <c r="G12592" s="3">
        <v>6.0</v>
      </c>
      <c r="H12592" s="3" t="s">
        <v>11884</v>
      </c>
      <c r="I12592" s="3" t="s">
        <v>4247</v>
      </c>
      <c r="J12592" s="3" t="s">
        <v>1412</v>
      </c>
      <c r="K12592" s="3" t="s">
        <v>24</v>
      </c>
      <c r="L12592" s="3">
        <v>4.0</v>
      </c>
      <c r="M12592" s="3" t="s">
        <v>30</v>
      </c>
      <c r="N12592" s="3" t="s">
        <v>11908</v>
      </c>
      <c r="O12592" s="3" t="s">
        <v>2285</v>
      </c>
      <c r="P12592" s="4">
        <v>17550.0</v>
      </c>
      <c r="Q12592" s="3" t="s">
        <v>49</v>
      </c>
      <c r="S12592" s="3" t="s">
        <v>34</v>
      </c>
    </row>
    <row r="12593">
      <c r="A12593" s="2">
        <v>42318.714907407404</v>
      </c>
      <c r="B12593" s="3">
        <v>76.0</v>
      </c>
      <c r="C12593" s="3" t="s">
        <v>11139</v>
      </c>
      <c r="D12593" s="3">
        <v>30.0</v>
      </c>
      <c r="E12593" s="3" t="s">
        <v>11167</v>
      </c>
      <c r="F12593" s="3">
        <v>7.0</v>
      </c>
      <c r="G12593" s="3">
        <v>6.0</v>
      </c>
      <c r="H12593" s="3" t="s">
        <v>11884</v>
      </c>
      <c r="I12593" s="3" t="s">
        <v>4247</v>
      </c>
      <c r="J12593" s="3" t="s">
        <v>1412</v>
      </c>
      <c r="K12593" s="3" t="s">
        <v>24</v>
      </c>
      <c r="L12593" s="3">
        <v>5.0</v>
      </c>
      <c r="M12593" s="3" t="s">
        <v>25</v>
      </c>
      <c r="N12593" s="3" t="s">
        <v>11909</v>
      </c>
      <c r="O12593" s="3" t="s">
        <v>1593</v>
      </c>
      <c r="P12593" s="4">
        <v>19090.0</v>
      </c>
      <c r="Q12593" s="3" t="s">
        <v>49</v>
      </c>
      <c r="S12593" s="3" t="s">
        <v>34</v>
      </c>
    </row>
    <row r="12594">
      <c r="A12594" s="2">
        <v>42318.714907407404</v>
      </c>
      <c r="B12594" s="3">
        <v>76.0</v>
      </c>
      <c r="C12594" s="3" t="s">
        <v>11139</v>
      </c>
      <c r="D12594" s="3">
        <v>30.0</v>
      </c>
      <c r="E12594" s="3" t="s">
        <v>11167</v>
      </c>
      <c r="F12594" s="3">
        <v>7.0</v>
      </c>
      <c r="G12594" s="3">
        <v>6.0</v>
      </c>
      <c r="H12594" s="3" t="s">
        <v>11884</v>
      </c>
      <c r="I12594" s="3" t="s">
        <v>4247</v>
      </c>
      <c r="J12594" s="3" t="s">
        <v>1412</v>
      </c>
      <c r="K12594" s="3" t="s">
        <v>24</v>
      </c>
      <c r="L12594" s="3">
        <v>6.0</v>
      </c>
      <c r="M12594" s="3" t="s">
        <v>30</v>
      </c>
      <c r="N12594" s="3" t="s">
        <v>11910</v>
      </c>
      <c r="O12594" s="3" t="s">
        <v>171</v>
      </c>
      <c r="P12594" s="4">
        <v>21690.0</v>
      </c>
      <c r="Q12594" s="3" t="s">
        <v>132</v>
      </c>
      <c r="S12594" s="3" t="s">
        <v>34</v>
      </c>
    </row>
    <row r="12595">
      <c r="A12595" s="2">
        <v>42318.714907407404</v>
      </c>
      <c r="B12595" s="3">
        <v>76.0</v>
      </c>
      <c r="C12595" s="3" t="s">
        <v>11139</v>
      </c>
      <c r="D12595" s="3">
        <v>30.0</v>
      </c>
      <c r="E12595" s="3" t="s">
        <v>11167</v>
      </c>
      <c r="F12595" s="3">
        <v>7.0</v>
      </c>
      <c r="G12595" s="3">
        <v>6.0</v>
      </c>
      <c r="H12595" s="3" t="s">
        <v>11884</v>
      </c>
      <c r="I12595" s="3" t="s">
        <v>4247</v>
      </c>
      <c r="J12595" s="3" t="s">
        <v>1412</v>
      </c>
      <c r="K12595" s="3" t="s">
        <v>24</v>
      </c>
      <c r="L12595" s="3">
        <v>7.0</v>
      </c>
      <c r="M12595" s="3" t="s">
        <v>25</v>
      </c>
      <c r="N12595" s="3" t="s">
        <v>11911</v>
      </c>
      <c r="O12595" s="3" t="s">
        <v>1050</v>
      </c>
      <c r="P12595" s="4">
        <v>28738.0</v>
      </c>
      <c r="Q12595" s="3" t="s">
        <v>132</v>
      </c>
      <c r="S12595" s="3" t="s">
        <v>34</v>
      </c>
    </row>
    <row r="12596">
      <c r="A12596" s="2">
        <v>42318.714907407404</v>
      </c>
      <c r="B12596" s="3">
        <v>76.0</v>
      </c>
      <c r="C12596" s="3" t="s">
        <v>11139</v>
      </c>
      <c r="D12596" s="3">
        <v>30.0</v>
      </c>
      <c r="E12596" s="3" t="s">
        <v>11167</v>
      </c>
      <c r="F12596" s="3">
        <v>7.0</v>
      </c>
      <c r="G12596" s="3">
        <v>6.0</v>
      </c>
      <c r="H12596" s="3" t="s">
        <v>11884</v>
      </c>
      <c r="I12596" s="3" t="s">
        <v>4247</v>
      </c>
      <c r="J12596" s="3" t="s">
        <v>1412</v>
      </c>
      <c r="K12596" s="3" t="s">
        <v>24</v>
      </c>
      <c r="L12596" s="3">
        <v>8.0</v>
      </c>
      <c r="M12596" s="3" t="s">
        <v>30</v>
      </c>
      <c r="N12596" s="3" t="s">
        <v>11261</v>
      </c>
      <c r="O12596" s="3" t="s">
        <v>2092</v>
      </c>
      <c r="P12596" s="4">
        <v>22566.0</v>
      </c>
      <c r="Q12596" s="3" t="s">
        <v>28</v>
      </c>
      <c r="S12596" s="3" t="s">
        <v>34</v>
      </c>
    </row>
    <row r="12597">
      <c r="A12597" s="2">
        <v>42318.714907407404</v>
      </c>
      <c r="B12597" s="3">
        <v>76.0</v>
      </c>
      <c r="C12597" s="3" t="s">
        <v>11139</v>
      </c>
      <c r="D12597" s="3">
        <v>30.0</v>
      </c>
      <c r="E12597" s="3" t="s">
        <v>11167</v>
      </c>
      <c r="F12597" s="3">
        <v>7.0</v>
      </c>
      <c r="G12597" s="3">
        <v>6.0</v>
      </c>
      <c r="H12597" s="3" t="s">
        <v>11884</v>
      </c>
      <c r="I12597" s="3" t="s">
        <v>4247</v>
      </c>
      <c r="J12597" s="3" t="s">
        <v>1412</v>
      </c>
      <c r="K12597" s="3" t="s">
        <v>24</v>
      </c>
      <c r="L12597" s="3">
        <v>9.0</v>
      </c>
      <c r="M12597" s="3" t="s">
        <v>25</v>
      </c>
      <c r="N12597" s="3" t="s">
        <v>11912</v>
      </c>
      <c r="O12597" s="3" t="s">
        <v>315</v>
      </c>
      <c r="P12597" s="4">
        <v>28308.0</v>
      </c>
      <c r="Q12597" s="3" t="s">
        <v>43</v>
      </c>
      <c r="S12597" s="3" t="s">
        <v>34</v>
      </c>
    </row>
    <row r="12598">
      <c r="A12598" s="2">
        <v>42318.714907407404</v>
      </c>
      <c r="B12598" s="3">
        <v>76.0</v>
      </c>
      <c r="C12598" s="3" t="s">
        <v>11139</v>
      </c>
      <c r="D12598" s="3">
        <v>30.0</v>
      </c>
      <c r="E12598" s="3" t="s">
        <v>11167</v>
      </c>
      <c r="F12598" s="3">
        <v>7.0</v>
      </c>
      <c r="G12598" s="3">
        <v>6.0</v>
      </c>
      <c r="H12598" s="3" t="s">
        <v>11884</v>
      </c>
      <c r="I12598" s="3" t="s">
        <v>4247</v>
      </c>
      <c r="J12598" s="3" t="s">
        <v>1412</v>
      </c>
      <c r="K12598" s="3" t="s">
        <v>24</v>
      </c>
      <c r="L12598" s="3">
        <v>10.0</v>
      </c>
      <c r="M12598" s="3" t="s">
        <v>30</v>
      </c>
      <c r="N12598" s="3" t="s">
        <v>5841</v>
      </c>
      <c r="O12598" s="3" t="s">
        <v>1751</v>
      </c>
      <c r="P12598" s="4">
        <v>10157.0</v>
      </c>
      <c r="Q12598" s="3" t="s">
        <v>49</v>
      </c>
      <c r="S12598" s="3" t="s">
        <v>34</v>
      </c>
    </row>
    <row r="12599">
      <c r="A12599" s="2">
        <v>42318.714907407404</v>
      </c>
      <c r="B12599" s="3">
        <v>76.0</v>
      </c>
      <c r="C12599" s="3" t="s">
        <v>11139</v>
      </c>
      <c r="D12599" s="3">
        <v>30.0</v>
      </c>
      <c r="E12599" s="3" t="s">
        <v>11167</v>
      </c>
      <c r="F12599" s="3">
        <v>7.0</v>
      </c>
      <c r="G12599" s="3">
        <v>6.0</v>
      </c>
      <c r="H12599" s="3" t="s">
        <v>11884</v>
      </c>
      <c r="I12599" s="3" t="s">
        <v>4247</v>
      </c>
      <c r="J12599" s="3" t="s">
        <v>1412</v>
      </c>
      <c r="K12599" s="3" t="s">
        <v>24</v>
      </c>
      <c r="L12599" s="3">
        <v>11.0</v>
      </c>
      <c r="M12599" s="3" t="s">
        <v>25</v>
      </c>
      <c r="N12599" s="3" t="s">
        <v>4135</v>
      </c>
      <c r="O12599" s="3" t="s">
        <v>3431</v>
      </c>
      <c r="P12599" s="4">
        <v>32710.0</v>
      </c>
      <c r="Q12599" s="3" t="s">
        <v>40</v>
      </c>
      <c r="S12599" s="3" t="s">
        <v>34</v>
      </c>
    </row>
    <row r="12600">
      <c r="A12600" s="2">
        <v>42318.714907407404</v>
      </c>
      <c r="B12600" s="3">
        <v>76.0</v>
      </c>
      <c r="C12600" s="3" t="s">
        <v>11139</v>
      </c>
      <c r="D12600" s="3">
        <v>30.0</v>
      </c>
      <c r="E12600" s="3" t="s">
        <v>11167</v>
      </c>
      <c r="F12600" s="3">
        <v>7.0</v>
      </c>
      <c r="G12600" s="3">
        <v>6.0</v>
      </c>
      <c r="H12600" s="3" t="s">
        <v>11884</v>
      </c>
      <c r="I12600" s="3" t="s">
        <v>4247</v>
      </c>
      <c r="J12600" s="3" t="s">
        <v>1412</v>
      </c>
      <c r="K12600" s="3" t="s">
        <v>24</v>
      </c>
      <c r="L12600" s="3">
        <v>12.0</v>
      </c>
      <c r="M12600" s="3" t="s">
        <v>30</v>
      </c>
      <c r="N12600" s="3" t="s">
        <v>8301</v>
      </c>
      <c r="O12600" s="3" t="s">
        <v>1706</v>
      </c>
      <c r="P12600" s="4">
        <v>22275.0</v>
      </c>
      <c r="Q12600" s="3" t="s">
        <v>72</v>
      </c>
      <c r="S12600" s="3" t="s">
        <v>34</v>
      </c>
    </row>
    <row r="12601">
      <c r="A12601" s="2">
        <v>42318.714907407404</v>
      </c>
      <c r="B12601" s="3">
        <v>76.0</v>
      </c>
      <c r="C12601" s="3" t="s">
        <v>11139</v>
      </c>
      <c r="D12601" s="3">
        <v>30.0</v>
      </c>
      <c r="E12601" s="3" t="s">
        <v>11167</v>
      </c>
      <c r="F12601" s="3">
        <v>7.0</v>
      </c>
      <c r="G12601" s="3">
        <v>6.0</v>
      </c>
      <c r="H12601" s="3" t="s">
        <v>11884</v>
      </c>
      <c r="I12601" s="3" t="s">
        <v>4247</v>
      </c>
      <c r="J12601" s="3" t="s">
        <v>1412</v>
      </c>
      <c r="K12601" s="3" t="s">
        <v>24</v>
      </c>
      <c r="L12601" s="3">
        <v>13.0</v>
      </c>
      <c r="M12601" s="3" t="s">
        <v>25</v>
      </c>
      <c r="N12601" s="3" t="s">
        <v>11913</v>
      </c>
      <c r="O12601" s="3" t="s">
        <v>3993</v>
      </c>
      <c r="P12601" s="4">
        <v>24403.0</v>
      </c>
      <c r="Q12601" s="3" t="s">
        <v>37</v>
      </c>
      <c r="S12601" s="3" t="s">
        <v>34</v>
      </c>
    </row>
    <row r="12602">
      <c r="A12602" s="2">
        <v>42318.714907407404</v>
      </c>
      <c r="B12602" s="3">
        <v>76.0</v>
      </c>
      <c r="C12602" s="3" t="s">
        <v>11139</v>
      </c>
      <c r="D12602" s="3">
        <v>30.0</v>
      </c>
      <c r="E12602" s="3" t="s">
        <v>11167</v>
      </c>
      <c r="F12602" s="3">
        <v>7.0</v>
      </c>
      <c r="G12602" s="3">
        <v>6.0</v>
      </c>
      <c r="H12602" s="3" t="s">
        <v>11884</v>
      </c>
      <c r="I12602" s="3" t="s">
        <v>4247</v>
      </c>
      <c r="J12602" s="3" t="s">
        <v>1412</v>
      </c>
      <c r="K12602" s="3" t="s">
        <v>24</v>
      </c>
      <c r="L12602" s="3">
        <v>14.0</v>
      </c>
      <c r="M12602" s="3" t="s">
        <v>30</v>
      </c>
      <c r="N12602" s="3" t="s">
        <v>7727</v>
      </c>
      <c r="O12602" s="3" t="s">
        <v>3499</v>
      </c>
      <c r="P12602" s="4">
        <v>16218.0</v>
      </c>
      <c r="Q12602" s="3" t="s">
        <v>105</v>
      </c>
      <c r="S12602" s="3" t="s">
        <v>34</v>
      </c>
    </row>
    <row r="12603">
      <c r="A12603" s="2">
        <v>42318.714907407404</v>
      </c>
      <c r="B12603" s="3">
        <v>76.0</v>
      </c>
      <c r="C12603" s="3" t="s">
        <v>11139</v>
      </c>
      <c r="D12603" s="3">
        <v>30.0</v>
      </c>
      <c r="E12603" s="3" t="s">
        <v>11167</v>
      </c>
      <c r="F12603" s="3">
        <v>7.0</v>
      </c>
      <c r="G12603" s="3">
        <v>6.0</v>
      </c>
      <c r="H12603" s="3" t="s">
        <v>11884</v>
      </c>
      <c r="I12603" s="3" t="s">
        <v>4247</v>
      </c>
      <c r="J12603" s="3" t="s">
        <v>1412</v>
      </c>
      <c r="K12603" s="3" t="s">
        <v>24</v>
      </c>
      <c r="L12603" s="3">
        <v>15.0</v>
      </c>
      <c r="M12603" s="3" t="s">
        <v>25</v>
      </c>
      <c r="N12603" s="3" t="s">
        <v>11914</v>
      </c>
      <c r="O12603" s="3" t="s">
        <v>305</v>
      </c>
      <c r="P12603" s="4">
        <v>27629.0</v>
      </c>
      <c r="Q12603" s="3" t="s">
        <v>40</v>
      </c>
      <c r="S12603" s="3" t="s">
        <v>34</v>
      </c>
    </row>
    <row r="12604">
      <c r="A12604" s="2">
        <v>42318.714907407404</v>
      </c>
      <c r="B12604" s="3">
        <v>76.0</v>
      </c>
      <c r="C12604" s="3" t="s">
        <v>11139</v>
      </c>
      <c r="D12604" s="3">
        <v>30.0</v>
      </c>
      <c r="E12604" s="3" t="s">
        <v>11167</v>
      </c>
      <c r="F12604" s="3">
        <v>7.0</v>
      </c>
      <c r="G12604" s="3">
        <v>6.0</v>
      </c>
      <c r="H12604" s="3" t="s">
        <v>11884</v>
      </c>
      <c r="I12604" s="3" t="s">
        <v>4247</v>
      </c>
      <c r="J12604" s="3" t="s">
        <v>1412</v>
      </c>
      <c r="K12604" s="3" t="s">
        <v>24</v>
      </c>
      <c r="L12604" s="3">
        <v>16.0</v>
      </c>
      <c r="M12604" s="3" t="s">
        <v>30</v>
      </c>
      <c r="N12604" s="3" t="s">
        <v>4933</v>
      </c>
      <c r="O12604" s="3" t="s">
        <v>4864</v>
      </c>
      <c r="P12604" s="4">
        <v>9970.0</v>
      </c>
      <c r="Q12604" s="3" t="s">
        <v>49</v>
      </c>
      <c r="S12604" s="3" t="s">
        <v>34</v>
      </c>
    </row>
    <row r="12605">
      <c r="A12605" s="2">
        <v>42318.714907407404</v>
      </c>
      <c r="B12605" s="3">
        <v>76.0</v>
      </c>
      <c r="C12605" s="3" t="s">
        <v>11139</v>
      </c>
      <c r="D12605" s="3">
        <v>30.0</v>
      </c>
      <c r="E12605" s="3" t="s">
        <v>11167</v>
      </c>
      <c r="F12605" s="3">
        <v>7.0</v>
      </c>
      <c r="G12605" s="3">
        <v>6.0</v>
      </c>
      <c r="H12605" s="3" t="s">
        <v>11884</v>
      </c>
      <c r="I12605" s="3" t="s">
        <v>4247</v>
      </c>
      <c r="J12605" s="3" t="s">
        <v>1412</v>
      </c>
      <c r="K12605" s="3" t="s">
        <v>24</v>
      </c>
      <c r="L12605" s="3">
        <v>17.0</v>
      </c>
      <c r="M12605" s="3" t="s">
        <v>25</v>
      </c>
      <c r="N12605" s="3" t="s">
        <v>4135</v>
      </c>
      <c r="O12605" s="3" t="s">
        <v>2272</v>
      </c>
      <c r="P12605" s="4">
        <v>30663.0</v>
      </c>
      <c r="Q12605" s="3" t="s">
        <v>55</v>
      </c>
      <c r="S12605" s="3" t="s">
        <v>34</v>
      </c>
    </row>
    <row r="12606">
      <c r="A12606" s="2">
        <v>42318.714907407404</v>
      </c>
      <c r="B12606" s="3">
        <v>76.0</v>
      </c>
      <c r="C12606" s="3" t="s">
        <v>11139</v>
      </c>
      <c r="D12606" s="3">
        <v>30.0</v>
      </c>
      <c r="E12606" s="3" t="s">
        <v>11167</v>
      </c>
      <c r="F12606" s="3">
        <v>7.0</v>
      </c>
      <c r="G12606" s="3">
        <v>6.0</v>
      </c>
      <c r="H12606" s="3" t="s">
        <v>11884</v>
      </c>
      <c r="I12606" s="3" t="s">
        <v>4247</v>
      </c>
      <c r="J12606" s="3" t="s">
        <v>1412</v>
      </c>
      <c r="K12606" s="3" t="s">
        <v>24</v>
      </c>
      <c r="L12606" s="3">
        <v>18.0</v>
      </c>
      <c r="M12606" s="3" t="s">
        <v>30</v>
      </c>
      <c r="N12606" s="3" t="s">
        <v>11915</v>
      </c>
      <c r="O12606" s="3" t="s">
        <v>511</v>
      </c>
      <c r="P12606" s="4">
        <v>14907.0</v>
      </c>
      <c r="Q12606" s="3" t="s">
        <v>113</v>
      </c>
      <c r="S12606" s="3" t="s">
        <v>34</v>
      </c>
    </row>
    <row r="12607">
      <c r="A12607" s="2">
        <v>42318.714907407404</v>
      </c>
      <c r="B12607" s="3">
        <v>76.0</v>
      </c>
      <c r="C12607" s="3" t="s">
        <v>11139</v>
      </c>
      <c r="D12607" s="3">
        <v>30.0</v>
      </c>
      <c r="E12607" s="3" t="s">
        <v>11167</v>
      </c>
      <c r="F12607" s="3">
        <v>7.0</v>
      </c>
      <c r="G12607" s="3">
        <v>6.0</v>
      </c>
      <c r="H12607" s="3" t="s">
        <v>11884</v>
      </c>
      <c r="I12607" s="3" t="s">
        <v>4247</v>
      </c>
      <c r="J12607" s="3" t="s">
        <v>1412</v>
      </c>
      <c r="K12607" s="3" t="s">
        <v>24</v>
      </c>
      <c r="L12607" s="3">
        <v>19.0</v>
      </c>
      <c r="M12607" s="3" t="s">
        <v>25</v>
      </c>
      <c r="N12607" s="3" t="s">
        <v>11916</v>
      </c>
      <c r="O12607" s="3" t="s">
        <v>366</v>
      </c>
      <c r="P12607" s="4">
        <v>29296.0</v>
      </c>
      <c r="Q12607" s="3" t="s">
        <v>228</v>
      </c>
      <c r="S12607" s="3" t="s">
        <v>34</v>
      </c>
    </row>
    <row r="12608">
      <c r="A12608" s="2">
        <v>42318.714907407404</v>
      </c>
      <c r="B12608" s="3">
        <v>76.0</v>
      </c>
      <c r="C12608" s="3" t="s">
        <v>11139</v>
      </c>
      <c r="D12608" s="3">
        <v>30.0</v>
      </c>
      <c r="E12608" s="3" t="s">
        <v>11167</v>
      </c>
      <c r="F12608" s="3">
        <v>7.0</v>
      </c>
      <c r="G12608" s="3">
        <v>6.0</v>
      </c>
      <c r="H12608" s="3" t="s">
        <v>11884</v>
      </c>
      <c r="I12608" s="3" t="s">
        <v>4247</v>
      </c>
      <c r="J12608" s="3" t="s">
        <v>1412</v>
      </c>
      <c r="K12608" s="3" t="s">
        <v>24</v>
      </c>
      <c r="L12608" s="3">
        <v>20.0</v>
      </c>
      <c r="M12608" s="3" t="s">
        <v>30</v>
      </c>
      <c r="N12608" s="3" t="s">
        <v>11917</v>
      </c>
      <c r="O12608" s="3" t="s">
        <v>677</v>
      </c>
      <c r="P12608" s="4">
        <v>22314.0</v>
      </c>
      <c r="Q12608" s="3" t="s">
        <v>132</v>
      </c>
      <c r="S12608" s="3" t="s">
        <v>34</v>
      </c>
    </row>
    <row r="12609">
      <c r="A12609" s="2">
        <v>42318.714907407404</v>
      </c>
      <c r="B12609" s="3">
        <v>76.0</v>
      </c>
      <c r="C12609" s="3" t="s">
        <v>11139</v>
      </c>
      <c r="D12609" s="3">
        <v>30.0</v>
      </c>
      <c r="E12609" s="3" t="s">
        <v>11167</v>
      </c>
      <c r="F12609" s="3">
        <v>7.0</v>
      </c>
      <c r="G12609" s="3">
        <v>6.0</v>
      </c>
      <c r="H12609" s="3" t="s">
        <v>11884</v>
      </c>
      <c r="I12609" s="3" t="s">
        <v>4247</v>
      </c>
      <c r="J12609" s="3" t="s">
        <v>1412</v>
      </c>
      <c r="K12609" s="3" t="s">
        <v>24</v>
      </c>
      <c r="L12609" s="3">
        <v>21.0</v>
      </c>
      <c r="M12609" s="3" t="s">
        <v>25</v>
      </c>
      <c r="N12609" s="3" t="s">
        <v>6235</v>
      </c>
      <c r="O12609" s="3" t="s">
        <v>243</v>
      </c>
      <c r="P12609" s="4">
        <v>17227.0</v>
      </c>
      <c r="Q12609" s="3" t="s">
        <v>86</v>
      </c>
      <c r="S12609" s="3" t="s">
        <v>34</v>
      </c>
    </row>
    <row r="12610">
      <c r="A12610" s="2">
        <v>42318.714907407404</v>
      </c>
      <c r="B12610" s="3">
        <v>76.0</v>
      </c>
      <c r="C12610" s="3" t="s">
        <v>11139</v>
      </c>
      <c r="D12610" s="3">
        <v>30.0</v>
      </c>
      <c r="E12610" s="3" t="s">
        <v>11167</v>
      </c>
      <c r="F12610" s="3">
        <v>7.0</v>
      </c>
      <c r="G12610" s="3">
        <v>6.0</v>
      </c>
      <c r="H12610" s="3" t="s">
        <v>11884</v>
      </c>
      <c r="I12610" s="3" t="s">
        <v>4247</v>
      </c>
      <c r="J12610" s="3" t="s">
        <v>1412</v>
      </c>
      <c r="K12610" s="3" t="s">
        <v>24</v>
      </c>
      <c r="L12610" s="3">
        <v>22.0</v>
      </c>
      <c r="M12610" s="3" t="s">
        <v>30</v>
      </c>
      <c r="N12610" s="3" t="s">
        <v>11918</v>
      </c>
      <c r="O12610" s="3" t="s">
        <v>71</v>
      </c>
      <c r="P12610" s="4">
        <v>10199.0</v>
      </c>
      <c r="Q12610" s="3" t="s">
        <v>49</v>
      </c>
      <c r="S12610" s="3" t="s">
        <v>34</v>
      </c>
    </row>
    <row r="12611">
      <c r="A12611" s="2">
        <v>42318.714907407404</v>
      </c>
      <c r="B12611" s="3">
        <v>76.0</v>
      </c>
      <c r="C12611" s="3" t="s">
        <v>11139</v>
      </c>
      <c r="D12611" s="3">
        <v>31.0</v>
      </c>
      <c r="E12611" s="3" t="s">
        <v>11190</v>
      </c>
      <c r="F12611" s="3">
        <v>7.0</v>
      </c>
      <c r="G12611" s="3">
        <v>6.0</v>
      </c>
      <c r="H12611" s="3" t="s">
        <v>11884</v>
      </c>
      <c r="I12611" s="3" t="s">
        <v>4247</v>
      </c>
      <c r="J12611" s="3" t="s">
        <v>1412</v>
      </c>
      <c r="K12611" s="3" t="s">
        <v>24</v>
      </c>
      <c r="L12611" s="3">
        <v>1.0</v>
      </c>
      <c r="M12611" s="3" t="s">
        <v>25</v>
      </c>
      <c r="N12611" s="3" t="s">
        <v>11919</v>
      </c>
      <c r="O12611" s="3" t="s">
        <v>1390</v>
      </c>
      <c r="P12611" s="4">
        <v>31232.0</v>
      </c>
      <c r="Q12611" s="3" t="s">
        <v>132</v>
      </c>
      <c r="S12611" s="3" t="s">
        <v>34</v>
      </c>
    </row>
    <row r="12612">
      <c r="A12612" s="2">
        <v>42318.714907407404</v>
      </c>
      <c r="B12612" s="3">
        <v>76.0</v>
      </c>
      <c r="C12612" s="3" t="s">
        <v>11139</v>
      </c>
      <c r="D12612" s="3">
        <v>31.0</v>
      </c>
      <c r="E12612" s="3" t="s">
        <v>11190</v>
      </c>
      <c r="F12612" s="3">
        <v>7.0</v>
      </c>
      <c r="G12612" s="3">
        <v>6.0</v>
      </c>
      <c r="H12612" s="3" t="s">
        <v>11884</v>
      </c>
      <c r="I12612" s="3" t="s">
        <v>4247</v>
      </c>
      <c r="J12612" s="3" t="s">
        <v>1412</v>
      </c>
      <c r="K12612" s="3" t="s">
        <v>24</v>
      </c>
      <c r="L12612" s="3">
        <v>2.0</v>
      </c>
      <c r="M12612" s="3" t="s">
        <v>30</v>
      </c>
      <c r="N12612" s="3" t="s">
        <v>11920</v>
      </c>
      <c r="O12612" s="3" t="s">
        <v>375</v>
      </c>
      <c r="P12612" s="4">
        <v>21377.0</v>
      </c>
      <c r="Q12612" s="3" t="s">
        <v>105</v>
      </c>
      <c r="S12612" s="3" t="s">
        <v>34</v>
      </c>
    </row>
    <row r="12613">
      <c r="A12613" s="2">
        <v>42318.714907407404</v>
      </c>
      <c r="B12613" s="3">
        <v>76.0</v>
      </c>
      <c r="C12613" s="3" t="s">
        <v>11139</v>
      </c>
      <c r="D12613" s="3">
        <v>31.0</v>
      </c>
      <c r="E12613" s="3" t="s">
        <v>11190</v>
      </c>
      <c r="F12613" s="3">
        <v>7.0</v>
      </c>
      <c r="G12613" s="3">
        <v>6.0</v>
      </c>
      <c r="H12613" s="3" t="s">
        <v>11884</v>
      </c>
      <c r="I12613" s="3" t="s">
        <v>4247</v>
      </c>
      <c r="J12613" s="3" t="s">
        <v>1412</v>
      </c>
      <c r="K12613" s="3" t="s">
        <v>24</v>
      </c>
      <c r="L12613" s="3">
        <v>3.0</v>
      </c>
      <c r="M12613" s="3" t="s">
        <v>25</v>
      </c>
      <c r="N12613" s="3" t="s">
        <v>11921</v>
      </c>
      <c r="O12613" s="3" t="s">
        <v>415</v>
      </c>
      <c r="P12613" s="4">
        <v>15618.0</v>
      </c>
      <c r="Q12613" s="3" t="s">
        <v>117</v>
      </c>
      <c r="S12613" s="3" t="s">
        <v>34</v>
      </c>
    </row>
    <row r="12614">
      <c r="A12614" s="2">
        <v>42318.714907407404</v>
      </c>
      <c r="B12614" s="3">
        <v>76.0</v>
      </c>
      <c r="C12614" s="3" t="s">
        <v>11139</v>
      </c>
      <c r="D12614" s="3">
        <v>31.0</v>
      </c>
      <c r="E12614" s="3" t="s">
        <v>11190</v>
      </c>
      <c r="F12614" s="3">
        <v>7.0</v>
      </c>
      <c r="G12614" s="3">
        <v>6.0</v>
      </c>
      <c r="H12614" s="3" t="s">
        <v>11884</v>
      </c>
      <c r="I12614" s="3" t="s">
        <v>4247</v>
      </c>
      <c r="J12614" s="3" t="s">
        <v>1412</v>
      </c>
      <c r="K12614" s="3" t="s">
        <v>24</v>
      </c>
      <c r="L12614" s="3">
        <v>4.0</v>
      </c>
      <c r="M12614" s="3" t="s">
        <v>30</v>
      </c>
      <c r="N12614" s="3" t="s">
        <v>11410</v>
      </c>
      <c r="O12614" s="3" t="s">
        <v>57</v>
      </c>
      <c r="P12614" s="4">
        <v>25690.0</v>
      </c>
      <c r="Q12614" s="3" t="s">
        <v>40</v>
      </c>
      <c r="S12614" s="3" t="s">
        <v>34</v>
      </c>
    </row>
    <row r="12615">
      <c r="A12615" s="2">
        <v>42318.714907407404</v>
      </c>
      <c r="B12615" s="3">
        <v>76.0</v>
      </c>
      <c r="C12615" s="3" t="s">
        <v>11139</v>
      </c>
      <c r="D12615" s="3">
        <v>31.0</v>
      </c>
      <c r="E12615" s="3" t="s">
        <v>11190</v>
      </c>
      <c r="F12615" s="3">
        <v>7.0</v>
      </c>
      <c r="G12615" s="3">
        <v>6.0</v>
      </c>
      <c r="H12615" s="3" t="s">
        <v>11884</v>
      </c>
      <c r="I12615" s="3" t="s">
        <v>4247</v>
      </c>
      <c r="J12615" s="3" t="s">
        <v>1412</v>
      </c>
      <c r="K12615" s="3" t="s">
        <v>24</v>
      </c>
      <c r="L12615" s="3">
        <v>5.0</v>
      </c>
      <c r="M12615" s="3" t="s">
        <v>25</v>
      </c>
      <c r="N12615" s="3" t="s">
        <v>7154</v>
      </c>
      <c r="O12615" s="3" t="s">
        <v>862</v>
      </c>
      <c r="P12615" s="4">
        <v>31465.0</v>
      </c>
      <c r="Q12615" s="3" t="s">
        <v>72</v>
      </c>
      <c r="S12615" s="3" t="s">
        <v>34</v>
      </c>
    </row>
    <row r="12616">
      <c r="A12616" s="2">
        <v>42318.714907407404</v>
      </c>
      <c r="B12616" s="3">
        <v>76.0</v>
      </c>
      <c r="C12616" s="3" t="s">
        <v>11139</v>
      </c>
      <c r="D12616" s="3">
        <v>31.0</v>
      </c>
      <c r="E12616" s="3" t="s">
        <v>11190</v>
      </c>
      <c r="F12616" s="3">
        <v>7.0</v>
      </c>
      <c r="G12616" s="3">
        <v>6.0</v>
      </c>
      <c r="H12616" s="3" t="s">
        <v>11884</v>
      </c>
      <c r="I12616" s="3" t="s">
        <v>4247</v>
      </c>
      <c r="J12616" s="3" t="s">
        <v>1412</v>
      </c>
      <c r="K12616" s="3" t="s">
        <v>24</v>
      </c>
      <c r="L12616" s="3">
        <v>6.0</v>
      </c>
      <c r="M12616" s="3" t="s">
        <v>30</v>
      </c>
      <c r="N12616" s="3" t="s">
        <v>11922</v>
      </c>
      <c r="O12616" s="3" t="s">
        <v>769</v>
      </c>
      <c r="P12616" s="4">
        <v>16851.0</v>
      </c>
      <c r="Q12616" s="3" t="s">
        <v>105</v>
      </c>
      <c r="S12616" s="3" t="s">
        <v>34</v>
      </c>
    </row>
    <row r="12617">
      <c r="A12617" s="2">
        <v>42318.714907407404</v>
      </c>
      <c r="B12617" s="3">
        <v>76.0</v>
      </c>
      <c r="C12617" s="3" t="s">
        <v>11139</v>
      </c>
      <c r="D12617" s="3">
        <v>31.0</v>
      </c>
      <c r="E12617" s="3" t="s">
        <v>11190</v>
      </c>
      <c r="F12617" s="3">
        <v>7.0</v>
      </c>
      <c r="G12617" s="3">
        <v>6.0</v>
      </c>
      <c r="H12617" s="3" t="s">
        <v>11884</v>
      </c>
      <c r="I12617" s="3" t="s">
        <v>4247</v>
      </c>
      <c r="J12617" s="3" t="s">
        <v>1412</v>
      </c>
      <c r="K12617" s="3" t="s">
        <v>24</v>
      </c>
      <c r="L12617" s="3">
        <v>7.0</v>
      </c>
      <c r="M12617" s="3" t="s">
        <v>25</v>
      </c>
      <c r="N12617" s="3" t="s">
        <v>2617</v>
      </c>
      <c r="O12617" s="3" t="s">
        <v>898</v>
      </c>
      <c r="P12617" s="4">
        <v>18260.0</v>
      </c>
      <c r="Q12617" s="3" t="s">
        <v>117</v>
      </c>
      <c r="S12617" s="3" t="s">
        <v>34</v>
      </c>
    </row>
    <row r="12618">
      <c r="A12618" s="2">
        <v>42318.714907407404</v>
      </c>
      <c r="B12618" s="3">
        <v>76.0</v>
      </c>
      <c r="C12618" s="3" t="s">
        <v>11139</v>
      </c>
      <c r="D12618" s="3">
        <v>31.0</v>
      </c>
      <c r="E12618" s="3" t="s">
        <v>11190</v>
      </c>
      <c r="F12618" s="3">
        <v>7.0</v>
      </c>
      <c r="G12618" s="3">
        <v>6.0</v>
      </c>
      <c r="H12618" s="3" t="s">
        <v>11884</v>
      </c>
      <c r="I12618" s="3" t="s">
        <v>4247</v>
      </c>
      <c r="J12618" s="3" t="s">
        <v>1412</v>
      </c>
      <c r="K12618" s="3" t="s">
        <v>24</v>
      </c>
      <c r="L12618" s="3">
        <v>8.0</v>
      </c>
      <c r="M12618" s="3" t="s">
        <v>30</v>
      </c>
      <c r="N12618" s="3" t="s">
        <v>11923</v>
      </c>
      <c r="O12618" s="3" t="s">
        <v>11924</v>
      </c>
      <c r="P12618" s="4">
        <v>22975.0</v>
      </c>
      <c r="Q12618" s="3" t="s">
        <v>132</v>
      </c>
      <c r="S12618" s="3" t="s">
        <v>34</v>
      </c>
    </row>
    <row r="12619">
      <c r="A12619" s="2">
        <v>42318.714907407404</v>
      </c>
      <c r="B12619" s="3">
        <v>76.0</v>
      </c>
      <c r="C12619" s="3" t="s">
        <v>11139</v>
      </c>
      <c r="D12619" s="3">
        <v>31.0</v>
      </c>
      <c r="E12619" s="3" t="s">
        <v>11190</v>
      </c>
      <c r="F12619" s="3">
        <v>7.0</v>
      </c>
      <c r="G12619" s="3">
        <v>6.0</v>
      </c>
      <c r="H12619" s="3" t="s">
        <v>11884</v>
      </c>
      <c r="I12619" s="3" t="s">
        <v>4247</v>
      </c>
      <c r="J12619" s="3" t="s">
        <v>1412</v>
      </c>
      <c r="K12619" s="3" t="s">
        <v>24</v>
      </c>
      <c r="L12619" s="3">
        <v>9.0</v>
      </c>
      <c r="M12619" s="3" t="s">
        <v>25</v>
      </c>
      <c r="N12619" s="3" t="s">
        <v>11925</v>
      </c>
      <c r="O12619" s="3" t="s">
        <v>1358</v>
      </c>
      <c r="P12619" s="4">
        <v>32296.0</v>
      </c>
      <c r="Q12619" s="3" t="s">
        <v>55</v>
      </c>
      <c r="S12619" s="3" t="s">
        <v>34</v>
      </c>
    </row>
    <row r="12620">
      <c r="A12620" s="2">
        <v>42318.714907407404</v>
      </c>
      <c r="B12620" s="3">
        <v>76.0</v>
      </c>
      <c r="C12620" s="3" t="s">
        <v>11139</v>
      </c>
      <c r="D12620" s="3">
        <v>31.0</v>
      </c>
      <c r="E12620" s="3" t="s">
        <v>11190</v>
      </c>
      <c r="F12620" s="3">
        <v>7.0</v>
      </c>
      <c r="G12620" s="3">
        <v>6.0</v>
      </c>
      <c r="H12620" s="3" t="s">
        <v>11884</v>
      </c>
      <c r="I12620" s="3" t="s">
        <v>4247</v>
      </c>
      <c r="J12620" s="3" t="s">
        <v>1412</v>
      </c>
      <c r="K12620" s="3" t="s">
        <v>24</v>
      </c>
      <c r="L12620" s="3">
        <v>10.0</v>
      </c>
      <c r="M12620" s="3" t="s">
        <v>30</v>
      </c>
      <c r="N12620" s="3" t="s">
        <v>11926</v>
      </c>
      <c r="O12620" s="3" t="s">
        <v>3930</v>
      </c>
      <c r="P12620" s="4">
        <v>18288.0</v>
      </c>
      <c r="Q12620" s="3" t="s">
        <v>40</v>
      </c>
      <c r="S12620" s="3" t="s">
        <v>34</v>
      </c>
    </row>
    <row r="12621">
      <c r="A12621" s="2">
        <v>42318.714907407404</v>
      </c>
      <c r="B12621" s="3">
        <v>76.0</v>
      </c>
      <c r="C12621" s="3" t="s">
        <v>11139</v>
      </c>
      <c r="D12621" s="3">
        <v>31.0</v>
      </c>
      <c r="E12621" s="3" t="s">
        <v>11190</v>
      </c>
      <c r="F12621" s="3">
        <v>7.0</v>
      </c>
      <c r="G12621" s="3">
        <v>6.0</v>
      </c>
      <c r="H12621" s="3" t="s">
        <v>11884</v>
      </c>
      <c r="I12621" s="3" t="s">
        <v>4247</v>
      </c>
      <c r="J12621" s="3" t="s">
        <v>1412</v>
      </c>
      <c r="K12621" s="3" t="s">
        <v>24</v>
      </c>
      <c r="L12621" s="3">
        <v>11.0</v>
      </c>
      <c r="M12621" s="3" t="s">
        <v>25</v>
      </c>
      <c r="N12621" s="3" t="s">
        <v>11927</v>
      </c>
      <c r="O12621" s="3" t="s">
        <v>871</v>
      </c>
      <c r="P12621" s="4">
        <v>29195.0</v>
      </c>
      <c r="Q12621" s="3" t="s">
        <v>55</v>
      </c>
      <c r="S12621" s="3" t="s">
        <v>34</v>
      </c>
    </row>
    <row r="12622">
      <c r="A12622" s="2">
        <v>42318.714907407404</v>
      </c>
      <c r="B12622" s="3">
        <v>76.0</v>
      </c>
      <c r="C12622" s="3" t="s">
        <v>11139</v>
      </c>
      <c r="D12622" s="3">
        <v>31.0</v>
      </c>
      <c r="E12622" s="3" t="s">
        <v>11190</v>
      </c>
      <c r="F12622" s="3">
        <v>7.0</v>
      </c>
      <c r="G12622" s="3">
        <v>6.0</v>
      </c>
      <c r="H12622" s="3" t="s">
        <v>11884</v>
      </c>
      <c r="I12622" s="3" t="s">
        <v>4247</v>
      </c>
      <c r="J12622" s="3" t="s">
        <v>1412</v>
      </c>
      <c r="K12622" s="3" t="s">
        <v>24</v>
      </c>
      <c r="L12622" s="3">
        <v>12.0</v>
      </c>
      <c r="M12622" s="3" t="s">
        <v>30</v>
      </c>
      <c r="N12622" s="3" t="s">
        <v>1353</v>
      </c>
      <c r="O12622" s="3" t="s">
        <v>11928</v>
      </c>
      <c r="P12622" s="4">
        <v>15626.0</v>
      </c>
      <c r="Q12622" s="3" t="s">
        <v>113</v>
      </c>
      <c r="S12622" s="3" t="s">
        <v>34</v>
      </c>
    </row>
    <row r="12623">
      <c r="A12623" s="2">
        <v>42318.714907407404</v>
      </c>
      <c r="B12623" s="3">
        <v>76.0</v>
      </c>
      <c r="C12623" s="3" t="s">
        <v>11139</v>
      </c>
      <c r="D12623" s="3">
        <v>31.0</v>
      </c>
      <c r="E12623" s="3" t="s">
        <v>11190</v>
      </c>
      <c r="F12623" s="3">
        <v>7.0</v>
      </c>
      <c r="G12623" s="3">
        <v>6.0</v>
      </c>
      <c r="H12623" s="3" t="s">
        <v>11884</v>
      </c>
      <c r="I12623" s="3" t="s">
        <v>4247</v>
      </c>
      <c r="J12623" s="3" t="s">
        <v>1412</v>
      </c>
      <c r="K12623" s="3" t="s">
        <v>24</v>
      </c>
      <c r="L12623" s="3">
        <v>13.0</v>
      </c>
      <c r="M12623" s="3" t="s">
        <v>25</v>
      </c>
      <c r="N12623" s="3" t="s">
        <v>2127</v>
      </c>
      <c r="O12623" s="3" t="s">
        <v>78</v>
      </c>
      <c r="P12623" s="4">
        <v>31104.0</v>
      </c>
      <c r="Q12623" s="3" t="s">
        <v>43</v>
      </c>
      <c r="S12623" s="3" t="s">
        <v>34</v>
      </c>
    </row>
    <row r="12624">
      <c r="A12624" s="2">
        <v>42318.714907407404</v>
      </c>
      <c r="B12624" s="3">
        <v>76.0</v>
      </c>
      <c r="C12624" s="3" t="s">
        <v>11139</v>
      </c>
      <c r="D12624" s="3">
        <v>31.0</v>
      </c>
      <c r="E12624" s="3" t="s">
        <v>11190</v>
      </c>
      <c r="F12624" s="3">
        <v>7.0</v>
      </c>
      <c r="G12624" s="3">
        <v>6.0</v>
      </c>
      <c r="H12624" s="3" t="s">
        <v>11884</v>
      </c>
      <c r="I12624" s="3" t="s">
        <v>4247</v>
      </c>
      <c r="J12624" s="3" t="s">
        <v>1412</v>
      </c>
      <c r="K12624" s="3" t="s">
        <v>24</v>
      </c>
      <c r="L12624" s="3">
        <v>14.0</v>
      </c>
      <c r="M12624" s="3" t="s">
        <v>30</v>
      </c>
      <c r="N12624" s="3" t="s">
        <v>378</v>
      </c>
      <c r="O12624" s="3" t="s">
        <v>11929</v>
      </c>
      <c r="P12624" s="4">
        <v>33954.0</v>
      </c>
      <c r="Q12624" s="3" t="s">
        <v>37</v>
      </c>
      <c r="S12624" s="3" t="s">
        <v>34</v>
      </c>
    </row>
    <row r="12625">
      <c r="A12625" s="2">
        <v>42318.714907407404</v>
      </c>
      <c r="B12625" s="3">
        <v>76.0</v>
      </c>
      <c r="C12625" s="3" t="s">
        <v>11139</v>
      </c>
      <c r="D12625" s="3">
        <v>31.0</v>
      </c>
      <c r="E12625" s="3" t="s">
        <v>11190</v>
      </c>
      <c r="F12625" s="3">
        <v>7.0</v>
      </c>
      <c r="G12625" s="3">
        <v>6.0</v>
      </c>
      <c r="H12625" s="3" t="s">
        <v>11884</v>
      </c>
      <c r="I12625" s="3" t="s">
        <v>4247</v>
      </c>
      <c r="J12625" s="3" t="s">
        <v>1412</v>
      </c>
      <c r="K12625" s="3" t="s">
        <v>24</v>
      </c>
      <c r="L12625" s="3">
        <v>15.0</v>
      </c>
      <c r="M12625" s="3" t="s">
        <v>25</v>
      </c>
      <c r="N12625" s="3" t="s">
        <v>11896</v>
      </c>
      <c r="O12625" s="3" t="s">
        <v>109</v>
      </c>
      <c r="P12625" s="4">
        <v>17943.0</v>
      </c>
      <c r="Q12625" s="3" t="s">
        <v>96</v>
      </c>
      <c r="S12625" s="3" t="s">
        <v>34</v>
      </c>
    </row>
    <row r="12626">
      <c r="A12626" s="2">
        <v>42318.714907407404</v>
      </c>
      <c r="B12626" s="3">
        <v>76.0</v>
      </c>
      <c r="C12626" s="3" t="s">
        <v>11139</v>
      </c>
      <c r="D12626" s="3">
        <v>31.0</v>
      </c>
      <c r="E12626" s="3" t="s">
        <v>11190</v>
      </c>
      <c r="F12626" s="3">
        <v>7.0</v>
      </c>
      <c r="G12626" s="3">
        <v>6.0</v>
      </c>
      <c r="H12626" s="3" t="s">
        <v>11884</v>
      </c>
      <c r="I12626" s="3" t="s">
        <v>4247</v>
      </c>
      <c r="J12626" s="3" t="s">
        <v>1412</v>
      </c>
      <c r="K12626" s="3" t="s">
        <v>24</v>
      </c>
      <c r="L12626" s="3">
        <v>16.0</v>
      </c>
      <c r="M12626" s="3" t="s">
        <v>30</v>
      </c>
      <c r="N12626" s="3" t="s">
        <v>10551</v>
      </c>
      <c r="O12626" s="3" t="s">
        <v>1547</v>
      </c>
      <c r="P12626" s="4">
        <v>25637.0</v>
      </c>
      <c r="Q12626" s="3" t="s">
        <v>132</v>
      </c>
      <c r="S12626" s="3" t="s">
        <v>34</v>
      </c>
    </row>
    <row r="12627">
      <c r="A12627" s="2">
        <v>42318.714907407404</v>
      </c>
      <c r="B12627" s="3">
        <v>76.0</v>
      </c>
      <c r="C12627" s="3" t="s">
        <v>11139</v>
      </c>
      <c r="D12627" s="3">
        <v>31.0</v>
      </c>
      <c r="E12627" s="3" t="s">
        <v>11190</v>
      </c>
      <c r="F12627" s="3">
        <v>7.0</v>
      </c>
      <c r="G12627" s="3">
        <v>6.0</v>
      </c>
      <c r="H12627" s="3" t="s">
        <v>11884</v>
      </c>
      <c r="I12627" s="3" t="s">
        <v>4247</v>
      </c>
      <c r="J12627" s="3" t="s">
        <v>1412</v>
      </c>
      <c r="K12627" s="3" t="s">
        <v>24</v>
      </c>
      <c r="L12627" s="3">
        <v>17.0</v>
      </c>
      <c r="M12627" s="3" t="s">
        <v>25</v>
      </c>
      <c r="N12627" s="3" t="s">
        <v>4039</v>
      </c>
      <c r="O12627" s="3" t="s">
        <v>11635</v>
      </c>
      <c r="P12627" s="4">
        <v>25160.0</v>
      </c>
      <c r="Q12627" s="3" t="s">
        <v>79</v>
      </c>
      <c r="S12627" s="3" t="s">
        <v>34</v>
      </c>
    </row>
    <row r="12628">
      <c r="A12628" s="2">
        <v>42318.714907407404</v>
      </c>
      <c r="B12628" s="3">
        <v>76.0</v>
      </c>
      <c r="C12628" s="3" t="s">
        <v>11139</v>
      </c>
      <c r="D12628" s="3">
        <v>31.0</v>
      </c>
      <c r="E12628" s="3" t="s">
        <v>11190</v>
      </c>
      <c r="F12628" s="3">
        <v>7.0</v>
      </c>
      <c r="G12628" s="3">
        <v>6.0</v>
      </c>
      <c r="H12628" s="3" t="s">
        <v>11884</v>
      </c>
      <c r="I12628" s="3" t="s">
        <v>4247</v>
      </c>
      <c r="J12628" s="3" t="s">
        <v>1412</v>
      </c>
      <c r="K12628" s="3" t="s">
        <v>24</v>
      </c>
      <c r="L12628" s="3">
        <v>18.0</v>
      </c>
      <c r="M12628" s="3" t="s">
        <v>30</v>
      </c>
      <c r="N12628" s="3" t="s">
        <v>9458</v>
      </c>
      <c r="O12628" s="3" t="s">
        <v>11930</v>
      </c>
      <c r="P12628" s="4">
        <v>27653.0</v>
      </c>
      <c r="Q12628" s="3" t="s">
        <v>40</v>
      </c>
      <c r="S12628" s="3" t="s">
        <v>34</v>
      </c>
    </row>
    <row r="12629">
      <c r="A12629" s="2">
        <v>42318.714907407404</v>
      </c>
      <c r="B12629" s="3">
        <v>76.0</v>
      </c>
      <c r="C12629" s="3" t="s">
        <v>11139</v>
      </c>
      <c r="D12629" s="3">
        <v>31.0</v>
      </c>
      <c r="E12629" s="3" t="s">
        <v>11190</v>
      </c>
      <c r="F12629" s="3">
        <v>7.0</v>
      </c>
      <c r="G12629" s="3">
        <v>6.0</v>
      </c>
      <c r="H12629" s="3" t="s">
        <v>11884</v>
      </c>
      <c r="I12629" s="3" t="s">
        <v>4247</v>
      </c>
      <c r="J12629" s="3" t="s">
        <v>1412</v>
      </c>
      <c r="K12629" s="3" t="s">
        <v>24</v>
      </c>
      <c r="L12629" s="3">
        <v>19.0</v>
      </c>
      <c r="M12629" s="3" t="s">
        <v>25</v>
      </c>
      <c r="N12629" s="3" t="s">
        <v>11931</v>
      </c>
      <c r="O12629" s="3" t="s">
        <v>119</v>
      </c>
      <c r="P12629" s="4">
        <v>23858.0</v>
      </c>
      <c r="Q12629" s="3" t="s">
        <v>153</v>
      </c>
      <c r="S12629" s="3" t="s">
        <v>34</v>
      </c>
    </row>
    <row r="12630">
      <c r="A12630" s="2">
        <v>42318.714907407404</v>
      </c>
      <c r="B12630" s="3">
        <v>76.0</v>
      </c>
      <c r="C12630" s="3" t="s">
        <v>11139</v>
      </c>
      <c r="D12630" s="3">
        <v>31.0</v>
      </c>
      <c r="E12630" s="3" t="s">
        <v>11190</v>
      </c>
      <c r="F12630" s="3">
        <v>7.0</v>
      </c>
      <c r="G12630" s="3">
        <v>6.0</v>
      </c>
      <c r="H12630" s="3" t="s">
        <v>11884</v>
      </c>
      <c r="I12630" s="3" t="s">
        <v>4247</v>
      </c>
      <c r="J12630" s="3" t="s">
        <v>1412</v>
      </c>
      <c r="K12630" s="3" t="s">
        <v>24</v>
      </c>
      <c r="L12630" s="3">
        <v>20.0</v>
      </c>
      <c r="M12630" s="3" t="s">
        <v>30</v>
      </c>
      <c r="N12630" s="3" t="s">
        <v>11905</v>
      </c>
      <c r="O12630" s="3" t="s">
        <v>311</v>
      </c>
      <c r="P12630" s="4">
        <v>25558.0</v>
      </c>
      <c r="Q12630" s="3" t="s">
        <v>37</v>
      </c>
      <c r="S12630" s="3" t="s">
        <v>34</v>
      </c>
    </row>
    <row r="12631">
      <c r="A12631" s="2">
        <v>42318.714907407404</v>
      </c>
      <c r="B12631" s="3">
        <v>76.0</v>
      </c>
      <c r="C12631" s="3" t="s">
        <v>11139</v>
      </c>
      <c r="D12631" s="3">
        <v>31.0</v>
      </c>
      <c r="E12631" s="3" t="s">
        <v>11190</v>
      </c>
      <c r="F12631" s="3">
        <v>7.0</v>
      </c>
      <c r="G12631" s="3">
        <v>6.0</v>
      </c>
      <c r="H12631" s="3" t="s">
        <v>11884</v>
      </c>
      <c r="I12631" s="3" t="s">
        <v>4247</v>
      </c>
      <c r="J12631" s="3" t="s">
        <v>1412</v>
      </c>
      <c r="K12631" s="3" t="s">
        <v>24</v>
      </c>
      <c r="L12631" s="3">
        <v>21.0</v>
      </c>
      <c r="M12631" s="3" t="s">
        <v>25</v>
      </c>
      <c r="N12631" s="3" t="s">
        <v>7996</v>
      </c>
      <c r="O12631" s="3" t="s">
        <v>1275</v>
      </c>
      <c r="P12631" s="4">
        <v>34980.0</v>
      </c>
      <c r="Q12631" s="3" t="s">
        <v>372</v>
      </c>
      <c r="S12631" s="3" t="s">
        <v>34</v>
      </c>
    </row>
    <row r="12632">
      <c r="A12632" s="2">
        <v>42318.714907407404</v>
      </c>
      <c r="B12632" s="3">
        <v>76.0</v>
      </c>
      <c r="C12632" s="3" t="s">
        <v>11139</v>
      </c>
      <c r="D12632" s="3">
        <v>31.0</v>
      </c>
      <c r="E12632" s="3" t="s">
        <v>11190</v>
      </c>
      <c r="F12632" s="3">
        <v>7.0</v>
      </c>
      <c r="G12632" s="3">
        <v>6.0</v>
      </c>
      <c r="H12632" s="3" t="s">
        <v>11884</v>
      </c>
      <c r="I12632" s="3" t="s">
        <v>4247</v>
      </c>
      <c r="J12632" s="3" t="s">
        <v>1412</v>
      </c>
      <c r="K12632" s="3" t="s">
        <v>24</v>
      </c>
      <c r="L12632" s="3">
        <v>22.0</v>
      </c>
      <c r="M12632" s="3" t="s">
        <v>30</v>
      </c>
      <c r="N12632" s="3" t="s">
        <v>11927</v>
      </c>
      <c r="O12632" s="3" t="s">
        <v>11932</v>
      </c>
      <c r="P12632" s="4">
        <v>31541.0</v>
      </c>
      <c r="Q12632" s="3" t="s">
        <v>191</v>
      </c>
      <c r="S12632" s="3" t="s">
        <v>34</v>
      </c>
    </row>
    <row r="12633">
      <c r="A12633" s="2">
        <v>42318.714907407404</v>
      </c>
      <c r="B12633" s="3">
        <v>76.0</v>
      </c>
      <c r="C12633" s="3" t="s">
        <v>11139</v>
      </c>
      <c r="D12633" s="3">
        <v>31.0</v>
      </c>
      <c r="E12633" s="3" t="s">
        <v>11190</v>
      </c>
      <c r="F12633" s="3">
        <v>7.0</v>
      </c>
      <c r="G12633" s="3">
        <v>6.0</v>
      </c>
      <c r="H12633" s="3" t="s">
        <v>11884</v>
      </c>
      <c r="I12633" s="3" t="s">
        <v>4247</v>
      </c>
      <c r="J12633" s="3" t="s">
        <v>1412</v>
      </c>
      <c r="K12633" s="3" t="s">
        <v>24</v>
      </c>
      <c r="L12633" s="3">
        <v>23.0</v>
      </c>
      <c r="M12633" s="3" t="s">
        <v>25</v>
      </c>
      <c r="N12633" s="3" t="s">
        <v>2734</v>
      </c>
      <c r="O12633" s="3" t="s">
        <v>243</v>
      </c>
      <c r="P12633" s="4">
        <v>18158.0</v>
      </c>
      <c r="Q12633" s="3" t="s">
        <v>49</v>
      </c>
      <c r="S12633" s="3" t="s">
        <v>34</v>
      </c>
    </row>
    <row r="12634">
      <c r="A12634" s="2">
        <v>42318.714907407404</v>
      </c>
      <c r="B12634" s="3">
        <v>76.0</v>
      </c>
      <c r="C12634" s="3" t="s">
        <v>11139</v>
      </c>
      <c r="D12634" s="3">
        <v>31.0</v>
      </c>
      <c r="E12634" s="3" t="s">
        <v>11190</v>
      </c>
      <c r="F12634" s="3">
        <v>7.0</v>
      </c>
      <c r="G12634" s="3">
        <v>6.0</v>
      </c>
      <c r="H12634" s="3" t="s">
        <v>11884</v>
      </c>
      <c r="I12634" s="3" t="s">
        <v>4247</v>
      </c>
      <c r="J12634" s="3" t="s">
        <v>1412</v>
      </c>
      <c r="K12634" s="3" t="s">
        <v>24</v>
      </c>
      <c r="L12634" s="3">
        <v>24.0</v>
      </c>
      <c r="M12634" s="3" t="s">
        <v>30</v>
      </c>
      <c r="N12634" s="3" t="s">
        <v>11933</v>
      </c>
      <c r="O12634" s="3" t="s">
        <v>11934</v>
      </c>
      <c r="P12634" s="4">
        <v>34420.0</v>
      </c>
      <c r="Q12634" s="3" t="s">
        <v>191</v>
      </c>
      <c r="S12634" s="3" t="s">
        <v>34</v>
      </c>
    </row>
    <row r="12635">
      <c r="A12635" s="2">
        <v>42318.714907407404</v>
      </c>
      <c r="B12635" s="3">
        <v>76.0</v>
      </c>
      <c r="C12635" s="3" t="s">
        <v>11139</v>
      </c>
      <c r="D12635" s="3">
        <v>31.0</v>
      </c>
      <c r="E12635" s="3" t="s">
        <v>11190</v>
      </c>
      <c r="F12635" s="3">
        <v>7.0</v>
      </c>
      <c r="G12635" s="3">
        <v>6.0</v>
      </c>
      <c r="H12635" s="3" t="s">
        <v>11884</v>
      </c>
      <c r="I12635" s="3" t="s">
        <v>4247</v>
      </c>
      <c r="J12635" s="3" t="s">
        <v>1412</v>
      </c>
      <c r="K12635" s="3" t="s">
        <v>24</v>
      </c>
      <c r="L12635" s="3">
        <v>25.0</v>
      </c>
      <c r="M12635" s="3" t="s">
        <v>25</v>
      </c>
      <c r="N12635" s="3" t="s">
        <v>11935</v>
      </c>
      <c r="O12635" s="3" t="s">
        <v>243</v>
      </c>
      <c r="P12635" s="4">
        <v>28310.0</v>
      </c>
      <c r="Q12635" s="3" t="s">
        <v>37</v>
      </c>
      <c r="S12635" s="3" t="s">
        <v>34</v>
      </c>
    </row>
    <row r="12636">
      <c r="A12636" s="2">
        <v>42318.714907407404</v>
      </c>
      <c r="B12636" s="3">
        <v>76.0</v>
      </c>
      <c r="C12636" s="3" t="s">
        <v>11139</v>
      </c>
      <c r="D12636" s="3">
        <v>31.0</v>
      </c>
      <c r="E12636" s="3" t="s">
        <v>11190</v>
      </c>
      <c r="F12636" s="3">
        <v>7.0</v>
      </c>
      <c r="G12636" s="3">
        <v>6.0</v>
      </c>
      <c r="H12636" s="3" t="s">
        <v>11884</v>
      </c>
      <c r="I12636" s="3" t="s">
        <v>4247</v>
      </c>
      <c r="J12636" s="3" t="s">
        <v>1412</v>
      </c>
      <c r="K12636" s="3" t="s">
        <v>24</v>
      </c>
      <c r="L12636" s="3">
        <v>26.0</v>
      </c>
      <c r="M12636" s="3" t="s">
        <v>30</v>
      </c>
      <c r="N12636" s="3" t="s">
        <v>11936</v>
      </c>
      <c r="O12636" s="3" t="s">
        <v>10887</v>
      </c>
      <c r="P12636" s="4">
        <v>17289.0</v>
      </c>
      <c r="Q12636" s="3" t="s">
        <v>49</v>
      </c>
      <c r="S12636" s="3" t="s">
        <v>34</v>
      </c>
    </row>
    <row r="12637">
      <c r="A12637" s="2">
        <v>42318.714907407404</v>
      </c>
      <c r="B12637" s="3">
        <v>76.0</v>
      </c>
      <c r="C12637" s="3" t="s">
        <v>11139</v>
      </c>
      <c r="D12637" s="3">
        <v>31.0</v>
      </c>
      <c r="E12637" s="3" t="s">
        <v>11190</v>
      </c>
      <c r="F12637" s="3">
        <v>7.0</v>
      </c>
      <c r="G12637" s="3">
        <v>6.0</v>
      </c>
      <c r="H12637" s="3" t="s">
        <v>11884</v>
      </c>
      <c r="I12637" s="3" t="s">
        <v>4247</v>
      </c>
      <c r="J12637" s="3" t="s">
        <v>1412</v>
      </c>
      <c r="K12637" s="3" t="s">
        <v>24</v>
      </c>
      <c r="L12637" s="3">
        <v>27.0</v>
      </c>
      <c r="M12637" s="3" t="s">
        <v>25</v>
      </c>
      <c r="N12637" s="3" t="s">
        <v>8835</v>
      </c>
      <c r="O12637" s="3" t="s">
        <v>1385</v>
      </c>
      <c r="P12637" s="4">
        <v>31296.0</v>
      </c>
      <c r="Q12637" s="3" t="s">
        <v>132</v>
      </c>
      <c r="S12637" s="3" t="s">
        <v>34</v>
      </c>
    </row>
    <row r="12638">
      <c r="A12638" s="2">
        <v>42318.714907407404</v>
      </c>
      <c r="B12638" s="3">
        <v>76.0</v>
      </c>
      <c r="C12638" s="3" t="s">
        <v>11139</v>
      </c>
      <c r="D12638" s="3">
        <v>31.0</v>
      </c>
      <c r="E12638" s="3" t="s">
        <v>11190</v>
      </c>
      <c r="F12638" s="3">
        <v>7.0</v>
      </c>
      <c r="G12638" s="3">
        <v>6.0</v>
      </c>
      <c r="H12638" s="3" t="s">
        <v>11884</v>
      </c>
      <c r="I12638" s="3" t="s">
        <v>4247</v>
      </c>
      <c r="J12638" s="3" t="s">
        <v>1412</v>
      </c>
      <c r="K12638" s="3" t="s">
        <v>24</v>
      </c>
      <c r="L12638" s="3">
        <v>28.0</v>
      </c>
      <c r="M12638" s="3" t="s">
        <v>30</v>
      </c>
      <c r="N12638" s="3" t="s">
        <v>7241</v>
      </c>
      <c r="O12638" s="3" t="s">
        <v>2229</v>
      </c>
      <c r="P12638" s="4">
        <v>31226.0</v>
      </c>
      <c r="Q12638" s="3" t="s">
        <v>132</v>
      </c>
      <c r="S12638" s="3" t="s">
        <v>34</v>
      </c>
    </row>
    <row r="12639">
      <c r="A12639" s="2">
        <v>42318.714907407404</v>
      </c>
      <c r="B12639" s="3">
        <v>76.0</v>
      </c>
      <c r="C12639" s="3" t="s">
        <v>11139</v>
      </c>
      <c r="D12639" s="3">
        <v>31.0</v>
      </c>
      <c r="E12639" s="3" t="s">
        <v>11190</v>
      </c>
      <c r="F12639" s="3">
        <v>7.0</v>
      </c>
      <c r="G12639" s="3">
        <v>6.0</v>
      </c>
      <c r="H12639" s="3" t="s">
        <v>11884</v>
      </c>
      <c r="I12639" s="3" t="s">
        <v>4247</v>
      </c>
      <c r="J12639" s="3" t="s">
        <v>1412</v>
      </c>
      <c r="K12639" s="3" t="s">
        <v>24</v>
      </c>
      <c r="L12639" s="3">
        <v>29.0</v>
      </c>
      <c r="M12639" s="3" t="s">
        <v>25</v>
      </c>
      <c r="N12639" s="3" t="s">
        <v>11937</v>
      </c>
      <c r="O12639" s="3" t="s">
        <v>1621</v>
      </c>
      <c r="P12639" s="4">
        <v>35388.0</v>
      </c>
      <c r="Q12639" s="3" t="s">
        <v>372</v>
      </c>
      <c r="S12639" s="3" t="s">
        <v>34</v>
      </c>
    </row>
    <row r="12640">
      <c r="A12640" s="2">
        <v>42318.714907407404</v>
      </c>
      <c r="B12640" s="3">
        <v>76.0</v>
      </c>
      <c r="C12640" s="3" t="s">
        <v>11139</v>
      </c>
      <c r="D12640" s="3">
        <v>31.0</v>
      </c>
      <c r="E12640" s="3" t="s">
        <v>11190</v>
      </c>
      <c r="F12640" s="3">
        <v>7.0</v>
      </c>
      <c r="G12640" s="3">
        <v>6.0</v>
      </c>
      <c r="H12640" s="3" t="s">
        <v>11884</v>
      </c>
      <c r="I12640" s="3" t="s">
        <v>4247</v>
      </c>
      <c r="J12640" s="3" t="s">
        <v>1412</v>
      </c>
      <c r="K12640" s="3" t="s">
        <v>24</v>
      </c>
      <c r="L12640" s="3">
        <v>30.0</v>
      </c>
      <c r="M12640" s="3" t="s">
        <v>30</v>
      </c>
      <c r="N12640" s="3" t="s">
        <v>11938</v>
      </c>
      <c r="O12640" s="3" t="s">
        <v>6147</v>
      </c>
      <c r="P12640" s="4">
        <v>34346.0</v>
      </c>
      <c r="Q12640" s="3" t="s">
        <v>1159</v>
      </c>
      <c r="S12640" s="3" t="s">
        <v>34</v>
      </c>
    </row>
    <row r="12641">
      <c r="A12641" s="2">
        <v>42318.714907407404</v>
      </c>
      <c r="B12641" s="3">
        <v>76.0</v>
      </c>
      <c r="C12641" s="3" t="s">
        <v>11139</v>
      </c>
      <c r="D12641" s="3">
        <v>31.0</v>
      </c>
      <c r="E12641" s="3" t="s">
        <v>11190</v>
      </c>
      <c r="F12641" s="3">
        <v>7.0</v>
      </c>
      <c r="G12641" s="3">
        <v>6.0</v>
      </c>
      <c r="H12641" s="3" t="s">
        <v>11884</v>
      </c>
      <c r="I12641" s="3" t="s">
        <v>4247</v>
      </c>
      <c r="J12641" s="3" t="s">
        <v>1412</v>
      </c>
      <c r="K12641" s="3" t="s">
        <v>24</v>
      </c>
      <c r="L12641" s="3">
        <v>31.0</v>
      </c>
      <c r="M12641" s="3" t="s">
        <v>25</v>
      </c>
      <c r="N12641" s="3" t="s">
        <v>11939</v>
      </c>
      <c r="O12641" s="3" t="s">
        <v>371</v>
      </c>
      <c r="P12641" s="4">
        <v>24692.0</v>
      </c>
      <c r="Q12641" s="3" t="s">
        <v>247</v>
      </c>
      <c r="S12641" s="3" t="s">
        <v>34</v>
      </c>
    </row>
    <row r="12642">
      <c r="A12642" s="2">
        <v>42318.714907407404</v>
      </c>
      <c r="B12642" s="3">
        <v>76.0</v>
      </c>
      <c r="C12642" s="3" t="s">
        <v>11139</v>
      </c>
      <c r="D12642" s="3">
        <v>31.0</v>
      </c>
      <c r="E12642" s="3" t="s">
        <v>11190</v>
      </c>
      <c r="F12642" s="3">
        <v>7.0</v>
      </c>
      <c r="G12642" s="3">
        <v>6.0</v>
      </c>
      <c r="H12642" s="3" t="s">
        <v>11884</v>
      </c>
      <c r="I12642" s="3" t="s">
        <v>4247</v>
      </c>
      <c r="J12642" s="3" t="s">
        <v>1412</v>
      </c>
      <c r="K12642" s="3" t="s">
        <v>24</v>
      </c>
      <c r="L12642" s="3">
        <v>32.0</v>
      </c>
      <c r="M12642" s="3" t="s">
        <v>30</v>
      </c>
      <c r="N12642" s="3" t="s">
        <v>11938</v>
      </c>
      <c r="O12642" s="3" t="s">
        <v>11940</v>
      </c>
      <c r="P12642" s="4">
        <v>34907.0</v>
      </c>
      <c r="Q12642" s="3" t="s">
        <v>159</v>
      </c>
      <c r="S12642" s="3" t="s">
        <v>34</v>
      </c>
    </row>
    <row r="12643">
      <c r="A12643" s="2">
        <v>42318.714907407404</v>
      </c>
      <c r="B12643" s="3">
        <v>76.0</v>
      </c>
      <c r="C12643" s="3" t="s">
        <v>11139</v>
      </c>
      <c r="D12643" s="3">
        <v>31.0</v>
      </c>
      <c r="E12643" s="3" t="s">
        <v>11190</v>
      </c>
      <c r="F12643" s="3">
        <v>7.0</v>
      </c>
      <c r="G12643" s="3">
        <v>6.0</v>
      </c>
      <c r="H12643" s="3" t="s">
        <v>11884</v>
      </c>
      <c r="I12643" s="3" t="s">
        <v>4247</v>
      </c>
      <c r="J12643" s="3" t="s">
        <v>1412</v>
      </c>
      <c r="K12643" s="3" t="s">
        <v>24</v>
      </c>
      <c r="L12643" s="3">
        <v>33.0</v>
      </c>
      <c r="M12643" s="3" t="s">
        <v>25</v>
      </c>
      <c r="N12643" s="3" t="s">
        <v>775</v>
      </c>
      <c r="O12643" s="3" t="s">
        <v>956</v>
      </c>
      <c r="P12643" s="4">
        <v>27583.0</v>
      </c>
      <c r="Q12643" s="3" t="s">
        <v>216</v>
      </c>
      <c r="S12643" s="3" t="s">
        <v>34</v>
      </c>
    </row>
    <row r="12644">
      <c r="A12644" s="2">
        <v>42318.714907407404</v>
      </c>
      <c r="B12644" s="3">
        <v>76.0</v>
      </c>
      <c r="C12644" s="3" t="s">
        <v>11139</v>
      </c>
      <c r="D12644" s="3">
        <v>31.0</v>
      </c>
      <c r="E12644" s="3" t="s">
        <v>11190</v>
      </c>
      <c r="F12644" s="3">
        <v>7.0</v>
      </c>
      <c r="G12644" s="3">
        <v>6.0</v>
      </c>
      <c r="H12644" s="3" t="s">
        <v>11884</v>
      </c>
      <c r="I12644" s="3" t="s">
        <v>4247</v>
      </c>
      <c r="J12644" s="3" t="s">
        <v>1412</v>
      </c>
      <c r="K12644" s="3" t="s">
        <v>24</v>
      </c>
      <c r="L12644" s="3">
        <v>34.0</v>
      </c>
      <c r="M12644" s="3" t="s">
        <v>30</v>
      </c>
      <c r="N12644" s="3" t="s">
        <v>11941</v>
      </c>
      <c r="O12644" s="3" t="s">
        <v>121</v>
      </c>
      <c r="P12644" s="4">
        <v>24751.0</v>
      </c>
      <c r="Q12644" s="3" t="s">
        <v>40</v>
      </c>
      <c r="S12644" s="3" t="s">
        <v>34</v>
      </c>
    </row>
    <row r="12645">
      <c r="A12645" s="2">
        <v>42318.714907407404</v>
      </c>
      <c r="B12645" s="3">
        <v>76.0</v>
      </c>
      <c r="C12645" s="3" t="s">
        <v>11139</v>
      </c>
      <c r="D12645" s="3">
        <v>31.0</v>
      </c>
      <c r="E12645" s="3" t="s">
        <v>11190</v>
      </c>
      <c r="F12645" s="3">
        <v>7.0</v>
      </c>
      <c r="G12645" s="3">
        <v>6.0</v>
      </c>
      <c r="H12645" s="3" t="s">
        <v>11884</v>
      </c>
      <c r="I12645" s="3" t="s">
        <v>4247</v>
      </c>
      <c r="J12645" s="3" t="s">
        <v>1412</v>
      </c>
      <c r="K12645" s="3" t="s">
        <v>24</v>
      </c>
      <c r="L12645" s="3">
        <v>35.0</v>
      </c>
      <c r="M12645" s="3" t="s">
        <v>25</v>
      </c>
      <c r="N12645" s="3" t="s">
        <v>11942</v>
      </c>
      <c r="O12645" s="3" t="s">
        <v>275</v>
      </c>
      <c r="P12645" s="4">
        <v>21325.0</v>
      </c>
      <c r="Q12645" s="3" t="s">
        <v>43</v>
      </c>
      <c r="S12645" s="3" t="s">
        <v>34</v>
      </c>
    </row>
    <row r="12646">
      <c r="A12646" s="2">
        <v>42318.714907407404</v>
      </c>
      <c r="B12646" s="3">
        <v>76.0</v>
      </c>
      <c r="C12646" s="3" t="s">
        <v>11139</v>
      </c>
      <c r="D12646" s="3">
        <v>31.0</v>
      </c>
      <c r="E12646" s="3" t="s">
        <v>11190</v>
      </c>
      <c r="F12646" s="3">
        <v>7.0</v>
      </c>
      <c r="G12646" s="3">
        <v>6.0</v>
      </c>
      <c r="H12646" s="3" t="s">
        <v>11884</v>
      </c>
      <c r="I12646" s="3" t="s">
        <v>4247</v>
      </c>
      <c r="J12646" s="3" t="s">
        <v>1412</v>
      </c>
      <c r="K12646" s="3" t="s">
        <v>24</v>
      </c>
      <c r="L12646" s="3">
        <v>36.0</v>
      </c>
      <c r="M12646" s="3" t="s">
        <v>30</v>
      </c>
      <c r="N12646" s="3" t="s">
        <v>11886</v>
      </c>
      <c r="O12646" s="3" t="s">
        <v>803</v>
      </c>
      <c r="P12646" s="4">
        <v>18316.0</v>
      </c>
      <c r="Q12646" s="3" t="s">
        <v>49</v>
      </c>
      <c r="S12646" s="3" t="s">
        <v>34</v>
      </c>
    </row>
    <row r="12647">
      <c r="A12647" s="2">
        <v>42318.714907407404</v>
      </c>
      <c r="B12647" s="3">
        <v>76.0</v>
      </c>
      <c r="C12647" s="3" t="s">
        <v>11139</v>
      </c>
      <c r="D12647" s="3">
        <v>31.0</v>
      </c>
      <c r="E12647" s="3" t="s">
        <v>11190</v>
      </c>
      <c r="F12647" s="3">
        <v>7.0</v>
      </c>
      <c r="G12647" s="3">
        <v>6.0</v>
      </c>
      <c r="H12647" s="3" t="s">
        <v>11884</v>
      </c>
      <c r="I12647" s="3" t="s">
        <v>4247</v>
      </c>
      <c r="J12647" s="3" t="s">
        <v>1412</v>
      </c>
      <c r="K12647" s="3" t="s">
        <v>24</v>
      </c>
      <c r="L12647" s="3">
        <v>37.0</v>
      </c>
      <c r="M12647" s="3" t="s">
        <v>25</v>
      </c>
      <c r="N12647" s="3" t="s">
        <v>11937</v>
      </c>
      <c r="O12647" s="3" t="s">
        <v>377</v>
      </c>
      <c r="P12647" s="4">
        <v>24449.0</v>
      </c>
      <c r="Q12647" s="3" t="s">
        <v>2911</v>
      </c>
      <c r="S12647" s="3" t="s">
        <v>34</v>
      </c>
    </row>
    <row r="12648">
      <c r="A12648" s="2">
        <v>42318.714907407404</v>
      </c>
      <c r="B12648" s="3">
        <v>76.0</v>
      </c>
      <c r="C12648" s="3" t="s">
        <v>11139</v>
      </c>
      <c r="D12648" s="3">
        <v>31.0</v>
      </c>
      <c r="E12648" s="3" t="s">
        <v>11190</v>
      </c>
      <c r="F12648" s="3">
        <v>7.0</v>
      </c>
      <c r="G12648" s="3">
        <v>6.0</v>
      </c>
      <c r="H12648" s="3" t="s">
        <v>11884</v>
      </c>
      <c r="I12648" s="3" t="s">
        <v>4247</v>
      </c>
      <c r="J12648" s="3" t="s">
        <v>1412</v>
      </c>
      <c r="K12648" s="3" t="s">
        <v>24</v>
      </c>
      <c r="L12648" s="3">
        <v>38.0</v>
      </c>
      <c r="M12648" s="3" t="s">
        <v>30</v>
      </c>
      <c r="N12648" s="3" t="s">
        <v>11943</v>
      </c>
      <c r="O12648" s="3" t="s">
        <v>361</v>
      </c>
      <c r="P12648" s="4">
        <v>15137.0</v>
      </c>
      <c r="Q12648" s="3" t="s">
        <v>86</v>
      </c>
      <c r="S12648" s="3" t="s">
        <v>34</v>
      </c>
    </row>
    <row r="12649">
      <c r="A12649" s="2">
        <v>42318.714907407404</v>
      </c>
      <c r="B12649" s="3">
        <v>76.0</v>
      </c>
      <c r="C12649" s="3" t="s">
        <v>11139</v>
      </c>
      <c r="D12649" s="3">
        <v>32.0</v>
      </c>
      <c r="E12649" s="3" t="s">
        <v>11219</v>
      </c>
      <c r="F12649" s="3">
        <v>7.0</v>
      </c>
      <c r="G12649" s="3">
        <v>6.0</v>
      </c>
      <c r="H12649" s="3" t="s">
        <v>11884</v>
      </c>
      <c r="I12649" s="3" t="s">
        <v>4247</v>
      </c>
      <c r="J12649" s="3" t="s">
        <v>1412</v>
      </c>
      <c r="K12649" s="3" t="s">
        <v>24</v>
      </c>
      <c r="L12649" s="3">
        <v>1.0</v>
      </c>
      <c r="M12649" s="3" t="s">
        <v>25</v>
      </c>
      <c r="N12649" s="3" t="s">
        <v>11944</v>
      </c>
      <c r="O12649" s="3" t="s">
        <v>168</v>
      </c>
      <c r="P12649" s="4">
        <v>19791.0</v>
      </c>
      <c r="Q12649" s="3" t="s">
        <v>2911</v>
      </c>
      <c r="S12649" s="3" t="s">
        <v>34</v>
      </c>
    </row>
    <row r="12650">
      <c r="A12650" s="2">
        <v>42318.714907407404</v>
      </c>
      <c r="B12650" s="3">
        <v>76.0</v>
      </c>
      <c r="C12650" s="3" t="s">
        <v>11139</v>
      </c>
      <c r="D12650" s="3">
        <v>32.0</v>
      </c>
      <c r="E12650" s="3" t="s">
        <v>11219</v>
      </c>
      <c r="F12650" s="3">
        <v>7.0</v>
      </c>
      <c r="G12650" s="3">
        <v>6.0</v>
      </c>
      <c r="H12650" s="3" t="s">
        <v>11884</v>
      </c>
      <c r="I12650" s="3" t="s">
        <v>4247</v>
      </c>
      <c r="J12650" s="3" t="s">
        <v>1412</v>
      </c>
      <c r="K12650" s="3" t="s">
        <v>24</v>
      </c>
      <c r="L12650" s="3">
        <v>2.0</v>
      </c>
      <c r="M12650" s="3" t="s">
        <v>30</v>
      </c>
      <c r="N12650" s="3" t="s">
        <v>11945</v>
      </c>
      <c r="O12650" s="3" t="s">
        <v>368</v>
      </c>
      <c r="P12650" s="4">
        <v>31216.0</v>
      </c>
      <c r="Q12650" s="3" t="s">
        <v>132</v>
      </c>
      <c r="S12650" s="3" t="s">
        <v>34</v>
      </c>
    </row>
    <row r="12651">
      <c r="A12651" s="2">
        <v>42318.714907407404</v>
      </c>
      <c r="B12651" s="3">
        <v>76.0</v>
      </c>
      <c r="C12651" s="3" t="s">
        <v>11139</v>
      </c>
      <c r="D12651" s="3">
        <v>32.0</v>
      </c>
      <c r="E12651" s="3" t="s">
        <v>11219</v>
      </c>
      <c r="F12651" s="3">
        <v>7.0</v>
      </c>
      <c r="G12651" s="3">
        <v>6.0</v>
      </c>
      <c r="H12651" s="3" t="s">
        <v>11884</v>
      </c>
      <c r="I12651" s="3" t="s">
        <v>4247</v>
      </c>
      <c r="J12651" s="3" t="s">
        <v>1412</v>
      </c>
      <c r="K12651" s="3" t="s">
        <v>24</v>
      </c>
      <c r="L12651" s="3">
        <v>3.0</v>
      </c>
      <c r="M12651" s="3" t="s">
        <v>25</v>
      </c>
      <c r="N12651" s="3" t="s">
        <v>11946</v>
      </c>
      <c r="O12651" s="3" t="s">
        <v>91</v>
      </c>
      <c r="P12651" s="4">
        <v>19564.0</v>
      </c>
      <c r="Q12651" s="3" t="s">
        <v>96</v>
      </c>
      <c r="S12651" s="3" t="s">
        <v>34</v>
      </c>
    </row>
    <row r="12652">
      <c r="A12652" s="2">
        <v>42318.714907407404</v>
      </c>
      <c r="B12652" s="3">
        <v>76.0</v>
      </c>
      <c r="C12652" s="3" t="s">
        <v>11139</v>
      </c>
      <c r="D12652" s="3">
        <v>32.0</v>
      </c>
      <c r="E12652" s="3" t="s">
        <v>11219</v>
      </c>
      <c r="F12652" s="3">
        <v>7.0</v>
      </c>
      <c r="G12652" s="3">
        <v>6.0</v>
      </c>
      <c r="H12652" s="3" t="s">
        <v>11884</v>
      </c>
      <c r="I12652" s="3" t="s">
        <v>4247</v>
      </c>
      <c r="J12652" s="3" t="s">
        <v>1412</v>
      </c>
      <c r="K12652" s="3" t="s">
        <v>24</v>
      </c>
      <c r="L12652" s="3">
        <v>4.0</v>
      </c>
      <c r="M12652" s="3" t="s">
        <v>30</v>
      </c>
      <c r="N12652" s="3" t="s">
        <v>1000</v>
      </c>
      <c r="O12652" s="3" t="s">
        <v>497</v>
      </c>
      <c r="P12652" s="4">
        <v>20644.0</v>
      </c>
      <c r="Q12652" s="3" t="s">
        <v>40</v>
      </c>
      <c r="S12652" s="3" t="s">
        <v>34</v>
      </c>
    </row>
    <row r="12653">
      <c r="A12653" s="2">
        <v>42318.714907407404</v>
      </c>
      <c r="B12653" s="3">
        <v>76.0</v>
      </c>
      <c r="C12653" s="3" t="s">
        <v>11139</v>
      </c>
      <c r="D12653" s="3">
        <v>32.0</v>
      </c>
      <c r="E12653" s="3" t="s">
        <v>11219</v>
      </c>
      <c r="F12653" s="3">
        <v>7.0</v>
      </c>
      <c r="G12653" s="3">
        <v>6.0</v>
      </c>
      <c r="H12653" s="3" t="s">
        <v>11884</v>
      </c>
      <c r="I12653" s="3" t="s">
        <v>4247</v>
      </c>
      <c r="J12653" s="3" t="s">
        <v>1412</v>
      </c>
      <c r="K12653" s="3" t="s">
        <v>24</v>
      </c>
      <c r="L12653" s="3">
        <v>5.0</v>
      </c>
      <c r="M12653" s="3" t="s">
        <v>25</v>
      </c>
      <c r="N12653" s="3" t="s">
        <v>2556</v>
      </c>
      <c r="O12653" s="3" t="s">
        <v>539</v>
      </c>
      <c r="P12653" s="4">
        <v>33513.0</v>
      </c>
      <c r="Q12653" s="3" t="s">
        <v>191</v>
      </c>
      <c r="S12653" s="3" t="s">
        <v>34</v>
      </c>
    </row>
    <row r="12654">
      <c r="A12654" s="2">
        <v>42318.714907407404</v>
      </c>
      <c r="B12654" s="3">
        <v>76.0</v>
      </c>
      <c r="C12654" s="3" t="s">
        <v>11139</v>
      </c>
      <c r="D12654" s="3">
        <v>32.0</v>
      </c>
      <c r="E12654" s="3" t="s">
        <v>11219</v>
      </c>
      <c r="F12654" s="3">
        <v>7.0</v>
      </c>
      <c r="G12654" s="3">
        <v>6.0</v>
      </c>
      <c r="H12654" s="3" t="s">
        <v>11884</v>
      </c>
      <c r="I12654" s="3" t="s">
        <v>4247</v>
      </c>
      <c r="J12654" s="3" t="s">
        <v>1412</v>
      </c>
      <c r="K12654" s="3" t="s">
        <v>24</v>
      </c>
      <c r="L12654" s="3">
        <v>6.0</v>
      </c>
      <c r="M12654" s="3" t="s">
        <v>30</v>
      </c>
      <c r="N12654" s="3" t="s">
        <v>2697</v>
      </c>
      <c r="O12654" s="3" t="s">
        <v>11947</v>
      </c>
      <c r="P12654" s="4">
        <v>19264.0</v>
      </c>
      <c r="Q12654" s="3" t="s">
        <v>105</v>
      </c>
      <c r="S12654" s="3" t="s">
        <v>34</v>
      </c>
    </row>
    <row r="12655">
      <c r="A12655" s="2">
        <v>42318.714907407404</v>
      </c>
      <c r="B12655" s="3">
        <v>76.0</v>
      </c>
      <c r="C12655" s="3" t="s">
        <v>11139</v>
      </c>
      <c r="D12655" s="3">
        <v>32.0</v>
      </c>
      <c r="E12655" s="3" t="s">
        <v>11219</v>
      </c>
      <c r="F12655" s="3">
        <v>7.0</v>
      </c>
      <c r="G12655" s="3">
        <v>6.0</v>
      </c>
      <c r="H12655" s="3" t="s">
        <v>11884</v>
      </c>
      <c r="I12655" s="3" t="s">
        <v>4247</v>
      </c>
      <c r="J12655" s="3" t="s">
        <v>1412</v>
      </c>
      <c r="K12655" s="3" t="s">
        <v>24</v>
      </c>
      <c r="L12655" s="3">
        <v>7.0</v>
      </c>
      <c r="M12655" s="3" t="s">
        <v>25</v>
      </c>
      <c r="N12655" s="3" t="s">
        <v>11948</v>
      </c>
      <c r="O12655" s="3" t="s">
        <v>477</v>
      </c>
      <c r="P12655" s="4">
        <v>24077.0</v>
      </c>
      <c r="Q12655" s="3" t="s">
        <v>132</v>
      </c>
      <c r="S12655" s="3" t="s">
        <v>34</v>
      </c>
    </row>
    <row r="12656">
      <c r="A12656" s="2">
        <v>42318.714907407404</v>
      </c>
      <c r="B12656" s="3">
        <v>76.0</v>
      </c>
      <c r="C12656" s="3" t="s">
        <v>11139</v>
      </c>
      <c r="D12656" s="3">
        <v>34.0</v>
      </c>
      <c r="E12656" s="3" t="s">
        <v>11225</v>
      </c>
      <c r="F12656" s="3">
        <v>7.0</v>
      </c>
      <c r="G12656" s="3">
        <v>6.0</v>
      </c>
      <c r="H12656" s="3" t="s">
        <v>11884</v>
      </c>
      <c r="I12656" s="3" t="s">
        <v>4247</v>
      </c>
      <c r="J12656" s="3" t="s">
        <v>1412</v>
      </c>
      <c r="K12656" s="3" t="s">
        <v>24</v>
      </c>
      <c r="L12656" s="3">
        <v>1.0</v>
      </c>
      <c r="M12656" s="3" t="s">
        <v>25</v>
      </c>
      <c r="N12656" s="3" t="s">
        <v>11657</v>
      </c>
      <c r="O12656" s="3" t="s">
        <v>862</v>
      </c>
      <c r="P12656" s="4">
        <v>30798.0</v>
      </c>
      <c r="Q12656" s="3" t="s">
        <v>221</v>
      </c>
      <c r="S12656" s="3" t="s">
        <v>34</v>
      </c>
    </row>
    <row r="12657">
      <c r="A12657" s="2">
        <v>42318.714907407404</v>
      </c>
      <c r="B12657" s="3">
        <v>76.0</v>
      </c>
      <c r="C12657" s="3" t="s">
        <v>11139</v>
      </c>
      <c r="D12657" s="3">
        <v>34.0</v>
      </c>
      <c r="E12657" s="3" t="s">
        <v>11225</v>
      </c>
      <c r="F12657" s="3">
        <v>7.0</v>
      </c>
      <c r="G12657" s="3">
        <v>6.0</v>
      </c>
      <c r="H12657" s="3" t="s">
        <v>11884</v>
      </c>
      <c r="I12657" s="3" t="s">
        <v>4247</v>
      </c>
      <c r="J12657" s="3" t="s">
        <v>1412</v>
      </c>
      <c r="K12657" s="3" t="s">
        <v>24</v>
      </c>
      <c r="L12657" s="3">
        <v>2.0</v>
      </c>
      <c r="M12657" s="3" t="s">
        <v>30</v>
      </c>
      <c r="N12657" s="3" t="s">
        <v>6979</v>
      </c>
      <c r="O12657" s="3" t="s">
        <v>1045</v>
      </c>
      <c r="P12657" s="4">
        <v>31405.0</v>
      </c>
      <c r="Q12657" s="3" t="s">
        <v>72</v>
      </c>
      <c r="S12657" s="3" t="s">
        <v>34</v>
      </c>
    </row>
    <row r="12658">
      <c r="A12658" s="2">
        <v>42318.714907407404</v>
      </c>
      <c r="B12658" s="3">
        <v>76.0</v>
      </c>
      <c r="C12658" s="3" t="s">
        <v>11139</v>
      </c>
      <c r="D12658" s="3">
        <v>34.0</v>
      </c>
      <c r="E12658" s="3" t="s">
        <v>11225</v>
      </c>
      <c r="F12658" s="3">
        <v>7.0</v>
      </c>
      <c r="G12658" s="3">
        <v>6.0</v>
      </c>
      <c r="H12658" s="3" t="s">
        <v>11884</v>
      </c>
      <c r="I12658" s="3" t="s">
        <v>4247</v>
      </c>
      <c r="J12658" s="3" t="s">
        <v>1412</v>
      </c>
      <c r="K12658" s="3" t="s">
        <v>24</v>
      </c>
      <c r="L12658" s="3">
        <v>3.0</v>
      </c>
      <c r="M12658" s="3" t="s">
        <v>25</v>
      </c>
      <c r="N12658" s="3" t="s">
        <v>11949</v>
      </c>
      <c r="O12658" s="3" t="s">
        <v>530</v>
      </c>
      <c r="P12658" s="4">
        <v>20045.0</v>
      </c>
      <c r="Q12658" s="3" t="s">
        <v>86</v>
      </c>
      <c r="S12658" s="3" t="s">
        <v>34</v>
      </c>
    </row>
    <row r="12659">
      <c r="A12659" s="2">
        <v>42318.714907407404</v>
      </c>
      <c r="B12659" s="3">
        <v>76.0</v>
      </c>
      <c r="C12659" s="3" t="s">
        <v>11139</v>
      </c>
      <c r="D12659" s="3">
        <v>34.0</v>
      </c>
      <c r="E12659" s="3" t="s">
        <v>11225</v>
      </c>
      <c r="F12659" s="3">
        <v>7.0</v>
      </c>
      <c r="G12659" s="3">
        <v>6.0</v>
      </c>
      <c r="H12659" s="3" t="s">
        <v>11884</v>
      </c>
      <c r="I12659" s="3" t="s">
        <v>4247</v>
      </c>
      <c r="J12659" s="3" t="s">
        <v>1412</v>
      </c>
      <c r="K12659" s="3" t="s">
        <v>24</v>
      </c>
      <c r="L12659" s="3">
        <v>4.0</v>
      </c>
      <c r="M12659" s="3" t="s">
        <v>30</v>
      </c>
      <c r="N12659" s="3" t="s">
        <v>11950</v>
      </c>
      <c r="O12659" s="3" t="s">
        <v>818</v>
      </c>
      <c r="P12659" s="4">
        <v>20857.0</v>
      </c>
      <c r="Q12659" s="3" t="s">
        <v>205</v>
      </c>
      <c r="S12659" s="3" t="s">
        <v>34</v>
      </c>
    </row>
    <row r="12660">
      <c r="A12660" s="2">
        <v>42318.714907407404</v>
      </c>
      <c r="B12660" s="3">
        <v>76.0</v>
      </c>
      <c r="C12660" s="3" t="s">
        <v>11139</v>
      </c>
      <c r="D12660" s="3">
        <v>34.0</v>
      </c>
      <c r="E12660" s="3" t="s">
        <v>11225</v>
      </c>
      <c r="F12660" s="3">
        <v>7.0</v>
      </c>
      <c r="G12660" s="3">
        <v>6.0</v>
      </c>
      <c r="H12660" s="3" t="s">
        <v>11884</v>
      </c>
      <c r="I12660" s="3" t="s">
        <v>4247</v>
      </c>
      <c r="J12660" s="3" t="s">
        <v>1412</v>
      </c>
      <c r="K12660" s="3" t="s">
        <v>24</v>
      </c>
      <c r="L12660" s="3">
        <v>5.0</v>
      </c>
      <c r="M12660" s="3" t="s">
        <v>25</v>
      </c>
      <c r="N12660" s="3" t="s">
        <v>11212</v>
      </c>
      <c r="O12660" s="3" t="s">
        <v>168</v>
      </c>
      <c r="P12660" s="4">
        <v>17781.0</v>
      </c>
      <c r="Q12660" s="3" t="s">
        <v>96</v>
      </c>
      <c r="S12660" s="3" t="s">
        <v>34</v>
      </c>
    </row>
    <row r="12661">
      <c r="A12661" s="2">
        <v>42318.714907407404</v>
      </c>
      <c r="B12661" s="3">
        <v>76.0</v>
      </c>
      <c r="C12661" s="3" t="s">
        <v>11139</v>
      </c>
      <c r="D12661" s="3">
        <v>34.0</v>
      </c>
      <c r="E12661" s="3" t="s">
        <v>11225</v>
      </c>
      <c r="F12661" s="3">
        <v>7.0</v>
      </c>
      <c r="G12661" s="3">
        <v>6.0</v>
      </c>
      <c r="H12661" s="3" t="s">
        <v>11884</v>
      </c>
      <c r="I12661" s="3" t="s">
        <v>4247</v>
      </c>
      <c r="J12661" s="3" t="s">
        <v>1412</v>
      </c>
      <c r="K12661" s="3" t="s">
        <v>24</v>
      </c>
      <c r="L12661" s="3">
        <v>6.0</v>
      </c>
      <c r="M12661" s="3" t="s">
        <v>30</v>
      </c>
      <c r="N12661" s="3" t="s">
        <v>1703</v>
      </c>
      <c r="O12661" s="3" t="s">
        <v>2585</v>
      </c>
      <c r="P12661" s="4">
        <v>27928.0</v>
      </c>
      <c r="Q12661" s="3" t="s">
        <v>221</v>
      </c>
      <c r="S12661" s="3" t="s">
        <v>34</v>
      </c>
    </row>
    <row r="12662">
      <c r="A12662" s="2">
        <v>42318.714907407404</v>
      </c>
      <c r="B12662" s="3">
        <v>76.0</v>
      </c>
      <c r="C12662" s="3" t="s">
        <v>11139</v>
      </c>
      <c r="D12662" s="3">
        <v>34.0</v>
      </c>
      <c r="E12662" s="3" t="s">
        <v>11225</v>
      </c>
      <c r="F12662" s="3">
        <v>7.0</v>
      </c>
      <c r="G12662" s="3">
        <v>6.0</v>
      </c>
      <c r="H12662" s="3" t="s">
        <v>11884</v>
      </c>
      <c r="I12662" s="3" t="s">
        <v>4247</v>
      </c>
      <c r="J12662" s="3" t="s">
        <v>1412</v>
      </c>
      <c r="K12662" s="3" t="s">
        <v>24</v>
      </c>
      <c r="L12662" s="3">
        <v>7.0</v>
      </c>
      <c r="M12662" s="3" t="s">
        <v>25</v>
      </c>
      <c r="N12662" s="3" t="s">
        <v>1046</v>
      </c>
      <c r="O12662" s="3" t="s">
        <v>477</v>
      </c>
      <c r="P12662" s="4">
        <v>23719.0</v>
      </c>
      <c r="Q12662" s="3" t="s">
        <v>110</v>
      </c>
      <c r="S12662" s="3" t="s">
        <v>34</v>
      </c>
    </row>
    <row r="12663">
      <c r="A12663" s="2">
        <v>42318.714907407404</v>
      </c>
      <c r="B12663" s="3">
        <v>76.0</v>
      </c>
      <c r="C12663" s="3" t="s">
        <v>11139</v>
      </c>
      <c r="D12663" s="3">
        <v>34.0</v>
      </c>
      <c r="E12663" s="3" t="s">
        <v>11225</v>
      </c>
      <c r="F12663" s="3">
        <v>7.0</v>
      </c>
      <c r="G12663" s="3">
        <v>6.0</v>
      </c>
      <c r="H12663" s="3" t="s">
        <v>11884</v>
      </c>
      <c r="I12663" s="3" t="s">
        <v>4247</v>
      </c>
      <c r="J12663" s="3" t="s">
        <v>1412</v>
      </c>
      <c r="K12663" s="3" t="s">
        <v>24</v>
      </c>
      <c r="L12663" s="3">
        <v>8.0</v>
      </c>
      <c r="M12663" s="3" t="s">
        <v>30</v>
      </c>
      <c r="N12663" s="3" t="s">
        <v>4291</v>
      </c>
      <c r="O12663" s="3" t="s">
        <v>717</v>
      </c>
      <c r="P12663" s="4">
        <v>26371.0</v>
      </c>
      <c r="Q12663" s="3" t="s">
        <v>132</v>
      </c>
      <c r="S12663" s="3" t="s">
        <v>34</v>
      </c>
    </row>
    <row r="12664">
      <c r="A12664" s="2">
        <v>42318.714907407404</v>
      </c>
      <c r="B12664" s="3">
        <v>76.0</v>
      </c>
      <c r="C12664" s="3" t="s">
        <v>11139</v>
      </c>
      <c r="D12664" s="3">
        <v>34.0</v>
      </c>
      <c r="E12664" s="3" t="s">
        <v>11225</v>
      </c>
      <c r="F12664" s="3">
        <v>7.0</v>
      </c>
      <c r="G12664" s="3">
        <v>6.0</v>
      </c>
      <c r="H12664" s="3" t="s">
        <v>11884</v>
      </c>
      <c r="I12664" s="3" t="s">
        <v>4247</v>
      </c>
      <c r="J12664" s="3" t="s">
        <v>1412</v>
      </c>
      <c r="K12664" s="3" t="s">
        <v>24</v>
      </c>
      <c r="L12664" s="3">
        <v>9.0</v>
      </c>
      <c r="M12664" s="3" t="s">
        <v>25</v>
      </c>
      <c r="N12664" s="3" t="s">
        <v>1235</v>
      </c>
      <c r="O12664" s="3" t="s">
        <v>753</v>
      </c>
      <c r="P12664" s="4">
        <v>21411.0</v>
      </c>
      <c r="Q12664" s="3" t="s">
        <v>372</v>
      </c>
      <c r="S12664" s="3" t="s">
        <v>34</v>
      </c>
    </row>
    <row r="12665">
      <c r="A12665" s="2">
        <v>42318.714907407404</v>
      </c>
      <c r="B12665" s="3">
        <v>76.0</v>
      </c>
      <c r="C12665" s="3" t="s">
        <v>11139</v>
      </c>
      <c r="D12665" s="3">
        <v>34.0</v>
      </c>
      <c r="E12665" s="3" t="s">
        <v>11225</v>
      </c>
      <c r="F12665" s="3">
        <v>7.0</v>
      </c>
      <c r="G12665" s="3">
        <v>6.0</v>
      </c>
      <c r="H12665" s="3" t="s">
        <v>11884</v>
      </c>
      <c r="I12665" s="3" t="s">
        <v>4247</v>
      </c>
      <c r="J12665" s="3" t="s">
        <v>1412</v>
      </c>
      <c r="K12665" s="3" t="s">
        <v>24</v>
      </c>
      <c r="L12665" s="3">
        <v>10.0</v>
      </c>
      <c r="M12665" s="3" t="s">
        <v>30</v>
      </c>
      <c r="N12665" s="3" t="s">
        <v>3261</v>
      </c>
      <c r="O12665" s="3" t="s">
        <v>121</v>
      </c>
      <c r="P12665" s="4">
        <v>23834.0</v>
      </c>
      <c r="Q12665" s="3" t="s">
        <v>132</v>
      </c>
      <c r="S12665" s="3" t="s">
        <v>34</v>
      </c>
    </row>
    <row r="12666">
      <c r="A12666" s="2">
        <v>42318.714907407404</v>
      </c>
      <c r="B12666" s="3">
        <v>76.0</v>
      </c>
      <c r="C12666" s="3" t="s">
        <v>11139</v>
      </c>
      <c r="D12666" s="3">
        <v>34.0</v>
      </c>
      <c r="E12666" s="3" t="s">
        <v>11225</v>
      </c>
      <c r="F12666" s="3">
        <v>7.0</v>
      </c>
      <c r="G12666" s="3">
        <v>6.0</v>
      </c>
      <c r="H12666" s="3" t="s">
        <v>11884</v>
      </c>
      <c r="I12666" s="3" t="s">
        <v>4247</v>
      </c>
      <c r="J12666" s="3" t="s">
        <v>1412</v>
      </c>
      <c r="K12666" s="3" t="s">
        <v>24</v>
      </c>
      <c r="L12666" s="3">
        <v>11.0</v>
      </c>
      <c r="M12666" s="3" t="s">
        <v>25</v>
      </c>
      <c r="N12666" s="3" t="s">
        <v>11951</v>
      </c>
      <c r="O12666" s="3" t="s">
        <v>1390</v>
      </c>
      <c r="P12666" s="4">
        <v>34050.0</v>
      </c>
      <c r="Q12666" s="3" t="s">
        <v>191</v>
      </c>
      <c r="S12666" s="3" t="s">
        <v>34</v>
      </c>
    </row>
    <row r="12667">
      <c r="A12667" s="2">
        <v>42318.714907407404</v>
      </c>
      <c r="B12667" s="3">
        <v>76.0</v>
      </c>
      <c r="C12667" s="3" t="s">
        <v>11139</v>
      </c>
      <c r="D12667" s="3">
        <v>34.0</v>
      </c>
      <c r="E12667" s="3" t="s">
        <v>11225</v>
      </c>
      <c r="F12667" s="3">
        <v>7.0</v>
      </c>
      <c r="G12667" s="3">
        <v>6.0</v>
      </c>
      <c r="H12667" s="3" t="s">
        <v>11884</v>
      </c>
      <c r="I12667" s="3" t="s">
        <v>4247</v>
      </c>
      <c r="J12667" s="3" t="s">
        <v>1412</v>
      </c>
      <c r="K12667" s="3" t="s">
        <v>24</v>
      </c>
      <c r="L12667" s="3">
        <v>12.0</v>
      </c>
      <c r="M12667" s="3" t="s">
        <v>30</v>
      </c>
      <c r="N12667" s="3" t="s">
        <v>7559</v>
      </c>
      <c r="O12667" s="3" t="s">
        <v>1085</v>
      </c>
      <c r="P12667" s="4">
        <v>16397.0</v>
      </c>
      <c r="Q12667" s="3" t="s">
        <v>96</v>
      </c>
      <c r="S12667" s="3" t="s">
        <v>34</v>
      </c>
    </row>
    <row r="12668">
      <c r="A12668" s="2">
        <v>42318.714907407404</v>
      </c>
      <c r="B12668" s="3">
        <v>76.0</v>
      </c>
      <c r="C12668" s="3" t="s">
        <v>11139</v>
      </c>
      <c r="D12668" s="3">
        <v>34.0</v>
      </c>
      <c r="E12668" s="3" t="s">
        <v>11225</v>
      </c>
      <c r="F12668" s="3">
        <v>7.0</v>
      </c>
      <c r="G12668" s="3">
        <v>6.0</v>
      </c>
      <c r="H12668" s="3" t="s">
        <v>11884</v>
      </c>
      <c r="I12668" s="3" t="s">
        <v>4247</v>
      </c>
      <c r="J12668" s="3" t="s">
        <v>1412</v>
      </c>
      <c r="K12668" s="3" t="s">
        <v>24</v>
      </c>
      <c r="L12668" s="3">
        <v>13.0</v>
      </c>
      <c r="M12668" s="3" t="s">
        <v>25</v>
      </c>
      <c r="N12668" s="3" t="s">
        <v>11952</v>
      </c>
      <c r="O12668" s="3" t="s">
        <v>5057</v>
      </c>
      <c r="P12668" s="4">
        <v>31218.0</v>
      </c>
      <c r="Q12668" s="3" t="s">
        <v>372</v>
      </c>
      <c r="S12668" s="3" t="s">
        <v>34</v>
      </c>
    </row>
    <row r="12669">
      <c r="A12669" s="2">
        <v>42318.714907407404</v>
      </c>
      <c r="B12669" s="3">
        <v>76.0</v>
      </c>
      <c r="C12669" s="3" t="s">
        <v>11139</v>
      </c>
      <c r="D12669" s="3">
        <v>34.0</v>
      </c>
      <c r="E12669" s="3" t="s">
        <v>11225</v>
      </c>
      <c r="F12669" s="3">
        <v>7.0</v>
      </c>
      <c r="G12669" s="3">
        <v>6.0</v>
      </c>
      <c r="H12669" s="3" t="s">
        <v>11884</v>
      </c>
      <c r="I12669" s="3" t="s">
        <v>4247</v>
      </c>
      <c r="J12669" s="3" t="s">
        <v>1412</v>
      </c>
      <c r="K12669" s="3" t="s">
        <v>24</v>
      </c>
      <c r="L12669" s="3">
        <v>14.0</v>
      </c>
      <c r="M12669" s="3" t="s">
        <v>30</v>
      </c>
      <c r="N12669" s="3" t="s">
        <v>11953</v>
      </c>
      <c r="O12669" s="3" t="s">
        <v>171</v>
      </c>
      <c r="P12669" s="4">
        <v>21528.0</v>
      </c>
      <c r="Q12669" s="3" t="s">
        <v>40</v>
      </c>
      <c r="S12669" s="3" t="s">
        <v>34</v>
      </c>
    </row>
    <row r="12670">
      <c r="A12670" s="2">
        <v>42318.714907407404</v>
      </c>
      <c r="B12670" s="3">
        <v>76.0</v>
      </c>
      <c r="C12670" s="3" t="s">
        <v>11139</v>
      </c>
      <c r="D12670" s="3">
        <v>34.0</v>
      </c>
      <c r="E12670" s="3" t="s">
        <v>11225</v>
      </c>
      <c r="F12670" s="3">
        <v>7.0</v>
      </c>
      <c r="G12670" s="3">
        <v>6.0</v>
      </c>
      <c r="H12670" s="3" t="s">
        <v>11884</v>
      </c>
      <c r="I12670" s="3" t="s">
        <v>4247</v>
      </c>
      <c r="J12670" s="3" t="s">
        <v>1412</v>
      </c>
      <c r="K12670" s="3" t="s">
        <v>24</v>
      </c>
      <c r="L12670" s="3">
        <v>15.0</v>
      </c>
      <c r="M12670" s="3" t="s">
        <v>25</v>
      </c>
      <c r="N12670" s="3" t="s">
        <v>11954</v>
      </c>
      <c r="O12670" s="3" t="s">
        <v>27</v>
      </c>
      <c r="P12670" s="4">
        <v>25174.0</v>
      </c>
      <c r="Q12670" s="3" t="s">
        <v>216</v>
      </c>
      <c r="S12670" s="3" t="s">
        <v>34</v>
      </c>
    </row>
    <row r="12671">
      <c r="A12671" s="2">
        <v>42318.714907407404</v>
      </c>
      <c r="B12671" s="3">
        <v>76.0</v>
      </c>
      <c r="C12671" s="3" t="s">
        <v>11139</v>
      </c>
      <c r="D12671" s="3">
        <v>34.0</v>
      </c>
      <c r="E12671" s="3" t="s">
        <v>11225</v>
      </c>
      <c r="F12671" s="3">
        <v>7.0</v>
      </c>
      <c r="G12671" s="3">
        <v>6.0</v>
      </c>
      <c r="H12671" s="3" t="s">
        <v>11884</v>
      </c>
      <c r="I12671" s="3" t="s">
        <v>4247</v>
      </c>
      <c r="J12671" s="3" t="s">
        <v>1412</v>
      </c>
      <c r="K12671" s="3" t="s">
        <v>24</v>
      </c>
      <c r="L12671" s="3">
        <v>16.0</v>
      </c>
      <c r="M12671" s="3" t="s">
        <v>30</v>
      </c>
      <c r="N12671" s="3" t="s">
        <v>11955</v>
      </c>
      <c r="O12671" s="3" t="s">
        <v>279</v>
      </c>
      <c r="P12671" s="4">
        <v>20841.0</v>
      </c>
      <c r="Q12671" s="3" t="s">
        <v>132</v>
      </c>
      <c r="S12671" s="3" t="s">
        <v>34</v>
      </c>
    </row>
    <row r="12672">
      <c r="A12672" s="2">
        <v>42318.714907407404</v>
      </c>
      <c r="B12672" s="3">
        <v>76.0</v>
      </c>
      <c r="C12672" s="3" t="s">
        <v>11139</v>
      </c>
      <c r="D12672" s="3">
        <v>34.0</v>
      </c>
      <c r="E12672" s="3" t="s">
        <v>11225</v>
      </c>
      <c r="F12672" s="3">
        <v>7.0</v>
      </c>
      <c r="G12672" s="3">
        <v>6.0</v>
      </c>
      <c r="H12672" s="3" t="s">
        <v>11884</v>
      </c>
      <c r="I12672" s="3" t="s">
        <v>4247</v>
      </c>
      <c r="J12672" s="3" t="s">
        <v>1412</v>
      </c>
      <c r="K12672" s="3" t="s">
        <v>24</v>
      </c>
      <c r="L12672" s="3">
        <v>17.0</v>
      </c>
      <c r="M12672" s="3" t="s">
        <v>25</v>
      </c>
      <c r="N12672" s="3" t="s">
        <v>4291</v>
      </c>
      <c r="O12672" s="3" t="s">
        <v>377</v>
      </c>
      <c r="P12672" s="4">
        <v>21314.0</v>
      </c>
      <c r="Q12672" s="3" t="s">
        <v>33</v>
      </c>
      <c r="S12672" s="3" t="s">
        <v>34</v>
      </c>
    </row>
    <row r="12673">
      <c r="A12673" s="2">
        <v>42318.714907407404</v>
      </c>
      <c r="B12673" s="3">
        <v>76.0</v>
      </c>
      <c r="C12673" s="3" t="s">
        <v>11139</v>
      </c>
      <c r="D12673" s="3">
        <v>34.0</v>
      </c>
      <c r="E12673" s="3" t="s">
        <v>11225</v>
      </c>
      <c r="F12673" s="3">
        <v>7.0</v>
      </c>
      <c r="G12673" s="3">
        <v>6.0</v>
      </c>
      <c r="H12673" s="3" t="s">
        <v>11884</v>
      </c>
      <c r="I12673" s="3" t="s">
        <v>4247</v>
      </c>
      <c r="J12673" s="3" t="s">
        <v>1412</v>
      </c>
      <c r="K12673" s="3" t="s">
        <v>24</v>
      </c>
      <c r="L12673" s="3">
        <v>18.0</v>
      </c>
      <c r="M12673" s="3" t="s">
        <v>30</v>
      </c>
      <c r="N12673" s="3" t="s">
        <v>1046</v>
      </c>
      <c r="O12673" s="3" t="s">
        <v>694</v>
      </c>
      <c r="P12673" s="4">
        <v>29004.0</v>
      </c>
      <c r="Q12673" s="3" t="s">
        <v>37</v>
      </c>
      <c r="S12673" s="3" t="s">
        <v>34</v>
      </c>
    </row>
    <row r="12674">
      <c r="A12674" s="2">
        <v>42318.714907407404</v>
      </c>
      <c r="B12674" s="3">
        <v>76.0</v>
      </c>
      <c r="C12674" s="3" t="s">
        <v>11139</v>
      </c>
      <c r="D12674" s="3">
        <v>34.0</v>
      </c>
      <c r="E12674" s="3" t="s">
        <v>11225</v>
      </c>
      <c r="F12674" s="3">
        <v>7.0</v>
      </c>
      <c r="G12674" s="3">
        <v>6.0</v>
      </c>
      <c r="H12674" s="3" t="s">
        <v>11884</v>
      </c>
      <c r="I12674" s="3" t="s">
        <v>4247</v>
      </c>
      <c r="J12674" s="3" t="s">
        <v>1412</v>
      </c>
      <c r="K12674" s="3" t="s">
        <v>24</v>
      </c>
      <c r="L12674" s="3">
        <v>19.0</v>
      </c>
      <c r="M12674" s="3" t="s">
        <v>25</v>
      </c>
      <c r="N12674" s="3" t="s">
        <v>11956</v>
      </c>
      <c r="O12674" s="3" t="s">
        <v>458</v>
      </c>
      <c r="P12674" s="4">
        <v>31119.0</v>
      </c>
      <c r="Q12674" s="3" t="s">
        <v>132</v>
      </c>
      <c r="S12674" s="3" t="s">
        <v>34</v>
      </c>
    </row>
    <row r="12675">
      <c r="A12675" s="2">
        <v>42318.714907407404</v>
      </c>
      <c r="B12675" s="3">
        <v>76.0</v>
      </c>
      <c r="C12675" s="3" t="s">
        <v>11139</v>
      </c>
      <c r="D12675" s="3">
        <v>34.0</v>
      </c>
      <c r="E12675" s="3" t="s">
        <v>11225</v>
      </c>
      <c r="F12675" s="3">
        <v>7.0</v>
      </c>
      <c r="G12675" s="3">
        <v>6.0</v>
      </c>
      <c r="H12675" s="3" t="s">
        <v>11884</v>
      </c>
      <c r="I12675" s="3" t="s">
        <v>4247</v>
      </c>
      <c r="J12675" s="3" t="s">
        <v>1412</v>
      </c>
      <c r="K12675" s="3" t="s">
        <v>24</v>
      </c>
      <c r="L12675" s="3">
        <v>20.0</v>
      </c>
      <c r="M12675" s="3" t="s">
        <v>30</v>
      </c>
      <c r="N12675" s="3" t="s">
        <v>4291</v>
      </c>
      <c r="O12675" s="3" t="s">
        <v>769</v>
      </c>
      <c r="P12675" s="4">
        <v>11895.0</v>
      </c>
      <c r="Q12675" s="3" t="s">
        <v>96</v>
      </c>
      <c r="S12675" s="3" t="s">
        <v>34</v>
      </c>
    </row>
    <row r="12676">
      <c r="A12676" s="2">
        <v>42318.714907407404</v>
      </c>
      <c r="B12676" s="3">
        <v>76.0</v>
      </c>
      <c r="C12676" s="3" t="s">
        <v>11139</v>
      </c>
      <c r="D12676" s="3">
        <v>34.0</v>
      </c>
      <c r="E12676" s="3" t="s">
        <v>11225</v>
      </c>
      <c r="F12676" s="3">
        <v>7.0</v>
      </c>
      <c r="G12676" s="3">
        <v>6.0</v>
      </c>
      <c r="H12676" s="3" t="s">
        <v>11884</v>
      </c>
      <c r="I12676" s="3" t="s">
        <v>4247</v>
      </c>
      <c r="J12676" s="3" t="s">
        <v>1412</v>
      </c>
      <c r="K12676" s="3" t="s">
        <v>24</v>
      </c>
      <c r="L12676" s="3">
        <v>21.0</v>
      </c>
      <c r="M12676" s="3" t="s">
        <v>25</v>
      </c>
      <c r="N12676" s="3" t="s">
        <v>11957</v>
      </c>
      <c r="O12676" s="3" t="s">
        <v>200</v>
      </c>
      <c r="P12676" s="4">
        <v>24290.0</v>
      </c>
      <c r="Q12676" s="3" t="s">
        <v>7332</v>
      </c>
      <c r="S12676" s="3" t="s">
        <v>34</v>
      </c>
    </row>
    <row r="12677">
      <c r="A12677" s="2">
        <v>42318.714907407404</v>
      </c>
      <c r="B12677" s="3">
        <v>76.0</v>
      </c>
      <c r="C12677" s="3" t="s">
        <v>11139</v>
      </c>
      <c r="D12677" s="3">
        <v>34.0</v>
      </c>
      <c r="E12677" s="3" t="s">
        <v>11225</v>
      </c>
      <c r="F12677" s="3">
        <v>7.0</v>
      </c>
      <c r="G12677" s="3">
        <v>6.0</v>
      </c>
      <c r="H12677" s="3" t="s">
        <v>11884</v>
      </c>
      <c r="I12677" s="3" t="s">
        <v>4247</v>
      </c>
      <c r="J12677" s="3" t="s">
        <v>1412</v>
      </c>
      <c r="K12677" s="3" t="s">
        <v>24</v>
      </c>
      <c r="L12677" s="3">
        <v>22.0</v>
      </c>
      <c r="M12677" s="3" t="s">
        <v>30</v>
      </c>
      <c r="N12677" s="3" t="s">
        <v>933</v>
      </c>
      <c r="O12677" s="3" t="s">
        <v>919</v>
      </c>
      <c r="P12677" s="4">
        <v>22028.0</v>
      </c>
      <c r="Q12677" s="3" t="s">
        <v>247</v>
      </c>
      <c r="S12677" s="3" t="s">
        <v>34</v>
      </c>
    </row>
    <row r="12678">
      <c r="A12678" s="2">
        <v>42318.714907407404</v>
      </c>
      <c r="B12678" s="3">
        <v>76.0</v>
      </c>
      <c r="C12678" s="3" t="s">
        <v>11139</v>
      </c>
      <c r="D12678" s="3">
        <v>34.0</v>
      </c>
      <c r="E12678" s="3" t="s">
        <v>11225</v>
      </c>
      <c r="F12678" s="3">
        <v>7.0</v>
      </c>
      <c r="G12678" s="3">
        <v>6.0</v>
      </c>
      <c r="H12678" s="3" t="s">
        <v>11884</v>
      </c>
      <c r="I12678" s="3" t="s">
        <v>4247</v>
      </c>
      <c r="J12678" s="3" t="s">
        <v>1412</v>
      </c>
      <c r="K12678" s="3" t="s">
        <v>24</v>
      </c>
      <c r="L12678" s="3">
        <v>23.0</v>
      </c>
      <c r="M12678" s="3" t="s">
        <v>25</v>
      </c>
      <c r="N12678" s="3" t="s">
        <v>11958</v>
      </c>
      <c r="O12678" s="3" t="s">
        <v>161</v>
      </c>
      <c r="P12678" s="4">
        <v>25198.0</v>
      </c>
      <c r="Q12678" s="3" t="s">
        <v>40</v>
      </c>
      <c r="S12678" s="3" t="s">
        <v>34</v>
      </c>
    </row>
    <row r="12679">
      <c r="A12679" s="2">
        <v>42318.714907407404</v>
      </c>
      <c r="B12679" s="3">
        <v>76.0</v>
      </c>
      <c r="C12679" s="3" t="s">
        <v>11139</v>
      </c>
      <c r="D12679" s="3">
        <v>34.0</v>
      </c>
      <c r="E12679" s="3" t="s">
        <v>11225</v>
      </c>
      <c r="F12679" s="3">
        <v>7.0</v>
      </c>
      <c r="G12679" s="3">
        <v>6.0</v>
      </c>
      <c r="H12679" s="3" t="s">
        <v>11884</v>
      </c>
      <c r="I12679" s="3" t="s">
        <v>4247</v>
      </c>
      <c r="J12679" s="3" t="s">
        <v>1412</v>
      </c>
      <c r="K12679" s="3" t="s">
        <v>24</v>
      </c>
      <c r="L12679" s="3">
        <v>24.0</v>
      </c>
      <c r="M12679" s="3" t="s">
        <v>30</v>
      </c>
      <c r="N12679" s="3" t="s">
        <v>4291</v>
      </c>
      <c r="O12679" s="3" t="s">
        <v>139</v>
      </c>
      <c r="P12679" s="4">
        <v>32993.0</v>
      </c>
      <c r="Q12679" s="3" t="s">
        <v>132</v>
      </c>
      <c r="S12679" s="3" t="s">
        <v>34</v>
      </c>
    </row>
    <row r="12680">
      <c r="A12680" s="2">
        <v>42318.714907407404</v>
      </c>
      <c r="B12680" s="3">
        <v>76.0</v>
      </c>
      <c r="C12680" s="3" t="s">
        <v>11139</v>
      </c>
      <c r="D12680" s="3">
        <v>34.0</v>
      </c>
      <c r="E12680" s="3" t="s">
        <v>11225</v>
      </c>
      <c r="F12680" s="3">
        <v>7.0</v>
      </c>
      <c r="G12680" s="3">
        <v>6.0</v>
      </c>
      <c r="H12680" s="3" t="s">
        <v>11884</v>
      </c>
      <c r="I12680" s="3" t="s">
        <v>4247</v>
      </c>
      <c r="J12680" s="3" t="s">
        <v>1412</v>
      </c>
      <c r="K12680" s="3" t="s">
        <v>24</v>
      </c>
      <c r="L12680" s="3">
        <v>25.0</v>
      </c>
      <c r="M12680" s="3" t="s">
        <v>25</v>
      </c>
      <c r="N12680" s="3" t="s">
        <v>3975</v>
      </c>
      <c r="O12680" s="3" t="s">
        <v>359</v>
      </c>
      <c r="P12680" s="4">
        <v>26780.0</v>
      </c>
      <c r="Q12680" s="3" t="s">
        <v>132</v>
      </c>
      <c r="S12680" s="3" t="s">
        <v>34</v>
      </c>
    </row>
    <row r="12681">
      <c r="A12681" s="2">
        <v>42318.714907407404</v>
      </c>
      <c r="B12681" s="3">
        <v>76.0</v>
      </c>
      <c r="C12681" s="3" t="s">
        <v>11139</v>
      </c>
      <c r="D12681" s="3">
        <v>34.0</v>
      </c>
      <c r="E12681" s="3" t="s">
        <v>11225</v>
      </c>
      <c r="F12681" s="3">
        <v>7.0</v>
      </c>
      <c r="G12681" s="3">
        <v>6.0</v>
      </c>
      <c r="H12681" s="3" t="s">
        <v>11884</v>
      </c>
      <c r="I12681" s="3" t="s">
        <v>4247</v>
      </c>
      <c r="J12681" s="3" t="s">
        <v>1412</v>
      </c>
      <c r="K12681" s="3" t="s">
        <v>24</v>
      </c>
      <c r="L12681" s="3">
        <v>26.0</v>
      </c>
      <c r="M12681" s="3" t="s">
        <v>30</v>
      </c>
      <c r="N12681" s="3" t="s">
        <v>11959</v>
      </c>
      <c r="O12681" s="3" t="s">
        <v>562</v>
      </c>
      <c r="P12681" s="4">
        <v>17049.0</v>
      </c>
      <c r="Q12681" s="3" t="s">
        <v>110</v>
      </c>
      <c r="S12681" s="3" t="s">
        <v>34</v>
      </c>
    </row>
    <row r="12682">
      <c r="A12682" s="2">
        <v>42318.714907407404</v>
      </c>
      <c r="B12682" s="3">
        <v>76.0</v>
      </c>
      <c r="C12682" s="3" t="s">
        <v>11139</v>
      </c>
      <c r="D12682" s="3">
        <v>34.0</v>
      </c>
      <c r="E12682" s="3" t="s">
        <v>11225</v>
      </c>
      <c r="F12682" s="3">
        <v>7.0</v>
      </c>
      <c r="G12682" s="3">
        <v>6.0</v>
      </c>
      <c r="H12682" s="3" t="s">
        <v>11884</v>
      </c>
      <c r="I12682" s="3" t="s">
        <v>4247</v>
      </c>
      <c r="J12682" s="3" t="s">
        <v>1412</v>
      </c>
      <c r="K12682" s="3" t="s">
        <v>24</v>
      </c>
      <c r="L12682" s="3">
        <v>27.0</v>
      </c>
      <c r="M12682" s="3" t="s">
        <v>25</v>
      </c>
      <c r="N12682" s="3" t="s">
        <v>11960</v>
      </c>
      <c r="O12682" s="3" t="s">
        <v>69</v>
      </c>
      <c r="P12682" s="4">
        <v>25837.0</v>
      </c>
      <c r="Q12682" s="3" t="s">
        <v>205</v>
      </c>
      <c r="S12682" s="3" t="s">
        <v>34</v>
      </c>
    </row>
    <row r="12683">
      <c r="A12683" s="2">
        <v>42318.714907407404</v>
      </c>
      <c r="B12683" s="3">
        <v>76.0</v>
      </c>
      <c r="C12683" s="3" t="s">
        <v>11139</v>
      </c>
      <c r="D12683" s="3">
        <v>34.0</v>
      </c>
      <c r="E12683" s="3" t="s">
        <v>11225</v>
      </c>
      <c r="F12683" s="3">
        <v>7.0</v>
      </c>
      <c r="G12683" s="3">
        <v>6.0</v>
      </c>
      <c r="H12683" s="3" t="s">
        <v>11884</v>
      </c>
      <c r="I12683" s="3" t="s">
        <v>4247</v>
      </c>
      <c r="J12683" s="3" t="s">
        <v>1412</v>
      </c>
      <c r="K12683" s="3" t="s">
        <v>24</v>
      </c>
      <c r="L12683" s="3">
        <v>28.0</v>
      </c>
      <c r="M12683" s="3" t="s">
        <v>30</v>
      </c>
      <c r="N12683" s="3" t="s">
        <v>432</v>
      </c>
      <c r="O12683" s="3" t="s">
        <v>67</v>
      </c>
      <c r="P12683" s="4">
        <v>33388.0</v>
      </c>
      <c r="Q12683" s="3" t="s">
        <v>132</v>
      </c>
      <c r="S12683" s="3" t="s">
        <v>34</v>
      </c>
    </row>
    <row r="12684">
      <c r="A12684" s="2">
        <v>42318.714907407404</v>
      </c>
      <c r="B12684" s="3">
        <v>76.0</v>
      </c>
      <c r="C12684" s="3" t="s">
        <v>11139</v>
      </c>
      <c r="D12684" s="3">
        <v>34.0</v>
      </c>
      <c r="E12684" s="3" t="s">
        <v>11225</v>
      </c>
      <c r="F12684" s="3">
        <v>7.0</v>
      </c>
      <c r="G12684" s="3">
        <v>6.0</v>
      </c>
      <c r="H12684" s="3" t="s">
        <v>11884</v>
      </c>
      <c r="I12684" s="3" t="s">
        <v>4247</v>
      </c>
      <c r="J12684" s="3" t="s">
        <v>1412</v>
      </c>
      <c r="K12684" s="3" t="s">
        <v>24</v>
      </c>
      <c r="L12684" s="3">
        <v>29.0</v>
      </c>
      <c r="M12684" s="3" t="s">
        <v>25</v>
      </c>
      <c r="N12684" s="3" t="s">
        <v>2734</v>
      </c>
      <c r="O12684" s="3" t="s">
        <v>141</v>
      </c>
      <c r="P12684" s="4">
        <v>29232.0</v>
      </c>
      <c r="Q12684" s="3" t="s">
        <v>79</v>
      </c>
      <c r="S12684" s="3" t="s">
        <v>34</v>
      </c>
    </row>
    <row r="12685">
      <c r="A12685" s="2">
        <v>42318.714907407404</v>
      </c>
      <c r="B12685" s="3">
        <v>76.0</v>
      </c>
      <c r="C12685" s="3" t="s">
        <v>11139</v>
      </c>
      <c r="D12685" s="3">
        <v>34.0</v>
      </c>
      <c r="E12685" s="3" t="s">
        <v>11225</v>
      </c>
      <c r="F12685" s="3">
        <v>7.0</v>
      </c>
      <c r="G12685" s="3">
        <v>6.0</v>
      </c>
      <c r="H12685" s="3" t="s">
        <v>11884</v>
      </c>
      <c r="I12685" s="3" t="s">
        <v>4247</v>
      </c>
      <c r="J12685" s="3" t="s">
        <v>1412</v>
      </c>
      <c r="K12685" s="3" t="s">
        <v>24</v>
      </c>
      <c r="L12685" s="3">
        <v>30.0</v>
      </c>
      <c r="M12685" s="3" t="s">
        <v>30</v>
      </c>
      <c r="N12685" s="3" t="s">
        <v>770</v>
      </c>
      <c r="O12685" s="3" t="s">
        <v>626</v>
      </c>
      <c r="P12685" s="4">
        <v>18085.0</v>
      </c>
      <c r="Q12685" s="3" t="s">
        <v>49</v>
      </c>
      <c r="S12685" s="3" t="s">
        <v>34</v>
      </c>
    </row>
    <row r="12686">
      <c r="A12686" s="2">
        <v>42318.714907407404</v>
      </c>
      <c r="B12686" s="3">
        <v>76.0</v>
      </c>
      <c r="C12686" s="3" t="s">
        <v>11139</v>
      </c>
      <c r="D12686" s="3">
        <v>34.0</v>
      </c>
      <c r="E12686" s="3" t="s">
        <v>11225</v>
      </c>
      <c r="F12686" s="3">
        <v>7.0</v>
      </c>
      <c r="G12686" s="3">
        <v>6.0</v>
      </c>
      <c r="H12686" s="3" t="s">
        <v>11884</v>
      </c>
      <c r="I12686" s="3" t="s">
        <v>4247</v>
      </c>
      <c r="J12686" s="3" t="s">
        <v>1412</v>
      </c>
      <c r="K12686" s="3" t="s">
        <v>24</v>
      </c>
      <c r="L12686" s="3">
        <v>31.0</v>
      </c>
      <c r="M12686" s="3" t="s">
        <v>25</v>
      </c>
      <c r="N12686" s="3" t="s">
        <v>11961</v>
      </c>
      <c r="O12686" s="3" t="s">
        <v>109</v>
      </c>
      <c r="P12686" s="4">
        <v>17408.0</v>
      </c>
      <c r="Q12686" s="3" t="s">
        <v>86</v>
      </c>
      <c r="S12686" s="3" t="s">
        <v>34</v>
      </c>
    </row>
    <row r="12687">
      <c r="A12687" s="2">
        <v>42318.714907407404</v>
      </c>
      <c r="B12687" s="3">
        <v>76.0</v>
      </c>
      <c r="C12687" s="3" t="s">
        <v>11139</v>
      </c>
      <c r="D12687" s="3">
        <v>34.0</v>
      </c>
      <c r="E12687" s="3" t="s">
        <v>11225</v>
      </c>
      <c r="F12687" s="3">
        <v>7.0</v>
      </c>
      <c r="G12687" s="3">
        <v>6.0</v>
      </c>
      <c r="H12687" s="3" t="s">
        <v>11884</v>
      </c>
      <c r="I12687" s="3" t="s">
        <v>4247</v>
      </c>
      <c r="J12687" s="3" t="s">
        <v>1412</v>
      </c>
      <c r="K12687" s="3" t="s">
        <v>24</v>
      </c>
      <c r="L12687" s="3">
        <v>32.0</v>
      </c>
      <c r="M12687" s="3" t="s">
        <v>30</v>
      </c>
      <c r="N12687" s="3" t="s">
        <v>11962</v>
      </c>
      <c r="O12687" s="3" t="s">
        <v>2020</v>
      </c>
      <c r="P12687" s="4">
        <v>16996.0</v>
      </c>
      <c r="Q12687" s="3" t="s">
        <v>49</v>
      </c>
      <c r="S12687" s="3" t="s">
        <v>34</v>
      </c>
    </row>
    <row r="12688">
      <c r="A12688" s="2">
        <v>42318.714907407404</v>
      </c>
      <c r="B12688" s="3">
        <v>76.0</v>
      </c>
      <c r="C12688" s="3" t="s">
        <v>11139</v>
      </c>
      <c r="D12688" s="3">
        <v>46.0</v>
      </c>
      <c r="E12688" s="3" t="s">
        <v>11252</v>
      </c>
      <c r="F12688" s="3">
        <v>7.0</v>
      </c>
      <c r="G12688" s="3">
        <v>6.0</v>
      </c>
      <c r="H12688" s="3" t="s">
        <v>11884</v>
      </c>
      <c r="I12688" s="3" t="s">
        <v>4247</v>
      </c>
      <c r="J12688" s="3" t="s">
        <v>1412</v>
      </c>
      <c r="K12688" s="3" t="s">
        <v>24</v>
      </c>
      <c r="L12688" s="3">
        <v>1.0</v>
      </c>
      <c r="M12688" s="3" t="s">
        <v>25</v>
      </c>
      <c r="N12688" s="3" t="s">
        <v>2329</v>
      </c>
      <c r="O12688" s="3" t="s">
        <v>2188</v>
      </c>
      <c r="P12688" s="4">
        <v>26531.0</v>
      </c>
      <c r="Q12688" s="3" t="s">
        <v>40</v>
      </c>
      <c r="S12688" s="3" t="s">
        <v>34</v>
      </c>
    </row>
    <row r="12689">
      <c r="A12689" s="2">
        <v>42318.714907407404</v>
      </c>
      <c r="B12689" s="3">
        <v>76.0</v>
      </c>
      <c r="C12689" s="3" t="s">
        <v>11139</v>
      </c>
      <c r="D12689" s="3">
        <v>46.0</v>
      </c>
      <c r="E12689" s="3" t="s">
        <v>11252</v>
      </c>
      <c r="F12689" s="3">
        <v>7.0</v>
      </c>
      <c r="G12689" s="3">
        <v>6.0</v>
      </c>
      <c r="H12689" s="3" t="s">
        <v>11884</v>
      </c>
      <c r="I12689" s="3" t="s">
        <v>4247</v>
      </c>
      <c r="J12689" s="3" t="s">
        <v>1412</v>
      </c>
      <c r="K12689" s="3" t="s">
        <v>24</v>
      </c>
      <c r="L12689" s="3">
        <v>2.0</v>
      </c>
      <c r="M12689" s="3" t="s">
        <v>30</v>
      </c>
      <c r="N12689" s="3" t="s">
        <v>11963</v>
      </c>
      <c r="O12689" s="3" t="s">
        <v>235</v>
      </c>
      <c r="P12689" s="4">
        <v>16938.0</v>
      </c>
      <c r="Q12689" s="3" t="s">
        <v>113</v>
      </c>
      <c r="S12689" s="3" t="s">
        <v>34</v>
      </c>
    </row>
    <row r="12690">
      <c r="A12690" s="2">
        <v>42318.714907407404</v>
      </c>
      <c r="B12690" s="3">
        <v>76.0</v>
      </c>
      <c r="C12690" s="3" t="s">
        <v>11139</v>
      </c>
      <c r="D12690" s="3">
        <v>46.0</v>
      </c>
      <c r="E12690" s="3" t="s">
        <v>11252</v>
      </c>
      <c r="F12690" s="3">
        <v>7.0</v>
      </c>
      <c r="G12690" s="3">
        <v>6.0</v>
      </c>
      <c r="H12690" s="3" t="s">
        <v>11884</v>
      </c>
      <c r="I12690" s="3" t="s">
        <v>4247</v>
      </c>
      <c r="J12690" s="3" t="s">
        <v>1412</v>
      </c>
      <c r="K12690" s="3" t="s">
        <v>24</v>
      </c>
      <c r="L12690" s="3">
        <v>3.0</v>
      </c>
      <c r="M12690" s="3" t="s">
        <v>25</v>
      </c>
      <c r="N12690" s="3" t="s">
        <v>11964</v>
      </c>
      <c r="O12690" s="3" t="s">
        <v>196</v>
      </c>
      <c r="P12690" s="4">
        <v>17025.0</v>
      </c>
      <c r="Q12690" s="3" t="s">
        <v>96</v>
      </c>
      <c r="S12690" s="3" t="s">
        <v>34</v>
      </c>
    </row>
    <row r="12691">
      <c r="A12691" s="2">
        <v>42318.714907407404</v>
      </c>
      <c r="B12691" s="3">
        <v>76.0</v>
      </c>
      <c r="C12691" s="3" t="s">
        <v>11139</v>
      </c>
      <c r="D12691" s="3">
        <v>46.0</v>
      </c>
      <c r="E12691" s="3" t="s">
        <v>11252</v>
      </c>
      <c r="F12691" s="3">
        <v>7.0</v>
      </c>
      <c r="G12691" s="3">
        <v>6.0</v>
      </c>
      <c r="H12691" s="3" t="s">
        <v>11884</v>
      </c>
      <c r="I12691" s="3" t="s">
        <v>4247</v>
      </c>
      <c r="J12691" s="3" t="s">
        <v>1412</v>
      </c>
      <c r="K12691" s="3" t="s">
        <v>24</v>
      </c>
      <c r="L12691" s="3">
        <v>4.0</v>
      </c>
      <c r="M12691" s="3" t="s">
        <v>30</v>
      </c>
      <c r="N12691" s="3" t="s">
        <v>11933</v>
      </c>
      <c r="O12691" s="3" t="s">
        <v>4416</v>
      </c>
      <c r="P12691" s="4">
        <v>34749.0</v>
      </c>
      <c r="Q12691" s="3" t="s">
        <v>191</v>
      </c>
      <c r="S12691" s="3" t="s">
        <v>34</v>
      </c>
    </row>
    <row r="12692">
      <c r="A12692" s="2">
        <v>42318.714907407404</v>
      </c>
      <c r="B12692" s="3">
        <v>76.0</v>
      </c>
      <c r="C12692" s="3" t="s">
        <v>11139</v>
      </c>
      <c r="D12692" s="3">
        <v>46.0</v>
      </c>
      <c r="E12692" s="3" t="s">
        <v>11252</v>
      </c>
      <c r="F12692" s="3">
        <v>7.0</v>
      </c>
      <c r="G12692" s="3">
        <v>6.0</v>
      </c>
      <c r="H12692" s="3" t="s">
        <v>11884</v>
      </c>
      <c r="I12692" s="3" t="s">
        <v>4247</v>
      </c>
      <c r="J12692" s="3" t="s">
        <v>1412</v>
      </c>
      <c r="K12692" s="3" t="s">
        <v>24</v>
      </c>
      <c r="L12692" s="3">
        <v>5.0</v>
      </c>
      <c r="M12692" s="3" t="s">
        <v>25</v>
      </c>
      <c r="N12692" s="3" t="s">
        <v>11965</v>
      </c>
      <c r="O12692" s="3" t="s">
        <v>3003</v>
      </c>
      <c r="P12692" s="4">
        <v>12782.0</v>
      </c>
      <c r="Q12692" s="3" t="s">
        <v>96</v>
      </c>
      <c r="S12692" s="3" t="s">
        <v>34</v>
      </c>
    </row>
    <row r="12693">
      <c r="A12693" s="2">
        <v>42318.714907407404</v>
      </c>
      <c r="B12693" s="3">
        <v>76.0</v>
      </c>
      <c r="C12693" s="3" t="s">
        <v>11139</v>
      </c>
      <c r="D12693" s="3">
        <v>46.0</v>
      </c>
      <c r="E12693" s="3" t="s">
        <v>11252</v>
      </c>
      <c r="F12693" s="3">
        <v>7.0</v>
      </c>
      <c r="G12693" s="3">
        <v>6.0</v>
      </c>
      <c r="H12693" s="3" t="s">
        <v>11884</v>
      </c>
      <c r="I12693" s="3" t="s">
        <v>4247</v>
      </c>
      <c r="J12693" s="3" t="s">
        <v>1412</v>
      </c>
      <c r="K12693" s="3" t="s">
        <v>24</v>
      </c>
      <c r="L12693" s="3">
        <v>6.0</v>
      </c>
      <c r="M12693" s="3" t="s">
        <v>30</v>
      </c>
      <c r="N12693" s="3" t="s">
        <v>11966</v>
      </c>
      <c r="O12693" s="3" t="s">
        <v>992</v>
      </c>
      <c r="P12693" s="4">
        <v>30491.0</v>
      </c>
      <c r="Q12693" s="3" t="s">
        <v>40</v>
      </c>
      <c r="S12693" s="3" t="s">
        <v>34</v>
      </c>
    </row>
    <row r="12694">
      <c r="A12694" s="2">
        <v>42318.714907407404</v>
      </c>
      <c r="B12694" s="3">
        <v>76.0</v>
      </c>
      <c r="C12694" s="3" t="s">
        <v>11139</v>
      </c>
      <c r="D12694" s="3">
        <v>46.0</v>
      </c>
      <c r="E12694" s="3" t="s">
        <v>11252</v>
      </c>
      <c r="F12694" s="3">
        <v>7.0</v>
      </c>
      <c r="G12694" s="3">
        <v>6.0</v>
      </c>
      <c r="H12694" s="3" t="s">
        <v>11884</v>
      </c>
      <c r="I12694" s="3" t="s">
        <v>4247</v>
      </c>
      <c r="J12694" s="3" t="s">
        <v>1412</v>
      </c>
      <c r="K12694" s="3" t="s">
        <v>24</v>
      </c>
      <c r="L12694" s="3">
        <v>7.0</v>
      </c>
      <c r="M12694" s="3" t="s">
        <v>25</v>
      </c>
      <c r="N12694" s="3" t="s">
        <v>11967</v>
      </c>
      <c r="O12694" s="3" t="s">
        <v>664</v>
      </c>
      <c r="P12694" s="4">
        <v>25183.0</v>
      </c>
      <c r="Q12694" s="3" t="s">
        <v>228</v>
      </c>
      <c r="S12694" s="3" t="s">
        <v>34</v>
      </c>
    </row>
    <row r="12695">
      <c r="A12695" s="2">
        <v>42318.714907407404</v>
      </c>
      <c r="B12695" s="3">
        <v>76.0</v>
      </c>
      <c r="C12695" s="3" t="s">
        <v>11139</v>
      </c>
      <c r="D12695" s="3">
        <v>48.0</v>
      </c>
      <c r="E12695" s="3" t="s">
        <v>11259</v>
      </c>
      <c r="F12695" s="3">
        <v>7.0</v>
      </c>
      <c r="G12695" s="3">
        <v>6.0</v>
      </c>
      <c r="H12695" s="3" t="s">
        <v>11884</v>
      </c>
      <c r="I12695" s="3" t="s">
        <v>4247</v>
      </c>
      <c r="J12695" s="3" t="s">
        <v>1412</v>
      </c>
      <c r="K12695" s="3" t="s">
        <v>24</v>
      </c>
      <c r="L12695" s="3">
        <v>1.0</v>
      </c>
      <c r="M12695" s="3" t="s">
        <v>25</v>
      </c>
      <c r="N12695" s="3" t="s">
        <v>11968</v>
      </c>
      <c r="O12695" s="3" t="s">
        <v>664</v>
      </c>
      <c r="P12695" s="4">
        <v>21298.0</v>
      </c>
      <c r="Q12695" s="3" t="s">
        <v>72</v>
      </c>
      <c r="S12695" s="3" t="s">
        <v>34</v>
      </c>
    </row>
    <row r="12696">
      <c r="A12696" s="2">
        <v>42318.714907407404</v>
      </c>
      <c r="B12696" s="3">
        <v>76.0</v>
      </c>
      <c r="C12696" s="3" t="s">
        <v>11139</v>
      </c>
      <c r="D12696" s="3">
        <v>48.0</v>
      </c>
      <c r="E12696" s="3" t="s">
        <v>11259</v>
      </c>
      <c r="F12696" s="3">
        <v>7.0</v>
      </c>
      <c r="G12696" s="3">
        <v>6.0</v>
      </c>
      <c r="H12696" s="3" t="s">
        <v>11884</v>
      </c>
      <c r="I12696" s="3" t="s">
        <v>4247</v>
      </c>
      <c r="J12696" s="3" t="s">
        <v>1412</v>
      </c>
      <c r="K12696" s="3" t="s">
        <v>24</v>
      </c>
      <c r="L12696" s="3">
        <v>2.0</v>
      </c>
      <c r="M12696" s="3" t="s">
        <v>30</v>
      </c>
      <c r="N12696" s="3" t="s">
        <v>11896</v>
      </c>
      <c r="O12696" s="3" t="s">
        <v>1224</v>
      </c>
      <c r="P12696" s="4">
        <v>27223.0</v>
      </c>
      <c r="Q12696" s="3" t="s">
        <v>115</v>
      </c>
      <c r="S12696" s="3" t="s">
        <v>34</v>
      </c>
    </row>
    <row r="12697">
      <c r="A12697" s="2">
        <v>42318.714907407404</v>
      </c>
      <c r="B12697" s="3">
        <v>76.0</v>
      </c>
      <c r="C12697" s="3" t="s">
        <v>11139</v>
      </c>
      <c r="D12697" s="3">
        <v>48.0</v>
      </c>
      <c r="E12697" s="3" t="s">
        <v>11259</v>
      </c>
      <c r="F12697" s="3">
        <v>7.0</v>
      </c>
      <c r="G12697" s="3">
        <v>6.0</v>
      </c>
      <c r="H12697" s="3" t="s">
        <v>11884</v>
      </c>
      <c r="I12697" s="3" t="s">
        <v>4247</v>
      </c>
      <c r="J12697" s="3" t="s">
        <v>1412</v>
      </c>
      <c r="K12697" s="3" t="s">
        <v>24</v>
      </c>
      <c r="L12697" s="3">
        <v>3.0</v>
      </c>
      <c r="M12697" s="3" t="s">
        <v>25</v>
      </c>
      <c r="N12697" s="3" t="s">
        <v>11969</v>
      </c>
      <c r="O12697" s="3" t="s">
        <v>4301</v>
      </c>
      <c r="P12697" s="4">
        <v>22746.0</v>
      </c>
      <c r="Q12697" s="3" t="s">
        <v>33</v>
      </c>
      <c r="S12697" s="3" t="s">
        <v>34</v>
      </c>
    </row>
    <row r="12698">
      <c r="A12698" s="2">
        <v>42318.714907407404</v>
      </c>
      <c r="B12698" s="3">
        <v>76.0</v>
      </c>
      <c r="C12698" s="3" t="s">
        <v>11139</v>
      </c>
      <c r="D12698" s="3">
        <v>48.0</v>
      </c>
      <c r="E12698" s="3" t="s">
        <v>11259</v>
      </c>
      <c r="F12698" s="3">
        <v>7.0</v>
      </c>
      <c r="G12698" s="3">
        <v>6.0</v>
      </c>
      <c r="H12698" s="3" t="s">
        <v>11884</v>
      </c>
      <c r="I12698" s="3" t="s">
        <v>4247</v>
      </c>
      <c r="J12698" s="3" t="s">
        <v>1412</v>
      </c>
      <c r="K12698" s="3" t="s">
        <v>24</v>
      </c>
      <c r="L12698" s="3">
        <v>4.0</v>
      </c>
      <c r="M12698" s="3" t="s">
        <v>30</v>
      </c>
      <c r="N12698" s="3" t="s">
        <v>11896</v>
      </c>
      <c r="O12698" s="3" t="s">
        <v>866</v>
      </c>
      <c r="P12698" s="4">
        <v>17647.0</v>
      </c>
      <c r="Q12698" s="3" t="s">
        <v>105</v>
      </c>
      <c r="S12698" s="3" t="s">
        <v>34</v>
      </c>
    </row>
    <row r="12699">
      <c r="A12699" s="2">
        <v>42318.714907407404</v>
      </c>
      <c r="B12699" s="3">
        <v>76.0</v>
      </c>
      <c r="C12699" s="3" t="s">
        <v>11139</v>
      </c>
      <c r="D12699" s="3">
        <v>65.0</v>
      </c>
      <c r="E12699" s="3" t="s">
        <v>11262</v>
      </c>
      <c r="F12699" s="3">
        <v>7.0</v>
      </c>
      <c r="G12699" s="3">
        <v>6.0</v>
      </c>
      <c r="H12699" s="3" t="s">
        <v>11884</v>
      </c>
      <c r="I12699" s="3" t="s">
        <v>4247</v>
      </c>
      <c r="J12699" s="3" t="s">
        <v>1412</v>
      </c>
      <c r="K12699" s="3" t="s">
        <v>24</v>
      </c>
      <c r="L12699" s="3">
        <v>1.0</v>
      </c>
      <c r="M12699" s="3" t="s">
        <v>25</v>
      </c>
      <c r="N12699" s="3" t="s">
        <v>11970</v>
      </c>
      <c r="O12699" s="3" t="s">
        <v>391</v>
      </c>
      <c r="P12699" s="4">
        <v>20272.0</v>
      </c>
      <c r="Q12699" s="3" t="s">
        <v>40</v>
      </c>
      <c r="S12699" s="3" t="s">
        <v>34</v>
      </c>
    </row>
    <row r="12700">
      <c r="A12700" s="2">
        <v>42318.714907407404</v>
      </c>
      <c r="B12700" s="3">
        <v>76.0</v>
      </c>
      <c r="C12700" s="3" t="s">
        <v>11139</v>
      </c>
      <c r="D12700" s="3">
        <v>65.0</v>
      </c>
      <c r="E12700" s="3" t="s">
        <v>11262</v>
      </c>
      <c r="F12700" s="3">
        <v>7.0</v>
      </c>
      <c r="G12700" s="3">
        <v>6.0</v>
      </c>
      <c r="H12700" s="3" t="s">
        <v>11884</v>
      </c>
      <c r="I12700" s="3" t="s">
        <v>4247</v>
      </c>
      <c r="J12700" s="3" t="s">
        <v>1412</v>
      </c>
      <c r="K12700" s="3" t="s">
        <v>24</v>
      </c>
      <c r="L12700" s="3">
        <v>2.0</v>
      </c>
      <c r="M12700" s="3" t="s">
        <v>30</v>
      </c>
      <c r="N12700" s="3" t="s">
        <v>11971</v>
      </c>
      <c r="O12700" s="3" t="s">
        <v>171</v>
      </c>
      <c r="P12700" s="4">
        <v>19751.0</v>
      </c>
      <c r="Q12700" s="3" t="s">
        <v>105</v>
      </c>
      <c r="S12700" s="3" t="s">
        <v>34</v>
      </c>
    </row>
    <row r="12701">
      <c r="A12701" s="2">
        <v>42318.714907407404</v>
      </c>
      <c r="B12701" s="3">
        <v>76.0</v>
      </c>
      <c r="C12701" s="3" t="s">
        <v>11139</v>
      </c>
      <c r="D12701" s="3">
        <v>65.0</v>
      </c>
      <c r="E12701" s="3" t="s">
        <v>11262</v>
      </c>
      <c r="F12701" s="3">
        <v>7.0</v>
      </c>
      <c r="G12701" s="3">
        <v>6.0</v>
      </c>
      <c r="H12701" s="3" t="s">
        <v>11884</v>
      </c>
      <c r="I12701" s="3" t="s">
        <v>4247</v>
      </c>
      <c r="J12701" s="3" t="s">
        <v>1412</v>
      </c>
      <c r="K12701" s="3" t="s">
        <v>24</v>
      </c>
      <c r="L12701" s="3">
        <v>3.0</v>
      </c>
      <c r="M12701" s="3" t="s">
        <v>25</v>
      </c>
      <c r="N12701" s="3" t="s">
        <v>11972</v>
      </c>
      <c r="O12701" s="3" t="s">
        <v>427</v>
      </c>
      <c r="P12701" s="4">
        <v>22851.0</v>
      </c>
      <c r="Q12701" s="3" t="s">
        <v>43</v>
      </c>
      <c r="S12701" s="3" t="s">
        <v>34</v>
      </c>
    </row>
    <row r="12702">
      <c r="A12702" s="2">
        <v>42318.714907407404</v>
      </c>
      <c r="B12702" s="3">
        <v>76.0</v>
      </c>
      <c r="C12702" s="3" t="s">
        <v>11139</v>
      </c>
      <c r="D12702" s="3">
        <v>65.0</v>
      </c>
      <c r="E12702" s="3" t="s">
        <v>11262</v>
      </c>
      <c r="F12702" s="3">
        <v>7.0</v>
      </c>
      <c r="G12702" s="3">
        <v>6.0</v>
      </c>
      <c r="H12702" s="3" t="s">
        <v>11884</v>
      </c>
      <c r="I12702" s="3" t="s">
        <v>4247</v>
      </c>
      <c r="J12702" s="3" t="s">
        <v>1412</v>
      </c>
      <c r="K12702" s="3" t="s">
        <v>24</v>
      </c>
      <c r="L12702" s="3">
        <v>4.0</v>
      </c>
      <c r="M12702" s="3" t="s">
        <v>30</v>
      </c>
      <c r="N12702" s="3" t="s">
        <v>11973</v>
      </c>
      <c r="O12702" s="3" t="s">
        <v>45</v>
      </c>
      <c r="P12702" s="4">
        <v>23522.0</v>
      </c>
      <c r="Q12702" s="3" t="s">
        <v>72</v>
      </c>
      <c r="S12702" s="3" t="s">
        <v>34</v>
      </c>
    </row>
    <row r="12703">
      <c r="A12703" s="2">
        <v>42318.714907407404</v>
      </c>
      <c r="B12703" s="3">
        <v>76.0</v>
      </c>
      <c r="C12703" s="3" t="s">
        <v>11139</v>
      </c>
      <c r="D12703" s="3">
        <v>65.0</v>
      </c>
      <c r="E12703" s="3" t="s">
        <v>11262</v>
      </c>
      <c r="F12703" s="3">
        <v>7.0</v>
      </c>
      <c r="G12703" s="3">
        <v>6.0</v>
      </c>
      <c r="H12703" s="3" t="s">
        <v>11884</v>
      </c>
      <c r="I12703" s="3" t="s">
        <v>4247</v>
      </c>
      <c r="J12703" s="3" t="s">
        <v>1412</v>
      </c>
      <c r="K12703" s="3" t="s">
        <v>24</v>
      </c>
      <c r="L12703" s="3">
        <v>5.0</v>
      </c>
      <c r="M12703" s="3" t="s">
        <v>25</v>
      </c>
      <c r="N12703" s="3" t="s">
        <v>11974</v>
      </c>
      <c r="O12703" s="3" t="s">
        <v>2093</v>
      </c>
      <c r="P12703" s="4">
        <v>29164.0</v>
      </c>
      <c r="Q12703" s="3" t="s">
        <v>132</v>
      </c>
      <c r="S12703" s="3" t="s">
        <v>34</v>
      </c>
    </row>
    <row r="12704">
      <c r="A12704" s="2">
        <v>42318.714907407404</v>
      </c>
      <c r="B12704" s="3">
        <v>76.0</v>
      </c>
      <c r="C12704" s="3" t="s">
        <v>11139</v>
      </c>
      <c r="D12704" s="3">
        <v>65.0</v>
      </c>
      <c r="E12704" s="3" t="s">
        <v>11262</v>
      </c>
      <c r="F12704" s="3">
        <v>7.0</v>
      </c>
      <c r="G12704" s="3">
        <v>6.0</v>
      </c>
      <c r="H12704" s="3" t="s">
        <v>11884</v>
      </c>
      <c r="I12704" s="3" t="s">
        <v>4247</v>
      </c>
      <c r="J12704" s="3" t="s">
        <v>1412</v>
      </c>
      <c r="K12704" s="3" t="s">
        <v>24</v>
      </c>
      <c r="L12704" s="3">
        <v>6.0</v>
      </c>
      <c r="M12704" s="3" t="s">
        <v>30</v>
      </c>
      <c r="N12704" s="3" t="s">
        <v>2925</v>
      </c>
      <c r="O12704" s="3" t="s">
        <v>135</v>
      </c>
      <c r="P12704" s="4">
        <v>21434.0</v>
      </c>
      <c r="Q12704" s="3" t="s">
        <v>40</v>
      </c>
      <c r="S12704" s="3" t="s">
        <v>34</v>
      </c>
    </row>
    <row r="12705">
      <c r="A12705" s="2">
        <v>42318.714907407404</v>
      </c>
      <c r="B12705" s="3">
        <v>76.0</v>
      </c>
      <c r="C12705" s="3" t="s">
        <v>11139</v>
      </c>
      <c r="D12705" s="3">
        <v>65.0</v>
      </c>
      <c r="E12705" s="3" t="s">
        <v>11262</v>
      </c>
      <c r="F12705" s="3">
        <v>7.0</v>
      </c>
      <c r="G12705" s="3">
        <v>6.0</v>
      </c>
      <c r="H12705" s="3" t="s">
        <v>11884</v>
      </c>
      <c r="I12705" s="3" t="s">
        <v>4247</v>
      </c>
      <c r="J12705" s="3" t="s">
        <v>1412</v>
      </c>
      <c r="K12705" s="3" t="s">
        <v>24</v>
      </c>
      <c r="L12705" s="3">
        <v>7.0</v>
      </c>
      <c r="M12705" s="3" t="s">
        <v>25</v>
      </c>
      <c r="N12705" s="3" t="s">
        <v>11975</v>
      </c>
      <c r="O12705" s="3" t="s">
        <v>204</v>
      </c>
      <c r="P12705" s="4">
        <v>24863.0</v>
      </c>
      <c r="Q12705" s="3" t="s">
        <v>149</v>
      </c>
      <c r="S12705" s="3" t="s">
        <v>34</v>
      </c>
    </row>
    <row r="12706">
      <c r="A12706" s="2">
        <v>42318.714907407404</v>
      </c>
      <c r="B12706" s="3">
        <v>76.0</v>
      </c>
      <c r="C12706" s="3" t="s">
        <v>11139</v>
      </c>
      <c r="D12706" s="3">
        <v>65.0</v>
      </c>
      <c r="E12706" s="3" t="s">
        <v>11262</v>
      </c>
      <c r="F12706" s="3">
        <v>7.0</v>
      </c>
      <c r="G12706" s="3">
        <v>6.0</v>
      </c>
      <c r="H12706" s="3" t="s">
        <v>11884</v>
      </c>
      <c r="I12706" s="3" t="s">
        <v>4247</v>
      </c>
      <c r="J12706" s="3" t="s">
        <v>1412</v>
      </c>
      <c r="K12706" s="3" t="s">
        <v>24</v>
      </c>
      <c r="L12706" s="3">
        <v>8.0</v>
      </c>
      <c r="M12706" s="3" t="s">
        <v>30</v>
      </c>
      <c r="N12706" s="3" t="s">
        <v>9497</v>
      </c>
      <c r="O12706" s="3" t="s">
        <v>102</v>
      </c>
      <c r="P12706" s="4">
        <v>19785.0</v>
      </c>
      <c r="Q12706" s="3" t="s">
        <v>60</v>
      </c>
      <c r="S12706" s="3" t="s">
        <v>34</v>
      </c>
    </row>
    <row r="12707">
      <c r="A12707" s="2">
        <v>42318.714907407404</v>
      </c>
      <c r="B12707" s="3">
        <v>76.0</v>
      </c>
      <c r="C12707" s="3" t="s">
        <v>11139</v>
      </c>
      <c r="D12707" s="3">
        <v>65.0</v>
      </c>
      <c r="E12707" s="3" t="s">
        <v>11262</v>
      </c>
      <c r="F12707" s="3">
        <v>7.0</v>
      </c>
      <c r="G12707" s="3">
        <v>6.0</v>
      </c>
      <c r="H12707" s="3" t="s">
        <v>11884</v>
      </c>
      <c r="I12707" s="3" t="s">
        <v>4247</v>
      </c>
      <c r="J12707" s="3" t="s">
        <v>1412</v>
      </c>
      <c r="K12707" s="3" t="s">
        <v>24</v>
      </c>
      <c r="L12707" s="3">
        <v>9.0</v>
      </c>
      <c r="M12707" s="3" t="s">
        <v>25</v>
      </c>
      <c r="N12707" s="3" t="s">
        <v>9497</v>
      </c>
      <c r="O12707" s="3" t="s">
        <v>1468</v>
      </c>
      <c r="P12707" s="4">
        <v>34119.0</v>
      </c>
      <c r="Q12707" s="3" t="s">
        <v>191</v>
      </c>
      <c r="S12707" s="3" t="s">
        <v>34</v>
      </c>
    </row>
    <row r="12708">
      <c r="A12708" s="2">
        <v>42318.714907407404</v>
      </c>
      <c r="B12708" s="3">
        <v>76.0</v>
      </c>
      <c r="C12708" s="3" t="s">
        <v>11139</v>
      </c>
      <c r="D12708" s="3">
        <v>66.0</v>
      </c>
      <c r="E12708" s="3" t="s">
        <v>11271</v>
      </c>
      <c r="F12708" s="3">
        <v>7.0</v>
      </c>
      <c r="G12708" s="3">
        <v>6.0</v>
      </c>
      <c r="H12708" s="3" t="s">
        <v>11884</v>
      </c>
      <c r="I12708" s="3" t="s">
        <v>4247</v>
      </c>
      <c r="J12708" s="3" t="s">
        <v>1412</v>
      </c>
      <c r="K12708" s="3" t="s">
        <v>24</v>
      </c>
      <c r="L12708" s="3">
        <v>1.0</v>
      </c>
      <c r="M12708" s="3" t="s">
        <v>30</v>
      </c>
      <c r="N12708" s="3" t="s">
        <v>11976</v>
      </c>
      <c r="O12708" s="3" t="s">
        <v>1683</v>
      </c>
      <c r="P12708" s="4">
        <v>22772.0</v>
      </c>
      <c r="Q12708" s="3" t="s">
        <v>153</v>
      </c>
      <c r="S12708" s="3" t="s">
        <v>34</v>
      </c>
    </row>
    <row r="12709">
      <c r="A12709" s="2">
        <v>42318.714907407404</v>
      </c>
      <c r="B12709" s="3">
        <v>76.0</v>
      </c>
      <c r="C12709" s="3" t="s">
        <v>11139</v>
      </c>
      <c r="D12709" s="3">
        <v>66.0</v>
      </c>
      <c r="E12709" s="3" t="s">
        <v>11271</v>
      </c>
      <c r="F12709" s="3">
        <v>7.0</v>
      </c>
      <c r="G12709" s="3">
        <v>6.0</v>
      </c>
      <c r="H12709" s="3" t="s">
        <v>11884</v>
      </c>
      <c r="I12709" s="3" t="s">
        <v>4247</v>
      </c>
      <c r="J12709" s="3" t="s">
        <v>1412</v>
      </c>
      <c r="K12709" s="3" t="s">
        <v>24</v>
      </c>
      <c r="L12709" s="3">
        <v>2.0</v>
      </c>
      <c r="M12709" s="3" t="s">
        <v>25</v>
      </c>
      <c r="N12709" s="3" t="s">
        <v>1353</v>
      </c>
      <c r="O12709" s="3" t="s">
        <v>477</v>
      </c>
      <c r="P12709" s="4">
        <v>28344.0</v>
      </c>
      <c r="Q12709" s="3" t="s">
        <v>37</v>
      </c>
      <c r="S12709" s="3" t="s">
        <v>34</v>
      </c>
    </row>
    <row r="12710">
      <c r="A12710" s="2">
        <v>42318.714907407404</v>
      </c>
      <c r="B12710" s="3">
        <v>76.0</v>
      </c>
      <c r="C12710" s="3" t="s">
        <v>11139</v>
      </c>
      <c r="D12710" s="3">
        <v>66.0</v>
      </c>
      <c r="E12710" s="3" t="s">
        <v>11271</v>
      </c>
      <c r="F12710" s="3">
        <v>7.0</v>
      </c>
      <c r="G12710" s="3">
        <v>6.0</v>
      </c>
      <c r="H12710" s="3" t="s">
        <v>11884</v>
      </c>
      <c r="I12710" s="3" t="s">
        <v>4247</v>
      </c>
      <c r="J12710" s="3" t="s">
        <v>1412</v>
      </c>
      <c r="K12710" s="3" t="s">
        <v>24</v>
      </c>
      <c r="L12710" s="3">
        <v>3.0</v>
      </c>
      <c r="M12710" s="3" t="s">
        <v>30</v>
      </c>
      <c r="N12710" s="3" t="s">
        <v>11977</v>
      </c>
      <c r="O12710" s="3" t="s">
        <v>742</v>
      </c>
      <c r="P12710" s="4">
        <v>20372.0</v>
      </c>
      <c r="Q12710" s="3" t="s">
        <v>75</v>
      </c>
      <c r="S12710" s="3" t="s">
        <v>34</v>
      </c>
    </row>
    <row r="12711">
      <c r="A12711" s="2">
        <v>42318.714907407404</v>
      </c>
      <c r="B12711" s="3">
        <v>76.0</v>
      </c>
      <c r="C12711" s="3" t="s">
        <v>11139</v>
      </c>
      <c r="D12711" s="3">
        <v>66.0</v>
      </c>
      <c r="E12711" s="3" t="s">
        <v>11271</v>
      </c>
      <c r="F12711" s="3">
        <v>7.0</v>
      </c>
      <c r="G12711" s="3">
        <v>6.0</v>
      </c>
      <c r="H12711" s="3" t="s">
        <v>11884</v>
      </c>
      <c r="I12711" s="3" t="s">
        <v>4247</v>
      </c>
      <c r="J12711" s="3" t="s">
        <v>1412</v>
      </c>
      <c r="K12711" s="3" t="s">
        <v>24</v>
      </c>
      <c r="L12711" s="3">
        <v>4.0</v>
      </c>
      <c r="M12711" s="3" t="s">
        <v>25</v>
      </c>
      <c r="N12711" s="3" t="s">
        <v>11978</v>
      </c>
      <c r="O12711" s="3" t="s">
        <v>401</v>
      </c>
      <c r="P12711" s="4">
        <v>23965.0</v>
      </c>
      <c r="Q12711" s="3" t="s">
        <v>132</v>
      </c>
      <c r="S12711" s="3" t="s">
        <v>34</v>
      </c>
    </row>
    <row r="12712">
      <c r="A12712" s="2">
        <v>42318.714907407404</v>
      </c>
      <c r="B12712" s="3">
        <v>76.0</v>
      </c>
      <c r="C12712" s="3" t="s">
        <v>11139</v>
      </c>
      <c r="D12712" s="3">
        <v>66.0</v>
      </c>
      <c r="E12712" s="3" t="s">
        <v>11271</v>
      </c>
      <c r="F12712" s="3">
        <v>7.0</v>
      </c>
      <c r="G12712" s="3">
        <v>6.0</v>
      </c>
      <c r="H12712" s="3" t="s">
        <v>11884</v>
      </c>
      <c r="I12712" s="3" t="s">
        <v>4247</v>
      </c>
      <c r="J12712" s="3" t="s">
        <v>1412</v>
      </c>
      <c r="K12712" s="3" t="s">
        <v>24</v>
      </c>
      <c r="L12712" s="3">
        <v>5.0</v>
      </c>
      <c r="M12712" s="3" t="s">
        <v>30</v>
      </c>
      <c r="N12712" s="3" t="s">
        <v>4277</v>
      </c>
      <c r="O12712" s="3" t="s">
        <v>5386</v>
      </c>
      <c r="P12712" s="4">
        <v>21127.0</v>
      </c>
      <c r="Q12712" s="3" t="s">
        <v>153</v>
      </c>
      <c r="S12712" s="3" t="s">
        <v>34</v>
      </c>
    </row>
    <row r="12713">
      <c r="A12713" s="2">
        <v>42318.714907407404</v>
      </c>
      <c r="B12713" s="3">
        <v>76.0</v>
      </c>
      <c r="C12713" s="3" t="s">
        <v>11139</v>
      </c>
      <c r="D12713" s="3">
        <v>66.0</v>
      </c>
      <c r="E12713" s="3" t="s">
        <v>11271</v>
      </c>
      <c r="F12713" s="3">
        <v>7.0</v>
      </c>
      <c r="G12713" s="3">
        <v>6.0</v>
      </c>
      <c r="H12713" s="3" t="s">
        <v>11884</v>
      </c>
      <c r="I12713" s="3" t="s">
        <v>4247</v>
      </c>
      <c r="J12713" s="3" t="s">
        <v>1412</v>
      </c>
      <c r="K12713" s="3" t="s">
        <v>24</v>
      </c>
      <c r="L12713" s="3">
        <v>6.0</v>
      </c>
      <c r="M12713" s="3" t="s">
        <v>25</v>
      </c>
      <c r="N12713" s="3" t="s">
        <v>3056</v>
      </c>
      <c r="O12713" s="3" t="s">
        <v>1050</v>
      </c>
      <c r="P12713" s="4">
        <v>24693.0</v>
      </c>
      <c r="Q12713" s="3" t="s">
        <v>153</v>
      </c>
      <c r="S12713" s="3" t="s">
        <v>34</v>
      </c>
    </row>
    <row r="12714">
      <c r="A12714" s="2">
        <v>42318.714907407404</v>
      </c>
      <c r="B12714" s="3">
        <v>76.0</v>
      </c>
      <c r="C12714" s="3" t="s">
        <v>11139</v>
      </c>
      <c r="D12714" s="3">
        <v>66.0</v>
      </c>
      <c r="E12714" s="3" t="s">
        <v>11271</v>
      </c>
      <c r="F12714" s="3">
        <v>7.0</v>
      </c>
      <c r="G12714" s="3">
        <v>6.0</v>
      </c>
      <c r="H12714" s="3" t="s">
        <v>11884</v>
      </c>
      <c r="I12714" s="3" t="s">
        <v>4247</v>
      </c>
      <c r="J12714" s="3" t="s">
        <v>1412</v>
      </c>
      <c r="K12714" s="3" t="s">
        <v>24</v>
      </c>
      <c r="L12714" s="3">
        <v>7.0</v>
      </c>
      <c r="M12714" s="3" t="s">
        <v>30</v>
      </c>
      <c r="N12714" s="3" t="s">
        <v>3044</v>
      </c>
      <c r="O12714" s="3" t="s">
        <v>602</v>
      </c>
      <c r="P12714" s="4">
        <v>23228.0</v>
      </c>
      <c r="Q12714" s="3" t="s">
        <v>40</v>
      </c>
      <c r="S12714" s="3" t="s">
        <v>34</v>
      </c>
    </row>
    <row r="12715">
      <c r="A12715" s="2">
        <v>42318.714907407404</v>
      </c>
      <c r="B12715" s="3">
        <v>76.0</v>
      </c>
      <c r="C12715" s="3" t="s">
        <v>11139</v>
      </c>
      <c r="D12715" s="3">
        <v>66.0</v>
      </c>
      <c r="E12715" s="3" t="s">
        <v>11271</v>
      </c>
      <c r="F12715" s="3">
        <v>7.0</v>
      </c>
      <c r="G12715" s="3">
        <v>6.0</v>
      </c>
      <c r="H12715" s="3" t="s">
        <v>11884</v>
      </c>
      <c r="I12715" s="3" t="s">
        <v>4247</v>
      </c>
      <c r="J12715" s="3" t="s">
        <v>1412</v>
      </c>
      <c r="K12715" s="3" t="s">
        <v>24</v>
      </c>
      <c r="L12715" s="3">
        <v>8.0</v>
      </c>
      <c r="M12715" s="3" t="s">
        <v>25</v>
      </c>
      <c r="N12715" s="3" t="s">
        <v>11943</v>
      </c>
      <c r="O12715" s="3" t="s">
        <v>42</v>
      </c>
      <c r="P12715" s="4">
        <v>22657.0</v>
      </c>
      <c r="Q12715" s="3" t="s">
        <v>40</v>
      </c>
      <c r="S12715" s="3" t="s">
        <v>34</v>
      </c>
    </row>
    <row r="12716">
      <c r="A12716" s="2">
        <v>42318.714907407404</v>
      </c>
      <c r="B12716" s="3">
        <v>76.0</v>
      </c>
      <c r="C12716" s="3" t="s">
        <v>11139</v>
      </c>
      <c r="D12716" s="3">
        <v>66.0</v>
      </c>
      <c r="E12716" s="3" t="s">
        <v>11271</v>
      </c>
      <c r="F12716" s="3">
        <v>7.0</v>
      </c>
      <c r="G12716" s="3">
        <v>6.0</v>
      </c>
      <c r="H12716" s="3" t="s">
        <v>11884</v>
      </c>
      <c r="I12716" s="3" t="s">
        <v>4247</v>
      </c>
      <c r="J12716" s="3" t="s">
        <v>1412</v>
      </c>
      <c r="K12716" s="3" t="s">
        <v>24</v>
      </c>
      <c r="L12716" s="3">
        <v>9.0</v>
      </c>
      <c r="M12716" s="3" t="s">
        <v>30</v>
      </c>
      <c r="N12716" s="3" t="s">
        <v>11979</v>
      </c>
      <c r="O12716" s="3" t="s">
        <v>448</v>
      </c>
      <c r="P12716" s="4">
        <v>25829.0</v>
      </c>
      <c r="Q12716" s="3" t="s">
        <v>43</v>
      </c>
      <c r="S12716" s="3" t="s">
        <v>34</v>
      </c>
    </row>
    <row r="12717">
      <c r="A12717" s="2">
        <v>42318.714907407404</v>
      </c>
      <c r="B12717" s="3">
        <v>76.0</v>
      </c>
      <c r="C12717" s="3" t="s">
        <v>11139</v>
      </c>
      <c r="D12717" s="3">
        <v>66.0</v>
      </c>
      <c r="E12717" s="3" t="s">
        <v>11271</v>
      </c>
      <c r="F12717" s="3">
        <v>7.0</v>
      </c>
      <c r="G12717" s="3">
        <v>6.0</v>
      </c>
      <c r="H12717" s="3" t="s">
        <v>11884</v>
      </c>
      <c r="I12717" s="3" t="s">
        <v>4247</v>
      </c>
      <c r="J12717" s="3" t="s">
        <v>1412</v>
      </c>
      <c r="K12717" s="3" t="s">
        <v>24</v>
      </c>
      <c r="L12717" s="3">
        <v>10.0</v>
      </c>
      <c r="M12717" s="3" t="s">
        <v>25</v>
      </c>
      <c r="N12717" s="3" t="s">
        <v>124</v>
      </c>
      <c r="O12717" s="3" t="s">
        <v>1234</v>
      </c>
      <c r="P12717" s="4">
        <v>14361.0</v>
      </c>
      <c r="Q12717" s="3" t="s">
        <v>105</v>
      </c>
      <c r="S12717" s="3" t="s">
        <v>34</v>
      </c>
    </row>
    <row r="12718">
      <c r="A12718" s="2">
        <v>42318.714907407404</v>
      </c>
      <c r="B12718" s="3">
        <v>76.0</v>
      </c>
      <c r="C12718" s="3" t="s">
        <v>11139</v>
      </c>
      <c r="D12718" s="3">
        <v>66.0</v>
      </c>
      <c r="E12718" s="3" t="s">
        <v>11271</v>
      </c>
      <c r="F12718" s="3">
        <v>7.0</v>
      </c>
      <c r="G12718" s="3">
        <v>6.0</v>
      </c>
      <c r="H12718" s="3" t="s">
        <v>11884</v>
      </c>
      <c r="I12718" s="3" t="s">
        <v>4247</v>
      </c>
      <c r="J12718" s="3" t="s">
        <v>1412</v>
      </c>
      <c r="K12718" s="3" t="s">
        <v>24</v>
      </c>
      <c r="L12718" s="3">
        <v>11.0</v>
      </c>
      <c r="M12718" s="3" t="s">
        <v>30</v>
      </c>
      <c r="N12718" s="3" t="s">
        <v>11972</v>
      </c>
      <c r="O12718" s="3" t="s">
        <v>215</v>
      </c>
      <c r="P12718" s="4">
        <v>23432.0</v>
      </c>
      <c r="Q12718" s="3" t="s">
        <v>132</v>
      </c>
      <c r="S12718" s="3" t="s">
        <v>34</v>
      </c>
    </row>
    <row r="12719">
      <c r="A12719" s="2">
        <v>42318.714907407404</v>
      </c>
      <c r="B12719" s="3">
        <v>76.0</v>
      </c>
      <c r="C12719" s="3" t="s">
        <v>11139</v>
      </c>
      <c r="D12719" s="3">
        <v>66.0</v>
      </c>
      <c r="E12719" s="3" t="s">
        <v>11271</v>
      </c>
      <c r="F12719" s="3">
        <v>7.0</v>
      </c>
      <c r="G12719" s="3">
        <v>6.0</v>
      </c>
      <c r="H12719" s="3" t="s">
        <v>11884</v>
      </c>
      <c r="I12719" s="3" t="s">
        <v>4247</v>
      </c>
      <c r="J12719" s="3" t="s">
        <v>1412</v>
      </c>
      <c r="K12719" s="3" t="s">
        <v>24</v>
      </c>
      <c r="L12719" s="3">
        <v>12.0</v>
      </c>
      <c r="M12719" s="3" t="s">
        <v>25</v>
      </c>
      <c r="N12719" s="3" t="s">
        <v>11980</v>
      </c>
      <c r="O12719" s="3" t="s">
        <v>1189</v>
      </c>
      <c r="P12719" s="4">
        <v>35696.0</v>
      </c>
      <c r="Q12719" s="3" t="s">
        <v>191</v>
      </c>
      <c r="S12719" s="3" t="s">
        <v>34</v>
      </c>
    </row>
    <row r="12720">
      <c r="A12720" s="2">
        <v>42318.714907407404</v>
      </c>
      <c r="B12720" s="3">
        <v>76.0</v>
      </c>
      <c r="C12720" s="3" t="s">
        <v>11139</v>
      </c>
      <c r="D12720" s="3">
        <v>66.0</v>
      </c>
      <c r="E12720" s="3" t="s">
        <v>11271</v>
      </c>
      <c r="F12720" s="3">
        <v>7.0</v>
      </c>
      <c r="G12720" s="3">
        <v>6.0</v>
      </c>
      <c r="H12720" s="3" t="s">
        <v>11884</v>
      </c>
      <c r="I12720" s="3" t="s">
        <v>4247</v>
      </c>
      <c r="J12720" s="3" t="s">
        <v>1412</v>
      </c>
      <c r="K12720" s="3" t="s">
        <v>24</v>
      </c>
      <c r="L12720" s="3">
        <v>13.0</v>
      </c>
      <c r="M12720" s="3" t="s">
        <v>30</v>
      </c>
      <c r="N12720" s="3" t="s">
        <v>11981</v>
      </c>
      <c r="O12720" s="3" t="s">
        <v>283</v>
      </c>
      <c r="P12720" s="4">
        <v>34423.0</v>
      </c>
      <c r="Q12720" s="3" t="s">
        <v>205</v>
      </c>
      <c r="S12720" s="3" t="s">
        <v>34</v>
      </c>
    </row>
    <row r="12721">
      <c r="A12721" s="2">
        <v>42318.714907407404</v>
      </c>
      <c r="B12721" s="3">
        <v>76.0</v>
      </c>
      <c r="C12721" s="3" t="s">
        <v>11139</v>
      </c>
      <c r="D12721" s="3">
        <v>66.0</v>
      </c>
      <c r="E12721" s="3" t="s">
        <v>11271</v>
      </c>
      <c r="F12721" s="3">
        <v>7.0</v>
      </c>
      <c r="G12721" s="3">
        <v>6.0</v>
      </c>
      <c r="H12721" s="3" t="s">
        <v>11884</v>
      </c>
      <c r="I12721" s="3" t="s">
        <v>4247</v>
      </c>
      <c r="J12721" s="3" t="s">
        <v>1412</v>
      </c>
      <c r="K12721" s="3" t="s">
        <v>24</v>
      </c>
      <c r="L12721" s="3">
        <v>14.0</v>
      </c>
      <c r="M12721" s="3" t="s">
        <v>25</v>
      </c>
      <c r="N12721" s="3" t="s">
        <v>11982</v>
      </c>
      <c r="O12721" s="3" t="s">
        <v>613</v>
      </c>
      <c r="P12721" s="4">
        <v>24532.0</v>
      </c>
      <c r="Q12721" s="3" t="s">
        <v>43</v>
      </c>
      <c r="S12721" s="3" t="s">
        <v>34</v>
      </c>
    </row>
    <row r="12722">
      <c r="A12722" s="2">
        <v>42318.714907407404</v>
      </c>
      <c r="B12722" s="3">
        <v>76.0</v>
      </c>
      <c r="C12722" s="3" t="s">
        <v>11139</v>
      </c>
      <c r="D12722" s="3">
        <v>66.0</v>
      </c>
      <c r="E12722" s="3" t="s">
        <v>11271</v>
      </c>
      <c r="F12722" s="3">
        <v>7.0</v>
      </c>
      <c r="G12722" s="3">
        <v>6.0</v>
      </c>
      <c r="H12722" s="3" t="s">
        <v>11884</v>
      </c>
      <c r="I12722" s="3" t="s">
        <v>4247</v>
      </c>
      <c r="J12722" s="3" t="s">
        <v>1412</v>
      </c>
      <c r="K12722" s="3" t="s">
        <v>24</v>
      </c>
      <c r="L12722" s="3">
        <v>15.0</v>
      </c>
      <c r="M12722" s="3" t="s">
        <v>30</v>
      </c>
      <c r="N12722" s="3" t="s">
        <v>11943</v>
      </c>
      <c r="O12722" s="3" t="s">
        <v>102</v>
      </c>
      <c r="P12722" s="4">
        <v>23146.0</v>
      </c>
      <c r="Q12722" s="3" t="s">
        <v>132</v>
      </c>
      <c r="S12722" s="3" t="s">
        <v>34</v>
      </c>
    </row>
    <row r="12723">
      <c r="A12723" s="2">
        <v>42318.714907407404</v>
      </c>
      <c r="B12723" s="3">
        <v>76.0</v>
      </c>
      <c r="C12723" s="3" t="s">
        <v>11139</v>
      </c>
      <c r="D12723" s="3">
        <v>81.0</v>
      </c>
      <c r="E12723" s="3" t="s">
        <v>11282</v>
      </c>
      <c r="F12723" s="3">
        <v>7.0</v>
      </c>
      <c r="G12723" s="3">
        <v>6.0</v>
      </c>
      <c r="H12723" s="3" t="s">
        <v>11884</v>
      </c>
      <c r="I12723" s="3" t="s">
        <v>4247</v>
      </c>
      <c r="J12723" s="3" t="s">
        <v>1412</v>
      </c>
      <c r="K12723" s="3" t="s">
        <v>24</v>
      </c>
      <c r="L12723" s="3">
        <v>1.0</v>
      </c>
      <c r="M12723" s="3" t="s">
        <v>25</v>
      </c>
      <c r="N12723" s="3" t="s">
        <v>11983</v>
      </c>
      <c r="O12723" s="3" t="s">
        <v>11984</v>
      </c>
      <c r="P12723" s="4">
        <v>21386.0</v>
      </c>
      <c r="Q12723" s="3" t="s">
        <v>28</v>
      </c>
      <c r="S12723" s="3" t="s">
        <v>34</v>
      </c>
    </row>
    <row r="12724">
      <c r="A12724" s="2">
        <v>42318.714907407404</v>
      </c>
      <c r="B12724" s="3">
        <v>76.0</v>
      </c>
      <c r="C12724" s="3" t="s">
        <v>11139</v>
      </c>
      <c r="D12724" s="3">
        <v>81.0</v>
      </c>
      <c r="E12724" s="3" t="s">
        <v>11282</v>
      </c>
      <c r="F12724" s="3">
        <v>7.0</v>
      </c>
      <c r="G12724" s="3">
        <v>6.0</v>
      </c>
      <c r="H12724" s="3" t="s">
        <v>11884</v>
      </c>
      <c r="I12724" s="3" t="s">
        <v>4247</v>
      </c>
      <c r="J12724" s="3" t="s">
        <v>1412</v>
      </c>
      <c r="K12724" s="3" t="s">
        <v>24</v>
      </c>
      <c r="L12724" s="3">
        <v>2.0</v>
      </c>
      <c r="M12724" s="3" t="s">
        <v>30</v>
      </c>
      <c r="N12724" s="3" t="s">
        <v>10286</v>
      </c>
      <c r="O12724" s="3" t="s">
        <v>329</v>
      </c>
      <c r="P12724" s="4">
        <v>24694.0</v>
      </c>
      <c r="Q12724" s="3" t="s">
        <v>52</v>
      </c>
      <c r="S12724" s="3" t="s">
        <v>34</v>
      </c>
    </row>
    <row r="12725">
      <c r="A12725" s="2">
        <v>42318.714907407404</v>
      </c>
      <c r="B12725" s="3">
        <v>76.0</v>
      </c>
      <c r="C12725" s="3" t="s">
        <v>11139</v>
      </c>
      <c r="D12725" s="3">
        <v>81.0</v>
      </c>
      <c r="E12725" s="3" t="s">
        <v>11282</v>
      </c>
      <c r="F12725" s="3">
        <v>7.0</v>
      </c>
      <c r="G12725" s="3">
        <v>6.0</v>
      </c>
      <c r="H12725" s="3" t="s">
        <v>11884</v>
      </c>
      <c r="I12725" s="3" t="s">
        <v>4247</v>
      </c>
      <c r="J12725" s="3" t="s">
        <v>1412</v>
      </c>
      <c r="K12725" s="3" t="s">
        <v>24</v>
      </c>
      <c r="L12725" s="3">
        <v>3.0</v>
      </c>
      <c r="M12725" s="3" t="s">
        <v>25</v>
      </c>
      <c r="N12725" s="3" t="s">
        <v>10286</v>
      </c>
      <c r="O12725" s="3" t="s">
        <v>196</v>
      </c>
      <c r="P12725" s="4">
        <v>23591.0</v>
      </c>
      <c r="Q12725" s="3" t="s">
        <v>37</v>
      </c>
      <c r="S12725" s="3" t="s">
        <v>34</v>
      </c>
    </row>
    <row r="12726">
      <c r="A12726" s="2">
        <v>42318.714907407404</v>
      </c>
      <c r="B12726" s="3">
        <v>76.0</v>
      </c>
      <c r="C12726" s="3" t="s">
        <v>11139</v>
      </c>
      <c r="D12726" s="3">
        <v>81.0</v>
      </c>
      <c r="E12726" s="3" t="s">
        <v>11282</v>
      </c>
      <c r="F12726" s="3">
        <v>7.0</v>
      </c>
      <c r="G12726" s="3">
        <v>6.0</v>
      </c>
      <c r="H12726" s="3" t="s">
        <v>11884</v>
      </c>
      <c r="I12726" s="3" t="s">
        <v>4247</v>
      </c>
      <c r="J12726" s="3" t="s">
        <v>1412</v>
      </c>
      <c r="K12726" s="3" t="s">
        <v>24</v>
      </c>
      <c r="L12726" s="3">
        <v>4.0</v>
      </c>
      <c r="M12726" s="3" t="s">
        <v>30</v>
      </c>
      <c r="N12726" s="3" t="s">
        <v>11985</v>
      </c>
      <c r="O12726" s="3" t="s">
        <v>3712</v>
      </c>
      <c r="P12726" s="4">
        <v>16893.0</v>
      </c>
      <c r="Q12726" s="3" t="s">
        <v>105</v>
      </c>
      <c r="S12726" s="3" t="s">
        <v>34</v>
      </c>
    </row>
    <row r="12727">
      <c r="A12727" s="2">
        <v>42318.714907407404</v>
      </c>
      <c r="B12727" s="3">
        <v>76.0</v>
      </c>
      <c r="C12727" s="3" t="s">
        <v>11139</v>
      </c>
      <c r="D12727" s="3">
        <v>81.0</v>
      </c>
      <c r="E12727" s="3" t="s">
        <v>11282</v>
      </c>
      <c r="F12727" s="3">
        <v>7.0</v>
      </c>
      <c r="G12727" s="3">
        <v>6.0</v>
      </c>
      <c r="H12727" s="3" t="s">
        <v>11884</v>
      </c>
      <c r="I12727" s="3" t="s">
        <v>4247</v>
      </c>
      <c r="J12727" s="3" t="s">
        <v>1412</v>
      </c>
      <c r="K12727" s="3" t="s">
        <v>24</v>
      </c>
      <c r="L12727" s="3">
        <v>5.0</v>
      </c>
      <c r="M12727" s="3" t="s">
        <v>25</v>
      </c>
      <c r="N12727" s="3" t="s">
        <v>9458</v>
      </c>
      <c r="O12727" s="3" t="s">
        <v>8888</v>
      </c>
      <c r="P12727" s="4">
        <v>29646.0</v>
      </c>
      <c r="Q12727" s="3" t="s">
        <v>153</v>
      </c>
      <c r="S12727" s="3" t="s">
        <v>34</v>
      </c>
    </row>
    <row r="12728">
      <c r="A12728" s="2">
        <v>42318.714907407404</v>
      </c>
      <c r="B12728" s="3">
        <v>76.0</v>
      </c>
      <c r="C12728" s="3" t="s">
        <v>11139</v>
      </c>
      <c r="D12728" s="3">
        <v>81.0</v>
      </c>
      <c r="E12728" s="3" t="s">
        <v>11282</v>
      </c>
      <c r="F12728" s="3">
        <v>7.0</v>
      </c>
      <c r="G12728" s="3">
        <v>6.0</v>
      </c>
      <c r="H12728" s="3" t="s">
        <v>11884</v>
      </c>
      <c r="I12728" s="3" t="s">
        <v>4247</v>
      </c>
      <c r="J12728" s="3" t="s">
        <v>1412</v>
      </c>
      <c r="K12728" s="3" t="s">
        <v>24</v>
      </c>
      <c r="L12728" s="3">
        <v>6.0</v>
      </c>
      <c r="M12728" s="3" t="s">
        <v>30</v>
      </c>
      <c r="N12728" s="3" t="s">
        <v>11986</v>
      </c>
      <c r="O12728" s="3" t="s">
        <v>2002</v>
      </c>
      <c r="P12728" s="4">
        <v>27613.0</v>
      </c>
      <c r="Q12728" s="3" t="s">
        <v>1178</v>
      </c>
      <c r="S12728" s="3" t="s">
        <v>34</v>
      </c>
    </row>
    <row r="12729">
      <c r="A12729" s="2">
        <v>42318.714907407404</v>
      </c>
      <c r="B12729" s="3">
        <v>76.0</v>
      </c>
      <c r="C12729" s="3" t="s">
        <v>11139</v>
      </c>
      <c r="D12729" s="3">
        <v>81.0</v>
      </c>
      <c r="E12729" s="3" t="s">
        <v>11282</v>
      </c>
      <c r="F12729" s="3">
        <v>7.0</v>
      </c>
      <c r="G12729" s="3">
        <v>6.0</v>
      </c>
      <c r="H12729" s="3" t="s">
        <v>11884</v>
      </c>
      <c r="I12729" s="3" t="s">
        <v>4247</v>
      </c>
      <c r="J12729" s="3" t="s">
        <v>1412</v>
      </c>
      <c r="K12729" s="3" t="s">
        <v>24</v>
      </c>
      <c r="L12729" s="3">
        <v>7.0</v>
      </c>
      <c r="M12729" s="3" t="s">
        <v>25</v>
      </c>
      <c r="N12729" s="3" t="s">
        <v>11941</v>
      </c>
      <c r="O12729" s="3" t="s">
        <v>564</v>
      </c>
      <c r="P12729" s="4">
        <v>24862.0</v>
      </c>
      <c r="Q12729" s="3" t="s">
        <v>33</v>
      </c>
      <c r="S12729" s="3" t="s">
        <v>34</v>
      </c>
    </row>
    <row r="12730">
      <c r="A12730" s="2">
        <v>42318.714907407404</v>
      </c>
      <c r="B12730" s="3">
        <v>76.0</v>
      </c>
      <c r="C12730" s="3" t="s">
        <v>11139</v>
      </c>
      <c r="D12730" s="3">
        <v>81.0</v>
      </c>
      <c r="E12730" s="3" t="s">
        <v>11282</v>
      </c>
      <c r="F12730" s="3">
        <v>7.0</v>
      </c>
      <c r="G12730" s="3">
        <v>6.0</v>
      </c>
      <c r="H12730" s="3" t="s">
        <v>11884</v>
      </c>
      <c r="I12730" s="3" t="s">
        <v>4247</v>
      </c>
      <c r="J12730" s="3" t="s">
        <v>1412</v>
      </c>
      <c r="K12730" s="3" t="s">
        <v>24</v>
      </c>
      <c r="L12730" s="3">
        <v>8.0</v>
      </c>
      <c r="M12730" s="3" t="s">
        <v>30</v>
      </c>
      <c r="N12730" s="3" t="s">
        <v>11987</v>
      </c>
      <c r="O12730" s="3" t="s">
        <v>1360</v>
      </c>
      <c r="P12730" s="4">
        <v>30300.0</v>
      </c>
      <c r="Q12730" s="3" t="s">
        <v>110</v>
      </c>
      <c r="S12730" s="3" t="s">
        <v>34</v>
      </c>
    </row>
    <row r="12731">
      <c r="A12731" s="2">
        <v>42318.714907407404</v>
      </c>
      <c r="B12731" s="3">
        <v>76.0</v>
      </c>
      <c r="C12731" s="3" t="s">
        <v>11139</v>
      </c>
      <c r="D12731" s="3">
        <v>81.0</v>
      </c>
      <c r="E12731" s="3" t="s">
        <v>11282</v>
      </c>
      <c r="F12731" s="3">
        <v>7.0</v>
      </c>
      <c r="G12731" s="3">
        <v>6.0</v>
      </c>
      <c r="H12731" s="3" t="s">
        <v>11884</v>
      </c>
      <c r="I12731" s="3" t="s">
        <v>4247</v>
      </c>
      <c r="J12731" s="3" t="s">
        <v>1412</v>
      </c>
      <c r="K12731" s="3" t="s">
        <v>24</v>
      </c>
      <c r="L12731" s="3">
        <v>9.0</v>
      </c>
      <c r="M12731" s="3" t="s">
        <v>25</v>
      </c>
      <c r="N12731" s="3" t="s">
        <v>8982</v>
      </c>
      <c r="O12731" s="3" t="s">
        <v>8004</v>
      </c>
      <c r="P12731" s="4">
        <v>24375.0</v>
      </c>
      <c r="Q12731" s="3" t="s">
        <v>79</v>
      </c>
      <c r="S12731" s="3" t="s">
        <v>34</v>
      </c>
    </row>
    <row r="12732">
      <c r="A12732" s="2">
        <v>42318.714907407404</v>
      </c>
      <c r="B12732" s="3">
        <v>76.0</v>
      </c>
      <c r="C12732" s="3" t="s">
        <v>11139</v>
      </c>
      <c r="D12732" s="3">
        <v>81.0</v>
      </c>
      <c r="E12732" s="3" t="s">
        <v>11282</v>
      </c>
      <c r="F12732" s="3">
        <v>7.0</v>
      </c>
      <c r="G12732" s="3">
        <v>6.0</v>
      </c>
      <c r="H12732" s="3" t="s">
        <v>11884</v>
      </c>
      <c r="I12732" s="3" t="s">
        <v>4247</v>
      </c>
      <c r="J12732" s="3" t="s">
        <v>1412</v>
      </c>
      <c r="K12732" s="3" t="s">
        <v>24</v>
      </c>
      <c r="L12732" s="3">
        <v>10.0</v>
      </c>
      <c r="M12732" s="3" t="s">
        <v>30</v>
      </c>
      <c r="N12732" s="3" t="s">
        <v>11988</v>
      </c>
      <c r="O12732" s="3" t="s">
        <v>355</v>
      </c>
      <c r="P12732" s="4">
        <v>23288.0</v>
      </c>
      <c r="Q12732" s="3" t="s">
        <v>228</v>
      </c>
      <c r="S12732" s="3" t="s">
        <v>34</v>
      </c>
    </row>
    <row r="12733">
      <c r="A12733" s="2">
        <v>42318.714907407404</v>
      </c>
      <c r="B12733" s="3">
        <v>76.0</v>
      </c>
      <c r="C12733" s="3" t="s">
        <v>11139</v>
      </c>
      <c r="D12733" s="3">
        <v>81.0</v>
      </c>
      <c r="E12733" s="3" t="s">
        <v>11282</v>
      </c>
      <c r="F12733" s="3">
        <v>7.0</v>
      </c>
      <c r="G12733" s="3">
        <v>6.0</v>
      </c>
      <c r="H12733" s="3" t="s">
        <v>11884</v>
      </c>
      <c r="I12733" s="3" t="s">
        <v>4247</v>
      </c>
      <c r="J12733" s="3" t="s">
        <v>1412</v>
      </c>
      <c r="K12733" s="3" t="s">
        <v>24</v>
      </c>
      <c r="L12733" s="3">
        <v>11.0</v>
      </c>
      <c r="M12733" s="3" t="s">
        <v>25</v>
      </c>
      <c r="N12733" s="3" t="s">
        <v>11989</v>
      </c>
      <c r="O12733" s="3" t="s">
        <v>609</v>
      </c>
      <c r="P12733" s="4">
        <v>29095.0</v>
      </c>
      <c r="Q12733" s="3" t="s">
        <v>132</v>
      </c>
      <c r="S12733" s="3" t="s">
        <v>34</v>
      </c>
    </row>
    <row r="12734">
      <c r="A12734" s="2">
        <v>42318.714907407404</v>
      </c>
      <c r="B12734" s="3">
        <v>76.0</v>
      </c>
      <c r="C12734" s="3" t="s">
        <v>11139</v>
      </c>
      <c r="D12734" s="3">
        <v>81.0</v>
      </c>
      <c r="E12734" s="3" t="s">
        <v>11282</v>
      </c>
      <c r="F12734" s="3">
        <v>7.0</v>
      </c>
      <c r="G12734" s="3">
        <v>6.0</v>
      </c>
      <c r="H12734" s="3" t="s">
        <v>11884</v>
      </c>
      <c r="I12734" s="3" t="s">
        <v>4247</v>
      </c>
      <c r="J12734" s="3" t="s">
        <v>1412</v>
      </c>
      <c r="K12734" s="3" t="s">
        <v>24</v>
      </c>
      <c r="L12734" s="3">
        <v>12.0</v>
      </c>
      <c r="M12734" s="3" t="s">
        <v>30</v>
      </c>
      <c r="N12734" s="3" t="s">
        <v>11990</v>
      </c>
      <c r="O12734" s="3" t="s">
        <v>368</v>
      </c>
      <c r="P12734" s="4">
        <v>10217.0</v>
      </c>
      <c r="Q12734" s="3" t="s">
        <v>49</v>
      </c>
      <c r="S12734" s="3" t="s">
        <v>34</v>
      </c>
    </row>
    <row r="12735">
      <c r="A12735" s="2">
        <v>42318.714907407404</v>
      </c>
      <c r="B12735" s="3">
        <v>76.0</v>
      </c>
      <c r="C12735" s="3" t="s">
        <v>11139</v>
      </c>
      <c r="D12735" s="3">
        <v>81.0</v>
      </c>
      <c r="E12735" s="3" t="s">
        <v>11282</v>
      </c>
      <c r="F12735" s="3">
        <v>7.0</v>
      </c>
      <c r="G12735" s="3">
        <v>6.0</v>
      </c>
      <c r="H12735" s="3" t="s">
        <v>11884</v>
      </c>
      <c r="I12735" s="3" t="s">
        <v>4247</v>
      </c>
      <c r="J12735" s="3" t="s">
        <v>1412</v>
      </c>
      <c r="K12735" s="3" t="s">
        <v>24</v>
      </c>
      <c r="L12735" s="3">
        <v>13.0</v>
      </c>
      <c r="M12735" s="3" t="s">
        <v>25</v>
      </c>
      <c r="N12735" s="3" t="s">
        <v>3956</v>
      </c>
      <c r="O12735" s="3" t="s">
        <v>297</v>
      </c>
      <c r="P12735" s="4">
        <v>23875.0</v>
      </c>
      <c r="Q12735" s="3" t="s">
        <v>712</v>
      </c>
      <c r="S12735" s="3" t="s">
        <v>34</v>
      </c>
    </row>
    <row r="12736">
      <c r="A12736" s="2">
        <v>42318.714907407404</v>
      </c>
      <c r="B12736" s="3">
        <v>76.0</v>
      </c>
      <c r="C12736" s="3" t="s">
        <v>11139</v>
      </c>
      <c r="D12736" s="3">
        <v>82.0</v>
      </c>
      <c r="E12736" s="3" t="s">
        <v>11292</v>
      </c>
      <c r="F12736" s="3">
        <v>7.0</v>
      </c>
      <c r="G12736" s="3">
        <v>6.0</v>
      </c>
      <c r="H12736" s="3" t="s">
        <v>11884</v>
      </c>
      <c r="I12736" s="3" t="s">
        <v>4247</v>
      </c>
      <c r="J12736" s="3" t="s">
        <v>1412</v>
      </c>
      <c r="K12736" s="3" t="s">
        <v>24</v>
      </c>
      <c r="L12736" s="3">
        <v>1.0</v>
      </c>
      <c r="M12736" s="3" t="s">
        <v>25</v>
      </c>
      <c r="N12736" s="3" t="s">
        <v>11991</v>
      </c>
      <c r="O12736" s="3" t="s">
        <v>168</v>
      </c>
      <c r="P12736" s="4">
        <v>22504.0</v>
      </c>
      <c r="Q12736" s="3" t="s">
        <v>1605</v>
      </c>
      <c r="S12736" s="3" t="s">
        <v>34</v>
      </c>
    </row>
    <row r="12737">
      <c r="A12737" s="2">
        <v>42318.714907407404</v>
      </c>
      <c r="B12737" s="3">
        <v>76.0</v>
      </c>
      <c r="C12737" s="3" t="s">
        <v>11139</v>
      </c>
      <c r="D12737" s="3">
        <v>82.0</v>
      </c>
      <c r="E12737" s="3" t="s">
        <v>11292</v>
      </c>
      <c r="F12737" s="3">
        <v>7.0</v>
      </c>
      <c r="G12737" s="3">
        <v>6.0</v>
      </c>
      <c r="H12737" s="3" t="s">
        <v>11884</v>
      </c>
      <c r="I12737" s="3" t="s">
        <v>4247</v>
      </c>
      <c r="J12737" s="3" t="s">
        <v>1412</v>
      </c>
      <c r="K12737" s="3" t="s">
        <v>24</v>
      </c>
      <c r="L12737" s="3">
        <v>2.0</v>
      </c>
      <c r="M12737" s="3" t="s">
        <v>30</v>
      </c>
      <c r="N12737" s="3" t="s">
        <v>11992</v>
      </c>
      <c r="O12737" s="3" t="s">
        <v>2607</v>
      </c>
      <c r="P12737" s="4">
        <v>20304.0</v>
      </c>
      <c r="Q12737" s="3" t="s">
        <v>60</v>
      </c>
      <c r="S12737" s="3" t="s">
        <v>34</v>
      </c>
    </row>
    <row r="12738">
      <c r="A12738" s="2">
        <v>42318.714907407404</v>
      </c>
      <c r="B12738" s="3">
        <v>76.0</v>
      </c>
      <c r="C12738" s="3" t="s">
        <v>11139</v>
      </c>
      <c r="D12738" s="3">
        <v>82.0</v>
      </c>
      <c r="E12738" s="3" t="s">
        <v>11292</v>
      </c>
      <c r="F12738" s="3">
        <v>7.0</v>
      </c>
      <c r="G12738" s="3">
        <v>6.0</v>
      </c>
      <c r="H12738" s="3" t="s">
        <v>11884</v>
      </c>
      <c r="I12738" s="3" t="s">
        <v>4247</v>
      </c>
      <c r="J12738" s="3" t="s">
        <v>1412</v>
      </c>
      <c r="K12738" s="3" t="s">
        <v>24</v>
      </c>
      <c r="L12738" s="3">
        <v>3.0</v>
      </c>
      <c r="M12738" s="3" t="s">
        <v>25</v>
      </c>
      <c r="N12738" s="3" t="s">
        <v>11993</v>
      </c>
      <c r="O12738" s="3" t="s">
        <v>377</v>
      </c>
      <c r="P12738" s="4">
        <v>20931.0</v>
      </c>
      <c r="Q12738" s="3" t="s">
        <v>372</v>
      </c>
      <c r="S12738" s="3" t="s">
        <v>34</v>
      </c>
    </row>
    <row r="12739">
      <c r="A12739" s="2">
        <v>42318.714907407404</v>
      </c>
      <c r="B12739" s="3">
        <v>76.0</v>
      </c>
      <c r="C12739" s="3" t="s">
        <v>11139</v>
      </c>
      <c r="D12739" s="3">
        <v>82.0</v>
      </c>
      <c r="E12739" s="3" t="s">
        <v>11292</v>
      </c>
      <c r="F12739" s="3">
        <v>7.0</v>
      </c>
      <c r="G12739" s="3">
        <v>6.0</v>
      </c>
      <c r="H12739" s="3" t="s">
        <v>11884</v>
      </c>
      <c r="I12739" s="3" t="s">
        <v>4247</v>
      </c>
      <c r="J12739" s="3" t="s">
        <v>1412</v>
      </c>
      <c r="K12739" s="3" t="s">
        <v>24</v>
      </c>
      <c r="L12739" s="3">
        <v>4.0</v>
      </c>
      <c r="M12739" s="3" t="s">
        <v>30</v>
      </c>
      <c r="N12739" s="3" t="s">
        <v>7549</v>
      </c>
      <c r="O12739" s="3" t="s">
        <v>490</v>
      </c>
      <c r="P12739" s="4">
        <v>21390.0</v>
      </c>
      <c r="Q12739" s="3" t="s">
        <v>132</v>
      </c>
      <c r="S12739" s="3" t="s">
        <v>34</v>
      </c>
    </row>
    <row r="12740">
      <c r="A12740" s="2">
        <v>42318.714907407404</v>
      </c>
      <c r="B12740" s="3">
        <v>76.0</v>
      </c>
      <c r="C12740" s="3" t="s">
        <v>11139</v>
      </c>
      <c r="D12740" s="3">
        <v>82.0</v>
      </c>
      <c r="E12740" s="3" t="s">
        <v>11292</v>
      </c>
      <c r="F12740" s="3">
        <v>7.0</v>
      </c>
      <c r="G12740" s="3">
        <v>6.0</v>
      </c>
      <c r="H12740" s="3" t="s">
        <v>11884</v>
      </c>
      <c r="I12740" s="3" t="s">
        <v>4247</v>
      </c>
      <c r="J12740" s="3" t="s">
        <v>1412</v>
      </c>
      <c r="K12740" s="3" t="s">
        <v>24</v>
      </c>
      <c r="L12740" s="3">
        <v>5.0</v>
      </c>
      <c r="M12740" s="3" t="s">
        <v>25</v>
      </c>
      <c r="N12740" s="3" t="s">
        <v>11994</v>
      </c>
      <c r="O12740" s="3" t="s">
        <v>243</v>
      </c>
      <c r="P12740" s="4">
        <v>21784.0</v>
      </c>
      <c r="Q12740" s="3" t="s">
        <v>132</v>
      </c>
      <c r="S12740" s="3" t="s">
        <v>34</v>
      </c>
    </row>
    <row r="12741">
      <c r="A12741" s="2">
        <v>42318.714907407404</v>
      </c>
      <c r="B12741" s="3">
        <v>76.0</v>
      </c>
      <c r="C12741" s="3" t="s">
        <v>11139</v>
      </c>
      <c r="D12741" s="3">
        <v>82.0</v>
      </c>
      <c r="E12741" s="3" t="s">
        <v>11292</v>
      </c>
      <c r="F12741" s="3">
        <v>7.0</v>
      </c>
      <c r="G12741" s="3">
        <v>6.0</v>
      </c>
      <c r="H12741" s="3" t="s">
        <v>11884</v>
      </c>
      <c r="I12741" s="3" t="s">
        <v>4247</v>
      </c>
      <c r="J12741" s="3" t="s">
        <v>1412</v>
      </c>
      <c r="K12741" s="3" t="s">
        <v>24</v>
      </c>
      <c r="L12741" s="3">
        <v>6.0</v>
      </c>
      <c r="M12741" s="3" t="s">
        <v>30</v>
      </c>
      <c r="N12741" s="3" t="s">
        <v>11995</v>
      </c>
      <c r="O12741" s="3" t="s">
        <v>93</v>
      </c>
      <c r="P12741" s="4">
        <v>20928.0</v>
      </c>
      <c r="Q12741" s="3" t="s">
        <v>72</v>
      </c>
      <c r="S12741" s="3" t="s">
        <v>34</v>
      </c>
    </row>
    <row r="12742">
      <c r="A12742" s="2">
        <v>42318.714907407404</v>
      </c>
      <c r="B12742" s="3">
        <v>76.0</v>
      </c>
      <c r="C12742" s="3" t="s">
        <v>11139</v>
      </c>
      <c r="D12742" s="3">
        <v>82.0</v>
      </c>
      <c r="E12742" s="3" t="s">
        <v>11292</v>
      </c>
      <c r="F12742" s="3">
        <v>7.0</v>
      </c>
      <c r="G12742" s="3">
        <v>6.0</v>
      </c>
      <c r="H12742" s="3" t="s">
        <v>11884</v>
      </c>
      <c r="I12742" s="3" t="s">
        <v>4247</v>
      </c>
      <c r="J12742" s="3" t="s">
        <v>1412</v>
      </c>
      <c r="K12742" s="3" t="s">
        <v>24</v>
      </c>
      <c r="L12742" s="3">
        <v>7.0</v>
      </c>
      <c r="M12742" s="3" t="s">
        <v>25</v>
      </c>
      <c r="N12742" s="3" t="s">
        <v>4502</v>
      </c>
      <c r="O12742" s="3" t="s">
        <v>1873</v>
      </c>
      <c r="P12742" s="4">
        <v>20827.0</v>
      </c>
      <c r="Q12742" s="3" t="s">
        <v>145</v>
      </c>
      <c r="S12742" s="3" t="s">
        <v>34</v>
      </c>
    </row>
    <row r="12743">
      <c r="A12743" s="2">
        <v>42318.714907407404</v>
      </c>
      <c r="B12743" s="3">
        <v>76.0</v>
      </c>
      <c r="C12743" s="3" t="s">
        <v>11139</v>
      </c>
      <c r="D12743" s="3">
        <v>82.0</v>
      </c>
      <c r="E12743" s="3" t="s">
        <v>11292</v>
      </c>
      <c r="F12743" s="3">
        <v>7.0</v>
      </c>
      <c r="G12743" s="3">
        <v>6.0</v>
      </c>
      <c r="H12743" s="3" t="s">
        <v>11884</v>
      </c>
      <c r="I12743" s="3" t="s">
        <v>4247</v>
      </c>
      <c r="J12743" s="3" t="s">
        <v>1412</v>
      </c>
      <c r="K12743" s="3" t="s">
        <v>24</v>
      </c>
      <c r="L12743" s="3">
        <v>8.0</v>
      </c>
      <c r="M12743" s="3" t="s">
        <v>30</v>
      </c>
      <c r="N12743" s="3" t="s">
        <v>2347</v>
      </c>
      <c r="O12743" s="3" t="s">
        <v>11996</v>
      </c>
      <c r="P12743" s="4">
        <v>12790.0</v>
      </c>
      <c r="Q12743" s="3" t="s">
        <v>209</v>
      </c>
      <c r="S12743" s="3" t="s">
        <v>34</v>
      </c>
    </row>
    <row r="12744">
      <c r="A12744" s="2">
        <v>42318.714907407404</v>
      </c>
      <c r="B12744" s="3">
        <v>76.0</v>
      </c>
      <c r="C12744" s="3" t="s">
        <v>11139</v>
      </c>
      <c r="D12744" s="3">
        <v>82.0</v>
      </c>
      <c r="E12744" s="3" t="s">
        <v>11292</v>
      </c>
      <c r="F12744" s="3">
        <v>7.0</v>
      </c>
      <c r="G12744" s="3">
        <v>6.0</v>
      </c>
      <c r="H12744" s="3" t="s">
        <v>11884</v>
      </c>
      <c r="I12744" s="3" t="s">
        <v>4247</v>
      </c>
      <c r="J12744" s="3" t="s">
        <v>1412</v>
      </c>
      <c r="K12744" s="3" t="s">
        <v>24</v>
      </c>
      <c r="L12744" s="3">
        <v>9.0</v>
      </c>
      <c r="M12744" s="3" t="s">
        <v>25</v>
      </c>
      <c r="N12744" s="3" t="s">
        <v>11927</v>
      </c>
      <c r="O12744" s="3" t="s">
        <v>502</v>
      </c>
      <c r="P12744" s="4">
        <v>17727.0</v>
      </c>
      <c r="Q12744" s="3" t="s">
        <v>49</v>
      </c>
      <c r="S12744" s="3" t="s">
        <v>34</v>
      </c>
    </row>
    <row r="12745">
      <c r="A12745" s="2">
        <v>42318.714907407404</v>
      </c>
      <c r="B12745" s="3">
        <v>76.0</v>
      </c>
      <c r="C12745" s="3" t="s">
        <v>11139</v>
      </c>
      <c r="D12745" s="3">
        <v>9.0</v>
      </c>
      <c r="E12745" s="3" t="s">
        <v>11140</v>
      </c>
      <c r="F12745" s="3">
        <v>8.0</v>
      </c>
      <c r="G12745" s="3">
        <v>8.0</v>
      </c>
      <c r="H12745" s="3" t="s">
        <v>11997</v>
      </c>
      <c r="I12745" s="3" t="s">
        <v>11997</v>
      </c>
      <c r="J12745" s="3" t="s">
        <v>2213</v>
      </c>
      <c r="K12745" s="3" t="s">
        <v>24</v>
      </c>
      <c r="L12745" s="3">
        <v>1.0</v>
      </c>
      <c r="M12745" s="3" t="s">
        <v>25</v>
      </c>
      <c r="N12745" s="3" t="s">
        <v>11998</v>
      </c>
      <c r="O12745" s="3" t="s">
        <v>95</v>
      </c>
      <c r="P12745" s="4">
        <v>18660.0</v>
      </c>
      <c r="Q12745" s="3" t="s">
        <v>352</v>
      </c>
      <c r="S12745" s="3" t="s">
        <v>34</v>
      </c>
    </row>
    <row r="12746">
      <c r="A12746" s="2">
        <v>42318.714907407404</v>
      </c>
      <c r="B12746" s="3">
        <v>76.0</v>
      </c>
      <c r="C12746" s="3" t="s">
        <v>11139</v>
      </c>
      <c r="D12746" s="3">
        <v>9.0</v>
      </c>
      <c r="E12746" s="3" t="s">
        <v>11140</v>
      </c>
      <c r="F12746" s="3">
        <v>8.0</v>
      </c>
      <c r="G12746" s="3">
        <v>8.0</v>
      </c>
      <c r="H12746" s="3" t="s">
        <v>11997</v>
      </c>
      <c r="I12746" s="3" t="s">
        <v>11997</v>
      </c>
      <c r="J12746" s="3" t="s">
        <v>2213</v>
      </c>
      <c r="K12746" s="3" t="s">
        <v>24</v>
      </c>
      <c r="L12746" s="3">
        <v>2.0</v>
      </c>
      <c r="M12746" s="3" t="s">
        <v>30</v>
      </c>
      <c r="N12746" s="3" t="s">
        <v>11999</v>
      </c>
      <c r="O12746" s="3" t="s">
        <v>342</v>
      </c>
      <c r="P12746" s="4">
        <v>20171.0</v>
      </c>
      <c r="Q12746" s="3" t="s">
        <v>228</v>
      </c>
      <c r="S12746" s="3" t="s">
        <v>34</v>
      </c>
    </row>
    <row r="12747">
      <c r="A12747" s="2">
        <v>42318.714907407404</v>
      </c>
      <c r="B12747" s="3">
        <v>76.0</v>
      </c>
      <c r="C12747" s="3" t="s">
        <v>11139</v>
      </c>
      <c r="D12747" s="3">
        <v>9.0</v>
      </c>
      <c r="E12747" s="3" t="s">
        <v>11140</v>
      </c>
      <c r="F12747" s="3">
        <v>8.0</v>
      </c>
      <c r="G12747" s="3">
        <v>8.0</v>
      </c>
      <c r="H12747" s="3" t="s">
        <v>11997</v>
      </c>
      <c r="I12747" s="3" t="s">
        <v>11997</v>
      </c>
      <c r="J12747" s="3" t="s">
        <v>2213</v>
      </c>
      <c r="K12747" s="3" t="s">
        <v>24</v>
      </c>
      <c r="L12747" s="3">
        <v>3.0</v>
      </c>
      <c r="M12747" s="3" t="s">
        <v>25</v>
      </c>
      <c r="N12747" s="3" t="s">
        <v>12000</v>
      </c>
      <c r="O12747" s="3" t="s">
        <v>12001</v>
      </c>
      <c r="P12747" s="4">
        <v>24831.0</v>
      </c>
      <c r="Q12747" s="3" t="s">
        <v>75</v>
      </c>
      <c r="S12747" s="3" t="s">
        <v>34</v>
      </c>
    </row>
    <row r="12748">
      <c r="A12748" s="2">
        <v>42318.714907407404</v>
      </c>
      <c r="B12748" s="3">
        <v>76.0</v>
      </c>
      <c r="C12748" s="3" t="s">
        <v>11139</v>
      </c>
      <c r="D12748" s="3">
        <v>9.0</v>
      </c>
      <c r="E12748" s="3" t="s">
        <v>11140</v>
      </c>
      <c r="F12748" s="3">
        <v>8.0</v>
      </c>
      <c r="G12748" s="3">
        <v>8.0</v>
      </c>
      <c r="H12748" s="3" t="s">
        <v>11997</v>
      </c>
      <c r="I12748" s="3" t="s">
        <v>11997</v>
      </c>
      <c r="J12748" s="3" t="s">
        <v>2213</v>
      </c>
      <c r="K12748" s="3" t="s">
        <v>24</v>
      </c>
      <c r="L12748" s="3">
        <v>4.0</v>
      </c>
      <c r="M12748" s="3" t="s">
        <v>30</v>
      </c>
      <c r="N12748" s="3" t="s">
        <v>12002</v>
      </c>
      <c r="O12748" s="3" t="s">
        <v>45</v>
      </c>
      <c r="P12748" s="4">
        <v>25365.0</v>
      </c>
      <c r="Q12748" s="3" t="s">
        <v>115</v>
      </c>
      <c r="S12748" s="3" t="s">
        <v>34</v>
      </c>
    </row>
    <row r="12749">
      <c r="A12749" s="2">
        <v>42318.714907407404</v>
      </c>
      <c r="B12749" s="3">
        <v>76.0</v>
      </c>
      <c r="C12749" s="3" t="s">
        <v>11139</v>
      </c>
      <c r="D12749" s="3">
        <v>9.0</v>
      </c>
      <c r="E12749" s="3" t="s">
        <v>11140</v>
      </c>
      <c r="F12749" s="3">
        <v>8.0</v>
      </c>
      <c r="G12749" s="3">
        <v>8.0</v>
      </c>
      <c r="H12749" s="3" t="s">
        <v>11997</v>
      </c>
      <c r="I12749" s="3" t="s">
        <v>11997</v>
      </c>
      <c r="J12749" s="3" t="s">
        <v>2213</v>
      </c>
      <c r="K12749" s="3" t="s">
        <v>24</v>
      </c>
      <c r="L12749" s="3">
        <v>5.0</v>
      </c>
      <c r="M12749" s="3" t="s">
        <v>25</v>
      </c>
      <c r="N12749" s="3" t="s">
        <v>12003</v>
      </c>
      <c r="O12749" s="3" t="s">
        <v>119</v>
      </c>
      <c r="P12749" s="4">
        <v>21660.0</v>
      </c>
      <c r="Q12749" s="3" t="s">
        <v>105</v>
      </c>
      <c r="S12749" s="3" t="s">
        <v>34</v>
      </c>
    </row>
    <row r="12750">
      <c r="A12750" s="2">
        <v>42318.714907407404</v>
      </c>
      <c r="B12750" s="3">
        <v>76.0</v>
      </c>
      <c r="C12750" s="3" t="s">
        <v>11139</v>
      </c>
      <c r="D12750" s="3">
        <v>9.0</v>
      </c>
      <c r="E12750" s="3" t="s">
        <v>11140</v>
      </c>
      <c r="F12750" s="3">
        <v>8.0</v>
      </c>
      <c r="G12750" s="3">
        <v>8.0</v>
      </c>
      <c r="H12750" s="3" t="s">
        <v>11997</v>
      </c>
      <c r="I12750" s="3" t="s">
        <v>11997</v>
      </c>
      <c r="J12750" s="3" t="s">
        <v>2213</v>
      </c>
      <c r="K12750" s="3" t="s">
        <v>24</v>
      </c>
      <c r="L12750" s="3">
        <v>6.0</v>
      </c>
      <c r="M12750" s="3" t="s">
        <v>30</v>
      </c>
      <c r="N12750" s="3" t="s">
        <v>12004</v>
      </c>
      <c r="O12750" s="3" t="s">
        <v>342</v>
      </c>
      <c r="P12750" s="4">
        <v>25791.0</v>
      </c>
      <c r="Q12750" s="3" t="s">
        <v>216</v>
      </c>
      <c r="S12750" s="3" t="s">
        <v>34</v>
      </c>
    </row>
    <row r="12751">
      <c r="A12751" s="2">
        <v>42318.714907407404</v>
      </c>
      <c r="B12751" s="3">
        <v>76.0</v>
      </c>
      <c r="C12751" s="3" t="s">
        <v>11139</v>
      </c>
      <c r="D12751" s="3">
        <v>11.0</v>
      </c>
      <c r="E12751" s="3" t="s">
        <v>1239</v>
      </c>
      <c r="F12751" s="3">
        <v>8.0</v>
      </c>
      <c r="G12751" s="3">
        <v>8.0</v>
      </c>
      <c r="H12751" s="3" t="s">
        <v>11997</v>
      </c>
      <c r="I12751" s="3" t="s">
        <v>11997</v>
      </c>
      <c r="J12751" s="3" t="s">
        <v>2213</v>
      </c>
      <c r="K12751" s="3" t="s">
        <v>24</v>
      </c>
      <c r="L12751" s="3">
        <v>1.0</v>
      </c>
      <c r="M12751" s="3" t="s">
        <v>25</v>
      </c>
      <c r="N12751" s="3" t="s">
        <v>12005</v>
      </c>
      <c r="O12751" s="3" t="s">
        <v>123</v>
      </c>
      <c r="P12751" s="4">
        <v>20494.0</v>
      </c>
      <c r="Q12751" s="3" t="s">
        <v>216</v>
      </c>
      <c r="S12751" s="3" t="s">
        <v>34</v>
      </c>
    </row>
    <row r="12752">
      <c r="A12752" s="2">
        <v>42318.714907407404</v>
      </c>
      <c r="B12752" s="3">
        <v>76.0</v>
      </c>
      <c r="C12752" s="3" t="s">
        <v>11139</v>
      </c>
      <c r="D12752" s="3">
        <v>11.0</v>
      </c>
      <c r="E12752" s="3" t="s">
        <v>1239</v>
      </c>
      <c r="F12752" s="3">
        <v>8.0</v>
      </c>
      <c r="G12752" s="3">
        <v>8.0</v>
      </c>
      <c r="H12752" s="3" t="s">
        <v>11997</v>
      </c>
      <c r="I12752" s="3" t="s">
        <v>11997</v>
      </c>
      <c r="J12752" s="3" t="s">
        <v>2213</v>
      </c>
      <c r="K12752" s="3" t="s">
        <v>24</v>
      </c>
      <c r="L12752" s="3">
        <v>2.0</v>
      </c>
      <c r="M12752" s="3" t="s">
        <v>30</v>
      </c>
      <c r="N12752" s="3" t="s">
        <v>12006</v>
      </c>
      <c r="O12752" s="3" t="s">
        <v>389</v>
      </c>
      <c r="P12752" s="4">
        <v>29817.0</v>
      </c>
      <c r="Q12752" s="3" t="s">
        <v>40</v>
      </c>
      <c r="S12752" s="3" t="s">
        <v>34</v>
      </c>
    </row>
    <row r="12753">
      <c r="A12753" s="2">
        <v>42318.714907407404</v>
      </c>
      <c r="B12753" s="3">
        <v>76.0</v>
      </c>
      <c r="C12753" s="3" t="s">
        <v>11139</v>
      </c>
      <c r="D12753" s="3">
        <v>11.0</v>
      </c>
      <c r="E12753" s="3" t="s">
        <v>1239</v>
      </c>
      <c r="F12753" s="3">
        <v>8.0</v>
      </c>
      <c r="G12753" s="3">
        <v>8.0</v>
      </c>
      <c r="H12753" s="3" t="s">
        <v>11997</v>
      </c>
      <c r="I12753" s="3" t="s">
        <v>11997</v>
      </c>
      <c r="J12753" s="3" t="s">
        <v>2213</v>
      </c>
      <c r="K12753" s="3" t="s">
        <v>24</v>
      </c>
      <c r="L12753" s="3">
        <v>3.0</v>
      </c>
      <c r="M12753" s="3" t="s">
        <v>25</v>
      </c>
      <c r="N12753" s="3" t="s">
        <v>12007</v>
      </c>
      <c r="O12753" s="3" t="s">
        <v>104</v>
      </c>
      <c r="P12753" s="4">
        <v>28344.0</v>
      </c>
      <c r="Q12753" s="3" t="s">
        <v>52</v>
      </c>
      <c r="S12753" s="3" t="s">
        <v>34</v>
      </c>
    </row>
    <row r="12754">
      <c r="A12754" s="2">
        <v>42318.714907407404</v>
      </c>
      <c r="B12754" s="3">
        <v>76.0</v>
      </c>
      <c r="C12754" s="3" t="s">
        <v>11139</v>
      </c>
      <c r="D12754" s="3">
        <v>11.0</v>
      </c>
      <c r="E12754" s="3" t="s">
        <v>1239</v>
      </c>
      <c r="F12754" s="3">
        <v>8.0</v>
      </c>
      <c r="G12754" s="3">
        <v>8.0</v>
      </c>
      <c r="H12754" s="3" t="s">
        <v>11997</v>
      </c>
      <c r="I12754" s="3" t="s">
        <v>11997</v>
      </c>
      <c r="J12754" s="3" t="s">
        <v>2213</v>
      </c>
      <c r="K12754" s="3" t="s">
        <v>24</v>
      </c>
      <c r="L12754" s="3">
        <v>4.0</v>
      </c>
      <c r="M12754" s="3" t="s">
        <v>30</v>
      </c>
      <c r="N12754" s="3" t="s">
        <v>1737</v>
      </c>
      <c r="O12754" s="3" t="s">
        <v>705</v>
      </c>
      <c r="P12754" s="4">
        <v>22706.0</v>
      </c>
      <c r="Q12754" s="3" t="s">
        <v>52</v>
      </c>
      <c r="S12754" s="3" t="s">
        <v>34</v>
      </c>
    </row>
    <row r="12755">
      <c r="A12755" s="2">
        <v>42318.714907407404</v>
      </c>
      <c r="B12755" s="3">
        <v>76.0</v>
      </c>
      <c r="C12755" s="3" t="s">
        <v>11139</v>
      </c>
      <c r="D12755" s="3">
        <v>11.0</v>
      </c>
      <c r="E12755" s="3" t="s">
        <v>1239</v>
      </c>
      <c r="F12755" s="3">
        <v>8.0</v>
      </c>
      <c r="G12755" s="3">
        <v>8.0</v>
      </c>
      <c r="H12755" s="3" t="s">
        <v>11997</v>
      </c>
      <c r="I12755" s="3" t="s">
        <v>11997</v>
      </c>
      <c r="J12755" s="3" t="s">
        <v>2213</v>
      </c>
      <c r="K12755" s="3" t="s">
        <v>24</v>
      </c>
      <c r="L12755" s="3">
        <v>5.0</v>
      </c>
      <c r="M12755" s="3" t="s">
        <v>25</v>
      </c>
      <c r="N12755" s="3" t="s">
        <v>12008</v>
      </c>
      <c r="O12755" s="3" t="s">
        <v>204</v>
      </c>
      <c r="P12755" s="4">
        <v>16568.0</v>
      </c>
      <c r="Q12755" s="3" t="s">
        <v>113</v>
      </c>
      <c r="S12755" s="3" t="s">
        <v>34</v>
      </c>
    </row>
    <row r="12756">
      <c r="A12756" s="2">
        <v>42318.714907407404</v>
      </c>
      <c r="B12756" s="3">
        <v>76.0</v>
      </c>
      <c r="C12756" s="3" t="s">
        <v>11139</v>
      </c>
      <c r="D12756" s="3">
        <v>11.0</v>
      </c>
      <c r="E12756" s="3" t="s">
        <v>1239</v>
      </c>
      <c r="F12756" s="3">
        <v>8.0</v>
      </c>
      <c r="G12756" s="3">
        <v>8.0</v>
      </c>
      <c r="H12756" s="3" t="s">
        <v>11997</v>
      </c>
      <c r="I12756" s="3" t="s">
        <v>11997</v>
      </c>
      <c r="J12756" s="3" t="s">
        <v>2213</v>
      </c>
      <c r="K12756" s="3" t="s">
        <v>24</v>
      </c>
      <c r="L12756" s="3">
        <v>6.0</v>
      </c>
      <c r="M12756" s="3" t="s">
        <v>30</v>
      </c>
      <c r="N12756" s="3" t="s">
        <v>12009</v>
      </c>
      <c r="O12756" s="3" t="s">
        <v>93</v>
      </c>
      <c r="P12756" s="4">
        <v>16901.0</v>
      </c>
      <c r="Q12756" s="3" t="s">
        <v>86</v>
      </c>
      <c r="S12756" s="3" t="s">
        <v>34</v>
      </c>
    </row>
    <row r="12757">
      <c r="A12757" s="2">
        <v>42318.714907407404</v>
      </c>
      <c r="B12757" s="3">
        <v>76.0</v>
      </c>
      <c r="C12757" s="3" t="s">
        <v>11139</v>
      </c>
      <c r="D12757" s="3">
        <v>11.0</v>
      </c>
      <c r="E12757" s="3" t="s">
        <v>1239</v>
      </c>
      <c r="F12757" s="3">
        <v>8.0</v>
      </c>
      <c r="G12757" s="3">
        <v>8.0</v>
      </c>
      <c r="H12757" s="3" t="s">
        <v>11997</v>
      </c>
      <c r="I12757" s="3" t="s">
        <v>11997</v>
      </c>
      <c r="J12757" s="3" t="s">
        <v>2213</v>
      </c>
      <c r="K12757" s="3" t="s">
        <v>24</v>
      </c>
      <c r="L12757" s="3">
        <v>7.0</v>
      </c>
      <c r="M12757" s="3" t="s">
        <v>25</v>
      </c>
      <c r="N12757" s="3" t="s">
        <v>12010</v>
      </c>
      <c r="O12757" s="3" t="s">
        <v>2150</v>
      </c>
      <c r="P12757" s="4">
        <v>18964.0</v>
      </c>
      <c r="Q12757" s="3" t="s">
        <v>105</v>
      </c>
      <c r="S12757" s="3" t="s">
        <v>34</v>
      </c>
    </row>
    <row r="12758">
      <c r="A12758" s="2">
        <v>42318.714907407404</v>
      </c>
      <c r="B12758" s="3">
        <v>76.0</v>
      </c>
      <c r="C12758" s="3" t="s">
        <v>11139</v>
      </c>
      <c r="D12758" s="3">
        <v>11.0</v>
      </c>
      <c r="E12758" s="3" t="s">
        <v>1239</v>
      </c>
      <c r="F12758" s="3">
        <v>8.0</v>
      </c>
      <c r="G12758" s="3">
        <v>8.0</v>
      </c>
      <c r="H12758" s="3" t="s">
        <v>11997</v>
      </c>
      <c r="I12758" s="3" t="s">
        <v>11997</v>
      </c>
      <c r="J12758" s="3" t="s">
        <v>2213</v>
      </c>
      <c r="K12758" s="3" t="s">
        <v>24</v>
      </c>
      <c r="L12758" s="3">
        <v>8.0</v>
      </c>
      <c r="M12758" s="3" t="s">
        <v>30</v>
      </c>
      <c r="N12758" s="3" t="s">
        <v>12011</v>
      </c>
      <c r="O12758" s="3" t="s">
        <v>8515</v>
      </c>
      <c r="P12758" s="4">
        <v>18994.0</v>
      </c>
      <c r="Q12758" s="3" t="s">
        <v>159</v>
      </c>
      <c r="S12758" s="3" t="s">
        <v>34</v>
      </c>
    </row>
    <row r="12759">
      <c r="A12759" s="2">
        <v>42318.714907407404</v>
      </c>
      <c r="B12759" s="3">
        <v>76.0</v>
      </c>
      <c r="C12759" s="3" t="s">
        <v>11139</v>
      </c>
      <c r="D12759" s="3">
        <v>11.0</v>
      </c>
      <c r="E12759" s="3" t="s">
        <v>1239</v>
      </c>
      <c r="F12759" s="3">
        <v>8.0</v>
      </c>
      <c r="G12759" s="3">
        <v>8.0</v>
      </c>
      <c r="H12759" s="3" t="s">
        <v>11997</v>
      </c>
      <c r="I12759" s="3" t="s">
        <v>11997</v>
      </c>
      <c r="J12759" s="3" t="s">
        <v>2213</v>
      </c>
      <c r="K12759" s="3" t="s">
        <v>24</v>
      </c>
      <c r="L12759" s="3">
        <v>9.0</v>
      </c>
      <c r="M12759" s="3" t="s">
        <v>25</v>
      </c>
      <c r="N12759" s="3" t="s">
        <v>12012</v>
      </c>
      <c r="O12759" s="3" t="s">
        <v>168</v>
      </c>
      <c r="P12759" s="4">
        <v>20429.0</v>
      </c>
      <c r="Q12759" s="3" t="s">
        <v>110</v>
      </c>
      <c r="S12759" s="3" t="s">
        <v>34</v>
      </c>
    </row>
    <row r="12760">
      <c r="A12760" s="2">
        <v>42318.714907407404</v>
      </c>
      <c r="B12760" s="3">
        <v>76.0</v>
      </c>
      <c r="C12760" s="3" t="s">
        <v>11139</v>
      </c>
      <c r="D12760" s="3">
        <v>11.0</v>
      </c>
      <c r="E12760" s="3" t="s">
        <v>1239</v>
      </c>
      <c r="F12760" s="3">
        <v>8.0</v>
      </c>
      <c r="G12760" s="3">
        <v>8.0</v>
      </c>
      <c r="H12760" s="3" t="s">
        <v>11997</v>
      </c>
      <c r="I12760" s="3" t="s">
        <v>11997</v>
      </c>
      <c r="J12760" s="3" t="s">
        <v>2213</v>
      </c>
      <c r="K12760" s="3" t="s">
        <v>24</v>
      </c>
      <c r="L12760" s="3">
        <v>10.0</v>
      </c>
      <c r="M12760" s="3" t="s">
        <v>30</v>
      </c>
      <c r="N12760" s="3" t="s">
        <v>12013</v>
      </c>
      <c r="O12760" s="3" t="s">
        <v>639</v>
      </c>
      <c r="P12760" s="4">
        <v>22186.0</v>
      </c>
      <c r="Q12760" s="3" t="s">
        <v>132</v>
      </c>
      <c r="S12760" s="3" t="s">
        <v>34</v>
      </c>
    </row>
    <row r="12761">
      <c r="A12761" s="2">
        <v>42318.714907407404</v>
      </c>
      <c r="B12761" s="3">
        <v>76.0</v>
      </c>
      <c r="C12761" s="3" t="s">
        <v>11139</v>
      </c>
      <c r="D12761" s="3">
        <v>11.0</v>
      </c>
      <c r="E12761" s="3" t="s">
        <v>1239</v>
      </c>
      <c r="F12761" s="3">
        <v>8.0</v>
      </c>
      <c r="G12761" s="3">
        <v>8.0</v>
      </c>
      <c r="H12761" s="3" t="s">
        <v>11997</v>
      </c>
      <c r="I12761" s="3" t="s">
        <v>11997</v>
      </c>
      <c r="J12761" s="3" t="s">
        <v>2213</v>
      </c>
      <c r="K12761" s="3" t="s">
        <v>24</v>
      </c>
      <c r="L12761" s="3">
        <v>11.0</v>
      </c>
      <c r="M12761" s="3" t="s">
        <v>25</v>
      </c>
      <c r="N12761" s="3" t="s">
        <v>12014</v>
      </c>
      <c r="O12761" s="3" t="s">
        <v>243</v>
      </c>
      <c r="P12761" s="4">
        <v>14159.0</v>
      </c>
      <c r="Q12761" s="3" t="s">
        <v>96</v>
      </c>
      <c r="S12761" s="3" t="s">
        <v>34</v>
      </c>
    </row>
    <row r="12762">
      <c r="A12762" s="2">
        <v>42318.714907407404</v>
      </c>
      <c r="B12762" s="3">
        <v>76.0</v>
      </c>
      <c r="C12762" s="3" t="s">
        <v>11139</v>
      </c>
      <c r="D12762" s="3">
        <v>11.0</v>
      </c>
      <c r="E12762" s="3" t="s">
        <v>1239</v>
      </c>
      <c r="F12762" s="3">
        <v>8.0</v>
      </c>
      <c r="G12762" s="3">
        <v>8.0</v>
      </c>
      <c r="H12762" s="3" t="s">
        <v>11997</v>
      </c>
      <c r="I12762" s="3" t="s">
        <v>11997</v>
      </c>
      <c r="J12762" s="3" t="s">
        <v>2213</v>
      </c>
      <c r="K12762" s="3" t="s">
        <v>24</v>
      </c>
      <c r="L12762" s="3">
        <v>12.0</v>
      </c>
      <c r="M12762" s="3" t="s">
        <v>30</v>
      </c>
      <c r="N12762" s="3" t="s">
        <v>12015</v>
      </c>
      <c r="O12762" s="3" t="s">
        <v>602</v>
      </c>
      <c r="P12762" s="4">
        <v>31135.0</v>
      </c>
      <c r="Q12762" s="3" t="s">
        <v>221</v>
      </c>
      <c r="S12762" s="3" t="s">
        <v>34</v>
      </c>
    </row>
    <row r="12763">
      <c r="A12763" s="2">
        <v>42318.714907407404</v>
      </c>
      <c r="B12763" s="3">
        <v>76.0</v>
      </c>
      <c r="C12763" s="3" t="s">
        <v>11139</v>
      </c>
      <c r="D12763" s="3">
        <v>12.0</v>
      </c>
      <c r="E12763" s="3" t="s">
        <v>11158</v>
      </c>
      <c r="F12763" s="3">
        <v>8.0</v>
      </c>
      <c r="G12763" s="3">
        <v>8.0</v>
      </c>
      <c r="H12763" s="3" t="s">
        <v>11997</v>
      </c>
      <c r="I12763" s="3" t="s">
        <v>11997</v>
      </c>
      <c r="J12763" s="3" t="s">
        <v>2213</v>
      </c>
      <c r="K12763" s="3" t="s">
        <v>24</v>
      </c>
      <c r="L12763" s="3">
        <v>1.0</v>
      </c>
      <c r="M12763" s="3" t="s">
        <v>25</v>
      </c>
      <c r="N12763" s="3" t="s">
        <v>12016</v>
      </c>
      <c r="O12763" s="3" t="s">
        <v>1988</v>
      </c>
      <c r="P12763" s="4">
        <v>22027.0</v>
      </c>
      <c r="Q12763" s="3" t="s">
        <v>33</v>
      </c>
      <c r="S12763" s="3" t="s">
        <v>29</v>
      </c>
    </row>
    <row r="12764">
      <c r="A12764" s="2">
        <v>42318.714907407404</v>
      </c>
      <c r="B12764" s="3">
        <v>76.0</v>
      </c>
      <c r="C12764" s="3" t="s">
        <v>11139</v>
      </c>
      <c r="D12764" s="3">
        <v>12.0</v>
      </c>
      <c r="E12764" s="3" t="s">
        <v>11158</v>
      </c>
      <c r="F12764" s="3">
        <v>8.0</v>
      </c>
      <c r="G12764" s="3">
        <v>8.0</v>
      </c>
      <c r="H12764" s="3" t="s">
        <v>11997</v>
      </c>
      <c r="I12764" s="3" t="s">
        <v>11997</v>
      </c>
      <c r="J12764" s="3" t="s">
        <v>2213</v>
      </c>
      <c r="K12764" s="3" t="s">
        <v>24</v>
      </c>
      <c r="L12764" s="3">
        <v>2.0</v>
      </c>
      <c r="M12764" s="3" t="s">
        <v>30</v>
      </c>
      <c r="N12764" s="3" t="s">
        <v>6219</v>
      </c>
      <c r="O12764" s="3" t="s">
        <v>303</v>
      </c>
      <c r="P12764" s="4">
        <v>21589.0</v>
      </c>
      <c r="Q12764" s="3" t="s">
        <v>1955</v>
      </c>
      <c r="S12764" s="3" t="s">
        <v>34</v>
      </c>
    </row>
    <row r="12765">
      <c r="A12765" s="2">
        <v>42318.714907407404</v>
      </c>
      <c r="B12765" s="3">
        <v>76.0</v>
      </c>
      <c r="C12765" s="3" t="s">
        <v>11139</v>
      </c>
      <c r="D12765" s="3">
        <v>12.0</v>
      </c>
      <c r="E12765" s="3" t="s">
        <v>11158</v>
      </c>
      <c r="F12765" s="3">
        <v>8.0</v>
      </c>
      <c r="G12765" s="3">
        <v>8.0</v>
      </c>
      <c r="H12765" s="3" t="s">
        <v>11997</v>
      </c>
      <c r="I12765" s="3" t="s">
        <v>11997</v>
      </c>
      <c r="J12765" s="3" t="s">
        <v>2213</v>
      </c>
      <c r="K12765" s="3" t="s">
        <v>24</v>
      </c>
      <c r="L12765" s="3">
        <v>3.0</v>
      </c>
      <c r="M12765" s="3" t="s">
        <v>25</v>
      </c>
      <c r="N12765" s="3" t="s">
        <v>2983</v>
      </c>
      <c r="O12765" s="3" t="s">
        <v>685</v>
      </c>
      <c r="P12765" s="4">
        <v>25878.0</v>
      </c>
      <c r="Q12765" s="3" t="s">
        <v>132</v>
      </c>
      <c r="S12765" s="3" t="s">
        <v>34</v>
      </c>
    </row>
    <row r="12766">
      <c r="A12766" s="2">
        <v>42318.714907407404</v>
      </c>
      <c r="B12766" s="3">
        <v>76.0</v>
      </c>
      <c r="C12766" s="3" t="s">
        <v>11139</v>
      </c>
      <c r="D12766" s="3">
        <v>12.0</v>
      </c>
      <c r="E12766" s="3" t="s">
        <v>11158</v>
      </c>
      <c r="F12766" s="3">
        <v>8.0</v>
      </c>
      <c r="G12766" s="3">
        <v>8.0</v>
      </c>
      <c r="H12766" s="3" t="s">
        <v>11997</v>
      </c>
      <c r="I12766" s="3" t="s">
        <v>11997</v>
      </c>
      <c r="J12766" s="3" t="s">
        <v>2213</v>
      </c>
      <c r="K12766" s="3" t="s">
        <v>24</v>
      </c>
      <c r="L12766" s="3">
        <v>4.0</v>
      </c>
      <c r="M12766" s="3" t="s">
        <v>30</v>
      </c>
      <c r="N12766" s="3" t="s">
        <v>12017</v>
      </c>
      <c r="O12766" s="3" t="s">
        <v>3190</v>
      </c>
      <c r="P12766" s="4">
        <v>31162.0</v>
      </c>
      <c r="Q12766" s="3" t="s">
        <v>60</v>
      </c>
      <c r="S12766" s="3" t="s">
        <v>34</v>
      </c>
    </row>
    <row r="12767">
      <c r="A12767" s="2">
        <v>42318.714907407404</v>
      </c>
      <c r="B12767" s="3">
        <v>76.0</v>
      </c>
      <c r="C12767" s="3" t="s">
        <v>11139</v>
      </c>
      <c r="D12767" s="3">
        <v>12.0</v>
      </c>
      <c r="E12767" s="3" t="s">
        <v>11158</v>
      </c>
      <c r="F12767" s="3">
        <v>8.0</v>
      </c>
      <c r="G12767" s="3">
        <v>8.0</v>
      </c>
      <c r="H12767" s="3" t="s">
        <v>11997</v>
      </c>
      <c r="I12767" s="3" t="s">
        <v>11997</v>
      </c>
      <c r="J12767" s="3" t="s">
        <v>2213</v>
      </c>
      <c r="K12767" s="3" t="s">
        <v>24</v>
      </c>
      <c r="L12767" s="3">
        <v>5.0</v>
      </c>
      <c r="M12767" s="3" t="s">
        <v>25</v>
      </c>
      <c r="N12767" s="3" t="s">
        <v>12018</v>
      </c>
      <c r="O12767" s="3" t="s">
        <v>613</v>
      </c>
      <c r="P12767" s="4">
        <v>28230.0</v>
      </c>
      <c r="Q12767" s="3" t="s">
        <v>132</v>
      </c>
      <c r="S12767" s="3" t="s">
        <v>34</v>
      </c>
    </row>
    <row r="12768">
      <c r="A12768" s="2">
        <v>42318.714907407404</v>
      </c>
      <c r="B12768" s="3">
        <v>76.0</v>
      </c>
      <c r="C12768" s="3" t="s">
        <v>11139</v>
      </c>
      <c r="D12768" s="3">
        <v>12.0</v>
      </c>
      <c r="E12768" s="3" t="s">
        <v>11158</v>
      </c>
      <c r="F12768" s="3">
        <v>8.0</v>
      </c>
      <c r="G12768" s="3">
        <v>8.0</v>
      </c>
      <c r="H12768" s="3" t="s">
        <v>11997</v>
      </c>
      <c r="I12768" s="3" t="s">
        <v>11997</v>
      </c>
      <c r="J12768" s="3" t="s">
        <v>2213</v>
      </c>
      <c r="K12768" s="3" t="s">
        <v>24</v>
      </c>
      <c r="L12768" s="3">
        <v>6.0</v>
      </c>
      <c r="M12768" s="3" t="s">
        <v>30</v>
      </c>
      <c r="N12768" s="3" t="s">
        <v>2733</v>
      </c>
      <c r="O12768" s="3" t="s">
        <v>215</v>
      </c>
      <c r="P12768" s="4">
        <v>23847.0</v>
      </c>
      <c r="Q12768" s="3" t="s">
        <v>189</v>
      </c>
      <c r="S12768" s="3" t="s">
        <v>34</v>
      </c>
    </row>
    <row r="12769">
      <c r="A12769" s="2">
        <v>42318.714907407404</v>
      </c>
      <c r="B12769" s="3">
        <v>76.0</v>
      </c>
      <c r="C12769" s="3" t="s">
        <v>11139</v>
      </c>
      <c r="D12769" s="3">
        <v>12.0</v>
      </c>
      <c r="E12769" s="3" t="s">
        <v>11158</v>
      </c>
      <c r="F12769" s="3">
        <v>8.0</v>
      </c>
      <c r="G12769" s="3">
        <v>8.0</v>
      </c>
      <c r="H12769" s="3" t="s">
        <v>11997</v>
      </c>
      <c r="I12769" s="3" t="s">
        <v>11997</v>
      </c>
      <c r="J12769" s="3" t="s">
        <v>2213</v>
      </c>
      <c r="K12769" s="3" t="s">
        <v>24</v>
      </c>
      <c r="L12769" s="3">
        <v>7.0</v>
      </c>
      <c r="M12769" s="3" t="s">
        <v>25</v>
      </c>
      <c r="N12769" s="3" t="s">
        <v>6977</v>
      </c>
      <c r="O12769" s="3" t="s">
        <v>281</v>
      </c>
      <c r="P12769" s="4">
        <v>18948.0</v>
      </c>
      <c r="Q12769" s="3" t="s">
        <v>86</v>
      </c>
      <c r="S12769" s="3" t="s">
        <v>34</v>
      </c>
    </row>
    <row r="12770">
      <c r="A12770" s="2">
        <v>42318.714907407404</v>
      </c>
      <c r="B12770" s="3">
        <v>76.0</v>
      </c>
      <c r="C12770" s="3" t="s">
        <v>11139</v>
      </c>
      <c r="D12770" s="3">
        <v>12.0</v>
      </c>
      <c r="E12770" s="3" t="s">
        <v>11158</v>
      </c>
      <c r="F12770" s="3">
        <v>8.0</v>
      </c>
      <c r="G12770" s="3">
        <v>8.0</v>
      </c>
      <c r="H12770" s="3" t="s">
        <v>11997</v>
      </c>
      <c r="I12770" s="3" t="s">
        <v>11997</v>
      </c>
      <c r="J12770" s="3" t="s">
        <v>2213</v>
      </c>
      <c r="K12770" s="3" t="s">
        <v>24</v>
      </c>
      <c r="L12770" s="3">
        <v>8.0</v>
      </c>
      <c r="M12770" s="3" t="s">
        <v>30</v>
      </c>
      <c r="N12770" s="3" t="s">
        <v>12019</v>
      </c>
      <c r="O12770" s="3" t="s">
        <v>726</v>
      </c>
      <c r="P12770" s="4">
        <v>27002.0</v>
      </c>
      <c r="Q12770" s="3" t="s">
        <v>37</v>
      </c>
      <c r="S12770" s="3" t="s">
        <v>34</v>
      </c>
    </row>
    <row r="12771">
      <c r="A12771" s="2">
        <v>42318.714907407404</v>
      </c>
      <c r="B12771" s="3">
        <v>76.0</v>
      </c>
      <c r="C12771" s="3" t="s">
        <v>11139</v>
      </c>
      <c r="D12771" s="3">
        <v>12.0</v>
      </c>
      <c r="E12771" s="3" t="s">
        <v>11158</v>
      </c>
      <c r="F12771" s="3">
        <v>8.0</v>
      </c>
      <c r="G12771" s="3">
        <v>8.0</v>
      </c>
      <c r="H12771" s="3" t="s">
        <v>11997</v>
      </c>
      <c r="I12771" s="3" t="s">
        <v>11997</v>
      </c>
      <c r="J12771" s="3" t="s">
        <v>2213</v>
      </c>
      <c r="K12771" s="3" t="s">
        <v>24</v>
      </c>
      <c r="L12771" s="3">
        <v>9.0</v>
      </c>
      <c r="M12771" s="3" t="s">
        <v>25</v>
      </c>
      <c r="N12771" s="3" t="s">
        <v>3857</v>
      </c>
      <c r="O12771" s="3" t="s">
        <v>196</v>
      </c>
      <c r="P12771" s="4">
        <v>22791.0</v>
      </c>
      <c r="Q12771" s="3" t="s">
        <v>169</v>
      </c>
      <c r="S12771" s="3" t="s">
        <v>34</v>
      </c>
    </row>
    <row r="12772">
      <c r="A12772" s="2">
        <v>42318.714907407404</v>
      </c>
      <c r="B12772" s="3">
        <v>76.0</v>
      </c>
      <c r="C12772" s="3" t="s">
        <v>11139</v>
      </c>
      <c r="D12772" s="3">
        <v>12.0</v>
      </c>
      <c r="E12772" s="3" t="s">
        <v>11158</v>
      </c>
      <c r="F12772" s="3">
        <v>8.0</v>
      </c>
      <c r="G12772" s="3">
        <v>8.0</v>
      </c>
      <c r="H12772" s="3" t="s">
        <v>11997</v>
      </c>
      <c r="I12772" s="3" t="s">
        <v>11997</v>
      </c>
      <c r="J12772" s="3" t="s">
        <v>2213</v>
      </c>
      <c r="K12772" s="3" t="s">
        <v>24</v>
      </c>
      <c r="L12772" s="3">
        <v>10.0</v>
      </c>
      <c r="M12772" s="3" t="s">
        <v>30</v>
      </c>
      <c r="N12772" s="3" t="s">
        <v>12020</v>
      </c>
      <c r="O12772" s="3" t="s">
        <v>562</v>
      </c>
      <c r="P12772" s="4">
        <v>20300.0</v>
      </c>
      <c r="Q12772" s="3" t="s">
        <v>110</v>
      </c>
      <c r="S12772" s="3" t="s">
        <v>34</v>
      </c>
    </row>
    <row r="12773">
      <c r="A12773" s="2">
        <v>42318.714907407404</v>
      </c>
      <c r="B12773" s="3">
        <v>76.0</v>
      </c>
      <c r="C12773" s="3" t="s">
        <v>11139</v>
      </c>
      <c r="D12773" s="3">
        <v>30.0</v>
      </c>
      <c r="E12773" s="3" t="s">
        <v>11167</v>
      </c>
      <c r="F12773" s="3">
        <v>8.0</v>
      </c>
      <c r="G12773" s="3">
        <v>8.0</v>
      </c>
      <c r="H12773" s="3" t="s">
        <v>11997</v>
      </c>
      <c r="I12773" s="3" t="s">
        <v>11997</v>
      </c>
      <c r="J12773" s="3" t="s">
        <v>2213</v>
      </c>
      <c r="K12773" s="3" t="s">
        <v>24</v>
      </c>
      <c r="L12773" s="3">
        <v>1.0</v>
      </c>
      <c r="M12773" s="3" t="s">
        <v>25</v>
      </c>
      <c r="N12773" s="3" t="s">
        <v>12021</v>
      </c>
      <c r="O12773" s="3" t="s">
        <v>371</v>
      </c>
      <c r="P12773" s="4">
        <v>21458.0</v>
      </c>
      <c r="Q12773" s="3" t="s">
        <v>46</v>
      </c>
      <c r="S12773" s="3" t="s">
        <v>34</v>
      </c>
    </row>
    <row r="12774">
      <c r="A12774" s="2">
        <v>42318.714907407404</v>
      </c>
      <c r="B12774" s="3">
        <v>76.0</v>
      </c>
      <c r="C12774" s="3" t="s">
        <v>11139</v>
      </c>
      <c r="D12774" s="3">
        <v>30.0</v>
      </c>
      <c r="E12774" s="3" t="s">
        <v>11167</v>
      </c>
      <c r="F12774" s="3">
        <v>8.0</v>
      </c>
      <c r="G12774" s="3">
        <v>8.0</v>
      </c>
      <c r="H12774" s="3" t="s">
        <v>11997</v>
      </c>
      <c r="I12774" s="3" t="s">
        <v>11997</v>
      </c>
      <c r="J12774" s="3" t="s">
        <v>2213</v>
      </c>
      <c r="K12774" s="3" t="s">
        <v>24</v>
      </c>
      <c r="L12774" s="3">
        <v>2.0</v>
      </c>
      <c r="M12774" s="3" t="s">
        <v>30</v>
      </c>
      <c r="N12774" s="3" t="s">
        <v>12022</v>
      </c>
      <c r="O12774" s="3" t="s">
        <v>307</v>
      </c>
      <c r="P12774" s="4">
        <v>21068.0</v>
      </c>
      <c r="Q12774" s="3" t="s">
        <v>52</v>
      </c>
      <c r="S12774" s="3" t="s">
        <v>34</v>
      </c>
    </row>
    <row r="12775">
      <c r="A12775" s="2">
        <v>42318.714907407404</v>
      </c>
      <c r="B12775" s="3">
        <v>76.0</v>
      </c>
      <c r="C12775" s="3" t="s">
        <v>11139</v>
      </c>
      <c r="D12775" s="3">
        <v>30.0</v>
      </c>
      <c r="E12775" s="3" t="s">
        <v>11167</v>
      </c>
      <c r="F12775" s="3">
        <v>8.0</v>
      </c>
      <c r="G12775" s="3">
        <v>8.0</v>
      </c>
      <c r="H12775" s="3" t="s">
        <v>11997</v>
      </c>
      <c r="I12775" s="3" t="s">
        <v>11997</v>
      </c>
      <c r="J12775" s="3" t="s">
        <v>2213</v>
      </c>
      <c r="K12775" s="3" t="s">
        <v>24</v>
      </c>
      <c r="L12775" s="3">
        <v>3.0</v>
      </c>
      <c r="M12775" s="3" t="s">
        <v>25</v>
      </c>
      <c r="N12775" s="3" t="s">
        <v>12023</v>
      </c>
      <c r="O12775" s="3" t="s">
        <v>391</v>
      </c>
      <c r="P12775" s="4">
        <v>20063.0</v>
      </c>
      <c r="Q12775" s="3" t="s">
        <v>205</v>
      </c>
      <c r="S12775" s="3" t="s">
        <v>29</v>
      </c>
    </row>
    <row r="12776">
      <c r="A12776" s="2">
        <v>42318.714907407404</v>
      </c>
      <c r="B12776" s="3">
        <v>76.0</v>
      </c>
      <c r="C12776" s="3" t="s">
        <v>11139</v>
      </c>
      <c r="D12776" s="3">
        <v>30.0</v>
      </c>
      <c r="E12776" s="3" t="s">
        <v>11167</v>
      </c>
      <c r="F12776" s="3">
        <v>8.0</v>
      </c>
      <c r="G12776" s="3">
        <v>8.0</v>
      </c>
      <c r="H12776" s="3" t="s">
        <v>11997</v>
      </c>
      <c r="I12776" s="3" t="s">
        <v>11997</v>
      </c>
      <c r="J12776" s="3" t="s">
        <v>2213</v>
      </c>
      <c r="K12776" s="3" t="s">
        <v>24</v>
      </c>
      <c r="L12776" s="3">
        <v>4.0</v>
      </c>
      <c r="M12776" s="3" t="s">
        <v>30</v>
      </c>
      <c r="N12776" s="3" t="s">
        <v>12024</v>
      </c>
      <c r="O12776" s="3" t="s">
        <v>4935</v>
      </c>
      <c r="P12776" s="4">
        <v>26842.0</v>
      </c>
      <c r="Q12776" s="3" t="s">
        <v>189</v>
      </c>
      <c r="S12776" s="3" t="s">
        <v>34</v>
      </c>
    </row>
    <row r="12777">
      <c r="A12777" s="2">
        <v>42318.714907407404</v>
      </c>
      <c r="B12777" s="3">
        <v>76.0</v>
      </c>
      <c r="C12777" s="3" t="s">
        <v>11139</v>
      </c>
      <c r="D12777" s="3">
        <v>30.0</v>
      </c>
      <c r="E12777" s="3" t="s">
        <v>11167</v>
      </c>
      <c r="F12777" s="3">
        <v>8.0</v>
      </c>
      <c r="G12777" s="3">
        <v>8.0</v>
      </c>
      <c r="H12777" s="3" t="s">
        <v>11997</v>
      </c>
      <c r="I12777" s="3" t="s">
        <v>11997</v>
      </c>
      <c r="J12777" s="3" t="s">
        <v>2213</v>
      </c>
      <c r="K12777" s="3" t="s">
        <v>24</v>
      </c>
      <c r="L12777" s="3">
        <v>5.0</v>
      </c>
      <c r="M12777" s="3" t="s">
        <v>25</v>
      </c>
      <c r="N12777" s="3" t="s">
        <v>12025</v>
      </c>
      <c r="O12777" s="3" t="s">
        <v>305</v>
      </c>
      <c r="P12777" s="4">
        <v>22741.0</v>
      </c>
      <c r="Q12777" s="3" t="s">
        <v>110</v>
      </c>
      <c r="S12777" s="3" t="s">
        <v>34</v>
      </c>
    </row>
    <row r="12778">
      <c r="A12778" s="2">
        <v>42318.714907407404</v>
      </c>
      <c r="B12778" s="3">
        <v>76.0</v>
      </c>
      <c r="C12778" s="3" t="s">
        <v>11139</v>
      </c>
      <c r="D12778" s="3">
        <v>30.0</v>
      </c>
      <c r="E12778" s="3" t="s">
        <v>11167</v>
      </c>
      <c r="F12778" s="3">
        <v>8.0</v>
      </c>
      <c r="G12778" s="3">
        <v>8.0</v>
      </c>
      <c r="H12778" s="3" t="s">
        <v>11997</v>
      </c>
      <c r="I12778" s="3" t="s">
        <v>11997</v>
      </c>
      <c r="J12778" s="3" t="s">
        <v>2213</v>
      </c>
      <c r="K12778" s="3" t="s">
        <v>24</v>
      </c>
      <c r="L12778" s="3">
        <v>6.0</v>
      </c>
      <c r="M12778" s="3" t="s">
        <v>30</v>
      </c>
      <c r="N12778" s="3" t="s">
        <v>12026</v>
      </c>
      <c r="O12778" s="3" t="s">
        <v>361</v>
      </c>
      <c r="P12778" s="4">
        <v>23648.0</v>
      </c>
      <c r="Q12778" s="3" t="s">
        <v>1955</v>
      </c>
      <c r="S12778" s="3" t="s">
        <v>34</v>
      </c>
    </row>
    <row r="12779">
      <c r="A12779" s="2">
        <v>42318.714907407404</v>
      </c>
      <c r="B12779" s="3">
        <v>76.0</v>
      </c>
      <c r="C12779" s="3" t="s">
        <v>11139</v>
      </c>
      <c r="D12779" s="3">
        <v>30.0</v>
      </c>
      <c r="E12779" s="3" t="s">
        <v>11167</v>
      </c>
      <c r="F12779" s="3">
        <v>8.0</v>
      </c>
      <c r="G12779" s="3">
        <v>8.0</v>
      </c>
      <c r="H12779" s="3" t="s">
        <v>11997</v>
      </c>
      <c r="I12779" s="3" t="s">
        <v>11997</v>
      </c>
      <c r="J12779" s="3" t="s">
        <v>2213</v>
      </c>
      <c r="K12779" s="3" t="s">
        <v>24</v>
      </c>
      <c r="L12779" s="3">
        <v>7.0</v>
      </c>
      <c r="M12779" s="3" t="s">
        <v>25</v>
      </c>
      <c r="N12779" s="3" t="s">
        <v>12027</v>
      </c>
      <c r="O12779" s="3" t="s">
        <v>218</v>
      </c>
      <c r="P12779" s="4">
        <v>21271.0</v>
      </c>
      <c r="Q12779" s="3" t="s">
        <v>37</v>
      </c>
      <c r="S12779" s="3" t="s">
        <v>34</v>
      </c>
    </row>
    <row r="12780">
      <c r="A12780" s="2">
        <v>42318.714907407404</v>
      </c>
      <c r="B12780" s="3">
        <v>76.0</v>
      </c>
      <c r="C12780" s="3" t="s">
        <v>11139</v>
      </c>
      <c r="D12780" s="3">
        <v>30.0</v>
      </c>
      <c r="E12780" s="3" t="s">
        <v>11167</v>
      </c>
      <c r="F12780" s="3">
        <v>8.0</v>
      </c>
      <c r="G12780" s="3">
        <v>8.0</v>
      </c>
      <c r="H12780" s="3" t="s">
        <v>11997</v>
      </c>
      <c r="I12780" s="3" t="s">
        <v>11997</v>
      </c>
      <c r="J12780" s="3" t="s">
        <v>2213</v>
      </c>
      <c r="K12780" s="3" t="s">
        <v>24</v>
      </c>
      <c r="L12780" s="3">
        <v>8.0</v>
      </c>
      <c r="M12780" s="3" t="s">
        <v>30</v>
      </c>
      <c r="N12780" s="3" t="s">
        <v>12028</v>
      </c>
      <c r="O12780" s="3" t="s">
        <v>12029</v>
      </c>
      <c r="P12780" s="4">
        <v>19988.0</v>
      </c>
      <c r="Q12780" s="3" t="s">
        <v>28</v>
      </c>
      <c r="S12780" s="3" t="s">
        <v>34</v>
      </c>
    </row>
    <row r="12781">
      <c r="A12781" s="2">
        <v>42318.714907407404</v>
      </c>
      <c r="B12781" s="3">
        <v>76.0</v>
      </c>
      <c r="C12781" s="3" t="s">
        <v>11139</v>
      </c>
      <c r="D12781" s="3">
        <v>30.0</v>
      </c>
      <c r="E12781" s="3" t="s">
        <v>11167</v>
      </c>
      <c r="F12781" s="3">
        <v>8.0</v>
      </c>
      <c r="G12781" s="3">
        <v>8.0</v>
      </c>
      <c r="H12781" s="3" t="s">
        <v>11997</v>
      </c>
      <c r="I12781" s="3" t="s">
        <v>11997</v>
      </c>
      <c r="J12781" s="3" t="s">
        <v>2213</v>
      </c>
      <c r="K12781" s="3" t="s">
        <v>24</v>
      </c>
      <c r="L12781" s="3">
        <v>9.0</v>
      </c>
      <c r="M12781" s="3" t="s">
        <v>25</v>
      </c>
      <c r="N12781" s="3" t="s">
        <v>12030</v>
      </c>
      <c r="O12781" s="3" t="s">
        <v>1063</v>
      </c>
      <c r="P12781" s="4">
        <v>27802.0</v>
      </c>
      <c r="Q12781" s="3" t="s">
        <v>75</v>
      </c>
      <c r="S12781" s="3" t="s">
        <v>34</v>
      </c>
    </row>
    <row r="12782">
      <c r="A12782" s="2">
        <v>42318.714907407404</v>
      </c>
      <c r="B12782" s="3">
        <v>76.0</v>
      </c>
      <c r="C12782" s="3" t="s">
        <v>11139</v>
      </c>
      <c r="D12782" s="3">
        <v>30.0</v>
      </c>
      <c r="E12782" s="3" t="s">
        <v>11167</v>
      </c>
      <c r="F12782" s="3">
        <v>8.0</v>
      </c>
      <c r="G12782" s="3">
        <v>8.0</v>
      </c>
      <c r="H12782" s="3" t="s">
        <v>11997</v>
      </c>
      <c r="I12782" s="3" t="s">
        <v>11997</v>
      </c>
      <c r="J12782" s="3" t="s">
        <v>2213</v>
      </c>
      <c r="K12782" s="3" t="s">
        <v>24</v>
      </c>
      <c r="L12782" s="3">
        <v>10.0</v>
      </c>
      <c r="M12782" s="3" t="s">
        <v>30</v>
      </c>
      <c r="N12782" s="3" t="s">
        <v>12031</v>
      </c>
      <c r="O12782" s="3" t="s">
        <v>235</v>
      </c>
      <c r="P12782" s="4">
        <v>23874.0</v>
      </c>
      <c r="Q12782" s="3" t="s">
        <v>33</v>
      </c>
      <c r="S12782" s="3" t="s">
        <v>34</v>
      </c>
    </row>
    <row r="12783">
      <c r="A12783" s="2">
        <v>42318.714907407404</v>
      </c>
      <c r="B12783" s="3">
        <v>76.0</v>
      </c>
      <c r="C12783" s="3" t="s">
        <v>11139</v>
      </c>
      <c r="D12783" s="3">
        <v>30.0</v>
      </c>
      <c r="E12783" s="3" t="s">
        <v>11167</v>
      </c>
      <c r="F12783" s="3">
        <v>8.0</v>
      </c>
      <c r="G12783" s="3">
        <v>8.0</v>
      </c>
      <c r="H12783" s="3" t="s">
        <v>11997</v>
      </c>
      <c r="I12783" s="3" t="s">
        <v>11997</v>
      </c>
      <c r="J12783" s="3" t="s">
        <v>2213</v>
      </c>
      <c r="K12783" s="3" t="s">
        <v>24</v>
      </c>
      <c r="L12783" s="3">
        <v>11.0</v>
      </c>
      <c r="M12783" s="3" t="s">
        <v>25</v>
      </c>
      <c r="N12783" s="3" t="s">
        <v>12032</v>
      </c>
      <c r="O12783" s="3" t="s">
        <v>371</v>
      </c>
      <c r="P12783" s="4">
        <v>22241.0</v>
      </c>
      <c r="Q12783" s="3" t="s">
        <v>55</v>
      </c>
      <c r="S12783" s="3" t="s">
        <v>34</v>
      </c>
    </row>
    <row r="12784">
      <c r="A12784" s="2">
        <v>42318.714907407404</v>
      </c>
      <c r="B12784" s="3">
        <v>76.0</v>
      </c>
      <c r="C12784" s="3" t="s">
        <v>11139</v>
      </c>
      <c r="D12784" s="3">
        <v>30.0</v>
      </c>
      <c r="E12784" s="3" t="s">
        <v>11167</v>
      </c>
      <c r="F12784" s="3">
        <v>8.0</v>
      </c>
      <c r="G12784" s="3">
        <v>8.0</v>
      </c>
      <c r="H12784" s="3" t="s">
        <v>11997</v>
      </c>
      <c r="I12784" s="3" t="s">
        <v>11997</v>
      </c>
      <c r="J12784" s="3" t="s">
        <v>2213</v>
      </c>
      <c r="K12784" s="3" t="s">
        <v>24</v>
      </c>
      <c r="L12784" s="3">
        <v>12.0</v>
      </c>
      <c r="M12784" s="3" t="s">
        <v>30</v>
      </c>
      <c r="N12784" s="3" t="s">
        <v>12033</v>
      </c>
      <c r="O12784" s="3" t="s">
        <v>171</v>
      </c>
      <c r="P12784" s="4">
        <v>17604.0</v>
      </c>
      <c r="Q12784" s="3" t="s">
        <v>86</v>
      </c>
      <c r="S12784" s="3" t="s">
        <v>34</v>
      </c>
    </row>
    <row r="12785">
      <c r="A12785" s="2">
        <v>42318.714907407404</v>
      </c>
      <c r="B12785" s="3">
        <v>76.0</v>
      </c>
      <c r="C12785" s="3" t="s">
        <v>11139</v>
      </c>
      <c r="D12785" s="3">
        <v>30.0</v>
      </c>
      <c r="E12785" s="3" t="s">
        <v>11167</v>
      </c>
      <c r="F12785" s="3">
        <v>8.0</v>
      </c>
      <c r="G12785" s="3">
        <v>8.0</v>
      </c>
      <c r="H12785" s="3" t="s">
        <v>11997</v>
      </c>
      <c r="I12785" s="3" t="s">
        <v>11997</v>
      </c>
      <c r="J12785" s="3" t="s">
        <v>2213</v>
      </c>
      <c r="K12785" s="3" t="s">
        <v>24</v>
      </c>
      <c r="L12785" s="3">
        <v>13.0</v>
      </c>
      <c r="M12785" s="3" t="s">
        <v>25</v>
      </c>
      <c r="N12785" s="3" t="s">
        <v>12034</v>
      </c>
      <c r="O12785" s="3" t="s">
        <v>366</v>
      </c>
      <c r="P12785" s="4">
        <v>20382.0</v>
      </c>
      <c r="Q12785" s="3" t="s">
        <v>205</v>
      </c>
      <c r="S12785" s="3" t="s">
        <v>34</v>
      </c>
    </row>
    <row r="12786">
      <c r="A12786" s="2">
        <v>42318.714907407404</v>
      </c>
      <c r="B12786" s="3">
        <v>76.0</v>
      </c>
      <c r="C12786" s="3" t="s">
        <v>11139</v>
      </c>
      <c r="D12786" s="3">
        <v>30.0</v>
      </c>
      <c r="E12786" s="3" t="s">
        <v>11167</v>
      </c>
      <c r="F12786" s="3">
        <v>8.0</v>
      </c>
      <c r="G12786" s="3">
        <v>8.0</v>
      </c>
      <c r="H12786" s="3" t="s">
        <v>11997</v>
      </c>
      <c r="I12786" s="3" t="s">
        <v>11997</v>
      </c>
      <c r="J12786" s="3" t="s">
        <v>2213</v>
      </c>
      <c r="K12786" s="3" t="s">
        <v>24</v>
      </c>
      <c r="L12786" s="3">
        <v>14.0</v>
      </c>
      <c r="M12786" s="3" t="s">
        <v>30</v>
      </c>
      <c r="N12786" s="3" t="s">
        <v>12035</v>
      </c>
      <c r="O12786" s="3" t="s">
        <v>9440</v>
      </c>
      <c r="P12786" s="4">
        <v>31307.0</v>
      </c>
      <c r="Q12786" s="3" t="s">
        <v>115</v>
      </c>
      <c r="S12786" s="3" t="s">
        <v>34</v>
      </c>
    </row>
    <row r="12787">
      <c r="A12787" s="2">
        <v>42318.714907407404</v>
      </c>
      <c r="B12787" s="3">
        <v>76.0</v>
      </c>
      <c r="C12787" s="3" t="s">
        <v>11139</v>
      </c>
      <c r="D12787" s="3">
        <v>30.0</v>
      </c>
      <c r="E12787" s="3" t="s">
        <v>11167</v>
      </c>
      <c r="F12787" s="3">
        <v>8.0</v>
      </c>
      <c r="G12787" s="3">
        <v>8.0</v>
      </c>
      <c r="H12787" s="3" t="s">
        <v>11997</v>
      </c>
      <c r="I12787" s="3" t="s">
        <v>11997</v>
      </c>
      <c r="J12787" s="3" t="s">
        <v>2213</v>
      </c>
      <c r="K12787" s="3" t="s">
        <v>24</v>
      </c>
      <c r="L12787" s="3">
        <v>15.0</v>
      </c>
      <c r="M12787" s="3" t="s">
        <v>25</v>
      </c>
      <c r="N12787" s="3" t="s">
        <v>12036</v>
      </c>
      <c r="O12787" s="3" t="s">
        <v>1424</v>
      </c>
      <c r="P12787" s="4">
        <v>31092.0</v>
      </c>
      <c r="Q12787" s="3" t="s">
        <v>55</v>
      </c>
      <c r="S12787" s="3" t="s">
        <v>34</v>
      </c>
    </row>
    <row r="12788">
      <c r="A12788" s="2">
        <v>42318.714907407404</v>
      </c>
      <c r="B12788" s="3">
        <v>76.0</v>
      </c>
      <c r="C12788" s="3" t="s">
        <v>11139</v>
      </c>
      <c r="D12788" s="3">
        <v>30.0</v>
      </c>
      <c r="E12788" s="3" t="s">
        <v>11167</v>
      </c>
      <c r="F12788" s="3">
        <v>8.0</v>
      </c>
      <c r="G12788" s="3">
        <v>8.0</v>
      </c>
      <c r="H12788" s="3" t="s">
        <v>11997</v>
      </c>
      <c r="I12788" s="3" t="s">
        <v>11997</v>
      </c>
      <c r="J12788" s="3" t="s">
        <v>2213</v>
      </c>
      <c r="K12788" s="3" t="s">
        <v>24</v>
      </c>
      <c r="L12788" s="3">
        <v>16.0</v>
      </c>
      <c r="M12788" s="3" t="s">
        <v>30</v>
      </c>
      <c r="N12788" s="3" t="s">
        <v>10575</v>
      </c>
      <c r="O12788" s="3" t="s">
        <v>4393</v>
      </c>
      <c r="P12788" s="4">
        <v>28277.0</v>
      </c>
      <c r="Q12788" s="3" t="s">
        <v>132</v>
      </c>
      <c r="S12788" s="3" t="s">
        <v>34</v>
      </c>
    </row>
    <row r="12789">
      <c r="A12789" s="2">
        <v>42318.714907407404</v>
      </c>
      <c r="B12789" s="3">
        <v>76.0</v>
      </c>
      <c r="C12789" s="3" t="s">
        <v>11139</v>
      </c>
      <c r="D12789" s="3">
        <v>30.0</v>
      </c>
      <c r="E12789" s="3" t="s">
        <v>11167</v>
      </c>
      <c r="F12789" s="3">
        <v>8.0</v>
      </c>
      <c r="G12789" s="3">
        <v>8.0</v>
      </c>
      <c r="H12789" s="3" t="s">
        <v>11997</v>
      </c>
      <c r="I12789" s="3" t="s">
        <v>11997</v>
      </c>
      <c r="J12789" s="3" t="s">
        <v>2213</v>
      </c>
      <c r="K12789" s="3" t="s">
        <v>24</v>
      </c>
      <c r="L12789" s="3">
        <v>17.0</v>
      </c>
      <c r="M12789" s="3" t="s">
        <v>25</v>
      </c>
      <c r="N12789" s="3" t="s">
        <v>11715</v>
      </c>
      <c r="O12789" s="3" t="s">
        <v>1447</v>
      </c>
      <c r="P12789" s="4">
        <v>32441.0</v>
      </c>
      <c r="Q12789" s="3" t="s">
        <v>55</v>
      </c>
      <c r="S12789" s="3" t="s">
        <v>34</v>
      </c>
    </row>
    <row r="12790">
      <c r="A12790" s="2">
        <v>42318.714907407404</v>
      </c>
      <c r="B12790" s="3">
        <v>76.0</v>
      </c>
      <c r="C12790" s="3" t="s">
        <v>11139</v>
      </c>
      <c r="D12790" s="3">
        <v>30.0</v>
      </c>
      <c r="E12790" s="3" t="s">
        <v>11167</v>
      </c>
      <c r="F12790" s="3">
        <v>8.0</v>
      </c>
      <c r="G12790" s="3">
        <v>8.0</v>
      </c>
      <c r="H12790" s="3" t="s">
        <v>11997</v>
      </c>
      <c r="I12790" s="3" t="s">
        <v>11997</v>
      </c>
      <c r="J12790" s="3" t="s">
        <v>2213</v>
      </c>
      <c r="K12790" s="3" t="s">
        <v>24</v>
      </c>
      <c r="L12790" s="3">
        <v>18.0</v>
      </c>
      <c r="M12790" s="3" t="s">
        <v>30</v>
      </c>
      <c r="N12790" s="3" t="s">
        <v>12037</v>
      </c>
      <c r="O12790" s="3" t="s">
        <v>85</v>
      </c>
      <c r="P12790" s="4">
        <v>20631.0</v>
      </c>
      <c r="Q12790" s="3" t="s">
        <v>115</v>
      </c>
      <c r="S12790" s="3" t="s">
        <v>34</v>
      </c>
    </row>
    <row r="12791">
      <c r="A12791" s="2">
        <v>42318.714907407404</v>
      </c>
      <c r="B12791" s="3">
        <v>76.0</v>
      </c>
      <c r="C12791" s="3" t="s">
        <v>11139</v>
      </c>
      <c r="D12791" s="3">
        <v>30.0</v>
      </c>
      <c r="E12791" s="3" t="s">
        <v>11167</v>
      </c>
      <c r="F12791" s="3">
        <v>8.0</v>
      </c>
      <c r="G12791" s="3">
        <v>8.0</v>
      </c>
      <c r="H12791" s="3" t="s">
        <v>11997</v>
      </c>
      <c r="I12791" s="3" t="s">
        <v>11997</v>
      </c>
      <c r="J12791" s="3" t="s">
        <v>2213</v>
      </c>
      <c r="K12791" s="3" t="s">
        <v>24</v>
      </c>
      <c r="L12791" s="3">
        <v>19.0</v>
      </c>
      <c r="M12791" s="3" t="s">
        <v>25</v>
      </c>
      <c r="N12791" s="3" t="s">
        <v>12038</v>
      </c>
      <c r="O12791" s="3" t="s">
        <v>69</v>
      </c>
      <c r="P12791" s="4">
        <v>18247.0</v>
      </c>
      <c r="Q12791" s="3" t="s">
        <v>113</v>
      </c>
      <c r="S12791" s="3" t="s">
        <v>34</v>
      </c>
    </row>
    <row r="12792">
      <c r="A12792" s="2">
        <v>42318.714907407404</v>
      </c>
      <c r="B12792" s="3">
        <v>76.0</v>
      </c>
      <c r="C12792" s="3" t="s">
        <v>11139</v>
      </c>
      <c r="D12792" s="3">
        <v>30.0</v>
      </c>
      <c r="E12792" s="3" t="s">
        <v>11167</v>
      </c>
      <c r="F12792" s="3">
        <v>8.0</v>
      </c>
      <c r="G12792" s="3">
        <v>8.0</v>
      </c>
      <c r="H12792" s="3" t="s">
        <v>11997</v>
      </c>
      <c r="I12792" s="3" t="s">
        <v>11997</v>
      </c>
      <c r="J12792" s="3" t="s">
        <v>2213</v>
      </c>
      <c r="K12792" s="3" t="s">
        <v>24</v>
      </c>
      <c r="L12792" s="3">
        <v>20.0</v>
      </c>
      <c r="M12792" s="3" t="s">
        <v>30</v>
      </c>
      <c r="N12792" s="3" t="s">
        <v>5437</v>
      </c>
      <c r="O12792" s="3" t="s">
        <v>1280</v>
      </c>
      <c r="P12792" s="4">
        <v>24070.0</v>
      </c>
      <c r="Q12792" s="3" t="s">
        <v>132</v>
      </c>
      <c r="S12792" s="3" t="s">
        <v>34</v>
      </c>
    </row>
    <row r="12793">
      <c r="A12793" s="2">
        <v>42318.714907407404</v>
      </c>
      <c r="B12793" s="3">
        <v>76.0</v>
      </c>
      <c r="C12793" s="3" t="s">
        <v>11139</v>
      </c>
      <c r="D12793" s="3">
        <v>30.0</v>
      </c>
      <c r="E12793" s="3" t="s">
        <v>11167</v>
      </c>
      <c r="F12793" s="3">
        <v>8.0</v>
      </c>
      <c r="G12793" s="3">
        <v>8.0</v>
      </c>
      <c r="H12793" s="3" t="s">
        <v>11997</v>
      </c>
      <c r="I12793" s="3" t="s">
        <v>11997</v>
      </c>
      <c r="J12793" s="3" t="s">
        <v>2213</v>
      </c>
      <c r="K12793" s="3" t="s">
        <v>24</v>
      </c>
      <c r="L12793" s="3">
        <v>21.0</v>
      </c>
      <c r="M12793" s="3" t="s">
        <v>25</v>
      </c>
      <c r="N12793" s="3" t="s">
        <v>4135</v>
      </c>
      <c r="O12793" s="3" t="s">
        <v>2453</v>
      </c>
      <c r="P12793" s="4">
        <v>14613.0</v>
      </c>
      <c r="Q12793" s="3" t="s">
        <v>86</v>
      </c>
      <c r="S12793" s="3" t="s">
        <v>34</v>
      </c>
    </row>
    <row r="12794">
      <c r="A12794" s="2">
        <v>42318.714907407404</v>
      </c>
      <c r="B12794" s="3">
        <v>76.0</v>
      </c>
      <c r="C12794" s="3" t="s">
        <v>11139</v>
      </c>
      <c r="D12794" s="3">
        <v>30.0</v>
      </c>
      <c r="E12794" s="3" t="s">
        <v>11167</v>
      </c>
      <c r="F12794" s="3">
        <v>8.0</v>
      </c>
      <c r="G12794" s="3">
        <v>8.0</v>
      </c>
      <c r="H12794" s="3" t="s">
        <v>11997</v>
      </c>
      <c r="I12794" s="3" t="s">
        <v>11997</v>
      </c>
      <c r="J12794" s="3" t="s">
        <v>2213</v>
      </c>
      <c r="K12794" s="3" t="s">
        <v>24</v>
      </c>
      <c r="L12794" s="3">
        <v>22.0</v>
      </c>
      <c r="M12794" s="3" t="s">
        <v>30</v>
      </c>
      <c r="N12794" s="3" t="s">
        <v>3153</v>
      </c>
      <c r="O12794" s="3" t="s">
        <v>182</v>
      </c>
      <c r="P12794" s="4">
        <v>35326.0</v>
      </c>
      <c r="Q12794" s="3" t="s">
        <v>191</v>
      </c>
      <c r="S12794" s="3" t="s">
        <v>34</v>
      </c>
    </row>
    <row r="12795">
      <c r="A12795" s="2">
        <v>42318.714907407404</v>
      </c>
      <c r="B12795" s="3">
        <v>76.0</v>
      </c>
      <c r="C12795" s="3" t="s">
        <v>11139</v>
      </c>
      <c r="D12795" s="3">
        <v>31.0</v>
      </c>
      <c r="E12795" s="3" t="s">
        <v>11190</v>
      </c>
      <c r="F12795" s="3">
        <v>8.0</v>
      </c>
      <c r="G12795" s="3">
        <v>8.0</v>
      </c>
      <c r="H12795" s="3" t="s">
        <v>11997</v>
      </c>
      <c r="I12795" s="3" t="s">
        <v>11997</v>
      </c>
      <c r="J12795" s="3" t="s">
        <v>2213</v>
      </c>
      <c r="K12795" s="3" t="s">
        <v>24</v>
      </c>
      <c r="L12795" s="3">
        <v>1.0</v>
      </c>
      <c r="M12795" s="3" t="s">
        <v>30</v>
      </c>
      <c r="N12795" s="3" t="s">
        <v>12039</v>
      </c>
      <c r="O12795" s="3" t="s">
        <v>1759</v>
      </c>
      <c r="P12795" s="4">
        <v>27716.0</v>
      </c>
      <c r="Q12795" s="3" t="s">
        <v>110</v>
      </c>
      <c r="S12795" s="3" t="s">
        <v>34</v>
      </c>
    </row>
    <row r="12796">
      <c r="A12796" s="2">
        <v>42318.714907407404</v>
      </c>
      <c r="B12796" s="3">
        <v>76.0</v>
      </c>
      <c r="C12796" s="3" t="s">
        <v>11139</v>
      </c>
      <c r="D12796" s="3">
        <v>31.0</v>
      </c>
      <c r="E12796" s="3" t="s">
        <v>11190</v>
      </c>
      <c r="F12796" s="3">
        <v>8.0</v>
      </c>
      <c r="G12796" s="3">
        <v>8.0</v>
      </c>
      <c r="H12796" s="3" t="s">
        <v>11997</v>
      </c>
      <c r="I12796" s="3" t="s">
        <v>11997</v>
      </c>
      <c r="J12796" s="3" t="s">
        <v>2213</v>
      </c>
      <c r="K12796" s="3" t="s">
        <v>24</v>
      </c>
      <c r="L12796" s="3">
        <v>2.0</v>
      </c>
      <c r="M12796" s="3" t="s">
        <v>25</v>
      </c>
      <c r="N12796" s="3" t="s">
        <v>12040</v>
      </c>
      <c r="O12796" s="3" t="s">
        <v>862</v>
      </c>
      <c r="P12796" s="4">
        <v>27642.0</v>
      </c>
      <c r="Q12796" s="3" t="s">
        <v>169</v>
      </c>
      <c r="S12796" s="3" t="s">
        <v>34</v>
      </c>
    </row>
    <row r="12797">
      <c r="A12797" s="2">
        <v>42318.714907407404</v>
      </c>
      <c r="B12797" s="3">
        <v>76.0</v>
      </c>
      <c r="C12797" s="3" t="s">
        <v>11139</v>
      </c>
      <c r="D12797" s="3">
        <v>31.0</v>
      </c>
      <c r="E12797" s="3" t="s">
        <v>11190</v>
      </c>
      <c r="F12797" s="3">
        <v>8.0</v>
      </c>
      <c r="G12797" s="3">
        <v>8.0</v>
      </c>
      <c r="H12797" s="3" t="s">
        <v>11997</v>
      </c>
      <c r="I12797" s="3" t="s">
        <v>11997</v>
      </c>
      <c r="J12797" s="3" t="s">
        <v>2213</v>
      </c>
      <c r="K12797" s="3" t="s">
        <v>24</v>
      </c>
      <c r="L12797" s="3">
        <v>3.0</v>
      </c>
      <c r="M12797" s="3" t="s">
        <v>30</v>
      </c>
      <c r="N12797" s="3" t="s">
        <v>12041</v>
      </c>
      <c r="O12797" s="3" t="s">
        <v>3014</v>
      </c>
      <c r="P12797" s="4">
        <v>28841.0</v>
      </c>
      <c r="Q12797" s="3" t="s">
        <v>132</v>
      </c>
      <c r="S12797" s="3" t="s">
        <v>34</v>
      </c>
    </row>
    <row r="12798">
      <c r="A12798" s="2">
        <v>42318.714907407404</v>
      </c>
      <c r="B12798" s="3">
        <v>76.0</v>
      </c>
      <c r="C12798" s="3" t="s">
        <v>11139</v>
      </c>
      <c r="D12798" s="3">
        <v>31.0</v>
      </c>
      <c r="E12798" s="3" t="s">
        <v>11190</v>
      </c>
      <c r="F12798" s="3">
        <v>8.0</v>
      </c>
      <c r="G12798" s="3">
        <v>8.0</v>
      </c>
      <c r="H12798" s="3" t="s">
        <v>11997</v>
      </c>
      <c r="I12798" s="3" t="s">
        <v>11997</v>
      </c>
      <c r="J12798" s="3" t="s">
        <v>2213</v>
      </c>
      <c r="K12798" s="3" t="s">
        <v>24</v>
      </c>
      <c r="L12798" s="3">
        <v>4.0</v>
      </c>
      <c r="M12798" s="3" t="s">
        <v>25</v>
      </c>
      <c r="N12798" s="3" t="s">
        <v>12042</v>
      </c>
      <c r="O12798" s="3" t="s">
        <v>1047</v>
      </c>
      <c r="P12798" s="4">
        <v>21254.0</v>
      </c>
      <c r="Q12798" s="3" t="s">
        <v>380</v>
      </c>
      <c r="S12798" s="3" t="s">
        <v>34</v>
      </c>
    </row>
    <row r="12799">
      <c r="A12799" s="2">
        <v>42318.714907407404</v>
      </c>
      <c r="B12799" s="3">
        <v>76.0</v>
      </c>
      <c r="C12799" s="3" t="s">
        <v>11139</v>
      </c>
      <c r="D12799" s="3">
        <v>31.0</v>
      </c>
      <c r="E12799" s="3" t="s">
        <v>11190</v>
      </c>
      <c r="F12799" s="3">
        <v>8.0</v>
      </c>
      <c r="G12799" s="3">
        <v>8.0</v>
      </c>
      <c r="H12799" s="3" t="s">
        <v>11997</v>
      </c>
      <c r="I12799" s="3" t="s">
        <v>11997</v>
      </c>
      <c r="J12799" s="3" t="s">
        <v>2213</v>
      </c>
      <c r="K12799" s="3" t="s">
        <v>24</v>
      </c>
      <c r="L12799" s="3">
        <v>5.0</v>
      </c>
      <c r="M12799" s="3" t="s">
        <v>30</v>
      </c>
      <c r="N12799" s="3" t="s">
        <v>8532</v>
      </c>
      <c r="O12799" s="3" t="s">
        <v>139</v>
      </c>
      <c r="P12799" s="4">
        <v>25996.0</v>
      </c>
      <c r="Q12799" s="3" t="s">
        <v>110</v>
      </c>
      <c r="S12799" s="3" t="s">
        <v>34</v>
      </c>
    </row>
    <row r="12800">
      <c r="A12800" s="2">
        <v>42318.714907407404</v>
      </c>
      <c r="B12800" s="3">
        <v>76.0</v>
      </c>
      <c r="C12800" s="3" t="s">
        <v>11139</v>
      </c>
      <c r="D12800" s="3">
        <v>31.0</v>
      </c>
      <c r="E12800" s="3" t="s">
        <v>11190</v>
      </c>
      <c r="F12800" s="3">
        <v>8.0</v>
      </c>
      <c r="G12800" s="3">
        <v>8.0</v>
      </c>
      <c r="H12800" s="3" t="s">
        <v>11997</v>
      </c>
      <c r="I12800" s="3" t="s">
        <v>11997</v>
      </c>
      <c r="J12800" s="3" t="s">
        <v>2213</v>
      </c>
      <c r="K12800" s="3" t="s">
        <v>24</v>
      </c>
      <c r="L12800" s="3">
        <v>6.0</v>
      </c>
      <c r="M12800" s="3" t="s">
        <v>25</v>
      </c>
      <c r="N12800" s="3" t="s">
        <v>12043</v>
      </c>
      <c r="O12800" s="3" t="s">
        <v>218</v>
      </c>
      <c r="P12800" s="4">
        <v>22771.0</v>
      </c>
      <c r="Q12800" s="3" t="s">
        <v>205</v>
      </c>
      <c r="S12800" s="3" t="s">
        <v>34</v>
      </c>
    </row>
    <row r="12801">
      <c r="A12801" s="2">
        <v>42318.714907407404</v>
      </c>
      <c r="B12801" s="3">
        <v>76.0</v>
      </c>
      <c r="C12801" s="3" t="s">
        <v>11139</v>
      </c>
      <c r="D12801" s="3">
        <v>31.0</v>
      </c>
      <c r="E12801" s="3" t="s">
        <v>11190</v>
      </c>
      <c r="F12801" s="3">
        <v>8.0</v>
      </c>
      <c r="G12801" s="3">
        <v>8.0</v>
      </c>
      <c r="H12801" s="3" t="s">
        <v>11997</v>
      </c>
      <c r="I12801" s="3" t="s">
        <v>11997</v>
      </c>
      <c r="J12801" s="3" t="s">
        <v>2213</v>
      </c>
      <c r="K12801" s="3" t="s">
        <v>24</v>
      </c>
      <c r="L12801" s="3">
        <v>7.0</v>
      </c>
      <c r="M12801" s="3" t="s">
        <v>30</v>
      </c>
      <c r="N12801" s="3" t="s">
        <v>11803</v>
      </c>
      <c r="O12801" s="3" t="s">
        <v>121</v>
      </c>
      <c r="P12801" s="4">
        <v>22515.0</v>
      </c>
      <c r="Q12801" s="3" t="s">
        <v>132</v>
      </c>
      <c r="S12801" s="3" t="s">
        <v>34</v>
      </c>
    </row>
    <row r="12802">
      <c r="A12802" s="2">
        <v>42318.714907407404</v>
      </c>
      <c r="B12802" s="3">
        <v>76.0</v>
      </c>
      <c r="C12802" s="3" t="s">
        <v>11139</v>
      </c>
      <c r="D12802" s="3">
        <v>31.0</v>
      </c>
      <c r="E12802" s="3" t="s">
        <v>11190</v>
      </c>
      <c r="F12802" s="3">
        <v>8.0</v>
      </c>
      <c r="G12802" s="3">
        <v>8.0</v>
      </c>
      <c r="H12802" s="3" t="s">
        <v>11997</v>
      </c>
      <c r="I12802" s="3" t="s">
        <v>11997</v>
      </c>
      <c r="J12802" s="3" t="s">
        <v>2213</v>
      </c>
      <c r="K12802" s="3" t="s">
        <v>24</v>
      </c>
      <c r="L12802" s="3">
        <v>8.0</v>
      </c>
      <c r="M12802" s="3" t="s">
        <v>25</v>
      </c>
      <c r="N12802" s="3" t="s">
        <v>12044</v>
      </c>
      <c r="O12802" s="3" t="s">
        <v>168</v>
      </c>
      <c r="P12802" s="4">
        <v>14637.0</v>
      </c>
      <c r="Q12802" s="3" t="s">
        <v>86</v>
      </c>
      <c r="S12802" s="3" t="s">
        <v>34</v>
      </c>
    </row>
    <row r="12803">
      <c r="A12803" s="2">
        <v>42318.714907407404</v>
      </c>
      <c r="B12803" s="3">
        <v>76.0</v>
      </c>
      <c r="C12803" s="3" t="s">
        <v>11139</v>
      </c>
      <c r="D12803" s="3">
        <v>31.0</v>
      </c>
      <c r="E12803" s="3" t="s">
        <v>11190</v>
      </c>
      <c r="F12803" s="3">
        <v>8.0</v>
      </c>
      <c r="G12803" s="3">
        <v>8.0</v>
      </c>
      <c r="H12803" s="3" t="s">
        <v>11997</v>
      </c>
      <c r="I12803" s="3" t="s">
        <v>11997</v>
      </c>
      <c r="J12803" s="3" t="s">
        <v>2213</v>
      </c>
      <c r="K12803" s="3" t="s">
        <v>24</v>
      </c>
      <c r="L12803" s="3">
        <v>9.0</v>
      </c>
      <c r="M12803" s="3" t="s">
        <v>30</v>
      </c>
      <c r="N12803" s="3" t="s">
        <v>2240</v>
      </c>
      <c r="O12803" s="3" t="s">
        <v>93</v>
      </c>
      <c r="P12803" s="4">
        <v>21800.0</v>
      </c>
      <c r="Q12803" s="3" t="s">
        <v>79</v>
      </c>
      <c r="S12803" s="3" t="s">
        <v>34</v>
      </c>
    </row>
    <row r="12804">
      <c r="A12804" s="2">
        <v>42318.714907407404</v>
      </c>
      <c r="B12804" s="3">
        <v>76.0</v>
      </c>
      <c r="C12804" s="3" t="s">
        <v>11139</v>
      </c>
      <c r="D12804" s="3">
        <v>31.0</v>
      </c>
      <c r="E12804" s="3" t="s">
        <v>11190</v>
      </c>
      <c r="F12804" s="3">
        <v>8.0</v>
      </c>
      <c r="G12804" s="3">
        <v>8.0</v>
      </c>
      <c r="H12804" s="3" t="s">
        <v>11997</v>
      </c>
      <c r="I12804" s="3" t="s">
        <v>11997</v>
      </c>
      <c r="J12804" s="3" t="s">
        <v>2213</v>
      </c>
      <c r="K12804" s="3" t="s">
        <v>24</v>
      </c>
      <c r="L12804" s="3">
        <v>10.0</v>
      </c>
      <c r="M12804" s="3" t="s">
        <v>25</v>
      </c>
      <c r="N12804" s="3" t="s">
        <v>3740</v>
      </c>
      <c r="O12804" s="3" t="s">
        <v>12045</v>
      </c>
      <c r="P12804" s="4">
        <v>18227.0</v>
      </c>
      <c r="Q12804" s="3" t="s">
        <v>110</v>
      </c>
      <c r="S12804" s="3" t="s">
        <v>34</v>
      </c>
    </row>
    <row r="12805">
      <c r="A12805" s="2">
        <v>42318.714907407404</v>
      </c>
      <c r="B12805" s="3">
        <v>76.0</v>
      </c>
      <c r="C12805" s="3" t="s">
        <v>11139</v>
      </c>
      <c r="D12805" s="3">
        <v>31.0</v>
      </c>
      <c r="E12805" s="3" t="s">
        <v>11190</v>
      </c>
      <c r="F12805" s="3">
        <v>8.0</v>
      </c>
      <c r="G12805" s="3">
        <v>8.0</v>
      </c>
      <c r="H12805" s="3" t="s">
        <v>11997</v>
      </c>
      <c r="I12805" s="3" t="s">
        <v>11997</v>
      </c>
      <c r="J12805" s="3" t="s">
        <v>2213</v>
      </c>
      <c r="K12805" s="3" t="s">
        <v>24</v>
      </c>
      <c r="L12805" s="3">
        <v>11.0</v>
      </c>
      <c r="M12805" s="3" t="s">
        <v>30</v>
      </c>
      <c r="N12805" s="3" t="s">
        <v>12046</v>
      </c>
      <c r="O12805" s="3" t="s">
        <v>1876</v>
      </c>
      <c r="P12805" s="4">
        <v>18473.0</v>
      </c>
      <c r="Q12805" s="3" t="s">
        <v>1955</v>
      </c>
      <c r="S12805" s="3" t="s">
        <v>34</v>
      </c>
    </row>
    <row r="12806">
      <c r="A12806" s="2">
        <v>42318.714907407404</v>
      </c>
      <c r="B12806" s="3">
        <v>76.0</v>
      </c>
      <c r="C12806" s="3" t="s">
        <v>11139</v>
      </c>
      <c r="D12806" s="3">
        <v>31.0</v>
      </c>
      <c r="E12806" s="3" t="s">
        <v>11190</v>
      </c>
      <c r="F12806" s="3">
        <v>8.0</v>
      </c>
      <c r="G12806" s="3">
        <v>8.0</v>
      </c>
      <c r="H12806" s="3" t="s">
        <v>11997</v>
      </c>
      <c r="I12806" s="3" t="s">
        <v>11997</v>
      </c>
      <c r="J12806" s="3" t="s">
        <v>2213</v>
      </c>
      <c r="K12806" s="3" t="s">
        <v>24</v>
      </c>
      <c r="L12806" s="3">
        <v>12.0</v>
      </c>
      <c r="M12806" s="3" t="s">
        <v>25</v>
      </c>
      <c r="N12806" s="3" t="s">
        <v>4617</v>
      </c>
      <c r="O12806" s="3" t="s">
        <v>536</v>
      </c>
      <c r="P12806" s="4">
        <v>17588.0</v>
      </c>
      <c r="Q12806" s="3" t="s">
        <v>205</v>
      </c>
      <c r="S12806" s="3" t="s">
        <v>34</v>
      </c>
    </row>
    <row r="12807">
      <c r="A12807" s="2">
        <v>42318.714907407404</v>
      </c>
      <c r="B12807" s="3">
        <v>76.0</v>
      </c>
      <c r="C12807" s="3" t="s">
        <v>11139</v>
      </c>
      <c r="D12807" s="3">
        <v>31.0</v>
      </c>
      <c r="E12807" s="3" t="s">
        <v>11190</v>
      </c>
      <c r="F12807" s="3">
        <v>8.0</v>
      </c>
      <c r="G12807" s="3">
        <v>8.0</v>
      </c>
      <c r="H12807" s="3" t="s">
        <v>11997</v>
      </c>
      <c r="I12807" s="3" t="s">
        <v>11997</v>
      </c>
      <c r="J12807" s="3" t="s">
        <v>2213</v>
      </c>
      <c r="K12807" s="3" t="s">
        <v>24</v>
      </c>
      <c r="L12807" s="3">
        <v>13.0</v>
      </c>
      <c r="M12807" s="3" t="s">
        <v>30</v>
      </c>
      <c r="N12807" s="3" t="s">
        <v>12047</v>
      </c>
      <c r="O12807" s="3" t="s">
        <v>361</v>
      </c>
      <c r="P12807" s="4">
        <v>24750.0</v>
      </c>
      <c r="Q12807" s="3" t="s">
        <v>72</v>
      </c>
      <c r="S12807" s="3" t="s">
        <v>34</v>
      </c>
    </row>
    <row r="12808">
      <c r="A12808" s="2">
        <v>42318.714907407404</v>
      </c>
      <c r="B12808" s="3">
        <v>76.0</v>
      </c>
      <c r="C12808" s="3" t="s">
        <v>11139</v>
      </c>
      <c r="D12808" s="3">
        <v>31.0</v>
      </c>
      <c r="E12808" s="3" t="s">
        <v>11190</v>
      </c>
      <c r="F12808" s="3">
        <v>8.0</v>
      </c>
      <c r="G12808" s="3">
        <v>8.0</v>
      </c>
      <c r="H12808" s="3" t="s">
        <v>11997</v>
      </c>
      <c r="I12808" s="3" t="s">
        <v>11997</v>
      </c>
      <c r="J12808" s="3" t="s">
        <v>2213</v>
      </c>
      <c r="K12808" s="3" t="s">
        <v>24</v>
      </c>
      <c r="L12808" s="3">
        <v>14.0</v>
      </c>
      <c r="M12808" s="3" t="s">
        <v>25</v>
      </c>
      <c r="N12808" s="3" t="s">
        <v>12048</v>
      </c>
      <c r="O12808" s="3" t="s">
        <v>391</v>
      </c>
      <c r="P12808" s="4">
        <v>19169.0</v>
      </c>
      <c r="Q12808" s="3" t="s">
        <v>96</v>
      </c>
      <c r="S12808" s="3" t="s">
        <v>34</v>
      </c>
    </row>
    <row r="12809">
      <c r="A12809" s="2">
        <v>42318.714907407404</v>
      </c>
      <c r="B12809" s="3">
        <v>76.0</v>
      </c>
      <c r="C12809" s="3" t="s">
        <v>11139</v>
      </c>
      <c r="D12809" s="3">
        <v>31.0</v>
      </c>
      <c r="E12809" s="3" t="s">
        <v>11190</v>
      </c>
      <c r="F12809" s="3">
        <v>8.0</v>
      </c>
      <c r="G12809" s="3">
        <v>8.0</v>
      </c>
      <c r="H12809" s="3" t="s">
        <v>11997</v>
      </c>
      <c r="I12809" s="3" t="s">
        <v>11997</v>
      </c>
      <c r="J12809" s="3" t="s">
        <v>2213</v>
      </c>
      <c r="K12809" s="3" t="s">
        <v>24</v>
      </c>
      <c r="L12809" s="3">
        <v>15.0</v>
      </c>
      <c r="M12809" s="3" t="s">
        <v>30</v>
      </c>
      <c r="N12809" s="3" t="s">
        <v>6927</v>
      </c>
      <c r="O12809" s="3" t="s">
        <v>1360</v>
      </c>
      <c r="P12809" s="4">
        <v>23610.0</v>
      </c>
      <c r="Q12809" s="3" t="s">
        <v>169</v>
      </c>
      <c r="S12809" s="3" t="s">
        <v>34</v>
      </c>
    </row>
    <row r="12810">
      <c r="A12810" s="2">
        <v>42318.714907407404</v>
      </c>
      <c r="B12810" s="3">
        <v>76.0</v>
      </c>
      <c r="C12810" s="3" t="s">
        <v>11139</v>
      </c>
      <c r="D12810" s="3">
        <v>31.0</v>
      </c>
      <c r="E12810" s="3" t="s">
        <v>11190</v>
      </c>
      <c r="F12810" s="3">
        <v>8.0</v>
      </c>
      <c r="G12810" s="3">
        <v>8.0</v>
      </c>
      <c r="H12810" s="3" t="s">
        <v>11997</v>
      </c>
      <c r="I12810" s="3" t="s">
        <v>11997</v>
      </c>
      <c r="J12810" s="3" t="s">
        <v>2213</v>
      </c>
      <c r="K12810" s="3" t="s">
        <v>24</v>
      </c>
      <c r="L12810" s="3">
        <v>16.0</v>
      </c>
      <c r="M12810" s="3" t="s">
        <v>25</v>
      </c>
      <c r="N12810" s="3" t="s">
        <v>12049</v>
      </c>
      <c r="O12810" s="3" t="s">
        <v>257</v>
      </c>
      <c r="P12810" s="4">
        <v>28603.0</v>
      </c>
      <c r="Q12810" s="3" t="s">
        <v>216</v>
      </c>
      <c r="S12810" s="3" t="s">
        <v>34</v>
      </c>
    </row>
    <row r="12811">
      <c r="A12811" s="2">
        <v>42318.714907407404</v>
      </c>
      <c r="B12811" s="3">
        <v>76.0</v>
      </c>
      <c r="C12811" s="3" t="s">
        <v>11139</v>
      </c>
      <c r="D12811" s="3">
        <v>31.0</v>
      </c>
      <c r="E12811" s="3" t="s">
        <v>11190</v>
      </c>
      <c r="F12811" s="3">
        <v>8.0</v>
      </c>
      <c r="G12811" s="3">
        <v>8.0</v>
      </c>
      <c r="H12811" s="3" t="s">
        <v>11997</v>
      </c>
      <c r="I12811" s="3" t="s">
        <v>11997</v>
      </c>
      <c r="J12811" s="3" t="s">
        <v>2213</v>
      </c>
      <c r="K12811" s="3" t="s">
        <v>24</v>
      </c>
      <c r="L12811" s="3">
        <v>17.0</v>
      </c>
      <c r="M12811" s="3" t="s">
        <v>30</v>
      </c>
      <c r="N12811" s="3" t="s">
        <v>2919</v>
      </c>
      <c r="O12811" s="3" t="s">
        <v>45</v>
      </c>
      <c r="P12811" s="4">
        <v>24695.0</v>
      </c>
      <c r="Q12811" s="3" t="s">
        <v>216</v>
      </c>
      <c r="S12811" s="3" t="s">
        <v>34</v>
      </c>
    </row>
    <row r="12812">
      <c r="A12812" s="2">
        <v>42318.714907407404</v>
      </c>
      <c r="B12812" s="3">
        <v>76.0</v>
      </c>
      <c r="C12812" s="3" t="s">
        <v>11139</v>
      </c>
      <c r="D12812" s="3">
        <v>31.0</v>
      </c>
      <c r="E12812" s="3" t="s">
        <v>11190</v>
      </c>
      <c r="F12812" s="3">
        <v>8.0</v>
      </c>
      <c r="G12812" s="3">
        <v>8.0</v>
      </c>
      <c r="H12812" s="3" t="s">
        <v>11997</v>
      </c>
      <c r="I12812" s="3" t="s">
        <v>11997</v>
      </c>
      <c r="J12812" s="3" t="s">
        <v>2213</v>
      </c>
      <c r="K12812" s="3" t="s">
        <v>24</v>
      </c>
      <c r="L12812" s="3">
        <v>18.0</v>
      </c>
      <c r="M12812" s="3" t="s">
        <v>25</v>
      </c>
      <c r="N12812" s="3" t="s">
        <v>12050</v>
      </c>
      <c r="O12812" s="3" t="s">
        <v>91</v>
      </c>
      <c r="P12812" s="4">
        <v>21868.0</v>
      </c>
      <c r="Q12812" s="3" t="s">
        <v>72</v>
      </c>
      <c r="S12812" s="3" t="s">
        <v>34</v>
      </c>
    </row>
    <row r="12813">
      <c r="A12813" s="2">
        <v>42318.714907407404</v>
      </c>
      <c r="B12813" s="3">
        <v>76.0</v>
      </c>
      <c r="C12813" s="3" t="s">
        <v>11139</v>
      </c>
      <c r="D12813" s="3">
        <v>31.0</v>
      </c>
      <c r="E12813" s="3" t="s">
        <v>11190</v>
      </c>
      <c r="F12813" s="3">
        <v>8.0</v>
      </c>
      <c r="G12813" s="3">
        <v>8.0</v>
      </c>
      <c r="H12813" s="3" t="s">
        <v>11997</v>
      </c>
      <c r="I12813" s="3" t="s">
        <v>11997</v>
      </c>
      <c r="J12813" s="3" t="s">
        <v>2213</v>
      </c>
      <c r="K12813" s="3" t="s">
        <v>24</v>
      </c>
      <c r="L12813" s="3">
        <v>19.0</v>
      </c>
      <c r="M12813" s="3" t="s">
        <v>30</v>
      </c>
      <c r="N12813" s="3" t="s">
        <v>1132</v>
      </c>
      <c r="O12813" s="3" t="s">
        <v>235</v>
      </c>
      <c r="P12813" s="4">
        <v>23895.0</v>
      </c>
      <c r="Q12813" s="3" t="s">
        <v>132</v>
      </c>
      <c r="S12813" s="3" t="s">
        <v>34</v>
      </c>
    </row>
    <row r="12814">
      <c r="A12814" s="2">
        <v>42318.714907407404</v>
      </c>
      <c r="B12814" s="3">
        <v>76.0</v>
      </c>
      <c r="C12814" s="3" t="s">
        <v>11139</v>
      </c>
      <c r="D12814" s="3">
        <v>31.0</v>
      </c>
      <c r="E12814" s="3" t="s">
        <v>11190</v>
      </c>
      <c r="F12814" s="3">
        <v>8.0</v>
      </c>
      <c r="G12814" s="3">
        <v>8.0</v>
      </c>
      <c r="H12814" s="3" t="s">
        <v>11997</v>
      </c>
      <c r="I12814" s="3" t="s">
        <v>11997</v>
      </c>
      <c r="J12814" s="3" t="s">
        <v>2213</v>
      </c>
      <c r="K12814" s="3" t="s">
        <v>24</v>
      </c>
      <c r="L12814" s="3">
        <v>20.0</v>
      </c>
      <c r="M12814" s="3" t="s">
        <v>25</v>
      </c>
      <c r="N12814" s="3" t="s">
        <v>12051</v>
      </c>
      <c r="O12814" s="3" t="s">
        <v>523</v>
      </c>
      <c r="P12814" s="4">
        <v>25824.0</v>
      </c>
      <c r="Q12814" s="3" t="s">
        <v>60</v>
      </c>
      <c r="S12814" s="3" t="s">
        <v>34</v>
      </c>
    </row>
    <row r="12815">
      <c r="A12815" s="2">
        <v>42318.714907407404</v>
      </c>
      <c r="B12815" s="3">
        <v>76.0</v>
      </c>
      <c r="C12815" s="3" t="s">
        <v>11139</v>
      </c>
      <c r="D12815" s="3">
        <v>31.0</v>
      </c>
      <c r="E12815" s="3" t="s">
        <v>11190</v>
      </c>
      <c r="F12815" s="3">
        <v>8.0</v>
      </c>
      <c r="G12815" s="3">
        <v>8.0</v>
      </c>
      <c r="H12815" s="3" t="s">
        <v>11997</v>
      </c>
      <c r="I12815" s="3" t="s">
        <v>11997</v>
      </c>
      <c r="J12815" s="3" t="s">
        <v>2213</v>
      </c>
      <c r="K12815" s="3" t="s">
        <v>24</v>
      </c>
      <c r="L12815" s="3">
        <v>21.0</v>
      </c>
      <c r="M12815" s="3" t="s">
        <v>30</v>
      </c>
      <c r="N12815" s="3" t="s">
        <v>12052</v>
      </c>
      <c r="O12815" s="3" t="s">
        <v>1109</v>
      </c>
      <c r="P12815" s="4">
        <v>30515.0</v>
      </c>
      <c r="Q12815" s="3" t="s">
        <v>189</v>
      </c>
      <c r="S12815" s="3" t="s">
        <v>34</v>
      </c>
    </row>
    <row r="12816">
      <c r="A12816" s="2">
        <v>42318.714907407404</v>
      </c>
      <c r="B12816" s="3">
        <v>76.0</v>
      </c>
      <c r="C12816" s="3" t="s">
        <v>11139</v>
      </c>
      <c r="D12816" s="3">
        <v>31.0</v>
      </c>
      <c r="E12816" s="3" t="s">
        <v>11190</v>
      </c>
      <c r="F12816" s="3">
        <v>8.0</v>
      </c>
      <c r="G12816" s="3">
        <v>8.0</v>
      </c>
      <c r="H12816" s="3" t="s">
        <v>11997</v>
      </c>
      <c r="I12816" s="3" t="s">
        <v>11997</v>
      </c>
      <c r="J12816" s="3" t="s">
        <v>2213</v>
      </c>
      <c r="K12816" s="3" t="s">
        <v>24</v>
      </c>
      <c r="L12816" s="3">
        <v>22.0</v>
      </c>
      <c r="M12816" s="3" t="s">
        <v>25</v>
      </c>
      <c r="N12816" s="3" t="s">
        <v>12053</v>
      </c>
      <c r="O12816" s="3" t="s">
        <v>1815</v>
      </c>
      <c r="P12816" s="4">
        <v>26973.0</v>
      </c>
      <c r="Q12816" s="3" t="s">
        <v>79</v>
      </c>
      <c r="S12816" s="3" t="s">
        <v>34</v>
      </c>
    </row>
    <row r="12817">
      <c r="A12817" s="2">
        <v>42318.714907407404</v>
      </c>
      <c r="B12817" s="3">
        <v>76.0</v>
      </c>
      <c r="C12817" s="3" t="s">
        <v>11139</v>
      </c>
      <c r="D12817" s="3">
        <v>31.0</v>
      </c>
      <c r="E12817" s="3" t="s">
        <v>11190</v>
      </c>
      <c r="F12817" s="3">
        <v>8.0</v>
      </c>
      <c r="G12817" s="3">
        <v>8.0</v>
      </c>
      <c r="H12817" s="3" t="s">
        <v>11997</v>
      </c>
      <c r="I12817" s="3" t="s">
        <v>11997</v>
      </c>
      <c r="J12817" s="3" t="s">
        <v>2213</v>
      </c>
      <c r="K12817" s="3" t="s">
        <v>24</v>
      </c>
      <c r="L12817" s="3">
        <v>23.0</v>
      </c>
      <c r="M12817" s="3" t="s">
        <v>30</v>
      </c>
      <c r="N12817" s="3" t="s">
        <v>12054</v>
      </c>
      <c r="O12817" s="3" t="s">
        <v>10491</v>
      </c>
      <c r="P12817" s="4">
        <v>27147.0</v>
      </c>
      <c r="Q12817" s="3" t="s">
        <v>72</v>
      </c>
      <c r="S12817" s="3" t="s">
        <v>34</v>
      </c>
    </row>
    <row r="12818">
      <c r="A12818" s="2">
        <v>42318.714907407404</v>
      </c>
      <c r="B12818" s="3">
        <v>76.0</v>
      </c>
      <c r="C12818" s="3" t="s">
        <v>11139</v>
      </c>
      <c r="D12818" s="3">
        <v>31.0</v>
      </c>
      <c r="E12818" s="3" t="s">
        <v>11190</v>
      </c>
      <c r="F12818" s="3">
        <v>8.0</v>
      </c>
      <c r="G12818" s="3">
        <v>8.0</v>
      </c>
      <c r="H12818" s="3" t="s">
        <v>11997</v>
      </c>
      <c r="I12818" s="3" t="s">
        <v>11997</v>
      </c>
      <c r="J12818" s="3" t="s">
        <v>2213</v>
      </c>
      <c r="K12818" s="3" t="s">
        <v>24</v>
      </c>
      <c r="L12818" s="3">
        <v>24.0</v>
      </c>
      <c r="M12818" s="3" t="s">
        <v>25</v>
      </c>
      <c r="N12818" s="3" t="s">
        <v>12055</v>
      </c>
      <c r="O12818" s="3" t="s">
        <v>12056</v>
      </c>
      <c r="P12818" s="4">
        <v>27031.0</v>
      </c>
      <c r="Q12818" s="3" t="s">
        <v>132</v>
      </c>
      <c r="S12818" s="3" t="s">
        <v>34</v>
      </c>
    </row>
    <row r="12819">
      <c r="A12819" s="2">
        <v>42318.714907407404</v>
      </c>
      <c r="B12819" s="3">
        <v>76.0</v>
      </c>
      <c r="C12819" s="3" t="s">
        <v>11139</v>
      </c>
      <c r="D12819" s="3">
        <v>31.0</v>
      </c>
      <c r="E12819" s="3" t="s">
        <v>11190</v>
      </c>
      <c r="F12819" s="3">
        <v>8.0</v>
      </c>
      <c r="G12819" s="3">
        <v>8.0</v>
      </c>
      <c r="H12819" s="3" t="s">
        <v>11997</v>
      </c>
      <c r="I12819" s="3" t="s">
        <v>11997</v>
      </c>
      <c r="J12819" s="3" t="s">
        <v>2213</v>
      </c>
      <c r="K12819" s="3" t="s">
        <v>24</v>
      </c>
      <c r="L12819" s="3">
        <v>25.0</v>
      </c>
      <c r="M12819" s="3" t="s">
        <v>30</v>
      </c>
      <c r="N12819" s="3" t="s">
        <v>12057</v>
      </c>
      <c r="O12819" s="3" t="s">
        <v>1557</v>
      </c>
      <c r="P12819" s="4">
        <v>26985.0</v>
      </c>
      <c r="Q12819" s="3" t="s">
        <v>216</v>
      </c>
      <c r="S12819" s="3" t="s">
        <v>34</v>
      </c>
    </row>
    <row r="12820">
      <c r="A12820" s="2">
        <v>42318.714907407404</v>
      </c>
      <c r="B12820" s="3">
        <v>76.0</v>
      </c>
      <c r="C12820" s="3" t="s">
        <v>11139</v>
      </c>
      <c r="D12820" s="3">
        <v>31.0</v>
      </c>
      <c r="E12820" s="3" t="s">
        <v>11190</v>
      </c>
      <c r="F12820" s="3">
        <v>8.0</v>
      </c>
      <c r="G12820" s="3">
        <v>8.0</v>
      </c>
      <c r="H12820" s="3" t="s">
        <v>11997</v>
      </c>
      <c r="I12820" s="3" t="s">
        <v>11997</v>
      </c>
      <c r="J12820" s="3" t="s">
        <v>2213</v>
      </c>
      <c r="K12820" s="3" t="s">
        <v>24</v>
      </c>
      <c r="L12820" s="3">
        <v>26.0</v>
      </c>
      <c r="M12820" s="3" t="s">
        <v>25</v>
      </c>
      <c r="N12820" s="3" t="s">
        <v>12058</v>
      </c>
      <c r="O12820" s="3" t="s">
        <v>377</v>
      </c>
      <c r="P12820" s="4">
        <v>22694.0</v>
      </c>
      <c r="Q12820" s="3" t="s">
        <v>216</v>
      </c>
      <c r="S12820" s="3" t="s">
        <v>34</v>
      </c>
    </row>
    <row r="12821">
      <c r="A12821" s="2">
        <v>42318.714907407404</v>
      </c>
      <c r="B12821" s="3">
        <v>76.0</v>
      </c>
      <c r="C12821" s="3" t="s">
        <v>11139</v>
      </c>
      <c r="D12821" s="3">
        <v>31.0</v>
      </c>
      <c r="E12821" s="3" t="s">
        <v>11190</v>
      </c>
      <c r="F12821" s="3">
        <v>8.0</v>
      </c>
      <c r="G12821" s="3">
        <v>8.0</v>
      </c>
      <c r="H12821" s="3" t="s">
        <v>11997</v>
      </c>
      <c r="I12821" s="3" t="s">
        <v>11997</v>
      </c>
      <c r="J12821" s="3" t="s">
        <v>2213</v>
      </c>
      <c r="K12821" s="3" t="s">
        <v>24</v>
      </c>
      <c r="L12821" s="3">
        <v>27.0</v>
      </c>
      <c r="M12821" s="3" t="s">
        <v>30</v>
      </c>
      <c r="N12821" s="3" t="s">
        <v>12059</v>
      </c>
      <c r="O12821" s="3" t="s">
        <v>1403</v>
      </c>
      <c r="P12821" s="4">
        <v>26207.0</v>
      </c>
      <c r="Q12821" s="3" t="s">
        <v>40</v>
      </c>
      <c r="S12821" s="3" t="s">
        <v>34</v>
      </c>
    </row>
    <row r="12822">
      <c r="A12822" s="2">
        <v>42318.714907407404</v>
      </c>
      <c r="B12822" s="3">
        <v>76.0</v>
      </c>
      <c r="C12822" s="3" t="s">
        <v>11139</v>
      </c>
      <c r="D12822" s="3">
        <v>31.0</v>
      </c>
      <c r="E12822" s="3" t="s">
        <v>11190</v>
      </c>
      <c r="F12822" s="3">
        <v>8.0</v>
      </c>
      <c r="G12822" s="3">
        <v>8.0</v>
      </c>
      <c r="H12822" s="3" t="s">
        <v>11997</v>
      </c>
      <c r="I12822" s="3" t="s">
        <v>11997</v>
      </c>
      <c r="J12822" s="3" t="s">
        <v>2213</v>
      </c>
      <c r="K12822" s="3" t="s">
        <v>24</v>
      </c>
      <c r="L12822" s="3">
        <v>28.0</v>
      </c>
      <c r="M12822" s="3" t="s">
        <v>25</v>
      </c>
      <c r="N12822" s="3" t="s">
        <v>12060</v>
      </c>
      <c r="O12822" s="3" t="s">
        <v>1571</v>
      </c>
      <c r="P12822" s="4">
        <v>26863.0</v>
      </c>
      <c r="Q12822" s="3" t="s">
        <v>55</v>
      </c>
      <c r="S12822" s="3" t="s">
        <v>34</v>
      </c>
    </row>
    <row r="12823">
      <c r="A12823" s="2">
        <v>42318.714907407404</v>
      </c>
      <c r="B12823" s="3">
        <v>76.0</v>
      </c>
      <c r="C12823" s="3" t="s">
        <v>11139</v>
      </c>
      <c r="D12823" s="3">
        <v>31.0</v>
      </c>
      <c r="E12823" s="3" t="s">
        <v>11190</v>
      </c>
      <c r="F12823" s="3">
        <v>8.0</v>
      </c>
      <c r="G12823" s="3">
        <v>8.0</v>
      </c>
      <c r="H12823" s="3" t="s">
        <v>11997</v>
      </c>
      <c r="I12823" s="3" t="s">
        <v>11997</v>
      </c>
      <c r="J12823" s="3" t="s">
        <v>2213</v>
      </c>
      <c r="K12823" s="3" t="s">
        <v>24</v>
      </c>
      <c r="L12823" s="3">
        <v>29.0</v>
      </c>
      <c r="M12823" s="3" t="s">
        <v>30</v>
      </c>
      <c r="N12823" s="3" t="s">
        <v>12061</v>
      </c>
      <c r="O12823" s="3" t="s">
        <v>139</v>
      </c>
      <c r="P12823" s="4">
        <v>28209.0</v>
      </c>
      <c r="Q12823" s="3" t="s">
        <v>132</v>
      </c>
      <c r="S12823" s="3" t="s">
        <v>34</v>
      </c>
    </row>
    <row r="12824">
      <c r="A12824" s="2">
        <v>42318.714907407404</v>
      </c>
      <c r="B12824" s="3">
        <v>76.0</v>
      </c>
      <c r="C12824" s="3" t="s">
        <v>11139</v>
      </c>
      <c r="D12824" s="3">
        <v>31.0</v>
      </c>
      <c r="E12824" s="3" t="s">
        <v>11190</v>
      </c>
      <c r="F12824" s="3">
        <v>8.0</v>
      </c>
      <c r="G12824" s="3">
        <v>8.0</v>
      </c>
      <c r="H12824" s="3" t="s">
        <v>11997</v>
      </c>
      <c r="I12824" s="3" t="s">
        <v>11997</v>
      </c>
      <c r="J12824" s="3" t="s">
        <v>2213</v>
      </c>
      <c r="K12824" s="3" t="s">
        <v>24</v>
      </c>
      <c r="L12824" s="3">
        <v>30.0</v>
      </c>
      <c r="M12824" s="3" t="s">
        <v>25</v>
      </c>
      <c r="N12824" s="3" t="s">
        <v>12062</v>
      </c>
      <c r="O12824" s="3" t="s">
        <v>1234</v>
      </c>
      <c r="P12824" s="4">
        <v>22516.0</v>
      </c>
      <c r="Q12824" s="3" t="s">
        <v>33</v>
      </c>
      <c r="S12824" s="3" t="s">
        <v>34</v>
      </c>
    </row>
    <row r="12825">
      <c r="A12825" s="2">
        <v>42318.714907407404</v>
      </c>
      <c r="B12825" s="3">
        <v>76.0</v>
      </c>
      <c r="C12825" s="3" t="s">
        <v>11139</v>
      </c>
      <c r="D12825" s="3">
        <v>31.0</v>
      </c>
      <c r="E12825" s="3" t="s">
        <v>11190</v>
      </c>
      <c r="F12825" s="3">
        <v>8.0</v>
      </c>
      <c r="G12825" s="3">
        <v>8.0</v>
      </c>
      <c r="H12825" s="3" t="s">
        <v>11997</v>
      </c>
      <c r="I12825" s="3" t="s">
        <v>11997</v>
      </c>
      <c r="J12825" s="3" t="s">
        <v>2213</v>
      </c>
      <c r="K12825" s="3" t="s">
        <v>24</v>
      </c>
      <c r="L12825" s="3">
        <v>31.0</v>
      </c>
      <c r="M12825" s="3" t="s">
        <v>30</v>
      </c>
      <c r="N12825" s="3" t="s">
        <v>10567</v>
      </c>
      <c r="O12825" s="3" t="s">
        <v>81</v>
      </c>
      <c r="P12825" s="4">
        <v>27931.0</v>
      </c>
      <c r="Q12825" s="3" t="s">
        <v>52</v>
      </c>
      <c r="S12825" s="3" t="s">
        <v>34</v>
      </c>
    </row>
    <row r="12826">
      <c r="A12826" s="2">
        <v>42318.714907407404</v>
      </c>
      <c r="B12826" s="3">
        <v>76.0</v>
      </c>
      <c r="C12826" s="3" t="s">
        <v>11139</v>
      </c>
      <c r="D12826" s="3">
        <v>31.0</v>
      </c>
      <c r="E12826" s="3" t="s">
        <v>11190</v>
      </c>
      <c r="F12826" s="3">
        <v>8.0</v>
      </c>
      <c r="G12826" s="3">
        <v>8.0</v>
      </c>
      <c r="H12826" s="3" t="s">
        <v>11997</v>
      </c>
      <c r="I12826" s="3" t="s">
        <v>11997</v>
      </c>
      <c r="J12826" s="3" t="s">
        <v>2213</v>
      </c>
      <c r="K12826" s="3" t="s">
        <v>24</v>
      </c>
      <c r="L12826" s="3">
        <v>32.0</v>
      </c>
      <c r="M12826" s="3" t="s">
        <v>25</v>
      </c>
      <c r="N12826" s="3" t="s">
        <v>12063</v>
      </c>
      <c r="O12826" s="3" t="s">
        <v>664</v>
      </c>
      <c r="P12826" s="4">
        <v>21438.0</v>
      </c>
      <c r="Q12826" s="3" t="s">
        <v>79</v>
      </c>
      <c r="S12826" s="3" t="s">
        <v>34</v>
      </c>
    </row>
    <row r="12827">
      <c r="A12827" s="2">
        <v>42318.714907407404</v>
      </c>
      <c r="B12827" s="3">
        <v>76.0</v>
      </c>
      <c r="C12827" s="3" t="s">
        <v>11139</v>
      </c>
      <c r="D12827" s="3">
        <v>31.0</v>
      </c>
      <c r="E12827" s="3" t="s">
        <v>11190</v>
      </c>
      <c r="F12827" s="3">
        <v>8.0</v>
      </c>
      <c r="G12827" s="3">
        <v>8.0</v>
      </c>
      <c r="H12827" s="3" t="s">
        <v>11997</v>
      </c>
      <c r="I12827" s="3" t="s">
        <v>11997</v>
      </c>
      <c r="J12827" s="3" t="s">
        <v>2213</v>
      </c>
      <c r="K12827" s="3" t="s">
        <v>24</v>
      </c>
      <c r="L12827" s="3">
        <v>33.0</v>
      </c>
      <c r="M12827" s="3" t="s">
        <v>30</v>
      </c>
      <c r="N12827" s="3" t="s">
        <v>12064</v>
      </c>
      <c r="O12827" s="3" t="s">
        <v>8515</v>
      </c>
      <c r="P12827" s="4">
        <v>27591.0</v>
      </c>
      <c r="Q12827" s="3" t="s">
        <v>75</v>
      </c>
      <c r="S12827" s="3" t="s">
        <v>34</v>
      </c>
    </row>
    <row r="12828">
      <c r="A12828" s="2">
        <v>42318.714907407404</v>
      </c>
      <c r="B12828" s="3">
        <v>76.0</v>
      </c>
      <c r="C12828" s="3" t="s">
        <v>11139</v>
      </c>
      <c r="D12828" s="3">
        <v>31.0</v>
      </c>
      <c r="E12828" s="3" t="s">
        <v>11190</v>
      </c>
      <c r="F12828" s="3">
        <v>8.0</v>
      </c>
      <c r="G12828" s="3">
        <v>8.0</v>
      </c>
      <c r="H12828" s="3" t="s">
        <v>11997</v>
      </c>
      <c r="I12828" s="3" t="s">
        <v>11997</v>
      </c>
      <c r="J12828" s="3" t="s">
        <v>2213</v>
      </c>
      <c r="K12828" s="3" t="s">
        <v>24</v>
      </c>
      <c r="L12828" s="3">
        <v>34.0</v>
      </c>
      <c r="M12828" s="3" t="s">
        <v>25</v>
      </c>
      <c r="N12828" s="3" t="s">
        <v>12065</v>
      </c>
      <c r="O12828" s="3" t="s">
        <v>36</v>
      </c>
      <c r="P12828" s="4">
        <v>31786.0</v>
      </c>
      <c r="Q12828" s="3" t="s">
        <v>216</v>
      </c>
      <c r="S12828" s="3" t="s">
        <v>34</v>
      </c>
    </row>
    <row r="12829">
      <c r="A12829" s="2">
        <v>42318.714907407404</v>
      </c>
      <c r="B12829" s="3">
        <v>76.0</v>
      </c>
      <c r="C12829" s="3" t="s">
        <v>11139</v>
      </c>
      <c r="D12829" s="3">
        <v>31.0</v>
      </c>
      <c r="E12829" s="3" t="s">
        <v>11190</v>
      </c>
      <c r="F12829" s="3">
        <v>8.0</v>
      </c>
      <c r="G12829" s="3">
        <v>8.0</v>
      </c>
      <c r="H12829" s="3" t="s">
        <v>11997</v>
      </c>
      <c r="I12829" s="3" t="s">
        <v>11997</v>
      </c>
      <c r="J12829" s="3" t="s">
        <v>2213</v>
      </c>
      <c r="K12829" s="3" t="s">
        <v>24</v>
      </c>
      <c r="L12829" s="3">
        <v>35.0</v>
      </c>
      <c r="M12829" s="3" t="s">
        <v>30</v>
      </c>
      <c r="N12829" s="3" t="s">
        <v>12066</v>
      </c>
      <c r="O12829" s="3" t="s">
        <v>1304</v>
      </c>
      <c r="P12829" s="4">
        <v>34996.0</v>
      </c>
      <c r="Q12829" s="3" t="s">
        <v>191</v>
      </c>
      <c r="S12829" s="3" t="s">
        <v>34</v>
      </c>
    </row>
    <row r="12830">
      <c r="A12830" s="2">
        <v>42318.714907407404</v>
      </c>
      <c r="B12830" s="3">
        <v>76.0</v>
      </c>
      <c r="C12830" s="3" t="s">
        <v>11139</v>
      </c>
      <c r="D12830" s="3">
        <v>31.0</v>
      </c>
      <c r="E12830" s="3" t="s">
        <v>11190</v>
      </c>
      <c r="F12830" s="3">
        <v>8.0</v>
      </c>
      <c r="G12830" s="3">
        <v>8.0</v>
      </c>
      <c r="H12830" s="3" t="s">
        <v>11997</v>
      </c>
      <c r="I12830" s="3" t="s">
        <v>11997</v>
      </c>
      <c r="J12830" s="3" t="s">
        <v>2213</v>
      </c>
      <c r="K12830" s="3" t="s">
        <v>24</v>
      </c>
      <c r="L12830" s="3">
        <v>36.0</v>
      </c>
      <c r="M12830" s="3" t="s">
        <v>25</v>
      </c>
      <c r="N12830" s="3" t="s">
        <v>6265</v>
      </c>
      <c r="O12830" s="3" t="s">
        <v>1947</v>
      </c>
      <c r="P12830" s="4">
        <v>17665.0</v>
      </c>
      <c r="Q12830" s="3" t="s">
        <v>49</v>
      </c>
      <c r="S12830" s="3" t="s">
        <v>34</v>
      </c>
    </row>
    <row r="12831">
      <c r="A12831" s="2">
        <v>42318.714907407404</v>
      </c>
      <c r="B12831" s="3">
        <v>76.0</v>
      </c>
      <c r="C12831" s="3" t="s">
        <v>11139</v>
      </c>
      <c r="D12831" s="3">
        <v>31.0</v>
      </c>
      <c r="E12831" s="3" t="s">
        <v>11190</v>
      </c>
      <c r="F12831" s="3">
        <v>8.0</v>
      </c>
      <c r="G12831" s="3">
        <v>8.0</v>
      </c>
      <c r="H12831" s="3" t="s">
        <v>11997</v>
      </c>
      <c r="I12831" s="3" t="s">
        <v>11997</v>
      </c>
      <c r="J12831" s="3" t="s">
        <v>2213</v>
      </c>
      <c r="K12831" s="3" t="s">
        <v>24</v>
      </c>
      <c r="L12831" s="3">
        <v>37.0</v>
      </c>
      <c r="M12831" s="3" t="s">
        <v>30</v>
      </c>
      <c r="N12831" s="3" t="s">
        <v>4929</v>
      </c>
      <c r="O12831" s="3" t="s">
        <v>3917</v>
      </c>
      <c r="P12831" s="4">
        <v>27270.0</v>
      </c>
      <c r="Q12831" s="3" t="s">
        <v>247</v>
      </c>
      <c r="S12831" s="3" t="s">
        <v>34</v>
      </c>
    </row>
    <row r="12832">
      <c r="A12832" s="2">
        <v>42318.714907407404</v>
      </c>
      <c r="B12832" s="3">
        <v>76.0</v>
      </c>
      <c r="C12832" s="3" t="s">
        <v>11139</v>
      </c>
      <c r="D12832" s="3">
        <v>31.0</v>
      </c>
      <c r="E12832" s="3" t="s">
        <v>11190</v>
      </c>
      <c r="F12832" s="3">
        <v>8.0</v>
      </c>
      <c r="G12832" s="3">
        <v>8.0</v>
      </c>
      <c r="H12832" s="3" t="s">
        <v>11997</v>
      </c>
      <c r="I12832" s="3" t="s">
        <v>11997</v>
      </c>
      <c r="J12832" s="3" t="s">
        <v>2213</v>
      </c>
      <c r="K12832" s="3" t="s">
        <v>24</v>
      </c>
      <c r="L12832" s="3">
        <v>38.0</v>
      </c>
      <c r="M12832" s="3" t="s">
        <v>25</v>
      </c>
      <c r="N12832" s="3" t="s">
        <v>11555</v>
      </c>
      <c r="O12832" s="3" t="s">
        <v>319</v>
      </c>
      <c r="P12832" s="4">
        <v>34379.0</v>
      </c>
      <c r="Q12832" s="3" t="s">
        <v>191</v>
      </c>
      <c r="S12832" s="3" t="s">
        <v>34</v>
      </c>
    </row>
    <row r="12833">
      <c r="A12833" s="2">
        <v>42318.714907407404</v>
      </c>
      <c r="B12833" s="3">
        <v>76.0</v>
      </c>
      <c r="C12833" s="3" t="s">
        <v>11139</v>
      </c>
      <c r="D12833" s="3">
        <v>32.0</v>
      </c>
      <c r="E12833" s="3" t="s">
        <v>11219</v>
      </c>
      <c r="F12833" s="3">
        <v>8.0</v>
      </c>
      <c r="G12833" s="3">
        <v>8.0</v>
      </c>
      <c r="H12833" s="3" t="s">
        <v>11997</v>
      </c>
      <c r="I12833" s="3" t="s">
        <v>11997</v>
      </c>
      <c r="J12833" s="3" t="s">
        <v>2213</v>
      </c>
      <c r="K12833" s="3" t="s">
        <v>24</v>
      </c>
      <c r="L12833" s="3">
        <v>1.0</v>
      </c>
      <c r="M12833" s="3" t="s">
        <v>25</v>
      </c>
      <c r="N12833" s="3" t="s">
        <v>12067</v>
      </c>
      <c r="O12833" s="3" t="s">
        <v>137</v>
      </c>
      <c r="P12833" s="4">
        <v>29391.0</v>
      </c>
      <c r="Q12833" s="3" t="s">
        <v>228</v>
      </c>
      <c r="S12833" s="3" t="s">
        <v>34</v>
      </c>
    </row>
    <row r="12834">
      <c r="A12834" s="2">
        <v>42318.714907407404</v>
      </c>
      <c r="B12834" s="3">
        <v>76.0</v>
      </c>
      <c r="C12834" s="3" t="s">
        <v>11139</v>
      </c>
      <c r="D12834" s="3">
        <v>32.0</v>
      </c>
      <c r="E12834" s="3" t="s">
        <v>11219</v>
      </c>
      <c r="F12834" s="3">
        <v>8.0</v>
      </c>
      <c r="G12834" s="3">
        <v>8.0</v>
      </c>
      <c r="H12834" s="3" t="s">
        <v>11997</v>
      </c>
      <c r="I12834" s="3" t="s">
        <v>11997</v>
      </c>
      <c r="J12834" s="3" t="s">
        <v>2213</v>
      </c>
      <c r="K12834" s="3" t="s">
        <v>24</v>
      </c>
      <c r="L12834" s="3">
        <v>2.0</v>
      </c>
      <c r="M12834" s="3" t="s">
        <v>30</v>
      </c>
      <c r="N12834" s="3" t="s">
        <v>12068</v>
      </c>
      <c r="O12834" s="3" t="s">
        <v>283</v>
      </c>
      <c r="P12834" s="4">
        <v>26436.0</v>
      </c>
      <c r="Q12834" s="3" t="s">
        <v>115</v>
      </c>
      <c r="S12834" s="3" t="s">
        <v>34</v>
      </c>
    </row>
    <row r="12835">
      <c r="A12835" s="2">
        <v>42318.714907407404</v>
      </c>
      <c r="B12835" s="3">
        <v>76.0</v>
      </c>
      <c r="C12835" s="3" t="s">
        <v>11139</v>
      </c>
      <c r="D12835" s="3">
        <v>32.0</v>
      </c>
      <c r="E12835" s="3" t="s">
        <v>11219</v>
      </c>
      <c r="F12835" s="3">
        <v>8.0</v>
      </c>
      <c r="G12835" s="3">
        <v>8.0</v>
      </c>
      <c r="H12835" s="3" t="s">
        <v>11997</v>
      </c>
      <c r="I12835" s="3" t="s">
        <v>11997</v>
      </c>
      <c r="J12835" s="3" t="s">
        <v>2213</v>
      </c>
      <c r="K12835" s="3" t="s">
        <v>24</v>
      </c>
      <c r="L12835" s="3">
        <v>3.0</v>
      </c>
      <c r="M12835" s="3" t="s">
        <v>25</v>
      </c>
      <c r="N12835" s="3" t="s">
        <v>12069</v>
      </c>
      <c r="O12835" s="3" t="s">
        <v>297</v>
      </c>
      <c r="P12835" s="4">
        <v>27912.0</v>
      </c>
      <c r="Q12835" s="3" t="s">
        <v>132</v>
      </c>
      <c r="S12835" s="3" t="s">
        <v>34</v>
      </c>
    </row>
    <row r="12836">
      <c r="A12836" s="2">
        <v>42318.714907407404</v>
      </c>
      <c r="B12836" s="3">
        <v>76.0</v>
      </c>
      <c r="C12836" s="3" t="s">
        <v>11139</v>
      </c>
      <c r="D12836" s="3">
        <v>32.0</v>
      </c>
      <c r="E12836" s="3" t="s">
        <v>11219</v>
      </c>
      <c r="F12836" s="3">
        <v>8.0</v>
      </c>
      <c r="G12836" s="3">
        <v>8.0</v>
      </c>
      <c r="H12836" s="3" t="s">
        <v>11997</v>
      </c>
      <c r="I12836" s="3" t="s">
        <v>11997</v>
      </c>
      <c r="J12836" s="3" t="s">
        <v>2213</v>
      </c>
      <c r="K12836" s="3" t="s">
        <v>24</v>
      </c>
      <c r="L12836" s="3">
        <v>4.0</v>
      </c>
      <c r="M12836" s="3" t="s">
        <v>30</v>
      </c>
      <c r="N12836" s="3" t="s">
        <v>12070</v>
      </c>
      <c r="O12836" s="3" t="s">
        <v>102</v>
      </c>
      <c r="P12836" s="4">
        <v>23965.0</v>
      </c>
      <c r="Q12836" s="3" t="s">
        <v>228</v>
      </c>
      <c r="S12836" s="3" t="s">
        <v>34</v>
      </c>
    </row>
    <row r="12837">
      <c r="A12837" s="2">
        <v>42318.714907407404</v>
      </c>
      <c r="B12837" s="3">
        <v>76.0</v>
      </c>
      <c r="C12837" s="3" t="s">
        <v>11139</v>
      </c>
      <c r="D12837" s="3">
        <v>32.0</v>
      </c>
      <c r="E12837" s="3" t="s">
        <v>11219</v>
      </c>
      <c r="F12837" s="3">
        <v>8.0</v>
      </c>
      <c r="G12837" s="3">
        <v>8.0</v>
      </c>
      <c r="H12837" s="3" t="s">
        <v>11997</v>
      </c>
      <c r="I12837" s="3" t="s">
        <v>11997</v>
      </c>
      <c r="J12837" s="3" t="s">
        <v>2213</v>
      </c>
      <c r="K12837" s="3" t="s">
        <v>24</v>
      </c>
      <c r="L12837" s="3">
        <v>5.0</v>
      </c>
      <c r="M12837" s="3" t="s">
        <v>25</v>
      </c>
      <c r="N12837" s="3" t="s">
        <v>12071</v>
      </c>
      <c r="O12837" s="3" t="s">
        <v>127</v>
      </c>
      <c r="P12837" s="4">
        <v>17542.0</v>
      </c>
      <c r="Q12837" s="3" t="s">
        <v>228</v>
      </c>
      <c r="S12837" s="3" t="s">
        <v>34</v>
      </c>
    </row>
    <row r="12838">
      <c r="A12838" s="2">
        <v>42318.714907407404</v>
      </c>
      <c r="B12838" s="3">
        <v>76.0</v>
      </c>
      <c r="C12838" s="3" t="s">
        <v>11139</v>
      </c>
      <c r="D12838" s="3">
        <v>32.0</v>
      </c>
      <c r="E12838" s="3" t="s">
        <v>11219</v>
      </c>
      <c r="F12838" s="3">
        <v>8.0</v>
      </c>
      <c r="G12838" s="3">
        <v>8.0</v>
      </c>
      <c r="H12838" s="3" t="s">
        <v>11997</v>
      </c>
      <c r="I12838" s="3" t="s">
        <v>11997</v>
      </c>
      <c r="J12838" s="3" t="s">
        <v>2213</v>
      </c>
      <c r="K12838" s="3" t="s">
        <v>24</v>
      </c>
      <c r="L12838" s="3">
        <v>6.0</v>
      </c>
      <c r="M12838" s="3" t="s">
        <v>30</v>
      </c>
      <c r="N12838" s="3" t="s">
        <v>4347</v>
      </c>
      <c r="O12838" s="3" t="s">
        <v>746</v>
      </c>
      <c r="P12838" s="4">
        <v>26561.0</v>
      </c>
      <c r="Q12838" s="3" t="s">
        <v>33</v>
      </c>
      <c r="S12838" s="3" t="s">
        <v>34</v>
      </c>
    </row>
    <row r="12839">
      <c r="A12839" s="2">
        <v>42318.714907407404</v>
      </c>
      <c r="B12839" s="3">
        <v>76.0</v>
      </c>
      <c r="C12839" s="3" t="s">
        <v>11139</v>
      </c>
      <c r="D12839" s="3">
        <v>32.0</v>
      </c>
      <c r="E12839" s="3" t="s">
        <v>11219</v>
      </c>
      <c r="F12839" s="3">
        <v>8.0</v>
      </c>
      <c r="G12839" s="3">
        <v>8.0</v>
      </c>
      <c r="H12839" s="3" t="s">
        <v>11997</v>
      </c>
      <c r="I12839" s="3" t="s">
        <v>11997</v>
      </c>
      <c r="J12839" s="3" t="s">
        <v>2213</v>
      </c>
      <c r="K12839" s="3" t="s">
        <v>24</v>
      </c>
      <c r="L12839" s="3">
        <v>7.0</v>
      </c>
      <c r="M12839" s="3" t="s">
        <v>25</v>
      </c>
      <c r="N12839" s="3" t="s">
        <v>12072</v>
      </c>
      <c r="O12839" s="3" t="s">
        <v>417</v>
      </c>
      <c r="P12839" s="4">
        <v>17088.0</v>
      </c>
      <c r="Q12839" s="3" t="s">
        <v>49</v>
      </c>
      <c r="S12839" s="3" t="s">
        <v>34</v>
      </c>
    </row>
    <row r="12840">
      <c r="A12840" s="2">
        <v>42318.714907407404</v>
      </c>
      <c r="B12840" s="3">
        <v>76.0</v>
      </c>
      <c r="C12840" s="3" t="s">
        <v>11139</v>
      </c>
      <c r="D12840" s="3">
        <v>34.0</v>
      </c>
      <c r="E12840" s="3" t="s">
        <v>11225</v>
      </c>
      <c r="F12840" s="3">
        <v>8.0</v>
      </c>
      <c r="G12840" s="3">
        <v>8.0</v>
      </c>
      <c r="H12840" s="3" t="s">
        <v>11997</v>
      </c>
      <c r="I12840" s="3" t="s">
        <v>11997</v>
      </c>
      <c r="J12840" s="3" t="s">
        <v>2213</v>
      </c>
      <c r="K12840" s="3" t="s">
        <v>272</v>
      </c>
      <c r="L12840" s="3">
        <v>1.0</v>
      </c>
      <c r="M12840" s="3" t="s">
        <v>25</v>
      </c>
      <c r="N12840" s="3" t="s">
        <v>12073</v>
      </c>
      <c r="O12840" s="3" t="s">
        <v>218</v>
      </c>
      <c r="P12840" s="4">
        <v>21171.0</v>
      </c>
      <c r="Q12840" s="3" t="s">
        <v>970</v>
      </c>
      <c r="R12840" s="3" t="s">
        <v>2171</v>
      </c>
      <c r="S12840" s="3" t="s">
        <v>34</v>
      </c>
    </row>
    <row r="12841">
      <c r="A12841" s="2">
        <v>42318.714907407404</v>
      </c>
      <c r="B12841" s="3">
        <v>76.0</v>
      </c>
      <c r="C12841" s="3" t="s">
        <v>11139</v>
      </c>
      <c r="D12841" s="3">
        <v>34.0</v>
      </c>
      <c r="E12841" s="3" t="s">
        <v>11225</v>
      </c>
      <c r="F12841" s="3">
        <v>8.0</v>
      </c>
      <c r="G12841" s="3">
        <v>8.0</v>
      </c>
      <c r="H12841" s="3" t="s">
        <v>11997</v>
      </c>
      <c r="I12841" s="3" t="s">
        <v>11997</v>
      </c>
      <c r="J12841" s="3" t="s">
        <v>2213</v>
      </c>
      <c r="K12841" s="3" t="s">
        <v>24</v>
      </c>
      <c r="L12841" s="3">
        <v>2.0</v>
      </c>
      <c r="M12841" s="3" t="s">
        <v>30</v>
      </c>
      <c r="N12841" s="3" t="s">
        <v>12074</v>
      </c>
      <c r="O12841" s="3" t="s">
        <v>215</v>
      </c>
      <c r="P12841" s="4">
        <v>22564.0</v>
      </c>
      <c r="Q12841" s="3" t="s">
        <v>1955</v>
      </c>
      <c r="S12841" s="3" t="s">
        <v>34</v>
      </c>
    </row>
    <row r="12842">
      <c r="A12842" s="2">
        <v>42318.714907407404</v>
      </c>
      <c r="B12842" s="3">
        <v>76.0</v>
      </c>
      <c r="C12842" s="3" t="s">
        <v>11139</v>
      </c>
      <c r="D12842" s="3">
        <v>34.0</v>
      </c>
      <c r="E12842" s="3" t="s">
        <v>11225</v>
      </c>
      <c r="F12842" s="3">
        <v>8.0</v>
      </c>
      <c r="G12842" s="3">
        <v>8.0</v>
      </c>
      <c r="H12842" s="3" t="s">
        <v>11997</v>
      </c>
      <c r="I12842" s="3" t="s">
        <v>11997</v>
      </c>
      <c r="J12842" s="3" t="s">
        <v>2213</v>
      </c>
      <c r="K12842" s="3" t="s">
        <v>24</v>
      </c>
      <c r="L12842" s="3">
        <v>3.0</v>
      </c>
      <c r="M12842" s="3" t="s">
        <v>25</v>
      </c>
      <c r="N12842" s="3" t="s">
        <v>12075</v>
      </c>
      <c r="O12842" s="3" t="s">
        <v>243</v>
      </c>
      <c r="P12842" s="4">
        <v>18387.0</v>
      </c>
      <c r="Q12842" s="3" t="s">
        <v>49</v>
      </c>
      <c r="S12842" s="3" t="s">
        <v>34</v>
      </c>
    </row>
    <row r="12843">
      <c r="A12843" s="2">
        <v>42318.714907407404</v>
      </c>
      <c r="B12843" s="3">
        <v>76.0</v>
      </c>
      <c r="C12843" s="3" t="s">
        <v>11139</v>
      </c>
      <c r="D12843" s="3">
        <v>34.0</v>
      </c>
      <c r="E12843" s="3" t="s">
        <v>11225</v>
      </c>
      <c r="F12843" s="3">
        <v>8.0</v>
      </c>
      <c r="G12843" s="3">
        <v>8.0</v>
      </c>
      <c r="H12843" s="3" t="s">
        <v>11997</v>
      </c>
      <c r="I12843" s="3" t="s">
        <v>11997</v>
      </c>
      <c r="J12843" s="3" t="s">
        <v>2213</v>
      </c>
      <c r="K12843" s="3" t="s">
        <v>24</v>
      </c>
      <c r="L12843" s="3">
        <v>4.0</v>
      </c>
      <c r="M12843" s="3" t="s">
        <v>30</v>
      </c>
      <c r="N12843" s="3" t="s">
        <v>12076</v>
      </c>
      <c r="O12843" s="3" t="s">
        <v>726</v>
      </c>
      <c r="P12843" s="4">
        <v>29081.0</v>
      </c>
      <c r="Q12843" s="3" t="s">
        <v>72</v>
      </c>
      <c r="S12843" s="3" t="s">
        <v>34</v>
      </c>
    </row>
    <row r="12844">
      <c r="A12844" s="2">
        <v>42318.714907407404</v>
      </c>
      <c r="B12844" s="3">
        <v>76.0</v>
      </c>
      <c r="C12844" s="3" t="s">
        <v>11139</v>
      </c>
      <c r="D12844" s="3">
        <v>34.0</v>
      </c>
      <c r="E12844" s="3" t="s">
        <v>11225</v>
      </c>
      <c r="F12844" s="3">
        <v>8.0</v>
      </c>
      <c r="G12844" s="3">
        <v>8.0</v>
      </c>
      <c r="H12844" s="3" t="s">
        <v>11997</v>
      </c>
      <c r="I12844" s="3" t="s">
        <v>11997</v>
      </c>
      <c r="J12844" s="3" t="s">
        <v>2213</v>
      </c>
      <c r="K12844" s="3" t="s">
        <v>24</v>
      </c>
      <c r="L12844" s="3">
        <v>5.0</v>
      </c>
      <c r="M12844" s="3" t="s">
        <v>25</v>
      </c>
      <c r="N12844" s="3" t="s">
        <v>12077</v>
      </c>
      <c r="O12844" s="3" t="s">
        <v>127</v>
      </c>
      <c r="P12844" s="4">
        <v>15904.0</v>
      </c>
      <c r="Q12844" s="3" t="s">
        <v>1955</v>
      </c>
      <c r="S12844" s="3" t="s">
        <v>34</v>
      </c>
    </row>
    <row r="12845">
      <c r="A12845" s="2">
        <v>42318.714907407404</v>
      </c>
      <c r="B12845" s="3">
        <v>76.0</v>
      </c>
      <c r="C12845" s="3" t="s">
        <v>11139</v>
      </c>
      <c r="D12845" s="3">
        <v>34.0</v>
      </c>
      <c r="E12845" s="3" t="s">
        <v>11225</v>
      </c>
      <c r="F12845" s="3">
        <v>8.0</v>
      </c>
      <c r="G12845" s="3">
        <v>8.0</v>
      </c>
      <c r="H12845" s="3" t="s">
        <v>11997</v>
      </c>
      <c r="I12845" s="3" t="s">
        <v>11997</v>
      </c>
      <c r="J12845" s="3" t="s">
        <v>2213</v>
      </c>
      <c r="K12845" s="3" t="s">
        <v>24</v>
      </c>
      <c r="L12845" s="3">
        <v>6.0</v>
      </c>
      <c r="M12845" s="3" t="s">
        <v>30</v>
      </c>
      <c r="N12845" s="3" t="s">
        <v>12078</v>
      </c>
      <c r="O12845" s="3" t="s">
        <v>998</v>
      </c>
      <c r="P12845" s="4">
        <v>23646.0</v>
      </c>
      <c r="Q12845" s="3" t="s">
        <v>115</v>
      </c>
      <c r="S12845" s="3" t="s">
        <v>34</v>
      </c>
    </row>
    <row r="12846">
      <c r="A12846" s="2">
        <v>42318.714907407404</v>
      </c>
      <c r="B12846" s="3">
        <v>76.0</v>
      </c>
      <c r="C12846" s="3" t="s">
        <v>11139</v>
      </c>
      <c r="D12846" s="3">
        <v>34.0</v>
      </c>
      <c r="E12846" s="3" t="s">
        <v>11225</v>
      </c>
      <c r="F12846" s="3">
        <v>8.0</v>
      </c>
      <c r="G12846" s="3">
        <v>8.0</v>
      </c>
      <c r="H12846" s="3" t="s">
        <v>11997</v>
      </c>
      <c r="I12846" s="3" t="s">
        <v>11997</v>
      </c>
      <c r="J12846" s="3" t="s">
        <v>2213</v>
      </c>
      <c r="K12846" s="3" t="s">
        <v>24</v>
      </c>
      <c r="L12846" s="3">
        <v>7.0</v>
      </c>
      <c r="M12846" s="3" t="s">
        <v>25</v>
      </c>
      <c r="N12846" s="3" t="s">
        <v>1737</v>
      </c>
      <c r="O12846" s="3" t="s">
        <v>95</v>
      </c>
      <c r="P12846" s="4">
        <v>21024.0</v>
      </c>
      <c r="Q12846" s="3" t="s">
        <v>149</v>
      </c>
      <c r="S12846" s="3" t="s">
        <v>34</v>
      </c>
    </row>
    <row r="12847">
      <c r="A12847" s="2">
        <v>42318.714907407404</v>
      </c>
      <c r="B12847" s="3">
        <v>76.0</v>
      </c>
      <c r="C12847" s="3" t="s">
        <v>11139</v>
      </c>
      <c r="D12847" s="3">
        <v>34.0</v>
      </c>
      <c r="E12847" s="3" t="s">
        <v>11225</v>
      </c>
      <c r="F12847" s="3">
        <v>8.0</v>
      </c>
      <c r="G12847" s="3">
        <v>8.0</v>
      </c>
      <c r="H12847" s="3" t="s">
        <v>11997</v>
      </c>
      <c r="I12847" s="3" t="s">
        <v>11997</v>
      </c>
      <c r="J12847" s="3" t="s">
        <v>2213</v>
      </c>
      <c r="K12847" s="3" t="s">
        <v>24</v>
      </c>
      <c r="L12847" s="3">
        <v>8.0</v>
      </c>
      <c r="M12847" s="3" t="s">
        <v>30</v>
      </c>
      <c r="N12847" s="3" t="s">
        <v>4709</v>
      </c>
      <c r="O12847" s="3" t="s">
        <v>235</v>
      </c>
      <c r="P12847" s="4">
        <v>17200.0</v>
      </c>
      <c r="Q12847" s="3" t="s">
        <v>86</v>
      </c>
      <c r="S12847" s="3" t="s">
        <v>34</v>
      </c>
    </row>
    <row r="12848">
      <c r="A12848" s="2">
        <v>42318.714907407404</v>
      </c>
      <c r="B12848" s="3">
        <v>76.0</v>
      </c>
      <c r="C12848" s="3" t="s">
        <v>11139</v>
      </c>
      <c r="D12848" s="3">
        <v>34.0</v>
      </c>
      <c r="E12848" s="3" t="s">
        <v>11225</v>
      </c>
      <c r="F12848" s="3">
        <v>8.0</v>
      </c>
      <c r="G12848" s="3">
        <v>8.0</v>
      </c>
      <c r="H12848" s="3" t="s">
        <v>11997</v>
      </c>
      <c r="I12848" s="3" t="s">
        <v>11997</v>
      </c>
      <c r="J12848" s="3" t="s">
        <v>2213</v>
      </c>
      <c r="K12848" s="3" t="s">
        <v>24</v>
      </c>
      <c r="L12848" s="3">
        <v>9.0</v>
      </c>
      <c r="M12848" s="3" t="s">
        <v>25</v>
      </c>
      <c r="N12848" s="3" t="s">
        <v>3144</v>
      </c>
      <c r="O12848" s="3" t="s">
        <v>251</v>
      </c>
      <c r="P12848" s="4">
        <v>21515.0</v>
      </c>
      <c r="Q12848" s="3" t="s">
        <v>712</v>
      </c>
      <c r="S12848" s="3" t="s">
        <v>34</v>
      </c>
    </row>
    <row r="12849">
      <c r="A12849" s="2">
        <v>42318.714907407404</v>
      </c>
      <c r="B12849" s="3">
        <v>76.0</v>
      </c>
      <c r="C12849" s="3" t="s">
        <v>11139</v>
      </c>
      <c r="D12849" s="3">
        <v>34.0</v>
      </c>
      <c r="E12849" s="3" t="s">
        <v>11225</v>
      </c>
      <c r="F12849" s="3">
        <v>8.0</v>
      </c>
      <c r="G12849" s="3">
        <v>8.0</v>
      </c>
      <c r="H12849" s="3" t="s">
        <v>11997</v>
      </c>
      <c r="I12849" s="3" t="s">
        <v>11997</v>
      </c>
      <c r="J12849" s="3" t="s">
        <v>2213</v>
      </c>
      <c r="K12849" s="3" t="s">
        <v>24</v>
      </c>
      <c r="L12849" s="3">
        <v>10.0</v>
      </c>
      <c r="M12849" s="3" t="s">
        <v>30</v>
      </c>
      <c r="N12849" s="3" t="s">
        <v>12079</v>
      </c>
      <c r="O12849" s="3" t="s">
        <v>746</v>
      </c>
      <c r="P12849" s="4">
        <v>28521.0</v>
      </c>
      <c r="Q12849" s="3" t="s">
        <v>1205</v>
      </c>
      <c r="S12849" s="3" t="s">
        <v>34</v>
      </c>
    </row>
    <row r="12850">
      <c r="A12850" s="2">
        <v>42318.714907407404</v>
      </c>
      <c r="B12850" s="3">
        <v>76.0</v>
      </c>
      <c r="C12850" s="3" t="s">
        <v>11139</v>
      </c>
      <c r="D12850" s="3">
        <v>34.0</v>
      </c>
      <c r="E12850" s="3" t="s">
        <v>11225</v>
      </c>
      <c r="F12850" s="3">
        <v>8.0</v>
      </c>
      <c r="G12850" s="3">
        <v>8.0</v>
      </c>
      <c r="H12850" s="3" t="s">
        <v>11997</v>
      </c>
      <c r="I12850" s="3" t="s">
        <v>11997</v>
      </c>
      <c r="J12850" s="3" t="s">
        <v>2213</v>
      </c>
      <c r="K12850" s="3" t="s">
        <v>24</v>
      </c>
      <c r="L12850" s="3">
        <v>11.0</v>
      </c>
      <c r="M12850" s="3" t="s">
        <v>25</v>
      </c>
      <c r="N12850" s="3" t="s">
        <v>12080</v>
      </c>
      <c r="O12850" s="3" t="s">
        <v>1275</v>
      </c>
      <c r="P12850" s="4">
        <v>27570.0</v>
      </c>
      <c r="Q12850" s="3" t="s">
        <v>189</v>
      </c>
      <c r="S12850" s="3" t="s">
        <v>34</v>
      </c>
    </row>
    <row r="12851">
      <c r="A12851" s="2">
        <v>42318.714907407404</v>
      </c>
      <c r="B12851" s="3">
        <v>76.0</v>
      </c>
      <c r="C12851" s="3" t="s">
        <v>11139</v>
      </c>
      <c r="D12851" s="3">
        <v>34.0</v>
      </c>
      <c r="E12851" s="3" t="s">
        <v>11225</v>
      </c>
      <c r="F12851" s="3">
        <v>8.0</v>
      </c>
      <c r="G12851" s="3">
        <v>8.0</v>
      </c>
      <c r="H12851" s="3" t="s">
        <v>11997</v>
      </c>
      <c r="I12851" s="3" t="s">
        <v>11997</v>
      </c>
      <c r="J12851" s="3" t="s">
        <v>2213</v>
      </c>
      <c r="K12851" s="3" t="s">
        <v>24</v>
      </c>
      <c r="L12851" s="3">
        <v>12.0</v>
      </c>
      <c r="M12851" s="3" t="s">
        <v>30</v>
      </c>
      <c r="N12851" s="3" t="s">
        <v>10535</v>
      </c>
      <c r="O12851" s="3" t="s">
        <v>12081</v>
      </c>
      <c r="P12851" s="4">
        <v>23730.0</v>
      </c>
      <c r="Q12851" s="3" t="s">
        <v>75</v>
      </c>
      <c r="S12851" s="3" t="s">
        <v>34</v>
      </c>
    </row>
    <row r="12852">
      <c r="A12852" s="2">
        <v>42318.714907407404</v>
      </c>
      <c r="B12852" s="3">
        <v>76.0</v>
      </c>
      <c r="C12852" s="3" t="s">
        <v>11139</v>
      </c>
      <c r="D12852" s="3">
        <v>34.0</v>
      </c>
      <c r="E12852" s="3" t="s">
        <v>11225</v>
      </c>
      <c r="F12852" s="3">
        <v>8.0</v>
      </c>
      <c r="G12852" s="3">
        <v>8.0</v>
      </c>
      <c r="H12852" s="3" t="s">
        <v>11997</v>
      </c>
      <c r="I12852" s="3" t="s">
        <v>11997</v>
      </c>
      <c r="J12852" s="3" t="s">
        <v>2213</v>
      </c>
      <c r="K12852" s="3" t="s">
        <v>24</v>
      </c>
      <c r="L12852" s="3">
        <v>13.0</v>
      </c>
      <c r="M12852" s="3" t="s">
        <v>25</v>
      </c>
      <c r="N12852" s="3" t="s">
        <v>5208</v>
      </c>
      <c r="O12852" s="3" t="s">
        <v>3182</v>
      </c>
      <c r="P12852" s="4">
        <v>24006.0</v>
      </c>
      <c r="Q12852" s="3" t="s">
        <v>37</v>
      </c>
      <c r="S12852" s="3" t="s">
        <v>34</v>
      </c>
    </row>
    <row r="12853">
      <c r="A12853" s="2">
        <v>42318.714907407404</v>
      </c>
      <c r="B12853" s="3">
        <v>76.0</v>
      </c>
      <c r="C12853" s="3" t="s">
        <v>11139</v>
      </c>
      <c r="D12853" s="3">
        <v>34.0</v>
      </c>
      <c r="E12853" s="3" t="s">
        <v>11225</v>
      </c>
      <c r="F12853" s="3">
        <v>8.0</v>
      </c>
      <c r="G12853" s="3">
        <v>8.0</v>
      </c>
      <c r="H12853" s="3" t="s">
        <v>11997</v>
      </c>
      <c r="I12853" s="3" t="s">
        <v>11997</v>
      </c>
      <c r="J12853" s="3" t="s">
        <v>2213</v>
      </c>
      <c r="K12853" s="3" t="s">
        <v>24</v>
      </c>
      <c r="L12853" s="3">
        <v>14.0</v>
      </c>
      <c r="M12853" s="3" t="s">
        <v>30</v>
      </c>
      <c r="N12853" s="3" t="s">
        <v>5844</v>
      </c>
      <c r="O12853" s="3" t="s">
        <v>139</v>
      </c>
      <c r="P12853" s="4">
        <v>23263.0</v>
      </c>
      <c r="Q12853" s="3" t="s">
        <v>28</v>
      </c>
      <c r="S12853" s="3" t="s">
        <v>34</v>
      </c>
    </row>
    <row r="12854">
      <c r="A12854" s="2">
        <v>42318.714907407404</v>
      </c>
      <c r="B12854" s="3">
        <v>76.0</v>
      </c>
      <c r="C12854" s="3" t="s">
        <v>11139</v>
      </c>
      <c r="D12854" s="3">
        <v>34.0</v>
      </c>
      <c r="E12854" s="3" t="s">
        <v>11225</v>
      </c>
      <c r="F12854" s="3">
        <v>8.0</v>
      </c>
      <c r="G12854" s="3">
        <v>8.0</v>
      </c>
      <c r="H12854" s="3" t="s">
        <v>11997</v>
      </c>
      <c r="I12854" s="3" t="s">
        <v>11997</v>
      </c>
      <c r="J12854" s="3" t="s">
        <v>2213</v>
      </c>
      <c r="K12854" s="3" t="s">
        <v>24</v>
      </c>
      <c r="L12854" s="3">
        <v>15.0</v>
      </c>
      <c r="M12854" s="3" t="s">
        <v>25</v>
      </c>
      <c r="N12854" s="3" t="s">
        <v>12082</v>
      </c>
      <c r="O12854" s="3" t="s">
        <v>218</v>
      </c>
      <c r="P12854" s="4">
        <v>24729.0</v>
      </c>
      <c r="Q12854" s="3" t="s">
        <v>169</v>
      </c>
      <c r="S12854" s="3" t="s">
        <v>34</v>
      </c>
    </row>
    <row r="12855">
      <c r="A12855" s="2">
        <v>42318.714907407404</v>
      </c>
      <c r="B12855" s="3">
        <v>76.0</v>
      </c>
      <c r="C12855" s="3" t="s">
        <v>11139</v>
      </c>
      <c r="D12855" s="3">
        <v>34.0</v>
      </c>
      <c r="E12855" s="3" t="s">
        <v>11225</v>
      </c>
      <c r="F12855" s="3">
        <v>8.0</v>
      </c>
      <c r="G12855" s="3">
        <v>8.0</v>
      </c>
      <c r="H12855" s="3" t="s">
        <v>11997</v>
      </c>
      <c r="I12855" s="3" t="s">
        <v>11997</v>
      </c>
      <c r="J12855" s="3" t="s">
        <v>2213</v>
      </c>
      <c r="K12855" s="3" t="s">
        <v>24</v>
      </c>
      <c r="L12855" s="3">
        <v>16.0</v>
      </c>
      <c r="M12855" s="3" t="s">
        <v>30</v>
      </c>
      <c r="N12855" s="3" t="s">
        <v>12083</v>
      </c>
      <c r="O12855" s="3" t="s">
        <v>12084</v>
      </c>
      <c r="P12855" s="4">
        <v>21582.0</v>
      </c>
      <c r="Q12855" s="3" t="s">
        <v>189</v>
      </c>
      <c r="S12855" s="3" t="s">
        <v>34</v>
      </c>
    </row>
    <row r="12856">
      <c r="A12856" s="2">
        <v>42318.714907407404</v>
      </c>
      <c r="B12856" s="3">
        <v>76.0</v>
      </c>
      <c r="C12856" s="3" t="s">
        <v>11139</v>
      </c>
      <c r="D12856" s="3">
        <v>34.0</v>
      </c>
      <c r="E12856" s="3" t="s">
        <v>11225</v>
      </c>
      <c r="F12856" s="3">
        <v>8.0</v>
      </c>
      <c r="G12856" s="3">
        <v>8.0</v>
      </c>
      <c r="H12856" s="3" t="s">
        <v>11997</v>
      </c>
      <c r="I12856" s="3" t="s">
        <v>11997</v>
      </c>
      <c r="J12856" s="3" t="s">
        <v>2213</v>
      </c>
      <c r="K12856" s="3" t="s">
        <v>24</v>
      </c>
      <c r="L12856" s="3">
        <v>17.0</v>
      </c>
      <c r="M12856" s="3" t="s">
        <v>25</v>
      </c>
      <c r="N12856" s="3" t="s">
        <v>12085</v>
      </c>
      <c r="O12856" s="3" t="s">
        <v>240</v>
      </c>
      <c r="P12856" s="4">
        <v>17743.0</v>
      </c>
      <c r="Q12856" s="3" t="s">
        <v>37</v>
      </c>
      <c r="S12856" s="3" t="s">
        <v>34</v>
      </c>
    </row>
    <row r="12857">
      <c r="A12857" s="2">
        <v>42318.714907407404</v>
      </c>
      <c r="B12857" s="3">
        <v>76.0</v>
      </c>
      <c r="C12857" s="3" t="s">
        <v>11139</v>
      </c>
      <c r="D12857" s="3">
        <v>34.0</v>
      </c>
      <c r="E12857" s="3" t="s">
        <v>11225</v>
      </c>
      <c r="F12857" s="3">
        <v>8.0</v>
      </c>
      <c r="G12857" s="3">
        <v>8.0</v>
      </c>
      <c r="H12857" s="3" t="s">
        <v>11997</v>
      </c>
      <c r="I12857" s="3" t="s">
        <v>11997</v>
      </c>
      <c r="J12857" s="3" t="s">
        <v>2213</v>
      </c>
      <c r="K12857" s="3" t="s">
        <v>24</v>
      </c>
      <c r="L12857" s="3">
        <v>18.0</v>
      </c>
      <c r="M12857" s="3" t="s">
        <v>30</v>
      </c>
      <c r="N12857" s="3" t="s">
        <v>12086</v>
      </c>
      <c r="O12857" s="3" t="s">
        <v>2101</v>
      </c>
      <c r="P12857" s="4">
        <v>20797.0</v>
      </c>
      <c r="Q12857" s="3" t="s">
        <v>110</v>
      </c>
      <c r="S12857" s="3" t="s">
        <v>34</v>
      </c>
    </row>
    <row r="12858">
      <c r="A12858" s="2">
        <v>42318.714907407404</v>
      </c>
      <c r="B12858" s="3">
        <v>76.0</v>
      </c>
      <c r="C12858" s="3" t="s">
        <v>11139</v>
      </c>
      <c r="D12858" s="3">
        <v>34.0</v>
      </c>
      <c r="E12858" s="3" t="s">
        <v>11225</v>
      </c>
      <c r="F12858" s="3">
        <v>8.0</v>
      </c>
      <c r="G12858" s="3">
        <v>8.0</v>
      </c>
      <c r="H12858" s="3" t="s">
        <v>11997</v>
      </c>
      <c r="I12858" s="3" t="s">
        <v>11997</v>
      </c>
      <c r="J12858" s="3" t="s">
        <v>2213</v>
      </c>
      <c r="K12858" s="3" t="s">
        <v>24</v>
      </c>
      <c r="L12858" s="3">
        <v>19.0</v>
      </c>
      <c r="M12858" s="3" t="s">
        <v>25</v>
      </c>
      <c r="N12858" s="3" t="s">
        <v>12087</v>
      </c>
      <c r="O12858" s="3" t="s">
        <v>213</v>
      </c>
      <c r="P12858" s="4">
        <v>15525.0</v>
      </c>
      <c r="Q12858" s="3" t="s">
        <v>169</v>
      </c>
      <c r="S12858" s="3" t="s">
        <v>34</v>
      </c>
    </row>
    <row r="12859">
      <c r="A12859" s="2">
        <v>42318.714907407404</v>
      </c>
      <c r="B12859" s="3">
        <v>76.0</v>
      </c>
      <c r="C12859" s="3" t="s">
        <v>11139</v>
      </c>
      <c r="D12859" s="3">
        <v>34.0</v>
      </c>
      <c r="E12859" s="3" t="s">
        <v>11225</v>
      </c>
      <c r="F12859" s="3">
        <v>8.0</v>
      </c>
      <c r="G12859" s="3">
        <v>8.0</v>
      </c>
      <c r="H12859" s="3" t="s">
        <v>11997</v>
      </c>
      <c r="I12859" s="3" t="s">
        <v>11997</v>
      </c>
      <c r="J12859" s="3" t="s">
        <v>2213</v>
      </c>
      <c r="K12859" s="3" t="s">
        <v>24</v>
      </c>
      <c r="L12859" s="3">
        <v>20.0</v>
      </c>
      <c r="M12859" s="3" t="s">
        <v>30</v>
      </c>
      <c r="N12859" s="3" t="s">
        <v>12088</v>
      </c>
      <c r="O12859" s="3" t="s">
        <v>98</v>
      </c>
      <c r="P12859" s="4">
        <v>22342.0</v>
      </c>
      <c r="Q12859" s="3" t="s">
        <v>83</v>
      </c>
      <c r="S12859" s="3" t="s">
        <v>34</v>
      </c>
    </row>
    <row r="12860">
      <c r="A12860" s="2">
        <v>42318.714907407404</v>
      </c>
      <c r="B12860" s="3">
        <v>76.0</v>
      </c>
      <c r="C12860" s="3" t="s">
        <v>11139</v>
      </c>
      <c r="D12860" s="3">
        <v>34.0</v>
      </c>
      <c r="E12860" s="3" t="s">
        <v>11225</v>
      </c>
      <c r="F12860" s="3">
        <v>8.0</v>
      </c>
      <c r="G12860" s="3">
        <v>8.0</v>
      </c>
      <c r="H12860" s="3" t="s">
        <v>11997</v>
      </c>
      <c r="I12860" s="3" t="s">
        <v>11997</v>
      </c>
      <c r="J12860" s="3" t="s">
        <v>2213</v>
      </c>
      <c r="K12860" s="3" t="s">
        <v>24</v>
      </c>
      <c r="L12860" s="3">
        <v>21.0</v>
      </c>
      <c r="M12860" s="3" t="s">
        <v>25</v>
      </c>
      <c r="N12860" s="3" t="s">
        <v>12089</v>
      </c>
      <c r="O12860" s="3" t="s">
        <v>415</v>
      </c>
      <c r="P12860" s="4">
        <v>16281.0</v>
      </c>
      <c r="Q12860" s="3" t="s">
        <v>49</v>
      </c>
      <c r="S12860" s="3" t="s">
        <v>34</v>
      </c>
    </row>
    <row r="12861">
      <c r="A12861" s="2">
        <v>42318.714907407404</v>
      </c>
      <c r="B12861" s="3">
        <v>76.0</v>
      </c>
      <c r="C12861" s="3" t="s">
        <v>11139</v>
      </c>
      <c r="D12861" s="3">
        <v>34.0</v>
      </c>
      <c r="E12861" s="3" t="s">
        <v>11225</v>
      </c>
      <c r="F12861" s="3">
        <v>8.0</v>
      </c>
      <c r="G12861" s="3">
        <v>8.0</v>
      </c>
      <c r="H12861" s="3" t="s">
        <v>11997</v>
      </c>
      <c r="I12861" s="3" t="s">
        <v>11997</v>
      </c>
      <c r="J12861" s="3" t="s">
        <v>2213</v>
      </c>
      <c r="K12861" s="3" t="s">
        <v>24</v>
      </c>
      <c r="L12861" s="3">
        <v>22.0</v>
      </c>
      <c r="M12861" s="3" t="s">
        <v>30</v>
      </c>
      <c r="N12861" s="3" t="s">
        <v>12090</v>
      </c>
      <c r="O12861" s="3" t="s">
        <v>12091</v>
      </c>
      <c r="P12861" s="4">
        <v>34967.0</v>
      </c>
      <c r="Q12861" s="3" t="s">
        <v>191</v>
      </c>
      <c r="S12861" s="3" t="s">
        <v>34</v>
      </c>
    </row>
    <row r="12862">
      <c r="A12862" s="2">
        <v>42318.714907407404</v>
      </c>
      <c r="B12862" s="3">
        <v>76.0</v>
      </c>
      <c r="C12862" s="3" t="s">
        <v>11139</v>
      </c>
      <c r="D12862" s="3">
        <v>34.0</v>
      </c>
      <c r="E12862" s="3" t="s">
        <v>11225</v>
      </c>
      <c r="F12862" s="3">
        <v>8.0</v>
      </c>
      <c r="G12862" s="3">
        <v>8.0</v>
      </c>
      <c r="H12862" s="3" t="s">
        <v>11997</v>
      </c>
      <c r="I12862" s="3" t="s">
        <v>11997</v>
      </c>
      <c r="J12862" s="3" t="s">
        <v>2213</v>
      </c>
      <c r="K12862" s="3" t="s">
        <v>24</v>
      </c>
      <c r="L12862" s="3">
        <v>23.0</v>
      </c>
      <c r="M12862" s="3" t="s">
        <v>25</v>
      </c>
      <c r="N12862" s="3" t="s">
        <v>12092</v>
      </c>
      <c r="O12862" s="3" t="s">
        <v>91</v>
      </c>
      <c r="P12862" s="4">
        <v>21585.0</v>
      </c>
      <c r="Q12862" s="3" t="s">
        <v>149</v>
      </c>
      <c r="S12862" s="3" t="s">
        <v>34</v>
      </c>
    </row>
    <row r="12863">
      <c r="A12863" s="2">
        <v>42318.714907407404</v>
      </c>
      <c r="B12863" s="3">
        <v>76.0</v>
      </c>
      <c r="C12863" s="3" t="s">
        <v>11139</v>
      </c>
      <c r="D12863" s="3">
        <v>34.0</v>
      </c>
      <c r="E12863" s="3" t="s">
        <v>11225</v>
      </c>
      <c r="F12863" s="3">
        <v>8.0</v>
      </c>
      <c r="G12863" s="3">
        <v>8.0</v>
      </c>
      <c r="H12863" s="3" t="s">
        <v>11997</v>
      </c>
      <c r="I12863" s="3" t="s">
        <v>11997</v>
      </c>
      <c r="J12863" s="3" t="s">
        <v>2213</v>
      </c>
      <c r="K12863" s="3" t="s">
        <v>24</v>
      </c>
      <c r="L12863" s="3">
        <v>24.0</v>
      </c>
      <c r="M12863" s="3" t="s">
        <v>30</v>
      </c>
      <c r="N12863" s="3" t="s">
        <v>2427</v>
      </c>
      <c r="O12863" s="3" t="s">
        <v>307</v>
      </c>
      <c r="P12863" s="4">
        <v>19351.0</v>
      </c>
      <c r="Q12863" s="3" t="s">
        <v>189</v>
      </c>
      <c r="S12863" s="3" t="s">
        <v>34</v>
      </c>
    </row>
    <row r="12864">
      <c r="A12864" s="2">
        <v>42318.714907407404</v>
      </c>
      <c r="B12864" s="3">
        <v>76.0</v>
      </c>
      <c r="C12864" s="3" t="s">
        <v>11139</v>
      </c>
      <c r="D12864" s="3">
        <v>34.0</v>
      </c>
      <c r="E12864" s="3" t="s">
        <v>11225</v>
      </c>
      <c r="F12864" s="3">
        <v>8.0</v>
      </c>
      <c r="G12864" s="3">
        <v>8.0</v>
      </c>
      <c r="H12864" s="3" t="s">
        <v>11997</v>
      </c>
      <c r="I12864" s="3" t="s">
        <v>11997</v>
      </c>
      <c r="J12864" s="3" t="s">
        <v>2213</v>
      </c>
      <c r="K12864" s="3" t="s">
        <v>24</v>
      </c>
      <c r="L12864" s="3">
        <v>25.0</v>
      </c>
      <c r="M12864" s="3" t="s">
        <v>25</v>
      </c>
      <c r="N12864" s="3" t="s">
        <v>12093</v>
      </c>
      <c r="O12864" s="3" t="s">
        <v>12094</v>
      </c>
      <c r="P12864" s="4">
        <v>25574.0</v>
      </c>
      <c r="Q12864" s="3" t="s">
        <v>132</v>
      </c>
      <c r="S12864" s="3" t="s">
        <v>34</v>
      </c>
    </row>
    <row r="12865">
      <c r="A12865" s="2">
        <v>42318.714907407404</v>
      </c>
      <c r="B12865" s="3">
        <v>76.0</v>
      </c>
      <c r="C12865" s="3" t="s">
        <v>11139</v>
      </c>
      <c r="D12865" s="3">
        <v>34.0</v>
      </c>
      <c r="E12865" s="3" t="s">
        <v>11225</v>
      </c>
      <c r="F12865" s="3">
        <v>8.0</v>
      </c>
      <c r="G12865" s="3">
        <v>8.0</v>
      </c>
      <c r="H12865" s="3" t="s">
        <v>11997</v>
      </c>
      <c r="I12865" s="3" t="s">
        <v>11997</v>
      </c>
      <c r="J12865" s="3" t="s">
        <v>2213</v>
      </c>
      <c r="K12865" s="3" t="s">
        <v>24</v>
      </c>
      <c r="L12865" s="3">
        <v>26.0</v>
      </c>
      <c r="M12865" s="3" t="s">
        <v>30</v>
      </c>
      <c r="N12865" s="3" t="s">
        <v>4179</v>
      </c>
      <c r="O12865" s="3" t="s">
        <v>225</v>
      </c>
      <c r="P12865" s="4">
        <v>20878.0</v>
      </c>
      <c r="Q12865" s="3" t="s">
        <v>205</v>
      </c>
      <c r="S12865" s="3" t="s">
        <v>34</v>
      </c>
    </row>
    <row r="12866">
      <c r="A12866" s="2">
        <v>42318.714907407404</v>
      </c>
      <c r="B12866" s="3">
        <v>76.0</v>
      </c>
      <c r="C12866" s="3" t="s">
        <v>11139</v>
      </c>
      <c r="D12866" s="3">
        <v>34.0</v>
      </c>
      <c r="E12866" s="3" t="s">
        <v>11225</v>
      </c>
      <c r="F12866" s="3">
        <v>8.0</v>
      </c>
      <c r="G12866" s="3">
        <v>8.0</v>
      </c>
      <c r="H12866" s="3" t="s">
        <v>11997</v>
      </c>
      <c r="I12866" s="3" t="s">
        <v>11997</v>
      </c>
      <c r="J12866" s="3" t="s">
        <v>2213</v>
      </c>
      <c r="K12866" s="3" t="s">
        <v>24</v>
      </c>
      <c r="L12866" s="3">
        <v>27.0</v>
      </c>
      <c r="M12866" s="3" t="s">
        <v>25</v>
      </c>
      <c r="N12866" s="3" t="s">
        <v>2734</v>
      </c>
      <c r="O12866" s="3" t="s">
        <v>2093</v>
      </c>
      <c r="P12866" s="4">
        <v>33436.0</v>
      </c>
      <c r="Q12866" s="3" t="s">
        <v>153</v>
      </c>
      <c r="S12866" s="3" t="s">
        <v>34</v>
      </c>
    </row>
    <row r="12867">
      <c r="A12867" s="2">
        <v>42318.714907407404</v>
      </c>
      <c r="B12867" s="3">
        <v>76.0</v>
      </c>
      <c r="C12867" s="3" t="s">
        <v>11139</v>
      </c>
      <c r="D12867" s="3">
        <v>34.0</v>
      </c>
      <c r="E12867" s="3" t="s">
        <v>11225</v>
      </c>
      <c r="F12867" s="3">
        <v>8.0</v>
      </c>
      <c r="G12867" s="3">
        <v>8.0</v>
      </c>
      <c r="H12867" s="3" t="s">
        <v>11997</v>
      </c>
      <c r="I12867" s="3" t="s">
        <v>11997</v>
      </c>
      <c r="J12867" s="3" t="s">
        <v>2213</v>
      </c>
      <c r="K12867" s="3" t="s">
        <v>24</v>
      </c>
      <c r="L12867" s="3">
        <v>28.0</v>
      </c>
      <c r="M12867" s="3" t="s">
        <v>30</v>
      </c>
      <c r="N12867" s="3" t="s">
        <v>12095</v>
      </c>
      <c r="O12867" s="3" t="s">
        <v>1342</v>
      </c>
      <c r="P12867" s="4">
        <v>21896.0</v>
      </c>
      <c r="Q12867" s="3" t="s">
        <v>60</v>
      </c>
      <c r="S12867" s="3" t="s">
        <v>34</v>
      </c>
    </row>
    <row r="12868">
      <c r="A12868" s="2">
        <v>42318.714907407404</v>
      </c>
      <c r="B12868" s="3">
        <v>76.0</v>
      </c>
      <c r="C12868" s="3" t="s">
        <v>11139</v>
      </c>
      <c r="D12868" s="3">
        <v>34.0</v>
      </c>
      <c r="E12868" s="3" t="s">
        <v>11225</v>
      </c>
      <c r="F12868" s="3">
        <v>8.0</v>
      </c>
      <c r="G12868" s="3">
        <v>8.0</v>
      </c>
      <c r="H12868" s="3" t="s">
        <v>11997</v>
      </c>
      <c r="I12868" s="3" t="s">
        <v>11997</v>
      </c>
      <c r="J12868" s="3" t="s">
        <v>2213</v>
      </c>
      <c r="K12868" s="3" t="s">
        <v>24</v>
      </c>
      <c r="L12868" s="3">
        <v>29.0</v>
      </c>
      <c r="M12868" s="3" t="s">
        <v>25</v>
      </c>
      <c r="N12868" s="3" t="s">
        <v>12096</v>
      </c>
      <c r="O12868" s="3" t="s">
        <v>1053</v>
      </c>
      <c r="P12868" s="4">
        <v>18589.0</v>
      </c>
      <c r="Q12868" s="3" t="s">
        <v>28</v>
      </c>
      <c r="S12868" s="3" t="s">
        <v>34</v>
      </c>
    </row>
    <row r="12869">
      <c r="A12869" s="2">
        <v>42318.714907407404</v>
      </c>
      <c r="B12869" s="3">
        <v>76.0</v>
      </c>
      <c r="C12869" s="3" t="s">
        <v>11139</v>
      </c>
      <c r="D12869" s="3">
        <v>34.0</v>
      </c>
      <c r="E12869" s="3" t="s">
        <v>11225</v>
      </c>
      <c r="F12869" s="3">
        <v>8.0</v>
      </c>
      <c r="G12869" s="3">
        <v>8.0</v>
      </c>
      <c r="H12869" s="3" t="s">
        <v>11997</v>
      </c>
      <c r="I12869" s="3" t="s">
        <v>11997</v>
      </c>
      <c r="J12869" s="3" t="s">
        <v>2213</v>
      </c>
      <c r="K12869" s="3" t="s">
        <v>24</v>
      </c>
      <c r="L12869" s="3">
        <v>30.0</v>
      </c>
      <c r="M12869" s="3" t="s">
        <v>30</v>
      </c>
      <c r="N12869" s="3" t="s">
        <v>12097</v>
      </c>
      <c r="O12869" s="3" t="s">
        <v>448</v>
      </c>
      <c r="P12869" s="4">
        <v>26259.0</v>
      </c>
      <c r="Q12869" s="3" t="s">
        <v>132</v>
      </c>
      <c r="S12869" s="3" t="s">
        <v>34</v>
      </c>
    </row>
    <row r="12870">
      <c r="A12870" s="2">
        <v>42318.714907407404</v>
      </c>
      <c r="B12870" s="3">
        <v>76.0</v>
      </c>
      <c r="C12870" s="3" t="s">
        <v>11139</v>
      </c>
      <c r="D12870" s="3">
        <v>34.0</v>
      </c>
      <c r="E12870" s="3" t="s">
        <v>11225</v>
      </c>
      <c r="F12870" s="3">
        <v>8.0</v>
      </c>
      <c r="G12870" s="3">
        <v>8.0</v>
      </c>
      <c r="H12870" s="3" t="s">
        <v>11997</v>
      </c>
      <c r="I12870" s="3" t="s">
        <v>11997</v>
      </c>
      <c r="J12870" s="3" t="s">
        <v>2213</v>
      </c>
      <c r="K12870" s="3" t="s">
        <v>24</v>
      </c>
      <c r="L12870" s="3">
        <v>31.0</v>
      </c>
      <c r="M12870" s="3" t="s">
        <v>25</v>
      </c>
      <c r="N12870" s="3" t="s">
        <v>8313</v>
      </c>
      <c r="O12870" s="3" t="s">
        <v>417</v>
      </c>
      <c r="P12870" s="4">
        <v>18585.0</v>
      </c>
      <c r="Q12870" s="3" t="s">
        <v>105</v>
      </c>
      <c r="R12870" s="3" t="s">
        <v>1134</v>
      </c>
      <c r="S12870" s="3" t="s">
        <v>34</v>
      </c>
    </row>
    <row r="12871">
      <c r="A12871" s="2">
        <v>42318.714907407404</v>
      </c>
      <c r="B12871" s="3">
        <v>76.0</v>
      </c>
      <c r="C12871" s="3" t="s">
        <v>11139</v>
      </c>
      <c r="D12871" s="3">
        <v>34.0</v>
      </c>
      <c r="E12871" s="3" t="s">
        <v>11225</v>
      </c>
      <c r="F12871" s="3">
        <v>8.0</v>
      </c>
      <c r="G12871" s="3">
        <v>8.0</v>
      </c>
      <c r="H12871" s="3" t="s">
        <v>11997</v>
      </c>
      <c r="I12871" s="3" t="s">
        <v>11997</v>
      </c>
      <c r="J12871" s="3" t="s">
        <v>2213</v>
      </c>
      <c r="K12871" s="3" t="s">
        <v>24</v>
      </c>
      <c r="L12871" s="3">
        <v>32.0</v>
      </c>
      <c r="M12871" s="3" t="s">
        <v>30</v>
      </c>
      <c r="N12871" s="3" t="s">
        <v>12098</v>
      </c>
      <c r="O12871" s="3" t="s">
        <v>323</v>
      </c>
      <c r="P12871" s="4">
        <v>17716.0</v>
      </c>
      <c r="Q12871" s="3" t="s">
        <v>105</v>
      </c>
      <c r="S12871" s="3" t="s">
        <v>34</v>
      </c>
    </row>
    <row r="12872">
      <c r="A12872" s="2">
        <v>42318.714907407404</v>
      </c>
      <c r="B12872" s="3">
        <v>76.0</v>
      </c>
      <c r="C12872" s="3" t="s">
        <v>11139</v>
      </c>
      <c r="D12872" s="3">
        <v>46.0</v>
      </c>
      <c r="E12872" s="3" t="s">
        <v>11252</v>
      </c>
      <c r="F12872" s="3">
        <v>8.0</v>
      </c>
      <c r="G12872" s="3">
        <v>8.0</v>
      </c>
      <c r="H12872" s="3" t="s">
        <v>11997</v>
      </c>
      <c r="I12872" s="3" t="s">
        <v>11997</v>
      </c>
      <c r="J12872" s="3" t="s">
        <v>2213</v>
      </c>
      <c r="K12872" s="3" t="s">
        <v>24</v>
      </c>
      <c r="L12872" s="3">
        <v>1.0</v>
      </c>
      <c r="M12872" s="3" t="s">
        <v>30</v>
      </c>
      <c r="N12872" s="3" t="s">
        <v>4180</v>
      </c>
      <c r="O12872" s="3" t="s">
        <v>853</v>
      </c>
      <c r="P12872" s="4">
        <v>20984.0</v>
      </c>
      <c r="Q12872" s="3" t="s">
        <v>345</v>
      </c>
      <c r="S12872" s="3" t="s">
        <v>29</v>
      </c>
    </row>
    <row r="12873">
      <c r="A12873" s="2">
        <v>42318.714907407404</v>
      </c>
      <c r="B12873" s="3">
        <v>76.0</v>
      </c>
      <c r="C12873" s="3" t="s">
        <v>11139</v>
      </c>
      <c r="D12873" s="3">
        <v>46.0</v>
      </c>
      <c r="E12873" s="3" t="s">
        <v>11252</v>
      </c>
      <c r="F12873" s="3">
        <v>8.0</v>
      </c>
      <c r="G12873" s="3">
        <v>8.0</v>
      </c>
      <c r="H12873" s="3" t="s">
        <v>11997</v>
      </c>
      <c r="I12873" s="3" t="s">
        <v>11997</v>
      </c>
      <c r="J12873" s="3" t="s">
        <v>2213</v>
      </c>
      <c r="K12873" s="3" t="s">
        <v>24</v>
      </c>
      <c r="L12873" s="3">
        <v>2.0</v>
      </c>
      <c r="M12873" s="3" t="s">
        <v>25</v>
      </c>
      <c r="N12873" s="3" t="s">
        <v>12099</v>
      </c>
      <c r="O12873" s="3" t="s">
        <v>2093</v>
      </c>
      <c r="P12873" s="4">
        <v>25339.0</v>
      </c>
      <c r="Q12873" s="3" t="s">
        <v>110</v>
      </c>
      <c r="S12873" s="3" t="s">
        <v>34</v>
      </c>
    </row>
    <row r="12874">
      <c r="A12874" s="2">
        <v>42318.714907407404</v>
      </c>
      <c r="B12874" s="3">
        <v>76.0</v>
      </c>
      <c r="C12874" s="3" t="s">
        <v>11139</v>
      </c>
      <c r="D12874" s="3">
        <v>46.0</v>
      </c>
      <c r="E12874" s="3" t="s">
        <v>11252</v>
      </c>
      <c r="F12874" s="3">
        <v>8.0</v>
      </c>
      <c r="G12874" s="3">
        <v>8.0</v>
      </c>
      <c r="H12874" s="3" t="s">
        <v>11997</v>
      </c>
      <c r="I12874" s="3" t="s">
        <v>11997</v>
      </c>
      <c r="J12874" s="3" t="s">
        <v>2213</v>
      </c>
      <c r="K12874" s="3" t="s">
        <v>24</v>
      </c>
      <c r="L12874" s="3">
        <v>3.0</v>
      </c>
      <c r="M12874" s="3" t="s">
        <v>30</v>
      </c>
      <c r="N12874" s="3" t="s">
        <v>126</v>
      </c>
      <c r="O12874" s="3" t="s">
        <v>1519</v>
      </c>
      <c r="P12874" s="4">
        <v>29259.0</v>
      </c>
      <c r="Q12874" s="3" t="s">
        <v>115</v>
      </c>
      <c r="S12874" s="3" t="s">
        <v>34</v>
      </c>
    </row>
    <row r="12875">
      <c r="A12875" s="2">
        <v>42318.714907407404</v>
      </c>
      <c r="B12875" s="3">
        <v>76.0</v>
      </c>
      <c r="C12875" s="3" t="s">
        <v>11139</v>
      </c>
      <c r="D12875" s="3">
        <v>46.0</v>
      </c>
      <c r="E12875" s="3" t="s">
        <v>11252</v>
      </c>
      <c r="F12875" s="3">
        <v>8.0</v>
      </c>
      <c r="G12875" s="3">
        <v>8.0</v>
      </c>
      <c r="H12875" s="3" t="s">
        <v>11997</v>
      </c>
      <c r="I12875" s="3" t="s">
        <v>11997</v>
      </c>
      <c r="J12875" s="3" t="s">
        <v>2213</v>
      </c>
      <c r="K12875" s="3" t="s">
        <v>24</v>
      </c>
      <c r="L12875" s="3">
        <v>4.0</v>
      </c>
      <c r="M12875" s="3" t="s">
        <v>25</v>
      </c>
      <c r="N12875" s="3" t="s">
        <v>3766</v>
      </c>
      <c r="O12875" s="3" t="s">
        <v>275</v>
      </c>
      <c r="P12875" s="4">
        <v>20442.0</v>
      </c>
      <c r="Q12875" s="3" t="s">
        <v>33</v>
      </c>
      <c r="S12875" s="3" t="s">
        <v>34</v>
      </c>
    </row>
    <row r="12876">
      <c r="A12876" s="2">
        <v>42318.714907407404</v>
      </c>
      <c r="B12876" s="3">
        <v>76.0</v>
      </c>
      <c r="C12876" s="3" t="s">
        <v>11139</v>
      </c>
      <c r="D12876" s="3">
        <v>46.0</v>
      </c>
      <c r="E12876" s="3" t="s">
        <v>11252</v>
      </c>
      <c r="F12876" s="3">
        <v>8.0</v>
      </c>
      <c r="G12876" s="3">
        <v>8.0</v>
      </c>
      <c r="H12876" s="3" t="s">
        <v>11997</v>
      </c>
      <c r="I12876" s="3" t="s">
        <v>11997</v>
      </c>
      <c r="J12876" s="3" t="s">
        <v>2213</v>
      </c>
      <c r="K12876" s="3" t="s">
        <v>24</v>
      </c>
      <c r="L12876" s="3">
        <v>5.0</v>
      </c>
      <c r="M12876" s="3" t="s">
        <v>30</v>
      </c>
      <c r="N12876" s="3" t="s">
        <v>12100</v>
      </c>
      <c r="O12876" s="3" t="s">
        <v>299</v>
      </c>
      <c r="P12876" s="4">
        <v>18045.0</v>
      </c>
      <c r="Q12876" s="3" t="s">
        <v>49</v>
      </c>
      <c r="S12876" s="3" t="s">
        <v>34</v>
      </c>
    </row>
    <row r="12877">
      <c r="A12877" s="2">
        <v>42318.714907407404</v>
      </c>
      <c r="B12877" s="3">
        <v>76.0</v>
      </c>
      <c r="C12877" s="3" t="s">
        <v>11139</v>
      </c>
      <c r="D12877" s="3">
        <v>46.0</v>
      </c>
      <c r="E12877" s="3" t="s">
        <v>11252</v>
      </c>
      <c r="F12877" s="3">
        <v>8.0</v>
      </c>
      <c r="G12877" s="3">
        <v>8.0</v>
      </c>
      <c r="H12877" s="3" t="s">
        <v>11997</v>
      </c>
      <c r="I12877" s="3" t="s">
        <v>11997</v>
      </c>
      <c r="J12877" s="3" t="s">
        <v>2213</v>
      </c>
      <c r="K12877" s="3" t="s">
        <v>24</v>
      </c>
      <c r="L12877" s="3">
        <v>6.0</v>
      </c>
      <c r="M12877" s="3" t="s">
        <v>25</v>
      </c>
      <c r="N12877" s="3" t="s">
        <v>12101</v>
      </c>
      <c r="O12877" s="3" t="s">
        <v>240</v>
      </c>
      <c r="P12877" s="4">
        <v>17193.0</v>
      </c>
      <c r="Q12877" s="3" t="s">
        <v>113</v>
      </c>
      <c r="S12877" s="3" t="s">
        <v>34</v>
      </c>
    </row>
    <row r="12878">
      <c r="A12878" s="2">
        <v>42318.714907407404</v>
      </c>
      <c r="B12878" s="3">
        <v>76.0</v>
      </c>
      <c r="C12878" s="3" t="s">
        <v>11139</v>
      </c>
      <c r="D12878" s="3">
        <v>46.0</v>
      </c>
      <c r="E12878" s="3" t="s">
        <v>11252</v>
      </c>
      <c r="F12878" s="3">
        <v>8.0</v>
      </c>
      <c r="G12878" s="3">
        <v>8.0</v>
      </c>
      <c r="H12878" s="3" t="s">
        <v>11997</v>
      </c>
      <c r="I12878" s="3" t="s">
        <v>11997</v>
      </c>
      <c r="J12878" s="3" t="s">
        <v>2213</v>
      </c>
      <c r="K12878" s="3" t="s">
        <v>24</v>
      </c>
      <c r="L12878" s="3">
        <v>7.0</v>
      </c>
      <c r="M12878" s="3" t="s">
        <v>30</v>
      </c>
      <c r="N12878" s="3" t="s">
        <v>12102</v>
      </c>
      <c r="O12878" s="3" t="s">
        <v>121</v>
      </c>
      <c r="P12878" s="4">
        <v>23003.0</v>
      </c>
      <c r="Q12878" s="3" t="s">
        <v>115</v>
      </c>
      <c r="S12878" s="3" t="s">
        <v>34</v>
      </c>
    </row>
    <row r="12879">
      <c r="A12879" s="2">
        <v>42318.714907407404</v>
      </c>
      <c r="B12879" s="3">
        <v>76.0</v>
      </c>
      <c r="C12879" s="3" t="s">
        <v>11139</v>
      </c>
      <c r="D12879" s="3">
        <v>48.0</v>
      </c>
      <c r="E12879" s="3" t="s">
        <v>11259</v>
      </c>
      <c r="F12879" s="3">
        <v>8.0</v>
      </c>
      <c r="G12879" s="3">
        <v>8.0</v>
      </c>
      <c r="H12879" s="3" t="s">
        <v>11997</v>
      </c>
      <c r="I12879" s="3" t="s">
        <v>11997</v>
      </c>
      <c r="J12879" s="3" t="s">
        <v>2213</v>
      </c>
      <c r="K12879" s="3" t="s">
        <v>24</v>
      </c>
      <c r="L12879" s="3">
        <v>1.0</v>
      </c>
      <c r="M12879" s="3" t="s">
        <v>25</v>
      </c>
      <c r="N12879" s="3" t="s">
        <v>12103</v>
      </c>
      <c r="O12879" s="3" t="s">
        <v>91</v>
      </c>
      <c r="P12879" s="4">
        <v>24568.0</v>
      </c>
      <c r="Q12879" s="3" t="s">
        <v>75</v>
      </c>
      <c r="S12879" s="3" t="s">
        <v>34</v>
      </c>
    </row>
    <row r="12880">
      <c r="A12880" s="2">
        <v>42318.714907407404</v>
      </c>
      <c r="B12880" s="3">
        <v>76.0</v>
      </c>
      <c r="C12880" s="3" t="s">
        <v>11139</v>
      </c>
      <c r="D12880" s="3">
        <v>48.0</v>
      </c>
      <c r="E12880" s="3" t="s">
        <v>11259</v>
      </c>
      <c r="F12880" s="3">
        <v>8.0</v>
      </c>
      <c r="G12880" s="3">
        <v>8.0</v>
      </c>
      <c r="H12880" s="3" t="s">
        <v>11997</v>
      </c>
      <c r="I12880" s="3" t="s">
        <v>11997</v>
      </c>
      <c r="J12880" s="3" t="s">
        <v>2213</v>
      </c>
      <c r="K12880" s="3" t="s">
        <v>24</v>
      </c>
      <c r="L12880" s="3">
        <v>2.0</v>
      </c>
      <c r="M12880" s="3" t="s">
        <v>30</v>
      </c>
      <c r="N12880" s="3" t="s">
        <v>12104</v>
      </c>
      <c r="O12880" s="3" t="s">
        <v>171</v>
      </c>
      <c r="P12880" s="4">
        <v>24146.0</v>
      </c>
      <c r="Q12880" s="3" t="s">
        <v>33</v>
      </c>
      <c r="S12880" s="3" t="s">
        <v>34</v>
      </c>
    </row>
    <row r="12881">
      <c r="A12881" s="2">
        <v>42318.714907407404</v>
      </c>
      <c r="B12881" s="3">
        <v>76.0</v>
      </c>
      <c r="C12881" s="3" t="s">
        <v>11139</v>
      </c>
      <c r="D12881" s="3">
        <v>48.0</v>
      </c>
      <c r="E12881" s="3" t="s">
        <v>11259</v>
      </c>
      <c r="F12881" s="3">
        <v>8.0</v>
      </c>
      <c r="G12881" s="3">
        <v>8.0</v>
      </c>
      <c r="H12881" s="3" t="s">
        <v>11997</v>
      </c>
      <c r="I12881" s="3" t="s">
        <v>11997</v>
      </c>
      <c r="J12881" s="3" t="s">
        <v>2213</v>
      </c>
      <c r="K12881" s="3" t="s">
        <v>24</v>
      </c>
      <c r="L12881" s="3">
        <v>3.0</v>
      </c>
      <c r="M12881" s="3" t="s">
        <v>25</v>
      </c>
      <c r="N12881" s="3" t="s">
        <v>12105</v>
      </c>
      <c r="O12881" s="3" t="s">
        <v>168</v>
      </c>
      <c r="P12881" s="4">
        <v>19691.0</v>
      </c>
      <c r="Q12881" s="3" t="s">
        <v>105</v>
      </c>
      <c r="S12881" s="3" t="s">
        <v>34</v>
      </c>
    </row>
    <row r="12882">
      <c r="A12882" s="2">
        <v>42318.714907407404</v>
      </c>
      <c r="B12882" s="3">
        <v>76.0</v>
      </c>
      <c r="C12882" s="3" t="s">
        <v>11139</v>
      </c>
      <c r="D12882" s="3">
        <v>48.0</v>
      </c>
      <c r="E12882" s="3" t="s">
        <v>11259</v>
      </c>
      <c r="F12882" s="3">
        <v>8.0</v>
      </c>
      <c r="G12882" s="3">
        <v>8.0</v>
      </c>
      <c r="H12882" s="3" t="s">
        <v>11997</v>
      </c>
      <c r="I12882" s="3" t="s">
        <v>11997</v>
      </c>
      <c r="J12882" s="3" t="s">
        <v>2213</v>
      </c>
      <c r="K12882" s="3" t="s">
        <v>24</v>
      </c>
      <c r="L12882" s="3">
        <v>4.0</v>
      </c>
      <c r="M12882" s="3" t="s">
        <v>30</v>
      </c>
      <c r="N12882" s="3" t="s">
        <v>1046</v>
      </c>
      <c r="O12882" s="3" t="s">
        <v>2438</v>
      </c>
      <c r="P12882" s="4">
        <v>27551.0</v>
      </c>
      <c r="Q12882" s="3" t="s">
        <v>115</v>
      </c>
      <c r="S12882" s="3" t="s">
        <v>34</v>
      </c>
    </row>
    <row r="12883">
      <c r="A12883" s="2">
        <v>42318.714907407404</v>
      </c>
      <c r="B12883" s="3">
        <v>76.0</v>
      </c>
      <c r="C12883" s="3" t="s">
        <v>11139</v>
      </c>
      <c r="D12883" s="3">
        <v>65.0</v>
      </c>
      <c r="E12883" s="3" t="s">
        <v>11262</v>
      </c>
      <c r="F12883" s="3">
        <v>8.0</v>
      </c>
      <c r="G12883" s="3">
        <v>8.0</v>
      </c>
      <c r="H12883" s="3" t="s">
        <v>11997</v>
      </c>
      <c r="I12883" s="3" t="s">
        <v>11997</v>
      </c>
      <c r="J12883" s="3" t="s">
        <v>2213</v>
      </c>
      <c r="K12883" s="3" t="s">
        <v>24</v>
      </c>
      <c r="L12883" s="3">
        <v>1.0</v>
      </c>
      <c r="M12883" s="3" t="s">
        <v>25</v>
      </c>
      <c r="N12883" s="3" t="s">
        <v>12106</v>
      </c>
      <c r="O12883" s="3" t="s">
        <v>417</v>
      </c>
      <c r="P12883" s="4">
        <v>19778.0</v>
      </c>
      <c r="Q12883" s="3" t="s">
        <v>46</v>
      </c>
      <c r="S12883" s="3" t="s">
        <v>34</v>
      </c>
    </row>
    <row r="12884">
      <c r="A12884" s="2">
        <v>42318.714907407404</v>
      </c>
      <c r="B12884" s="3">
        <v>76.0</v>
      </c>
      <c r="C12884" s="3" t="s">
        <v>11139</v>
      </c>
      <c r="D12884" s="3">
        <v>65.0</v>
      </c>
      <c r="E12884" s="3" t="s">
        <v>11262</v>
      </c>
      <c r="F12884" s="3">
        <v>8.0</v>
      </c>
      <c r="G12884" s="3">
        <v>8.0</v>
      </c>
      <c r="H12884" s="3" t="s">
        <v>11997</v>
      </c>
      <c r="I12884" s="3" t="s">
        <v>11997</v>
      </c>
      <c r="J12884" s="3" t="s">
        <v>2213</v>
      </c>
      <c r="K12884" s="3" t="s">
        <v>24</v>
      </c>
      <c r="L12884" s="3">
        <v>2.0</v>
      </c>
      <c r="M12884" s="3" t="s">
        <v>30</v>
      </c>
      <c r="N12884" s="3" t="s">
        <v>12107</v>
      </c>
      <c r="O12884" s="3" t="s">
        <v>722</v>
      </c>
      <c r="P12884" s="4">
        <v>17013.0</v>
      </c>
      <c r="Q12884" s="3" t="s">
        <v>46</v>
      </c>
      <c r="S12884" s="3" t="s">
        <v>34</v>
      </c>
    </row>
    <row r="12885">
      <c r="A12885" s="2">
        <v>42318.714907407404</v>
      </c>
      <c r="B12885" s="3">
        <v>76.0</v>
      </c>
      <c r="C12885" s="3" t="s">
        <v>11139</v>
      </c>
      <c r="D12885" s="3">
        <v>65.0</v>
      </c>
      <c r="E12885" s="3" t="s">
        <v>11262</v>
      </c>
      <c r="F12885" s="3">
        <v>8.0</v>
      </c>
      <c r="G12885" s="3">
        <v>8.0</v>
      </c>
      <c r="H12885" s="3" t="s">
        <v>11997</v>
      </c>
      <c r="I12885" s="3" t="s">
        <v>11997</v>
      </c>
      <c r="J12885" s="3" t="s">
        <v>2213</v>
      </c>
      <c r="K12885" s="3" t="s">
        <v>24</v>
      </c>
      <c r="L12885" s="3">
        <v>3.0</v>
      </c>
      <c r="M12885" s="3" t="s">
        <v>25</v>
      </c>
      <c r="N12885" s="3" t="s">
        <v>12108</v>
      </c>
      <c r="O12885" s="3" t="s">
        <v>12109</v>
      </c>
      <c r="P12885" s="4">
        <v>29467.0</v>
      </c>
      <c r="Q12885" s="3" t="s">
        <v>28</v>
      </c>
      <c r="S12885" s="3" t="s">
        <v>34</v>
      </c>
    </row>
    <row r="12886">
      <c r="A12886" s="2">
        <v>42318.714907407404</v>
      </c>
      <c r="B12886" s="3">
        <v>76.0</v>
      </c>
      <c r="C12886" s="3" t="s">
        <v>11139</v>
      </c>
      <c r="D12886" s="3">
        <v>65.0</v>
      </c>
      <c r="E12886" s="3" t="s">
        <v>11262</v>
      </c>
      <c r="F12886" s="3">
        <v>8.0</v>
      </c>
      <c r="G12886" s="3">
        <v>8.0</v>
      </c>
      <c r="H12886" s="3" t="s">
        <v>11997</v>
      </c>
      <c r="I12886" s="3" t="s">
        <v>11997</v>
      </c>
      <c r="J12886" s="3" t="s">
        <v>2213</v>
      </c>
      <c r="K12886" s="3" t="s">
        <v>24</v>
      </c>
      <c r="L12886" s="3">
        <v>4.0</v>
      </c>
      <c r="M12886" s="3" t="s">
        <v>30</v>
      </c>
      <c r="N12886" s="3" t="s">
        <v>12110</v>
      </c>
      <c r="O12886" s="3" t="s">
        <v>1879</v>
      </c>
      <c r="P12886" s="4">
        <v>25579.0</v>
      </c>
      <c r="Q12886" s="3" t="s">
        <v>221</v>
      </c>
      <c r="S12886" s="3" t="s">
        <v>34</v>
      </c>
    </row>
    <row r="12887">
      <c r="A12887" s="2">
        <v>42318.714907407404</v>
      </c>
      <c r="B12887" s="3">
        <v>76.0</v>
      </c>
      <c r="C12887" s="3" t="s">
        <v>11139</v>
      </c>
      <c r="D12887" s="3">
        <v>65.0</v>
      </c>
      <c r="E12887" s="3" t="s">
        <v>11262</v>
      </c>
      <c r="F12887" s="3">
        <v>8.0</v>
      </c>
      <c r="G12887" s="3">
        <v>8.0</v>
      </c>
      <c r="H12887" s="3" t="s">
        <v>11997</v>
      </c>
      <c r="I12887" s="3" t="s">
        <v>11997</v>
      </c>
      <c r="J12887" s="3" t="s">
        <v>2213</v>
      </c>
      <c r="K12887" s="3" t="s">
        <v>24</v>
      </c>
      <c r="L12887" s="3">
        <v>5.0</v>
      </c>
      <c r="M12887" s="3" t="s">
        <v>25</v>
      </c>
      <c r="N12887" s="3" t="s">
        <v>12111</v>
      </c>
      <c r="O12887" s="3" t="s">
        <v>1456</v>
      </c>
      <c r="P12887" s="4">
        <v>30735.0</v>
      </c>
      <c r="Q12887" s="3" t="s">
        <v>247</v>
      </c>
      <c r="S12887" s="3" t="s">
        <v>34</v>
      </c>
    </row>
    <row r="12888">
      <c r="A12888" s="2">
        <v>42318.714907407404</v>
      </c>
      <c r="B12888" s="3">
        <v>76.0</v>
      </c>
      <c r="C12888" s="3" t="s">
        <v>11139</v>
      </c>
      <c r="D12888" s="3">
        <v>65.0</v>
      </c>
      <c r="E12888" s="3" t="s">
        <v>11262</v>
      </c>
      <c r="F12888" s="3">
        <v>8.0</v>
      </c>
      <c r="G12888" s="3">
        <v>8.0</v>
      </c>
      <c r="H12888" s="3" t="s">
        <v>11997</v>
      </c>
      <c r="I12888" s="3" t="s">
        <v>11997</v>
      </c>
      <c r="J12888" s="3" t="s">
        <v>2213</v>
      </c>
      <c r="K12888" s="3" t="s">
        <v>24</v>
      </c>
      <c r="L12888" s="3">
        <v>6.0</v>
      </c>
      <c r="M12888" s="3" t="s">
        <v>30</v>
      </c>
      <c r="N12888" s="3" t="s">
        <v>12112</v>
      </c>
      <c r="O12888" s="3" t="s">
        <v>12113</v>
      </c>
      <c r="P12888" s="4">
        <v>25721.0</v>
      </c>
      <c r="Q12888" s="3" t="s">
        <v>221</v>
      </c>
      <c r="S12888" s="3" t="s">
        <v>34</v>
      </c>
    </row>
    <row r="12889">
      <c r="A12889" s="2">
        <v>42318.714907407404</v>
      </c>
      <c r="B12889" s="3">
        <v>76.0</v>
      </c>
      <c r="C12889" s="3" t="s">
        <v>11139</v>
      </c>
      <c r="D12889" s="3">
        <v>65.0</v>
      </c>
      <c r="E12889" s="3" t="s">
        <v>11262</v>
      </c>
      <c r="F12889" s="3">
        <v>8.0</v>
      </c>
      <c r="G12889" s="3">
        <v>8.0</v>
      </c>
      <c r="H12889" s="3" t="s">
        <v>11997</v>
      </c>
      <c r="I12889" s="3" t="s">
        <v>11997</v>
      </c>
      <c r="J12889" s="3" t="s">
        <v>2213</v>
      </c>
      <c r="K12889" s="3" t="s">
        <v>24</v>
      </c>
      <c r="L12889" s="3">
        <v>7.0</v>
      </c>
      <c r="M12889" s="3" t="s">
        <v>25</v>
      </c>
      <c r="N12889" s="3" t="s">
        <v>12114</v>
      </c>
      <c r="O12889" s="3" t="s">
        <v>218</v>
      </c>
      <c r="P12889" s="4">
        <v>23856.0</v>
      </c>
      <c r="Q12889" s="3" t="s">
        <v>189</v>
      </c>
      <c r="S12889" s="3" t="s">
        <v>34</v>
      </c>
    </row>
    <row r="12890">
      <c r="A12890" s="2">
        <v>42318.714907407404</v>
      </c>
      <c r="B12890" s="3">
        <v>76.0</v>
      </c>
      <c r="C12890" s="3" t="s">
        <v>11139</v>
      </c>
      <c r="D12890" s="3">
        <v>65.0</v>
      </c>
      <c r="E12890" s="3" t="s">
        <v>11262</v>
      </c>
      <c r="F12890" s="3">
        <v>8.0</v>
      </c>
      <c r="G12890" s="3">
        <v>8.0</v>
      </c>
      <c r="H12890" s="3" t="s">
        <v>11997</v>
      </c>
      <c r="I12890" s="3" t="s">
        <v>11997</v>
      </c>
      <c r="J12890" s="3" t="s">
        <v>2213</v>
      </c>
      <c r="K12890" s="3" t="s">
        <v>24</v>
      </c>
      <c r="L12890" s="3">
        <v>8.0</v>
      </c>
      <c r="M12890" s="3" t="s">
        <v>30</v>
      </c>
      <c r="N12890" s="3" t="s">
        <v>8438</v>
      </c>
      <c r="O12890" s="3" t="s">
        <v>12115</v>
      </c>
      <c r="P12890" s="4">
        <v>20489.0</v>
      </c>
      <c r="Q12890" s="3" t="s">
        <v>72</v>
      </c>
      <c r="S12890" s="3" t="s">
        <v>34</v>
      </c>
    </row>
    <row r="12891">
      <c r="A12891" s="2">
        <v>42318.714907407404</v>
      </c>
      <c r="B12891" s="3">
        <v>76.0</v>
      </c>
      <c r="C12891" s="3" t="s">
        <v>11139</v>
      </c>
      <c r="D12891" s="3">
        <v>65.0</v>
      </c>
      <c r="E12891" s="3" t="s">
        <v>11262</v>
      </c>
      <c r="F12891" s="3">
        <v>8.0</v>
      </c>
      <c r="G12891" s="3">
        <v>8.0</v>
      </c>
      <c r="H12891" s="3" t="s">
        <v>11997</v>
      </c>
      <c r="I12891" s="3" t="s">
        <v>11997</v>
      </c>
      <c r="J12891" s="3" t="s">
        <v>2213</v>
      </c>
      <c r="K12891" s="3" t="s">
        <v>24</v>
      </c>
      <c r="L12891" s="3">
        <v>9.0</v>
      </c>
      <c r="M12891" s="3" t="s">
        <v>25</v>
      </c>
      <c r="N12891" s="3" t="s">
        <v>12116</v>
      </c>
      <c r="O12891" s="3" t="s">
        <v>95</v>
      </c>
      <c r="P12891" s="4">
        <v>16347.0</v>
      </c>
      <c r="Q12891" s="3" t="s">
        <v>49</v>
      </c>
      <c r="S12891" s="3" t="s">
        <v>34</v>
      </c>
    </row>
    <row r="12892">
      <c r="A12892" s="2">
        <v>42318.714907407404</v>
      </c>
      <c r="B12892" s="3">
        <v>76.0</v>
      </c>
      <c r="C12892" s="3" t="s">
        <v>11139</v>
      </c>
      <c r="D12892" s="3">
        <v>66.0</v>
      </c>
      <c r="E12892" s="3" t="s">
        <v>11271</v>
      </c>
      <c r="F12892" s="3">
        <v>8.0</v>
      </c>
      <c r="G12892" s="3">
        <v>8.0</v>
      </c>
      <c r="H12892" s="3" t="s">
        <v>11997</v>
      </c>
      <c r="I12892" s="3" t="s">
        <v>11997</v>
      </c>
      <c r="J12892" s="3" t="s">
        <v>2213</v>
      </c>
      <c r="K12892" s="3" t="s">
        <v>24</v>
      </c>
      <c r="L12892" s="3">
        <v>1.0</v>
      </c>
      <c r="M12892" s="3" t="s">
        <v>25</v>
      </c>
      <c r="N12892" s="3" t="s">
        <v>12117</v>
      </c>
      <c r="O12892" s="3" t="s">
        <v>1234</v>
      </c>
      <c r="P12892" s="4">
        <v>19043.0</v>
      </c>
      <c r="Q12892" s="3" t="s">
        <v>49</v>
      </c>
      <c r="S12892" s="3" t="s">
        <v>34</v>
      </c>
    </row>
    <row r="12893">
      <c r="A12893" s="2">
        <v>42318.714907407404</v>
      </c>
      <c r="B12893" s="3">
        <v>76.0</v>
      </c>
      <c r="C12893" s="3" t="s">
        <v>11139</v>
      </c>
      <c r="D12893" s="3">
        <v>66.0</v>
      </c>
      <c r="E12893" s="3" t="s">
        <v>11271</v>
      </c>
      <c r="F12893" s="3">
        <v>8.0</v>
      </c>
      <c r="G12893" s="3">
        <v>8.0</v>
      </c>
      <c r="H12893" s="3" t="s">
        <v>11997</v>
      </c>
      <c r="I12893" s="3" t="s">
        <v>11997</v>
      </c>
      <c r="J12893" s="3" t="s">
        <v>2213</v>
      </c>
      <c r="K12893" s="3" t="s">
        <v>24</v>
      </c>
      <c r="L12893" s="3">
        <v>2.0</v>
      </c>
      <c r="M12893" s="3" t="s">
        <v>30</v>
      </c>
      <c r="N12893" s="3" t="s">
        <v>12118</v>
      </c>
      <c r="O12893" s="3" t="s">
        <v>1027</v>
      </c>
      <c r="P12893" s="4">
        <v>19500.0</v>
      </c>
      <c r="Q12893" s="3" t="s">
        <v>169</v>
      </c>
      <c r="S12893" s="3" t="s">
        <v>34</v>
      </c>
    </row>
    <row r="12894">
      <c r="A12894" s="2">
        <v>42318.714907407404</v>
      </c>
      <c r="B12894" s="3">
        <v>76.0</v>
      </c>
      <c r="C12894" s="3" t="s">
        <v>11139</v>
      </c>
      <c r="D12894" s="3">
        <v>66.0</v>
      </c>
      <c r="E12894" s="3" t="s">
        <v>11271</v>
      </c>
      <c r="F12894" s="3">
        <v>8.0</v>
      </c>
      <c r="G12894" s="3">
        <v>8.0</v>
      </c>
      <c r="H12894" s="3" t="s">
        <v>11997</v>
      </c>
      <c r="I12894" s="3" t="s">
        <v>11997</v>
      </c>
      <c r="J12894" s="3" t="s">
        <v>2213</v>
      </c>
      <c r="K12894" s="3" t="s">
        <v>24</v>
      </c>
      <c r="L12894" s="3">
        <v>3.0</v>
      </c>
      <c r="M12894" s="3" t="s">
        <v>25</v>
      </c>
      <c r="N12894" s="3" t="s">
        <v>12119</v>
      </c>
      <c r="O12894" s="3" t="s">
        <v>95</v>
      </c>
      <c r="P12894" s="4">
        <v>21938.0</v>
      </c>
      <c r="Q12894" s="3" t="s">
        <v>149</v>
      </c>
      <c r="S12894" s="3" t="s">
        <v>34</v>
      </c>
    </row>
    <row r="12895">
      <c r="A12895" s="2">
        <v>42318.714907407404</v>
      </c>
      <c r="B12895" s="3">
        <v>76.0</v>
      </c>
      <c r="C12895" s="3" t="s">
        <v>11139</v>
      </c>
      <c r="D12895" s="3">
        <v>66.0</v>
      </c>
      <c r="E12895" s="3" t="s">
        <v>11271</v>
      </c>
      <c r="F12895" s="3">
        <v>8.0</v>
      </c>
      <c r="G12895" s="3">
        <v>8.0</v>
      </c>
      <c r="H12895" s="3" t="s">
        <v>11997</v>
      </c>
      <c r="I12895" s="3" t="s">
        <v>11997</v>
      </c>
      <c r="J12895" s="3" t="s">
        <v>2213</v>
      </c>
      <c r="K12895" s="3" t="s">
        <v>24</v>
      </c>
      <c r="L12895" s="3">
        <v>4.0</v>
      </c>
      <c r="M12895" s="3" t="s">
        <v>30</v>
      </c>
      <c r="N12895" s="3" t="s">
        <v>12120</v>
      </c>
      <c r="O12895" s="3" t="s">
        <v>1304</v>
      </c>
      <c r="P12895" s="4">
        <v>31312.0</v>
      </c>
      <c r="Q12895" s="3" t="s">
        <v>1955</v>
      </c>
      <c r="S12895" s="3" t="s">
        <v>34</v>
      </c>
    </row>
    <row r="12896">
      <c r="A12896" s="2">
        <v>42318.714907407404</v>
      </c>
      <c r="B12896" s="3">
        <v>76.0</v>
      </c>
      <c r="C12896" s="3" t="s">
        <v>11139</v>
      </c>
      <c r="D12896" s="3">
        <v>66.0</v>
      </c>
      <c r="E12896" s="3" t="s">
        <v>11271</v>
      </c>
      <c r="F12896" s="3">
        <v>8.0</v>
      </c>
      <c r="G12896" s="3">
        <v>8.0</v>
      </c>
      <c r="H12896" s="3" t="s">
        <v>11997</v>
      </c>
      <c r="I12896" s="3" t="s">
        <v>11997</v>
      </c>
      <c r="J12896" s="3" t="s">
        <v>2213</v>
      </c>
      <c r="K12896" s="3" t="s">
        <v>24</v>
      </c>
      <c r="L12896" s="3">
        <v>5.0</v>
      </c>
      <c r="M12896" s="3" t="s">
        <v>25</v>
      </c>
      <c r="N12896" s="3" t="s">
        <v>12121</v>
      </c>
      <c r="O12896" s="3" t="s">
        <v>1637</v>
      </c>
      <c r="P12896" s="4">
        <v>23898.0</v>
      </c>
      <c r="Q12896" s="3" t="s">
        <v>110</v>
      </c>
      <c r="S12896" s="3" t="s">
        <v>34</v>
      </c>
    </row>
    <row r="12897">
      <c r="A12897" s="2">
        <v>42318.714907407404</v>
      </c>
      <c r="B12897" s="3">
        <v>76.0</v>
      </c>
      <c r="C12897" s="3" t="s">
        <v>11139</v>
      </c>
      <c r="D12897" s="3">
        <v>66.0</v>
      </c>
      <c r="E12897" s="3" t="s">
        <v>11271</v>
      </c>
      <c r="F12897" s="3">
        <v>8.0</v>
      </c>
      <c r="G12897" s="3">
        <v>8.0</v>
      </c>
      <c r="H12897" s="3" t="s">
        <v>11997</v>
      </c>
      <c r="I12897" s="3" t="s">
        <v>11997</v>
      </c>
      <c r="J12897" s="3" t="s">
        <v>2213</v>
      </c>
      <c r="K12897" s="3" t="s">
        <v>24</v>
      </c>
      <c r="L12897" s="3">
        <v>6.0</v>
      </c>
      <c r="M12897" s="3" t="s">
        <v>30</v>
      </c>
      <c r="N12897" s="3" t="s">
        <v>12122</v>
      </c>
      <c r="O12897" s="3" t="s">
        <v>4112</v>
      </c>
      <c r="P12897" s="4">
        <v>20144.0</v>
      </c>
      <c r="Q12897" s="3" t="s">
        <v>153</v>
      </c>
      <c r="S12897" s="3" t="s">
        <v>34</v>
      </c>
    </row>
    <row r="12898">
      <c r="A12898" s="2">
        <v>42318.714907407404</v>
      </c>
      <c r="B12898" s="3">
        <v>76.0</v>
      </c>
      <c r="C12898" s="3" t="s">
        <v>11139</v>
      </c>
      <c r="D12898" s="3">
        <v>66.0</v>
      </c>
      <c r="E12898" s="3" t="s">
        <v>11271</v>
      </c>
      <c r="F12898" s="3">
        <v>8.0</v>
      </c>
      <c r="G12898" s="3">
        <v>8.0</v>
      </c>
      <c r="H12898" s="3" t="s">
        <v>11997</v>
      </c>
      <c r="I12898" s="3" t="s">
        <v>11997</v>
      </c>
      <c r="J12898" s="3" t="s">
        <v>2213</v>
      </c>
      <c r="K12898" s="3" t="s">
        <v>24</v>
      </c>
      <c r="L12898" s="3">
        <v>7.0</v>
      </c>
      <c r="M12898" s="3" t="s">
        <v>25</v>
      </c>
      <c r="N12898" s="3" t="s">
        <v>9301</v>
      </c>
      <c r="O12898" s="3" t="s">
        <v>227</v>
      </c>
      <c r="P12898" s="4">
        <v>26761.0</v>
      </c>
      <c r="Q12898" s="3" t="s">
        <v>72</v>
      </c>
      <c r="S12898" s="3" t="s">
        <v>34</v>
      </c>
    </row>
    <row r="12899">
      <c r="A12899" s="2">
        <v>42318.714907407404</v>
      </c>
      <c r="B12899" s="3">
        <v>76.0</v>
      </c>
      <c r="C12899" s="3" t="s">
        <v>11139</v>
      </c>
      <c r="D12899" s="3">
        <v>66.0</v>
      </c>
      <c r="E12899" s="3" t="s">
        <v>11271</v>
      </c>
      <c r="F12899" s="3">
        <v>8.0</v>
      </c>
      <c r="G12899" s="3">
        <v>8.0</v>
      </c>
      <c r="H12899" s="3" t="s">
        <v>11997</v>
      </c>
      <c r="I12899" s="3" t="s">
        <v>11997</v>
      </c>
      <c r="J12899" s="3" t="s">
        <v>2213</v>
      </c>
      <c r="K12899" s="3" t="s">
        <v>24</v>
      </c>
      <c r="L12899" s="3">
        <v>8.0</v>
      </c>
      <c r="M12899" s="3" t="s">
        <v>30</v>
      </c>
      <c r="N12899" s="3" t="s">
        <v>12123</v>
      </c>
      <c r="O12899" s="3" t="s">
        <v>71</v>
      </c>
      <c r="P12899" s="4">
        <v>18975.0</v>
      </c>
      <c r="Q12899" s="3" t="s">
        <v>72</v>
      </c>
      <c r="S12899" s="3" t="s">
        <v>34</v>
      </c>
    </row>
    <row r="12900">
      <c r="A12900" s="2">
        <v>42318.714907407404</v>
      </c>
      <c r="B12900" s="3">
        <v>76.0</v>
      </c>
      <c r="C12900" s="3" t="s">
        <v>11139</v>
      </c>
      <c r="D12900" s="3">
        <v>66.0</v>
      </c>
      <c r="E12900" s="3" t="s">
        <v>11271</v>
      </c>
      <c r="F12900" s="3">
        <v>8.0</v>
      </c>
      <c r="G12900" s="3">
        <v>8.0</v>
      </c>
      <c r="H12900" s="3" t="s">
        <v>11997</v>
      </c>
      <c r="I12900" s="3" t="s">
        <v>11997</v>
      </c>
      <c r="J12900" s="3" t="s">
        <v>2213</v>
      </c>
      <c r="K12900" s="3" t="s">
        <v>24</v>
      </c>
      <c r="L12900" s="3">
        <v>9.0</v>
      </c>
      <c r="M12900" s="3" t="s">
        <v>25</v>
      </c>
      <c r="N12900" s="3" t="s">
        <v>436</v>
      </c>
      <c r="O12900" s="3" t="s">
        <v>898</v>
      </c>
      <c r="P12900" s="4">
        <v>18135.0</v>
      </c>
      <c r="Q12900" s="3" t="s">
        <v>113</v>
      </c>
      <c r="S12900" s="3" t="s">
        <v>34</v>
      </c>
    </row>
    <row r="12901">
      <c r="A12901" s="2">
        <v>42318.714907407404</v>
      </c>
      <c r="B12901" s="3">
        <v>76.0</v>
      </c>
      <c r="C12901" s="3" t="s">
        <v>11139</v>
      </c>
      <c r="D12901" s="3">
        <v>66.0</v>
      </c>
      <c r="E12901" s="3" t="s">
        <v>11271</v>
      </c>
      <c r="F12901" s="3">
        <v>8.0</v>
      </c>
      <c r="G12901" s="3">
        <v>8.0</v>
      </c>
      <c r="H12901" s="3" t="s">
        <v>11997</v>
      </c>
      <c r="I12901" s="3" t="s">
        <v>11997</v>
      </c>
      <c r="J12901" s="3" t="s">
        <v>2213</v>
      </c>
      <c r="K12901" s="3" t="s">
        <v>24</v>
      </c>
      <c r="L12901" s="3">
        <v>10.0</v>
      </c>
      <c r="M12901" s="3" t="s">
        <v>30</v>
      </c>
      <c r="N12901" s="3" t="s">
        <v>12124</v>
      </c>
      <c r="O12901" s="3" t="s">
        <v>375</v>
      </c>
      <c r="P12901" s="4">
        <v>27895.0</v>
      </c>
      <c r="Q12901" s="3" t="s">
        <v>132</v>
      </c>
      <c r="S12901" s="3" t="s">
        <v>34</v>
      </c>
    </row>
    <row r="12902">
      <c r="A12902" s="2">
        <v>42318.714907407404</v>
      </c>
      <c r="B12902" s="3">
        <v>76.0</v>
      </c>
      <c r="C12902" s="3" t="s">
        <v>11139</v>
      </c>
      <c r="D12902" s="3">
        <v>66.0</v>
      </c>
      <c r="E12902" s="3" t="s">
        <v>11271</v>
      </c>
      <c r="F12902" s="3">
        <v>8.0</v>
      </c>
      <c r="G12902" s="3">
        <v>8.0</v>
      </c>
      <c r="H12902" s="3" t="s">
        <v>11997</v>
      </c>
      <c r="I12902" s="3" t="s">
        <v>11997</v>
      </c>
      <c r="J12902" s="3" t="s">
        <v>2213</v>
      </c>
      <c r="K12902" s="3" t="s">
        <v>24</v>
      </c>
      <c r="L12902" s="3">
        <v>11.0</v>
      </c>
      <c r="M12902" s="3" t="s">
        <v>25</v>
      </c>
      <c r="N12902" s="3" t="s">
        <v>12125</v>
      </c>
      <c r="O12902" s="3" t="s">
        <v>36</v>
      </c>
      <c r="P12902" s="4">
        <v>26142.0</v>
      </c>
      <c r="Q12902" s="3" t="s">
        <v>1454</v>
      </c>
      <c r="S12902" s="3" t="s">
        <v>34</v>
      </c>
    </row>
    <row r="12903">
      <c r="A12903" s="2">
        <v>42318.714907407404</v>
      </c>
      <c r="B12903" s="3">
        <v>76.0</v>
      </c>
      <c r="C12903" s="3" t="s">
        <v>11139</v>
      </c>
      <c r="D12903" s="3">
        <v>66.0</v>
      </c>
      <c r="E12903" s="3" t="s">
        <v>11271</v>
      </c>
      <c r="F12903" s="3">
        <v>8.0</v>
      </c>
      <c r="G12903" s="3">
        <v>8.0</v>
      </c>
      <c r="H12903" s="3" t="s">
        <v>11997</v>
      </c>
      <c r="I12903" s="3" t="s">
        <v>11997</v>
      </c>
      <c r="J12903" s="3" t="s">
        <v>2213</v>
      </c>
      <c r="K12903" s="3" t="s">
        <v>24</v>
      </c>
      <c r="L12903" s="3">
        <v>12.0</v>
      </c>
      <c r="M12903" s="3" t="s">
        <v>30</v>
      </c>
      <c r="N12903" s="3" t="s">
        <v>12126</v>
      </c>
      <c r="O12903" s="3" t="s">
        <v>717</v>
      </c>
      <c r="P12903" s="4">
        <v>28072.0</v>
      </c>
      <c r="Q12903" s="3" t="s">
        <v>228</v>
      </c>
      <c r="S12903" s="3" t="s">
        <v>34</v>
      </c>
    </row>
    <row r="12904">
      <c r="A12904" s="2">
        <v>42318.714907407404</v>
      </c>
      <c r="B12904" s="3">
        <v>76.0</v>
      </c>
      <c r="C12904" s="3" t="s">
        <v>11139</v>
      </c>
      <c r="D12904" s="3">
        <v>66.0</v>
      </c>
      <c r="E12904" s="3" t="s">
        <v>11271</v>
      </c>
      <c r="F12904" s="3">
        <v>8.0</v>
      </c>
      <c r="G12904" s="3">
        <v>8.0</v>
      </c>
      <c r="H12904" s="3" t="s">
        <v>11997</v>
      </c>
      <c r="I12904" s="3" t="s">
        <v>11997</v>
      </c>
      <c r="J12904" s="3" t="s">
        <v>2213</v>
      </c>
      <c r="K12904" s="3" t="s">
        <v>24</v>
      </c>
      <c r="L12904" s="3">
        <v>13.0</v>
      </c>
      <c r="M12904" s="3" t="s">
        <v>25</v>
      </c>
      <c r="N12904" s="3" t="s">
        <v>12127</v>
      </c>
      <c r="O12904" s="3" t="s">
        <v>5278</v>
      </c>
      <c r="P12904" s="4">
        <v>35697.0</v>
      </c>
      <c r="Q12904" s="3" t="s">
        <v>191</v>
      </c>
      <c r="S12904" s="3" t="s">
        <v>34</v>
      </c>
    </row>
    <row r="12905">
      <c r="A12905" s="2">
        <v>42318.714907407404</v>
      </c>
      <c r="B12905" s="3">
        <v>76.0</v>
      </c>
      <c r="C12905" s="3" t="s">
        <v>11139</v>
      </c>
      <c r="D12905" s="3">
        <v>66.0</v>
      </c>
      <c r="E12905" s="3" t="s">
        <v>11271</v>
      </c>
      <c r="F12905" s="3">
        <v>8.0</v>
      </c>
      <c r="G12905" s="3">
        <v>8.0</v>
      </c>
      <c r="H12905" s="3" t="s">
        <v>11997</v>
      </c>
      <c r="I12905" s="3" t="s">
        <v>11997</v>
      </c>
      <c r="J12905" s="3" t="s">
        <v>2213</v>
      </c>
      <c r="K12905" s="3" t="s">
        <v>24</v>
      </c>
      <c r="L12905" s="3">
        <v>14.0</v>
      </c>
      <c r="M12905" s="3" t="s">
        <v>30</v>
      </c>
      <c r="N12905" s="3" t="s">
        <v>7756</v>
      </c>
      <c r="O12905" s="3" t="s">
        <v>12128</v>
      </c>
      <c r="P12905" s="4">
        <v>19996.0</v>
      </c>
      <c r="Q12905" s="3" t="s">
        <v>33</v>
      </c>
      <c r="S12905" s="3" t="s">
        <v>34</v>
      </c>
    </row>
    <row r="12906">
      <c r="A12906" s="2">
        <v>42318.714907407404</v>
      </c>
      <c r="B12906" s="3">
        <v>76.0</v>
      </c>
      <c r="C12906" s="3" t="s">
        <v>11139</v>
      </c>
      <c r="D12906" s="3">
        <v>66.0</v>
      </c>
      <c r="E12906" s="3" t="s">
        <v>11271</v>
      </c>
      <c r="F12906" s="3">
        <v>8.0</v>
      </c>
      <c r="G12906" s="3">
        <v>8.0</v>
      </c>
      <c r="H12906" s="3" t="s">
        <v>11997</v>
      </c>
      <c r="I12906" s="3" t="s">
        <v>11997</v>
      </c>
      <c r="J12906" s="3" t="s">
        <v>2213</v>
      </c>
      <c r="K12906" s="3" t="s">
        <v>24</v>
      </c>
      <c r="L12906" s="3">
        <v>15.0</v>
      </c>
      <c r="M12906" s="3" t="s">
        <v>25</v>
      </c>
      <c r="N12906" s="3" t="s">
        <v>11100</v>
      </c>
      <c r="O12906" s="3" t="s">
        <v>95</v>
      </c>
      <c r="P12906" s="4">
        <v>20600.0</v>
      </c>
      <c r="Q12906" s="3" t="s">
        <v>46</v>
      </c>
      <c r="S12906" s="3" t="s">
        <v>34</v>
      </c>
    </row>
    <row r="12907">
      <c r="A12907" s="2">
        <v>42318.714907407404</v>
      </c>
      <c r="B12907" s="3">
        <v>76.0</v>
      </c>
      <c r="C12907" s="3" t="s">
        <v>11139</v>
      </c>
      <c r="D12907" s="3">
        <v>81.0</v>
      </c>
      <c r="E12907" s="3" t="s">
        <v>11282</v>
      </c>
      <c r="F12907" s="3">
        <v>8.0</v>
      </c>
      <c r="G12907" s="3">
        <v>8.0</v>
      </c>
      <c r="H12907" s="3" t="s">
        <v>11997</v>
      </c>
      <c r="I12907" s="3" t="s">
        <v>11997</v>
      </c>
      <c r="J12907" s="3" t="s">
        <v>2213</v>
      </c>
      <c r="K12907" s="3" t="s">
        <v>24</v>
      </c>
      <c r="L12907" s="3">
        <v>1.0</v>
      </c>
      <c r="M12907" s="3" t="s">
        <v>25</v>
      </c>
      <c r="N12907" s="3" t="s">
        <v>4037</v>
      </c>
      <c r="O12907" s="3" t="s">
        <v>243</v>
      </c>
      <c r="P12907" s="4">
        <v>22903.0</v>
      </c>
      <c r="Q12907" s="3" t="s">
        <v>110</v>
      </c>
      <c r="S12907" s="3" t="s">
        <v>34</v>
      </c>
    </row>
    <row r="12908">
      <c r="A12908" s="2">
        <v>42318.714907407404</v>
      </c>
      <c r="B12908" s="3">
        <v>76.0</v>
      </c>
      <c r="C12908" s="3" t="s">
        <v>11139</v>
      </c>
      <c r="D12908" s="3">
        <v>81.0</v>
      </c>
      <c r="E12908" s="3" t="s">
        <v>11282</v>
      </c>
      <c r="F12908" s="3">
        <v>8.0</v>
      </c>
      <c r="G12908" s="3">
        <v>8.0</v>
      </c>
      <c r="H12908" s="3" t="s">
        <v>11997</v>
      </c>
      <c r="I12908" s="3" t="s">
        <v>11997</v>
      </c>
      <c r="J12908" s="3" t="s">
        <v>2213</v>
      </c>
      <c r="K12908" s="3" t="s">
        <v>24</v>
      </c>
      <c r="L12908" s="3">
        <v>2.0</v>
      </c>
      <c r="M12908" s="3" t="s">
        <v>30</v>
      </c>
      <c r="N12908" s="3" t="s">
        <v>12129</v>
      </c>
      <c r="O12908" s="3" t="s">
        <v>389</v>
      </c>
      <c r="P12908" s="4">
        <v>21341.0</v>
      </c>
      <c r="Q12908" s="3" t="s">
        <v>40</v>
      </c>
      <c r="S12908" s="3" t="s">
        <v>34</v>
      </c>
    </row>
    <row r="12909">
      <c r="A12909" s="2">
        <v>42318.714907407404</v>
      </c>
      <c r="B12909" s="3">
        <v>76.0</v>
      </c>
      <c r="C12909" s="3" t="s">
        <v>11139</v>
      </c>
      <c r="D12909" s="3">
        <v>81.0</v>
      </c>
      <c r="E12909" s="3" t="s">
        <v>11282</v>
      </c>
      <c r="F12909" s="3">
        <v>8.0</v>
      </c>
      <c r="G12909" s="3">
        <v>8.0</v>
      </c>
      <c r="H12909" s="3" t="s">
        <v>11997</v>
      </c>
      <c r="I12909" s="3" t="s">
        <v>11997</v>
      </c>
      <c r="J12909" s="3" t="s">
        <v>2213</v>
      </c>
      <c r="K12909" s="3" t="s">
        <v>24</v>
      </c>
      <c r="L12909" s="3">
        <v>3.0</v>
      </c>
      <c r="M12909" s="3" t="s">
        <v>25</v>
      </c>
      <c r="N12909" s="3" t="s">
        <v>2364</v>
      </c>
      <c r="O12909" s="3" t="s">
        <v>95</v>
      </c>
      <c r="P12909" s="4">
        <v>25638.0</v>
      </c>
      <c r="Q12909" s="3" t="s">
        <v>33</v>
      </c>
      <c r="S12909" s="3" t="s">
        <v>34</v>
      </c>
    </row>
    <row r="12910">
      <c r="A12910" s="2">
        <v>42318.714907407404</v>
      </c>
      <c r="B12910" s="3">
        <v>76.0</v>
      </c>
      <c r="C12910" s="3" t="s">
        <v>11139</v>
      </c>
      <c r="D12910" s="3">
        <v>81.0</v>
      </c>
      <c r="E12910" s="3" t="s">
        <v>11282</v>
      </c>
      <c r="F12910" s="3">
        <v>8.0</v>
      </c>
      <c r="G12910" s="3">
        <v>8.0</v>
      </c>
      <c r="H12910" s="3" t="s">
        <v>11997</v>
      </c>
      <c r="I12910" s="3" t="s">
        <v>11997</v>
      </c>
      <c r="J12910" s="3" t="s">
        <v>2213</v>
      </c>
      <c r="K12910" s="3" t="s">
        <v>24</v>
      </c>
      <c r="L12910" s="3">
        <v>4.0</v>
      </c>
      <c r="M12910" s="3" t="s">
        <v>30</v>
      </c>
      <c r="N12910" s="3" t="s">
        <v>12130</v>
      </c>
      <c r="O12910" s="3" t="s">
        <v>81</v>
      </c>
      <c r="P12910" s="4">
        <v>23748.0</v>
      </c>
      <c r="Q12910" s="3" t="s">
        <v>72</v>
      </c>
      <c r="S12910" s="3" t="s">
        <v>34</v>
      </c>
    </row>
    <row r="12911">
      <c r="A12911" s="2">
        <v>42318.714907407404</v>
      </c>
      <c r="B12911" s="3">
        <v>76.0</v>
      </c>
      <c r="C12911" s="3" t="s">
        <v>11139</v>
      </c>
      <c r="D12911" s="3">
        <v>81.0</v>
      </c>
      <c r="E12911" s="3" t="s">
        <v>11282</v>
      </c>
      <c r="F12911" s="3">
        <v>8.0</v>
      </c>
      <c r="G12911" s="3">
        <v>8.0</v>
      </c>
      <c r="H12911" s="3" t="s">
        <v>11997</v>
      </c>
      <c r="I12911" s="3" t="s">
        <v>11997</v>
      </c>
      <c r="J12911" s="3" t="s">
        <v>2213</v>
      </c>
      <c r="K12911" s="3" t="s">
        <v>24</v>
      </c>
      <c r="L12911" s="3">
        <v>5.0</v>
      </c>
      <c r="M12911" s="3" t="s">
        <v>25</v>
      </c>
      <c r="N12911" s="3" t="s">
        <v>5792</v>
      </c>
      <c r="O12911" s="3" t="s">
        <v>180</v>
      </c>
      <c r="P12911" s="4">
        <v>17950.0</v>
      </c>
      <c r="Q12911" s="3" t="s">
        <v>117</v>
      </c>
      <c r="S12911" s="3" t="s">
        <v>34</v>
      </c>
    </row>
    <row r="12912">
      <c r="A12912" s="2">
        <v>42318.714907407404</v>
      </c>
      <c r="B12912" s="3">
        <v>76.0</v>
      </c>
      <c r="C12912" s="3" t="s">
        <v>11139</v>
      </c>
      <c r="D12912" s="3">
        <v>81.0</v>
      </c>
      <c r="E12912" s="3" t="s">
        <v>11282</v>
      </c>
      <c r="F12912" s="3">
        <v>8.0</v>
      </c>
      <c r="G12912" s="3">
        <v>8.0</v>
      </c>
      <c r="H12912" s="3" t="s">
        <v>11997</v>
      </c>
      <c r="I12912" s="3" t="s">
        <v>11997</v>
      </c>
      <c r="J12912" s="3" t="s">
        <v>2213</v>
      </c>
      <c r="K12912" s="3" t="s">
        <v>24</v>
      </c>
      <c r="L12912" s="3">
        <v>6.0</v>
      </c>
      <c r="M12912" s="3" t="s">
        <v>30</v>
      </c>
      <c r="N12912" s="3" t="s">
        <v>8754</v>
      </c>
      <c r="O12912" s="3" t="s">
        <v>1890</v>
      </c>
      <c r="P12912" s="4">
        <v>33143.0</v>
      </c>
      <c r="Q12912" s="3" t="s">
        <v>191</v>
      </c>
      <c r="S12912" s="3" t="s">
        <v>34</v>
      </c>
    </row>
    <row r="12913">
      <c r="A12913" s="2">
        <v>42318.714907407404</v>
      </c>
      <c r="B12913" s="3">
        <v>76.0</v>
      </c>
      <c r="C12913" s="3" t="s">
        <v>11139</v>
      </c>
      <c r="D12913" s="3">
        <v>81.0</v>
      </c>
      <c r="E12913" s="3" t="s">
        <v>11282</v>
      </c>
      <c r="F12913" s="3">
        <v>8.0</v>
      </c>
      <c r="G12913" s="3">
        <v>8.0</v>
      </c>
      <c r="H12913" s="3" t="s">
        <v>11997</v>
      </c>
      <c r="I12913" s="3" t="s">
        <v>11997</v>
      </c>
      <c r="J12913" s="3" t="s">
        <v>2213</v>
      </c>
      <c r="K12913" s="3" t="s">
        <v>24</v>
      </c>
      <c r="L12913" s="3">
        <v>7.0</v>
      </c>
      <c r="M12913" s="3" t="s">
        <v>25</v>
      </c>
      <c r="N12913" s="3" t="s">
        <v>12129</v>
      </c>
      <c r="O12913" s="3" t="s">
        <v>371</v>
      </c>
      <c r="P12913" s="4">
        <v>30622.0</v>
      </c>
      <c r="Q12913" s="3" t="s">
        <v>153</v>
      </c>
      <c r="S12913" s="3" t="s">
        <v>34</v>
      </c>
    </row>
    <row r="12914">
      <c r="A12914" s="2">
        <v>42318.714907407404</v>
      </c>
      <c r="B12914" s="3">
        <v>76.0</v>
      </c>
      <c r="C12914" s="3" t="s">
        <v>11139</v>
      </c>
      <c r="D12914" s="3">
        <v>81.0</v>
      </c>
      <c r="E12914" s="3" t="s">
        <v>11282</v>
      </c>
      <c r="F12914" s="3">
        <v>8.0</v>
      </c>
      <c r="G12914" s="3">
        <v>8.0</v>
      </c>
      <c r="H12914" s="3" t="s">
        <v>11997</v>
      </c>
      <c r="I12914" s="3" t="s">
        <v>11997</v>
      </c>
      <c r="J12914" s="3" t="s">
        <v>2213</v>
      </c>
      <c r="K12914" s="3" t="s">
        <v>24</v>
      </c>
      <c r="L12914" s="3">
        <v>8.0</v>
      </c>
      <c r="M12914" s="3" t="s">
        <v>30</v>
      </c>
      <c r="N12914" s="3" t="s">
        <v>12131</v>
      </c>
      <c r="O12914" s="3" t="s">
        <v>81</v>
      </c>
      <c r="P12914" s="4">
        <v>18705.0</v>
      </c>
      <c r="Q12914" s="3" t="s">
        <v>380</v>
      </c>
      <c r="S12914" s="3" t="s">
        <v>34</v>
      </c>
    </row>
    <row r="12915">
      <c r="A12915" s="2">
        <v>42318.714907407404</v>
      </c>
      <c r="B12915" s="3">
        <v>76.0</v>
      </c>
      <c r="C12915" s="3" t="s">
        <v>11139</v>
      </c>
      <c r="D12915" s="3">
        <v>81.0</v>
      </c>
      <c r="E12915" s="3" t="s">
        <v>11282</v>
      </c>
      <c r="F12915" s="3">
        <v>8.0</v>
      </c>
      <c r="G12915" s="3">
        <v>8.0</v>
      </c>
      <c r="H12915" s="3" t="s">
        <v>11997</v>
      </c>
      <c r="I12915" s="3" t="s">
        <v>11997</v>
      </c>
      <c r="J12915" s="3" t="s">
        <v>2213</v>
      </c>
      <c r="K12915" s="3" t="s">
        <v>24</v>
      </c>
      <c r="L12915" s="3">
        <v>9.0</v>
      </c>
      <c r="M12915" s="3" t="s">
        <v>25</v>
      </c>
      <c r="N12915" s="3" t="s">
        <v>12132</v>
      </c>
      <c r="O12915" s="3" t="s">
        <v>6164</v>
      </c>
      <c r="P12915" s="4">
        <v>26870.0</v>
      </c>
      <c r="Q12915" s="3" t="s">
        <v>372</v>
      </c>
      <c r="S12915" s="3" t="s">
        <v>34</v>
      </c>
    </row>
    <row r="12916">
      <c r="A12916" s="2">
        <v>42318.714907407404</v>
      </c>
      <c r="B12916" s="3">
        <v>76.0</v>
      </c>
      <c r="C12916" s="3" t="s">
        <v>11139</v>
      </c>
      <c r="D12916" s="3">
        <v>81.0</v>
      </c>
      <c r="E12916" s="3" t="s">
        <v>11282</v>
      </c>
      <c r="F12916" s="3">
        <v>8.0</v>
      </c>
      <c r="G12916" s="3">
        <v>8.0</v>
      </c>
      <c r="H12916" s="3" t="s">
        <v>11997</v>
      </c>
      <c r="I12916" s="3" t="s">
        <v>11997</v>
      </c>
      <c r="J12916" s="3" t="s">
        <v>2213</v>
      </c>
      <c r="K12916" s="3" t="s">
        <v>24</v>
      </c>
      <c r="L12916" s="3">
        <v>10.0</v>
      </c>
      <c r="M12916" s="3" t="s">
        <v>30</v>
      </c>
      <c r="N12916" s="3" t="s">
        <v>12133</v>
      </c>
      <c r="O12916" s="3" t="s">
        <v>2285</v>
      </c>
      <c r="P12916" s="4">
        <v>21783.0</v>
      </c>
      <c r="Q12916" s="3" t="s">
        <v>115</v>
      </c>
      <c r="S12916" s="3" t="s">
        <v>34</v>
      </c>
    </row>
    <row r="12917">
      <c r="A12917" s="2">
        <v>42318.714907407404</v>
      </c>
      <c r="B12917" s="3">
        <v>76.0</v>
      </c>
      <c r="C12917" s="3" t="s">
        <v>11139</v>
      </c>
      <c r="D12917" s="3">
        <v>81.0</v>
      </c>
      <c r="E12917" s="3" t="s">
        <v>11282</v>
      </c>
      <c r="F12917" s="3">
        <v>8.0</v>
      </c>
      <c r="G12917" s="3">
        <v>8.0</v>
      </c>
      <c r="H12917" s="3" t="s">
        <v>11997</v>
      </c>
      <c r="I12917" s="3" t="s">
        <v>11997</v>
      </c>
      <c r="J12917" s="3" t="s">
        <v>2213</v>
      </c>
      <c r="K12917" s="3" t="s">
        <v>24</v>
      </c>
      <c r="L12917" s="3">
        <v>11.0</v>
      </c>
      <c r="M12917" s="3" t="s">
        <v>25</v>
      </c>
      <c r="N12917" s="3" t="s">
        <v>12134</v>
      </c>
      <c r="O12917" s="3" t="s">
        <v>580</v>
      </c>
      <c r="P12917" s="4">
        <v>25596.0</v>
      </c>
      <c r="Q12917" s="3" t="s">
        <v>37</v>
      </c>
      <c r="S12917" s="3" t="s">
        <v>34</v>
      </c>
    </row>
    <row r="12918">
      <c r="A12918" s="2">
        <v>42318.714907407404</v>
      </c>
      <c r="B12918" s="3">
        <v>76.0</v>
      </c>
      <c r="C12918" s="3" t="s">
        <v>11139</v>
      </c>
      <c r="D12918" s="3">
        <v>81.0</v>
      </c>
      <c r="E12918" s="3" t="s">
        <v>11282</v>
      </c>
      <c r="F12918" s="3">
        <v>8.0</v>
      </c>
      <c r="G12918" s="3">
        <v>8.0</v>
      </c>
      <c r="H12918" s="3" t="s">
        <v>11997</v>
      </c>
      <c r="I12918" s="3" t="s">
        <v>11997</v>
      </c>
      <c r="J12918" s="3" t="s">
        <v>2213</v>
      </c>
      <c r="K12918" s="3" t="s">
        <v>24</v>
      </c>
      <c r="L12918" s="3">
        <v>12.0</v>
      </c>
      <c r="M12918" s="3" t="s">
        <v>30</v>
      </c>
      <c r="N12918" s="3" t="s">
        <v>7031</v>
      </c>
      <c r="O12918" s="3" t="s">
        <v>220</v>
      </c>
      <c r="P12918" s="4">
        <v>28935.0</v>
      </c>
      <c r="Q12918" s="3" t="s">
        <v>72</v>
      </c>
      <c r="S12918" s="3" t="s">
        <v>34</v>
      </c>
    </row>
    <row r="12919">
      <c r="A12919" s="2">
        <v>42318.714907407404</v>
      </c>
      <c r="B12919" s="3">
        <v>76.0</v>
      </c>
      <c r="C12919" s="3" t="s">
        <v>11139</v>
      </c>
      <c r="D12919" s="3">
        <v>81.0</v>
      </c>
      <c r="E12919" s="3" t="s">
        <v>11282</v>
      </c>
      <c r="F12919" s="3">
        <v>8.0</v>
      </c>
      <c r="G12919" s="3">
        <v>8.0</v>
      </c>
      <c r="H12919" s="3" t="s">
        <v>11997</v>
      </c>
      <c r="I12919" s="3" t="s">
        <v>11997</v>
      </c>
      <c r="J12919" s="3" t="s">
        <v>2213</v>
      </c>
      <c r="K12919" s="3" t="s">
        <v>24</v>
      </c>
      <c r="L12919" s="3">
        <v>13.0</v>
      </c>
      <c r="M12919" s="3" t="s">
        <v>25</v>
      </c>
      <c r="N12919" s="3" t="s">
        <v>2504</v>
      </c>
      <c r="O12919" s="3" t="s">
        <v>59</v>
      </c>
      <c r="P12919" s="4">
        <v>17300.0</v>
      </c>
      <c r="Q12919" s="3" t="s">
        <v>105</v>
      </c>
      <c r="S12919" s="3" t="s">
        <v>34</v>
      </c>
    </row>
    <row r="12920">
      <c r="A12920" s="2">
        <v>42318.714907407404</v>
      </c>
      <c r="B12920" s="3">
        <v>76.0</v>
      </c>
      <c r="C12920" s="3" t="s">
        <v>11139</v>
      </c>
      <c r="D12920" s="3">
        <v>82.0</v>
      </c>
      <c r="E12920" s="3" t="s">
        <v>11292</v>
      </c>
      <c r="F12920" s="3">
        <v>8.0</v>
      </c>
      <c r="G12920" s="3">
        <v>8.0</v>
      </c>
      <c r="H12920" s="3" t="s">
        <v>11997</v>
      </c>
      <c r="I12920" s="3" t="s">
        <v>11997</v>
      </c>
      <c r="J12920" s="3" t="s">
        <v>2213</v>
      </c>
      <c r="K12920" s="3" t="s">
        <v>24</v>
      </c>
      <c r="L12920" s="3">
        <v>1.0</v>
      </c>
      <c r="M12920" s="3" t="s">
        <v>30</v>
      </c>
      <c r="N12920" s="3" t="s">
        <v>12135</v>
      </c>
      <c r="O12920" s="3" t="s">
        <v>3157</v>
      </c>
      <c r="P12920" s="4">
        <v>29895.0</v>
      </c>
      <c r="Q12920" s="3" t="s">
        <v>189</v>
      </c>
      <c r="S12920" s="3" t="s">
        <v>34</v>
      </c>
    </row>
    <row r="12921">
      <c r="A12921" s="2">
        <v>42318.714907407404</v>
      </c>
      <c r="B12921" s="3">
        <v>76.0</v>
      </c>
      <c r="C12921" s="3" t="s">
        <v>11139</v>
      </c>
      <c r="D12921" s="3">
        <v>82.0</v>
      </c>
      <c r="E12921" s="3" t="s">
        <v>11292</v>
      </c>
      <c r="F12921" s="3">
        <v>8.0</v>
      </c>
      <c r="G12921" s="3">
        <v>8.0</v>
      </c>
      <c r="H12921" s="3" t="s">
        <v>11997</v>
      </c>
      <c r="I12921" s="3" t="s">
        <v>11997</v>
      </c>
      <c r="J12921" s="3" t="s">
        <v>2213</v>
      </c>
      <c r="K12921" s="3" t="s">
        <v>24</v>
      </c>
      <c r="L12921" s="3">
        <v>2.0</v>
      </c>
      <c r="M12921" s="3" t="s">
        <v>25</v>
      </c>
      <c r="N12921" s="3" t="s">
        <v>12136</v>
      </c>
      <c r="O12921" s="3" t="s">
        <v>91</v>
      </c>
      <c r="P12921" s="4">
        <v>17676.0</v>
      </c>
      <c r="Q12921" s="3" t="s">
        <v>117</v>
      </c>
      <c r="S12921" s="3" t="s">
        <v>34</v>
      </c>
    </row>
    <row r="12922">
      <c r="A12922" s="2">
        <v>42318.714907407404</v>
      </c>
      <c r="B12922" s="3">
        <v>76.0</v>
      </c>
      <c r="C12922" s="3" t="s">
        <v>11139</v>
      </c>
      <c r="D12922" s="3">
        <v>82.0</v>
      </c>
      <c r="E12922" s="3" t="s">
        <v>11292</v>
      </c>
      <c r="F12922" s="3">
        <v>8.0</v>
      </c>
      <c r="G12922" s="3">
        <v>8.0</v>
      </c>
      <c r="H12922" s="3" t="s">
        <v>11997</v>
      </c>
      <c r="I12922" s="3" t="s">
        <v>11997</v>
      </c>
      <c r="J12922" s="3" t="s">
        <v>2213</v>
      </c>
      <c r="K12922" s="3" t="s">
        <v>24</v>
      </c>
      <c r="L12922" s="3">
        <v>3.0</v>
      </c>
      <c r="M12922" s="3" t="s">
        <v>30</v>
      </c>
      <c r="N12922" s="3" t="s">
        <v>3836</v>
      </c>
      <c r="O12922" s="3" t="s">
        <v>283</v>
      </c>
      <c r="P12922" s="4">
        <v>25906.0</v>
      </c>
      <c r="Q12922" s="3" t="s">
        <v>72</v>
      </c>
      <c r="S12922" s="3" t="s">
        <v>34</v>
      </c>
    </row>
    <row r="12923">
      <c r="A12923" s="2">
        <v>42318.714907407404</v>
      </c>
      <c r="B12923" s="3">
        <v>76.0</v>
      </c>
      <c r="C12923" s="3" t="s">
        <v>11139</v>
      </c>
      <c r="D12923" s="3">
        <v>82.0</v>
      </c>
      <c r="E12923" s="3" t="s">
        <v>11292</v>
      </c>
      <c r="F12923" s="3">
        <v>8.0</v>
      </c>
      <c r="G12923" s="3">
        <v>8.0</v>
      </c>
      <c r="H12923" s="3" t="s">
        <v>11997</v>
      </c>
      <c r="I12923" s="3" t="s">
        <v>11997</v>
      </c>
      <c r="J12923" s="3" t="s">
        <v>2213</v>
      </c>
      <c r="K12923" s="3" t="s">
        <v>24</v>
      </c>
      <c r="L12923" s="3">
        <v>4.0</v>
      </c>
      <c r="M12923" s="3" t="s">
        <v>25</v>
      </c>
      <c r="N12923" s="3" t="s">
        <v>12137</v>
      </c>
      <c r="O12923" s="3" t="s">
        <v>1819</v>
      </c>
      <c r="P12923" s="4">
        <v>20036.0</v>
      </c>
      <c r="Q12923" s="3" t="s">
        <v>712</v>
      </c>
      <c r="S12923" s="3" t="s">
        <v>34</v>
      </c>
    </row>
    <row r="12924">
      <c r="A12924" s="2">
        <v>42318.714907407404</v>
      </c>
      <c r="B12924" s="3">
        <v>76.0</v>
      </c>
      <c r="C12924" s="3" t="s">
        <v>11139</v>
      </c>
      <c r="D12924" s="3">
        <v>82.0</v>
      </c>
      <c r="E12924" s="3" t="s">
        <v>11292</v>
      </c>
      <c r="F12924" s="3">
        <v>8.0</v>
      </c>
      <c r="G12924" s="3">
        <v>8.0</v>
      </c>
      <c r="H12924" s="3" t="s">
        <v>11997</v>
      </c>
      <c r="I12924" s="3" t="s">
        <v>11997</v>
      </c>
      <c r="J12924" s="3" t="s">
        <v>2213</v>
      </c>
      <c r="K12924" s="3" t="s">
        <v>24</v>
      </c>
      <c r="L12924" s="3">
        <v>5.0</v>
      </c>
      <c r="M12924" s="3" t="s">
        <v>30</v>
      </c>
      <c r="N12924" s="3" t="s">
        <v>277</v>
      </c>
      <c r="O12924" s="3" t="s">
        <v>602</v>
      </c>
      <c r="P12924" s="4">
        <v>32160.0</v>
      </c>
      <c r="Q12924" s="3" t="s">
        <v>75</v>
      </c>
      <c r="S12924" s="3" t="s">
        <v>34</v>
      </c>
    </row>
    <row r="12925">
      <c r="A12925" s="2">
        <v>42318.714907407404</v>
      </c>
      <c r="B12925" s="3">
        <v>76.0</v>
      </c>
      <c r="C12925" s="3" t="s">
        <v>11139</v>
      </c>
      <c r="D12925" s="3">
        <v>82.0</v>
      </c>
      <c r="E12925" s="3" t="s">
        <v>11292</v>
      </c>
      <c r="F12925" s="3">
        <v>8.0</v>
      </c>
      <c r="G12925" s="3">
        <v>8.0</v>
      </c>
      <c r="H12925" s="3" t="s">
        <v>11997</v>
      </c>
      <c r="I12925" s="3" t="s">
        <v>11997</v>
      </c>
      <c r="J12925" s="3" t="s">
        <v>2213</v>
      </c>
      <c r="K12925" s="3" t="s">
        <v>24</v>
      </c>
      <c r="L12925" s="3">
        <v>6.0</v>
      </c>
      <c r="M12925" s="3" t="s">
        <v>25</v>
      </c>
      <c r="N12925" s="3" t="s">
        <v>12138</v>
      </c>
      <c r="O12925" s="3" t="s">
        <v>218</v>
      </c>
      <c r="P12925" s="4">
        <v>22623.0</v>
      </c>
      <c r="Q12925" s="3" t="s">
        <v>132</v>
      </c>
      <c r="S12925" s="3" t="s">
        <v>34</v>
      </c>
    </row>
    <row r="12926">
      <c r="A12926" s="2">
        <v>42318.714907407404</v>
      </c>
      <c r="B12926" s="3">
        <v>76.0</v>
      </c>
      <c r="C12926" s="3" t="s">
        <v>11139</v>
      </c>
      <c r="D12926" s="3">
        <v>82.0</v>
      </c>
      <c r="E12926" s="3" t="s">
        <v>11292</v>
      </c>
      <c r="F12926" s="3">
        <v>8.0</v>
      </c>
      <c r="G12926" s="3">
        <v>8.0</v>
      </c>
      <c r="H12926" s="3" t="s">
        <v>11997</v>
      </c>
      <c r="I12926" s="3" t="s">
        <v>11997</v>
      </c>
      <c r="J12926" s="3" t="s">
        <v>2213</v>
      </c>
      <c r="K12926" s="3" t="s">
        <v>24</v>
      </c>
      <c r="L12926" s="3">
        <v>7.0</v>
      </c>
      <c r="M12926" s="3" t="s">
        <v>30</v>
      </c>
      <c r="N12926" s="3" t="s">
        <v>2834</v>
      </c>
      <c r="O12926" s="3" t="s">
        <v>1027</v>
      </c>
      <c r="P12926" s="4">
        <v>28585.0</v>
      </c>
      <c r="Q12926" s="3" t="s">
        <v>33</v>
      </c>
      <c r="S12926" s="3" t="s">
        <v>34</v>
      </c>
    </row>
    <row r="12927">
      <c r="A12927" s="2">
        <v>42318.714907407404</v>
      </c>
      <c r="B12927" s="3">
        <v>76.0</v>
      </c>
      <c r="C12927" s="3" t="s">
        <v>11139</v>
      </c>
      <c r="D12927" s="3">
        <v>82.0</v>
      </c>
      <c r="E12927" s="3" t="s">
        <v>11292</v>
      </c>
      <c r="F12927" s="3">
        <v>8.0</v>
      </c>
      <c r="G12927" s="3">
        <v>8.0</v>
      </c>
      <c r="H12927" s="3" t="s">
        <v>11997</v>
      </c>
      <c r="I12927" s="3" t="s">
        <v>11997</v>
      </c>
      <c r="J12927" s="3" t="s">
        <v>2213</v>
      </c>
      <c r="K12927" s="3" t="s">
        <v>24</v>
      </c>
      <c r="L12927" s="3">
        <v>8.0</v>
      </c>
      <c r="M12927" s="3" t="s">
        <v>25</v>
      </c>
      <c r="N12927" s="3" t="s">
        <v>12139</v>
      </c>
      <c r="O12927" s="3" t="s">
        <v>492</v>
      </c>
      <c r="P12927" s="4">
        <v>21871.0</v>
      </c>
      <c r="Q12927" s="3" t="s">
        <v>105</v>
      </c>
      <c r="S12927" s="3" t="s">
        <v>34</v>
      </c>
    </row>
    <row r="12928">
      <c r="A12928" s="2">
        <v>42318.714907407404</v>
      </c>
      <c r="B12928" s="3">
        <v>76.0</v>
      </c>
      <c r="C12928" s="3" t="s">
        <v>11139</v>
      </c>
      <c r="D12928" s="3">
        <v>82.0</v>
      </c>
      <c r="E12928" s="3" t="s">
        <v>11292</v>
      </c>
      <c r="F12928" s="3">
        <v>8.0</v>
      </c>
      <c r="G12928" s="3">
        <v>8.0</v>
      </c>
      <c r="H12928" s="3" t="s">
        <v>11997</v>
      </c>
      <c r="I12928" s="3" t="s">
        <v>11997</v>
      </c>
      <c r="J12928" s="3" t="s">
        <v>2213</v>
      </c>
      <c r="K12928" s="3" t="s">
        <v>24</v>
      </c>
      <c r="L12928" s="3">
        <v>9.0</v>
      </c>
      <c r="M12928" s="3" t="s">
        <v>30</v>
      </c>
      <c r="N12928" s="3" t="s">
        <v>12140</v>
      </c>
      <c r="O12928" s="3" t="s">
        <v>3048</v>
      </c>
      <c r="P12928" s="4">
        <v>17712.0</v>
      </c>
      <c r="Q12928" s="3" t="s">
        <v>345</v>
      </c>
      <c r="S12928" s="3" t="s">
        <v>34</v>
      </c>
    </row>
    <row r="12929">
      <c r="A12929" s="2">
        <v>42318.714907407404</v>
      </c>
      <c r="B12929" s="3">
        <v>76.0</v>
      </c>
      <c r="C12929" s="3" t="s">
        <v>11139</v>
      </c>
      <c r="D12929" s="3">
        <v>9.0</v>
      </c>
      <c r="E12929" s="3" t="s">
        <v>11140</v>
      </c>
      <c r="F12929" s="3">
        <v>9.0</v>
      </c>
      <c r="G12929" s="3">
        <v>4.0</v>
      </c>
      <c r="H12929" s="3" t="s">
        <v>1183</v>
      </c>
      <c r="I12929" s="3" t="s">
        <v>1184</v>
      </c>
      <c r="J12929" s="3" t="s">
        <v>1185</v>
      </c>
      <c r="K12929" s="3" t="s">
        <v>24</v>
      </c>
      <c r="L12929" s="3">
        <v>1.0</v>
      </c>
      <c r="M12929" s="3" t="s">
        <v>25</v>
      </c>
      <c r="N12929" s="3" t="s">
        <v>12141</v>
      </c>
      <c r="O12929" s="3" t="s">
        <v>168</v>
      </c>
      <c r="P12929" s="4">
        <v>16738.0</v>
      </c>
      <c r="Q12929" s="3" t="s">
        <v>117</v>
      </c>
      <c r="S12929" s="3" t="s">
        <v>34</v>
      </c>
    </row>
    <row r="12930">
      <c r="A12930" s="2">
        <v>42318.714907407404</v>
      </c>
      <c r="B12930" s="3">
        <v>76.0</v>
      </c>
      <c r="C12930" s="3" t="s">
        <v>11139</v>
      </c>
      <c r="D12930" s="3">
        <v>9.0</v>
      </c>
      <c r="E12930" s="3" t="s">
        <v>11140</v>
      </c>
      <c r="F12930" s="3">
        <v>9.0</v>
      </c>
      <c r="G12930" s="3">
        <v>4.0</v>
      </c>
      <c r="H12930" s="3" t="s">
        <v>1183</v>
      </c>
      <c r="I12930" s="3" t="s">
        <v>1184</v>
      </c>
      <c r="J12930" s="3" t="s">
        <v>1185</v>
      </c>
      <c r="K12930" s="3" t="s">
        <v>24</v>
      </c>
      <c r="L12930" s="3">
        <v>2.0</v>
      </c>
      <c r="M12930" s="3" t="s">
        <v>30</v>
      </c>
      <c r="N12930" s="3" t="s">
        <v>12142</v>
      </c>
      <c r="O12930" s="3" t="s">
        <v>1085</v>
      </c>
      <c r="P12930" s="4">
        <v>13704.0</v>
      </c>
      <c r="Q12930" s="3" t="s">
        <v>115</v>
      </c>
      <c r="S12930" s="3" t="s">
        <v>34</v>
      </c>
    </row>
    <row r="12931">
      <c r="A12931" s="2">
        <v>42318.714907407404</v>
      </c>
      <c r="B12931" s="3">
        <v>76.0</v>
      </c>
      <c r="C12931" s="3" t="s">
        <v>11139</v>
      </c>
      <c r="D12931" s="3">
        <v>9.0</v>
      </c>
      <c r="E12931" s="3" t="s">
        <v>11140</v>
      </c>
      <c r="F12931" s="3">
        <v>9.0</v>
      </c>
      <c r="G12931" s="3">
        <v>4.0</v>
      </c>
      <c r="H12931" s="3" t="s">
        <v>1183</v>
      </c>
      <c r="I12931" s="3" t="s">
        <v>1184</v>
      </c>
      <c r="J12931" s="3" t="s">
        <v>1185</v>
      </c>
      <c r="K12931" s="3" t="s">
        <v>24</v>
      </c>
      <c r="L12931" s="3">
        <v>3.0</v>
      </c>
      <c r="M12931" s="3" t="s">
        <v>25</v>
      </c>
      <c r="N12931" s="3" t="s">
        <v>2725</v>
      </c>
      <c r="O12931" s="3" t="s">
        <v>427</v>
      </c>
      <c r="P12931" s="4">
        <v>34911.0</v>
      </c>
      <c r="Q12931" s="3" t="s">
        <v>33</v>
      </c>
      <c r="S12931" s="3" t="s">
        <v>34</v>
      </c>
    </row>
    <row r="12932">
      <c r="A12932" s="2">
        <v>42318.714907407404</v>
      </c>
      <c r="B12932" s="3">
        <v>76.0</v>
      </c>
      <c r="C12932" s="3" t="s">
        <v>11139</v>
      </c>
      <c r="D12932" s="3">
        <v>9.0</v>
      </c>
      <c r="E12932" s="3" t="s">
        <v>11140</v>
      </c>
      <c r="F12932" s="3">
        <v>9.0</v>
      </c>
      <c r="G12932" s="3">
        <v>4.0</v>
      </c>
      <c r="H12932" s="3" t="s">
        <v>1183</v>
      </c>
      <c r="I12932" s="3" t="s">
        <v>1184</v>
      </c>
      <c r="J12932" s="3" t="s">
        <v>1185</v>
      </c>
      <c r="K12932" s="3" t="s">
        <v>24</v>
      </c>
      <c r="L12932" s="3">
        <v>4.0</v>
      </c>
      <c r="M12932" s="3" t="s">
        <v>30</v>
      </c>
      <c r="N12932" s="3" t="s">
        <v>199</v>
      </c>
      <c r="O12932" s="3" t="s">
        <v>452</v>
      </c>
      <c r="P12932" s="4">
        <v>22532.0</v>
      </c>
      <c r="Q12932" s="3" t="s">
        <v>75</v>
      </c>
      <c r="S12932" s="3" t="s">
        <v>34</v>
      </c>
    </row>
    <row r="12933">
      <c r="A12933" s="2">
        <v>42318.714907407404</v>
      </c>
      <c r="B12933" s="3">
        <v>76.0</v>
      </c>
      <c r="C12933" s="3" t="s">
        <v>11139</v>
      </c>
      <c r="D12933" s="3">
        <v>9.0</v>
      </c>
      <c r="E12933" s="3" t="s">
        <v>11140</v>
      </c>
      <c r="F12933" s="3">
        <v>9.0</v>
      </c>
      <c r="G12933" s="3">
        <v>4.0</v>
      </c>
      <c r="H12933" s="3" t="s">
        <v>1183</v>
      </c>
      <c r="I12933" s="3" t="s">
        <v>1184</v>
      </c>
      <c r="J12933" s="3" t="s">
        <v>1185</v>
      </c>
      <c r="K12933" s="3" t="s">
        <v>24</v>
      </c>
      <c r="L12933" s="3">
        <v>5.0</v>
      </c>
      <c r="M12933" s="3" t="s">
        <v>25</v>
      </c>
      <c r="N12933" s="3" t="s">
        <v>3518</v>
      </c>
      <c r="O12933" s="3" t="s">
        <v>477</v>
      </c>
      <c r="P12933" s="4">
        <v>33213.0</v>
      </c>
      <c r="Q12933" s="3" t="s">
        <v>191</v>
      </c>
      <c r="S12933" s="3" t="s">
        <v>34</v>
      </c>
    </row>
    <row r="12934">
      <c r="A12934" s="2">
        <v>42318.714907407404</v>
      </c>
      <c r="B12934" s="3">
        <v>76.0</v>
      </c>
      <c r="C12934" s="3" t="s">
        <v>11139</v>
      </c>
      <c r="D12934" s="3">
        <v>9.0</v>
      </c>
      <c r="E12934" s="3" t="s">
        <v>11140</v>
      </c>
      <c r="F12934" s="3">
        <v>9.0</v>
      </c>
      <c r="G12934" s="3">
        <v>4.0</v>
      </c>
      <c r="H12934" s="3" t="s">
        <v>1183</v>
      </c>
      <c r="I12934" s="3" t="s">
        <v>1184</v>
      </c>
      <c r="J12934" s="3" t="s">
        <v>1185</v>
      </c>
      <c r="K12934" s="3" t="s">
        <v>24</v>
      </c>
      <c r="L12934" s="3">
        <v>6.0</v>
      </c>
      <c r="M12934" s="3" t="s">
        <v>30</v>
      </c>
      <c r="N12934" s="3" t="s">
        <v>425</v>
      </c>
      <c r="O12934" s="3" t="s">
        <v>215</v>
      </c>
      <c r="P12934" s="4">
        <v>25870.0</v>
      </c>
      <c r="Q12934" s="3" t="s">
        <v>228</v>
      </c>
      <c r="S12934" s="3" t="s">
        <v>34</v>
      </c>
    </row>
    <row r="12935">
      <c r="A12935" s="2">
        <v>42318.714907407404</v>
      </c>
      <c r="B12935" s="3">
        <v>76.0</v>
      </c>
      <c r="C12935" s="3" t="s">
        <v>11139</v>
      </c>
      <c r="D12935" s="3">
        <v>11.0</v>
      </c>
      <c r="E12935" s="3" t="s">
        <v>1239</v>
      </c>
      <c r="F12935" s="3">
        <v>9.0</v>
      </c>
      <c r="G12935" s="3">
        <v>4.0</v>
      </c>
      <c r="H12935" s="3" t="s">
        <v>1183</v>
      </c>
      <c r="I12935" s="3" t="s">
        <v>1184</v>
      </c>
      <c r="J12935" s="3" t="s">
        <v>1185</v>
      </c>
      <c r="K12935" s="3" t="s">
        <v>24</v>
      </c>
      <c r="L12935" s="3">
        <v>1.0</v>
      </c>
      <c r="M12935" s="3" t="s">
        <v>25</v>
      </c>
      <c r="N12935" s="3" t="s">
        <v>12143</v>
      </c>
      <c r="O12935" s="3" t="s">
        <v>27</v>
      </c>
      <c r="P12935" s="4">
        <v>24392.0</v>
      </c>
      <c r="Q12935" s="3" t="s">
        <v>33</v>
      </c>
      <c r="S12935" s="3" t="s">
        <v>34</v>
      </c>
    </row>
    <row r="12936">
      <c r="A12936" s="2">
        <v>42318.714907407404</v>
      </c>
      <c r="B12936" s="3">
        <v>76.0</v>
      </c>
      <c r="C12936" s="3" t="s">
        <v>11139</v>
      </c>
      <c r="D12936" s="3">
        <v>11.0</v>
      </c>
      <c r="E12936" s="3" t="s">
        <v>1239</v>
      </c>
      <c r="F12936" s="3">
        <v>9.0</v>
      </c>
      <c r="G12936" s="3">
        <v>4.0</v>
      </c>
      <c r="H12936" s="3" t="s">
        <v>1183</v>
      </c>
      <c r="I12936" s="3" t="s">
        <v>1184</v>
      </c>
      <c r="J12936" s="3" t="s">
        <v>1185</v>
      </c>
      <c r="K12936" s="3" t="s">
        <v>24</v>
      </c>
      <c r="L12936" s="3">
        <v>2.0</v>
      </c>
      <c r="M12936" s="3" t="s">
        <v>30</v>
      </c>
      <c r="N12936" s="3" t="s">
        <v>12144</v>
      </c>
      <c r="O12936" s="3" t="s">
        <v>2020</v>
      </c>
      <c r="P12936" s="4">
        <v>23718.0</v>
      </c>
      <c r="Q12936" s="3" t="s">
        <v>418</v>
      </c>
      <c r="S12936" s="3" t="s">
        <v>34</v>
      </c>
    </row>
    <row r="12937">
      <c r="A12937" s="2">
        <v>42318.714907407404</v>
      </c>
      <c r="B12937" s="3">
        <v>76.0</v>
      </c>
      <c r="C12937" s="3" t="s">
        <v>11139</v>
      </c>
      <c r="D12937" s="3">
        <v>11.0</v>
      </c>
      <c r="E12937" s="3" t="s">
        <v>1239</v>
      </c>
      <c r="F12937" s="3">
        <v>9.0</v>
      </c>
      <c r="G12937" s="3">
        <v>4.0</v>
      </c>
      <c r="H12937" s="3" t="s">
        <v>1183</v>
      </c>
      <c r="I12937" s="3" t="s">
        <v>1184</v>
      </c>
      <c r="J12937" s="3" t="s">
        <v>1185</v>
      </c>
      <c r="K12937" s="3" t="s">
        <v>24</v>
      </c>
      <c r="L12937" s="3">
        <v>3.0</v>
      </c>
      <c r="M12937" s="3" t="s">
        <v>25</v>
      </c>
      <c r="N12937" s="3" t="s">
        <v>10950</v>
      </c>
      <c r="O12937" s="3" t="s">
        <v>391</v>
      </c>
      <c r="P12937" s="4">
        <v>26875.0</v>
      </c>
      <c r="Q12937" s="3" t="s">
        <v>75</v>
      </c>
      <c r="S12937" s="3" t="s">
        <v>29</v>
      </c>
    </row>
    <row r="12938">
      <c r="A12938" s="2">
        <v>42318.714907407404</v>
      </c>
      <c r="B12938" s="3">
        <v>76.0</v>
      </c>
      <c r="C12938" s="3" t="s">
        <v>11139</v>
      </c>
      <c r="D12938" s="3">
        <v>11.0</v>
      </c>
      <c r="E12938" s="3" t="s">
        <v>1239</v>
      </c>
      <c r="F12938" s="3">
        <v>9.0</v>
      </c>
      <c r="G12938" s="3">
        <v>4.0</v>
      </c>
      <c r="H12938" s="3" t="s">
        <v>1183</v>
      </c>
      <c r="I12938" s="3" t="s">
        <v>1184</v>
      </c>
      <c r="J12938" s="3" t="s">
        <v>1185</v>
      </c>
      <c r="K12938" s="3" t="s">
        <v>24</v>
      </c>
      <c r="L12938" s="3">
        <v>4.0</v>
      </c>
      <c r="M12938" s="3" t="s">
        <v>30</v>
      </c>
      <c r="N12938" s="3" t="s">
        <v>289</v>
      </c>
      <c r="O12938" s="3" t="s">
        <v>12145</v>
      </c>
      <c r="P12938" s="4">
        <v>28172.0</v>
      </c>
      <c r="Q12938" s="3" t="s">
        <v>40</v>
      </c>
      <c r="S12938" s="3" t="s">
        <v>34</v>
      </c>
    </row>
    <row r="12939">
      <c r="A12939" s="2">
        <v>42318.714907407404</v>
      </c>
      <c r="B12939" s="3">
        <v>76.0</v>
      </c>
      <c r="C12939" s="3" t="s">
        <v>11139</v>
      </c>
      <c r="D12939" s="3">
        <v>11.0</v>
      </c>
      <c r="E12939" s="3" t="s">
        <v>1239</v>
      </c>
      <c r="F12939" s="3">
        <v>9.0</v>
      </c>
      <c r="G12939" s="3">
        <v>4.0</v>
      </c>
      <c r="H12939" s="3" t="s">
        <v>1183</v>
      </c>
      <c r="I12939" s="3" t="s">
        <v>1184</v>
      </c>
      <c r="J12939" s="3" t="s">
        <v>1185</v>
      </c>
      <c r="K12939" s="3" t="s">
        <v>24</v>
      </c>
      <c r="L12939" s="3">
        <v>5.0</v>
      </c>
      <c r="M12939" s="3" t="s">
        <v>25</v>
      </c>
      <c r="N12939" s="3" t="s">
        <v>6941</v>
      </c>
      <c r="O12939" s="3" t="s">
        <v>822</v>
      </c>
      <c r="P12939" s="4">
        <v>33341.0</v>
      </c>
      <c r="Q12939" s="3" t="s">
        <v>132</v>
      </c>
      <c r="S12939" s="3" t="s">
        <v>34</v>
      </c>
    </row>
    <row r="12940">
      <c r="A12940" s="2">
        <v>42318.714907407404</v>
      </c>
      <c r="B12940" s="3">
        <v>76.0</v>
      </c>
      <c r="C12940" s="3" t="s">
        <v>11139</v>
      </c>
      <c r="D12940" s="3">
        <v>11.0</v>
      </c>
      <c r="E12940" s="3" t="s">
        <v>1239</v>
      </c>
      <c r="F12940" s="3">
        <v>9.0</v>
      </c>
      <c r="G12940" s="3">
        <v>4.0</v>
      </c>
      <c r="H12940" s="3" t="s">
        <v>1183</v>
      </c>
      <c r="I12940" s="3" t="s">
        <v>1184</v>
      </c>
      <c r="J12940" s="3" t="s">
        <v>1185</v>
      </c>
      <c r="K12940" s="3" t="s">
        <v>24</v>
      </c>
      <c r="L12940" s="3">
        <v>6.0</v>
      </c>
      <c r="M12940" s="3" t="s">
        <v>30</v>
      </c>
      <c r="N12940" s="3" t="s">
        <v>11022</v>
      </c>
      <c r="O12940" s="3" t="s">
        <v>490</v>
      </c>
      <c r="P12940" s="4">
        <v>18523.0</v>
      </c>
      <c r="Q12940" s="3" t="s">
        <v>352</v>
      </c>
      <c r="S12940" s="3" t="s">
        <v>34</v>
      </c>
    </row>
    <row r="12941">
      <c r="A12941" s="2">
        <v>42318.714907407404</v>
      </c>
      <c r="B12941" s="3">
        <v>76.0</v>
      </c>
      <c r="C12941" s="3" t="s">
        <v>11139</v>
      </c>
      <c r="D12941" s="3">
        <v>11.0</v>
      </c>
      <c r="E12941" s="3" t="s">
        <v>1239</v>
      </c>
      <c r="F12941" s="3">
        <v>9.0</v>
      </c>
      <c r="G12941" s="3">
        <v>4.0</v>
      </c>
      <c r="H12941" s="3" t="s">
        <v>1183</v>
      </c>
      <c r="I12941" s="3" t="s">
        <v>1184</v>
      </c>
      <c r="J12941" s="3" t="s">
        <v>1185</v>
      </c>
      <c r="K12941" s="3" t="s">
        <v>24</v>
      </c>
      <c r="L12941" s="3">
        <v>7.0</v>
      </c>
      <c r="M12941" s="3" t="s">
        <v>25</v>
      </c>
      <c r="N12941" s="3" t="s">
        <v>12146</v>
      </c>
      <c r="O12941" s="3" t="s">
        <v>5278</v>
      </c>
      <c r="P12941" s="4">
        <v>32179.0</v>
      </c>
      <c r="Q12941" s="3" t="s">
        <v>132</v>
      </c>
      <c r="S12941" s="3" t="s">
        <v>34</v>
      </c>
    </row>
    <row r="12942">
      <c r="A12942" s="2">
        <v>42318.714907407404</v>
      </c>
      <c r="B12942" s="3">
        <v>76.0</v>
      </c>
      <c r="C12942" s="3" t="s">
        <v>11139</v>
      </c>
      <c r="D12942" s="3">
        <v>11.0</v>
      </c>
      <c r="E12942" s="3" t="s">
        <v>1239</v>
      </c>
      <c r="F12942" s="3">
        <v>9.0</v>
      </c>
      <c r="G12942" s="3">
        <v>4.0</v>
      </c>
      <c r="H12942" s="3" t="s">
        <v>1183</v>
      </c>
      <c r="I12942" s="3" t="s">
        <v>1184</v>
      </c>
      <c r="J12942" s="3" t="s">
        <v>1185</v>
      </c>
      <c r="K12942" s="3" t="s">
        <v>24</v>
      </c>
      <c r="L12942" s="3">
        <v>8.0</v>
      </c>
      <c r="M12942" s="3" t="s">
        <v>30</v>
      </c>
      <c r="N12942" s="3" t="s">
        <v>12147</v>
      </c>
      <c r="O12942" s="3" t="s">
        <v>1694</v>
      </c>
      <c r="P12942" s="4">
        <v>22938.0</v>
      </c>
      <c r="Q12942" s="3" t="s">
        <v>105</v>
      </c>
      <c r="S12942" s="3" t="s">
        <v>34</v>
      </c>
    </row>
    <row r="12943">
      <c r="A12943" s="2">
        <v>42318.714907407404</v>
      </c>
      <c r="B12943" s="3">
        <v>76.0</v>
      </c>
      <c r="C12943" s="3" t="s">
        <v>11139</v>
      </c>
      <c r="D12943" s="3">
        <v>11.0</v>
      </c>
      <c r="E12943" s="3" t="s">
        <v>1239</v>
      </c>
      <c r="F12943" s="3">
        <v>9.0</v>
      </c>
      <c r="G12943" s="3">
        <v>4.0</v>
      </c>
      <c r="H12943" s="3" t="s">
        <v>1183</v>
      </c>
      <c r="I12943" s="3" t="s">
        <v>1184</v>
      </c>
      <c r="J12943" s="3" t="s">
        <v>1185</v>
      </c>
      <c r="K12943" s="3" t="s">
        <v>24</v>
      </c>
      <c r="L12943" s="3">
        <v>9.0</v>
      </c>
      <c r="M12943" s="3" t="s">
        <v>25</v>
      </c>
      <c r="N12943" s="3" t="s">
        <v>12148</v>
      </c>
      <c r="O12943" s="3" t="s">
        <v>384</v>
      </c>
      <c r="P12943" s="4">
        <v>34181.0</v>
      </c>
      <c r="Q12943" s="3" t="s">
        <v>132</v>
      </c>
      <c r="S12943" s="3" t="s">
        <v>34</v>
      </c>
    </row>
    <row r="12944">
      <c r="A12944" s="2">
        <v>42318.714907407404</v>
      </c>
      <c r="B12944" s="3">
        <v>76.0</v>
      </c>
      <c r="C12944" s="3" t="s">
        <v>11139</v>
      </c>
      <c r="D12944" s="3">
        <v>11.0</v>
      </c>
      <c r="E12944" s="3" t="s">
        <v>1239</v>
      </c>
      <c r="F12944" s="3">
        <v>9.0</v>
      </c>
      <c r="G12944" s="3">
        <v>4.0</v>
      </c>
      <c r="H12944" s="3" t="s">
        <v>1183</v>
      </c>
      <c r="I12944" s="3" t="s">
        <v>1184</v>
      </c>
      <c r="J12944" s="3" t="s">
        <v>1185</v>
      </c>
      <c r="K12944" s="3" t="s">
        <v>24</v>
      </c>
      <c r="L12944" s="3">
        <v>10.0</v>
      </c>
      <c r="M12944" s="3" t="s">
        <v>30</v>
      </c>
      <c r="N12944" s="3" t="s">
        <v>12149</v>
      </c>
      <c r="O12944" s="3" t="s">
        <v>329</v>
      </c>
      <c r="P12944" s="4">
        <v>21392.0</v>
      </c>
      <c r="Q12944" s="3" t="s">
        <v>132</v>
      </c>
      <c r="S12944" s="3" t="s">
        <v>34</v>
      </c>
    </row>
    <row r="12945">
      <c r="A12945" s="2">
        <v>42318.714907407404</v>
      </c>
      <c r="B12945" s="3">
        <v>76.0</v>
      </c>
      <c r="C12945" s="3" t="s">
        <v>11139</v>
      </c>
      <c r="D12945" s="3">
        <v>11.0</v>
      </c>
      <c r="E12945" s="3" t="s">
        <v>1239</v>
      </c>
      <c r="F12945" s="3">
        <v>9.0</v>
      </c>
      <c r="G12945" s="3">
        <v>4.0</v>
      </c>
      <c r="H12945" s="3" t="s">
        <v>1183</v>
      </c>
      <c r="I12945" s="3" t="s">
        <v>1184</v>
      </c>
      <c r="J12945" s="3" t="s">
        <v>1185</v>
      </c>
      <c r="K12945" s="3" t="s">
        <v>24</v>
      </c>
      <c r="L12945" s="3">
        <v>11.0</v>
      </c>
      <c r="M12945" s="3" t="s">
        <v>25</v>
      </c>
      <c r="N12945" s="3" t="s">
        <v>12150</v>
      </c>
      <c r="O12945" s="3" t="s">
        <v>102</v>
      </c>
      <c r="P12945" s="4">
        <v>24170.0</v>
      </c>
      <c r="Q12945" s="3" t="s">
        <v>169</v>
      </c>
      <c r="S12945" s="3" t="s">
        <v>34</v>
      </c>
    </row>
    <row r="12946">
      <c r="A12946" s="2">
        <v>42318.714907407404</v>
      </c>
      <c r="B12946" s="3">
        <v>76.0</v>
      </c>
      <c r="C12946" s="3" t="s">
        <v>11139</v>
      </c>
      <c r="D12946" s="3">
        <v>11.0</v>
      </c>
      <c r="E12946" s="3" t="s">
        <v>1239</v>
      </c>
      <c r="F12946" s="3">
        <v>9.0</v>
      </c>
      <c r="G12946" s="3">
        <v>4.0</v>
      </c>
      <c r="H12946" s="3" t="s">
        <v>1183</v>
      </c>
      <c r="I12946" s="3" t="s">
        <v>1184</v>
      </c>
      <c r="J12946" s="3" t="s">
        <v>1185</v>
      </c>
      <c r="K12946" s="3" t="s">
        <v>24</v>
      </c>
      <c r="L12946" s="3">
        <v>12.0</v>
      </c>
      <c r="M12946" s="3" t="s">
        <v>30</v>
      </c>
      <c r="N12946" s="3" t="s">
        <v>12151</v>
      </c>
      <c r="O12946" s="3" t="s">
        <v>717</v>
      </c>
      <c r="P12946" s="4">
        <v>19159.0</v>
      </c>
      <c r="Q12946" s="3" t="s">
        <v>86</v>
      </c>
      <c r="S12946" s="3" t="s">
        <v>34</v>
      </c>
    </row>
    <row r="12947">
      <c r="A12947" s="2">
        <v>42318.714907407404</v>
      </c>
      <c r="B12947" s="3">
        <v>76.0</v>
      </c>
      <c r="C12947" s="3" t="s">
        <v>11139</v>
      </c>
      <c r="D12947" s="3">
        <v>12.0</v>
      </c>
      <c r="E12947" s="3" t="s">
        <v>11158</v>
      </c>
      <c r="F12947" s="3">
        <v>9.0</v>
      </c>
      <c r="G12947" s="3">
        <v>4.0</v>
      </c>
      <c r="H12947" s="3" t="s">
        <v>1183</v>
      </c>
      <c r="I12947" s="3" t="s">
        <v>1184</v>
      </c>
      <c r="J12947" s="3" t="s">
        <v>1185</v>
      </c>
      <c r="K12947" s="3" t="s">
        <v>24</v>
      </c>
      <c r="L12947" s="3">
        <v>1.0</v>
      </c>
      <c r="M12947" s="3" t="s">
        <v>25</v>
      </c>
      <c r="N12947" s="3" t="s">
        <v>12152</v>
      </c>
      <c r="O12947" s="3" t="s">
        <v>11707</v>
      </c>
      <c r="P12947" s="4">
        <v>28621.0</v>
      </c>
      <c r="Q12947" s="3" t="s">
        <v>216</v>
      </c>
      <c r="S12947" s="3" t="s">
        <v>34</v>
      </c>
    </row>
    <row r="12948">
      <c r="A12948" s="2">
        <v>42318.714907407404</v>
      </c>
      <c r="B12948" s="3">
        <v>76.0</v>
      </c>
      <c r="C12948" s="3" t="s">
        <v>11139</v>
      </c>
      <c r="D12948" s="3">
        <v>12.0</v>
      </c>
      <c r="E12948" s="3" t="s">
        <v>11158</v>
      </c>
      <c r="F12948" s="3">
        <v>9.0</v>
      </c>
      <c r="G12948" s="3">
        <v>4.0</v>
      </c>
      <c r="H12948" s="3" t="s">
        <v>1183</v>
      </c>
      <c r="I12948" s="3" t="s">
        <v>1184</v>
      </c>
      <c r="J12948" s="3" t="s">
        <v>1185</v>
      </c>
      <c r="K12948" s="3" t="s">
        <v>24</v>
      </c>
      <c r="L12948" s="3">
        <v>2.0</v>
      </c>
      <c r="M12948" s="3" t="s">
        <v>30</v>
      </c>
      <c r="N12948" s="3" t="s">
        <v>3681</v>
      </c>
      <c r="O12948" s="3" t="s">
        <v>323</v>
      </c>
      <c r="P12948" s="4">
        <v>17932.0</v>
      </c>
      <c r="Q12948" s="3" t="s">
        <v>86</v>
      </c>
      <c r="S12948" s="3" t="s">
        <v>34</v>
      </c>
    </row>
    <row r="12949">
      <c r="A12949" s="2">
        <v>42318.714907407404</v>
      </c>
      <c r="B12949" s="3">
        <v>76.0</v>
      </c>
      <c r="C12949" s="3" t="s">
        <v>11139</v>
      </c>
      <c r="D12949" s="3">
        <v>12.0</v>
      </c>
      <c r="E12949" s="3" t="s">
        <v>11158</v>
      </c>
      <c r="F12949" s="3">
        <v>9.0</v>
      </c>
      <c r="G12949" s="3">
        <v>4.0</v>
      </c>
      <c r="H12949" s="3" t="s">
        <v>1183</v>
      </c>
      <c r="I12949" s="3" t="s">
        <v>1184</v>
      </c>
      <c r="J12949" s="3" t="s">
        <v>1185</v>
      </c>
      <c r="K12949" s="3" t="s">
        <v>24</v>
      </c>
      <c r="L12949" s="3">
        <v>3.0</v>
      </c>
      <c r="M12949" s="3" t="s">
        <v>25</v>
      </c>
      <c r="N12949" s="3" t="s">
        <v>10627</v>
      </c>
      <c r="O12949" s="3" t="s">
        <v>421</v>
      </c>
      <c r="P12949" s="4">
        <v>26603.0</v>
      </c>
      <c r="Q12949" s="3" t="s">
        <v>110</v>
      </c>
      <c r="S12949" s="3" t="s">
        <v>34</v>
      </c>
    </row>
    <row r="12950">
      <c r="A12950" s="2">
        <v>42318.714907407404</v>
      </c>
      <c r="B12950" s="3">
        <v>76.0</v>
      </c>
      <c r="C12950" s="3" t="s">
        <v>11139</v>
      </c>
      <c r="D12950" s="3">
        <v>12.0</v>
      </c>
      <c r="E12950" s="3" t="s">
        <v>11158</v>
      </c>
      <c r="F12950" s="3">
        <v>9.0</v>
      </c>
      <c r="G12950" s="3">
        <v>4.0</v>
      </c>
      <c r="H12950" s="3" t="s">
        <v>1183</v>
      </c>
      <c r="I12950" s="3" t="s">
        <v>1184</v>
      </c>
      <c r="J12950" s="3" t="s">
        <v>1185</v>
      </c>
      <c r="K12950" s="3" t="s">
        <v>24</v>
      </c>
      <c r="L12950" s="3">
        <v>4.0</v>
      </c>
      <c r="M12950" s="3" t="s">
        <v>30</v>
      </c>
      <c r="N12950" s="3" t="s">
        <v>12153</v>
      </c>
      <c r="O12950" s="3" t="s">
        <v>1012</v>
      </c>
      <c r="P12950" s="4">
        <v>19693.0</v>
      </c>
      <c r="Q12950" s="3" t="s">
        <v>49</v>
      </c>
      <c r="S12950" s="3" t="s">
        <v>34</v>
      </c>
    </row>
    <row r="12951">
      <c r="A12951" s="2">
        <v>42318.714907407404</v>
      </c>
      <c r="B12951" s="3">
        <v>76.0</v>
      </c>
      <c r="C12951" s="3" t="s">
        <v>11139</v>
      </c>
      <c r="D12951" s="3">
        <v>12.0</v>
      </c>
      <c r="E12951" s="3" t="s">
        <v>11158</v>
      </c>
      <c r="F12951" s="3">
        <v>9.0</v>
      </c>
      <c r="G12951" s="3">
        <v>4.0</v>
      </c>
      <c r="H12951" s="3" t="s">
        <v>1183</v>
      </c>
      <c r="I12951" s="3" t="s">
        <v>1184</v>
      </c>
      <c r="J12951" s="3" t="s">
        <v>1185</v>
      </c>
      <c r="K12951" s="3" t="s">
        <v>24</v>
      </c>
      <c r="L12951" s="3">
        <v>5.0</v>
      </c>
      <c r="M12951" s="3" t="s">
        <v>25</v>
      </c>
      <c r="N12951" s="3" t="s">
        <v>12154</v>
      </c>
      <c r="O12951" s="3" t="s">
        <v>359</v>
      </c>
      <c r="P12951" s="4">
        <v>34107.0</v>
      </c>
      <c r="Q12951" s="3" t="s">
        <v>75</v>
      </c>
      <c r="S12951" s="3" t="s">
        <v>34</v>
      </c>
    </row>
    <row r="12952">
      <c r="A12952" s="2">
        <v>42318.714907407404</v>
      </c>
      <c r="B12952" s="3">
        <v>76.0</v>
      </c>
      <c r="C12952" s="3" t="s">
        <v>11139</v>
      </c>
      <c r="D12952" s="3">
        <v>12.0</v>
      </c>
      <c r="E12952" s="3" t="s">
        <v>11158</v>
      </c>
      <c r="F12952" s="3">
        <v>9.0</v>
      </c>
      <c r="G12952" s="3">
        <v>4.0</v>
      </c>
      <c r="H12952" s="3" t="s">
        <v>1183</v>
      </c>
      <c r="I12952" s="3" t="s">
        <v>1184</v>
      </c>
      <c r="J12952" s="3" t="s">
        <v>1185</v>
      </c>
      <c r="K12952" s="3" t="s">
        <v>24</v>
      </c>
      <c r="L12952" s="3">
        <v>6.0</v>
      </c>
      <c r="M12952" s="3" t="s">
        <v>30</v>
      </c>
      <c r="N12952" s="3" t="s">
        <v>12155</v>
      </c>
      <c r="O12952" s="3" t="s">
        <v>2578</v>
      </c>
      <c r="P12952" s="4">
        <v>34254.0</v>
      </c>
      <c r="Q12952" s="3" t="s">
        <v>189</v>
      </c>
      <c r="S12952" s="3" t="s">
        <v>34</v>
      </c>
    </row>
    <row r="12953">
      <c r="A12953" s="2">
        <v>42318.714907407404</v>
      </c>
      <c r="B12953" s="3">
        <v>76.0</v>
      </c>
      <c r="C12953" s="3" t="s">
        <v>11139</v>
      </c>
      <c r="D12953" s="3">
        <v>12.0</v>
      </c>
      <c r="E12953" s="3" t="s">
        <v>11158</v>
      </c>
      <c r="F12953" s="3">
        <v>9.0</v>
      </c>
      <c r="G12953" s="3">
        <v>4.0</v>
      </c>
      <c r="H12953" s="3" t="s">
        <v>1183</v>
      </c>
      <c r="I12953" s="3" t="s">
        <v>1184</v>
      </c>
      <c r="J12953" s="3" t="s">
        <v>1185</v>
      </c>
      <c r="K12953" s="3" t="s">
        <v>24</v>
      </c>
      <c r="L12953" s="3">
        <v>7.0</v>
      </c>
      <c r="M12953" s="3" t="s">
        <v>25</v>
      </c>
      <c r="N12953" s="3" t="s">
        <v>12156</v>
      </c>
      <c r="O12953" s="3" t="s">
        <v>639</v>
      </c>
      <c r="P12953" s="4">
        <v>18160.0</v>
      </c>
      <c r="Q12953" s="3" t="s">
        <v>72</v>
      </c>
      <c r="S12953" s="3" t="s">
        <v>34</v>
      </c>
    </row>
    <row r="12954">
      <c r="A12954" s="2">
        <v>42318.714907407404</v>
      </c>
      <c r="B12954" s="3">
        <v>76.0</v>
      </c>
      <c r="C12954" s="3" t="s">
        <v>11139</v>
      </c>
      <c r="D12954" s="3">
        <v>12.0</v>
      </c>
      <c r="E12954" s="3" t="s">
        <v>11158</v>
      </c>
      <c r="F12954" s="3">
        <v>9.0</v>
      </c>
      <c r="G12954" s="3">
        <v>4.0</v>
      </c>
      <c r="H12954" s="3" t="s">
        <v>1183</v>
      </c>
      <c r="I12954" s="3" t="s">
        <v>1184</v>
      </c>
      <c r="J12954" s="3" t="s">
        <v>1185</v>
      </c>
      <c r="K12954" s="3" t="s">
        <v>24</v>
      </c>
      <c r="L12954" s="3">
        <v>8.0</v>
      </c>
      <c r="M12954" s="3" t="s">
        <v>30</v>
      </c>
      <c r="N12954" s="3" t="s">
        <v>12157</v>
      </c>
      <c r="O12954" s="3" t="s">
        <v>107</v>
      </c>
      <c r="P12954" s="4">
        <v>20494.0</v>
      </c>
      <c r="Q12954" s="3" t="s">
        <v>110</v>
      </c>
      <c r="S12954" s="3" t="s">
        <v>34</v>
      </c>
    </row>
    <row r="12955">
      <c r="A12955" s="2">
        <v>42318.714907407404</v>
      </c>
      <c r="B12955" s="3">
        <v>76.0</v>
      </c>
      <c r="C12955" s="3" t="s">
        <v>11139</v>
      </c>
      <c r="D12955" s="3">
        <v>12.0</v>
      </c>
      <c r="E12955" s="3" t="s">
        <v>11158</v>
      </c>
      <c r="F12955" s="3">
        <v>9.0</v>
      </c>
      <c r="G12955" s="3">
        <v>4.0</v>
      </c>
      <c r="H12955" s="3" t="s">
        <v>1183</v>
      </c>
      <c r="I12955" s="3" t="s">
        <v>1184</v>
      </c>
      <c r="J12955" s="3" t="s">
        <v>1185</v>
      </c>
      <c r="K12955" s="3" t="s">
        <v>24</v>
      </c>
      <c r="L12955" s="3">
        <v>9.0</v>
      </c>
      <c r="M12955" s="3" t="s">
        <v>25</v>
      </c>
      <c r="N12955" s="3" t="s">
        <v>12158</v>
      </c>
      <c r="O12955" s="3" t="s">
        <v>168</v>
      </c>
      <c r="P12955" s="4">
        <v>25805.0</v>
      </c>
      <c r="Q12955" s="3" t="s">
        <v>72</v>
      </c>
      <c r="S12955" s="3" t="s">
        <v>34</v>
      </c>
    </row>
    <row r="12956">
      <c r="A12956" s="2">
        <v>42318.714907407404</v>
      </c>
      <c r="B12956" s="3">
        <v>76.0</v>
      </c>
      <c r="C12956" s="3" t="s">
        <v>11139</v>
      </c>
      <c r="D12956" s="3">
        <v>12.0</v>
      </c>
      <c r="E12956" s="3" t="s">
        <v>11158</v>
      </c>
      <c r="F12956" s="3">
        <v>9.0</v>
      </c>
      <c r="G12956" s="3">
        <v>4.0</v>
      </c>
      <c r="H12956" s="3" t="s">
        <v>1183</v>
      </c>
      <c r="I12956" s="3" t="s">
        <v>1184</v>
      </c>
      <c r="J12956" s="3" t="s">
        <v>1185</v>
      </c>
      <c r="K12956" s="3" t="s">
        <v>24</v>
      </c>
      <c r="L12956" s="3">
        <v>10.0</v>
      </c>
      <c r="M12956" s="3" t="s">
        <v>30</v>
      </c>
      <c r="N12956" s="3" t="s">
        <v>12159</v>
      </c>
      <c r="O12956" s="3" t="s">
        <v>1227</v>
      </c>
      <c r="P12956" s="4">
        <v>29636.0</v>
      </c>
      <c r="Q12956" s="3" t="s">
        <v>169</v>
      </c>
      <c r="S12956" s="3" t="s">
        <v>34</v>
      </c>
    </row>
    <row r="12957">
      <c r="A12957" s="2">
        <v>42318.714907407404</v>
      </c>
      <c r="B12957" s="3">
        <v>76.0</v>
      </c>
      <c r="C12957" s="3" t="s">
        <v>11139</v>
      </c>
      <c r="D12957" s="3">
        <v>30.0</v>
      </c>
      <c r="E12957" s="3" t="s">
        <v>11167</v>
      </c>
      <c r="F12957" s="3">
        <v>9.0</v>
      </c>
      <c r="G12957" s="3">
        <v>4.0</v>
      </c>
      <c r="H12957" s="3" t="s">
        <v>1183</v>
      </c>
      <c r="I12957" s="3" t="s">
        <v>1184</v>
      </c>
      <c r="J12957" s="3" t="s">
        <v>1185</v>
      </c>
      <c r="K12957" s="3" t="s">
        <v>24</v>
      </c>
      <c r="L12957" s="3">
        <v>1.0</v>
      </c>
      <c r="M12957" s="3" t="s">
        <v>25</v>
      </c>
      <c r="N12957" s="3" t="s">
        <v>4502</v>
      </c>
      <c r="O12957" s="3" t="s">
        <v>384</v>
      </c>
      <c r="P12957" s="4">
        <v>30608.0</v>
      </c>
      <c r="Q12957" s="3" t="s">
        <v>418</v>
      </c>
      <c r="S12957" s="3" t="s">
        <v>29</v>
      </c>
    </row>
    <row r="12958">
      <c r="A12958" s="2">
        <v>42318.714907407404</v>
      </c>
      <c r="B12958" s="3">
        <v>76.0</v>
      </c>
      <c r="C12958" s="3" t="s">
        <v>11139</v>
      </c>
      <c r="D12958" s="3">
        <v>30.0</v>
      </c>
      <c r="E12958" s="3" t="s">
        <v>11167</v>
      </c>
      <c r="F12958" s="3">
        <v>9.0</v>
      </c>
      <c r="G12958" s="3">
        <v>4.0</v>
      </c>
      <c r="H12958" s="3" t="s">
        <v>1183</v>
      </c>
      <c r="I12958" s="3" t="s">
        <v>1184</v>
      </c>
      <c r="J12958" s="3" t="s">
        <v>1185</v>
      </c>
      <c r="K12958" s="3" t="s">
        <v>24</v>
      </c>
      <c r="L12958" s="3">
        <v>2.0</v>
      </c>
      <c r="M12958" s="3" t="s">
        <v>30</v>
      </c>
      <c r="N12958" s="3" t="s">
        <v>12160</v>
      </c>
      <c r="O12958" s="3" t="s">
        <v>323</v>
      </c>
      <c r="P12958" s="4">
        <v>17020.0</v>
      </c>
      <c r="Q12958" s="3" t="s">
        <v>216</v>
      </c>
      <c r="S12958" s="3" t="s">
        <v>34</v>
      </c>
    </row>
    <row r="12959">
      <c r="A12959" s="2">
        <v>42318.714907407404</v>
      </c>
      <c r="B12959" s="3">
        <v>76.0</v>
      </c>
      <c r="C12959" s="3" t="s">
        <v>11139</v>
      </c>
      <c r="D12959" s="3">
        <v>30.0</v>
      </c>
      <c r="E12959" s="3" t="s">
        <v>11167</v>
      </c>
      <c r="F12959" s="3">
        <v>9.0</v>
      </c>
      <c r="G12959" s="3">
        <v>4.0</v>
      </c>
      <c r="H12959" s="3" t="s">
        <v>1183</v>
      </c>
      <c r="I12959" s="3" t="s">
        <v>1184</v>
      </c>
      <c r="J12959" s="3" t="s">
        <v>1185</v>
      </c>
      <c r="K12959" s="3" t="s">
        <v>24</v>
      </c>
      <c r="L12959" s="3">
        <v>3.0</v>
      </c>
      <c r="M12959" s="3" t="s">
        <v>25</v>
      </c>
      <c r="N12959" s="3" t="s">
        <v>10355</v>
      </c>
      <c r="O12959" s="3" t="s">
        <v>1921</v>
      </c>
      <c r="P12959" s="4">
        <v>31653.0</v>
      </c>
      <c r="Q12959" s="3" t="s">
        <v>153</v>
      </c>
      <c r="S12959" s="3" t="s">
        <v>34</v>
      </c>
    </row>
    <row r="12960">
      <c r="A12960" s="2">
        <v>42318.714907407404</v>
      </c>
      <c r="B12960" s="3">
        <v>76.0</v>
      </c>
      <c r="C12960" s="3" t="s">
        <v>11139</v>
      </c>
      <c r="D12960" s="3">
        <v>30.0</v>
      </c>
      <c r="E12960" s="3" t="s">
        <v>11167</v>
      </c>
      <c r="F12960" s="3">
        <v>9.0</v>
      </c>
      <c r="G12960" s="3">
        <v>4.0</v>
      </c>
      <c r="H12960" s="3" t="s">
        <v>1183</v>
      </c>
      <c r="I12960" s="3" t="s">
        <v>1184</v>
      </c>
      <c r="J12960" s="3" t="s">
        <v>1185</v>
      </c>
      <c r="K12960" s="3" t="s">
        <v>24</v>
      </c>
      <c r="L12960" s="3">
        <v>4.0</v>
      </c>
      <c r="M12960" s="3" t="s">
        <v>30</v>
      </c>
      <c r="N12960" s="3" t="s">
        <v>12161</v>
      </c>
      <c r="O12960" s="3" t="s">
        <v>93</v>
      </c>
      <c r="P12960" s="4">
        <v>17266.0</v>
      </c>
      <c r="Q12960" s="3" t="s">
        <v>49</v>
      </c>
      <c r="S12960" s="3" t="s">
        <v>34</v>
      </c>
    </row>
    <row r="12961">
      <c r="A12961" s="2">
        <v>42318.714907407404</v>
      </c>
      <c r="B12961" s="3">
        <v>76.0</v>
      </c>
      <c r="C12961" s="3" t="s">
        <v>11139</v>
      </c>
      <c r="D12961" s="3">
        <v>30.0</v>
      </c>
      <c r="E12961" s="3" t="s">
        <v>11167</v>
      </c>
      <c r="F12961" s="3">
        <v>9.0</v>
      </c>
      <c r="G12961" s="3">
        <v>4.0</v>
      </c>
      <c r="H12961" s="3" t="s">
        <v>1183</v>
      </c>
      <c r="I12961" s="3" t="s">
        <v>1184</v>
      </c>
      <c r="J12961" s="3" t="s">
        <v>1185</v>
      </c>
      <c r="K12961" s="3" t="s">
        <v>24</v>
      </c>
      <c r="L12961" s="3">
        <v>5.0</v>
      </c>
      <c r="M12961" s="3" t="s">
        <v>25</v>
      </c>
      <c r="N12961" s="3" t="s">
        <v>12162</v>
      </c>
      <c r="O12961" s="3" t="s">
        <v>1234</v>
      </c>
      <c r="P12961" s="4">
        <v>17374.0</v>
      </c>
      <c r="Q12961" s="3" t="s">
        <v>205</v>
      </c>
      <c r="S12961" s="3" t="s">
        <v>34</v>
      </c>
    </row>
    <row r="12962">
      <c r="A12962" s="2">
        <v>42318.714907407404</v>
      </c>
      <c r="B12962" s="3">
        <v>76.0</v>
      </c>
      <c r="C12962" s="3" t="s">
        <v>11139</v>
      </c>
      <c r="D12962" s="3">
        <v>30.0</v>
      </c>
      <c r="E12962" s="3" t="s">
        <v>11167</v>
      </c>
      <c r="F12962" s="3">
        <v>9.0</v>
      </c>
      <c r="G12962" s="3">
        <v>4.0</v>
      </c>
      <c r="H12962" s="3" t="s">
        <v>1183</v>
      </c>
      <c r="I12962" s="3" t="s">
        <v>1184</v>
      </c>
      <c r="J12962" s="3" t="s">
        <v>1185</v>
      </c>
      <c r="K12962" s="3" t="s">
        <v>24</v>
      </c>
      <c r="L12962" s="3">
        <v>6.0</v>
      </c>
      <c r="M12962" s="3" t="s">
        <v>30</v>
      </c>
      <c r="N12962" s="3" t="s">
        <v>12163</v>
      </c>
      <c r="O12962" s="3" t="s">
        <v>452</v>
      </c>
      <c r="P12962" s="4">
        <v>25355.0</v>
      </c>
      <c r="Q12962" s="3" t="s">
        <v>132</v>
      </c>
      <c r="S12962" s="3" t="s">
        <v>34</v>
      </c>
    </row>
    <row r="12963">
      <c r="A12963" s="2">
        <v>42318.714907407404</v>
      </c>
      <c r="B12963" s="3">
        <v>76.0</v>
      </c>
      <c r="C12963" s="3" t="s">
        <v>11139</v>
      </c>
      <c r="D12963" s="3">
        <v>30.0</v>
      </c>
      <c r="E12963" s="3" t="s">
        <v>11167</v>
      </c>
      <c r="F12963" s="3">
        <v>9.0</v>
      </c>
      <c r="G12963" s="3">
        <v>4.0</v>
      </c>
      <c r="H12963" s="3" t="s">
        <v>1183</v>
      </c>
      <c r="I12963" s="3" t="s">
        <v>1184</v>
      </c>
      <c r="J12963" s="3" t="s">
        <v>1185</v>
      </c>
      <c r="K12963" s="3" t="s">
        <v>24</v>
      </c>
      <c r="L12963" s="3">
        <v>7.0</v>
      </c>
      <c r="M12963" s="3" t="s">
        <v>25</v>
      </c>
      <c r="N12963" s="3" t="s">
        <v>12164</v>
      </c>
      <c r="O12963" s="3" t="s">
        <v>523</v>
      </c>
      <c r="P12963" s="4">
        <v>17514.0</v>
      </c>
      <c r="Q12963" s="3" t="s">
        <v>96</v>
      </c>
      <c r="S12963" s="3" t="s">
        <v>34</v>
      </c>
    </row>
    <row r="12964">
      <c r="A12964" s="2">
        <v>42318.714907407404</v>
      </c>
      <c r="B12964" s="3">
        <v>76.0</v>
      </c>
      <c r="C12964" s="3" t="s">
        <v>11139</v>
      </c>
      <c r="D12964" s="3">
        <v>30.0</v>
      </c>
      <c r="E12964" s="3" t="s">
        <v>11167</v>
      </c>
      <c r="F12964" s="3">
        <v>9.0</v>
      </c>
      <c r="G12964" s="3">
        <v>4.0</v>
      </c>
      <c r="H12964" s="3" t="s">
        <v>1183</v>
      </c>
      <c r="I12964" s="3" t="s">
        <v>1184</v>
      </c>
      <c r="J12964" s="3" t="s">
        <v>1185</v>
      </c>
      <c r="K12964" s="3" t="s">
        <v>24</v>
      </c>
      <c r="L12964" s="3">
        <v>8.0</v>
      </c>
      <c r="M12964" s="3" t="s">
        <v>30</v>
      </c>
      <c r="N12964" s="3" t="s">
        <v>12165</v>
      </c>
      <c r="O12964" s="3" t="s">
        <v>163</v>
      </c>
      <c r="P12964" s="4">
        <v>23154.0</v>
      </c>
      <c r="Q12964" s="3" t="s">
        <v>153</v>
      </c>
      <c r="S12964" s="3" t="s">
        <v>34</v>
      </c>
    </row>
    <row r="12965">
      <c r="A12965" s="2">
        <v>42318.714907407404</v>
      </c>
      <c r="B12965" s="3">
        <v>76.0</v>
      </c>
      <c r="C12965" s="3" t="s">
        <v>11139</v>
      </c>
      <c r="D12965" s="3">
        <v>30.0</v>
      </c>
      <c r="E12965" s="3" t="s">
        <v>11167</v>
      </c>
      <c r="F12965" s="3">
        <v>9.0</v>
      </c>
      <c r="G12965" s="3">
        <v>4.0</v>
      </c>
      <c r="H12965" s="3" t="s">
        <v>1183</v>
      </c>
      <c r="I12965" s="3" t="s">
        <v>1184</v>
      </c>
      <c r="J12965" s="3" t="s">
        <v>1185</v>
      </c>
      <c r="K12965" s="3" t="s">
        <v>24</v>
      </c>
      <c r="L12965" s="3">
        <v>9.0</v>
      </c>
      <c r="M12965" s="3" t="s">
        <v>25</v>
      </c>
      <c r="N12965" s="3" t="s">
        <v>12166</v>
      </c>
      <c r="O12965" s="3" t="s">
        <v>664</v>
      </c>
      <c r="P12965" s="4">
        <v>17371.0</v>
      </c>
      <c r="Q12965" s="3" t="s">
        <v>105</v>
      </c>
      <c r="S12965" s="3" t="s">
        <v>34</v>
      </c>
    </row>
    <row r="12966">
      <c r="A12966" s="2">
        <v>42318.714907407404</v>
      </c>
      <c r="B12966" s="3">
        <v>76.0</v>
      </c>
      <c r="C12966" s="3" t="s">
        <v>11139</v>
      </c>
      <c r="D12966" s="3">
        <v>30.0</v>
      </c>
      <c r="E12966" s="3" t="s">
        <v>11167</v>
      </c>
      <c r="F12966" s="3">
        <v>9.0</v>
      </c>
      <c r="G12966" s="3">
        <v>4.0</v>
      </c>
      <c r="H12966" s="3" t="s">
        <v>1183</v>
      </c>
      <c r="I12966" s="3" t="s">
        <v>1184</v>
      </c>
      <c r="J12966" s="3" t="s">
        <v>1185</v>
      </c>
      <c r="K12966" s="3" t="s">
        <v>24</v>
      </c>
      <c r="L12966" s="3">
        <v>10.0</v>
      </c>
      <c r="M12966" s="3" t="s">
        <v>30</v>
      </c>
      <c r="N12966" s="3" t="s">
        <v>12167</v>
      </c>
      <c r="O12966" s="3" t="s">
        <v>249</v>
      </c>
      <c r="P12966" s="4">
        <v>19984.0</v>
      </c>
      <c r="Q12966" s="3" t="s">
        <v>380</v>
      </c>
      <c r="S12966" s="3" t="s">
        <v>34</v>
      </c>
    </row>
    <row r="12967">
      <c r="A12967" s="2">
        <v>42318.714907407404</v>
      </c>
      <c r="B12967" s="3">
        <v>76.0</v>
      </c>
      <c r="C12967" s="3" t="s">
        <v>11139</v>
      </c>
      <c r="D12967" s="3">
        <v>30.0</v>
      </c>
      <c r="E12967" s="3" t="s">
        <v>11167</v>
      </c>
      <c r="F12967" s="3">
        <v>9.0</v>
      </c>
      <c r="G12967" s="3">
        <v>4.0</v>
      </c>
      <c r="H12967" s="3" t="s">
        <v>1183</v>
      </c>
      <c r="I12967" s="3" t="s">
        <v>1184</v>
      </c>
      <c r="J12967" s="3" t="s">
        <v>1185</v>
      </c>
      <c r="K12967" s="3" t="s">
        <v>24</v>
      </c>
      <c r="L12967" s="3">
        <v>11.0</v>
      </c>
      <c r="M12967" s="3" t="s">
        <v>25</v>
      </c>
      <c r="N12967" s="3" t="s">
        <v>1075</v>
      </c>
      <c r="O12967" s="3" t="s">
        <v>395</v>
      </c>
      <c r="P12967" s="4">
        <v>16725.0</v>
      </c>
      <c r="Q12967" s="3" t="s">
        <v>49</v>
      </c>
      <c r="S12967" s="3" t="s">
        <v>34</v>
      </c>
    </row>
    <row r="12968">
      <c r="A12968" s="2">
        <v>42318.714907407404</v>
      </c>
      <c r="B12968" s="3">
        <v>76.0</v>
      </c>
      <c r="C12968" s="3" t="s">
        <v>11139</v>
      </c>
      <c r="D12968" s="3">
        <v>30.0</v>
      </c>
      <c r="E12968" s="3" t="s">
        <v>11167</v>
      </c>
      <c r="F12968" s="3">
        <v>9.0</v>
      </c>
      <c r="G12968" s="3">
        <v>4.0</v>
      </c>
      <c r="H12968" s="3" t="s">
        <v>1183</v>
      </c>
      <c r="I12968" s="3" t="s">
        <v>1184</v>
      </c>
      <c r="J12968" s="3" t="s">
        <v>1185</v>
      </c>
      <c r="K12968" s="3" t="s">
        <v>24</v>
      </c>
      <c r="L12968" s="3">
        <v>12.0</v>
      </c>
      <c r="M12968" s="3" t="s">
        <v>30</v>
      </c>
      <c r="N12968" s="3" t="s">
        <v>12168</v>
      </c>
      <c r="O12968" s="3" t="s">
        <v>1893</v>
      </c>
      <c r="P12968" s="4">
        <v>22090.0</v>
      </c>
      <c r="Q12968" s="3" t="s">
        <v>43</v>
      </c>
      <c r="S12968" s="3" t="s">
        <v>34</v>
      </c>
    </row>
    <row r="12969">
      <c r="A12969" s="2">
        <v>42318.714907407404</v>
      </c>
      <c r="B12969" s="3">
        <v>76.0</v>
      </c>
      <c r="C12969" s="3" t="s">
        <v>11139</v>
      </c>
      <c r="D12969" s="3">
        <v>30.0</v>
      </c>
      <c r="E12969" s="3" t="s">
        <v>11167</v>
      </c>
      <c r="F12969" s="3">
        <v>9.0</v>
      </c>
      <c r="G12969" s="3">
        <v>4.0</v>
      </c>
      <c r="H12969" s="3" t="s">
        <v>1183</v>
      </c>
      <c r="I12969" s="3" t="s">
        <v>1184</v>
      </c>
      <c r="J12969" s="3" t="s">
        <v>1185</v>
      </c>
      <c r="K12969" s="3" t="s">
        <v>24</v>
      </c>
      <c r="L12969" s="3">
        <v>13.0</v>
      </c>
      <c r="M12969" s="3" t="s">
        <v>25</v>
      </c>
      <c r="N12969" s="3" t="s">
        <v>3995</v>
      </c>
      <c r="O12969" s="3" t="s">
        <v>1053</v>
      </c>
      <c r="P12969" s="4">
        <v>24502.0</v>
      </c>
      <c r="Q12969" s="3" t="s">
        <v>43</v>
      </c>
      <c r="S12969" s="3" t="s">
        <v>34</v>
      </c>
    </row>
    <row r="12970">
      <c r="A12970" s="2">
        <v>42318.714907407404</v>
      </c>
      <c r="B12970" s="3">
        <v>76.0</v>
      </c>
      <c r="C12970" s="3" t="s">
        <v>11139</v>
      </c>
      <c r="D12970" s="3">
        <v>30.0</v>
      </c>
      <c r="E12970" s="3" t="s">
        <v>11167</v>
      </c>
      <c r="F12970" s="3">
        <v>9.0</v>
      </c>
      <c r="G12970" s="3">
        <v>4.0</v>
      </c>
      <c r="H12970" s="3" t="s">
        <v>1183</v>
      </c>
      <c r="I12970" s="3" t="s">
        <v>1184</v>
      </c>
      <c r="J12970" s="3" t="s">
        <v>1185</v>
      </c>
      <c r="K12970" s="3" t="s">
        <v>24</v>
      </c>
      <c r="L12970" s="3">
        <v>14.0</v>
      </c>
      <c r="M12970" s="3" t="s">
        <v>30</v>
      </c>
      <c r="N12970" s="3" t="s">
        <v>682</v>
      </c>
      <c r="O12970" s="3" t="s">
        <v>2693</v>
      </c>
      <c r="P12970" s="4">
        <v>15430.0</v>
      </c>
      <c r="Q12970" s="3" t="s">
        <v>49</v>
      </c>
      <c r="S12970" s="3" t="s">
        <v>34</v>
      </c>
    </row>
    <row r="12971">
      <c r="A12971" s="2">
        <v>42318.714907407404</v>
      </c>
      <c r="B12971" s="3">
        <v>76.0</v>
      </c>
      <c r="C12971" s="3" t="s">
        <v>11139</v>
      </c>
      <c r="D12971" s="3">
        <v>30.0</v>
      </c>
      <c r="E12971" s="3" t="s">
        <v>11167</v>
      </c>
      <c r="F12971" s="3">
        <v>9.0</v>
      </c>
      <c r="G12971" s="3">
        <v>4.0</v>
      </c>
      <c r="H12971" s="3" t="s">
        <v>1183</v>
      </c>
      <c r="I12971" s="3" t="s">
        <v>1184</v>
      </c>
      <c r="J12971" s="3" t="s">
        <v>1185</v>
      </c>
      <c r="K12971" s="3" t="s">
        <v>24</v>
      </c>
      <c r="L12971" s="3">
        <v>15.0</v>
      </c>
      <c r="M12971" s="3" t="s">
        <v>25</v>
      </c>
      <c r="N12971" s="3" t="s">
        <v>7746</v>
      </c>
      <c r="O12971" s="3" t="s">
        <v>442</v>
      </c>
      <c r="P12971" s="4">
        <v>32460.0</v>
      </c>
      <c r="Q12971" s="3" t="s">
        <v>247</v>
      </c>
      <c r="S12971" s="3" t="s">
        <v>34</v>
      </c>
    </row>
    <row r="12972">
      <c r="A12972" s="2">
        <v>42318.714907407404</v>
      </c>
      <c r="B12972" s="3">
        <v>76.0</v>
      </c>
      <c r="C12972" s="3" t="s">
        <v>11139</v>
      </c>
      <c r="D12972" s="3">
        <v>30.0</v>
      </c>
      <c r="E12972" s="3" t="s">
        <v>11167</v>
      </c>
      <c r="F12972" s="3">
        <v>9.0</v>
      </c>
      <c r="G12972" s="3">
        <v>4.0</v>
      </c>
      <c r="H12972" s="3" t="s">
        <v>1183</v>
      </c>
      <c r="I12972" s="3" t="s">
        <v>1184</v>
      </c>
      <c r="J12972" s="3" t="s">
        <v>1185</v>
      </c>
      <c r="K12972" s="3" t="s">
        <v>24</v>
      </c>
      <c r="L12972" s="3">
        <v>16.0</v>
      </c>
      <c r="M12972" s="3" t="s">
        <v>30</v>
      </c>
      <c r="N12972" s="3" t="s">
        <v>3094</v>
      </c>
      <c r="O12972" s="3" t="s">
        <v>633</v>
      </c>
      <c r="P12972" s="4">
        <v>17517.0</v>
      </c>
      <c r="Q12972" s="3" t="s">
        <v>96</v>
      </c>
      <c r="S12972" s="3" t="s">
        <v>34</v>
      </c>
    </row>
    <row r="12973">
      <c r="A12973" s="2">
        <v>42318.714907407404</v>
      </c>
      <c r="B12973" s="3">
        <v>76.0</v>
      </c>
      <c r="C12973" s="3" t="s">
        <v>11139</v>
      </c>
      <c r="D12973" s="3">
        <v>30.0</v>
      </c>
      <c r="E12973" s="3" t="s">
        <v>11167</v>
      </c>
      <c r="F12973" s="3">
        <v>9.0</v>
      </c>
      <c r="G12973" s="3">
        <v>4.0</v>
      </c>
      <c r="H12973" s="3" t="s">
        <v>1183</v>
      </c>
      <c r="I12973" s="3" t="s">
        <v>1184</v>
      </c>
      <c r="J12973" s="3" t="s">
        <v>1185</v>
      </c>
      <c r="K12973" s="3" t="s">
        <v>24</v>
      </c>
      <c r="L12973" s="3">
        <v>17.0</v>
      </c>
      <c r="M12973" s="3" t="s">
        <v>25</v>
      </c>
      <c r="N12973" s="3" t="s">
        <v>1203</v>
      </c>
      <c r="O12973" s="3" t="s">
        <v>200</v>
      </c>
      <c r="P12973" s="4">
        <v>18150.0</v>
      </c>
      <c r="Q12973" s="3" t="s">
        <v>49</v>
      </c>
      <c r="S12973" s="3" t="s">
        <v>34</v>
      </c>
    </row>
    <row r="12974">
      <c r="A12974" s="2">
        <v>42318.714907407404</v>
      </c>
      <c r="B12974" s="3">
        <v>76.0</v>
      </c>
      <c r="C12974" s="3" t="s">
        <v>11139</v>
      </c>
      <c r="D12974" s="3">
        <v>30.0</v>
      </c>
      <c r="E12974" s="3" t="s">
        <v>11167</v>
      </c>
      <c r="F12974" s="3">
        <v>9.0</v>
      </c>
      <c r="G12974" s="3">
        <v>4.0</v>
      </c>
      <c r="H12974" s="3" t="s">
        <v>1183</v>
      </c>
      <c r="I12974" s="3" t="s">
        <v>1184</v>
      </c>
      <c r="J12974" s="3" t="s">
        <v>1185</v>
      </c>
      <c r="K12974" s="3" t="s">
        <v>24</v>
      </c>
      <c r="L12974" s="3">
        <v>18.0</v>
      </c>
      <c r="M12974" s="3" t="s">
        <v>30</v>
      </c>
      <c r="N12974" s="3" t="s">
        <v>10831</v>
      </c>
      <c r="O12974" s="3" t="s">
        <v>225</v>
      </c>
      <c r="P12974" s="4">
        <v>25323.0</v>
      </c>
      <c r="Q12974" s="3" t="s">
        <v>40</v>
      </c>
      <c r="S12974" s="3" t="s">
        <v>34</v>
      </c>
    </row>
    <row r="12975">
      <c r="A12975" s="2">
        <v>42318.714907407404</v>
      </c>
      <c r="B12975" s="3">
        <v>76.0</v>
      </c>
      <c r="C12975" s="3" t="s">
        <v>11139</v>
      </c>
      <c r="D12975" s="3">
        <v>30.0</v>
      </c>
      <c r="E12975" s="3" t="s">
        <v>11167</v>
      </c>
      <c r="F12975" s="3">
        <v>9.0</v>
      </c>
      <c r="G12975" s="3">
        <v>4.0</v>
      </c>
      <c r="H12975" s="3" t="s">
        <v>1183</v>
      </c>
      <c r="I12975" s="3" t="s">
        <v>1184</v>
      </c>
      <c r="J12975" s="3" t="s">
        <v>1185</v>
      </c>
      <c r="K12975" s="3" t="s">
        <v>24</v>
      </c>
      <c r="L12975" s="3">
        <v>19.0</v>
      </c>
      <c r="M12975" s="3" t="s">
        <v>25</v>
      </c>
      <c r="N12975" s="3" t="s">
        <v>1639</v>
      </c>
      <c r="O12975" s="3" t="s">
        <v>251</v>
      </c>
      <c r="P12975" s="4">
        <v>31334.0</v>
      </c>
      <c r="Q12975" s="3" t="s">
        <v>132</v>
      </c>
      <c r="S12975" s="3" t="s">
        <v>34</v>
      </c>
    </row>
    <row r="12976">
      <c r="A12976" s="2">
        <v>42318.714907407404</v>
      </c>
      <c r="B12976" s="3">
        <v>76.0</v>
      </c>
      <c r="C12976" s="3" t="s">
        <v>11139</v>
      </c>
      <c r="D12976" s="3">
        <v>30.0</v>
      </c>
      <c r="E12976" s="3" t="s">
        <v>11167</v>
      </c>
      <c r="F12976" s="3">
        <v>9.0</v>
      </c>
      <c r="G12976" s="3">
        <v>4.0</v>
      </c>
      <c r="H12976" s="3" t="s">
        <v>1183</v>
      </c>
      <c r="I12976" s="3" t="s">
        <v>1184</v>
      </c>
      <c r="J12976" s="3" t="s">
        <v>1185</v>
      </c>
      <c r="K12976" s="3" t="s">
        <v>24</v>
      </c>
      <c r="L12976" s="3">
        <v>20.0</v>
      </c>
      <c r="M12976" s="3" t="s">
        <v>30</v>
      </c>
      <c r="N12976" s="3" t="s">
        <v>12169</v>
      </c>
      <c r="O12976" s="3" t="s">
        <v>81</v>
      </c>
      <c r="P12976" s="4">
        <v>20979.0</v>
      </c>
      <c r="Q12976" s="3" t="s">
        <v>40</v>
      </c>
      <c r="S12976" s="3" t="s">
        <v>34</v>
      </c>
    </row>
    <row r="12977">
      <c r="A12977" s="2">
        <v>42318.714907407404</v>
      </c>
      <c r="B12977" s="3">
        <v>76.0</v>
      </c>
      <c r="C12977" s="3" t="s">
        <v>11139</v>
      </c>
      <c r="D12977" s="3">
        <v>30.0</v>
      </c>
      <c r="E12977" s="3" t="s">
        <v>11167</v>
      </c>
      <c r="F12977" s="3">
        <v>9.0</v>
      </c>
      <c r="G12977" s="3">
        <v>4.0</v>
      </c>
      <c r="H12977" s="3" t="s">
        <v>1183</v>
      </c>
      <c r="I12977" s="3" t="s">
        <v>1184</v>
      </c>
      <c r="J12977" s="3" t="s">
        <v>1185</v>
      </c>
      <c r="K12977" s="3" t="s">
        <v>24</v>
      </c>
      <c r="L12977" s="3">
        <v>21.0</v>
      </c>
      <c r="M12977" s="3" t="s">
        <v>25</v>
      </c>
      <c r="N12977" s="3" t="s">
        <v>3579</v>
      </c>
      <c r="O12977" s="3" t="s">
        <v>384</v>
      </c>
      <c r="P12977" s="4">
        <v>32092.0</v>
      </c>
      <c r="Q12977" s="3" t="s">
        <v>43</v>
      </c>
      <c r="S12977" s="3" t="s">
        <v>34</v>
      </c>
    </row>
    <row r="12978">
      <c r="A12978" s="2">
        <v>42318.714907407404</v>
      </c>
      <c r="B12978" s="3">
        <v>76.0</v>
      </c>
      <c r="C12978" s="3" t="s">
        <v>11139</v>
      </c>
      <c r="D12978" s="3">
        <v>30.0</v>
      </c>
      <c r="E12978" s="3" t="s">
        <v>11167</v>
      </c>
      <c r="F12978" s="3">
        <v>9.0</v>
      </c>
      <c r="G12978" s="3">
        <v>4.0</v>
      </c>
      <c r="H12978" s="3" t="s">
        <v>1183</v>
      </c>
      <c r="I12978" s="3" t="s">
        <v>1184</v>
      </c>
      <c r="J12978" s="3" t="s">
        <v>1185</v>
      </c>
      <c r="K12978" s="3" t="s">
        <v>24</v>
      </c>
      <c r="L12978" s="3">
        <v>22.0</v>
      </c>
      <c r="M12978" s="3" t="s">
        <v>30</v>
      </c>
      <c r="N12978" s="3" t="s">
        <v>12170</v>
      </c>
      <c r="O12978" s="3" t="s">
        <v>235</v>
      </c>
      <c r="P12978" s="4">
        <v>15902.0</v>
      </c>
      <c r="Q12978" s="3" t="s">
        <v>105</v>
      </c>
      <c r="S12978" s="3" t="s">
        <v>34</v>
      </c>
    </row>
    <row r="12979">
      <c r="A12979" s="2">
        <v>42318.714907407404</v>
      </c>
      <c r="B12979" s="3">
        <v>76.0</v>
      </c>
      <c r="C12979" s="3" t="s">
        <v>11139</v>
      </c>
      <c r="D12979" s="3">
        <v>31.0</v>
      </c>
      <c r="E12979" s="3" t="s">
        <v>11190</v>
      </c>
      <c r="F12979" s="3">
        <v>9.0</v>
      </c>
      <c r="G12979" s="3">
        <v>4.0</v>
      </c>
      <c r="H12979" s="3" t="s">
        <v>1183</v>
      </c>
      <c r="I12979" s="3" t="s">
        <v>1184</v>
      </c>
      <c r="J12979" s="3" t="s">
        <v>1185</v>
      </c>
      <c r="K12979" s="3" t="s">
        <v>24</v>
      </c>
      <c r="L12979" s="3">
        <v>1.0</v>
      </c>
      <c r="M12979" s="3" t="s">
        <v>30</v>
      </c>
      <c r="N12979" s="3" t="s">
        <v>12171</v>
      </c>
      <c r="O12979" s="3" t="s">
        <v>12172</v>
      </c>
      <c r="P12979" s="4">
        <v>15767.0</v>
      </c>
      <c r="Q12979" s="3" t="s">
        <v>96</v>
      </c>
      <c r="S12979" s="3" t="s">
        <v>34</v>
      </c>
    </row>
    <row r="12980">
      <c r="A12980" s="2">
        <v>42318.714907407404</v>
      </c>
      <c r="B12980" s="3">
        <v>76.0</v>
      </c>
      <c r="C12980" s="3" t="s">
        <v>11139</v>
      </c>
      <c r="D12980" s="3">
        <v>31.0</v>
      </c>
      <c r="E12980" s="3" t="s">
        <v>11190</v>
      </c>
      <c r="F12980" s="3">
        <v>9.0</v>
      </c>
      <c r="G12980" s="3">
        <v>4.0</v>
      </c>
      <c r="H12980" s="3" t="s">
        <v>1183</v>
      </c>
      <c r="I12980" s="3" t="s">
        <v>1184</v>
      </c>
      <c r="J12980" s="3" t="s">
        <v>1185</v>
      </c>
      <c r="K12980" s="3" t="s">
        <v>24</v>
      </c>
      <c r="L12980" s="3">
        <v>2.0</v>
      </c>
      <c r="M12980" s="3" t="s">
        <v>25</v>
      </c>
      <c r="N12980" s="3" t="s">
        <v>12173</v>
      </c>
      <c r="O12980" s="3" t="s">
        <v>384</v>
      </c>
      <c r="P12980" s="4">
        <v>31972.0</v>
      </c>
      <c r="Q12980" s="3" t="s">
        <v>132</v>
      </c>
      <c r="S12980" s="3" t="s">
        <v>34</v>
      </c>
    </row>
    <row r="12981">
      <c r="A12981" s="2">
        <v>42318.714907407404</v>
      </c>
      <c r="B12981" s="3">
        <v>76.0</v>
      </c>
      <c r="C12981" s="3" t="s">
        <v>11139</v>
      </c>
      <c r="D12981" s="3">
        <v>31.0</v>
      </c>
      <c r="E12981" s="3" t="s">
        <v>11190</v>
      </c>
      <c r="F12981" s="3">
        <v>9.0</v>
      </c>
      <c r="G12981" s="3">
        <v>4.0</v>
      </c>
      <c r="H12981" s="3" t="s">
        <v>1183</v>
      </c>
      <c r="I12981" s="3" t="s">
        <v>1184</v>
      </c>
      <c r="J12981" s="3" t="s">
        <v>1185</v>
      </c>
      <c r="K12981" s="3" t="s">
        <v>24</v>
      </c>
      <c r="L12981" s="3">
        <v>3.0</v>
      </c>
      <c r="M12981" s="3" t="s">
        <v>30</v>
      </c>
      <c r="N12981" s="3" t="s">
        <v>12174</v>
      </c>
      <c r="O12981" s="3" t="s">
        <v>235</v>
      </c>
      <c r="P12981" s="4">
        <v>16196.0</v>
      </c>
      <c r="Q12981" s="3" t="s">
        <v>149</v>
      </c>
      <c r="S12981" s="3" t="s">
        <v>34</v>
      </c>
    </row>
    <row r="12982">
      <c r="A12982" s="2">
        <v>42318.714907407404</v>
      </c>
      <c r="B12982" s="3">
        <v>76.0</v>
      </c>
      <c r="C12982" s="3" t="s">
        <v>11139</v>
      </c>
      <c r="D12982" s="3">
        <v>31.0</v>
      </c>
      <c r="E12982" s="3" t="s">
        <v>11190</v>
      </c>
      <c r="F12982" s="3">
        <v>9.0</v>
      </c>
      <c r="G12982" s="3">
        <v>4.0</v>
      </c>
      <c r="H12982" s="3" t="s">
        <v>1183</v>
      </c>
      <c r="I12982" s="3" t="s">
        <v>1184</v>
      </c>
      <c r="J12982" s="3" t="s">
        <v>1185</v>
      </c>
      <c r="K12982" s="3" t="s">
        <v>24</v>
      </c>
      <c r="L12982" s="3">
        <v>4.0</v>
      </c>
      <c r="M12982" s="3" t="s">
        <v>25</v>
      </c>
      <c r="N12982" s="3" t="s">
        <v>12175</v>
      </c>
      <c r="O12982" s="3" t="s">
        <v>1849</v>
      </c>
      <c r="P12982" s="4">
        <v>32045.0</v>
      </c>
      <c r="Q12982" s="3" t="s">
        <v>132</v>
      </c>
      <c r="S12982" s="3" t="s">
        <v>34</v>
      </c>
    </row>
    <row r="12983">
      <c r="A12983" s="2">
        <v>42318.714907407404</v>
      </c>
      <c r="B12983" s="3">
        <v>76.0</v>
      </c>
      <c r="C12983" s="3" t="s">
        <v>11139</v>
      </c>
      <c r="D12983" s="3">
        <v>31.0</v>
      </c>
      <c r="E12983" s="3" t="s">
        <v>11190</v>
      </c>
      <c r="F12983" s="3">
        <v>9.0</v>
      </c>
      <c r="G12983" s="3">
        <v>4.0</v>
      </c>
      <c r="H12983" s="3" t="s">
        <v>1183</v>
      </c>
      <c r="I12983" s="3" t="s">
        <v>1184</v>
      </c>
      <c r="J12983" s="3" t="s">
        <v>1185</v>
      </c>
      <c r="K12983" s="3" t="s">
        <v>24</v>
      </c>
      <c r="L12983" s="3">
        <v>5.0</v>
      </c>
      <c r="M12983" s="3" t="s">
        <v>30</v>
      </c>
      <c r="N12983" s="3" t="s">
        <v>12176</v>
      </c>
      <c r="O12983" s="3" t="s">
        <v>368</v>
      </c>
      <c r="P12983" s="4">
        <v>20609.0</v>
      </c>
      <c r="Q12983" s="3" t="s">
        <v>72</v>
      </c>
      <c r="S12983" s="3" t="s">
        <v>34</v>
      </c>
    </row>
    <row r="12984">
      <c r="A12984" s="2">
        <v>42318.714907407404</v>
      </c>
      <c r="B12984" s="3">
        <v>76.0</v>
      </c>
      <c r="C12984" s="3" t="s">
        <v>11139</v>
      </c>
      <c r="D12984" s="3">
        <v>31.0</v>
      </c>
      <c r="E12984" s="3" t="s">
        <v>11190</v>
      </c>
      <c r="F12984" s="3">
        <v>9.0</v>
      </c>
      <c r="G12984" s="3">
        <v>4.0</v>
      </c>
      <c r="H12984" s="3" t="s">
        <v>1183</v>
      </c>
      <c r="I12984" s="3" t="s">
        <v>1184</v>
      </c>
      <c r="J12984" s="3" t="s">
        <v>1185</v>
      </c>
      <c r="K12984" s="3" t="s">
        <v>24</v>
      </c>
      <c r="L12984" s="3">
        <v>6.0</v>
      </c>
      <c r="M12984" s="3" t="s">
        <v>25</v>
      </c>
      <c r="N12984" s="3" t="s">
        <v>406</v>
      </c>
      <c r="O12984" s="3" t="s">
        <v>119</v>
      </c>
      <c r="P12984" s="4">
        <v>18547.0</v>
      </c>
      <c r="Q12984" s="3" t="s">
        <v>113</v>
      </c>
      <c r="S12984" s="3" t="s">
        <v>34</v>
      </c>
    </row>
    <row r="12985">
      <c r="A12985" s="2">
        <v>42318.714907407404</v>
      </c>
      <c r="B12985" s="3">
        <v>76.0</v>
      </c>
      <c r="C12985" s="3" t="s">
        <v>11139</v>
      </c>
      <c r="D12985" s="3">
        <v>31.0</v>
      </c>
      <c r="E12985" s="3" t="s">
        <v>11190</v>
      </c>
      <c r="F12985" s="3">
        <v>9.0</v>
      </c>
      <c r="G12985" s="3">
        <v>4.0</v>
      </c>
      <c r="H12985" s="3" t="s">
        <v>1183</v>
      </c>
      <c r="I12985" s="3" t="s">
        <v>1184</v>
      </c>
      <c r="J12985" s="3" t="s">
        <v>1185</v>
      </c>
      <c r="K12985" s="3" t="s">
        <v>24</v>
      </c>
      <c r="L12985" s="3">
        <v>7.0</v>
      </c>
      <c r="M12985" s="3" t="s">
        <v>30</v>
      </c>
      <c r="N12985" s="3" t="s">
        <v>12177</v>
      </c>
      <c r="O12985" s="3" t="s">
        <v>497</v>
      </c>
      <c r="P12985" s="4">
        <v>22652.0</v>
      </c>
      <c r="Q12985" s="3" t="s">
        <v>153</v>
      </c>
      <c r="S12985" s="3" t="s">
        <v>34</v>
      </c>
    </row>
    <row r="12986">
      <c r="A12986" s="2">
        <v>42318.714907407404</v>
      </c>
      <c r="B12986" s="3">
        <v>76.0</v>
      </c>
      <c r="C12986" s="3" t="s">
        <v>11139</v>
      </c>
      <c r="D12986" s="3">
        <v>31.0</v>
      </c>
      <c r="E12986" s="3" t="s">
        <v>11190</v>
      </c>
      <c r="F12986" s="3">
        <v>9.0</v>
      </c>
      <c r="G12986" s="3">
        <v>4.0</v>
      </c>
      <c r="H12986" s="3" t="s">
        <v>1183</v>
      </c>
      <c r="I12986" s="3" t="s">
        <v>1184</v>
      </c>
      <c r="J12986" s="3" t="s">
        <v>1185</v>
      </c>
      <c r="K12986" s="3" t="s">
        <v>24</v>
      </c>
      <c r="L12986" s="3">
        <v>8.0</v>
      </c>
      <c r="M12986" s="3" t="s">
        <v>25</v>
      </c>
      <c r="N12986" s="3" t="s">
        <v>3836</v>
      </c>
      <c r="O12986" s="3" t="s">
        <v>338</v>
      </c>
      <c r="P12986" s="4">
        <v>31050.0</v>
      </c>
      <c r="Q12986" s="3" t="s">
        <v>2679</v>
      </c>
      <c r="S12986" s="3" t="s">
        <v>34</v>
      </c>
    </row>
    <row r="12987">
      <c r="A12987" s="2">
        <v>42318.714907407404</v>
      </c>
      <c r="B12987" s="3">
        <v>76.0</v>
      </c>
      <c r="C12987" s="3" t="s">
        <v>11139</v>
      </c>
      <c r="D12987" s="3">
        <v>31.0</v>
      </c>
      <c r="E12987" s="3" t="s">
        <v>11190</v>
      </c>
      <c r="F12987" s="3">
        <v>9.0</v>
      </c>
      <c r="G12987" s="3">
        <v>4.0</v>
      </c>
      <c r="H12987" s="3" t="s">
        <v>1183</v>
      </c>
      <c r="I12987" s="3" t="s">
        <v>1184</v>
      </c>
      <c r="J12987" s="3" t="s">
        <v>1185</v>
      </c>
      <c r="K12987" s="3" t="s">
        <v>24</v>
      </c>
      <c r="L12987" s="3">
        <v>9.0</v>
      </c>
      <c r="M12987" s="3" t="s">
        <v>30</v>
      </c>
      <c r="N12987" s="3" t="s">
        <v>12178</v>
      </c>
      <c r="O12987" s="3" t="s">
        <v>375</v>
      </c>
      <c r="P12987" s="4">
        <v>28159.0</v>
      </c>
      <c r="Q12987" s="3" t="s">
        <v>72</v>
      </c>
      <c r="S12987" s="3" t="s">
        <v>34</v>
      </c>
    </row>
    <row r="12988">
      <c r="A12988" s="2">
        <v>42318.714907407404</v>
      </c>
      <c r="B12988" s="3">
        <v>76.0</v>
      </c>
      <c r="C12988" s="3" t="s">
        <v>11139</v>
      </c>
      <c r="D12988" s="3">
        <v>31.0</v>
      </c>
      <c r="E12988" s="3" t="s">
        <v>11190</v>
      </c>
      <c r="F12988" s="3">
        <v>9.0</v>
      </c>
      <c r="G12988" s="3">
        <v>4.0</v>
      </c>
      <c r="H12988" s="3" t="s">
        <v>1183</v>
      </c>
      <c r="I12988" s="3" t="s">
        <v>1184</v>
      </c>
      <c r="J12988" s="3" t="s">
        <v>1185</v>
      </c>
      <c r="K12988" s="3" t="s">
        <v>24</v>
      </c>
      <c r="L12988" s="3">
        <v>10.0</v>
      </c>
      <c r="M12988" s="3" t="s">
        <v>25</v>
      </c>
      <c r="N12988" s="3" t="s">
        <v>12179</v>
      </c>
      <c r="O12988" s="3" t="s">
        <v>27</v>
      </c>
      <c r="P12988" s="4">
        <v>24233.0</v>
      </c>
      <c r="Q12988" s="3" t="s">
        <v>43</v>
      </c>
      <c r="S12988" s="3" t="s">
        <v>34</v>
      </c>
    </row>
    <row r="12989">
      <c r="A12989" s="2">
        <v>42318.714907407404</v>
      </c>
      <c r="B12989" s="3">
        <v>76.0</v>
      </c>
      <c r="C12989" s="3" t="s">
        <v>11139</v>
      </c>
      <c r="D12989" s="3">
        <v>31.0</v>
      </c>
      <c r="E12989" s="3" t="s">
        <v>11190</v>
      </c>
      <c r="F12989" s="3">
        <v>9.0</v>
      </c>
      <c r="G12989" s="3">
        <v>4.0</v>
      </c>
      <c r="H12989" s="3" t="s">
        <v>1183</v>
      </c>
      <c r="I12989" s="3" t="s">
        <v>1184</v>
      </c>
      <c r="J12989" s="3" t="s">
        <v>1185</v>
      </c>
      <c r="K12989" s="3" t="s">
        <v>24</v>
      </c>
      <c r="L12989" s="3">
        <v>11.0</v>
      </c>
      <c r="M12989" s="3" t="s">
        <v>30</v>
      </c>
      <c r="N12989" s="3" t="s">
        <v>12180</v>
      </c>
      <c r="O12989" s="3" t="s">
        <v>633</v>
      </c>
      <c r="P12989" s="4">
        <v>16694.0</v>
      </c>
      <c r="Q12989" s="3" t="s">
        <v>49</v>
      </c>
      <c r="S12989" s="3" t="s">
        <v>34</v>
      </c>
    </row>
    <row r="12990">
      <c r="A12990" s="2">
        <v>42318.714907407404</v>
      </c>
      <c r="B12990" s="3">
        <v>76.0</v>
      </c>
      <c r="C12990" s="3" t="s">
        <v>11139</v>
      </c>
      <c r="D12990" s="3">
        <v>31.0</v>
      </c>
      <c r="E12990" s="3" t="s">
        <v>11190</v>
      </c>
      <c r="F12990" s="3">
        <v>9.0</v>
      </c>
      <c r="G12990" s="3">
        <v>4.0</v>
      </c>
      <c r="H12990" s="3" t="s">
        <v>1183</v>
      </c>
      <c r="I12990" s="3" t="s">
        <v>1184</v>
      </c>
      <c r="J12990" s="3" t="s">
        <v>1185</v>
      </c>
      <c r="K12990" s="3" t="s">
        <v>24</v>
      </c>
      <c r="L12990" s="3">
        <v>12.0</v>
      </c>
      <c r="M12990" s="3" t="s">
        <v>25</v>
      </c>
      <c r="N12990" s="3" t="s">
        <v>12181</v>
      </c>
      <c r="O12990" s="3" t="s">
        <v>12182</v>
      </c>
      <c r="P12990" s="4">
        <v>18634.0</v>
      </c>
      <c r="Q12990" s="3" t="s">
        <v>105</v>
      </c>
      <c r="S12990" s="3" t="s">
        <v>34</v>
      </c>
    </row>
    <row r="12991">
      <c r="A12991" s="2">
        <v>42318.714907407404</v>
      </c>
      <c r="B12991" s="3">
        <v>76.0</v>
      </c>
      <c r="C12991" s="3" t="s">
        <v>11139</v>
      </c>
      <c r="D12991" s="3">
        <v>31.0</v>
      </c>
      <c r="E12991" s="3" t="s">
        <v>11190</v>
      </c>
      <c r="F12991" s="3">
        <v>9.0</v>
      </c>
      <c r="G12991" s="3">
        <v>4.0</v>
      </c>
      <c r="H12991" s="3" t="s">
        <v>1183</v>
      </c>
      <c r="I12991" s="3" t="s">
        <v>1184</v>
      </c>
      <c r="J12991" s="3" t="s">
        <v>1185</v>
      </c>
      <c r="K12991" s="3" t="s">
        <v>24</v>
      </c>
      <c r="L12991" s="3">
        <v>13.0</v>
      </c>
      <c r="M12991" s="3" t="s">
        <v>30</v>
      </c>
      <c r="N12991" s="3" t="s">
        <v>12183</v>
      </c>
      <c r="O12991" s="3" t="s">
        <v>5386</v>
      </c>
      <c r="P12991" s="4">
        <v>33539.0</v>
      </c>
      <c r="Q12991" s="3" t="s">
        <v>40</v>
      </c>
      <c r="S12991" s="3" t="s">
        <v>34</v>
      </c>
    </row>
    <row r="12992">
      <c r="A12992" s="2">
        <v>42318.714907407404</v>
      </c>
      <c r="B12992" s="3">
        <v>76.0</v>
      </c>
      <c r="C12992" s="3" t="s">
        <v>11139</v>
      </c>
      <c r="D12992" s="3">
        <v>31.0</v>
      </c>
      <c r="E12992" s="3" t="s">
        <v>11190</v>
      </c>
      <c r="F12992" s="3">
        <v>9.0</v>
      </c>
      <c r="G12992" s="3">
        <v>4.0</v>
      </c>
      <c r="H12992" s="3" t="s">
        <v>1183</v>
      </c>
      <c r="I12992" s="3" t="s">
        <v>1184</v>
      </c>
      <c r="J12992" s="3" t="s">
        <v>1185</v>
      </c>
      <c r="K12992" s="3" t="s">
        <v>24</v>
      </c>
      <c r="L12992" s="3">
        <v>14.0</v>
      </c>
      <c r="M12992" s="3" t="s">
        <v>25</v>
      </c>
      <c r="N12992" s="3" t="s">
        <v>12184</v>
      </c>
      <c r="O12992" s="3" t="s">
        <v>401</v>
      </c>
      <c r="P12992" s="4">
        <v>18089.0</v>
      </c>
      <c r="Q12992" s="3" t="s">
        <v>149</v>
      </c>
      <c r="S12992" s="3" t="s">
        <v>34</v>
      </c>
    </row>
    <row r="12993">
      <c r="A12993" s="2">
        <v>42318.714907407404</v>
      </c>
      <c r="B12993" s="3">
        <v>76.0</v>
      </c>
      <c r="C12993" s="3" t="s">
        <v>11139</v>
      </c>
      <c r="D12993" s="3">
        <v>31.0</v>
      </c>
      <c r="E12993" s="3" t="s">
        <v>11190</v>
      </c>
      <c r="F12993" s="3">
        <v>9.0</v>
      </c>
      <c r="G12993" s="3">
        <v>4.0</v>
      </c>
      <c r="H12993" s="3" t="s">
        <v>1183</v>
      </c>
      <c r="I12993" s="3" t="s">
        <v>1184</v>
      </c>
      <c r="J12993" s="3" t="s">
        <v>1185</v>
      </c>
      <c r="K12993" s="3" t="s">
        <v>24</v>
      </c>
      <c r="L12993" s="3">
        <v>15.0</v>
      </c>
      <c r="M12993" s="3" t="s">
        <v>30</v>
      </c>
      <c r="N12993" s="3" t="s">
        <v>12185</v>
      </c>
      <c r="O12993" s="3" t="s">
        <v>12186</v>
      </c>
      <c r="P12993" s="4">
        <v>31264.0</v>
      </c>
      <c r="Q12993" s="3" t="s">
        <v>153</v>
      </c>
      <c r="S12993" s="3" t="s">
        <v>34</v>
      </c>
    </row>
    <row r="12994">
      <c r="A12994" s="2">
        <v>42318.714907407404</v>
      </c>
      <c r="B12994" s="3">
        <v>76.0</v>
      </c>
      <c r="C12994" s="3" t="s">
        <v>11139</v>
      </c>
      <c r="D12994" s="3">
        <v>31.0</v>
      </c>
      <c r="E12994" s="3" t="s">
        <v>11190</v>
      </c>
      <c r="F12994" s="3">
        <v>9.0</v>
      </c>
      <c r="G12994" s="3">
        <v>4.0</v>
      </c>
      <c r="H12994" s="3" t="s">
        <v>1183</v>
      </c>
      <c r="I12994" s="3" t="s">
        <v>1184</v>
      </c>
      <c r="J12994" s="3" t="s">
        <v>1185</v>
      </c>
      <c r="K12994" s="3" t="s">
        <v>24</v>
      </c>
      <c r="L12994" s="3">
        <v>16.0</v>
      </c>
      <c r="M12994" s="3" t="s">
        <v>25</v>
      </c>
      <c r="N12994" s="3" t="s">
        <v>12187</v>
      </c>
      <c r="O12994" s="3" t="s">
        <v>822</v>
      </c>
      <c r="P12994" s="4">
        <v>33046.0</v>
      </c>
      <c r="Q12994" s="3" t="s">
        <v>372</v>
      </c>
      <c r="S12994" s="3" t="s">
        <v>34</v>
      </c>
    </row>
    <row r="12995">
      <c r="A12995" s="2">
        <v>42318.714907407404</v>
      </c>
      <c r="B12995" s="3">
        <v>76.0</v>
      </c>
      <c r="C12995" s="3" t="s">
        <v>11139</v>
      </c>
      <c r="D12995" s="3">
        <v>31.0</v>
      </c>
      <c r="E12995" s="3" t="s">
        <v>11190</v>
      </c>
      <c r="F12995" s="3">
        <v>9.0</v>
      </c>
      <c r="G12995" s="3">
        <v>4.0</v>
      </c>
      <c r="H12995" s="3" t="s">
        <v>1183</v>
      </c>
      <c r="I12995" s="3" t="s">
        <v>1184</v>
      </c>
      <c r="J12995" s="3" t="s">
        <v>1185</v>
      </c>
      <c r="K12995" s="3" t="s">
        <v>24</v>
      </c>
      <c r="L12995" s="3">
        <v>17.0</v>
      </c>
      <c r="M12995" s="3" t="s">
        <v>30</v>
      </c>
      <c r="N12995" s="3" t="s">
        <v>12188</v>
      </c>
      <c r="O12995" s="3" t="s">
        <v>12189</v>
      </c>
      <c r="P12995" s="4">
        <v>19147.0</v>
      </c>
      <c r="Q12995" s="3" t="s">
        <v>153</v>
      </c>
      <c r="S12995" s="3" t="s">
        <v>34</v>
      </c>
    </row>
    <row r="12996">
      <c r="A12996" s="2">
        <v>42318.714907407404</v>
      </c>
      <c r="B12996" s="3">
        <v>76.0</v>
      </c>
      <c r="C12996" s="3" t="s">
        <v>11139</v>
      </c>
      <c r="D12996" s="3">
        <v>31.0</v>
      </c>
      <c r="E12996" s="3" t="s">
        <v>11190</v>
      </c>
      <c r="F12996" s="3">
        <v>9.0</v>
      </c>
      <c r="G12996" s="3">
        <v>4.0</v>
      </c>
      <c r="H12996" s="3" t="s">
        <v>1183</v>
      </c>
      <c r="I12996" s="3" t="s">
        <v>1184</v>
      </c>
      <c r="J12996" s="3" t="s">
        <v>1185</v>
      </c>
      <c r="K12996" s="3" t="s">
        <v>24</v>
      </c>
      <c r="L12996" s="3">
        <v>18.0</v>
      </c>
      <c r="M12996" s="3" t="s">
        <v>25</v>
      </c>
      <c r="N12996" s="3" t="s">
        <v>12190</v>
      </c>
      <c r="O12996" s="3" t="s">
        <v>74</v>
      </c>
      <c r="P12996" s="4">
        <v>27776.0</v>
      </c>
      <c r="Q12996" s="3" t="s">
        <v>110</v>
      </c>
      <c r="S12996" s="3" t="s">
        <v>34</v>
      </c>
    </row>
    <row r="12997">
      <c r="A12997" s="2">
        <v>42318.714907407404</v>
      </c>
      <c r="B12997" s="3">
        <v>76.0</v>
      </c>
      <c r="C12997" s="3" t="s">
        <v>11139</v>
      </c>
      <c r="D12997" s="3">
        <v>31.0</v>
      </c>
      <c r="E12997" s="3" t="s">
        <v>11190</v>
      </c>
      <c r="F12997" s="3">
        <v>9.0</v>
      </c>
      <c r="G12997" s="3">
        <v>4.0</v>
      </c>
      <c r="H12997" s="3" t="s">
        <v>1183</v>
      </c>
      <c r="I12997" s="3" t="s">
        <v>1184</v>
      </c>
      <c r="J12997" s="3" t="s">
        <v>1185</v>
      </c>
      <c r="K12997" s="3" t="s">
        <v>24</v>
      </c>
      <c r="L12997" s="3">
        <v>19.0</v>
      </c>
      <c r="M12997" s="3" t="s">
        <v>30</v>
      </c>
      <c r="N12997" s="3" t="s">
        <v>12191</v>
      </c>
      <c r="O12997" s="3" t="s">
        <v>1116</v>
      </c>
      <c r="P12997" s="4">
        <v>25850.0</v>
      </c>
      <c r="Q12997" s="3" t="s">
        <v>153</v>
      </c>
      <c r="S12997" s="3" t="s">
        <v>34</v>
      </c>
    </row>
    <row r="12998">
      <c r="A12998" s="2">
        <v>42318.714907407404</v>
      </c>
      <c r="B12998" s="3">
        <v>76.0</v>
      </c>
      <c r="C12998" s="3" t="s">
        <v>11139</v>
      </c>
      <c r="D12998" s="3">
        <v>31.0</v>
      </c>
      <c r="E12998" s="3" t="s">
        <v>11190</v>
      </c>
      <c r="F12998" s="3">
        <v>9.0</v>
      </c>
      <c r="G12998" s="3">
        <v>4.0</v>
      </c>
      <c r="H12998" s="3" t="s">
        <v>1183</v>
      </c>
      <c r="I12998" s="3" t="s">
        <v>1184</v>
      </c>
      <c r="J12998" s="3" t="s">
        <v>1185</v>
      </c>
      <c r="K12998" s="3" t="s">
        <v>24</v>
      </c>
      <c r="L12998" s="3">
        <v>20.0</v>
      </c>
      <c r="M12998" s="3" t="s">
        <v>25</v>
      </c>
      <c r="N12998" s="3" t="s">
        <v>12192</v>
      </c>
      <c r="O12998" s="3" t="s">
        <v>898</v>
      </c>
      <c r="P12998" s="4">
        <v>19467.0</v>
      </c>
      <c r="Q12998" s="3" t="s">
        <v>105</v>
      </c>
      <c r="S12998" s="3" t="s">
        <v>34</v>
      </c>
    </row>
    <row r="12999">
      <c r="A12999" s="2">
        <v>42318.714907407404</v>
      </c>
      <c r="B12999" s="3">
        <v>76.0</v>
      </c>
      <c r="C12999" s="3" t="s">
        <v>11139</v>
      </c>
      <c r="D12999" s="3">
        <v>31.0</v>
      </c>
      <c r="E12999" s="3" t="s">
        <v>11190</v>
      </c>
      <c r="F12999" s="3">
        <v>9.0</v>
      </c>
      <c r="G12999" s="3">
        <v>4.0</v>
      </c>
      <c r="H12999" s="3" t="s">
        <v>1183</v>
      </c>
      <c r="I12999" s="3" t="s">
        <v>1184</v>
      </c>
      <c r="J12999" s="3" t="s">
        <v>1185</v>
      </c>
      <c r="K12999" s="3" t="s">
        <v>24</v>
      </c>
      <c r="L12999" s="3">
        <v>21.0</v>
      </c>
      <c r="M12999" s="3" t="s">
        <v>30</v>
      </c>
      <c r="N12999" s="3" t="s">
        <v>1803</v>
      </c>
      <c r="O12999" s="3" t="s">
        <v>249</v>
      </c>
      <c r="P12999" s="4">
        <v>22246.0</v>
      </c>
      <c r="Q12999" s="3" t="s">
        <v>228</v>
      </c>
      <c r="S12999" s="3" t="s">
        <v>34</v>
      </c>
    </row>
    <row r="13000">
      <c r="A13000" s="2">
        <v>42318.714907407404</v>
      </c>
      <c r="B13000" s="3">
        <v>76.0</v>
      </c>
      <c r="C13000" s="3" t="s">
        <v>11139</v>
      </c>
      <c r="D13000" s="3">
        <v>31.0</v>
      </c>
      <c r="E13000" s="3" t="s">
        <v>11190</v>
      </c>
      <c r="F13000" s="3">
        <v>9.0</v>
      </c>
      <c r="G13000" s="3">
        <v>4.0</v>
      </c>
      <c r="H13000" s="3" t="s">
        <v>1183</v>
      </c>
      <c r="I13000" s="3" t="s">
        <v>1184</v>
      </c>
      <c r="J13000" s="3" t="s">
        <v>1185</v>
      </c>
      <c r="K13000" s="3" t="s">
        <v>24</v>
      </c>
      <c r="L13000" s="3">
        <v>22.0</v>
      </c>
      <c r="M13000" s="3" t="s">
        <v>25</v>
      </c>
      <c r="N13000" s="3" t="s">
        <v>965</v>
      </c>
      <c r="O13000" s="3" t="s">
        <v>12193</v>
      </c>
      <c r="P13000" s="4">
        <v>30106.0</v>
      </c>
      <c r="Q13000" s="3" t="s">
        <v>40</v>
      </c>
      <c r="S13000" s="3" t="s">
        <v>34</v>
      </c>
    </row>
    <row r="13001">
      <c r="A13001" s="2">
        <v>42318.714907407404</v>
      </c>
      <c r="B13001" s="3">
        <v>76.0</v>
      </c>
      <c r="C13001" s="3" t="s">
        <v>11139</v>
      </c>
      <c r="D13001" s="3">
        <v>31.0</v>
      </c>
      <c r="E13001" s="3" t="s">
        <v>11190</v>
      </c>
      <c r="F13001" s="3">
        <v>9.0</v>
      </c>
      <c r="G13001" s="3">
        <v>4.0</v>
      </c>
      <c r="H13001" s="3" t="s">
        <v>1183</v>
      </c>
      <c r="I13001" s="3" t="s">
        <v>1184</v>
      </c>
      <c r="J13001" s="3" t="s">
        <v>1185</v>
      </c>
      <c r="K13001" s="3" t="s">
        <v>24</v>
      </c>
      <c r="L13001" s="3">
        <v>23.0</v>
      </c>
      <c r="M13001" s="3" t="s">
        <v>30</v>
      </c>
      <c r="N13001" s="3" t="s">
        <v>12194</v>
      </c>
      <c r="O13001" s="3" t="s">
        <v>1280</v>
      </c>
      <c r="P13001" s="4">
        <v>18829.0</v>
      </c>
      <c r="Q13001" s="3" t="s">
        <v>96</v>
      </c>
      <c r="S13001" s="3" t="s">
        <v>34</v>
      </c>
    </row>
    <row r="13002">
      <c r="A13002" s="2">
        <v>42318.714907407404</v>
      </c>
      <c r="B13002" s="3">
        <v>76.0</v>
      </c>
      <c r="C13002" s="3" t="s">
        <v>11139</v>
      </c>
      <c r="D13002" s="3">
        <v>31.0</v>
      </c>
      <c r="E13002" s="3" t="s">
        <v>11190</v>
      </c>
      <c r="F13002" s="3">
        <v>9.0</v>
      </c>
      <c r="G13002" s="3">
        <v>4.0</v>
      </c>
      <c r="H13002" s="3" t="s">
        <v>1183</v>
      </c>
      <c r="I13002" s="3" t="s">
        <v>1184</v>
      </c>
      <c r="J13002" s="3" t="s">
        <v>1185</v>
      </c>
      <c r="K13002" s="3" t="s">
        <v>24</v>
      </c>
      <c r="L13002" s="3">
        <v>24.0</v>
      </c>
      <c r="M13002" s="3" t="s">
        <v>25</v>
      </c>
      <c r="N13002" s="3" t="s">
        <v>12195</v>
      </c>
      <c r="O13002" s="3" t="s">
        <v>319</v>
      </c>
      <c r="P13002" s="4">
        <v>28065.0</v>
      </c>
      <c r="Q13002" s="3" t="s">
        <v>46</v>
      </c>
      <c r="S13002" s="3" t="s">
        <v>34</v>
      </c>
    </row>
    <row r="13003">
      <c r="A13003" s="2">
        <v>42318.714907407404</v>
      </c>
      <c r="B13003" s="3">
        <v>76.0</v>
      </c>
      <c r="C13003" s="3" t="s">
        <v>11139</v>
      </c>
      <c r="D13003" s="3">
        <v>31.0</v>
      </c>
      <c r="E13003" s="3" t="s">
        <v>11190</v>
      </c>
      <c r="F13003" s="3">
        <v>9.0</v>
      </c>
      <c r="G13003" s="3">
        <v>4.0</v>
      </c>
      <c r="H13003" s="3" t="s">
        <v>1183</v>
      </c>
      <c r="I13003" s="3" t="s">
        <v>1184</v>
      </c>
      <c r="J13003" s="3" t="s">
        <v>1185</v>
      </c>
      <c r="K13003" s="3" t="s">
        <v>24</v>
      </c>
      <c r="L13003" s="3">
        <v>25.0</v>
      </c>
      <c r="M13003" s="3" t="s">
        <v>30</v>
      </c>
      <c r="N13003" s="3" t="s">
        <v>12196</v>
      </c>
      <c r="O13003" s="3" t="s">
        <v>1557</v>
      </c>
      <c r="P13003" s="4">
        <v>32896.0</v>
      </c>
      <c r="Q13003" s="3" t="s">
        <v>40</v>
      </c>
      <c r="S13003" s="3" t="s">
        <v>34</v>
      </c>
    </row>
    <row r="13004">
      <c r="A13004" s="2">
        <v>42318.714907407404</v>
      </c>
      <c r="B13004" s="3">
        <v>76.0</v>
      </c>
      <c r="C13004" s="3" t="s">
        <v>11139</v>
      </c>
      <c r="D13004" s="3">
        <v>31.0</v>
      </c>
      <c r="E13004" s="3" t="s">
        <v>11190</v>
      </c>
      <c r="F13004" s="3">
        <v>9.0</v>
      </c>
      <c r="G13004" s="3">
        <v>4.0</v>
      </c>
      <c r="H13004" s="3" t="s">
        <v>1183</v>
      </c>
      <c r="I13004" s="3" t="s">
        <v>1184</v>
      </c>
      <c r="J13004" s="3" t="s">
        <v>1185</v>
      </c>
      <c r="K13004" s="3" t="s">
        <v>24</v>
      </c>
      <c r="L13004" s="3">
        <v>26.0</v>
      </c>
      <c r="M13004" s="3" t="s">
        <v>25</v>
      </c>
      <c r="N13004" s="3" t="s">
        <v>12197</v>
      </c>
      <c r="O13004" s="3" t="s">
        <v>123</v>
      </c>
      <c r="P13004" s="4">
        <v>14791.0</v>
      </c>
      <c r="Q13004" s="3" t="s">
        <v>55</v>
      </c>
      <c r="S13004" s="3" t="s">
        <v>34</v>
      </c>
    </row>
    <row r="13005">
      <c r="A13005" s="2">
        <v>42318.714907407404</v>
      </c>
      <c r="B13005" s="3">
        <v>76.0</v>
      </c>
      <c r="C13005" s="3" t="s">
        <v>11139</v>
      </c>
      <c r="D13005" s="3">
        <v>31.0</v>
      </c>
      <c r="E13005" s="3" t="s">
        <v>11190</v>
      </c>
      <c r="F13005" s="3">
        <v>9.0</v>
      </c>
      <c r="G13005" s="3">
        <v>4.0</v>
      </c>
      <c r="H13005" s="3" t="s">
        <v>1183</v>
      </c>
      <c r="I13005" s="3" t="s">
        <v>1184</v>
      </c>
      <c r="J13005" s="3" t="s">
        <v>1185</v>
      </c>
      <c r="K13005" s="3" t="s">
        <v>24</v>
      </c>
      <c r="L13005" s="3">
        <v>27.0</v>
      </c>
      <c r="M13005" s="3" t="s">
        <v>30</v>
      </c>
      <c r="N13005" s="3" t="s">
        <v>12198</v>
      </c>
      <c r="O13005" s="3" t="s">
        <v>633</v>
      </c>
      <c r="P13005" s="4">
        <v>16709.0</v>
      </c>
      <c r="Q13005" s="3" t="s">
        <v>117</v>
      </c>
      <c r="S13005" s="3" t="s">
        <v>34</v>
      </c>
    </row>
    <row r="13006">
      <c r="A13006" s="2">
        <v>42318.714907407404</v>
      </c>
      <c r="B13006" s="3">
        <v>76.0</v>
      </c>
      <c r="C13006" s="3" t="s">
        <v>11139</v>
      </c>
      <c r="D13006" s="3">
        <v>31.0</v>
      </c>
      <c r="E13006" s="3" t="s">
        <v>11190</v>
      </c>
      <c r="F13006" s="3">
        <v>9.0</v>
      </c>
      <c r="G13006" s="3">
        <v>4.0</v>
      </c>
      <c r="H13006" s="3" t="s">
        <v>1183</v>
      </c>
      <c r="I13006" s="3" t="s">
        <v>1184</v>
      </c>
      <c r="J13006" s="3" t="s">
        <v>1185</v>
      </c>
      <c r="K13006" s="3" t="s">
        <v>24</v>
      </c>
      <c r="L13006" s="3">
        <v>28.0</v>
      </c>
      <c r="M13006" s="3" t="s">
        <v>25</v>
      </c>
      <c r="N13006" s="3" t="s">
        <v>12199</v>
      </c>
      <c r="O13006" s="3" t="s">
        <v>492</v>
      </c>
      <c r="P13006" s="4">
        <v>21257.0</v>
      </c>
      <c r="Q13006" s="3" t="s">
        <v>79</v>
      </c>
      <c r="S13006" s="3" t="s">
        <v>34</v>
      </c>
    </row>
    <row r="13007">
      <c r="A13007" s="2">
        <v>42318.714907407404</v>
      </c>
      <c r="B13007" s="3">
        <v>76.0</v>
      </c>
      <c r="C13007" s="3" t="s">
        <v>11139</v>
      </c>
      <c r="D13007" s="3">
        <v>31.0</v>
      </c>
      <c r="E13007" s="3" t="s">
        <v>11190</v>
      </c>
      <c r="F13007" s="3">
        <v>9.0</v>
      </c>
      <c r="G13007" s="3">
        <v>4.0</v>
      </c>
      <c r="H13007" s="3" t="s">
        <v>1183</v>
      </c>
      <c r="I13007" s="3" t="s">
        <v>1184</v>
      </c>
      <c r="J13007" s="3" t="s">
        <v>1185</v>
      </c>
      <c r="K13007" s="3" t="s">
        <v>24</v>
      </c>
      <c r="L13007" s="3">
        <v>29.0</v>
      </c>
      <c r="M13007" s="3" t="s">
        <v>30</v>
      </c>
      <c r="N13007" s="3" t="s">
        <v>12200</v>
      </c>
      <c r="O13007" s="3" t="s">
        <v>1318</v>
      </c>
      <c r="P13007" s="4">
        <v>17773.0</v>
      </c>
      <c r="Q13007" s="3" t="s">
        <v>86</v>
      </c>
      <c r="S13007" s="3" t="s">
        <v>34</v>
      </c>
    </row>
    <row r="13008">
      <c r="A13008" s="2">
        <v>42318.714907407404</v>
      </c>
      <c r="B13008" s="3">
        <v>76.0</v>
      </c>
      <c r="C13008" s="3" t="s">
        <v>11139</v>
      </c>
      <c r="D13008" s="3">
        <v>31.0</v>
      </c>
      <c r="E13008" s="3" t="s">
        <v>11190</v>
      </c>
      <c r="F13008" s="3">
        <v>9.0</v>
      </c>
      <c r="G13008" s="3">
        <v>4.0</v>
      </c>
      <c r="H13008" s="3" t="s">
        <v>1183</v>
      </c>
      <c r="I13008" s="3" t="s">
        <v>1184</v>
      </c>
      <c r="J13008" s="3" t="s">
        <v>1185</v>
      </c>
      <c r="K13008" s="3" t="s">
        <v>24</v>
      </c>
      <c r="L13008" s="3">
        <v>30.0</v>
      </c>
      <c r="M13008" s="3" t="s">
        <v>25</v>
      </c>
      <c r="N13008" s="3" t="s">
        <v>6467</v>
      </c>
      <c r="O13008" s="3" t="s">
        <v>243</v>
      </c>
      <c r="P13008" s="4">
        <v>23151.0</v>
      </c>
      <c r="Q13008" s="3" t="s">
        <v>110</v>
      </c>
      <c r="S13008" s="3" t="s">
        <v>34</v>
      </c>
    </row>
    <row r="13009">
      <c r="A13009" s="2">
        <v>42318.714907407404</v>
      </c>
      <c r="B13009" s="3">
        <v>76.0</v>
      </c>
      <c r="C13009" s="3" t="s">
        <v>11139</v>
      </c>
      <c r="D13009" s="3">
        <v>31.0</v>
      </c>
      <c r="E13009" s="3" t="s">
        <v>11190</v>
      </c>
      <c r="F13009" s="3">
        <v>9.0</v>
      </c>
      <c r="G13009" s="3">
        <v>4.0</v>
      </c>
      <c r="H13009" s="3" t="s">
        <v>1183</v>
      </c>
      <c r="I13009" s="3" t="s">
        <v>1184</v>
      </c>
      <c r="J13009" s="3" t="s">
        <v>1185</v>
      </c>
      <c r="K13009" s="3" t="s">
        <v>24</v>
      </c>
      <c r="L13009" s="3">
        <v>31.0</v>
      </c>
      <c r="M13009" s="3" t="s">
        <v>30</v>
      </c>
      <c r="N13009" s="3" t="s">
        <v>12201</v>
      </c>
      <c r="O13009" s="3" t="s">
        <v>81</v>
      </c>
      <c r="P13009" s="4">
        <v>19690.0</v>
      </c>
      <c r="Q13009" s="3" t="s">
        <v>49</v>
      </c>
      <c r="S13009" s="3" t="s">
        <v>34</v>
      </c>
    </row>
    <row r="13010">
      <c r="A13010" s="2">
        <v>42318.714907407404</v>
      </c>
      <c r="B13010" s="3">
        <v>76.0</v>
      </c>
      <c r="C13010" s="3" t="s">
        <v>11139</v>
      </c>
      <c r="D13010" s="3">
        <v>31.0</v>
      </c>
      <c r="E13010" s="3" t="s">
        <v>11190</v>
      </c>
      <c r="F13010" s="3">
        <v>9.0</v>
      </c>
      <c r="G13010" s="3">
        <v>4.0</v>
      </c>
      <c r="H13010" s="3" t="s">
        <v>1183</v>
      </c>
      <c r="I13010" s="3" t="s">
        <v>1184</v>
      </c>
      <c r="J13010" s="3" t="s">
        <v>1185</v>
      </c>
      <c r="K13010" s="3" t="s">
        <v>24</v>
      </c>
      <c r="L13010" s="3">
        <v>32.0</v>
      </c>
      <c r="M13010" s="3" t="s">
        <v>25</v>
      </c>
      <c r="N13010" s="3" t="s">
        <v>12202</v>
      </c>
      <c r="O13010" s="3" t="s">
        <v>36</v>
      </c>
      <c r="P13010" s="4">
        <v>32064.0</v>
      </c>
      <c r="Q13010" s="3" t="s">
        <v>43</v>
      </c>
      <c r="S13010" s="3" t="s">
        <v>34</v>
      </c>
    </row>
    <row r="13011">
      <c r="A13011" s="2">
        <v>42318.714907407404</v>
      </c>
      <c r="B13011" s="3">
        <v>76.0</v>
      </c>
      <c r="C13011" s="3" t="s">
        <v>11139</v>
      </c>
      <c r="D13011" s="3">
        <v>31.0</v>
      </c>
      <c r="E13011" s="3" t="s">
        <v>11190</v>
      </c>
      <c r="F13011" s="3">
        <v>9.0</v>
      </c>
      <c r="G13011" s="3">
        <v>4.0</v>
      </c>
      <c r="H13011" s="3" t="s">
        <v>1183</v>
      </c>
      <c r="I13011" s="3" t="s">
        <v>1184</v>
      </c>
      <c r="J13011" s="3" t="s">
        <v>1185</v>
      </c>
      <c r="K13011" s="3" t="s">
        <v>24</v>
      </c>
      <c r="L13011" s="3">
        <v>33.0</v>
      </c>
      <c r="M13011" s="3" t="s">
        <v>30</v>
      </c>
      <c r="N13011" s="3" t="s">
        <v>3144</v>
      </c>
      <c r="O13011" s="3" t="s">
        <v>299</v>
      </c>
      <c r="P13011" s="4">
        <v>23762.0</v>
      </c>
      <c r="Q13011" s="3" t="s">
        <v>43</v>
      </c>
      <c r="S13011" s="3" t="s">
        <v>34</v>
      </c>
    </row>
    <row r="13012">
      <c r="A13012" s="2">
        <v>42318.714907407404</v>
      </c>
      <c r="B13012" s="3">
        <v>76.0</v>
      </c>
      <c r="C13012" s="3" t="s">
        <v>11139</v>
      </c>
      <c r="D13012" s="3">
        <v>31.0</v>
      </c>
      <c r="E13012" s="3" t="s">
        <v>11190</v>
      </c>
      <c r="F13012" s="3">
        <v>9.0</v>
      </c>
      <c r="G13012" s="3">
        <v>4.0</v>
      </c>
      <c r="H13012" s="3" t="s">
        <v>1183</v>
      </c>
      <c r="I13012" s="3" t="s">
        <v>1184</v>
      </c>
      <c r="J13012" s="3" t="s">
        <v>1185</v>
      </c>
      <c r="K13012" s="3" t="s">
        <v>24</v>
      </c>
      <c r="L13012" s="3">
        <v>34.0</v>
      </c>
      <c r="M13012" s="3" t="s">
        <v>25</v>
      </c>
      <c r="N13012" s="3" t="s">
        <v>12203</v>
      </c>
      <c r="O13012" s="3" t="s">
        <v>123</v>
      </c>
      <c r="P13012" s="4">
        <v>16727.0</v>
      </c>
      <c r="Q13012" s="3" t="s">
        <v>49</v>
      </c>
      <c r="S13012" s="3" t="s">
        <v>34</v>
      </c>
    </row>
    <row r="13013">
      <c r="A13013" s="2">
        <v>42318.714907407404</v>
      </c>
      <c r="B13013" s="3">
        <v>76.0</v>
      </c>
      <c r="C13013" s="3" t="s">
        <v>11139</v>
      </c>
      <c r="D13013" s="3">
        <v>31.0</v>
      </c>
      <c r="E13013" s="3" t="s">
        <v>11190</v>
      </c>
      <c r="F13013" s="3">
        <v>9.0</v>
      </c>
      <c r="G13013" s="3">
        <v>4.0</v>
      </c>
      <c r="H13013" s="3" t="s">
        <v>1183</v>
      </c>
      <c r="I13013" s="3" t="s">
        <v>1184</v>
      </c>
      <c r="J13013" s="3" t="s">
        <v>1185</v>
      </c>
      <c r="K13013" s="3" t="s">
        <v>24</v>
      </c>
      <c r="L13013" s="3">
        <v>35.0</v>
      </c>
      <c r="M13013" s="3" t="s">
        <v>30</v>
      </c>
      <c r="N13013" s="3" t="s">
        <v>12204</v>
      </c>
      <c r="O13013" s="3" t="s">
        <v>431</v>
      </c>
      <c r="P13013" s="4">
        <v>18383.0</v>
      </c>
      <c r="Q13013" s="3" t="s">
        <v>49</v>
      </c>
      <c r="S13013" s="3" t="s">
        <v>34</v>
      </c>
    </row>
    <row r="13014">
      <c r="A13014" s="2">
        <v>42318.714907407404</v>
      </c>
      <c r="B13014" s="3">
        <v>76.0</v>
      </c>
      <c r="C13014" s="3" t="s">
        <v>11139</v>
      </c>
      <c r="D13014" s="3">
        <v>31.0</v>
      </c>
      <c r="E13014" s="3" t="s">
        <v>11190</v>
      </c>
      <c r="F13014" s="3">
        <v>9.0</v>
      </c>
      <c r="G13014" s="3">
        <v>4.0</v>
      </c>
      <c r="H13014" s="3" t="s">
        <v>1183</v>
      </c>
      <c r="I13014" s="3" t="s">
        <v>1184</v>
      </c>
      <c r="J13014" s="3" t="s">
        <v>1185</v>
      </c>
      <c r="K13014" s="3" t="s">
        <v>24</v>
      </c>
      <c r="L13014" s="3">
        <v>36.0</v>
      </c>
      <c r="M13014" s="3" t="s">
        <v>25</v>
      </c>
      <c r="N13014" s="3" t="s">
        <v>12205</v>
      </c>
      <c r="O13014" s="3" t="s">
        <v>12206</v>
      </c>
      <c r="P13014" s="4">
        <v>20144.0</v>
      </c>
      <c r="Q13014" s="3" t="s">
        <v>33</v>
      </c>
      <c r="S13014" s="3" t="s">
        <v>34</v>
      </c>
    </row>
    <row r="13015">
      <c r="A13015" s="2">
        <v>42318.714907407404</v>
      </c>
      <c r="B13015" s="3">
        <v>76.0</v>
      </c>
      <c r="C13015" s="3" t="s">
        <v>11139</v>
      </c>
      <c r="D13015" s="3">
        <v>31.0</v>
      </c>
      <c r="E13015" s="3" t="s">
        <v>11190</v>
      </c>
      <c r="F13015" s="3">
        <v>9.0</v>
      </c>
      <c r="G13015" s="3">
        <v>4.0</v>
      </c>
      <c r="H13015" s="3" t="s">
        <v>1183</v>
      </c>
      <c r="I13015" s="3" t="s">
        <v>1184</v>
      </c>
      <c r="J13015" s="3" t="s">
        <v>1185</v>
      </c>
      <c r="K13015" s="3" t="s">
        <v>24</v>
      </c>
      <c r="L13015" s="3">
        <v>37.0</v>
      </c>
      <c r="M13015" s="3" t="s">
        <v>30</v>
      </c>
      <c r="N13015" s="3" t="s">
        <v>12207</v>
      </c>
      <c r="O13015" s="3" t="s">
        <v>89</v>
      </c>
      <c r="P13015" s="4">
        <v>13548.0</v>
      </c>
      <c r="Q13015" s="3" t="s">
        <v>49</v>
      </c>
      <c r="S13015" s="3" t="s">
        <v>34</v>
      </c>
    </row>
    <row r="13016">
      <c r="A13016" s="2">
        <v>42318.714907407404</v>
      </c>
      <c r="B13016" s="3">
        <v>76.0</v>
      </c>
      <c r="C13016" s="3" t="s">
        <v>11139</v>
      </c>
      <c r="D13016" s="3">
        <v>31.0</v>
      </c>
      <c r="E13016" s="3" t="s">
        <v>11190</v>
      </c>
      <c r="F13016" s="3">
        <v>9.0</v>
      </c>
      <c r="G13016" s="3">
        <v>4.0</v>
      </c>
      <c r="H13016" s="3" t="s">
        <v>1183</v>
      </c>
      <c r="I13016" s="3" t="s">
        <v>1184</v>
      </c>
      <c r="J13016" s="3" t="s">
        <v>1185</v>
      </c>
      <c r="K13016" s="3" t="s">
        <v>24</v>
      </c>
      <c r="L13016" s="3">
        <v>38.0</v>
      </c>
      <c r="M13016" s="3" t="s">
        <v>25</v>
      </c>
      <c r="N13016" s="3" t="s">
        <v>12208</v>
      </c>
      <c r="O13016" s="3" t="s">
        <v>639</v>
      </c>
      <c r="P13016" s="4">
        <v>15455.0</v>
      </c>
      <c r="Q13016" s="3" t="s">
        <v>49</v>
      </c>
      <c r="S13016" s="3" t="s">
        <v>34</v>
      </c>
    </row>
    <row r="13017">
      <c r="A13017" s="2">
        <v>42318.714907407404</v>
      </c>
      <c r="B13017" s="3">
        <v>76.0</v>
      </c>
      <c r="C13017" s="3" t="s">
        <v>11139</v>
      </c>
      <c r="D13017" s="3">
        <v>32.0</v>
      </c>
      <c r="E13017" s="3" t="s">
        <v>11219</v>
      </c>
      <c r="F13017" s="3">
        <v>9.0</v>
      </c>
      <c r="G13017" s="3">
        <v>4.0</v>
      </c>
      <c r="H13017" s="3" t="s">
        <v>1183</v>
      </c>
      <c r="I13017" s="3" t="s">
        <v>1184</v>
      </c>
      <c r="J13017" s="3" t="s">
        <v>1185</v>
      </c>
      <c r="K13017" s="3" t="s">
        <v>24</v>
      </c>
      <c r="L13017" s="3">
        <v>1.0</v>
      </c>
      <c r="M13017" s="3" t="s">
        <v>25</v>
      </c>
      <c r="N13017" s="3" t="s">
        <v>12209</v>
      </c>
      <c r="O13017" s="3" t="s">
        <v>492</v>
      </c>
      <c r="P13017" s="4">
        <v>23761.0</v>
      </c>
      <c r="Q13017" s="3" t="s">
        <v>113</v>
      </c>
      <c r="S13017" s="3" t="s">
        <v>34</v>
      </c>
    </row>
    <row r="13018">
      <c r="A13018" s="2">
        <v>42318.714907407404</v>
      </c>
      <c r="B13018" s="3">
        <v>76.0</v>
      </c>
      <c r="C13018" s="3" t="s">
        <v>11139</v>
      </c>
      <c r="D13018" s="3">
        <v>32.0</v>
      </c>
      <c r="E13018" s="3" t="s">
        <v>11219</v>
      </c>
      <c r="F13018" s="3">
        <v>9.0</v>
      </c>
      <c r="G13018" s="3">
        <v>4.0</v>
      </c>
      <c r="H13018" s="3" t="s">
        <v>1183</v>
      </c>
      <c r="I13018" s="3" t="s">
        <v>1184</v>
      </c>
      <c r="J13018" s="3" t="s">
        <v>1185</v>
      </c>
      <c r="K13018" s="3" t="s">
        <v>24</v>
      </c>
      <c r="L13018" s="3">
        <v>2.0</v>
      </c>
      <c r="M13018" s="3" t="s">
        <v>30</v>
      </c>
      <c r="N13018" s="3" t="s">
        <v>12210</v>
      </c>
      <c r="O13018" s="3" t="s">
        <v>1263</v>
      </c>
      <c r="P13018" s="4">
        <v>26294.0</v>
      </c>
      <c r="Q13018" s="3" t="s">
        <v>169</v>
      </c>
      <c r="S13018" s="3" t="s">
        <v>34</v>
      </c>
    </row>
    <row r="13019">
      <c r="A13019" s="2">
        <v>42318.714907407404</v>
      </c>
      <c r="B13019" s="3">
        <v>76.0</v>
      </c>
      <c r="C13019" s="3" t="s">
        <v>11139</v>
      </c>
      <c r="D13019" s="3">
        <v>32.0</v>
      </c>
      <c r="E13019" s="3" t="s">
        <v>11219</v>
      </c>
      <c r="F13019" s="3">
        <v>9.0</v>
      </c>
      <c r="G13019" s="3">
        <v>4.0</v>
      </c>
      <c r="H13019" s="3" t="s">
        <v>1183</v>
      </c>
      <c r="I13019" s="3" t="s">
        <v>1184</v>
      </c>
      <c r="J13019" s="3" t="s">
        <v>1185</v>
      </c>
      <c r="K13019" s="3" t="s">
        <v>24</v>
      </c>
      <c r="L13019" s="3">
        <v>3.0</v>
      </c>
      <c r="M13019" s="3" t="s">
        <v>25</v>
      </c>
      <c r="N13019" s="3" t="s">
        <v>12211</v>
      </c>
      <c r="O13019" s="3" t="s">
        <v>309</v>
      </c>
      <c r="P13019" s="4">
        <v>20101.0</v>
      </c>
      <c r="Q13019" s="3" t="s">
        <v>33</v>
      </c>
      <c r="S13019" s="3" t="s">
        <v>34</v>
      </c>
    </row>
    <row r="13020">
      <c r="A13020" s="2">
        <v>42318.714907407404</v>
      </c>
      <c r="B13020" s="3">
        <v>76.0</v>
      </c>
      <c r="C13020" s="3" t="s">
        <v>11139</v>
      </c>
      <c r="D13020" s="3">
        <v>32.0</v>
      </c>
      <c r="E13020" s="3" t="s">
        <v>11219</v>
      </c>
      <c r="F13020" s="3">
        <v>9.0</v>
      </c>
      <c r="G13020" s="3">
        <v>4.0</v>
      </c>
      <c r="H13020" s="3" t="s">
        <v>1183</v>
      </c>
      <c r="I13020" s="3" t="s">
        <v>1184</v>
      </c>
      <c r="J13020" s="3" t="s">
        <v>1185</v>
      </c>
      <c r="K13020" s="3" t="s">
        <v>24</v>
      </c>
      <c r="L13020" s="3">
        <v>4.0</v>
      </c>
      <c r="M13020" s="3" t="s">
        <v>30</v>
      </c>
      <c r="N13020" s="3" t="s">
        <v>12212</v>
      </c>
      <c r="O13020" s="3" t="s">
        <v>171</v>
      </c>
      <c r="P13020" s="4">
        <v>19049.0</v>
      </c>
      <c r="Q13020" s="3" t="s">
        <v>96</v>
      </c>
      <c r="S13020" s="3" t="s">
        <v>34</v>
      </c>
    </row>
    <row r="13021">
      <c r="A13021" s="2">
        <v>42318.714907407404</v>
      </c>
      <c r="B13021" s="3">
        <v>76.0</v>
      </c>
      <c r="C13021" s="3" t="s">
        <v>11139</v>
      </c>
      <c r="D13021" s="3">
        <v>32.0</v>
      </c>
      <c r="E13021" s="3" t="s">
        <v>11219</v>
      </c>
      <c r="F13021" s="3">
        <v>9.0</v>
      </c>
      <c r="G13021" s="3">
        <v>4.0</v>
      </c>
      <c r="H13021" s="3" t="s">
        <v>1183</v>
      </c>
      <c r="I13021" s="3" t="s">
        <v>1184</v>
      </c>
      <c r="J13021" s="3" t="s">
        <v>1185</v>
      </c>
      <c r="K13021" s="3" t="s">
        <v>24</v>
      </c>
      <c r="L13021" s="3">
        <v>5.0</v>
      </c>
      <c r="M13021" s="3" t="s">
        <v>25</v>
      </c>
      <c r="N13021" s="3" t="s">
        <v>12213</v>
      </c>
      <c r="O13021" s="3" t="s">
        <v>862</v>
      </c>
      <c r="P13021" s="4">
        <v>25528.0</v>
      </c>
      <c r="Q13021" s="3" t="s">
        <v>169</v>
      </c>
      <c r="S13021" s="3" t="s">
        <v>34</v>
      </c>
    </row>
    <row r="13022">
      <c r="A13022" s="2">
        <v>42318.714907407404</v>
      </c>
      <c r="B13022" s="3">
        <v>76.0</v>
      </c>
      <c r="C13022" s="3" t="s">
        <v>11139</v>
      </c>
      <c r="D13022" s="3">
        <v>32.0</v>
      </c>
      <c r="E13022" s="3" t="s">
        <v>11219</v>
      </c>
      <c r="F13022" s="3">
        <v>9.0</v>
      </c>
      <c r="G13022" s="3">
        <v>4.0</v>
      </c>
      <c r="H13022" s="3" t="s">
        <v>1183</v>
      </c>
      <c r="I13022" s="3" t="s">
        <v>1184</v>
      </c>
      <c r="J13022" s="3" t="s">
        <v>1185</v>
      </c>
      <c r="K13022" s="3" t="s">
        <v>24</v>
      </c>
      <c r="L13022" s="3">
        <v>6.0</v>
      </c>
      <c r="M13022" s="3" t="s">
        <v>30</v>
      </c>
      <c r="N13022" s="3" t="s">
        <v>12214</v>
      </c>
      <c r="O13022" s="3" t="s">
        <v>283</v>
      </c>
      <c r="P13022" s="4">
        <v>27517.0</v>
      </c>
      <c r="Q13022" s="3" t="s">
        <v>132</v>
      </c>
      <c r="S13022" s="3" t="s">
        <v>34</v>
      </c>
    </row>
    <row r="13023">
      <c r="A13023" s="2">
        <v>42318.714907407404</v>
      </c>
      <c r="B13023" s="3">
        <v>76.0</v>
      </c>
      <c r="C13023" s="3" t="s">
        <v>11139</v>
      </c>
      <c r="D13023" s="3">
        <v>32.0</v>
      </c>
      <c r="E13023" s="3" t="s">
        <v>11219</v>
      </c>
      <c r="F13023" s="3">
        <v>9.0</v>
      </c>
      <c r="G13023" s="3">
        <v>4.0</v>
      </c>
      <c r="H13023" s="3" t="s">
        <v>1183</v>
      </c>
      <c r="I13023" s="3" t="s">
        <v>1184</v>
      </c>
      <c r="J13023" s="3" t="s">
        <v>1185</v>
      </c>
      <c r="K13023" s="3" t="s">
        <v>24</v>
      </c>
      <c r="L13023" s="3">
        <v>7.0</v>
      </c>
      <c r="M13023" s="3" t="s">
        <v>25</v>
      </c>
      <c r="N13023" s="3" t="s">
        <v>12215</v>
      </c>
      <c r="O13023" s="3" t="s">
        <v>421</v>
      </c>
      <c r="P13023" s="4">
        <v>22252.0</v>
      </c>
      <c r="Q13023" s="3" t="s">
        <v>189</v>
      </c>
      <c r="S13023" s="3" t="s">
        <v>34</v>
      </c>
    </row>
    <row r="13024">
      <c r="A13024" s="2">
        <v>42318.714907407404</v>
      </c>
      <c r="B13024" s="3">
        <v>76.0</v>
      </c>
      <c r="C13024" s="3" t="s">
        <v>11139</v>
      </c>
      <c r="D13024" s="3">
        <v>34.0</v>
      </c>
      <c r="E13024" s="3" t="s">
        <v>11225</v>
      </c>
      <c r="F13024" s="3">
        <v>9.0</v>
      </c>
      <c r="G13024" s="3">
        <v>4.0</v>
      </c>
      <c r="H13024" s="3" t="s">
        <v>1183</v>
      </c>
      <c r="I13024" s="3" t="s">
        <v>1184</v>
      </c>
      <c r="J13024" s="3" t="s">
        <v>1185</v>
      </c>
      <c r="K13024" s="3" t="s">
        <v>24</v>
      </c>
      <c r="L13024" s="3">
        <v>1.0</v>
      </c>
      <c r="M13024" s="3" t="s">
        <v>25</v>
      </c>
      <c r="N13024" s="3" t="s">
        <v>12216</v>
      </c>
      <c r="O13024" s="3" t="s">
        <v>127</v>
      </c>
      <c r="P13024" s="4">
        <v>22830.0</v>
      </c>
      <c r="Q13024" s="3" t="s">
        <v>189</v>
      </c>
      <c r="S13024" s="3" t="s">
        <v>34</v>
      </c>
    </row>
    <row r="13025">
      <c r="A13025" s="2">
        <v>42318.714907407404</v>
      </c>
      <c r="B13025" s="3">
        <v>76.0</v>
      </c>
      <c r="C13025" s="3" t="s">
        <v>11139</v>
      </c>
      <c r="D13025" s="3">
        <v>34.0</v>
      </c>
      <c r="E13025" s="3" t="s">
        <v>11225</v>
      </c>
      <c r="F13025" s="3">
        <v>9.0</v>
      </c>
      <c r="G13025" s="3">
        <v>4.0</v>
      </c>
      <c r="H13025" s="3" t="s">
        <v>1183</v>
      </c>
      <c r="I13025" s="3" t="s">
        <v>1184</v>
      </c>
      <c r="J13025" s="3" t="s">
        <v>1185</v>
      </c>
      <c r="K13025" s="3" t="s">
        <v>24</v>
      </c>
      <c r="L13025" s="3">
        <v>2.0</v>
      </c>
      <c r="M13025" s="3" t="s">
        <v>30</v>
      </c>
      <c r="N13025" s="3" t="s">
        <v>9620</v>
      </c>
      <c r="O13025" s="3" t="s">
        <v>5798</v>
      </c>
      <c r="P13025" s="4">
        <v>22317.0</v>
      </c>
      <c r="Q13025" s="3" t="s">
        <v>418</v>
      </c>
      <c r="S13025" s="3" t="s">
        <v>29</v>
      </c>
    </row>
    <row r="13026">
      <c r="A13026" s="2">
        <v>42318.714907407404</v>
      </c>
      <c r="B13026" s="3">
        <v>76.0</v>
      </c>
      <c r="C13026" s="3" t="s">
        <v>11139</v>
      </c>
      <c r="D13026" s="3">
        <v>34.0</v>
      </c>
      <c r="E13026" s="3" t="s">
        <v>11225</v>
      </c>
      <c r="F13026" s="3">
        <v>9.0</v>
      </c>
      <c r="G13026" s="3">
        <v>4.0</v>
      </c>
      <c r="H13026" s="3" t="s">
        <v>1183</v>
      </c>
      <c r="I13026" s="3" t="s">
        <v>1184</v>
      </c>
      <c r="J13026" s="3" t="s">
        <v>1185</v>
      </c>
      <c r="K13026" s="3" t="s">
        <v>24</v>
      </c>
      <c r="L13026" s="3">
        <v>3.0</v>
      </c>
      <c r="M13026" s="3" t="s">
        <v>25</v>
      </c>
      <c r="N13026" s="3" t="s">
        <v>689</v>
      </c>
      <c r="O13026" s="3" t="s">
        <v>127</v>
      </c>
      <c r="P13026" s="4">
        <v>16873.0</v>
      </c>
      <c r="Q13026" s="3" t="s">
        <v>209</v>
      </c>
      <c r="S13026" s="3" t="s">
        <v>34</v>
      </c>
    </row>
    <row r="13027">
      <c r="A13027" s="2">
        <v>42318.714907407404</v>
      </c>
      <c r="B13027" s="3">
        <v>76.0</v>
      </c>
      <c r="C13027" s="3" t="s">
        <v>11139</v>
      </c>
      <c r="D13027" s="3">
        <v>34.0</v>
      </c>
      <c r="E13027" s="3" t="s">
        <v>11225</v>
      </c>
      <c r="F13027" s="3">
        <v>9.0</v>
      </c>
      <c r="G13027" s="3">
        <v>4.0</v>
      </c>
      <c r="H13027" s="3" t="s">
        <v>1183</v>
      </c>
      <c r="I13027" s="3" t="s">
        <v>1184</v>
      </c>
      <c r="J13027" s="3" t="s">
        <v>1185</v>
      </c>
      <c r="K13027" s="3" t="s">
        <v>24</v>
      </c>
      <c r="L13027" s="3">
        <v>4.0</v>
      </c>
      <c r="M13027" s="3" t="s">
        <v>30</v>
      </c>
      <c r="N13027" s="3" t="s">
        <v>12217</v>
      </c>
      <c r="O13027" s="3" t="s">
        <v>1330</v>
      </c>
      <c r="P13027" s="4">
        <v>30775.0</v>
      </c>
      <c r="Q13027" s="3" t="s">
        <v>75</v>
      </c>
      <c r="S13027" s="3" t="s">
        <v>34</v>
      </c>
    </row>
    <row r="13028">
      <c r="A13028" s="2">
        <v>42318.714907407404</v>
      </c>
      <c r="B13028" s="3">
        <v>76.0</v>
      </c>
      <c r="C13028" s="3" t="s">
        <v>11139</v>
      </c>
      <c r="D13028" s="3">
        <v>34.0</v>
      </c>
      <c r="E13028" s="3" t="s">
        <v>11225</v>
      </c>
      <c r="F13028" s="3">
        <v>9.0</v>
      </c>
      <c r="G13028" s="3">
        <v>4.0</v>
      </c>
      <c r="H13028" s="3" t="s">
        <v>1183</v>
      </c>
      <c r="I13028" s="3" t="s">
        <v>1184</v>
      </c>
      <c r="J13028" s="3" t="s">
        <v>1185</v>
      </c>
      <c r="K13028" s="3" t="s">
        <v>24</v>
      </c>
      <c r="L13028" s="3">
        <v>5.0</v>
      </c>
      <c r="M13028" s="3" t="s">
        <v>25</v>
      </c>
      <c r="N13028" s="3" t="s">
        <v>12218</v>
      </c>
      <c r="O13028" s="3" t="s">
        <v>523</v>
      </c>
      <c r="P13028" s="4">
        <v>28153.0</v>
      </c>
      <c r="Q13028" s="3" t="s">
        <v>37</v>
      </c>
      <c r="S13028" s="3" t="s">
        <v>34</v>
      </c>
    </row>
    <row r="13029">
      <c r="A13029" s="2">
        <v>42318.714907407404</v>
      </c>
      <c r="B13029" s="3">
        <v>76.0</v>
      </c>
      <c r="C13029" s="3" t="s">
        <v>11139</v>
      </c>
      <c r="D13029" s="3">
        <v>34.0</v>
      </c>
      <c r="E13029" s="3" t="s">
        <v>11225</v>
      </c>
      <c r="F13029" s="3">
        <v>9.0</v>
      </c>
      <c r="G13029" s="3">
        <v>4.0</v>
      </c>
      <c r="H13029" s="3" t="s">
        <v>1183</v>
      </c>
      <c r="I13029" s="3" t="s">
        <v>1184</v>
      </c>
      <c r="J13029" s="3" t="s">
        <v>1185</v>
      </c>
      <c r="K13029" s="3" t="s">
        <v>24</v>
      </c>
      <c r="L13029" s="3">
        <v>6.0</v>
      </c>
      <c r="M13029" s="3" t="s">
        <v>30</v>
      </c>
      <c r="N13029" s="3" t="s">
        <v>10260</v>
      </c>
      <c r="O13029" s="3" t="s">
        <v>1027</v>
      </c>
      <c r="P13029" s="4">
        <v>24598.0</v>
      </c>
      <c r="Q13029" s="3" t="s">
        <v>1454</v>
      </c>
      <c r="S13029" s="3" t="s">
        <v>34</v>
      </c>
    </row>
    <row r="13030">
      <c r="A13030" s="2">
        <v>42318.714907407404</v>
      </c>
      <c r="B13030" s="3">
        <v>76.0</v>
      </c>
      <c r="C13030" s="3" t="s">
        <v>11139</v>
      </c>
      <c r="D13030" s="3">
        <v>34.0</v>
      </c>
      <c r="E13030" s="3" t="s">
        <v>11225</v>
      </c>
      <c r="F13030" s="3">
        <v>9.0</v>
      </c>
      <c r="G13030" s="3">
        <v>4.0</v>
      </c>
      <c r="H13030" s="3" t="s">
        <v>1183</v>
      </c>
      <c r="I13030" s="3" t="s">
        <v>1184</v>
      </c>
      <c r="J13030" s="3" t="s">
        <v>1185</v>
      </c>
      <c r="K13030" s="3" t="s">
        <v>24</v>
      </c>
      <c r="L13030" s="3">
        <v>7.0</v>
      </c>
      <c r="M13030" s="3" t="s">
        <v>25</v>
      </c>
      <c r="N13030" s="3" t="s">
        <v>12219</v>
      </c>
      <c r="O13030" s="3" t="s">
        <v>377</v>
      </c>
      <c r="P13030" s="4">
        <v>16138.0</v>
      </c>
      <c r="Q13030" s="3" t="s">
        <v>776</v>
      </c>
      <c r="S13030" s="3" t="s">
        <v>34</v>
      </c>
    </row>
    <row r="13031">
      <c r="A13031" s="2">
        <v>42318.714907407404</v>
      </c>
      <c r="B13031" s="3">
        <v>76.0</v>
      </c>
      <c r="C13031" s="3" t="s">
        <v>11139</v>
      </c>
      <c r="D13031" s="3">
        <v>34.0</v>
      </c>
      <c r="E13031" s="3" t="s">
        <v>11225</v>
      </c>
      <c r="F13031" s="3">
        <v>9.0</v>
      </c>
      <c r="G13031" s="3">
        <v>4.0</v>
      </c>
      <c r="H13031" s="3" t="s">
        <v>1183</v>
      </c>
      <c r="I13031" s="3" t="s">
        <v>1184</v>
      </c>
      <c r="J13031" s="3" t="s">
        <v>1185</v>
      </c>
      <c r="K13031" s="3" t="s">
        <v>24</v>
      </c>
      <c r="L13031" s="3">
        <v>8.0</v>
      </c>
      <c r="M13031" s="3" t="s">
        <v>30</v>
      </c>
      <c r="N13031" s="3" t="s">
        <v>12220</v>
      </c>
      <c r="O13031" s="3" t="s">
        <v>803</v>
      </c>
      <c r="P13031" s="4">
        <v>16939.0</v>
      </c>
      <c r="Q13031" s="3" t="s">
        <v>86</v>
      </c>
      <c r="S13031" s="3" t="s">
        <v>34</v>
      </c>
    </row>
    <row r="13032">
      <c r="A13032" s="2">
        <v>42318.714907407404</v>
      </c>
      <c r="B13032" s="3">
        <v>76.0</v>
      </c>
      <c r="C13032" s="3" t="s">
        <v>11139</v>
      </c>
      <c r="D13032" s="3">
        <v>34.0</v>
      </c>
      <c r="E13032" s="3" t="s">
        <v>11225</v>
      </c>
      <c r="F13032" s="3">
        <v>9.0</v>
      </c>
      <c r="G13032" s="3">
        <v>4.0</v>
      </c>
      <c r="H13032" s="3" t="s">
        <v>1183</v>
      </c>
      <c r="I13032" s="3" t="s">
        <v>1184</v>
      </c>
      <c r="J13032" s="3" t="s">
        <v>1185</v>
      </c>
      <c r="K13032" s="3" t="s">
        <v>24</v>
      </c>
      <c r="L13032" s="3">
        <v>9.0</v>
      </c>
      <c r="M13032" s="3" t="s">
        <v>25</v>
      </c>
      <c r="N13032" s="3" t="s">
        <v>2935</v>
      </c>
      <c r="O13032" s="3" t="s">
        <v>127</v>
      </c>
      <c r="P13032" s="4">
        <v>15291.0</v>
      </c>
      <c r="Q13032" s="3" t="s">
        <v>96</v>
      </c>
      <c r="S13032" s="3" t="s">
        <v>34</v>
      </c>
    </row>
    <row r="13033">
      <c r="A13033" s="2">
        <v>42318.714907407404</v>
      </c>
      <c r="B13033" s="3">
        <v>76.0</v>
      </c>
      <c r="C13033" s="3" t="s">
        <v>11139</v>
      </c>
      <c r="D13033" s="3">
        <v>34.0</v>
      </c>
      <c r="E13033" s="3" t="s">
        <v>11225</v>
      </c>
      <c r="F13033" s="3">
        <v>9.0</v>
      </c>
      <c r="G13033" s="3">
        <v>4.0</v>
      </c>
      <c r="H13033" s="3" t="s">
        <v>1183</v>
      </c>
      <c r="I13033" s="3" t="s">
        <v>1184</v>
      </c>
      <c r="J13033" s="3" t="s">
        <v>1185</v>
      </c>
      <c r="K13033" s="3" t="s">
        <v>24</v>
      </c>
      <c r="L13033" s="3">
        <v>10.0</v>
      </c>
      <c r="M13033" s="3" t="s">
        <v>30</v>
      </c>
      <c r="N13033" s="3" t="s">
        <v>12221</v>
      </c>
      <c r="O13033" s="3" t="s">
        <v>4444</v>
      </c>
      <c r="P13033" s="4">
        <v>29304.0</v>
      </c>
      <c r="Q13033" s="3" t="s">
        <v>110</v>
      </c>
      <c r="S13033" s="3" t="s">
        <v>34</v>
      </c>
    </row>
    <row r="13034">
      <c r="A13034" s="2">
        <v>42318.714907407404</v>
      </c>
      <c r="B13034" s="3">
        <v>76.0</v>
      </c>
      <c r="C13034" s="3" t="s">
        <v>11139</v>
      </c>
      <c r="D13034" s="3">
        <v>34.0</v>
      </c>
      <c r="E13034" s="3" t="s">
        <v>11225</v>
      </c>
      <c r="F13034" s="3">
        <v>9.0</v>
      </c>
      <c r="G13034" s="3">
        <v>4.0</v>
      </c>
      <c r="H13034" s="3" t="s">
        <v>1183</v>
      </c>
      <c r="I13034" s="3" t="s">
        <v>1184</v>
      </c>
      <c r="J13034" s="3" t="s">
        <v>1185</v>
      </c>
      <c r="K13034" s="3" t="s">
        <v>24</v>
      </c>
      <c r="L13034" s="3">
        <v>11.0</v>
      </c>
      <c r="M13034" s="3" t="s">
        <v>25</v>
      </c>
      <c r="N13034" s="3" t="s">
        <v>12222</v>
      </c>
      <c r="O13034" s="3" t="s">
        <v>12223</v>
      </c>
      <c r="P13034" s="4">
        <v>18145.0</v>
      </c>
      <c r="Q13034" s="3" t="s">
        <v>117</v>
      </c>
      <c r="S13034" s="3" t="s">
        <v>34</v>
      </c>
    </row>
    <row r="13035">
      <c r="A13035" s="2">
        <v>42318.714907407404</v>
      </c>
      <c r="B13035" s="3">
        <v>76.0</v>
      </c>
      <c r="C13035" s="3" t="s">
        <v>11139</v>
      </c>
      <c r="D13035" s="3">
        <v>34.0</v>
      </c>
      <c r="E13035" s="3" t="s">
        <v>11225</v>
      </c>
      <c r="F13035" s="3">
        <v>9.0</v>
      </c>
      <c r="G13035" s="3">
        <v>4.0</v>
      </c>
      <c r="H13035" s="3" t="s">
        <v>1183</v>
      </c>
      <c r="I13035" s="3" t="s">
        <v>1184</v>
      </c>
      <c r="J13035" s="3" t="s">
        <v>1185</v>
      </c>
      <c r="K13035" s="3" t="s">
        <v>24</v>
      </c>
      <c r="L13035" s="3">
        <v>12.0</v>
      </c>
      <c r="M13035" s="3" t="s">
        <v>30</v>
      </c>
      <c r="N13035" s="3" t="s">
        <v>12224</v>
      </c>
      <c r="O13035" s="3" t="s">
        <v>626</v>
      </c>
      <c r="P13035" s="4">
        <v>15228.0</v>
      </c>
      <c r="Q13035" s="3" t="s">
        <v>117</v>
      </c>
      <c r="S13035" s="3" t="s">
        <v>34</v>
      </c>
    </row>
    <row r="13036">
      <c r="A13036" s="2">
        <v>42318.714907407404</v>
      </c>
      <c r="B13036" s="3">
        <v>76.0</v>
      </c>
      <c r="C13036" s="3" t="s">
        <v>11139</v>
      </c>
      <c r="D13036" s="3">
        <v>34.0</v>
      </c>
      <c r="E13036" s="3" t="s">
        <v>11225</v>
      </c>
      <c r="F13036" s="3">
        <v>9.0</v>
      </c>
      <c r="G13036" s="3">
        <v>4.0</v>
      </c>
      <c r="H13036" s="3" t="s">
        <v>1183</v>
      </c>
      <c r="I13036" s="3" t="s">
        <v>1184</v>
      </c>
      <c r="J13036" s="3" t="s">
        <v>1185</v>
      </c>
      <c r="K13036" s="3" t="s">
        <v>24</v>
      </c>
      <c r="L13036" s="3">
        <v>13.0</v>
      </c>
      <c r="M13036" s="3" t="s">
        <v>25</v>
      </c>
      <c r="N13036" s="3" t="s">
        <v>68</v>
      </c>
      <c r="O13036" s="3" t="s">
        <v>1275</v>
      </c>
      <c r="P13036" s="4">
        <v>24112.0</v>
      </c>
      <c r="Q13036" s="3" t="s">
        <v>110</v>
      </c>
      <c r="S13036" s="3" t="s">
        <v>34</v>
      </c>
    </row>
    <row r="13037">
      <c r="A13037" s="2">
        <v>42318.714907407404</v>
      </c>
      <c r="B13037" s="3">
        <v>76.0</v>
      </c>
      <c r="C13037" s="3" t="s">
        <v>11139</v>
      </c>
      <c r="D13037" s="3">
        <v>34.0</v>
      </c>
      <c r="E13037" s="3" t="s">
        <v>11225</v>
      </c>
      <c r="F13037" s="3">
        <v>9.0</v>
      </c>
      <c r="G13037" s="3">
        <v>4.0</v>
      </c>
      <c r="H13037" s="3" t="s">
        <v>1183</v>
      </c>
      <c r="I13037" s="3" t="s">
        <v>1184</v>
      </c>
      <c r="J13037" s="3" t="s">
        <v>1185</v>
      </c>
      <c r="K13037" s="3" t="s">
        <v>24</v>
      </c>
      <c r="L13037" s="3">
        <v>14.0</v>
      </c>
      <c r="M13037" s="3" t="s">
        <v>30</v>
      </c>
      <c r="N13037" s="3" t="s">
        <v>12225</v>
      </c>
      <c r="O13037" s="3" t="s">
        <v>347</v>
      </c>
      <c r="P13037" s="4">
        <v>24956.0</v>
      </c>
      <c r="Q13037" s="3" t="s">
        <v>115</v>
      </c>
      <c r="S13037" s="3" t="s">
        <v>34</v>
      </c>
    </row>
    <row r="13038">
      <c r="A13038" s="2">
        <v>42318.714907407404</v>
      </c>
      <c r="B13038" s="3">
        <v>76.0</v>
      </c>
      <c r="C13038" s="3" t="s">
        <v>11139</v>
      </c>
      <c r="D13038" s="3">
        <v>34.0</v>
      </c>
      <c r="E13038" s="3" t="s">
        <v>11225</v>
      </c>
      <c r="F13038" s="3">
        <v>9.0</v>
      </c>
      <c r="G13038" s="3">
        <v>4.0</v>
      </c>
      <c r="H13038" s="3" t="s">
        <v>1183</v>
      </c>
      <c r="I13038" s="3" t="s">
        <v>1184</v>
      </c>
      <c r="J13038" s="3" t="s">
        <v>1185</v>
      </c>
      <c r="K13038" s="3" t="s">
        <v>24</v>
      </c>
      <c r="L13038" s="3">
        <v>15.0</v>
      </c>
      <c r="M13038" s="3" t="s">
        <v>25</v>
      </c>
      <c r="N13038" s="3" t="s">
        <v>12226</v>
      </c>
      <c r="O13038" s="3" t="s">
        <v>36</v>
      </c>
      <c r="P13038" s="4">
        <v>25176.0</v>
      </c>
      <c r="Q13038" s="3" t="s">
        <v>189</v>
      </c>
      <c r="S13038" s="3" t="s">
        <v>34</v>
      </c>
    </row>
    <row r="13039">
      <c r="A13039" s="2">
        <v>42318.714907407404</v>
      </c>
      <c r="B13039" s="3">
        <v>76.0</v>
      </c>
      <c r="C13039" s="3" t="s">
        <v>11139</v>
      </c>
      <c r="D13039" s="3">
        <v>34.0</v>
      </c>
      <c r="E13039" s="3" t="s">
        <v>11225</v>
      </c>
      <c r="F13039" s="3">
        <v>9.0</v>
      </c>
      <c r="G13039" s="3">
        <v>4.0</v>
      </c>
      <c r="H13039" s="3" t="s">
        <v>1183</v>
      </c>
      <c r="I13039" s="3" t="s">
        <v>1184</v>
      </c>
      <c r="J13039" s="3" t="s">
        <v>1185</v>
      </c>
      <c r="K13039" s="3" t="s">
        <v>24</v>
      </c>
      <c r="L13039" s="3">
        <v>16.0</v>
      </c>
      <c r="M13039" s="3" t="s">
        <v>30</v>
      </c>
      <c r="N13039" s="3" t="s">
        <v>6165</v>
      </c>
      <c r="O13039" s="3" t="s">
        <v>742</v>
      </c>
      <c r="P13039" s="4">
        <v>17639.0</v>
      </c>
      <c r="Q13039" s="3" t="s">
        <v>117</v>
      </c>
      <c r="S13039" s="3" t="s">
        <v>34</v>
      </c>
    </row>
    <row r="13040">
      <c r="A13040" s="2">
        <v>42318.714907407404</v>
      </c>
      <c r="B13040" s="3">
        <v>76.0</v>
      </c>
      <c r="C13040" s="3" t="s">
        <v>11139</v>
      </c>
      <c r="D13040" s="3">
        <v>34.0</v>
      </c>
      <c r="E13040" s="3" t="s">
        <v>11225</v>
      </c>
      <c r="F13040" s="3">
        <v>9.0</v>
      </c>
      <c r="G13040" s="3">
        <v>4.0</v>
      </c>
      <c r="H13040" s="3" t="s">
        <v>1183</v>
      </c>
      <c r="I13040" s="3" t="s">
        <v>1184</v>
      </c>
      <c r="J13040" s="3" t="s">
        <v>1185</v>
      </c>
      <c r="K13040" s="3" t="s">
        <v>24</v>
      </c>
      <c r="L13040" s="3">
        <v>17.0</v>
      </c>
      <c r="M13040" s="3" t="s">
        <v>25</v>
      </c>
      <c r="N13040" s="3" t="s">
        <v>12227</v>
      </c>
      <c r="O13040" s="3" t="s">
        <v>3003</v>
      </c>
      <c r="P13040" s="4">
        <v>22535.0</v>
      </c>
      <c r="Q13040" s="3" t="s">
        <v>75</v>
      </c>
      <c r="S13040" s="3" t="s">
        <v>34</v>
      </c>
    </row>
    <row r="13041">
      <c r="A13041" s="2">
        <v>42318.714907407404</v>
      </c>
      <c r="B13041" s="3">
        <v>76.0</v>
      </c>
      <c r="C13041" s="3" t="s">
        <v>11139</v>
      </c>
      <c r="D13041" s="3">
        <v>34.0</v>
      </c>
      <c r="E13041" s="3" t="s">
        <v>11225</v>
      </c>
      <c r="F13041" s="3">
        <v>9.0</v>
      </c>
      <c r="G13041" s="3">
        <v>4.0</v>
      </c>
      <c r="H13041" s="3" t="s">
        <v>1183</v>
      </c>
      <c r="I13041" s="3" t="s">
        <v>1184</v>
      </c>
      <c r="J13041" s="3" t="s">
        <v>1185</v>
      </c>
      <c r="K13041" s="3" t="s">
        <v>24</v>
      </c>
      <c r="L13041" s="3">
        <v>18.0</v>
      </c>
      <c r="M13041" s="3" t="s">
        <v>30</v>
      </c>
      <c r="N13041" s="3" t="s">
        <v>11170</v>
      </c>
      <c r="O13041" s="3" t="s">
        <v>12228</v>
      </c>
      <c r="P13041" s="4">
        <v>26663.0</v>
      </c>
      <c r="Q13041" s="3" t="s">
        <v>75</v>
      </c>
      <c r="S13041" s="3" t="s">
        <v>34</v>
      </c>
    </row>
    <row r="13042">
      <c r="A13042" s="2">
        <v>42318.714907407404</v>
      </c>
      <c r="B13042" s="3">
        <v>76.0</v>
      </c>
      <c r="C13042" s="3" t="s">
        <v>11139</v>
      </c>
      <c r="D13042" s="3">
        <v>34.0</v>
      </c>
      <c r="E13042" s="3" t="s">
        <v>11225</v>
      </c>
      <c r="F13042" s="3">
        <v>9.0</v>
      </c>
      <c r="G13042" s="3">
        <v>4.0</v>
      </c>
      <c r="H13042" s="3" t="s">
        <v>1183</v>
      </c>
      <c r="I13042" s="3" t="s">
        <v>1184</v>
      </c>
      <c r="J13042" s="3" t="s">
        <v>1185</v>
      </c>
      <c r="K13042" s="3" t="s">
        <v>24</v>
      </c>
      <c r="L13042" s="3">
        <v>19.0</v>
      </c>
      <c r="M13042" s="3" t="s">
        <v>25</v>
      </c>
      <c r="N13042" s="3" t="s">
        <v>5364</v>
      </c>
      <c r="O13042" s="3" t="s">
        <v>639</v>
      </c>
      <c r="P13042" s="4">
        <v>20497.0</v>
      </c>
      <c r="Q13042" s="3" t="s">
        <v>105</v>
      </c>
      <c r="S13042" s="3" t="s">
        <v>34</v>
      </c>
    </row>
    <row r="13043">
      <c r="A13043" s="2">
        <v>42318.714907407404</v>
      </c>
      <c r="B13043" s="3">
        <v>76.0</v>
      </c>
      <c r="C13043" s="3" t="s">
        <v>11139</v>
      </c>
      <c r="D13043" s="3">
        <v>34.0</v>
      </c>
      <c r="E13043" s="3" t="s">
        <v>11225</v>
      </c>
      <c r="F13043" s="3">
        <v>9.0</v>
      </c>
      <c r="G13043" s="3">
        <v>4.0</v>
      </c>
      <c r="H13043" s="3" t="s">
        <v>1183</v>
      </c>
      <c r="I13043" s="3" t="s">
        <v>1184</v>
      </c>
      <c r="J13043" s="3" t="s">
        <v>1185</v>
      </c>
      <c r="K13043" s="3" t="s">
        <v>24</v>
      </c>
      <c r="L13043" s="3">
        <v>20.0</v>
      </c>
      <c r="M13043" s="3" t="s">
        <v>30</v>
      </c>
      <c r="N13043" s="3" t="s">
        <v>3951</v>
      </c>
      <c r="O13043" s="3" t="s">
        <v>307</v>
      </c>
      <c r="P13043" s="4">
        <v>20572.0</v>
      </c>
      <c r="Q13043" s="3" t="s">
        <v>228</v>
      </c>
      <c r="S13043" s="3" t="s">
        <v>34</v>
      </c>
    </row>
    <row r="13044">
      <c r="A13044" s="2">
        <v>42318.714907407404</v>
      </c>
      <c r="B13044" s="3">
        <v>76.0</v>
      </c>
      <c r="C13044" s="3" t="s">
        <v>11139</v>
      </c>
      <c r="D13044" s="3">
        <v>34.0</v>
      </c>
      <c r="E13044" s="3" t="s">
        <v>11225</v>
      </c>
      <c r="F13044" s="3">
        <v>9.0</v>
      </c>
      <c r="G13044" s="3">
        <v>4.0</v>
      </c>
      <c r="H13044" s="3" t="s">
        <v>1183</v>
      </c>
      <c r="I13044" s="3" t="s">
        <v>1184</v>
      </c>
      <c r="J13044" s="3" t="s">
        <v>1185</v>
      </c>
      <c r="K13044" s="3" t="s">
        <v>24</v>
      </c>
      <c r="L13044" s="3">
        <v>21.0</v>
      </c>
      <c r="M13044" s="3" t="s">
        <v>25</v>
      </c>
      <c r="N13044" s="3" t="s">
        <v>12229</v>
      </c>
      <c r="O13044" s="3" t="s">
        <v>59</v>
      </c>
      <c r="P13044" s="4">
        <v>22713.0</v>
      </c>
      <c r="Q13044" s="3" t="s">
        <v>72</v>
      </c>
      <c r="S13044" s="3" t="s">
        <v>34</v>
      </c>
    </row>
    <row r="13045">
      <c r="A13045" s="2">
        <v>42318.714907407404</v>
      </c>
      <c r="B13045" s="3">
        <v>76.0</v>
      </c>
      <c r="C13045" s="3" t="s">
        <v>11139</v>
      </c>
      <c r="D13045" s="3">
        <v>34.0</v>
      </c>
      <c r="E13045" s="3" t="s">
        <v>11225</v>
      </c>
      <c r="F13045" s="3">
        <v>9.0</v>
      </c>
      <c r="G13045" s="3">
        <v>4.0</v>
      </c>
      <c r="H13045" s="3" t="s">
        <v>1183</v>
      </c>
      <c r="I13045" s="3" t="s">
        <v>1184</v>
      </c>
      <c r="J13045" s="3" t="s">
        <v>1185</v>
      </c>
      <c r="K13045" s="3" t="s">
        <v>24</v>
      </c>
      <c r="L13045" s="3">
        <v>22.0</v>
      </c>
      <c r="M13045" s="3" t="s">
        <v>30</v>
      </c>
      <c r="N13045" s="3" t="s">
        <v>12230</v>
      </c>
      <c r="O13045" s="3" t="s">
        <v>98</v>
      </c>
      <c r="P13045" s="4">
        <v>25786.0</v>
      </c>
      <c r="Q13045" s="3" t="s">
        <v>43</v>
      </c>
      <c r="S13045" s="3" t="s">
        <v>34</v>
      </c>
    </row>
    <row r="13046">
      <c r="A13046" s="2">
        <v>42318.714907407404</v>
      </c>
      <c r="B13046" s="3">
        <v>76.0</v>
      </c>
      <c r="C13046" s="3" t="s">
        <v>11139</v>
      </c>
      <c r="D13046" s="3">
        <v>34.0</v>
      </c>
      <c r="E13046" s="3" t="s">
        <v>11225</v>
      </c>
      <c r="F13046" s="3">
        <v>9.0</v>
      </c>
      <c r="G13046" s="3">
        <v>4.0</v>
      </c>
      <c r="H13046" s="3" t="s">
        <v>1183</v>
      </c>
      <c r="I13046" s="3" t="s">
        <v>1184</v>
      </c>
      <c r="J13046" s="3" t="s">
        <v>1185</v>
      </c>
      <c r="K13046" s="3" t="s">
        <v>24</v>
      </c>
      <c r="L13046" s="3">
        <v>23.0</v>
      </c>
      <c r="M13046" s="3" t="s">
        <v>25</v>
      </c>
      <c r="N13046" s="3" t="s">
        <v>12231</v>
      </c>
      <c r="O13046" s="3" t="s">
        <v>3245</v>
      </c>
      <c r="P13046" s="4">
        <v>16608.0</v>
      </c>
      <c r="Q13046" s="3" t="s">
        <v>105</v>
      </c>
      <c r="S13046" s="3" t="s">
        <v>34</v>
      </c>
    </row>
    <row r="13047">
      <c r="A13047" s="2">
        <v>42318.714907407404</v>
      </c>
      <c r="B13047" s="3">
        <v>76.0</v>
      </c>
      <c r="C13047" s="3" t="s">
        <v>11139</v>
      </c>
      <c r="D13047" s="3">
        <v>34.0</v>
      </c>
      <c r="E13047" s="3" t="s">
        <v>11225</v>
      </c>
      <c r="F13047" s="3">
        <v>9.0</v>
      </c>
      <c r="G13047" s="3">
        <v>4.0</v>
      </c>
      <c r="H13047" s="3" t="s">
        <v>1183</v>
      </c>
      <c r="I13047" s="3" t="s">
        <v>1184</v>
      </c>
      <c r="J13047" s="3" t="s">
        <v>1185</v>
      </c>
      <c r="K13047" s="3" t="s">
        <v>24</v>
      </c>
      <c r="L13047" s="3">
        <v>24.0</v>
      </c>
      <c r="M13047" s="3" t="s">
        <v>30</v>
      </c>
      <c r="N13047" s="3" t="s">
        <v>12232</v>
      </c>
      <c r="O13047" s="3" t="s">
        <v>746</v>
      </c>
      <c r="P13047" s="4">
        <v>29879.0</v>
      </c>
      <c r="Q13047" s="3" t="s">
        <v>132</v>
      </c>
      <c r="S13047" s="3" t="s">
        <v>34</v>
      </c>
    </row>
    <row r="13048">
      <c r="A13048" s="2">
        <v>42318.714907407404</v>
      </c>
      <c r="B13048" s="3">
        <v>76.0</v>
      </c>
      <c r="C13048" s="3" t="s">
        <v>11139</v>
      </c>
      <c r="D13048" s="3">
        <v>34.0</v>
      </c>
      <c r="E13048" s="3" t="s">
        <v>11225</v>
      </c>
      <c r="F13048" s="3">
        <v>9.0</v>
      </c>
      <c r="G13048" s="3">
        <v>4.0</v>
      </c>
      <c r="H13048" s="3" t="s">
        <v>1183</v>
      </c>
      <c r="I13048" s="3" t="s">
        <v>1184</v>
      </c>
      <c r="J13048" s="3" t="s">
        <v>1185</v>
      </c>
      <c r="K13048" s="3" t="s">
        <v>24</v>
      </c>
      <c r="L13048" s="3">
        <v>25.0</v>
      </c>
      <c r="M13048" s="3" t="s">
        <v>25</v>
      </c>
      <c r="N13048" s="3" t="s">
        <v>2948</v>
      </c>
      <c r="O13048" s="3" t="s">
        <v>12233</v>
      </c>
      <c r="P13048" s="4">
        <v>24887.0</v>
      </c>
      <c r="Q13048" s="3" t="s">
        <v>169</v>
      </c>
      <c r="S13048" s="3" t="s">
        <v>34</v>
      </c>
    </row>
    <row r="13049">
      <c r="A13049" s="2">
        <v>42318.714907407404</v>
      </c>
      <c r="B13049" s="3">
        <v>76.0</v>
      </c>
      <c r="C13049" s="3" t="s">
        <v>11139</v>
      </c>
      <c r="D13049" s="3">
        <v>34.0</v>
      </c>
      <c r="E13049" s="3" t="s">
        <v>11225</v>
      </c>
      <c r="F13049" s="3">
        <v>9.0</v>
      </c>
      <c r="G13049" s="3">
        <v>4.0</v>
      </c>
      <c r="H13049" s="3" t="s">
        <v>1183</v>
      </c>
      <c r="I13049" s="3" t="s">
        <v>1184</v>
      </c>
      <c r="J13049" s="3" t="s">
        <v>1185</v>
      </c>
      <c r="K13049" s="3" t="s">
        <v>24</v>
      </c>
      <c r="L13049" s="3">
        <v>26.0</v>
      </c>
      <c r="M13049" s="3" t="s">
        <v>30</v>
      </c>
      <c r="N13049" s="3" t="s">
        <v>230</v>
      </c>
      <c r="O13049" s="3" t="s">
        <v>355</v>
      </c>
      <c r="P13049" s="4">
        <v>21761.0</v>
      </c>
      <c r="Q13049" s="3" t="s">
        <v>132</v>
      </c>
      <c r="S13049" s="3" t="s">
        <v>34</v>
      </c>
    </row>
    <row r="13050">
      <c r="A13050" s="2">
        <v>42318.714907407404</v>
      </c>
      <c r="B13050" s="3">
        <v>76.0</v>
      </c>
      <c r="C13050" s="3" t="s">
        <v>11139</v>
      </c>
      <c r="D13050" s="3">
        <v>34.0</v>
      </c>
      <c r="E13050" s="3" t="s">
        <v>11225</v>
      </c>
      <c r="F13050" s="3">
        <v>9.0</v>
      </c>
      <c r="G13050" s="3">
        <v>4.0</v>
      </c>
      <c r="H13050" s="3" t="s">
        <v>1183</v>
      </c>
      <c r="I13050" s="3" t="s">
        <v>1184</v>
      </c>
      <c r="J13050" s="3" t="s">
        <v>1185</v>
      </c>
      <c r="K13050" s="3" t="s">
        <v>24</v>
      </c>
      <c r="L13050" s="3">
        <v>27.0</v>
      </c>
      <c r="M13050" s="3" t="s">
        <v>25</v>
      </c>
      <c r="N13050" s="3" t="s">
        <v>12234</v>
      </c>
      <c r="O13050" s="3" t="s">
        <v>100</v>
      </c>
      <c r="P13050" s="4">
        <v>26314.0</v>
      </c>
      <c r="Q13050" s="3" t="s">
        <v>46</v>
      </c>
      <c r="S13050" s="3" t="s">
        <v>34</v>
      </c>
    </row>
    <row r="13051">
      <c r="A13051" s="2">
        <v>42318.714907407404</v>
      </c>
      <c r="B13051" s="3">
        <v>76.0</v>
      </c>
      <c r="C13051" s="3" t="s">
        <v>11139</v>
      </c>
      <c r="D13051" s="3">
        <v>34.0</v>
      </c>
      <c r="E13051" s="3" t="s">
        <v>11225</v>
      </c>
      <c r="F13051" s="3">
        <v>9.0</v>
      </c>
      <c r="G13051" s="3">
        <v>4.0</v>
      </c>
      <c r="H13051" s="3" t="s">
        <v>1183</v>
      </c>
      <c r="I13051" s="3" t="s">
        <v>1184</v>
      </c>
      <c r="J13051" s="3" t="s">
        <v>1185</v>
      </c>
      <c r="K13051" s="3" t="s">
        <v>24</v>
      </c>
      <c r="L13051" s="3">
        <v>28.0</v>
      </c>
      <c r="M13051" s="3" t="s">
        <v>30</v>
      </c>
      <c r="N13051" s="3" t="s">
        <v>12235</v>
      </c>
      <c r="O13051" s="3" t="s">
        <v>885</v>
      </c>
      <c r="P13051" s="4">
        <v>34656.0</v>
      </c>
      <c r="Q13051" s="3" t="s">
        <v>191</v>
      </c>
      <c r="S13051" s="3" t="s">
        <v>34</v>
      </c>
    </row>
    <row r="13052">
      <c r="A13052" s="2">
        <v>42318.714907407404</v>
      </c>
      <c r="B13052" s="3">
        <v>76.0</v>
      </c>
      <c r="C13052" s="3" t="s">
        <v>11139</v>
      </c>
      <c r="D13052" s="3">
        <v>34.0</v>
      </c>
      <c r="E13052" s="3" t="s">
        <v>11225</v>
      </c>
      <c r="F13052" s="3">
        <v>9.0</v>
      </c>
      <c r="G13052" s="3">
        <v>4.0</v>
      </c>
      <c r="H13052" s="3" t="s">
        <v>1183</v>
      </c>
      <c r="I13052" s="3" t="s">
        <v>1184</v>
      </c>
      <c r="J13052" s="3" t="s">
        <v>1185</v>
      </c>
      <c r="K13052" s="3" t="s">
        <v>24</v>
      </c>
      <c r="L13052" s="3">
        <v>29.0</v>
      </c>
      <c r="M13052" s="3" t="s">
        <v>25</v>
      </c>
      <c r="N13052" s="3" t="s">
        <v>12236</v>
      </c>
      <c r="O13052" s="3" t="s">
        <v>104</v>
      </c>
      <c r="P13052" s="4">
        <v>31001.0</v>
      </c>
      <c r="Q13052" s="3" t="s">
        <v>159</v>
      </c>
      <c r="S13052" s="3" t="s">
        <v>34</v>
      </c>
    </row>
    <row r="13053">
      <c r="A13053" s="2">
        <v>42318.714907407404</v>
      </c>
      <c r="B13053" s="3">
        <v>76.0</v>
      </c>
      <c r="C13053" s="3" t="s">
        <v>11139</v>
      </c>
      <c r="D13053" s="3">
        <v>34.0</v>
      </c>
      <c r="E13053" s="3" t="s">
        <v>11225</v>
      </c>
      <c r="F13053" s="3">
        <v>9.0</v>
      </c>
      <c r="G13053" s="3">
        <v>4.0</v>
      </c>
      <c r="H13053" s="3" t="s">
        <v>1183</v>
      </c>
      <c r="I13053" s="3" t="s">
        <v>1184</v>
      </c>
      <c r="J13053" s="3" t="s">
        <v>1185</v>
      </c>
      <c r="K13053" s="3" t="s">
        <v>24</v>
      </c>
      <c r="L13053" s="3">
        <v>30.0</v>
      </c>
      <c r="M13053" s="3" t="s">
        <v>30</v>
      </c>
      <c r="N13053" s="3" t="s">
        <v>12237</v>
      </c>
      <c r="O13053" s="3" t="s">
        <v>81</v>
      </c>
      <c r="P13053" s="4">
        <v>20670.0</v>
      </c>
      <c r="Q13053" s="3" t="s">
        <v>43</v>
      </c>
      <c r="S13053" s="3" t="s">
        <v>34</v>
      </c>
    </row>
    <row r="13054">
      <c r="A13054" s="2">
        <v>42318.714907407404</v>
      </c>
      <c r="B13054" s="3">
        <v>76.0</v>
      </c>
      <c r="C13054" s="3" t="s">
        <v>11139</v>
      </c>
      <c r="D13054" s="3">
        <v>34.0</v>
      </c>
      <c r="E13054" s="3" t="s">
        <v>11225</v>
      </c>
      <c r="F13054" s="3">
        <v>9.0</v>
      </c>
      <c r="G13054" s="3">
        <v>4.0</v>
      </c>
      <c r="H13054" s="3" t="s">
        <v>1183</v>
      </c>
      <c r="I13054" s="3" t="s">
        <v>1184</v>
      </c>
      <c r="J13054" s="3" t="s">
        <v>1185</v>
      </c>
      <c r="K13054" s="3" t="s">
        <v>24</v>
      </c>
      <c r="L13054" s="3">
        <v>31.0</v>
      </c>
      <c r="M13054" s="3" t="s">
        <v>25</v>
      </c>
      <c r="N13054" s="3" t="s">
        <v>12238</v>
      </c>
      <c r="O13054" s="3" t="s">
        <v>956</v>
      </c>
      <c r="P13054" s="4">
        <v>21264.0</v>
      </c>
      <c r="Q13054" s="3" t="s">
        <v>266</v>
      </c>
      <c r="S13054" s="3" t="s">
        <v>34</v>
      </c>
    </row>
    <row r="13055">
      <c r="A13055" s="2">
        <v>42318.714907407404</v>
      </c>
      <c r="B13055" s="3">
        <v>76.0</v>
      </c>
      <c r="C13055" s="3" t="s">
        <v>11139</v>
      </c>
      <c r="D13055" s="3">
        <v>34.0</v>
      </c>
      <c r="E13055" s="3" t="s">
        <v>11225</v>
      </c>
      <c r="F13055" s="3">
        <v>9.0</v>
      </c>
      <c r="G13055" s="3">
        <v>4.0</v>
      </c>
      <c r="H13055" s="3" t="s">
        <v>1183</v>
      </c>
      <c r="I13055" s="3" t="s">
        <v>1184</v>
      </c>
      <c r="J13055" s="3" t="s">
        <v>1185</v>
      </c>
      <c r="K13055" s="3" t="s">
        <v>24</v>
      </c>
      <c r="L13055" s="3">
        <v>32.0</v>
      </c>
      <c r="M13055" s="3" t="s">
        <v>30</v>
      </c>
      <c r="N13055" s="3" t="s">
        <v>12239</v>
      </c>
      <c r="O13055" s="3" t="s">
        <v>1821</v>
      </c>
      <c r="P13055" s="4">
        <v>33631.0</v>
      </c>
      <c r="Q13055" s="3" t="s">
        <v>115</v>
      </c>
      <c r="S13055" s="3" t="s">
        <v>34</v>
      </c>
    </row>
    <row r="13056">
      <c r="A13056" s="2">
        <v>42318.714907407404</v>
      </c>
      <c r="B13056" s="3">
        <v>76.0</v>
      </c>
      <c r="C13056" s="3" t="s">
        <v>11139</v>
      </c>
      <c r="D13056" s="3">
        <v>46.0</v>
      </c>
      <c r="E13056" s="3" t="s">
        <v>11252</v>
      </c>
      <c r="F13056" s="3">
        <v>9.0</v>
      </c>
      <c r="G13056" s="3">
        <v>4.0</v>
      </c>
      <c r="H13056" s="3" t="s">
        <v>1183</v>
      </c>
      <c r="I13056" s="3" t="s">
        <v>1184</v>
      </c>
      <c r="J13056" s="3" t="s">
        <v>1185</v>
      </c>
      <c r="K13056" s="3" t="s">
        <v>24</v>
      </c>
      <c r="L13056" s="3">
        <v>1.0</v>
      </c>
      <c r="M13056" s="3" t="s">
        <v>25</v>
      </c>
      <c r="N13056" s="3" t="s">
        <v>12240</v>
      </c>
      <c r="O13056" s="3" t="s">
        <v>796</v>
      </c>
      <c r="P13056" s="4">
        <v>25696.0</v>
      </c>
      <c r="Q13056" s="3" t="s">
        <v>153</v>
      </c>
      <c r="S13056" s="3" t="s">
        <v>34</v>
      </c>
    </row>
    <row r="13057">
      <c r="A13057" s="2">
        <v>42318.714907407404</v>
      </c>
      <c r="B13057" s="3">
        <v>76.0</v>
      </c>
      <c r="C13057" s="3" t="s">
        <v>11139</v>
      </c>
      <c r="D13057" s="3">
        <v>46.0</v>
      </c>
      <c r="E13057" s="3" t="s">
        <v>11252</v>
      </c>
      <c r="F13057" s="3">
        <v>9.0</v>
      </c>
      <c r="G13057" s="3">
        <v>4.0</v>
      </c>
      <c r="H13057" s="3" t="s">
        <v>1183</v>
      </c>
      <c r="I13057" s="3" t="s">
        <v>1184</v>
      </c>
      <c r="J13057" s="3" t="s">
        <v>1185</v>
      </c>
      <c r="K13057" s="3" t="s">
        <v>24</v>
      </c>
      <c r="L13057" s="3">
        <v>2.0</v>
      </c>
      <c r="M13057" s="3" t="s">
        <v>30</v>
      </c>
      <c r="N13057" s="3" t="s">
        <v>12241</v>
      </c>
      <c r="O13057" s="3" t="s">
        <v>697</v>
      </c>
      <c r="P13057" s="4">
        <v>24061.0</v>
      </c>
      <c r="Q13057" s="3" t="s">
        <v>247</v>
      </c>
      <c r="S13057" s="3" t="s">
        <v>34</v>
      </c>
    </row>
    <row r="13058">
      <c r="A13058" s="2">
        <v>42318.714907407404</v>
      </c>
      <c r="B13058" s="3">
        <v>76.0</v>
      </c>
      <c r="C13058" s="3" t="s">
        <v>11139</v>
      </c>
      <c r="D13058" s="3">
        <v>46.0</v>
      </c>
      <c r="E13058" s="3" t="s">
        <v>11252</v>
      </c>
      <c r="F13058" s="3">
        <v>9.0</v>
      </c>
      <c r="G13058" s="3">
        <v>4.0</v>
      </c>
      <c r="H13058" s="3" t="s">
        <v>1183</v>
      </c>
      <c r="I13058" s="3" t="s">
        <v>1184</v>
      </c>
      <c r="J13058" s="3" t="s">
        <v>1185</v>
      </c>
      <c r="K13058" s="3" t="s">
        <v>24</v>
      </c>
      <c r="L13058" s="3">
        <v>3.0</v>
      </c>
      <c r="M13058" s="3" t="s">
        <v>25</v>
      </c>
      <c r="N13058" s="3" t="s">
        <v>12242</v>
      </c>
      <c r="O13058" s="3" t="s">
        <v>421</v>
      </c>
      <c r="P13058" s="4">
        <v>33690.0</v>
      </c>
      <c r="Q13058" s="3" t="s">
        <v>191</v>
      </c>
      <c r="S13058" s="3" t="s">
        <v>34</v>
      </c>
    </row>
    <row r="13059">
      <c r="A13059" s="2">
        <v>42318.714907407404</v>
      </c>
      <c r="B13059" s="3">
        <v>76.0</v>
      </c>
      <c r="C13059" s="3" t="s">
        <v>11139</v>
      </c>
      <c r="D13059" s="3">
        <v>46.0</v>
      </c>
      <c r="E13059" s="3" t="s">
        <v>11252</v>
      </c>
      <c r="F13059" s="3">
        <v>9.0</v>
      </c>
      <c r="G13059" s="3">
        <v>4.0</v>
      </c>
      <c r="H13059" s="3" t="s">
        <v>1183</v>
      </c>
      <c r="I13059" s="3" t="s">
        <v>1184</v>
      </c>
      <c r="J13059" s="3" t="s">
        <v>1185</v>
      </c>
      <c r="K13059" s="3" t="s">
        <v>24</v>
      </c>
      <c r="L13059" s="3">
        <v>4.0</v>
      </c>
      <c r="M13059" s="3" t="s">
        <v>30</v>
      </c>
      <c r="N13059" s="3" t="s">
        <v>12243</v>
      </c>
      <c r="O13059" s="3" t="s">
        <v>885</v>
      </c>
      <c r="P13059" s="4">
        <v>29114.0</v>
      </c>
      <c r="Q13059" s="3" t="s">
        <v>33</v>
      </c>
      <c r="S13059" s="3" t="s">
        <v>34</v>
      </c>
    </row>
    <row r="13060">
      <c r="A13060" s="2">
        <v>42318.714907407404</v>
      </c>
      <c r="B13060" s="3">
        <v>76.0</v>
      </c>
      <c r="C13060" s="3" t="s">
        <v>11139</v>
      </c>
      <c r="D13060" s="3">
        <v>46.0</v>
      </c>
      <c r="E13060" s="3" t="s">
        <v>11252</v>
      </c>
      <c r="F13060" s="3">
        <v>9.0</v>
      </c>
      <c r="G13060" s="3">
        <v>4.0</v>
      </c>
      <c r="H13060" s="3" t="s">
        <v>1183</v>
      </c>
      <c r="I13060" s="3" t="s">
        <v>1184</v>
      </c>
      <c r="J13060" s="3" t="s">
        <v>1185</v>
      </c>
      <c r="K13060" s="3" t="s">
        <v>24</v>
      </c>
      <c r="L13060" s="3">
        <v>5.0</v>
      </c>
      <c r="M13060" s="3" t="s">
        <v>25</v>
      </c>
      <c r="N13060" s="3" t="s">
        <v>12244</v>
      </c>
      <c r="O13060" s="3" t="s">
        <v>502</v>
      </c>
      <c r="P13060" s="4">
        <v>20281.0</v>
      </c>
      <c r="Q13060" s="3" t="s">
        <v>43</v>
      </c>
      <c r="S13060" s="3" t="s">
        <v>34</v>
      </c>
    </row>
    <row r="13061">
      <c r="A13061" s="2">
        <v>42318.714907407404</v>
      </c>
      <c r="B13061" s="3">
        <v>76.0</v>
      </c>
      <c r="C13061" s="3" t="s">
        <v>11139</v>
      </c>
      <c r="D13061" s="3">
        <v>46.0</v>
      </c>
      <c r="E13061" s="3" t="s">
        <v>11252</v>
      </c>
      <c r="F13061" s="3">
        <v>9.0</v>
      </c>
      <c r="G13061" s="3">
        <v>4.0</v>
      </c>
      <c r="H13061" s="3" t="s">
        <v>1183</v>
      </c>
      <c r="I13061" s="3" t="s">
        <v>1184</v>
      </c>
      <c r="J13061" s="3" t="s">
        <v>1185</v>
      </c>
      <c r="K13061" s="3" t="s">
        <v>24</v>
      </c>
      <c r="L13061" s="3">
        <v>6.0</v>
      </c>
      <c r="M13061" s="3" t="s">
        <v>30</v>
      </c>
      <c r="N13061" s="3" t="s">
        <v>12245</v>
      </c>
      <c r="O13061" s="3" t="s">
        <v>93</v>
      </c>
      <c r="P13061" s="4">
        <v>17367.0</v>
      </c>
      <c r="Q13061" s="3" t="s">
        <v>105</v>
      </c>
      <c r="S13061" s="3" t="s">
        <v>34</v>
      </c>
    </row>
    <row r="13062">
      <c r="A13062" s="2">
        <v>42318.714907407404</v>
      </c>
      <c r="B13062" s="3">
        <v>76.0</v>
      </c>
      <c r="C13062" s="3" t="s">
        <v>11139</v>
      </c>
      <c r="D13062" s="3">
        <v>46.0</v>
      </c>
      <c r="E13062" s="3" t="s">
        <v>11252</v>
      </c>
      <c r="F13062" s="3">
        <v>9.0</v>
      </c>
      <c r="G13062" s="3">
        <v>4.0</v>
      </c>
      <c r="H13062" s="3" t="s">
        <v>1183</v>
      </c>
      <c r="I13062" s="3" t="s">
        <v>1184</v>
      </c>
      <c r="J13062" s="3" t="s">
        <v>1185</v>
      </c>
      <c r="K13062" s="3" t="s">
        <v>24</v>
      </c>
      <c r="L13062" s="3">
        <v>7.0</v>
      </c>
      <c r="M13062" s="3" t="s">
        <v>25</v>
      </c>
      <c r="N13062" s="3" t="s">
        <v>12246</v>
      </c>
      <c r="O13062" s="3" t="s">
        <v>95</v>
      </c>
      <c r="P13062" s="4">
        <v>19352.0</v>
      </c>
      <c r="Q13062" s="3" t="s">
        <v>113</v>
      </c>
      <c r="S13062" s="3" t="s">
        <v>34</v>
      </c>
    </row>
    <row r="13063">
      <c r="A13063" s="2">
        <v>42318.714907407404</v>
      </c>
      <c r="B13063" s="3">
        <v>76.0</v>
      </c>
      <c r="C13063" s="3" t="s">
        <v>11139</v>
      </c>
      <c r="D13063" s="3">
        <v>48.0</v>
      </c>
      <c r="E13063" s="3" t="s">
        <v>11259</v>
      </c>
      <c r="F13063" s="3">
        <v>9.0</v>
      </c>
      <c r="G13063" s="3">
        <v>4.0</v>
      </c>
      <c r="H13063" s="3" t="s">
        <v>1183</v>
      </c>
      <c r="I13063" s="3" t="s">
        <v>1184</v>
      </c>
      <c r="J13063" s="3" t="s">
        <v>1185</v>
      </c>
      <c r="K13063" s="3" t="s">
        <v>24</v>
      </c>
      <c r="L13063" s="3">
        <v>1.0</v>
      </c>
      <c r="M13063" s="3" t="s">
        <v>25</v>
      </c>
      <c r="N13063" s="3" t="s">
        <v>12247</v>
      </c>
      <c r="O13063" s="3" t="s">
        <v>257</v>
      </c>
      <c r="P13063" s="4">
        <v>17358.0</v>
      </c>
      <c r="Q13063" s="3" t="s">
        <v>1454</v>
      </c>
      <c r="S13063" s="3" t="s">
        <v>29</v>
      </c>
    </row>
    <row r="13064">
      <c r="A13064" s="2">
        <v>42318.714907407404</v>
      </c>
      <c r="B13064" s="3">
        <v>76.0</v>
      </c>
      <c r="C13064" s="3" t="s">
        <v>11139</v>
      </c>
      <c r="D13064" s="3">
        <v>48.0</v>
      </c>
      <c r="E13064" s="3" t="s">
        <v>11259</v>
      </c>
      <c r="F13064" s="3">
        <v>9.0</v>
      </c>
      <c r="G13064" s="3">
        <v>4.0</v>
      </c>
      <c r="H13064" s="3" t="s">
        <v>1183</v>
      </c>
      <c r="I13064" s="3" t="s">
        <v>1184</v>
      </c>
      <c r="J13064" s="3" t="s">
        <v>1185</v>
      </c>
      <c r="K13064" s="3" t="s">
        <v>24</v>
      </c>
      <c r="L13064" s="3">
        <v>2.0</v>
      </c>
      <c r="M13064" s="3" t="s">
        <v>30</v>
      </c>
      <c r="N13064" s="3" t="s">
        <v>12248</v>
      </c>
      <c r="O13064" s="3" t="s">
        <v>186</v>
      </c>
      <c r="P13064" s="4">
        <v>17216.0</v>
      </c>
      <c r="Q13064" s="3" t="s">
        <v>117</v>
      </c>
      <c r="S13064" s="3" t="s">
        <v>34</v>
      </c>
    </row>
    <row r="13065">
      <c r="A13065" s="2">
        <v>42318.714907407404</v>
      </c>
      <c r="B13065" s="3">
        <v>76.0</v>
      </c>
      <c r="C13065" s="3" t="s">
        <v>11139</v>
      </c>
      <c r="D13065" s="3">
        <v>48.0</v>
      </c>
      <c r="E13065" s="3" t="s">
        <v>11259</v>
      </c>
      <c r="F13065" s="3">
        <v>9.0</v>
      </c>
      <c r="G13065" s="3">
        <v>4.0</v>
      </c>
      <c r="H13065" s="3" t="s">
        <v>1183</v>
      </c>
      <c r="I13065" s="3" t="s">
        <v>1184</v>
      </c>
      <c r="J13065" s="3" t="s">
        <v>1185</v>
      </c>
      <c r="K13065" s="3" t="s">
        <v>24</v>
      </c>
      <c r="L13065" s="3">
        <v>3.0</v>
      </c>
      <c r="M13065" s="3" t="s">
        <v>25</v>
      </c>
      <c r="N13065" s="3" t="s">
        <v>12249</v>
      </c>
      <c r="O13065" s="3" t="s">
        <v>257</v>
      </c>
      <c r="P13065" s="4">
        <v>18393.0</v>
      </c>
      <c r="Q13065" s="3" t="s">
        <v>169</v>
      </c>
      <c r="S13065" s="3" t="s">
        <v>34</v>
      </c>
    </row>
    <row r="13066">
      <c r="A13066" s="2">
        <v>42318.714907407404</v>
      </c>
      <c r="B13066" s="3">
        <v>76.0</v>
      </c>
      <c r="C13066" s="3" t="s">
        <v>11139</v>
      </c>
      <c r="D13066" s="3">
        <v>48.0</v>
      </c>
      <c r="E13066" s="3" t="s">
        <v>11259</v>
      </c>
      <c r="F13066" s="3">
        <v>9.0</v>
      </c>
      <c r="G13066" s="3">
        <v>4.0</v>
      </c>
      <c r="H13066" s="3" t="s">
        <v>1183</v>
      </c>
      <c r="I13066" s="3" t="s">
        <v>1184</v>
      </c>
      <c r="J13066" s="3" t="s">
        <v>1185</v>
      </c>
      <c r="K13066" s="3" t="s">
        <v>24</v>
      </c>
      <c r="L13066" s="3">
        <v>4.0</v>
      </c>
      <c r="M13066" s="3" t="s">
        <v>30</v>
      </c>
      <c r="N13066" s="3" t="s">
        <v>12250</v>
      </c>
      <c r="O13066" s="3" t="s">
        <v>1021</v>
      </c>
      <c r="P13066" s="4">
        <v>17067.0</v>
      </c>
      <c r="Q13066" s="3" t="s">
        <v>145</v>
      </c>
      <c r="S13066" s="3" t="s">
        <v>34</v>
      </c>
    </row>
    <row r="13067">
      <c r="A13067" s="2">
        <v>42318.714907407404</v>
      </c>
      <c r="B13067" s="3">
        <v>76.0</v>
      </c>
      <c r="C13067" s="3" t="s">
        <v>11139</v>
      </c>
      <c r="D13067" s="3">
        <v>65.0</v>
      </c>
      <c r="E13067" s="3" t="s">
        <v>11262</v>
      </c>
      <c r="F13067" s="3">
        <v>9.0</v>
      </c>
      <c r="G13067" s="3">
        <v>4.0</v>
      </c>
      <c r="H13067" s="3" t="s">
        <v>1183</v>
      </c>
      <c r="I13067" s="3" t="s">
        <v>1184</v>
      </c>
      <c r="J13067" s="3" t="s">
        <v>1185</v>
      </c>
      <c r="K13067" s="3" t="s">
        <v>24</v>
      </c>
      <c r="L13067" s="3">
        <v>1.0</v>
      </c>
      <c r="M13067" s="3" t="s">
        <v>25</v>
      </c>
      <c r="N13067" s="3" t="s">
        <v>10824</v>
      </c>
      <c r="O13067" s="3" t="s">
        <v>251</v>
      </c>
      <c r="P13067" s="4">
        <v>24093.0</v>
      </c>
      <c r="Q13067" s="3" t="s">
        <v>113</v>
      </c>
      <c r="S13067" s="3" t="s">
        <v>34</v>
      </c>
    </row>
    <row r="13068">
      <c r="A13068" s="2">
        <v>42318.714907407404</v>
      </c>
      <c r="B13068" s="3">
        <v>76.0</v>
      </c>
      <c r="C13068" s="3" t="s">
        <v>11139</v>
      </c>
      <c r="D13068" s="3">
        <v>65.0</v>
      </c>
      <c r="E13068" s="3" t="s">
        <v>11262</v>
      </c>
      <c r="F13068" s="3">
        <v>9.0</v>
      </c>
      <c r="G13068" s="3">
        <v>4.0</v>
      </c>
      <c r="H13068" s="3" t="s">
        <v>1183</v>
      </c>
      <c r="I13068" s="3" t="s">
        <v>1184</v>
      </c>
      <c r="J13068" s="3" t="s">
        <v>1185</v>
      </c>
      <c r="K13068" s="3" t="s">
        <v>24</v>
      </c>
      <c r="L13068" s="3">
        <v>2.0</v>
      </c>
      <c r="M13068" s="3" t="s">
        <v>30</v>
      </c>
      <c r="N13068" s="3" t="s">
        <v>12251</v>
      </c>
      <c r="O13068" s="3" t="s">
        <v>12252</v>
      </c>
      <c r="P13068" s="4">
        <v>25153.0</v>
      </c>
      <c r="Q13068" s="3" t="s">
        <v>46</v>
      </c>
      <c r="S13068" s="3" t="s">
        <v>34</v>
      </c>
    </row>
    <row r="13069">
      <c r="A13069" s="2">
        <v>42318.714907407404</v>
      </c>
      <c r="B13069" s="3">
        <v>76.0</v>
      </c>
      <c r="C13069" s="3" t="s">
        <v>11139</v>
      </c>
      <c r="D13069" s="3">
        <v>65.0</v>
      </c>
      <c r="E13069" s="3" t="s">
        <v>11262</v>
      </c>
      <c r="F13069" s="3">
        <v>9.0</v>
      </c>
      <c r="G13069" s="3">
        <v>4.0</v>
      </c>
      <c r="H13069" s="3" t="s">
        <v>1183</v>
      </c>
      <c r="I13069" s="3" t="s">
        <v>1184</v>
      </c>
      <c r="J13069" s="3" t="s">
        <v>1185</v>
      </c>
      <c r="K13069" s="3" t="s">
        <v>24</v>
      </c>
      <c r="L13069" s="3">
        <v>3.0</v>
      </c>
      <c r="M13069" s="3" t="s">
        <v>25</v>
      </c>
      <c r="N13069" s="3" t="s">
        <v>12253</v>
      </c>
      <c r="O13069" s="3" t="s">
        <v>956</v>
      </c>
      <c r="P13069" s="4">
        <v>33216.0</v>
      </c>
      <c r="Q13069" s="3" t="s">
        <v>372</v>
      </c>
      <c r="S13069" s="3" t="s">
        <v>34</v>
      </c>
    </row>
    <row r="13070">
      <c r="A13070" s="2">
        <v>42318.714907407404</v>
      </c>
      <c r="B13070" s="3">
        <v>76.0</v>
      </c>
      <c r="C13070" s="3" t="s">
        <v>11139</v>
      </c>
      <c r="D13070" s="3">
        <v>65.0</v>
      </c>
      <c r="E13070" s="3" t="s">
        <v>11262</v>
      </c>
      <c r="F13070" s="3">
        <v>9.0</v>
      </c>
      <c r="G13070" s="3">
        <v>4.0</v>
      </c>
      <c r="H13070" s="3" t="s">
        <v>1183</v>
      </c>
      <c r="I13070" s="3" t="s">
        <v>1184</v>
      </c>
      <c r="J13070" s="3" t="s">
        <v>1185</v>
      </c>
      <c r="K13070" s="3" t="s">
        <v>24</v>
      </c>
      <c r="L13070" s="3">
        <v>4.0</v>
      </c>
      <c r="M13070" s="3" t="s">
        <v>30</v>
      </c>
      <c r="N13070" s="3" t="s">
        <v>12254</v>
      </c>
      <c r="O13070" s="3" t="s">
        <v>626</v>
      </c>
      <c r="P13070" s="4">
        <v>21433.0</v>
      </c>
      <c r="Q13070" s="3" t="s">
        <v>40</v>
      </c>
      <c r="S13070" s="3" t="s">
        <v>34</v>
      </c>
    </row>
    <row r="13071">
      <c r="A13071" s="2">
        <v>42318.714907407404</v>
      </c>
      <c r="B13071" s="3">
        <v>76.0</v>
      </c>
      <c r="C13071" s="3" t="s">
        <v>11139</v>
      </c>
      <c r="D13071" s="3">
        <v>65.0</v>
      </c>
      <c r="E13071" s="3" t="s">
        <v>11262</v>
      </c>
      <c r="F13071" s="3">
        <v>9.0</v>
      </c>
      <c r="G13071" s="3">
        <v>4.0</v>
      </c>
      <c r="H13071" s="3" t="s">
        <v>1183</v>
      </c>
      <c r="I13071" s="3" t="s">
        <v>1184</v>
      </c>
      <c r="J13071" s="3" t="s">
        <v>1185</v>
      </c>
      <c r="K13071" s="3" t="s">
        <v>24</v>
      </c>
      <c r="L13071" s="3">
        <v>5.0</v>
      </c>
      <c r="M13071" s="3" t="s">
        <v>25</v>
      </c>
      <c r="N13071" s="3" t="s">
        <v>12255</v>
      </c>
      <c r="O13071" s="3" t="s">
        <v>237</v>
      </c>
      <c r="P13071" s="4">
        <v>34228.0</v>
      </c>
      <c r="Q13071" s="3" t="s">
        <v>132</v>
      </c>
      <c r="S13071" s="3" t="s">
        <v>34</v>
      </c>
    </row>
    <row r="13072">
      <c r="A13072" s="2">
        <v>42318.714907407404</v>
      </c>
      <c r="B13072" s="3">
        <v>76.0</v>
      </c>
      <c r="C13072" s="3" t="s">
        <v>11139</v>
      </c>
      <c r="D13072" s="3">
        <v>65.0</v>
      </c>
      <c r="E13072" s="3" t="s">
        <v>11262</v>
      </c>
      <c r="F13072" s="3">
        <v>9.0</v>
      </c>
      <c r="G13072" s="3">
        <v>4.0</v>
      </c>
      <c r="H13072" s="3" t="s">
        <v>1183</v>
      </c>
      <c r="I13072" s="3" t="s">
        <v>1184</v>
      </c>
      <c r="J13072" s="3" t="s">
        <v>1185</v>
      </c>
      <c r="K13072" s="3" t="s">
        <v>24</v>
      </c>
      <c r="L13072" s="3">
        <v>6.0</v>
      </c>
      <c r="M13072" s="3" t="s">
        <v>30</v>
      </c>
      <c r="N13072" s="3" t="s">
        <v>12256</v>
      </c>
      <c r="O13072" s="3" t="s">
        <v>225</v>
      </c>
      <c r="P13072" s="4">
        <v>21126.0</v>
      </c>
      <c r="Q13072" s="3" t="s">
        <v>37</v>
      </c>
      <c r="S13072" s="3" t="s">
        <v>34</v>
      </c>
    </row>
    <row r="13073">
      <c r="A13073" s="2">
        <v>42318.714907407404</v>
      </c>
      <c r="B13073" s="3">
        <v>76.0</v>
      </c>
      <c r="C13073" s="3" t="s">
        <v>11139</v>
      </c>
      <c r="D13073" s="3">
        <v>65.0</v>
      </c>
      <c r="E13073" s="3" t="s">
        <v>11262</v>
      </c>
      <c r="F13073" s="3">
        <v>9.0</v>
      </c>
      <c r="G13073" s="3">
        <v>4.0</v>
      </c>
      <c r="H13073" s="3" t="s">
        <v>1183</v>
      </c>
      <c r="I13073" s="3" t="s">
        <v>1184</v>
      </c>
      <c r="J13073" s="3" t="s">
        <v>1185</v>
      </c>
      <c r="K13073" s="3" t="s">
        <v>24</v>
      </c>
      <c r="L13073" s="3">
        <v>7.0</v>
      </c>
      <c r="M13073" s="3" t="s">
        <v>25</v>
      </c>
      <c r="N13073" s="3" t="s">
        <v>12257</v>
      </c>
      <c r="O13073" s="3" t="s">
        <v>91</v>
      </c>
      <c r="P13073" s="4">
        <v>20109.0</v>
      </c>
      <c r="Q13073" s="3" t="s">
        <v>105</v>
      </c>
      <c r="S13073" s="3" t="s">
        <v>34</v>
      </c>
    </row>
    <row r="13074">
      <c r="A13074" s="2">
        <v>42318.714907407404</v>
      </c>
      <c r="B13074" s="3">
        <v>76.0</v>
      </c>
      <c r="C13074" s="3" t="s">
        <v>11139</v>
      </c>
      <c r="D13074" s="3">
        <v>65.0</v>
      </c>
      <c r="E13074" s="3" t="s">
        <v>11262</v>
      </c>
      <c r="F13074" s="3">
        <v>9.0</v>
      </c>
      <c r="G13074" s="3">
        <v>4.0</v>
      </c>
      <c r="H13074" s="3" t="s">
        <v>1183</v>
      </c>
      <c r="I13074" s="3" t="s">
        <v>1184</v>
      </c>
      <c r="J13074" s="3" t="s">
        <v>1185</v>
      </c>
      <c r="K13074" s="3" t="s">
        <v>24</v>
      </c>
      <c r="L13074" s="3">
        <v>8.0</v>
      </c>
      <c r="M13074" s="3" t="s">
        <v>30</v>
      </c>
      <c r="N13074" s="3" t="s">
        <v>10824</v>
      </c>
      <c r="O13074" s="3" t="s">
        <v>452</v>
      </c>
      <c r="P13074" s="4">
        <v>26293.0</v>
      </c>
      <c r="Q13074" s="3" t="s">
        <v>40</v>
      </c>
      <c r="S13074" s="3" t="s">
        <v>34</v>
      </c>
    </row>
    <row r="13075">
      <c r="A13075" s="2">
        <v>42318.714907407404</v>
      </c>
      <c r="B13075" s="3">
        <v>76.0</v>
      </c>
      <c r="C13075" s="3" t="s">
        <v>11139</v>
      </c>
      <c r="D13075" s="3">
        <v>65.0</v>
      </c>
      <c r="E13075" s="3" t="s">
        <v>11262</v>
      </c>
      <c r="F13075" s="3">
        <v>9.0</v>
      </c>
      <c r="G13075" s="3">
        <v>4.0</v>
      </c>
      <c r="H13075" s="3" t="s">
        <v>1183</v>
      </c>
      <c r="I13075" s="3" t="s">
        <v>1184</v>
      </c>
      <c r="J13075" s="3" t="s">
        <v>1185</v>
      </c>
      <c r="K13075" s="3" t="s">
        <v>24</v>
      </c>
      <c r="L13075" s="3">
        <v>9.0</v>
      </c>
      <c r="M13075" s="3" t="s">
        <v>25</v>
      </c>
      <c r="N13075" s="3" t="s">
        <v>12258</v>
      </c>
      <c r="O13075" s="3" t="s">
        <v>401</v>
      </c>
      <c r="P13075" s="4">
        <v>25271.0</v>
      </c>
      <c r="Q13075" s="3" t="s">
        <v>75</v>
      </c>
      <c r="S13075" s="3" t="s">
        <v>34</v>
      </c>
    </row>
    <row r="13076">
      <c r="A13076" s="2">
        <v>42318.714907407404</v>
      </c>
      <c r="B13076" s="3">
        <v>76.0</v>
      </c>
      <c r="C13076" s="3" t="s">
        <v>11139</v>
      </c>
      <c r="D13076" s="3">
        <v>66.0</v>
      </c>
      <c r="E13076" s="3" t="s">
        <v>11271</v>
      </c>
      <c r="F13076" s="3">
        <v>9.0</v>
      </c>
      <c r="G13076" s="3">
        <v>4.0</v>
      </c>
      <c r="H13076" s="3" t="s">
        <v>1183</v>
      </c>
      <c r="I13076" s="3" t="s">
        <v>1184</v>
      </c>
      <c r="J13076" s="3" t="s">
        <v>1185</v>
      </c>
      <c r="K13076" s="3" t="s">
        <v>24</v>
      </c>
      <c r="L13076" s="3">
        <v>1.0</v>
      </c>
      <c r="M13076" s="3" t="s">
        <v>25</v>
      </c>
      <c r="N13076" s="3" t="s">
        <v>12259</v>
      </c>
      <c r="O13076" s="3" t="s">
        <v>257</v>
      </c>
      <c r="P13076" s="4">
        <v>21064.0</v>
      </c>
      <c r="Q13076" s="3" t="s">
        <v>216</v>
      </c>
      <c r="S13076" s="3" t="s">
        <v>34</v>
      </c>
    </row>
    <row r="13077">
      <c r="A13077" s="2">
        <v>42318.714907407404</v>
      </c>
      <c r="B13077" s="3">
        <v>76.0</v>
      </c>
      <c r="C13077" s="3" t="s">
        <v>11139</v>
      </c>
      <c r="D13077" s="3">
        <v>66.0</v>
      </c>
      <c r="E13077" s="3" t="s">
        <v>11271</v>
      </c>
      <c r="F13077" s="3">
        <v>9.0</v>
      </c>
      <c r="G13077" s="3">
        <v>4.0</v>
      </c>
      <c r="H13077" s="3" t="s">
        <v>1183</v>
      </c>
      <c r="I13077" s="3" t="s">
        <v>1184</v>
      </c>
      <c r="J13077" s="3" t="s">
        <v>1185</v>
      </c>
      <c r="K13077" s="3" t="s">
        <v>24</v>
      </c>
      <c r="L13077" s="3">
        <v>2.0</v>
      </c>
      <c r="M13077" s="3" t="s">
        <v>30</v>
      </c>
      <c r="N13077" s="3" t="s">
        <v>4389</v>
      </c>
      <c r="O13077" s="3" t="s">
        <v>139</v>
      </c>
      <c r="P13077" s="4">
        <v>24888.0</v>
      </c>
      <c r="Q13077" s="3" t="s">
        <v>1955</v>
      </c>
      <c r="S13077" s="3" t="s">
        <v>34</v>
      </c>
    </row>
    <row r="13078">
      <c r="A13078" s="2">
        <v>42318.714907407404</v>
      </c>
      <c r="B13078" s="3">
        <v>76.0</v>
      </c>
      <c r="C13078" s="3" t="s">
        <v>11139</v>
      </c>
      <c r="D13078" s="3">
        <v>66.0</v>
      </c>
      <c r="E13078" s="3" t="s">
        <v>11271</v>
      </c>
      <c r="F13078" s="3">
        <v>9.0</v>
      </c>
      <c r="G13078" s="3">
        <v>4.0</v>
      </c>
      <c r="H13078" s="3" t="s">
        <v>1183</v>
      </c>
      <c r="I13078" s="3" t="s">
        <v>1184</v>
      </c>
      <c r="J13078" s="3" t="s">
        <v>1185</v>
      </c>
      <c r="K13078" s="3" t="s">
        <v>24</v>
      </c>
      <c r="L13078" s="3">
        <v>3.0</v>
      </c>
      <c r="M13078" s="3" t="s">
        <v>25</v>
      </c>
      <c r="N13078" s="3" t="s">
        <v>11622</v>
      </c>
      <c r="O13078" s="3" t="s">
        <v>141</v>
      </c>
      <c r="P13078" s="4">
        <v>28406.0</v>
      </c>
      <c r="Q13078" s="3" t="s">
        <v>72</v>
      </c>
      <c r="S13078" s="3" t="s">
        <v>34</v>
      </c>
    </row>
    <row r="13079">
      <c r="A13079" s="2">
        <v>42318.714907407404</v>
      </c>
      <c r="B13079" s="3">
        <v>76.0</v>
      </c>
      <c r="C13079" s="3" t="s">
        <v>11139</v>
      </c>
      <c r="D13079" s="3">
        <v>66.0</v>
      </c>
      <c r="E13079" s="3" t="s">
        <v>11271</v>
      </c>
      <c r="F13079" s="3">
        <v>9.0</v>
      </c>
      <c r="G13079" s="3">
        <v>4.0</v>
      </c>
      <c r="H13079" s="3" t="s">
        <v>1183</v>
      </c>
      <c r="I13079" s="3" t="s">
        <v>1184</v>
      </c>
      <c r="J13079" s="3" t="s">
        <v>1185</v>
      </c>
      <c r="K13079" s="3" t="s">
        <v>24</v>
      </c>
      <c r="L13079" s="3">
        <v>4.0</v>
      </c>
      <c r="M13079" s="3" t="s">
        <v>30</v>
      </c>
      <c r="N13079" s="3" t="s">
        <v>12260</v>
      </c>
      <c r="O13079" s="3" t="s">
        <v>321</v>
      </c>
      <c r="P13079" s="4">
        <v>17544.0</v>
      </c>
      <c r="Q13079" s="3" t="s">
        <v>49</v>
      </c>
      <c r="S13079" s="3" t="s">
        <v>29</v>
      </c>
    </row>
    <row r="13080">
      <c r="A13080" s="2">
        <v>42318.714907407404</v>
      </c>
      <c r="B13080" s="3">
        <v>76.0</v>
      </c>
      <c r="C13080" s="3" t="s">
        <v>11139</v>
      </c>
      <c r="D13080" s="3">
        <v>66.0</v>
      </c>
      <c r="E13080" s="3" t="s">
        <v>11271</v>
      </c>
      <c r="F13080" s="3">
        <v>9.0</v>
      </c>
      <c r="G13080" s="3">
        <v>4.0</v>
      </c>
      <c r="H13080" s="3" t="s">
        <v>1183</v>
      </c>
      <c r="I13080" s="3" t="s">
        <v>1184</v>
      </c>
      <c r="J13080" s="3" t="s">
        <v>1185</v>
      </c>
      <c r="K13080" s="3" t="s">
        <v>272</v>
      </c>
      <c r="L13080" s="3">
        <v>5.0</v>
      </c>
      <c r="M13080" s="3" t="s">
        <v>25</v>
      </c>
      <c r="N13080" s="3" t="s">
        <v>4634</v>
      </c>
      <c r="O13080" s="3" t="s">
        <v>1311</v>
      </c>
      <c r="P13080" s="4">
        <v>25450.0</v>
      </c>
      <c r="Q13080" s="3" t="s">
        <v>1955</v>
      </c>
      <c r="R13080" s="3" t="s">
        <v>1125</v>
      </c>
      <c r="S13080" s="3" t="s">
        <v>34</v>
      </c>
    </row>
    <row r="13081">
      <c r="A13081" s="2">
        <v>42318.714907407404</v>
      </c>
      <c r="B13081" s="3">
        <v>76.0</v>
      </c>
      <c r="C13081" s="3" t="s">
        <v>11139</v>
      </c>
      <c r="D13081" s="3">
        <v>66.0</v>
      </c>
      <c r="E13081" s="3" t="s">
        <v>11271</v>
      </c>
      <c r="F13081" s="3">
        <v>9.0</v>
      </c>
      <c r="G13081" s="3">
        <v>4.0</v>
      </c>
      <c r="H13081" s="3" t="s">
        <v>1183</v>
      </c>
      <c r="I13081" s="3" t="s">
        <v>1184</v>
      </c>
      <c r="J13081" s="3" t="s">
        <v>1185</v>
      </c>
      <c r="K13081" s="3" t="s">
        <v>24</v>
      </c>
      <c r="L13081" s="3">
        <v>6.0</v>
      </c>
      <c r="M13081" s="3" t="s">
        <v>30</v>
      </c>
      <c r="N13081" s="3" t="s">
        <v>3726</v>
      </c>
      <c r="O13081" s="3" t="s">
        <v>121</v>
      </c>
      <c r="P13081" s="4">
        <v>22012.0</v>
      </c>
      <c r="Q13081" s="3" t="s">
        <v>110</v>
      </c>
      <c r="S13081" s="3" t="s">
        <v>34</v>
      </c>
    </row>
    <row r="13082">
      <c r="A13082" s="2">
        <v>42318.714907407404</v>
      </c>
      <c r="B13082" s="3">
        <v>76.0</v>
      </c>
      <c r="C13082" s="3" t="s">
        <v>11139</v>
      </c>
      <c r="D13082" s="3">
        <v>66.0</v>
      </c>
      <c r="E13082" s="3" t="s">
        <v>11271</v>
      </c>
      <c r="F13082" s="3">
        <v>9.0</v>
      </c>
      <c r="G13082" s="3">
        <v>4.0</v>
      </c>
      <c r="H13082" s="3" t="s">
        <v>1183</v>
      </c>
      <c r="I13082" s="3" t="s">
        <v>1184</v>
      </c>
      <c r="J13082" s="3" t="s">
        <v>1185</v>
      </c>
      <c r="K13082" s="3" t="s">
        <v>24</v>
      </c>
      <c r="L13082" s="3">
        <v>7.0</v>
      </c>
      <c r="M13082" s="3" t="s">
        <v>25</v>
      </c>
      <c r="N13082" s="3" t="s">
        <v>10730</v>
      </c>
      <c r="O13082" s="3" t="s">
        <v>2150</v>
      </c>
      <c r="P13082" s="4">
        <v>26183.0</v>
      </c>
      <c r="Q13082" s="3" t="s">
        <v>33</v>
      </c>
      <c r="S13082" s="3" t="s">
        <v>34</v>
      </c>
    </row>
    <row r="13083">
      <c r="A13083" s="2">
        <v>42318.714907407404</v>
      </c>
      <c r="B13083" s="3">
        <v>76.0</v>
      </c>
      <c r="C13083" s="3" t="s">
        <v>11139</v>
      </c>
      <c r="D13083" s="3">
        <v>66.0</v>
      </c>
      <c r="E13083" s="3" t="s">
        <v>11271</v>
      </c>
      <c r="F13083" s="3">
        <v>9.0</v>
      </c>
      <c r="G13083" s="3">
        <v>4.0</v>
      </c>
      <c r="H13083" s="3" t="s">
        <v>1183</v>
      </c>
      <c r="I13083" s="3" t="s">
        <v>1184</v>
      </c>
      <c r="J13083" s="3" t="s">
        <v>1185</v>
      </c>
      <c r="K13083" s="3" t="s">
        <v>24</v>
      </c>
      <c r="L13083" s="3">
        <v>8.0</v>
      </c>
      <c r="M13083" s="3" t="s">
        <v>30</v>
      </c>
      <c r="N13083" s="3" t="s">
        <v>12261</v>
      </c>
      <c r="O13083" s="3" t="s">
        <v>1197</v>
      </c>
      <c r="P13083" s="4">
        <v>21024.0</v>
      </c>
      <c r="Q13083" s="3" t="s">
        <v>712</v>
      </c>
      <c r="S13083" s="3" t="s">
        <v>34</v>
      </c>
    </row>
    <row r="13084">
      <c r="A13084" s="2">
        <v>42318.714907407404</v>
      </c>
      <c r="B13084" s="3">
        <v>76.0</v>
      </c>
      <c r="C13084" s="3" t="s">
        <v>11139</v>
      </c>
      <c r="D13084" s="3">
        <v>66.0</v>
      </c>
      <c r="E13084" s="3" t="s">
        <v>11271</v>
      </c>
      <c r="F13084" s="3">
        <v>9.0</v>
      </c>
      <c r="G13084" s="3">
        <v>4.0</v>
      </c>
      <c r="H13084" s="3" t="s">
        <v>1183</v>
      </c>
      <c r="I13084" s="3" t="s">
        <v>1184</v>
      </c>
      <c r="J13084" s="3" t="s">
        <v>1185</v>
      </c>
      <c r="K13084" s="3" t="s">
        <v>24</v>
      </c>
      <c r="L13084" s="3">
        <v>9.0</v>
      </c>
      <c r="M13084" s="3" t="s">
        <v>25</v>
      </c>
      <c r="N13084" s="3" t="s">
        <v>12262</v>
      </c>
      <c r="O13084" s="3" t="s">
        <v>95</v>
      </c>
      <c r="P13084" s="4">
        <v>18237.0</v>
      </c>
      <c r="Q13084" s="3" t="s">
        <v>105</v>
      </c>
      <c r="S13084" s="3" t="s">
        <v>34</v>
      </c>
    </row>
    <row r="13085">
      <c r="A13085" s="2">
        <v>42318.714907407404</v>
      </c>
      <c r="B13085" s="3">
        <v>76.0</v>
      </c>
      <c r="C13085" s="3" t="s">
        <v>11139</v>
      </c>
      <c r="D13085" s="3">
        <v>66.0</v>
      </c>
      <c r="E13085" s="3" t="s">
        <v>11271</v>
      </c>
      <c r="F13085" s="3">
        <v>9.0</v>
      </c>
      <c r="G13085" s="3">
        <v>4.0</v>
      </c>
      <c r="H13085" s="3" t="s">
        <v>1183</v>
      </c>
      <c r="I13085" s="3" t="s">
        <v>1184</v>
      </c>
      <c r="J13085" s="3" t="s">
        <v>1185</v>
      </c>
      <c r="K13085" s="3" t="s">
        <v>24</v>
      </c>
      <c r="L13085" s="3">
        <v>10.0</v>
      </c>
      <c r="M13085" s="3" t="s">
        <v>30</v>
      </c>
      <c r="N13085" s="3" t="s">
        <v>12263</v>
      </c>
      <c r="O13085" s="3" t="s">
        <v>163</v>
      </c>
      <c r="P13085" s="4">
        <v>25880.0</v>
      </c>
      <c r="Q13085" s="3" t="s">
        <v>132</v>
      </c>
      <c r="S13085" s="3" t="s">
        <v>34</v>
      </c>
    </row>
    <row r="13086">
      <c r="A13086" s="2">
        <v>42318.714907407404</v>
      </c>
      <c r="B13086" s="3">
        <v>76.0</v>
      </c>
      <c r="C13086" s="3" t="s">
        <v>11139</v>
      </c>
      <c r="D13086" s="3">
        <v>66.0</v>
      </c>
      <c r="E13086" s="3" t="s">
        <v>11271</v>
      </c>
      <c r="F13086" s="3">
        <v>9.0</v>
      </c>
      <c r="G13086" s="3">
        <v>4.0</v>
      </c>
      <c r="H13086" s="3" t="s">
        <v>1183</v>
      </c>
      <c r="I13086" s="3" t="s">
        <v>1184</v>
      </c>
      <c r="J13086" s="3" t="s">
        <v>1185</v>
      </c>
      <c r="K13086" s="3" t="s">
        <v>24</v>
      </c>
      <c r="L13086" s="3">
        <v>11.0</v>
      </c>
      <c r="M13086" s="3" t="s">
        <v>25</v>
      </c>
      <c r="N13086" s="3" t="s">
        <v>1281</v>
      </c>
      <c r="O13086" s="3" t="s">
        <v>200</v>
      </c>
      <c r="P13086" s="4">
        <v>16258.0</v>
      </c>
      <c r="Q13086" s="3" t="s">
        <v>49</v>
      </c>
      <c r="S13086" s="3" t="s">
        <v>34</v>
      </c>
    </row>
    <row r="13087">
      <c r="A13087" s="2">
        <v>42318.714907407404</v>
      </c>
      <c r="B13087" s="3">
        <v>76.0</v>
      </c>
      <c r="C13087" s="3" t="s">
        <v>11139</v>
      </c>
      <c r="D13087" s="3">
        <v>66.0</v>
      </c>
      <c r="E13087" s="3" t="s">
        <v>11271</v>
      </c>
      <c r="F13087" s="3">
        <v>9.0</v>
      </c>
      <c r="G13087" s="3">
        <v>4.0</v>
      </c>
      <c r="H13087" s="3" t="s">
        <v>1183</v>
      </c>
      <c r="I13087" s="3" t="s">
        <v>1184</v>
      </c>
      <c r="J13087" s="3" t="s">
        <v>1185</v>
      </c>
      <c r="K13087" s="3" t="s">
        <v>24</v>
      </c>
      <c r="L13087" s="3">
        <v>12.0</v>
      </c>
      <c r="M13087" s="3" t="s">
        <v>30</v>
      </c>
      <c r="N13087" s="3" t="s">
        <v>12264</v>
      </c>
      <c r="O13087" s="3" t="s">
        <v>885</v>
      </c>
      <c r="P13087" s="4">
        <v>29791.0</v>
      </c>
      <c r="Q13087" s="3" t="s">
        <v>1159</v>
      </c>
      <c r="S13087" s="3" t="s">
        <v>34</v>
      </c>
    </row>
    <row r="13088">
      <c r="A13088" s="2">
        <v>42318.714907407404</v>
      </c>
      <c r="B13088" s="3">
        <v>76.0</v>
      </c>
      <c r="C13088" s="3" t="s">
        <v>11139</v>
      </c>
      <c r="D13088" s="3">
        <v>66.0</v>
      </c>
      <c r="E13088" s="3" t="s">
        <v>11271</v>
      </c>
      <c r="F13088" s="3">
        <v>9.0</v>
      </c>
      <c r="G13088" s="3">
        <v>4.0</v>
      </c>
      <c r="H13088" s="3" t="s">
        <v>1183</v>
      </c>
      <c r="I13088" s="3" t="s">
        <v>1184</v>
      </c>
      <c r="J13088" s="3" t="s">
        <v>1185</v>
      </c>
      <c r="K13088" s="3" t="s">
        <v>24</v>
      </c>
      <c r="L13088" s="3">
        <v>13.0</v>
      </c>
      <c r="M13088" s="3" t="s">
        <v>25</v>
      </c>
      <c r="N13088" s="3" t="s">
        <v>12265</v>
      </c>
      <c r="O13088" s="3" t="s">
        <v>3993</v>
      </c>
      <c r="P13088" s="4">
        <v>25224.0</v>
      </c>
      <c r="Q13088" s="3" t="s">
        <v>43</v>
      </c>
      <c r="S13088" s="3" t="s">
        <v>34</v>
      </c>
    </row>
    <row r="13089">
      <c r="A13089" s="2">
        <v>42318.714907407404</v>
      </c>
      <c r="B13089" s="3">
        <v>76.0</v>
      </c>
      <c r="C13089" s="3" t="s">
        <v>11139</v>
      </c>
      <c r="D13089" s="3">
        <v>66.0</v>
      </c>
      <c r="E13089" s="3" t="s">
        <v>11271</v>
      </c>
      <c r="F13089" s="3">
        <v>9.0</v>
      </c>
      <c r="G13089" s="3">
        <v>4.0</v>
      </c>
      <c r="H13089" s="3" t="s">
        <v>1183</v>
      </c>
      <c r="I13089" s="3" t="s">
        <v>1184</v>
      </c>
      <c r="J13089" s="3" t="s">
        <v>1185</v>
      </c>
      <c r="K13089" s="3" t="s">
        <v>24</v>
      </c>
      <c r="L13089" s="3">
        <v>14.0</v>
      </c>
      <c r="M13089" s="3" t="s">
        <v>30</v>
      </c>
      <c r="N13089" s="3" t="s">
        <v>12266</v>
      </c>
      <c r="O13089" s="3" t="s">
        <v>121</v>
      </c>
      <c r="P13089" s="4">
        <v>18826.0</v>
      </c>
      <c r="Q13089" s="3" t="s">
        <v>46</v>
      </c>
      <c r="S13089" s="3" t="s">
        <v>34</v>
      </c>
    </row>
    <row r="13090">
      <c r="A13090" s="2">
        <v>42318.714907407404</v>
      </c>
      <c r="B13090" s="3">
        <v>76.0</v>
      </c>
      <c r="C13090" s="3" t="s">
        <v>11139</v>
      </c>
      <c r="D13090" s="3">
        <v>66.0</v>
      </c>
      <c r="E13090" s="3" t="s">
        <v>11271</v>
      </c>
      <c r="F13090" s="3">
        <v>9.0</v>
      </c>
      <c r="G13090" s="3">
        <v>4.0</v>
      </c>
      <c r="H13090" s="3" t="s">
        <v>1183</v>
      </c>
      <c r="I13090" s="3" t="s">
        <v>1184</v>
      </c>
      <c r="J13090" s="3" t="s">
        <v>1185</v>
      </c>
      <c r="K13090" s="3" t="s">
        <v>24</v>
      </c>
      <c r="L13090" s="3">
        <v>15.0</v>
      </c>
      <c r="M13090" s="3" t="s">
        <v>25</v>
      </c>
      <c r="N13090" s="3" t="s">
        <v>12267</v>
      </c>
      <c r="O13090" s="3" t="s">
        <v>391</v>
      </c>
      <c r="P13090" s="4">
        <v>18460.0</v>
      </c>
      <c r="Q13090" s="3" t="s">
        <v>49</v>
      </c>
      <c r="S13090" s="3" t="s">
        <v>34</v>
      </c>
    </row>
    <row r="13091">
      <c r="A13091" s="2">
        <v>42318.714907407404</v>
      </c>
      <c r="B13091" s="3">
        <v>76.0</v>
      </c>
      <c r="C13091" s="3" t="s">
        <v>11139</v>
      </c>
      <c r="D13091" s="3">
        <v>81.0</v>
      </c>
      <c r="E13091" s="3" t="s">
        <v>11282</v>
      </c>
      <c r="F13091" s="3">
        <v>9.0</v>
      </c>
      <c r="G13091" s="3">
        <v>4.0</v>
      </c>
      <c r="H13091" s="3" t="s">
        <v>1183</v>
      </c>
      <c r="I13091" s="3" t="s">
        <v>1184</v>
      </c>
      <c r="J13091" s="3" t="s">
        <v>1185</v>
      </c>
      <c r="K13091" s="3" t="s">
        <v>24</v>
      </c>
      <c r="L13091" s="3">
        <v>1.0</v>
      </c>
      <c r="M13091" s="3" t="s">
        <v>25</v>
      </c>
      <c r="N13091" s="3" t="s">
        <v>12268</v>
      </c>
      <c r="O13091" s="3" t="s">
        <v>59</v>
      </c>
      <c r="P13091" s="4">
        <v>21447.0</v>
      </c>
      <c r="Q13091" s="3" t="s">
        <v>105</v>
      </c>
      <c r="S13091" s="3" t="s">
        <v>34</v>
      </c>
    </row>
    <row r="13092">
      <c r="A13092" s="2">
        <v>42318.714907407404</v>
      </c>
      <c r="B13092" s="3">
        <v>76.0</v>
      </c>
      <c r="C13092" s="3" t="s">
        <v>11139</v>
      </c>
      <c r="D13092" s="3">
        <v>81.0</v>
      </c>
      <c r="E13092" s="3" t="s">
        <v>11282</v>
      </c>
      <c r="F13092" s="3">
        <v>9.0</v>
      </c>
      <c r="G13092" s="3">
        <v>4.0</v>
      </c>
      <c r="H13092" s="3" t="s">
        <v>1183</v>
      </c>
      <c r="I13092" s="3" t="s">
        <v>1184</v>
      </c>
      <c r="J13092" s="3" t="s">
        <v>1185</v>
      </c>
      <c r="K13092" s="3" t="s">
        <v>24</v>
      </c>
      <c r="L13092" s="3">
        <v>2.0</v>
      </c>
      <c r="M13092" s="3" t="s">
        <v>30</v>
      </c>
      <c r="N13092" s="3" t="s">
        <v>11287</v>
      </c>
      <c r="O13092" s="3" t="s">
        <v>45</v>
      </c>
      <c r="P13092" s="4">
        <v>23778.0</v>
      </c>
      <c r="Q13092" s="3" t="s">
        <v>132</v>
      </c>
      <c r="S13092" s="3" t="s">
        <v>34</v>
      </c>
    </row>
    <row r="13093">
      <c r="A13093" s="2">
        <v>42318.714907407404</v>
      </c>
      <c r="B13093" s="3">
        <v>76.0</v>
      </c>
      <c r="C13093" s="3" t="s">
        <v>11139</v>
      </c>
      <c r="D13093" s="3">
        <v>81.0</v>
      </c>
      <c r="E13093" s="3" t="s">
        <v>11282</v>
      </c>
      <c r="F13093" s="3">
        <v>9.0</v>
      </c>
      <c r="G13093" s="3">
        <v>4.0</v>
      </c>
      <c r="H13093" s="3" t="s">
        <v>1183</v>
      </c>
      <c r="I13093" s="3" t="s">
        <v>1184</v>
      </c>
      <c r="J13093" s="3" t="s">
        <v>1185</v>
      </c>
      <c r="K13093" s="3" t="s">
        <v>24</v>
      </c>
      <c r="L13093" s="3">
        <v>3.0</v>
      </c>
      <c r="M13093" s="3" t="s">
        <v>25</v>
      </c>
      <c r="N13093" s="3" t="s">
        <v>12269</v>
      </c>
      <c r="O13093" s="3" t="s">
        <v>42</v>
      </c>
      <c r="P13093" s="4">
        <v>24392.0</v>
      </c>
      <c r="Q13093" s="3" t="s">
        <v>132</v>
      </c>
      <c r="S13093" s="3" t="s">
        <v>34</v>
      </c>
    </row>
    <row r="13094">
      <c r="A13094" s="2">
        <v>42318.714907407404</v>
      </c>
      <c r="B13094" s="3">
        <v>76.0</v>
      </c>
      <c r="C13094" s="3" t="s">
        <v>11139</v>
      </c>
      <c r="D13094" s="3">
        <v>81.0</v>
      </c>
      <c r="E13094" s="3" t="s">
        <v>11282</v>
      </c>
      <c r="F13094" s="3">
        <v>9.0</v>
      </c>
      <c r="G13094" s="3">
        <v>4.0</v>
      </c>
      <c r="H13094" s="3" t="s">
        <v>1183</v>
      </c>
      <c r="I13094" s="3" t="s">
        <v>1184</v>
      </c>
      <c r="J13094" s="3" t="s">
        <v>1185</v>
      </c>
      <c r="K13094" s="3" t="s">
        <v>24</v>
      </c>
      <c r="L13094" s="3">
        <v>4.0</v>
      </c>
      <c r="M13094" s="3" t="s">
        <v>30</v>
      </c>
      <c r="N13094" s="3" t="s">
        <v>12270</v>
      </c>
      <c r="O13094" s="3" t="s">
        <v>697</v>
      </c>
      <c r="P13094" s="4">
        <v>27328.0</v>
      </c>
      <c r="Q13094" s="3" t="s">
        <v>75</v>
      </c>
      <c r="S13094" s="3" t="s">
        <v>34</v>
      </c>
    </row>
    <row r="13095">
      <c r="A13095" s="2">
        <v>42318.714907407404</v>
      </c>
      <c r="B13095" s="3">
        <v>76.0</v>
      </c>
      <c r="C13095" s="3" t="s">
        <v>11139</v>
      </c>
      <c r="D13095" s="3">
        <v>81.0</v>
      </c>
      <c r="E13095" s="3" t="s">
        <v>11282</v>
      </c>
      <c r="F13095" s="3">
        <v>9.0</v>
      </c>
      <c r="G13095" s="3">
        <v>4.0</v>
      </c>
      <c r="H13095" s="3" t="s">
        <v>1183</v>
      </c>
      <c r="I13095" s="3" t="s">
        <v>1184</v>
      </c>
      <c r="J13095" s="3" t="s">
        <v>1185</v>
      </c>
      <c r="K13095" s="3" t="s">
        <v>24</v>
      </c>
      <c r="L13095" s="3">
        <v>5.0</v>
      </c>
      <c r="M13095" s="3" t="s">
        <v>25</v>
      </c>
      <c r="N13095" s="3" t="s">
        <v>12271</v>
      </c>
      <c r="O13095" s="3" t="s">
        <v>281</v>
      </c>
      <c r="P13095" s="4">
        <v>19929.0</v>
      </c>
      <c r="Q13095" s="3" t="s">
        <v>105</v>
      </c>
      <c r="S13095" s="3" t="s">
        <v>34</v>
      </c>
    </row>
    <row r="13096">
      <c r="A13096" s="2">
        <v>42318.714907407404</v>
      </c>
      <c r="B13096" s="3">
        <v>76.0</v>
      </c>
      <c r="C13096" s="3" t="s">
        <v>11139</v>
      </c>
      <c r="D13096" s="3">
        <v>81.0</v>
      </c>
      <c r="E13096" s="3" t="s">
        <v>11282</v>
      </c>
      <c r="F13096" s="3">
        <v>9.0</v>
      </c>
      <c r="G13096" s="3">
        <v>4.0</v>
      </c>
      <c r="H13096" s="3" t="s">
        <v>1183</v>
      </c>
      <c r="I13096" s="3" t="s">
        <v>1184</v>
      </c>
      <c r="J13096" s="3" t="s">
        <v>1185</v>
      </c>
      <c r="K13096" s="3" t="s">
        <v>24</v>
      </c>
      <c r="L13096" s="3">
        <v>6.0</v>
      </c>
      <c r="M13096" s="3" t="s">
        <v>30</v>
      </c>
      <c r="N13096" s="3" t="s">
        <v>12272</v>
      </c>
      <c r="O13096" s="3" t="s">
        <v>12273</v>
      </c>
      <c r="P13096" s="4">
        <v>34973.0</v>
      </c>
      <c r="Q13096" s="3" t="s">
        <v>191</v>
      </c>
      <c r="S13096" s="3" t="s">
        <v>34</v>
      </c>
    </row>
    <row r="13097">
      <c r="A13097" s="2">
        <v>42318.714907407404</v>
      </c>
      <c r="B13097" s="3">
        <v>76.0</v>
      </c>
      <c r="C13097" s="3" t="s">
        <v>11139</v>
      </c>
      <c r="D13097" s="3">
        <v>81.0</v>
      </c>
      <c r="E13097" s="3" t="s">
        <v>11282</v>
      </c>
      <c r="F13097" s="3">
        <v>9.0</v>
      </c>
      <c r="G13097" s="3">
        <v>4.0</v>
      </c>
      <c r="H13097" s="3" t="s">
        <v>1183</v>
      </c>
      <c r="I13097" s="3" t="s">
        <v>1184</v>
      </c>
      <c r="J13097" s="3" t="s">
        <v>1185</v>
      </c>
      <c r="K13097" s="3" t="s">
        <v>24</v>
      </c>
      <c r="L13097" s="3">
        <v>7.0</v>
      </c>
      <c r="M13097" s="3" t="s">
        <v>25</v>
      </c>
      <c r="N13097" s="3" t="s">
        <v>1535</v>
      </c>
      <c r="O13097" s="3" t="s">
        <v>427</v>
      </c>
      <c r="P13097" s="4">
        <v>20617.0</v>
      </c>
      <c r="Q13097" s="3" t="s">
        <v>105</v>
      </c>
      <c r="S13097" s="3" t="s">
        <v>34</v>
      </c>
    </row>
    <row r="13098">
      <c r="A13098" s="2">
        <v>42318.714907407404</v>
      </c>
      <c r="B13098" s="3">
        <v>76.0</v>
      </c>
      <c r="C13098" s="3" t="s">
        <v>11139</v>
      </c>
      <c r="D13098" s="3">
        <v>81.0</v>
      </c>
      <c r="E13098" s="3" t="s">
        <v>11282</v>
      </c>
      <c r="F13098" s="3">
        <v>9.0</v>
      </c>
      <c r="G13098" s="3">
        <v>4.0</v>
      </c>
      <c r="H13098" s="3" t="s">
        <v>1183</v>
      </c>
      <c r="I13098" s="3" t="s">
        <v>1184</v>
      </c>
      <c r="J13098" s="3" t="s">
        <v>1185</v>
      </c>
      <c r="K13098" s="3" t="s">
        <v>24</v>
      </c>
      <c r="L13098" s="3">
        <v>8.0</v>
      </c>
      <c r="M13098" s="3" t="s">
        <v>30</v>
      </c>
      <c r="N13098" s="3" t="s">
        <v>12274</v>
      </c>
      <c r="O13098" s="3" t="s">
        <v>1330</v>
      </c>
      <c r="P13098" s="4">
        <v>24701.0</v>
      </c>
      <c r="Q13098" s="3" t="s">
        <v>153</v>
      </c>
      <c r="S13098" s="3" t="s">
        <v>34</v>
      </c>
    </row>
    <row r="13099">
      <c r="A13099" s="2">
        <v>42318.714907407404</v>
      </c>
      <c r="B13099" s="3">
        <v>76.0</v>
      </c>
      <c r="C13099" s="3" t="s">
        <v>11139</v>
      </c>
      <c r="D13099" s="3">
        <v>81.0</v>
      </c>
      <c r="E13099" s="3" t="s">
        <v>11282</v>
      </c>
      <c r="F13099" s="3">
        <v>9.0</v>
      </c>
      <c r="G13099" s="3">
        <v>4.0</v>
      </c>
      <c r="H13099" s="3" t="s">
        <v>1183</v>
      </c>
      <c r="I13099" s="3" t="s">
        <v>1184</v>
      </c>
      <c r="J13099" s="3" t="s">
        <v>1185</v>
      </c>
      <c r="K13099" s="3" t="s">
        <v>24</v>
      </c>
      <c r="L13099" s="3">
        <v>9.0</v>
      </c>
      <c r="M13099" s="3" t="s">
        <v>25</v>
      </c>
      <c r="N13099" s="3" t="s">
        <v>6288</v>
      </c>
      <c r="O13099" s="3" t="s">
        <v>1275</v>
      </c>
      <c r="P13099" s="4">
        <v>24901.0</v>
      </c>
      <c r="Q13099" s="3" t="s">
        <v>72</v>
      </c>
      <c r="S13099" s="3" t="s">
        <v>34</v>
      </c>
    </row>
    <row r="13100">
      <c r="A13100" s="2">
        <v>42318.714907407404</v>
      </c>
      <c r="B13100" s="3">
        <v>76.0</v>
      </c>
      <c r="C13100" s="3" t="s">
        <v>11139</v>
      </c>
      <c r="D13100" s="3">
        <v>81.0</v>
      </c>
      <c r="E13100" s="3" t="s">
        <v>11282</v>
      </c>
      <c r="F13100" s="3">
        <v>9.0</v>
      </c>
      <c r="G13100" s="3">
        <v>4.0</v>
      </c>
      <c r="H13100" s="3" t="s">
        <v>1183</v>
      </c>
      <c r="I13100" s="3" t="s">
        <v>1184</v>
      </c>
      <c r="J13100" s="3" t="s">
        <v>1185</v>
      </c>
      <c r="K13100" s="3" t="s">
        <v>24</v>
      </c>
      <c r="L13100" s="3">
        <v>10.0</v>
      </c>
      <c r="M13100" s="3" t="s">
        <v>30</v>
      </c>
      <c r="N13100" s="3" t="s">
        <v>12275</v>
      </c>
      <c r="O13100" s="3" t="s">
        <v>178</v>
      </c>
      <c r="P13100" s="4">
        <v>16480.0</v>
      </c>
      <c r="Q13100" s="3" t="s">
        <v>33</v>
      </c>
      <c r="S13100" s="3" t="s">
        <v>34</v>
      </c>
    </row>
    <row r="13101">
      <c r="A13101" s="2">
        <v>42318.714907407404</v>
      </c>
      <c r="B13101" s="3">
        <v>76.0</v>
      </c>
      <c r="C13101" s="3" t="s">
        <v>11139</v>
      </c>
      <c r="D13101" s="3">
        <v>81.0</v>
      </c>
      <c r="E13101" s="3" t="s">
        <v>11282</v>
      </c>
      <c r="F13101" s="3">
        <v>9.0</v>
      </c>
      <c r="G13101" s="3">
        <v>4.0</v>
      </c>
      <c r="H13101" s="3" t="s">
        <v>1183</v>
      </c>
      <c r="I13101" s="3" t="s">
        <v>1184</v>
      </c>
      <c r="J13101" s="3" t="s">
        <v>1185</v>
      </c>
      <c r="K13101" s="3" t="s">
        <v>24</v>
      </c>
      <c r="L13101" s="3">
        <v>11.0</v>
      </c>
      <c r="M13101" s="3" t="s">
        <v>25</v>
      </c>
      <c r="N13101" s="3" t="s">
        <v>12276</v>
      </c>
      <c r="O13101" s="3" t="s">
        <v>391</v>
      </c>
      <c r="P13101" s="4">
        <v>21212.0</v>
      </c>
      <c r="Q13101" s="3" t="s">
        <v>105</v>
      </c>
      <c r="S13101" s="3" t="s">
        <v>34</v>
      </c>
    </row>
    <row r="13102">
      <c r="A13102" s="2">
        <v>42318.714907407404</v>
      </c>
      <c r="B13102" s="3">
        <v>76.0</v>
      </c>
      <c r="C13102" s="3" t="s">
        <v>11139</v>
      </c>
      <c r="D13102" s="3">
        <v>81.0</v>
      </c>
      <c r="E13102" s="3" t="s">
        <v>11282</v>
      </c>
      <c r="F13102" s="3">
        <v>9.0</v>
      </c>
      <c r="G13102" s="3">
        <v>4.0</v>
      </c>
      <c r="H13102" s="3" t="s">
        <v>1183</v>
      </c>
      <c r="I13102" s="3" t="s">
        <v>1184</v>
      </c>
      <c r="J13102" s="3" t="s">
        <v>1185</v>
      </c>
      <c r="K13102" s="3" t="s">
        <v>24</v>
      </c>
      <c r="L13102" s="3">
        <v>12.0</v>
      </c>
      <c r="M13102" s="3" t="s">
        <v>30</v>
      </c>
      <c r="N13102" s="3" t="s">
        <v>12277</v>
      </c>
      <c r="O13102" s="3" t="s">
        <v>497</v>
      </c>
      <c r="P13102" s="4">
        <v>17939.0</v>
      </c>
      <c r="Q13102" s="3" t="s">
        <v>49</v>
      </c>
      <c r="R13102" s="3" t="s">
        <v>1125</v>
      </c>
      <c r="S13102" s="3" t="s">
        <v>34</v>
      </c>
    </row>
    <row r="13103">
      <c r="A13103" s="2">
        <v>42318.714907407404</v>
      </c>
      <c r="B13103" s="3">
        <v>76.0</v>
      </c>
      <c r="C13103" s="3" t="s">
        <v>11139</v>
      </c>
      <c r="D13103" s="3">
        <v>81.0</v>
      </c>
      <c r="E13103" s="3" t="s">
        <v>11282</v>
      </c>
      <c r="F13103" s="3">
        <v>9.0</v>
      </c>
      <c r="G13103" s="3">
        <v>4.0</v>
      </c>
      <c r="H13103" s="3" t="s">
        <v>1183</v>
      </c>
      <c r="I13103" s="3" t="s">
        <v>1184</v>
      </c>
      <c r="J13103" s="3" t="s">
        <v>1185</v>
      </c>
      <c r="K13103" s="3" t="s">
        <v>24</v>
      </c>
      <c r="L13103" s="3">
        <v>13.0</v>
      </c>
      <c r="M13103" s="3" t="s">
        <v>25</v>
      </c>
      <c r="N13103" s="3" t="s">
        <v>12278</v>
      </c>
      <c r="O13103" s="3" t="s">
        <v>767</v>
      </c>
      <c r="P13103" s="4">
        <v>33644.0</v>
      </c>
      <c r="Q13103" s="3" t="s">
        <v>132</v>
      </c>
      <c r="S13103" s="3" t="s">
        <v>34</v>
      </c>
    </row>
    <row r="13104">
      <c r="A13104" s="2">
        <v>42318.714907407404</v>
      </c>
      <c r="B13104" s="3">
        <v>76.0</v>
      </c>
      <c r="C13104" s="3" t="s">
        <v>11139</v>
      </c>
      <c r="D13104" s="3">
        <v>82.0</v>
      </c>
      <c r="E13104" s="3" t="s">
        <v>11292</v>
      </c>
      <c r="F13104" s="3">
        <v>9.0</v>
      </c>
      <c r="G13104" s="3">
        <v>4.0</v>
      </c>
      <c r="H13104" s="3" t="s">
        <v>1183</v>
      </c>
      <c r="I13104" s="3" t="s">
        <v>1184</v>
      </c>
      <c r="J13104" s="3" t="s">
        <v>1185</v>
      </c>
      <c r="K13104" s="3" t="s">
        <v>24</v>
      </c>
      <c r="L13104" s="3">
        <v>1.0</v>
      </c>
      <c r="M13104" s="3" t="s">
        <v>25</v>
      </c>
      <c r="N13104" s="3" t="s">
        <v>5596</v>
      </c>
      <c r="O13104" s="3" t="s">
        <v>297</v>
      </c>
      <c r="P13104" s="4">
        <v>28256.0</v>
      </c>
      <c r="Q13104" s="3" t="s">
        <v>110</v>
      </c>
      <c r="S13104" s="3" t="s">
        <v>34</v>
      </c>
    </row>
    <row r="13105">
      <c r="A13105" s="2">
        <v>42318.714907407404</v>
      </c>
      <c r="B13105" s="3">
        <v>76.0</v>
      </c>
      <c r="C13105" s="3" t="s">
        <v>11139</v>
      </c>
      <c r="D13105" s="3">
        <v>82.0</v>
      </c>
      <c r="E13105" s="3" t="s">
        <v>11292</v>
      </c>
      <c r="F13105" s="3">
        <v>9.0</v>
      </c>
      <c r="G13105" s="3">
        <v>4.0</v>
      </c>
      <c r="H13105" s="3" t="s">
        <v>1183</v>
      </c>
      <c r="I13105" s="3" t="s">
        <v>1184</v>
      </c>
      <c r="J13105" s="3" t="s">
        <v>1185</v>
      </c>
      <c r="K13105" s="3" t="s">
        <v>24</v>
      </c>
      <c r="L13105" s="3">
        <v>2.0</v>
      </c>
      <c r="M13105" s="3" t="s">
        <v>30</v>
      </c>
      <c r="N13105" s="3" t="s">
        <v>12279</v>
      </c>
      <c r="O13105" s="3" t="s">
        <v>317</v>
      </c>
      <c r="P13105" s="4">
        <v>19752.0</v>
      </c>
      <c r="Q13105" s="3" t="s">
        <v>96</v>
      </c>
      <c r="S13105" s="3" t="s">
        <v>34</v>
      </c>
    </row>
    <row r="13106">
      <c r="A13106" s="2">
        <v>42318.714907407404</v>
      </c>
      <c r="B13106" s="3">
        <v>76.0</v>
      </c>
      <c r="C13106" s="3" t="s">
        <v>11139</v>
      </c>
      <c r="D13106" s="3">
        <v>82.0</v>
      </c>
      <c r="E13106" s="3" t="s">
        <v>11292</v>
      </c>
      <c r="F13106" s="3">
        <v>9.0</v>
      </c>
      <c r="G13106" s="3">
        <v>4.0</v>
      </c>
      <c r="H13106" s="3" t="s">
        <v>1183</v>
      </c>
      <c r="I13106" s="3" t="s">
        <v>1184</v>
      </c>
      <c r="J13106" s="3" t="s">
        <v>1185</v>
      </c>
      <c r="K13106" s="3" t="s">
        <v>24</v>
      </c>
      <c r="L13106" s="3">
        <v>3.0</v>
      </c>
      <c r="M13106" s="3" t="s">
        <v>25</v>
      </c>
      <c r="N13106" s="3" t="s">
        <v>2939</v>
      </c>
      <c r="O13106" s="3" t="s">
        <v>1390</v>
      </c>
      <c r="P13106" s="4">
        <v>32563.0</v>
      </c>
      <c r="Q13106" s="3" t="s">
        <v>132</v>
      </c>
      <c r="S13106" s="3" t="s">
        <v>34</v>
      </c>
    </row>
    <row r="13107">
      <c r="A13107" s="2">
        <v>42318.714907407404</v>
      </c>
      <c r="B13107" s="3">
        <v>76.0</v>
      </c>
      <c r="C13107" s="3" t="s">
        <v>11139</v>
      </c>
      <c r="D13107" s="3">
        <v>82.0</v>
      </c>
      <c r="E13107" s="3" t="s">
        <v>11292</v>
      </c>
      <c r="F13107" s="3">
        <v>9.0</v>
      </c>
      <c r="G13107" s="3">
        <v>4.0</v>
      </c>
      <c r="H13107" s="3" t="s">
        <v>1183</v>
      </c>
      <c r="I13107" s="3" t="s">
        <v>1184</v>
      </c>
      <c r="J13107" s="3" t="s">
        <v>1185</v>
      </c>
      <c r="K13107" s="3" t="s">
        <v>24</v>
      </c>
      <c r="L13107" s="3">
        <v>4.0</v>
      </c>
      <c r="M13107" s="3" t="s">
        <v>30</v>
      </c>
      <c r="N13107" s="3" t="s">
        <v>12280</v>
      </c>
      <c r="O13107" s="3" t="s">
        <v>12281</v>
      </c>
      <c r="P13107" s="4">
        <v>32402.0</v>
      </c>
      <c r="Q13107" s="3" t="s">
        <v>132</v>
      </c>
      <c r="S13107" s="3" t="s">
        <v>34</v>
      </c>
    </row>
    <row r="13108">
      <c r="A13108" s="2">
        <v>42318.714907407404</v>
      </c>
      <c r="B13108" s="3">
        <v>76.0</v>
      </c>
      <c r="C13108" s="3" t="s">
        <v>11139</v>
      </c>
      <c r="D13108" s="3">
        <v>82.0</v>
      </c>
      <c r="E13108" s="3" t="s">
        <v>11292</v>
      </c>
      <c r="F13108" s="3">
        <v>9.0</v>
      </c>
      <c r="G13108" s="3">
        <v>4.0</v>
      </c>
      <c r="H13108" s="3" t="s">
        <v>1183</v>
      </c>
      <c r="I13108" s="3" t="s">
        <v>1184</v>
      </c>
      <c r="J13108" s="3" t="s">
        <v>1185</v>
      </c>
      <c r="K13108" s="3" t="s">
        <v>24</v>
      </c>
      <c r="L13108" s="3">
        <v>5.0</v>
      </c>
      <c r="M13108" s="3" t="s">
        <v>25</v>
      </c>
      <c r="N13108" s="3" t="s">
        <v>12282</v>
      </c>
      <c r="O13108" s="3" t="s">
        <v>359</v>
      </c>
      <c r="P13108" s="4">
        <v>24830.0</v>
      </c>
      <c r="Q13108" s="3" t="s">
        <v>105</v>
      </c>
      <c r="S13108" s="3" t="s">
        <v>34</v>
      </c>
    </row>
    <row r="13109">
      <c r="A13109" s="2">
        <v>42318.714907407404</v>
      </c>
      <c r="B13109" s="3">
        <v>76.0</v>
      </c>
      <c r="C13109" s="3" t="s">
        <v>11139</v>
      </c>
      <c r="D13109" s="3">
        <v>82.0</v>
      </c>
      <c r="E13109" s="3" t="s">
        <v>11292</v>
      </c>
      <c r="F13109" s="3">
        <v>9.0</v>
      </c>
      <c r="G13109" s="3">
        <v>4.0</v>
      </c>
      <c r="H13109" s="3" t="s">
        <v>1183</v>
      </c>
      <c r="I13109" s="3" t="s">
        <v>1184</v>
      </c>
      <c r="J13109" s="3" t="s">
        <v>1185</v>
      </c>
      <c r="K13109" s="3" t="s">
        <v>24</v>
      </c>
      <c r="L13109" s="3">
        <v>6.0</v>
      </c>
      <c r="M13109" s="3" t="s">
        <v>30</v>
      </c>
      <c r="N13109" s="3" t="s">
        <v>12283</v>
      </c>
      <c r="O13109" s="3" t="s">
        <v>452</v>
      </c>
      <c r="P13109" s="4">
        <v>23619.0</v>
      </c>
      <c r="Q13109" s="3" t="s">
        <v>132</v>
      </c>
      <c r="S13109" s="3" t="s">
        <v>34</v>
      </c>
    </row>
    <row r="13110">
      <c r="A13110" s="2">
        <v>42318.714907407404</v>
      </c>
      <c r="B13110" s="3">
        <v>76.0</v>
      </c>
      <c r="C13110" s="3" t="s">
        <v>11139</v>
      </c>
      <c r="D13110" s="3">
        <v>82.0</v>
      </c>
      <c r="E13110" s="3" t="s">
        <v>11292</v>
      </c>
      <c r="F13110" s="3">
        <v>9.0</v>
      </c>
      <c r="G13110" s="3">
        <v>4.0</v>
      </c>
      <c r="H13110" s="3" t="s">
        <v>1183</v>
      </c>
      <c r="I13110" s="3" t="s">
        <v>1184</v>
      </c>
      <c r="J13110" s="3" t="s">
        <v>1185</v>
      </c>
      <c r="K13110" s="3" t="s">
        <v>24</v>
      </c>
      <c r="L13110" s="3">
        <v>7.0</v>
      </c>
      <c r="M13110" s="3" t="s">
        <v>25</v>
      </c>
      <c r="N13110" s="3" t="s">
        <v>715</v>
      </c>
      <c r="O13110" s="3" t="s">
        <v>180</v>
      </c>
      <c r="P13110" s="4">
        <v>21725.0</v>
      </c>
      <c r="Q13110" s="3" t="s">
        <v>1955</v>
      </c>
      <c r="S13110" s="3" t="s">
        <v>34</v>
      </c>
    </row>
    <row r="13111">
      <c r="A13111" s="2">
        <v>42318.714907407404</v>
      </c>
      <c r="B13111" s="3">
        <v>76.0</v>
      </c>
      <c r="C13111" s="3" t="s">
        <v>11139</v>
      </c>
      <c r="D13111" s="3">
        <v>82.0</v>
      </c>
      <c r="E13111" s="3" t="s">
        <v>11292</v>
      </c>
      <c r="F13111" s="3">
        <v>9.0</v>
      </c>
      <c r="G13111" s="3">
        <v>4.0</v>
      </c>
      <c r="H13111" s="3" t="s">
        <v>1183</v>
      </c>
      <c r="I13111" s="3" t="s">
        <v>1184</v>
      </c>
      <c r="J13111" s="3" t="s">
        <v>1185</v>
      </c>
      <c r="K13111" s="3" t="s">
        <v>24</v>
      </c>
      <c r="L13111" s="3">
        <v>8.0</v>
      </c>
      <c r="M13111" s="3" t="s">
        <v>30</v>
      </c>
      <c r="N13111" s="3" t="s">
        <v>11736</v>
      </c>
      <c r="O13111" s="3" t="s">
        <v>452</v>
      </c>
      <c r="P13111" s="4">
        <v>26587.0</v>
      </c>
      <c r="Q13111" s="3" t="s">
        <v>132</v>
      </c>
      <c r="S13111" s="3" t="s">
        <v>34</v>
      </c>
    </row>
    <row r="13112">
      <c r="A13112" s="2">
        <v>42318.714907407404</v>
      </c>
      <c r="B13112" s="3">
        <v>76.0</v>
      </c>
      <c r="C13112" s="3" t="s">
        <v>11139</v>
      </c>
      <c r="D13112" s="3">
        <v>82.0</v>
      </c>
      <c r="E13112" s="3" t="s">
        <v>11292</v>
      </c>
      <c r="F13112" s="3">
        <v>9.0</v>
      </c>
      <c r="G13112" s="3">
        <v>4.0</v>
      </c>
      <c r="H13112" s="3" t="s">
        <v>1183</v>
      </c>
      <c r="I13112" s="3" t="s">
        <v>1184</v>
      </c>
      <c r="J13112" s="3" t="s">
        <v>1185</v>
      </c>
      <c r="K13112" s="3" t="s">
        <v>24</v>
      </c>
      <c r="L13112" s="3">
        <v>9.0</v>
      </c>
      <c r="M13112" s="3" t="s">
        <v>25</v>
      </c>
      <c r="N13112" s="3" t="s">
        <v>12284</v>
      </c>
      <c r="O13112" s="3" t="s">
        <v>218</v>
      </c>
      <c r="P13112" s="4">
        <v>19089.0</v>
      </c>
      <c r="Q13112" s="3" t="s">
        <v>96</v>
      </c>
      <c r="S13112" s="3" t="s">
        <v>34</v>
      </c>
    </row>
    <row r="13113">
      <c r="A13113" s="2">
        <v>42318.714907407404</v>
      </c>
      <c r="B13113" s="3">
        <v>76.0</v>
      </c>
      <c r="C13113" s="3" t="s">
        <v>11139</v>
      </c>
      <c r="D13113" s="3">
        <v>9.0</v>
      </c>
      <c r="E13113" s="3" t="s">
        <v>11140</v>
      </c>
      <c r="F13113" s="3">
        <v>10.0</v>
      </c>
      <c r="G13113" s="3">
        <v>7.0</v>
      </c>
      <c r="H13113" s="3" t="s">
        <v>12285</v>
      </c>
      <c r="I13113" s="3" t="s">
        <v>12286</v>
      </c>
      <c r="J13113" s="3" t="s">
        <v>23</v>
      </c>
      <c r="K13113" s="3" t="s">
        <v>24</v>
      </c>
      <c r="L13113" s="3">
        <v>1.0</v>
      </c>
      <c r="M13113" s="3" t="s">
        <v>25</v>
      </c>
      <c r="N13113" s="3" t="s">
        <v>12287</v>
      </c>
      <c r="O13113" s="3" t="s">
        <v>377</v>
      </c>
      <c r="P13113" s="4">
        <v>18967.0</v>
      </c>
      <c r="Q13113" s="3" t="s">
        <v>33</v>
      </c>
      <c r="S13113" s="3" t="s">
        <v>29</v>
      </c>
    </row>
    <row r="13114">
      <c r="A13114" s="2">
        <v>42318.714907407404</v>
      </c>
      <c r="B13114" s="3">
        <v>76.0</v>
      </c>
      <c r="C13114" s="3" t="s">
        <v>11139</v>
      </c>
      <c r="D13114" s="3">
        <v>9.0</v>
      </c>
      <c r="E13114" s="3" t="s">
        <v>11140</v>
      </c>
      <c r="F13114" s="3">
        <v>10.0</v>
      </c>
      <c r="G13114" s="3">
        <v>7.0</v>
      </c>
      <c r="H13114" s="3" t="s">
        <v>12285</v>
      </c>
      <c r="I13114" s="3" t="s">
        <v>12286</v>
      </c>
      <c r="J13114" s="3" t="s">
        <v>23</v>
      </c>
      <c r="K13114" s="3" t="s">
        <v>24</v>
      </c>
      <c r="L13114" s="3">
        <v>2.0</v>
      </c>
      <c r="M13114" s="3" t="s">
        <v>30</v>
      </c>
      <c r="N13114" s="3" t="s">
        <v>9614</v>
      </c>
      <c r="O13114" s="3" t="s">
        <v>12288</v>
      </c>
      <c r="P13114" s="4">
        <v>20370.0</v>
      </c>
      <c r="Q13114" s="3" t="s">
        <v>86</v>
      </c>
      <c r="S13114" s="3" t="s">
        <v>34</v>
      </c>
    </row>
    <row r="13115">
      <c r="A13115" s="2">
        <v>42318.714907407404</v>
      </c>
      <c r="B13115" s="3">
        <v>76.0</v>
      </c>
      <c r="C13115" s="3" t="s">
        <v>11139</v>
      </c>
      <c r="D13115" s="3">
        <v>9.0</v>
      </c>
      <c r="E13115" s="3" t="s">
        <v>11140</v>
      </c>
      <c r="F13115" s="3">
        <v>10.0</v>
      </c>
      <c r="G13115" s="3">
        <v>7.0</v>
      </c>
      <c r="H13115" s="3" t="s">
        <v>12285</v>
      </c>
      <c r="I13115" s="3" t="s">
        <v>12286</v>
      </c>
      <c r="J13115" s="3" t="s">
        <v>23</v>
      </c>
      <c r="K13115" s="3" t="s">
        <v>24</v>
      </c>
      <c r="L13115" s="3">
        <v>3.0</v>
      </c>
      <c r="M13115" s="3" t="s">
        <v>25</v>
      </c>
      <c r="N13115" s="3" t="s">
        <v>12289</v>
      </c>
      <c r="O13115" s="3" t="s">
        <v>102</v>
      </c>
      <c r="P13115" s="4">
        <v>22732.0</v>
      </c>
      <c r="Q13115" s="3" t="s">
        <v>110</v>
      </c>
      <c r="S13115" s="3" t="s">
        <v>34</v>
      </c>
    </row>
    <row r="13116">
      <c r="A13116" s="2">
        <v>42318.714907407404</v>
      </c>
      <c r="B13116" s="3">
        <v>76.0</v>
      </c>
      <c r="C13116" s="3" t="s">
        <v>11139</v>
      </c>
      <c r="D13116" s="3">
        <v>9.0</v>
      </c>
      <c r="E13116" s="3" t="s">
        <v>11140</v>
      </c>
      <c r="F13116" s="3">
        <v>10.0</v>
      </c>
      <c r="G13116" s="3">
        <v>7.0</v>
      </c>
      <c r="H13116" s="3" t="s">
        <v>12285</v>
      </c>
      <c r="I13116" s="3" t="s">
        <v>12286</v>
      </c>
      <c r="J13116" s="3" t="s">
        <v>23</v>
      </c>
      <c r="K13116" s="3" t="s">
        <v>24</v>
      </c>
      <c r="L13116" s="3">
        <v>4.0</v>
      </c>
      <c r="M13116" s="3" t="s">
        <v>30</v>
      </c>
      <c r="N13116" s="3" t="s">
        <v>12290</v>
      </c>
      <c r="O13116" s="3" t="s">
        <v>6194</v>
      </c>
      <c r="P13116" s="4">
        <v>21901.0</v>
      </c>
      <c r="Q13116" s="3" t="s">
        <v>86</v>
      </c>
      <c r="S13116" s="3" t="s">
        <v>34</v>
      </c>
    </row>
    <row r="13117">
      <c r="A13117" s="2">
        <v>42318.714907407404</v>
      </c>
      <c r="B13117" s="3">
        <v>76.0</v>
      </c>
      <c r="C13117" s="3" t="s">
        <v>11139</v>
      </c>
      <c r="D13117" s="3">
        <v>9.0</v>
      </c>
      <c r="E13117" s="3" t="s">
        <v>11140</v>
      </c>
      <c r="F13117" s="3">
        <v>10.0</v>
      </c>
      <c r="G13117" s="3">
        <v>7.0</v>
      </c>
      <c r="H13117" s="3" t="s">
        <v>12285</v>
      </c>
      <c r="I13117" s="3" t="s">
        <v>12286</v>
      </c>
      <c r="J13117" s="3" t="s">
        <v>23</v>
      </c>
      <c r="K13117" s="3" t="s">
        <v>24</v>
      </c>
      <c r="L13117" s="3">
        <v>5.0</v>
      </c>
      <c r="M13117" s="3" t="s">
        <v>25</v>
      </c>
      <c r="N13117" s="3" t="s">
        <v>12291</v>
      </c>
      <c r="O13117" s="3" t="s">
        <v>218</v>
      </c>
      <c r="P13117" s="4">
        <v>21318.0</v>
      </c>
      <c r="Q13117" s="3" t="s">
        <v>79</v>
      </c>
      <c r="S13117" s="3" t="s">
        <v>34</v>
      </c>
    </row>
    <row r="13118">
      <c r="A13118" s="2">
        <v>42318.714907407404</v>
      </c>
      <c r="B13118" s="3">
        <v>76.0</v>
      </c>
      <c r="C13118" s="3" t="s">
        <v>11139</v>
      </c>
      <c r="D13118" s="3">
        <v>9.0</v>
      </c>
      <c r="E13118" s="3" t="s">
        <v>11140</v>
      </c>
      <c r="F13118" s="3">
        <v>10.0</v>
      </c>
      <c r="G13118" s="3">
        <v>7.0</v>
      </c>
      <c r="H13118" s="3" t="s">
        <v>12285</v>
      </c>
      <c r="I13118" s="3" t="s">
        <v>12286</v>
      </c>
      <c r="J13118" s="3" t="s">
        <v>23</v>
      </c>
      <c r="K13118" s="3" t="s">
        <v>24</v>
      </c>
      <c r="L13118" s="3">
        <v>6.0</v>
      </c>
      <c r="M13118" s="3" t="s">
        <v>30</v>
      </c>
      <c r="N13118" s="3" t="s">
        <v>12292</v>
      </c>
      <c r="O13118" s="3" t="s">
        <v>1099</v>
      </c>
      <c r="P13118" s="4">
        <v>27929.0</v>
      </c>
      <c r="Q13118" s="3" t="s">
        <v>37</v>
      </c>
      <c r="S13118" s="3" t="s">
        <v>34</v>
      </c>
    </row>
    <row r="13119">
      <c r="A13119" s="2">
        <v>42318.714907407404</v>
      </c>
      <c r="B13119" s="3">
        <v>76.0</v>
      </c>
      <c r="C13119" s="3" t="s">
        <v>11139</v>
      </c>
      <c r="D13119" s="3">
        <v>11.0</v>
      </c>
      <c r="E13119" s="3" t="s">
        <v>1239</v>
      </c>
      <c r="F13119" s="3">
        <v>10.0</v>
      </c>
      <c r="G13119" s="3">
        <v>7.0</v>
      </c>
      <c r="H13119" s="3" t="s">
        <v>12285</v>
      </c>
      <c r="I13119" s="3" t="s">
        <v>12286</v>
      </c>
      <c r="J13119" s="3" t="s">
        <v>23</v>
      </c>
      <c r="K13119" s="3" t="s">
        <v>24</v>
      </c>
      <c r="L13119" s="3">
        <v>1.0</v>
      </c>
      <c r="M13119" s="3" t="s">
        <v>25</v>
      </c>
      <c r="N13119" s="3" t="s">
        <v>1857</v>
      </c>
      <c r="O13119" s="3" t="s">
        <v>8550</v>
      </c>
      <c r="P13119" s="4">
        <v>23093.0</v>
      </c>
      <c r="Q13119" s="3" t="s">
        <v>110</v>
      </c>
      <c r="S13119" s="3" t="s">
        <v>34</v>
      </c>
    </row>
    <row r="13120">
      <c r="A13120" s="2">
        <v>42318.714907407404</v>
      </c>
      <c r="B13120" s="3">
        <v>76.0</v>
      </c>
      <c r="C13120" s="3" t="s">
        <v>11139</v>
      </c>
      <c r="D13120" s="3">
        <v>11.0</v>
      </c>
      <c r="E13120" s="3" t="s">
        <v>1239</v>
      </c>
      <c r="F13120" s="3">
        <v>10.0</v>
      </c>
      <c r="G13120" s="3">
        <v>7.0</v>
      </c>
      <c r="H13120" s="3" t="s">
        <v>12285</v>
      </c>
      <c r="I13120" s="3" t="s">
        <v>12286</v>
      </c>
      <c r="J13120" s="3" t="s">
        <v>23</v>
      </c>
      <c r="K13120" s="3" t="s">
        <v>24</v>
      </c>
      <c r="L13120" s="3">
        <v>2.0</v>
      </c>
      <c r="M13120" s="3" t="s">
        <v>30</v>
      </c>
      <c r="N13120" s="3" t="s">
        <v>12293</v>
      </c>
      <c r="O13120" s="3" t="s">
        <v>174</v>
      </c>
      <c r="P13120" s="4">
        <v>22133.0</v>
      </c>
      <c r="Q13120" s="3" t="s">
        <v>75</v>
      </c>
      <c r="S13120" s="3" t="s">
        <v>34</v>
      </c>
    </row>
    <row r="13121">
      <c r="A13121" s="2">
        <v>42318.714907407404</v>
      </c>
      <c r="B13121" s="3">
        <v>76.0</v>
      </c>
      <c r="C13121" s="3" t="s">
        <v>11139</v>
      </c>
      <c r="D13121" s="3">
        <v>11.0</v>
      </c>
      <c r="E13121" s="3" t="s">
        <v>1239</v>
      </c>
      <c r="F13121" s="3">
        <v>10.0</v>
      </c>
      <c r="G13121" s="3">
        <v>7.0</v>
      </c>
      <c r="H13121" s="3" t="s">
        <v>12285</v>
      </c>
      <c r="I13121" s="3" t="s">
        <v>12286</v>
      </c>
      <c r="J13121" s="3" t="s">
        <v>23</v>
      </c>
      <c r="K13121" s="3" t="s">
        <v>24</v>
      </c>
      <c r="L13121" s="3">
        <v>3.0</v>
      </c>
      <c r="M13121" s="3" t="s">
        <v>25</v>
      </c>
      <c r="N13121" s="3" t="s">
        <v>12294</v>
      </c>
      <c r="O13121" s="3" t="s">
        <v>1275</v>
      </c>
      <c r="P13121" s="4">
        <v>27412.0</v>
      </c>
      <c r="Q13121" s="3" t="s">
        <v>189</v>
      </c>
      <c r="S13121" s="3" t="s">
        <v>34</v>
      </c>
    </row>
    <row r="13122">
      <c r="A13122" s="2">
        <v>42318.714907407404</v>
      </c>
      <c r="B13122" s="3">
        <v>76.0</v>
      </c>
      <c r="C13122" s="3" t="s">
        <v>11139</v>
      </c>
      <c r="D13122" s="3">
        <v>11.0</v>
      </c>
      <c r="E13122" s="3" t="s">
        <v>1239</v>
      </c>
      <c r="F13122" s="3">
        <v>10.0</v>
      </c>
      <c r="G13122" s="3">
        <v>7.0</v>
      </c>
      <c r="H13122" s="3" t="s">
        <v>12285</v>
      </c>
      <c r="I13122" s="3" t="s">
        <v>12286</v>
      </c>
      <c r="J13122" s="3" t="s">
        <v>23</v>
      </c>
      <c r="K13122" s="3" t="s">
        <v>24</v>
      </c>
      <c r="L13122" s="3">
        <v>4.0</v>
      </c>
      <c r="M13122" s="3" t="s">
        <v>30</v>
      </c>
      <c r="N13122" s="3" t="s">
        <v>12295</v>
      </c>
      <c r="O13122" s="3" t="s">
        <v>2037</v>
      </c>
      <c r="P13122" s="4">
        <v>28256.0</v>
      </c>
      <c r="Q13122" s="3" t="s">
        <v>37</v>
      </c>
      <c r="S13122" s="3" t="s">
        <v>34</v>
      </c>
    </row>
    <row r="13123">
      <c r="A13123" s="2">
        <v>42318.714907407404</v>
      </c>
      <c r="B13123" s="3">
        <v>76.0</v>
      </c>
      <c r="C13123" s="3" t="s">
        <v>11139</v>
      </c>
      <c r="D13123" s="3">
        <v>11.0</v>
      </c>
      <c r="E13123" s="3" t="s">
        <v>1239</v>
      </c>
      <c r="F13123" s="3">
        <v>10.0</v>
      </c>
      <c r="G13123" s="3">
        <v>7.0</v>
      </c>
      <c r="H13123" s="3" t="s">
        <v>12285</v>
      </c>
      <c r="I13123" s="3" t="s">
        <v>12286</v>
      </c>
      <c r="J13123" s="3" t="s">
        <v>23</v>
      </c>
      <c r="K13123" s="3" t="s">
        <v>24</v>
      </c>
      <c r="L13123" s="3">
        <v>5.0</v>
      </c>
      <c r="M13123" s="3" t="s">
        <v>25</v>
      </c>
      <c r="N13123" s="3" t="s">
        <v>12296</v>
      </c>
      <c r="O13123" s="3" t="s">
        <v>305</v>
      </c>
      <c r="P13123" s="4">
        <v>16627.0</v>
      </c>
      <c r="Q13123" s="3" t="s">
        <v>86</v>
      </c>
      <c r="S13123" s="3" t="s">
        <v>34</v>
      </c>
    </row>
    <row r="13124">
      <c r="A13124" s="2">
        <v>42318.714907407404</v>
      </c>
      <c r="B13124" s="3">
        <v>76.0</v>
      </c>
      <c r="C13124" s="3" t="s">
        <v>11139</v>
      </c>
      <c r="D13124" s="3">
        <v>11.0</v>
      </c>
      <c r="E13124" s="3" t="s">
        <v>1239</v>
      </c>
      <c r="F13124" s="3">
        <v>10.0</v>
      </c>
      <c r="G13124" s="3">
        <v>7.0</v>
      </c>
      <c r="H13124" s="3" t="s">
        <v>12285</v>
      </c>
      <c r="I13124" s="3" t="s">
        <v>12286</v>
      </c>
      <c r="J13124" s="3" t="s">
        <v>23</v>
      </c>
      <c r="K13124" s="3" t="s">
        <v>24</v>
      </c>
      <c r="L13124" s="3">
        <v>6.0</v>
      </c>
      <c r="M13124" s="3" t="s">
        <v>30</v>
      </c>
      <c r="N13124" s="3" t="s">
        <v>12297</v>
      </c>
      <c r="O13124" s="3" t="s">
        <v>1263</v>
      </c>
      <c r="P13124" s="4">
        <v>24711.0</v>
      </c>
      <c r="Q13124" s="3" t="s">
        <v>110</v>
      </c>
      <c r="S13124" s="3" t="s">
        <v>34</v>
      </c>
    </row>
    <row r="13125">
      <c r="A13125" s="2">
        <v>42318.714907407404</v>
      </c>
      <c r="B13125" s="3">
        <v>76.0</v>
      </c>
      <c r="C13125" s="3" t="s">
        <v>11139</v>
      </c>
      <c r="D13125" s="3">
        <v>11.0</v>
      </c>
      <c r="E13125" s="3" t="s">
        <v>1239</v>
      </c>
      <c r="F13125" s="3">
        <v>10.0</v>
      </c>
      <c r="G13125" s="3">
        <v>7.0</v>
      </c>
      <c r="H13125" s="3" t="s">
        <v>12285</v>
      </c>
      <c r="I13125" s="3" t="s">
        <v>12286</v>
      </c>
      <c r="J13125" s="3" t="s">
        <v>23</v>
      </c>
      <c r="K13125" s="3" t="s">
        <v>24</v>
      </c>
      <c r="L13125" s="3">
        <v>7.0</v>
      </c>
      <c r="M13125" s="3" t="s">
        <v>25</v>
      </c>
      <c r="N13125" s="3" t="s">
        <v>7787</v>
      </c>
      <c r="O13125" s="3" t="s">
        <v>12298</v>
      </c>
      <c r="P13125" s="4">
        <v>25021.0</v>
      </c>
      <c r="Q13125" s="3" t="s">
        <v>115</v>
      </c>
      <c r="S13125" s="3" t="s">
        <v>34</v>
      </c>
    </row>
    <row r="13126">
      <c r="A13126" s="2">
        <v>42318.714907407404</v>
      </c>
      <c r="B13126" s="3">
        <v>76.0</v>
      </c>
      <c r="C13126" s="3" t="s">
        <v>11139</v>
      </c>
      <c r="D13126" s="3">
        <v>11.0</v>
      </c>
      <c r="E13126" s="3" t="s">
        <v>1239</v>
      </c>
      <c r="F13126" s="3">
        <v>10.0</v>
      </c>
      <c r="G13126" s="3">
        <v>7.0</v>
      </c>
      <c r="H13126" s="3" t="s">
        <v>12285</v>
      </c>
      <c r="I13126" s="3" t="s">
        <v>12286</v>
      </c>
      <c r="J13126" s="3" t="s">
        <v>23</v>
      </c>
      <c r="K13126" s="3" t="s">
        <v>24</v>
      </c>
      <c r="L13126" s="3">
        <v>8.0</v>
      </c>
      <c r="M13126" s="3" t="s">
        <v>30</v>
      </c>
      <c r="N13126" s="3" t="s">
        <v>7304</v>
      </c>
      <c r="O13126" s="3" t="s">
        <v>89</v>
      </c>
      <c r="P13126" s="4">
        <v>21231.0</v>
      </c>
      <c r="Q13126" s="3" t="s">
        <v>33</v>
      </c>
      <c r="S13126" s="3" t="s">
        <v>34</v>
      </c>
    </row>
    <row r="13127">
      <c r="A13127" s="2">
        <v>42318.714907407404</v>
      </c>
      <c r="B13127" s="3">
        <v>76.0</v>
      </c>
      <c r="C13127" s="3" t="s">
        <v>11139</v>
      </c>
      <c r="D13127" s="3">
        <v>11.0</v>
      </c>
      <c r="E13127" s="3" t="s">
        <v>1239</v>
      </c>
      <c r="F13127" s="3">
        <v>10.0</v>
      </c>
      <c r="G13127" s="3">
        <v>7.0</v>
      </c>
      <c r="H13127" s="3" t="s">
        <v>12285</v>
      </c>
      <c r="I13127" s="3" t="s">
        <v>12286</v>
      </c>
      <c r="J13127" s="3" t="s">
        <v>23</v>
      </c>
      <c r="K13127" s="3" t="s">
        <v>24</v>
      </c>
      <c r="L13127" s="3">
        <v>9.0</v>
      </c>
      <c r="M13127" s="3" t="s">
        <v>25</v>
      </c>
      <c r="N13127" s="3" t="s">
        <v>12299</v>
      </c>
      <c r="O13127" s="3" t="s">
        <v>200</v>
      </c>
      <c r="P13127" s="4">
        <v>19389.0</v>
      </c>
      <c r="Q13127" s="3" t="s">
        <v>169</v>
      </c>
      <c r="S13127" s="3" t="s">
        <v>34</v>
      </c>
    </row>
    <row r="13128">
      <c r="A13128" s="2">
        <v>42318.714907407404</v>
      </c>
      <c r="B13128" s="3">
        <v>76.0</v>
      </c>
      <c r="C13128" s="3" t="s">
        <v>11139</v>
      </c>
      <c r="D13128" s="3">
        <v>11.0</v>
      </c>
      <c r="E13128" s="3" t="s">
        <v>1239</v>
      </c>
      <c r="F13128" s="3">
        <v>10.0</v>
      </c>
      <c r="G13128" s="3">
        <v>7.0</v>
      </c>
      <c r="H13128" s="3" t="s">
        <v>12285</v>
      </c>
      <c r="I13128" s="3" t="s">
        <v>12286</v>
      </c>
      <c r="J13128" s="3" t="s">
        <v>23</v>
      </c>
      <c r="K13128" s="3" t="s">
        <v>24</v>
      </c>
      <c r="L13128" s="3">
        <v>10.0</v>
      </c>
      <c r="M13128" s="3" t="s">
        <v>30</v>
      </c>
      <c r="N13128" s="3" t="s">
        <v>12300</v>
      </c>
      <c r="O13128" s="3" t="s">
        <v>626</v>
      </c>
      <c r="P13128" s="4">
        <v>18093.0</v>
      </c>
      <c r="Q13128" s="3" t="s">
        <v>113</v>
      </c>
      <c r="S13128" s="3" t="s">
        <v>34</v>
      </c>
    </row>
    <row r="13129">
      <c r="A13129" s="2">
        <v>42318.714907407404</v>
      </c>
      <c r="B13129" s="3">
        <v>76.0</v>
      </c>
      <c r="C13129" s="3" t="s">
        <v>11139</v>
      </c>
      <c r="D13129" s="3">
        <v>11.0</v>
      </c>
      <c r="E13129" s="3" t="s">
        <v>1239</v>
      </c>
      <c r="F13129" s="3">
        <v>10.0</v>
      </c>
      <c r="G13129" s="3">
        <v>7.0</v>
      </c>
      <c r="H13129" s="3" t="s">
        <v>12285</v>
      </c>
      <c r="I13129" s="3" t="s">
        <v>12286</v>
      </c>
      <c r="J13129" s="3" t="s">
        <v>23</v>
      </c>
      <c r="K13129" s="3" t="s">
        <v>24</v>
      </c>
      <c r="L13129" s="3">
        <v>11.0</v>
      </c>
      <c r="M13129" s="3" t="s">
        <v>25</v>
      </c>
      <c r="N13129" s="3" t="s">
        <v>1824</v>
      </c>
      <c r="O13129" s="3" t="s">
        <v>492</v>
      </c>
      <c r="P13129" s="4">
        <v>20644.0</v>
      </c>
      <c r="Q13129" s="3" t="s">
        <v>352</v>
      </c>
      <c r="S13129" s="3" t="s">
        <v>34</v>
      </c>
    </row>
    <row r="13130">
      <c r="A13130" s="2">
        <v>42318.714907407404</v>
      </c>
      <c r="B13130" s="3">
        <v>76.0</v>
      </c>
      <c r="C13130" s="3" t="s">
        <v>11139</v>
      </c>
      <c r="D13130" s="3">
        <v>11.0</v>
      </c>
      <c r="E13130" s="3" t="s">
        <v>1239</v>
      </c>
      <c r="F13130" s="3">
        <v>10.0</v>
      </c>
      <c r="G13130" s="3">
        <v>7.0</v>
      </c>
      <c r="H13130" s="3" t="s">
        <v>12285</v>
      </c>
      <c r="I13130" s="3" t="s">
        <v>12286</v>
      </c>
      <c r="J13130" s="3" t="s">
        <v>23</v>
      </c>
      <c r="K13130" s="3" t="s">
        <v>24</v>
      </c>
      <c r="L13130" s="3">
        <v>12.0</v>
      </c>
      <c r="M13130" s="3" t="s">
        <v>30</v>
      </c>
      <c r="N13130" s="3" t="s">
        <v>12301</v>
      </c>
      <c r="O13130" s="3" t="s">
        <v>1879</v>
      </c>
      <c r="P13130" s="4">
        <v>18563.0</v>
      </c>
      <c r="Q13130" s="3" t="s">
        <v>86</v>
      </c>
      <c r="S13130" s="3" t="s">
        <v>34</v>
      </c>
    </row>
    <row r="13131">
      <c r="A13131" s="2">
        <v>42318.714907407404</v>
      </c>
      <c r="B13131" s="3">
        <v>76.0</v>
      </c>
      <c r="C13131" s="3" t="s">
        <v>11139</v>
      </c>
      <c r="D13131" s="3">
        <v>12.0</v>
      </c>
      <c r="E13131" s="3" t="s">
        <v>11158</v>
      </c>
      <c r="F13131" s="3">
        <v>10.0</v>
      </c>
      <c r="G13131" s="3">
        <v>7.0</v>
      </c>
      <c r="H13131" s="3" t="s">
        <v>12285</v>
      </c>
      <c r="I13131" s="3" t="s">
        <v>12286</v>
      </c>
      <c r="J13131" s="3" t="s">
        <v>23</v>
      </c>
      <c r="K13131" s="3" t="s">
        <v>24</v>
      </c>
      <c r="L13131" s="3">
        <v>1.0</v>
      </c>
      <c r="M13131" s="3" t="s">
        <v>25</v>
      </c>
      <c r="N13131" s="3" t="s">
        <v>12302</v>
      </c>
      <c r="O13131" s="3" t="s">
        <v>4301</v>
      </c>
      <c r="P13131" s="4">
        <v>29573.0</v>
      </c>
      <c r="Q13131" s="3" t="s">
        <v>40</v>
      </c>
      <c r="S13131" s="3" t="s">
        <v>29</v>
      </c>
    </row>
    <row r="13132">
      <c r="A13132" s="2">
        <v>42318.714907407404</v>
      </c>
      <c r="B13132" s="3">
        <v>76.0</v>
      </c>
      <c r="C13132" s="3" t="s">
        <v>11139</v>
      </c>
      <c r="D13132" s="3">
        <v>12.0</v>
      </c>
      <c r="E13132" s="3" t="s">
        <v>11158</v>
      </c>
      <c r="F13132" s="3">
        <v>10.0</v>
      </c>
      <c r="G13132" s="3">
        <v>7.0</v>
      </c>
      <c r="H13132" s="3" t="s">
        <v>12285</v>
      </c>
      <c r="I13132" s="3" t="s">
        <v>12286</v>
      </c>
      <c r="J13132" s="3" t="s">
        <v>23</v>
      </c>
      <c r="K13132" s="3" t="s">
        <v>24</v>
      </c>
      <c r="L13132" s="3">
        <v>2.0</v>
      </c>
      <c r="M13132" s="3" t="s">
        <v>30</v>
      </c>
      <c r="N13132" s="3" t="s">
        <v>7282</v>
      </c>
      <c r="O13132" s="3" t="s">
        <v>12303</v>
      </c>
      <c r="P13132" s="4">
        <v>23445.0</v>
      </c>
      <c r="Q13132" s="3" t="s">
        <v>110</v>
      </c>
      <c r="S13132" s="3" t="s">
        <v>34</v>
      </c>
    </row>
    <row r="13133">
      <c r="A13133" s="2">
        <v>42318.714907407404</v>
      </c>
      <c r="B13133" s="3">
        <v>76.0</v>
      </c>
      <c r="C13133" s="3" t="s">
        <v>11139</v>
      </c>
      <c r="D13133" s="3">
        <v>12.0</v>
      </c>
      <c r="E13133" s="3" t="s">
        <v>11158</v>
      </c>
      <c r="F13133" s="3">
        <v>10.0</v>
      </c>
      <c r="G13133" s="3">
        <v>7.0</v>
      </c>
      <c r="H13133" s="3" t="s">
        <v>12285</v>
      </c>
      <c r="I13133" s="3" t="s">
        <v>12286</v>
      </c>
      <c r="J13133" s="3" t="s">
        <v>23</v>
      </c>
      <c r="K13133" s="3" t="s">
        <v>24</v>
      </c>
      <c r="L13133" s="3">
        <v>3.0</v>
      </c>
      <c r="M13133" s="3" t="s">
        <v>25</v>
      </c>
      <c r="N13133" s="3" t="s">
        <v>12304</v>
      </c>
      <c r="O13133" s="3" t="s">
        <v>1234</v>
      </c>
      <c r="P13133" s="4">
        <v>19482.0</v>
      </c>
      <c r="Q13133" s="3" t="s">
        <v>113</v>
      </c>
      <c r="S13133" s="3" t="s">
        <v>34</v>
      </c>
    </row>
    <row r="13134">
      <c r="A13134" s="2">
        <v>42318.714907407404</v>
      </c>
      <c r="B13134" s="3">
        <v>76.0</v>
      </c>
      <c r="C13134" s="3" t="s">
        <v>11139</v>
      </c>
      <c r="D13134" s="3">
        <v>12.0</v>
      </c>
      <c r="E13134" s="3" t="s">
        <v>11158</v>
      </c>
      <c r="F13134" s="3">
        <v>10.0</v>
      </c>
      <c r="G13134" s="3">
        <v>7.0</v>
      </c>
      <c r="H13134" s="3" t="s">
        <v>12285</v>
      </c>
      <c r="I13134" s="3" t="s">
        <v>12286</v>
      </c>
      <c r="J13134" s="3" t="s">
        <v>23</v>
      </c>
      <c r="K13134" s="3" t="s">
        <v>24</v>
      </c>
      <c r="L13134" s="3">
        <v>4.0</v>
      </c>
      <c r="M13134" s="3" t="s">
        <v>30</v>
      </c>
      <c r="N13134" s="3" t="s">
        <v>12305</v>
      </c>
      <c r="O13134" s="3" t="s">
        <v>329</v>
      </c>
      <c r="P13134" s="4">
        <v>22604.0</v>
      </c>
      <c r="Q13134" s="3" t="s">
        <v>115</v>
      </c>
      <c r="S13134" s="3" t="s">
        <v>34</v>
      </c>
    </row>
    <row r="13135">
      <c r="A13135" s="2">
        <v>42318.714907407404</v>
      </c>
      <c r="B13135" s="3">
        <v>76.0</v>
      </c>
      <c r="C13135" s="3" t="s">
        <v>11139</v>
      </c>
      <c r="D13135" s="3">
        <v>12.0</v>
      </c>
      <c r="E13135" s="3" t="s">
        <v>11158</v>
      </c>
      <c r="F13135" s="3">
        <v>10.0</v>
      </c>
      <c r="G13135" s="3">
        <v>7.0</v>
      </c>
      <c r="H13135" s="3" t="s">
        <v>12285</v>
      </c>
      <c r="I13135" s="3" t="s">
        <v>12286</v>
      </c>
      <c r="J13135" s="3" t="s">
        <v>23</v>
      </c>
      <c r="K13135" s="3" t="s">
        <v>24</v>
      </c>
      <c r="L13135" s="3">
        <v>5.0</v>
      </c>
      <c r="M13135" s="3" t="s">
        <v>25</v>
      </c>
      <c r="N13135" s="3" t="s">
        <v>1271</v>
      </c>
      <c r="O13135" s="3" t="s">
        <v>1234</v>
      </c>
      <c r="P13135" s="4">
        <v>25490.0</v>
      </c>
      <c r="Q13135" s="3" t="s">
        <v>132</v>
      </c>
      <c r="S13135" s="3" t="s">
        <v>34</v>
      </c>
    </row>
    <row r="13136">
      <c r="A13136" s="2">
        <v>42318.714907407404</v>
      </c>
      <c r="B13136" s="3">
        <v>76.0</v>
      </c>
      <c r="C13136" s="3" t="s">
        <v>11139</v>
      </c>
      <c r="D13136" s="3">
        <v>12.0</v>
      </c>
      <c r="E13136" s="3" t="s">
        <v>11158</v>
      </c>
      <c r="F13136" s="3">
        <v>10.0</v>
      </c>
      <c r="G13136" s="3">
        <v>7.0</v>
      </c>
      <c r="H13136" s="3" t="s">
        <v>12285</v>
      </c>
      <c r="I13136" s="3" t="s">
        <v>12286</v>
      </c>
      <c r="J13136" s="3" t="s">
        <v>23</v>
      </c>
      <c r="K13136" s="3" t="s">
        <v>24</v>
      </c>
      <c r="L13136" s="3">
        <v>6.0</v>
      </c>
      <c r="M13136" s="3" t="s">
        <v>30</v>
      </c>
      <c r="N13136" s="3" t="s">
        <v>12306</v>
      </c>
      <c r="O13136" s="3" t="s">
        <v>139</v>
      </c>
      <c r="P13136" s="4">
        <v>25334.0</v>
      </c>
      <c r="Q13136" s="3" t="s">
        <v>247</v>
      </c>
      <c r="S13136" s="3" t="s">
        <v>34</v>
      </c>
    </row>
    <row r="13137">
      <c r="A13137" s="2">
        <v>42318.714907407404</v>
      </c>
      <c r="B13137" s="3">
        <v>76.0</v>
      </c>
      <c r="C13137" s="3" t="s">
        <v>11139</v>
      </c>
      <c r="D13137" s="3">
        <v>12.0</v>
      </c>
      <c r="E13137" s="3" t="s">
        <v>11158</v>
      </c>
      <c r="F13137" s="3">
        <v>10.0</v>
      </c>
      <c r="G13137" s="3">
        <v>7.0</v>
      </c>
      <c r="H13137" s="3" t="s">
        <v>12285</v>
      </c>
      <c r="I13137" s="3" t="s">
        <v>12286</v>
      </c>
      <c r="J13137" s="3" t="s">
        <v>23</v>
      </c>
      <c r="K13137" s="3" t="s">
        <v>24</v>
      </c>
      <c r="L13137" s="3">
        <v>7.0</v>
      </c>
      <c r="M13137" s="3" t="s">
        <v>25</v>
      </c>
      <c r="N13137" s="3" t="s">
        <v>12307</v>
      </c>
      <c r="O13137" s="3" t="s">
        <v>213</v>
      </c>
      <c r="P13137" s="4">
        <v>20090.0</v>
      </c>
      <c r="Q13137" s="3" t="s">
        <v>37</v>
      </c>
      <c r="S13137" s="3" t="s">
        <v>34</v>
      </c>
    </row>
    <row r="13138">
      <c r="A13138" s="2">
        <v>42318.714907407404</v>
      </c>
      <c r="B13138" s="3">
        <v>76.0</v>
      </c>
      <c r="C13138" s="3" t="s">
        <v>11139</v>
      </c>
      <c r="D13138" s="3">
        <v>12.0</v>
      </c>
      <c r="E13138" s="3" t="s">
        <v>11158</v>
      </c>
      <c r="F13138" s="3">
        <v>10.0</v>
      </c>
      <c r="G13138" s="3">
        <v>7.0</v>
      </c>
      <c r="H13138" s="3" t="s">
        <v>12285</v>
      </c>
      <c r="I13138" s="3" t="s">
        <v>12286</v>
      </c>
      <c r="J13138" s="3" t="s">
        <v>23</v>
      </c>
      <c r="K13138" s="3" t="s">
        <v>24</v>
      </c>
      <c r="L13138" s="3">
        <v>8.0</v>
      </c>
      <c r="M13138" s="3" t="s">
        <v>30</v>
      </c>
      <c r="N13138" s="3" t="s">
        <v>12308</v>
      </c>
      <c r="O13138" s="3" t="s">
        <v>121</v>
      </c>
      <c r="P13138" s="4">
        <v>20531.0</v>
      </c>
      <c r="Q13138" s="3" t="s">
        <v>216</v>
      </c>
      <c r="S13138" s="3" t="s">
        <v>34</v>
      </c>
    </row>
    <row r="13139">
      <c r="A13139" s="2">
        <v>42318.714907407404</v>
      </c>
      <c r="B13139" s="3">
        <v>76.0</v>
      </c>
      <c r="C13139" s="3" t="s">
        <v>11139</v>
      </c>
      <c r="D13139" s="3">
        <v>12.0</v>
      </c>
      <c r="E13139" s="3" t="s">
        <v>11158</v>
      </c>
      <c r="F13139" s="3">
        <v>10.0</v>
      </c>
      <c r="G13139" s="3">
        <v>7.0</v>
      </c>
      <c r="H13139" s="3" t="s">
        <v>12285</v>
      </c>
      <c r="I13139" s="3" t="s">
        <v>12286</v>
      </c>
      <c r="J13139" s="3" t="s">
        <v>23</v>
      </c>
      <c r="K13139" s="3" t="s">
        <v>24</v>
      </c>
      <c r="L13139" s="3">
        <v>9.0</v>
      </c>
      <c r="M13139" s="3" t="s">
        <v>25</v>
      </c>
      <c r="N13139" s="3" t="s">
        <v>3330</v>
      </c>
      <c r="O13139" s="3" t="s">
        <v>3003</v>
      </c>
      <c r="P13139" s="4">
        <v>19521.0</v>
      </c>
      <c r="Q13139" s="3" t="s">
        <v>40</v>
      </c>
      <c r="R13139" s="3" t="s">
        <v>1125</v>
      </c>
      <c r="S13139" s="3" t="s">
        <v>34</v>
      </c>
    </row>
    <row r="13140">
      <c r="A13140" s="2">
        <v>42318.714907407404</v>
      </c>
      <c r="B13140" s="3">
        <v>76.0</v>
      </c>
      <c r="C13140" s="3" t="s">
        <v>11139</v>
      </c>
      <c r="D13140" s="3">
        <v>12.0</v>
      </c>
      <c r="E13140" s="3" t="s">
        <v>11158</v>
      </c>
      <c r="F13140" s="3">
        <v>10.0</v>
      </c>
      <c r="G13140" s="3">
        <v>7.0</v>
      </c>
      <c r="H13140" s="3" t="s">
        <v>12285</v>
      </c>
      <c r="I13140" s="3" t="s">
        <v>12286</v>
      </c>
      <c r="J13140" s="3" t="s">
        <v>23</v>
      </c>
      <c r="K13140" s="3" t="s">
        <v>24</v>
      </c>
      <c r="L13140" s="3">
        <v>10.0</v>
      </c>
      <c r="M13140" s="3" t="s">
        <v>30</v>
      </c>
      <c r="N13140" s="3" t="s">
        <v>12309</v>
      </c>
      <c r="O13140" s="3" t="s">
        <v>32</v>
      </c>
      <c r="P13140" s="4">
        <v>26858.0</v>
      </c>
      <c r="Q13140" s="3" t="s">
        <v>189</v>
      </c>
      <c r="S13140" s="3" t="s">
        <v>34</v>
      </c>
    </row>
    <row r="13141">
      <c r="A13141" s="2">
        <v>42318.714907407404</v>
      </c>
      <c r="B13141" s="3">
        <v>76.0</v>
      </c>
      <c r="C13141" s="3" t="s">
        <v>11139</v>
      </c>
      <c r="D13141" s="3">
        <v>30.0</v>
      </c>
      <c r="E13141" s="3" t="s">
        <v>11167</v>
      </c>
      <c r="F13141" s="3">
        <v>10.0</v>
      </c>
      <c r="G13141" s="3">
        <v>7.0</v>
      </c>
      <c r="H13141" s="3" t="s">
        <v>12285</v>
      </c>
      <c r="I13141" s="3" t="s">
        <v>12286</v>
      </c>
      <c r="J13141" s="3" t="s">
        <v>23</v>
      </c>
      <c r="K13141" s="3" t="s">
        <v>24</v>
      </c>
      <c r="L13141" s="3">
        <v>1.0</v>
      </c>
      <c r="M13141" s="3" t="s">
        <v>25</v>
      </c>
      <c r="N13141" s="3" t="s">
        <v>12310</v>
      </c>
      <c r="O13141" s="3" t="s">
        <v>100</v>
      </c>
      <c r="P13141" s="4">
        <v>29109.0</v>
      </c>
      <c r="Q13141" s="3" t="s">
        <v>37</v>
      </c>
      <c r="S13141" s="3" t="s">
        <v>34</v>
      </c>
    </row>
    <row r="13142">
      <c r="A13142" s="2">
        <v>42318.714907407404</v>
      </c>
      <c r="B13142" s="3">
        <v>76.0</v>
      </c>
      <c r="C13142" s="3" t="s">
        <v>11139</v>
      </c>
      <c r="D13142" s="3">
        <v>30.0</v>
      </c>
      <c r="E13142" s="3" t="s">
        <v>11167</v>
      </c>
      <c r="F13142" s="3">
        <v>10.0</v>
      </c>
      <c r="G13142" s="3">
        <v>7.0</v>
      </c>
      <c r="H13142" s="3" t="s">
        <v>12285</v>
      </c>
      <c r="I13142" s="3" t="s">
        <v>12286</v>
      </c>
      <c r="J13142" s="3" t="s">
        <v>23</v>
      </c>
      <c r="K13142" s="3" t="s">
        <v>24</v>
      </c>
      <c r="L13142" s="3">
        <v>2.0</v>
      </c>
      <c r="M13142" s="3" t="s">
        <v>30</v>
      </c>
      <c r="N13142" s="3" t="s">
        <v>12311</v>
      </c>
      <c r="O13142" s="3" t="s">
        <v>2299</v>
      </c>
      <c r="P13142" s="4">
        <v>28509.0</v>
      </c>
      <c r="Q13142" s="3" t="s">
        <v>33</v>
      </c>
      <c r="S13142" s="3" t="s">
        <v>34</v>
      </c>
    </row>
    <row r="13143">
      <c r="A13143" s="2">
        <v>42318.714907407404</v>
      </c>
      <c r="B13143" s="3">
        <v>76.0</v>
      </c>
      <c r="C13143" s="3" t="s">
        <v>11139</v>
      </c>
      <c r="D13143" s="3">
        <v>30.0</v>
      </c>
      <c r="E13143" s="3" t="s">
        <v>11167</v>
      </c>
      <c r="F13143" s="3">
        <v>10.0</v>
      </c>
      <c r="G13143" s="3">
        <v>7.0</v>
      </c>
      <c r="H13143" s="3" t="s">
        <v>12285</v>
      </c>
      <c r="I13143" s="3" t="s">
        <v>12286</v>
      </c>
      <c r="J13143" s="3" t="s">
        <v>23</v>
      </c>
      <c r="K13143" s="3" t="s">
        <v>24</v>
      </c>
      <c r="L13143" s="3">
        <v>3.0</v>
      </c>
      <c r="M13143" s="3" t="s">
        <v>25</v>
      </c>
      <c r="N13143" s="3" t="s">
        <v>12312</v>
      </c>
      <c r="O13143" s="3" t="s">
        <v>492</v>
      </c>
      <c r="P13143" s="4">
        <v>21009.0</v>
      </c>
      <c r="Q13143" s="3" t="s">
        <v>189</v>
      </c>
      <c r="S13143" s="3" t="s">
        <v>34</v>
      </c>
    </row>
    <row r="13144">
      <c r="A13144" s="2">
        <v>42318.714907407404</v>
      </c>
      <c r="B13144" s="3">
        <v>76.0</v>
      </c>
      <c r="C13144" s="3" t="s">
        <v>11139</v>
      </c>
      <c r="D13144" s="3">
        <v>30.0</v>
      </c>
      <c r="E13144" s="3" t="s">
        <v>11167</v>
      </c>
      <c r="F13144" s="3">
        <v>10.0</v>
      </c>
      <c r="G13144" s="3">
        <v>7.0</v>
      </c>
      <c r="H13144" s="3" t="s">
        <v>12285</v>
      </c>
      <c r="I13144" s="3" t="s">
        <v>12286</v>
      </c>
      <c r="J13144" s="3" t="s">
        <v>23</v>
      </c>
      <c r="K13144" s="3" t="s">
        <v>24</v>
      </c>
      <c r="L13144" s="3">
        <v>4.0</v>
      </c>
      <c r="M13144" s="3" t="s">
        <v>30</v>
      </c>
      <c r="N13144" s="3" t="s">
        <v>12313</v>
      </c>
      <c r="O13144" s="3" t="s">
        <v>1280</v>
      </c>
      <c r="P13144" s="4">
        <v>17561.0</v>
      </c>
      <c r="Q13144" s="3" t="s">
        <v>266</v>
      </c>
      <c r="S13144" s="3" t="s">
        <v>34</v>
      </c>
    </row>
    <row r="13145">
      <c r="A13145" s="2">
        <v>42318.714907407404</v>
      </c>
      <c r="B13145" s="3">
        <v>76.0</v>
      </c>
      <c r="C13145" s="3" t="s">
        <v>11139</v>
      </c>
      <c r="D13145" s="3">
        <v>30.0</v>
      </c>
      <c r="E13145" s="3" t="s">
        <v>11167</v>
      </c>
      <c r="F13145" s="3">
        <v>10.0</v>
      </c>
      <c r="G13145" s="3">
        <v>7.0</v>
      </c>
      <c r="H13145" s="3" t="s">
        <v>12285</v>
      </c>
      <c r="I13145" s="3" t="s">
        <v>12286</v>
      </c>
      <c r="J13145" s="3" t="s">
        <v>23</v>
      </c>
      <c r="K13145" s="3" t="s">
        <v>24</v>
      </c>
      <c r="L13145" s="3">
        <v>5.0</v>
      </c>
      <c r="M13145" s="3" t="s">
        <v>25</v>
      </c>
      <c r="N13145" s="3" t="s">
        <v>12048</v>
      </c>
      <c r="O13145" s="3" t="s">
        <v>401</v>
      </c>
      <c r="P13145" s="4">
        <v>23679.0</v>
      </c>
      <c r="Q13145" s="3" t="s">
        <v>72</v>
      </c>
      <c r="S13145" s="3" t="s">
        <v>34</v>
      </c>
    </row>
    <row r="13146">
      <c r="A13146" s="2">
        <v>42318.714907407404</v>
      </c>
      <c r="B13146" s="3">
        <v>76.0</v>
      </c>
      <c r="C13146" s="3" t="s">
        <v>11139</v>
      </c>
      <c r="D13146" s="3">
        <v>30.0</v>
      </c>
      <c r="E13146" s="3" t="s">
        <v>11167</v>
      </c>
      <c r="F13146" s="3">
        <v>10.0</v>
      </c>
      <c r="G13146" s="3">
        <v>7.0</v>
      </c>
      <c r="H13146" s="3" t="s">
        <v>12285</v>
      </c>
      <c r="I13146" s="3" t="s">
        <v>12286</v>
      </c>
      <c r="J13146" s="3" t="s">
        <v>23</v>
      </c>
      <c r="K13146" s="3" t="s">
        <v>24</v>
      </c>
      <c r="L13146" s="3">
        <v>6.0</v>
      </c>
      <c r="M13146" s="3" t="s">
        <v>30</v>
      </c>
      <c r="N13146" s="3" t="s">
        <v>12314</v>
      </c>
      <c r="O13146" s="3" t="s">
        <v>626</v>
      </c>
      <c r="P13146" s="4">
        <v>20113.0</v>
      </c>
      <c r="Q13146" s="3" t="s">
        <v>40</v>
      </c>
      <c r="S13146" s="3" t="s">
        <v>34</v>
      </c>
    </row>
    <row r="13147">
      <c r="A13147" s="2">
        <v>42318.714907407404</v>
      </c>
      <c r="B13147" s="3">
        <v>76.0</v>
      </c>
      <c r="C13147" s="3" t="s">
        <v>11139</v>
      </c>
      <c r="D13147" s="3">
        <v>30.0</v>
      </c>
      <c r="E13147" s="3" t="s">
        <v>11167</v>
      </c>
      <c r="F13147" s="3">
        <v>10.0</v>
      </c>
      <c r="G13147" s="3">
        <v>7.0</v>
      </c>
      <c r="H13147" s="3" t="s">
        <v>12285</v>
      </c>
      <c r="I13147" s="3" t="s">
        <v>12286</v>
      </c>
      <c r="J13147" s="3" t="s">
        <v>23</v>
      </c>
      <c r="K13147" s="3" t="s">
        <v>24</v>
      </c>
      <c r="L13147" s="3">
        <v>7.0</v>
      </c>
      <c r="M13147" s="3" t="s">
        <v>25</v>
      </c>
      <c r="N13147" s="3" t="s">
        <v>9678</v>
      </c>
      <c r="O13147" s="3" t="s">
        <v>95</v>
      </c>
      <c r="P13147" s="4">
        <v>19857.0</v>
      </c>
      <c r="Q13147" s="3" t="s">
        <v>132</v>
      </c>
      <c r="S13147" s="3" t="s">
        <v>34</v>
      </c>
    </row>
    <row r="13148">
      <c r="A13148" s="2">
        <v>42318.714907407404</v>
      </c>
      <c r="B13148" s="3">
        <v>76.0</v>
      </c>
      <c r="C13148" s="3" t="s">
        <v>11139</v>
      </c>
      <c r="D13148" s="3">
        <v>30.0</v>
      </c>
      <c r="E13148" s="3" t="s">
        <v>11167</v>
      </c>
      <c r="F13148" s="3">
        <v>10.0</v>
      </c>
      <c r="G13148" s="3">
        <v>7.0</v>
      </c>
      <c r="H13148" s="3" t="s">
        <v>12285</v>
      </c>
      <c r="I13148" s="3" t="s">
        <v>12286</v>
      </c>
      <c r="J13148" s="3" t="s">
        <v>23</v>
      </c>
      <c r="K13148" s="3" t="s">
        <v>24</v>
      </c>
      <c r="L13148" s="3">
        <v>8.0</v>
      </c>
      <c r="M13148" s="3" t="s">
        <v>30</v>
      </c>
      <c r="N13148" s="3" t="s">
        <v>10967</v>
      </c>
      <c r="O13148" s="3" t="s">
        <v>7027</v>
      </c>
      <c r="P13148" s="4">
        <v>27482.0</v>
      </c>
      <c r="Q13148" s="3" t="s">
        <v>79</v>
      </c>
      <c r="S13148" s="3" t="s">
        <v>34</v>
      </c>
    </row>
    <row r="13149">
      <c r="A13149" s="2">
        <v>42318.714907407404</v>
      </c>
      <c r="B13149" s="3">
        <v>76.0</v>
      </c>
      <c r="C13149" s="3" t="s">
        <v>11139</v>
      </c>
      <c r="D13149" s="3">
        <v>30.0</v>
      </c>
      <c r="E13149" s="3" t="s">
        <v>11167</v>
      </c>
      <c r="F13149" s="3">
        <v>10.0</v>
      </c>
      <c r="G13149" s="3">
        <v>7.0</v>
      </c>
      <c r="H13149" s="3" t="s">
        <v>12285</v>
      </c>
      <c r="I13149" s="3" t="s">
        <v>12286</v>
      </c>
      <c r="J13149" s="3" t="s">
        <v>23</v>
      </c>
      <c r="K13149" s="3" t="s">
        <v>24</v>
      </c>
      <c r="L13149" s="3">
        <v>9.0</v>
      </c>
      <c r="M13149" s="3" t="s">
        <v>25</v>
      </c>
      <c r="N13149" s="3" t="s">
        <v>3270</v>
      </c>
      <c r="O13149" s="3" t="s">
        <v>1053</v>
      </c>
      <c r="P13149" s="4">
        <v>20807.0</v>
      </c>
      <c r="Q13149" s="3" t="s">
        <v>205</v>
      </c>
      <c r="S13149" s="3" t="s">
        <v>34</v>
      </c>
    </row>
    <row r="13150">
      <c r="A13150" s="2">
        <v>42318.714907407404</v>
      </c>
      <c r="B13150" s="3">
        <v>76.0</v>
      </c>
      <c r="C13150" s="3" t="s">
        <v>11139</v>
      </c>
      <c r="D13150" s="3">
        <v>30.0</v>
      </c>
      <c r="E13150" s="3" t="s">
        <v>11167</v>
      </c>
      <c r="F13150" s="3">
        <v>10.0</v>
      </c>
      <c r="G13150" s="3">
        <v>7.0</v>
      </c>
      <c r="H13150" s="3" t="s">
        <v>12285</v>
      </c>
      <c r="I13150" s="3" t="s">
        <v>12286</v>
      </c>
      <c r="J13150" s="3" t="s">
        <v>23</v>
      </c>
      <c r="K13150" s="3" t="s">
        <v>24</v>
      </c>
      <c r="L13150" s="3">
        <v>10.0</v>
      </c>
      <c r="M13150" s="3" t="s">
        <v>30</v>
      </c>
      <c r="N13150" s="3" t="s">
        <v>12315</v>
      </c>
      <c r="O13150" s="3" t="s">
        <v>12316</v>
      </c>
      <c r="P13150" s="4">
        <v>20403.0</v>
      </c>
      <c r="Q13150" s="3" t="s">
        <v>1454</v>
      </c>
      <c r="S13150" s="3" t="s">
        <v>34</v>
      </c>
    </row>
    <row r="13151">
      <c r="A13151" s="2">
        <v>42318.714907407404</v>
      </c>
      <c r="B13151" s="3">
        <v>76.0</v>
      </c>
      <c r="C13151" s="3" t="s">
        <v>11139</v>
      </c>
      <c r="D13151" s="3">
        <v>30.0</v>
      </c>
      <c r="E13151" s="3" t="s">
        <v>11167</v>
      </c>
      <c r="F13151" s="3">
        <v>10.0</v>
      </c>
      <c r="G13151" s="3">
        <v>7.0</v>
      </c>
      <c r="H13151" s="3" t="s">
        <v>12285</v>
      </c>
      <c r="I13151" s="3" t="s">
        <v>12286</v>
      </c>
      <c r="J13151" s="3" t="s">
        <v>23</v>
      </c>
      <c r="K13151" s="3" t="s">
        <v>24</v>
      </c>
      <c r="L13151" s="3">
        <v>11.0</v>
      </c>
      <c r="M13151" s="3" t="s">
        <v>25</v>
      </c>
      <c r="N13151" s="3" t="s">
        <v>12317</v>
      </c>
      <c r="O13151" s="3" t="s">
        <v>12318</v>
      </c>
      <c r="P13151" s="4">
        <v>26446.0</v>
      </c>
      <c r="Q13151" s="3" t="s">
        <v>132</v>
      </c>
      <c r="S13151" s="3" t="s">
        <v>34</v>
      </c>
    </row>
    <row r="13152">
      <c r="A13152" s="2">
        <v>42318.714907407404</v>
      </c>
      <c r="B13152" s="3">
        <v>76.0</v>
      </c>
      <c r="C13152" s="3" t="s">
        <v>11139</v>
      </c>
      <c r="D13152" s="3">
        <v>30.0</v>
      </c>
      <c r="E13152" s="3" t="s">
        <v>11167</v>
      </c>
      <c r="F13152" s="3">
        <v>10.0</v>
      </c>
      <c r="G13152" s="3">
        <v>7.0</v>
      </c>
      <c r="H13152" s="3" t="s">
        <v>12285</v>
      </c>
      <c r="I13152" s="3" t="s">
        <v>12286</v>
      </c>
      <c r="J13152" s="3" t="s">
        <v>23</v>
      </c>
      <c r="K13152" s="3" t="s">
        <v>24</v>
      </c>
      <c r="L13152" s="3">
        <v>12.0</v>
      </c>
      <c r="M13152" s="3" t="s">
        <v>30</v>
      </c>
      <c r="N13152" s="3" t="s">
        <v>8555</v>
      </c>
      <c r="O13152" s="3" t="s">
        <v>943</v>
      </c>
      <c r="P13152" s="4">
        <v>19292.0</v>
      </c>
      <c r="Q13152" s="3" t="s">
        <v>105</v>
      </c>
      <c r="S13152" s="3" t="s">
        <v>34</v>
      </c>
    </row>
    <row r="13153">
      <c r="A13153" s="2">
        <v>42318.714907407404</v>
      </c>
      <c r="B13153" s="3">
        <v>76.0</v>
      </c>
      <c r="C13153" s="3" t="s">
        <v>11139</v>
      </c>
      <c r="D13153" s="3">
        <v>30.0</v>
      </c>
      <c r="E13153" s="3" t="s">
        <v>11167</v>
      </c>
      <c r="F13153" s="3">
        <v>10.0</v>
      </c>
      <c r="G13153" s="3">
        <v>7.0</v>
      </c>
      <c r="H13153" s="3" t="s">
        <v>12285</v>
      </c>
      <c r="I13153" s="3" t="s">
        <v>12286</v>
      </c>
      <c r="J13153" s="3" t="s">
        <v>23</v>
      </c>
      <c r="K13153" s="3" t="s">
        <v>24</v>
      </c>
      <c r="L13153" s="3">
        <v>13.0</v>
      </c>
      <c r="M13153" s="3" t="s">
        <v>25</v>
      </c>
      <c r="N13153" s="3" t="s">
        <v>12319</v>
      </c>
      <c r="O13153" s="3" t="s">
        <v>1072</v>
      </c>
      <c r="P13153" s="4">
        <v>29265.0</v>
      </c>
      <c r="Q13153" s="3" t="s">
        <v>169</v>
      </c>
      <c r="S13153" s="3" t="s">
        <v>34</v>
      </c>
    </row>
    <row r="13154">
      <c r="A13154" s="2">
        <v>42318.714907407404</v>
      </c>
      <c r="B13154" s="3">
        <v>76.0</v>
      </c>
      <c r="C13154" s="3" t="s">
        <v>11139</v>
      </c>
      <c r="D13154" s="3">
        <v>30.0</v>
      </c>
      <c r="E13154" s="3" t="s">
        <v>11167</v>
      </c>
      <c r="F13154" s="3">
        <v>10.0</v>
      </c>
      <c r="G13154" s="3">
        <v>7.0</v>
      </c>
      <c r="H13154" s="3" t="s">
        <v>12285</v>
      </c>
      <c r="I13154" s="3" t="s">
        <v>12286</v>
      </c>
      <c r="J13154" s="3" t="s">
        <v>23</v>
      </c>
      <c r="K13154" s="3" t="s">
        <v>24</v>
      </c>
      <c r="L13154" s="3">
        <v>14.0</v>
      </c>
      <c r="M13154" s="3" t="s">
        <v>30</v>
      </c>
      <c r="N13154" s="3" t="s">
        <v>5863</v>
      </c>
      <c r="O13154" s="3" t="s">
        <v>329</v>
      </c>
      <c r="P13154" s="4">
        <v>21384.0</v>
      </c>
      <c r="Q13154" s="3" t="s">
        <v>52</v>
      </c>
      <c r="S13154" s="3" t="s">
        <v>34</v>
      </c>
    </row>
    <row r="13155">
      <c r="A13155" s="2">
        <v>42318.714907407404</v>
      </c>
      <c r="B13155" s="3">
        <v>76.0</v>
      </c>
      <c r="C13155" s="3" t="s">
        <v>11139</v>
      </c>
      <c r="D13155" s="3">
        <v>30.0</v>
      </c>
      <c r="E13155" s="3" t="s">
        <v>11167</v>
      </c>
      <c r="F13155" s="3">
        <v>10.0</v>
      </c>
      <c r="G13155" s="3">
        <v>7.0</v>
      </c>
      <c r="H13155" s="3" t="s">
        <v>12285</v>
      </c>
      <c r="I13155" s="3" t="s">
        <v>12286</v>
      </c>
      <c r="J13155" s="3" t="s">
        <v>23</v>
      </c>
      <c r="K13155" s="3" t="s">
        <v>24</v>
      </c>
      <c r="L13155" s="3">
        <v>15.0</v>
      </c>
      <c r="M13155" s="3" t="s">
        <v>25</v>
      </c>
      <c r="N13155" s="3" t="s">
        <v>1698</v>
      </c>
      <c r="O13155" s="3" t="s">
        <v>168</v>
      </c>
      <c r="P13155" s="4">
        <v>19466.0</v>
      </c>
      <c r="Q13155" s="3" t="s">
        <v>145</v>
      </c>
      <c r="S13155" s="3" t="s">
        <v>34</v>
      </c>
    </row>
    <row r="13156">
      <c r="A13156" s="2">
        <v>42318.714907407404</v>
      </c>
      <c r="B13156" s="3">
        <v>76.0</v>
      </c>
      <c r="C13156" s="3" t="s">
        <v>11139</v>
      </c>
      <c r="D13156" s="3">
        <v>30.0</v>
      </c>
      <c r="E13156" s="3" t="s">
        <v>11167</v>
      </c>
      <c r="F13156" s="3">
        <v>10.0</v>
      </c>
      <c r="G13156" s="3">
        <v>7.0</v>
      </c>
      <c r="H13156" s="3" t="s">
        <v>12285</v>
      </c>
      <c r="I13156" s="3" t="s">
        <v>12286</v>
      </c>
      <c r="J13156" s="3" t="s">
        <v>23</v>
      </c>
      <c r="K13156" s="3" t="s">
        <v>24</v>
      </c>
      <c r="L13156" s="3">
        <v>16.0</v>
      </c>
      <c r="M13156" s="3" t="s">
        <v>30</v>
      </c>
      <c r="N13156" s="3" t="s">
        <v>12320</v>
      </c>
      <c r="O13156" s="3" t="s">
        <v>677</v>
      </c>
      <c r="P13156" s="4">
        <v>19164.0</v>
      </c>
      <c r="Q13156" s="3" t="s">
        <v>49</v>
      </c>
      <c r="S13156" s="3" t="s">
        <v>34</v>
      </c>
    </row>
    <row r="13157">
      <c r="A13157" s="2">
        <v>42318.714907407404</v>
      </c>
      <c r="B13157" s="3">
        <v>76.0</v>
      </c>
      <c r="C13157" s="3" t="s">
        <v>11139</v>
      </c>
      <c r="D13157" s="3">
        <v>30.0</v>
      </c>
      <c r="E13157" s="3" t="s">
        <v>11167</v>
      </c>
      <c r="F13157" s="3">
        <v>10.0</v>
      </c>
      <c r="G13157" s="3">
        <v>7.0</v>
      </c>
      <c r="H13157" s="3" t="s">
        <v>12285</v>
      </c>
      <c r="I13157" s="3" t="s">
        <v>12286</v>
      </c>
      <c r="J13157" s="3" t="s">
        <v>23</v>
      </c>
      <c r="K13157" s="3" t="s">
        <v>24</v>
      </c>
      <c r="L13157" s="3">
        <v>17.0</v>
      </c>
      <c r="M13157" s="3" t="s">
        <v>25</v>
      </c>
      <c r="N13157" s="3" t="s">
        <v>12321</v>
      </c>
      <c r="O13157" s="3" t="s">
        <v>119</v>
      </c>
      <c r="P13157" s="4">
        <v>22281.0</v>
      </c>
      <c r="Q13157" s="3" t="s">
        <v>115</v>
      </c>
      <c r="S13157" s="3" t="s">
        <v>34</v>
      </c>
    </row>
    <row r="13158">
      <c r="A13158" s="2">
        <v>42318.714907407404</v>
      </c>
      <c r="B13158" s="3">
        <v>76.0</v>
      </c>
      <c r="C13158" s="3" t="s">
        <v>11139</v>
      </c>
      <c r="D13158" s="3">
        <v>30.0</v>
      </c>
      <c r="E13158" s="3" t="s">
        <v>11167</v>
      </c>
      <c r="F13158" s="3">
        <v>10.0</v>
      </c>
      <c r="G13158" s="3">
        <v>7.0</v>
      </c>
      <c r="H13158" s="3" t="s">
        <v>12285</v>
      </c>
      <c r="I13158" s="3" t="s">
        <v>12286</v>
      </c>
      <c r="J13158" s="3" t="s">
        <v>23</v>
      </c>
      <c r="K13158" s="3" t="s">
        <v>24</v>
      </c>
      <c r="L13158" s="3">
        <v>18.0</v>
      </c>
      <c r="M13158" s="3" t="s">
        <v>30</v>
      </c>
      <c r="N13158" s="3" t="s">
        <v>2329</v>
      </c>
      <c r="O13158" s="3" t="s">
        <v>722</v>
      </c>
      <c r="P13158" s="4">
        <v>22094.0</v>
      </c>
      <c r="Q13158" s="3" t="s">
        <v>115</v>
      </c>
      <c r="S13158" s="3" t="s">
        <v>34</v>
      </c>
    </row>
    <row r="13159">
      <c r="A13159" s="2">
        <v>42318.714907407404</v>
      </c>
      <c r="B13159" s="3">
        <v>76.0</v>
      </c>
      <c r="C13159" s="3" t="s">
        <v>11139</v>
      </c>
      <c r="D13159" s="3">
        <v>30.0</v>
      </c>
      <c r="E13159" s="3" t="s">
        <v>11167</v>
      </c>
      <c r="F13159" s="3">
        <v>10.0</v>
      </c>
      <c r="G13159" s="3">
        <v>7.0</v>
      </c>
      <c r="H13159" s="3" t="s">
        <v>12285</v>
      </c>
      <c r="I13159" s="3" t="s">
        <v>12286</v>
      </c>
      <c r="J13159" s="3" t="s">
        <v>23</v>
      </c>
      <c r="K13159" s="3" t="s">
        <v>24</v>
      </c>
      <c r="L13159" s="3">
        <v>19.0</v>
      </c>
      <c r="M13159" s="3" t="s">
        <v>25</v>
      </c>
      <c r="N13159" s="3" t="s">
        <v>4806</v>
      </c>
      <c r="O13159" s="3" t="s">
        <v>2093</v>
      </c>
      <c r="P13159" s="4">
        <v>26548.0</v>
      </c>
      <c r="Q13159" s="3" t="s">
        <v>247</v>
      </c>
      <c r="S13159" s="3" t="s">
        <v>34</v>
      </c>
    </row>
    <row r="13160">
      <c r="A13160" s="2">
        <v>42318.714907407404</v>
      </c>
      <c r="B13160" s="3">
        <v>76.0</v>
      </c>
      <c r="C13160" s="3" t="s">
        <v>11139</v>
      </c>
      <c r="D13160" s="3">
        <v>30.0</v>
      </c>
      <c r="E13160" s="3" t="s">
        <v>11167</v>
      </c>
      <c r="F13160" s="3">
        <v>10.0</v>
      </c>
      <c r="G13160" s="3">
        <v>7.0</v>
      </c>
      <c r="H13160" s="3" t="s">
        <v>12285</v>
      </c>
      <c r="I13160" s="3" t="s">
        <v>12286</v>
      </c>
      <c r="J13160" s="3" t="s">
        <v>23</v>
      </c>
      <c r="K13160" s="3" t="s">
        <v>24</v>
      </c>
      <c r="L13160" s="3">
        <v>20.0</v>
      </c>
      <c r="M13160" s="3" t="s">
        <v>30</v>
      </c>
      <c r="N13160" s="3" t="s">
        <v>12322</v>
      </c>
      <c r="O13160" s="3" t="s">
        <v>3917</v>
      </c>
      <c r="P13160" s="4">
        <v>22982.0</v>
      </c>
      <c r="Q13160" s="3" t="s">
        <v>132</v>
      </c>
      <c r="S13160" s="3" t="s">
        <v>34</v>
      </c>
    </row>
    <row r="13161">
      <c r="A13161" s="2">
        <v>42318.714907407404</v>
      </c>
      <c r="B13161" s="3">
        <v>76.0</v>
      </c>
      <c r="C13161" s="3" t="s">
        <v>11139</v>
      </c>
      <c r="D13161" s="3">
        <v>30.0</v>
      </c>
      <c r="E13161" s="3" t="s">
        <v>11167</v>
      </c>
      <c r="F13161" s="3">
        <v>10.0</v>
      </c>
      <c r="G13161" s="3">
        <v>7.0</v>
      </c>
      <c r="H13161" s="3" t="s">
        <v>12285</v>
      </c>
      <c r="I13161" s="3" t="s">
        <v>12286</v>
      </c>
      <c r="J13161" s="3" t="s">
        <v>23</v>
      </c>
      <c r="K13161" s="3" t="s">
        <v>24</v>
      </c>
      <c r="L13161" s="3">
        <v>21.0</v>
      </c>
      <c r="M13161" s="3" t="s">
        <v>25</v>
      </c>
      <c r="N13161" s="3" t="s">
        <v>2932</v>
      </c>
      <c r="O13161" s="3" t="s">
        <v>42</v>
      </c>
      <c r="P13161" s="4">
        <v>24326.0</v>
      </c>
      <c r="Q13161" s="3" t="s">
        <v>46</v>
      </c>
      <c r="S13161" s="3" t="s">
        <v>34</v>
      </c>
    </row>
    <row r="13162">
      <c r="A13162" s="2">
        <v>42318.714907407404</v>
      </c>
      <c r="B13162" s="3">
        <v>76.0</v>
      </c>
      <c r="C13162" s="3" t="s">
        <v>11139</v>
      </c>
      <c r="D13162" s="3">
        <v>30.0</v>
      </c>
      <c r="E13162" s="3" t="s">
        <v>11167</v>
      </c>
      <c r="F13162" s="3">
        <v>10.0</v>
      </c>
      <c r="G13162" s="3">
        <v>7.0</v>
      </c>
      <c r="H13162" s="3" t="s">
        <v>12285</v>
      </c>
      <c r="I13162" s="3" t="s">
        <v>12286</v>
      </c>
      <c r="J13162" s="3" t="s">
        <v>23</v>
      </c>
      <c r="K13162" s="3" t="s">
        <v>24</v>
      </c>
      <c r="L13162" s="3">
        <v>22.0</v>
      </c>
      <c r="M13162" s="3" t="s">
        <v>30</v>
      </c>
      <c r="N13162" s="3" t="s">
        <v>12323</v>
      </c>
      <c r="O13162" s="3" t="s">
        <v>694</v>
      </c>
      <c r="P13162" s="4">
        <v>22178.0</v>
      </c>
      <c r="Q13162" s="3" t="s">
        <v>169</v>
      </c>
      <c r="S13162" s="3" t="s">
        <v>34</v>
      </c>
    </row>
    <row r="13163">
      <c r="A13163" s="2">
        <v>42318.714907407404</v>
      </c>
      <c r="B13163" s="3">
        <v>76.0</v>
      </c>
      <c r="C13163" s="3" t="s">
        <v>11139</v>
      </c>
      <c r="D13163" s="3">
        <v>31.0</v>
      </c>
      <c r="E13163" s="3" t="s">
        <v>11190</v>
      </c>
      <c r="F13163" s="3">
        <v>10.0</v>
      </c>
      <c r="G13163" s="3">
        <v>7.0</v>
      </c>
      <c r="H13163" s="3" t="s">
        <v>12285</v>
      </c>
      <c r="I13163" s="3" t="s">
        <v>12286</v>
      </c>
      <c r="J13163" s="3" t="s">
        <v>23</v>
      </c>
      <c r="K13163" s="3" t="s">
        <v>272</v>
      </c>
      <c r="L13163" s="3">
        <v>1.0</v>
      </c>
      <c r="M13163" s="3" t="s">
        <v>25</v>
      </c>
      <c r="N13163" s="3" t="s">
        <v>12324</v>
      </c>
      <c r="O13163" s="3" t="s">
        <v>127</v>
      </c>
      <c r="P13163" s="4">
        <v>22133.0</v>
      </c>
      <c r="Q13163" s="3" t="s">
        <v>1205</v>
      </c>
      <c r="S13163" s="3" t="s">
        <v>29</v>
      </c>
    </row>
    <row r="13164">
      <c r="A13164" s="2">
        <v>42318.714907407404</v>
      </c>
      <c r="B13164" s="3">
        <v>76.0</v>
      </c>
      <c r="C13164" s="3" t="s">
        <v>11139</v>
      </c>
      <c r="D13164" s="3">
        <v>31.0</v>
      </c>
      <c r="E13164" s="3" t="s">
        <v>11190</v>
      </c>
      <c r="F13164" s="3">
        <v>10.0</v>
      </c>
      <c r="G13164" s="3">
        <v>7.0</v>
      </c>
      <c r="H13164" s="3" t="s">
        <v>12285</v>
      </c>
      <c r="I13164" s="3" t="s">
        <v>12286</v>
      </c>
      <c r="J13164" s="3" t="s">
        <v>23</v>
      </c>
      <c r="K13164" s="3" t="s">
        <v>24</v>
      </c>
      <c r="L13164" s="3">
        <v>2.0</v>
      </c>
      <c r="M13164" s="3" t="s">
        <v>30</v>
      </c>
      <c r="N13164" s="3" t="s">
        <v>1046</v>
      </c>
      <c r="O13164" s="3" t="s">
        <v>1027</v>
      </c>
      <c r="P13164" s="4">
        <v>24914.0</v>
      </c>
      <c r="Q13164" s="3" t="s">
        <v>37</v>
      </c>
      <c r="S13164" s="3" t="s">
        <v>34</v>
      </c>
    </row>
    <row r="13165">
      <c r="A13165" s="2">
        <v>42318.714907407404</v>
      </c>
      <c r="B13165" s="3">
        <v>76.0</v>
      </c>
      <c r="C13165" s="3" t="s">
        <v>11139</v>
      </c>
      <c r="D13165" s="3">
        <v>31.0</v>
      </c>
      <c r="E13165" s="3" t="s">
        <v>11190</v>
      </c>
      <c r="F13165" s="3">
        <v>10.0</v>
      </c>
      <c r="G13165" s="3">
        <v>7.0</v>
      </c>
      <c r="H13165" s="3" t="s">
        <v>12285</v>
      </c>
      <c r="I13165" s="3" t="s">
        <v>12286</v>
      </c>
      <c r="J13165" s="3" t="s">
        <v>23</v>
      </c>
      <c r="K13165" s="3" t="s">
        <v>24</v>
      </c>
      <c r="L13165" s="3">
        <v>3.0</v>
      </c>
      <c r="M13165" s="3" t="s">
        <v>25</v>
      </c>
      <c r="N13165" s="3" t="s">
        <v>12325</v>
      </c>
      <c r="O13165" s="3" t="s">
        <v>281</v>
      </c>
      <c r="P13165" s="4">
        <v>19351.0</v>
      </c>
      <c r="Q13165" s="3" t="s">
        <v>345</v>
      </c>
      <c r="S13165" s="3" t="s">
        <v>29</v>
      </c>
    </row>
    <row r="13166">
      <c r="A13166" s="2">
        <v>42318.714907407404</v>
      </c>
      <c r="B13166" s="3">
        <v>76.0</v>
      </c>
      <c r="C13166" s="3" t="s">
        <v>11139</v>
      </c>
      <c r="D13166" s="3">
        <v>31.0</v>
      </c>
      <c r="E13166" s="3" t="s">
        <v>11190</v>
      </c>
      <c r="F13166" s="3">
        <v>10.0</v>
      </c>
      <c r="G13166" s="3">
        <v>7.0</v>
      </c>
      <c r="H13166" s="3" t="s">
        <v>12285</v>
      </c>
      <c r="I13166" s="3" t="s">
        <v>12286</v>
      </c>
      <c r="J13166" s="3" t="s">
        <v>23</v>
      </c>
      <c r="K13166" s="3" t="s">
        <v>24</v>
      </c>
      <c r="L13166" s="3">
        <v>4.0</v>
      </c>
      <c r="M13166" s="3" t="s">
        <v>30</v>
      </c>
      <c r="N13166" s="3" t="s">
        <v>12326</v>
      </c>
      <c r="O13166" s="3" t="s">
        <v>1197</v>
      </c>
      <c r="P13166" s="4">
        <v>17877.0</v>
      </c>
      <c r="Q13166" s="3" t="s">
        <v>149</v>
      </c>
      <c r="S13166" s="3" t="s">
        <v>34</v>
      </c>
    </row>
    <row r="13167">
      <c r="A13167" s="2">
        <v>42318.714907407404</v>
      </c>
      <c r="B13167" s="3">
        <v>76.0</v>
      </c>
      <c r="C13167" s="3" t="s">
        <v>11139</v>
      </c>
      <c r="D13167" s="3">
        <v>31.0</v>
      </c>
      <c r="E13167" s="3" t="s">
        <v>11190</v>
      </c>
      <c r="F13167" s="3">
        <v>10.0</v>
      </c>
      <c r="G13167" s="3">
        <v>7.0</v>
      </c>
      <c r="H13167" s="3" t="s">
        <v>12285</v>
      </c>
      <c r="I13167" s="3" t="s">
        <v>12286</v>
      </c>
      <c r="J13167" s="3" t="s">
        <v>23</v>
      </c>
      <c r="K13167" s="3" t="s">
        <v>24</v>
      </c>
      <c r="L13167" s="3">
        <v>5.0</v>
      </c>
      <c r="M13167" s="3" t="s">
        <v>25</v>
      </c>
      <c r="N13167" s="3" t="s">
        <v>12327</v>
      </c>
      <c r="O13167" s="3" t="s">
        <v>377</v>
      </c>
      <c r="P13167" s="4">
        <v>24175.0</v>
      </c>
      <c r="Q13167" s="3" t="s">
        <v>1205</v>
      </c>
      <c r="S13167" s="3" t="s">
        <v>29</v>
      </c>
    </row>
    <row r="13168">
      <c r="A13168" s="2">
        <v>42318.714907407404</v>
      </c>
      <c r="B13168" s="3">
        <v>76.0</v>
      </c>
      <c r="C13168" s="3" t="s">
        <v>11139</v>
      </c>
      <c r="D13168" s="3">
        <v>31.0</v>
      </c>
      <c r="E13168" s="3" t="s">
        <v>11190</v>
      </c>
      <c r="F13168" s="3">
        <v>10.0</v>
      </c>
      <c r="G13168" s="3">
        <v>7.0</v>
      </c>
      <c r="H13168" s="3" t="s">
        <v>12285</v>
      </c>
      <c r="I13168" s="3" t="s">
        <v>12286</v>
      </c>
      <c r="J13168" s="3" t="s">
        <v>23</v>
      </c>
      <c r="K13168" s="3" t="s">
        <v>24</v>
      </c>
      <c r="L13168" s="3">
        <v>6.0</v>
      </c>
      <c r="M13168" s="3" t="s">
        <v>30</v>
      </c>
      <c r="N13168" s="3" t="s">
        <v>10374</v>
      </c>
      <c r="O13168" s="3" t="s">
        <v>98</v>
      </c>
      <c r="P13168" s="4">
        <v>22203.0</v>
      </c>
      <c r="Q13168" s="3" t="s">
        <v>132</v>
      </c>
      <c r="S13168" s="3" t="s">
        <v>34</v>
      </c>
    </row>
    <row r="13169">
      <c r="A13169" s="2">
        <v>42318.714907407404</v>
      </c>
      <c r="B13169" s="3">
        <v>76.0</v>
      </c>
      <c r="C13169" s="3" t="s">
        <v>11139</v>
      </c>
      <c r="D13169" s="3">
        <v>31.0</v>
      </c>
      <c r="E13169" s="3" t="s">
        <v>11190</v>
      </c>
      <c r="F13169" s="3">
        <v>10.0</v>
      </c>
      <c r="G13169" s="3">
        <v>7.0</v>
      </c>
      <c r="H13169" s="3" t="s">
        <v>12285</v>
      </c>
      <c r="I13169" s="3" t="s">
        <v>12286</v>
      </c>
      <c r="J13169" s="3" t="s">
        <v>23</v>
      </c>
      <c r="K13169" s="3" t="s">
        <v>24</v>
      </c>
      <c r="L13169" s="3">
        <v>7.0</v>
      </c>
      <c r="M13169" s="3" t="s">
        <v>25</v>
      </c>
      <c r="N13169" s="3" t="s">
        <v>12328</v>
      </c>
      <c r="O13169" s="3" t="s">
        <v>1068</v>
      </c>
      <c r="P13169" s="4">
        <v>23019.0</v>
      </c>
      <c r="Q13169" s="3" t="s">
        <v>52</v>
      </c>
      <c r="S13169" s="3" t="s">
        <v>34</v>
      </c>
    </row>
    <row r="13170">
      <c r="A13170" s="2">
        <v>42318.714907407404</v>
      </c>
      <c r="B13170" s="3">
        <v>76.0</v>
      </c>
      <c r="C13170" s="3" t="s">
        <v>11139</v>
      </c>
      <c r="D13170" s="3">
        <v>31.0</v>
      </c>
      <c r="E13170" s="3" t="s">
        <v>11190</v>
      </c>
      <c r="F13170" s="3">
        <v>10.0</v>
      </c>
      <c r="G13170" s="3">
        <v>7.0</v>
      </c>
      <c r="H13170" s="3" t="s">
        <v>12285</v>
      </c>
      <c r="I13170" s="3" t="s">
        <v>12286</v>
      </c>
      <c r="J13170" s="3" t="s">
        <v>23</v>
      </c>
      <c r="K13170" s="3" t="s">
        <v>24</v>
      </c>
      <c r="L13170" s="3">
        <v>8.0</v>
      </c>
      <c r="M13170" s="3" t="s">
        <v>30</v>
      </c>
      <c r="N13170" s="3" t="s">
        <v>12329</v>
      </c>
      <c r="O13170" s="3" t="s">
        <v>102</v>
      </c>
      <c r="P13170" s="4">
        <v>21259.0</v>
      </c>
      <c r="Q13170" s="3" t="s">
        <v>52</v>
      </c>
      <c r="S13170" s="3" t="s">
        <v>34</v>
      </c>
    </row>
    <row r="13171">
      <c r="A13171" s="2">
        <v>42318.714907407404</v>
      </c>
      <c r="B13171" s="3">
        <v>76.0</v>
      </c>
      <c r="C13171" s="3" t="s">
        <v>11139</v>
      </c>
      <c r="D13171" s="3">
        <v>31.0</v>
      </c>
      <c r="E13171" s="3" t="s">
        <v>11190</v>
      </c>
      <c r="F13171" s="3">
        <v>10.0</v>
      </c>
      <c r="G13171" s="3">
        <v>7.0</v>
      </c>
      <c r="H13171" s="3" t="s">
        <v>12285</v>
      </c>
      <c r="I13171" s="3" t="s">
        <v>12286</v>
      </c>
      <c r="J13171" s="3" t="s">
        <v>23</v>
      </c>
      <c r="K13171" s="3" t="s">
        <v>24</v>
      </c>
      <c r="L13171" s="3">
        <v>9.0</v>
      </c>
      <c r="M13171" s="3" t="s">
        <v>25</v>
      </c>
      <c r="N13171" s="3" t="s">
        <v>12330</v>
      </c>
      <c r="O13171" s="3" t="s">
        <v>69</v>
      </c>
      <c r="P13171" s="4">
        <v>23378.0</v>
      </c>
      <c r="Q13171" s="3" t="s">
        <v>40</v>
      </c>
      <c r="S13171" s="3" t="s">
        <v>34</v>
      </c>
    </row>
    <row r="13172">
      <c r="A13172" s="2">
        <v>42318.714907407404</v>
      </c>
      <c r="B13172" s="3">
        <v>76.0</v>
      </c>
      <c r="C13172" s="3" t="s">
        <v>11139</v>
      </c>
      <c r="D13172" s="3">
        <v>31.0</v>
      </c>
      <c r="E13172" s="3" t="s">
        <v>11190</v>
      </c>
      <c r="F13172" s="3">
        <v>10.0</v>
      </c>
      <c r="G13172" s="3">
        <v>7.0</v>
      </c>
      <c r="H13172" s="3" t="s">
        <v>12285</v>
      </c>
      <c r="I13172" s="3" t="s">
        <v>12286</v>
      </c>
      <c r="J13172" s="3" t="s">
        <v>23</v>
      </c>
      <c r="K13172" s="3" t="s">
        <v>24</v>
      </c>
      <c r="L13172" s="3">
        <v>10.0</v>
      </c>
      <c r="M13172" s="3" t="s">
        <v>30</v>
      </c>
      <c r="N13172" s="3" t="s">
        <v>12331</v>
      </c>
      <c r="O13172" s="3" t="s">
        <v>307</v>
      </c>
      <c r="P13172" s="4">
        <v>19764.0</v>
      </c>
      <c r="Q13172" s="3" t="s">
        <v>86</v>
      </c>
      <c r="S13172" s="3" t="s">
        <v>29</v>
      </c>
    </row>
    <row r="13173">
      <c r="A13173" s="2">
        <v>42318.714907407404</v>
      </c>
      <c r="B13173" s="3">
        <v>76.0</v>
      </c>
      <c r="C13173" s="3" t="s">
        <v>11139</v>
      </c>
      <c r="D13173" s="3">
        <v>31.0</v>
      </c>
      <c r="E13173" s="3" t="s">
        <v>11190</v>
      </c>
      <c r="F13173" s="3">
        <v>10.0</v>
      </c>
      <c r="G13173" s="3">
        <v>7.0</v>
      </c>
      <c r="H13173" s="3" t="s">
        <v>12285</v>
      </c>
      <c r="I13173" s="3" t="s">
        <v>12286</v>
      </c>
      <c r="J13173" s="3" t="s">
        <v>23</v>
      </c>
      <c r="K13173" s="3" t="s">
        <v>24</v>
      </c>
      <c r="L13173" s="3">
        <v>11.0</v>
      </c>
      <c r="M13173" s="3" t="s">
        <v>25</v>
      </c>
      <c r="N13173" s="3" t="s">
        <v>12332</v>
      </c>
      <c r="O13173" s="3" t="s">
        <v>4301</v>
      </c>
      <c r="P13173" s="4">
        <v>27931.0</v>
      </c>
      <c r="Q13173" s="3" t="s">
        <v>216</v>
      </c>
      <c r="S13173" s="3" t="s">
        <v>29</v>
      </c>
    </row>
    <row r="13174">
      <c r="A13174" s="2">
        <v>42318.714907407404</v>
      </c>
      <c r="B13174" s="3">
        <v>76.0</v>
      </c>
      <c r="C13174" s="3" t="s">
        <v>11139</v>
      </c>
      <c r="D13174" s="3">
        <v>31.0</v>
      </c>
      <c r="E13174" s="3" t="s">
        <v>11190</v>
      </c>
      <c r="F13174" s="3">
        <v>10.0</v>
      </c>
      <c r="G13174" s="3">
        <v>7.0</v>
      </c>
      <c r="H13174" s="3" t="s">
        <v>12285</v>
      </c>
      <c r="I13174" s="3" t="s">
        <v>12286</v>
      </c>
      <c r="J13174" s="3" t="s">
        <v>23</v>
      </c>
      <c r="K13174" s="3" t="s">
        <v>24</v>
      </c>
      <c r="L13174" s="3">
        <v>12.0</v>
      </c>
      <c r="M13174" s="3" t="s">
        <v>30</v>
      </c>
      <c r="N13174" s="3" t="s">
        <v>12333</v>
      </c>
      <c r="O13174" s="3" t="s">
        <v>342</v>
      </c>
      <c r="P13174" s="4">
        <v>29395.0</v>
      </c>
      <c r="Q13174" s="3" t="s">
        <v>60</v>
      </c>
      <c r="S13174" s="3" t="s">
        <v>34</v>
      </c>
    </row>
    <row r="13175">
      <c r="A13175" s="2">
        <v>42318.714907407404</v>
      </c>
      <c r="B13175" s="3">
        <v>76.0</v>
      </c>
      <c r="C13175" s="3" t="s">
        <v>11139</v>
      </c>
      <c r="D13175" s="3">
        <v>31.0</v>
      </c>
      <c r="E13175" s="3" t="s">
        <v>11190</v>
      </c>
      <c r="F13175" s="3">
        <v>10.0</v>
      </c>
      <c r="G13175" s="3">
        <v>7.0</v>
      </c>
      <c r="H13175" s="3" t="s">
        <v>12285</v>
      </c>
      <c r="I13175" s="3" t="s">
        <v>12286</v>
      </c>
      <c r="J13175" s="3" t="s">
        <v>23</v>
      </c>
      <c r="K13175" s="3" t="s">
        <v>24</v>
      </c>
      <c r="L13175" s="3">
        <v>13.0</v>
      </c>
      <c r="M13175" s="3" t="s">
        <v>25</v>
      </c>
      <c r="N13175" s="3" t="s">
        <v>12334</v>
      </c>
      <c r="O13175" s="3" t="s">
        <v>384</v>
      </c>
      <c r="P13175" s="4">
        <v>19042.0</v>
      </c>
      <c r="Q13175" s="3" t="s">
        <v>49</v>
      </c>
      <c r="S13175" s="3" t="s">
        <v>34</v>
      </c>
    </row>
    <row r="13176">
      <c r="A13176" s="2">
        <v>42318.714907407404</v>
      </c>
      <c r="B13176" s="3">
        <v>76.0</v>
      </c>
      <c r="C13176" s="3" t="s">
        <v>11139</v>
      </c>
      <c r="D13176" s="3">
        <v>31.0</v>
      </c>
      <c r="E13176" s="3" t="s">
        <v>11190</v>
      </c>
      <c r="F13176" s="3">
        <v>10.0</v>
      </c>
      <c r="G13176" s="3">
        <v>7.0</v>
      </c>
      <c r="H13176" s="3" t="s">
        <v>12285</v>
      </c>
      <c r="I13176" s="3" t="s">
        <v>12286</v>
      </c>
      <c r="J13176" s="3" t="s">
        <v>23</v>
      </c>
      <c r="K13176" s="3" t="s">
        <v>24</v>
      </c>
      <c r="L13176" s="3">
        <v>14.0</v>
      </c>
      <c r="M13176" s="3" t="s">
        <v>30</v>
      </c>
      <c r="N13176" s="3" t="s">
        <v>12335</v>
      </c>
      <c r="O13176" s="3" t="s">
        <v>171</v>
      </c>
      <c r="P13176" s="4">
        <v>18120.0</v>
      </c>
      <c r="Q13176" s="3" t="s">
        <v>209</v>
      </c>
      <c r="S13176" s="3" t="s">
        <v>34</v>
      </c>
    </row>
    <row r="13177">
      <c r="A13177" s="2">
        <v>42318.714907407404</v>
      </c>
      <c r="B13177" s="3">
        <v>76.0</v>
      </c>
      <c r="C13177" s="3" t="s">
        <v>11139</v>
      </c>
      <c r="D13177" s="3">
        <v>31.0</v>
      </c>
      <c r="E13177" s="3" t="s">
        <v>11190</v>
      </c>
      <c r="F13177" s="3">
        <v>10.0</v>
      </c>
      <c r="G13177" s="3">
        <v>7.0</v>
      </c>
      <c r="H13177" s="3" t="s">
        <v>12285</v>
      </c>
      <c r="I13177" s="3" t="s">
        <v>12286</v>
      </c>
      <c r="J13177" s="3" t="s">
        <v>23</v>
      </c>
      <c r="K13177" s="3" t="s">
        <v>24</v>
      </c>
      <c r="L13177" s="3">
        <v>15.0</v>
      </c>
      <c r="M13177" s="3" t="s">
        <v>25</v>
      </c>
      <c r="N13177" s="3" t="s">
        <v>12336</v>
      </c>
      <c r="O13177" s="3" t="s">
        <v>1234</v>
      </c>
      <c r="P13177" s="4">
        <v>18786.0</v>
      </c>
      <c r="Q13177" s="3" t="s">
        <v>189</v>
      </c>
      <c r="S13177" s="3" t="s">
        <v>34</v>
      </c>
    </row>
    <row r="13178">
      <c r="A13178" s="2">
        <v>42318.714907407404</v>
      </c>
      <c r="B13178" s="3">
        <v>76.0</v>
      </c>
      <c r="C13178" s="3" t="s">
        <v>11139</v>
      </c>
      <c r="D13178" s="3">
        <v>31.0</v>
      </c>
      <c r="E13178" s="3" t="s">
        <v>11190</v>
      </c>
      <c r="F13178" s="3">
        <v>10.0</v>
      </c>
      <c r="G13178" s="3">
        <v>7.0</v>
      </c>
      <c r="H13178" s="3" t="s">
        <v>12285</v>
      </c>
      <c r="I13178" s="3" t="s">
        <v>12286</v>
      </c>
      <c r="J13178" s="3" t="s">
        <v>23</v>
      </c>
      <c r="K13178" s="3" t="s">
        <v>24</v>
      </c>
      <c r="L13178" s="3">
        <v>16.0</v>
      </c>
      <c r="M13178" s="3" t="s">
        <v>30</v>
      </c>
      <c r="N13178" s="3" t="s">
        <v>12337</v>
      </c>
      <c r="O13178" s="3" t="s">
        <v>375</v>
      </c>
      <c r="P13178" s="4">
        <v>21812.0</v>
      </c>
      <c r="Q13178" s="3" t="s">
        <v>189</v>
      </c>
      <c r="S13178" s="3" t="s">
        <v>34</v>
      </c>
    </row>
    <row r="13179">
      <c r="A13179" s="2">
        <v>42318.714907407404</v>
      </c>
      <c r="B13179" s="3">
        <v>76.0</v>
      </c>
      <c r="C13179" s="3" t="s">
        <v>11139</v>
      </c>
      <c r="D13179" s="3">
        <v>31.0</v>
      </c>
      <c r="E13179" s="3" t="s">
        <v>11190</v>
      </c>
      <c r="F13179" s="3">
        <v>10.0</v>
      </c>
      <c r="G13179" s="3">
        <v>7.0</v>
      </c>
      <c r="H13179" s="3" t="s">
        <v>12285</v>
      </c>
      <c r="I13179" s="3" t="s">
        <v>12286</v>
      </c>
      <c r="J13179" s="3" t="s">
        <v>23</v>
      </c>
      <c r="K13179" s="3" t="s">
        <v>24</v>
      </c>
      <c r="L13179" s="3">
        <v>17.0</v>
      </c>
      <c r="M13179" s="3" t="s">
        <v>25</v>
      </c>
      <c r="N13179" s="3" t="s">
        <v>12338</v>
      </c>
      <c r="O13179" s="3" t="s">
        <v>10010</v>
      </c>
      <c r="P13179" s="4">
        <v>25390.0</v>
      </c>
      <c r="Q13179" s="3" t="s">
        <v>110</v>
      </c>
      <c r="S13179" s="3" t="s">
        <v>34</v>
      </c>
    </row>
    <row r="13180">
      <c r="A13180" s="2">
        <v>42318.714907407404</v>
      </c>
      <c r="B13180" s="3">
        <v>76.0</v>
      </c>
      <c r="C13180" s="3" t="s">
        <v>11139</v>
      </c>
      <c r="D13180" s="3">
        <v>31.0</v>
      </c>
      <c r="E13180" s="3" t="s">
        <v>11190</v>
      </c>
      <c r="F13180" s="3">
        <v>10.0</v>
      </c>
      <c r="G13180" s="3">
        <v>7.0</v>
      </c>
      <c r="H13180" s="3" t="s">
        <v>12285</v>
      </c>
      <c r="I13180" s="3" t="s">
        <v>12286</v>
      </c>
      <c r="J13180" s="3" t="s">
        <v>23</v>
      </c>
      <c r="K13180" s="3" t="s">
        <v>24</v>
      </c>
      <c r="L13180" s="3">
        <v>18.0</v>
      </c>
      <c r="M13180" s="3" t="s">
        <v>30</v>
      </c>
      <c r="N13180" s="3" t="s">
        <v>11737</v>
      </c>
      <c r="O13180" s="3" t="s">
        <v>71</v>
      </c>
      <c r="P13180" s="4">
        <v>27219.0</v>
      </c>
      <c r="Q13180" s="3" t="s">
        <v>1955</v>
      </c>
      <c r="S13180" s="3" t="s">
        <v>34</v>
      </c>
    </row>
    <row r="13181">
      <c r="A13181" s="2">
        <v>42318.714907407404</v>
      </c>
      <c r="B13181" s="3">
        <v>76.0</v>
      </c>
      <c r="C13181" s="3" t="s">
        <v>11139</v>
      </c>
      <c r="D13181" s="3">
        <v>31.0</v>
      </c>
      <c r="E13181" s="3" t="s">
        <v>11190</v>
      </c>
      <c r="F13181" s="3">
        <v>10.0</v>
      </c>
      <c r="G13181" s="3">
        <v>7.0</v>
      </c>
      <c r="H13181" s="3" t="s">
        <v>12285</v>
      </c>
      <c r="I13181" s="3" t="s">
        <v>12286</v>
      </c>
      <c r="J13181" s="3" t="s">
        <v>23</v>
      </c>
      <c r="K13181" s="3" t="s">
        <v>24</v>
      </c>
      <c r="L13181" s="3">
        <v>19.0</v>
      </c>
      <c r="M13181" s="3" t="s">
        <v>25</v>
      </c>
      <c r="N13181" s="3" t="s">
        <v>12339</v>
      </c>
      <c r="O13181" s="3" t="s">
        <v>196</v>
      </c>
      <c r="P13181" s="4">
        <v>29894.0</v>
      </c>
      <c r="Q13181" s="3" t="s">
        <v>75</v>
      </c>
      <c r="S13181" s="3" t="s">
        <v>34</v>
      </c>
    </row>
    <row r="13182">
      <c r="A13182" s="2">
        <v>42318.714907407404</v>
      </c>
      <c r="B13182" s="3">
        <v>76.0</v>
      </c>
      <c r="C13182" s="3" t="s">
        <v>11139</v>
      </c>
      <c r="D13182" s="3">
        <v>31.0</v>
      </c>
      <c r="E13182" s="3" t="s">
        <v>11190</v>
      </c>
      <c r="F13182" s="3">
        <v>10.0</v>
      </c>
      <c r="G13182" s="3">
        <v>7.0</v>
      </c>
      <c r="H13182" s="3" t="s">
        <v>12285</v>
      </c>
      <c r="I13182" s="3" t="s">
        <v>12286</v>
      </c>
      <c r="J13182" s="3" t="s">
        <v>23</v>
      </c>
      <c r="K13182" s="3" t="s">
        <v>24</v>
      </c>
      <c r="L13182" s="3">
        <v>20.0</v>
      </c>
      <c r="M13182" s="3" t="s">
        <v>30</v>
      </c>
      <c r="N13182" s="3" t="s">
        <v>3956</v>
      </c>
      <c r="O13182" s="3" t="s">
        <v>497</v>
      </c>
      <c r="P13182" s="4">
        <v>19531.0</v>
      </c>
      <c r="Q13182" s="3" t="s">
        <v>216</v>
      </c>
      <c r="S13182" s="3" t="s">
        <v>29</v>
      </c>
    </row>
    <row r="13183">
      <c r="A13183" s="2">
        <v>42318.714907407404</v>
      </c>
      <c r="B13183" s="3">
        <v>76.0</v>
      </c>
      <c r="C13183" s="3" t="s">
        <v>11139</v>
      </c>
      <c r="D13183" s="3">
        <v>31.0</v>
      </c>
      <c r="E13183" s="3" t="s">
        <v>11190</v>
      </c>
      <c r="F13183" s="3">
        <v>10.0</v>
      </c>
      <c r="G13183" s="3">
        <v>7.0</v>
      </c>
      <c r="H13183" s="3" t="s">
        <v>12285</v>
      </c>
      <c r="I13183" s="3" t="s">
        <v>12286</v>
      </c>
      <c r="J13183" s="3" t="s">
        <v>23</v>
      </c>
      <c r="K13183" s="3" t="s">
        <v>24</v>
      </c>
      <c r="L13183" s="3">
        <v>21.0</v>
      </c>
      <c r="M13183" s="3" t="s">
        <v>25</v>
      </c>
      <c r="N13183" s="3" t="s">
        <v>12340</v>
      </c>
      <c r="O13183" s="3" t="s">
        <v>102</v>
      </c>
      <c r="P13183" s="4">
        <v>19229.0</v>
      </c>
      <c r="Q13183" s="3" t="s">
        <v>113</v>
      </c>
      <c r="S13183" s="3" t="s">
        <v>34</v>
      </c>
    </row>
    <row r="13184">
      <c r="A13184" s="2">
        <v>42318.714907407404</v>
      </c>
      <c r="B13184" s="3">
        <v>76.0</v>
      </c>
      <c r="C13184" s="3" t="s">
        <v>11139</v>
      </c>
      <c r="D13184" s="3">
        <v>31.0</v>
      </c>
      <c r="E13184" s="3" t="s">
        <v>11190</v>
      </c>
      <c r="F13184" s="3">
        <v>10.0</v>
      </c>
      <c r="G13184" s="3">
        <v>7.0</v>
      </c>
      <c r="H13184" s="3" t="s">
        <v>12285</v>
      </c>
      <c r="I13184" s="3" t="s">
        <v>12286</v>
      </c>
      <c r="J13184" s="3" t="s">
        <v>23</v>
      </c>
      <c r="K13184" s="3" t="s">
        <v>24</v>
      </c>
      <c r="L13184" s="3">
        <v>22.0</v>
      </c>
      <c r="M13184" s="3" t="s">
        <v>30</v>
      </c>
      <c r="N13184" s="3" t="s">
        <v>1129</v>
      </c>
      <c r="O13184" s="3" t="s">
        <v>89</v>
      </c>
      <c r="P13184" s="4">
        <v>20722.0</v>
      </c>
      <c r="Q13184" s="3" t="s">
        <v>189</v>
      </c>
      <c r="S13184" s="3" t="s">
        <v>34</v>
      </c>
    </row>
    <row r="13185">
      <c r="A13185" s="2">
        <v>42318.714907407404</v>
      </c>
      <c r="B13185" s="3">
        <v>76.0</v>
      </c>
      <c r="C13185" s="3" t="s">
        <v>11139</v>
      </c>
      <c r="D13185" s="3">
        <v>31.0</v>
      </c>
      <c r="E13185" s="3" t="s">
        <v>11190</v>
      </c>
      <c r="F13185" s="3">
        <v>10.0</v>
      </c>
      <c r="G13185" s="3">
        <v>7.0</v>
      </c>
      <c r="H13185" s="3" t="s">
        <v>12285</v>
      </c>
      <c r="I13185" s="3" t="s">
        <v>12286</v>
      </c>
      <c r="J13185" s="3" t="s">
        <v>23</v>
      </c>
      <c r="K13185" s="3" t="s">
        <v>24</v>
      </c>
      <c r="L13185" s="3">
        <v>23.0</v>
      </c>
      <c r="M13185" s="3" t="s">
        <v>25</v>
      </c>
      <c r="N13185" s="3" t="s">
        <v>12341</v>
      </c>
      <c r="O13185" s="3" t="s">
        <v>102</v>
      </c>
      <c r="P13185" s="4">
        <v>19629.0</v>
      </c>
      <c r="Q13185" s="3" t="s">
        <v>189</v>
      </c>
      <c r="S13185" s="3" t="s">
        <v>34</v>
      </c>
    </row>
    <row r="13186">
      <c r="A13186" s="2">
        <v>42318.714907407404</v>
      </c>
      <c r="B13186" s="3">
        <v>76.0</v>
      </c>
      <c r="C13186" s="3" t="s">
        <v>11139</v>
      </c>
      <c r="D13186" s="3">
        <v>31.0</v>
      </c>
      <c r="E13186" s="3" t="s">
        <v>11190</v>
      </c>
      <c r="F13186" s="3">
        <v>10.0</v>
      </c>
      <c r="G13186" s="3">
        <v>7.0</v>
      </c>
      <c r="H13186" s="3" t="s">
        <v>12285</v>
      </c>
      <c r="I13186" s="3" t="s">
        <v>12286</v>
      </c>
      <c r="J13186" s="3" t="s">
        <v>23</v>
      </c>
      <c r="K13186" s="3" t="s">
        <v>24</v>
      </c>
      <c r="L13186" s="3">
        <v>24.0</v>
      </c>
      <c r="M13186" s="3" t="s">
        <v>30</v>
      </c>
      <c r="N13186" s="3" t="s">
        <v>12342</v>
      </c>
      <c r="O13186" s="3" t="s">
        <v>171</v>
      </c>
      <c r="P13186" s="4">
        <v>19141.0</v>
      </c>
      <c r="Q13186" s="3" t="s">
        <v>113</v>
      </c>
      <c r="S13186" s="3" t="s">
        <v>34</v>
      </c>
    </row>
    <row r="13187">
      <c r="A13187" s="2">
        <v>42318.714907407404</v>
      </c>
      <c r="B13187" s="3">
        <v>76.0</v>
      </c>
      <c r="C13187" s="3" t="s">
        <v>11139</v>
      </c>
      <c r="D13187" s="3">
        <v>31.0</v>
      </c>
      <c r="E13187" s="3" t="s">
        <v>11190</v>
      </c>
      <c r="F13187" s="3">
        <v>10.0</v>
      </c>
      <c r="G13187" s="3">
        <v>7.0</v>
      </c>
      <c r="H13187" s="3" t="s">
        <v>12285</v>
      </c>
      <c r="I13187" s="3" t="s">
        <v>12286</v>
      </c>
      <c r="J13187" s="3" t="s">
        <v>23</v>
      </c>
      <c r="K13187" s="3" t="s">
        <v>24</v>
      </c>
      <c r="L13187" s="3">
        <v>25.0</v>
      </c>
      <c r="M13187" s="3" t="s">
        <v>25</v>
      </c>
      <c r="N13187" s="3" t="s">
        <v>12343</v>
      </c>
      <c r="O13187" s="3" t="s">
        <v>1284</v>
      </c>
      <c r="P13187" s="4">
        <v>31048.0</v>
      </c>
      <c r="Q13187" s="3" t="s">
        <v>247</v>
      </c>
      <c r="S13187" s="3" t="s">
        <v>34</v>
      </c>
    </row>
    <row r="13188">
      <c r="A13188" s="2">
        <v>42318.714907407404</v>
      </c>
      <c r="B13188" s="3">
        <v>76.0</v>
      </c>
      <c r="C13188" s="3" t="s">
        <v>11139</v>
      </c>
      <c r="D13188" s="3">
        <v>31.0</v>
      </c>
      <c r="E13188" s="3" t="s">
        <v>11190</v>
      </c>
      <c r="F13188" s="3">
        <v>10.0</v>
      </c>
      <c r="G13188" s="3">
        <v>7.0</v>
      </c>
      <c r="H13188" s="3" t="s">
        <v>12285</v>
      </c>
      <c r="I13188" s="3" t="s">
        <v>12286</v>
      </c>
      <c r="J13188" s="3" t="s">
        <v>23</v>
      </c>
      <c r="K13188" s="3" t="s">
        <v>24</v>
      </c>
      <c r="L13188" s="3">
        <v>26.0</v>
      </c>
      <c r="M13188" s="3" t="s">
        <v>30</v>
      </c>
      <c r="N13188" s="3" t="s">
        <v>12344</v>
      </c>
      <c r="O13188" s="3" t="s">
        <v>7222</v>
      </c>
      <c r="P13188" s="4">
        <v>19042.0</v>
      </c>
      <c r="Q13188" s="3" t="s">
        <v>105</v>
      </c>
      <c r="S13188" s="3" t="s">
        <v>34</v>
      </c>
    </row>
    <row r="13189">
      <c r="A13189" s="2">
        <v>42318.714907407404</v>
      </c>
      <c r="B13189" s="3">
        <v>76.0</v>
      </c>
      <c r="C13189" s="3" t="s">
        <v>11139</v>
      </c>
      <c r="D13189" s="3">
        <v>31.0</v>
      </c>
      <c r="E13189" s="3" t="s">
        <v>11190</v>
      </c>
      <c r="F13189" s="3">
        <v>10.0</v>
      </c>
      <c r="G13189" s="3">
        <v>7.0</v>
      </c>
      <c r="H13189" s="3" t="s">
        <v>12285</v>
      </c>
      <c r="I13189" s="3" t="s">
        <v>12286</v>
      </c>
      <c r="J13189" s="3" t="s">
        <v>23</v>
      </c>
      <c r="K13189" s="3" t="s">
        <v>24</v>
      </c>
      <c r="L13189" s="3">
        <v>27.0</v>
      </c>
      <c r="M13189" s="3" t="s">
        <v>25</v>
      </c>
      <c r="N13189" s="3" t="s">
        <v>3319</v>
      </c>
      <c r="O13189" s="3" t="s">
        <v>536</v>
      </c>
      <c r="P13189" s="4">
        <v>22572.0</v>
      </c>
      <c r="Q13189" s="3" t="s">
        <v>55</v>
      </c>
      <c r="S13189" s="3" t="s">
        <v>34</v>
      </c>
    </row>
    <row r="13190">
      <c r="A13190" s="2">
        <v>42318.714907407404</v>
      </c>
      <c r="B13190" s="3">
        <v>76.0</v>
      </c>
      <c r="C13190" s="3" t="s">
        <v>11139</v>
      </c>
      <c r="D13190" s="3">
        <v>31.0</v>
      </c>
      <c r="E13190" s="3" t="s">
        <v>11190</v>
      </c>
      <c r="F13190" s="3">
        <v>10.0</v>
      </c>
      <c r="G13190" s="3">
        <v>7.0</v>
      </c>
      <c r="H13190" s="3" t="s">
        <v>12285</v>
      </c>
      <c r="I13190" s="3" t="s">
        <v>12286</v>
      </c>
      <c r="J13190" s="3" t="s">
        <v>23</v>
      </c>
      <c r="K13190" s="3" t="s">
        <v>24</v>
      </c>
      <c r="L13190" s="3">
        <v>28.0</v>
      </c>
      <c r="M13190" s="3" t="s">
        <v>30</v>
      </c>
      <c r="N13190" s="3" t="s">
        <v>1235</v>
      </c>
      <c r="O13190" s="3" t="s">
        <v>93</v>
      </c>
      <c r="P13190" s="4">
        <v>21568.0</v>
      </c>
      <c r="Q13190" s="3" t="s">
        <v>189</v>
      </c>
      <c r="S13190" s="3" t="s">
        <v>34</v>
      </c>
    </row>
    <row r="13191">
      <c r="A13191" s="2">
        <v>42318.714907407404</v>
      </c>
      <c r="B13191" s="3">
        <v>76.0</v>
      </c>
      <c r="C13191" s="3" t="s">
        <v>11139</v>
      </c>
      <c r="D13191" s="3">
        <v>31.0</v>
      </c>
      <c r="E13191" s="3" t="s">
        <v>11190</v>
      </c>
      <c r="F13191" s="3">
        <v>10.0</v>
      </c>
      <c r="G13191" s="3">
        <v>7.0</v>
      </c>
      <c r="H13191" s="3" t="s">
        <v>12285</v>
      </c>
      <c r="I13191" s="3" t="s">
        <v>12286</v>
      </c>
      <c r="J13191" s="3" t="s">
        <v>23</v>
      </c>
      <c r="K13191" s="3" t="s">
        <v>24</v>
      </c>
      <c r="L13191" s="3">
        <v>29.0</v>
      </c>
      <c r="M13191" s="3" t="s">
        <v>25</v>
      </c>
      <c r="N13191" s="3" t="s">
        <v>12345</v>
      </c>
      <c r="O13191" s="3" t="s">
        <v>281</v>
      </c>
      <c r="P13191" s="4">
        <v>19884.0</v>
      </c>
      <c r="Q13191" s="3" t="s">
        <v>37</v>
      </c>
      <c r="S13191" s="3" t="s">
        <v>34</v>
      </c>
    </row>
    <row r="13192">
      <c r="A13192" s="2">
        <v>42318.714907407404</v>
      </c>
      <c r="B13192" s="3">
        <v>76.0</v>
      </c>
      <c r="C13192" s="3" t="s">
        <v>11139</v>
      </c>
      <c r="D13192" s="3">
        <v>31.0</v>
      </c>
      <c r="E13192" s="3" t="s">
        <v>11190</v>
      </c>
      <c r="F13192" s="3">
        <v>10.0</v>
      </c>
      <c r="G13192" s="3">
        <v>7.0</v>
      </c>
      <c r="H13192" s="3" t="s">
        <v>12285</v>
      </c>
      <c r="I13192" s="3" t="s">
        <v>12286</v>
      </c>
      <c r="J13192" s="3" t="s">
        <v>23</v>
      </c>
      <c r="K13192" s="3" t="s">
        <v>24</v>
      </c>
      <c r="L13192" s="3">
        <v>30.0</v>
      </c>
      <c r="M13192" s="3" t="s">
        <v>30</v>
      </c>
      <c r="N13192" s="3" t="s">
        <v>8904</v>
      </c>
      <c r="O13192" s="3" t="s">
        <v>1318</v>
      </c>
      <c r="P13192" s="4">
        <v>30735.0</v>
      </c>
      <c r="Q13192" s="3" t="s">
        <v>247</v>
      </c>
      <c r="S13192" s="3" t="s">
        <v>34</v>
      </c>
    </row>
    <row r="13193">
      <c r="A13193" s="2">
        <v>42318.714907407404</v>
      </c>
      <c r="B13193" s="3">
        <v>76.0</v>
      </c>
      <c r="C13193" s="3" t="s">
        <v>11139</v>
      </c>
      <c r="D13193" s="3">
        <v>31.0</v>
      </c>
      <c r="E13193" s="3" t="s">
        <v>11190</v>
      </c>
      <c r="F13193" s="3">
        <v>10.0</v>
      </c>
      <c r="G13193" s="3">
        <v>7.0</v>
      </c>
      <c r="H13193" s="3" t="s">
        <v>12285</v>
      </c>
      <c r="I13193" s="3" t="s">
        <v>12286</v>
      </c>
      <c r="J13193" s="3" t="s">
        <v>23</v>
      </c>
      <c r="K13193" s="3" t="s">
        <v>24</v>
      </c>
      <c r="L13193" s="3">
        <v>31.0</v>
      </c>
      <c r="M13193" s="3" t="s">
        <v>25</v>
      </c>
      <c r="N13193" s="3" t="s">
        <v>11311</v>
      </c>
      <c r="O13193" s="3" t="s">
        <v>59</v>
      </c>
      <c r="P13193" s="4">
        <v>20998.0</v>
      </c>
      <c r="Q13193" s="3" t="s">
        <v>110</v>
      </c>
      <c r="S13193" s="3" t="s">
        <v>34</v>
      </c>
    </row>
    <row r="13194">
      <c r="A13194" s="2">
        <v>42318.714907407404</v>
      </c>
      <c r="B13194" s="3">
        <v>76.0</v>
      </c>
      <c r="C13194" s="3" t="s">
        <v>11139</v>
      </c>
      <c r="D13194" s="3">
        <v>31.0</v>
      </c>
      <c r="E13194" s="3" t="s">
        <v>11190</v>
      </c>
      <c r="F13194" s="3">
        <v>10.0</v>
      </c>
      <c r="G13194" s="3">
        <v>7.0</v>
      </c>
      <c r="H13194" s="3" t="s">
        <v>12285</v>
      </c>
      <c r="I13194" s="3" t="s">
        <v>12286</v>
      </c>
      <c r="J13194" s="3" t="s">
        <v>23</v>
      </c>
      <c r="K13194" s="3" t="s">
        <v>24</v>
      </c>
      <c r="L13194" s="3">
        <v>32.0</v>
      </c>
      <c r="M13194" s="3" t="s">
        <v>30</v>
      </c>
      <c r="N13194" s="3" t="s">
        <v>1532</v>
      </c>
      <c r="O13194" s="3" t="s">
        <v>121</v>
      </c>
      <c r="P13194" s="4">
        <v>20849.0</v>
      </c>
      <c r="Q13194" s="3" t="s">
        <v>189</v>
      </c>
      <c r="S13194" s="3" t="s">
        <v>29</v>
      </c>
    </row>
    <row r="13195">
      <c r="A13195" s="2">
        <v>42318.714907407404</v>
      </c>
      <c r="B13195" s="3">
        <v>76.0</v>
      </c>
      <c r="C13195" s="3" t="s">
        <v>11139</v>
      </c>
      <c r="D13195" s="3">
        <v>31.0</v>
      </c>
      <c r="E13195" s="3" t="s">
        <v>11190</v>
      </c>
      <c r="F13195" s="3">
        <v>10.0</v>
      </c>
      <c r="G13195" s="3">
        <v>7.0</v>
      </c>
      <c r="H13195" s="3" t="s">
        <v>12285</v>
      </c>
      <c r="I13195" s="3" t="s">
        <v>12286</v>
      </c>
      <c r="J13195" s="3" t="s">
        <v>23</v>
      </c>
      <c r="K13195" s="3" t="s">
        <v>24</v>
      </c>
      <c r="L13195" s="3">
        <v>33.0</v>
      </c>
      <c r="M13195" s="3" t="s">
        <v>25</v>
      </c>
      <c r="N13195" s="3" t="s">
        <v>12346</v>
      </c>
      <c r="O13195" s="3" t="s">
        <v>213</v>
      </c>
      <c r="P13195" s="4">
        <v>15525.0</v>
      </c>
      <c r="Q13195" s="3" t="s">
        <v>28</v>
      </c>
      <c r="S13195" s="3" t="s">
        <v>34</v>
      </c>
    </row>
    <row r="13196">
      <c r="A13196" s="2">
        <v>42318.714907407404</v>
      </c>
      <c r="B13196" s="3">
        <v>76.0</v>
      </c>
      <c r="C13196" s="3" t="s">
        <v>11139</v>
      </c>
      <c r="D13196" s="3">
        <v>31.0</v>
      </c>
      <c r="E13196" s="3" t="s">
        <v>11190</v>
      </c>
      <c r="F13196" s="3">
        <v>10.0</v>
      </c>
      <c r="G13196" s="3">
        <v>7.0</v>
      </c>
      <c r="H13196" s="3" t="s">
        <v>12285</v>
      </c>
      <c r="I13196" s="3" t="s">
        <v>12286</v>
      </c>
      <c r="J13196" s="3" t="s">
        <v>23</v>
      </c>
      <c r="K13196" s="3" t="s">
        <v>24</v>
      </c>
      <c r="L13196" s="3">
        <v>34.0</v>
      </c>
      <c r="M13196" s="3" t="s">
        <v>30</v>
      </c>
      <c r="N13196" s="3" t="s">
        <v>12347</v>
      </c>
      <c r="O13196" s="3" t="s">
        <v>89</v>
      </c>
      <c r="P13196" s="4">
        <v>19376.0</v>
      </c>
      <c r="Q13196" s="3" t="s">
        <v>216</v>
      </c>
      <c r="S13196" s="3" t="s">
        <v>34</v>
      </c>
    </row>
    <row r="13197">
      <c r="A13197" s="2">
        <v>42318.714907407404</v>
      </c>
      <c r="B13197" s="3">
        <v>76.0</v>
      </c>
      <c r="C13197" s="3" t="s">
        <v>11139</v>
      </c>
      <c r="D13197" s="3">
        <v>31.0</v>
      </c>
      <c r="E13197" s="3" t="s">
        <v>11190</v>
      </c>
      <c r="F13197" s="3">
        <v>10.0</v>
      </c>
      <c r="G13197" s="3">
        <v>7.0</v>
      </c>
      <c r="H13197" s="3" t="s">
        <v>12285</v>
      </c>
      <c r="I13197" s="3" t="s">
        <v>12286</v>
      </c>
      <c r="J13197" s="3" t="s">
        <v>23</v>
      </c>
      <c r="K13197" s="3" t="s">
        <v>24</v>
      </c>
      <c r="L13197" s="3">
        <v>35.0</v>
      </c>
      <c r="M13197" s="3" t="s">
        <v>25</v>
      </c>
      <c r="N13197" s="3" t="s">
        <v>12348</v>
      </c>
      <c r="O13197" s="3" t="s">
        <v>664</v>
      </c>
      <c r="P13197" s="4">
        <v>23568.0</v>
      </c>
      <c r="Q13197" s="3" t="s">
        <v>28</v>
      </c>
      <c r="S13197" s="3" t="s">
        <v>34</v>
      </c>
    </row>
    <row r="13198">
      <c r="A13198" s="2">
        <v>42318.714907407404</v>
      </c>
      <c r="B13198" s="3">
        <v>76.0</v>
      </c>
      <c r="C13198" s="3" t="s">
        <v>11139</v>
      </c>
      <c r="D13198" s="3">
        <v>31.0</v>
      </c>
      <c r="E13198" s="3" t="s">
        <v>11190</v>
      </c>
      <c r="F13198" s="3">
        <v>10.0</v>
      </c>
      <c r="G13198" s="3">
        <v>7.0</v>
      </c>
      <c r="H13198" s="3" t="s">
        <v>12285</v>
      </c>
      <c r="I13198" s="3" t="s">
        <v>12286</v>
      </c>
      <c r="J13198" s="3" t="s">
        <v>23</v>
      </c>
      <c r="K13198" s="3" t="s">
        <v>24</v>
      </c>
      <c r="L13198" s="3">
        <v>36.0</v>
      </c>
      <c r="M13198" s="3" t="s">
        <v>30</v>
      </c>
      <c r="N13198" s="3" t="s">
        <v>1046</v>
      </c>
      <c r="O13198" s="3" t="s">
        <v>45</v>
      </c>
      <c r="P13198" s="4">
        <v>25078.0</v>
      </c>
      <c r="Q13198" s="3" t="s">
        <v>189</v>
      </c>
      <c r="S13198" s="3" t="s">
        <v>34</v>
      </c>
    </row>
    <row r="13199">
      <c r="A13199" s="2">
        <v>42318.714907407404</v>
      </c>
      <c r="B13199" s="3">
        <v>76.0</v>
      </c>
      <c r="C13199" s="3" t="s">
        <v>11139</v>
      </c>
      <c r="D13199" s="3">
        <v>31.0</v>
      </c>
      <c r="E13199" s="3" t="s">
        <v>11190</v>
      </c>
      <c r="F13199" s="3">
        <v>10.0</v>
      </c>
      <c r="G13199" s="3">
        <v>7.0</v>
      </c>
      <c r="H13199" s="3" t="s">
        <v>12285</v>
      </c>
      <c r="I13199" s="3" t="s">
        <v>12286</v>
      </c>
      <c r="J13199" s="3" t="s">
        <v>23</v>
      </c>
      <c r="K13199" s="3" t="s">
        <v>24</v>
      </c>
      <c r="L13199" s="3">
        <v>37.0</v>
      </c>
      <c r="M13199" s="3" t="s">
        <v>25</v>
      </c>
      <c r="N13199" s="3" t="s">
        <v>631</v>
      </c>
      <c r="O13199" s="3" t="s">
        <v>377</v>
      </c>
      <c r="P13199" s="4">
        <v>20061.0</v>
      </c>
      <c r="Q13199" s="3" t="s">
        <v>205</v>
      </c>
      <c r="S13199" s="3" t="s">
        <v>29</v>
      </c>
    </row>
    <row r="13200">
      <c r="A13200" s="2">
        <v>42318.714907407404</v>
      </c>
      <c r="B13200" s="3">
        <v>76.0</v>
      </c>
      <c r="C13200" s="3" t="s">
        <v>11139</v>
      </c>
      <c r="D13200" s="3">
        <v>31.0</v>
      </c>
      <c r="E13200" s="3" t="s">
        <v>11190</v>
      </c>
      <c r="F13200" s="3">
        <v>10.0</v>
      </c>
      <c r="G13200" s="3">
        <v>7.0</v>
      </c>
      <c r="H13200" s="3" t="s">
        <v>12285</v>
      </c>
      <c r="I13200" s="3" t="s">
        <v>12286</v>
      </c>
      <c r="J13200" s="3" t="s">
        <v>23</v>
      </c>
      <c r="K13200" s="3" t="s">
        <v>24</v>
      </c>
      <c r="L13200" s="3">
        <v>38.0</v>
      </c>
      <c r="M13200" s="3" t="s">
        <v>30</v>
      </c>
      <c r="N13200" s="3" t="s">
        <v>3573</v>
      </c>
      <c r="O13200" s="3" t="s">
        <v>323</v>
      </c>
      <c r="P13200" s="4">
        <v>17053.0</v>
      </c>
      <c r="Q13200" s="3" t="s">
        <v>169</v>
      </c>
      <c r="S13200" s="3" t="s">
        <v>34</v>
      </c>
    </row>
    <row r="13201">
      <c r="A13201" s="2">
        <v>42318.714907407404</v>
      </c>
      <c r="B13201" s="3">
        <v>76.0</v>
      </c>
      <c r="C13201" s="3" t="s">
        <v>11139</v>
      </c>
      <c r="D13201" s="3">
        <v>32.0</v>
      </c>
      <c r="E13201" s="3" t="s">
        <v>11219</v>
      </c>
      <c r="F13201" s="3">
        <v>10.0</v>
      </c>
      <c r="G13201" s="3">
        <v>7.0</v>
      </c>
      <c r="H13201" s="3" t="s">
        <v>12285</v>
      </c>
      <c r="I13201" s="3" t="s">
        <v>12286</v>
      </c>
      <c r="J13201" s="3" t="s">
        <v>23</v>
      </c>
      <c r="K13201" s="3" t="s">
        <v>24</v>
      </c>
      <c r="L13201" s="3">
        <v>1.0</v>
      </c>
      <c r="M13201" s="3" t="s">
        <v>30</v>
      </c>
      <c r="N13201" s="3" t="s">
        <v>8775</v>
      </c>
      <c r="O13201" s="3" t="s">
        <v>10028</v>
      </c>
      <c r="P13201" s="4">
        <v>23706.0</v>
      </c>
      <c r="Q13201" s="3" t="s">
        <v>115</v>
      </c>
      <c r="S13201" s="3" t="s">
        <v>29</v>
      </c>
    </row>
    <row r="13202">
      <c r="A13202" s="2">
        <v>42318.714907407404</v>
      </c>
      <c r="B13202" s="3">
        <v>76.0</v>
      </c>
      <c r="C13202" s="3" t="s">
        <v>11139</v>
      </c>
      <c r="D13202" s="3">
        <v>32.0</v>
      </c>
      <c r="E13202" s="3" t="s">
        <v>11219</v>
      </c>
      <c r="F13202" s="3">
        <v>10.0</v>
      </c>
      <c r="G13202" s="3">
        <v>7.0</v>
      </c>
      <c r="H13202" s="3" t="s">
        <v>12285</v>
      </c>
      <c r="I13202" s="3" t="s">
        <v>12286</v>
      </c>
      <c r="J13202" s="3" t="s">
        <v>23</v>
      </c>
      <c r="K13202" s="3" t="s">
        <v>24</v>
      </c>
      <c r="L13202" s="3">
        <v>2.0</v>
      </c>
      <c r="M13202" s="3" t="s">
        <v>25</v>
      </c>
      <c r="N13202" s="3" t="s">
        <v>12349</v>
      </c>
      <c r="O13202" s="3" t="s">
        <v>12350</v>
      </c>
      <c r="P13202" s="4">
        <v>23722.0</v>
      </c>
      <c r="Q13202" s="3" t="s">
        <v>149</v>
      </c>
      <c r="S13202" s="3" t="s">
        <v>34</v>
      </c>
    </row>
    <row r="13203">
      <c r="A13203" s="2">
        <v>42318.714907407404</v>
      </c>
      <c r="B13203" s="3">
        <v>76.0</v>
      </c>
      <c r="C13203" s="3" t="s">
        <v>11139</v>
      </c>
      <c r="D13203" s="3">
        <v>32.0</v>
      </c>
      <c r="E13203" s="3" t="s">
        <v>11219</v>
      </c>
      <c r="F13203" s="3">
        <v>10.0</v>
      </c>
      <c r="G13203" s="3">
        <v>7.0</v>
      </c>
      <c r="H13203" s="3" t="s">
        <v>12285</v>
      </c>
      <c r="I13203" s="3" t="s">
        <v>12286</v>
      </c>
      <c r="J13203" s="3" t="s">
        <v>23</v>
      </c>
      <c r="K13203" s="3" t="s">
        <v>24</v>
      </c>
      <c r="L13203" s="3">
        <v>3.0</v>
      </c>
      <c r="M13203" s="3" t="s">
        <v>30</v>
      </c>
      <c r="N13203" s="3" t="s">
        <v>12351</v>
      </c>
      <c r="O13203" s="3" t="s">
        <v>163</v>
      </c>
      <c r="P13203" s="4">
        <v>23481.0</v>
      </c>
      <c r="Q13203" s="3" t="s">
        <v>169</v>
      </c>
      <c r="S13203" s="3" t="s">
        <v>34</v>
      </c>
    </row>
    <row r="13204">
      <c r="A13204" s="2">
        <v>42318.714907407404</v>
      </c>
      <c r="B13204" s="3">
        <v>76.0</v>
      </c>
      <c r="C13204" s="3" t="s">
        <v>11139</v>
      </c>
      <c r="D13204" s="3">
        <v>32.0</v>
      </c>
      <c r="E13204" s="3" t="s">
        <v>11219</v>
      </c>
      <c r="F13204" s="3">
        <v>10.0</v>
      </c>
      <c r="G13204" s="3">
        <v>7.0</v>
      </c>
      <c r="H13204" s="3" t="s">
        <v>12285</v>
      </c>
      <c r="I13204" s="3" t="s">
        <v>12286</v>
      </c>
      <c r="J13204" s="3" t="s">
        <v>23</v>
      </c>
      <c r="K13204" s="3" t="s">
        <v>24</v>
      </c>
      <c r="L13204" s="3">
        <v>4.0</v>
      </c>
      <c r="M13204" s="3" t="s">
        <v>25</v>
      </c>
      <c r="N13204" s="3" t="s">
        <v>706</v>
      </c>
      <c r="O13204" s="3" t="s">
        <v>421</v>
      </c>
      <c r="P13204" s="4">
        <v>22804.0</v>
      </c>
      <c r="Q13204" s="3" t="s">
        <v>149</v>
      </c>
      <c r="S13204" s="3" t="s">
        <v>34</v>
      </c>
    </row>
    <row r="13205">
      <c r="A13205" s="2">
        <v>42318.714907407404</v>
      </c>
      <c r="B13205" s="3">
        <v>76.0</v>
      </c>
      <c r="C13205" s="3" t="s">
        <v>11139</v>
      </c>
      <c r="D13205" s="3">
        <v>32.0</v>
      </c>
      <c r="E13205" s="3" t="s">
        <v>11219</v>
      </c>
      <c r="F13205" s="3">
        <v>10.0</v>
      </c>
      <c r="G13205" s="3">
        <v>7.0</v>
      </c>
      <c r="H13205" s="3" t="s">
        <v>12285</v>
      </c>
      <c r="I13205" s="3" t="s">
        <v>12286</v>
      </c>
      <c r="J13205" s="3" t="s">
        <v>23</v>
      </c>
      <c r="K13205" s="3" t="s">
        <v>24</v>
      </c>
      <c r="L13205" s="3">
        <v>5.0</v>
      </c>
      <c r="M13205" s="3" t="s">
        <v>30</v>
      </c>
      <c r="N13205" s="3" t="s">
        <v>12352</v>
      </c>
      <c r="O13205" s="3" t="s">
        <v>329</v>
      </c>
      <c r="P13205" s="4">
        <v>24871.0</v>
      </c>
      <c r="Q13205" s="3" t="s">
        <v>216</v>
      </c>
      <c r="S13205" s="3" t="s">
        <v>34</v>
      </c>
    </row>
    <row r="13206">
      <c r="A13206" s="2">
        <v>42318.714907407404</v>
      </c>
      <c r="B13206" s="3">
        <v>76.0</v>
      </c>
      <c r="C13206" s="3" t="s">
        <v>11139</v>
      </c>
      <c r="D13206" s="3">
        <v>32.0</v>
      </c>
      <c r="E13206" s="3" t="s">
        <v>11219</v>
      </c>
      <c r="F13206" s="3">
        <v>10.0</v>
      </c>
      <c r="G13206" s="3">
        <v>7.0</v>
      </c>
      <c r="H13206" s="3" t="s">
        <v>12285</v>
      </c>
      <c r="I13206" s="3" t="s">
        <v>12286</v>
      </c>
      <c r="J13206" s="3" t="s">
        <v>23</v>
      </c>
      <c r="K13206" s="3" t="s">
        <v>24</v>
      </c>
      <c r="L13206" s="3">
        <v>6.0</v>
      </c>
      <c r="M13206" s="3" t="s">
        <v>25</v>
      </c>
      <c r="N13206" s="3" t="s">
        <v>12353</v>
      </c>
      <c r="O13206" s="3" t="s">
        <v>477</v>
      </c>
      <c r="P13206" s="4">
        <v>25626.0</v>
      </c>
      <c r="Q13206" s="3" t="s">
        <v>37</v>
      </c>
      <c r="S13206" s="3" t="s">
        <v>34</v>
      </c>
    </row>
    <row r="13207">
      <c r="A13207" s="2">
        <v>42318.714907407404</v>
      </c>
      <c r="B13207" s="3">
        <v>76.0</v>
      </c>
      <c r="C13207" s="3" t="s">
        <v>11139</v>
      </c>
      <c r="D13207" s="3">
        <v>32.0</v>
      </c>
      <c r="E13207" s="3" t="s">
        <v>11219</v>
      </c>
      <c r="F13207" s="3">
        <v>10.0</v>
      </c>
      <c r="G13207" s="3">
        <v>7.0</v>
      </c>
      <c r="H13207" s="3" t="s">
        <v>12285</v>
      </c>
      <c r="I13207" s="3" t="s">
        <v>12286</v>
      </c>
      <c r="J13207" s="3" t="s">
        <v>23</v>
      </c>
      <c r="K13207" s="3" t="s">
        <v>24</v>
      </c>
      <c r="L13207" s="3">
        <v>7.0</v>
      </c>
      <c r="M13207" s="3" t="s">
        <v>30</v>
      </c>
      <c r="N13207" s="3" t="s">
        <v>3740</v>
      </c>
      <c r="O13207" s="3" t="s">
        <v>342</v>
      </c>
      <c r="P13207" s="4">
        <v>22012.0</v>
      </c>
      <c r="Q13207" s="3" t="s">
        <v>40</v>
      </c>
      <c r="S13207" s="3" t="s">
        <v>34</v>
      </c>
    </row>
    <row r="13208">
      <c r="A13208" s="2">
        <v>42318.714907407404</v>
      </c>
      <c r="B13208" s="3">
        <v>76.0</v>
      </c>
      <c r="C13208" s="3" t="s">
        <v>11139</v>
      </c>
      <c r="D13208" s="3">
        <v>34.0</v>
      </c>
      <c r="E13208" s="3" t="s">
        <v>11225</v>
      </c>
      <c r="F13208" s="3">
        <v>10.0</v>
      </c>
      <c r="G13208" s="3">
        <v>7.0</v>
      </c>
      <c r="H13208" s="3" t="s">
        <v>12285</v>
      </c>
      <c r="I13208" s="3" t="s">
        <v>12286</v>
      </c>
      <c r="J13208" s="3" t="s">
        <v>23</v>
      </c>
      <c r="K13208" s="3" t="s">
        <v>24</v>
      </c>
      <c r="L13208" s="3">
        <v>1.0</v>
      </c>
      <c r="M13208" s="3" t="s">
        <v>30</v>
      </c>
      <c r="N13208" s="3" t="s">
        <v>12354</v>
      </c>
      <c r="O13208" s="3" t="s">
        <v>107</v>
      </c>
      <c r="P13208" s="4">
        <v>28480.0</v>
      </c>
      <c r="Q13208" s="3" t="s">
        <v>110</v>
      </c>
      <c r="S13208" s="3" t="s">
        <v>34</v>
      </c>
    </row>
    <row r="13209">
      <c r="A13209" s="2">
        <v>42318.714907407404</v>
      </c>
      <c r="B13209" s="3">
        <v>76.0</v>
      </c>
      <c r="C13209" s="3" t="s">
        <v>11139</v>
      </c>
      <c r="D13209" s="3">
        <v>34.0</v>
      </c>
      <c r="E13209" s="3" t="s">
        <v>11225</v>
      </c>
      <c r="F13209" s="3">
        <v>10.0</v>
      </c>
      <c r="G13209" s="3">
        <v>7.0</v>
      </c>
      <c r="H13209" s="3" t="s">
        <v>12285</v>
      </c>
      <c r="I13209" s="3" t="s">
        <v>12286</v>
      </c>
      <c r="J13209" s="3" t="s">
        <v>23</v>
      </c>
      <c r="K13209" s="3" t="s">
        <v>24</v>
      </c>
      <c r="L13209" s="3">
        <v>2.0</v>
      </c>
      <c r="M13209" s="3" t="s">
        <v>25</v>
      </c>
      <c r="N13209" s="3" t="s">
        <v>12355</v>
      </c>
      <c r="O13209" s="3" t="s">
        <v>281</v>
      </c>
      <c r="P13209" s="4">
        <v>21380.0</v>
      </c>
      <c r="Q13209" s="3" t="s">
        <v>189</v>
      </c>
      <c r="S13209" s="3" t="s">
        <v>34</v>
      </c>
    </row>
    <row r="13210">
      <c r="A13210" s="2">
        <v>42318.714907407404</v>
      </c>
      <c r="B13210" s="3">
        <v>76.0</v>
      </c>
      <c r="C13210" s="3" t="s">
        <v>11139</v>
      </c>
      <c r="D13210" s="3">
        <v>34.0</v>
      </c>
      <c r="E13210" s="3" t="s">
        <v>11225</v>
      </c>
      <c r="F13210" s="3">
        <v>10.0</v>
      </c>
      <c r="G13210" s="3">
        <v>7.0</v>
      </c>
      <c r="H13210" s="3" t="s">
        <v>12285</v>
      </c>
      <c r="I13210" s="3" t="s">
        <v>12286</v>
      </c>
      <c r="J13210" s="3" t="s">
        <v>23</v>
      </c>
      <c r="K13210" s="3" t="s">
        <v>24</v>
      </c>
      <c r="L13210" s="3">
        <v>3.0</v>
      </c>
      <c r="M13210" s="3" t="s">
        <v>30</v>
      </c>
      <c r="N13210" s="3" t="s">
        <v>12356</v>
      </c>
      <c r="O13210" s="3" t="s">
        <v>4201</v>
      </c>
      <c r="P13210" s="4">
        <v>20869.0</v>
      </c>
      <c r="Q13210" s="3" t="s">
        <v>79</v>
      </c>
      <c r="S13210" s="3" t="s">
        <v>34</v>
      </c>
    </row>
    <row r="13211">
      <c r="A13211" s="2">
        <v>42318.714907407404</v>
      </c>
      <c r="B13211" s="3">
        <v>76.0</v>
      </c>
      <c r="C13211" s="3" t="s">
        <v>11139</v>
      </c>
      <c r="D13211" s="3">
        <v>34.0</v>
      </c>
      <c r="E13211" s="3" t="s">
        <v>11225</v>
      </c>
      <c r="F13211" s="3">
        <v>10.0</v>
      </c>
      <c r="G13211" s="3">
        <v>7.0</v>
      </c>
      <c r="H13211" s="3" t="s">
        <v>12285</v>
      </c>
      <c r="I13211" s="3" t="s">
        <v>12286</v>
      </c>
      <c r="J13211" s="3" t="s">
        <v>23</v>
      </c>
      <c r="K13211" s="3" t="s">
        <v>24</v>
      </c>
      <c r="L13211" s="3">
        <v>4.0</v>
      </c>
      <c r="M13211" s="3" t="s">
        <v>25</v>
      </c>
      <c r="N13211" s="3" t="s">
        <v>12357</v>
      </c>
      <c r="O13211" s="3" t="s">
        <v>613</v>
      </c>
      <c r="P13211" s="4">
        <v>24550.0</v>
      </c>
      <c r="Q13211" s="3" t="s">
        <v>37</v>
      </c>
      <c r="S13211" s="3" t="s">
        <v>34</v>
      </c>
    </row>
    <row r="13212">
      <c r="A13212" s="2">
        <v>42318.714907407404</v>
      </c>
      <c r="B13212" s="3">
        <v>76.0</v>
      </c>
      <c r="C13212" s="3" t="s">
        <v>11139</v>
      </c>
      <c r="D13212" s="3">
        <v>34.0</v>
      </c>
      <c r="E13212" s="3" t="s">
        <v>11225</v>
      </c>
      <c r="F13212" s="3">
        <v>10.0</v>
      </c>
      <c r="G13212" s="3">
        <v>7.0</v>
      </c>
      <c r="H13212" s="3" t="s">
        <v>12285</v>
      </c>
      <c r="I13212" s="3" t="s">
        <v>12286</v>
      </c>
      <c r="J13212" s="3" t="s">
        <v>23</v>
      </c>
      <c r="K13212" s="3" t="s">
        <v>24</v>
      </c>
      <c r="L13212" s="3">
        <v>5.0</v>
      </c>
      <c r="M13212" s="3" t="s">
        <v>30</v>
      </c>
      <c r="N13212" s="3" t="s">
        <v>12358</v>
      </c>
      <c r="O13212" s="3" t="s">
        <v>311</v>
      </c>
      <c r="P13212" s="4">
        <v>34672.0</v>
      </c>
      <c r="Q13212" s="3" t="s">
        <v>191</v>
      </c>
      <c r="S13212" s="3" t="s">
        <v>34</v>
      </c>
    </row>
    <row r="13213">
      <c r="A13213" s="2">
        <v>42318.714907407404</v>
      </c>
      <c r="B13213" s="3">
        <v>76.0</v>
      </c>
      <c r="C13213" s="3" t="s">
        <v>11139</v>
      </c>
      <c r="D13213" s="3">
        <v>34.0</v>
      </c>
      <c r="E13213" s="3" t="s">
        <v>11225</v>
      </c>
      <c r="F13213" s="3">
        <v>10.0</v>
      </c>
      <c r="G13213" s="3">
        <v>7.0</v>
      </c>
      <c r="H13213" s="3" t="s">
        <v>12285</v>
      </c>
      <c r="I13213" s="3" t="s">
        <v>12286</v>
      </c>
      <c r="J13213" s="3" t="s">
        <v>23</v>
      </c>
      <c r="K13213" s="3" t="s">
        <v>24</v>
      </c>
      <c r="L13213" s="3">
        <v>6.0</v>
      </c>
      <c r="M13213" s="3" t="s">
        <v>25</v>
      </c>
      <c r="N13213" s="3" t="s">
        <v>4155</v>
      </c>
      <c r="O13213" s="3" t="s">
        <v>297</v>
      </c>
      <c r="P13213" s="4">
        <v>19808.0</v>
      </c>
      <c r="Q13213" s="3" t="s">
        <v>55</v>
      </c>
      <c r="S13213" s="3" t="s">
        <v>34</v>
      </c>
    </row>
    <row r="13214">
      <c r="A13214" s="2">
        <v>42318.714907407404</v>
      </c>
      <c r="B13214" s="3">
        <v>76.0</v>
      </c>
      <c r="C13214" s="3" t="s">
        <v>11139</v>
      </c>
      <c r="D13214" s="3">
        <v>34.0</v>
      </c>
      <c r="E13214" s="3" t="s">
        <v>11225</v>
      </c>
      <c r="F13214" s="3">
        <v>10.0</v>
      </c>
      <c r="G13214" s="3">
        <v>7.0</v>
      </c>
      <c r="H13214" s="3" t="s">
        <v>12285</v>
      </c>
      <c r="I13214" s="3" t="s">
        <v>12286</v>
      </c>
      <c r="J13214" s="3" t="s">
        <v>23</v>
      </c>
      <c r="K13214" s="3" t="s">
        <v>24</v>
      </c>
      <c r="L13214" s="3">
        <v>7.0</v>
      </c>
      <c r="M13214" s="3" t="s">
        <v>30</v>
      </c>
      <c r="N13214" s="3" t="s">
        <v>12359</v>
      </c>
      <c r="O13214" s="3" t="s">
        <v>919</v>
      </c>
      <c r="P13214" s="4">
        <v>21024.0</v>
      </c>
      <c r="Q13214" s="3" t="s">
        <v>266</v>
      </c>
      <c r="S13214" s="3" t="s">
        <v>34</v>
      </c>
    </row>
    <row r="13215">
      <c r="A13215" s="2">
        <v>42318.714907407404</v>
      </c>
      <c r="B13215" s="3">
        <v>76.0</v>
      </c>
      <c r="C13215" s="3" t="s">
        <v>11139</v>
      </c>
      <c r="D13215" s="3">
        <v>34.0</v>
      </c>
      <c r="E13215" s="3" t="s">
        <v>11225</v>
      </c>
      <c r="F13215" s="3">
        <v>10.0</v>
      </c>
      <c r="G13215" s="3">
        <v>7.0</v>
      </c>
      <c r="H13215" s="3" t="s">
        <v>12285</v>
      </c>
      <c r="I13215" s="3" t="s">
        <v>12286</v>
      </c>
      <c r="J13215" s="3" t="s">
        <v>23</v>
      </c>
      <c r="K13215" s="3" t="s">
        <v>24</v>
      </c>
      <c r="L13215" s="3">
        <v>8.0</v>
      </c>
      <c r="M13215" s="3" t="s">
        <v>25</v>
      </c>
      <c r="N13215" s="3" t="s">
        <v>12360</v>
      </c>
      <c r="O13215" s="3" t="s">
        <v>477</v>
      </c>
      <c r="P13215" s="4">
        <v>31383.0</v>
      </c>
      <c r="Q13215" s="3" t="s">
        <v>60</v>
      </c>
      <c r="S13215" s="3" t="s">
        <v>34</v>
      </c>
    </row>
    <row r="13216">
      <c r="A13216" s="2">
        <v>42318.714907407404</v>
      </c>
      <c r="B13216" s="3">
        <v>76.0</v>
      </c>
      <c r="C13216" s="3" t="s">
        <v>11139</v>
      </c>
      <c r="D13216" s="3">
        <v>34.0</v>
      </c>
      <c r="E13216" s="3" t="s">
        <v>11225</v>
      </c>
      <c r="F13216" s="3">
        <v>10.0</v>
      </c>
      <c r="G13216" s="3">
        <v>7.0</v>
      </c>
      <c r="H13216" s="3" t="s">
        <v>12285</v>
      </c>
      <c r="I13216" s="3" t="s">
        <v>12286</v>
      </c>
      <c r="J13216" s="3" t="s">
        <v>23</v>
      </c>
      <c r="K13216" s="3" t="s">
        <v>24</v>
      </c>
      <c r="L13216" s="3">
        <v>9.0</v>
      </c>
      <c r="M13216" s="3" t="s">
        <v>30</v>
      </c>
      <c r="N13216" s="3" t="s">
        <v>3941</v>
      </c>
      <c r="O13216" s="3" t="s">
        <v>1027</v>
      </c>
      <c r="P13216" s="4">
        <v>19684.0</v>
      </c>
      <c r="Q13216" s="3" t="s">
        <v>110</v>
      </c>
      <c r="S13216" s="3" t="s">
        <v>34</v>
      </c>
    </row>
    <row r="13217">
      <c r="A13217" s="2">
        <v>42318.714907407404</v>
      </c>
      <c r="B13217" s="3">
        <v>76.0</v>
      </c>
      <c r="C13217" s="3" t="s">
        <v>11139</v>
      </c>
      <c r="D13217" s="3">
        <v>34.0</v>
      </c>
      <c r="E13217" s="3" t="s">
        <v>11225</v>
      </c>
      <c r="F13217" s="3">
        <v>10.0</v>
      </c>
      <c r="G13217" s="3">
        <v>7.0</v>
      </c>
      <c r="H13217" s="3" t="s">
        <v>12285</v>
      </c>
      <c r="I13217" s="3" t="s">
        <v>12286</v>
      </c>
      <c r="J13217" s="3" t="s">
        <v>23</v>
      </c>
      <c r="K13217" s="3" t="s">
        <v>24</v>
      </c>
      <c r="L13217" s="3">
        <v>10.0</v>
      </c>
      <c r="M13217" s="3" t="s">
        <v>25</v>
      </c>
      <c r="N13217" s="3" t="s">
        <v>12361</v>
      </c>
      <c r="O13217" s="3" t="s">
        <v>1571</v>
      </c>
      <c r="P13217" s="4">
        <v>21510.0</v>
      </c>
      <c r="Q13217" s="3" t="s">
        <v>153</v>
      </c>
      <c r="S13217" s="3" t="s">
        <v>34</v>
      </c>
    </row>
    <row r="13218">
      <c r="A13218" s="2">
        <v>42318.714907407404</v>
      </c>
      <c r="B13218" s="3">
        <v>76.0</v>
      </c>
      <c r="C13218" s="3" t="s">
        <v>11139</v>
      </c>
      <c r="D13218" s="3">
        <v>34.0</v>
      </c>
      <c r="E13218" s="3" t="s">
        <v>11225</v>
      </c>
      <c r="F13218" s="3">
        <v>10.0</v>
      </c>
      <c r="G13218" s="3">
        <v>7.0</v>
      </c>
      <c r="H13218" s="3" t="s">
        <v>12285</v>
      </c>
      <c r="I13218" s="3" t="s">
        <v>12286</v>
      </c>
      <c r="J13218" s="3" t="s">
        <v>23</v>
      </c>
      <c r="K13218" s="3" t="s">
        <v>24</v>
      </c>
      <c r="L13218" s="3">
        <v>11.0</v>
      </c>
      <c r="M13218" s="3" t="s">
        <v>30</v>
      </c>
      <c r="N13218" s="3" t="s">
        <v>12362</v>
      </c>
      <c r="O13218" s="3" t="s">
        <v>355</v>
      </c>
      <c r="P13218" s="4">
        <v>26296.0</v>
      </c>
      <c r="Q13218" s="3" t="s">
        <v>37</v>
      </c>
      <c r="S13218" s="3" t="s">
        <v>34</v>
      </c>
    </row>
    <row r="13219">
      <c r="A13219" s="2">
        <v>42318.714907407404</v>
      </c>
      <c r="B13219" s="3">
        <v>76.0</v>
      </c>
      <c r="C13219" s="3" t="s">
        <v>11139</v>
      </c>
      <c r="D13219" s="3">
        <v>34.0</v>
      </c>
      <c r="E13219" s="3" t="s">
        <v>11225</v>
      </c>
      <c r="F13219" s="3">
        <v>10.0</v>
      </c>
      <c r="G13219" s="3">
        <v>7.0</v>
      </c>
      <c r="H13219" s="3" t="s">
        <v>12285</v>
      </c>
      <c r="I13219" s="3" t="s">
        <v>12286</v>
      </c>
      <c r="J13219" s="3" t="s">
        <v>23</v>
      </c>
      <c r="K13219" s="3" t="s">
        <v>24</v>
      </c>
      <c r="L13219" s="3">
        <v>12.0</v>
      </c>
      <c r="M13219" s="3" t="s">
        <v>25</v>
      </c>
      <c r="N13219" s="3" t="s">
        <v>3203</v>
      </c>
      <c r="O13219" s="3" t="s">
        <v>492</v>
      </c>
      <c r="P13219" s="4">
        <v>21204.0</v>
      </c>
      <c r="Q13219" s="3" t="s">
        <v>37</v>
      </c>
      <c r="S13219" s="3" t="s">
        <v>34</v>
      </c>
    </row>
    <row r="13220">
      <c r="A13220" s="2">
        <v>42318.714907407404</v>
      </c>
      <c r="B13220" s="3">
        <v>76.0</v>
      </c>
      <c r="C13220" s="3" t="s">
        <v>11139</v>
      </c>
      <c r="D13220" s="3">
        <v>34.0</v>
      </c>
      <c r="E13220" s="3" t="s">
        <v>11225</v>
      </c>
      <c r="F13220" s="3">
        <v>10.0</v>
      </c>
      <c r="G13220" s="3">
        <v>7.0</v>
      </c>
      <c r="H13220" s="3" t="s">
        <v>12285</v>
      </c>
      <c r="I13220" s="3" t="s">
        <v>12286</v>
      </c>
      <c r="J13220" s="3" t="s">
        <v>23</v>
      </c>
      <c r="K13220" s="3" t="s">
        <v>24</v>
      </c>
      <c r="L13220" s="3">
        <v>13.0</v>
      </c>
      <c r="M13220" s="3" t="s">
        <v>30</v>
      </c>
      <c r="N13220" s="3" t="s">
        <v>12363</v>
      </c>
      <c r="O13220" s="3" t="s">
        <v>3499</v>
      </c>
      <c r="P13220" s="4">
        <v>16938.0</v>
      </c>
      <c r="Q13220" s="3" t="s">
        <v>117</v>
      </c>
      <c r="S13220" s="3" t="s">
        <v>34</v>
      </c>
    </row>
    <row r="13221">
      <c r="A13221" s="2">
        <v>42318.714907407404</v>
      </c>
      <c r="B13221" s="3">
        <v>76.0</v>
      </c>
      <c r="C13221" s="3" t="s">
        <v>11139</v>
      </c>
      <c r="D13221" s="3">
        <v>34.0</v>
      </c>
      <c r="E13221" s="3" t="s">
        <v>11225</v>
      </c>
      <c r="F13221" s="3">
        <v>10.0</v>
      </c>
      <c r="G13221" s="3">
        <v>7.0</v>
      </c>
      <c r="H13221" s="3" t="s">
        <v>12285</v>
      </c>
      <c r="I13221" s="3" t="s">
        <v>12286</v>
      </c>
      <c r="J13221" s="3" t="s">
        <v>23</v>
      </c>
      <c r="K13221" s="3" t="s">
        <v>24</v>
      </c>
      <c r="L13221" s="3">
        <v>14.0</v>
      </c>
      <c r="M13221" s="3" t="s">
        <v>25</v>
      </c>
      <c r="N13221" s="3" t="s">
        <v>12364</v>
      </c>
      <c r="O13221" s="3" t="s">
        <v>359</v>
      </c>
      <c r="P13221" s="4">
        <v>28393.0</v>
      </c>
      <c r="Q13221" s="3" t="s">
        <v>132</v>
      </c>
      <c r="S13221" s="3" t="s">
        <v>34</v>
      </c>
    </row>
    <row r="13222">
      <c r="A13222" s="2">
        <v>42318.714907407404</v>
      </c>
      <c r="B13222" s="3">
        <v>76.0</v>
      </c>
      <c r="C13222" s="3" t="s">
        <v>11139</v>
      </c>
      <c r="D13222" s="3">
        <v>34.0</v>
      </c>
      <c r="E13222" s="3" t="s">
        <v>11225</v>
      </c>
      <c r="F13222" s="3">
        <v>10.0</v>
      </c>
      <c r="G13222" s="3">
        <v>7.0</v>
      </c>
      <c r="H13222" s="3" t="s">
        <v>12285</v>
      </c>
      <c r="I13222" s="3" t="s">
        <v>12286</v>
      </c>
      <c r="J13222" s="3" t="s">
        <v>23</v>
      </c>
      <c r="K13222" s="3" t="s">
        <v>24</v>
      </c>
      <c r="L13222" s="3">
        <v>15.0</v>
      </c>
      <c r="M13222" s="3" t="s">
        <v>30</v>
      </c>
      <c r="N13222" s="3" t="s">
        <v>12365</v>
      </c>
      <c r="O13222" s="3" t="s">
        <v>969</v>
      </c>
      <c r="P13222" s="4">
        <v>26484.0</v>
      </c>
      <c r="Q13222" s="3" t="s">
        <v>40</v>
      </c>
      <c r="S13222" s="3" t="s">
        <v>34</v>
      </c>
    </row>
    <row r="13223">
      <c r="A13223" s="2">
        <v>42318.714907407404</v>
      </c>
      <c r="B13223" s="3">
        <v>76.0</v>
      </c>
      <c r="C13223" s="3" t="s">
        <v>11139</v>
      </c>
      <c r="D13223" s="3">
        <v>34.0</v>
      </c>
      <c r="E13223" s="3" t="s">
        <v>11225</v>
      </c>
      <c r="F13223" s="3">
        <v>10.0</v>
      </c>
      <c r="G13223" s="3">
        <v>7.0</v>
      </c>
      <c r="H13223" s="3" t="s">
        <v>12285</v>
      </c>
      <c r="I13223" s="3" t="s">
        <v>12286</v>
      </c>
      <c r="J13223" s="3" t="s">
        <v>23</v>
      </c>
      <c r="K13223" s="3" t="s">
        <v>24</v>
      </c>
      <c r="L13223" s="3">
        <v>16.0</v>
      </c>
      <c r="M13223" s="3" t="s">
        <v>25</v>
      </c>
      <c r="N13223" s="3" t="s">
        <v>2596</v>
      </c>
      <c r="O13223" s="3" t="s">
        <v>359</v>
      </c>
      <c r="P13223" s="4">
        <v>23730.0</v>
      </c>
      <c r="Q13223" s="3" t="s">
        <v>189</v>
      </c>
      <c r="S13223" s="3" t="s">
        <v>34</v>
      </c>
    </row>
    <row r="13224">
      <c r="A13224" s="2">
        <v>42318.714907407404</v>
      </c>
      <c r="B13224" s="3">
        <v>76.0</v>
      </c>
      <c r="C13224" s="3" t="s">
        <v>11139</v>
      </c>
      <c r="D13224" s="3">
        <v>34.0</v>
      </c>
      <c r="E13224" s="3" t="s">
        <v>11225</v>
      </c>
      <c r="F13224" s="3">
        <v>10.0</v>
      </c>
      <c r="G13224" s="3">
        <v>7.0</v>
      </c>
      <c r="H13224" s="3" t="s">
        <v>12285</v>
      </c>
      <c r="I13224" s="3" t="s">
        <v>12286</v>
      </c>
      <c r="J13224" s="3" t="s">
        <v>23</v>
      </c>
      <c r="K13224" s="3" t="s">
        <v>24</v>
      </c>
      <c r="L13224" s="3">
        <v>17.0</v>
      </c>
      <c r="M13224" s="3" t="s">
        <v>30</v>
      </c>
      <c r="N13224" s="3" t="s">
        <v>12366</v>
      </c>
      <c r="O13224" s="3" t="s">
        <v>139</v>
      </c>
      <c r="P13224" s="4">
        <v>25930.0</v>
      </c>
      <c r="Q13224" s="3" t="s">
        <v>132</v>
      </c>
      <c r="S13224" s="3" t="s">
        <v>34</v>
      </c>
    </row>
    <row r="13225">
      <c r="A13225" s="2">
        <v>42318.714907407404</v>
      </c>
      <c r="B13225" s="3">
        <v>76.0</v>
      </c>
      <c r="C13225" s="3" t="s">
        <v>11139</v>
      </c>
      <c r="D13225" s="3">
        <v>34.0</v>
      </c>
      <c r="E13225" s="3" t="s">
        <v>11225</v>
      </c>
      <c r="F13225" s="3">
        <v>10.0</v>
      </c>
      <c r="G13225" s="3">
        <v>7.0</v>
      </c>
      <c r="H13225" s="3" t="s">
        <v>12285</v>
      </c>
      <c r="I13225" s="3" t="s">
        <v>12286</v>
      </c>
      <c r="J13225" s="3" t="s">
        <v>23</v>
      </c>
      <c r="K13225" s="3" t="s">
        <v>24</v>
      </c>
      <c r="L13225" s="3">
        <v>18.0</v>
      </c>
      <c r="M13225" s="3" t="s">
        <v>25</v>
      </c>
      <c r="N13225" s="3" t="s">
        <v>9686</v>
      </c>
      <c r="O13225" s="3" t="s">
        <v>1016</v>
      </c>
      <c r="P13225" s="4">
        <v>29350.0</v>
      </c>
      <c r="Q13225" s="3" t="s">
        <v>216</v>
      </c>
      <c r="S13225" s="3" t="s">
        <v>34</v>
      </c>
    </row>
    <row r="13226">
      <c r="A13226" s="2">
        <v>42318.714907407404</v>
      </c>
      <c r="B13226" s="3">
        <v>76.0</v>
      </c>
      <c r="C13226" s="3" t="s">
        <v>11139</v>
      </c>
      <c r="D13226" s="3">
        <v>34.0</v>
      </c>
      <c r="E13226" s="3" t="s">
        <v>11225</v>
      </c>
      <c r="F13226" s="3">
        <v>10.0</v>
      </c>
      <c r="G13226" s="3">
        <v>7.0</v>
      </c>
      <c r="H13226" s="3" t="s">
        <v>12285</v>
      </c>
      <c r="I13226" s="3" t="s">
        <v>12286</v>
      </c>
      <c r="J13226" s="3" t="s">
        <v>23</v>
      </c>
      <c r="K13226" s="3" t="s">
        <v>24</v>
      </c>
      <c r="L13226" s="3">
        <v>19.0</v>
      </c>
      <c r="M13226" s="3" t="s">
        <v>30</v>
      </c>
      <c r="N13226" s="3" t="s">
        <v>12367</v>
      </c>
      <c r="O13226" s="3" t="s">
        <v>307</v>
      </c>
      <c r="P13226" s="4">
        <v>17865.0</v>
      </c>
      <c r="Q13226" s="3" t="s">
        <v>86</v>
      </c>
      <c r="S13226" s="3" t="s">
        <v>34</v>
      </c>
    </row>
    <row r="13227">
      <c r="A13227" s="2">
        <v>42318.714907407404</v>
      </c>
      <c r="B13227" s="3">
        <v>76.0</v>
      </c>
      <c r="C13227" s="3" t="s">
        <v>11139</v>
      </c>
      <c r="D13227" s="3">
        <v>34.0</v>
      </c>
      <c r="E13227" s="3" t="s">
        <v>11225</v>
      </c>
      <c r="F13227" s="3">
        <v>10.0</v>
      </c>
      <c r="G13227" s="3">
        <v>7.0</v>
      </c>
      <c r="H13227" s="3" t="s">
        <v>12285</v>
      </c>
      <c r="I13227" s="3" t="s">
        <v>12286</v>
      </c>
      <c r="J13227" s="3" t="s">
        <v>23</v>
      </c>
      <c r="K13227" s="3" t="s">
        <v>24</v>
      </c>
      <c r="L13227" s="3">
        <v>20.0</v>
      </c>
      <c r="M13227" s="3" t="s">
        <v>25</v>
      </c>
      <c r="N13227" s="3" t="s">
        <v>2727</v>
      </c>
      <c r="O13227" s="3" t="s">
        <v>12368</v>
      </c>
      <c r="P13227" s="4">
        <v>23559.0</v>
      </c>
      <c r="Q13227" s="3" t="s">
        <v>115</v>
      </c>
      <c r="S13227" s="3" t="s">
        <v>34</v>
      </c>
    </row>
    <row r="13228">
      <c r="A13228" s="2">
        <v>42318.714907407404</v>
      </c>
      <c r="B13228" s="3">
        <v>76.0</v>
      </c>
      <c r="C13228" s="3" t="s">
        <v>11139</v>
      </c>
      <c r="D13228" s="3">
        <v>34.0</v>
      </c>
      <c r="E13228" s="3" t="s">
        <v>11225</v>
      </c>
      <c r="F13228" s="3">
        <v>10.0</v>
      </c>
      <c r="G13228" s="3">
        <v>7.0</v>
      </c>
      <c r="H13228" s="3" t="s">
        <v>12285</v>
      </c>
      <c r="I13228" s="3" t="s">
        <v>12286</v>
      </c>
      <c r="J13228" s="3" t="s">
        <v>23</v>
      </c>
      <c r="K13228" s="3" t="s">
        <v>24</v>
      </c>
      <c r="L13228" s="3">
        <v>21.0</v>
      </c>
      <c r="M13228" s="3" t="s">
        <v>30</v>
      </c>
      <c r="N13228" s="3" t="s">
        <v>124</v>
      </c>
      <c r="O13228" s="3" t="s">
        <v>448</v>
      </c>
      <c r="P13228" s="4">
        <v>25963.0</v>
      </c>
      <c r="Q13228" s="3" t="s">
        <v>37</v>
      </c>
      <c r="S13228" s="3" t="s">
        <v>34</v>
      </c>
    </row>
    <row r="13229">
      <c r="A13229" s="2">
        <v>42318.714907407404</v>
      </c>
      <c r="B13229" s="3">
        <v>76.0</v>
      </c>
      <c r="C13229" s="3" t="s">
        <v>11139</v>
      </c>
      <c r="D13229" s="3">
        <v>34.0</v>
      </c>
      <c r="E13229" s="3" t="s">
        <v>11225</v>
      </c>
      <c r="F13229" s="3">
        <v>10.0</v>
      </c>
      <c r="G13229" s="3">
        <v>7.0</v>
      </c>
      <c r="H13229" s="3" t="s">
        <v>12285</v>
      </c>
      <c r="I13229" s="3" t="s">
        <v>12286</v>
      </c>
      <c r="J13229" s="3" t="s">
        <v>23</v>
      </c>
      <c r="K13229" s="3" t="s">
        <v>24</v>
      </c>
      <c r="L13229" s="3">
        <v>22.0</v>
      </c>
      <c r="M13229" s="3" t="s">
        <v>25</v>
      </c>
      <c r="N13229" s="3" t="s">
        <v>6474</v>
      </c>
      <c r="O13229" s="3" t="s">
        <v>309</v>
      </c>
      <c r="P13229" s="4">
        <v>22935.0</v>
      </c>
      <c r="Q13229" s="3" t="s">
        <v>247</v>
      </c>
      <c r="S13229" s="3" t="s">
        <v>34</v>
      </c>
    </row>
    <row r="13230">
      <c r="A13230" s="2">
        <v>42318.714907407404</v>
      </c>
      <c r="B13230" s="3">
        <v>76.0</v>
      </c>
      <c r="C13230" s="3" t="s">
        <v>11139</v>
      </c>
      <c r="D13230" s="3">
        <v>34.0</v>
      </c>
      <c r="E13230" s="3" t="s">
        <v>11225</v>
      </c>
      <c r="F13230" s="3">
        <v>10.0</v>
      </c>
      <c r="G13230" s="3">
        <v>7.0</v>
      </c>
      <c r="H13230" s="3" t="s">
        <v>12285</v>
      </c>
      <c r="I13230" s="3" t="s">
        <v>12286</v>
      </c>
      <c r="J13230" s="3" t="s">
        <v>23</v>
      </c>
      <c r="K13230" s="3" t="s">
        <v>24</v>
      </c>
      <c r="L13230" s="3">
        <v>23.0</v>
      </c>
      <c r="M13230" s="3" t="s">
        <v>30</v>
      </c>
      <c r="N13230" s="3" t="s">
        <v>12369</v>
      </c>
      <c r="O13230" s="3" t="s">
        <v>3533</v>
      </c>
      <c r="P13230" s="4">
        <v>20122.0</v>
      </c>
      <c r="Q13230" s="3" t="s">
        <v>149</v>
      </c>
      <c r="S13230" s="3" t="s">
        <v>34</v>
      </c>
    </row>
    <row r="13231">
      <c r="A13231" s="2">
        <v>42318.714907407404</v>
      </c>
      <c r="B13231" s="3">
        <v>76.0</v>
      </c>
      <c r="C13231" s="3" t="s">
        <v>11139</v>
      </c>
      <c r="D13231" s="3">
        <v>34.0</v>
      </c>
      <c r="E13231" s="3" t="s">
        <v>11225</v>
      </c>
      <c r="F13231" s="3">
        <v>10.0</v>
      </c>
      <c r="G13231" s="3">
        <v>7.0</v>
      </c>
      <c r="H13231" s="3" t="s">
        <v>12285</v>
      </c>
      <c r="I13231" s="3" t="s">
        <v>12286</v>
      </c>
      <c r="J13231" s="3" t="s">
        <v>23</v>
      </c>
      <c r="K13231" s="3" t="s">
        <v>24</v>
      </c>
      <c r="L13231" s="3">
        <v>24.0</v>
      </c>
      <c r="M13231" s="3" t="s">
        <v>25</v>
      </c>
      <c r="N13231" s="3" t="s">
        <v>12370</v>
      </c>
      <c r="O13231" s="3" t="s">
        <v>4263</v>
      </c>
      <c r="P13231" s="4">
        <v>28136.0</v>
      </c>
      <c r="Q13231" s="3" t="s">
        <v>149</v>
      </c>
      <c r="S13231" s="3" t="s">
        <v>34</v>
      </c>
    </row>
    <row r="13232">
      <c r="A13232" s="2">
        <v>42318.714907407404</v>
      </c>
      <c r="B13232" s="3">
        <v>76.0</v>
      </c>
      <c r="C13232" s="3" t="s">
        <v>11139</v>
      </c>
      <c r="D13232" s="3">
        <v>34.0</v>
      </c>
      <c r="E13232" s="3" t="s">
        <v>11225</v>
      </c>
      <c r="F13232" s="3">
        <v>10.0</v>
      </c>
      <c r="G13232" s="3">
        <v>7.0</v>
      </c>
      <c r="H13232" s="3" t="s">
        <v>12285</v>
      </c>
      <c r="I13232" s="3" t="s">
        <v>12286</v>
      </c>
      <c r="J13232" s="3" t="s">
        <v>23</v>
      </c>
      <c r="K13232" s="3" t="s">
        <v>24</v>
      </c>
      <c r="L13232" s="3">
        <v>25.0</v>
      </c>
      <c r="M13232" s="3" t="s">
        <v>30</v>
      </c>
      <c r="N13232" s="3" t="s">
        <v>12371</v>
      </c>
      <c r="O13232" s="3" t="s">
        <v>452</v>
      </c>
      <c r="P13232" s="4">
        <v>22749.0</v>
      </c>
      <c r="Q13232" s="3" t="s">
        <v>115</v>
      </c>
      <c r="S13232" s="3" t="s">
        <v>34</v>
      </c>
    </row>
    <row r="13233">
      <c r="A13233" s="2">
        <v>42318.714907407404</v>
      </c>
      <c r="B13233" s="3">
        <v>76.0</v>
      </c>
      <c r="C13233" s="3" t="s">
        <v>11139</v>
      </c>
      <c r="D13233" s="3">
        <v>34.0</v>
      </c>
      <c r="E13233" s="3" t="s">
        <v>11225</v>
      </c>
      <c r="F13233" s="3">
        <v>10.0</v>
      </c>
      <c r="G13233" s="3">
        <v>7.0</v>
      </c>
      <c r="H13233" s="3" t="s">
        <v>12285</v>
      </c>
      <c r="I13233" s="3" t="s">
        <v>12286</v>
      </c>
      <c r="J13233" s="3" t="s">
        <v>23</v>
      </c>
      <c r="K13233" s="3" t="s">
        <v>24</v>
      </c>
      <c r="L13233" s="3">
        <v>26.0</v>
      </c>
      <c r="M13233" s="3" t="s">
        <v>25</v>
      </c>
      <c r="N13233" s="3" t="s">
        <v>12372</v>
      </c>
      <c r="O13233" s="3" t="s">
        <v>123</v>
      </c>
      <c r="P13233" s="4">
        <v>19475.0</v>
      </c>
      <c r="Q13233" s="3" t="s">
        <v>209</v>
      </c>
      <c r="S13233" s="3" t="s">
        <v>34</v>
      </c>
    </row>
    <row r="13234">
      <c r="A13234" s="2">
        <v>42318.714907407404</v>
      </c>
      <c r="B13234" s="3">
        <v>76.0</v>
      </c>
      <c r="C13234" s="3" t="s">
        <v>11139</v>
      </c>
      <c r="D13234" s="3">
        <v>34.0</v>
      </c>
      <c r="E13234" s="3" t="s">
        <v>11225</v>
      </c>
      <c r="F13234" s="3">
        <v>10.0</v>
      </c>
      <c r="G13234" s="3">
        <v>7.0</v>
      </c>
      <c r="H13234" s="3" t="s">
        <v>12285</v>
      </c>
      <c r="I13234" s="3" t="s">
        <v>12286</v>
      </c>
      <c r="J13234" s="3" t="s">
        <v>23</v>
      </c>
      <c r="K13234" s="3" t="s">
        <v>24</v>
      </c>
      <c r="L13234" s="3">
        <v>27.0</v>
      </c>
      <c r="M13234" s="3" t="s">
        <v>30</v>
      </c>
      <c r="N13234" s="3" t="s">
        <v>476</v>
      </c>
      <c r="O13234" s="3" t="s">
        <v>279</v>
      </c>
      <c r="P13234" s="4">
        <v>20908.0</v>
      </c>
      <c r="Q13234" s="3" t="s">
        <v>1955</v>
      </c>
      <c r="S13234" s="3" t="s">
        <v>34</v>
      </c>
    </row>
    <row r="13235">
      <c r="A13235" s="2">
        <v>42318.714907407404</v>
      </c>
      <c r="B13235" s="3">
        <v>76.0</v>
      </c>
      <c r="C13235" s="3" t="s">
        <v>11139</v>
      </c>
      <c r="D13235" s="3">
        <v>34.0</v>
      </c>
      <c r="E13235" s="3" t="s">
        <v>11225</v>
      </c>
      <c r="F13235" s="3">
        <v>10.0</v>
      </c>
      <c r="G13235" s="3">
        <v>7.0</v>
      </c>
      <c r="H13235" s="3" t="s">
        <v>12285</v>
      </c>
      <c r="I13235" s="3" t="s">
        <v>12286</v>
      </c>
      <c r="J13235" s="3" t="s">
        <v>23</v>
      </c>
      <c r="K13235" s="3" t="s">
        <v>24</v>
      </c>
      <c r="L13235" s="3">
        <v>28.0</v>
      </c>
      <c r="M13235" s="3" t="s">
        <v>25</v>
      </c>
      <c r="N13235" s="3" t="s">
        <v>12373</v>
      </c>
      <c r="O13235" s="3" t="s">
        <v>95</v>
      </c>
      <c r="P13235" s="4">
        <v>18683.0</v>
      </c>
      <c r="Q13235" s="3" t="s">
        <v>145</v>
      </c>
      <c r="S13235" s="3" t="s">
        <v>34</v>
      </c>
    </row>
    <row r="13236">
      <c r="A13236" s="2">
        <v>42318.714907407404</v>
      </c>
      <c r="B13236" s="3">
        <v>76.0</v>
      </c>
      <c r="C13236" s="3" t="s">
        <v>11139</v>
      </c>
      <c r="D13236" s="3">
        <v>34.0</v>
      </c>
      <c r="E13236" s="3" t="s">
        <v>11225</v>
      </c>
      <c r="F13236" s="3">
        <v>10.0</v>
      </c>
      <c r="G13236" s="3">
        <v>7.0</v>
      </c>
      <c r="H13236" s="3" t="s">
        <v>12285</v>
      </c>
      <c r="I13236" s="3" t="s">
        <v>12286</v>
      </c>
      <c r="J13236" s="3" t="s">
        <v>23</v>
      </c>
      <c r="K13236" s="3" t="s">
        <v>24</v>
      </c>
      <c r="L13236" s="3">
        <v>29.0</v>
      </c>
      <c r="M13236" s="3" t="s">
        <v>30</v>
      </c>
      <c r="N13236" s="3" t="s">
        <v>12374</v>
      </c>
      <c r="O13236" s="3" t="s">
        <v>1547</v>
      </c>
      <c r="P13236" s="4">
        <v>22356.0</v>
      </c>
      <c r="Q13236" s="3" t="s">
        <v>110</v>
      </c>
      <c r="S13236" s="3" t="s">
        <v>34</v>
      </c>
    </row>
    <row r="13237">
      <c r="A13237" s="2">
        <v>42318.714907407404</v>
      </c>
      <c r="B13237" s="3">
        <v>76.0</v>
      </c>
      <c r="C13237" s="3" t="s">
        <v>11139</v>
      </c>
      <c r="D13237" s="3">
        <v>34.0</v>
      </c>
      <c r="E13237" s="3" t="s">
        <v>11225</v>
      </c>
      <c r="F13237" s="3">
        <v>10.0</v>
      </c>
      <c r="G13237" s="3">
        <v>7.0</v>
      </c>
      <c r="H13237" s="3" t="s">
        <v>12285</v>
      </c>
      <c r="I13237" s="3" t="s">
        <v>12286</v>
      </c>
      <c r="J13237" s="3" t="s">
        <v>23</v>
      </c>
      <c r="K13237" s="3" t="s">
        <v>24</v>
      </c>
      <c r="L13237" s="3">
        <v>30.0</v>
      </c>
      <c r="M13237" s="3" t="s">
        <v>25</v>
      </c>
      <c r="N13237" s="3" t="s">
        <v>4554</v>
      </c>
      <c r="O13237" s="3" t="s">
        <v>502</v>
      </c>
      <c r="P13237" s="4">
        <v>17493.0</v>
      </c>
      <c r="Q13237" s="3" t="s">
        <v>49</v>
      </c>
      <c r="S13237" s="3" t="s">
        <v>34</v>
      </c>
    </row>
    <row r="13238">
      <c r="A13238" s="2">
        <v>42318.714907407404</v>
      </c>
      <c r="B13238" s="3">
        <v>76.0</v>
      </c>
      <c r="C13238" s="3" t="s">
        <v>11139</v>
      </c>
      <c r="D13238" s="3">
        <v>34.0</v>
      </c>
      <c r="E13238" s="3" t="s">
        <v>11225</v>
      </c>
      <c r="F13238" s="3">
        <v>10.0</v>
      </c>
      <c r="G13238" s="3">
        <v>7.0</v>
      </c>
      <c r="H13238" s="3" t="s">
        <v>12285</v>
      </c>
      <c r="I13238" s="3" t="s">
        <v>12286</v>
      </c>
      <c r="J13238" s="3" t="s">
        <v>23</v>
      </c>
      <c r="K13238" s="3" t="s">
        <v>24</v>
      </c>
      <c r="L13238" s="3">
        <v>31.0</v>
      </c>
      <c r="M13238" s="3" t="s">
        <v>30</v>
      </c>
      <c r="N13238" s="3" t="s">
        <v>12375</v>
      </c>
      <c r="O13238" s="3" t="s">
        <v>326</v>
      </c>
      <c r="P13238" s="4">
        <v>17485.0</v>
      </c>
      <c r="Q13238" s="3" t="s">
        <v>86</v>
      </c>
      <c r="S13238" s="3" t="s">
        <v>34</v>
      </c>
    </row>
    <row r="13239">
      <c r="A13239" s="2">
        <v>42318.714907407404</v>
      </c>
      <c r="B13239" s="3">
        <v>76.0</v>
      </c>
      <c r="C13239" s="3" t="s">
        <v>11139</v>
      </c>
      <c r="D13239" s="3">
        <v>34.0</v>
      </c>
      <c r="E13239" s="3" t="s">
        <v>11225</v>
      </c>
      <c r="F13239" s="3">
        <v>10.0</v>
      </c>
      <c r="G13239" s="3">
        <v>7.0</v>
      </c>
      <c r="H13239" s="3" t="s">
        <v>12285</v>
      </c>
      <c r="I13239" s="3" t="s">
        <v>12286</v>
      </c>
      <c r="J13239" s="3" t="s">
        <v>23</v>
      </c>
      <c r="K13239" s="3" t="s">
        <v>24</v>
      </c>
      <c r="L13239" s="3">
        <v>32.0</v>
      </c>
      <c r="M13239" s="3" t="s">
        <v>25</v>
      </c>
      <c r="N13239" s="3" t="s">
        <v>12376</v>
      </c>
      <c r="O13239" s="3" t="s">
        <v>1234</v>
      </c>
      <c r="P13239" s="4">
        <v>22803.0</v>
      </c>
      <c r="Q13239" s="3" t="s">
        <v>52</v>
      </c>
      <c r="R13239" s="3" t="s">
        <v>1030</v>
      </c>
      <c r="S13239" s="3" t="s">
        <v>34</v>
      </c>
    </row>
    <row r="13240">
      <c r="A13240" s="2">
        <v>42318.714907407404</v>
      </c>
      <c r="B13240" s="3">
        <v>76.0</v>
      </c>
      <c r="C13240" s="3" t="s">
        <v>11139</v>
      </c>
      <c r="D13240" s="3">
        <v>46.0</v>
      </c>
      <c r="E13240" s="3" t="s">
        <v>11252</v>
      </c>
      <c r="F13240" s="3">
        <v>10.0</v>
      </c>
      <c r="G13240" s="3">
        <v>7.0</v>
      </c>
      <c r="H13240" s="3" t="s">
        <v>12285</v>
      </c>
      <c r="I13240" s="3" t="s">
        <v>12286</v>
      </c>
      <c r="J13240" s="3" t="s">
        <v>23</v>
      </c>
      <c r="K13240" s="3" t="s">
        <v>24</v>
      </c>
      <c r="L13240" s="3">
        <v>1.0</v>
      </c>
      <c r="M13240" s="3" t="s">
        <v>30</v>
      </c>
      <c r="N13240" s="3" t="s">
        <v>12377</v>
      </c>
      <c r="O13240" s="3" t="s">
        <v>368</v>
      </c>
      <c r="P13240" s="4">
        <v>18322.0</v>
      </c>
      <c r="Q13240" s="3" t="s">
        <v>145</v>
      </c>
      <c r="S13240" s="3" t="s">
        <v>34</v>
      </c>
    </row>
    <row r="13241">
      <c r="A13241" s="2">
        <v>42318.714907407404</v>
      </c>
      <c r="B13241" s="3">
        <v>76.0</v>
      </c>
      <c r="C13241" s="3" t="s">
        <v>11139</v>
      </c>
      <c r="D13241" s="3">
        <v>46.0</v>
      </c>
      <c r="E13241" s="3" t="s">
        <v>11252</v>
      </c>
      <c r="F13241" s="3">
        <v>10.0</v>
      </c>
      <c r="G13241" s="3">
        <v>7.0</v>
      </c>
      <c r="H13241" s="3" t="s">
        <v>12285</v>
      </c>
      <c r="I13241" s="3" t="s">
        <v>12286</v>
      </c>
      <c r="J13241" s="3" t="s">
        <v>23</v>
      </c>
      <c r="K13241" s="3" t="s">
        <v>24</v>
      </c>
      <c r="L13241" s="3">
        <v>2.0</v>
      </c>
      <c r="M13241" s="3" t="s">
        <v>25</v>
      </c>
      <c r="N13241" s="3" t="s">
        <v>12378</v>
      </c>
      <c r="O13241" s="3" t="s">
        <v>1721</v>
      </c>
      <c r="P13241" s="4">
        <v>22222.0</v>
      </c>
      <c r="Q13241" s="3" t="s">
        <v>189</v>
      </c>
      <c r="S13241" s="3" t="s">
        <v>34</v>
      </c>
    </row>
    <row r="13242">
      <c r="A13242" s="2">
        <v>42318.714907407404</v>
      </c>
      <c r="B13242" s="3">
        <v>76.0</v>
      </c>
      <c r="C13242" s="3" t="s">
        <v>11139</v>
      </c>
      <c r="D13242" s="3">
        <v>46.0</v>
      </c>
      <c r="E13242" s="3" t="s">
        <v>11252</v>
      </c>
      <c r="F13242" s="3">
        <v>10.0</v>
      </c>
      <c r="G13242" s="3">
        <v>7.0</v>
      </c>
      <c r="H13242" s="3" t="s">
        <v>12285</v>
      </c>
      <c r="I13242" s="3" t="s">
        <v>12286</v>
      </c>
      <c r="J13242" s="3" t="s">
        <v>23</v>
      </c>
      <c r="K13242" s="3" t="s">
        <v>24</v>
      </c>
      <c r="L13242" s="3">
        <v>3.0</v>
      </c>
      <c r="M13242" s="3" t="s">
        <v>30</v>
      </c>
      <c r="N13242" s="3" t="s">
        <v>12379</v>
      </c>
      <c r="O13242" s="3" t="s">
        <v>235</v>
      </c>
      <c r="P13242" s="4">
        <v>24054.0</v>
      </c>
      <c r="Q13242" s="3" t="s">
        <v>40</v>
      </c>
      <c r="S13242" s="3" t="s">
        <v>34</v>
      </c>
    </row>
    <row r="13243">
      <c r="A13243" s="2">
        <v>42318.714907407404</v>
      </c>
      <c r="B13243" s="3">
        <v>76.0</v>
      </c>
      <c r="C13243" s="3" t="s">
        <v>11139</v>
      </c>
      <c r="D13243" s="3">
        <v>46.0</v>
      </c>
      <c r="E13243" s="3" t="s">
        <v>11252</v>
      </c>
      <c r="F13243" s="3">
        <v>10.0</v>
      </c>
      <c r="G13243" s="3">
        <v>7.0</v>
      </c>
      <c r="H13243" s="3" t="s">
        <v>12285</v>
      </c>
      <c r="I13243" s="3" t="s">
        <v>12286</v>
      </c>
      <c r="J13243" s="3" t="s">
        <v>23</v>
      </c>
      <c r="K13243" s="3" t="s">
        <v>24</v>
      </c>
      <c r="L13243" s="3">
        <v>4.0</v>
      </c>
      <c r="M13243" s="3" t="s">
        <v>25</v>
      </c>
      <c r="N13243" s="3" t="s">
        <v>12380</v>
      </c>
      <c r="O13243" s="3" t="s">
        <v>297</v>
      </c>
      <c r="P13243" s="4">
        <v>21889.0</v>
      </c>
      <c r="Q13243" s="3" t="s">
        <v>372</v>
      </c>
      <c r="S13243" s="3" t="s">
        <v>34</v>
      </c>
    </row>
    <row r="13244">
      <c r="A13244" s="2">
        <v>42318.714907407404</v>
      </c>
      <c r="B13244" s="3">
        <v>76.0</v>
      </c>
      <c r="C13244" s="3" t="s">
        <v>11139</v>
      </c>
      <c r="D13244" s="3">
        <v>46.0</v>
      </c>
      <c r="E13244" s="3" t="s">
        <v>11252</v>
      </c>
      <c r="F13244" s="3">
        <v>10.0</v>
      </c>
      <c r="G13244" s="3">
        <v>7.0</v>
      </c>
      <c r="H13244" s="3" t="s">
        <v>12285</v>
      </c>
      <c r="I13244" s="3" t="s">
        <v>12286</v>
      </c>
      <c r="J13244" s="3" t="s">
        <v>23</v>
      </c>
      <c r="K13244" s="3" t="s">
        <v>24</v>
      </c>
      <c r="L13244" s="3">
        <v>5.0</v>
      </c>
      <c r="M13244" s="3" t="s">
        <v>30</v>
      </c>
      <c r="N13244" s="3" t="s">
        <v>12381</v>
      </c>
      <c r="O13244" s="3" t="s">
        <v>869</v>
      </c>
      <c r="P13244" s="4">
        <v>19672.0</v>
      </c>
      <c r="Q13244" s="3" t="s">
        <v>105</v>
      </c>
      <c r="S13244" s="3" t="s">
        <v>34</v>
      </c>
    </row>
    <row r="13245">
      <c r="A13245" s="2">
        <v>42318.714907407404</v>
      </c>
      <c r="B13245" s="3">
        <v>76.0</v>
      </c>
      <c r="C13245" s="3" t="s">
        <v>11139</v>
      </c>
      <c r="D13245" s="3">
        <v>46.0</v>
      </c>
      <c r="E13245" s="3" t="s">
        <v>11252</v>
      </c>
      <c r="F13245" s="3">
        <v>10.0</v>
      </c>
      <c r="G13245" s="3">
        <v>7.0</v>
      </c>
      <c r="H13245" s="3" t="s">
        <v>12285</v>
      </c>
      <c r="I13245" s="3" t="s">
        <v>12286</v>
      </c>
      <c r="J13245" s="3" t="s">
        <v>23</v>
      </c>
      <c r="K13245" s="3" t="s">
        <v>24</v>
      </c>
      <c r="L13245" s="3">
        <v>6.0</v>
      </c>
      <c r="M13245" s="3" t="s">
        <v>25</v>
      </c>
      <c r="N13245" s="3" t="s">
        <v>5844</v>
      </c>
      <c r="O13245" s="3" t="s">
        <v>104</v>
      </c>
      <c r="P13245" s="4">
        <v>19553.0</v>
      </c>
      <c r="Q13245" s="3" t="s">
        <v>33</v>
      </c>
      <c r="S13245" s="3" t="s">
        <v>34</v>
      </c>
    </row>
    <row r="13246">
      <c r="A13246" s="2">
        <v>42318.714907407404</v>
      </c>
      <c r="B13246" s="3">
        <v>76.0</v>
      </c>
      <c r="C13246" s="3" t="s">
        <v>11139</v>
      </c>
      <c r="D13246" s="3">
        <v>46.0</v>
      </c>
      <c r="E13246" s="3" t="s">
        <v>11252</v>
      </c>
      <c r="F13246" s="3">
        <v>10.0</v>
      </c>
      <c r="G13246" s="3">
        <v>7.0</v>
      </c>
      <c r="H13246" s="3" t="s">
        <v>12285</v>
      </c>
      <c r="I13246" s="3" t="s">
        <v>12286</v>
      </c>
      <c r="J13246" s="3" t="s">
        <v>23</v>
      </c>
      <c r="K13246" s="3" t="s">
        <v>24</v>
      </c>
      <c r="L13246" s="3">
        <v>7.0</v>
      </c>
      <c r="M13246" s="3" t="s">
        <v>30</v>
      </c>
      <c r="N13246" s="3" t="s">
        <v>557</v>
      </c>
      <c r="O13246" s="3" t="s">
        <v>9513</v>
      </c>
      <c r="P13246" s="4">
        <v>23319.0</v>
      </c>
      <c r="Q13246" s="3" t="s">
        <v>740</v>
      </c>
      <c r="S13246" s="3" t="s">
        <v>34</v>
      </c>
    </row>
    <row r="13247">
      <c r="A13247" s="2">
        <v>42318.714907407404</v>
      </c>
      <c r="B13247" s="3">
        <v>76.0</v>
      </c>
      <c r="C13247" s="3" t="s">
        <v>11139</v>
      </c>
      <c r="D13247" s="3">
        <v>48.0</v>
      </c>
      <c r="E13247" s="3" t="s">
        <v>11259</v>
      </c>
      <c r="F13247" s="3">
        <v>10.0</v>
      </c>
      <c r="G13247" s="3">
        <v>7.0</v>
      </c>
      <c r="H13247" s="3" t="s">
        <v>12285</v>
      </c>
      <c r="I13247" s="3" t="s">
        <v>12286</v>
      </c>
      <c r="J13247" s="3" t="s">
        <v>23</v>
      </c>
      <c r="K13247" s="3" t="s">
        <v>24</v>
      </c>
      <c r="L13247" s="3">
        <v>1.0</v>
      </c>
      <c r="M13247" s="3" t="s">
        <v>30</v>
      </c>
      <c r="N13247" s="3" t="s">
        <v>8368</v>
      </c>
      <c r="O13247" s="3" t="s">
        <v>45</v>
      </c>
      <c r="P13247" s="4">
        <v>23960.0</v>
      </c>
      <c r="Q13247" s="3" t="s">
        <v>110</v>
      </c>
      <c r="S13247" s="3" t="s">
        <v>34</v>
      </c>
    </row>
    <row r="13248">
      <c r="A13248" s="2">
        <v>42318.714907407404</v>
      </c>
      <c r="B13248" s="3">
        <v>76.0</v>
      </c>
      <c r="C13248" s="3" t="s">
        <v>11139</v>
      </c>
      <c r="D13248" s="3">
        <v>48.0</v>
      </c>
      <c r="E13248" s="3" t="s">
        <v>11259</v>
      </c>
      <c r="F13248" s="3">
        <v>10.0</v>
      </c>
      <c r="G13248" s="3">
        <v>7.0</v>
      </c>
      <c r="H13248" s="3" t="s">
        <v>12285</v>
      </c>
      <c r="I13248" s="3" t="s">
        <v>12286</v>
      </c>
      <c r="J13248" s="3" t="s">
        <v>23</v>
      </c>
      <c r="K13248" s="3" t="s">
        <v>24</v>
      </c>
      <c r="L13248" s="3">
        <v>2.0</v>
      </c>
      <c r="M13248" s="3" t="s">
        <v>25</v>
      </c>
      <c r="N13248" s="3" t="s">
        <v>2581</v>
      </c>
      <c r="O13248" s="3" t="s">
        <v>123</v>
      </c>
      <c r="P13248" s="4">
        <v>23436.0</v>
      </c>
      <c r="Q13248" s="3" t="s">
        <v>132</v>
      </c>
      <c r="S13248" s="3" t="s">
        <v>34</v>
      </c>
    </row>
    <row r="13249">
      <c r="A13249" s="2">
        <v>42318.714907407404</v>
      </c>
      <c r="B13249" s="3">
        <v>76.0</v>
      </c>
      <c r="C13249" s="3" t="s">
        <v>11139</v>
      </c>
      <c r="D13249" s="3">
        <v>48.0</v>
      </c>
      <c r="E13249" s="3" t="s">
        <v>11259</v>
      </c>
      <c r="F13249" s="3">
        <v>10.0</v>
      </c>
      <c r="G13249" s="3">
        <v>7.0</v>
      </c>
      <c r="H13249" s="3" t="s">
        <v>12285</v>
      </c>
      <c r="I13249" s="3" t="s">
        <v>12286</v>
      </c>
      <c r="J13249" s="3" t="s">
        <v>23</v>
      </c>
      <c r="K13249" s="3" t="s">
        <v>24</v>
      </c>
      <c r="L13249" s="3">
        <v>3.0</v>
      </c>
      <c r="M13249" s="3" t="s">
        <v>30</v>
      </c>
      <c r="N13249" s="3" t="s">
        <v>124</v>
      </c>
      <c r="O13249" s="3" t="s">
        <v>448</v>
      </c>
      <c r="P13249" s="4">
        <v>28815.0</v>
      </c>
      <c r="Q13249" s="3" t="s">
        <v>247</v>
      </c>
      <c r="S13249" s="3" t="s">
        <v>34</v>
      </c>
    </row>
    <row r="13250">
      <c r="A13250" s="2">
        <v>42318.714907407404</v>
      </c>
      <c r="B13250" s="3">
        <v>76.0</v>
      </c>
      <c r="C13250" s="3" t="s">
        <v>11139</v>
      </c>
      <c r="D13250" s="3">
        <v>48.0</v>
      </c>
      <c r="E13250" s="3" t="s">
        <v>11259</v>
      </c>
      <c r="F13250" s="3">
        <v>10.0</v>
      </c>
      <c r="G13250" s="3">
        <v>7.0</v>
      </c>
      <c r="H13250" s="3" t="s">
        <v>12285</v>
      </c>
      <c r="I13250" s="3" t="s">
        <v>12286</v>
      </c>
      <c r="J13250" s="3" t="s">
        <v>23</v>
      </c>
      <c r="K13250" s="3" t="s">
        <v>24</v>
      </c>
      <c r="L13250" s="3">
        <v>4.0</v>
      </c>
      <c r="M13250" s="3" t="s">
        <v>25</v>
      </c>
      <c r="N13250" s="3" t="s">
        <v>12382</v>
      </c>
      <c r="O13250" s="3" t="s">
        <v>1016</v>
      </c>
      <c r="P13250" s="4">
        <v>28615.0</v>
      </c>
      <c r="Q13250" s="3" t="s">
        <v>37</v>
      </c>
      <c r="S13250" s="3" t="s">
        <v>34</v>
      </c>
    </row>
    <row r="13251">
      <c r="A13251" s="2">
        <v>42318.714907407404</v>
      </c>
      <c r="B13251" s="3">
        <v>76.0</v>
      </c>
      <c r="C13251" s="3" t="s">
        <v>11139</v>
      </c>
      <c r="D13251" s="3">
        <v>65.0</v>
      </c>
      <c r="E13251" s="3" t="s">
        <v>11262</v>
      </c>
      <c r="F13251" s="3">
        <v>10.0</v>
      </c>
      <c r="G13251" s="3">
        <v>7.0</v>
      </c>
      <c r="H13251" s="3" t="s">
        <v>12285</v>
      </c>
      <c r="I13251" s="3" t="s">
        <v>12286</v>
      </c>
      <c r="J13251" s="3" t="s">
        <v>23</v>
      </c>
      <c r="K13251" s="3" t="s">
        <v>24</v>
      </c>
      <c r="L13251" s="3">
        <v>1.0</v>
      </c>
      <c r="M13251" s="3" t="s">
        <v>30</v>
      </c>
      <c r="N13251" s="3" t="s">
        <v>12383</v>
      </c>
      <c r="O13251" s="3" t="s">
        <v>1699</v>
      </c>
      <c r="P13251" s="4">
        <v>22648.0</v>
      </c>
      <c r="Q13251" s="3" t="s">
        <v>40</v>
      </c>
      <c r="S13251" s="3" t="s">
        <v>34</v>
      </c>
    </row>
    <row r="13252">
      <c r="A13252" s="2">
        <v>42318.714907407404</v>
      </c>
      <c r="B13252" s="3">
        <v>76.0</v>
      </c>
      <c r="C13252" s="3" t="s">
        <v>11139</v>
      </c>
      <c r="D13252" s="3">
        <v>65.0</v>
      </c>
      <c r="E13252" s="3" t="s">
        <v>11262</v>
      </c>
      <c r="F13252" s="3">
        <v>10.0</v>
      </c>
      <c r="G13252" s="3">
        <v>7.0</v>
      </c>
      <c r="H13252" s="3" t="s">
        <v>12285</v>
      </c>
      <c r="I13252" s="3" t="s">
        <v>12286</v>
      </c>
      <c r="J13252" s="3" t="s">
        <v>23</v>
      </c>
      <c r="K13252" s="3" t="s">
        <v>24</v>
      </c>
      <c r="L13252" s="3">
        <v>2.0</v>
      </c>
      <c r="M13252" s="3" t="s">
        <v>25</v>
      </c>
      <c r="N13252" s="3" t="s">
        <v>12384</v>
      </c>
      <c r="O13252" s="3" t="s">
        <v>1390</v>
      </c>
      <c r="P13252" s="4">
        <v>31742.0</v>
      </c>
      <c r="Q13252" s="3" t="s">
        <v>189</v>
      </c>
      <c r="S13252" s="3" t="s">
        <v>34</v>
      </c>
    </row>
    <row r="13253">
      <c r="A13253" s="2">
        <v>42318.714907407404</v>
      </c>
      <c r="B13253" s="3">
        <v>76.0</v>
      </c>
      <c r="C13253" s="3" t="s">
        <v>11139</v>
      </c>
      <c r="D13253" s="3">
        <v>65.0</v>
      </c>
      <c r="E13253" s="3" t="s">
        <v>11262</v>
      </c>
      <c r="F13253" s="3">
        <v>10.0</v>
      </c>
      <c r="G13253" s="3">
        <v>7.0</v>
      </c>
      <c r="H13253" s="3" t="s">
        <v>12285</v>
      </c>
      <c r="I13253" s="3" t="s">
        <v>12286</v>
      </c>
      <c r="J13253" s="3" t="s">
        <v>23</v>
      </c>
      <c r="K13253" s="3" t="s">
        <v>24</v>
      </c>
      <c r="L13253" s="3">
        <v>3.0</v>
      </c>
      <c r="M13253" s="3" t="s">
        <v>30</v>
      </c>
      <c r="N13253" s="3" t="s">
        <v>12144</v>
      </c>
      <c r="O13253" s="3" t="s">
        <v>329</v>
      </c>
      <c r="P13253" s="4">
        <v>24782.0</v>
      </c>
      <c r="Q13253" s="3" t="s">
        <v>40</v>
      </c>
      <c r="S13253" s="3" t="s">
        <v>34</v>
      </c>
    </row>
    <row r="13254">
      <c r="A13254" s="2">
        <v>42318.714907407404</v>
      </c>
      <c r="B13254" s="3">
        <v>76.0</v>
      </c>
      <c r="C13254" s="3" t="s">
        <v>11139</v>
      </c>
      <c r="D13254" s="3">
        <v>65.0</v>
      </c>
      <c r="E13254" s="3" t="s">
        <v>11262</v>
      </c>
      <c r="F13254" s="3">
        <v>10.0</v>
      </c>
      <c r="G13254" s="3">
        <v>7.0</v>
      </c>
      <c r="H13254" s="3" t="s">
        <v>12285</v>
      </c>
      <c r="I13254" s="3" t="s">
        <v>12286</v>
      </c>
      <c r="J13254" s="3" t="s">
        <v>23</v>
      </c>
      <c r="K13254" s="3" t="s">
        <v>24</v>
      </c>
      <c r="L13254" s="3">
        <v>4.0</v>
      </c>
      <c r="M13254" s="3" t="s">
        <v>25</v>
      </c>
      <c r="N13254" s="3" t="s">
        <v>12385</v>
      </c>
      <c r="O13254" s="3" t="s">
        <v>1643</v>
      </c>
      <c r="P13254" s="4">
        <v>19658.0</v>
      </c>
      <c r="Q13254" s="3" t="s">
        <v>86</v>
      </c>
      <c r="S13254" s="3" t="s">
        <v>34</v>
      </c>
    </row>
    <row r="13255">
      <c r="A13255" s="2">
        <v>42318.714907407404</v>
      </c>
      <c r="B13255" s="3">
        <v>76.0</v>
      </c>
      <c r="C13255" s="3" t="s">
        <v>11139</v>
      </c>
      <c r="D13255" s="3">
        <v>65.0</v>
      </c>
      <c r="E13255" s="3" t="s">
        <v>11262</v>
      </c>
      <c r="F13255" s="3">
        <v>10.0</v>
      </c>
      <c r="G13255" s="3">
        <v>7.0</v>
      </c>
      <c r="H13255" s="3" t="s">
        <v>12285</v>
      </c>
      <c r="I13255" s="3" t="s">
        <v>12286</v>
      </c>
      <c r="J13255" s="3" t="s">
        <v>23</v>
      </c>
      <c r="K13255" s="3" t="s">
        <v>24</v>
      </c>
      <c r="L13255" s="3">
        <v>5.0</v>
      </c>
      <c r="M13255" s="3" t="s">
        <v>30</v>
      </c>
      <c r="N13255" s="3" t="s">
        <v>715</v>
      </c>
      <c r="O13255" s="3" t="s">
        <v>215</v>
      </c>
      <c r="P13255" s="4">
        <v>26819.0</v>
      </c>
      <c r="Q13255" s="3" t="s">
        <v>52</v>
      </c>
      <c r="S13255" s="3" t="s">
        <v>34</v>
      </c>
    </row>
    <row r="13256">
      <c r="A13256" s="2">
        <v>42318.714907407404</v>
      </c>
      <c r="B13256" s="3">
        <v>76.0</v>
      </c>
      <c r="C13256" s="3" t="s">
        <v>11139</v>
      </c>
      <c r="D13256" s="3">
        <v>65.0</v>
      </c>
      <c r="E13256" s="3" t="s">
        <v>11262</v>
      </c>
      <c r="F13256" s="3">
        <v>10.0</v>
      </c>
      <c r="G13256" s="3">
        <v>7.0</v>
      </c>
      <c r="H13256" s="3" t="s">
        <v>12285</v>
      </c>
      <c r="I13256" s="3" t="s">
        <v>12286</v>
      </c>
      <c r="J13256" s="3" t="s">
        <v>23</v>
      </c>
      <c r="K13256" s="3" t="s">
        <v>24</v>
      </c>
      <c r="L13256" s="3">
        <v>6.0</v>
      </c>
      <c r="M13256" s="3" t="s">
        <v>25</v>
      </c>
      <c r="N13256" s="3" t="s">
        <v>12386</v>
      </c>
      <c r="O13256" s="3" t="s">
        <v>102</v>
      </c>
      <c r="P13256" s="4">
        <v>22876.0</v>
      </c>
      <c r="Q13256" s="3" t="s">
        <v>132</v>
      </c>
      <c r="S13256" s="3" t="s">
        <v>34</v>
      </c>
    </row>
    <row r="13257">
      <c r="A13257" s="2">
        <v>42318.714907407404</v>
      </c>
      <c r="B13257" s="3">
        <v>76.0</v>
      </c>
      <c r="C13257" s="3" t="s">
        <v>11139</v>
      </c>
      <c r="D13257" s="3">
        <v>65.0</v>
      </c>
      <c r="E13257" s="3" t="s">
        <v>11262</v>
      </c>
      <c r="F13257" s="3">
        <v>10.0</v>
      </c>
      <c r="G13257" s="3">
        <v>7.0</v>
      </c>
      <c r="H13257" s="3" t="s">
        <v>12285</v>
      </c>
      <c r="I13257" s="3" t="s">
        <v>12286</v>
      </c>
      <c r="J13257" s="3" t="s">
        <v>23</v>
      </c>
      <c r="K13257" s="3" t="s">
        <v>24</v>
      </c>
      <c r="L13257" s="3">
        <v>7.0</v>
      </c>
      <c r="M13257" s="3" t="s">
        <v>30</v>
      </c>
      <c r="N13257" s="3" t="s">
        <v>12387</v>
      </c>
      <c r="O13257" s="3" t="s">
        <v>12388</v>
      </c>
      <c r="P13257" s="4">
        <v>23288.0</v>
      </c>
      <c r="Q13257" s="3" t="s">
        <v>221</v>
      </c>
      <c r="S13257" s="3" t="s">
        <v>34</v>
      </c>
    </row>
    <row r="13258">
      <c r="A13258" s="2">
        <v>42318.714907407404</v>
      </c>
      <c r="B13258" s="3">
        <v>76.0</v>
      </c>
      <c r="C13258" s="3" t="s">
        <v>11139</v>
      </c>
      <c r="D13258" s="3">
        <v>65.0</v>
      </c>
      <c r="E13258" s="3" t="s">
        <v>11262</v>
      </c>
      <c r="F13258" s="3">
        <v>10.0</v>
      </c>
      <c r="G13258" s="3">
        <v>7.0</v>
      </c>
      <c r="H13258" s="3" t="s">
        <v>12285</v>
      </c>
      <c r="I13258" s="3" t="s">
        <v>12286</v>
      </c>
      <c r="J13258" s="3" t="s">
        <v>23</v>
      </c>
      <c r="K13258" s="3" t="s">
        <v>24</v>
      </c>
      <c r="L13258" s="3">
        <v>8.0</v>
      </c>
      <c r="M13258" s="3" t="s">
        <v>25</v>
      </c>
      <c r="N13258" s="3" t="s">
        <v>12389</v>
      </c>
      <c r="O13258" s="3" t="s">
        <v>391</v>
      </c>
      <c r="P13258" s="4">
        <v>20774.0</v>
      </c>
      <c r="Q13258" s="3" t="s">
        <v>189</v>
      </c>
      <c r="S13258" s="3" t="s">
        <v>34</v>
      </c>
    </row>
    <row r="13259">
      <c r="A13259" s="2">
        <v>42318.714907407404</v>
      </c>
      <c r="B13259" s="3">
        <v>76.0</v>
      </c>
      <c r="C13259" s="3" t="s">
        <v>11139</v>
      </c>
      <c r="D13259" s="3">
        <v>65.0</v>
      </c>
      <c r="E13259" s="3" t="s">
        <v>11262</v>
      </c>
      <c r="F13259" s="3">
        <v>10.0</v>
      </c>
      <c r="G13259" s="3">
        <v>7.0</v>
      </c>
      <c r="H13259" s="3" t="s">
        <v>12285</v>
      </c>
      <c r="I13259" s="3" t="s">
        <v>12286</v>
      </c>
      <c r="J13259" s="3" t="s">
        <v>23</v>
      </c>
      <c r="K13259" s="3" t="s">
        <v>24</v>
      </c>
      <c r="L13259" s="3">
        <v>9.0</v>
      </c>
      <c r="M13259" s="3" t="s">
        <v>30</v>
      </c>
      <c r="N13259" s="3" t="s">
        <v>12390</v>
      </c>
      <c r="O13259" s="3" t="s">
        <v>2128</v>
      </c>
      <c r="P13259" s="4">
        <v>24504.0</v>
      </c>
      <c r="Q13259" s="3" t="s">
        <v>418</v>
      </c>
      <c r="S13259" s="3" t="s">
        <v>29</v>
      </c>
    </row>
    <row r="13260">
      <c r="A13260" s="2">
        <v>42318.714907407404</v>
      </c>
      <c r="B13260" s="3">
        <v>76.0</v>
      </c>
      <c r="C13260" s="3" t="s">
        <v>11139</v>
      </c>
      <c r="D13260" s="3">
        <v>66.0</v>
      </c>
      <c r="E13260" s="3" t="s">
        <v>11271</v>
      </c>
      <c r="F13260" s="3">
        <v>10.0</v>
      </c>
      <c r="G13260" s="3">
        <v>7.0</v>
      </c>
      <c r="H13260" s="3" t="s">
        <v>12285</v>
      </c>
      <c r="I13260" s="3" t="s">
        <v>12286</v>
      </c>
      <c r="J13260" s="3" t="s">
        <v>23</v>
      </c>
      <c r="K13260" s="3" t="s">
        <v>24</v>
      </c>
      <c r="L13260" s="3">
        <v>1.0</v>
      </c>
      <c r="M13260" s="3" t="s">
        <v>30</v>
      </c>
      <c r="N13260" s="3" t="s">
        <v>12391</v>
      </c>
      <c r="O13260" s="3" t="s">
        <v>355</v>
      </c>
      <c r="P13260" s="4">
        <v>25135.0</v>
      </c>
      <c r="Q13260" s="3" t="s">
        <v>83</v>
      </c>
      <c r="S13260" s="3" t="s">
        <v>34</v>
      </c>
    </row>
    <row r="13261">
      <c r="A13261" s="2">
        <v>42318.714907407404</v>
      </c>
      <c r="B13261" s="3">
        <v>76.0</v>
      </c>
      <c r="C13261" s="3" t="s">
        <v>11139</v>
      </c>
      <c r="D13261" s="3">
        <v>66.0</v>
      </c>
      <c r="E13261" s="3" t="s">
        <v>11271</v>
      </c>
      <c r="F13261" s="3">
        <v>10.0</v>
      </c>
      <c r="G13261" s="3">
        <v>7.0</v>
      </c>
      <c r="H13261" s="3" t="s">
        <v>12285</v>
      </c>
      <c r="I13261" s="3" t="s">
        <v>12286</v>
      </c>
      <c r="J13261" s="3" t="s">
        <v>23</v>
      </c>
      <c r="K13261" s="3" t="s">
        <v>24</v>
      </c>
      <c r="L13261" s="3">
        <v>2.0</v>
      </c>
      <c r="M13261" s="3" t="s">
        <v>25</v>
      </c>
      <c r="N13261" s="3" t="s">
        <v>2329</v>
      </c>
      <c r="O13261" s="3" t="s">
        <v>477</v>
      </c>
      <c r="P13261" s="4">
        <v>22144.0</v>
      </c>
      <c r="Q13261" s="3" t="s">
        <v>345</v>
      </c>
      <c r="S13261" s="3" t="s">
        <v>34</v>
      </c>
    </row>
    <row r="13262">
      <c r="A13262" s="2">
        <v>42318.714907407404</v>
      </c>
      <c r="B13262" s="3">
        <v>76.0</v>
      </c>
      <c r="C13262" s="3" t="s">
        <v>11139</v>
      </c>
      <c r="D13262" s="3">
        <v>66.0</v>
      </c>
      <c r="E13262" s="3" t="s">
        <v>11271</v>
      </c>
      <c r="F13262" s="3">
        <v>10.0</v>
      </c>
      <c r="G13262" s="3">
        <v>7.0</v>
      </c>
      <c r="H13262" s="3" t="s">
        <v>12285</v>
      </c>
      <c r="I13262" s="3" t="s">
        <v>12286</v>
      </c>
      <c r="J13262" s="3" t="s">
        <v>23</v>
      </c>
      <c r="K13262" s="3" t="s">
        <v>24</v>
      </c>
      <c r="L13262" s="3">
        <v>3.0</v>
      </c>
      <c r="M13262" s="3" t="s">
        <v>30</v>
      </c>
      <c r="N13262" s="3" t="s">
        <v>12392</v>
      </c>
      <c r="O13262" s="3" t="s">
        <v>8819</v>
      </c>
      <c r="P13262" s="4">
        <v>22374.0</v>
      </c>
      <c r="Q13262" s="3" t="s">
        <v>33</v>
      </c>
      <c r="S13262" s="3" t="s">
        <v>34</v>
      </c>
    </row>
    <row r="13263">
      <c r="A13263" s="2">
        <v>42318.714907407404</v>
      </c>
      <c r="B13263" s="3">
        <v>76.0</v>
      </c>
      <c r="C13263" s="3" t="s">
        <v>11139</v>
      </c>
      <c r="D13263" s="3">
        <v>66.0</v>
      </c>
      <c r="E13263" s="3" t="s">
        <v>11271</v>
      </c>
      <c r="F13263" s="3">
        <v>10.0</v>
      </c>
      <c r="G13263" s="3">
        <v>7.0</v>
      </c>
      <c r="H13263" s="3" t="s">
        <v>12285</v>
      </c>
      <c r="I13263" s="3" t="s">
        <v>12286</v>
      </c>
      <c r="J13263" s="3" t="s">
        <v>23</v>
      </c>
      <c r="K13263" s="3" t="s">
        <v>24</v>
      </c>
      <c r="L13263" s="3">
        <v>4.0</v>
      </c>
      <c r="M13263" s="3" t="s">
        <v>25</v>
      </c>
      <c r="N13263" s="3" t="s">
        <v>12393</v>
      </c>
      <c r="O13263" s="3" t="s">
        <v>753</v>
      </c>
      <c r="P13263" s="4">
        <v>25779.0</v>
      </c>
      <c r="Q13263" s="3" t="s">
        <v>37</v>
      </c>
      <c r="S13263" s="3" t="s">
        <v>34</v>
      </c>
    </row>
    <row r="13264">
      <c r="A13264" s="2">
        <v>42318.714907407404</v>
      </c>
      <c r="B13264" s="3">
        <v>76.0</v>
      </c>
      <c r="C13264" s="3" t="s">
        <v>11139</v>
      </c>
      <c r="D13264" s="3">
        <v>66.0</v>
      </c>
      <c r="E13264" s="3" t="s">
        <v>11271</v>
      </c>
      <c r="F13264" s="3">
        <v>10.0</v>
      </c>
      <c r="G13264" s="3">
        <v>7.0</v>
      </c>
      <c r="H13264" s="3" t="s">
        <v>12285</v>
      </c>
      <c r="I13264" s="3" t="s">
        <v>12286</v>
      </c>
      <c r="J13264" s="3" t="s">
        <v>23</v>
      </c>
      <c r="K13264" s="3" t="s">
        <v>24</v>
      </c>
      <c r="L13264" s="3">
        <v>5.0</v>
      </c>
      <c r="M13264" s="3" t="s">
        <v>30</v>
      </c>
      <c r="N13264" s="3" t="s">
        <v>12394</v>
      </c>
      <c r="O13264" s="3" t="s">
        <v>307</v>
      </c>
      <c r="P13264" s="4">
        <v>20725.0</v>
      </c>
      <c r="Q13264" s="3" t="s">
        <v>113</v>
      </c>
      <c r="S13264" s="3" t="s">
        <v>34</v>
      </c>
    </row>
    <row r="13265">
      <c r="A13265" s="2">
        <v>42318.714907407404</v>
      </c>
      <c r="B13265" s="3">
        <v>76.0</v>
      </c>
      <c r="C13265" s="3" t="s">
        <v>11139</v>
      </c>
      <c r="D13265" s="3">
        <v>66.0</v>
      </c>
      <c r="E13265" s="3" t="s">
        <v>11271</v>
      </c>
      <c r="F13265" s="3">
        <v>10.0</v>
      </c>
      <c r="G13265" s="3">
        <v>7.0</v>
      </c>
      <c r="H13265" s="3" t="s">
        <v>12285</v>
      </c>
      <c r="I13265" s="3" t="s">
        <v>12286</v>
      </c>
      <c r="J13265" s="3" t="s">
        <v>23</v>
      </c>
      <c r="K13265" s="3" t="s">
        <v>24</v>
      </c>
      <c r="L13265" s="3">
        <v>6.0</v>
      </c>
      <c r="M13265" s="3" t="s">
        <v>25</v>
      </c>
      <c r="N13265" s="3" t="s">
        <v>9571</v>
      </c>
      <c r="O13265" s="3" t="s">
        <v>613</v>
      </c>
      <c r="P13265" s="4">
        <v>25318.0</v>
      </c>
      <c r="Q13265" s="3" t="s">
        <v>40</v>
      </c>
      <c r="S13265" s="3" t="s">
        <v>34</v>
      </c>
    </row>
    <row r="13266">
      <c r="A13266" s="2">
        <v>42318.714907407404</v>
      </c>
      <c r="B13266" s="3">
        <v>76.0</v>
      </c>
      <c r="C13266" s="3" t="s">
        <v>11139</v>
      </c>
      <c r="D13266" s="3">
        <v>66.0</v>
      </c>
      <c r="E13266" s="3" t="s">
        <v>11271</v>
      </c>
      <c r="F13266" s="3">
        <v>10.0</v>
      </c>
      <c r="G13266" s="3">
        <v>7.0</v>
      </c>
      <c r="H13266" s="3" t="s">
        <v>12285</v>
      </c>
      <c r="I13266" s="3" t="s">
        <v>12286</v>
      </c>
      <c r="J13266" s="3" t="s">
        <v>23</v>
      </c>
      <c r="K13266" s="3" t="s">
        <v>24</v>
      </c>
      <c r="L13266" s="3">
        <v>7.0</v>
      </c>
      <c r="M13266" s="3" t="s">
        <v>30</v>
      </c>
      <c r="N13266" s="3" t="s">
        <v>3096</v>
      </c>
      <c r="O13266" s="3" t="s">
        <v>121</v>
      </c>
      <c r="P13266" s="4">
        <v>17237.0</v>
      </c>
      <c r="Q13266" s="3" t="s">
        <v>209</v>
      </c>
      <c r="S13266" s="3" t="s">
        <v>34</v>
      </c>
    </row>
    <row r="13267">
      <c r="A13267" s="2">
        <v>42318.714907407404</v>
      </c>
      <c r="B13267" s="3">
        <v>76.0</v>
      </c>
      <c r="C13267" s="3" t="s">
        <v>11139</v>
      </c>
      <c r="D13267" s="3">
        <v>66.0</v>
      </c>
      <c r="E13267" s="3" t="s">
        <v>11271</v>
      </c>
      <c r="F13267" s="3">
        <v>10.0</v>
      </c>
      <c r="G13267" s="3">
        <v>7.0</v>
      </c>
      <c r="H13267" s="3" t="s">
        <v>12285</v>
      </c>
      <c r="I13267" s="3" t="s">
        <v>12286</v>
      </c>
      <c r="J13267" s="3" t="s">
        <v>23</v>
      </c>
      <c r="K13267" s="3" t="s">
        <v>24</v>
      </c>
      <c r="L13267" s="3">
        <v>8.0</v>
      </c>
      <c r="M13267" s="3" t="s">
        <v>25</v>
      </c>
      <c r="N13267" s="3" t="s">
        <v>12395</v>
      </c>
      <c r="O13267" s="3" t="s">
        <v>69</v>
      </c>
      <c r="P13267" s="4">
        <v>21871.0</v>
      </c>
      <c r="Q13267" s="3" t="s">
        <v>79</v>
      </c>
      <c r="S13267" s="3" t="s">
        <v>34</v>
      </c>
    </row>
    <row r="13268">
      <c r="A13268" s="2">
        <v>42318.714907407404</v>
      </c>
      <c r="B13268" s="3">
        <v>76.0</v>
      </c>
      <c r="C13268" s="3" t="s">
        <v>11139</v>
      </c>
      <c r="D13268" s="3">
        <v>66.0</v>
      </c>
      <c r="E13268" s="3" t="s">
        <v>11271</v>
      </c>
      <c r="F13268" s="3">
        <v>10.0</v>
      </c>
      <c r="G13268" s="3">
        <v>7.0</v>
      </c>
      <c r="H13268" s="3" t="s">
        <v>12285</v>
      </c>
      <c r="I13268" s="3" t="s">
        <v>12286</v>
      </c>
      <c r="J13268" s="3" t="s">
        <v>23</v>
      </c>
      <c r="K13268" s="3" t="s">
        <v>24</v>
      </c>
      <c r="L13268" s="3">
        <v>9.0</v>
      </c>
      <c r="M13268" s="3" t="s">
        <v>30</v>
      </c>
      <c r="N13268" s="3" t="s">
        <v>12396</v>
      </c>
      <c r="O13268" s="3" t="s">
        <v>12397</v>
      </c>
      <c r="P13268" s="4">
        <v>25391.0</v>
      </c>
      <c r="Q13268" s="3" t="s">
        <v>687</v>
      </c>
      <c r="S13268" s="3" t="s">
        <v>34</v>
      </c>
    </row>
    <row r="13269">
      <c r="A13269" s="2">
        <v>42318.714907407404</v>
      </c>
      <c r="B13269" s="3">
        <v>76.0</v>
      </c>
      <c r="C13269" s="3" t="s">
        <v>11139</v>
      </c>
      <c r="D13269" s="3">
        <v>66.0</v>
      </c>
      <c r="E13269" s="3" t="s">
        <v>11271</v>
      </c>
      <c r="F13269" s="3">
        <v>10.0</v>
      </c>
      <c r="G13269" s="3">
        <v>7.0</v>
      </c>
      <c r="H13269" s="3" t="s">
        <v>12285</v>
      </c>
      <c r="I13269" s="3" t="s">
        <v>12286</v>
      </c>
      <c r="J13269" s="3" t="s">
        <v>23</v>
      </c>
      <c r="K13269" s="3" t="s">
        <v>24</v>
      </c>
      <c r="L13269" s="3">
        <v>10.0</v>
      </c>
      <c r="M13269" s="3" t="s">
        <v>25</v>
      </c>
      <c r="N13269" s="3" t="s">
        <v>2875</v>
      </c>
      <c r="O13269" s="3" t="s">
        <v>102</v>
      </c>
      <c r="P13269" s="4">
        <v>21768.0</v>
      </c>
      <c r="Q13269" s="3" t="s">
        <v>37</v>
      </c>
      <c r="S13269" s="3" t="s">
        <v>34</v>
      </c>
    </row>
    <row r="13270">
      <c r="A13270" s="2">
        <v>42318.714907407404</v>
      </c>
      <c r="B13270" s="3">
        <v>76.0</v>
      </c>
      <c r="C13270" s="3" t="s">
        <v>11139</v>
      </c>
      <c r="D13270" s="3">
        <v>66.0</v>
      </c>
      <c r="E13270" s="3" t="s">
        <v>11271</v>
      </c>
      <c r="F13270" s="3">
        <v>10.0</v>
      </c>
      <c r="G13270" s="3">
        <v>7.0</v>
      </c>
      <c r="H13270" s="3" t="s">
        <v>12285</v>
      </c>
      <c r="I13270" s="3" t="s">
        <v>12286</v>
      </c>
      <c r="J13270" s="3" t="s">
        <v>23</v>
      </c>
      <c r="K13270" s="3" t="s">
        <v>24</v>
      </c>
      <c r="L13270" s="3">
        <v>11.0</v>
      </c>
      <c r="M13270" s="3" t="s">
        <v>30</v>
      </c>
      <c r="N13270" s="3" t="s">
        <v>12398</v>
      </c>
      <c r="O13270" s="3" t="s">
        <v>1514</v>
      </c>
      <c r="P13270" s="4">
        <v>30194.0</v>
      </c>
      <c r="Q13270" s="3" t="s">
        <v>228</v>
      </c>
      <c r="S13270" s="3" t="s">
        <v>34</v>
      </c>
    </row>
    <row r="13271">
      <c r="A13271" s="2">
        <v>42318.714907407404</v>
      </c>
      <c r="B13271" s="3">
        <v>76.0</v>
      </c>
      <c r="C13271" s="3" t="s">
        <v>11139</v>
      </c>
      <c r="D13271" s="3">
        <v>66.0</v>
      </c>
      <c r="E13271" s="3" t="s">
        <v>11271</v>
      </c>
      <c r="F13271" s="3">
        <v>10.0</v>
      </c>
      <c r="G13271" s="3">
        <v>7.0</v>
      </c>
      <c r="H13271" s="3" t="s">
        <v>12285</v>
      </c>
      <c r="I13271" s="3" t="s">
        <v>12286</v>
      </c>
      <c r="J13271" s="3" t="s">
        <v>23</v>
      </c>
      <c r="K13271" s="3" t="s">
        <v>24</v>
      </c>
      <c r="L13271" s="3">
        <v>12.0</v>
      </c>
      <c r="M13271" s="3" t="s">
        <v>25</v>
      </c>
      <c r="N13271" s="3" t="s">
        <v>12399</v>
      </c>
      <c r="O13271" s="3" t="s">
        <v>530</v>
      </c>
      <c r="P13271" s="4">
        <v>20259.0</v>
      </c>
      <c r="Q13271" s="3" t="s">
        <v>37</v>
      </c>
      <c r="S13271" s="3" t="s">
        <v>34</v>
      </c>
    </row>
    <row r="13272">
      <c r="A13272" s="2">
        <v>42318.714907407404</v>
      </c>
      <c r="B13272" s="3">
        <v>76.0</v>
      </c>
      <c r="C13272" s="3" t="s">
        <v>11139</v>
      </c>
      <c r="D13272" s="3">
        <v>66.0</v>
      </c>
      <c r="E13272" s="3" t="s">
        <v>11271</v>
      </c>
      <c r="F13272" s="3">
        <v>10.0</v>
      </c>
      <c r="G13272" s="3">
        <v>7.0</v>
      </c>
      <c r="H13272" s="3" t="s">
        <v>12285</v>
      </c>
      <c r="I13272" s="3" t="s">
        <v>12286</v>
      </c>
      <c r="J13272" s="3" t="s">
        <v>23</v>
      </c>
      <c r="K13272" s="3" t="s">
        <v>24</v>
      </c>
      <c r="L13272" s="3">
        <v>13.0</v>
      </c>
      <c r="M13272" s="3" t="s">
        <v>30</v>
      </c>
      <c r="N13272" s="3" t="s">
        <v>12400</v>
      </c>
      <c r="O13272" s="3" t="s">
        <v>919</v>
      </c>
      <c r="P13272" s="4">
        <v>21058.0</v>
      </c>
      <c r="Q13272" s="3" t="s">
        <v>153</v>
      </c>
      <c r="S13272" s="3" t="s">
        <v>34</v>
      </c>
    </row>
    <row r="13273">
      <c r="A13273" s="2">
        <v>42318.714907407404</v>
      </c>
      <c r="B13273" s="3">
        <v>76.0</v>
      </c>
      <c r="C13273" s="3" t="s">
        <v>11139</v>
      </c>
      <c r="D13273" s="3">
        <v>66.0</v>
      </c>
      <c r="E13273" s="3" t="s">
        <v>11271</v>
      </c>
      <c r="F13273" s="3">
        <v>10.0</v>
      </c>
      <c r="G13273" s="3">
        <v>7.0</v>
      </c>
      <c r="H13273" s="3" t="s">
        <v>12285</v>
      </c>
      <c r="I13273" s="3" t="s">
        <v>12286</v>
      </c>
      <c r="J13273" s="3" t="s">
        <v>23</v>
      </c>
      <c r="K13273" s="3" t="s">
        <v>24</v>
      </c>
      <c r="L13273" s="3">
        <v>14.0</v>
      </c>
      <c r="M13273" s="3" t="s">
        <v>25</v>
      </c>
      <c r="N13273" s="3" t="s">
        <v>2834</v>
      </c>
      <c r="O13273" s="3" t="s">
        <v>95</v>
      </c>
      <c r="P13273" s="4">
        <v>21277.0</v>
      </c>
      <c r="Q13273" s="3" t="s">
        <v>153</v>
      </c>
      <c r="S13273" s="3" t="s">
        <v>34</v>
      </c>
    </row>
    <row r="13274">
      <c r="A13274" s="2">
        <v>42318.714907407404</v>
      </c>
      <c r="B13274" s="3">
        <v>76.0</v>
      </c>
      <c r="C13274" s="3" t="s">
        <v>11139</v>
      </c>
      <c r="D13274" s="3">
        <v>66.0</v>
      </c>
      <c r="E13274" s="3" t="s">
        <v>11271</v>
      </c>
      <c r="F13274" s="3">
        <v>10.0</v>
      </c>
      <c r="G13274" s="3">
        <v>7.0</v>
      </c>
      <c r="H13274" s="3" t="s">
        <v>12285</v>
      </c>
      <c r="I13274" s="3" t="s">
        <v>12286</v>
      </c>
      <c r="J13274" s="3" t="s">
        <v>23</v>
      </c>
      <c r="K13274" s="3" t="s">
        <v>24</v>
      </c>
      <c r="L13274" s="3">
        <v>15.0</v>
      </c>
      <c r="M13274" s="3" t="s">
        <v>30</v>
      </c>
      <c r="N13274" s="3" t="s">
        <v>3023</v>
      </c>
      <c r="O13274" s="3" t="s">
        <v>249</v>
      </c>
      <c r="P13274" s="4">
        <v>20459.0</v>
      </c>
      <c r="Q13274" s="3" t="s">
        <v>132</v>
      </c>
      <c r="S13274" s="3" t="s">
        <v>34</v>
      </c>
    </row>
    <row r="13275">
      <c r="A13275" s="2">
        <v>42318.714907407404</v>
      </c>
      <c r="B13275" s="3">
        <v>76.0</v>
      </c>
      <c r="C13275" s="3" t="s">
        <v>11139</v>
      </c>
      <c r="D13275" s="3">
        <v>81.0</v>
      </c>
      <c r="E13275" s="3" t="s">
        <v>11282</v>
      </c>
      <c r="F13275" s="3">
        <v>10.0</v>
      </c>
      <c r="G13275" s="3">
        <v>7.0</v>
      </c>
      <c r="H13275" s="3" t="s">
        <v>12285</v>
      </c>
      <c r="I13275" s="3" t="s">
        <v>12286</v>
      </c>
      <c r="J13275" s="3" t="s">
        <v>23</v>
      </c>
      <c r="K13275" s="3" t="s">
        <v>24</v>
      </c>
      <c r="L13275" s="3">
        <v>1.0</v>
      </c>
      <c r="M13275" s="3" t="s">
        <v>25</v>
      </c>
      <c r="N13275" s="3" t="s">
        <v>5594</v>
      </c>
      <c r="O13275" s="3" t="s">
        <v>36</v>
      </c>
      <c r="P13275" s="4">
        <v>25303.0</v>
      </c>
      <c r="Q13275" s="3" t="s">
        <v>110</v>
      </c>
      <c r="S13275" s="3" t="s">
        <v>29</v>
      </c>
    </row>
    <row r="13276">
      <c r="A13276" s="2">
        <v>42318.714907407404</v>
      </c>
      <c r="B13276" s="3">
        <v>76.0</v>
      </c>
      <c r="C13276" s="3" t="s">
        <v>11139</v>
      </c>
      <c r="D13276" s="3">
        <v>81.0</v>
      </c>
      <c r="E13276" s="3" t="s">
        <v>11282</v>
      </c>
      <c r="F13276" s="3">
        <v>10.0</v>
      </c>
      <c r="G13276" s="3">
        <v>7.0</v>
      </c>
      <c r="H13276" s="3" t="s">
        <v>12285</v>
      </c>
      <c r="I13276" s="3" t="s">
        <v>12286</v>
      </c>
      <c r="J13276" s="3" t="s">
        <v>23</v>
      </c>
      <c r="K13276" s="3" t="s">
        <v>24</v>
      </c>
      <c r="L13276" s="3">
        <v>2.0</v>
      </c>
      <c r="M13276" s="3" t="s">
        <v>30</v>
      </c>
      <c r="N13276" s="3" t="s">
        <v>12401</v>
      </c>
      <c r="O13276" s="3" t="s">
        <v>702</v>
      </c>
      <c r="P13276" s="4">
        <v>28957.0</v>
      </c>
      <c r="Q13276" s="3" t="s">
        <v>55</v>
      </c>
      <c r="S13276" s="3" t="s">
        <v>34</v>
      </c>
    </row>
    <row r="13277">
      <c r="A13277" s="2">
        <v>42318.714907407404</v>
      </c>
      <c r="B13277" s="3">
        <v>76.0</v>
      </c>
      <c r="C13277" s="3" t="s">
        <v>11139</v>
      </c>
      <c r="D13277" s="3">
        <v>81.0</v>
      </c>
      <c r="E13277" s="3" t="s">
        <v>11282</v>
      </c>
      <c r="F13277" s="3">
        <v>10.0</v>
      </c>
      <c r="G13277" s="3">
        <v>7.0</v>
      </c>
      <c r="H13277" s="3" t="s">
        <v>12285</v>
      </c>
      <c r="I13277" s="3" t="s">
        <v>12286</v>
      </c>
      <c r="J13277" s="3" t="s">
        <v>23</v>
      </c>
      <c r="K13277" s="3" t="s">
        <v>24</v>
      </c>
      <c r="L13277" s="3">
        <v>3.0</v>
      </c>
      <c r="M13277" s="3" t="s">
        <v>25</v>
      </c>
      <c r="N13277" s="3" t="s">
        <v>12402</v>
      </c>
      <c r="O13277" s="3" t="s">
        <v>240</v>
      </c>
      <c r="P13277" s="4">
        <v>20785.0</v>
      </c>
      <c r="Q13277" s="3" t="s">
        <v>610</v>
      </c>
      <c r="S13277" s="3" t="s">
        <v>34</v>
      </c>
    </row>
    <row r="13278">
      <c r="A13278" s="2">
        <v>42318.714907407404</v>
      </c>
      <c r="B13278" s="3">
        <v>76.0</v>
      </c>
      <c r="C13278" s="3" t="s">
        <v>11139</v>
      </c>
      <c r="D13278" s="3">
        <v>81.0</v>
      </c>
      <c r="E13278" s="3" t="s">
        <v>11282</v>
      </c>
      <c r="F13278" s="3">
        <v>10.0</v>
      </c>
      <c r="G13278" s="3">
        <v>7.0</v>
      </c>
      <c r="H13278" s="3" t="s">
        <v>12285</v>
      </c>
      <c r="I13278" s="3" t="s">
        <v>12286</v>
      </c>
      <c r="J13278" s="3" t="s">
        <v>23</v>
      </c>
      <c r="K13278" s="3" t="s">
        <v>24</v>
      </c>
      <c r="L13278" s="3">
        <v>4.0</v>
      </c>
      <c r="M13278" s="3" t="s">
        <v>30</v>
      </c>
      <c r="N13278" s="3" t="s">
        <v>12403</v>
      </c>
      <c r="O13278" s="3" t="s">
        <v>803</v>
      </c>
      <c r="P13278" s="4">
        <v>19957.0</v>
      </c>
      <c r="Q13278" s="3" t="s">
        <v>86</v>
      </c>
      <c r="S13278" s="3" t="s">
        <v>29</v>
      </c>
    </row>
    <row r="13279">
      <c r="A13279" s="2">
        <v>42318.714907407404</v>
      </c>
      <c r="B13279" s="3">
        <v>76.0</v>
      </c>
      <c r="C13279" s="3" t="s">
        <v>11139</v>
      </c>
      <c r="D13279" s="3">
        <v>81.0</v>
      </c>
      <c r="E13279" s="3" t="s">
        <v>11282</v>
      </c>
      <c r="F13279" s="3">
        <v>10.0</v>
      </c>
      <c r="G13279" s="3">
        <v>7.0</v>
      </c>
      <c r="H13279" s="3" t="s">
        <v>12285</v>
      </c>
      <c r="I13279" s="3" t="s">
        <v>12286</v>
      </c>
      <c r="J13279" s="3" t="s">
        <v>23</v>
      </c>
      <c r="K13279" s="3" t="s">
        <v>24</v>
      </c>
      <c r="L13279" s="3">
        <v>5.0</v>
      </c>
      <c r="M13279" s="3" t="s">
        <v>25</v>
      </c>
      <c r="N13279" s="3" t="s">
        <v>9314</v>
      </c>
      <c r="O13279" s="3" t="s">
        <v>168</v>
      </c>
      <c r="P13279" s="4">
        <v>18274.0</v>
      </c>
      <c r="Q13279" s="3" t="s">
        <v>96</v>
      </c>
      <c r="S13279" s="3" t="s">
        <v>34</v>
      </c>
    </row>
    <row r="13280">
      <c r="A13280" s="2">
        <v>42318.714907407404</v>
      </c>
      <c r="B13280" s="3">
        <v>76.0</v>
      </c>
      <c r="C13280" s="3" t="s">
        <v>11139</v>
      </c>
      <c r="D13280" s="3">
        <v>81.0</v>
      </c>
      <c r="E13280" s="3" t="s">
        <v>11282</v>
      </c>
      <c r="F13280" s="3">
        <v>10.0</v>
      </c>
      <c r="G13280" s="3">
        <v>7.0</v>
      </c>
      <c r="H13280" s="3" t="s">
        <v>12285</v>
      </c>
      <c r="I13280" s="3" t="s">
        <v>12286</v>
      </c>
      <c r="J13280" s="3" t="s">
        <v>23</v>
      </c>
      <c r="K13280" s="3" t="s">
        <v>24</v>
      </c>
      <c r="L13280" s="3">
        <v>6.0</v>
      </c>
      <c r="M13280" s="3" t="s">
        <v>30</v>
      </c>
      <c r="N13280" s="3" t="s">
        <v>4167</v>
      </c>
      <c r="O13280" s="3" t="s">
        <v>89</v>
      </c>
      <c r="P13280" s="4">
        <v>26438.0</v>
      </c>
      <c r="Q13280" s="3" t="s">
        <v>228</v>
      </c>
      <c r="S13280" s="3" t="s">
        <v>34</v>
      </c>
    </row>
    <row r="13281">
      <c r="A13281" s="2">
        <v>42318.714907407404</v>
      </c>
      <c r="B13281" s="3">
        <v>76.0</v>
      </c>
      <c r="C13281" s="3" t="s">
        <v>11139</v>
      </c>
      <c r="D13281" s="3">
        <v>81.0</v>
      </c>
      <c r="E13281" s="3" t="s">
        <v>11282</v>
      </c>
      <c r="F13281" s="3">
        <v>10.0</v>
      </c>
      <c r="G13281" s="3">
        <v>7.0</v>
      </c>
      <c r="H13281" s="3" t="s">
        <v>12285</v>
      </c>
      <c r="I13281" s="3" t="s">
        <v>12286</v>
      </c>
      <c r="J13281" s="3" t="s">
        <v>23</v>
      </c>
      <c r="K13281" s="3" t="s">
        <v>24</v>
      </c>
      <c r="L13281" s="3">
        <v>7.0</v>
      </c>
      <c r="M13281" s="3" t="s">
        <v>25</v>
      </c>
      <c r="N13281" s="3" t="s">
        <v>1150</v>
      </c>
      <c r="O13281" s="3" t="s">
        <v>1571</v>
      </c>
      <c r="P13281" s="4">
        <v>30455.0</v>
      </c>
      <c r="Q13281" s="3" t="s">
        <v>132</v>
      </c>
      <c r="S13281" s="3" t="s">
        <v>34</v>
      </c>
    </row>
    <row r="13282">
      <c r="A13282" s="2">
        <v>42318.714907407404</v>
      </c>
      <c r="B13282" s="3">
        <v>76.0</v>
      </c>
      <c r="C13282" s="3" t="s">
        <v>11139</v>
      </c>
      <c r="D13282" s="3">
        <v>81.0</v>
      </c>
      <c r="E13282" s="3" t="s">
        <v>11282</v>
      </c>
      <c r="F13282" s="3">
        <v>10.0</v>
      </c>
      <c r="G13282" s="3">
        <v>7.0</v>
      </c>
      <c r="H13282" s="3" t="s">
        <v>12285</v>
      </c>
      <c r="I13282" s="3" t="s">
        <v>12286</v>
      </c>
      <c r="J13282" s="3" t="s">
        <v>23</v>
      </c>
      <c r="K13282" s="3" t="s">
        <v>24</v>
      </c>
      <c r="L13282" s="3">
        <v>8.0</v>
      </c>
      <c r="M13282" s="3" t="s">
        <v>30</v>
      </c>
      <c r="N13282" s="3" t="s">
        <v>6136</v>
      </c>
      <c r="O13282" s="3" t="s">
        <v>527</v>
      </c>
      <c r="P13282" s="4">
        <v>28282.0</v>
      </c>
      <c r="Q13282" s="3" t="s">
        <v>75</v>
      </c>
      <c r="S13282" s="3" t="s">
        <v>34</v>
      </c>
    </row>
    <row r="13283">
      <c r="A13283" s="2">
        <v>42318.714907407404</v>
      </c>
      <c r="B13283" s="3">
        <v>76.0</v>
      </c>
      <c r="C13283" s="3" t="s">
        <v>11139</v>
      </c>
      <c r="D13283" s="3">
        <v>81.0</v>
      </c>
      <c r="E13283" s="3" t="s">
        <v>11282</v>
      </c>
      <c r="F13283" s="3">
        <v>10.0</v>
      </c>
      <c r="G13283" s="3">
        <v>7.0</v>
      </c>
      <c r="H13283" s="3" t="s">
        <v>12285</v>
      </c>
      <c r="I13283" s="3" t="s">
        <v>12286</v>
      </c>
      <c r="J13283" s="3" t="s">
        <v>23</v>
      </c>
      <c r="K13283" s="3" t="s">
        <v>24</v>
      </c>
      <c r="L13283" s="3">
        <v>9.0</v>
      </c>
      <c r="M13283" s="3" t="s">
        <v>25</v>
      </c>
      <c r="N13283" s="3" t="s">
        <v>12404</v>
      </c>
      <c r="O13283" s="3" t="s">
        <v>2159</v>
      </c>
      <c r="P13283" s="4">
        <v>18188.0</v>
      </c>
      <c r="Q13283" s="3" t="s">
        <v>352</v>
      </c>
      <c r="S13283" s="3" t="s">
        <v>34</v>
      </c>
    </row>
    <row r="13284">
      <c r="A13284" s="2">
        <v>42318.714907407404</v>
      </c>
      <c r="B13284" s="3">
        <v>76.0</v>
      </c>
      <c r="C13284" s="3" t="s">
        <v>11139</v>
      </c>
      <c r="D13284" s="3">
        <v>81.0</v>
      </c>
      <c r="E13284" s="3" t="s">
        <v>11282</v>
      </c>
      <c r="F13284" s="3">
        <v>10.0</v>
      </c>
      <c r="G13284" s="3">
        <v>7.0</v>
      </c>
      <c r="H13284" s="3" t="s">
        <v>12285</v>
      </c>
      <c r="I13284" s="3" t="s">
        <v>12286</v>
      </c>
      <c r="J13284" s="3" t="s">
        <v>23</v>
      </c>
      <c r="K13284" s="3" t="s">
        <v>24</v>
      </c>
      <c r="L13284" s="3">
        <v>10.0</v>
      </c>
      <c r="M13284" s="3" t="s">
        <v>30</v>
      </c>
      <c r="N13284" s="3" t="s">
        <v>8051</v>
      </c>
      <c r="O13284" s="3" t="s">
        <v>1027</v>
      </c>
      <c r="P13284" s="4">
        <v>25116.0</v>
      </c>
      <c r="Q13284" s="3" t="s">
        <v>60</v>
      </c>
      <c r="S13284" s="3" t="s">
        <v>34</v>
      </c>
    </row>
    <row r="13285">
      <c r="A13285" s="2">
        <v>42318.714907407404</v>
      </c>
      <c r="B13285" s="3">
        <v>76.0</v>
      </c>
      <c r="C13285" s="3" t="s">
        <v>11139</v>
      </c>
      <c r="D13285" s="3">
        <v>81.0</v>
      </c>
      <c r="E13285" s="3" t="s">
        <v>11282</v>
      </c>
      <c r="F13285" s="3">
        <v>10.0</v>
      </c>
      <c r="G13285" s="3">
        <v>7.0</v>
      </c>
      <c r="H13285" s="3" t="s">
        <v>12285</v>
      </c>
      <c r="I13285" s="3" t="s">
        <v>12286</v>
      </c>
      <c r="J13285" s="3" t="s">
        <v>23</v>
      </c>
      <c r="K13285" s="3" t="s">
        <v>24</v>
      </c>
      <c r="L13285" s="3">
        <v>11.0</v>
      </c>
      <c r="M13285" s="3" t="s">
        <v>25</v>
      </c>
      <c r="N13285" s="3" t="s">
        <v>3052</v>
      </c>
      <c r="O13285" s="3" t="s">
        <v>69</v>
      </c>
      <c r="P13285" s="4">
        <v>20882.0</v>
      </c>
      <c r="Q13285" s="3" t="s">
        <v>33</v>
      </c>
      <c r="S13285" s="3" t="s">
        <v>34</v>
      </c>
    </row>
    <row r="13286">
      <c r="A13286" s="2">
        <v>42318.714907407404</v>
      </c>
      <c r="B13286" s="3">
        <v>76.0</v>
      </c>
      <c r="C13286" s="3" t="s">
        <v>11139</v>
      </c>
      <c r="D13286" s="3">
        <v>81.0</v>
      </c>
      <c r="E13286" s="3" t="s">
        <v>11282</v>
      </c>
      <c r="F13286" s="3">
        <v>10.0</v>
      </c>
      <c r="G13286" s="3">
        <v>7.0</v>
      </c>
      <c r="H13286" s="3" t="s">
        <v>12285</v>
      </c>
      <c r="I13286" s="3" t="s">
        <v>12286</v>
      </c>
      <c r="J13286" s="3" t="s">
        <v>23</v>
      </c>
      <c r="K13286" s="3" t="s">
        <v>24</v>
      </c>
      <c r="L13286" s="3">
        <v>12.0</v>
      </c>
      <c r="M13286" s="3" t="s">
        <v>30</v>
      </c>
      <c r="N13286" s="3" t="s">
        <v>12405</v>
      </c>
      <c r="O13286" s="3" t="s">
        <v>3712</v>
      </c>
      <c r="P13286" s="4">
        <v>23170.0</v>
      </c>
      <c r="Q13286" s="3" t="s">
        <v>1205</v>
      </c>
      <c r="S13286" s="3" t="s">
        <v>34</v>
      </c>
    </row>
    <row r="13287">
      <c r="A13287" s="2">
        <v>42318.714907407404</v>
      </c>
      <c r="B13287" s="3">
        <v>76.0</v>
      </c>
      <c r="C13287" s="3" t="s">
        <v>11139</v>
      </c>
      <c r="D13287" s="3">
        <v>81.0</v>
      </c>
      <c r="E13287" s="3" t="s">
        <v>11282</v>
      </c>
      <c r="F13287" s="3">
        <v>10.0</v>
      </c>
      <c r="G13287" s="3">
        <v>7.0</v>
      </c>
      <c r="H13287" s="3" t="s">
        <v>12285</v>
      </c>
      <c r="I13287" s="3" t="s">
        <v>12286</v>
      </c>
      <c r="J13287" s="3" t="s">
        <v>23</v>
      </c>
      <c r="K13287" s="3" t="s">
        <v>24</v>
      </c>
      <c r="L13287" s="3">
        <v>13.0</v>
      </c>
      <c r="M13287" s="3" t="s">
        <v>25</v>
      </c>
      <c r="N13287" s="3" t="s">
        <v>12406</v>
      </c>
      <c r="O13287" s="3" t="s">
        <v>275</v>
      </c>
      <c r="P13287" s="4">
        <v>20113.0</v>
      </c>
      <c r="Q13287" s="3" t="s">
        <v>72</v>
      </c>
      <c r="S13287" s="3" t="s">
        <v>34</v>
      </c>
    </row>
    <row r="13288">
      <c r="A13288" s="2">
        <v>42318.714907407404</v>
      </c>
      <c r="B13288" s="3">
        <v>76.0</v>
      </c>
      <c r="C13288" s="3" t="s">
        <v>11139</v>
      </c>
      <c r="D13288" s="3">
        <v>82.0</v>
      </c>
      <c r="E13288" s="3" t="s">
        <v>11292</v>
      </c>
      <c r="F13288" s="3">
        <v>10.0</v>
      </c>
      <c r="G13288" s="3">
        <v>7.0</v>
      </c>
      <c r="H13288" s="3" t="s">
        <v>12285</v>
      </c>
      <c r="I13288" s="3" t="s">
        <v>12286</v>
      </c>
      <c r="J13288" s="3" t="s">
        <v>23</v>
      </c>
      <c r="K13288" s="3" t="s">
        <v>24</v>
      </c>
      <c r="L13288" s="3">
        <v>1.0</v>
      </c>
      <c r="M13288" s="3" t="s">
        <v>25</v>
      </c>
      <c r="N13288" s="3" t="s">
        <v>12407</v>
      </c>
      <c r="O13288" s="3" t="s">
        <v>123</v>
      </c>
      <c r="P13288" s="4">
        <v>17582.0</v>
      </c>
      <c r="Q13288" s="3" t="s">
        <v>149</v>
      </c>
      <c r="S13288" s="3" t="s">
        <v>34</v>
      </c>
    </row>
    <row r="13289">
      <c r="A13289" s="2">
        <v>42318.714907407404</v>
      </c>
      <c r="B13289" s="3">
        <v>76.0</v>
      </c>
      <c r="C13289" s="3" t="s">
        <v>11139</v>
      </c>
      <c r="D13289" s="3">
        <v>82.0</v>
      </c>
      <c r="E13289" s="3" t="s">
        <v>11292</v>
      </c>
      <c r="F13289" s="3">
        <v>10.0</v>
      </c>
      <c r="G13289" s="3">
        <v>7.0</v>
      </c>
      <c r="H13289" s="3" t="s">
        <v>12285</v>
      </c>
      <c r="I13289" s="3" t="s">
        <v>12286</v>
      </c>
      <c r="J13289" s="3" t="s">
        <v>23</v>
      </c>
      <c r="K13289" s="3" t="s">
        <v>24</v>
      </c>
      <c r="L13289" s="3">
        <v>2.0</v>
      </c>
      <c r="M13289" s="3" t="s">
        <v>30</v>
      </c>
      <c r="N13289" s="3" t="s">
        <v>289</v>
      </c>
      <c r="O13289" s="3" t="s">
        <v>121</v>
      </c>
      <c r="P13289" s="4">
        <v>23666.0</v>
      </c>
      <c r="Q13289" s="3" t="s">
        <v>132</v>
      </c>
      <c r="S13289" s="3" t="s">
        <v>34</v>
      </c>
    </row>
    <row r="13290">
      <c r="A13290" s="2">
        <v>42318.714907407404</v>
      </c>
      <c r="B13290" s="3">
        <v>76.0</v>
      </c>
      <c r="C13290" s="3" t="s">
        <v>11139</v>
      </c>
      <c r="D13290" s="3">
        <v>82.0</v>
      </c>
      <c r="E13290" s="3" t="s">
        <v>11292</v>
      </c>
      <c r="F13290" s="3">
        <v>10.0</v>
      </c>
      <c r="G13290" s="3">
        <v>7.0</v>
      </c>
      <c r="H13290" s="3" t="s">
        <v>12285</v>
      </c>
      <c r="I13290" s="3" t="s">
        <v>12286</v>
      </c>
      <c r="J13290" s="3" t="s">
        <v>23</v>
      </c>
      <c r="K13290" s="3" t="s">
        <v>24</v>
      </c>
      <c r="L13290" s="3">
        <v>3.0</v>
      </c>
      <c r="M13290" s="3" t="s">
        <v>25</v>
      </c>
      <c r="N13290" s="3" t="s">
        <v>4277</v>
      </c>
      <c r="O13290" s="3" t="s">
        <v>36</v>
      </c>
      <c r="P13290" s="4">
        <v>30365.0</v>
      </c>
      <c r="Q13290" s="3" t="s">
        <v>115</v>
      </c>
      <c r="S13290" s="3" t="s">
        <v>34</v>
      </c>
    </row>
    <row r="13291">
      <c r="A13291" s="2">
        <v>42318.714907407404</v>
      </c>
      <c r="B13291" s="3">
        <v>76.0</v>
      </c>
      <c r="C13291" s="3" t="s">
        <v>11139</v>
      </c>
      <c r="D13291" s="3">
        <v>82.0</v>
      </c>
      <c r="E13291" s="3" t="s">
        <v>11292</v>
      </c>
      <c r="F13291" s="3">
        <v>10.0</v>
      </c>
      <c r="G13291" s="3">
        <v>7.0</v>
      </c>
      <c r="H13291" s="3" t="s">
        <v>12285</v>
      </c>
      <c r="I13291" s="3" t="s">
        <v>12286</v>
      </c>
      <c r="J13291" s="3" t="s">
        <v>23</v>
      </c>
      <c r="K13291" s="3" t="s">
        <v>24</v>
      </c>
      <c r="L13291" s="3">
        <v>4.0</v>
      </c>
      <c r="M13291" s="3" t="s">
        <v>30</v>
      </c>
      <c r="N13291" s="3" t="s">
        <v>12408</v>
      </c>
      <c r="O13291" s="3" t="s">
        <v>102</v>
      </c>
      <c r="P13291" s="4">
        <v>21869.0</v>
      </c>
      <c r="Q13291" s="3" t="s">
        <v>380</v>
      </c>
      <c r="S13291" s="3" t="s">
        <v>34</v>
      </c>
    </row>
    <row r="13292">
      <c r="A13292" s="2">
        <v>42318.714907407404</v>
      </c>
      <c r="B13292" s="3">
        <v>76.0</v>
      </c>
      <c r="C13292" s="3" t="s">
        <v>11139</v>
      </c>
      <c r="D13292" s="3">
        <v>82.0</v>
      </c>
      <c r="E13292" s="3" t="s">
        <v>11292</v>
      </c>
      <c r="F13292" s="3">
        <v>10.0</v>
      </c>
      <c r="G13292" s="3">
        <v>7.0</v>
      </c>
      <c r="H13292" s="3" t="s">
        <v>12285</v>
      </c>
      <c r="I13292" s="3" t="s">
        <v>12286</v>
      </c>
      <c r="J13292" s="3" t="s">
        <v>23</v>
      </c>
      <c r="K13292" s="3" t="s">
        <v>24</v>
      </c>
      <c r="L13292" s="3">
        <v>5.0</v>
      </c>
      <c r="M13292" s="3" t="s">
        <v>25</v>
      </c>
      <c r="N13292" s="3" t="s">
        <v>12409</v>
      </c>
      <c r="O13292" s="3" t="s">
        <v>664</v>
      </c>
      <c r="P13292" s="4">
        <v>24719.0</v>
      </c>
      <c r="Q13292" s="3" t="s">
        <v>33</v>
      </c>
      <c r="S13292" s="3" t="s">
        <v>34</v>
      </c>
    </row>
    <row r="13293">
      <c r="A13293" s="2">
        <v>42318.714907407404</v>
      </c>
      <c r="B13293" s="3">
        <v>76.0</v>
      </c>
      <c r="C13293" s="3" t="s">
        <v>11139</v>
      </c>
      <c r="D13293" s="3">
        <v>82.0</v>
      </c>
      <c r="E13293" s="3" t="s">
        <v>11292</v>
      </c>
      <c r="F13293" s="3">
        <v>10.0</v>
      </c>
      <c r="G13293" s="3">
        <v>7.0</v>
      </c>
      <c r="H13293" s="3" t="s">
        <v>12285</v>
      </c>
      <c r="I13293" s="3" t="s">
        <v>12286</v>
      </c>
      <c r="J13293" s="3" t="s">
        <v>23</v>
      </c>
      <c r="K13293" s="3" t="s">
        <v>24</v>
      </c>
      <c r="L13293" s="3">
        <v>6.0</v>
      </c>
      <c r="M13293" s="3" t="s">
        <v>30</v>
      </c>
      <c r="N13293" s="3" t="s">
        <v>12410</v>
      </c>
      <c r="O13293" s="3" t="s">
        <v>508</v>
      </c>
      <c r="P13293" s="4">
        <v>25998.0</v>
      </c>
      <c r="Q13293" s="3" t="s">
        <v>52</v>
      </c>
      <c r="S13293" s="3" t="s">
        <v>34</v>
      </c>
    </row>
    <row r="13294">
      <c r="A13294" s="2">
        <v>42318.714907407404</v>
      </c>
      <c r="B13294" s="3">
        <v>76.0</v>
      </c>
      <c r="C13294" s="3" t="s">
        <v>11139</v>
      </c>
      <c r="D13294" s="3">
        <v>82.0</v>
      </c>
      <c r="E13294" s="3" t="s">
        <v>11292</v>
      </c>
      <c r="F13294" s="3">
        <v>10.0</v>
      </c>
      <c r="G13294" s="3">
        <v>7.0</v>
      </c>
      <c r="H13294" s="3" t="s">
        <v>12285</v>
      </c>
      <c r="I13294" s="3" t="s">
        <v>12286</v>
      </c>
      <c r="J13294" s="3" t="s">
        <v>23</v>
      </c>
      <c r="K13294" s="3" t="s">
        <v>24</v>
      </c>
      <c r="L13294" s="3">
        <v>7.0</v>
      </c>
      <c r="M13294" s="3" t="s">
        <v>25</v>
      </c>
      <c r="N13294" s="3" t="s">
        <v>12411</v>
      </c>
      <c r="O13294" s="3" t="s">
        <v>48</v>
      </c>
      <c r="P13294" s="4">
        <v>21647.0</v>
      </c>
      <c r="Q13294" s="3" t="s">
        <v>132</v>
      </c>
      <c r="S13294" s="3" t="s">
        <v>34</v>
      </c>
    </row>
    <row r="13295">
      <c r="A13295" s="2">
        <v>42318.714907407404</v>
      </c>
      <c r="B13295" s="3">
        <v>76.0</v>
      </c>
      <c r="C13295" s="3" t="s">
        <v>11139</v>
      </c>
      <c r="D13295" s="3">
        <v>82.0</v>
      </c>
      <c r="E13295" s="3" t="s">
        <v>11292</v>
      </c>
      <c r="F13295" s="3">
        <v>10.0</v>
      </c>
      <c r="G13295" s="3">
        <v>7.0</v>
      </c>
      <c r="H13295" s="3" t="s">
        <v>12285</v>
      </c>
      <c r="I13295" s="3" t="s">
        <v>12286</v>
      </c>
      <c r="J13295" s="3" t="s">
        <v>23</v>
      </c>
      <c r="K13295" s="3" t="s">
        <v>24</v>
      </c>
      <c r="L13295" s="3">
        <v>8.0</v>
      </c>
      <c r="M13295" s="3" t="s">
        <v>30</v>
      </c>
      <c r="N13295" s="3" t="s">
        <v>12412</v>
      </c>
      <c r="O13295" s="3" t="s">
        <v>1021</v>
      </c>
      <c r="P13295" s="4">
        <v>17496.0</v>
      </c>
      <c r="Q13295" s="3" t="s">
        <v>86</v>
      </c>
      <c r="S13295" s="3" t="s">
        <v>34</v>
      </c>
    </row>
    <row r="13296">
      <c r="A13296" s="2">
        <v>42318.714907407404</v>
      </c>
      <c r="B13296" s="3">
        <v>76.0</v>
      </c>
      <c r="C13296" s="3" t="s">
        <v>11139</v>
      </c>
      <c r="D13296" s="3">
        <v>82.0</v>
      </c>
      <c r="E13296" s="3" t="s">
        <v>11292</v>
      </c>
      <c r="F13296" s="3">
        <v>10.0</v>
      </c>
      <c r="G13296" s="3">
        <v>7.0</v>
      </c>
      <c r="H13296" s="3" t="s">
        <v>12285</v>
      </c>
      <c r="I13296" s="3" t="s">
        <v>12286</v>
      </c>
      <c r="J13296" s="3" t="s">
        <v>23</v>
      </c>
      <c r="K13296" s="3" t="s">
        <v>24</v>
      </c>
      <c r="L13296" s="3">
        <v>9.0</v>
      </c>
      <c r="M13296" s="3" t="s">
        <v>25</v>
      </c>
      <c r="N13296" s="3" t="s">
        <v>12413</v>
      </c>
      <c r="O13296" s="3" t="s">
        <v>613</v>
      </c>
      <c r="P13296" s="4">
        <v>23411.0</v>
      </c>
      <c r="Q13296" s="3" t="s">
        <v>37</v>
      </c>
      <c r="S13296" s="3" t="s">
        <v>34</v>
      </c>
    </row>
    <row r="13297">
      <c r="A13297" s="2">
        <v>42318.714907407404</v>
      </c>
      <c r="B13297" s="3">
        <v>76.0</v>
      </c>
      <c r="C13297" s="3" t="s">
        <v>11139</v>
      </c>
      <c r="D13297" s="3">
        <v>9.0</v>
      </c>
      <c r="E13297" s="3" t="s">
        <v>11140</v>
      </c>
      <c r="F13297" s="3">
        <v>11.0</v>
      </c>
      <c r="G13297" s="3">
        <v>3.0</v>
      </c>
      <c r="H13297" s="3" t="s">
        <v>672</v>
      </c>
      <c r="I13297" s="3" t="s">
        <v>3871</v>
      </c>
      <c r="J13297" s="3" t="s">
        <v>674</v>
      </c>
      <c r="K13297" s="3" t="s">
        <v>24</v>
      </c>
      <c r="L13297" s="3">
        <v>1.0</v>
      </c>
      <c r="M13297" s="3" t="s">
        <v>25</v>
      </c>
      <c r="N13297" s="3" t="s">
        <v>12414</v>
      </c>
      <c r="O13297" s="3" t="s">
        <v>12415</v>
      </c>
      <c r="P13297" s="4">
        <v>13312.0</v>
      </c>
      <c r="Q13297" s="3" t="s">
        <v>49</v>
      </c>
      <c r="S13297" s="3" t="s">
        <v>34</v>
      </c>
    </row>
    <row r="13298">
      <c r="A13298" s="2">
        <v>42318.714907407404</v>
      </c>
      <c r="B13298" s="3">
        <v>76.0</v>
      </c>
      <c r="C13298" s="3" t="s">
        <v>11139</v>
      </c>
      <c r="D13298" s="3">
        <v>9.0</v>
      </c>
      <c r="E13298" s="3" t="s">
        <v>11140</v>
      </c>
      <c r="F13298" s="3">
        <v>11.0</v>
      </c>
      <c r="G13298" s="3">
        <v>3.0</v>
      </c>
      <c r="H13298" s="3" t="s">
        <v>672</v>
      </c>
      <c r="I13298" s="3" t="s">
        <v>3871</v>
      </c>
      <c r="J13298" s="3" t="s">
        <v>674</v>
      </c>
      <c r="K13298" s="3" t="s">
        <v>24</v>
      </c>
      <c r="L13298" s="3">
        <v>2.0</v>
      </c>
      <c r="M13298" s="3" t="s">
        <v>30</v>
      </c>
      <c r="N13298" s="3" t="s">
        <v>12416</v>
      </c>
      <c r="O13298" s="3" t="s">
        <v>129</v>
      </c>
      <c r="P13298" s="4">
        <v>18175.0</v>
      </c>
      <c r="Q13298" s="3" t="s">
        <v>49</v>
      </c>
      <c r="S13298" s="3" t="s">
        <v>34</v>
      </c>
    </row>
    <row r="13299">
      <c r="A13299" s="2">
        <v>42318.714907407404</v>
      </c>
      <c r="B13299" s="3">
        <v>76.0</v>
      </c>
      <c r="C13299" s="3" t="s">
        <v>11139</v>
      </c>
      <c r="D13299" s="3">
        <v>9.0</v>
      </c>
      <c r="E13299" s="3" t="s">
        <v>11140</v>
      </c>
      <c r="F13299" s="3">
        <v>11.0</v>
      </c>
      <c r="G13299" s="3">
        <v>3.0</v>
      </c>
      <c r="H13299" s="3" t="s">
        <v>672</v>
      </c>
      <c r="I13299" s="3" t="s">
        <v>3871</v>
      </c>
      <c r="J13299" s="3" t="s">
        <v>674</v>
      </c>
      <c r="K13299" s="3" t="s">
        <v>24</v>
      </c>
      <c r="L13299" s="3">
        <v>3.0</v>
      </c>
      <c r="M13299" s="3" t="s">
        <v>25</v>
      </c>
      <c r="N13299" s="3" t="s">
        <v>12417</v>
      </c>
      <c r="O13299" s="3" t="s">
        <v>384</v>
      </c>
      <c r="P13299" s="4">
        <v>33779.0</v>
      </c>
      <c r="Q13299" s="3" t="s">
        <v>191</v>
      </c>
      <c r="S13299" s="3" t="s">
        <v>34</v>
      </c>
    </row>
    <row r="13300">
      <c r="A13300" s="2">
        <v>42318.714907407404</v>
      </c>
      <c r="B13300" s="3">
        <v>76.0</v>
      </c>
      <c r="C13300" s="3" t="s">
        <v>11139</v>
      </c>
      <c r="D13300" s="3">
        <v>9.0</v>
      </c>
      <c r="E13300" s="3" t="s">
        <v>11140</v>
      </c>
      <c r="F13300" s="3">
        <v>11.0</v>
      </c>
      <c r="G13300" s="3">
        <v>3.0</v>
      </c>
      <c r="H13300" s="3" t="s">
        <v>672</v>
      </c>
      <c r="I13300" s="3" t="s">
        <v>3871</v>
      </c>
      <c r="J13300" s="3" t="s">
        <v>674</v>
      </c>
      <c r="K13300" s="3" t="s">
        <v>24</v>
      </c>
      <c r="L13300" s="3">
        <v>4.0</v>
      </c>
      <c r="M13300" s="3" t="s">
        <v>30</v>
      </c>
      <c r="N13300" s="3" t="s">
        <v>12005</v>
      </c>
      <c r="O13300" s="3" t="s">
        <v>89</v>
      </c>
      <c r="P13300" s="4">
        <v>22628.0</v>
      </c>
      <c r="Q13300" s="3" t="s">
        <v>132</v>
      </c>
      <c r="S13300" s="3" t="s">
        <v>34</v>
      </c>
    </row>
    <row r="13301">
      <c r="A13301" s="2">
        <v>42318.714907407404</v>
      </c>
      <c r="B13301" s="3">
        <v>76.0</v>
      </c>
      <c r="C13301" s="3" t="s">
        <v>11139</v>
      </c>
      <c r="D13301" s="3">
        <v>9.0</v>
      </c>
      <c r="E13301" s="3" t="s">
        <v>11140</v>
      </c>
      <c r="F13301" s="3">
        <v>11.0</v>
      </c>
      <c r="G13301" s="3">
        <v>3.0</v>
      </c>
      <c r="H13301" s="3" t="s">
        <v>672</v>
      </c>
      <c r="I13301" s="3" t="s">
        <v>3871</v>
      </c>
      <c r="J13301" s="3" t="s">
        <v>674</v>
      </c>
      <c r="K13301" s="3" t="s">
        <v>24</v>
      </c>
      <c r="L13301" s="3">
        <v>5.0</v>
      </c>
      <c r="M13301" s="3" t="s">
        <v>25</v>
      </c>
      <c r="N13301" s="3" t="s">
        <v>3081</v>
      </c>
      <c r="O13301" s="3" t="s">
        <v>3003</v>
      </c>
      <c r="P13301" s="4">
        <v>17442.0</v>
      </c>
      <c r="Q13301" s="3" t="s">
        <v>96</v>
      </c>
      <c r="S13301" s="3" t="s">
        <v>34</v>
      </c>
    </row>
    <row r="13302">
      <c r="A13302" s="2">
        <v>42318.714907407404</v>
      </c>
      <c r="B13302" s="3">
        <v>76.0</v>
      </c>
      <c r="C13302" s="3" t="s">
        <v>11139</v>
      </c>
      <c r="D13302" s="3">
        <v>9.0</v>
      </c>
      <c r="E13302" s="3" t="s">
        <v>11140</v>
      </c>
      <c r="F13302" s="3">
        <v>11.0</v>
      </c>
      <c r="G13302" s="3">
        <v>3.0</v>
      </c>
      <c r="H13302" s="3" t="s">
        <v>672</v>
      </c>
      <c r="I13302" s="3" t="s">
        <v>3871</v>
      </c>
      <c r="J13302" s="3" t="s">
        <v>674</v>
      </c>
      <c r="K13302" s="3" t="s">
        <v>24</v>
      </c>
      <c r="L13302" s="3">
        <v>6.0</v>
      </c>
      <c r="M13302" s="3" t="s">
        <v>30</v>
      </c>
      <c r="N13302" s="3" t="s">
        <v>12418</v>
      </c>
      <c r="O13302" s="3" t="s">
        <v>633</v>
      </c>
      <c r="P13302" s="4">
        <v>19813.0</v>
      </c>
      <c r="Q13302" s="3" t="s">
        <v>132</v>
      </c>
      <c r="S13302" s="3" t="s">
        <v>34</v>
      </c>
    </row>
    <row r="13303">
      <c r="A13303" s="2">
        <v>42318.714907407404</v>
      </c>
      <c r="B13303" s="3">
        <v>76.0</v>
      </c>
      <c r="C13303" s="3" t="s">
        <v>11139</v>
      </c>
      <c r="D13303" s="3">
        <v>11.0</v>
      </c>
      <c r="E13303" s="3" t="s">
        <v>1239</v>
      </c>
      <c r="F13303" s="3">
        <v>11.0</v>
      </c>
      <c r="G13303" s="3">
        <v>3.0</v>
      </c>
      <c r="H13303" s="3" t="s">
        <v>672</v>
      </c>
      <c r="I13303" s="3" t="s">
        <v>3871</v>
      </c>
      <c r="J13303" s="3" t="s">
        <v>674</v>
      </c>
      <c r="K13303" s="3" t="s">
        <v>24</v>
      </c>
      <c r="L13303" s="3">
        <v>1.0</v>
      </c>
      <c r="M13303" s="3" t="s">
        <v>25</v>
      </c>
      <c r="N13303" s="3" t="s">
        <v>12419</v>
      </c>
      <c r="O13303" s="3" t="s">
        <v>530</v>
      </c>
      <c r="P13303" s="4">
        <v>22176.0</v>
      </c>
      <c r="Q13303" s="3" t="s">
        <v>72</v>
      </c>
      <c r="S13303" s="3" t="s">
        <v>34</v>
      </c>
    </row>
    <row r="13304">
      <c r="A13304" s="2">
        <v>42318.714907407404</v>
      </c>
      <c r="B13304" s="3">
        <v>76.0</v>
      </c>
      <c r="C13304" s="3" t="s">
        <v>11139</v>
      </c>
      <c r="D13304" s="3">
        <v>11.0</v>
      </c>
      <c r="E13304" s="3" t="s">
        <v>1239</v>
      </c>
      <c r="F13304" s="3">
        <v>11.0</v>
      </c>
      <c r="G13304" s="3">
        <v>3.0</v>
      </c>
      <c r="H13304" s="3" t="s">
        <v>672</v>
      </c>
      <c r="I13304" s="3" t="s">
        <v>3871</v>
      </c>
      <c r="J13304" s="3" t="s">
        <v>674</v>
      </c>
      <c r="K13304" s="3" t="s">
        <v>24</v>
      </c>
      <c r="L13304" s="3">
        <v>2.0</v>
      </c>
      <c r="M13304" s="3" t="s">
        <v>30</v>
      </c>
      <c r="N13304" s="3" t="s">
        <v>5208</v>
      </c>
      <c r="O13304" s="3" t="s">
        <v>2851</v>
      </c>
      <c r="P13304" s="4">
        <v>23354.0</v>
      </c>
      <c r="Q13304" s="3" t="s">
        <v>115</v>
      </c>
      <c r="S13304" s="3" t="s">
        <v>34</v>
      </c>
    </row>
    <row r="13305">
      <c r="A13305" s="2">
        <v>42318.714907407404</v>
      </c>
      <c r="B13305" s="3">
        <v>76.0</v>
      </c>
      <c r="C13305" s="3" t="s">
        <v>11139</v>
      </c>
      <c r="D13305" s="3">
        <v>11.0</v>
      </c>
      <c r="E13305" s="3" t="s">
        <v>1239</v>
      </c>
      <c r="F13305" s="3">
        <v>11.0</v>
      </c>
      <c r="G13305" s="3">
        <v>3.0</v>
      </c>
      <c r="H13305" s="3" t="s">
        <v>672</v>
      </c>
      <c r="I13305" s="3" t="s">
        <v>3871</v>
      </c>
      <c r="J13305" s="3" t="s">
        <v>674</v>
      </c>
      <c r="K13305" s="3" t="s">
        <v>24</v>
      </c>
      <c r="L13305" s="3">
        <v>3.0</v>
      </c>
      <c r="M13305" s="3" t="s">
        <v>25</v>
      </c>
      <c r="N13305" s="3" t="s">
        <v>807</v>
      </c>
      <c r="O13305" s="3" t="s">
        <v>213</v>
      </c>
      <c r="P13305" s="4">
        <v>19891.0</v>
      </c>
      <c r="Q13305" s="3" t="s">
        <v>132</v>
      </c>
      <c r="S13305" s="3" t="s">
        <v>34</v>
      </c>
    </row>
    <row r="13306">
      <c r="A13306" s="2">
        <v>42318.714907407404</v>
      </c>
      <c r="B13306" s="3">
        <v>76.0</v>
      </c>
      <c r="C13306" s="3" t="s">
        <v>11139</v>
      </c>
      <c r="D13306" s="3">
        <v>11.0</v>
      </c>
      <c r="E13306" s="3" t="s">
        <v>1239</v>
      </c>
      <c r="F13306" s="3">
        <v>11.0</v>
      </c>
      <c r="G13306" s="3">
        <v>3.0</v>
      </c>
      <c r="H13306" s="3" t="s">
        <v>672</v>
      </c>
      <c r="I13306" s="3" t="s">
        <v>3871</v>
      </c>
      <c r="J13306" s="3" t="s">
        <v>674</v>
      </c>
      <c r="K13306" s="3" t="s">
        <v>24</v>
      </c>
      <c r="L13306" s="3">
        <v>4.0</v>
      </c>
      <c r="M13306" s="3" t="s">
        <v>30</v>
      </c>
      <c r="N13306" s="3" t="s">
        <v>12420</v>
      </c>
      <c r="O13306" s="3" t="s">
        <v>850</v>
      </c>
      <c r="P13306" s="4">
        <v>27208.0</v>
      </c>
      <c r="Q13306" s="3" t="s">
        <v>687</v>
      </c>
      <c r="S13306" s="3" t="s">
        <v>34</v>
      </c>
    </row>
    <row r="13307">
      <c r="A13307" s="2">
        <v>42318.714907407404</v>
      </c>
      <c r="B13307" s="3">
        <v>76.0</v>
      </c>
      <c r="C13307" s="3" t="s">
        <v>11139</v>
      </c>
      <c r="D13307" s="3">
        <v>11.0</v>
      </c>
      <c r="E13307" s="3" t="s">
        <v>1239</v>
      </c>
      <c r="F13307" s="3">
        <v>11.0</v>
      </c>
      <c r="G13307" s="3">
        <v>3.0</v>
      </c>
      <c r="H13307" s="3" t="s">
        <v>672</v>
      </c>
      <c r="I13307" s="3" t="s">
        <v>3871</v>
      </c>
      <c r="J13307" s="3" t="s">
        <v>674</v>
      </c>
      <c r="K13307" s="3" t="s">
        <v>24</v>
      </c>
      <c r="L13307" s="3">
        <v>5.0</v>
      </c>
      <c r="M13307" s="3" t="s">
        <v>25</v>
      </c>
      <c r="N13307" s="3" t="s">
        <v>12421</v>
      </c>
      <c r="O13307" s="3" t="s">
        <v>42</v>
      </c>
      <c r="P13307" s="4">
        <v>20420.0</v>
      </c>
      <c r="Q13307" s="3" t="s">
        <v>72</v>
      </c>
      <c r="S13307" s="3" t="s">
        <v>34</v>
      </c>
    </row>
    <row r="13308">
      <c r="A13308" s="2">
        <v>42318.714907407404</v>
      </c>
      <c r="B13308" s="3">
        <v>76.0</v>
      </c>
      <c r="C13308" s="3" t="s">
        <v>11139</v>
      </c>
      <c r="D13308" s="3">
        <v>11.0</v>
      </c>
      <c r="E13308" s="3" t="s">
        <v>1239</v>
      </c>
      <c r="F13308" s="3">
        <v>11.0</v>
      </c>
      <c r="G13308" s="3">
        <v>3.0</v>
      </c>
      <c r="H13308" s="3" t="s">
        <v>672</v>
      </c>
      <c r="I13308" s="3" t="s">
        <v>3871</v>
      </c>
      <c r="J13308" s="3" t="s">
        <v>674</v>
      </c>
      <c r="K13308" s="3" t="s">
        <v>24</v>
      </c>
      <c r="L13308" s="3">
        <v>6.0</v>
      </c>
      <c r="M13308" s="3" t="s">
        <v>30</v>
      </c>
      <c r="N13308" s="3" t="s">
        <v>12422</v>
      </c>
      <c r="O13308" s="3" t="s">
        <v>11153</v>
      </c>
      <c r="P13308" s="4">
        <v>23307.0</v>
      </c>
      <c r="Q13308" s="3" t="s">
        <v>33</v>
      </c>
      <c r="S13308" s="3" t="s">
        <v>34</v>
      </c>
    </row>
    <row r="13309">
      <c r="A13309" s="2">
        <v>42318.714907407404</v>
      </c>
      <c r="B13309" s="3">
        <v>76.0</v>
      </c>
      <c r="C13309" s="3" t="s">
        <v>11139</v>
      </c>
      <c r="D13309" s="3">
        <v>11.0</v>
      </c>
      <c r="E13309" s="3" t="s">
        <v>1239</v>
      </c>
      <c r="F13309" s="3">
        <v>11.0</v>
      </c>
      <c r="G13309" s="3">
        <v>3.0</v>
      </c>
      <c r="H13309" s="3" t="s">
        <v>672</v>
      </c>
      <c r="I13309" s="3" t="s">
        <v>3871</v>
      </c>
      <c r="J13309" s="3" t="s">
        <v>674</v>
      </c>
      <c r="K13309" s="3" t="s">
        <v>24</v>
      </c>
      <c r="L13309" s="3">
        <v>7.0</v>
      </c>
      <c r="M13309" s="3" t="s">
        <v>25</v>
      </c>
      <c r="N13309" s="3" t="s">
        <v>12423</v>
      </c>
      <c r="O13309" s="3" t="s">
        <v>119</v>
      </c>
      <c r="P13309" s="4">
        <v>23485.0</v>
      </c>
      <c r="Q13309" s="3" t="s">
        <v>110</v>
      </c>
      <c r="S13309" s="3" t="s">
        <v>34</v>
      </c>
    </row>
    <row r="13310">
      <c r="A13310" s="2">
        <v>42318.714907407404</v>
      </c>
      <c r="B13310" s="3">
        <v>76.0</v>
      </c>
      <c r="C13310" s="3" t="s">
        <v>11139</v>
      </c>
      <c r="D13310" s="3">
        <v>11.0</v>
      </c>
      <c r="E13310" s="3" t="s">
        <v>1239</v>
      </c>
      <c r="F13310" s="3">
        <v>11.0</v>
      </c>
      <c r="G13310" s="3">
        <v>3.0</v>
      </c>
      <c r="H13310" s="3" t="s">
        <v>672</v>
      </c>
      <c r="I13310" s="3" t="s">
        <v>3871</v>
      </c>
      <c r="J13310" s="3" t="s">
        <v>674</v>
      </c>
      <c r="K13310" s="3" t="s">
        <v>24</v>
      </c>
      <c r="L13310" s="3">
        <v>8.0</v>
      </c>
      <c r="M13310" s="3" t="s">
        <v>30</v>
      </c>
      <c r="N13310" s="3" t="s">
        <v>12424</v>
      </c>
      <c r="O13310" s="3" t="s">
        <v>1547</v>
      </c>
      <c r="P13310" s="4">
        <v>23279.0</v>
      </c>
      <c r="Q13310" s="3" t="s">
        <v>72</v>
      </c>
      <c r="S13310" s="3" t="s">
        <v>34</v>
      </c>
    </row>
    <row r="13311">
      <c r="A13311" s="2">
        <v>42318.714907407404</v>
      </c>
      <c r="B13311" s="3">
        <v>76.0</v>
      </c>
      <c r="C13311" s="3" t="s">
        <v>11139</v>
      </c>
      <c r="D13311" s="3">
        <v>11.0</v>
      </c>
      <c r="E13311" s="3" t="s">
        <v>1239</v>
      </c>
      <c r="F13311" s="3">
        <v>11.0</v>
      </c>
      <c r="G13311" s="3">
        <v>3.0</v>
      </c>
      <c r="H13311" s="3" t="s">
        <v>672</v>
      </c>
      <c r="I13311" s="3" t="s">
        <v>3871</v>
      </c>
      <c r="J13311" s="3" t="s">
        <v>674</v>
      </c>
      <c r="K13311" s="3" t="s">
        <v>24</v>
      </c>
      <c r="L13311" s="3">
        <v>9.0</v>
      </c>
      <c r="M13311" s="3" t="s">
        <v>25</v>
      </c>
      <c r="N13311" s="3" t="s">
        <v>12425</v>
      </c>
      <c r="O13311" s="3" t="s">
        <v>2415</v>
      </c>
      <c r="P13311" s="4">
        <v>33868.0</v>
      </c>
      <c r="Q13311" s="3" t="s">
        <v>191</v>
      </c>
      <c r="S13311" s="3" t="s">
        <v>34</v>
      </c>
    </row>
    <row r="13312">
      <c r="A13312" s="2">
        <v>42318.714907407404</v>
      </c>
      <c r="B13312" s="3">
        <v>76.0</v>
      </c>
      <c r="C13312" s="3" t="s">
        <v>11139</v>
      </c>
      <c r="D13312" s="3">
        <v>11.0</v>
      </c>
      <c r="E13312" s="3" t="s">
        <v>1239</v>
      </c>
      <c r="F13312" s="3">
        <v>11.0</v>
      </c>
      <c r="G13312" s="3">
        <v>3.0</v>
      </c>
      <c r="H13312" s="3" t="s">
        <v>672</v>
      </c>
      <c r="I13312" s="3" t="s">
        <v>3871</v>
      </c>
      <c r="J13312" s="3" t="s">
        <v>674</v>
      </c>
      <c r="K13312" s="3" t="s">
        <v>24</v>
      </c>
      <c r="L13312" s="3">
        <v>10.0</v>
      </c>
      <c r="M13312" s="3" t="s">
        <v>30</v>
      </c>
      <c r="N13312" s="3" t="s">
        <v>12426</v>
      </c>
      <c r="O13312" s="3" t="s">
        <v>1372</v>
      </c>
      <c r="P13312" s="4">
        <v>34126.0</v>
      </c>
      <c r="Q13312" s="3" t="s">
        <v>191</v>
      </c>
      <c r="S13312" s="3" t="s">
        <v>34</v>
      </c>
    </row>
    <row r="13313">
      <c r="A13313" s="2">
        <v>42318.714907407404</v>
      </c>
      <c r="B13313" s="3">
        <v>76.0</v>
      </c>
      <c r="C13313" s="3" t="s">
        <v>11139</v>
      </c>
      <c r="D13313" s="3">
        <v>11.0</v>
      </c>
      <c r="E13313" s="3" t="s">
        <v>1239</v>
      </c>
      <c r="F13313" s="3">
        <v>11.0</v>
      </c>
      <c r="G13313" s="3">
        <v>3.0</v>
      </c>
      <c r="H13313" s="3" t="s">
        <v>672</v>
      </c>
      <c r="I13313" s="3" t="s">
        <v>3871</v>
      </c>
      <c r="J13313" s="3" t="s">
        <v>674</v>
      </c>
      <c r="K13313" s="3" t="s">
        <v>24</v>
      </c>
      <c r="L13313" s="3">
        <v>11.0</v>
      </c>
      <c r="M13313" s="3" t="s">
        <v>25</v>
      </c>
      <c r="N13313" s="3" t="s">
        <v>4798</v>
      </c>
      <c r="O13313" s="3" t="s">
        <v>11635</v>
      </c>
      <c r="P13313" s="4">
        <v>31030.0</v>
      </c>
      <c r="Q13313" s="3" t="s">
        <v>159</v>
      </c>
      <c r="S13313" s="3" t="s">
        <v>34</v>
      </c>
    </row>
    <row r="13314">
      <c r="A13314" s="2">
        <v>42318.714907407404</v>
      </c>
      <c r="B13314" s="3">
        <v>76.0</v>
      </c>
      <c r="C13314" s="3" t="s">
        <v>11139</v>
      </c>
      <c r="D13314" s="3">
        <v>11.0</v>
      </c>
      <c r="E13314" s="3" t="s">
        <v>1239</v>
      </c>
      <c r="F13314" s="3">
        <v>11.0</v>
      </c>
      <c r="G13314" s="3">
        <v>3.0</v>
      </c>
      <c r="H13314" s="3" t="s">
        <v>672</v>
      </c>
      <c r="I13314" s="3" t="s">
        <v>3871</v>
      </c>
      <c r="J13314" s="3" t="s">
        <v>674</v>
      </c>
      <c r="K13314" s="3" t="s">
        <v>24</v>
      </c>
      <c r="L13314" s="3">
        <v>12.0</v>
      </c>
      <c r="M13314" s="3" t="s">
        <v>30</v>
      </c>
      <c r="N13314" s="3" t="s">
        <v>12427</v>
      </c>
      <c r="O13314" s="3" t="s">
        <v>171</v>
      </c>
      <c r="P13314" s="4">
        <v>18885.0</v>
      </c>
      <c r="Q13314" s="3" t="s">
        <v>40</v>
      </c>
      <c r="S13314" s="3" t="s">
        <v>34</v>
      </c>
    </row>
    <row r="13315">
      <c r="A13315" s="2">
        <v>42318.714907407404</v>
      </c>
      <c r="B13315" s="3">
        <v>76.0</v>
      </c>
      <c r="C13315" s="3" t="s">
        <v>11139</v>
      </c>
      <c r="D13315" s="3">
        <v>12.0</v>
      </c>
      <c r="E13315" s="3" t="s">
        <v>11158</v>
      </c>
      <c r="F13315" s="3">
        <v>11.0</v>
      </c>
      <c r="G13315" s="3">
        <v>3.0</v>
      </c>
      <c r="H13315" s="3" t="s">
        <v>672</v>
      </c>
      <c r="I13315" s="3" t="s">
        <v>3871</v>
      </c>
      <c r="J13315" s="3" t="s">
        <v>674</v>
      </c>
      <c r="K13315" s="3" t="s">
        <v>24</v>
      </c>
      <c r="L13315" s="3">
        <v>1.0</v>
      </c>
      <c r="M13315" s="3" t="s">
        <v>25</v>
      </c>
      <c r="N13315" s="3" t="s">
        <v>276</v>
      </c>
      <c r="O13315" s="3" t="s">
        <v>366</v>
      </c>
      <c r="P13315" s="4">
        <v>34254.0</v>
      </c>
      <c r="Q13315" s="3" t="s">
        <v>1605</v>
      </c>
      <c r="S13315" s="3" t="s">
        <v>34</v>
      </c>
    </row>
    <row r="13316">
      <c r="A13316" s="2">
        <v>42318.714907407404</v>
      </c>
      <c r="B13316" s="3">
        <v>76.0</v>
      </c>
      <c r="C13316" s="3" t="s">
        <v>11139</v>
      </c>
      <c r="D13316" s="3">
        <v>12.0</v>
      </c>
      <c r="E13316" s="3" t="s">
        <v>11158</v>
      </c>
      <c r="F13316" s="3">
        <v>11.0</v>
      </c>
      <c r="G13316" s="3">
        <v>3.0</v>
      </c>
      <c r="H13316" s="3" t="s">
        <v>672</v>
      </c>
      <c r="I13316" s="3" t="s">
        <v>3871</v>
      </c>
      <c r="J13316" s="3" t="s">
        <v>674</v>
      </c>
      <c r="K13316" s="3" t="s">
        <v>24</v>
      </c>
      <c r="L13316" s="3">
        <v>2.0</v>
      </c>
      <c r="M13316" s="3" t="s">
        <v>30</v>
      </c>
      <c r="N13316" s="3" t="s">
        <v>3730</v>
      </c>
      <c r="O13316" s="3" t="s">
        <v>368</v>
      </c>
      <c r="P13316" s="4">
        <v>24173.0</v>
      </c>
      <c r="Q13316" s="3" t="s">
        <v>37</v>
      </c>
      <c r="S13316" s="3" t="s">
        <v>34</v>
      </c>
    </row>
    <row r="13317">
      <c r="A13317" s="2">
        <v>42318.714907407404</v>
      </c>
      <c r="B13317" s="3">
        <v>76.0</v>
      </c>
      <c r="C13317" s="3" t="s">
        <v>11139</v>
      </c>
      <c r="D13317" s="3">
        <v>12.0</v>
      </c>
      <c r="E13317" s="3" t="s">
        <v>11158</v>
      </c>
      <c r="F13317" s="3">
        <v>11.0</v>
      </c>
      <c r="G13317" s="3">
        <v>3.0</v>
      </c>
      <c r="H13317" s="3" t="s">
        <v>672</v>
      </c>
      <c r="I13317" s="3" t="s">
        <v>3871</v>
      </c>
      <c r="J13317" s="3" t="s">
        <v>674</v>
      </c>
      <c r="K13317" s="3" t="s">
        <v>24</v>
      </c>
      <c r="L13317" s="3">
        <v>3.0</v>
      </c>
      <c r="M13317" s="3" t="s">
        <v>25</v>
      </c>
      <c r="N13317" s="3" t="s">
        <v>1737</v>
      </c>
      <c r="O13317" s="3" t="s">
        <v>7164</v>
      </c>
      <c r="P13317" s="4">
        <v>34069.0</v>
      </c>
      <c r="Q13317" s="3" t="s">
        <v>191</v>
      </c>
      <c r="S13317" s="3" t="s">
        <v>34</v>
      </c>
    </row>
    <row r="13318">
      <c r="A13318" s="2">
        <v>42318.714907407404</v>
      </c>
      <c r="B13318" s="3">
        <v>76.0</v>
      </c>
      <c r="C13318" s="3" t="s">
        <v>11139</v>
      </c>
      <c r="D13318" s="3">
        <v>12.0</v>
      </c>
      <c r="E13318" s="3" t="s">
        <v>11158</v>
      </c>
      <c r="F13318" s="3">
        <v>11.0</v>
      </c>
      <c r="G13318" s="3">
        <v>3.0</v>
      </c>
      <c r="H13318" s="3" t="s">
        <v>672</v>
      </c>
      <c r="I13318" s="3" t="s">
        <v>3871</v>
      </c>
      <c r="J13318" s="3" t="s">
        <v>674</v>
      </c>
      <c r="K13318" s="3" t="s">
        <v>24</v>
      </c>
      <c r="L13318" s="3">
        <v>4.0</v>
      </c>
      <c r="M13318" s="3" t="s">
        <v>30</v>
      </c>
      <c r="N13318" s="3" t="s">
        <v>12428</v>
      </c>
      <c r="O13318" s="3" t="s">
        <v>1045</v>
      </c>
      <c r="P13318" s="4">
        <v>34276.0</v>
      </c>
      <c r="Q13318" s="3" t="s">
        <v>153</v>
      </c>
      <c r="S13318" s="3" t="s">
        <v>34</v>
      </c>
    </row>
    <row r="13319">
      <c r="A13319" s="2">
        <v>42318.714907407404</v>
      </c>
      <c r="B13319" s="3">
        <v>76.0</v>
      </c>
      <c r="C13319" s="3" t="s">
        <v>11139</v>
      </c>
      <c r="D13319" s="3">
        <v>12.0</v>
      </c>
      <c r="E13319" s="3" t="s">
        <v>11158</v>
      </c>
      <c r="F13319" s="3">
        <v>11.0</v>
      </c>
      <c r="G13319" s="3">
        <v>3.0</v>
      </c>
      <c r="H13319" s="3" t="s">
        <v>672</v>
      </c>
      <c r="I13319" s="3" t="s">
        <v>3871</v>
      </c>
      <c r="J13319" s="3" t="s">
        <v>674</v>
      </c>
      <c r="K13319" s="3" t="s">
        <v>24</v>
      </c>
      <c r="L13319" s="3">
        <v>5.0</v>
      </c>
      <c r="M13319" s="3" t="s">
        <v>25</v>
      </c>
      <c r="N13319" s="3" t="s">
        <v>12429</v>
      </c>
      <c r="O13319" s="3" t="s">
        <v>613</v>
      </c>
      <c r="P13319" s="4">
        <v>30707.0</v>
      </c>
      <c r="Q13319" s="3" t="s">
        <v>132</v>
      </c>
      <c r="S13319" s="3" t="s">
        <v>34</v>
      </c>
    </row>
    <row r="13320">
      <c r="A13320" s="2">
        <v>42318.714907407404</v>
      </c>
      <c r="B13320" s="3">
        <v>76.0</v>
      </c>
      <c r="C13320" s="3" t="s">
        <v>11139</v>
      </c>
      <c r="D13320" s="3">
        <v>12.0</v>
      </c>
      <c r="E13320" s="3" t="s">
        <v>11158</v>
      </c>
      <c r="F13320" s="3">
        <v>11.0</v>
      </c>
      <c r="G13320" s="3">
        <v>3.0</v>
      </c>
      <c r="H13320" s="3" t="s">
        <v>672</v>
      </c>
      <c r="I13320" s="3" t="s">
        <v>3871</v>
      </c>
      <c r="J13320" s="3" t="s">
        <v>674</v>
      </c>
      <c r="K13320" s="3" t="s">
        <v>24</v>
      </c>
      <c r="L13320" s="3">
        <v>6.0</v>
      </c>
      <c r="M13320" s="3" t="s">
        <v>30</v>
      </c>
      <c r="N13320" s="3" t="s">
        <v>12430</v>
      </c>
      <c r="O13320" s="3" t="s">
        <v>323</v>
      </c>
      <c r="P13320" s="4">
        <v>17405.0</v>
      </c>
      <c r="Q13320" s="3" t="s">
        <v>96</v>
      </c>
      <c r="S13320" s="3" t="s">
        <v>34</v>
      </c>
    </row>
    <row r="13321">
      <c r="A13321" s="2">
        <v>42318.714907407404</v>
      </c>
      <c r="B13321" s="3">
        <v>76.0</v>
      </c>
      <c r="C13321" s="3" t="s">
        <v>11139</v>
      </c>
      <c r="D13321" s="3">
        <v>12.0</v>
      </c>
      <c r="E13321" s="3" t="s">
        <v>11158</v>
      </c>
      <c r="F13321" s="3">
        <v>11.0</v>
      </c>
      <c r="G13321" s="3">
        <v>3.0</v>
      </c>
      <c r="H13321" s="3" t="s">
        <v>672</v>
      </c>
      <c r="I13321" s="3" t="s">
        <v>3871</v>
      </c>
      <c r="J13321" s="3" t="s">
        <v>674</v>
      </c>
      <c r="K13321" s="3" t="s">
        <v>24</v>
      </c>
      <c r="L13321" s="3">
        <v>7.0</v>
      </c>
      <c r="M13321" s="3" t="s">
        <v>25</v>
      </c>
      <c r="N13321" s="3" t="s">
        <v>2034</v>
      </c>
      <c r="O13321" s="3" t="s">
        <v>871</v>
      </c>
      <c r="P13321" s="4">
        <v>34067.0</v>
      </c>
      <c r="Q13321" s="3" t="s">
        <v>191</v>
      </c>
      <c r="S13321" s="3" t="s">
        <v>34</v>
      </c>
    </row>
    <row r="13322">
      <c r="A13322" s="2">
        <v>42318.714907407404</v>
      </c>
      <c r="B13322" s="3">
        <v>76.0</v>
      </c>
      <c r="C13322" s="3" t="s">
        <v>11139</v>
      </c>
      <c r="D13322" s="3">
        <v>12.0</v>
      </c>
      <c r="E13322" s="3" t="s">
        <v>11158</v>
      </c>
      <c r="F13322" s="3">
        <v>11.0</v>
      </c>
      <c r="G13322" s="3">
        <v>3.0</v>
      </c>
      <c r="H13322" s="3" t="s">
        <v>672</v>
      </c>
      <c r="I13322" s="3" t="s">
        <v>3871</v>
      </c>
      <c r="J13322" s="3" t="s">
        <v>674</v>
      </c>
      <c r="K13322" s="3" t="s">
        <v>24</v>
      </c>
      <c r="L13322" s="3">
        <v>8.0</v>
      </c>
      <c r="M13322" s="3" t="s">
        <v>30</v>
      </c>
      <c r="N13322" s="3" t="s">
        <v>6296</v>
      </c>
      <c r="O13322" s="3" t="s">
        <v>12431</v>
      </c>
      <c r="P13322" s="4">
        <v>34790.0</v>
      </c>
      <c r="Q13322" s="3" t="s">
        <v>191</v>
      </c>
      <c r="S13322" s="3" t="s">
        <v>34</v>
      </c>
    </row>
    <row r="13323">
      <c r="A13323" s="2">
        <v>42318.714907407404</v>
      </c>
      <c r="B13323" s="3">
        <v>76.0</v>
      </c>
      <c r="C13323" s="3" t="s">
        <v>11139</v>
      </c>
      <c r="D13323" s="3">
        <v>12.0</v>
      </c>
      <c r="E13323" s="3" t="s">
        <v>11158</v>
      </c>
      <c r="F13323" s="3">
        <v>11.0</v>
      </c>
      <c r="G13323" s="3">
        <v>3.0</v>
      </c>
      <c r="H13323" s="3" t="s">
        <v>672</v>
      </c>
      <c r="I13323" s="3" t="s">
        <v>3871</v>
      </c>
      <c r="J13323" s="3" t="s">
        <v>674</v>
      </c>
      <c r="K13323" s="3" t="s">
        <v>24</v>
      </c>
      <c r="L13323" s="3">
        <v>9.0</v>
      </c>
      <c r="M13323" s="3" t="s">
        <v>25</v>
      </c>
      <c r="N13323" s="3" t="s">
        <v>12432</v>
      </c>
      <c r="O13323" s="3" t="s">
        <v>421</v>
      </c>
      <c r="P13323" s="4">
        <v>23756.0</v>
      </c>
      <c r="Q13323" s="3" t="s">
        <v>247</v>
      </c>
      <c r="S13323" s="3" t="s">
        <v>34</v>
      </c>
    </row>
    <row r="13324">
      <c r="A13324" s="2">
        <v>42318.714907407404</v>
      </c>
      <c r="B13324" s="3">
        <v>76.0</v>
      </c>
      <c r="C13324" s="3" t="s">
        <v>11139</v>
      </c>
      <c r="D13324" s="3">
        <v>12.0</v>
      </c>
      <c r="E13324" s="3" t="s">
        <v>11158</v>
      </c>
      <c r="F13324" s="3">
        <v>11.0</v>
      </c>
      <c r="G13324" s="3">
        <v>3.0</v>
      </c>
      <c r="H13324" s="3" t="s">
        <v>672</v>
      </c>
      <c r="I13324" s="3" t="s">
        <v>3871</v>
      </c>
      <c r="J13324" s="3" t="s">
        <v>674</v>
      </c>
      <c r="K13324" s="3" t="s">
        <v>24</v>
      </c>
      <c r="L13324" s="3">
        <v>10.0</v>
      </c>
      <c r="M13324" s="3" t="s">
        <v>30</v>
      </c>
      <c r="N13324" s="3" t="s">
        <v>12433</v>
      </c>
      <c r="O13324" s="3" t="s">
        <v>389</v>
      </c>
      <c r="P13324" s="4">
        <v>34572.0</v>
      </c>
      <c r="Q13324" s="3" t="s">
        <v>191</v>
      </c>
      <c r="S13324" s="3" t="s">
        <v>34</v>
      </c>
    </row>
    <row r="13325">
      <c r="A13325" s="2">
        <v>42318.714907407404</v>
      </c>
      <c r="B13325" s="3">
        <v>76.0</v>
      </c>
      <c r="C13325" s="3" t="s">
        <v>11139</v>
      </c>
      <c r="D13325" s="3">
        <v>30.0</v>
      </c>
      <c r="E13325" s="3" t="s">
        <v>11167</v>
      </c>
      <c r="F13325" s="3">
        <v>11.0</v>
      </c>
      <c r="G13325" s="3">
        <v>3.0</v>
      </c>
      <c r="H13325" s="3" t="s">
        <v>672</v>
      </c>
      <c r="I13325" s="3" t="s">
        <v>3871</v>
      </c>
      <c r="J13325" s="3" t="s">
        <v>674</v>
      </c>
      <c r="K13325" s="3" t="s">
        <v>24</v>
      </c>
      <c r="L13325" s="3">
        <v>1.0</v>
      </c>
      <c r="M13325" s="3" t="s">
        <v>25</v>
      </c>
      <c r="N13325" s="3" t="s">
        <v>12434</v>
      </c>
      <c r="O13325" s="3" t="s">
        <v>109</v>
      </c>
      <c r="P13325" s="4">
        <v>18492.0</v>
      </c>
      <c r="Q13325" s="3" t="s">
        <v>528</v>
      </c>
      <c r="S13325" s="3" t="s">
        <v>34</v>
      </c>
    </row>
    <row r="13326">
      <c r="A13326" s="2">
        <v>42318.714907407404</v>
      </c>
      <c r="B13326" s="3">
        <v>76.0</v>
      </c>
      <c r="C13326" s="3" t="s">
        <v>11139</v>
      </c>
      <c r="D13326" s="3">
        <v>30.0</v>
      </c>
      <c r="E13326" s="3" t="s">
        <v>11167</v>
      </c>
      <c r="F13326" s="3">
        <v>11.0</v>
      </c>
      <c r="G13326" s="3">
        <v>3.0</v>
      </c>
      <c r="H13326" s="3" t="s">
        <v>672</v>
      </c>
      <c r="I13326" s="3" t="s">
        <v>3871</v>
      </c>
      <c r="J13326" s="3" t="s">
        <v>674</v>
      </c>
      <c r="K13326" s="3" t="s">
        <v>24</v>
      </c>
      <c r="L13326" s="3">
        <v>2.0</v>
      </c>
      <c r="M13326" s="3" t="s">
        <v>30</v>
      </c>
      <c r="N13326" s="3" t="s">
        <v>6822</v>
      </c>
      <c r="O13326" s="3" t="s">
        <v>1021</v>
      </c>
      <c r="P13326" s="4">
        <v>18824.0</v>
      </c>
      <c r="Q13326" s="3" t="s">
        <v>970</v>
      </c>
      <c r="S13326" s="3" t="s">
        <v>34</v>
      </c>
    </row>
    <row r="13327">
      <c r="A13327" s="2">
        <v>42318.714907407404</v>
      </c>
      <c r="B13327" s="3">
        <v>76.0</v>
      </c>
      <c r="C13327" s="3" t="s">
        <v>11139</v>
      </c>
      <c r="D13327" s="3">
        <v>30.0</v>
      </c>
      <c r="E13327" s="3" t="s">
        <v>11167</v>
      </c>
      <c r="F13327" s="3">
        <v>11.0</v>
      </c>
      <c r="G13327" s="3">
        <v>3.0</v>
      </c>
      <c r="H13327" s="3" t="s">
        <v>672</v>
      </c>
      <c r="I13327" s="3" t="s">
        <v>3871</v>
      </c>
      <c r="J13327" s="3" t="s">
        <v>674</v>
      </c>
      <c r="K13327" s="3" t="s">
        <v>24</v>
      </c>
      <c r="L13327" s="3">
        <v>3.0</v>
      </c>
      <c r="M13327" s="3" t="s">
        <v>25</v>
      </c>
      <c r="N13327" s="3" t="s">
        <v>1046</v>
      </c>
      <c r="O13327" s="3" t="s">
        <v>12435</v>
      </c>
      <c r="P13327" s="4">
        <v>21671.0</v>
      </c>
      <c r="Q13327" s="3" t="s">
        <v>55</v>
      </c>
      <c r="S13327" s="3" t="s">
        <v>34</v>
      </c>
    </row>
    <row r="13328">
      <c r="A13328" s="2">
        <v>42318.714907407404</v>
      </c>
      <c r="B13328" s="3">
        <v>76.0</v>
      </c>
      <c r="C13328" s="3" t="s">
        <v>11139</v>
      </c>
      <c r="D13328" s="3">
        <v>30.0</v>
      </c>
      <c r="E13328" s="3" t="s">
        <v>11167</v>
      </c>
      <c r="F13328" s="3">
        <v>11.0</v>
      </c>
      <c r="G13328" s="3">
        <v>3.0</v>
      </c>
      <c r="H13328" s="3" t="s">
        <v>672</v>
      </c>
      <c r="I13328" s="3" t="s">
        <v>3871</v>
      </c>
      <c r="J13328" s="3" t="s">
        <v>674</v>
      </c>
      <c r="K13328" s="3" t="s">
        <v>24</v>
      </c>
      <c r="L13328" s="3">
        <v>4.0</v>
      </c>
      <c r="M13328" s="3" t="s">
        <v>30</v>
      </c>
      <c r="N13328" s="3" t="s">
        <v>12436</v>
      </c>
      <c r="O13328" s="3" t="s">
        <v>626</v>
      </c>
      <c r="P13328" s="4">
        <v>18908.0</v>
      </c>
      <c r="Q13328" s="3" t="s">
        <v>145</v>
      </c>
      <c r="S13328" s="3" t="s">
        <v>34</v>
      </c>
    </row>
    <row r="13329">
      <c r="A13329" s="2">
        <v>42318.714907407404</v>
      </c>
      <c r="B13329" s="3">
        <v>76.0</v>
      </c>
      <c r="C13329" s="3" t="s">
        <v>11139</v>
      </c>
      <c r="D13329" s="3">
        <v>30.0</v>
      </c>
      <c r="E13329" s="3" t="s">
        <v>11167</v>
      </c>
      <c r="F13329" s="3">
        <v>11.0</v>
      </c>
      <c r="G13329" s="3">
        <v>3.0</v>
      </c>
      <c r="H13329" s="3" t="s">
        <v>672</v>
      </c>
      <c r="I13329" s="3" t="s">
        <v>3871</v>
      </c>
      <c r="J13329" s="3" t="s">
        <v>674</v>
      </c>
      <c r="K13329" s="3" t="s">
        <v>24</v>
      </c>
      <c r="L13329" s="3">
        <v>5.0</v>
      </c>
      <c r="M13329" s="3" t="s">
        <v>25</v>
      </c>
      <c r="N13329" s="3" t="s">
        <v>12437</v>
      </c>
      <c r="O13329" s="3" t="s">
        <v>275</v>
      </c>
      <c r="P13329" s="4">
        <v>19946.0</v>
      </c>
      <c r="Q13329" s="3" t="s">
        <v>49</v>
      </c>
      <c r="S13329" s="3" t="s">
        <v>34</v>
      </c>
    </row>
    <row r="13330">
      <c r="A13330" s="2">
        <v>42318.714907407404</v>
      </c>
      <c r="B13330" s="3">
        <v>76.0</v>
      </c>
      <c r="C13330" s="3" t="s">
        <v>11139</v>
      </c>
      <c r="D13330" s="3">
        <v>30.0</v>
      </c>
      <c r="E13330" s="3" t="s">
        <v>11167</v>
      </c>
      <c r="F13330" s="3">
        <v>11.0</v>
      </c>
      <c r="G13330" s="3">
        <v>3.0</v>
      </c>
      <c r="H13330" s="3" t="s">
        <v>672</v>
      </c>
      <c r="I13330" s="3" t="s">
        <v>3871</v>
      </c>
      <c r="J13330" s="3" t="s">
        <v>674</v>
      </c>
      <c r="K13330" s="3" t="s">
        <v>24</v>
      </c>
      <c r="L13330" s="3">
        <v>6.0</v>
      </c>
      <c r="M13330" s="3" t="s">
        <v>30</v>
      </c>
      <c r="N13330" s="3" t="s">
        <v>12438</v>
      </c>
      <c r="O13330" s="3" t="s">
        <v>3280</v>
      </c>
      <c r="P13330" s="4">
        <v>23141.0</v>
      </c>
      <c r="Q13330" s="3" t="s">
        <v>528</v>
      </c>
      <c r="S13330" s="3" t="s">
        <v>34</v>
      </c>
    </row>
    <row r="13331">
      <c r="A13331" s="2">
        <v>42318.714907407404</v>
      </c>
      <c r="B13331" s="3">
        <v>76.0</v>
      </c>
      <c r="C13331" s="3" t="s">
        <v>11139</v>
      </c>
      <c r="D13331" s="3">
        <v>30.0</v>
      </c>
      <c r="E13331" s="3" t="s">
        <v>11167</v>
      </c>
      <c r="F13331" s="3">
        <v>11.0</v>
      </c>
      <c r="G13331" s="3">
        <v>3.0</v>
      </c>
      <c r="H13331" s="3" t="s">
        <v>672</v>
      </c>
      <c r="I13331" s="3" t="s">
        <v>3871</v>
      </c>
      <c r="J13331" s="3" t="s">
        <v>674</v>
      </c>
      <c r="K13331" s="3" t="s">
        <v>24</v>
      </c>
      <c r="L13331" s="3">
        <v>7.0</v>
      </c>
      <c r="M13331" s="3" t="s">
        <v>25</v>
      </c>
      <c r="N13331" s="3" t="s">
        <v>12439</v>
      </c>
      <c r="O13331" s="3" t="s">
        <v>275</v>
      </c>
      <c r="P13331" s="4">
        <v>21810.0</v>
      </c>
      <c r="Q13331" s="3" t="s">
        <v>169</v>
      </c>
      <c r="S13331" s="3" t="s">
        <v>34</v>
      </c>
    </row>
    <row r="13332">
      <c r="A13332" s="2">
        <v>42318.714907407404</v>
      </c>
      <c r="B13332" s="3">
        <v>76.0</v>
      </c>
      <c r="C13332" s="3" t="s">
        <v>11139</v>
      </c>
      <c r="D13332" s="3">
        <v>30.0</v>
      </c>
      <c r="E13332" s="3" t="s">
        <v>11167</v>
      </c>
      <c r="F13332" s="3">
        <v>11.0</v>
      </c>
      <c r="G13332" s="3">
        <v>3.0</v>
      </c>
      <c r="H13332" s="3" t="s">
        <v>672</v>
      </c>
      <c r="I13332" s="3" t="s">
        <v>3871</v>
      </c>
      <c r="J13332" s="3" t="s">
        <v>674</v>
      </c>
      <c r="K13332" s="3" t="s">
        <v>24</v>
      </c>
      <c r="L13332" s="3">
        <v>8.0</v>
      </c>
      <c r="M13332" s="3" t="s">
        <v>30</v>
      </c>
      <c r="N13332" s="3" t="s">
        <v>12440</v>
      </c>
      <c r="O13332" s="3" t="s">
        <v>694</v>
      </c>
      <c r="P13332" s="4">
        <v>34830.0</v>
      </c>
      <c r="Q13332" s="3" t="s">
        <v>191</v>
      </c>
      <c r="S13332" s="3" t="s">
        <v>34</v>
      </c>
    </row>
    <row r="13333">
      <c r="A13333" s="2">
        <v>42318.714907407404</v>
      </c>
      <c r="B13333" s="3">
        <v>76.0</v>
      </c>
      <c r="C13333" s="3" t="s">
        <v>11139</v>
      </c>
      <c r="D13333" s="3">
        <v>30.0</v>
      </c>
      <c r="E13333" s="3" t="s">
        <v>11167</v>
      </c>
      <c r="F13333" s="3">
        <v>11.0</v>
      </c>
      <c r="G13333" s="3">
        <v>3.0</v>
      </c>
      <c r="H13333" s="3" t="s">
        <v>672</v>
      </c>
      <c r="I13333" s="3" t="s">
        <v>3871</v>
      </c>
      <c r="J13333" s="3" t="s">
        <v>674</v>
      </c>
      <c r="K13333" s="3" t="s">
        <v>24</v>
      </c>
      <c r="L13333" s="3">
        <v>9.0</v>
      </c>
      <c r="M13333" s="3" t="s">
        <v>25</v>
      </c>
      <c r="N13333" s="3" t="s">
        <v>12441</v>
      </c>
      <c r="O13333" s="3" t="s">
        <v>956</v>
      </c>
      <c r="P13333" s="4">
        <v>29261.0</v>
      </c>
      <c r="Q13333" s="3" t="s">
        <v>1955</v>
      </c>
      <c r="S13333" s="3" t="s">
        <v>34</v>
      </c>
    </row>
    <row r="13334">
      <c r="A13334" s="2">
        <v>42318.714907407404</v>
      </c>
      <c r="B13334" s="3">
        <v>76.0</v>
      </c>
      <c r="C13334" s="3" t="s">
        <v>11139</v>
      </c>
      <c r="D13334" s="3">
        <v>30.0</v>
      </c>
      <c r="E13334" s="3" t="s">
        <v>11167</v>
      </c>
      <c r="F13334" s="3">
        <v>11.0</v>
      </c>
      <c r="G13334" s="3">
        <v>3.0</v>
      </c>
      <c r="H13334" s="3" t="s">
        <v>672</v>
      </c>
      <c r="I13334" s="3" t="s">
        <v>3871</v>
      </c>
      <c r="J13334" s="3" t="s">
        <v>674</v>
      </c>
      <c r="K13334" s="3" t="s">
        <v>24</v>
      </c>
      <c r="L13334" s="3">
        <v>10.0</v>
      </c>
      <c r="M13334" s="3" t="s">
        <v>30</v>
      </c>
      <c r="N13334" s="3" t="s">
        <v>12442</v>
      </c>
      <c r="O13334" s="3" t="s">
        <v>497</v>
      </c>
      <c r="P13334" s="4">
        <v>20154.0</v>
      </c>
      <c r="Q13334" s="3" t="s">
        <v>169</v>
      </c>
      <c r="S13334" s="3" t="s">
        <v>34</v>
      </c>
    </row>
    <row r="13335">
      <c r="A13335" s="2">
        <v>42318.714907407404</v>
      </c>
      <c r="B13335" s="3">
        <v>76.0</v>
      </c>
      <c r="C13335" s="3" t="s">
        <v>11139</v>
      </c>
      <c r="D13335" s="3">
        <v>30.0</v>
      </c>
      <c r="E13335" s="3" t="s">
        <v>11167</v>
      </c>
      <c r="F13335" s="3">
        <v>11.0</v>
      </c>
      <c r="G13335" s="3">
        <v>3.0</v>
      </c>
      <c r="H13335" s="3" t="s">
        <v>672</v>
      </c>
      <c r="I13335" s="3" t="s">
        <v>3871</v>
      </c>
      <c r="J13335" s="3" t="s">
        <v>674</v>
      </c>
      <c r="K13335" s="3" t="s">
        <v>24</v>
      </c>
      <c r="L13335" s="3">
        <v>11.0</v>
      </c>
      <c r="M13335" s="3" t="s">
        <v>25</v>
      </c>
      <c r="N13335" s="3" t="s">
        <v>12443</v>
      </c>
      <c r="O13335" s="3" t="s">
        <v>240</v>
      </c>
      <c r="P13335" s="4">
        <v>19688.0</v>
      </c>
      <c r="Q13335" s="3" t="s">
        <v>33</v>
      </c>
      <c r="S13335" s="3" t="s">
        <v>34</v>
      </c>
    </row>
    <row r="13336">
      <c r="A13336" s="2">
        <v>42318.714907407404</v>
      </c>
      <c r="B13336" s="3">
        <v>76.0</v>
      </c>
      <c r="C13336" s="3" t="s">
        <v>11139</v>
      </c>
      <c r="D13336" s="3">
        <v>30.0</v>
      </c>
      <c r="E13336" s="3" t="s">
        <v>11167</v>
      </c>
      <c r="F13336" s="3">
        <v>11.0</v>
      </c>
      <c r="G13336" s="3">
        <v>3.0</v>
      </c>
      <c r="H13336" s="3" t="s">
        <v>672</v>
      </c>
      <c r="I13336" s="3" t="s">
        <v>3871</v>
      </c>
      <c r="J13336" s="3" t="s">
        <v>674</v>
      </c>
      <c r="K13336" s="3" t="s">
        <v>24</v>
      </c>
      <c r="L13336" s="3">
        <v>12.0</v>
      </c>
      <c r="M13336" s="3" t="s">
        <v>30</v>
      </c>
      <c r="N13336" s="3" t="s">
        <v>12444</v>
      </c>
      <c r="O13336" s="3" t="s">
        <v>562</v>
      </c>
      <c r="P13336" s="4">
        <v>21410.0</v>
      </c>
      <c r="Q13336" s="3" t="s">
        <v>189</v>
      </c>
      <c r="S13336" s="3" t="s">
        <v>34</v>
      </c>
    </row>
    <row r="13337">
      <c r="A13337" s="2">
        <v>42318.714907407404</v>
      </c>
      <c r="B13337" s="3">
        <v>76.0</v>
      </c>
      <c r="C13337" s="3" t="s">
        <v>11139</v>
      </c>
      <c r="D13337" s="3">
        <v>30.0</v>
      </c>
      <c r="E13337" s="3" t="s">
        <v>11167</v>
      </c>
      <c r="F13337" s="3">
        <v>11.0</v>
      </c>
      <c r="G13337" s="3">
        <v>3.0</v>
      </c>
      <c r="H13337" s="3" t="s">
        <v>672</v>
      </c>
      <c r="I13337" s="3" t="s">
        <v>3871</v>
      </c>
      <c r="J13337" s="3" t="s">
        <v>674</v>
      </c>
      <c r="K13337" s="3" t="s">
        <v>24</v>
      </c>
      <c r="L13337" s="3">
        <v>13.0</v>
      </c>
      <c r="M13337" s="3" t="s">
        <v>25</v>
      </c>
      <c r="N13337" s="3" t="s">
        <v>12445</v>
      </c>
      <c r="O13337" s="3" t="s">
        <v>65</v>
      </c>
      <c r="P13337" s="4">
        <v>32301.0</v>
      </c>
      <c r="Q13337" s="3" t="s">
        <v>72</v>
      </c>
      <c r="S13337" s="3" t="s">
        <v>34</v>
      </c>
    </row>
    <row r="13338">
      <c r="A13338" s="2">
        <v>42318.714907407404</v>
      </c>
      <c r="B13338" s="3">
        <v>76.0</v>
      </c>
      <c r="C13338" s="3" t="s">
        <v>11139</v>
      </c>
      <c r="D13338" s="3">
        <v>30.0</v>
      </c>
      <c r="E13338" s="3" t="s">
        <v>11167</v>
      </c>
      <c r="F13338" s="3">
        <v>11.0</v>
      </c>
      <c r="G13338" s="3">
        <v>3.0</v>
      </c>
      <c r="H13338" s="3" t="s">
        <v>672</v>
      </c>
      <c r="I13338" s="3" t="s">
        <v>3871</v>
      </c>
      <c r="J13338" s="3" t="s">
        <v>674</v>
      </c>
      <c r="K13338" s="3" t="s">
        <v>24</v>
      </c>
      <c r="L13338" s="3">
        <v>14.0</v>
      </c>
      <c r="M13338" s="3" t="s">
        <v>30</v>
      </c>
      <c r="N13338" s="3" t="s">
        <v>12048</v>
      </c>
      <c r="O13338" s="3" t="s">
        <v>1465</v>
      </c>
      <c r="P13338" s="4">
        <v>29107.0</v>
      </c>
      <c r="Q13338" s="3" t="s">
        <v>132</v>
      </c>
      <c r="S13338" s="3" t="s">
        <v>34</v>
      </c>
    </row>
    <row r="13339">
      <c r="A13339" s="2">
        <v>42318.714907407404</v>
      </c>
      <c r="B13339" s="3">
        <v>76.0</v>
      </c>
      <c r="C13339" s="3" t="s">
        <v>11139</v>
      </c>
      <c r="D13339" s="3">
        <v>30.0</v>
      </c>
      <c r="E13339" s="3" t="s">
        <v>11167</v>
      </c>
      <c r="F13339" s="3">
        <v>11.0</v>
      </c>
      <c r="G13339" s="3">
        <v>3.0</v>
      </c>
      <c r="H13339" s="3" t="s">
        <v>672</v>
      </c>
      <c r="I13339" s="3" t="s">
        <v>3871</v>
      </c>
      <c r="J13339" s="3" t="s">
        <v>674</v>
      </c>
      <c r="K13339" s="3" t="s">
        <v>24</v>
      </c>
      <c r="L13339" s="3">
        <v>15.0</v>
      </c>
      <c r="M13339" s="3" t="s">
        <v>25</v>
      </c>
      <c r="N13339" s="3" t="s">
        <v>12446</v>
      </c>
      <c r="O13339" s="3" t="s">
        <v>4301</v>
      </c>
      <c r="P13339" s="4">
        <v>34976.0</v>
      </c>
      <c r="Q13339" s="3" t="s">
        <v>191</v>
      </c>
      <c r="S13339" s="3" t="s">
        <v>34</v>
      </c>
    </row>
    <row r="13340">
      <c r="A13340" s="2">
        <v>42318.714907407404</v>
      </c>
      <c r="B13340" s="3">
        <v>76.0</v>
      </c>
      <c r="C13340" s="3" t="s">
        <v>11139</v>
      </c>
      <c r="D13340" s="3">
        <v>30.0</v>
      </c>
      <c r="E13340" s="3" t="s">
        <v>11167</v>
      </c>
      <c r="F13340" s="3">
        <v>11.0</v>
      </c>
      <c r="G13340" s="3">
        <v>3.0</v>
      </c>
      <c r="H13340" s="3" t="s">
        <v>672</v>
      </c>
      <c r="I13340" s="3" t="s">
        <v>3871</v>
      </c>
      <c r="J13340" s="3" t="s">
        <v>674</v>
      </c>
      <c r="K13340" s="3" t="s">
        <v>24</v>
      </c>
      <c r="L13340" s="3">
        <v>16.0</v>
      </c>
      <c r="M13340" s="3" t="s">
        <v>30</v>
      </c>
      <c r="N13340" s="3" t="s">
        <v>12447</v>
      </c>
      <c r="O13340" s="3" t="s">
        <v>6989</v>
      </c>
      <c r="P13340" s="4">
        <v>17233.0</v>
      </c>
      <c r="Q13340" s="3" t="s">
        <v>117</v>
      </c>
      <c r="S13340" s="3" t="s">
        <v>34</v>
      </c>
    </row>
    <row r="13341">
      <c r="A13341" s="2">
        <v>42318.714907407404</v>
      </c>
      <c r="B13341" s="3">
        <v>76.0</v>
      </c>
      <c r="C13341" s="3" t="s">
        <v>11139</v>
      </c>
      <c r="D13341" s="3">
        <v>30.0</v>
      </c>
      <c r="E13341" s="3" t="s">
        <v>11167</v>
      </c>
      <c r="F13341" s="3">
        <v>11.0</v>
      </c>
      <c r="G13341" s="3">
        <v>3.0</v>
      </c>
      <c r="H13341" s="3" t="s">
        <v>672</v>
      </c>
      <c r="I13341" s="3" t="s">
        <v>3871</v>
      </c>
      <c r="J13341" s="3" t="s">
        <v>674</v>
      </c>
      <c r="K13341" s="3" t="s">
        <v>24</v>
      </c>
      <c r="L13341" s="3">
        <v>17.0</v>
      </c>
      <c r="M13341" s="3" t="s">
        <v>25</v>
      </c>
      <c r="N13341" s="3" t="s">
        <v>2439</v>
      </c>
      <c r="O13341" s="3" t="s">
        <v>580</v>
      </c>
      <c r="P13341" s="4">
        <v>19844.0</v>
      </c>
      <c r="Q13341" s="3" t="s">
        <v>113</v>
      </c>
      <c r="S13341" s="3" t="s">
        <v>34</v>
      </c>
    </row>
    <row r="13342">
      <c r="A13342" s="2">
        <v>42318.714907407404</v>
      </c>
      <c r="B13342" s="3">
        <v>76.0</v>
      </c>
      <c r="C13342" s="3" t="s">
        <v>11139</v>
      </c>
      <c r="D13342" s="3">
        <v>30.0</v>
      </c>
      <c r="E13342" s="3" t="s">
        <v>11167</v>
      </c>
      <c r="F13342" s="3">
        <v>11.0</v>
      </c>
      <c r="G13342" s="3">
        <v>3.0</v>
      </c>
      <c r="H13342" s="3" t="s">
        <v>672</v>
      </c>
      <c r="I13342" s="3" t="s">
        <v>3871</v>
      </c>
      <c r="J13342" s="3" t="s">
        <v>674</v>
      </c>
      <c r="K13342" s="3" t="s">
        <v>24</v>
      </c>
      <c r="L13342" s="3">
        <v>18.0</v>
      </c>
      <c r="M13342" s="3" t="s">
        <v>30</v>
      </c>
      <c r="N13342" s="3" t="s">
        <v>631</v>
      </c>
      <c r="O13342" s="3" t="s">
        <v>121</v>
      </c>
      <c r="P13342" s="4">
        <v>20929.0</v>
      </c>
      <c r="Q13342" s="3" t="s">
        <v>189</v>
      </c>
      <c r="S13342" s="3" t="s">
        <v>34</v>
      </c>
    </row>
    <row r="13343">
      <c r="A13343" s="2">
        <v>42318.714907407404</v>
      </c>
      <c r="B13343" s="3">
        <v>76.0</v>
      </c>
      <c r="C13343" s="3" t="s">
        <v>11139</v>
      </c>
      <c r="D13343" s="3">
        <v>30.0</v>
      </c>
      <c r="E13343" s="3" t="s">
        <v>11167</v>
      </c>
      <c r="F13343" s="3">
        <v>11.0</v>
      </c>
      <c r="G13343" s="3">
        <v>3.0</v>
      </c>
      <c r="H13343" s="3" t="s">
        <v>672</v>
      </c>
      <c r="I13343" s="3" t="s">
        <v>3871</v>
      </c>
      <c r="J13343" s="3" t="s">
        <v>674</v>
      </c>
      <c r="K13343" s="3" t="s">
        <v>24</v>
      </c>
      <c r="L13343" s="3">
        <v>19.0</v>
      </c>
      <c r="M13343" s="3" t="s">
        <v>25</v>
      </c>
      <c r="N13343" s="3" t="s">
        <v>12448</v>
      </c>
      <c r="O13343" s="3" t="s">
        <v>240</v>
      </c>
      <c r="P13343" s="4">
        <v>13816.0</v>
      </c>
      <c r="Q13343" s="3" t="s">
        <v>49</v>
      </c>
      <c r="S13343" s="3" t="s">
        <v>34</v>
      </c>
    </row>
    <row r="13344">
      <c r="A13344" s="2">
        <v>42318.714907407404</v>
      </c>
      <c r="B13344" s="3">
        <v>76.0</v>
      </c>
      <c r="C13344" s="3" t="s">
        <v>11139</v>
      </c>
      <c r="D13344" s="3">
        <v>30.0</v>
      </c>
      <c r="E13344" s="3" t="s">
        <v>11167</v>
      </c>
      <c r="F13344" s="3">
        <v>11.0</v>
      </c>
      <c r="G13344" s="3">
        <v>3.0</v>
      </c>
      <c r="H13344" s="3" t="s">
        <v>672</v>
      </c>
      <c r="I13344" s="3" t="s">
        <v>3871</v>
      </c>
      <c r="J13344" s="3" t="s">
        <v>674</v>
      </c>
      <c r="K13344" s="3" t="s">
        <v>24</v>
      </c>
      <c r="L13344" s="3">
        <v>20.0</v>
      </c>
      <c r="M13344" s="3" t="s">
        <v>30</v>
      </c>
      <c r="N13344" s="3" t="s">
        <v>12449</v>
      </c>
      <c r="O13344" s="3" t="s">
        <v>919</v>
      </c>
      <c r="P13344" s="4">
        <v>15623.0</v>
      </c>
      <c r="Q13344" s="3" t="s">
        <v>117</v>
      </c>
      <c r="S13344" s="3" t="s">
        <v>34</v>
      </c>
    </row>
    <row r="13345">
      <c r="A13345" s="2">
        <v>42318.714907407404</v>
      </c>
      <c r="B13345" s="3">
        <v>76.0</v>
      </c>
      <c r="C13345" s="3" t="s">
        <v>11139</v>
      </c>
      <c r="D13345" s="3">
        <v>30.0</v>
      </c>
      <c r="E13345" s="3" t="s">
        <v>11167</v>
      </c>
      <c r="F13345" s="3">
        <v>11.0</v>
      </c>
      <c r="G13345" s="3">
        <v>3.0</v>
      </c>
      <c r="H13345" s="3" t="s">
        <v>672</v>
      </c>
      <c r="I13345" s="3" t="s">
        <v>3871</v>
      </c>
      <c r="J13345" s="3" t="s">
        <v>674</v>
      </c>
      <c r="K13345" s="3" t="s">
        <v>24</v>
      </c>
      <c r="L13345" s="3">
        <v>21.0</v>
      </c>
      <c r="M13345" s="3" t="s">
        <v>25</v>
      </c>
      <c r="N13345" s="3" t="s">
        <v>2865</v>
      </c>
      <c r="O13345" s="3" t="s">
        <v>1109</v>
      </c>
      <c r="P13345" s="4">
        <v>32356.0</v>
      </c>
      <c r="Q13345" s="3" t="s">
        <v>55</v>
      </c>
      <c r="S13345" s="3" t="s">
        <v>34</v>
      </c>
    </row>
    <row r="13346">
      <c r="A13346" s="2">
        <v>42318.714907407404</v>
      </c>
      <c r="B13346" s="3">
        <v>76.0</v>
      </c>
      <c r="C13346" s="3" t="s">
        <v>11139</v>
      </c>
      <c r="D13346" s="3">
        <v>30.0</v>
      </c>
      <c r="E13346" s="3" t="s">
        <v>11167</v>
      </c>
      <c r="F13346" s="3">
        <v>11.0</v>
      </c>
      <c r="G13346" s="3">
        <v>3.0</v>
      </c>
      <c r="H13346" s="3" t="s">
        <v>672</v>
      </c>
      <c r="I13346" s="3" t="s">
        <v>3871</v>
      </c>
      <c r="J13346" s="3" t="s">
        <v>674</v>
      </c>
      <c r="K13346" s="3" t="s">
        <v>24</v>
      </c>
      <c r="L13346" s="3">
        <v>22.0</v>
      </c>
      <c r="M13346" s="3" t="s">
        <v>30</v>
      </c>
      <c r="N13346" s="3" t="s">
        <v>12450</v>
      </c>
      <c r="O13346" s="3" t="s">
        <v>633</v>
      </c>
      <c r="P13346" s="4">
        <v>15900.0</v>
      </c>
      <c r="Q13346" s="3" t="s">
        <v>49</v>
      </c>
      <c r="S13346" s="3" t="s">
        <v>34</v>
      </c>
    </row>
    <row r="13347">
      <c r="A13347" s="2">
        <v>42318.714907407404</v>
      </c>
      <c r="B13347" s="3">
        <v>76.0</v>
      </c>
      <c r="C13347" s="3" t="s">
        <v>11139</v>
      </c>
      <c r="D13347" s="3">
        <v>31.0</v>
      </c>
      <c r="E13347" s="3" t="s">
        <v>11190</v>
      </c>
      <c r="F13347" s="3">
        <v>11.0</v>
      </c>
      <c r="G13347" s="3">
        <v>3.0</v>
      </c>
      <c r="H13347" s="3" t="s">
        <v>672</v>
      </c>
      <c r="I13347" s="3" t="s">
        <v>3871</v>
      </c>
      <c r="J13347" s="3" t="s">
        <v>674</v>
      </c>
      <c r="K13347" s="3" t="s">
        <v>272</v>
      </c>
      <c r="L13347" s="3">
        <v>1.0</v>
      </c>
      <c r="M13347" s="3" t="s">
        <v>25</v>
      </c>
      <c r="N13347" s="3" t="s">
        <v>12451</v>
      </c>
      <c r="O13347" s="3" t="s">
        <v>184</v>
      </c>
      <c r="P13347" s="4">
        <v>30509.0</v>
      </c>
      <c r="Q13347" s="3" t="s">
        <v>1955</v>
      </c>
      <c r="S13347" s="3" t="s">
        <v>34</v>
      </c>
    </row>
    <row r="13348">
      <c r="A13348" s="2">
        <v>42318.714907407404</v>
      </c>
      <c r="B13348" s="3">
        <v>76.0</v>
      </c>
      <c r="C13348" s="3" t="s">
        <v>11139</v>
      </c>
      <c r="D13348" s="3">
        <v>31.0</v>
      </c>
      <c r="E13348" s="3" t="s">
        <v>11190</v>
      </c>
      <c r="F13348" s="3">
        <v>11.0</v>
      </c>
      <c r="G13348" s="3">
        <v>3.0</v>
      </c>
      <c r="H13348" s="3" t="s">
        <v>672</v>
      </c>
      <c r="I13348" s="3" t="s">
        <v>3871</v>
      </c>
      <c r="J13348" s="3" t="s">
        <v>674</v>
      </c>
      <c r="K13348" s="3" t="s">
        <v>24</v>
      </c>
      <c r="L13348" s="3">
        <v>2.0</v>
      </c>
      <c r="M13348" s="3" t="s">
        <v>30</v>
      </c>
      <c r="N13348" s="3" t="s">
        <v>12452</v>
      </c>
      <c r="O13348" s="3" t="s">
        <v>57</v>
      </c>
      <c r="P13348" s="4">
        <v>25692.0</v>
      </c>
      <c r="Q13348" s="3" t="s">
        <v>247</v>
      </c>
      <c r="S13348" s="3" t="s">
        <v>34</v>
      </c>
    </row>
    <row r="13349">
      <c r="A13349" s="2">
        <v>42318.714907407404</v>
      </c>
      <c r="B13349" s="3">
        <v>76.0</v>
      </c>
      <c r="C13349" s="3" t="s">
        <v>11139</v>
      </c>
      <c r="D13349" s="3">
        <v>31.0</v>
      </c>
      <c r="E13349" s="3" t="s">
        <v>11190</v>
      </c>
      <c r="F13349" s="3">
        <v>11.0</v>
      </c>
      <c r="G13349" s="3">
        <v>3.0</v>
      </c>
      <c r="H13349" s="3" t="s">
        <v>672</v>
      </c>
      <c r="I13349" s="3" t="s">
        <v>3871</v>
      </c>
      <c r="J13349" s="3" t="s">
        <v>674</v>
      </c>
      <c r="K13349" s="3" t="s">
        <v>24</v>
      </c>
      <c r="L13349" s="3">
        <v>3.0</v>
      </c>
      <c r="M13349" s="3" t="s">
        <v>25</v>
      </c>
      <c r="N13349" s="3" t="s">
        <v>12453</v>
      </c>
      <c r="O13349" s="3" t="s">
        <v>359</v>
      </c>
      <c r="P13349" s="4">
        <v>25816.0</v>
      </c>
      <c r="Q13349" s="3" t="s">
        <v>205</v>
      </c>
      <c r="S13349" s="3" t="s">
        <v>34</v>
      </c>
    </row>
    <row r="13350">
      <c r="A13350" s="2">
        <v>42318.714907407404</v>
      </c>
      <c r="B13350" s="3">
        <v>76.0</v>
      </c>
      <c r="C13350" s="3" t="s">
        <v>11139</v>
      </c>
      <c r="D13350" s="3">
        <v>31.0</v>
      </c>
      <c r="E13350" s="3" t="s">
        <v>11190</v>
      </c>
      <c r="F13350" s="3">
        <v>11.0</v>
      </c>
      <c r="G13350" s="3">
        <v>3.0</v>
      </c>
      <c r="H13350" s="3" t="s">
        <v>672</v>
      </c>
      <c r="I13350" s="3" t="s">
        <v>3871</v>
      </c>
      <c r="J13350" s="3" t="s">
        <v>674</v>
      </c>
      <c r="K13350" s="3" t="s">
        <v>24</v>
      </c>
      <c r="L13350" s="3">
        <v>4.0</v>
      </c>
      <c r="M13350" s="3" t="s">
        <v>30</v>
      </c>
      <c r="N13350" s="3" t="s">
        <v>12454</v>
      </c>
      <c r="O13350" s="3" t="s">
        <v>235</v>
      </c>
      <c r="P13350" s="4">
        <v>20033.0</v>
      </c>
      <c r="Q13350" s="3" t="s">
        <v>72</v>
      </c>
      <c r="S13350" s="3" t="s">
        <v>34</v>
      </c>
    </row>
    <row r="13351">
      <c r="A13351" s="2">
        <v>42318.714907407404</v>
      </c>
      <c r="B13351" s="3">
        <v>76.0</v>
      </c>
      <c r="C13351" s="3" t="s">
        <v>11139</v>
      </c>
      <c r="D13351" s="3">
        <v>31.0</v>
      </c>
      <c r="E13351" s="3" t="s">
        <v>11190</v>
      </c>
      <c r="F13351" s="3">
        <v>11.0</v>
      </c>
      <c r="G13351" s="3">
        <v>3.0</v>
      </c>
      <c r="H13351" s="3" t="s">
        <v>672</v>
      </c>
      <c r="I13351" s="3" t="s">
        <v>3871</v>
      </c>
      <c r="J13351" s="3" t="s">
        <v>674</v>
      </c>
      <c r="K13351" s="3" t="s">
        <v>24</v>
      </c>
      <c r="L13351" s="3">
        <v>5.0</v>
      </c>
      <c r="M13351" s="3" t="s">
        <v>25</v>
      </c>
      <c r="N13351" s="3" t="s">
        <v>12455</v>
      </c>
      <c r="O13351" s="3" t="s">
        <v>12456</v>
      </c>
      <c r="P13351" s="4">
        <v>25398.0</v>
      </c>
      <c r="Q13351" s="3" t="s">
        <v>712</v>
      </c>
      <c r="S13351" s="3" t="s">
        <v>34</v>
      </c>
    </row>
    <row r="13352">
      <c r="A13352" s="2">
        <v>42318.714907407404</v>
      </c>
      <c r="B13352" s="3">
        <v>76.0</v>
      </c>
      <c r="C13352" s="3" t="s">
        <v>11139</v>
      </c>
      <c r="D13352" s="3">
        <v>31.0</v>
      </c>
      <c r="E13352" s="3" t="s">
        <v>11190</v>
      </c>
      <c r="F13352" s="3">
        <v>11.0</v>
      </c>
      <c r="G13352" s="3">
        <v>3.0</v>
      </c>
      <c r="H13352" s="3" t="s">
        <v>672</v>
      </c>
      <c r="I13352" s="3" t="s">
        <v>3871</v>
      </c>
      <c r="J13352" s="3" t="s">
        <v>674</v>
      </c>
      <c r="K13352" s="3" t="s">
        <v>24</v>
      </c>
      <c r="L13352" s="3">
        <v>6.0</v>
      </c>
      <c r="M13352" s="3" t="s">
        <v>30</v>
      </c>
      <c r="N13352" s="3" t="s">
        <v>10993</v>
      </c>
      <c r="O13352" s="3" t="s">
        <v>1403</v>
      </c>
      <c r="P13352" s="4">
        <v>18192.0</v>
      </c>
      <c r="Q13352" s="3" t="s">
        <v>113</v>
      </c>
      <c r="S13352" s="3" t="s">
        <v>34</v>
      </c>
    </row>
    <row r="13353">
      <c r="A13353" s="2">
        <v>42318.714907407404</v>
      </c>
      <c r="B13353" s="3">
        <v>76.0</v>
      </c>
      <c r="C13353" s="3" t="s">
        <v>11139</v>
      </c>
      <c r="D13353" s="3">
        <v>31.0</v>
      </c>
      <c r="E13353" s="3" t="s">
        <v>11190</v>
      </c>
      <c r="F13353" s="3">
        <v>11.0</v>
      </c>
      <c r="G13353" s="3">
        <v>3.0</v>
      </c>
      <c r="H13353" s="3" t="s">
        <v>672</v>
      </c>
      <c r="I13353" s="3" t="s">
        <v>3871</v>
      </c>
      <c r="J13353" s="3" t="s">
        <v>674</v>
      </c>
      <c r="K13353" s="3" t="s">
        <v>24</v>
      </c>
      <c r="L13353" s="3">
        <v>7.0</v>
      </c>
      <c r="M13353" s="3" t="s">
        <v>25</v>
      </c>
      <c r="N13353" s="3" t="s">
        <v>94</v>
      </c>
      <c r="O13353" s="3" t="s">
        <v>1234</v>
      </c>
      <c r="P13353" s="4">
        <v>19789.0</v>
      </c>
      <c r="Q13353" s="3" t="s">
        <v>169</v>
      </c>
      <c r="S13353" s="3" t="s">
        <v>34</v>
      </c>
    </row>
    <row r="13354">
      <c r="A13354" s="2">
        <v>42318.714907407404</v>
      </c>
      <c r="B13354" s="3">
        <v>76.0</v>
      </c>
      <c r="C13354" s="3" t="s">
        <v>11139</v>
      </c>
      <c r="D13354" s="3">
        <v>31.0</v>
      </c>
      <c r="E13354" s="3" t="s">
        <v>11190</v>
      </c>
      <c r="F13354" s="3">
        <v>11.0</v>
      </c>
      <c r="G13354" s="3">
        <v>3.0</v>
      </c>
      <c r="H13354" s="3" t="s">
        <v>672</v>
      </c>
      <c r="I13354" s="3" t="s">
        <v>3871</v>
      </c>
      <c r="J13354" s="3" t="s">
        <v>674</v>
      </c>
      <c r="K13354" s="3" t="s">
        <v>24</v>
      </c>
      <c r="L13354" s="3">
        <v>8.0</v>
      </c>
      <c r="M13354" s="3" t="s">
        <v>30</v>
      </c>
      <c r="N13354" s="3" t="s">
        <v>12457</v>
      </c>
      <c r="O13354" s="3" t="s">
        <v>697</v>
      </c>
      <c r="P13354" s="4">
        <v>21399.0</v>
      </c>
      <c r="Q13354" s="3" t="s">
        <v>75</v>
      </c>
      <c r="S13354" s="3" t="s">
        <v>34</v>
      </c>
    </row>
    <row r="13355">
      <c r="A13355" s="2">
        <v>42318.714907407404</v>
      </c>
      <c r="B13355" s="3">
        <v>76.0</v>
      </c>
      <c r="C13355" s="3" t="s">
        <v>11139</v>
      </c>
      <c r="D13355" s="3">
        <v>31.0</v>
      </c>
      <c r="E13355" s="3" t="s">
        <v>11190</v>
      </c>
      <c r="F13355" s="3">
        <v>11.0</v>
      </c>
      <c r="G13355" s="3">
        <v>3.0</v>
      </c>
      <c r="H13355" s="3" t="s">
        <v>672</v>
      </c>
      <c r="I13355" s="3" t="s">
        <v>3871</v>
      </c>
      <c r="J13355" s="3" t="s">
        <v>674</v>
      </c>
      <c r="K13355" s="3" t="s">
        <v>24</v>
      </c>
      <c r="L13355" s="3">
        <v>9.0</v>
      </c>
      <c r="M13355" s="3" t="s">
        <v>25</v>
      </c>
      <c r="N13355" s="3" t="s">
        <v>3281</v>
      </c>
      <c r="O13355" s="3" t="s">
        <v>417</v>
      </c>
      <c r="P13355" s="4">
        <v>20480.0</v>
      </c>
      <c r="Q13355" s="3" t="s">
        <v>169</v>
      </c>
      <c r="S13355" s="3" t="s">
        <v>34</v>
      </c>
    </row>
    <row r="13356">
      <c r="A13356" s="2">
        <v>42318.714907407404</v>
      </c>
      <c r="B13356" s="3">
        <v>76.0</v>
      </c>
      <c r="C13356" s="3" t="s">
        <v>11139</v>
      </c>
      <c r="D13356" s="3">
        <v>31.0</v>
      </c>
      <c r="E13356" s="3" t="s">
        <v>11190</v>
      </c>
      <c r="F13356" s="3">
        <v>11.0</v>
      </c>
      <c r="G13356" s="3">
        <v>3.0</v>
      </c>
      <c r="H13356" s="3" t="s">
        <v>672</v>
      </c>
      <c r="I13356" s="3" t="s">
        <v>3871</v>
      </c>
      <c r="J13356" s="3" t="s">
        <v>674</v>
      </c>
      <c r="K13356" s="3" t="s">
        <v>24</v>
      </c>
      <c r="L13356" s="3">
        <v>10.0</v>
      </c>
      <c r="M13356" s="3" t="s">
        <v>30</v>
      </c>
      <c r="N13356" s="3" t="s">
        <v>12458</v>
      </c>
      <c r="O13356" s="3" t="s">
        <v>2190</v>
      </c>
      <c r="P13356" s="4">
        <v>30863.0</v>
      </c>
      <c r="Q13356" s="3" t="s">
        <v>132</v>
      </c>
      <c r="S13356" s="3" t="s">
        <v>34</v>
      </c>
    </row>
    <row r="13357">
      <c r="A13357" s="2">
        <v>42318.714907407404</v>
      </c>
      <c r="B13357" s="3">
        <v>76.0</v>
      </c>
      <c r="C13357" s="3" t="s">
        <v>11139</v>
      </c>
      <c r="D13357" s="3">
        <v>31.0</v>
      </c>
      <c r="E13357" s="3" t="s">
        <v>11190</v>
      </c>
      <c r="F13357" s="3">
        <v>11.0</v>
      </c>
      <c r="G13357" s="3">
        <v>3.0</v>
      </c>
      <c r="H13357" s="3" t="s">
        <v>672</v>
      </c>
      <c r="I13357" s="3" t="s">
        <v>3871</v>
      </c>
      <c r="J13357" s="3" t="s">
        <v>674</v>
      </c>
      <c r="K13357" s="3" t="s">
        <v>24</v>
      </c>
      <c r="L13357" s="3">
        <v>11.0</v>
      </c>
      <c r="M13357" s="3" t="s">
        <v>25</v>
      </c>
      <c r="N13357" s="3" t="s">
        <v>12459</v>
      </c>
      <c r="O13357" s="3" t="s">
        <v>685</v>
      </c>
      <c r="P13357" s="4">
        <v>26720.0</v>
      </c>
      <c r="Q13357" s="3" t="s">
        <v>75</v>
      </c>
      <c r="S13357" s="3" t="s">
        <v>34</v>
      </c>
    </row>
    <row r="13358">
      <c r="A13358" s="2">
        <v>42318.714907407404</v>
      </c>
      <c r="B13358" s="3">
        <v>76.0</v>
      </c>
      <c r="C13358" s="3" t="s">
        <v>11139</v>
      </c>
      <c r="D13358" s="3">
        <v>31.0</v>
      </c>
      <c r="E13358" s="3" t="s">
        <v>11190</v>
      </c>
      <c r="F13358" s="3">
        <v>11.0</v>
      </c>
      <c r="G13358" s="3">
        <v>3.0</v>
      </c>
      <c r="H13358" s="3" t="s">
        <v>672</v>
      </c>
      <c r="I13358" s="3" t="s">
        <v>3871</v>
      </c>
      <c r="J13358" s="3" t="s">
        <v>674</v>
      </c>
      <c r="K13358" s="3" t="s">
        <v>24</v>
      </c>
      <c r="L13358" s="3">
        <v>12.0</v>
      </c>
      <c r="M13358" s="3" t="s">
        <v>30</v>
      </c>
      <c r="N13358" s="3" t="s">
        <v>5459</v>
      </c>
      <c r="O13358" s="3" t="s">
        <v>193</v>
      </c>
      <c r="P13358" s="4">
        <v>15652.0</v>
      </c>
      <c r="Q13358" s="3" t="s">
        <v>105</v>
      </c>
      <c r="S13358" s="3" t="s">
        <v>34</v>
      </c>
    </row>
    <row r="13359">
      <c r="A13359" s="2">
        <v>42318.714907407404</v>
      </c>
      <c r="B13359" s="3">
        <v>76.0</v>
      </c>
      <c r="C13359" s="3" t="s">
        <v>11139</v>
      </c>
      <c r="D13359" s="3">
        <v>31.0</v>
      </c>
      <c r="E13359" s="3" t="s">
        <v>11190</v>
      </c>
      <c r="F13359" s="3">
        <v>11.0</v>
      </c>
      <c r="G13359" s="3">
        <v>3.0</v>
      </c>
      <c r="H13359" s="3" t="s">
        <v>672</v>
      </c>
      <c r="I13359" s="3" t="s">
        <v>3871</v>
      </c>
      <c r="J13359" s="3" t="s">
        <v>674</v>
      </c>
      <c r="K13359" s="3" t="s">
        <v>24</v>
      </c>
      <c r="L13359" s="3">
        <v>13.0</v>
      </c>
      <c r="M13359" s="3" t="s">
        <v>25</v>
      </c>
      <c r="N13359" s="3" t="s">
        <v>11027</v>
      </c>
      <c r="O13359" s="3" t="s">
        <v>243</v>
      </c>
      <c r="P13359" s="4">
        <v>21167.0</v>
      </c>
      <c r="Q13359" s="3" t="s">
        <v>216</v>
      </c>
      <c r="S13359" s="3" t="s">
        <v>34</v>
      </c>
    </row>
    <row r="13360">
      <c r="A13360" s="2">
        <v>42318.714907407404</v>
      </c>
      <c r="B13360" s="3">
        <v>76.0</v>
      </c>
      <c r="C13360" s="3" t="s">
        <v>11139</v>
      </c>
      <c r="D13360" s="3">
        <v>31.0</v>
      </c>
      <c r="E13360" s="3" t="s">
        <v>11190</v>
      </c>
      <c r="F13360" s="3">
        <v>11.0</v>
      </c>
      <c r="G13360" s="3">
        <v>3.0</v>
      </c>
      <c r="H13360" s="3" t="s">
        <v>672</v>
      </c>
      <c r="I13360" s="3" t="s">
        <v>3871</v>
      </c>
      <c r="J13360" s="3" t="s">
        <v>674</v>
      </c>
      <c r="K13360" s="3" t="s">
        <v>24</v>
      </c>
      <c r="L13360" s="3">
        <v>14.0</v>
      </c>
      <c r="M13360" s="3" t="s">
        <v>30</v>
      </c>
      <c r="N13360" s="3" t="s">
        <v>3153</v>
      </c>
      <c r="O13360" s="3" t="s">
        <v>1263</v>
      </c>
      <c r="P13360" s="4">
        <v>25834.0</v>
      </c>
      <c r="Q13360" s="3" t="s">
        <v>216</v>
      </c>
      <c r="S13360" s="3" t="s">
        <v>34</v>
      </c>
    </row>
    <row r="13361">
      <c r="A13361" s="2">
        <v>42318.714907407404</v>
      </c>
      <c r="B13361" s="3">
        <v>76.0</v>
      </c>
      <c r="C13361" s="3" t="s">
        <v>11139</v>
      </c>
      <c r="D13361" s="3">
        <v>31.0</v>
      </c>
      <c r="E13361" s="3" t="s">
        <v>11190</v>
      </c>
      <c r="F13361" s="3">
        <v>11.0</v>
      </c>
      <c r="G13361" s="3">
        <v>3.0</v>
      </c>
      <c r="H13361" s="3" t="s">
        <v>672</v>
      </c>
      <c r="I13361" s="3" t="s">
        <v>3871</v>
      </c>
      <c r="J13361" s="3" t="s">
        <v>674</v>
      </c>
      <c r="K13361" s="3" t="s">
        <v>24</v>
      </c>
      <c r="L13361" s="3">
        <v>15.0</v>
      </c>
      <c r="M13361" s="3" t="s">
        <v>25</v>
      </c>
      <c r="N13361" s="3" t="s">
        <v>12460</v>
      </c>
      <c r="O13361" s="3" t="s">
        <v>243</v>
      </c>
      <c r="P13361" s="4">
        <v>19240.0</v>
      </c>
      <c r="Q13361" s="3" t="s">
        <v>49</v>
      </c>
      <c r="S13361" s="3" t="s">
        <v>34</v>
      </c>
    </row>
    <row r="13362">
      <c r="A13362" s="2">
        <v>42318.714907407404</v>
      </c>
      <c r="B13362" s="3">
        <v>76.0</v>
      </c>
      <c r="C13362" s="3" t="s">
        <v>11139</v>
      </c>
      <c r="D13362" s="3">
        <v>31.0</v>
      </c>
      <c r="E13362" s="3" t="s">
        <v>11190</v>
      </c>
      <c r="F13362" s="3">
        <v>11.0</v>
      </c>
      <c r="G13362" s="3">
        <v>3.0</v>
      </c>
      <c r="H13362" s="3" t="s">
        <v>672</v>
      </c>
      <c r="I13362" s="3" t="s">
        <v>3871</v>
      </c>
      <c r="J13362" s="3" t="s">
        <v>674</v>
      </c>
      <c r="K13362" s="3" t="s">
        <v>24</v>
      </c>
      <c r="L13362" s="3">
        <v>16.0</v>
      </c>
      <c r="M13362" s="3" t="s">
        <v>30</v>
      </c>
      <c r="N13362" s="3" t="s">
        <v>12461</v>
      </c>
      <c r="O13362" s="3" t="s">
        <v>163</v>
      </c>
      <c r="P13362" s="4">
        <v>27325.0</v>
      </c>
      <c r="Q13362" s="3" t="s">
        <v>75</v>
      </c>
      <c r="S13362" s="3" t="s">
        <v>34</v>
      </c>
    </row>
    <row r="13363">
      <c r="A13363" s="2">
        <v>42318.714907407404</v>
      </c>
      <c r="B13363" s="3">
        <v>76.0</v>
      </c>
      <c r="C13363" s="3" t="s">
        <v>11139</v>
      </c>
      <c r="D13363" s="3">
        <v>31.0</v>
      </c>
      <c r="E13363" s="3" t="s">
        <v>11190</v>
      </c>
      <c r="F13363" s="3">
        <v>11.0</v>
      </c>
      <c r="G13363" s="3">
        <v>3.0</v>
      </c>
      <c r="H13363" s="3" t="s">
        <v>672</v>
      </c>
      <c r="I13363" s="3" t="s">
        <v>3871</v>
      </c>
      <c r="J13363" s="3" t="s">
        <v>674</v>
      </c>
      <c r="K13363" s="3" t="s">
        <v>24</v>
      </c>
      <c r="L13363" s="3">
        <v>17.0</v>
      </c>
      <c r="M13363" s="3" t="s">
        <v>25</v>
      </c>
      <c r="N13363" s="3" t="s">
        <v>12462</v>
      </c>
      <c r="O13363" s="3" t="s">
        <v>27</v>
      </c>
      <c r="P13363" s="4">
        <v>29193.0</v>
      </c>
      <c r="Q13363" s="3" t="s">
        <v>75</v>
      </c>
      <c r="S13363" s="3" t="s">
        <v>34</v>
      </c>
    </row>
    <row r="13364">
      <c r="A13364" s="2">
        <v>42318.714907407404</v>
      </c>
      <c r="B13364" s="3">
        <v>76.0</v>
      </c>
      <c r="C13364" s="3" t="s">
        <v>11139</v>
      </c>
      <c r="D13364" s="3">
        <v>31.0</v>
      </c>
      <c r="E13364" s="3" t="s">
        <v>11190</v>
      </c>
      <c r="F13364" s="3">
        <v>11.0</v>
      </c>
      <c r="G13364" s="3">
        <v>3.0</v>
      </c>
      <c r="H13364" s="3" t="s">
        <v>672</v>
      </c>
      <c r="I13364" s="3" t="s">
        <v>3871</v>
      </c>
      <c r="J13364" s="3" t="s">
        <v>674</v>
      </c>
      <c r="K13364" s="3" t="s">
        <v>24</v>
      </c>
      <c r="L13364" s="3">
        <v>18.0</v>
      </c>
      <c r="M13364" s="3" t="s">
        <v>30</v>
      </c>
      <c r="N13364" s="3" t="s">
        <v>12463</v>
      </c>
      <c r="O13364" s="3" t="s">
        <v>81</v>
      </c>
      <c r="P13364" s="4">
        <v>19920.0</v>
      </c>
      <c r="Q13364" s="3" t="s">
        <v>46</v>
      </c>
      <c r="S13364" s="3" t="s">
        <v>34</v>
      </c>
    </row>
    <row r="13365">
      <c r="A13365" s="2">
        <v>42318.714907407404</v>
      </c>
      <c r="B13365" s="3">
        <v>76.0</v>
      </c>
      <c r="C13365" s="3" t="s">
        <v>11139</v>
      </c>
      <c r="D13365" s="3">
        <v>31.0</v>
      </c>
      <c r="E13365" s="3" t="s">
        <v>11190</v>
      </c>
      <c r="F13365" s="3">
        <v>11.0</v>
      </c>
      <c r="G13365" s="3">
        <v>3.0</v>
      </c>
      <c r="H13365" s="3" t="s">
        <v>672</v>
      </c>
      <c r="I13365" s="3" t="s">
        <v>3871</v>
      </c>
      <c r="J13365" s="3" t="s">
        <v>674</v>
      </c>
      <c r="K13365" s="3" t="s">
        <v>24</v>
      </c>
      <c r="L13365" s="3">
        <v>19.0</v>
      </c>
      <c r="M13365" s="3" t="s">
        <v>25</v>
      </c>
      <c r="N13365" s="3" t="s">
        <v>2727</v>
      </c>
      <c r="O13365" s="3" t="s">
        <v>1053</v>
      </c>
      <c r="P13365" s="4">
        <v>17098.0</v>
      </c>
      <c r="Q13365" s="3" t="s">
        <v>86</v>
      </c>
      <c r="S13365" s="3" t="s">
        <v>34</v>
      </c>
    </row>
    <row r="13366">
      <c r="A13366" s="2">
        <v>42318.714907407404</v>
      </c>
      <c r="B13366" s="3">
        <v>76.0</v>
      </c>
      <c r="C13366" s="3" t="s">
        <v>11139</v>
      </c>
      <c r="D13366" s="3">
        <v>31.0</v>
      </c>
      <c r="E13366" s="3" t="s">
        <v>11190</v>
      </c>
      <c r="F13366" s="3">
        <v>11.0</v>
      </c>
      <c r="G13366" s="3">
        <v>3.0</v>
      </c>
      <c r="H13366" s="3" t="s">
        <v>672</v>
      </c>
      <c r="I13366" s="3" t="s">
        <v>3871</v>
      </c>
      <c r="J13366" s="3" t="s">
        <v>674</v>
      </c>
      <c r="K13366" s="3" t="s">
        <v>24</v>
      </c>
      <c r="L13366" s="3">
        <v>20.0</v>
      </c>
      <c r="M13366" s="3" t="s">
        <v>30</v>
      </c>
      <c r="N13366" s="3" t="s">
        <v>3956</v>
      </c>
      <c r="O13366" s="3" t="s">
        <v>283</v>
      </c>
      <c r="P13366" s="4">
        <v>23258.0</v>
      </c>
      <c r="Q13366" s="3" t="s">
        <v>37</v>
      </c>
      <c r="S13366" s="3" t="s">
        <v>34</v>
      </c>
    </row>
    <row r="13367">
      <c r="A13367" s="2">
        <v>42318.714907407404</v>
      </c>
      <c r="B13367" s="3">
        <v>76.0</v>
      </c>
      <c r="C13367" s="3" t="s">
        <v>11139</v>
      </c>
      <c r="D13367" s="3">
        <v>31.0</v>
      </c>
      <c r="E13367" s="3" t="s">
        <v>11190</v>
      </c>
      <c r="F13367" s="3">
        <v>11.0</v>
      </c>
      <c r="G13367" s="3">
        <v>3.0</v>
      </c>
      <c r="H13367" s="3" t="s">
        <v>672</v>
      </c>
      <c r="I13367" s="3" t="s">
        <v>3871</v>
      </c>
      <c r="J13367" s="3" t="s">
        <v>674</v>
      </c>
      <c r="K13367" s="3" t="s">
        <v>24</v>
      </c>
      <c r="L13367" s="3">
        <v>21.0</v>
      </c>
      <c r="M13367" s="3" t="s">
        <v>25</v>
      </c>
      <c r="N13367" s="3" t="s">
        <v>9675</v>
      </c>
      <c r="O13367" s="3" t="s">
        <v>12464</v>
      </c>
      <c r="P13367" s="4">
        <v>34323.0</v>
      </c>
      <c r="Q13367" s="3" t="s">
        <v>191</v>
      </c>
      <c r="S13367" s="3" t="s">
        <v>34</v>
      </c>
    </row>
    <row r="13368">
      <c r="A13368" s="2">
        <v>42318.714907407404</v>
      </c>
      <c r="B13368" s="3">
        <v>76.0</v>
      </c>
      <c r="C13368" s="3" t="s">
        <v>11139</v>
      </c>
      <c r="D13368" s="3">
        <v>31.0</v>
      </c>
      <c r="E13368" s="3" t="s">
        <v>11190</v>
      </c>
      <c r="F13368" s="3">
        <v>11.0</v>
      </c>
      <c r="G13368" s="3">
        <v>3.0</v>
      </c>
      <c r="H13368" s="3" t="s">
        <v>672</v>
      </c>
      <c r="I13368" s="3" t="s">
        <v>3871</v>
      </c>
      <c r="J13368" s="3" t="s">
        <v>674</v>
      </c>
      <c r="K13368" s="3" t="s">
        <v>24</v>
      </c>
      <c r="L13368" s="3">
        <v>22.0</v>
      </c>
      <c r="M13368" s="3" t="s">
        <v>30</v>
      </c>
      <c r="N13368" s="3" t="s">
        <v>12465</v>
      </c>
      <c r="O13368" s="3" t="s">
        <v>697</v>
      </c>
      <c r="P13368" s="4">
        <v>29474.0</v>
      </c>
      <c r="Q13368" s="3" t="s">
        <v>40</v>
      </c>
      <c r="S13368" s="3" t="s">
        <v>34</v>
      </c>
    </row>
    <row r="13369">
      <c r="A13369" s="2">
        <v>42318.714907407404</v>
      </c>
      <c r="B13369" s="3">
        <v>76.0</v>
      </c>
      <c r="C13369" s="3" t="s">
        <v>11139</v>
      </c>
      <c r="D13369" s="3">
        <v>31.0</v>
      </c>
      <c r="E13369" s="3" t="s">
        <v>11190</v>
      </c>
      <c r="F13369" s="3">
        <v>11.0</v>
      </c>
      <c r="G13369" s="3">
        <v>3.0</v>
      </c>
      <c r="H13369" s="3" t="s">
        <v>672</v>
      </c>
      <c r="I13369" s="3" t="s">
        <v>3871</v>
      </c>
      <c r="J13369" s="3" t="s">
        <v>674</v>
      </c>
      <c r="K13369" s="3" t="s">
        <v>24</v>
      </c>
      <c r="L13369" s="3">
        <v>23.0</v>
      </c>
      <c r="M13369" s="3" t="s">
        <v>25</v>
      </c>
      <c r="N13369" s="3" t="s">
        <v>1550</v>
      </c>
      <c r="O13369" s="3" t="s">
        <v>12466</v>
      </c>
      <c r="P13369" s="4">
        <v>32468.0</v>
      </c>
      <c r="Q13369" s="3" t="s">
        <v>55</v>
      </c>
      <c r="S13369" s="3" t="s">
        <v>34</v>
      </c>
    </row>
    <row r="13370">
      <c r="A13370" s="2">
        <v>42318.714907407404</v>
      </c>
      <c r="B13370" s="3">
        <v>76.0</v>
      </c>
      <c r="C13370" s="3" t="s">
        <v>11139</v>
      </c>
      <c r="D13370" s="3">
        <v>31.0</v>
      </c>
      <c r="E13370" s="3" t="s">
        <v>11190</v>
      </c>
      <c r="F13370" s="3">
        <v>11.0</v>
      </c>
      <c r="G13370" s="3">
        <v>3.0</v>
      </c>
      <c r="H13370" s="3" t="s">
        <v>672</v>
      </c>
      <c r="I13370" s="3" t="s">
        <v>3871</v>
      </c>
      <c r="J13370" s="3" t="s">
        <v>674</v>
      </c>
      <c r="K13370" s="3" t="s">
        <v>24</v>
      </c>
      <c r="L13370" s="3">
        <v>24.0</v>
      </c>
      <c r="M13370" s="3" t="s">
        <v>30</v>
      </c>
      <c r="N13370" s="3" t="s">
        <v>11267</v>
      </c>
      <c r="O13370" s="3" t="s">
        <v>166</v>
      </c>
      <c r="P13370" s="4">
        <v>19976.0</v>
      </c>
      <c r="Q13370" s="3" t="s">
        <v>132</v>
      </c>
      <c r="S13370" s="3" t="s">
        <v>34</v>
      </c>
    </row>
    <row r="13371">
      <c r="A13371" s="2">
        <v>42318.714907407404</v>
      </c>
      <c r="B13371" s="3">
        <v>76.0</v>
      </c>
      <c r="C13371" s="3" t="s">
        <v>11139</v>
      </c>
      <c r="D13371" s="3">
        <v>31.0</v>
      </c>
      <c r="E13371" s="3" t="s">
        <v>11190</v>
      </c>
      <c r="F13371" s="3">
        <v>11.0</v>
      </c>
      <c r="G13371" s="3">
        <v>3.0</v>
      </c>
      <c r="H13371" s="3" t="s">
        <v>672</v>
      </c>
      <c r="I13371" s="3" t="s">
        <v>3871</v>
      </c>
      <c r="J13371" s="3" t="s">
        <v>674</v>
      </c>
      <c r="K13371" s="3" t="s">
        <v>24</v>
      </c>
      <c r="L13371" s="3">
        <v>25.0</v>
      </c>
      <c r="M13371" s="3" t="s">
        <v>25</v>
      </c>
      <c r="N13371" s="3" t="s">
        <v>12467</v>
      </c>
      <c r="O13371" s="3" t="s">
        <v>530</v>
      </c>
      <c r="P13371" s="4">
        <v>30509.0</v>
      </c>
      <c r="Q13371" s="3" t="s">
        <v>132</v>
      </c>
      <c r="S13371" s="3" t="s">
        <v>34</v>
      </c>
    </row>
    <row r="13372">
      <c r="A13372" s="2">
        <v>42318.714907407404</v>
      </c>
      <c r="B13372" s="3">
        <v>76.0</v>
      </c>
      <c r="C13372" s="3" t="s">
        <v>11139</v>
      </c>
      <c r="D13372" s="3">
        <v>31.0</v>
      </c>
      <c r="E13372" s="3" t="s">
        <v>11190</v>
      </c>
      <c r="F13372" s="3">
        <v>11.0</v>
      </c>
      <c r="G13372" s="3">
        <v>3.0</v>
      </c>
      <c r="H13372" s="3" t="s">
        <v>672</v>
      </c>
      <c r="I13372" s="3" t="s">
        <v>3871</v>
      </c>
      <c r="J13372" s="3" t="s">
        <v>674</v>
      </c>
      <c r="K13372" s="3" t="s">
        <v>24</v>
      </c>
      <c r="L13372" s="3">
        <v>26.0</v>
      </c>
      <c r="M13372" s="3" t="s">
        <v>30</v>
      </c>
      <c r="N13372" s="3" t="s">
        <v>12468</v>
      </c>
      <c r="O13372" s="3" t="s">
        <v>12469</v>
      </c>
      <c r="P13372" s="4">
        <v>14097.0</v>
      </c>
      <c r="Q13372" s="3" t="s">
        <v>96</v>
      </c>
      <c r="S13372" s="3" t="s">
        <v>34</v>
      </c>
    </row>
    <row r="13373">
      <c r="A13373" s="2">
        <v>42318.714907407404</v>
      </c>
      <c r="B13373" s="3">
        <v>76.0</v>
      </c>
      <c r="C13373" s="3" t="s">
        <v>11139</v>
      </c>
      <c r="D13373" s="3">
        <v>31.0</v>
      </c>
      <c r="E13373" s="3" t="s">
        <v>11190</v>
      </c>
      <c r="F13373" s="3">
        <v>11.0</v>
      </c>
      <c r="G13373" s="3">
        <v>3.0</v>
      </c>
      <c r="H13373" s="3" t="s">
        <v>672</v>
      </c>
      <c r="I13373" s="3" t="s">
        <v>3871</v>
      </c>
      <c r="J13373" s="3" t="s">
        <v>674</v>
      </c>
      <c r="K13373" s="3" t="s">
        <v>24</v>
      </c>
      <c r="L13373" s="3">
        <v>27.0</v>
      </c>
      <c r="M13373" s="3" t="s">
        <v>25</v>
      </c>
      <c r="N13373" s="3" t="s">
        <v>12470</v>
      </c>
      <c r="O13373" s="3" t="s">
        <v>104</v>
      </c>
      <c r="P13373" s="4">
        <v>22620.0</v>
      </c>
      <c r="Q13373" s="3" t="s">
        <v>75</v>
      </c>
      <c r="S13373" s="3" t="s">
        <v>34</v>
      </c>
    </row>
    <row r="13374">
      <c r="A13374" s="2">
        <v>42318.714907407404</v>
      </c>
      <c r="B13374" s="3">
        <v>76.0</v>
      </c>
      <c r="C13374" s="3" t="s">
        <v>11139</v>
      </c>
      <c r="D13374" s="3">
        <v>31.0</v>
      </c>
      <c r="E13374" s="3" t="s">
        <v>11190</v>
      </c>
      <c r="F13374" s="3">
        <v>11.0</v>
      </c>
      <c r="G13374" s="3">
        <v>3.0</v>
      </c>
      <c r="H13374" s="3" t="s">
        <v>672</v>
      </c>
      <c r="I13374" s="3" t="s">
        <v>3871</v>
      </c>
      <c r="J13374" s="3" t="s">
        <v>674</v>
      </c>
      <c r="K13374" s="3" t="s">
        <v>24</v>
      </c>
      <c r="L13374" s="3">
        <v>28.0</v>
      </c>
      <c r="M13374" s="3" t="s">
        <v>30</v>
      </c>
      <c r="N13374" s="3" t="s">
        <v>12471</v>
      </c>
      <c r="O13374" s="3" t="s">
        <v>602</v>
      </c>
      <c r="P13374" s="4">
        <v>29191.0</v>
      </c>
      <c r="Q13374" s="3" t="s">
        <v>72</v>
      </c>
      <c r="S13374" s="3" t="s">
        <v>34</v>
      </c>
    </row>
    <row r="13375">
      <c r="A13375" s="2">
        <v>42318.714907407404</v>
      </c>
      <c r="B13375" s="3">
        <v>76.0</v>
      </c>
      <c r="C13375" s="3" t="s">
        <v>11139</v>
      </c>
      <c r="D13375" s="3">
        <v>31.0</v>
      </c>
      <c r="E13375" s="3" t="s">
        <v>11190</v>
      </c>
      <c r="F13375" s="3">
        <v>11.0</v>
      </c>
      <c r="G13375" s="3">
        <v>3.0</v>
      </c>
      <c r="H13375" s="3" t="s">
        <v>672</v>
      </c>
      <c r="I13375" s="3" t="s">
        <v>3871</v>
      </c>
      <c r="J13375" s="3" t="s">
        <v>674</v>
      </c>
      <c r="K13375" s="3" t="s">
        <v>24</v>
      </c>
      <c r="L13375" s="3">
        <v>29.0</v>
      </c>
      <c r="M13375" s="3" t="s">
        <v>25</v>
      </c>
      <c r="N13375" s="3" t="s">
        <v>12472</v>
      </c>
      <c r="O13375" s="3" t="s">
        <v>119</v>
      </c>
      <c r="P13375" s="4">
        <v>23590.0</v>
      </c>
      <c r="Q13375" s="3" t="s">
        <v>115</v>
      </c>
      <c r="S13375" s="3" t="s">
        <v>34</v>
      </c>
    </row>
    <row r="13376">
      <c r="A13376" s="2">
        <v>42318.714907407404</v>
      </c>
      <c r="B13376" s="3">
        <v>76.0</v>
      </c>
      <c r="C13376" s="3" t="s">
        <v>11139</v>
      </c>
      <c r="D13376" s="3">
        <v>31.0</v>
      </c>
      <c r="E13376" s="3" t="s">
        <v>11190</v>
      </c>
      <c r="F13376" s="3">
        <v>11.0</v>
      </c>
      <c r="G13376" s="3">
        <v>3.0</v>
      </c>
      <c r="H13376" s="3" t="s">
        <v>672</v>
      </c>
      <c r="I13376" s="3" t="s">
        <v>3871</v>
      </c>
      <c r="J13376" s="3" t="s">
        <v>674</v>
      </c>
      <c r="K13376" s="3" t="s">
        <v>24</v>
      </c>
      <c r="L13376" s="3">
        <v>30.0</v>
      </c>
      <c r="M13376" s="3" t="s">
        <v>30</v>
      </c>
      <c r="N13376" s="3" t="s">
        <v>12473</v>
      </c>
      <c r="O13376" s="3" t="s">
        <v>225</v>
      </c>
      <c r="P13376" s="4">
        <v>24883.0</v>
      </c>
      <c r="Q13376" s="3" t="s">
        <v>115</v>
      </c>
      <c r="S13376" s="3" t="s">
        <v>34</v>
      </c>
    </row>
    <row r="13377">
      <c r="A13377" s="2">
        <v>42318.714907407404</v>
      </c>
      <c r="B13377" s="3">
        <v>76.0</v>
      </c>
      <c r="C13377" s="3" t="s">
        <v>11139</v>
      </c>
      <c r="D13377" s="3">
        <v>31.0</v>
      </c>
      <c r="E13377" s="3" t="s">
        <v>11190</v>
      </c>
      <c r="F13377" s="3">
        <v>11.0</v>
      </c>
      <c r="G13377" s="3">
        <v>3.0</v>
      </c>
      <c r="H13377" s="3" t="s">
        <v>672</v>
      </c>
      <c r="I13377" s="3" t="s">
        <v>3871</v>
      </c>
      <c r="J13377" s="3" t="s">
        <v>674</v>
      </c>
      <c r="K13377" s="3" t="s">
        <v>24</v>
      </c>
      <c r="L13377" s="3">
        <v>31.0</v>
      </c>
      <c r="M13377" s="3" t="s">
        <v>25</v>
      </c>
      <c r="N13377" s="3" t="s">
        <v>11284</v>
      </c>
      <c r="O13377" s="3" t="s">
        <v>127</v>
      </c>
      <c r="P13377" s="4">
        <v>18331.0</v>
      </c>
      <c r="Q13377" s="3" t="s">
        <v>49</v>
      </c>
      <c r="S13377" s="3" t="s">
        <v>34</v>
      </c>
    </row>
    <row r="13378">
      <c r="A13378" s="2">
        <v>42318.714907407404</v>
      </c>
      <c r="B13378" s="3">
        <v>76.0</v>
      </c>
      <c r="C13378" s="3" t="s">
        <v>11139</v>
      </c>
      <c r="D13378" s="3">
        <v>31.0</v>
      </c>
      <c r="E13378" s="3" t="s">
        <v>11190</v>
      </c>
      <c r="F13378" s="3">
        <v>11.0</v>
      </c>
      <c r="G13378" s="3">
        <v>3.0</v>
      </c>
      <c r="H13378" s="3" t="s">
        <v>672</v>
      </c>
      <c r="I13378" s="3" t="s">
        <v>3871</v>
      </c>
      <c r="J13378" s="3" t="s">
        <v>674</v>
      </c>
      <c r="K13378" s="3" t="s">
        <v>24</v>
      </c>
      <c r="L13378" s="3">
        <v>32.0</v>
      </c>
      <c r="M13378" s="3" t="s">
        <v>30</v>
      </c>
      <c r="N13378" s="3" t="s">
        <v>12474</v>
      </c>
      <c r="O13378" s="3" t="s">
        <v>186</v>
      </c>
      <c r="P13378" s="4">
        <v>20884.0</v>
      </c>
      <c r="Q13378" s="3" t="s">
        <v>132</v>
      </c>
      <c r="S13378" s="3" t="s">
        <v>34</v>
      </c>
    </row>
    <row r="13379">
      <c r="A13379" s="2">
        <v>42318.714907407404</v>
      </c>
      <c r="B13379" s="3">
        <v>76.0</v>
      </c>
      <c r="C13379" s="3" t="s">
        <v>11139</v>
      </c>
      <c r="D13379" s="3">
        <v>31.0</v>
      </c>
      <c r="E13379" s="3" t="s">
        <v>11190</v>
      </c>
      <c r="F13379" s="3">
        <v>11.0</v>
      </c>
      <c r="G13379" s="3">
        <v>3.0</v>
      </c>
      <c r="H13379" s="3" t="s">
        <v>672</v>
      </c>
      <c r="I13379" s="3" t="s">
        <v>3871</v>
      </c>
      <c r="J13379" s="3" t="s">
        <v>674</v>
      </c>
      <c r="K13379" s="3" t="s">
        <v>24</v>
      </c>
      <c r="L13379" s="3">
        <v>33.0</v>
      </c>
      <c r="M13379" s="3" t="s">
        <v>25</v>
      </c>
      <c r="N13379" s="3" t="s">
        <v>12475</v>
      </c>
      <c r="O13379" s="3" t="s">
        <v>275</v>
      </c>
      <c r="P13379" s="4">
        <v>26409.0</v>
      </c>
      <c r="Q13379" s="3" t="s">
        <v>40</v>
      </c>
      <c r="S13379" s="3" t="s">
        <v>34</v>
      </c>
    </row>
    <row r="13380">
      <c r="A13380" s="2">
        <v>42318.714907407404</v>
      </c>
      <c r="B13380" s="3">
        <v>76.0</v>
      </c>
      <c r="C13380" s="3" t="s">
        <v>11139</v>
      </c>
      <c r="D13380" s="3">
        <v>31.0</v>
      </c>
      <c r="E13380" s="3" t="s">
        <v>11190</v>
      </c>
      <c r="F13380" s="3">
        <v>11.0</v>
      </c>
      <c r="G13380" s="3">
        <v>3.0</v>
      </c>
      <c r="H13380" s="3" t="s">
        <v>672</v>
      </c>
      <c r="I13380" s="3" t="s">
        <v>3871</v>
      </c>
      <c r="J13380" s="3" t="s">
        <v>674</v>
      </c>
      <c r="K13380" s="3" t="s">
        <v>24</v>
      </c>
      <c r="L13380" s="3">
        <v>34.0</v>
      </c>
      <c r="M13380" s="3" t="s">
        <v>30</v>
      </c>
      <c r="N13380" s="3" t="s">
        <v>2276</v>
      </c>
      <c r="O13380" s="3" t="s">
        <v>1356</v>
      </c>
      <c r="P13380" s="4">
        <v>11135.0</v>
      </c>
      <c r="Q13380" s="3" t="s">
        <v>86</v>
      </c>
      <c r="S13380" s="3" t="s">
        <v>34</v>
      </c>
    </row>
    <row r="13381">
      <c r="A13381" s="2">
        <v>42318.714907407404</v>
      </c>
      <c r="B13381" s="3">
        <v>76.0</v>
      </c>
      <c r="C13381" s="3" t="s">
        <v>11139</v>
      </c>
      <c r="D13381" s="3">
        <v>31.0</v>
      </c>
      <c r="E13381" s="3" t="s">
        <v>11190</v>
      </c>
      <c r="F13381" s="3">
        <v>11.0</v>
      </c>
      <c r="G13381" s="3">
        <v>3.0</v>
      </c>
      <c r="H13381" s="3" t="s">
        <v>672</v>
      </c>
      <c r="I13381" s="3" t="s">
        <v>3871</v>
      </c>
      <c r="J13381" s="3" t="s">
        <v>674</v>
      </c>
      <c r="K13381" s="3" t="s">
        <v>24</v>
      </c>
      <c r="L13381" s="3">
        <v>35.0</v>
      </c>
      <c r="M13381" s="3" t="s">
        <v>25</v>
      </c>
      <c r="N13381" s="3" t="s">
        <v>12476</v>
      </c>
      <c r="O13381" s="3" t="s">
        <v>168</v>
      </c>
      <c r="P13381" s="4">
        <v>19458.0</v>
      </c>
      <c r="Q13381" s="3" t="s">
        <v>105</v>
      </c>
      <c r="S13381" s="3" t="s">
        <v>34</v>
      </c>
    </row>
    <row r="13382">
      <c r="A13382" s="2">
        <v>42318.714907407404</v>
      </c>
      <c r="B13382" s="3">
        <v>76.0</v>
      </c>
      <c r="C13382" s="3" t="s">
        <v>11139</v>
      </c>
      <c r="D13382" s="3">
        <v>31.0</v>
      </c>
      <c r="E13382" s="3" t="s">
        <v>11190</v>
      </c>
      <c r="F13382" s="3">
        <v>11.0</v>
      </c>
      <c r="G13382" s="3">
        <v>3.0</v>
      </c>
      <c r="H13382" s="3" t="s">
        <v>672</v>
      </c>
      <c r="I13382" s="3" t="s">
        <v>3871</v>
      </c>
      <c r="J13382" s="3" t="s">
        <v>674</v>
      </c>
      <c r="K13382" s="3" t="s">
        <v>24</v>
      </c>
      <c r="L13382" s="3">
        <v>36.0</v>
      </c>
      <c r="M13382" s="3" t="s">
        <v>30</v>
      </c>
      <c r="N13382" s="3" t="s">
        <v>12477</v>
      </c>
      <c r="O13382" s="3" t="s">
        <v>45</v>
      </c>
      <c r="P13382" s="4">
        <v>22344.0</v>
      </c>
      <c r="Q13382" s="3" t="s">
        <v>52</v>
      </c>
      <c r="S13382" s="3" t="s">
        <v>34</v>
      </c>
    </row>
    <row r="13383">
      <c r="A13383" s="2">
        <v>42318.714907407404</v>
      </c>
      <c r="B13383" s="3">
        <v>76.0</v>
      </c>
      <c r="C13383" s="3" t="s">
        <v>11139</v>
      </c>
      <c r="D13383" s="3">
        <v>31.0</v>
      </c>
      <c r="E13383" s="3" t="s">
        <v>11190</v>
      </c>
      <c r="F13383" s="3">
        <v>11.0</v>
      </c>
      <c r="G13383" s="3">
        <v>3.0</v>
      </c>
      <c r="H13383" s="3" t="s">
        <v>672</v>
      </c>
      <c r="I13383" s="3" t="s">
        <v>3871</v>
      </c>
      <c r="J13383" s="3" t="s">
        <v>674</v>
      </c>
      <c r="K13383" s="3" t="s">
        <v>24</v>
      </c>
      <c r="L13383" s="3">
        <v>37.0</v>
      </c>
      <c r="M13383" s="3" t="s">
        <v>25</v>
      </c>
      <c r="N13383" s="3" t="s">
        <v>12478</v>
      </c>
      <c r="O13383" s="3" t="s">
        <v>1452</v>
      </c>
      <c r="P13383" s="4">
        <v>22623.0</v>
      </c>
      <c r="Q13383" s="3" t="s">
        <v>105</v>
      </c>
      <c r="S13383" s="3" t="s">
        <v>34</v>
      </c>
    </row>
    <row r="13384">
      <c r="A13384" s="2">
        <v>42318.714907407404</v>
      </c>
      <c r="B13384" s="3">
        <v>76.0</v>
      </c>
      <c r="C13384" s="3" t="s">
        <v>11139</v>
      </c>
      <c r="D13384" s="3">
        <v>31.0</v>
      </c>
      <c r="E13384" s="3" t="s">
        <v>11190</v>
      </c>
      <c r="F13384" s="3">
        <v>11.0</v>
      </c>
      <c r="G13384" s="3">
        <v>3.0</v>
      </c>
      <c r="H13384" s="3" t="s">
        <v>672</v>
      </c>
      <c r="I13384" s="3" t="s">
        <v>3871</v>
      </c>
      <c r="J13384" s="3" t="s">
        <v>674</v>
      </c>
      <c r="K13384" s="3" t="s">
        <v>24</v>
      </c>
      <c r="L13384" s="3">
        <v>38.0</v>
      </c>
      <c r="M13384" s="3" t="s">
        <v>30</v>
      </c>
      <c r="N13384" s="3" t="s">
        <v>3384</v>
      </c>
      <c r="O13384" s="3" t="s">
        <v>112</v>
      </c>
      <c r="P13384" s="4">
        <v>17418.0</v>
      </c>
      <c r="Q13384" s="3" t="s">
        <v>49</v>
      </c>
      <c r="S13384" s="3" t="s">
        <v>34</v>
      </c>
    </row>
    <row r="13385">
      <c r="A13385" s="2">
        <v>42318.714907407404</v>
      </c>
      <c r="B13385" s="3">
        <v>76.0</v>
      </c>
      <c r="C13385" s="3" t="s">
        <v>11139</v>
      </c>
      <c r="D13385" s="3">
        <v>32.0</v>
      </c>
      <c r="E13385" s="3" t="s">
        <v>11219</v>
      </c>
      <c r="F13385" s="3">
        <v>11.0</v>
      </c>
      <c r="G13385" s="3">
        <v>3.0</v>
      </c>
      <c r="H13385" s="3" t="s">
        <v>672</v>
      </c>
      <c r="I13385" s="3" t="s">
        <v>3871</v>
      </c>
      <c r="J13385" s="3" t="s">
        <v>674</v>
      </c>
      <c r="K13385" s="3" t="s">
        <v>24</v>
      </c>
      <c r="L13385" s="3">
        <v>1.0</v>
      </c>
      <c r="M13385" s="3" t="s">
        <v>25</v>
      </c>
      <c r="N13385" s="3" t="s">
        <v>12479</v>
      </c>
      <c r="O13385" s="3" t="s">
        <v>421</v>
      </c>
      <c r="P13385" s="4">
        <v>26160.0</v>
      </c>
      <c r="Q13385" s="3" t="s">
        <v>132</v>
      </c>
      <c r="S13385" s="3" t="s">
        <v>34</v>
      </c>
    </row>
    <row r="13386">
      <c r="A13386" s="2">
        <v>42318.714907407404</v>
      </c>
      <c r="B13386" s="3">
        <v>76.0</v>
      </c>
      <c r="C13386" s="3" t="s">
        <v>11139</v>
      </c>
      <c r="D13386" s="3">
        <v>32.0</v>
      </c>
      <c r="E13386" s="3" t="s">
        <v>11219</v>
      </c>
      <c r="F13386" s="3">
        <v>11.0</v>
      </c>
      <c r="G13386" s="3">
        <v>3.0</v>
      </c>
      <c r="H13386" s="3" t="s">
        <v>672</v>
      </c>
      <c r="I13386" s="3" t="s">
        <v>3871</v>
      </c>
      <c r="J13386" s="3" t="s">
        <v>674</v>
      </c>
      <c r="K13386" s="3" t="s">
        <v>24</v>
      </c>
      <c r="L13386" s="3">
        <v>2.0</v>
      </c>
      <c r="M13386" s="3" t="s">
        <v>30</v>
      </c>
      <c r="N13386" s="3" t="s">
        <v>12480</v>
      </c>
      <c r="O13386" s="3" t="s">
        <v>81</v>
      </c>
      <c r="P13386" s="4">
        <v>24450.0</v>
      </c>
      <c r="Q13386" s="3" t="s">
        <v>33</v>
      </c>
      <c r="S13386" s="3" t="s">
        <v>34</v>
      </c>
    </row>
    <row r="13387">
      <c r="A13387" s="2">
        <v>42318.714907407404</v>
      </c>
      <c r="B13387" s="3">
        <v>76.0</v>
      </c>
      <c r="C13387" s="3" t="s">
        <v>11139</v>
      </c>
      <c r="D13387" s="3">
        <v>32.0</v>
      </c>
      <c r="E13387" s="3" t="s">
        <v>11219</v>
      </c>
      <c r="F13387" s="3">
        <v>11.0</v>
      </c>
      <c r="G13387" s="3">
        <v>3.0</v>
      </c>
      <c r="H13387" s="3" t="s">
        <v>672</v>
      </c>
      <c r="I13387" s="3" t="s">
        <v>3871</v>
      </c>
      <c r="J13387" s="3" t="s">
        <v>674</v>
      </c>
      <c r="K13387" s="3" t="s">
        <v>24</v>
      </c>
      <c r="L13387" s="3">
        <v>3.0</v>
      </c>
      <c r="M13387" s="3" t="s">
        <v>25</v>
      </c>
      <c r="N13387" s="3" t="s">
        <v>11612</v>
      </c>
      <c r="O13387" s="3" t="s">
        <v>91</v>
      </c>
      <c r="P13387" s="4">
        <v>17866.0</v>
      </c>
      <c r="Q13387" s="3" t="s">
        <v>105</v>
      </c>
      <c r="S13387" s="3" t="s">
        <v>34</v>
      </c>
    </row>
    <row r="13388">
      <c r="A13388" s="2">
        <v>42318.714907407404</v>
      </c>
      <c r="B13388" s="3">
        <v>76.0</v>
      </c>
      <c r="C13388" s="3" t="s">
        <v>11139</v>
      </c>
      <c r="D13388" s="3">
        <v>32.0</v>
      </c>
      <c r="E13388" s="3" t="s">
        <v>11219</v>
      </c>
      <c r="F13388" s="3">
        <v>11.0</v>
      </c>
      <c r="G13388" s="3">
        <v>3.0</v>
      </c>
      <c r="H13388" s="3" t="s">
        <v>672</v>
      </c>
      <c r="I13388" s="3" t="s">
        <v>3871</v>
      </c>
      <c r="J13388" s="3" t="s">
        <v>674</v>
      </c>
      <c r="K13388" s="3" t="s">
        <v>24</v>
      </c>
      <c r="L13388" s="3">
        <v>4.0</v>
      </c>
      <c r="M13388" s="3" t="s">
        <v>30</v>
      </c>
      <c r="N13388" s="3" t="s">
        <v>12481</v>
      </c>
      <c r="O13388" s="3" t="s">
        <v>215</v>
      </c>
      <c r="P13388" s="4">
        <v>25232.0</v>
      </c>
      <c r="Q13388" s="3" t="s">
        <v>72</v>
      </c>
      <c r="S13388" s="3" t="s">
        <v>34</v>
      </c>
    </row>
    <row r="13389">
      <c r="A13389" s="2">
        <v>42318.714907407404</v>
      </c>
      <c r="B13389" s="3">
        <v>76.0</v>
      </c>
      <c r="C13389" s="3" t="s">
        <v>11139</v>
      </c>
      <c r="D13389" s="3">
        <v>32.0</v>
      </c>
      <c r="E13389" s="3" t="s">
        <v>11219</v>
      </c>
      <c r="F13389" s="3">
        <v>11.0</v>
      </c>
      <c r="G13389" s="3">
        <v>3.0</v>
      </c>
      <c r="H13389" s="3" t="s">
        <v>672</v>
      </c>
      <c r="I13389" s="3" t="s">
        <v>3871</v>
      </c>
      <c r="J13389" s="3" t="s">
        <v>674</v>
      </c>
      <c r="K13389" s="3" t="s">
        <v>24</v>
      </c>
      <c r="L13389" s="3">
        <v>5.0</v>
      </c>
      <c r="M13389" s="3" t="s">
        <v>25</v>
      </c>
      <c r="N13389" s="3" t="s">
        <v>12482</v>
      </c>
      <c r="O13389" s="3" t="s">
        <v>2093</v>
      </c>
      <c r="P13389" s="4">
        <v>26102.0</v>
      </c>
      <c r="Q13389" s="3" t="s">
        <v>46</v>
      </c>
      <c r="S13389" s="3" t="s">
        <v>34</v>
      </c>
    </row>
    <row r="13390">
      <c r="A13390" s="2">
        <v>42318.714907407404</v>
      </c>
      <c r="B13390" s="3">
        <v>76.0</v>
      </c>
      <c r="C13390" s="3" t="s">
        <v>11139</v>
      </c>
      <c r="D13390" s="3">
        <v>32.0</v>
      </c>
      <c r="E13390" s="3" t="s">
        <v>11219</v>
      </c>
      <c r="F13390" s="3">
        <v>11.0</v>
      </c>
      <c r="G13390" s="3">
        <v>3.0</v>
      </c>
      <c r="H13390" s="3" t="s">
        <v>672</v>
      </c>
      <c r="I13390" s="3" t="s">
        <v>3871</v>
      </c>
      <c r="J13390" s="3" t="s">
        <v>674</v>
      </c>
      <c r="K13390" s="3" t="s">
        <v>24</v>
      </c>
      <c r="L13390" s="3">
        <v>6.0</v>
      </c>
      <c r="M13390" s="3" t="s">
        <v>30</v>
      </c>
      <c r="N13390" s="3" t="s">
        <v>12225</v>
      </c>
      <c r="O13390" s="3" t="s">
        <v>12483</v>
      </c>
      <c r="P13390" s="4">
        <v>26429.0</v>
      </c>
      <c r="Q13390" s="3" t="s">
        <v>72</v>
      </c>
      <c r="S13390" s="3" t="s">
        <v>34</v>
      </c>
    </row>
    <row r="13391">
      <c r="A13391" s="2">
        <v>42318.714907407404</v>
      </c>
      <c r="B13391" s="3">
        <v>76.0</v>
      </c>
      <c r="C13391" s="3" t="s">
        <v>11139</v>
      </c>
      <c r="D13391" s="3">
        <v>32.0</v>
      </c>
      <c r="E13391" s="3" t="s">
        <v>11219</v>
      </c>
      <c r="F13391" s="3">
        <v>11.0</v>
      </c>
      <c r="G13391" s="3">
        <v>3.0</v>
      </c>
      <c r="H13391" s="3" t="s">
        <v>672</v>
      </c>
      <c r="I13391" s="3" t="s">
        <v>3871</v>
      </c>
      <c r="J13391" s="3" t="s">
        <v>674</v>
      </c>
      <c r="K13391" s="3" t="s">
        <v>24</v>
      </c>
      <c r="L13391" s="3">
        <v>7.0</v>
      </c>
      <c r="M13391" s="3" t="s">
        <v>25</v>
      </c>
      <c r="N13391" s="3" t="s">
        <v>12484</v>
      </c>
      <c r="O13391" s="3" t="s">
        <v>27</v>
      </c>
      <c r="P13391" s="4">
        <v>25531.0</v>
      </c>
      <c r="Q13391" s="3" t="s">
        <v>2911</v>
      </c>
      <c r="S13391" s="3" t="s">
        <v>34</v>
      </c>
    </row>
    <row r="13392">
      <c r="A13392" s="2">
        <v>42318.714907407404</v>
      </c>
      <c r="B13392" s="3">
        <v>76.0</v>
      </c>
      <c r="C13392" s="3" t="s">
        <v>11139</v>
      </c>
      <c r="D13392" s="3">
        <v>34.0</v>
      </c>
      <c r="E13392" s="3" t="s">
        <v>11225</v>
      </c>
      <c r="F13392" s="3">
        <v>11.0</v>
      </c>
      <c r="G13392" s="3">
        <v>3.0</v>
      </c>
      <c r="H13392" s="3" t="s">
        <v>672</v>
      </c>
      <c r="I13392" s="3" t="s">
        <v>3871</v>
      </c>
      <c r="J13392" s="3" t="s">
        <v>674</v>
      </c>
      <c r="K13392" s="3" t="s">
        <v>24</v>
      </c>
      <c r="L13392" s="3">
        <v>1.0</v>
      </c>
      <c r="M13392" s="3" t="s">
        <v>25</v>
      </c>
      <c r="N13392" s="3" t="s">
        <v>3076</v>
      </c>
      <c r="O13392" s="3" t="s">
        <v>95</v>
      </c>
      <c r="P13392" s="4">
        <v>18860.0</v>
      </c>
      <c r="Q13392" s="3" t="s">
        <v>105</v>
      </c>
      <c r="S13392" s="3" t="s">
        <v>34</v>
      </c>
    </row>
    <row r="13393">
      <c r="A13393" s="2">
        <v>42318.714907407404</v>
      </c>
      <c r="B13393" s="3">
        <v>76.0</v>
      </c>
      <c r="C13393" s="3" t="s">
        <v>11139</v>
      </c>
      <c r="D13393" s="3">
        <v>34.0</v>
      </c>
      <c r="E13393" s="3" t="s">
        <v>11225</v>
      </c>
      <c r="F13393" s="3">
        <v>11.0</v>
      </c>
      <c r="G13393" s="3">
        <v>3.0</v>
      </c>
      <c r="H13393" s="3" t="s">
        <v>672</v>
      </c>
      <c r="I13393" s="3" t="s">
        <v>3871</v>
      </c>
      <c r="J13393" s="3" t="s">
        <v>674</v>
      </c>
      <c r="K13393" s="3" t="s">
        <v>24</v>
      </c>
      <c r="L13393" s="3">
        <v>2.0</v>
      </c>
      <c r="M13393" s="3" t="s">
        <v>30</v>
      </c>
      <c r="N13393" s="3" t="s">
        <v>12485</v>
      </c>
      <c r="O13393" s="3" t="s">
        <v>129</v>
      </c>
      <c r="P13393" s="4">
        <v>19418.0</v>
      </c>
      <c r="Q13393" s="3" t="s">
        <v>49</v>
      </c>
      <c r="S13393" s="3" t="s">
        <v>34</v>
      </c>
    </row>
    <row r="13394">
      <c r="A13394" s="2">
        <v>42318.714907407404</v>
      </c>
      <c r="B13394" s="3">
        <v>76.0</v>
      </c>
      <c r="C13394" s="3" t="s">
        <v>11139</v>
      </c>
      <c r="D13394" s="3">
        <v>34.0</v>
      </c>
      <c r="E13394" s="3" t="s">
        <v>11225</v>
      </c>
      <c r="F13394" s="3">
        <v>11.0</v>
      </c>
      <c r="G13394" s="3">
        <v>3.0</v>
      </c>
      <c r="H13394" s="3" t="s">
        <v>672</v>
      </c>
      <c r="I13394" s="3" t="s">
        <v>3871</v>
      </c>
      <c r="J13394" s="3" t="s">
        <v>674</v>
      </c>
      <c r="K13394" s="3" t="s">
        <v>24</v>
      </c>
      <c r="L13394" s="3">
        <v>3.0</v>
      </c>
      <c r="M13394" s="3" t="s">
        <v>25</v>
      </c>
      <c r="N13394" s="3" t="s">
        <v>4944</v>
      </c>
      <c r="O13394" s="3" t="s">
        <v>753</v>
      </c>
      <c r="P13394" s="4">
        <v>21530.0</v>
      </c>
      <c r="Q13394" s="3" t="s">
        <v>72</v>
      </c>
      <c r="S13394" s="3" t="s">
        <v>34</v>
      </c>
    </row>
    <row r="13395">
      <c r="A13395" s="2">
        <v>42318.714907407404</v>
      </c>
      <c r="B13395" s="3">
        <v>76.0</v>
      </c>
      <c r="C13395" s="3" t="s">
        <v>11139</v>
      </c>
      <c r="D13395" s="3">
        <v>34.0</v>
      </c>
      <c r="E13395" s="3" t="s">
        <v>11225</v>
      </c>
      <c r="F13395" s="3">
        <v>11.0</v>
      </c>
      <c r="G13395" s="3">
        <v>3.0</v>
      </c>
      <c r="H13395" s="3" t="s">
        <v>672</v>
      </c>
      <c r="I13395" s="3" t="s">
        <v>3871</v>
      </c>
      <c r="J13395" s="3" t="s">
        <v>674</v>
      </c>
      <c r="K13395" s="3" t="s">
        <v>24</v>
      </c>
      <c r="L13395" s="3">
        <v>4.0</v>
      </c>
      <c r="M13395" s="3" t="s">
        <v>30</v>
      </c>
      <c r="N13395" s="3" t="s">
        <v>12486</v>
      </c>
      <c r="O13395" s="3" t="s">
        <v>139</v>
      </c>
      <c r="P13395" s="4">
        <v>22407.0</v>
      </c>
      <c r="Q13395" s="3" t="s">
        <v>2342</v>
      </c>
      <c r="S13395" s="3" t="s">
        <v>34</v>
      </c>
    </row>
    <row r="13396">
      <c r="A13396" s="2">
        <v>42318.714907407404</v>
      </c>
      <c r="B13396" s="3">
        <v>76.0</v>
      </c>
      <c r="C13396" s="3" t="s">
        <v>11139</v>
      </c>
      <c r="D13396" s="3">
        <v>34.0</v>
      </c>
      <c r="E13396" s="3" t="s">
        <v>11225</v>
      </c>
      <c r="F13396" s="3">
        <v>11.0</v>
      </c>
      <c r="G13396" s="3">
        <v>3.0</v>
      </c>
      <c r="H13396" s="3" t="s">
        <v>672</v>
      </c>
      <c r="I13396" s="3" t="s">
        <v>3871</v>
      </c>
      <c r="J13396" s="3" t="s">
        <v>674</v>
      </c>
      <c r="K13396" s="3" t="s">
        <v>24</v>
      </c>
      <c r="L13396" s="3">
        <v>5.0</v>
      </c>
      <c r="M13396" s="3" t="s">
        <v>25</v>
      </c>
      <c r="N13396" s="3" t="s">
        <v>12487</v>
      </c>
      <c r="O13396" s="3" t="s">
        <v>251</v>
      </c>
      <c r="P13396" s="4">
        <v>24700.0</v>
      </c>
      <c r="Q13396" s="3" t="s">
        <v>72</v>
      </c>
      <c r="S13396" s="3" t="s">
        <v>34</v>
      </c>
    </row>
    <row r="13397">
      <c r="A13397" s="2">
        <v>42318.714907407404</v>
      </c>
      <c r="B13397" s="3">
        <v>76.0</v>
      </c>
      <c r="C13397" s="3" t="s">
        <v>11139</v>
      </c>
      <c r="D13397" s="3">
        <v>34.0</v>
      </c>
      <c r="E13397" s="3" t="s">
        <v>11225</v>
      </c>
      <c r="F13397" s="3">
        <v>11.0</v>
      </c>
      <c r="G13397" s="3">
        <v>3.0</v>
      </c>
      <c r="H13397" s="3" t="s">
        <v>672</v>
      </c>
      <c r="I13397" s="3" t="s">
        <v>3871</v>
      </c>
      <c r="J13397" s="3" t="s">
        <v>674</v>
      </c>
      <c r="K13397" s="3" t="s">
        <v>24</v>
      </c>
      <c r="L13397" s="3">
        <v>6.0</v>
      </c>
      <c r="M13397" s="3" t="s">
        <v>30</v>
      </c>
      <c r="N13397" s="3" t="s">
        <v>12488</v>
      </c>
      <c r="O13397" s="3" t="s">
        <v>697</v>
      </c>
      <c r="P13397" s="4">
        <v>25708.0</v>
      </c>
      <c r="Q13397" s="3" t="s">
        <v>7169</v>
      </c>
      <c r="S13397" s="3" t="s">
        <v>34</v>
      </c>
    </row>
    <row r="13398">
      <c r="A13398" s="2">
        <v>42318.714907407404</v>
      </c>
      <c r="B13398" s="3">
        <v>76.0</v>
      </c>
      <c r="C13398" s="3" t="s">
        <v>11139</v>
      </c>
      <c r="D13398" s="3">
        <v>34.0</v>
      </c>
      <c r="E13398" s="3" t="s">
        <v>11225</v>
      </c>
      <c r="F13398" s="3">
        <v>11.0</v>
      </c>
      <c r="G13398" s="3">
        <v>3.0</v>
      </c>
      <c r="H13398" s="3" t="s">
        <v>672</v>
      </c>
      <c r="I13398" s="3" t="s">
        <v>3871</v>
      </c>
      <c r="J13398" s="3" t="s">
        <v>674</v>
      </c>
      <c r="K13398" s="3" t="s">
        <v>24</v>
      </c>
      <c r="L13398" s="3">
        <v>7.0</v>
      </c>
      <c r="M13398" s="3" t="s">
        <v>25</v>
      </c>
      <c r="N13398" s="3" t="s">
        <v>5018</v>
      </c>
      <c r="O13398" s="3" t="s">
        <v>502</v>
      </c>
      <c r="P13398" s="4">
        <v>24060.0</v>
      </c>
      <c r="Q13398" s="3" t="s">
        <v>132</v>
      </c>
      <c r="S13398" s="3" t="s">
        <v>34</v>
      </c>
    </row>
    <row r="13399">
      <c r="A13399" s="2">
        <v>42318.714907407404</v>
      </c>
      <c r="B13399" s="3">
        <v>76.0</v>
      </c>
      <c r="C13399" s="3" t="s">
        <v>11139</v>
      </c>
      <c r="D13399" s="3">
        <v>34.0</v>
      </c>
      <c r="E13399" s="3" t="s">
        <v>11225</v>
      </c>
      <c r="F13399" s="3">
        <v>11.0</v>
      </c>
      <c r="G13399" s="3">
        <v>3.0</v>
      </c>
      <c r="H13399" s="3" t="s">
        <v>672</v>
      </c>
      <c r="I13399" s="3" t="s">
        <v>3871</v>
      </c>
      <c r="J13399" s="3" t="s">
        <v>674</v>
      </c>
      <c r="K13399" s="3" t="s">
        <v>24</v>
      </c>
      <c r="L13399" s="3">
        <v>8.0</v>
      </c>
      <c r="M13399" s="3" t="s">
        <v>30</v>
      </c>
      <c r="N13399" s="3" t="s">
        <v>12489</v>
      </c>
      <c r="O13399" s="3" t="s">
        <v>299</v>
      </c>
      <c r="P13399" s="4">
        <v>23929.0</v>
      </c>
      <c r="Q13399" s="3" t="s">
        <v>1159</v>
      </c>
      <c r="S13399" s="3" t="s">
        <v>34</v>
      </c>
    </row>
    <row r="13400">
      <c r="A13400" s="2">
        <v>42318.714907407404</v>
      </c>
      <c r="B13400" s="3">
        <v>76.0</v>
      </c>
      <c r="C13400" s="3" t="s">
        <v>11139</v>
      </c>
      <c r="D13400" s="3">
        <v>34.0</v>
      </c>
      <c r="E13400" s="3" t="s">
        <v>11225</v>
      </c>
      <c r="F13400" s="3">
        <v>11.0</v>
      </c>
      <c r="G13400" s="3">
        <v>3.0</v>
      </c>
      <c r="H13400" s="3" t="s">
        <v>672</v>
      </c>
      <c r="I13400" s="3" t="s">
        <v>3871</v>
      </c>
      <c r="J13400" s="3" t="s">
        <v>674</v>
      </c>
      <c r="K13400" s="3" t="s">
        <v>24</v>
      </c>
      <c r="L13400" s="3">
        <v>9.0</v>
      </c>
      <c r="M13400" s="3" t="s">
        <v>25</v>
      </c>
      <c r="N13400" s="3" t="s">
        <v>12490</v>
      </c>
      <c r="O13400" s="3" t="s">
        <v>102</v>
      </c>
      <c r="P13400" s="4">
        <v>19085.0</v>
      </c>
      <c r="Q13400" s="3" t="s">
        <v>49</v>
      </c>
      <c r="S13400" s="3" t="s">
        <v>34</v>
      </c>
    </row>
    <row r="13401">
      <c r="A13401" s="2">
        <v>42318.714907407404</v>
      </c>
      <c r="B13401" s="3">
        <v>76.0</v>
      </c>
      <c r="C13401" s="3" t="s">
        <v>11139</v>
      </c>
      <c r="D13401" s="3">
        <v>34.0</v>
      </c>
      <c r="E13401" s="3" t="s">
        <v>11225</v>
      </c>
      <c r="F13401" s="3">
        <v>11.0</v>
      </c>
      <c r="G13401" s="3">
        <v>3.0</v>
      </c>
      <c r="H13401" s="3" t="s">
        <v>672</v>
      </c>
      <c r="I13401" s="3" t="s">
        <v>3871</v>
      </c>
      <c r="J13401" s="3" t="s">
        <v>674</v>
      </c>
      <c r="K13401" s="3" t="s">
        <v>24</v>
      </c>
      <c r="L13401" s="3">
        <v>10.0</v>
      </c>
      <c r="M13401" s="3" t="s">
        <v>30</v>
      </c>
      <c r="N13401" s="3" t="s">
        <v>3842</v>
      </c>
      <c r="O13401" s="3" t="s">
        <v>487</v>
      </c>
      <c r="P13401" s="4">
        <v>21676.0</v>
      </c>
      <c r="Q13401" s="3" t="s">
        <v>110</v>
      </c>
      <c r="S13401" s="3" t="s">
        <v>34</v>
      </c>
    </row>
    <row r="13402">
      <c r="A13402" s="2">
        <v>42318.714907407404</v>
      </c>
      <c r="B13402" s="3">
        <v>76.0</v>
      </c>
      <c r="C13402" s="3" t="s">
        <v>11139</v>
      </c>
      <c r="D13402" s="3">
        <v>34.0</v>
      </c>
      <c r="E13402" s="3" t="s">
        <v>11225</v>
      </c>
      <c r="F13402" s="3">
        <v>11.0</v>
      </c>
      <c r="G13402" s="3">
        <v>3.0</v>
      </c>
      <c r="H13402" s="3" t="s">
        <v>672</v>
      </c>
      <c r="I13402" s="3" t="s">
        <v>3871</v>
      </c>
      <c r="J13402" s="3" t="s">
        <v>674</v>
      </c>
      <c r="K13402" s="3" t="s">
        <v>24</v>
      </c>
      <c r="L13402" s="3">
        <v>11.0</v>
      </c>
      <c r="M13402" s="3" t="s">
        <v>25</v>
      </c>
      <c r="N13402" s="3" t="s">
        <v>4736</v>
      </c>
      <c r="O13402" s="3" t="s">
        <v>12491</v>
      </c>
      <c r="P13402" s="4">
        <v>22229.0</v>
      </c>
      <c r="Q13402" s="3" t="s">
        <v>72</v>
      </c>
      <c r="S13402" s="3" t="s">
        <v>34</v>
      </c>
    </row>
    <row r="13403">
      <c r="A13403" s="2">
        <v>42318.714907407404</v>
      </c>
      <c r="B13403" s="3">
        <v>76.0</v>
      </c>
      <c r="C13403" s="3" t="s">
        <v>11139</v>
      </c>
      <c r="D13403" s="3">
        <v>34.0</v>
      </c>
      <c r="E13403" s="3" t="s">
        <v>11225</v>
      </c>
      <c r="F13403" s="3">
        <v>11.0</v>
      </c>
      <c r="G13403" s="3">
        <v>3.0</v>
      </c>
      <c r="H13403" s="3" t="s">
        <v>672</v>
      </c>
      <c r="I13403" s="3" t="s">
        <v>3871</v>
      </c>
      <c r="J13403" s="3" t="s">
        <v>674</v>
      </c>
      <c r="K13403" s="3" t="s">
        <v>24</v>
      </c>
      <c r="L13403" s="3">
        <v>12.0</v>
      </c>
      <c r="M13403" s="3" t="s">
        <v>30</v>
      </c>
      <c r="N13403" s="3" t="s">
        <v>12492</v>
      </c>
      <c r="O13403" s="3" t="s">
        <v>697</v>
      </c>
      <c r="P13403" s="4">
        <v>24899.0</v>
      </c>
      <c r="Q13403" s="3" t="s">
        <v>72</v>
      </c>
      <c r="S13403" s="3" t="s">
        <v>34</v>
      </c>
    </row>
    <row r="13404">
      <c r="A13404" s="2">
        <v>42318.714907407404</v>
      </c>
      <c r="B13404" s="3">
        <v>76.0</v>
      </c>
      <c r="C13404" s="3" t="s">
        <v>11139</v>
      </c>
      <c r="D13404" s="3">
        <v>34.0</v>
      </c>
      <c r="E13404" s="3" t="s">
        <v>11225</v>
      </c>
      <c r="F13404" s="3">
        <v>11.0</v>
      </c>
      <c r="G13404" s="3">
        <v>3.0</v>
      </c>
      <c r="H13404" s="3" t="s">
        <v>672</v>
      </c>
      <c r="I13404" s="3" t="s">
        <v>3871</v>
      </c>
      <c r="J13404" s="3" t="s">
        <v>674</v>
      </c>
      <c r="K13404" s="3" t="s">
        <v>24</v>
      </c>
      <c r="L13404" s="3">
        <v>13.0</v>
      </c>
      <c r="M13404" s="3" t="s">
        <v>25</v>
      </c>
      <c r="N13404" s="3" t="s">
        <v>12493</v>
      </c>
      <c r="O13404" s="3" t="s">
        <v>69</v>
      </c>
      <c r="P13404" s="4">
        <v>21356.0</v>
      </c>
      <c r="Q13404" s="3" t="s">
        <v>189</v>
      </c>
      <c r="S13404" s="3" t="s">
        <v>34</v>
      </c>
    </row>
    <row r="13405">
      <c r="A13405" s="2">
        <v>42318.714907407404</v>
      </c>
      <c r="B13405" s="3">
        <v>76.0</v>
      </c>
      <c r="C13405" s="3" t="s">
        <v>11139</v>
      </c>
      <c r="D13405" s="3">
        <v>34.0</v>
      </c>
      <c r="E13405" s="3" t="s">
        <v>11225</v>
      </c>
      <c r="F13405" s="3">
        <v>11.0</v>
      </c>
      <c r="G13405" s="3">
        <v>3.0</v>
      </c>
      <c r="H13405" s="3" t="s">
        <v>672</v>
      </c>
      <c r="I13405" s="3" t="s">
        <v>3871</v>
      </c>
      <c r="J13405" s="3" t="s">
        <v>674</v>
      </c>
      <c r="K13405" s="3" t="s">
        <v>24</v>
      </c>
      <c r="L13405" s="3">
        <v>14.0</v>
      </c>
      <c r="M13405" s="3" t="s">
        <v>30</v>
      </c>
      <c r="N13405" s="3" t="s">
        <v>12494</v>
      </c>
      <c r="O13405" s="3" t="s">
        <v>57</v>
      </c>
      <c r="P13405" s="4">
        <v>25302.0</v>
      </c>
      <c r="Q13405" s="3" t="s">
        <v>1159</v>
      </c>
      <c r="S13405" s="3" t="s">
        <v>34</v>
      </c>
    </row>
    <row r="13406">
      <c r="A13406" s="2">
        <v>42318.714907407404</v>
      </c>
      <c r="B13406" s="3">
        <v>76.0</v>
      </c>
      <c r="C13406" s="3" t="s">
        <v>11139</v>
      </c>
      <c r="D13406" s="3">
        <v>34.0</v>
      </c>
      <c r="E13406" s="3" t="s">
        <v>11225</v>
      </c>
      <c r="F13406" s="3">
        <v>11.0</v>
      </c>
      <c r="G13406" s="3">
        <v>3.0</v>
      </c>
      <c r="H13406" s="3" t="s">
        <v>672</v>
      </c>
      <c r="I13406" s="3" t="s">
        <v>3871</v>
      </c>
      <c r="J13406" s="3" t="s">
        <v>674</v>
      </c>
      <c r="K13406" s="3" t="s">
        <v>24</v>
      </c>
      <c r="L13406" s="3">
        <v>15.0</v>
      </c>
      <c r="M13406" s="3" t="s">
        <v>25</v>
      </c>
      <c r="N13406" s="3" t="s">
        <v>1966</v>
      </c>
      <c r="O13406" s="3" t="s">
        <v>1275</v>
      </c>
      <c r="P13406" s="4">
        <v>24088.0</v>
      </c>
      <c r="Q13406" s="3" t="s">
        <v>216</v>
      </c>
      <c r="S13406" s="3" t="s">
        <v>34</v>
      </c>
    </row>
    <row r="13407">
      <c r="A13407" s="2">
        <v>42318.714907407404</v>
      </c>
      <c r="B13407" s="3">
        <v>76.0</v>
      </c>
      <c r="C13407" s="3" t="s">
        <v>11139</v>
      </c>
      <c r="D13407" s="3">
        <v>34.0</v>
      </c>
      <c r="E13407" s="3" t="s">
        <v>11225</v>
      </c>
      <c r="F13407" s="3">
        <v>11.0</v>
      </c>
      <c r="G13407" s="3">
        <v>3.0</v>
      </c>
      <c r="H13407" s="3" t="s">
        <v>672</v>
      </c>
      <c r="I13407" s="3" t="s">
        <v>3871</v>
      </c>
      <c r="J13407" s="3" t="s">
        <v>674</v>
      </c>
      <c r="K13407" s="3" t="s">
        <v>24</v>
      </c>
      <c r="L13407" s="3">
        <v>16.0</v>
      </c>
      <c r="M13407" s="3" t="s">
        <v>30</v>
      </c>
      <c r="N13407" s="3" t="s">
        <v>12495</v>
      </c>
      <c r="O13407" s="3" t="s">
        <v>2299</v>
      </c>
      <c r="P13407" s="4">
        <v>30030.0</v>
      </c>
      <c r="Q13407" s="3" t="s">
        <v>75</v>
      </c>
      <c r="S13407" s="3" t="s">
        <v>34</v>
      </c>
    </row>
    <row r="13408">
      <c r="A13408" s="2">
        <v>42318.714907407404</v>
      </c>
      <c r="B13408" s="3">
        <v>76.0</v>
      </c>
      <c r="C13408" s="3" t="s">
        <v>11139</v>
      </c>
      <c r="D13408" s="3">
        <v>34.0</v>
      </c>
      <c r="E13408" s="3" t="s">
        <v>11225</v>
      </c>
      <c r="F13408" s="3">
        <v>11.0</v>
      </c>
      <c r="G13408" s="3">
        <v>3.0</v>
      </c>
      <c r="H13408" s="3" t="s">
        <v>672</v>
      </c>
      <c r="I13408" s="3" t="s">
        <v>3871</v>
      </c>
      <c r="J13408" s="3" t="s">
        <v>674</v>
      </c>
      <c r="K13408" s="3" t="s">
        <v>24</v>
      </c>
      <c r="L13408" s="3">
        <v>17.0</v>
      </c>
      <c r="M13408" s="3" t="s">
        <v>25</v>
      </c>
      <c r="N13408" s="3" t="s">
        <v>12496</v>
      </c>
      <c r="O13408" s="3" t="s">
        <v>69</v>
      </c>
      <c r="P13408" s="4">
        <v>17463.0</v>
      </c>
      <c r="Q13408" s="3" t="s">
        <v>86</v>
      </c>
      <c r="S13408" s="3" t="s">
        <v>34</v>
      </c>
    </row>
    <row r="13409">
      <c r="A13409" s="2">
        <v>42318.714907407404</v>
      </c>
      <c r="B13409" s="3">
        <v>76.0</v>
      </c>
      <c r="C13409" s="3" t="s">
        <v>11139</v>
      </c>
      <c r="D13409" s="3">
        <v>34.0</v>
      </c>
      <c r="E13409" s="3" t="s">
        <v>11225</v>
      </c>
      <c r="F13409" s="3">
        <v>11.0</v>
      </c>
      <c r="G13409" s="3">
        <v>3.0</v>
      </c>
      <c r="H13409" s="3" t="s">
        <v>672</v>
      </c>
      <c r="I13409" s="3" t="s">
        <v>3871</v>
      </c>
      <c r="J13409" s="3" t="s">
        <v>674</v>
      </c>
      <c r="K13409" s="3" t="s">
        <v>24</v>
      </c>
      <c r="L13409" s="3">
        <v>18.0</v>
      </c>
      <c r="M13409" s="3" t="s">
        <v>30</v>
      </c>
      <c r="N13409" s="3" t="s">
        <v>12497</v>
      </c>
      <c r="O13409" s="3" t="s">
        <v>323</v>
      </c>
      <c r="P13409" s="4">
        <v>15228.0</v>
      </c>
      <c r="Q13409" s="3" t="s">
        <v>117</v>
      </c>
      <c r="S13409" s="3" t="s">
        <v>34</v>
      </c>
    </row>
    <row r="13410">
      <c r="A13410" s="2">
        <v>42318.714907407404</v>
      </c>
      <c r="B13410" s="3">
        <v>76.0</v>
      </c>
      <c r="C13410" s="3" t="s">
        <v>11139</v>
      </c>
      <c r="D13410" s="3">
        <v>34.0</v>
      </c>
      <c r="E13410" s="3" t="s">
        <v>11225</v>
      </c>
      <c r="F13410" s="3">
        <v>11.0</v>
      </c>
      <c r="G13410" s="3">
        <v>3.0</v>
      </c>
      <c r="H13410" s="3" t="s">
        <v>672</v>
      </c>
      <c r="I13410" s="3" t="s">
        <v>3871</v>
      </c>
      <c r="J13410" s="3" t="s">
        <v>674</v>
      </c>
      <c r="K13410" s="3" t="s">
        <v>24</v>
      </c>
      <c r="L13410" s="3">
        <v>19.0</v>
      </c>
      <c r="M13410" s="3" t="s">
        <v>25</v>
      </c>
      <c r="N13410" s="3" t="s">
        <v>12498</v>
      </c>
      <c r="O13410" s="3" t="s">
        <v>415</v>
      </c>
      <c r="P13410" s="4">
        <v>21169.0</v>
      </c>
      <c r="Q13410" s="3" t="s">
        <v>105</v>
      </c>
      <c r="S13410" s="3" t="s">
        <v>34</v>
      </c>
    </row>
    <row r="13411">
      <c r="A13411" s="2">
        <v>42318.714907407404</v>
      </c>
      <c r="B13411" s="3">
        <v>76.0</v>
      </c>
      <c r="C13411" s="3" t="s">
        <v>11139</v>
      </c>
      <c r="D13411" s="3">
        <v>34.0</v>
      </c>
      <c r="E13411" s="3" t="s">
        <v>11225</v>
      </c>
      <c r="F13411" s="3">
        <v>11.0</v>
      </c>
      <c r="G13411" s="3">
        <v>3.0</v>
      </c>
      <c r="H13411" s="3" t="s">
        <v>672</v>
      </c>
      <c r="I13411" s="3" t="s">
        <v>3871</v>
      </c>
      <c r="J13411" s="3" t="s">
        <v>674</v>
      </c>
      <c r="K13411" s="3" t="s">
        <v>24</v>
      </c>
      <c r="L13411" s="3">
        <v>20.0</v>
      </c>
      <c r="M13411" s="3" t="s">
        <v>30</v>
      </c>
      <c r="N13411" s="3" t="s">
        <v>12499</v>
      </c>
      <c r="O13411" s="3" t="s">
        <v>602</v>
      </c>
      <c r="P13411" s="4">
        <v>27017.0</v>
      </c>
      <c r="Q13411" s="3" t="s">
        <v>247</v>
      </c>
      <c r="S13411" s="3" t="s">
        <v>34</v>
      </c>
    </row>
    <row r="13412">
      <c r="A13412" s="2">
        <v>42318.714907407404</v>
      </c>
      <c r="B13412" s="3">
        <v>76.0</v>
      </c>
      <c r="C13412" s="3" t="s">
        <v>11139</v>
      </c>
      <c r="D13412" s="3">
        <v>34.0</v>
      </c>
      <c r="E13412" s="3" t="s">
        <v>11225</v>
      </c>
      <c r="F13412" s="3">
        <v>11.0</v>
      </c>
      <c r="G13412" s="3">
        <v>3.0</v>
      </c>
      <c r="H13412" s="3" t="s">
        <v>672</v>
      </c>
      <c r="I13412" s="3" t="s">
        <v>3871</v>
      </c>
      <c r="J13412" s="3" t="s">
        <v>674</v>
      </c>
      <c r="K13412" s="3" t="s">
        <v>24</v>
      </c>
      <c r="L13412" s="3">
        <v>21.0</v>
      </c>
      <c r="M13412" s="3" t="s">
        <v>25</v>
      </c>
      <c r="N13412" s="3" t="s">
        <v>12500</v>
      </c>
      <c r="O13412" s="3" t="s">
        <v>275</v>
      </c>
      <c r="P13412" s="4">
        <v>18672.0</v>
      </c>
      <c r="Q13412" s="3" t="s">
        <v>96</v>
      </c>
      <c r="S13412" s="3" t="s">
        <v>34</v>
      </c>
    </row>
    <row r="13413">
      <c r="A13413" s="2">
        <v>42318.714907407404</v>
      </c>
      <c r="B13413" s="3">
        <v>76.0</v>
      </c>
      <c r="C13413" s="3" t="s">
        <v>11139</v>
      </c>
      <c r="D13413" s="3">
        <v>34.0</v>
      </c>
      <c r="E13413" s="3" t="s">
        <v>11225</v>
      </c>
      <c r="F13413" s="3">
        <v>11.0</v>
      </c>
      <c r="G13413" s="3">
        <v>3.0</v>
      </c>
      <c r="H13413" s="3" t="s">
        <v>672</v>
      </c>
      <c r="I13413" s="3" t="s">
        <v>3871</v>
      </c>
      <c r="J13413" s="3" t="s">
        <v>674</v>
      </c>
      <c r="K13413" s="3" t="s">
        <v>24</v>
      </c>
      <c r="L13413" s="3">
        <v>22.0</v>
      </c>
      <c r="M13413" s="3" t="s">
        <v>30</v>
      </c>
      <c r="N13413" s="3" t="s">
        <v>12501</v>
      </c>
      <c r="O13413" s="3" t="s">
        <v>1074</v>
      </c>
      <c r="P13413" s="4">
        <v>14602.0</v>
      </c>
      <c r="Q13413" s="3" t="s">
        <v>49</v>
      </c>
      <c r="S13413" s="3" t="s">
        <v>34</v>
      </c>
    </row>
    <row r="13414">
      <c r="A13414" s="2">
        <v>42318.714907407404</v>
      </c>
      <c r="B13414" s="3">
        <v>76.0</v>
      </c>
      <c r="C13414" s="3" t="s">
        <v>11139</v>
      </c>
      <c r="D13414" s="3">
        <v>34.0</v>
      </c>
      <c r="E13414" s="3" t="s">
        <v>11225</v>
      </c>
      <c r="F13414" s="3">
        <v>11.0</v>
      </c>
      <c r="G13414" s="3">
        <v>3.0</v>
      </c>
      <c r="H13414" s="3" t="s">
        <v>672</v>
      </c>
      <c r="I13414" s="3" t="s">
        <v>3871</v>
      </c>
      <c r="J13414" s="3" t="s">
        <v>674</v>
      </c>
      <c r="K13414" s="3" t="s">
        <v>24</v>
      </c>
      <c r="L13414" s="3">
        <v>23.0</v>
      </c>
      <c r="M13414" s="3" t="s">
        <v>25</v>
      </c>
      <c r="N13414" s="3" t="s">
        <v>1634</v>
      </c>
      <c r="O13414" s="3" t="s">
        <v>91</v>
      </c>
      <c r="P13414" s="4">
        <v>15497.0</v>
      </c>
      <c r="Q13414" s="3" t="s">
        <v>149</v>
      </c>
      <c r="S13414" s="3" t="s">
        <v>34</v>
      </c>
    </row>
    <row r="13415">
      <c r="A13415" s="2">
        <v>42318.714907407404</v>
      </c>
      <c r="B13415" s="3">
        <v>76.0</v>
      </c>
      <c r="C13415" s="3" t="s">
        <v>11139</v>
      </c>
      <c r="D13415" s="3">
        <v>34.0</v>
      </c>
      <c r="E13415" s="3" t="s">
        <v>11225</v>
      </c>
      <c r="F13415" s="3">
        <v>11.0</v>
      </c>
      <c r="G13415" s="3">
        <v>3.0</v>
      </c>
      <c r="H13415" s="3" t="s">
        <v>672</v>
      </c>
      <c r="I13415" s="3" t="s">
        <v>3871</v>
      </c>
      <c r="J13415" s="3" t="s">
        <v>674</v>
      </c>
      <c r="K13415" s="3" t="s">
        <v>24</v>
      </c>
      <c r="L13415" s="3">
        <v>24.0</v>
      </c>
      <c r="M13415" s="3" t="s">
        <v>30</v>
      </c>
      <c r="N13415" s="3" t="s">
        <v>12502</v>
      </c>
      <c r="O13415" s="3" t="s">
        <v>283</v>
      </c>
      <c r="P13415" s="4">
        <v>29363.0</v>
      </c>
      <c r="Q13415" s="3" t="s">
        <v>7169</v>
      </c>
      <c r="S13415" s="3" t="s">
        <v>34</v>
      </c>
    </row>
    <row r="13416">
      <c r="A13416" s="2">
        <v>42318.714907407404</v>
      </c>
      <c r="B13416" s="3">
        <v>76.0</v>
      </c>
      <c r="C13416" s="3" t="s">
        <v>11139</v>
      </c>
      <c r="D13416" s="3">
        <v>34.0</v>
      </c>
      <c r="E13416" s="3" t="s">
        <v>11225</v>
      </c>
      <c r="F13416" s="3">
        <v>11.0</v>
      </c>
      <c r="G13416" s="3">
        <v>3.0</v>
      </c>
      <c r="H13416" s="3" t="s">
        <v>672</v>
      </c>
      <c r="I13416" s="3" t="s">
        <v>3871</v>
      </c>
      <c r="J13416" s="3" t="s">
        <v>674</v>
      </c>
      <c r="K13416" s="3" t="s">
        <v>24</v>
      </c>
      <c r="L13416" s="3">
        <v>25.0</v>
      </c>
      <c r="M13416" s="3" t="s">
        <v>25</v>
      </c>
      <c r="N13416" s="3" t="s">
        <v>1824</v>
      </c>
      <c r="O13416" s="3" t="s">
        <v>1050</v>
      </c>
      <c r="P13416" s="4">
        <v>25807.0</v>
      </c>
      <c r="Q13416" s="3" t="s">
        <v>132</v>
      </c>
      <c r="S13416" s="3" t="s">
        <v>34</v>
      </c>
    </row>
    <row r="13417">
      <c r="A13417" s="2">
        <v>42318.714907407404</v>
      </c>
      <c r="B13417" s="3">
        <v>76.0</v>
      </c>
      <c r="C13417" s="3" t="s">
        <v>11139</v>
      </c>
      <c r="D13417" s="3">
        <v>34.0</v>
      </c>
      <c r="E13417" s="3" t="s">
        <v>11225</v>
      </c>
      <c r="F13417" s="3">
        <v>11.0</v>
      </c>
      <c r="G13417" s="3">
        <v>3.0</v>
      </c>
      <c r="H13417" s="3" t="s">
        <v>672</v>
      </c>
      <c r="I13417" s="3" t="s">
        <v>3871</v>
      </c>
      <c r="J13417" s="3" t="s">
        <v>674</v>
      </c>
      <c r="K13417" s="3" t="s">
        <v>24</v>
      </c>
      <c r="L13417" s="3">
        <v>26.0</v>
      </c>
      <c r="M13417" s="3" t="s">
        <v>30</v>
      </c>
      <c r="N13417" s="3" t="s">
        <v>5152</v>
      </c>
      <c r="O13417" s="3" t="s">
        <v>1713</v>
      </c>
      <c r="P13417" s="4">
        <v>18328.0</v>
      </c>
      <c r="Q13417" s="3" t="s">
        <v>49</v>
      </c>
      <c r="S13417" s="3" t="s">
        <v>34</v>
      </c>
    </row>
    <row r="13418">
      <c r="A13418" s="2">
        <v>42318.714907407404</v>
      </c>
      <c r="B13418" s="3">
        <v>76.0</v>
      </c>
      <c r="C13418" s="3" t="s">
        <v>11139</v>
      </c>
      <c r="D13418" s="3">
        <v>34.0</v>
      </c>
      <c r="E13418" s="3" t="s">
        <v>11225</v>
      </c>
      <c r="F13418" s="3">
        <v>11.0</v>
      </c>
      <c r="G13418" s="3">
        <v>3.0</v>
      </c>
      <c r="H13418" s="3" t="s">
        <v>672</v>
      </c>
      <c r="I13418" s="3" t="s">
        <v>3871</v>
      </c>
      <c r="J13418" s="3" t="s">
        <v>674</v>
      </c>
      <c r="K13418" s="3" t="s">
        <v>24</v>
      </c>
      <c r="L13418" s="3">
        <v>27.0</v>
      </c>
      <c r="M13418" s="3" t="s">
        <v>25</v>
      </c>
      <c r="N13418" s="3" t="s">
        <v>12503</v>
      </c>
      <c r="O13418" s="3" t="s">
        <v>1037</v>
      </c>
      <c r="P13418" s="4">
        <v>24446.0</v>
      </c>
      <c r="Q13418" s="3" t="s">
        <v>37</v>
      </c>
      <c r="S13418" s="3" t="s">
        <v>34</v>
      </c>
    </row>
    <row r="13419">
      <c r="A13419" s="2">
        <v>42318.714907407404</v>
      </c>
      <c r="B13419" s="3">
        <v>76.0</v>
      </c>
      <c r="C13419" s="3" t="s">
        <v>11139</v>
      </c>
      <c r="D13419" s="3">
        <v>34.0</v>
      </c>
      <c r="E13419" s="3" t="s">
        <v>11225</v>
      </c>
      <c r="F13419" s="3">
        <v>11.0</v>
      </c>
      <c r="G13419" s="3">
        <v>3.0</v>
      </c>
      <c r="H13419" s="3" t="s">
        <v>672</v>
      </c>
      <c r="I13419" s="3" t="s">
        <v>3871</v>
      </c>
      <c r="J13419" s="3" t="s">
        <v>674</v>
      </c>
      <c r="K13419" s="3" t="s">
        <v>24</v>
      </c>
      <c r="L13419" s="3">
        <v>28.0</v>
      </c>
      <c r="M13419" s="3" t="s">
        <v>30</v>
      </c>
      <c r="N13419" s="3" t="s">
        <v>937</v>
      </c>
      <c r="O13419" s="3" t="s">
        <v>12504</v>
      </c>
      <c r="P13419" s="4">
        <v>16541.0</v>
      </c>
      <c r="Q13419" s="3" t="s">
        <v>40</v>
      </c>
      <c r="S13419" s="3" t="s">
        <v>34</v>
      </c>
    </row>
    <row r="13420">
      <c r="A13420" s="2">
        <v>42318.714907407404</v>
      </c>
      <c r="B13420" s="3">
        <v>76.0</v>
      </c>
      <c r="C13420" s="3" t="s">
        <v>11139</v>
      </c>
      <c r="D13420" s="3">
        <v>34.0</v>
      </c>
      <c r="E13420" s="3" t="s">
        <v>11225</v>
      </c>
      <c r="F13420" s="3">
        <v>11.0</v>
      </c>
      <c r="G13420" s="3">
        <v>3.0</v>
      </c>
      <c r="H13420" s="3" t="s">
        <v>672</v>
      </c>
      <c r="I13420" s="3" t="s">
        <v>3871</v>
      </c>
      <c r="J13420" s="3" t="s">
        <v>674</v>
      </c>
      <c r="K13420" s="3" t="s">
        <v>24</v>
      </c>
      <c r="L13420" s="3">
        <v>29.0</v>
      </c>
      <c r="M13420" s="3" t="s">
        <v>25</v>
      </c>
      <c r="N13420" s="3" t="s">
        <v>2090</v>
      </c>
      <c r="O13420" s="3" t="s">
        <v>359</v>
      </c>
      <c r="P13420" s="4">
        <v>27410.0</v>
      </c>
      <c r="Q13420" s="3" t="s">
        <v>115</v>
      </c>
      <c r="S13420" s="3" t="s">
        <v>34</v>
      </c>
    </row>
    <row r="13421">
      <c r="A13421" s="2">
        <v>42318.714907407404</v>
      </c>
      <c r="B13421" s="3">
        <v>76.0</v>
      </c>
      <c r="C13421" s="3" t="s">
        <v>11139</v>
      </c>
      <c r="D13421" s="3">
        <v>34.0</v>
      </c>
      <c r="E13421" s="3" t="s">
        <v>11225</v>
      </c>
      <c r="F13421" s="3">
        <v>11.0</v>
      </c>
      <c r="G13421" s="3">
        <v>3.0</v>
      </c>
      <c r="H13421" s="3" t="s">
        <v>672</v>
      </c>
      <c r="I13421" s="3" t="s">
        <v>3871</v>
      </c>
      <c r="J13421" s="3" t="s">
        <v>674</v>
      </c>
      <c r="K13421" s="3" t="s">
        <v>24</v>
      </c>
      <c r="L13421" s="3">
        <v>30.0</v>
      </c>
      <c r="M13421" s="3" t="s">
        <v>30</v>
      </c>
      <c r="N13421" s="3" t="s">
        <v>12505</v>
      </c>
      <c r="O13421" s="3" t="s">
        <v>2757</v>
      </c>
      <c r="P13421" s="4">
        <v>29177.0</v>
      </c>
      <c r="Q13421" s="3" t="s">
        <v>40</v>
      </c>
      <c r="S13421" s="3" t="s">
        <v>34</v>
      </c>
    </row>
    <row r="13422">
      <c r="A13422" s="2">
        <v>42318.714907407404</v>
      </c>
      <c r="B13422" s="3">
        <v>76.0</v>
      </c>
      <c r="C13422" s="3" t="s">
        <v>11139</v>
      </c>
      <c r="D13422" s="3">
        <v>34.0</v>
      </c>
      <c r="E13422" s="3" t="s">
        <v>11225</v>
      </c>
      <c r="F13422" s="3">
        <v>11.0</v>
      </c>
      <c r="G13422" s="3">
        <v>3.0</v>
      </c>
      <c r="H13422" s="3" t="s">
        <v>672</v>
      </c>
      <c r="I13422" s="3" t="s">
        <v>3871</v>
      </c>
      <c r="J13422" s="3" t="s">
        <v>674</v>
      </c>
      <c r="K13422" s="3" t="s">
        <v>24</v>
      </c>
      <c r="L13422" s="3">
        <v>31.0</v>
      </c>
      <c r="M13422" s="3" t="s">
        <v>25</v>
      </c>
      <c r="N13422" s="3" t="s">
        <v>12506</v>
      </c>
      <c r="O13422" s="3" t="s">
        <v>2453</v>
      </c>
      <c r="P13422" s="4">
        <v>27431.0</v>
      </c>
      <c r="Q13422" s="3" t="s">
        <v>72</v>
      </c>
      <c r="S13422" s="3" t="s">
        <v>34</v>
      </c>
    </row>
    <row r="13423">
      <c r="A13423" s="2">
        <v>42318.714907407404</v>
      </c>
      <c r="B13423" s="3">
        <v>76.0</v>
      </c>
      <c r="C13423" s="3" t="s">
        <v>11139</v>
      </c>
      <c r="D13423" s="3">
        <v>34.0</v>
      </c>
      <c r="E13423" s="3" t="s">
        <v>11225</v>
      </c>
      <c r="F13423" s="3">
        <v>11.0</v>
      </c>
      <c r="G13423" s="3">
        <v>3.0</v>
      </c>
      <c r="H13423" s="3" t="s">
        <v>672</v>
      </c>
      <c r="I13423" s="3" t="s">
        <v>3871</v>
      </c>
      <c r="J13423" s="3" t="s">
        <v>674</v>
      </c>
      <c r="K13423" s="3" t="s">
        <v>24</v>
      </c>
      <c r="L13423" s="3">
        <v>32.0</v>
      </c>
      <c r="M13423" s="3" t="s">
        <v>30</v>
      </c>
      <c r="N13423" s="3" t="s">
        <v>436</v>
      </c>
      <c r="O13423" s="3" t="s">
        <v>2092</v>
      </c>
      <c r="P13423" s="4">
        <v>23841.0</v>
      </c>
      <c r="Q13423" s="3" t="s">
        <v>169</v>
      </c>
      <c r="S13423" s="3" t="s">
        <v>34</v>
      </c>
    </row>
    <row r="13424">
      <c r="A13424" s="2">
        <v>42318.714907407404</v>
      </c>
      <c r="B13424" s="3">
        <v>76.0</v>
      </c>
      <c r="C13424" s="3" t="s">
        <v>11139</v>
      </c>
      <c r="D13424" s="3">
        <v>46.0</v>
      </c>
      <c r="E13424" s="3" t="s">
        <v>11252</v>
      </c>
      <c r="F13424" s="3">
        <v>11.0</v>
      </c>
      <c r="G13424" s="3">
        <v>3.0</v>
      </c>
      <c r="H13424" s="3" t="s">
        <v>672</v>
      </c>
      <c r="I13424" s="3" t="s">
        <v>3871</v>
      </c>
      <c r="J13424" s="3" t="s">
        <v>674</v>
      </c>
      <c r="K13424" s="3" t="s">
        <v>24</v>
      </c>
      <c r="L13424" s="3">
        <v>1.0</v>
      </c>
      <c r="M13424" s="3" t="s">
        <v>25</v>
      </c>
      <c r="N13424" s="3" t="s">
        <v>12507</v>
      </c>
      <c r="O13424" s="3" t="s">
        <v>168</v>
      </c>
      <c r="P13424" s="4">
        <v>21339.0</v>
      </c>
      <c r="Q13424" s="3" t="s">
        <v>43</v>
      </c>
      <c r="S13424" s="3" t="s">
        <v>34</v>
      </c>
    </row>
    <row r="13425">
      <c r="A13425" s="2">
        <v>42318.714907407404</v>
      </c>
      <c r="B13425" s="3">
        <v>76.0</v>
      </c>
      <c r="C13425" s="3" t="s">
        <v>11139</v>
      </c>
      <c r="D13425" s="3">
        <v>46.0</v>
      </c>
      <c r="E13425" s="3" t="s">
        <v>11252</v>
      </c>
      <c r="F13425" s="3">
        <v>11.0</v>
      </c>
      <c r="G13425" s="3">
        <v>3.0</v>
      </c>
      <c r="H13425" s="3" t="s">
        <v>672</v>
      </c>
      <c r="I13425" s="3" t="s">
        <v>3871</v>
      </c>
      <c r="J13425" s="3" t="s">
        <v>674</v>
      </c>
      <c r="K13425" s="3" t="s">
        <v>24</v>
      </c>
      <c r="L13425" s="3">
        <v>2.0</v>
      </c>
      <c r="M13425" s="3" t="s">
        <v>30</v>
      </c>
      <c r="N13425" s="3" t="s">
        <v>12508</v>
      </c>
      <c r="O13425" s="3" t="s">
        <v>102</v>
      </c>
      <c r="P13425" s="4">
        <v>18447.0</v>
      </c>
      <c r="Q13425" s="3" t="s">
        <v>105</v>
      </c>
      <c r="S13425" s="3" t="s">
        <v>34</v>
      </c>
    </row>
    <row r="13426">
      <c r="A13426" s="2">
        <v>42318.714907407404</v>
      </c>
      <c r="B13426" s="3">
        <v>76.0</v>
      </c>
      <c r="C13426" s="3" t="s">
        <v>11139</v>
      </c>
      <c r="D13426" s="3">
        <v>46.0</v>
      </c>
      <c r="E13426" s="3" t="s">
        <v>11252</v>
      </c>
      <c r="F13426" s="3">
        <v>11.0</v>
      </c>
      <c r="G13426" s="3">
        <v>3.0</v>
      </c>
      <c r="H13426" s="3" t="s">
        <v>672</v>
      </c>
      <c r="I13426" s="3" t="s">
        <v>3871</v>
      </c>
      <c r="J13426" s="3" t="s">
        <v>674</v>
      </c>
      <c r="K13426" s="3" t="s">
        <v>24</v>
      </c>
      <c r="L13426" s="3">
        <v>3.0</v>
      </c>
      <c r="M13426" s="3" t="s">
        <v>25</v>
      </c>
      <c r="N13426" s="3" t="s">
        <v>12509</v>
      </c>
      <c r="O13426" s="3" t="s">
        <v>1311</v>
      </c>
      <c r="P13426" s="4">
        <v>18068.0</v>
      </c>
      <c r="Q13426" s="3" t="s">
        <v>105</v>
      </c>
      <c r="S13426" s="3" t="s">
        <v>34</v>
      </c>
    </row>
    <row r="13427">
      <c r="A13427" s="2">
        <v>42318.714907407404</v>
      </c>
      <c r="B13427" s="3">
        <v>76.0</v>
      </c>
      <c r="C13427" s="3" t="s">
        <v>11139</v>
      </c>
      <c r="D13427" s="3">
        <v>46.0</v>
      </c>
      <c r="E13427" s="3" t="s">
        <v>11252</v>
      </c>
      <c r="F13427" s="3">
        <v>11.0</v>
      </c>
      <c r="G13427" s="3">
        <v>3.0</v>
      </c>
      <c r="H13427" s="3" t="s">
        <v>672</v>
      </c>
      <c r="I13427" s="3" t="s">
        <v>3871</v>
      </c>
      <c r="J13427" s="3" t="s">
        <v>674</v>
      </c>
      <c r="K13427" s="3" t="s">
        <v>24</v>
      </c>
      <c r="L13427" s="3">
        <v>4.0</v>
      </c>
      <c r="M13427" s="3" t="s">
        <v>30</v>
      </c>
      <c r="N13427" s="3" t="s">
        <v>12510</v>
      </c>
      <c r="O13427" s="3" t="s">
        <v>102</v>
      </c>
      <c r="P13427" s="4">
        <v>19218.0</v>
      </c>
      <c r="Q13427" s="3" t="s">
        <v>105</v>
      </c>
      <c r="S13427" s="3" t="s">
        <v>34</v>
      </c>
    </row>
    <row r="13428">
      <c r="A13428" s="2">
        <v>42318.714907407404</v>
      </c>
      <c r="B13428" s="3">
        <v>76.0</v>
      </c>
      <c r="C13428" s="3" t="s">
        <v>11139</v>
      </c>
      <c r="D13428" s="3">
        <v>46.0</v>
      </c>
      <c r="E13428" s="3" t="s">
        <v>11252</v>
      </c>
      <c r="F13428" s="3">
        <v>11.0</v>
      </c>
      <c r="G13428" s="3">
        <v>3.0</v>
      </c>
      <c r="H13428" s="3" t="s">
        <v>672</v>
      </c>
      <c r="I13428" s="3" t="s">
        <v>3871</v>
      </c>
      <c r="J13428" s="3" t="s">
        <v>674</v>
      </c>
      <c r="K13428" s="3" t="s">
        <v>24</v>
      </c>
      <c r="L13428" s="3">
        <v>5.0</v>
      </c>
      <c r="M13428" s="3" t="s">
        <v>25</v>
      </c>
      <c r="N13428" s="3" t="s">
        <v>12510</v>
      </c>
      <c r="O13428" s="3" t="s">
        <v>1234</v>
      </c>
      <c r="P13428" s="4">
        <v>17828.0</v>
      </c>
      <c r="Q13428" s="3" t="s">
        <v>96</v>
      </c>
      <c r="S13428" s="3" t="s">
        <v>34</v>
      </c>
    </row>
    <row r="13429">
      <c r="A13429" s="2">
        <v>42318.714907407404</v>
      </c>
      <c r="B13429" s="3">
        <v>76.0</v>
      </c>
      <c r="C13429" s="3" t="s">
        <v>11139</v>
      </c>
      <c r="D13429" s="3">
        <v>46.0</v>
      </c>
      <c r="E13429" s="3" t="s">
        <v>11252</v>
      </c>
      <c r="F13429" s="3">
        <v>11.0</v>
      </c>
      <c r="G13429" s="3">
        <v>3.0</v>
      </c>
      <c r="H13429" s="3" t="s">
        <v>672</v>
      </c>
      <c r="I13429" s="3" t="s">
        <v>3871</v>
      </c>
      <c r="J13429" s="3" t="s">
        <v>674</v>
      </c>
      <c r="K13429" s="3" t="s">
        <v>24</v>
      </c>
      <c r="L13429" s="3">
        <v>6.0</v>
      </c>
      <c r="M13429" s="3" t="s">
        <v>30</v>
      </c>
      <c r="N13429" s="3" t="s">
        <v>12511</v>
      </c>
      <c r="O13429" s="3" t="s">
        <v>1027</v>
      </c>
      <c r="P13429" s="4">
        <v>20849.0</v>
      </c>
      <c r="Q13429" s="3" t="s">
        <v>40</v>
      </c>
      <c r="S13429" s="3" t="s">
        <v>34</v>
      </c>
    </row>
    <row r="13430">
      <c r="A13430" s="2">
        <v>42318.714907407404</v>
      </c>
      <c r="B13430" s="3">
        <v>76.0</v>
      </c>
      <c r="C13430" s="3" t="s">
        <v>11139</v>
      </c>
      <c r="D13430" s="3">
        <v>46.0</v>
      </c>
      <c r="E13430" s="3" t="s">
        <v>11252</v>
      </c>
      <c r="F13430" s="3">
        <v>11.0</v>
      </c>
      <c r="G13430" s="3">
        <v>3.0</v>
      </c>
      <c r="H13430" s="3" t="s">
        <v>672</v>
      </c>
      <c r="I13430" s="3" t="s">
        <v>3871</v>
      </c>
      <c r="J13430" s="3" t="s">
        <v>674</v>
      </c>
      <c r="K13430" s="3" t="s">
        <v>24</v>
      </c>
      <c r="L13430" s="3">
        <v>7.0</v>
      </c>
      <c r="M13430" s="3" t="s">
        <v>25</v>
      </c>
      <c r="N13430" s="3" t="s">
        <v>2752</v>
      </c>
      <c r="O13430" s="3" t="s">
        <v>1689</v>
      </c>
      <c r="P13430" s="4">
        <v>15482.0</v>
      </c>
      <c r="Q13430" s="3" t="s">
        <v>96</v>
      </c>
      <c r="S13430" s="3" t="s">
        <v>34</v>
      </c>
    </row>
    <row r="13431">
      <c r="A13431" s="2">
        <v>42318.714907407404</v>
      </c>
      <c r="B13431" s="3">
        <v>76.0</v>
      </c>
      <c r="C13431" s="3" t="s">
        <v>11139</v>
      </c>
      <c r="D13431" s="3">
        <v>48.0</v>
      </c>
      <c r="E13431" s="3" t="s">
        <v>11259</v>
      </c>
      <c r="F13431" s="3">
        <v>11.0</v>
      </c>
      <c r="G13431" s="3">
        <v>3.0</v>
      </c>
      <c r="H13431" s="3" t="s">
        <v>672</v>
      </c>
      <c r="I13431" s="3" t="s">
        <v>3871</v>
      </c>
      <c r="J13431" s="3" t="s">
        <v>674</v>
      </c>
      <c r="K13431" s="3" t="s">
        <v>24</v>
      </c>
      <c r="L13431" s="3">
        <v>1.0</v>
      </c>
      <c r="M13431" s="3" t="s">
        <v>25</v>
      </c>
      <c r="N13431" s="3" t="s">
        <v>2534</v>
      </c>
      <c r="O13431" s="3" t="s">
        <v>822</v>
      </c>
      <c r="P13431" s="4">
        <v>26404.0</v>
      </c>
      <c r="Q13431" s="3" t="s">
        <v>372</v>
      </c>
      <c r="S13431" s="3" t="s">
        <v>34</v>
      </c>
    </row>
    <row r="13432">
      <c r="A13432" s="2">
        <v>42318.714907407404</v>
      </c>
      <c r="B13432" s="3">
        <v>76.0</v>
      </c>
      <c r="C13432" s="3" t="s">
        <v>11139</v>
      </c>
      <c r="D13432" s="3">
        <v>48.0</v>
      </c>
      <c r="E13432" s="3" t="s">
        <v>11259</v>
      </c>
      <c r="F13432" s="3">
        <v>11.0</v>
      </c>
      <c r="G13432" s="3">
        <v>3.0</v>
      </c>
      <c r="H13432" s="3" t="s">
        <v>672</v>
      </c>
      <c r="I13432" s="3" t="s">
        <v>3871</v>
      </c>
      <c r="J13432" s="3" t="s">
        <v>674</v>
      </c>
      <c r="K13432" s="3" t="s">
        <v>24</v>
      </c>
      <c r="L13432" s="3">
        <v>2.0</v>
      </c>
      <c r="M13432" s="3" t="s">
        <v>30</v>
      </c>
      <c r="N13432" s="3" t="s">
        <v>12512</v>
      </c>
      <c r="O13432" s="3" t="s">
        <v>5386</v>
      </c>
      <c r="P13432" s="4">
        <v>27888.0</v>
      </c>
      <c r="Q13432" s="3" t="s">
        <v>132</v>
      </c>
      <c r="S13432" s="3" t="s">
        <v>34</v>
      </c>
    </row>
    <row r="13433">
      <c r="A13433" s="2">
        <v>42318.714907407404</v>
      </c>
      <c r="B13433" s="3">
        <v>76.0</v>
      </c>
      <c r="C13433" s="3" t="s">
        <v>11139</v>
      </c>
      <c r="D13433" s="3">
        <v>48.0</v>
      </c>
      <c r="E13433" s="3" t="s">
        <v>11259</v>
      </c>
      <c r="F13433" s="3">
        <v>11.0</v>
      </c>
      <c r="G13433" s="3">
        <v>3.0</v>
      </c>
      <c r="H13433" s="3" t="s">
        <v>672</v>
      </c>
      <c r="I13433" s="3" t="s">
        <v>3871</v>
      </c>
      <c r="J13433" s="3" t="s">
        <v>674</v>
      </c>
      <c r="K13433" s="3" t="s">
        <v>24</v>
      </c>
      <c r="L13433" s="3">
        <v>3.0</v>
      </c>
      <c r="M13433" s="3" t="s">
        <v>25</v>
      </c>
      <c r="N13433" s="3" t="s">
        <v>10552</v>
      </c>
      <c r="O13433" s="3" t="s">
        <v>204</v>
      </c>
      <c r="P13433" s="4">
        <v>18218.0</v>
      </c>
      <c r="Q13433" s="3" t="s">
        <v>96</v>
      </c>
      <c r="S13433" s="3" t="s">
        <v>34</v>
      </c>
    </row>
    <row r="13434">
      <c r="A13434" s="2">
        <v>42318.714907407404</v>
      </c>
      <c r="B13434" s="3">
        <v>76.0</v>
      </c>
      <c r="C13434" s="3" t="s">
        <v>11139</v>
      </c>
      <c r="D13434" s="3">
        <v>48.0</v>
      </c>
      <c r="E13434" s="3" t="s">
        <v>11259</v>
      </c>
      <c r="F13434" s="3">
        <v>11.0</v>
      </c>
      <c r="G13434" s="3">
        <v>3.0</v>
      </c>
      <c r="H13434" s="3" t="s">
        <v>672</v>
      </c>
      <c r="I13434" s="3" t="s">
        <v>3871</v>
      </c>
      <c r="J13434" s="3" t="s">
        <v>674</v>
      </c>
      <c r="K13434" s="3" t="s">
        <v>24</v>
      </c>
      <c r="L13434" s="3">
        <v>4.0</v>
      </c>
      <c r="M13434" s="3" t="s">
        <v>30</v>
      </c>
      <c r="N13434" s="3" t="s">
        <v>12513</v>
      </c>
      <c r="O13434" s="3" t="s">
        <v>321</v>
      </c>
      <c r="P13434" s="4">
        <v>18710.0</v>
      </c>
      <c r="Q13434" s="3" t="s">
        <v>105</v>
      </c>
      <c r="S13434" s="3" t="s">
        <v>34</v>
      </c>
    </row>
    <row r="13435">
      <c r="A13435" s="2">
        <v>42318.714907407404</v>
      </c>
      <c r="B13435" s="3">
        <v>76.0</v>
      </c>
      <c r="C13435" s="3" t="s">
        <v>11139</v>
      </c>
      <c r="D13435" s="3">
        <v>65.0</v>
      </c>
      <c r="E13435" s="3" t="s">
        <v>11262</v>
      </c>
      <c r="F13435" s="3">
        <v>11.0</v>
      </c>
      <c r="G13435" s="3">
        <v>3.0</v>
      </c>
      <c r="H13435" s="3" t="s">
        <v>672</v>
      </c>
      <c r="I13435" s="3" t="s">
        <v>3871</v>
      </c>
      <c r="J13435" s="3" t="s">
        <v>674</v>
      </c>
      <c r="K13435" s="3" t="s">
        <v>24</v>
      </c>
      <c r="L13435" s="3">
        <v>1.0</v>
      </c>
      <c r="M13435" s="3" t="s">
        <v>25</v>
      </c>
      <c r="N13435" s="3" t="s">
        <v>12514</v>
      </c>
      <c r="O13435" s="3" t="s">
        <v>69</v>
      </c>
      <c r="P13435" s="4">
        <v>22610.0</v>
      </c>
      <c r="Q13435" s="3" t="s">
        <v>153</v>
      </c>
      <c r="S13435" s="3" t="s">
        <v>34</v>
      </c>
    </row>
    <row r="13436">
      <c r="A13436" s="2">
        <v>42318.714907407404</v>
      </c>
      <c r="B13436" s="3">
        <v>76.0</v>
      </c>
      <c r="C13436" s="3" t="s">
        <v>11139</v>
      </c>
      <c r="D13436" s="3">
        <v>65.0</v>
      </c>
      <c r="E13436" s="3" t="s">
        <v>11262</v>
      </c>
      <c r="F13436" s="3">
        <v>11.0</v>
      </c>
      <c r="G13436" s="3">
        <v>3.0</v>
      </c>
      <c r="H13436" s="3" t="s">
        <v>672</v>
      </c>
      <c r="I13436" s="3" t="s">
        <v>3871</v>
      </c>
      <c r="J13436" s="3" t="s">
        <v>674</v>
      </c>
      <c r="K13436" s="3" t="s">
        <v>24</v>
      </c>
      <c r="L13436" s="3">
        <v>2.0</v>
      </c>
      <c r="M13436" s="3" t="s">
        <v>30</v>
      </c>
      <c r="N13436" s="3" t="s">
        <v>12515</v>
      </c>
      <c r="O13436" s="3" t="s">
        <v>71</v>
      </c>
      <c r="P13436" s="4">
        <v>18664.0</v>
      </c>
      <c r="Q13436" s="3" t="s">
        <v>105</v>
      </c>
      <c r="S13436" s="3" t="s">
        <v>34</v>
      </c>
    </row>
    <row r="13437">
      <c r="A13437" s="2">
        <v>42318.714907407404</v>
      </c>
      <c r="B13437" s="3">
        <v>76.0</v>
      </c>
      <c r="C13437" s="3" t="s">
        <v>11139</v>
      </c>
      <c r="D13437" s="3">
        <v>65.0</v>
      </c>
      <c r="E13437" s="3" t="s">
        <v>11262</v>
      </c>
      <c r="F13437" s="3">
        <v>11.0</v>
      </c>
      <c r="G13437" s="3">
        <v>3.0</v>
      </c>
      <c r="H13437" s="3" t="s">
        <v>672</v>
      </c>
      <c r="I13437" s="3" t="s">
        <v>3871</v>
      </c>
      <c r="J13437" s="3" t="s">
        <v>674</v>
      </c>
      <c r="K13437" s="3" t="s">
        <v>24</v>
      </c>
      <c r="L13437" s="3">
        <v>3.0</v>
      </c>
      <c r="M13437" s="3" t="s">
        <v>25</v>
      </c>
      <c r="N13437" s="3" t="s">
        <v>8680</v>
      </c>
      <c r="O13437" s="3" t="s">
        <v>59</v>
      </c>
      <c r="P13437" s="4">
        <v>16851.0</v>
      </c>
      <c r="Q13437" s="3" t="s">
        <v>169</v>
      </c>
      <c r="S13437" s="3" t="s">
        <v>34</v>
      </c>
    </row>
    <row r="13438">
      <c r="A13438" s="2">
        <v>42318.714907407404</v>
      </c>
      <c r="B13438" s="3">
        <v>76.0</v>
      </c>
      <c r="C13438" s="3" t="s">
        <v>11139</v>
      </c>
      <c r="D13438" s="3">
        <v>65.0</v>
      </c>
      <c r="E13438" s="3" t="s">
        <v>11262</v>
      </c>
      <c r="F13438" s="3">
        <v>11.0</v>
      </c>
      <c r="G13438" s="3">
        <v>3.0</v>
      </c>
      <c r="H13438" s="3" t="s">
        <v>672</v>
      </c>
      <c r="I13438" s="3" t="s">
        <v>3871</v>
      </c>
      <c r="J13438" s="3" t="s">
        <v>674</v>
      </c>
      <c r="K13438" s="3" t="s">
        <v>24</v>
      </c>
      <c r="L13438" s="3">
        <v>4.0</v>
      </c>
      <c r="M13438" s="3" t="s">
        <v>30</v>
      </c>
      <c r="N13438" s="3" t="s">
        <v>12516</v>
      </c>
      <c r="O13438" s="3" t="s">
        <v>368</v>
      </c>
      <c r="P13438" s="4">
        <v>16728.0</v>
      </c>
      <c r="Q13438" s="3" t="s">
        <v>105</v>
      </c>
      <c r="S13438" s="3" t="s">
        <v>34</v>
      </c>
    </row>
    <row r="13439">
      <c r="A13439" s="2">
        <v>42318.714907407404</v>
      </c>
      <c r="B13439" s="3">
        <v>76.0</v>
      </c>
      <c r="C13439" s="3" t="s">
        <v>11139</v>
      </c>
      <c r="D13439" s="3">
        <v>65.0</v>
      </c>
      <c r="E13439" s="3" t="s">
        <v>11262</v>
      </c>
      <c r="F13439" s="3">
        <v>11.0</v>
      </c>
      <c r="G13439" s="3">
        <v>3.0</v>
      </c>
      <c r="H13439" s="3" t="s">
        <v>672</v>
      </c>
      <c r="I13439" s="3" t="s">
        <v>3871</v>
      </c>
      <c r="J13439" s="3" t="s">
        <v>674</v>
      </c>
      <c r="K13439" s="3" t="s">
        <v>24</v>
      </c>
      <c r="L13439" s="3">
        <v>5.0</v>
      </c>
      <c r="M13439" s="3" t="s">
        <v>25</v>
      </c>
      <c r="N13439" s="3" t="s">
        <v>3947</v>
      </c>
      <c r="O13439" s="3" t="s">
        <v>1089</v>
      </c>
      <c r="P13439" s="4">
        <v>22519.0</v>
      </c>
      <c r="Q13439" s="3" t="s">
        <v>266</v>
      </c>
      <c r="S13439" s="3" t="s">
        <v>34</v>
      </c>
    </row>
    <row r="13440">
      <c r="A13440" s="2">
        <v>42318.714907407404</v>
      </c>
      <c r="B13440" s="3">
        <v>76.0</v>
      </c>
      <c r="C13440" s="3" t="s">
        <v>11139</v>
      </c>
      <c r="D13440" s="3">
        <v>65.0</v>
      </c>
      <c r="E13440" s="3" t="s">
        <v>11262</v>
      </c>
      <c r="F13440" s="3">
        <v>11.0</v>
      </c>
      <c r="G13440" s="3">
        <v>3.0</v>
      </c>
      <c r="H13440" s="3" t="s">
        <v>672</v>
      </c>
      <c r="I13440" s="3" t="s">
        <v>3871</v>
      </c>
      <c r="J13440" s="3" t="s">
        <v>674</v>
      </c>
      <c r="K13440" s="3" t="s">
        <v>24</v>
      </c>
      <c r="L13440" s="3">
        <v>6.0</v>
      </c>
      <c r="M13440" s="3" t="s">
        <v>30</v>
      </c>
      <c r="N13440" s="3" t="s">
        <v>9023</v>
      </c>
      <c r="O13440" s="3" t="s">
        <v>323</v>
      </c>
      <c r="P13440" s="4">
        <v>23327.0</v>
      </c>
      <c r="Q13440" s="3" t="s">
        <v>132</v>
      </c>
      <c r="S13440" s="3" t="s">
        <v>34</v>
      </c>
    </row>
    <row r="13441">
      <c r="A13441" s="2">
        <v>42318.714907407404</v>
      </c>
      <c r="B13441" s="3">
        <v>76.0</v>
      </c>
      <c r="C13441" s="3" t="s">
        <v>11139</v>
      </c>
      <c r="D13441" s="3">
        <v>65.0</v>
      </c>
      <c r="E13441" s="3" t="s">
        <v>11262</v>
      </c>
      <c r="F13441" s="3">
        <v>11.0</v>
      </c>
      <c r="G13441" s="3">
        <v>3.0</v>
      </c>
      <c r="H13441" s="3" t="s">
        <v>672</v>
      </c>
      <c r="I13441" s="3" t="s">
        <v>3871</v>
      </c>
      <c r="J13441" s="3" t="s">
        <v>674</v>
      </c>
      <c r="K13441" s="3" t="s">
        <v>24</v>
      </c>
      <c r="L13441" s="3">
        <v>7.0</v>
      </c>
      <c r="M13441" s="3" t="s">
        <v>25</v>
      </c>
      <c r="N13441" s="3" t="s">
        <v>12517</v>
      </c>
      <c r="O13441" s="3" t="s">
        <v>243</v>
      </c>
      <c r="P13441" s="4">
        <v>17273.0</v>
      </c>
      <c r="Q13441" s="3" t="s">
        <v>49</v>
      </c>
      <c r="S13441" s="3" t="s">
        <v>34</v>
      </c>
    </row>
    <row r="13442">
      <c r="A13442" s="2">
        <v>42318.714907407404</v>
      </c>
      <c r="B13442" s="3">
        <v>76.0</v>
      </c>
      <c r="C13442" s="3" t="s">
        <v>11139</v>
      </c>
      <c r="D13442" s="3">
        <v>65.0</v>
      </c>
      <c r="E13442" s="3" t="s">
        <v>11262</v>
      </c>
      <c r="F13442" s="3">
        <v>11.0</v>
      </c>
      <c r="G13442" s="3">
        <v>3.0</v>
      </c>
      <c r="H13442" s="3" t="s">
        <v>672</v>
      </c>
      <c r="I13442" s="3" t="s">
        <v>3871</v>
      </c>
      <c r="J13442" s="3" t="s">
        <v>674</v>
      </c>
      <c r="K13442" s="3" t="s">
        <v>24</v>
      </c>
      <c r="L13442" s="3">
        <v>8.0</v>
      </c>
      <c r="M13442" s="3" t="s">
        <v>30</v>
      </c>
      <c r="N13442" s="3" t="s">
        <v>10689</v>
      </c>
      <c r="O13442" s="3" t="s">
        <v>1027</v>
      </c>
      <c r="P13442" s="4">
        <v>33887.0</v>
      </c>
      <c r="Q13442" s="3" t="s">
        <v>132</v>
      </c>
      <c r="S13442" s="3" t="s">
        <v>34</v>
      </c>
    </row>
    <row r="13443">
      <c r="A13443" s="2">
        <v>42318.714907407404</v>
      </c>
      <c r="B13443" s="3">
        <v>76.0</v>
      </c>
      <c r="C13443" s="3" t="s">
        <v>11139</v>
      </c>
      <c r="D13443" s="3">
        <v>65.0</v>
      </c>
      <c r="E13443" s="3" t="s">
        <v>11262</v>
      </c>
      <c r="F13443" s="3">
        <v>11.0</v>
      </c>
      <c r="G13443" s="3">
        <v>3.0</v>
      </c>
      <c r="H13443" s="3" t="s">
        <v>672</v>
      </c>
      <c r="I13443" s="3" t="s">
        <v>3871</v>
      </c>
      <c r="J13443" s="3" t="s">
        <v>674</v>
      </c>
      <c r="K13443" s="3" t="s">
        <v>24</v>
      </c>
      <c r="L13443" s="3">
        <v>9.0</v>
      </c>
      <c r="M13443" s="3" t="s">
        <v>25</v>
      </c>
      <c r="N13443" s="3" t="s">
        <v>12451</v>
      </c>
      <c r="O13443" s="3" t="s">
        <v>1819</v>
      </c>
      <c r="P13443" s="4">
        <v>21444.0</v>
      </c>
      <c r="Q13443" s="3" t="s">
        <v>216</v>
      </c>
      <c r="S13443" s="3" t="s">
        <v>34</v>
      </c>
    </row>
    <row r="13444">
      <c r="A13444" s="2">
        <v>42318.714907407404</v>
      </c>
      <c r="B13444" s="3">
        <v>76.0</v>
      </c>
      <c r="C13444" s="3" t="s">
        <v>11139</v>
      </c>
      <c r="D13444" s="3">
        <v>66.0</v>
      </c>
      <c r="E13444" s="3" t="s">
        <v>11271</v>
      </c>
      <c r="F13444" s="3">
        <v>11.0</v>
      </c>
      <c r="G13444" s="3">
        <v>3.0</v>
      </c>
      <c r="H13444" s="3" t="s">
        <v>672</v>
      </c>
      <c r="I13444" s="3" t="s">
        <v>3871</v>
      </c>
      <c r="J13444" s="3" t="s">
        <v>674</v>
      </c>
      <c r="K13444" s="3" t="s">
        <v>24</v>
      </c>
      <c r="L13444" s="3">
        <v>1.0</v>
      </c>
      <c r="M13444" s="3" t="s">
        <v>25</v>
      </c>
      <c r="N13444" s="3" t="s">
        <v>3270</v>
      </c>
      <c r="O13444" s="3" t="s">
        <v>319</v>
      </c>
      <c r="P13444" s="4">
        <v>31053.0</v>
      </c>
      <c r="Q13444" s="3" t="s">
        <v>247</v>
      </c>
      <c r="S13444" s="3" t="s">
        <v>34</v>
      </c>
    </row>
    <row r="13445">
      <c r="A13445" s="2">
        <v>42318.714907407404</v>
      </c>
      <c r="B13445" s="3">
        <v>76.0</v>
      </c>
      <c r="C13445" s="3" t="s">
        <v>11139</v>
      </c>
      <c r="D13445" s="3">
        <v>66.0</v>
      </c>
      <c r="E13445" s="3" t="s">
        <v>11271</v>
      </c>
      <c r="F13445" s="3">
        <v>11.0</v>
      </c>
      <c r="G13445" s="3">
        <v>3.0</v>
      </c>
      <c r="H13445" s="3" t="s">
        <v>672</v>
      </c>
      <c r="I13445" s="3" t="s">
        <v>3871</v>
      </c>
      <c r="J13445" s="3" t="s">
        <v>674</v>
      </c>
      <c r="K13445" s="3" t="s">
        <v>24</v>
      </c>
      <c r="L13445" s="3">
        <v>2.0</v>
      </c>
      <c r="M13445" s="3" t="s">
        <v>30</v>
      </c>
      <c r="N13445" s="3" t="s">
        <v>6418</v>
      </c>
      <c r="O13445" s="3" t="s">
        <v>12518</v>
      </c>
      <c r="P13445" s="4">
        <v>22247.0</v>
      </c>
      <c r="Q13445" s="3" t="s">
        <v>132</v>
      </c>
      <c r="S13445" s="3" t="s">
        <v>34</v>
      </c>
    </row>
    <row r="13446">
      <c r="A13446" s="2">
        <v>42318.714907407404</v>
      </c>
      <c r="B13446" s="3">
        <v>76.0</v>
      </c>
      <c r="C13446" s="3" t="s">
        <v>11139</v>
      </c>
      <c r="D13446" s="3">
        <v>66.0</v>
      </c>
      <c r="E13446" s="3" t="s">
        <v>11271</v>
      </c>
      <c r="F13446" s="3">
        <v>11.0</v>
      </c>
      <c r="G13446" s="3">
        <v>3.0</v>
      </c>
      <c r="H13446" s="3" t="s">
        <v>672</v>
      </c>
      <c r="I13446" s="3" t="s">
        <v>3871</v>
      </c>
      <c r="J13446" s="3" t="s">
        <v>674</v>
      </c>
      <c r="K13446" s="3" t="s">
        <v>24</v>
      </c>
      <c r="L13446" s="3">
        <v>3.0</v>
      </c>
      <c r="M13446" s="3" t="s">
        <v>25</v>
      </c>
      <c r="N13446" s="3" t="s">
        <v>12519</v>
      </c>
      <c r="O13446" s="3" t="s">
        <v>48</v>
      </c>
      <c r="P13446" s="4">
        <v>23284.0</v>
      </c>
      <c r="Q13446" s="3" t="s">
        <v>352</v>
      </c>
      <c r="S13446" s="3" t="s">
        <v>34</v>
      </c>
    </row>
    <row r="13447">
      <c r="A13447" s="2">
        <v>42318.714907407404</v>
      </c>
      <c r="B13447" s="3">
        <v>76.0</v>
      </c>
      <c r="C13447" s="3" t="s">
        <v>11139</v>
      </c>
      <c r="D13447" s="3">
        <v>66.0</v>
      </c>
      <c r="E13447" s="3" t="s">
        <v>11271</v>
      </c>
      <c r="F13447" s="3">
        <v>11.0</v>
      </c>
      <c r="G13447" s="3">
        <v>3.0</v>
      </c>
      <c r="H13447" s="3" t="s">
        <v>672</v>
      </c>
      <c r="I13447" s="3" t="s">
        <v>3871</v>
      </c>
      <c r="J13447" s="3" t="s">
        <v>674</v>
      </c>
      <c r="K13447" s="3" t="s">
        <v>24</v>
      </c>
      <c r="L13447" s="3">
        <v>4.0</v>
      </c>
      <c r="M13447" s="3" t="s">
        <v>30</v>
      </c>
      <c r="N13447" s="3" t="s">
        <v>3846</v>
      </c>
      <c r="O13447" s="3" t="s">
        <v>178</v>
      </c>
      <c r="P13447" s="4">
        <v>17934.0</v>
      </c>
      <c r="Q13447" s="3" t="s">
        <v>113</v>
      </c>
      <c r="S13447" s="3" t="s">
        <v>34</v>
      </c>
    </row>
    <row r="13448">
      <c r="A13448" s="2">
        <v>42318.714907407404</v>
      </c>
      <c r="B13448" s="3">
        <v>76.0</v>
      </c>
      <c r="C13448" s="3" t="s">
        <v>11139</v>
      </c>
      <c r="D13448" s="3">
        <v>66.0</v>
      </c>
      <c r="E13448" s="3" t="s">
        <v>11271</v>
      </c>
      <c r="F13448" s="3">
        <v>11.0</v>
      </c>
      <c r="G13448" s="3">
        <v>3.0</v>
      </c>
      <c r="H13448" s="3" t="s">
        <v>672</v>
      </c>
      <c r="I13448" s="3" t="s">
        <v>3871</v>
      </c>
      <c r="J13448" s="3" t="s">
        <v>674</v>
      </c>
      <c r="K13448" s="3" t="s">
        <v>24</v>
      </c>
      <c r="L13448" s="3">
        <v>5.0</v>
      </c>
      <c r="M13448" s="3" t="s">
        <v>25</v>
      </c>
      <c r="N13448" s="3" t="s">
        <v>12520</v>
      </c>
      <c r="O13448" s="3" t="s">
        <v>2518</v>
      </c>
      <c r="P13448" s="4">
        <v>35587.0</v>
      </c>
      <c r="Q13448" s="3" t="s">
        <v>191</v>
      </c>
      <c r="S13448" s="3" t="s">
        <v>34</v>
      </c>
    </row>
    <row r="13449">
      <c r="A13449" s="2">
        <v>42318.714907407404</v>
      </c>
      <c r="B13449" s="3">
        <v>76.0</v>
      </c>
      <c r="C13449" s="3" t="s">
        <v>11139</v>
      </c>
      <c r="D13449" s="3">
        <v>66.0</v>
      </c>
      <c r="E13449" s="3" t="s">
        <v>11271</v>
      </c>
      <c r="F13449" s="3">
        <v>11.0</v>
      </c>
      <c r="G13449" s="3">
        <v>3.0</v>
      </c>
      <c r="H13449" s="3" t="s">
        <v>672</v>
      </c>
      <c r="I13449" s="3" t="s">
        <v>3871</v>
      </c>
      <c r="J13449" s="3" t="s">
        <v>674</v>
      </c>
      <c r="K13449" s="3" t="s">
        <v>24</v>
      </c>
      <c r="L13449" s="3">
        <v>6.0</v>
      </c>
      <c r="M13449" s="3" t="s">
        <v>30</v>
      </c>
      <c r="N13449" s="3" t="s">
        <v>4733</v>
      </c>
      <c r="O13449" s="3" t="s">
        <v>605</v>
      </c>
      <c r="P13449" s="4">
        <v>26774.0</v>
      </c>
      <c r="Q13449" s="3" t="s">
        <v>132</v>
      </c>
      <c r="S13449" s="3" t="s">
        <v>34</v>
      </c>
    </row>
    <row r="13450">
      <c r="A13450" s="2">
        <v>42318.714907407404</v>
      </c>
      <c r="B13450" s="3">
        <v>76.0</v>
      </c>
      <c r="C13450" s="3" t="s">
        <v>11139</v>
      </c>
      <c r="D13450" s="3">
        <v>66.0</v>
      </c>
      <c r="E13450" s="3" t="s">
        <v>11271</v>
      </c>
      <c r="F13450" s="3">
        <v>11.0</v>
      </c>
      <c r="G13450" s="3">
        <v>3.0</v>
      </c>
      <c r="H13450" s="3" t="s">
        <v>672</v>
      </c>
      <c r="I13450" s="3" t="s">
        <v>3871</v>
      </c>
      <c r="J13450" s="3" t="s">
        <v>674</v>
      </c>
      <c r="K13450" s="3" t="s">
        <v>24</v>
      </c>
      <c r="L13450" s="3">
        <v>7.0</v>
      </c>
      <c r="M13450" s="3" t="s">
        <v>25</v>
      </c>
      <c r="N13450" s="3" t="s">
        <v>4660</v>
      </c>
      <c r="O13450" s="3" t="s">
        <v>102</v>
      </c>
      <c r="P13450" s="4">
        <v>20975.0</v>
      </c>
      <c r="Q13450" s="3" t="s">
        <v>105</v>
      </c>
      <c r="S13450" s="3" t="s">
        <v>34</v>
      </c>
    </row>
    <row r="13451">
      <c r="A13451" s="2">
        <v>42318.714907407404</v>
      </c>
      <c r="B13451" s="3">
        <v>76.0</v>
      </c>
      <c r="C13451" s="3" t="s">
        <v>11139</v>
      </c>
      <c r="D13451" s="3">
        <v>66.0</v>
      </c>
      <c r="E13451" s="3" t="s">
        <v>11271</v>
      </c>
      <c r="F13451" s="3">
        <v>11.0</v>
      </c>
      <c r="G13451" s="3">
        <v>3.0</v>
      </c>
      <c r="H13451" s="3" t="s">
        <v>672</v>
      </c>
      <c r="I13451" s="3" t="s">
        <v>3871</v>
      </c>
      <c r="J13451" s="3" t="s">
        <v>674</v>
      </c>
      <c r="K13451" s="3" t="s">
        <v>24</v>
      </c>
      <c r="L13451" s="3">
        <v>8.0</v>
      </c>
      <c r="M13451" s="3" t="s">
        <v>30</v>
      </c>
      <c r="N13451" s="3" t="s">
        <v>12521</v>
      </c>
      <c r="O13451" s="3" t="s">
        <v>342</v>
      </c>
      <c r="P13451" s="4">
        <v>24164.0</v>
      </c>
      <c r="Q13451" s="3" t="s">
        <v>40</v>
      </c>
      <c r="S13451" s="3" t="s">
        <v>34</v>
      </c>
    </row>
    <row r="13452">
      <c r="A13452" s="2">
        <v>42318.714907407404</v>
      </c>
      <c r="B13452" s="3">
        <v>76.0</v>
      </c>
      <c r="C13452" s="3" t="s">
        <v>11139</v>
      </c>
      <c r="D13452" s="3">
        <v>66.0</v>
      </c>
      <c r="E13452" s="3" t="s">
        <v>11271</v>
      </c>
      <c r="F13452" s="3">
        <v>11.0</v>
      </c>
      <c r="G13452" s="3">
        <v>3.0</v>
      </c>
      <c r="H13452" s="3" t="s">
        <v>672</v>
      </c>
      <c r="I13452" s="3" t="s">
        <v>3871</v>
      </c>
      <c r="J13452" s="3" t="s">
        <v>674</v>
      </c>
      <c r="K13452" s="3" t="s">
        <v>24</v>
      </c>
      <c r="L13452" s="3">
        <v>9.0</v>
      </c>
      <c r="M13452" s="3" t="s">
        <v>25</v>
      </c>
      <c r="N13452" s="3" t="s">
        <v>9019</v>
      </c>
      <c r="O13452" s="3" t="s">
        <v>213</v>
      </c>
      <c r="P13452" s="4">
        <v>18720.0</v>
      </c>
      <c r="Q13452" s="3" t="s">
        <v>49</v>
      </c>
      <c r="S13452" s="3" t="s">
        <v>34</v>
      </c>
    </row>
    <row r="13453">
      <c r="A13453" s="2">
        <v>42318.714907407404</v>
      </c>
      <c r="B13453" s="3">
        <v>76.0</v>
      </c>
      <c r="C13453" s="3" t="s">
        <v>11139</v>
      </c>
      <c r="D13453" s="3">
        <v>66.0</v>
      </c>
      <c r="E13453" s="3" t="s">
        <v>11271</v>
      </c>
      <c r="F13453" s="3">
        <v>11.0</v>
      </c>
      <c r="G13453" s="3">
        <v>3.0</v>
      </c>
      <c r="H13453" s="3" t="s">
        <v>672</v>
      </c>
      <c r="I13453" s="3" t="s">
        <v>3871</v>
      </c>
      <c r="J13453" s="3" t="s">
        <v>674</v>
      </c>
      <c r="K13453" s="3" t="s">
        <v>24</v>
      </c>
      <c r="L13453" s="3">
        <v>10.0</v>
      </c>
      <c r="M13453" s="3" t="s">
        <v>30</v>
      </c>
      <c r="N13453" s="3" t="s">
        <v>12522</v>
      </c>
      <c r="O13453" s="3" t="s">
        <v>5780</v>
      </c>
      <c r="P13453" s="4">
        <v>35528.0</v>
      </c>
      <c r="Q13453" s="3" t="s">
        <v>191</v>
      </c>
      <c r="S13453" s="3" t="s">
        <v>34</v>
      </c>
    </row>
    <row r="13454">
      <c r="A13454" s="2">
        <v>42318.714907407404</v>
      </c>
      <c r="B13454" s="3">
        <v>76.0</v>
      </c>
      <c r="C13454" s="3" t="s">
        <v>11139</v>
      </c>
      <c r="D13454" s="3">
        <v>66.0</v>
      </c>
      <c r="E13454" s="3" t="s">
        <v>11271</v>
      </c>
      <c r="F13454" s="3">
        <v>11.0</v>
      </c>
      <c r="G13454" s="3">
        <v>3.0</v>
      </c>
      <c r="H13454" s="3" t="s">
        <v>672</v>
      </c>
      <c r="I13454" s="3" t="s">
        <v>3871</v>
      </c>
      <c r="J13454" s="3" t="s">
        <v>674</v>
      </c>
      <c r="K13454" s="3" t="s">
        <v>24</v>
      </c>
      <c r="L13454" s="3">
        <v>11.0</v>
      </c>
      <c r="M13454" s="3" t="s">
        <v>25</v>
      </c>
      <c r="N13454" s="3" t="s">
        <v>12523</v>
      </c>
      <c r="O13454" s="3" t="s">
        <v>12524</v>
      </c>
      <c r="P13454" s="4">
        <v>16768.0</v>
      </c>
      <c r="Q13454" s="3" t="s">
        <v>49</v>
      </c>
      <c r="S13454" s="3" t="s">
        <v>34</v>
      </c>
    </row>
    <row r="13455">
      <c r="A13455" s="2">
        <v>42318.714907407404</v>
      </c>
      <c r="B13455" s="3">
        <v>76.0</v>
      </c>
      <c r="C13455" s="3" t="s">
        <v>11139</v>
      </c>
      <c r="D13455" s="3">
        <v>66.0</v>
      </c>
      <c r="E13455" s="3" t="s">
        <v>11271</v>
      </c>
      <c r="F13455" s="3">
        <v>11.0</v>
      </c>
      <c r="G13455" s="3">
        <v>3.0</v>
      </c>
      <c r="H13455" s="3" t="s">
        <v>672</v>
      </c>
      <c r="I13455" s="3" t="s">
        <v>3871</v>
      </c>
      <c r="J13455" s="3" t="s">
        <v>674</v>
      </c>
      <c r="K13455" s="3" t="s">
        <v>24</v>
      </c>
      <c r="L13455" s="3">
        <v>12.0</v>
      </c>
      <c r="M13455" s="3" t="s">
        <v>30</v>
      </c>
      <c r="N13455" s="3" t="s">
        <v>12525</v>
      </c>
      <c r="O13455" s="3" t="s">
        <v>2020</v>
      </c>
      <c r="P13455" s="4">
        <v>17598.0</v>
      </c>
      <c r="Q13455" s="3" t="s">
        <v>105</v>
      </c>
      <c r="S13455" s="3" t="s">
        <v>34</v>
      </c>
    </row>
    <row r="13456">
      <c r="A13456" s="2">
        <v>42318.714907407404</v>
      </c>
      <c r="B13456" s="3">
        <v>76.0</v>
      </c>
      <c r="C13456" s="3" t="s">
        <v>11139</v>
      </c>
      <c r="D13456" s="3">
        <v>66.0</v>
      </c>
      <c r="E13456" s="3" t="s">
        <v>11271</v>
      </c>
      <c r="F13456" s="3">
        <v>11.0</v>
      </c>
      <c r="G13456" s="3">
        <v>3.0</v>
      </c>
      <c r="H13456" s="3" t="s">
        <v>672</v>
      </c>
      <c r="I13456" s="3" t="s">
        <v>3871</v>
      </c>
      <c r="J13456" s="3" t="s">
        <v>674</v>
      </c>
      <c r="K13456" s="3" t="s">
        <v>24</v>
      </c>
      <c r="L13456" s="3">
        <v>13.0</v>
      </c>
      <c r="M13456" s="3" t="s">
        <v>25</v>
      </c>
      <c r="N13456" s="3" t="s">
        <v>12526</v>
      </c>
      <c r="O13456" s="3" t="s">
        <v>200</v>
      </c>
      <c r="P13456" s="4">
        <v>15162.0</v>
      </c>
      <c r="Q13456" s="3" t="s">
        <v>105</v>
      </c>
      <c r="S13456" s="3" t="s">
        <v>34</v>
      </c>
    </row>
    <row r="13457">
      <c r="A13457" s="2">
        <v>42318.714907407404</v>
      </c>
      <c r="B13457" s="3">
        <v>76.0</v>
      </c>
      <c r="C13457" s="3" t="s">
        <v>11139</v>
      </c>
      <c r="D13457" s="3">
        <v>66.0</v>
      </c>
      <c r="E13457" s="3" t="s">
        <v>11271</v>
      </c>
      <c r="F13457" s="3">
        <v>11.0</v>
      </c>
      <c r="G13457" s="3">
        <v>3.0</v>
      </c>
      <c r="H13457" s="3" t="s">
        <v>672</v>
      </c>
      <c r="I13457" s="3" t="s">
        <v>3871</v>
      </c>
      <c r="J13457" s="3" t="s">
        <v>674</v>
      </c>
      <c r="K13457" s="3" t="s">
        <v>24</v>
      </c>
      <c r="L13457" s="3">
        <v>14.0</v>
      </c>
      <c r="M13457" s="3" t="s">
        <v>30</v>
      </c>
      <c r="N13457" s="3" t="s">
        <v>12527</v>
      </c>
      <c r="O13457" s="3" t="s">
        <v>235</v>
      </c>
      <c r="P13457" s="4">
        <v>23578.0</v>
      </c>
      <c r="Q13457" s="3" t="s">
        <v>132</v>
      </c>
      <c r="S13457" s="3" t="s">
        <v>34</v>
      </c>
    </row>
    <row r="13458">
      <c r="A13458" s="2">
        <v>42318.714907407404</v>
      </c>
      <c r="B13458" s="3">
        <v>76.0</v>
      </c>
      <c r="C13458" s="3" t="s">
        <v>11139</v>
      </c>
      <c r="D13458" s="3">
        <v>66.0</v>
      </c>
      <c r="E13458" s="3" t="s">
        <v>11271</v>
      </c>
      <c r="F13458" s="3">
        <v>11.0</v>
      </c>
      <c r="G13458" s="3">
        <v>3.0</v>
      </c>
      <c r="H13458" s="3" t="s">
        <v>672</v>
      </c>
      <c r="I13458" s="3" t="s">
        <v>3871</v>
      </c>
      <c r="J13458" s="3" t="s">
        <v>674</v>
      </c>
      <c r="K13458" s="3" t="s">
        <v>24</v>
      </c>
      <c r="L13458" s="3">
        <v>15.0</v>
      </c>
      <c r="M13458" s="3" t="s">
        <v>25</v>
      </c>
      <c r="N13458" s="3" t="s">
        <v>7626</v>
      </c>
      <c r="O13458" s="3" t="s">
        <v>417</v>
      </c>
      <c r="P13458" s="4">
        <v>17167.0</v>
      </c>
      <c r="Q13458" s="3" t="s">
        <v>113</v>
      </c>
      <c r="S13458" s="3" t="s">
        <v>34</v>
      </c>
    </row>
    <row r="13459">
      <c r="A13459" s="2">
        <v>42318.714907407404</v>
      </c>
      <c r="B13459" s="3">
        <v>76.0</v>
      </c>
      <c r="C13459" s="3" t="s">
        <v>11139</v>
      </c>
      <c r="D13459" s="3">
        <v>81.0</v>
      </c>
      <c r="E13459" s="3" t="s">
        <v>11282</v>
      </c>
      <c r="F13459" s="3">
        <v>11.0</v>
      </c>
      <c r="G13459" s="3">
        <v>3.0</v>
      </c>
      <c r="H13459" s="3" t="s">
        <v>672</v>
      </c>
      <c r="I13459" s="3" t="s">
        <v>3871</v>
      </c>
      <c r="J13459" s="3" t="s">
        <v>674</v>
      </c>
      <c r="K13459" s="3" t="s">
        <v>24</v>
      </c>
      <c r="L13459" s="3">
        <v>1.0</v>
      </c>
      <c r="M13459" s="3" t="s">
        <v>25</v>
      </c>
      <c r="N13459" s="3" t="s">
        <v>11287</v>
      </c>
      <c r="O13459" s="3" t="s">
        <v>196</v>
      </c>
      <c r="P13459" s="4">
        <v>22966.0</v>
      </c>
      <c r="Q13459" s="3" t="s">
        <v>169</v>
      </c>
      <c r="S13459" s="3" t="s">
        <v>34</v>
      </c>
    </row>
    <row r="13460">
      <c r="A13460" s="2">
        <v>42318.714907407404</v>
      </c>
      <c r="B13460" s="3">
        <v>76.0</v>
      </c>
      <c r="C13460" s="3" t="s">
        <v>11139</v>
      </c>
      <c r="D13460" s="3">
        <v>81.0</v>
      </c>
      <c r="E13460" s="3" t="s">
        <v>11282</v>
      </c>
      <c r="F13460" s="3">
        <v>11.0</v>
      </c>
      <c r="G13460" s="3">
        <v>3.0</v>
      </c>
      <c r="H13460" s="3" t="s">
        <v>672</v>
      </c>
      <c r="I13460" s="3" t="s">
        <v>3871</v>
      </c>
      <c r="J13460" s="3" t="s">
        <v>674</v>
      </c>
      <c r="K13460" s="3" t="s">
        <v>24</v>
      </c>
      <c r="L13460" s="3">
        <v>2.0</v>
      </c>
      <c r="M13460" s="3" t="s">
        <v>30</v>
      </c>
      <c r="N13460" s="3" t="s">
        <v>12528</v>
      </c>
      <c r="O13460" s="3" t="s">
        <v>81</v>
      </c>
      <c r="P13460" s="4">
        <v>21318.0</v>
      </c>
      <c r="Q13460" s="3" t="s">
        <v>380</v>
      </c>
      <c r="S13460" s="3" t="s">
        <v>34</v>
      </c>
    </row>
    <row r="13461">
      <c r="A13461" s="2">
        <v>42318.714907407404</v>
      </c>
      <c r="B13461" s="3">
        <v>76.0</v>
      </c>
      <c r="C13461" s="3" t="s">
        <v>11139</v>
      </c>
      <c r="D13461" s="3">
        <v>81.0</v>
      </c>
      <c r="E13461" s="3" t="s">
        <v>11282</v>
      </c>
      <c r="F13461" s="3">
        <v>11.0</v>
      </c>
      <c r="G13461" s="3">
        <v>3.0</v>
      </c>
      <c r="H13461" s="3" t="s">
        <v>672</v>
      </c>
      <c r="I13461" s="3" t="s">
        <v>3871</v>
      </c>
      <c r="J13461" s="3" t="s">
        <v>674</v>
      </c>
      <c r="K13461" s="3" t="s">
        <v>24</v>
      </c>
      <c r="L13461" s="3">
        <v>3.0</v>
      </c>
      <c r="M13461" s="3" t="s">
        <v>25</v>
      </c>
      <c r="N13461" s="3" t="s">
        <v>12529</v>
      </c>
      <c r="O13461" s="3" t="s">
        <v>48</v>
      </c>
      <c r="P13461" s="4">
        <v>20957.0</v>
      </c>
      <c r="Q13461" s="3" t="s">
        <v>105</v>
      </c>
      <c r="S13461" s="3" t="s">
        <v>34</v>
      </c>
    </row>
    <row r="13462">
      <c r="A13462" s="2">
        <v>42318.714907407404</v>
      </c>
      <c r="B13462" s="3">
        <v>76.0</v>
      </c>
      <c r="C13462" s="3" t="s">
        <v>11139</v>
      </c>
      <c r="D13462" s="3">
        <v>81.0</v>
      </c>
      <c r="E13462" s="3" t="s">
        <v>11282</v>
      </c>
      <c r="F13462" s="3">
        <v>11.0</v>
      </c>
      <c r="G13462" s="3">
        <v>3.0</v>
      </c>
      <c r="H13462" s="3" t="s">
        <v>672</v>
      </c>
      <c r="I13462" s="3" t="s">
        <v>3871</v>
      </c>
      <c r="J13462" s="3" t="s">
        <v>674</v>
      </c>
      <c r="K13462" s="3" t="s">
        <v>24</v>
      </c>
      <c r="L13462" s="3">
        <v>4.0</v>
      </c>
      <c r="M13462" s="3" t="s">
        <v>30</v>
      </c>
      <c r="N13462" s="3" t="s">
        <v>3761</v>
      </c>
      <c r="O13462" s="3" t="s">
        <v>299</v>
      </c>
      <c r="P13462" s="4">
        <v>20765.0</v>
      </c>
      <c r="Q13462" s="3" t="s">
        <v>132</v>
      </c>
      <c r="S13462" s="3" t="s">
        <v>34</v>
      </c>
    </row>
    <row r="13463">
      <c r="A13463" s="2">
        <v>42318.714907407404</v>
      </c>
      <c r="B13463" s="3">
        <v>76.0</v>
      </c>
      <c r="C13463" s="3" t="s">
        <v>11139</v>
      </c>
      <c r="D13463" s="3">
        <v>81.0</v>
      </c>
      <c r="E13463" s="3" t="s">
        <v>11282</v>
      </c>
      <c r="F13463" s="3">
        <v>11.0</v>
      </c>
      <c r="G13463" s="3">
        <v>3.0</v>
      </c>
      <c r="H13463" s="3" t="s">
        <v>672</v>
      </c>
      <c r="I13463" s="3" t="s">
        <v>3871</v>
      </c>
      <c r="J13463" s="3" t="s">
        <v>674</v>
      </c>
      <c r="K13463" s="3" t="s">
        <v>24</v>
      </c>
      <c r="L13463" s="3">
        <v>5.0</v>
      </c>
      <c r="M13463" s="3" t="s">
        <v>25</v>
      </c>
      <c r="N13463" s="3" t="s">
        <v>12530</v>
      </c>
      <c r="O13463" s="3" t="s">
        <v>371</v>
      </c>
      <c r="P13463" s="4">
        <v>23367.0</v>
      </c>
      <c r="Q13463" s="3" t="s">
        <v>43</v>
      </c>
      <c r="S13463" s="3" t="s">
        <v>34</v>
      </c>
    </row>
    <row r="13464">
      <c r="A13464" s="2">
        <v>42318.714907407404</v>
      </c>
      <c r="B13464" s="3">
        <v>76.0</v>
      </c>
      <c r="C13464" s="3" t="s">
        <v>11139</v>
      </c>
      <c r="D13464" s="3">
        <v>81.0</v>
      </c>
      <c r="E13464" s="3" t="s">
        <v>11282</v>
      </c>
      <c r="F13464" s="3">
        <v>11.0</v>
      </c>
      <c r="G13464" s="3">
        <v>3.0</v>
      </c>
      <c r="H13464" s="3" t="s">
        <v>672</v>
      </c>
      <c r="I13464" s="3" t="s">
        <v>3871</v>
      </c>
      <c r="J13464" s="3" t="s">
        <v>674</v>
      </c>
      <c r="K13464" s="3" t="s">
        <v>24</v>
      </c>
      <c r="L13464" s="3">
        <v>6.0</v>
      </c>
      <c r="M13464" s="3" t="s">
        <v>30</v>
      </c>
      <c r="N13464" s="3" t="s">
        <v>12531</v>
      </c>
      <c r="O13464" s="3" t="s">
        <v>12532</v>
      </c>
      <c r="P13464" s="4">
        <v>35113.0</v>
      </c>
      <c r="Q13464" s="3" t="s">
        <v>191</v>
      </c>
      <c r="S13464" s="3" t="s">
        <v>34</v>
      </c>
    </row>
    <row r="13465">
      <c r="A13465" s="2">
        <v>42318.714907407404</v>
      </c>
      <c r="B13465" s="3">
        <v>76.0</v>
      </c>
      <c r="C13465" s="3" t="s">
        <v>11139</v>
      </c>
      <c r="D13465" s="3">
        <v>81.0</v>
      </c>
      <c r="E13465" s="3" t="s">
        <v>11282</v>
      </c>
      <c r="F13465" s="3">
        <v>11.0</v>
      </c>
      <c r="G13465" s="3">
        <v>3.0</v>
      </c>
      <c r="H13465" s="3" t="s">
        <v>672</v>
      </c>
      <c r="I13465" s="3" t="s">
        <v>3871</v>
      </c>
      <c r="J13465" s="3" t="s">
        <v>674</v>
      </c>
      <c r="K13465" s="3" t="s">
        <v>24</v>
      </c>
      <c r="L13465" s="3">
        <v>7.0</v>
      </c>
      <c r="M13465" s="3" t="s">
        <v>25</v>
      </c>
      <c r="N13465" s="3" t="s">
        <v>3274</v>
      </c>
      <c r="O13465" s="3" t="s">
        <v>664</v>
      </c>
      <c r="P13465" s="4">
        <v>21560.0</v>
      </c>
      <c r="Q13465" s="3" t="s">
        <v>43</v>
      </c>
      <c r="S13465" s="3" t="s">
        <v>34</v>
      </c>
    </row>
    <row r="13466">
      <c r="A13466" s="2">
        <v>42318.714907407404</v>
      </c>
      <c r="B13466" s="3">
        <v>76.0</v>
      </c>
      <c r="C13466" s="3" t="s">
        <v>11139</v>
      </c>
      <c r="D13466" s="3">
        <v>81.0</v>
      </c>
      <c r="E13466" s="3" t="s">
        <v>11282</v>
      </c>
      <c r="F13466" s="3">
        <v>11.0</v>
      </c>
      <c r="G13466" s="3">
        <v>3.0</v>
      </c>
      <c r="H13466" s="3" t="s">
        <v>672</v>
      </c>
      <c r="I13466" s="3" t="s">
        <v>3871</v>
      </c>
      <c r="J13466" s="3" t="s">
        <v>674</v>
      </c>
      <c r="K13466" s="3" t="s">
        <v>24</v>
      </c>
      <c r="L13466" s="3">
        <v>8.0</v>
      </c>
      <c r="M13466" s="3" t="s">
        <v>30</v>
      </c>
      <c r="N13466" s="3" t="s">
        <v>11287</v>
      </c>
      <c r="O13466" s="3" t="s">
        <v>186</v>
      </c>
      <c r="P13466" s="4">
        <v>21488.0</v>
      </c>
      <c r="Q13466" s="3" t="s">
        <v>40</v>
      </c>
      <c r="S13466" s="3" t="s">
        <v>34</v>
      </c>
    </row>
    <row r="13467">
      <c r="A13467" s="2">
        <v>42318.714907407404</v>
      </c>
      <c r="B13467" s="3">
        <v>76.0</v>
      </c>
      <c r="C13467" s="3" t="s">
        <v>11139</v>
      </c>
      <c r="D13467" s="3">
        <v>81.0</v>
      </c>
      <c r="E13467" s="3" t="s">
        <v>11282</v>
      </c>
      <c r="F13467" s="3">
        <v>11.0</v>
      </c>
      <c r="G13467" s="3">
        <v>3.0</v>
      </c>
      <c r="H13467" s="3" t="s">
        <v>672</v>
      </c>
      <c r="I13467" s="3" t="s">
        <v>3871</v>
      </c>
      <c r="J13467" s="3" t="s">
        <v>674</v>
      </c>
      <c r="K13467" s="3" t="s">
        <v>24</v>
      </c>
      <c r="L13467" s="3">
        <v>9.0</v>
      </c>
      <c r="M13467" s="3" t="s">
        <v>25</v>
      </c>
      <c r="N13467" s="3" t="s">
        <v>12533</v>
      </c>
      <c r="O13467" s="3" t="s">
        <v>1468</v>
      </c>
      <c r="P13467" s="4">
        <v>35118.0</v>
      </c>
      <c r="Q13467" s="3" t="s">
        <v>191</v>
      </c>
      <c r="S13467" s="3" t="s">
        <v>34</v>
      </c>
    </row>
    <row r="13468">
      <c r="A13468" s="2">
        <v>42318.714907407404</v>
      </c>
      <c r="B13468" s="3">
        <v>76.0</v>
      </c>
      <c r="C13468" s="3" t="s">
        <v>11139</v>
      </c>
      <c r="D13468" s="3">
        <v>81.0</v>
      </c>
      <c r="E13468" s="3" t="s">
        <v>11282</v>
      </c>
      <c r="F13468" s="3">
        <v>11.0</v>
      </c>
      <c r="G13468" s="3">
        <v>3.0</v>
      </c>
      <c r="H13468" s="3" t="s">
        <v>672</v>
      </c>
      <c r="I13468" s="3" t="s">
        <v>3871</v>
      </c>
      <c r="J13468" s="3" t="s">
        <v>674</v>
      </c>
      <c r="K13468" s="3" t="s">
        <v>24</v>
      </c>
      <c r="L13468" s="3">
        <v>10.0</v>
      </c>
      <c r="M13468" s="3" t="s">
        <v>30</v>
      </c>
      <c r="N13468" s="3" t="s">
        <v>12529</v>
      </c>
      <c r="O13468" s="3" t="s">
        <v>1109</v>
      </c>
      <c r="P13468" s="4">
        <v>33943.0</v>
      </c>
      <c r="Q13468" s="3" t="s">
        <v>191</v>
      </c>
      <c r="S13468" s="3" t="s">
        <v>34</v>
      </c>
    </row>
    <row r="13469">
      <c r="A13469" s="2">
        <v>42318.714907407404</v>
      </c>
      <c r="B13469" s="3">
        <v>76.0</v>
      </c>
      <c r="C13469" s="3" t="s">
        <v>11139</v>
      </c>
      <c r="D13469" s="3">
        <v>81.0</v>
      </c>
      <c r="E13469" s="3" t="s">
        <v>11282</v>
      </c>
      <c r="F13469" s="3">
        <v>11.0</v>
      </c>
      <c r="G13469" s="3">
        <v>3.0</v>
      </c>
      <c r="H13469" s="3" t="s">
        <v>672</v>
      </c>
      <c r="I13469" s="3" t="s">
        <v>3871</v>
      </c>
      <c r="J13469" s="3" t="s">
        <v>674</v>
      </c>
      <c r="K13469" s="3" t="s">
        <v>24</v>
      </c>
      <c r="L13469" s="3">
        <v>11.0</v>
      </c>
      <c r="M13469" s="3" t="s">
        <v>25</v>
      </c>
      <c r="N13469" s="3" t="s">
        <v>2734</v>
      </c>
      <c r="O13469" s="3" t="s">
        <v>1275</v>
      </c>
      <c r="P13469" s="4">
        <v>25323.0</v>
      </c>
      <c r="Q13469" s="3" t="s">
        <v>132</v>
      </c>
      <c r="S13469" s="3" t="s">
        <v>34</v>
      </c>
    </row>
    <row r="13470">
      <c r="A13470" s="2">
        <v>42318.714907407404</v>
      </c>
      <c r="B13470" s="3">
        <v>76.0</v>
      </c>
      <c r="C13470" s="3" t="s">
        <v>11139</v>
      </c>
      <c r="D13470" s="3">
        <v>81.0</v>
      </c>
      <c r="E13470" s="3" t="s">
        <v>11282</v>
      </c>
      <c r="F13470" s="3">
        <v>11.0</v>
      </c>
      <c r="G13470" s="3">
        <v>3.0</v>
      </c>
      <c r="H13470" s="3" t="s">
        <v>672</v>
      </c>
      <c r="I13470" s="3" t="s">
        <v>3871</v>
      </c>
      <c r="J13470" s="3" t="s">
        <v>674</v>
      </c>
      <c r="K13470" s="3" t="s">
        <v>24</v>
      </c>
      <c r="L13470" s="3">
        <v>12.0</v>
      </c>
      <c r="M13470" s="3" t="s">
        <v>30</v>
      </c>
      <c r="N13470" s="3" t="s">
        <v>12287</v>
      </c>
      <c r="O13470" s="3" t="s">
        <v>946</v>
      </c>
      <c r="P13470" s="4">
        <v>28604.0</v>
      </c>
      <c r="Q13470" s="3" t="s">
        <v>132</v>
      </c>
      <c r="S13470" s="3" t="s">
        <v>34</v>
      </c>
    </row>
    <row r="13471">
      <c r="A13471" s="2">
        <v>42318.714907407404</v>
      </c>
      <c r="B13471" s="3">
        <v>76.0</v>
      </c>
      <c r="C13471" s="3" t="s">
        <v>11139</v>
      </c>
      <c r="D13471" s="3">
        <v>81.0</v>
      </c>
      <c r="E13471" s="3" t="s">
        <v>11282</v>
      </c>
      <c r="F13471" s="3">
        <v>11.0</v>
      </c>
      <c r="G13471" s="3">
        <v>3.0</v>
      </c>
      <c r="H13471" s="3" t="s">
        <v>672</v>
      </c>
      <c r="I13471" s="3" t="s">
        <v>3871</v>
      </c>
      <c r="J13471" s="3" t="s">
        <v>674</v>
      </c>
      <c r="K13471" s="3" t="s">
        <v>24</v>
      </c>
      <c r="L13471" s="3">
        <v>13.0</v>
      </c>
      <c r="M13471" s="3" t="s">
        <v>25</v>
      </c>
      <c r="N13471" s="3" t="s">
        <v>12534</v>
      </c>
      <c r="O13471" s="3" t="s">
        <v>109</v>
      </c>
      <c r="P13471" s="4">
        <v>21595.0</v>
      </c>
      <c r="Q13471" s="3" t="s">
        <v>33</v>
      </c>
      <c r="S13471" s="3" t="s">
        <v>34</v>
      </c>
    </row>
    <row r="13472">
      <c r="A13472" s="2">
        <v>42318.714907407404</v>
      </c>
      <c r="B13472" s="3">
        <v>76.0</v>
      </c>
      <c r="C13472" s="3" t="s">
        <v>11139</v>
      </c>
      <c r="D13472" s="3">
        <v>82.0</v>
      </c>
      <c r="E13472" s="3" t="s">
        <v>11292</v>
      </c>
      <c r="F13472" s="3">
        <v>11.0</v>
      </c>
      <c r="G13472" s="3">
        <v>3.0</v>
      </c>
      <c r="H13472" s="3" t="s">
        <v>672</v>
      </c>
      <c r="I13472" s="3" t="s">
        <v>3871</v>
      </c>
      <c r="J13472" s="3" t="s">
        <v>674</v>
      </c>
      <c r="K13472" s="3" t="s">
        <v>24</v>
      </c>
      <c r="L13472" s="3">
        <v>1.0</v>
      </c>
      <c r="M13472" s="3" t="s">
        <v>25</v>
      </c>
      <c r="N13472" s="3" t="s">
        <v>2903</v>
      </c>
      <c r="O13472" s="3" t="s">
        <v>12535</v>
      </c>
      <c r="P13472" s="4">
        <v>29846.0</v>
      </c>
      <c r="Q13472" s="3" t="s">
        <v>37</v>
      </c>
      <c r="S13472" s="3" t="s">
        <v>34</v>
      </c>
    </row>
    <row r="13473">
      <c r="A13473" s="2">
        <v>42318.714907407404</v>
      </c>
      <c r="B13473" s="3">
        <v>76.0</v>
      </c>
      <c r="C13473" s="3" t="s">
        <v>11139</v>
      </c>
      <c r="D13473" s="3">
        <v>82.0</v>
      </c>
      <c r="E13473" s="3" t="s">
        <v>11292</v>
      </c>
      <c r="F13473" s="3">
        <v>11.0</v>
      </c>
      <c r="G13473" s="3">
        <v>3.0</v>
      </c>
      <c r="H13473" s="3" t="s">
        <v>672</v>
      </c>
      <c r="I13473" s="3" t="s">
        <v>3871</v>
      </c>
      <c r="J13473" s="3" t="s">
        <v>674</v>
      </c>
      <c r="K13473" s="3" t="s">
        <v>24</v>
      </c>
      <c r="L13473" s="3">
        <v>2.0</v>
      </c>
      <c r="M13473" s="3" t="s">
        <v>30</v>
      </c>
      <c r="N13473" s="3" t="s">
        <v>12536</v>
      </c>
      <c r="O13473" s="3" t="s">
        <v>171</v>
      </c>
      <c r="P13473" s="4">
        <v>19256.0</v>
      </c>
      <c r="Q13473" s="3" t="s">
        <v>49</v>
      </c>
      <c r="S13473" s="3" t="s">
        <v>34</v>
      </c>
    </row>
    <row r="13474">
      <c r="A13474" s="2">
        <v>42318.714907407404</v>
      </c>
      <c r="B13474" s="3">
        <v>76.0</v>
      </c>
      <c r="C13474" s="3" t="s">
        <v>11139</v>
      </c>
      <c r="D13474" s="3">
        <v>82.0</v>
      </c>
      <c r="E13474" s="3" t="s">
        <v>11292</v>
      </c>
      <c r="F13474" s="3">
        <v>11.0</v>
      </c>
      <c r="G13474" s="3">
        <v>3.0</v>
      </c>
      <c r="H13474" s="3" t="s">
        <v>672</v>
      </c>
      <c r="I13474" s="3" t="s">
        <v>3871</v>
      </c>
      <c r="J13474" s="3" t="s">
        <v>674</v>
      </c>
      <c r="K13474" s="3" t="s">
        <v>24</v>
      </c>
      <c r="L13474" s="3">
        <v>3.0</v>
      </c>
      <c r="M13474" s="3" t="s">
        <v>25</v>
      </c>
      <c r="N13474" s="3" t="s">
        <v>12537</v>
      </c>
      <c r="O13474" s="3" t="s">
        <v>681</v>
      </c>
      <c r="P13474" s="4">
        <v>34232.0</v>
      </c>
      <c r="Q13474" s="3" t="s">
        <v>191</v>
      </c>
      <c r="S13474" s="3" t="s">
        <v>34</v>
      </c>
    </row>
    <row r="13475">
      <c r="A13475" s="2">
        <v>42318.714907407404</v>
      </c>
      <c r="B13475" s="3">
        <v>76.0</v>
      </c>
      <c r="C13475" s="3" t="s">
        <v>11139</v>
      </c>
      <c r="D13475" s="3">
        <v>82.0</v>
      </c>
      <c r="E13475" s="3" t="s">
        <v>11292</v>
      </c>
      <c r="F13475" s="3">
        <v>11.0</v>
      </c>
      <c r="G13475" s="3">
        <v>3.0</v>
      </c>
      <c r="H13475" s="3" t="s">
        <v>672</v>
      </c>
      <c r="I13475" s="3" t="s">
        <v>3871</v>
      </c>
      <c r="J13475" s="3" t="s">
        <v>674</v>
      </c>
      <c r="K13475" s="3" t="s">
        <v>24</v>
      </c>
      <c r="L13475" s="3">
        <v>4.0</v>
      </c>
      <c r="M13475" s="3" t="s">
        <v>30</v>
      </c>
      <c r="N13475" s="3" t="s">
        <v>12538</v>
      </c>
      <c r="O13475" s="3" t="s">
        <v>2896</v>
      </c>
      <c r="P13475" s="4">
        <v>17756.0</v>
      </c>
      <c r="Q13475" s="3" t="s">
        <v>49</v>
      </c>
      <c r="S13475" s="3" t="s">
        <v>34</v>
      </c>
    </row>
    <row r="13476">
      <c r="A13476" s="2">
        <v>42318.714907407404</v>
      </c>
      <c r="B13476" s="3">
        <v>76.0</v>
      </c>
      <c r="C13476" s="3" t="s">
        <v>11139</v>
      </c>
      <c r="D13476" s="3">
        <v>82.0</v>
      </c>
      <c r="E13476" s="3" t="s">
        <v>11292</v>
      </c>
      <c r="F13476" s="3">
        <v>11.0</v>
      </c>
      <c r="G13476" s="3">
        <v>3.0</v>
      </c>
      <c r="H13476" s="3" t="s">
        <v>672</v>
      </c>
      <c r="I13476" s="3" t="s">
        <v>3871</v>
      </c>
      <c r="J13476" s="3" t="s">
        <v>674</v>
      </c>
      <c r="K13476" s="3" t="s">
        <v>24</v>
      </c>
      <c r="L13476" s="3">
        <v>5.0</v>
      </c>
      <c r="M13476" s="3" t="s">
        <v>25</v>
      </c>
      <c r="N13476" s="3" t="s">
        <v>12539</v>
      </c>
      <c r="O13476" s="3" t="s">
        <v>275</v>
      </c>
      <c r="P13476" s="4">
        <v>17506.0</v>
      </c>
      <c r="Q13476" s="3" t="s">
        <v>33</v>
      </c>
      <c r="S13476" s="3" t="s">
        <v>34</v>
      </c>
    </row>
    <row r="13477">
      <c r="A13477" s="2">
        <v>42318.714907407404</v>
      </c>
      <c r="B13477" s="3">
        <v>76.0</v>
      </c>
      <c r="C13477" s="3" t="s">
        <v>11139</v>
      </c>
      <c r="D13477" s="3">
        <v>82.0</v>
      </c>
      <c r="E13477" s="3" t="s">
        <v>11292</v>
      </c>
      <c r="F13477" s="3">
        <v>11.0</v>
      </c>
      <c r="G13477" s="3">
        <v>3.0</v>
      </c>
      <c r="H13477" s="3" t="s">
        <v>672</v>
      </c>
      <c r="I13477" s="3" t="s">
        <v>3871</v>
      </c>
      <c r="J13477" s="3" t="s">
        <v>674</v>
      </c>
      <c r="K13477" s="3" t="s">
        <v>24</v>
      </c>
      <c r="L13477" s="3">
        <v>6.0</v>
      </c>
      <c r="M13477" s="3" t="s">
        <v>30</v>
      </c>
      <c r="N13477" s="3" t="s">
        <v>12540</v>
      </c>
      <c r="O13477" s="3" t="s">
        <v>121</v>
      </c>
      <c r="P13477" s="4">
        <v>21182.0</v>
      </c>
      <c r="Q13477" s="3" t="s">
        <v>132</v>
      </c>
      <c r="S13477" s="3" t="s">
        <v>34</v>
      </c>
    </row>
    <row r="13478">
      <c r="A13478" s="2">
        <v>42318.714907407404</v>
      </c>
      <c r="B13478" s="3">
        <v>76.0</v>
      </c>
      <c r="C13478" s="3" t="s">
        <v>11139</v>
      </c>
      <c r="D13478" s="3">
        <v>82.0</v>
      </c>
      <c r="E13478" s="3" t="s">
        <v>11292</v>
      </c>
      <c r="F13478" s="3">
        <v>11.0</v>
      </c>
      <c r="G13478" s="3">
        <v>3.0</v>
      </c>
      <c r="H13478" s="3" t="s">
        <v>672</v>
      </c>
      <c r="I13478" s="3" t="s">
        <v>3871</v>
      </c>
      <c r="J13478" s="3" t="s">
        <v>674</v>
      </c>
      <c r="K13478" s="3" t="s">
        <v>24</v>
      </c>
      <c r="L13478" s="3">
        <v>7.0</v>
      </c>
      <c r="M13478" s="3" t="s">
        <v>25</v>
      </c>
      <c r="N13478" s="3" t="s">
        <v>5260</v>
      </c>
      <c r="O13478" s="3" t="s">
        <v>417</v>
      </c>
      <c r="P13478" s="4">
        <v>17540.0</v>
      </c>
      <c r="Q13478" s="3" t="s">
        <v>105</v>
      </c>
      <c r="S13478" s="3" t="s">
        <v>34</v>
      </c>
    </row>
    <row r="13479">
      <c r="A13479" s="2">
        <v>42318.714907407404</v>
      </c>
      <c r="B13479" s="3">
        <v>76.0</v>
      </c>
      <c r="C13479" s="3" t="s">
        <v>11139</v>
      </c>
      <c r="D13479" s="3">
        <v>82.0</v>
      </c>
      <c r="E13479" s="3" t="s">
        <v>11292</v>
      </c>
      <c r="F13479" s="3">
        <v>11.0</v>
      </c>
      <c r="G13479" s="3">
        <v>3.0</v>
      </c>
      <c r="H13479" s="3" t="s">
        <v>672</v>
      </c>
      <c r="I13479" s="3" t="s">
        <v>3871</v>
      </c>
      <c r="J13479" s="3" t="s">
        <v>674</v>
      </c>
      <c r="K13479" s="3" t="s">
        <v>24</v>
      </c>
      <c r="L13479" s="3">
        <v>8.0</v>
      </c>
      <c r="M13479" s="3" t="s">
        <v>30</v>
      </c>
      <c r="N13479" s="3" t="s">
        <v>12541</v>
      </c>
      <c r="O13479" s="3" t="s">
        <v>1403</v>
      </c>
      <c r="P13479" s="4">
        <v>15672.0</v>
      </c>
      <c r="Q13479" s="3" t="s">
        <v>117</v>
      </c>
      <c r="S13479" s="3" t="s">
        <v>34</v>
      </c>
    </row>
    <row r="13480">
      <c r="A13480" s="2">
        <v>42318.714907407404</v>
      </c>
      <c r="B13480" s="3">
        <v>76.0</v>
      </c>
      <c r="C13480" s="3" t="s">
        <v>11139</v>
      </c>
      <c r="D13480" s="3">
        <v>82.0</v>
      </c>
      <c r="E13480" s="3" t="s">
        <v>11292</v>
      </c>
      <c r="F13480" s="3">
        <v>11.0</v>
      </c>
      <c r="G13480" s="3">
        <v>3.0</v>
      </c>
      <c r="H13480" s="3" t="s">
        <v>672</v>
      </c>
      <c r="I13480" s="3" t="s">
        <v>3871</v>
      </c>
      <c r="J13480" s="3" t="s">
        <v>674</v>
      </c>
      <c r="K13480" s="3" t="s">
        <v>24</v>
      </c>
      <c r="L13480" s="3">
        <v>9.0</v>
      </c>
      <c r="M13480" s="3" t="s">
        <v>25</v>
      </c>
      <c r="N13480" s="3" t="s">
        <v>12542</v>
      </c>
      <c r="O13480" s="3" t="s">
        <v>218</v>
      </c>
      <c r="P13480" s="4">
        <v>17343.0</v>
      </c>
      <c r="Q13480" s="3" t="s">
        <v>49</v>
      </c>
      <c r="S13480" s="3" t="s">
        <v>34</v>
      </c>
    </row>
    <row r="13481">
      <c r="A13481" s="2">
        <v>42318.714907407404</v>
      </c>
      <c r="B13481" s="3">
        <v>76.0</v>
      </c>
      <c r="C13481" s="3" t="s">
        <v>11139</v>
      </c>
      <c r="D13481" s="3">
        <v>9.0</v>
      </c>
      <c r="E13481" s="3" t="s">
        <v>11140</v>
      </c>
      <c r="F13481" s="3">
        <v>12.0</v>
      </c>
      <c r="G13481" s="3">
        <v>2.0</v>
      </c>
      <c r="H13481" s="3" t="s">
        <v>1615</v>
      </c>
      <c r="I13481" s="3" t="s">
        <v>4065</v>
      </c>
      <c r="J13481" s="3" t="s">
        <v>1617</v>
      </c>
      <c r="K13481" s="3" t="s">
        <v>24</v>
      </c>
      <c r="L13481" s="3">
        <v>1.0</v>
      </c>
      <c r="M13481" s="3" t="s">
        <v>30</v>
      </c>
      <c r="N13481" s="3" t="s">
        <v>4169</v>
      </c>
      <c r="O13481" s="3" t="s">
        <v>431</v>
      </c>
      <c r="P13481" s="4">
        <v>18702.0</v>
      </c>
      <c r="Q13481" s="3" t="s">
        <v>115</v>
      </c>
      <c r="S13481" s="3" t="s">
        <v>34</v>
      </c>
    </row>
    <row r="13482">
      <c r="A13482" s="2">
        <v>42318.714907407404</v>
      </c>
      <c r="B13482" s="3">
        <v>76.0</v>
      </c>
      <c r="C13482" s="3" t="s">
        <v>11139</v>
      </c>
      <c r="D13482" s="3">
        <v>9.0</v>
      </c>
      <c r="E13482" s="3" t="s">
        <v>11140</v>
      </c>
      <c r="F13482" s="3">
        <v>12.0</v>
      </c>
      <c r="G13482" s="3">
        <v>2.0</v>
      </c>
      <c r="H13482" s="3" t="s">
        <v>1615</v>
      </c>
      <c r="I13482" s="3" t="s">
        <v>4065</v>
      </c>
      <c r="J13482" s="3" t="s">
        <v>1617</v>
      </c>
      <c r="K13482" s="3" t="s">
        <v>24</v>
      </c>
      <c r="L13482" s="3">
        <v>2.0</v>
      </c>
      <c r="M13482" s="3" t="s">
        <v>25</v>
      </c>
      <c r="N13482" s="3" t="s">
        <v>12543</v>
      </c>
      <c r="O13482" s="3" t="s">
        <v>200</v>
      </c>
      <c r="P13482" s="4">
        <v>19137.0</v>
      </c>
      <c r="Q13482" s="3" t="s">
        <v>132</v>
      </c>
      <c r="S13482" s="3" t="s">
        <v>34</v>
      </c>
    </row>
    <row r="13483">
      <c r="A13483" s="2">
        <v>42318.714907407404</v>
      </c>
      <c r="B13483" s="3">
        <v>76.0</v>
      </c>
      <c r="C13483" s="3" t="s">
        <v>11139</v>
      </c>
      <c r="D13483" s="3">
        <v>9.0</v>
      </c>
      <c r="E13483" s="3" t="s">
        <v>11140</v>
      </c>
      <c r="F13483" s="3">
        <v>12.0</v>
      </c>
      <c r="G13483" s="3">
        <v>2.0</v>
      </c>
      <c r="H13483" s="3" t="s">
        <v>1615</v>
      </c>
      <c r="I13483" s="3" t="s">
        <v>4065</v>
      </c>
      <c r="J13483" s="3" t="s">
        <v>1617</v>
      </c>
      <c r="K13483" s="3" t="s">
        <v>24</v>
      </c>
      <c r="L13483" s="3">
        <v>3.0</v>
      </c>
      <c r="M13483" s="3" t="s">
        <v>30</v>
      </c>
      <c r="N13483" s="3" t="s">
        <v>12544</v>
      </c>
      <c r="O13483" s="3" t="s">
        <v>364</v>
      </c>
      <c r="P13483" s="4">
        <v>22728.0</v>
      </c>
      <c r="Q13483" s="3" t="s">
        <v>37</v>
      </c>
      <c r="S13483" s="3" t="s">
        <v>34</v>
      </c>
    </row>
    <row r="13484">
      <c r="A13484" s="2">
        <v>42318.714907407404</v>
      </c>
      <c r="B13484" s="3">
        <v>76.0</v>
      </c>
      <c r="C13484" s="3" t="s">
        <v>11139</v>
      </c>
      <c r="D13484" s="3">
        <v>9.0</v>
      </c>
      <c r="E13484" s="3" t="s">
        <v>11140</v>
      </c>
      <c r="F13484" s="3">
        <v>12.0</v>
      </c>
      <c r="G13484" s="3">
        <v>2.0</v>
      </c>
      <c r="H13484" s="3" t="s">
        <v>1615</v>
      </c>
      <c r="I13484" s="3" t="s">
        <v>4065</v>
      </c>
      <c r="J13484" s="3" t="s">
        <v>1617</v>
      </c>
      <c r="K13484" s="3" t="s">
        <v>24</v>
      </c>
      <c r="L13484" s="3">
        <v>4.0</v>
      </c>
      <c r="M13484" s="3" t="s">
        <v>25</v>
      </c>
      <c r="N13484" s="3" t="s">
        <v>12545</v>
      </c>
      <c r="O13484" s="3" t="s">
        <v>95</v>
      </c>
      <c r="P13484" s="4">
        <v>22973.0</v>
      </c>
      <c r="Q13484" s="3" t="s">
        <v>28</v>
      </c>
      <c r="S13484" s="3" t="s">
        <v>34</v>
      </c>
    </row>
    <row r="13485">
      <c r="A13485" s="2">
        <v>42318.714907407404</v>
      </c>
      <c r="B13485" s="3">
        <v>76.0</v>
      </c>
      <c r="C13485" s="3" t="s">
        <v>11139</v>
      </c>
      <c r="D13485" s="3">
        <v>9.0</v>
      </c>
      <c r="E13485" s="3" t="s">
        <v>11140</v>
      </c>
      <c r="F13485" s="3">
        <v>12.0</v>
      </c>
      <c r="G13485" s="3">
        <v>2.0</v>
      </c>
      <c r="H13485" s="3" t="s">
        <v>1615</v>
      </c>
      <c r="I13485" s="3" t="s">
        <v>4065</v>
      </c>
      <c r="J13485" s="3" t="s">
        <v>1617</v>
      </c>
      <c r="K13485" s="3" t="s">
        <v>24</v>
      </c>
      <c r="L13485" s="3">
        <v>5.0</v>
      </c>
      <c r="M13485" s="3" t="s">
        <v>30</v>
      </c>
      <c r="N13485" s="3" t="s">
        <v>2078</v>
      </c>
      <c r="O13485" s="3" t="s">
        <v>299</v>
      </c>
      <c r="P13485" s="4">
        <v>22830.0</v>
      </c>
      <c r="Q13485" s="3" t="s">
        <v>37</v>
      </c>
      <c r="S13485" s="3" t="s">
        <v>34</v>
      </c>
    </row>
    <row r="13486">
      <c r="A13486" s="2">
        <v>42318.714907407404</v>
      </c>
      <c r="B13486" s="3">
        <v>76.0</v>
      </c>
      <c r="C13486" s="3" t="s">
        <v>11139</v>
      </c>
      <c r="D13486" s="3">
        <v>9.0</v>
      </c>
      <c r="E13486" s="3" t="s">
        <v>11140</v>
      </c>
      <c r="F13486" s="3">
        <v>12.0</v>
      </c>
      <c r="G13486" s="3">
        <v>2.0</v>
      </c>
      <c r="H13486" s="3" t="s">
        <v>1615</v>
      </c>
      <c r="I13486" s="3" t="s">
        <v>4065</v>
      </c>
      <c r="J13486" s="3" t="s">
        <v>1617</v>
      </c>
      <c r="K13486" s="3" t="s">
        <v>24</v>
      </c>
      <c r="L13486" s="3">
        <v>6.0</v>
      </c>
      <c r="M13486" s="3" t="s">
        <v>25</v>
      </c>
      <c r="N13486" s="3" t="s">
        <v>12546</v>
      </c>
      <c r="O13486" s="3" t="s">
        <v>536</v>
      </c>
      <c r="P13486" s="4">
        <v>19313.0</v>
      </c>
      <c r="Q13486" s="3" t="s">
        <v>37</v>
      </c>
      <c r="S13486" s="3" t="s">
        <v>34</v>
      </c>
    </row>
    <row r="13487">
      <c r="A13487" s="2">
        <v>42318.714907407404</v>
      </c>
      <c r="B13487" s="3">
        <v>76.0</v>
      </c>
      <c r="C13487" s="3" t="s">
        <v>11139</v>
      </c>
      <c r="D13487" s="3">
        <v>11.0</v>
      </c>
      <c r="E13487" s="3" t="s">
        <v>1239</v>
      </c>
      <c r="F13487" s="3">
        <v>12.0</v>
      </c>
      <c r="G13487" s="3">
        <v>2.0</v>
      </c>
      <c r="H13487" s="3" t="s">
        <v>1615</v>
      </c>
      <c r="I13487" s="3" t="s">
        <v>4065</v>
      </c>
      <c r="J13487" s="3" t="s">
        <v>1617</v>
      </c>
      <c r="K13487" s="3" t="s">
        <v>24</v>
      </c>
      <c r="L13487" s="3">
        <v>1.0</v>
      </c>
      <c r="M13487" s="3" t="s">
        <v>25</v>
      </c>
      <c r="N13487" s="3" t="s">
        <v>12547</v>
      </c>
      <c r="O13487" s="3" t="s">
        <v>102</v>
      </c>
      <c r="P13487" s="4">
        <v>23796.0</v>
      </c>
      <c r="Q13487" s="3" t="s">
        <v>37</v>
      </c>
      <c r="S13487" s="3" t="s">
        <v>34</v>
      </c>
    </row>
    <row r="13488">
      <c r="A13488" s="2">
        <v>42318.714907407404</v>
      </c>
      <c r="B13488" s="3">
        <v>76.0</v>
      </c>
      <c r="C13488" s="3" t="s">
        <v>11139</v>
      </c>
      <c r="D13488" s="3">
        <v>11.0</v>
      </c>
      <c r="E13488" s="3" t="s">
        <v>1239</v>
      </c>
      <c r="F13488" s="3">
        <v>12.0</v>
      </c>
      <c r="G13488" s="3">
        <v>2.0</v>
      </c>
      <c r="H13488" s="3" t="s">
        <v>1615</v>
      </c>
      <c r="I13488" s="3" t="s">
        <v>4065</v>
      </c>
      <c r="J13488" s="3" t="s">
        <v>1617</v>
      </c>
      <c r="K13488" s="3" t="s">
        <v>24</v>
      </c>
      <c r="L13488" s="3">
        <v>2.0</v>
      </c>
      <c r="M13488" s="3" t="s">
        <v>30</v>
      </c>
      <c r="N13488" s="3" t="s">
        <v>5412</v>
      </c>
      <c r="O13488" s="3" t="s">
        <v>9691</v>
      </c>
      <c r="P13488" s="4">
        <v>18043.0</v>
      </c>
      <c r="Q13488" s="3" t="s">
        <v>132</v>
      </c>
      <c r="S13488" s="3" t="s">
        <v>34</v>
      </c>
    </row>
    <row r="13489">
      <c r="A13489" s="2">
        <v>42318.714907407404</v>
      </c>
      <c r="B13489" s="3">
        <v>76.0</v>
      </c>
      <c r="C13489" s="3" t="s">
        <v>11139</v>
      </c>
      <c r="D13489" s="3">
        <v>11.0</v>
      </c>
      <c r="E13489" s="3" t="s">
        <v>1239</v>
      </c>
      <c r="F13489" s="3">
        <v>12.0</v>
      </c>
      <c r="G13489" s="3">
        <v>2.0</v>
      </c>
      <c r="H13489" s="3" t="s">
        <v>1615</v>
      </c>
      <c r="I13489" s="3" t="s">
        <v>4065</v>
      </c>
      <c r="J13489" s="3" t="s">
        <v>1617</v>
      </c>
      <c r="K13489" s="3" t="s">
        <v>24</v>
      </c>
      <c r="L13489" s="3">
        <v>3.0</v>
      </c>
      <c r="M13489" s="3" t="s">
        <v>25</v>
      </c>
      <c r="N13489" s="3" t="s">
        <v>11354</v>
      </c>
      <c r="O13489" s="3" t="s">
        <v>980</v>
      </c>
      <c r="P13489" s="4">
        <v>13190.0</v>
      </c>
      <c r="Q13489" s="3" t="s">
        <v>145</v>
      </c>
      <c r="S13489" s="3" t="s">
        <v>34</v>
      </c>
    </row>
    <row r="13490">
      <c r="A13490" s="2">
        <v>42318.714907407404</v>
      </c>
      <c r="B13490" s="3">
        <v>76.0</v>
      </c>
      <c r="C13490" s="3" t="s">
        <v>11139</v>
      </c>
      <c r="D13490" s="3">
        <v>11.0</v>
      </c>
      <c r="E13490" s="3" t="s">
        <v>1239</v>
      </c>
      <c r="F13490" s="3">
        <v>12.0</v>
      </c>
      <c r="G13490" s="3">
        <v>2.0</v>
      </c>
      <c r="H13490" s="3" t="s">
        <v>1615</v>
      </c>
      <c r="I13490" s="3" t="s">
        <v>4065</v>
      </c>
      <c r="J13490" s="3" t="s">
        <v>1617</v>
      </c>
      <c r="K13490" s="3" t="s">
        <v>24</v>
      </c>
      <c r="L13490" s="3">
        <v>4.0</v>
      </c>
      <c r="M13490" s="3" t="s">
        <v>30</v>
      </c>
      <c r="N13490" s="3" t="s">
        <v>12548</v>
      </c>
      <c r="O13490" s="3" t="s">
        <v>803</v>
      </c>
      <c r="P13490" s="4">
        <v>17058.0</v>
      </c>
      <c r="Q13490" s="3" t="s">
        <v>37</v>
      </c>
      <c r="S13490" s="3" t="s">
        <v>34</v>
      </c>
    </row>
    <row r="13491">
      <c r="A13491" s="2">
        <v>42318.714907407404</v>
      </c>
      <c r="B13491" s="3">
        <v>76.0</v>
      </c>
      <c r="C13491" s="3" t="s">
        <v>11139</v>
      </c>
      <c r="D13491" s="3">
        <v>11.0</v>
      </c>
      <c r="E13491" s="3" t="s">
        <v>1239</v>
      </c>
      <c r="F13491" s="3">
        <v>12.0</v>
      </c>
      <c r="G13491" s="3">
        <v>2.0</v>
      </c>
      <c r="H13491" s="3" t="s">
        <v>1615</v>
      </c>
      <c r="I13491" s="3" t="s">
        <v>4065</v>
      </c>
      <c r="J13491" s="3" t="s">
        <v>1617</v>
      </c>
      <c r="K13491" s="3" t="s">
        <v>24</v>
      </c>
      <c r="L13491" s="3">
        <v>5.0</v>
      </c>
      <c r="M13491" s="3" t="s">
        <v>25</v>
      </c>
      <c r="N13491" s="3" t="s">
        <v>12549</v>
      </c>
      <c r="O13491" s="3" t="s">
        <v>12550</v>
      </c>
      <c r="P13491" s="4">
        <v>26542.0</v>
      </c>
      <c r="Q13491" s="3" t="s">
        <v>37</v>
      </c>
      <c r="S13491" s="3" t="s">
        <v>34</v>
      </c>
    </row>
    <row r="13492">
      <c r="A13492" s="2">
        <v>42318.714907407404</v>
      </c>
      <c r="B13492" s="3">
        <v>76.0</v>
      </c>
      <c r="C13492" s="3" t="s">
        <v>11139</v>
      </c>
      <c r="D13492" s="3">
        <v>11.0</v>
      </c>
      <c r="E13492" s="3" t="s">
        <v>1239</v>
      </c>
      <c r="F13492" s="3">
        <v>12.0</v>
      </c>
      <c r="G13492" s="3">
        <v>2.0</v>
      </c>
      <c r="H13492" s="3" t="s">
        <v>1615</v>
      </c>
      <c r="I13492" s="3" t="s">
        <v>4065</v>
      </c>
      <c r="J13492" s="3" t="s">
        <v>1617</v>
      </c>
      <c r="K13492" s="3" t="s">
        <v>24</v>
      </c>
      <c r="L13492" s="3">
        <v>6.0</v>
      </c>
      <c r="M13492" s="3" t="s">
        <v>30</v>
      </c>
      <c r="N13492" s="3" t="s">
        <v>12551</v>
      </c>
      <c r="O13492" s="3" t="s">
        <v>375</v>
      </c>
      <c r="P13492" s="4">
        <v>24949.0</v>
      </c>
      <c r="Q13492" s="3" t="s">
        <v>60</v>
      </c>
      <c r="S13492" s="3" t="s">
        <v>34</v>
      </c>
    </row>
    <row r="13493">
      <c r="A13493" s="2">
        <v>42318.714907407404</v>
      </c>
      <c r="B13493" s="3">
        <v>76.0</v>
      </c>
      <c r="C13493" s="3" t="s">
        <v>11139</v>
      </c>
      <c r="D13493" s="3">
        <v>11.0</v>
      </c>
      <c r="E13493" s="3" t="s">
        <v>1239</v>
      </c>
      <c r="F13493" s="3">
        <v>12.0</v>
      </c>
      <c r="G13493" s="3">
        <v>2.0</v>
      </c>
      <c r="H13493" s="3" t="s">
        <v>1615</v>
      </c>
      <c r="I13493" s="3" t="s">
        <v>4065</v>
      </c>
      <c r="J13493" s="3" t="s">
        <v>1617</v>
      </c>
      <c r="K13493" s="3" t="s">
        <v>24</v>
      </c>
      <c r="L13493" s="3">
        <v>7.0</v>
      </c>
      <c r="M13493" s="3" t="s">
        <v>25</v>
      </c>
      <c r="N13493" s="3" t="s">
        <v>10992</v>
      </c>
      <c r="O13493" s="3" t="s">
        <v>95</v>
      </c>
      <c r="P13493" s="4">
        <v>19448.0</v>
      </c>
      <c r="Q13493" s="3" t="s">
        <v>49</v>
      </c>
      <c r="S13493" s="3" t="s">
        <v>34</v>
      </c>
    </row>
    <row r="13494">
      <c r="A13494" s="2">
        <v>42318.714907407404</v>
      </c>
      <c r="B13494" s="3">
        <v>76.0</v>
      </c>
      <c r="C13494" s="3" t="s">
        <v>11139</v>
      </c>
      <c r="D13494" s="3">
        <v>11.0</v>
      </c>
      <c r="E13494" s="3" t="s">
        <v>1239</v>
      </c>
      <c r="F13494" s="3">
        <v>12.0</v>
      </c>
      <c r="G13494" s="3">
        <v>2.0</v>
      </c>
      <c r="H13494" s="3" t="s">
        <v>1615</v>
      </c>
      <c r="I13494" s="3" t="s">
        <v>4065</v>
      </c>
      <c r="J13494" s="3" t="s">
        <v>1617</v>
      </c>
      <c r="K13494" s="3" t="s">
        <v>24</v>
      </c>
      <c r="L13494" s="3">
        <v>8.0</v>
      </c>
      <c r="M13494" s="3" t="s">
        <v>30</v>
      </c>
      <c r="N13494" s="3" t="s">
        <v>12552</v>
      </c>
      <c r="O13494" s="3" t="s">
        <v>186</v>
      </c>
      <c r="P13494" s="4">
        <v>17705.0</v>
      </c>
      <c r="Q13494" s="3" t="s">
        <v>49</v>
      </c>
      <c r="S13494" s="3" t="s">
        <v>34</v>
      </c>
    </row>
    <row r="13495">
      <c r="A13495" s="2">
        <v>42318.714907407404</v>
      </c>
      <c r="B13495" s="3">
        <v>76.0</v>
      </c>
      <c r="C13495" s="3" t="s">
        <v>11139</v>
      </c>
      <c r="D13495" s="3">
        <v>11.0</v>
      </c>
      <c r="E13495" s="3" t="s">
        <v>1239</v>
      </c>
      <c r="F13495" s="3">
        <v>12.0</v>
      </c>
      <c r="G13495" s="3">
        <v>2.0</v>
      </c>
      <c r="H13495" s="3" t="s">
        <v>1615</v>
      </c>
      <c r="I13495" s="3" t="s">
        <v>4065</v>
      </c>
      <c r="J13495" s="3" t="s">
        <v>1617</v>
      </c>
      <c r="K13495" s="3" t="s">
        <v>24</v>
      </c>
      <c r="L13495" s="3">
        <v>9.0</v>
      </c>
      <c r="M13495" s="3" t="s">
        <v>25</v>
      </c>
      <c r="N13495" s="3" t="s">
        <v>12553</v>
      </c>
      <c r="O13495" s="3" t="s">
        <v>7301</v>
      </c>
      <c r="P13495" s="4">
        <v>30285.0</v>
      </c>
      <c r="Q13495" s="3" t="s">
        <v>37</v>
      </c>
      <c r="S13495" s="3" t="s">
        <v>34</v>
      </c>
    </row>
    <row r="13496">
      <c r="A13496" s="2">
        <v>42318.714907407404</v>
      </c>
      <c r="B13496" s="3">
        <v>76.0</v>
      </c>
      <c r="C13496" s="3" t="s">
        <v>11139</v>
      </c>
      <c r="D13496" s="3">
        <v>11.0</v>
      </c>
      <c r="E13496" s="3" t="s">
        <v>1239</v>
      </c>
      <c r="F13496" s="3">
        <v>12.0</v>
      </c>
      <c r="G13496" s="3">
        <v>2.0</v>
      </c>
      <c r="H13496" s="3" t="s">
        <v>1615</v>
      </c>
      <c r="I13496" s="3" t="s">
        <v>4065</v>
      </c>
      <c r="J13496" s="3" t="s">
        <v>1617</v>
      </c>
      <c r="K13496" s="3" t="s">
        <v>24</v>
      </c>
      <c r="L13496" s="3">
        <v>10.0</v>
      </c>
      <c r="M13496" s="3" t="s">
        <v>30</v>
      </c>
      <c r="N13496" s="3" t="s">
        <v>1046</v>
      </c>
      <c r="O13496" s="3" t="s">
        <v>9171</v>
      </c>
      <c r="P13496" s="4">
        <v>19046.0</v>
      </c>
      <c r="Q13496" s="3" t="s">
        <v>49</v>
      </c>
      <c r="S13496" s="3" t="s">
        <v>34</v>
      </c>
    </row>
    <row r="13497">
      <c r="A13497" s="2">
        <v>42318.714907407404</v>
      </c>
      <c r="B13497" s="3">
        <v>76.0</v>
      </c>
      <c r="C13497" s="3" t="s">
        <v>11139</v>
      </c>
      <c r="D13497" s="3">
        <v>11.0</v>
      </c>
      <c r="E13497" s="3" t="s">
        <v>1239</v>
      </c>
      <c r="F13497" s="3">
        <v>12.0</v>
      </c>
      <c r="G13497" s="3">
        <v>2.0</v>
      </c>
      <c r="H13497" s="3" t="s">
        <v>1615</v>
      </c>
      <c r="I13497" s="3" t="s">
        <v>4065</v>
      </c>
      <c r="J13497" s="3" t="s">
        <v>1617</v>
      </c>
      <c r="K13497" s="3" t="s">
        <v>24</v>
      </c>
      <c r="L13497" s="3">
        <v>11.0</v>
      </c>
      <c r="M13497" s="3" t="s">
        <v>25</v>
      </c>
      <c r="N13497" s="3" t="s">
        <v>12554</v>
      </c>
      <c r="O13497" s="3" t="s">
        <v>12555</v>
      </c>
      <c r="P13497" s="4">
        <v>20908.0</v>
      </c>
      <c r="Q13497" s="3" t="s">
        <v>372</v>
      </c>
      <c r="S13497" s="3" t="s">
        <v>34</v>
      </c>
    </row>
    <row r="13498">
      <c r="A13498" s="2">
        <v>42318.714907407404</v>
      </c>
      <c r="B13498" s="3">
        <v>76.0</v>
      </c>
      <c r="C13498" s="3" t="s">
        <v>11139</v>
      </c>
      <c r="D13498" s="3">
        <v>11.0</v>
      </c>
      <c r="E13498" s="3" t="s">
        <v>1239</v>
      </c>
      <c r="F13498" s="3">
        <v>12.0</v>
      </c>
      <c r="G13498" s="3">
        <v>2.0</v>
      </c>
      <c r="H13498" s="3" t="s">
        <v>1615</v>
      </c>
      <c r="I13498" s="3" t="s">
        <v>4065</v>
      </c>
      <c r="J13498" s="3" t="s">
        <v>1617</v>
      </c>
      <c r="K13498" s="3" t="s">
        <v>24</v>
      </c>
      <c r="L13498" s="3">
        <v>12.0</v>
      </c>
      <c r="M13498" s="3" t="s">
        <v>30</v>
      </c>
      <c r="N13498" s="3" t="s">
        <v>12556</v>
      </c>
      <c r="O13498" s="3" t="s">
        <v>547</v>
      </c>
      <c r="P13498" s="4">
        <v>18173.0</v>
      </c>
      <c r="Q13498" s="3" t="s">
        <v>49</v>
      </c>
      <c r="S13498" s="3" t="s">
        <v>34</v>
      </c>
    </row>
    <row r="13499">
      <c r="A13499" s="2">
        <v>42318.714907407404</v>
      </c>
      <c r="B13499" s="3">
        <v>76.0</v>
      </c>
      <c r="C13499" s="3" t="s">
        <v>11139</v>
      </c>
      <c r="D13499" s="3">
        <v>12.0</v>
      </c>
      <c r="E13499" s="3" t="s">
        <v>11158</v>
      </c>
      <c r="F13499" s="3">
        <v>12.0</v>
      </c>
      <c r="G13499" s="3">
        <v>2.0</v>
      </c>
      <c r="H13499" s="3" t="s">
        <v>1615</v>
      </c>
      <c r="I13499" s="3" t="s">
        <v>4065</v>
      </c>
      <c r="J13499" s="3" t="s">
        <v>1617</v>
      </c>
      <c r="K13499" s="3" t="s">
        <v>24</v>
      </c>
      <c r="L13499" s="3">
        <v>1.0</v>
      </c>
      <c r="M13499" s="3" t="s">
        <v>30</v>
      </c>
      <c r="N13499" s="3" t="s">
        <v>12557</v>
      </c>
      <c r="O13499" s="3" t="s">
        <v>2221</v>
      </c>
      <c r="P13499" s="4">
        <v>25262.0</v>
      </c>
      <c r="Q13499" s="3" t="s">
        <v>189</v>
      </c>
      <c r="S13499" s="3" t="s">
        <v>34</v>
      </c>
    </row>
    <row r="13500">
      <c r="A13500" s="2">
        <v>42318.714907407404</v>
      </c>
      <c r="B13500" s="3">
        <v>76.0</v>
      </c>
      <c r="C13500" s="3" t="s">
        <v>11139</v>
      </c>
      <c r="D13500" s="3">
        <v>12.0</v>
      </c>
      <c r="E13500" s="3" t="s">
        <v>11158</v>
      </c>
      <c r="F13500" s="3">
        <v>12.0</v>
      </c>
      <c r="G13500" s="3">
        <v>2.0</v>
      </c>
      <c r="H13500" s="3" t="s">
        <v>1615</v>
      </c>
      <c r="I13500" s="3" t="s">
        <v>4065</v>
      </c>
      <c r="J13500" s="3" t="s">
        <v>1617</v>
      </c>
      <c r="K13500" s="3" t="s">
        <v>24</v>
      </c>
      <c r="L13500" s="3">
        <v>2.0</v>
      </c>
      <c r="M13500" s="3" t="s">
        <v>25</v>
      </c>
      <c r="N13500" s="3" t="s">
        <v>2939</v>
      </c>
      <c r="O13500" s="3" t="s">
        <v>100</v>
      </c>
      <c r="P13500" s="4">
        <v>19060.0</v>
      </c>
      <c r="Q13500" s="3" t="s">
        <v>228</v>
      </c>
      <c r="S13500" s="3" t="s">
        <v>34</v>
      </c>
    </row>
    <row r="13501">
      <c r="A13501" s="2">
        <v>42318.714907407404</v>
      </c>
      <c r="B13501" s="3">
        <v>76.0</v>
      </c>
      <c r="C13501" s="3" t="s">
        <v>11139</v>
      </c>
      <c r="D13501" s="3">
        <v>12.0</v>
      </c>
      <c r="E13501" s="3" t="s">
        <v>11158</v>
      </c>
      <c r="F13501" s="3">
        <v>12.0</v>
      </c>
      <c r="G13501" s="3">
        <v>2.0</v>
      </c>
      <c r="H13501" s="3" t="s">
        <v>1615</v>
      </c>
      <c r="I13501" s="3" t="s">
        <v>4065</v>
      </c>
      <c r="J13501" s="3" t="s">
        <v>1617</v>
      </c>
      <c r="K13501" s="3" t="s">
        <v>24</v>
      </c>
      <c r="L13501" s="3">
        <v>3.0</v>
      </c>
      <c r="M13501" s="3" t="s">
        <v>30</v>
      </c>
      <c r="N13501" s="3" t="s">
        <v>7925</v>
      </c>
      <c r="O13501" s="3" t="s">
        <v>171</v>
      </c>
      <c r="P13501" s="4">
        <v>19491.0</v>
      </c>
      <c r="Q13501" s="3" t="s">
        <v>247</v>
      </c>
      <c r="S13501" s="3" t="s">
        <v>34</v>
      </c>
    </row>
    <row r="13502">
      <c r="A13502" s="2">
        <v>42318.714907407404</v>
      </c>
      <c r="B13502" s="3">
        <v>76.0</v>
      </c>
      <c r="C13502" s="3" t="s">
        <v>11139</v>
      </c>
      <c r="D13502" s="3">
        <v>12.0</v>
      </c>
      <c r="E13502" s="3" t="s">
        <v>11158</v>
      </c>
      <c r="F13502" s="3">
        <v>12.0</v>
      </c>
      <c r="G13502" s="3">
        <v>2.0</v>
      </c>
      <c r="H13502" s="3" t="s">
        <v>1615</v>
      </c>
      <c r="I13502" s="3" t="s">
        <v>4065</v>
      </c>
      <c r="J13502" s="3" t="s">
        <v>1617</v>
      </c>
      <c r="K13502" s="3" t="s">
        <v>24</v>
      </c>
      <c r="L13502" s="3">
        <v>4.0</v>
      </c>
      <c r="M13502" s="3" t="s">
        <v>25</v>
      </c>
      <c r="N13502" s="3" t="s">
        <v>12225</v>
      </c>
      <c r="O13502" s="3" t="s">
        <v>69</v>
      </c>
      <c r="P13502" s="4">
        <v>18611.0</v>
      </c>
      <c r="Q13502" s="3" t="s">
        <v>189</v>
      </c>
      <c r="S13502" s="3" t="s">
        <v>34</v>
      </c>
    </row>
    <row r="13503">
      <c r="A13503" s="2">
        <v>42318.714907407404</v>
      </c>
      <c r="B13503" s="3">
        <v>76.0</v>
      </c>
      <c r="C13503" s="3" t="s">
        <v>11139</v>
      </c>
      <c r="D13503" s="3">
        <v>12.0</v>
      </c>
      <c r="E13503" s="3" t="s">
        <v>11158</v>
      </c>
      <c r="F13503" s="3">
        <v>12.0</v>
      </c>
      <c r="G13503" s="3">
        <v>2.0</v>
      </c>
      <c r="H13503" s="3" t="s">
        <v>1615</v>
      </c>
      <c r="I13503" s="3" t="s">
        <v>4065</v>
      </c>
      <c r="J13503" s="3" t="s">
        <v>1617</v>
      </c>
      <c r="K13503" s="3" t="s">
        <v>24</v>
      </c>
      <c r="L13503" s="3">
        <v>5.0</v>
      </c>
      <c r="M13503" s="3" t="s">
        <v>30</v>
      </c>
      <c r="N13503" s="3" t="s">
        <v>2649</v>
      </c>
      <c r="O13503" s="3" t="s">
        <v>857</v>
      </c>
      <c r="P13503" s="4">
        <v>18444.0</v>
      </c>
      <c r="Q13503" s="3" t="s">
        <v>115</v>
      </c>
      <c r="S13503" s="3" t="s">
        <v>34</v>
      </c>
    </row>
    <row r="13504">
      <c r="A13504" s="2">
        <v>42318.714907407404</v>
      </c>
      <c r="B13504" s="3">
        <v>76.0</v>
      </c>
      <c r="C13504" s="3" t="s">
        <v>11139</v>
      </c>
      <c r="D13504" s="3">
        <v>12.0</v>
      </c>
      <c r="E13504" s="3" t="s">
        <v>11158</v>
      </c>
      <c r="F13504" s="3">
        <v>12.0</v>
      </c>
      <c r="G13504" s="3">
        <v>2.0</v>
      </c>
      <c r="H13504" s="3" t="s">
        <v>1615</v>
      </c>
      <c r="I13504" s="3" t="s">
        <v>4065</v>
      </c>
      <c r="J13504" s="3" t="s">
        <v>1617</v>
      </c>
      <c r="K13504" s="3" t="s">
        <v>24</v>
      </c>
      <c r="L13504" s="3">
        <v>6.0</v>
      </c>
      <c r="M13504" s="3" t="s">
        <v>25</v>
      </c>
      <c r="N13504" s="3" t="s">
        <v>12558</v>
      </c>
      <c r="O13504" s="3" t="s">
        <v>95</v>
      </c>
      <c r="P13504" s="4">
        <v>18970.0</v>
      </c>
      <c r="Q13504" s="3" t="s">
        <v>37</v>
      </c>
      <c r="S13504" s="3" t="s">
        <v>34</v>
      </c>
    </row>
    <row r="13505">
      <c r="A13505" s="2">
        <v>42318.714907407404</v>
      </c>
      <c r="B13505" s="3">
        <v>76.0</v>
      </c>
      <c r="C13505" s="3" t="s">
        <v>11139</v>
      </c>
      <c r="D13505" s="3">
        <v>12.0</v>
      </c>
      <c r="E13505" s="3" t="s">
        <v>11158</v>
      </c>
      <c r="F13505" s="3">
        <v>12.0</v>
      </c>
      <c r="G13505" s="3">
        <v>2.0</v>
      </c>
      <c r="H13505" s="3" t="s">
        <v>1615</v>
      </c>
      <c r="I13505" s="3" t="s">
        <v>4065</v>
      </c>
      <c r="J13505" s="3" t="s">
        <v>1617</v>
      </c>
      <c r="K13505" s="3" t="s">
        <v>24</v>
      </c>
      <c r="L13505" s="3">
        <v>7.0</v>
      </c>
      <c r="M13505" s="3" t="s">
        <v>30</v>
      </c>
      <c r="N13505" s="3" t="s">
        <v>12559</v>
      </c>
      <c r="O13505" s="3" t="s">
        <v>329</v>
      </c>
      <c r="P13505" s="4">
        <v>21045.0</v>
      </c>
      <c r="Q13505" s="3" t="s">
        <v>115</v>
      </c>
      <c r="S13505" s="3" t="s">
        <v>34</v>
      </c>
    </row>
    <row r="13506">
      <c r="A13506" s="2">
        <v>42318.714907407404</v>
      </c>
      <c r="B13506" s="3">
        <v>76.0</v>
      </c>
      <c r="C13506" s="3" t="s">
        <v>11139</v>
      </c>
      <c r="D13506" s="3">
        <v>12.0</v>
      </c>
      <c r="E13506" s="3" t="s">
        <v>11158</v>
      </c>
      <c r="F13506" s="3">
        <v>12.0</v>
      </c>
      <c r="G13506" s="3">
        <v>2.0</v>
      </c>
      <c r="H13506" s="3" t="s">
        <v>1615</v>
      </c>
      <c r="I13506" s="3" t="s">
        <v>4065</v>
      </c>
      <c r="J13506" s="3" t="s">
        <v>1617</v>
      </c>
      <c r="K13506" s="3" t="s">
        <v>24</v>
      </c>
      <c r="L13506" s="3">
        <v>8.0</v>
      </c>
      <c r="M13506" s="3" t="s">
        <v>25</v>
      </c>
      <c r="N13506" s="3" t="s">
        <v>12560</v>
      </c>
      <c r="O13506" s="3" t="s">
        <v>213</v>
      </c>
      <c r="P13506" s="4">
        <v>19970.0</v>
      </c>
      <c r="Q13506" s="3" t="s">
        <v>159</v>
      </c>
      <c r="S13506" s="3" t="s">
        <v>34</v>
      </c>
    </row>
    <row r="13507">
      <c r="A13507" s="2">
        <v>42318.714907407404</v>
      </c>
      <c r="B13507" s="3">
        <v>76.0</v>
      </c>
      <c r="C13507" s="3" t="s">
        <v>11139</v>
      </c>
      <c r="D13507" s="3">
        <v>12.0</v>
      </c>
      <c r="E13507" s="3" t="s">
        <v>11158</v>
      </c>
      <c r="F13507" s="3">
        <v>12.0</v>
      </c>
      <c r="G13507" s="3">
        <v>2.0</v>
      </c>
      <c r="H13507" s="3" t="s">
        <v>1615</v>
      </c>
      <c r="I13507" s="3" t="s">
        <v>4065</v>
      </c>
      <c r="J13507" s="3" t="s">
        <v>1617</v>
      </c>
      <c r="K13507" s="3" t="s">
        <v>24</v>
      </c>
      <c r="L13507" s="3">
        <v>9.0</v>
      </c>
      <c r="M13507" s="3" t="s">
        <v>30</v>
      </c>
      <c r="N13507" s="3" t="s">
        <v>1488</v>
      </c>
      <c r="O13507" s="3" t="s">
        <v>1547</v>
      </c>
      <c r="P13507" s="4">
        <v>21924.0</v>
      </c>
      <c r="Q13507" s="3" t="s">
        <v>132</v>
      </c>
      <c r="S13507" s="3" t="s">
        <v>34</v>
      </c>
    </row>
    <row r="13508">
      <c r="A13508" s="2">
        <v>42318.714907407404</v>
      </c>
      <c r="B13508" s="3">
        <v>76.0</v>
      </c>
      <c r="C13508" s="3" t="s">
        <v>11139</v>
      </c>
      <c r="D13508" s="3">
        <v>12.0</v>
      </c>
      <c r="E13508" s="3" t="s">
        <v>11158</v>
      </c>
      <c r="F13508" s="3">
        <v>12.0</v>
      </c>
      <c r="G13508" s="3">
        <v>2.0</v>
      </c>
      <c r="H13508" s="3" t="s">
        <v>1615</v>
      </c>
      <c r="I13508" s="3" t="s">
        <v>4065</v>
      </c>
      <c r="J13508" s="3" t="s">
        <v>1617</v>
      </c>
      <c r="K13508" s="3" t="s">
        <v>24</v>
      </c>
      <c r="L13508" s="3">
        <v>10.0</v>
      </c>
      <c r="M13508" s="3" t="s">
        <v>25</v>
      </c>
      <c r="N13508" s="3" t="s">
        <v>2795</v>
      </c>
      <c r="O13508" s="3" t="s">
        <v>1995</v>
      </c>
      <c r="P13508" s="4">
        <v>20596.0</v>
      </c>
      <c r="Q13508" s="3" t="s">
        <v>37</v>
      </c>
      <c r="S13508" s="3" t="s">
        <v>34</v>
      </c>
    </row>
    <row r="13509">
      <c r="A13509" s="2">
        <v>42318.714907407404</v>
      </c>
      <c r="B13509" s="3">
        <v>76.0</v>
      </c>
      <c r="C13509" s="3" t="s">
        <v>11139</v>
      </c>
      <c r="D13509" s="3">
        <v>30.0</v>
      </c>
      <c r="E13509" s="3" t="s">
        <v>11167</v>
      </c>
      <c r="F13509" s="3">
        <v>12.0</v>
      </c>
      <c r="G13509" s="3">
        <v>2.0</v>
      </c>
      <c r="H13509" s="3" t="s">
        <v>1615</v>
      </c>
      <c r="I13509" s="3" t="s">
        <v>4065</v>
      </c>
      <c r="J13509" s="3" t="s">
        <v>1617</v>
      </c>
      <c r="K13509" s="3" t="s">
        <v>24</v>
      </c>
      <c r="L13509" s="3">
        <v>1.0</v>
      </c>
      <c r="M13509" s="3" t="s">
        <v>30</v>
      </c>
      <c r="N13509" s="3" t="s">
        <v>2078</v>
      </c>
      <c r="O13509" s="3" t="s">
        <v>215</v>
      </c>
      <c r="P13509" s="4">
        <v>20065.0</v>
      </c>
      <c r="Q13509" s="3" t="s">
        <v>132</v>
      </c>
      <c r="S13509" s="3" t="s">
        <v>34</v>
      </c>
    </row>
    <row r="13510">
      <c r="A13510" s="2">
        <v>42318.714907407404</v>
      </c>
      <c r="B13510" s="3">
        <v>76.0</v>
      </c>
      <c r="C13510" s="3" t="s">
        <v>11139</v>
      </c>
      <c r="D13510" s="3">
        <v>30.0</v>
      </c>
      <c r="E13510" s="3" t="s">
        <v>11167</v>
      </c>
      <c r="F13510" s="3">
        <v>12.0</v>
      </c>
      <c r="G13510" s="3">
        <v>2.0</v>
      </c>
      <c r="H13510" s="3" t="s">
        <v>1615</v>
      </c>
      <c r="I13510" s="3" t="s">
        <v>4065</v>
      </c>
      <c r="J13510" s="3" t="s">
        <v>1617</v>
      </c>
      <c r="K13510" s="3" t="s">
        <v>24</v>
      </c>
      <c r="L13510" s="3">
        <v>2.0</v>
      </c>
      <c r="M13510" s="3" t="s">
        <v>25</v>
      </c>
      <c r="N13510" s="3" t="s">
        <v>12561</v>
      </c>
      <c r="O13510" s="3" t="s">
        <v>1275</v>
      </c>
      <c r="P13510" s="4">
        <v>25940.0</v>
      </c>
      <c r="Q13510" s="3" t="s">
        <v>372</v>
      </c>
      <c r="S13510" s="3" t="s">
        <v>34</v>
      </c>
    </row>
    <row r="13511">
      <c r="A13511" s="2">
        <v>42318.714907407404</v>
      </c>
      <c r="B13511" s="3">
        <v>76.0</v>
      </c>
      <c r="C13511" s="3" t="s">
        <v>11139</v>
      </c>
      <c r="D13511" s="3">
        <v>30.0</v>
      </c>
      <c r="E13511" s="3" t="s">
        <v>11167</v>
      </c>
      <c r="F13511" s="3">
        <v>12.0</v>
      </c>
      <c r="G13511" s="3">
        <v>2.0</v>
      </c>
      <c r="H13511" s="3" t="s">
        <v>1615</v>
      </c>
      <c r="I13511" s="3" t="s">
        <v>4065</v>
      </c>
      <c r="J13511" s="3" t="s">
        <v>1617</v>
      </c>
      <c r="K13511" s="3" t="s">
        <v>24</v>
      </c>
      <c r="L13511" s="3">
        <v>3.0</v>
      </c>
      <c r="M13511" s="3" t="s">
        <v>30</v>
      </c>
      <c r="N13511" s="3" t="s">
        <v>11293</v>
      </c>
      <c r="O13511" s="3" t="s">
        <v>171</v>
      </c>
      <c r="P13511" s="4">
        <v>18021.0</v>
      </c>
      <c r="Q13511" s="3" t="s">
        <v>40</v>
      </c>
      <c r="S13511" s="3" t="s">
        <v>34</v>
      </c>
    </row>
    <row r="13512">
      <c r="A13512" s="2">
        <v>42318.714907407404</v>
      </c>
      <c r="B13512" s="3">
        <v>76.0</v>
      </c>
      <c r="C13512" s="3" t="s">
        <v>11139</v>
      </c>
      <c r="D13512" s="3">
        <v>30.0</v>
      </c>
      <c r="E13512" s="3" t="s">
        <v>11167</v>
      </c>
      <c r="F13512" s="3">
        <v>12.0</v>
      </c>
      <c r="G13512" s="3">
        <v>2.0</v>
      </c>
      <c r="H13512" s="3" t="s">
        <v>1615</v>
      </c>
      <c r="I13512" s="3" t="s">
        <v>4065</v>
      </c>
      <c r="J13512" s="3" t="s">
        <v>1617</v>
      </c>
      <c r="K13512" s="3" t="s">
        <v>24</v>
      </c>
      <c r="L13512" s="3">
        <v>4.0</v>
      </c>
      <c r="M13512" s="3" t="s">
        <v>25</v>
      </c>
      <c r="N13512" s="3" t="s">
        <v>12562</v>
      </c>
      <c r="O13512" s="3" t="s">
        <v>109</v>
      </c>
      <c r="P13512" s="4">
        <v>24736.0</v>
      </c>
      <c r="Q13512" s="3" t="s">
        <v>159</v>
      </c>
      <c r="S13512" s="3" t="s">
        <v>34</v>
      </c>
    </row>
    <row r="13513">
      <c r="A13513" s="2">
        <v>42318.714907407404</v>
      </c>
      <c r="B13513" s="3">
        <v>76.0</v>
      </c>
      <c r="C13513" s="3" t="s">
        <v>11139</v>
      </c>
      <c r="D13513" s="3">
        <v>30.0</v>
      </c>
      <c r="E13513" s="3" t="s">
        <v>11167</v>
      </c>
      <c r="F13513" s="3">
        <v>12.0</v>
      </c>
      <c r="G13513" s="3">
        <v>2.0</v>
      </c>
      <c r="H13513" s="3" t="s">
        <v>1615</v>
      </c>
      <c r="I13513" s="3" t="s">
        <v>4065</v>
      </c>
      <c r="J13513" s="3" t="s">
        <v>1617</v>
      </c>
      <c r="K13513" s="3" t="s">
        <v>24</v>
      </c>
      <c r="L13513" s="3">
        <v>5.0</v>
      </c>
      <c r="M13513" s="3" t="s">
        <v>30</v>
      </c>
      <c r="N13513" s="3" t="s">
        <v>12563</v>
      </c>
      <c r="O13513" s="3" t="s">
        <v>7278</v>
      </c>
      <c r="P13513" s="4">
        <v>17988.0</v>
      </c>
      <c r="Q13513" s="3" t="s">
        <v>247</v>
      </c>
      <c r="S13513" s="3" t="s">
        <v>34</v>
      </c>
    </row>
    <row r="13514">
      <c r="A13514" s="2">
        <v>42318.714907407404</v>
      </c>
      <c r="B13514" s="3">
        <v>76.0</v>
      </c>
      <c r="C13514" s="3" t="s">
        <v>11139</v>
      </c>
      <c r="D13514" s="3">
        <v>30.0</v>
      </c>
      <c r="E13514" s="3" t="s">
        <v>11167</v>
      </c>
      <c r="F13514" s="3">
        <v>12.0</v>
      </c>
      <c r="G13514" s="3">
        <v>2.0</v>
      </c>
      <c r="H13514" s="3" t="s">
        <v>1615</v>
      </c>
      <c r="I13514" s="3" t="s">
        <v>4065</v>
      </c>
      <c r="J13514" s="3" t="s">
        <v>1617</v>
      </c>
      <c r="K13514" s="3" t="s">
        <v>24</v>
      </c>
      <c r="L13514" s="3">
        <v>6.0</v>
      </c>
      <c r="M13514" s="3" t="s">
        <v>25</v>
      </c>
      <c r="N13514" s="3" t="s">
        <v>12564</v>
      </c>
      <c r="O13514" s="3" t="s">
        <v>8729</v>
      </c>
      <c r="P13514" s="4">
        <v>25504.0</v>
      </c>
      <c r="Q13514" s="3" t="s">
        <v>55</v>
      </c>
      <c r="S13514" s="3" t="s">
        <v>34</v>
      </c>
    </row>
    <row r="13515">
      <c r="A13515" s="2">
        <v>42318.714907407404</v>
      </c>
      <c r="B13515" s="3">
        <v>76.0</v>
      </c>
      <c r="C13515" s="3" t="s">
        <v>11139</v>
      </c>
      <c r="D13515" s="3">
        <v>30.0</v>
      </c>
      <c r="E13515" s="3" t="s">
        <v>11167</v>
      </c>
      <c r="F13515" s="3">
        <v>12.0</v>
      </c>
      <c r="G13515" s="3">
        <v>2.0</v>
      </c>
      <c r="H13515" s="3" t="s">
        <v>1615</v>
      </c>
      <c r="I13515" s="3" t="s">
        <v>4065</v>
      </c>
      <c r="J13515" s="3" t="s">
        <v>1617</v>
      </c>
      <c r="K13515" s="3" t="s">
        <v>24</v>
      </c>
      <c r="L13515" s="3">
        <v>7.0</v>
      </c>
      <c r="M13515" s="3" t="s">
        <v>30</v>
      </c>
      <c r="N13515" s="3" t="s">
        <v>12565</v>
      </c>
      <c r="O13515" s="3" t="s">
        <v>12566</v>
      </c>
      <c r="P13515" s="4">
        <v>28654.0</v>
      </c>
      <c r="Q13515" s="3" t="s">
        <v>159</v>
      </c>
      <c r="S13515" s="3" t="s">
        <v>34</v>
      </c>
    </row>
    <row r="13516">
      <c r="A13516" s="2">
        <v>42318.714907407404</v>
      </c>
      <c r="B13516" s="3">
        <v>76.0</v>
      </c>
      <c r="C13516" s="3" t="s">
        <v>11139</v>
      </c>
      <c r="D13516" s="3">
        <v>30.0</v>
      </c>
      <c r="E13516" s="3" t="s">
        <v>11167</v>
      </c>
      <c r="F13516" s="3">
        <v>12.0</v>
      </c>
      <c r="G13516" s="3">
        <v>2.0</v>
      </c>
      <c r="H13516" s="3" t="s">
        <v>1615</v>
      </c>
      <c r="I13516" s="3" t="s">
        <v>4065</v>
      </c>
      <c r="J13516" s="3" t="s">
        <v>1617</v>
      </c>
      <c r="K13516" s="3" t="s">
        <v>24</v>
      </c>
      <c r="L13516" s="3">
        <v>8.0</v>
      </c>
      <c r="M13516" s="3" t="s">
        <v>25</v>
      </c>
      <c r="N13516" s="3" t="s">
        <v>12567</v>
      </c>
      <c r="O13516" s="3" t="s">
        <v>251</v>
      </c>
      <c r="P13516" s="4">
        <v>20098.0</v>
      </c>
      <c r="Q13516" s="3" t="s">
        <v>37</v>
      </c>
      <c r="S13516" s="3" t="s">
        <v>34</v>
      </c>
    </row>
    <row r="13517">
      <c r="A13517" s="2">
        <v>42318.714907407404</v>
      </c>
      <c r="B13517" s="3">
        <v>76.0</v>
      </c>
      <c r="C13517" s="3" t="s">
        <v>11139</v>
      </c>
      <c r="D13517" s="3">
        <v>30.0</v>
      </c>
      <c r="E13517" s="3" t="s">
        <v>11167</v>
      </c>
      <c r="F13517" s="3">
        <v>12.0</v>
      </c>
      <c r="G13517" s="3">
        <v>2.0</v>
      </c>
      <c r="H13517" s="3" t="s">
        <v>1615</v>
      </c>
      <c r="I13517" s="3" t="s">
        <v>4065</v>
      </c>
      <c r="J13517" s="3" t="s">
        <v>1617</v>
      </c>
      <c r="K13517" s="3" t="s">
        <v>24</v>
      </c>
      <c r="L13517" s="3">
        <v>9.0</v>
      </c>
      <c r="M13517" s="3" t="s">
        <v>30</v>
      </c>
      <c r="N13517" s="3" t="s">
        <v>10687</v>
      </c>
      <c r="O13517" s="3" t="s">
        <v>12568</v>
      </c>
      <c r="P13517" s="4">
        <v>21089.0</v>
      </c>
      <c r="Q13517" s="3" t="s">
        <v>132</v>
      </c>
      <c r="S13517" s="3" t="s">
        <v>34</v>
      </c>
    </row>
    <row r="13518">
      <c r="A13518" s="2">
        <v>42318.714907407404</v>
      </c>
      <c r="B13518" s="3">
        <v>76.0</v>
      </c>
      <c r="C13518" s="3" t="s">
        <v>11139</v>
      </c>
      <c r="D13518" s="3">
        <v>30.0</v>
      </c>
      <c r="E13518" s="3" t="s">
        <v>11167</v>
      </c>
      <c r="F13518" s="3">
        <v>12.0</v>
      </c>
      <c r="G13518" s="3">
        <v>2.0</v>
      </c>
      <c r="H13518" s="3" t="s">
        <v>1615</v>
      </c>
      <c r="I13518" s="3" t="s">
        <v>4065</v>
      </c>
      <c r="J13518" s="3" t="s">
        <v>1617</v>
      </c>
      <c r="K13518" s="3" t="s">
        <v>24</v>
      </c>
      <c r="L13518" s="3">
        <v>10.0</v>
      </c>
      <c r="M13518" s="3" t="s">
        <v>25</v>
      </c>
      <c r="N13518" s="3" t="s">
        <v>12569</v>
      </c>
      <c r="O13518" s="3" t="s">
        <v>391</v>
      </c>
      <c r="P13518" s="4">
        <v>16252.0</v>
      </c>
      <c r="Q13518" s="3" t="s">
        <v>79</v>
      </c>
      <c r="S13518" s="3" t="s">
        <v>34</v>
      </c>
    </row>
    <row r="13519">
      <c r="A13519" s="2">
        <v>42318.714907407404</v>
      </c>
      <c r="B13519" s="3">
        <v>76.0</v>
      </c>
      <c r="C13519" s="3" t="s">
        <v>11139</v>
      </c>
      <c r="D13519" s="3">
        <v>30.0</v>
      </c>
      <c r="E13519" s="3" t="s">
        <v>11167</v>
      </c>
      <c r="F13519" s="3">
        <v>12.0</v>
      </c>
      <c r="G13519" s="3">
        <v>2.0</v>
      </c>
      <c r="H13519" s="3" t="s">
        <v>1615</v>
      </c>
      <c r="I13519" s="3" t="s">
        <v>4065</v>
      </c>
      <c r="J13519" s="3" t="s">
        <v>1617</v>
      </c>
      <c r="K13519" s="3" t="s">
        <v>24</v>
      </c>
      <c r="L13519" s="3">
        <v>11.0</v>
      </c>
      <c r="M13519" s="3" t="s">
        <v>30</v>
      </c>
      <c r="N13519" s="3" t="s">
        <v>3662</v>
      </c>
      <c r="O13519" s="3" t="s">
        <v>1197</v>
      </c>
      <c r="P13519" s="4">
        <v>23378.0</v>
      </c>
      <c r="Q13519" s="3" t="s">
        <v>132</v>
      </c>
      <c r="S13519" s="3" t="s">
        <v>34</v>
      </c>
    </row>
    <row r="13520">
      <c r="A13520" s="2">
        <v>42318.714907407404</v>
      </c>
      <c r="B13520" s="3">
        <v>76.0</v>
      </c>
      <c r="C13520" s="3" t="s">
        <v>11139</v>
      </c>
      <c r="D13520" s="3">
        <v>30.0</v>
      </c>
      <c r="E13520" s="3" t="s">
        <v>11167</v>
      </c>
      <c r="F13520" s="3">
        <v>12.0</v>
      </c>
      <c r="G13520" s="3">
        <v>2.0</v>
      </c>
      <c r="H13520" s="3" t="s">
        <v>1615</v>
      </c>
      <c r="I13520" s="3" t="s">
        <v>4065</v>
      </c>
      <c r="J13520" s="3" t="s">
        <v>1617</v>
      </c>
      <c r="K13520" s="3" t="s">
        <v>24</v>
      </c>
      <c r="L13520" s="3">
        <v>12.0</v>
      </c>
      <c r="M13520" s="3" t="s">
        <v>25</v>
      </c>
      <c r="N13520" s="3" t="s">
        <v>12570</v>
      </c>
      <c r="O13520" s="3" t="s">
        <v>180</v>
      </c>
      <c r="P13520" s="4">
        <v>18733.0</v>
      </c>
      <c r="Q13520" s="3" t="s">
        <v>79</v>
      </c>
      <c r="S13520" s="3" t="s">
        <v>34</v>
      </c>
    </row>
    <row r="13521">
      <c r="A13521" s="2">
        <v>42318.714907407404</v>
      </c>
      <c r="B13521" s="3">
        <v>76.0</v>
      </c>
      <c r="C13521" s="3" t="s">
        <v>11139</v>
      </c>
      <c r="D13521" s="3">
        <v>30.0</v>
      </c>
      <c r="E13521" s="3" t="s">
        <v>11167</v>
      </c>
      <c r="F13521" s="3">
        <v>12.0</v>
      </c>
      <c r="G13521" s="3">
        <v>2.0</v>
      </c>
      <c r="H13521" s="3" t="s">
        <v>1615</v>
      </c>
      <c r="I13521" s="3" t="s">
        <v>4065</v>
      </c>
      <c r="J13521" s="3" t="s">
        <v>1617</v>
      </c>
      <c r="K13521" s="3" t="s">
        <v>24</v>
      </c>
      <c r="L13521" s="3">
        <v>13.0</v>
      </c>
      <c r="M13521" s="3" t="s">
        <v>30</v>
      </c>
      <c r="N13521" s="3" t="s">
        <v>12571</v>
      </c>
      <c r="O13521" s="3" t="s">
        <v>562</v>
      </c>
      <c r="P13521" s="4">
        <v>21475.0</v>
      </c>
      <c r="Q13521" s="3" t="s">
        <v>132</v>
      </c>
      <c r="S13521" s="3" t="s">
        <v>34</v>
      </c>
    </row>
    <row r="13522">
      <c r="A13522" s="2">
        <v>42318.714907407404</v>
      </c>
      <c r="B13522" s="3">
        <v>76.0</v>
      </c>
      <c r="C13522" s="3" t="s">
        <v>11139</v>
      </c>
      <c r="D13522" s="3">
        <v>30.0</v>
      </c>
      <c r="E13522" s="3" t="s">
        <v>11167</v>
      </c>
      <c r="F13522" s="3">
        <v>12.0</v>
      </c>
      <c r="G13522" s="3">
        <v>2.0</v>
      </c>
      <c r="H13522" s="3" t="s">
        <v>1615</v>
      </c>
      <c r="I13522" s="3" t="s">
        <v>4065</v>
      </c>
      <c r="J13522" s="3" t="s">
        <v>1617</v>
      </c>
      <c r="K13522" s="3" t="s">
        <v>24</v>
      </c>
      <c r="L13522" s="3">
        <v>14.0</v>
      </c>
      <c r="M13522" s="3" t="s">
        <v>25</v>
      </c>
      <c r="N13522" s="3" t="s">
        <v>12572</v>
      </c>
      <c r="O13522" s="3" t="s">
        <v>104</v>
      </c>
      <c r="P13522" s="4">
        <v>19099.0</v>
      </c>
      <c r="Q13522" s="3" t="s">
        <v>79</v>
      </c>
      <c r="S13522" s="3" t="s">
        <v>34</v>
      </c>
    </row>
    <row r="13523">
      <c r="A13523" s="2">
        <v>42318.714907407404</v>
      </c>
      <c r="B13523" s="3">
        <v>76.0</v>
      </c>
      <c r="C13523" s="3" t="s">
        <v>11139</v>
      </c>
      <c r="D13523" s="3">
        <v>30.0</v>
      </c>
      <c r="E13523" s="3" t="s">
        <v>11167</v>
      </c>
      <c r="F13523" s="3">
        <v>12.0</v>
      </c>
      <c r="G13523" s="3">
        <v>2.0</v>
      </c>
      <c r="H13523" s="3" t="s">
        <v>1615</v>
      </c>
      <c r="I13523" s="3" t="s">
        <v>4065</v>
      </c>
      <c r="J13523" s="3" t="s">
        <v>1617</v>
      </c>
      <c r="K13523" s="3" t="s">
        <v>24</v>
      </c>
      <c r="L13523" s="3">
        <v>15.0</v>
      </c>
      <c r="M13523" s="3" t="s">
        <v>30</v>
      </c>
      <c r="N13523" s="3" t="s">
        <v>12573</v>
      </c>
      <c r="O13523" s="3" t="s">
        <v>225</v>
      </c>
      <c r="P13523" s="4">
        <v>21428.0</v>
      </c>
      <c r="Q13523" s="3" t="s">
        <v>40</v>
      </c>
      <c r="S13523" s="3" t="s">
        <v>34</v>
      </c>
    </row>
    <row r="13524">
      <c r="A13524" s="2">
        <v>42318.714907407404</v>
      </c>
      <c r="B13524" s="3">
        <v>76.0</v>
      </c>
      <c r="C13524" s="3" t="s">
        <v>11139</v>
      </c>
      <c r="D13524" s="3">
        <v>30.0</v>
      </c>
      <c r="E13524" s="3" t="s">
        <v>11167</v>
      </c>
      <c r="F13524" s="3">
        <v>12.0</v>
      </c>
      <c r="G13524" s="3">
        <v>2.0</v>
      </c>
      <c r="H13524" s="3" t="s">
        <v>1615</v>
      </c>
      <c r="I13524" s="3" t="s">
        <v>4065</v>
      </c>
      <c r="J13524" s="3" t="s">
        <v>1617</v>
      </c>
      <c r="K13524" s="3" t="s">
        <v>24</v>
      </c>
      <c r="L13524" s="3">
        <v>16.0</v>
      </c>
      <c r="M13524" s="3" t="s">
        <v>25</v>
      </c>
      <c r="N13524" s="3" t="s">
        <v>1235</v>
      </c>
      <c r="O13524" s="3" t="s">
        <v>95</v>
      </c>
      <c r="P13524" s="4">
        <v>18952.0</v>
      </c>
      <c r="Q13524" s="3" t="s">
        <v>86</v>
      </c>
      <c r="S13524" s="3" t="s">
        <v>34</v>
      </c>
    </row>
    <row r="13525">
      <c r="A13525" s="2">
        <v>42318.714907407404</v>
      </c>
      <c r="B13525" s="3">
        <v>76.0</v>
      </c>
      <c r="C13525" s="3" t="s">
        <v>11139</v>
      </c>
      <c r="D13525" s="3">
        <v>30.0</v>
      </c>
      <c r="E13525" s="3" t="s">
        <v>11167</v>
      </c>
      <c r="F13525" s="3">
        <v>12.0</v>
      </c>
      <c r="G13525" s="3">
        <v>2.0</v>
      </c>
      <c r="H13525" s="3" t="s">
        <v>1615</v>
      </c>
      <c r="I13525" s="3" t="s">
        <v>4065</v>
      </c>
      <c r="J13525" s="3" t="s">
        <v>1617</v>
      </c>
      <c r="K13525" s="3" t="s">
        <v>24</v>
      </c>
      <c r="L13525" s="3">
        <v>17.0</v>
      </c>
      <c r="M13525" s="3" t="s">
        <v>30</v>
      </c>
      <c r="N13525" s="3" t="s">
        <v>12574</v>
      </c>
      <c r="O13525" s="3" t="s">
        <v>81</v>
      </c>
      <c r="P13525" s="4">
        <v>25331.0</v>
      </c>
      <c r="Q13525" s="3" t="s">
        <v>60</v>
      </c>
      <c r="S13525" s="3" t="s">
        <v>34</v>
      </c>
    </row>
    <row r="13526">
      <c r="A13526" s="2">
        <v>42318.714907407404</v>
      </c>
      <c r="B13526" s="3">
        <v>76.0</v>
      </c>
      <c r="C13526" s="3" t="s">
        <v>11139</v>
      </c>
      <c r="D13526" s="3">
        <v>30.0</v>
      </c>
      <c r="E13526" s="3" t="s">
        <v>11167</v>
      </c>
      <c r="F13526" s="3">
        <v>12.0</v>
      </c>
      <c r="G13526" s="3">
        <v>2.0</v>
      </c>
      <c r="H13526" s="3" t="s">
        <v>1615</v>
      </c>
      <c r="I13526" s="3" t="s">
        <v>4065</v>
      </c>
      <c r="J13526" s="3" t="s">
        <v>1617</v>
      </c>
      <c r="K13526" s="3" t="s">
        <v>24</v>
      </c>
      <c r="L13526" s="3">
        <v>18.0</v>
      </c>
      <c r="M13526" s="3" t="s">
        <v>25</v>
      </c>
      <c r="N13526" s="3" t="s">
        <v>2939</v>
      </c>
      <c r="O13526" s="3" t="s">
        <v>1607</v>
      </c>
      <c r="P13526" s="4">
        <v>19434.0</v>
      </c>
      <c r="Q13526" s="3" t="s">
        <v>75</v>
      </c>
      <c r="S13526" s="3" t="s">
        <v>34</v>
      </c>
    </row>
    <row r="13527">
      <c r="A13527" s="2">
        <v>42318.714907407404</v>
      </c>
      <c r="B13527" s="3">
        <v>76.0</v>
      </c>
      <c r="C13527" s="3" t="s">
        <v>11139</v>
      </c>
      <c r="D13527" s="3">
        <v>30.0</v>
      </c>
      <c r="E13527" s="3" t="s">
        <v>11167</v>
      </c>
      <c r="F13527" s="3">
        <v>12.0</v>
      </c>
      <c r="G13527" s="3">
        <v>2.0</v>
      </c>
      <c r="H13527" s="3" t="s">
        <v>1615</v>
      </c>
      <c r="I13527" s="3" t="s">
        <v>4065</v>
      </c>
      <c r="J13527" s="3" t="s">
        <v>1617</v>
      </c>
      <c r="K13527" s="3" t="s">
        <v>24</v>
      </c>
      <c r="L13527" s="3">
        <v>19.0</v>
      </c>
      <c r="M13527" s="3" t="s">
        <v>30</v>
      </c>
      <c r="N13527" s="3" t="s">
        <v>12553</v>
      </c>
      <c r="O13527" s="3" t="s">
        <v>2591</v>
      </c>
      <c r="P13527" s="4">
        <v>29664.0</v>
      </c>
      <c r="Q13527" s="3" t="s">
        <v>52</v>
      </c>
      <c r="S13527" s="3" t="s">
        <v>34</v>
      </c>
    </row>
    <row r="13528">
      <c r="A13528" s="2">
        <v>42318.714907407404</v>
      </c>
      <c r="B13528" s="3">
        <v>76.0</v>
      </c>
      <c r="C13528" s="3" t="s">
        <v>11139</v>
      </c>
      <c r="D13528" s="3">
        <v>30.0</v>
      </c>
      <c r="E13528" s="3" t="s">
        <v>11167</v>
      </c>
      <c r="F13528" s="3">
        <v>12.0</v>
      </c>
      <c r="G13528" s="3">
        <v>2.0</v>
      </c>
      <c r="H13528" s="3" t="s">
        <v>1615</v>
      </c>
      <c r="I13528" s="3" t="s">
        <v>4065</v>
      </c>
      <c r="J13528" s="3" t="s">
        <v>1617</v>
      </c>
      <c r="K13528" s="3" t="s">
        <v>24</v>
      </c>
      <c r="L13528" s="3">
        <v>20.0</v>
      </c>
      <c r="M13528" s="3" t="s">
        <v>25</v>
      </c>
      <c r="N13528" s="3" t="s">
        <v>2044</v>
      </c>
      <c r="O13528" s="3" t="s">
        <v>427</v>
      </c>
      <c r="P13528" s="4">
        <v>23360.0</v>
      </c>
      <c r="Q13528" s="3" t="s">
        <v>132</v>
      </c>
      <c r="S13528" s="3" t="s">
        <v>34</v>
      </c>
    </row>
    <row r="13529">
      <c r="A13529" s="2">
        <v>42318.714907407404</v>
      </c>
      <c r="B13529" s="3">
        <v>76.0</v>
      </c>
      <c r="C13529" s="3" t="s">
        <v>11139</v>
      </c>
      <c r="D13529" s="3">
        <v>30.0</v>
      </c>
      <c r="E13529" s="3" t="s">
        <v>11167</v>
      </c>
      <c r="F13529" s="3">
        <v>12.0</v>
      </c>
      <c r="G13529" s="3">
        <v>2.0</v>
      </c>
      <c r="H13529" s="3" t="s">
        <v>1615</v>
      </c>
      <c r="I13529" s="3" t="s">
        <v>4065</v>
      </c>
      <c r="J13529" s="3" t="s">
        <v>1617</v>
      </c>
      <c r="K13529" s="3" t="s">
        <v>24</v>
      </c>
      <c r="L13529" s="3">
        <v>21.0</v>
      </c>
      <c r="M13529" s="3" t="s">
        <v>30</v>
      </c>
      <c r="N13529" s="3" t="s">
        <v>3147</v>
      </c>
      <c r="O13529" s="3" t="s">
        <v>1074</v>
      </c>
      <c r="P13529" s="4">
        <v>20063.0</v>
      </c>
      <c r="Q13529" s="3" t="s">
        <v>132</v>
      </c>
      <c r="S13529" s="3" t="s">
        <v>34</v>
      </c>
    </row>
    <row r="13530">
      <c r="A13530" s="2">
        <v>42318.714907407404</v>
      </c>
      <c r="B13530" s="3">
        <v>76.0</v>
      </c>
      <c r="C13530" s="3" t="s">
        <v>11139</v>
      </c>
      <c r="D13530" s="3">
        <v>30.0</v>
      </c>
      <c r="E13530" s="3" t="s">
        <v>11167</v>
      </c>
      <c r="F13530" s="3">
        <v>12.0</v>
      </c>
      <c r="G13530" s="3">
        <v>2.0</v>
      </c>
      <c r="H13530" s="3" t="s">
        <v>1615</v>
      </c>
      <c r="I13530" s="3" t="s">
        <v>4065</v>
      </c>
      <c r="J13530" s="3" t="s">
        <v>1617</v>
      </c>
      <c r="K13530" s="3" t="s">
        <v>24</v>
      </c>
      <c r="L13530" s="3">
        <v>22.0</v>
      </c>
      <c r="M13530" s="3" t="s">
        <v>25</v>
      </c>
      <c r="N13530" s="3" t="s">
        <v>12575</v>
      </c>
      <c r="O13530" s="3" t="s">
        <v>1506</v>
      </c>
      <c r="P13530" s="4">
        <v>23095.0</v>
      </c>
      <c r="Q13530" s="3" t="s">
        <v>132</v>
      </c>
      <c r="S13530" s="3" t="s">
        <v>34</v>
      </c>
    </row>
    <row r="13531">
      <c r="A13531" s="2">
        <v>42318.714907407404</v>
      </c>
      <c r="B13531" s="3">
        <v>76.0</v>
      </c>
      <c r="C13531" s="3" t="s">
        <v>11139</v>
      </c>
      <c r="D13531" s="3">
        <v>31.0</v>
      </c>
      <c r="E13531" s="3" t="s">
        <v>11190</v>
      </c>
      <c r="F13531" s="3">
        <v>12.0</v>
      </c>
      <c r="G13531" s="3">
        <v>2.0</v>
      </c>
      <c r="H13531" s="3" t="s">
        <v>1615</v>
      </c>
      <c r="I13531" s="3" t="s">
        <v>4065</v>
      </c>
      <c r="J13531" s="3" t="s">
        <v>1617</v>
      </c>
      <c r="K13531" s="3" t="s">
        <v>272</v>
      </c>
      <c r="L13531" s="3">
        <v>1.0</v>
      </c>
      <c r="M13531" s="3" t="s">
        <v>30</v>
      </c>
      <c r="N13531" s="3" t="s">
        <v>12576</v>
      </c>
      <c r="O13531" s="3" t="s">
        <v>605</v>
      </c>
      <c r="P13531" s="4">
        <v>27004.0</v>
      </c>
      <c r="Q13531" s="3" t="s">
        <v>37</v>
      </c>
      <c r="S13531" s="3" t="s">
        <v>34</v>
      </c>
    </row>
    <row r="13532">
      <c r="A13532" s="2">
        <v>42318.714907407404</v>
      </c>
      <c r="B13532" s="3">
        <v>76.0</v>
      </c>
      <c r="C13532" s="3" t="s">
        <v>11139</v>
      </c>
      <c r="D13532" s="3">
        <v>31.0</v>
      </c>
      <c r="E13532" s="3" t="s">
        <v>11190</v>
      </c>
      <c r="F13532" s="3">
        <v>12.0</v>
      </c>
      <c r="G13532" s="3">
        <v>2.0</v>
      </c>
      <c r="H13532" s="3" t="s">
        <v>1615</v>
      </c>
      <c r="I13532" s="3" t="s">
        <v>4065</v>
      </c>
      <c r="J13532" s="3" t="s">
        <v>1617</v>
      </c>
      <c r="K13532" s="3" t="s">
        <v>24</v>
      </c>
      <c r="L13532" s="3">
        <v>2.0</v>
      </c>
      <c r="M13532" s="3" t="s">
        <v>25</v>
      </c>
      <c r="N13532" s="3" t="s">
        <v>12577</v>
      </c>
      <c r="O13532" s="3" t="s">
        <v>69</v>
      </c>
      <c r="P13532" s="4">
        <v>21583.0</v>
      </c>
      <c r="Q13532" s="3" t="s">
        <v>115</v>
      </c>
      <c r="S13532" s="3" t="s">
        <v>34</v>
      </c>
    </row>
    <row r="13533">
      <c r="A13533" s="2">
        <v>42318.714907407404</v>
      </c>
      <c r="B13533" s="3">
        <v>76.0</v>
      </c>
      <c r="C13533" s="3" t="s">
        <v>11139</v>
      </c>
      <c r="D13533" s="3">
        <v>31.0</v>
      </c>
      <c r="E13533" s="3" t="s">
        <v>11190</v>
      </c>
      <c r="F13533" s="3">
        <v>12.0</v>
      </c>
      <c r="G13533" s="3">
        <v>2.0</v>
      </c>
      <c r="H13533" s="3" t="s">
        <v>1615</v>
      </c>
      <c r="I13533" s="3" t="s">
        <v>4065</v>
      </c>
      <c r="J13533" s="3" t="s">
        <v>1617</v>
      </c>
      <c r="K13533" s="3" t="s">
        <v>24</v>
      </c>
      <c r="L13533" s="3">
        <v>3.0</v>
      </c>
      <c r="M13533" s="3" t="s">
        <v>30</v>
      </c>
      <c r="N13533" s="3" t="s">
        <v>12578</v>
      </c>
      <c r="O13533" s="3" t="s">
        <v>12579</v>
      </c>
      <c r="P13533" s="4">
        <v>26816.0</v>
      </c>
      <c r="Q13533" s="3" t="s">
        <v>52</v>
      </c>
      <c r="S13533" s="3" t="s">
        <v>34</v>
      </c>
    </row>
    <row r="13534">
      <c r="A13534" s="2">
        <v>42318.714907407404</v>
      </c>
      <c r="B13534" s="3">
        <v>76.0</v>
      </c>
      <c r="C13534" s="3" t="s">
        <v>11139</v>
      </c>
      <c r="D13534" s="3">
        <v>31.0</v>
      </c>
      <c r="E13534" s="3" t="s">
        <v>11190</v>
      </c>
      <c r="F13534" s="3">
        <v>12.0</v>
      </c>
      <c r="G13534" s="3">
        <v>2.0</v>
      </c>
      <c r="H13534" s="3" t="s">
        <v>1615</v>
      </c>
      <c r="I13534" s="3" t="s">
        <v>4065</v>
      </c>
      <c r="J13534" s="3" t="s">
        <v>1617</v>
      </c>
      <c r="K13534" s="3" t="s">
        <v>24</v>
      </c>
      <c r="L13534" s="3">
        <v>4.0</v>
      </c>
      <c r="M13534" s="3" t="s">
        <v>25</v>
      </c>
      <c r="N13534" s="3" t="s">
        <v>12580</v>
      </c>
      <c r="O13534" s="3" t="s">
        <v>95</v>
      </c>
      <c r="P13534" s="4">
        <v>19912.0</v>
      </c>
      <c r="Q13534" s="3" t="s">
        <v>79</v>
      </c>
      <c r="S13534" s="3" t="s">
        <v>34</v>
      </c>
    </row>
    <row r="13535">
      <c r="A13535" s="2">
        <v>42318.714907407404</v>
      </c>
      <c r="B13535" s="3">
        <v>76.0</v>
      </c>
      <c r="C13535" s="3" t="s">
        <v>11139</v>
      </c>
      <c r="D13535" s="3">
        <v>31.0</v>
      </c>
      <c r="E13535" s="3" t="s">
        <v>11190</v>
      </c>
      <c r="F13535" s="3">
        <v>12.0</v>
      </c>
      <c r="G13535" s="3">
        <v>2.0</v>
      </c>
      <c r="H13535" s="3" t="s">
        <v>1615</v>
      </c>
      <c r="I13535" s="3" t="s">
        <v>4065</v>
      </c>
      <c r="J13535" s="3" t="s">
        <v>1617</v>
      </c>
      <c r="K13535" s="3" t="s">
        <v>24</v>
      </c>
      <c r="L13535" s="3">
        <v>5.0</v>
      </c>
      <c r="M13535" s="3" t="s">
        <v>30</v>
      </c>
      <c r="N13535" s="3" t="s">
        <v>12581</v>
      </c>
      <c r="O13535" s="3" t="s">
        <v>633</v>
      </c>
      <c r="P13535" s="4">
        <v>18108.0</v>
      </c>
      <c r="Q13535" s="3" t="s">
        <v>79</v>
      </c>
      <c r="S13535" s="3" t="s">
        <v>34</v>
      </c>
    </row>
    <row r="13536">
      <c r="A13536" s="2">
        <v>42318.714907407404</v>
      </c>
      <c r="B13536" s="3">
        <v>76.0</v>
      </c>
      <c r="C13536" s="3" t="s">
        <v>11139</v>
      </c>
      <c r="D13536" s="3">
        <v>31.0</v>
      </c>
      <c r="E13536" s="3" t="s">
        <v>11190</v>
      </c>
      <c r="F13536" s="3">
        <v>12.0</v>
      </c>
      <c r="G13536" s="3">
        <v>2.0</v>
      </c>
      <c r="H13536" s="3" t="s">
        <v>1615</v>
      </c>
      <c r="I13536" s="3" t="s">
        <v>4065</v>
      </c>
      <c r="J13536" s="3" t="s">
        <v>1617</v>
      </c>
      <c r="K13536" s="3" t="s">
        <v>24</v>
      </c>
      <c r="L13536" s="3">
        <v>6.0</v>
      </c>
      <c r="M13536" s="3" t="s">
        <v>25</v>
      </c>
      <c r="N13536" s="3" t="s">
        <v>12582</v>
      </c>
      <c r="O13536" s="3" t="s">
        <v>391</v>
      </c>
      <c r="P13536" s="4">
        <v>16046.0</v>
      </c>
      <c r="Q13536" s="3" t="s">
        <v>49</v>
      </c>
      <c r="S13536" s="3" t="s">
        <v>34</v>
      </c>
    </row>
    <row r="13537">
      <c r="A13537" s="2">
        <v>42318.714907407404</v>
      </c>
      <c r="B13537" s="3">
        <v>76.0</v>
      </c>
      <c r="C13537" s="3" t="s">
        <v>11139</v>
      </c>
      <c r="D13537" s="3">
        <v>31.0</v>
      </c>
      <c r="E13537" s="3" t="s">
        <v>11190</v>
      </c>
      <c r="F13537" s="3">
        <v>12.0</v>
      </c>
      <c r="G13537" s="3">
        <v>2.0</v>
      </c>
      <c r="H13537" s="3" t="s">
        <v>1615</v>
      </c>
      <c r="I13537" s="3" t="s">
        <v>4065</v>
      </c>
      <c r="J13537" s="3" t="s">
        <v>1617</v>
      </c>
      <c r="K13537" s="3" t="s">
        <v>24</v>
      </c>
      <c r="L13537" s="3">
        <v>7.0</v>
      </c>
      <c r="M13537" s="3" t="s">
        <v>30</v>
      </c>
      <c r="N13537" s="3" t="s">
        <v>12583</v>
      </c>
      <c r="O13537" s="3" t="s">
        <v>323</v>
      </c>
      <c r="P13537" s="4">
        <v>17762.0</v>
      </c>
      <c r="Q13537" s="3" t="s">
        <v>49</v>
      </c>
      <c r="S13537" s="3" t="s">
        <v>34</v>
      </c>
    </row>
    <row r="13538">
      <c r="A13538" s="2">
        <v>42318.714907407404</v>
      </c>
      <c r="B13538" s="3">
        <v>76.0</v>
      </c>
      <c r="C13538" s="3" t="s">
        <v>11139</v>
      </c>
      <c r="D13538" s="3">
        <v>31.0</v>
      </c>
      <c r="E13538" s="3" t="s">
        <v>11190</v>
      </c>
      <c r="F13538" s="3">
        <v>12.0</v>
      </c>
      <c r="G13538" s="3">
        <v>2.0</v>
      </c>
      <c r="H13538" s="3" t="s">
        <v>1615</v>
      </c>
      <c r="I13538" s="3" t="s">
        <v>4065</v>
      </c>
      <c r="J13538" s="3" t="s">
        <v>1617</v>
      </c>
      <c r="K13538" s="3" t="s">
        <v>24</v>
      </c>
      <c r="L13538" s="3">
        <v>8.0</v>
      </c>
      <c r="M13538" s="3" t="s">
        <v>25</v>
      </c>
      <c r="N13538" s="3" t="s">
        <v>12584</v>
      </c>
      <c r="O13538" s="3" t="s">
        <v>251</v>
      </c>
      <c r="P13538" s="4">
        <v>20368.0</v>
      </c>
      <c r="Q13538" s="3" t="s">
        <v>79</v>
      </c>
      <c r="S13538" s="3" t="s">
        <v>34</v>
      </c>
    </row>
    <row r="13539">
      <c r="A13539" s="2">
        <v>42318.714907407404</v>
      </c>
      <c r="B13539" s="3">
        <v>76.0</v>
      </c>
      <c r="C13539" s="3" t="s">
        <v>11139</v>
      </c>
      <c r="D13539" s="3">
        <v>31.0</v>
      </c>
      <c r="E13539" s="3" t="s">
        <v>11190</v>
      </c>
      <c r="F13539" s="3">
        <v>12.0</v>
      </c>
      <c r="G13539" s="3">
        <v>2.0</v>
      </c>
      <c r="H13539" s="3" t="s">
        <v>1615</v>
      </c>
      <c r="I13539" s="3" t="s">
        <v>4065</v>
      </c>
      <c r="J13539" s="3" t="s">
        <v>1617</v>
      </c>
      <c r="K13539" s="3" t="s">
        <v>24</v>
      </c>
      <c r="L13539" s="3">
        <v>9.0</v>
      </c>
      <c r="M13539" s="3" t="s">
        <v>30</v>
      </c>
      <c r="N13539" s="3" t="s">
        <v>12585</v>
      </c>
      <c r="O13539" s="3" t="s">
        <v>193</v>
      </c>
      <c r="P13539" s="4">
        <v>16831.0</v>
      </c>
      <c r="Q13539" s="3" t="s">
        <v>105</v>
      </c>
      <c r="S13539" s="3" t="s">
        <v>34</v>
      </c>
    </row>
    <row r="13540">
      <c r="A13540" s="2">
        <v>42318.714907407404</v>
      </c>
      <c r="B13540" s="3">
        <v>76.0</v>
      </c>
      <c r="C13540" s="3" t="s">
        <v>11139</v>
      </c>
      <c r="D13540" s="3">
        <v>31.0</v>
      </c>
      <c r="E13540" s="3" t="s">
        <v>11190</v>
      </c>
      <c r="F13540" s="3">
        <v>12.0</v>
      </c>
      <c r="G13540" s="3">
        <v>2.0</v>
      </c>
      <c r="H13540" s="3" t="s">
        <v>1615</v>
      </c>
      <c r="I13540" s="3" t="s">
        <v>4065</v>
      </c>
      <c r="J13540" s="3" t="s">
        <v>1617</v>
      </c>
      <c r="K13540" s="3" t="s">
        <v>24</v>
      </c>
      <c r="L13540" s="3">
        <v>10.0</v>
      </c>
      <c r="M13540" s="3" t="s">
        <v>25</v>
      </c>
      <c r="N13540" s="3" t="s">
        <v>12586</v>
      </c>
      <c r="O13540" s="3" t="s">
        <v>95</v>
      </c>
      <c r="P13540" s="4">
        <v>20970.0</v>
      </c>
      <c r="Q13540" s="3" t="s">
        <v>247</v>
      </c>
      <c r="S13540" s="3" t="s">
        <v>34</v>
      </c>
    </row>
    <row r="13541">
      <c r="A13541" s="2">
        <v>42318.714907407404</v>
      </c>
      <c r="B13541" s="3">
        <v>76.0</v>
      </c>
      <c r="C13541" s="3" t="s">
        <v>11139</v>
      </c>
      <c r="D13541" s="3">
        <v>31.0</v>
      </c>
      <c r="E13541" s="3" t="s">
        <v>11190</v>
      </c>
      <c r="F13541" s="3">
        <v>12.0</v>
      </c>
      <c r="G13541" s="3">
        <v>2.0</v>
      </c>
      <c r="H13541" s="3" t="s">
        <v>1615</v>
      </c>
      <c r="I13541" s="3" t="s">
        <v>4065</v>
      </c>
      <c r="J13541" s="3" t="s">
        <v>1617</v>
      </c>
      <c r="K13541" s="3" t="s">
        <v>24</v>
      </c>
      <c r="L13541" s="3">
        <v>11.0</v>
      </c>
      <c r="M13541" s="3" t="s">
        <v>30</v>
      </c>
      <c r="N13541" s="3" t="s">
        <v>12587</v>
      </c>
      <c r="O13541" s="3" t="s">
        <v>355</v>
      </c>
      <c r="P13541" s="4">
        <v>29159.0</v>
      </c>
      <c r="Q13541" s="3" t="s">
        <v>189</v>
      </c>
      <c r="S13541" s="3" t="s">
        <v>34</v>
      </c>
    </row>
    <row r="13542">
      <c r="A13542" s="2">
        <v>42318.714907407404</v>
      </c>
      <c r="B13542" s="3">
        <v>76.0</v>
      </c>
      <c r="C13542" s="3" t="s">
        <v>11139</v>
      </c>
      <c r="D13542" s="3">
        <v>31.0</v>
      </c>
      <c r="E13542" s="3" t="s">
        <v>11190</v>
      </c>
      <c r="F13542" s="3">
        <v>12.0</v>
      </c>
      <c r="G13542" s="3">
        <v>2.0</v>
      </c>
      <c r="H13542" s="3" t="s">
        <v>1615</v>
      </c>
      <c r="I13542" s="3" t="s">
        <v>4065</v>
      </c>
      <c r="J13542" s="3" t="s">
        <v>1617</v>
      </c>
      <c r="K13542" s="3" t="s">
        <v>24</v>
      </c>
      <c r="L13542" s="3">
        <v>12.0</v>
      </c>
      <c r="M13542" s="3" t="s">
        <v>25</v>
      </c>
      <c r="N13542" s="3" t="s">
        <v>12588</v>
      </c>
      <c r="O13542" s="3" t="s">
        <v>417</v>
      </c>
      <c r="P13542" s="4">
        <v>19395.0</v>
      </c>
      <c r="Q13542" s="3" t="s">
        <v>52</v>
      </c>
      <c r="S13542" s="3" t="s">
        <v>34</v>
      </c>
    </row>
    <row r="13543">
      <c r="A13543" s="2">
        <v>42318.714907407404</v>
      </c>
      <c r="B13543" s="3">
        <v>76.0</v>
      </c>
      <c r="C13543" s="3" t="s">
        <v>11139</v>
      </c>
      <c r="D13543" s="3">
        <v>31.0</v>
      </c>
      <c r="E13543" s="3" t="s">
        <v>11190</v>
      </c>
      <c r="F13543" s="3">
        <v>12.0</v>
      </c>
      <c r="G13543" s="3">
        <v>2.0</v>
      </c>
      <c r="H13543" s="3" t="s">
        <v>1615</v>
      </c>
      <c r="I13543" s="3" t="s">
        <v>4065</v>
      </c>
      <c r="J13543" s="3" t="s">
        <v>1617</v>
      </c>
      <c r="K13543" s="3" t="s">
        <v>24</v>
      </c>
      <c r="L13543" s="3">
        <v>13.0</v>
      </c>
      <c r="M13543" s="3" t="s">
        <v>30</v>
      </c>
      <c r="N13543" s="3" t="s">
        <v>910</v>
      </c>
      <c r="O13543" s="3" t="s">
        <v>368</v>
      </c>
      <c r="P13543" s="4">
        <v>22928.0</v>
      </c>
      <c r="Q13543" s="3" t="s">
        <v>247</v>
      </c>
      <c r="S13543" s="3" t="s">
        <v>34</v>
      </c>
    </row>
    <row r="13544">
      <c r="A13544" s="2">
        <v>42318.714907407404</v>
      </c>
      <c r="B13544" s="3">
        <v>76.0</v>
      </c>
      <c r="C13544" s="3" t="s">
        <v>11139</v>
      </c>
      <c r="D13544" s="3">
        <v>31.0</v>
      </c>
      <c r="E13544" s="3" t="s">
        <v>11190</v>
      </c>
      <c r="F13544" s="3">
        <v>12.0</v>
      </c>
      <c r="G13544" s="3">
        <v>2.0</v>
      </c>
      <c r="H13544" s="3" t="s">
        <v>1615</v>
      </c>
      <c r="I13544" s="3" t="s">
        <v>4065</v>
      </c>
      <c r="J13544" s="3" t="s">
        <v>1617</v>
      </c>
      <c r="K13544" s="3" t="s">
        <v>24</v>
      </c>
      <c r="L13544" s="3">
        <v>14.0</v>
      </c>
      <c r="M13544" s="3" t="s">
        <v>25</v>
      </c>
      <c r="N13544" s="3" t="s">
        <v>12589</v>
      </c>
      <c r="O13544" s="3" t="s">
        <v>246</v>
      </c>
      <c r="P13544" s="4">
        <v>23501.0</v>
      </c>
      <c r="Q13544" s="3" t="s">
        <v>37</v>
      </c>
      <c r="S13544" s="3" t="s">
        <v>34</v>
      </c>
    </row>
    <row r="13545">
      <c r="A13545" s="2">
        <v>42318.714907407404</v>
      </c>
      <c r="B13545" s="3">
        <v>76.0</v>
      </c>
      <c r="C13545" s="3" t="s">
        <v>11139</v>
      </c>
      <c r="D13545" s="3">
        <v>31.0</v>
      </c>
      <c r="E13545" s="3" t="s">
        <v>11190</v>
      </c>
      <c r="F13545" s="3">
        <v>12.0</v>
      </c>
      <c r="G13545" s="3">
        <v>2.0</v>
      </c>
      <c r="H13545" s="3" t="s">
        <v>1615</v>
      </c>
      <c r="I13545" s="3" t="s">
        <v>4065</v>
      </c>
      <c r="J13545" s="3" t="s">
        <v>1617</v>
      </c>
      <c r="K13545" s="3" t="s">
        <v>24</v>
      </c>
      <c r="L13545" s="3">
        <v>15.0</v>
      </c>
      <c r="M13545" s="3" t="s">
        <v>30</v>
      </c>
      <c r="N13545" s="3" t="s">
        <v>1046</v>
      </c>
      <c r="O13545" s="3" t="s">
        <v>633</v>
      </c>
      <c r="P13545" s="4">
        <v>20710.0</v>
      </c>
      <c r="Q13545" s="3" t="s">
        <v>132</v>
      </c>
      <c r="S13545" s="3" t="s">
        <v>34</v>
      </c>
    </row>
    <row r="13546">
      <c r="A13546" s="2">
        <v>42318.714907407404</v>
      </c>
      <c r="B13546" s="3">
        <v>76.0</v>
      </c>
      <c r="C13546" s="3" t="s">
        <v>11139</v>
      </c>
      <c r="D13546" s="3">
        <v>31.0</v>
      </c>
      <c r="E13546" s="3" t="s">
        <v>11190</v>
      </c>
      <c r="F13546" s="3">
        <v>12.0</v>
      </c>
      <c r="G13546" s="3">
        <v>2.0</v>
      </c>
      <c r="H13546" s="3" t="s">
        <v>1615</v>
      </c>
      <c r="I13546" s="3" t="s">
        <v>4065</v>
      </c>
      <c r="J13546" s="3" t="s">
        <v>1617</v>
      </c>
      <c r="K13546" s="3" t="s">
        <v>24</v>
      </c>
      <c r="L13546" s="3">
        <v>16.0</v>
      </c>
      <c r="M13546" s="3" t="s">
        <v>25</v>
      </c>
      <c r="N13546" s="3" t="s">
        <v>12590</v>
      </c>
      <c r="O13546" s="3" t="s">
        <v>180</v>
      </c>
      <c r="P13546" s="4">
        <v>18945.0</v>
      </c>
      <c r="Q13546" s="3" t="s">
        <v>132</v>
      </c>
      <c r="S13546" s="3" t="s">
        <v>34</v>
      </c>
    </row>
    <row r="13547">
      <c r="A13547" s="2">
        <v>42318.714907407404</v>
      </c>
      <c r="B13547" s="3">
        <v>76.0</v>
      </c>
      <c r="C13547" s="3" t="s">
        <v>11139</v>
      </c>
      <c r="D13547" s="3">
        <v>31.0</v>
      </c>
      <c r="E13547" s="3" t="s">
        <v>11190</v>
      </c>
      <c r="F13547" s="3">
        <v>12.0</v>
      </c>
      <c r="G13547" s="3">
        <v>2.0</v>
      </c>
      <c r="H13547" s="3" t="s">
        <v>1615</v>
      </c>
      <c r="I13547" s="3" t="s">
        <v>4065</v>
      </c>
      <c r="J13547" s="3" t="s">
        <v>1617</v>
      </c>
      <c r="K13547" s="3" t="s">
        <v>24</v>
      </c>
      <c r="L13547" s="3">
        <v>17.0</v>
      </c>
      <c r="M13547" s="3" t="s">
        <v>30</v>
      </c>
      <c r="N13547" s="3" t="s">
        <v>12591</v>
      </c>
      <c r="O13547" s="3" t="s">
        <v>375</v>
      </c>
      <c r="P13547" s="4">
        <v>23034.0</v>
      </c>
      <c r="Q13547" s="3" t="s">
        <v>115</v>
      </c>
      <c r="S13547" s="3" t="s">
        <v>34</v>
      </c>
    </row>
    <row r="13548">
      <c r="A13548" s="2">
        <v>42318.714907407404</v>
      </c>
      <c r="B13548" s="3">
        <v>76.0</v>
      </c>
      <c r="C13548" s="3" t="s">
        <v>11139</v>
      </c>
      <c r="D13548" s="3">
        <v>31.0</v>
      </c>
      <c r="E13548" s="3" t="s">
        <v>11190</v>
      </c>
      <c r="F13548" s="3">
        <v>12.0</v>
      </c>
      <c r="G13548" s="3">
        <v>2.0</v>
      </c>
      <c r="H13548" s="3" t="s">
        <v>1615</v>
      </c>
      <c r="I13548" s="3" t="s">
        <v>4065</v>
      </c>
      <c r="J13548" s="3" t="s">
        <v>1617</v>
      </c>
      <c r="K13548" s="3" t="s">
        <v>24</v>
      </c>
      <c r="L13548" s="3">
        <v>18.0</v>
      </c>
      <c r="M13548" s="3" t="s">
        <v>25</v>
      </c>
      <c r="N13548" s="3" t="s">
        <v>12592</v>
      </c>
      <c r="O13548" s="3" t="s">
        <v>42</v>
      </c>
      <c r="P13548" s="4">
        <v>24331.0</v>
      </c>
      <c r="Q13548" s="3" t="s">
        <v>55</v>
      </c>
      <c r="S13548" s="3" t="s">
        <v>34</v>
      </c>
    </row>
    <row r="13549">
      <c r="A13549" s="2">
        <v>42318.714907407404</v>
      </c>
      <c r="B13549" s="3">
        <v>76.0</v>
      </c>
      <c r="C13549" s="3" t="s">
        <v>11139</v>
      </c>
      <c r="D13549" s="3">
        <v>31.0</v>
      </c>
      <c r="E13549" s="3" t="s">
        <v>11190</v>
      </c>
      <c r="F13549" s="3">
        <v>12.0</v>
      </c>
      <c r="G13549" s="3">
        <v>2.0</v>
      </c>
      <c r="H13549" s="3" t="s">
        <v>1615</v>
      </c>
      <c r="I13549" s="3" t="s">
        <v>4065</v>
      </c>
      <c r="J13549" s="3" t="s">
        <v>1617</v>
      </c>
      <c r="K13549" s="3" t="s">
        <v>24</v>
      </c>
      <c r="L13549" s="3">
        <v>19.0</v>
      </c>
      <c r="M13549" s="3" t="s">
        <v>30</v>
      </c>
      <c r="N13549" s="3" t="s">
        <v>5687</v>
      </c>
      <c r="O13549" s="3" t="s">
        <v>1713</v>
      </c>
      <c r="P13549" s="4">
        <v>17602.0</v>
      </c>
      <c r="Q13549" s="3" t="s">
        <v>221</v>
      </c>
      <c r="S13549" s="3" t="s">
        <v>34</v>
      </c>
    </row>
    <row r="13550">
      <c r="A13550" s="2">
        <v>42318.714907407404</v>
      </c>
      <c r="B13550" s="3">
        <v>76.0</v>
      </c>
      <c r="C13550" s="3" t="s">
        <v>11139</v>
      </c>
      <c r="D13550" s="3">
        <v>31.0</v>
      </c>
      <c r="E13550" s="3" t="s">
        <v>11190</v>
      </c>
      <c r="F13550" s="3">
        <v>12.0</v>
      </c>
      <c r="G13550" s="3">
        <v>2.0</v>
      </c>
      <c r="H13550" s="3" t="s">
        <v>1615</v>
      </c>
      <c r="I13550" s="3" t="s">
        <v>4065</v>
      </c>
      <c r="J13550" s="3" t="s">
        <v>1617</v>
      </c>
      <c r="K13550" s="3" t="s">
        <v>24</v>
      </c>
      <c r="L13550" s="3">
        <v>20.0</v>
      </c>
      <c r="M13550" s="3" t="s">
        <v>25</v>
      </c>
      <c r="N13550" s="3" t="s">
        <v>847</v>
      </c>
      <c r="O13550" s="3" t="s">
        <v>319</v>
      </c>
      <c r="P13550" s="4">
        <v>26021.0</v>
      </c>
      <c r="Q13550" s="3" t="s">
        <v>52</v>
      </c>
      <c r="S13550" s="3" t="s">
        <v>34</v>
      </c>
    </row>
    <row r="13551">
      <c r="A13551" s="2">
        <v>42318.714907407404</v>
      </c>
      <c r="B13551" s="3">
        <v>76.0</v>
      </c>
      <c r="C13551" s="3" t="s">
        <v>11139</v>
      </c>
      <c r="D13551" s="3">
        <v>31.0</v>
      </c>
      <c r="E13551" s="3" t="s">
        <v>11190</v>
      </c>
      <c r="F13551" s="3">
        <v>12.0</v>
      </c>
      <c r="G13551" s="3">
        <v>2.0</v>
      </c>
      <c r="H13551" s="3" t="s">
        <v>1615</v>
      </c>
      <c r="I13551" s="3" t="s">
        <v>4065</v>
      </c>
      <c r="J13551" s="3" t="s">
        <v>1617</v>
      </c>
      <c r="K13551" s="3" t="s">
        <v>24</v>
      </c>
      <c r="L13551" s="3">
        <v>21.0</v>
      </c>
      <c r="M13551" s="3" t="s">
        <v>30</v>
      </c>
      <c r="N13551" s="3" t="s">
        <v>12593</v>
      </c>
      <c r="O13551" s="3" t="s">
        <v>12594</v>
      </c>
      <c r="P13551" s="4">
        <v>16091.0</v>
      </c>
      <c r="Q13551" s="3" t="s">
        <v>37</v>
      </c>
      <c r="S13551" s="3" t="s">
        <v>34</v>
      </c>
    </row>
    <row r="13552">
      <c r="A13552" s="2">
        <v>42318.714907407404</v>
      </c>
      <c r="B13552" s="3">
        <v>76.0</v>
      </c>
      <c r="C13552" s="3" t="s">
        <v>11139</v>
      </c>
      <c r="D13552" s="3">
        <v>31.0</v>
      </c>
      <c r="E13552" s="3" t="s">
        <v>11190</v>
      </c>
      <c r="F13552" s="3">
        <v>12.0</v>
      </c>
      <c r="G13552" s="3">
        <v>2.0</v>
      </c>
      <c r="H13552" s="3" t="s">
        <v>1615</v>
      </c>
      <c r="I13552" s="3" t="s">
        <v>4065</v>
      </c>
      <c r="J13552" s="3" t="s">
        <v>1617</v>
      </c>
      <c r="K13552" s="3" t="s">
        <v>24</v>
      </c>
      <c r="L13552" s="3">
        <v>22.0</v>
      </c>
      <c r="M13552" s="3" t="s">
        <v>25</v>
      </c>
      <c r="N13552" s="3" t="s">
        <v>12595</v>
      </c>
      <c r="O13552" s="3" t="s">
        <v>648</v>
      </c>
      <c r="P13552" s="4">
        <v>25383.0</v>
      </c>
      <c r="Q13552" s="3" t="s">
        <v>75</v>
      </c>
      <c r="S13552" s="3" t="s">
        <v>34</v>
      </c>
    </row>
    <row r="13553">
      <c r="A13553" s="2">
        <v>42318.714907407404</v>
      </c>
      <c r="B13553" s="3">
        <v>76.0</v>
      </c>
      <c r="C13553" s="3" t="s">
        <v>11139</v>
      </c>
      <c r="D13553" s="3">
        <v>31.0</v>
      </c>
      <c r="E13553" s="3" t="s">
        <v>11190</v>
      </c>
      <c r="F13553" s="3">
        <v>12.0</v>
      </c>
      <c r="G13553" s="3">
        <v>2.0</v>
      </c>
      <c r="H13553" s="3" t="s">
        <v>1615</v>
      </c>
      <c r="I13553" s="3" t="s">
        <v>4065</v>
      </c>
      <c r="J13553" s="3" t="s">
        <v>1617</v>
      </c>
      <c r="K13553" s="3" t="s">
        <v>24</v>
      </c>
      <c r="L13553" s="3">
        <v>23.0</v>
      </c>
      <c r="M13553" s="3" t="s">
        <v>30</v>
      </c>
      <c r="N13553" s="3" t="s">
        <v>12596</v>
      </c>
      <c r="O13553" s="3" t="s">
        <v>283</v>
      </c>
      <c r="P13553" s="4">
        <v>26703.0</v>
      </c>
      <c r="Q13553" s="3" t="s">
        <v>132</v>
      </c>
      <c r="S13553" s="3" t="s">
        <v>34</v>
      </c>
    </row>
    <row r="13554">
      <c r="A13554" s="2">
        <v>42318.714907407404</v>
      </c>
      <c r="B13554" s="3">
        <v>76.0</v>
      </c>
      <c r="C13554" s="3" t="s">
        <v>11139</v>
      </c>
      <c r="D13554" s="3">
        <v>31.0</v>
      </c>
      <c r="E13554" s="3" t="s">
        <v>11190</v>
      </c>
      <c r="F13554" s="3">
        <v>12.0</v>
      </c>
      <c r="G13554" s="3">
        <v>2.0</v>
      </c>
      <c r="H13554" s="3" t="s">
        <v>1615</v>
      </c>
      <c r="I13554" s="3" t="s">
        <v>4065</v>
      </c>
      <c r="J13554" s="3" t="s">
        <v>1617</v>
      </c>
      <c r="K13554" s="3" t="s">
        <v>24</v>
      </c>
      <c r="L13554" s="3">
        <v>24.0</v>
      </c>
      <c r="M13554" s="3" t="s">
        <v>25</v>
      </c>
      <c r="N13554" s="3" t="s">
        <v>2734</v>
      </c>
      <c r="O13554" s="3" t="s">
        <v>417</v>
      </c>
      <c r="P13554" s="4">
        <v>20513.0</v>
      </c>
      <c r="Q13554" s="3" t="s">
        <v>115</v>
      </c>
      <c r="S13554" s="3" t="s">
        <v>34</v>
      </c>
    </row>
    <row r="13555">
      <c r="A13555" s="2">
        <v>42318.714907407404</v>
      </c>
      <c r="B13555" s="3">
        <v>76.0</v>
      </c>
      <c r="C13555" s="3" t="s">
        <v>11139</v>
      </c>
      <c r="D13555" s="3">
        <v>31.0</v>
      </c>
      <c r="E13555" s="3" t="s">
        <v>11190</v>
      </c>
      <c r="F13555" s="3">
        <v>12.0</v>
      </c>
      <c r="G13555" s="3">
        <v>2.0</v>
      </c>
      <c r="H13555" s="3" t="s">
        <v>1615</v>
      </c>
      <c r="I13555" s="3" t="s">
        <v>4065</v>
      </c>
      <c r="J13555" s="3" t="s">
        <v>1617</v>
      </c>
      <c r="K13555" s="3" t="s">
        <v>24</v>
      </c>
      <c r="L13555" s="3">
        <v>25.0</v>
      </c>
      <c r="M13555" s="3" t="s">
        <v>30</v>
      </c>
      <c r="N13555" s="3" t="s">
        <v>12597</v>
      </c>
      <c r="O13555" s="3" t="s">
        <v>3401</v>
      </c>
      <c r="P13555" s="4">
        <v>12749.0</v>
      </c>
      <c r="Q13555" s="3" t="s">
        <v>247</v>
      </c>
      <c r="S13555" s="3" t="s">
        <v>34</v>
      </c>
    </row>
    <row r="13556">
      <c r="A13556" s="2">
        <v>42318.714907407404</v>
      </c>
      <c r="B13556" s="3">
        <v>76.0</v>
      </c>
      <c r="C13556" s="3" t="s">
        <v>11139</v>
      </c>
      <c r="D13556" s="3">
        <v>31.0</v>
      </c>
      <c r="E13556" s="3" t="s">
        <v>11190</v>
      </c>
      <c r="F13556" s="3">
        <v>12.0</v>
      </c>
      <c r="G13556" s="3">
        <v>2.0</v>
      </c>
      <c r="H13556" s="3" t="s">
        <v>1615</v>
      </c>
      <c r="I13556" s="3" t="s">
        <v>4065</v>
      </c>
      <c r="J13556" s="3" t="s">
        <v>1617</v>
      </c>
      <c r="K13556" s="3" t="s">
        <v>24</v>
      </c>
      <c r="L13556" s="3">
        <v>26.0</v>
      </c>
      <c r="M13556" s="3" t="s">
        <v>25</v>
      </c>
      <c r="N13556" s="3" t="s">
        <v>1003</v>
      </c>
      <c r="O13556" s="3" t="s">
        <v>109</v>
      </c>
      <c r="P13556" s="4">
        <v>17175.0</v>
      </c>
      <c r="Q13556" s="3" t="s">
        <v>49</v>
      </c>
      <c r="S13556" s="3" t="s">
        <v>34</v>
      </c>
    </row>
    <row r="13557">
      <c r="A13557" s="2">
        <v>42318.714907407404</v>
      </c>
      <c r="B13557" s="3">
        <v>76.0</v>
      </c>
      <c r="C13557" s="3" t="s">
        <v>11139</v>
      </c>
      <c r="D13557" s="3">
        <v>31.0</v>
      </c>
      <c r="E13557" s="3" t="s">
        <v>11190</v>
      </c>
      <c r="F13557" s="3">
        <v>12.0</v>
      </c>
      <c r="G13557" s="3">
        <v>2.0</v>
      </c>
      <c r="H13557" s="3" t="s">
        <v>1615</v>
      </c>
      <c r="I13557" s="3" t="s">
        <v>4065</v>
      </c>
      <c r="J13557" s="3" t="s">
        <v>1617</v>
      </c>
      <c r="K13557" s="3" t="s">
        <v>24</v>
      </c>
      <c r="L13557" s="3">
        <v>27.0</v>
      </c>
      <c r="M13557" s="3" t="s">
        <v>30</v>
      </c>
      <c r="N13557" s="3" t="s">
        <v>1353</v>
      </c>
      <c r="O13557" s="3" t="s">
        <v>45</v>
      </c>
      <c r="P13557" s="4">
        <v>23854.0</v>
      </c>
      <c r="Q13557" s="3" t="s">
        <v>37</v>
      </c>
      <c r="S13557" s="3" t="s">
        <v>34</v>
      </c>
    </row>
    <row r="13558">
      <c r="A13558" s="2">
        <v>42318.714907407404</v>
      </c>
      <c r="B13558" s="3">
        <v>76.0</v>
      </c>
      <c r="C13558" s="3" t="s">
        <v>11139</v>
      </c>
      <c r="D13558" s="3">
        <v>31.0</v>
      </c>
      <c r="E13558" s="3" t="s">
        <v>11190</v>
      </c>
      <c r="F13558" s="3">
        <v>12.0</v>
      </c>
      <c r="G13558" s="3">
        <v>2.0</v>
      </c>
      <c r="H13558" s="3" t="s">
        <v>1615</v>
      </c>
      <c r="I13558" s="3" t="s">
        <v>4065</v>
      </c>
      <c r="J13558" s="3" t="s">
        <v>1617</v>
      </c>
      <c r="K13558" s="3" t="s">
        <v>24</v>
      </c>
      <c r="L13558" s="3">
        <v>28.0</v>
      </c>
      <c r="M13558" s="3" t="s">
        <v>25</v>
      </c>
      <c r="N13558" s="3" t="s">
        <v>12598</v>
      </c>
      <c r="O13558" s="3" t="s">
        <v>12599</v>
      </c>
      <c r="P13558" s="4">
        <v>17714.0</v>
      </c>
      <c r="Q13558" s="3" t="s">
        <v>49</v>
      </c>
      <c r="S13558" s="3" t="s">
        <v>34</v>
      </c>
    </row>
    <row r="13559">
      <c r="A13559" s="2">
        <v>42318.714907407404</v>
      </c>
      <c r="B13559" s="3">
        <v>76.0</v>
      </c>
      <c r="C13559" s="3" t="s">
        <v>11139</v>
      </c>
      <c r="D13559" s="3">
        <v>31.0</v>
      </c>
      <c r="E13559" s="3" t="s">
        <v>11190</v>
      </c>
      <c r="F13559" s="3">
        <v>12.0</v>
      </c>
      <c r="G13559" s="3">
        <v>2.0</v>
      </c>
      <c r="H13559" s="3" t="s">
        <v>1615</v>
      </c>
      <c r="I13559" s="3" t="s">
        <v>4065</v>
      </c>
      <c r="J13559" s="3" t="s">
        <v>1617</v>
      </c>
      <c r="K13559" s="3" t="s">
        <v>24</v>
      </c>
      <c r="L13559" s="3">
        <v>29.0</v>
      </c>
      <c r="M13559" s="3" t="s">
        <v>30</v>
      </c>
      <c r="N13559" s="3" t="s">
        <v>12225</v>
      </c>
      <c r="O13559" s="3" t="s">
        <v>121</v>
      </c>
      <c r="P13559" s="4">
        <v>18579.0</v>
      </c>
      <c r="Q13559" s="3" t="s">
        <v>49</v>
      </c>
      <c r="S13559" s="3" t="s">
        <v>34</v>
      </c>
    </row>
    <row r="13560">
      <c r="A13560" s="2">
        <v>42318.714907407404</v>
      </c>
      <c r="B13560" s="3">
        <v>76.0</v>
      </c>
      <c r="C13560" s="3" t="s">
        <v>11139</v>
      </c>
      <c r="D13560" s="3">
        <v>31.0</v>
      </c>
      <c r="E13560" s="3" t="s">
        <v>11190</v>
      </c>
      <c r="F13560" s="3">
        <v>12.0</v>
      </c>
      <c r="G13560" s="3">
        <v>2.0</v>
      </c>
      <c r="H13560" s="3" t="s">
        <v>1615</v>
      </c>
      <c r="I13560" s="3" t="s">
        <v>4065</v>
      </c>
      <c r="J13560" s="3" t="s">
        <v>1617</v>
      </c>
      <c r="K13560" s="3" t="s">
        <v>24</v>
      </c>
      <c r="L13560" s="3">
        <v>30.0</v>
      </c>
      <c r="M13560" s="3" t="s">
        <v>25</v>
      </c>
      <c r="N13560" s="3" t="s">
        <v>3540</v>
      </c>
      <c r="O13560" s="3" t="s">
        <v>536</v>
      </c>
      <c r="P13560" s="4">
        <v>15855.0</v>
      </c>
      <c r="Q13560" s="3" t="s">
        <v>86</v>
      </c>
      <c r="S13560" s="3" t="s">
        <v>34</v>
      </c>
    </row>
    <row r="13561">
      <c r="A13561" s="2">
        <v>42318.714907407404</v>
      </c>
      <c r="B13561" s="3">
        <v>76.0</v>
      </c>
      <c r="C13561" s="3" t="s">
        <v>11139</v>
      </c>
      <c r="D13561" s="3">
        <v>31.0</v>
      </c>
      <c r="E13561" s="3" t="s">
        <v>11190</v>
      </c>
      <c r="F13561" s="3">
        <v>12.0</v>
      </c>
      <c r="G13561" s="3">
        <v>2.0</v>
      </c>
      <c r="H13561" s="3" t="s">
        <v>1615</v>
      </c>
      <c r="I13561" s="3" t="s">
        <v>4065</v>
      </c>
      <c r="J13561" s="3" t="s">
        <v>1617</v>
      </c>
      <c r="K13561" s="3" t="s">
        <v>24</v>
      </c>
      <c r="L13561" s="3">
        <v>31.0</v>
      </c>
      <c r="M13561" s="3" t="s">
        <v>30</v>
      </c>
      <c r="N13561" s="3" t="s">
        <v>12600</v>
      </c>
      <c r="O13561" s="3" t="s">
        <v>3917</v>
      </c>
      <c r="P13561" s="4">
        <v>26318.0</v>
      </c>
      <c r="Q13561" s="3" t="s">
        <v>52</v>
      </c>
      <c r="S13561" s="3" t="s">
        <v>34</v>
      </c>
    </row>
    <row r="13562">
      <c r="A13562" s="2">
        <v>42318.714907407404</v>
      </c>
      <c r="B13562" s="3">
        <v>76.0</v>
      </c>
      <c r="C13562" s="3" t="s">
        <v>11139</v>
      </c>
      <c r="D13562" s="3">
        <v>31.0</v>
      </c>
      <c r="E13562" s="3" t="s">
        <v>11190</v>
      </c>
      <c r="F13562" s="3">
        <v>12.0</v>
      </c>
      <c r="G13562" s="3">
        <v>2.0</v>
      </c>
      <c r="H13562" s="3" t="s">
        <v>1615</v>
      </c>
      <c r="I13562" s="3" t="s">
        <v>4065</v>
      </c>
      <c r="J13562" s="3" t="s">
        <v>1617</v>
      </c>
      <c r="K13562" s="3" t="s">
        <v>24</v>
      </c>
      <c r="L13562" s="3">
        <v>32.0</v>
      </c>
      <c r="M13562" s="3" t="s">
        <v>25</v>
      </c>
      <c r="N13562" s="3" t="s">
        <v>12601</v>
      </c>
      <c r="O13562" s="3" t="s">
        <v>664</v>
      </c>
      <c r="P13562" s="4">
        <v>21408.0</v>
      </c>
      <c r="Q13562" s="3" t="s">
        <v>132</v>
      </c>
      <c r="S13562" s="3" t="s">
        <v>34</v>
      </c>
    </row>
    <row r="13563">
      <c r="A13563" s="2">
        <v>42318.714907407404</v>
      </c>
      <c r="B13563" s="3">
        <v>76.0</v>
      </c>
      <c r="C13563" s="3" t="s">
        <v>11139</v>
      </c>
      <c r="D13563" s="3">
        <v>31.0</v>
      </c>
      <c r="E13563" s="3" t="s">
        <v>11190</v>
      </c>
      <c r="F13563" s="3">
        <v>12.0</v>
      </c>
      <c r="G13563" s="3">
        <v>2.0</v>
      </c>
      <c r="H13563" s="3" t="s">
        <v>1615</v>
      </c>
      <c r="I13563" s="3" t="s">
        <v>4065</v>
      </c>
      <c r="J13563" s="3" t="s">
        <v>1617</v>
      </c>
      <c r="K13563" s="3" t="s">
        <v>24</v>
      </c>
      <c r="L13563" s="3">
        <v>33.0</v>
      </c>
      <c r="M13563" s="3" t="s">
        <v>30</v>
      </c>
      <c r="N13563" s="3" t="s">
        <v>12602</v>
      </c>
      <c r="O13563" s="3" t="s">
        <v>853</v>
      </c>
      <c r="P13563" s="4">
        <v>19147.0</v>
      </c>
      <c r="Q13563" s="3" t="s">
        <v>115</v>
      </c>
      <c r="S13563" s="3" t="s">
        <v>34</v>
      </c>
    </row>
    <row r="13564">
      <c r="A13564" s="2">
        <v>42318.714907407404</v>
      </c>
      <c r="B13564" s="3">
        <v>76.0</v>
      </c>
      <c r="C13564" s="3" t="s">
        <v>11139</v>
      </c>
      <c r="D13564" s="3">
        <v>31.0</v>
      </c>
      <c r="E13564" s="3" t="s">
        <v>11190</v>
      </c>
      <c r="F13564" s="3">
        <v>12.0</v>
      </c>
      <c r="G13564" s="3">
        <v>2.0</v>
      </c>
      <c r="H13564" s="3" t="s">
        <v>1615</v>
      </c>
      <c r="I13564" s="3" t="s">
        <v>4065</v>
      </c>
      <c r="J13564" s="3" t="s">
        <v>1617</v>
      </c>
      <c r="K13564" s="3" t="s">
        <v>24</v>
      </c>
      <c r="L13564" s="3">
        <v>34.0</v>
      </c>
      <c r="M13564" s="3" t="s">
        <v>25</v>
      </c>
      <c r="N13564" s="3" t="s">
        <v>12603</v>
      </c>
      <c r="O13564" s="3" t="s">
        <v>218</v>
      </c>
      <c r="P13564" s="4">
        <v>23712.0</v>
      </c>
      <c r="Q13564" s="3" t="s">
        <v>247</v>
      </c>
      <c r="S13564" s="3" t="s">
        <v>34</v>
      </c>
    </row>
    <row r="13565">
      <c r="A13565" s="2">
        <v>42318.714907407404</v>
      </c>
      <c r="B13565" s="3">
        <v>76.0</v>
      </c>
      <c r="C13565" s="3" t="s">
        <v>11139</v>
      </c>
      <c r="D13565" s="3">
        <v>31.0</v>
      </c>
      <c r="E13565" s="3" t="s">
        <v>11190</v>
      </c>
      <c r="F13565" s="3">
        <v>12.0</v>
      </c>
      <c r="G13565" s="3">
        <v>2.0</v>
      </c>
      <c r="H13565" s="3" t="s">
        <v>1615</v>
      </c>
      <c r="I13565" s="3" t="s">
        <v>4065</v>
      </c>
      <c r="J13565" s="3" t="s">
        <v>1617</v>
      </c>
      <c r="K13565" s="3" t="s">
        <v>24</v>
      </c>
      <c r="L13565" s="3">
        <v>35.0</v>
      </c>
      <c r="M13565" s="3" t="s">
        <v>30</v>
      </c>
      <c r="N13565" s="3" t="s">
        <v>2360</v>
      </c>
      <c r="O13565" s="3" t="s">
        <v>487</v>
      </c>
      <c r="P13565" s="4">
        <v>21531.0</v>
      </c>
      <c r="Q13565" s="3" t="s">
        <v>115</v>
      </c>
      <c r="S13565" s="3" t="s">
        <v>34</v>
      </c>
    </row>
    <row r="13566">
      <c r="A13566" s="2">
        <v>42318.714907407404</v>
      </c>
      <c r="B13566" s="3">
        <v>76.0</v>
      </c>
      <c r="C13566" s="3" t="s">
        <v>11139</v>
      </c>
      <c r="D13566" s="3">
        <v>31.0</v>
      </c>
      <c r="E13566" s="3" t="s">
        <v>11190</v>
      </c>
      <c r="F13566" s="3">
        <v>12.0</v>
      </c>
      <c r="G13566" s="3">
        <v>2.0</v>
      </c>
      <c r="H13566" s="3" t="s">
        <v>1615</v>
      </c>
      <c r="I13566" s="3" t="s">
        <v>4065</v>
      </c>
      <c r="J13566" s="3" t="s">
        <v>1617</v>
      </c>
      <c r="K13566" s="3" t="s">
        <v>24</v>
      </c>
      <c r="L13566" s="3">
        <v>36.0</v>
      </c>
      <c r="M13566" s="3" t="s">
        <v>25</v>
      </c>
      <c r="N13566" s="3" t="s">
        <v>12129</v>
      </c>
      <c r="O13566" s="3" t="s">
        <v>123</v>
      </c>
      <c r="P13566" s="4">
        <v>20559.0</v>
      </c>
      <c r="Q13566" s="3" t="s">
        <v>75</v>
      </c>
      <c r="S13566" s="3" t="s">
        <v>34</v>
      </c>
    </row>
    <row r="13567">
      <c r="A13567" s="2">
        <v>42318.714907407404</v>
      </c>
      <c r="B13567" s="3">
        <v>76.0</v>
      </c>
      <c r="C13567" s="3" t="s">
        <v>11139</v>
      </c>
      <c r="D13567" s="3">
        <v>31.0</v>
      </c>
      <c r="E13567" s="3" t="s">
        <v>11190</v>
      </c>
      <c r="F13567" s="3">
        <v>12.0</v>
      </c>
      <c r="G13567" s="3">
        <v>2.0</v>
      </c>
      <c r="H13567" s="3" t="s">
        <v>1615</v>
      </c>
      <c r="I13567" s="3" t="s">
        <v>4065</v>
      </c>
      <c r="J13567" s="3" t="s">
        <v>1617</v>
      </c>
      <c r="K13567" s="3" t="s">
        <v>24</v>
      </c>
      <c r="L13567" s="3">
        <v>37.0</v>
      </c>
      <c r="M13567" s="3" t="s">
        <v>30</v>
      </c>
      <c r="N13567" s="3" t="s">
        <v>3614</v>
      </c>
      <c r="O13567" s="3" t="s">
        <v>193</v>
      </c>
      <c r="P13567" s="4">
        <v>17825.0</v>
      </c>
      <c r="Q13567" s="3" t="s">
        <v>105</v>
      </c>
      <c r="S13567" s="3" t="s">
        <v>34</v>
      </c>
    </row>
    <row r="13568">
      <c r="A13568" s="2">
        <v>42318.714907407404</v>
      </c>
      <c r="B13568" s="3">
        <v>76.0</v>
      </c>
      <c r="C13568" s="3" t="s">
        <v>11139</v>
      </c>
      <c r="D13568" s="3">
        <v>31.0</v>
      </c>
      <c r="E13568" s="3" t="s">
        <v>11190</v>
      </c>
      <c r="F13568" s="3">
        <v>12.0</v>
      </c>
      <c r="G13568" s="3">
        <v>2.0</v>
      </c>
      <c r="H13568" s="3" t="s">
        <v>1615</v>
      </c>
      <c r="I13568" s="3" t="s">
        <v>4065</v>
      </c>
      <c r="J13568" s="3" t="s">
        <v>1617</v>
      </c>
      <c r="K13568" s="3" t="s">
        <v>24</v>
      </c>
      <c r="L13568" s="3">
        <v>38.0</v>
      </c>
      <c r="M13568" s="3" t="s">
        <v>25</v>
      </c>
      <c r="N13568" s="3" t="s">
        <v>1046</v>
      </c>
      <c r="O13568" s="3" t="s">
        <v>898</v>
      </c>
      <c r="P13568" s="4">
        <v>22219.0</v>
      </c>
      <c r="Q13568" s="3" t="s">
        <v>52</v>
      </c>
      <c r="S13568" s="3" t="s">
        <v>34</v>
      </c>
    </row>
    <row r="13569">
      <c r="A13569" s="2">
        <v>42318.714907407404</v>
      </c>
      <c r="B13569" s="3">
        <v>76.0</v>
      </c>
      <c r="C13569" s="3" t="s">
        <v>11139</v>
      </c>
      <c r="D13569" s="3">
        <v>32.0</v>
      </c>
      <c r="E13569" s="3" t="s">
        <v>11219</v>
      </c>
      <c r="F13569" s="3">
        <v>12.0</v>
      </c>
      <c r="G13569" s="3">
        <v>2.0</v>
      </c>
      <c r="H13569" s="3" t="s">
        <v>1615</v>
      </c>
      <c r="I13569" s="3" t="s">
        <v>4065</v>
      </c>
      <c r="J13569" s="3" t="s">
        <v>1617</v>
      </c>
      <c r="K13569" s="3" t="s">
        <v>24</v>
      </c>
      <c r="L13569" s="3">
        <v>1.0</v>
      </c>
      <c r="M13569" s="3" t="s">
        <v>25</v>
      </c>
      <c r="N13569" s="3" t="s">
        <v>2791</v>
      </c>
      <c r="O13569" s="3" t="s">
        <v>3431</v>
      </c>
      <c r="P13569" s="4">
        <v>26698.0</v>
      </c>
      <c r="Q13569" s="3" t="s">
        <v>55</v>
      </c>
      <c r="S13569" s="3" t="s">
        <v>34</v>
      </c>
    </row>
    <row r="13570">
      <c r="A13570" s="2">
        <v>42318.714907407404</v>
      </c>
      <c r="B13570" s="3">
        <v>76.0</v>
      </c>
      <c r="C13570" s="3" t="s">
        <v>11139</v>
      </c>
      <c r="D13570" s="3">
        <v>32.0</v>
      </c>
      <c r="E13570" s="3" t="s">
        <v>11219</v>
      </c>
      <c r="F13570" s="3">
        <v>12.0</v>
      </c>
      <c r="G13570" s="3">
        <v>2.0</v>
      </c>
      <c r="H13570" s="3" t="s">
        <v>1615</v>
      </c>
      <c r="I13570" s="3" t="s">
        <v>4065</v>
      </c>
      <c r="J13570" s="3" t="s">
        <v>1617</v>
      </c>
      <c r="K13570" s="3" t="s">
        <v>24</v>
      </c>
      <c r="L13570" s="3">
        <v>2.0</v>
      </c>
      <c r="M13570" s="3" t="s">
        <v>30</v>
      </c>
      <c r="N13570" s="3" t="s">
        <v>5142</v>
      </c>
      <c r="O13570" s="3" t="s">
        <v>3917</v>
      </c>
      <c r="P13570" s="4">
        <v>22944.0</v>
      </c>
      <c r="Q13570" s="3" t="s">
        <v>52</v>
      </c>
      <c r="S13570" s="3" t="s">
        <v>34</v>
      </c>
    </row>
    <row r="13571">
      <c r="A13571" s="2">
        <v>42318.714907407404</v>
      </c>
      <c r="B13571" s="3">
        <v>76.0</v>
      </c>
      <c r="C13571" s="3" t="s">
        <v>11139</v>
      </c>
      <c r="D13571" s="3">
        <v>32.0</v>
      </c>
      <c r="E13571" s="3" t="s">
        <v>11219</v>
      </c>
      <c r="F13571" s="3">
        <v>12.0</v>
      </c>
      <c r="G13571" s="3">
        <v>2.0</v>
      </c>
      <c r="H13571" s="3" t="s">
        <v>1615</v>
      </c>
      <c r="I13571" s="3" t="s">
        <v>4065</v>
      </c>
      <c r="J13571" s="3" t="s">
        <v>1617</v>
      </c>
      <c r="K13571" s="3" t="s">
        <v>24</v>
      </c>
      <c r="L13571" s="3">
        <v>3.0</v>
      </c>
      <c r="M13571" s="3" t="s">
        <v>25</v>
      </c>
      <c r="N13571" s="3" t="s">
        <v>12604</v>
      </c>
      <c r="O13571" s="3" t="s">
        <v>1234</v>
      </c>
      <c r="P13571" s="4">
        <v>21978.0</v>
      </c>
      <c r="Q13571" s="3" t="s">
        <v>79</v>
      </c>
      <c r="S13571" s="3" t="s">
        <v>34</v>
      </c>
    </row>
    <row r="13572">
      <c r="A13572" s="2">
        <v>42318.714907407404</v>
      </c>
      <c r="B13572" s="3">
        <v>76.0</v>
      </c>
      <c r="C13572" s="3" t="s">
        <v>11139</v>
      </c>
      <c r="D13572" s="3">
        <v>32.0</v>
      </c>
      <c r="E13572" s="3" t="s">
        <v>11219</v>
      </c>
      <c r="F13572" s="3">
        <v>12.0</v>
      </c>
      <c r="G13572" s="3">
        <v>2.0</v>
      </c>
      <c r="H13572" s="3" t="s">
        <v>1615</v>
      </c>
      <c r="I13572" s="3" t="s">
        <v>4065</v>
      </c>
      <c r="J13572" s="3" t="s">
        <v>1617</v>
      </c>
      <c r="K13572" s="3" t="s">
        <v>24</v>
      </c>
      <c r="L13572" s="3">
        <v>4.0</v>
      </c>
      <c r="M13572" s="3" t="s">
        <v>30</v>
      </c>
      <c r="N13572" s="3" t="s">
        <v>12605</v>
      </c>
      <c r="O13572" s="3" t="s">
        <v>375</v>
      </c>
      <c r="P13572" s="4">
        <v>19430.0</v>
      </c>
      <c r="Q13572" s="3" t="s">
        <v>228</v>
      </c>
      <c r="S13572" s="3" t="s">
        <v>34</v>
      </c>
    </row>
    <row r="13573">
      <c r="A13573" s="2">
        <v>42318.714907407404</v>
      </c>
      <c r="B13573" s="3">
        <v>76.0</v>
      </c>
      <c r="C13573" s="3" t="s">
        <v>11139</v>
      </c>
      <c r="D13573" s="3">
        <v>32.0</v>
      </c>
      <c r="E13573" s="3" t="s">
        <v>11219</v>
      </c>
      <c r="F13573" s="3">
        <v>12.0</v>
      </c>
      <c r="G13573" s="3">
        <v>2.0</v>
      </c>
      <c r="H13573" s="3" t="s">
        <v>1615</v>
      </c>
      <c r="I13573" s="3" t="s">
        <v>4065</v>
      </c>
      <c r="J13573" s="3" t="s">
        <v>1617</v>
      </c>
      <c r="K13573" s="3" t="s">
        <v>24</v>
      </c>
      <c r="L13573" s="3">
        <v>5.0</v>
      </c>
      <c r="M13573" s="3" t="s">
        <v>25</v>
      </c>
      <c r="N13573" s="3" t="s">
        <v>6905</v>
      </c>
      <c r="O13573" s="3" t="s">
        <v>371</v>
      </c>
      <c r="P13573" s="4">
        <v>23561.0</v>
      </c>
      <c r="Q13573" s="3" t="s">
        <v>372</v>
      </c>
      <c r="S13573" s="3" t="s">
        <v>34</v>
      </c>
    </row>
    <row r="13574">
      <c r="A13574" s="2">
        <v>42318.714907407404</v>
      </c>
      <c r="B13574" s="3">
        <v>76.0</v>
      </c>
      <c r="C13574" s="3" t="s">
        <v>11139</v>
      </c>
      <c r="D13574" s="3">
        <v>32.0</v>
      </c>
      <c r="E13574" s="3" t="s">
        <v>11219</v>
      </c>
      <c r="F13574" s="3">
        <v>12.0</v>
      </c>
      <c r="G13574" s="3">
        <v>2.0</v>
      </c>
      <c r="H13574" s="3" t="s">
        <v>1615</v>
      </c>
      <c r="I13574" s="3" t="s">
        <v>4065</v>
      </c>
      <c r="J13574" s="3" t="s">
        <v>1617</v>
      </c>
      <c r="K13574" s="3" t="s">
        <v>24</v>
      </c>
      <c r="L13574" s="3">
        <v>6.0</v>
      </c>
      <c r="M13574" s="3" t="s">
        <v>30</v>
      </c>
      <c r="N13574" s="3" t="s">
        <v>4192</v>
      </c>
      <c r="O13574" s="3" t="s">
        <v>1180</v>
      </c>
      <c r="P13574" s="4">
        <v>29775.0</v>
      </c>
      <c r="Q13574" s="3" t="s">
        <v>37</v>
      </c>
      <c r="S13574" s="3" t="s">
        <v>34</v>
      </c>
    </row>
    <row r="13575">
      <c r="A13575" s="2">
        <v>42318.714907407404</v>
      </c>
      <c r="B13575" s="3">
        <v>76.0</v>
      </c>
      <c r="C13575" s="3" t="s">
        <v>11139</v>
      </c>
      <c r="D13575" s="3">
        <v>32.0</v>
      </c>
      <c r="E13575" s="3" t="s">
        <v>11219</v>
      </c>
      <c r="F13575" s="3">
        <v>12.0</v>
      </c>
      <c r="G13575" s="3">
        <v>2.0</v>
      </c>
      <c r="H13575" s="3" t="s">
        <v>1615</v>
      </c>
      <c r="I13575" s="3" t="s">
        <v>4065</v>
      </c>
      <c r="J13575" s="3" t="s">
        <v>1617</v>
      </c>
      <c r="K13575" s="3" t="s">
        <v>24</v>
      </c>
      <c r="L13575" s="3">
        <v>7.0</v>
      </c>
      <c r="M13575" s="3" t="s">
        <v>25</v>
      </c>
      <c r="N13575" s="3" t="s">
        <v>12606</v>
      </c>
      <c r="O13575" s="3" t="s">
        <v>2093</v>
      </c>
      <c r="P13575" s="4">
        <v>25547.0</v>
      </c>
      <c r="Q13575" s="3" t="s">
        <v>79</v>
      </c>
      <c r="S13575" s="3" t="s">
        <v>34</v>
      </c>
    </row>
    <row r="13576">
      <c r="A13576" s="2">
        <v>42318.714907407404</v>
      </c>
      <c r="B13576" s="3">
        <v>76.0</v>
      </c>
      <c r="C13576" s="3" t="s">
        <v>11139</v>
      </c>
      <c r="D13576" s="3">
        <v>34.0</v>
      </c>
      <c r="E13576" s="3" t="s">
        <v>11225</v>
      </c>
      <c r="F13576" s="3">
        <v>12.0</v>
      </c>
      <c r="G13576" s="3">
        <v>2.0</v>
      </c>
      <c r="H13576" s="3" t="s">
        <v>1615</v>
      </c>
      <c r="I13576" s="3" t="s">
        <v>4065</v>
      </c>
      <c r="J13576" s="3" t="s">
        <v>1617</v>
      </c>
      <c r="K13576" s="3" t="s">
        <v>24</v>
      </c>
      <c r="L13576" s="3">
        <v>1.0</v>
      </c>
      <c r="M13576" s="3" t="s">
        <v>25</v>
      </c>
      <c r="N13576" s="3" t="s">
        <v>12607</v>
      </c>
      <c r="O13576" s="3" t="s">
        <v>1643</v>
      </c>
      <c r="P13576" s="4">
        <v>17770.0</v>
      </c>
      <c r="Q13576" s="3" t="s">
        <v>352</v>
      </c>
      <c r="S13576" s="3" t="s">
        <v>34</v>
      </c>
    </row>
    <row r="13577">
      <c r="A13577" s="2">
        <v>42318.714907407404</v>
      </c>
      <c r="B13577" s="3">
        <v>76.0</v>
      </c>
      <c r="C13577" s="3" t="s">
        <v>11139</v>
      </c>
      <c r="D13577" s="3">
        <v>34.0</v>
      </c>
      <c r="E13577" s="3" t="s">
        <v>11225</v>
      </c>
      <c r="F13577" s="3">
        <v>12.0</v>
      </c>
      <c r="G13577" s="3">
        <v>2.0</v>
      </c>
      <c r="H13577" s="3" t="s">
        <v>1615</v>
      </c>
      <c r="I13577" s="3" t="s">
        <v>4065</v>
      </c>
      <c r="J13577" s="3" t="s">
        <v>1617</v>
      </c>
      <c r="K13577" s="3" t="s">
        <v>24</v>
      </c>
      <c r="L13577" s="3">
        <v>2.0</v>
      </c>
      <c r="M13577" s="3" t="s">
        <v>30</v>
      </c>
      <c r="N13577" s="3" t="s">
        <v>7118</v>
      </c>
      <c r="O13577" s="3" t="s">
        <v>2083</v>
      </c>
      <c r="P13577" s="4">
        <v>28445.0</v>
      </c>
      <c r="Q13577" s="3" t="s">
        <v>37</v>
      </c>
      <c r="S13577" s="3" t="s">
        <v>34</v>
      </c>
    </row>
    <row r="13578">
      <c r="A13578" s="2">
        <v>42318.714907407404</v>
      </c>
      <c r="B13578" s="3">
        <v>76.0</v>
      </c>
      <c r="C13578" s="3" t="s">
        <v>11139</v>
      </c>
      <c r="D13578" s="3">
        <v>34.0</v>
      </c>
      <c r="E13578" s="3" t="s">
        <v>11225</v>
      </c>
      <c r="F13578" s="3">
        <v>12.0</v>
      </c>
      <c r="G13578" s="3">
        <v>2.0</v>
      </c>
      <c r="H13578" s="3" t="s">
        <v>1615</v>
      </c>
      <c r="I13578" s="3" t="s">
        <v>4065</v>
      </c>
      <c r="J13578" s="3" t="s">
        <v>1617</v>
      </c>
      <c r="K13578" s="3" t="s">
        <v>24</v>
      </c>
      <c r="L13578" s="3">
        <v>3.0</v>
      </c>
      <c r="M13578" s="3" t="s">
        <v>25</v>
      </c>
      <c r="N13578" s="3" t="s">
        <v>12608</v>
      </c>
      <c r="O13578" s="3" t="s">
        <v>200</v>
      </c>
      <c r="P13578" s="4">
        <v>19190.0</v>
      </c>
      <c r="Q13578" s="3" t="s">
        <v>247</v>
      </c>
      <c r="S13578" s="3" t="s">
        <v>34</v>
      </c>
    </row>
    <row r="13579">
      <c r="A13579" s="2">
        <v>42318.714907407404</v>
      </c>
      <c r="B13579" s="3">
        <v>76.0</v>
      </c>
      <c r="C13579" s="3" t="s">
        <v>11139</v>
      </c>
      <c r="D13579" s="3">
        <v>34.0</v>
      </c>
      <c r="E13579" s="3" t="s">
        <v>11225</v>
      </c>
      <c r="F13579" s="3">
        <v>12.0</v>
      </c>
      <c r="G13579" s="3">
        <v>2.0</v>
      </c>
      <c r="H13579" s="3" t="s">
        <v>1615</v>
      </c>
      <c r="I13579" s="3" t="s">
        <v>4065</v>
      </c>
      <c r="J13579" s="3" t="s">
        <v>1617</v>
      </c>
      <c r="K13579" s="3" t="s">
        <v>24</v>
      </c>
      <c r="L13579" s="3">
        <v>4.0</v>
      </c>
      <c r="M13579" s="3" t="s">
        <v>30</v>
      </c>
      <c r="N13579" s="3" t="s">
        <v>7832</v>
      </c>
      <c r="O13579" s="3" t="s">
        <v>364</v>
      </c>
      <c r="P13579" s="4">
        <v>23941.0</v>
      </c>
      <c r="Q13579" s="3" t="s">
        <v>132</v>
      </c>
      <c r="S13579" s="3" t="s">
        <v>34</v>
      </c>
    </row>
    <row r="13580">
      <c r="A13580" s="2">
        <v>42318.714907407404</v>
      </c>
      <c r="B13580" s="3">
        <v>76.0</v>
      </c>
      <c r="C13580" s="3" t="s">
        <v>11139</v>
      </c>
      <c r="D13580" s="3">
        <v>34.0</v>
      </c>
      <c r="E13580" s="3" t="s">
        <v>11225</v>
      </c>
      <c r="F13580" s="3">
        <v>12.0</v>
      </c>
      <c r="G13580" s="3">
        <v>2.0</v>
      </c>
      <c r="H13580" s="3" t="s">
        <v>1615</v>
      </c>
      <c r="I13580" s="3" t="s">
        <v>4065</v>
      </c>
      <c r="J13580" s="3" t="s">
        <v>1617</v>
      </c>
      <c r="K13580" s="3" t="s">
        <v>24</v>
      </c>
      <c r="L13580" s="3">
        <v>5.0</v>
      </c>
      <c r="M13580" s="3" t="s">
        <v>25</v>
      </c>
      <c r="N13580" s="3" t="s">
        <v>965</v>
      </c>
      <c r="O13580" s="3" t="s">
        <v>119</v>
      </c>
      <c r="P13580" s="4">
        <v>21311.0</v>
      </c>
      <c r="Q13580" s="3" t="s">
        <v>247</v>
      </c>
      <c r="S13580" s="3" t="s">
        <v>34</v>
      </c>
    </row>
    <row r="13581">
      <c r="A13581" s="2">
        <v>42318.714907407404</v>
      </c>
      <c r="B13581" s="3">
        <v>76.0</v>
      </c>
      <c r="C13581" s="3" t="s">
        <v>11139</v>
      </c>
      <c r="D13581" s="3">
        <v>34.0</v>
      </c>
      <c r="E13581" s="3" t="s">
        <v>11225</v>
      </c>
      <c r="F13581" s="3">
        <v>12.0</v>
      </c>
      <c r="G13581" s="3">
        <v>2.0</v>
      </c>
      <c r="H13581" s="3" t="s">
        <v>1615</v>
      </c>
      <c r="I13581" s="3" t="s">
        <v>4065</v>
      </c>
      <c r="J13581" s="3" t="s">
        <v>1617</v>
      </c>
      <c r="K13581" s="3" t="s">
        <v>24</v>
      </c>
      <c r="L13581" s="3">
        <v>6.0</v>
      </c>
      <c r="M13581" s="3" t="s">
        <v>30</v>
      </c>
      <c r="N13581" s="3" t="s">
        <v>12609</v>
      </c>
      <c r="O13581" s="3" t="s">
        <v>487</v>
      </c>
      <c r="P13581" s="4">
        <v>20221.0</v>
      </c>
      <c r="Q13581" s="3" t="s">
        <v>189</v>
      </c>
      <c r="S13581" s="3" t="s">
        <v>34</v>
      </c>
    </row>
    <row r="13582">
      <c r="A13582" s="2">
        <v>42318.714907407404</v>
      </c>
      <c r="B13582" s="3">
        <v>76.0</v>
      </c>
      <c r="C13582" s="3" t="s">
        <v>11139</v>
      </c>
      <c r="D13582" s="3">
        <v>34.0</v>
      </c>
      <c r="E13582" s="3" t="s">
        <v>11225</v>
      </c>
      <c r="F13582" s="3">
        <v>12.0</v>
      </c>
      <c r="G13582" s="3">
        <v>2.0</v>
      </c>
      <c r="H13582" s="3" t="s">
        <v>1615</v>
      </c>
      <c r="I13582" s="3" t="s">
        <v>4065</v>
      </c>
      <c r="J13582" s="3" t="s">
        <v>1617</v>
      </c>
      <c r="K13582" s="3" t="s">
        <v>24</v>
      </c>
      <c r="L13582" s="3">
        <v>7.0</v>
      </c>
      <c r="M13582" s="3" t="s">
        <v>25</v>
      </c>
      <c r="N13582" s="3" t="s">
        <v>150</v>
      </c>
      <c r="O13582" s="3" t="s">
        <v>8783</v>
      </c>
      <c r="P13582" s="4">
        <v>17926.0</v>
      </c>
      <c r="Q13582" s="3" t="s">
        <v>79</v>
      </c>
      <c r="S13582" s="3" t="s">
        <v>34</v>
      </c>
    </row>
    <row r="13583">
      <c r="A13583" s="2">
        <v>42318.714907407404</v>
      </c>
      <c r="B13583" s="3">
        <v>76.0</v>
      </c>
      <c r="C13583" s="3" t="s">
        <v>11139</v>
      </c>
      <c r="D13583" s="3">
        <v>34.0</v>
      </c>
      <c r="E13583" s="3" t="s">
        <v>11225</v>
      </c>
      <c r="F13583" s="3">
        <v>12.0</v>
      </c>
      <c r="G13583" s="3">
        <v>2.0</v>
      </c>
      <c r="H13583" s="3" t="s">
        <v>1615</v>
      </c>
      <c r="I13583" s="3" t="s">
        <v>4065</v>
      </c>
      <c r="J13583" s="3" t="s">
        <v>1617</v>
      </c>
      <c r="K13583" s="3" t="s">
        <v>24</v>
      </c>
      <c r="L13583" s="3">
        <v>8.0</v>
      </c>
      <c r="M13583" s="3" t="s">
        <v>30</v>
      </c>
      <c r="N13583" s="3" t="s">
        <v>12610</v>
      </c>
      <c r="O13583" s="3" t="s">
        <v>1547</v>
      </c>
      <c r="P13583" s="4">
        <v>19920.0</v>
      </c>
      <c r="Q13583" s="3" t="s">
        <v>132</v>
      </c>
      <c r="S13583" s="3" t="s">
        <v>34</v>
      </c>
    </row>
    <row r="13584">
      <c r="A13584" s="2">
        <v>42318.714907407404</v>
      </c>
      <c r="B13584" s="3">
        <v>76.0</v>
      </c>
      <c r="C13584" s="3" t="s">
        <v>11139</v>
      </c>
      <c r="D13584" s="3">
        <v>34.0</v>
      </c>
      <c r="E13584" s="3" t="s">
        <v>11225</v>
      </c>
      <c r="F13584" s="3">
        <v>12.0</v>
      </c>
      <c r="G13584" s="3">
        <v>2.0</v>
      </c>
      <c r="H13584" s="3" t="s">
        <v>1615</v>
      </c>
      <c r="I13584" s="3" t="s">
        <v>4065</v>
      </c>
      <c r="J13584" s="3" t="s">
        <v>1617</v>
      </c>
      <c r="K13584" s="3" t="s">
        <v>24</v>
      </c>
      <c r="L13584" s="3">
        <v>9.0</v>
      </c>
      <c r="M13584" s="3" t="s">
        <v>25</v>
      </c>
      <c r="N13584" s="3" t="s">
        <v>12611</v>
      </c>
      <c r="O13584" s="3" t="s">
        <v>359</v>
      </c>
      <c r="P13584" s="4">
        <v>26522.0</v>
      </c>
      <c r="Q13584" s="3" t="s">
        <v>37</v>
      </c>
      <c r="S13584" s="3" t="s">
        <v>34</v>
      </c>
    </row>
    <row r="13585">
      <c r="A13585" s="2">
        <v>42318.714907407404</v>
      </c>
      <c r="B13585" s="3">
        <v>76.0</v>
      </c>
      <c r="C13585" s="3" t="s">
        <v>11139</v>
      </c>
      <c r="D13585" s="3">
        <v>34.0</v>
      </c>
      <c r="E13585" s="3" t="s">
        <v>11225</v>
      </c>
      <c r="F13585" s="3">
        <v>12.0</v>
      </c>
      <c r="G13585" s="3">
        <v>2.0</v>
      </c>
      <c r="H13585" s="3" t="s">
        <v>1615</v>
      </c>
      <c r="I13585" s="3" t="s">
        <v>4065</v>
      </c>
      <c r="J13585" s="3" t="s">
        <v>1617</v>
      </c>
      <c r="K13585" s="3" t="s">
        <v>24</v>
      </c>
      <c r="L13585" s="3">
        <v>10.0</v>
      </c>
      <c r="M13585" s="3" t="s">
        <v>30</v>
      </c>
      <c r="N13585" s="3" t="s">
        <v>965</v>
      </c>
      <c r="O13585" s="3" t="s">
        <v>6115</v>
      </c>
      <c r="P13585" s="4">
        <v>20800.0</v>
      </c>
      <c r="Q13585" s="3" t="s">
        <v>132</v>
      </c>
      <c r="S13585" s="3" t="s">
        <v>34</v>
      </c>
    </row>
    <row r="13586">
      <c r="A13586" s="2">
        <v>42318.714907407404</v>
      </c>
      <c r="B13586" s="3">
        <v>76.0</v>
      </c>
      <c r="C13586" s="3" t="s">
        <v>11139</v>
      </c>
      <c r="D13586" s="3">
        <v>34.0</v>
      </c>
      <c r="E13586" s="3" t="s">
        <v>11225</v>
      </c>
      <c r="F13586" s="3">
        <v>12.0</v>
      </c>
      <c r="G13586" s="3">
        <v>2.0</v>
      </c>
      <c r="H13586" s="3" t="s">
        <v>1615</v>
      </c>
      <c r="I13586" s="3" t="s">
        <v>4065</v>
      </c>
      <c r="J13586" s="3" t="s">
        <v>1617</v>
      </c>
      <c r="K13586" s="3" t="s">
        <v>24</v>
      </c>
      <c r="L13586" s="3">
        <v>11.0</v>
      </c>
      <c r="M13586" s="3" t="s">
        <v>25</v>
      </c>
      <c r="N13586" s="3" t="s">
        <v>12612</v>
      </c>
      <c r="O13586" s="3" t="s">
        <v>639</v>
      </c>
      <c r="P13586" s="4">
        <v>17084.0</v>
      </c>
      <c r="Q13586" s="3" t="s">
        <v>55</v>
      </c>
      <c r="S13586" s="3" t="s">
        <v>34</v>
      </c>
    </row>
    <row r="13587">
      <c r="A13587" s="2">
        <v>42318.714907407404</v>
      </c>
      <c r="B13587" s="3">
        <v>76.0</v>
      </c>
      <c r="C13587" s="3" t="s">
        <v>11139</v>
      </c>
      <c r="D13587" s="3">
        <v>34.0</v>
      </c>
      <c r="E13587" s="3" t="s">
        <v>11225</v>
      </c>
      <c r="F13587" s="3">
        <v>12.0</v>
      </c>
      <c r="G13587" s="3">
        <v>2.0</v>
      </c>
      <c r="H13587" s="3" t="s">
        <v>1615</v>
      </c>
      <c r="I13587" s="3" t="s">
        <v>4065</v>
      </c>
      <c r="J13587" s="3" t="s">
        <v>1617</v>
      </c>
      <c r="K13587" s="3" t="s">
        <v>24</v>
      </c>
      <c r="L13587" s="3">
        <v>12.0</v>
      </c>
      <c r="M13587" s="3" t="s">
        <v>30</v>
      </c>
      <c r="N13587" s="3" t="s">
        <v>12613</v>
      </c>
      <c r="O13587" s="3" t="s">
        <v>139</v>
      </c>
      <c r="P13587" s="4">
        <v>20432.0</v>
      </c>
      <c r="Q13587" s="3" t="s">
        <v>247</v>
      </c>
      <c r="S13587" s="3" t="s">
        <v>34</v>
      </c>
    </row>
    <row r="13588">
      <c r="A13588" s="2">
        <v>42318.714907407404</v>
      </c>
      <c r="B13588" s="3">
        <v>76.0</v>
      </c>
      <c r="C13588" s="3" t="s">
        <v>11139</v>
      </c>
      <c r="D13588" s="3">
        <v>34.0</v>
      </c>
      <c r="E13588" s="3" t="s">
        <v>11225</v>
      </c>
      <c r="F13588" s="3">
        <v>12.0</v>
      </c>
      <c r="G13588" s="3">
        <v>2.0</v>
      </c>
      <c r="H13588" s="3" t="s">
        <v>1615</v>
      </c>
      <c r="I13588" s="3" t="s">
        <v>4065</v>
      </c>
      <c r="J13588" s="3" t="s">
        <v>1617</v>
      </c>
      <c r="K13588" s="3" t="s">
        <v>24</v>
      </c>
      <c r="L13588" s="3">
        <v>13.0</v>
      </c>
      <c r="M13588" s="3" t="s">
        <v>25</v>
      </c>
      <c r="N13588" s="3" t="s">
        <v>12614</v>
      </c>
      <c r="O13588" s="3" t="s">
        <v>69</v>
      </c>
      <c r="P13588" s="4">
        <v>21914.0</v>
      </c>
      <c r="Q13588" s="3" t="s">
        <v>132</v>
      </c>
      <c r="S13588" s="3" t="s">
        <v>34</v>
      </c>
    </row>
    <row r="13589">
      <c r="A13589" s="2">
        <v>42318.714907407404</v>
      </c>
      <c r="B13589" s="3">
        <v>76.0</v>
      </c>
      <c r="C13589" s="3" t="s">
        <v>11139</v>
      </c>
      <c r="D13589" s="3">
        <v>34.0</v>
      </c>
      <c r="E13589" s="3" t="s">
        <v>11225</v>
      </c>
      <c r="F13589" s="3">
        <v>12.0</v>
      </c>
      <c r="G13589" s="3">
        <v>2.0</v>
      </c>
      <c r="H13589" s="3" t="s">
        <v>1615</v>
      </c>
      <c r="I13589" s="3" t="s">
        <v>4065</v>
      </c>
      <c r="J13589" s="3" t="s">
        <v>1617</v>
      </c>
      <c r="K13589" s="3" t="s">
        <v>24</v>
      </c>
      <c r="L13589" s="3">
        <v>14.0</v>
      </c>
      <c r="M13589" s="3" t="s">
        <v>30</v>
      </c>
      <c r="N13589" s="3" t="s">
        <v>12615</v>
      </c>
      <c r="O13589" s="3" t="s">
        <v>12616</v>
      </c>
      <c r="P13589" s="4">
        <v>18638.0</v>
      </c>
      <c r="Q13589" s="3" t="s">
        <v>247</v>
      </c>
      <c r="S13589" s="3" t="s">
        <v>34</v>
      </c>
    </row>
    <row r="13590">
      <c r="A13590" s="2">
        <v>42318.714907407404</v>
      </c>
      <c r="B13590" s="3">
        <v>76.0</v>
      </c>
      <c r="C13590" s="3" t="s">
        <v>11139</v>
      </c>
      <c r="D13590" s="3">
        <v>34.0</v>
      </c>
      <c r="E13590" s="3" t="s">
        <v>11225</v>
      </c>
      <c r="F13590" s="3">
        <v>12.0</v>
      </c>
      <c r="G13590" s="3">
        <v>2.0</v>
      </c>
      <c r="H13590" s="3" t="s">
        <v>1615</v>
      </c>
      <c r="I13590" s="3" t="s">
        <v>4065</v>
      </c>
      <c r="J13590" s="3" t="s">
        <v>1617</v>
      </c>
      <c r="K13590" s="3" t="s">
        <v>24</v>
      </c>
      <c r="L13590" s="3">
        <v>15.0</v>
      </c>
      <c r="M13590" s="3" t="s">
        <v>25</v>
      </c>
      <c r="N13590" s="3" t="s">
        <v>12617</v>
      </c>
      <c r="O13590" s="3" t="s">
        <v>243</v>
      </c>
      <c r="P13590" s="4">
        <v>20677.0</v>
      </c>
      <c r="Q13590" s="3" t="s">
        <v>352</v>
      </c>
      <c r="S13590" s="3" t="s">
        <v>34</v>
      </c>
    </row>
    <row r="13591">
      <c r="A13591" s="2">
        <v>42318.714907407404</v>
      </c>
      <c r="B13591" s="3">
        <v>76.0</v>
      </c>
      <c r="C13591" s="3" t="s">
        <v>11139</v>
      </c>
      <c r="D13591" s="3">
        <v>34.0</v>
      </c>
      <c r="E13591" s="3" t="s">
        <v>11225</v>
      </c>
      <c r="F13591" s="3">
        <v>12.0</v>
      </c>
      <c r="G13591" s="3">
        <v>2.0</v>
      </c>
      <c r="H13591" s="3" t="s">
        <v>1615</v>
      </c>
      <c r="I13591" s="3" t="s">
        <v>4065</v>
      </c>
      <c r="J13591" s="3" t="s">
        <v>1617</v>
      </c>
      <c r="K13591" s="3" t="s">
        <v>24</v>
      </c>
      <c r="L13591" s="3">
        <v>16.0</v>
      </c>
      <c r="M13591" s="3" t="s">
        <v>30</v>
      </c>
      <c r="N13591" s="3" t="s">
        <v>12618</v>
      </c>
      <c r="O13591" s="3" t="s">
        <v>12619</v>
      </c>
      <c r="P13591" s="4">
        <v>22799.0</v>
      </c>
      <c r="Q13591" s="3" t="s">
        <v>132</v>
      </c>
      <c r="S13591" s="3" t="s">
        <v>34</v>
      </c>
    </row>
    <row r="13592">
      <c r="A13592" s="2">
        <v>42318.714907407404</v>
      </c>
      <c r="B13592" s="3">
        <v>76.0</v>
      </c>
      <c r="C13592" s="3" t="s">
        <v>11139</v>
      </c>
      <c r="D13592" s="3">
        <v>34.0</v>
      </c>
      <c r="E13592" s="3" t="s">
        <v>11225</v>
      </c>
      <c r="F13592" s="3">
        <v>12.0</v>
      </c>
      <c r="G13592" s="3">
        <v>2.0</v>
      </c>
      <c r="H13592" s="3" t="s">
        <v>1615</v>
      </c>
      <c r="I13592" s="3" t="s">
        <v>4065</v>
      </c>
      <c r="J13592" s="3" t="s">
        <v>1617</v>
      </c>
      <c r="K13592" s="3" t="s">
        <v>24</v>
      </c>
      <c r="L13592" s="3">
        <v>17.0</v>
      </c>
      <c r="M13592" s="3" t="s">
        <v>25</v>
      </c>
      <c r="N13592" s="3" t="s">
        <v>12620</v>
      </c>
      <c r="O13592" s="3" t="s">
        <v>530</v>
      </c>
      <c r="P13592" s="4">
        <v>22645.0</v>
      </c>
      <c r="Q13592" s="3" t="s">
        <v>75</v>
      </c>
      <c r="S13592" s="3" t="s">
        <v>34</v>
      </c>
    </row>
    <row r="13593">
      <c r="A13593" s="2">
        <v>42318.714907407404</v>
      </c>
      <c r="B13593" s="3">
        <v>76.0</v>
      </c>
      <c r="C13593" s="3" t="s">
        <v>11139</v>
      </c>
      <c r="D13593" s="3">
        <v>34.0</v>
      </c>
      <c r="E13593" s="3" t="s">
        <v>11225</v>
      </c>
      <c r="F13593" s="3">
        <v>12.0</v>
      </c>
      <c r="G13593" s="3">
        <v>2.0</v>
      </c>
      <c r="H13593" s="3" t="s">
        <v>1615</v>
      </c>
      <c r="I13593" s="3" t="s">
        <v>4065</v>
      </c>
      <c r="J13593" s="3" t="s">
        <v>1617</v>
      </c>
      <c r="K13593" s="3" t="s">
        <v>24</v>
      </c>
      <c r="L13593" s="3">
        <v>18.0</v>
      </c>
      <c r="M13593" s="3" t="s">
        <v>30</v>
      </c>
      <c r="N13593" s="3" t="s">
        <v>12621</v>
      </c>
      <c r="O13593" s="3" t="s">
        <v>186</v>
      </c>
      <c r="P13593" s="4">
        <v>17579.0</v>
      </c>
      <c r="Q13593" s="3" t="s">
        <v>37</v>
      </c>
      <c r="S13593" s="3" t="s">
        <v>34</v>
      </c>
    </row>
    <row r="13594">
      <c r="A13594" s="2">
        <v>42318.714907407404</v>
      </c>
      <c r="B13594" s="3">
        <v>76.0</v>
      </c>
      <c r="C13594" s="3" t="s">
        <v>11139</v>
      </c>
      <c r="D13594" s="3">
        <v>34.0</v>
      </c>
      <c r="E13594" s="3" t="s">
        <v>11225</v>
      </c>
      <c r="F13594" s="3">
        <v>12.0</v>
      </c>
      <c r="G13594" s="3">
        <v>2.0</v>
      </c>
      <c r="H13594" s="3" t="s">
        <v>1615</v>
      </c>
      <c r="I13594" s="3" t="s">
        <v>4065</v>
      </c>
      <c r="J13594" s="3" t="s">
        <v>1617</v>
      </c>
      <c r="K13594" s="3" t="s">
        <v>24</v>
      </c>
      <c r="L13594" s="3">
        <v>19.0</v>
      </c>
      <c r="M13594" s="3" t="s">
        <v>25</v>
      </c>
      <c r="N13594" s="3" t="s">
        <v>8749</v>
      </c>
      <c r="O13594" s="3" t="s">
        <v>980</v>
      </c>
      <c r="P13594" s="4">
        <v>19597.0</v>
      </c>
      <c r="Q13594" s="3" t="s">
        <v>247</v>
      </c>
      <c r="S13594" s="3" t="s">
        <v>34</v>
      </c>
    </row>
    <row r="13595">
      <c r="A13595" s="2">
        <v>42318.714907407404</v>
      </c>
      <c r="B13595" s="3">
        <v>76.0</v>
      </c>
      <c r="C13595" s="3" t="s">
        <v>11139</v>
      </c>
      <c r="D13595" s="3">
        <v>34.0</v>
      </c>
      <c r="E13595" s="3" t="s">
        <v>11225</v>
      </c>
      <c r="F13595" s="3">
        <v>12.0</v>
      </c>
      <c r="G13595" s="3">
        <v>2.0</v>
      </c>
      <c r="H13595" s="3" t="s">
        <v>1615</v>
      </c>
      <c r="I13595" s="3" t="s">
        <v>4065</v>
      </c>
      <c r="J13595" s="3" t="s">
        <v>1617</v>
      </c>
      <c r="K13595" s="3" t="s">
        <v>24</v>
      </c>
      <c r="L13595" s="3">
        <v>20.0</v>
      </c>
      <c r="M13595" s="3" t="s">
        <v>30</v>
      </c>
      <c r="N13595" s="3" t="s">
        <v>6514</v>
      </c>
      <c r="O13595" s="3" t="s">
        <v>734</v>
      </c>
      <c r="P13595" s="4">
        <v>19677.0</v>
      </c>
      <c r="Q13595" s="3" t="s">
        <v>247</v>
      </c>
      <c r="S13595" s="3" t="s">
        <v>34</v>
      </c>
    </row>
    <row r="13596">
      <c r="A13596" s="2">
        <v>42318.714907407404</v>
      </c>
      <c r="B13596" s="3">
        <v>76.0</v>
      </c>
      <c r="C13596" s="3" t="s">
        <v>11139</v>
      </c>
      <c r="D13596" s="3">
        <v>34.0</v>
      </c>
      <c r="E13596" s="3" t="s">
        <v>11225</v>
      </c>
      <c r="F13596" s="3">
        <v>12.0</v>
      </c>
      <c r="G13596" s="3">
        <v>2.0</v>
      </c>
      <c r="H13596" s="3" t="s">
        <v>1615</v>
      </c>
      <c r="I13596" s="3" t="s">
        <v>4065</v>
      </c>
      <c r="J13596" s="3" t="s">
        <v>1617</v>
      </c>
      <c r="K13596" s="3" t="s">
        <v>24</v>
      </c>
      <c r="L13596" s="3">
        <v>21.0</v>
      </c>
      <c r="M13596" s="3" t="s">
        <v>25</v>
      </c>
      <c r="N13596" s="3" t="s">
        <v>12622</v>
      </c>
      <c r="O13596" s="3" t="s">
        <v>69</v>
      </c>
      <c r="P13596" s="4">
        <v>17866.0</v>
      </c>
      <c r="Q13596" s="3" t="s">
        <v>247</v>
      </c>
      <c r="S13596" s="3" t="s">
        <v>34</v>
      </c>
    </row>
    <row r="13597">
      <c r="A13597" s="2">
        <v>42318.714907407404</v>
      </c>
      <c r="B13597" s="3">
        <v>76.0</v>
      </c>
      <c r="C13597" s="3" t="s">
        <v>11139</v>
      </c>
      <c r="D13597" s="3">
        <v>34.0</v>
      </c>
      <c r="E13597" s="3" t="s">
        <v>11225</v>
      </c>
      <c r="F13597" s="3">
        <v>12.0</v>
      </c>
      <c r="G13597" s="3">
        <v>2.0</v>
      </c>
      <c r="H13597" s="3" t="s">
        <v>1615</v>
      </c>
      <c r="I13597" s="3" t="s">
        <v>4065</v>
      </c>
      <c r="J13597" s="3" t="s">
        <v>1617</v>
      </c>
      <c r="K13597" s="3" t="s">
        <v>24</v>
      </c>
      <c r="L13597" s="3">
        <v>22.0</v>
      </c>
      <c r="M13597" s="3" t="s">
        <v>30</v>
      </c>
      <c r="N13597" s="3" t="s">
        <v>12623</v>
      </c>
      <c r="O13597" s="3" t="s">
        <v>121</v>
      </c>
      <c r="P13597" s="4">
        <v>20584.0</v>
      </c>
      <c r="Q13597" s="3" t="s">
        <v>247</v>
      </c>
      <c r="S13597" s="3" t="s">
        <v>34</v>
      </c>
    </row>
    <row r="13598">
      <c r="A13598" s="2">
        <v>42318.714907407404</v>
      </c>
      <c r="B13598" s="3">
        <v>76.0</v>
      </c>
      <c r="C13598" s="3" t="s">
        <v>11139</v>
      </c>
      <c r="D13598" s="3">
        <v>34.0</v>
      </c>
      <c r="E13598" s="3" t="s">
        <v>11225</v>
      </c>
      <c r="F13598" s="3">
        <v>12.0</v>
      </c>
      <c r="G13598" s="3">
        <v>2.0</v>
      </c>
      <c r="H13598" s="3" t="s">
        <v>1615</v>
      </c>
      <c r="I13598" s="3" t="s">
        <v>4065</v>
      </c>
      <c r="J13598" s="3" t="s">
        <v>1617</v>
      </c>
      <c r="K13598" s="3" t="s">
        <v>24</v>
      </c>
      <c r="L13598" s="3">
        <v>23.0</v>
      </c>
      <c r="M13598" s="3" t="s">
        <v>25</v>
      </c>
      <c r="N13598" s="3" t="s">
        <v>12624</v>
      </c>
      <c r="O13598" s="3" t="s">
        <v>1385</v>
      </c>
      <c r="P13598" s="4">
        <v>27854.0</v>
      </c>
      <c r="Q13598" s="3" t="s">
        <v>55</v>
      </c>
      <c r="S13598" s="3" t="s">
        <v>34</v>
      </c>
    </row>
    <row r="13599">
      <c r="A13599" s="2">
        <v>42318.714907407404</v>
      </c>
      <c r="B13599" s="3">
        <v>76.0</v>
      </c>
      <c r="C13599" s="3" t="s">
        <v>11139</v>
      </c>
      <c r="D13599" s="3">
        <v>34.0</v>
      </c>
      <c r="E13599" s="3" t="s">
        <v>11225</v>
      </c>
      <c r="F13599" s="3">
        <v>12.0</v>
      </c>
      <c r="G13599" s="3">
        <v>2.0</v>
      </c>
      <c r="H13599" s="3" t="s">
        <v>1615</v>
      </c>
      <c r="I13599" s="3" t="s">
        <v>4065</v>
      </c>
      <c r="J13599" s="3" t="s">
        <v>1617</v>
      </c>
      <c r="K13599" s="3" t="s">
        <v>24</v>
      </c>
      <c r="L13599" s="3">
        <v>24.0</v>
      </c>
      <c r="M13599" s="3" t="s">
        <v>30</v>
      </c>
      <c r="N13599" s="3" t="s">
        <v>12625</v>
      </c>
      <c r="O13599" s="3" t="s">
        <v>6049</v>
      </c>
      <c r="P13599" s="4">
        <v>18306.0</v>
      </c>
      <c r="Q13599" s="3" t="s">
        <v>247</v>
      </c>
      <c r="S13599" s="3" t="s">
        <v>34</v>
      </c>
    </row>
    <row r="13600">
      <c r="A13600" s="2">
        <v>42318.714907407404</v>
      </c>
      <c r="B13600" s="3">
        <v>76.0</v>
      </c>
      <c r="C13600" s="3" t="s">
        <v>11139</v>
      </c>
      <c r="D13600" s="3">
        <v>34.0</v>
      </c>
      <c r="E13600" s="3" t="s">
        <v>11225</v>
      </c>
      <c r="F13600" s="3">
        <v>12.0</v>
      </c>
      <c r="G13600" s="3">
        <v>2.0</v>
      </c>
      <c r="H13600" s="3" t="s">
        <v>1615</v>
      </c>
      <c r="I13600" s="3" t="s">
        <v>4065</v>
      </c>
      <c r="J13600" s="3" t="s">
        <v>1617</v>
      </c>
      <c r="K13600" s="3" t="s">
        <v>24</v>
      </c>
      <c r="L13600" s="3">
        <v>25.0</v>
      </c>
      <c r="M13600" s="3" t="s">
        <v>25</v>
      </c>
      <c r="N13600" s="3" t="s">
        <v>11100</v>
      </c>
      <c r="O13600" s="3" t="s">
        <v>102</v>
      </c>
      <c r="P13600" s="4">
        <v>22417.0</v>
      </c>
      <c r="Q13600" s="3" t="s">
        <v>372</v>
      </c>
      <c r="S13600" s="3" t="s">
        <v>34</v>
      </c>
    </row>
    <row r="13601">
      <c r="A13601" s="2">
        <v>42318.714907407404</v>
      </c>
      <c r="B13601" s="3">
        <v>76.0</v>
      </c>
      <c r="C13601" s="3" t="s">
        <v>11139</v>
      </c>
      <c r="D13601" s="3">
        <v>34.0</v>
      </c>
      <c r="E13601" s="3" t="s">
        <v>11225</v>
      </c>
      <c r="F13601" s="3">
        <v>12.0</v>
      </c>
      <c r="G13601" s="3">
        <v>2.0</v>
      </c>
      <c r="H13601" s="3" t="s">
        <v>1615</v>
      </c>
      <c r="I13601" s="3" t="s">
        <v>4065</v>
      </c>
      <c r="J13601" s="3" t="s">
        <v>1617</v>
      </c>
      <c r="K13601" s="3" t="s">
        <v>24</v>
      </c>
      <c r="L13601" s="3">
        <v>26.0</v>
      </c>
      <c r="M13601" s="3" t="s">
        <v>30</v>
      </c>
      <c r="N13601" s="3" t="s">
        <v>12626</v>
      </c>
      <c r="O13601" s="3" t="s">
        <v>361</v>
      </c>
      <c r="P13601" s="4">
        <v>27442.0</v>
      </c>
      <c r="Q13601" s="3" t="s">
        <v>37</v>
      </c>
      <c r="S13601" s="3" t="s">
        <v>34</v>
      </c>
    </row>
    <row r="13602">
      <c r="A13602" s="2">
        <v>42318.714907407404</v>
      </c>
      <c r="B13602" s="3">
        <v>76.0</v>
      </c>
      <c r="C13602" s="3" t="s">
        <v>11139</v>
      </c>
      <c r="D13602" s="3">
        <v>34.0</v>
      </c>
      <c r="E13602" s="3" t="s">
        <v>11225</v>
      </c>
      <c r="F13602" s="3">
        <v>12.0</v>
      </c>
      <c r="G13602" s="3">
        <v>2.0</v>
      </c>
      <c r="H13602" s="3" t="s">
        <v>1615</v>
      </c>
      <c r="I13602" s="3" t="s">
        <v>4065</v>
      </c>
      <c r="J13602" s="3" t="s">
        <v>1617</v>
      </c>
      <c r="K13602" s="3" t="s">
        <v>24</v>
      </c>
      <c r="L13602" s="3">
        <v>27.0</v>
      </c>
      <c r="M13602" s="3" t="s">
        <v>25</v>
      </c>
      <c r="N13602" s="3" t="s">
        <v>12627</v>
      </c>
      <c r="O13602" s="3" t="s">
        <v>246</v>
      </c>
      <c r="P13602" s="4">
        <v>27402.0</v>
      </c>
      <c r="Q13602" s="3" t="s">
        <v>37</v>
      </c>
      <c r="S13602" s="3" t="s">
        <v>34</v>
      </c>
    </row>
    <row r="13603">
      <c r="A13603" s="2">
        <v>42318.714907407404</v>
      </c>
      <c r="B13603" s="3">
        <v>76.0</v>
      </c>
      <c r="C13603" s="3" t="s">
        <v>11139</v>
      </c>
      <c r="D13603" s="3">
        <v>34.0</v>
      </c>
      <c r="E13603" s="3" t="s">
        <v>11225</v>
      </c>
      <c r="F13603" s="3">
        <v>12.0</v>
      </c>
      <c r="G13603" s="3">
        <v>2.0</v>
      </c>
      <c r="H13603" s="3" t="s">
        <v>1615</v>
      </c>
      <c r="I13603" s="3" t="s">
        <v>4065</v>
      </c>
      <c r="J13603" s="3" t="s">
        <v>1617</v>
      </c>
      <c r="K13603" s="3" t="s">
        <v>24</v>
      </c>
      <c r="L13603" s="3">
        <v>28.0</v>
      </c>
      <c r="M13603" s="3" t="s">
        <v>30</v>
      </c>
      <c r="N13603" s="3" t="s">
        <v>5325</v>
      </c>
      <c r="O13603" s="3" t="s">
        <v>9082</v>
      </c>
      <c r="P13603" s="4">
        <v>17125.0</v>
      </c>
      <c r="Q13603" s="3" t="s">
        <v>132</v>
      </c>
      <c r="S13603" s="3" t="s">
        <v>34</v>
      </c>
    </row>
    <row r="13604">
      <c r="A13604" s="2">
        <v>42318.714907407404</v>
      </c>
      <c r="B13604" s="3">
        <v>76.0</v>
      </c>
      <c r="C13604" s="3" t="s">
        <v>11139</v>
      </c>
      <c r="D13604" s="3">
        <v>34.0</v>
      </c>
      <c r="E13604" s="3" t="s">
        <v>11225</v>
      </c>
      <c r="F13604" s="3">
        <v>12.0</v>
      </c>
      <c r="G13604" s="3">
        <v>2.0</v>
      </c>
      <c r="H13604" s="3" t="s">
        <v>1615</v>
      </c>
      <c r="I13604" s="3" t="s">
        <v>4065</v>
      </c>
      <c r="J13604" s="3" t="s">
        <v>1617</v>
      </c>
      <c r="K13604" s="3" t="s">
        <v>24</v>
      </c>
      <c r="L13604" s="3">
        <v>29.0</v>
      </c>
      <c r="M13604" s="3" t="s">
        <v>25</v>
      </c>
      <c r="N13604" s="3" t="s">
        <v>12573</v>
      </c>
      <c r="O13604" s="3" t="s">
        <v>628</v>
      </c>
      <c r="P13604" s="4">
        <v>21855.0</v>
      </c>
      <c r="Q13604" s="3" t="s">
        <v>132</v>
      </c>
      <c r="S13604" s="3" t="s">
        <v>34</v>
      </c>
    </row>
    <row r="13605">
      <c r="A13605" s="2">
        <v>42318.714907407404</v>
      </c>
      <c r="B13605" s="3">
        <v>76.0</v>
      </c>
      <c r="C13605" s="3" t="s">
        <v>11139</v>
      </c>
      <c r="D13605" s="3">
        <v>34.0</v>
      </c>
      <c r="E13605" s="3" t="s">
        <v>11225</v>
      </c>
      <c r="F13605" s="3">
        <v>12.0</v>
      </c>
      <c r="G13605" s="3">
        <v>2.0</v>
      </c>
      <c r="H13605" s="3" t="s">
        <v>1615</v>
      </c>
      <c r="I13605" s="3" t="s">
        <v>4065</v>
      </c>
      <c r="J13605" s="3" t="s">
        <v>1617</v>
      </c>
      <c r="K13605" s="3" t="s">
        <v>24</v>
      </c>
      <c r="L13605" s="3">
        <v>30.0</v>
      </c>
      <c r="M13605" s="3" t="s">
        <v>30</v>
      </c>
      <c r="N13605" s="3" t="s">
        <v>12628</v>
      </c>
      <c r="O13605" s="3" t="s">
        <v>3378</v>
      </c>
      <c r="P13605" s="4">
        <v>25612.0</v>
      </c>
      <c r="Q13605" s="3" t="s">
        <v>132</v>
      </c>
      <c r="S13605" s="3" t="s">
        <v>34</v>
      </c>
    </row>
    <row r="13606">
      <c r="A13606" s="2">
        <v>42318.714907407404</v>
      </c>
      <c r="B13606" s="3">
        <v>76.0</v>
      </c>
      <c r="C13606" s="3" t="s">
        <v>11139</v>
      </c>
      <c r="D13606" s="3">
        <v>34.0</v>
      </c>
      <c r="E13606" s="3" t="s">
        <v>11225</v>
      </c>
      <c r="F13606" s="3">
        <v>12.0</v>
      </c>
      <c r="G13606" s="3">
        <v>2.0</v>
      </c>
      <c r="H13606" s="3" t="s">
        <v>1615</v>
      </c>
      <c r="I13606" s="3" t="s">
        <v>4065</v>
      </c>
      <c r="J13606" s="3" t="s">
        <v>1617</v>
      </c>
      <c r="K13606" s="3" t="s">
        <v>24</v>
      </c>
      <c r="L13606" s="3">
        <v>31.0</v>
      </c>
      <c r="M13606" s="3" t="s">
        <v>25</v>
      </c>
      <c r="N13606" s="3" t="s">
        <v>12629</v>
      </c>
      <c r="O13606" s="3" t="s">
        <v>417</v>
      </c>
      <c r="P13606" s="4">
        <v>21094.0</v>
      </c>
      <c r="Q13606" s="3" t="s">
        <v>105</v>
      </c>
      <c r="S13606" s="3" t="s">
        <v>34</v>
      </c>
    </row>
    <row r="13607">
      <c r="A13607" s="2">
        <v>42318.714907407404</v>
      </c>
      <c r="B13607" s="3">
        <v>76.0</v>
      </c>
      <c r="C13607" s="3" t="s">
        <v>11139</v>
      </c>
      <c r="D13607" s="3">
        <v>34.0</v>
      </c>
      <c r="E13607" s="3" t="s">
        <v>11225</v>
      </c>
      <c r="F13607" s="3">
        <v>12.0</v>
      </c>
      <c r="G13607" s="3">
        <v>2.0</v>
      </c>
      <c r="H13607" s="3" t="s">
        <v>1615</v>
      </c>
      <c r="I13607" s="3" t="s">
        <v>4065</v>
      </c>
      <c r="J13607" s="3" t="s">
        <v>1617</v>
      </c>
      <c r="K13607" s="3" t="s">
        <v>24</v>
      </c>
      <c r="L13607" s="3">
        <v>32.0</v>
      </c>
      <c r="M13607" s="3" t="s">
        <v>30</v>
      </c>
      <c r="N13607" s="3" t="s">
        <v>12630</v>
      </c>
      <c r="O13607" s="3" t="s">
        <v>3401</v>
      </c>
      <c r="P13607" s="4">
        <v>14496.0</v>
      </c>
      <c r="Q13607" s="3" t="s">
        <v>247</v>
      </c>
      <c r="S13607" s="3" t="s">
        <v>34</v>
      </c>
    </row>
    <row r="13608">
      <c r="A13608" s="2">
        <v>42318.714907407404</v>
      </c>
      <c r="B13608" s="3">
        <v>76.0</v>
      </c>
      <c r="C13608" s="3" t="s">
        <v>11139</v>
      </c>
      <c r="D13608" s="3">
        <v>46.0</v>
      </c>
      <c r="E13608" s="3" t="s">
        <v>11252</v>
      </c>
      <c r="F13608" s="3">
        <v>12.0</v>
      </c>
      <c r="G13608" s="3">
        <v>2.0</v>
      </c>
      <c r="H13608" s="3" t="s">
        <v>1615</v>
      </c>
      <c r="I13608" s="3" t="s">
        <v>4065</v>
      </c>
      <c r="J13608" s="3" t="s">
        <v>1617</v>
      </c>
      <c r="K13608" s="3" t="s">
        <v>24</v>
      </c>
      <c r="L13608" s="3">
        <v>1.0</v>
      </c>
      <c r="M13608" s="3" t="s">
        <v>25</v>
      </c>
      <c r="N13608" s="3" t="s">
        <v>9822</v>
      </c>
      <c r="O13608" s="3" t="s">
        <v>100</v>
      </c>
      <c r="P13608" s="4">
        <v>21544.0</v>
      </c>
      <c r="Q13608" s="3" t="s">
        <v>372</v>
      </c>
      <c r="S13608" s="3" t="s">
        <v>34</v>
      </c>
    </row>
    <row r="13609">
      <c r="A13609" s="2">
        <v>42318.714907407404</v>
      </c>
      <c r="B13609" s="3">
        <v>76.0</v>
      </c>
      <c r="C13609" s="3" t="s">
        <v>11139</v>
      </c>
      <c r="D13609" s="3">
        <v>46.0</v>
      </c>
      <c r="E13609" s="3" t="s">
        <v>11252</v>
      </c>
      <c r="F13609" s="3">
        <v>12.0</v>
      </c>
      <c r="G13609" s="3">
        <v>2.0</v>
      </c>
      <c r="H13609" s="3" t="s">
        <v>1615</v>
      </c>
      <c r="I13609" s="3" t="s">
        <v>4065</v>
      </c>
      <c r="J13609" s="3" t="s">
        <v>1617</v>
      </c>
      <c r="K13609" s="3" t="s">
        <v>24</v>
      </c>
      <c r="L13609" s="3">
        <v>2.0</v>
      </c>
      <c r="M13609" s="3" t="s">
        <v>30</v>
      </c>
      <c r="N13609" s="3" t="s">
        <v>1119</v>
      </c>
      <c r="O13609" s="3" t="s">
        <v>342</v>
      </c>
      <c r="P13609" s="4">
        <v>27398.0</v>
      </c>
      <c r="Q13609" s="3" t="s">
        <v>247</v>
      </c>
      <c r="S13609" s="3" t="s">
        <v>34</v>
      </c>
    </row>
    <row r="13610">
      <c r="A13610" s="2">
        <v>42318.714907407404</v>
      </c>
      <c r="B13610" s="3">
        <v>76.0</v>
      </c>
      <c r="C13610" s="3" t="s">
        <v>11139</v>
      </c>
      <c r="D13610" s="3">
        <v>46.0</v>
      </c>
      <c r="E13610" s="3" t="s">
        <v>11252</v>
      </c>
      <c r="F13610" s="3">
        <v>12.0</v>
      </c>
      <c r="G13610" s="3">
        <v>2.0</v>
      </c>
      <c r="H13610" s="3" t="s">
        <v>1615</v>
      </c>
      <c r="I13610" s="3" t="s">
        <v>4065</v>
      </c>
      <c r="J13610" s="3" t="s">
        <v>1617</v>
      </c>
      <c r="K13610" s="3" t="s">
        <v>24</v>
      </c>
      <c r="L13610" s="3">
        <v>3.0</v>
      </c>
      <c r="M13610" s="3" t="s">
        <v>25</v>
      </c>
      <c r="N13610" s="3" t="s">
        <v>12434</v>
      </c>
      <c r="O13610" s="3" t="s">
        <v>196</v>
      </c>
      <c r="P13610" s="4">
        <v>19125.0</v>
      </c>
      <c r="Q13610" s="3" t="s">
        <v>79</v>
      </c>
      <c r="S13610" s="3" t="s">
        <v>34</v>
      </c>
    </row>
    <row r="13611">
      <c r="A13611" s="2">
        <v>42318.714907407404</v>
      </c>
      <c r="B13611" s="3">
        <v>76.0</v>
      </c>
      <c r="C13611" s="3" t="s">
        <v>11139</v>
      </c>
      <c r="D13611" s="3">
        <v>46.0</v>
      </c>
      <c r="E13611" s="3" t="s">
        <v>11252</v>
      </c>
      <c r="F13611" s="3">
        <v>12.0</v>
      </c>
      <c r="G13611" s="3">
        <v>2.0</v>
      </c>
      <c r="H13611" s="3" t="s">
        <v>1615</v>
      </c>
      <c r="I13611" s="3" t="s">
        <v>4065</v>
      </c>
      <c r="J13611" s="3" t="s">
        <v>1617</v>
      </c>
      <c r="K13611" s="3" t="s">
        <v>24</v>
      </c>
      <c r="L13611" s="3">
        <v>4.0</v>
      </c>
      <c r="M13611" s="3" t="s">
        <v>30</v>
      </c>
      <c r="N13611" s="3" t="s">
        <v>12631</v>
      </c>
      <c r="O13611" s="3" t="s">
        <v>12632</v>
      </c>
      <c r="P13611" s="4">
        <v>25734.0</v>
      </c>
      <c r="Q13611" s="3" t="s">
        <v>52</v>
      </c>
      <c r="S13611" s="3" t="s">
        <v>34</v>
      </c>
    </row>
    <row r="13612">
      <c r="A13612" s="2">
        <v>42318.714907407404</v>
      </c>
      <c r="B13612" s="3">
        <v>76.0</v>
      </c>
      <c r="C13612" s="3" t="s">
        <v>11139</v>
      </c>
      <c r="D13612" s="3">
        <v>46.0</v>
      </c>
      <c r="E13612" s="3" t="s">
        <v>11252</v>
      </c>
      <c r="F13612" s="3">
        <v>12.0</v>
      </c>
      <c r="G13612" s="3">
        <v>2.0</v>
      </c>
      <c r="H13612" s="3" t="s">
        <v>1615</v>
      </c>
      <c r="I13612" s="3" t="s">
        <v>4065</v>
      </c>
      <c r="J13612" s="3" t="s">
        <v>1617</v>
      </c>
      <c r="K13612" s="3" t="s">
        <v>24</v>
      </c>
      <c r="L13612" s="3">
        <v>5.0</v>
      </c>
      <c r="M13612" s="3" t="s">
        <v>25</v>
      </c>
      <c r="N13612" s="3" t="s">
        <v>12633</v>
      </c>
      <c r="O13612" s="3" t="s">
        <v>1037</v>
      </c>
      <c r="P13612" s="4">
        <v>20641.0</v>
      </c>
      <c r="Q13612" s="3" t="s">
        <v>79</v>
      </c>
      <c r="S13612" s="3" t="s">
        <v>34</v>
      </c>
    </row>
    <row r="13613">
      <c r="A13613" s="2">
        <v>42318.714907407404</v>
      </c>
      <c r="B13613" s="3">
        <v>76.0</v>
      </c>
      <c r="C13613" s="3" t="s">
        <v>11139</v>
      </c>
      <c r="D13613" s="3">
        <v>46.0</v>
      </c>
      <c r="E13613" s="3" t="s">
        <v>11252</v>
      </c>
      <c r="F13613" s="3">
        <v>12.0</v>
      </c>
      <c r="G13613" s="3">
        <v>2.0</v>
      </c>
      <c r="H13613" s="3" t="s">
        <v>1615</v>
      </c>
      <c r="I13613" s="3" t="s">
        <v>4065</v>
      </c>
      <c r="J13613" s="3" t="s">
        <v>1617</v>
      </c>
      <c r="K13613" s="3" t="s">
        <v>24</v>
      </c>
      <c r="L13613" s="3">
        <v>6.0</v>
      </c>
      <c r="M13613" s="3" t="s">
        <v>30</v>
      </c>
      <c r="N13613" s="3" t="s">
        <v>12634</v>
      </c>
      <c r="O13613" s="3" t="s">
        <v>1099</v>
      </c>
      <c r="P13613" s="4">
        <v>25963.0</v>
      </c>
      <c r="Q13613" s="3" t="s">
        <v>37</v>
      </c>
      <c r="S13613" s="3" t="s">
        <v>34</v>
      </c>
    </row>
    <row r="13614">
      <c r="A13614" s="2">
        <v>42318.714907407404</v>
      </c>
      <c r="B13614" s="3">
        <v>76.0</v>
      </c>
      <c r="C13614" s="3" t="s">
        <v>11139</v>
      </c>
      <c r="D13614" s="3">
        <v>46.0</v>
      </c>
      <c r="E13614" s="3" t="s">
        <v>11252</v>
      </c>
      <c r="F13614" s="3">
        <v>12.0</v>
      </c>
      <c r="G13614" s="3">
        <v>2.0</v>
      </c>
      <c r="H13614" s="3" t="s">
        <v>1615</v>
      </c>
      <c r="I13614" s="3" t="s">
        <v>4065</v>
      </c>
      <c r="J13614" s="3" t="s">
        <v>1617</v>
      </c>
      <c r="K13614" s="3" t="s">
        <v>24</v>
      </c>
      <c r="L13614" s="3">
        <v>7.0</v>
      </c>
      <c r="M13614" s="3" t="s">
        <v>25</v>
      </c>
      <c r="N13614" s="3" t="s">
        <v>4281</v>
      </c>
      <c r="O13614" s="3" t="s">
        <v>1839</v>
      </c>
      <c r="P13614" s="4">
        <v>19632.0</v>
      </c>
      <c r="Q13614" s="3" t="s">
        <v>86</v>
      </c>
      <c r="S13614" s="3" t="s">
        <v>34</v>
      </c>
    </row>
    <row r="13615">
      <c r="A13615" s="2">
        <v>42318.714907407404</v>
      </c>
      <c r="B13615" s="3">
        <v>76.0</v>
      </c>
      <c r="C13615" s="3" t="s">
        <v>11139</v>
      </c>
      <c r="D13615" s="3">
        <v>48.0</v>
      </c>
      <c r="E13615" s="3" t="s">
        <v>11259</v>
      </c>
      <c r="F13615" s="3">
        <v>12.0</v>
      </c>
      <c r="G13615" s="3">
        <v>2.0</v>
      </c>
      <c r="H13615" s="3" t="s">
        <v>1615</v>
      </c>
      <c r="I13615" s="3" t="s">
        <v>4065</v>
      </c>
      <c r="J13615" s="3" t="s">
        <v>1617</v>
      </c>
      <c r="K13615" s="3" t="s">
        <v>24</v>
      </c>
      <c r="L13615" s="3">
        <v>1.0</v>
      </c>
      <c r="M13615" s="3" t="s">
        <v>30</v>
      </c>
      <c r="N13615" s="3" t="s">
        <v>12635</v>
      </c>
      <c r="O13615" s="3" t="s">
        <v>602</v>
      </c>
      <c r="P13615" s="4">
        <v>24442.0</v>
      </c>
      <c r="Q13615" s="3" t="s">
        <v>37</v>
      </c>
      <c r="S13615" s="3" t="s">
        <v>34</v>
      </c>
    </row>
    <row r="13616">
      <c r="A13616" s="2">
        <v>42318.714907407404</v>
      </c>
      <c r="B13616" s="3">
        <v>76.0</v>
      </c>
      <c r="C13616" s="3" t="s">
        <v>11139</v>
      </c>
      <c r="D13616" s="3">
        <v>48.0</v>
      </c>
      <c r="E13616" s="3" t="s">
        <v>11259</v>
      </c>
      <c r="F13616" s="3">
        <v>12.0</v>
      </c>
      <c r="G13616" s="3">
        <v>2.0</v>
      </c>
      <c r="H13616" s="3" t="s">
        <v>1615</v>
      </c>
      <c r="I13616" s="3" t="s">
        <v>4065</v>
      </c>
      <c r="J13616" s="3" t="s">
        <v>1617</v>
      </c>
      <c r="K13616" s="3" t="s">
        <v>24</v>
      </c>
      <c r="L13616" s="3">
        <v>2.0</v>
      </c>
      <c r="M13616" s="3" t="s">
        <v>25</v>
      </c>
      <c r="N13616" s="3" t="s">
        <v>12636</v>
      </c>
      <c r="O13616" s="3" t="s">
        <v>218</v>
      </c>
      <c r="P13616" s="4">
        <v>20399.0</v>
      </c>
      <c r="Q13616" s="3" t="s">
        <v>372</v>
      </c>
      <c r="S13616" s="3" t="s">
        <v>34</v>
      </c>
    </row>
    <row r="13617">
      <c r="A13617" s="2">
        <v>42318.714907407404</v>
      </c>
      <c r="B13617" s="3">
        <v>76.0</v>
      </c>
      <c r="C13617" s="3" t="s">
        <v>11139</v>
      </c>
      <c r="D13617" s="3">
        <v>48.0</v>
      </c>
      <c r="E13617" s="3" t="s">
        <v>11259</v>
      </c>
      <c r="F13617" s="3">
        <v>12.0</v>
      </c>
      <c r="G13617" s="3">
        <v>2.0</v>
      </c>
      <c r="H13617" s="3" t="s">
        <v>1615</v>
      </c>
      <c r="I13617" s="3" t="s">
        <v>4065</v>
      </c>
      <c r="J13617" s="3" t="s">
        <v>1617</v>
      </c>
      <c r="K13617" s="3" t="s">
        <v>24</v>
      </c>
      <c r="L13617" s="3">
        <v>3.0</v>
      </c>
      <c r="M13617" s="3" t="s">
        <v>30</v>
      </c>
      <c r="N13617" s="3" t="s">
        <v>12637</v>
      </c>
      <c r="O13617" s="3" t="s">
        <v>1057</v>
      </c>
      <c r="P13617" s="4">
        <v>21676.0</v>
      </c>
      <c r="Q13617" s="3" t="s">
        <v>132</v>
      </c>
      <c r="S13617" s="3" t="s">
        <v>34</v>
      </c>
    </row>
    <row r="13618">
      <c r="A13618" s="2">
        <v>42318.714907407404</v>
      </c>
      <c r="B13618" s="3">
        <v>76.0</v>
      </c>
      <c r="C13618" s="3" t="s">
        <v>11139</v>
      </c>
      <c r="D13618" s="3">
        <v>48.0</v>
      </c>
      <c r="E13618" s="3" t="s">
        <v>11259</v>
      </c>
      <c r="F13618" s="3">
        <v>12.0</v>
      </c>
      <c r="G13618" s="3">
        <v>2.0</v>
      </c>
      <c r="H13618" s="3" t="s">
        <v>1615</v>
      </c>
      <c r="I13618" s="3" t="s">
        <v>4065</v>
      </c>
      <c r="J13618" s="3" t="s">
        <v>1617</v>
      </c>
      <c r="K13618" s="3" t="s">
        <v>24</v>
      </c>
      <c r="L13618" s="3">
        <v>4.0</v>
      </c>
      <c r="M13618" s="3" t="s">
        <v>25</v>
      </c>
      <c r="N13618" s="3" t="s">
        <v>3427</v>
      </c>
      <c r="O13618" s="3" t="s">
        <v>281</v>
      </c>
      <c r="P13618" s="4">
        <v>23091.0</v>
      </c>
      <c r="Q13618" s="3" t="s">
        <v>132</v>
      </c>
      <c r="S13618" s="3" t="s">
        <v>34</v>
      </c>
    </row>
    <row r="13619">
      <c r="A13619" s="2">
        <v>42318.714907407404</v>
      </c>
      <c r="B13619" s="3">
        <v>76.0</v>
      </c>
      <c r="C13619" s="3" t="s">
        <v>11139</v>
      </c>
      <c r="D13619" s="3">
        <v>65.0</v>
      </c>
      <c r="E13619" s="3" t="s">
        <v>11262</v>
      </c>
      <c r="F13619" s="3">
        <v>12.0</v>
      </c>
      <c r="G13619" s="3">
        <v>2.0</v>
      </c>
      <c r="H13619" s="3" t="s">
        <v>1615</v>
      </c>
      <c r="I13619" s="3" t="s">
        <v>4065</v>
      </c>
      <c r="J13619" s="3" t="s">
        <v>1617</v>
      </c>
      <c r="K13619" s="3" t="s">
        <v>24</v>
      </c>
      <c r="L13619" s="3">
        <v>1.0</v>
      </c>
      <c r="M13619" s="3" t="s">
        <v>25</v>
      </c>
      <c r="N13619" s="3" t="s">
        <v>924</v>
      </c>
      <c r="O13619" s="3" t="s">
        <v>377</v>
      </c>
      <c r="P13619" s="4">
        <v>22928.0</v>
      </c>
      <c r="Q13619" s="3" t="s">
        <v>52</v>
      </c>
      <c r="S13619" s="3" t="s">
        <v>34</v>
      </c>
    </row>
    <row r="13620">
      <c r="A13620" s="2">
        <v>42318.714907407404</v>
      </c>
      <c r="B13620" s="3">
        <v>76.0</v>
      </c>
      <c r="C13620" s="3" t="s">
        <v>11139</v>
      </c>
      <c r="D13620" s="3">
        <v>65.0</v>
      </c>
      <c r="E13620" s="3" t="s">
        <v>11262</v>
      </c>
      <c r="F13620" s="3">
        <v>12.0</v>
      </c>
      <c r="G13620" s="3">
        <v>2.0</v>
      </c>
      <c r="H13620" s="3" t="s">
        <v>1615</v>
      </c>
      <c r="I13620" s="3" t="s">
        <v>4065</v>
      </c>
      <c r="J13620" s="3" t="s">
        <v>1617</v>
      </c>
      <c r="K13620" s="3" t="s">
        <v>24</v>
      </c>
      <c r="L13620" s="3">
        <v>2.0</v>
      </c>
      <c r="M13620" s="3" t="s">
        <v>30</v>
      </c>
      <c r="N13620" s="3" t="s">
        <v>3730</v>
      </c>
      <c r="O13620" s="3" t="s">
        <v>1313</v>
      </c>
      <c r="P13620" s="4">
        <v>17713.0</v>
      </c>
      <c r="Q13620" s="3" t="s">
        <v>86</v>
      </c>
      <c r="S13620" s="3" t="s">
        <v>34</v>
      </c>
    </row>
    <row r="13621">
      <c r="A13621" s="2">
        <v>42318.714907407404</v>
      </c>
      <c r="B13621" s="3">
        <v>76.0</v>
      </c>
      <c r="C13621" s="3" t="s">
        <v>11139</v>
      </c>
      <c r="D13621" s="3">
        <v>65.0</v>
      </c>
      <c r="E13621" s="3" t="s">
        <v>11262</v>
      </c>
      <c r="F13621" s="3">
        <v>12.0</v>
      </c>
      <c r="G13621" s="3">
        <v>2.0</v>
      </c>
      <c r="H13621" s="3" t="s">
        <v>1615</v>
      </c>
      <c r="I13621" s="3" t="s">
        <v>4065</v>
      </c>
      <c r="J13621" s="3" t="s">
        <v>1617</v>
      </c>
      <c r="K13621" s="3" t="s">
        <v>24</v>
      </c>
      <c r="L13621" s="3">
        <v>3.0</v>
      </c>
      <c r="M13621" s="3" t="s">
        <v>25</v>
      </c>
      <c r="N13621" s="3" t="s">
        <v>12638</v>
      </c>
      <c r="O13621" s="3" t="s">
        <v>109</v>
      </c>
      <c r="P13621" s="4">
        <v>28533.0</v>
      </c>
      <c r="Q13621" s="3" t="s">
        <v>37</v>
      </c>
      <c r="S13621" s="3" t="s">
        <v>34</v>
      </c>
    </row>
    <row r="13622">
      <c r="A13622" s="2">
        <v>42318.714907407404</v>
      </c>
      <c r="B13622" s="3">
        <v>76.0</v>
      </c>
      <c r="C13622" s="3" t="s">
        <v>11139</v>
      </c>
      <c r="D13622" s="3">
        <v>65.0</v>
      </c>
      <c r="E13622" s="3" t="s">
        <v>11262</v>
      </c>
      <c r="F13622" s="3">
        <v>12.0</v>
      </c>
      <c r="G13622" s="3">
        <v>2.0</v>
      </c>
      <c r="H13622" s="3" t="s">
        <v>1615</v>
      </c>
      <c r="I13622" s="3" t="s">
        <v>4065</v>
      </c>
      <c r="J13622" s="3" t="s">
        <v>1617</v>
      </c>
      <c r="K13622" s="3" t="s">
        <v>24</v>
      </c>
      <c r="L13622" s="3">
        <v>4.0</v>
      </c>
      <c r="M13622" s="3" t="s">
        <v>30</v>
      </c>
      <c r="N13622" s="3" t="s">
        <v>12639</v>
      </c>
      <c r="O13622" s="3" t="s">
        <v>8824</v>
      </c>
      <c r="P13622" s="4">
        <v>19299.0</v>
      </c>
      <c r="Q13622" s="3" t="s">
        <v>105</v>
      </c>
      <c r="S13622" s="3" t="s">
        <v>34</v>
      </c>
    </row>
    <row r="13623">
      <c r="A13623" s="2">
        <v>42318.714907407404</v>
      </c>
      <c r="B13623" s="3">
        <v>76.0</v>
      </c>
      <c r="C13623" s="3" t="s">
        <v>11139</v>
      </c>
      <c r="D13623" s="3">
        <v>65.0</v>
      </c>
      <c r="E13623" s="3" t="s">
        <v>11262</v>
      </c>
      <c r="F13623" s="3">
        <v>12.0</v>
      </c>
      <c r="G13623" s="3">
        <v>2.0</v>
      </c>
      <c r="H13623" s="3" t="s">
        <v>1615</v>
      </c>
      <c r="I13623" s="3" t="s">
        <v>4065</v>
      </c>
      <c r="J13623" s="3" t="s">
        <v>1617</v>
      </c>
      <c r="K13623" s="3" t="s">
        <v>24</v>
      </c>
      <c r="L13623" s="3">
        <v>5.0</v>
      </c>
      <c r="M13623" s="3" t="s">
        <v>25</v>
      </c>
      <c r="N13623" s="3" t="s">
        <v>12640</v>
      </c>
      <c r="O13623" s="3" t="s">
        <v>260</v>
      </c>
      <c r="P13623" s="4">
        <v>31376.0</v>
      </c>
      <c r="Q13623" s="3" t="s">
        <v>28</v>
      </c>
      <c r="S13623" s="3" t="s">
        <v>34</v>
      </c>
    </row>
    <row r="13624">
      <c r="A13624" s="2">
        <v>42318.714907407404</v>
      </c>
      <c r="B13624" s="3">
        <v>76.0</v>
      </c>
      <c r="C13624" s="3" t="s">
        <v>11139</v>
      </c>
      <c r="D13624" s="3">
        <v>65.0</v>
      </c>
      <c r="E13624" s="3" t="s">
        <v>11262</v>
      </c>
      <c r="F13624" s="3">
        <v>12.0</v>
      </c>
      <c r="G13624" s="3">
        <v>2.0</v>
      </c>
      <c r="H13624" s="3" t="s">
        <v>1615</v>
      </c>
      <c r="I13624" s="3" t="s">
        <v>4065</v>
      </c>
      <c r="J13624" s="3" t="s">
        <v>1617</v>
      </c>
      <c r="K13624" s="3" t="s">
        <v>24</v>
      </c>
      <c r="L13624" s="3">
        <v>6.0</v>
      </c>
      <c r="M13624" s="3" t="s">
        <v>30</v>
      </c>
      <c r="N13624" s="3" t="s">
        <v>12641</v>
      </c>
      <c r="O13624" s="3" t="s">
        <v>626</v>
      </c>
      <c r="P13624" s="4">
        <v>18288.0</v>
      </c>
      <c r="Q13624" s="3" t="s">
        <v>132</v>
      </c>
      <c r="S13624" s="3" t="s">
        <v>34</v>
      </c>
    </row>
    <row r="13625">
      <c r="A13625" s="2">
        <v>42318.714907407404</v>
      </c>
      <c r="B13625" s="3">
        <v>76.0</v>
      </c>
      <c r="C13625" s="3" t="s">
        <v>11139</v>
      </c>
      <c r="D13625" s="3">
        <v>65.0</v>
      </c>
      <c r="E13625" s="3" t="s">
        <v>11262</v>
      </c>
      <c r="F13625" s="3">
        <v>12.0</v>
      </c>
      <c r="G13625" s="3">
        <v>2.0</v>
      </c>
      <c r="H13625" s="3" t="s">
        <v>1615</v>
      </c>
      <c r="I13625" s="3" t="s">
        <v>4065</v>
      </c>
      <c r="J13625" s="3" t="s">
        <v>1617</v>
      </c>
      <c r="K13625" s="3" t="s">
        <v>24</v>
      </c>
      <c r="L13625" s="3">
        <v>7.0</v>
      </c>
      <c r="M13625" s="3" t="s">
        <v>25</v>
      </c>
      <c r="N13625" s="3" t="s">
        <v>715</v>
      </c>
      <c r="O13625" s="3" t="s">
        <v>27</v>
      </c>
      <c r="P13625" s="4">
        <v>24686.0</v>
      </c>
      <c r="Q13625" s="3" t="s">
        <v>60</v>
      </c>
      <c r="S13625" s="3" t="s">
        <v>34</v>
      </c>
    </row>
    <row r="13626">
      <c r="A13626" s="2">
        <v>42318.714907407404</v>
      </c>
      <c r="B13626" s="3">
        <v>76.0</v>
      </c>
      <c r="C13626" s="3" t="s">
        <v>11139</v>
      </c>
      <c r="D13626" s="3">
        <v>65.0</v>
      </c>
      <c r="E13626" s="3" t="s">
        <v>11262</v>
      </c>
      <c r="F13626" s="3">
        <v>12.0</v>
      </c>
      <c r="G13626" s="3">
        <v>2.0</v>
      </c>
      <c r="H13626" s="3" t="s">
        <v>1615</v>
      </c>
      <c r="I13626" s="3" t="s">
        <v>4065</v>
      </c>
      <c r="J13626" s="3" t="s">
        <v>1617</v>
      </c>
      <c r="K13626" s="3" t="s">
        <v>24</v>
      </c>
      <c r="L13626" s="3">
        <v>8.0</v>
      </c>
      <c r="M13626" s="3" t="s">
        <v>30</v>
      </c>
      <c r="N13626" s="3" t="s">
        <v>12642</v>
      </c>
      <c r="O13626" s="3" t="s">
        <v>93</v>
      </c>
      <c r="P13626" s="4">
        <v>14371.0</v>
      </c>
      <c r="Q13626" s="3" t="s">
        <v>49</v>
      </c>
      <c r="S13626" s="3" t="s">
        <v>34</v>
      </c>
    </row>
    <row r="13627">
      <c r="A13627" s="2">
        <v>42318.714907407404</v>
      </c>
      <c r="B13627" s="3">
        <v>76.0</v>
      </c>
      <c r="C13627" s="3" t="s">
        <v>11139</v>
      </c>
      <c r="D13627" s="3">
        <v>65.0</v>
      </c>
      <c r="E13627" s="3" t="s">
        <v>11262</v>
      </c>
      <c r="F13627" s="3">
        <v>12.0</v>
      </c>
      <c r="G13627" s="3">
        <v>2.0</v>
      </c>
      <c r="H13627" s="3" t="s">
        <v>1615</v>
      </c>
      <c r="I13627" s="3" t="s">
        <v>4065</v>
      </c>
      <c r="J13627" s="3" t="s">
        <v>1617</v>
      </c>
      <c r="K13627" s="3" t="s">
        <v>24</v>
      </c>
      <c r="L13627" s="3">
        <v>9.0</v>
      </c>
      <c r="M13627" s="3" t="s">
        <v>25</v>
      </c>
      <c r="N13627" s="3" t="s">
        <v>8720</v>
      </c>
      <c r="O13627" s="3" t="s">
        <v>12643</v>
      </c>
      <c r="P13627" s="4">
        <v>18332.0</v>
      </c>
      <c r="Q13627" s="3" t="s">
        <v>96</v>
      </c>
      <c r="S13627" s="3" t="s">
        <v>34</v>
      </c>
    </row>
    <row r="13628">
      <c r="A13628" s="2">
        <v>42318.714907407404</v>
      </c>
      <c r="B13628" s="3">
        <v>76.0</v>
      </c>
      <c r="C13628" s="3" t="s">
        <v>11139</v>
      </c>
      <c r="D13628" s="3">
        <v>66.0</v>
      </c>
      <c r="E13628" s="3" t="s">
        <v>11271</v>
      </c>
      <c r="F13628" s="3">
        <v>12.0</v>
      </c>
      <c r="G13628" s="3">
        <v>2.0</v>
      </c>
      <c r="H13628" s="3" t="s">
        <v>1615</v>
      </c>
      <c r="I13628" s="3" t="s">
        <v>4065</v>
      </c>
      <c r="J13628" s="3" t="s">
        <v>1617</v>
      </c>
      <c r="K13628" s="3" t="s">
        <v>24</v>
      </c>
      <c r="L13628" s="3">
        <v>1.0</v>
      </c>
      <c r="M13628" s="3" t="s">
        <v>30</v>
      </c>
      <c r="N13628" s="3" t="s">
        <v>12644</v>
      </c>
      <c r="O13628" s="3" t="s">
        <v>1547</v>
      </c>
      <c r="P13628" s="4">
        <v>22495.0</v>
      </c>
      <c r="Q13628" s="3" t="s">
        <v>132</v>
      </c>
      <c r="S13628" s="3" t="s">
        <v>34</v>
      </c>
    </row>
    <row r="13629">
      <c r="A13629" s="2">
        <v>42318.714907407404</v>
      </c>
      <c r="B13629" s="3">
        <v>76.0</v>
      </c>
      <c r="C13629" s="3" t="s">
        <v>11139</v>
      </c>
      <c r="D13629" s="3">
        <v>66.0</v>
      </c>
      <c r="E13629" s="3" t="s">
        <v>11271</v>
      </c>
      <c r="F13629" s="3">
        <v>12.0</v>
      </c>
      <c r="G13629" s="3">
        <v>2.0</v>
      </c>
      <c r="H13629" s="3" t="s">
        <v>1615</v>
      </c>
      <c r="I13629" s="3" t="s">
        <v>4065</v>
      </c>
      <c r="J13629" s="3" t="s">
        <v>1617</v>
      </c>
      <c r="K13629" s="3" t="s">
        <v>24</v>
      </c>
      <c r="L13629" s="3">
        <v>2.0</v>
      </c>
      <c r="M13629" s="3" t="s">
        <v>25</v>
      </c>
      <c r="N13629" s="3" t="s">
        <v>12645</v>
      </c>
      <c r="O13629" s="3" t="s">
        <v>12646</v>
      </c>
      <c r="P13629" s="4">
        <v>20923.0</v>
      </c>
      <c r="Q13629" s="3" t="s">
        <v>132</v>
      </c>
      <c r="S13629" s="3" t="s">
        <v>34</v>
      </c>
    </row>
    <row r="13630">
      <c r="A13630" s="2">
        <v>42318.714907407404</v>
      </c>
      <c r="B13630" s="3">
        <v>76.0</v>
      </c>
      <c r="C13630" s="3" t="s">
        <v>11139</v>
      </c>
      <c r="D13630" s="3">
        <v>66.0</v>
      </c>
      <c r="E13630" s="3" t="s">
        <v>11271</v>
      </c>
      <c r="F13630" s="3">
        <v>12.0</v>
      </c>
      <c r="G13630" s="3">
        <v>2.0</v>
      </c>
      <c r="H13630" s="3" t="s">
        <v>1615</v>
      </c>
      <c r="I13630" s="3" t="s">
        <v>4065</v>
      </c>
      <c r="J13630" s="3" t="s">
        <v>1617</v>
      </c>
      <c r="K13630" s="3" t="s">
        <v>24</v>
      </c>
      <c r="L13630" s="3">
        <v>3.0</v>
      </c>
      <c r="M13630" s="3" t="s">
        <v>30</v>
      </c>
      <c r="N13630" s="3" t="s">
        <v>12647</v>
      </c>
      <c r="O13630" s="3" t="s">
        <v>1871</v>
      </c>
      <c r="P13630" s="4">
        <v>24513.0</v>
      </c>
      <c r="Q13630" s="3" t="s">
        <v>52</v>
      </c>
      <c r="S13630" s="3" t="s">
        <v>34</v>
      </c>
    </row>
    <row r="13631">
      <c r="A13631" s="2">
        <v>42318.714907407404</v>
      </c>
      <c r="B13631" s="3">
        <v>76.0</v>
      </c>
      <c r="C13631" s="3" t="s">
        <v>11139</v>
      </c>
      <c r="D13631" s="3">
        <v>66.0</v>
      </c>
      <c r="E13631" s="3" t="s">
        <v>11271</v>
      </c>
      <c r="F13631" s="3">
        <v>12.0</v>
      </c>
      <c r="G13631" s="3">
        <v>2.0</v>
      </c>
      <c r="H13631" s="3" t="s">
        <v>1615</v>
      </c>
      <c r="I13631" s="3" t="s">
        <v>4065</v>
      </c>
      <c r="J13631" s="3" t="s">
        <v>1617</v>
      </c>
      <c r="K13631" s="3" t="s">
        <v>24</v>
      </c>
      <c r="L13631" s="3">
        <v>4.0</v>
      </c>
      <c r="M13631" s="3" t="s">
        <v>25</v>
      </c>
      <c r="N13631" s="3" t="s">
        <v>12648</v>
      </c>
      <c r="O13631" s="3" t="s">
        <v>180</v>
      </c>
      <c r="P13631" s="4">
        <v>18616.0</v>
      </c>
      <c r="Q13631" s="3" t="s">
        <v>209</v>
      </c>
      <c r="S13631" s="3" t="s">
        <v>34</v>
      </c>
    </row>
    <row r="13632">
      <c r="A13632" s="2">
        <v>42318.714907407404</v>
      </c>
      <c r="B13632" s="3">
        <v>76.0</v>
      </c>
      <c r="C13632" s="3" t="s">
        <v>11139</v>
      </c>
      <c r="D13632" s="3">
        <v>66.0</v>
      </c>
      <c r="E13632" s="3" t="s">
        <v>11271</v>
      </c>
      <c r="F13632" s="3">
        <v>12.0</v>
      </c>
      <c r="G13632" s="3">
        <v>2.0</v>
      </c>
      <c r="H13632" s="3" t="s">
        <v>1615</v>
      </c>
      <c r="I13632" s="3" t="s">
        <v>4065</v>
      </c>
      <c r="J13632" s="3" t="s">
        <v>1617</v>
      </c>
      <c r="K13632" s="3" t="s">
        <v>24</v>
      </c>
      <c r="L13632" s="3">
        <v>5.0</v>
      </c>
      <c r="M13632" s="3" t="s">
        <v>30</v>
      </c>
      <c r="N13632" s="3" t="s">
        <v>12649</v>
      </c>
      <c r="O13632" s="3" t="s">
        <v>12650</v>
      </c>
      <c r="P13632" s="4">
        <v>21198.0</v>
      </c>
      <c r="Q13632" s="3" t="s">
        <v>132</v>
      </c>
      <c r="S13632" s="3" t="s">
        <v>34</v>
      </c>
    </row>
    <row r="13633">
      <c r="A13633" s="2">
        <v>42318.714907407404</v>
      </c>
      <c r="B13633" s="3">
        <v>76.0</v>
      </c>
      <c r="C13633" s="3" t="s">
        <v>11139</v>
      </c>
      <c r="D13633" s="3">
        <v>66.0</v>
      </c>
      <c r="E13633" s="3" t="s">
        <v>11271</v>
      </c>
      <c r="F13633" s="3">
        <v>12.0</v>
      </c>
      <c r="G13633" s="3">
        <v>2.0</v>
      </c>
      <c r="H13633" s="3" t="s">
        <v>1615</v>
      </c>
      <c r="I13633" s="3" t="s">
        <v>4065</v>
      </c>
      <c r="J13633" s="3" t="s">
        <v>1617</v>
      </c>
      <c r="K13633" s="3" t="s">
        <v>24</v>
      </c>
      <c r="L13633" s="3">
        <v>6.0</v>
      </c>
      <c r="M13633" s="3" t="s">
        <v>25</v>
      </c>
      <c r="N13633" s="3" t="s">
        <v>12651</v>
      </c>
      <c r="O13633" s="3" t="s">
        <v>564</v>
      </c>
      <c r="P13633" s="4">
        <v>23766.0</v>
      </c>
      <c r="Q13633" s="3" t="s">
        <v>37</v>
      </c>
      <c r="S13633" s="3" t="s">
        <v>34</v>
      </c>
    </row>
    <row r="13634">
      <c r="A13634" s="2">
        <v>42318.714907407404</v>
      </c>
      <c r="B13634" s="3">
        <v>76.0</v>
      </c>
      <c r="C13634" s="3" t="s">
        <v>11139</v>
      </c>
      <c r="D13634" s="3">
        <v>66.0</v>
      </c>
      <c r="E13634" s="3" t="s">
        <v>11271</v>
      </c>
      <c r="F13634" s="3">
        <v>12.0</v>
      </c>
      <c r="G13634" s="3">
        <v>2.0</v>
      </c>
      <c r="H13634" s="3" t="s">
        <v>1615</v>
      </c>
      <c r="I13634" s="3" t="s">
        <v>4065</v>
      </c>
      <c r="J13634" s="3" t="s">
        <v>1617</v>
      </c>
      <c r="K13634" s="3" t="s">
        <v>24</v>
      </c>
      <c r="L13634" s="3">
        <v>7.0</v>
      </c>
      <c r="M13634" s="3" t="s">
        <v>30</v>
      </c>
      <c r="N13634" s="3" t="s">
        <v>12652</v>
      </c>
      <c r="O13634" s="3" t="s">
        <v>12653</v>
      </c>
      <c r="P13634" s="4">
        <v>20754.0</v>
      </c>
      <c r="Q13634" s="3" t="s">
        <v>132</v>
      </c>
      <c r="S13634" s="3" t="s">
        <v>34</v>
      </c>
    </row>
    <row r="13635">
      <c r="A13635" s="2">
        <v>42318.714907407404</v>
      </c>
      <c r="B13635" s="3">
        <v>76.0</v>
      </c>
      <c r="C13635" s="3" t="s">
        <v>11139</v>
      </c>
      <c r="D13635" s="3">
        <v>66.0</v>
      </c>
      <c r="E13635" s="3" t="s">
        <v>11271</v>
      </c>
      <c r="F13635" s="3">
        <v>12.0</v>
      </c>
      <c r="G13635" s="3">
        <v>2.0</v>
      </c>
      <c r="H13635" s="3" t="s">
        <v>1615</v>
      </c>
      <c r="I13635" s="3" t="s">
        <v>4065</v>
      </c>
      <c r="J13635" s="3" t="s">
        <v>1617</v>
      </c>
      <c r="K13635" s="3" t="s">
        <v>24</v>
      </c>
      <c r="L13635" s="3">
        <v>8.0</v>
      </c>
      <c r="M13635" s="3" t="s">
        <v>25</v>
      </c>
      <c r="N13635" s="3" t="s">
        <v>12654</v>
      </c>
      <c r="O13635" s="3" t="s">
        <v>95</v>
      </c>
      <c r="P13635" s="4">
        <v>18079.0</v>
      </c>
      <c r="Q13635" s="3" t="s">
        <v>205</v>
      </c>
      <c r="S13635" s="3" t="s">
        <v>34</v>
      </c>
    </row>
    <row r="13636">
      <c r="A13636" s="2">
        <v>42318.714907407404</v>
      </c>
      <c r="B13636" s="3">
        <v>76.0</v>
      </c>
      <c r="C13636" s="3" t="s">
        <v>11139</v>
      </c>
      <c r="D13636" s="3">
        <v>66.0</v>
      </c>
      <c r="E13636" s="3" t="s">
        <v>11271</v>
      </c>
      <c r="F13636" s="3">
        <v>12.0</v>
      </c>
      <c r="G13636" s="3">
        <v>2.0</v>
      </c>
      <c r="H13636" s="3" t="s">
        <v>1615</v>
      </c>
      <c r="I13636" s="3" t="s">
        <v>4065</v>
      </c>
      <c r="J13636" s="3" t="s">
        <v>1617</v>
      </c>
      <c r="K13636" s="3" t="s">
        <v>24</v>
      </c>
      <c r="L13636" s="3">
        <v>9.0</v>
      </c>
      <c r="M13636" s="3" t="s">
        <v>30</v>
      </c>
      <c r="N13636" s="3" t="s">
        <v>12655</v>
      </c>
      <c r="O13636" s="3" t="s">
        <v>12656</v>
      </c>
      <c r="P13636" s="4">
        <v>21703.0</v>
      </c>
      <c r="Q13636" s="3" t="s">
        <v>132</v>
      </c>
      <c r="S13636" s="3" t="s">
        <v>34</v>
      </c>
    </row>
    <row r="13637">
      <c r="A13637" s="2">
        <v>42318.714907407404</v>
      </c>
      <c r="B13637" s="3">
        <v>76.0</v>
      </c>
      <c r="C13637" s="3" t="s">
        <v>11139</v>
      </c>
      <c r="D13637" s="3">
        <v>66.0</v>
      </c>
      <c r="E13637" s="3" t="s">
        <v>11271</v>
      </c>
      <c r="F13637" s="3">
        <v>12.0</v>
      </c>
      <c r="G13637" s="3">
        <v>2.0</v>
      </c>
      <c r="H13637" s="3" t="s">
        <v>1615</v>
      </c>
      <c r="I13637" s="3" t="s">
        <v>4065</v>
      </c>
      <c r="J13637" s="3" t="s">
        <v>1617</v>
      </c>
      <c r="K13637" s="3" t="s">
        <v>24</v>
      </c>
      <c r="L13637" s="3">
        <v>10.0</v>
      </c>
      <c r="M13637" s="3" t="s">
        <v>25</v>
      </c>
      <c r="N13637" s="3" t="s">
        <v>12657</v>
      </c>
      <c r="O13637" s="3" t="s">
        <v>415</v>
      </c>
      <c r="P13637" s="4">
        <v>19849.0</v>
      </c>
      <c r="Q13637" s="3" t="s">
        <v>372</v>
      </c>
      <c r="S13637" s="3" t="s">
        <v>34</v>
      </c>
    </row>
    <row r="13638">
      <c r="A13638" s="2">
        <v>42318.714907407404</v>
      </c>
      <c r="B13638" s="3">
        <v>76.0</v>
      </c>
      <c r="C13638" s="3" t="s">
        <v>11139</v>
      </c>
      <c r="D13638" s="3">
        <v>66.0</v>
      </c>
      <c r="E13638" s="3" t="s">
        <v>11271</v>
      </c>
      <c r="F13638" s="3">
        <v>12.0</v>
      </c>
      <c r="G13638" s="3">
        <v>2.0</v>
      </c>
      <c r="H13638" s="3" t="s">
        <v>1615</v>
      </c>
      <c r="I13638" s="3" t="s">
        <v>4065</v>
      </c>
      <c r="J13638" s="3" t="s">
        <v>1617</v>
      </c>
      <c r="K13638" s="3" t="s">
        <v>24</v>
      </c>
      <c r="L13638" s="3">
        <v>11.0</v>
      </c>
      <c r="M13638" s="3" t="s">
        <v>30</v>
      </c>
      <c r="N13638" s="3" t="s">
        <v>3096</v>
      </c>
      <c r="O13638" s="3" t="s">
        <v>368</v>
      </c>
      <c r="P13638" s="4">
        <v>19950.0</v>
      </c>
      <c r="Q13638" s="3" t="s">
        <v>49</v>
      </c>
      <c r="S13638" s="3" t="s">
        <v>34</v>
      </c>
    </row>
    <row r="13639">
      <c r="A13639" s="2">
        <v>42318.714907407404</v>
      </c>
      <c r="B13639" s="3">
        <v>76.0</v>
      </c>
      <c r="C13639" s="3" t="s">
        <v>11139</v>
      </c>
      <c r="D13639" s="3">
        <v>66.0</v>
      </c>
      <c r="E13639" s="3" t="s">
        <v>11271</v>
      </c>
      <c r="F13639" s="3">
        <v>12.0</v>
      </c>
      <c r="G13639" s="3">
        <v>2.0</v>
      </c>
      <c r="H13639" s="3" t="s">
        <v>1615</v>
      </c>
      <c r="I13639" s="3" t="s">
        <v>4065</v>
      </c>
      <c r="J13639" s="3" t="s">
        <v>1617</v>
      </c>
      <c r="K13639" s="3" t="s">
        <v>24</v>
      </c>
      <c r="L13639" s="3">
        <v>12.0</v>
      </c>
      <c r="M13639" s="3" t="s">
        <v>25</v>
      </c>
      <c r="N13639" s="3" t="s">
        <v>12571</v>
      </c>
      <c r="O13639" s="3" t="s">
        <v>91</v>
      </c>
      <c r="P13639" s="4">
        <v>21140.0</v>
      </c>
      <c r="Q13639" s="3" t="s">
        <v>79</v>
      </c>
      <c r="S13639" s="3" t="s">
        <v>34</v>
      </c>
    </row>
    <row r="13640">
      <c r="A13640" s="2">
        <v>42318.714907407404</v>
      </c>
      <c r="B13640" s="3">
        <v>76.0</v>
      </c>
      <c r="C13640" s="3" t="s">
        <v>11139</v>
      </c>
      <c r="D13640" s="3">
        <v>66.0</v>
      </c>
      <c r="E13640" s="3" t="s">
        <v>11271</v>
      </c>
      <c r="F13640" s="3">
        <v>12.0</v>
      </c>
      <c r="G13640" s="3">
        <v>2.0</v>
      </c>
      <c r="H13640" s="3" t="s">
        <v>1615</v>
      </c>
      <c r="I13640" s="3" t="s">
        <v>4065</v>
      </c>
      <c r="J13640" s="3" t="s">
        <v>1617</v>
      </c>
      <c r="K13640" s="3" t="s">
        <v>24</v>
      </c>
      <c r="L13640" s="3">
        <v>13.0</v>
      </c>
      <c r="M13640" s="3" t="s">
        <v>30</v>
      </c>
      <c r="N13640" s="3" t="s">
        <v>12658</v>
      </c>
      <c r="O13640" s="3" t="s">
        <v>497</v>
      </c>
      <c r="P13640" s="4">
        <v>23952.0</v>
      </c>
      <c r="Q13640" s="3" t="s">
        <v>228</v>
      </c>
      <c r="S13640" s="3" t="s">
        <v>34</v>
      </c>
    </row>
    <row r="13641">
      <c r="A13641" s="2">
        <v>42318.714907407404</v>
      </c>
      <c r="B13641" s="3">
        <v>76.0</v>
      </c>
      <c r="C13641" s="3" t="s">
        <v>11139</v>
      </c>
      <c r="D13641" s="3">
        <v>66.0</v>
      </c>
      <c r="E13641" s="3" t="s">
        <v>11271</v>
      </c>
      <c r="F13641" s="3">
        <v>12.0</v>
      </c>
      <c r="G13641" s="3">
        <v>2.0</v>
      </c>
      <c r="H13641" s="3" t="s">
        <v>1615</v>
      </c>
      <c r="I13641" s="3" t="s">
        <v>4065</v>
      </c>
      <c r="J13641" s="3" t="s">
        <v>1617</v>
      </c>
      <c r="K13641" s="3" t="s">
        <v>24</v>
      </c>
      <c r="L13641" s="3">
        <v>14.0</v>
      </c>
      <c r="M13641" s="3" t="s">
        <v>25</v>
      </c>
      <c r="N13641" s="3" t="s">
        <v>94</v>
      </c>
      <c r="O13641" s="3" t="s">
        <v>2026</v>
      </c>
      <c r="P13641" s="4">
        <v>28273.0</v>
      </c>
      <c r="Q13641" s="3" t="s">
        <v>37</v>
      </c>
      <c r="S13641" s="3" t="s">
        <v>34</v>
      </c>
    </row>
    <row r="13642">
      <c r="A13642" s="2">
        <v>42318.714907407404</v>
      </c>
      <c r="B13642" s="3">
        <v>76.0</v>
      </c>
      <c r="C13642" s="3" t="s">
        <v>11139</v>
      </c>
      <c r="D13642" s="3">
        <v>66.0</v>
      </c>
      <c r="E13642" s="3" t="s">
        <v>11271</v>
      </c>
      <c r="F13642" s="3">
        <v>12.0</v>
      </c>
      <c r="G13642" s="3">
        <v>2.0</v>
      </c>
      <c r="H13642" s="3" t="s">
        <v>1615</v>
      </c>
      <c r="I13642" s="3" t="s">
        <v>4065</v>
      </c>
      <c r="J13642" s="3" t="s">
        <v>1617</v>
      </c>
      <c r="K13642" s="3" t="s">
        <v>24</v>
      </c>
      <c r="L13642" s="3">
        <v>15.0</v>
      </c>
      <c r="M13642" s="3" t="s">
        <v>30</v>
      </c>
      <c r="N13642" s="3" t="s">
        <v>447</v>
      </c>
      <c r="O13642" s="3" t="s">
        <v>3401</v>
      </c>
      <c r="P13642" s="4">
        <v>22090.0</v>
      </c>
      <c r="Q13642" s="3" t="s">
        <v>132</v>
      </c>
      <c r="S13642" s="3" t="s">
        <v>34</v>
      </c>
    </row>
    <row r="13643">
      <c r="A13643" s="2">
        <v>42318.714907407404</v>
      </c>
      <c r="B13643" s="3">
        <v>76.0</v>
      </c>
      <c r="C13643" s="3" t="s">
        <v>11139</v>
      </c>
      <c r="D13643" s="3">
        <v>81.0</v>
      </c>
      <c r="E13643" s="3" t="s">
        <v>11282</v>
      </c>
      <c r="F13643" s="3">
        <v>12.0</v>
      </c>
      <c r="G13643" s="3">
        <v>2.0</v>
      </c>
      <c r="H13643" s="3" t="s">
        <v>1615</v>
      </c>
      <c r="I13643" s="3" t="s">
        <v>4065</v>
      </c>
      <c r="J13643" s="3" t="s">
        <v>1617</v>
      </c>
      <c r="K13643" s="3" t="s">
        <v>24</v>
      </c>
      <c r="L13643" s="3">
        <v>1.0</v>
      </c>
      <c r="M13643" s="3" t="s">
        <v>30</v>
      </c>
      <c r="N13643" s="3" t="s">
        <v>12659</v>
      </c>
      <c r="O13643" s="3" t="s">
        <v>235</v>
      </c>
      <c r="P13643" s="4">
        <v>20165.0</v>
      </c>
      <c r="Q13643" s="3" t="s">
        <v>52</v>
      </c>
      <c r="S13643" s="3" t="s">
        <v>34</v>
      </c>
    </row>
    <row r="13644">
      <c r="A13644" s="2">
        <v>42318.714907407404</v>
      </c>
      <c r="B13644" s="3">
        <v>76.0</v>
      </c>
      <c r="C13644" s="3" t="s">
        <v>11139</v>
      </c>
      <c r="D13644" s="3">
        <v>81.0</v>
      </c>
      <c r="E13644" s="3" t="s">
        <v>11282</v>
      </c>
      <c r="F13644" s="3">
        <v>12.0</v>
      </c>
      <c r="G13644" s="3">
        <v>2.0</v>
      </c>
      <c r="H13644" s="3" t="s">
        <v>1615</v>
      </c>
      <c r="I13644" s="3" t="s">
        <v>4065</v>
      </c>
      <c r="J13644" s="3" t="s">
        <v>1617</v>
      </c>
      <c r="K13644" s="3" t="s">
        <v>24</v>
      </c>
      <c r="L13644" s="3">
        <v>2.0</v>
      </c>
      <c r="M13644" s="3" t="s">
        <v>25</v>
      </c>
      <c r="N13644" s="3" t="s">
        <v>12660</v>
      </c>
      <c r="O13644" s="3" t="s">
        <v>4263</v>
      </c>
      <c r="P13644" s="4">
        <v>28284.0</v>
      </c>
      <c r="Q13644" s="3" t="s">
        <v>52</v>
      </c>
      <c r="S13644" s="3" t="s">
        <v>34</v>
      </c>
    </row>
    <row r="13645">
      <c r="A13645" s="2">
        <v>42318.714907407404</v>
      </c>
      <c r="B13645" s="3">
        <v>76.0</v>
      </c>
      <c r="C13645" s="3" t="s">
        <v>11139</v>
      </c>
      <c r="D13645" s="3">
        <v>81.0</v>
      </c>
      <c r="E13645" s="3" t="s">
        <v>11282</v>
      </c>
      <c r="F13645" s="3">
        <v>12.0</v>
      </c>
      <c r="G13645" s="3">
        <v>2.0</v>
      </c>
      <c r="H13645" s="3" t="s">
        <v>1615</v>
      </c>
      <c r="I13645" s="3" t="s">
        <v>4065</v>
      </c>
      <c r="J13645" s="3" t="s">
        <v>1617</v>
      </c>
      <c r="K13645" s="3" t="s">
        <v>24</v>
      </c>
      <c r="L13645" s="3">
        <v>3.0</v>
      </c>
      <c r="M13645" s="3" t="s">
        <v>30</v>
      </c>
      <c r="N13645" s="3" t="s">
        <v>5339</v>
      </c>
      <c r="O13645" s="3" t="s">
        <v>596</v>
      </c>
      <c r="P13645" s="4">
        <v>18404.0</v>
      </c>
      <c r="Q13645" s="3" t="s">
        <v>49</v>
      </c>
      <c r="S13645" s="3" t="s">
        <v>34</v>
      </c>
    </row>
    <row r="13646">
      <c r="A13646" s="2">
        <v>42318.714907407404</v>
      </c>
      <c r="B13646" s="3">
        <v>76.0</v>
      </c>
      <c r="C13646" s="3" t="s">
        <v>11139</v>
      </c>
      <c r="D13646" s="3">
        <v>81.0</v>
      </c>
      <c r="E13646" s="3" t="s">
        <v>11282</v>
      </c>
      <c r="F13646" s="3">
        <v>12.0</v>
      </c>
      <c r="G13646" s="3">
        <v>2.0</v>
      </c>
      <c r="H13646" s="3" t="s">
        <v>1615</v>
      </c>
      <c r="I13646" s="3" t="s">
        <v>4065</v>
      </c>
      <c r="J13646" s="3" t="s">
        <v>1617</v>
      </c>
      <c r="K13646" s="3" t="s">
        <v>24</v>
      </c>
      <c r="L13646" s="3">
        <v>4.0</v>
      </c>
      <c r="M13646" s="3" t="s">
        <v>25</v>
      </c>
      <c r="N13646" s="3" t="s">
        <v>12661</v>
      </c>
      <c r="O13646" s="3" t="s">
        <v>297</v>
      </c>
      <c r="P13646" s="4">
        <v>20123.0</v>
      </c>
      <c r="Q13646" s="3" t="s">
        <v>79</v>
      </c>
      <c r="S13646" s="3" t="s">
        <v>34</v>
      </c>
    </row>
    <row r="13647">
      <c r="A13647" s="2">
        <v>42318.714907407404</v>
      </c>
      <c r="B13647" s="3">
        <v>76.0</v>
      </c>
      <c r="C13647" s="3" t="s">
        <v>11139</v>
      </c>
      <c r="D13647" s="3">
        <v>81.0</v>
      </c>
      <c r="E13647" s="3" t="s">
        <v>11282</v>
      </c>
      <c r="F13647" s="3">
        <v>12.0</v>
      </c>
      <c r="G13647" s="3">
        <v>2.0</v>
      </c>
      <c r="H13647" s="3" t="s">
        <v>1615</v>
      </c>
      <c r="I13647" s="3" t="s">
        <v>4065</v>
      </c>
      <c r="J13647" s="3" t="s">
        <v>1617</v>
      </c>
      <c r="K13647" s="3" t="s">
        <v>24</v>
      </c>
      <c r="L13647" s="3">
        <v>5.0</v>
      </c>
      <c r="M13647" s="3" t="s">
        <v>30</v>
      </c>
      <c r="N13647" s="3" t="s">
        <v>12662</v>
      </c>
      <c r="O13647" s="3" t="s">
        <v>12663</v>
      </c>
      <c r="P13647" s="4">
        <v>16588.0</v>
      </c>
      <c r="Q13647" s="3" t="s">
        <v>49</v>
      </c>
      <c r="S13647" s="3" t="s">
        <v>34</v>
      </c>
    </row>
    <row r="13648">
      <c r="A13648" s="2">
        <v>42318.714907407404</v>
      </c>
      <c r="B13648" s="3">
        <v>76.0</v>
      </c>
      <c r="C13648" s="3" t="s">
        <v>11139</v>
      </c>
      <c r="D13648" s="3">
        <v>81.0</v>
      </c>
      <c r="E13648" s="3" t="s">
        <v>11282</v>
      </c>
      <c r="F13648" s="3">
        <v>12.0</v>
      </c>
      <c r="G13648" s="3">
        <v>2.0</v>
      </c>
      <c r="H13648" s="3" t="s">
        <v>1615</v>
      </c>
      <c r="I13648" s="3" t="s">
        <v>4065</v>
      </c>
      <c r="J13648" s="3" t="s">
        <v>1617</v>
      </c>
      <c r="K13648" s="3" t="s">
        <v>24</v>
      </c>
      <c r="L13648" s="3">
        <v>6.0</v>
      </c>
      <c r="M13648" s="3" t="s">
        <v>25</v>
      </c>
      <c r="N13648" s="3" t="s">
        <v>12276</v>
      </c>
      <c r="O13648" s="3" t="s">
        <v>359</v>
      </c>
      <c r="P13648" s="4">
        <v>23447.0</v>
      </c>
      <c r="Q13648" s="3" t="s">
        <v>79</v>
      </c>
      <c r="S13648" s="3" t="s">
        <v>34</v>
      </c>
    </row>
    <row r="13649">
      <c r="A13649" s="2">
        <v>42318.714907407404</v>
      </c>
      <c r="B13649" s="3">
        <v>76.0</v>
      </c>
      <c r="C13649" s="3" t="s">
        <v>11139</v>
      </c>
      <c r="D13649" s="3">
        <v>81.0</v>
      </c>
      <c r="E13649" s="3" t="s">
        <v>11282</v>
      </c>
      <c r="F13649" s="3">
        <v>12.0</v>
      </c>
      <c r="G13649" s="3">
        <v>2.0</v>
      </c>
      <c r="H13649" s="3" t="s">
        <v>1615</v>
      </c>
      <c r="I13649" s="3" t="s">
        <v>4065</v>
      </c>
      <c r="J13649" s="3" t="s">
        <v>1617</v>
      </c>
      <c r="K13649" s="3" t="s">
        <v>24</v>
      </c>
      <c r="L13649" s="3">
        <v>7.0</v>
      </c>
      <c r="M13649" s="3" t="s">
        <v>30</v>
      </c>
      <c r="N13649" s="3" t="s">
        <v>12664</v>
      </c>
      <c r="O13649" s="3" t="s">
        <v>857</v>
      </c>
      <c r="P13649" s="4">
        <v>22040.0</v>
      </c>
      <c r="Q13649" s="3" t="s">
        <v>372</v>
      </c>
      <c r="S13649" s="3" t="s">
        <v>34</v>
      </c>
    </row>
    <row r="13650">
      <c r="A13650" s="2">
        <v>42318.714907407404</v>
      </c>
      <c r="B13650" s="3">
        <v>76.0</v>
      </c>
      <c r="C13650" s="3" t="s">
        <v>11139</v>
      </c>
      <c r="D13650" s="3">
        <v>81.0</v>
      </c>
      <c r="E13650" s="3" t="s">
        <v>11282</v>
      </c>
      <c r="F13650" s="3">
        <v>12.0</v>
      </c>
      <c r="G13650" s="3">
        <v>2.0</v>
      </c>
      <c r="H13650" s="3" t="s">
        <v>1615</v>
      </c>
      <c r="I13650" s="3" t="s">
        <v>4065</v>
      </c>
      <c r="J13650" s="3" t="s">
        <v>1617</v>
      </c>
      <c r="K13650" s="3" t="s">
        <v>24</v>
      </c>
      <c r="L13650" s="3">
        <v>8.0</v>
      </c>
      <c r="M13650" s="3" t="s">
        <v>25</v>
      </c>
      <c r="N13650" s="3" t="s">
        <v>12665</v>
      </c>
      <c r="O13650" s="3" t="s">
        <v>246</v>
      </c>
      <c r="P13650" s="4">
        <v>23714.0</v>
      </c>
      <c r="Q13650" s="3" t="s">
        <v>55</v>
      </c>
      <c r="S13650" s="3" t="s">
        <v>34</v>
      </c>
    </row>
    <row r="13651">
      <c r="A13651" s="2">
        <v>42318.714907407404</v>
      </c>
      <c r="B13651" s="3">
        <v>76.0</v>
      </c>
      <c r="C13651" s="3" t="s">
        <v>11139</v>
      </c>
      <c r="D13651" s="3">
        <v>81.0</v>
      </c>
      <c r="E13651" s="3" t="s">
        <v>11282</v>
      </c>
      <c r="F13651" s="3">
        <v>12.0</v>
      </c>
      <c r="G13651" s="3">
        <v>2.0</v>
      </c>
      <c r="H13651" s="3" t="s">
        <v>1615</v>
      </c>
      <c r="I13651" s="3" t="s">
        <v>4065</v>
      </c>
      <c r="J13651" s="3" t="s">
        <v>1617</v>
      </c>
      <c r="K13651" s="3" t="s">
        <v>24</v>
      </c>
      <c r="L13651" s="3">
        <v>9.0</v>
      </c>
      <c r="M13651" s="3" t="s">
        <v>30</v>
      </c>
      <c r="N13651" s="3" t="s">
        <v>80</v>
      </c>
      <c r="O13651" s="3" t="s">
        <v>32</v>
      </c>
      <c r="P13651" s="4">
        <v>27946.0</v>
      </c>
      <c r="Q13651" s="3" t="s">
        <v>37</v>
      </c>
      <c r="S13651" s="3" t="s">
        <v>34</v>
      </c>
    </row>
    <row r="13652">
      <c r="A13652" s="2">
        <v>42318.714907407404</v>
      </c>
      <c r="B13652" s="3">
        <v>76.0</v>
      </c>
      <c r="C13652" s="3" t="s">
        <v>11139</v>
      </c>
      <c r="D13652" s="3">
        <v>81.0</v>
      </c>
      <c r="E13652" s="3" t="s">
        <v>11282</v>
      </c>
      <c r="F13652" s="3">
        <v>12.0</v>
      </c>
      <c r="G13652" s="3">
        <v>2.0</v>
      </c>
      <c r="H13652" s="3" t="s">
        <v>1615</v>
      </c>
      <c r="I13652" s="3" t="s">
        <v>4065</v>
      </c>
      <c r="J13652" s="3" t="s">
        <v>1617</v>
      </c>
      <c r="K13652" s="3" t="s">
        <v>24</v>
      </c>
      <c r="L13652" s="3">
        <v>10.0</v>
      </c>
      <c r="M13652" s="3" t="s">
        <v>25</v>
      </c>
      <c r="N13652" s="3" t="s">
        <v>12666</v>
      </c>
      <c r="O13652" s="3" t="s">
        <v>628</v>
      </c>
      <c r="P13652" s="4">
        <v>28886.0</v>
      </c>
      <c r="Q13652" s="3" t="s">
        <v>247</v>
      </c>
      <c r="S13652" s="3" t="s">
        <v>34</v>
      </c>
    </row>
    <row r="13653">
      <c r="A13653" s="2">
        <v>42318.714907407404</v>
      </c>
      <c r="B13653" s="3">
        <v>76.0</v>
      </c>
      <c r="C13653" s="3" t="s">
        <v>11139</v>
      </c>
      <c r="D13653" s="3">
        <v>81.0</v>
      </c>
      <c r="E13653" s="3" t="s">
        <v>11282</v>
      </c>
      <c r="F13653" s="3">
        <v>12.0</v>
      </c>
      <c r="G13653" s="3">
        <v>2.0</v>
      </c>
      <c r="H13653" s="3" t="s">
        <v>1615</v>
      </c>
      <c r="I13653" s="3" t="s">
        <v>4065</v>
      </c>
      <c r="J13653" s="3" t="s">
        <v>1617</v>
      </c>
      <c r="K13653" s="3" t="s">
        <v>24</v>
      </c>
      <c r="L13653" s="3">
        <v>11.0</v>
      </c>
      <c r="M13653" s="3" t="s">
        <v>30</v>
      </c>
      <c r="N13653" s="3" t="s">
        <v>5028</v>
      </c>
      <c r="O13653" s="3" t="s">
        <v>746</v>
      </c>
      <c r="P13653" s="4">
        <v>26528.0</v>
      </c>
      <c r="Q13653" s="3" t="s">
        <v>28</v>
      </c>
      <c r="S13653" s="3" t="s">
        <v>34</v>
      </c>
    </row>
    <row r="13654">
      <c r="A13654" s="2">
        <v>42318.714907407404</v>
      </c>
      <c r="B13654" s="3">
        <v>76.0</v>
      </c>
      <c r="C13654" s="3" t="s">
        <v>11139</v>
      </c>
      <c r="D13654" s="3">
        <v>81.0</v>
      </c>
      <c r="E13654" s="3" t="s">
        <v>11282</v>
      </c>
      <c r="F13654" s="3">
        <v>12.0</v>
      </c>
      <c r="G13654" s="3">
        <v>2.0</v>
      </c>
      <c r="H13654" s="3" t="s">
        <v>1615</v>
      </c>
      <c r="I13654" s="3" t="s">
        <v>4065</v>
      </c>
      <c r="J13654" s="3" t="s">
        <v>1617</v>
      </c>
      <c r="K13654" s="3" t="s">
        <v>24</v>
      </c>
      <c r="L13654" s="3">
        <v>12.0</v>
      </c>
      <c r="M13654" s="3" t="s">
        <v>25</v>
      </c>
      <c r="N13654" s="3" t="s">
        <v>2926</v>
      </c>
      <c r="O13654" s="3" t="s">
        <v>421</v>
      </c>
      <c r="P13654" s="4">
        <v>23941.0</v>
      </c>
      <c r="Q13654" s="3" t="s">
        <v>60</v>
      </c>
      <c r="S13654" s="3" t="s">
        <v>34</v>
      </c>
    </row>
    <row r="13655">
      <c r="A13655" s="2">
        <v>42318.714907407404</v>
      </c>
      <c r="B13655" s="3">
        <v>76.0</v>
      </c>
      <c r="C13655" s="3" t="s">
        <v>11139</v>
      </c>
      <c r="D13655" s="3">
        <v>81.0</v>
      </c>
      <c r="E13655" s="3" t="s">
        <v>11282</v>
      </c>
      <c r="F13655" s="3">
        <v>12.0</v>
      </c>
      <c r="G13655" s="3">
        <v>2.0</v>
      </c>
      <c r="H13655" s="3" t="s">
        <v>1615</v>
      </c>
      <c r="I13655" s="3" t="s">
        <v>4065</v>
      </c>
      <c r="J13655" s="3" t="s">
        <v>1617</v>
      </c>
      <c r="K13655" s="3" t="s">
        <v>24</v>
      </c>
      <c r="L13655" s="3">
        <v>13.0</v>
      </c>
      <c r="M13655" s="3" t="s">
        <v>30</v>
      </c>
      <c r="N13655" s="3" t="s">
        <v>8880</v>
      </c>
      <c r="O13655" s="3" t="s">
        <v>71</v>
      </c>
      <c r="P13655" s="4">
        <v>23658.0</v>
      </c>
      <c r="Q13655" s="3" t="s">
        <v>132</v>
      </c>
      <c r="S13655" s="3" t="s">
        <v>34</v>
      </c>
    </row>
    <row r="13656">
      <c r="A13656" s="2">
        <v>42318.714907407404</v>
      </c>
      <c r="B13656" s="3">
        <v>76.0</v>
      </c>
      <c r="C13656" s="3" t="s">
        <v>11139</v>
      </c>
      <c r="D13656" s="3">
        <v>82.0</v>
      </c>
      <c r="E13656" s="3" t="s">
        <v>11292</v>
      </c>
      <c r="F13656" s="3">
        <v>12.0</v>
      </c>
      <c r="G13656" s="3">
        <v>2.0</v>
      </c>
      <c r="H13656" s="3" t="s">
        <v>1615</v>
      </c>
      <c r="I13656" s="3" t="s">
        <v>4065</v>
      </c>
      <c r="J13656" s="3" t="s">
        <v>1617</v>
      </c>
      <c r="K13656" s="3" t="s">
        <v>24</v>
      </c>
      <c r="L13656" s="3">
        <v>1.0</v>
      </c>
      <c r="M13656" s="3" t="s">
        <v>25</v>
      </c>
      <c r="N13656" s="3" t="s">
        <v>3614</v>
      </c>
      <c r="O13656" s="3" t="s">
        <v>1037</v>
      </c>
      <c r="P13656" s="4">
        <v>26050.0</v>
      </c>
      <c r="Q13656" s="3" t="s">
        <v>189</v>
      </c>
      <c r="S13656" s="3" t="s">
        <v>34</v>
      </c>
    </row>
    <row r="13657">
      <c r="A13657" s="2">
        <v>42318.714907407404</v>
      </c>
      <c r="B13657" s="3">
        <v>76.0</v>
      </c>
      <c r="C13657" s="3" t="s">
        <v>11139</v>
      </c>
      <c r="D13657" s="3">
        <v>82.0</v>
      </c>
      <c r="E13657" s="3" t="s">
        <v>11292</v>
      </c>
      <c r="F13657" s="3">
        <v>12.0</v>
      </c>
      <c r="G13657" s="3">
        <v>2.0</v>
      </c>
      <c r="H13657" s="3" t="s">
        <v>1615</v>
      </c>
      <c r="I13657" s="3" t="s">
        <v>4065</v>
      </c>
      <c r="J13657" s="3" t="s">
        <v>1617</v>
      </c>
      <c r="K13657" s="3" t="s">
        <v>24</v>
      </c>
      <c r="L13657" s="3">
        <v>2.0</v>
      </c>
      <c r="M13657" s="3" t="s">
        <v>30</v>
      </c>
      <c r="N13657" s="3" t="s">
        <v>12667</v>
      </c>
      <c r="O13657" s="3" t="s">
        <v>307</v>
      </c>
      <c r="P13657" s="4">
        <v>20512.0</v>
      </c>
      <c r="Q13657" s="3" t="s">
        <v>37</v>
      </c>
      <c r="S13657" s="3" t="s">
        <v>34</v>
      </c>
    </row>
    <row r="13658">
      <c r="A13658" s="2">
        <v>42318.714907407404</v>
      </c>
      <c r="B13658" s="3">
        <v>76.0</v>
      </c>
      <c r="C13658" s="3" t="s">
        <v>11139</v>
      </c>
      <c r="D13658" s="3">
        <v>82.0</v>
      </c>
      <c r="E13658" s="3" t="s">
        <v>11292</v>
      </c>
      <c r="F13658" s="3">
        <v>12.0</v>
      </c>
      <c r="G13658" s="3">
        <v>2.0</v>
      </c>
      <c r="H13658" s="3" t="s">
        <v>1615</v>
      </c>
      <c r="I13658" s="3" t="s">
        <v>4065</v>
      </c>
      <c r="J13658" s="3" t="s">
        <v>1617</v>
      </c>
      <c r="K13658" s="3" t="s">
        <v>24</v>
      </c>
      <c r="L13658" s="3">
        <v>3.0</v>
      </c>
      <c r="M13658" s="3" t="s">
        <v>25</v>
      </c>
      <c r="N13658" s="3" t="s">
        <v>2725</v>
      </c>
      <c r="O13658" s="3" t="s">
        <v>281</v>
      </c>
      <c r="P13658" s="4">
        <v>22306.0</v>
      </c>
      <c r="Q13658" s="3" t="s">
        <v>247</v>
      </c>
      <c r="S13658" s="3" t="s">
        <v>34</v>
      </c>
    </row>
    <row r="13659">
      <c r="A13659" s="2">
        <v>42318.714907407404</v>
      </c>
      <c r="B13659" s="3">
        <v>76.0</v>
      </c>
      <c r="C13659" s="3" t="s">
        <v>11139</v>
      </c>
      <c r="D13659" s="3">
        <v>82.0</v>
      </c>
      <c r="E13659" s="3" t="s">
        <v>11292</v>
      </c>
      <c r="F13659" s="3">
        <v>12.0</v>
      </c>
      <c r="G13659" s="3">
        <v>2.0</v>
      </c>
      <c r="H13659" s="3" t="s">
        <v>1615</v>
      </c>
      <c r="I13659" s="3" t="s">
        <v>4065</v>
      </c>
      <c r="J13659" s="3" t="s">
        <v>1617</v>
      </c>
      <c r="K13659" s="3" t="s">
        <v>24</v>
      </c>
      <c r="L13659" s="3">
        <v>4.0</v>
      </c>
      <c r="M13659" s="3" t="s">
        <v>30</v>
      </c>
      <c r="N13659" s="3" t="s">
        <v>12668</v>
      </c>
      <c r="O13659" s="3" t="s">
        <v>375</v>
      </c>
      <c r="P13659" s="4">
        <v>19371.0</v>
      </c>
      <c r="Q13659" s="3" t="s">
        <v>247</v>
      </c>
      <c r="S13659" s="3" t="s">
        <v>34</v>
      </c>
    </row>
    <row r="13660">
      <c r="A13660" s="2">
        <v>42318.714907407404</v>
      </c>
      <c r="B13660" s="3">
        <v>76.0</v>
      </c>
      <c r="C13660" s="3" t="s">
        <v>11139</v>
      </c>
      <c r="D13660" s="3">
        <v>82.0</v>
      </c>
      <c r="E13660" s="3" t="s">
        <v>11292</v>
      </c>
      <c r="F13660" s="3">
        <v>12.0</v>
      </c>
      <c r="G13660" s="3">
        <v>2.0</v>
      </c>
      <c r="H13660" s="3" t="s">
        <v>1615</v>
      </c>
      <c r="I13660" s="3" t="s">
        <v>4065</v>
      </c>
      <c r="J13660" s="3" t="s">
        <v>1617</v>
      </c>
      <c r="K13660" s="3" t="s">
        <v>24</v>
      </c>
      <c r="L13660" s="3">
        <v>5.0</v>
      </c>
      <c r="M13660" s="3" t="s">
        <v>25</v>
      </c>
      <c r="N13660" s="3" t="s">
        <v>10307</v>
      </c>
      <c r="O13660" s="3" t="s">
        <v>100</v>
      </c>
      <c r="P13660" s="4">
        <v>24924.0</v>
      </c>
      <c r="Q13660" s="3" t="s">
        <v>37</v>
      </c>
      <c r="S13660" s="3" t="s">
        <v>34</v>
      </c>
    </row>
    <row r="13661">
      <c r="A13661" s="2">
        <v>42318.714907407404</v>
      </c>
      <c r="B13661" s="3">
        <v>76.0</v>
      </c>
      <c r="C13661" s="3" t="s">
        <v>11139</v>
      </c>
      <c r="D13661" s="3">
        <v>82.0</v>
      </c>
      <c r="E13661" s="3" t="s">
        <v>11292</v>
      </c>
      <c r="F13661" s="3">
        <v>12.0</v>
      </c>
      <c r="G13661" s="3">
        <v>2.0</v>
      </c>
      <c r="H13661" s="3" t="s">
        <v>1615</v>
      </c>
      <c r="I13661" s="3" t="s">
        <v>4065</v>
      </c>
      <c r="J13661" s="3" t="s">
        <v>1617</v>
      </c>
      <c r="K13661" s="3" t="s">
        <v>24</v>
      </c>
      <c r="L13661" s="3">
        <v>6.0</v>
      </c>
      <c r="M13661" s="3" t="s">
        <v>30</v>
      </c>
      <c r="N13661" s="3" t="s">
        <v>6587</v>
      </c>
      <c r="O13661" s="3" t="s">
        <v>562</v>
      </c>
      <c r="P13661" s="4">
        <v>22139.0</v>
      </c>
      <c r="Q13661" s="3" t="s">
        <v>132</v>
      </c>
      <c r="S13661" s="3" t="s">
        <v>34</v>
      </c>
    </row>
    <row r="13662">
      <c r="A13662" s="2">
        <v>42318.714907407404</v>
      </c>
      <c r="B13662" s="3">
        <v>76.0</v>
      </c>
      <c r="C13662" s="3" t="s">
        <v>11139</v>
      </c>
      <c r="D13662" s="3">
        <v>82.0</v>
      </c>
      <c r="E13662" s="3" t="s">
        <v>11292</v>
      </c>
      <c r="F13662" s="3">
        <v>12.0</v>
      </c>
      <c r="G13662" s="3">
        <v>2.0</v>
      </c>
      <c r="H13662" s="3" t="s">
        <v>1615</v>
      </c>
      <c r="I13662" s="3" t="s">
        <v>4065</v>
      </c>
      <c r="J13662" s="3" t="s">
        <v>1617</v>
      </c>
      <c r="K13662" s="3" t="s">
        <v>24</v>
      </c>
      <c r="L13662" s="3">
        <v>7.0</v>
      </c>
      <c r="M13662" s="3" t="s">
        <v>25</v>
      </c>
      <c r="N13662" s="3" t="s">
        <v>12669</v>
      </c>
      <c r="O13662" s="3" t="s">
        <v>1275</v>
      </c>
      <c r="P13662" s="4">
        <v>26097.0</v>
      </c>
      <c r="Q13662" s="3" t="s">
        <v>132</v>
      </c>
      <c r="S13662" s="3" t="s">
        <v>34</v>
      </c>
    </row>
    <row r="13663">
      <c r="A13663" s="2">
        <v>42318.714907407404</v>
      </c>
      <c r="B13663" s="3">
        <v>76.0</v>
      </c>
      <c r="C13663" s="3" t="s">
        <v>11139</v>
      </c>
      <c r="D13663" s="3">
        <v>82.0</v>
      </c>
      <c r="E13663" s="3" t="s">
        <v>11292</v>
      </c>
      <c r="F13663" s="3">
        <v>12.0</v>
      </c>
      <c r="G13663" s="3">
        <v>2.0</v>
      </c>
      <c r="H13663" s="3" t="s">
        <v>1615</v>
      </c>
      <c r="I13663" s="3" t="s">
        <v>4065</v>
      </c>
      <c r="J13663" s="3" t="s">
        <v>1617</v>
      </c>
      <c r="K13663" s="3" t="s">
        <v>24</v>
      </c>
      <c r="L13663" s="3">
        <v>8.0</v>
      </c>
      <c r="M13663" s="3" t="s">
        <v>30</v>
      </c>
      <c r="N13663" s="3" t="s">
        <v>12670</v>
      </c>
      <c r="O13663" s="3" t="s">
        <v>12671</v>
      </c>
      <c r="P13663" s="4">
        <v>24218.0</v>
      </c>
      <c r="Q13663" s="3" t="s">
        <v>132</v>
      </c>
      <c r="S13663" s="3" t="s">
        <v>34</v>
      </c>
    </row>
    <row r="13664">
      <c r="A13664" s="2">
        <v>42318.714907407404</v>
      </c>
      <c r="B13664" s="3">
        <v>76.0</v>
      </c>
      <c r="C13664" s="3" t="s">
        <v>11139</v>
      </c>
      <c r="D13664" s="3">
        <v>82.0</v>
      </c>
      <c r="E13664" s="3" t="s">
        <v>11292</v>
      </c>
      <c r="F13664" s="3">
        <v>12.0</v>
      </c>
      <c r="G13664" s="3">
        <v>2.0</v>
      </c>
      <c r="H13664" s="3" t="s">
        <v>1615</v>
      </c>
      <c r="I13664" s="3" t="s">
        <v>4065</v>
      </c>
      <c r="J13664" s="3" t="s">
        <v>1617</v>
      </c>
      <c r="K13664" s="3" t="s">
        <v>24</v>
      </c>
      <c r="L13664" s="3">
        <v>9.0</v>
      </c>
      <c r="M13664" s="3" t="s">
        <v>25</v>
      </c>
      <c r="N13664" s="3" t="s">
        <v>12672</v>
      </c>
      <c r="O13664" s="3" t="s">
        <v>243</v>
      </c>
      <c r="P13664" s="4">
        <v>23432.0</v>
      </c>
      <c r="Q13664" s="3" t="s">
        <v>37</v>
      </c>
      <c r="S13664" s="3" t="s">
        <v>34</v>
      </c>
    </row>
    <row r="13665">
      <c r="A13665" s="2">
        <v>42318.714907407404</v>
      </c>
      <c r="B13665" s="3">
        <v>32.0</v>
      </c>
      <c r="C13665" s="3" t="s">
        <v>12673</v>
      </c>
      <c r="D13665" s="3">
        <v>2.0</v>
      </c>
      <c r="E13665" s="3" t="s">
        <v>12674</v>
      </c>
      <c r="F13665" s="3">
        <v>1.0</v>
      </c>
      <c r="G13665" s="3">
        <v>6.0</v>
      </c>
      <c r="H13665" s="3" t="s">
        <v>7796</v>
      </c>
      <c r="I13665" s="3" t="s">
        <v>12675</v>
      </c>
      <c r="J13665" s="3" t="s">
        <v>4890</v>
      </c>
      <c r="K13665" s="3" t="s">
        <v>24</v>
      </c>
      <c r="L13665" s="3">
        <v>1.0</v>
      </c>
      <c r="M13665" s="3" t="s">
        <v>25</v>
      </c>
      <c r="N13665" s="3" t="s">
        <v>1269</v>
      </c>
      <c r="O13665" s="3" t="s">
        <v>315</v>
      </c>
      <c r="P13665" s="4">
        <v>26869.0</v>
      </c>
      <c r="Q13665" s="3" t="s">
        <v>418</v>
      </c>
      <c r="S13665" s="3" t="s">
        <v>34</v>
      </c>
    </row>
    <row r="13666">
      <c r="A13666" s="2">
        <v>42318.714907407404</v>
      </c>
      <c r="B13666" s="3">
        <v>32.0</v>
      </c>
      <c r="C13666" s="3" t="s">
        <v>12673</v>
      </c>
      <c r="D13666" s="3">
        <v>2.0</v>
      </c>
      <c r="E13666" s="3" t="s">
        <v>12674</v>
      </c>
      <c r="F13666" s="3">
        <v>1.0</v>
      </c>
      <c r="G13666" s="3">
        <v>6.0</v>
      </c>
      <c r="H13666" s="3" t="s">
        <v>7796</v>
      </c>
      <c r="I13666" s="3" t="s">
        <v>12675</v>
      </c>
      <c r="J13666" s="3" t="s">
        <v>4890</v>
      </c>
      <c r="K13666" s="3" t="s">
        <v>24</v>
      </c>
      <c r="L13666" s="3">
        <v>2.0</v>
      </c>
      <c r="M13666" s="3" t="s">
        <v>30</v>
      </c>
      <c r="N13666" s="3" t="s">
        <v>735</v>
      </c>
      <c r="O13666" s="3" t="s">
        <v>1356</v>
      </c>
      <c r="P13666" s="4">
        <v>20208.0</v>
      </c>
      <c r="Q13666" s="3" t="s">
        <v>132</v>
      </c>
      <c r="S13666" s="3" t="s">
        <v>34</v>
      </c>
    </row>
    <row r="13667">
      <c r="A13667" s="2">
        <v>42318.714907407404</v>
      </c>
      <c r="B13667" s="3">
        <v>32.0</v>
      </c>
      <c r="C13667" s="3" t="s">
        <v>12673</v>
      </c>
      <c r="D13667" s="3">
        <v>2.0</v>
      </c>
      <c r="E13667" s="3" t="s">
        <v>12674</v>
      </c>
      <c r="F13667" s="3">
        <v>1.0</v>
      </c>
      <c r="G13667" s="3">
        <v>6.0</v>
      </c>
      <c r="H13667" s="3" t="s">
        <v>7796</v>
      </c>
      <c r="I13667" s="3" t="s">
        <v>12675</v>
      </c>
      <c r="J13667" s="3" t="s">
        <v>4890</v>
      </c>
      <c r="K13667" s="3" t="s">
        <v>24</v>
      </c>
      <c r="L13667" s="3">
        <v>3.0</v>
      </c>
      <c r="M13667" s="3" t="s">
        <v>25</v>
      </c>
      <c r="N13667" s="3" t="s">
        <v>12676</v>
      </c>
      <c r="O13667" s="3" t="s">
        <v>9869</v>
      </c>
      <c r="P13667" s="4">
        <v>29204.0</v>
      </c>
      <c r="Q13667" s="3" t="s">
        <v>115</v>
      </c>
      <c r="S13667" s="3" t="s">
        <v>34</v>
      </c>
    </row>
    <row r="13668">
      <c r="A13668" s="2">
        <v>42318.714907407404</v>
      </c>
      <c r="B13668" s="3">
        <v>32.0</v>
      </c>
      <c r="C13668" s="3" t="s">
        <v>12673</v>
      </c>
      <c r="D13668" s="3">
        <v>2.0</v>
      </c>
      <c r="E13668" s="3" t="s">
        <v>12674</v>
      </c>
      <c r="F13668" s="3">
        <v>1.0</v>
      </c>
      <c r="G13668" s="3">
        <v>6.0</v>
      </c>
      <c r="H13668" s="3" t="s">
        <v>7796</v>
      </c>
      <c r="I13668" s="3" t="s">
        <v>12675</v>
      </c>
      <c r="J13668" s="3" t="s">
        <v>4890</v>
      </c>
      <c r="K13668" s="3" t="s">
        <v>24</v>
      </c>
      <c r="L13668" s="3">
        <v>4.0</v>
      </c>
      <c r="M13668" s="3" t="s">
        <v>30</v>
      </c>
      <c r="N13668" s="3" t="s">
        <v>5697</v>
      </c>
      <c r="O13668" s="3" t="s">
        <v>850</v>
      </c>
      <c r="P13668" s="4">
        <v>26010.0</v>
      </c>
      <c r="Q13668" s="3" t="s">
        <v>247</v>
      </c>
      <c r="S13668" s="3" t="s">
        <v>34</v>
      </c>
    </row>
    <row r="13669">
      <c r="A13669" s="2">
        <v>42318.714907407404</v>
      </c>
      <c r="B13669" s="3">
        <v>32.0</v>
      </c>
      <c r="C13669" s="3" t="s">
        <v>12673</v>
      </c>
      <c r="D13669" s="3">
        <v>2.0</v>
      </c>
      <c r="E13669" s="3" t="s">
        <v>12674</v>
      </c>
      <c r="F13669" s="3">
        <v>1.0</v>
      </c>
      <c r="G13669" s="3">
        <v>6.0</v>
      </c>
      <c r="H13669" s="3" t="s">
        <v>7796</v>
      </c>
      <c r="I13669" s="3" t="s">
        <v>12675</v>
      </c>
      <c r="J13669" s="3" t="s">
        <v>4890</v>
      </c>
      <c r="K13669" s="3" t="s">
        <v>24</v>
      </c>
      <c r="L13669" s="3">
        <v>5.0</v>
      </c>
      <c r="M13669" s="3" t="s">
        <v>25</v>
      </c>
      <c r="N13669" s="3" t="s">
        <v>12677</v>
      </c>
      <c r="O13669" s="3" t="s">
        <v>1234</v>
      </c>
      <c r="P13669" s="4">
        <v>22512.0</v>
      </c>
      <c r="Q13669" s="3" t="s">
        <v>110</v>
      </c>
      <c r="S13669" s="3" t="s">
        <v>34</v>
      </c>
    </row>
    <row r="13670">
      <c r="A13670" s="2">
        <v>42318.714907407404</v>
      </c>
      <c r="B13670" s="3">
        <v>32.0</v>
      </c>
      <c r="C13670" s="3" t="s">
        <v>12673</v>
      </c>
      <c r="D13670" s="3">
        <v>2.0</v>
      </c>
      <c r="E13670" s="3" t="s">
        <v>12674</v>
      </c>
      <c r="F13670" s="3">
        <v>1.0</v>
      </c>
      <c r="G13670" s="3">
        <v>6.0</v>
      </c>
      <c r="H13670" s="3" t="s">
        <v>7796</v>
      </c>
      <c r="I13670" s="3" t="s">
        <v>12675</v>
      </c>
      <c r="J13670" s="3" t="s">
        <v>4890</v>
      </c>
      <c r="K13670" s="3" t="s">
        <v>24</v>
      </c>
      <c r="L13670" s="3">
        <v>6.0</v>
      </c>
      <c r="M13670" s="3" t="s">
        <v>30</v>
      </c>
      <c r="N13670" s="3" t="s">
        <v>12678</v>
      </c>
      <c r="O13670" s="3" t="s">
        <v>705</v>
      </c>
      <c r="P13670" s="4">
        <v>18314.0</v>
      </c>
      <c r="Q13670" s="3" t="s">
        <v>86</v>
      </c>
      <c r="S13670" s="3" t="s">
        <v>34</v>
      </c>
    </row>
    <row r="13671">
      <c r="A13671" s="2">
        <v>42318.714907407404</v>
      </c>
      <c r="B13671" s="3">
        <v>32.0</v>
      </c>
      <c r="C13671" s="3" t="s">
        <v>12673</v>
      </c>
      <c r="D13671" s="3">
        <v>2.0</v>
      </c>
      <c r="E13671" s="3" t="s">
        <v>12674</v>
      </c>
      <c r="F13671" s="3">
        <v>1.0</v>
      </c>
      <c r="G13671" s="3">
        <v>6.0</v>
      </c>
      <c r="H13671" s="3" t="s">
        <v>7796</v>
      </c>
      <c r="I13671" s="3" t="s">
        <v>12675</v>
      </c>
      <c r="J13671" s="3" t="s">
        <v>4890</v>
      </c>
      <c r="K13671" s="3" t="s">
        <v>24</v>
      </c>
      <c r="L13671" s="3">
        <v>7.0</v>
      </c>
      <c r="M13671" s="3" t="s">
        <v>25</v>
      </c>
      <c r="N13671" s="3" t="s">
        <v>7671</v>
      </c>
      <c r="O13671" s="3" t="s">
        <v>1447</v>
      </c>
      <c r="P13671" s="4">
        <v>30132.0</v>
      </c>
      <c r="Q13671" s="3" t="s">
        <v>132</v>
      </c>
      <c r="S13671" s="3" t="s">
        <v>34</v>
      </c>
    </row>
    <row r="13672">
      <c r="A13672" s="2">
        <v>42318.714907407404</v>
      </c>
      <c r="B13672" s="3">
        <v>32.0</v>
      </c>
      <c r="C13672" s="3" t="s">
        <v>12673</v>
      </c>
      <c r="D13672" s="3">
        <v>2.0</v>
      </c>
      <c r="E13672" s="3" t="s">
        <v>12674</v>
      </c>
      <c r="F13672" s="3">
        <v>1.0</v>
      </c>
      <c r="G13672" s="3">
        <v>6.0</v>
      </c>
      <c r="H13672" s="3" t="s">
        <v>7796</v>
      </c>
      <c r="I13672" s="3" t="s">
        <v>12675</v>
      </c>
      <c r="J13672" s="3" t="s">
        <v>4890</v>
      </c>
      <c r="K13672" s="3" t="s">
        <v>24</v>
      </c>
      <c r="L13672" s="3">
        <v>8.0</v>
      </c>
      <c r="M13672" s="3" t="s">
        <v>30</v>
      </c>
      <c r="N13672" s="3" t="s">
        <v>12679</v>
      </c>
      <c r="O13672" s="3" t="s">
        <v>93</v>
      </c>
      <c r="P13672" s="4">
        <v>19376.0</v>
      </c>
      <c r="Q13672" s="3" t="s">
        <v>49</v>
      </c>
      <c r="S13672" s="3" t="s">
        <v>34</v>
      </c>
    </row>
    <row r="13673">
      <c r="A13673" s="2">
        <v>42318.714907407404</v>
      </c>
      <c r="B13673" s="3">
        <v>32.0</v>
      </c>
      <c r="C13673" s="3" t="s">
        <v>12673</v>
      </c>
      <c r="D13673" s="3">
        <v>2.0</v>
      </c>
      <c r="E13673" s="3" t="s">
        <v>12674</v>
      </c>
      <c r="F13673" s="3">
        <v>1.0</v>
      </c>
      <c r="G13673" s="3">
        <v>6.0</v>
      </c>
      <c r="H13673" s="3" t="s">
        <v>7796</v>
      </c>
      <c r="I13673" s="3" t="s">
        <v>12675</v>
      </c>
      <c r="J13673" s="3" t="s">
        <v>4890</v>
      </c>
      <c r="K13673" s="3" t="s">
        <v>24</v>
      </c>
      <c r="L13673" s="3">
        <v>9.0</v>
      </c>
      <c r="M13673" s="3" t="s">
        <v>25</v>
      </c>
      <c r="N13673" s="3" t="s">
        <v>1328</v>
      </c>
      <c r="O13673" s="3" t="s">
        <v>218</v>
      </c>
      <c r="P13673" s="4">
        <v>24381.0</v>
      </c>
      <c r="Q13673" s="3" t="s">
        <v>247</v>
      </c>
      <c r="S13673" s="3" t="s">
        <v>34</v>
      </c>
    </row>
    <row r="13674">
      <c r="A13674" s="2">
        <v>42318.714907407404</v>
      </c>
      <c r="B13674" s="3">
        <v>32.0</v>
      </c>
      <c r="C13674" s="3" t="s">
        <v>12673</v>
      </c>
      <c r="D13674" s="3">
        <v>2.0</v>
      </c>
      <c r="E13674" s="3" t="s">
        <v>12674</v>
      </c>
      <c r="F13674" s="3">
        <v>1.0</v>
      </c>
      <c r="G13674" s="3">
        <v>6.0</v>
      </c>
      <c r="H13674" s="3" t="s">
        <v>7796</v>
      </c>
      <c r="I13674" s="3" t="s">
        <v>12675</v>
      </c>
      <c r="J13674" s="3" t="s">
        <v>4890</v>
      </c>
      <c r="K13674" s="3" t="s">
        <v>24</v>
      </c>
      <c r="L13674" s="3">
        <v>10.0</v>
      </c>
      <c r="M13674" s="3" t="s">
        <v>30</v>
      </c>
      <c r="N13674" s="3" t="s">
        <v>12680</v>
      </c>
      <c r="O13674" s="3" t="s">
        <v>307</v>
      </c>
      <c r="P13674" s="4">
        <v>21157.0</v>
      </c>
      <c r="Q13674" s="3" t="s">
        <v>52</v>
      </c>
      <c r="S13674" s="3" t="s">
        <v>34</v>
      </c>
    </row>
    <row r="13675">
      <c r="A13675" s="2">
        <v>42318.714907407404</v>
      </c>
      <c r="B13675" s="3">
        <v>32.0</v>
      </c>
      <c r="C13675" s="3" t="s">
        <v>12673</v>
      </c>
      <c r="D13675" s="3">
        <v>2.0</v>
      </c>
      <c r="E13675" s="3" t="s">
        <v>12674</v>
      </c>
      <c r="F13675" s="3">
        <v>1.0</v>
      </c>
      <c r="G13675" s="3">
        <v>6.0</v>
      </c>
      <c r="H13675" s="3" t="s">
        <v>7796</v>
      </c>
      <c r="I13675" s="3" t="s">
        <v>12675</v>
      </c>
      <c r="J13675" s="3" t="s">
        <v>4890</v>
      </c>
      <c r="K13675" s="3" t="s">
        <v>24</v>
      </c>
      <c r="L13675" s="3">
        <v>11.0</v>
      </c>
      <c r="M13675" s="3" t="s">
        <v>25</v>
      </c>
      <c r="N13675" s="3" t="s">
        <v>12681</v>
      </c>
      <c r="O13675" s="3" t="s">
        <v>664</v>
      </c>
      <c r="P13675" s="4">
        <v>21974.0</v>
      </c>
      <c r="Q13675" s="3" t="s">
        <v>75</v>
      </c>
      <c r="S13675" s="3" t="s">
        <v>34</v>
      </c>
    </row>
    <row r="13676">
      <c r="A13676" s="2">
        <v>42318.714907407404</v>
      </c>
      <c r="B13676" s="3">
        <v>32.0</v>
      </c>
      <c r="C13676" s="3" t="s">
        <v>12673</v>
      </c>
      <c r="D13676" s="3">
        <v>2.0</v>
      </c>
      <c r="E13676" s="3" t="s">
        <v>12674</v>
      </c>
      <c r="F13676" s="3">
        <v>1.0</v>
      </c>
      <c r="G13676" s="3">
        <v>6.0</v>
      </c>
      <c r="H13676" s="3" t="s">
        <v>7796</v>
      </c>
      <c r="I13676" s="3" t="s">
        <v>12675</v>
      </c>
      <c r="J13676" s="3" t="s">
        <v>4890</v>
      </c>
      <c r="K13676" s="3" t="s">
        <v>24</v>
      </c>
      <c r="L13676" s="3">
        <v>12.0</v>
      </c>
      <c r="M13676" s="3" t="s">
        <v>30</v>
      </c>
      <c r="N13676" s="3" t="s">
        <v>436</v>
      </c>
      <c r="O13676" s="3" t="s">
        <v>364</v>
      </c>
      <c r="P13676" s="4">
        <v>23964.0</v>
      </c>
      <c r="Q13676" s="3" t="s">
        <v>75</v>
      </c>
      <c r="S13676" s="3" t="s">
        <v>34</v>
      </c>
    </row>
    <row r="13677">
      <c r="A13677" s="2">
        <v>42318.714907407404</v>
      </c>
      <c r="B13677" s="3">
        <v>32.0</v>
      </c>
      <c r="C13677" s="3" t="s">
        <v>12673</v>
      </c>
      <c r="D13677" s="3">
        <v>2.0</v>
      </c>
      <c r="E13677" s="3" t="s">
        <v>12674</v>
      </c>
      <c r="F13677" s="3">
        <v>1.0</v>
      </c>
      <c r="G13677" s="3">
        <v>6.0</v>
      </c>
      <c r="H13677" s="3" t="s">
        <v>7796</v>
      </c>
      <c r="I13677" s="3" t="s">
        <v>12675</v>
      </c>
      <c r="J13677" s="3" t="s">
        <v>4890</v>
      </c>
      <c r="K13677" s="3" t="s">
        <v>24</v>
      </c>
      <c r="L13677" s="3">
        <v>13.0</v>
      </c>
      <c r="M13677" s="3" t="s">
        <v>25</v>
      </c>
      <c r="N13677" s="3" t="s">
        <v>6998</v>
      </c>
      <c r="O13677" s="3" t="s">
        <v>281</v>
      </c>
      <c r="P13677" s="4">
        <v>17857.0</v>
      </c>
      <c r="Q13677" s="3" t="s">
        <v>49</v>
      </c>
      <c r="S13677" s="3" t="s">
        <v>34</v>
      </c>
    </row>
    <row r="13678">
      <c r="A13678" s="2">
        <v>42318.714907407404</v>
      </c>
      <c r="B13678" s="3">
        <v>32.0</v>
      </c>
      <c r="C13678" s="3" t="s">
        <v>12673</v>
      </c>
      <c r="D13678" s="3">
        <v>2.0</v>
      </c>
      <c r="E13678" s="3" t="s">
        <v>12674</v>
      </c>
      <c r="F13678" s="3">
        <v>1.0</v>
      </c>
      <c r="G13678" s="3">
        <v>6.0</v>
      </c>
      <c r="H13678" s="3" t="s">
        <v>7796</v>
      </c>
      <c r="I13678" s="3" t="s">
        <v>12675</v>
      </c>
      <c r="J13678" s="3" t="s">
        <v>4890</v>
      </c>
      <c r="K13678" s="3" t="s">
        <v>24</v>
      </c>
      <c r="L13678" s="3">
        <v>14.0</v>
      </c>
      <c r="M13678" s="3" t="s">
        <v>30</v>
      </c>
      <c r="N13678" s="3" t="s">
        <v>12682</v>
      </c>
      <c r="O13678" s="3" t="s">
        <v>8824</v>
      </c>
      <c r="P13678" s="4">
        <v>16913.0</v>
      </c>
      <c r="Q13678" s="3" t="s">
        <v>49</v>
      </c>
      <c r="S13678" s="3" t="s">
        <v>34</v>
      </c>
    </row>
    <row r="13679">
      <c r="A13679" s="2">
        <v>42318.714907407404</v>
      </c>
      <c r="B13679" s="3">
        <v>32.0</v>
      </c>
      <c r="C13679" s="3" t="s">
        <v>12673</v>
      </c>
      <c r="D13679" s="3">
        <v>2.0</v>
      </c>
      <c r="E13679" s="3" t="s">
        <v>12674</v>
      </c>
      <c r="F13679" s="3">
        <v>1.0</v>
      </c>
      <c r="G13679" s="3">
        <v>6.0</v>
      </c>
      <c r="H13679" s="3" t="s">
        <v>7796</v>
      </c>
      <c r="I13679" s="3" t="s">
        <v>12675</v>
      </c>
      <c r="J13679" s="3" t="s">
        <v>4890</v>
      </c>
      <c r="K13679" s="3" t="s">
        <v>24</v>
      </c>
      <c r="L13679" s="3">
        <v>15.0</v>
      </c>
      <c r="M13679" s="3" t="s">
        <v>25</v>
      </c>
      <c r="N13679" s="3" t="s">
        <v>7154</v>
      </c>
      <c r="O13679" s="3" t="s">
        <v>127</v>
      </c>
      <c r="P13679" s="4">
        <v>17790.0</v>
      </c>
      <c r="Q13679" s="3" t="s">
        <v>145</v>
      </c>
      <c r="S13679" s="3" t="s">
        <v>34</v>
      </c>
    </row>
    <row r="13680">
      <c r="A13680" s="2">
        <v>42318.714907407404</v>
      </c>
      <c r="B13680" s="3">
        <v>32.0</v>
      </c>
      <c r="C13680" s="3" t="s">
        <v>12673</v>
      </c>
      <c r="D13680" s="3">
        <v>2.0</v>
      </c>
      <c r="E13680" s="3" t="s">
        <v>12674</v>
      </c>
      <c r="F13680" s="3">
        <v>1.0</v>
      </c>
      <c r="G13680" s="3">
        <v>6.0</v>
      </c>
      <c r="H13680" s="3" t="s">
        <v>7796</v>
      </c>
      <c r="I13680" s="3" t="s">
        <v>12675</v>
      </c>
      <c r="J13680" s="3" t="s">
        <v>4890</v>
      </c>
      <c r="K13680" s="3" t="s">
        <v>24</v>
      </c>
      <c r="L13680" s="3">
        <v>16.0</v>
      </c>
      <c r="M13680" s="3" t="s">
        <v>30</v>
      </c>
      <c r="N13680" s="3" t="s">
        <v>5841</v>
      </c>
      <c r="O13680" s="3" t="s">
        <v>9722</v>
      </c>
      <c r="P13680" s="4">
        <v>15502.0</v>
      </c>
      <c r="Q13680" s="3" t="s">
        <v>105</v>
      </c>
      <c r="S13680" s="3" t="s">
        <v>34</v>
      </c>
    </row>
    <row r="13681">
      <c r="A13681" s="2">
        <v>42318.714907407404</v>
      </c>
      <c r="B13681" s="3">
        <v>32.0</v>
      </c>
      <c r="C13681" s="3" t="s">
        <v>12673</v>
      </c>
      <c r="D13681" s="3">
        <v>2.0</v>
      </c>
      <c r="E13681" s="3" t="s">
        <v>12674</v>
      </c>
      <c r="F13681" s="3">
        <v>1.0</v>
      </c>
      <c r="G13681" s="3">
        <v>6.0</v>
      </c>
      <c r="H13681" s="3" t="s">
        <v>7796</v>
      </c>
      <c r="I13681" s="3" t="s">
        <v>12675</v>
      </c>
      <c r="J13681" s="3" t="s">
        <v>4890</v>
      </c>
      <c r="K13681" s="3" t="s">
        <v>24</v>
      </c>
      <c r="L13681" s="3">
        <v>17.0</v>
      </c>
      <c r="M13681" s="3" t="s">
        <v>25</v>
      </c>
      <c r="N13681" s="3" t="s">
        <v>7678</v>
      </c>
      <c r="O13681" s="3" t="s">
        <v>95</v>
      </c>
      <c r="P13681" s="4">
        <v>17355.0</v>
      </c>
      <c r="Q13681" s="3" t="s">
        <v>49</v>
      </c>
      <c r="S13681" s="3" t="s">
        <v>34</v>
      </c>
    </row>
    <row r="13682">
      <c r="A13682" s="2">
        <v>42318.714907407404</v>
      </c>
      <c r="B13682" s="3">
        <v>32.0</v>
      </c>
      <c r="C13682" s="3" t="s">
        <v>12673</v>
      </c>
      <c r="D13682" s="3">
        <v>59.0</v>
      </c>
      <c r="E13682" s="3" t="s">
        <v>12683</v>
      </c>
      <c r="F13682" s="3">
        <v>1.0</v>
      </c>
      <c r="G13682" s="3">
        <v>6.0</v>
      </c>
      <c r="H13682" s="3" t="s">
        <v>7796</v>
      </c>
      <c r="I13682" s="3" t="s">
        <v>12675</v>
      </c>
      <c r="J13682" s="3" t="s">
        <v>4890</v>
      </c>
      <c r="K13682" s="3" t="s">
        <v>272</v>
      </c>
      <c r="L13682" s="3">
        <v>1.0</v>
      </c>
      <c r="M13682" s="3" t="s">
        <v>25</v>
      </c>
      <c r="N13682" s="3" t="s">
        <v>1271</v>
      </c>
      <c r="O13682" s="3" t="s">
        <v>366</v>
      </c>
      <c r="P13682" s="4">
        <v>25309.0</v>
      </c>
      <c r="Q13682" s="3" t="s">
        <v>110</v>
      </c>
      <c r="S13682" s="3" t="s">
        <v>34</v>
      </c>
    </row>
    <row r="13683">
      <c r="A13683" s="2">
        <v>42318.714907407404</v>
      </c>
      <c r="B13683" s="3">
        <v>32.0</v>
      </c>
      <c r="C13683" s="3" t="s">
        <v>12673</v>
      </c>
      <c r="D13683" s="3">
        <v>59.0</v>
      </c>
      <c r="E13683" s="3" t="s">
        <v>12683</v>
      </c>
      <c r="F13683" s="3">
        <v>1.0</v>
      </c>
      <c r="G13683" s="3">
        <v>6.0</v>
      </c>
      <c r="H13683" s="3" t="s">
        <v>7796</v>
      </c>
      <c r="I13683" s="3" t="s">
        <v>12675</v>
      </c>
      <c r="J13683" s="3" t="s">
        <v>4890</v>
      </c>
      <c r="K13683" s="3" t="s">
        <v>24</v>
      </c>
      <c r="L13683" s="3">
        <v>2.0</v>
      </c>
      <c r="M13683" s="3" t="s">
        <v>30</v>
      </c>
      <c r="N13683" s="3" t="s">
        <v>12684</v>
      </c>
      <c r="O13683" s="3" t="s">
        <v>803</v>
      </c>
      <c r="P13683" s="4">
        <v>20595.0</v>
      </c>
      <c r="Q13683" s="3" t="s">
        <v>52</v>
      </c>
      <c r="S13683" s="3" t="s">
        <v>29</v>
      </c>
    </row>
    <row r="13684">
      <c r="A13684" s="2">
        <v>42318.714907407404</v>
      </c>
      <c r="B13684" s="3">
        <v>32.0</v>
      </c>
      <c r="C13684" s="3" t="s">
        <v>12673</v>
      </c>
      <c r="D13684" s="3">
        <v>59.0</v>
      </c>
      <c r="E13684" s="3" t="s">
        <v>12683</v>
      </c>
      <c r="F13684" s="3">
        <v>1.0</v>
      </c>
      <c r="G13684" s="3">
        <v>6.0</v>
      </c>
      <c r="H13684" s="3" t="s">
        <v>7796</v>
      </c>
      <c r="I13684" s="3" t="s">
        <v>12675</v>
      </c>
      <c r="J13684" s="3" t="s">
        <v>4890</v>
      </c>
      <c r="K13684" s="3" t="s">
        <v>24</v>
      </c>
      <c r="L13684" s="3">
        <v>3.0</v>
      </c>
      <c r="M13684" s="3" t="s">
        <v>25</v>
      </c>
      <c r="N13684" s="3" t="s">
        <v>6823</v>
      </c>
      <c r="O13684" s="3" t="s">
        <v>371</v>
      </c>
      <c r="P13684" s="4">
        <v>21132.0</v>
      </c>
      <c r="Q13684" s="3" t="s">
        <v>37</v>
      </c>
      <c r="R13684" s="3" t="s">
        <v>1134</v>
      </c>
      <c r="S13684" s="3" t="s">
        <v>34</v>
      </c>
    </row>
    <row r="13685">
      <c r="A13685" s="2">
        <v>42318.714907407404</v>
      </c>
      <c r="B13685" s="3">
        <v>32.0</v>
      </c>
      <c r="C13685" s="3" t="s">
        <v>12673</v>
      </c>
      <c r="D13685" s="3">
        <v>59.0</v>
      </c>
      <c r="E13685" s="3" t="s">
        <v>12683</v>
      </c>
      <c r="F13685" s="3">
        <v>1.0</v>
      </c>
      <c r="G13685" s="3">
        <v>6.0</v>
      </c>
      <c r="H13685" s="3" t="s">
        <v>7796</v>
      </c>
      <c r="I13685" s="3" t="s">
        <v>12675</v>
      </c>
      <c r="J13685" s="3" t="s">
        <v>4890</v>
      </c>
      <c r="K13685" s="3" t="s">
        <v>24</v>
      </c>
      <c r="L13685" s="3">
        <v>4.0</v>
      </c>
      <c r="M13685" s="3" t="s">
        <v>30</v>
      </c>
      <c r="N13685" s="3" t="s">
        <v>12685</v>
      </c>
      <c r="O13685" s="3" t="s">
        <v>81</v>
      </c>
      <c r="P13685" s="4">
        <v>21445.0</v>
      </c>
      <c r="Q13685" s="3" t="s">
        <v>60</v>
      </c>
      <c r="S13685" s="3" t="s">
        <v>34</v>
      </c>
    </row>
    <row r="13686">
      <c r="A13686" s="2">
        <v>42318.714907407404</v>
      </c>
      <c r="B13686" s="3">
        <v>32.0</v>
      </c>
      <c r="C13686" s="3" t="s">
        <v>12673</v>
      </c>
      <c r="D13686" s="3">
        <v>59.0</v>
      </c>
      <c r="E13686" s="3" t="s">
        <v>12683</v>
      </c>
      <c r="F13686" s="3">
        <v>1.0</v>
      </c>
      <c r="G13686" s="3">
        <v>6.0</v>
      </c>
      <c r="H13686" s="3" t="s">
        <v>7796</v>
      </c>
      <c r="I13686" s="3" t="s">
        <v>12675</v>
      </c>
      <c r="J13686" s="3" t="s">
        <v>4890</v>
      </c>
      <c r="K13686" s="3" t="s">
        <v>24</v>
      </c>
      <c r="L13686" s="3">
        <v>5.0</v>
      </c>
      <c r="M13686" s="3" t="s">
        <v>25</v>
      </c>
      <c r="N13686" s="3" t="s">
        <v>8191</v>
      </c>
      <c r="O13686" s="3" t="s">
        <v>4810</v>
      </c>
      <c r="P13686" s="4">
        <v>19351.0</v>
      </c>
      <c r="Q13686" s="3" t="s">
        <v>49</v>
      </c>
      <c r="S13686" s="3" t="s">
        <v>34</v>
      </c>
    </row>
    <row r="13687">
      <c r="A13687" s="2">
        <v>42318.714907407404</v>
      </c>
      <c r="B13687" s="3">
        <v>32.0</v>
      </c>
      <c r="C13687" s="3" t="s">
        <v>12673</v>
      </c>
      <c r="D13687" s="3">
        <v>59.0</v>
      </c>
      <c r="E13687" s="3" t="s">
        <v>12683</v>
      </c>
      <c r="F13687" s="3">
        <v>1.0</v>
      </c>
      <c r="G13687" s="3">
        <v>6.0</v>
      </c>
      <c r="H13687" s="3" t="s">
        <v>7796</v>
      </c>
      <c r="I13687" s="3" t="s">
        <v>12675</v>
      </c>
      <c r="J13687" s="3" t="s">
        <v>4890</v>
      </c>
      <c r="K13687" s="3" t="s">
        <v>24</v>
      </c>
      <c r="L13687" s="3">
        <v>6.0</v>
      </c>
      <c r="M13687" s="3" t="s">
        <v>30</v>
      </c>
      <c r="N13687" s="3" t="s">
        <v>12686</v>
      </c>
      <c r="O13687" s="3" t="s">
        <v>326</v>
      </c>
      <c r="P13687" s="4">
        <v>24775.0</v>
      </c>
      <c r="Q13687" s="3" t="s">
        <v>115</v>
      </c>
      <c r="S13687" s="3" t="s">
        <v>34</v>
      </c>
    </row>
    <row r="13688">
      <c r="A13688" s="2">
        <v>42318.714907407404</v>
      </c>
      <c r="B13688" s="3">
        <v>32.0</v>
      </c>
      <c r="C13688" s="3" t="s">
        <v>12673</v>
      </c>
      <c r="D13688" s="3">
        <v>59.0</v>
      </c>
      <c r="E13688" s="3" t="s">
        <v>12683</v>
      </c>
      <c r="F13688" s="3">
        <v>1.0</v>
      </c>
      <c r="G13688" s="3">
        <v>6.0</v>
      </c>
      <c r="H13688" s="3" t="s">
        <v>7796</v>
      </c>
      <c r="I13688" s="3" t="s">
        <v>12675</v>
      </c>
      <c r="J13688" s="3" t="s">
        <v>4890</v>
      </c>
      <c r="K13688" s="3" t="s">
        <v>24</v>
      </c>
      <c r="L13688" s="3">
        <v>7.0</v>
      </c>
      <c r="M13688" s="3" t="s">
        <v>25</v>
      </c>
      <c r="N13688" s="3" t="s">
        <v>12687</v>
      </c>
      <c r="O13688" s="3" t="s">
        <v>91</v>
      </c>
      <c r="P13688" s="4">
        <v>19060.0</v>
      </c>
      <c r="Q13688" s="3" t="s">
        <v>418</v>
      </c>
      <c r="S13688" s="3" t="s">
        <v>34</v>
      </c>
    </row>
    <row r="13689">
      <c r="A13689" s="2">
        <v>42318.714907407404</v>
      </c>
      <c r="B13689" s="3">
        <v>32.0</v>
      </c>
      <c r="C13689" s="3" t="s">
        <v>12673</v>
      </c>
      <c r="D13689" s="3">
        <v>59.0</v>
      </c>
      <c r="E13689" s="3" t="s">
        <v>12683</v>
      </c>
      <c r="F13689" s="3">
        <v>1.0</v>
      </c>
      <c r="G13689" s="3">
        <v>6.0</v>
      </c>
      <c r="H13689" s="3" t="s">
        <v>7796</v>
      </c>
      <c r="I13689" s="3" t="s">
        <v>12675</v>
      </c>
      <c r="J13689" s="3" t="s">
        <v>4890</v>
      </c>
      <c r="K13689" s="3" t="s">
        <v>24</v>
      </c>
      <c r="L13689" s="3">
        <v>8.0</v>
      </c>
      <c r="M13689" s="3" t="s">
        <v>30</v>
      </c>
      <c r="N13689" s="3" t="s">
        <v>10689</v>
      </c>
      <c r="O13689" s="3" t="s">
        <v>448</v>
      </c>
      <c r="P13689" s="4">
        <v>28267.0</v>
      </c>
      <c r="Q13689" s="3" t="s">
        <v>37</v>
      </c>
      <c r="S13689" s="3" t="s">
        <v>29</v>
      </c>
    </row>
    <row r="13690">
      <c r="A13690" s="2">
        <v>42318.714907407404</v>
      </c>
      <c r="B13690" s="3">
        <v>32.0</v>
      </c>
      <c r="C13690" s="3" t="s">
        <v>12673</v>
      </c>
      <c r="D13690" s="3">
        <v>59.0</v>
      </c>
      <c r="E13690" s="3" t="s">
        <v>12683</v>
      </c>
      <c r="F13690" s="3">
        <v>1.0</v>
      </c>
      <c r="G13690" s="3">
        <v>6.0</v>
      </c>
      <c r="H13690" s="3" t="s">
        <v>7796</v>
      </c>
      <c r="I13690" s="3" t="s">
        <v>12675</v>
      </c>
      <c r="J13690" s="3" t="s">
        <v>4890</v>
      </c>
      <c r="K13690" s="3" t="s">
        <v>24</v>
      </c>
      <c r="L13690" s="3">
        <v>9.0</v>
      </c>
      <c r="M13690" s="3" t="s">
        <v>25</v>
      </c>
      <c r="N13690" s="3" t="s">
        <v>12688</v>
      </c>
      <c r="O13690" s="3" t="s">
        <v>1111</v>
      </c>
      <c r="P13690" s="4">
        <v>29195.0</v>
      </c>
      <c r="Q13690" s="3" t="s">
        <v>132</v>
      </c>
      <c r="S13690" s="3" t="s">
        <v>34</v>
      </c>
    </row>
    <row r="13691">
      <c r="A13691" s="2">
        <v>42318.714907407404</v>
      </c>
      <c r="B13691" s="3">
        <v>32.0</v>
      </c>
      <c r="C13691" s="3" t="s">
        <v>12673</v>
      </c>
      <c r="D13691" s="3">
        <v>59.0</v>
      </c>
      <c r="E13691" s="3" t="s">
        <v>12683</v>
      </c>
      <c r="F13691" s="3">
        <v>1.0</v>
      </c>
      <c r="G13691" s="3">
        <v>6.0</v>
      </c>
      <c r="H13691" s="3" t="s">
        <v>7796</v>
      </c>
      <c r="I13691" s="3" t="s">
        <v>12675</v>
      </c>
      <c r="J13691" s="3" t="s">
        <v>4890</v>
      </c>
      <c r="K13691" s="3" t="s">
        <v>24</v>
      </c>
      <c r="L13691" s="3">
        <v>10.0</v>
      </c>
      <c r="M13691" s="3" t="s">
        <v>30</v>
      </c>
      <c r="N13691" s="3" t="s">
        <v>12689</v>
      </c>
      <c r="O13691" s="3" t="s">
        <v>4935</v>
      </c>
      <c r="P13691" s="4">
        <v>27247.0</v>
      </c>
      <c r="Q13691" s="3" t="s">
        <v>352</v>
      </c>
      <c r="S13691" s="3" t="s">
        <v>34</v>
      </c>
    </row>
    <row r="13692">
      <c r="A13692" s="2">
        <v>42318.714907407404</v>
      </c>
      <c r="B13692" s="3">
        <v>32.0</v>
      </c>
      <c r="C13692" s="3" t="s">
        <v>12673</v>
      </c>
      <c r="D13692" s="3">
        <v>59.0</v>
      </c>
      <c r="E13692" s="3" t="s">
        <v>12683</v>
      </c>
      <c r="F13692" s="3">
        <v>1.0</v>
      </c>
      <c r="G13692" s="3">
        <v>6.0</v>
      </c>
      <c r="H13692" s="3" t="s">
        <v>7796</v>
      </c>
      <c r="I13692" s="3" t="s">
        <v>12675</v>
      </c>
      <c r="J13692" s="3" t="s">
        <v>4890</v>
      </c>
      <c r="K13692" s="3" t="s">
        <v>24</v>
      </c>
      <c r="L13692" s="3">
        <v>11.0</v>
      </c>
      <c r="M13692" s="3" t="s">
        <v>25</v>
      </c>
      <c r="N13692" s="3" t="s">
        <v>12690</v>
      </c>
      <c r="O13692" s="3" t="s">
        <v>956</v>
      </c>
      <c r="P13692" s="4">
        <v>29850.0</v>
      </c>
      <c r="Q13692" s="3" t="s">
        <v>115</v>
      </c>
      <c r="S13692" s="3" t="s">
        <v>34</v>
      </c>
    </row>
    <row r="13693">
      <c r="A13693" s="2">
        <v>42318.714907407404</v>
      </c>
      <c r="B13693" s="3">
        <v>32.0</v>
      </c>
      <c r="C13693" s="3" t="s">
        <v>12673</v>
      </c>
      <c r="D13693" s="3">
        <v>59.0</v>
      </c>
      <c r="E13693" s="3" t="s">
        <v>12683</v>
      </c>
      <c r="F13693" s="3">
        <v>1.0</v>
      </c>
      <c r="G13693" s="3">
        <v>6.0</v>
      </c>
      <c r="H13693" s="3" t="s">
        <v>7796</v>
      </c>
      <c r="I13693" s="3" t="s">
        <v>12675</v>
      </c>
      <c r="J13693" s="3" t="s">
        <v>4890</v>
      </c>
      <c r="K13693" s="3" t="s">
        <v>24</v>
      </c>
      <c r="L13693" s="3">
        <v>12.0</v>
      </c>
      <c r="M13693" s="3" t="s">
        <v>30</v>
      </c>
      <c r="N13693" s="3" t="s">
        <v>12691</v>
      </c>
      <c r="O13693" s="3" t="s">
        <v>225</v>
      </c>
      <c r="P13693" s="4">
        <v>21653.0</v>
      </c>
      <c r="Q13693" s="3" t="s">
        <v>72</v>
      </c>
      <c r="S13693" s="3" t="s">
        <v>34</v>
      </c>
    </row>
    <row r="13694">
      <c r="A13694" s="2">
        <v>42318.714907407404</v>
      </c>
      <c r="B13694" s="3">
        <v>32.0</v>
      </c>
      <c r="C13694" s="3" t="s">
        <v>12673</v>
      </c>
      <c r="D13694" s="3">
        <v>59.0</v>
      </c>
      <c r="E13694" s="3" t="s">
        <v>12683</v>
      </c>
      <c r="F13694" s="3">
        <v>1.0</v>
      </c>
      <c r="G13694" s="3">
        <v>6.0</v>
      </c>
      <c r="H13694" s="3" t="s">
        <v>7796</v>
      </c>
      <c r="I13694" s="3" t="s">
        <v>12675</v>
      </c>
      <c r="J13694" s="3" t="s">
        <v>4890</v>
      </c>
      <c r="K13694" s="3" t="s">
        <v>24</v>
      </c>
      <c r="L13694" s="3">
        <v>13.0</v>
      </c>
      <c r="M13694" s="3" t="s">
        <v>25</v>
      </c>
      <c r="N13694" s="3" t="s">
        <v>12692</v>
      </c>
      <c r="O13694" s="3" t="s">
        <v>401</v>
      </c>
      <c r="P13694" s="4">
        <v>24512.0</v>
      </c>
      <c r="Q13694" s="3" t="s">
        <v>28</v>
      </c>
      <c r="S13694" s="3" t="s">
        <v>34</v>
      </c>
    </row>
    <row r="13695">
      <c r="A13695" s="2">
        <v>42318.714907407404</v>
      </c>
      <c r="B13695" s="3">
        <v>32.0</v>
      </c>
      <c r="C13695" s="3" t="s">
        <v>12673</v>
      </c>
      <c r="D13695" s="3">
        <v>59.0</v>
      </c>
      <c r="E13695" s="3" t="s">
        <v>12683</v>
      </c>
      <c r="F13695" s="3">
        <v>1.0</v>
      </c>
      <c r="G13695" s="3">
        <v>6.0</v>
      </c>
      <c r="H13695" s="3" t="s">
        <v>7796</v>
      </c>
      <c r="I13695" s="3" t="s">
        <v>12675</v>
      </c>
      <c r="J13695" s="3" t="s">
        <v>4890</v>
      </c>
      <c r="K13695" s="3" t="s">
        <v>24</v>
      </c>
      <c r="L13695" s="3">
        <v>14.0</v>
      </c>
      <c r="M13695" s="3" t="s">
        <v>30</v>
      </c>
      <c r="N13695" s="3" t="s">
        <v>7576</v>
      </c>
      <c r="O13695" s="3" t="s">
        <v>249</v>
      </c>
      <c r="P13695" s="4">
        <v>29864.0</v>
      </c>
      <c r="Q13695" s="3" t="s">
        <v>247</v>
      </c>
      <c r="S13695" s="3" t="s">
        <v>34</v>
      </c>
    </row>
    <row r="13696">
      <c r="A13696" s="2">
        <v>42318.714907407404</v>
      </c>
      <c r="B13696" s="3">
        <v>32.0</v>
      </c>
      <c r="C13696" s="3" t="s">
        <v>12673</v>
      </c>
      <c r="D13696" s="3">
        <v>59.0</v>
      </c>
      <c r="E13696" s="3" t="s">
        <v>12683</v>
      </c>
      <c r="F13696" s="3">
        <v>1.0</v>
      </c>
      <c r="G13696" s="3">
        <v>6.0</v>
      </c>
      <c r="H13696" s="3" t="s">
        <v>7796</v>
      </c>
      <c r="I13696" s="3" t="s">
        <v>12675</v>
      </c>
      <c r="J13696" s="3" t="s">
        <v>4890</v>
      </c>
      <c r="K13696" s="3" t="s">
        <v>24</v>
      </c>
      <c r="L13696" s="3">
        <v>15.0</v>
      </c>
      <c r="M13696" s="3" t="s">
        <v>25</v>
      </c>
      <c r="N13696" s="3" t="s">
        <v>5325</v>
      </c>
      <c r="O13696" s="3" t="s">
        <v>95</v>
      </c>
      <c r="P13696" s="4">
        <v>17193.0</v>
      </c>
      <c r="Q13696" s="3" t="s">
        <v>49</v>
      </c>
      <c r="S13696" s="3" t="s">
        <v>34</v>
      </c>
    </row>
    <row r="13697">
      <c r="A13697" s="2">
        <v>42318.714907407404</v>
      </c>
      <c r="B13697" s="3">
        <v>32.0</v>
      </c>
      <c r="C13697" s="3" t="s">
        <v>12673</v>
      </c>
      <c r="D13697" s="3">
        <v>59.0</v>
      </c>
      <c r="E13697" s="3" t="s">
        <v>12683</v>
      </c>
      <c r="F13697" s="3">
        <v>1.0</v>
      </c>
      <c r="G13697" s="3">
        <v>6.0</v>
      </c>
      <c r="H13697" s="3" t="s">
        <v>7796</v>
      </c>
      <c r="I13697" s="3" t="s">
        <v>12675</v>
      </c>
      <c r="J13697" s="3" t="s">
        <v>4890</v>
      </c>
      <c r="K13697" s="3" t="s">
        <v>24</v>
      </c>
      <c r="L13697" s="3">
        <v>16.0</v>
      </c>
      <c r="M13697" s="3" t="s">
        <v>30</v>
      </c>
      <c r="N13697" s="3" t="s">
        <v>12693</v>
      </c>
      <c r="O13697" s="3" t="s">
        <v>5272</v>
      </c>
      <c r="P13697" s="4">
        <v>35126.0</v>
      </c>
      <c r="Q13697" s="3" t="s">
        <v>191</v>
      </c>
      <c r="S13697" s="3" t="s">
        <v>34</v>
      </c>
    </row>
    <row r="13698">
      <c r="A13698" s="2">
        <v>42318.714907407404</v>
      </c>
      <c r="B13698" s="3">
        <v>32.0</v>
      </c>
      <c r="C13698" s="3" t="s">
        <v>12673</v>
      </c>
      <c r="D13698" s="3">
        <v>59.0</v>
      </c>
      <c r="E13698" s="3" t="s">
        <v>12683</v>
      </c>
      <c r="F13698" s="3">
        <v>1.0</v>
      </c>
      <c r="G13698" s="3">
        <v>6.0</v>
      </c>
      <c r="H13698" s="3" t="s">
        <v>7796</v>
      </c>
      <c r="I13698" s="3" t="s">
        <v>12675</v>
      </c>
      <c r="J13698" s="3" t="s">
        <v>4890</v>
      </c>
      <c r="K13698" s="3" t="s">
        <v>24</v>
      </c>
      <c r="L13698" s="3">
        <v>17.0</v>
      </c>
      <c r="M13698" s="3" t="s">
        <v>25</v>
      </c>
      <c r="N13698" s="3" t="s">
        <v>12694</v>
      </c>
      <c r="O13698" s="3" t="s">
        <v>613</v>
      </c>
      <c r="P13698" s="4">
        <v>27726.0</v>
      </c>
      <c r="Q13698" s="3" t="s">
        <v>247</v>
      </c>
      <c r="S13698" s="3" t="s">
        <v>34</v>
      </c>
    </row>
    <row r="13699">
      <c r="A13699" s="2">
        <v>42318.714907407404</v>
      </c>
      <c r="B13699" s="3">
        <v>32.0</v>
      </c>
      <c r="C13699" s="3" t="s">
        <v>12673</v>
      </c>
      <c r="D13699" s="3">
        <v>59.0</v>
      </c>
      <c r="E13699" s="3" t="s">
        <v>12683</v>
      </c>
      <c r="F13699" s="3">
        <v>1.0</v>
      </c>
      <c r="G13699" s="3">
        <v>6.0</v>
      </c>
      <c r="H13699" s="3" t="s">
        <v>7796</v>
      </c>
      <c r="I13699" s="3" t="s">
        <v>12675</v>
      </c>
      <c r="J13699" s="3" t="s">
        <v>4890</v>
      </c>
      <c r="K13699" s="3" t="s">
        <v>24</v>
      </c>
      <c r="L13699" s="3">
        <v>18.0</v>
      </c>
      <c r="M13699" s="3" t="s">
        <v>30</v>
      </c>
      <c r="N13699" s="3" t="s">
        <v>5325</v>
      </c>
      <c r="O13699" s="3" t="s">
        <v>225</v>
      </c>
      <c r="P13699" s="4">
        <v>19983.0</v>
      </c>
      <c r="Q13699" s="3" t="s">
        <v>247</v>
      </c>
      <c r="S13699" s="3" t="s">
        <v>34</v>
      </c>
    </row>
    <row r="13700">
      <c r="A13700" s="2">
        <v>42318.714907407404</v>
      </c>
      <c r="B13700" s="3">
        <v>32.0</v>
      </c>
      <c r="C13700" s="3" t="s">
        <v>12673</v>
      </c>
      <c r="D13700" s="3">
        <v>59.0</v>
      </c>
      <c r="E13700" s="3" t="s">
        <v>12683</v>
      </c>
      <c r="F13700" s="3">
        <v>1.0</v>
      </c>
      <c r="G13700" s="3">
        <v>6.0</v>
      </c>
      <c r="H13700" s="3" t="s">
        <v>7796</v>
      </c>
      <c r="I13700" s="3" t="s">
        <v>12675</v>
      </c>
      <c r="J13700" s="3" t="s">
        <v>4890</v>
      </c>
      <c r="K13700" s="3" t="s">
        <v>24</v>
      </c>
      <c r="L13700" s="3">
        <v>19.0</v>
      </c>
      <c r="M13700" s="3" t="s">
        <v>25</v>
      </c>
      <c r="N13700" s="3" t="s">
        <v>12695</v>
      </c>
      <c r="O13700" s="3" t="s">
        <v>69</v>
      </c>
      <c r="P13700" s="4">
        <v>23655.0</v>
      </c>
      <c r="Q13700" s="3" t="s">
        <v>115</v>
      </c>
      <c r="S13700" s="3" t="s">
        <v>34</v>
      </c>
    </row>
    <row r="13701">
      <c r="A13701" s="2">
        <v>42318.714907407404</v>
      </c>
      <c r="B13701" s="3">
        <v>32.0</v>
      </c>
      <c r="C13701" s="3" t="s">
        <v>12673</v>
      </c>
      <c r="D13701" s="3">
        <v>59.0</v>
      </c>
      <c r="E13701" s="3" t="s">
        <v>12683</v>
      </c>
      <c r="F13701" s="3">
        <v>1.0</v>
      </c>
      <c r="G13701" s="3">
        <v>6.0</v>
      </c>
      <c r="H13701" s="3" t="s">
        <v>7796</v>
      </c>
      <c r="I13701" s="3" t="s">
        <v>12675</v>
      </c>
      <c r="J13701" s="3" t="s">
        <v>4890</v>
      </c>
      <c r="K13701" s="3" t="s">
        <v>24</v>
      </c>
      <c r="L13701" s="3">
        <v>20.0</v>
      </c>
      <c r="M13701" s="3" t="s">
        <v>30</v>
      </c>
      <c r="N13701" s="3" t="s">
        <v>12696</v>
      </c>
      <c r="O13701" s="3" t="s">
        <v>1547</v>
      </c>
      <c r="P13701" s="4">
        <v>21735.0</v>
      </c>
      <c r="Q13701" s="3" t="s">
        <v>153</v>
      </c>
      <c r="S13701" s="3" t="s">
        <v>34</v>
      </c>
    </row>
    <row r="13702">
      <c r="A13702" s="2">
        <v>42318.714907407404</v>
      </c>
      <c r="B13702" s="3">
        <v>32.0</v>
      </c>
      <c r="C13702" s="3" t="s">
        <v>12673</v>
      </c>
      <c r="D13702" s="3">
        <v>59.0</v>
      </c>
      <c r="E13702" s="3" t="s">
        <v>12683</v>
      </c>
      <c r="F13702" s="3">
        <v>1.0</v>
      </c>
      <c r="G13702" s="3">
        <v>6.0</v>
      </c>
      <c r="H13702" s="3" t="s">
        <v>7796</v>
      </c>
      <c r="I13702" s="3" t="s">
        <v>12675</v>
      </c>
      <c r="J13702" s="3" t="s">
        <v>4890</v>
      </c>
      <c r="K13702" s="3" t="s">
        <v>24</v>
      </c>
      <c r="L13702" s="3">
        <v>21.0</v>
      </c>
      <c r="M13702" s="3" t="s">
        <v>25</v>
      </c>
      <c r="N13702" s="3" t="s">
        <v>3144</v>
      </c>
      <c r="O13702" s="3" t="s">
        <v>54</v>
      </c>
      <c r="P13702" s="4">
        <v>29098.0</v>
      </c>
      <c r="Q13702" s="3" t="s">
        <v>372</v>
      </c>
      <c r="S13702" s="3" t="s">
        <v>34</v>
      </c>
    </row>
    <row r="13703">
      <c r="A13703" s="2">
        <v>42318.714907407404</v>
      </c>
      <c r="B13703" s="3">
        <v>32.0</v>
      </c>
      <c r="C13703" s="3" t="s">
        <v>12673</v>
      </c>
      <c r="D13703" s="3">
        <v>59.0</v>
      </c>
      <c r="E13703" s="3" t="s">
        <v>12683</v>
      </c>
      <c r="F13703" s="3">
        <v>1.0</v>
      </c>
      <c r="G13703" s="3">
        <v>6.0</v>
      </c>
      <c r="H13703" s="3" t="s">
        <v>7796</v>
      </c>
      <c r="I13703" s="3" t="s">
        <v>12675</v>
      </c>
      <c r="J13703" s="3" t="s">
        <v>4890</v>
      </c>
      <c r="K13703" s="3" t="s">
        <v>24</v>
      </c>
      <c r="L13703" s="3">
        <v>22.0</v>
      </c>
      <c r="M13703" s="3" t="s">
        <v>30</v>
      </c>
      <c r="N13703" s="3" t="s">
        <v>12697</v>
      </c>
      <c r="O13703" s="3" t="s">
        <v>45</v>
      </c>
      <c r="P13703" s="4">
        <v>23348.0</v>
      </c>
      <c r="Q13703" s="3" t="s">
        <v>60</v>
      </c>
      <c r="S13703" s="3" t="s">
        <v>29</v>
      </c>
    </row>
    <row r="13704">
      <c r="A13704" s="2">
        <v>42318.714907407404</v>
      </c>
      <c r="B13704" s="3">
        <v>32.0</v>
      </c>
      <c r="C13704" s="3" t="s">
        <v>12673</v>
      </c>
      <c r="D13704" s="3">
        <v>59.0</v>
      </c>
      <c r="E13704" s="3" t="s">
        <v>12683</v>
      </c>
      <c r="F13704" s="3">
        <v>1.0</v>
      </c>
      <c r="G13704" s="3">
        <v>6.0</v>
      </c>
      <c r="H13704" s="3" t="s">
        <v>7796</v>
      </c>
      <c r="I13704" s="3" t="s">
        <v>12675</v>
      </c>
      <c r="J13704" s="3" t="s">
        <v>4890</v>
      </c>
      <c r="K13704" s="3" t="s">
        <v>24</v>
      </c>
      <c r="L13704" s="3">
        <v>23.0</v>
      </c>
      <c r="M13704" s="3" t="s">
        <v>25</v>
      </c>
      <c r="N13704" s="3" t="s">
        <v>3962</v>
      </c>
      <c r="O13704" s="3" t="s">
        <v>871</v>
      </c>
      <c r="P13704" s="4">
        <v>22376.0</v>
      </c>
      <c r="Q13704" s="3" t="s">
        <v>52</v>
      </c>
      <c r="S13704" s="3" t="s">
        <v>34</v>
      </c>
    </row>
    <row r="13705">
      <c r="A13705" s="2">
        <v>42318.714907407404</v>
      </c>
      <c r="B13705" s="3">
        <v>32.0</v>
      </c>
      <c r="C13705" s="3" t="s">
        <v>12673</v>
      </c>
      <c r="D13705" s="3">
        <v>59.0</v>
      </c>
      <c r="E13705" s="3" t="s">
        <v>12683</v>
      </c>
      <c r="F13705" s="3">
        <v>1.0</v>
      </c>
      <c r="G13705" s="3">
        <v>6.0</v>
      </c>
      <c r="H13705" s="3" t="s">
        <v>7796</v>
      </c>
      <c r="I13705" s="3" t="s">
        <v>12675</v>
      </c>
      <c r="J13705" s="3" t="s">
        <v>4890</v>
      </c>
      <c r="K13705" s="3" t="s">
        <v>24</v>
      </c>
      <c r="L13705" s="3">
        <v>24.0</v>
      </c>
      <c r="M13705" s="3" t="s">
        <v>30</v>
      </c>
      <c r="N13705" s="3" t="s">
        <v>12698</v>
      </c>
      <c r="O13705" s="3" t="s">
        <v>163</v>
      </c>
      <c r="P13705" s="4">
        <v>25175.0</v>
      </c>
      <c r="Q13705" s="3" t="s">
        <v>75</v>
      </c>
      <c r="S13705" s="3" t="s">
        <v>34</v>
      </c>
    </row>
    <row r="13706">
      <c r="A13706" s="2">
        <v>42318.714907407404</v>
      </c>
      <c r="B13706" s="3">
        <v>32.0</v>
      </c>
      <c r="C13706" s="3" t="s">
        <v>12673</v>
      </c>
      <c r="D13706" s="3">
        <v>59.0</v>
      </c>
      <c r="E13706" s="3" t="s">
        <v>12683</v>
      </c>
      <c r="F13706" s="3">
        <v>1.0</v>
      </c>
      <c r="G13706" s="3">
        <v>6.0</v>
      </c>
      <c r="H13706" s="3" t="s">
        <v>7796</v>
      </c>
      <c r="I13706" s="3" t="s">
        <v>12675</v>
      </c>
      <c r="J13706" s="3" t="s">
        <v>4890</v>
      </c>
      <c r="K13706" s="3" t="s">
        <v>24</v>
      </c>
      <c r="L13706" s="3">
        <v>25.0</v>
      </c>
      <c r="M13706" s="3" t="s">
        <v>25</v>
      </c>
      <c r="N13706" s="3" t="s">
        <v>12699</v>
      </c>
      <c r="O13706" s="3" t="s">
        <v>609</v>
      </c>
      <c r="P13706" s="4">
        <v>32191.0</v>
      </c>
      <c r="Q13706" s="3" t="s">
        <v>132</v>
      </c>
      <c r="S13706" s="3" t="s">
        <v>34</v>
      </c>
    </row>
    <row r="13707">
      <c r="A13707" s="2">
        <v>42318.714907407404</v>
      </c>
      <c r="B13707" s="3">
        <v>32.0</v>
      </c>
      <c r="C13707" s="3" t="s">
        <v>12673</v>
      </c>
      <c r="D13707" s="3">
        <v>59.0</v>
      </c>
      <c r="E13707" s="3" t="s">
        <v>12683</v>
      </c>
      <c r="F13707" s="3">
        <v>1.0</v>
      </c>
      <c r="G13707" s="3">
        <v>6.0</v>
      </c>
      <c r="H13707" s="3" t="s">
        <v>7796</v>
      </c>
      <c r="I13707" s="3" t="s">
        <v>12675</v>
      </c>
      <c r="J13707" s="3" t="s">
        <v>4890</v>
      </c>
      <c r="K13707" s="3" t="s">
        <v>24</v>
      </c>
      <c r="L13707" s="3">
        <v>26.0</v>
      </c>
      <c r="M13707" s="3" t="s">
        <v>30</v>
      </c>
      <c r="N13707" s="3" t="s">
        <v>12700</v>
      </c>
      <c r="O13707" s="3" t="s">
        <v>171</v>
      </c>
      <c r="P13707" s="4">
        <v>19075.0</v>
      </c>
      <c r="Q13707" s="3" t="s">
        <v>105</v>
      </c>
      <c r="S13707" s="3" t="s">
        <v>34</v>
      </c>
    </row>
    <row r="13708">
      <c r="A13708" s="2">
        <v>42318.714907407404</v>
      </c>
      <c r="B13708" s="3">
        <v>32.0</v>
      </c>
      <c r="C13708" s="3" t="s">
        <v>12673</v>
      </c>
      <c r="D13708" s="3">
        <v>59.0</v>
      </c>
      <c r="E13708" s="3" t="s">
        <v>12683</v>
      </c>
      <c r="F13708" s="3">
        <v>1.0</v>
      </c>
      <c r="G13708" s="3">
        <v>6.0</v>
      </c>
      <c r="H13708" s="3" t="s">
        <v>7796</v>
      </c>
      <c r="I13708" s="3" t="s">
        <v>12675</v>
      </c>
      <c r="J13708" s="3" t="s">
        <v>4890</v>
      </c>
      <c r="K13708" s="3" t="s">
        <v>24</v>
      </c>
      <c r="L13708" s="3">
        <v>27.0</v>
      </c>
      <c r="M13708" s="3" t="s">
        <v>25</v>
      </c>
      <c r="N13708" s="3" t="s">
        <v>12701</v>
      </c>
      <c r="O13708" s="3" t="s">
        <v>2093</v>
      </c>
      <c r="P13708" s="4">
        <v>29367.0</v>
      </c>
      <c r="Q13708" s="3" t="s">
        <v>372</v>
      </c>
      <c r="S13708" s="3" t="s">
        <v>34</v>
      </c>
    </row>
    <row r="13709">
      <c r="A13709" s="2">
        <v>42318.714907407404</v>
      </c>
      <c r="B13709" s="3">
        <v>32.0</v>
      </c>
      <c r="C13709" s="3" t="s">
        <v>12673</v>
      </c>
      <c r="D13709" s="3">
        <v>59.0</v>
      </c>
      <c r="E13709" s="3" t="s">
        <v>12683</v>
      </c>
      <c r="F13709" s="3">
        <v>1.0</v>
      </c>
      <c r="G13709" s="3">
        <v>6.0</v>
      </c>
      <c r="H13709" s="3" t="s">
        <v>7796</v>
      </c>
      <c r="I13709" s="3" t="s">
        <v>12675</v>
      </c>
      <c r="J13709" s="3" t="s">
        <v>4890</v>
      </c>
      <c r="K13709" s="3" t="s">
        <v>24</v>
      </c>
      <c r="L13709" s="3">
        <v>28.0</v>
      </c>
      <c r="M13709" s="3" t="s">
        <v>30</v>
      </c>
      <c r="N13709" s="3" t="s">
        <v>12702</v>
      </c>
      <c r="O13709" s="3" t="s">
        <v>102</v>
      </c>
      <c r="P13709" s="4">
        <v>19901.0</v>
      </c>
      <c r="Q13709" s="3" t="s">
        <v>115</v>
      </c>
      <c r="S13709" s="3" t="s">
        <v>34</v>
      </c>
    </row>
    <row r="13710">
      <c r="A13710" s="2">
        <v>42318.714907407404</v>
      </c>
      <c r="B13710" s="3">
        <v>32.0</v>
      </c>
      <c r="C13710" s="3" t="s">
        <v>12673</v>
      </c>
      <c r="D13710" s="3">
        <v>59.0</v>
      </c>
      <c r="E13710" s="3" t="s">
        <v>12683</v>
      </c>
      <c r="F13710" s="3">
        <v>1.0</v>
      </c>
      <c r="G13710" s="3">
        <v>6.0</v>
      </c>
      <c r="H13710" s="3" t="s">
        <v>7796</v>
      </c>
      <c r="I13710" s="3" t="s">
        <v>12675</v>
      </c>
      <c r="J13710" s="3" t="s">
        <v>4890</v>
      </c>
      <c r="K13710" s="3" t="s">
        <v>24</v>
      </c>
      <c r="L13710" s="3">
        <v>29.0</v>
      </c>
      <c r="M13710" s="3" t="s">
        <v>25</v>
      </c>
      <c r="N13710" s="3" t="s">
        <v>12703</v>
      </c>
      <c r="O13710" s="3" t="s">
        <v>7405</v>
      </c>
      <c r="P13710" s="4">
        <v>22622.0</v>
      </c>
      <c r="Q13710" s="3" t="s">
        <v>52</v>
      </c>
      <c r="S13710" s="3" t="s">
        <v>34</v>
      </c>
    </row>
    <row r="13711">
      <c r="A13711" s="2">
        <v>42318.714907407404</v>
      </c>
      <c r="B13711" s="3">
        <v>32.0</v>
      </c>
      <c r="C13711" s="3" t="s">
        <v>12673</v>
      </c>
      <c r="D13711" s="3">
        <v>59.0</v>
      </c>
      <c r="E13711" s="3" t="s">
        <v>12683</v>
      </c>
      <c r="F13711" s="3">
        <v>1.0</v>
      </c>
      <c r="G13711" s="3">
        <v>6.0</v>
      </c>
      <c r="H13711" s="3" t="s">
        <v>7796</v>
      </c>
      <c r="I13711" s="3" t="s">
        <v>12675</v>
      </c>
      <c r="J13711" s="3" t="s">
        <v>4890</v>
      </c>
      <c r="K13711" s="3" t="s">
        <v>24</v>
      </c>
      <c r="L13711" s="3">
        <v>30.0</v>
      </c>
      <c r="M13711" s="3" t="s">
        <v>30</v>
      </c>
      <c r="N13711" s="3" t="s">
        <v>4707</v>
      </c>
      <c r="O13711" s="3" t="s">
        <v>347</v>
      </c>
      <c r="P13711" s="4">
        <v>19610.0</v>
      </c>
      <c r="Q13711" s="3" t="s">
        <v>105</v>
      </c>
      <c r="S13711" s="3" t="s">
        <v>34</v>
      </c>
    </row>
    <row r="13712">
      <c r="A13712" s="2">
        <v>42318.714907407404</v>
      </c>
      <c r="B13712" s="3">
        <v>32.0</v>
      </c>
      <c r="C13712" s="3" t="s">
        <v>12673</v>
      </c>
      <c r="D13712" s="3">
        <v>59.0</v>
      </c>
      <c r="E13712" s="3" t="s">
        <v>12683</v>
      </c>
      <c r="F13712" s="3">
        <v>1.0</v>
      </c>
      <c r="G13712" s="3">
        <v>6.0</v>
      </c>
      <c r="H13712" s="3" t="s">
        <v>7796</v>
      </c>
      <c r="I13712" s="3" t="s">
        <v>12675</v>
      </c>
      <c r="J13712" s="3" t="s">
        <v>4890</v>
      </c>
      <c r="K13712" s="3" t="s">
        <v>24</v>
      </c>
      <c r="L13712" s="3">
        <v>31.0</v>
      </c>
      <c r="M13712" s="3" t="s">
        <v>25</v>
      </c>
      <c r="N13712" s="3" t="s">
        <v>12704</v>
      </c>
      <c r="O13712" s="3" t="s">
        <v>36</v>
      </c>
      <c r="P13712" s="4">
        <v>26500.0</v>
      </c>
      <c r="Q13712" s="3" t="s">
        <v>79</v>
      </c>
      <c r="S13712" s="3" t="s">
        <v>34</v>
      </c>
    </row>
    <row r="13713">
      <c r="A13713" s="2">
        <v>42318.714907407404</v>
      </c>
      <c r="B13713" s="3">
        <v>32.0</v>
      </c>
      <c r="C13713" s="3" t="s">
        <v>12673</v>
      </c>
      <c r="D13713" s="3">
        <v>59.0</v>
      </c>
      <c r="E13713" s="3" t="s">
        <v>12683</v>
      </c>
      <c r="F13713" s="3">
        <v>1.0</v>
      </c>
      <c r="G13713" s="3">
        <v>6.0</v>
      </c>
      <c r="H13713" s="3" t="s">
        <v>7796</v>
      </c>
      <c r="I13713" s="3" t="s">
        <v>12675</v>
      </c>
      <c r="J13713" s="3" t="s">
        <v>4890</v>
      </c>
      <c r="K13713" s="3" t="s">
        <v>24</v>
      </c>
      <c r="L13713" s="3">
        <v>32.0</v>
      </c>
      <c r="M13713" s="3" t="s">
        <v>30</v>
      </c>
      <c r="N13713" s="3" t="s">
        <v>3960</v>
      </c>
      <c r="O13713" s="3" t="s">
        <v>746</v>
      </c>
      <c r="P13713" s="4">
        <v>27514.0</v>
      </c>
      <c r="Q13713" s="3" t="s">
        <v>149</v>
      </c>
      <c r="S13713" s="3" t="s">
        <v>34</v>
      </c>
    </row>
    <row r="13714">
      <c r="A13714" s="2">
        <v>42318.714907407404</v>
      </c>
      <c r="B13714" s="3">
        <v>32.0</v>
      </c>
      <c r="C13714" s="3" t="s">
        <v>12673</v>
      </c>
      <c r="D13714" s="3">
        <v>59.0</v>
      </c>
      <c r="E13714" s="3" t="s">
        <v>12683</v>
      </c>
      <c r="F13714" s="3">
        <v>1.0</v>
      </c>
      <c r="G13714" s="3">
        <v>6.0</v>
      </c>
      <c r="H13714" s="3" t="s">
        <v>7796</v>
      </c>
      <c r="I13714" s="3" t="s">
        <v>12675</v>
      </c>
      <c r="J13714" s="3" t="s">
        <v>4890</v>
      </c>
      <c r="K13714" s="3" t="s">
        <v>24</v>
      </c>
      <c r="L13714" s="3">
        <v>33.0</v>
      </c>
      <c r="M13714" s="3" t="s">
        <v>25</v>
      </c>
      <c r="N13714" s="3" t="s">
        <v>2919</v>
      </c>
      <c r="O13714" s="3" t="s">
        <v>664</v>
      </c>
      <c r="P13714" s="4">
        <v>22972.0</v>
      </c>
      <c r="Q13714" s="3" t="s">
        <v>75</v>
      </c>
      <c r="S13714" s="3" t="s">
        <v>34</v>
      </c>
    </row>
    <row r="13715">
      <c r="A13715" s="2">
        <v>42318.714907407404</v>
      </c>
      <c r="B13715" s="3">
        <v>32.0</v>
      </c>
      <c r="C13715" s="3" t="s">
        <v>12673</v>
      </c>
      <c r="D13715" s="3">
        <v>59.0</v>
      </c>
      <c r="E13715" s="3" t="s">
        <v>12683</v>
      </c>
      <c r="F13715" s="3">
        <v>1.0</v>
      </c>
      <c r="G13715" s="3">
        <v>6.0</v>
      </c>
      <c r="H13715" s="3" t="s">
        <v>7796</v>
      </c>
      <c r="I13715" s="3" t="s">
        <v>12675</v>
      </c>
      <c r="J13715" s="3" t="s">
        <v>4890</v>
      </c>
      <c r="K13715" s="3" t="s">
        <v>24</v>
      </c>
      <c r="L13715" s="3">
        <v>34.0</v>
      </c>
      <c r="M13715" s="3" t="s">
        <v>30</v>
      </c>
      <c r="N13715" s="3" t="s">
        <v>12705</v>
      </c>
      <c r="O13715" s="3" t="s">
        <v>1027</v>
      </c>
      <c r="P13715" s="4">
        <v>24995.0</v>
      </c>
      <c r="Q13715" s="3" t="s">
        <v>132</v>
      </c>
      <c r="S13715" s="3" t="s">
        <v>34</v>
      </c>
    </row>
    <row r="13716">
      <c r="A13716" s="2">
        <v>42318.714907407404</v>
      </c>
      <c r="B13716" s="3">
        <v>32.0</v>
      </c>
      <c r="C13716" s="3" t="s">
        <v>12673</v>
      </c>
      <c r="D13716" s="3">
        <v>59.0</v>
      </c>
      <c r="E13716" s="3" t="s">
        <v>12683</v>
      </c>
      <c r="F13716" s="3">
        <v>1.0</v>
      </c>
      <c r="G13716" s="3">
        <v>6.0</v>
      </c>
      <c r="H13716" s="3" t="s">
        <v>7796</v>
      </c>
      <c r="I13716" s="3" t="s">
        <v>12675</v>
      </c>
      <c r="J13716" s="3" t="s">
        <v>4890</v>
      </c>
      <c r="K13716" s="3" t="s">
        <v>24</v>
      </c>
      <c r="L13716" s="3">
        <v>35.0</v>
      </c>
      <c r="M13716" s="3" t="s">
        <v>25</v>
      </c>
      <c r="N13716" s="3" t="s">
        <v>12706</v>
      </c>
      <c r="O13716" s="3" t="s">
        <v>523</v>
      </c>
      <c r="P13716" s="4">
        <v>22537.0</v>
      </c>
      <c r="Q13716" s="3" t="s">
        <v>247</v>
      </c>
      <c r="S13716" s="3" t="s">
        <v>34</v>
      </c>
    </row>
    <row r="13717">
      <c r="A13717" s="2">
        <v>42318.714907407404</v>
      </c>
      <c r="B13717" s="3">
        <v>32.0</v>
      </c>
      <c r="C13717" s="3" t="s">
        <v>12673</v>
      </c>
      <c r="D13717" s="3">
        <v>59.0</v>
      </c>
      <c r="E13717" s="3" t="s">
        <v>12683</v>
      </c>
      <c r="F13717" s="3">
        <v>1.0</v>
      </c>
      <c r="G13717" s="3">
        <v>6.0</v>
      </c>
      <c r="H13717" s="3" t="s">
        <v>7796</v>
      </c>
      <c r="I13717" s="3" t="s">
        <v>12675</v>
      </c>
      <c r="J13717" s="3" t="s">
        <v>4890</v>
      </c>
      <c r="K13717" s="3" t="s">
        <v>24</v>
      </c>
      <c r="L13717" s="3">
        <v>36.0</v>
      </c>
      <c r="M13717" s="3" t="s">
        <v>30</v>
      </c>
      <c r="N13717" s="3" t="s">
        <v>5325</v>
      </c>
      <c r="O13717" s="3" t="s">
        <v>490</v>
      </c>
      <c r="P13717" s="4">
        <v>17088.0</v>
      </c>
      <c r="Q13717" s="3" t="s">
        <v>49</v>
      </c>
      <c r="S13717" s="3" t="s">
        <v>34</v>
      </c>
    </row>
    <row r="13718">
      <c r="A13718" s="2">
        <v>42318.714907407404</v>
      </c>
      <c r="B13718" s="3">
        <v>32.0</v>
      </c>
      <c r="C13718" s="3" t="s">
        <v>12673</v>
      </c>
      <c r="D13718" s="3">
        <v>59.0</v>
      </c>
      <c r="E13718" s="3" t="s">
        <v>12683</v>
      </c>
      <c r="F13718" s="3">
        <v>1.0</v>
      </c>
      <c r="G13718" s="3">
        <v>6.0</v>
      </c>
      <c r="H13718" s="3" t="s">
        <v>7796</v>
      </c>
      <c r="I13718" s="3" t="s">
        <v>12675</v>
      </c>
      <c r="J13718" s="3" t="s">
        <v>4890</v>
      </c>
      <c r="K13718" s="3" t="s">
        <v>24</v>
      </c>
      <c r="L13718" s="3">
        <v>37.0</v>
      </c>
      <c r="M13718" s="3" t="s">
        <v>25</v>
      </c>
      <c r="N13718" s="3" t="s">
        <v>12707</v>
      </c>
      <c r="O13718" s="3" t="s">
        <v>275</v>
      </c>
      <c r="P13718" s="4">
        <v>21671.0</v>
      </c>
      <c r="Q13718" s="3" t="s">
        <v>189</v>
      </c>
      <c r="S13718" s="3" t="s">
        <v>34</v>
      </c>
    </row>
    <row r="13719">
      <c r="A13719" s="2">
        <v>42318.714907407404</v>
      </c>
      <c r="B13719" s="3">
        <v>32.0</v>
      </c>
      <c r="C13719" s="3" t="s">
        <v>12673</v>
      </c>
      <c r="D13719" s="3">
        <v>59.0</v>
      </c>
      <c r="E13719" s="3" t="s">
        <v>12683</v>
      </c>
      <c r="F13719" s="3">
        <v>1.0</v>
      </c>
      <c r="G13719" s="3">
        <v>6.0</v>
      </c>
      <c r="H13719" s="3" t="s">
        <v>7796</v>
      </c>
      <c r="I13719" s="3" t="s">
        <v>12675</v>
      </c>
      <c r="J13719" s="3" t="s">
        <v>4890</v>
      </c>
      <c r="K13719" s="3" t="s">
        <v>24</v>
      </c>
      <c r="L13719" s="3">
        <v>38.0</v>
      </c>
      <c r="M13719" s="3" t="s">
        <v>30</v>
      </c>
      <c r="N13719" s="3" t="s">
        <v>12708</v>
      </c>
      <c r="O13719" s="3" t="s">
        <v>283</v>
      </c>
      <c r="P13719" s="4">
        <v>22900.0</v>
      </c>
      <c r="Q13719" s="3" t="s">
        <v>189</v>
      </c>
      <c r="S13719" s="3" t="s">
        <v>34</v>
      </c>
    </row>
    <row r="13720">
      <c r="A13720" s="2">
        <v>42318.714907407404</v>
      </c>
      <c r="B13720" s="3">
        <v>32.0</v>
      </c>
      <c r="C13720" s="3" t="s">
        <v>12673</v>
      </c>
      <c r="D13720" s="3">
        <v>59.0</v>
      </c>
      <c r="E13720" s="3" t="s">
        <v>12683</v>
      </c>
      <c r="F13720" s="3">
        <v>1.0</v>
      </c>
      <c r="G13720" s="3">
        <v>6.0</v>
      </c>
      <c r="H13720" s="3" t="s">
        <v>7796</v>
      </c>
      <c r="I13720" s="3" t="s">
        <v>12675</v>
      </c>
      <c r="J13720" s="3" t="s">
        <v>4890</v>
      </c>
      <c r="K13720" s="3" t="s">
        <v>24</v>
      </c>
      <c r="L13720" s="3">
        <v>39.0</v>
      </c>
      <c r="M13720" s="3" t="s">
        <v>25</v>
      </c>
      <c r="N13720" s="3" t="s">
        <v>12709</v>
      </c>
      <c r="O13720" s="3" t="s">
        <v>1193</v>
      </c>
      <c r="P13720" s="4">
        <v>34378.0</v>
      </c>
      <c r="Q13720" s="3" t="s">
        <v>191</v>
      </c>
      <c r="S13720" s="3" t="s">
        <v>34</v>
      </c>
    </row>
    <row r="13721">
      <c r="A13721" s="2">
        <v>42318.714907407404</v>
      </c>
      <c r="B13721" s="3">
        <v>32.0</v>
      </c>
      <c r="C13721" s="3" t="s">
        <v>12673</v>
      </c>
      <c r="D13721" s="3">
        <v>59.0</v>
      </c>
      <c r="E13721" s="3" t="s">
        <v>12683</v>
      </c>
      <c r="F13721" s="3">
        <v>1.0</v>
      </c>
      <c r="G13721" s="3">
        <v>6.0</v>
      </c>
      <c r="H13721" s="3" t="s">
        <v>7796</v>
      </c>
      <c r="I13721" s="3" t="s">
        <v>12675</v>
      </c>
      <c r="J13721" s="3" t="s">
        <v>4890</v>
      </c>
      <c r="K13721" s="3" t="s">
        <v>24</v>
      </c>
      <c r="L13721" s="3">
        <v>40.0</v>
      </c>
      <c r="M13721" s="3" t="s">
        <v>30</v>
      </c>
      <c r="N13721" s="3" t="s">
        <v>12710</v>
      </c>
      <c r="O13721" s="3" t="s">
        <v>336</v>
      </c>
      <c r="P13721" s="4">
        <v>16975.0</v>
      </c>
      <c r="Q13721" s="3" t="s">
        <v>49</v>
      </c>
      <c r="S13721" s="3" t="s">
        <v>34</v>
      </c>
    </row>
    <row r="13722">
      <c r="A13722" s="2">
        <v>42318.714907407404</v>
      </c>
      <c r="B13722" s="3">
        <v>32.0</v>
      </c>
      <c r="C13722" s="3" t="s">
        <v>12673</v>
      </c>
      <c r="D13722" s="3">
        <v>59.0</v>
      </c>
      <c r="E13722" s="3" t="s">
        <v>12683</v>
      </c>
      <c r="F13722" s="3">
        <v>1.0</v>
      </c>
      <c r="G13722" s="3">
        <v>6.0</v>
      </c>
      <c r="H13722" s="3" t="s">
        <v>7796</v>
      </c>
      <c r="I13722" s="3" t="s">
        <v>12675</v>
      </c>
      <c r="J13722" s="3" t="s">
        <v>4890</v>
      </c>
      <c r="K13722" s="3" t="s">
        <v>24</v>
      </c>
      <c r="L13722" s="3">
        <v>41.0</v>
      </c>
      <c r="M13722" s="3" t="s">
        <v>25</v>
      </c>
      <c r="N13722" s="3" t="s">
        <v>12711</v>
      </c>
      <c r="O13722" s="3" t="s">
        <v>3431</v>
      </c>
      <c r="P13722" s="4">
        <v>33552.0</v>
      </c>
      <c r="Q13722" s="3" t="s">
        <v>191</v>
      </c>
      <c r="S13722" s="3" t="s">
        <v>34</v>
      </c>
    </row>
    <row r="13723">
      <c r="A13723" s="2">
        <v>42318.714907407404</v>
      </c>
      <c r="B13723" s="3">
        <v>32.0</v>
      </c>
      <c r="C13723" s="3" t="s">
        <v>12673</v>
      </c>
      <c r="D13723" s="3">
        <v>59.0</v>
      </c>
      <c r="E13723" s="3" t="s">
        <v>12683</v>
      </c>
      <c r="F13723" s="3">
        <v>1.0</v>
      </c>
      <c r="G13723" s="3">
        <v>6.0</v>
      </c>
      <c r="H13723" s="3" t="s">
        <v>7796</v>
      </c>
      <c r="I13723" s="3" t="s">
        <v>12675</v>
      </c>
      <c r="J13723" s="3" t="s">
        <v>4890</v>
      </c>
      <c r="K13723" s="3" t="s">
        <v>24</v>
      </c>
      <c r="L13723" s="3">
        <v>42.0</v>
      </c>
      <c r="M13723" s="3" t="s">
        <v>30</v>
      </c>
      <c r="N13723" s="3" t="s">
        <v>5697</v>
      </c>
      <c r="O13723" s="3" t="s">
        <v>812</v>
      </c>
      <c r="P13723" s="4">
        <v>25844.0</v>
      </c>
      <c r="Q13723" s="3" t="s">
        <v>228</v>
      </c>
      <c r="S13723" s="3" t="s">
        <v>34</v>
      </c>
    </row>
    <row r="13724">
      <c r="A13724" s="2">
        <v>42318.714907407404</v>
      </c>
      <c r="B13724" s="3">
        <v>32.0</v>
      </c>
      <c r="C13724" s="3" t="s">
        <v>12673</v>
      </c>
      <c r="D13724" s="3">
        <v>59.0</v>
      </c>
      <c r="E13724" s="3" t="s">
        <v>12683</v>
      </c>
      <c r="F13724" s="3">
        <v>1.0</v>
      </c>
      <c r="G13724" s="3">
        <v>6.0</v>
      </c>
      <c r="H13724" s="3" t="s">
        <v>7796</v>
      </c>
      <c r="I13724" s="3" t="s">
        <v>12675</v>
      </c>
      <c r="J13724" s="3" t="s">
        <v>4890</v>
      </c>
      <c r="K13724" s="3" t="s">
        <v>24</v>
      </c>
      <c r="L13724" s="3">
        <v>43.0</v>
      </c>
      <c r="M13724" s="3" t="s">
        <v>25</v>
      </c>
      <c r="N13724" s="3" t="s">
        <v>12712</v>
      </c>
      <c r="O13724" s="3" t="s">
        <v>2751</v>
      </c>
      <c r="P13724" s="4">
        <v>31644.0</v>
      </c>
      <c r="Q13724" s="3" t="s">
        <v>189</v>
      </c>
      <c r="S13724" s="3" t="s">
        <v>34</v>
      </c>
    </row>
    <row r="13725">
      <c r="A13725" s="2">
        <v>42318.714907407404</v>
      </c>
      <c r="B13725" s="3">
        <v>32.0</v>
      </c>
      <c r="C13725" s="3" t="s">
        <v>12673</v>
      </c>
      <c r="D13725" s="3">
        <v>59.0</v>
      </c>
      <c r="E13725" s="3" t="s">
        <v>12683</v>
      </c>
      <c r="F13725" s="3">
        <v>1.0</v>
      </c>
      <c r="G13725" s="3">
        <v>6.0</v>
      </c>
      <c r="H13725" s="3" t="s">
        <v>7796</v>
      </c>
      <c r="I13725" s="3" t="s">
        <v>12675</v>
      </c>
      <c r="J13725" s="3" t="s">
        <v>4890</v>
      </c>
      <c r="K13725" s="3" t="s">
        <v>24</v>
      </c>
      <c r="L13725" s="3">
        <v>44.0</v>
      </c>
      <c r="M13725" s="3" t="s">
        <v>30</v>
      </c>
      <c r="N13725" s="3" t="s">
        <v>12713</v>
      </c>
      <c r="O13725" s="3" t="s">
        <v>677</v>
      </c>
      <c r="P13725" s="4">
        <v>19910.0</v>
      </c>
      <c r="Q13725" s="3" t="s">
        <v>105</v>
      </c>
      <c r="S13725" s="3" t="s">
        <v>34</v>
      </c>
    </row>
    <row r="13726">
      <c r="A13726" s="2">
        <v>42318.714907407404</v>
      </c>
      <c r="B13726" s="3">
        <v>32.0</v>
      </c>
      <c r="C13726" s="3" t="s">
        <v>12673</v>
      </c>
      <c r="D13726" s="3">
        <v>59.0</v>
      </c>
      <c r="E13726" s="3" t="s">
        <v>12683</v>
      </c>
      <c r="F13726" s="3">
        <v>1.0</v>
      </c>
      <c r="G13726" s="3">
        <v>6.0</v>
      </c>
      <c r="H13726" s="3" t="s">
        <v>7796</v>
      </c>
      <c r="I13726" s="3" t="s">
        <v>12675</v>
      </c>
      <c r="J13726" s="3" t="s">
        <v>4890</v>
      </c>
      <c r="K13726" s="3" t="s">
        <v>24</v>
      </c>
      <c r="L13726" s="3">
        <v>45.0</v>
      </c>
      <c r="M13726" s="3" t="s">
        <v>25</v>
      </c>
      <c r="N13726" s="3" t="s">
        <v>2066</v>
      </c>
      <c r="O13726" s="3" t="s">
        <v>1053</v>
      </c>
      <c r="P13726" s="4">
        <v>19015.0</v>
      </c>
      <c r="Q13726" s="3" t="s">
        <v>86</v>
      </c>
      <c r="S13726" s="3" t="s">
        <v>34</v>
      </c>
    </row>
    <row r="13727">
      <c r="A13727" s="2">
        <v>42318.714907407404</v>
      </c>
      <c r="B13727" s="3">
        <v>32.0</v>
      </c>
      <c r="C13727" s="3" t="s">
        <v>12673</v>
      </c>
      <c r="D13727" s="3">
        <v>59.0</v>
      </c>
      <c r="E13727" s="3" t="s">
        <v>12683</v>
      </c>
      <c r="F13727" s="3">
        <v>1.0</v>
      </c>
      <c r="G13727" s="3">
        <v>6.0</v>
      </c>
      <c r="H13727" s="3" t="s">
        <v>7796</v>
      </c>
      <c r="I13727" s="3" t="s">
        <v>12675</v>
      </c>
      <c r="J13727" s="3" t="s">
        <v>4890</v>
      </c>
      <c r="K13727" s="3" t="s">
        <v>24</v>
      </c>
      <c r="L13727" s="3">
        <v>46.0</v>
      </c>
      <c r="M13727" s="3" t="s">
        <v>30</v>
      </c>
      <c r="N13727" s="3" t="s">
        <v>12714</v>
      </c>
      <c r="O13727" s="3" t="s">
        <v>135</v>
      </c>
      <c r="P13727" s="4">
        <v>20723.0</v>
      </c>
      <c r="Q13727" s="3" t="s">
        <v>86</v>
      </c>
      <c r="S13727" s="3" t="s">
        <v>34</v>
      </c>
    </row>
    <row r="13728">
      <c r="A13728" s="2">
        <v>42318.714907407404</v>
      </c>
      <c r="B13728" s="3">
        <v>32.0</v>
      </c>
      <c r="C13728" s="3" t="s">
        <v>12673</v>
      </c>
      <c r="D13728" s="3">
        <v>59.0</v>
      </c>
      <c r="E13728" s="3" t="s">
        <v>12683</v>
      </c>
      <c r="F13728" s="3">
        <v>1.0</v>
      </c>
      <c r="G13728" s="3">
        <v>6.0</v>
      </c>
      <c r="H13728" s="3" t="s">
        <v>7796</v>
      </c>
      <c r="I13728" s="3" t="s">
        <v>12675</v>
      </c>
      <c r="J13728" s="3" t="s">
        <v>4890</v>
      </c>
      <c r="K13728" s="3" t="s">
        <v>24</v>
      </c>
      <c r="L13728" s="3">
        <v>47.0</v>
      </c>
      <c r="M13728" s="3" t="s">
        <v>25</v>
      </c>
      <c r="N13728" s="3" t="s">
        <v>12715</v>
      </c>
      <c r="O13728" s="3" t="s">
        <v>1072</v>
      </c>
      <c r="P13728" s="4">
        <v>31907.0</v>
      </c>
      <c r="Q13728" s="3" t="s">
        <v>132</v>
      </c>
      <c r="S13728" s="3" t="s">
        <v>34</v>
      </c>
    </row>
    <row r="13729">
      <c r="A13729" s="2">
        <v>42318.714907407404</v>
      </c>
      <c r="B13729" s="3">
        <v>32.0</v>
      </c>
      <c r="C13729" s="3" t="s">
        <v>12673</v>
      </c>
      <c r="D13729" s="3">
        <v>59.0</v>
      </c>
      <c r="E13729" s="3" t="s">
        <v>12683</v>
      </c>
      <c r="F13729" s="3">
        <v>1.0</v>
      </c>
      <c r="G13729" s="3">
        <v>6.0</v>
      </c>
      <c r="H13729" s="3" t="s">
        <v>7796</v>
      </c>
      <c r="I13729" s="3" t="s">
        <v>12675</v>
      </c>
      <c r="J13729" s="3" t="s">
        <v>4890</v>
      </c>
      <c r="K13729" s="3" t="s">
        <v>24</v>
      </c>
      <c r="L13729" s="3">
        <v>48.0</v>
      </c>
      <c r="M13729" s="3" t="s">
        <v>30</v>
      </c>
      <c r="N13729" s="3" t="s">
        <v>12716</v>
      </c>
      <c r="O13729" s="3" t="s">
        <v>326</v>
      </c>
      <c r="P13729" s="4">
        <v>22611.0</v>
      </c>
      <c r="Q13729" s="3" t="s">
        <v>372</v>
      </c>
      <c r="S13729" s="3" t="s">
        <v>34</v>
      </c>
    </row>
    <row r="13730">
      <c r="A13730" s="2">
        <v>42318.714907407404</v>
      </c>
      <c r="B13730" s="3">
        <v>32.0</v>
      </c>
      <c r="C13730" s="3" t="s">
        <v>12673</v>
      </c>
      <c r="D13730" s="3">
        <v>59.0</v>
      </c>
      <c r="E13730" s="3" t="s">
        <v>12683</v>
      </c>
      <c r="F13730" s="3">
        <v>1.0</v>
      </c>
      <c r="G13730" s="3">
        <v>6.0</v>
      </c>
      <c r="H13730" s="3" t="s">
        <v>7796</v>
      </c>
      <c r="I13730" s="3" t="s">
        <v>12675</v>
      </c>
      <c r="J13730" s="3" t="s">
        <v>4890</v>
      </c>
      <c r="K13730" s="3" t="s">
        <v>24</v>
      </c>
      <c r="L13730" s="3">
        <v>49.0</v>
      </c>
      <c r="M13730" s="3" t="s">
        <v>25</v>
      </c>
      <c r="N13730" s="3" t="s">
        <v>12717</v>
      </c>
      <c r="O13730" s="3" t="s">
        <v>421</v>
      </c>
      <c r="P13730" s="4">
        <v>22000.0</v>
      </c>
      <c r="Q13730" s="3" t="s">
        <v>110</v>
      </c>
      <c r="S13730" s="3" t="s">
        <v>34</v>
      </c>
    </row>
    <row r="13731">
      <c r="A13731" s="2">
        <v>42318.714907407404</v>
      </c>
      <c r="B13731" s="3">
        <v>32.0</v>
      </c>
      <c r="C13731" s="3" t="s">
        <v>12673</v>
      </c>
      <c r="D13731" s="3">
        <v>59.0</v>
      </c>
      <c r="E13731" s="3" t="s">
        <v>12683</v>
      </c>
      <c r="F13731" s="3">
        <v>1.0</v>
      </c>
      <c r="G13731" s="3">
        <v>6.0</v>
      </c>
      <c r="H13731" s="3" t="s">
        <v>7796</v>
      </c>
      <c r="I13731" s="3" t="s">
        <v>12675</v>
      </c>
      <c r="J13731" s="3" t="s">
        <v>4890</v>
      </c>
      <c r="K13731" s="3" t="s">
        <v>24</v>
      </c>
      <c r="L13731" s="3">
        <v>50.0</v>
      </c>
      <c r="M13731" s="3" t="s">
        <v>30</v>
      </c>
      <c r="N13731" s="3" t="s">
        <v>3978</v>
      </c>
      <c r="O13731" s="3" t="s">
        <v>2083</v>
      </c>
      <c r="P13731" s="4">
        <v>33446.0</v>
      </c>
      <c r="Q13731" s="3" t="s">
        <v>191</v>
      </c>
      <c r="S13731" s="3" t="s">
        <v>34</v>
      </c>
    </row>
    <row r="13732">
      <c r="A13732" s="2">
        <v>42318.714907407404</v>
      </c>
      <c r="B13732" s="3">
        <v>32.0</v>
      </c>
      <c r="C13732" s="3" t="s">
        <v>12673</v>
      </c>
      <c r="D13732" s="3">
        <v>59.0</v>
      </c>
      <c r="E13732" s="3" t="s">
        <v>12683</v>
      </c>
      <c r="F13732" s="3">
        <v>1.0</v>
      </c>
      <c r="G13732" s="3">
        <v>6.0</v>
      </c>
      <c r="H13732" s="3" t="s">
        <v>7796</v>
      </c>
      <c r="I13732" s="3" t="s">
        <v>12675</v>
      </c>
      <c r="J13732" s="3" t="s">
        <v>4890</v>
      </c>
      <c r="K13732" s="3" t="s">
        <v>24</v>
      </c>
      <c r="L13732" s="3">
        <v>51.0</v>
      </c>
      <c r="M13732" s="3" t="s">
        <v>25</v>
      </c>
      <c r="N13732" s="3" t="s">
        <v>12718</v>
      </c>
      <c r="O13732" s="3" t="s">
        <v>260</v>
      </c>
      <c r="P13732" s="4">
        <v>25958.0</v>
      </c>
      <c r="Q13732" s="3" t="s">
        <v>75</v>
      </c>
      <c r="S13732" s="3" t="s">
        <v>34</v>
      </c>
    </row>
    <row r="13733">
      <c r="A13733" s="2">
        <v>42318.714907407404</v>
      </c>
      <c r="B13733" s="3">
        <v>32.0</v>
      </c>
      <c r="C13733" s="3" t="s">
        <v>12673</v>
      </c>
      <c r="D13733" s="3">
        <v>59.0</v>
      </c>
      <c r="E13733" s="3" t="s">
        <v>12683</v>
      </c>
      <c r="F13733" s="3">
        <v>1.0</v>
      </c>
      <c r="G13733" s="3">
        <v>6.0</v>
      </c>
      <c r="H13733" s="3" t="s">
        <v>7796</v>
      </c>
      <c r="I13733" s="3" t="s">
        <v>12675</v>
      </c>
      <c r="J13733" s="3" t="s">
        <v>4890</v>
      </c>
      <c r="K13733" s="3" t="s">
        <v>24</v>
      </c>
      <c r="L13733" s="3">
        <v>52.0</v>
      </c>
      <c r="M13733" s="3" t="s">
        <v>30</v>
      </c>
      <c r="N13733" s="3" t="s">
        <v>12719</v>
      </c>
      <c r="O13733" s="3" t="s">
        <v>1336</v>
      </c>
      <c r="P13733" s="4">
        <v>29477.0</v>
      </c>
      <c r="Q13733" s="3" t="s">
        <v>132</v>
      </c>
      <c r="S13733" s="3" t="s">
        <v>34</v>
      </c>
    </row>
    <row r="13734">
      <c r="A13734" s="2">
        <v>42318.714907407404</v>
      </c>
      <c r="B13734" s="3">
        <v>32.0</v>
      </c>
      <c r="C13734" s="3" t="s">
        <v>12673</v>
      </c>
      <c r="D13734" s="3">
        <v>59.0</v>
      </c>
      <c r="E13734" s="3" t="s">
        <v>12683</v>
      </c>
      <c r="F13734" s="3">
        <v>1.0</v>
      </c>
      <c r="G13734" s="3">
        <v>6.0</v>
      </c>
      <c r="H13734" s="3" t="s">
        <v>7796</v>
      </c>
      <c r="I13734" s="3" t="s">
        <v>12675</v>
      </c>
      <c r="J13734" s="3" t="s">
        <v>4890</v>
      </c>
      <c r="K13734" s="3" t="s">
        <v>24</v>
      </c>
      <c r="L13734" s="3">
        <v>53.0</v>
      </c>
      <c r="M13734" s="3" t="s">
        <v>25</v>
      </c>
      <c r="N13734" s="3" t="s">
        <v>12720</v>
      </c>
      <c r="O13734" s="3" t="s">
        <v>401</v>
      </c>
      <c r="P13734" s="4">
        <v>26662.0</v>
      </c>
      <c r="Q13734" s="3" t="s">
        <v>110</v>
      </c>
      <c r="S13734" s="3" t="s">
        <v>34</v>
      </c>
    </row>
    <row r="13735">
      <c r="A13735" s="2">
        <v>42318.714907407404</v>
      </c>
      <c r="B13735" s="3">
        <v>32.0</v>
      </c>
      <c r="C13735" s="3" t="s">
        <v>12673</v>
      </c>
      <c r="D13735" s="3">
        <v>59.0</v>
      </c>
      <c r="E13735" s="3" t="s">
        <v>12683</v>
      </c>
      <c r="F13735" s="3">
        <v>1.0</v>
      </c>
      <c r="G13735" s="3">
        <v>6.0</v>
      </c>
      <c r="H13735" s="3" t="s">
        <v>7796</v>
      </c>
      <c r="I13735" s="3" t="s">
        <v>12675</v>
      </c>
      <c r="J13735" s="3" t="s">
        <v>4890</v>
      </c>
      <c r="K13735" s="3" t="s">
        <v>24</v>
      </c>
      <c r="L13735" s="3">
        <v>54.0</v>
      </c>
      <c r="M13735" s="3" t="s">
        <v>30</v>
      </c>
      <c r="N13735" s="3" t="s">
        <v>12721</v>
      </c>
      <c r="O13735" s="3" t="s">
        <v>85</v>
      </c>
      <c r="P13735" s="4">
        <v>13725.0</v>
      </c>
      <c r="Q13735" s="3" t="s">
        <v>113</v>
      </c>
      <c r="S13735" s="3" t="s">
        <v>34</v>
      </c>
    </row>
    <row r="13736">
      <c r="A13736" s="2">
        <v>42318.714907407404</v>
      </c>
      <c r="B13736" s="3">
        <v>32.0</v>
      </c>
      <c r="C13736" s="3" t="s">
        <v>12673</v>
      </c>
      <c r="D13736" s="3">
        <v>59.0</v>
      </c>
      <c r="E13736" s="3" t="s">
        <v>12683</v>
      </c>
      <c r="F13736" s="3">
        <v>1.0</v>
      </c>
      <c r="G13736" s="3">
        <v>6.0</v>
      </c>
      <c r="H13736" s="3" t="s">
        <v>7796</v>
      </c>
      <c r="I13736" s="3" t="s">
        <v>12675</v>
      </c>
      <c r="J13736" s="3" t="s">
        <v>4890</v>
      </c>
      <c r="K13736" s="3" t="s">
        <v>24</v>
      </c>
      <c r="L13736" s="3">
        <v>55.0</v>
      </c>
      <c r="M13736" s="3" t="s">
        <v>25</v>
      </c>
      <c r="N13736" s="3" t="s">
        <v>12722</v>
      </c>
      <c r="O13736" s="3" t="s">
        <v>218</v>
      </c>
      <c r="P13736" s="4">
        <v>24720.0</v>
      </c>
      <c r="Q13736" s="3" t="s">
        <v>110</v>
      </c>
      <c r="S13736" s="3" t="s">
        <v>34</v>
      </c>
    </row>
    <row r="13737">
      <c r="A13737" s="2">
        <v>42318.714907407404</v>
      </c>
      <c r="B13737" s="3">
        <v>32.0</v>
      </c>
      <c r="C13737" s="3" t="s">
        <v>12673</v>
      </c>
      <c r="D13737" s="3">
        <v>59.0</v>
      </c>
      <c r="E13737" s="3" t="s">
        <v>12683</v>
      </c>
      <c r="F13737" s="3">
        <v>1.0</v>
      </c>
      <c r="G13737" s="3">
        <v>6.0</v>
      </c>
      <c r="H13737" s="3" t="s">
        <v>7796</v>
      </c>
      <c r="I13737" s="3" t="s">
        <v>12675</v>
      </c>
      <c r="J13737" s="3" t="s">
        <v>4890</v>
      </c>
      <c r="K13737" s="3" t="s">
        <v>24</v>
      </c>
      <c r="L13737" s="3">
        <v>56.0</v>
      </c>
      <c r="M13737" s="3" t="s">
        <v>30</v>
      </c>
      <c r="N13737" s="3" t="s">
        <v>12723</v>
      </c>
      <c r="O13737" s="3" t="s">
        <v>171</v>
      </c>
      <c r="P13737" s="4">
        <v>18848.0</v>
      </c>
      <c r="Q13737" s="3" t="s">
        <v>96</v>
      </c>
      <c r="S13737" s="3" t="s">
        <v>34</v>
      </c>
    </row>
    <row r="13738">
      <c r="A13738" s="2">
        <v>42318.714907407404</v>
      </c>
      <c r="B13738" s="3">
        <v>32.0</v>
      </c>
      <c r="C13738" s="3" t="s">
        <v>12673</v>
      </c>
      <c r="D13738" s="3">
        <v>59.0</v>
      </c>
      <c r="E13738" s="3" t="s">
        <v>12683</v>
      </c>
      <c r="F13738" s="3">
        <v>1.0</v>
      </c>
      <c r="G13738" s="3">
        <v>6.0</v>
      </c>
      <c r="H13738" s="3" t="s">
        <v>7796</v>
      </c>
      <c r="I13738" s="3" t="s">
        <v>12675</v>
      </c>
      <c r="J13738" s="3" t="s">
        <v>4890</v>
      </c>
      <c r="K13738" s="3" t="s">
        <v>24</v>
      </c>
      <c r="L13738" s="3">
        <v>57.0</v>
      </c>
      <c r="M13738" s="3" t="s">
        <v>25</v>
      </c>
      <c r="N13738" s="3" t="s">
        <v>1885</v>
      </c>
      <c r="O13738" s="3" t="s">
        <v>1506</v>
      </c>
      <c r="P13738" s="4">
        <v>17468.0</v>
      </c>
      <c r="Q13738" s="3" t="s">
        <v>105</v>
      </c>
      <c r="S13738" s="3" t="s">
        <v>34</v>
      </c>
    </row>
    <row r="13739">
      <c r="A13739" s="2">
        <v>42318.714907407404</v>
      </c>
      <c r="B13739" s="3">
        <v>32.0</v>
      </c>
      <c r="C13739" s="3" t="s">
        <v>12673</v>
      </c>
      <c r="D13739" s="3">
        <v>59.0</v>
      </c>
      <c r="E13739" s="3" t="s">
        <v>12683</v>
      </c>
      <c r="F13739" s="3">
        <v>1.0</v>
      </c>
      <c r="G13739" s="3">
        <v>6.0</v>
      </c>
      <c r="H13739" s="3" t="s">
        <v>7796</v>
      </c>
      <c r="I13739" s="3" t="s">
        <v>12675</v>
      </c>
      <c r="J13739" s="3" t="s">
        <v>4890</v>
      </c>
      <c r="K13739" s="3" t="s">
        <v>24</v>
      </c>
      <c r="L13739" s="3">
        <v>58.0</v>
      </c>
      <c r="M13739" s="3" t="s">
        <v>30</v>
      </c>
      <c r="N13739" s="3" t="s">
        <v>12724</v>
      </c>
      <c r="O13739" s="3" t="s">
        <v>1356</v>
      </c>
      <c r="P13739" s="4">
        <v>20509.0</v>
      </c>
      <c r="Q13739" s="3" t="s">
        <v>60</v>
      </c>
      <c r="S13739" s="3" t="s">
        <v>34</v>
      </c>
    </row>
    <row r="13740">
      <c r="A13740" s="2">
        <v>42318.714907407404</v>
      </c>
      <c r="B13740" s="3">
        <v>32.0</v>
      </c>
      <c r="C13740" s="3" t="s">
        <v>12673</v>
      </c>
      <c r="D13740" s="3">
        <v>59.0</v>
      </c>
      <c r="E13740" s="3" t="s">
        <v>12683</v>
      </c>
      <c r="F13740" s="3">
        <v>1.0</v>
      </c>
      <c r="G13740" s="3">
        <v>6.0</v>
      </c>
      <c r="H13740" s="3" t="s">
        <v>7796</v>
      </c>
      <c r="I13740" s="3" t="s">
        <v>12675</v>
      </c>
      <c r="J13740" s="3" t="s">
        <v>4890</v>
      </c>
      <c r="K13740" s="3" t="s">
        <v>24</v>
      </c>
      <c r="L13740" s="3">
        <v>59.0</v>
      </c>
      <c r="M13740" s="3" t="s">
        <v>25</v>
      </c>
      <c r="N13740" s="3" t="s">
        <v>4114</v>
      </c>
      <c r="O13740" s="3" t="s">
        <v>1053</v>
      </c>
      <c r="P13740" s="4">
        <v>20550.0</v>
      </c>
      <c r="Q13740" s="3" t="s">
        <v>115</v>
      </c>
      <c r="S13740" s="3" t="s">
        <v>34</v>
      </c>
    </row>
    <row r="13741">
      <c r="A13741" s="2">
        <v>42318.714907407404</v>
      </c>
      <c r="B13741" s="3">
        <v>32.0</v>
      </c>
      <c r="C13741" s="3" t="s">
        <v>12673</v>
      </c>
      <c r="D13741" s="3">
        <v>59.0</v>
      </c>
      <c r="E13741" s="3" t="s">
        <v>12683</v>
      </c>
      <c r="F13741" s="3">
        <v>1.0</v>
      </c>
      <c r="G13741" s="3">
        <v>6.0</v>
      </c>
      <c r="H13741" s="3" t="s">
        <v>7796</v>
      </c>
      <c r="I13741" s="3" t="s">
        <v>12675</v>
      </c>
      <c r="J13741" s="3" t="s">
        <v>4890</v>
      </c>
      <c r="K13741" s="3" t="s">
        <v>24</v>
      </c>
      <c r="L13741" s="3">
        <v>60.0</v>
      </c>
      <c r="M13741" s="3" t="s">
        <v>30</v>
      </c>
      <c r="N13741" s="3" t="s">
        <v>12725</v>
      </c>
      <c r="O13741" s="3" t="s">
        <v>121</v>
      </c>
      <c r="P13741" s="4">
        <v>21398.0</v>
      </c>
      <c r="Q13741" s="3" t="s">
        <v>132</v>
      </c>
      <c r="S13741" s="3" t="s">
        <v>34</v>
      </c>
    </row>
    <row r="13742">
      <c r="A13742" s="2">
        <v>42318.714907407404</v>
      </c>
      <c r="B13742" s="3">
        <v>32.0</v>
      </c>
      <c r="C13742" s="3" t="s">
        <v>12673</v>
      </c>
      <c r="D13742" s="3">
        <v>59.0</v>
      </c>
      <c r="E13742" s="3" t="s">
        <v>12683</v>
      </c>
      <c r="F13742" s="3">
        <v>1.0</v>
      </c>
      <c r="G13742" s="3">
        <v>6.0</v>
      </c>
      <c r="H13742" s="3" t="s">
        <v>7796</v>
      </c>
      <c r="I13742" s="3" t="s">
        <v>12675</v>
      </c>
      <c r="J13742" s="3" t="s">
        <v>4890</v>
      </c>
      <c r="K13742" s="3" t="s">
        <v>24</v>
      </c>
      <c r="L13742" s="3">
        <v>61.0</v>
      </c>
      <c r="M13742" s="3" t="s">
        <v>25</v>
      </c>
      <c r="N13742" s="3" t="s">
        <v>12726</v>
      </c>
      <c r="O13742" s="3" t="s">
        <v>980</v>
      </c>
      <c r="P13742" s="4">
        <v>21128.0</v>
      </c>
      <c r="Q13742" s="3" t="s">
        <v>37</v>
      </c>
      <c r="S13742" s="3" t="s">
        <v>34</v>
      </c>
    </row>
    <row r="13743">
      <c r="A13743" s="2">
        <v>42318.714907407404</v>
      </c>
      <c r="B13743" s="3">
        <v>32.0</v>
      </c>
      <c r="C13743" s="3" t="s">
        <v>12673</v>
      </c>
      <c r="D13743" s="3">
        <v>59.0</v>
      </c>
      <c r="E13743" s="3" t="s">
        <v>12683</v>
      </c>
      <c r="F13743" s="3">
        <v>1.0</v>
      </c>
      <c r="G13743" s="3">
        <v>6.0</v>
      </c>
      <c r="H13743" s="3" t="s">
        <v>7796</v>
      </c>
      <c r="I13743" s="3" t="s">
        <v>12675</v>
      </c>
      <c r="J13743" s="3" t="s">
        <v>4890</v>
      </c>
      <c r="K13743" s="3" t="s">
        <v>24</v>
      </c>
      <c r="L13743" s="3">
        <v>62.0</v>
      </c>
      <c r="M13743" s="3" t="s">
        <v>30</v>
      </c>
      <c r="N13743" s="3" t="s">
        <v>12727</v>
      </c>
      <c r="O13743" s="3" t="s">
        <v>12728</v>
      </c>
      <c r="P13743" s="4">
        <v>23645.0</v>
      </c>
      <c r="Q13743" s="3" t="s">
        <v>37</v>
      </c>
      <c r="S13743" s="3" t="s">
        <v>34</v>
      </c>
    </row>
    <row r="13744">
      <c r="A13744" s="2">
        <v>42318.714907407404</v>
      </c>
      <c r="B13744" s="3">
        <v>32.0</v>
      </c>
      <c r="C13744" s="3" t="s">
        <v>12673</v>
      </c>
      <c r="D13744" s="3">
        <v>59.0</v>
      </c>
      <c r="E13744" s="3" t="s">
        <v>12683</v>
      </c>
      <c r="F13744" s="3">
        <v>1.0</v>
      </c>
      <c r="G13744" s="3">
        <v>6.0</v>
      </c>
      <c r="H13744" s="3" t="s">
        <v>7796</v>
      </c>
      <c r="I13744" s="3" t="s">
        <v>12675</v>
      </c>
      <c r="J13744" s="3" t="s">
        <v>4890</v>
      </c>
      <c r="K13744" s="3" t="s">
        <v>24</v>
      </c>
      <c r="L13744" s="3">
        <v>63.0</v>
      </c>
      <c r="M13744" s="3" t="s">
        <v>25</v>
      </c>
      <c r="N13744" s="3" t="s">
        <v>9218</v>
      </c>
      <c r="O13744" s="3" t="s">
        <v>454</v>
      </c>
      <c r="P13744" s="4">
        <v>16503.0</v>
      </c>
      <c r="Q13744" s="3" t="s">
        <v>105</v>
      </c>
      <c r="R13744" s="3" t="s">
        <v>1030</v>
      </c>
      <c r="S13744" s="3" t="s">
        <v>34</v>
      </c>
    </row>
    <row r="13745">
      <c r="A13745" s="2">
        <v>42318.714907407404</v>
      </c>
      <c r="B13745" s="3">
        <v>32.0</v>
      </c>
      <c r="C13745" s="3" t="s">
        <v>12673</v>
      </c>
      <c r="D13745" s="3">
        <v>59.0</v>
      </c>
      <c r="E13745" s="3" t="s">
        <v>12683</v>
      </c>
      <c r="F13745" s="3">
        <v>1.0</v>
      </c>
      <c r="G13745" s="3">
        <v>6.0</v>
      </c>
      <c r="H13745" s="3" t="s">
        <v>7796</v>
      </c>
      <c r="I13745" s="3" t="s">
        <v>12675</v>
      </c>
      <c r="J13745" s="3" t="s">
        <v>4890</v>
      </c>
      <c r="K13745" s="3" t="s">
        <v>24</v>
      </c>
      <c r="L13745" s="3">
        <v>64.0</v>
      </c>
      <c r="M13745" s="3" t="s">
        <v>30</v>
      </c>
      <c r="N13745" s="3" t="s">
        <v>12729</v>
      </c>
      <c r="O13745" s="3" t="s">
        <v>850</v>
      </c>
      <c r="P13745" s="4">
        <v>26082.0</v>
      </c>
      <c r="Q13745" s="3" t="s">
        <v>132</v>
      </c>
      <c r="S13745" s="3" t="s">
        <v>34</v>
      </c>
    </row>
    <row r="13746">
      <c r="A13746" s="2">
        <v>42318.714907407404</v>
      </c>
      <c r="B13746" s="3">
        <v>32.0</v>
      </c>
      <c r="C13746" s="3" t="s">
        <v>12673</v>
      </c>
      <c r="D13746" s="3">
        <v>59.0</v>
      </c>
      <c r="E13746" s="3" t="s">
        <v>12683</v>
      </c>
      <c r="F13746" s="3">
        <v>1.0</v>
      </c>
      <c r="G13746" s="3">
        <v>6.0</v>
      </c>
      <c r="H13746" s="3" t="s">
        <v>7796</v>
      </c>
      <c r="I13746" s="3" t="s">
        <v>12675</v>
      </c>
      <c r="J13746" s="3" t="s">
        <v>4890</v>
      </c>
      <c r="K13746" s="3" t="s">
        <v>24</v>
      </c>
      <c r="L13746" s="3">
        <v>65.0</v>
      </c>
      <c r="M13746" s="3" t="s">
        <v>25</v>
      </c>
      <c r="N13746" s="3" t="s">
        <v>12730</v>
      </c>
      <c r="O13746" s="3" t="s">
        <v>613</v>
      </c>
      <c r="P13746" s="4">
        <v>25681.0</v>
      </c>
      <c r="Q13746" s="3" t="s">
        <v>352</v>
      </c>
      <c r="S13746" s="3" t="s">
        <v>34</v>
      </c>
    </row>
    <row r="13747">
      <c r="A13747" s="2">
        <v>42318.714907407404</v>
      </c>
      <c r="B13747" s="3">
        <v>32.0</v>
      </c>
      <c r="C13747" s="3" t="s">
        <v>12673</v>
      </c>
      <c r="D13747" s="3">
        <v>59.0</v>
      </c>
      <c r="E13747" s="3" t="s">
        <v>12683</v>
      </c>
      <c r="F13747" s="3">
        <v>1.0</v>
      </c>
      <c r="G13747" s="3">
        <v>6.0</v>
      </c>
      <c r="H13747" s="3" t="s">
        <v>7796</v>
      </c>
      <c r="I13747" s="3" t="s">
        <v>12675</v>
      </c>
      <c r="J13747" s="3" t="s">
        <v>4890</v>
      </c>
      <c r="K13747" s="3" t="s">
        <v>24</v>
      </c>
      <c r="L13747" s="3">
        <v>66.0</v>
      </c>
      <c r="M13747" s="3" t="s">
        <v>30</v>
      </c>
      <c r="N13747" s="3" t="s">
        <v>12731</v>
      </c>
      <c r="O13747" s="3" t="s">
        <v>89</v>
      </c>
      <c r="P13747" s="4">
        <v>22318.0</v>
      </c>
      <c r="Q13747" s="3" t="s">
        <v>105</v>
      </c>
      <c r="S13747" s="3" t="s">
        <v>34</v>
      </c>
    </row>
    <row r="13748">
      <c r="A13748" s="2">
        <v>42318.714907407404</v>
      </c>
      <c r="B13748" s="3">
        <v>32.0</v>
      </c>
      <c r="C13748" s="3" t="s">
        <v>12673</v>
      </c>
      <c r="D13748" s="3">
        <v>59.0</v>
      </c>
      <c r="E13748" s="3" t="s">
        <v>12683</v>
      </c>
      <c r="F13748" s="3">
        <v>1.0</v>
      </c>
      <c r="G13748" s="3">
        <v>6.0</v>
      </c>
      <c r="H13748" s="3" t="s">
        <v>7796</v>
      </c>
      <c r="I13748" s="3" t="s">
        <v>12675</v>
      </c>
      <c r="J13748" s="3" t="s">
        <v>4890</v>
      </c>
      <c r="K13748" s="3" t="s">
        <v>24</v>
      </c>
      <c r="L13748" s="3">
        <v>67.0</v>
      </c>
      <c r="M13748" s="3" t="s">
        <v>25</v>
      </c>
      <c r="N13748" s="3" t="s">
        <v>12732</v>
      </c>
      <c r="O13748" s="3" t="s">
        <v>1234</v>
      </c>
      <c r="P13748" s="4">
        <v>17965.0</v>
      </c>
      <c r="Q13748" s="3" t="s">
        <v>49</v>
      </c>
      <c r="S13748" s="3" t="s">
        <v>34</v>
      </c>
    </row>
    <row r="13749">
      <c r="A13749" s="2">
        <v>42318.714907407404</v>
      </c>
      <c r="B13749" s="3">
        <v>32.0</v>
      </c>
      <c r="C13749" s="3" t="s">
        <v>12673</v>
      </c>
      <c r="D13749" s="3">
        <v>59.0</v>
      </c>
      <c r="E13749" s="3" t="s">
        <v>12683</v>
      </c>
      <c r="F13749" s="3">
        <v>1.0</v>
      </c>
      <c r="G13749" s="3">
        <v>6.0</v>
      </c>
      <c r="H13749" s="3" t="s">
        <v>7796</v>
      </c>
      <c r="I13749" s="3" t="s">
        <v>12675</v>
      </c>
      <c r="J13749" s="3" t="s">
        <v>4890</v>
      </c>
      <c r="K13749" s="3" t="s">
        <v>24</v>
      </c>
      <c r="L13749" s="3">
        <v>68.0</v>
      </c>
      <c r="M13749" s="3" t="s">
        <v>30</v>
      </c>
      <c r="N13749" s="3" t="s">
        <v>12733</v>
      </c>
      <c r="O13749" s="3" t="s">
        <v>1713</v>
      </c>
      <c r="P13749" s="4">
        <v>18979.0</v>
      </c>
      <c r="Q13749" s="3" t="s">
        <v>105</v>
      </c>
      <c r="S13749" s="3" t="s">
        <v>34</v>
      </c>
    </row>
    <row r="13750">
      <c r="A13750" s="2">
        <v>42318.714907407404</v>
      </c>
      <c r="B13750" s="3">
        <v>32.0</v>
      </c>
      <c r="C13750" s="3" t="s">
        <v>12673</v>
      </c>
      <c r="D13750" s="3">
        <v>59.0</v>
      </c>
      <c r="E13750" s="3" t="s">
        <v>12683</v>
      </c>
      <c r="F13750" s="3">
        <v>1.0</v>
      </c>
      <c r="G13750" s="3">
        <v>6.0</v>
      </c>
      <c r="H13750" s="3" t="s">
        <v>7796</v>
      </c>
      <c r="I13750" s="3" t="s">
        <v>12675</v>
      </c>
      <c r="J13750" s="3" t="s">
        <v>4890</v>
      </c>
      <c r="K13750" s="3" t="s">
        <v>24</v>
      </c>
      <c r="L13750" s="3">
        <v>69.0</v>
      </c>
      <c r="M13750" s="3" t="s">
        <v>25</v>
      </c>
      <c r="N13750" s="3" t="s">
        <v>12734</v>
      </c>
      <c r="O13750" s="3" t="s">
        <v>523</v>
      </c>
      <c r="P13750" s="4">
        <v>21305.0</v>
      </c>
      <c r="Q13750" s="3" t="s">
        <v>345</v>
      </c>
      <c r="S13750" s="3" t="s">
        <v>34</v>
      </c>
    </row>
    <row r="13751">
      <c r="A13751" s="2">
        <v>42318.714907407404</v>
      </c>
      <c r="B13751" s="3">
        <v>32.0</v>
      </c>
      <c r="C13751" s="3" t="s">
        <v>12673</v>
      </c>
      <c r="D13751" s="3">
        <v>59.0</v>
      </c>
      <c r="E13751" s="3" t="s">
        <v>12683</v>
      </c>
      <c r="F13751" s="3">
        <v>1.0</v>
      </c>
      <c r="G13751" s="3">
        <v>6.0</v>
      </c>
      <c r="H13751" s="3" t="s">
        <v>7796</v>
      </c>
      <c r="I13751" s="3" t="s">
        <v>12675</v>
      </c>
      <c r="J13751" s="3" t="s">
        <v>4890</v>
      </c>
      <c r="K13751" s="3" t="s">
        <v>24</v>
      </c>
      <c r="L13751" s="3">
        <v>70.0</v>
      </c>
      <c r="M13751" s="3" t="s">
        <v>30</v>
      </c>
      <c r="N13751" s="3" t="s">
        <v>6978</v>
      </c>
      <c r="O13751" s="3" t="s">
        <v>705</v>
      </c>
      <c r="P13751" s="4">
        <v>22189.0</v>
      </c>
      <c r="Q13751" s="3" t="s">
        <v>52</v>
      </c>
      <c r="S13751" s="3" t="s">
        <v>34</v>
      </c>
    </row>
    <row r="13752">
      <c r="A13752" s="2">
        <v>42318.714907407404</v>
      </c>
      <c r="B13752" s="3">
        <v>32.0</v>
      </c>
      <c r="C13752" s="3" t="s">
        <v>12673</v>
      </c>
      <c r="D13752" s="3">
        <v>59.0</v>
      </c>
      <c r="E13752" s="3" t="s">
        <v>12683</v>
      </c>
      <c r="F13752" s="3">
        <v>1.0</v>
      </c>
      <c r="G13752" s="3">
        <v>6.0</v>
      </c>
      <c r="H13752" s="3" t="s">
        <v>7796</v>
      </c>
      <c r="I13752" s="3" t="s">
        <v>12675</v>
      </c>
      <c r="J13752" s="3" t="s">
        <v>4890</v>
      </c>
      <c r="K13752" s="3" t="s">
        <v>24</v>
      </c>
      <c r="L13752" s="3">
        <v>71.0</v>
      </c>
      <c r="M13752" s="3" t="s">
        <v>25</v>
      </c>
      <c r="N13752" s="3" t="s">
        <v>5841</v>
      </c>
      <c r="O13752" s="3" t="s">
        <v>257</v>
      </c>
      <c r="P13752" s="4">
        <v>24230.0</v>
      </c>
      <c r="Q13752" s="3" t="s">
        <v>372</v>
      </c>
      <c r="S13752" s="3" t="s">
        <v>34</v>
      </c>
    </row>
    <row r="13753">
      <c r="A13753" s="2">
        <v>42318.714907407404</v>
      </c>
      <c r="B13753" s="3">
        <v>32.0</v>
      </c>
      <c r="C13753" s="3" t="s">
        <v>12673</v>
      </c>
      <c r="D13753" s="3">
        <v>59.0</v>
      </c>
      <c r="E13753" s="3" t="s">
        <v>12683</v>
      </c>
      <c r="F13753" s="3">
        <v>1.0</v>
      </c>
      <c r="G13753" s="3">
        <v>6.0</v>
      </c>
      <c r="H13753" s="3" t="s">
        <v>7796</v>
      </c>
      <c r="I13753" s="3" t="s">
        <v>12675</v>
      </c>
      <c r="J13753" s="3" t="s">
        <v>4890</v>
      </c>
      <c r="K13753" s="3" t="s">
        <v>24</v>
      </c>
      <c r="L13753" s="3">
        <v>72.0</v>
      </c>
      <c r="M13753" s="3" t="s">
        <v>30</v>
      </c>
      <c r="N13753" s="3" t="s">
        <v>12735</v>
      </c>
      <c r="O13753" s="3" t="s">
        <v>12736</v>
      </c>
      <c r="P13753" s="4">
        <v>34699.0</v>
      </c>
      <c r="Q13753" s="3" t="s">
        <v>191</v>
      </c>
      <c r="S13753" s="3" t="s">
        <v>34</v>
      </c>
    </row>
    <row r="13754">
      <c r="A13754" s="2">
        <v>42318.714907407404</v>
      </c>
      <c r="B13754" s="3">
        <v>32.0</v>
      </c>
      <c r="C13754" s="3" t="s">
        <v>12673</v>
      </c>
      <c r="D13754" s="3">
        <v>59.0</v>
      </c>
      <c r="E13754" s="3" t="s">
        <v>12683</v>
      </c>
      <c r="F13754" s="3">
        <v>1.0</v>
      </c>
      <c r="G13754" s="3">
        <v>6.0</v>
      </c>
      <c r="H13754" s="3" t="s">
        <v>7796</v>
      </c>
      <c r="I13754" s="3" t="s">
        <v>12675</v>
      </c>
      <c r="J13754" s="3" t="s">
        <v>4890</v>
      </c>
      <c r="K13754" s="3" t="s">
        <v>24</v>
      </c>
      <c r="L13754" s="3">
        <v>73.0</v>
      </c>
      <c r="M13754" s="3" t="s">
        <v>25</v>
      </c>
      <c r="N13754" s="3" t="s">
        <v>1885</v>
      </c>
      <c r="O13754" s="3" t="s">
        <v>613</v>
      </c>
      <c r="P13754" s="4">
        <v>30293.0</v>
      </c>
      <c r="Q13754" s="3" t="s">
        <v>110</v>
      </c>
      <c r="S13754" s="3" t="s">
        <v>34</v>
      </c>
    </row>
    <row r="13755">
      <c r="A13755" s="2">
        <v>42318.714907407404</v>
      </c>
      <c r="B13755" s="3">
        <v>32.0</v>
      </c>
      <c r="C13755" s="3" t="s">
        <v>12673</v>
      </c>
      <c r="D13755" s="3">
        <v>59.0</v>
      </c>
      <c r="E13755" s="3" t="s">
        <v>12683</v>
      </c>
      <c r="F13755" s="3">
        <v>1.0</v>
      </c>
      <c r="G13755" s="3">
        <v>6.0</v>
      </c>
      <c r="H13755" s="3" t="s">
        <v>7796</v>
      </c>
      <c r="I13755" s="3" t="s">
        <v>12675</v>
      </c>
      <c r="J13755" s="3" t="s">
        <v>4890</v>
      </c>
      <c r="K13755" s="3" t="s">
        <v>24</v>
      </c>
      <c r="L13755" s="3">
        <v>74.0</v>
      </c>
      <c r="M13755" s="3" t="s">
        <v>30</v>
      </c>
      <c r="N13755" s="3" t="s">
        <v>12737</v>
      </c>
      <c r="O13755" s="3" t="s">
        <v>283</v>
      </c>
      <c r="P13755" s="4">
        <v>22334.0</v>
      </c>
      <c r="Q13755" s="3" t="s">
        <v>52</v>
      </c>
      <c r="S13755" s="3" t="s">
        <v>34</v>
      </c>
    </row>
    <row r="13756">
      <c r="A13756" s="2">
        <v>42318.714907407404</v>
      </c>
      <c r="B13756" s="3">
        <v>32.0</v>
      </c>
      <c r="C13756" s="3" t="s">
        <v>12673</v>
      </c>
      <c r="D13756" s="3">
        <v>59.0</v>
      </c>
      <c r="E13756" s="3" t="s">
        <v>12683</v>
      </c>
      <c r="F13756" s="3">
        <v>1.0</v>
      </c>
      <c r="G13756" s="3">
        <v>6.0</v>
      </c>
      <c r="H13756" s="3" t="s">
        <v>7796</v>
      </c>
      <c r="I13756" s="3" t="s">
        <v>12675</v>
      </c>
      <c r="J13756" s="3" t="s">
        <v>4890</v>
      </c>
      <c r="K13756" s="3" t="s">
        <v>24</v>
      </c>
      <c r="L13756" s="3">
        <v>75.0</v>
      </c>
      <c r="M13756" s="3" t="s">
        <v>25</v>
      </c>
      <c r="N13756" s="3" t="s">
        <v>12738</v>
      </c>
      <c r="O13756" s="3" t="s">
        <v>427</v>
      </c>
      <c r="P13756" s="4">
        <v>19288.0</v>
      </c>
      <c r="Q13756" s="3" t="s">
        <v>153</v>
      </c>
      <c r="R13756" s="3" t="s">
        <v>1030</v>
      </c>
      <c r="S13756" s="3" t="s">
        <v>34</v>
      </c>
    </row>
    <row r="13757">
      <c r="A13757" s="2">
        <v>42318.714907407404</v>
      </c>
      <c r="B13757" s="3">
        <v>32.0</v>
      </c>
      <c r="C13757" s="3" t="s">
        <v>12673</v>
      </c>
      <c r="D13757" s="3">
        <v>59.0</v>
      </c>
      <c r="E13757" s="3" t="s">
        <v>12683</v>
      </c>
      <c r="F13757" s="3">
        <v>1.0</v>
      </c>
      <c r="G13757" s="3">
        <v>6.0</v>
      </c>
      <c r="H13757" s="3" t="s">
        <v>7796</v>
      </c>
      <c r="I13757" s="3" t="s">
        <v>12675</v>
      </c>
      <c r="J13757" s="3" t="s">
        <v>4890</v>
      </c>
      <c r="K13757" s="3" t="s">
        <v>24</v>
      </c>
      <c r="L13757" s="3">
        <v>76.0</v>
      </c>
      <c r="M13757" s="3" t="s">
        <v>30</v>
      </c>
      <c r="N13757" s="3" t="s">
        <v>12739</v>
      </c>
      <c r="O13757" s="3" t="s">
        <v>326</v>
      </c>
      <c r="P13757" s="4">
        <v>17336.0</v>
      </c>
      <c r="Q13757" s="3" t="s">
        <v>132</v>
      </c>
      <c r="R13757" s="3" t="s">
        <v>1134</v>
      </c>
      <c r="S13757" s="3" t="s">
        <v>34</v>
      </c>
    </row>
    <row r="13758">
      <c r="A13758" s="2">
        <v>42318.714907407404</v>
      </c>
      <c r="B13758" s="3">
        <v>32.0</v>
      </c>
      <c r="C13758" s="3" t="s">
        <v>12673</v>
      </c>
      <c r="D13758" s="3">
        <v>60.0</v>
      </c>
      <c r="E13758" s="3" t="s">
        <v>12740</v>
      </c>
      <c r="F13758" s="3">
        <v>1.0</v>
      </c>
      <c r="G13758" s="3">
        <v>6.0</v>
      </c>
      <c r="H13758" s="3" t="s">
        <v>7796</v>
      </c>
      <c r="I13758" s="3" t="s">
        <v>12675</v>
      </c>
      <c r="J13758" s="3" t="s">
        <v>4890</v>
      </c>
      <c r="K13758" s="3" t="s">
        <v>24</v>
      </c>
      <c r="L13758" s="3">
        <v>1.0</v>
      </c>
      <c r="M13758" s="3" t="s">
        <v>25</v>
      </c>
      <c r="N13758" s="3" t="s">
        <v>3389</v>
      </c>
      <c r="O13758" s="3" t="s">
        <v>297</v>
      </c>
      <c r="P13758" s="4">
        <v>22292.0</v>
      </c>
      <c r="Q13758" s="3" t="s">
        <v>37</v>
      </c>
      <c r="S13758" s="3" t="s">
        <v>34</v>
      </c>
    </row>
    <row r="13759">
      <c r="A13759" s="2">
        <v>42318.714907407404</v>
      </c>
      <c r="B13759" s="3">
        <v>32.0</v>
      </c>
      <c r="C13759" s="3" t="s">
        <v>12673</v>
      </c>
      <c r="D13759" s="3">
        <v>60.0</v>
      </c>
      <c r="E13759" s="3" t="s">
        <v>12740</v>
      </c>
      <c r="F13759" s="3">
        <v>1.0</v>
      </c>
      <c r="G13759" s="3">
        <v>6.0</v>
      </c>
      <c r="H13759" s="3" t="s">
        <v>7796</v>
      </c>
      <c r="I13759" s="3" t="s">
        <v>12675</v>
      </c>
      <c r="J13759" s="3" t="s">
        <v>4890</v>
      </c>
      <c r="K13759" s="3" t="s">
        <v>24</v>
      </c>
      <c r="L13759" s="3">
        <v>2.0</v>
      </c>
      <c r="M13759" s="3" t="s">
        <v>30</v>
      </c>
      <c r="N13759" s="3" t="s">
        <v>12741</v>
      </c>
      <c r="O13759" s="3" t="s">
        <v>98</v>
      </c>
      <c r="P13759" s="4">
        <v>22819.0</v>
      </c>
      <c r="Q13759" s="3" t="s">
        <v>247</v>
      </c>
      <c r="S13759" s="3" t="s">
        <v>34</v>
      </c>
    </row>
    <row r="13760">
      <c r="A13760" s="2">
        <v>42318.714907407404</v>
      </c>
      <c r="B13760" s="3">
        <v>32.0</v>
      </c>
      <c r="C13760" s="3" t="s">
        <v>12673</v>
      </c>
      <c r="D13760" s="3">
        <v>60.0</v>
      </c>
      <c r="E13760" s="3" t="s">
        <v>12740</v>
      </c>
      <c r="F13760" s="3">
        <v>1.0</v>
      </c>
      <c r="G13760" s="3">
        <v>6.0</v>
      </c>
      <c r="H13760" s="3" t="s">
        <v>7796</v>
      </c>
      <c r="I13760" s="3" t="s">
        <v>12675</v>
      </c>
      <c r="J13760" s="3" t="s">
        <v>4890</v>
      </c>
      <c r="K13760" s="3" t="s">
        <v>24</v>
      </c>
      <c r="L13760" s="3">
        <v>3.0</v>
      </c>
      <c r="M13760" s="3" t="s">
        <v>25</v>
      </c>
      <c r="N13760" s="3" t="s">
        <v>12742</v>
      </c>
      <c r="O13760" s="3" t="s">
        <v>4143</v>
      </c>
      <c r="P13760" s="4">
        <v>30246.0</v>
      </c>
      <c r="Q13760" s="3" t="s">
        <v>75</v>
      </c>
      <c r="S13760" s="3" t="s">
        <v>34</v>
      </c>
    </row>
    <row r="13761">
      <c r="A13761" s="2">
        <v>42318.714907407404</v>
      </c>
      <c r="B13761" s="3">
        <v>32.0</v>
      </c>
      <c r="C13761" s="3" t="s">
        <v>12673</v>
      </c>
      <c r="D13761" s="3">
        <v>60.0</v>
      </c>
      <c r="E13761" s="3" t="s">
        <v>12740</v>
      </c>
      <c r="F13761" s="3">
        <v>1.0</v>
      </c>
      <c r="G13761" s="3">
        <v>6.0</v>
      </c>
      <c r="H13761" s="3" t="s">
        <v>7796</v>
      </c>
      <c r="I13761" s="3" t="s">
        <v>12675</v>
      </c>
      <c r="J13761" s="3" t="s">
        <v>4890</v>
      </c>
      <c r="K13761" s="3" t="s">
        <v>24</v>
      </c>
      <c r="L13761" s="3">
        <v>4.0</v>
      </c>
      <c r="M13761" s="3" t="s">
        <v>30</v>
      </c>
      <c r="N13761" s="3" t="s">
        <v>12743</v>
      </c>
      <c r="O13761" s="3" t="s">
        <v>12744</v>
      </c>
      <c r="P13761" s="4">
        <v>29086.0</v>
      </c>
      <c r="Q13761" s="3" t="s">
        <v>132</v>
      </c>
      <c r="S13761" s="3" t="s">
        <v>34</v>
      </c>
    </row>
    <row r="13762">
      <c r="A13762" s="2">
        <v>42318.714907407404</v>
      </c>
      <c r="B13762" s="3">
        <v>32.0</v>
      </c>
      <c r="C13762" s="3" t="s">
        <v>12673</v>
      </c>
      <c r="D13762" s="3">
        <v>60.0</v>
      </c>
      <c r="E13762" s="3" t="s">
        <v>12740</v>
      </c>
      <c r="F13762" s="3">
        <v>1.0</v>
      </c>
      <c r="G13762" s="3">
        <v>6.0</v>
      </c>
      <c r="H13762" s="3" t="s">
        <v>7796</v>
      </c>
      <c r="I13762" s="3" t="s">
        <v>12675</v>
      </c>
      <c r="J13762" s="3" t="s">
        <v>4890</v>
      </c>
      <c r="K13762" s="3" t="s">
        <v>24</v>
      </c>
      <c r="L13762" s="3">
        <v>5.0</v>
      </c>
      <c r="M13762" s="3" t="s">
        <v>25</v>
      </c>
      <c r="N13762" s="3" t="s">
        <v>12745</v>
      </c>
      <c r="O13762" s="3" t="s">
        <v>822</v>
      </c>
      <c r="P13762" s="4">
        <v>25201.0</v>
      </c>
      <c r="Q13762" s="3" t="s">
        <v>205</v>
      </c>
      <c r="S13762" s="3" t="s">
        <v>34</v>
      </c>
    </row>
    <row r="13763">
      <c r="A13763" s="2">
        <v>42318.714907407404</v>
      </c>
      <c r="B13763" s="3">
        <v>32.0</v>
      </c>
      <c r="C13763" s="3" t="s">
        <v>12673</v>
      </c>
      <c r="D13763" s="3">
        <v>60.0</v>
      </c>
      <c r="E13763" s="3" t="s">
        <v>12740</v>
      </c>
      <c r="F13763" s="3">
        <v>1.0</v>
      </c>
      <c r="G13763" s="3">
        <v>6.0</v>
      </c>
      <c r="H13763" s="3" t="s">
        <v>7796</v>
      </c>
      <c r="I13763" s="3" t="s">
        <v>12675</v>
      </c>
      <c r="J13763" s="3" t="s">
        <v>4890</v>
      </c>
      <c r="K13763" s="3" t="s">
        <v>24</v>
      </c>
      <c r="L13763" s="3">
        <v>6.0</v>
      </c>
      <c r="M13763" s="3" t="s">
        <v>30</v>
      </c>
      <c r="N13763" s="3" t="s">
        <v>6296</v>
      </c>
      <c r="O13763" s="3" t="s">
        <v>602</v>
      </c>
      <c r="P13763" s="4">
        <v>28236.0</v>
      </c>
      <c r="Q13763" s="3" t="s">
        <v>60</v>
      </c>
      <c r="S13763" s="3" t="s">
        <v>34</v>
      </c>
    </row>
    <row r="13764">
      <c r="A13764" s="2">
        <v>42318.714907407404</v>
      </c>
      <c r="B13764" s="3">
        <v>32.0</v>
      </c>
      <c r="C13764" s="3" t="s">
        <v>12673</v>
      </c>
      <c r="D13764" s="3">
        <v>60.0</v>
      </c>
      <c r="E13764" s="3" t="s">
        <v>12740</v>
      </c>
      <c r="F13764" s="3">
        <v>1.0</v>
      </c>
      <c r="G13764" s="3">
        <v>6.0</v>
      </c>
      <c r="H13764" s="3" t="s">
        <v>7796</v>
      </c>
      <c r="I13764" s="3" t="s">
        <v>12675</v>
      </c>
      <c r="J13764" s="3" t="s">
        <v>4890</v>
      </c>
      <c r="K13764" s="3" t="s">
        <v>24</v>
      </c>
      <c r="L13764" s="3">
        <v>7.0</v>
      </c>
      <c r="M13764" s="3" t="s">
        <v>25</v>
      </c>
      <c r="N13764" s="3" t="s">
        <v>12746</v>
      </c>
      <c r="O13764" s="3" t="s">
        <v>281</v>
      </c>
      <c r="P13764" s="4">
        <v>20756.0</v>
      </c>
      <c r="Q13764" s="3" t="s">
        <v>110</v>
      </c>
      <c r="S13764" s="3" t="s">
        <v>34</v>
      </c>
    </row>
    <row r="13765">
      <c r="A13765" s="2">
        <v>42318.714907407404</v>
      </c>
      <c r="B13765" s="3">
        <v>32.0</v>
      </c>
      <c r="C13765" s="3" t="s">
        <v>12673</v>
      </c>
      <c r="D13765" s="3">
        <v>60.0</v>
      </c>
      <c r="E13765" s="3" t="s">
        <v>12740</v>
      </c>
      <c r="F13765" s="3">
        <v>1.0</v>
      </c>
      <c r="G13765" s="3">
        <v>6.0</v>
      </c>
      <c r="H13765" s="3" t="s">
        <v>7796</v>
      </c>
      <c r="I13765" s="3" t="s">
        <v>12675</v>
      </c>
      <c r="J13765" s="3" t="s">
        <v>4890</v>
      </c>
      <c r="K13765" s="3" t="s">
        <v>24</v>
      </c>
      <c r="L13765" s="3">
        <v>8.0</v>
      </c>
      <c r="M13765" s="3" t="s">
        <v>30</v>
      </c>
      <c r="N13765" s="3" t="s">
        <v>12747</v>
      </c>
      <c r="O13765" s="3" t="s">
        <v>1680</v>
      </c>
      <c r="P13765" s="4">
        <v>29731.0</v>
      </c>
      <c r="Q13765" s="3" t="s">
        <v>132</v>
      </c>
      <c r="S13765" s="3" t="s">
        <v>34</v>
      </c>
    </row>
    <row r="13766">
      <c r="A13766" s="2">
        <v>42318.714907407404</v>
      </c>
      <c r="B13766" s="3">
        <v>32.0</v>
      </c>
      <c r="C13766" s="3" t="s">
        <v>12673</v>
      </c>
      <c r="D13766" s="3">
        <v>60.0</v>
      </c>
      <c r="E13766" s="3" t="s">
        <v>12740</v>
      </c>
      <c r="F13766" s="3">
        <v>1.0</v>
      </c>
      <c r="G13766" s="3">
        <v>6.0</v>
      </c>
      <c r="H13766" s="3" t="s">
        <v>7796</v>
      </c>
      <c r="I13766" s="3" t="s">
        <v>12675</v>
      </c>
      <c r="J13766" s="3" t="s">
        <v>4890</v>
      </c>
      <c r="K13766" s="3" t="s">
        <v>24</v>
      </c>
      <c r="L13766" s="3">
        <v>9.0</v>
      </c>
      <c r="M13766" s="3" t="s">
        <v>25</v>
      </c>
      <c r="N13766" s="3" t="s">
        <v>12748</v>
      </c>
      <c r="O13766" s="3" t="s">
        <v>454</v>
      </c>
      <c r="P13766" s="4">
        <v>20187.0</v>
      </c>
      <c r="Q13766" s="3" t="s">
        <v>205</v>
      </c>
      <c r="S13766" s="3" t="s">
        <v>34</v>
      </c>
    </row>
    <row r="13767">
      <c r="A13767" s="2">
        <v>42318.714907407404</v>
      </c>
      <c r="B13767" s="3">
        <v>32.0</v>
      </c>
      <c r="C13767" s="3" t="s">
        <v>12673</v>
      </c>
      <c r="D13767" s="3">
        <v>60.0</v>
      </c>
      <c r="E13767" s="3" t="s">
        <v>12740</v>
      </c>
      <c r="F13767" s="3">
        <v>1.0</v>
      </c>
      <c r="G13767" s="3">
        <v>6.0</v>
      </c>
      <c r="H13767" s="3" t="s">
        <v>7796</v>
      </c>
      <c r="I13767" s="3" t="s">
        <v>12675</v>
      </c>
      <c r="J13767" s="3" t="s">
        <v>4890</v>
      </c>
      <c r="K13767" s="3" t="s">
        <v>24</v>
      </c>
      <c r="L13767" s="3">
        <v>10.0</v>
      </c>
      <c r="M13767" s="3" t="s">
        <v>30</v>
      </c>
      <c r="N13767" s="3" t="s">
        <v>12749</v>
      </c>
      <c r="O13767" s="3" t="s">
        <v>3014</v>
      </c>
      <c r="P13767" s="4">
        <v>28527.0</v>
      </c>
      <c r="Q13767" s="3" t="s">
        <v>115</v>
      </c>
      <c r="S13767" s="3" t="s">
        <v>34</v>
      </c>
    </row>
    <row r="13768">
      <c r="A13768" s="2">
        <v>42318.714907407404</v>
      </c>
      <c r="B13768" s="3">
        <v>32.0</v>
      </c>
      <c r="C13768" s="3" t="s">
        <v>12673</v>
      </c>
      <c r="D13768" s="3">
        <v>60.0</v>
      </c>
      <c r="E13768" s="3" t="s">
        <v>12740</v>
      </c>
      <c r="F13768" s="3">
        <v>1.0</v>
      </c>
      <c r="G13768" s="3">
        <v>6.0</v>
      </c>
      <c r="H13768" s="3" t="s">
        <v>7796</v>
      </c>
      <c r="I13768" s="3" t="s">
        <v>12675</v>
      </c>
      <c r="J13768" s="3" t="s">
        <v>4890</v>
      </c>
      <c r="K13768" s="3" t="s">
        <v>24</v>
      </c>
      <c r="L13768" s="3">
        <v>11.0</v>
      </c>
      <c r="M13768" s="3" t="s">
        <v>25</v>
      </c>
      <c r="N13768" s="3" t="s">
        <v>3854</v>
      </c>
      <c r="O13768" s="3" t="s">
        <v>180</v>
      </c>
      <c r="P13768" s="4">
        <v>24763.0</v>
      </c>
      <c r="Q13768" s="3" t="s">
        <v>372</v>
      </c>
      <c r="S13768" s="3" t="s">
        <v>34</v>
      </c>
    </row>
    <row r="13769">
      <c r="A13769" s="2">
        <v>42318.714907407404</v>
      </c>
      <c r="B13769" s="3">
        <v>32.0</v>
      </c>
      <c r="C13769" s="3" t="s">
        <v>12673</v>
      </c>
      <c r="D13769" s="3">
        <v>60.0</v>
      </c>
      <c r="E13769" s="3" t="s">
        <v>12740</v>
      </c>
      <c r="F13769" s="3">
        <v>1.0</v>
      </c>
      <c r="G13769" s="3">
        <v>6.0</v>
      </c>
      <c r="H13769" s="3" t="s">
        <v>7796</v>
      </c>
      <c r="I13769" s="3" t="s">
        <v>12675</v>
      </c>
      <c r="J13769" s="3" t="s">
        <v>4890</v>
      </c>
      <c r="K13769" s="3" t="s">
        <v>24</v>
      </c>
      <c r="L13769" s="3">
        <v>12.0</v>
      </c>
      <c r="M13769" s="3" t="s">
        <v>30</v>
      </c>
      <c r="N13769" s="3" t="s">
        <v>12750</v>
      </c>
      <c r="O13769" s="3" t="s">
        <v>89</v>
      </c>
      <c r="P13769" s="4">
        <v>20095.0</v>
      </c>
      <c r="Q13769" s="3" t="s">
        <v>86</v>
      </c>
      <c r="S13769" s="3" t="s">
        <v>34</v>
      </c>
    </row>
    <row r="13770">
      <c r="A13770" s="2">
        <v>42318.714907407404</v>
      </c>
      <c r="B13770" s="3">
        <v>32.0</v>
      </c>
      <c r="C13770" s="3" t="s">
        <v>12673</v>
      </c>
      <c r="D13770" s="3">
        <v>60.0</v>
      </c>
      <c r="E13770" s="3" t="s">
        <v>12740</v>
      </c>
      <c r="F13770" s="3">
        <v>1.0</v>
      </c>
      <c r="G13770" s="3">
        <v>6.0</v>
      </c>
      <c r="H13770" s="3" t="s">
        <v>7796</v>
      </c>
      <c r="I13770" s="3" t="s">
        <v>12675</v>
      </c>
      <c r="J13770" s="3" t="s">
        <v>4890</v>
      </c>
      <c r="K13770" s="3" t="s">
        <v>24</v>
      </c>
      <c r="L13770" s="3">
        <v>13.0</v>
      </c>
      <c r="M13770" s="3" t="s">
        <v>25</v>
      </c>
      <c r="N13770" s="3" t="s">
        <v>1737</v>
      </c>
      <c r="O13770" s="3" t="s">
        <v>305</v>
      </c>
      <c r="P13770" s="4">
        <v>19760.0</v>
      </c>
      <c r="Q13770" s="3" t="s">
        <v>189</v>
      </c>
      <c r="S13770" s="3" t="s">
        <v>34</v>
      </c>
    </row>
    <row r="13771">
      <c r="A13771" s="2">
        <v>42318.714907407404</v>
      </c>
      <c r="B13771" s="3">
        <v>32.0</v>
      </c>
      <c r="C13771" s="3" t="s">
        <v>12673</v>
      </c>
      <c r="D13771" s="3">
        <v>60.0</v>
      </c>
      <c r="E13771" s="3" t="s">
        <v>12740</v>
      </c>
      <c r="F13771" s="3">
        <v>1.0</v>
      </c>
      <c r="G13771" s="3">
        <v>6.0</v>
      </c>
      <c r="H13771" s="3" t="s">
        <v>7796</v>
      </c>
      <c r="I13771" s="3" t="s">
        <v>12675</v>
      </c>
      <c r="J13771" s="3" t="s">
        <v>4890</v>
      </c>
      <c r="K13771" s="3" t="s">
        <v>24</v>
      </c>
      <c r="L13771" s="3">
        <v>14.0</v>
      </c>
      <c r="M13771" s="3" t="s">
        <v>30</v>
      </c>
      <c r="N13771" s="3" t="s">
        <v>12751</v>
      </c>
      <c r="O13771" s="3" t="s">
        <v>5284</v>
      </c>
      <c r="P13771" s="4">
        <v>25338.0</v>
      </c>
      <c r="Q13771" s="3" t="s">
        <v>60</v>
      </c>
      <c r="S13771" s="3" t="s">
        <v>34</v>
      </c>
    </row>
    <row r="13772">
      <c r="A13772" s="2">
        <v>42318.714907407404</v>
      </c>
      <c r="B13772" s="3">
        <v>32.0</v>
      </c>
      <c r="C13772" s="3" t="s">
        <v>12673</v>
      </c>
      <c r="D13772" s="3">
        <v>60.0</v>
      </c>
      <c r="E13772" s="3" t="s">
        <v>12740</v>
      </c>
      <c r="F13772" s="3">
        <v>1.0</v>
      </c>
      <c r="G13772" s="3">
        <v>6.0</v>
      </c>
      <c r="H13772" s="3" t="s">
        <v>7796</v>
      </c>
      <c r="I13772" s="3" t="s">
        <v>12675</v>
      </c>
      <c r="J13772" s="3" t="s">
        <v>4890</v>
      </c>
      <c r="K13772" s="3" t="s">
        <v>24</v>
      </c>
      <c r="L13772" s="3">
        <v>15.0</v>
      </c>
      <c r="M13772" s="3" t="s">
        <v>25</v>
      </c>
      <c r="N13772" s="3" t="s">
        <v>12752</v>
      </c>
      <c r="O13772" s="3" t="s">
        <v>48</v>
      </c>
      <c r="P13772" s="4">
        <v>25310.0</v>
      </c>
      <c r="Q13772" s="3" t="s">
        <v>37</v>
      </c>
      <c r="S13772" s="3" t="s">
        <v>34</v>
      </c>
    </row>
    <row r="13773">
      <c r="A13773" s="2">
        <v>42318.714907407404</v>
      </c>
      <c r="B13773" s="3">
        <v>32.0</v>
      </c>
      <c r="C13773" s="3" t="s">
        <v>12673</v>
      </c>
      <c r="D13773" s="3">
        <v>60.0</v>
      </c>
      <c r="E13773" s="3" t="s">
        <v>12740</v>
      </c>
      <c r="F13773" s="3">
        <v>1.0</v>
      </c>
      <c r="G13773" s="3">
        <v>6.0</v>
      </c>
      <c r="H13773" s="3" t="s">
        <v>7796</v>
      </c>
      <c r="I13773" s="3" t="s">
        <v>12675</v>
      </c>
      <c r="J13773" s="3" t="s">
        <v>4890</v>
      </c>
      <c r="K13773" s="3" t="s">
        <v>24</v>
      </c>
      <c r="L13773" s="3">
        <v>16.0</v>
      </c>
      <c r="M13773" s="3" t="s">
        <v>30</v>
      </c>
      <c r="N13773" s="3" t="s">
        <v>12753</v>
      </c>
      <c r="O13773" s="3" t="s">
        <v>12754</v>
      </c>
      <c r="P13773" s="4">
        <v>30713.0</v>
      </c>
      <c r="Q13773" s="3" t="s">
        <v>110</v>
      </c>
      <c r="S13773" s="3" t="s">
        <v>34</v>
      </c>
    </row>
    <row r="13774">
      <c r="A13774" s="2">
        <v>42318.714907407404</v>
      </c>
      <c r="B13774" s="3">
        <v>32.0</v>
      </c>
      <c r="C13774" s="3" t="s">
        <v>12673</v>
      </c>
      <c r="D13774" s="3">
        <v>60.0</v>
      </c>
      <c r="E13774" s="3" t="s">
        <v>12740</v>
      </c>
      <c r="F13774" s="3">
        <v>1.0</v>
      </c>
      <c r="G13774" s="3">
        <v>6.0</v>
      </c>
      <c r="H13774" s="3" t="s">
        <v>7796</v>
      </c>
      <c r="I13774" s="3" t="s">
        <v>12675</v>
      </c>
      <c r="J13774" s="3" t="s">
        <v>4890</v>
      </c>
      <c r="K13774" s="3" t="s">
        <v>24</v>
      </c>
      <c r="L13774" s="3">
        <v>17.0</v>
      </c>
      <c r="M13774" s="3" t="s">
        <v>25</v>
      </c>
      <c r="N13774" s="3" t="s">
        <v>12755</v>
      </c>
      <c r="O13774" s="3" t="s">
        <v>3448</v>
      </c>
      <c r="P13774" s="4">
        <v>24369.0</v>
      </c>
      <c r="Q13774" s="3" t="s">
        <v>247</v>
      </c>
      <c r="S13774" s="3" t="s">
        <v>34</v>
      </c>
    </row>
    <row r="13775">
      <c r="A13775" s="2">
        <v>42318.714907407404</v>
      </c>
      <c r="B13775" s="3">
        <v>32.0</v>
      </c>
      <c r="C13775" s="3" t="s">
        <v>12673</v>
      </c>
      <c r="D13775" s="3">
        <v>60.0</v>
      </c>
      <c r="E13775" s="3" t="s">
        <v>12740</v>
      </c>
      <c r="F13775" s="3">
        <v>1.0</v>
      </c>
      <c r="G13775" s="3">
        <v>6.0</v>
      </c>
      <c r="H13775" s="3" t="s">
        <v>7796</v>
      </c>
      <c r="I13775" s="3" t="s">
        <v>12675</v>
      </c>
      <c r="J13775" s="3" t="s">
        <v>4890</v>
      </c>
      <c r="K13775" s="3" t="s">
        <v>24</v>
      </c>
      <c r="L13775" s="3">
        <v>18.0</v>
      </c>
      <c r="M13775" s="3" t="s">
        <v>30</v>
      </c>
      <c r="N13775" s="3" t="s">
        <v>12756</v>
      </c>
      <c r="O13775" s="3" t="s">
        <v>992</v>
      </c>
      <c r="P13775" s="4">
        <v>33984.0</v>
      </c>
      <c r="Q13775" s="3" t="s">
        <v>191</v>
      </c>
      <c r="S13775" s="3" t="s">
        <v>34</v>
      </c>
    </row>
    <row r="13776">
      <c r="A13776" s="2">
        <v>42318.714907407404</v>
      </c>
      <c r="B13776" s="3">
        <v>32.0</v>
      </c>
      <c r="C13776" s="3" t="s">
        <v>12673</v>
      </c>
      <c r="D13776" s="3">
        <v>60.0</v>
      </c>
      <c r="E13776" s="3" t="s">
        <v>12740</v>
      </c>
      <c r="F13776" s="3">
        <v>1.0</v>
      </c>
      <c r="G13776" s="3">
        <v>6.0</v>
      </c>
      <c r="H13776" s="3" t="s">
        <v>7796</v>
      </c>
      <c r="I13776" s="3" t="s">
        <v>12675</v>
      </c>
      <c r="J13776" s="3" t="s">
        <v>4890</v>
      </c>
      <c r="K13776" s="3" t="s">
        <v>24</v>
      </c>
      <c r="L13776" s="3">
        <v>19.0</v>
      </c>
      <c r="M13776" s="3" t="s">
        <v>25</v>
      </c>
      <c r="N13776" s="3" t="s">
        <v>12757</v>
      </c>
      <c r="O13776" s="3" t="s">
        <v>12758</v>
      </c>
      <c r="P13776" s="4">
        <v>14246.0</v>
      </c>
      <c r="Q13776" s="3" t="s">
        <v>49</v>
      </c>
      <c r="S13776" s="3" t="s">
        <v>34</v>
      </c>
    </row>
    <row r="13777">
      <c r="A13777" s="2">
        <v>42318.714907407404</v>
      </c>
      <c r="B13777" s="3">
        <v>32.0</v>
      </c>
      <c r="C13777" s="3" t="s">
        <v>12673</v>
      </c>
      <c r="D13777" s="3">
        <v>60.0</v>
      </c>
      <c r="E13777" s="3" t="s">
        <v>12740</v>
      </c>
      <c r="F13777" s="3">
        <v>1.0</v>
      </c>
      <c r="G13777" s="3">
        <v>6.0</v>
      </c>
      <c r="H13777" s="3" t="s">
        <v>7796</v>
      </c>
      <c r="I13777" s="3" t="s">
        <v>12675</v>
      </c>
      <c r="J13777" s="3" t="s">
        <v>4890</v>
      </c>
      <c r="K13777" s="3" t="s">
        <v>24</v>
      </c>
      <c r="L13777" s="3">
        <v>20.0</v>
      </c>
      <c r="M13777" s="3" t="s">
        <v>30</v>
      </c>
      <c r="N13777" s="3" t="s">
        <v>12759</v>
      </c>
      <c r="O13777" s="3" t="s">
        <v>45</v>
      </c>
      <c r="P13777" s="4">
        <v>22789.0</v>
      </c>
      <c r="Q13777" s="3" t="s">
        <v>132</v>
      </c>
      <c r="S13777" s="3" t="s">
        <v>34</v>
      </c>
    </row>
    <row r="13778">
      <c r="A13778" s="2">
        <v>42318.714907407404</v>
      </c>
      <c r="B13778" s="3">
        <v>32.0</v>
      </c>
      <c r="C13778" s="3" t="s">
        <v>12673</v>
      </c>
      <c r="D13778" s="3">
        <v>60.0</v>
      </c>
      <c r="E13778" s="3" t="s">
        <v>12740</v>
      </c>
      <c r="F13778" s="3">
        <v>1.0</v>
      </c>
      <c r="G13778" s="3">
        <v>6.0</v>
      </c>
      <c r="H13778" s="3" t="s">
        <v>7796</v>
      </c>
      <c r="I13778" s="3" t="s">
        <v>12675</v>
      </c>
      <c r="J13778" s="3" t="s">
        <v>4890</v>
      </c>
      <c r="K13778" s="3" t="s">
        <v>24</v>
      </c>
      <c r="L13778" s="3">
        <v>21.0</v>
      </c>
      <c r="M13778" s="3" t="s">
        <v>25</v>
      </c>
      <c r="N13778" s="3" t="s">
        <v>3246</v>
      </c>
      <c r="O13778" s="3" t="s">
        <v>580</v>
      </c>
      <c r="P13778" s="4">
        <v>21995.0</v>
      </c>
      <c r="Q13778" s="3" t="s">
        <v>55</v>
      </c>
      <c r="S13778" s="3" t="s">
        <v>34</v>
      </c>
    </row>
    <row r="13779">
      <c r="A13779" s="2">
        <v>42318.714907407404</v>
      </c>
      <c r="B13779" s="3">
        <v>32.0</v>
      </c>
      <c r="C13779" s="3" t="s">
        <v>12673</v>
      </c>
      <c r="D13779" s="3">
        <v>60.0</v>
      </c>
      <c r="E13779" s="3" t="s">
        <v>12740</v>
      </c>
      <c r="F13779" s="3">
        <v>1.0</v>
      </c>
      <c r="G13779" s="3">
        <v>6.0</v>
      </c>
      <c r="H13779" s="3" t="s">
        <v>7796</v>
      </c>
      <c r="I13779" s="3" t="s">
        <v>12675</v>
      </c>
      <c r="J13779" s="3" t="s">
        <v>4890</v>
      </c>
      <c r="K13779" s="3" t="s">
        <v>24</v>
      </c>
      <c r="L13779" s="3">
        <v>22.0</v>
      </c>
      <c r="M13779" s="3" t="s">
        <v>30</v>
      </c>
      <c r="N13779" s="3" t="s">
        <v>12760</v>
      </c>
      <c r="O13779" s="3" t="s">
        <v>121</v>
      </c>
      <c r="P13779" s="4">
        <v>23042.0</v>
      </c>
      <c r="Q13779" s="3" t="s">
        <v>132</v>
      </c>
      <c r="S13779" s="3" t="s">
        <v>34</v>
      </c>
    </row>
    <row r="13780">
      <c r="A13780" s="2">
        <v>42318.714907407404</v>
      </c>
      <c r="B13780" s="3">
        <v>32.0</v>
      </c>
      <c r="C13780" s="3" t="s">
        <v>12673</v>
      </c>
      <c r="D13780" s="3">
        <v>60.0</v>
      </c>
      <c r="E13780" s="3" t="s">
        <v>12740</v>
      </c>
      <c r="F13780" s="3">
        <v>1.0</v>
      </c>
      <c r="G13780" s="3">
        <v>6.0</v>
      </c>
      <c r="H13780" s="3" t="s">
        <v>7796</v>
      </c>
      <c r="I13780" s="3" t="s">
        <v>12675</v>
      </c>
      <c r="J13780" s="3" t="s">
        <v>4890</v>
      </c>
      <c r="K13780" s="3" t="s">
        <v>24</v>
      </c>
      <c r="L13780" s="3">
        <v>23.0</v>
      </c>
      <c r="M13780" s="3" t="s">
        <v>25</v>
      </c>
      <c r="N13780" s="3" t="s">
        <v>12761</v>
      </c>
      <c r="O13780" s="3" t="s">
        <v>281</v>
      </c>
      <c r="P13780" s="4">
        <v>19886.0</v>
      </c>
      <c r="Q13780" s="3" t="s">
        <v>49</v>
      </c>
      <c r="S13780" s="3" t="s">
        <v>34</v>
      </c>
    </row>
    <row r="13781">
      <c r="A13781" s="2">
        <v>42318.714907407404</v>
      </c>
      <c r="B13781" s="3">
        <v>32.0</v>
      </c>
      <c r="C13781" s="3" t="s">
        <v>12673</v>
      </c>
      <c r="D13781" s="3">
        <v>60.0</v>
      </c>
      <c r="E13781" s="3" t="s">
        <v>12740</v>
      </c>
      <c r="F13781" s="3">
        <v>1.0</v>
      </c>
      <c r="G13781" s="3">
        <v>6.0</v>
      </c>
      <c r="H13781" s="3" t="s">
        <v>7796</v>
      </c>
      <c r="I13781" s="3" t="s">
        <v>12675</v>
      </c>
      <c r="J13781" s="3" t="s">
        <v>4890</v>
      </c>
      <c r="K13781" s="3" t="s">
        <v>24</v>
      </c>
      <c r="L13781" s="3">
        <v>24.0</v>
      </c>
      <c r="M13781" s="3" t="s">
        <v>30</v>
      </c>
      <c r="N13781" s="3" t="s">
        <v>12762</v>
      </c>
      <c r="O13781" s="3" t="s">
        <v>12763</v>
      </c>
      <c r="P13781" s="4">
        <v>18418.0</v>
      </c>
      <c r="Q13781" s="3" t="s">
        <v>49</v>
      </c>
      <c r="S13781" s="3" t="s">
        <v>34</v>
      </c>
    </row>
    <row r="13782">
      <c r="A13782" s="2">
        <v>42318.714907407404</v>
      </c>
      <c r="B13782" s="3">
        <v>32.0</v>
      </c>
      <c r="C13782" s="3" t="s">
        <v>12673</v>
      </c>
      <c r="D13782" s="3">
        <v>60.0</v>
      </c>
      <c r="E13782" s="3" t="s">
        <v>12740</v>
      </c>
      <c r="F13782" s="3">
        <v>1.0</v>
      </c>
      <c r="G13782" s="3">
        <v>6.0</v>
      </c>
      <c r="H13782" s="3" t="s">
        <v>7796</v>
      </c>
      <c r="I13782" s="3" t="s">
        <v>12675</v>
      </c>
      <c r="J13782" s="3" t="s">
        <v>4890</v>
      </c>
      <c r="K13782" s="3" t="s">
        <v>24</v>
      </c>
      <c r="L13782" s="3">
        <v>25.0</v>
      </c>
      <c r="M13782" s="3" t="s">
        <v>25</v>
      </c>
      <c r="N13782" s="3" t="s">
        <v>12764</v>
      </c>
      <c r="O13782" s="3" t="s">
        <v>417</v>
      </c>
      <c r="P13782" s="4">
        <v>21565.0</v>
      </c>
      <c r="Q13782" s="3" t="s">
        <v>372</v>
      </c>
      <c r="R13782" s="3" t="s">
        <v>1134</v>
      </c>
      <c r="S13782" s="3" t="s">
        <v>34</v>
      </c>
    </row>
    <row r="13783">
      <c r="A13783" s="2">
        <v>42318.714907407404</v>
      </c>
      <c r="B13783" s="3">
        <v>32.0</v>
      </c>
      <c r="C13783" s="3" t="s">
        <v>12673</v>
      </c>
      <c r="D13783" s="3">
        <v>62.0</v>
      </c>
      <c r="E13783" s="3" t="s">
        <v>12765</v>
      </c>
      <c r="F13783" s="3">
        <v>1.0</v>
      </c>
      <c r="G13783" s="3">
        <v>6.0</v>
      </c>
      <c r="H13783" s="3" t="s">
        <v>7796</v>
      </c>
      <c r="I13783" s="3" t="s">
        <v>12675</v>
      </c>
      <c r="J13783" s="3" t="s">
        <v>4890</v>
      </c>
      <c r="K13783" s="3" t="s">
        <v>24</v>
      </c>
      <c r="L13783" s="3">
        <v>1.0</v>
      </c>
      <c r="M13783" s="3" t="s">
        <v>30</v>
      </c>
      <c r="N13783" s="3" t="s">
        <v>12766</v>
      </c>
      <c r="O13783" s="3" t="s">
        <v>1407</v>
      </c>
      <c r="P13783" s="4">
        <v>23850.0</v>
      </c>
      <c r="Q13783" s="3" t="s">
        <v>132</v>
      </c>
      <c r="S13783" s="3" t="s">
        <v>29</v>
      </c>
    </row>
    <row r="13784">
      <c r="A13784" s="2">
        <v>42318.714907407404</v>
      </c>
      <c r="B13784" s="3">
        <v>32.0</v>
      </c>
      <c r="C13784" s="3" t="s">
        <v>12673</v>
      </c>
      <c r="D13784" s="3">
        <v>62.0</v>
      </c>
      <c r="E13784" s="3" t="s">
        <v>12765</v>
      </c>
      <c r="F13784" s="3">
        <v>1.0</v>
      </c>
      <c r="G13784" s="3">
        <v>6.0</v>
      </c>
      <c r="H13784" s="3" t="s">
        <v>7796</v>
      </c>
      <c r="I13784" s="3" t="s">
        <v>12675</v>
      </c>
      <c r="J13784" s="3" t="s">
        <v>4890</v>
      </c>
      <c r="K13784" s="3" t="s">
        <v>24</v>
      </c>
      <c r="L13784" s="3">
        <v>2.0</v>
      </c>
      <c r="M13784" s="3" t="s">
        <v>25</v>
      </c>
      <c r="N13784" s="3" t="s">
        <v>12767</v>
      </c>
      <c r="O13784" s="3" t="s">
        <v>564</v>
      </c>
      <c r="P13784" s="4">
        <v>19980.0</v>
      </c>
      <c r="Q13784" s="3" t="s">
        <v>132</v>
      </c>
      <c r="S13784" s="3" t="s">
        <v>29</v>
      </c>
    </row>
    <row r="13785">
      <c r="A13785" s="2">
        <v>42318.714907407404</v>
      </c>
      <c r="B13785" s="3">
        <v>32.0</v>
      </c>
      <c r="C13785" s="3" t="s">
        <v>12673</v>
      </c>
      <c r="D13785" s="3">
        <v>62.0</v>
      </c>
      <c r="E13785" s="3" t="s">
        <v>12765</v>
      </c>
      <c r="F13785" s="3">
        <v>1.0</v>
      </c>
      <c r="G13785" s="3">
        <v>6.0</v>
      </c>
      <c r="H13785" s="3" t="s">
        <v>7796</v>
      </c>
      <c r="I13785" s="3" t="s">
        <v>12675</v>
      </c>
      <c r="J13785" s="3" t="s">
        <v>4890</v>
      </c>
      <c r="K13785" s="3" t="s">
        <v>24</v>
      </c>
      <c r="L13785" s="3">
        <v>3.0</v>
      </c>
      <c r="M13785" s="3" t="s">
        <v>30</v>
      </c>
      <c r="N13785" s="3" t="s">
        <v>12014</v>
      </c>
      <c r="O13785" s="3" t="s">
        <v>225</v>
      </c>
      <c r="P13785" s="4">
        <v>19805.0</v>
      </c>
      <c r="Q13785" s="3" t="s">
        <v>37</v>
      </c>
      <c r="S13785" s="3" t="s">
        <v>29</v>
      </c>
    </row>
    <row r="13786">
      <c r="A13786" s="2">
        <v>42318.714907407404</v>
      </c>
      <c r="B13786" s="3">
        <v>32.0</v>
      </c>
      <c r="C13786" s="3" t="s">
        <v>12673</v>
      </c>
      <c r="D13786" s="3">
        <v>62.0</v>
      </c>
      <c r="E13786" s="3" t="s">
        <v>12765</v>
      </c>
      <c r="F13786" s="3">
        <v>1.0</v>
      </c>
      <c r="G13786" s="3">
        <v>6.0</v>
      </c>
      <c r="H13786" s="3" t="s">
        <v>7796</v>
      </c>
      <c r="I13786" s="3" t="s">
        <v>12675</v>
      </c>
      <c r="J13786" s="3" t="s">
        <v>4890</v>
      </c>
      <c r="K13786" s="3" t="s">
        <v>24</v>
      </c>
      <c r="L13786" s="3">
        <v>4.0</v>
      </c>
      <c r="M13786" s="3" t="s">
        <v>25</v>
      </c>
      <c r="N13786" s="3" t="s">
        <v>3535</v>
      </c>
      <c r="O13786" s="3" t="s">
        <v>168</v>
      </c>
      <c r="P13786" s="4">
        <v>22464.0</v>
      </c>
      <c r="Q13786" s="3" t="s">
        <v>110</v>
      </c>
      <c r="S13786" s="3" t="s">
        <v>29</v>
      </c>
    </row>
    <row r="13787">
      <c r="A13787" s="2">
        <v>42318.714907407404</v>
      </c>
      <c r="B13787" s="3">
        <v>32.0</v>
      </c>
      <c r="C13787" s="3" t="s">
        <v>12673</v>
      </c>
      <c r="D13787" s="3">
        <v>62.0</v>
      </c>
      <c r="E13787" s="3" t="s">
        <v>12765</v>
      </c>
      <c r="F13787" s="3">
        <v>1.0</v>
      </c>
      <c r="G13787" s="3">
        <v>6.0</v>
      </c>
      <c r="H13787" s="3" t="s">
        <v>7796</v>
      </c>
      <c r="I13787" s="3" t="s">
        <v>12675</v>
      </c>
      <c r="J13787" s="3" t="s">
        <v>4890</v>
      </c>
      <c r="K13787" s="3" t="s">
        <v>24</v>
      </c>
      <c r="L13787" s="3">
        <v>5.0</v>
      </c>
      <c r="M13787" s="3" t="s">
        <v>30</v>
      </c>
      <c r="N13787" s="3" t="s">
        <v>835</v>
      </c>
      <c r="O13787" s="3" t="s">
        <v>812</v>
      </c>
      <c r="P13787" s="4">
        <v>21720.0</v>
      </c>
      <c r="Q13787" s="3" t="s">
        <v>115</v>
      </c>
      <c r="S13787" s="3" t="s">
        <v>34</v>
      </c>
    </row>
    <row r="13788">
      <c r="A13788" s="2">
        <v>42318.714907407404</v>
      </c>
      <c r="B13788" s="3">
        <v>32.0</v>
      </c>
      <c r="C13788" s="3" t="s">
        <v>12673</v>
      </c>
      <c r="D13788" s="3">
        <v>62.0</v>
      </c>
      <c r="E13788" s="3" t="s">
        <v>12765</v>
      </c>
      <c r="F13788" s="3">
        <v>1.0</v>
      </c>
      <c r="G13788" s="3">
        <v>6.0</v>
      </c>
      <c r="H13788" s="3" t="s">
        <v>7796</v>
      </c>
      <c r="I13788" s="3" t="s">
        <v>12675</v>
      </c>
      <c r="J13788" s="3" t="s">
        <v>4890</v>
      </c>
      <c r="K13788" s="3" t="s">
        <v>24</v>
      </c>
      <c r="L13788" s="3">
        <v>6.0</v>
      </c>
      <c r="M13788" s="3" t="s">
        <v>25</v>
      </c>
      <c r="N13788" s="3" t="s">
        <v>496</v>
      </c>
      <c r="O13788" s="3" t="s">
        <v>415</v>
      </c>
      <c r="P13788" s="4">
        <v>20489.0</v>
      </c>
      <c r="Q13788" s="3" t="s">
        <v>115</v>
      </c>
      <c r="S13788" s="3" t="s">
        <v>34</v>
      </c>
    </row>
    <row r="13789">
      <c r="A13789" s="2">
        <v>42318.714907407404</v>
      </c>
      <c r="B13789" s="3">
        <v>32.0</v>
      </c>
      <c r="C13789" s="3" t="s">
        <v>12673</v>
      </c>
      <c r="D13789" s="3">
        <v>62.0</v>
      </c>
      <c r="E13789" s="3" t="s">
        <v>12765</v>
      </c>
      <c r="F13789" s="3">
        <v>1.0</v>
      </c>
      <c r="G13789" s="3">
        <v>6.0</v>
      </c>
      <c r="H13789" s="3" t="s">
        <v>7796</v>
      </c>
      <c r="I13789" s="3" t="s">
        <v>12675</v>
      </c>
      <c r="J13789" s="3" t="s">
        <v>4890</v>
      </c>
      <c r="K13789" s="3" t="s">
        <v>24</v>
      </c>
      <c r="L13789" s="3">
        <v>7.0</v>
      </c>
      <c r="M13789" s="3" t="s">
        <v>30</v>
      </c>
      <c r="N13789" s="3" t="s">
        <v>1046</v>
      </c>
      <c r="O13789" s="3" t="s">
        <v>57</v>
      </c>
      <c r="P13789" s="4">
        <v>23905.0</v>
      </c>
      <c r="Q13789" s="3" t="s">
        <v>52</v>
      </c>
      <c r="S13789" s="3" t="s">
        <v>34</v>
      </c>
    </row>
    <row r="13790">
      <c r="A13790" s="2">
        <v>42318.714907407404</v>
      </c>
      <c r="B13790" s="3">
        <v>32.0</v>
      </c>
      <c r="C13790" s="3" t="s">
        <v>12673</v>
      </c>
      <c r="D13790" s="3">
        <v>62.0</v>
      </c>
      <c r="E13790" s="3" t="s">
        <v>12765</v>
      </c>
      <c r="F13790" s="3">
        <v>1.0</v>
      </c>
      <c r="G13790" s="3">
        <v>6.0</v>
      </c>
      <c r="H13790" s="3" t="s">
        <v>7796</v>
      </c>
      <c r="I13790" s="3" t="s">
        <v>12675</v>
      </c>
      <c r="J13790" s="3" t="s">
        <v>4890</v>
      </c>
      <c r="K13790" s="3" t="s">
        <v>24</v>
      </c>
      <c r="L13790" s="3">
        <v>8.0</v>
      </c>
      <c r="M13790" s="3" t="s">
        <v>25</v>
      </c>
      <c r="N13790" s="3" t="s">
        <v>12768</v>
      </c>
      <c r="O13790" s="3" t="s">
        <v>613</v>
      </c>
      <c r="P13790" s="4">
        <v>26118.0</v>
      </c>
      <c r="Q13790" s="3" t="s">
        <v>372</v>
      </c>
      <c r="S13790" s="3" t="s">
        <v>34</v>
      </c>
    </row>
    <row r="13791">
      <c r="A13791" s="2">
        <v>42318.714907407404</v>
      </c>
      <c r="B13791" s="3">
        <v>32.0</v>
      </c>
      <c r="C13791" s="3" t="s">
        <v>12673</v>
      </c>
      <c r="D13791" s="3">
        <v>62.0</v>
      </c>
      <c r="E13791" s="3" t="s">
        <v>12765</v>
      </c>
      <c r="F13791" s="3">
        <v>1.0</v>
      </c>
      <c r="G13791" s="3">
        <v>6.0</v>
      </c>
      <c r="H13791" s="3" t="s">
        <v>7796</v>
      </c>
      <c r="I13791" s="3" t="s">
        <v>12675</v>
      </c>
      <c r="J13791" s="3" t="s">
        <v>4890</v>
      </c>
      <c r="K13791" s="3" t="s">
        <v>24</v>
      </c>
      <c r="L13791" s="3">
        <v>9.0</v>
      </c>
      <c r="M13791" s="3" t="s">
        <v>30</v>
      </c>
      <c r="N13791" s="3" t="s">
        <v>12769</v>
      </c>
      <c r="O13791" s="3" t="s">
        <v>697</v>
      </c>
      <c r="P13791" s="4">
        <v>29238.0</v>
      </c>
      <c r="Q13791" s="3" t="s">
        <v>1955</v>
      </c>
      <c r="S13791" s="3" t="s">
        <v>34</v>
      </c>
    </row>
    <row r="13792">
      <c r="A13792" s="2">
        <v>42318.714907407404</v>
      </c>
      <c r="B13792" s="3">
        <v>32.0</v>
      </c>
      <c r="C13792" s="3" t="s">
        <v>12673</v>
      </c>
      <c r="D13792" s="3">
        <v>62.0</v>
      </c>
      <c r="E13792" s="3" t="s">
        <v>12765</v>
      </c>
      <c r="F13792" s="3">
        <v>1.0</v>
      </c>
      <c r="G13792" s="3">
        <v>6.0</v>
      </c>
      <c r="H13792" s="3" t="s">
        <v>7796</v>
      </c>
      <c r="I13792" s="3" t="s">
        <v>12675</v>
      </c>
      <c r="J13792" s="3" t="s">
        <v>4890</v>
      </c>
      <c r="K13792" s="3" t="s">
        <v>24</v>
      </c>
      <c r="L13792" s="3">
        <v>10.0</v>
      </c>
      <c r="M13792" s="3" t="s">
        <v>25</v>
      </c>
      <c r="N13792" s="3" t="s">
        <v>12770</v>
      </c>
      <c r="O13792" s="3" t="s">
        <v>281</v>
      </c>
      <c r="P13792" s="4">
        <v>23423.0</v>
      </c>
      <c r="Q13792" s="3" t="s">
        <v>60</v>
      </c>
      <c r="S13792" s="3" t="s">
        <v>34</v>
      </c>
    </row>
    <row r="13793">
      <c r="A13793" s="2">
        <v>42318.714907407404</v>
      </c>
      <c r="B13793" s="3">
        <v>32.0</v>
      </c>
      <c r="C13793" s="3" t="s">
        <v>12673</v>
      </c>
      <c r="D13793" s="3">
        <v>62.0</v>
      </c>
      <c r="E13793" s="3" t="s">
        <v>12765</v>
      </c>
      <c r="F13793" s="3">
        <v>1.0</v>
      </c>
      <c r="G13793" s="3">
        <v>6.0</v>
      </c>
      <c r="H13793" s="3" t="s">
        <v>7796</v>
      </c>
      <c r="I13793" s="3" t="s">
        <v>12675</v>
      </c>
      <c r="J13793" s="3" t="s">
        <v>4890</v>
      </c>
      <c r="K13793" s="3" t="s">
        <v>24</v>
      </c>
      <c r="L13793" s="3">
        <v>11.0</v>
      </c>
      <c r="M13793" s="3" t="s">
        <v>30</v>
      </c>
      <c r="N13793" s="3" t="s">
        <v>12771</v>
      </c>
      <c r="O13793" s="3" t="s">
        <v>1519</v>
      </c>
      <c r="P13793" s="4">
        <v>30885.0</v>
      </c>
      <c r="Q13793" s="3" t="s">
        <v>79</v>
      </c>
      <c r="S13793" s="3" t="s">
        <v>34</v>
      </c>
    </row>
    <row r="13794">
      <c r="A13794" s="2">
        <v>42318.714907407404</v>
      </c>
      <c r="B13794" s="3">
        <v>32.0</v>
      </c>
      <c r="C13794" s="3" t="s">
        <v>12673</v>
      </c>
      <c r="D13794" s="3">
        <v>62.0</v>
      </c>
      <c r="E13794" s="3" t="s">
        <v>12765</v>
      </c>
      <c r="F13794" s="3">
        <v>1.0</v>
      </c>
      <c r="G13794" s="3">
        <v>6.0</v>
      </c>
      <c r="H13794" s="3" t="s">
        <v>7796</v>
      </c>
      <c r="I13794" s="3" t="s">
        <v>12675</v>
      </c>
      <c r="J13794" s="3" t="s">
        <v>4890</v>
      </c>
      <c r="K13794" s="3" t="s">
        <v>24</v>
      </c>
      <c r="L13794" s="3">
        <v>12.0</v>
      </c>
      <c r="M13794" s="3" t="s">
        <v>25</v>
      </c>
      <c r="N13794" s="3" t="s">
        <v>12772</v>
      </c>
      <c r="O13794" s="3" t="s">
        <v>664</v>
      </c>
      <c r="P13794" s="4">
        <v>21695.0</v>
      </c>
      <c r="Q13794" s="3" t="s">
        <v>145</v>
      </c>
      <c r="S13794" s="3" t="s">
        <v>34</v>
      </c>
    </row>
    <row r="13795">
      <c r="A13795" s="2">
        <v>42318.714907407404</v>
      </c>
      <c r="B13795" s="3">
        <v>32.0</v>
      </c>
      <c r="C13795" s="3" t="s">
        <v>12673</v>
      </c>
      <c r="D13795" s="3">
        <v>62.0</v>
      </c>
      <c r="E13795" s="3" t="s">
        <v>12765</v>
      </c>
      <c r="F13795" s="3">
        <v>1.0</v>
      </c>
      <c r="G13795" s="3">
        <v>6.0</v>
      </c>
      <c r="H13795" s="3" t="s">
        <v>7796</v>
      </c>
      <c r="I13795" s="3" t="s">
        <v>12675</v>
      </c>
      <c r="J13795" s="3" t="s">
        <v>4890</v>
      </c>
      <c r="K13795" s="3" t="s">
        <v>24</v>
      </c>
      <c r="L13795" s="3">
        <v>13.0</v>
      </c>
      <c r="M13795" s="3" t="s">
        <v>30</v>
      </c>
      <c r="N13795" s="3" t="s">
        <v>12773</v>
      </c>
      <c r="O13795" s="3" t="s">
        <v>633</v>
      </c>
      <c r="P13795" s="4">
        <v>21925.0</v>
      </c>
      <c r="Q13795" s="3" t="s">
        <v>43</v>
      </c>
      <c r="S13795" s="3" t="s">
        <v>34</v>
      </c>
    </row>
    <row r="13796">
      <c r="A13796" s="2">
        <v>42318.714907407404</v>
      </c>
      <c r="B13796" s="3">
        <v>32.0</v>
      </c>
      <c r="C13796" s="3" t="s">
        <v>12673</v>
      </c>
      <c r="D13796" s="3">
        <v>62.0</v>
      </c>
      <c r="E13796" s="3" t="s">
        <v>12765</v>
      </c>
      <c r="F13796" s="3">
        <v>1.0</v>
      </c>
      <c r="G13796" s="3">
        <v>6.0</v>
      </c>
      <c r="H13796" s="3" t="s">
        <v>7796</v>
      </c>
      <c r="I13796" s="3" t="s">
        <v>12675</v>
      </c>
      <c r="J13796" s="3" t="s">
        <v>4890</v>
      </c>
      <c r="K13796" s="3" t="s">
        <v>24</v>
      </c>
      <c r="L13796" s="3">
        <v>14.0</v>
      </c>
      <c r="M13796" s="3" t="s">
        <v>25</v>
      </c>
      <c r="N13796" s="3" t="s">
        <v>12774</v>
      </c>
      <c r="O13796" s="3" t="s">
        <v>401</v>
      </c>
      <c r="P13796" s="4">
        <v>24953.0</v>
      </c>
      <c r="Q13796" s="3" t="s">
        <v>372</v>
      </c>
      <c r="S13796" s="3" t="s">
        <v>34</v>
      </c>
    </row>
    <row r="13797">
      <c r="A13797" s="2">
        <v>42318.714907407404</v>
      </c>
      <c r="B13797" s="3">
        <v>32.0</v>
      </c>
      <c r="C13797" s="3" t="s">
        <v>12673</v>
      </c>
      <c r="D13797" s="3">
        <v>62.0</v>
      </c>
      <c r="E13797" s="3" t="s">
        <v>12765</v>
      </c>
      <c r="F13797" s="3">
        <v>1.0</v>
      </c>
      <c r="G13797" s="3">
        <v>6.0</v>
      </c>
      <c r="H13797" s="3" t="s">
        <v>7796</v>
      </c>
      <c r="I13797" s="3" t="s">
        <v>12675</v>
      </c>
      <c r="J13797" s="3" t="s">
        <v>4890</v>
      </c>
      <c r="K13797" s="3" t="s">
        <v>24</v>
      </c>
      <c r="L13797" s="3">
        <v>15.0</v>
      </c>
      <c r="M13797" s="3" t="s">
        <v>30</v>
      </c>
      <c r="N13797" s="3" t="s">
        <v>12775</v>
      </c>
      <c r="O13797" s="3" t="s">
        <v>1116</v>
      </c>
      <c r="P13797" s="4">
        <v>27880.0</v>
      </c>
      <c r="Q13797" s="3" t="s">
        <v>37</v>
      </c>
      <c r="S13797" s="3" t="s">
        <v>34</v>
      </c>
    </row>
    <row r="13798">
      <c r="A13798" s="2">
        <v>42318.714907407404</v>
      </c>
      <c r="B13798" s="3">
        <v>32.0</v>
      </c>
      <c r="C13798" s="3" t="s">
        <v>12673</v>
      </c>
      <c r="D13798" s="3">
        <v>62.0</v>
      </c>
      <c r="E13798" s="3" t="s">
        <v>12765</v>
      </c>
      <c r="F13798" s="3">
        <v>1.0</v>
      </c>
      <c r="G13798" s="3">
        <v>6.0</v>
      </c>
      <c r="H13798" s="3" t="s">
        <v>7796</v>
      </c>
      <c r="I13798" s="3" t="s">
        <v>12675</v>
      </c>
      <c r="J13798" s="3" t="s">
        <v>4890</v>
      </c>
      <c r="K13798" s="3" t="s">
        <v>24</v>
      </c>
      <c r="L13798" s="3">
        <v>16.0</v>
      </c>
      <c r="M13798" s="3" t="s">
        <v>25</v>
      </c>
      <c r="N13798" s="3" t="s">
        <v>12776</v>
      </c>
      <c r="O13798" s="3" t="s">
        <v>502</v>
      </c>
      <c r="P13798" s="4">
        <v>18955.0</v>
      </c>
      <c r="Q13798" s="3" t="s">
        <v>145</v>
      </c>
      <c r="S13798" s="3" t="s">
        <v>34</v>
      </c>
    </row>
    <row r="13799">
      <c r="A13799" s="2">
        <v>42318.714907407404</v>
      </c>
      <c r="B13799" s="3">
        <v>32.0</v>
      </c>
      <c r="C13799" s="3" t="s">
        <v>12673</v>
      </c>
      <c r="D13799" s="3">
        <v>62.0</v>
      </c>
      <c r="E13799" s="3" t="s">
        <v>12765</v>
      </c>
      <c r="F13799" s="3">
        <v>1.0</v>
      </c>
      <c r="G13799" s="3">
        <v>6.0</v>
      </c>
      <c r="H13799" s="3" t="s">
        <v>7796</v>
      </c>
      <c r="I13799" s="3" t="s">
        <v>12675</v>
      </c>
      <c r="J13799" s="3" t="s">
        <v>4890</v>
      </c>
      <c r="K13799" s="3" t="s">
        <v>24</v>
      </c>
      <c r="L13799" s="3">
        <v>17.0</v>
      </c>
      <c r="M13799" s="3" t="s">
        <v>30</v>
      </c>
      <c r="N13799" s="3" t="s">
        <v>12777</v>
      </c>
      <c r="O13799" s="3" t="s">
        <v>633</v>
      </c>
      <c r="P13799" s="4">
        <v>20889.0</v>
      </c>
      <c r="Q13799" s="3" t="s">
        <v>72</v>
      </c>
      <c r="S13799" s="3" t="s">
        <v>34</v>
      </c>
    </row>
    <row r="13800">
      <c r="A13800" s="2">
        <v>42318.714907407404</v>
      </c>
      <c r="B13800" s="3">
        <v>32.0</v>
      </c>
      <c r="C13800" s="3" t="s">
        <v>12673</v>
      </c>
      <c r="D13800" s="3">
        <v>62.0</v>
      </c>
      <c r="E13800" s="3" t="s">
        <v>12765</v>
      </c>
      <c r="F13800" s="3">
        <v>1.0</v>
      </c>
      <c r="G13800" s="3">
        <v>6.0</v>
      </c>
      <c r="H13800" s="3" t="s">
        <v>7796</v>
      </c>
      <c r="I13800" s="3" t="s">
        <v>12675</v>
      </c>
      <c r="J13800" s="3" t="s">
        <v>4890</v>
      </c>
      <c r="K13800" s="3" t="s">
        <v>24</v>
      </c>
      <c r="L13800" s="3">
        <v>18.0</v>
      </c>
      <c r="M13800" s="3" t="s">
        <v>25</v>
      </c>
      <c r="N13800" s="3" t="s">
        <v>192</v>
      </c>
      <c r="O13800" s="3" t="s">
        <v>104</v>
      </c>
      <c r="P13800" s="4">
        <v>22277.0</v>
      </c>
      <c r="Q13800" s="3" t="s">
        <v>52</v>
      </c>
      <c r="S13800" s="3" t="s">
        <v>34</v>
      </c>
    </row>
    <row r="13801">
      <c r="A13801" s="2">
        <v>42318.714907407404</v>
      </c>
      <c r="B13801" s="3">
        <v>32.0</v>
      </c>
      <c r="C13801" s="3" t="s">
        <v>12673</v>
      </c>
      <c r="D13801" s="3">
        <v>62.0</v>
      </c>
      <c r="E13801" s="3" t="s">
        <v>12765</v>
      </c>
      <c r="F13801" s="3">
        <v>1.0</v>
      </c>
      <c r="G13801" s="3">
        <v>6.0</v>
      </c>
      <c r="H13801" s="3" t="s">
        <v>7796</v>
      </c>
      <c r="I13801" s="3" t="s">
        <v>12675</v>
      </c>
      <c r="J13801" s="3" t="s">
        <v>4890</v>
      </c>
      <c r="K13801" s="3" t="s">
        <v>24</v>
      </c>
      <c r="L13801" s="3">
        <v>19.0</v>
      </c>
      <c r="M13801" s="3" t="s">
        <v>30</v>
      </c>
      <c r="N13801" s="3" t="s">
        <v>12778</v>
      </c>
      <c r="O13801" s="3" t="s">
        <v>12779</v>
      </c>
      <c r="P13801" s="4">
        <v>31293.0</v>
      </c>
      <c r="Q13801" s="3" t="s">
        <v>40</v>
      </c>
      <c r="S13801" s="3" t="s">
        <v>34</v>
      </c>
    </row>
    <row r="13802">
      <c r="A13802" s="2">
        <v>42318.714907407404</v>
      </c>
      <c r="B13802" s="3">
        <v>32.0</v>
      </c>
      <c r="C13802" s="3" t="s">
        <v>12673</v>
      </c>
      <c r="D13802" s="3">
        <v>62.0</v>
      </c>
      <c r="E13802" s="3" t="s">
        <v>12765</v>
      </c>
      <c r="F13802" s="3">
        <v>1.0</v>
      </c>
      <c r="G13802" s="3">
        <v>6.0</v>
      </c>
      <c r="H13802" s="3" t="s">
        <v>7796</v>
      </c>
      <c r="I13802" s="3" t="s">
        <v>12675</v>
      </c>
      <c r="J13802" s="3" t="s">
        <v>4890</v>
      </c>
      <c r="K13802" s="3" t="s">
        <v>24</v>
      </c>
      <c r="L13802" s="3">
        <v>20.0</v>
      </c>
      <c r="M13802" s="3" t="s">
        <v>25</v>
      </c>
      <c r="N13802" s="3" t="s">
        <v>12780</v>
      </c>
      <c r="O13802" s="3" t="s">
        <v>401</v>
      </c>
      <c r="P13802" s="4">
        <v>25658.0</v>
      </c>
      <c r="Q13802" s="3" t="s">
        <v>228</v>
      </c>
      <c r="S13802" s="3" t="s">
        <v>34</v>
      </c>
    </row>
    <row r="13803">
      <c r="A13803" s="2">
        <v>42318.714907407404</v>
      </c>
      <c r="B13803" s="3">
        <v>32.0</v>
      </c>
      <c r="C13803" s="3" t="s">
        <v>12673</v>
      </c>
      <c r="D13803" s="3">
        <v>62.0</v>
      </c>
      <c r="E13803" s="3" t="s">
        <v>12765</v>
      </c>
      <c r="F13803" s="3">
        <v>1.0</v>
      </c>
      <c r="G13803" s="3">
        <v>6.0</v>
      </c>
      <c r="H13803" s="3" t="s">
        <v>7796</v>
      </c>
      <c r="I13803" s="3" t="s">
        <v>12675</v>
      </c>
      <c r="J13803" s="3" t="s">
        <v>4890</v>
      </c>
      <c r="K13803" s="3" t="s">
        <v>24</v>
      </c>
      <c r="L13803" s="3">
        <v>21.0</v>
      </c>
      <c r="M13803" s="3" t="s">
        <v>30</v>
      </c>
      <c r="N13803" s="3" t="s">
        <v>7076</v>
      </c>
      <c r="O13803" s="3" t="s">
        <v>57</v>
      </c>
      <c r="P13803" s="4">
        <v>27140.0</v>
      </c>
      <c r="Q13803" s="3" t="s">
        <v>37</v>
      </c>
      <c r="S13803" s="3" t="s">
        <v>34</v>
      </c>
    </row>
    <row r="13804">
      <c r="A13804" s="2">
        <v>42318.714907407404</v>
      </c>
      <c r="B13804" s="3">
        <v>32.0</v>
      </c>
      <c r="C13804" s="3" t="s">
        <v>12673</v>
      </c>
      <c r="D13804" s="3">
        <v>62.0</v>
      </c>
      <c r="E13804" s="3" t="s">
        <v>12765</v>
      </c>
      <c r="F13804" s="3">
        <v>1.0</v>
      </c>
      <c r="G13804" s="3">
        <v>6.0</v>
      </c>
      <c r="H13804" s="3" t="s">
        <v>7796</v>
      </c>
      <c r="I13804" s="3" t="s">
        <v>12675</v>
      </c>
      <c r="J13804" s="3" t="s">
        <v>4890</v>
      </c>
      <c r="K13804" s="3" t="s">
        <v>24</v>
      </c>
      <c r="L13804" s="3">
        <v>22.0</v>
      </c>
      <c r="M13804" s="3" t="s">
        <v>25</v>
      </c>
      <c r="N13804" s="3" t="s">
        <v>12781</v>
      </c>
      <c r="O13804" s="3" t="s">
        <v>338</v>
      </c>
      <c r="P13804" s="4">
        <v>28374.0</v>
      </c>
      <c r="Q13804" s="3" t="s">
        <v>75</v>
      </c>
      <c r="S13804" s="3" t="s">
        <v>34</v>
      </c>
    </row>
    <row r="13805">
      <c r="A13805" s="2">
        <v>42318.714907407404</v>
      </c>
      <c r="B13805" s="3">
        <v>32.0</v>
      </c>
      <c r="C13805" s="3" t="s">
        <v>12673</v>
      </c>
      <c r="D13805" s="3">
        <v>62.0</v>
      </c>
      <c r="E13805" s="3" t="s">
        <v>12765</v>
      </c>
      <c r="F13805" s="3">
        <v>1.0</v>
      </c>
      <c r="G13805" s="3">
        <v>6.0</v>
      </c>
      <c r="H13805" s="3" t="s">
        <v>7796</v>
      </c>
      <c r="I13805" s="3" t="s">
        <v>12675</v>
      </c>
      <c r="J13805" s="3" t="s">
        <v>4890</v>
      </c>
      <c r="K13805" s="3" t="s">
        <v>24</v>
      </c>
      <c r="L13805" s="3">
        <v>23.0</v>
      </c>
      <c r="M13805" s="3" t="s">
        <v>30</v>
      </c>
      <c r="N13805" s="3" t="s">
        <v>12782</v>
      </c>
      <c r="O13805" s="3" t="s">
        <v>283</v>
      </c>
      <c r="P13805" s="4">
        <v>24937.0</v>
      </c>
      <c r="Q13805" s="3" t="s">
        <v>40</v>
      </c>
      <c r="S13805" s="3" t="s">
        <v>34</v>
      </c>
    </row>
    <row r="13806">
      <c r="A13806" s="2">
        <v>42318.714907407404</v>
      </c>
      <c r="B13806" s="3">
        <v>32.0</v>
      </c>
      <c r="C13806" s="3" t="s">
        <v>12673</v>
      </c>
      <c r="D13806" s="3">
        <v>62.0</v>
      </c>
      <c r="E13806" s="3" t="s">
        <v>12765</v>
      </c>
      <c r="F13806" s="3">
        <v>1.0</v>
      </c>
      <c r="G13806" s="3">
        <v>6.0</v>
      </c>
      <c r="H13806" s="3" t="s">
        <v>7796</v>
      </c>
      <c r="I13806" s="3" t="s">
        <v>12675</v>
      </c>
      <c r="J13806" s="3" t="s">
        <v>4890</v>
      </c>
      <c r="K13806" s="3" t="s">
        <v>24</v>
      </c>
      <c r="L13806" s="3">
        <v>24.0</v>
      </c>
      <c r="M13806" s="3" t="s">
        <v>25</v>
      </c>
      <c r="N13806" s="3" t="s">
        <v>12783</v>
      </c>
      <c r="O13806" s="3" t="s">
        <v>5060</v>
      </c>
      <c r="P13806" s="4">
        <v>26928.0</v>
      </c>
      <c r="Q13806" s="3" t="s">
        <v>79</v>
      </c>
      <c r="S13806" s="3" t="s">
        <v>34</v>
      </c>
    </row>
    <row r="13807">
      <c r="A13807" s="2">
        <v>42318.714907407404</v>
      </c>
      <c r="B13807" s="3">
        <v>32.0</v>
      </c>
      <c r="C13807" s="3" t="s">
        <v>12673</v>
      </c>
      <c r="D13807" s="3">
        <v>62.0</v>
      </c>
      <c r="E13807" s="3" t="s">
        <v>12765</v>
      </c>
      <c r="F13807" s="3">
        <v>1.0</v>
      </c>
      <c r="G13807" s="3">
        <v>6.0</v>
      </c>
      <c r="H13807" s="3" t="s">
        <v>7796</v>
      </c>
      <c r="I13807" s="3" t="s">
        <v>12675</v>
      </c>
      <c r="J13807" s="3" t="s">
        <v>4890</v>
      </c>
      <c r="K13807" s="3" t="s">
        <v>24</v>
      </c>
      <c r="L13807" s="3">
        <v>25.0</v>
      </c>
      <c r="M13807" s="3" t="s">
        <v>30</v>
      </c>
      <c r="N13807" s="3" t="s">
        <v>12784</v>
      </c>
      <c r="O13807" s="3" t="s">
        <v>249</v>
      </c>
      <c r="P13807" s="4">
        <v>20385.0</v>
      </c>
      <c r="Q13807" s="3" t="s">
        <v>86</v>
      </c>
      <c r="S13807" s="3" t="s">
        <v>34</v>
      </c>
    </row>
    <row r="13808">
      <c r="A13808" s="2">
        <v>42318.714907407404</v>
      </c>
      <c r="B13808" s="3">
        <v>32.0</v>
      </c>
      <c r="C13808" s="3" t="s">
        <v>12673</v>
      </c>
      <c r="D13808" s="3">
        <v>62.0</v>
      </c>
      <c r="E13808" s="3" t="s">
        <v>12765</v>
      </c>
      <c r="F13808" s="3">
        <v>1.0</v>
      </c>
      <c r="G13808" s="3">
        <v>6.0</v>
      </c>
      <c r="H13808" s="3" t="s">
        <v>7796</v>
      </c>
      <c r="I13808" s="3" t="s">
        <v>12675</v>
      </c>
      <c r="J13808" s="3" t="s">
        <v>4890</v>
      </c>
      <c r="K13808" s="3" t="s">
        <v>24</v>
      </c>
      <c r="L13808" s="3">
        <v>26.0</v>
      </c>
      <c r="M13808" s="3" t="s">
        <v>25</v>
      </c>
      <c r="N13808" s="3" t="s">
        <v>12785</v>
      </c>
      <c r="O13808" s="3" t="s">
        <v>1014</v>
      </c>
      <c r="P13808" s="4">
        <v>25876.0</v>
      </c>
      <c r="Q13808" s="3" t="s">
        <v>110</v>
      </c>
      <c r="S13808" s="3" t="s">
        <v>34</v>
      </c>
    </row>
    <row r="13809">
      <c r="A13809" s="2">
        <v>42318.714907407404</v>
      </c>
      <c r="B13809" s="3">
        <v>32.0</v>
      </c>
      <c r="C13809" s="3" t="s">
        <v>12673</v>
      </c>
      <c r="D13809" s="3">
        <v>62.0</v>
      </c>
      <c r="E13809" s="3" t="s">
        <v>12765</v>
      </c>
      <c r="F13809" s="3">
        <v>1.0</v>
      </c>
      <c r="G13809" s="3">
        <v>6.0</v>
      </c>
      <c r="H13809" s="3" t="s">
        <v>7796</v>
      </c>
      <c r="I13809" s="3" t="s">
        <v>12675</v>
      </c>
      <c r="J13809" s="3" t="s">
        <v>4890</v>
      </c>
      <c r="K13809" s="3" t="s">
        <v>24</v>
      </c>
      <c r="L13809" s="3">
        <v>27.0</v>
      </c>
      <c r="M13809" s="3" t="s">
        <v>30</v>
      </c>
      <c r="N13809" s="3" t="s">
        <v>12786</v>
      </c>
      <c r="O13809" s="3" t="s">
        <v>171</v>
      </c>
      <c r="P13809" s="4">
        <v>21009.0</v>
      </c>
      <c r="Q13809" s="3" t="s">
        <v>40</v>
      </c>
      <c r="S13809" s="3" t="s">
        <v>34</v>
      </c>
    </row>
    <row r="13810">
      <c r="A13810" s="2">
        <v>42318.714907407404</v>
      </c>
      <c r="B13810" s="3">
        <v>32.0</v>
      </c>
      <c r="C13810" s="3" t="s">
        <v>12673</v>
      </c>
      <c r="D13810" s="3">
        <v>62.0</v>
      </c>
      <c r="E13810" s="3" t="s">
        <v>12765</v>
      </c>
      <c r="F13810" s="3">
        <v>1.0</v>
      </c>
      <c r="G13810" s="3">
        <v>6.0</v>
      </c>
      <c r="H13810" s="3" t="s">
        <v>7796</v>
      </c>
      <c r="I13810" s="3" t="s">
        <v>12675</v>
      </c>
      <c r="J13810" s="3" t="s">
        <v>4890</v>
      </c>
      <c r="K13810" s="3" t="s">
        <v>24</v>
      </c>
      <c r="L13810" s="3">
        <v>28.0</v>
      </c>
      <c r="M13810" s="3" t="s">
        <v>25</v>
      </c>
      <c r="N13810" s="3" t="s">
        <v>38</v>
      </c>
      <c r="O13810" s="3" t="s">
        <v>613</v>
      </c>
      <c r="P13810" s="4">
        <v>29502.0</v>
      </c>
      <c r="Q13810" s="3" t="s">
        <v>37</v>
      </c>
      <c r="S13810" s="3" t="s">
        <v>34</v>
      </c>
    </row>
    <row r="13811">
      <c r="A13811" s="2">
        <v>42318.714907407404</v>
      </c>
      <c r="B13811" s="3">
        <v>32.0</v>
      </c>
      <c r="C13811" s="3" t="s">
        <v>12673</v>
      </c>
      <c r="D13811" s="3">
        <v>62.0</v>
      </c>
      <c r="E13811" s="3" t="s">
        <v>12765</v>
      </c>
      <c r="F13811" s="3">
        <v>1.0</v>
      </c>
      <c r="G13811" s="3">
        <v>6.0</v>
      </c>
      <c r="H13811" s="3" t="s">
        <v>7796</v>
      </c>
      <c r="I13811" s="3" t="s">
        <v>12675</v>
      </c>
      <c r="J13811" s="3" t="s">
        <v>4890</v>
      </c>
      <c r="K13811" s="3" t="s">
        <v>24</v>
      </c>
      <c r="L13811" s="3">
        <v>29.0</v>
      </c>
      <c r="M13811" s="3" t="s">
        <v>30</v>
      </c>
      <c r="N13811" s="3" t="s">
        <v>3936</v>
      </c>
      <c r="O13811" s="3" t="s">
        <v>633</v>
      </c>
      <c r="P13811" s="4">
        <v>25114.0</v>
      </c>
      <c r="Q13811" s="3" t="s">
        <v>1159</v>
      </c>
      <c r="S13811" s="3" t="s">
        <v>34</v>
      </c>
    </row>
    <row r="13812">
      <c r="A13812" s="2">
        <v>42318.714907407404</v>
      </c>
      <c r="B13812" s="3">
        <v>32.0</v>
      </c>
      <c r="C13812" s="3" t="s">
        <v>12673</v>
      </c>
      <c r="D13812" s="3">
        <v>62.0</v>
      </c>
      <c r="E13812" s="3" t="s">
        <v>12765</v>
      </c>
      <c r="F13812" s="3">
        <v>1.0</v>
      </c>
      <c r="G13812" s="3">
        <v>6.0</v>
      </c>
      <c r="H13812" s="3" t="s">
        <v>7796</v>
      </c>
      <c r="I13812" s="3" t="s">
        <v>12675</v>
      </c>
      <c r="J13812" s="3" t="s">
        <v>4890</v>
      </c>
      <c r="K13812" s="3" t="s">
        <v>24</v>
      </c>
      <c r="L13812" s="3">
        <v>30.0</v>
      </c>
      <c r="M13812" s="3" t="s">
        <v>25</v>
      </c>
      <c r="N13812" s="3" t="s">
        <v>2045</v>
      </c>
      <c r="O13812" s="3" t="s">
        <v>502</v>
      </c>
      <c r="P13812" s="4">
        <v>21521.0</v>
      </c>
      <c r="Q13812" s="3" t="s">
        <v>75</v>
      </c>
      <c r="S13812" s="3" t="s">
        <v>34</v>
      </c>
    </row>
    <row r="13813">
      <c r="A13813" s="2">
        <v>42318.714907407404</v>
      </c>
      <c r="B13813" s="3">
        <v>32.0</v>
      </c>
      <c r="C13813" s="3" t="s">
        <v>12673</v>
      </c>
      <c r="D13813" s="3">
        <v>62.0</v>
      </c>
      <c r="E13813" s="3" t="s">
        <v>12765</v>
      </c>
      <c r="F13813" s="3">
        <v>1.0</v>
      </c>
      <c r="G13813" s="3">
        <v>6.0</v>
      </c>
      <c r="H13813" s="3" t="s">
        <v>7796</v>
      </c>
      <c r="I13813" s="3" t="s">
        <v>12675</v>
      </c>
      <c r="J13813" s="3" t="s">
        <v>4890</v>
      </c>
      <c r="K13813" s="3" t="s">
        <v>24</v>
      </c>
      <c r="L13813" s="3">
        <v>31.0</v>
      </c>
      <c r="M13813" s="3" t="s">
        <v>30</v>
      </c>
      <c r="N13813" s="3" t="s">
        <v>12787</v>
      </c>
      <c r="O13813" s="3" t="s">
        <v>803</v>
      </c>
      <c r="P13813" s="4">
        <v>23141.0</v>
      </c>
      <c r="Q13813" s="3" t="s">
        <v>372</v>
      </c>
      <c r="S13813" s="3" t="s">
        <v>34</v>
      </c>
    </row>
    <row r="13814">
      <c r="A13814" s="2">
        <v>42318.714907407404</v>
      </c>
      <c r="B13814" s="3">
        <v>32.0</v>
      </c>
      <c r="C13814" s="3" t="s">
        <v>12673</v>
      </c>
      <c r="D13814" s="3">
        <v>62.0</v>
      </c>
      <c r="E13814" s="3" t="s">
        <v>12765</v>
      </c>
      <c r="F13814" s="3">
        <v>1.0</v>
      </c>
      <c r="G13814" s="3">
        <v>6.0</v>
      </c>
      <c r="H13814" s="3" t="s">
        <v>7796</v>
      </c>
      <c r="I13814" s="3" t="s">
        <v>12675</v>
      </c>
      <c r="J13814" s="3" t="s">
        <v>4890</v>
      </c>
      <c r="K13814" s="3" t="s">
        <v>24</v>
      </c>
      <c r="L13814" s="3">
        <v>32.0</v>
      </c>
      <c r="M13814" s="3" t="s">
        <v>25</v>
      </c>
      <c r="N13814" s="3" t="s">
        <v>12788</v>
      </c>
      <c r="O13814" s="3" t="s">
        <v>618</v>
      </c>
      <c r="P13814" s="4">
        <v>25351.0</v>
      </c>
      <c r="Q13814" s="3" t="s">
        <v>115</v>
      </c>
      <c r="S13814" s="3" t="s">
        <v>34</v>
      </c>
    </row>
    <row r="13815">
      <c r="A13815" s="2">
        <v>42318.714907407404</v>
      </c>
      <c r="B13815" s="3">
        <v>32.0</v>
      </c>
      <c r="C13815" s="3" t="s">
        <v>12673</v>
      </c>
      <c r="D13815" s="3">
        <v>62.0</v>
      </c>
      <c r="E13815" s="3" t="s">
        <v>12765</v>
      </c>
      <c r="F13815" s="3">
        <v>1.0</v>
      </c>
      <c r="G13815" s="3">
        <v>6.0</v>
      </c>
      <c r="H13815" s="3" t="s">
        <v>7796</v>
      </c>
      <c r="I13815" s="3" t="s">
        <v>12675</v>
      </c>
      <c r="J13815" s="3" t="s">
        <v>4890</v>
      </c>
      <c r="K13815" s="3" t="s">
        <v>24</v>
      </c>
      <c r="L13815" s="3">
        <v>33.0</v>
      </c>
      <c r="M13815" s="3" t="s">
        <v>30</v>
      </c>
      <c r="N13815" s="3" t="s">
        <v>12789</v>
      </c>
      <c r="O13815" s="3" t="s">
        <v>235</v>
      </c>
      <c r="P13815" s="4">
        <v>18556.0</v>
      </c>
      <c r="Q13815" s="3" t="s">
        <v>86</v>
      </c>
      <c r="S13815" s="3" t="s">
        <v>34</v>
      </c>
    </row>
    <row r="13816">
      <c r="A13816" s="2">
        <v>42318.714907407404</v>
      </c>
      <c r="B13816" s="3">
        <v>32.0</v>
      </c>
      <c r="C13816" s="3" t="s">
        <v>12673</v>
      </c>
      <c r="D13816" s="3">
        <v>62.0</v>
      </c>
      <c r="E13816" s="3" t="s">
        <v>12765</v>
      </c>
      <c r="F13816" s="3">
        <v>1.0</v>
      </c>
      <c r="G13816" s="3">
        <v>6.0</v>
      </c>
      <c r="H13816" s="3" t="s">
        <v>7796</v>
      </c>
      <c r="I13816" s="3" t="s">
        <v>12675</v>
      </c>
      <c r="J13816" s="3" t="s">
        <v>4890</v>
      </c>
      <c r="K13816" s="3" t="s">
        <v>24</v>
      </c>
      <c r="L13816" s="3">
        <v>34.0</v>
      </c>
      <c r="M13816" s="3" t="s">
        <v>25</v>
      </c>
      <c r="N13816" s="3" t="s">
        <v>12790</v>
      </c>
      <c r="O13816" s="3" t="s">
        <v>297</v>
      </c>
      <c r="P13816" s="4">
        <v>24337.0</v>
      </c>
      <c r="Q13816" s="3" t="s">
        <v>79</v>
      </c>
      <c r="S13816" s="3" t="s">
        <v>34</v>
      </c>
    </row>
    <row r="13817">
      <c r="A13817" s="2">
        <v>42318.714907407404</v>
      </c>
      <c r="B13817" s="3">
        <v>32.0</v>
      </c>
      <c r="C13817" s="3" t="s">
        <v>12673</v>
      </c>
      <c r="D13817" s="3">
        <v>62.0</v>
      </c>
      <c r="E13817" s="3" t="s">
        <v>12765</v>
      </c>
      <c r="F13817" s="3">
        <v>1.0</v>
      </c>
      <c r="G13817" s="3">
        <v>6.0</v>
      </c>
      <c r="H13817" s="3" t="s">
        <v>7796</v>
      </c>
      <c r="I13817" s="3" t="s">
        <v>12675</v>
      </c>
      <c r="J13817" s="3" t="s">
        <v>4890</v>
      </c>
      <c r="K13817" s="3" t="s">
        <v>24</v>
      </c>
      <c r="L13817" s="3">
        <v>35.0</v>
      </c>
      <c r="M13817" s="3" t="s">
        <v>30</v>
      </c>
      <c r="N13817" s="3" t="s">
        <v>12791</v>
      </c>
      <c r="O13817" s="3" t="s">
        <v>11934</v>
      </c>
      <c r="P13817" s="4">
        <v>28841.0</v>
      </c>
      <c r="Q13817" s="3" t="s">
        <v>191</v>
      </c>
      <c r="S13817" s="3" t="s">
        <v>34</v>
      </c>
    </row>
    <row r="13818">
      <c r="A13818" s="2">
        <v>42318.714907407404</v>
      </c>
      <c r="B13818" s="3">
        <v>32.0</v>
      </c>
      <c r="C13818" s="3" t="s">
        <v>12673</v>
      </c>
      <c r="D13818" s="3">
        <v>62.0</v>
      </c>
      <c r="E13818" s="3" t="s">
        <v>12765</v>
      </c>
      <c r="F13818" s="3">
        <v>1.0</v>
      </c>
      <c r="G13818" s="3">
        <v>6.0</v>
      </c>
      <c r="H13818" s="3" t="s">
        <v>7796</v>
      </c>
      <c r="I13818" s="3" t="s">
        <v>12675</v>
      </c>
      <c r="J13818" s="3" t="s">
        <v>4890</v>
      </c>
      <c r="K13818" s="3" t="s">
        <v>24</v>
      </c>
      <c r="L13818" s="3">
        <v>36.0</v>
      </c>
      <c r="M13818" s="3" t="s">
        <v>25</v>
      </c>
      <c r="N13818" s="3" t="s">
        <v>12792</v>
      </c>
      <c r="O13818" s="3" t="s">
        <v>1643</v>
      </c>
      <c r="P13818" s="4">
        <v>20012.0</v>
      </c>
      <c r="Q13818" s="3" t="s">
        <v>79</v>
      </c>
      <c r="S13818" s="3" t="s">
        <v>34</v>
      </c>
    </row>
    <row r="13819">
      <c r="A13819" s="2">
        <v>42318.714907407404</v>
      </c>
      <c r="B13819" s="3">
        <v>32.0</v>
      </c>
      <c r="C13819" s="3" t="s">
        <v>12673</v>
      </c>
      <c r="D13819" s="3">
        <v>62.0</v>
      </c>
      <c r="E13819" s="3" t="s">
        <v>12765</v>
      </c>
      <c r="F13819" s="3">
        <v>1.0</v>
      </c>
      <c r="G13819" s="3">
        <v>6.0</v>
      </c>
      <c r="H13819" s="3" t="s">
        <v>7796</v>
      </c>
      <c r="I13819" s="3" t="s">
        <v>12675</v>
      </c>
      <c r="J13819" s="3" t="s">
        <v>4890</v>
      </c>
      <c r="K13819" s="3" t="s">
        <v>24</v>
      </c>
      <c r="L13819" s="3">
        <v>37.0</v>
      </c>
      <c r="M13819" s="3" t="s">
        <v>30</v>
      </c>
      <c r="N13819" s="3" t="s">
        <v>8176</v>
      </c>
      <c r="O13819" s="3" t="s">
        <v>63</v>
      </c>
      <c r="P13819" s="4">
        <v>27339.0</v>
      </c>
      <c r="Q13819" s="3" t="s">
        <v>75</v>
      </c>
      <c r="S13819" s="3" t="s">
        <v>34</v>
      </c>
    </row>
    <row r="13820">
      <c r="A13820" s="2">
        <v>42318.714907407404</v>
      </c>
      <c r="B13820" s="3">
        <v>32.0</v>
      </c>
      <c r="C13820" s="3" t="s">
        <v>12673</v>
      </c>
      <c r="D13820" s="3">
        <v>62.0</v>
      </c>
      <c r="E13820" s="3" t="s">
        <v>12765</v>
      </c>
      <c r="F13820" s="3">
        <v>1.0</v>
      </c>
      <c r="G13820" s="3">
        <v>6.0</v>
      </c>
      <c r="H13820" s="3" t="s">
        <v>7796</v>
      </c>
      <c r="I13820" s="3" t="s">
        <v>12675</v>
      </c>
      <c r="J13820" s="3" t="s">
        <v>4890</v>
      </c>
      <c r="K13820" s="3" t="s">
        <v>24</v>
      </c>
      <c r="L13820" s="3">
        <v>38.0</v>
      </c>
      <c r="M13820" s="3" t="s">
        <v>25</v>
      </c>
      <c r="N13820" s="3" t="s">
        <v>12793</v>
      </c>
      <c r="O13820" s="3" t="s">
        <v>421</v>
      </c>
      <c r="P13820" s="4">
        <v>26142.0</v>
      </c>
      <c r="Q13820" s="3" t="s">
        <v>75</v>
      </c>
      <c r="S13820" s="3" t="s">
        <v>34</v>
      </c>
    </row>
    <row r="13821">
      <c r="A13821" s="2">
        <v>42318.714907407404</v>
      </c>
      <c r="B13821" s="3">
        <v>32.0</v>
      </c>
      <c r="C13821" s="3" t="s">
        <v>12673</v>
      </c>
      <c r="D13821" s="3">
        <v>62.0</v>
      </c>
      <c r="E13821" s="3" t="s">
        <v>12765</v>
      </c>
      <c r="F13821" s="3">
        <v>1.0</v>
      </c>
      <c r="G13821" s="3">
        <v>6.0</v>
      </c>
      <c r="H13821" s="3" t="s">
        <v>7796</v>
      </c>
      <c r="I13821" s="3" t="s">
        <v>12675</v>
      </c>
      <c r="J13821" s="3" t="s">
        <v>4890</v>
      </c>
      <c r="K13821" s="3" t="s">
        <v>24</v>
      </c>
      <c r="L13821" s="3">
        <v>39.0</v>
      </c>
      <c r="M13821" s="3" t="s">
        <v>30</v>
      </c>
      <c r="N13821" s="3" t="s">
        <v>12794</v>
      </c>
      <c r="O13821" s="3" t="s">
        <v>98</v>
      </c>
      <c r="P13821" s="4">
        <v>27624.0</v>
      </c>
      <c r="Q13821" s="3" t="s">
        <v>247</v>
      </c>
      <c r="S13821" s="3" t="s">
        <v>34</v>
      </c>
    </row>
    <row r="13822">
      <c r="A13822" s="2">
        <v>42318.714907407404</v>
      </c>
      <c r="B13822" s="3">
        <v>32.0</v>
      </c>
      <c r="C13822" s="3" t="s">
        <v>12673</v>
      </c>
      <c r="D13822" s="3">
        <v>62.0</v>
      </c>
      <c r="E13822" s="3" t="s">
        <v>12765</v>
      </c>
      <c r="F13822" s="3">
        <v>1.0</v>
      </c>
      <c r="G13822" s="3">
        <v>6.0</v>
      </c>
      <c r="H13822" s="3" t="s">
        <v>7796</v>
      </c>
      <c r="I13822" s="3" t="s">
        <v>12675</v>
      </c>
      <c r="J13822" s="3" t="s">
        <v>4890</v>
      </c>
      <c r="K13822" s="3" t="s">
        <v>24</v>
      </c>
      <c r="L13822" s="3">
        <v>40.0</v>
      </c>
      <c r="M13822" s="3" t="s">
        <v>25</v>
      </c>
      <c r="N13822" s="3" t="s">
        <v>12795</v>
      </c>
      <c r="O13822" s="3" t="s">
        <v>200</v>
      </c>
      <c r="P13822" s="4">
        <v>16274.0</v>
      </c>
      <c r="Q13822" s="3" t="s">
        <v>113</v>
      </c>
      <c r="S13822" s="3" t="s">
        <v>34</v>
      </c>
    </row>
    <row r="13823">
      <c r="A13823" s="2">
        <v>42318.714907407404</v>
      </c>
      <c r="B13823" s="3">
        <v>32.0</v>
      </c>
      <c r="C13823" s="3" t="s">
        <v>12673</v>
      </c>
      <c r="D13823" s="3">
        <v>62.0</v>
      </c>
      <c r="E13823" s="3" t="s">
        <v>12765</v>
      </c>
      <c r="F13823" s="3">
        <v>1.0</v>
      </c>
      <c r="G13823" s="3">
        <v>6.0</v>
      </c>
      <c r="H13823" s="3" t="s">
        <v>7796</v>
      </c>
      <c r="I13823" s="3" t="s">
        <v>12675</v>
      </c>
      <c r="J13823" s="3" t="s">
        <v>4890</v>
      </c>
      <c r="K13823" s="3" t="s">
        <v>24</v>
      </c>
      <c r="L13823" s="3">
        <v>41.0</v>
      </c>
      <c r="M13823" s="3" t="s">
        <v>30</v>
      </c>
      <c r="N13823" s="3" t="s">
        <v>12796</v>
      </c>
      <c r="O13823" s="3" t="s">
        <v>347</v>
      </c>
      <c r="P13823" s="4">
        <v>22132.0</v>
      </c>
      <c r="Q13823" s="3" t="s">
        <v>86</v>
      </c>
      <c r="S13823" s="3" t="s">
        <v>34</v>
      </c>
    </row>
    <row r="13824">
      <c r="A13824" s="2">
        <v>42318.714907407404</v>
      </c>
      <c r="B13824" s="3">
        <v>32.0</v>
      </c>
      <c r="C13824" s="3" t="s">
        <v>12673</v>
      </c>
      <c r="D13824" s="3">
        <v>62.0</v>
      </c>
      <c r="E13824" s="3" t="s">
        <v>12765</v>
      </c>
      <c r="F13824" s="3">
        <v>1.0</v>
      </c>
      <c r="G13824" s="3">
        <v>6.0</v>
      </c>
      <c r="H13824" s="3" t="s">
        <v>7796</v>
      </c>
      <c r="I13824" s="3" t="s">
        <v>12675</v>
      </c>
      <c r="J13824" s="3" t="s">
        <v>4890</v>
      </c>
      <c r="K13824" s="3" t="s">
        <v>24</v>
      </c>
      <c r="L13824" s="3">
        <v>42.0</v>
      </c>
      <c r="M13824" s="3" t="s">
        <v>25</v>
      </c>
      <c r="N13824" s="3" t="s">
        <v>12797</v>
      </c>
      <c r="O13824" s="3" t="s">
        <v>377</v>
      </c>
      <c r="P13824" s="4">
        <v>27706.0</v>
      </c>
      <c r="Q13824" s="3" t="s">
        <v>115</v>
      </c>
      <c r="S13824" s="3" t="s">
        <v>34</v>
      </c>
    </row>
    <row r="13825">
      <c r="A13825" s="2">
        <v>42318.714907407404</v>
      </c>
      <c r="B13825" s="3">
        <v>32.0</v>
      </c>
      <c r="C13825" s="3" t="s">
        <v>12673</v>
      </c>
      <c r="D13825" s="3">
        <v>62.0</v>
      </c>
      <c r="E13825" s="3" t="s">
        <v>12765</v>
      </c>
      <c r="F13825" s="3">
        <v>1.0</v>
      </c>
      <c r="G13825" s="3">
        <v>6.0</v>
      </c>
      <c r="H13825" s="3" t="s">
        <v>7796</v>
      </c>
      <c r="I13825" s="3" t="s">
        <v>12675</v>
      </c>
      <c r="J13825" s="3" t="s">
        <v>4890</v>
      </c>
      <c r="K13825" s="3" t="s">
        <v>24</v>
      </c>
      <c r="L13825" s="3">
        <v>43.0</v>
      </c>
      <c r="M13825" s="3" t="s">
        <v>30</v>
      </c>
      <c r="N13825" s="3" t="s">
        <v>12798</v>
      </c>
      <c r="O13825" s="3" t="s">
        <v>960</v>
      </c>
      <c r="P13825" s="4">
        <v>18091.0</v>
      </c>
      <c r="Q13825" s="3" t="s">
        <v>86</v>
      </c>
      <c r="S13825" s="3" t="s">
        <v>34</v>
      </c>
    </row>
    <row r="13826">
      <c r="A13826" s="2">
        <v>42318.714907407404</v>
      </c>
      <c r="B13826" s="3">
        <v>32.0</v>
      </c>
      <c r="C13826" s="3" t="s">
        <v>12673</v>
      </c>
      <c r="D13826" s="3">
        <v>62.0</v>
      </c>
      <c r="E13826" s="3" t="s">
        <v>12765</v>
      </c>
      <c r="F13826" s="3">
        <v>1.0</v>
      </c>
      <c r="G13826" s="3">
        <v>6.0</v>
      </c>
      <c r="H13826" s="3" t="s">
        <v>7796</v>
      </c>
      <c r="I13826" s="3" t="s">
        <v>12675</v>
      </c>
      <c r="J13826" s="3" t="s">
        <v>4890</v>
      </c>
      <c r="K13826" s="3" t="s">
        <v>24</v>
      </c>
      <c r="L13826" s="3">
        <v>44.0</v>
      </c>
      <c r="M13826" s="3" t="s">
        <v>25</v>
      </c>
      <c r="N13826" s="3" t="s">
        <v>12799</v>
      </c>
      <c r="O13826" s="3" t="s">
        <v>102</v>
      </c>
      <c r="P13826" s="4">
        <v>19524.0</v>
      </c>
      <c r="Q13826" s="3" t="s">
        <v>418</v>
      </c>
      <c r="R13826" s="3" t="s">
        <v>1134</v>
      </c>
      <c r="S13826" s="3" t="s">
        <v>34</v>
      </c>
    </row>
    <row r="13827">
      <c r="A13827" s="2">
        <v>42318.714907407404</v>
      </c>
      <c r="B13827" s="3">
        <v>32.0</v>
      </c>
      <c r="C13827" s="3" t="s">
        <v>12673</v>
      </c>
      <c r="D13827" s="3">
        <v>80.0</v>
      </c>
      <c r="E13827" s="3" t="s">
        <v>12800</v>
      </c>
      <c r="F13827" s="3">
        <v>1.0</v>
      </c>
      <c r="G13827" s="3">
        <v>6.0</v>
      </c>
      <c r="H13827" s="3" t="s">
        <v>7796</v>
      </c>
      <c r="I13827" s="3" t="s">
        <v>12675</v>
      </c>
      <c r="J13827" s="3" t="s">
        <v>4890</v>
      </c>
      <c r="K13827" s="3" t="s">
        <v>24</v>
      </c>
      <c r="L13827" s="3">
        <v>1.0</v>
      </c>
      <c r="M13827" s="3" t="s">
        <v>30</v>
      </c>
      <c r="N13827" s="3" t="s">
        <v>2534</v>
      </c>
      <c r="O13827" s="3" t="s">
        <v>283</v>
      </c>
      <c r="P13827" s="4">
        <v>23817.0</v>
      </c>
      <c r="Q13827" s="3" t="s">
        <v>115</v>
      </c>
      <c r="S13827" s="3" t="s">
        <v>34</v>
      </c>
    </row>
    <row r="13828">
      <c r="A13828" s="2">
        <v>42318.714907407404</v>
      </c>
      <c r="B13828" s="3">
        <v>32.0</v>
      </c>
      <c r="C13828" s="3" t="s">
        <v>12673</v>
      </c>
      <c r="D13828" s="3">
        <v>80.0</v>
      </c>
      <c r="E13828" s="3" t="s">
        <v>12800</v>
      </c>
      <c r="F13828" s="3">
        <v>1.0</v>
      </c>
      <c r="G13828" s="3">
        <v>6.0</v>
      </c>
      <c r="H13828" s="3" t="s">
        <v>7796</v>
      </c>
      <c r="I13828" s="3" t="s">
        <v>12675</v>
      </c>
      <c r="J13828" s="3" t="s">
        <v>4890</v>
      </c>
      <c r="K13828" s="3" t="s">
        <v>24</v>
      </c>
      <c r="L13828" s="3">
        <v>2.0</v>
      </c>
      <c r="M13828" s="3" t="s">
        <v>25</v>
      </c>
      <c r="N13828" s="3" t="s">
        <v>12801</v>
      </c>
      <c r="O13828" s="3" t="s">
        <v>502</v>
      </c>
      <c r="P13828" s="4">
        <v>18434.0</v>
      </c>
      <c r="Q13828" s="3" t="s">
        <v>49</v>
      </c>
      <c r="S13828" s="3" t="s">
        <v>34</v>
      </c>
    </row>
    <row r="13829">
      <c r="A13829" s="2">
        <v>42318.714907407404</v>
      </c>
      <c r="B13829" s="3">
        <v>32.0</v>
      </c>
      <c r="C13829" s="3" t="s">
        <v>12673</v>
      </c>
      <c r="D13829" s="3">
        <v>80.0</v>
      </c>
      <c r="E13829" s="3" t="s">
        <v>12800</v>
      </c>
      <c r="F13829" s="3">
        <v>1.0</v>
      </c>
      <c r="G13829" s="3">
        <v>6.0</v>
      </c>
      <c r="H13829" s="3" t="s">
        <v>7796</v>
      </c>
      <c r="I13829" s="3" t="s">
        <v>12675</v>
      </c>
      <c r="J13829" s="3" t="s">
        <v>4890</v>
      </c>
      <c r="K13829" s="3" t="s">
        <v>24</v>
      </c>
      <c r="L13829" s="3">
        <v>3.0</v>
      </c>
      <c r="M13829" s="3" t="s">
        <v>30</v>
      </c>
      <c r="N13829" s="3" t="s">
        <v>12802</v>
      </c>
      <c r="O13829" s="3" t="s">
        <v>6049</v>
      </c>
      <c r="P13829" s="4">
        <v>23006.0</v>
      </c>
      <c r="Q13829" s="3" t="s">
        <v>132</v>
      </c>
      <c r="S13829" s="3" t="s">
        <v>34</v>
      </c>
    </row>
    <row r="13830">
      <c r="A13830" s="2">
        <v>42318.714907407404</v>
      </c>
      <c r="B13830" s="3">
        <v>32.0</v>
      </c>
      <c r="C13830" s="3" t="s">
        <v>12673</v>
      </c>
      <c r="D13830" s="3">
        <v>80.0</v>
      </c>
      <c r="E13830" s="3" t="s">
        <v>12800</v>
      </c>
      <c r="F13830" s="3">
        <v>1.0</v>
      </c>
      <c r="G13830" s="3">
        <v>6.0</v>
      </c>
      <c r="H13830" s="3" t="s">
        <v>7796</v>
      </c>
      <c r="I13830" s="3" t="s">
        <v>12675</v>
      </c>
      <c r="J13830" s="3" t="s">
        <v>4890</v>
      </c>
      <c r="K13830" s="3" t="s">
        <v>24</v>
      </c>
      <c r="L13830" s="3">
        <v>4.0</v>
      </c>
      <c r="M13830" s="3" t="s">
        <v>25</v>
      </c>
      <c r="N13830" s="3" t="s">
        <v>12803</v>
      </c>
      <c r="O13830" s="3" t="s">
        <v>1819</v>
      </c>
      <c r="P13830" s="4">
        <v>21774.0</v>
      </c>
      <c r="Q13830" s="3" t="s">
        <v>418</v>
      </c>
      <c r="S13830" s="3" t="s">
        <v>34</v>
      </c>
    </row>
    <row r="13831">
      <c r="A13831" s="2">
        <v>42318.714907407404</v>
      </c>
      <c r="B13831" s="3">
        <v>32.0</v>
      </c>
      <c r="C13831" s="3" t="s">
        <v>12673</v>
      </c>
      <c r="D13831" s="3">
        <v>80.0</v>
      </c>
      <c r="E13831" s="3" t="s">
        <v>12800</v>
      </c>
      <c r="F13831" s="3">
        <v>1.0</v>
      </c>
      <c r="G13831" s="3">
        <v>6.0</v>
      </c>
      <c r="H13831" s="3" t="s">
        <v>7796</v>
      </c>
      <c r="I13831" s="3" t="s">
        <v>12675</v>
      </c>
      <c r="J13831" s="3" t="s">
        <v>4890</v>
      </c>
      <c r="K13831" s="3" t="s">
        <v>24</v>
      </c>
      <c r="L13831" s="3">
        <v>5.0</v>
      </c>
      <c r="M13831" s="3" t="s">
        <v>30</v>
      </c>
      <c r="N13831" s="3" t="s">
        <v>12804</v>
      </c>
      <c r="O13831" s="3" t="s">
        <v>2407</v>
      </c>
      <c r="P13831" s="4">
        <v>33543.0</v>
      </c>
      <c r="Q13831" s="3" t="s">
        <v>37</v>
      </c>
      <c r="S13831" s="3" t="s">
        <v>34</v>
      </c>
    </row>
    <row r="13832">
      <c r="A13832" s="2">
        <v>42318.714907407404</v>
      </c>
      <c r="B13832" s="3">
        <v>32.0</v>
      </c>
      <c r="C13832" s="3" t="s">
        <v>12673</v>
      </c>
      <c r="D13832" s="3">
        <v>80.0</v>
      </c>
      <c r="E13832" s="3" t="s">
        <v>12800</v>
      </c>
      <c r="F13832" s="3">
        <v>1.0</v>
      </c>
      <c r="G13832" s="3">
        <v>6.0</v>
      </c>
      <c r="H13832" s="3" t="s">
        <v>7796</v>
      </c>
      <c r="I13832" s="3" t="s">
        <v>12675</v>
      </c>
      <c r="J13832" s="3" t="s">
        <v>4890</v>
      </c>
      <c r="K13832" s="3" t="s">
        <v>24</v>
      </c>
      <c r="L13832" s="3">
        <v>6.0</v>
      </c>
      <c r="M13832" s="3" t="s">
        <v>25</v>
      </c>
      <c r="N13832" s="3" t="s">
        <v>11059</v>
      </c>
      <c r="O13832" s="3" t="s">
        <v>753</v>
      </c>
      <c r="P13832" s="4">
        <v>19514.0</v>
      </c>
      <c r="Q13832" s="3" t="s">
        <v>49</v>
      </c>
      <c r="S13832" s="3" t="s">
        <v>34</v>
      </c>
    </row>
    <row r="13833">
      <c r="A13833" s="2">
        <v>42318.714907407404</v>
      </c>
      <c r="B13833" s="3">
        <v>32.0</v>
      </c>
      <c r="C13833" s="3" t="s">
        <v>12673</v>
      </c>
      <c r="D13833" s="3">
        <v>80.0</v>
      </c>
      <c r="E13833" s="3" t="s">
        <v>12800</v>
      </c>
      <c r="F13833" s="3">
        <v>1.0</v>
      </c>
      <c r="G13833" s="3">
        <v>6.0</v>
      </c>
      <c r="H13833" s="3" t="s">
        <v>7796</v>
      </c>
      <c r="I13833" s="3" t="s">
        <v>12675</v>
      </c>
      <c r="J13833" s="3" t="s">
        <v>4890</v>
      </c>
      <c r="K13833" s="3" t="s">
        <v>24</v>
      </c>
      <c r="L13833" s="3">
        <v>7.0</v>
      </c>
      <c r="M13833" s="3" t="s">
        <v>30</v>
      </c>
      <c r="N13833" s="3" t="s">
        <v>12805</v>
      </c>
      <c r="O13833" s="3" t="s">
        <v>1263</v>
      </c>
      <c r="P13833" s="4">
        <v>24702.0</v>
      </c>
      <c r="Q13833" s="3" t="s">
        <v>132</v>
      </c>
      <c r="S13833" s="3" t="s">
        <v>34</v>
      </c>
    </row>
    <row r="13834">
      <c r="A13834" s="2">
        <v>42318.714907407404</v>
      </c>
      <c r="B13834" s="3">
        <v>32.0</v>
      </c>
      <c r="C13834" s="3" t="s">
        <v>12673</v>
      </c>
      <c r="D13834" s="3">
        <v>80.0</v>
      </c>
      <c r="E13834" s="3" t="s">
        <v>12800</v>
      </c>
      <c r="F13834" s="3">
        <v>1.0</v>
      </c>
      <c r="G13834" s="3">
        <v>6.0</v>
      </c>
      <c r="H13834" s="3" t="s">
        <v>7796</v>
      </c>
      <c r="I13834" s="3" t="s">
        <v>12675</v>
      </c>
      <c r="J13834" s="3" t="s">
        <v>4890</v>
      </c>
      <c r="K13834" s="3" t="s">
        <v>24</v>
      </c>
      <c r="L13834" s="3">
        <v>8.0</v>
      </c>
      <c r="M13834" s="3" t="s">
        <v>25</v>
      </c>
      <c r="N13834" s="3" t="s">
        <v>12806</v>
      </c>
      <c r="O13834" s="3" t="s">
        <v>458</v>
      </c>
      <c r="P13834" s="4">
        <v>33225.0</v>
      </c>
      <c r="Q13834" s="3" t="s">
        <v>79</v>
      </c>
      <c r="S13834" s="3" t="s">
        <v>34</v>
      </c>
    </row>
    <row r="13835">
      <c r="A13835" s="2">
        <v>42318.714907407404</v>
      </c>
      <c r="B13835" s="3">
        <v>32.0</v>
      </c>
      <c r="C13835" s="3" t="s">
        <v>12673</v>
      </c>
      <c r="D13835" s="3">
        <v>80.0</v>
      </c>
      <c r="E13835" s="3" t="s">
        <v>12800</v>
      </c>
      <c r="F13835" s="3">
        <v>1.0</v>
      </c>
      <c r="G13835" s="3">
        <v>6.0</v>
      </c>
      <c r="H13835" s="3" t="s">
        <v>7796</v>
      </c>
      <c r="I13835" s="3" t="s">
        <v>12675</v>
      </c>
      <c r="J13835" s="3" t="s">
        <v>4890</v>
      </c>
      <c r="K13835" s="3" t="s">
        <v>24</v>
      </c>
      <c r="L13835" s="3">
        <v>9.0</v>
      </c>
      <c r="M13835" s="3" t="s">
        <v>30</v>
      </c>
      <c r="N13835" s="3" t="s">
        <v>660</v>
      </c>
      <c r="O13835" s="3" t="s">
        <v>283</v>
      </c>
      <c r="P13835" s="4">
        <v>26057.0</v>
      </c>
      <c r="Q13835" s="3" t="s">
        <v>228</v>
      </c>
      <c r="S13835" s="3" t="s">
        <v>34</v>
      </c>
    </row>
    <row r="13836">
      <c r="A13836" s="2">
        <v>42318.714907407404</v>
      </c>
      <c r="B13836" s="3">
        <v>32.0</v>
      </c>
      <c r="C13836" s="3" t="s">
        <v>12673</v>
      </c>
      <c r="D13836" s="3">
        <v>80.0</v>
      </c>
      <c r="E13836" s="3" t="s">
        <v>12800</v>
      </c>
      <c r="F13836" s="3">
        <v>1.0</v>
      </c>
      <c r="G13836" s="3">
        <v>6.0</v>
      </c>
      <c r="H13836" s="3" t="s">
        <v>7796</v>
      </c>
      <c r="I13836" s="3" t="s">
        <v>12675</v>
      </c>
      <c r="J13836" s="3" t="s">
        <v>4890</v>
      </c>
      <c r="K13836" s="3" t="s">
        <v>24</v>
      </c>
      <c r="L13836" s="3">
        <v>10.0</v>
      </c>
      <c r="M13836" s="3" t="s">
        <v>25</v>
      </c>
      <c r="N13836" s="3" t="s">
        <v>12807</v>
      </c>
      <c r="O13836" s="3" t="s">
        <v>377</v>
      </c>
      <c r="P13836" s="4">
        <v>22500.0</v>
      </c>
      <c r="Q13836" s="3" t="s">
        <v>75</v>
      </c>
      <c r="S13836" s="3" t="s">
        <v>34</v>
      </c>
    </row>
    <row r="13837">
      <c r="A13837" s="2">
        <v>42318.714907407404</v>
      </c>
      <c r="B13837" s="3">
        <v>32.0</v>
      </c>
      <c r="C13837" s="3" t="s">
        <v>12673</v>
      </c>
      <c r="D13837" s="3">
        <v>80.0</v>
      </c>
      <c r="E13837" s="3" t="s">
        <v>12800</v>
      </c>
      <c r="F13837" s="3">
        <v>1.0</v>
      </c>
      <c r="G13837" s="3">
        <v>6.0</v>
      </c>
      <c r="H13837" s="3" t="s">
        <v>7796</v>
      </c>
      <c r="I13837" s="3" t="s">
        <v>12675</v>
      </c>
      <c r="J13837" s="3" t="s">
        <v>4890</v>
      </c>
      <c r="K13837" s="3" t="s">
        <v>24</v>
      </c>
      <c r="L13837" s="3">
        <v>11.0</v>
      </c>
      <c r="M13837" s="3" t="s">
        <v>30</v>
      </c>
      <c r="N13837" s="3" t="s">
        <v>12808</v>
      </c>
      <c r="O13837" s="3" t="s">
        <v>9056</v>
      </c>
      <c r="P13837" s="4">
        <v>27037.0</v>
      </c>
      <c r="Q13837" s="3" t="s">
        <v>40</v>
      </c>
      <c r="S13837" s="3" t="s">
        <v>34</v>
      </c>
    </row>
    <row r="13838">
      <c r="A13838" s="2">
        <v>42318.714907407404</v>
      </c>
      <c r="B13838" s="3">
        <v>32.0</v>
      </c>
      <c r="C13838" s="3" t="s">
        <v>12673</v>
      </c>
      <c r="D13838" s="3">
        <v>80.0</v>
      </c>
      <c r="E13838" s="3" t="s">
        <v>12800</v>
      </c>
      <c r="F13838" s="3">
        <v>1.0</v>
      </c>
      <c r="G13838" s="3">
        <v>6.0</v>
      </c>
      <c r="H13838" s="3" t="s">
        <v>7796</v>
      </c>
      <c r="I13838" s="3" t="s">
        <v>12675</v>
      </c>
      <c r="J13838" s="3" t="s">
        <v>4890</v>
      </c>
      <c r="K13838" s="3" t="s">
        <v>24</v>
      </c>
      <c r="L13838" s="3">
        <v>12.0</v>
      </c>
      <c r="M13838" s="3" t="s">
        <v>25</v>
      </c>
      <c r="N13838" s="3" t="s">
        <v>12809</v>
      </c>
      <c r="O13838" s="3" t="s">
        <v>1275</v>
      </c>
      <c r="P13838" s="4">
        <v>25732.0</v>
      </c>
      <c r="Q13838" s="3" t="s">
        <v>37</v>
      </c>
      <c r="S13838" s="3" t="s">
        <v>34</v>
      </c>
    </row>
    <row r="13839">
      <c r="A13839" s="2">
        <v>42318.714907407404</v>
      </c>
      <c r="B13839" s="3">
        <v>32.0</v>
      </c>
      <c r="C13839" s="3" t="s">
        <v>12673</v>
      </c>
      <c r="D13839" s="3">
        <v>80.0</v>
      </c>
      <c r="E13839" s="3" t="s">
        <v>12800</v>
      </c>
      <c r="F13839" s="3">
        <v>1.0</v>
      </c>
      <c r="G13839" s="3">
        <v>6.0</v>
      </c>
      <c r="H13839" s="3" t="s">
        <v>7796</v>
      </c>
      <c r="I13839" s="3" t="s">
        <v>12675</v>
      </c>
      <c r="J13839" s="3" t="s">
        <v>4890</v>
      </c>
      <c r="K13839" s="3" t="s">
        <v>24</v>
      </c>
      <c r="L13839" s="3">
        <v>13.0</v>
      </c>
      <c r="M13839" s="3" t="s">
        <v>30</v>
      </c>
      <c r="N13839" s="3" t="s">
        <v>12810</v>
      </c>
      <c r="O13839" s="3" t="s">
        <v>2585</v>
      </c>
      <c r="P13839" s="4">
        <v>31525.0</v>
      </c>
      <c r="Q13839" s="3" t="s">
        <v>37</v>
      </c>
      <c r="S13839" s="3" t="s">
        <v>34</v>
      </c>
    </row>
    <row r="13840">
      <c r="A13840" s="2">
        <v>42318.714907407404</v>
      </c>
      <c r="B13840" s="3">
        <v>32.0</v>
      </c>
      <c r="C13840" s="3" t="s">
        <v>12673</v>
      </c>
      <c r="D13840" s="3">
        <v>80.0</v>
      </c>
      <c r="E13840" s="3" t="s">
        <v>12800</v>
      </c>
      <c r="F13840" s="3">
        <v>1.0</v>
      </c>
      <c r="G13840" s="3">
        <v>6.0</v>
      </c>
      <c r="H13840" s="3" t="s">
        <v>7796</v>
      </c>
      <c r="I13840" s="3" t="s">
        <v>12675</v>
      </c>
      <c r="J13840" s="3" t="s">
        <v>4890</v>
      </c>
      <c r="K13840" s="3" t="s">
        <v>24</v>
      </c>
      <c r="L13840" s="3">
        <v>14.0</v>
      </c>
      <c r="M13840" s="3" t="s">
        <v>25</v>
      </c>
      <c r="N13840" s="3" t="s">
        <v>12811</v>
      </c>
      <c r="O13840" s="3" t="s">
        <v>454</v>
      </c>
      <c r="P13840" s="4">
        <v>17334.0</v>
      </c>
      <c r="Q13840" s="3" t="s">
        <v>49</v>
      </c>
      <c r="S13840" s="3" t="s">
        <v>34</v>
      </c>
    </row>
    <row r="13841">
      <c r="A13841" s="2">
        <v>42318.714907407404</v>
      </c>
      <c r="B13841" s="3">
        <v>32.0</v>
      </c>
      <c r="C13841" s="3" t="s">
        <v>12673</v>
      </c>
      <c r="D13841" s="3">
        <v>80.0</v>
      </c>
      <c r="E13841" s="3" t="s">
        <v>12800</v>
      </c>
      <c r="F13841" s="3">
        <v>1.0</v>
      </c>
      <c r="G13841" s="3">
        <v>6.0</v>
      </c>
      <c r="H13841" s="3" t="s">
        <v>7796</v>
      </c>
      <c r="I13841" s="3" t="s">
        <v>12675</v>
      </c>
      <c r="J13841" s="3" t="s">
        <v>4890</v>
      </c>
      <c r="K13841" s="3" t="s">
        <v>24</v>
      </c>
      <c r="L13841" s="3">
        <v>15.0</v>
      </c>
      <c r="M13841" s="3" t="s">
        <v>30</v>
      </c>
      <c r="N13841" s="3" t="s">
        <v>3055</v>
      </c>
      <c r="O13841" s="3" t="s">
        <v>135</v>
      </c>
      <c r="P13841" s="4">
        <v>21105.0</v>
      </c>
      <c r="Q13841" s="3" t="s">
        <v>105</v>
      </c>
      <c r="S13841" s="3" t="s">
        <v>34</v>
      </c>
    </row>
    <row r="13842">
      <c r="A13842" s="2">
        <v>42318.714907407404</v>
      </c>
      <c r="B13842" s="3">
        <v>32.0</v>
      </c>
      <c r="C13842" s="3" t="s">
        <v>12673</v>
      </c>
      <c r="D13842" s="3">
        <v>80.0</v>
      </c>
      <c r="E13842" s="3" t="s">
        <v>12800</v>
      </c>
      <c r="F13842" s="3">
        <v>1.0</v>
      </c>
      <c r="G13842" s="3">
        <v>6.0</v>
      </c>
      <c r="H13842" s="3" t="s">
        <v>7796</v>
      </c>
      <c r="I13842" s="3" t="s">
        <v>12675</v>
      </c>
      <c r="J13842" s="3" t="s">
        <v>4890</v>
      </c>
      <c r="K13842" s="3" t="s">
        <v>24</v>
      </c>
      <c r="L13842" s="3">
        <v>16.0</v>
      </c>
      <c r="M13842" s="3" t="s">
        <v>25</v>
      </c>
      <c r="N13842" s="3" t="s">
        <v>12812</v>
      </c>
      <c r="O13842" s="3" t="s">
        <v>417</v>
      </c>
      <c r="P13842" s="4">
        <v>15943.0</v>
      </c>
      <c r="Q13842" s="3" t="s">
        <v>49</v>
      </c>
      <c r="S13842" s="3" t="s">
        <v>34</v>
      </c>
    </row>
    <row r="13843">
      <c r="A13843" s="2">
        <v>42318.714907407404</v>
      </c>
      <c r="B13843" s="3">
        <v>32.0</v>
      </c>
      <c r="C13843" s="3" t="s">
        <v>12673</v>
      </c>
      <c r="D13843" s="3">
        <v>80.0</v>
      </c>
      <c r="E13843" s="3" t="s">
        <v>12800</v>
      </c>
      <c r="F13843" s="3">
        <v>1.0</v>
      </c>
      <c r="G13843" s="3">
        <v>6.0</v>
      </c>
      <c r="H13843" s="3" t="s">
        <v>7796</v>
      </c>
      <c r="I13843" s="3" t="s">
        <v>12675</v>
      </c>
      <c r="J13843" s="3" t="s">
        <v>4890</v>
      </c>
      <c r="K13843" s="3" t="s">
        <v>24</v>
      </c>
      <c r="L13843" s="3">
        <v>17.0</v>
      </c>
      <c r="M13843" s="3" t="s">
        <v>30</v>
      </c>
      <c r="N13843" s="3" t="s">
        <v>12813</v>
      </c>
      <c r="O13843" s="3" t="s">
        <v>307</v>
      </c>
      <c r="P13843" s="4">
        <v>21412.0</v>
      </c>
      <c r="Q13843" s="3" t="s">
        <v>115</v>
      </c>
      <c r="S13843" s="3" t="s">
        <v>34</v>
      </c>
    </row>
    <row r="13844">
      <c r="A13844" s="2">
        <v>42318.714907407404</v>
      </c>
      <c r="B13844" s="3">
        <v>32.0</v>
      </c>
      <c r="C13844" s="3" t="s">
        <v>12673</v>
      </c>
      <c r="D13844" s="3">
        <v>80.0</v>
      </c>
      <c r="E13844" s="3" t="s">
        <v>12800</v>
      </c>
      <c r="F13844" s="3">
        <v>1.0</v>
      </c>
      <c r="G13844" s="3">
        <v>6.0</v>
      </c>
      <c r="H13844" s="3" t="s">
        <v>7796</v>
      </c>
      <c r="I13844" s="3" t="s">
        <v>12675</v>
      </c>
      <c r="J13844" s="3" t="s">
        <v>4890</v>
      </c>
      <c r="K13844" s="3" t="s">
        <v>24</v>
      </c>
      <c r="L13844" s="3">
        <v>18.0</v>
      </c>
      <c r="M13844" s="3" t="s">
        <v>25</v>
      </c>
      <c r="N13844" s="3" t="s">
        <v>1435</v>
      </c>
      <c r="O13844" s="3" t="s">
        <v>639</v>
      </c>
      <c r="P13844" s="4">
        <v>16985.0</v>
      </c>
      <c r="Q13844" s="3" t="s">
        <v>49</v>
      </c>
      <c r="S13844" s="3" t="s">
        <v>34</v>
      </c>
    </row>
    <row r="13845">
      <c r="A13845" s="2">
        <v>42318.714907407404</v>
      </c>
      <c r="B13845" s="3">
        <v>32.0</v>
      </c>
      <c r="C13845" s="3" t="s">
        <v>12673</v>
      </c>
      <c r="D13845" s="3">
        <v>2.0</v>
      </c>
      <c r="E13845" s="3" t="s">
        <v>12674</v>
      </c>
      <c r="F13845" s="3">
        <v>2.0</v>
      </c>
      <c r="G13845" s="3">
        <v>3.0</v>
      </c>
      <c r="H13845" s="3" t="s">
        <v>12814</v>
      </c>
      <c r="I13845" s="3" t="s">
        <v>12815</v>
      </c>
      <c r="J13845" s="3" t="s">
        <v>1185</v>
      </c>
      <c r="K13845" s="3" t="s">
        <v>24</v>
      </c>
      <c r="L13845" s="3">
        <v>1.0</v>
      </c>
      <c r="M13845" s="3" t="s">
        <v>25</v>
      </c>
      <c r="N13845" s="3" t="s">
        <v>12816</v>
      </c>
      <c r="O13845" s="3" t="s">
        <v>12817</v>
      </c>
      <c r="P13845" s="4">
        <v>20661.0</v>
      </c>
      <c r="Q13845" s="3" t="s">
        <v>345</v>
      </c>
      <c r="S13845" s="3" t="s">
        <v>34</v>
      </c>
    </row>
    <row r="13846">
      <c r="A13846" s="2">
        <v>42318.714907407404</v>
      </c>
      <c r="B13846" s="3">
        <v>32.0</v>
      </c>
      <c r="C13846" s="3" t="s">
        <v>12673</v>
      </c>
      <c r="D13846" s="3">
        <v>2.0</v>
      </c>
      <c r="E13846" s="3" t="s">
        <v>12674</v>
      </c>
      <c r="F13846" s="3">
        <v>2.0</v>
      </c>
      <c r="G13846" s="3">
        <v>3.0</v>
      </c>
      <c r="H13846" s="3" t="s">
        <v>12814</v>
      </c>
      <c r="I13846" s="3" t="s">
        <v>12815</v>
      </c>
      <c r="J13846" s="3" t="s">
        <v>1185</v>
      </c>
      <c r="K13846" s="3" t="s">
        <v>24</v>
      </c>
      <c r="L13846" s="3">
        <v>2.0</v>
      </c>
      <c r="M13846" s="3" t="s">
        <v>30</v>
      </c>
      <c r="N13846" s="3" t="s">
        <v>6889</v>
      </c>
      <c r="O13846" s="3" t="s">
        <v>329</v>
      </c>
      <c r="P13846" s="4">
        <v>22393.0</v>
      </c>
      <c r="Q13846" s="3" t="s">
        <v>380</v>
      </c>
      <c r="S13846" s="3" t="s">
        <v>34</v>
      </c>
    </row>
    <row r="13847">
      <c r="A13847" s="2">
        <v>42318.714907407404</v>
      </c>
      <c r="B13847" s="3">
        <v>32.0</v>
      </c>
      <c r="C13847" s="3" t="s">
        <v>12673</v>
      </c>
      <c r="D13847" s="3">
        <v>2.0</v>
      </c>
      <c r="E13847" s="3" t="s">
        <v>12674</v>
      </c>
      <c r="F13847" s="3">
        <v>2.0</v>
      </c>
      <c r="G13847" s="3">
        <v>3.0</v>
      </c>
      <c r="H13847" s="3" t="s">
        <v>12814</v>
      </c>
      <c r="I13847" s="3" t="s">
        <v>12815</v>
      </c>
      <c r="J13847" s="3" t="s">
        <v>1185</v>
      </c>
      <c r="K13847" s="3" t="s">
        <v>24</v>
      </c>
      <c r="L13847" s="3">
        <v>3.0</v>
      </c>
      <c r="M13847" s="3" t="s">
        <v>25</v>
      </c>
      <c r="N13847" s="3" t="s">
        <v>1857</v>
      </c>
      <c r="O13847" s="3" t="s">
        <v>1234</v>
      </c>
      <c r="P13847" s="4">
        <v>22129.0</v>
      </c>
      <c r="Q13847" s="3" t="s">
        <v>105</v>
      </c>
      <c r="S13847" s="3" t="s">
        <v>34</v>
      </c>
    </row>
    <row r="13848">
      <c r="A13848" s="2">
        <v>42318.714907407404</v>
      </c>
      <c r="B13848" s="3">
        <v>32.0</v>
      </c>
      <c r="C13848" s="3" t="s">
        <v>12673</v>
      </c>
      <c r="D13848" s="3">
        <v>2.0</v>
      </c>
      <c r="E13848" s="3" t="s">
        <v>12674</v>
      </c>
      <c r="F13848" s="3">
        <v>2.0</v>
      </c>
      <c r="G13848" s="3">
        <v>3.0</v>
      </c>
      <c r="H13848" s="3" t="s">
        <v>12814</v>
      </c>
      <c r="I13848" s="3" t="s">
        <v>12815</v>
      </c>
      <c r="J13848" s="3" t="s">
        <v>1185</v>
      </c>
      <c r="K13848" s="3" t="s">
        <v>24</v>
      </c>
      <c r="L13848" s="3">
        <v>4.0</v>
      </c>
      <c r="M13848" s="3" t="s">
        <v>30</v>
      </c>
      <c r="N13848" s="3" t="s">
        <v>12818</v>
      </c>
      <c r="O13848" s="3" t="s">
        <v>705</v>
      </c>
      <c r="P13848" s="4">
        <v>26824.0</v>
      </c>
      <c r="Q13848" s="3" t="s">
        <v>28</v>
      </c>
      <c r="S13848" s="3" t="s">
        <v>34</v>
      </c>
    </row>
    <row r="13849">
      <c r="A13849" s="2">
        <v>42318.714907407404</v>
      </c>
      <c r="B13849" s="3">
        <v>32.0</v>
      </c>
      <c r="C13849" s="3" t="s">
        <v>12673</v>
      </c>
      <c r="D13849" s="3">
        <v>2.0</v>
      </c>
      <c r="E13849" s="3" t="s">
        <v>12674</v>
      </c>
      <c r="F13849" s="3">
        <v>2.0</v>
      </c>
      <c r="G13849" s="3">
        <v>3.0</v>
      </c>
      <c r="H13849" s="3" t="s">
        <v>12814</v>
      </c>
      <c r="I13849" s="3" t="s">
        <v>12815</v>
      </c>
      <c r="J13849" s="3" t="s">
        <v>1185</v>
      </c>
      <c r="K13849" s="3" t="s">
        <v>24</v>
      </c>
      <c r="L13849" s="3">
        <v>5.0</v>
      </c>
      <c r="M13849" s="3" t="s">
        <v>25</v>
      </c>
      <c r="N13849" s="3" t="s">
        <v>3495</v>
      </c>
      <c r="O13849" s="3" t="s">
        <v>477</v>
      </c>
      <c r="P13849" s="4">
        <v>21520.0</v>
      </c>
      <c r="Q13849" s="3" t="s">
        <v>33</v>
      </c>
      <c r="S13849" s="3" t="s">
        <v>34</v>
      </c>
    </row>
    <row r="13850">
      <c r="A13850" s="2">
        <v>42318.714907407404</v>
      </c>
      <c r="B13850" s="3">
        <v>32.0</v>
      </c>
      <c r="C13850" s="3" t="s">
        <v>12673</v>
      </c>
      <c r="D13850" s="3">
        <v>2.0</v>
      </c>
      <c r="E13850" s="3" t="s">
        <v>12674</v>
      </c>
      <c r="F13850" s="3">
        <v>2.0</v>
      </c>
      <c r="G13850" s="3">
        <v>3.0</v>
      </c>
      <c r="H13850" s="3" t="s">
        <v>12814</v>
      </c>
      <c r="I13850" s="3" t="s">
        <v>12815</v>
      </c>
      <c r="J13850" s="3" t="s">
        <v>1185</v>
      </c>
      <c r="K13850" s="3" t="s">
        <v>24</v>
      </c>
      <c r="L13850" s="3">
        <v>6.0</v>
      </c>
      <c r="M13850" s="3" t="s">
        <v>30</v>
      </c>
      <c r="N13850" s="3" t="s">
        <v>12819</v>
      </c>
      <c r="O13850" s="3" t="s">
        <v>812</v>
      </c>
      <c r="P13850" s="4">
        <v>24382.0</v>
      </c>
      <c r="Q13850" s="3" t="s">
        <v>132</v>
      </c>
      <c r="S13850" s="3" t="s">
        <v>34</v>
      </c>
    </row>
    <row r="13851">
      <c r="A13851" s="2">
        <v>42318.714907407404</v>
      </c>
      <c r="B13851" s="3">
        <v>32.0</v>
      </c>
      <c r="C13851" s="3" t="s">
        <v>12673</v>
      </c>
      <c r="D13851" s="3">
        <v>2.0</v>
      </c>
      <c r="E13851" s="3" t="s">
        <v>12674</v>
      </c>
      <c r="F13851" s="3">
        <v>2.0</v>
      </c>
      <c r="G13851" s="3">
        <v>3.0</v>
      </c>
      <c r="H13851" s="3" t="s">
        <v>12814</v>
      </c>
      <c r="I13851" s="3" t="s">
        <v>12815</v>
      </c>
      <c r="J13851" s="3" t="s">
        <v>1185</v>
      </c>
      <c r="K13851" s="3" t="s">
        <v>24</v>
      </c>
      <c r="L13851" s="3">
        <v>7.0</v>
      </c>
      <c r="M13851" s="3" t="s">
        <v>25</v>
      </c>
      <c r="N13851" s="3" t="s">
        <v>12820</v>
      </c>
      <c r="O13851" s="3" t="s">
        <v>196</v>
      </c>
      <c r="P13851" s="4">
        <v>17135.0</v>
      </c>
      <c r="Q13851" s="3" t="s">
        <v>105</v>
      </c>
      <c r="S13851" s="3" t="s">
        <v>34</v>
      </c>
    </row>
    <row r="13852">
      <c r="A13852" s="2">
        <v>42318.714907407404</v>
      </c>
      <c r="B13852" s="3">
        <v>32.0</v>
      </c>
      <c r="C13852" s="3" t="s">
        <v>12673</v>
      </c>
      <c r="D13852" s="3">
        <v>2.0</v>
      </c>
      <c r="E13852" s="3" t="s">
        <v>12674</v>
      </c>
      <c r="F13852" s="3">
        <v>2.0</v>
      </c>
      <c r="G13852" s="3">
        <v>3.0</v>
      </c>
      <c r="H13852" s="3" t="s">
        <v>12814</v>
      </c>
      <c r="I13852" s="3" t="s">
        <v>12815</v>
      </c>
      <c r="J13852" s="3" t="s">
        <v>1185</v>
      </c>
      <c r="K13852" s="3" t="s">
        <v>24</v>
      </c>
      <c r="L13852" s="3">
        <v>8.0</v>
      </c>
      <c r="M13852" s="3" t="s">
        <v>30</v>
      </c>
      <c r="N13852" s="3" t="s">
        <v>12821</v>
      </c>
      <c r="O13852" s="3" t="s">
        <v>12822</v>
      </c>
      <c r="P13852" s="4">
        <v>26314.0</v>
      </c>
      <c r="Q13852" s="3" t="s">
        <v>247</v>
      </c>
      <c r="S13852" s="3" t="s">
        <v>34</v>
      </c>
    </row>
    <row r="13853">
      <c r="A13853" s="2">
        <v>42318.714907407404</v>
      </c>
      <c r="B13853" s="3">
        <v>32.0</v>
      </c>
      <c r="C13853" s="3" t="s">
        <v>12673</v>
      </c>
      <c r="D13853" s="3">
        <v>2.0</v>
      </c>
      <c r="E13853" s="3" t="s">
        <v>12674</v>
      </c>
      <c r="F13853" s="3">
        <v>2.0</v>
      </c>
      <c r="G13853" s="3">
        <v>3.0</v>
      </c>
      <c r="H13853" s="3" t="s">
        <v>12814</v>
      </c>
      <c r="I13853" s="3" t="s">
        <v>12815</v>
      </c>
      <c r="J13853" s="3" t="s">
        <v>1185</v>
      </c>
      <c r="K13853" s="3" t="s">
        <v>24</v>
      </c>
      <c r="L13853" s="3">
        <v>9.0</v>
      </c>
      <c r="M13853" s="3" t="s">
        <v>25</v>
      </c>
      <c r="N13853" s="3" t="s">
        <v>12823</v>
      </c>
      <c r="O13853" s="3" t="s">
        <v>767</v>
      </c>
      <c r="P13853" s="4">
        <v>32580.0</v>
      </c>
      <c r="Q13853" s="3" t="s">
        <v>191</v>
      </c>
      <c r="S13853" s="3" t="s">
        <v>34</v>
      </c>
    </row>
    <row r="13854">
      <c r="A13854" s="2">
        <v>42318.714907407404</v>
      </c>
      <c r="B13854" s="3">
        <v>32.0</v>
      </c>
      <c r="C13854" s="3" t="s">
        <v>12673</v>
      </c>
      <c r="D13854" s="3">
        <v>2.0</v>
      </c>
      <c r="E13854" s="3" t="s">
        <v>12674</v>
      </c>
      <c r="F13854" s="3">
        <v>2.0</v>
      </c>
      <c r="G13854" s="3">
        <v>3.0</v>
      </c>
      <c r="H13854" s="3" t="s">
        <v>12814</v>
      </c>
      <c r="I13854" s="3" t="s">
        <v>12815</v>
      </c>
      <c r="J13854" s="3" t="s">
        <v>1185</v>
      </c>
      <c r="K13854" s="3" t="s">
        <v>24</v>
      </c>
      <c r="L13854" s="3">
        <v>10.0</v>
      </c>
      <c r="M13854" s="3" t="s">
        <v>30</v>
      </c>
      <c r="N13854" s="3" t="s">
        <v>12824</v>
      </c>
      <c r="O13854" s="3" t="s">
        <v>1116</v>
      </c>
      <c r="P13854" s="4">
        <v>29568.0</v>
      </c>
      <c r="Q13854" s="3" t="s">
        <v>40</v>
      </c>
      <c r="S13854" s="3" t="s">
        <v>34</v>
      </c>
    </row>
    <row r="13855">
      <c r="A13855" s="2">
        <v>42318.714907407404</v>
      </c>
      <c r="B13855" s="3">
        <v>32.0</v>
      </c>
      <c r="C13855" s="3" t="s">
        <v>12673</v>
      </c>
      <c r="D13855" s="3">
        <v>2.0</v>
      </c>
      <c r="E13855" s="3" t="s">
        <v>12674</v>
      </c>
      <c r="F13855" s="3">
        <v>2.0</v>
      </c>
      <c r="G13855" s="3">
        <v>3.0</v>
      </c>
      <c r="H13855" s="3" t="s">
        <v>12814</v>
      </c>
      <c r="I13855" s="3" t="s">
        <v>12815</v>
      </c>
      <c r="J13855" s="3" t="s">
        <v>1185</v>
      </c>
      <c r="K13855" s="3" t="s">
        <v>24</v>
      </c>
      <c r="L13855" s="3">
        <v>11.0</v>
      </c>
      <c r="M13855" s="3" t="s">
        <v>25</v>
      </c>
      <c r="N13855" s="3" t="s">
        <v>12825</v>
      </c>
      <c r="O13855" s="3" t="s">
        <v>11635</v>
      </c>
      <c r="P13855" s="4">
        <v>29766.0</v>
      </c>
      <c r="Q13855" s="3" t="s">
        <v>132</v>
      </c>
      <c r="S13855" s="3" t="s">
        <v>34</v>
      </c>
    </row>
    <row r="13856">
      <c r="A13856" s="2">
        <v>42318.714907407404</v>
      </c>
      <c r="B13856" s="3">
        <v>32.0</v>
      </c>
      <c r="C13856" s="3" t="s">
        <v>12673</v>
      </c>
      <c r="D13856" s="3">
        <v>2.0</v>
      </c>
      <c r="E13856" s="3" t="s">
        <v>12674</v>
      </c>
      <c r="F13856" s="3">
        <v>2.0</v>
      </c>
      <c r="G13856" s="3">
        <v>3.0</v>
      </c>
      <c r="H13856" s="3" t="s">
        <v>12814</v>
      </c>
      <c r="I13856" s="3" t="s">
        <v>12815</v>
      </c>
      <c r="J13856" s="3" t="s">
        <v>1185</v>
      </c>
      <c r="K13856" s="3" t="s">
        <v>24</v>
      </c>
      <c r="L13856" s="3">
        <v>12.0</v>
      </c>
      <c r="M13856" s="3" t="s">
        <v>30</v>
      </c>
      <c r="N13856" s="3" t="s">
        <v>1485</v>
      </c>
      <c r="O13856" s="3" t="s">
        <v>452</v>
      </c>
      <c r="P13856" s="4">
        <v>24292.0</v>
      </c>
      <c r="Q13856" s="3" t="s">
        <v>132</v>
      </c>
      <c r="S13856" s="3" t="s">
        <v>34</v>
      </c>
    </row>
    <row r="13857">
      <c r="A13857" s="2">
        <v>42318.714907407404</v>
      </c>
      <c r="B13857" s="3">
        <v>32.0</v>
      </c>
      <c r="C13857" s="3" t="s">
        <v>12673</v>
      </c>
      <c r="D13857" s="3">
        <v>2.0</v>
      </c>
      <c r="E13857" s="3" t="s">
        <v>12674</v>
      </c>
      <c r="F13857" s="3">
        <v>2.0</v>
      </c>
      <c r="G13857" s="3">
        <v>3.0</v>
      </c>
      <c r="H13857" s="3" t="s">
        <v>12814</v>
      </c>
      <c r="I13857" s="3" t="s">
        <v>12815</v>
      </c>
      <c r="J13857" s="3" t="s">
        <v>1185</v>
      </c>
      <c r="K13857" s="3" t="s">
        <v>24</v>
      </c>
      <c r="L13857" s="3">
        <v>13.0</v>
      </c>
      <c r="M13857" s="3" t="s">
        <v>25</v>
      </c>
      <c r="N13857" s="3" t="s">
        <v>12826</v>
      </c>
      <c r="O13857" s="3" t="s">
        <v>1390</v>
      </c>
      <c r="P13857" s="4">
        <v>31834.0</v>
      </c>
      <c r="Q13857" s="3" t="s">
        <v>132</v>
      </c>
      <c r="S13857" s="3" t="s">
        <v>34</v>
      </c>
    </row>
    <row r="13858">
      <c r="A13858" s="2">
        <v>42318.714907407404</v>
      </c>
      <c r="B13858" s="3">
        <v>32.0</v>
      </c>
      <c r="C13858" s="3" t="s">
        <v>12673</v>
      </c>
      <c r="D13858" s="3">
        <v>2.0</v>
      </c>
      <c r="E13858" s="3" t="s">
        <v>12674</v>
      </c>
      <c r="F13858" s="3">
        <v>2.0</v>
      </c>
      <c r="G13858" s="3">
        <v>3.0</v>
      </c>
      <c r="H13858" s="3" t="s">
        <v>12814</v>
      </c>
      <c r="I13858" s="3" t="s">
        <v>12815</v>
      </c>
      <c r="J13858" s="3" t="s">
        <v>1185</v>
      </c>
      <c r="K13858" s="3" t="s">
        <v>24</v>
      </c>
      <c r="L13858" s="3">
        <v>14.0</v>
      </c>
      <c r="M13858" s="3" t="s">
        <v>30</v>
      </c>
      <c r="N13858" s="3" t="s">
        <v>12827</v>
      </c>
      <c r="O13858" s="3" t="s">
        <v>375</v>
      </c>
      <c r="P13858" s="4">
        <v>21453.0</v>
      </c>
      <c r="Q13858" s="3" t="s">
        <v>110</v>
      </c>
      <c r="S13858" s="3" t="s">
        <v>34</v>
      </c>
    </row>
    <row r="13859">
      <c r="A13859" s="2">
        <v>42318.714907407404</v>
      </c>
      <c r="B13859" s="3">
        <v>32.0</v>
      </c>
      <c r="C13859" s="3" t="s">
        <v>12673</v>
      </c>
      <c r="D13859" s="3">
        <v>2.0</v>
      </c>
      <c r="E13859" s="3" t="s">
        <v>12674</v>
      </c>
      <c r="F13859" s="3">
        <v>2.0</v>
      </c>
      <c r="G13859" s="3">
        <v>3.0</v>
      </c>
      <c r="H13859" s="3" t="s">
        <v>12814</v>
      </c>
      <c r="I13859" s="3" t="s">
        <v>12815</v>
      </c>
      <c r="J13859" s="3" t="s">
        <v>1185</v>
      </c>
      <c r="K13859" s="3" t="s">
        <v>24</v>
      </c>
      <c r="L13859" s="3">
        <v>15.0</v>
      </c>
      <c r="M13859" s="3" t="s">
        <v>25</v>
      </c>
      <c r="N13859" s="3" t="s">
        <v>12828</v>
      </c>
      <c r="O13859" s="3" t="s">
        <v>102</v>
      </c>
      <c r="P13859" s="4">
        <v>19167.0</v>
      </c>
      <c r="Q13859" s="3" t="s">
        <v>46</v>
      </c>
      <c r="S13859" s="3" t="s">
        <v>29</v>
      </c>
    </row>
    <row r="13860">
      <c r="A13860" s="2">
        <v>42318.714907407404</v>
      </c>
      <c r="B13860" s="3">
        <v>32.0</v>
      </c>
      <c r="C13860" s="3" t="s">
        <v>12673</v>
      </c>
      <c r="D13860" s="3">
        <v>2.0</v>
      </c>
      <c r="E13860" s="3" t="s">
        <v>12674</v>
      </c>
      <c r="F13860" s="3">
        <v>2.0</v>
      </c>
      <c r="G13860" s="3">
        <v>3.0</v>
      </c>
      <c r="H13860" s="3" t="s">
        <v>12814</v>
      </c>
      <c r="I13860" s="3" t="s">
        <v>12815</v>
      </c>
      <c r="J13860" s="3" t="s">
        <v>1185</v>
      </c>
      <c r="K13860" s="3" t="s">
        <v>24</v>
      </c>
      <c r="L13860" s="3">
        <v>16.0</v>
      </c>
      <c r="M13860" s="3" t="s">
        <v>30</v>
      </c>
      <c r="N13860" s="3" t="s">
        <v>12829</v>
      </c>
      <c r="O13860" s="3" t="s">
        <v>57</v>
      </c>
      <c r="P13860" s="4">
        <v>26186.0</v>
      </c>
      <c r="Q13860" s="3" t="s">
        <v>33</v>
      </c>
      <c r="S13860" s="3" t="s">
        <v>34</v>
      </c>
    </row>
    <row r="13861">
      <c r="A13861" s="2">
        <v>42318.714907407404</v>
      </c>
      <c r="B13861" s="3">
        <v>32.0</v>
      </c>
      <c r="C13861" s="3" t="s">
        <v>12673</v>
      </c>
      <c r="D13861" s="3">
        <v>2.0</v>
      </c>
      <c r="E13861" s="3" t="s">
        <v>12674</v>
      </c>
      <c r="F13861" s="3">
        <v>2.0</v>
      </c>
      <c r="G13861" s="3">
        <v>3.0</v>
      </c>
      <c r="H13861" s="3" t="s">
        <v>12814</v>
      </c>
      <c r="I13861" s="3" t="s">
        <v>12815</v>
      </c>
      <c r="J13861" s="3" t="s">
        <v>1185</v>
      </c>
      <c r="K13861" s="3" t="s">
        <v>24</v>
      </c>
      <c r="L13861" s="3">
        <v>17.0</v>
      </c>
      <c r="M13861" s="3" t="s">
        <v>25</v>
      </c>
      <c r="N13861" s="3" t="s">
        <v>12830</v>
      </c>
      <c r="O13861" s="3" t="s">
        <v>401</v>
      </c>
      <c r="P13861" s="4">
        <v>21254.0</v>
      </c>
      <c r="Q13861" s="3" t="s">
        <v>115</v>
      </c>
      <c r="S13861" s="3" t="s">
        <v>34</v>
      </c>
    </row>
    <row r="13862">
      <c r="A13862" s="2">
        <v>42318.714907407404</v>
      </c>
      <c r="B13862" s="3">
        <v>32.0</v>
      </c>
      <c r="C13862" s="3" t="s">
        <v>12673</v>
      </c>
      <c r="D13862" s="3">
        <v>59.0</v>
      </c>
      <c r="E13862" s="3" t="s">
        <v>12683</v>
      </c>
      <c r="F13862" s="3">
        <v>2.0</v>
      </c>
      <c r="G13862" s="3">
        <v>3.0</v>
      </c>
      <c r="H13862" s="3" t="s">
        <v>12814</v>
      </c>
      <c r="I13862" s="3" t="s">
        <v>12815</v>
      </c>
      <c r="J13862" s="3" t="s">
        <v>1185</v>
      </c>
      <c r="K13862" s="3" t="s">
        <v>24</v>
      </c>
      <c r="L13862" s="3">
        <v>1.0</v>
      </c>
      <c r="M13862" s="3" t="s">
        <v>25</v>
      </c>
      <c r="N13862" s="3" t="s">
        <v>12831</v>
      </c>
      <c r="O13862" s="3" t="s">
        <v>218</v>
      </c>
      <c r="P13862" s="4">
        <v>18972.0</v>
      </c>
      <c r="Q13862" s="3" t="s">
        <v>96</v>
      </c>
      <c r="S13862" s="3" t="s">
        <v>29</v>
      </c>
    </row>
    <row r="13863">
      <c r="A13863" s="2">
        <v>42318.714907407404</v>
      </c>
      <c r="B13863" s="3">
        <v>32.0</v>
      </c>
      <c r="C13863" s="3" t="s">
        <v>12673</v>
      </c>
      <c r="D13863" s="3">
        <v>59.0</v>
      </c>
      <c r="E13863" s="3" t="s">
        <v>12683</v>
      </c>
      <c r="F13863" s="3">
        <v>2.0</v>
      </c>
      <c r="G13863" s="3">
        <v>3.0</v>
      </c>
      <c r="H13863" s="3" t="s">
        <v>12814</v>
      </c>
      <c r="I13863" s="3" t="s">
        <v>12815</v>
      </c>
      <c r="J13863" s="3" t="s">
        <v>1185</v>
      </c>
      <c r="K13863" s="3" t="s">
        <v>24</v>
      </c>
      <c r="L13863" s="3">
        <v>2.0</v>
      </c>
      <c r="M13863" s="3" t="s">
        <v>30</v>
      </c>
      <c r="N13863" s="3" t="s">
        <v>12832</v>
      </c>
      <c r="O13863" s="3" t="s">
        <v>375</v>
      </c>
      <c r="P13863" s="4">
        <v>20216.0</v>
      </c>
      <c r="Q13863" s="3" t="s">
        <v>216</v>
      </c>
      <c r="S13863" s="3" t="s">
        <v>34</v>
      </c>
    </row>
    <row r="13864">
      <c r="A13864" s="2">
        <v>42318.714907407404</v>
      </c>
      <c r="B13864" s="3">
        <v>32.0</v>
      </c>
      <c r="C13864" s="3" t="s">
        <v>12673</v>
      </c>
      <c r="D13864" s="3">
        <v>59.0</v>
      </c>
      <c r="E13864" s="3" t="s">
        <v>12683</v>
      </c>
      <c r="F13864" s="3">
        <v>2.0</v>
      </c>
      <c r="G13864" s="3">
        <v>3.0</v>
      </c>
      <c r="H13864" s="3" t="s">
        <v>12814</v>
      </c>
      <c r="I13864" s="3" t="s">
        <v>12815</v>
      </c>
      <c r="J13864" s="3" t="s">
        <v>1185</v>
      </c>
      <c r="K13864" s="3" t="s">
        <v>24</v>
      </c>
      <c r="L13864" s="3">
        <v>3.0</v>
      </c>
      <c r="M13864" s="3" t="s">
        <v>25</v>
      </c>
      <c r="N13864" s="3" t="s">
        <v>12833</v>
      </c>
      <c r="O13864" s="3" t="s">
        <v>371</v>
      </c>
      <c r="P13864" s="4">
        <v>24163.0</v>
      </c>
      <c r="Q13864" s="3" t="s">
        <v>110</v>
      </c>
      <c r="S13864" s="3" t="s">
        <v>29</v>
      </c>
    </row>
    <row r="13865">
      <c r="A13865" s="2">
        <v>42318.714907407404</v>
      </c>
      <c r="B13865" s="3">
        <v>32.0</v>
      </c>
      <c r="C13865" s="3" t="s">
        <v>12673</v>
      </c>
      <c r="D13865" s="3">
        <v>59.0</v>
      </c>
      <c r="E13865" s="3" t="s">
        <v>12683</v>
      </c>
      <c r="F13865" s="3">
        <v>2.0</v>
      </c>
      <c r="G13865" s="3">
        <v>3.0</v>
      </c>
      <c r="H13865" s="3" t="s">
        <v>12814</v>
      </c>
      <c r="I13865" s="3" t="s">
        <v>12815</v>
      </c>
      <c r="J13865" s="3" t="s">
        <v>1185</v>
      </c>
      <c r="K13865" s="3" t="s">
        <v>24</v>
      </c>
      <c r="L13865" s="3">
        <v>4.0</v>
      </c>
      <c r="M13865" s="3" t="s">
        <v>30</v>
      </c>
      <c r="N13865" s="3" t="s">
        <v>12834</v>
      </c>
      <c r="O13865" s="3" t="s">
        <v>283</v>
      </c>
      <c r="P13865" s="4">
        <v>25866.0</v>
      </c>
      <c r="Q13865" s="3" t="s">
        <v>247</v>
      </c>
      <c r="S13865" s="3" t="s">
        <v>29</v>
      </c>
    </row>
    <row r="13866">
      <c r="A13866" s="2">
        <v>42318.714907407404</v>
      </c>
      <c r="B13866" s="3">
        <v>32.0</v>
      </c>
      <c r="C13866" s="3" t="s">
        <v>12673</v>
      </c>
      <c r="D13866" s="3">
        <v>59.0</v>
      </c>
      <c r="E13866" s="3" t="s">
        <v>12683</v>
      </c>
      <c r="F13866" s="3">
        <v>2.0</v>
      </c>
      <c r="G13866" s="3">
        <v>3.0</v>
      </c>
      <c r="H13866" s="3" t="s">
        <v>12814</v>
      </c>
      <c r="I13866" s="3" t="s">
        <v>12815</v>
      </c>
      <c r="J13866" s="3" t="s">
        <v>1185</v>
      </c>
      <c r="K13866" s="3" t="s">
        <v>24</v>
      </c>
      <c r="L13866" s="3">
        <v>5.0</v>
      </c>
      <c r="M13866" s="3" t="s">
        <v>25</v>
      </c>
      <c r="N13866" s="3" t="s">
        <v>12835</v>
      </c>
      <c r="O13866" s="3" t="s">
        <v>2765</v>
      </c>
      <c r="P13866" s="4">
        <v>33536.0</v>
      </c>
      <c r="Q13866" s="3" t="s">
        <v>72</v>
      </c>
      <c r="S13866" s="3" t="s">
        <v>34</v>
      </c>
    </row>
    <row r="13867">
      <c r="A13867" s="2">
        <v>42318.714907407404</v>
      </c>
      <c r="B13867" s="3">
        <v>32.0</v>
      </c>
      <c r="C13867" s="3" t="s">
        <v>12673</v>
      </c>
      <c r="D13867" s="3">
        <v>59.0</v>
      </c>
      <c r="E13867" s="3" t="s">
        <v>12683</v>
      </c>
      <c r="F13867" s="3">
        <v>2.0</v>
      </c>
      <c r="G13867" s="3">
        <v>3.0</v>
      </c>
      <c r="H13867" s="3" t="s">
        <v>12814</v>
      </c>
      <c r="I13867" s="3" t="s">
        <v>12815</v>
      </c>
      <c r="J13867" s="3" t="s">
        <v>1185</v>
      </c>
      <c r="K13867" s="3" t="s">
        <v>24</v>
      </c>
      <c r="L13867" s="3">
        <v>6.0</v>
      </c>
      <c r="M13867" s="3" t="s">
        <v>30</v>
      </c>
      <c r="N13867" s="3" t="s">
        <v>9933</v>
      </c>
      <c r="O13867" s="3" t="s">
        <v>98</v>
      </c>
      <c r="P13867" s="4">
        <v>23550.0</v>
      </c>
      <c r="Q13867" s="3" t="s">
        <v>43</v>
      </c>
      <c r="S13867" s="3" t="s">
        <v>34</v>
      </c>
    </row>
    <row r="13868">
      <c r="A13868" s="2">
        <v>42318.714907407404</v>
      </c>
      <c r="B13868" s="3">
        <v>32.0</v>
      </c>
      <c r="C13868" s="3" t="s">
        <v>12673</v>
      </c>
      <c r="D13868" s="3">
        <v>59.0</v>
      </c>
      <c r="E13868" s="3" t="s">
        <v>12683</v>
      </c>
      <c r="F13868" s="3">
        <v>2.0</v>
      </c>
      <c r="G13868" s="3">
        <v>3.0</v>
      </c>
      <c r="H13868" s="3" t="s">
        <v>12814</v>
      </c>
      <c r="I13868" s="3" t="s">
        <v>12815</v>
      </c>
      <c r="J13868" s="3" t="s">
        <v>1185</v>
      </c>
      <c r="K13868" s="3" t="s">
        <v>24</v>
      </c>
      <c r="L13868" s="3">
        <v>7.0</v>
      </c>
      <c r="M13868" s="3" t="s">
        <v>25</v>
      </c>
      <c r="N13868" s="3" t="s">
        <v>12836</v>
      </c>
      <c r="O13868" s="3" t="s">
        <v>275</v>
      </c>
      <c r="P13868" s="4">
        <v>19410.0</v>
      </c>
      <c r="Q13868" s="3" t="s">
        <v>189</v>
      </c>
      <c r="S13868" s="3" t="s">
        <v>34</v>
      </c>
    </row>
    <row r="13869">
      <c r="A13869" s="2">
        <v>42318.714907407404</v>
      </c>
      <c r="B13869" s="3">
        <v>32.0</v>
      </c>
      <c r="C13869" s="3" t="s">
        <v>12673</v>
      </c>
      <c r="D13869" s="3">
        <v>59.0</v>
      </c>
      <c r="E13869" s="3" t="s">
        <v>12683</v>
      </c>
      <c r="F13869" s="3">
        <v>2.0</v>
      </c>
      <c r="G13869" s="3">
        <v>3.0</v>
      </c>
      <c r="H13869" s="3" t="s">
        <v>12814</v>
      </c>
      <c r="I13869" s="3" t="s">
        <v>12815</v>
      </c>
      <c r="J13869" s="3" t="s">
        <v>1185</v>
      </c>
      <c r="K13869" s="3" t="s">
        <v>24</v>
      </c>
      <c r="L13869" s="3">
        <v>8.0</v>
      </c>
      <c r="M13869" s="3" t="s">
        <v>30</v>
      </c>
      <c r="N13869" s="3" t="s">
        <v>12837</v>
      </c>
      <c r="O13869" s="3" t="s">
        <v>508</v>
      </c>
      <c r="P13869" s="4">
        <v>27056.0</v>
      </c>
      <c r="Q13869" s="3" t="s">
        <v>169</v>
      </c>
      <c r="S13869" s="3" t="s">
        <v>34</v>
      </c>
    </row>
    <row r="13870">
      <c r="A13870" s="2">
        <v>42318.714907407404</v>
      </c>
      <c r="B13870" s="3">
        <v>32.0</v>
      </c>
      <c r="C13870" s="3" t="s">
        <v>12673</v>
      </c>
      <c r="D13870" s="3">
        <v>59.0</v>
      </c>
      <c r="E13870" s="3" t="s">
        <v>12683</v>
      </c>
      <c r="F13870" s="3">
        <v>2.0</v>
      </c>
      <c r="G13870" s="3">
        <v>3.0</v>
      </c>
      <c r="H13870" s="3" t="s">
        <v>12814</v>
      </c>
      <c r="I13870" s="3" t="s">
        <v>12815</v>
      </c>
      <c r="J13870" s="3" t="s">
        <v>1185</v>
      </c>
      <c r="K13870" s="3" t="s">
        <v>24</v>
      </c>
      <c r="L13870" s="3">
        <v>9.0</v>
      </c>
      <c r="M13870" s="3" t="s">
        <v>25</v>
      </c>
      <c r="N13870" s="3" t="s">
        <v>1246</v>
      </c>
      <c r="O13870" s="3" t="s">
        <v>421</v>
      </c>
      <c r="P13870" s="4">
        <v>28025.0</v>
      </c>
      <c r="Q13870" s="3" t="s">
        <v>110</v>
      </c>
      <c r="S13870" s="3" t="s">
        <v>29</v>
      </c>
    </row>
    <row r="13871">
      <c r="A13871" s="2">
        <v>42318.714907407404</v>
      </c>
      <c r="B13871" s="3">
        <v>32.0</v>
      </c>
      <c r="C13871" s="3" t="s">
        <v>12673</v>
      </c>
      <c r="D13871" s="3">
        <v>59.0</v>
      </c>
      <c r="E13871" s="3" t="s">
        <v>12683</v>
      </c>
      <c r="F13871" s="3">
        <v>2.0</v>
      </c>
      <c r="G13871" s="3">
        <v>3.0</v>
      </c>
      <c r="H13871" s="3" t="s">
        <v>12814</v>
      </c>
      <c r="I13871" s="3" t="s">
        <v>12815</v>
      </c>
      <c r="J13871" s="3" t="s">
        <v>1185</v>
      </c>
      <c r="K13871" s="3" t="s">
        <v>24</v>
      </c>
      <c r="L13871" s="3">
        <v>10.0</v>
      </c>
      <c r="M13871" s="3" t="s">
        <v>30</v>
      </c>
      <c r="N13871" s="3" t="s">
        <v>12838</v>
      </c>
      <c r="O13871" s="3" t="s">
        <v>2417</v>
      </c>
      <c r="P13871" s="4">
        <v>25856.0</v>
      </c>
      <c r="Q13871" s="3" t="s">
        <v>228</v>
      </c>
      <c r="S13871" s="3" t="s">
        <v>34</v>
      </c>
    </row>
    <row r="13872">
      <c r="A13872" s="2">
        <v>42318.714907407404</v>
      </c>
      <c r="B13872" s="3">
        <v>32.0</v>
      </c>
      <c r="C13872" s="3" t="s">
        <v>12673</v>
      </c>
      <c r="D13872" s="3">
        <v>59.0</v>
      </c>
      <c r="E13872" s="3" t="s">
        <v>12683</v>
      </c>
      <c r="F13872" s="3">
        <v>2.0</v>
      </c>
      <c r="G13872" s="3">
        <v>3.0</v>
      </c>
      <c r="H13872" s="3" t="s">
        <v>12814</v>
      </c>
      <c r="I13872" s="3" t="s">
        <v>12815</v>
      </c>
      <c r="J13872" s="3" t="s">
        <v>1185</v>
      </c>
      <c r="K13872" s="3" t="s">
        <v>24</v>
      </c>
      <c r="L13872" s="3">
        <v>11.0</v>
      </c>
      <c r="M13872" s="3" t="s">
        <v>25</v>
      </c>
      <c r="N13872" s="3" t="s">
        <v>11353</v>
      </c>
      <c r="O13872" s="3" t="s">
        <v>240</v>
      </c>
      <c r="P13872" s="4">
        <v>23711.0</v>
      </c>
      <c r="Q13872" s="3" t="s">
        <v>189</v>
      </c>
      <c r="S13872" s="3" t="s">
        <v>34</v>
      </c>
    </row>
    <row r="13873">
      <c r="A13873" s="2">
        <v>42318.714907407404</v>
      </c>
      <c r="B13873" s="3">
        <v>32.0</v>
      </c>
      <c r="C13873" s="3" t="s">
        <v>12673</v>
      </c>
      <c r="D13873" s="3">
        <v>59.0</v>
      </c>
      <c r="E13873" s="3" t="s">
        <v>12683</v>
      </c>
      <c r="F13873" s="3">
        <v>2.0</v>
      </c>
      <c r="G13873" s="3">
        <v>3.0</v>
      </c>
      <c r="H13873" s="3" t="s">
        <v>12814</v>
      </c>
      <c r="I13873" s="3" t="s">
        <v>12815</v>
      </c>
      <c r="J13873" s="3" t="s">
        <v>1185</v>
      </c>
      <c r="K13873" s="3" t="s">
        <v>24</v>
      </c>
      <c r="L13873" s="3">
        <v>12.0</v>
      </c>
      <c r="M13873" s="3" t="s">
        <v>30</v>
      </c>
      <c r="N13873" s="3" t="s">
        <v>12839</v>
      </c>
      <c r="O13873" s="3" t="s">
        <v>368</v>
      </c>
      <c r="P13873" s="4">
        <v>32764.0</v>
      </c>
      <c r="Q13873" s="3" t="s">
        <v>52</v>
      </c>
      <c r="S13873" s="3" t="s">
        <v>34</v>
      </c>
    </row>
    <row r="13874">
      <c r="A13874" s="2">
        <v>42318.714907407404</v>
      </c>
      <c r="B13874" s="3">
        <v>32.0</v>
      </c>
      <c r="C13874" s="3" t="s">
        <v>12673</v>
      </c>
      <c r="D13874" s="3">
        <v>59.0</v>
      </c>
      <c r="E13874" s="3" t="s">
        <v>12683</v>
      </c>
      <c r="F13874" s="3">
        <v>2.0</v>
      </c>
      <c r="G13874" s="3">
        <v>3.0</v>
      </c>
      <c r="H13874" s="3" t="s">
        <v>12814</v>
      </c>
      <c r="I13874" s="3" t="s">
        <v>12815</v>
      </c>
      <c r="J13874" s="3" t="s">
        <v>1185</v>
      </c>
      <c r="K13874" s="3" t="s">
        <v>24</v>
      </c>
      <c r="L13874" s="3">
        <v>13.0</v>
      </c>
      <c r="M13874" s="3" t="s">
        <v>25</v>
      </c>
      <c r="N13874" s="3" t="s">
        <v>1281</v>
      </c>
      <c r="O13874" s="3" t="s">
        <v>200</v>
      </c>
      <c r="P13874" s="4">
        <v>18157.0</v>
      </c>
      <c r="Q13874" s="3" t="s">
        <v>86</v>
      </c>
      <c r="S13874" s="3" t="s">
        <v>34</v>
      </c>
    </row>
    <row r="13875">
      <c r="A13875" s="2">
        <v>42318.714907407404</v>
      </c>
      <c r="B13875" s="3">
        <v>32.0</v>
      </c>
      <c r="C13875" s="3" t="s">
        <v>12673</v>
      </c>
      <c r="D13875" s="3">
        <v>59.0</v>
      </c>
      <c r="E13875" s="3" t="s">
        <v>12683</v>
      </c>
      <c r="F13875" s="3">
        <v>2.0</v>
      </c>
      <c r="G13875" s="3">
        <v>3.0</v>
      </c>
      <c r="H13875" s="3" t="s">
        <v>12814</v>
      </c>
      <c r="I13875" s="3" t="s">
        <v>12815</v>
      </c>
      <c r="J13875" s="3" t="s">
        <v>1185</v>
      </c>
      <c r="K13875" s="3" t="s">
        <v>24</v>
      </c>
      <c r="L13875" s="3">
        <v>14.0</v>
      </c>
      <c r="M13875" s="3" t="s">
        <v>30</v>
      </c>
      <c r="N13875" s="3" t="s">
        <v>12840</v>
      </c>
      <c r="O13875" s="3" t="s">
        <v>2780</v>
      </c>
      <c r="P13875" s="4">
        <v>23813.0</v>
      </c>
      <c r="Q13875" s="3" t="s">
        <v>110</v>
      </c>
      <c r="S13875" s="3" t="s">
        <v>34</v>
      </c>
    </row>
    <row r="13876">
      <c r="A13876" s="2">
        <v>42318.714907407404</v>
      </c>
      <c r="B13876" s="3">
        <v>32.0</v>
      </c>
      <c r="C13876" s="3" t="s">
        <v>12673</v>
      </c>
      <c r="D13876" s="3">
        <v>59.0</v>
      </c>
      <c r="E13876" s="3" t="s">
        <v>12683</v>
      </c>
      <c r="F13876" s="3">
        <v>2.0</v>
      </c>
      <c r="G13876" s="3">
        <v>3.0</v>
      </c>
      <c r="H13876" s="3" t="s">
        <v>12814</v>
      </c>
      <c r="I13876" s="3" t="s">
        <v>12815</v>
      </c>
      <c r="J13876" s="3" t="s">
        <v>1185</v>
      </c>
      <c r="K13876" s="3" t="s">
        <v>24</v>
      </c>
      <c r="L13876" s="3">
        <v>15.0</v>
      </c>
      <c r="M13876" s="3" t="s">
        <v>25</v>
      </c>
      <c r="N13876" s="3" t="s">
        <v>7610</v>
      </c>
      <c r="O13876" s="3" t="s">
        <v>2301</v>
      </c>
      <c r="P13876" s="4">
        <v>30772.0</v>
      </c>
      <c r="Q13876" s="3" t="s">
        <v>110</v>
      </c>
      <c r="S13876" s="3" t="s">
        <v>34</v>
      </c>
    </row>
    <row r="13877">
      <c r="A13877" s="2">
        <v>42318.714907407404</v>
      </c>
      <c r="B13877" s="3">
        <v>32.0</v>
      </c>
      <c r="C13877" s="3" t="s">
        <v>12673</v>
      </c>
      <c r="D13877" s="3">
        <v>59.0</v>
      </c>
      <c r="E13877" s="3" t="s">
        <v>12683</v>
      </c>
      <c r="F13877" s="3">
        <v>2.0</v>
      </c>
      <c r="G13877" s="3">
        <v>3.0</v>
      </c>
      <c r="H13877" s="3" t="s">
        <v>12814</v>
      </c>
      <c r="I13877" s="3" t="s">
        <v>12815</v>
      </c>
      <c r="J13877" s="3" t="s">
        <v>1185</v>
      </c>
      <c r="K13877" s="3" t="s">
        <v>24</v>
      </c>
      <c r="L13877" s="3">
        <v>16.0</v>
      </c>
      <c r="M13877" s="3" t="s">
        <v>30</v>
      </c>
      <c r="N13877" s="3" t="s">
        <v>12841</v>
      </c>
      <c r="O13877" s="3" t="s">
        <v>697</v>
      </c>
      <c r="P13877" s="4">
        <v>25304.0</v>
      </c>
      <c r="Q13877" s="3" t="s">
        <v>132</v>
      </c>
      <c r="S13877" s="3" t="s">
        <v>34</v>
      </c>
    </row>
    <row r="13878">
      <c r="A13878" s="2">
        <v>42318.714907407404</v>
      </c>
      <c r="B13878" s="3">
        <v>32.0</v>
      </c>
      <c r="C13878" s="3" t="s">
        <v>12673</v>
      </c>
      <c r="D13878" s="3">
        <v>59.0</v>
      </c>
      <c r="E13878" s="3" t="s">
        <v>12683</v>
      </c>
      <c r="F13878" s="3">
        <v>2.0</v>
      </c>
      <c r="G13878" s="3">
        <v>3.0</v>
      </c>
      <c r="H13878" s="3" t="s">
        <v>12814</v>
      </c>
      <c r="I13878" s="3" t="s">
        <v>12815</v>
      </c>
      <c r="J13878" s="3" t="s">
        <v>1185</v>
      </c>
      <c r="K13878" s="3" t="s">
        <v>24</v>
      </c>
      <c r="L13878" s="3">
        <v>17.0</v>
      </c>
      <c r="M13878" s="3" t="s">
        <v>25</v>
      </c>
      <c r="N13878" s="3" t="s">
        <v>12842</v>
      </c>
      <c r="O13878" s="3" t="s">
        <v>100</v>
      </c>
      <c r="P13878" s="4">
        <v>30096.0</v>
      </c>
      <c r="Q13878" s="3" t="s">
        <v>216</v>
      </c>
      <c r="S13878" s="3" t="s">
        <v>34</v>
      </c>
    </row>
    <row r="13879">
      <c r="A13879" s="2">
        <v>42318.714907407404</v>
      </c>
      <c r="B13879" s="3">
        <v>32.0</v>
      </c>
      <c r="C13879" s="3" t="s">
        <v>12673</v>
      </c>
      <c r="D13879" s="3">
        <v>59.0</v>
      </c>
      <c r="E13879" s="3" t="s">
        <v>12683</v>
      </c>
      <c r="F13879" s="3">
        <v>2.0</v>
      </c>
      <c r="G13879" s="3">
        <v>3.0</v>
      </c>
      <c r="H13879" s="3" t="s">
        <v>12814</v>
      </c>
      <c r="I13879" s="3" t="s">
        <v>12815</v>
      </c>
      <c r="J13879" s="3" t="s">
        <v>1185</v>
      </c>
      <c r="K13879" s="3" t="s">
        <v>24</v>
      </c>
      <c r="L13879" s="3">
        <v>18.0</v>
      </c>
      <c r="M13879" s="3" t="s">
        <v>30</v>
      </c>
      <c r="N13879" s="3" t="s">
        <v>12843</v>
      </c>
      <c r="O13879" s="3" t="s">
        <v>307</v>
      </c>
      <c r="P13879" s="4">
        <v>26909.0</v>
      </c>
      <c r="Q13879" s="3" t="s">
        <v>110</v>
      </c>
      <c r="S13879" s="3" t="s">
        <v>29</v>
      </c>
    </row>
    <row r="13880">
      <c r="A13880" s="2">
        <v>42318.714907407404</v>
      </c>
      <c r="B13880" s="3">
        <v>32.0</v>
      </c>
      <c r="C13880" s="3" t="s">
        <v>12673</v>
      </c>
      <c r="D13880" s="3">
        <v>59.0</v>
      </c>
      <c r="E13880" s="3" t="s">
        <v>12683</v>
      </c>
      <c r="F13880" s="3">
        <v>2.0</v>
      </c>
      <c r="G13880" s="3">
        <v>3.0</v>
      </c>
      <c r="H13880" s="3" t="s">
        <v>12814</v>
      </c>
      <c r="I13880" s="3" t="s">
        <v>12815</v>
      </c>
      <c r="J13880" s="3" t="s">
        <v>1185</v>
      </c>
      <c r="K13880" s="3" t="s">
        <v>24</v>
      </c>
      <c r="L13880" s="3">
        <v>19.0</v>
      </c>
      <c r="M13880" s="3" t="s">
        <v>25</v>
      </c>
      <c r="N13880" s="3" t="s">
        <v>289</v>
      </c>
      <c r="O13880" s="3" t="s">
        <v>127</v>
      </c>
      <c r="P13880" s="4">
        <v>21205.0</v>
      </c>
      <c r="Q13880" s="3" t="s">
        <v>52</v>
      </c>
      <c r="S13880" s="3" t="s">
        <v>34</v>
      </c>
    </row>
    <row r="13881">
      <c r="A13881" s="2">
        <v>42318.714907407404</v>
      </c>
      <c r="B13881" s="3">
        <v>32.0</v>
      </c>
      <c r="C13881" s="3" t="s">
        <v>12673</v>
      </c>
      <c r="D13881" s="3">
        <v>59.0</v>
      </c>
      <c r="E13881" s="3" t="s">
        <v>12683</v>
      </c>
      <c r="F13881" s="3">
        <v>2.0</v>
      </c>
      <c r="G13881" s="3">
        <v>3.0</v>
      </c>
      <c r="H13881" s="3" t="s">
        <v>12814</v>
      </c>
      <c r="I13881" s="3" t="s">
        <v>12815</v>
      </c>
      <c r="J13881" s="3" t="s">
        <v>1185</v>
      </c>
      <c r="K13881" s="3" t="s">
        <v>24</v>
      </c>
      <c r="L13881" s="3">
        <v>20.0</v>
      </c>
      <c r="M13881" s="3" t="s">
        <v>30</v>
      </c>
      <c r="N13881" s="3" t="s">
        <v>12844</v>
      </c>
      <c r="O13881" s="3" t="s">
        <v>235</v>
      </c>
      <c r="P13881" s="4">
        <v>20481.0</v>
      </c>
      <c r="Q13881" s="3" t="s">
        <v>40</v>
      </c>
      <c r="S13881" s="3" t="s">
        <v>29</v>
      </c>
    </row>
    <row r="13882">
      <c r="A13882" s="2">
        <v>42318.714907407404</v>
      </c>
      <c r="B13882" s="3">
        <v>32.0</v>
      </c>
      <c r="C13882" s="3" t="s">
        <v>12673</v>
      </c>
      <c r="D13882" s="3">
        <v>59.0</v>
      </c>
      <c r="E13882" s="3" t="s">
        <v>12683</v>
      </c>
      <c r="F13882" s="3">
        <v>2.0</v>
      </c>
      <c r="G13882" s="3">
        <v>3.0</v>
      </c>
      <c r="H13882" s="3" t="s">
        <v>12814</v>
      </c>
      <c r="I13882" s="3" t="s">
        <v>12815</v>
      </c>
      <c r="J13882" s="3" t="s">
        <v>1185</v>
      </c>
      <c r="K13882" s="3" t="s">
        <v>24</v>
      </c>
      <c r="L13882" s="3">
        <v>21.0</v>
      </c>
      <c r="M13882" s="3" t="s">
        <v>25</v>
      </c>
      <c r="N13882" s="3" t="s">
        <v>12845</v>
      </c>
      <c r="O13882" s="3" t="s">
        <v>27</v>
      </c>
      <c r="P13882" s="4">
        <v>25343.0</v>
      </c>
      <c r="Q13882" s="3" t="s">
        <v>418</v>
      </c>
      <c r="S13882" s="3" t="s">
        <v>34</v>
      </c>
    </row>
    <row r="13883">
      <c r="A13883" s="2">
        <v>42318.714907407404</v>
      </c>
      <c r="B13883" s="3">
        <v>32.0</v>
      </c>
      <c r="C13883" s="3" t="s">
        <v>12673</v>
      </c>
      <c r="D13883" s="3">
        <v>59.0</v>
      </c>
      <c r="E13883" s="3" t="s">
        <v>12683</v>
      </c>
      <c r="F13883" s="3">
        <v>2.0</v>
      </c>
      <c r="G13883" s="3">
        <v>3.0</v>
      </c>
      <c r="H13883" s="3" t="s">
        <v>12814</v>
      </c>
      <c r="I13883" s="3" t="s">
        <v>12815</v>
      </c>
      <c r="J13883" s="3" t="s">
        <v>1185</v>
      </c>
      <c r="K13883" s="3" t="s">
        <v>24</v>
      </c>
      <c r="L13883" s="3">
        <v>22.0</v>
      </c>
      <c r="M13883" s="3" t="s">
        <v>30</v>
      </c>
      <c r="N13883" s="3" t="s">
        <v>12846</v>
      </c>
      <c r="O13883" s="3" t="s">
        <v>888</v>
      </c>
      <c r="P13883" s="4">
        <v>20819.0</v>
      </c>
      <c r="Q13883" s="3" t="s">
        <v>43</v>
      </c>
      <c r="S13883" s="3" t="s">
        <v>34</v>
      </c>
    </row>
    <row r="13884">
      <c r="A13884" s="2">
        <v>42318.714907407404</v>
      </c>
      <c r="B13884" s="3">
        <v>32.0</v>
      </c>
      <c r="C13884" s="3" t="s">
        <v>12673</v>
      </c>
      <c r="D13884" s="3">
        <v>59.0</v>
      </c>
      <c r="E13884" s="3" t="s">
        <v>12683</v>
      </c>
      <c r="F13884" s="3">
        <v>2.0</v>
      </c>
      <c r="G13884" s="3">
        <v>3.0</v>
      </c>
      <c r="H13884" s="3" t="s">
        <v>12814</v>
      </c>
      <c r="I13884" s="3" t="s">
        <v>12815</v>
      </c>
      <c r="J13884" s="3" t="s">
        <v>1185</v>
      </c>
      <c r="K13884" s="3" t="s">
        <v>24</v>
      </c>
      <c r="L13884" s="3">
        <v>23.0</v>
      </c>
      <c r="M13884" s="3" t="s">
        <v>25</v>
      </c>
      <c r="N13884" s="3" t="s">
        <v>12847</v>
      </c>
      <c r="O13884" s="3" t="s">
        <v>213</v>
      </c>
      <c r="P13884" s="4">
        <v>14281.0</v>
      </c>
      <c r="Q13884" s="3" t="s">
        <v>49</v>
      </c>
      <c r="S13884" s="3" t="s">
        <v>29</v>
      </c>
    </row>
    <row r="13885">
      <c r="A13885" s="2">
        <v>42318.714907407404</v>
      </c>
      <c r="B13885" s="3">
        <v>32.0</v>
      </c>
      <c r="C13885" s="3" t="s">
        <v>12673</v>
      </c>
      <c r="D13885" s="3">
        <v>59.0</v>
      </c>
      <c r="E13885" s="3" t="s">
        <v>12683</v>
      </c>
      <c r="F13885" s="3">
        <v>2.0</v>
      </c>
      <c r="G13885" s="3">
        <v>3.0</v>
      </c>
      <c r="H13885" s="3" t="s">
        <v>12814</v>
      </c>
      <c r="I13885" s="3" t="s">
        <v>12815</v>
      </c>
      <c r="J13885" s="3" t="s">
        <v>1185</v>
      </c>
      <c r="K13885" s="3" t="s">
        <v>24</v>
      </c>
      <c r="L13885" s="3">
        <v>24.0</v>
      </c>
      <c r="M13885" s="3" t="s">
        <v>30</v>
      </c>
      <c r="N13885" s="3" t="s">
        <v>12848</v>
      </c>
      <c r="O13885" s="3" t="s">
        <v>697</v>
      </c>
      <c r="P13885" s="4">
        <v>28266.0</v>
      </c>
      <c r="Q13885" s="3" t="s">
        <v>132</v>
      </c>
      <c r="S13885" s="3" t="s">
        <v>34</v>
      </c>
    </row>
    <row r="13886">
      <c r="A13886" s="2">
        <v>42318.714907407404</v>
      </c>
      <c r="B13886" s="3">
        <v>32.0</v>
      </c>
      <c r="C13886" s="3" t="s">
        <v>12673</v>
      </c>
      <c r="D13886" s="3">
        <v>59.0</v>
      </c>
      <c r="E13886" s="3" t="s">
        <v>12683</v>
      </c>
      <c r="F13886" s="3">
        <v>2.0</v>
      </c>
      <c r="G13886" s="3">
        <v>3.0</v>
      </c>
      <c r="H13886" s="3" t="s">
        <v>12814</v>
      </c>
      <c r="I13886" s="3" t="s">
        <v>12815</v>
      </c>
      <c r="J13886" s="3" t="s">
        <v>1185</v>
      </c>
      <c r="K13886" s="3" t="s">
        <v>24</v>
      </c>
      <c r="L13886" s="3">
        <v>25.0</v>
      </c>
      <c r="M13886" s="3" t="s">
        <v>25</v>
      </c>
      <c r="N13886" s="3" t="s">
        <v>12849</v>
      </c>
      <c r="O13886" s="3" t="s">
        <v>257</v>
      </c>
      <c r="P13886" s="4">
        <v>15918.0</v>
      </c>
      <c r="Q13886" s="3" t="s">
        <v>105</v>
      </c>
      <c r="S13886" s="3" t="s">
        <v>34</v>
      </c>
    </row>
    <row r="13887">
      <c r="A13887" s="2">
        <v>42318.714907407404</v>
      </c>
      <c r="B13887" s="3">
        <v>32.0</v>
      </c>
      <c r="C13887" s="3" t="s">
        <v>12673</v>
      </c>
      <c r="D13887" s="3">
        <v>59.0</v>
      </c>
      <c r="E13887" s="3" t="s">
        <v>12683</v>
      </c>
      <c r="F13887" s="3">
        <v>2.0</v>
      </c>
      <c r="G13887" s="3">
        <v>3.0</v>
      </c>
      <c r="H13887" s="3" t="s">
        <v>12814</v>
      </c>
      <c r="I13887" s="3" t="s">
        <v>12815</v>
      </c>
      <c r="J13887" s="3" t="s">
        <v>1185</v>
      </c>
      <c r="K13887" s="3" t="s">
        <v>24</v>
      </c>
      <c r="L13887" s="3">
        <v>26.0</v>
      </c>
      <c r="M13887" s="3" t="s">
        <v>30</v>
      </c>
      <c r="N13887" s="3" t="s">
        <v>12850</v>
      </c>
      <c r="O13887" s="3" t="s">
        <v>1547</v>
      </c>
      <c r="P13887" s="4">
        <v>20823.0</v>
      </c>
      <c r="Q13887" s="3" t="s">
        <v>132</v>
      </c>
      <c r="S13887" s="3" t="s">
        <v>29</v>
      </c>
    </row>
    <row r="13888">
      <c r="A13888" s="2">
        <v>42318.714907407404</v>
      </c>
      <c r="B13888" s="3">
        <v>32.0</v>
      </c>
      <c r="C13888" s="3" t="s">
        <v>12673</v>
      </c>
      <c r="D13888" s="3">
        <v>59.0</v>
      </c>
      <c r="E13888" s="3" t="s">
        <v>12683</v>
      </c>
      <c r="F13888" s="3">
        <v>2.0</v>
      </c>
      <c r="G13888" s="3">
        <v>3.0</v>
      </c>
      <c r="H13888" s="3" t="s">
        <v>12814</v>
      </c>
      <c r="I13888" s="3" t="s">
        <v>12815</v>
      </c>
      <c r="J13888" s="3" t="s">
        <v>1185</v>
      </c>
      <c r="K13888" s="3" t="s">
        <v>24</v>
      </c>
      <c r="L13888" s="3">
        <v>27.0</v>
      </c>
      <c r="M13888" s="3" t="s">
        <v>25</v>
      </c>
      <c r="N13888" s="3" t="s">
        <v>12851</v>
      </c>
      <c r="O13888" s="3" t="s">
        <v>218</v>
      </c>
      <c r="P13888" s="4">
        <v>21022.0</v>
      </c>
      <c r="Q13888" s="3" t="s">
        <v>105</v>
      </c>
      <c r="S13888" s="3" t="s">
        <v>34</v>
      </c>
    </row>
    <row r="13889">
      <c r="A13889" s="2">
        <v>42318.714907407404</v>
      </c>
      <c r="B13889" s="3">
        <v>32.0</v>
      </c>
      <c r="C13889" s="3" t="s">
        <v>12673</v>
      </c>
      <c r="D13889" s="3">
        <v>59.0</v>
      </c>
      <c r="E13889" s="3" t="s">
        <v>12683</v>
      </c>
      <c r="F13889" s="3">
        <v>2.0</v>
      </c>
      <c r="G13889" s="3">
        <v>3.0</v>
      </c>
      <c r="H13889" s="3" t="s">
        <v>12814</v>
      </c>
      <c r="I13889" s="3" t="s">
        <v>12815</v>
      </c>
      <c r="J13889" s="3" t="s">
        <v>1185</v>
      </c>
      <c r="K13889" s="3" t="s">
        <v>24</v>
      </c>
      <c r="L13889" s="3">
        <v>28.0</v>
      </c>
      <c r="M13889" s="3" t="s">
        <v>30</v>
      </c>
      <c r="N13889" s="3" t="s">
        <v>3516</v>
      </c>
      <c r="O13889" s="3" t="s">
        <v>1739</v>
      </c>
      <c r="P13889" s="4">
        <v>22716.0</v>
      </c>
      <c r="Q13889" s="3" t="s">
        <v>75</v>
      </c>
      <c r="S13889" s="3" t="s">
        <v>34</v>
      </c>
    </row>
    <row r="13890">
      <c r="A13890" s="2">
        <v>42318.714907407404</v>
      </c>
      <c r="B13890" s="3">
        <v>32.0</v>
      </c>
      <c r="C13890" s="3" t="s">
        <v>12673</v>
      </c>
      <c r="D13890" s="3">
        <v>59.0</v>
      </c>
      <c r="E13890" s="3" t="s">
        <v>12683</v>
      </c>
      <c r="F13890" s="3">
        <v>2.0</v>
      </c>
      <c r="G13890" s="3">
        <v>3.0</v>
      </c>
      <c r="H13890" s="3" t="s">
        <v>12814</v>
      </c>
      <c r="I13890" s="3" t="s">
        <v>12815</v>
      </c>
      <c r="J13890" s="3" t="s">
        <v>1185</v>
      </c>
      <c r="K13890" s="3" t="s">
        <v>24</v>
      </c>
      <c r="L13890" s="3">
        <v>29.0</v>
      </c>
      <c r="M13890" s="3" t="s">
        <v>25</v>
      </c>
      <c r="N13890" s="3" t="s">
        <v>12852</v>
      </c>
      <c r="O13890" s="3" t="s">
        <v>415</v>
      </c>
      <c r="P13890" s="4">
        <v>31373.0</v>
      </c>
      <c r="Q13890" s="3" t="s">
        <v>52</v>
      </c>
      <c r="S13890" s="3" t="s">
        <v>34</v>
      </c>
    </row>
    <row r="13891">
      <c r="A13891" s="2">
        <v>42318.714907407404</v>
      </c>
      <c r="B13891" s="3">
        <v>32.0</v>
      </c>
      <c r="C13891" s="3" t="s">
        <v>12673</v>
      </c>
      <c r="D13891" s="3">
        <v>59.0</v>
      </c>
      <c r="E13891" s="3" t="s">
        <v>12683</v>
      </c>
      <c r="F13891" s="3">
        <v>2.0</v>
      </c>
      <c r="G13891" s="3">
        <v>3.0</v>
      </c>
      <c r="H13891" s="3" t="s">
        <v>12814</v>
      </c>
      <c r="I13891" s="3" t="s">
        <v>12815</v>
      </c>
      <c r="J13891" s="3" t="s">
        <v>1185</v>
      </c>
      <c r="K13891" s="3" t="s">
        <v>24</v>
      </c>
      <c r="L13891" s="3">
        <v>30.0</v>
      </c>
      <c r="M13891" s="3" t="s">
        <v>30</v>
      </c>
      <c r="N13891" s="3" t="s">
        <v>6823</v>
      </c>
      <c r="O13891" s="3" t="s">
        <v>497</v>
      </c>
      <c r="P13891" s="4">
        <v>20989.0</v>
      </c>
      <c r="Q13891" s="3" t="s">
        <v>228</v>
      </c>
      <c r="S13891" s="3" t="s">
        <v>34</v>
      </c>
    </row>
    <row r="13892">
      <c r="A13892" s="2">
        <v>42318.714907407404</v>
      </c>
      <c r="B13892" s="3">
        <v>32.0</v>
      </c>
      <c r="C13892" s="3" t="s">
        <v>12673</v>
      </c>
      <c r="D13892" s="3">
        <v>59.0</v>
      </c>
      <c r="E13892" s="3" t="s">
        <v>12683</v>
      </c>
      <c r="F13892" s="3">
        <v>2.0</v>
      </c>
      <c r="G13892" s="3">
        <v>3.0</v>
      </c>
      <c r="H13892" s="3" t="s">
        <v>12814</v>
      </c>
      <c r="I13892" s="3" t="s">
        <v>12815</v>
      </c>
      <c r="J13892" s="3" t="s">
        <v>1185</v>
      </c>
      <c r="K13892" s="3" t="s">
        <v>24</v>
      </c>
      <c r="L13892" s="3">
        <v>31.0</v>
      </c>
      <c r="M13892" s="3" t="s">
        <v>25</v>
      </c>
      <c r="N13892" s="3" t="s">
        <v>12853</v>
      </c>
      <c r="O13892" s="3" t="s">
        <v>753</v>
      </c>
      <c r="P13892" s="4">
        <v>17224.0</v>
      </c>
      <c r="Q13892" s="3" t="s">
        <v>49</v>
      </c>
      <c r="S13892" s="3" t="s">
        <v>34</v>
      </c>
    </row>
    <row r="13893">
      <c r="A13893" s="2">
        <v>42318.714907407404</v>
      </c>
      <c r="B13893" s="3">
        <v>32.0</v>
      </c>
      <c r="C13893" s="3" t="s">
        <v>12673</v>
      </c>
      <c r="D13893" s="3">
        <v>59.0</v>
      </c>
      <c r="E13893" s="3" t="s">
        <v>12683</v>
      </c>
      <c r="F13893" s="3">
        <v>2.0</v>
      </c>
      <c r="G13893" s="3">
        <v>3.0</v>
      </c>
      <c r="H13893" s="3" t="s">
        <v>12814</v>
      </c>
      <c r="I13893" s="3" t="s">
        <v>12815</v>
      </c>
      <c r="J13893" s="3" t="s">
        <v>1185</v>
      </c>
      <c r="K13893" s="3" t="s">
        <v>24</v>
      </c>
      <c r="L13893" s="3">
        <v>32.0</v>
      </c>
      <c r="M13893" s="3" t="s">
        <v>30</v>
      </c>
      <c r="N13893" s="3" t="s">
        <v>12854</v>
      </c>
      <c r="O13893" s="3" t="s">
        <v>81</v>
      </c>
      <c r="P13893" s="4">
        <v>21489.0</v>
      </c>
      <c r="Q13893" s="3" t="s">
        <v>40</v>
      </c>
      <c r="S13893" s="3" t="s">
        <v>34</v>
      </c>
    </row>
    <row r="13894">
      <c r="A13894" s="2">
        <v>42318.714907407404</v>
      </c>
      <c r="B13894" s="3">
        <v>32.0</v>
      </c>
      <c r="C13894" s="3" t="s">
        <v>12673</v>
      </c>
      <c r="D13894" s="3">
        <v>59.0</v>
      </c>
      <c r="E13894" s="3" t="s">
        <v>12683</v>
      </c>
      <c r="F13894" s="3">
        <v>2.0</v>
      </c>
      <c r="G13894" s="3">
        <v>3.0</v>
      </c>
      <c r="H13894" s="3" t="s">
        <v>12814</v>
      </c>
      <c r="I13894" s="3" t="s">
        <v>12815</v>
      </c>
      <c r="J13894" s="3" t="s">
        <v>1185</v>
      </c>
      <c r="K13894" s="3" t="s">
        <v>24</v>
      </c>
      <c r="L13894" s="3">
        <v>33.0</v>
      </c>
      <c r="M13894" s="3" t="s">
        <v>25</v>
      </c>
      <c r="N13894" s="3" t="s">
        <v>12855</v>
      </c>
      <c r="O13894" s="3" t="s">
        <v>5468</v>
      </c>
      <c r="P13894" s="4">
        <v>22183.0</v>
      </c>
      <c r="Q13894" s="3" t="s">
        <v>110</v>
      </c>
      <c r="S13894" s="3" t="s">
        <v>29</v>
      </c>
    </row>
    <row r="13895">
      <c r="A13895" s="2">
        <v>42318.714907407404</v>
      </c>
      <c r="B13895" s="3">
        <v>32.0</v>
      </c>
      <c r="C13895" s="3" t="s">
        <v>12673</v>
      </c>
      <c r="D13895" s="3">
        <v>59.0</v>
      </c>
      <c r="E13895" s="3" t="s">
        <v>12683</v>
      </c>
      <c r="F13895" s="3">
        <v>2.0</v>
      </c>
      <c r="G13895" s="3">
        <v>3.0</v>
      </c>
      <c r="H13895" s="3" t="s">
        <v>12814</v>
      </c>
      <c r="I13895" s="3" t="s">
        <v>12815</v>
      </c>
      <c r="J13895" s="3" t="s">
        <v>1185</v>
      </c>
      <c r="K13895" s="3" t="s">
        <v>24</v>
      </c>
      <c r="L13895" s="3">
        <v>34.0</v>
      </c>
      <c r="M13895" s="3" t="s">
        <v>30</v>
      </c>
      <c r="N13895" s="3" t="s">
        <v>12856</v>
      </c>
      <c r="O13895" s="3" t="s">
        <v>992</v>
      </c>
      <c r="P13895" s="4">
        <v>29910.0</v>
      </c>
      <c r="Q13895" s="3" t="s">
        <v>132</v>
      </c>
      <c r="S13895" s="3" t="s">
        <v>34</v>
      </c>
    </row>
    <row r="13896">
      <c r="A13896" s="2">
        <v>42318.714907407404</v>
      </c>
      <c r="B13896" s="3">
        <v>32.0</v>
      </c>
      <c r="C13896" s="3" t="s">
        <v>12673</v>
      </c>
      <c r="D13896" s="3">
        <v>59.0</v>
      </c>
      <c r="E13896" s="3" t="s">
        <v>12683</v>
      </c>
      <c r="F13896" s="3">
        <v>2.0</v>
      </c>
      <c r="G13896" s="3">
        <v>3.0</v>
      </c>
      <c r="H13896" s="3" t="s">
        <v>12814</v>
      </c>
      <c r="I13896" s="3" t="s">
        <v>12815</v>
      </c>
      <c r="J13896" s="3" t="s">
        <v>1185</v>
      </c>
      <c r="K13896" s="3" t="s">
        <v>24</v>
      </c>
      <c r="L13896" s="3">
        <v>35.0</v>
      </c>
      <c r="M13896" s="3" t="s">
        <v>25</v>
      </c>
      <c r="N13896" s="3" t="s">
        <v>9076</v>
      </c>
      <c r="O13896" s="3" t="s">
        <v>1385</v>
      </c>
      <c r="P13896" s="4">
        <v>29585.0</v>
      </c>
      <c r="Q13896" s="3" t="s">
        <v>132</v>
      </c>
      <c r="S13896" s="3" t="s">
        <v>34</v>
      </c>
    </row>
    <row r="13897">
      <c r="A13897" s="2">
        <v>42318.714907407404</v>
      </c>
      <c r="B13897" s="3">
        <v>32.0</v>
      </c>
      <c r="C13897" s="3" t="s">
        <v>12673</v>
      </c>
      <c r="D13897" s="3">
        <v>59.0</v>
      </c>
      <c r="E13897" s="3" t="s">
        <v>12683</v>
      </c>
      <c r="F13897" s="3">
        <v>2.0</v>
      </c>
      <c r="G13897" s="3">
        <v>3.0</v>
      </c>
      <c r="H13897" s="3" t="s">
        <v>12814</v>
      </c>
      <c r="I13897" s="3" t="s">
        <v>12815</v>
      </c>
      <c r="J13897" s="3" t="s">
        <v>1185</v>
      </c>
      <c r="K13897" s="3" t="s">
        <v>24</v>
      </c>
      <c r="L13897" s="3">
        <v>36.0</v>
      </c>
      <c r="M13897" s="3" t="s">
        <v>30</v>
      </c>
      <c r="N13897" s="3" t="s">
        <v>12857</v>
      </c>
      <c r="O13897" s="3" t="s">
        <v>12858</v>
      </c>
      <c r="P13897" s="4">
        <v>18274.0</v>
      </c>
      <c r="Q13897" s="3" t="s">
        <v>49</v>
      </c>
      <c r="S13897" s="3" t="s">
        <v>34</v>
      </c>
    </row>
    <row r="13898">
      <c r="A13898" s="2">
        <v>42318.714907407404</v>
      </c>
      <c r="B13898" s="3">
        <v>32.0</v>
      </c>
      <c r="C13898" s="3" t="s">
        <v>12673</v>
      </c>
      <c r="D13898" s="3">
        <v>59.0</v>
      </c>
      <c r="E13898" s="3" t="s">
        <v>12683</v>
      </c>
      <c r="F13898" s="3">
        <v>2.0</v>
      </c>
      <c r="G13898" s="3">
        <v>3.0</v>
      </c>
      <c r="H13898" s="3" t="s">
        <v>12814</v>
      </c>
      <c r="I13898" s="3" t="s">
        <v>12815</v>
      </c>
      <c r="J13898" s="3" t="s">
        <v>1185</v>
      </c>
      <c r="K13898" s="3" t="s">
        <v>24</v>
      </c>
      <c r="L13898" s="3">
        <v>37.0</v>
      </c>
      <c r="M13898" s="3" t="s">
        <v>25</v>
      </c>
      <c r="N13898" s="3" t="s">
        <v>12859</v>
      </c>
      <c r="O13898" s="3" t="s">
        <v>54</v>
      </c>
      <c r="P13898" s="4">
        <v>29254.0</v>
      </c>
      <c r="Q13898" s="3" t="s">
        <v>110</v>
      </c>
      <c r="S13898" s="3" t="s">
        <v>34</v>
      </c>
    </row>
    <row r="13899">
      <c r="A13899" s="2">
        <v>42318.714907407404</v>
      </c>
      <c r="B13899" s="3">
        <v>32.0</v>
      </c>
      <c r="C13899" s="3" t="s">
        <v>12673</v>
      </c>
      <c r="D13899" s="3">
        <v>59.0</v>
      </c>
      <c r="E13899" s="3" t="s">
        <v>12683</v>
      </c>
      <c r="F13899" s="3">
        <v>2.0</v>
      </c>
      <c r="G13899" s="3">
        <v>3.0</v>
      </c>
      <c r="H13899" s="3" t="s">
        <v>12814</v>
      </c>
      <c r="I13899" s="3" t="s">
        <v>12815</v>
      </c>
      <c r="J13899" s="3" t="s">
        <v>1185</v>
      </c>
      <c r="K13899" s="3" t="s">
        <v>24</v>
      </c>
      <c r="L13899" s="3">
        <v>38.0</v>
      </c>
      <c r="M13899" s="3" t="s">
        <v>30</v>
      </c>
      <c r="N13899" s="3" t="s">
        <v>12860</v>
      </c>
      <c r="O13899" s="3" t="s">
        <v>857</v>
      </c>
      <c r="P13899" s="4">
        <v>20171.0</v>
      </c>
      <c r="Q13899" s="3" t="s">
        <v>86</v>
      </c>
      <c r="S13899" s="3" t="s">
        <v>34</v>
      </c>
    </row>
    <row r="13900">
      <c r="A13900" s="2">
        <v>42318.714907407404</v>
      </c>
      <c r="B13900" s="3">
        <v>32.0</v>
      </c>
      <c r="C13900" s="3" t="s">
        <v>12673</v>
      </c>
      <c r="D13900" s="3">
        <v>59.0</v>
      </c>
      <c r="E13900" s="3" t="s">
        <v>12683</v>
      </c>
      <c r="F13900" s="3">
        <v>2.0</v>
      </c>
      <c r="G13900" s="3">
        <v>3.0</v>
      </c>
      <c r="H13900" s="3" t="s">
        <v>12814</v>
      </c>
      <c r="I13900" s="3" t="s">
        <v>12815</v>
      </c>
      <c r="J13900" s="3" t="s">
        <v>1185</v>
      </c>
      <c r="K13900" s="3" t="s">
        <v>24</v>
      </c>
      <c r="L13900" s="3">
        <v>39.0</v>
      </c>
      <c r="M13900" s="3" t="s">
        <v>25</v>
      </c>
      <c r="N13900" s="3" t="s">
        <v>12861</v>
      </c>
      <c r="O13900" s="3" t="s">
        <v>536</v>
      </c>
      <c r="P13900" s="4">
        <v>21512.0</v>
      </c>
      <c r="Q13900" s="3" t="s">
        <v>189</v>
      </c>
      <c r="S13900" s="3" t="s">
        <v>34</v>
      </c>
    </row>
    <row r="13901">
      <c r="A13901" s="2">
        <v>42318.714907407404</v>
      </c>
      <c r="B13901" s="3">
        <v>32.0</v>
      </c>
      <c r="C13901" s="3" t="s">
        <v>12673</v>
      </c>
      <c r="D13901" s="3">
        <v>59.0</v>
      </c>
      <c r="E13901" s="3" t="s">
        <v>12683</v>
      </c>
      <c r="F13901" s="3">
        <v>2.0</v>
      </c>
      <c r="G13901" s="3">
        <v>3.0</v>
      </c>
      <c r="H13901" s="3" t="s">
        <v>12814</v>
      </c>
      <c r="I13901" s="3" t="s">
        <v>12815</v>
      </c>
      <c r="J13901" s="3" t="s">
        <v>1185</v>
      </c>
      <c r="K13901" s="3" t="s">
        <v>24</v>
      </c>
      <c r="L13901" s="3">
        <v>40.0</v>
      </c>
      <c r="M13901" s="3" t="s">
        <v>30</v>
      </c>
      <c r="N13901" s="3" t="s">
        <v>12454</v>
      </c>
      <c r="O13901" s="3" t="s">
        <v>12862</v>
      </c>
      <c r="P13901" s="4">
        <v>21432.0</v>
      </c>
      <c r="Q13901" s="3" t="s">
        <v>132</v>
      </c>
      <c r="S13901" s="3" t="s">
        <v>34</v>
      </c>
    </row>
    <row r="13902">
      <c r="A13902" s="2">
        <v>42318.714907407404</v>
      </c>
      <c r="B13902" s="3">
        <v>32.0</v>
      </c>
      <c r="C13902" s="3" t="s">
        <v>12673</v>
      </c>
      <c r="D13902" s="3">
        <v>59.0</v>
      </c>
      <c r="E13902" s="3" t="s">
        <v>12683</v>
      </c>
      <c r="F13902" s="3">
        <v>2.0</v>
      </c>
      <c r="G13902" s="3">
        <v>3.0</v>
      </c>
      <c r="H13902" s="3" t="s">
        <v>12814</v>
      </c>
      <c r="I13902" s="3" t="s">
        <v>12815</v>
      </c>
      <c r="J13902" s="3" t="s">
        <v>1185</v>
      </c>
      <c r="K13902" s="3" t="s">
        <v>24</v>
      </c>
      <c r="L13902" s="3">
        <v>41.0</v>
      </c>
      <c r="M13902" s="3" t="s">
        <v>25</v>
      </c>
      <c r="N13902" s="3" t="s">
        <v>1182</v>
      </c>
      <c r="O13902" s="3" t="s">
        <v>421</v>
      </c>
      <c r="P13902" s="4">
        <v>20920.0</v>
      </c>
      <c r="Q13902" s="3" t="s">
        <v>1159</v>
      </c>
      <c r="S13902" s="3" t="s">
        <v>34</v>
      </c>
    </row>
    <row r="13903">
      <c r="A13903" s="2">
        <v>42318.714907407404</v>
      </c>
      <c r="B13903" s="3">
        <v>32.0</v>
      </c>
      <c r="C13903" s="3" t="s">
        <v>12673</v>
      </c>
      <c r="D13903" s="3">
        <v>59.0</v>
      </c>
      <c r="E13903" s="3" t="s">
        <v>12683</v>
      </c>
      <c r="F13903" s="3">
        <v>2.0</v>
      </c>
      <c r="G13903" s="3">
        <v>3.0</v>
      </c>
      <c r="H13903" s="3" t="s">
        <v>12814</v>
      </c>
      <c r="I13903" s="3" t="s">
        <v>12815</v>
      </c>
      <c r="J13903" s="3" t="s">
        <v>1185</v>
      </c>
      <c r="K13903" s="3" t="s">
        <v>24</v>
      </c>
      <c r="L13903" s="3">
        <v>42.0</v>
      </c>
      <c r="M13903" s="3" t="s">
        <v>30</v>
      </c>
      <c r="N13903" s="3" t="s">
        <v>1946</v>
      </c>
      <c r="O13903" s="3" t="s">
        <v>490</v>
      </c>
      <c r="P13903" s="4">
        <v>15413.0</v>
      </c>
      <c r="Q13903" s="3" t="s">
        <v>96</v>
      </c>
      <c r="S13903" s="3" t="s">
        <v>34</v>
      </c>
    </row>
    <row r="13904">
      <c r="A13904" s="2">
        <v>42318.714907407404</v>
      </c>
      <c r="B13904" s="3">
        <v>32.0</v>
      </c>
      <c r="C13904" s="3" t="s">
        <v>12673</v>
      </c>
      <c r="D13904" s="3">
        <v>59.0</v>
      </c>
      <c r="E13904" s="3" t="s">
        <v>12683</v>
      </c>
      <c r="F13904" s="3">
        <v>2.0</v>
      </c>
      <c r="G13904" s="3">
        <v>3.0</v>
      </c>
      <c r="H13904" s="3" t="s">
        <v>12814</v>
      </c>
      <c r="I13904" s="3" t="s">
        <v>12815</v>
      </c>
      <c r="J13904" s="3" t="s">
        <v>1185</v>
      </c>
      <c r="K13904" s="3" t="s">
        <v>24</v>
      </c>
      <c r="L13904" s="3">
        <v>43.0</v>
      </c>
      <c r="M13904" s="3" t="s">
        <v>25</v>
      </c>
      <c r="N13904" s="3" t="s">
        <v>12863</v>
      </c>
      <c r="O13904" s="3" t="s">
        <v>4339</v>
      </c>
      <c r="P13904" s="4">
        <v>32353.0</v>
      </c>
      <c r="Q13904" s="3" t="s">
        <v>610</v>
      </c>
      <c r="S13904" s="3" t="s">
        <v>34</v>
      </c>
    </row>
    <row r="13905">
      <c r="A13905" s="2">
        <v>42318.714907407404</v>
      </c>
      <c r="B13905" s="3">
        <v>32.0</v>
      </c>
      <c r="C13905" s="3" t="s">
        <v>12673</v>
      </c>
      <c r="D13905" s="3">
        <v>59.0</v>
      </c>
      <c r="E13905" s="3" t="s">
        <v>12683</v>
      </c>
      <c r="F13905" s="3">
        <v>2.0</v>
      </c>
      <c r="G13905" s="3">
        <v>3.0</v>
      </c>
      <c r="H13905" s="3" t="s">
        <v>12814</v>
      </c>
      <c r="I13905" s="3" t="s">
        <v>12815</v>
      </c>
      <c r="J13905" s="3" t="s">
        <v>1185</v>
      </c>
      <c r="K13905" s="3" t="s">
        <v>24</v>
      </c>
      <c r="L13905" s="3">
        <v>44.0</v>
      </c>
      <c r="M13905" s="3" t="s">
        <v>30</v>
      </c>
      <c r="N13905" s="3" t="s">
        <v>12864</v>
      </c>
      <c r="O13905" s="3" t="s">
        <v>12865</v>
      </c>
      <c r="P13905" s="4">
        <v>20519.0</v>
      </c>
      <c r="Q13905" s="3" t="s">
        <v>1955</v>
      </c>
      <c r="S13905" s="3" t="s">
        <v>34</v>
      </c>
    </row>
    <row r="13906">
      <c r="A13906" s="2">
        <v>42318.714907407404</v>
      </c>
      <c r="B13906" s="3">
        <v>32.0</v>
      </c>
      <c r="C13906" s="3" t="s">
        <v>12673</v>
      </c>
      <c r="D13906" s="3">
        <v>59.0</v>
      </c>
      <c r="E13906" s="3" t="s">
        <v>12683</v>
      </c>
      <c r="F13906" s="3">
        <v>2.0</v>
      </c>
      <c r="G13906" s="3">
        <v>3.0</v>
      </c>
      <c r="H13906" s="3" t="s">
        <v>12814</v>
      </c>
      <c r="I13906" s="3" t="s">
        <v>12815</v>
      </c>
      <c r="J13906" s="3" t="s">
        <v>1185</v>
      </c>
      <c r="K13906" s="3" t="s">
        <v>24</v>
      </c>
      <c r="L13906" s="3">
        <v>45.0</v>
      </c>
      <c r="M13906" s="3" t="s">
        <v>25</v>
      </c>
      <c r="N13906" s="3" t="s">
        <v>12866</v>
      </c>
      <c r="O13906" s="3" t="s">
        <v>168</v>
      </c>
      <c r="P13906" s="4">
        <v>17944.0</v>
      </c>
      <c r="Q13906" s="3" t="s">
        <v>169</v>
      </c>
      <c r="S13906" s="3" t="s">
        <v>34</v>
      </c>
    </row>
    <row r="13907">
      <c r="A13907" s="2">
        <v>42318.714907407404</v>
      </c>
      <c r="B13907" s="3">
        <v>32.0</v>
      </c>
      <c r="C13907" s="3" t="s">
        <v>12673</v>
      </c>
      <c r="D13907" s="3">
        <v>59.0</v>
      </c>
      <c r="E13907" s="3" t="s">
        <v>12683</v>
      </c>
      <c r="F13907" s="3">
        <v>2.0</v>
      </c>
      <c r="G13907" s="3">
        <v>3.0</v>
      </c>
      <c r="H13907" s="3" t="s">
        <v>12814</v>
      </c>
      <c r="I13907" s="3" t="s">
        <v>12815</v>
      </c>
      <c r="J13907" s="3" t="s">
        <v>1185</v>
      </c>
      <c r="K13907" s="3" t="s">
        <v>24</v>
      </c>
      <c r="L13907" s="3">
        <v>46.0</v>
      </c>
      <c r="M13907" s="3" t="s">
        <v>30</v>
      </c>
      <c r="N13907" s="3" t="s">
        <v>12867</v>
      </c>
      <c r="O13907" s="3" t="s">
        <v>57</v>
      </c>
      <c r="P13907" s="4">
        <v>23725.0</v>
      </c>
      <c r="Q13907" s="3" t="s">
        <v>72</v>
      </c>
      <c r="S13907" s="3" t="s">
        <v>34</v>
      </c>
    </row>
    <row r="13908">
      <c r="A13908" s="2">
        <v>42318.714907407404</v>
      </c>
      <c r="B13908" s="3">
        <v>32.0</v>
      </c>
      <c r="C13908" s="3" t="s">
        <v>12673</v>
      </c>
      <c r="D13908" s="3">
        <v>59.0</v>
      </c>
      <c r="E13908" s="3" t="s">
        <v>12683</v>
      </c>
      <c r="F13908" s="3">
        <v>2.0</v>
      </c>
      <c r="G13908" s="3">
        <v>3.0</v>
      </c>
      <c r="H13908" s="3" t="s">
        <v>12814</v>
      </c>
      <c r="I13908" s="3" t="s">
        <v>12815</v>
      </c>
      <c r="J13908" s="3" t="s">
        <v>1185</v>
      </c>
      <c r="K13908" s="3" t="s">
        <v>24</v>
      </c>
      <c r="L13908" s="3">
        <v>47.0</v>
      </c>
      <c r="M13908" s="3" t="s">
        <v>25</v>
      </c>
      <c r="N13908" s="3" t="s">
        <v>12868</v>
      </c>
      <c r="O13908" s="3" t="s">
        <v>119</v>
      </c>
      <c r="P13908" s="4">
        <v>19109.0</v>
      </c>
      <c r="Q13908" s="3" t="s">
        <v>72</v>
      </c>
      <c r="S13908" s="3" t="s">
        <v>34</v>
      </c>
    </row>
    <row r="13909">
      <c r="A13909" s="2">
        <v>42318.714907407404</v>
      </c>
      <c r="B13909" s="3">
        <v>32.0</v>
      </c>
      <c r="C13909" s="3" t="s">
        <v>12673</v>
      </c>
      <c r="D13909" s="3">
        <v>59.0</v>
      </c>
      <c r="E13909" s="3" t="s">
        <v>12683</v>
      </c>
      <c r="F13909" s="3">
        <v>2.0</v>
      </c>
      <c r="G13909" s="3">
        <v>3.0</v>
      </c>
      <c r="H13909" s="3" t="s">
        <v>12814</v>
      </c>
      <c r="I13909" s="3" t="s">
        <v>12815</v>
      </c>
      <c r="J13909" s="3" t="s">
        <v>1185</v>
      </c>
      <c r="K13909" s="3" t="s">
        <v>24</v>
      </c>
      <c r="L13909" s="3">
        <v>48.0</v>
      </c>
      <c r="M13909" s="3" t="s">
        <v>30</v>
      </c>
      <c r="N13909" s="3" t="s">
        <v>12869</v>
      </c>
      <c r="O13909" s="3" t="s">
        <v>2221</v>
      </c>
      <c r="P13909" s="4">
        <v>28248.0</v>
      </c>
      <c r="Q13909" s="3" t="s">
        <v>40</v>
      </c>
      <c r="S13909" s="3" t="s">
        <v>34</v>
      </c>
    </row>
    <row r="13910">
      <c r="A13910" s="2">
        <v>42318.714907407404</v>
      </c>
      <c r="B13910" s="3">
        <v>32.0</v>
      </c>
      <c r="C13910" s="3" t="s">
        <v>12673</v>
      </c>
      <c r="D13910" s="3">
        <v>59.0</v>
      </c>
      <c r="E13910" s="3" t="s">
        <v>12683</v>
      </c>
      <c r="F13910" s="3">
        <v>2.0</v>
      </c>
      <c r="G13910" s="3">
        <v>3.0</v>
      </c>
      <c r="H13910" s="3" t="s">
        <v>12814</v>
      </c>
      <c r="I13910" s="3" t="s">
        <v>12815</v>
      </c>
      <c r="J13910" s="3" t="s">
        <v>1185</v>
      </c>
      <c r="K13910" s="3" t="s">
        <v>24</v>
      </c>
      <c r="L13910" s="3">
        <v>49.0</v>
      </c>
      <c r="M13910" s="3" t="s">
        <v>25</v>
      </c>
      <c r="N13910" s="3" t="s">
        <v>12870</v>
      </c>
      <c r="O13910" s="3" t="s">
        <v>237</v>
      </c>
      <c r="P13910" s="4">
        <v>28443.0</v>
      </c>
      <c r="Q13910" s="3" t="s">
        <v>169</v>
      </c>
      <c r="S13910" s="3" t="s">
        <v>34</v>
      </c>
    </row>
    <row r="13911">
      <c r="A13911" s="2">
        <v>42318.714907407404</v>
      </c>
      <c r="B13911" s="3">
        <v>32.0</v>
      </c>
      <c r="C13911" s="3" t="s">
        <v>12673</v>
      </c>
      <c r="D13911" s="3">
        <v>59.0</v>
      </c>
      <c r="E13911" s="3" t="s">
        <v>12683</v>
      </c>
      <c r="F13911" s="3">
        <v>2.0</v>
      </c>
      <c r="G13911" s="3">
        <v>3.0</v>
      </c>
      <c r="H13911" s="3" t="s">
        <v>12814</v>
      </c>
      <c r="I13911" s="3" t="s">
        <v>12815</v>
      </c>
      <c r="J13911" s="3" t="s">
        <v>1185</v>
      </c>
      <c r="K13911" s="3" t="s">
        <v>24</v>
      </c>
      <c r="L13911" s="3">
        <v>50.0</v>
      </c>
      <c r="M13911" s="3" t="s">
        <v>30</v>
      </c>
      <c r="N13911" s="3" t="s">
        <v>12871</v>
      </c>
      <c r="O13911" s="3" t="s">
        <v>1204</v>
      </c>
      <c r="P13911" s="4">
        <v>26600.0</v>
      </c>
      <c r="Q13911" s="3" t="s">
        <v>132</v>
      </c>
      <c r="S13911" s="3" t="s">
        <v>34</v>
      </c>
    </row>
    <row r="13912">
      <c r="A13912" s="2">
        <v>42318.714907407404</v>
      </c>
      <c r="B13912" s="3">
        <v>32.0</v>
      </c>
      <c r="C13912" s="3" t="s">
        <v>12673</v>
      </c>
      <c r="D13912" s="3">
        <v>59.0</v>
      </c>
      <c r="E13912" s="3" t="s">
        <v>12683</v>
      </c>
      <c r="F13912" s="3">
        <v>2.0</v>
      </c>
      <c r="G13912" s="3">
        <v>3.0</v>
      </c>
      <c r="H13912" s="3" t="s">
        <v>12814</v>
      </c>
      <c r="I13912" s="3" t="s">
        <v>12815</v>
      </c>
      <c r="J13912" s="3" t="s">
        <v>1185</v>
      </c>
      <c r="K13912" s="3" t="s">
        <v>24</v>
      </c>
      <c r="L13912" s="3">
        <v>51.0</v>
      </c>
      <c r="M13912" s="3" t="s">
        <v>25</v>
      </c>
      <c r="N13912" s="3" t="s">
        <v>1182</v>
      </c>
      <c r="O13912" s="3" t="s">
        <v>9628</v>
      </c>
      <c r="P13912" s="4">
        <v>18274.0</v>
      </c>
      <c r="Q13912" s="3" t="s">
        <v>169</v>
      </c>
      <c r="S13912" s="3" t="s">
        <v>34</v>
      </c>
    </row>
    <row r="13913">
      <c r="A13913" s="2">
        <v>42318.714907407404</v>
      </c>
      <c r="B13913" s="3">
        <v>32.0</v>
      </c>
      <c r="C13913" s="3" t="s">
        <v>12673</v>
      </c>
      <c r="D13913" s="3">
        <v>59.0</v>
      </c>
      <c r="E13913" s="3" t="s">
        <v>12683</v>
      </c>
      <c r="F13913" s="3">
        <v>2.0</v>
      </c>
      <c r="G13913" s="3">
        <v>3.0</v>
      </c>
      <c r="H13913" s="3" t="s">
        <v>12814</v>
      </c>
      <c r="I13913" s="3" t="s">
        <v>12815</v>
      </c>
      <c r="J13913" s="3" t="s">
        <v>1185</v>
      </c>
      <c r="K13913" s="3" t="s">
        <v>24</v>
      </c>
      <c r="L13913" s="3">
        <v>52.0</v>
      </c>
      <c r="M13913" s="3" t="s">
        <v>30</v>
      </c>
      <c r="N13913" s="3" t="s">
        <v>5749</v>
      </c>
      <c r="O13913" s="3" t="s">
        <v>57</v>
      </c>
      <c r="P13913" s="4">
        <v>22149.0</v>
      </c>
      <c r="Q13913" s="3" t="s">
        <v>40</v>
      </c>
      <c r="S13913" s="3" t="s">
        <v>34</v>
      </c>
    </row>
    <row r="13914">
      <c r="A13914" s="2">
        <v>42318.714907407404</v>
      </c>
      <c r="B13914" s="3">
        <v>32.0</v>
      </c>
      <c r="C13914" s="3" t="s">
        <v>12673</v>
      </c>
      <c r="D13914" s="3">
        <v>59.0</v>
      </c>
      <c r="E13914" s="3" t="s">
        <v>12683</v>
      </c>
      <c r="F13914" s="3">
        <v>2.0</v>
      </c>
      <c r="G13914" s="3">
        <v>3.0</v>
      </c>
      <c r="H13914" s="3" t="s">
        <v>12814</v>
      </c>
      <c r="I13914" s="3" t="s">
        <v>12815</v>
      </c>
      <c r="J13914" s="3" t="s">
        <v>1185</v>
      </c>
      <c r="K13914" s="3" t="s">
        <v>24</v>
      </c>
      <c r="L13914" s="3">
        <v>53.0</v>
      </c>
      <c r="M13914" s="3" t="s">
        <v>25</v>
      </c>
      <c r="N13914" s="3" t="s">
        <v>5841</v>
      </c>
      <c r="O13914" s="3" t="s">
        <v>417</v>
      </c>
      <c r="P13914" s="4">
        <v>17606.0</v>
      </c>
      <c r="Q13914" s="3" t="s">
        <v>145</v>
      </c>
      <c r="S13914" s="3" t="s">
        <v>34</v>
      </c>
    </row>
    <row r="13915">
      <c r="A13915" s="2">
        <v>42318.714907407404</v>
      </c>
      <c r="B13915" s="3">
        <v>32.0</v>
      </c>
      <c r="C13915" s="3" t="s">
        <v>12673</v>
      </c>
      <c r="D13915" s="3">
        <v>59.0</v>
      </c>
      <c r="E13915" s="3" t="s">
        <v>12683</v>
      </c>
      <c r="F13915" s="3">
        <v>2.0</v>
      </c>
      <c r="G13915" s="3">
        <v>3.0</v>
      </c>
      <c r="H13915" s="3" t="s">
        <v>12814</v>
      </c>
      <c r="I13915" s="3" t="s">
        <v>12815</v>
      </c>
      <c r="J13915" s="3" t="s">
        <v>1185</v>
      </c>
      <c r="K13915" s="3" t="s">
        <v>24</v>
      </c>
      <c r="L13915" s="3">
        <v>54.0</v>
      </c>
      <c r="M13915" s="3" t="s">
        <v>30</v>
      </c>
      <c r="N13915" s="3" t="s">
        <v>12872</v>
      </c>
      <c r="O13915" s="3" t="s">
        <v>2704</v>
      </c>
      <c r="P13915" s="4">
        <v>21296.0</v>
      </c>
      <c r="Q13915" s="3" t="s">
        <v>86</v>
      </c>
      <c r="S13915" s="3" t="s">
        <v>34</v>
      </c>
    </row>
    <row r="13916">
      <c r="A13916" s="2">
        <v>42318.714907407404</v>
      </c>
      <c r="B13916" s="3">
        <v>32.0</v>
      </c>
      <c r="C13916" s="3" t="s">
        <v>12673</v>
      </c>
      <c r="D13916" s="3">
        <v>59.0</v>
      </c>
      <c r="E13916" s="3" t="s">
        <v>12683</v>
      </c>
      <c r="F13916" s="3">
        <v>2.0</v>
      </c>
      <c r="G13916" s="3">
        <v>3.0</v>
      </c>
      <c r="H13916" s="3" t="s">
        <v>12814</v>
      </c>
      <c r="I13916" s="3" t="s">
        <v>12815</v>
      </c>
      <c r="J13916" s="3" t="s">
        <v>1185</v>
      </c>
      <c r="K13916" s="3" t="s">
        <v>24</v>
      </c>
      <c r="L13916" s="3">
        <v>55.0</v>
      </c>
      <c r="M13916" s="3" t="s">
        <v>25</v>
      </c>
      <c r="N13916" s="3" t="s">
        <v>12873</v>
      </c>
      <c r="O13916" s="3" t="s">
        <v>371</v>
      </c>
      <c r="P13916" s="4">
        <v>22927.0</v>
      </c>
      <c r="Q13916" s="3" t="s">
        <v>1955</v>
      </c>
      <c r="S13916" s="3" t="s">
        <v>34</v>
      </c>
    </row>
    <row r="13917">
      <c r="A13917" s="2">
        <v>42318.714907407404</v>
      </c>
      <c r="B13917" s="3">
        <v>32.0</v>
      </c>
      <c r="C13917" s="3" t="s">
        <v>12673</v>
      </c>
      <c r="D13917" s="3">
        <v>59.0</v>
      </c>
      <c r="E13917" s="3" t="s">
        <v>12683</v>
      </c>
      <c r="F13917" s="3">
        <v>2.0</v>
      </c>
      <c r="G13917" s="3">
        <v>3.0</v>
      </c>
      <c r="H13917" s="3" t="s">
        <v>12814</v>
      </c>
      <c r="I13917" s="3" t="s">
        <v>12815</v>
      </c>
      <c r="J13917" s="3" t="s">
        <v>1185</v>
      </c>
      <c r="K13917" s="3" t="s">
        <v>24</v>
      </c>
      <c r="L13917" s="3">
        <v>56.0</v>
      </c>
      <c r="M13917" s="3" t="s">
        <v>30</v>
      </c>
      <c r="N13917" s="3" t="s">
        <v>12874</v>
      </c>
      <c r="O13917" s="3" t="s">
        <v>93</v>
      </c>
      <c r="P13917" s="4">
        <v>15135.0</v>
      </c>
      <c r="Q13917" s="3" t="s">
        <v>49</v>
      </c>
      <c r="S13917" s="3" t="s">
        <v>34</v>
      </c>
    </row>
    <row r="13918">
      <c r="A13918" s="2">
        <v>42318.714907407404</v>
      </c>
      <c r="B13918" s="3">
        <v>32.0</v>
      </c>
      <c r="C13918" s="3" t="s">
        <v>12673</v>
      </c>
      <c r="D13918" s="3">
        <v>59.0</v>
      </c>
      <c r="E13918" s="3" t="s">
        <v>12683</v>
      </c>
      <c r="F13918" s="3">
        <v>2.0</v>
      </c>
      <c r="G13918" s="3">
        <v>3.0</v>
      </c>
      <c r="H13918" s="3" t="s">
        <v>12814</v>
      </c>
      <c r="I13918" s="3" t="s">
        <v>12815</v>
      </c>
      <c r="J13918" s="3" t="s">
        <v>1185</v>
      </c>
      <c r="K13918" s="3" t="s">
        <v>24</v>
      </c>
      <c r="L13918" s="3">
        <v>57.0</v>
      </c>
      <c r="M13918" s="3" t="s">
        <v>25</v>
      </c>
      <c r="N13918" s="3" t="s">
        <v>12690</v>
      </c>
      <c r="O13918" s="3" t="s">
        <v>297</v>
      </c>
      <c r="P13918" s="4">
        <v>27837.0</v>
      </c>
      <c r="Q13918" s="3" t="s">
        <v>132</v>
      </c>
      <c r="S13918" s="3" t="s">
        <v>34</v>
      </c>
    </row>
    <row r="13919">
      <c r="A13919" s="2">
        <v>42318.714907407404</v>
      </c>
      <c r="B13919" s="3">
        <v>32.0</v>
      </c>
      <c r="C13919" s="3" t="s">
        <v>12673</v>
      </c>
      <c r="D13919" s="3">
        <v>59.0</v>
      </c>
      <c r="E13919" s="3" t="s">
        <v>12683</v>
      </c>
      <c r="F13919" s="3">
        <v>2.0</v>
      </c>
      <c r="G13919" s="3">
        <v>3.0</v>
      </c>
      <c r="H13919" s="3" t="s">
        <v>12814</v>
      </c>
      <c r="I13919" s="3" t="s">
        <v>12815</v>
      </c>
      <c r="J13919" s="3" t="s">
        <v>1185</v>
      </c>
      <c r="K13919" s="3" t="s">
        <v>24</v>
      </c>
      <c r="L13919" s="3">
        <v>58.0</v>
      </c>
      <c r="M13919" s="3" t="s">
        <v>30</v>
      </c>
      <c r="N13919" s="3" t="s">
        <v>12875</v>
      </c>
      <c r="O13919" s="3" t="s">
        <v>85</v>
      </c>
      <c r="P13919" s="4">
        <v>23261.0</v>
      </c>
      <c r="Q13919" s="3" t="s">
        <v>132</v>
      </c>
      <c r="S13919" s="3" t="s">
        <v>34</v>
      </c>
    </row>
    <row r="13920">
      <c r="A13920" s="2">
        <v>42318.714907407404</v>
      </c>
      <c r="B13920" s="3">
        <v>32.0</v>
      </c>
      <c r="C13920" s="3" t="s">
        <v>12673</v>
      </c>
      <c r="D13920" s="3">
        <v>59.0</v>
      </c>
      <c r="E13920" s="3" t="s">
        <v>12683</v>
      </c>
      <c r="F13920" s="3">
        <v>2.0</v>
      </c>
      <c r="G13920" s="3">
        <v>3.0</v>
      </c>
      <c r="H13920" s="3" t="s">
        <v>12814</v>
      </c>
      <c r="I13920" s="3" t="s">
        <v>12815</v>
      </c>
      <c r="J13920" s="3" t="s">
        <v>1185</v>
      </c>
      <c r="K13920" s="3" t="s">
        <v>24</v>
      </c>
      <c r="L13920" s="3">
        <v>59.0</v>
      </c>
      <c r="M13920" s="3" t="s">
        <v>25</v>
      </c>
      <c r="N13920" s="3" t="s">
        <v>12876</v>
      </c>
      <c r="O13920" s="3" t="s">
        <v>257</v>
      </c>
      <c r="P13920" s="4">
        <v>20709.0</v>
      </c>
      <c r="Q13920" s="3" t="s">
        <v>105</v>
      </c>
      <c r="S13920" s="3" t="s">
        <v>34</v>
      </c>
    </row>
    <row r="13921">
      <c r="A13921" s="2">
        <v>42318.714907407404</v>
      </c>
      <c r="B13921" s="3">
        <v>32.0</v>
      </c>
      <c r="C13921" s="3" t="s">
        <v>12673</v>
      </c>
      <c r="D13921" s="3">
        <v>59.0</v>
      </c>
      <c r="E13921" s="3" t="s">
        <v>12683</v>
      </c>
      <c r="F13921" s="3">
        <v>2.0</v>
      </c>
      <c r="G13921" s="3">
        <v>3.0</v>
      </c>
      <c r="H13921" s="3" t="s">
        <v>12814</v>
      </c>
      <c r="I13921" s="3" t="s">
        <v>12815</v>
      </c>
      <c r="J13921" s="3" t="s">
        <v>1185</v>
      </c>
      <c r="K13921" s="3" t="s">
        <v>24</v>
      </c>
      <c r="L13921" s="3">
        <v>60.0</v>
      </c>
      <c r="M13921" s="3" t="s">
        <v>30</v>
      </c>
      <c r="N13921" s="3" t="s">
        <v>1182</v>
      </c>
      <c r="O13921" s="3" t="s">
        <v>12877</v>
      </c>
      <c r="P13921" s="4">
        <v>24183.0</v>
      </c>
      <c r="Q13921" s="3" t="s">
        <v>33</v>
      </c>
      <c r="S13921" s="3" t="s">
        <v>34</v>
      </c>
    </row>
    <row r="13922">
      <c r="A13922" s="2">
        <v>42318.714907407404</v>
      </c>
      <c r="B13922" s="3">
        <v>32.0</v>
      </c>
      <c r="C13922" s="3" t="s">
        <v>12673</v>
      </c>
      <c r="D13922" s="3">
        <v>59.0</v>
      </c>
      <c r="E13922" s="3" t="s">
        <v>12683</v>
      </c>
      <c r="F13922" s="3">
        <v>2.0</v>
      </c>
      <c r="G13922" s="3">
        <v>3.0</v>
      </c>
      <c r="H13922" s="3" t="s">
        <v>12814</v>
      </c>
      <c r="I13922" s="3" t="s">
        <v>12815</v>
      </c>
      <c r="J13922" s="3" t="s">
        <v>1185</v>
      </c>
      <c r="K13922" s="3" t="s">
        <v>24</v>
      </c>
      <c r="L13922" s="3">
        <v>61.0</v>
      </c>
      <c r="M13922" s="3" t="s">
        <v>25</v>
      </c>
      <c r="N13922" s="3" t="s">
        <v>12878</v>
      </c>
      <c r="O13922" s="3" t="s">
        <v>421</v>
      </c>
      <c r="P13922" s="4">
        <v>26823.0</v>
      </c>
      <c r="Q13922" s="3" t="s">
        <v>110</v>
      </c>
      <c r="S13922" s="3" t="s">
        <v>34</v>
      </c>
    </row>
    <row r="13923">
      <c r="A13923" s="2">
        <v>42318.714907407404</v>
      </c>
      <c r="B13923" s="3">
        <v>32.0</v>
      </c>
      <c r="C13923" s="3" t="s">
        <v>12673</v>
      </c>
      <c r="D13923" s="3">
        <v>59.0</v>
      </c>
      <c r="E13923" s="3" t="s">
        <v>12683</v>
      </c>
      <c r="F13923" s="3">
        <v>2.0</v>
      </c>
      <c r="G13923" s="3">
        <v>3.0</v>
      </c>
      <c r="H13923" s="3" t="s">
        <v>12814</v>
      </c>
      <c r="I13923" s="3" t="s">
        <v>12815</v>
      </c>
      <c r="J13923" s="3" t="s">
        <v>1185</v>
      </c>
      <c r="K13923" s="3" t="s">
        <v>24</v>
      </c>
      <c r="L13923" s="3">
        <v>62.0</v>
      </c>
      <c r="M13923" s="3" t="s">
        <v>30</v>
      </c>
      <c r="N13923" s="3" t="s">
        <v>12879</v>
      </c>
      <c r="O13923" s="3" t="s">
        <v>336</v>
      </c>
      <c r="P13923" s="4">
        <v>17373.0</v>
      </c>
      <c r="Q13923" s="3" t="s">
        <v>49</v>
      </c>
      <c r="S13923" s="3" t="s">
        <v>34</v>
      </c>
    </row>
    <row r="13924">
      <c r="A13924" s="2">
        <v>42318.714907407404</v>
      </c>
      <c r="B13924" s="3">
        <v>32.0</v>
      </c>
      <c r="C13924" s="3" t="s">
        <v>12673</v>
      </c>
      <c r="D13924" s="3">
        <v>59.0</v>
      </c>
      <c r="E13924" s="3" t="s">
        <v>12683</v>
      </c>
      <c r="F13924" s="3">
        <v>2.0</v>
      </c>
      <c r="G13924" s="3">
        <v>3.0</v>
      </c>
      <c r="H13924" s="3" t="s">
        <v>12814</v>
      </c>
      <c r="I13924" s="3" t="s">
        <v>12815</v>
      </c>
      <c r="J13924" s="3" t="s">
        <v>1185</v>
      </c>
      <c r="K13924" s="3" t="s">
        <v>24</v>
      </c>
      <c r="L13924" s="3">
        <v>63.0</v>
      </c>
      <c r="M13924" s="3" t="s">
        <v>25</v>
      </c>
      <c r="N13924" s="3" t="s">
        <v>12880</v>
      </c>
      <c r="O13924" s="3" t="s">
        <v>664</v>
      </c>
      <c r="P13924" s="4">
        <v>20505.0</v>
      </c>
      <c r="Q13924" s="3" t="s">
        <v>49</v>
      </c>
      <c r="S13924" s="3" t="s">
        <v>34</v>
      </c>
    </row>
    <row r="13925">
      <c r="A13925" s="2">
        <v>42318.714907407404</v>
      </c>
      <c r="B13925" s="3">
        <v>32.0</v>
      </c>
      <c r="C13925" s="3" t="s">
        <v>12673</v>
      </c>
      <c r="D13925" s="3">
        <v>59.0</v>
      </c>
      <c r="E13925" s="3" t="s">
        <v>12683</v>
      </c>
      <c r="F13925" s="3">
        <v>2.0</v>
      </c>
      <c r="G13925" s="3">
        <v>3.0</v>
      </c>
      <c r="H13925" s="3" t="s">
        <v>12814</v>
      </c>
      <c r="I13925" s="3" t="s">
        <v>12815</v>
      </c>
      <c r="J13925" s="3" t="s">
        <v>1185</v>
      </c>
      <c r="K13925" s="3" t="s">
        <v>24</v>
      </c>
      <c r="L13925" s="3">
        <v>64.0</v>
      </c>
      <c r="M13925" s="3" t="s">
        <v>30</v>
      </c>
      <c r="N13925" s="3" t="s">
        <v>12881</v>
      </c>
      <c r="O13925" s="3" t="s">
        <v>1699</v>
      </c>
      <c r="P13925" s="4">
        <v>18138.0</v>
      </c>
      <c r="Q13925" s="3" t="s">
        <v>49</v>
      </c>
      <c r="S13925" s="3" t="s">
        <v>34</v>
      </c>
    </row>
    <row r="13926">
      <c r="A13926" s="2">
        <v>42318.714907407404</v>
      </c>
      <c r="B13926" s="3">
        <v>32.0</v>
      </c>
      <c r="C13926" s="3" t="s">
        <v>12673</v>
      </c>
      <c r="D13926" s="3">
        <v>59.0</v>
      </c>
      <c r="E13926" s="3" t="s">
        <v>12683</v>
      </c>
      <c r="F13926" s="3">
        <v>2.0</v>
      </c>
      <c r="G13926" s="3">
        <v>3.0</v>
      </c>
      <c r="H13926" s="3" t="s">
        <v>12814</v>
      </c>
      <c r="I13926" s="3" t="s">
        <v>12815</v>
      </c>
      <c r="J13926" s="3" t="s">
        <v>1185</v>
      </c>
      <c r="K13926" s="3" t="s">
        <v>24</v>
      </c>
      <c r="L13926" s="3">
        <v>65.0</v>
      </c>
      <c r="M13926" s="3" t="s">
        <v>25</v>
      </c>
      <c r="N13926" s="3" t="s">
        <v>12882</v>
      </c>
      <c r="O13926" s="3" t="s">
        <v>3174</v>
      </c>
      <c r="P13926" s="4">
        <v>25794.0</v>
      </c>
      <c r="Q13926" s="3" t="s">
        <v>110</v>
      </c>
      <c r="S13926" s="3" t="s">
        <v>34</v>
      </c>
    </row>
    <row r="13927">
      <c r="A13927" s="2">
        <v>42318.714907407404</v>
      </c>
      <c r="B13927" s="3">
        <v>32.0</v>
      </c>
      <c r="C13927" s="3" t="s">
        <v>12673</v>
      </c>
      <c r="D13927" s="3">
        <v>59.0</v>
      </c>
      <c r="E13927" s="3" t="s">
        <v>12683</v>
      </c>
      <c r="F13927" s="3">
        <v>2.0</v>
      </c>
      <c r="G13927" s="3">
        <v>3.0</v>
      </c>
      <c r="H13927" s="3" t="s">
        <v>12814</v>
      </c>
      <c r="I13927" s="3" t="s">
        <v>12815</v>
      </c>
      <c r="J13927" s="3" t="s">
        <v>1185</v>
      </c>
      <c r="K13927" s="3" t="s">
        <v>24</v>
      </c>
      <c r="L13927" s="3">
        <v>66.0</v>
      </c>
      <c r="M13927" s="3" t="s">
        <v>30</v>
      </c>
      <c r="N13927" s="3" t="s">
        <v>12883</v>
      </c>
      <c r="O13927" s="3" t="s">
        <v>3122</v>
      </c>
      <c r="P13927" s="4">
        <v>30698.0</v>
      </c>
      <c r="Q13927" s="3" t="s">
        <v>418</v>
      </c>
      <c r="S13927" s="3" t="s">
        <v>34</v>
      </c>
    </row>
    <row r="13928">
      <c r="A13928" s="2">
        <v>42318.714907407404</v>
      </c>
      <c r="B13928" s="3">
        <v>32.0</v>
      </c>
      <c r="C13928" s="3" t="s">
        <v>12673</v>
      </c>
      <c r="D13928" s="3">
        <v>59.0</v>
      </c>
      <c r="E13928" s="3" t="s">
        <v>12683</v>
      </c>
      <c r="F13928" s="3">
        <v>2.0</v>
      </c>
      <c r="G13928" s="3">
        <v>3.0</v>
      </c>
      <c r="H13928" s="3" t="s">
        <v>12814</v>
      </c>
      <c r="I13928" s="3" t="s">
        <v>12815</v>
      </c>
      <c r="J13928" s="3" t="s">
        <v>1185</v>
      </c>
      <c r="K13928" s="3" t="s">
        <v>24</v>
      </c>
      <c r="L13928" s="3">
        <v>67.0</v>
      </c>
      <c r="M13928" s="3" t="s">
        <v>25</v>
      </c>
      <c r="N13928" s="3" t="s">
        <v>12884</v>
      </c>
      <c r="O13928" s="3" t="s">
        <v>427</v>
      </c>
      <c r="P13928" s="4">
        <v>22010.0</v>
      </c>
      <c r="Q13928" s="3" t="s">
        <v>72</v>
      </c>
      <c r="S13928" s="3" t="s">
        <v>34</v>
      </c>
    </row>
    <row r="13929">
      <c r="A13929" s="2">
        <v>42318.714907407404</v>
      </c>
      <c r="B13929" s="3">
        <v>32.0</v>
      </c>
      <c r="C13929" s="3" t="s">
        <v>12673</v>
      </c>
      <c r="D13929" s="3">
        <v>59.0</v>
      </c>
      <c r="E13929" s="3" t="s">
        <v>12683</v>
      </c>
      <c r="F13929" s="3">
        <v>2.0</v>
      </c>
      <c r="G13929" s="3">
        <v>3.0</v>
      </c>
      <c r="H13929" s="3" t="s">
        <v>12814</v>
      </c>
      <c r="I13929" s="3" t="s">
        <v>12815</v>
      </c>
      <c r="J13929" s="3" t="s">
        <v>1185</v>
      </c>
      <c r="K13929" s="3" t="s">
        <v>24</v>
      </c>
      <c r="L13929" s="3">
        <v>68.0</v>
      </c>
      <c r="M13929" s="3" t="s">
        <v>30</v>
      </c>
      <c r="N13929" s="3" t="s">
        <v>12885</v>
      </c>
      <c r="O13929" s="3" t="s">
        <v>311</v>
      </c>
      <c r="P13929" s="4">
        <v>28589.0</v>
      </c>
      <c r="Q13929" s="3" t="s">
        <v>132</v>
      </c>
      <c r="S13929" s="3" t="s">
        <v>34</v>
      </c>
    </row>
    <row r="13930">
      <c r="A13930" s="2">
        <v>42318.714907407404</v>
      </c>
      <c r="B13930" s="3">
        <v>32.0</v>
      </c>
      <c r="C13930" s="3" t="s">
        <v>12673</v>
      </c>
      <c r="D13930" s="3">
        <v>59.0</v>
      </c>
      <c r="E13930" s="3" t="s">
        <v>12683</v>
      </c>
      <c r="F13930" s="3">
        <v>2.0</v>
      </c>
      <c r="G13930" s="3">
        <v>3.0</v>
      </c>
      <c r="H13930" s="3" t="s">
        <v>12814</v>
      </c>
      <c r="I13930" s="3" t="s">
        <v>12815</v>
      </c>
      <c r="J13930" s="3" t="s">
        <v>1185</v>
      </c>
      <c r="K13930" s="3" t="s">
        <v>24</v>
      </c>
      <c r="L13930" s="3">
        <v>69.0</v>
      </c>
      <c r="M13930" s="3" t="s">
        <v>25</v>
      </c>
      <c r="N13930" s="3" t="s">
        <v>12820</v>
      </c>
      <c r="O13930" s="3" t="s">
        <v>12886</v>
      </c>
      <c r="P13930" s="4">
        <v>18562.0</v>
      </c>
      <c r="Q13930" s="3" t="s">
        <v>49</v>
      </c>
      <c r="S13930" s="3" t="s">
        <v>34</v>
      </c>
    </row>
    <row r="13931">
      <c r="A13931" s="2">
        <v>42318.714907407404</v>
      </c>
      <c r="B13931" s="3">
        <v>32.0</v>
      </c>
      <c r="C13931" s="3" t="s">
        <v>12673</v>
      </c>
      <c r="D13931" s="3">
        <v>59.0</v>
      </c>
      <c r="E13931" s="3" t="s">
        <v>12683</v>
      </c>
      <c r="F13931" s="3">
        <v>2.0</v>
      </c>
      <c r="G13931" s="3">
        <v>3.0</v>
      </c>
      <c r="H13931" s="3" t="s">
        <v>12814</v>
      </c>
      <c r="I13931" s="3" t="s">
        <v>12815</v>
      </c>
      <c r="J13931" s="3" t="s">
        <v>1185</v>
      </c>
      <c r="K13931" s="3" t="s">
        <v>24</v>
      </c>
      <c r="L13931" s="3">
        <v>70.0</v>
      </c>
      <c r="M13931" s="3" t="s">
        <v>30</v>
      </c>
      <c r="N13931" s="3" t="s">
        <v>1182</v>
      </c>
      <c r="O13931" s="3" t="s">
        <v>89</v>
      </c>
      <c r="P13931" s="4">
        <v>20864.0</v>
      </c>
      <c r="Q13931" s="3" t="s">
        <v>46</v>
      </c>
      <c r="S13931" s="3" t="s">
        <v>34</v>
      </c>
    </row>
    <row r="13932">
      <c r="A13932" s="2">
        <v>42318.714907407404</v>
      </c>
      <c r="B13932" s="3">
        <v>32.0</v>
      </c>
      <c r="C13932" s="3" t="s">
        <v>12673</v>
      </c>
      <c r="D13932" s="3">
        <v>59.0</v>
      </c>
      <c r="E13932" s="3" t="s">
        <v>12683</v>
      </c>
      <c r="F13932" s="3">
        <v>2.0</v>
      </c>
      <c r="G13932" s="3">
        <v>3.0</v>
      </c>
      <c r="H13932" s="3" t="s">
        <v>12814</v>
      </c>
      <c r="I13932" s="3" t="s">
        <v>12815</v>
      </c>
      <c r="J13932" s="3" t="s">
        <v>1185</v>
      </c>
      <c r="K13932" s="3" t="s">
        <v>24</v>
      </c>
      <c r="L13932" s="3">
        <v>71.0</v>
      </c>
      <c r="M13932" s="3" t="s">
        <v>25</v>
      </c>
      <c r="N13932" s="3" t="s">
        <v>12887</v>
      </c>
      <c r="O13932" s="3" t="s">
        <v>218</v>
      </c>
      <c r="P13932" s="4">
        <v>21092.0</v>
      </c>
      <c r="Q13932" s="3" t="s">
        <v>132</v>
      </c>
      <c r="S13932" s="3" t="s">
        <v>34</v>
      </c>
    </row>
    <row r="13933">
      <c r="A13933" s="2">
        <v>42318.714907407404</v>
      </c>
      <c r="B13933" s="3">
        <v>32.0</v>
      </c>
      <c r="C13933" s="3" t="s">
        <v>12673</v>
      </c>
      <c r="D13933" s="3">
        <v>59.0</v>
      </c>
      <c r="E13933" s="3" t="s">
        <v>12683</v>
      </c>
      <c r="F13933" s="3">
        <v>2.0</v>
      </c>
      <c r="G13933" s="3">
        <v>3.0</v>
      </c>
      <c r="H13933" s="3" t="s">
        <v>12814</v>
      </c>
      <c r="I13933" s="3" t="s">
        <v>12815</v>
      </c>
      <c r="J13933" s="3" t="s">
        <v>1185</v>
      </c>
      <c r="K13933" s="3" t="s">
        <v>24</v>
      </c>
      <c r="L13933" s="3">
        <v>72.0</v>
      </c>
      <c r="M13933" s="3" t="s">
        <v>30</v>
      </c>
      <c r="N13933" s="3" t="s">
        <v>12888</v>
      </c>
      <c r="O13933" s="3" t="s">
        <v>591</v>
      </c>
      <c r="P13933" s="4">
        <v>27437.0</v>
      </c>
      <c r="Q13933" s="3" t="s">
        <v>46</v>
      </c>
      <c r="S13933" s="3" t="s">
        <v>34</v>
      </c>
    </row>
    <row r="13934">
      <c r="A13934" s="2">
        <v>42318.714907407404</v>
      </c>
      <c r="B13934" s="3">
        <v>32.0</v>
      </c>
      <c r="C13934" s="3" t="s">
        <v>12673</v>
      </c>
      <c r="D13934" s="3">
        <v>59.0</v>
      </c>
      <c r="E13934" s="3" t="s">
        <v>12683</v>
      </c>
      <c r="F13934" s="3">
        <v>2.0</v>
      </c>
      <c r="G13934" s="3">
        <v>3.0</v>
      </c>
      <c r="H13934" s="3" t="s">
        <v>12814</v>
      </c>
      <c r="I13934" s="3" t="s">
        <v>12815</v>
      </c>
      <c r="J13934" s="3" t="s">
        <v>1185</v>
      </c>
      <c r="K13934" s="3" t="s">
        <v>24</v>
      </c>
      <c r="L13934" s="3">
        <v>73.0</v>
      </c>
      <c r="M13934" s="3" t="s">
        <v>25</v>
      </c>
      <c r="N13934" s="3" t="s">
        <v>12889</v>
      </c>
      <c r="O13934" s="3" t="s">
        <v>109</v>
      </c>
      <c r="P13934" s="4">
        <v>20053.0</v>
      </c>
      <c r="Q13934" s="3" t="s">
        <v>72</v>
      </c>
      <c r="S13934" s="3" t="s">
        <v>34</v>
      </c>
    </row>
    <row r="13935">
      <c r="A13935" s="2">
        <v>42318.714907407404</v>
      </c>
      <c r="B13935" s="3">
        <v>32.0</v>
      </c>
      <c r="C13935" s="3" t="s">
        <v>12673</v>
      </c>
      <c r="D13935" s="3">
        <v>59.0</v>
      </c>
      <c r="E13935" s="3" t="s">
        <v>12683</v>
      </c>
      <c r="F13935" s="3">
        <v>2.0</v>
      </c>
      <c r="G13935" s="3">
        <v>3.0</v>
      </c>
      <c r="H13935" s="3" t="s">
        <v>12814</v>
      </c>
      <c r="I13935" s="3" t="s">
        <v>12815</v>
      </c>
      <c r="J13935" s="3" t="s">
        <v>1185</v>
      </c>
      <c r="K13935" s="3" t="s">
        <v>24</v>
      </c>
      <c r="L13935" s="3">
        <v>74.0</v>
      </c>
      <c r="M13935" s="3" t="s">
        <v>30</v>
      </c>
      <c r="N13935" s="3" t="s">
        <v>12890</v>
      </c>
      <c r="O13935" s="3" t="s">
        <v>279</v>
      </c>
      <c r="P13935" s="4">
        <v>17366.0</v>
      </c>
      <c r="Q13935" s="3" t="s">
        <v>96</v>
      </c>
      <c r="S13935" s="3" t="s">
        <v>34</v>
      </c>
    </row>
    <row r="13936">
      <c r="A13936" s="2">
        <v>42318.714907407404</v>
      </c>
      <c r="B13936" s="3">
        <v>32.0</v>
      </c>
      <c r="C13936" s="3" t="s">
        <v>12673</v>
      </c>
      <c r="D13936" s="3">
        <v>59.0</v>
      </c>
      <c r="E13936" s="3" t="s">
        <v>12683</v>
      </c>
      <c r="F13936" s="3">
        <v>2.0</v>
      </c>
      <c r="G13936" s="3">
        <v>3.0</v>
      </c>
      <c r="H13936" s="3" t="s">
        <v>12814</v>
      </c>
      <c r="I13936" s="3" t="s">
        <v>12815</v>
      </c>
      <c r="J13936" s="3" t="s">
        <v>1185</v>
      </c>
      <c r="K13936" s="3" t="s">
        <v>24</v>
      </c>
      <c r="L13936" s="3">
        <v>75.0</v>
      </c>
      <c r="M13936" s="3" t="s">
        <v>25</v>
      </c>
      <c r="N13936" s="3" t="s">
        <v>12891</v>
      </c>
      <c r="O13936" s="3" t="s">
        <v>12892</v>
      </c>
      <c r="P13936" s="4">
        <v>28647.0</v>
      </c>
      <c r="Q13936" s="3" t="s">
        <v>418</v>
      </c>
      <c r="S13936" s="3" t="s">
        <v>34</v>
      </c>
    </row>
    <row r="13937">
      <c r="A13937" s="2">
        <v>42318.714907407404</v>
      </c>
      <c r="B13937" s="3">
        <v>32.0</v>
      </c>
      <c r="C13937" s="3" t="s">
        <v>12673</v>
      </c>
      <c r="D13937" s="3">
        <v>59.0</v>
      </c>
      <c r="E13937" s="3" t="s">
        <v>12683</v>
      </c>
      <c r="F13937" s="3">
        <v>2.0</v>
      </c>
      <c r="G13937" s="3">
        <v>3.0</v>
      </c>
      <c r="H13937" s="3" t="s">
        <v>12814</v>
      </c>
      <c r="I13937" s="3" t="s">
        <v>12815</v>
      </c>
      <c r="J13937" s="3" t="s">
        <v>1185</v>
      </c>
      <c r="K13937" s="3" t="s">
        <v>24</v>
      </c>
      <c r="L13937" s="3">
        <v>76.0</v>
      </c>
      <c r="M13937" s="3" t="s">
        <v>30</v>
      </c>
      <c r="N13937" s="3" t="s">
        <v>12893</v>
      </c>
      <c r="O13937" s="3" t="s">
        <v>2020</v>
      </c>
      <c r="P13937" s="4">
        <v>17131.0</v>
      </c>
      <c r="Q13937" s="3" t="s">
        <v>49</v>
      </c>
      <c r="S13937" s="3" t="s">
        <v>34</v>
      </c>
    </row>
    <row r="13938">
      <c r="A13938" s="2">
        <v>42318.714907407404</v>
      </c>
      <c r="B13938" s="3">
        <v>32.0</v>
      </c>
      <c r="C13938" s="3" t="s">
        <v>12673</v>
      </c>
      <c r="D13938" s="3">
        <v>60.0</v>
      </c>
      <c r="E13938" s="3" t="s">
        <v>12740</v>
      </c>
      <c r="F13938" s="3">
        <v>2.0</v>
      </c>
      <c r="G13938" s="3">
        <v>3.0</v>
      </c>
      <c r="H13938" s="3" t="s">
        <v>12814</v>
      </c>
      <c r="I13938" s="3" t="s">
        <v>12815</v>
      </c>
      <c r="J13938" s="3" t="s">
        <v>1185</v>
      </c>
      <c r="K13938" s="3" t="s">
        <v>24</v>
      </c>
      <c r="L13938" s="3">
        <v>1.0</v>
      </c>
      <c r="M13938" s="3" t="s">
        <v>25</v>
      </c>
      <c r="N13938" s="3" t="s">
        <v>12894</v>
      </c>
      <c r="O13938" s="3" t="s">
        <v>95</v>
      </c>
      <c r="P13938" s="4">
        <v>20057.0</v>
      </c>
      <c r="Q13938" s="3" t="s">
        <v>216</v>
      </c>
      <c r="S13938" s="3" t="s">
        <v>29</v>
      </c>
    </row>
    <row r="13939">
      <c r="A13939" s="2">
        <v>42318.714907407404</v>
      </c>
      <c r="B13939" s="3">
        <v>32.0</v>
      </c>
      <c r="C13939" s="3" t="s">
        <v>12673</v>
      </c>
      <c r="D13939" s="3">
        <v>60.0</v>
      </c>
      <c r="E13939" s="3" t="s">
        <v>12740</v>
      </c>
      <c r="F13939" s="3">
        <v>2.0</v>
      </c>
      <c r="G13939" s="3">
        <v>3.0</v>
      </c>
      <c r="H13939" s="3" t="s">
        <v>12814</v>
      </c>
      <c r="I13939" s="3" t="s">
        <v>12815</v>
      </c>
      <c r="J13939" s="3" t="s">
        <v>1185</v>
      </c>
      <c r="K13939" s="3" t="s">
        <v>24</v>
      </c>
      <c r="L13939" s="3">
        <v>2.0</v>
      </c>
      <c r="M13939" s="3" t="s">
        <v>30</v>
      </c>
      <c r="N13939" s="3" t="s">
        <v>12895</v>
      </c>
      <c r="O13939" s="3" t="s">
        <v>71</v>
      </c>
      <c r="P13939" s="4">
        <v>21493.0</v>
      </c>
      <c r="Q13939" s="3" t="s">
        <v>205</v>
      </c>
      <c r="S13939" s="3" t="s">
        <v>34</v>
      </c>
    </row>
    <row r="13940">
      <c r="A13940" s="2">
        <v>42318.714907407404</v>
      </c>
      <c r="B13940" s="3">
        <v>32.0</v>
      </c>
      <c r="C13940" s="3" t="s">
        <v>12673</v>
      </c>
      <c r="D13940" s="3">
        <v>60.0</v>
      </c>
      <c r="E13940" s="3" t="s">
        <v>12740</v>
      </c>
      <c r="F13940" s="3">
        <v>2.0</v>
      </c>
      <c r="G13940" s="3">
        <v>3.0</v>
      </c>
      <c r="H13940" s="3" t="s">
        <v>12814</v>
      </c>
      <c r="I13940" s="3" t="s">
        <v>12815</v>
      </c>
      <c r="J13940" s="3" t="s">
        <v>1185</v>
      </c>
      <c r="K13940" s="3" t="s">
        <v>24</v>
      </c>
      <c r="L13940" s="3">
        <v>3.0</v>
      </c>
      <c r="M13940" s="3" t="s">
        <v>25</v>
      </c>
      <c r="N13940" s="3" t="s">
        <v>12896</v>
      </c>
      <c r="O13940" s="3" t="s">
        <v>196</v>
      </c>
      <c r="P13940" s="4">
        <v>25888.0</v>
      </c>
      <c r="Q13940" s="3" t="s">
        <v>132</v>
      </c>
      <c r="S13940" s="3" t="s">
        <v>34</v>
      </c>
    </row>
    <row r="13941">
      <c r="A13941" s="2">
        <v>42318.714907407404</v>
      </c>
      <c r="B13941" s="3">
        <v>32.0</v>
      </c>
      <c r="C13941" s="3" t="s">
        <v>12673</v>
      </c>
      <c r="D13941" s="3">
        <v>60.0</v>
      </c>
      <c r="E13941" s="3" t="s">
        <v>12740</v>
      </c>
      <c r="F13941" s="3">
        <v>2.0</v>
      </c>
      <c r="G13941" s="3">
        <v>3.0</v>
      </c>
      <c r="H13941" s="3" t="s">
        <v>12814</v>
      </c>
      <c r="I13941" s="3" t="s">
        <v>12815</v>
      </c>
      <c r="J13941" s="3" t="s">
        <v>1185</v>
      </c>
      <c r="K13941" s="3" t="s">
        <v>24</v>
      </c>
      <c r="L13941" s="3">
        <v>4.0</v>
      </c>
      <c r="M13941" s="3" t="s">
        <v>30</v>
      </c>
      <c r="N13941" s="3" t="s">
        <v>12897</v>
      </c>
      <c r="O13941" s="3" t="s">
        <v>364</v>
      </c>
      <c r="P13941" s="4">
        <v>19893.0</v>
      </c>
      <c r="Q13941" s="3" t="s">
        <v>86</v>
      </c>
      <c r="S13941" s="3" t="s">
        <v>34</v>
      </c>
    </row>
    <row r="13942">
      <c r="A13942" s="2">
        <v>42318.714907407404</v>
      </c>
      <c r="B13942" s="3">
        <v>32.0</v>
      </c>
      <c r="C13942" s="3" t="s">
        <v>12673</v>
      </c>
      <c r="D13942" s="3">
        <v>60.0</v>
      </c>
      <c r="E13942" s="3" t="s">
        <v>12740</v>
      </c>
      <c r="F13942" s="3">
        <v>2.0</v>
      </c>
      <c r="G13942" s="3">
        <v>3.0</v>
      </c>
      <c r="H13942" s="3" t="s">
        <v>12814</v>
      </c>
      <c r="I13942" s="3" t="s">
        <v>12815</v>
      </c>
      <c r="J13942" s="3" t="s">
        <v>1185</v>
      </c>
      <c r="K13942" s="3" t="s">
        <v>24</v>
      </c>
      <c r="L13942" s="3">
        <v>5.0</v>
      </c>
      <c r="M13942" s="3" t="s">
        <v>25</v>
      </c>
      <c r="N13942" s="3" t="s">
        <v>10884</v>
      </c>
      <c r="O13942" s="3" t="s">
        <v>243</v>
      </c>
      <c r="P13942" s="4">
        <v>31608.0</v>
      </c>
      <c r="Q13942" s="3" t="s">
        <v>191</v>
      </c>
      <c r="S13942" s="3" t="s">
        <v>34</v>
      </c>
    </row>
    <row r="13943">
      <c r="A13943" s="2">
        <v>42318.714907407404</v>
      </c>
      <c r="B13943" s="3">
        <v>32.0</v>
      </c>
      <c r="C13943" s="3" t="s">
        <v>12673</v>
      </c>
      <c r="D13943" s="3">
        <v>60.0</v>
      </c>
      <c r="E13943" s="3" t="s">
        <v>12740</v>
      </c>
      <c r="F13943" s="3">
        <v>2.0</v>
      </c>
      <c r="G13943" s="3">
        <v>3.0</v>
      </c>
      <c r="H13943" s="3" t="s">
        <v>12814</v>
      </c>
      <c r="I13943" s="3" t="s">
        <v>12815</v>
      </c>
      <c r="J13943" s="3" t="s">
        <v>1185</v>
      </c>
      <c r="K13943" s="3" t="s">
        <v>24</v>
      </c>
      <c r="L13943" s="3">
        <v>6.0</v>
      </c>
      <c r="M13943" s="3" t="s">
        <v>30</v>
      </c>
      <c r="N13943" s="3" t="s">
        <v>12898</v>
      </c>
      <c r="O13943" s="3" t="s">
        <v>174</v>
      </c>
      <c r="P13943" s="4">
        <v>26435.0</v>
      </c>
      <c r="Q13943" s="3" t="s">
        <v>40</v>
      </c>
      <c r="R13943" s="3" t="s">
        <v>1125</v>
      </c>
      <c r="S13943" s="3" t="s">
        <v>29</v>
      </c>
    </row>
    <row r="13944">
      <c r="A13944" s="2">
        <v>42318.714907407404</v>
      </c>
      <c r="B13944" s="3">
        <v>32.0</v>
      </c>
      <c r="C13944" s="3" t="s">
        <v>12673</v>
      </c>
      <c r="D13944" s="3">
        <v>60.0</v>
      </c>
      <c r="E13944" s="3" t="s">
        <v>12740</v>
      </c>
      <c r="F13944" s="3">
        <v>2.0</v>
      </c>
      <c r="G13944" s="3">
        <v>3.0</v>
      </c>
      <c r="H13944" s="3" t="s">
        <v>12814</v>
      </c>
      <c r="I13944" s="3" t="s">
        <v>12815</v>
      </c>
      <c r="J13944" s="3" t="s">
        <v>1185</v>
      </c>
      <c r="K13944" s="3" t="s">
        <v>24</v>
      </c>
      <c r="L13944" s="3">
        <v>7.0</v>
      </c>
      <c r="M13944" s="3" t="s">
        <v>25</v>
      </c>
      <c r="N13944" s="3" t="s">
        <v>12899</v>
      </c>
      <c r="O13944" s="3" t="s">
        <v>218</v>
      </c>
      <c r="P13944" s="4">
        <v>19217.0</v>
      </c>
      <c r="Q13944" s="3" t="s">
        <v>970</v>
      </c>
      <c r="S13944" s="3" t="s">
        <v>34</v>
      </c>
    </row>
    <row r="13945">
      <c r="A13945" s="2">
        <v>42318.714907407404</v>
      </c>
      <c r="B13945" s="3">
        <v>32.0</v>
      </c>
      <c r="C13945" s="3" t="s">
        <v>12673</v>
      </c>
      <c r="D13945" s="3">
        <v>60.0</v>
      </c>
      <c r="E13945" s="3" t="s">
        <v>12740</v>
      </c>
      <c r="F13945" s="3">
        <v>2.0</v>
      </c>
      <c r="G13945" s="3">
        <v>3.0</v>
      </c>
      <c r="H13945" s="3" t="s">
        <v>12814</v>
      </c>
      <c r="I13945" s="3" t="s">
        <v>12815</v>
      </c>
      <c r="J13945" s="3" t="s">
        <v>1185</v>
      </c>
      <c r="K13945" s="3" t="s">
        <v>24</v>
      </c>
      <c r="L13945" s="3">
        <v>8.0</v>
      </c>
      <c r="M13945" s="3" t="s">
        <v>30</v>
      </c>
      <c r="N13945" s="3" t="s">
        <v>12900</v>
      </c>
      <c r="O13945" s="3" t="s">
        <v>81</v>
      </c>
      <c r="P13945" s="4">
        <v>24738.0</v>
      </c>
      <c r="Q13945" s="3" t="s">
        <v>169</v>
      </c>
      <c r="S13945" s="3" t="s">
        <v>34</v>
      </c>
    </row>
    <row r="13946">
      <c r="A13946" s="2">
        <v>42318.714907407404</v>
      </c>
      <c r="B13946" s="3">
        <v>32.0</v>
      </c>
      <c r="C13946" s="3" t="s">
        <v>12673</v>
      </c>
      <c r="D13946" s="3">
        <v>60.0</v>
      </c>
      <c r="E13946" s="3" t="s">
        <v>12740</v>
      </c>
      <c r="F13946" s="3">
        <v>2.0</v>
      </c>
      <c r="G13946" s="3">
        <v>3.0</v>
      </c>
      <c r="H13946" s="3" t="s">
        <v>12814</v>
      </c>
      <c r="I13946" s="3" t="s">
        <v>12815</v>
      </c>
      <c r="J13946" s="3" t="s">
        <v>1185</v>
      </c>
      <c r="K13946" s="3" t="s">
        <v>24</v>
      </c>
      <c r="L13946" s="3">
        <v>9.0</v>
      </c>
      <c r="M13946" s="3" t="s">
        <v>25</v>
      </c>
      <c r="N13946" s="3" t="s">
        <v>12901</v>
      </c>
      <c r="O13946" s="3" t="s">
        <v>218</v>
      </c>
      <c r="P13946" s="4">
        <v>22091.0</v>
      </c>
      <c r="Q13946" s="3" t="s">
        <v>132</v>
      </c>
      <c r="S13946" s="3" t="s">
        <v>34</v>
      </c>
    </row>
    <row r="13947">
      <c r="A13947" s="2">
        <v>42318.714907407404</v>
      </c>
      <c r="B13947" s="3">
        <v>32.0</v>
      </c>
      <c r="C13947" s="3" t="s">
        <v>12673</v>
      </c>
      <c r="D13947" s="3">
        <v>60.0</v>
      </c>
      <c r="E13947" s="3" t="s">
        <v>12740</v>
      </c>
      <c r="F13947" s="3">
        <v>2.0</v>
      </c>
      <c r="G13947" s="3">
        <v>3.0</v>
      </c>
      <c r="H13947" s="3" t="s">
        <v>12814</v>
      </c>
      <c r="I13947" s="3" t="s">
        <v>12815</v>
      </c>
      <c r="J13947" s="3" t="s">
        <v>1185</v>
      </c>
      <c r="K13947" s="3" t="s">
        <v>24</v>
      </c>
      <c r="L13947" s="3">
        <v>10.0</v>
      </c>
      <c r="M13947" s="3" t="s">
        <v>30</v>
      </c>
      <c r="N13947" s="3" t="s">
        <v>12902</v>
      </c>
      <c r="O13947" s="3" t="s">
        <v>746</v>
      </c>
      <c r="P13947" s="4">
        <v>35100.0</v>
      </c>
      <c r="Q13947" s="3" t="s">
        <v>132</v>
      </c>
      <c r="S13947" s="3" t="s">
        <v>34</v>
      </c>
    </row>
    <row r="13948">
      <c r="A13948" s="2">
        <v>42318.714907407404</v>
      </c>
      <c r="B13948" s="3">
        <v>32.0</v>
      </c>
      <c r="C13948" s="3" t="s">
        <v>12673</v>
      </c>
      <c r="D13948" s="3">
        <v>60.0</v>
      </c>
      <c r="E13948" s="3" t="s">
        <v>12740</v>
      </c>
      <c r="F13948" s="3">
        <v>2.0</v>
      </c>
      <c r="G13948" s="3">
        <v>3.0</v>
      </c>
      <c r="H13948" s="3" t="s">
        <v>12814</v>
      </c>
      <c r="I13948" s="3" t="s">
        <v>12815</v>
      </c>
      <c r="J13948" s="3" t="s">
        <v>1185</v>
      </c>
      <c r="K13948" s="3" t="s">
        <v>24</v>
      </c>
      <c r="L13948" s="3">
        <v>11.0</v>
      </c>
      <c r="M13948" s="3" t="s">
        <v>25</v>
      </c>
      <c r="N13948" s="3" t="s">
        <v>12903</v>
      </c>
      <c r="O13948" s="3" t="s">
        <v>240</v>
      </c>
      <c r="P13948" s="4">
        <v>19117.0</v>
      </c>
      <c r="Q13948" s="3" t="s">
        <v>209</v>
      </c>
      <c r="S13948" s="3" t="s">
        <v>29</v>
      </c>
    </row>
    <row r="13949">
      <c r="A13949" s="2">
        <v>42318.714907407404</v>
      </c>
      <c r="B13949" s="3">
        <v>32.0</v>
      </c>
      <c r="C13949" s="3" t="s">
        <v>12673</v>
      </c>
      <c r="D13949" s="3">
        <v>60.0</v>
      </c>
      <c r="E13949" s="3" t="s">
        <v>12740</v>
      </c>
      <c r="F13949" s="3">
        <v>2.0</v>
      </c>
      <c r="G13949" s="3">
        <v>3.0</v>
      </c>
      <c r="H13949" s="3" t="s">
        <v>12814</v>
      </c>
      <c r="I13949" s="3" t="s">
        <v>12815</v>
      </c>
      <c r="J13949" s="3" t="s">
        <v>1185</v>
      </c>
      <c r="K13949" s="3" t="s">
        <v>24</v>
      </c>
      <c r="L13949" s="3">
        <v>12.0</v>
      </c>
      <c r="M13949" s="3" t="s">
        <v>30</v>
      </c>
      <c r="N13949" s="3" t="s">
        <v>811</v>
      </c>
      <c r="O13949" s="3" t="s">
        <v>497</v>
      </c>
      <c r="P13949" s="4">
        <v>17331.0</v>
      </c>
      <c r="Q13949" s="3" t="s">
        <v>105</v>
      </c>
      <c r="S13949" s="3" t="s">
        <v>34</v>
      </c>
    </row>
    <row r="13950">
      <c r="A13950" s="2">
        <v>42318.714907407404</v>
      </c>
      <c r="B13950" s="3">
        <v>32.0</v>
      </c>
      <c r="C13950" s="3" t="s">
        <v>12673</v>
      </c>
      <c r="D13950" s="3">
        <v>60.0</v>
      </c>
      <c r="E13950" s="3" t="s">
        <v>12740</v>
      </c>
      <c r="F13950" s="3">
        <v>2.0</v>
      </c>
      <c r="G13950" s="3">
        <v>3.0</v>
      </c>
      <c r="H13950" s="3" t="s">
        <v>12814</v>
      </c>
      <c r="I13950" s="3" t="s">
        <v>12815</v>
      </c>
      <c r="J13950" s="3" t="s">
        <v>1185</v>
      </c>
      <c r="K13950" s="3" t="s">
        <v>24</v>
      </c>
      <c r="L13950" s="3">
        <v>13.0</v>
      </c>
      <c r="M13950" s="3" t="s">
        <v>25</v>
      </c>
      <c r="N13950" s="3" t="s">
        <v>12904</v>
      </c>
      <c r="O13950" s="3" t="s">
        <v>240</v>
      </c>
      <c r="P13950" s="4">
        <v>18413.0</v>
      </c>
      <c r="Q13950" s="3" t="s">
        <v>96</v>
      </c>
      <c r="S13950" s="3" t="s">
        <v>34</v>
      </c>
    </row>
    <row r="13951">
      <c r="A13951" s="2">
        <v>42318.714907407404</v>
      </c>
      <c r="B13951" s="3">
        <v>32.0</v>
      </c>
      <c r="C13951" s="3" t="s">
        <v>12673</v>
      </c>
      <c r="D13951" s="3">
        <v>60.0</v>
      </c>
      <c r="E13951" s="3" t="s">
        <v>12740</v>
      </c>
      <c r="F13951" s="3">
        <v>2.0</v>
      </c>
      <c r="G13951" s="3">
        <v>3.0</v>
      </c>
      <c r="H13951" s="3" t="s">
        <v>12814</v>
      </c>
      <c r="I13951" s="3" t="s">
        <v>12815</v>
      </c>
      <c r="J13951" s="3" t="s">
        <v>1185</v>
      </c>
      <c r="K13951" s="3" t="s">
        <v>24</v>
      </c>
      <c r="L13951" s="3">
        <v>14.0</v>
      </c>
      <c r="M13951" s="3" t="s">
        <v>30</v>
      </c>
      <c r="N13951" s="3" t="s">
        <v>12905</v>
      </c>
      <c r="O13951" s="3" t="s">
        <v>283</v>
      </c>
      <c r="P13951" s="4">
        <v>24906.0</v>
      </c>
      <c r="Q13951" s="3" t="s">
        <v>132</v>
      </c>
      <c r="S13951" s="3" t="s">
        <v>34</v>
      </c>
    </row>
    <row r="13952">
      <c r="A13952" s="2">
        <v>42318.714907407404</v>
      </c>
      <c r="B13952" s="3">
        <v>32.0</v>
      </c>
      <c r="C13952" s="3" t="s">
        <v>12673</v>
      </c>
      <c r="D13952" s="3">
        <v>60.0</v>
      </c>
      <c r="E13952" s="3" t="s">
        <v>12740</v>
      </c>
      <c r="F13952" s="3">
        <v>2.0</v>
      </c>
      <c r="G13952" s="3">
        <v>3.0</v>
      </c>
      <c r="H13952" s="3" t="s">
        <v>12814</v>
      </c>
      <c r="I13952" s="3" t="s">
        <v>12815</v>
      </c>
      <c r="J13952" s="3" t="s">
        <v>1185</v>
      </c>
      <c r="K13952" s="3" t="s">
        <v>24</v>
      </c>
      <c r="L13952" s="3">
        <v>15.0</v>
      </c>
      <c r="M13952" s="3" t="s">
        <v>25</v>
      </c>
      <c r="N13952" s="3" t="s">
        <v>12906</v>
      </c>
      <c r="O13952" s="3" t="s">
        <v>956</v>
      </c>
      <c r="P13952" s="4">
        <v>26611.0</v>
      </c>
      <c r="Q13952" s="3" t="s">
        <v>33</v>
      </c>
      <c r="S13952" s="3" t="s">
        <v>34</v>
      </c>
    </row>
    <row r="13953">
      <c r="A13953" s="2">
        <v>42318.714907407404</v>
      </c>
      <c r="B13953" s="3">
        <v>32.0</v>
      </c>
      <c r="C13953" s="3" t="s">
        <v>12673</v>
      </c>
      <c r="D13953" s="3">
        <v>60.0</v>
      </c>
      <c r="E13953" s="3" t="s">
        <v>12740</v>
      </c>
      <c r="F13953" s="3">
        <v>2.0</v>
      </c>
      <c r="G13953" s="3">
        <v>3.0</v>
      </c>
      <c r="H13953" s="3" t="s">
        <v>12814</v>
      </c>
      <c r="I13953" s="3" t="s">
        <v>12815</v>
      </c>
      <c r="J13953" s="3" t="s">
        <v>1185</v>
      </c>
      <c r="K13953" s="3" t="s">
        <v>24</v>
      </c>
      <c r="L13953" s="3">
        <v>16.0</v>
      </c>
      <c r="M13953" s="3" t="s">
        <v>30</v>
      </c>
      <c r="N13953" s="3" t="s">
        <v>12907</v>
      </c>
      <c r="O13953" s="3" t="s">
        <v>1356</v>
      </c>
      <c r="P13953" s="4">
        <v>17948.0</v>
      </c>
      <c r="Q13953" s="3" t="s">
        <v>49</v>
      </c>
      <c r="S13953" s="3" t="s">
        <v>34</v>
      </c>
    </row>
    <row r="13954">
      <c r="A13954" s="2">
        <v>42318.714907407404</v>
      </c>
      <c r="B13954" s="3">
        <v>32.0</v>
      </c>
      <c r="C13954" s="3" t="s">
        <v>12673</v>
      </c>
      <c r="D13954" s="3">
        <v>60.0</v>
      </c>
      <c r="E13954" s="3" t="s">
        <v>12740</v>
      </c>
      <c r="F13954" s="3">
        <v>2.0</v>
      </c>
      <c r="G13954" s="3">
        <v>3.0</v>
      </c>
      <c r="H13954" s="3" t="s">
        <v>12814</v>
      </c>
      <c r="I13954" s="3" t="s">
        <v>12815</v>
      </c>
      <c r="J13954" s="3" t="s">
        <v>1185</v>
      </c>
      <c r="K13954" s="3" t="s">
        <v>24</v>
      </c>
      <c r="L13954" s="3">
        <v>17.0</v>
      </c>
      <c r="M13954" s="3" t="s">
        <v>25</v>
      </c>
      <c r="N13954" s="3" t="s">
        <v>3052</v>
      </c>
      <c r="O13954" s="3" t="s">
        <v>11984</v>
      </c>
      <c r="P13954" s="4">
        <v>26165.0</v>
      </c>
      <c r="Q13954" s="3" t="s">
        <v>132</v>
      </c>
      <c r="S13954" s="3" t="s">
        <v>34</v>
      </c>
    </row>
    <row r="13955">
      <c r="A13955" s="2">
        <v>42318.714907407404</v>
      </c>
      <c r="B13955" s="3">
        <v>32.0</v>
      </c>
      <c r="C13955" s="3" t="s">
        <v>12673</v>
      </c>
      <c r="D13955" s="3">
        <v>60.0</v>
      </c>
      <c r="E13955" s="3" t="s">
        <v>12740</v>
      </c>
      <c r="F13955" s="3">
        <v>2.0</v>
      </c>
      <c r="G13955" s="3">
        <v>3.0</v>
      </c>
      <c r="H13955" s="3" t="s">
        <v>12814</v>
      </c>
      <c r="I13955" s="3" t="s">
        <v>12815</v>
      </c>
      <c r="J13955" s="3" t="s">
        <v>1185</v>
      </c>
      <c r="K13955" s="3" t="s">
        <v>24</v>
      </c>
      <c r="L13955" s="3">
        <v>18.0</v>
      </c>
      <c r="M13955" s="3" t="s">
        <v>30</v>
      </c>
      <c r="N13955" s="3" t="s">
        <v>12908</v>
      </c>
      <c r="O13955" s="3" t="s">
        <v>677</v>
      </c>
      <c r="P13955" s="4">
        <v>23554.0</v>
      </c>
      <c r="Q13955" s="3" t="s">
        <v>132</v>
      </c>
      <c r="S13955" s="3" t="s">
        <v>34</v>
      </c>
    </row>
    <row r="13956">
      <c r="A13956" s="2">
        <v>42318.714907407404</v>
      </c>
      <c r="B13956" s="3">
        <v>32.0</v>
      </c>
      <c r="C13956" s="3" t="s">
        <v>12673</v>
      </c>
      <c r="D13956" s="3">
        <v>60.0</v>
      </c>
      <c r="E13956" s="3" t="s">
        <v>12740</v>
      </c>
      <c r="F13956" s="3">
        <v>2.0</v>
      </c>
      <c r="G13956" s="3">
        <v>3.0</v>
      </c>
      <c r="H13956" s="3" t="s">
        <v>12814</v>
      </c>
      <c r="I13956" s="3" t="s">
        <v>12815</v>
      </c>
      <c r="J13956" s="3" t="s">
        <v>1185</v>
      </c>
      <c r="K13956" s="3" t="s">
        <v>24</v>
      </c>
      <c r="L13956" s="3">
        <v>19.0</v>
      </c>
      <c r="M13956" s="3" t="s">
        <v>25</v>
      </c>
      <c r="N13956" s="3" t="s">
        <v>11300</v>
      </c>
      <c r="O13956" s="3" t="s">
        <v>74</v>
      </c>
      <c r="P13956" s="4">
        <v>24565.0</v>
      </c>
      <c r="Q13956" s="3" t="s">
        <v>132</v>
      </c>
      <c r="S13956" s="3" t="s">
        <v>34</v>
      </c>
    </row>
    <row r="13957">
      <c r="A13957" s="2">
        <v>42318.714907407404</v>
      </c>
      <c r="B13957" s="3">
        <v>32.0</v>
      </c>
      <c r="C13957" s="3" t="s">
        <v>12673</v>
      </c>
      <c r="D13957" s="3">
        <v>60.0</v>
      </c>
      <c r="E13957" s="3" t="s">
        <v>12740</v>
      </c>
      <c r="F13957" s="3">
        <v>2.0</v>
      </c>
      <c r="G13957" s="3">
        <v>3.0</v>
      </c>
      <c r="H13957" s="3" t="s">
        <v>12814</v>
      </c>
      <c r="I13957" s="3" t="s">
        <v>12815</v>
      </c>
      <c r="J13957" s="3" t="s">
        <v>1185</v>
      </c>
      <c r="K13957" s="3" t="s">
        <v>24</v>
      </c>
      <c r="L13957" s="3">
        <v>20.0</v>
      </c>
      <c r="M13957" s="3" t="s">
        <v>30</v>
      </c>
      <c r="N13957" s="3" t="s">
        <v>4008</v>
      </c>
      <c r="O13957" s="3" t="s">
        <v>57</v>
      </c>
      <c r="P13957" s="4">
        <v>24288.0</v>
      </c>
      <c r="Q13957" s="3" t="s">
        <v>132</v>
      </c>
      <c r="S13957" s="3" t="s">
        <v>34</v>
      </c>
    </row>
    <row r="13958">
      <c r="A13958" s="2">
        <v>42318.714907407404</v>
      </c>
      <c r="B13958" s="3">
        <v>32.0</v>
      </c>
      <c r="C13958" s="3" t="s">
        <v>12673</v>
      </c>
      <c r="D13958" s="3">
        <v>60.0</v>
      </c>
      <c r="E13958" s="3" t="s">
        <v>12740</v>
      </c>
      <c r="F13958" s="3">
        <v>2.0</v>
      </c>
      <c r="G13958" s="3">
        <v>3.0</v>
      </c>
      <c r="H13958" s="3" t="s">
        <v>12814</v>
      </c>
      <c r="I13958" s="3" t="s">
        <v>12815</v>
      </c>
      <c r="J13958" s="3" t="s">
        <v>1185</v>
      </c>
      <c r="K13958" s="3" t="s">
        <v>24</v>
      </c>
      <c r="L13958" s="3">
        <v>21.0</v>
      </c>
      <c r="M13958" s="3" t="s">
        <v>25</v>
      </c>
      <c r="N13958" s="3" t="s">
        <v>12909</v>
      </c>
      <c r="O13958" s="3" t="s">
        <v>1275</v>
      </c>
      <c r="P13958" s="4">
        <v>29838.0</v>
      </c>
      <c r="Q13958" s="3" t="s">
        <v>75</v>
      </c>
      <c r="S13958" s="3" t="s">
        <v>34</v>
      </c>
    </row>
    <row r="13959">
      <c r="A13959" s="2">
        <v>42318.714907407404</v>
      </c>
      <c r="B13959" s="3">
        <v>32.0</v>
      </c>
      <c r="C13959" s="3" t="s">
        <v>12673</v>
      </c>
      <c r="D13959" s="3">
        <v>60.0</v>
      </c>
      <c r="E13959" s="3" t="s">
        <v>12740</v>
      </c>
      <c r="F13959" s="3">
        <v>2.0</v>
      </c>
      <c r="G13959" s="3">
        <v>3.0</v>
      </c>
      <c r="H13959" s="3" t="s">
        <v>12814</v>
      </c>
      <c r="I13959" s="3" t="s">
        <v>12815</v>
      </c>
      <c r="J13959" s="3" t="s">
        <v>1185</v>
      </c>
      <c r="K13959" s="3" t="s">
        <v>24</v>
      </c>
      <c r="L13959" s="3">
        <v>22.0</v>
      </c>
      <c r="M13959" s="3" t="s">
        <v>30</v>
      </c>
      <c r="N13959" s="3" t="s">
        <v>12910</v>
      </c>
      <c r="O13959" s="3" t="s">
        <v>12911</v>
      </c>
      <c r="P13959" s="4">
        <v>23495.0</v>
      </c>
      <c r="Q13959" s="3" t="s">
        <v>132</v>
      </c>
      <c r="S13959" s="3" t="s">
        <v>34</v>
      </c>
    </row>
    <row r="13960">
      <c r="A13960" s="2">
        <v>42318.714907407404</v>
      </c>
      <c r="B13960" s="3">
        <v>32.0</v>
      </c>
      <c r="C13960" s="3" t="s">
        <v>12673</v>
      </c>
      <c r="D13960" s="3">
        <v>60.0</v>
      </c>
      <c r="E13960" s="3" t="s">
        <v>12740</v>
      </c>
      <c r="F13960" s="3">
        <v>2.0</v>
      </c>
      <c r="G13960" s="3">
        <v>3.0</v>
      </c>
      <c r="H13960" s="3" t="s">
        <v>12814</v>
      </c>
      <c r="I13960" s="3" t="s">
        <v>12815</v>
      </c>
      <c r="J13960" s="3" t="s">
        <v>1185</v>
      </c>
      <c r="K13960" s="3" t="s">
        <v>24</v>
      </c>
      <c r="L13960" s="3">
        <v>23.0</v>
      </c>
      <c r="M13960" s="3" t="s">
        <v>25</v>
      </c>
      <c r="N13960" s="3" t="s">
        <v>12912</v>
      </c>
      <c r="O13960" s="3" t="s">
        <v>384</v>
      </c>
      <c r="P13960" s="4">
        <v>31176.0</v>
      </c>
      <c r="Q13960" s="3" t="s">
        <v>115</v>
      </c>
      <c r="S13960" s="3" t="s">
        <v>34</v>
      </c>
    </row>
    <row r="13961">
      <c r="A13961" s="2">
        <v>42318.714907407404</v>
      </c>
      <c r="B13961" s="3">
        <v>32.0</v>
      </c>
      <c r="C13961" s="3" t="s">
        <v>12673</v>
      </c>
      <c r="D13961" s="3">
        <v>60.0</v>
      </c>
      <c r="E13961" s="3" t="s">
        <v>12740</v>
      </c>
      <c r="F13961" s="3">
        <v>2.0</v>
      </c>
      <c r="G13961" s="3">
        <v>3.0</v>
      </c>
      <c r="H13961" s="3" t="s">
        <v>12814</v>
      </c>
      <c r="I13961" s="3" t="s">
        <v>12815</v>
      </c>
      <c r="J13961" s="3" t="s">
        <v>1185</v>
      </c>
      <c r="K13961" s="3" t="s">
        <v>24</v>
      </c>
      <c r="L13961" s="3">
        <v>24.0</v>
      </c>
      <c r="M13961" s="3" t="s">
        <v>30</v>
      </c>
      <c r="N13961" s="3" t="s">
        <v>12913</v>
      </c>
      <c r="O13961" s="3" t="s">
        <v>193</v>
      </c>
      <c r="P13961" s="4">
        <v>18041.0</v>
      </c>
      <c r="Q13961" s="3" t="s">
        <v>49</v>
      </c>
      <c r="S13961" s="3" t="s">
        <v>34</v>
      </c>
    </row>
    <row r="13962">
      <c r="A13962" s="2">
        <v>42318.714907407404</v>
      </c>
      <c r="B13962" s="3">
        <v>32.0</v>
      </c>
      <c r="C13962" s="3" t="s">
        <v>12673</v>
      </c>
      <c r="D13962" s="3">
        <v>60.0</v>
      </c>
      <c r="E13962" s="3" t="s">
        <v>12740</v>
      </c>
      <c r="F13962" s="3">
        <v>2.0</v>
      </c>
      <c r="G13962" s="3">
        <v>3.0</v>
      </c>
      <c r="H13962" s="3" t="s">
        <v>12814</v>
      </c>
      <c r="I13962" s="3" t="s">
        <v>12815</v>
      </c>
      <c r="J13962" s="3" t="s">
        <v>1185</v>
      </c>
      <c r="K13962" s="3" t="s">
        <v>24</v>
      </c>
      <c r="L13962" s="3">
        <v>25.0</v>
      </c>
      <c r="M13962" s="3" t="s">
        <v>25</v>
      </c>
      <c r="N13962" s="3" t="s">
        <v>12914</v>
      </c>
      <c r="O13962" s="3" t="s">
        <v>95</v>
      </c>
      <c r="P13962" s="4">
        <v>20229.0</v>
      </c>
      <c r="Q13962" s="3" t="s">
        <v>105</v>
      </c>
      <c r="S13962" s="3" t="s">
        <v>34</v>
      </c>
    </row>
    <row r="13963">
      <c r="A13963" s="2">
        <v>42318.714907407404</v>
      </c>
      <c r="B13963" s="3">
        <v>32.0</v>
      </c>
      <c r="C13963" s="3" t="s">
        <v>12673</v>
      </c>
      <c r="D13963" s="3">
        <v>62.0</v>
      </c>
      <c r="E13963" s="3" t="s">
        <v>12765</v>
      </c>
      <c r="F13963" s="3">
        <v>2.0</v>
      </c>
      <c r="G13963" s="3">
        <v>3.0</v>
      </c>
      <c r="H13963" s="3" t="s">
        <v>12814</v>
      </c>
      <c r="I13963" s="3" t="s">
        <v>12815</v>
      </c>
      <c r="J13963" s="3" t="s">
        <v>1185</v>
      </c>
      <c r="K13963" s="3" t="s">
        <v>272</v>
      </c>
      <c r="L13963" s="3">
        <v>1.0</v>
      </c>
      <c r="M13963" s="3" t="s">
        <v>30</v>
      </c>
      <c r="N13963" s="3" t="s">
        <v>12915</v>
      </c>
      <c r="O13963" s="3" t="s">
        <v>2585</v>
      </c>
      <c r="P13963" s="4">
        <v>25055.0</v>
      </c>
      <c r="Q13963" s="3" t="s">
        <v>1955</v>
      </c>
      <c r="R13963" s="3" t="s">
        <v>1125</v>
      </c>
      <c r="S13963" s="3" t="s">
        <v>29</v>
      </c>
    </row>
    <row r="13964">
      <c r="A13964" s="2">
        <v>42318.714907407404</v>
      </c>
      <c r="B13964" s="3">
        <v>32.0</v>
      </c>
      <c r="C13964" s="3" t="s">
        <v>12673</v>
      </c>
      <c r="D13964" s="3">
        <v>62.0</v>
      </c>
      <c r="E13964" s="3" t="s">
        <v>12765</v>
      </c>
      <c r="F13964" s="3">
        <v>2.0</v>
      </c>
      <c r="G13964" s="3">
        <v>3.0</v>
      </c>
      <c r="H13964" s="3" t="s">
        <v>12814</v>
      </c>
      <c r="I13964" s="3" t="s">
        <v>12815</v>
      </c>
      <c r="J13964" s="3" t="s">
        <v>1185</v>
      </c>
      <c r="K13964" s="3" t="s">
        <v>24</v>
      </c>
      <c r="L13964" s="3">
        <v>2.0</v>
      </c>
      <c r="M13964" s="3" t="s">
        <v>25</v>
      </c>
      <c r="N13964" s="3" t="s">
        <v>12916</v>
      </c>
      <c r="O13964" s="3" t="s">
        <v>12917</v>
      </c>
      <c r="P13964" s="4">
        <v>17401.0</v>
      </c>
      <c r="Q13964" s="3" t="s">
        <v>149</v>
      </c>
      <c r="S13964" s="3" t="s">
        <v>29</v>
      </c>
    </row>
    <row r="13965">
      <c r="A13965" s="2">
        <v>42318.714907407404</v>
      </c>
      <c r="B13965" s="3">
        <v>32.0</v>
      </c>
      <c r="C13965" s="3" t="s">
        <v>12673</v>
      </c>
      <c r="D13965" s="3">
        <v>62.0</v>
      </c>
      <c r="E13965" s="3" t="s">
        <v>12765</v>
      </c>
      <c r="F13965" s="3">
        <v>2.0</v>
      </c>
      <c r="G13965" s="3">
        <v>3.0</v>
      </c>
      <c r="H13965" s="3" t="s">
        <v>12814</v>
      </c>
      <c r="I13965" s="3" t="s">
        <v>12815</v>
      </c>
      <c r="J13965" s="3" t="s">
        <v>1185</v>
      </c>
      <c r="K13965" s="3" t="s">
        <v>24</v>
      </c>
      <c r="L13965" s="3">
        <v>3.0</v>
      </c>
      <c r="M13965" s="3" t="s">
        <v>30</v>
      </c>
      <c r="N13965" s="3" t="s">
        <v>5749</v>
      </c>
      <c r="O13965" s="3" t="s">
        <v>355</v>
      </c>
      <c r="P13965" s="4">
        <v>25258.0</v>
      </c>
      <c r="Q13965" s="3" t="s">
        <v>132</v>
      </c>
      <c r="S13965" s="3" t="s">
        <v>34</v>
      </c>
    </row>
    <row r="13966">
      <c r="A13966" s="2">
        <v>42318.714907407404</v>
      </c>
      <c r="B13966" s="3">
        <v>32.0</v>
      </c>
      <c r="C13966" s="3" t="s">
        <v>12673</v>
      </c>
      <c r="D13966" s="3">
        <v>62.0</v>
      </c>
      <c r="E13966" s="3" t="s">
        <v>12765</v>
      </c>
      <c r="F13966" s="3">
        <v>2.0</v>
      </c>
      <c r="G13966" s="3">
        <v>3.0</v>
      </c>
      <c r="H13966" s="3" t="s">
        <v>12814</v>
      </c>
      <c r="I13966" s="3" t="s">
        <v>12815</v>
      </c>
      <c r="J13966" s="3" t="s">
        <v>1185</v>
      </c>
      <c r="K13966" s="3" t="s">
        <v>24</v>
      </c>
      <c r="L13966" s="3">
        <v>4.0</v>
      </c>
      <c r="M13966" s="3" t="s">
        <v>25</v>
      </c>
      <c r="N13966" s="3" t="s">
        <v>12918</v>
      </c>
      <c r="O13966" s="3" t="s">
        <v>246</v>
      </c>
      <c r="P13966" s="4">
        <v>31272.0</v>
      </c>
      <c r="Q13966" s="3" t="s">
        <v>1178</v>
      </c>
      <c r="S13966" s="3" t="s">
        <v>34</v>
      </c>
    </row>
    <row r="13967">
      <c r="A13967" s="2">
        <v>42318.714907407404</v>
      </c>
      <c r="B13967" s="3">
        <v>32.0</v>
      </c>
      <c r="C13967" s="3" t="s">
        <v>12673</v>
      </c>
      <c r="D13967" s="3">
        <v>62.0</v>
      </c>
      <c r="E13967" s="3" t="s">
        <v>12765</v>
      </c>
      <c r="F13967" s="3">
        <v>2.0</v>
      </c>
      <c r="G13967" s="3">
        <v>3.0</v>
      </c>
      <c r="H13967" s="3" t="s">
        <v>12814</v>
      </c>
      <c r="I13967" s="3" t="s">
        <v>12815</v>
      </c>
      <c r="J13967" s="3" t="s">
        <v>1185</v>
      </c>
      <c r="K13967" s="3" t="s">
        <v>24</v>
      </c>
      <c r="L13967" s="3">
        <v>5.0</v>
      </c>
      <c r="M13967" s="3" t="s">
        <v>30</v>
      </c>
      <c r="N13967" s="3" t="s">
        <v>4533</v>
      </c>
      <c r="O13967" s="3" t="s">
        <v>885</v>
      </c>
      <c r="P13967" s="4">
        <v>28098.0</v>
      </c>
      <c r="Q13967" s="3" t="s">
        <v>46</v>
      </c>
      <c r="S13967" s="3" t="s">
        <v>34</v>
      </c>
    </row>
    <row r="13968">
      <c r="A13968" s="2">
        <v>42318.714907407404</v>
      </c>
      <c r="B13968" s="3">
        <v>32.0</v>
      </c>
      <c r="C13968" s="3" t="s">
        <v>12673</v>
      </c>
      <c r="D13968" s="3">
        <v>62.0</v>
      </c>
      <c r="E13968" s="3" t="s">
        <v>12765</v>
      </c>
      <c r="F13968" s="3">
        <v>2.0</v>
      </c>
      <c r="G13968" s="3">
        <v>3.0</v>
      </c>
      <c r="H13968" s="3" t="s">
        <v>12814</v>
      </c>
      <c r="I13968" s="3" t="s">
        <v>12815</v>
      </c>
      <c r="J13968" s="3" t="s">
        <v>1185</v>
      </c>
      <c r="K13968" s="3" t="s">
        <v>24</v>
      </c>
      <c r="L13968" s="3">
        <v>6.0</v>
      </c>
      <c r="M13968" s="3" t="s">
        <v>25</v>
      </c>
      <c r="N13968" s="3" t="s">
        <v>12919</v>
      </c>
      <c r="O13968" s="3" t="s">
        <v>1385</v>
      </c>
      <c r="P13968" s="4">
        <v>34291.0</v>
      </c>
      <c r="Q13968" s="3" t="s">
        <v>191</v>
      </c>
      <c r="S13968" s="3" t="s">
        <v>34</v>
      </c>
    </row>
    <row r="13969">
      <c r="A13969" s="2">
        <v>42318.714907407404</v>
      </c>
      <c r="B13969" s="3">
        <v>32.0</v>
      </c>
      <c r="C13969" s="3" t="s">
        <v>12673</v>
      </c>
      <c r="D13969" s="3">
        <v>62.0</v>
      </c>
      <c r="E13969" s="3" t="s">
        <v>12765</v>
      </c>
      <c r="F13969" s="3">
        <v>2.0</v>
      </c>
      <c r="G13969" s="3">
        <v>3.0</v>
      </c>
      <c r="H13969" s="3" t="s">
        <v>12814</v>
      </c>
      <c r="I13969" s="3" t="s">
        <v>12815</v>
      </c>
      <c r="J13969" s="3" t="s">
        <v>1185</v>
      </c>
      <c r="K13969" s="3" t="s">
        <v>24</v>
      </c>
      <c r="L13969" s="3">
        <v>7.0</v>
      </c>
      <c r="M13969" s="3" t="s">
        <v>30</v>
      </c>
      <c r="N13969" s="3" t="s">
        <v>5792</v>
      </c>
      <c r="O13969" s="3" t="s">
        <v>497</v>
      </c>
      <c r="P13969" s="4">
        <v>19128.0</v>
      </c>
      <c r="Q13969" s="3" t="s">
        <v>117</v>
      </c>
      <c r="S13969" s="3" t="s">
        <v>34</v>
      </c>
    </row>
    <row r="13970">
      <c r="A13970" s="2">
        <v>42318.714907407404</v>
      </c>
      <c r="B13970" s="3">
        <v>32.0</v>
      </c>
      <c r="C13970" s="3" t="s">
        <v>12673</v>
      </c>
      <c r="D13970" s="3">
        <v>62.0</v>
      </c>
      <c r="E13970" s="3" t="s">
        <v>12765</v>
      </c>
      <c r="F13970" s="3">
        <v>2.0</v>
      </c>
      <c r="G13970" s="3">
        <v>3.0</v>
      </c>
      <c r="H13970" s="3" t="s">
        <v>12814</v>
      </c>
      <c r="I13970" s="3" t="s">
        <v>12815</v>
      </c>
      <c r="J13970" s="3" t="s">
        <v>1185</v>
      </c>
      <c r="K13970" s="3" t="s">
        <v>24</v>
      </c>
      <c r="L13970" s="3">
        <v>8.0</v>
      </c>
      <c r="M13970" s="3" t="s">
        <v>25</v>
      </c>
      <c r="N13970" s="3" t="s">
        <v>12920</v>
      </c>
      <c r="O13970" s="3" t="s">
        <v>359</v>
      </c>
      <c r="P13970" s="4">
        <v>26487.0</v>
      </c>
      <c r="Q13970" s="3" t="s">
        <v>110</v>
      </c>
      <c r="S13970" s="3" t="s">
        <v>34</v>
      </c>
    </row>
    <row r="13971">
      <c r="A13971" s="2">
        <v>42318.714907407404</v>
      </c>
      <c r="B13971" s="3">
        <v>32.0</v>
      </c>
      <c r="C13971" s="3" t="s">
        <v>12673</v>
      </c>
      <c r="D13971" s="3">
        <v>62.0</v>
      </c>
      <c r="E13971" s="3" t="s">
        <v>12765</v>
      </c>
      <c r="F13971" s="3">
        <v>2.0</v>
      </c>
      <c r="G13971" s="3">
        <v>3.0</v>
      </c>
      <c r="H13971" s="3" t="s">
        <v>12814</v>
      </c>
      <c r="I13971" s="3" t="s">
        <v>12815</v>
      </c>
      <c r="J13971" s="3" t="s">
        <v>1185</v>
      </c>
      <c r="K13971" s="3" t="s">
        <v>24</v>
      </c>
      <c r="L13971" s="3">
        <v>9.0</v>
      </c>
      <c r="M13971" s="3" t="s">
        <v>30</v>
      </c>
      <c r="N13971" s="3" t="s">
        <v>12921</v>
      </c>
      <c r="O13971" s="3" t="s">
        <v>158</v>
      </c>
      <c r="P13971" s="4">
        <v>27592.0</v>
      </c>
      <c r="Q13971" s="3" t="s">
        <v>110</v>
      </c>
      <c r="S13971" s="3" t="s">
        <v>34</v>
      </c>
    </row>
    <row r="13972">
      <c r="A13972" s="2">
        <v>42318.714907407404</v>
      </c>
      <c r="B13972" s="3">
        <v>32.0</v>
      </c>
      <c r="C13972" s="3" t="s">
        <v>12673</v>
      </c>
      <c r="D13972" s="3">
        <v>62.0</v>
      </c>
      <c r="E13972" s="3" t="s">
        <v>12765</v>
      </c>
      <c r="F13972" s="3">
        <v>2.0</v>
      </c>
      <c r="G13972" s="3">
        <v>3.0</v>
      </c>
      <c r="H13972" s="3" t="s">
        <v>12814</v>
      </c>
      <c r="I13972" s="3" t="s">
        <v>12815</v>
      </c>
      <c r="J13972" s="3" t="s">
        <v>1185</v>
      </c>
      <c r="K13972" s="3" t="s">
        <v>24</v>
      </c>
      <c r="L13972" s="3">
        <v>10.0</v>
      </c>
      <c r="M13972" s="3" t="s">
        <v>25</v>
      </c>
      <c r="N13972" s="3" t="s">
        <v>12922</v>
      </c>
      <c r="O13972" s="3" t="s">
        <v>176</v>
      </c>
      <c r="P13972" s="4">
        <v>29643.0</v>
      </c>
      <c r="Q13972" s="3" t="s">
        <v>79</v>
      </c>
      <c r="S13972" s="3" t="s">
        <v>34</v>
      </c>
    </row>
    <row r="13973">
      <c r="A13973" s="2">
        <v>42318.714907407404</v>
      </c>
      <c r="B13973" s="3">
        <v>32.0</v>
      </c>
      <c r="C13973" s="3" t="s">
        <v>12673</v>
      </c>
      <c r="D13973" s="3">
        <v>62.0</v>
      </c>
      <c r="E13973" s="3" t="s">
        <v>12765</v>
      </c>
      <c r="F13973" s="3">
        <v>2.0</v>
      </c>
      <c r="G13973" s="3">
        <v>3.0</v>
      </c>
      <c r="H13973" s="3" t="s">
        <v>12814</v>
      </c>
      <c r="I13973" s="3" t="s">
        <v>12815</v>
      </c>
      <c r="J13973" s="3" t="s">
        <v>1185</v>
      </c>
      <c r="K13973" s="3" t="s">
        <v>24</v>
      </c>
      <c r="L13973" s="3">
        <v>11.0</v>
      </c>
      <c r="M13973" s="3" t="s">
        <v>30</v>
      </c>
      <c r="N13973" s="3" t="s">
        <v>1415</v>
      </c>
      <c r="O13973" s="3" t="s">
        <v>497</v>
      </c>
      <c r="P13973" s="4">
        <v>20479.0</v>
      </c>
      <c r="Q13973" s="3" t="s">
        <v>110</v>
      </c>
      <c r="S13973" s="3" t="s">
        <v>34</v>
      </c>
    </row>
    <row r="13974">
      <c r="A13974" s="2">
        <v>42318.714907407404</v>
      </c>
      <c r="B13974" s="3">
        <v>32.0</v>
      </c>
      <c r="C13974" s="3" t="s">
        <v>12673</v>
      </c>
      <c r="D13974" s="3">
        <v>62.0</v>
      </c>
      <c r="E13974" s="3" t="s">
        <v>12765</v>
      </c>
      <c r="F13974" s="3">
        <v>2.0</v>
      </c>
      <c r="G13974" s="3">
        <v>3.0</v>
      </c>
      <c r="H13974" s="3" t="s">
        <v>12814</v>
      </c>
      <c r="I13974" s="3" t="s">
        <v>12815</v>
      </c>
      <c r="J13974" s="3" t="s">
        <v>1185</v>
      </c>
      <c r="K13974" s="3" t="s">
        <v>24</v>
      </c>
      <c r="L13974" s="3">
        <v>12.0</v>
      </c>
      <c r="M13974" s="3" t="s">
        <v>25</v>
      </c>
      <c r="N13974" s="3" t="s">
        <v>12923</v>
      </c>
      <c r="O13974" s="3" t="s">
        <v>36</v>
      </c>
      <c r="P13974" s="4">
        <v>32321.0</v>
      </c>
      <c r="Q13974" s="3" t="s">
        <v>79</v>
      </c>
      <c r="S13974" s="3" t="s">
        <v>34</v>
      </c>
    </row>
    <row r="13975">
      <c r="A13975" s="2">
        <v>42318.714907407404</v>
      </c>
      <c r="B13975" s="3">
        <v>32.0</v>
      </c>
      <c r="C13975" s="3" t="s">
        <v>12673</v>
      </c>
      <c r="D13975" s="3">
        <v>62.0</v>
      </c>
      <c r="E13975" s="3" t="s">
        <v>12765</v>
      </c>
      <c r="F13975" s="3">
        <v>2.0</v>
      </c>
      <c r="G13975" s="3">
        <v>3.0</v>
      </c>
      <c r="H13975" s="3" t="s">
        <v>12814</v>
      </c>
      <c r="I13975" s="3" t="s">
        <v>12815</v>
      </c>
      <c r="J13975" s="3" t="s">
        <v>1185</v>
      </c>
      <c r="K13975" s="3" t="s">
        <v>24</v>
      </c>
      <c r="L13975" s="3">
        <v>13.0</v>
      </c>
      <c r="M13975" s="3" t="s">
        <v>30</v>
      </c>
      <c r="N13975" s="3" t="s">
        <v>5164</v>
      </c>
      <c r="O13975" s="3" t="s">
        <v>1021</v>
      </c>
      <c r="P13975" s="4">
        <v>15876.0</v>
      </c>
      <c r="Q13975" s="3" t="s">
        <v>105</v>
      </c>
      <c r="S13975" s="3" t="s">
        <v>34</v>
      </c>
    </row>
    <row r="13976">
      <c r="A13976" s="2">
        <v>42318.714907407404</v>
      </c>
      <c r="B13976" s="3">
        <v>32.0</v>
      </c>
      <c r="C13976" s="3" t="s">
        <v>12673</v>
      </c>
      <c r="D13976" s="3">
        <v>62.0</v>
      </c>
      <c r="E13976" s="3" t="s">
        <v>12765</v>
      </c>
      <c r="F13976" s="3">
        <v>2.0</v>
      </c>
      <c r="G13976" s="3">
        <v>3.0</v>
      </c>
      <c r="H13976" s="3" t="s">
        <v>12814</v>
      </c>
      <c r="I13976" s="3" t="s">
        <v>12815</v>
      </c>
      <c r="J13976" s="3" t="s">
        <v>1185</v>
      </c>
      <c r="K13976" s="3" t="s">
        <v>24</v>
      </c>
      <c r="L13976" s="3">
        <v>14.0</v>
      </c>
      <c r="M13976" s="3" t="s">
        <v>25</v>
      </c>
      <c r="N13976" s="3" t="s">
        <v>3671</v>
      </c>
      <c r="O13976" s="3" t="s">
        <v>251</v>
      </c>
      <c r="P13976" s="4">
        <v>25720.0</v>
      </c>
      <c r="Q13976" s="3" t="s">
        <v>970</v>
      </c>
      <c r="S13976" s="3" t="s">
        <v>34</v>
      </c>
    </row>
    <row r="13977">
      <c r="A13977" s="2">
        <v>42318.714907407404</v>
      </c>
      <c r="B13977" s="3">
        <v>32.0</v>
      </c>
      <c r="C13977" s="3" t="s">
        <v>12673</v>
      </c>
      <c r="D13977" s="3">
        <v>62.0</v>
      </c>
      <c r="E13977" s="3" t="s">
        <v>12765</v>
      </c>
      <c r="F13977" s="3">
        <v>2.0</v>
      </c>
      <c r="G13977" s="3">
        <v>3.0</v>
      </c>
      <c r="H13977" s="3" t="s">
        <v>12814</v>
      </c>
      <c r="I13977" s="3" t="s">
        <v>12815</v>
      </c>
      <c r="J13977" s="3" t="s">
        <v>1185</v>
      </c>
      <c r="K13977" s="3" t="s">
        <v>24</v>
      </c>
      <c r="L13977" s="3">
        <v>15.0</v>
      </c>
      <c r="M13977" s="3" t="s">
        <v>30</v>
      </c>
      <c r="N13977" s="3" t="s">
        <v>12924</v>
      </c>
      <c r="O13977" s="3" t="s">
        <v>6446</v>
      </c>
      <c r="P13977" s="4">
        <v>17713.0</v>
      </c>
      <c r="Q13977" s="3" t="s">
        <v>96</v>
      </c>
      <c r="S13977" s="3" t="s">
        <v>34</v>
      </c>
    </row>
    <row r="13978">
      <c r="A13978" s="2">
        <v>42318.714907407404</v>
      </c>
      <c r="B13978" s="3">
        <v>32.0</v>
      </c>
      <c r="C13978" s="3" t="s">
        <v>12673</v>
      </c>
      <c r="D13978" s="3">
        <v>62.0</v>
      </c>
      <c r="E13978" s="3" t="s">
        <v>12765</v>
      </c>
      <c r="F13978" s="3">
        <v>2.0</v>
      </c>
      <c r="G13978" s="3">
        <v>3.0</v>
      </c>
      <c r="H13978" s="3" t="s">
        <v>12814</v>
      </c>
      <c r="I13978" s="3" t="s">
        <v>12815</v>
      </c>
      <c r="J13978" s="3" t="s">
        <v>1185</v>
      </c>
      <c r="K13978" s="3" t="s">
        <v>24</v>
      </c>
      <c r="L13978" s="3">
        <v>16.0</v>
      </c>
      <c r="M13978" s="3" t="s">
        <v>25</v>
      </c>
      <c r="N13978" s="3" t="s">
        <v>12925</v>
      </c>
      <c r="O13978" s="3" t="s">
        <v>251</v>
      </c>
      <c r="P13978" s="4">
        <v>24806.0</v>
      </c>
      <c r="Q13978" s="3" t="s">
        <v>79</v>
      </c>
      <c r="S13978" s="3" t="s">
        <v>29</v>
      </c>
    </row>
    <row r="13979">
      <c r="A13979" s="2">
        <v>42318.714907407404</v>
      </c>
      <c r="B13979" s="3">
        <v>32.0</v>
      </c>
      <c r="C13979" s="3" t="s">
        <v>12673</v>
      </c>
      <c r="D13979" s="3">
        <v>62.0</v>
      </c>
      <c r="E13979" s="3" t="s">
        <v>12765</v>
      </c>
      <c r="F13979" s="3">
        <v>2.0</v>
      </c>
      <c r="G13979" s="3">
        <v>3.0</v>
      </c>
      <c r="H13979" s="3" t="s">
        <v>12814</v>
      </c>
      <c r="I13979" s="3" t="s">
        <v>12815</v>
      </c>
      <c r="J13979" s="3" t="s">
        <v>1185</v>
      </c>
      <c r="K13979" s="3" t="s">
        <v>24</v>
      </c>
      <c r="L13979" s="3">
        <v>17.0</v>
      </c>
      <c r="M13979" s="3" t="s">
        <v>30</v>
      </c>
      <c r="N13979" s="3" t="s">
        <v>12926</v>
      </c>
      <c r="O13979" s="3" t="s">
        <v>812</v>
      </c>
      <c r="P13979" s="4">
        <v>27403.0</v>
      </c>
      <c r="Q13979" s="3" t="s">
        <v>40</v>
      </c>
      <c r="S13979" s="3" t="s">
        <v>34</v>
      </c>
    </row>
    <row r="13980">
      <c r="A13980" s="2">
        <v>42318.714907407404</v>
      </c>
      <c r="B13980" s="3">
        <v>32.0</v>
      </c>
      <c r="C13980" s="3" t="s">
        <v>12673</v>
      </c>
      <c r="D13980" s="3">
        <v>62.0</v>
      </c>
      <c r="E13980" s="3" t="s">
        <v>12765</v>
      </c>
      <c r="F13980" s="3">
        <v>2.0</v>
      </c>
      <c r="G13980" s="3">
        <v>3.0</v>
      </c>
      <c r="H13980" s="3" t="s">
        <v>12814</v>
      </c>
      <c r="I13980" s="3" t="s">
        <v>12815</v>
      </c>
      <c r="J13980" s="3" t="s">
        <v>1185</v>
      </c>
      <c r="K13980" s="3" t="s">
        <v>24</v>
      </c>
      <c r="L13980" s="3">
        <v>18.0</v>
      </c>
      <c r="M13980" s="3" t="s">
        <v>25</v>
      </c>
      <c r="N13980" s="3" t="s">
        <v>12927</v>
      </c>
      <c r="O13980" s="3" t="s">
        <v>8570</v>
      </c>
      <c r="P13980" s="4">
        <v>29633.0</v>
      </c>
      <c r="Q13980" s="3" t="s">
        <v>418</v>
      </c>
      <c r="S13980" s="3" t="s">
        <v>34</v>
      </c>
    </row>
    <row r="13981">
      <c r="A13981" s="2">
        <v>42318.714907407404</v>
      </c>
      <c r="B13981" s="3">
        <v>32.0</v>
      </c>
      <c r="C13981" s="3" t="s">
        <v>12673</v>
      </c>
      <c r="D13981" s="3">
        <v>62.0</v>
      </c>
      <c r="E13981" s="3" t="s">
        <v>12765</v>
      </c>
      <c r="F13981" s="3">
        <v>2.0</v>
      </c>
      <c r="G13981" s="3">
        <v>3.0</v>
      </c>
      <c r="H13981" s="3" t="s">
        <v>12814</v>
      </c>
      <c r="I13981" s="3" t="s">
        <v>12815</v>
      </c>
      <c r="J13981" s="3" t="s">
        <v>1185</v>
      </c>
      <c r="K13981" s="3" t="s">
        <v>24</v>
      </c>
      <c r="L13981" s="3">
        <v>19.0</v>
      </c>
      <c r="M13981" s="3" t="s">
        <v>30</v>
      </c>
      <c r="N13981" s="3" t="s">
        <v>3809</v>
      </c>
      <c r="O13981" s="3" t="s">
        <v>163</v>
      </c>
      <c r="P13981" s="4">
        <v>24892.0</v>
      </c>
      <c r="Q13981" s="3" t="s">
        <v>1454</v>
      </c>
      <c r="S13981" s="3" t="s">
        <v>34</v>
      </c>
    </row>
    <row r="13982">
      <c r="A13982" s="2">
        <v>42318.714907407404</v>
      </c>
      <c r="B13982" s="3">
        <v>32.0</v>
      </c>
      <c r="C13982" s="3" t="s">
        <v>12673</v>
      </c>
      <c r="D13982" s="3">
        <v>62.0</v>
      </c>
      <c r="E13982" s="3" t="s">
        <v>12765</v>
      </c>
      <c r="F13982" s="3">
        <v>2.0</v>
      </c>
      <c r="G13982" s="3">
        <v>3.0</v>
      </c>
      <c r="H13982" s="3" t="s">
        <v>12814</v>
      </c>
      <c r="I13982" s="3" t="s">
        <v>12815</v>
      </c>
      <c r="J13982" s="3" t="s">
        <v>1185</v>
      </c>
      <c r="K13982" s="3" t="s">
        <v>24</v>
      </c>
      <c r="L13982" s="3">
        <v>20.0</v>
      </c>
      <c r="M13982" s="3" t="s">
        <v>25</v>
      </c>
      <c r="N13982" s="3" t="s">
        <v>12928</v>
      </c>
      <c r="O13982" s="3" t="s">
        <v>200</v>
      </c>
      <c r="P13982" s="4">
        <v>18662.0</v>
      </c>
      <c r="Q13982" s="3" t="s">
        <v>105</v>
      </c>
      <c r="S13982" s="3" t="s">
        <v>34</v>
      </c>
    </row>
    <row r="13983">
      <c r="A13983" s="2">
        <v>42318.714907407404</v>
      </c>
      <c r="B13983" s="3">
        <v>32.0</v>
      </c>
      <c r="C13983" s="3" t="s">
        <v>12673</v>
      </c>
      <c r="D13983" s="3">
        <v>62.0</v>
      </c>
      <c r="E13983" s="3" t="s">
        <v>12765</v>
      </c>
      <c r="F13983" s="3">
        <v>2.0</v>
      </c>
      <c r="G13983" s="3">
        <v>3.0</v>
      </c>
      <c r="H13983" s="3" t="s">
        <v>12814</v>
      </c>
      <c r="I13983" s="3" t="s">
        <v>12815</v>
      </c>
      <c r="J13983" s="3" t="s">
        <v>1185</v>
      </c>
      <c r="K13983" s="3" t="s">
        <v>24</v>
      </c>
      <c r="L13983" s="3">
        <v>21.0</v>
      </c>
      <c r="M13983" s="3" t="s">
        <v>30</v>
      </c>
      <c r="N13983" s="3" t="s">
        <v>12929</v>
      </c>
      <c r="O13983" s="3" t="s">
        <v>1012</v>
      </c>
      <c r="P13983" s="4">
        <v>19465.0</v>
      </c>
      <c r="Q13983" s="3" t="s">
        <v>46</v>
      </c>
      <c r="S13983" s="3" t="s">
        <v>29</v>
      </c>
    </row>
    <row r="13984">
      <c r="A13984" s="2">
        <v>42318.714907407404</v>
      </c>
      <c r="B13984" s="3">
        <v>32.0</v>
      </c>
      <c r="C13984" s="3" t="s">
        <v>12673</v>
      </c>
      <c r="D13984" s="3">
        <v>62.0</v>
      </c>
      <c r="E13984" s="3" t="s">
        <v>12765</v>
      </c>
      <c r="F13984" s="3">
        <v>2.0</v>
      </c>
      <c r="G13984" s="3">
        <v>3.0</v>
      </c>
      <c r="H13984" s="3" t="s">
        <v>12814</v>
      </c>
      <c r="I13984" s="3" t="s">
        <v>12815</v>
      </c>
      <c r="J13984" s="3" t="s">
        <v>1185</v>
      </c>
      <c r="K13984" s="3" t="s">
        <v>24</v>
      </c>
      <c r="L13984" s="3">
        <v>22.0</v>
      </c>
      <c r="M13984" s="3" t="s">
        <v>25</v>
      </c>
      <c r="N13984" s="3" t="s">
        <v>12930</v>
      </c>
      <c r="O13984" s="3" t="s">
        <v>458</v>
      </c>
      <c r="P13984" s="4">
        <v>33413.0</v>
      </c>
      <c r="Q13984" s="3" t="s">
        <v>110</v>
      </c>
      <c r="S13984" s="3" t="s">
        <v>34</v>
      </c>
    </row>
    <row r="13985">
      <c r="A13985" s="2">
        <v>42318.714907407404</v>
      </c>
      <c r="B13985" s="3">
        <v>32.0</v>
      </c>
      <c r="C13985" s="3" t="s">
        <v>12673</v>
      </c>
      <c r="D13985" s="3">
        <v>62.0</v>
      </c>
      <c r="E13985" s="3" t="s">
        <v>12765</v>
      </c>
      <c r="F13985" s="3">
        <v>2.0</v>
      </c>
      <c r="G13985" s="3">
        <v>3.0</v>
      </c>
      <c r="H13985" s="3" t="s">
        <v>12814</v>
      </c>
      <c r="I13985" s="3" t="s">
        <v>12815</v>
      </c>
      <c r="J13985" s="3" t="s">
        <v>1185</v>
      </c>
      <c r="K13985" s="3" t="s">
        <v>24</v>
      </c>
      <c r="L13985" s="3">
        <v>23.0</v>
      </c>
      <c r="M13985" s="3" t="s">
        <v>30</v>
      </c>
      <c r="N13985" s="3" t="s">
        <v>12931</v>
      </c>
      <c r="O13985" s="3" t="s">
        <v>307</v>
      </c>
      <c r="P13985" s="4">
        <v>17315.0</v>
      </c>
      <c r="Q13985" s="3" t="s">
        <v>113</v>
      </c>
      <c r="S13985" s="3" t="s">
        <v>29</v>
      </c>
    </row>
    <row r="13986">
      <c r="A13986" s="2">
        <v>42318.714907407404</v>
      </c>
      <c r="B13986" s="3">
        <v>32.0</v>
      </c>
      <c r="C13986" s="3" t="s">
        <v>12673</v>
      </c>
      <c r="D13986" s="3">
        <v>62.0</v>
      </c>
      <c r="E13986" s="3" t="s">
        <v>12765</v>
      </c>
      <c r="F13986" s="3">
        <v>2.0</v>
      </c>
      <c r="G13986" s="3">
        <v>3.0</v>
      </c>
      <c r="H13986" s="3" t="s">
        <v>12814</v>
      </c>
      <c r="I13986" s="3" t="s">
        <v>12815</v>
      </c>
      <c r="J13986" s="3" t="s">
        <v>1185</v>
      </c>
      <c r="K13986" s="3" t="s">
        <v>24</v>
      </c>
      <c r="L13986" s="3">
        <v>24.0</v>
      </c>
      <c r="M13986" s="3" t="s">
        <v>25</v>
      </c>
      <c r="N13986" s="3" t="s">
        <v>2040</v>
      </c>
      <c r="O13986" s="3" t="s">
        <v>753</v>
      </c>
      <c r="P13986" s="4">
        <v>19865.0</v>
      </c>
      <c r="Q13986" s="3" t="s">
        <v>96</v>
      </c>
      <c r="S13986" s="3" t="s">
        <v>34</v>
      </c>
    </row>
    <row r="13987">
      <c r="A13987" s="2">
        <v>42318.714907407404</v>
      </c>
      <c r="B13987" s="3">
        <v>32.0</v>
      </c>
      <c r="C13987" s="3" t="s">
        <v>12673</v>
      </c>
      <c r="D13987" s="3">
        <v>62.0</v>
      </c>
      <c r="E13987" s="3" t="s">
        <v>12765</v>
      </c>
      <c r="F13987" s="3">
        <v>2.0</v>
      </c>
      <c r="G13987" s="3">
        <v>3.0</v>
      </c>
      <c r="H13987" s="3" t="s">
        <v>12814</v>
      </c>
      <c r="I13987" s="3" t="s">
        <v>12815</v>
      </c>
      <c r="J13987" s="3" t="s">
        <v>1185</v>
      </c>
      <c r="K13987" s="3" t="s">
        <v>24</v>
      </c>
      <c r="L13987" s="3">
        <v>25.0</v>
      </c>
      <c r="M13987" s="3" t="s">
        <v>30</v>
      </c>
      <c r="N13987" s="3" t="s">
        <v>12932</v>
      </c>
      <c r="O13987" s="3" t="s">
        <v>112</v>
      </c>
      <c r="P13987" s="4">
        <v>21334.0</v>
      </c>
      <c r="Q13987" s="3" t="s">
        <v>75</v>
      </c>
      <c r="S13987" s="3" t="s">
        <v>34</v>
      </c>
    </row>
    <row r="13988">
      <c r="A13988" s="2">
        <v>42318.714907407404</v>
      </c>
      <c r="B13988" s="3">
        <v>32.0</v>
      </c>
      <c r="C13988" s="3" t="s">
        <v>12673</v>
      </c>
      <c r="D13988" s="3">
        <v>62.0</v>
      </c>
      <c r="E13988" s="3" t="s">
        <v>12765</v>
      </c>
      <c r="F13988" s="3">
        <v>2.0</v>
      </c>
      <c r="G13988" s="3">
        <v>3.0</v>
      </c>
      <c r="H13988" s="3" t="s">
        <v>12814</v>
      </c>
      <c r="I13988" s="3" t="s">
        <v>12815</v>
      </c>
      <c r="J13988" s="3" t="s">
        <v>1185</v>
      </c>
      <c r="K13988" s="3" t="s">
        <v>24</v>
      </c>
      <c r="L13988" s="3">
        <v>26.0</v>
      </c>
      <c r="M13988" s="3" t="s">
        <v>25</v>
      </c>
      <c r="N13988" s="3" t="s">
        <v>12933</v>
      </c>
      <c r="O13988" s="3" t="s">
        <v>1037</v>
      </c>
      <c r="P13988" s="4">
        <v>24092.0</v>
      </c>
      <c r="Q13988" s="3" t="s">
        <v>776</v>
      </c>
      <c r="S13988" s="3" t="s">
        <v>34</v>
      </c>
    </row>
    <row r="13989">
      <c r="A13989" s="2">
        <v>42318.714907407404</v>
      </c>
      <c r="B13989" s="3">
        <v>32.0</v>
      </c>
      <c r="C13989" s="3" t="s">
        <v>12673</v>
      </c>
      <c r="D13989" s="3">
        <v>62.0</v>
      </c>
      <c r="E13989" s="3" t="s">
        <v>12765</v>
      </c>
      <c r="F13989" s="3">
        <v>2.0</v>
      </c>
      <c r="G13989" s="3">
        <v>3.0</v>
      </c>
      <c r="H13989" s="3" t="s">
        <v>12814</v>
      </c>
      <c r="I13989" s="3" t="s">
        <v>12815</v>
      </c>
      <c r="J13989" s="3" t="s">
        <v>1185</v>
      </c>
      <c r="K13989" s="3" t="s">
        <v>24</v>
      </c>
      <c r="L13989" s="3">
        <v>27.0</v>
      </c>
      <c r="M13989" s="3" t="s">
        <v>30</v>
      </c>
      <c r="N13989" s="3" t="s">
        <v>12934</v>
      </c>
      <c r="O13989" s="3" t="s">
        <v>121</v>
      </c>
      <c r="P13989" s="4">
        <v>23637.0</v>
      </c>
      <c r="Q13989" s="3" t="s">
        <v>46</v>
      </c>
      <c r="S13989" s="3" t="s">
        <v>34</v>
      </c>
    </row>
    <row r="13990">
      <c r="A13990" s="2">
        <v>42318.714907407404</v>
      </c>
      <c r="B13990" s="3">
        <v>32.0</v>
      </c>
      <c r="C13990" s="3" t="s">
        <v>12673</v>
      </c>
      <c r="D13990" s="3">
        <v>62.0</v>
      </c>
      <c r="E13990" s="3" t="s">
        <v>12765</v>
      </c>
      <c r="F13990" s="3">
        <v>2.0</v>
      </c>
      <c r="G13990" s="3">
        <v>3.0</v>
      </c>
      <c r="H13990" s="3" t="s">
        <v>12814</v>
      </c>
      <c r="I13990" s="3" t="s">
        <v>12815</v>
      </c>
      <c r="J13990" s="3" t="s">
        <v>1185</v>
      </c>
      <c r="K13990" s="3" t="s">
        <v>24</v>
      </c>
      <c r="L13990" s="3">
        <v>28.0</v>
      </c>
      <c r="M13990" s="3" t="s">
        <v>25</v>
      </c>
      <c r="N13990" s="3" t="s">
        <v>12935</v>
      </c>
      <c r="O13990" s="3" t="s">
        <v>359</v>
      </c>
      <c r="P13990" s="4">
        <v>28809.0</v>
      </c>
      <c r="Q13990" s="3" t="s">
        <v>132</v>
      </c>
      <c r="S13990" s="3" t="s">
        <v>34</v>
      </c>
    </row>
    <row r="13991">
      <c r="A13991" s="2">
        <v>42318.714907407404</v>
      </c>
      <c r="B13991" s="3">
        <v>32.0</v>
      </c>
      <c r="C13991" s="3" t="s">
        <v>12673</v>
      </c>
      <c r="D13991" s="3">
        <v>62.0</v>
      </c>
      <c r="E13991" s="3" t="s">
        <v>12765</v>
      </c>
      <c r="F13991" s="3">
        <v>2.0</v>
      </c>
      <c r="G13991" s="3">
        <v>3.0</v>
      </c>
      <c r="H13991" s="3" t="s">
        <v>12814</v>
      </c>
      <c r="I13991" s="3" t="s">
        <v>12815</v>
      </c>
      <c r="J13991" s="3" t="s">
        <v>1185</v>
      </c>
      <c r="K13991" s="3" t="s">
        <v>24</v>
      </c>
      <c r="L13991" s="3">
        <v>29.0</v>
      </c>
      <c r="M13991" s="3" t="s">
        <v>30</v>
      </c>
      <c r="N13991" s="3" t="s">
        <v>12936</v>
      </c>
      <c r="O13991" s="3" t="s">
        <v>2285</v>
      </c>
      <c r="P13991" s="4">
        <v>17365.0</v>
      </c>
      <c r="Q13991" s="3" t="s">
        <v>86</v>
      </c>
      <c r="S13991" s="3" t="s">
        <v>34</v>
      </c>
    </row>
    <row r="13992">
      <c r="A13992" s="2">
        <v>42318.714907407404</v>
      </c>
      <c r="B13992" s="3">
        <v>32.0</v>
      </c>
      <c r="C13992" s="3" t="s">
        <v>12673</v>
      </c>
      <c r="D13992" s="3">
        <v>62.0</v>
      </c>
      <c r="E13992" s="3" t="s">
        <v>12765</v>
      </c>
      <c r="F13992" s="3">
        <v>2.0</v>
      </c>
      <c r="G13992" s="3">
        <v>3.0</v>
      </c>
      <c r="H13992" s="3" t="s">
        <v>12814</v>
      </c>
      <c r="I13992" s="3" t="s">
        <v>12815</v>
      </c>
      <c r="J13992" s="3" t="s">
        <v>1185</v>
      </c>
      <c r="K13992" s="3" t="s">
        <v>24</v>
      </c>
      <c r="L13992" s="3">
        <v>30.0</v>
      </c>
      <c r="M13992" s="3" t="s">
        <v>25</v>
      </c>
      <c r="N13992" s="3" t="s">
        <v>12937</v>
      </c>
      <c r="O13992" s="3" t="s">
        <v>767</v>
      </c>
      <c r="P13992" s="4">
        <v>34987.0</v>
      </c>
      <c r="Q13992" s="3" t="s">
        <v>191</v>
      </c>
      <c r="S13992" s="3" t="s">
        <v>34</v>
      </c>
    </row>
    <row r="13993">
      <c r="A13993" s="2">
        <v>42318.714907407404</v>
      </c>
      <c r="B13993" s="3">
        <v>32.0</v>
      </c>
      <c r="C13993" s="3" t="s">
        <v>12673</v>
      </c>
      <c r="D13993" s="3">
        <v>62.0</v>
      </c>
      <c r="E13993" s="3" t="s">
        <v>12765</v>
      </c>
      <c r="F13993" s="3">
        <v>2.0</v>
      </c>
      <c r="G13993" s="3">
        <v>3.0</v>
      </c>
      <c r="H13993" s="3" t="s">
        <v>12814</v>
      </c>
      <c r="I13993" s="3" t="s">
        <v>12815</v>
      </c>
      <c r="J13993" s="3" t="s">
        <v>1185</v>
      </c>
      <c r="K13993" s="3" t="s">
        <v>24</v>
      </c>
      <c r="L13993" s="3">
        <v>31.0</v>
      </c>
      <c r="M13993" s="3" t="s">
        <v>30</v>
      </c>
      <c r="N13993" s="3" t="s">
        <v>12938</v>
      </c>
      <c r="O13993" s="3" t="s">
        <v>368</v>
      </c>
      <c r="P13993" s="4">
        <v>21040.0</v>
      </c>
      <c r="Q13993" s="3" t="s">
        <v>110</v>
      </c>
      <c r="S13993" s="3" t="s">
        <v>34</v>
      </c>
    </row>
    <row r="13994">
      <c r="A13994" s="2">
        <v>42318.714907407404</v>
      </c>
      <c r="B13994" s="3">
        <v>32.0</v>
      </c>
      <c r="C13994" s="3" t="s">
        <v>12673</v>
      </c>
      <c r="D13994" s="3">
        <v>62.0</v>
      </c>
      <c r="E13994" s="3" t="s">
        <v>12765</v>
      </c>
      <c r="F13994" s="3">
        <v>2.0</v>
      </c>
      <c r="G13994" s="3">
        <v>3.0</v>
      </c>
      <c r="H13994" s="3" t="s">
        <v>12814</v>
      </c>
      <c r="I13994" s="3" t="s">
        <v>12815</v>
      </c>
      <c r="J13994" s="3" t="s">
        <v>1185</v>
      </c>
      <c r="K13994" s="3" t="s">
        <v>24</v>
      </c>
      <c r="L13994" s="3">
        <v>32.0</v>
      </c>
      <c r="M13994" s="3" t="s">
        <v>25</v>
      </c>
      <c r="N13994" s="3" t="s">
        <v>12939</v>
      </c>
      <c r="O13994" s="3" t="s">
        <v>78</v>
      </c>
      <c r="P13994" s="4">
        <v>28830.0</v>
      </c>
      <c r="Q13994" s="3" t="s">
        <v>79</v>
      </c>
      <c r="S13994" s="3" t="s">
        <v>34</v>
      </c>
    </row>
    <row r="13995">
      <c r="A13995" s="2">
        <v>42318.714907407404</v>
      </c>
      <c r="B13995" s="3">
        <v>32.0</v>
      </c>
      <c r="C13995" s="3" t="s">
        <v>12673</v>
      </c>
      <c r="D13995" s="3">
        <v>62.0</v>
      </c>
      <c r="E13995" s="3" t="s">
        <v>12765</v>
      </c>
      <c r="F13995" s="3">
        <v>2.0</v>
      </c>
      <c r="G13995" s="3">
        <v>3.0</v>
      </c>
      <c r="H13995" s="3" t="s">
        <v>12814</v>
      </c>
      <c r="I13995" s="3" t="s">
        <v>12815</v>
      </c>
      <c r="J13995" s="3" t="s">
        <v>1185</v>
      </c>
      <c r="K13995" s="3" t="s">
        <v>24</v>
      </c>
      <c r="L13995" s="3">
        <v>33.0</v>
      </c>
      <c r="M13995" s="3" t="s">
        <v>30</v>
      </c>
      <c r="N13995" s="3" t="s">
        <v>12940</v>
      </c>
      <c r="O13995" s="3" t="s">
        <v>508</v>
      </c>
      <c r="P13995" s="4">
        <v>30528.0</v>
      </c>
      <c r="Q13995" s="3" t="s">
        <v>60</v>
      </c>
      <c r="S13995" s="3" t="s">
        <v>34</v>
      </c>
    </row>
    <row r="13996">
      <c r="A13996" s="2">
        <v>42318.714907407404</v>
      </c>
      <c r="B13996" s="3">
        <v>32.0</v>
      </c>
      <c r="C13996" s="3" t="s">
        <v>12673</v>
      </c>
      <c r="D13996" s="3">
        <v>62.0</v>
      </c>
      <c r="E13996" s="3" t="s">
        <v>12765</v>
      </c>
      <c r="F13996" s="3">
        <v>2.0</v>
      </c>
      <c r="G13996" s="3">
        <v>3.0</v>
      </c>
      <c r="H13996" s="3" t="s">
        <v>12814</v>
      </c>
      <c r="I13996" s="3" t="s">
        <v>12815</v>
      </c>
      <c r="J13996" s="3" t="s">
        <v>1185</v>
      </c>
      <c r="K13996" s="3" t="s">
        <v>24</v>
      </c>
      <c r="L13996" s="3">
        <v>34.0</v>
      </c>
      <c r="M13996" s="3" t="s">
        <v>25</v>
      </c>
      <c r="N13996" s="3" t="s">
        <v>12941</v>
      </c>
      <c r="O13996" s="3" t="s">
        <v>305</v>
      </c>
      <c r="P13996" s="4">
        <v>26085.0</v>
      </c>
      <c r="Q13996" s="3" t="s">
        <v>110</v>
      </c>
      <c r="S13996" s="3" t="s">
        <v>34</v>
      </c>
    </row>
    <row r="13997">
      <c r="A13997" s="2">
        <v>42318.714907407404</v>
      </c>
      <c r="B13997" s="3">
        <v>32.0</v>
      </c>
      <c r="C13997" s="3" t="s">
        <v>12673</v>
      </c>
      <c r="D13997" s="3">
        <v>62.0</v>
      </c>
      <c r="E13997" s="3" t="s">
        <v>12765</v>
      </c>
      <c r="F13997" s="3">
        <v>2.0</v>
      </c>
      <c r="G13997" s="3">
        <v>3.0</v>
      </c>
      <c r="H13997" s="3" t="s">
        <v>12814</v>
      </c>
      <c r="I13997" s="3" t="s">
        <v>12815</v>
      </c>
      <c r="J13997" s="3" t="s">
        <v>1185</v>
      </c>
      <c r="K13997" s="3" t="s">
        <v>24</v>
      </c>
      <c r="L13997" s="3">
        <v>35.0</v>
      </c>
      <c r="M13997" s="3" t="s">
        <v>30</v>
      </c>
      <c r="N13997" s="3" t="s">
        <v>12942</v>
      </c>
      <c r="O13997" s="3" t="s">
        <v>171</v>
      </c>
      <c r="P13997" s="4">
        <v>23814.0</v>
      </c>
      <c r="Q13997" s="3" t="s">
        <v>79</v>
      </c>
      <c r="S13997" s="3" t="s">
        <v>34</v>
      </c>
    </row>
    <row r="13998">
      <c r="A13998" s="2">
        <v>42318.714907407404</v>
      </c>
      <c r="B13998" s="3">
        <v>32.0</v>
      </c>
      <c r="C13998" s="3" t="s">
        <v>12673</v>
      </c>
      <c r="D13998" s="3">
        <v>62.0</v>
      </c>
      <c r="E13998" s="3" t="s">
        <v>12765</v>
      </c>
      <c r="F13998" s="3">
        <v>2.0</v>
      </c>
      <c r="G13998" s="3">
        <v>3.0</v>
      </c>
      <c r="H13998" s="3" t="s">
        <v>12814</v>
      </c>
      <c r="I13998" s="3" t="s">
        <v>12815</v>
      </c>
      <c r="J13998" s="3" t="s">
        <v>1185</v>
      </c>
      <c r="K13998" s="3" t="s">
        <v>24</v>
      </c>
      <c r="L13998" s="3">
        <v>36.0</v>
      </c>
      <c r="M13998" s="3" t="s">
        <v>25</v>
      </c>
      <c r="N13998" s="3" t="s">
        <v>12943</v>
      </c>
      <c r="O13998" s="3" t="s">
        <v>27</v>
      </c>
      <c r="P13998" s="4">
        <v>24480.0</v>
      </c>
      <c r="Q13998" s="3" t="s">
        <v>55</v>
      </c>
      <c r="S13998" s="3" t="s">
        <v>34</v>
      </c>
    </row>
    <row r="13999">
      <c r="A13999" s="2">
        <v>42318.714907407404</v>
      </c>
      <c r="B13999" s="3">
        <v>32.0</v>
      </c>
      <c r="C13999" s="3" t="s">
        <v>12673</v>
      </c>
      <c r="D13999" s="3">
        <v>62.0</v>
      </c>
      <c r="E13999" s="3" t="s">
        <v>12765</v>
      </c>
      <c r="F13999" s="3">
        <v>2.0</v>
      </c>
      <c r="G13999" s="3">
        <v>3.0</v>
      </c>
      <c r="H13999" s="3" t="s">
        <v>12814</v>
      </c>
      <c r="I13999" s="3" t="s">
        <v>12815</v>
      </c>
      <c r="J13999" s="3" t="s">
        <v>1185</v>
      </c>
      <c r="K13999" s="3" t="s">
        <v>24</v>
      </c>
      <c r="L13999" s="3">
        <v>37.0</v>
      </c>
      <c r="M13999" s="3" t="s">
        <v>30</v>
      </c>
      <c r="N13999" s="3" t="s">
        <v>12944</v>
      </c>
      <c r="O13999" s="3" t="s">
        <v>591</v>
      </c>
      <c r="P13999" s="4">
        <v>33461.0</v>
      </c>
      <c r="Q13999" s="3" t="s">
        <v>372</v>
      </c>
      <c r="S13999" s="3" t="s">
        <v>34</v>
      </c>
    </row>
    <row r="14000">
      <c r="A14000" s="2">
        <v>42318.714907407404</v>
      </c>
      <c r="B14000" s="3">
        <v>32.0</v>
      </c>
      <c r="C14000" s="3" t="s">
        <v>12673</v>
      </c>
      <c r="D14000" s="3">
        <v>62.0</v>
      </c>
      <c r="E14000" s="3" t="s">
        <v>12765</v>
      </c>
      <c r="F14000" s="3">
        <v>2.0</v>
      </c>
      <c r="G14000" s="3">
        <v>3.0</v>
      </c>
      <c r="H14000" s="3" t="s">
        <v>12814</v>
      </c>
      <c r="I14000" s="3" t="s">
        <v>12815</v>
      </c>
      <c r="J14000" s="3" t="s">
        <v>1185</v>
      </c>
      <c r="K14000" s="3" t="s">
        <v>24</v>
      </c>
      <c r="L14000" s="3">
        <v>38.0</v>
      </c>
      <c r="M14000" s="3" t="s">
        <v>25</v>
      </c>
      <c r="N14000" s="3" t="s">
        <v>12945</v>
      </c>
      <c r="O14000" s="3" t="s">
        <v>1506</v>
      </c>
      <c r="P14000" s="4">
        <v>25658.0</v>
      </c>
      <c r="Q14000" s="3" t="s">
        <v>132</v>
      </c>
      <c r="S14000" s="3" t="s">
        <v>34</v>
      </c>
    </row>
    <row r="14001">
      <c r="A14001" s="2">
        <v>42318.714907407404</v>
      </c>
      <c r="B14001" s="3">
        <v>32.0</v>
      </c>
      <c r="C14001" s="3" t="s">
        <v>12673</v>
      </c>
      <c r="D14001" s="3">
        <v>62.0</v>
      </c>
      <c r="E14001" s="3" t="s">
        <v>12765</v>
      </c>
      <c r="F14001" s="3">
        <v>2.0</v>
      </c>
      <c r="G14001" s="3">
        <v>3.0</v>
      </c>
      <c r="H14001" s="3" t="s">
        <v>12814</v>
      </c>
      <c r="I14001" s="3" t="s">
        <v>12815</v>
      </c>
      <c r="J14001" s="3" t="s">
        <v>1185</v>
      </c>
      <c r="K14001" s="3" t="s">
        <v>24</v>
      </c>
      <c r="L14001" s="3">
        <v>39.0</v>
      </c>
      <c r="M14001" s="3" t="s">
        <v>30</v>
      </c>
      <c r="N14001" s="3" t="s">
        <v>12946</v>
      </c>
      <c r="O14001" s="3" t="s">
        <v>329</v>
      </c>
      <c r="P14001" s="4">
        <v>23061.0</v>
      </c>
      <c r="Q14001" s="3" t="s">
        <v>132</v>
      </c>
      <c r="S14001" s="3" t="s">
        <v>34</v>
      </c>
    </row>
    <row r="14002">
      <c r="A14002" s="2">
        <v>42318.714907407404</v>
      </c>
      <c r="B14002" s="3">
        <v>32.0</v>
      </c>
      <c r="C14002" s="3" t="s">
        <v>12673</v>
      </c>
      <c r="D14002" s="3">
        <v>62.0</v>
      </c>
      <c r="E14002" s="3" t="s">
        <v>12765</v>
      </c>
      <c r="F14002" s="3">
        <v>2.0</v>
      </c>
      <c r="G14002" s="3">
        <v>3.0</v>
      </c>
      <c r="H14002" s="3" t="s">
        <v>12814</v>
      </c>
      <c r="I14002" s="3" t="s">
        <v>12815</v>
      </c>
      <c r="J14002" s="3" t="s">
        <v>1185</v>
      </c>
      <c r="K14002" s="3" t="s">
        <v>24</v>
      </c>
      <c r="L14002" s="3">
        <v>40.0</v>
      </c>
      <c r="M14002" s="3" t="s">
        <v>25</v>
      </c>
      <c r="N14002" s="3" t="s">
        <v>12947</v>
      </c>
      <c r="O14002" s="3" t="s">
        <v>54</v>
      </c>
      <c r="P14002" s="4">
        <v>30438.0</v>
      </c>
      <c r="Q14002" s="3" t="s">
        <v>75</v>
      </c>
      <c r="S14002" s="3" t="s">
        <v>34</v>
      </c>
    </row>
    <row r="14003">
      <c r="A14003" s="2">
        <v>42318.714907407404</v>
      </c>
      <c r="B14003" s="3">
        <v>32.0</v>
      </c>
      <c r="C14003" s="3" t="s">
        <v>12673</v>
      </c>
      <c r="D14003" s="3">
        <v>62.0</v>
      </c>
      <c r="E14003" s="3" t="s">
        <v>12765</v>
      </c>
      <c r="F14003" s="3">
        <v>2.0</v>
      </c>
      <c r="G14003" s="3">
        <v>3.0</v>
      </c>
      <c r="H14003" s="3" t="s">
        <v>12814</v>
      </c>
      <c r="I14003" s="3" t="s">
        <v>12815</v>
      </c>
      <c r="J14003" s="3" t="s">
        <v>1185</v>
      </c>
      <c r="K14003" s="3" t="s">
        <v>24</v>
      </c>
      <c r="L14003" s="3">
        <v>41.0</v>
      </c>
      <c r="M14003" s="3" t="s">
        <v>30</v>
      </c>
      <c r="N14003" s="3" t="s">
        <v>11687</v>
      </c>
      <c r="O14003" s="3" t="s">
        <v>815</v>
      </c>
      <c r="P14003" s="4">
        <v>19441.0</v>
      </c>
      <c r="Q14003" s="3" t="s">
        <v>49</v>
      </c>
      <c r="S14003" s="3" t="s">
        <v>34</v>
      </c>
    </row>
    <row r="14004">
      <c r="A14004" s="2">
        <v>42318.714907407404</v>
      </c>
      <c r="B14004" s="3">
        <v>32.0</v>
      </c>
      <c r="C14004" s="3" t="s">
        <v>12673</v>
      </c>
      <c r="D14004" s="3">
        <v>62.0</v>
      </c>
      <c r="E14004" s="3" t="s">
        <v>12765</v>
      </c>
      <c r="F14004" s="3">
        <v>2.0</v>
      </c>
      <c r="G14004" s="3">
        <v>3.0</v>
      </c>
      <c r="H14004" s="3" t="s">
        <v>12814</v>
      </c>
      <c r="I14004" s="3" t="s">
        <v>12815</v>
      </c>
      <c r="J14004" s="3" t="s">
        <v>1185</v>
      </c>
      <c r="K14004" s="3" t="s">
        <v>24</v>
      </c>
      <c r="L14004" s="3">
        <v>42.0</v>
      </c>
      <c r="M14004" s="3" t="s">
        <v>25</v>
      </c>
      <c r="N14004" s="3" t="s">
        <v>12870</v>
      </c>
      <c r="O14004" s="3" t="s">
        <v>12948</v>
      </c>
      <c r="P14004" s="4">
        <v>25134.0</v>
      </c>
      <c r="Q14004" s="3" t="s">
        <v>75</v>
      </c>
      <c r="S14004" s="3" t="s">
        <v>34</v>
      </c>
    </row>
    <row r="14005">
      <c r="A14005" s="2">
        <v>42318.714907407404</v>
      </c>
      <c r="B14005" s="3">
        <v>32.0</v>
      </c>
      <c r="C14005" s="3" t="s">
        <v>12673</v>
      </c>
      <c r="D14005" s="3">
        <v>62.0</v>
      </c>
      <c r="E14005" s="3" t="s">
        <v>12765</v>
      </c>
      <c r="F14005" s="3">
        <v>2.0</v>
      </c>
      <c r="G14005" s="3">
        <v>3.0</v>
      </c>
      <c r="H14005" s="3" t="s">
        <v>12814</v>
      </c>
      <c r="I14005" s="3" t="s">
        <v>12815</v>
      </c>
      <c r="J14005" s="3" t="s">
        <v>1185</v>
      </c>
      <c r="K14005" s="3" t="s">
        <v>24</v>
      </c>
      <c r="L14005" s="3">
        <v>43.0</v>
      </c>
      <c r="M14005" s="3" t="s">
        <v>30</v>
      </c>
      <c r="N14005" s="3" t="s">
        <v>12949</v>
      </c>
      <c r="O14005" s="3" t="s">
        <v>93</v>
      </c>
      <c r="P14005" s="4">
        <v>15253.0</v>
      </c>
      <c r="Q14005" s="3" t="s">
        <v>46</v>
      </c>
      <c r="S14005" s="3" t="s">
        <v>29</v>
      </c>
    </row>
    <row r="14006">
      <c r="A14006" s="2">
        <v>42318.714907407404</v>
      </c>
      <c r="B14006" s="3">
        <v>32.0</v>
      </c>
      <c r="C14006" s="3" t="s">
        <v>12673</v>
      </c>
      <c r="D14006" s="3">
        <v>62.0</v>
      </c>
      <c r="E14006" s="3" t="s">
        <v>12765</v>
      </c>
      <c r="F14006" s="3">
        <v>2.0</v>
      </c>
      <c r="G14006" s="3">
        <v>3.0</v>
      </c>
      <c r="H14006" s="3" t="s">
        <v>12814</v>
      </c>
      <c r="I14006" s="3" t="s">
        <v>12815</v>
      </c>
      <c r="J14006" s="3" t="s">
        <v>1185</v>
      </c>
      <c r="K14006" s="3" t="s">
        <v>24</v>
      </c>
      <c r="L14006" s="3">
        <v>44.0</v>
      </c>
      <c r="M14006" s="3" t="s">
        <v>25</v>
      </c>
      <c r="N14006" s="3" t="s">
        <v>12950</v>
      </c>
      <c r="O14006" s="3" t="s">
        <v>3003</v>
      </c>
      <c r="P14006" s="4">
        <v>16635.0</v>
      </c>
      <c r="Q14006" s="3" t="s">
        <v>113</v>
      </c>
      <c r="S14006" s="3" t="s">
        <v>34</v>
      </c>
    </row>
    <row r="14007">
      <c r="A14007" s="2">
        <v>42318.714907407404</v>
      </c>
      <c r="B14007" s="3">
        <v>32.0</v>
      </c>
      <c r="C14007" s="3" t="s">
        <v>12673</v>
      </c>
      <c r="D14007" s="3">
        <v>80.0</v>
      </c>
      <c r="E14007" s="3" t="s">
        <v>12800</v>
      </c>
      <c r="F14007" s="3">
        <v>2.0</v>
      </c>
      <c r="G14007" s="3">
        <v>3.0</v>
      </c>
      <c r="H14007" s="3" t="s">
        <v>12814</v>
      </c>
      <c r="I14007" s="3" t="s">
        <v>12815</v>
      </c>
      <c r="J14007" s="3" t="s">
        <v>1185</v>
      </c>
      <c r="K14007" s="3" t="s">
        <v>24</v>
      </c>
      <c r="L14007" s="3">
        <v>1.0</v>
      </c>
      <c r="M14007" s="3" t="s">
        <v>25</v>
      </c>
      <c r="N14007" s="3" t="s">
        <v>12951</v>
      </c>
      <c r="O14007" s="3" t="s">
        <v>319</v>
      </c>
      <c r="P14007" s="4">
        <v>26767.0</v>
      </c>
      <c r="Q14007" s="3" t="s">
        <v>169</v>
      </c>
      <c r="S14007" s="3" t="s">
        <v>34</v>
      </c>
    </row>
    <row r="14008">
      <c r="A14008" s="2">
        <v>42318.714907407404</v>
      </c>
      <c r="B14008" s="3">
        <v>32.0</v>
      </c>
      <c r="C14008" s="3" t="s">
        <v>12673</v>
      </c>
      <c r="D14008" s="3">
        <v>80.0</v>
      </c>
      <c r="E14008" s="3" t="s">
        <v>12800</v>
      </c>
      <c r="F14008" s="3">
        <v>2.0</v>
      </c>
      <c r="G14008" s="3">
        <v>3.0</v>
      </c>
      <c r="H14008" s="3" t="s">
        <v>12814</v>
      </c>
      <c r="I14008" s="3" t="s">
        <v>12815</v>
      </c>
      <c r="J14008" s="3" t="s">
        <v>1185</v>
      </c>
      <c r="K14008" s="3" t="s">
        <v>24</v>
      </c>
      <c r="L14008" s="3">
        <v>2.0</v>
      </c>
      <c r="M14008" s="3" t="s">
        <v>30</v>
      </c>
      <c r="N14008" s="3" t="s">
        <v>1182</v>
      </c>
      <c r="O14008" s="3" t="s">
        <v>235</v>
      </c>
      <c r="P14008" s="4">
        <v>18568.0</v>
      </c>
      <c r="Q14008" s="3" t="s">
        <v>49</v>
      </c>
      <c r="S14008" s="3" t="s">
        <v>34</v>
      </c>
    </row>
    <row r="14009">
      <c r="A14009" s="2">
        <v>42318.714907407404</v>
      </c>
      <c r="B14009" s="3">
        <v>32.0</v>
      </c>
      <c r="C14009" s="3" t="s">
        <v>12673</v>
      </c>
      <c r="D14009" s="3">
        <v>80.0</v>
      </c>
      <c r="E14009" s="3" t="s">
        <v>12800</v>
      </c>
      <c r="F14009" s="3">
        <v>2.0</v>
      </c>
      <c r="G14009" s="3">
        <v>3.0</v>
      </c>
      <c r="H14009" s="3" t="s">
        <v>12814</v>
      </c>
      <c r="I14009" s="3" t="s">
        <v>12815</v>
      </c>
      <c r="J14009" s="3" t="s">
        <v>1185</v>
      </c>
      <c r="K14009" s="3" t="s">
        <v>24</v>
      </c>
      <c r="L14009" s="3">
        <v>3.0</v>
      </c>
      <c r="M14009" s="3" t="s">
        <v>25</v>
      </c>
      <c r="N14009" s="3" t="s">
        <v>12952</v>
      </c>
      <c r="O14009" s="3" t="s">
        <v>204</v>
      </c>
      <c r="P14009" s="4">
        <v>20561.0</v>
      </c>
      <c r="Q14009" s="3" t="s">
        <v>52</v>
      </c>
      <c r="S14009" s="3" t="s">
        <v>34</v>
      </c>
    </row>
    <row r="14010">
      <c r="A14010" s="2">
        <v>42318.714907407404</v>
      </c>
      <c r="B14010" s="3">
        <v>32.0</v>
      </c>
      <c r="C14010" s="3" t="s">
        <v>12673</v>
      </c>
      <c r="D14010" s="3">
        <v>80.0</v>
      </c>
      <c r="E14010" s="3" t="s">
        <v>12800</v>
      </c>
      <c r="F14010" s="3">
        <v>2.0</v>
      </c>
      <c r="G14010" s="3">
        <v>3.0</v>
      </c>
      <c r="H14010" s="3" t="s">
        <v>12814</v>
      </c>
      <c r="I14010" s="3" t="s">
        <v>12815</v>
      </c>
      <c r="J14010" s="3" t="s">
        <v>1185</v>
      </c>
      <c r="K14010" s="3" t="s">
        <v>24</v>
      </c>
      <c r="L14010" s="3">
        <v>4.0</v>
      </c>
      <c r="M14010" s="3" t="s">
        <v>30</v>
      </c>
      <c r="N14010" s="3" t="s">
        <v>4259</v>
      </c>
      <c r="O14010" s="3" t="s">
        <v>81</v>
      </c>
      <c r="P14010" s="4">
        <v>23335.0</v>
      </c>
      <c r="Q14010" s="3" t="s">
        <v>72</v>
      </c>
      <c r="S14010" s="3" t="s">
        <v>34</v>
      </c>
    </row>
    <row r="14011">
      <c r="A14011" s="2">
        <v>42318.714907407404</v>
      </c>
      <c r="B14011" s="3">
        <v>32.0</v>
      </c>
      <c r="C14011" s="3" t="s">
        <v>12673</v>
      </c>
      <c r="D14011" s="3">
        <v>80.0</v>
      </c>
      <c r="E14011" s="3" t="s">
        <v>12800</v>
      </c>
      <c r="F14011" s="3">
        <v>2.0</v>
      </c>
      <c r="G14011" s="3">
        <v>3.0</v>
      </c>
      <c r="H14011" s="3" t="s">
        <v>12814</v>
      </c>
      <c r="I14011" s="3" t="s">
        <v>12815</v>
      </c>
      <c r="J14011" s="3" t="s">
        <v>1185</v>
      </c>
      <c r="K14011" s="3" t="s">
        <v>24</v>
      </c>
      <c r="L14011" s="3">
        <v>5.0</v>
      </c>
      <c r="M14011" s="3" t="s">
        <v>25</v>
      </c>
      <c r="N14011" s="3" t="s">
        <v>12953</v>
      </c>
      <c r="O14011" s="3" t="s">
        <v>1452</v>
      </c>
      <c r="P14011" s="4">
        <v>33873.0</v>
      </c>
      <c r="Q14011" s="3" t="s">
        <v>191</v>
      </c>
      <c r="S14011" s="3" t="s">
        <v>34</v>
      </c>
    </row>
    <row r="14012">
      <c r="A14012" s="2">
        <v>42318.714907407404</v>
      </c>
      <c r="B14012" s="3">
        <v>32.0</v>
      </c>
      <c r="C14012" s="3" t="s">
        <v>12673</v>
      </c>
      <c r="D14012" s="3">
        <v>80.0</v>
      </c>
      <c r="E14012" s="3" t="s">
        <v>12800</v>
      </c>
      <c r="F14012" s="3">
        <v>2.0</v>
      </c>
      <c r="G14012" s="3">
        <v>3.0</v>
      </c>
      <c r="H14012" s="3" t="s">
        <v>12814</v>
      </c>
      <c r="I14012" s="3" t="s">
        <v>12815</v>
      </c>
      <c r="J14012" s="3" t="s">
        <v>1185</v>
      </c>
      <c r="K14012" s="3" t="s">
        <v>24</v>
      </c>
      <c r="L14012" s="3">
        <v>6.0</v>
      </c>
      <c r="M14012" s="3" t="s">
        <v>30</v>
      </c>
      <c r="N14012" s="3" t="s">
        <v>12954</v>
      </c>
      <c r="O14012" s="3" t="s">
        <v>1821</v>
      </c>
      <c r="P14012" s="4">
        <v>29739.0</v>
      </c>
      <c r="Q14012" s="3" t="s">
        <v>153</v>
      </c>
      <c r="S14012" s="3" t="s">
        <v>34</v>
      </c>
    </row>
    <row r="14013">
      <c r="A14013" s="2">
        <v>42318.714907407404</v>
      </c>
      <c r="B14013" s="3">
        <v>32.0</v>
      </c>
      <c r="C14013" s="3" t="s">
        <v>12673</v>
      </c>
      <c r="D14013" s="3">
        <v>80.0</v>
      </c>
      <c r="E14013" s="3" t="s">
        <v>12800</v>
      </c>
      <c r="F14013" s="3">
        <v>2.0</v>
      </c>
      <c r="G14013" s="3">
        <v>3.0</v>
      </c>
      <c r="H14013" s="3" t="s">
        <v>12814</v>
      </c>
      <c r="I14013" s="3" t="s">
        <v>12815</v>
      </c>
      <c r="J14013" s="3" t="s">
        <v>1185</v>
      </c>
      <c r="K14013" s="3" t="s">
        <v>24</v>
      </c>
      <c r="L14013" s="3">
        <v>7.0</v>
      </c>
      <c r="M14013" s="3" t="s">
        <v>25</v>
      </c>
      <c r="N14013" s="3" t="s">
        <v>9643</v>
      </c>
      <c r="O14013" s="3" t="s">
        <v>1234</v>
      </c>
      <c r="P14013" s="4">
        <v>19376.0</v>
      </c>
      <c r="Q14013" s="3" t="s">
        <v>149</v>
      </c>
      <c r="S14013" s="3" t="s">
        <v>34</v>
      </c>
    </row>
    <row r="14014">
      <c r="A14014" s="2">
        <v>42318.714907407404</v>
      </c>
      <c r="B14014" s="3">
        <v>32.0</v>
      </c>
      <c r="C14014" s="3" t="s">
        <v>12673</v>
      </c>
      <c r="D14014" s="3">
        <v>80.0</v>
      </c>
      <c r="E14014" s="3" t="s">
        <v>12800</v>
      </c>
      <c r="F14014" s="3">
        <v>2.0</v>
      </c>
      <c r="G14014" s="3">
        <v>3.0</v>
      </c>
      <c r="H14014" s="3" t="s">
        <v>12814</v>
      </c>
      <c r="I14014" s="3" t="s">
        <v>12815</v>
      </c>
      <c r="J14014" s="3" t="s">
        <v>1185</v>
      </c>
      <c r="K14014" s="3" t="s">
        <v>24</v>
      </c>
      <c r="L14014" s="3">
        <v>8.0</v>
      </c>
      <c r="M14014" s="3" t="s">
        <v>30</v>
      </c>
      <c r="N14014" s="3" t="s">
        <v>5114</v>
      </c>
      <c r="O14014" s="3" t="s">
        <v>1494</v>
      </c>
      <c r="P14014" s="4">
        <v>19322.0</v>
      </c>
      <c r="Q14014" s="3" t="s">
        <v>40</v>
      </c>
      <c r="S14014" s="3" t="s">
        <v>34</v>
      </c>
    </row>
    <row r="14015">
      <c r="A14015" s="2">
        <v>42318.714907407404</v>
      </c>
      <c r="B14015" s="3">
        <v>32.0</v>
      </c>
      <c r="C14015" s="3" t="s">
        <v>12673</v>
      </c>
      <c r="D14015" s="3">
        <v>80.0</v>
      </c>
      <c r="E14015" s="3" t="s">
        <v>12800</v>
      </c>
      <c r="F14015" s="3">
        <v>2.0</v>
      </c>
      <c r="G14015" s="3">
        <v>3.0</v>
      </c>
      <c r="H14015" s="3" t="s">
        <v>12814</v>
      </c>
      <c r="I14015" s="3" t="s">
        <v>12815</v>
      </c>
      <c r="J14015" s="3" t="s">
        <v>1185</v>
      </c>
      <c r="K14015" s="3" t="s">
        <v>24</v>
      </c>
      <c r="L14015" s="3">
        <v>9.0</v>
      </c>
      <c r="M14015" s="3" t="s">
        <v>25</v>
      </c>
      <c r="N14015" s="3" t="s">
        <v>12955</v>
      </c>
      <c r="O14015" s="3" t="s">
        <v>533</v>
      </c>
      <c r="P14015" s="4">
        <v>34128.0</v>
      </c>
      <c r="Q14015" s="3" t="s">
        <v>191</v>
      </c>
      <c r="S14015" s="3" t="s">
        <v>34</v>
      </c>
    </row>
    <row r="14016">
      <c r="A14016" s="2">
        <v>42318.714907407404</v>
      </c>
      <c r="B14016" s="3">
        <v>32.0</v>
      </c>
      <c r="C14016" s="3" t="s">
        <v>12673</v>
      </c>
      <c r="D14016" s="3">
        <v>80.0</v>
      </c>
      <c r="E14016" s="3" t="s">
        <v>12800</v>
      </c>
      <c r="F14016" s="3">
        <v>2.0</v>
      </c>
      <c r="G14016" s="3">
        <v>3.0</v>
      </c>
      <c r="H14016" s="3" t="s">
        <v>12814</v>
      </c>
      <c r="I14016" s="3" t="s">
        <v>12815</v>
      </c>
      <c r="J14016" s="3" t="s">
        <v>1185</v>
      </c>
      <c r="K14016" s="3" t="s">
        <v>24</v>
      </c>
      <c r="L14016" s="3">
        <v>10.0</v>
      </c>
      <c r="M14016" s="3" t="s">
        <v>30</v>
      </c>
      <c r="N14016" s="3" t="s">
        <v>12956</v>
      </c>
      <c r="O14016" s="3" t="s">
        <v>283</v>
      </c>
      <c r="P14016" s="4">
        <v>24229.0</v>
      </c>
      <c r="Q14016" s="3" t="s">
        <v>72</v>
      </c>
      <c r="S14016" s="3" t="s">
        <v>34</v>
      </c>
    </row>
    <row r="14017">
      <c r="A14017" s="2">
        <v>42318.714907407404</v>
      </c>
      <c r="B14017" s="3">
        <v>32.0</v>
      </c>
      <c r="C14017" s="3" t="s">
        <v>12673</v>
      </c>
      <c r="D14017" s="3">
        <v>80.0</v>
      </c>
      <c r="E14017" s="3" t="s">
        <v>12800</v>
      </c>
      <c r="F14017" s="3">
        <v>2.0</v>
      </c>
      <c r="G14017" s="3">
        <v>3.0</v>
      </c>
      <c r="H14017" s="3" t="s">
        <v>12814</v>
      </c>
      <c r="I14017" s="3" t="s">
        <v>12815</v>
      </c>
      <c r="J14017" s="3" t="s">
        <v>1185</v>
      </c>
      <c r="K14017" s="3" t="s">
        <v>24</v>
      </c>
      <c r="L14017" s="3">
        <v>11.0</v>
      </c>
      <c r="M14017" s="3" t="s">
        <v>25</v>
      </c>
      <c r="N14017" s="3" t="s">
        <v>947</v>
      </c>
      <c r="O14017" s="3" t="s">
        <v>1016</v>
      </c>
      <c r="P14017" s="4">
        <v>31111.0</v>
      </c>
      <c r="Q14017" s="3" t="s">
        <v>110</v>
      </c>
      <c r="S14017" s="3" t="s">
        <v>34</v>
      </c>
    </row>
    <row r="14018">
      <c r="A14018" s="2">
        <v>42318.714907407404</v>
      </c>
      <c r="B14018" s="3">
        <v>32.0</v>
      </c>
      <c r="C14018" s="3" t="s">
        <v>12673</v>
      </c>
      <c r="D14018" s="3">
        <v>80.0</v>
      </c>
      <c r="E14018" s="3" t="s">
        <v>12800</v>
      </c>
      <c r="F14018" s="3">
        <v>2.0</v>
      </c>
      <c r="G14018" s="3">
        <v>3.0</v>
      </c>
      <c r="H14018" s="3" t="s">
        <v>12814</v>
      </c>
      <c r="I14018" s="3" t="s">
        <v>12815</v>
      </c>
      <c r="J14018" s="3" t="s">
        <v>1185</v>
      </c>
      <c r="K14018" s="3" t="s">
        <v>24</v>
      </c>
      <c r="L14018" s="3">
        <v>12.0</v>
      </c>
      <c r="M14018" s="3" t="s">
        <v>30</v>
      </c>
      <c r="N14018" s="3" t="s">
        <v>12957</v>
      </c>
      <c r="O14018" s="3" t="s">
        <v>57</v>
      </c>
      <c r="P14018" s="4">
        <v>23174.0</v>
      </c>
      <c r="Q14018" s="3" t="s">
        <v>1955</v>
      </c>
      <c r="S14018" s="3" t="s">
        <v>34</v>
      </c>
    </row>
    <row r="14019">
      <c r="A14019" s="2">
        <v>42318.714907407404</v>
      </c>
      <c r="B14019" s="3">
        <v>32.0</v>
      </c>
      <c r="C14019" s="3" t="s">
        <v>12673</v>
      </c>
      <c r="D14019" s="3">
        <v>80.0</v>
      </c>
      <c r="E14019" s="3" t="s">
        <v>12800</v>
      </c>
      <c r="F14019" s="3">
        <v>2.0</v>
      </c>
      <c r="G14019" s="3">
        <v>3.0</v>
      </c>
      <c r="H14019" s="3" t="s">
        <v>12814</v>
      </c>
      <c r="I14019" s="3" t="s">
        <v>12815</v>
      </c>
      <c r="J14019" s="3" t="s">
        <v>1185</v>
      </c>
      <c r="K14019" s="3" t="s">
        <v>24</v>
      </c>
      <c r="L14019" s="3">
        <v>13.0</v>
      </c>
      <c r="M14019" s="3" t="s">
        <v>25</v>
      </c>
      <c r="N14019" s="3" t="s">
        <v>12958</v>
      </c>
      <c r="O14019" s="3" t="s">
        <v>822</v>
      </c>
      <c r="P14019" s="4">
        <v>31354.0</v>
      </c>
      <c r="Q14019" s="3" t="s">
        <v>55</v>
      </c>
      <c r="S14019" s="3" t="s">
        <v>34</v>
      </c>
    </row>
    <row r="14020">
      <c r="A14020" s="2">
        <v>42318.714907407404</v>
      </c>
      <c r="B14020" s="3">
        <v>32.0</v>
      </c>
      <c r="C14020" s="3" t="s">
        <v>12673</v>
      </c>
      <c r="D14020" s="3">
        <v>80.0</v>
      </c>
      <c r="E14020" s="3" t="s">
        <v>12800</v>
      </c>
      <c r="F14020" s="3">
        <v>2.0</v>
      </c>
      <c r="G14020" s="3">
        <v>3.0</v>
      </c>
      <c r="H14020" s="3" t="s">
        <v>12814</v>
      </c>
      <c r="I14020" s="3" t="s">
        <v>12815</v>
      </c>
      <c r="J14020" s="3" t="s">
        <v>1185</v>
      </c>
      <c r="K14020" s="3" t="s">
        <v>24</v>
      </c>
      <c r="L14020" s="3">
        <v>14.0</v>
      </c>
      <c r="M14020" s="3" t="s">
        <v>30</v>
      </c>
      <c r="N14020" s="3" t="s">
        <v>12959</v>
      </c>
      <c r="O14020" s="3" t="s">
        <v>12960</v>
      </c>
      <c r="P14020" s="4">
        <v>19861.0</v>
      </c>
      <c r="Q14020" s="3" t="s">
        <v>40</v>
      </c>
      <c r="S14020" s="3" t="s">
        <v>34</v>
      </c>
    </row>
    <row r="14021">
      <c r="A14021" s="2">
        <v>42318.714907407404</v>
      </c>
      <c r="B14021" s="3">
        <v>32.0</v>
      </c>
      <c r="C14021" s="3" t="s">
        <v>12673</v>
      </c>
      <c r="D14021" s="3">
        <v>80.0</v>
      </c>
      <c r="E14021" s="3" t="s">
        <v>12800</v>
      </c>
      <c r="F14021" s="3">
        <v>2.0</v>
      </c>
      <c r="G14021" s="3">
        <v>3.0</v>
      </c>
      <c r="H14021" s="3" t="s">
        <v>12814</v>
      </c>
      <c r="I14021" s="3" t="s">
        <v>12815</v>
      </c>
      <c r="J14021" s="3" t="s">
        <v>1185</v>
      </c>
      <c r="K14021" s="3" t="s">
        <v>24</v>
      </c>
      <c r="L14021" s="3">
        <v>15.0</v>
      </c>
      <c r="M14021" s="3" t="s">
        <v>25</v>
      </c>
      <c r="N14021" s="3" t="s">
        <v>6315</v>
      </c>
      <c r="O14021" s="3" t="s">
        <v>59</v>
      </c>
      <c r="P14021" s="4">
        <v>16918.0</v>
      </c>
      <c r="Q14021" s="3" t="s">
        <v>96</v>
      </c>
      <c r="S14021" s="3" t="s">
        <v>34</v>
      </c>
    </row>
    <row r="14022">
      <c r="A14022" s="2">
        <v>42318.714907407404</v>
      </c>
      <c r="B14022" s="3">
        <v>32.0</v>
      </c>
      <c r="C14022" s="3" t="s">
        <v>12673</v>
      </c>
      <c r="D14022" s="3">
        <v>80.0</v>
      </c>
      <c r="E14022" s="3" t="s">
        <v>12800</v>
      </c>
      <c r="F14022" s="3">
        <v>2.0</v>
      </c>
      <c r="G14022" s="3">
        <v>3.0</v>
      </c>
      <c r="H14022" s="3" t="s">
        <v>12814</v>
      </c>
      <c r="I14022" s="3" t="s">
        <v>12815</v>
      </c>
      <c r="J14022" s="3" t="s">
        <v>1185</v>
      </c>
      <c r="K14022" s="3" t="s">
        <v>24</v>
      </c>
      <c r="L14022" s="3">
        <v>16.0</v>
      </c>
      <c r="M14022" s="3" t="s">
        <v>30</v>
      </c>
      <c r="N14022" s="3" t="s">
        <v>12961</v>
      </c>
      <c r="O14022" s="3" t="s">
        <v>12616</v>
      </c>
      <c r="P14022" s="4">
        <v>18678.0</v>
      </c>
      <c r="Q14022" s="3" t="s">
        <v>49</v>
      </c>
      <c r="S14022" s="3" t="s">
        <v>34</v>
      </c>
    </row>
    <row r="14023">
      <c r="A14023" s="2">
        <v>42318.714907407404</v>
      </c>
      <c r="B14023" s="3">
        <v>32.0</v>
      </c>
      <c r="C14023" s="3" t="s">
        <v>12673</v>
      </c>
      <c r="D14023" s="3">
        <v>80.0</v>
      </c>
      <c r="E14023" s="3" t="s">
        <v>12800</v>
      </c>
      <c r="F14023" s="3">
        <v>2.0</v>
      </c>
      <c r="G14023" s="3">
        <v>3.0</v>
      </c>
      <c r="H14023" s="3" t="s">
        <v>12814</v>
      </c>
      <c r="I14023" s="3" t="s">
        <v>12815</v>
      </c>
      <c r="J14023" s="3" t="s">
        <v>1185</v>
      </c>
      <c r="K14023" s="3" t="s">
        <v>24</v>
      </c>
      <c r="L14023" s="3">
        <v>17.0</v>
      </c>
      <c r="M14023" s="3" t="s">
        <v>25</v>
      </c>
      <c r="N14023" s="3" t="s">
        <v>631</v>
      </c>
      <c r="O14023" s="3" t="s">
        <v>196</v>
      </c>
      <c r="P14023" s="4">
        <v>18772.0</v>
      </c>
      <c r="Q14023" s="3" t="s">
        <v>86</v>
      </c>
      <c r="S14023" s="3" t="s">
        <v>34</v>
      </c>
    </row>
    <row r="14024">
      <c r="A14024" s="2">
        <v>42318.714907407404</v>
      </c>
      <c r="B14024" s="3">
        <v>32.0</v>
      </c>
      <c r="C14024" s="3" t="s">
        <v>12673</v>
      </c>
      <c r="D14024" s="3">
        <v>80.0</v>
      </c>
      <c r="E14024" s="3" t="s">
        <v>12800</v>
      </c>
      <c r="F14024" s="3">
        <v>2.0</v>
      </c>
      <c r="G14024" s="3">
        <v>3.0</v>
      </c>
      <c r="H14024" s="3" t="s">
        <v>12814</v>
      </c>
      <c r="I14024" s="3" t="s">
        <v>12815</v>
      </c>
      <c r="J14024" s="3" t="s">
        <v>1185</v>
      </c>
      <c r="K14024" s="3" t="s">
        <v>24</v>
      </c>
      <c r="L14024" s="3">
        <v>18.0</v>
      </c>
      <c r="M14024" s="3" t="s">
        <v>30</v>
      </c>
      <c r="N14024" s="3" t="s">
        <v>12962</v>
      </c>
      <c r="O14024" s="3" t="s">
        <v>81</v>
      </c>
      <c r="P14024" s="4">
        <v>26271.0</v>
      </c>
      <c r="Q14024" s="3" t="s">
        <v>110</v>
      </c>
      <c r="S14024" s="3" t="s">
        <v>34</v>
      </c>
    </row>
    <row r="14025">
      <c r="A14025" s="2">
        <v>42318.714907407404</v>
      </c>
      <c r="B14025" s="3">
        <v>32.0</v>
      </c>
      <c r="C14025" s="3" t="s">
        <v>12673</v>
      </c>
      <c r="D14025" s="3">
        <v>2.0</v>
      </c>
      <c r="E14025" s="3" t="s">
        <v>12674</v>
      </c>
      <c r="F14025" s="3">
        <v>3.0</v>
      </c>
      <c r="G14025" s="3">
        <v>2.0</v>
      </c>
      <c r="H14025" s="3" t="s">
        <v>10957</v>
      </c>
      <c r="I14025" s="3" t="s">
        <v>1616</v>
      </c>
      <c r="J14025" s="3" t="s">
        <v>1617</v>
      </c>
      <c r="K14025" s="3" t="s">
        <v>24</v>
      </c>
      <c r="L14025" s="3">
        <v>1.0</v>
      </c>
      <c r="M14025" s="3" t="s">
        <v>30</v>
      </c>
      <c r="N14025" s="3" t="s">
        <v>12963</v>
      </c>
      <c r="O14025" s="3" t="s">
        <v>342</v>
      </c>
      <c r="P14025" s="4">
        <v>23976.0</v>
      </c>
      <c r="Q14025" s="3" t="s">
        <v>37</v>
      </c>
      <c r="S14025" s="3" t="s">
        <v>34</v>
      </c>
    </row>
    <row r="14026">
      <c r="A14026" s="2">
        <v>42318.714907407404</v>
      </c>
      <c r="B14026" s="3">
        <v>32.0</v>
      </c>
      <c r="C14026" s="3" t="s">
        <v>12673</v>
      </c>
      <c r="D14026" s="3">
        <v>2.0</v>
      </c>
      <c r="E14026" s="3" t="s">
        <v>12674</v>
      </c>
      <c r="F14026" s="3">
        <v>3.0</v>
      </c>
      <c r="G14026" s="3">
        <v>2.0</v>
      </c>
      <c r="H14026" s="3" t="s">
        <v>10957</v>
      </c>
      <c r="I14026" s="3" t="s">
        <v>1616</v>
      </c>
      <c r="J14026" s="3" t="s">
        <v>1617</v>
      </c>
      <c r="K14026" s="3" t="s">
        <v>24</v>
      </c>
      <c r="L14026" s="3">
        <v>2.0</v>
      </c>
      <c r="M14026" s="3" t="s">
        <v>25</v>
      </c>
      <c r="N14026" s="3" t="s">
        <v>12964</v>
      </c>
      <c r="O14026" s="3" t="s">
        <v>5220</v>
      </c>
      <c r="P14026" s="4">
        <v>19423.0</v>
      </c>
      <c r="Q14026" s="3" t="s">
        <v>105</v>
      </c>
      <c r="S14026" s="3" t="s">
        <v>34</v>
      </c>
    </row>
    <row r="14027">
      <c r="A14027" s="2">
        <v>42318.714907407404</v>
      </c>
      <c r="B14027" s="3">
        <v>32.0</v>
      </c>
      <c r="C14027" s="3" t="s">
        <v>12673</v>
      </c>
      <c r="D14027" s="3">
        <v>2.0</v>
      </c>
      <c r="E14027" s="3" t="s">
        <v>12674</v>
      </c>
      <c r="F14027" s="3">
        <v>3.0</v>
      </c>
      <c r="G14027" s="3">
        <v>2.0</v>
      </c>
      <c r="H14027" s="3" t="s">
        <v>10957</v>
      </c>
      <c r="I14027" s="3" t="s">
        <v>1616</v>
      </c>
      <c r="J14027" s="3" t="s">
        <v>1617</v>
      </c>
      <c r="K14027" s="3" t="s">
        <v>24</v>
      </c>
      <c r="L14027" s="3">
        <v>3.0</v>
      </c>
      <c r="M14027" s="3" t="s">
        <v>30</v>
      </c>
      <c r="N14027" s="3" t="s">
        <v>9331</v>
      </c>
      <c r="O14027" s="3" t="s">
        <v>71</v>
      </c>
      <c r="P14027" s="4">
        <v>21170.0</v>
      </c>
      <c r="Q14027" s="3" t="s">
        <v>75</v>
      </c>
      <c r="S14027" s="3" t="s">
        <v>34</v>
      </c>
    </row>
    <row r="14028">
      <c r="A14028" s="2">
        <v>42318.714907407404</v>
      </c>
      <c r="B14028" s="3">
        <v>32.0</v>
      </c>
      <c r="C14028" s="3" t="s">
        <v>12673</v>
      </c>
      <c r="D14028" s="3">
        <v>2.0</v>
      </c>
      <c r="E14028" s="3" t="s">
        <v>12674</v>
      </c>
      <c r="F14028" s="3">
        <v>3.0</v>
      </c>
      <c r="G14028" s="3">
        <v>2.0</v>
      </c>
      <c r="H14028" s="3" t="s">
        <v>10957</v>
      </c>
      <c r="I14028" s="3" t="s">
        <v>1616</v>
      </c>
      <c r="J14028" s="3" t="s">
        <v>1617</v>
      </c>
      <c r="K14028" s="3" t="s">
        <v>24</v>
      </c>
      <c r="L14028" s="3">
        <v>4.0</v>
      </c>
      <c r="M14028" s="3" t="s">
        <v>25</v>
      </c>
      <c r="N14028" s="3" t="s">
        <v>12965</v>
      </c>
      <c r="O14028" s="3" t="s">
        <v>102</v>
      </c>
      <c r="P14028" s="4">
        <v>18293.0</v>
      </c>
      <c r="Q14028" s="3" t="s">
        <v>49</v>
      </c>
      <c r="S14028" s="3" t="s">
        <v>34</v>
      </c>
    </row>
    <row r="14029">
      <c r="A14029" s="2">
        <v>42318.714907407404</v>
      </c>
      <c r="B14029" s="3">
        <v>32.0</v>
      </c>
      <c r="C14029" s="3" t="s">
        <v>12673</v>
      </c>
      <c r="D14029" s="3">
        <v>2.0</v>
      </c>
      <c r="E14029" s="3" t="s">
        <v>12674</v>
      </c>
      <c r="F14029" s="3">
        <v>3.0</v>
      </c>
      <c r="G14029" s="3">
        <v>2.0</v>
      </c>
      <c r="H14029" s="3" t="s">
        <v>10957</v>
      </c>
      <c r="I14029" s="3" t="s">
        <v>1616</v>
      </c>
      <c r="J14029" s="3" t="s">
        <v>1617</v>
      </c>
      <c r="K14029" s="3" t="s">
        <v>24</v>
      </c>
      <c r="L14029" s="3">
        <v>5.0</v>
      </c>
      <c r="M14029" s="3" t="s">
        <v>30</v>
      </c>
      <c r="N14029" s="3" t="s">
        <v>12966</v>
      </c>
      <c r="O14029" s="3" t="s">
        <v>329</v>
      </c>
      <c r="P14029" s="4">
        <v>20421.0</v>
      </c>
      <c r="Q14029" s="3" t="s">
        <v>228</v>
      </c>
      <c r="S14029" s="3" t="s">
        <v>34</v>
      </c>
    </row>
    <row r="14030">
      <c r="A14030" s="2">
        <v>42318.714907407404</v>
      </c>
      <c r="B14030" s="3">
        <v>32.0</v>
      </c>
      <c r="C14030" s="3" t="s">
        <v>12673</v>
      </c>
      <c r="D14030" s="3">
        <v>2.0</v>
      </c>
      <c r="E14030" s="3" t="s">
        <v>12674</v>
      </c>
      <c r="F14030" s="3">
        <v>3.0</v>
      </c>
      <c r="G14030" s="3">
        <v>2.0</v>
      </c>
      <c r="H14030" s="3" t="s">
        <v>10957</v>
      </c>
      <c r="I14030" s="3" t="s">
        <v>1616</v>
      </c>
      <c r="J14030" s="3" t="s">
        <v>1617</v>
      </c>
      <c r="K14030" s="3" t="s">
        <v>24</v>
      </c>
      <c r="L14030" s="3">
        <v>6.0</v>
      </c>
      <c r="M14030" s="3" t="s">
        <v>25</v>
      </c>
      <c r="N14030" s="3" t="s">
        <v>2329</v>
      </c>
      <c r="O14030" s="3" t="s">
        <v>753</v>
      </c>
      <c r="P14030" s="4">
        <v>17676.0</v>
      </c>
      <c r="Q14030" s="3" t="s">
        <v>105</v>
      </c>
      <c r="S14030" s="3" t="s">
        <v>34</v>
      </c>
    </row>
    <row r="14031">
      <c r="A14031" s="2">
        <v>42318.714907407404</v>
      </c>
      <c r="B14031" s="3">
        <v>32.0</v>
      </c>
      <c r="C14031" s="3" t="s">
        <v>12673</v>
      </c>
      <c r="D14031" s="3">
        <v>2.0</v>
      </c>
      <c r="E14031" s="3" t="s">
        <v>12674</v>
      </c>
      <c r="F14031" s="3">
        <v>3.0</v>
      </c>
      <c r="G14031" s="3">
        <v>2.0</v>
      </c>
      <c r="H14031" s="3" t="s">
        <v>10957</v>
      </c>
      <c r="I14031" s="3" t="s">
        <v>1616</v>
      </c>
      <c r="J14031" s="3" t="s">
        <v>1617</v>
      </c>
      <c r="K14031" s="3" t="s">
        <v>24</v>
      </c>
      <c r="L14031" s="3">
        <v>7.0</v>
      </c>
      <c r="M14031" s="3" t="s">
        <v>30</v>
      </c>
      <c r="N14031" s="3" t="s">
        <v>3617</v>
      </c>
      <c r="O14031" s="3" t="s">
        <v>818</v>
      </c>
      <c r="P14031" s="4">
        <v>26422.0</v>
      </c>
      <c r="Q14031" s="3" t="s">
        <v>37</v>
      </c>
      <c r="S14031" s="3" t="s">
        <v>34</v>
      </c>
    </row>
    <row r="14032">
      <c r="A14032" s="2">
        <v>42318.714907407404</v>
      </c>
      <c r="B14032" s="3">
        <v>32.0</v>
      </c>
      <c r="C14032" s="3" t="s">
        <v>12673</v>
      </c>
      <c r="D14032" s="3">
        <v>2.0</v>
      </c>
      <c r="E14032" s="3" t="s">
        <v>12674</v>
      </c>
      <c r="F14032" s="3">
        <v>3.0</v>
      </c>
      <c r="G14032" s="3">
        <v>2.0</v>
      </c>
      <c r="H14032" s="3" t="s">
        <v>10957</v>
      </c>
      <c r="I14032" s="3" t="s">
        <v>1616</v>
      </c>
      <c r="J14032" s="3" t="s">
        <v>1617</v>
      </c>
      <c r="K14032" s="3" t="s">
        <v>24</v>
      </c>
      <c r="L14032" s="3">
        <v>8.0</v>
      </c>
      <c r="M14032" s="3" t="s">
        <v>25</v>
      </c>
      <c r="N14032" s="3" t="s">
        <v>4144</v>
      </c>
      <c r="O14032" s="3" t="s">
        <v>69</v>
      </c>
      <c r="P14032" s="4">
        <v>18033.0</v>
      </c>
      <c r="Q14032" s="3" t="s">
        <v>105</v>
      </c>
      <c r="S14032" s="3" t="s">
        <v>34</v>
      </c>
    </row>
    <row r="14033">
      <c r="A14033" s="2">
        <v>42318.714907407404</v>
      </c>
      <c r="B14033" s="3">
        <v>32.0</v>
      </c>
      <c r="C14033" s="3" t="s">
        <v>12673</v>
      </c>
      <c r="D14033" s="3">
        <v>2.0</v>
      </c>
      <c r="E14033" s="3" t="s">
        <v>12674</v>
      </c>
      <c r="F14033" s="3">
        <v>3.0</v>
      </c>
      <c r="G14033" s="3">
        <v>2.0</v>
      </c>
      <c r="H14033" s="3" t="s">
        <v>10957</v>
      </c>
      <c r="I14033" s="3" t="s">
        <v>1616</v>
      </c>
      <c r="J14033" s="3" t="s">
        <v>1617</v>
      </c>
      <c r="K14033" s="3" t="s">
        <v>24</v>
      </c>
      <c r="L14033" s="3">
        <v>9.0</v>
      </c>
      <c r="M14033" s="3" t="s">
        <v>30</v>
      </c>
      <c r="N14033" s="3" t="s">
        <v>12967</v>
      </c>
      <c r="O14033" s="3" t="s">
        <v>850</v>
      </c>
      <c r="P14033" s="4">
        <v>27516.0</v>
      </c>
      <c r="Q14033" s="3" t="s">
        <v>37</v>
      </c>
      <c r="S14033" s="3" t="s">
        <v>34</v>
      </c>
    </row>
    <row r="14034">
      <c r="A14034" s="2">
        <v>42318.714907407404</v>
      </c>
      <c r="B14034" s="3">
        <v>32.0</v>
      </c>
      <c r="C14034" s="3" t="s">
        <v>12673</v>
      </c>
      <c r="D14034" s="3">
        <v>2.0</v>
      </c>
      <c r="E14034" s="3" t="s">
        <v>12674</v>
      </c>
      <c r="F14034" s="3">
        <v>3.0</v>
      </c>
      <c r="G14034" s="3">
        <v>2.0</v>
      </c>
      <c r="H14034" s="3" t="s">
        <v>10957</v>
      </c>
      <c r="I14034" s="3" t="s">
        <v>1616</v>
      </c>
      <c r="J14034" s="3" t="s">
        <v>1617</v>
      </c>
      <c r="K14034" s="3" t="s">
        <v>24</v>
      </c>
      <c r="L14034" s="3">
        <v>10.0</v>
      </c>
      <c r="M14034" s="3" t="s">
        <v>25</v>
      </c>
      <c r="N14034" s="3" t="s">
        <v>12968</v>
      </c>
      <c r="O14034" s="3" t="s">
        <v>12969</v>
      </c>
      <c r="P14034" s="4">
        <v>21548.0</v>
      </c>
      <c r="Q14034" s="3" t="s">
        <v>228</v>
      </c>
      <c r="S14034" s="3" t="s">
        <v>34</v>
      </c>
    </row>
    <row r="14035">
      <c r="A14035" s="2">
        <v>42318.714907407404</v>
      </c>
      <c r="B14035" s="3">
        <v>32.0</v>
      </c>
      <c r="C14035" s="3" t="s">
        <v>12673</v>
      </c>
      <c r="D14035" s="3">
        <v>2.0</v>
      </c>
      <c r="E14035" s="3" t="s">
        <v>12674</v>
      </c>
      <c r="F14035" s="3">
        <v>3.0</v>
      </c>
      <c r="G14035" s="3">
        <v>2.0</v>
      </c>
      <c r="H14035" s="3" t="s">
        <v>10957</v>
      </c>
      <c r="I14035" s="3" t="s">
        <v>1616</v>
      </c>
      <c r="J14035" s="3" t="s">
        <v>1617</v>
      </c>
      <c r="K14035" s="3" t="s">
        <v>24</v>
      </c>
      <c r="L14035" s="3">
        <v>11.0</v>
      </c>
      <c r="M14035" s="3" t="s">
        <v>30</v>
      </c>
      <c r="N14035" s="3" t="s">
        <v>12970</v>
      </c>
      <c r="O14035" s="3" t="s">
        <v>307</v>
      </c>
      <c r="P14035" s="4">
        <v>20382.0</v>
      </c>
      <c r="Q14035" s="3" t="s">
        <v>52</v>
      </c>
      <c r="S14035" s="3" t="s">
        <v>34</v>
      </c>
    </row>
    <row r="14036">
      <c r="A14036" s="2">
        <v>42318.714907407404</v>
      </c>
      <c r="B14036" s="3">
        <v>32.0</v>
      </c>
      <c r="C14036" s="3" t="s">
        <v>12673</v>
      </c>
      <c r="D14036" s="3">
        <v>2.0</v>
      </c>
      <c r="E14036" s="3" t="s">
        <v>12674</v>
      </c>
      <c r="F14036" s="3">
        <v>3.0</v>
      </c>
      <c r="G14036" s="3">
        <v>2.0</v>
      </c>
      <c r="H14036" s="3" t="s">
        <v>10957</v>
      </c>
      <c r="I14036" s="3" t="s">
        <v>1616</v>
      </c>
      <c r="J14036" s="3" t="s">
        <v>1617</v>
      </c>
      <c r="K14036" s="3" t="s">
        <v>24</v>
      </c>
      <c r="L14036" s="3">
        <v>12.0</v>
      </c>
      <c r="M14036" s="3" t="s">
        <v>25</v>
      </c>
      <c r="N14036" s="3" t="s">
        <v>735</v>
      </c>
      <c r="O14036" s="3" t="s">
        <v>54</v>
      </c>
      <c r="P14036" s="4">
        <v>28556.0</v>
      </c>
      <c r="Q14036" s="3" t="s">
        <v>372</v>
      </c>
      <c r="S14036" s="3" t="s">
        <v>34</v>
      </c>
    </row>
    <row r="14037">
      <c r="A14037" s="2">
        <v>42318.714907407404</v>
      </c>
      <c r="B14037" s="3">
        <v>32.0</v>
      </c>
      <c r="C14037" s="3" t="s">
        <v>12673</v>
      </c>
      <c r="D14037" s="3">
        <v>2.0</v>
      </c>
      <c r="E14037" s="3" t="s">
        <v>12674</v>
      </c>
      <c r="F14037" s="3">
        <v>3.0</v>
      </c>
      <c r="G14037" s="3">
        <v>2.0</v>
      </c>
      <c r="H14037" s="3" t="s">
        <v>10957</v>
      </c>
      <c r="I14037" s="3" t="s">
        <v>1616</v>
      </c>
      <c r="J14037" s="3" t="s">
        <v>1617</v>
      </c>
      <c r="K14037" s="3" t="s">
        <v>24</v>
      </c>
      <c r="L14037" s="3">
        <v>13.0</v>
      </c>
      <c r="M14037" s="3" t="s">
        <v>30</v>
      </c>
      <c r="N14037" s="3" t="s">
        <v>12971</v>
      </c>
      <c r="O14037" s="3" t="s">
        <v>1116</v>
      </c>
      <c r="P14037" s="4">
        <v>25162.0</v>
      </c>
      <c r="Q14037" s="3" t="s">
        <v>247</v>
      </c>
      <c r="S14037" s="3" t="s">
        <v>34</v>
      </c>
    </row>
    <row r="14038">
      <c r="A14038" s="2">
        <v>42318.714907407404</v>
      </c>
      <c r="B14038" s="3">
        <v>32.0</v>
      </c>
      <c r="C14038" s="3" t="s">
        <v>12673</v>
      </c>
      <c r="D14038" s="3">
        <v>2.0</v>
      </c>
      <c r="E14038" s="3" t="s">
        <v>12674</v>
      </c>
      <c r="F14038" s="3">
        <v>3.0</v>
      </c>
      <c r="G14038" s="3">
        <v>2.0</v>
      </c>
      <c r="H14038" s="3" t="s">
        <v>10957</v>
      </c>
      <c r="I14038" s="3" t="s">
        <v>1616</v>
      </c>
      <c r="J14038" s="3" t="s">
        <v>1617</v>
      </c>
      <c r="K14038" s="3" t="s">
        <v>24</v>
      </c>
      <c r="L14038" s="3">
        <v>14.0</v>
      </c>
      <c r="M14038" s="3" t="s">
        <v>25</v>
      </c>
      <c r="N14038" s="3" t="s">
        <v>12972</v>
      </c>
      <c r="O14038" s="3" t="s">
        <v>74</v>
      </c>
      <c r="P14038" s="4">
        <v>23093.0</v>
      </c>
      <c r="Q14038" s="3" t="s">
        <v>372</v>
      </c>
      <c r="S14038" s="3" t="s">
        <v>34</v>
      </c>
    </row>
    <row r="14039">
      <c r="A14039" s="2">
        <v>42318.714907407404</v>
      </c>
      <c r="B14039" s="3">
        <v>32.0</v>
      </c>
      <c r="C14039" s="3" t="s">
        <v>12673</v>
      </c>
      <c r="D14039" s="3">
        <v>2.0</v>
      </c>
      <c r="E14039" s="3" t="s">
        <v>12674</v>
      </c>
      <c r="F14039" s="3">
        <v>3.0</v>
      </c>
      <c r="G14039" s="3">
        <v>2.0</v>
      </c>
      <c r="H14039" s="3" t="s">
        <v>10957</v>
      </c>
      <c r="I14039" s="3" t="s">
        <v>1616</v>
      </c>
      <c r="J14039" s="3" t="s">
        <v>1617</v>
      </c>
      <c r="K14039" s="3" t="s">
        <v>24</v>
      </c>
      <c r="L14039" s="3">
        <v>15.0</v>
      </c>
      <c r="M14039" s="3" t="s">
        <v>30</v>
      </c>
      <c r="N14039" s="3" t="s">
        <v>12973</v>
      </c>
      <c r="O14039" s="3" t="s">
        <v>71</v>
      </c>
      <c r="P14039" s="4">
        <v>25479.0</v>
      </c>
      <c r="Q14039" s="3" t="s">
        <v>40</v>
      </c>
      <c r="S14039" s="3" t="s">
        <v>34</v>
      </c>
    </row>
    <row r="14040">
      <c r="A14040" s="2">
        <v>42318.714907407404</v>
      </c>
      <c r="B14040" s="3">
        <v>32.0</v>
      </c>
      <c r="C14040" s="3" t="s">
        <v>12673</v>
      </c>
      <c r="D14040" s="3">
        <v>2.0</v>
      </c>
      <c r="E14040" s="3" t="s">
        <v>12674</v>
      </c>
      <c r="F14040" s="3">
        <v>3.0</v>
      </c>
      <c r="G14040" s="3">
        <v>2.0</v>
      </c>
      <c r="H14040" s="3" t="s">
        <v>10957</v>
      </c>
      <c r="I14040" s="3" t="s">
        <v>1616</v>
      </c>
      <c r="J14040" s="3" t="s">
        <v>1617</v>
      </c>
      <c r="K14040" s="3" t="s">
        <v>24</v>
      </c>
      <c r="L14040" s="3">
        <v>16.0</v>
      </c>
      <c r="M14040" s="3" t="s">
        <v>25</v>
      </c>
      <c r="N14040" s="3" t="s">
        <v>12974</v>
      </c>
      <c r="O14040" s="3" t="s">
        <v>218</v>
      </c>
      <c r="P14040" s="4">
        <v>24845.0</v>
      </c>
      <c r="Q14040" s="3" t="s">
        <v>372</v>
      </c>
      <c r="S14040" s="3" t="s">
        <v>34</v>
      </c>
    </row>
    <row r="14041">
      <c r="A14041" s="2">
        <v>42318.714907407404</v>
      </c>
      <c r="B14041" s="3">
        <v>32.0</v>
      </c>
      <c r="C14041" s="3" t="s">
        <v>12673</v>
      </c>
      <c r="D14041" s="3">
        <v>2.0</v>
      </c>
      <c r="E14041" s="3" t="s">
        <v>12674</v>
      </c>
      <c r="F14041" s="3">
        <v>3.0</v>
      </c>
      <c r="G14041" s="3">
        <v>2.0</v>
      </c>
      <c r="H14041" s="3" t="s">
        <v>10957</v>
      </c>
      <c r="I14041" s="3" t="s">
        <v>1616</v>
      </c>
      <c r="J14041" s="3" t="s">
        <v>1617</v>
      </c>
      <c r="K14041" s="3" t="s">
        <v>24</v>
      </c>
      <c r="L14041" s="3">
        <v>17.0</v>
      </c>
      <c r="M14041" s="3" t="s">
        <v>30</v>
      </c>
      <c r="N14041" s="3" t="s">
        <v>11580</v>
      </c>
      <c r="O14041" s="3" t="s">
        <v>10742</v>
      </c>
      <c r="P14041" s="4">
        <v>18814.0</v>
      </c>
      <c r="Q14041" s="3" t="s">
        <v>49</v>
      </c>
      <c r="S14041" s="3" t="s">
        <v>34</v>
      </c>
    </row>
    <row r="14042">
      <c r="A14042" s="2">
        <v>42318.714907407404</v>
      </c>
      <c r="B14042" s="3">
        <v>32.0</v>
      </c>
      <c r="C14042" s="3" t="s">
        <v>12673</v>
      </c>
      <c r="D14042" s="3">
        <v>59.0</v>
      </c>
      <c r="E14042" s="3" t="s">
        <v>12683</v>
      </c>
      <c r="F14042" s="3">
        <v>3.0</v>
      </c>
      <c r="G14042" s="3">
        <v>2.0</v>
      </c>
      <c r="H14042" s="3" t="s">
        <v>10957</v>
      </c>
      <c r="I14042" s="3" t="s">
        <v>1616</v>
      </c>
      <c r="J14042" s="3" t="s">
        <v>1617</v>
      </c>
      <c r="K14042" s="3" t="s">
        <v>272</v>
      </c>
      <c r="L14042" s="3">
        <v>1.0</v>
      </c>
      <c r="M14042" s="3" t="s">
        <v>25</v>
      </c>
      <c r="N14042" s="3" t="s">
        <v>12975</v>
      </c>
      <c r="O14042" s="3" t="s">
        <v>371</v>
      </c>
      <c r="P14042" s="4">
        <v>24322.0</v>
      </c>
      <c r="Q14042" s="3" t="s">
        <v>372</v>
      </c>
      <c r="S14042" s="3" t="s">
        <v>34</v>
      </c>
    </row>
    <row r="14043">
      <c r="A14043" s="2">
        <v>42318.714907407404</v>
      </c>
      <c r="B14043" s="3">
        <v>32.0</v>
      </c>
      <c r="C14043" s="3" t="s">
        <v>12673</v>
      </c>
      <c r="D14043" s="3">
        <v>59.0</v>
      </c>
      <c r="E14043" s="3" t="s">
        <v>12683</v>
      </c>
      <c r="F14043" s="3">
        <v>3.0</v>
      </c>
      <c r="G14043" s="3">
        <v>2.0</v>
      </c>
      <c r="H14043" s="3" t="s">
        <v>10957</v>
      </c>
      <c r="I14043" s="3" t="s">
        <v>1616</v>
      </c>
      <c r="J14043" s="3" t="s">
        <v>1617</v>
      </c>
      <c r="K14043" s="3" t="s">
        <v>24</v>
      </c>
      <c r="L14043" s="3">
        <v>2.0</v>
      </c>
      <c r="M14043" s="3" t="s">
        <v>30</v>
      </c>
      <c r="N14043" s="3" t="s">
        <v>12855</v>
      </c>
      <c r="O14043" s="3" t="s">
        <v>803</v>
      </c>
      <c r="P14043" s="4">
        <v>19190.0</v>
      </c>
      <c r="Q14043" s="3" t="s">
        <v>105</v>
      </c>
      <c r="S14043" s="3" t="s">
        <v>34</v>
      </c>
    </row>
    <row r="14044">
      <c r="A14044" s="2">
        <v>42318.714907407404</v>
      </c>
      <c r="B14044" s="3">
        <v>32.0</v>
      </c>
      <c r="C14044" s="3" t="s">
        <v>12673</v>
      </c>
      <c r="D14044" s="3">
        <v>59.0</v>
      </c>
      <c r="E14044" s="3" t="s">
        <v>12683</v>
      </c>
      <c r="F14044" s="3">
        <v>3.0</v>
      </c>
      <c r="G14044" s="3">
        <v>2.0</v>
      </c>
      <c r="H14044" s="3" t="s">
        <v>10957</v>
      </c>
      <c r="I14044" s="3" t="s">
        <v>1616</v>
      </c>
      <c r="J14044" s="3" t="s">
        <v>1617</v>
      </c>
      <c r="K14044" s="3" t="s">
        <v>24</v>
      </c>
      <c r="L14044" s="3">
        <v>3.0</v>
      </c>
      <c r="M14044" s="3" t="s">
        <v>25</v>
      </c>
      <c r="N14044" s="3" t="s">
        <v>12976</v>
      </c>
      <c r="O14044" s="3" t="s">
        <v>243</v>
      </c>
      <c r="P14044" s="4">
        <v>27061.0</v>
      </c>
      <c r="Q14044" s="3" t="s">
        <v>37</v>
      </c>
      <c r="S14044" s="3" t="s">
        <v>34</v>
      </c>
    </row>
    <row r="14045">
      <c r="A14045" s="2">
        <v>42318.714907407404</v>
      </c>
      <c r="B14045" s="3">
        <v>32.0</v>
      </c>
      <c r="C14045" s="3" t="s">
        <v>12673</v>
      </c>
      <c r="D14045" s="3">
        <v>59.0</v>
      </c>
      <c r="E14045" s="3" t="s">
        <v>12683</v>
      </c>
      <c r="F14045" s="3">
        <v>3.0</v>
      </c>
      <c r="G14045" s="3">
        <v>2.0</v>
      </c>
      <c r="H14045" s="3" t="s">
        <v>10957</v>
      </c>
      <c r="I14045" s="3" t="s">
        <v>1616</v>
      </c>
      <c r="J14045" s="3" t="s">
        <v>1617</v>
      </c>
      <c r="K14045" s="3" t="s">
        <v>24</v>
      </c>
      <c r="L14045" s="3">
        <v>4.0</v>
      </c>
      <c r="M14045" s="3" t="s">
        <v>30</v>
      </c>
      <c r="N14045" s="3" t="s">
        <v>12977</v>
      </c>
      <c r="O14045" s="3" t="s">
        <v>1762</v>
      </c>
      <c r="P14045" s="4">
        <v>23902.0</v>
      </c>
      <c r="Q14045" s="3" t="s">
        <v>115</v>
      </c>
      <c r="S14045" s="3" t="s">
        <v>34</v>
      </c>
    </row>
    <row r="14046">
      <c r="A14046" s="2">
        <v>42318.714907407404</v>
      </c>
      <c r="B14046" s="3">
        <v>32.0</v>
      </c>
      <c r="C14046" s="3" t="s">
        <v>12673</v>
      </c>
      <c r="D14046" s="3">
        <v>59.0</v>
      </c>
      <c r="E14046" s="3" t="s">
        <v>12683</v>
      </c>
      <c r="F14046" s="3">
        <v>3.0</v>
      </c>
      <c r="G14046" s="3">
        <v>2.0</v>
      </c>
      <c r="H14046" s="3" t="s">
        <v>10957</v>
      </c>
      <c r="I14046" s="3" t="s">
        <v>1616</v>
      </c>
      <c r="J14046" s="3" t="s">
        <v>1617</v>
      </c>
      <c r="K14046" s="3" t="s">
        <v>24</v>
      </c>
      <c r="L14046" s="3">
        <v>5.0</v>
      </c>
      <c r="M14046" s="3" t="s">
        <v>25</v>
      </c>
      <c r="N14046" s="3" t="s">
        <v>2040</v>
      </c>
      <c r="O14046" s="3" t="s">
        <v>1068</v>
      </c>
      <c r="P14046" s="4">
        <v>23225.0</v>
      </c>
      <c r="Q14046" s="3" t="s">
        <v>132</v>
      </c>
      <c r="S14046" s="3" t="s">
        <v>34</v>
      </c>
    </row>
    <row r="14047">
      <c r="A14047" s="2">
        <v>42318.714907407404</v>
      </c>
      <c r="B14047" s="3">
        <v>32.0</v>
      </c>
      <c r="C14047" s="3" t="s">
        <v>12673</v>
      </c>
      <c r="D14047" s="3">
        <v>59.0</v>
      </c>
      <c r="E14047" s="3" t="s">
        <v>12683</v>
      </c>
      <c r="F14047" s="3">
        <v>3.0</v>
      </c>
      <c r="G14047" s="3">
        <v>2.0</v>
      </c>
      <c r="H14047" s="3" t="s">
        <v>10957</v>
      </c>
      <c r="I14047" s="3" t="s">
        <v>1616</v>
      </c>
      <c r="J14047" s="3" t="s">
        <v>1617</v>
      </c>
      <c r="K14047" s="3" t="s">
        <v>24</v>
      </c>
      <c r="L14047" s="3">
        <v>6.0</v>
      </c>
      <c r="M14047" s="3" t="s">
        <v>30</v>
      </c>
      <c r="N14047" s="3" t="s">
        <v>12978</v>
      </c>
      <c r="O14047" s="3" t="s">
        <v>1021</v>
      </c>
      <c r="P14047" s="4">
        <v>20305.0</v>
      </c>
      <c r="Q14047" s="3" t="s">
        <v>132</v>
      </c>
      <c r="S14047" s="3" t="s">
        <v>34</v>
      </c>
    </row>
    <row r="14048">
      <c r="A14048" s="2">
        <v>42318.714907407404</v>
      </c>
      <c r="B14048" s="3">
        <v>32.0</v>
      </c>
      <c r="C14048" s="3" t="s">
        <v>12673</v>
      </c>
      <c r="D14048" s="3">
        <v>59.0</v>
      </c>
      <c r="E14048" s="3" t="s">
        <v>12683</v>
      </c>
      <c r="F14048" s="3">
        <v>3.0</v>
      </c>
      <c r="G14048" s="3">
        <v>2.0</v>
      </c>
      <c r="H14048" s="3" t="s">
        <v>10957</v>
      </c>
      <c r="I14048" s="3" t="s">
        <v>1616</v>
      </c>
      <c r="J14048" s="3" t="s">
        <v>1617</v>
      </c>
      <c r="K14048" s="3" t="s">
        <v>24</v>
      </c>
      <c r="L14048" s="3">
        <v>7.0</v>
      </c>
      <c r="M14048" s="3" t="s">
        <v>25</v>
      </c>
      <c r="N14048" s="3" t="s">
        <v>12979</v>
      </c>
      <c r="O14048" s="3" t="s">
        <v>27</v>
      </c>
      <c r="P14048" s="4">
        <v>23676.0</v>
      </c>
      <c r="Q14048" s="3" t="s">
        <v>228</v>
      </c>
      <c r="S14048" s="3" t="s">
        <v>34</v>
      </c>
    </row>
    <row r="14049">
      <c r="A14049" s="2">
        <v>42318.714907407404</v>
      </c>
      <c r="B14049" s="3">
        <v>32.0</v>
      </c>
      <c r="C14049" s="3" t="s">
        <v>12673</v>
      </c>
      <c r="D14049" s="3">
        <v>59.0</v>
      </c>
      <c r="E14049" s="3" t="s">
        <v>12683</v>
      </c>
      <c r="F14049" s="3">
        <v>3.0</v>
      </c>
      <c r="G14049" s="3">
        <v>2.0</v>
      </c>
      <c r="H14049" s="3" t="s">
        <v>10957</v>
      </c>
      <c r="I14049" s="3" t="s">
        <v>1616</v>
      </c>
      <c r="J14049" s="3" t="s">
        <v>1617</v>
      </c>
      <c r="K14049" s="3" t="s">
        <v>24</v>
      </c>
      <c r="L14049" s="3">
        <v>8.0</v>
      </c>
      <c r="M14049" s="3" t="s">
        <v>30</v>
      </c>
      <c r="N14049" s="3" t="s">
        <v>12980</v>
      </c>
      <c r="O14049" s="3" t="s">
        <v>440</v>
      </c>
      <c r="P14049" s="4">
        <v>23817.0</v>
      </c>
      <c r="Q14049" s="3" t="s">
        <v>37</v>
      </c>
      <c r="S14049" s="3" t="s">
        <v>34</v>
      </c>
    </row>
    <row r="14050">
      <c r="A14050" s="2">
        <v>42318.714907407404</v>
      </c>
      <c r="B14050" s="3">
        <v>32.0</v>
      </c>
      <c r="C14050" s="3" t="s">
        <v>12673</v>
      </c>
      <c r="D14050" s="3">
        <v>59.0</v>
      </c>
      <c r="E14050" s="3" t="s">
        <v>12683</v>
      </c>
      <c r="F14050" s="3">
        <v>3.0</v>
      </c>
      <c r="G14050" s="3">
        <v>2.0</v>
      </c>
      <c r="H14050" s="3" t="s">
        <v>10957</v>
      </c>
      <c r="I14050" s="3" t="s">
        <v>1616</v>
      </c>
      <c r="J14050" s="3" t="s">
        <v>1617</v>
      </c>
      <c r="K14050" s="3" t="s">
        <v>24</v>
      </c>
      <c r="L14050" s="3">
        <v>9.0</v>
      </c>
      <c r="M14050" s="3" t="s">
        <v>25</v>
      </c>
      <c r="N14050" s="3" t="s">
        <v>12981</v>
      </c>
      <c r="O14050" s="3" t="s">
        <v>492</v>
      </c>
      <c r="P14050" s="4">
        <v>20905.0</v>
      </c>
      <c r="Q14050" s="3" t="s">
        <v>372</v>
      </c>
      <c r="S14050" s="3" t="s">
        <v>34</v>
      </c>
    </row>
    <row r="14051">
      <c r="A14051" s="2">
        <v>42318.714907407404</v>
      </c>
      <c r="B14051" s="3">
        <v>32.0</v>
      </c>
      <c r="C14051" s="3" t="s">
        <v>12673</v>
      </c>
      <c r="D14051" s="3">
        <v>59.0</v>
      </c>
      <c r="E14051" s="3" t="s">
        <v>12683</v>
      </c>
      <c r="F14051" s="3">
        <v>3.0</v>
      </c>
      <c r="G14051" s="3">
        <v>2.0</v>
      </c>
      <c r="H14051" s="3" t="s">
        <v>10957</v>
      </c>
      <c r="I14051" s="3" t="s">
        <v>1616</v>
      </c>
      <c r="J14051" s="3" t="s">
        <v>1617</v>
      </c>
      <c r="K14051" s="3" t="s">
        <v>24</v>
      </c>
      <c r="L14051" s="3">
        <v>10.0</v>
      </c>
      <c r="M14051" s="3" t="s">
        <v>30</v>
      </c>
      <c r="N14051" s="3" t="s">
        <v>12982</v>
      </c>
      <c r="O14051" s="3" t="s">
        <v>12616</v>
      </c>
      <c r="P14051" s="4">
        <v>26555.0</v>
      </c>
      <c r="Q14051" s="3" t="s">
        <v>372</v>
      </c>
      <c r="S14051" s="3" t="s">
        <v>34</v>
      </c>
    </row>
    <row r="14052">
      <c r="A14052" s="2">
        <v>42318.714907407404</v>
      </c>
      <c r="B14052" s="3">
        <v>32.0</v>
      </c>
      <c r="C14052" s="3" t="s">
        <v>12673</v>
      </c>
      <c r="D14052" s="3">
        <v>59.0</v>
      </c>
      <c r="E14052" s="3" t="s">
        <v>12683</v>
      </c>
      <c r="F14052" s="3">
        <v>3.0</v>
      </c>
      <c r="G14052" s="3">
        <v>2.0</v>
      </c>
      <c r="H14052" s="3" t="s">
        <v>10957</v>
      </c>
      <c r="I14052" s="3" t="s">
        <v>1616</v>
      </c>
      <c r="J14052" s="3" t="s">
        <v>1617</v>
      </c>
      <c r="K14052" s="3" t="s">
        <v>24</v>
      </c>
      <c r="L14052" s="3">
        <v>11.0</v>
      </c>
      <c r="M14052" s="3" t="s">
        <v>25</v>
      </c>
      <c r="N14052" s="3" t="s">
        <v>12983</v>
      </c>
      <c r="O14052" s="3" t="s">
        <v>141</v>
      </c>
      <c r="P14052" s="4">
        <v>21895.0</v>
      </c>
      <c r="Q14052" s="3" t="s">
        <v>228</v>
      </c>
      <c r="S14052" s="3" t="s">
        <v>34</v>
      </c>
    </row>
    <row r="14053">
      <c r="A14053" s="2">
        <v>42318.714907407404</v>
      </c>
      <c r="B14053" s="3">
        <v>32.0</v>
      </c>
      <c r="C14053" s="3" t="s">
        <v>12673</v>
      </c>
      <c r="D14053" s="3">
        <v>59.0</v>
      </c>
      <c r="E14053" s="3" t="s">
        <v>12683</v>
      </c>
      <c r="F14053" s="3">
        <v>3.0</v>
      </c>
      <c r="G14053" s="3">
        <v>2.0</v>
      </c>
      <c r="H14053" s="3" t="s">
        <v>10957</v>
      </c>
      <c r="I14053" s="3" t="s">
        <v>1616</v>
      </c>
      <c r="J14053" s="3" t="s">
        <v>1617</v>
      </c>
      <c r="K14053" s="3" t="s">
        <v>24</v>
      </c>
      <c r="L14053" s="3">
        <v>12.0</v>
      </c>
      <c r="M14053" s="3" t="s">
        <v>30</v>
      </c>
      <c r="N14053" s="3" t="s">
        <v>12984</v>
      </c>
      <c r="O14053" s="3" t="s">
        <v>307</v>
      </c>
      <c r="P14053" s="4">
        <v>20255.0</v>
      </c>
      <c r="Q14053" s="3" t="s">
        <v>60</v>
      </c>
      <c r="S14053" s="3" t="s">
        <v>34</v>
      </c>
    </row>
    <row r="14054">
      <c r="A14054" s="2">
        <v>42318.714907407404</v>
      </c>
      <c r="B14054" s="3">
        <v>32.0</v>
      </c>
      <c r="C14054" s="3" t="s">
        <v>12673</v>
      </c>
      <c r="D14054" s="3">
        <v>59.0</v>
      </c>
      <c r="E14054" s="3" t="s">
        <v>12683</v>
      </c>
      <c r="F14054" s="3">
        <v>3.0</v>
      </c>
      <c r="G14054" s="3">
        <v>2.0</v>
      </c>
      <c r="H14054" s="3" t="s">
        <v>10957</v>
      </c>
      <c r="I14054" s="3" t="s">
        <v>1616</v>
      </c>
      <c r="J14054" s="3" t="s">
        <v>1617</v>
      </c>
      <c r="K14054" s="3" t="s">
        <v>24</v>
      </c>
      <c r="L14054" s="3">
        <v>13.0</v>
      </c>
      <c r="M14054" s="3" t="s">
        <v>25</v>
      </c>
      <c r="N14054" s="3" t="s">
        <v>12985</v>
      </c>
      <c r="O14054" s="3" t="s">
        <v>421</v>
      </c>
      <c r="P14054" s="4">
        <v>22435.0</v>
      </c>
      <c r="Q14054" s="3" t="s">
        <v>132</v>
      </c>
      <c r="S14054" s="3" t="s">
        <v>34</v>
      </c>
    </row>
    <row r="14055">
      <c r="A14055" s="2">
        <v>42318.714907407404</v>
      </c>
      <c r="B14055" s="3">
        <v>32.0</v>
      </c>
      <c r="C14055" s="3" t="s">
        <v>12673</v>
      </c>
      <c r="D14055" s="3">
        <v>59.0</v>
      </c>
      <c r="E14055" s="3" t="s">
        <v>12683</v>
      </c>
      <c r="F14055" s="3">
        <v>3.0</v>
      </c>
      <c r="G14055" s="3">
        <v>2.0</v>
      </c>
      <c r="H14055" s="3" t="s">
        <v>10957</v>
      </c>
      <c r="I14055" s="3" t="s">
        <v>1616</v>
      </c>
      <c r="J14055" s="3" t="s">
        <v>1617</v>
      </c>
      <c r="K14055" s="3" t="s">
        <v>24</v>
      </c>
      <c r="L14055" s="3">
        <v>14.0</v>
      </c>
      <c r="M14055" s="3" t="s">
        <v>30</v>
      </c>
      <c r="N14055" s="3" t="s">
        <v>12986</v>
      </c>
      <c r="O14055" s="3" t="s">
        <v>905</v>
      </c>
      <c r="P14055" s="4">
        <v>20336.0</v>
      </c>
      <c r="Q14055" s="3" t="s">
        <v>49</v>
      </c>
      <c r="S14055" s="3" t="s">
        <v>34</v>
      </c>
    </row>
    <row r="14056">
      <c r="A14056" s="2">
        <v>42318.714907407404</v>
      </c>
      <c r="B14056" s="3">
        <v>32.0</v>
      </c>
      <c r="C14056" s="3" t="s">
        <v>12673</v>
      </c>
      <c r="D14056" s="3">
        <v>59.0</v>
      </c>
      <c r="E14056" s="3" t="s">
        <v>12683</v>
      </c>
      <c r="F14056" s="3">
        <v>3.0</v>
      </c>
      <c r="G14056" s="3">
        <v>2.0</v>
      </c>
      <c r="H14056" s="3" t="s">
        <v>10957</v>
      </c>
      <c r="I14056" s="3" t="s">
        <v>1616</v>
      </c>
      <c r="J14056" s="3" t="s">
        <v>1617</v>
      </c>
      <c r="K14056" s="3" t="s">
        <v>24</v>
      </c>
      <c r="L14056" s="3">
        <v>15.0</v>
      </c>
      <c r="M14056" s="3" t="s">
        <v>25</v>
      </c>
      <c r="N14056" s="3" t="s">
        <v>835</v>
      </c>
      <c r="O14056" s="3" t="s">
        <v>48</v>
      </c>
      <c r="P14056" s="4">
        <v>24157.0</v>
      </c>
      <c r="Q14056" s="3" t="s">
        <v>132</v>
      </c>
      <c r="S14056" s="3" t="s">
        <v>34</v>
      </c>
    </row>
    <row r="14057">
      <c r="A14057" s="2">
        <v>42318.714907407404</v>
      </c>
      <c r="B14057" s="3">
        <v>32.0</v>
      </c>
      <c r="C14057" s="3" t="s">
        <v>12673</v>
      </c>
      <c r="D14057" s="3">
        <v>59.0</v>
      </c>
      <c r="E14057" s="3" t="s">
        <v>12683</v>
      </c>
      <c r="F14057" s="3">
        <v>3.0</v>
      </c>
      <c r="G14057" s="3">
        <v>2.0</v>
      </c>
      <c r="H14057" s="3" t="s">
        <v>10957</v>
      </c>
      <c r="I14057" s="3" t="s">
        <v>1616</v>
      </c>
      <c r="J14057" s="3" t="s">
        <v>1617</v>
      </c>
      <c r="K14057" s="3" t="s">
        <v>24</v>
      </c>
      <c r="L14057" s="3">
        <v>16.0</v>
      </c>
      <c r="M14057" s="3" t="s">
        <v>30</v>
      </c>
      <c r="N14057" s="3" t="s">
        <v>12987</v>
      </c>
      <c r="O14057" s="3" t="s">
        <v>163</v>
      </c>
      <c r="P14057" s="4">
        <v>27151.0</v>
      </c>
      <c r="Q14057" s="3" t="s">
        <v>37</v>
      </c>
      <c r="S14057" s="3" t="s">
        <v>34</v>
      </c>
    </row>
    <row r="14058">
      <c r="A14058" s="2">
        <v>42318.714907407404</v>
      </c>
      <c r="B14058" s="3">
        <v>32.0</v>
      </c>
      <c r="C14058" s="3" t="s">
        <v>12673</v>
      </c>
      <c r="D14058" s="3">
        <v>59.0</v>
      </c>
      <c r="E14058" s="3" t="s">
        <v>12683</v>
      </c>
      <c r="F14058" s="3">
        <v>3.0</v>
      </c>
      <c r="G14058" s="3">
        <v>2.0</v>
      </c>
      <c r="H14058" s="3" t="s">
        <v>10957</v>
      </c>
      <c r="I14058" s="3" t="s">
        <v>1616</v>
      </c>
      <c r="J14058" s="3" t="s">
        <v>1617</v>
      </c>
      <c r="K14058" s="3" t="s">
        <v>24</v>
      </c>
      <c r="L14058" s="3">
        <v>17.0</v>
      </c>
      <c r="M14058" s="3" t="s">
        <v>25</v>
      </c>
      <c r="N14058" s="3" t="s">
        <v>12988</v>
      </c>
      <c r="O14058" s="3" t="s">
        <v>692</v>
      </c>
      <c r="P14058" s="4">
        <v>20876.0</v>
      </c>
      <c r="Q14058" s="3" t="s">
        <v>372</v>
      </c>
      <c r="S14058" s="3" t="s">
        <v>34</v>
      </c>
    </row>
    <row r="14059">
      <c r="A14059" s="2">
        <v>42318.714907407404</v>
      </c>
      <c r="B14059" s="3">
        <v>32.0</v>
      </c>
      <c r="C14059" s="3" t="s">
        <v>12673</v>
      </c>
      <c r="D14059" s="3">
        <v>59.0</v>
      </c>
      <c r="E14059" s="3" t="s">
        <v>12683</v>
      </c>
      <c r="F14059" s="3">
        <v>3.0</v>
      </c>
      <c r="G14059" s="3">
        <v>2.0</v>
      </c>
      <c r="H14059" s="3" t="s">
        <v>10957</v>
      </c>
      <c r="I14059" s="3" t="s">
        <v>1616</v>
      </c>
      <c r="J14059" s="3" t="s">
        <v>1617</v>
      </c>
      <c r="K14059" s="3" t="s">
        <v>24</v>
      </c>
      <c r="L14059" s="3">
        <v>18.0</v>
      </c>
      <c r="M14059" s="3" t="s">
        <v>30</v>
      </c>
      <c r="N14059" s="3" t="s">
        <v>12989</v>
      </c>
      <c r="O14059" s="3" t="s">
        <v>89</v>
      </c>
      <c r="P14059" s="4">
        <v>22154.0</v>
      </c>
      <c r="Q14059" s="3" t="s">
        <v>228</v>
      </c>
      <c r="S14059" s="3" t="s">
        <v>34</v>
      </c>
    </row>
    <row r="14060">
      <c r="A14060" s="2">
        <v>42318.714907407404</v>
      </c>
      <c r="B14060" s="3">
        <v>32.0</v>
      </c>
      <c r="C14060" s="3" t="s">
        <v>12673</v>
      </c>
      <c r="D14060" s="3">
        <v>59.0</v>
      </c>
      <c r="E14060" s="3" t="s">
        <v>12683</v>
      </c>
      <c r="F14060" s="3">
        <v>3.0</v>
      </c>
      <c r="G14060" s="3">
        <v>2.0</v>
      </c>
      <c r="H14060" s="3" t="s">
        <v>10957</v>
      </c>
      <c r="I14060" s="3" t="s">
        <v>1616</v>
      </c>
      <c r="J14060" s="3" t="s">
        <v>1617</v>
      </c>
      <c r="K14060" s="3" t="s">
        <v>24</v>
      </c>
      <c r="L14060" s="3">
        <v>19.0</v>
      </c>
      <c r="M14060" s="3" t="s">
        <v>25</v>
      </c>
      <c r="N14060" s="3" t="s">
        <v>2617</v>
      </c>
      <c r="O14060" s="3" t="s">
        <v>421</v>
      </c>
      <c r="P14060" s="4">
        <v>27664.0</v>
      </c>
      <c r="Q14060" s="3" t="s">
        <v>372</v>
      </c>
      <c r="S14060" s="3" t="s">
        <v>34</v>
      </c>
    </row>
    <row r="14061">
      <c r="A14061" s="2">
        <v>42318.714907407404</v>
      </c>
      <c r="B14061" s="3">
        <v>32.0</v>
      </c>
      <c r="C14061" s="3" t="s">
        <v>12673</v>
      </c>
      <c r="D14061" s="3">
        <v>59.0</v>
      </c>
      <c r="E14061" s="3" t="s">
        <v>12683</v>
      </c>
      <c r="F14061" s="3">
        <v>3.0</v>
      </c>
      <c r="G14061" s="3">
        <v>2.0</v>
      </c>
      <c r="H14061" s="3" t="s">
        <v>10957</v>
      </c>
      <c r="I14061" s="3" t="s">
        <v>1616</v>
      </c>
      <c r="J14061" s="3" t="s">
        <v>1617</v>
      </c>
      <c r="K14061" s="3" t="s">
        <v>24</v>
      </c>
      <c r="L14061" s="3">
        <v>20.0</v>
      </c>
      <c r="M14061" s="3" t="s">
        <v>30</v>
      </c>
      <c r="N14061" s="3" t="s">
        <v>12990</v>
      </c>
      <c r="O14061" s="3" t="s">
        <v>1074</v>
      </c>
      <c r="P14061" s="4">
        <v>23730.0</v>
      </c>
      <c r="Q14061" s="3" t="s">
        <v>372</v>
      </c>
      <c r="S14061" s="3" t="s">
        <v>34</v>
      </c>
    </row>
    <row r="14062">
      <c r="A14062" s="2">
        <v>42318.714907407404</v>
      </c>
      <c r="B14062" s="3">
        <v>32.0</v>
      </c>
      <c r="C14062" s="3" t="s">
        <v>12673</v>
      </c>
      <c r="D14062" s="3">
        <v>59.0</v>
      </c>
      <c r="E14062" s="3" t="s">
        <v>12683</v>
      </c>
      <c r="F14062" s="3">
        <v>3.0</v>
      </c>
      <c r="G14062" s="3">
        <v>2.0</v>
      </c>
      <c r="H14062" s="3" t="s">
        <v>10957</v>
      </c>
      <c r="I14062" s="3" t="s">
        <v>1616</v>
      </c>
      <c r="J14062" s="3" t="s">
        <v>1617</v>
      </c>
      <c r="K14062" s="3" t="s">
        <v>24</v>
      </c>
      <c r="L14062" s="3">
        <v>21.0</v>
      </c>
      <c r="M14062" s="3" t="s">
        <v>25</v>
      </c>
      <c r="N14062" s="3" t="s">
        <v>12991</v>
      </c>
      <c r="O14062" s="3" t="s">
        <v>1102</v>
      </c>
      <c r="P14062" s="4">
        <v>19551.0</v>
      </c>
      <c r="Q14062" s="3" t="s">
        <v>372</v>
      </c>
      <c r="S14062" s="3" t="s">
        <v>34</v>
      </c>
    </row>
    <row r="14063">
      <c r="A14063" s="2">
        <v>42318.714907407404</v>
      </c>
      <c r="B14063" s="3">
        <v>32.0</v>
      </c>
      <c r="C14063" s="3" t="s">
        <v>12673</v>
      </c>
      <c r="D14063" s="3">
        <v>59.0</v>
      </c>
      <c r="E14063" s="3" t="s">
        <v>12683</v>
      </c>
      <c r="F14063" s="3">
        <v>3.0</v>
      </c>
      <c r="G14063" s="3">
        <v>2.0</v>
      </c>
      <c r="H14063" s="3" t="s">
        <v>10957</v>
      </c>
      <c r="I14063" s="3" t="s">
        <v>1616</v>
      </c>
      <c r="J14063" s="3" t="s">
        <v>1617</v>
      </c>
      <c r="K14063" s="3" t="s">
        <v>24</v>
      </c>
      <c r="L14063" s="3">
        <v>22.0</v>
      </c>
      <c r="M14063" s="3" t="s">
        <v>30</v>
      </c>
      <c r="N14063" s="3" t="s">
        <v>2596</v>
      </c>
      <c r="O14063" s="3" t="s">
        <v>171</v>
      </c>
      <c r="P14063" s="4">
        <v>18622.0</v>
      </c>
      <c r="Q14063" s="3" t="s">
        <v>132</v>
      </c>
      <c r="S14063" s="3" t="s">
        <v>34</v>
      </c>
    </row>
    <row r="14064">
      <c r="A14064" s="2">
        <v>42318.714907407404</v>
      </c>
      <c r="B14064" s="3">
        <v>32.0</v>
      </c>
      <c r="C14064" s="3" t="s">
        <v>12673</v>
      </c>
      <c r="D14064" s="3">
        <v>59.0</v>
      </c>
      <c r="E14064" s="3" t="s">
        <v>12683</v>
      </c>
      <c r="F14064" s="3">
        <v>3.0</v>
      </c>
      <c r="G14064" s="3">
        <v>2.0</v>
      </c>
      <c r="H14064" s="3" t="s">
        <v>10957</v>
      </c>
      <c r="I14064" s="3" t="s">
        <v>1616</v>
      </c>
      <c r="J14064" s="3" t="s">
        <v>1617</v>
      </c>
      <c r="K14064" s="3" t="s">
        <v>24</v>
      </c>
      <c r="L14064" s="3">
        <v>23.0</v>
      </c>
      <c r="M14064" s="3" t="s">
        <v>25</v>
      </c>
      <c r="N14064" s="3" t="s">
        <v>12992</v>
      </c>
      <c r="O14064" s="3" t="s">
        <v>243</v>
      </c>
      <c r="P14064" s="4">
        <v>24909.0</v>
      </c>
      <c r="Q14064" s="3" t="s">
        <v>37</v>
      </c>
      <c r="S14064" s="3" t="s">
        <v>34</v>
      </c>
    </row>
    <row r="14065">
      <c r="A14065" s="2">
        <v>42318.714907407404</v>
      </c>
      <c r="B14065" s="3">
        <v>32.0</v>
      </c>
      <c r="C14065" s="3" t="s">
        <v>12673</v>
      </c>
      <c r="D14065" s="3">
        <v>59.0</v>
      </c>
      <c r="E14065" s="3" t="s">
        <v>12683</v>
      </c>
      <c r="F14065" s="3">
        <v>3.0</v>
      </c>
      <c r="G14065" s="3">
        <v>2.0</v>
      </c>
      <c r="H14065" s="3" t="s">
        <v>10957</v>
      </c>
      <c r="I14065" s="3" t="s">
        <v>1616</v>
      </c>
      <c r="J14065" s="3" t="s">
        <v>1617</v>
      </c>
      <c r="K14065" s="3" t="s">
        <v>24</v>
      </c>
      <c r="L14065" s="3">
        <v>24.0</v>
      </c>
      <c r="M14065" s="3" t="s">
        <v>30</v>
      </c>
      <c r="N14065" s="3" t="s">
        <v>12993</v>
      </c>
      <c r="O14065" s="3" t="s">
        <v>89</v>
      </c>
      <c r="P14065" s="4">
        <v>18877.0</v>
      </c>
      <c r="Q14065" s="3" t="s">
        <v>49</v>
      </c>
      <c r="S14065" s="3" t="s">
        <v>34</v>
      </c>
    </row>
    <row r="14066">
      <c r="A14066" s="2">
        <v>42318.714907407404</v>
      </c>
      <c r="B14066" s="3">
        <v>32.0</v>
      </c>
      <c r="C14066" s="3" t="s">
        <v>12673</v>
      </c>
      <c r="D14066" s="3">
        <v>59.0</v>
      </c>
      <c r="E14066" s="3" t="s">
        <v>12683</v>
      </c>
      <c r="F14066" s="3">
        <v>3.0</v>
      </c>
      <c r="G14066" s="3">
        <v>2.0</v>
      </c>
      <c r="H14066" s="3" t="s">
        <v>10957</v>
      </c>
      <c r="I14066" s="3" t="s">
        <v>1616</v>
      </c>
      <c r="J14066" s="3" t="s">
        <v>1617</v>
      </c>
      <c r="K14066" s="3" t="s">
        <v>24</v>
      </c>
      <c r="L14066" s="3">
        <v>25.0</v>
      </c>
      <c r="M14066" s="3" t="s">
        <v>25</v>
      </c>
      <c r="N14066" s="3" t="s">
        <v>12994</v>
      </c>
      <c r="O14066" s="3" t="s">
        <v>4448</v>
      </c>
      <c r="P14066" s="4">
        <v>19938.0</v>
      </c>
      <c r="Q14066" s="3" t="s">
        <v>37</v>
      </c>
      <c r="S14066" s="3" t="s">
        <v>34</v>
      </c>
    </row>
    <row r="14067">
      <c r="A14067" s="2">
        <v>42318.714907407404</v>
      </c>
      <c r="B14067" s="3">
        <v>32.0</v>
      </c>
      <c r="C14067" s="3" t="s">
        <v>12673</v>
      </c>
      <c r="D14067" s="3">
        <v>59.0</v>
      </c>
      <c r="E14067" s="3" t="s">
        <v>12683</v>
      </c>
      <c r="F14067" s="3">
        <v>3.0</v>
      </c>
      <c r="G14067" s="3">
        <v>2.0</v>
      </c>
      <c r="H14067" s="3" t="s">
        <v>10957</v>
      </c>
      <c r="I14067" s="3" t="s">
        <v>1616</v>
      </c>
      <c r="J14067" s="3" t="s">
        <v>1617</v>
      </c>
      <c r="K14067" s="3" t="s">
        <v>24</v>
      </c>
      <c r="L14067" s="3">
        <v>26.0</v>
      </c>
      <c r="M14067" s="3" t="s">
        <v>30</v>
      </c>
      <c r="N14067" s="3" t="s">
        <v>12995</v>
      </c>
      <c r="O14067" s="3" t="s">
        <v>1547</v>
      </c>
      <c r="P14067" s="4">
        <v>21060.0</v>
      </c>
      <c r="Q14067" s="3" t="s">
        <v>37</v>
      </c>
      <c r="S14067" s="3" t="s">
        <v>34</v>
      </c>
    </row>
    <row r="14068">
      <c r="A14068" s="2">
        <v>42318.714907407404</v>
      </c>
      <c r="B14068" s="3">
        <v>32.0</v>
      </c>
      <c r="C14068" s="3" t="s">
        <v>12673</v>
      </c>
      <c r="D14068" s="3">
        <v>59.0</v>
      </c>
      <c r="E14068" s="3" t="s">
        <v>12683</v>
      </c>
      <c r="F14068" s="3">
        <v>3.0</v>
      </c>
      <c r="G14068" s="3">
        <v>2.0</v>
      </c>
      <c r="H14068" s="3" t="s">
        <v>10957</v>
      </c>
      <c r="I14068" s="3" t="s">
        <v>1616</v>
      </c>
      <c r="J14068" s="3" t="s">
        <v>1617</v>
      </c>
      <c r="K14068" s="3" t="s">
        <v>24</v>
      </c>
      <c r="L14068" s="3">
        <v>27.0</v>
      </c>
      <c r="M14068" s="3" t="s">
        <v>25</v>
      </c>
      <c r="N14068" s="3" t="s">
        <v>12996</v>
      </c>
      <c r="O14068" s="3" t="s">
        <v>421</v>
      </c>
      <c r="P14068" s="4">
        <v>23646.0</v>
      </c>
      <c r="Q14068" s="3" t="s">
        <v>132</v>
      </c>
      <c r="S14068" s="3" t="s">
        <v>34</v>
      </c>
    </row>
    <row r="14069">
      <c r="A14069" s="2">
        <v>42318.714907407404</v>
      </c>
      <c r="B14069" s="3">
        <v>32.0</v>
      </c>
      <c r="C14069" s="3" t="s">
        <v>12673</v>
      </c>
      <c r="D14069" s="3">
        <v>59.0</v>
      </c>
      <c r="E14069" s="3" t="s">
        <v>12683</v>
      </c>
      <c r="F14069" s="3">
        <v>3.0</v>
      </c>
      <c r="G14069" s="3">
        <v>2.0</v>
      </c>
      <c r="H14069" s="3" t="s">
        <v>10957</v>
      </c>
      <c r="I14069" s="3" t="s">
        <v>1616</v>
      </c>
      <c r="J14069" s="3" t="s">
        <v>1617</v>
      </c>
      <c r="K14069" s="3" t="s">
        <v>24</v>
      </c>
      <c r="L14069" s="3">
        <v>28.0</v>
      </c>
      <c r="M14069" s="3" t="s">
        <v>30</v>
      </c>
      <c r="N14069" s="3" t="s">
        <v>12997</v>
      </c>
      <c r="O14069" s="3" t="s">
        <v>1336</v>
      </c>
      <c r="P14069" s="4">
        <v>28706.0</v>
      </c>
      <c r="Q14069" s="3" t="s">
        <v>40</v>
      </c>
      <c r="S14069" s="3" t="s">
        <v>34</v>
      </c>
    </row>
    <row r="14070">
      <c r="A14070" s="2">
        <v>42318.714907407404</v>
      </c>
      <c r="B14070" s="3">
        <v>32.0</v>
      </c>
      <c r="C14070" s="3" t="s">
        <v>12673</v>
      </c>
      <c r="D14070" s="3">
        <v>59.0</v>
      </c>
      <c r="E14070" s="3" t="s">
        <v>12683</v>
      </c>
      <c r="F14070" s="3">
        <v>3.0</v>
      </c>
      <c r="G14070" s="3">
        <v>2.0</v>
      </c>
      <c r="H14070" s="3" t="s">
        <v>10957</v>
      </c>
      <c r="I14070" s="3" t="s">
        <v>1616</v>
      </c>
      <c r="J14070" s="3" t="s">
        <v>1617</v>
      </c>
      <c r="K14070" s="3" t="s">
        <v>24</v>
      </c>
      <c r="L14070" s="3">
        <v>29.0</v>
      </c>
      <c r="M14070" s="3" t="s">
        <v>25</v>
      </c>
      <c r="N14070" s="3" t="s">
        <v>12998</v>
      </c>
      <c r="O14070" s="3" t="s">
        <v>196</v>
      </c>
      <c r="P14070" s="4">
        <v>21962.0</v>
      </c>
      <c r="Q14070" s="3" t="s">
        <v>372</v>
      </c>
      <c r="S14070" s="3" t="s">
        <v>34</v>
      </c>
    </row>
    <row r="14071">
      <c r="A14071" s="2">
        <v>42318.714907407404</v>
      </c>
      <c r="B14071" s="3">
        <v>32.0</v>
      </c>
      <c r="C14071" s="3" t="s">
        <v>12673</v>
      </c>
      <c r="D14071" s="3">
        <v>59.0</v>
      </c>
      <c r="E14071" s="3" t="s">
        <v>12683</v>
      </c>
      <c r="F14071" s="3">
        <v>3.0</v>
      </c>
      <c r="G14071" s="3">
        <v>2.0</v>
      </c>
      <c r="H14071" s="3" t="s">
        <v>10957</v>
      </c>
      <c r="I14071" s="3" t="s">
        <v>1616</v>
      </c>
      <c r="J14071" s="3" t="s">
        <v>1617</v>
      </c>
      <c r="K14071" s="3" t="s">
        <v>24</v>
      </c>
      <c r="L14071" s="3">
        <v>30.0</v>
      </c>
      <c r="M14071" s="3" t="s">
        <v>30</v>
      </c>
      <c r="N14071" s="3" t="s">
        <v>12999</v>
      </c>
      <c r="O14071" s="3" t="s">
        <v>368</v>
      </c>
      <c r="P14071" s="4">
        <v>22272.0</v>
      </c>
      <c r="Q14071" s="3" t="s">
        <v>37</v>
      </c>
      <c r="S14071" s="3" t="s">
        <v>34</v>
      </c>
    </row>
    <row r="14072">
      <c r="A14072" s="2">
        <v>42318.714907407404</v>
      </c>
      <c r="B14072" s="3">
        <v>32.0</v>
      </c>
      <c r="C14072" s="3" t="s">
        <v>12673</v>
      </c>
      <c r="D14072" s="3">
        <v>59.0</v>
      </c>
      <c r="E14072" s="3" t="s">
        <v>12683</v>
      </c>
      <c r="F14072" s="3">
        <v>3.0</v>
      </c>
      <c r="G14072" s="3">
        <v>2.0</v>
      </c>
      <c r="H14072" s="3" t="s">
        <v>10957</v>
      </c>
      <c r="I14072" s="3" t="s">
        <v>1616</v>
      </c>
      <c r="J14072" s="3" t="s">
        <v>1617</v>
      </c>
      <c r="K14072" s="3" t="s">
        <v>24</v>
      </c>
      <c r="L14072" s="3">
        <v>31.0</v>
      </c>
      <c r="M14072" s="3" t="s">
        <v>25</v>
      </c>
      <c r="N14072" s="3" t="s">
        <v>13000</v>
      </c>
      <c r="O14072" s="3" t="s">
        <v>1995</v>
      </c>
      <c r="P14072" s="4">
        <v>21053.0</v>
      </c>
      <c r="Q14072" s="3" t="s">
        <v>75</v>
      </c>
      <c r="S14072" s="3" t="s">
        <v>34</v>
      </c>
    </row>
    <row r="14073">
      <c r="A14073" s="2">
        <v>42318.714907407404</v>
      </c>
      <c r="B14073" s="3">
        <v>32.0</v>
      </c>
      <c r="C14073" s="3" t="s">
        <v>12673</v>
      </c>
      <c r="D14073" s="3">
        <v>59.0</v>
      </c>
      <c r="E14073" s="3" t="s">
        <v>12683</v>
      </c>
      <c r="F14073" s="3">
        <v>3.0</v>
      </c>
      <c r="G14073" s="3">
        <v>2.0</v>
      </c>
      <c r="H14073" s="3" t="s">
        <v>10957</v>
      </c>
      <c r="I14073" s="3" t="s">
        <v>1616</v>
      </c>
      <c r="J14073" s="3" t="s">
        <v>1617</v>
      </c>
      <c r="K14073" s="3" t="s">
        <v>24</v>
      </c>
      <c r="L14073" s="3">
        <v>32.0</v>
      </c>
      <c r="M14073" s="3" t="s">
        <v>30</v>
      </c>
      <c r="N14073" s="3" t="s">
        <v>7898</v>
      </c>
      <c r="O14073" s="3" t="s">
        <v>93</v>
      </c>
      <c r="P14073" s="4">
        <v>19598.0</v>
      </c>
      <c r="Q14073" s="3" t="s">
        <v>60</v>
      </c>
      <c r="S14073" s="3" t="s">
        <v>34</v>
      </c>
    </row>
    <row r="14074">
      <c r="A14074" s="2">
        <v>42318.714907407404</v>
      </c>
      <c r="B14074" s="3">
        <v>32.0</v>
      </c>
      <c r="C14074" s="3" t="s">
        <v>12673</v>
      </c>
      <c r="D14074" s="3">
        <v>59.0</v>
      </c>
      <c r="E14074" s="3" t="s">
        <v>12683</v>
      </c>
      <c r="F14074" s="3">
        <v>3.0</v>
      </c>
      <c r="G14074" s="3">
        <v>2.0</v>
      </c>
      <c r="H14074" s="3" t="s">
        <v>10957</v>
      </c>
      <c r="I14074" s="3" t="s">
        <v>1616</v>
      </c>
      <c r="J14074" s="3" t="s">
        <v>1617</v>
      </c>
      <c r="K14074" s="3" t="s">
        <v>24</v>
      </c>
      <c r="L14074" s="3">
        <v>33.0</v>
      </c>
      <c r="M14074" s="3" t="s">
        <v>25</v>
      </c>
      <c r="N14074" s="3" t="s">
        <v>13001</v>
      </c>
      <c r="O14074" s="3" t="s">
        <v>939</v>
      </c>
      <c r="P14074" s="4">
        <v>29984.0</v>
      </c>
      <c r="Q14074" s="3" t="s">
        <v>132</v>
      </c>
      <c r="S14074" s="3" t="s">
        <v>34</v>
      </c>
    </row>
    <row r="14075">
      <c r="A14075" s="2">
        <v>42318.714907407404</v>
      </c>
      <c r="B14075" s="3">
        <v>32.0</v>
      </c>
      <c r="C14075" s="3" t="s">
        <v>12673</v>
      </c>
      <c r="D14075" s="3">
        <v>59.0</v>
      </c>
      <c r="E14075" s="3" t="s">
        <v>12683</v>
      </c>
      <c r="F14075" s="3">
        <v>3.0</v>
      </c>
      <c r="G14075" s="3">
        <v>2.0</v>
      </c>
      <c r="H14075" s="3" t="s">
        <v>10957</v>
      </c>
      <c r="I14075" s="3" t="s">
        <v>1616</v>
      </c>
      <c r="J14075" s="3" t="s">
        <v>1617</v>
      </c>
      <c r="K14075" s="3" t="s">
        <v>24</v>
      </c>
      <c r="L14075" s="3">
        <v>34.0</v>
      </c>
      <c r="M14075" s="3" t="s">
        <v>30</v>
      </c>
      <c r="N14075" s="3" t="s">
        <v>13002</v>
      </c>
      <c r="O14075" s="3" t="s">
        <v>93</v>
      </c>
      <c r="P14075" s="4">
        <v>19017.0</v>
      </c>
      <c r="Q14075" s="3" t="s">
        <v>86</v>
      </c>
      <c r="S14075" s="3" t="s">
        <v>34</v>
      </c>
    </row>
    <row r="14076">
      <c r="A14076" s="2">
        <v>42318.714907407404</v>
      </c>
      <c r="B14076" s="3">
        <v>32.0</v>
      </c>
      <c r="C14076" s="3" t="s">
        <v>12673</v>
      </c>
      <c r="D14076" s="3">
        <v>59.0</v>
      </c>
      <c r="E14076" s="3" t="s">
        <v>12683</v>
      </c>
      <c r="F14076" s="3">
        <v>3.0</v>
      </c>
      <c r="G14076" s="3">
        <v>2.0</v>
      </c>
      <c r="H14076" s="3" t="s">
        <v>10957</v>
      </c>
      <c r="I14076" s="3" t="s">
        <v>1616</v>
      </c>
      <c r="J14076" s="3" t="s">
        <v>1617</v>
      </c>
      <c r="K14076" s="3" t="s">
        <v>24</v>
      </c>
      <c r="L14076" s="3">
        <v>35.0</v>
      </c>
      <c r="M14076" s="3" t="s">
        <v>25</v>
      </c>
      <c r="N14076" s="3" t="s">
        <v>13003</v>
      </c>
      <c r="O14076" s="3" t="s">
        <v>477</v>
      </c>
      <c r="P14076" s="4">
        <v>27945.0</v>
      </c>
      <c r="Q14076" s="3" t="s">
        <v>228</v>
      </c>
      <c r="S14076" s="3" t="s">
        <v>34</v>
      </c>
    </row>
    <row r="14077">
      <c r="A14077" s="2">
        <v>42318.714907407404</v>
      </c>
      <c r="B14077" s="3">
        <v>32.0</v>
      </c>
      <c r="C14077" s="3" t="s">
        <v>12673</v>
      </c>
      <c r="D14077" s="3">
        <v>59.0</v>
      </c>
      <c r="E14077" s="3" t="s">
        <v>12683</v>
      </c>
      <c r="F14077" s="3">
        <v>3.0</v>
      </c>
      <c r="G14077" s="3">
        <v>2.0</v>
      </c>
      <c r="H14077" s="3" t="s">
        <v>10957</v>
      </c>
      <c r="I14077" s="3" t="s">
        <v>1616</v>
      </c>
      <c r="J14077" s="3" t="s">
        <v>1617</v>
      </c>
      <c r="K14077" s="3" t="s">
        <v>24</v>
      </c>
      <c r="L14077" s="3">
        <v>36.0</v>
      </c>
      <c r="M14077" s="3" t="s">
        <v>30</v>
      </c>
      <c r="N14077" s="3" t="s">
        <v>13004</v>
      </c>
      <c r="O14077" s="3" t="s">
        <v>1148</v>
      </c>
      <c r="P14077" s="4">
        <v>31358.0</v>
      </c>
      <c r="Q14077" s="3" t="s">
        <v>205</v>
      </c>
      <c r="S14077" s="3" t="s">
        <v>34</v>
      </c>
    </row>
    <row r="14078">
      <c r="A14078" s="2">
        <v>42318.714907407404</v>
      </c>
      <c r="B14078" s="3">
        <v>32.0</v>
      </c>
      <c r="C14078" s="3" t="s">
        <v>12673</v>
      </c>
      <c r="D14078" s="3">
        <v>59.0</v>
      </c>
      <c r="E14078" s="3" t="s">
        <v>12683</v>
      </c>
      <c r="F14078" s="3">
        <v>3.0</v>
      </c>
      <c r="G14078" s="3">
        <v>2.0</v>
      </c>
      <c r="H14078" s="3" t="s">
        <v>10957</v>
      </c>
      <c r="I14078" s="3" t="s">
        <v>1616</v>
      </c>
      <c r="J14078" s="3" t="s">
        <v>1617</v>
      </c>
      <c r="K14078" s="3" t="s">
        <v>24</v>
      </c>
      <c r="L14078" s="3">
        <v>37.0</v>
      </c>
      <c r="M14078" s="3" t="s">
        <v>25</v>
      </c>
      <c r="N14078" s="3" t="s">
        <v>2089</v>
      </c>
      <c r="O14078" s="3" t="s">
        <v>2192</v>
      </c>
      <c r="P14078" s="4">
        <v>20756.0</v>
      </c>
      <c r="Q14078" s="3" t="s">
        <v>228</v>
      </c>
      <c r="S14078" s="3" t="s">
        <v>34</v>
      </c>
    </row>
    <row r="14079">
      <c r="A14079" s="2">
        <v>42318.714907407404</v>
      </c>
      <c r="B14079" s="3">
        <v>32.0</v>
      </c>
      <c r="C14079" s="3" t="s">
        <v>12673</v>
      </c>
      <c r="D14079" s="3">
        <v>59.0</v>
      </c>
      <c r="E14079" s="3" t="s">
        <v>12683</v>
      </c>
      <c r="F14079" s="3">
        <v>3.0</v>
      </c>
      <c r="G14079" s="3">
        <v>2.0</v>
      </c>
      <c r="H14079" s="3" t="s">
        <v>10957</v>
      </c>
      <c r="I14079" s="3" t="s">
        <v>1616</v>
      </c>
      <c r="J14079" s="3" t="s">
        <v>1617</v>
      </c>
      <c r="K14079" s="3" t="s">
        <v>24</v>
      </c>
      <c r="L14079" s="3">
        <v>38.0</v>
      </c>
      <c r="M14079" s="3" t="s">
        <v>30</v>
      </c>
      <c r="N14079" s="3" t="s">
        <v>2734</v>
      </c>
      <c r="O14079" s="3" t="s">
        <v>102</v>
      </c>
      <c r="P14079" s="4">
        <v>19828.0</v>
      </c>
      <c r="Q14079" s="3" t="s">
        <v>72</v>
      </c>
      <c r="S14079" s="3" t="s">
        <v>34</v>
      </c>
    </row>
    <row r="14080">
      <c r="A14080" s="2">
        <v>42318.714907407404</v>
      </c>
      <c r="B14080" s="3">
        <v>32.0</v>
      </c>
      <c r="C14080" s="3" t="s">
        <v>12673</v>
      </c>
      <c r="D14080" s="3">
        <v>59.0</v>
      </c>
      <c r="E14080" s="3" t="s">
        <v>12683</v>
      </c>
      <c r="F14080" s="3">
        <v>3.0</v>
      </c>
      <c r="G14080" s="3">
        <v>2.0</v>
      </c>
      <c r="H14080" s="3" t="s">
        <v>10957</v>
      </c>
      <c r="I14080" s="3" t="s">
        <v>1616</v>
      </c>
      <c r="J14080" s="3" t="s">
        <v>1617</v>
      </c>
      <c r="K14080" s="3" t="s">
        <v>24</v>
      </c>
      <c r="L14080" s="3">
        <v>39.0</v>
      </c>
      <c r="M14080" s="3" t="s">
        <v>25</v>
      </c>
      <c r="N14080" s="3" t="s">
        <v>13005</v>
      </c>
      <c r="O14080" s="3" t="s">
        <v>42</v>
      </c>
      <c r="P14080" s="4">
        <v>24013.0</v>
      </c>
      <c r="Q14080" s="3" t="s">
        <v>79</v>
      </c>
      <c r="S14080" s="3" t="s">
        <v>34</v>
      </c>
    </row>
    <row r="14081">
      <c r="A14081" s="2">
        <v>42318.714907407404</v>
      </c>
      <c r="B14081" s="3">
        <v>32.0</v>
      </c>
      <c r="C14081" s="3" t="s">
        <v>12673</v>
      </c>
      <c r="D14081" s="3">
        <v>59.0</v>
      </c>
      <c r="E14081" s="3" t="s">
        <v>12683</v>
      </c>
      <c r="F14081" s="3">
        <v>3.0</v>
      </c>
      <c r="G14081" s="3">
        <v>2.0</v>
      </c>
      <c r="H14081" s="3" t="s">
        <v>10957</v>
      </c>
      <c r="I14081" s="3" t="s">
        <v>1616</v>
      </c>
      <c r="J14081" s="3" t="s">
        <v>1617</v>
      </c>
      <c r="K14081" s="3" t="s">
        <v>24</v>
      </c>
      <c r="L14081" s="3">
        <v>40.0</v>
      </c>
      <c r="M14081" s="3" t="s">
        <v>30</v>
      </c>
      <c r="N14081" s="3" t="s">
        <v>1438</v>
      </c>
      <c r="O14081" s="3" t="s">
        <v>235</v>
      </c>
      <c r="P14081" s="4">
        <v>20483.0</v>
      </c>
      <c r="Q14081" s="3" t="s">
        <v>60</v>
      </c>
      <c r="S14081" s="3" t="s">
        <v>34</v>
      </c>
    </row>
    <row r="14082">
      <c r="A14082" s="2">
        <v>42318.714907407404</v>
      </c>
      <c r="B14082" s="3">
        <v>32.0</v>
      </c>
      <c r="C14082" s="3" t="s">
        <v>12673</v>
      </c>
      <c r="D14082" s="3">
        <v>59.0</v>
      </c>
      <c r="E14082" s="3" t="s">
        <v>12683</v>
      </c>
      <c r="F14082" s="3">
        <v>3.0</v>
      </c>
      <c r="G14082" s="3">
        <v>2.0</v>
      </c>
      <c r="H14082" s="3" t="s">
        <v>10957</v>
      </c>
      <c r="I14082" s="3" t="s">
        <v>1616</v>
      </c>
      <c r="J14082" s="3" t="s">
        <v>1617</v>
      </c>
      <c r="K14082" s="3" t="s">
        <v>24</v>
      </c>
      <c r="L14082" s="3">
        <v>41.0</v>
      </c>
      <c r="M14082" s="3" t="s">
        <v>25</v>
      </c>
      <c r="N14082" s="3" t="s">
        <v>12986</v>
      </c>
      <c r="O14082" s="3" t="s">
        <v>91</v>
      </c>
      <c r="P14082" s="4">
        <v>19378.0</v>
      </c>
      <c r="Q14082" s="3" t="s">
        <v>105</v>
      </c>
      <c r="S14082" s="3" t="s">
        <v>34</v>
      </c>
    </row>
    <row r="14083">
      <c r="A14083" s="2">
        <v>42318.714907407404</v>
      </c>
      <c r="B14083" s="3">
        <v>32.0</v>
      </c>
      <c r="C14083" s="3" t="s">
        <v>12673</v>
      </c>
      <c r="D14083" s="3">
        <v>59.0</v>
      </c>
      <c r="E14083" s="3" t="s">
        <v>12683</v>
      </c>
      <c r="F14083" s="3">
        <v>3.0</v>
      </c>
      <c r="G14083" s="3">
        <v>2.0</v>
      </c>
      <c r="H14083" s="3" t="s">
        <v>10957</v>
      </c>
      <c r="I14083" s="3" t="s">
        <v>1616</v>
      </c>
      <c r="J14083" s="3" t="s">
        <v>1617</v>
      </c>
      <c r="K14083" s="3" t="s">
        <v>24</v>
      </c>
      <c r="L14083" s="3">
        <v>42.0</v>
      </c>
      <c r="M14083" s="3" t="s">
        <v>30</v>
      </c>
      <c r="N14083" s="3" t="s">
        <v>13006</v>
      </c>
      <c r="O14083" s="3" t="s">
        <v>1197</v>
      </c>
      <c r="P14083" s="4">
        <v>20991.0</v>
      </c>
      <c r="Q14083" s="3" t="s">
        <v>132</v>
      </c>
      <c r="S14083" s="3" t="s">
        <v>34</v>
      </c>
    </row>
    <row r="14084">
      <c r="A14084" s="2">
        <v>42318.714907407404</v>
      </c>
      <c r="B14084" s="3">
        <v>32.0</v>
      </c>
      <c r="C14084" s="3" t="s">
        <v>12673</v>
      </c>
      <c r="D14084" s="3">
        <v>59.0</v>
      </c>
      <c r="E14084" s="3" t="s">
        <v>12683</v>
      </c>
      <c r="F14084" s="3">
        <v>3.0</v>
      </c>
      <c r="G14084" s="3">
        <v>2.0</v>
      </c>
      <c r="H14084" s="3" t="s">
        <v>10957</v>
      </c>
      <c r="I14084" s="3" t="s">
        <v>1616</v>
      </c>
      <c r="J14084" s="3" t="s">
        <v>1617</v>
      </c>
      <c r="K14084" s="3" t="s">
        <v>24</v>
      </c>
      <c r="L14084" s="3">
        <v>43.0</v>
      </c>
      <c r="M14084" s="3" t="s">
        <v>25</v>
      </c>
      <c r="N14084" s="3" t="s">
        <v>2963</v>
      </c>
      <c r="O14084" s="3" t="s">
        <v>200</v>
      </c>
      <c r="P14084" s="4">
        <v>19278.0</v>
      </c>
      <c r="Q14084" s="3" t="s">
        <v>79</v>
      </c>
      <c r="S14084" s="3" t="s">
        <v>34</v>
      </c>
    </row>
    <row r="14085">
      <c r="A14085" s="2">
        <v>42318.714907407404</v>
      </c>
      <c r="B14085" s="3">
        <v>32.0</v>
      </c>
      <c r="C14085" s="3" t="s">
        <v>12673</v>
      </c>
      <c r="D14085" s="3">
        <v>59.0</v>
      </c>
      <c r="E14085" s="3" t="s">
        <v>12683</v>
      </c>
      <c r="F14085" s="3">
        <v>3.0</v>
      </c>
      <c r="G14085" s="3">
        <v>2.0</v>
      </c>
      <c r="H14085" s="3" t="s">
        <v>10957</v>
      </c>
      <c r="I14085" s="3" t="s">
        <v>1616</v>
      </c>
      <c r="J14085" s="3" t="s">
        <v>1617</v>
      </c>
      <c r="K14085" s="3" t="s">
        <v>24</v>
      </c>
      <c r="L14085" s="3">
        <v>44.0</v>
      </c>
      <c r="M14085" s="3" t="s">
        <v>30</v>
      </c>
      <c r="N14085" s="3" t="s">
        <v>13007</v>
      </c>
      <c r="O14085" s="3" t="s">
        <v>783</v>
      </c>
      <c r="P14085" s="4">
        <v>21336.0</v>
      </c>
      <c r="Q14085" s="3" t="s">
        <v>132</v>
      </c>
      <c r="S14085" s="3" t="s">
        <v>34</v>
      </c>
    </row>
    <row r="14086">
      <c r="A14086" s="2">
        <v>42318.714907407404</v>
      </c>
      <c r="B14086" s="3">
        <v>32.0</v>
      </c>
      <c r="C14086" s="3" t="s">
        <v>12673</v>
      </c>
      <c r="D14086" s="3">
        <v>59.0</v>
      </c>
      <c r="E14086" s="3" t="s">
        <v>12683</v>
      </c>
      <c r="F14086" s="3">
        <v>3.0</v>
      </c>
      <c r="G14086" s="3">
        <v>2.0</v>
      </c>
      <c r="H14086" s="3" t="s">
        <v>10957</v>
      </c>
      <c r="I14086" s="3" t="s">
        <v>1616</v>
      </c>
      <c r="J14086" s="3" t="s">
        <v>1617</v>
      </c>
      <c r="K14086" s="3" t="s">
        <v>24</v>
      </c>
      <c r="L14086" s="3">
        <v>45.0</v>
      </c>
      <c r="M14086" s="3" t="s">
        <v>25</v>
      </c>
      <c r="N14086" s="3" t="s">
        <v>13008</v>
      </c>
      <c r="O14086" s="3" t="s">
        <v>275</v>
      </c>
      <c r="P14086" s="4">
        <v>16953.0</v>
      </c>
      <c r="Q14086" s="3" t="s">
        <v>86</v>
      </c>
      <c r="S14086" s="3" t="s">
        <v>34</v>
      </c>
    </row>
    <row r="14087">
      <c r="A14087" s="2">
        <v>42318.714907407404</v>
      </c>
      <c r="B14087" s="3">
        <v>32.0</v>
      </c>
      <c r="C14087" s="3" t="s">
        <v>12673</v>
      </c>
      <c r="D14087" s="3">
        <v>59.0</v>
      </c>
      <c r="E14087" s="3" t="s">
        <v>12683</v>
      </c>
      <c r="F14087" s="3">
        <v>3.0</v>
      </c>
      <c r="G14087" s="3">
        <v>2.0</v>
      </c>
      <c r="H14087" s="3" t="s">
        <v>10957</v>
      </c>
      <c r="I14087" s="3" t="s">
        <v>1616</v>
      </c>
      <c r="J14087" s="3" t="s">
        <v>1617</v>
      </c>
      <c r="K14087" s="3" t="s">
        <v>24</v>
      </c>
      <c r="L14087" s="3">
        <v>46.0</v>
      </c>
      <c r="M14087" s="3" t="s">
        <v>30</v>
      </c>
      <c r="N14087" s="3" t="s">
        <v>9631</v>
      </c>
      <c r="O14087" s="3" t="s">
        <v>98</v>
      </c>
      <c r="P14087" s="4">
        <v>22029.0</v>
      </c>
      <c r="Q14087" s="3" t="s">
        <v>60</v>
      </c>
      <c r="S14087" s="3" t="s">
        <v>34</v>
      </c>
    </row>
    <row r="14088">
      <c r="A14088" s="2">
        <v>42318.714907407404</v>
      </c>
      <c r="B14088" s="3">
        <v>32.0</v>
      </c>
      <c r="C14088" s="3" t="s">
        <v>12673</v>
      </c>
      <c r="D14088" s="3">
        <v>59.0</v>
      </c>
      <c r="E14088" s="3" t="s">
        <v>12683</v>
      </c>
      <c r="F14088" s="3">
        <v>3.0</v>
      </c>
      <c r="G14088" s="3">
        <v>2.0</v>
      </c>
      <c r="H14088" s="3" t="s">
        <v>10957</v>
      </c>
      <c r="I14088" s="3" t="s">
        <v>1616</v>
      </c>
      <c r="J14088" s="3" t="s">
        <v>1617</v>
      </c>
      <c r="K14088" s="3" t="s">
        <v>24</v>
      </c>
      <c r="L14088" s="3">
        <v>47.0</v>
      </c>
      <c r="M14088" s="3" t="s">
        <v>25</v>
      </c>
      <c r="N14088" s="3" t="s">
        <v>432</v>
      </c>
      <c r="O14088" s="3" t="s">
        <v>1921</v>
      </c>
      <c r="P14088" s="4">
        <v>27602.0</v>
      </c>
      <c r="Q14088" s="3" t="s">
        <v>52</v>
      </c>
      <c r="S14088" s="3" t="s">
        <v>34</v>
      </c>
    </row>
    <row r="14089">
      <c r="A14089" s="2">
        <v>42318.714907407404</v>
      </c>
      <c r="B14089" s="3">
        <v>32.0</v>
      </c>
      <c r="C14089" s="3" t="s">
        <v>12673</v>
      </c>
      <c r="D14089" s="3">
        <v>59.0</v>
      </c>
      <c r="E14089" s="3" t="s">
        <v>12683</v>
      </c>
      <c r="F14089" s="3">
        <v>3.0</v>
      </c>
      <c r="G14089" s="3">
        <v>2.0</v>
      </c>
      <c r="H14089" s="3" t="s">
        <v>10957</v>
      </c>
      <c r="I14089" s="3" t="s">
        <v>1616</v>
      </c>
      <c r="J14089" s="3" t="s">
        <v>1617</v>
      </c>
      <c r="K14089" s="3" t="s">
        <v>24</v>
      </c>
      <c r="L14089" s="3">
        <v>48.0</v>
      </c>
      <c r="M14089" s="3" t="s">
        <v>30</v>
      </c>
      <c r="N14089" s="3" t="s">
        <v>2040</v>
      </c>
      <c r="O14089" s="3" t="s">
        <v>1713</v>
      </c>
      <c r="P14089" s="4">
        <v>22053.0</v>
      </c>
      <c r="Q14089" s="3" t="s">
        <v>52</v>
      </c>
      <c r="S14089" s="3" t="s">
        <v>34</v>
      </c>
    </row>
    <row r="14090">
      <c r="A14090" s="2">
        <v>42318.714907407404</v>
      </c>
      <c r="B14090" s="3">
        <v>32.0</v>
      </c>
      <c r="C14090" s="3" t="s">
        <v>12673</v>
      </c>
      <c r="D14090" s="3">
        <v>59.0</v>
      </c>
      <c r="E14090" s="3" t="s">
        <v>12683</v>
      </c>
      <c r="F14090" s="3">
        <v>3.0</v>
      </c>
      <c r="G14090" s="3">
        <v>2.0</v>
      </c>
      <c r="H14090" s="3" t="s">
        <v>10957</v>
      </c>
      <c r="I14090" s="3" t="s">
        <v>1616</v>
      </c>
      <c r="J14090" s="3" t="s">
        <v>1617</v>
      </c>
      <c r="K14090" s="3" t="s">
        <v>24</v>
      </c>
      <c r="L14090" s="3">
        <v>49.0</v>
      </c>
      <c r="M14090" s="3" t="s">
        <v>25</v>
      </c>
      <c r="N14090" s="3" t="s">
        <v>5276</v>
      </c>
      <c r="O14090" s="3" t="s">
        <v>2415</v>
      </c>
      <c r="P14090" s="4">
        <v>31851.0</v>
      </c>
      <c r="Q14090" s="3" t="s">
        <v>159</v>
      </c>
      <c r="S14090" s="3" t="s">
        <v>34</v>
      </c>
    </row>
    <row r="14091">
      <c r="A14091" s="2">
        <v>42318.714907407404</v>
      </c>
      <c r="B14091" s="3">
        <v>32.0</v>
      </c>
      <c r="C14091" s="3" t="s">
        <v>12673</v>
      </c>
      <c r="D14091" s="3">
        <v>59.0</v>
      </c>
      <c r="E14091" s="3" t="s">
        <v>12683</v>
      </c>
      <c r="F14091" s="3">
        <v>3.0</v>
      </c>
      <c r="G14091" s="3">
        <v>2.0</v>
      </c>
      <c r="H14091" s="3" t="s">
        <v>10957</v>
      </c>
      <c r="I14091" s="3" t="s">
        <v>1616</v>
      </c>
      <c r="J14091" s="3" t="s">
        <v>1617</v>
      </c>
      <c r="K14091" s="3" t="s">
        <v>24</v>
      </c>
      <c r="L14091" s="3">
        <v>50.0</v>
      </c>
      <c r="M14091" s="3" t="s">
        <v>30</v>
      </c>
      <c r="N14091" s="3" t="s">
        <v>13009</v>
      </c>
      <c r="O14091" s="3" t="s">
        <v>4529</v>
      </c>
      <c r="P14091" s="4">
        <v>22336.0</v>
      </c>
      <c r="Q14091" s="3" t="s">
        <v>228</v>
      </c>
      <c r="S14091" s="3" t="s">
        <v>34</v>
      </c>
    </row>
    <row r="14092">
      <c r="A14092" s="2">
        <v>42318.714907407404</v>
      </c>
      <c r="B14092" s="3">
        <v>32.0</v>
      </c>
      <c r="C14092" s="3" t="s">
        <v>12673</v>
      </c>
      <c r="D14092" s="3">
        <v>59.0</v>
      </c>
      <c r="E14092" s="3" t="s">
        <v>12683</v>
      </c>
      <c r="F14092" s="3">
        <v>3.0</v>
      </c>
      <c r="G14092" s="3">
        <v>2.0</v>
      </c>
      <c r="H14092" s="3" t="s">
        <v>10957</v>
      </c>
      <c r="I14092" s="3" t="s">
        <v>1616</v>
      </c>
      <c r="J14092" s="3" t="s">
        <v>1617</v>
      </c>
      <c r="K14092" s="3" t="s">
        <v>24</v>
      </c>
      <c r="L14092" s="3">
        <v>51.0</v>
      </c>
      <c r="M14092" s="3" t="s">
        <v>25</v>
      </c>
      <c r="N14092" s="3" t="s">
        <v>13010</v>
      </c>
      <c r="O14092" s="3" t="s">
        <v>1385</v>
      </c>
      <c r="P14092" s="4">
        <v>25811.0</v>
      </c>
      <c r="Q14092" s="3" t="s">
        <v>75</v>
      </c>
      <c r="S14092" s="3" t="s">
        <v>34</v>
      </c>
    </row>
    <row r="14093">
      <c r="A14093" s="2">
        <v>42318.714907407404</v>
      </c>
      <c r="B14093" s="3">
        <v>32.0</v>
      </c>
      <c r="C14093" s="3" t="s">
        <v>12673</v>
      </c>
      <c r="D14093" s="3">
        <v>59.0</v>
      </c>
      <c r="E14093" s="3" t="s">
        <v>12683</v>
      </c>
      <c r="F14093" s="3">
        <v>3.0</v>
      </c>
      <c r="G14093" s="3">
        <v>2.0</v>
      </c>
      <c r="H14093" s="3" t="s">
        <v>10957</v>
      </c>
      <c r="I14093" s="3" t="s">
        <v>1616</v>
      </c>
      <c r="J14093" s="3" t="s">
        <v>1617</v>
      </c>
      <c r="K14093" s="3" t="s">
        <v>24</v>
      </c>
      <c r="L14093" s="3">
        <v>52.0</v>
      </c>
      <c r="M14093" s="3" t="s">
        <v>30</v>
      </c>
      <c r="N14093" s="3" t="s">
        <v>13011</v>
      </c>
      <c r="O14093" s="3" t="s">
        <v>329</v>
      </c>
      <c r="P14093" s="4">
        <v>22681.0</v>
      </c>
      <c r="Q14093" s="3" t="s">
        <v>228</v>
      </c>
      <c r="S14093" s="3" t="s">
        <v>34</v>
      </c>
    </row>
    <row r="14094">
      <c r="A14094" s="2">
        <v>42318.714907407404</v>
      </c>
      <c r="B14094" s="3">
        <v>32.0</v>
      </c>
      <c r="C14094" s="3" t="s">
        <v>12673</v>
      </c>
      <c r="D14094" s="3">
        <v>59.0</v>
      </c>
      <c r="E14094" s="3" t="s">
        <v>12683</v>
      </c>
      <c r="F14094" s="3">
        <v>3.0</v>
      </c>
      <c r="G14094" s="3">
        <v>2.0</v>
      </c>
      <c r="H14094" s="3" t="s">
        <v>10957</v>
      </c>
      <c r="I14094" s="3" t="s">
        <v>1616</v>
      </c>
      <c r="J14094" s="3" t="s">
        <v>1617</v>
      </c>
      <c r="K14094" s="3" t="s">
        <v>24</v>
      </c>
      <c r="L14094" s="3">
        <v>53.0</v>
      </c>
      <c r="M14094" s="3" t="s">
        <v>25</v>
      </c>
      <c r="N14094" s="3" t="s">
        <v>13012</v>
      </c>
      <c r="O14094" s="3" t="s">
        <v>240</v>
      </c>
      <c r="P14094" s="4">
        <v>18199.0</v>
      </c>
      <c r="Q14094" s="3" t="s">
        <v>86</v>
      </c>
      <c r="S14094" s="3" t="s">
        <v>34</v>
      </c>
    </row>
    <row r="14095">
      <c r="A14095" s="2">
        <v>42318.714907407404</v>
      </c>
      <c r="B14095" s="3">
        <v>32.0</v>
      </c>
      <c r="C14095" s="3" t="s">
        <v>12673</v>
      </c>
      <c r="D14095" s="3">
        <v>59.0</v>
      </c>
      <c r="E14095" s="3" t="s">
        <v>12683</v>
      </c>
      <c r="F14095" s="3">
        <v>3.0</v>
      </c>
      <c r="G14095" s="3">
        <v>2.0</v>
      </c>
      <c r="H14095" s="3" t="s">
        <v>10957</v>
      </c>
      <c r="I14095" s="3" t="s">
        <v>1616</v>
      </c>
      <c r="J14095" s="3" t="s">
        <v>1617</v>
      </c>
      <c r="K14095" s="3" t="s">
        <v>24</v>
      </c>
      <c r="L14095" s="3">
        <v>54.0</v>
      </c>
      <c r="M14095" s="3" t="s">
        <v>30</v>
      </c>
      <c r="N14095" s="3" t="s">
        <v>12855</v>
      </c>
      <c r="O14095" s="3" t="s">
        <v>283</v>
      </c>
      <c r="P14095" s="4">
        <v>23150.0</v>
      </c>
      <c r="Q14095" s="3" t="s">
        <v>52</v>
      </c>
      <c r="S14095" s="3" t="s">
        <v>34</v>
      </c>
    </row>
    <row r="14096">
      <c r="A14096" s="2">
        <v>42318.714907407404</v>
      </c>
      <c r="B14096" s="3">
        <v>32.0</v>
      </c>
      <c r="C14096" s="3" t="s">
        <v>12673</v>
      </c>
      <c r="D14096" s="3">
        <v>59.0</v>
      </c>
      <c r="E14096" s="3" t="s">
        <v>12683</v>
      </c>
      <c r="F14096" s="3">
        <v>3.0</v>
      </c>
      <c r="G14096" s="3">
        <v>2.0</v>
      </c>
      <c r="H14096" s="3" t="s">
        <v>10957</v>
      </c>
      <c r="I14096" s="3" t="s">
        <v>1616</v>
      </c>
      <c r="J14096" s="3" t="s">
        <v>1617</v>
      </c>
      <c r="K14096" s="3" t="s">
        <v>24</v>
      </c>
      <c r="L14096" s="3">
        <v>55.0</v>
      </c>
      <c r="M14096" s="3" t="s">
        <v>25</v>
      </c>
      <c r="N14096" s="3" t="s">
        <v>13013</v>
      </c>
      <c r="O14096" s="3" t="s">
        <v>1643</v>
      </c>
      <c r="P14096" s="4">
        <v>19086.0</v>
      </c>
      <c r="Q14096" s="3" t="s">
        <v>132</v>
      </c>
      <c r="S14096" s="3" t="s">
        <v>34</v>
      </c>
    </row>
    <row r="14097">
      <c r="A14097" s="2">
        <v>42318.714907407404</v>
      </c>
      <c r="B14097" s="3">
        <v>32.0</v>
      </c>
      <c r="C14097" s="3" t="s">
        <v>12673</v>
      </c>
      <c r="D14097" s="3">
        <v>59.0</v>
      </c>
      <c r="E14097" s="3" t="s">
        <v>12683</v>
      </c>
      <c r="F14097" s="3">
        <v>3.0</v>
      </c>
      <c r="G14097" s="3">
        <v>2.0</v>
      </c>
      <c r="H14097" s="3" t="s">
        <v>10957</v>
      </c>
      <c r="I14097" s="3" t="s">
        <v>1616</v>
      </c>
      <c r="J14097" s="3" t="s">
        <v>1617</v>
      </c>
      <c r="K14097" s="3" t="s">
        <v>24</v>
      </c>
      <c r="L14097" s="3">
        <v>56.0</v>
      </c>
      <c r="M14097" s="3" t="s">
        <v>30</v>
      </c>
      <c r="N14097" s="3" t="s">
        <v>13014</v>
      </c>
      <c r="O14097" s="3" t="s">
        <v>1907</v>
      </c>
      <c r="P14097" s="4">
        <v>16308.0</v>
      </c>
      <c r="Q14097" s="3" t="s">
        <v>49</v>
      </c>
      <c r="S14097" s="3" t="s">
        <v>34</v>
      </c>
    </row>
    <row r="14098">
      <c r="A14098" s="2">
        <v>42318.714907407404</v>
      </c>
      <c r="B14098" s="3">
        <v>32.0</v>
      </c>
      <c r="C14098" s="3" t="s">
        <v>12673</v>
      </c>
      <c r="D14098" s="3">
        <v>59.0</v>
      </c>
      <c r="E14098" s="3" t="s">
        <v>12683</v>
      </c>
      <c r="F14098" s="3">
        <v>3.0</v>
      </c>
      <c r="G14098" s="3">
        <v>2.0</v>
      </c>
      <c r="H14098" s="3" t="s">
        <v>10957</v>
      </c>
      <c r="I14098" s="3" t="s">
        <v>1616</v>
      </c>
      <c r="J14098" s="3" t="s">
        <v>1617</v>
      </c>
      <c r="K14098" s="3" t="s">
        <v>24</v>
      </c>
      <c r="L14098" s="3">
        <v>57.0</v>
      </c>
      <c r="M14098" s="3" t="s">
        <v>25</v>
      </c>
      <c r="N14098" s="3" t="s">
        <v>1046</v>
      </c>
      <c r="O14098" s="3" t="s">
        <v>639</v>
      </c>
      <c r="P14098" s="4">
        <v>19029.0</v>
      </c>
      <c r="Q14098" s="3" t="s">
        <v>86</v>
      </c>
      <c r="S14098" s="3" t="s">
        <v>34</v>
      </c>
    </row>
    <row r="14099">
      <c r="A14099" s="2">
        <v>42318.714907407404</v>
      </c>
      <c r="B14099" s="3">
        <v>32.0</v>
      </c>
      <c r="C14099" s="3" t="s">
        <v>12673</v>
      </c>
      <c r="D14099" s="3">
        <v>59.0</v>
      </c>
      <c r="E14099" s="3" t="s">
        <v>12683</v>
      </c>
      <c r="F14099" s="3">
        <v>3.0</v>
      </c>
      <c r="G14099" s="3">
        <v>2.0</v>
      </c>
      <c r="H14099" s="3" t="s">
        <v>10957</v>
      </c>
      <c r="I14099" s="3" t="s">
        <v>1616</v>
      </c>
      <c r="J14099" s="3" t="s">
        <v>1617</v>
      </c>
      <c r="K14099" s="3" t="s">
        <v>24</v>
      </c>
      <c r="L14099" s="3">
        <v>58.0</v>
      </c>
      <c r="M14099" s="3" t="s">
        <v>30</v>
      </c>
      <c r="N14099" s="3" t="s">
        <v>8000</v>
      </c>
      <c r="O14099" s="3" t="s">
        <v>812</v>
      </c>
      <c r="P14099" s="4">
        <v>22038.0</v>
      </c>
      <c r="Q14099" s="3" t="s">
        <v>132</v>
      </c>
      <c r="S14099" s="3" t="s">
        <v>34</v>
      </c>
    </row>
    <row r="14100">
      <c r="A14100" s="2">
        <v>42318.714907407404</v>
      </c>
      <c r="B14100" s="3">
        <v>32.0</v>
      </c>
      <c r="C14100" s="3" t="s">
        <v>12673</v>
      </c>
      <c r="D14100" s="3">
        <v>59.0</v>
      </c>
      <c r="E14100" s="3" t="s">
        <v>12683</v>
      </c>
      <c r="F14100" s="3">
        <v>3.0</v>
      </c>
      <c r="G14100" s="3">
        <v>2.0</v>
      </c>
      <c r="H14100" s="3" t="s">
        <v>10957</v>
      </c>
      <c r="I14100" s="3" t="s">
        <v>1616</v>
      </c>
      <c r="J14100" s="3" t="s">
        <v>1617</v>
      </c>
      <c r="K14100" s="3" t="s">
        <v>24</v>
      </c>
      <c r="L14100" s="3">
        <v>59.0</v>
      </c>
      <c r="M14100" s="3" t="s">
        <v>25</v>
      </c>
      <c r="N14100" s="3" t="s">
        <v>13015</v>
      </c>
      <c r="O14100" s="3" t="s">
        <v>74</v>
      </c>
      <c r="P14100" s="4">
        <v>25032.0</v>
      </c>
      <c r="Q14100" s="3" t="s">
        <v>372</v>
      </c>
      <c r="S14100" s="3" t="s">
        <v>34</v>
      </c>
    </row>
    <row r="14101">
      <c r="A14101" s="2">
        <v>42318.714907407404</v>
      </c>
      <c r="B14101" s="3">
        <v>32.0</v>
      </c>
      <c r="C14101" s="3" t="s">
        <v>12673</v>
      </c>
      <c r="D14101" s="3">
        <v>59.0</v>
      </c>
      <c r="E14101" s="3" t="s">
        <v>12683</v>
      </c>
      <c r="F14101" s="3">
        <v>3.0</v>
      </c>
      <c r="G14101" s="3">
        <v>2.0</v>
      </c>
      <c r="H14101" s="3" t="s">
        <v>10957</v>
      </c>
      <c r="I14101" s="3" t="s">
        <v>1616</v>
      </c>
      <c r="J14101" s="3" t="s">
        <v>1617</v>
      </c>
      <c r="K14101" s="3" t="s">
        <v>24</v>
      </c>
      <c r="L14101" s="3">
        <v>60.0</v>
      </c>
      <c r="M14101" s="3" t="s">
        <v>30</v>
      </c>
      <c r="N14101" s="3" t="s">
        <v>13016</v>
      </c>
      <c r="O14101" s="3" t="s">
        <v>9118</v>
      </c>
      <c r="P14101" s="4">
        <v>19798.0</v>
      </c>
      <c r="Q14101" s="3" t="s">
        <v>132</v>
      </c>
      <c r="S14101" s="3" t="s">
        <v>34</v>
      </c>
    </row>
    <row r="14102">
      <c r="A14102" s="2">
        <v>42318.714907407404</v>
      </c>
      <c r="B14102" s="3">
        <v>32.0</v>
      </c>
      <c r="C14102" s="3" t="s">
        <v>12673</v>
      </c>
      <c r="D14102" s="3">
        <v>59.0</v>
      </c>
      <c r="E14102" s="3" t="s">
        <v>12683</v>
      </c>
      <c r="F14102" s="3">
        <v>3.0</v>
      </c>
      <c r="G14102" s="3">
        <v>2.0</v>
      </c>
      <c r="H14102" s="3" t="s">
        <v>10957</v>
      </c>
      <c r="I14102" s="3" t="s">
        <v>1616</v>
      </c>
      <c r="J14102" s="3" t="s">
        <v>1617</v>
      </c>
      <c r="K14102" s="3" t="s">
        <v>24</v>
      </c>
      <c r="L14102" s="3">
        <v>61.0</v>
      </c>
      <c r="M14102" s="3" t="s">
        <v>25</v>
      </c>
      <c r="N14102" s="3" t="s">
        <v>13017</v>
      </c>
      <c r="O14102" s="3" t="s">
        <v>613</v>
      </c>
      <c r="P14102" s="4">
        <v>28417.0</v>
      </c>
      <c r="Q14102" s="3" t="s">
        <v>75</v>
      </c>
      <c r="S14102" s="3" t="s">
        <v>34</v>
      </c>
    </row>
    <row r="14103">
      <c r="A14103" s="2">
        <v>42318.714907407404</v>
      </c>
      <c r="B14103" s="3">
        <v>32.0</v>
      </c>
      <c r="C14103" s="3" t="s">
        <v>12673</v>
      </c>
      <c r="D14103" s="3">
        <v>59.0</v>
      </c>
      <c r="E14103" s="3" t="s">
        <v>12683</v>
      </c>
      <c r="F14103" s="3">
        <v>3.0</v>
      </c>
      <c r="G14103" s="3">
        <v>2.0</v>
      </c>
      <c r="H14103" s="3" t="s">
        <v>10957</v>
      </c>
      <c r="I14103" s="3" t="s">
        <v>1616</v>
      </c>
      <c r="J14103" s="3" t="s">
        <v>1617</v>
      </c>
      <c r="K14103" s="3" t="s">
        <v>24</v>
      </c>
      <c r="L14103" s="3">
        <v>62.0</v>
      </c>
      <c r="M14103" s="3" t="s">
        <v>30</v>
      </c>
      <c r="N14103" s="3" t="s">
        <v>13018</v>
      </c>
      <c r="O14103" s="3" t="s">
        <v>342</v>
      </c>
      <c r="P14103" s="4">
        <v>23598.0</v>
      </c>
      <c r="Q14103" s="3" t="s">
        <v>40</v>
      </c>
      <c r="S14103" s="3" t="s">
        <v>34</v>
      </c>
    </row>
    <row r="14104">
      <c r="A14104" s="2">
        <v>42318.714907407404</v>
      </c>
      <c r="B14104" s="3">
        <v>32.0</v>
      </c>
      <c r="C14104" s="3" t="s">
        <v>12673</v>
      </c>
      <c r="D14104" s="3">
        <v>59.0</v>
      </c>
      <c r="E14104" s="3" t="s">
        <v>12683</v>
      </c>
      <c r="F14104" s="3">
        <v>3.0</v>
      </c>
      <c r="G14104" s="3">
        <v>2.0</v>
      </c>
      <c r="H14104" s="3" t="s">
        <v>10957</v>
      </c>
      <c r="I14104" s="3" t="s">
        <v>1616</v>
      </c>
      <c r="J14104" s="3" t="s">
        <v>1617</v>
      </c>
      <c r="K14104" s="3" t="s">
        <v>24</v>
      </c>
      <c r="L14104" s="3">
        <v>63.0</v>
      </c>
      <c r="M14104" s="3" t="s">
        <v>25</v>
      </c>
      <c r="N14104" s="3" t="s">
        <v>9807</v>
      </c>
      <c r="O14104" s="3" t="s">
        <v>415</v>
      </c>
      <c r="P14104" s="4">
        <v>17354.0</v>
      </c>
      <c r="Q14104" s="3" t="s">
        <v>86</v>
      </c>
      <c r="S14104" s="3" t="s">
        <v>34</v>
      </c>
    </row>
    <row r="14105">
      <c r="A14105" s="2">
        <v>42318.714907407404</v>
      </c>
      <c r="B14105" s="3">
        <v>32.0</v>
      </c>
      <c r="C14105" s="3" t="s">
        <v>12673</v>
      </c>
      <c r="D14105" s="3">
        <v>59.0</v>
      </c>
      <c r="E14105" s="3" t="s">
        <v>12683</v>
      </c>
      <c r="F14105" s="3">
        <v>3.0</v>
      </c>
      <c r="G14105" s="3">
        <v>2.0</v>
      </c>
      <c r="H14105" s="3" t="s">
        <v>10957</v>
      </c>
      <c r="I14105" s="3" t="s">
        <v>1616</v>
      </c>
      <c r="J14105" s="3" t="s">
        <v>1617</v>
      </c>
      <c r="K14105" s="3" t="s">
        <v>24</v>
      </c>
      <c r="L14105" s="3">
        <v>64.0</v>
      </c>
      <c r="M14105" s="3" t="s">
        <v>30</v>
      </c>
      <c r="N14105" s="3" t="s">
        <v>13019</v>
      </c>
      <c r="O14105" s="3" t="s">
        <v>850</v>
      </c>
      <c r="P14105" s="4">
        <v>24115.0</v>
      </c>
      <c r="Q14105" s="3" t="s">
        <v>75</v>
      </c>
      <c r="S14105" s="3" t="s">
        <v>34</v>
      </c>
    </row>
    <row r="14106">
      <c r="A14106" s="2">
        <v>42318.714907407404</v>
      </c>
      <c r="B14106" s="3">
        <v>32.0</v>
      </c>
      <c r="C14106" s="3" t="s">
        <v>12673</v>
      </c>
      <c r="D14106" s="3">
        <v>59.0</v>
      </c>
      <c r="E14106" s="3" t="s">
        <v>12683</v>
      </c>
      <c r="F14106" s="3">
        <v>3.0</v>
      </c>
      <c r="G14106" s="3">
        <v>2.0</v>
      </c>
      <c r="H14106" s="3" t="s">
        <v>10957</v>
      </c>
      <c r="I14106" s="3" t="s">
        <v>1616</v>
      </c>
      <c r="J14106" s="3" t="s">
        <v>1617</v>
      </c>
      <c r="K14106" s="3" t="s">
        <v>24</v>
      </c>
      <c r="L14106" s="3">
        <v>65.0</v>
      </c>
      <c r="M14106" s="3" t="s">
        <v>25</v>
      </c>
      <c r="N14106" s="3" t="s">
        <v>1797</v>
      </c>
      <c r="O14106" s="3" t="s">
        <v>523</v>
      </c>
      <c r="P14106" s="4">
        <v>18709.0</v>
      </c>
      <c r="Q14106" s="3" t="s">
        <v>86</v>
      </c>
      <c r="S14106" s="3" t="s">
        <v>34</v>
      </c>
    </row>
    <row r="14107">
      <c r="A14107" s="2">
        <v>42318.714907407404</v>
      </c>
      <c r="B14107" s="3">
        <v>32.0</v>
      </c>
      <c r="C14107" s="3" t="s">
        <v>12673</v>
      </c>
      <c r="D14107" s="3">
        <v>59.0</v>
      </c>
      <c r="E14107" s="3" t="s">
        <v>12683</v>
      </c>
      <c r="F14107" s="3">
        <v>3.0</v>
      </c>
      <c r="G14107" s="3">
        <v>2.0</v>
      </c>
      <c r="H14107" s="3" t="s">
        <v>10957</v>
      </c>
      <c r="I14107" s="3" t="s">
        <v>1616</v>
      </c>
      <c r="J14107" s="3" t="s">
        <v>1617</v>
      </c>
      <c r="K14107" s="3" t="s">
        <v>24</v>
      </c>
      <c r="L14107" s="3">
        <v>66.0</v>
      </c>
      <c r="M14107" s="3" t="s">
        <v>30</v>
      </c>
      <c r="N14107" s="3" t="s">
        <v>13020</v>
      </c>
      <c r="O14107" s="3" t="s">
        <v>107</v>
      </c>
      <c r="P14107" s="4">
        <v>21900.0</v>
      </c>
      <c r="Q14107" s="3" t="s">
        <v>132</v>
      </c>
      <c r="S14107" s="3" t="s">
        <v>34</v>
      </c>
    </row>
    <row r="14108">
      <c r="A14108" s="2">
        <v>42318.714907407404</v>
      </c>
      <c r="B14108" s="3">
        <v>32.0</v>
      </c>
      <c r="C14108" s="3" t="s">
        <v>12673</v>
      </c>
      <c r="D14108" s="3">
        <v>59.0</v>
      </c>
      <c r="E14108" s="3" t="s">
        <v>12683</v>
      </c>
      <c r="F14108" s="3">
        <v>3.0</v>
      </c>
      <c r="G14108" s="3">
        <v>2.0</v>
      </c>
      <c r="H14108" s="3" t="s">
        <v>10957</v>
      </c>
      <c r="I14108" s="3" t="s">
        <v>1616</v>
      </c>
      <c r="J14108" s="3" t="s">
        <v>1617</v>
      </c>
      <c r="K14108" s="3" t="s">
        <v>24</v>
      </c>
      <c r="L14108" s="3">
        <v>67.0</v>
      </c>
      <c r="M14108" s="3" t="s">
        <v>25</v>
      </c>
      <c r="N14108" s="3" t="s">
        <v>13021</v>
      </c>
      <c r="O14108" s="3" t="s">
        <v>48</v>
      </c>
      <c r="P14108" s="4">
        <v>23814.0</v>
      </c>
      <c r="Q14108" s="3" t="s">
        <v>75</v>
      </c>
      <c r="S14108" s="3" t="s">
        <v>34</v>
      </c>
    </row>
    <row r="14109">
      <c r="A14109" s="2">
        <v>42318.714907407404</v>
      </c>
      <c r="B14109" s="3">
        <v>32.0</v>
      </c>
      <c r="C14109" s="3" t="s">
        <v>12673</v>
      </c>
      <c r="D14109" s="3">
        <v>59.0</v>
      </c>
      <c r="E14109" s="3" t="s">
        <v>12683</v>
      </c>
      <c r="F14109" s="3">
        <v>3.0</v>
      </c>
      <c r="G14109" s="3">
        <v>2.0</v>
      </c>
      <c r="H14109" s="3" t="s">
        <v>10957</v>
      </c>
      <c r="I14109" s="3" t="s">
        <v>1616</v>
      </c>
      <c r="J14109" s="3" t="s">
        <v>1617</v>
      </c>
      <c r="K14109" s="3" t="s">
        <v>24</v>
      </c>
      <c r="L14109" s="3">
        <v>68.0</v>
      </c>
      <c r="M14109" s="3" t="s">
        <v>30</v>
      </c>
      <c r="N14109" s="3" t="s">
        <v>13022</v>
      </c>
      <c r="O14109" s="3" t="s">
        <v>1547</v>
      </c>
      <c r="P14109" s="4">
        <v>23524.0</v>
      </c>
      <c r="Q14109" s="3" t="s">
        <v>132</v>
      </c>
      <c r="S14109" s="3" t="s">
        <v>34</v>
      </c>
    </row>
    <row r="14110">
      <c r="A14110" s="2">
        <v>42318.714907407404</v>
      </c>
      <c r="B14110" s="3">
        <v>32.0</v>
      </c>
      <c r="C14110" s="3" t="s">
        <v>12673</v>
      </c>
      <c r="D14110" s="3">
        <v>59.0</v>
      </c>
      <c r="E14110" s="3" t="s">
        <v>12683</v>
      </c>
      <c r="F14110" s="3">
        <v>3.0</v>
      </c>
      <c r="G14110" s="3">
        <v>2.0</v>
      </c>
      <c r="H14110" s="3" t="s">
        <v>10957</v>
      </c>
      <c r="I14110" s="3" t="s">
        <v>1616</v>
      </c>
      <c r="J14110" s="3" t="s">
        <v>1617</v>
      </c>
      <c r="K14110" s="3" t="s">
        <v>24</v>
      </c>
      <c r="L14110" s="3">
        <v>69.0</v>
      </c>
      <c r="M14110" s="3" t="s">
        <v>25</v>
      </c>
      <c r="N14110" s="3" t="s">
        <v>13023</v>
      </c>
      <c r="O14110" s="3" t="s">
        <v>100</v>
      </c>
      <c r="P14110" s="4">
        <v>24219.0</v>
      </c>
      <c r="Q14110" s="3" t="s">
        <v>37</v>
      </c>
      <c r="S14110" s="3" t="s">
        <v>34</v>
      </c>
    </row>
    <row r="14111">
      <c r="A14111" s="2">
        <v>42318.714907407404</v>
      </c>
      <c r="B14111" s="3">
        <v>32.0</v>
      </c>
      <c r="C14111" s="3" t="s">
        <v>12673</v>
      </c>
      <c r="D14111" s="3">
        <v>59.0</v>
      </c>
      <c r="E14111" s="3" t="s">
        <v>12683</v>
      </c>
      <c r="F14111" s="3">
        <v>3.0</v>
      </c>
      <c r="G14111" s="3">
        <v>2.0</v>
      </c>
      <c r="H14111" s="3" t="s">
        <v>10957</v>
      </c>
      <c r="I14111" s="3" t="s">
        <v>1616</v>
      </c>
      <c r="J14111" s="3" t="s">
        <v>1617</v>
      </c>
      <c r="K14111" s="3" t="s">
        <v>24</v>
      </c>
      <c r="L14111" s="3">
        <v>70.0</v>
      </c>
      <c r="M14111" s="3" t="s">
        <v>30</v>
      </c>
      <c r="N14111" s="3" t="s">
        <v>2030</v>
      </c>
      <c r="O14111" s="3" t="s">
        <v>1191</v>
      </c>
      <c r="P14111" s="4">
        <v>29799.0</v>
      </c>
      <c r="Q14111" s="3" t="s">
        <v>40</v>
      </c>
      <c r="S14111" s="3" t="s">
        <v>34</v>
      </c>
    </row>
    <row r="14112">
      <c r="A14112" s="2">
        <v>42318.714907407404</v>
      </c>
      <c r="B14112" s="3">
        <v>32.0</v>
      </c>
      <c r="C14112" s="3" t="s">
        <v>12673</v>
      </c>
      <c r="D14112" s="3">
        <v>59.0</v>
      </c>
      <c r="E14112" s="3" t="s">
        <v>12683</v>
      </c>
      <c r="F14112" s="3">
        <v>3.0</v>
      </c>
      <c r="G14112" s="3">
        <v>2.0</v>
      </c>
      <c r="H14112" s="3" t="s">
        <v>10957</v>
      </c>
      <c r="I14112" s="3" t="s">
        <v>1616</v>
      </c>
      <c r="J14112" s="3" t="s">
        <v>1617</v>
      </c>
      <c r="K14112" s="3" t="s">
        <v>24</v>
      </c>
      <c r="L14112" s="3">
        <v>71.0</v>
      </c>
      <c r="M14112" s="3" t="s">
        <v>25</v>
      </c>
      <c r="N14112" s="3" t="s">
        <v>13024</v>
      </c>
      <c r="O14112" s="3" t="s">
        <v>871</v>
      </c>
      <c r="P14112" s="4">
        <v>27389.0</v>
      </c>
      <c r="Q14112" s="3" t="s">
        <v>37</v>
      </c>
      <c r="S14112" s="3" t="s">
        <v>34</v>
      </c>
    </row>
    <row r="14113">
      <c r="A14113" s="2">
        <v>42318.714907407404</v>
      </c>
      <c r="B14113" s="3">
        <v>32.0</v>
      </c>
      <c r="C14113" s="3" t="s">
        <v>12673</v>
      </c>
      <c r="D14113" s="3">
        <v>59.0</v>
      </c>
      <c r="E14113" s="3" t="s">
        <v>12683</v>
      </c>
      <c r="F14113" s="3">
        <v>3.0</v>
      </c>
      <c r="G14113" s="3">
        <v>2.0</v>
      </c>
      <c r="H14113" s="3" t="s">
        <v>10957</v>
      </c>
      <c r="I14113" s="3" t="s">
        <v>1616</v>
      </c>
      <c r="J14113" s="3" t="s">
        <v>1617</v>
      </c>
      <c r="K14113" s="3" t="s">
        <v>24</v>
      </c>
      <c r="L14113" s="3">
        <v>72.0</v>
      </c>
      <c r="M14113" s="3" t="s">
        <v>30</v>
      </c>
      <c r="N14113" s="3" t="s">
        <v>13025</v>
      </c>
      <c r="O14113" s="3" t="s">
        <v>1085</v>
      </c>
      <c r="P14113" s="4">
        <v>19306.0</v>
      </c>
      <c r="Q14113" s="3" t="s">
        <v>40</v>
      </c>
      <c r="S14113" s="3" t="s">
        <v>34</v>
      </c>
    </row>
    <row r="14114">
      <c r="A14114" s="2">
        <v>42318.714907407404</v>
      </c>
      <c r="B14114" s="3">
        <v>32.0</v>
      </c>
      <c r="C14114" s="3" t="s">
        <v>12673</v>
      </c>
      <c r="D14114" s="3">
        <v>59.0</v>
      </c>
      <c r="E14114" s="3" t="s">
        <v>12683</v>
      </c>
      <c r="F14114" s="3">
        <v>3.0</v>
      </c>
      <c r="G14114" s="3">
        <v>2.0</v>
      </c>
      <c r="H14114" s="3" t="s">
        <v>10957</v>
      </c>
      <c r="I14114" s="3" t="s">
        <v>1616</v>
      </c>
      <c r="J14114" s="3" t="s">
        <v>1617</v>
      </c>
      <c r="K14114" s="3" t="s">
        <v>24</v>
      </c>
      <c r="L14114" s="3">
        <v>73.0</v>
      </c>
      <c r="M14114" s="3" t="s">
        <v>25</v>
      </c>
      <c r="N14114" s="3" t="s">
        <v>13026</v>
      </c>
      <c r="O14114" s="3" t="s">
        <v>613</v>
      </c>
      <c r="P14114" s="4">
        <v>25767.0</v>
      </c>
      <c r="Q14114" s="3" t="s">
        <v>79</v>
      </c>
      <c r="S14114" s="3" t="s">
        <v>34</v>
      </c>
    </row>
    <row r="14115">
      <c r="A14115" s="2">
        <v>42318.714907407404</v>
      </c>
      <c r="B14115" s="3">
        <v>32.0</v>
      </c>
      <c r="C14115" s="3" t="s">
        <v>12673</v>
      </c>
      <c r="D14115" s="3">
        <v>59.0</v>
      </c>
      <c r="E14115" s="3" t="s">
        <v>12683</v>
      </c>
      <c r="F14115" s="3">
        <v>3.0</v>
      </c>
      <c r="G14115" s="3">
        <v>2.0</v>
      </c>
      <c r="H14115" s="3" t="s">
        <v>10957</v>
      </c>
      <c r="I14115" s="3" t="s">
        <v>1616</v>
      </c>
      <c r="J14115" s="3" t="s">
        <v>1617</v>
      </c>
      <c r="K14115" s="3" t="s">
        <v>24</v>
      </c>
      <c r="L14115" s="3">
        <v>74.0</v>
      </c>
      <c r="M14115" s="3" t="s">
        <v>30</v>
      </c>
      <c r="N14115" s="3" t="s">
        <v>13027</v>
      </c>
      <c r="O14115" s="3" t="s">
        <v>1646</v>
      </c>
      <c r="P14115" s="4">
        <v>27821.0</v>
      </c>
      <c r="Q14115" s="3" t="s">
        <v>132</v>
      </c>
      <c r="S14115" s="3" t="s">
        <v>34</v>
      </c>
    </row>
    <row r="14116">
      <c r="A14116" s="2">
        <v>42318.714907407404</v>
      </c>
      <c r="B14116" s="3">
        <v>32.0</v>
      </c>
      <c r="C14116" s="3" t="s">
        <v>12673</v>
      </c>
      <c r="D14116" s="3">
        <v>59.0</v>
      </c>
      <c r="E14116" s="3" t="s">
        <v>12683</v>
      </c>
      <c r="F14116" s="3">
        <v>3.0</v>
      </c>
      <c r="G14116" s="3">
        <v>2.0</v>
      </c>
      <c r="H14116" s="3" t="s">
        <v>10957</v>
      </c>
      <c r="I14116" s="3" t="s">
        <v>1616</v>
      </c>
      <c r="J14116" s="3" t="s">
        <v>1617</v>
      </c>
      <c r="K14116" s="3" t="s">
        <v>24</v>
      </c>
      <c r="L14116" s="3">
        <v>75.0</v>
      </c>
      <c r="M14116" s="3" t="s">
        <v>25</v>
      </c>
      <c r="N14116" s="3" t="s">
        <v>5749</v>
      </c>
      <c r="O14116" s="3" t="s">
        <v>275</v>
      </c>
      <c r="P14116" s="4">
        <v>19021.0</v>
      </c>
      <c r="Q14116" s="3" t="s">
        <v>86</v>
      </c>
      <c r="S14116" s="3" t="s">
        <v>34</v>
      </c>
    </row>
    <row r="14117">
      <c r="A14117" s="2">
        <v>42318.714907407404</v>
      </c>
      <c r="B14117" s="3">
        <v>32.0</v>
      </c>
      <c r="C14117" s="3" t="s">
        <v>12673</v>
      </c>
      <c r="D14117" s="3">
        <v>59.0</v>
      </c>
      <c r="E14117" s="3" t="s">
        <v>12683</v>
      </c>
      <c r="F14117" s="3">
        <v>3.0</v>
      </c>
      <c r="G14117" s="3">
        <v>2.0</v>
      </c>
      <c r="H14117" s="3" t="s">
        <v>10957</v>
      </c>
      <c r="I14117" s="3" t="s">
        <v>1616</v>
      </c>
      <c r="J14117" s="3" t="s">
        <v>1617</v>
      </c>
      <c r="K14117" s="3" t="s">
        <v>24</v>
      </c>
      <c r="L14117" s="3">
        <v>76.0</v>
      </c>
      <c r="M14117" s="3" t="s">
        <v>30</v>
      </c>
      <c r="N14117" s="3" t="s">
        <v>13028</v>
      </c>
      <c r="O14117" s="3" t="s">
        <v>135</v>
      </c>
      <c r="P14117" s="4">
        <v>26861.0</v>
      </c>
      <c r="Q14117" s="3" t="s">
        <v>37</v>
      </c>
      <c r="S14117" s="3" t="s">
        <v>34</v>
      </c>
    </row>
    <row r="14118">
      <c r="A14118" s="2">
        <v>42318.714907407404</v>
      </c>
      <c r="B14118" s="3">
        <v>32.0</v>
      </c>
      <c r="C14118" s="3" t="s">
        <v>12673</v>
      </c>
      <c r="D14118" s="3">
        <v>60.0</v>
      </c>
      <c r="E14118" s="3" t="s">
        <v>12740</v>
      </c>
      <c r="F14118" s="3">
        <v>3.0</v>
      </c>
      <c r="G14118" s="3">
        <v>2.0</v>
      </c>
      <c r="H14118" s="3" t="s">
        <v>10957</v>
      </c>
      <c r="I14118" s="3" t="s">
        <v>1616</v>
      </c>
      <c r="J14118" s="3" t="s">
        <v>1617</v>
      </c>
      <c r="K14118" s="3" t="s">
        <v>24</v>
      </c>
      <c r="L14118" s="3">
        <v>1.0</v>
      </c>
      <c r="M14118" s="3" t="s">
        <v>25</v>
      </c>
      <c r="N14118" s="3" t="s">
        <v>13029</v>
      </c>
      <c r="O14118" s="3" t="s">
        <v>980</v>
      </c>
      <c r="P14118" s="4">
        <v>16876.0</v>
      </c>
      <c r="Q14118" s="3" t="s">
        <v>49</v>
      </c>
      <c r="S14118" s="3" t="s">
        <v>34</v>
      </c>
    </row>
    <row r="14119">
      <c r="A14119" s="2">
        <v>42318.714907407404</v>
      </c>
      <c r="B14119" s="3">
        <v>32.0</v>
      </c>
      <c r="C14119" s="3" t="s">
        <v>12673</v>
      </c>
      <c r="D14119" s="3">
        <v>60.0</v>
      </c>
      <c r="E14119" s="3" t="s">
        <v>12740</v>
      </c>
      <c r="F14119" s="3">
        <v>3.0</v>
      </c>
      <c r="G14119" s="3">
        <v>2.0</v>
      </c>
      <c r="H14119" s="3" t="s">
        <v>10957</v>
      </c>
      <c r="I14119" s="3" t="s">
        <v>1616</v>
      </c>
      <c r="J14119" s="3" t="s">
        <v>1617</v>
      </c>
      <c r="K14119" s="3" t="s">
        <v>24</v>
      </c>
      <c r="L14119" s="3">
        <v>2.0</v>
      </c>
      <c r="M14119" s="3" t="s">
        <v>30</v>
      </c>
      <c r="N14119" s="3" t="s">
        <v>13030</v>
      </c>
      <c r="O14119" s="3" t="s">
        <v>361</v>
      </c>
      <c r="P14119" s="4">
        <v>21406.0</v>
      </c>
      <c r="Q14119" s="3" t="s">
        <v>37</v>
      </c>
      <c r="S14119" s="3" t="s">
        <v>34</v>
      </c>
    </row>
    <row r="14120">
      <c r="A14120" s="2">
        <v>42318.714907407404</v>
      </c>
      <c r="B14120" s="3">
        <v>32.0</v>
      </c>
      <c r="C14120" s="3" t="s">
        <v>12673</v>
      </c>
      <c r="D14120" s="3">
        <v>60.0</v>
      </c>
      <c r="E14120" s="3" t="s">
        <v>12740</v>
      </c>
      <c r="F14120" s="3">
        <v>3.0</v>
      </c>
      <c r="G14120" s="3">
        <v>2.0</v>
      </c>
      <c r="H14120" s="3" t="s">
        <v>10957</v>
      </c>
      <c r="I14120" s="3" t="s">
        <v>1616</v>
      </c>
      <c r="J14120" s="3" t="s">
        <v>1617</v>
      </c>
      <c r="K14120" s="3" t="s">
        <v>24</v>
      </c>
      <c r="L14120" s="3">
        <v>3.0</v>
      </c>
      <c r="M14120" s="3" t="s">
        <v>25</v>
      </c>
      <c r="N14120" s="3" t="s">
        <v>13031</v>
      </c>
      <c r="O14120" s="3" t="s">
        <v>196</v>
      </c>
      <c r="P14120" s="4">
        <v>20651.0</v>
      </c>
      <c r="Q14120" s="3" t="s">
        <v>79</v>
      </c>
      <c r="S14120" s="3" t="s">
        <v>34</v>
      </c>
    </row>
    <row r="14121">
      <c r="A14121" s="2">
        <v>42318.714907407404</v>
      </c>
      <c r="B14121" s="3">
        <v>32.0</v>
      </c>
      <c r="C14121" s="3" t="s">
        <v>12673</v>
      </c>
      <c r="D14121" s="3">
        <v>60.0</v>
      </c>
      <c r="E14121" s="3" t="s">
        <v>12740</v>
      </c>
      <c r="F14121" s="3">
        <v>3.0</v>
      </c>
      <c r="G14121" s="3">
        <v>2.0</v>
      </c>
      <c r="H14121" s="3" t="s">
        <v>10957</v>
      </c>
      <c r="I14121" s="3" t="s">
        <v>1616</v>
      </c>
      <c r="J14121" s="3" t="s">
        <v>1617</v>
      </c>
      <c r="K14121" s="3" t="s">
        <v>24</v>
      </c>
      <c r="L14121" s="3">
        <v>4.0</v>
      </c>
      <c r="M14121" s="3" t="s">
        <v>30</v>
      </c>
      <c r="N14121" s="3" t="s">
        <v>13032</v>
      </c>
      <c r="O14121" s="3" t="s">
        <v>355</v>
      </c>
      <c r="P14121" s="4">
        <v>21331.0</v>
      </c>
      <c r="Q14121" s="3" t="s">
        <v>228</v>
      </c>
      <c r="S14121" s="3" t="s">
        <v>34</v>
      </c>
    </row>
    <row r="14122">
      <c r="A14122" s="2">
        <v>42318.714907407404</v>
      </c>
      <c r="B14122" s="3">
        <v>32.0</v>
      </c>
      <c r="C14122" s="3" t="s">
        <v>12673</v>
      </c>
      <c r="D14122" s="3">
        <v>60.0</v>
      </c>
      <c r="E14122" s="3" t="s">
        <v>12740</v>
      </c>
      <c r="F14122" s="3">
        <v>3.0</v>
      </c>
      <c r="G14122" s="3">
        <v>2.0</v>
      </c>
      <c r="H14122" s="3" t="s">
        <v>10957</v>
      </c>
      <c r="I14122" s="3" t="s">
        <v>1616</v>
      </c>
      <c r="J14122" s="3" t="s">
        <v>1617</v>
      </c>
      <c r="K14122" s="3" t="s">
        <v>24</v>
      </c>
      <c r="L14122" s="3">
        <v>5.0</v>
      </c>
      <c r="M14122" s="3" t="s">
        <v>25</v>
      </c>
      <c r="N14122" s="3" t="s">
        <v>2052</v>
      </c>
      <c r="O14122" s="3" t="s">
        <v>141</v>
      </c>
      <c r="P14122" s="4">
        <v>22490.0</v>
      </c>
      <c r="Q14122" s="3" t="s">
        <v>372</v>
      </c>
      <c r="S14122" s="3" t="s">
        <v>34</v>
      </c>
    </row>
    <row r="14123">
      <c r="A14123" s="2">
        <v>42318.714907407404</v>
      </c>
      <c r="B14123" s="3">
        <v>32.0</v>
      </c>
      <c r="C14123" s="3" t="s">
        <v>12673</v>
      </c>
      <c r="D14123" s="3">
        <v>60.0</v>
      </c>
      <c r="E14123" s="3" t="s">
        <v>12740</v>
      </c>
      <c r="F14123" s="3">
        <v>3.0</v>
      </c>
      <c r="G14123" s="3">
        <v>2.0</v>
      </c>
      <c r="H14123" s="3" t="s">
        <v>10957</v>
      </c>
      <c r="I14123" s="3" t="s">
        <v>1616</v>
      </c>
      <c r="J14123" s="3" t="s">
        <v>1617</v>
      </c>
      <c r="K14123" s="3" t="s">
        <v>24</v>
      </c>
      <c r="L14123" s="3">
        <v>6.0</v>
      </c>
      <c r="M14123" s="3" t="s">
        <v>30</v>
      </c>
      <c r="N14123" s="3" t="s">
        <v>13033</v>
      </c>
      <c r="O14123" s="3" t="s">
        <v>1074</v>
      </c>
      <c r="P14123" s="4">
        <v>22181.0</v>
      </c>
      <c r="Q14123" s="3" t="s">
        <v>75</v>
      </c>
      <c r="S14123" s="3" t="s">
        <v>34</v>
      </c>
    </row>
    <row r="14124">
      <c r="A14124" s="2">
        <v>42318.714907407404</v>
      </c>
      <c r="B14124" s="3">
        <v>32.0</v>
      </c>
      <c r="C14124" s="3" t="s">
        <v>12673</v>
      </c>
      <c r="D14124" s="3">
        <v>60.0</v>
      </c>
      <c r="E14124" s="3" t="s">
        <v>12740</v>
      </c>
      <c r="F14124" s="3">
        <v>3.0</v>
      </c>
      <c r="G14124" s="3">
        <v>2.0</v>
      </c>
      <c r="H14124" s="3" t="s">
        <v>10957</v>
      </c>
      <c r="I14124" s="3" t="s">
        <v>1616</v>
      </c>
      <c r="J14124" s="3" t="s">
        <v>1617</v>
      </c>
      <c r="K14124" s="3" t="s">
        <v>24</v>
      </c>
      <c r="L14124" s="3">
        <v>7.0</v>
      </c>
      <c r="M14124" s="3" t="s">
        <v>25</v>
      </c>
      <c r="N14124" s="3" t="s">
        <v>13034</v>
      </c>
      <c r="O14124" s="3" t="s">
        <v>4263</v>
      </c>
      <c r="P14124" s="4">
        <v>22961.0</v>
      </c>
      <c r="Q14124" s="3" t="s">
        <v>372</v>
      </c>
      <c r="S14124" s="3" t="s">
        <v>34</v>
      </c>
    </row>
    <row r="14125">
      <c r="A14125" s="2">
        <v>42318.714907407404</v>
      </c>
      <c r="B14125" s="3">
        <v>32.0</v>
      </c>
      <c r="C14125" s="3" t="s">
        <v>12673</v>
      </c>
      <c r="D14125" s="3">
        <v>60.0</v>
      </c>
      <c r="E14125" s="3" t="s">
        <v>12740</v>
      </c>
      <c r="F14125" s="3">
        <v>3.0</v>
      </c>
      <c r="G14125" s="3">
        <v>2.0</v>
      </c>
      <c r="H14125" s="3" t="s">
        <v>10957</v>
      </c>
      <c r="I14125" s="3" t="s">
        <v>1616</v>
      </c>
      <c r="J14125" s="3" t="s">
        <v>1617</v>
      </c>
      <c r="K14125" s="3" t="s">
        <v>24</v>
      </c>
      <c r="L14125" s="3">
        <v>8.0</v>
      </c>
      <c r="M14125" s="3" t="s">
        <v>30</v>
      </c>
      <c r="N14125" s="3" t="s">
        <v>13035</v>
      </c>
      <c r="O14125" s="3" t="s">
        <v>1239</v>
      </c>
      <c r="P14125" s="4">
        <v>28533.0</v>
      </c>
      <c r="Q14125" s="3" t="s">
        <v>37</v>
      </c>
      <c r="S14125" s="3" t="s">
        <v>34</v>
      </c>
    </row>
    <row r="14126">
      <c r="A14126" s="2">
        <v>42318.714907407404</v>
      </c>
      <c r="B14126" s="3">
        <v>32.0</v>
      </c>
      <c r="C14126" s="3" t="s">
        <v>12673</v>
      </c>
      <c r="D14126" s="3">
        <v>60.0</v>
      </c>
      <c r="E14126" s="3" t="s">
        <v>12740</v>
      </c>
      <c r="F14126" s="3">
        <v>3.0</v>
      </c>
      <c r="G14126" s="3">
        <v>2.0</v>
      </c>
      <c r="H14126" s="3" t="s">
        <v>10957</v>
      </c>
      <c r="I14126" s="3" t="s">
        <v>1616</v>
      </c>
      <c r="J14126" s="3" t="s">
        <v>1617</v>
      </c>
      <c r="K14126" s="3" t="s">
        <v>24</v>
      </c>
      <c r="L14126" s="3">
        <v>9.0</v>
      </c>
      <c r="M14126" s="3" t="s">
        <v>25</v>
      </c>
      <c r="N14126" s="3" t="s">
        <v>13036</v>
      </c>
      <c r="O14126" s="3" t="s">
        <v>3993</v>
      </c>
      <c r="P14126" s="4">
        <v>25097.0</v>
      </c>
      <c r="Q14126" s="3" t="s">
        <v>75</v>
      </c>
      <c r="S14126" s="3" t="s">
        <v>34</v>
      </c>
    </row>
    <row r="14127">
      <c r="A14127" s="2">
        <v>42318.714907407404</v>
      </c>
      <c r="B14127" s="3">
        <v>32.0</v>
      </c>
      <c r="C14127" s="3" t="s">
        <v>12673</v>
      </c>
      <c r="D14127" s="3">
        <v>60.0</v>
      </c>
      <c r="E14127" s="3" t="s">
        <v>12740</v>
      </c>
      <c r="F14127" s="3">
        <v>3.0</v>
      </c>
      <c r="G14127" s="3">
        <v>2.0</v>
      </c>
      <c r="H14127" s="3" t="s">
        <v>10957</v>
      </c>
      <c r="I14127" s="3" t="s">
        <v>1616</v>
      </c>
      <c r="J14127" s="3" t="s">
        <v>1617</v>
      </c>
      <c r="K14127" s="3" t="s">
        <v>24</v>
      </c>
      <c r="L14127" s="3">
        <v>10.0</v>
      </c>
      <c r="M14127" s="3" t="s">
        <v>30</v>
      </c>
      <c r="N14127" s="3" t="s">
        <v>13037</v>
      </c>
      <c r="O14127" s="3" t="s">
        <v>6545</v>
      </c>
      <c r="P14127" s="4">
        <v>28949.0</v>
      </c>
      <c r="Q14127" s="3" t="s">
        <v>372</v>
      </c>
      <c r="S14127" s="3" t="s">
        <v>34</v>
      </c>
    </row>
    <row r="14128">
      <c r="A14128" s="2">
        <v>42318.714907407404</v>
      </c>
      <c r="B14128" s="3">
        <v>32.0</v>
      </c>
      <c r="C14128" s="3" t="s">
        <v>12673</v>
      </c>
      <c r="D14128" s="3">
        <v>60.0</v>
      </c>
      <c r="E14128" s="3" t="s">
        <v>12740</v>
      </c>
      <c r="F14128" s="3">
        <v>3.0</v>
      </c>
      <c r="G14128" s="3">
        <v>2.0</v>
      </c>
      <c r="H14128" s="3" t="s">
        <v>10957</v>
      </c>
      <c r="I14128" s="3" t="s">
        <v>1616</v>
      </c>
      <c r="J14128" s="3" t="s">
        <v>1617</v>
      </c>
      <c r="K14128" s="3" t="s">
        <v>24</v>
      </c>
      <c r="L14128" s="3">
        <v>11.0</v>
      </c>
      <c r="M14128" s="3" t="s">
        <v>25</v>
      </c>
      <c r="N14128" s="3" t="s">
        <v>13038</v>
      </c>
      <c r="O14128" s="3" t="s">
        <v>401</v>
      </c>
      <c r="P14128" s="4">
        <v>24042.0</v>
      </c>
      <c r="Q14128" s="3" t="s">
        <v>132</v>
      </c>
      <c r="S14128" s="3" t="s">
        <v>34</v>
      </c>
    </row>
    <row r="14129">
      <c r="A14129" s="2">
        <v>42318.714907407404</v>
      </c>
      <c r="B14129" s="3">
        <v>32.0</v>
      </c>
      <c r="C14129" s="3" t="s">
        <v>12673</v>
      </c>
      <c r="D14129" s="3">
        <v>60.0</v>
      </c>
      <c r="E14129" s="3" t="s">
        <v>12740</v>
      </c>
      <c r="F14129" s="3">
        <v>3.0</v>
      </c>
      <c r="G14129" s="3">
        <v>2.0</v>
      </c>
      <c r="H14129" s="3" t="s">
        <v>10957</v>
      </c>
      <c r="I14129" s="3" t="s">
        <v>1616</v>
      </c>
      <c r="J14129" s="3" t="s">
        <v>1617</v>
      </c>
      <c r="K14129" s="3" t="s">
        <v>24</v>
      </c>
      <c r="L14129" s="3">
        <v>12.0</v>
      </c>
      <c r="M14129" s="3" t="s">
        <v>30</v>
      </c>
      <c r="N14129" s="3" t="s">
        <v>13039</v>
      </c>
      <c r="O14129" s="3" t="s">
        <v>677</v>
      </c>
      <c r="P14129" s="4">
        <v>18540.0</v>
      </c>
      <c r="Q14129" s="3" t="s">
        <v>105</v>
      </c>
      <c r="S14129" s="3" t="s">
        <v>34</v>
      </c>
    </row>
    <row r="14130">
      <c r="A14130" s="2">
        <v>42318.714907407404</v>
      </c>
      <c r="B14130" s="3">
        <v>32.0</v>
      </c>
      <c r="C14130" s="3" t="s">
        <v>12673</v>
      </c>
      <c r="D14130" s="3">
        <v>60.0</v>
      </c>
      <c r="E14130" s="3" t="s">
        <v>12740</v>
      </c>
      <c r="F14130" s="3">
        <v>3.0</v>
      </c>
      <c r="G14130" s="3">
        <v>2.0</v>
      </c>
      <c r="H14130" s="3" t="s">
        <v>10957</v>
      </c>
      <c r="I14130" s="3" t="s">
        <v>1616</v>
      </c>
      <c r="J14130" s="3" t="s">
        <v>1617</v>
      </c>
      <c r="K14130" s="3" t="s">
        <v>24</v>
      </c>
      <c r="L14130" s="3">
        <v>13.0</v>
      </c>
      <c r="M14130" s="3" t="s">
        <v>25</v>
      </c>
      <c r="N14130" s="3" t="s">
        <v>13040</v>
      </c>
      <c r="O14130" s="3" t="s">
        <v>213</v>
      </c>
      <c r="P14130" s="4">
        <v>19792.0</v>
      </c>
      <c r="Q14130" s="3" t="s">
        <v>372</v>
      </c>
      <c r="S14130" s="3" t="s">
        <v>34</v>
      </c>
    </row>
    <row r="14131">
      <c r="A14131" s="2">
        <v>42318.714907407404</v>
      </c>
      <c r="B14131" s="3">
        <v>32.0</v>
      </c>
      <c r="C14131" s="3" t="s">
        <v>12673</v>
      </c>
      <c r="D14131" s="3">
        <v>60.0</v>
      </c>
      <c r="E14131" s="3" t="s">
        <v>12740</v>
      </c>
      <c r="F14131" s="3">
        <v>3.0</v>
      </c>
      <c r="G14131" s="3">
        <v>2.0</v>
      </c>
      <c r="H14131" s="3" t="s">
        <v>10957</v>
      </c>
      <c r="I14131" s="3" t="s">
        <v>1616</v>
      </c>
      <c r="J14131" s="3" t="s">
        <v>1617</v>
      </c>
      <c r="K14131" s="3" t="s">
        <v>24</v>
      </c>
      <c r="L14131" s="3">
        <v>14.0</v>
      </c>
      <c r="M14131" s="3" t="s">
        <v>30</v>
      </c>
      <c r="N14131" s="3" t="s">
        <v>13041</v>
      </c>
      <c r="O14131" s="3" t="s">
        <v>321</v>
      </c>
      <c r="P14131" s="4">
        <v>14272.0</v>
      </c>
      <c r="Q14131" s="3" t="s">
        <v>113</v>
      </c>
      <c r="S14131" s="3" t="s">
        <v>34</v>
      </c>
    </row>
    <row r="14132">
      <c r="A14132" s="2">
        <v>42318.714907407404</v>
      </c>
      <c r="B14132" s="3">
        <v>32.0</v>
      </c>
      <c r="C14132" s="3" t="s">
        <v>12673</v>
      </c>
      <c r="D14132" s="3">
        <v>60.0</v>
      </c>
      <c r="E14132" s="3" t="s">
        <v>12740</v>
      </c>
      <c r="F14132" s="3">
        <v>3.0</v>
      </c>
      <c r="G14132" s="3">
        <v>2.0</v>
      </c>
      <c r="H14132" s="3" t="s">
        <v>10957</v>
      </c>
      <c r="I14132" s="3" t="s">
        <v>1616</v>
      </c>
      <c r="J14132" s="3" t="s">
        <v>1617</v>
      </c>
      <c r="K14132" s="3" t="s">
        <v>24</v>
      </c>
      <c r="L14132" s="3">
        <v>15.0</v>
      </c>
      <c r="M14132" s="3" t="s">
        <v>25</v>
      </c>
      <c r="N14132" s="3" t="s">
        <v>2389</v>
      </c>
      <c r="O14132" s="3" t="s">
        <v>664</v>
      </c>
      <c r="P14132" s="4">
        <v>21400.0</v>
      </c>
      <c r="Q14132" s="3" t="s">
        <v>37</v>
      </c>
      <c r="S14132" s="3" t="s">
        <v>34</v>
      </c>
    </row>
    <row r="14133">
      <c r="A14133" s="2">
        <v>42318.714907407404</v>
      </c>
      <c r="B14133" s="3">
        <v>32.0</v>
      </c>
      <c r="C14133" s="3" t="s">
        <v>12673</v>
      </c>
      <c r="D14133" s="3">
        <v>60.0</v>
      </c>
      <c r="E14133" s="3" t="s">
        <v>12740</v>
      </c>
      <c r="F14133" s="3">
        <v>3.0</v>
      </c>
      <c r="G14133" s="3">
        <v>2.0</v>
      </c>
      <c r="H14133" s="3" t="s">
        <v>10957</v>
      </c>
      <c r="I14133" s="3" t="s">
        <v>1616</v>
      </c>
      <c r="J14133" s="3" t="s">
        <v>1617</v>
      </c>
      <c r="K14133" s="3" t="s">
        <v>24</v>
      </c>
      <c r="L14133" s="3">
        <v>16.0</v>
      </c>
      <c r="M14133" s="3" t="s">
        <v>30</v>
      </c>
      <c r="N14133" s="3" t="s">
        <v>13042</v>
      </c>
      <c r="O14133" s="3" t="s">
        <v>717</v>
      </c>
      <c r="P14133" s="4">
        <v>17363.0</v>
      </c>
      <c r="Q14133" s="3" t="s">
        <v>49</v>
      </c>
      <c r="S14133" s="3" t="s">
        <v>34</v>
      </c>
    </row>
    <row r="14134">
      <c r="A14134" s="2">
        <v>42318.714907407404</v>
      </c>
      <c r="B14134" s="3">
        <v>32.0</v>
      </c>
      <c r="C14134" s="3" t="s">
        <v>12673</v>
      </c>
      <c r="D14134" s="3">
        <v>60.0</v>
      </c>
      <c r="E14134" s="3" t="s">
        <v>12740</v>
      </c>
      <c r="F14134" s="3">
        <v>3.0</v>
      </c>
      <c r="G14134" s="3">
        <v>2.0</v>
      </c>
      <c r="H14134" s="3" t="s">
        <v>10957</v>
      </c>
      <c r="I14134" s="3" t="s">
        <v>1616</v>
      </c>
      <c r="J14134" s="3" t="s">
        <v>1617</v>
      </c>
      <c r="K14134" s="3" t="s">
        <v>24</v>
      </c>
      <c r="L14134" s="3">
        <v>17.0</v>
      </c>
      <c r="M14134" s="3" t="s">
        <v>25</v>
      </c>
      <c r="N14134" s="3" t="s">
        <v>13043</v>
      </c>
      <c r="O14134" s="3" t="s">
        <v>95</v>
      </c>
      <c r="P14134" s="4">
        <v>20547.0</v>
      </c>
      <c r="Q14134" s="3" t="s">
        <v>75</v>
      </c>
      <c r="S14134" s="3" t="s">
        <v>34</v>
      </c>
    </row>
    <row r="14135">
      <c r="A14135" s="2">
        <v>42318.714907407404</v>
      </c>
      <c r="B14135" s="3">
        <v>32.0</v>
      </c>
      <c r="C14135" s="3" t="s">
        <v>12673</v>
      </c>
      <c r="D14135" s="3">
        <v>60.0</v>
      </c>
      <c r="E14135" s="3" t="s">
        <v>12740</v>
      </c>
      <c r="F14135" s="3">
        <v>3.0</v>
      </c>
      <c r="G14135" s="3">
        <v>2.0</v>
      </c>
      <c r="H14135" s="3" t="s">
        <v>10957</v>
      </c>
      <c r="I14135" s="3" t="s">
        <v>1616</v>
      </c>
      <c r="J14135" s="3" t="s">
        <v>1617</v>
      </c>
      <c r="K14135" s="3" t="s">
        <v>24</v>
      </c>
      <c r="L14135" s="3">
        <v>18.0</v>
      </c>
      <c r="M14135" s="3" t="s">
        <v>30</v>
      </c>
      <c r="N14135" s="3" t="s">
        <v>13044</v>
      </c>
      <c r="O14135" s="3" t="s">
        <v>57</v>
      </c>
      <c r="P14135" s="4">
        <v>23796.0</v>
      </c>
      <c r="Q14135" s="3" t="s">
        <v>37</v>
      </c>
      <c r="S14135" s="3" t="s">
        <v>34</v>
      </c>
    </row>
    <row r="14136">
      <c r="A14136" s="2">
        <v>42318.714907407404</v>
      </c>
      <c r="B14136" s="3">
        <v>32.0</v>
      </c>
      <c r="C14136" s="3" t="s">
        <v>12673</v>
      </c>
      <c r="D14136" s="3">
        <v>60.0</v>
      </c>
      <c r="E14136" s="3" t="s">
        <v>12740</v>
      </c>
      <c r="F14136" s="3">
        <v>3.0</v>
      </c>
      <c r="G14136" s="3">
        <v>2.0</v>
      </c>
      <c r="H14136" s="3" t="s">
        <v>10957</v>
      </c>
      <c r="I14136" s="3" t="s">
        <v>1616</v>
      </c>
      <c r="J14136" s="3" t="s">
        <v>1617</v>
      </c>
      <c r="K14136" s="3" t="s">
        <v>24</v>
      </c>
      <c r="L14136" s="3">
        <v>19.0</v>
      </c>
      <c r="M14136" s="3" t="s">
        <v>25</v>
      </c>
      <c r="N14136" s="3" t="s">
        <v>13045</v>
      </c>
      <c r="O14136" s="3" t="s">
        <v>13046</v>
      </c>
      <c r="P14136" s="4">
        <v>25534.0</v>
      </c>
      <c r="Q14136" s="3" t="s">
        <v>372</v>
      </c>
      <c r="S14136" s="3" t="s">
        <v>34</v>
      </c>
    </row>
    <row r="14137">
      <c r="A14137" s="2">
        <v>42318.714907407404</v>
      </c>
      <c r="B14137" s="3">
        <v>32.0</v>
      </c>
      <c r="C14137" s="3" t="s">
        <v>12673</v>
      </c>
      <c r="D14137" s="3">
        <v>60.0</v>
      </c>
      <c r="E14137" s="3" t="s">
        <v>12740</v>
      </c>
      <c r="F14137" s="3">
        <v>3.0</v>
      </c>
      <c r="G14137" s="3">
        <v>2.0</v>
      </c>
      <c r="H14137" s="3" t="s">
        <v>10957</v>
      </c>
      <c r="I14137" s="3" t="s">
        <v>1616</v>
      </c>
      <c r="J14137" s="3" t="s">
        <v>1617</v>
      </c>
      <c r="K14137" s="3" t="s">
        <v>24</v>
      </c>
      <c r="L14137" s="3">
        <v>20.0</v>
      </c>
      <c r="M14137" s="3" t="s">
        <v>30</v>
      </c>
      <c r="N14137" s="3" t="s">
        <v>13047</v>
      </c>
      <c r="O14137" s="3" t="s">
        <v>1180</v>
      </c>
      <c r="P14137" s="4">
        <v>28579.0</v>
      </c>
      <c r="Q14137" s="3" t="s">
        <v>132</v>
      </c>
      <c r="S14137" s="3" t="s">
        <v>34</v>
      </c>
    </row>
    <row r="14138">
      <c r="A14138" s="2">
        <v>42318.714907407404</v>
      </c>
      <c r="B14138" s="3">
        <v>32.0</v>
      </c>
      <c r="C14138" s="3" t="s">
        <v>12673</v>
      </c>
      <c r="D14138" s="3">
        <v>60.0</v>
      </c>
      <c r="E14138" s="3" t="s">
        <v>12740</v>
      </c>
      <c r="F14138" s="3">
        <v>3.0</v>
      </c>
      <c r="G14138" s="3">
        <v>2.0</v>
      </c>
      <c r="H14138" s="3" t="s">
        <v>10957</v>
      </c>
      <c r="I14138" s="3" t="s">
        <v>1616</v>
      </c>
      <c r="J14138" s="3" t="s">
        <v>1617</v>
      </c>
      <c r="K14138" s="3" t="s">
        <v>24</v>
      </c>
      <c r="L14138" s="3">
        <v>21.0</v>
      </c>
      <c r="M14138" s="3" t="s">
        <v>25</v>
      </c>
      <c r="N14138" s="3" t="s">
        <v>13048</v>
      </c>
      <c r="O14138" s="3" t="s">
        <v>502</v>
      </c>
      <c r="P14138" s="4">
        <v>21528.0</v>
      </c>
      <c r="Q14138" s="3" t="s">
        <v>372</v>
      </c>
      <c r="S14138" s="3" t="s">
        <v>34</v>
      </c>
    </row>
    <row r="14139">
      <c r="A14139" s="2">
        <v>42318.714907407404</v>
      </c>
      <c r="B14139" s="3">
        <v>32.0</v>
      </c>
      <c r="C14139" s="3" t="s">
        <v>12673</v>
      </c>
      <c r="D14139" s="3">
        <v>60.0</v>
      </c>
      <c r="E14139" s="3" t="s">
        <v>12740</v>
      </c>
      <c r="F14139" s="3">
        <v>3.0</v>
      </c>
      <c r="G14139" s="3">
        <v>2.0</v>
      </c>
      <c r="H14139" s="3" t="s">
        <v>10957</v>
      </c>
      <c r="I14139" s="3" t="s">
        <v>1616</v>
      </c>
      <c r="J14139" s="3" t="s">
        <v>1617</v>
      </c>
      <c r="K14139" s="3" t="s">
        <v>24</v>
      </c>
      <c r="L14139" s="3">
        <v>22.0</v>
      </c>
      <c r="M14139" s="3" t="s">
        <v>30</v>
      </c>
      <c r="N14139" s="3" t="s">
        <v>13049</v>
      </c>
      <c r="O14139" s="3" t="s">
        <v>697</v>
      </c>
      <c r="P14139" s="4">
        <v>27130.0</v>
      </c>
      <c r="Q14139" s="3" t="s">
        <v>132</v>
      </c>
      <c r="S14139" s="3" t="s">
        <v>34</v>
      </c>
    </row>
    <row r="14140">
      <c r="A14140" s="2">
        <v>42318.714907407404</v>
      </c>
      <c r="B14140" s="3">
        <v>32.0</v>
      </c>
      <c r="C14140" s="3" t="s">
        <v>12673</v>
      </c>
      <c r="D14140" s="3">
        <v>60.0</v>
      </c>
      <c r="E14140" s="3" t="s">
        <v>12740</v>
      </c>
      <c r="F14140" s="3">
        <v>3.0</v>
      </c>
      <c r="G14140" s="3">
        <v>2.0</v>
      </c>
      <c r="H14140" s="3" t="s">
        <v>10957</v>
      </c>
      <c r="I14140" s="3" t="s">
        <v>1616</v>
      </c>
      <c r="J14140" s="3" t="s">
        <v>1617</v>
      </c>
      <c r="K14140" s="3" t="s">
        <v>24</v>
      </c>
      <c r="L14140" s="3">
        <v>23.0</v>
      </c>
      <c r="M14140" s="3" t="s">
        <v>25</v>
      </c>
      <c r="N14140" s="3" t="s">
        <v>2269</v>
      </c>
      <c r="O14140" s="3" t="s">
        <v>13050</v>
      </c>
      <c r="P14140" s="4">
        <v>27501.0</v>
      </c>
      <c r="Q14140" s="3" t="s">
        <v>37</v>
      </c>
      <c r="S14140" s="3" t="s">
        <v>34</v>
      </c>
    </row>
    <row r="14141">
      <c r="A14141" s="2">
        <v>42318.714907407404</v>
      </c>
      <c r="B14141" s="3">
        <v>32.0</v>
      </c>
      <c r="C14141" s="3" t="s">
        <v>12673</v>
      </c>
      <c r="D14141" s="3">
        <v>60.0</v>
      </c>
      <c r="E14141" s="3" t="s">
        <v>12740</v>
      </c>
      <c r="F14141" s="3">
        <v>3.0</v>
      </c>
      <c r="G14141" s="3">
        <v>2.0</v>
      </c>
      <c r="H14141" s="3" t="s">
        <v>10957</v>
      </c>
      <c r="I14141" s="3" t="s">
        <v>1616</v>
      </c>
      <c r="J14141" s="3" t="s">
        <v>1617</v>
      </c>
      <c r="K14141" s="3" t="s">
        <v>24</v>
      </c>
      <c r="L14141" s="3">
        <v>24.0</v>
      </c>
      <c r="M14141" s="3" t="s">
        <v>30</v>
      </c>
      <c r="N14141" s="3" t="s">
        <v>13051</v>
      </c>
      <c r="O14141" s="3" t="s">
        <v>333</v>
      </c>
      <c r="P14141" s="4">
        <v>22483.0</v>
      </c>
      <c r="Q14141" s="3" t="s">
        <v>132</v>
      </c>
      <c r="S14141" s="3" t="s">
        <v>34</v>
      </c>
    </row>
    <row r="14142">
      <c r="A14142" s="2">
        <v>42318.714907407404</v>
      </c>
      <c r="B14142" s="3">
        <v>32.0</v>
      </c>
      <c r="C14142" s="3" t="s">
        <v>12673</v>
      </c>
      <c r="D14142" s="3">
        <v>60.0</v>
      </c>
      <c r="E14142" s="3" t="s">
        <v>12740</v>
      </c>
      <c r="F14142" s="3">
        <v>3.0</v>
      </c>
      <c r="G14142" s="3">
        <v>2.0</v>
      </c>
      <c r="H14142" s="3" t="s">
        <v>10957</v>
      </c>
      <c r="I14142" s="3" t="s">
        <v>1616</v>
      </c>
      <c r="J14142" s="3" t="s">
        <v>1617</v>
      </c>
      <c r="K14142" s="3" t="s">
        <v>24</v>
      </c>
      <c r="L14142" s="3">
        <v>25.0</v>
      </c>
      <c r="M14142" s="3" t="s">
        <v>25</v>
      </c>
      <c r="N14142" s="3" t="s">
        <v>13052</v>
      </c>
      <c r="O14142" s="3" t="s">
        <v>281</v>
      </c>
      <c r="P14142" s="4">
        <v>22838.0</v>
      </c>
      <c r="Q14142" s="3" t="s">
        <v>132</v>
      </c>
      <c r="S14142" s="3" t="s">
        <v>34</v>
      </c>
    </row>
    <row r="14143">
      <c r="A14143" s="2">
        <v>42318.714907407404</v>
      </c>
      <c r="B14143" s="3">
        <v>32.0</v>
      </c>
      <c r="C14143" s="3" t="s">
        <v>12673</v>
      </c>
      <c r="D14143" s="3">
        <v>62.0</v>
      </c>
      <c r="E14143" s="3" t="s">
        <v>12765</v>
      </c>
      <c r="F14143" s="3">
        <v>3.0</v>
      </c>
      <c r="G14143" s="3">
        <v>2.0</v>
      </c>
      <c r="H14143" s="3" t="s">
        <v>10957</v>
      </c>
      <c r="I14143" s="3" t="s">
        <v>1616</v>
      </c>
      <c r="J14143" s="3" t="s">
        <v>1617</v>
      </c>
      <c r="K14143" s="3" t="s">
        <v>24</v>
      </c>
      <c r="L14143" s="3">
        <v>1.0</v>
      </c>
      <c r="M14143" s="3" t="s">
        <v>30</v>
      </c>
      <c r="N14143" s="3" t="s">
        <v>6467</v>
      </c>
      <c r="O14143" s="3" t="s">
        <v>307</v>
      </c>
      <c r="P14143" s="4">
        <v>19210.0</v>
      </c>
      <c r="Q14143" s="3" t="s">
        <v>86</v>
      </c>
      <c r="S14143" s="3" t="s">
        <v>34</v>
      </c>
    </row>
    <row r="14144">
      <c r="A14144" s="2">
        <v>42318.714907407404</v>
      </c>
      <c r="B14144" s="3">
        <v>32.0</v>
      </c>
      <c r="C14144" s="3" t="s">
        <v>12673</v>
      </c>
      <c r="D14144" s="3">
        <v>62.0</v>
      </c>
      <c r="E14144" s="3" t="s">
        <v>12765</v>
      </c>
      <c r="F14144" s="3">
        <v>3.0</v>
      </c>
      <c r="G14144" s="3">
        <v>2.0</v>
      </c>
      <c r="H14144" s="3" t="s">
        <v>10957</v>
      </c>
      <c r="I14144" s="3" t="s">
        <v>1616</v>
      </c>
      <c r="J14144" s="3" t="s">
        <v>1617</v>
      </c>
      <c r="K14144" s="3" t="s">
        <v>24</v>
      </c>
      <c r="L14144" s="3">
        <v>2.0</v>
      </c>
      <c r="M14144" s="3" t="s">
        <v>25</v>
      </c>
      <c r="N14144" s="3" t="s">
        <v>13053</v>
      </c>
      <c r="O14144" s="3" t="s">
        <v>95</v>
      </c>
      <c r="P14144" s="4">
        <v>20479.0</v>
      </c>
      <c r="Q14144" s="3" t="s">
        <v>79</v>
      </c>
      <c r="S14144" s="3" t="s">
        <v>34</v>
      </c>
    </row>
    <row r="14145">
      <c r="A14145" s="2">
        <v>42318.714907407404</v>
      </c>
      <c r="B14145" s="3">
        <v>32.0</v>
      </c>
      <c r="C14145" s="3" t="s">
        <v>12673</v>
      </c>
      <c r="D14145" s="3">
        <v>62.0</v>
      </c>
      <c r="E14145" s="3" t="s">
        <v>12765</v>
      </c>
      <c r="F14145" s="3">
        <v>3.0</v>
      </c>
      <c r="G14145" s="3">
        <v>2.0</v>
      </c>
      <c r="H14145" s="3" t="s">
        <v>10957</v>
      </c>
      <c r="I14145" s="3" t="s">
        <v>1616</v>
      </c>
      <c r="J14145" s="3" t="s">
        <v>1617</v>
      </c>
      <c r="K14145" s="3" t="s">
        <v>24</v>
      </c>
      <c r="L14145" s="3">
        <v>3.0</v>
      </c>
      <c r="M14145" s="3" t="s">
        <v>30</v>
      </c>
      <c r="N14145" s="3" t="s">
        <v>3973</v>
      </c>
      <c r="O14145" s="3" t="s">
        <v>12186</v>
      </c>
      <c r="P14145" s="4">
        <v>29139.0</v>
      </c>
      <c r="Q14145" s="3" t="s">
        <v>37</v>
      </c>
      <c r="S14145" s="3" t="s">
        <v>34</v>
      </c>
    </row>
    <row r="14146">
      <c r="A14146" s="2">
        <v>42318.714907407404</v>
      </c>
      <c r="B14146" s="3">
        <v>32.0</v>
      </c>
      <c r="C14146" s="3" t="s">
        <v>12673</v>
      </c>
      <c r="D14146" s="3">
        <v>62.0</v>
      </c>
      <c r="E14146" s="3" t="s">
        <v>12765</v>
      </c>
      <c r="F14146" s="3">
        <v>3.0</v>
      </c>
      <c r="G14146" s="3">
        <v>2.0</v>
      </c>
      <c r="H14146" s="3" t="s">
        <v>10957</v>
      </c>
      <c r="I14146" s="3" t="s">
        <v>1616</v>
      </c>
      <c r="J14146" s="3" t="s">
        <v>1617</v>
      </c>
      <c r="K14146" s="3" t="s">
        <v>24</v>
      </c>
      <c r="L14146" s="3">
        <v>4.0</v>
      </c>
      <c r="M14146" s="3" t="s">
        <v>25</v>
      </c>
      <c r="N14146" s="3" t="s">
        <v>13054</v>
      </c>
      <c r="O14146" s="3" t="s">
        <v>1988</v>
      </c>
      <c r="P14146" s="4">
        <v>23347.0</v>
      </c>
      <c r="Q14146" s="3" t="s">
        <v>372</v>
      </c>
      <c r="S14146" s="3" t="s">
        <v>34</v>
      </c>
    </row>
    <row r="14147">
      <c r="A14147" s="2">
        <v>42318.714907407404</v>
      </c>
      <c r="B14147" s="3">
        <v>32.0</v>
      </c>
      <c r="C14147" s="3" t="s">
        <v>12673</v>
      </c>
      <c r="D14147" s="3">
        <v>62.0</v>
      </c>
      <c r="E14147" s="3" t="s">
        <v>12765</v>
      </c>
      <c r="F14147" s="3">
        <v>3.0</v>
      </c>
      <c r="G14147" s="3">
        <v>2.0</v>
      </c>
      <c r="H14147" s="3" t="s">
        <v>10957</v>
      </c>
      <c r="I14147" s="3" t="s">
        <v>1616</v>
      </c>
      <c r="J14147" s="3" t="s">
        <v>1617</v>
      </c>
      <c r="K14147" s="3" t="s">
        <v>24</v>
      </c>
      <c r="L14147" s="3">
        <v>5.0</v>
      </c>
      <c r="M14147" s="3" t="s">
        <v>30</v>
      </c>
      <c r="N14147" s="3" t="s">
        <v>3941</v>
      </c>
      <c r="O14147" s="3" t="s">
        <v>283</v>
      </c>
      <c r="P14147" s="4">
        <v>21604.0</v>
      </c>
      <c r="Q14147" s="3" t="s">
        <v>37</v>
      </c>
      <c r="S14147" s="3" t="s">
        <v>34</v>
      </c>
    </row>
    <row r="14148">
      <c r="A14148" s="2">
        <v>42318.714907407404</v>
      </c>
      <c r="B14148" s="3">
        <v>32.0</v>
      </c>
      <c r="C14148" s="3" t="s">
        <v>12673</v>
      </c>
      <c r="D14148" s="3">
        <v>62.0</v>
      </c>
      <c r="E14148" s="3" t="s">
        <v>12765</v>
      </c>
      <c r="F14148" s="3">
        <v>3.0</v>
      </c>
      <c r="G14148" s="3">
        <v>2.0</v>
      </c>
      <c r="H14148" s="3" t="s">
        <v>10957</v>
      </c>
      <c r="I14148" s="3" t="s">
        <v>1616</v>
      </c>
      <c r="J14148" s="3" t="s">
        <v>1617</v>
      </c>
      <c r="K14148" s="3" t="s">
        <v>24</v>
      </c>
      <c r="L14148" s="3">
        <v>6.0</v>
      </c>
      <c r="M14148" s="3" t="s">
        <v>25</v>
      </c>
      <c r="N14148" s="3" t="s">
        <v>2691</v>
      </c>
      <c r="O14148" s="3" t="s">
        <v>13055</v>
      </c>
      <c r="P14148" s="4">
        <v>21675.0</v>
      </c>
      <c r="Q14148" s="3" t="s">
        <v>115</v>
      </c>
      <c r="S14148" s="3" t="s">
        <v>34</v>
      </c>
    </row>
    <row r="14149">
      <c r="A14149" s="2">
        <v>42318.714907407404</v>
      </c>
      <c r="B14149" s="3">
        <v>32.0</v>
      </c>
      <c r="C14149" s="3" t="s">
        <v>12673</v>
      </c>
      <c r="D14149" s="3">
        <v>62.0</v>
      </c>
      <c r="E14149" s="3" t="s">
        <v>12765</v>
      </c>
      <c r="F14149" s="3">
        <v>3.0</v>
      </c>
      <c r="G14149" s="3">
        <v>2.0</v>
      </c>
      <c r="H14149" s="3" t="s">
        <v>10957</v>
      </c>
      <c r="I14149" s="3" t="s">
        <v>1616</v>
      </c>
      <c r="J14149" s="3" t="s">
        <v>1617</v>
      </c>
      <c r="K14149" s="3" t="s">
        <v>24</v>
      </c>
      <c r="L14149" s="3">
        <v>7.0</v>
      </c>
      <c r="M14149" s="3" t="s">
        <v>30</v>
      </c>
      <c r="N14149" s="3" t="s">
        <v>13056</v>
      </c>
      <c r="O14149" s="3" t="s">
        <v>323</v>
      </c>
      <c r="P14149" s="4">
        <v>20512.0</v>
      </c>
      <c r="Q14149" s="3" t="s">
        <v>40</v>
      </c>
      <c r="S14149" s="3" t="s">
        <v>34</v>
      </c>
    </row>
    <row r="14150">
      <c r="A14150" s="2">
        <v>42318.714907407404</v>
      </c>
      <c r="B14150" s="3">
        <v>32.0</v>
      </c>
      <c r="C14150" s="3" t="s">
        <v>12673</v>
      </c>
      <c r="D14150" s="3">
        <v>62.0</v>
      </c>
      <c r="E14150" s="3" t="s">
        <v>12765</v>
      </c>
      <c r="F14150" s="3">
        <v>3.0</v>
      </c>
      <c r="G14150" s="3">
        <v>2.0</v>
      </c>
      <c r="H14150" s="3" t="s">
        <v>10957</v>
      </c>
      <c r="I14150" s="3" t="s">
        <v>1616</v>
      </c>
      <c r="J14150" s="3" t="s">
        <v>1617</v>
      </c>
      <c r="K14150" s="3" t="s">
        <v>24</v>
      </c>
      <c r="L14150" s="3">
        <v>8.0</v>
      </c>
      <c r="M14150" s="3" t="s">
        <v>25</v>
      </c>
      <c r="N14150" s="3" t="s">
        <v>8905</v>
      </c>
      <c r="O14150" s="3" t="s">
        <v>1527</v>
      </c>
      <c r="P14150" s="4">
        <v>28535.0</v>
      </c>
      <c r="Q14150" s="3" t="s">
        <v>75</v>
      </c>
      <c r="S14150" s="3" t="s">
        <v>34</v>
      </c>
    </row>
    <row r="14151">
      <c r="A14151" s="2">
        <v>42318.714907407404</v>
      </c>
      <c r="B14151" s="3">
        <v>32.0</v>
      </c>
      <c r="C14151" s="3" t="s">
        <v>12673</v>
      </c>
      <c r="D14151" s="3">
        <v>62.0</v>
      </c>
      <c r="E14151" s="3" t="s">
        <v>12765</v>
      </c>
      <c r="F14151" s="3">
        <v>3.0</v>
      </c>
      <c r="G14151" s="3">
        <v>2.0</v>
      </c>
      <c r="H14151" s="3" t="s">
        <v>10957</v>
      </c>
      <c r="I14151" s="3" t="s">
        <v>1616</v>
      </c>
      <c r="J14151" s="3" t="s">
        <v>1617</v>
      </c>
      <c r="K14151" s="3" t="s">
        <v>24</v>
      </c>
      <c r="L14151" s="3">
        <v>9.0</v>
      </c>
      <c r="M14151" s="3" t="s">
        <v>30</v>
      </c>
      <c r="N14151" s="3" t="s">
        <v>13057</v>
      </c>
      <c r="O14151" s="3" t="s">
        <v>102</v>
      </c>
      <c r="P14151" s="4">
        <v>22896.0</v>
      </c>
      <c r="Q14151" s="3" t="s">
        <v>132</v>
      </c>
      <c r="S14151" s="3" t="s">
        <v>34</v>
      </c>
    </row>
    <row r="14152">
      <c r="A14152" s="2">
        <v>42318.714907407404</v>
      </c>
      <c r="B14152" s="3">
        <v>32.0</v>
      </c>
      <c r="C14152" s="3" t="s">
        <v>12673</v>
      </c>
      <c r="D14152" s="3">
        <v>62.0</v>
      </c>
      <c r="E14152" s="3" t="s">
        <v>12765</v>
      </c>
      <c r="F14152" s="3">
        <v>3.0</v>
      </c>
      <c r="G14152" s="3">
        <v>2.0</v>
      </c>
      <c r="H14152" s="3" t="s">
        <v>10957</v>
      </c>
      <c r="I14152" s="3" t="s">
        <v>1616</v>
      </c>
      <c r="J14152" s="3" t="s">
        <v>1617</v>
      </c>
      <c r="K14152" s="3" t="s">
        <v>24</v>
      </c>
      <c r="L14152" s="3">
        <v>10.0</v>
      </c>
      <c r="M14152" s="3" t="s">
        <v>25</v>
      </c>
      <c r="N14152" s="3" t="s">
        <v>13058</v>
      </c>
      <c r="O14152" s="3" t="s">
        <v>69</v>
      </c>
      <c r="P14152" s="4">
        <v>21883.0</v>
      </c>
      <c r="Q14152" s="3" t="s">
        <v>372</v>
      </c>
      <c r="S14152" s="3" t="s">
        <v>34</v>
      </c>
    </row>
    <row r="14153">
      <c r="A14153" s="2">
        <v>42318.714907407404</v>
      </c>
      <c r="B14153" s="3">
        <v>32.0</v>
      </c>
      <c r="C14153" s="3" t="s">
        <v>12673</v>
      </c>
      <c r="D14153" s="3">
        <v>62.0</v>
      </c>
      <c r="E14153" s="3" t="s">
        <v>12765</v>
      </c>
      <c r="F14153" s="3">
        <v>3.0</v>
      </c>
      <c r="G14153" s="3">
        <v>2.0</v>
      </c>
      <c r="H14153" s="3" t="s">
        <v>10957</v>
      </c>
      <c r="I14153" s="3" t="s">
        <v>1616</v>
      </c>
      <c r="J14153" s="3" t="s">
        <v>1617</v>
      </c>
      <c r="K14153" s="3" t="s">
        <v>24</v>
      </c>
      <c r="L14153" s="3">
        <v>11.0</v>
      </c>
      <c r="M14153" s="3" t="s">
        <v>30</v>
      </c>
      <c r="N14153" s="3" t="s">
        <v>13059</v>
      </c>
      <c r="O14153" s="3" t="s">
        <v>13060</v>
      </c>
      <c r="P14153" s="4">
        <v>18123.0</v>
      </c>
      <c r="Q14153" s="3" t="s">
        <v>86</v>
      </c>
      <c r="S14153" s="3" t="s">
        <v>34</v>
      </c>
    </row>
    <row r="14154">
      <c r="A14154" s="2">
        <v>42318.714907407404</v>
      </c>
      <c r="B14154" s="3">
        <v>32.0</v>
      </c>
      <c r="C14154" s="3" t="s">
        <v>12673</v>
      </c>
      <c r="D14154" s="3">
        <v>62.0</v>
      </c>
      <c r="E14154" s="3" t="s">
        <v>12765</v>
      </c>
      <c r="F14154" s="3">
        <v>3.0</v>
      </c>
      <c r="G14154" s="3">
        <v>2.0</v>
      </c>
      <c r="H14154" s="3" t="s">
        <v>10957</v>
      </c>
      <c r="I14154" s="3" t="s">
        <v>1616</v>
      </c>
      <c r="J14154" s="3" t="s">
        <v>1617</v>
      </c>
      <c r="K14154" s="3" t="s">
        <v>24</v>
      </c>
      <c r="L14154" s="3">
        <v>12.0</v>
      </c>
      <c r="M14154" s="3" t="s">
        <v>25</v>
      </c>
      <c r="N14154" s="3" t="s">
        <v>206</v>
      </c>
      <c r="O14154" s="3" t="s">
        <v>371</v>
      </c>
      <c r="P14154" s="4">
        <v>23360.0</v>
      </c>
      <c r="Q14154" s="3" t="s">
        <v>372</v>
      </c>
      <c r="S14154" s="3" t="s">
        <v>34</v>
      </c>
    </row>
    <row r="14155">
      <c r="A14155" s="2">
        <v>42318.714907407404</v>
      </c>
      <c r="B14155" s="3">
        <v>32.0</v>
      </c>
      <c r="C14155" s="3" t="s">
        <v>12673</v>
      </c>
      <c r="D14155" s="3">
        <v>62.0</v>
      </c>
      <c r="E14155" s="3" t="s">
        <v>12765</v>
      </c>
      <c r="F14155" s="3">
        <v>3.0</v>
      </c>
      <c r="G14155" s="3">
        <v>2.0</v>
      </c>
      <c r="H14155" s="3" t="s">
        <v>10957</v>
      </c>
      <c r="I14155" s="3" t="s">
        <v>1616</v>
      </c>
      <c r="J14155" s="3" t="s">
        <v>1617</v>
      </c>
      <c r="K14155" s="3" t="s">
        <v>24</v>
      </c>
      <c r="L14155" s="3">
        <v>13.0</v>
      </c>
      <c r="M14155" s="3" t="s">
        <v>30</v>
      </c>
      <c r="N14155" s="3" t="s">
        <v>13061</v>
      </c>
      <c r="O14155" s="3" t="s">
        <v>375</v>
      </c>
      <c r="P14155" s="4">
        <v>21696.0</v>
      </c>
      <c r="Q14155" s="3" t="s">
        <v>228</v>
      </c>
      <c r="S14155" s="3" t="s">
        <v>34</v>
      </c>
    </row>
    <row r="14156">
      <c r="A14156" s="2">
        <v>42318.714907407404</v>
      </c>
      <c r="B14156" s="3">
        <v>32.0</v>
      </c>
      <c r="C14156" s="3" t="s">
        <v>12673</v>
      </c>
      <c r="D14156" s="3">
        <v>62.0</v>
      </c>
      <c r="E14156" s="3" t="s">
        <v>12765</v>
      </c>
      <c r="F14156" s="3">
        <v>3.0</v>
      </c>
      <c r="G14156" s="3">
        <v>2.0</v>
      </c>
      <c r="H14156" s="3" t="s">
        <v>10957</v>
      </c>
      <c r="I14156" s="3" t="s">
        <v>1616</v>
      </c>
      <c r="J14156" s="3" t="s">
        <v>1617</v>
      </c>
      <c r="K14156" s="3" t="s">
        <v>24</v>
      </c>
      <c r="L14156" s="3">
        <v>14.0</v>
      </c>
      <c r="M14156" s="3" t="s">
        <v>25</v>
      </c>
      <c r="N14156" s="3" t="s">
        <v>13062</v>
      </c>
      <c r="O14156" s="3" t="s">
        <v>119</v>
      </c>
      <c r="P14156" s="4">
        <v>20291.0</v>
      </c>
      <c r="Q14156" s="3" t="s">
        <v>372</v>
      </c>
      <c r="S14156" s="3" t="s">
        <v>34</v>
      </c>
    </row>
    <row r="14157">
      <c r="A14157" s="2">
        <v>42318.714907407404</v>
      </c>
      <c r="B14157" s="3">
        <v>32.0</v>
      </c>
      <c r="C14157" s="3" t="s">
        <v>12673</v>
      </c>
      <c r="D14157" s="3">
        <v>62.0</v>
      </c>
      <c r="E14157" s="3" t="s">
        <v>12765</v>
      </c>
      <c r="F14157" s="3">
        <v>3.0</v>
      </c>
      <c r="G14157" s="3">
        <v>2.0</v>
      </c>
      <c r="H14157" s="3" t="s">
        <v>10957</v>
      </c>
      <c r="I14157" s="3" t="s">
        <v>1616</v>
      </c>
      <c r="J14157" s="3" t="s">
        <v>1617</v>
      </c>
      <c r="K14157" s="3" t="s">
        <v>24</v>
      </c>
      <c r="L14157" s="3">
        <v>15.0</v>
      </c>
      <c r="M14157" s="3" t="s">
        <v>30</v>
      </c>
      <c r="N14157" s="3" t="s">
        <v>13063</v>
      </c>
      <c r="O14157" s="3" t="s">
        <v>995</v>
      </c>
      <c r="P14157" s="4">
        <v>19361.0</v>
      </c>
      <c r="Q14157" s="3" t="s">
        <v>105</v>
      </c>
      <c r="S14157" s="3" t="s">
        <v>34</v>
      </c>
    </row>
    <row r="14158">
      <c r="A14158" s="2">
        <v>42318.714907407404</v>
      </c>
      <c r="B14158" s="3">
        <v>32.0</v>
      </c>
      <c r="C14158" s="3" t="s">
        <v>12673</v>
      </c>
      <c r="D14158" s="3">
        <v>62.0</v>
      </c>
      <c r="E14158" s="3" t="s">
        <v>12765</v>
      </c>
      <c r="F14158" s="3">
        <v>3.0</v>
      </c>
      <c r="G14158" s="3">
        <v>2.0</v>
      </c>
      <c r="H14158" s="3" t="s">
        <v>10957</v>
      </c>
      <c r="I14158" s="3" t="s">
        <v>1616</v>
      </c>
      <c r="J14158" s="3" t="s">
        <v>1617</v>
      </c>
      <c r="K14158" s="3" t="s">
        <v>24</v>
      </c>
      <c r="L14158" s="3">
        <v>16.0</v>
      </c>
      <c r="M14158" s="3" t="s">
        <v>25</v>
      </c>
      <c r="N14158" s="3" t="s">
        <v>13064</v>
      </c>
      <c r="O14158" s="3" t="s">
        <v>109</v>
      </c>
      <c r="P14158" s="4">
        <v>22347.0</v>
      </c>
      <c r="Q14158" s="3" t="s">
        <v>372</v>
      </c>
      <c r="S14158" s="3" t="s">
        <v>34</v>
      </c>
    </row>
    <row r="14159">
      <c r="A14159" s="2">
        <v>42318.714907407404</v>
      </c>
      <c r="B14159" s="3">
        <v>32.0</v>
      </c>
      <c r="C14159" s="3" t="s">
        <v>12673</v>
      </c>
      <c r="D14159" s="3">
        <v>62.0</v>
      </c>
      <c r="E14159" s="3" t="s">
        <v>12765</v>
      </c>
      <c r="F14159" s="3">
        <v>3.0</v>
      </c>
      <c r="G14159" s="3">
        <v>2.0</v>
      </c>
      <c r="H14159" s="3" t="s">
        <v>10957</v>
      </c>
      <c r="I14159" s="3" t="s">
        <v>1616</v>
      </c>
      <c r="J14159" s="3" t="s">
        <v>1617</v>
      </c>
      <c r="K14159" s="3" t="s">
        <v>24</v>
      </c>
      <c r="L14159" s="3">
        <v>17.0</v>
      </c>
      <c r="M14159" s="3" t="s">
        <v>30</v>
      </c>
      <c r="N14159" s="3" t="s">
        <v>13065</v>
      </c>
      <c r="O14159" s="3" t="s">
        <v>32</v>
      </c>
      <c r="P14159" s="4">
        <v>26817.0</v>
      </c>
      <c r="Q14159" s="3" t="s">
        <v>60</v>
      </c>
      <c r="S14159" s="3" t="s">
        <v>34</v>
      </c>
    </row>
    <row r="14160">
      <c r="A14160" s="2">
        <v>42318.714907407404</v>
      </c>
      <c r="B14160" s="3">
        <v>32.0</v>
      </c>
      <c r="C14160" s="3" t="s">
        <v>12673</v>
      </c>
      <c r="D14160" s="3">
        <v>62.0</v>
      </c>
      <c r="E14160" s="3" t="s">
        <v>12765</v>
      </c>
      <c r="F14160" s="3">
        <v>3.0</v>
      </c>
      <c r="G14160" s="3">
        <v>2.0</v>
      </c>
      <c r="H14160" s="3" t="s">
        <v>10957</v>
      </c>
      <c r="I14160" s="3" t="s">
        <v>1616</v>
      </c>
      <c r="J14160" s="3" t="s">
        <v>1617</v>
      </c>
      <c r="K14160" s="3" t="s">
        <v>24</v>
      </c>
      <c r="L14160" s="3">
        <v>18.0</v>
      </c>
      <c r="M14160" s="3" t="s">
        <v>25</v>
      </c>
      <c r="N14160" s="3" t="s">
        <v>13066</v>
      </c>
      <c r="O14160" s="3" t="s">
        <v>59</v>
      </c>
      <c r="P14160" s="4">
        <v>22272.0</v>
      </c>
      <c r="Q14160" s="3" t="s">
        <v>372</v>
      </c>
      <c r="S14160" s="3" t="s">
        <v>34</v>
      </c>
    </row>
    <row r="14161">
      <c r="A14161" s="2">
        <v>42318.714907407404</v>
      </c>
      <c r="B14161" s="3">
        <v>32.0</v>
      </c>
      <c r="C14161" s="3" t="s">
        <v>12673</v>
      </c>
      <c r="D14161" s="3">
        <v>62.0</v>
      </c>
      <c r="E14161" s="3" t="s">
        <v>12765</v>
      </c>
      <c r="F14161" s="3">
        <v>3.0</v>
      </c>
      <c r="G14161" s="3">
        <v>2.0</v>
      </c>
      <c r="H14161" s="3" t="s">
        <v>10957</v>
      </c>
      <c r="I14161" s="3" t="s">
        <v>1616</v>
      </c>
      <c r="J14161" s="3" t="s">
        <v>1617</v>
      </c>
      <c r="K14161" s="3" t="s">
        <v>24</v>
      </c>
      <c r="L14161" s="3">
        <v>19.0</v>
      </c>
      <c r="M14161" s="3" t="s">
        <v>30</v>
      </c>
      <c r="N14161" s="3" t="s">
        <v>4347</v>
      </c>
      <c r="O14161" s="3" t="s">
        <v>368</v>
      </c>
      <c r="P14161" s="4">
        <v>24353.0</v>
      </c>
      <c r="Q14161" s="3" t="s">
        <v>132</v>
      </c>
      <c r="S14161" s="3" t="s">
        <v>34</v>
      </c>
    </row>
    <row r="14162">
      <c r="A14162" s="2">
        <v>42318.714907407404</v>
      </c>
      <c r="B14162" s="3">
        <v>32.0</v>
      </c>
      <c r="C14162" s="3" t="s">
        <v>12673</v>
      </c>
      <c r="D14162" s="3">
        <v>62.0</v>
      </c>
      <c r="E14162" s="3" t="s">
        <v>12765</v>
      </c>
      <c r="F14162" s="3">
        <v>3.0</v>
      </c>
      <c r="G14162" s="3">
        <v>2.0</v>
      </c>
      <c r="H14162" s="3" t="s">
        <v>10957</v>
      </c>
      <c r="I14162" s="3" t="s">
        <v>1616</v>
      </c>
      <c r="J14162" s="3" t="s">
        <v>1617</v>
      </c>
      <c r="K14162" s="3" t="s">
        <v>24</v>
      </c>
      <c r="L14162" s="3">
        <v>20.0</v>
      </c>
      <c r="M14162" s="3" t="s">
        <v>25</v>
      </c>
      <c r="N14162" s="3" t="s">
        <v>13067</v>
      </c>
      <c r="O14162" s="3" t="s">
        <v>102</v>
      </c>
      <c r="P14162" s="4">
        <v>20159.0</v>
      </c>
      <c r="Q14162" s="3" t="s">
        <v>228</v>
      </c>
      <c r="S14162" s="3" t="s">
        <v>34</v>
      </c>
    </row>
    <row r="14163">
      <c r="A14163" s="2">
        <v>42318.714907407404</v>
      </c>
      <c r="B14163" s="3">
        <v>32.0</v>
      </c>
      <c r="C14163" s="3" t="s">
        <v>12673</v>
      </c>
      <c r="D14163" s="3">
        <v>62.0</v>
      </c>
      <c r="E14163" s="3" t="s">
        <v>12765</v>
      </c>
      <c r="F14163" s="3">
        <v>3.0</v>
      </c>
      <c r="G14163" s="3">
        <v>2.0</v>
      </c>
      <c r="H14163" s="3" t="s">
        <v>10957</v>
      </c>
      <c r="I14163" s="3" t="s">
        <v>1616</v>
      </c>
      <c r="J14163" s="3" t="s">
        <v>1617</v>
      </c>
      <c r="K14163" s="3" t="s">
        <v>24</v>
      </c>
      <c r="L14163" s="3">
        <v>21.0</v>
      </c>
      <c r="M14163" s="3" t="s">
        <v>30</v>
      </c>
      <c r="N14163" s="3" t="s">
        <v>13068</v>
      </c>
      <c r="O14163" s="3" t="s">
        <v>919</v>
      </c>
      <c r="P14163" s="4">
        <v>20582.0</v>
      </c>
      <c r="Q14163" s="3" t="s">
        <v>372</v>
      </c>
      <c r="S14163" s="3" t="s">
        <v>34</v>
      </c>
    </row>
    <row r="14164">
      <c r="A14164" s="2">
        <v>42318.714907407404</v>
      </c>
      <c r="B14164" s="3">
        <v>32.0</v>
      </c>
      <c r="C14164" s="3" t="s">
        <v>12673</v>
      </c>
      <c r="D14164" s="3">
        <v>62.0</v>
      </c>
      <c r="E14164" s="3" t="s">
        <v>12765</v>
      </c>
      <c r="F14164" s="3">
        <v>3.0</v>
      </c>
      <c r="G14164" s="3">
        <v>2.0</v>
      </c>
      <c r="H14164" s="3" t="s">
        <v>10957</v>
      </c>
      <c r="I14164" s="3" t="s">
        <v>1616</v>
      </c>
      <c r="J14164" s="3" t="s">
        <v>1617</v>
      </c>
      <c r="K14164" s="3" t="s">
        <v>24</v>
      </c>
      <c r="L14164" s="3">
        <v>22.0</v>
      </c>
      <c r="M14164" s="3" t="s">
        <v>25</v>
      </c>
      <c r="N14164" s="3" t="s">
        <v>13069</v>
      </c>
      <c r="O14164" s="3" t="s">
        <v>1452</v>
      </c>
      <c r="P14164" s="4">
        <v>22398.0</v>
      </c>
      <c r="Q14164" s="3" t="s">
        <v>132</v>
      </c>
      <c r="S14164" s="3" t="s">
        <v>34</v>
      </c>
    </row>
    <row r="14165">
      <c r="A14165" s="2">
        <v>42318.714907407404</v>
      </c>
      <c r="B14165" s="3">
        <v>32.0</v>
      </c>
      <c r="C14165" s="3" t="s">
        <v>12673</v>
      </c>
      <c r="D14165" s="3">
        <v>62.0</v>
      </c>
      <c r="E14165" s="3" t="s">
        <v>12765</v>
      </c>
      <c r="F14165" s="3">
        <v>3.0</v>
      </c>
      <c r="G14165" s="3">
        <v>2.0</v>
      </c>
      <c r="H14165" s="3" t="s">
        <v>10957</v>
      </c>
      <c r="I14165" s="3" t="s">
        <v>1616</v>
      </c>
      <c r="J14165" s="3" t="s">
        <v>1617</v>
      </c>
      <c r="K14165" s="3" t="s">
        <v>24</v>
      </c>
      <c r="L14165" s="3">
        <v>23.0</v>
      </c>
      <c r="M14165" s="3" t="s">
        <v>30</v>
      </c>
      <c r="N14165" s="3" t="s">
        <v>13070</v>
      </c>
      <c r="O14165" s="3" t="s">
        <v>2403</v>
      </c>
      <c r="P14165" s="4">
        <v>22194.0</v>
      </c>
      <c r="Q14165" s="3" t="s">
        <v>40</v>
      </c>
      <c r="S14165" s="3" t="s">
        <v>34</v>
      </c>
    </row>
    <row r="14166">
      <c r="A14166" s="2">
        <v>42318.714907407404</v>
      </c>
      <c r="B14166" s="3">
        <v>32.0</v>
      </c>
      <c r="C14166" s="3" t="s">
        <v>12673</v>
      </c>
      <c r="D14166" s="3">
        <v>62.0</v>
      </c>
      <c r="E14166" s="3" t="s">
        <v>12765</v>
      </c>
      <c r="F14166" s="3">
        <v>3.0</v>
      </c>
      <c r="G14166" s="3">
        <v>2.0</v>
      </c>
      <c r="H14166" s="3" t="s">
        <v>10957</v>
      </c>
      <c r="I14166" s="3" t="s">
        <v>1616</v>
      </c>
      <c r="J14166" s="3" t="s">
        <v>1617</v>
      </c>
      <c r="K14166" s="3" t="s">
        <v>24</v>
      </c>
      <c r="L14166" s="3">
        <v>24.0</v>
      </c>
      <c r="M14166" s="3" t="s">
        <v>25</v>
      </c>
      <c r="N14166" s="3" t="s">
        <v>13071</v>
      </c>
      <c r="O14166" s="3" t="s">
        <v>1452</v>
      </c>
      <c r="P14166" s="4">
        <v>22538.0</v>
      </c>
      <c r="Q14166" s="3" t="s">
        <v>75</v>
      </c>
      <c r="S14166" s="3" t="s">
        <v>34</v>
      </c>
    </row>
    <row r="14167">
      <c r="A14167" s="2">
        <v>42318.714907407404</v>
      </c>
      <c r="B14167" s="3">
        <v>32.0</v>
      </c>
      <c r="C14167" s="3" t="s">
        <v>12673</v>
      </c>
      <c r="D14167" s="3">
        <v>62.0</v>
      </c>
      <c r="E14167" s="3" t="s">
        <v>12765</v>
      </c>
      <c r="F14167" s="3">
        <v>3.0</v>
      </c>
      <c r="G14167" s="3">
        <v>2.0</v>
      </c>
      <c r="H14167" s="3" t="s">
        <v>10957</v>
      </c>
      <c r="I14167" s="3" t="s">
        <v>1616</v>
      </c>
      <c r="J14167" s="3" t="s">
        <v>1617</v>
      </c>
      <c r="K14167" s="3" t="s">
        <v>24</v>
      </c>
      <c r="L14167" s="3">
        <v>25.0</v>
      </c>
      <c r="M14167" s="3" t="s">
        <v>30</v>
      </c>
      <c r="N14167" s="3" t="s">
        <v>13072</v>
      </c>
      <c r="O14167" s="3" t="s">
        <v>2585</v>
      </c>
      <c r="P14167" s="4">
        <v>27064.0</v>
      </c>
      <c r="Q14167" s="3" t="s">
        <v>37</v>
      </c>
      <c r="S14167" s="3" t="s">
        <v>34</v>
      </c>
    </row>
    <row r="14168">
      <c r="A14168" s="2">
        <v>42318.714907407404</v>
      </c>
      <c r="B14168" s="3">
        <v>32.0</v>
      </c>
      <c r="C14168" s="3" t="s">
        <v>12673</v>
      </c>
      <c r="D14168" s="3">
        <v>62.0</v>
      </c>
      <c r="E14168" s="3" t="s">
        <v>12765</v>
      </c>
      <c r="F14168" s="3">
        <v>3.0</v>
      </c>
      <c r="G14168" s="3">
        <v>2.0</v>
      </c>
      <c r="H14168" s="3" t="s">
        <v>10957</v>
      </c>
      <c r="I14168" s="3" t="s">
        <v>1616</v>
      </c>
      <c r="J14168" s="3" t="s">
        <v>1617</v>
      </c>
      <c r="K14168" s="3" t="s">
        <v>24</v>
      </c>
      <c r="L14168" s="3">
        <v>26.0</v>
      </c>
      <c r="M14168" s="3" t="s">
        <v>25</v>
      </c>
      <c r="N14168" s="3" t="s">
        <v>8905</v>
      </c>
      <c r="O14168" s="3" t="s">
        <v>1424</v>
      </c>
      <c r="P14168" s="4">
        <v>30039.0</v>
      </c>
      <c r="Q14168" s="3" t="s">
        <v>372</v>
      </c>
      <c r="S14168" s="3" t="s">
        <v>34</v>
      </c>
    </row>
    <row r="14169">
      <c r="A14169" s="2">
        <v>42318.714907407404</v>
      </c>
      <c r="B14169" s="3">
        <v>32.0</v>
      </c>
      <c r="C14169" s="3" t="s">
        <v>12673</v>
      </c>
      <c r="D14169" s="3">
        <v>62.0</v>
      </c>
      <c r="E14169" s="3" t="s">
        <v>12765</v>
      </c>
      <c r="F14169" s="3">
        <v>3.0</v>
      </c>
      <c r="G14169" s="3">
        <v>2.0</v>
      </c>
      <c r="H14169" s="3" t="s">
        <v>10957</v>
      </c>
      <c r="I14169" s="3" t="s">
        <v>1616</v>
      </c>
      <c r="J14169" s="3" t="s">
        <v>1617</v>
      </c>
      <c r="K14169" s="3" t="s">
        <v>24</v>
      </c>
      <c r="L14169" s="3">
        <v>27.0</v>
      </c>
      <c r="M14169" s="3" t="s">
        <v>30</v>
      </c>
      <c r="N14169" s="3" t="s">
        <v>13061</v>
      </c>
      <c r="O14169" s="3" t="s">
        <v>81</v>
      </c>
      <c r="P14169" s="4">
        <v>21022.0</v>
      </c>
      <c r="Q14169" s="3" t="s">
        <v>60</v>
      </c>
      <c r="S14169" s="3" t="s">
        <v>34</v>
      </c>
    </row>
    <row r="14170">
      <c r="A14170" s="2">
        <v>42318.714907407404</v>
      </c>
      <c r="B14170" s="3">
        <v>32.0</v>
      </c>
      <c r="C14170" s="3" t="s">
        <v>12673</v>
      </c>
      <c r="D14170" s="3">
        <v>62.0</v>
      </c>
      <c r="E14170" s="3" t="s">
        <v>12765</v>
      </c>
      <c r="F14170" s="3">
        <v>3.0</v>
      </c>
      <c r="G14170" s="3">
        <v>2.0</v>
      </c>
      <c r="H14170" s="3" t="s">
        <v>10957</v>
      </c>
      <c r="I14170" s="3" t="s">
        <v>1616</v>
      </c>
      <c r="J14170" s="3" t="s">
        <v>1617</v>
      </c>
      <c r="K14170" s="3" t="s">
        <v>24</v>
      </c>
      <c r="L14170" s="3">
        <v>28.0</v>
      </c>
      <c r="M14170" s="3" t="s">
        <v>25</v>
      </c>
      <c r="N14170" s="3" t="s">
        <v>13073</v>
      </c>
      <c r="O14170" s="3" t="s">
        <v>91</v>
      </c>
      <c r="P14170" s="4">
        <v>25146.0</v>
      </c>
      <c r="Q14170" s="3" t="s">
        <v>132</v>
      </c>
      <c r="S14170" s="3" t="s">
        <v>34</v>
      </c>
    </row>
    <row r="14171">
      <c r="A14171" s="2">
        <v>42318.714907407404</v>
      </c>
      <c r="B14171" s="3">
        <v>32.0</v>
      </c>
      <c r="C14171" s="3" t="s">
        <v>12673</v>
      </c>
      <c r="D14171" s="3">
        <v>62.0</v>
      </c>
      <c r="E14171" s="3" t="s">
        <v>12765</v>
      </c>
      <c r="F14171" s="3">
        <v>3.0</v>
      </c>
      <c r="G14171" s="3">
        <v>2.0</v>
      </c>
      <c r="H14171" s="3" t="s">
        <v>10957</v>
      </c>
      <c r="I14171" s="3" t="s">
        <v>1616</v>
      </c>
      <c r="J14171" s="3" t="s">
        <v>1617</v>
      </c>
      <c r="K14171" s="3" t="s">
        <v>24</v>
      </c>
      <c r="L14171" s="3">
        <v>29.0</v>
      </c>
      <c r="M14171" s="3" t="s">
        <v>30</v>
      </c>
      <c r="N14171" s="3" t="s">
        <v>13074</v>
      </c>
      <c r="O14171" s="3" t="s">
        <v>1074</v>
      </c>
      <c r="P14171" s="4">
        <v>20653.0</v>
      </c>
      <c r="Q14171" s="3" t="s">
        <v>132</v>
      </c>
      <c r="S14171" s="3" t="s">
        <v>34</v>
      </c>
    </row>
    <row r="14172">
      <c r="A14172" s="2">
        <v>42318.714907407404</v>
      </c>
      <c r="B14172" s="3">
        <v>32.0</v>
      </c>
      <c r="C14172" s="3" t="s">
        <v>12673</v>
      </c>
      <c r="D14172" s="3">
        <v>62.0</v>
      </c>
      <c r="E14172" s="3" t="s">
        <v>12765</v>
      </c>
      <c r="F14172" s="3">
        <v>3.0</v>
      </c>
      <c r="G14172" s="3">
        <v>2.0</v>
      </c>
      <c r="H14172" s="3" t="s">
        <v>10957</v>
      </c>
      <c r="I14172" s="3" t="s">
        <v>1616</v>
      </c>
      <c r="J14172" s="3" t="s">
        <v>1617</v>
      </c>
      <c r="K14172" s="3" t="s">
        <v>24</v>
      </c>
      <c r="L14172" s="3">
        <v>30.0</v>
      </c>
      <c r="M14172" s="3" t="s">
        <v>25</v>
      </c>
      <c r="N14172" s="3" t="s">
        <v>13075</v>
      </c>
      <c r="O14172" s="3" t="s">
        <v>95</v>
      </c>
      <c r="P14172" s="4">
        <v>23383.0</v>
      </c>
      <c r="Q14172" s="3" t="s">
        <v>372</v>
      </c>
      <c r="S14172" s="3" t="s">
        <v>34</v>
      </c>
    </row>
    <row r="14173">
      <c r="A14173" s="2">
        <v>42318.714907407404</v>
      </c>
      <c r="B14173" s="3">
        <v>32.0</v>
      </c>
      <c r="C14173" s="3" t="s">
        <v>12673</v>
      </c>
      <c r="D14173" s="3">
        <v>62.0</v>
      </c>
      <c r="E14173" s="3" t="s">
        <v>12765</v>
      </c>
      <c r="F14173" s="3">
        <v>3.0</v>
      </c>
      <c r="G14173" s="3">
        <v>2.0</v>
      </c>
      <c r="H14173" s="3" t="s">
        <v>10957</v>
      </c>
      <c r="I14173" s="3" t="s">
        <v>1616</v>
      </c>
      <c r="J14173" s="3" t="s">
        <v>1617</v>
      </c>
      <c r="K14173" s="3" t="s">
        <v>24</v>
      </c>
      <c r="L14173" s="3">
        <v>31.0</v>
      </c>
      <c r="M14173" s="3" t="s">
        <v>30</v>
      </c>
      <c r="N14173" s="3" t="s">
        <v>13076</v>
      </c>
      <c r="O14173" s="3" t="s">
        <v>139</v>
      </c>
      <c r="P14173" s="4">
        <v>27053.0</v>
      </c>
      <c r="Q14173" s="3" t="s">
        <v>132</v>
      </c>
      <c r="S14173" s="3" t="s">
        <v>34</v>
      </c>
    </row>
    <row r="14174">
      <c r="A14174" s="2">
        <v>42318.714907407404</v>
      </c>
      <c r="B14174" s="3">
        <v>32.0</v>
      </c>
      <c r="C14174" s="3" t="s">
        <v>12673</v>
      </c>
      <c r="D14174" s="3">
        <v>62.0</v>
      </c>
      <c r="E14174" s="3" t="s">
        <v>12765</v>
      </c>
      <c r="F14174" s="3">
        <v>3.0</v>
      </c>
      <c r="G14174" s="3">
        <v>2.0</v>
      </c>
      <c r="H14174" s="3" t="s">
        <v>10957</v>
      </c>
      <c r="I14174" s="3" t="s">
        <v>1616</v>
      </c>
      <c r="J14174" s="3" t="s">
        <v>1617</v>
      </c>
      <c r="K14174" s="3" t="s">
        <v>24</v>
      </c>
      <c r="L14174" s="3">
        <v>32.0</v>
      </c>
      <c r="M14174" s="3" t="s">
        <v>25</v>
      </c>
      <c r="N14174" s="3" t="s">
        <v>13077</v>
      </c>
      <c r="O14174" s="3" t="s">
        <v>27</v>
      </c>
      <c r="P14174" s="4">
        <v>28411.0</v>
      </c>
      <c r="Q14174" s="3" t="s">
        <v>52</v>
      </c>
      <c r="S14174" s="3" t="s">
        <v>34</v>
      </c>
    </row>
    <row r="14175">
      <c r="A14175" s="2">
        <v>42318.714907407404</v>
      </c>
      <c r="B14175" s="3">
        <v>32.0</v>
      </c>
      <c r="C14175" s="3" t="s">
        <v>12673</v>
      </c>
      <c r="D14175" s="3">
        <v>62.0</v>
      </c>
      <c r="E14175" s="3" t="s">
        <v>12765</v>
      </c>
      <c r="F14175" s="3">
        <v>3.0</v>
      </c>
      <c r="G14175" s="3">
        <v>2.0</v>
      </c>
      <c r="H14175" s="3" t="s">
        <v>10957</v>
      </c>
      <c r="I14175" s="3" t="s">
        <v>1616</v>
      </c>
      <c r="J14175" s="3" t="s">
        <v>1617</v>
      </c>
      <c r="K14175" s="3" t="s">
        <v>24</v>
      </c>
      <c r="L14175" s="3">
        <v>33.0</v>
      </c>
      <c r="M14175" s="3" t="s">
        <v>30</v>
      </c>
      <c r="N14175" s="3" t="s">
        <v>13078</v>
      </c>
      <c r="O14175" s="3" t="s">
        <v>329</v>
      </c>
      <c r="P14175" s="4">
        <v>23392.0</v>
      </c>
      <c r="Q14175" s="3" t="s">
        <v>60</v>
      </c>
      <c r="S14175" s="3" t="s">
        <v>34</v>
      </c>
    </row>
    <row r="14176">
      <c r="A14176" s="2">
        <v>42318.714907407404</v>
      </c>
      <c r="B14176" s="3">
        <v>32.0</v>
      </c>
      <c r="C14176" s="3" t="s">
        <v>12673</v>
      </c>
      <c r="D14176" s="3">
        <v>62.0</v>
      </c>
      <c r="E14176" s="3" t="s">
        <v>12765</v>
      </c>
      <c r="F14176" s="3">
        <v>3.0</v>
      </c>
      <c r="G14176" s="3">
        <v>2.0</v>
      </c>
      <c r="H14176" s="3" t="s">
        <v>10957</v>
      </c>
      <c r="I14176" s="3" t="s">
        <v>1616</v>
      </c>
      <c r="J14176" s="3" t="s">
        <v>1617</v>
      </c>
      <c r="K14176" s="3" t="s">
        <v>24</v>
      </c>
      <c r="L14176" s="3">
        <v>34.0</v>
      </c>
      <c r="M14176" s="3" t="s">
        <v>25</v>
      </c>
      <c r="N14176" s="3" t="s">
        <v>13079</v>
      </c>
      <c r="O14176" s="3" t="s">
        <v>69</v>
      </c>
      <c r="P14176" s="4">
        <v>24465.0</v>
      </c>
      <c r="Q14176" s="3" t="s">
        <v>228</v>
      </c>
      <c r="S14176" s="3" t="s">
        <v>34</v>
      </c>
    </row>
    <row r="14177">
      <c r="A14177" s="2">
        <v>42318.714907407404</v>
      </c>
      <c r="B14177" s="3">
        <v>32.0</v>
      </c>
      <c r="C14177" s="3" t="s">
        <v>12673</v>
      </c>
      <c r="D14177" s="3">
        <v>62.0</v>
      </c>
      <c r="E14177" s="3" t="s">
        <v>12765</v>
      </c>
      <c r="F14177" s="3">
        <v>3.0</v>
      </c>
      <c r="G14177" s="3">
        <v>2.0</v>
      </c>
      <c r="H14177" s="3" t="s">
        <v>10957</v>
      </c>
      <c r="I14177" s="3" t="s">
        <v>1616</v>
      </c>
      <c r="J14177" s="3" t="s">
        <v>1617</v>
      </c>
      <c r="K14177" s="3" t="s">
        <v>24</v>
      </c>
      <c r="L14177" s="3">
        <v>35.0</v>
      </c>
      <c r="M14177" s="3" t="s">
        <v>30</v>
      </c>
      <c r="N14177" s="3" t="s">
        <v>13080</v>
      </c>
      <c r="O14177" s="3" t="s">
        <v>89</v>
      </c>
      <c r="P14177" s="4">
        <v>20432.0</v>
      </c>
      <c r="Q14177" s="3" t="s">
        <v>132</v>
      </c>
      <c r="S14177" s="3" t="s">
        <v>34</v>
      </c>
    </row>
    <row r="14178">
      <c r="A14178" s="2">
        <v>42318.714907407404</v>
      </c>
      <c r="B14178" s="3">
        <v>32.0</v>
      </c>
      <c r="C14178" s="3" t="s">
        <v>12673</v>
      </c>
      <c r="D14178" s="3">
        <v>62.0</v>
      </c>
      <c r="E14178" s="3" t="s">
        <v>12765</v>
      </c>
      <c r="F14178" s="3">
        <v>3.0</v>
      </c>
      <c r="G14178" s="3">
        <v>2.0</v>
      </c>
      <c r="H14178" s="3" t="s">
        <v>10957</v>
      </c>
      <c r="I14178" s="3" t="s">
        <v>1616</v>
      </c>
      <c r="J14178" s="3" t="s">
        <v>1617</v>
      </c>
      <c r="K14178" s="3" t="s">
        <v>24</v>
      </c>
      <c r="L14178" s="3">
        <v>36.0</v>
      </c>
      <c r="M14178" s="3" t="s">
        <v>25</v>
      </c>
      <c r="N14178" s="3" t="s">
        <v>13081</v>
      </c>
      <c r="O14178" s="3" t="s">
        <v>251</v>
      </c>
      <c r="P14178" s="4">
        <v>28904.0</v>
      </c>
      <c r="Q14178" s="3" t="s">
        <v>37</v>
      </c>
      <c r="S14178" s="3" t="s">
        <v>34</v>
      </c>
    </row>
    <row r="14179">
      <c r="A14179" s="2">
        <v>42318.714907407404</v>
      </c>
      <c r="B14179" s="3">
        <v>32.0</v>
      </c>
      <c r="C14179" s="3" t="s">
        <v>12673</v>
      </c>
      <c r="D14179" s="3">
        <v>62.0</v>
      </c>
      <c r="E14179" s="3" t="s">
        <v>12765</v>
      </c>
      <c r="F14179" s="3">
        <v>3.0</v>
      </c>
      <c r="G14179" s="3">
        <v>2.0</v>
      </c>
      <c r="H14179" s="3" t="s">
        <v>10957</v>
      </c>
      <c r="I14179" s="3" t="s">
        <v>1616</v>
      </c>
      <c r="J14179" s="3" t="s">
        <v>1617</v>
      </c>
      <c r="K14179" s="3" t="s">
        <v>24</v>
      </c>
      <c r="L14179" s="3">
        <v>37.0</v>
      </c>
      <c r="M14179" s="3" t="s">
        <v>30</v>
      </c>
      <c r="N14179" s="3" t="s">
        <v>13082</v>
      </c>
      <c r="O14179" s="3" t="s">
        <v>1407</v>
      </c>
      <c r="P14179" s="4">
        <v>23851.0</v>
      </c>
      <c r="Q14179" s="3" t="s">
        <v>37</v>
      </c>
      <c r="S14179" s="3" t="s">
        <v>34</v>
      </c>
    </row>
    <row r="14180">
      <c r="A14180" s="2">
        <v>42318.714907407404</v>
      </c>
      <c r="B14180" s="3">
        <v>32.0</v>
      </c>
      <c r="C14180" s="3" t="s">
        <v>12673</v>
      </c>
      <c r="D14180" s="3">
        <v>62.0</v>
      </c>
      <c r="E14180" s="3" t="s">
        <v>12765</v>
      </c>
      <c r="F14180" s="3">
        <v>3.0</v>
      </c>
      <c r="G14180" s="3">
        <v>2.0</v>
      </c>
      <c r="H14180" s="3" t="s">
        <v>10957</v>
      </c>
      <c r="I14180" s="3" t="s">
        <v>1616</v>
      </c>
      <c r="J14180" s="3" t="s">
        <v>1617</v>
      </c>
      <c r="K14180" s="3" t="s">
        <v>24</v>
      </c>
      <c r="L14180" s="3">
        <v>38.0</v>
      </c>
      <c r="M14180" s="3" t="s">
        <v>25</v>
      </c>
      <c r="N14180" s="3" t="s">
        <v>1742</v>
      </c>
      <c r="O14180" s="3" t="s">
        <v>359</v>
      </c>
      <c r="P14180" s="4">
        <v>32622.0</v>
      </c>
      <c r="Q14180" s="3" t="s">
        <v>372</v>
      </c>
      <c r="S14180" s="3" t="s">
        <v>34</v>
      </c>
    </row>
    <row r="14181">
      <c r="A14181" s="2">
        <v>42318.714907407404</v>
      </c>
      <c r="B14181" s="3">
        <v>32.0</v>
      </c>
      <c r="C14181" s="3" t="s">
        <v>12673</v>
      </c>
      <c r="D14181" s="3">
        <v>62.0</v>
      </c>
      <c r="E14181" s="3" t="s">
        <v>12765</v>
      </c>
      <c r="F14181" s="3">
        <v>3.0</v>
      </c>
      <c r="G14181" s="3">
        <v>2.0</v>
      </c>
      <c r="H14181" s="3" t="s">
        <v>10957</v>
      </c>
      <c r="I14181" s="3" t="s">
        <v>1616</v>
      </c>
      <c r="J14181" s="3" t="s">
        <v>1617</v>
      </c>
      <c r="K14181" s="3" t="s">
        <v>24</v>
      </c>
      <c r="L14181" s="3">
        <v>39.0</v>
      </c>
      <c r="M14181" s="3" t="s">
        <v>30</v>
      </c>
      <c r="N14181" s="3" t="s">
        <v>5841</v>
      </c>
      <c r="O14181" s="3" t="s">
        <v>57</v>
      </c>
      <c r="P14181" s="4">
        <v>27286.0</v>
      </c>
      <c r="Q14181" s="3" t="s">
        <v>37</v>
      </c>
      <c r="S14181" s="3" t="s">
        <v>34</v>
      </c>
    </row>
    <row r="14182">
      <c r="A14182" s="2">
        <v>42318.714907407404</v>
      </c>
      <c r="B14182" s="3">
        <v>32.0</v>
      </c>
      <c r="C14182" s="3" t="s">
        <v>12673</v>
      </c>
      <c r="D14182" s="3">
        <v>62.0</v>
      </c>
      <c r="E14182" s="3" t="s">
        <v>12765</v>
      </c>
      <c r="F14182" s="3">
        <v>3.0</v>
      </c>
      <c r="G14182" s="3">
        <v>2.0</v>
      </c>
      <c r="H14182" s="3" t="s">
        <v>10957</v>
      </c>
      <c r="I14182" s="3" t="s">
        <v>1616</v>
      </c>
      <c r="J14182" s="3" t="s">
        <v>1617</v>
      </c>
      <c r="K14182" s="3" t="s">
        <v>24</v>
      </c>
      <c r="L14182" s="3">
        <v>40.0</v>
      </c>
      <c r="M14182" s="3" t="s">
        <v>25</v>
      </c>
      <c r="N14182" s="3" t="s">
        <v>13075</v>
      </c>
      <c r="O14182" s="3" t="s">
        <v>243</v>
      </c>
      <c r="P14182" s="4">
        <v>20963.0</v>
      </c>
      <c r="Q14182" s="3" t="s">
        <v>79</v>
      </c>
      <c r="S14182" s="3" t="s">
        <v>34</v>
      </c>
    </row>
    <row r="14183">
      <c r="A14183" s="2">
        <v>42318.714907407404</v>
      </c>
      <c r="B14183" s="3">
        <v>32.0</v>
      </c>
      <c r="C14183" s="3" t="s">
        <v>12673</v>
      </c>
      <c r="D14183" s="3">
        <v>62.0</v>
      </c>
      <c r="E14183" s="3" t="s">
        <v>12765</v>
      </c>
      <c r="F14183" s="3">
        <v>3.0</v>
      </c>
      <c r="G14183" s="3">
        <v>2.0</v>
      </c>
      <c r="H14183" s="3" t="s">
        <v>10957</v>
      </c>
      <c r="I14183" s="3" t="s">
        <v>1616</v>
      </c>
      <c r="J14183" s="3" t="s">
        <v>1617</v>
      </c>
      <c r="K14183" s="3" t="s">
        <v>24</v>
      </c>
      <c r="L14183" s="3">
        <v>41.0</v>
      </c>
      <c r="M14183" s="3" t="s">
        <v>30</v>
      </c>
      <c r="N14183" s="3" t="s">
        <v>1269</v>
      </c>
      <c r="O14183" s="3" t="s">
        <v>283</v>
      </c>
      <c r="P14183" s="4">
        <v>23546.0</v>
      </c>
      <c r="Q14183" s="3" t="s">
        <v>132</v>
      </c>
      <c r="S14183" s="3" t="s">
        <v>34</v>
      </c>
    </row>
    <row r="14184">
      <c r="A14184" s="2">
        <v>42318.714907407404</v>
      </c>
      <c r="B14184" s="3">
        <v>32.0</v>
      </c>
      <c r="C14184" s="3" t="s">
        <v>12673</v>
      </c>
      <c r="D14184" s="3">
        <v>62.0</v>
      </c>
      <c r="E14184" s="3" t="s">
        <v>12765</v>
      </c>
      <c r="F14184" s="3">
        <v>3.0</v>
      </c>
      <c r="G14184" s="3">
        <v>2.0</v>
      </c>
      <c r="H14184" s="3" t="s">
        <v>10957</v>
      </c>
      <c r="I14184" s="3" t="s">
        <v>1616</v>
      </c>
      <c r="J14184" s="3" t="s">
        <v>1617</v>
      </c>
      <c r="K14184" s="3" t="s">
        <v>24</v>
      </c>
      <c r="L14184" s="3">
        <v>42.0</v>
      </c>
      <c r="M14184" s="3" t="s">
        <v>25</v>
      </c>
      <c r="N14184" s="3" t="s">
        <v>13083</v>
      </c>
      <c r="O14184" s="3" t="s">
        <v>11550</v>
      </c>
      <c r="P14184" s="4">
        <v>19759.0</v>
      </c>
      <c r="Q14184" s="3" t="s">
        <v>96</v>
      </c>
      <c r="S14184" s="3" t="s">
        <v>34</v>
      </c>
    </row>
    <row r="14185">
      <c r="A14185" s="2">
        <v>42318.714907407404</v>
      </c>
      <c r="B14185" s="3">
        <v>32.0</v>
      </c>
      <c r="C14185" s="3" t="s">
        <v>12673</v>
      </c>
      <c r="D14185" s="3">
        <v>62.0</v>
      </c>
      <c r="E14185" s="3" t="s">
        <v>12765</v>
      </c>
      <c r="F14185" s="3">
        <v>3.0</v>
      </c>
      <c r="G14185" s="3">
        <v>2.0</v>
      </c>
      <c r="H14185" s="3" t="s">
        <v>10957</v>
      </c>
      <c r="I14185" s="3" t="s">
        <v>1616</v>
      </c>
      <c r="J14185" s="3" t="s">
        <v>1617</v>
      </c>
      <c r="K14185" s="3" t="s">
        <v>24</v>
      </c>
      <c r="L14185" s="3">
        <v>43.0</v>
      </c>
      <c r="M14185" s="3" t="s">
        <v>30</v>
      </c>
      <c r="N14185" s="3" t="s">
        <v>13084</v>
      </c>
      <c r="O14185" s="3" t="s">
        <v>1511</v>
      </c>
      <c r="P14185" s="4">
        <v>23828.0</v>
      </c>
      <c r="Q14185" s="3" t="s">
        <v>75</v>
      </c>
      <c r="S14185" s="3" t="s">
        <v>34</v>
      </c>
    </row>
    <row r="14186">
      <c r="A14186" s="2">
        <v>42318.714907407404</v>
      </c>
      <c r="B14186" s="3">
        <v>32.0</v>
      </c>
      <c r="C14186" s="3" t="s">
        <v>12673</v>
      </c>
      <c r="D14186" s="3">
        <v>62.0</v>
      </c>
      <c r="E14186" s="3" t="s">
        <v>12765</v>
      </c>
      <c r="F14186" s="3">
        <v>3.0</v>
      </c>
      <c r="G14186" s="3">
        <v>2.0</v>
      </c>
      <c r="H14186" s="3" t="s">
        <v>10957</v>
      </c>
      <c r="I14186" s="3" t="s">
        <v>1616</v>
      </c>
      <c r="J14186" s="3" t="s">
        <v>1617</v>
      </c>
      <c r="K14186" s="3" t="s">
        <v>24</v>
      </c>
      <c r="L14186" s="3">
        <v>44.0</v>
      </c>
      <c r="M14186" s="3" t="s">
        <v>25</v>
      </c>
      <c r="N14186" s="3" t="s">
        <v>13085</v>
      </c>
      <c r="O14186" s="3" t="s">
        <v>1072</v>
      </c>
      <c r="P14186" s="4">
        <v>28865.0</v>
      </c>
      <c r="Q14186" s="3" t="s">
        <v>37</v>
      </c>
      <c r="S14186" s="3" t="s">
        <v>34</v>
      </c>
    </row>
    <row r="14187">
      <c r="A14187" s="2">
        <v>42318.714907407404</v>
      </c>
      <c r="B14187" s="3">
        <v>32.0</v>
      </c>
      <c r="C14187" s="3" t="s">
        <v>12673</v>
      </c>
      <c r="D14187" s="3">
        <v>80.0</v>
      </c>
      <c r="E14187" s="3" t="s">
        <v>12800</v>
      </c>
      <c r="F14187" s="3">
        <v>3.0</v>
      </c>
      <c r="G14187" s="3">
        <v>2.0</v>
      </c>
      <c r="H14187" s="3" t="s">
        <v>10957</v>
      </c>
      <c r="I14187" s="3" t="s">
        <v>1616</v>
      </c>
      <c r="J14187" s="3" t="s">
        <v>1617</v>
      </c>
      <c r="K14187" s="3" t="s">
        <v>24</v>
      </c>
      <c r="L14187" s="3">
        <v>1.0</v>
      </c>
      <c r="M14187" s="3" t="s">
        <v>25</v>
      </c>
      <c r="N14187" s="3" t="s">
        <v>13086</v>
      </c>
      <c r="O14187" s="3" t="s">
        <v>421</v>
      </c>
      <c r="P14187" s="4">
        <v>22704.0</v>
      </c>
      <c r="Q14187" s="3" t="s">
        <v>37</v>
      </c>
      <c r="S14187" s="3" t="s">
        <v>34</v>
      </c>
    </row>
    <row r="14188">
      <c r="A14188" s="2">
        <v>42318.714907407404</v>
      </c>
      <c r="B14188" s="3">
        <v>32.0</v>
      </c>
      <c r="C14188" s="3" t="s">
        <v>12673</v>
      </c>
      <c r="D14188" s="3">
        <v>80.0</v>
      </c>
      <c r="E14188" s="3" t="s">
        <v>12800</v>
      </c>
      <c r="F14188" s="3">
        <v>3.0</v>
      </c>
      <c r="G14188" s="3">
        <v>2.0</v>
      </c>
      <c r="H14188" s="3" t="s">
        <v>10957</v>
      </c>
      <c r="I14188" s="3" t="s">
        <v>1616</v>
      </c>
      <c r="J14188" s="3" t="s">
        <v>1617</v>
      </c>
      <c r="K14188" s="3" t="s">
        <v>24</v>
      </c>
      <c r="L14188" s="3">
        <v>2.0</v>
      </c>
      <c r="M14188" s="3" t="s">
        <v>30</v>
      </c>
      <c r="N14188" s="3" t="s">
        <v>13087</v>
      </c>
      <c r="O14188" s="3" t="s">
        <v>452</v>
      </c>
      <c r="P14188" s="4">
        <v>24879.0</v>
      </c>
      <c r="Q14188" s="3" t="s">
        <v>37</v>
      </c>
      <c r="S14188" s="3" t="s">
        <v>34</v>
      </c>
    </row>
    <row r="14189">
      <c r="A14189" s="2">
        <v>42318.714907407404</v>
      </c>
      <c r="B14189" s="3">
        <v>32.0</v>
      </c>
      <c r="C14189" s="3" t="s">
        <v>12673</v>
      </c>
      <c r="D14189" s="3">
        <v>80.0</v>
      </c>
      <c r="E14189" s="3" t="s">
        <v>12800</v>
      </c>
      <c r="F14189" s="3">
        <v>3.0</v>
      </c>
      <c r="G14189" s="3">
        <v>2.0</v>
      </c>
      <c r="H14189" s="3" t="s">
        <v>10957</v>
      </c>
      <c r="I14189" s="3" t="s">
        <v>1616</v>
      </c>
      <c r="J14189" s="3" t="s">
        <v>1617</v>
      </c>
      <c r="K14189" s="3" t="s">
        <v>24</v>
      </c>
      <c r="L14189" s="3">
        <v>3.0</v>
      </c>
      <c r="M14189" s="3" t="s">
        <v>25</v>
      </c>
      <c r="N14189" s="3" t="s">
        <v>13088</v>
      </c>
      <c r="O14189" s="3" t="s">
        <v>564</v>
      </c>
      <c r="P14189" s="4">
        <v>22705.0</v>
      </c>
      <c r="Q14189" s="3" t="s">
        <v>132</v>
      </c>
      <c r="S14189" s="3" t="s">
        <v>34</v>
      </c>
    </row>
    <row r="14190">
      <c r="A14190" s="2">
        <v>42318.714907407404</v>
      </c>
      <c r="B14190" s="3">
        <v>32.0</v>
      </c>
      <c r="C14190" s="3" t="s">
        <v>12673</v>
      </c>
      <c r="D14190" s="3">
        <v>80.0</v>
      </c>
      <c r="E14190" s="3" t="s">
        <v>12800</v>
      </c>
      <c r="F14190" s="3">
        <v>3.0</v>
      </c>
      <c r="G14190" s="3">
        <v>2.0</v>
      </c>
      <c r="H14190" s="3" t="s">
        <v>10957</v>
      </c>
      <c r="I14190" s="3" t="s">
        <v>1616</v>
      </c>
      <c r="J14190" s="3" t="s">
        <v>1617</v>
      </c>
      <c r="K14190" s="3" t="s">
        <v>24</v>
      </c>
      <c r="L14190" s="3">
        <v>4.0</v>
      </c>
      <c r="M14190" s="3" t="s">
        <v>30</v>
      </c>
      <c r="N14190" s="3" t="s">
        <v>9081</v>
      </c>
      <c r="O14190" s="3" t="s">
        <v>1239</v>
      </c>
      <c r="P14190" s="4">
        <v>21104.0</v>
      </c>
      <c r="Q14190" s="3" t="s">
        <v>247</v>
      </c>
      <c r="S14190" s="3" t="s">
        <v>34</v>
      </c>
    </row>
    <row r="14191">
      <c r="A14191" s="2">
        <v>42318.714907407404</v>
      </c>
      <c r="B14191" s="3">
        <v>32.0</v>
      </c>
      <c r="C14191" s="3" t="s">
        <v>12673</v>
      </c>
      <c r="D14191" s="3">
        <v>80.0</v>
      </c>
      <c r="E14191" s="3" t="s">
        <v>12800</v>
      </c>
      <c r="F14191" s="3">
        <v>3.0</v>
      </c>
      <c r="G14191" s="3">
        <v>2.0</v>
      </c>
      <c r="H14191" s="3" t="s">
        <v>10957</v>
      </c>
      <c r="I14191" s="3" t="s">
        <v>1616</v>
      </c>
      <c r="J14191" s="3" t="s">
        <v>1617</v>
      </c>
      <c r="K14191" s="3" t="s">
        <v>24</v>
      </c>
      <c r="L14191" s="3">
        <v>5.0</v>
      </c>
      <c r="M14191" s="3" t="s">
        <v>25</v>
      </c>
      <c r="N14191" s="3" t="s">
        <v>13089</v>
      </c>
      <c r="O14191" s="3" t="s">
        <v>2150</v>
      </c>
      <c r="P14191" s="4">
        <v>17807.0</v>
      </c>
      <c r="Q14191" s="3" t="s">
        <v>49</v>
      </c>
      <c r="S14191" s="3" t="s">
        <v>34</v>
      </c>
    </row>
    <row r="14192">
      <c r="A14192" s="2">
        <v>42318.714907407404</v>
      </c>
      <c r="B14192" s="3">
        <v>32.0</v>
      </c>
      <c r="C14192" s="3" t="s">
        <v>12673</v>
      </c>
      <c r="D14192" s="3">
        <v>80.0</v>
      </c>
      <c r="E14192" s="3" t="s">
        <v>12800</v>
      </c>
      <c r="F14192" s="3">
        <v>3.0</v>
      </c>
      <c r="G14192" s="3">
        <v>2.0</v>
      </c>
      <c r="H14192" s="3" t="s">
        <v>10957</v>
      </c>
      <c r="I14192" s="3" t="s">
        <v>1616</v>
      </c>
      <c r="J14192" s="3" t="s">
        <v>1617</v>
      </c>
      <c r="K14192" s="3" t="s">
        <v>24</v>
      </c>
      <c r="L14192" s="3">
        <v>6.0</v>
      </c>
      <c r="M14192" s="3" t="s">
        <v>30</v>
      </c>
      <c r="N14192" s="3" t="s">
        <v>13090</v>
      </c>
      <c r="O14192" s="3" t="s">
        <v>1926</v>
      </c>
      <c r="P14192" s="4">
        <v>33579.0</v>
      </c>
      <c r="Q14192" s="3" t="s">
        <v>55</v>
      </c>
      <c r="S14192" s="3" t="s">
        <v>34</v>
      </c>
    </row>
    <row r="14193">
      <c r="A14193" s="2">
        <v>42318.714907407404</v>
      </c>
      <c r="B14193" s="3">
        <v>32.0</v>
      </c>
      <c r="C14193" s="3" t="s">
        <v>12673</v>
      </c>
      <c r="D14193" s="3">
        <v>80.0</v>
      </c>
      <c r="E14193" s="3" t="s">
        <v>12800</v>
      </c>
      <c r="F14193" s="3">
        <v>3.0</v>
      </c>
      <c r="G14193" s="3">
        <v>2.0</v>
      </c>
      <c r="H14193" s="3" t="s">
        <v>10957</v>
      </c>
      <c r="I14193" s="3" t="s">
        <v>1616</v>
      </c>
      <c r="J14193" s="3" t="s">
        <v>1617</v>
      </c>
      <c r="K14193" s="3" t="s">
        <v>24</v>
      </c>
      <c r="L14193" s="3">
        <v>7.0</v>
      </c>
      <c r="M14193" s="3" t="s">
        <v>25</v>
      </c>
      <c r="N14193" s="3" t="s">
        <v>13088</v>
      </c>
      <c r="O14193" s="3" t="s">
        <v>95</v>
      </c>
      <c r="P14193" s="4">
        <v>20200.0</v>
      </c>
      <c r="Q14193" s="3" t="s">
        <v>105</v>
      </c>
      <c r="S14193" s="3" t="s">
        <v>34</v>
      </c>
    </row>
    <row r="14194">
      <c r="A14194" s="2">
        <v>42318.714907407404</v>
      </c>
      <c r="B14194" s="3">
        <v>32.0</v>
      </c>
      <c r="C14194" s="3" t="s">
        <v>12673</v>
      </c>
      <c r="D14194" s="3">
        <v>80.0</v>
      </c>
      <c r="E14194" s="3" t="s">
        <v>12800</v>
      </c>
      <c r="F14194" s="3">
        <v>3.0</v>
      </c>
      <c r="G14194" s="3">
        <v>2.0</v>
      </c>
      <c r="H14194" s="3" t="s">
        <v>10957</v>
      </c>
      <c r="I14194" s="3" t="s">
        <v>1616</v>
      </c>
      <c r="J14194" s="3" t="s">
        <v>1617</v>
      </c>
      <c r="K14194" s="3" t="s">
        <v>24</v>
      </c>
      <c r="L14194" s="3">
        <v>8.0</v>
      </c>
      <c r="M14194" s="3" t="s">
        <v>30</v>
      </c>
      <c r="N14194" s="3" t="s">
        <v>13091</v>
      </c>
      <c r="O14194" s="3" t="s">
        <v>4737</v>
      </c>
      <c r="P14194" s="4">
        <v>18071.0</v>
      </c>
      <c r="Q14194" s="3" t="s">
        <v>49</v>
      </c>
      <c r="S14194" s="3" t="s">
        <v>34</v>
      </c>
    </row>
    <row r="14195">
      <c r="A14195" s="2">
        <v>42318.714907407404</v>
      </c>
      <c r="B14195" s="3">
        <v>32.0</v>
      </c>
      <c r="C14195" s="3" t="s">
        <v>12673</v>
      </c>
      <c r="D14195" s="3">
        <v>80.0</v>
      </c>
      <c r="E14195" s="3" t="s">
        <v>12800</v>
      </c>
      <c r="F14195" s="3">
        <v>3.0</v>
      </c>
      <c r="G14195" s="3">
        <v>2.0</v>
      </c>
      <c r="H14195" s="3" t="s">
        <v>10957</v>
      </c>
      <c r="I14195" s="3" t="s">
        <v>1616</v>
      </c>
      <c r="J14195" s="3" t="s">
        <v>1617</v>
      </c>
      <c r="K14195" s="3" t="s">
        <v>24</v>
      </c>
      <c r="L14195" s="3">
        <v>9.0</v>
      </c>
      <c r="M14195" s="3" t="s">
        <v>25</v>
      </c>
      <c r="N14195" s="3" t="s">
        <v>13092</v>
      </c>
      <c r="O14195" s="3" t="s">
        <v>102</v>
      </c>
      <c r="P14195" s="4">
        <v>18835.0</v>
      </c>
      <c r="Q14195" s="3" t="s">
        <v>86</v>
      </c>
      <c r="S14195" s="3" t="s">
        <v>34</v>
      </c>
    </row>
    <row r="14196">
      <c r="A14196" s="2">
        <v>42318.714907407404</v>
      </c>
      <c r="B14196" s="3">
        <v>32.0</v>
      </c>
      <c r="C14196" s="3" t="s">
        <v>12673</v>
      </c>
      <c r="D14196" s="3">
        <v>80.0</v>
      </c>
      <c r="E14196" s="3" t="s">
        <v>12800</v>
      </c>
      <c r="F14196" s="3">
        <v>3.0</v>
      </c>
      <c r="G14196" s="3">
        <v>2.0</v>
      </c>
      <c r="H14196" s="3" t="s">
        <v>10957</v>
      </c>
      <c r="I14196" s="3" t="s">
        <v>1616</v>
      </c>
      <c r="J14196" s="3" t="s">
        <v>1617</v>
      </c>
      <c r="K14196" s="3" t="s">
        <v>24</v>
      </c>
      <c r="L14196" s="3">
        <v>10.0</v>
      </c>
      <c r="M14196" s="3" t="s">
        <v>30</v>
      </c>
      <c r="N14196" s="3" t="s">
        <v>13093</v>
      </c>
      <c r="O14196" s="3" t="s">
        <v>5070</v>
      </c>
      <c r="P14196" s="4">
        <v>24762.0</v>
      </c>
      <c r="Q14196" s="3" t="s">
        <v>228</v>
      </c>
      <c r="S14196" s="3" t="s">
        <v>34</v>
      </c>
    </row>
    <row r="14197">
      <c r="A14197" s="2">
        <v>42318.714907407404</v>
      </c>
      <c r="B14197" s="3">
        <v>32.0</v>
      </c>
      <c r="C14197" s="3" t="s">
        <v>12673</v>
      </c>
      <c r="D14197" s="3">
        <v>80.0</v>
      </c>
      <c r="E14197" s="3" t="s">
        <v>12800</v>
      </c>
      <c r="F14197" s="3">
        <v>3.0</v>
      </c>
      <c r="G14197" s="3">
        <v>2.0</v>
      </c>
      <c r="H14197" s="3" t="s">
        <v>10957</v>
      </c>
      <c r="I14197" s="3" t="s">
        <v>1616</v>
      </c>
      <c r="J14197" s="3" t="s">
        <v>1617</v>
      </c>
      <c r="K14197" s="3" t="s">
        <v>24</v>
      </c>
      <c r="L14197" s="3">
        <v>11.0</v>
      </c>
      <c r="M14197" s="3" t="s">
        <v>25</v>
      </c>
      <c r="N14197" s="3" t="s">
        <v>13094</v>
      </c>
      <c r="O14197" s="3" t="s">
        <v>297</v>
      </c>
      <c r="P14197" s="4">
        <v>23021.0</v>
      </c>
      <c r="Q14197" s="3" t="s">
        <v>132</v>
      </c>
      <c r="S14197" s="3" t="s">
        <v>34</v>
      </c>
    </row>
    <row r="14198">
      <c r="A14198" s="2">
        <v>42318.714907407404</v>
      </c>
      <c r="B14198" s="3">
        <v>32.0</v>
      </c>
      <c r="C14198" s="3" t="s">
        <v>12673</v>
      </c>
      <c r="D14198" s="3">
        <v>80.0</v>
      </c>
      <c r="E14198" s="3" t="s">
        <v>12800</v>
      </c>
      <c r="F14198" s="3">
        <v>3.0</v>
      </c>
      <c r="G14198" s="3">
        <v>2.0</v>
      </c>
      <c r="H14198" s="3" t="s">
        <v>10957</v>
      </c>
      <c r="I14198" s="3" t="s">
        <v>1616</v>
      </c>
      <c r="J14198" s="3" t="s">
        <v>1617</v>
      </c>
      <c r="K14198" s="3" t="s">
        <v>24</v>
      </c>
      <c r="L14198" s="3">
        <v>12.0</v>
      </c>
      <c r="M14198" s="3" t="s">
        <v>30</v>
      </c>
      <c r="N14198" s="3" t="s">
        <v>13095</v>
      </c>
      <c r="O14198" s="3" t="s">
        <v>323</v>
      </c>
      <c r="P14198" s="4">
        <v>16115.0</v>
      </c>
      <c r="Q14198" s="3" t="s">
        <v>96</v>
      </c>
      <c r="S14198" s="3" t="s">
        <v>34</v>
      </c>
    </row>
    <row r="14199">
      <c r="A14199" s="2">
        <v>42318.714907407404</v>
      </c>
      <c r="B14199" s="3">
        <v>32.0</v>
      </c>
      <c r="C14199" s="3" t="s">
        <v>12673</v>
      </c>
      <c r="D14199" s="3">
        <v>80.0</v>
      </c>
      <c r="E14199" s="3" t="s">
        <v>12800</v>
      </c>
      <c r="F14199" s="3">
        <v>3.0</v>
      </c>
      <c r="G14199" s="3">
        <v>2.0</v>
      </c>
      <c r="H14199" s="3" t="s">
        <v>10957</v>
      </c>
      <c r="I14199" s="3" t="s">
        <v>1616</v>
      </c>
      <c r="J14199" s="3" t="s">
        <v>1617</v>
      </c>
      <c r="K14199" s="3" t="s">
        <v>24</v>
      </c>
      <c r="L14199" s="3">
        <v>13.0</v>
      </c>
      <c r="M14199" s="3" t="s">
        <v>25</v>
      </c>
      <c r="N14199" s="3" t="s">
        <v>13096</v>
      </c>
      <c r="O14199" s="3" t="s">
        <v>4990</v>
      </c>
      <c r="P14199" s="4">
        <v>17511.0</v>
      </c>
      <c r="Q14199" s="3" t="s">
        <v>145</v>
      </c>
      <c r="S14199" s="3" t="s">
        <v>34</v>
      </c>
    </row>
    <row r="14200">
      <c r="A14200" s="2">
        <v>42318.714907407404</v>
      </c>
      <c r="B14200" s="3">
        <v>32.0</v>
      </c>
      <c r="C14200" s="3" t="s">
        <v>12673</v>
      </c>
      <c r="D14200" s="3">
        <v>80.0</v>
      </c>
      <c r="E14200" s="3" t="s">
        <v>12800</v>
      </c>
      <c r="F14200" s="3">
        <v>3.0</v>
      </c>
      <c r="G14200" s="3">
        <v>2.0</v>
      </c>
      <c r="H14200" s="3" t="s">
        <v>10957</v>
      </c>
      <c r="I14200" s="3" t="s">
        <v>1616</v>
      </c>
      <c r="J14200" s="3" t="s">
        <v>1617</v>
      </c>
      <c r="K14200" s="3" t="s">
        <v>24</v>
      </c>
      <c r="L14200" s="3">
        <v>14.0</v>
      </c>
      <c r="M14200" s="3" t="s">
        <v>30</v>
      </c>
      <c r="N14200" s="3" t="s">
        <v>13097</v>
      </c>
      <c r="O14200" s="3" t="s">
        <v>299</v>
      </c>
      <c r="P14200" s="4">
        <v>24110.0</v>
      </c>
      <c r="Q14200" s="3" t="s">
        <v>37</v>
      </c>
      <c r="S14200" s="3" t="s">
        <v>34</v>
      </c>
    </row>
    <row r="14201">
      <c r="A14201" s="2">
        <v>42318.714907407404</v>
      </c>
      <c r="B14201" s="3">
        <v>32.0</v>
      </c>
      <c r="C14201" s="3" t="s">
        <v>12673</v>
      </c>
      <c r="D14201" s="3">
        <v>80.0</v>
      </c>
      <c r="E14201" s="3" t="s">
        <v>12800</v>
      </c>
      <c r="F14201" s="3">
        <v>3.0</v>
      </c>
      <c r="G14201" s="3">
        <v>2.0</v>
      </c>
      <c r="H14201" s="3" t="s">
        <v>10957</v>
      </c>
      <c r="I14201" s="3" t="s">
        <v>1616</v>
      </c>
      <c r="J14201" s="3" t="s">
        <v>1617</v>
      </c>
      <c r="K14201" s="3" t="s">
        <v>24</v>
      </c>
      <c r="L14201" s="3">
        <v>15.0</v>
      </c>
      <c r="M14201" s="3" t="s">
        <v>25</v>
      </c>
      <c r="N14201" s="3" t="s">
        <v>1340</v>
      </c>
      <c r="O14201" s="3" t="s">
        <v>100</v>
      </c>
      <c r="P14201" s="4">
        <v>28626.0</v>
      </c>
      <c r="Q14201" s="3" t="s">
        <v>132</v>
      </c>
      <c r="S14201" s="3" t="s">
        <v>34</v>
      </c>
    </row>
    <row r="14202">
      <c r="A14202" s="2">
        <v>42318.714907407404</v>
      </c>
      <c r="B14202" s="3">
        <v>32.0</v>
      </c>
      <c r="C14202" s="3" t="s">
        <v>12673</v>
      </c>
      <c r="D14202" s="3">
        <v>80.0</v>
      </c>
      <c r="E14202" s="3" t="s">
        <v>12800</v>
      </c>
      <c r="F14202" s="3">
        <v>3.0</v>
      </c>
      <c r="G14202" s="3">
        <v>2.0</v>
      </c>
      <c r="H14202" s="3" t="s">
        <v>10957</v>
      </c>
      <c r="I14202" s="3" t="s">
        <v>1616</v>
      </c>
      <c r="J14202" s="3" t="s">
        <v>1617</v>
      </c>
      <c r="K14202" s="3" t="s">
        <v>24</v>
      </c>
      <c r="L14202" s="3">
        <v>16.0</v>
      </c>
      <c r="M14202" s="3" t="s">
        <v>30</v>
      </c>
      <c r="N14202" s="3" t="s">
        <v>13087</v>
      </c>
      <c r="O14202" s="3" t="s">
        <v>6477</v>
      </c>
      <c r="P14202" s="4">
        <v>21465.0</v>
      </c>
      <c r="Q14202" s="3" t="s">
        <v>132</v>
      </c>
      <c r="S14202" s="3" t="s">
        <v>34</v>
      </c>
    </row>
    <row r="14203">
      <c r="A14203" s="2">
        <v>42318.714907407404</v>
      </c>
      <c r="B14203" s="3">
        <v>32.0</v>
      </c>
      <c r="C14203" s="3" t="s">
        <v>12673</v>
      </c>
      <c r="D14203" s="3">
        <v>80.0</v>
      </c>
      <c r="E14203" s="3" t="s">
        <v>12800</v>
      </c>
      <c r="F14203" s="3">
        <v>3.0</v>
      </c>
      <c r="G14203" s="3">
        <v>2.0</v>
      </c>
      <c r="H14203" s="3" t="s">
        <v>10957</v>
      </c>
      <c r="I14203" s="3" t="s">
        <v>1616</v>
      </c>
      <c r="J14203" s="3" t="s">
        <v>1617</v>
      </c>
      <c r="K14203" s="3" t="s">
        <v>24</v>
      </c>
      <c r="L14203" s="3">
        <v>17.0</v>
      </c>
      <c r="M14203" s="3" t="s">
        <v>25</v>
      </c>
      <c r="N14203" s="3" t="s">
        <v>3824</v>
      </c>
      <c r="O14203" s="3" t="s">
        <v>36</v>
      </c>
      <c r="P14203" s="4">
        <v>29939.0</v>
      </c>
      <c r="Q14203" s="3" t="s">
        <v>132</v>
      </c>
      <c r="S14203" s="3" t="s">
        <v>34</v>
      </c>
    </row>
    <row r="14204">
      <c r="A14204" s="2">
        <v>42318.714907407404</v>
      </c>
      <c r="B14204" s="3">
        <v>32.0</v>
      </c>
      <c r="C14204" s="3" t="s">
        <v>12673</v>
      </c>
      <c r="D14204" s="3">
        <v>80.0</v>
      </c>
      <c r="E14204" s="3" t="s">
        <v>12800</v>
      </c>
      <c r="F14204" s="3">
        <v>3.0</v>
      </c>
      <c r="G14204" s="3">
        <v>2.0</v>
      </c>
      <c r="H14204" s="3" t="s">
        <v>10957</v>
      </c>
      <c r="I14204" s="3" t="s">
        <v>1616</v>
      </c>
      <c r="J14204" s="3" t="s">
        <v>1617</v>
      </c>
      <c r="K14204" s="3" t="s">
        <v>24</v>
      </c>
      <c r="L14204" s="3">
        <v>18.0</v>
      </c>
      <c r="M14204" s="3" t="s">
        <v>30</v>
      </c>
      <c r="N14204" s="3" t="s">
        <v>13098</v>
      </c>
      <c r="O14204" s="3" t="s">
        <v>307</v>
      </c>
      <c r="P14204" s="4">
        <v>17809.0</v>
      </c>
      <c r="Q14204" s="3" t="s">
        <v>49</v>
      </c>
      <c r="S14204" s="3" t="s">
        <v>34</v>
      </c>
    </row>
    <row r="14205">
      <c r="A14205" s="2">
        <v>42318.714907407404</v>
      </c>
      <c r="B14205" s="3">
        <v>32.0</v>
      </c>
      <c r="C14205" s="3" t="s">
        <v>12673</v>
      </c>
      <c r="D14205" s="3">
        <v>2.0</v>
      </c>
      <c r="E14205" s="3" t="s">
        <v>12674</v>
      </c>
      <c r="F14205" s="3">
        <v>4.0</v>
      </c>
      <c r="G14205" s="3">
        <v>5.0</v>
      </c>
      <c r="H14205" s="3" t="s">
        <v>1410</v>
      </c>
      <c r="I14205" s="3" t="s">
        <v>6246</v>
      </c>
      <c r="J14205" s="3" t="s">
        <v>1412</v>
      </c>
      <c r="K14205" s="3" t="s">
        <v>24</v>
      </c>
      <c r="L14205" s="3">
        <v>1.0</v>
      </c>
      <c r="M14205" s="3" t="s">
        <v>25</v>
      </c>
      <c r="N14205" s="3" t="s">
        <v>2534</v>
      </c>
      <c r="O14205" s="3" t="s">
        <v>462</v>
      </c>
      <c r="P14205" s="4">
        <v>14259.0</v>
      </c>
      <c r="Q14205" s="3" t="s">
        <v>86</v>
      </c>
      <c r="S14205" s="3" t="s">
        <v>34</v>
      </c>
    </row>
    <row r="14206">
      <c r="A14206" s="2">
        <v>42318.714907407404</v>
      </c>
      <c r="B14206" s="3">
        <v>32.0</v>
      </c>
      <c r="C14206" s="3" t="s">
        <v>12673</v>
      </c>
      <c r="D14206" s="3">
        <v>2.0</v>
      </c>
      <c r="E14206" s="3" t="s">
        <v>12674</v>
      </c>
      <c r="F14206" s="3">
        <v>4.0</v>
      </c>
      <c r="G14206" s="3">
        <v>5.0</v>
      </c>
      <c r="H14206" s="3" t="s">
        <v>1410</v>
      </c>
      <c r="I14206" s="3" t="s">
        <v>6246</v>
      </c>
      <c r="J14206" s="3" t="s">
        <v>1412</v>
      </c>
      <c r="K14206" s="3" t="s">
        <v>24</v>
      </c>
      <c r="L14206" s="3">
        <v>2.0</v>
      </c>
      <c r="M14206" s="3" t="s">
        <v>30</v>
      </c>
      <c r="N14206" s="3" t="s">
        <v>13099</v>
      </c>
      <c r="O14206" s="3" t="s">
        <v>307</v>
      </c>
      <c r="P14206" s="4">
        <v>15835.0</v>
      </c>
      <c r="Q14206" s="3" t="s">
        <v>132</v>
      </c>
      <c r="S14206" s="3" t="s">
        <v>34</v>
      </c>
    </row>
    <row r="14207">
      <c r="A14207" s="2">
        <v>42318.714907407404</v>
      </c>
      <c r="B14207" s="3">
        <v>32.0</v>
      </c>
      <c r="C14207" s="3" t="s">
        <v>12673</v>
      </c>
      <c r="D14207" s="3">
        <v>2.0</v>
      </c>
      <c r="E14207" s="3" t="s">
        <v>12674</v>
      </c>
      <c r="F14207" s="3">
        <v>4.0</v>
      </c>
      <c r="G14207" s="3">
        <v>5.0</v>
      </c>
      <c r="H14207" s="3" t="s">
        <v>1410</v>
      </c>
      <c r="I14207" s="3" t="s">
        <v>6246</v>
      </c>
      <c r="J14207" s="3" t="s">
        <v>1412</v>
      </c>
      <c r="K14207" s="3" t="s">
        <v>24</v>
      </c>
      <c r="L14207" s="3">
        <v>3.0</v>
      </c>
      <c r="M14207" s="3" t="s">
        <v>25</v>
      </c>
      <c r="N14207" s="3" t="s">
        <v>13100</v>
      </c>
      <c r="O14207" s="3" t="s">
        <v>6306</v>
      </c>
      <c r="P14207" s="4">
        <v>30571.0</v>
      </c>
      <c r="Q14207" s="3" t="s">
        <v>72</v>
      </c>
      <c r="S14207" s="3" t="s">
        <v>34</v>
      </c>
    </row>
    <row r="14208">
      <c r="A14208" s="2">
        <v>42318.714907407404</v>
      </c>
      <c r="B14208" s="3">
        <v>32.0</v>
      </c>
      <c r="C14208" s="3" t="s">
        <v>12673</v>
      </c>
      <c r="D14208" s="3">
        <v>2.0</v>
      </c>
      <c r="E14208" s="3" t="s">
        <v>12674</v>
      </c>
      <c r="F14208" s="3">
        <v>4.0</v>
      </c>
      <c r="G14208" s="3">
        <v>5.0</v>
      </c>
      <c r="H14208" s="3" t="s">
        <v>1410</v>
      </c>
      <c r="I14208" s="3" t="s">
        <v>6246</v>
      </c>
      <c r="J14208" s="3" t="s">
        <v>1412</v>
      </c>
      <c r="K14208" s="3" t="s">
        <v>24</v>
      </c>
      <c r="L14208" s="3">
        <v>4.0</v>
      </c>
      <c r="M14208" s="3" t="s">
        <v>30</v>
      </c>
      <c r="N14208" s="3" t="s">
        <v>535</v>
      </c>
      <c r="O14208" s="3" t="s">
        <v>102</v>
      </c>
      <c r="P14208" s="4">
        <v>20323.0</v>
      </c>
      <c r="Q14208" s="3" t="s">
        <v>105</v>
      </c>
      <c r="S14208" s="3" t="s">
        <v>34</v>
      </c>
    </row>
    <row r="14209">
      <c r="A14209" s="2">
        <v>42318.714907407404</v>
      </c>
      <c r="B14209" s="3">
        <v>32.0</v>
      </c>
      <c r="C14209" s="3" t="s">
        <v>12673</v>
      </c>
      <c r="D14209" s="3">
        <v>2.0</v>
      </c>
      <c r="E14209" s="3" t="s">
        <v>12674</v>
      </c>
      <c r="F14209" s="3">
        <v>4.0</v>
      </c>
      <c r="G14209" s="3">
        <v>5.0</v>
      </c>
      <c r="H14209" s="3" t="s">
        <v>1410</v>
      </c>
      <c r="I14209" s="3" t="s">
        <v>6246</v>
      </c>
      <c r="J14209" s="3" t="s">
        <v>1412</v>
      </c>
      <c r="K14209" s="3" t="s">
        <v>24</v>
      </c>
      <c r="L14209" s="3">
        <v>5.0</v>
      </c>
      <c r="M14209" s="3" t="s">
        <v>25</v>
      </c>
      <c r="N14209" s="3" t="s">
        <v>13101</v>
      </c>
      <c r="O14209" s="3" t="s">
        <v>281</v>
      </c>
      <c r="P14209" s="4">
        <v>15908.0</v>
      </c>
      <c r="Q14209" s="3" t="s">
        <v>49</v>
      </c>
      <c r="S14209" s="3" t="s">
        <v>34</v>
      </c>
    </row>
    <row r="14210">
      <c r="A14210" s="2">
        <v>42318.714907407404</v>
      </c>
      <c r="B14210" s="3">
        <v>32.0</v>
      </c>
      <c r="C14210" s="3" t="s">
        <v>12673</v>
      </c>
      <c r="D14210" s="3">
        <v>2.0</v>
      </c>
      <c r="E14210" s="3" t="s">
        <v>12674</v>
      </c>
      <c r="F14210" s="3">
        <v>4.0</v>
      </c>
      <c r="G14210" s="3">
        <v>5.0</v>
      </c>
      <c r="H14210" s="3" t="s">
        <v>1410</v>
      </c>
      <c r="I14210" s="3" t="s">
        <v>6246</v>
      </c>
      <c r="J14210" s="3" t="s">
        <v>1412</v>
      </c>
      <c r="K14210" s="3" t="s">
        <v>24</v>
      </c>
      <c r="L14210" s="3">
        <v>6.0</v>
      </c>
      <c r="M14210" s="3" t="s">
        <v>30</v>
      </c>
      <c r="N14210" s="3" t="s">
        <v>13102</v>
      </c>
      <c r="O14210" s="3" t="s">
        <v>336</v>
      </c>
      <c r="P14210" s="4">
        <v>16302.0</v>
      </c>
      <c r="Q14210" s="3" t="s">
        <v>49</v>
      </c>
      <c r="S14210" s="3" t="s">
        <v>34</v>
      </c>
    </row>
    <row r="14211">
      <c r="A14211" s="2">
        <v>42318.714907407404</v>
      </c>
      <c r="B14211" s="3">
        <v>32.0</v>
      </c>
      <c r="C14211" s="3" t="s">
        <v>12673</v>
      </c>
      <c r="D14211" s="3">
        <v>2.0</v>
      </c>
      <c r="E14211" s="3" t="s">
        <v>12674</v>
      </c>
      <c r="F14211" s="3">
        <v>4.0</v>
      </c>
      <c r="G14211" s="3">
        <v>5.0</v>
      </c>
      <c r="H14211" s="3" t="s">
        <v>1410</v>
      </c>
      <c r="I14211" s="3" t="s">
        <v>6246</v>
      </c>
      <c r="J14211" s="3" t="s">
        <v>1412</v>
      </c>
      <c r="K14211" s="3" t="s">
        <v>24</v>
      </c>
      <c r="L14211" s="3">
        <v>7.0</v>
      </c>
      <c r="M14211" s="3" t="s">
        <v>25</v>
      </c>
      <c r="N14211" s="3" t="s">
        <v>13103</v>
      </c>
      <c r="O14211" s="3" t="s">
        <v>1637</v>
      </c>
      <c r="P14211" s="4">
        <v>31559.0</v>
      </c>
      <c r="Q14211" s="3" t="s">
        <v>132</v>
      </c>
      <c r="S14211" s="3" t="s">
        <v>34</v>
      </c>
    </row>
    <row r="14212">
      <c r="A14212" s="2">
        <v>42318.714907407404</v>
      </c>
      <c r="B14212" s="3">
        <v>32.0</v>
      </c>
      <c r="C14212" s="3" t="s">
        <v>12673</v>
      </c>
      <c r="D14212" s="3">
        <v>2.0</v>
      </c>
      <c r="E14212" s="3" t="s">
        <v>12674</v>
      </c>
      <c r="F14212" s="3">
        <v>4.0</v>
      </c>
      <c r="G14212" s="3">
        <v>5.0</v>
      </c>
      <c r="H14212" s="3" t="s">
        <v>1410</v>
      </c>
      <c r="I14212" s="3" t="s">
        <v>6246</v>
      </c>
      <c r="J14212" s="3" t="s">
        <v>1412</v>
      </c>
      <c r="K14212" s="3" t="s">
        <v>24</v>
      </c>
      <c r="L14212" s="3">
        <v>8.0</v>
      </c>
      <c r="M14212" s="3" t="s">
        <v>30</v>
      </c>
      <c r="N14212" s="3" t="s">
        <v>1182</v>
      </c>
      <c r="O14212" s="3" t="s">
        <v>225</v>
      </c>
      <c r="P14212" s="4">
        <v>20686.0</v>
      </c>
      <c r="Q14212" s="3" t="s">
        <v>132</v>
      </c>
      <c r="S14212" s="3" t="s">
        <v>34</v>
      </c>
    </row>
    <row r="14213">
      <c r="A14213" s="2">
        <v>42318.714907407404</v>
      </c>
      <c r="B14213" s="3">
        <v>32.0</v>
      </c>
      <c r="C14213" s="3" t="s">
        <v>12673</v>
      </c>
      <c r="D14213" s="3">
        <v>2.0</v>
      </c>
      <c r="E14213" s="3" t="s">
        <v>12674</v>
      </c>
      <c r="F14213" s="3">
        <v>4.0</v>
      </c>
      <c r="G14213" s="3">
        <v>5.0</v>
      </c>
      <c r="H14213" s="3" t="s">
        <v>1410</v>
      </c>
      <c r="I14213" s="3" t="s">
        <v>6246</v>
      </c>
      <c r="J14213" s="3" t="s">
        <v>1412</v>
      </c>
      <c r="K14213" s="3" t="s">
        <v>24</v>
      </c>
      <c r="L14213" s="3">
        <v>9.0</v>
      </c>
      <c r="M14213" s="3" t="s">
        <v>25</v>
      </c>
      <c r="N14213" s="3" t="s">
        <v>13104</v>
      </c>
      <c r="O14213" s="3" t="s">
        <v>1506</v>
      </c>
      <c r="P14213" s="4">
        <v>26422.0</v>
      </c>
      <c r="Q14213" s="3" t="s">
        <v>115</v>
      </c>
      <c r="S14213" s="3" t="s">
        <v>34</v>
      </c>
    </row>
    <row r="14214">
      <c r="A14214" s="2">
        <v>42318.714907407404</v>
      </c>
      <c r="B14214" s="3">
        <v>32.0</v>
      </c>
      <c r="C14214" s="3" t="s">
        <v>12673</v>
      </c>
      <c r="D14214" s="3">
        <v>2.0</v>
      </c>
      <c r="E14214" s="3" t="s">
        <v>12674</v>
      </c>
      <c r="F14214" s="3">
        <v>4.0</v>
      </c>
      <c r="G14214" s="3">
        <v>5.0</v>
      </c>
      <c r="H14214" s="3" t="s">
        <v>1410</v>
      </c>
      <c r="I14214" s="3" t="s">
        <v>6246</v>
      </c>
      <c r="J14214" s="3" t="s">
        <v>1412</v>
      </c>
      <c r="K14214" s="3" t="s">
        <v>24</v>
      </c>
      <c r="L14214" s="3">
        <v>10.0</v>
      </c>
      <c r="M14214" s="3" t="s">
        <v>30</v>
      </c>
      <c r="N14214" s="3" t="s">
        <v>13105</v>
      </c>
      <c r="O14214" s="3" t="s">
        <v>5920</v>
      </c>
      <c r="P14214" s="4">
        <v>28251.0</v>
      </c>
      <c r="Q14214" s="3" t="s">
        <v>37</v>
      </c>
      <c r="S14214" s="3" t="s">
        <v>34</v>
      </c>
    </row>
    <row r="14215">
      <c r="A14215" s="2">
        <v>42318.714907407404</v>
      </c>
      <c r="B14215" s="3">
        <v>32.0</v>
      </c>
      <c r="C14215" s="3" t="s">
        <v>12673</v>
      </c>
      <c r="D14215" s="3">
        <v>2.0</v>
      </c>
      <c r="E14215" s="3" t="s">
        <v>12674</v>
      </c>
      <c r="F14215" s="3">
        <v>4.0</v>
      </c>
      <c r="G14215" s="3">
        <v>5.0</v>
      </c>
      <c r="H14215" s="3" t="s">
        <v>1410</v>
      </c>
      <c r="I14215" s="3" t="s">
        <v>6246</v>
      </c>
      <c r="J14215" s="3" t="s">
        <v>1412</v>
      </c>
      <c r="K14215" s="3" t="s">
        <v>24</v>
      </c>
      <c r="L14215" s="3">
        <v>11.0</v>
      </c>
      <c r="M14215" s="3" t="s">
        <v>25</v>
      </c>
      <c r="N14215" s="3" t="s">
        <v>13106</v>
      </c>
      <c r="O14215" s="3" t="s">
        <v>36</v>
      </c>
      <c r="P14215" s="4">
        <v>29194.0</v>
      </c>
      <c r="Q14215" s="3" t="s">
        <v>72</v>
      </c>
      <c r="S14215" s="3" t="s">
        <v>34</v>
      </c>
    </row>
    <row r="14216">
      <c r="A14216" s="2">
        <v>42318.714907407404</v>
      </c>
      <c r="B14216" s="3">
        <v>32.0</v>
      </c>
      <c r="C14216" s="3" t="s">
        <v>12673</v>
      </c>
      <c r="D14216" s="3">
        <v>2.0</v>
      </c>
      <c r="E14216" s="3" t="s">
        <v>12674</v>
      </c>
      <c r="F14216" s="3">
        <v>4.0</v>
      </c>
      <c r="G14216" s="3">
        <v>5.0</v>
      </c>
      <c r="H14216" s="3" t="s">
        <v>1410</v>
      </c>
      <c r="I14216" s="3" t="s">
        <v>6246</v>
      </c>
      <c r="J14216" s="3" t="s">
        <v>1412</v>
      </c>
      <c r="K14216" s="3" t="s">
        <v>24</v>
      </c>
      <c r="L14216" s="3">
        <v>12.0</v>
      </c>
      <c r="M14216" s="3" t="s">
        <v>30</v>
      </c>
      <c r="N14216" s="3" t="s">
        <v>13107</v>
      </c>
      <c r="O14216" s="3" t="s">
        <v>171</v>
      </c>
      <c r="P14216" s="4">
        <v>21871.0</v>
      </c>
      <c r="Q14216" s="3" t="s">
        <v>132</v>
      </c>
      <c r="S14216" s="3" t="s">
        <v>34</v>
      </c>
    </row>
    <row r="14217">
      <c r="A14217" s="2">
        <v>42318.714907407404</v>
      </c>
      <c r="B14217" s="3">
        <v>32.0</v>
      </c>
      <c r="C14217" s="3" t="s">
        <v>12673</v>
      </c>
      <c r="D14217" s="3">
        <v>2.0</v>
      </c>
      <c r="E14217" s="3" t="s">
        <v>12674</v>
      </c>
      <c r="F14217" s="3">
        <v>4.0</v>
      </c>
      <c r="G14217" s="3">
        <v>5.0</v>
      </c>
      <c r="H14217" s="3" t="s">
        <v>1410</v>
      </c>
      <c r="I14217" s="3" t="s">
        <v>6246</v>
      </c>
      <c r="J14217" s="3" t="s">
        <v>1412</v>
      </c>
      <c r="K14217" s="3" t="s">
        <v>24</v>
      </c>
      <c r="L14217" s="3">
        <v>13.0</v>
      </c>
      <c r="M14217" s="3" t="s">
        <v>25</v>
      </c>
      <c r="N14217" s="3" t="s">
        <v>13108</v>
      </c>
      <c r="O14217" s="3" t="s">
        <v>3683</v>
      </c>
      <c r="P14217" s="4">
        <v>30198.0</v>
      </c>
      <c r="Q14217" s="3" t="s">
        <v>247</v>
      </c>
      <c r="S14217" s="3" t="s">
        <v>34</v>
      </c>
    </row>
    <row r="14218">
      <c r="A14218" s="2">
        <v>42318.714907407404</v>
      </c>
      <c r="B14218" s="3">
        <v>32.0</v>
      </c>
      <c r="C14218" s="3" t="s">
        <v>12673</v>
      </c>
      <c r="D14218" s="3">
        <v>2.0</v>
      </c>
      <c r="E14218" s="3" t="s">
        <v>12674</v>
      </c>
      <c r="F14218" s="3">
        <v>4.0</v>
      </c>
      <c r="G14218" s="3">
        <v>5.0</v>
      </c>
      <c r="H14218" s="3" t="s">
        <v>1410</v>
      </c>
      <c r="I14218" s="3" t="s">
        <v>6246</v>
      </c>
      <c r="J14218" s="3" t="s">
        <v>1412</v>
      </c>
      <c r="K14218" s="3" t="s">
        <v>24</v>
      </c>
      <c r="L14218" s="3">
        <v>14.0</v>
      </c>
      <c r="M14218" s="3" t="s">
        <v>30</v>
      </c>
      <c r="N14218" s="3" t="s">
        <v>13100</v>
      </c>
      <c r="O14218" s="3" t="s">
        <v>13109</v>
      </c>
      <c r="P14218" s="4">
        <v>31454.0</v>
      </c>
      <c r="Q14218" s="3" t="s">
        <v>132</v>
      </c>
      <c r="S14218" s="3" t="s">
        <v>34</v>
      </c>
    </row>
    <row r="14219">
      <c r="A14219" s="2">
        <v>42318.714907407404</v>
      </c>
      <c r="B14219" s="3">
        <v>32.0</v>
      </c>
      <c r="C14219" s="3" t="s">
        <v>12673</v>
      </c>
      <c r="D14219" s="3">
        <v>2.0</v>
      </c>
      <c r="E14219" s="3" t="s">
        <v>12674</v>
      </c>
      <c r="F14219" s="3">
        <v>4.0</v>
      </c>
      <c r="G14219" s="3">
        <v>5.0</v>
      </c>
      <c r="H14219" s="3" t="s">
        <v>1410</v>
      </c>
      <c r="I14219" s="3" t="s">
        <v>6246</v>
      </c>
      <c r="J14219" s="3" t="s">
        <v>1412</v>
      </c>
      <c r="K14219" s="3" t="s">
        <v>24</v>
      </c>
      <c r="L14219" s="3">
        <v>15.0</v>
      </c>
      <c r="M14219" s="3" t="s">
        <v>25</v>
      </c>
      <c r="N14219" s="3" t="s">
        <v>13110</v>
      </c>
      <c r="O14219" s="3" t="s">
        <v>458</v>
      </c>
      <c r="P14219" s="4">
        <v>31427.0</v>
      </c>
      <c r="Q14219" s="3" t="s">
        <v>110</v>
      </c>
      <c r="S14219" s="3" t="s">
        <v>34</v>
      </c>
    </row>
    <row r="14220">
      <c r="A14220" s="2">
        <v>42318.714907407404</v>
      </c>
      <c r="B14220" s="3">
        <v>32.0</v>
      </c>
      <c r="C14220" s="3" t="s">
        <v>12673</v>
      </c>
      <c r="D14220" s="3">
        <v>2.0</v>
      </c>
      <c r="E14220" s="3" t="s">
        <v>12674</v>
      </c>
      <c r="F14220" s="3">
        <v>4.0</v>
      </c>
      <c r="G14220" s="3">
        <v>5.0</v>
      </c>
      <c r="H14220" s="3" t="s">
        <v>1410</v>
      </c>
      <c r="I14220" s="3" t="s">
        <v>6246</v>
      </c>
      <c r="J14220" s="3" t="s">
        <v>1412</v>
      </c>
      <c r="K14220" s="3" t="s">
        <v>24</v>
      </c>
      <c r="L14220" s="3">
        <v>16.0</v>
      </c>
      <c r="M14220" s="3" t="s">
        <v>30</v>
      </c>
      <c r="N14220" s="3" t="s">
        <v>2534</v>
      </c>
      <c r="O14220" s="3" t="s">
        <v>13111</v>
      </c>
      <c r="P14220" s="4">
        <v>14693.0</v>
      </c>
      <c r="Q14220" s="3" t="s">
        <v>49</v>
      </c>
      <c r="S14220" s="3" t="s">
        <v>34</v>
      </c>
    </row>
    <row r="14221">
      <c r="A14221" s="2">
        <v>42318.714907407404</v>
      </c>
      <c r="B14221" s="3">
        <v>32.0</v>
      </c>
      <c r="C14221" s="3" t="s">
        <v>12673</v>
      </c>
      <c r="D14221" s="3">
        <v>2.0</v>
      </c>
      <c r="E14221" s="3" t="s">
        <v>12674</v>
      </c>
      <c r="F14221" s="3">
        <v>4.0</v>
      </c>
      <c r="G14221" s="3">
        <v>5.0</v>
      </c>
      <c r="H14221" s="3" t="s">
        <v>1410</v>
      </c>
      <c r="I14221" s="3" t="s">
        <v>6246</v>
      </c>
      <c r="J14221" s="3" t="s">
        <v>1412</v>
      </c>
      <c r="K14221" s="3" t="s">
        <v>24</v>
      </c>
      <c r="L14221" s="3">
        <v>17.0</v>
      </c>
      <c r="M14221" s="3" t="s">
        <v>25</v>
      </c>
      <c r="N14221" s="3" t="s">
        <v>13112</v>
      </c>
      <c r="O14221" s="3" t="s">
        <v>240</v>
      </c>
      <c r="P14221" s="4">
        <v>17993.0</v>
      </c>
      <c r="Q14221" s="3" t="s">
        <v>43</v>
      </c>
      <c r="S14221" s="3" t="s">
        <v>34</v>
      </c>
    </row>
    <row r="14222">
      <c r="A14222" s="2">
        <v>42318.714907407404</v>
      </c>
      <c r="B14222" s="3">
        <v>32.0</v>
      </c>
      <c r="C14222" s="3" t="s">
        <v>12673</v>
      </c>
      <c r="D14222" s="3">
        <v>59.0</v>
      </c>
      <c r="E14222" s="3" t="s">
        <v>12683</v>
      </c>
      <c r="F14222" s="3">
        <v>4.0</v>
      </c>
      <c r="G14222" s="3">
        <v>5.0</v>
      </c>
      <c r="H14222" s="3" t="s">
        <v>1410</v>
      </c>
      <c r="I14222" s="3" t="s">
        <v>6246</v>
      </c>
      <c r="J14222" s="3" t="s">
        <v>1412</v>
      </c>
      <c r="K14222" s="3" t="s">
        <v>24</v>
      </c>
      <c r="L14222" s="3">
        <v>1.0</v>
      </c>
      <c r="M14222" s="3" t="s">
        <v>25</v>
      </c>
      <c r="N14222" s="3" t="s">
        <v>13113</v>
      </c>
      <c r="O14222" s="3" t="s">
        <v>13114</v>
      </c>
      <c r="P14222" s="4">
        <v>34054.0</v>
      </c>
      <c r="Q14222" s="3" t="s">
        <v>191</v>
      </c>
      <c r="S14222" s="3" t="s">
        <v>34</v>
      </c>
    </row>
    <row r="14223">
      <c r="A14223" s="2">
        <v>42318.714907407404</v>
      </c>
      <c r="B14223" s="3">
        <v>32.0</v>
      </c>
      <c r="C14223" s="3" t="s">
        <v>12673</v>
      </c>
      <c r="D14223" s="3">
        <v>59.0</v>
      </c>
      <c r="E14223" s="3" t="s">
        <v>12683</v>
      </c>
      <c r="F14223" s="3">
        <v>4.0</v>
      </c>
      <c r="G14223" s="3">
        <v>5.0</v>
      </c>
      <c r="H14223" s="3" t="s">
        <v>1410</v>
      </c>
      <c r="I14223" s="3" t="s">
        <v>6246</v>
      </c>
      <c r="J14223" s="3" t="s">
        <v>1412</v>
      </c>
      <c r="K14223" s="3" t="s">
        <v>24</v>
      </c>
      <c r="L14223" s="3">
        <v>2.0</v>
      </c>
      <c r="M14223" s="3" t="s">
        <v>30</v>
      </c>
      <c r="N14223" s="3" t="s">
        <v>13115</v>
      </c>
      <c r="O14223" s="3" t="s">
        <v>13116</v>
      </c>
      <c r="P14223" s="4">
        <v>21567.0</v>
      </c>
      <c r="Q14223" s="3" t="s">
        <v>40</v>
      </c>
      <c r="S14223" s="3" t="s">
        <v>34</v>
      </c>
    </row>
    <row r="14224">
      <c r="A14224" s="2">
        <v>42318.714907407404</v>
      </c>
      <c r="B14224" s="3">
        <v>32.0</v>
      </c>
      <c r="C14224" s="3" t="s">
        <v>12673</v>
      </c>
      <c r="D14224" s="3">
        <v>59.0</v>
      </c>
      <c r="E14224" s="3" t="s">
        <v>12683</v>
      </c>
      <c r="F14224" s="3">
        <v>4.0</v>
      </c>
      <c r="G14224" s="3">
        <v>5.0</v>
      </c>
      <c r="H14224" s="3" t="s">
        <v>1410</v>
      </c>
      <c r="I14224" s="3" t="s">
        <v>6246</v>
      </c>
      <c r="J14224" s="3" t="s">
        <v>1412</v>
      </c>
      <c r="K14224" s="3" t="s">
        <v>24</v>
      </c>
      <c r="L14224" s="3">
        <v>3.0</v>
      </c>
      <c r="M14224" s="3" t="s">
        <v>25</v>
      </c>
      <c r="N14224" s="3" t="s">
        <v>13117</v>
      </c>
      <c r="O14224" s="3" t="s">
        <v>218</v>
      </c>
      <c r="P14224" s="4">
        <v>25879.0</v>
      </c>
      <c r="Q14224" s="3" t="s">
        <v>110</v>
      </c>
      <c r="S14224" s="3" t="s">
        <v>34</v>
      </c>
    </row>
    <row r="14225">
      <c r="A14225" s="2">
        <v>42318.714907407404</v>
      </c>
      <c r="B14225" s="3">
        <v>32.0</v>
      </c>
      <c r="C14225" s="3" t="s">
        <v>12673</v>
      </c>
      <c r="D14225" s="3">
        <v>59.0</v>
      </c>
      <c r="E14225" s="3" t="s">
        <v>12683</v>
      </c>
      <c r="F14225" s="3">
        <v>4.0</v>
      </c>
      <c r="G14225" s="3">
        <v>5.0</v>
      </c>
      <c r="H14225" s="3" t="s">
        <v>1410</v>
      </c>
      <c r="I14225" s="3" t="s">
        <v>6246</v>
      </c>
      <c r="J14225" s="3" t="s">
        <v>1412</v>
      </c>
      <c r="K14225" s="3" t="s">
        <v>24</v>
      </c>
      <c r="L14225" s="3">
        <v>4.0</v>
      </c>
      <c r="M14225" s="3" t="s">
        <v>30</v>
      </c>
      <c r="N14225" s="3" t="s">
        <v>13118</v>
      </c>
      <c r="O14225" s="3" t="s">
        <v>1301</v>
      </c>
      <c r="P14225" s="4">
        <v>27718.0</v>
      </c>
      <c r="Q14225" s="3" t="s">
        <v>372</v>
      </c>
      <c r="S14225" s="3" t="s">
        <v>34</v>
      </c>
    </row>
    <row r="14226">
      <c r="A14226" s="2">
        <v>42318.714907407404</v>
      </c>
      <c r="B14226" s="3">
        <v>32.0</v>
      </c>
      <c r="C14226" s="3" t="s">
        <v>12673</v>
      </c>
      <c r="D14226" s="3">
        <v>59.0</v>
      </c>
      <c r="E14226" s="3" t="s">
        <v>12683</v>
      </c>
      <c r="F14226" s="3">
        <v>4.0</v>
      </c>
      <c r="G14226" s="3">
        <v>5.0</v>
      </c>
      <c r="H14226" s="3" t="s">
        <v>1410</v>
      </c>
      <c r="I14226" s="3" t="s">
        <v>6246</v>
      </c>
      <c r="J14226" s="3" t="s">
        <v>1412</v>
      </c>
      <c r="K14226" s="3" t="s">
        <v>24</v>
      </c>
      <c r="L14226" s="3">
        <v>5.0</v>
      </c>
      <c r="M14226" s="3" t="s">
        <v>25</v>
      </c>
      <c r="N14226" s="3" t="s">
        <v>13119</v>
      </c>
      <c r="O14226" s="3" t="s">
        <v>13120</v>
      </c>
      <c r="P14226" s="4">
        <v>21090.0</v>
      </c>
      <c r="Q14226" s="3" t="s">
        <v>149</v>
      </c>
      <c r="S14226" s="3" t="s">
        <v>34</v>
      </c>
    </row>
    <row r="14227">
      <c r="A14227" s="2">
        <v>42318.714907407404</v>
      </c>
      <c r="B14227" s="3">
        <v>32.0</v>
      </c>
      <c r="C14227" s="3" t="s">
        <v>12673</v>
      </c>
      <c r="D14227" s="3">
        <v>59.0</v>
      </c>
      <c r="E14227" s="3" t="s">
        <v>12683</v>
      </c>
      <c r="F14227" s="3">
        <v>4.0</v>
      </c>
      <c r="G14227" s="3">
        <v>5.0</v>
      </c>
      <c r="H14227" s="3" t="s">
        <v>1410</v>
      </c>
      <c r="I14227" s="3" t="s">
        <v>6246</v>
      </c>
      <c r="J14227" s="3" t="s">
        <v>1412</v>
      </c>
      <c r="K14227" s="3" t="s">
        <v>24</v>
      </c>
      <c r="L14227" s="3">
        <v>6.0</v>
      </c>
      <c r="M14227" s="3" t="s">
        <v>30</v>
      </c>
      <c r="N14227" s="3" t="s">
        <v>13121</v>
      </c>
      <c r="O14227" s="3" t="s">
        <v>746</v>
      </c>
      <c r="P14227" s="4">
        <v>31815.0</v>
      </c>
      <c r="Q14227" s="3" t="s">
        <v>132</v>
      </c>
      <c r="S14227" s="3" t="s">
        <v>34</v>
      </c>
    </row>
    <row r="14228">
      <c r="A14228" s="2">
        <v>42318.714907407404</v>
      </c>
      <c r="B14228" s="3">
        <v>32.0</v>
      </c>
      <c r="C14228" s="3" t="s">
        <v>12673</v>
      </c>
      <c r="D14228" s="3">
        <v>59.0</v>
      </c>
      <c r="E14228" s="3" t="s">
        <v>12683</v>
      </c>
      <c r="F14228" s="3">
        <v>4.0</v>
      </c>
      <c r="G14228" s="3">
        <v>5.0</v>
      </c>
      <c r="H14228" s="3" t="s">
        <v>1410</v>
      </c>
      <c r="I14228" s="3" t="s">
        <v>6246</v>
      </c>
      <c r="J14228" s="3" t="s">
        <v>1412</v>
      </c>
      <c r="K14228" s="3" t="s">
        <v>24</v>
      </c>
      <c r="L14228" s="3">
        <v>7.0</v>
      </c>
      <c r="M14228" s="3" t="s">
        <v>25</v>
      </c>
      <c r="N14228" s="3" t="s">
        <v>2045</v>
      </c>
      <c r="O14228" s="3" t="s">
        <v>275</v>
      </c>
      <c r="P14228" s="4">
        <v>26340.0</v>
      </c>
      <c r="Q14228" s="3" t="s">
        <v>372</v>
      </c>
      <c r="S14228" s="3" t="s">
        <v>34</v>
      </c>
    </row>
    <row r="14229">
      <c r="A14229" s="2">
        <v>42318.714907407404</v>
      </c>
      <c r="B14229" s="3">
        <v>32.0</v>
      </c>
      <c r="C14229" s="3" t="s">
        <v>12673</v>
      </c>
      <c r="D14229" s="3">
        <v>59.0</v>
      </c>
      <c r="E14229" s="3" t="s">
        <v>12683</v>
      </c>
      <c r="F14229" s="3">
        <v>4.0</v>
      </c>
      <c r="G14229" s="3">
        <v>5.0</v>
      </c>
      <c r="H14229" s="3" t="s">
        <v>1410</v>
      </c>
      <c r="I14229" s="3" t="s">
        <v>6246</v>
      </c>
      <c r="J14229" s="3" t="s">
        <v>1412</v>
      </c>
      <c r="K14229" s="3" t="s">
        <v>24</v>
      </c>
      <c r="L14229" s="3">
        <v>8.0</v>
      </c>
      <c r="M14229" s="3" t="s">
        <v>30</v>
      </c>
      <c r="N14229" s="3" t="s">
        <v>8048</v>
      </c>
      <c r="O14229" s="3" t="s">
        <v>13122</v>
      </c>
      <c r="P14229" s="4">
        <v>26144.0</v>
      </c>
      <c r="Q14229" s="3" t="s">
        <v>132</v>
      </c>
      <c r="S14229" s="3" t="s">
        <v>34</v>
      </c>
    </row>
    <row r="14230">
      <c r="A14230" s="2">
        <v>42318.714907407404</v>
      </c>
      <c r="B14230" s="3">
        <v>32.0</v>
      </c>
      <c r="C14230" s="3" t="s">
        <v>12673</v>
      </c>
      <c r="D14230" s="3">
        <v>59.0</v>
      </c>
      <c r="E14230" s="3" t="s">
        <v>12683</v>
      </c>
      <c r="F14230" s="3">
        <v>4.0</v>
      </c>
      <c r="G14230" s="3">
        <v>5.0</v>
      </c>
      <c r="H14230" s="3" t="s">
        <v>1410</v>
      </c>
      <c r="I14230" s="3" t="s">
        <v>6246</v>
      </c>
      <c r="J14230" s="3" t="s">
        <v>1412</v>
      </c>
      <c r="K14230" s="3" t="s">
        <v>24</v>
      </c>
      <c r="L14230" s="3">
        <v>9.0</v>
      </c>
      <c r="M14230" s="3" t="s">
        <v>25</v>
      </c>
      <c r="N14230" s="3" t="s">
        <v>13123</v>
      </c>
      <c r="O14230" s="3" t="s">
        <v>251</v>
      </c>
      <c r="P14230" s="4">
        <v>28916.0</v>
      </c>
      <c r="Q14230" s="3" t="s">
        <v>55</v>
      </c>
      <c r="S14230" s="3" t="s">
        <v>34</v>
      </c>
    </row>
    <row r="14231">
      <c r="A14231" s="2">
        <v>42318.714907407404</v>
      </c>
      <c r="B14231" s="3">
        <v>32.0</v>
      </c>
      <c r="C14231" s="3" t="s">
        <v>12673</v>
      </c>
      <c r="D14231" s="3">
        <v>59.0</v>
      </c>
      <c r="E14231" s="3" t="s">
        <v>12683</v>
      </c>
      <c r="F14231" s="3">
        <v>4.0</v>
      </c>
      <c r="G14231" s="3">
        <v>5.0</v>
      </c>
      <c r="H14231" s="3" t="s">
        <v>1410</v>
      </c>
      <c r="I14231" s="3" t="s">
        <v>6246</v>
      </c>
      <c r="J14231" s="3" t="s">
        <v>1412</v>
      </c>
      <c r="K14231" s="3" t="s">
        <v>24</v>
      </c>
      <c r="L14231" s="3">
        <v>10.0</v>
      </c>
      <c r="M14231" s="3" t="s">
        <v>30</v>
      </c>
      <c r="N14231" s="3" t="s">
        <v>4217</v>
      </c>
      <c r="O14231" s="3" t="s">
        <v>1204</v>
      </c>
      <c r="P14231" s="4">
        <v>27133.0</v>
      </c>
      <c r="Q14231" s="3" t="s">
        <v>372</v>
      </c>
      <c r="S14231" s="3" t="s">
        <v>34</v>
      </c>
    </row>
    <row r="14232">
      <c r="A14232" s="2">
        <v>42318.714907407404</v>
      </c>
      <c r="B14232" s="3">
        <v>32.0</v>
      </c>
      <c r="C14232" s="3" t="s">
        <v>12673</v>
      </c>
      <c r="D14232" s="3">
        <v>59.0</v>
      </c>
      <c r="E14232" s="3" t="s">
        <v>12683</v>
      </c>
      <c r="F14232" s="3">
        <v>4.0</v>
      </c>
      <c r="G14232" s="3">
        <v>5.0</v>
      </c>
      <c r="H14232" s="3" t="s">
        <v>1410</v>
      </c>
      <c r="I14232" s="3" t="s">
        <v>6246</v>
      </c>
      <c r="J14232" s="3" t="s">
        <v>1412</v>
      </c>
      <c r="K14232" s="3" t="s">
        <v>24</v>
      </c>
      <c r="L14232" s="3">
        <v>11.0</v>
      </c>
      <c r="M14232" s="3" t="s">
        <v>25</v>
      </c>
      <c r="N14232" s="3" t="s">
        <v>13124</v>
      </c>
      <c r="O14232" s="3" t="s">
        <v>319</v>
      </c>
      <c r="P14232" s="4">
        <v>27500.0</v>
      </c>
      <c r="Q14232" s="3" t="s">
        <v>79</v>
      </c>
      <c r="S14232" s="3" t="s">
        <v>34</v>
      </c>
    </row>
    <row r="14233">
      <c r="A14233" s="2">
        <v>42318.714907407404</v>
      </c>
      <c r="B14233" s="3">
        <v>32.0</v>
      </c>
      <c r="C14233" s="3" t="s">
        <v>12673</v>
      </c>
      <c r="D14233" s="3">
        <v>59.0</v>
      </c>
      <c r="E14233" s="3" t="s">
        <v>12683</v>
      </c>
      <c r="F14233" s="3">
        <v>4.0</v>
      </c>
      <c r="G14233" s="3">
        <v>5.0</v>
      </c>
      <c r="H14233" s="3" t="s">
        <v>1410</v>
      </c>
      <c r="I14233" s="3" t="s">
        <v>6246</v>
      </c>
      <c r="J14233" s="3" t="s">
        <v>1412</v>
      </c>
      <c r="K14233" s="3" t="s">
        <v>24</v>
      </c>
      <c r="L14233" s="3">
        <v>12.0</v>
      </c>
      <c r="M14233" s="3" t="s">
        <v>30</v>
      </c>
      <c r="N14233" s="3" t="s">
        <v>13125</v>
      </c>
      <c r="O14233" s="3" t="s">
        <v>329</v>
      </c>
      <c r="P14233" s="4">
        <v>24861.0</v>
      </c>
      <c r="Q14233" s="3" t="s">
        <v>132</v>
      </c>
      <c r="S14233" s="3" t="s">
        <v>34</v>
      </c>
    </row>
    <row r="14234">
      <c r="A14234" s="2">
        <v>42318.714907407404</v>
      </c>
      <c r="B14234" s="3">
        <v>32.0</v>
      </c>
      <c r="C14234" s="3" t="s">
        <v>12673</v>
      </c>
      <c r="D14234" s="3">
        <v>59.0</v>
      </c>
      <c r="E14234" s="3" t="s">
        <v>12683</v>
      </c>
      <c r="F14234" s="3">
        <v>4.0</v>
      </c>
      <c r="G14234" s="3">
        <v>5.0</v>
      </c>
      <c r="H14234" s="3" t="s">
        <v>1410</v>
      </c>
      <c r="I14234" s="3" t="s">
        <v>6246</v>
      </c>
      <c r="J14234" s="3" t="s">
        <v>1412</v>
      </c>
      <c r="K14234" s="3" t="s">
        <v>24</v>
      </c>
      <c r="L14234" s="3">
        <v>13.0</v>
      </c>
      <c r="M14234" s="3" t="s">
        <v>25</v>
      </c>
      <c r="N14234" s="3" t="s">
        <v>13126</v>
      </c>
      <c r="O14234" s="3" t="s">
        <v>551</v>
      </c>
      <c r="P14234" s="4">
        <v>30625.0</v>
      </c>
      <c r="Q14234" s="3" t="s">
        <v>110</v>
      </c>
      <c r="S14234" s="3" t="s">
        <v>34</v>
      </c>
    </row>
    <row r="14235">
      <c r="A14235" s="2">
        <v>42318.714907407404</v>
      </c>
      <c r="B14235" s="3">
        <v>32.0</v>
      </c>
      <c r="C14235" s="3" t="s">
        <v>12673</v>
      </c>
      <c r="D14235" s="3">
        <v>59.0</v>
      </c>
      <c r="E14235" s="3" t="s">
        <v>12683</v>
      </c>
      <c r="F14235" s="3">
        <v>4.0</v>
      </c>
      <c r="G14235" s="3">
        <v>5.0</v>
      </c>
      <c r="H14235" s="3" t="s">
        <v>1410</v>
      </c>
      <c r="I14235" s="3" t="s">
        <v>6246</v>
      </c>
      <c r="J14235" s="3" t="s">
        <v>1412</v>
      </c>
      <c r="K14235" s="3" t="s">
        <v>24</v>
      </c>
      <c r="L14235" s="3">
        <v>14.0</v>
      </c>
      <c r="M14235" s="3" t="s">
        <v>30</v>
      </c>
      <c r="N14235" s="3" t="s">
        <v>13127</v>
      </c>
      <c r="O14235" s="3" t="s">
        <v>10052</v>
      </c>
      <c r="P14235" s="4">
        <v>22817.0</v>
      </c>
      <c r="Q14235" s="3" t="s">
        <v>40</v>
      </c>
      <c r="S14235" s="3" t="s">
        <v>34</v>
      </c>
    </row>
    <row r="14236">
      <c r="A14236" s="2">
        <v>42318.714907407404</v>
      </c>
      <c r="B14236" s="3">
        <v>32.0</v>
      </c>
      <c r="C14236" s="3" t="s">
        <v>12673</v>
      </c>
      <c r="D14236" s="3">
        <v>59.0</v>
      </c>
      <c r="E14236" s="3" t="s">
        <v>12683</v>
      </c>
      <c r="F14236" s="3">
        <v>4.0</v>
      </c>
      <c r="G14236" s="3">
        <v>5.0</v>
      </c>
      <c r="H14236" s="3" t="s">
        <v>1410</v>
      </c>
      <c r="I14236" s="3" t="s">
        <v>6246</v>
      </c>
      <c r="J14236" s="3" t="s">
        <v>1412</v>
      </c>
      <c r="K14236" s="3" t="s">
        <v>24</v>
      </c>
      <c r="L14236" s="3">
        <v>15.0</v>
      </c>
      <c r="M14236" s="3" t="s">
        <v>25</v>
      </c>
      <c r="N14236" s="3" t="s">
        <v>13128</v>
      </c>
      <c r="O14236" s="3" t="s">
        <v>564</v>
      </c>
      <c r="P14236" s="4">
        <v>25710.0</v>
      </c>
      <c r="Q14236" s="3" t="s">
        <v>189</v>
      </c>
      <c r="S14236" s="3" t="s">
        <v>34</v>
      </c>
    </row>
    <row r="14237">
      <c r="A14237" s="2">
        <v>42318.714907407404</v>
      </c>
      <c r="B14237" s="3">
        <v>32.0</v>
      </c>
      <c r="C14237" s="3" t="s">
        <v>12673</v>
      </c>
      <c r="D14237" s="3">
        <v>59.0</v>
      </c>
      <c r="E14237" s="3" t="s">
        <v>12683</v>
      </c>
      <c r="F14237" s="3">
        <v>4.0</v>
      </c>
      <c r="G14237" s="3">
        <v>5.0</v>
      </c>
      <c r="H14237" s="3" t="s">
        <v>1410</v>
      </c>
      <c r="I14237" s="3" t="s">
        <v>6246</v>
      </c>
      <c r="J14237" s="3" t="s">
        <v>1412</v>
      </c>
      <c r="K14237" s="3" t="s">
        <v>24</v>
      </c>
      <c r="L14237" s="3">
        <v>16.0</v>
      </c>
      <c r="M14237" s="3" t="s">
        <v>30</v>
      </c>
      <c r="N14237" s="3" t="s">
        <v>13129</v>
      </c>
      <c r="O14237" s="3" t="s">
        <v>283</v>
      </c>
      <c r="P14237" s="4">
        <v>24822.0</v>
      </c>
      <c r="Q14237" s="3" t="s">
        <v>72</v>
      </c>
      <c r="S14237" s="3" t="s">
        <v>34</v>
      </c>
    </row>
    <row r="14238">
      <c r="A14238" s="2">
        <v>42318.714907407404</v>
      </c>
      <c r="B14238" s="3">
        <v>32.0</v>
      </c>
      <c r="C14238" s="3" t="s">
        <v>12673</v>
      </c>
      <c r="D14238" s="3">
        <v>59.0</v>
      </c>
      <c r="E14238" s="3" t="s">
        <v>12683</v>
      </c>
      <c r="F14238" s="3">
        <v>4.0</v>
      </c>
      <c r="G14238" s="3">
        <v>5.0</v>
      </c>
      <c r="H14238" s="3" t="s">
        <v>1410</v>
      </c>
      <c r="I14238" s="3" t="s">
        <v>6246</v>
      </c>
      <c r="J14238" s="3" t="s">
        <v>1412</v>
      </c>
      <c r="K14238" s="3" t="s">
        <v>24</v>
      </c>
      <c r="L14238" s="3">
        <v>17.0</v>
      </c>
      <c r="M14238" s="3" t="s">
        <v>25</v>
      </c>
      <c r="N14238" s="3" t="s">
        <v>13130</v>
      </c>
      <c r="O14238" s="3" t="s">
        <v>91</v>
      </c>
      <c r="P14238" s="4">
        <v>31612.0</v>
      </c>
      <c r="Q14238" s="3" t="s">
        <v>79</v>
      </c>
      <c r="S14238" s="3" t="s">
        <v>34</v>
      </c>
    </row>
    <row r="14239">
      <c r="A14239" s="2">
        <v>42318.714907407404</v>
      </c>
      <c r="B14239" s="3">
        <v>32.0</v>
      </c>
      <c r="C14239" s="3" t="s">
        <v>12673</v>
      </c>
      <c r="D14239" s="3">
        <v>59.0</v>
      </c>
      <c r="E14239" s="3" t="s">
        <v>12683</v>
      </c>
      <c r="F14239" s="3">
        <v>4.0</v>
      </c>
      <c r="G14239" s="3">
        <v>5.0</v>
      </c>
      <c r="H14239" s="3" t="s">
        <v>1410</v>
      </c>
      <c r="I14239" s="3" t="s">
        <v>6246</v>
      </c>
      <c r="J14239" s="3" t="s">
        <v>1412</v>
      </c>
      <c r="K14239" s="3" t="s">
        <v>24</v>
      </c>
      <c r="L14239" s="3">
        <v>18.0</v>
      </c>
      <c r="M14239" s="3" t="s">
        <v>30</v>
      </c>
      <c r="N14239" s="3" t="s">
        <v>3854</v>
      </c>
      <c r="O14239" s="3" t="s">
        <v>45</v>
      </c>
      <c r="P14239" s="4">
        <v>23102.0</v>
      </c>
      <c r="Q14239" s="3" t="s">
        <v>40</v>
      </c>
      <c r="S14239" s="3" t="s">
        <v>34</v>
      </c>
    </row>
    <row r="14240">
      <c r="A14240" s="2">
        <v>42318.714907407404</v>
      </c>
      <c r="B14240" s="3">
        <v>32.0</v>
      </c>
      <c r="C14240" s="3" t="s">
        <v>12673</v>
      </c>
      <c r="D14240" s="3">
        <v>59.0</v>
      </c>
      <c r="E14240" s="3" t="s">
        <v>12683</v>
      </c>
      <c r="F14240" s="3">
        <v>4.0</v>
      </c>
      <c r="G14240" s="3">
        <v>5.0</v>
      </c>
      <c r="H14240" s="3" t="s">
        <v>1410</v>
      </c>
      <c r="I14240" s="3" t="s">
        <v>6246</v>
      </c>
      <c r="J14240" s="3" t="s">
        <v>1412</v>
      </c>
      <c r="K14240" s="3" t="s">
        <v>24</v>
      </c>
      <c r="L14240" s="3">
        <v>19.0</v>
      </c>
      <c r="M14240" s="3" t="s">
        <v>25</v>
      </c>
      <c r="N14240" s="3" t="s">
        <v>13131</v>
      </c>
      <c r="O14240" s="3" t="s">
        <v>421</v>
      </c>
      <c r="P14240" s="4">
        <v>24625.0</v>
      </c>
      <c r="Q14240" s="3" t="s">
        <v>372</v>
      </c>
      <c r="S14240" s="3" t="s">
        <v>34</v>
      </c>
    </row>
    <row r="14241">
      <c r="A14241" s="2">
        <v>42318.714907407404</v>
      </c>
      <c r="B14241" s="3">
        <v>32.0</v>
      </c>
      <c r="C14241" s="3" t="s">
        <v>12673</v>
      </c>
      <c r="D14241" s="3">
        <v>59.0</v>
      </c>
      <c r="E14241" s="3" t="s">
        <v>12683</v>
      </c>
      <c r="F14241" s="3">
        <v>4.0</v>
      </c>
      <c r="G14241" s="3">
        <v>5.0</v>
      </c>
      <c r="H14241" s="3" t="s">
        <v>1410</v>
      </c>
      <c r="I14241" s="3" t="s">
        <v>6246</v>
      </c>
      <c r="J14241" s="3" t="s">
        <v>1412</v>
      </c>
      <c r="K14241" s="3" t="s">
        <v>24</v>
      </c>
      <c r="L14241" s="3">
        <v>20.0</v>
      </c>
      <c r="M14241" s="3" t="s">
        <v>30</v>
      </c>
      <c r="N14241" s="3" t="s">
        <v>13132</v>
      </c>
      <c r="O14241" s="3" t="s">
        <v>121</v>
      </c>
      <c r="P14241" s="4">
        <v>27227.0</v>
      </c>
      <c r="Q14241" s="3" t="s">
        <v>352</v>
      </c>
      <c r="S14241" s="3" t="s">
        <v>34</v>
      </c>
    </row>
    <row r="14242">
      <c r="A14242" s="2">
        <v>42318.714907407404</v>
      </c>
      <c r="B14242" s="3">
        <v>32.0</v>
      </c>
      <c r="C14242" s="3" t="s">
        <v>12673</v>
      </c>
      <c r="D14242" s="3">
        <v>59.0</v>
      </c>
      <c r="E14242" s="3" t="s">
        <v>12683</v>
      </c>
      <c r="F14242" s="3">
        <v>4.0</v>
      </c>
      <c r="G14242" s="3">
        <v>5.0</v>
      </c>
      <c r="H14242" s="3" t="s">
        <v>1410</v>
      </c>
      <c r="I14242" s="3" t="s">
        <v>6246</v>
      </c>
      <c r="J14242" s="3" t="s">
        <v>1412</v>
      </c>
      <c r="K14242" s="3" t="s">
        <v>24</v>
      </c>
      <c r="L14242" s="3">
        <v>21.0</v>
      </c>
      <c r="M14242" s="3" t="s">
        <v>25</v>
      </c>
      <c r="N14242" s="3" t="s">
        <v>13129</v>
      </c>
      <c r="O14242" s="3" t="s">
        <v>2415</v>
      </c>
      <c r="P14242" s="4">
        <v>24394.0</v>
      </c>
      <c r="Q14242" s="3" t="s">
        <v>169</v>
      </c>
      <c r="S14242" s="3" t="s">
        <v>34</v>
      </c>
    </row>
    <row r="14243">
      <c r="A14243" s="2">
        <v>42318.714907407404</v>
      </c>
      <c r="B14243" s="3">
        <v>32.0</v>
      </c>
      <c r="C14243" s="3" t="s">
        <v>12673</v>
      </c>
      <c r="D14243" s="3">
        <v>59.0</v>
      </c>
      <c r="E14243" s="3" t="s">
        <v>12683</v>
      </c>
      <c r="F14243" s="3">
        <v>4.0</v>
      </c>
      <c r="G14243" s="3">
        <v>5.0</v>
      </c>
      <c r="H14243" s="3" t="s">
        <v>1410</v>
      </c>
      <c r="I14243" s="3" t="s">
        <v>6246</v>
      </c>
      <c r="J14243" s="3" t="s">
        <v>1412</v>
      </c>
      <c r="K14243" s="3" t="s">
        <v>24</v>
      </c>
      <c r="L14243" s="3">
        <v>22.0</v>
      </c>
      <c r="M14243" s="3" t="s">
        <v>30</v>
      </c>
      <c r="N14243" s="3" t="s">
        <v>13133</v>
      </c>
      <c r="O14243" s="3" t="s">
        <v>2299</v>
      </c>
      <c r="P14243" s="4">
        <v>31574.0</v>
      </c>
      <c r="Q14243" s="3" t="s">
        <v>132</v>
      </c>
      <c r="S14243" s="3" t="s">
        <v>34</v>
      </c>
    </row>
    <row r="14244">
      <c r="A14244" s="2">
        <v>42318.714907407404</v>
      </c>
      <c r="B14244" s="3">
        <v>32.0</v>
      </c>
      <c r="C14244" s="3" t="s">
        <v>12673</v>
      </c>
      <c r="D14244" s="3">
        <v>59.0</v>
      </c>
      <c r="E14244" s="3" t="s">
        <v>12683</v>
      </c>
      <c r="F14244" s="3">
        <v>4.0</v>
      </c>
      <c r="G14244" s="3">
        <v>5.0</v>
      </c>
      <c r="H14244" s="3" t="s">
        <v>1410</v>
      </c>
      <c r="I14244" s="3" t="s">
        <v>6246</v>
      </c>
      <c r="J14244" s="3" t="s">
        <v>1412</v>
      </c>
      <c r="K14244" s="3" t="s">
        <v>24</v>
      </c>
      <c r="L14244" s="3">
        <v>23.0</v>
      </c>
      <c r="M14244" s="3" t="s">
        <v>25</v>
      </c>
      <c r="N14244" s="3" t="s">
        <v>13134</v>
      </c>
      <c r="O14244" s="3" t="s">
        <v>1819</v>
      </c>
      <c r="P14244" s="4">
        <v>18029.0</v>
      </c>
      <c r="Q14244" s="3" t="s">
        <v>49</v>
      </c>
      <c r="S14244" s="3" t="s">
        <v>34</v>
      </c>
    </row>
    <row r="14245">
      <c r="A14245" s="2">
        <v>42318.714907407404</v>
      </c>
      <c r="B14245" s="3">
        <v>32.0</v>
      </c>
      <c r="C14245" s="3" t="s">
        <v>12673</v>
      </c>
      <c r="D14245" s="3">
        <v>59.0</v>
      </c>
      <c r="E14245" s="3" t="s">
        <v>12683</v>
      </c>
      <c r="F14245" s="3">
        <v>4.0</v>
      </c>
      <c r="G14245" s="3">
        <v>5.0</v>
      </c>
      <c r="H14245" s="3" t="s">
        <v>1410</v>
      </c>
      <c r="I14245" s="3" t="s">
        <v>6246</v>
      </c>
      <c r="J14245" s="3" t="s">
        <v>1412</v>
      </c>
      <c r="K14245" s="3" t="s">
        <v>24</v>
      </c>
      <c r="L14245" s="3">
        <v>24.0</v>
      </c>
      <c r="M14245" s="3" t="s">
        <v>30</v>
      </c>
      <c r="N14245" s="3" t="s">
        <v>13135</v>
      </c>
      <c r="O14245" s="3" t="s">
        <v>225</v>
      </c>
      <c r="P14245" s="4">
        <v>21287.0</v>
      </c>
      <c r="Q14245" s="3" t="s">
        <v>86</v>
      </c>
      <c r="S14245" s="3" t="s">
        <v>34</v>
      </c>
    </row>
    <row r="14246">
      <c r="A14246" s="2">
        <v>42318.714907407404</v>
      </c>
      <c r="B14246" s="3">
        <v>32.0</v>
      </c>
      <c r="C14246" s="3" t="s">
        <v>12673</v>
      </c>
      <c r="D14246" s="3">
        <v>59.0</v>
      </c>
      <c r="E14246" s="3" t="s">
        <v>12683</v>
      </c>
      <c r="F14246" s="3">
        <v>4.0</v>
      </c>
      <c r="G14246" s="3">
        <v>5.0</v>
      </c>
      <c r="H14246" s="3" t="s">
        <v>1410</v>
      </c>
      <c r="I14246" s="3" t="s">
        <v>6246</v>
      </c>
      <c r="J14246" s="3" t="s">
        <v>1412</v>
      </c>
      <c r="K14246" s="3" t="s">
        <v>24</v>
      </c>
      <c r="L14246" s="3">
        <v>25.0</v>
      </c>
      <c r="M14246" s="3" t="s">
        <v>25</v>
      </c>
      <c r="N14246" s="3" t="s">
        <v>13136</v>
      </c>
      <c r="O14246" s="3" t="s">
        <v>42</v>
      </c>
      <c r="P14246" s="4">
        <v>26068.0</v>
      </c>
      <c r="Q14246" s="3" t="s">
        <v>216</v>
      </c>
      <c r="S14246" s="3" t="s">
        <v>34</v>
      </c>
    </row>
    <row r="14247">
      <c r="A14247" s="2">
        <v>42318.714907407404</v>
      </c>
      <c r="B14247" s="3">
        <v>32.0</v>
      </c>
      <c r="C14247" s="3" t="s">
        <v>12673</v>
      </c>
      <c r="D14247" s="3">
        <v>59.0</v>
      </c>
      <c r="E14247" s="3" t="s">
        <v>12683</v>
      </c>
      <c r="F14247" s="3">
        <v>4.0</v>
      </c>
      <c r="G14247" s="3">
        <v>5.0</v>
      </c>
      <c r="H14247" s="3" t="s">
        <v>1410</v>
      </c>
      <c r="I14247" s="3" t="s">
        <v>6246</v>
      </c>
      <c r="J14247" s="3" t="s">
        <v>1412</v>
      </c>
      <c r="K14247" s="3" t="s">
        <v>24</v>
      </c>
      <c r="L14247" s="3">
        <v>26.0</v>
      </c>
      <c r="M14247" s="3" t="s">
        <v>30</v>
      </c>
      <c r="N14247" s="3" t="s">
        <v>13119</v>
      </c>
      <c r="O14247" s="3" t="s">
        <v>13137</v>
      </c>
      <c r="P14247" s="4">
        <v>33717.0</v>
      </c>
      <c r="Q14247" s="3" t="s">
        <v>191</v>
      </c>
      <c r="S14247" s="3" t="s">
        <v>34</v>
      </c>
    </row>
    <row r="14248">
      <c r="A14248" s="2">
        <v>42318.714907407404</v>
      </c>
      <c r="B14248" s="3">
        <v>32.0</v>
      </c>
      <c r="C14248" s="3" t="s">
        <v>12673</v>
      </c>
      <c r="D14248" s="3">
        <v>59.0</v>
      </c>
      <c r="E14248" s="3" t="s">
        <v>12683</v>
      </c>
      <c r="F14248" s="3">
        <v>4.0</v>
      </c>
      <c r="G14248" s="3">
        <v>5.0</v>
      </c>
      <c r="H14248" s="3" t="s">
        <v>1410</v>
      </c>
      <c r="I14248" s="3" t="s">
        <v>6246</v>
      </c>
      <c r="J14248" s="3" t="s">
        <v>1412</v>
      </c>
      <c r="K14248" s="3" t="s">
        <v>24</v>
      </c>
      <c r="L14248" s="3">
        <v>27.0</v>
      </c>
      <c r="M14248" s="3" t="s">
        <v>25</v>
      </c>
      <c r="N14248" s="3" t="s">
        <v>13138</v>
      </c>
      <c r="O14248" s="3" t="s">
        <v>13139</v>
      </c>
      <c r="P14248" s="4">
        <v>28965.0</v>
      </c>
      <c r="Q14248" s="3" t="s">
        <v>37</v>
      </c>
      <c r="S14248" s="3" t="s">
        <v>34</v>
      </c>
    </row>
    <row r="14249">
      <c r="A14249" s="2">
        <v>42318.714907407404</v>
      </c>
      <c r="B14249" s="3">
        <v>32.0</v>
      </c>
      <c r="C14249" s="3" t="s">
        <v>12673</v>
      </c>
      <c r="D14249" s="3">
        <v>59.0</v>
      </c>
      <c r="E14249" s="3" t="s">
        <v>12683</v>
      </c>
      <c r="F14249" s="3">
        <v>4.0</v>
      </c>
      <c r="G14249" s="3">
        <v>5.0</v>
      </c>
      <c r="H14249" s="3" t="s">
        <v>1410</v>
      </c>
      <c r="I14249" s="3" t="s">
        <v>6246</v>
      </c>
      <c r="J14249" s="3" t="s">
        <v>1412</v>
      </c>
      <c r="K14249" s="3" t="s">
        <v>24</v>
      </c>
      <c r="L14249" s="3">
        <v>28.0</v>
      </c>
      <c r="M14249" s="3" t="s">
        <v>30</v>
      </c>
      <c r="N14249" s="3" t="s">
        <v>9218</v>
      </c>
      <c r="O14249" s="3" t="s">
        <v>9082</v>
      </c>
      <c r="P14249" s="4">
        <v>34435.0</v>
      </c>
      <c r="Q14249" s="3" t="s">
        <v>191</v>
      </c>
      <c r="S14249" s="3" t="s">
        <v>34</v>
      </c>
    </row>
    <row r="14250">
      <c r="A14250" s="2">
        <v>42318.714907407404</v>
      </c>
      <c r="B14250" s="3">
        <v>32.0</v>
      </c>
      <c r="C14250" s="3" t="s">
        <v>12673</v>
      </c>
      <c r="D14250" s="3">
        <v>59.0</v>
      </c>
      <c r="E14250" s="3" t="s">
        <v>12683</v>
      </c>
      <c r="F14250" s="3">
        <v>4.0</v>
      </c>
      <c r="G14250" s="3">
        <v>5.0</v>
      </c>
      <c r="H14250" s="3" t="s">
        <v>1410</v>
      </c>
      <c r="I14250" s="3" t="s">
        <v>6246</v>
      </c>
      <c r="J14250" s="3" t="s">
        <v>1412</v>
      </c>
      <c r="K14250" s="3" t="s">
        <v>24</v>
      </c>
      <c r="L14250" s="3">
        <v>29.0</v>
      </c>
      <c r="M14250" s="3" t="s">
        <v>25</v>
      </c>
      <c r="N14250" s="3" t="s">
        <v>13140</v>
      </c>
      <c r="O14250" s="3" t="s">
        <v>297</v>
      </c>
      <c r="P14250" s="4">
        <v>28555.0</v>
      </c>
      <c r="Q14250" s="3" t="s">
        <v>372</v>
      </c>
      <c r="S14250" s="3" t="s">
        <v>34</v>
      </c>
    </row>
    <row r="14251">
      <c r="A14251" s="2">
        <v>42318.714907407404</v>
      </c>
      <c r="B14251" s="3">
        <v>32.0</v>
      </c>
      <c r="C14251" s="3" t="s">
        <v>12673</v>
      </c>
      <c r="D14251" s="3">
        <v>59.0</v>
      </c>
      <c r="E14251" s="3" t="s">
        <v>12683</v>
      </c>
      <c r="F14251" s="3">
        <v>4.0</v>
      </c>
      <c r="G14251" s="3">
        <v>5.0</v>
      </c>
      <c r="H14251" s="3" t="s">
        <v>1410</v>
      </c>
      <c r="I14251" s="3" t="s">
        <v>6246</v>
      </c>
      <c r="J14251" s="3" t="s">
        <v>1412</v>
      </c>
      <c r="K14251" s="3" t="s">
        <v>24</v>
      </c>
      <c r="L14251" s="3">
        <v>30.0</v>
      </c>
      <c r="M14251" s="3" t="s">
        <v>30</v>
      </c>
      <c r="N14251" s="3" t="s">
        <v>13141</v>
      </c>
      <c r="O14251" s="3" t="s">
        <v>1093</v>
      </c>
      <c r="P14251" s="4">
        <v>27680.0</v>
      </c>
      <c r="Q14251" s="3" t="s">
        <v>228</v>
      </c>
      <c r="S14251" s="3" t="s">
        <v>34</v>
      </c>
    </row>
    <row r="14252">
      <c r="A14252" s="2">
        <v>42318.714907407404</v>
      </c>
      <c r="B14252" s="3">
        <v>32.0</v>
      </c>
      <c r="C14252" s="3" t="s">
        <v>12673</v>
      </c>
      <c r="D14252" s="3">
        <v>59.0</v>
      </c>
      <c r="E14252" s="3" t="s">
        <v>12683</v>
      </c>
      <c r="F14252" s="3">
        <v>4.0</v>
      </c>
      <c r="G14252" s="3">
        <v>5.0</v>
      </c>
      <c r="H14252" s="3" t="s">
        <v>1410</v>
      </c>
      <c r="I14252" s="3" t="s">
        <v>6246</v>
      </c>
      <c r="J14252" s="3" t="s">
        <v>1412</v>
      </c>
      <c r="K14252" s="3" t="s">
        <v>24</v>
      </c>
      <c r="L14252" s="3">
        <v>31.0</v>
      </c>
      <c r="M14252" s="3" t="s">
        <v>25</v>
      </c>
      <c r="N14252" s="3" t="s">
        <v>13115</v>
      </c>
      <c r="O14252" s="3" t="s">
        <v>1091</v>
      </c>
      <c r="P14252" s="4">
        <v>20328.0</v>
      </c>
      <c r="Q14252" s="3" t="s">
        <v>205</v>
      </c>
      <c r="S14252" s="3" t="s">
        <v>34</v>
      </c>
    </row>
    <row r="14253">
      <c r="A14253" s="2">
        <v>42318.714907407404</v>
      </c>
      <c r="B14253" s="3">
        <v>32.0</v>
      </c>
      <c r="C14253" s="3" t="s">
        <v>12673</v>
      </c>
      <c r="D14253" s="3">
        <v>59.0</v>
      </c>
      <c r="E14253" s="3" t="s">
        <v>12683</v>
      </c>
      <c r="F14253" s="3">
        <v>4.0</v>
      </c>
      <c r="G14253" s="3">
        <v>5.0</v>
      </c>
      <c r="H14253" s="3" t="s">
        <v>1410</v>
      </c>
      <c r="I14253" s="3" t="s">
        <v>6246</v>
      </c>
      <c r="J14253" s="3" t="s">
        <v>1412</v>
      </c>
      <c r="K14253" s="3" t="s">
        <v>24</v>
      </c>
      <c r="L14253" s="3">
        <v>32.0</v>
      </c>
      <c r="M14253" s="3" t="s">
        <v>30</v>
      </c>
      <c r="N14253" s="3" t="s">
        <v>13121</v>
      </c>
      <c r="O14253" s="3" t="s">
        <v>1227</v>
      </c>
      <c r="P14253" s="4">
        <v>32183.0</v>
      </c>
      <c r="Q14253" s="3" t="s">
        <v>228</v>
      </c>
      <c r="S14253" s="3" t="s">
        <v>34</v>
      </c>
    </row>
    <row r="14254">
      <c r="A14254" s="2">
        <v>42318.714907407404</v>
      </c>
      <c r="B14254" s="3">
        <v>32.0</v>
      </c>
      <c r="C14254" s="3" t="s">
        <v>12673</v>
      </c>
      <c r="D14254" s="3">
        <v>59.0</v>
      </c>
      <c r="E14254" s="3" t="s">
        <v>12683</v>
      </c>
      <c r="F14254" s="3">
        <v>4.0</v>
      </c>
      <c r="G14254" s="3">
        <v>5.0</v>
      </c>
      <c r="H14254" s="3" t="s">
        <v>1410</v>
      </c>
      <c r="I14254" s="3" t="s">
        <v>6246</v>
      </c>
      <c r="J14254" s="3" t="s">
        <v>1412</v>
      </c>
      <c r="K14254" s="3" t="s">
        <v>24</v>
      </c>
      <c r="L14254" s="3">
        <v>33.0</v>
      </c>
      <c r="M14254" s="3" t="s">
        <v>25</v>
      </c>
      <c r="N14254" s="3" t="s">
        <v>13142</v>
      </c>
      <c r="O14254" s="3" t="s">
        <v>13143</v>
      </c>
      <c r="P14254" s="4">
        <v>33361.0</v>
      </c>
      <c r="Q14254" s="3" t="s">
        <v>40</v>
      </c>
      <c r="S14254" s="3" t="s">
        <v>34</v>
      </c>
    </row>
    <row r="14255">
      <c r="A14255" s="2">
        <v>42318.714907407404</v>
      </c>
      <c r="B14255" s="3">
        <v>32.0</v>
      </c>
      <c r="C14255" s="3" t="s">
        <v>12673</v>
      </c>
      <c r="D14255" s="3">
        <v>59.0</v>
      </c>
      <c r="E14255" s="3" t="s">
        <v>12683</v>
      </c>
      <c r="F14255" s="3">
        <v>4.0</v>
      </c>
      <c r="G14255" s="3">
        <v>5.0</v>
      </c>
      <c r="H14255" s="3" t="s">
        <v>1410</v>
      </c>
      <c r="I14255" s="3" t="s">
        <v>6246</v>
      </c>
      <c r="J14255" s="3" t="s">
        <v>1412</v>
      </c>
      <c r="K14255" s="3" t="s">
        <v>24</v>
      </c>
      <c r="L14255" s="3">
        <v>34.0</v>
      </c>
      <c r="M14255" s="3" t="s">
        <v>30</v>
      </c>
      <c r="N14255" s="3" t="s">
        <v>9704</v>
      </c>
      <c r="O14255" s="3" t="s">
        <v>8489</v>
      </c>
      <c r="P14255" s="4">
        <v>33487.0</v>
      </c>
      <c r="Q14255" s="3" t="s">
        <v>132</v>
      </c>
      <c r="S14255" s="3" t="s">
        <v>34</v>
      </c>
    </row>
    <row r="14256">
      <c r="A14256" s="2">
        <v>42318.714907407404</v>
      </c>
      <c r="B14256" s="3">
        <v>32.0</v>
      </c>
      <c r="C14256" s="3" t="s">
        <v>12673</v>
      </c>
      <c r="D14256" s="3">
        <v>59.0</v>
      </c>
      <c r="E14256" s="3" t="s">
        <v>12683</v>
      </c>
      <c r="F14256" s="3">
        <v>4.0</v>
      </c>
      <c r="G14256" s="3">
        <v>5.0</v>
      </c>
      <c r="H14256" s="3" t="s">
        <v>1410</v>
      </c>
      <c r="I14256" s="3" t="s">
        <v>6246</v>
      </c>
      <c r="J14256" s="3" t="s">
        <v>1412</v>
      </c>
      <c r="K14256" s="3" t="s">
        <v>24</v>
      </c>
      <c r="L14256" s="3">
        <v>35.0</v>
      </c>
      <c r="M14256" s="3" t="s">
        <v>25</v>
      </c>
      <c r="N14256" s="3" t="s">
        <v>5202</v>
      </c>
      <c r="O14256" s="3" t="s">
        <v>78</v>
      </c>
      <c r="P14256" s="4">
        <v>28945.0</v>
      </c>
      <c r="Q14256" s="3" t="s">
        <v>55</v>
      </c>
      <c r="S14256" s="3" t="s">
        <v>34</v>
      </c>
    </row>
    <row r="14257">
      <c r="A14257" s="2">
        <v>42318.714907407404</v>
      </c>
      <c r="B14257" s="3">
        <v>32.0</v>
      </c>
      <c r="C14257" s="3" t="s">
        <v>12673</v>
      </c>
      <c r="D14257" s="3">
        <v>59.0</v>
      </c>
      <c r="E14257" s="3" t="s">
        <v>12683</v>
      </c>
      <c r="F14257" s="3">
        <v>4.0</v>
      </c>
      <c r="G14257" s="3">
        <v>5.0</v>
      </c>
      <c r="H14257" s="3" t="s">
        <v>1410</v>
      </c>
      <c r="I14257" s="3" t="s">
        <v>6246</v>
      </c>
      <c r="J14257" s="3" t="s">
        <v>1412</v>
      </c>
      <c r="K14257" s="3" t="s">
        <v>24</v>
      </c>
      <c r="L14257" s="3">
        <v>36.0</v>
      </c>
      <c r="M14257" s="3" t="s">
        <v>30</v>
      </c>
      <c r="N14257" s="3" t="s">
        <v>12414</v>
      </c>
      <c r="O14257" s="3" t="s">
        <v>1113</v>
      </c>
      <c r="P14257" s="4">
        <v>32205.0</v>
      </c>
      <c r="Q14257" s="3" t="s">
        <v>72</v>
      </c>
      <c r="S14257" s="3" t="s">
        <v>34</v>
      </c>
    </row>
    <row r="14258">
      <c r="A14258" s="2">
        <v>42318.714907407404</v>
      </c>
      <c r="B14258" s="3">
        <v>32.0</v>
      </c>
      <c r="C14258" s="3" t="s">
        <v>12673</v>
      </c>
      <c r="D14258" s="3">
        <v>59.0</v>
      </c>
      <c r="E14258" s="3" t="s">
        <v>12683</v>
      </c>
      <c r="F14258" s="3">
        <v>4.0</v>
      </c>
      <c r="G14258" s="3">
        <v>5.0</v>
      </c>
      <c r="H14258" s="3" t="s">
        <v>1410</v>
      </c>
      <c r="I14258" s="3" t="s">
        <v>6246</v>
      </c>
      <c r="J14258" s="3" t="s">
        <v>1412</v>
      </c>
      <c r="K14258" s="3" t="s">
        <v>24</v>
      </c>
      <c r="L14258" s="3">
        <v>37.0</v>
      </c>
      <c r="M14258" s="3" t="s">
        <v>25</v>
      </c>
      <c r="N14258" s="3" t="s">
        <v>5792</v>
      </c>
      <c r="O14258" s="3" t="s">
        <v>13144</v>
      </c>
      <c r="P14258" s="4">
        <v>28124.0</v>
      </c>
      <c r="Q14258" s="3" t="s">
        <v>55</v>
      </c>
      <c r="S14258" s="3" t="s">
        <v>34</v>
      </c>
    </row>
    <row r="14259">
      <c r="A14259" s="2">
        <v>42318.714907407404</v>
      </c>
      <c r="B14259" s="3">
        <v>32.0</v>
      </c>
      <c r="C14259" s="3" t="s">
        <v>12673</v>
      </c>
      <c r="D14259" s="3">
        <v>59.0</v>
      </c>
      <c r="E14259" s="3" t="s">
        <v>12683</v>
      </c>
      <c r="F14259" s="3">
        <v>4.0</v>
      </c>
      <c r="G14259" s="3">
        <v>5.0</v>
      </c>
      <c r="H14259" s="3" t="s">
        <v>1410</v>
      </c>
      <c r="I14259" s="3" t="s">
        <v>6246</v>
      </c>
      <c r="J14259" s="3" t="s">
        <v>1412</v>
      </c>
      <c r="K14259" s="3" t="s">
        <v>24</v>
      </c>
      <c r="L14259" s="3">
        <v>38.0</v>
      </c>
      <c r="M14259" s="3" t="s">
        <v>30</v>
      </c>
      <c r="N14259" s="3" t="s">
        <v>3503</v>
      </c>
      <c r="O14259" s="3" t="s">
        <v>329</v>
      </c>
      <c r="P14259" s="4">
        <v>25486.0</v>
      </c>
      <c r="Q14259" s="3" t="s">
        <v>37</v>
      </c>
      <c r="S14259" s="3" t="s">
        <v>34</v>
      </c>
    </row>
    <row r="14260">
      <c r="A14260" s="2">
        <v>42318.714907407404</v>
      </c>
      <c r="B14260" s="3">
        <v>32.0</v>
      </c>
      <c r="C14260" s="3" t="s">
        <v>12673</v>
      </c>
      <c r="D14260" s="3">
        <v>59.0</v>
      </c>
      <c r="E14260" s="3" t="s">
        <v>12683</v>
      </c>
      <c r="F14260" s="3">
        <v>4.0</v>
      </c>
      <c r="G14260" s="3">
        <v>5.0</v>
      </c>
      <c r="H14260" s="3" t="s">
        <v>1410</v>
      </c>
      <c r="I14260" s="3" t="s">
        <v>6246</v>
      </c>
      <c r="J14260" s="3" t="s">
        <v>1412</v>
      </c>
      <c r="K14260" s="3" t="s">
        <v>24</v>
      </c>
      <c r="L14260" s="3">
        <v>39.0</v>
      </c>
      <c r="M14260" s="3" t="s">
        <v>25</v>
      </c>
      <c r="N14260" s="3" t="s">
        <v>13145</v>
      </c>
      <c r="O14260" s="3" t="s">
        <v>3610</v>
      </c>
      <c r="P14260" s="4">
        <v>21272.0</v>
      </c>
      <c r="Q14260" s="3" t="s">
        <v>37</v>
      </c>
      <c r="S14260" s="3" t="s">
        <v>34</v>
      </c>
    </row>
    <row r="14261">
      <c r="A14261" s="2">
        <v>42318.714907407404</v>
      </c>
      <c r="B14261" s="3">
        <v>32.0</v>
      </c>
      <c r="C14261" s="3" t="s">
        <v>12673</v>
      </c>
      <c r="D14261" s="3">
        <v>59.0</v>
      </c>
      <c r="E14261" s="3" t="s">
        <v>12683</v>
      </c>
      <c r="F14261" s="3">
        <v>4.0</v>
      </c>
      <c r="G14261" s="3">
        <v>5.0</v>
      </c>
      <c r="H14261" s="3" t="s">
        <v>1410</v>
      </c>
      <c r="I14261" s="3" t="s">
        <v>6246</v>
      </c>
      <c r="J14261" s="3" t="s">
        <v>1412</v>
      </c>
      <c r="K14261" s="3" t="s">
        <v>24</v>
      </c>
      <c r="L14261" s="3">
        <v>40.0</v>
      </c>
      <c r="M14261" s="3" t="s">
        <v>30</v>
      </c>
      <c r="N14261" s="3" t="s">
        <v>13121</v>
      </c>
      <c r="O14261" s="3" t="s">
        <v>283</v>
      </c>
      <c r="P14261" s="4">
        <v>24469.0</v>
      </c>
      <c r="Q14261" s="3" t="s">
        <v>132</v>
      </c>
      <c r="S14261" s="3" t="s">
        <v>34</v>
      </c>
    </row>
    <row r="14262">
      <c r="A14262" s="2">
        <v>42318.714907407404</v>
      </c>
      <c r="B14262" s="3">
        <v>32.0</v>
      </c>
      <c r="C14262" s="3" t="s">
        <v>12673</v>
      </c>
      <c r="D14262" s="3">
        <v>59.0</v>
      </c>
      <c r="E14262" s="3" t="s">
        <v>12683</v>
      </c>
      <c r="F14262" s="3">
        <v>4.0</v>
      </c>
      <c r="G14262" s="3">
        <v>5.0</v>
      </c>
      <c r="H14262" s="3" t="s">
        <v>1410</v>
      </c>
      <c r="I14262" s="3" t="s">
        <v>6246</v>
      </c>
      <c r="J14262" s="3" t="s">
        <v>1412</v>
      </c>
      <c r="K14262" s="3" t="s">
        <v>24</v>
      </c>
      <c r="L14262" s="3">
        <v>41.0</v>
      </c>
      <c r="M14262" s="3" t="s">
        <v>25</v>
      </c>
      <c r="N14262" s="3" t="s">
        <v>13146</v>
      </c>
      <c r="O14262" s="3" t="s">
        <v>377</v>
      </c>
      <c r="P14262" s="4">
        <v>27698.0</v>
      </c>
      <c r="Q14262" s="3" t="s">
        <v>72</v>
      </c>
      <c r="S14262" s="3" t="s">
        <v>34</v>
      </c>
    </row>
    <row r="14263">
      <c r="A14263" s="2">
        <v>42318.714907407404</v>
      </c>
      <c r="B14263" s="3">
        <v>32.0</v>
      </c>
      <c r="C14263" s="3" t="s">
        <v>12673</v>
      </c>
      <c r="D14263" s="3">
        <v>59.0</v>
      </c>
      <c r="E14263" s="3" t="s">
        <v>12683</v>
      </c>
      <c r="F14263" s="3">
        <v>4.0</v>
      </c>
      <c r="G14263" s="3">
        <v>5.0</v>
      </c>
      <c r="H14263" s="3" t="s">
        <v>1410</v>
      </c>
      <c r="I14263" s="3" t="s">
        <v>6246</v>
      </c>
      <c r="J14263" s="3" t="s">
        <v>1412</v>
      </c>
      <c r="K14263" s="3" t="s">
        <v>24</v>
      </c>
      <c r="L14263" s="3">
        <v>42.0</v>
      </c>
      <c r="M14263" s="3" t="s">
        <v>30</v>
      </c>
      <c r="N14263" s="3" t="s">
        <v>13147</v>
      </c>
      <c r="O14263" s="3" t="s">
        <v>1694</v>
      </c>
      <c r="P14263" s="4">
        <v>18852.0</v>
      </c>
      <c r="Q14263" s="3" t="s">
        <v>96</v>
      </c>
      <c r="S14263" s="3" t="s">
        <v>34</v>
      </c>
    </row>
    <row r="14264">
      <c r="A14264" s="2">
        <v>42318.714907407404</v>
      </c>
      <c r="B14264" s="3">
        <v>32.0</v>
      </c>
      <c r="C14264" s="3" t="s">
        <v>12673</v>
      </c>
      <c r="D14264" s="3">
        <v>59.0</v>
      </c>
      <c r="E14264" s="3" t="s">
        <v>12683</v>
      </c>
      <c r="F14264" s="3">
        <v>4.0</v>
      </c>
      <c r="G14264" s="3">
        <v>5.0</v>
      </c>
      <c r="H14264" s="3" t="s">
        <v>1410</v>
      </c>
      <c r="I14264" s="3" t="s">
        <v>6246</v>
      </c>
      <c r="J14264" s="3" t="s">
        <v>1412</v>
      </c>
      <c r="K14264" s="3" t="s">
        <v>24</v>
      </c>
      <c r="L14264" s="3">
        <v>43.0</v>
      </c>
      <c r="M14264" s="3" t="s">
        <v>25</v>
      </c>
      <c r="N14264" s="3" t="s">
        <v>13148</v>
      </c>
      <c r="O14264" s="3" t="s">
        <v>1089</v>
      </c>
      <c r="P14264" s="4">
        <v>31897.0</v>
      </c>
      <c r="Q14264" s="3" t="s">
        <v>37</v>
      </c>
      <c r="S14264" s="3" t="s">
        <v>34</v>
      </c>
    </row>
    <row r="14265">
      <c r="A14265" s="2">
        <v>42318.714907407404</v>
      </c>
      <c r="B14265" s="3">
        <v>32.0</v>
      </c>
      <c r="C14265" s="3" t="s">
        <v>12673</v>
      </c>
      <c r="D14265" s="3">
        <v>59.0</v>
      </c>
      <c r="E14265" s="3" t="s">
        <v>12683</v>
      </c>
      <c r="F14265" s="3">
        <v>4.0</v>
      </c>
      <c r="G14265" s="3">
        <v>5.0</v>
      </c>
      <c r="H14265" s="3" t="s">
        <v>1410</v>
      </c>
      <c r="I14265" s="3" t="s">
        <v>6246</v>
      </c>
      <c r="J14265" s="3" t="s">
        <v>1412</v>
      </c>
      <c r="K14265" s="3" t="s">
        <v>24</v>
      </c>
      <c r="L14265" s="3">
        <v>44.0</v>
      </c>
      <c r="M14265" s="3" t="s">
        <v>30</v>
      </c>
      <c r="N14265" s="3" t="s">
        <v>13146</v>
      </c>
      <c r="O14265" s="3" t="s">
        <v>13149</v>
      </c>
      <c r="P14265" s="4">
        <v>30841.0</v>
      </c>
      <c r="Q14265" s="3" t="s">
        <v>72</v>
      </c>
      <c r="S14265" s="3" t="s">
        <v>34</v>
      </c>
    </row>
    <row r="14266">
      <c r="A14266" s="2">
        <v>42318.714907407404</v>
      </c>
      <c r="B14266" s="3">
        <v>32.0</v>
      </c>
      <c r="C14266" s="3" t="s">
        <v>12673</v>
      </c>
      <c r="D14266" s="3">
        <v>59.0</v>
      </c>
      <c r="E14266" s="3" t="s">
        <v>12683</v>
      </c>
      <c r="F14266" s="3">
        <v>4.0</v>
      </c>
      <c r="G14266" s="3">
        <v>5.0</v>
      </c>
      <c r="H14266" s="3" t="s">
        <v>1410</v>
      </c>
      <c r="I14266" s="3" t="s">
        <v>6246</v>
      </c>
      <c r="J14266" s="3" t="s">
        <v>1412</v>
      </c>
      <c r="K14266" s="3" t="s">
        <v>24</v>
      </c>
      <c r="L14266" s="3">
        <v>45.0</v>
      </c>
      <c r="M14266" s="3" t="s">
        <v>25</v>
      </c>
      <c r="N14266" s="3" t="s">
        <v>13150</v>
      </c>
      <c r="O14266" s="3" t="s">
        <v>6196</v>
      </c>
      <c r="P14266" s="4">
        <v>29976.0</v>
      </c>
      <c r="Q14266" s="3" t="s">
        <v>72</v>
      </c>
      <c r="S14266" s="3" t="s">
        <v>34</v>
      </c>
    </row>
    <row r="14267">
      <c r="A14267" s="2">
        <v>42318.714907407404</v>
      </c>
      <c r="B14267" s="3">
        <v>32.0</v>
      </c>
      <c r="C14267" s="3" t="s">
        <v>12673</v>
      </c>
      <c r="D14267" s="3">
        <v>59.0</v>
      </c>
      <c r="E14267" s="3" t="s">
        <v>12683</v>
      </c>
      <c r="F14267" s="3">
        <v>4.0</v>
      </c>
      <c r="G14267" s="3">
        <v>5.0</v>
      </c>
      <c r="H14267" s="3" t="s">
        <v>1410</v>
      </c>
      <c r="I14267" s="3" t="s">
        <v>6246</v>
      </c>
      <c r="J14267" s="3" t="s">
        <v>1412</v>
      </c>
      <c r="K14267" s="3" t="s">
        <v>24</v>
      </c>
      <c r="L14267" s="3">
        <v>46.0</v>
      </c>
      <c r="M14267" s="3" t="s">
        <v>30</v>
      </c>
      <c r="N14267" s="3" t="s">
        <v>13151</v>
      </c>
      <c r="O14267" s="3" t="s">
        <v>215</v>
      </c>
      <c r="P14267" s="4">
        <v>22081.0</v>
      </c>
      <c r="Q14267" s="3" t="s">
        <v>40</v>
      </c>
      <c r="S14267" s="3" t="s">
        <v>34</v>
      </c>
    </row>
    <row r="14268">
      <c r="A14268" s="2">
        <v>42318.714907407404</v>
      </c>
      <c r="B14268" s="3">
        <v>32.0</v>
      </c>
      <c r="C14268" s="3" t="s">
        <v>12673</v>
      </c>
      <c r="D14268" s="3">
        <v>59.0</v>
      </c>
      <c r="E14268" s="3" t="s">
        <v>12683</v>
      </c>
      <c r="F14268" s="3">
        <v>4.0</v>
      </c>
      <c r="G14268" s="3">
        <v>5.0</v>
      </c>
      <c r="H14268" s="3" t="s">
        <v>1410</v>
      </c>
      <c r="I14268" s="3" t="s">
        <v>6246</v>
      </c>
      <c r="J14268" s="3" t="s">
        <v>1412</v>
      </c>
      <c r="K14268" s="3" t="s">
        <v>24</v>
      </c>
      <c r="L14268" s="3">
        <v>47.0</v>
      </c>
      <c r="M14268" s="3" t="s">
        <v>25</v>
      </c>
      <c r="N14268" s="3" t="s">
        <v>13152</v>
      </c>
      <c r="O14268" s="3" t="s">
        <v>421</v>
      </c>
      <c r="P14268" s="4">
        <v>30530.0</v>
      </c>
      <c r="Q14268" s="3" t="s">
        <v>372</v>
      </c>
      <c r="S14268" s="3" t="s">
        <v>34</v>
      </c>
    </row>
    <row r="14269">
      <c r="A14269" s="2">
        <v>42318.714907407404</v>
      </c>
      <c r="B14269" s="3">
        <v>32.0</v>
      </c>
      <c r="C14269" s="3" t="s">
        <v>12673</v>
      </c>
      <c r="D14269" s="3">
        <v>59.0</v>
      </c>
      <c r="E14269" s="3" t="s">
        <v>12683</v>
      </c>
      <c r="F14269" s="3">
        <v>4.0</v>
      </c>
      <c r="G14269" s="3">
        <v>5.0</v>
      </c>
      <c r="H14269" s="3" t="s">
        <v>1410</v>
      </c>
      <c r="I14269" s="3" t="s">
        <v>6246</v>
      </c>
      <c r="J14269" s="3" t="s">
        <v>1412</v>
      </c>
      <c r="K14269" s="3" t="s">
        <v>24</v>
      </c>
      <c r="L14269" s="3">
        <v>48.0</v>
      </c>
      <c r="M14269" s="3" t="s">
        <v>30</v>
      </c>
      <c r="N14269" s="3" t="s">
        <v>13153</v>
      </c>
      <c r="O14269" s="3" t="s">
        <v>919</v>
      </c>
      <c r="P14269" s="4">
        <v>17662.0</v>
      </c>
      <c r="Q14269" s="3" t="s">
        <v>113</v>
      </c>
      <c r="S14269" s="3" t="s">
        <v>34</v>
      </c>
    </row>
    <row r="14270">
      <c r="A14270" s="2">
        <v>42318.714907407404</v>
      </c>
      <c r="B14270" s="3">
        <v>32.0</v>
      </c>
      <c r="C14270" s="3" t="s">
        <v>12673</v>
      </c>
      <c r="D14270" s="3">
        <v>59.0</v>
      </c>
      <c r="E14270" s="3" t="s">
        <v>12683</v>
      </c>
      <c r="F14270" s="3">
        <v>4.0</v>
      </c>
      <c r="G14270" s="3">
        <v>5.0</v>
      </c>
      <c r="H14270" s="3" t="s">
        <v>1410</v>
      </c>
      <c r="I14270" s="3" t="s">
        <v>6246</v>
      </c>
      <c r="J14270" s="3" t="s">
        <v>1412</v>
      </c>
      <c r="K14270" s="3" t="s">
        <v>24</v>
      </c>
      <c r="L14270" s="3">
        <v>49.0</v>
      </c>
      <c r="M14270" s="3" t="s">
        <v>25</v>
      </c>
      <c r="N14270" s="3" t="s">
        <v>13121</v>
      </c>
      <c r="O14270" s="3" t="s">
        <v>1053</v>
      </c>
      <c r="P14270" s="4">
        <v>31403.0</v>
      </c>
      <c r="Q14270" s="3" t="s">
        <v>372</v>
      </c>
      <c r="S14270" s="3" t="s">
        <v>34</v>
      </c>
    </row>
    <row r="14271">
      <c r="A14271" s="2">
        <v>42318.714907407404</v>
      </c>
      <c r="B14271" s="3">
        <v>32.0</v>
      </c>
      <c r="C14271" s="3" t="s">
        <v>12673</v>
      </c>
      <c r="D14271" s="3">
        <v>59.0</v>
      </c>
      <c r="E14271" s="3" t="s">
        <v>12683</v>
      </c>
      <c r="F14271" s="3">
        <v>4.0</v>
      </c>
      <c r="G14271" s="3">
        <v>5.0</v>
      </c>
      <c r="H14271" s="3" t="s">
        <v>1410</v>
      </c>
      <c r="I14271" s="3" t="s">
        <v>6246</v>
      </c>
      <c r="J14271" s="3" t="s">
        <v>1412</v>
      </c>
      <c r="K14271" s="3" t="s">
        <v>24</v>
      </c>
      <c r="L14271" s="3">
        <v>50.0</v>
      </c>
      <c r="M14271" s="3" t="s">
        <v>30</v>
      </c>
      <c r="N14271" s="3" t="s">
        <v>732</v>
      </c>
      <c r="O14271" s="3" t="s">
        <v>375</v>
      </c>
      <c r="P14271" s="4">
        <v>20419.0</v>
      </c>
      <c r="Q14271" s="3" t="s">
        <v>105</v>
      </c>
      <c r="S14271" s="3" t="s">
        <v>34</v>
      </c>
    </row>
    <row r="14272">
      <c r="A14272" s="2">
        <v>42318.714907407404</v>
      </c>
      <c r="B14272" s="3">
        <v>32.0</v>
      </c>
      <c r="C14272" s="3" t="s">
        <v>12673</v>
      </c>
      <c r="D14272" s="3">
        <v>59.0</v>
      </c>
      <c r="E14272" s="3" t="s">
        <v>12683</v>
      </c>
      <c r="F14272" s="3">
        <v>4.0</v>
      </c>
      <c r="G14272" s="3">
        <v>5.0</v>
      </c>
      <c r="H14272" s="3" t="s">
        <v>1410</v>
      </c>
      <c r="I14272" s="3" t="s">
        <v>6246</v>
      </c>
      <c r="J14272" s="3" t="s">
        <v>1412</v>
      </c>
      <c r="K14272" s="3" t="s">
        <v>24</v>
      </c>
      <c r="L14272" s="3">
        <v>51.0</v>
      </c>
      <c r="M14272" s="3" t="s">
        <v>25</v>
      </c>
      <c r="N14272" s="3" t="s">
        <v>13121</v>
      </c>
      <c r="O14272" s="3" t="s">
        <v>12858</v>
      </c>
      <c r="P14272" s="4">
        <v>32310.0</v>
      </c>
      <c r="Q14272" s="3" t="s">
        <v>372</v>
      </c>
      <c r="S14272" s="3" t="s">
        <v>34</v>
      </c>
    </row>
    <row r="14273">
      <c r="A14273" s="2">
        <v>42318.714907407404</v>
      </c>
      <c r="B14273" s="3">
        <v>32.0</v>
      </c>
      <c r="C14273" s="3" t="s">
        <v>12673</v>
      </c>
      <c r="D14273" s="3">
        <v>59.0</v>
      </c>
      <c r="E14273" s="3" t="s">
        <v>12683</v>
      </c>
      <c r="F14273" s="3">
        <v>4.0</v>
      </c>
      <c r="G14273" s="3">
        <v>5.0</v>
      </c>
      <c r="H14273" s="3" t="s">
        <v>1410</v>
      </c>
      <c r="I14273" s="3" t="s">
        <v>6246</v>
      </c>
      <c r="J14273" s="3" t="s">
        <v>1412</v>
      </c>
      <c r="K14273" s="3" t="s">
        <v>24</v>
      </c>
      <c r="L14273" s="3">
        <v>52.0</v>
      </c>
      <c r="M14273" s="3" t="s">
        <v>30</v>
      </c>
      <c r="N14273" s="3" t="s">
        <v>13154</v>
      </c>
      <c r="O14273" s="3" t="s">
        <v>13155</v>
      </c>
      <c r="P14273" s="4">
        <v>16157.0</v>
      </c>
      <c r="Q14273" s="3" t="s">
        <v>113</v>
      </c>
      <c r="S14273" s="3" t="s">
        <v>34</v>
      </c>
    </row>
    <row r="14274">
      <c r="A14274" s="2">
        <v>42318.714907407404</v>
      </c>
      <c r="B14274" s="3">
        <v>32.0</v>
      </c>
      <c r="C14274" s="3" t="s">
        <v>12673</v>
      </c>
      <c r="D14274" s="3">
        <v>59.0</v>
      </c>
      <c r="E14274" s="3" t="s">
        <v>12683</v>
      </c>
      <c r="F14274" s="3">
        <v>4.0</v>
      </c>
      <c r="G14274" s="3">
        <v>5.0</v>
      </c>
      <c r="H14274" s="3" t="s">
        <v>1410</v>
      </c>
      <c r="I14274" s="3" t="s">
        <v>6246</v>
      </c>
      <c r="J14274" s="3" t="s">
        <v>1412</v>
      </c>
      <c r="K14274" s="3" t="s">
        <v>24</v>
      </c>
      <c r="L14274" s="3">
        <v>53.0</v>
      </c>
      <c r="M14274" s="3" t="s">
        <v>25</v>
      </c>
      <c r="N14274" s="3" t="s">
        <v>13156</v>
      </c>
      <c r="O14274" s="3" t="s">
        <v>4386</v>
      </c>
      <c r="P14274" s="4">
        <v>35471.0</v>
      </c>
      <c r="Q14274" s="3" t="s">
        <v>40</v>
      </c>
      <c r="S14274" s="3" t="s">
        <v>34</v>
      </c>
    </row>
    <row r="14275">
      <c r="A14275" s="2">
        <v>42318.714907407404</v>
      </c>
      <c r="B14275" s="3">
        <v>32.0</v>
      </c>
      <c r="C14275" s="3" t="s">
        <v>12673</v>
      </c>
      <c r="D14275" s="3">
        <v>59.0</v>
      </c>
      <c r="E14275" s="3" t="s">
        <v>12683</v>
      </c>
      <c r="F14275" s="3">
        <v>4.0</v>
      </c>
      <c r="G14275" s="3">
        <v>5.0</v>
      </c>
      <c r="H14275" s="3" t="s">
        <v>1410</v>
      </c>
      <c r="I14275" s="3" t="s">
        <v>6246</v>
      </c>
      <c r="J14275" s="3" t="s">
        <v>1412</v>
      </c>
      <c r="K14275" s="3" t="s">
        <v>24</v>
      </c>
      <c r="L14275" s="3">
        <v>54.0</v>
      </c>
      <c r="M14275" s="3" t="s">
        <v>30</v>
      </c>
      <c r="N14275" s="3" t="s">
        <v>13157</v>
      </c>
      <c r="O14275" s="3" t="s">
        <v>13158</v>
      </c>
      <c r="P14275" s="4">
        <v>27516.0</v>
      </c>
      <c r="Q14275" s="3" t="s">
        <v>132</v>
      </c>
      <c r="S14275" s="3" t="s">
        <v>34</v>
      </c>
    </row>
    <row r="14276">
      <c r="A14276" s="2">
        <v>42318.714907407404</v>
      </c>
      <c r="B14276" s="3">
        <v>32.0</v>
      </c>
      <c r="C14276" s="3" t="s">
        <v>12673</v>
      </c>
      <c r="D14276" s="3">
        <v>59.0</v>
      </c>
      <c r="E14276" s="3" t="s">
        <v>12683</v>
      </c>
      <c r="F14276" s="3">
        <v>4.0</v>
      </c>
      <c r="G14276" s="3">
        <v>5.0</v>
      </c>
      <c r="H14276" s="3" t="s">
        <v>1410</v>
      </c>
      <c r="I14276" s="3" t="s">
        <v>6246</v>
      </c>
      <c r="J14276" s="3" t="s">
        <v>1412</v>
      </c>
      <c r="K14276" s="3" t="s">
        <v>24</v>
      </c>
      <c r="L14276" s="3">
        <v>55.0</v>
      </c>
      <c r="M14276" s="3" t="s">
        <v>25</v>
      </c>
      <c r="N14276" s="3" t="s">
        <v>13159</v>
      </c>
      <c r="O14276" s="3" t="s">
        <v>458</v>
      </c>
      <c r="P14276" s="4">
        <v>29095.0</v>
      </c>
      <c r="Q14276" s="3" t="s">
        <v>40</v>
      </c>
      <c r="S14276" s="3" t="s">
        <v>34</v>
      </c>
    </row>
    <row r="14277">
      <c r="A14277" s="2">
        <v>42318.714907407404</v>
      </c>
      <c r="B14277" s="3">
        <v>32.0</v>
      </c>
      <c r="C14277" s="3" t="s">
        <v>12673</v>
      </c>
      <c r="D14277" s="3">
        <v>59.0</v>
      </c>
      <c r="E14277" s="3" t="s">
        <v>12683</v>
      </c>
      <c r="F14277" s="3">
        <v>4.0</v>
      </c>
      <c r="G14277" s="3">
        <v>5.0</v>
      </c>
      <c r="H14277" s="3" t="s">
        <v>1410</v>
      </c>
      <c r="I14277" s="3" t="s">
        <v>6246</v>
      </c>
      <c r="J14277" s="3" t="s">
        <v>1412</v>
      </c>
      <c r="K14277" s="3" t="s">
        <v>24</v>
      </c>
      <c r="L14277" s="3">
        <v>56.0</v>
      </c>
      <c r="M14277" s="3" t="s">
        <v>30</v>
      </c>
      <c r="N14277" s="3" t="s">
        <v>13160</v>
      </c>
      <c r="O14277" s="3" t="s">
        <v>2285</v>
      </c>
      <c r="P14277" s="4">
        <v>17689.0</v>
      </c>
      <c r="Q14277" s="3" t="s">
        <v>113</v>
      </c>
      <c r="S14277" s="3" t="s">
        <v>34</v>
      </c>
    </row>
    <row r="14278">
      <c r="A14278" s="2">
        <v>42318.714907407404</v>
      </c>
      <c r="B14278" s="3">
        <v>32.0</v>
      </c>
      <c r="C14278" s="3" t="s">
        <v>12673</v>
      </c>
      <c r="D14278" s="3">
        <v>59.0</v>
      </c>
      <c r="E14278" s="3" t="s">
        <v>12683</v>
      </c>
      <c r="F14278" s="3">
        <v>4.0</v>
      </c>
      <c r="G14278" s="3">
        <v>5.0</v>
      </c>
      <c r="H14278" s="3" t="s">
        <v>1410</v>
      </c>
      <c r="I14278" s="3" t="s">
        <v>6246</v>
      </c>
      <c r="J14278" s="3" t="s">
        <v>1412</v>
      </c>
      <c r="K14278" s="3" t="s">
        <v>24</v>
      </c>
      <c r="L14278" s="3">
        <v>57.0</v>
      </c>
      <c r="M14278" s="3" t="s">
        <v>25</v>
      </c>
      <c r="N14278" s="3" t="s">
        <v>13161</v>
      </c>
      <c r="O14278" s="3" t="s">
        <v>1275</v>
      </c>
      <c r="P14278" s="4">
        <v>27946.0</v>
      </c>
      <c r="Q14278" s="3" t="s">
        <v>132</v>
      </c>
      <c r="S14278" s="3" t="s">
        <v>34</v>
      </c>
    </row>
    <row r="14279">
      <c r="A14279" s="2">
        <v>42318.714907407404</v>
      </c>
      <c r="B14279" s="3">
        <v>32.0</v>
      </c>
      <c r="C14279" s="3" t="s">
        <v>12673</v>
      </c>
      <c r="D14279" s="3">
        <v>59.0</v>
      </c>
      <c r="E14279" s="3" t="s">
        <v>12683</v>
      </c>
      <c r="F14279" s="3">
        <v>4.0</v>
      </c>
      <c r="G14279" s="3">
        <v>5.0</v>
      </c>
      <c r="H14279" s="3" t="s">
        <v>1410</v>
      </c>
      <c r="I14279" s="3" t="s">
        <v>6246</v>
      </c>
      <c r="J14279" s="3" t="s">
        <v>1412</v>
      </c>
      <c r="K14279" s="3" t="s">
        <v>24</v>
      </c>
      <c r="L14279" s="3">
        <v>58.0</v>
      </c>
      <c r="M14279" s="3" t="s">
        <v>30</v>
      </c>
      <c r="N14279" s="3" t="s">
        <v>13153</v>
      </c>
      <c r="O14279" s="3" t="s">
        <v>1699</v>
      </c>
      <c r="P14279" s="4">
        <v>24749.0</v>
      </c>
      <c r="Q14279" s="3" t="s">
        <v>75</v>
      </c>
      <c r="S14279" s="3" t="s">
        <v>34</v>
      </c>
    </row>
    <row r="14280">
      <c r="A14280" s="2">
        <v>42318.714907407404</v>
      </c>
      <c r="B14280" s="3">
        <v>32.0</v>
      </c>
      <c r="C14280" s="3" t="s">
        <v>12673</v>
      </c>
      <c r="D14280" s="3">
        <v>59.0</v>
      </c>
      <c r="E14280" s="3" t="s">
        <v>12683</v>
      </c>
      <c r="F14280" s="3">
        <v>4.0</v>
      </c>
      <c r="G14280" s="3">
        <v>5.0</v>
      </c>
      <c r="H14280" s="3" t="s">
        <v>1410</v>
      </c>
      <c r="I14280" s="3" t="s">
        <v>6246</v>
      </c>
      <c r="J14280" s="3" t="s">
        <v>1412</v>
      </c>
      <c r="K14280" s="3" t="s">
        <v>24</v>
      </c>
      <c r="L14280" s="3">
        <v>59.0</v>
      </c>
      <c r="M14280" s="3" t="s">
        <v>25</v>
      </c>
      <c r="N14280" s="3" t="s">
        <v>13162</v>
      </c>
      <c r="O14280" s="3" t="s">
        <v>4223</v>
      </c>
      <c r="P14280" s="4">
        <v>29043.0</v>
      </c>
      <c r="Q14280" s="3" t="s">
        <v>132</v>
      </c>
      <c r="S14280" s="3" t="s">
        <v>34</v>
      </c>
    </row>
    <row r="14281">
      <c r="A14281" s="2">
        <v>42318.714907407404</v>
      </c>
      <c r="B14281" s="3">
        <v>32.0</v>
      </c>
      <c r="C14281" s="3" t="s">
        <v>12673</v>
      </c>
      <c r="D14281" s="3">
        <v>59.0</v>
      </c>
      <c r="E14281" s="3" t="s">
        <v>12683</v>
      </c>
      <c r="F14281" s="3">
        <v>4.0</v>
      </c>
      <c r="G14281" s="3">
        <v>5.0</v>
      </c>
      <c r="H14281" s="3" t="s">
        <v>1410</v>
      </c>
      <c r="I14281" s="3" t="s">
        <v>6246</v>
      </c>
      <c r="J14281" s="3" t="s">
        <v>1412</v>
      </c>
      <c r="K14281" s="3" t="s">
        <v>24</v>
      </c>
      <c r="L14281" s="3">
        <v>60.0</v>
      </c>
      <c r="M14281" s="3" t="s">
        <v>30</v>
      </c>
      <c r="N14281" s="3" t="s">
        <v>13163</v>
      </c>
      <c r="O14281" s="3" t="s">
        <v>375</v>
      </c>
      <c r="P14281" s="4">
        <v>19295.0</v>
      </c>
      <c r="Q14281" s="3" t="s">
        <v>380</v>
      </c>
      <c r="S14281" s="3" t="s">
        <v>34</v>
      </c>
    </row>
    <row r="14282">
      <c r="A14282" s="2">
        <v>42318.714907407404</v>
      </c>
      <c r="B14282" s="3">
        <v>32.0</v>
      </c>
      <c r="C14282" s="3" t="s">
        <v>12673</v>
      </c>
      <c r="D14282" s="3">
        <v>59.0</v>
      </c>
      <c r="E14282" s="3" t="s">
        <v>12683</v>
      </c>
      <c r="F14282" s="3">
        <v>4.0</v>
      </c>
      <c r="G14282" s="3">
        <v>5.0</v>
      </c>
      <c r="H14282" s="3" t="s">
        <v>1410</v>
      </c>
      <c r="I14282" s="3" t="s">
        <v>6246</v>
      </c>
      <c r="J14282" s="3" t="s">
        <v>1412</v>
      </c>
      <c r="K14282" s="3" t="s">
        <v>24</v>
      </c>
      <c r="L14282" s="3">
        <v>61.0</v>
      </c>
      <c r="M14282" s="3" t="s">
        <v>25</v>
      </c>
      <c r="N14282" s="3" t="s">
        <v>13164</v>
      </c>
      <c r="O14282" s="3" t="s">
        <v>100</v>
      </c>
      <c r="P14282" s="4">
        <v>27733.0</v>
      </c>
      <c r="Q14282" s="3" t="s">
        <v>115</v>
      </c>
      <c r="S14282" s="3" t="s">
        <v>34</v>
      </c>
    </row>
    <row r="14283">
      <c r="A14283" s="2">
        <v>42318.714907407404</v>
      </c>
      <c r="B14283" s="3">
        <v>32.0</v>
      </c>
      <c r="C14283" s="3" t="s">
        <v>12673</v>
      </c>
      <c r="D14283" s="3">
        <v>59.0</v>
      </c>
      <c r="E14283" s="3" t="s">
        <v>12683</v>
      </c>
      <c r="F14283" s="3">
        <v>4.0</v>
      </c>
      <c r="G14283" s="3">
        <v>5.0</v>
      </c>
      <c r="H14283" s="3" t="s">
        <v>1410</v>
      </c>
      <c r="I14283" s="3" t="s">
        <v>6246</v>
      </c>
      <c r="J14283" s="3" t="s">
        <v>1412</v>
      </c>
      <c r="K14283" s="3" t="s">
        <v>24</v>
      </c>
      <c r="L14283" s="3">
        <v>62.0</v>
      </c>
      <c r="M14283" s="3" t="s">
        <v>30</v>
      </c>
      <c r="N14283" s="3" t="s">
        <v>13165</v>
      </c>
      <c r="O14283" s="3" t="s">
        <v>292</v>
      </c>
      <c r="P14283" s="4">
        <v>29986.0</v>
      </c>
      <c r="Q14283" s="3" t="s">
        <v>43</v>
      </c>
      <c r="S14283" s="3" t="s">
        <v>34</v>
      </c>
    </row>
    <row r="14284">
      <c r="A14284" s="2">
        <v>42318.714907407404</v>
      </c>
      <c r="B14284" s="3">
        <v>32.0</v>
      </c>
      <c r="C14284" s="3" t="s">
        <v>12673</v>
      </c>
      <c r="D14284" s="3">
        <v>59.0</v>
      </c>
      <c r="E14284" s="3" t="s">
        <v>12683</v>
      </c>
      <c r="F14284" s="3">
        <v>4.0</v>
      </c>
      <c r="G14284" s="3">
        <v>5.0</v>
      </c>
      <c r="H14284" s="3" t="s">
        <v>1410</v>
      </c>
      <c r="I14284" s="3" t="s">
        <v>6246</v>
      </c>
      <c r="J14284" s="3" t="s">
        <v>1412</v>
      </c>
      <c r="K14284" s="3" t="s">
        <v>24</v>
      </c>
      <c r="L14284" s="3">
        <v>63.0</v>
      </c>
      <c r="M14284" s="3" t="s">
        <v>25</v>
      </c>
      <c r="N14284" s="3" t="s">
        <v>26</v>
      </c>
      <c r="O14284" s="3" t="s">
        <v>1275</v>
      </c>
      <c r="P14284" s="4">
        <v>23003.0</v>
      </c>
      <c r="Q14284" s="3" t="s">
        <v>55</v>
      </c>
      <c r="S14284" s="3" t="s">
        <v>34</v>
      </c>
    </row>
    <row r="14285">
      <c r="A14285" s="2">
        <v>42318.714907407404</v>
      </c>
      <c r="B14285" s="3">
        <v>32.0</v>
      </c>
      <c r="C14285" s="3" t="s">
        <v>12673</v>
      </c>
      <c r="D14285" s="3">
        <v>59.0</v>
      </c>
      <c r="E14285" s="3" t="s">
        <v>12683</v>
      </c>
      <c r="F14285" s="3">
        <v>4.0</v>
      </c>
      <c r="G14285" s="3">
        <v>5.0</v>
      </c>
      <c r="H14285" s="3" t="s">
        <v>1410</v>
      </c>
      <c r="I14285" s="3" t="s">
        <v>6246</v>
      </c>
      <c r="J14285" s="3" t="s">
        <v>1412</v>
      </c>
      <c r="K14285" s="3" t="s">
        <v>24</v>
      </c>
      <c r="L14285" s="3">
        <v>64.0</v>
      </c>
      <c r="M14285" s="3" t="s">
        <v>30</v>
      </c>
      <c r="N14285" s="3" t="s">
        <v>13166</v>
      </c>
      <c r="O14285" s="3" t="s">
        <v>329</v>
      </c>
      <c r="P14285" s="4">
        <v>22933.0</v>
      </c>
      <c r="Q14285" s="3" t="s">
        <v>40</v>
      </c>
      <c r="S14285" s="3" t="s">
        <v>34</v>
      </c>
    </row>
    <row r="14286">
      <c r="A14286" s="2">
        <v>42318.714907407404</v>
      </c>
      <c r="B14286" s="3">
        <v>32.0</v>
      </c>
      <c r="C14286" s="3" t="s">
        <v>12673</v>
      </c>
      <c r="D14286" s="3">
        <v>59.0</v>
      </c>
      <c r="E14286" s="3" t="s">
        <v>12683</v>
      </c>
      <c r="F14286" s="3">
        <v>4.0</v>
      </c>
      <c r="G14286" s="3">
        <v>5.0</v>
      </c>
      <c r="H14286" s="3" t="s">
        <v>1410</v>
      </c>
      <c r="I14286" s="3" t="s">
        <v>6246</v>
      </c>
      <c r="J14286" s="3" t="s">
        <v>1412</v>
      </c>
      <c r="K14286" s="3" t="s">
        <v>24</v>
      </c>
      <c r="L14286" s="3">
        <v>65.0</v>
      </c>
      <c r="M14286" s="3" t="s">
        <v>25</v>
      </c>
      <c r="N14286" s="3" t="s">
        <v>13121</v>
      </c>
      <c r="O14286" s="3" t="s">
        <v>200</v>
      </c>
      <c r="P14286" s="4">
        <v>18427.0</v>
      </c>
      <c r="Q14286" s="3" t="s">
        <v>49</v>
      </c>
      <c r="S14286" s="3" t="s">
        <v>34</v>
      </c>
    </row>
    <row r="14287">
      <c r="A14287" s="2">
        <v>42318.714907407404</v>
      </c>
      <c r="B14287" s="3">
        <v>32.0</v>
      </c>
      <c r="C14287" s="3" t="s">
        <v>12673</v>
      </c>
      <c r="D14287" s="3">
        <v>59.0</v>
      </c>
      <c r="E14287" s="3" t="s">
        <v>12683</v>
      </c>
      <c r="F14287" s="3">
        <v>4.0</v>
      </c>
      <c r="G14287" s="3">
        <v>5.0</v>
      </c>
      <c r="H14287" s="3" t="s">
        <v>1410</v>
      </c>
      <c r="I14287" s="3" t="s">
        <v>6246</v>
      </c>
      <c r="J14287" s="3" t="s">
        <v>1412</v>
      </c>
      <c r="K14287" s="3" t="s">
        <v>24</v>
      </c>
      <c r="L14287" s="3">
        <v>66.0</v>
      </c>
      <c r="M14287" s="3" t="s">
        <v>30</v>
      </c>
      <c r="N14287" s="3" t="s">
        <v>2329</v>
      </c>
      <c r="O14287" s="3" t="s">
        <v>3623</v>
      </c>
      <c r="P14287" s="4">
        <v>23073.0</v>
      </c>
      <c r="Q14287" s="3" t="s">
        <v>247</v>
      </c>
      <c r="S14287" s="3" t="s">
        <v>34</v>
      </c>
    </row>
    <row r="14288">
      <c r="A14288" s="2">
        <v>42318.714907407404</v>
      </c>
      <c r="B14288" s="3">
        <v>32.0</v>
      </c>
      <c r="C14288" s="3" t="s">
        <v>12673</v>
      </c>
      <c r="D14288" s="3">
        <v>59.0</v>
      </c>
      <c r="E14288" s="3" t="s">
        <v>12683</v>
      </c>
      <c r="F14288" s="3">
        <v>4.0</v>
      </c>
      <c r="G14288" s="3">
        <v>5.0</v>
      </c>
      <c r="H14288" s="3" t="s">
        <v>1410</v>
      </c>
      <c r="I14288" s="3" t="s">
        <v>6246</v>
      </c>
      <c r="J14288" s="3" t="s">
        <v>1412</v>
      </c>
      <c r="K14288" s="3" t="s">
        <v>24</v>
      </c>
      <c r="L14288" s="3">
        <v>67.0</v>
      </c>
      <c r="M14288" s="3" t="s">
        <v>25</v>
      </c>
      <c r="N14288" s="3" t="s">
        <v>13167</v>
      </c>
      <c r="O14288" s="3" t="s">
        <v>8537</v>
      </c>
      <c r="P14288" s="4">
        <v>28787.0</v>
      </c>
      <c r="Q14288" s="3" t="s">
        <v>40</v>
      </c>
      <c r="S14288" s="3" t="s">
        <v>34</v>
      </c>
    </row>
    <row r="14289">
      <c r="A14289" s="2">
        <v>42318.714907407404</v>
      </c>
      <c r="B14289" s="3">
        <v>32.0</v>
      </c>
      <c r="C14289" s="3" t="s">
        <v>12673</v>
      </c>
      <c r="D14289" s="3">
        <v>59.0</v>
      </c>
      <c r="E14289" s="3" t="s">
        <v>12683</v>
      </c>
      <c r="F14289" s="3">
        <v>4.0</v>
      </c>
      <c r="G14289" s="3">
        <v>5.0</v>
      </c>
      <c r="H14289" s="3" t="s">
        <v>1410</v>
      </c>
      <c r="I14289" s="3" t="s">
        <v>6246</v>
      </c>
      <c r="J14289" s="3" t="s">
        <v>1412</v>
      </c>
      <c r="K14289" s="3" t="s">
        <v>24</v>
      </c>
      <c r="L14289" s="3">
        <v>68.0</v>
      </c>
      <c r="M14289" s="3" t="s">
        <v>30</v>
      </c>
      <c r="N14289" s="3" t="s">
        <v>13131</v>
      </c>
      <c r="O14289" s="3" t="s">
        <v>171</v>
      </c>
      <c r="P14289" s="4">
        <v>27215.0</v>
      </c>
      <c r="Q14289" s="3" t="s">
        <v>372</v>
      </c>
      <c r="S14289" s="3" t="s">
        <v>34</v>
      </c>
    </row>
    <row r="14290">
      <c r="A14290" s="2">
        <v>42318.714907407404</v>
      </c>
      <c r="B14290" s="3">
        <v>32.0</v>
      </c>
      <c r="C14290" s="3" t="s">
        <v>12673</v>
      </c>
      <c r="D14290" s="3">
        <v>59.0</v>
      </c>
      <c r="E14290" s="3" t="s">
        <v>12683</v>
      </c>
      <c r="F14290" s="3">
        <v>4.0</v>
      </c>
      <c r="G14290" s="3">
        <v>5.0</v>
      </c>
      <c r="H14290" s="3" t="s">
        <v>1410</v>
      </c>
      <c r="I14290" s="3" t="s">
        <v>6246</v>
      </c>
      <c r="J14290" s="3" t="s">
        <v>1412</v>
      </c>
      <c r="K14290" s="3" t="s">
        <v>24</v>
      </c>
      <c r="L14290" s="3">
        <v>69.0</v>
      </c>
      <c r="M14290" s="3" t="s">
        <v>25</v>
      </c>
      <c r="N14290" s="3" t="s">
        <v>13168</v>
      </c>
      <c r="O14290" s="3" t="s">
        <v>13169</v>
      </c>
      <c r="P14290" s="4">
        <v>35026.0</v>
      </c>
      <c r="Q14290" s="3" t="s">
        <v>191</v>
      </c>
      <c r="S14290" s="3" t="s">
        <v>34</v>
      </c>
    </row>
    <row r="14291">
      <c r="A14291" s="2">
        <v>42318.714907407404</v>
      </c>
      <c r="B14291" s="3">
        <v>32.0</v>
      </c>
      <c r="C14291" s="3" t="s">
        <v>12673</v>
      </c>
      <c r="D14291" s="3">
        <v>59.0</v>
      </c>
      <c r="E14291" s="3" t="s">
        <v>12683</v>
      </c>
      <c r="F14291" s="3">
        <v>4.0</v>
      </c>
      <c r="G14291" s="3">
        <v>5.0</v>
      </c>
      <c r="H14291" s="3" t="s">
        <v>1410</v>
      </c>
      <c r="I14291" s="3" t="s">
        <v>6246</v>
      </c>
      <c r="J14291" s="3" t="s">
        <v>1412</v>
      </c>
      <c r="K14291" s="3" t="s">
        <v>24</v>
      </c>
      <c r="L14291" s="3">
        <v>70.0</v>
      </c>
      <c r="M14291" s="3" t="s">
        <v>30</v>
      </c>
      <c r="N14291" s="3" t="s">
        <v>13170</v>
      </c>
      <c r="O14291" s="3" t="s">
        <v>562</v>
      </c>
      <c r="P14291" s="4">
        <v>23789.0</v>
      </c>
      <c r="Q14291" s="3" t="s">
        <v>40</v>
      </c>
      <c r="S14291" s="3" t="s">
        <v>34</v>
      </c>
    </row>
    <row r="14292">
      <c r="A14292" s="2">
        <v>42318.714907407404</v>
      </c>
      <c r="B14292" s="3">
        <v>32.0</v>
      </c>
      <c r="C14292" s="3" t="s">
        <v>12673</v>
      </c>
      <c r="D14292" s="3">
        <v>59.0</v>
      </c>
      <c r="E14292" s="3" t="s">
        <v>12683</v>
      </c>
      <c r="F14292" s="3">
        <v>4.0</v>
      </c>
      <c r="G14292" s="3">
        <v>5.0</v>
      </c>
      <c r="H14292" s="3" t="s">
        <v>1410</v>
      </c>
      <c r="I14292" s="3" t="s">
        <v>6246</v>
      </c>
      <c r="J14292" s="3" t="s">
        <v>1412</v>
      </c>
      <c r="K14292" s="3" t="s">
        <v>24</v>
      </c>
      <c r="L14292" s="3">
        <v>71.0</v>
      </c>
      <c r="M14292" s="3" t="s">
        <v>25</v>
      </c>
      <c r="N14292" s="3" t="s">
        <v>13171</v>
      </c>
      <c r="O14292" s="3" t="s">
        <v>95</v>
      </c>
      <c r="P14292" s="4">
        <v>18552.0</v>
      </c>
      <c r="Q14292" s="3" t="s">
        <v>49</v>
      </c>
      <c r="S14292" s="3" t="s">
        <v>34</v>
      </c>
    </row>
    <row r="14293">
      <c r="A14293" s="2">
        <v>42318.714907407404</v>
      </c>
      <c r="B14293" s="3">
        <v>32.0</v>
      </c>
      <c r="C14293" s="3" t="s">
        <v>12673</v>
      </c>
      <c r="D14293" s="3">
        <v>59.0</v>
      </c>
      <c r="E14293" s="3" t="s">
        <v>12683</v>
      </c>
      <c r="F14293" s="3">
        <v>4.0</v>
      </c>
      <c r="G14293" s="3">
        <v>5.0</v>
      </c>
      <c r="H14293" s="3" t="s">
        <v>1410</v>
      </c>
      <c r="I14293" s="3" t="s">
        <v>6246</v>
      </c>
      <c r="J14293" s="3" t="s">
        <v>1412</v>
      </c>
      <c r="K14293" s="3" t="s">
        <v>24</v>
      </c>
      <c r="L14293" s="3">
        <v>72.0</v>
      </c>
      <c r="M14293" s="3" t="s">
        <v>30</v>
      </c>
      <c r="N14293" s="3" t="s">
        <v>26</v>
      </c>
      <c r="O14293" s="3" t="s">
        <v>368</v>
      </c>
      <c r="P14293" s="4">
        <v>29072.0</v>
      </c>
      <c r="Q14293" s="3" t="s">
        <v>60</v>
      </c>
      <c r="S14293" s="3" t="s">
        <v>34</v>
      </c>
    </row>
    <row r="14294">
      <c r="A14294" s="2">
        <v>42318.714907407404</v>
      </c>
      <c r="B14294" s="3">
        <v>32.0</v>
      </c>
      <c r="C14294" s="3" t="s">
        <v>12673</v>
      </c>
      <c r="D14294" s="3">
        <v>59.0</v>
      </c>
      <c r="E14294" s="3" t="s">
        <v>12683</v>
      </c>
      <c r="F14294" s="3">
        <v>4.0</v>
      </c>
      <c r="G14294" s="3">
        <v>5.0</v>
      </c>
      <c r="H14294" s="3" t="s">
        <v>1410</v>
      </c>
      <c r="I14294" s="3" t="s">
        <v>6246</v>
      </c>
      <c r="J14294" s="3" t="s">
        <v>1412</v>
      </c>
      <c r="K14294" s="3" t="s">
        <v>24</v>
      </c>
      <c r="L14294" s="3">
        <v>73.0</v>
      </c>
      <c r="M14294" s="3" t="s">
        <v>25</v>
      </c>
      <c r="N14294" s="3" t="s">
        <v>13172</v>
      </c>
      <c r="O14294" s="3" t="s">
        <v>240</v>
      </c>
      <c r="P14294" s="4">
        <v>20257.0</v>
      </c>
      <c r="Q14294" s="3" t="s">
        <v>105</v>
      </c>
      <c r="S14294" s="3" t="s">
        <v>34</v>
      </c>
    </row>
    <row r="14295">
      <c r="A14295" s="2">
        <v>42318.714907407404</v>
      </c>
      <c r="B14295" s="3">
        <v>32.0</v>
      </c>
      <c r="C14295" s="3" t="s">
        <v>12673</v>
      </c>
      <c r="D14295" s="3">
        <v>59.0</v>
      </c>
      <c r="E14295" s="3" t="s">
        <v>12683</v>
      </c>
      <c r="F14295" s="3">
        <v>4.0</v>
      </c>
      <c r="G14295" s="3">
        <v>5.0</v>
      </c>
      <c r="H14295" s="3" t="s">
        <v>1410</v>
      </c>
      <c r="I14295" s="3" t="s">
        <v>6246</v>
      </c>
      <c r="J14295" s="3" t="s">
        <v>1412</v>
      </c>
      <c r="K14295" s="3" t="s">
        <v>24</v>
      </c>
      <c r="L14295" s="3">
        <v>74.0</v>
      </c>
      <c r="M14295" s="3" t="s">
        <v>30</v>
      </c>
      <c r="N14295" s="3" t="s">
        <v>13173</v>
      </c>
      <c r="O14295" s="3" t="s">
        <v>386</v>
      </c>
      <c r="P14295" s="4">
        <v>20971.0</v>
      </c>
      <c r="Q14295" s="3" t="s">
        <v>60</v>
      </c>
      <c r="S14295" s="3" t="s">
        <v>34</v>
      </c>
    </row>
    <row r="14296">
      <c r="A14296" s="2">
        <v>42318.714907407404</v>
      </c>
      <c r="B14296" s="3">
        <v>32.0</v>
      </c>
      <c r="C14296" s="3" t="s">
        <v>12673</v>
      </c>
      <c r="D14296" s="3">
        <v>59.0</v>
      </c>
      <c r="E14296" s="3" t="s">
        <v>12683</v>
      </c>
      <c r="F14296" s="3">
        <v>4.0</v>
      </c>
      <c r="G14296" s="3">
        <v>5.0</v>
      </c>
      <c r="H14296" s="3" t="s">
        <v>1410</v>
      </c>
      <c r="I14296" s="3" t="s">
        <v>6246</v>
      </c>
      <c r="J14296" s="3" t="s">
        <v>1412</v>
      </c>
      <c r="K14296" s="3" t="s">
        <v>24</v>
      </c>
      <c r="L14296" s="3">
        <v>75.0</v>
      </c>
      <c r="M14296" s="3" t="s">
        <v>25</v>
      </c>
      <c r="N14296" s="3" t="s">
        <v>13174</v>
      </c>
      <c r="O14296" s="3" t="s">
        <v>13175</v>
      </c>
      <c r="P14296" s="4">
        <v>33883.0</v>
      </c>
      <c r="Q14296" s="3" t="s">
        <v>191</v>
      </c>
      <c r="S14296" s="3" t="s">
        <v>34</v>
      </c>
    </row>
    <row r="14297">
      <c r="A14297" s="2">
        <v>42318.714907407404</v>
      </c>
      <c r="B14297" s="3">
        <v>32.0</v>
      </c>
      <c r="C14297" s="3" t="s">
        <v>12673</v>
      </c>
      <c r="D14297" s="3">
        <v>59.0</v>
      </c>
      <c r="E14297" s="3" t="s">
        <v>12683</v>
      </c>
      <c r="F14297" s="3">
        <v>4.0</v>
      </c>
      <c r="G14297" s="3">
        <v>5.0</v>
      </c>
      <c r="H14297" s="3" t="s">
        <v>1410</v>
      </c>
      <c r="I14297" s="3" t="s">
        <v>6246</v>
      </c>
      <c r="J14297" s="3" t="s">
        <v>1412</v>
      </c>
      <c r="K14297" s="3" t="s">
        <v>24</v>
      </c>
      <c r="L14297" s="3">
        <v>76.0</v>
      </c>
      <c r="M14297" s="3" t="s">
        <v>30</v>
      </c>
      <c r="N14297" s="3" t="s">
        <v>13159</v>
      </c>
      <c r="O14297" s="3" t="s">
        <v>375</v>
      </c>
      <c r="P14297" s="4">
        <v>20883.0</v>
      </c>
      <c r="Q14297" s="3" t="s">
        <v>40</v>
      </c>
      <c r="S14297" s="3" t="s">
        <v>34</v>
      </c>
    </row>
    <row r="14298">
      <c r="A14298" s="2">
        <v>42318.714907407404</v>
      </c>
      <c r="B14298" s="3">
        <v>32.0</v>
      </c>
      <c r="C14298" s="3" t="s">
        <v>12673</v>
      </c>
      <c r="D14298" s="3">
        <v>60.0</v>
      </c>
      <c r="E14298" s="3" t="s">
        <v>12740</v>
      </c>
      <c r="F14298" s="3">
        <v>4.0</v>
      </c>
      <c r="G14298" s="3">
        <v>5.0</v>
      </c>
      <c r="H14298" s="3" t="s">
        <v>1410</v>
      </c>
      <c r="I14298" s="3" t="s">
        <v>6246</v>
      </c>
      <c r="J14298" s="3" t="s">
        <v>1412</v>
      </c>
      <c r="K14298" s="3" t="s">
        <v>24</v>
      </c>
      <c r="L14298" s="3">
        <v>1.0</v>
      </c>
      <c r="M14298" s="3" t="s">
        <v>25</v>
      </c>
      <c r="N14298" s="3" t="s">
        <v>13176</v>
      </c>
      <c r="O14298" s="3" t="s">
        <v>1014</v>
      </c>
      <c r="P14298" s="4">
        <v>24961.0</v>
      </c>
      <c r="Q14298" s="3" t="s">
        <v>169</v>
      </c>
      <c r="S14298" s="3" t="s">
        <v>34</v>
      </c>
    </row>
    <row r="14299">
      <c r="A14299" s="2">
        <v>42318.714907407404</v>
      </c>
      <c r="B14299" s="3">
        <v>32.0</v>
      </c>
      <c r="C14299" s="3" t="s">
        <v>12673</v>
      </c>
      <c r="D14299" s="3">
        <v>60.0</v>
      </c>
      <c r="E14299" s="3" t="s">
        <v>12740</v>
      </c>
      <c r="F14299" s="3">
        <v>4.0</v>
      </c>
      <c r="G14299" s="3">
        <v>5.0</v>
      </c>
      <c r="H14299" s="3" t="s">
        <v>1410</v>
      </c>
      <c r="I14299" s="3" t="s">
        <v>6246</v>
      </c>
      <c r="J14299" s="3" t="s">
        <v>1412</v>
      </c>
      <c r="K14299" s="3" t="s">
        <v>24</v>
      </c>
      <c r="L14299" s="3">
        <v>2.0</v>
      </c>
      <c r="M14299" s="3" t="s">
        <v>30</v>
      </c>
      <c r="N14299" s="3" t="s">
        <v>2078</v>
      </c>
      <c r="O14299" s="3" t="s">
        <v>85</v>
      </c>
      <c r="P14299" s="4">
        <v>20065.0</v>
      </c>
      <c r="Q14299" s="3" t="s">
        <v>49</v>
      </c>
      <c r="S14299" s="3" t="s">
        <v>34</v>
      </c>
    </row>
    <row r="14300">
      <c r="A14300" s="2">
        <v>42318.714907407404</v>
      </c>
      <c r="B14300" s="3">
        <v>32.0</v>
      </c>
      <c r="C14300" s="3" t="s">
        <v>12673</v>
      </c>
      <c r="D14300" s="3">
        <v>60.0</v>
      </c>
      <c r="E14300" s="3" t="s">
        <v>12740</v>
      </c>
      <c r="F14300" s="3">
        <v>4.0</v>
      </c>
      <c r="G14300" s="3">
        <v>5.0</v>
      </c>
      <c r="H14300" s="3" t="s">
        <v>1410</v>
      </c>
      <c r="I14300" s="3" t="s">
        <v>6246</v>
      </c>
      <c r="J14300" s="3" t="s">
        <v>1412</v>
      </c>
      <c r="K14300" s="3" t="s">
        <v>24</v>
      </c>
      <c r="L14300" s="3">
        <v>3.0</v>
      </c>
      <c r="M14300" s="3" t="s">
        <v>25</v>
      </c>
      <c r="N14300" s="3" t="s">
        <v>13177</v>
      </c>
      <c r="O14300" s="3" t="s">
        <v>767</v>
      </c>
      <c r="P14300" s="4">
        <v>31734.0</v>
      </c>
      <c r="Q14300" s="3" t="s">
        <v>79</v>
      </c>
      <c r="S14300" s="3" t="s">
        <v>34</v>
      </c>
    </row>
    <row r="14301">
      <c r="A14301" s="2">
        <v>42318.714907407404</v>
      </c>
      <c r="B14301" s="3">
        <v>32.0</v>
      </c>
      <c r="C14301" s="3" t="s">
        <v>12673</v>
      </c>
      <c r="D14301" s="3">
        <v>60.0</v>
      </c>
      <c r="E14301" s="3" t="s">
        <v>12740</v>
      </c>
      <c r="F14301" s="3">
        <v>4.0</v>
      </c>
      <c r="G14301" s="3">
        <v>5.0</v>
      </c>
      <c r="H14301" s="3" t="s">
        <v>1410</v>
      </c>
      <c r="I14301" s="3" t="s">
        <v>6246</v>
      </c>
      <c r="J14301" s="3" t="s">
        <v>1412</v>
      </c>
      <c r="K14301" s="3" t="s">
        <v>24</v>
      </c>
      <c r="L14301" s="3">
        <v>4.0</v>
      </c>
      <c r="M14301" s="3" t="s">
        <v>30</v>
      </c>
      <c r="N14301" s="3" t="s">
        <v>13178</v>
      </c>
      <c r="O14301" s="3" t="s">
        <v>163</v>
      </c>
      <c r="P14301" s="4">
        <v>27431.0</v>
      </c>
      <c r="Q14301" s="3" t="s">
        <v>52</v>
      </c>
      <c r="S14301" s="3" t="s">
        <v>34</v>
      </c>
    </row>
    <row r="14302">
      <c r="A14302" s="2">
        <v>42318.714907407404</v>
      </c>
      <c r="B14302" s="3">
        <v>32.0</v>
      </c>
      <c r="C14302" s="3" t="s">
        <v>12673</v>
      </c>
      <c r="D14302" s="3">
        <v>60.0</v>
      </c>
      <c r="E14302" s="3" t="s">
        <v>12740</v>
      </c>
      <c r="F14302" s="3">
        <v>4.0</v>
      </c>
      <c r="G14302" s="3">
        <v>5.0</v>
      </c>
      <c r="H14302" s="3" t="s">
        <v>1410</v>
      </c>
      <c r="I14302" s="3" t="s">
        <v>6246</v>
      </c>
      <c r="J14302" s="3" t="s">
        <v>1412</v>
      </c>
      <c r="K14302" s="3" t="s">
        <v>24</v>
      </c>
      <c r="L14302" s="3">
        <v>5.0</v>
      </c>
      <c r="M14302" s="3" t="s">
        <v>25</v>
      </c>
      <c r="N14302" s="3" t="s">
        <v>6726</v>
      </c>
      <c r="O14302" s="3" t="s">
        <v>4453</v>
      </c>
      <c r="P14302" s="4">
        <v>26733.0</v>
      </c>
      <c r="Q14302" s="3" t="s">
        <v>372</v>
      </c>
      <c r="S14302" s="3" t="s">
        <v>34</v>
      </c>
    </row>
    <row r="14303">
      <c r="A14303" s="2">
        <v>42318.714907407404</v>
      </c>
      <c r="B14303" s="3">
        <v>32.0</v>
      </c>
      <c r="C14303" s="3" t="s">
        <v>12673</v>
      </c>
      <c r="D14303" s="3">
        <v>60.0</v>
      </c>
      <c r="E14303" s="3" t="s">
        <v>12740</v>
      </c>
      <c r="F14303" s="3">
        <v>4.0</v>
      </c>
      <c r="G14303" s="3">
        <v>5.0</v>
      </c>
      <c r="H14303" s="3" t="s">
        <v>1410</v>
      </c>
      <c r="I14303" s="3" t="s">
        <v>6246</v>
      </c>
      <c r="J14303" s="3" t="s">
        <v>1412</v>
      </c>
      <c r="K14303" s="3" t="s">
        <v>24</v>
      </c>
      <c r="L14303" s="3">
        <v>6.0</v>
      </c>
      <c r="M14303" s="3" t="s">
        <v>30</v>
      </c>
      <c r="N14303" s="3" t="s">
        <v>1353</v>
      </c>
      <c r="O14303" s="3" t="s">
        <v>2092</v>
      </c>
      <c r="P14303" s="4">
        <v>26753.0</v>
      </c>
      <c r="Q14303" s="3" t="s">
        <v>52</v>
      </c>
      <c r="S14303" s="3" t="s">
        <v>34</v>
      </c>
    </row>
    <row r="14304">
      <c r="A14304" s="2">
        <v>42318.714907407404</v>
      </c>
      <c r="B14304" s="3">
        <v>32.0</v>
      </c>
      <c r="C14304" s="3" t="s">
        <v>12673</v>
      </c>
      <c r="D14304" s="3">
        <v>60.0</v>
      </c>
      <c r="E14304" s="3" t="s">
        <v>12740</v>
      </c>
      <c r="F14304" s="3">
        <v>4.0</v>
      </c>
      <c r="G14304" s="3">
        <v>5.0</v>
      </c>
      <c r="H14304" s="3" t="s">
        <v>1410</v>
      </c>
      <c r="I14304" s="3" t="s">
        <v>6246</v>
      </c>
      <c r="J14304" s="3" t="s">
        <v>1412</v>
      </c>
      <c r="K14304" s="3" t="s">
        <v>24</v>
      </c>
      <c r="L14304" s="3">
        <v>7.0</v>
      </c>
      <c r="M14304" s="3" t="s">
        <v>25</v>
      </c>
      <c r="N14304" s="3" t="s">
        <v>13179</v>
      </c>
      <c r="O14304" s="3" t="s">
        <v>796</v>
      </c>
      <c r="P14304" s="4">
        <v>24997.0</v>
      </c>
      <c r="Q14304" s="3" t="s">
        <v>79</v>
      </c>
      <c r="S14304" s="3" t="s">
        <v>34</v>
      </c>
    </row>
    <row r="14305">
      <c r="A14305" s="2">
        <v>42318.714907407404</v>
      </c>
      <c r="B14305" s="3">
        <v>32.0</v>
      </c>
      <c r="C14305" s="3" t="s">
        <v>12673</v>
      </c>
      <c r="D14305" s="3">
        <v>60.0</v>
      </c>
      <c r="E14305" s="3" t="s">
        <v>12740</v>
      </c>
      <c r="F14305" s="3">
        <v>4.0</v>
      </c>
      <c r="G14305" s="3">
        <v>5.0</v>
      </c>
      <c r="H14305" s="3" t="s">
        <v>1410</v>
      </c>
      <c r="I14305" s="3" t="s">
        <v>6246</v>
      </c>
      <c r="J14305" s="3" t="s">
        <v>1412</v>
      </c>
      <c r="K14305" s="3" t="s">
        <v>24</v>
      </c>
      <c r="L14305" s="3">
        <v>8.0</v>
      </c>
      <c r="M14305" s="3" t="s">
        <v>30</v>
      </c>
      <c r="N14305" s="3" t="s">
        <v>13180</v>
      </c>
      <c r="O14305" s="3" t="s">
        <v>5882</v>
      </c>
      <c r="P14305" s="4">
        <v>31436.0</v>
      </c>
      <c r="Q14305" s="3" t="s">
        <v>191</v>
      </c>
      <c r="S14305" s="3" t="s">
        <v>34</v>
      </c>
    </row>
    <row r="14306">
      <c r="A14306" s="2">
        <v>42318.714907407404</v>
      </c>
      <c r="B14306" s="3">
        <v>32.0</v>
      </c>
      <c r="C14306" s="3" t="s">
        <v>12673</v>
      </c>
      <c r="D14306" s="3">
        <v>60.0</v>
      </c>
      <c r="E14306" s="3" t="s">
        <v>12740</v>
      </c>
      <c r="F14306" s="3">
        <v>4.0</v>
      </c>
      <c r="G14306" s="3">
        <v>5.0</v>
      </c>
      <c r="H14306" s="3" t="s">
        <v>1410</v>
      </c>
      <c r="I14306" s="3" t="s">
        <v>6246</v>
      </c>
      <c r="J14306" s="3" t="s">
        <v>1412</v>
      </c>
      <c r="K14306" s="3" t="s">
        <v>24</v>
      </c>
      <c r="L14306" s="3">
        <v>9.0</v>
      </c>
      <c r="M14306" s="3" t="s">
        <v>25</v>
      </c>
      <c r="N14306" s="3" t="s">
        <v>6810</v>
      </c>
      <c r="O14306" s="3" t="s">
        <v>54</v>
      </c>
      <c r="P14306" s="4">
        <v>29853.0</v>
      </c>
      <c r="Q14306" s="3" t="s">
        <v>216</v>
      </c>
      <c r="S14306" s="3" t="s">
        <v>34</v>
      </c>
    </row>
    <row r="14307">
      <c r="A14307" s="2">
        <v>42318.714907407404</v>
      </c>
      <c r="B14307" s="3">
        <v>32.0</v>
      </c>
      <c r="C14307" s="3" t="s">
        <v>12673</v>
      </c>
      <c r="D14307" s="3">
        <v>60.0</v>
      </c>
      <c r="E14307" s="3" t="s">
        <v>12740</v>
      </c>
      <c r="F14307" s="3">
        <v>4.0</v>
      </c>
      <c r="G14307" s="3">
        <v>5.0</v>
      </c>
      <c r="H14307" s="3" t="s">
        <v>1410</v>
      </c>
      <c r="I14307" s="3" t="s">
        <v>6246</v>
      </c>
      <c r="J14307" s="3" t="s">
        <v>1412</v>
      </c>
      <c r="K14307" s="3" t="s">
        <v>24</v>
      </c>
      <c r="L14307" s="3">
        <v>10.0</v>
      </c>
      <c r="M14307" s="3" t="s">
        <v>30</v>
      </c>
      <c r="N14307" s="3" t="s">
        <v>124</v>
      </c>
      <c r="O14307" s="3" t="s">
        <v>375</v>
      </c>
      <c r="P14307" s="4">
        <v>23947.0</v>
      </c>
      <c r="Q14307" s="3" t="s">
        <v>40</v>
      </c>
      <c r="S14307" s="3" t="s">
        <v>34</v>
      </c>
    </row>
    <row r="14308">
      <c r="A14308" s="2">
        <v>42318.714907407404</v>
      </c>
      <c r="B14308" s="3">
        <v>32.0</v>
      </c>
      <c r="C14308" s="3" t="s">
        <v>12673</v>
      </c>
      <c r="D14308" s="3">
        <v>60.0</v>
      </c>
      <c r="E14308" s="3" t="s">
        <v>12740</v>
      </c>
      <c r="F14308" s="3">
        <v>4.0</v>
      </c>
      <c r="G14308" s="3">
        <v>5.0</v>
      </c>
      <c r="H14308" s="3" t="s">
        <v>1410</v>
      </c>
      <c r="I14308" s="3" t="s">
        <v>6246</v>
      </c>
      <c r="J14308" s="3" t="s">
        <v>1412</v>
      </c>
      <c r="K14308" s="3" t="s">
        <v>24</v>
      </c>
      <c r="L14308" s="3">
        <v>11.0</v>
      </c>
      <c r="M14308" s="3" t="s">
        <v>25</v>
      </c>
      <c r="N14308" s="3" t="s">
        <v>13181</v>
      </c>
      <c r="O14308" s="3" t="s">
        <v>127</v>
      </c>
      <c r="P14308" s="4">
        <v>25544.0</v>
      </c>
      <c r="Q14308" s="3" t="s">
        <v>372</v>
      </c>
      <c r="S14308" s="3" t="s">
        <v>34</v>
      </c>
    </row>
    <row r="14309">
      <c r="A14309" s="2">
        <v>42318.714907407404</v>
      </c>
      <c r="B14309" s="3">
        <v>32.0</v>
      </c>
      <c r="C14309" s="3" t="s">
        <v>12673</v>
      </c>
      <c r="D14309" s="3">
        <v>60.0</v>
      </c>
      <c r="E14309" s="3" t="s">
        <v>12740</v>
      </c>
      <c r="F14309" s="3">
        <v>4.0</v>
      </c>
      <c r="G14309" s="3">
        <v>5.0</v>
      </c>
      <c r="H14309" s="3" t="s">
        <v>1410</v>
      </c>
      <c r="I14309" s="3" t="s">
        <v>6246</v>
      </c>
      <c r="J14309" s="3" t="s">
        <v>1412</v>
      </c>
      <c r="K14309" s="3" t="s">
        <v>24</v>
      </c>
      <c r="L14309" s="3">
        <v>12.0</v>
      </c>
      <c r="M14309" s="3" t="s">
        <v>30</v>
      </c>
      <c r="N14309" s="3" t="s">
        <v>13182</v>
      </c>
      <c r="O14309" s="3" t="s">
        <v>249</v>
      </c>
      <c r="P14309" s="4">
        <v>17373.0</v>
      </c>
      <c r="Q14309" s="3" t="s">
        <v>105</v>
      </c>
      <c r="S14309" s="3" t="s">
        <v>34</v>
      </c>
    </row>
    <row r="14310">
      <c r="A14310" s="2">
        <v>42318.714907407404</v>
      </c>
      <c r="B14310" s="3">
        <v>32.0</v>
      </c>
      <c r="C14310" s="3" t="s">
        <v>12673</v>
      </c>
      <c r="D14310" s="3">
        <v>60.0</v>
      </c>
      <c r="E14310" s="3" t="s">
        <v>12740</v>
      </c>
      <c r="F14310" s="3">
        <v>4.0</v>
      </c>
      <c r="G14310" s="3">
        <v>5.0</v>
      </c>
      <c r="H14310" s="3" t="s">
        <v>1410</v>
      </c>
      <c r="I14310" s="3" t="s">
        <v>6246</v>
      </c>
      <c r="J14310" s="3" t="s">
        <v>1412</v>
      </c>
      <c r="K14310" s="3" t="s">
        <v>24</v>
      </c>
      <c r="L14310" s="3">
        <v>13.0</v>
      </c>
      <c r="M14310" s="3" t="s">
        <v>25</v>
      </c>
      <c r="N14310" s="3" t="s">
        <v>1353</v>
      </c>
      <c r="O14310" s="3" t="s">
        <v>2093</v>
      </c>
      <c r="P14310" s="4">
        <v>26327.0</v>
      </c>
      <c r="Q14310" s="3" t="s">
        <v>37</v>
      </c>
      <c r="S14310" s="3" t="s">
        <v>34</v>
      </c>
    </row>
    <row r="14311">
      <c r="A14311" s="2">
        <v>42318.714907407404</v>
      </c>
      <c r="B14311" s="3">
        <v>32.0</v>
      </c>
      <c r="C14311" s="3" t="s">
        <v>12673</v>
      </c>
      <c r="D14311" s="3">
        <v>60.0</v>
      </c>
      <c r="E14311" s="3" t="s">
        <v>12740</v>
      </c>
      <c r="F14311" s="3">
        <v>4.0</v>
      </c>
      <c r="G14311" s="3">
        <v>5.0</v>
      </c>
      <c r="H14311" s="3" t="s">
        <v>1410</v>
      </c>
      <c r="I14311" s="3" t="s">
        <v>6246</v>
      </c>
      <c r="J14311" s="3" t="s">
        <v>1412</v>
      </c>
      <c r="K14311" s="3" t="s">
        <v>24</v>
      </c>
      <c r="L14311" s="3">
        <v>14.0</v>
      </c>
      <c r="M14311" s="3" t="s">
        <v>30</v>
      </c>
      <c r="N14311" s="3" t="s">
        <v>13183</v>
      </c>
      <c r="O14311" s="3" t="s">
        <v>368</v>
      </c>
      <c r="P14311" s="4">
        <v>15283.0</v>
      </c>
      <c r="Q14311" s="3" t="s">
        <v>49</v>
      </c>
      <c r="S14311" s="3" t="s">
        <v>34</v>
      </c>
    </row>
    <row r="14312">
      <c r="A14312" s="2">
        <v>42318.714907407404</v>
      </c>
      <c r="B14312" s="3">
        <v>32.0</v>
      </c>
      <c r="C14312" s="3" t="s">
        <v>12673</v>
      </c>
      <c r="D14312" s="3">
        <v>60.0</v>
      </c>
      <c r="E14312" s="3" t="s">
        <v>12740</v>
      </c>
      <c r="F14312" s="3">
        <v>4.0</v>
      </c>
      <c r="G14312" s="3">
        <v>5.0</v>
      </c>
      <c r="H14312" s="3" t="s">
        <v>1410</v>
      </c>
      <c r="I14312" s="3" t="s">
        <v>6246</v>
      </c>
      <c r="J14312" s="3" t="s">
        <v>1412</v>
      </c>
      <c r="K14312" s="3" t="s">
        <v>24</v>
      </c>
      <c r="L14312" s="3">
        <v>15.0</v>
      </c>
      <c r="M14312" s="3" t="s">
        <v>25</v>
      </c>
      <c r="N14312" s="3" t="s">
        <v>13184</v>
      </c>
      <c r="O14312" s="3" t="s">
        <v>427</v>
      </c>
      <c r="P14312" s="4">
        <v>25072.0</v>
      </c>
      <c r="Q14312" s="3" t="s">
        <v>28</v>
      </c>
      <c r="S14312" s="3" t="s">
        <v>34</v>
      </c>
    </row>
    <row r="14313">
      <c r="A14313" s="2">
        <v>42318.714907407404</v>
      </c>
      <c r="B14313" s="3">
        <v>32.0</v>
      </c>
      <c r="C14313" s="3" t="s">
        <v>12673</v>
      </c>
      <c r="D14313" s="3">
        <v>60.0</v>
      </c>
      <c r="E14313" s="3" t="s">
        <v>12740</v>
      </c>
      <c r="F14313" s="3">
        <v>4.0</v>
      </c>
      <c r="G14313" s="3">
        <v>5.0</v>
      </c>
      <c r="H14313" s="3" t="s">
        <v>1410</v>
      </c>
      <c r="I14313" s="3" t="s">
        <v>6246</v>
      </c>
      <c r="J14313" s="3" t="s">
        <v>1412</v>
      </c>
      <c r="K14313" s="3" t="s">
        <v>24</v>
      </c>
      <c r="L14313" s="3">
        <v>16.0</v>
      </c>
      <c r="M14313" s="3" t="s">
        <v>30</v>
      </c>
      <c r="N14313" s="3" t="s">
        <v>2235</v>
      </c>
      <c r="O14313" s="3" t="s">
        <v>6115</v>
      </c>
      <c r="P14313" s="4">
        <v>16513.0</v>
      </c>
      <c r="Q14313" s="3" t="s">
        <v>86</v>
      </c>
      <c r="S14313" s="3" t="s">
        <v>34</v>
      </c>
    </row>
    <row r="14314">
      <c r="A14314" s="2">
        <v>42318.714907407404</v>
      </c>
      <c r="B14314" s="3">
        <v>32.0</v>
      </c>
      <c r="C14314" s="3" t="s">
        <v>12673</v>
      </c>
      <c r="D14314" s="3">
        <v>60.0</v>
      </c>
      <c r="E14314" s="3" t="s">
        <v>12740</v>
      </c>
      <c r="F14314" s="3">
        <v>4.0</v>
      </c>
      <c r="G14314" s="3">
        <v>5.0</v>
      </c>
      <c r="H14314" s="3" t="s">
        <v>1410</v>
      </c>
      <c r="I14314" s="3" t="s">
        <v>6246</v>
      </c>
      <c r="J14314" s="3" t="s">
        <v>1412</v>
      </c>
      <c r="K14314" s="3" t="s">
        <v>24</v>
      </c>
      <c r="L14314" s="3">
        <v>17.0</v>
      </c>
      <c r="M14314" s="3" t="s">
        <v>25</v>
      </c>
      <c r="N14314" s="3" t="s">
        <v>13185</v>
      </c>
      <c r="O14314" s="3" t="s">
        <v>275</v>
      </c>
      <c r="P14314" s="4">
        <v>17724.0</v>
      </c>
      <c r="Q14314" s="3" t="s">
        <v>96</v>
      </c>
      <c r="S14314" s="3" t="s">
        <v>34</v>
      </c>
    </row>
    <row r="14315">
      <c r="A14315" s="2">
        <v>42318.714907407404</v>
      </c>
      <c r="B14315" s="3">
        <v>32.0</v>
      </c>
      <c r="C14315" s="3" t="s">
        <v>12673</v>
      </c>
      <c r="D14315" s="3">
        <v>60.0</v>
      </c>
      <c r="E14315" s="3" t="s">
        <v>12740</v>
      </c>
      <c r="F14315" s="3">
        <v>4.0</v>
      </c>
      <c r="G14315" s="3">
        <v>5.0</v>
      </c>
      <c r="H14315" s="3" t="s">
        <v>1410</v>
      </c>
      <c r="I14315" s="3" t="s">
        <v>6246</v>
      </c>
      <c r="J14315" s="3" t="s">
        <v>1412</v>
      </c>
      <c r="K14315" s="3" t="s">
        <v>24</v>
      </c>
      <c r="L14315" s="3">
        <v>18.0</v>
      </c>
      <c r="M14315" s="3" t="s">
        <v>30</v>
      </c>
      <c r="N14315" s="3" t="s">
        <v>2078</v>
      </c>
      <c r="O14315" s="3" t="s">
        <v>67</v>
      </c>
      <c r="P14315" s="4">
        <v>31252.0</v>
      </c>
      <c r="Q14315" s="3" t="s">
        <v>110</v>
      </c>
      <c r="S14315" s="3" t="s">
        <v>34</v>
      </c>
    </row>
    <row r="14316">
      <c r="A14316" s="2">
        <v>42318.714907407404</v>
      </c>
      <c r="B14316" s="3">
        <v>32.0</v>
      </c>
      <c r="C14316" s="3" t="s">
        <v>12673</v>
      </c>
      <c r="D14316" s="3">
        <v>60.0</v>
      </c>
      <c r="E14316" s="3" t="s">
        <v>12740</v>
      </c>
      <c r="F14316" s="3">
        <v>4.0</v>
      </c>
      <c r="G14316" s="3">
        <v>5.0</v>
      </c>
      <c r="H14316" s="3" t="s">
        <v>1410</v>
      </c>
      <c r="I14316" s="3" t="s">
        <v>6246</v>
      </c>
      <c r="J14316" s="3" t="s">
        <v>1412</v>
      </c>
      <c r="K14316" s="3" t="s">
        <v>24</v>
      </c>
      <c r="L14316" s="3">
        <v>19.0</v>
      </c>
      <c r="M14316" s="3" t="s">
        <v>25</v>
      </c>
      <c r="N14316" s="3" t="s">
        <v>13186</v>
      </c>
      <c r="O14316" s="3" t="s">
        <v>1298</v>
      </c>
      <c r="P14316" s="4">
        <v>27427.0</v>
      </c>
      <c r="Q14316" s="3" t="s">
        <v>132</v>
      </c>
      <c r="S14316" s="3" t="s">
        <v>34</v>
      </c>
    </row>
    <row r="14317">
      <c r="A14317" s="2">
        <v>42318.714907407404</v>
      </c>
      <c r="B14317" s="3">
        <v>32.0</v>
      </c>
      <c r="C14317" s="3" t="s">
        <v>12673</v>
      </c>
      <c r="D14317" s="3">
        <v>60.0</v>
      </c>
      <c r="E14317" s="3" t="s">
        <v>12740</v>
      </c>
      <c r="F14317" s="3">
        <v>4.0</v>
      </c>
      <c r="G14317" s="3">
        <v>5.0</v>
      </c>
      <c r="H14317" s="3" t="s">
        <v>1410</v>
      </c>
      <c r="I14317" s="3" t="s">
        <v>6246</v>
      </c>
      <c r="J14317" s="3" t="s">
        <v>1412</v>
      </c>
      <c r="K14317" s="3" t="s">
        <v>24</v>
      </c>
      <c r="L14317" s="3">
        <v>20.0</v>
      </c>
      <c r="M14317" s="3" t="s">
        <v>30</v>
      </c>
      <c r="N14317" s="3" t="s">
        <v>6726</v>
      </c>
      <c r="O14317" s="3" t="s">
        <v>389</v>
      </c>
      <c r="P14317" s="4">
        <v>29022.0</v>
      </c>
      <c r="Q14317" s="3" t="s">
        <v>132</v>
      </c>
      <c r="S14317" s="3" t="s">
        <v>34</v>
      </c>
    </row>
    <row r="14318">
      <c r="A14318" s="2">
        <v>42318.714907407404</v>
      </c>
      <c r="B14318" s="3">
        <v>32.0</v>
      </c>
      <c r="C14318" s="3" t="s">
        <v>12673</v>
      </c>
      <c r="D14318" s="3">
        <v>60.0</v>
      </c>
      <c r="E14318" s="3" t="s">
        <v>12740</v>
      </c>
      <c r="F14318" s="3">
        <v>4.0</v>
      </c>
      <c r="G14318" s="3">
        <v>5.0</v>
      </c>
      <c r="H14318" s="3" t="s">
        <v>1410</v>
      </c>
      <c r="I14318" s="3" t="s">
        <v>6246</v>
      </c>
      <c r="J14318" s="3" t="s">
        <v>1412</v>
      </c>
      <c r="K14318" s="3" t="s">
        <v>24</v>
      </c>
      <c r="L14318" s="3">
        <v>21.0</v>
      </c>
      <c r="M14318" s="3" t="s">
        <v>25</v>
      </c>
      <c r="N14318" s="3" t="s">
        <v>13184</v>
      </c>
      <c r="O14318" s="3" t="s">
        <v>7860</v>
      </c>
      <c r="P14318" s="4">
        <v>11793.0</v>
      </c>
      <c r="Q14318" s="3" t="s">
        <v>49</v>
      </c>
      <c r="S14318" s="3" t="s">
        <v>34</v>
      </c>
    </row>
    <row r="14319">
      <c r="A14319" s="2">
        <v>42318.714907407404</v>
      </c>
      <c r="B14319" s="3">
        <v>32.0</v>
      </c>
      <c r="C14319" s="3" t="s">
        <v>12673</v>
      </c>
      <c r="D14319" s="3">
        <v>60.0</v>
      </c>
      <c r="E14319" s="3" t="s">
        <v>12740</v>
      </c>
      <c r="F14319" s="3">
        <v>4.0</v>
      </c>
      <c r="G14319" s="3">
        <v>5.0</v>
      </c>
      <c r="H14319" s="3" t="s">
        <v>1410</v>
      </c>
      <c r="I14319" s="3" t="s">
        <v>6246</v>
      </c>
      <c r="J14319" s="3" t="s">
        <v>1412</v>
      </c>
      <c r="K14319" s="3" t="s">
        <v>24</v>
      </c>
      <c r="L14319" s="3">
        <v>22.0</v>
      </c>
      <c r="M14319" s="3" t="s">
        <v>30</v>
      </c>
      <c r="N14319" s="3" t="s">
        <v>13176</v>
      </c>
      <c r="O14319" s="3" t="s">
        <v>9495</v>
      </c>
      <c r="P14319" s="4">
        <v>29363.0</v>
      </c>
      <c r="Q14319" s="3" t="s">
        <v>60</v>
      </c>
      <c r="S14319" s="3" t="s">
        <v>34</v>
      </c>
    </row>
    <row r="14320">
      <c r="A14320" s="2">
        <v>42318.714907407404</v>
      </c>
      <c r="B14320" s="3">
        <v>32.0</v>
      </c>
      <c r="C14320" s="3" t="s">
        <v>12673</v>
      </c>
      <c r="D14320" s="3">
        <v>60.0</v>
      </c>
      <c r="E14320" s="3" t="s">
        <v>12740</v>
      </c>
      <c r="F14320" s="3">
        <v>4.0</v>
      </c>
      <c r="G14320" s="3">
        <v>5.0</v>
      </c>
      <c r="H14320" s="3" t="s">
        <v>1410</v>
      </c>
      <c r="I14320" s="3" t="s">
        <v>6246</v>
      </c>
      <c r="J14320" s="3" t="s">
        <v>1412</v>
      </c>
      <c r="K14320" s="3" t="s">
        <v>24</v>
      </c>
      <c r="L14320" s="3">
        <v>23.0</v>
      </c>
      <c r="M14320" s="3" t="s">
        <v>25</v>
      </c>
      <c r="N14320" s="3" t="s">
        <v>4477</v>
      </c>
      <c r="O14320" s="3" t="s">
        <v>421</v>
      </c>
      <c r="P14320" s="4">
        <v>21752.0</v>
      </c>
      <c r="Q14320" s="3" t="s">
        <v>115</v>
      </c>
      <c r="S14320" s="3" t="s">
        <v>34</v>
      </c>
    </row>
    <row r="14321">
      <c r="A14321" s="2">
        <v>42318.714907407404</v>
      </c>
      <c r="B14321" s="3">
        <v>32.0</v>
      </c>
      <c r="C14321" s="3" t="s">
        <v>12673</v>
      </c>
      <c r="D14321" s="3">
        <v>60.0</v>
      </c>
      <c r="E14321" s="3" t="s">
        <v>12740</v>
      </c>
      <c r="F14321" s="3">
        <v>4.0</v>
      </c>
      <c r="G14321" s="3">
        <v>5.0</v>
      </c>
      <c r="H14321" s="3" t="s">
        <v>1410</v>
      </c>
      <c r="I14321" s="3" t="s">
        <v>6246</v>
      </c>
      <c r="J14321" s="3" t="s">
        <v>1412</v>
      </c>
      <c r="K14321" s="3" t="s">
        <v>24</v>
      </c>
      <c r="L14321" s="3">
        <v>24.0</v>
      </c>
      <c r="M14321" s="3" t="s">
        <v>30</v>
      </c>
      <c r="N14321" s="3" t="s">
        <v>2078</v>
      </c>
      <c r="O14321" s="3" t="s">
        <v>511</v>
      </c>
      <c r="P14321" s="4">
        <v>32811.0</v>
      </c>
      <c r="Q14321" s="3" t="s">
        <v>132</v>
      </c>
      <c r="S14321" s="3" t="s">
        <v>34</v>
      </c>
    </row>
    <row r="14322">
      <c r="A14322" s="2">
        <v>42318.714907407404</v>
      </c>
      <c r="B14322" s="3">
        <v>32.0</v>
      </c>
      <c r="C14322" s="3" t="s">
        <v>12673</v>
      </c>
      <c r="D14322" s="3">
        <v>60.0</v>
      </c>
      <c r="E14322" s="3" t="s">
        <v>12740</v>
      </c>
      <c r="F14322" s="3">
        <v>4.0</v>
      </c>
      <c r="G14322" s="3">
        <v>5.0</v>
      </c>
      <c r="H14322" s="3" t="s">
        <v>1410</v>
      </c>
      <c r="I14322" s="3" t="s">
        <v>6246</v>
      </c>
      <c r="J14322" s="3" t="s">
        <v>1412</v>
      </c>
      <c r="K14322" s="3" t="s">
        <v>24</v>
      </c>
      <c r="L14322" s="3">
        <v>25.0</v>
      </c>
      <c r="M14322" s="3" t="s">
        <v>25</v>
      </c>
      <c r="N14322" s="3" t="s">
        <v>13187</v>
      </c>
      <c r="O14322" s="3" t="s">
        <v>8570</v>
      </c>
      <c r="P14322" s="4">
        <v>31401.0</v>
      </c>
      <c r="Q14322" s="3" t="s">
        <v>110</v>
      </c>
      <c r="S14322" s="3" t="s">
        <v>34</v>
      </c>
    </row>
    <row r="14323">
      <c r="A14323" s="2">
        <v>42318.714907407404</v>
      </c>
      <c r="B14323" s="3">
        <v>32.0</v>
      </c>
      <c r="C14323" s="3" t="s">
        <v>12673</v>
      </c>
      <c r="D14323" s="3">
        <v>62.0</v>
      </c>
      <c r="E14323" s="3" t="s">
        <v>12765</v>
      </c>
      <c r="F14323" s="3">
        <v>4.0</v>
      </c>
      <c r="G14323" s="3">
        <v>5.0</v>
      </c>
      <c r="H14323" s="3" t="s">
        <v>1410</v>
      </c>
      <c r="I14323" s="3" t="s">
        <v>6246</v>
      </c>
      <c r="J14323" s="3" t="s">
        <v>1412</v>
      </c>
      <c r="K14323" s="3" t="s">
        <v>272</v>
      </c>
      <c r="L14323" s="3">
        <v>1.0</v>
      </c>
      <c r="M14323" s="3" t="s">
        <v>25</v>
      </c>
      <c r="N14323" s="3" t="s">
        <v>82</v>
      </c>
      <c r="O14323" s="3" t="s">
        <v>371</v>
      </c>
      <c r="P14323" s="4">
        <v>24974.0</v>
      </c>
      <c r="Q14323" s="3" t="s">
        <v>52</v>
      </c>
      <c r="S14323" s="3" t="s">
        <v>34</v>
      </c>
    </row>
    <row r="14324">
      <c r="A14324" s="2">
        <v>42318.714907407404</v>
      </c>
      <c r="B14324" s="3">
        <v>32.0</v>
      </c>
      <c r="C14324" s="3" t="s">
        <v>12673</v>
      </c>
      <c r="D14324" s="3">
        <v>62.0</v>
      </c>
      <c r="E14324" s="3" t="s">
        <v>12765</v>
      </c>
      <c r="F14324" s="3">
        <v>4.0</v>
      </c>
      <c r="G14324" s="3">
        <v>5.0</v>
      </c>
      <c r="H14324" s="3" t="s">
        <v>1410</v>
      </c>
      <c r="I14324" s="3" t="s">
        <v>6246</v>
      </c>
      <c r="J14324" s="3" t="s">
        <v>1412</v>
      </c>
      <c r="K14324" s="3" t="s">
        <v>24</v>
      </c>
      <c r="L14324" s="3">
        <v>2.0</v>
      </c>
      <c r="M14324" s="3" t="s">
        <v>30</v>
      </c>
      <c r="N14324" s="3" t="s">
        <v>13188</v>
      </c>
      <c r="O14324" s="3" t="s">
        <v>4514</v>
      </c>
      <c r="P14324" s="4">
        <v>34174.0</v>
      </c>
      <c r="Q14324" s="3" t="s">
        <v>191</v>
      </c>
      <c r="S14324" s="3" t="s">
        <v>34</v>
      </c>
    </row>
    <row r="14325">
      <c r="A14325" s="2">
        <v>42318.714907407404</v>
      </c>
      <c r="B14325" s="3">
        <v>32.0</v>
      </c>
      <c r="C14325" s="3" t="s">
        <v>12673</v>
      </c>
      <c r="D14325" s="3">
        <v>62.0</v>
      </c>
      <c r="E14325" s="3" t="s">
        <v>12765</v>
      </c>
      <c r="F14325" s="3">
        <v>4.0</v>
      </c>
      <c r="G14325" s="3">
        <v>5.0</v>
      </c>
      <c r="H14325" s="3" t="s">
        <v>1410</v>
      </c>
      <c r="I14325" s="3" t="s">
        <v>6246</v>
      </c>
      <c r="J14325" s="3" t="s">
        <v>1412</v>
      </c>
      <c r="K14325" s="3" t="s">
        <v>24</v>
      </c>
      <c r="L14325" s="3">
        <v>3.0</v>
      </c>
      <c r="M14325" s="3" t="s">
        <v>25</v>
      </c>
      <c r="N14325" s="3" t="s">
        <v>4663</v>
      </c>
      <c r="O14325" s="3" t="s">
        <v>477</v>
      </c>
      <c r="P14325" s="4">
        <v>30363.0</v>
      </c>
      <c r="Q14325" s="3" t="s">
        <v>37</v>
      </c>
      <c r="S14325" s="3" t="s">
        <v>34</v>
      </c>
    </row>
    <row r="14326">
      <c r="A14326" s="2">
        <v>42318.714907407404</v>
      </c>
      <c r="B14326" s="3">
        <v>32.0</v>
      </c>
      <c r="C14326" s="3" t="s">
        <v>12673</v>
      </c>
      <c r="D14326" s="3">
        <v>62.0</v>
      </c>
      <c r="E14326" s="3" t="s">
        <v>12765</v>
      </c>
      <c r="F14326" s="3">
        <v>4.0</v>
      </c>
      <c r="G14326" s="3">
        <v>5.0</v>
      </c>
      <c r="H14326" s="3" t="s">
        <v>1410</v>
      </c>
      <c r="I14326" s="3" t="s">
        <v>6246</v>
      </c>
      <c r="J14326" s="3" t="s">
        <v>1412</v>
      </c>
      <c r="K14326" s="3" t="s">
        <v>24</v>
      </c>
      <c r="L14326" s="3">
        <v>4.0</v>
      </c>
      <c r="M14326" s="3" t="s">
        <v>30</v>
      </c>
      <c r="N14326" s="3" t="s">
        <v>13189</v>
      </c>
      <c r="O14326" s="3" t="s">
        <v>946</v>
      </c>
      <c r="P14326" s="4">
        <v>31624.0</v>
      </c>
      <c r="Q14326" s="3" t="s">
        <v>72</v>
      </c>
      <c r="S14326" s="3" t="s">
        <v>34</v>
      </c>
    </row>
    <row r="14327">
      <c r="A14327" s="2">
        <v>42318.714907407404</v>
      </c>
      <c r="B14327" s="3">
        <v>32.0</v>
      </c>
      <c r="C14327" s="3" t="s">
        <v>12673</v>
      </c>
      <c r="D14327" s="3">
        <v>62.0</v>
      </c>
      <c r="E14327" s="3" t="s">
        <v>12765</v>
      </c>
      <c r="F14327" s="3">
        <v>4.0</v>
      </c>
      <c r="G14327" s="3">
        <v>5.0</v>
      </c>
      <c r="H14327" s="3" t="s">
        <v>1410</v>
      </c>
      <c r="I14327" s="3" t="s">
        <v>6246</v>
      </c>
      <c r="J14327" s="3" t="s">
        <v>1412</v>
      </c>
      <c r="K14327" s="3" t="s">
        <v>24</v>
      </c>
      <c r="L14327" s="3">
        <v>5.0</v>
      </c>
      <c r="M14327" s="3" t="s">
        <v>25</v>
      </c>
      <c r="N14327" s="3" t="s">
        <v>13190</v>
      </c>
      <c r="O14327" s="3" t="s">
        <v>533</v>
      </c>
      <c r="P14327" s="4">
        <v>31226.0</v>
      </c>
      <c r="Q14327" s="3" t="s">
        <v>712</v>
      </c>
      <c r="S14327" s="3" t="s">
        <v>34</v>
      </c>
    </row>
    <row r="14328">
      <c r="A14328" s="2">
        <v>42318.714907407404</v>
      </c>
      <c r="B14328" s="3">
        <v>32.0</v>
      </c>
      <c r="C14328" s="3" t="s">
        <v>12673</v>
      </c>
      <c r="D14328" s="3">
        <v>62.0</v>
      </c>
      <c r="E14328" s="3" t="s">
        <v>12765</v>
      </c>
      <c r="F14328" s="3">
        <v>4.0</v>
      </c>
      <c r="G14328" s="3">
        <v>5.0</v>
      </c>
      <c r="H14328" s="3" t="s">
        <v>1410</v>
      </c>
      <c r="I14328" s="3" t="s">
        <v>6246</v>
      </c>
      <c r="J14328" s="3" t="s">
        <v>1412</v>
      </c>
      <c r="K14328" s="3" t="s">
        <v>24</v>
      </c>
      <c r="L14328" s="3">
        <v>6.0</v>
      </c>
      <c r="M14328" s="3" t="s">
        <v>30</v>
      </c>
      <c r="N14328" s="3" t="s">
        <v>13191</v>
      </c>
      <c r="O14328" s="3" t="s">
        <v>1263</v>
      </c>
      <c r="P14328" s="4">
        <v>32013.0</v>
      </c>
      <c r="Q14328" s="3" t="s">
        <v>40</v>
      </c>
      <c r="S14328" s="3" t="s">
        <v>34</v>
      </c>
    </row>
    <row r="14329">
      <c r="A14329" s="2">
        <v>42318.714907407404</v>
      </c>
      <c r="B14329" s="3">
        <v>32.0</v>
      </c>
      <c r="C14329" s="3" t="s">
        <v>12673</v>
      </c>
      <c r="D14329" s="3">
        <v>62.0</v>
      </c>
      <c r="E14329" s="3" t="s">
        <v>12765</v>
      </c>
      <c r="F14329" s="3">
        <v>4.0</v>
      </c>
      <c r="G14329" s="3">
        <v>5.0</v>
      </c>
      <c r="H14329" s="3" t="s">
        <v>1410</v>
      </c>
      <c r="I14329" s="3" t="s">
        <v>6246</v>
      </c>
      <c r="J14329" s="3" t="s">
        <v>1412</v>
      </c>
      <c r="K14329" s="3" t="s">
        <v>24</v>
      </c>
      <c r="L14329" s="3">
        <v>7.0</v>
      </c>
      <c r="M14329" s="3" t="s">
        <v>25</v>
      </c>
      <c r="N14329" s="3" t="s">
        <v>1764</v>
      </c>
      <c r="O14329" s="3" t="s">
        <v>1456</v>
      </c>
      <c r="P14329" s="4">
        <v>32723.0</v>
      </c>
      <c r="Q14329" s="3" t="s">
        <v>40</v>
      </c>
      <c r="S14329" s="3" t="s">
        <v>34</v>
      </c>
    </row>
    <row r="14330">
      <c r="A14330" s="2">
        <v>42318.714907407404</v>
      </c>
      <c r="B14330" s="3">
        <v>32.0</v>
      </c>
      <c r="C14330" s="3" t="s">
        <v>12673</v>
      </c>
      <c r="D14330" s="3">
        <v>62.0</v>
      </c>
      <c r="E14330" s="3" t="s">
        <v>12765</v>
      </c>
      <c r="F14330" s="3">
        <v>4.0</v>
      </c>
      <c r="G14330" s="3">
        <v>5.0</v>
      </c>
      <c r="H14330" s="3" t="s">
        <v>1410</v>
      </c>
      <c r="I14330" s="3" t="s">
        <v>6246</v>
      </c>
      <c r="J14330" s="3" t="s">
        <v>1412</v>
      </c>
      <c r="K14330" s="3" t="s">
        <v>24</v>
      </c>
      <c r="L14330" s="3">
        <v>8.0</v>
      </c>
      <c r="M14330" s="3" t="s">
        <v>30</v>
      </c>
      <c r="N14330" s="3" t="s">
        <v>13189</v>
      </c>
      <c r="O14330" s="3" t="s">
        <v>440</v>
      </c>
      <c r="P14330" s="4">
        <v>33589.0</v>
      </c>
      <c r="Q14330" s="3" t="s">
        <v>28</v>
      </c>
      <c r="S14330" s="3" t="s">
        <v>34</v>
      </c>
    </row>
    <row r="14331">
      <c r="A14331" s="2">
        <v>42318.714907407404</v>
      </c>
      <c r="B14331" s="3">
        <v>32.0</v>
      </c>
      <c r="C14331" s="3" t="s">
        <v>12673</v>
      </c>
      <c r="D14331" s="3">
        <v>62.0</v>
      </c>
      <c r="E14331" s="3" t="s">
        <v>12765</v>
      </c>
      <c r="F14331" s="3">
        <v>4.0</v>
      </c>
      <c r="G14331" s="3">
        <v>5.0</v>
      </c>
      <c r="H14331" s="3" t="s">
        <v>1410</v>
      </c>
      <c r="I14331" s="3" t="s">
        <v>6246</v>
      </c>
      <c r="J14331" s="3" t="s">
        <v>1412</v>
      </c>
      <c r="K14331" s="3" t="s">
        <v>24</v>
      </c>
      <c r="L14331" s="3">
        <v>9.0</v>
      </c>
      <c r="M14331" s="3" t="s">
        <v>25</v>
      </c>
      <c r="N14331" s="3" t="s">
        <v>835</v>
      </c>
      <c r="O14331" s="3" t="s">
        <v>871</v>
      </c>
      <c r="P14331" s="4">
        <v>25572.0</v>
      </c>
      <c r="Q14331" s="3" t="s">
        <v>79</v>
      </c>
      <c r="S14331" s="3" t="s">
        <v>34</v>
      </c>
    </row>
    <row r="14332">
      <c r="A14332" s="2">
        <v>42318.714907407404</v>
      </c>
      <c r="B14332" s="3">
        <v>32.0</v>
      </c>
      <c r="C14332" s="3" t="s">
        <v>12673</v>
      </c>
      <c r="D14332" s="3">
        <v>62.0</v>
      </c>
      <c r="E14332" s="3" t="s">
        <v>12765</v>
      </c>
      <c r="F14332" s="3">
        <v>4.0</v>
      </c>
      <c r="G14332" s="3">
        <v>5.0</v>
      </c>
      <c r="H14332" s="3" t="s">
        <v>1410</v>
      </c>
      <c r="I14332" s="3" t="s">
        <v>6246</v>
      </c>
      <c r="J14332" s="3" t="s">
        <v>1412</v>
      </c>
      <c r="K14332" s="3" t="s">
        <v>24</v>
      </c>
      <c r="L14332" s="3">
        <v>10.0</v>
      </c>
      <c r="M14332" s="3" t="s">
        <v>30</v>
      </c>
      <c r="N14332" s="3" t="s">
        <v>13192</v>
      </c>
      <c r="O14332" s="3" t="s">
        <v>1360</v>
      </c>
      <c r="P14332" s="4">
        <v>23275.0</v>
      </c>
      <c r="Q14332" s="3" t="s">
        <v>132</v>
      </c>
      <c r="S14332" s="3" t="s">
        <v>34</v>
      </c>
    </row>
    <row r="14333">
      <c r="A14333" s="2">
        <v>42318.714907407404</v>
      </c>
      <c r="B14333" s="3">
        <v>32.0</v>
      </c>
      <c r="C14333" s="3" t="s">
        <v>12673</v>
      </c>
      <c r="D14333" s="3">
        <v>62.0</v>
      </c>
      <c r="E14333" s="3" t="s">
        <v>12765</v>
      </c>
      <c r="F14333" s="3">
        <v>4.0</v>
      </c>
      <c r="G14333" s="3">
        <v>5.0</v>
      </c>
      <c r="H14333" s="3" t="s">
        <v>1410</v>
      </c>
      <c r="I14333" s="3" t="s">
        <v>6246</v>
      </c>
      <c r="J14333" s="3" t="s">
        <v>1412</v>
      </c>
      <c r="K14333" s="3" t="s">
        <v>24</v>
      </c>
      <c r="L14333" s="3">
        <v>11.0</v>
      </c>
      <c r="M14333" s="3" t="s">
        <v>25</v>
      </c>
      <c r="N14333" s="3" t="s">
        <v>13193</v>
      </c>
      <c r="O14333" s="3" t="s">
        <v>359</v>
      </c>
      <c r="P14333" s="4">
        <v>22264.0</v>
      </c>
      <c r="Q14333" s="3" t="s">
        <v>60</v>
      </c>
      <c r="S14333" s="3" t="s">
        <v>34</v>
      </c>
    </row>
    <row r="14334">
      <c r="A14334" s="2">
        <v>42318.714907407404</v>
      </c>
      <c r="B14334" s="3">
        <v>32.0</v>
      </c>
      <c r="C14334" s="3" t="s">
        <v>12673</v>
      </c>
      <c r="D14334" s="3">
        <v>62.0</v>
      </c>
      <c r="E14334" s="3" t="s">
        <v>12765</v>
      </c>
      <c r="F14334" s="3">
        <v>4.0</v>
      </c>
      <c r="G14334" s="3">
        <v>5.0</v>
      </c>
      <c r="H14334" s="3" t="s">
        <v>1410</v>
      </c>
      <c r="I14334" s="3" t="s">
        <v>6246</v>
      </c>
      <c r="J14334" s="3" t="s">
        <v>1412</v>
      </c>
      <c r="K14334" s="3" t="s">
        <v>24</v>
      </c>
      <c r="L14334" s="3">
        <v>12.0</v>
      </c>
      <c r="M14334" s="3" t="s">
        <v>30</v>
      </c>
      <c r="N14334" s="3" t="s">
        <v>13194</v>
      </c>
      <c r="O14334" s="3" t="s">
        <v>1239</v>
      </c>
      <c r="P14334" s="4">
        <v>32253.0</v>
      </c>
      <c r="Q14334" s="3" t="s">
        <v>191</v>
      </c>
      <c r="S14334" s="3" t="s">
        <v>34</v>
      </c>
    </row>
    <row r="14335">
      <c r="A14335" s="2">
        <v>42318.714907407404</v>
      </c>
      <c r="B14335" s="3">
        <v>32.0</v>
      </c>
      <c r="C14335" s="3" t="s">
        <v>12673</v>
      </c>
      <c r="D14335" s="3">
        <v>62.0</v>
      </c>
      <c r="E14335" s="3" t="s">
        <v>12765</v>
      </c>
      <c r="F14335" s="3">
        <v>4.0</v>
      </c>
      <c r="G14335" s="3">
        <v>5.0</v>
      </c>
      <c r="H14335" s="3" t="s">
        <v>1410</v>
      </c>
      <c r="I14335" s="3" t="s">
        <v>6246</v>
      </c>
      <c r="J14335" s="3" t="s">
        <v>1412</v>
      </c>
      <c r="K14335" s="3" t="s">
        <v>24</v>
      </c>
      <c r="L14335" s="3">
        <v>13.0</v>
      </c>
      <c r="M14335" s="3" t="s">
        <v>25</v>
      </c>
      <c r="N14335" s="3" t="s">
        <v>13195</v>
      </c>
      <c r="O14335" s="3" t="s">
        <v>251</v>
      </c>
      <c r="P14335" s="4">
        <v>27518.0</v>
      </c>
      <c r="Q14335" s="3" t="s">
        <v>247</v>
      </c>
      <c r="S14335" s="3" t="s">
        <v>34</v>
      </c>
    </row>
    <row r="14336">
      <c r="A14336" s="2">
        <v>42318.714907407404</v>
      </c>
      <c r="B14336" s="3">
        <v>32.0</v>
      </c>
      <c r="C14336" s="3" t="s">
        <v>12673</v>
      </c>
      <c r="D14336" s="3">
        <v>62.0</v>
      </c>
      <c r="E14336" s="3" t="s">
        <v>12765</v>
      </c>
      <c r="F14336" s="3">
        <v>4.0</v>
      </c>
      <c r="G14336" s="3">
        <v>5.0</v>
      </c>
      <c r="H14336" s="3" t="s">
        <v>1410</v>
      </c>
      <c r="I14336" s="3" t="s">
        <v>6246</v>
      </c>
      <c r="J14336" s="3" t="s">
        <v>1412</v>
      </c>
      <c r="K14336" s="3" t="s">
        <v>24</v>
      </c>
      <c r="L14336" s="3">
        <v>14.0</v>
      </c>
      <c r="M14336" s="3" t="s">
        <v>30</v>
      </c>
      <c r="N14336" s="3" t="s">
        <v>13196</v>
      </c>
      <c r="O14336" s="3" t="s">
        <v>1012</v>
      </c>
      <c r="P14336" s="4">
        <v>29288.0</v>
      </c>
      <c r="Q14336" s="3" t="s">
        <v>37</v>
      </c>
      <c r="S14336" s="3" t="s">
        <v>34</v>
      </c>
    </row>
    <row r="14337">
      <c r="A14337" s="2">
        <v>42318.714907407404</v>
      </c>
      <c r="B14337" s="3">
        <v>32.0</v>
      </c>
      <c r="C14337" s="3" t="s">
        <v>12673</v>
      </c>
      <c r="D14337" s="3">
        <v>62.0</v>
      </c>
      <c r="E14337" s="3" t="s">
        <v>12765</v>
      </c>
      <c r="F14337" s="3">
        <v>4.0</v>
      </c>
      <c r="G14337" s="3">
        <v>5.0</v>
      </c>
      <c r="H14337" s="3" t="s">
        <v>1410</v>
      </c>
      <c r="I14337" s="3" t="s">
        <v>6246</v>
      </c>
      <c r="J14337" s="3" t="s">
        <v>1412</v>
      </c>
      <c r="K14337" s="3" t="s">
        <v>24</v>
      </c>
      <c r="L14337" s="3">
        <v>15.0</v>
      </c>
      <c r="M14337" s="3" t="s">
        <v>25</v>
      </c>
      <c r="N14337" s="3" t="s">
        <v>13197</v>
      </c>
      <c r="O14337" s="3" t="s">
        <v>104</v>
      </c>
      <c r="P14337" s="4">
        <v>19131.0</v>
      </c>
      <c r="Q14337" s="3" t="s">
        <v>209</v>
      </c>
      <c r="S14337" s="3" t="s">
        <v>34</v>
      </c>
    </row>
    <row r="14338">
      <c r="A14338" s="2">
        <v>42318.714907407404</v>
      </c>
      <c r="B14338" s="3">
        <v>32.0</v>
      </c>
      <c r="C14338" s="3" t="s">
        <v>12673</v>
      </c>
      <c r="D14338" s="3">
        <v>62.0</v>
      </c>
      <c r="E14338" s="3" t="s">
        <v>12765</v>
      </c>
      <c r="F14338" s="3">
        <v>4.0</v>
      </c>
      <c r="G14338" s="3">
        <v>5.0</v>
      </c>
      <c r="H14338" s="3" t="s">
        <v>1410</v>
      </c>
      <c r="I14338" s="3" t="s">
        <v>6246</v>
      </c>
      <c r="J14338" s="3" t="s">
        <v>1412</v>
      </c>
      <c r="K14338" s="3" t="s">
        <v>24</v>
      </c>
      <c r="L14338" s="3">
        <v>16.0</v>
      </c>
      <c r="M14338" s="3" t="s">
        <v>30</v>
      </c>
      <c r="N14338" s="3" t="s">
        <v>13198</v>
      </c>
      <c r="O14338" s="3" t="s">
        <v>1280</v>
      </c>
      <c r="P14338" s="4">
        <v>16600.0</v>
      </c>
      <c r="Q14338" s="3" t="s">
        <v>113</v>
      </c>
      <c r="S14338" s="3" t="s">
        <v>34</v>
      </c>
    </row>
    <row r="14339">
      <c r="A14339" s="2">
        <v>42318.714907407404</v>
      </c>
      <c r="B14339" s="3">
        <v>32.0</v>
      </c>
      <c r="C14339" s="3" t="s">
        <v>12673</v>
      </c>
      <c r="D14339" s="3">
        <v>62.0</v>
      </c>
      <c r="E14339" s="3" t="s">
        <v>12765</v>
      </c>
      <c r="F14339" s="3">
        <v>4.0</v>
      </c>
      <c r="G14339" s="3">
        <v>5.0</v>
      </c>
      <c r="H14339" s="3" t="s">
        <v>1410</v>
      </c>
      <c r="I14339" s="3" t="s">
        <v>6246</v>
      </c>
      <c r="J14339" s="3" t="s">
        <v>1412</v>
      </c>
      <c r="K14339" s="3" t="s">
        <v>24</v>
      </c>
      <c r="L14339" s="3">
        <v>17.0</v>
      </c>
      <c r="M14339" s="3" t="s">
        <v>25</v>
      </c>
      <c r="N14339" s="3" t="s">
        <v>5575</v>
      </c>
      <c r="O14339" s="3" t="s">
        <v>65</v>
      </c>
      <c r="P14339" s="4">
        <v>32787.0</v>
      </c>
      <c r="Q14339" s="3" t="s">
        <v>1205</v>
      </c>
      <c r="S14339" s="3" t="s">
        <v>34</v>
      </c>
    </row>
    <row r="14340">
      <c r="A14340" s="2">
        <v>42318.714907407404</v>
      </c>
      <c r="B14340" s="3">
        <v>32.0</v>
      </c>
      <c r="C14340" s="3" t="s">
        <v>12673</v>
      </c>
      <c r="D14340" s="3">
        <v>62.0</v>
      </c>
      <c r="E14340" s="3" t="s">
        <v>12765</v>
      </c>
      <c r="F14340" s="3">
        <v>4.0</v>
      </c>
      <c r="G14340" s="3">
        <v>5.0</v>
      </c>
      <c r="H14340" s="3" t="s">
        <v>1410</v>
      </c>
      <c r="I14340" s="3" t="s">
        <v>6246</v>
      </c>
      <c r="J14340" s="3" t="s">
        <v>1412</v>
      </c>
      <c r="K14340" s="3" t="s">
        <v>24</v>
      </c>
      <c r="L14340" s="3">
        <v>18.0</v>
      </c>
      <c r="M14340" s="3" t="s">
        <v>30</v>
      </c>
      <c r="N14340" s="3" t="s">
        <v>13199</v>
      </c>
      <c r="O14340" s="3" t="s">
        <v>639</v>
      </c>
      <c r="P14340" s="4">
        <v>16971.0</v>
      </c>
      <c r="Q14340" s="3" t="s">
        <v>49</v>
      </c>
      <c r="S14340" s="3" t="s">
        <v>34</v>
      </c>
    </row>
    <row r="14341">
      <c r="A14341" s="2">
        <v>42318.714907407404</v>
      </c>
      <c r="B14341" s="3">
        <v>32.0</v>
      </c>
      <c r="C14341" s="3" t="s">
        <v>12673</v>
      </c>
      <c r="D14341" s="3">
        <v>62.0</v>
      </c>
      <c r="E14341" s="3" t="s">
        <v>12765</v>
      </c>
      <c r="F14341" s="3">
        <v>4.0</v>
      </c>
      <c r="G14341" s="3">
        <v>5.0</v>
      </c>
      <c r="H14341" s="3" t="s">
        <v>1410</v>
      </c>
      <c r="I14341" s="3" t="s">
        <v>6246</v>
      </c>
      <c r="J14341" s="3" t="s">
        <v>1412</v>
      </c>
      <c r="K14341" s="3" t="s">
        <v>24</v>
      </c>
      <c r="L14341" s="3">
        <v>19.0</v>
      </c>
      <c r="M14341" s="3" t="s">
        <v>25</v>
      </c>
      <c r="N14341" s="3" t="s">
        <v>13188</v>
      </c>
      <c r="O14341" s="3" t="s">
        <v>13200</v>
      </c>
      <c r="P14341" s="4">
        <v>24495.0</v>
      </c>
      <c r="Q14341" s="3" t="s">
        <v>40</v>
      </c>
      <c r="S14341" s="3" t="s">
        <v>34</v>
      </c>
    </row>
    <row r="14342">
      <c r="A14342" s="2">
        <v>42318.714907407404</v>
      </c>
      <c r="B14342" s="3">
        <v>32.0</v>
      </c>
      <c r="C14342" s="3" t="s">
        <v>12673</v>
      </c>
      <c r="D14342" s="3">
        <v>62.0</v>
      </c>
      <c r="E14342" s="3" t="s">
        <v>12765</v>
      </c>
      <c r="F14342" s="3">
        <v>4.0</v>
      </c>
      <c r="G14342" s="3">
        <v>5.0</v>
      </c>
      <c r="H14342" s="3" t="s">
        <v>1410</v>
      </c>
      <c r="I14342" s="3" t="s">
        <v>6246</v>
      </c>
      <c r="J14342" s="3" t="s">
        <v>1412</v>
      </c>
      <c r="K14342" s="3" t="s">
        <v>24</v>
      </c>
      <c r="L14342" s="3">
        <v>20.0</v>
      </c>
      <c r="M14342" s="3" t="s">
        <v>30</v>
      </c>
      <c r="N14342" s="3" t="s">
        <v>13193</v>
      </c>
      <c r="O14342" s="3" t="s">
        <v>815</v>
      </c>
      <c r="P14342" s="4">
        <v>22493.0</v>
      </c>
      <c r="Q14342" s="3" t="s">
        <v>132</v>
      </c>
      <c r="S14342" s="3" t="s">
        <v>34</v>
      </c>
    </row>
    <row r="14343">
      <c r="A14343" s="2">
        <v>42318.714907407404</v>
      </c>
      <c r="B14343" s="3">
        <v>32.0</v>
      </c>
      <c r="C14343" s="3" t="s">
        <v>12673</v>
      </c>
      <c r="D14343" s="3">
        <v>62.0</v>
      </c>
      <c r="E14343" s="3" t="s">
        <v>12765</v>
      </c>
      <c r="F14343" s="3">
        <v>4.0</v>
      </c>
      <c r="G14343" s="3">
        <v>5.0</v>
      </c>
      <c r="H14343" s="3" t="s">
        <v>1410</v>
      </c>
      <c r="I14343" s="3" t="s">
        <v>6246</v>
      </c>
      <c r="J14343" s="3" t="s">
        <v>1412</v>
      </c>
      <c r="K14343" s="3" t="s">
        <v>24</v>
      </c>
      <c r="L14343" s="3">
        <v>21.0</v>
      </c>
      <c r="M14343" s="3" t="s">
        <v>25</v>
      </c>
      <c r="N14343" s="3" t="s">
        <v>11622</v>
      </c>
      <c r="O14343" s="3" t="s">
        <v>180</v>
      </c>
      <c r="P14343" s="4">
        <v>19317.0</v>
      </c>
      <c r="Q14343" s="3" t="s">
        <v>86</v>
      </c>
      <c r="S14343" s="3" t="s">
        <v>34</v>
      </c>
    </row>
    <row r="14344">
      <c r="A14344" s="2">
        <v>42318.714907407404</v>
      </c>
      <c r="B14344" s="3">
        <v>32.0</v>
      </c>
      <c r="C14344" s="3" t="s">
        <v>12673</v>
      </c>
      <c r="D14344" s="3">
        <v>62.0</v>
      </c>
      <c r="E14344" s="3" t="s">
        <v>12765</v>
      </c>
      <c r="F14344" s="3">
        <v>4.0</v>
      </c>
      <c r="G14344" s="3">
        <v>5.0</v>
      </c>
      <c r="H14344" s="3" t="s">
        <v>1410</v>
      </c>
      <c r="I14344" s="3" t="s">
        <v>6246</v>
      </c>
      <c r="J14344" s="3" t="s">
        <v>1412</v>
      </c>
      <c r="K14344" s="3" t="s">
        <v>24</v>
      </c>
      <c r="L14344" s="3">
        <v>22.0</v>
      </c>
      <c r="M14344" s="3" t="s">
        <v>30</v>
      </c>
      <c r="N14344" s="3" t="s">
        <v>13201</v>
      </c>
      <c r="O14344" s="3" t="s">
        <v>368</v>
      </c>
      <c r="P14344" s="4">
        <v>14641.0</v>
      </c>
      <c r="Q14344" s="3" t="s">
        <v>49</v>
      </c>
      <c r="S14344" s="3" t="s">
        <v>34</v>
      </c>
    </row>
    <row r="14345">
      <c r="A14345" s="2">
        <v>42318.714907407404</v>
      </c>
      <c r="B14345" s="3">
        <v>32.0</v>
      </c>
      <c r="C14345" s="3" t="s">
        <v>12673</v>
      </c>
      <c r="D14345" s="3">
        <v>62.0</v>
      </c>
      <c r="E14345" s="3" t="s">
        <v>12765</v>
      </c>
      <c r="F14345" s="3">
        <v>4.0</v>
      </c>
      <c r="G14345" s="3">
        <v>5.0</v>
      </c>
      <c r="H14345" s="3" t="s">
        <v>1410</v>
      </c>
      <c r="I14345" s="3" t="s">
        <v>6246</v>
      </c>
      <c r="J14345" s="3" t="s">
        <v>1412</v>
      </c>
      <c r="K14345" s="3" t="s">
        <v>24</v>
      </c>
      <c r="L14345" s="3">
        <v>23.0</v>
      </c>
      <c r="M14345" s="3" t="s">
        <v>25</v>
      </c>
      <c r="N14345" s="3" t="s">
        <v>4707</v>
      </c>
      <c r="O14345" s="3" t="s">
        <v>13202</v>
      </c>
      <c r="P14345" s="4">
        <v>31867.0</v>
      </c>
      <c r="Q14345" s="3" t="s">
        <v>191</v>
      </c>
      <c r="S14345" s="3" t="s">
        <v>34</v>
      </c>
    </row>
    <row r="14346">
      <c r="A14346" s="2">
        <v>42318.714907407404</v>
      </c>
      <c r="B14346" s="3">
        <v>32.0</v>
      </c>
      <c r="C14346" s="3" t="s">
        <v>12673</v>
      </c>
      <c r="D14346" s="3">
        <v>62.0</v>
      </c>
      <c r="E14346" s="3" t="s">
        <v>12765</v>
      </c>
      <c r="F14346" s="3">
        <v>4.0</v>
      </c>
      <c r="G14346" s="3">
        <v>5.0</v>
      </c>
      <c r="H14346" s="3" t="s">
        <v>1410</v>
      </c>
      <c r="I14346" s="3" t="s">
        <v>6246</v>
      </c>
      <c r="J14346" s="3" t="s">
        <v>1412</v>
      </c>
      <c r="K14346" s="3" t="s">
        <v>24</v>
      </c>
      <c r="L14346" s="3">
        <v>24.0</v>
      </c>
      <c r="M14346" s="3" t="s">
        <v>30</v>
      </c>
      <c r="N14346" s="3" t="s">
        <v>13197</v>
      </c>
      <c r="O14346" s="3" t="s">
        <v>81</v>
      </c>
      <c r="P14346" s="4">
        <v>19746.0</v>
      </c>
      <c r="Q14346" s="3" t="s">
        <v>209</v>
      </c>
      <c r="S14346" s="3" t="s">
        <v>34</v>
      </c>
    </row>
    <row r="14347">
      <c r="A14347" s="2">
        <v>42318.714907407404</v>
      </c>
      <c r="B14347" s="3">
        <v>32.0</v>
      </c>
      <c r="C14347" s="3" t="s">
        <v>12673</v>
      </c>
      <c r="D14347" s="3">
        <v>62.0</v>
      </c>
      <c r="E14347" s="3" t="s">
        <v>12765</v>
      </c>
      <c r="F14347" s="3">
        <v>4.0</v>
      </c>
      <c r="G14347" s="3">
        <v>5.0</v>
      </c>
      <c r="H14347" s="3" t="s">
        <v>1410</v>
      </c>
      <c r="I14347" s="3" t="s">
        <v>6246</v>
      </c>
      <c r="J14347" s="3" t="s">
        <v>1412</v>
      </c>
      <c r="K14347" s="3" t="s">
        <v>24</v>
      </c>
      <c r="L14347" s="3">
        <v>25.0</v>
      </c>
      <c r="M14347" s="3" t="s">
        <v>25</v>
      </c>
      <c r="N14347" s="3" t="s">
        <v>13075</v>
      </c>
      <c r="O14347" s="3" t="s">
        <v>141</v>
      </c>
      <c r="P14347" s="4">
        <v>29636.0</v>
      </c>
      <c r="Q14347" s="3" t="s">
        <v>169</v>
      </c>
      <c r="S14347" s="3" t="s">
        <v>34</v>
      </c>
    </row>
    <row r="14348">
      <c r="A14348" s="2">
        <v>42318.714907407404</v>
      </c>
      <c r="B14348" s="3">
        <v>32.0</v>
      </c>
      <c r="C14348" s="3" t="s">
        <v>12673</v>
      </c>
      <c r="D14348" s="3">
        <v>62.0</v>
      </c>
      <c r="E14348" s="3" t="s">
        <v>12765</v>
      </c>
      <c r="F14348" s="3">
        <v>4.0</v>
      </c>
      <c r="G14348" s="3">
        <v>5.0</v>
      </c>
      <c r="H14348" s="3" t="s">
        <v>1410</v>
      </c>
      <c r="I14348" s="3" t="s">
        <v>6246</v>
      </c>
      <c r="J14348" s="3" t="s">
        <v>1412</v>
      </c>
      <c r="K14348" s="3" t="s">
        <v>24</v>
      </c>
      <c r="L14348" s="3">
        <v>26.0</v>
      </c>
      <c r="M14348" s="3" t="s">
        <v>30</v>
      </c>
      <c r="N14348" s="3" t="s">
        <v>13203</v>
      </c>
      <c r="O14348" s="3" t="s">
        <v>283</v>
      </c>
      <c r="P14348" s="4">
        <v>23252.0</v>
      </c>
      <c r="Q14348" s="3" t="s">
        <v>40</v>
      </c>
      <c r="S14348" s="3" t="s">
        <v>34</v>
      </c>
    </row>
    <row r="14349">
      <c r="A14349" s="2">
        <v>42318.714907407404</v>
      </c>
      <c r="B14349" s="3">
        <v>32.0</v>
      </c>
      <c r="C14349" s="3" t="s">
        <v>12673</v>
      </c>
      <c r="D14349" s="3">
        <v>62.0</v>
      </c>
      <c r="E14349" s="3" t="s">
        <v>12765</v>
      </c>
      <c r="F14349" s="3">
        <v>4.0</v>
      </c>
      <c r="G14349" s="3">
        <v>5.0</v>
      </c>
      <c r="H14349" s="3" t="s">
        <v>1410</v>
      </c>
      <c r="I14349" s="3" t="s">
        <v>6246</v>
      </c>
      <c r="J14349" s="3" t="s">
        <v>1412</v>
      </c>
      <c r="K14349" s="3" t="s">
        <v>24</v>
      </c>
      <c r="L14349" s="3">
        <v>27.0</v>
      </c>
      <c r="M14349" s="3" t="s">
        <v>25</v>
      </c>
      <c r="N14349" s="3" t="s">
        <v>13115</v>
      </c>
      <c r="O14349" s="3" t="s">
        <v>13204</v>
      </c>
      <c r="P14349" s="4">
        <v>35191.0</v>
      </c>
      <c r="Q14349" s="3" t="s">
        <v>191</v>
      </c>
      <c r="S14349" s="3" t="s">
        <v>34</v>
      </c>
    </row>
    <row r="14350">
      <c r="A14350" s="2">
        <v>42318.714907407404</v>
      </c>
      <c r="B14350" s="3">
        <v>32.0</v>
      </c>
      <c r="C14350" s="3" t="s">
        <v>12673</v>
      </c>
      <c r="D14350" s="3">
        <v>62.0</v>
      </c>
      <c r="E14350" s="3" t="s">
        <v>12765</v>
      </c>
      <c r="F14350" s="3">
        <v>4.0</v>
      </c>
      <c r="G14350" s="3">
        <v>5.0</v>
      </c>
      <c r="H14350" s="3" t="s">
        <v>1410</v>
      </c>
      <c r="I14350" s="3" t="s">
        <v>6246</v>
      </c>
      <c r="J14350" s="3" t="s">
        <v>1412</v>
      </c>
      <c r="K14350" s="3" t="s">
        <v>24</v>
      </c>
      <c r="L14350" s="3">
        <v>28.0</v>
      </c>
      <c r="M14350" s="3" t="s">
        <v>30</v>
      </c>
      <c r="N14350" s="3" t="s">
        <v>13205</v>
      </c>
      <c r="O14350" s="3" t="s">
        <v>2221</v>
      </c>
      <c r="P14350" s="4">
        <v>23157.0</v>
      </c>
      <c r="Q14350" s="3" t="s">
        <v>132</v>
      </c>
      <c r="S14350" s="3" t="s">
        <v>34</v>
      </c>
    </row>
    <row r="14351">
      <c r="A14351" s="2">
        <v>42318.714907407404</v>
      </c>
      <c r="B14351" s="3">
        <v>32.0</v>
      </c>
      <c r="C14351" s="3" t="s">
        <v>12673</v>
      </c>
      <c r="D14351" s="3">
        <v>62.0</v>
      </c>
      <c r="E14351" s="3" t="s">
        <v>12765</v>
      </c>
      <c r="F14351" s="3">
        <v>4.0</v>
      </c>
      <c r="G14351" s="3">
        <v>5.0</v>
      </c>
      <c r="H14351" s="3" t="s">
        <v>1410</v>
      </c>
      <c r="I14351" s="3" t="s">
        <v>6246</v>
      </c>
      <c r="J14351" s="3" t="s">
        <v>1412</v>
      </c>
      <c r="K14351" s="3" t="s">
        <v>24</v>
      </c>
      <c r="L14351" s="3">
        <v>29.0</v>
      </c>
      <c r="M14351" s="3" t="s">
        <v>25</v>
      </c>
      <c r="N14351" s="3" t="s">
        <v>13206</v>
      </c>
      <c r="O14351" s="3" t="s">
        <v>65</v>
      </c>
      <c r="P14351" s="4">
        <v>21690.0</v>
      </c>
      <c r="Q14351" s="3" t="s">
        <v>110</v>
      </c>
      <c r="S14351" s="3" t="s">
        <v>34</v>
      </c>
    </row>
    <row r="14352">
      <c r="A14352" s="2">
        <v>42318.714907407404</v>
      </c>
      <c r="B14352" s="3">
        <v>32.0</v>
      </c>
      <c r="C14352" s="3" t="s">
        <v>12673</v>
      </c>
      <c r="D14352" s="3">
        <v>62.0</v>
      </c>
      <c r="E14352" s="3" t="s">
        <v>12765</v>
      </c>
      <c r="F14352" s="3">
        <v>4.0</v>
      </c>
      <c r="G14352" s="3">
        <v>5.0</v>
      </c>
      <c r="H14352" s="3" t="s">
        <v>1410</v>
      </c>
      <c r="I14352" s="3" t="s">
        <v>6246</v>
      </c>
      <c r="J14352" s="3" t="s">
        <v>1412</v>
      </c>
      <c r="K14352" s="3" t="s">
        <v>24</v>
      </c>
      <c r="L14352" s="3">
        <v>30.0</v>
      </c>
      <c r="M14352" s="3" t="s">
        <v>30</v>
      </c>
      <c r="N14352" s="3" t="s">
        <v>13207</v>
      </c>
      <c r="O14352" s="3" t="s">
        <v>7508</v>
      </c>
      <c r="P14352" s="4">
        <v>30935.0</v>
      </c>
      <c r="Q14352" s="3" t="s">
        <v>40</v>
      </c>
      <c r="S14352" s="3" t="s">
        <v>34</v>
      </c>
    </row>
    <row r="14353">
      <c r="A14353" s="2">
        <v>42318.714907407404</v>
      </c>
      <c r="B14353" s="3">
        <v>32.0</v>
      </c>
      <c r="C14353" s="3" t="s">
        <v>12673</v>
      </c>
      <c r="D14353" s="3">
        <v>62.0</v>
      </c>
      <c r="E14353" s="3" t="s">
        <v>12765</v>
      </c>
      <c r="F14353" s="3">
        <v>4.0</v>
      </c>
      <c r="G14353" s="3">
        <v>5.0</v>
      </c>
      <c r="H14353" s="3" t="s">
        <v>1410</v>
      </c>
      <c r="I14353" s="3" t="s">
        <v>6246</v>
      </c>
      <c r="J14353" s="3" t="s">
        <v>1412</v>
      </c>
      <c r="K14353" s="3" t="s">
        <v>24</v>
      </c>
      <c r="L14353" s="3">
        <v>31.0</v>
      </c>
      <c r="M14353" s="3" t="s">
        <v>25</v>
      </c>
      <c r="N14353" s="3" t="s">
        <v>5575</v>
      </c>
      <c r="O14353" s="3" t="s">
        <v>427</v>
      </c>
      <c r="P14353" s="4">
        <v>23284.0</v>
      </c>
      <c r="Q14353" s="3" t="s">
        <v>169</v>
      </c>
      <c r="S14353" s="3" t="s">
        <v>34</v>
      </c>
    </row>
    <row r="14354">
      <c r="A14354" s="2">
        <v>42318.714907407404</v>
      </c>
      <c r="B14354" s="3">
        <v>32.0</v>
      </c>
      <c r="C14354" s="3" t="s">
        <v>12673</v>
      </c>
      <c r="D14354" s="3">
        <v>62.0</v>
      </c>
      <c r="E14354" s="3" t="s">
        <v>12765</v>
      </c>
      <c r="F14354" s="3">
        <v>4.0</v>
      </c>
      <c r="G14354" s="3">
        <v>5.0</v>
      </c>
      <c r="H14354" s="3" t="s">
        <v>1410</v>
      </c>
      <c r="I14354" s="3" t="s">
        <v>6246</v>
      </c>
      <c r="J14354" s="3" t="s">
        <v>1412</v>
      </c>
      <c r="K14354" s="3" t="s">
        <v>24</v>
      </c>
      <c r="L14354" s="3">
        <v>32.0</v>
      </c>
      <c r="M14354" s="3" t="s">
        <v>30</v>
      </c>
      <c r="N14354" s="3" t="s">
        <v>9266</v>
      </c>
      <c r="O14354" s="3" t="s">
        <v>171</v>
      </c>
      <c r="P14354" s="4">
        <v>21107.0</v>
      </c>
      <c r="Q14354" s="3" t="s">
        <v>132</v>
      </c>
      <c r="S14354" s="3" t="s">
        <v>34</v>
      </c>
    </row>
    <row r="14355">
      <c r="A14355" s="2">
        <v>42318.714907407404</v>
      </c>
      <c r="B14355" s="3">
        <v>32.0</v>
      </c>
      <c r="C14355" s="3" t="s">
        <v>12673</v>
      </c>
      <c r="D14355" s="3">
        <v>62.0</v>
      </c>
      <c r="E14355" s="3" t="s">
        <v>12765</v>
      </c>
      <c r="F14355" s="3">
        <v>4.0</v>
      </c>
      <c r="G14355" s="3">
        <v>5.0</v>
      </c>
      <c r="H14355" s="3" t="s">
        <v>1410</v>
      </c>
      <c r="I14355" s="3" t="s">
        <v>6246</v>
      </c>
      <c r="J14355" s="3" t="s">
        <v>1412</v>
      </c>
      <c r="K14355" s="3" t="s">
        <v>24</v>
      </c>
      <c r="L14355" s="3">
        <v>33.0</v>
      </c>
      <c r="M14355" s="3" t="s">
        <v>25</v>
      </c>
      <c r="N14355" s="3" t="s">
        <v>13115</v>
      </c>
      <c r="O14355" s="3" t="s">
        <v>12182</v>
      </c>
      <c r="P14355" s="4">
        <v>34497.0</v>
      </c>
      <c r="Q14355" s="3" t="s">
        <v>191</v>
      </c>
      <c r="S14355" s="3" t="s">
        <v>34</v>
      </c>
    </row>
    <row r="14356">
      <c r="A14356" s="2">
        <v>42318.714907407404</v>
      </c>
      <c r="B14356" s="3">
        <v>32.0</v>
      </c>
      <c r="C14356" s="3" t="s">
        <v>12673</v>
      </c>
      <c r="D14356" s="3">
        <v>62.0</v>
      </c>
      <c r="E14356" s="3" t="s">
        <v>12765</v>
      </c>
      <c r="F14356" s="3">
        <v>4.0</v>
      </c>
      <c r="G14356" s="3">
        <v>5.0</v>
      </c>
      <c r="H14356" s="3" t="s">
        <v>1410</v>
      </c>
      <c r="I14356" s="3" t="s">
        <v>6246</v>
      </c>
      <c r="J14356" s="3" t="s">
        <v>1412</v>
      </c>
      <c r="K14356" s="3" t="s">
        <v>24</v>
      </c>
      <c r="L14356" s="3">
        <v>34.0</v>
      </c>
      <c r="M14356" s="3" t="s">
        <v>30</v>
      </c>
      <c r="N14356" s="3" t="s">
        <v>13208</v>
      </c>
      <c r="O14356" s="3" t="s">
        <v>992</v>
      </c>
      <c r="P14356" s="4">
        <v>29353.0</v>
      </c>
      <c r="Q14356" s="3" t="s">
        <v>40</v>
      </c>
      <c r="S14356" s="3" t="s">
        <v>34</v>
      </c>
    </row>
    <row r="14357">
      <c r="A14357" s="2">
        <v>42318.714907407404</v>
      </c>
      <c r="B14357" s="3">
        <v>32.0</v>
      </c>
      <c r="C14357" s="3" t="s">
        <v>12673</v>
      </c>
      <c r="D14357" s="3">
        <v>62.0</v>
      </c>
      <c r="E14357" s="3" t="s">
        <v>12765</v>
      </c>
      <c r="F14357" s="3">
        <v>4.0</v>
      </c>
      <c r="G14357" s="3">
        <v>5.0</v>
      </c>
      <c r="H14357" s="3" t="s">
        <v>1410</v>
      </c>
      <c r="I14357" s="3" t="s">
        <v>6246</v>
      </c>
      <c r="J14357" s="3" t="s">
        <v>1412</v>
      </c>
      <c r="K14357" s="3" t="s">
        <v>24</v>
      </c>
      <c r="L14357" s="3">
        <v>35.0</v>
      </c>
      <c r="M14357" s="3" t="s">
        <v>25</v>
      </c>
      <c r="N14357" s="3" t="s">
        <v>13209</v>
      </c>
      <c r="O14357" s="3" t="s">
        <v>980</v>
      </c>
      <c r="P14357" s="4">
        <v>17903.0</v>
      </c>
      <c r="Q14357" s="3" t="s">
        <v>105</v>
      </c>
      <c r="S14357" s="3" t="s">
        <v>34</v>
      </c>
    </row>
    <row r="14358">
      <c r="A14358" s="2">
        <v>42318.714907407404</v>
      </c>
      <c r="B14358" s="3">
        <v>32.0</v>
      </c>
      <c r="C14358" s="3" t="s">
        <v>12673</v>
      </c>
      <c r="D14358" s="3">
        <v>62.0</v>
      </c>
      <c r="E14358" s="3" t="s">
        <v>12765</v>
      </c>
      <c r="F14358" s="3">
        <v>4.0</v>
      </c>
      <c r="G14358" s="3">
        <v>5.0</v>
      </c>
      <c r="H14358" s="3" t="s">
        <v>1410</v>
      </c>
      <c r="I14358" s="3" t="s">
        <v>6246</v>
      </c>
      <c r="J14358" s="3" t="s">
        <v>1412</v>
      </c>
      <c r="K14358" s="3" t="s">
        <v>24</v>
      </c>
      <c r="L14358" s="3">
        <v>36.0</v>
      </c>
      <c r="M14358" s="3" t="s">
        <v>30</v>
      </c>
      <c r="N14358" s="3" t="s">
        <v>13210</v>
      </c>
      <c r="O14358" s="3" t="s">
        <v>389</v>
      </c>
      <c r="P14358" s="4">
        <v>34403.0</v>
      </c>
      <c r="Q14358" s="3" t="s">
        <v>191</v>
      </c>
      <c r="S14358" s="3" t="s">
        <v>34</v>
      </c>
    </row>
    <row r="14359">
      <c r="A14359" s="2">
        <v>42318.714907407404</v>
      </c>
      <c r="B14359" s="3">
        <v>32.0</v>
      </c>
      <c r="C14359" s="3" t="s">
        <v>12673</v>
      </c>
      <c r="D14359" s="3">
        <v>62.0</v>
      </c>
      <c r="E14359" s="3" t="s">
        <v>12765</v>
      </c>
      <c r="F14359" s="3">
        <v>4.0</v>
      </c>
      <c r="G14359" s="3">
        <v>5.0</v>
      </c>
      <c r="H14359" s="3" t="s">
        <v>1410</v>
      </c>
      <c r="I14359" s="3" t="s">
        <v>6246</v>
      </c>
      <c r="J14359" s="3" t="s">
        <v>1412</v>
      </c>
      <c r="K14359" s="3" t="s">
        <v>24</v>
      </c>
      <c r="L14359" s="3">
        <v>37.0</v>
      </c>
      <c r="M14359" s="3" t="s">
        <v>25</v>
      </c>
      <c r="N14359" s="3" t="s">
        <v>13211</v>
      </c>
      <c r="O14359" s="3" t="s">
        <v>3003</v>
      </c>
      <c r="P14359" s="4">
        <v>26865.0</v>
      </c>
      <c r="Q14359" s="3" t="s">
        <v>43</v>
      </c>
      <c r="S14359" s="3" t="s">
        <v>34</v>
      </c>
    </row>
    <row r="14360">
      <c r="A14360" s="2">
        <v>42318.714907407404</v>
      </c>
      <c r="B14360" s="3">
        <v>32.0</v>
      </c>
      <c r="C14360" s="3" t="s">
        <v>12673</v>
      </c>
      <c r="D14360" s="3">
        <v>62.0</v>
      </c>
      <c r="E14360" s="3" t="s">
        <v>12765</v>
      </c>
      <c r="F14360" s="3">
        <v>4.0</v>
      </c>
      <c r="G14360" s="3">
        <v>5.0</v>
      </c>
      <c r="H14360" s="3" t="s">
        <v>1410</v>
      </c>
      <c r="I14360" s="3" t="s">
        <v>6246</v>
      </c>
      <c r="J14360" s="3" t="s">
        <v>1412</v>
      </c>
      <c r="K14360" s="3" t="s">
        <v>24</v>
      </c>
      <c r="L14360" s="3">
        <v>38.0</v>
      </c>
      <c r="M14360" s="3" t="s">
        <v>30</v>
      </c>
      <c r="N14360" s="3" t="s">
        <v>26</v>
      </c>
      <c r="O14360" s="3" t="s">
        <v>98</v>
      </c>
      <c r="P14360" s="4">
        <v>21512.0</v>
      </c>
      <c r="Q14360" s="3" t="s">
        <v>52</v>
      </c>
      <c r="S14360" s="3" t="s">
        <v>34</v>
      </c>
    </row>
    <row r="14361">
      <c r="A14361" s="2">
        <v>42318.714907407404</v>
      </c>
      <c r="B14361" s="3">
        <v>32.0</v>
      </c>
      <c r="C14361" s="3" t="s">
        <v>12673</v>
      </c>
      <c r="D14361" s="3">
        <v>62.0</v>
      </c>
      <c r="E14361" s="3" t="s">
        <v>12765</v>
      </c>
      <c r="F14361" s="3">
        <v>4.0</v>
      </c>
      <c r="G14361" s="3">
        <v>5.0</v>
      </c>
      <c r="H14361" s="3" t="s">
        <v>1410</v>
      </c>
      <c r="I14361" s="3" t="s">
        <v>6246</v>
      </c>
      <c r="J14361" s="3" t="s">
        <v>1412</v>
      </c>
      <c r="K14361" s="3" t="s">
        <v>24</v>
      </c>
      <c r="L14361" s="3">
        <v>39.0</v>
      </c>
      <c r="M14361" s="3" t="s">
        <v>25</v>
      </c>
      <c r="N14361" s="3" t="s">
        <v>13212</v>
      </c>
      <c r="O14361" s="3" t="s">
        <v>13213</v>
      </c>
      <c r="P14361" s="4">
        <v>30040.0</v>
      </c>
      <c r="Q14361" s="3" t="s">
        <v>43</v>
      </c>
      <c r="S14361" s="3" t="s">
        <v>34</v>
      </c>
    </row>
    <row r="14362">
      <c r="A14362" s="2">
        <v>42318.714907407404</v>
      </c>
      <c r="B14362" s="3">
        <v>32.0</v>
      </c>
      <c r="C14362" s="3" t="s">
        <v>12673</v>
      </c>
      <c r="D14362" s="3">
        <v>62.0</v>
      </c>
      <c r="E14362" s="3" t="s">
        <v>12765</v>
      </c>
      <c r="F14362" s="3">
        <v>4.0</v>
      </c>
      <c r="G14362" s="3">
        <v>5.0</v>
      </c>
      <c r="H14362" s="3" t="s">
        <v>1410</v>
      </c>
      <c r="I14362" s="3" t="s">
        <v>6246</v>
      </c>
      <c r="J14362" s="3" t="s">
        <v>1412</v>
      </c>
      <c r="K14362" s="3" t="s">
        <v>24</v>
      </c>
      <c r="L14362" s="3">
        <v>40.0</v>
      </c>
      <c r="M14362" s="3" t="s">
        <v>30</v>
      </c>
      <c r="N14362" s="3" t="s">
        <v>13214</v>
      </c>
      <c r="O14362" s="3" t="s">
        <v>2020</v>
      </c>
      <c r="P14362" s="4">
        <v>13145.0</v>
      </c>
      <c r="Q14362" s="3" t="s">
        <v>113</v>
      </c>
      <c r="S14362" s="3" t="s">
        <v>34</v>
      </c>
    </row>
    <row r="14363">
      <c r="A14363" s="2">
        <v>42318.714907407404</v>
      </c>
      <c r="B14363" s="3">
        <v>32.0</v>
      </c>
      <c r="C14363" s="3" t="s">
        <v>12673</v>
      </c>
      <c r="D14363" s="3">
        <v>62.0</v>
      </c>
      <c r="E14363" s="3" t="s">
        <v>12765</v>
      </c>
      <c r="F14363" s="3">
        <v>4.0</v>
      </c>
      <c r="G14363" s="3">
        <v>5.0</v>
      </c>
      <c r="H14363" s="3" t="s">
        <v>1410</v>
      </c>
      <c r="I14363" s="3" t="s">
        <v>6246</v>
      </c>
      <c r="J14363" s="3" t="s">
        <v>1412</v>
      </c>
      <c r="K14363" s="3" t="s">
        <v>24</v>
      </c>
      <c r="L14363" s="3">
        <v>41.0</v>
      </c>
      <c r="M14363" s="3" t="s">
        <v>25</v>
      </c>
      <c r="N14363" s="3" t="s">
        <v>13203</v>
      </c>
      <c r="O14363" s="3" t="s">
        <v>196</v>
      </c>
      <c r="P14363" s="4">
        <v>18292.0</v>
      </c>
      <c r="Q14363" s="3" t="s">
        <v>1159</v>
      </c>
      <c r="S14363" s="3" t="s">
        <v>34</v>
      </c>
    </row>
    <row r="14364">
      <c r="A14364" s="2">
        <v>42318.714907407404</v>
      </c>
      <c r="B14364" s="3">
        <v>32.0</v>
      </c>
      <c r="C14364" s="3" t="s">
        <v>12673</v>
      </c>
      <c r="D14364" s="3">
        <v>62.0</v>
      </c>
      <c r="E14364" s="3" t="s">
        <v>12765</v>
      </c>
      <c r="F14364" s="3">
        <v>4.0</v>
      </c>
      <c r="G14364" s="3">
        <v>5.0</v>
      </c>
      <c r="H14364" s="3" t="s">
        <v>1410</v>
      </c>
      <c r="I14364" s="3" t="s">
        <v>6246</v>
      </c>
      <c r="J14364" s="3" t="s">
        <v>1412</v>
      </c>
      <c r="K14364" s="3" t="s">
        <v>24</v>
      </c>
      <c r="L14364" s="3">
        <v>42.0</v>
      </c>
      <c r="M14364" s="3" t="s">
        <v>30</v>
      </c>
      <c r="N14364" s="3" t="s">
        <v>13215</v>
      </c>
      <c r="O14364" s="3" t="s">
        <v>1045</v>
      </c>
      <c r="P14364" s="4">
        <v>31774.0</v>
      </c>
      <c r="Q14364" s="3" t="s">
        <v>75</v>
      </c>
      <c r="S14364" s="3" t="s">
        <v>34</v>
      </c>
    </row>
    <row r="14365">
      <c r="A14365" s="2">
        <v>42318.714907407404</v>
      </c>
      <c r="B14365" s="3">
        <v>32.0</v>
      </c>
      <c r="C14365" s="3" t="s">
        <v>12673</v>
      </c>
      <c r="D14365" s="3">
        <v>62.0</v>
      </c>
      <c r="E14365" s="3" t="s">
        <v>12765</v>
      </c>
      <c r="F14365" s="3">
        <v>4.0</v>
      </c>
      <c r="G14365" s="3">
        <v>5.0</v>
      </c>
      <c r="H14365" s="3" t="s">
        <v>1410</v>
      </c>
      <c r="I14365" s="3" t="s">
        <v>6246</v>
      </c>
      <c r="J14365" s="3" t="s">
        <v>1412</v>
      </c>
      <c r="K14365" s="3" t="s">
        <v>24</v>
      </c>
      <c r="L14365" s="3">
        <v>43.0</v>
      </c>
      <c r="M14365" s="3" t="s">
        <v>25</v>
      </c>
      <c r="N14365" s="3" t="s">
        <v>13216</v>
      </c>
      <c r="O14365" s="3" t="s">
        <v>492</v>
      </c>
      <c r="P14365" s="4">
        <v>25148.0</v>
      </c>
      <c r="Q14365" s="3" t="s">
        <v>60</v>
      </c>
      <c r="S14365" s="3" t="s">
        <v>34</v>
      </c>
    </row>
    <row r="14366">
      <c r="A14366" s="2">
        <v>42318.714907407404</v>
      </c>
      <c r="B14366" s="3">
        <v>32.0</v>
      </c>
      <c r="C14366" s="3" t="s">
        <v>12673</v>
      </c>
      <c r="D14366" s="3">
        <v>62.0</v>
      </c>
      <c r="E14366" s="3" t="s">
        <v>12765</v>
      </c>
      <c r="F14366" s="3">
        <v>4.0</v>
      </c>
      <c r="G14366" s="3">
        <v>5.0</v>
      </c>
      <c r="H14366" s="3" t="s">
        <v>1410</v>
      </c>
      <c r="I14366" s="3" t="s">
        <v>6246</v>
      </c>
      <c r="J14366" s="3" t="s">
        <v>1412</v>
      </c>
      <c r="K14366" s="3" t="s">
        <v>24</v>
      </c>
      <c r="L14366" s="3">
        <v>44.0</v>
      </c>
      <c r="M14366" s="3" t="s">
        <v>30</v>
      </c>
      <c r="N14366" s="3" t="s">
        <v>13217</v>
      </c>
      <c r="O14366" s="3" t="s">
        <v>121</v>
      </c>
      <c r="P14366" s="4">
        <v>30076.0</v>
      </c>
      <c r="Q14366" s="3" t="s">
        <v>191</v>
      </c>
      <c r="S14366" s="3" t="s">
        <v>34</v>
      </c>
    </row>
    <row r="14367">
      <c r="A14367" s="2">
        <v>42318.714907407404</v>
      </c>
      <c r="B14367" s="3">
        <v>32.0</v>
      </c>
      <c r="C14367" s="3" t="s">
        <v>12673</v>
      </c>
      <c r="D14367" s="3">
        <v>80.0</v>
      </c>
      <c r="E14367" s="3" t="s">
        <v>12800</v>
      </c>
      <c r="F14367" s="3">
        <v>4.0</v>
      </c>
      <c r="G14367" s="3">
        <v>5.0</v>
      </c>
      <c r="H14367" s="3" t="s">
        <v>1410</v>
      </c>
      <c r="I14367" s="3" t="s">
        <v>6246</v>
      </c>
      <c r="J14367" s="3" t="s">
        <v>1412</v>
      </c>
      <c r="K14367" s="3" t="s">
        <v>24</v>
      </c>
      <c r="L14367" s="3">
        <v>1.0</v>
      </c>
      <c r="M14367" s="3" t="s">
        <v>25</v>
      </c>
      <c r="N14367" s="3" t="s">
        <v>13218</v>
      </c>
      <c r="O14367" s="3" t="s">
        <v>127</v>
      </c>
      <c r="P14367" s="4">
        <v>25509.0</v>
      </c>
      <c r="Q14367" s="3" t="s">
        <v>372</v>
      </c>
      <c r="S14367" s="3" t="s">
        <v>34</v>
      </c>
    </row>
    <row r="14368">
      <c r="A14368" s="2">
        <v>42318.714907407404</v>
      </c>
      <c r="B14368" s="3">
        <v>32.0</v>
      </c>
      <c r="C14368" s="3" t="s">
        <v>12673</v>
      </c>
      <c r="D14368" s="3">
        <v>80.0</v>
      </c>
      <c r="E14368" s="3" t="s">
        <v>12800</v>
      </c>
      <c r="F14368" s="3">
        <v>4.0</v>
      </c>
      <c r="G14368" s="3">
        <v>5.0</v>
      </c>
      <c r="H14368" s="3" t="s">
        <v>1410</v>
      </c>
      <c r="I14368" s="3" t="s">
        <v>6246</v>
      </c>
      <c r="J14368" s="3" t="s">
        <v>1412</v>
      </c>
      <c r="K14368" s="3" t="s">
        <v>24</v>
      </c>
      <c r="L14368" s="3">
        <v>2.0</v>
      </c>
      <c r="M14368" s="3" t="s">
        <v>30</v>
      </c>
      <c r="N14368" s="3" t="s">
        <v>13219</v>
      </c>
      <c r="O14368" s="3" t="s">
        <v>102</v>
      </c>
      <c r="P14368" s="4">
        <v>22483.0</v>
      </c>
      <c r="Q14368" s="3" t="s">
        <v>189</v>
      </c>
      <c r="S14368" s="3" t="s">
        <v>34</v>
      </c>
    </row>
    <row r="14369">
      <c r="A14369" s="2">
        <v>42318.714907407404</v>
      </c>
      <c r="B14369" s="3">
        <v>32.0</v>
      </c>
      <c r="C14369" s="3" t="s">
        <v>12673</v>
      </c>
      <c r="D14369" s="3">
        <v>80.0</v>
      </c>
      <c r="E14369" s="3" t="s">
        <v>12800</v>
      </c>
      <c r="F14369" s="3">
        <v>4.0</v>
      </c>
      <c r="G14369" s="3">
        <v>5.0</v>
      </c>
      <c r="H14369" s="3" t="s">
        <v>1410</v>
      </c>
      <c r="I14369" s="3" t="s">
        <v>6246</v>
      </c>
      <c r="J14369" s="3" t="s">
        <v>1412</v>
      </c>
      <c r="K14369" s="3" t="s">
        <v>24</v>
      </c>
      <c r="L14369" s="3">
        <v>3.0</v>
      </c>
      <c r="M14369" s="3" t="s">
        <v>25</v>
      </c>
      <c r="N14369" s="3" t="s">
        <v>13220</v>
      </c>
      <c r="O14369" s="3" t="s">
        <v>613</v>
      </c>
      <c r="P14369" s="4">
        <v>23338.0</v>
      </c>
      <c r="Q14369" s="3" t="s">
        <v>132</v>
      </c>
      <c r="S14369" s="3" t="s">
        <v>34</v>
      </c>
    </row>
    <row r="14370">
      <c r="A14370" s="2">
        <v>42318.714907407404</v>
      </c>
      <c r="B14370" s="3">
        <v>32.0</v>
      </c>
      <c r="C14370" s="3" t="s">
        <v>12673</v>
      </c>
      <c r="D14370" s="3">
        <v>80.0</v>
      </c>
      <c r="E14370" s="3" t="s">
        <v>12800</v>
      </c>
      <c r="F14370" s="3">
        <v>4.0</v>
      </c>
      <c r="G14370" s="3">
        <v>5.0</v>
      </c>
      <c r="H14370" s="3" t="s">
        <v>1410</v>
      </c>
      <c r="I14370" s="3" t="s">
        <v>6246</v>
      </c>
      <c r="J14370" s="3" t="s">
        <v>1412</v>
      </c>
      <c r="K14370" s="3" t="s">
        <v>24</v>
      </c>
      <c r="L14370" s="3">
        <v>4.0</v>
      </c>
      <c r="M14370" s="3" t="s">
        <v>30</v>
      </c>
      <c r="N14370" s="3" t="s">
        <v>5076</v>
      </c>
      <c r="O14370" s="3" t="s">
        <v>13221</v>
      </c>
      <c r="P14370" s="4">
        <v>18187.0</v>
      </c>
      <c r="Q14370" s="3" t="s">
        <v>113</v>
      </c>
      <c r="S14370" s="3" t="s">
        <v>34</v>
      </c>
    </row>
    <row r="14371">
      <c r="A14371" s="2">
        <v>42318.714907407404</v>
      </c>
      <c r="B14371" s="3">
        <v>32.0</v>
      </c>
      <c r="C14371" s="3" t="s">
        <v>12673</v>
      </c>
      <c r="D14371" s="3">
        <v>80.0</v>
      </c>
      <c r="E14371" s="3" t="s">
        <v>12800</v>
      </c>
      <c r="F14371" s="3">
        <v>4.0</v>
      </c>
      <c r="G14371" s="3">
        <v>5.0</v>
      </c>
      <c r="H14371" s="3" t="s">
        <v>1410</v>
      </c>
      <c r="I14371" s="3" t="s">
        <v>6246</v>
      </c>
      <c r="J14371" s="3" t="s">
        <v>1412</v>
      </c>
      <c r="K14371" s="3" t="s">
        <v>24</v>
      </c>
      <c r="L14371" s="3">
        <v>5.0</v>
      </c>
      <c r="M14371" s="3" t="s">
        <v>25</v>
      </c>
      <c r="N14371" s="3" t="s">
        <v>13222</v>
      </c>
      <c r="O14371" s="3" t="s">
        <v>871</v>
      </c>
      <c r="P14371" s="4">
        <v>31538.0</v>
      </c>
      <c r="Q14371" s="3" t="s">
        <v>247</v>
      </c>
      <c r="S14371" s="3" t="s">
        <v>34</v>
      </c>
    </row>
    <row r="14372">
      <c r="A14372" s="2">
        <v>42318.714907407404</v>
      </c>
      <c r="B14372" s="3">
        <v>32.0</v>
      </c>
      <c r="C14372" s="3" t="s">
        <v>12673</v>
      </c>
      <c r="D14372" s="3">
        <v>80.0</v>
      </c>
      <c r="E14372" s="3" t="s">
        <v>12800</v>
      </c>
      <c r="F14372" s="3">
        <v>4.0</v>
      </c>
      <c r="G14372" s="3">
        <v>5.0</v>
      </c>
      <c r="H14372" s="3" t="s">
        <v>1410</v>
      </c>
      <c r="I14372" s="3" t="s">
        <v>6246</v>
      </c>
      <c r="J14372" s="3" t="s">
        <v>1412</v>
      </c>
      <c r="K14372" s="3" t="s">
        <v>24</v>
      </c>
      <c r="L14372" s="3">
        <v>6.0</v>
      </c>
      <c r="M14372" s="3" t="s">
        <v>30</v>
      </c>
      <c r="N14372" s="3" t="s">
        <v>13223</v>
      </c>
      <c r="O14372" s="3" t="s">
        <v>129</v>
      </c>
      <c r="P14372" s="4">
        <v>17713.0</v>
      </c>
      <c r="Q14372" s="3" t="s">
        <v>105</v>
      </c>
      <c r="S14372" s="3" t="s">
        <v>34</v>
      </c>
    </row>
    <row r="14373">
      <c r="A14373" s="2">
        <v>42318.714907407404</v>
      </c>
      <c r="B14373" s="3">
        <v>32.0</v>
      </c>
      <c r="C14373" s="3" t="s">
        <v>12673</v>
      </c>
      <c r="D14373" s="3">
        <v>80.0</v>
      </c>
      <c r="E14373" s="3" t="s">
        <v>12800</v>
      </c>
      <c r="F14373" s="3">
        <v>4.0</v>
      </c>
      <c r="G14373" s="3">
        <v>5.0</v>
      </c>
      <c r="H14373" s="3" t="s">
        <v>1410</v>
      </c>
      <c r="I14373" s="3" t="s">
        <v>6246</v>
      </c>
      <c r="J14373" s="3" t="s">
        <v>1412</v>
      </c>
      <c r="K14373" s="3" t="s">
        <v>24</v>
      </c>
      <c r="L14373" s="3">
        <v>7.0</v>
      </c>
      <c r="M14373" s="3" t="s">
        <v>25</v>
      </c>
      <c r="N14373" s="3" t="s">
        <v>13220</v>
      </c>
      <c r="O14373" s="3" t="s">
        <v>13224</v>
      </c>
      <c r="P14373" s="4">
        <v>22872.0</v>
      </c>
      <c r="Q14373" s="3" t="s">
        <v>372</v>
      </c>
      <c r="S14373" s="3" t="s">
        <v>34</v>
      </c>
    </row>
    <row r="14374">
      <c r="A14374" s="2">
        <v>42318.714907407404</v>
      </c>
      <c r="B14374" s="3">
        <v>32.0</v>
      </c>
      <c r="C14374" s="3" t="s">
        <v>12673</v>
      </c>
      <c r="D14374" s="3">
        <v>80.0</v>
      </c>
      <c r="E14374" s="3" t="s">
        <v>12800</v>
      </c>
      <c r="F14374" s="3">
        <v>4.0</v>
      </c>
      <c r="G14374" s="3">
        <v>5.0</v>
      </c>
      <c r="H14374" s="3" t="s">
        <v>1410</v>
      </c>
      <c r="I14374" s="3" t="s">
        <v>6246</v>
      </c>
      <c r="J14374" s="3" t="s">
        <v>1412</v>
      </c>
      <c r="K14374" s="3" t="s">
        <v>24</v>
      </c>
      <c r="L14374" s="3">
        <v>8.0</v>
      </c>
      <c r="M14374" s="3" t="s">
        <v>30</v>
      </c>
      <c r="N14374" s="3" t="s">
        <v>5745</v>
      </c>
      <c r="O14374" s="3" t="s">
        <v>71</v>
      </c>
      <c r="P14374" s="4">
        <v>30199.0</v>
      </c>
      <c r="Q14374" s="3" t="s">
        <v>60</v>
      </c>
      <c r="S14374" s="3" t="s">
        <v>34</v>
      </c>
    </row>
    <row r="14375">
      <c r="A14375" s="2">
        <v>42318.714907407404</v>
      </c>
      <c r="B14375" s="3">
        <v>32.0</v>
      </c>
      <c r="C14375" s="3" t="s">
        <v>12673</v>
      </c>
      <c r="D14375" s="3">
        <v>80.0</v>
      </c>
      <c r="E14375" s="3" t="s">
        <v>12800</v>
      </c>
      <c r="F14375" s="3">
        <v>4.0</v>
      </c>
      <c r="G14375" s="3">
        <v>5.0</v>
      </c>
      <c r="H14375" s="3" t="s">
        <v>1410</v>
      </c>
      <c r="I14375" s="3" t="s">
        <v>6246</v>
      </c>
      <c r="J14375" s="3" t="s">
        <v>1412</v>
      </c>
      <c r="K14375" s="3" t="s">
        <v>24</v>
      </c>
      <c r="L14375" s="3">
        <v>9.0</v>
      </c>
      <c r="M14375" s="3" t="s">
        <v>25</v>
      </c>
      <c r="N14375" s="3" t="s">
        <v>13225</v>
      </c>
      <c r="O14375" s="3" t="s">
        <v>401</v>
      </c>
      <c r="P14375" s="4">
        <v>24106.0</v>
      </c>
      <c r="Q14375" s="3" t="s">
        <v>372</v>
      </c>
      <c r="S14375" s="3" t="s">
        <v>34</v>
      </c>
    </row>
    <row r="14376">
      <c r="A14376" s="2">
        <v>42318.714907407404</v>
      </c>
      <c r="B14376" s="3">
        <v>32.0</v>
      </c>
      <c r="C14376" s="3" t="s">
        <v>12673</v>
      </c>
      <c r="D14376" s="3">
        <v>80.0</v>
      </c>
      <c r="E14376" s="3" t="s">
        <v>12800</v>
      </c>
      <c r="F14376" s="3">
        <v>4.0</v>
      </c>
      <c r="G14376" s="3">
        <v>5.0</v>
      </c>
      <c r="H14376" s="3" t="s">
        <v>1410</v>
      </c>
      <c r="I14376" s="3" t="s">
        <v>6246</v>
      </c>
      <c r="J14376" s="3" t="s">
        <v>1412</v>
      </c>
      <c r="K14376" s="3" t="s">
        <v>24</v>
      </c>
      <c r="L14376" s="3">
        <v>10.0</v>
      </c>
      <c r="M14376" s="3" t="s">
        <v>30</v>
      </c>
      <c r="N14376" s="3" t="s">
        <v>13226</v>
      </c>
      <c r="O14376" s="3" t="s">
        <v>1407</v>
      </c>
      <c r="P14376" s="4">
        <v>29218.0</v>
      </c>
      <c r="Q14376" s="3" t="s">
        <v>247</v>
      </c>
      <c r="S14376" s="3" t="s">
        <v>34</v>
      </c>
    </row>
    <row r="14377">
      <c r="A14377" s="2">
        <v>42318.714907407404</v>
      </c>
      <c r="B14377" s="3">
        <v>32.0</v>
      </c>
      <c r="C14377" s="3" t="s">
        <v>12673</v>
      </c>
      <c r="D14377" s="3">
        <v>80.0</v>
      </c>
      <c r="E14377" s="3" t="s">
        <v>12800</v>
      </c>
      <c r="F14377" s="3">
        <v>4.0</v>
      </c>
      <c r="G14377" s="3">
        <v>5.0</v>
      </c>
      <c r="H14377" s="3" t="s">
        <v>1410</v>
      </c>
      <c r="I14377" s="3" t="s">
        <v>6246</v>
      </c>
      <c r="J14377" s="3" t="s">
        <v>1412</v>
      </c>
      <c r="K14377" s="3" t="s">
        <v>24</v>
      </c>
      <c r="L14377" s="3">
        <v>11.0</v>
      </c>
      <c r="M14377" s="3" t="s">
        <v>25</v>
      </c>
      <c r="N14377" s="3" t="s">
        <v>13227</v>
      </c>
      <c r="O14377" s="3" t="s">
        <v>233</v>
      </c>
      <c r="P14377" s="4">
        <v>29912.0</v>
      </c>
      <c r="Q14377" s="3" t="s">
        <v>247</v>
      </c>
      <c r="S14377" s="3" t="s">
        <v>34</v>
      </c>
    </row>
    <row r="14378">
      <c r="A14378" s="2">
        <v>42318.714907407404</v>
      </c>
      <c r="B14378" s="3">
        <v>32.0</v>
      </c>
      <c r="C14378" s="3" t="s">
        <v>12673</v>
      </c>
      <c r="D14378" s="3">
        <v>80.0</v>
      </c>
      <c r="E14378" s="3" t="s">
        <v>12800</v>
      </c>
      <c r="F14378" s="3">
        <v>4.0</v>
      </c>
      <c r="G14378" s="3">
        <v>5.0</v>
      </c>
      <c r="H14378" s="3" t="s">
        <v>1410</v>
      </c>
      <c r="I14378" s="3" t="s">
        <v>6246</v>
      </c>
      <c r="J14378" s="3" t="s">
        <v>1412</v>
      </c>
      <c r="K14378" s="3" t="s">
        <v>24</v>
      </c>
      <c r="L14378" s="3">
        <v>12.0</v>
      </c>
      <c r="M14378" s="3" t="s">
        <v>30</v>
      </c>
      <c r="N14378" s="3" t="s">
        <v>1512</v>
      </c>
      <c r="O14378" s="3" t="s">
        <v>102</v>
      </c>
      <c r="P14378" s="4">
        <v>19908.0</v>
      </c>
      <c r="Q14378" s="3" t="s">
        <v>189</v>
      </c>
      <c r="S14378" s="3" t="s">
        <v>34</v>
      </c>
    </row>
    <row r="14379">
      <c r="A14379" s="2">
        <v>42318.714907407404</v>
      </c>
      <c r="B14379" s="3">
        <v>32.0</v>
      </c>
      <c r="C14379" s="3" t="s">
        <v>12673</v>
      </c>
      <c r="D14379" s="3">
        <v>80.0</v>
      </c>
      <c r="E14379" s="3" t="s">
        <v>12800</v>
      </c>
      <c r="F14379" s="3">
        <v>4.0</v>
      </c>
      <c r="G14379" s="3">
        <v>5.0</v>
      </c>
      <c r="H14379" s="3" t="s">
        <v>1410</v>
      </c>
      <c r="I14379" s="3" t="s">
        <v>6246</v>
      </c>
      <c r="J14379" s="3" t="s">
        <v>1412</v>
      </c>
      <c r="K14379" s="3" t="s">
        <v>24</v>
      </c>
      <c r="L14379" s="3">
        <v>13.0</v>
      </c>
      <c r="M14379" s="3" t="s">
        <v>25</v>
      </c>
      <c r="N14379" s="3" t="s">
        <v>13075</v>
      </c>
      <c r="O14379" s="3" t="s">
        <v>42</v>
      </c>
      <c r="P14379" s="4">
        <v>24386.0</v>
      </c>
      <c r="Q14379" s="3" t="s">
        <v>79</v>
      </c>
      <c r="S14379" s="3" t="s">
        <v>34</v>
      </c>
    </row>
    <row r="14380">
      <c r="A14380" s="2">
        <v>42318.714907407404</v>
      </c>
      <c r="B14380" s="3">
        <v>32.0</v>
      </c>
      <c r="C14380" s="3" t="s">
        <v>12673</v>
      </c>
      <c r="D14380" s="3">
        <v>80.0</v>
      </c>
      <c r="E14380" s="3" t="s">
        <v>12800</v>
      </c>
      <c r="F14380" s="3">
        <v>4.0</v>
      </c>
      <c r="G14380" s="3">
        <v>5.0</v>
      </c>
      <c r="H14380" s="3" t="s">
        <v>1410</v>
      </c>
      <c r="I14380" s="3" t="s">
        <v>6246</v>
      </c>
      <c r="J14380" s="3" t="s">
        <v>1412</v>
      </c>
      <c r="K14380" s="3" t="s">
        <v>24</v>
      </c>
      <c r="L14380" s="3">
        <v>14.0</v>
      </c>
      <c r="M14380" s="3" t="s">
        <v>30</v>
      </c>
      <c r="N14380" s="3" t="s">
        <v>11959</v>
      </c>
      <c r="O14380" s="3" t="s">
        <v>249</v>
      </c>
      <c r="P14380" s="4">
        <v>18725.0</v>
      </c>
      <c r="Q14380" s="3" t="s">
        <v>49</v>
      </c>
      <c r="S14380" s="3" t="s">
        <v>34</v>
      </c>
    </row>
    <row r="14381">
      <c r="A14381" s="2">
        <v>42318.714907407404</v>
      </c>
      <c r="B14381" s="3">
        <v>32.0</v>
      </c>
      <c r="C14381" s="3" t="s">
        <v>12673</v>
      </c>
      <c r="D14381" s="3">
        <v>80.0</v>
      </c>
      <c r="E14381" s="3" t="s">
        <v>12800</v>
      </c>
      <c r="F14381" s="3">
        <v>4.0</v>
      </c>
      <c r="G14381" s="3">
        <v>5.0</v>
      </c>
      <c r="H14381" s="3" t="s">
        <v>1410</v>
      </c>
      <c r="I14381" s="3" t="s">
        <v>6246</v>
      </c>
      <c r="J14381" s="3" t="s">
        <v>1412</v>
      </c>
      <c r="K14381" s="3" t="s">
        <v>24</v>
      </c>
      <c r="L14381" s="3">
        <v>15.0</v>
      </c>
      <c r="M14381" s="3" t="s">
        <v>25</v>
      </c>
      <c r="N14381" s="3" t="s">
        <v>13228</v>
      </c>
      <c r="O14381" s="3" t="s">
        <v>1527</v>
      </c>
      <c r="P14381" s="4">
        <v>29753.0</v>
      </c>
      <c r="Q14381" s="3" t="s">
        <v>28</v>
      </c>
      <c r="S14381" s="3" t="s">
        <v>34</v>
      </c>
    </row>
    <row r="14382">
      <c r="A14382" s="2">
        <v>42318.714907407404</v>
      </c>
      <c r="B14382" s="3">
        <v>32.0</v>
      </c>
      <c r="C14382" s="3" t="s">
        <v>12673</v>
      </c>
      <c r="D14382" s="3">
        <v>80.0</v>
      </c>
      <c r="E14382" s="3" t="s">
        <v>12800</v>
      </c>
      <c r="F14382" s="3">
        <v>4.0</v>
      </c>
      <c r="G14382" s="3">
        <v>5.0</v>
      </c>
      <c r="H14382" s="3" t="s">
        <v>1410</v>
      </c>
      <c r="I14382" s="3" t="s">
        <v>6246</v>
      </c>
      <c r="J14382" s="3" t="s">
        <v>1412</v>
      </c>
      <c r="K14382" s="3" t="s">
        <v>24</v>
      </c>
      <c r="L14382" s="3">
        <v>16.0</v>
      </c>
      <c r="M14382" s="3" t="s">
        <v>30</v>
      </c>
      <c r="N14382" s="3" t="s">
        <v>13229</v>
      </c>
      <c r="O14382" s="3" t="s">
        <v>9118</v>
      </c>
      <c r="P14382" s="4">
        <v>14134.0</v>
      </c>
      <c r="Q14382" s="3" t="s">
        <v>49</v>
      </c>
      <c r="S14382" s="3" t="s">
        <v>34</v>
      </c>
    </row>
    <row r="14383">
      <c r="A14383" s="2">
        <v>42318.714907407404</v>
      </c>
      <c r="B14383" s="3">
        <v>32.0</v>
      </c>
      <c r="C14383" s="3" t="s">
        <v>12673</v>
      </c>
      <c r="D14383" s="3">
        <v>80.0</v>
      </c>
      <c r="E14383" s="3" t="s">
        <v>12800</v>
      </c>
      <c r="F14383" s="3">
        <v>4.0</v>
      </c>
      <c r="G14383" s="3">
        <v>5.0</v>
      </c>
      <c r="H14383" s="3" t="s">
        <v>1410</v>
      </c>
      <c r="I14383" s="3" t="s">
        <v>6246</v>
      </c>
      <c r="J14383" s="3" t="s">
        <v>1412</v>
      </c>
      <c r="K14383" s="3" t="s">
        <v>24</v>
      </c>
      <c r="L14383" s="3">
        <v>17.0</v>
      </c>
      <c r="M14383" s="3" t="s">
        <v>25</v>
      </c>
      <c r="N14383" s="3" t="s">
        <v>13230</v>
      </c>
      <c r="O14383" s="3" t="s">
        <v>7058</v>
      </c>
      <c r="P14383" s="4">
        <v>34241.0</v>
      </c>
      <c r="Q14383" s="3" t="s">
        <v>191</v>
      </c>
      <c r="S14383" s="3" t="s">
        <v>34</v>
      </c>
    </row>
    <row r="14384">
      <c r="A14384" s="2">
        <v>42318.714907407404</v>
      </c>
      <c r="B14384" s="3">
        <v>32.0</v>
      </c>
      <c r="C14384" s="3" t="s">
        <v>12673</v>
      </c>
      <c r="D14384" s="3">
        <v>80.0</v>
      </c>
      <c r="E14384" s="3" t="s">
        <v>12800</v>
      </c>
      <c r="F14384" s="3">
        <v>4.0</v>
      </c>
      <c r="G14384" s="3">
        <v>5.0</v>
      </c>
      <c r="H14384" s="3" t="s">
        <v>1410</v>
      </c>
      <c r="I14384" s="3" t="s">
        <v>6246</v>
      </c>
      <c r="J14384" s="3" t="s">
        <v>1412</v>
      </c>
      <c r="K14384" s="3" t="s">
        <v>24</v>
      </c>
      <c r="L14384" s="3">
        <v>18.0</v>
      </c>
      <c r="M14384" s="3" t="s">
        <v>30</v>
      </c>
      <c r="N14384" s="3" t="s">
        <v>13222</v>
      </c>
      <c r="O14384" s="3" t="s">
        <v>1713</v>
      </c>
      <c r="P14384" s="4">
        <v>22518.0</v>
      </c>
      <c r="Q14384" s="3" t="s">
        <v>40</v>
      </c>
      <c r="S14384" s="3" t="s">
        <v>34</v>
      </c>
    </row>
    <row r="14385">
      <c r="A14385" s="2">
        <v>42318.714907407404</v>
      </c>
      <c r="B14385" s="3">
        <v>32.0</v>
      </c>
      <c r="C14385" s="3" t="s">
        <v>12673</v>
      </c>
      <c r="D14385" s="3">
        <v>2.0</v>
      </c>
      <c r="E14385" s="3" t="s">
        <v>12674</v>
      </c>
      <c r="F14385" s="3">
        <v>5.0</v>
      </c>
      <c r="G14385" s="3">
        <v>8.0</v>
      </c>
      <c r="H14385" s="3" t="s">
        <v>13231</v>
      </c>
      <c r="I14385" s="3" t="s">
        <v>13232</v>
      </c>
      <c r="J14385" s="3" t="s">
        <v>922</v>
      </c>
      <c r="K14385" s="3" t="s">
        <v>24</v>
      </c>
      <c r="L14385" s="3">
        <v>1.0</v>
      </c>
      <c r="M14385" s="3" t="s">
        <v>30</v>
      </c>
      <c r="N14385" s="3" t="s">
        <v>2687</v>
      </c>
      <c r="O14385" s="3" t="s">
        <v>342</v>
      </c>
      <c r="P14385" s="4">
        <v>22358.0</v>
      </c>
      <c r="Q14385" s="3" t="s">
        <v>52</v>
      </c>
      <c r="S14385" s="3" t="s">
        <v>29</v>
      </c>
    </row>
    <row r="14386">
      <c r="A14386" s="2">
        <v>42318.714907407404</v>
      </c>
      <c r="B14386" s="3">
        <v>32.0</v>
      </c>
      <c r="C14386" s="3" t="s">
        <v>12673</v>
      </c>
      <c r="D14386" s="3">
        <v>2.0</v>
      </c>
      <c r="E14386" s="3" t="s">
        <v>12674</v>
      </c>
      <c r="F14386" s="3">
        <v>5.0</v>
      </c>
      <c r="G14386" s="3">
        <v>8.0</v>
      </c>
      <c r="H14386" s="3" t="s">
        <v>13231</v>
      </c>
      <c r="I14386" s="3" t="s">
        <v>13232</v>
      </c>
      <c r="J14386" s="3" t="s">
        <v>922</v>
      </c>
      <c r="K14386" s="3" t="s">
        <v>24</v>
      </c>
      <c r="L14386" s="3">
        <v>2.0</v>
      </c>
      <c r="M14386" s="3" t="s">
        <v>25</v>
      </c>
      <c r="N14386" s="3" t="s">
        <v>13233</v>
      </c>
      <c r="O14386" s="3" t="s">
        <v>319</v>
      </c>
      <c r="P14386" s="4">
        <v>31338.0</v>
      </c>
      <c r="Q14386" s="3" t="s">
        <v>189</v>
      </c>
      <c r="S14386" s="3" t="s">
        <v>34</v>
      </c>
    </row>
    <row r="14387">
      <c r="A14387" s="2">
        <v>42318.714907407404</v>
      </c>
      <c r="B14387" s="3">
        <v>32.0</v>
      </c>
      <c r="C14387" s="3" t="s">
        <v>12673</v>
      </c>
      <c r="D14387" s="3">
        <v>2.0</v>
      </c>
      <c r="E14387" s="3" t="s">
        <v>12674</v>
      </c>
      <c r="F14387" s="3">
        <v>5.0</v>
      </c>
      <c r="G14387" s="3">
        <v>8.0</v>
      </c>
      <c r="H14387" s="3" t="s">
        <v>13231</v>
      </c>
      <c r="I14387" s="3" t="s">
        <v>13232</v>
      </c>
      <c r="J14387" s="3" t="s">
        <v>922</v>
      </c>
      <c r="K14387" s="3" t="s">
        <v>24</v>
      </c>
      <c r="L14387" s="3">
        <v>3.0</v>
      </c>
      <c r="M14387" s="3" t="s">
        <v>30</v>
      </c>
      <c r="N14387" s="3" t="s">
        <v>13234</v>
      </c>
      <c r="O14387" s="3" t="s">
        <v>45</v>
      </c>
      <c r="P14387" s="4">
        <v>24602.0</v>
      </c>
      <c r="Q14387" s="3" t="s">
        <v>189</v>
      </c>
      <c r="S14387" s="3" t="s">
        <v>34</v>
      </c>
    </row>
    <row r="14388">
      <c r="A14388" s="2">
        <v>42318.714907407404</v>
      </c>
      <c r="B14388" s="3">
        <v>32.0</v>
      </c>
      <c r="C14388" s="3" t="s">
        <v>12673</v>
      </c>
      <c r="D14388" s="3">
        <v>2.0</v>
      </c>
      <c r="E14388" s="3" t="s">
        <v>12674</v>
      </c>
      <c r="F14388" s="3">
        <v>5.0</v>
      </c>
      <c r="G14388" s="3">
        <v>8.0</v>
      </c>
      <c r="H14388" s="3" t="s">
        <v>13231</v>
      </c>
      <c r="I14388" s="3" t="s">
        <v>13232</v>
      </c>
      <c r="J14388" s="3" t="s">
        <v>922</v>
      </c>
      <c r="K14388" s="3" t="s">
        <v>24</v>
      </c>
      <c r="L14388" s="3">
        <v>4.0</v>
      </c>
      <c r="M14388" s="3" t="s">
        <v>25</v>
      </c>
      <c r="N14388" s="3" t="s">
        <v>8959</v>
      </c>
      <c r="O14388" s="3" t="s">
        <v>91</v>
      </c>
      <c r="P14388" s="4">
        <v>18731.0</v>
      </c>
      <c r="Q14388" s="3" t="s">
        <v>86</v>
      </c>
      <c r="S14388" s="3" t="s">
        <v>29</v>
      </c>
    </row>
    <row r="14389">
      <c r="A14389" s="2">
        <v>42318.714907407404</v>
      </c>
      <c r="B14389" s="3">
        <v>32.0</v>
      </c>
      <c r="C14389" s="3" t="s">
        <v>12673</v>
      </c>
      <c r="D14389" s="3">
        <v>2.0</v>
      </c>
      <c r="E14389" s="3" t="s">
        <v>12674</v>
      </c>
      <c r="F14389" s="3">
        <v>5.0</v>
      </c>
      <c r="G14389" s="3">
        <v>8.0</v>
      </c>
      <c r="H14389" s="3" t="s">
        <v>13231</v>
      </c>
      <c r="I14389" s="3" t="s">
        <v>13232</v>
      </c>
      <c r="J14389" s="3" t="s">
        <v>922</v>
      </c>
      <c r="K14389" s="3" t="s">
        <v>24</v>
      </c>
      <c r="L14389" s="3">
        <v>5.0</v>
      </c>
      <c r="M14389" s="3" t="s">
        <v>30</v>
      </c>
      <c r="N14389" s="3" t="s">
        <v>8151</v>
      </c>
      <c r="O14389" s="3" t="s">
        <v>163</v>
      </c>
      <c r="P14389" s="4">
        <v>24421.0</v>
      </c>
      <c r="Q14389" s="3" t="s">
        <v>115</v>
      </c>
      <c r="S14389" s="3" t="s">
        <v>34</v>
      </c>
    </row>
    <row r="14390">
      <c r="A14390" s="2">
        <v>42318.714907407404</v>
      </c>
      <c r="B14390" s="3">
        <v>32.0</v>
      </c>
      <c r="C14390" s="3" t="s">
        <v>12673</v>
      </c>
      <c r="D14390" s="3">
        <v>2.0</v>
      </c>
      <c r="E14390" s="3" t="s">
        <v>12674</v>
      </c>
      <c r="F14390" s="3">
        <v>5.0</v>
      </c>
      <c r="G14390" s="3">
        <v>8.0</v>
      </c>
      <c r="H14390" s="3" t="s">
        <v>13231</v>
      </c>
      <c r="I14390" s="3" t="s">
        <v>13232</v>
      </c>
      <c r="J14390" s="3" t="s">
        <v>922</v>
      </c>
      <c r="K14390" s="3" t="s">
        <v>24</v>
      </c>
      <c r="L14390" s="3">
        <v>6.0</v>
      </c>
      <c r="M14390" s="3" t="s">
        <v>25</v>
      </c>
      <c r="N14390" s="3" t="s">
        <v>13235</v>
      </c>
      <c r="O14390" s="3" t="s">
        <v>1275</v>
      </c>
      <c r="P14390" s="4">
        <v>25212.0</v>
      </c>
      <c r="Q14390" s="3" t="s">
        <v>110</v>
      </c>
      <c r="S14390" s="3" t="s">
        <v>34</v>
      </c>
    </row>
    <row r="14391">
      <c r="A14391" s="2">
        <v>42318.714907407404</v>
      </c>
      <c r="B14391" s="3">
        <v>32.0</v>
      </c>
      <c r="C14391" s="3" t="s">
        <v>12673</v>
      </c>
      <c r="D14391" s="3">
        <v>2.0</v>
      </c>
      <c r="E14391" s="3" t="s">
        <v>12674</v>
      </c>
      <c r="F14391" s="3">
        <v>5.0</v>
      </c>
      <c r="G14391" s="3">
        <v>8.0</v>
      </c>
      <c r="H14391" s="3" t="s">
        <v>13231</v>
      </c>
      <c r="I14391" s="3" t="s">
        <v>13232</v>
      </c>
      <c r="J14391" s="3" t="s">
        <v>922</v>
      </c>
      <c r="K14391" s="3" t="s">
        <v>24</v>
      </c>
      <c r="L14391" s="3">
        <v>7.0</v>
      </c>
      <c r="M14391" s="3" t="s">
        <v>30</v>
      </c>
      <c r="N14391" s="3" t="s">
        <v>13096</v>
      </c>
      <c r="O14391" s="3" t="s">
        <v>633</v>
      </c>
      <c r="P14391" s="4">
        <v>20517.0</v>
      </c>
      <c r="Q14391" s="3" t="s">
        <v>115</v>
      </c>
      <c r="S14391" s="3" t="s">
        <v>34</v>
      </c>
    </row>
    <row r="14392">
      <c r="A14392" s="2">
        <v>42318.714907407404</v>
      </c>
      <c r="B14392" s="3">
        <v>32.0</v>
      </c>
      <c r="C14392" s="3" t="s">
        <v>12673</v>
      </c>
      <c r="D14392" s="3">
        <v>2.0</v>
      </c>
      <c r="E14392" s="3" t="s">
        <v>12674</v>
      </c>
      <c r="F14392" s="3">
        <v>5.0</v>
      </c>
      <c r="G14392" s="3">
        <v>8.0</v>
      </c>
      <c r="H14392" s="3" t="s">
        <v>13231</v>
      </c>
      <c r="I14392" s="3" t="s">
        <v>13232</v>
      </c>
      <c r="J14392" s="3" t="s">
        <v>922</v>
      </c>
      <c r="K14392" s="3" t="s">
        <v>24</v>
      </c>
      <c r="L14392" s="3">
        <v>8.0</v>
      </c>
      <c r="M14392" s="3" t="s">
        <v>25</v>
      </c>
      <c r="N14392" s="3" t="s">
        <v>13236</v>
      </c>
      <c r="O14392" s="3" t="s">
        <v>168</v>
      </c>
      <c r="P14392" s="4">
        <v>19495.0</v>
      </c>
      <c r="Q14392" s="3" t="s">
        <v>145</v>
      </c>
      <c r="S14392" s="3" t="s">
        <v>29</v>
      </c>
    </row>
    <row r="14393">
      <c r="A14393" s="2">
        <v>42318.714907407404</v>
      </c>
      <c r="B14393" s="3">
        <v>32.0</v>
      </c>
      <c r="C14393" s="3" t="s">
        <v>12673</v>
      </c>
      <c r="D14393" s="3">
        <v>2.0</v>
      </c>
      <c r="E14393" s="3" t="s">
        <v>12674</v>
      </c>
      <c r="F14393" s="3">
        <v>5.0</v>
      </c>
      <c r="G14393" s="3">
        <v>8.0</v>
      </c>
      <c r="H14393" s="3" t="s">
        <v>13231</v>
      </c>
      <c r="I14393" s="3" t="s">
        <v>13232</v>
      </c>
      <c r="J14393" s="3" t="s">
        <v>922</v>
      </c>
      <c r="K14393" s="3" t="s">
        <v>24</v>
      </c>
      <c r="L14393" s="3">
        <v>9.0</v>
      </c>
      <c r="M14393" s="3" t="s">
        <v>30</v>
      </c>
      <c r="N14393" s="3" t="s">
        <v>13237</v>
      </c>
      <c r="O14393" s="3" t="s">
        <v>1012</v>
      </c>
      <c r="P14393" s="4">
        <v>18091.0</v>
      </c>
      <c r="Q14393" s="3" t="s">
        <v>86</v>
      </c>
      <c r="S14393" s="3" t="s">
        <v>34</v>
      </c>
    </row>
    <row r="14394">
      <c r="A14394" s="2">
        <v>42318.714907407404</v>
      </c>
      <c r="B14394" s="3">
        <v>32.0</v>
      </c>
      <c r="C14394" s="3" t="s">
        <v>12673</v>
      </c>
      <c r="D14394" s="3">
        <v>2.0</v>
      </c>
      <c r="E14394" s="3" t="s">
        <v>12674</v>
      </c>
      <c r="F14394" s="3">
        <v>5.0</v>
      </c>
      <c r="G14394" s="3">
        <v>8.0</v>
      </c>
      <c r="H14394" s="3" t="s">
        <v>13231</v>
      </c>
      <c r="I14394" s="3" t="s">
        <v>13232</v>
      </c>
      <c r="J14394" s="3" t="s">
        <v>922</v>
      </c>
      <c r="K14394" s="3" t="s">
        <v>24</v>
      </c>
      <c r="L14394" s="3">
        <v>10.0</v>
      </c>
      <c r="M14394" s="3" t="s">
        <v>25</v>
      </c>
      <c r="N14394" s="3" t="s">
        <v>2737</v>
      </c>
      <c r="O14394" s="3" t="s">
        <v>401</v>
      </c>
      <c r="P14394" s="4">
        <v>24122.0</v>
      </c>
      <c r="Q14394" s="3" t="s">
        <v>110</v>
      </c>
      <c r="S14394" s="3" t="s">
        <v>29</v>
      </c>
    </row>
    <row r="14395">
      <c r="A14395" s="2">
        <v>42318.714907407404</v>
      </c>
      <c r="B14395" s="3">
        <v>32.0</v>
      </c>
      <c r="C14395" s="3" t="s">
        <v>12673</v>
      </c>
      <c r="D14395" s="3">
        <v>2.0</v>
      </c>
      <c r="E14395" s="3" t="s">
        <v>12674</v>
      </c>
      <c r="F14395" s="3">
        <v>5.0</v>
      </c>
      <c r="G14395" s="3">
        <v>8.0</v>
      </c>
      <c r="H14395" s="3" t="s">
        <v>13231</v>
      </c>
      <c r="I14395" s="3" t="s">
        <v>13232</v>
      </c>
      <c r="J14395" s="3" t="s">
        <v>922</v>
      </c>
      <c r="K14395" s="3" t="s">
        <v>24</v>
      </c>
      <c r="L14395" s="3">
        <v>11.0</v>
      </c>
      <c r="M14395" s="3" t="s">
        <v>30</v>
      </c>
      <c r="N14395" s="3" t="s">
        <v>835</v>
      </c>
      <c r="O14395" s="3" t="s">
        <v>919</v>
      </c>
      <c r="P14395" s="4">
        <v>20971.0</v>
      </c>
      <c r="Q14395" s="3" t="s">
        <v>132</v>
      </c>
      <c r="S14395" s="3" t="s">
        <v>34</v>
      </c>
    </row>
    <row r="14396">
      <c r="A14396" s="2">
        <v>42318.714907407404</v>
      </c>
      <c r="B14396" s="3">
        <v>32.0</v>
      </c>
      <c r="C14396" s="3" t="s">
        <v>12673</v>
      </c>
      <c r="D14396" s="3">
        <v>2.0</v>
      </c>
      <c r="E14396" s="3" t="s">
        <v>12674</v>
      </c>
      <c r="F14396" s="3">
        <v>5.0</v>
      </c>
      <c r="G14396" s="3">
        <v>8.0</v>
      </c>
      <c r="H14396" s="3" t="s">
        <v>13231</v>
      </c>
      <c r="I14396" s="3" t="s">
        <v>13232</v>
      </c>
      <c r="J14396" s="3" t="s">
        <v>922</v>
      </c>
      <c r="K14396" s="3" t="s">
        <v>24</v>
      </c>
      <c r="L14396" s="3">
        <v>12.0</v>
      </c>
      <c r="M14396" s="3" t="s">
        <v>25</v>
      </c>
      <c r="N14396" s="3" t="s">
        <v>1328</v>
      </c>
      <c r="O14396" s="3" t="s">
        <v>536</v>
      </c>
      <c r="P14396" s="4">
        <v>18136.0</v>
      </c>
      <c r="Q14396" s="3" t="s">
        <v>105</v>
      </c>
      <c r="S14396" s="3" t="s">
        <v>34</v>
      </c>
    </row>
    <row r="14397">
      <c r="A14397" s="2">
        <v>42318.714907407404</v>
      </c>
      <c r="B14397" s="3">
        <v>32.0</v>
      </c>
      <c r="C14397" s="3" t="s">
        <v>12673</v>
      </c>
      <c r="D14397" s="3">
        <v>2.0</v>
      </c>
      <c r="E14397" s="3" t="s">
        <v>12674</v>
      </c>
      <c r="F14397" s="3">
        <v>5.0</v>
      </c>
      <c r="G14397" s="3">
        <v>8.0</v>
      </c>
      <c r="H14397" s="3" t="s">
        <v>13231</v>
      </c>
      <c r="I14397" s="3" t="s">
        <v>13232</v>
      </c>
      <c r="J14397" s="3" t="s">
        <v>922</v>
      </c>
      <c r="K14397" s="3" t="s">
        <v>24</v>
      </c>
      <c r="L14397" s="3">
        <v>13.0</v>
      </c>
      <c r="M14397" s="3" t="s">
        <v>30</v>
      </c>
      <c r="N14397" s="3" t="s">
        <v>3836</v>
      </c>
      <c r="O14397" s="3" t="s">
        <v>3731</v>
      </c>
      <c r="P14397" s="4">
        <v>29291.0</v>
      </c>
      <c r="Q14397" s="3" t="s">
        <v>75</v>
      </c>
      <c r="S14397" s="3" t="s">
        <v>34</v>
      </c>
    </row>
    <row r="14398">
      <c r="A14398" s="2">
        <v>42318.714907407404</v>
      </c>
      <c r="B14398" s="3">
        <v>32.0</v>
      </c>
      <c r="C14398" s="3" t="s">
        <v>12673</v>
      </c>
      <c r="D14398" s="3">
        <v>2.0</v>
      </c>
      <c r="E14398" s="3" t="s">
        <v>12674</v>
      </c>
      <c r="F14398" s="3">
        <v>5.0</v>
      </c>
      <c r="G14398" s="3">
        <v>8.0</v>
      </c>
      <c r="H14398" s="3" t="s">
        <v>13231</v>
      </c>
      <c r="I14398" s="3" t="s">
        <v>13232</v>
      </c>
      <c r="J14398" s="3" t="s">
        <v>922</v>
      </c>
      <c r="K14398" s="3" t="s">
        <v>24</v>
      </c>
      <c r="L14398" s="3">
        <v>14.0</v>
      </c>
      <c r="M14398" s="3" t="s">
        <v>25</v>
      </c>
      <c r="N14398" s="3" t="s">
        <v>13238</v>
      </c>
      <c r="O14398" s="3" t="s">
        <v>13239</v>
      </c>
      <c r="P14398" s="4">
        <v>34229.0</v>
      </c>
      <c r="Q14398" s="3" t="s">
        <v>247</v>
      </c>
      <c r="S14398" s="3" t="s">
        <v>34</v>
      </c>
    </row>
    <row r="14399">
      <c r="A14399" s="2">
        <v>42318.714907407404</v>
      </c>
      <c r="B14399" s="3">
        <v>32.0</v>
      </c>
      <c r="C14399" s="3" t="s">
        <v>12673</v>
      </c>
      <c r="D14399" s="3">
        <v>2.0</v>
      </c>
      <c r="E14399" s="3" t="s">
        <v>12674</v>
      </c>
      <c r="F14399" s="3">
        <v>5.0</v>
      </c>
      <c r="G14399" s="3">
        <v>8.0</v>
      </c>
      <c r="H14399" s="3" t="s">
        <v>13231</v>
      </c>
      <c r="I14399" s="3" t="s">
        <v>13232</v>
      </c>
      <c r="J14399" s="3" t="s">
        <v>922</v>
      </c>
      <c r="K14399" s="3" t="s">
        <v>24</v>
      </c>
      <c r="L14399" s="3">
        <v>15.0</v>
      </c>
      <c r="M14399" s="3" t="s">
        <v>30</v>
      </c>
      <c r="N14399" s="3" t="s">
        <v>13240</v>
      </c>
      <c r="O14399" s="3" t="s">
        <v>1191</v>
      </c>
      <c r="P14399" s="4">
        <v>32126.0</v>
      </c>
      <c r="Q14399" s="3" t="s">
        <v>115</v>
      </c>
      <c r="S14399" s="3" t="s">
        <v>34</v>
      </c>
    </row>
    <row r="14400">
      <c r="A14400" s="2">
        <v>42318.714907407404</v>
      </c>
      <c r="B14400" s="3">
        <v>32.0</v>
      </c>
      <c r="C14400" s="3" t="s">
        <v>12673</v>
      </c>
      <c r="D14400" s="3">
        <v>2.0</v>
      </c>
      <c r="E14400" s="3" t="s">
        <v>12674</v>
      </c>
      <c r="F14400" s="3">
        <v>5.0</v>
      </c>
      <c r="G14400" s="3">
        <v>8.0</v>
      </c>
      <c r="H14400" s="3" t="s">
        <v>13231</v>
      </c>
      <c r="I14400" s="3" t="s">
        <v>13232</v>
      </c>
      <c r="J14400" s="3" t="s">
        <v>922</v>
      </c>
      <c r="K14400" s="3" t="s">
        <v>24</v>
      </c>
      <c r="L14400" s="3">
        <v>16.0</v>
      </c>
      <c r="M14400" s="3" t="s">
        <v>25</v>
      </c>
      <c r="N14400" s="3" t="s">
        <v>13241</v>
      </c>
      <c r="O14400" s="3" t="s">
        <v>753</v>
      </c>
      <c r="P14400" s="4">
        <v>21784.0</v>
      </c>
      <c r="Q14400" s="3" t="s">
        <v>145</v>
      </c>
      <c r="S14400" s="3" t="s">
        <v>34</v>
      </c>
    </row>
    <row r="14401">
      <c r="A14401" s="2">
        <v>42318.714907407404</v>
      </c>
      <c r="B14401" s="3">
        <v>32.0</v>
      </c>
      <c r="C14401" s="3" t="s">
        <v>12673</v>
      </c>
      <c r="D14401" s="3">
        <v>2.0</v>
      </c>
      <c r="E14401" s="3" t="s">
        <v>12674</v>
      </c>
      <c r="F14401" s="3">
        <v>5.0</v>
      </c>
      <c r="G14401" s="3">
        <v>8.0</v>
      </c>
      <c r="H14401" s="3" t="s">
        <v>13231</v>
      </c>
      <c r="I14401" s="3" t="s">
        <v>13232</v>
      </c>
      <c r="J14401" s="3" t="s">
        <v>922</v>
      </c>
      <c r="K14401" s="3" t="s">
        <v>24</v>
      </c>
      <c r="L14401" s="3">
        <v>17.0</v>
      </c>
      <c r="M14401" s="3" t="s">
        <v>30</v>
      </c>
      <c r="N14401" s="3" t="s">
        <v>12976</v>
      </c>
      <c r="O14401" s="3" t="s">
        <v>497</v>
      </c>
      <c r="P14401" s="4">
        <v>23932.0</v>
      </c>
      <c r="Q14401" s="3" t="s">
        <v>37</v>
      </c>
      <c r="S14401" s="3" t="s">
        <v>34</v>
      </c>
    </row>
    <row r="14402">
      <c r="A14402" s="2">
        <v>42318.714907407404</v>
      </c>
      <c r="B14402" s="3">
        <v>32.0</v>
      </c>
      <c r="C14402" s="3" t="s">
        <v>12673</v>
      </c>
      <c r="D14402" s="3">
        <v>59.0</v>
      </c>
      <c r="E14402" s="3" t="s">
        <v>12683</v>
      </c>
      <c r="F14402" s="3">
        <v>5.0</v>
      </c>
      <c r="G14402" s="3">
        <v>8.0</v>
      </c>
      <c r="H14402" s="3" t="s">
        <v>13231</v>
      </c>
      <c r="I14402" s="3" t="s">
        <v>13232</v>
      </c>
      <c r="J14402" s="3" t="s">
        <v>922</v>
      </c>
      <c r="K14402" s="3" t="s">
        <v>272</v>
      </c>
      <c r="L14402" s="3">
        <v>1.0</v>
      </c>
      <c r="M14402" s="3" t="s">
        <v>25</v>
      </c>
      <c r="N14402" s="3" t="s">
        <v>13242</v>
      </c>
      <c r="O14402" s="3" t="s">
        <v>243</v>
      </c>
      <c r="P14402" s="4">
        <v>17675.0</v>
      </c>
      <c r="Q14402" s="3" t="s">
        <v>49</v>
      </c>
      <c r="S14402" s="3" t="s">
        <v>29</v>
      </c>
    </row>
    <row r="14403">
      <c r="A14403" s="2">
        <v>42318.714907407404</v>
      </c>
      <c r="B14403" s="3">
        <v>32.0</v>
      </c>
      <c r="C14403" s="3" t="s">
        <v>12673</v>
      </c>
      <c r="D14403" s="3">
        <v>59.0</v>
      </c>
      <c r="E14403" s="3" t="s">
        <v>12683</v>
      </c>
      <c r="F14403" s="3">
        <v>5.0</v>
      </c>
      <c r="G14403" s="3">
        <v>8.0</v>
      </c>
      <c r="H14403" s="3" t="s">
        <v>13231</v>
      </c>
      <c r="I14403" s="3" t="s">
        <v>13232</v>
      </c>
      <c r="J14403" s="3" t="s">
        <v>922</v>
      </c>
      <c r="K14403" s="3" t="s">
        <v>24</v>
      </c>
      <c r="L14403" s="3">
        <v>2.0</v>
      </c>
      <c r="M14403" s="3" t="s">
        <v>30</v>
      </c>
      <c r="N14403" s="3" t="s">
        <v>443</v>
      </c>
      <c r="O14403" s="3" t="s">
        <v>2128</v>
      </c>
      <c r="P14403" s="4">
        <v>24570.0</v>
      </c>
      <c r="Q14403" s="3" t="s">
        <v>37</v>
      </c>
      <c r="S14403" s="3" t="s">
        <v>34</v>
      </c>
    </row>
    <row r="14404">
      <c r="A14404" s="2">
        <v>42318.714907407404</v>
      </c>
      <c r="B14404" s="3">
        <v>32.0</v>
      </c>
      <c r="C14404" s="3" t="s">
        <v>12673</v>
      </c>
      <c r="D14404" s="3">
        <v>59.0</v>
      </c>
      <c r="E14404" s="3" t="s">
        <v>12683</v>
      </c>
      <c r="F14404" s="3">
        <v>5.0</v>
      </c>
      <c r="G14404" s="3">
        <v>8.0</v>
      </c>
      <c r="H14404" s="3" t="s">
        <v>13231</v>
      </c>
      <c r="I14404" s="3" t="s">
        <v>13232</v>
      </c>
      <c r="J14404" s="3" t="s">
        <v>922</v>
      </c>
      <c r="K14404" s="3" t="s">
        <v>24</v>
      </c>
      <c r="L14404" s="3">
        <v>3.0</v>
      </c>
      <c r="M14404" s="3" t="s">
        <v>25</v>
      </c>
      <c r="N14404" s="3" t="s">
        <v>6243</v>
      </c>
      <c r="O14404" s="3" t="s">
        <v>102</v>
      </c>
      <c r="P14404" s="4">
        <v>21917.0</v>
      </c>
      <c r="Q14404" s="3" t="s">
        <v>153</v>
      </c>
      <c r="R14404" s="3" t="s">
        <v>1134</v>
      </c>
      <c r="S14404" s="3" t="s">
        <v>34</v>
      </c>
    </row>
    <row r="14405">
      <c r="A14405" s="2">
        <v>42318.714907407404</v>
      </c>
      <c r="B14405" s="3">
        <v>32.0</v>
      </c>
      <c r="C14405" s="3" t="s">
        <v>12673</v>
      </c>
      <c r="D14405" s="3">
        <v>59.0</v>
      </c>
      <c r="E14405" s="3" t="s">
        <v>12683</v>
      </c>
      <c r="F14405" s="3">
        <v>5.0</v>
      </c>
      <c r="G14405" s="3">
        <v>8.0</v>
      </c>
      <c r="H14405" s="3" t="s">
        <v>13231</v>
      </c>
      <c r="I14405" s="3" t="s">
        <v>13232</v>
      </c>
      <c r="J14405" s="3" t="s">
        <v>922</v>
      </c>
      <c r="K14405" s="3" t="s">
        <v>24</v>
      </c>
      <c r="L14405" s="3">
        <v>4.0</v>
      </c>
      <c r="M14405" s="3" t="s">
        <v>30</v>
      </c>
      <c r="N14405" s="3" t="s">
        <v>13243</v>
      </c>
      <c r="O14405" s="3" t="s">
        <v>8306</v>
      </c>
      <c r="P14405" s="4">
        <v>25629.0</v>
      </c>
      <c r="Q14405" s="3" t="s">
        <v>189</v>
      </c>
      <c r="R14405" s="3" t="s">
        <v>1030</v>
      </c>
      <c r="S14405" s="3" t="s">
        <v>34</v>
      </c>
    </row>
    <row r="14406">
      <c r="A14406" s="2">
        <v>42318.714907407404</v>
      </c>
      <c r="B14406" s="3">
        <v>32.0</v>
      </c>
      <c r="C14406" s="3" t="s">
        <v>12673</v>
      </c>
      <c r="D14406" s="3">
        <v>59.0</v>
      </c>
      <c r="E14406" s="3" t="s">
        <v>12683</v>
      </c>
      <c r="F14406" s="3">
        <v>5.0</v>
      </c>
      <c r="G14406" s="3">
        <v>8.0</v>
      </c>
      <c r="H14406" s="3" t="s">
        <v>13231</v>
      </c>
      <c r="I14406" s="3" t="s">
        <v>13232</v>
      </c>
      <c r="J14406" s="3" t="s">
        <v>922</v>
      </c>
      <c r="K14406" s="3" t="s">
        <v>24</v>
      </c>
      <c r="L14406" s="3">
        <v>5.0</v>
      </c>
      <c r="M14406" s="3" t="s">
        <v>25</v>
      </c>
      <c r="N14406" s="3" t="s">
        <v>5749</v>
      </c>
      <c r="O14406" s="3" t="s">
        <v>127</v>
      </c>
      <c r="P14406" s="4">
        <v>16495.0</v>
      </c>
      <c r="Q14406" s="3" t="s">
        <v>86</v>
      </c>
      <c r="S14406" s="3" t="s">
        <v>34</v>
      </c>
    </row>
    <row r="14407">
      <c r="A14407" s="2">
        <v>42318.714907407404</v>
      </c>
      <c r="B14407" s="3">
        <v>32.0</v>
      </c>
      <c r="C14407" s="3" t="s">
        <v>12673</v>
      </c>
      <c r="D14407" s="3">
        <v>59.0</v>
      </c>
      <c r="E14407" s="3" t="s">
        <v>12683</v>
      </c>
      <c r="F14407" s="3">
        <v>5.0</v>
      </c>
      <c r="G14407" s="3">
        <v>8.0</v>
      </c>
      <c r="H14407" s="3" t="s">
        <v>13231</v>
      </c>
      <c r="I14407" s="3" t="s">
        <v>13232</v>
      </c>
      <c r="J14407" s="3" t="s">
        <v>922</v>
      </c>
      <c r="K14407" s="3" t="s">
        <v>24</v>
      </c>
      <c r="L14407" s="3">
        <v>6.0</v>
      </c>
      <c r="M14407" s="3" t="s">
        <v>30</v>
      </c>
      <c r="N14407" s="3" t="s">
        <v>13244</v>
      </c>
      <c r="O14407" s="3" t="s">
        <v>375</v>
      </c>
      <c r="P14407" s="4">
        <v>23976.0</v>
      </c>
      <c r="Q14407" s="3" t="s">
        <v>189</v>
      </c>
      <c r="S14407" s="3" t="s">
        <v>29</v>
      </c>
    </row>
    <row r="14408">
      <c r="A14408" s="2">
        <v>42318.714907407404</v>
      </c>
      <c r="B14408" s="3">
        <v>32.0</v>
      </c>
      <c r="C14408" s="3" t="s">
        <v>12673</v>
      </c>
      <c r="D14408" s="3">
        <v>59.0</v>
      </c>
      <c r="E14408" s="3" t="s">
        <v>12683</v>
      </c>
      <c r="F14408" s="3">
        <v>5.0</v>
      </c>
      <c r="G14408" s="3">
        <v>8.0</v>
      </c>
      <c r="H14408" s="3" t="s">
        <v>13231</v>
      </c>
      <c r="I14408" s="3" t="s">
        <v>13232</v>
      </c>
      <c r="J14408" s="3" t="s">
        <v>922</v>
      </c>
      <c r="K14408" s="3" t="s">
        <v>24</v>
      </c>
      <c r="L14408" s="3">
        <v>7.0</v>
      </c>
      <c r="M14408" s="3" t="s">
        <v>25</v>
      </c>
      <c r="N14408" s="3" t="s">
        <v>13245</v>
      </c>
      <c r="O14408" s="3" t="s">
        <v>13246</v>
      </c>
      <c r="P14408" s="4">
        <v>26958.0</v>
      </c>
      <c r="Q14408" s="3" t="s">
        <v>189</v>
      </c>
      <c r="S14408" s="3" t="s">
        <v>29</v>
      </c>
    </row>
    <row r="14409">
      <c r="A14409" s="2">
        <v>42318.714907407404</v>
      </c>
      <c r="B14409" s="3">
        <v>32.0</v>
      </c>
      <c r="C14409" s="3" t="s">
        <v>12673</v>
      </c>
      <c r="D14409" s="3">
        <v>59.0</v>
      </c>
      <c r="E14409" s="3" t="s">
        <v>12683</v>
      </c>
      <c r="F14409" s="3">
        <v>5.0</v>
      </c>
      <c r="G14409" s="3">
        <v>8.0</v>
      </c>
      <c r="H14409" s="3" t="s">
        <v>13231</v>
      </c>
      <c r="I14409" s="3" t="s">
        <v>13232</v>
      </c>
      <c r="J14409" s="3" t="s">
        <v>922</v>
      </c>
      <c r="K14409" s="3" t="s">
        <v>24</v>
      </c>
      <c r="L14409" s="3">
        <v>8.0</v>
      </c>
      <c r="M14409" s="3" t="s">
        <v>30</v>
      </c>
      <c r="N14409" s="3" t="s">
        <v>13247</v>
      </c>
      <c r="O14409" s="3" t="s">
        <v>389</v>
      </c>
      <c r="P14409" s="4">
        <v>33860.0</v>
      </c>
      <c r="Q14409" s="3" t="s">
        <v>191</v>
      </c>
      <c r="S14409" s="3" t="s">
        <v>34</v>
      </c>
    </row>
    <row r="14410">
      <c r="A14410" s="2">
        <v>42318.714907407404</v>
      </c>
      <c r="B14410" s="3">
        <v>32.0</v>
      </c>
      <c r="C14410" s="3" t="s">
        <v>12673</v>
      </c>
      <c r="D14410" s="3">
        <v>59.0</v>
      </c>
      <c r="E14410" s="3" t="s">
        <v>12683</v>
      </c>
      <c r="F14410" s="3">
        <v>5.0</v>
      </c>
      <c r="G14410" s="3">
        <v>8.0</v>
      </c>
      <c r="H14410" s="3" t="s">
        <v>13231</v>
      </c>
      <c r="I14410" s="3" t="s">
        <v>13232</v>
      </c>
      <c r="J14410" s="3" t="s">
        <v>922</v>
      </c>
      <c r="K14410" s="3" t="s">
        <v>24</v>
      </c>
      <c r="L14410" s="3">
        <v>9.0</v>
      </c>
      <c r="M14410" s="3" t="s">
        <v>25</v>
      </c>
      <c r="N14410" s="3" t="s">
        <v>4601</v>
      </c>
      <c r="O14410" s="3" t="s">
        <v>377</v>
      </c>
      <c r="P14410" s="4">
        <v>21854.0</v>
      </c>
      <c r="Q14410" s="3" t="s">
        <v>52</v>
      </c>
      <c r="S14410" s="3" t="s">
        <v>34</v>
      </c>
    </row>
    <row r="14411">
      <c r="A14411" s="2">
        <v>42318.714907407404</v>
      </c>
      <c r="B14411" s="3">
        <v>32.0</v>
      </c>
      <c r="C14411" s="3" t="s">
        <v>12673</v>
      </c>
      <c r="D14411" s="3">
        <v>59.0</v>
      </c>
      <c r="E14411" s="3" t="s">
        <v>12683</v>
      </c>
      <c r="F14411" s="3">
        <v>5.0</v>
      </c>
      <c r="G14411" s="3">
        <v>8.0</v>
      </c>
      <c r="H14411" s="3" t="s">
        <v>13231</v>
      </c>
      <c r="I14411" s="3" t="s">
        <v>13232</v>
      </c>
      <c r="J14411" s="3" t="s">
        <v>922</v>
      </c>
      <c r="K14411" s="3" t="s">
        <v>24</v>
      </c>
      <c r="L14411" s="3">
        <v>10.0</v>
      </c>
      <c r="M14411" s="3" t="s">
        <v>30</v>
      </c>
      <c r="N14411" s="3" t="s">
        <v>13248</v>
      </c>
      <c r="O14411" s="3" t="s">
        <v>361</v>
      </c>
      <c r="P14411" s="4">
        <v>29220.0</v>
      </c>
      <c r="Q14411" s="3" t="s">
        <v>189</v>
      </c>
      <c r="S14411" s="3" t="s">
        <v>29</v>
      </c>
    </row>
    <row r="14412">
      <c r="A14412" s="2">
        <v>42318.714907407404</v>
      </c>
      <c r="B14412" s="3">
        <v>32.0</v>
      </c>
      <c r="C14412" s="3" t="s">
        <v>12673</v>
      </c>
      <c r="D14412" s="3">
        <v>59.0</v>
      </c>
      <c r="E14412" s="3" t="s">
        <v>12683</v>
      </c>
      <c r="F14412" s="3">
        <v>5.0</v>
      </c>
      <c r="G14412" s="3">
        <v>8.0</v>
      </c>
      <c r="H14412" s="3" t="s">
        <v>13231</v>
      </c>
      <c r="I14412" s="3" t="s">
        <v>13232</v>
      </c>
      <c r="J14412" s="3" t="s">
        <v>922</v>
      </c>
      <c r="K14412" s="3" t="s">
        <v>24</v>
      </c>
      <c r="L14412" s="3">
        <v>11.0</v>
      </c>
      <c r="M14412" s="3" t="s">
        <v>25</v>
      </c>
      <c r="N14412" s="3" t="s">
        <v>13249</v>
      </c>
      <c r="O14412" s="3" t="s">
        <v>639</v>
      </c>
      <c r="P14412" s="4">
        <v>23151.0</v>
      </c>
      <c r="Q14412" s="3" t="s">
        <v>153</v>
      </c>
      <c r="S14412" s="3" t="s">
        <v>29</v>
      </c>
    </row>
    <row r="14413">
      <c r="A14413" s="2">
        <v>42318.714907407404</v>
      </c>
      <c r="B14413" s="3">
        <v>32.0</v>
      </c>
      <c r="C14413" s="3" t="s">
        <v>12673</v>
      </c>
      <c r="D14413" s="3">
        <v>59.0</v>
      </c>
      <c r="E14413" s="3" t="s">
        <v>12683</v>
      </c>
      <c r="F14413" s="3">
        <v>5.0</v>
      </c>
      <c r="G14413" s="3">
        <v>8.0</v>
      </c>
      <c r="H14413" s="3" t="s">
        <v>13231</v>
      </c>
      <c r="I14413" s="3" t="s">
        <v>13232</v>
      </c>
      <c r="J14413" s="3" t="s">
        <v>922</v>
      </c>
      <c r="K14413" s="3" t="s">
        <v>24</v>
      </c>
      <c r="L14413" s="3">
        <v>12.0</v>
      </c>
      <c r="M14413" s="3" t="s">
        <v>30</v>
      </c>
      <c r="N14413" s="3" t="s">
        <v>13250</v>
      </c>
      <c r="O14413" s="3" t="s">
        <v>587</v>
      </c>
      <c r="P14413" s="4">
        <v>25080.0</v>
      </c>
      <c r="Q14413" s="3" t="s">
        <v>110</v>
      </c>
      <c r="S14413" s="3" t="s">
        <v>34</v>
      </c>
    </row>
    <row r="14414">
      <c r="A14414" s="2">
        <v>42318.714907407404</v>
      </c>
      <c r="B14414" s="3">
        <v>32.0</v>
      </c>
      <c r="C14414" s="3" t="s">
        <v>12673</v>
      </c>
      <c r="D14414" s="3">
        <v>59.0</v>
      </c>
      <c r="E14414" s="3" t="s">
        <v>12683</v>
      </c>
      <c r="F14414" s="3">
        <v>5.0</v>
      </c>
      <c r="G14414" s="3">
        <v>8.0</v>
      </c>
      <c r="H14414" s="3" t="s">
        <v>13231</v>
      </c>
      <c r="I14414" s="3" t="s">
        <v>13232</v>
      </c>
      <c r="J14414" s="3" t="s">
        <v>922</v>
      </c>
      <c r="K14414" s="3" t="s">
        <v>24</v>
      </c>
      <c r="L14414" s="3">
        <v>13.0</v>
      </c>
      <c r="M14414" s="3" t="s">
        <v>25</v>
      </c>
      <c r="N14414" s="3" t="s">
        <v>6627</v>
      </c>
      <c r="O14414" s="3" t="s">
        <v>1452</v>
      </c>
      <c r="P14414" s="4">
        <v>22570.0</v>
      </c>
      <c r="Q14414" s="3" t="s">
        <v>40</v>
      </c>
      <c r="S14414" s="3" t="s">
        <v>29</v>
      </c>
    </row>
    <row r="14415">
      <c r="A14415" s="2">
        <v>42318.714907407404</v>
      </c>
      <c r="B14415" s="3">
        <v>32.0</v>
      </c>
      <c r="C14415" s="3" t="s">
        <v>12673</v>
      </c>
      <c r="D14415" s="3">
        <v>59.0</v>
      </c>
      <c r="E14415" s="3" t="s">
        <v>12683</v>
      </c>
      <c r="F14415" s="3">
        <v>5.0</v>
      </c>
      <c r="G14415" s="3">
        <v>8.0</v>
      </c>
      <c r="H14415" s="3" t="s">
        <v>13231</v>
      </c>
      <c r="I14415" s="3" t="s">
        <v>13232</v>
      </c>
      <c r="J14415" s="3" t="s">
        <v>922</v>
      </c>
      <c r="K14415" s="3" t="s">
        <v>24</v>
      </c>
      <c r="L14415" s="3">
        <v>14.0</v>
      </c>
      <c r="M14415" s="3" t="s">
        <v>30</v>
      </c>
      <c r="N14415" s="3" t="s">
        <v>3144</v>
      </c>
      <c r="O14415" s="3" t="s">
        <v>1045</v>
      </c>
      <c r="P14415" s="4">
        <v>28103.0</v>
      </c>
      <c r="Q14415" s="3" t="s">
        <v>37</v>
      </c>
      <c r="S14415" s="3" t="s">
        <v>34</v>
      </c>
    </row>
    <row r="14416">
      <c r="A14416" s="2">
        <v>42318.714907407404</v>
      </c>
      <c r="B14416" s="3">
        <v>32.0</v>
      </c>
      <c r="C14416" s="3" t="s">
        <v>12673</v>
      </c>
      <c r="D14416" s="3">
        <v>59.0</v>
      </c>
      <c r="E14416" s="3" t="s">
        <v>12683</v>
      </c>
      <c r="F14416" s="3">
        <v>5.0</v>
      </c>
      <c r="G14416" s="3">
        <v>8.0</v>
      </c>
      <c r="H14416" s="3" t="s">
        <v>13231</v>
      </c>
      <c r="I14416" s="3" t="s">
        <v>13232</v>
      </c>
      <c r="J14416" s="3" t="s">
        <v>922</v>
      </c>
      <c r="K14416" s="3" t="s">
        <v>24</v>
      </c>
      <c r="L14416" s="3">
        <v>15.0</v>
      </c>
      <c r="M14416" s="3" t="s">
        <v>25</v>
      </c>
      <c r="N14416" s="3" t="s">
        <v>13251</v>
      </c>
      <c r="O14416" s="3" t="s">
        <v>176</v>
      </c>
      <c r="P14416" s="4">
        <v>21622.0</v>
      </c>
      <c r="Q14416" s="3" t="s">
        <v>37</v>
      </c>
      <c r="S14416" s="3" t="s">
        <v>29</v>
      </c>
    </row>
    <row r="14417">
      <c r="A14417" s="2">
        <v>42318.714907407404</v>
      </c>
      <c r="B14417" s="3">
        <v>32.0</v>
      </c>
      <c r="C14417" s="3" t="s">
        <v>12673</v>
      </c>
      <c r="D14417" s="3">
        <v>59.0</v>
      </c>
      <c r="E14417" s="3" t="s">
        <v>12683</v>
      </c>
      <c r="F14417" s="3">
        <v>5.0</v>
      </c>
      <c r="G14417" s="3">
        <v>8.0</v>
      </c>
      <c r="H14417" s="3" t="s">
        <v>13231</v>
      </c>
      <c r="I14417" s="3" t="s">
        <v>13232</v>
      </c>
      <c r="J14417" s="3" t="s">
        <v>922</v>
      </c>
      <c r="K14417" s="3" t="s">
        <v>24</v>
      </c>
      <c r="L14417" s="3">
        <v>16.0</v>
      </c>
      <c r="M14417" s="3" t="s">
        <v>30</v>
      </c>
      <c r="N14417" s="3" t="s">
        <v>12998</v>
      </c>
      <c r="O14417" s="3" t="s">
        <v>163</v>
      </c>
      <c r="P14417" s="4">
        <v>26849.0</v>
      </c>
      <c r="Q14417" s="3" t="s">
        <v>352</v>
      </c>
      <c r="S14417" s="3" t="s">
        <v>34</v>
      </c>
    </row>
    <row r="14418">
      <c r="A14418" s="2">
        <v>42318.714907407404</v>
      </c>
      <c r="B14418" s="3">
        <v>32.0</v>
      </c>
      <c r="C14418" s="3" t="s">
        <v>12673</v>
      </c>
      <c r="D14418" s="3">
        <v>59.0</v>
      </c>
      <c r="E14418" s="3" t="s">
        <v>12683</v>
      </c>
      <c r="F14418" s="3">
        <v>5.0</v>
      </c>
      <c r="G14418" s="3">
        <v>8.0</v>
      </c>
      <c r="H14418" s="3" t="s">
        <v>13231</v>
      </c>
      <c r="I14418" s="3" t="s">
        <v>13232</v>
      </c>
      <c r="J14418" s="3" t="s">
        <v>922</v>
      </c>
      <c r="K14418" s="3" t="s">
        <v>24</v>
      </c>
      <c r="L14418" s="3">
        <v>17.0</v>
      </c>
      <c r="M14418" s="3" t="s">
        <v>25</v>
      </c>
      <c r="N14418" s="3" t="s">
        <v>13252</v>
      </c>
      <c r="O14418" s="3" t="s">
        <v>42</v>
      </c>
      <c r="P14418" s="4">
        <v>27455.0</v>
      </c>
      <c r="Q14418" s="3" t="s">
        <v>189</v>
      </c>
      <c r="S14418" s="3" t="s">
        <v>29</v>
      </c>
    </row>
    <row r="14419">
      <c r="A14419" s="2">
        <v>42318.714907407404</v>
      </c>
      <c r="B14419" s="3">
        <v>32.0</v>
      </c>
      <c r="C14419" s="3" t="s">
        <v>12673</v>
      </c>
      <c r="D14419" s="3">
        <v>59.0</v>
      </c>
      <c r="E14419" s="3" t="s">
        <v>12683</v>
      </c>
      <c r="F14419" s="3">
        <v>5.0</v>
      </c>
      <c r="G14419" s="3">
        <v>8.0</v>
      </c>
      <c r="H14419" s="3" t="s">
        <v>13231</v>
      </c>
      <c r="I14419" s="3" t="s">
        <v>13232</v>
      </c>
      <c r="J14419" s="3" t="s">
        <v>922</v>
      </c>
      <c r="K14419" s="3" t="s">
        <v>24</v>
      </c>
      <c r="L14419" s="3">
        <v>18.0</v>
      </c>
      <c r="M14419" s="3" t="s">
        <v>30</v>
      </c>
      <c r="N14419" s="3" t="s">
        <v>13253</v>
      </c>
      <c r="O14419" s="3" t="s">
        <v>121</v>
      </c>
      <c r="P14419" s="4">
        <v>21476.0</v>
      </c>
      <c r="Q14419" s="3" t="s">
        <v>189</v>
      </c>
      <c r="S14419" s="3" t="s">
        <v>29</v>
      </c>
    </row>
    <row r="14420">
      <c r="A14420" s="2">
        <v>42318.714907407404</v>
      </c>
      <c r="B14420" s="3">
        <v>32.0</v>
      </c>
      <c r="C14420" s="3" t="s">
        <v>12673</v>
      </c>
      <c r="D14420" s="3">
        <v>59.0</v>
      </c>
      <c r="E14420" s="3" t="s">
        <v>12683</v>
      </c>
      <c r="F14420" s="3">
        <v>5.0</v>
      </c>
      <c r="G14420" s="3">
        <v>8.0</v>
      </c>
      <c r="H14420" s="3" t="s">
        <v>13231</v>
      </c>
      <c r="I14420" s="3" t="s">
        <v>13232</v>
      </c>
      <c r="J14420" s="3" t="s">
        <v>922</v>
      </c>
      <c r="K14420" s="3" t="s">
        <v>24</v>
      </c>
      <c r="L14420" s="3">
        <v>19.0</v>
      </c>
      <c r="M14420" s="3" t="s">
        <v>25</v>
      </c>
      <c r="N14420" s="3" t="s">
        <v>5325</v>
      </c>
      <c r="O14420" s="3" t="s">
        <v>1089</v>
      </c>
      <c r="P14420" s="4">
        <v>26203.0</v>
      </c>
      <c r="Q14420" s="3" t="s">
        <v>149</v>
      </c>
      <c r="S14420" s="3" t="s">
        <v>34</v>
      </c>
    </row>
    <row r="14421">
      <c r="A14421" s="2">
        <v>42318.714907407404</v>
      </c>
      <c r="B14421" s="3">
        <v>32.0</v>
      </c>
      <c r="C14421" s="3" t="s">
        <v>12673</v>
      </c>
      <c r="D14421" s="3">
        <v>59.0</v>
      </c>
      <c r="E14421" s="3" t="s">
        <v>12683</v>
      </c>
      <c r="F14421" s="3">
        <v>5.0</v>
      </c>
      <c r="G14421" s="3">
        <v>8.0</v>
      </c>
      <c r="H14421" s="3" t="s">
        <v>13231</v>
      </c>
      <c r="I14421" s="3" t="s">
        <v>13232</v>
      </c>
      <c r="J14421" s="3" t="s">
        <v>922</v>
      </c>
      <c r="K14421" s="3" t="s">
        <v>24</v>
      </c>
      <c r="L14421" s="3">
        <v>20.0</v>
      </c>
      <c r="M14421" s="3" t="s">
        <v>30</v>
      </c>
      <c r="N14421" s="3" t="s">
        <v>13254</v>
      </c>
      <c r="O14421" s="3" t="s">
        <v>497</v>
      </c>
      <c r="P14421" s="4">
        <v>27031.0</v>
      </c>
      <c r="Q14421" s="3" t="s">
        <v>149</v>
      </c>
      <c r="S14421" s="3" t="s">
        <v>34</v>
      </c>
    </row>
    <row r="14422">
      <c r="A14422" s="2">
        <v>42318.714907407404</v>
      </c>
      <c r="B14422" s="3">
        <v>32.0</v>
      </c>
      <c r="C14422" s="3" t="s">
        <v>12673</v>
      </c>
      <c r="D14422" s="3">
        <v>59.0</v>
      </c>
      <c r="E14422" s="3" t="s">
        <v>12683</v>
      </c>
      <c r="F14422" s="3">
        <v>5.0</v>
      </c>
      <c r="G14422" s="3">
        <v>8.0</v>
      </c>
      <c r="H14422" s="3" t="s">
        <v>13231</v>
      </c>
      <c r="I14422" s="3" t="s">
        <v>13232</v>
      </c>
      <c r="J14422" s="3" t="s">
        <v>922</v>
      </c>
      <c r="K14422" s="3" t="s">
        <v>24</v>
      </c>
      <c r="L14422" s="3">
        <v>21.0</v>
      </c>
      <c r="M14422" s="3" t="s">
        <v>25</v>
      </c>
      <c r="N14422" s="3" t="s">
        <v>13255</v>
      </c>
      <c r="O14422" s="3" t="s">
        <v>1234</v>
      </c>
      <c r="P14422" s="4">
        <v>17271.0</v>
      </c>
      <c r="Q14422" s="3" t="s">
        <v>83</v>
      </c>
      <c r="S14422" s="3" t="s">
        <v>34</v>
      </c>
    </row>
    <row r="14423">
      <c r="A14423" s="2">
        <v>42318.714907407404</v>
      </c>
      <c r="B14423" s="3">
        <v>32.0</v>
      </c>
      <c r="C14423" s="3" t="s">
        <v>12673</v>
      </c>
      <c r="D14423" s="3">
        <v>59.0</v>
      </c>
      <c r="E14423" s="3" t="s">
        <v>12683</v>
      </c>
      <c r="F14423" s="3">
        <v>5.0</v>
      </c>
      <c r="G14423" s="3">
        <v>8.0</v>
      </c>
      <c r="H14423" s="3" t="s">
        <v>13231</v>
      </c>
      <c r="I14423" s="3" t="s">
        <v>13232</v>
      </c>
      <c r="J14423" s="3" t="s">
        <v>922</v>
      </c>
      <c r="K14423" s="3" t="s">
        <v>24</v>
      </c>
      <c r="L14423" s="3">
        <v>22.0</v>
      </c>
      <c r="M14423" s="3" t="s">
        <v>30</v>
      </c>
      <c r="N14423" s="3" t="s">
        <v>13256</v>
      </c>
      <c r="O14423" s="3" t="s">
        <v>2470</v>
      </c>
      <c r="P14423" s="4">
        <v>25050.0</v>
      </c>
      <c r="Q14423" s="3" t="s">
        <v>189</v>
      </c>
      <c r="S14423" s="3" t="s">
        <v>34</v>
      </c>
    </row>
    <row r="14424">
      <c r="A14424" s="2">
        <v>42318.714907407404</v>
      </c>
      <c r="B14424" s="3">
        <v>32.0</v>
      </c>
      <c r="C14424" s="3" t="s">
        <v>12673</v>
      </c>
      <c r="D14424" s="3">
        <v>59.0</v>
      </c>
      <c r="E14424" s="3" t="s">
        <v>12683</v>
      </c>
      <c r="F14424" s="3">
        <v>5.0</v>
      </c>
      <c r="G14424" s="3">
        <v>8.0</v>
      </c>
      <c r="H14424" s="3" t="s">
        <v>13231</v>
      </c>
      <c r="I14424" s="3" t="s">
        <v>13232</v>
      </c>
      <c r="J14424" s="3" t="s">
        <v>922</v>
      </c>
      <c r="K14424" s="3" t="s">
        <v>24</v>
      </c>
      <c r="L14424" s="3">
        <v>23.0</v>
      </c>
      <c r="M14424" s="3" t="s">
        <v>25</v>
      </c>
      <c r="N14424" s="3" t="s">
        <v>13257</v>
      </c>
      <c r="O14424" s="3" t="s">
        <v>100</v>
      </c>
      <c r="P14424" s="4">
        <v>25676.0</v>
      </c>
      <c r="Q14424" s="3" t="s">
        <v>37</v>
      </c>
      <c r="S14424" s="3" t="s">
        <v>34</v>
      </c>
    </row>
    <row r="14425">
      <c r="A14425" s="2">
        <v>42318.714907407404</v>
      </c>
      <c r="B14425" s="3">
        <v>32.0</v>
      </c>
      <c r="C14425" s="3" t="s">
        <v>12673</v>
      </c>
      <c r="D14425" s="3">
        <v>59.0</v>
      </c>
      <c r="E14425" s="3" t="s">
        <v>12683</v>
      </c>
      <c r="F14425" s="3">
        <v>5.0</v>
      </c>
      <c r="G14425" s="3">
        <v>8.0</v>
      </c>
      <c r="H14425" s="3" t="s">
        <v>13231</v>
      </c>
      <c r="I14425" s="3" t="s">
        <v>13232</v>
      </c>
      <c r="J14425" s="3" t="s">
        <v>922</v>
      </c>
      <c r="K14425" s="3" t="s">
        <v>24</v>
      </c>
      <c r="L14425" s="3">
        <v>24.0</v>
      </c>
      <c r="M14425" s="3" t="s">
        <v>30</v>
      </c>
      <c r="N14425" s="3" t="s">
        <v>2323</v>
      </c>
      <c r="O14425" s="3" t="s">
        <v>375</v>
      </c>
      <c r="P14425" s="4">
        <v>27267.0</v>
      </c>
      <c r="Q14425" s="3" t="s">
        <v>37</v>
      </c>
      <c r="S14425" s="3" t="s">
        <v>34</v>
      </c>
    </row>
    <row r="14426">
      <c r="A14426" s="2">
        <v>42318.714907407404</v>
      </c>
      <c r="B14426" s="3">
        <v>32.0</v>
      </c>
      <c r="C14426" s="3" t="s">
        <v>12673</v>
      </c>
      <c r="D14426" s="3">
        <v>59.0</v>
      </c>
      <c r="E14426" s="3" t="s">
        <v>12683</v>
      </c>
      <c r="F14426" s="3">
        <v>5.0</v>
      </c>
      <c r="G14426" s="3">
        <v>8.0</v>
      </c>
      <c r="H14426" s="3" t="s">
        <v>13231</v>
      </c>
      <c r="I14426" s="3" t="s">
        <v>13232</v>
      </c>
      <c r="J14426" s="3" t="s">
        <v>922</v>
      </c>
      <c r="K14426" s="3" t="s">
        <v>24</v>
      </c>
      <c r="L14426" s="3">
        <v>25.0</v>
      </c>
      <c r="M14426" s="3" t="s">
        <v>25</v>
      </c>
      <c r="N14426" s="3" t="s">
        <v>13258</v>
      </c>
      <c r="O14426" s="3" t="s">
        <v>91</v>
      </c>
      <c r="P14426" s="4">
        <v>22592.0</v>
      </c>
      <c r="Q14426" s="3" t="s">
        <v>352</v>
      </c>
      <c r="S14426" s="3" t="s">
        <v>34</v>
      </c>
    </row>
    <row r="14427">
      <c r="A14427" s="2">
        <v>42318.714907407404</v>
      </c>
      <c r="B14427" s="3">
        <v>32.0</v>
      </c>
      <c r="C14427" s="3" t="s">
        <v>12673</v>
      </c>
      <c r="D14427" s="3">
        <v>59.0</v>
      </c>
      <c r="E14427" s="3" t="s">
        <v>12683</v>
      </c>
      <c r="F14427" s="3">
        <v>5.0</v>
      </c>
      <c r="G14427" s="3">
        <v>8.0</v>
      </c>
      <c r="H14427" s="3" t="s">
        <v>13231</v>
      </c>
      <c r="I14427" s="3" t="s">
        <v>13232</v>
      </c>
      <c r="J14427" s="3" t="s">
        <v>922</v>
      </c>
      <c r="K14427" s="3" t="s">
        <v>24</v>
      </c>
      <c r="L14427" s="3">
        <v>26.0</v>
      </c>
      <c r="M14427" s="3" t="s">
        <v>30</v>
      </c>
      <c r="N14427" s="3" t="s">
        <v>13259</v>
      </c>
      <c r="O14427" s="3" t="s">
        <v>13260</v>
      </c>
      <c r="P14427" s="4">
        <v>25676.0</v>
      </c>
      <c r="Q14427" s="3" t="s">
        <v>189</v>
      </c>
      <c r="S14427" s="3" t="s">
        <v>29</v>
      </c>
    </row>
    <row r="14428">
      <c r="A14428" s="2">
        <v>42318.714907407404</v>
      </c>
      <c r="B14428" s="3">
        <v>32.0</v>
      </c>
      <c r="C14428" s="3" t="s">
        <v>12673</v>
      </c>
      <c r="D14428" s="3">
        <v>59.0</v>
      </c>
      <c r="E14428" s="3" t="s">
        <v>12683</v>
      </c>
      <c r="F14428" s="3">
        <v>5.0</v>
      </c>
      <c r="G14428" s="3">
        <v>8.0</v>
      </c>
      <c r="H14428" s="3" t="s">
        <v>13231</v>
      </c>
      <c r="I14428" s="3" t="s">
        <v>13232</v>
      </c>
      <c r="J14428" s="3" t="s">
        <v>922</v>
      </c>
      <c r="K14428" s="3" t="s">
        <v>24</v>
      </c>
      <c r="L14428" s="3">
        <v>27.0</v>
      </c>
      <c r="M14428" s="3" t="s">
        <v>25</v>
      </c>
      <c r="N14428" s="3" t="s">
        <v>13261</v>
      </c>
      <c r="O14428" s="3" t="s">
        <v>1754</v>
      </c>
      <c r="P14428" s="4">
        <v>25779.0</v>
      </c>
      <c r="Q14428" s="3" t="s">
        <v>153</v>
      </c>
      <c r="S14428" s="3" t="s">
        <v>34</v>
      </c>
    </row>
    <row r="14429">
      <c r="A14429" s="2">
        <v>42318.714907407404</v>
      </c>
      <c r="B14429" s="3">
        <v>32.0</v>
      </c>
      <c r="C14429" s="3" t="s">
        <v>12673</v>
      </c>
      <c r="D14429" s="3">
        <v>59.0</v>
      </c>
      <c r="E14429" s="3" t="s">
        <v>12683</v>
      </c>
      <c r="F14429" s="3">
        <v>5.0</v>
      </c>
      <c r="G14429" s="3">
        <v>8.0</v>
      </c>
      <c r="H14429" s="3" t="s">
        <v>13231</v>
      </c>
      <c r="I14429" s="3" t="s">
        <v>13232</v>
      </c>
      <c r="J14429" s="3" t="s">
        <v>922</v>
      </c>
      <c r="K14429" s="3" t="s">
        <v>24</v>
      </c>
      <c r="L14429" s="3">
        <v>28.0</v>
      </c>
      <c r="M14429" s="3" t="s">
        <v>30</v>
      </c>
      <c r="N14429" s="3" t="s">
        <v>13262</v>
      </c>
      <c r="O14429" s="3" t="s">
        <v>560</v>
      </c>
      <c r="P14429" s="4">
        <v>19304.0</v>
      </c>
      <c r="Q14429" s="3" t="s">
        <v>105</v>
      </c>
      <c r="S14429" s="3" t="s">
        <v>29</v>
      </c>
    </row>
    <row r="14430">
      <c r="A14430" s="2">
        <v>42318.714907407404</v>
      </c>
      <c r="B14430" s="3">
        <v>32.0</v>
      </c>
      <c r="C14430" s="3" t="s">
        <v>12673</v>
      </c>
      <c r="D14430" s="3">
        <v>59.0</v>
      </c>
      <c r="E14430" s="3" t="s">
        <v>12683</v>
      </c>
      <c r="F14430" s="3">
        <v>5.0</v>
      </c>
      <c r="G14430" s="3">
        <v>8.0</v>
      </c>
      <c r="H14430" s="3" t="s">
        <v>13231</v>
      </c>
      <c r="I14430" s="3" t="s">
        <v>13232</v>
      </c>
      <c r="J14430" s="3" t="s">
        <v>922</v>
      </c>
      <c r="K14430" s="3" t="s">
        <v>24</v>
      </c>
      <c r="L14430" s="3">
        <v>29.0</v>
      </c>
      <c r="M14430" s="3" t="s">
        <v>25</v>
      </c>
      <c r="N14430" s="3" t="s">
        <v>13263</v>
      </c>
      <c r="O14430" s="3" t="s">
        <v>69</v>
      </c>
      <c r="P14430" s="4">
        <v>20446.0</v>
      </c>
      <c r="Q14430" s="3" t="s">
        <v>60</v>
      </c>
      <c r="S14430" s="3" t="s">
        <v>34</v>
      </c>
    </row>
    <row r="14431">
      <c r="A14431" s="2">
        <v>42318.714907407404</v>
      </c>
      <c r="B14431" s="3">
        <v>32.0</v>
      </c>
      <c r="C14431" s="3" t="s">
        <v>12673</v>
      </c>
      <c r="D14431" s="3">
        <v>59.0</v>
      </c>
      <c r="E14431" s="3" t="s">
        <v>12683</v>
      </c>
      <c r="F14431" s="3">
        <v>5.0</v>
      </c>
      <c r="G14431" s="3">
        <v>8.0</v>
      </c>
      <c r="H14431" s="3" t="s">
        <v>13231</v>
      </c>
      <c r="I14431" s="3" t="s">
        <v>13232</v>
      </c>
      <c r="J14431" s="3" t="s">
        <v>922</v>
      </c>
      <c r="K14431" s="3" t="s">
        <v>24</v>
      </c>
      <c r="L14431" s="3">
        <v>30.0</v>
      </c>
      <c r="M14431" s="3" t="s">
        <v>30</v>
      </c>
      <c r="N14431" s="3" t="s">
        <v>13264</v>
      </c>
      <c r="O14431" s="3" t="s">
        <v>307</v>
      </c>
      <c r="P14431" s="4">
        <v>20928.0</v>
      </c>
      <c r="Q14431" s="3" t="s">
        <v>189</v>
      </c>
      <c r="S14431" s="3" t="s">
        <v>29</v>
      </c>
    </row>
    <row r="14432">
      <c r="A14432" s="2">
        <v>42318.714907407404</v>
      </c>
      <c r="B14432" s="3">
        <v>32.0</v>
      </c>
      <c r="C14432" s="3" t="s">
        <v>12673</v>
      </c>
      <c r="D14432" s="3">
        <v>59.0</v>
      </c>
      <c r="E14432" s="3" t="s">
        <v>12683</v>
      </c>
      <c r="F14432" s="3">
        <v>5.0</v>
      </c>
      <c r="G14432" s="3">
        <v>8.0</v>
      </c>
      <c r="H14432" s="3" t="s">
        <v>13231</v>
      </c>
      <c r="I14432" s="3" t="s">
        <v>13232</v>
      </c>
      <c r="J14432" s="3" t="s">
        <v>922</v>
      </c>
      <c r="K14432" s="3" t="s">
        <v>24</v>
      </c>
      <c r="L14432" s="3">
        <v>31.0</v>
      </c>
      <c r="M14432" s="3" t="s">
        <v>25</v>
      </c>
      <c r="N14432" s="3" t="s">
        <v>13265</v>
      </c>
      <c r="O14432" s="3" t="s">
        <v>681</v>
      </c>
      <c r="P14432" s="4">
        <v>28424.0</v>
      </c>
      <c r="Q14432" s="3" t="s">
        <v>33</v>
      </c>
      <c r="S14432" s="3" t="s">
        <v>34</v>
      </c>
    </row>
    <row r="14433">
      <c r="A14433" s="2">
        <v>42318.714907407404</v>
      </c>
      <c r="B14433" s="3">
        <v>32.0</v>
      </c>
      <c r="C14433" s="3" t="s">
        <v>12673</v>
      </c>
      <c r="D14433" s="3">
        <v>59.0</v>
      </c>
      <c r="E14433" s="3" t="s">
        <v>12683</v>
      </c>
      <c r="F14433" s="3">
        <v>5.0</v>
      </c>
      <c r="G14433" s="3">
        <v>8.0</v>
      </c>
      <c r="H14433" s="3" t="s">
        <v>13231</v>
      </c>
      <c r="I14433" s="3" t="s">
        <v>13232</v>
      </c>
      <c r="J14433" s="3" t="s">
        <v>922</v>
      </c>
      <c r="K14433" s="3" t="s">
        <v>24</v>
      </c>
      <c r="L14433" s="3">
        <v>32.0</v>
      </c>
      <c r="M14433" s="3" t="s">
        <v>30</v>
      </c>
      <c r="N14433" s="3" t="s">
        <v>5921</v>
      </c>
      <c r="O14433" s="3" t="s">
        <v>329</v>
      </c>
      <c r="P14433" s="4">
        <v>21689.0</v>
      </c>
      <c r="Q14433" s="3" t="s">
        <v>55</v>
      </c>
      <c r="S14433" s="3" t="s">
        <v>34</v>
      </c>
    </row>
    <row r="14434">
      <c r="A14434" s="2">
        <v>42318.714907407404</v>
      </c>
      <c r="B14434" s="3">
        <v>32.0</v>
      </c>
      <c r="C14434" s="3" t="s">
        <v>12673</v>
      </c>
      <c r="D14434" s="3">
        <v>59.0</v>
      </c>
      <c r="E14434" s="3" t="s">
        <v>12683</v>
      </c>
      <c r="F14434" s="3">
        <v>5.0</v>
      </c>
      <c r="G14434" s="3">
        <v>8.0</v>
      </c>
      <c r="H14434" s="3" t="s">
        <v>13231</v>
      </c>
      <c r="I14434" s="3" t="s">
        <v>13232</v>
      </c>
      <c r="J14434" s="3" t="s">
        <v>922</v>
      </c>
      <c r="K14434" s="3" t="s">
        <v>24</v>
      </c>
      <c r="L14434" s="3">
        <v>33.0</v>
      </c>
      <c r="M14434" s="3" t="s">
        <v>25</v>
      </c>
      <c r="N14434" s="3" t="s">
        <v>13266</v>
      </c>
      <c r="O14434" s="3" t="s">
        <v>119</v>
      </c>
      <c r="P14434" s="4">
        <v>18084.0</v>
      </c>
      <c r="Q14434" s="3" t="s">
        <v>105</v>
      </c>
      <c r="S14434" s="3" t="s">
        <v>34</v>
      </c>
    </row>
    <row r="14435">
      <c r="A14435" s="2">
        <v>42318.714907407404</v>
      </c>
      <c r="B14435" s="3">
        <v>32.0</v>
      </c>
      <c r="C14435" s="3" t="s">
        <v>12673</v>
      </c>
      <c r="D14435" s="3">
        <v>59.0</v>
      </c>
      <c r="E14435" s="3" t="s">
        <v>12683</v>
      </c>
      <c r="F14435" s="3">
        <v>5.0</v>
      </c>
      <c r="G14435" s="3">
        <v>8.0</v>
      </c>
      <c r="H14435" s="3" t="s">
        <v>13231</v>
      </c>
      <c r="I14435" s="3" t="s">
        <v>13232</v>
      </c>
      <c r="J14435" s="3" t="s">
        <v>922</v>
      </c>
      <c r="K14435" s="3" t="s">
        <v>24</v>
      </c>
      <c r="L14435" s="3">
        <v>34.0</v>
      </c>
      <c r="M14435" s="3" t="s">
        <v>30</v>
      </c>
      <c r="N14435" s="3" t="s">
        <v>13267</v>
      </c>
      <c r="O14435" s="3" t="s">
        <v>57</v>
      </c>
      <c r="P14435" s="4">
        <v>27370.0</v>
      </c>
      <c r="Q14435" s="3" t="s">
        <v>46</v>
      </c>
      <c r="S14435" s="3" t="s">
        <v>29</v>
      </c>
    </row>
    <row r="14436">
      <c r="A14436" s="2">
        <v>42318.714907407404</v>
      </c>
      <c r="B14436" s="3">
        <v>32.0</v>
      </c>
      <c r="C14436" s="3" t="s">
        <v>12673</v>
      </c>
      <c r="D14436" s="3">
        <v>59.0</v>
      </c>
      <c r="E14436" s="3" t="s">
        <v>12683</v>
      </c>
      <c r="F14436" s="3">
        <v>5.0</v>
      </c>
      <c r="G14436" s="3">
        <v>8.0</v>
      </c>
      <c r="H14436" s="3" t="s">
        <v>13231</v>
      </c>
      <c r="I14436" s="3" t="s">
        <v>13232</v>
      </c>
      <c r="J14436" s="3" t="s">
        <v>922</v>
      </c>
      <c r="K14436" s="3" t="s">
        <v>24</v>
      </c>
      <c r="L14436" s="3">
        <v>35.0</v>
      </c>
      <c r="M14436" s="3" t="s">
        <v>25</v>
      </c>
      <c r="N14436" s="3" t="s">
        <v>13268</v>
      </c>
      <c r="O14436" s="3" t="s">
        <v>13269</v>
      </c>
      <c r="P14436" s="4">
        <v>30582.0</v>
      </c>
      <c r="Q14436" s="3" t="s">
        <v>153</v>
      </c>
      <c r="S14436" s="3" t="s">
        <v>34</v>
      </c>
    </row>
    <row r="14437">
      <c r="A14437" s="2">
        <v>42318.714907407404</v>
      </c>
      <c r="B14437" s="3">
        <v>32.0</v>
      </c>
      <c r="C14437" s="3" t="s">
        <v>12673</v>
      </c>
      <c r="D14437" s="3">
        <v>59.0</v>
      </c>
      <c r="E14437" s="3" t="s">
        <v>12683</v>
      </c>
      <c r="F14437" s="3">
        <v>5.0</v>
      </c>
      <c r="G14437" s="3">
        <v>8.0</v>
      </c>
      <c r="H14437" s="3" t="s">
        <v>13231</v>
      </c>
      <c r="I14437" s="3" t="s">
        <v>13232</v>
      </c>
      <c r="J14437" s="3" t="s">
        <v>922</v>
      </c>
      <c r="K14437" s="3" t="s">
        <v>24</v>
      </c>
      <c r="L14437" s="3">
        <v>36.0</v>
      </c>
      <c r="M14437" s="3" t="s">
        <v>30</v>
      </c>
      <c r="N14437" s="3" t="s">
        <v>13270</v>
      </c>
      <c r="O14437" s="3" t="s">
        <v>7014</v>
      </c>
      <c r="P14437" s="4">
        <v>26784.0</v>
      </c>
      <c r="Q14437" s="3" t="s">
        <v>189</v>
      </c>
      <c r="S14437" s="3" t="s">
        <v>34</v>
      </c>
    </row>
    <row r="14438">
      <c r="A14438" s="2">
        <v>42318.714907407404</v>
      </c>
      <c r="B14438" s="3">
        <v>32.0</v>
      </c>
      <c r="C14438" s="3" t="s">
        <v>12673</v>
      </c>
      <c r="D14438" s="3">
        <v>59.0</v>
      </c>
      <c r="E14438" s="3" t="s">
        <v>12683</v>
      </c>
      <c r="F14438" s="3">
        <v>5.0</v>
      </c>
      <c r="G14438" s="3">
        <v>8.0</v>
      </c>
      <c r="H14438" s="3" t="s">
        <v>13231</v>
      </c>
      <c r="I14438" s="3" t="s">
        <v>13232</v>
      </c>
      <c r="J14438" s="3" t="s">
        <v>922</v>
      </c>
      <c r="K14438" s="3" t="s">
        <v>24</v>
      </c>
      <c r="L14438" s="3">
        <v>37.0</v>
      </c>
      <c r="M14438" s="3" t="s">
        <v>25</v>
      </c>
      <c r="N14438" s="3" t="s">
        <v>13271</v>
      </c>
      <c r="O14438" s="3" t="s">
        <v>27</v>
      </c>
      <c r="P14438" s="4">
        <v>23573.0</v>
      </c>
      <c r="Q14438" s="3" t="s">
        <v>83</v>
      </c>
      <c r="S14438" s="3" t="s">
        <v>29</v>
      </c>
    </row>
    <row r="14439">
      <c r="A14439" s="2">
        <v>42318.714907407404</v>
      </c>
      <c r="B14439" s="3">
        <v>32.0</v>
      </c>
      <c r="C14439" s="3" t="s">
        <v>12673</v>
      </c>
      <c r="D14439" s="3">
        <v>59.0</v>
      </c>
      <c r="E14439" s="3" t="s">
        <v>12683</v>
      </c>
      <c r="F14439" s="3">
        <v>5.0</v>
      </c>
      <c r="G14439" s="3">
        <v>8.0</v>
      </c>
      <c r="H14439" s="3" t="s">
        <v>13231</v>
      </c>
      <c r="I14439" s="3" t="s">
        <v>13232</v>
      </c>
      <c r="J14439" s="3" t="s">
        <v>922</v>
      </c>
      <c r="K14439" s="3" t="s">
        <v>24</v>
      </c>
      <c r="L14439" s="3">
        <v>38.0</v>
      </c>
      <c r="M14439" s="3" t="s">
        <v>30</v>
      </c>
      <c r="N14439" s="3" t="s">
        <v>13272</v>
      </c>
      <c r="O14439" s="3" t="s">
        <v>850</v>
      </c>
      <c r="P14439" s="4">
        <v>26628.0</v>
      </c>
      <c r="Q14439" s="3" t="s">
        <v>52</v>
      </c>
      <c r="S14439" s="3" t="s">
        <v>34</v>
      </c>
    </row>
    <row r="14440">
      <c r="A14440" s="2">
        <v>42318.714907407404</v>
      </c>
      <c r="B14440" s="3">
        <v>32.0</v>
      </c>
      <c r="C14440" s="3" t="s">
        <v>12673</v>
      </c>
      <c r="D14440" s="3">
        <v>59.0</v>
      </c>
      <c r="E14440" s="3" t="s">
        <v>12683</v>
      </c>
      <c r="F14440" s="3">
        <v>5.0</v>
      </c>
      <c r="G14440" s="3">
        <v>8.0</v>
      </c>
      <c r="H14440" s="3" t="s">
        <v>13231</v>
      </c>
      <c r="I14440" s="3" t="s">
        <v>13232</v>
      </c>
      <c r="J14440" s="3" t="s">
        <v>922</v>
      </c>
      <c r="K14440" s="3" t="s">
        <v>24</v>
      </c>
      <c r="L14440" s="3">
        <v>39.0</v>
      </c>
      <c r="M14440" s="3" t="s">
        <v>25</v>
      </c>
      <c r="N14440" s="3" t="s">
        <v>2427</v>
      </c>
      <c r="O14440" s="3" t="s">
        <v>275</v>
      </c>
      <c r="P14440" s="4">
        <v>20378.0</v>
      </c>
      <c r="Q14440" s="3" t="s">
        <v>86</v>
      </c>
      <c r="S14440" s="3" t="s">
        <v>34</v>
      </c>
    </row>
    <row r="14441">
      <c r="A14441" s="2">
        <v>42318.714907407404</v>
      </c>
      <c r="B14441" s="3">
        <v>32.0</v>
      </c>
      <c r="C14441" s="3" t="s">
        <v>12673</v>
      </c>
      <c r="D14441" s="3">
        <v>59.0</v>
      </c>
      <c r="E14441" s="3" t="s">
        <v>12683</v>
      </c>
      <c r="F14441" s="3">
        <v>5.0</v>
      </c>
      <c r="G14441" s="3">
        <v>8.0</v>
      </c>
      <c r="H14441" s="3" t="s">
        <v>13231</v>
      </c>
      <c r="I14441" s="3" t="s">
        <v>13232</v>
      </c>
      <c r="J14441" s="3" t="s">
        <v>922</v>
      </c>
      <c r="K14441" s="3" t="s">
        <v>24</v>
      </c>
      <c r="L14441" s="3">
        <v>40.0</v>
      </c>
      <c r="M14441" s="3" t="s">
        <v>30</v>
      </c>
      <c r="N14441" s="3" t="s">
        <v>13273</v>
      </c>
      <c r="O14441" s="3" t="s">
        <v>361</v>
      </c>
      <c r="P14441" s="4">
        <v>26416.0</v>
      </c>
      <c r="Q14441" s="3" t="s">
        <v>132</v>
      </c>
      <c r="S14441" s="3" t="s">
        <v>34</v>
      </c>
    </row>
    <row r="14442">
      <c r="A14442" s="2">
        <v>42318.714907407404</v>
      </c>
      <c r="B14442" s="3">
        <v>32.0</v>
      </c>
      <c r="C14442" s="3" t="s">
        <v>12673</v>
      </c>
      <c r="D14442" s="3">
        <v>59.0</v>
      </c>
      <c r="E14442" s="3" t="s">
        <v>12683</v>
      </c>
      <c r="F14442" s="3">
        <v>5.0</v>
      </c>
      <c r="G14442" s="3">
        <v>8.0</v>
      </c>
      <c r="H14442" s="3" t="s">
        <v>13231</v>
      </c>
      <c r="I14442" s="3" t="s">
        <v>13232</v>
      </c>
      <c r="J14442" s="3" t="s">
        <v>922</v>
      </c>
      <c r="K14442" s="3" t="s">
        <v>24</v>
      </c>
      <c r="L14442" s="3">
        <v>41.0</v>
      </c>
      <c r="M14442" s="3" t="s">
        <v>25</v>
      </c>
      <c r="N14442" s="3" t="s">
        <v>13274</v>
      </c>
      <c r="O14442" s="3" t="s">
        <v>2914</v>
      </c>
      <c r="P14442" s="4">
        <v>18883.0</v>
      </c>
      <c r="Q14442" s="3" t="s">
        <v>49</v>
      </c>
      <c r="S14442" s="3" t="s">
        <v>34</v>
      </c>
    </row>
    <row r="14443">
      <c r="A14443" s="2">
        <v>42318.714907407404</v>
      </c>
      <c r="B14443" s="3">
        <v>32.0</v>
      </c>
      <c r="C14443" s="3" t="s">
        <v>12673</v>
      </c>
      <c r="D14443" s="3">
        <v>59.0</v>
      </c>
      <c r="E14443" s="3" t="s">
        <v>12683</v>
      </c>
      <c r="F14443" s="3">
        <v>5.0</v>
      </c>
      <c r="G14443" s="3">
        <v>8.0</v>
      </c>
      <c r="H14443" s="3" t="s">
        <v>13231</v>
      </c>
      <c r="I14443" s="3" t="s">
        <v>13232</v>
      </c>
      <c r="J14443" s="3" t="s">
        <v>922</v>
      </c>
      <c r="K14443" s="3" t="s">
        <v>24</v>
      </c>
      <c r="L14443" s="3">
        <v>42.0</v>
      </c>
      <c r="M14443" s="3" t="s">
        <v>30</v>
      </c>
      <c r="N14443" s="3" t="s">
        <v>3246</v>
      </c>
      <c r="O14443" s="3" t="s">
        <v>355</v>
      </c>
      <c r="P14443" s="4">
        <v>31149.0</v>
      </c>
      <c r="Q14443" s="3" t="s">
        <v>52</v>
      </c>
      <c r="S14443" s="3" t="s">
        <v>34</v>
      </c>
    </row>
    <row r="14444">
      <c r="A14444" s="2">
        <v>42318.714907407404</v>
      </c>
      <c r="B14444" s="3">
        <v>32.0</v>
      </c>
      <c r="C14444" s="3" t="s">
        <v>12673</v>
      </c>
      <c r="D14444" s="3">
        <v>59.0</v>
      </c>
      <c r="E14444" s="3" t="s">
        <v>12683</v>
      </c>
      <c r="F14444" s="3">
        <v>5.0</v>
      </c>
      <c r="G14444" s="3">
        <v>8.0</v>
      </c>
      <c r="H14444" s="3" t="s">
        <v>13231</v>
      </c>
      <c r="I14444" s="3" t="s">
        <v>13232</v>
      </c>
      <c r="J14444" s="3" t="s">
        <v>922</v>
      </c>
      <c r="K14444" s="3" t="s">
        <v>24</v>
      </c>
      <c r="L14444" s="3">
        <v>43.0</v>
      </c>
      <c r="M14444" s="3" t="s">
        <v>25</v>
      </c>
      <c r="N14444" s="3" t="s">
        <v>13275</v>
      </c>
      <c r="O14444" s="3" t="s">
        <v>384</v>
      </c>
      <c r="P14444" s="4">
        <v>30388.0</v>
      </c>
      <c r="Q14444" s="3" t="s">
        <v>75</v>
      </c>
      <c r="S14444" s="3" t="s">
        <v>34</v>
      </c>
    </row>
    <row r="14445">
      <c r="A14445" s="2">
        <v>42318.714907407404</v>
      </c>
      <c r="B14445" s="3">
        <v>32.0</v>
      </c>
      <c r="C14445" s="3" t="s">
        <v>12673</v>
      </c>
      <c r="D14445" s="3">
        <v>59.0</v>
      </c>
      <c r="E14445" s="3" t="s">
        <v>12683</v>
      </c>
      <c r="F14445" s="3">
        <v>5.0</v>
      </c>
      <c r="G14445" s="3">
        <v>8.0</v>
      </c>
      <c r="H14445" s="3" t="s">
        <v>13231</v>
      </c>
      <c r="I14445" s="3" t="s">
        <v>13232</v>
      </c>
      <c r="J14445" s="3" t="s">
        <v>922</v>
      </c>
      <c r="K14445" s="3" t="s">
        <v>24</v>
      </c>
      <c r="L14445" s="3">
        <v>44.0</v>
      </c>
      <c r="M14445" s="3" t="s">
        <v>30</v>
      </c>
      <c r="N14445" s="3" t="s">
        <v>13276</v>
      </c>
      <c r="O14445" s="3" t="s">
        <v>5975</v>
      </c>
      <c r="P14445" s="4">
        <v>28667.0</v>
      </c>
      <c r="Q14445" s="3" t="s">
        <v>72</v>
      </c>
      <c r="S14445" s="3" t="s">
        <v>34</v>
      </c>
    </row>
    <row r="14446">
      <c r="A14446" s="2">
        <v>42318.714907407404</v>
      </c>
      <c r="B14446" s="3">
        <v>32.0</v>
      </c>
      <c r="C14446" s="3" t="s">
        <v>12673</v>
      </c>
      <c r="D14446" s="3">
        <v>59.0</v>
      </c>
      <c r="E14446" s="3" t="s">
        <v>12683</v>
      </c>
      <c r="F14446" s="3">
        <v>5.0</v>
      </c>
      <c r="G14446" s="3">
        <v>8.0</v>
      </c>
      <c r="H14446" s="3" t="s">
        <v>13231</v>
      </c>
      <c r="I14446" s="3" t="s">
        <v>13232</v>
      </c>
      <c r="J14446" s="3" t="s">
        <v>922</v>
      </c>
      <c r="K14446" s="3" t="s">
        <v>24</v>
      </c>
      <c r="L14446" s="3">
        <v>45.0</v>
      </c>
      <c r="M14446" s="3" t="s">
        <v>25</v>
      </c>
      <c r="N14446" s="3" t="s">
        <v>13277</v>
      </c>
      <c r="O14446" s="3" t="s">
        <v>664</v>
      </c>
      <c r="P14446" s="4">
        <v>31445.0</v>
      </c>
      <c r="Q14446" s="3" t="s">
        <v>60</v>
      </c>
      <c r="S14446" s="3" t="s">
        <v>34</v>
      </c>
    </row>
    <row r="14447">
      <c r="A14447" s="2">
        <v>42318.714907407404</v>
      </c>
      <c r="B14447" s="3">
        <v>32.0</v>
      </c>
      <c r="C14447" s="3" t="s">
        <v>12673</v>
      </c>
      <c r="D14447" s="3">
        <v>59.0</v>
      </c>
      <c r="E14447" s="3" t="s">
        <v>12683</v>
      </c>
      <c r="F14447" s="3">
        <v>5.0</v>
      </c>
      <c r="G14447" s="3">
        <v>8.0</v>
      </c>
      <c r="H14447" s="3" t="s">
        <v>13231</v>
      </c>
      <c r="I14447" s="3" t="s">
        <v>13232</v>
      </c>
      <c r="J14447" s="3" t="s">
        <v>922</v>
      </c>
      <c r="K14447" s="3" t="s">
        <v>24</v>
      </c>
      <c r="L14447" s="3">
        <v>46.0</v>
      </c>
      <c r="M14447" s="3" t="s">
        <v>30</v>
      </c>
      <c r="N14447" s="3" t="s">
        <v>13278</v>
      </c>
      <c r="O14447" s="3" t="s">
        <v>215</v>
      </c>
      <c r="P14447" s="4">
        <v>26220.0</v>
      </c>
      <c r="Q14447" s="3" t="s">
        <v>221</v>
      </c>
      <c r="S14447" s="3" t="s">
        <v>34</v>
      </c>
    </row>
    <row r="14448">
      <c r="A14448" s="2">
        <v>42318.714907407404</v>
      </c>
      <c r="B14448" s="3">
        <v>32.0</v>
      </c>
      <c r="C14448" s="3" t="s">
        <v>12673</v>
      </c>
      <c r="D14448" s="3">
        <v>59.0</v>
      </c>
      <c r="E14448" s="3" t="s">
        <v>12683</v>
      </c>
      <c r="F14448" s="3">
        <v>5.0</v>
      </c>
      <c r="G14448" s="3">
        <v>8.0</v>
      </c>
      <c r="H14448" s="3" t="s">
        <v>13231</v>
      </c>
      <c r="I14448" s="3" t="s">
        <v>13232</v>
      </c>
      <c r="J14448" s="3" t="s">
        <v>922</v>
      </c>
      <c r="K14448" s="3" t="s">
        <v>24</v>
      </c>
      <c r="L14448" s="3">
        <v>47.0</v>
      </c>
      <c r="M14448" s="3" t="s">
        <v>25</v>
      </c>
      <c r="N14448" s="3" t="s">
        <v>13279</v>
      </c>
      <c r="O14448" s="3" t="s">
        <v>218</v>
      </c>
      <c r="P14448" s="4">
        <v>23104.0</v>
      </c>
      <c r="Q14448" s="3" t="s">
        <v>189</v>
      </c>
      <c r="S14448" s="3" t="s">
        <v>34</v>
      </c>
    </row>
    <row r="14449">
      <c r="A14449" s="2">
        <v>42318.714907407404</v>
      </c>
      <c r="B14449" s="3">
        <v>32.0</v>
      </c>
      <c r="C14449" s="3" t="s">
        <v>12673</v>
      </c>
      <c r="D14449" s="3">
        <v>59.0</v>
      </c>
      <c r="E14449" s="3" t="s">
        <v>12683</v>
      </c>
      <c r="F14449" s="3">
        <v>5.0</v>
      </c>
      <c r="G14449" s="3">
        <v>8.0</v>
      </c>
      <c r="H14449" s="3" t="s">
        <v>13231</v>
      </c>
      <c r="I14449" s="3" t="s">
        <v>13232</v>
      </c>
      <c r="J14449" s="3" t="s">
        <v>922</v>
      </c>
      <c r="K14449" s="3" t="s">
        <v>24</v>
      </c>
      <c r="L14449" s="3">
        <v>48.0</v>
      </c>
      <c r="M14449" s="3" t="s">
        <v>30</v>
      </c>
      <c r="N14449" s="3" t="s">
        <v>13280</v>
      </c>
      <c r="O14449" s="3" t="s">
        <v>57</v>
      </c>
      <c r="P14449" s="4">
        <v>21483.0</v>
      </c>
      <c r="Q14449" s="3" t="s">
        <v>149</v>
      </c>
      <c r="S14449" s="3" t="s">
        <v>34</v>
      </c>
    </row>
    <row r="14450">
      <c r="A14450" s="2">
        <v>42318.714907407404</v>
      </c>
      <c r="B14450" s="3">
        <v>32.0</v>
      </c>
      <c r="C14450" s="3" t="s">
        <v>12673</v>
      </c>
      <c r="D14450" s="3">
        <v>59.0</v>
      </c>
      <c r="E14450" s="3" t="s">
        <v>12683</v>
      </c>
      <c r="F14450" s="3">
        <v>5.0</v>
      </c>
      <c r="G14450" s="3">
        <v>8.0</v>
      </c>
      <c r="H14450" s="3" t="s">
        <v>13231</v>
      </c>
      <c r="I14450" s="3" t="s">
        <v>13232</v>
      </c>
      <c r="J14450" s="3" t="s">
        <v>922</v>
      </c>
      <c r="K14450" s="3" t="s">
        <v>24</v>
      </c>
      <c r="L14450" s="3">
        <v>49.0</v>
      </c>
      <c r="M14450" s="3" t="s">
        <v>25</v>
      </c>
      <c r="N14450" s="3" t="s">
        <v>13281</v>
      </c>
      <c r="O14450" s="3" t="s">
        <v>69</v>
      </c>
      <c r="P14450" s="4">
        <v>19771.0</v>
      </c>
      <c r="Q14450" s="3" t="s">
        <v>205</v>
      </c>
      <c r="S14450" s="3" t="s">
        <v>34</v>
      </c>
    </row>
    <row r="14451">
      <c r="A14451" s="2">
        <v>42318.714907407404</v>
      </c>
      <c r="B14451" s="3">
        <v>32.0</v>
      </c>
      <c r="C14451" s="3" t="s">
        <v>12673</v>
      </c>
      <c r="D14451" s="3">
        <v>59.0</v>
      </c>
      <c r="E14451" s="3" t="s">
        <v>12683</v>
      </c>
      <c r="F14451" s="3">
        <v>5.0</v>
      </c>
      <c r="G14451" s="3">
        <v>8.0</v>
      </c>
      <c r="H14451" s="3" t="s">
        <v>13231</v>
      </c>
      <c r="I14451" s="3" t="s">
        <v>13232</v>
      </c>
      <c r="J14451" s="3" t="s">
        <v>922</v>
      </c>
      <c r="K14451" s="3" t="s">
        <v>24</v>
      </c>
      <c r="L14451" s="3">
        <v>50.0</v>
      </c>
      <c r="M14451" s="3" t="s">
        <v>30</v>
      </c>
      <c r="N14451" s="3" t="s">
        <v>13282</v>
      </c>
      <c r="O14451" s="3" t="s">
        <v>9536</v>
      </c>
      <c r="P14451" s="4">
        <v>30044.0</v>
      </c>
      <c r="Q14451" s="3" t="s">
        <v>247</v>
      </c>
      <c r="S14451" s="3" t="s">
        <v>34</v>
      </c>
    </row>
    <row r="14452">
      <c r="A14452" s="2">
        <v>42318.714907407404</v>
      </c>
      <c r="B14452" s="3">
        <v>32.0</v>
      </c>
      <c r="C14452" s="3" t="s">
        <v>12673</v>
      </c>
      <c r="D14452" s="3">
        <v>59.0</v>
      </c>
      <c r="E14452" s="3" t="s">
        <v>12683</v>
      </c>
      <c r="F14452" s="3">
        <v>5.0</v>
      </c>
      <c r="G14452" s="3">
        <v>8.0</v>
      </c>
      <c r="H14452" s="3" t="s">
        <v>13231</v>
      </c>
      <c r="I14452" s="3" t="s">
        <v>13232</v>
      </c>
      <c r="J14452" s="3" t="s">
        <v>922</v>
      </c>
      <c r="K14452" s="3" t="s">
        <v>24</v>
      </c>
      <c r="L14452" s="3">
        <v>51.0</v>
      </c>
      <c r="M14452" s="3" t="s">
        <v>25</v>
      </c>
      <c r="N14452" s="3" t="s">
        <v>13283</v>
      </c>
      <c r="O14452" s="3" t="s">
        <v>218</v>
      </c>
      <c r="P14452" s="4">
        <v>23362.0</v>
      </c>
      <c r="Q14452" s="3" t="s">
        <v>110</v>
      </c>
      <c r="S14452" s="3" t="s">
        <v>34</v>
      </c>
    </row>
    <row r="14453">
      <c r="A14453" s="2">
        <v>42318.714907407404</v>
      </c>
      <c r="B14453" s="3">
        <v>32.0</v>
      </c>
      <c r="C14453" s="3" t="s">
        <v>12673</v>
      </c>
      <c r="D14453" s="3">
        <v>59.0</v>
      </c>
      <c r="E14453" s="3" t="s">
        <v>12683</v>
      </c>
      <c r="F14453" s="3">
        <v>5.0</v>
      </c>
      <c r="G14453" s="3">
        <v>8.0</v>
      </c>
      <c r="H14453" s="3" t="s">
        <v>13231</v>
      </c>
      <c r="I14453" s="3" t="s">
        <v>13232</v>
      </c>
      <c r="J14453" s="3" t="s">
        <v>922</v>
      </c>
      <c r="K14453" s="3" t="s">
        <v>24</v>
      </c>
      <c r="L14453" s="3">
        <v>52.0</v>
      </c>
      <c r="M14453" s="3" t="s">
        <v>30</v>
      </c>
      <c r="N14453" s="3" t="s">
        <v>13284</v>
      </c>
      <c r="O14453" s="3" t="s">
        <v>45</v>
      </c>
      <c r="P14453" s="4">
        <v>24756.0</v>
      </c>
      <c r="Q14453" s="3" t="s">
        <v>247</v>
      </c>
      <c r="S14453" s="3" t="s">
        <v>34</v>
      </c>
    </row>
    <row r="14454">
      <c r="A14454" s="2">
        <v>42318.714907407404</v>
      </c>
      <c r="B14454" s="3">
        <v>32.0</v>
      </c>
      <c r="C14454" s="3" t="s">
        <v>12673</v>
      </c>
      <c r="D14454" s="3">
        <v>59.0</v>
      </c>
      <c r="E14454" s="3" t="s">
        <v>12683</v>
      </c>
      <c r="F14454" s="3">
        <v>5.0</v>
      </c>
      <c r="G14454" s="3">
        <v>8.0</v>
      </c>
      <c r="H14454" s="3" t="s">
        <v>13231</v>
      </c>
      <c r="I14454" s="3" t="s">
        <v>13232</v>
      </c>
      <c r="J14454" s="3" t="s">
        <v>922</v>
      </c>
      <c r="K14454" s="3" t="s">
        <v>24</v>
      </c>
      <c r="L14454" s="3">
        <v>53.0</v>
      </c>
      <c r="M14454" s="3" t="s">
        <v>25</v>
      </c>
      <c r="N14454" s="3" t="s">
        <v>13285</v>
      </c>
      <c r="O14454" s="3" t="s">
        <v>692</v>
      </c>
      <c r="P14454" s="4">
        <v>26100.0</v>
      </c>
      <c r="Q14454" s="3" t="s">
        <v>132</v>
      </c>
      <c r="S14454" s="3" t="s">
        <v>34</v>
      </c>
    </row>
    <row r="14455">
      <c r="A14455" s="2">
        <v>42318.714907407404</v>
      </c>
      <c r="B14455" s="3">
        <v>32.0</v>
      </c>
      <c r="C14455" s="3" t="s">
        <v>12673</v>
      </c>
      <c r="D14455" s="3">
        <v>59.0</v>
      </c>
      <c r="E14455" s="3" t="s">
        <v>12683</v>
      </c>
      <c r="F14455" s="3">
        <v>5.0</v>
      </c>
      <c r="G14455" s="3">
        <v>8.0</v>
      </c>
      <c r="H14455" s="3" t="s">
        <v>13231</v>
      </c>
      <c r="I14455" s="3" t="s">
        <v>13232</v>
      </c>
      <c r="J14455" s="3" t="s">
        <v>922</v>
      </c>
      <c r="K14455" s="3" t="s">
        <v>24</v>
      </c>
      <c r="L14455" s="3">
        <v>54.0</v>
      </c>
      <c r="M14455" s="3" t="s">
        <v>30</v>
      </c>
      <c r="N14455" s="3" t="s">
        <v>13035</v>
      </c>
      <c r="O14455" s="3" t="s">
        <v>13286</v>
      </c>
      <c r="P14455" s="4">
        <v>21184.0</v>
      </c>
      <c r="Q14455" s="3" t="s">
        <v>72</v>
      </c>
      <c r="S14455" s="3" t="s">
        <v>34</v>
      </c>
    </row>
    <row r="14456">
      <c r="A14456" s="2">
        <v>42318.714907407404</v>
      </c>
      <c r="B14456" s="3">
        <v>32.0</v>
      </c>
      <c r="C14456" s="3" t="s">
        <v>12673</v>
      </c>
      <c r="D14456" s="3">
        <v>59.0</v>
      </c>
      <c r="E14456" s="3" t="s">
        <v>12683</v>
      </c>
      <c r="F14456" s="3">
        <v>5.0</v>
      </c>
      <c r="G14456" s="3">
        <v>8.0</v>
      </c>
      <c r="H14456" s="3" t="s">
        <v>13231</v>
      </c>
      <c r="I14456" s="3" t="s">
        <v>13232</v>
      </c>
      <c r="J14456" s="3" t="s">
        <v>922</v>
      </c>
      <c r="K14456" s="3" t="s">
        <v>24</v>
      </c>
      <c r="L14456" s="3">
        <v>55.0</v>
      </c>
      <c r="M14456" s="3" t="s">
        <v>25</v>
      </c>
      <c r="N14456" s="3" t="s">
        <v>13287</v>
      </c>
      <c r="O14456" s="3" t="s">
        <v>2093</v>
      </c>
      <c r="P14456" s="4">
        <v>27161.0</v>
      </c>
      <c r="Q14456" s="3" t="s">
        <v>110</v>
      </c>
      <c r="S14456" s="3" t="s">
        <v>34</v>
      </c>
    </row>
    <row r="14457">
      <c r="A14457" s="2">
        <v>42318.714907407404</v>
      </c>
      <c r="B14457" s="3">
        <v>32.0</v>
      </c>
      <c r="C14457" s="3" t="s">
        <v>12673</v>
      </c>
      <c r="D14457" s="3">
        <v>59.0</v>
      </c>
      <c r="E14457" s="3" t="s">
        <v>12683</v>
      </c>
      <c r="F14457" s="3">
        <v>5.0</v>
      </c>
      <c r="G14457" s="3">
        <v>8.0</v>
      </c>
      <c r="H14457" s="3" t="s">
        <v>13231</v>
      </c>
      <c r="I14457" s="3" t="s">
        <v>13232</v>
      </c>
      <c r="J14457" s="3" t="s">
        <v>922</v>
      </c>
      <c r="K14457" s="3" t="s">
        <v>24</v>
      </c>
      <c r="L14457" s="3">
        <v>56.0</v>
      </c>
      <c r="M14457" s="3" t="s">
        <v>30</v>
      </c>
      <c r="N14457" s="3" t="s">
        <v>13288</v>
      </c>
      <c r="O14457" s="3" t="s">
        <v>249</v>
      </c>
      <c r="P14457" s="4">
        <v>20255.0</v>
      </c>
      <c r="Q14457" s="3" t="s">
        <v>52</v>
      </c>
      <c r="S14457" s="3" t="s">
        <v>34</v>
      </c>
    </row>
    <row r="14458">
      <c r="A14458" s="2">
        <v>42318.714907407404</v>
      </c>
      <c r="B14458" s="3">
        <v>32.0</v>
      </c>
      <c r="C14458" s="3" t="s">
        <v>12673</v>
      </c>
      <c r="D14458" s="3">
        <v>59.0</v>
      </c>
      <c r="E14458" s="3" t="s">
        <v>12683</v>
      </c>
      <c r="F14458" s="3">
        <v>5.0</v>
      </c>
      <c r="G14458" s="3">
        <v>8.0</v>
      </c>
      <c r="H14458" s="3" t="s">
        <v>13231</v>
      </c>
      <c r="I14458" s="3" t="s">
        <v>13232</v>
      </c>
      <c r="J14458" s="3" t="s">
        <v>922</v>
      </c>
      <c r="K14458" s="3" t="s">
        <v>24</v>
      </c>
      <c r="L14458" s="3">
        <v>57.0</v>
      </c>
      <c r="M14458" s="3" t="s">
        <v>25</v>
      </c>
      <c r="N14458" s="3" t="s">
        <v>13289</v>
      </c>
      <c r="O14458" s="3" t="s">
        <v>1385</v>
      </c>
      <c r="P14458" s="4">
        <v>25748.0</v>
      </c>
      <c r="Q14458" s="3" t="s">
        <v>83</v>
      </c>
      <c r="S14458" s="3" t="s">
        <v>34</v>
      </c>
    </row>
    <row r="14459">
      <c r="A14459" s="2">
        <v>42318.714907407404</v>
      </c>
      <c r="B14459" s="3">
        <v>32.0</v>
      </c>
      <c r="C14459" s="3" t="s">
        <v>12673</v>
      </c>
      <c r="D14459" s="3">
        <v>59.0</v>
      </c>
      <c r="E14459" s="3" t="s">
        <v>12683</v>
      </c>
      <c r="F14459" s="3">
        <v>5.0</v>
      </c>
      <c r="G14459" s="3">
        <v>8.0</v>
      </c>
      <c r="H14459" s="3" t="s">
        <v>13231</v>
      </c>
      <c r="I14459" s="3" t="s">
        <v>13232</v>
      </c>
      <c r="J14459" s="3" t="s">
        <v>922</v>
      </c>
      <c r="K14459" s="3" t="s">
        <v>24</v>
      </c>
      <c r="L14459" s="3">
        <v>58.0</v>
      </c>
      <c r="M14459" s="3" t="s">
        <v>30</v>
      </c>
      <c r="N14459" s="3" t="s">
        <v>13290</v>
      </c>
      <c r="O14459" s="3" t="s">
        <v>2002</v>
      </c>
      <c r="P14459" s="4">
        <v>23622.0</v>
      </c>
      <c r="Q14459" s="3" t="s">
        <v>72</v>
      </c>
      <c r="S14459" s="3" t="s">
        <v>34</v>
      </c>
    </row>
    <row r="14460">
      <c r="A14460" s="2">
        <v>42318.714907407404</v>
      </c>
      <c r="B14460" s="3">
        <v>32.0</v>
      </c>
      <c r="C14460" s="3" t="s">
        <v>12673</v>
      </c>
      <c r="D14460" s="3">
        <v>59.0</v>
      </c>
      <c r="E14460" s="3" t="s">
        <v>12683</v>
      </c>
      <c r="F14460" s="3">
        <v>5.0</v>
      </c>
      <c r="G14460" s="3">
        <v>8.0</v>
      </c>
      <c r="H14460" s="3" t="s">
        <v>13231</v>
      </c>
      <c r="I14460" s="3" t="s">
        <v>13232</v>
      </c>
      <c r="J14460" s="3" t="s">
        <v>922</v>
      </c>
      <c r="K14460" s="3" t="s">
        <v>24</v>
      </c>
      <c r="L14460" s="3">
        <v>59.0</v>
      </c>
      <c r="M14460" s="3" t="s">
        <v>25</v>
      </c>
      <c r="N14460" s="3" t="s">
        <v>13291</v>
      </c>
      <c r="O14460" s="3" t="s">
        <v>1819</v>
      </c>
      <c r="P14460" s="4">
        <v>24676.0</v>
      </c>
      <c r="Q14460" s="3" t="s">
        <v>60</v>
      </c>
      <c r="S14460" s="3" t="s">
        <v>34</v>
      </c>
    </row>
    <row r="14461">
      <c r="A14461" s="2">
        <v>42318.714907407404</v>
      </c>
      <c r="B14461" s="3">
        <v>32.0</v>
      </c>
      <c r="C14461" s="3" t="s">
        <v>12673</v>
      </c>
      <c r="D14461" s="3">
        <v>59.0</v>
      </c>
      <c r="E14461" s="3" t="s">
        <v>12683</v>
      </c>
      <c r="F14461" s="3">
        <v>5.0</v>
      </c>
      <c r="G14461" s="3">
        <v>8.0</v>
      </c>
      <c r="H14461" s="3" t="s">
        <v>13231</v>
      </c>
      <c r="I14461" s="3" t="s">
        <v>13232</v>
      </c>
      <c r="J14461" s="3" t="s">
        <v>922</v>
      </c>
      <c r="K14461" s="3" t="s">
        <v>24</v>
      </c>
      <c r="L14461" s="3">
        <v>60.0</v>
      </c>
      <c r="M14461" s="3" t="s">
        <v>30</v>
      </c>
      <c r="N14461" s="3" t="s">
        <v>13292</v>
      </c>
      <c r="O14461" s="3" t="s">
        <v>4935</v>
      </c>
      <c r="P14461" s="4">
        <v>25479.0</v>
      </c>
      <c r="Q14461" s="3" t="s">
        <v>132</v>
      </c>
      <c r="S14461" s="3" t="s">
        <v>34</v>
      </c>
    </row>
    <row r="14462">
      <c r="A14462" s="2">
        <v>42318.714907407404</v>
      </c>
      <c r="B14462" s="3">
        <v>32.0</v>
      </c>
      <c r="C14462" s="3" t="s">
        <v>12673</v>
      </c>
      <c r="D14462" s="3">
        <v>59.0</v>
      </c>
      <c r="E14462" s="3" t="s">
        <v>12683</v>
      </c>
      <c r="F14462" s="3">
        <v>5.0</v>
      </c>
      <c r="G14462" s="3">
        <v>8.0</v>
      </c>
      <c r="H14462" s="3" t="s">
        <v>13231</v>
      </c>
      <c r="I14462" s="3" t="s">
        <v>13232</v>
      </c>
      <c r="J14462" s="3" t="s">
        <v>922</v>
      </c>
      <c r="K14462" s="3" t="s">
        <v>24</v>
      </c>
      <c r="L14462" s="3">
        <v>61.0</v>
      </c>
      <c r="M14462" s="3" t="s">
        <v>25</v>
      </c>
      <c r="N14462" s="3" t="s">
        <v>13293</v>
      </c>
      <c r="O14462" s="3" t="s">
        <v>2301</v>
      </c>
      <c r="P14462" s="4">
        <v>31171.0</v>
      </c>
      <c r="Q14462" s="3" t="s">
        <v>79</v>
      </c>
      <c r="S14462" s="3" t="s">
        <v>34</v>
      </c>
    </row>
    <row r="14463">
      <c r="A14463" s="2">
        <v>42318.714907407404</v>
      </c>
      <c r="B14463" s="3">
        <v>32.0</v>
      </c>
      <c r="C14463" s="3" t="s">
        <v>12673</v>
      </c>
      <c r="D14463" s="3">
        <v>59.0</v>
      </c>
      <c r="E14463" s="3" t="s">
        <v>12683</v>
      </c>
      <c r="F14463" s="3">
        <v>5.0</v>
      </c>
      <c r="G14463" s="3">
        <v>8.0</v>
      </c>
      <c r="H14463" s="3" t="s">
        <v>13231</v>
      </c>
      <c r="I14463" s="3" t="s">
        <v>13232</v>
      </c>
      <c r="J14463" s="3" t="s">
        <v>922</v>
      </c>
      <c r="K14463" s="3" t="s">
        <v>24</v>
      </c>
      <c r="L14463" s="3">
        <v>62.0</v>
      </c>
      <c r="M14463" s="3" t="s">
        <v>30</v>
      </c>
      <c r="N14463" s="3" t="s">
        <v>13294</v>
      </c>
      <c r="O14463" s="3" t="s">
        <v>89</v>
      </c>
      <c r="P14463" s="4">
        <v>20360.0</v>
      </c>
      <c r="Q14463" s="3" t="s">
        <v>115</v>
      </c>
      <c r="S14463" s="3" t="s">
        <v>34</v>
      </c>
    </row>
    <row r="14464">
      <c r="A14464" s="2">
        <v>42318.714907407404</v>
      </c>
      <c r="B14464" s="3">
        <v>32.0</v>
      </c>
      <c r="C14464" s="3" t="s">
        <v>12673</v>
      </c>
      <c r="D14464" s="3">
        <v>59.0</v>
      </c>
      <c r="E14464" s="3" t="s">
        <v>12683</v>
      </c>
      <c r="F14464" s="3">
        <v>5.0</v>
      </c>
      <c r="G14464" s="3">
        <v>8.0</v>
      </c>
      <c r="H14464" s="3" t="s">
        <v>13231</v>
      </c>
      <c r="I14464" s="3" t="s">
        <v>13232</v>
      </c>
      <c r="J14464" s="3" t="s">
        <v>922</v>
      </c>
      <c r="K14464" s="3" t="s">
        <v>24</v>
      </c>
      <c r="L14464" s="3">
        <v>63.0</v>
      </c>
      <c r="M14464" s="3" t="s">
        <v>25</v>
      </c>
      <c r="N14464" s="3" t="s">
        <v>13295</v>
      </c>
      <c r="O14464" s="3" t="s">
        <v>2150</v>
      </c>
      <c r="P14464" s="4">
        <v>18428.0</v>
      </c>
      <c r="Q14464" s="3" t="s">
        <v>49</v>
      </c>
      <c r="S14464" s="3" t="s">
        <v>34</v>
      </c>
    </row>
    <row r="14465">
      <c r="A14465" s="2">
        <v>42318.714907407404</v>
      </c>
      <c r="B14465" s="3">
        <v>32.0</v>
      </c>
      <c r="C14465" s="3" t="s">
        <v>12673</v>
      </c>
      <c r="D14465" s="3">
        <v>59.0</v>
      </c>
      <c r="E14465" s="3" t="s">
        <v>12683</v>
      </c>
      <c r="F14465" s="3">
        <v>5.0</v>
      </c>
      <c r="G14465" s="3">
        <v>8.0</v>
      </c>
      <c r="H14465" s="3" t="s">
        <v>13231</v>
      </c>
      <c r="I14465" s="3" t="s">
        <v>13232</v>
      </c>
      <c r="J14465" s="3" t="s">
        <v>922</v>
      </c>
      <c r="K14465" s="3" t="s">
        <v>24</v>
      </c>
      <c r="L14465" s="3">
        <v>64.0</v>
      </c>
      <c r="M14465" s="3" t="s">
        <v>30</v>
      </c>
      <c r="N14465" s="3" t="s">
        <v>13296</v>
      </c>
      <c r="O14465" s="3" t="s">
        <v>742</v>
      </c>
      <c r="P14465" s="4">
        <v>15952.0</v>
      </c>
      <c r="Q14465" s="3" t="s">
        <v>105</v>
      </c>
      <c r="S14465" s="3" t="s">
        <v>34</v>
      </c>
    </row>
    <row r="14466">
      <c r="A14466" s="2">
        <v>42318.714907407404</v>
      </c>
      <c r="B14466" s="3">
        <v>32.0</v>
      </c>
      <c r="C14466" s="3" t="s">
        <v>12673</v>
      </c>
      <c r="D14466" s="3">
        <v>59.0</v>
      </c>
      <c r="E14466" s="3" t="s">
        <v>12683</v>
      </c>
      <c r="F14466" s="3">
        <v>5.0</v>
      </c>
      <c r="G14466" s="3">
        <v>8.0</v>
      </c>
      <c r="H14466" s="3" t="s">
        <v>13231</v>
      </c>
      <c r="I14466" s="3" t="s">
        <v>13232</v>
      </c>
      <c r="J14466" s="3" t="s">
        <v>922</v>
      </c>
      <c r="K14466" s="3" t="s">
        <v>24</v>
      </c>
      <c r="L14466" s="3">
        <v>65.0</v>
      </c>
      <c r="M14466" s="3" t="s">
        <v>25</v>
      </c>
      <c r="N14466" s="3" t="s">
        <v>13297</v>
      </c>
      <c r="O14466" s="3" t="s">
        <v>1754</v>
      </c>
      <c r="P14466" s="4">
        <v>34192.0</v>
      </c>
      <c r="Q14466" s="3" t="s">
        <v>191</v>
      </c>
      <c r="S14466" s="3" t="s">
        <v>34</v>
      </c>
    </row>
    <row r="14467">
      <c r="A14467" s="2">
        <v>42318.714907407404</v>
      </c>
      <c r="B14467" s="3">
        <v>32.0</v>
      </c>
      <c r="C14467" s="3" t="s">
        <v>12673</v>
      </c>
      <c r="D14467" s="3">
        <v>59.0</v>
      </c>
      <c r="E14467" s="3" t="s">
        <v>12683</v>
      </c>
      <c r="F14467" s="3">
        <v>5.0</v>
      </c>
      <c r="G14467" s="3">
        <v>8.0</v>
      </c>
      <c r="H14467" s="3" t="s">
        <v>13231</v>
      </c>
      <c r="I14467" s="3" t="s">
        <v>13232</v>
      </c>
      <c r="J14467" s="3" t="s">
        <v>922</v>
      </c>
      <c r="K14467" s="3" t="s">
        <v>24</v>
      </c>
      <c r="L14467" s="3">
        <v>66.0</v>
      </c>
      <c r="M14467" s="3" t="s">
        <v>30</v>
      </c>
      <c r="N14467" s="3" t="s">
        <v>7787</v>
      </c>
      <c r="O14467" s="3" t="s">
        <v>2407</v>
      </c>
      <c r="P14467" s="4">
        <v>16308.0</v>
      </c>
      <c r="Q14467" s="3" t="s">
        <v>86</v>
      </c>
      <c r="S14467" s="3" t="s">
        <v>34</v>
      </c>
    </row>
    <row r="14468">
      <c r="A14468" s="2">
        <v>42318.714907407404</v>
      </c>
      <c r="B14468" s="3">
        <v>32.0</v>
      </c>
      <c r="C14468" s="3" t="s">
        <v>12673</v>
      </c>
      <c r="D14468" s="3">
        <v>59.0</v>
      </c>
      <c r="E14468" s="3" t="s">
        <v>12683</v>
      </c>
      <c r="F14468" s="3">
        <v>5.0</v>
      </c>
      <c r="G14468" s="3">
        <v>8.0</v>
      </c>
      <c r="H14468" s="3" t="s">
        <v>13231</v>
      </c>
      <c r="I14468" s="3" t="s">
        <v>13232</v>
      </c>
      <c r="J14468" s="3" t="s">
        <v>922</v>
      </c>
      <c r="K14468" s="3" t="s">
        <v>24</v>
      </c>
      <c r="L14468" s="3">
        <v>67.0</v>
      </c>
      <c r="M14468" s="3" t="s">
        <v>25</v>
      </c>
      <c r="N14468" s="3" t="s">
        <v>13298</v>
      </c>
      <c r="O14468" s="3" t="s">
        <v>344</v>
      </c>
      <c r="P14468" s="4">
        <v>27075.0</v>
      </c>
      <c r="Q14468" s="3" t="s">
        <v>37</v>
      </c>
      <c r="S14468" s="3" t="s">
        <v>29</v>
      </c>
    </row>
    <row r="14469">
      <c r="A14469" s="2">
        <v>42318.714907407404</v>
      </c>
      <c r="B14469" s="3">
        <v>32.0</v>
      </c>
      <c r="C14469" s="3" t="s">
        <v>12673</v>
      </c>
      <c r="D14469" s="3">
        <v>59.0</v>
      </c>
      <c r="E14469" s="3" t="s">
        <v>12683</v>
      </c>
      <c r="F14469" s="3">
        <v>5.0</v>
      </c>
      <c r="G14469" s="3">
        <v>8.0</v>
      </c>
      <c r="H14469" s="3" t="s">
        <v>13231</v>
      </c>
      <c r="I14469" s="3" t="s">
        <v>13232</v>
      </c>
      <c r="J14469" s="3" t="s">
        <v>922</v>
      </c>
      <c r="K14469" s="3" t="s">
        <v>24</v>
      </c>
      <c r="L14469" s="3">
        <v>68.0</v>
      </c>
      <c r="M14469" s="3" t="s">
        <v>30</v>
      </c>
      <c r="N14469" s="3" t="s">
        <v>13299</v>
      </c>
      <c r="O14469" s="3" t="s">
        <v>4330</v>
      </c>
      <c r="P14469" s="4">
        <v>22181.0</v>
      </c>
      <c r="Q14469" s="3" t="s">
        <v>86</v>
      </c>
      <c r="S14469" s="3" t="s">
        <v>34</v>
      </c>
    </row>
    <row r="14470">
      <c r="A14470" s="2">
        <v>42318.714907407404</v>
      </c>
      <c r="B14470" s="3">
        <v>32.0</v>
      </c>
      <c r="C14470" s="3" t="s">
        <v>12673</v>
      </c>
      <c r="D14470" s="3">
        <v>59.0</v>
      </c>
      <c r="E14470" s="3" t="s">
        <v>12683</v>
      </c>
      <c r="F14470" s="3">
        <v>5.0</v>
      </c>
      <c r="G14470" s="3">
        <v>8.0</v>
      </c>
      <c r="H14470" s="3" t="s">
        <v>13231</v>
      </c>
      <c r="I14470" s="3" t="s">
        <v>13232</v>
      </c>
      <c r="J14470" s="3" t="s">
        <v>922</v>
      </c>
      <c r="K14470" s="3" t="s">
        <v>24</v>
      </c>
      <c r="L14470" s="3">
        <v>69.0</v>
      </c>
      <c r="M14470" s="3" t="s">
        <v>25</v>
      </c>
      <c r="N14470" s="3" t="s">
        <v>13300</v>
      </c>
      <c r="O14470" s="3" t="s">
        <v>59</v>
      </c>
      <c r="P14470" s="4">
        <v>22583.0</v>
      </c>
      <c r="Q14470" s="3" t="s">
        <v>115</v>
      </c>
      <c r="S14470" s="3" t="s">
        <v>34</v>
      </c>
    </row>
    <row r="14471">
      <c r="A14471" s="2">
        <v>42318.714907407404</v>
      </c>
      <c r="B14471" s="3">
        <v>32.0</v>
      </c>
      <c r="C14471" s="3" t="s">
        <v>12673</v>
      </c>
      <c r="D14471" s="3">
        <v>59.0</v>
      </c>
      <c r="E14471" s="3" t="s">
        <v>12683</v>
      </c>
      <c r="F14471" s="3">
        <v>5.0</v>
      </c>
      <c r="G14471" s="3">
        <v>8.0</v>
      </c>
      <c r="H14471" s="3" t="s">
        <v>13231</v>
      </c>
      <c r="I14471" s="3" t="s">
        <v>13232</v>
      </c>
      <c r="J14471" s="3" t="s">
        <v>922</v>
      </c>
      <c r="K14471" s="3" t="s">
        <v>24</v>
      </c>
      <c r="L14471" s="3">
        <v>70.0</v>
      </c>
      <c r="M14471" s="3" t="s">
        <v>30</v>
      </c>
      <c r="N14471" s="3" t="s">
        <v>13301</v>
      </c>
      <c r="O14471" s="3" t="s">
        <v>89</v>
      </c>
      <c r="P14471" s="4">
        <v>17344.0</v>
      </c>
      <c r="Q14471" s="3" t="s">
        <v>86</v>
      </c>
      <c r="S14471" s="3" t="s">
        <v>34</v>
      </c>
    </row>
    <row r="14472">
      <c r="A14472" s="2">
        <v>42318.714907407404</v>
      </c>
      <c r="B14472" s="3">
        <v>32.0</v>
      </c>
      <c r="C14472" s="3" t="s">
        <v>12673</v>
      </c>
      <c r="D14472" s="3">
        <v>59.0</v>
      </c>
      <c r="E14472" s="3" t="s">
        <v>12683</v>
      </c>
      <c r="F14472" s="3">
        <v>5.0</v>
      </c>
      <c r="G14472" s="3">
        <v>8.0</v>
      </c>
      <c r="H14472" s="3" t="s">
        <v>13231</v>
      </c>
      <c r="I14472" s="3" t="s">
        <v>13232</v>
      </c>
      <c r="J14472" s="3" t="s">
        <v>922</v>
      </c>
      <c r="K14472" s="3" t="s">
        <v>24</v>
      </c>
      <c r="L14472" s="3">
        <v>71.0</v>
      </c>
      <c r="M14472" s="3" t="s">
        <v>25</v>
      </c>
      <c r="N14472" s="3" t="s">
        <v>13302</v>
      </c>
      <c r="O14472" s="3" t="s">
        <v>240</v>
      </c>
      <c r="P14472" s="4">
        <v>23544.0</v>
      </c>
      <c r="Q14472" s="3" t="s">
        <v>228</v>
      </c>
      <c r="S14472" s="3" t="s">
        <v>34</v>
      </c>
    </row>
    <row r="14473">
      <c r="A14473" s="2">
        <v>42318.714907407404</v>
      </c>
      <c r="B14473" s="3">
        <v>32.0</v>
      </c>
      <c r="C14473" s="3" t="s">
        <v>12673</v>
      </c>
      <c r="D14473" s="3">
        <v>59.0</v>
      </c>
      <c r="E14473" s="3" t="s">
        <v>12683</v>
      </c>
      <c r="F14473" s="3">
        <v>5.0</v>
      </c>
      <c r="G14473" s="3">
        <v>8.0</v>
      </c>
      <c r="H14473" s="3" t="s">
        <v>13231</v>
      </c>
      <c r="I14473" s="3" t="s">
        <v>13232</v>
      </c>
      <c r="J14473" s="3" t="s">
        <v>922</v>
      </c>
      <c r="K14473" s="3" t="s">
        <v>24</v>
      </c>
      <c r="L14473" s="3">
        <v>72.0</v>
      </c>
      <c r="M14473" s="3" t="s">
        <v>30</v>
      </c>
      <c r="N14473" s="3" t="s">
        <v>13303</v>
      </c>
      <c r="O14473" s="3" t="s">
        <v>553</v>
      </c>
      <c r="P14473" s="4">
        <v>26979.0</v>
      </c>
      <c r="Q14473" s="3" t="s">
        <v>40</v>
      </c>
      <c r="S14473" s="3" t="s">
        <v>34</v>
      </c>
    </row>
    <row r="14474">
      <c r="A14474" s="2">
        <v>42318.714907407404</v>
      </c>
      <c r="B14474" s="3">
        <v>32.0</v>
      </c>
      <c r="C14474" s="3" t="s">
        <v>12673</v>
      </c>
      <c r="D14474" s="3">
        <v>59.0</v>
      </c>
      <c r="E14474" s="3" t="s">
        <v>12683</v>
      </c>
      <c r="F14474" s="3">
        <v>5.0</v>
      </c>
      <c r="G14474" s="3">
        <v>8.0</v>
      </c>
      <c r="H14474" s="3" t="s">
        <v>13231</v>
      </c>
      <c r="I14474" s="3" t="s">
        <v>13232</v>
      </c>
      <c r="J14474" s="3" t="s">
        <v>922</v>
      </c>
      <c r="K14474" s="3" t="s">
        <v>24</v>
      </c>
      <c r="L14474" s="3">
        <v>73.0</v>
      </c>
      <c r="M14474" s="3" t="s">
        <v>25</v>
      </c>
      <c r="N14474" s="3" t="s">
        <v>12833</v>
      </c>
      <c r="O14474" s="3" t="s">
        <v>176</v>
      </c>
      <c r="P14474" s="4">
        <v>33437.0</v>
      </c>
      <c r="Q14474" s="3" t="s">
        <v>37</v>
      </c>
      <c r="S14474" s="3" t="s">
        <v>34</v>
      </c>
    </row>
    <row r="14475">
      <c r="A14475" s="2">
        <v>42318.714907407404</v>
      </c>
      <c r="B14475" s="3">
        <v>32.0</v>
      </c>
      <c r="C14475" s="3" t="s">
        <v>12673</v>
      </c>
      <c r="D14475" s="3">
        <v>59.0</v>
      </c>
      <c r="E14475" s="3" t="s">
        <v>12683</v>
      </c>
      <c r="F14475" s="3">
        <v>5.0</v>
      </c>
      <c r="G14475" s="3">
        <v>8.0</v>
      </c>
      <c r="H14475" s="3" t="s">
        <v>13231</v>
      </c>
      <c r="I14475" s="3" t="s">
        <v>13232</v>
      </c>
      <c r="J14475" s="3" t="s">
        <v>922</v>
      </c>
      <c r="K14475" s="3" t="s">
        <v>24</v>
      </c>
      <c r="L14475" s="3">
        <v>74.0</v>
      </c>
      <c r="M14475" s="3" t="s">
        <v>30</v>
      </c>
      <c r="N14475" s="3" t="s">
        <v>13304</v>
      </c>
      <c r="O14475" s="3" t="s">
        <v>3122</v>
      </c>
      <c r="P14475" s="4">
        <v>33386.0</v>
      </c>
      <c r="Q14475" s="3" t="s">
        <v>72</v>
      </c>
      <c r="S14475" s="3" t="s">
        <v>34</v>
      </c>
    </row>
    <row r="14476">
      <c r="A14476" s="2">
        <v>42318.714907407404</v>
      </c>
      <c r="B14476" s="3">
        <v>32.0</v>
      </c>
      <c r="C14476" s="3" t="s">
        <v>12673</v>
      </c>
      <c r="D14476" s="3">
        <v>59.0</v>
      </c>
      <c r="E14476" s="3" t="s">
        <v>12683</v>
      </c>
      <c r="F14476" s="3">
        <v>5.0</v>
      </c>
      <c r="G14476" s="3">
        <v>8.0</v>
      </c>
      <c r="H14476" s="3" t="s">
        <v>13231</v>
      </c>
      <c r="I14476" s="3" t="s">
        <v>13232</v>
      </c>
      <c r="J14476" s="3" t="s">
        <v>922</v>
      </c>
      <c r="K14476" s="3" t="s">
        <v>24</v>
      </c>
      <c r="L14476" s="3">
        <v>75.0</v>
      </c>
      <c r="M14476" s="3" t="s">
        <v>25</v>
      </c>
      <c r="N14476" s="3" t="s">
        <v>13305</v>
      </c>
      <c r="O14476" s="3" t="s">
        <v>1468</v>
      </c>
      <c r="P14476" s="4">
        <v>32296.0</v>
      </c>
      <c r="Q14476" s="3" t="s">
        <v>132</v>
      </c>
      <c r="S14476" s="3" t="s">
        <v>34</v>
      </c>
    </row>
    <row r="14477">
      <c r="A14477" s="2">
        <v>42318.714907407404</v>
      </c>
      <c r="B14477" s="3">
        <v>32.0</v>
      </c>
      <c r="C14477" s="3" t="s">
        <v>12673</v>
      </c>
      <c r="D14477" s="3">
        <v>59.0</v>
      </c>
      <c r="E14477" s="3" t="s">
        <v>12683</v>
      </c>
      <c r="F14477" s="3">
        <v>5.0</v>
      </c>
      <c r="G14477" s="3">
        <v>8.0</v>
      </c>
      <c r="H14477" s="3" t="s">
        <v>13231</v>
      </c>
      <c r="I14477" s="3" t="s">
        <v>13232</v>
      </c>
      <c r="J14477" s="3" t="s">
        <v>922</v>
      </c>
      <c r="K14477" s="3" t="s">
        <v>24</v>
      </c>
      <c r="L14477" s="3">
        <v>76.0</v>
      </c>
      <c r="M14477" s="3" t="s">
        <v>30</v>
      </c>
      <c r="N14477" s="3" t="s">
        <v>12516</v>
      </c>
      <c r="O14477" s="3" t="s">
        <v>448</v>
      </c>
      <c r="P14477" s="4">
        <v>25462.0</v>
      </c>
      <c r="Q14477" s="3" t="s">
        <v>40</v>
      </c>
      <c r="R14477" s="3" t="s">
        <v>1134</v>
      </c>
      <c r="S14477" s="3" t="s">
        <v>34</v>
      </c>
    </row>
    <row r="14478">
      <c r="A14478" s="2">
        <v>42318.714907407404</v>
      </c>
      <c r="B14478" s="3">
        <v>32.0</v>
      </c>
      <c r="C14478" s="3" t="s">
        <v>12673</v>
      </c>
      <c r="D14478" s="3">
        <v>60.0</v>
      </c>
      <c r="E14478" s="3" t="s">
        <v>12740</v>
      </c>
      <c r="F14478" s="3">
        <v>5.0</v>
      </c>
      <c r="G14478" s="3">
        <v>8.0</v>
      </c>
      <c r="H14478" s="3" t="s">
        <v>13231</v>
      </c>
      <c r="I14478" s="3" t="s">
        <v>13232</v>
      </c>
      <c r="J14478" s="3" t="s">
        <v>922</v>
      </c>
      <c r="K14478" s="3" t="s">
        <v>24</v>
      </c>
      <c r="L14478" s="3">
        <v>1.0</v>
      </c>
      <c r="M14478" s="3" t="s">
        <v>30</v>
      </c>
      <c r="N14478" s="3" t="s">
        <v>12868</v>
      </c>
      <c r="O14478" s="3" t="s">
        <v>677</v>
      </c>
      <c r="P14478" s="4">
        <v>24368.0</v>
      </c>
      <c r="Q14478" s="3" t="s">
        <v>189</v>
      </c>
      <c r="S14478" s="3" t="s">
        <v>29</v>
      </c>
    </row>
    <row r="14479">
      <c r="A14479" s="2">
        <v>42318.714907407404</v>
      </c>
      <c r="B14479" s="3">
        <v>32.0</v>
      </c>
      <c r="C14479" s="3" t="s">
        <v>12673</v>
      </c>
      <c r="D14479" s="3">
        <v>60.0</v>
      </c>
      <c r="E14479" s="3" t="s">
        <v>12740</v>
      </c>
      <c r="F14479" s="3">
        <v>5.0</v>
      </c>
      <c r="G14479" s="3">
        <v>8.0</v>
      </c>
      <c r="H14479" s="3" t="s">
        <v>13231</v>
      </c>
      <c r="I14479" s="3" t="s">
        <v>13232</v>
      </c>
      <c r="J14479" s="3" t="s">
        <v>922</v>
      </c>
      <c r="K14479" s="3" t="s">
        <v>24</v>
      </c>
      <c r="L14479" s="3">
        <v>2.0</v>
      </c>
      <c r="M14479" s="3" t="s">
        <v>25</v>
      </c>
      <c r="N14479" s="3" t="s">
        <v>13306</v>
      </c>
      <c r="O14479" s="3" t="s">
        <v>1158</v>
      </c>
      <c r="P14479" s="4">
        <v>28467.0</v>
      </c>
      <c r="Q14479" s="3" t="s">
        <v>247</v>
      </c>
      <c r="S14479" s="3" t="s">
        <v>34</v>
      </c>
    </row>
    <row r="14480">
      <c r="A14480" s="2">
        <v>42318.714907407404</v>
      </c>
      <c r="B14480" s="3">
        <v>32.0</v>
      </c>
      <c r="C14480" s="3" t="s">
        <v>12673</v>
      </c>
      <c r="D14480" s="3">
        <v>60.0</v>
      </c>
      <c r="E14480" s="3" t="s">
        <v>12740</v>
      </c>
      <c r="F14480" s="3">
        <v>5.0</v>
      </c>
      <c r="G14480" s="3">
        <v>8.0</v>
      </c>
      <c r="H14480" s="3" t="s">
        <v>13231</v>
      </c>
      <c r="I14480" s="3" t="s">
        <v>13232</v>
      </c>
      <c r="J14480" s="3" t="s">
        <v>922</v>
      </c>
      <c r="K14480" s="3" t="s">
        <v>24</v>
      </c>
      <c r="L14480" s="3">
        <v>3.0</v>
      </c>
      <c r="M14480" s="3" t="s">
        <v>30</v>
      </c>
      <c r="N14480" s="3" t="s">
        <v>3052</v>
      </c>
      <c r="O14480" s="3" t="s">
        <v>452</v>
      </c>
      <c r="P14480" s="4">
        <v>21176.0</v>
      </c>
      <c r="Q14480" s="3" t="s">
        <v>687</v>
      </c>
      <c r="R14480" s="3" t="s">
        <v>2449</v>
      </c>
      <c r="S14480" s="3" t="s">
        <v>29</v>
      </c>
    </row>
    <row r="14481">
      <c r="A14481" s="2">
        <v>42318.714907407404</v>
      </c>
      <c r="B14481" s="3">
        <v>32.0</v>
      </c>
      <c r="C14481" s="3" t="s">
        <v>12673</v>
      </c>
      <c r="D14481" s="3">
        <v>60.0</v>
      </c>
      <c r="E14481" s="3" t="s">
        <v>12740</v>
      </c>
      <c r="F14481" s="3">
        <v>5.0</v>
      </c>
      <c r="G14481" s="3">
        <v>8.0</v>
      </c>
      <c r="H14481" s="3" t="s">
        <v>13231</v>
      </c>
      <c r="I14481" s="3" t="s">
        <v>13232</v>
      </c>
      <c r="J14481" s="3" t="s">
        <v>922</v>
      </c>
      <c r="K14481" s="3" t="s">
        <v>24</v>
      </c>
      <c r="L14481" s="3">
        <v>4.0</v>
      </c>
      <c r="M14481" s="3" t="s">
        <v>25</v>
      </c>
      <c r="N14481" s="3" t="s">
        <v>13307</v>
      </c>
      <c r="O14481" s="3" t="s">
        <v>69</v>
      </c>
      <c r="P14481" s="4">
        <v>20094.0</v>
      </c>
      <c r="Q14481" s="3" t="s">
        <v>110</v>
      </c>
      <c r="S14481" s="3" t="s">
        <v>34</v>
      </c>
    </row>
    <row r="14482">
      <c r="A14482" s="2">
        <v>42318.714907407404</v>
      </c>
      <c r="B14482" s="3">
        <v>32.0</v>
      </c>
      <c r="C14482" s="3" t="s">
        <v>12673</v>
      </c>
      <c r="D14482" s="3">
        <v>60.0</v>
      </c>
      <c r="E14482" s="3" t="s">
        <v>12740</v>
      </c>
      <c r="F14482" s="3">
        <v>5.0</v>
      </c>
      <c r="G14482" s="3">
        <v>8.0</v>
      </c>
      <c r="H14482" s="3" t="s">
        <v>13231</v>
      </c>
      <c r="I14482" s="3" t="s">
        <v>13232</v>
      </c>
      <c r="J14482" s="3" t="s">
        <v>922</v>
      </c>
      <c r="K14482" s="3" t="s">
        <v>24</v>
      </c>
      <c r="L14482" s="3">
        <v>5.0</v>
      </c>
      <c r="M14482" s="3" t="s">
        <v>30</v>
      </c>
      <c r="N14482" s="3" t="s">
        <v>13308</v>
      </c>
      <c r="O14482" s="3" t="s">
        <v>112</v>
      </c>
      <c r="P14482" s="4">
        <v>21998.0</v>
      </c>
      <c r="Q14482" s="3" t="s">
        <v>72</v>
      </c>
      <c r="S14482" s="3" t="s">
        <v>29</v>
      </c>
    </row>
    <row r="14483">
      <c r="A14483" s="2">
        <v>42318.714907407404</v>
      </c>
      <c r="B14483" s="3">
        <v>32.0</v>
      </c>
      <c r="C14483" s="3" t="s">
        <v>12673</v>
      </c>
      <c r="D14483" s="3">
        <v>60.0</v>
      </c>
      <c r="E14483" s="3" t="s">
        <v>12740</v>
      </c>
      <c r="F14483" s="3">
        <v>5.0</v>
      </c>
      <c r="G14483" s="3">
        <v>8.0</v>
      </c>
      <c r="H14483" s="3" t="s">
        <v>13231</v>
      </c>
      <c r="I14483" s="3" t="s">
        <v>13232</v>
      </c>
      <c r="J14483" s="3" t="s">
        <v>922</v>
      </c>
      <c r="K14483" s="3" t="s">
        <v>24</v>
      </c>
      <c r="L14483" s="3">
        <v>6.0</v>
      </c>
      <c r="M14483" s="3" t="s">
        <v>25</v>
      </c>
      <c r="N14483" s="3" t="s">
        <v>2620</v>
      </c>
      <c r="O14483" s="3" t="s">
        <v>141</v>
      </c>
      <c r="P14483" s="4">
        <v>25928.0</v>
      </c>
      <c r="Q14483" s="3" t="s">
        <v>216</v>
      </c>
      <c r="S14483" s="3" t="s">
        <v>34</v>
      </c>
    </row>
    <row r="14484">
      <c r="A14484" s="2">
        <v>42318.714907407404</v>
      </c>
      <c r="B14484" s="3">
        <v>32.0</v>
      </c>
      <c r="C14484" s="3" t="s">
        <v>12673</v>
      </c>
      <c r="D14484" s="3">
        <v>60.0</v>
      </c>
      <c r="E14484" s="3" t="s">
        <v>12740</v>
      </c>
      <c r="F14484" s="3">
        <v>5.0</v>
      </c>
      <c r="G14484" s="3">
        <v>8.0</v>
      </c>
      <c r="H14484" s="3" t="s">
        <v>13231</v>
      </c>
      <c r="I14484" s="3" t="s">
        <v>13232</v>
      </c>
      <c r="J14484" s="3" t="s">
        <v>922</v>
      </c>
      <c r="K14484" s="3" t="s">
        <v>24</v>
      </c>
      <c r="L14484" s="3">
        <v>7.0</v>
      </c>
      <c r="M14484" s="3" t="s">
        <v>30</v>
      </c>
      <c r="N14484" s="3" t="s">
        <v>13309</v>
      </c>
      <c r="O14484" s="3" t="s">
        <v>299</v>
      </c>
      <c r="P14484" s="4">
        <v>24276.0</v>
      </c>
      <c r="Q14484" s="3" t="s">
        <v>247</v>
      </c>
      <c r="S14484" s="3" t="s">
        <v>34</v>
      </c>
    </row>
    <row r="14485">
      <c r="A14485" s="2">
        <v>42318.714907407404</v>
      </c>
      <c r="B14485" s="3">
        <v>32.0</v>
      </c>
      <c r="C14485" s="3" t="s">
        <v>12673</v>
      </c>
      <c r="D14485" s="3">
        <v>60.0</v>
      </c>
      <c r="E14485" s="3" t="s">
        <v>12740</v>
      </c>
      <c r="F14485" s="3">
        <v>5.0</v>
      </c>
      <c r="G14485" s="3">
        <v>8.0</v>
      </c>
      <c r="H14485" s="3" t="s">
        <v>13231</v>
      </c>
      <c r="I14485" s="3" t="s">
        <v>13232</v>
      </c>
      <c r="J14485" s="3" t="s">
        <v>922</v>
      </c>
      <c r="K14485" s="3" t="s">
        <v>24</v>
      </c>
      <c r="L14485" s="3">
        <v>8.0</v>
      </c>
      <c r="M14485" s="3" t="s">
        <v>25</v>
      </c>
      <c r="N14485" s="3" t="s">
        <v>13310</v>
      </c>
      <c r="O14485" s="3" t="s">
        <v>42</v>
      </c>
      <c r="P14485" s="4">
        <v>25216.0</v>
      </c>
      <c r="Q14485" s="3" t="s">
        <v>37</v>
      </c>
      <c r="S14485" s="3" t="s">
        <v>34</v>
      </c>
    </row>
    <row r="14486">
      <c r="A14486" s="2">
        <v>42318.714907407404</v>
      </c>
      <c r="B14486" s="3">
        <v>32.0</v>
      </c>
      <c r="C14486" s="3" t="s">
        <v>12673</v>
      </c>
      <c r="D14486" s="3">
        <v>60.0</v>
      </c>
      <c r="E14486" s="3" t="s">
        <v>12740</v>
      </c>
      <c r="F14486" s="3">
        <v>5.0</v>
      </c>
      <c r="G14486" s="3">
        <v>8.0</v>
      </c>
      <c r="H14486" s="3" t="s">
        <v>13231</v>
      </c>
      <c r="I14486" s="3" t="s">
        <v>13232</v>
      </c>
      <c r="J14486" s="3" t="s">
        <v>922</v>
      </c>
      <c r="K14486" s="3" t="s">
        <v>24</v>
      </c>
      <c r="L14486" s="3">
        <v>9.0</v>
      </c>
      <c r="M14486" s="3" t="s">
        <v>30</v>
      </c>
      <c r="N14486" s="3" t="s">
        <v>8047</v>
      </c>
      <c r="O14486" s="3" t="s">
        <v>329</v>
      </c>
      <c r="P14486" s="4">
        <v>20106.0</v>
      </c>
      <c r="Q14486" s="3" t="s">
        <v>72</v>
      </c>
      <c r="S14486" s="3" t="s">
        <v>29</v>
      </c>
    </row>
    <row r="14487">
      <c r="A14487" s="2">
        <v>42318.714907407404</v>
      </c>
      <c r="B14487" s="3">
        <v>32.0</v>
      </c>
      <c r="C14487" s="3" t="s">
        <v>12673</v>
      </c>
      <c r="D14487" s="3">
        <v>60.0</v>
      </c>
      <c r="E14487" s="3" t="s">
        <v>12740</v>
      </c>
      <c r="F14487" s="3">
        <v>5.0</v>
      </c>
      <c r="G14487" s="3">
        <v>8.0</v>
      </c>
      <c r="H14487" s="3" t="s">
        <v>13231</v>
      </c>
      <c r="I14487" s="3" t="s">
        <v>13232</v>
      </c>
      <c r="J14487" s="3" t="s">
        <v>922</v>
      </c>
      <c r="K14487" s="3" t="s">
        <v>24</v>
      </c>
      <c r="L14487" s="3">
        <v>10.0</v>
      </c>
      <c r="M14487" s="3" t="s">
        <v>25</v>
      </c>
      <c r="N14487" s="3" t="s">
        <v>13311</v>
      </c>
      <c r="O14487" s="3" t="s">
        <v>613</v>
      </c>
      <c r="P14487" s="4">
        <v>25639.0</v>
      </c>
      <c r="Q14487" s="3" t="s">
        <v>189</v>
      </c>
      <c r="S14487" s="3" t="s">
        <v>34</v>
      </c>
    </row>
    <row r="14488">
      <c r="A14488" s="2">
        <v>42318.714907407404</v>
      </c>
      <c r="B14488" s="3">
        <v>32.0</v>
      </c>
      <c r="C14488" s="3" t="s">
        <v>12673</v>
      </c>
      <c r="D14488" s="3">
        <v>60.0</v>
      </c>
      <c r="E14488" s="3" t="s">
        <v>12740</v>
      </c>
      <c r="F14488" s="3">
        <v>5.0</v>
      </c>
      <c r="G14488" s="3">
        <v>8.0</v>
      </c>
      <c r="H14488" s="3" t="s">
        <v>13231</v>
      </c>
      <c r="I14488" s="3" t="s">
        <v>13232</v>
      </c>
      <c r="J14488" s="3" t="s">
        <v>922</v>
      </c>
      <c r="K14488" s="3" t="s">
        <v>24</v>
      </c>
      <c r="L14488" s="3">
        <v>11.0</v>
      </c>
      <c r="M14488" s="3" t="s">
        <v>30</v>
      </c>
      <c r="N14488" s="3" t="s">
        <v>13312</v>
      </c>
      <c r="O14488" s="3" t="s">
        <v>307</v>
      </c>
      <c r="P14488" s="4">
        <v>16493.0</v>
      </c>
      <c r="Q14488" s="3" t="s">
        <v>113</v>
      </c>
      <c r="S14488" s="3" t="s">
        <v>29</v>
      </c>
    </row>
    <row r="14489">
      <c r="A14489" s="2">
        <v>42318.714907407404</v>
      </c>
      <c r="B14489" s="3">
        <v>32.0</v>
      </c>
      <c r="C14489" s="3" t="s">
        <v>12673</v>
      </c>
      <c r="D14489" s="3">
        <v>60.0</v>
      </c>
      <c r="E14489" s="3" t="s">
        <v>12740</v>
      </c>
      <c r="F14489" s="3">
        <v>5.0</v>
      </c>
      <c r="G14489" s="3">
        <v>8.0</v>
      </c>
      <c r="H14489" s="3" t="s">
        <v>13231</v>
      </c>
      <c r="I14489" s="3" t="s">
        <v>13232</v>
      </c>
      <c r="J14489" s="3" t="s">
        <v>922</v>
      </c>
      <c r="K14489" s="3" t="s">
        <v>24</v>
      </c>
      <c r="L14489" s="3">
        <v>12.0</v>
      </c>
      <c r="M14489" s="3" t="s">
        <v>25</v>
      </c>
      <c r="N14489" s="3" t="s">
        <v>8565</v>
      </c>
      <c r="O14489" s="3" t="s">
        <v>8374</v>
      </c>
      <c r="P14489" s="4">
        <v>31556.0</v>
      </c>
      <c r="Q14489" s="3" t="s">
        <v>132</v>
      </c>
      <c r="S14489" s="3" t="s">
        <v>34</v>
      </c>
    </row>
    <row r="14490">
      <c r="A14490" s="2">
        <v>42318.714907407404</v>
      </c>
      <c r="B14490" s="3">
        <v>32.0</v>
      </c>
      <c r="C14490" s="3" t="s">
        <v>12673</v>
      </c>
      <c r="D14490" s="3">
        <v>60.0</v>
      </c>
      <c r="E14490" s="3" t="s">
        <v>12740</v>
      </c>
      <c r="F14490" s="3">
        <v>5.0</v>
      </c>
      <c r="G14490" s="3">
        <v>8.0</v>
      </c>
      <c r="H14490" s="3" t="s">
        <v>13231</v>
      </c>
      <c r="I14490" s="3" t="s">
        <v>13232</v>
      </c>
      <c r="J14490" s="3" t="s">
        <v>922</v>
      </c>
      <c r="K14490" s="3" t="s">
        <v>24</v>
      </c>
      <c r="L14490" s="3">
        <v>13.0</v>
      </c>
      <c r="M14490" s="3" t="s">
        <v>30</v>
      </c>
      <c r="N14490" s="3" t="s">
        <v>13313</v>
      </c>
      <c r="O14490" s="3" t="s">
        <v>705</v>
      </c>
      <c r="P14490" s="4">
        <v>17058.0</v>
      </c>
      <c r="Q14490" s="3" t="s">
        <v>86</v>
      </c>
      <c r="S14490" s="3" t="s">
        <v>34</v>
      </c>
    </row>
    <row r="14491">
      <c r="A14491" s="2">
        <v>42318.714907407404</v>
      </c>
      <c r="B14491" s="3">
        <v>32.0</v>
      </c>
      <c r="C14491" s="3" t="s">
        <v>12673</v>
      </c>
      <c r="D14491" s="3">
        <v>60.0</v>
      </c>
      <c r="E14491" s="3" t="s">
        <v>12740</v>
      </c>
      <c r="F14491" s="3">
        <v>5.0</v>
      </c>
      <c r="G14491" s="3">
        <v>8.0</v>
      </c>
      <c r="H14491" s="3" t="s">
        <v>13231</v>
      </c>
      <c r="I14491" s="3" t="s">
        <v>13232</v>
      </c>
      <c r="J14491" s="3" t="s">
        <v>922</v>
      </c>
      <c r="K14491" s="3" t="s">
        <v>24</v>
      </c>
      <c r="L14491" s="3">
        <v>14.0</v>
      </c>
      <c r="M14491" s="3" t="s">
        <v>25</v>
      </c>
      <c r="N14491" s="3" t="s">
        <v>13314</v>
      </c>
      <c r="O14491" s="3" t="s">
        <v>2751</v>
      </c>
      <c r="P14491" s="4">
        <v>20182.0</v>
      </c>
      <c r="Q14491" s="3" t="s">
        <v>75</v>
      </c>
      <c r="S14491" s="3" t="s">
        <v>34</v>
      </c>
    </row>
    <row r="14492">
      <c r="A14492" s="2">
        <v>42318.714907407404</v>
      </c>
      <c r="B14492" s="3">
        <v>32.0</v>
      </c>
      <c r="C14492" s="3" t="s">
        <v>12673</v>
      </c>
      <c r="D14492" s="3">
        <v>60.0</v>
      </c>
      <c r="E14492" s="3" t="s">
        <v>12740</v>
      </c>
      <c r="F14492" s="3">
        <v>5.0</v>
      </c>
      <c r="G14492" s="3">
        <v>8.0</v>
      </c>
      <c r="H14492" s="3" t="s">
        <v>13231</v>
      </c>
      <c r="I14492" s="3" t="s">
        <v>13232</v>
      </c>
      <c r="J14492" s="3" t="s">
        <v>922</v>
      </c>
      <c r="K14492" s="3" t="s">
        <v>24</v>
      </c>
      <c r="L14492" s="3">
        <v>15.0</v>
      </c>
      <c r="M14492" s="3" t="s">
        <v>30</v>
      </c>
      <c r="N14492" s="3" t="s">
        <v>13315</v>
      </c>
      <c r="O14492" s="3" t="s">
        <v>98</v>
      </c>
      <c r="P14492" s="4">
        <v>23488.0</v>
      </c>
      <c r="Q14492" s="3" t="s">
        <v>52</v>
      </c>
      <c r="S14492" s="3" t="s">
        <v>34</v>
      </c>
    </row>
    <row r="14493">
      <c r="A14493" s="2">
        <v>42318.714907407404</v>
      </c>
      <c r="B14493" s="3">
        <v>32.0</v>
      </c>
      <c r="C14493" s="3" t="s">
        <v>12673</v>
      </c>
      <c r="D14493" s="3">
        <v>60.0</v>
      </c>
      <c r="E14493" s="3" t="s">
        <v>12740</v>
      </c>
      <c r="F14493" s="3">
        <v>5.0</v>
      </c>
      <c r="G14493" s="3">
        <v>8.0</v>
      </c>
      <c r="H14493" s="3" t="s">
        <v>13231</v>
      </c>
      <c r="I14493" s="3" t="s">
        <v>13232</v>
      </c>
      <c r="J14493" s="3" t="s">
        <v>922</v>
      </c>
      <c r="K14493" s="3" t="s">
        <v>24</v>
      </c>
      <c r="L14493" s="3">
        <v>16.0</v>
      </c>
      <c r="M14493" s="3" t="s">
        <v>25</v>
      </c>
      <c r="N14493" s="3" t="s">
        <v>2488</v>
      </c>
      <c r="O14493" s="3" t="s">
        <v>1111</v>
      </c>
      <c r="P14493" s="4">
        <v>33193.0</v>
      </c>
      <c r="Q14493" s="3" t="s">
        <v>1955</v>
      </c>
      <c r="S14493" s="3" t="s">
        <v>34</v>
      </c>
    </row>
    <row r="14494">
      <c r="A14494" s="2">
        <v>42318.714907407404</v>
      </c>
      <c r="B14494" s="3">
        <v>32.0</v>
      </c>
      <c r="C14494" s="3" t="s">
        <v>12673</v>
      </c>
      <c r="D14494" s="3">
        <v>60.0</v>
      </c>
      <c r="E14494" s="3" t="s">
        <v>12740</v>
      </c>
      <c r="F14494" s="3">
        <v>5.0</v>
      </c>
      <c r="G14494" s="3">
        <v>8.0</v>
      </c>
      <c r="H14494" s="3" t="s">
        <v>13231</v>
      </c>
      <c r="I14494" s="3" t="s">
        <v>13232</v>
      </c>
      <c r="J14494" s="3" t="s">
        <v>922</v>
      </c>
      <c r="K14494" s="3" t="s">
        <v>24</v>
      </c>
      <c r="L14494" s="3">
        <v>17.0</v>
      </c>
      <c r="M14494" s="3" t="s">
        <v>30</v>
      </c>
      <c r="N14494" s="3" t="s">
        <v>13316</v>
      </c>
      <c r="O14494" s="3" t="s">
        <v>746</v>
      </c>
      <c r="P14494" s="4">
        <v>27592.0</v>
      </c>
      <c r="Q14494" s="3" t="s">
        <v>189</v>
      </c>
      <c r="S14494" s="3" t="s">
        <v>34</v>
      </c>
    </row>
    <row r="14495">
      <c r="A14495" s="2">
        <v>42318.714907407404</v>
      </c>
      <c r="B14495" s="3">
        <v>32.0</v>
      </c>
      <c r="C14495" s="3" t="s">
        <v>12673</v>
      </c>
      <c r="D14495" s="3">
        <v>60.0</v>
      </c>
      <c r="E14495" s="3" t="s">
        <v>12740</v>
      </c>
      <c r="F14495" s="3">
        <v>5.0</v>
      </c>
      <c r="G14495" s="3">
        <v>8.0</v>
      </c>
      <c r="H14495" s="3" t="s">
        <v>13231</v>
      </c>
      <c r="I14495" s="3" t="s">
        <v>13232</v>
      </c>
      <c r="J14495" s="3" t="s">
        <v>922</v>
      </c>
      <c r="K14495" s="3" t="s">
        <v>24</v>
      </c>
      <c r="L14495" s="3">
        <v>18.0</v>
      </c>
      <c r="M14495" s="3" t="s">
        <v>25</v>
      </c>
      <c r="N14495" s="3" t="s">
        <v>13317</v>
      </c>
      <c r="O14495" s="3" t="s">
        <v>69</v>
      </c>
      <c r="P14495" s="4">
        <v>24708.0</v>
      </c>
      <c r="Q14495" s="3" t="s">
        <v>149</v>
      </c>
      <c r="S14495" s="3" t="s">
        <v>34</v>
      </c>
    </row>
    <row r="14496">
      <c r="A14496" s="2">
        <v>42318.714907407404</v>
      </c>
      <c r="B14496" s="3">
        <v>32.0</v>
      </c>
      <c r="C14496" s="3" t="s">
        <v>12673</v>
      </c>
      <c r="D14496" s="3">
        <v>60.0</v>
      </c>
      <c r="E14496" s="3" t="s">
        <v>12740</v>
      </c>
      <c r="F14496" s="3">
        <v>5.0</v>
      </c>
      <c r="G14496" s="3">
        <v>8.0</v>
      </c>
      <c r="H14496" s="3" t="s">
        <v>13231</v>
      </c>
      <c r="I14496" s="3" t="s">
        <v>13232</v>
      </c>
      <c r="J14496" s="3" t="s">
        <v>922</v>
      </c>
      <c r="K14496" s="3" t="s">
        <v>24</v>
      </c>
      <c r="L14496" s="3">
        <v>19.0</v>
      </c>
      <c r="M14496" s="3" t="s">
        <v>30</v>
      </c>
      <c r="N14496" s="3" t="s">
        <v>795</v>
      </c>
      <c r="O14496" s="3" t="s">
        <v>5226</v>
      </c>
      <c r="P14496" s="4">
        <v>28904.0</v>
      </c>
      <c r="Q14496" s="3" t="s">
        <v>37</v>
      </c>
      <c r="S14496" s="3" t="s">
        <v>34</v>
      </c>
    </row>
    <row r="14497">
      <c r="A14497" s="2">
        <v>42318.714907407404</v>
      </c>
      <c r="B14497" s="3">
        <v>32.0</v>
      </c>
      <c r="C14497" s="3" t="s">
        <v>12673</v>
      </c>
      <c r="D14497" s="3">
        <v>60.0</v>
      </c>
      <c r="E14497" s="3" t="s">
        <v>12740</v>
      </c>
      <c r="F14497" s="3">
        <v>5.0</v>
      </c>
      <c r="G14497" s="3">
        <v>8.0</v>
      </c>
      <c r="H14497" s="3" t="s">
        <v>13231</v>
      </c>
      <c r="I14497" s="3" t="s">
        <v>13232</v>
      </c>
      <c r="J14497" s="3" t="s">
        <v>922</v>
      </c>
      <c r="K14497" s="3" t="s">
        <v>24</v>
      </c>
      <c r="L14497" s="3">
        <v>20.0</v>
      </c>
      <c r="M14497" s="3" t="s">
        <v>25</v>
      </c>
      <c r="N14497" s="3" t="s">
        <v>13318</v>
      </c>
      <c r="O14497" s="3" t="s">
        <v>13319</v>
      </c>
      <c r="P14497" s="4">
        <v>29151.0</v>
      </c>
      <c r="Q14497" s="3" t="s">
        <v>115</v>
      </c>
      <c r="S14497" s="3" t="s">
        <v>34</v>
      </c>
    </row>
    <row r="14498">
      <c r="A14498" s="2">
        <v>42318.714907407404</v>
      </c>
      <c r="B14498" s="3">
        <v>32.0</v>
      </c>
      <c r="C14498" s="3" t="s">
        <v>12673</v>
      </c>
      <c r="D14498" s="3">
        <v>60.0</v>
      </c>
      <c r="E14498" s="3" t="s">
        <v>12740</v>
      </c>
      <c r="F14498" s="3">
        <v>5.0</v>
      </c>
      <c r="G14498" s="3">
        <v>8.0</v>
      </c>
      <c r="H14498" s="3" t="s">
        <v>13231</v>
      </c>
      <c r="I14498" s="3" t="s">
        <v>13232</v>
      </c>
      <c r="J14498" s="3" t="s">
        <v>922</v>
      </c>
      <c r="K14498" s="3" t="s">
        <v>24</v>
      </c>
      <c r="L14498" s="3">
        <v>21.0</v>
      </c>
      <c r="M14498" s="3" t="s">
        <v>30</v>
      </c>
      <c r="N14498" s="3" t="s">
        <v>13320</v>
      </c>
      <c r="O14498" s="3" t="s">
        <v>7278</v>
      </c>
      <c r="P14498" s="4">
        <v>25099.0</v>
      </c>
      <c r="Q14498" s="3" t="s">
        <v>40</v>
      </c>
      <c r="S14498" s="3" t="s">
        <v>34</v>
      </c>
    </row>
    <row r="14499">
      <c r="A14499" s="2">
        <v>42318.714907407404</v>
      </c>
      <c r="B14499" s="3">
        <v>32.0</v>
      </c>
      <c r="C14499" s="3" t="s">
        <v>12673</v>
      </c>
      <c r="D14499" s="3">
        <v>60.0</v>
      </c>
      <c r="E14499" s="3" t="s">
        <v>12740</v>
      </c>
      <c r="F14499" s="3">
        <v>5.0</v>
      </c>
      <c r="G14499" s="3">
        <v>8.0</v>
      </c>
      <c r="H14499" s="3" t="s">
        <v>13231</v>
      </c>
      <c r="I14499" s="3" t="s">
        <v>13232</v>
      </c>
      <c r="J14499" s="3" t="s">
        <v>922</v>
      </c>
      <c r="K14499" s="3" t="s">
        <v>24</v>
      </c>
      <c r="L14499" s="3">
        <v>22.0</v>
      </c>
      <c r="M14499" s="3" t="s">
        <v>25</v>
      </c>
      <c r="N14499" s="3" t="s">
        <v>13321</v>
      </c>
      <c r="O14499" s="3" t="s">
        <v>102</v>
      </c>
      <c r="P14499" s="4">
        <v>22397.0</v>
      </c>
      <c r="Q14499" s="3" t="s">
        <v>37</v>
      </c>
      <c r="S14499" s="3" t="s">
        <v>34</v>
      </c>
    </row>
    <row r="14500">
      <c r="A14500" s="2">
        <v>42318.714907407404</v>
      </c>
      <c r="B14500" s="3">
        <v>32.0</v>
      </c>
      <c r="C14500" s="3" t="s">
        <v>12673</v>
      </c>
      <c r="D14500" s="3">
        <v>60.0</v>
      </c>
      <c r="E14500" s="3" t="s">
        <v>12740</v>
      </c>
      <c r="F14500" s="3">
        <v>5.0</v>
      </c>
      <c r="G14500" s="3">
        <v>8.0</v>
      </c>
      <c r="H14500" s="3" t="s">
        <v>13231</v>
      </c>
      <c r="I14500" s="3" t="s">
        <v>13232</v>
      </c>
      <c r="J14500" s="3" t="s">
        <v>922</v>
      </c>
      <c r="K14500" s="3" t="s">
        <v>24</v>
      </c>
      <c r="L14500" s="3">
        <v>23.0</v>
      </c>
      <c r="M14500" s="3" t="s">
        <v>30</v>
      </c>
      <c r="N14500" s="3" t="s">
        <v>13322</v>
      </c>
      <c r="O14500" s="3" t="s">
        <v>511</v>
      </c>
      <c r="P14500" s="4">
        <v>34921.0</v>
      </c>
      <c r="Q14500" s="3" t="s">
        <v>191</v>
      </c>
      <c r="S14500" s="3" t="s">
        <v>34</v>
      </c>
    </row>
    <row r="14501">
      <c r="A14501" s="2">
        <v>42318.714907407404</v>
      </c>
      <c r="B14501" s="3">
        <v>32.0</v>
      </c>
      <c r="C14501" s="3" t="s">
        <v>12673</v>
      </c>
      <c r="D14501" s="3">
        <v>60.0</v>
      </c>
      <c r="E14501" s="3" t="s">
        <v>12740</v>
      </c>
      <c r="F14501" s="3">
        <v>5.0</v>
      </c>
      <c r="G14501" s="3">
        <v>8.0</v>
      </c>
      <c r="H14501" s="3" t="s">
        <v>13231</v>
      </c>
      <c r="I14501" s="3" t="s">
        <v>13232</v>
      </c>
      <c r="J14501" s="3" t="s">
        <v>922</v>
      </c>
      <c r="K14501" s="3" t="s">
        <v>24</v>
      </c>
      <c r="L14501" s="3">
        <v>24.0</v>
      </c>
      <c r="M14501" s="3" t="s">
        <v>25</v>
      </c>
      <c r="N14501" s="3" t="s">
        <v>13323</v>
      </c>
      <c r="O14501" s="3" t="s">
        <v>127</v>
      </c>
      <c r="P14501" s="4">
        <v>19694.0</v>
      </c>
      <c r="Q14501" s="3" t="s">
        <v>105</v>
      </c>
      <c r="S14501" s="3" t="s">
        <v>34</v>
      </c>
    </row>
    <row r="14502">
      <c r="A14502" s="2">
        <v>42318.714907407404</v>
      </c>
      <c r="B14502" s="3">
        <v>32.0</v>
      </c>
      <c r="C14502" s="3" t="s">
        <v>12673</v>
      </c>
      <c r="D14502" s="3">
        <v>60.0</v>
      </c>
      <c r="E14502" s="3" t="s">
        <v>12740</v>
      </c>
      <c r="F14502" s="3">
        <v>5.0</v>
      </c>
      <c r="G14502" s="3">
        <v>8.0</v>
      </c>
      <c r="H14502" s="3" t="s">
        <v>13231</v>
      </c>
      <c r="I14502" s="3" t="s">
        <v>13232</v>
      </c>
      <c r="J14502" s="3" t="s">
        <v>922</v>
      </c>
      <c r="K14502" s="3" t="s">
        <v>24</v>
      </c>
      <c r="L14502" s="3">
        <v>25.0</v>
      </c>
      <c r="M14502" s="3" t="s">
        <v>30</v>
      </c>
      <c r="N14502" s="3" t="s">
        <v>2167</v>
      </c>
      <c r="O14502" s="3" t="s">
        <v>139</v>
      </c>
      <c r="P14502" s="4">
        <v>29423.0</v>
      </c>
      <c r="Q14502" s="3" t="s">
        <v>189</v>
      </c>
      <c r="S14502" s="3" t="s">
        <v>34</v>
      </c>
    </row>
    <row r="14503">
      <c r="A14503" s="2">
        <v>42318.714907407404</v>
      </c>
      <c r="B14503" s="3">
        <v>32.0</v>
      </c>
      <c r="C14503" s="3" t="s">
        <v>12673</v>
      </c>
      <c r="D14503" s="3">
        <v>62.0</v>
      </c>
      <c r="E14503" s="3" t="s">
        <v>12765</v>
      </c>
      <c r="F14503" s="3">
        <v>5.0</v>
      </c>
      <c r="G14503" s="3">
        <v>8.0</v>
      </c>
      <c r="H14503" s="3" t="s">
        <v>13231</v>
      </c>
      <c r="I14503" s="3" t="s">
        <v>13232</v>
      </c>
      <c r="J14503" s="3" t="s">
        <v>922</v>
      </c>
      <c r="K14503" s="3" t="s">
        <v>24</v>
      </c>
      <c r="L14503" s="3">
        <v>1.0</v>
      </c>
      <c r="M14503" s="3" t="s">
        <v>25</v>
      </c>
      <c r="N14503" s="3" t="s">
        <v>13324</v>
      </c>
      <c r="O14503" s="3" t="s">
        <v>42</v>
      </c>
      <c r="P14503" s="4">
        <v>25181.0</v>
      </c>
      <c r="Q14503" s="3" t="s">
        <v>149</v>
      </c>
      <c r="R14503" s="3" t="s">
        <v>1030</v>
      </c>
      <c r="S14503" s="3" t="s">
        <v>34</v>
      </c>
    </row>
    <row r="14504">
      <c r="A14504" s="2">
        <v>42318.714907407404</v>
      </c>
      <c r="B14504" s="3">
        <v>32.0</v>
      </c>
      <c r="C14504" s="3" t="s">
        <v>12673</v>
      </c>
      <c r="D14504" s="3">
        <v>62.0</v>
      </c>
      <c r="E14504" s="3" t="s">
        <v>12765</v>
      </c>
      <c r="F14504" s="3">
        <v>5.0</v>
      </c>
      <c r="G14504" s="3">
        <v>8.0</v>
      </c>
      <c r="H14504" s="3" t="s">
        <v>13231</v>
      </c>
      <c r="I14504" s="3" t="s">
        <v>13232</v>
      </c>
      <c r="J14504" s="3" t="s">
        <v>922</v>
      </c>
      <c r="K14504" s="3" t="s">
        <v>24</v>
      </c>
      <c r="L14504" s="3">
        <v>2.0</v>
      </c>
      <c r="M14504" s="3" t="s">
        <v>30</v>
      </c>
      <c r="N14504" s="3" t="s">
        <v>5750</v>
      </c>
      <c r="O14504" s="3" t="s">
        <v>67</v>
      </c>
      <c r="P14504" s="4">
        <v>25747.0</v>
      </c>
      <c r="Q14504" s="3" t="s">
        <v>110</v>
      </c>
      <c r="S14504" s="3" t="s">
        <v>29</v>
      </c>
    </row>
    <row r="14505">
      <c r="A14505" s="2">
        <v>42318.714907407404</v>
      </c>
      <c r="B14505" s="3">
        <v>32.0</v>
      </c>
      <c r="C14505" s="3" t="s">
        <v>12673</v>
      </c>
      <c r="D14505" s="3">
        <v>62.0</v>
      </c>
      <c r="E14505" s="3" t="s">
        <v>12765</v>
      </c>
      <c r="F14505" s="3">
        <v>5.0</v>
      </c>
      <c r="G14505" s="3">
        <v>8.0</v>
      </c>
      <c r="H14505" s="3" t="s">
        <v>13231</v>
      </c>
      <c r="I14505" s="3" t="s">
        <v>13232</v>
      </c>
      <c r="J14505" s="3" t="s">
        <v>922</v>
      </c>
      <c r="K14505" s="3" t="s">
        <v>24</v>
      </c>
      <c r="L14505" s="3">
        <v>3.0</v>
      </c>
      <c r="M14505" s="3" t="s">
        <v>25</v>
      </c>
      <c r="N14505" s="3" t="s">
        <v>13325</v>
      </c>
      <c r="O14505" s="3" t="s">
        <v>1593</v>
      </c>
      <c r="P14505" s="4">
        <v>27759.0</v>
      </c>
      <c r="Q14505" s="3" t="s">
        <v>189</v>
      </c>
      <c r="R14505" s="3" t="s">
        <v>1030</v>
      </c>
      <c r="S14505" s="3" t="s">
        <v>34</v>
      </c>
    </row>
    <row r="14506">
      <c r="A14506" s="2">
        <v>42318.714907407404</v>
      </c>
      <c r="B14506" s="3">
        <v>32.0</v>
      </c>
      <c r="C14506" s="3" t="s">
        <v>12673</v>
      </c>
      <c r="D14506" s="3">
        <v>62.0</v>
      </c>
      <c r="E14506" s="3" t="s">
        <v>12765</v>
      </c>
      <c r="F14506" s="3">
        <v>5.0</v>
      </c>
      <c r="G14506" s="3">
        <v>8.0</v>
      </c>
      <c r="H14506" s="3" t="s">
        <v>13231</v>
      </c>
      <c r="I14506" s="3" t="s">
        <v>13232</v>
      </c>
      <c r="J14506" s="3" t="s">
        <v>922</v>
      </c>
      <c r="K14506" s="3" t="s">
        <v>24</v>
      </c>
      <c r="L14506" s="3">
        <v>4.0</v>
      </c>
      <c r="M14506" s="3" t="s">
        <v>30</v>
      </c>
      <c r="N14506" s="3" t="s">
        <v>5325</v>
      </c>
      <c r="O14506" s="3" t="s">
        <v>89</v>
      </c>
      <c r="P14506" s="4">
        <v>16922.0</v>
      </c>
      <c r="Q14506" s="3" t="s">
        <v>86</v>
      </c>
      <c r="S14506" s="3" t="s">
        <v>29</v>
      </c>
    </row>
    <row r="14507">
      <c r="A14507" s="2">
        <v>42318.714907407404</v>
      </c>
      <c r="B14507" s="3">
        <v>32.0</v>
      </c>
      <c r="C14507" s="3" t="s">
        <v>12673</v>
      </c>
      <c r="D14507" s="3">
        <v>62.0</v>
      </c>
      <c r="E14507" s="3" t="s">
        <v>12765</v>
      </c>
      <c r="F14507" s="3">
        <v>5.0</v>
      </c>
      <c r="G14507" s="3">
        <v>8.0</v>
      </c>
      <c r="H14507" s="3" t="s">
        <v>13231</v>
      </c>
      <c r="I14507" s="3" t="s">
        <v>13232</v>
      </c>
      <c r="J14507" s="3" t="s">
        <v>922</v>
      </c>
      <c r="K14507" s="3" t="s">
        <v>24</v>
      </c>
      <c r="L14507" s="3">
        <v>5.0</v>
      </c>
      <c r="M14507" s="3" t="s">
        <v>25</v>
      </c>
      <c r="N14507" s="3" t="s">
        <v>2404</v>
      </c>
      <c r="O14507" s="3" t="s">
        <v>104</v>
      </c>
      <c r="P14507" s="4">
        <v>17131.0</v>
      </c>
      <c r="Q14507" s="3" t="s">
        <v>1454</v>
      </c>
      <c r="S14507" s="3" t="s">
        <v>29</v>
      </c>
    </row>
    <row r="14508">
      <c r="A14508" s="2">
        <v>42318.714907407404</v>
      </c>
      <c r="B14508" s="3">
        <v>32.0</v>
      </c>
      <c r="C14508" s="3" t="s">
        <v>12673</v>
      </c>
      <c r="D14508" s="3">
        <v>62.0</v>
      </c>
      <c r="E14508" s="3" t="s">
        <v>12765</v>
      </c>
      <c r="F14508" s="3">
        <v>5.0</v>
      </c>
      <c r="G14508" s="3">
        <v>8.0</v>
      </c>
      <c r="H14508" s="3" t="s">
        <v>13231</v>
      </c>
      <c r="I14508" s="3" t="s">
        <v>13232</v>
      </c>
      <c r="J14508" s="3" t="s">
        <v>922</v>
      </c>
      <c r="K14508" s="3" t="s">
        <v>24</v>
      </c>
      <c r="L14508" s="3">
        <v>6.0</v>
      </c>
      <c r="M14508" s="3" t="s">
        <v>30</v>
      </c>
      <c r="N14508" s="3" t="s">
        <v>13326</v>
      </c>
      <c r="O14508" s="3" t="s">
        <v>9214</v>
      </c>
      <c r="P14508" s="4">
        <v>26079.0</v>
      </c>
      <c r="Q14508" s="3" t="s">
        <v>418</v>
      </c>
      <c r="S14508" s="3" t="s">
        <v>34</v>
      </c>
    </row>
    <row r="14509">
      <c r="A14509" s="2">
        <v>42318.714907407404</v>
      </c>
      <c r="B14509" s="3">
        <v>32.0</v>
      </c>
      <c r="C14509" s="3" t="s">
        <v>12673</v>
      </c>
      <c r="D14509" s="3">
        <v>62.0</v>
      </c>
      <c r="E14509" s="3" t="s">
        <v>12765</v>
      </c>
      <c r="F14509" s="3">
        <v>5.0</v>
      </c>
      <c r="G14509" s="3">
        <v>8.0</v>
      </c>
      <c r="H14509" s="3" t="s">
        <v>13231</v>
      </c>
      <c r="I14509" s="3" t="s">
        <v>13232</v>
      </c>
      <c r="J14509" s="3" t="s">
        <v>922</v>
      </c>
      <c r="K14509" s="3" t="s">
        <v>24</v>
      </c>
      <c r="L14509" s="3">
        <v>7.0</v>
      </c>
      <c r="M14509" s="3" t="s">
        <v>25</v>
      </c>
      <c r="N14509" s="3" t="s">
        <v>13327</v>
      </c>
      <c r="O14509" s="3" t="s">
        <v>27</v>
      </c>
      <c r="P14509" s="4">
        <v>24043.0</v>
      </c>
      <c r="Q14509" s="3" t="s">
        <v>189</v>
      </c>
      <c r="S14509" s="3" t="s">
        <v>29</v>
      </c>
    </row>
    <row r="14510">
      <c r="A14510" s="2">
        <v>42318.714907407404</v>
      </c>
      <c r="B14510" s="3">
        <v>32.0</v>
      </c>
      <c r="C14510" s="3" t="s">
        <v>12673</v>
      </c>
      <c r="D14510" s="3">
        <v>62.0</v>
      </c>
      <c r="E14510" s="3" t="s">
        <v>12765</v>
      </c>
      <c r="F14510" s="3">
        <v>5.0</v>
      </c>
      <c r="G14510" s="3">
        <v>8.0</v>
      </c>
      <c r="H14510" s="3" t="s">
        <v>13231</v>
      </c>
      <c r="I14510" s="3" t="s">
        <v>13232</v>
      </c>
      <c r="J14510" s="3" t="s">
        <v>922</v>
      </c>
      <c r="K14510" s="3" t="s">
        <v>24</v>
      </c>
      <c r="L14510" s="3">
        <v>8.0</v>
      </c>
      <c r="M14510" s="3" t="s">
        <v>30</v>
      </c>
      <c r="N14510" s="3" t="s">
        <v>13328</v>
      </c>
      <c r="O14510" s="3" t="s">
        <v>193</v>
      </c>
      <c r="P14510" s="4">
        <v>18031.0</v>
      </c>
      <c r="Q14510" s="3" t="s">
        <v>49</v>
      </c>
      <c r="R14510" s="3" t="s">
        <v>1030</v>
      </c>
      <c r="S14510" s="3" t="s">
        <v>29</v>
      </c>
    </row>
    <row r="14511">
      <c r="A14511" s="2">
        <v>42318.714907407404</v>
      </c>
      <c r="B14511" s="3">
        <v>32.0</v>
      </c>
      <c r="C14511" s="3" t="s">
        <v>12673</v>
      </c>
      <c r="D14511" s="3">
        <v>62.0</v>
      </c>
      <c r="E14511" s="3" t="s">
        <v>12765</v>
      </c>
      <c r="F14511" s="3">
        <v>5.0</v>
      </c>
      <c r="G14511" s="3">
        <v>8.0</v>
      </c>
      <c r="H14511" s="3" t="s">
        <v>13231</v>
      </c>
      <c r="I14511" s="3" t="s">
        <v>13232</v>
      </c>
      <c r="J14511" s="3" t="s">
        <v>922</v>
      </c>
      <c r="K14511" s="3" t="s">
        <v>24</v>
      </c>
      <c r="L14511" s="3">
        <v>9.0</v>
      </c>
      <c r="M14511" s="3" t="s">
        <v>25</v>
      </c>
      <c r="N14511" s="3" t="s">
        <v>13329</v>
      </c>
      <c r="O14511" s="3" t="s">
        <v>1275</v>
      </c>
      <c r="P14511" s="4">
        <v>23518.0</v>
      </c>
      <c r="Q14511" s="3" t="s">
        <v>189</v>
      </c>
      <c r="R14511" s="3" t="s">
        <v>1030</v>
      </c>
      <c r="S14511" s="3" t="s">
        <v>34</v>
      </c>
    </row>
    <row r="14512">
      <c r="A14512" s="2">
        <v>42318.714907407404</v>
      </c>
      <c r="B14512" s="3">
        <v>32.0</v>
      </c>
      <c r="C14512" s="3" t="s">
        <v>12673</v>
      </c>
      <c r="D14512" s="3">
        <v>62.0</v>
      </c>
      <c r="E14512" s="3" t="s">
        <v>12765</v>
      </c>
      <c r="F14512" s="3">
        <v>5.0</v>
      </c>
      <c r="G14512" s="3">
        <v>8.0</v>
      </c>
      <c r="H14512" s="3" t="s">
        <v>13231</v>
      </c>
      <c r="I14512" s="3" t="s">
        <v>13232</v>
      </c>
      <c r="J14512" s="3" t="s">
        <v>922</v>
      </c>
      <c r="K14512" s="3" t="s">
        <v>24</v>
      </c>
      <c r="L14512" s="3">
        <v>10.0</v>
      </c>
      <c r="M14512" s="3" t="s">
        <v>30</v>
      </c>
      <c r="N14512" s="3" t="s">
        <v>13330</v>
      </c>
      <c r="O14512" s="3" t="s">
        <v>1263</v>
      </c>
      <c r="P14512" s="4">
        <v>22167.0</v>
      </c>
      <c r="Q14512" s="3" t="s">
        <v>189</v>
      </c>
      <c r="S14512" s="3" t="s">
        <v>34</v>
      </c>
    </row>
    <row r="14513">
      <c r="A14513" s="2">
        <v>42318.714907407404</v>
      </c>
      <c r="B14513" s="3">
        <v>32.0</v>
      </c>
      <c r="C14513" s="3" t="s">
        <v>12673</v>
      </c>
      <c r="D14513" s="3">
        <v>62.0</v>
      </c>
      <c r="E14513" s="3" t="s">
        <v>12765</v>
      </c>
      <c r="F14513" s="3">
        <v>5.0</v>
      </c>
      <c r="G14513" s="3">
        <v>8.0</v>
      </c>
      <c r="H14513" s="3" t="s">
        <v>13231</v>
      </c>
      <c r="I14513" s="3" t="s">
        <v>13232</v>
      </c>
      <c r="J14513" s="3" t="s">
        <v>922</v>
      </c>
      <c r="K14513" s="3" t="s">
        <v>24</v>
      </c>
      <c r="L14513" s="3">
        <v>11.0</v>
      </c>
      <c r="M14513" s="3" t="s">
        <v>25</v>
      </c>
      <c r="N14513" s="3" t="s">
        <v>13331</v>
      </c>
      <c r="O14513" s="3" t="s">
        <v>91</v>
      </c>
      <c r="P14513" s="4">
        <v>20460.0</v>
      </c>
      <c r="Q14513" s="3" t="s">
        <v>52</v>
      </c>
      <c r="S14513" s="3" t="s">
        <v>29</v>
      </c>
    </row>
    <row r="14514">
      <c r="A14514" s="2">
        <v>42318.714907407404</v>
      </c>
      <c r="B14514" s="3">
        <v>32.0</v>
      </c>
      <c r="C14514" s="3" t="s">
        <v>12673</v>
      </c>
      <c r="D14514" s="3">
        <v>62.0</v>
      </c>
      <c r="E14514" s="3" t="s">
        <v>12765</v>
      </c>
      <c r="F14514" s="3">
        <v>5.0</v>
      </c>
      <c r="G14514" s="3">
        <v>8.0</v>
      </c>
      <c r="H14514" s="3" t="s">
        <v>13231</v>
      </c>
      <c r="I14514" s="3" t="s">
        <v>13232</v>
      </c>
      <c r="J14514" s="3" t="s">
        <v>922</v>
      </c>
      <c r="K14514" s="3" t="s">
        <v>24</v>
      </c>
      <c r="L14514" s="3">
        <v>12.0</v>
      </c>
      <c r="M14514" s="3" t="s">
        <v>30</v>
      </c>
      <c r="N14514" s="3" t="s">
        <v>13332</v>
      </c>
      <c r="O14514" s="3" t="s">
        <v>102</v>
      </c>
      <c r="P14514" s="4">
        <v>17343.0</v>
      </c>
      <c r="Q14514" s="3" t="s">
        <v>113</v>
      </c>
      <c r="S14514" s="3" t="s">
        <v>29</v>
      </c>
    </row>
    <row r="14515">
      <c r="A14515" s="2">
        <v>42318.714907407404</v>
      </c>
      <c r="B14515" s="3">
        <v>32.0</v>
      </c>
      <c r="C14515" s="3" t="s">
        <v>12673</v>
      </c>
      <c r="D14515" s="3">
        <v>62.0</v>
      </c>
      <c r="E14515" s="3" t="s">
        <v>12765</v>
      </c>
      <c r="F14515" s="3">
        <v>5.0</v>
      </c>
      <c r="G14515" s="3">
        <v>8.0</v>
      </c>
      <c r="H14515" s="3" t="s">
        <v>13231</v>
      </c>
      <c r="I14515" s="3" t="s">
        <v>13232</v>
      </c>
      <c r="J14515" s="3" t="s">
        <v>922</v>
      </c>
      <c r="K14515" s="3" t="s">
        <v>24</v>
      </c>
      <c r="L14515" s="3">
        <v>13.0</v>
      </c>
      <c r="M14515" s="3" t="s">
        <v>25</v>
      </c>
      <c r="N14515" s="3" t="s">
        <v>13333</v>
      </c>
      <c r="O14515" s="3" t="s">
        <v>421</v>
      </c>
      <c r="P14515" s="4">
        <v>21797.0</v>
      </c>
      <c r="Q14515" s="3" t="s">
        <v>189</v>
      </c>
      <c r="S14515" s="3" t="s">
        <v>29</v>
      </c>
    </row>
    <row r="14516">
      <c r="A14516" s="2">
        <v>42318.714907407404</v>
      </c>
      <c r="B14516" s="3">
        <v>32.0</v>
      </c>
      <c r="C14516" s="3" t="s">
        <v>12673</v>
      </c>
      <c r="D14516" s="3">
        <v>62.0</v>
      </c>
      <c r="E14516" s="3" t="s">
        <v>12765</v>
      </c>
      <c r="F14516" s="3">
        <v>5.0</v>
      </c>
      <c r="G14516" s="3">
        <v>8.0</v>
      </c>
      <c r="H14516" s="3" t="s">
        <v>13231</v>
      </c>
      <c r="I14516" s="3" t="s">
        <v>13232</v>
      </c>
      <c r="J14516" s="3" t="s">
        <v>922</v>
      </c>
      <c r="K14516" s="3" t="s">
        <v>24</v>
      </c>
      <c r="L14516" s="3">
        <v>14.0</v>
      </c>
      <c r="M14516" s="3" t="s">
        <v>30</v>
      </c>
      <c r="N14516" s="3" t="s">
        <v>13334</v>
      </c>
      <c r="O14516" s="3" t="s">
        <v>4440</v>
      </c>
      <c r="P14516" s="4">
        <v>27847.0</v>
      </c>
      <c r="Q14516" s="3" t="s">
        <v>110</v>
      </c>
      <c r="S14516" s="3" t="s">
        <v>34</v>
      </c>
    </row>
    <row r="14517">
      <c r="A14517" s="2">
        <v>42318.714907407404</v>
      </c>
      <c r="B14517" s="3">
        <v>32.0</v>
      </c>
      <c r="C14517" s="3" t="s">
        <v>12673</v>
      </c>
      <c r="D14517" s="3">
        <v>62.0</v>
      </c>
      <c r="E14517" s="3" t="s">
        <v>12765</v>
      </c>
      <c r="F14517" s="3">
        <v>5.0</v>
      </c>
      <c r="G14517" s="3">
        <v>8.0</v>
      </c>
      <c r="H14517" s="3" t="s">
        <v>13231</v>
      </c>
      <c r="I14517" s="3" t="s">
        <v>13232</v>
      </c>
      <c r="J14517" s="3" t="s">
        <v>922</v>
      </c>
      <c r="K14517" s="3" t="s">
        <v>24</v>
      </c>
      <c r="L14517" s="3">
        <v>15.0</v>
      </c>
      <c r="M14517" s="3" t="s">
        <v>25</v>
      </c>
      <c r="N14517" s="3" t="s">
        <v>13335</v>
      </c>
      <c r="O14517" s="3" t="s">
        <v>251</v>
      </c>
      <c r="P14517" s="4">
        <v>23384.0</v>
      </c>
      <c r="Q14517" s="3" t="s">
        <v>40</v>
      </c>
      <c r="S14517" s="3" t="s">
        <v>29</v>
      </c>
    </row>
    <row r="14518">
      <c r="A14518" s="2">
        <v>42318.714907407404</v>
      </c>
      <c r="B14518" s="3">
        <v>32.0</v>
      </c>
      <c r="C14518" s="3" t="s">
        <v>12673</v>
      </c>
      <c r="D14518" s="3">
        <v>62.0</v>
      </c>
      <c r="E14518" s="3" t="s">
        <v>12765</v>
      </c>
      <c r="F14518" s="3">
        <v>5.0</v>
      </c>
      <c r="G14518" s="3">
        <v>8.0</v>
      </c>
      <c r="H14518" s="3" t="s">
        <v>13231</v>
      </c>
      <c r="I14518" s="3" t="s">
        <v>13232</v>
      </c>
      <c r="J14518" s="3" t="s">
        <v>922</v>
      </c>
      <c r="K14518" s="3" t="s">
        <v>24</v>
      </c>
      <c r="L14518" s="3">
        <v>16.0</v>
      </c>
      <c r="M14518" s="3" t="s">
        <v>30</v>
      </c>
      <c r="N14518" s="3" t="s">
        <v>1998</v>
      </c>
      <c r="O14518" s="3" t="s">
        <v>98</v>
      </c>
      <c r="P14518" s="4">
        <v>21984.0</v>
      </c>
      <c r="Q14518" s="3" t="s">
        <v>110</v>
      </c>
      <c r="S14518" s="3" t="s">
        <v>34</v>
      </c>
    </row>
    <row r="14519">
      <c r="A14519" s="2">
        <v>42318.714907407404</v>
      </c>
      <c r="B14519" s="3">
        <v>32.0</v>
      </c>
      <c r="C14519" s="3" t="s">
        <v>12673</v>
      </c>
      <c r="D14519" s="3">
        <v>62.0</v>
      </c>
      <c r="E14519" s="3" t="s">
        <v>12765</v>
      </c>
      <c r="F14519" s="3">
        <v>5.0</v>
      </c>
      <c r="G14519" s="3">
        <v>8.0</v>
      </c>
      <c r="H14519" s="3" t="s">
        <v>13231</v>
      </c>
      <c r="I14519" s="3" t="s">
        <v>13232</v>
      </c>
      <c r="J14519" s="3" t="s">
        <v>922</v>
      </c>
      <c r="K14519" s="3" t="s">
        <v>24</v>
      </c>
      <c r="L14519" s="3">
        <v>17.0</v>
      </c>
      <c r="M14519" s="3" t="s">
        <v>25</v>
      </c>
      <c r="N14519" s="3" t="s">
        <v>13336</v>
      </c>
      <c r="O14519" s="3" t="s">
        <v>100</v>
      </c>
      <c r="P14519" s="4">
        <v>23841.0</v>
      </c>
      <c r="Q14519" s="3" t="s">
        <v>776</v>
      </c>
      <c r="S14519" s="3" t="s">
        <v>29</v>
      </c>
    </row>
    <row r="14520">
      <c r="A14520" s="2">
        <v>42318.714907407404</v>
      </c>
      <c r="B14520" s="3">
        <v>32.0</v>
      </c>
      <c r="C14520" s="3" t="s">
        <v>12673</v>
      </c>
      <c r="D14520" s="3">
        <v>62.0</v>
      </c>
      <c r="E14520" s="3" t="s">
        <v>12765</v>
      </c>
      <c r="F14520" s="3">
        <v>5.0</v>
      </c>
      <c r="G14520" s="3">
        <v>8.0</v>
      </c>
      <c r="H14520" s="3" t="s">
        <v>13231</v>
      </c>
      <c r="I14520" s="3" t="s">
        <v>13232</v>
      </c>
      <c r="J14520" s="3" t="s">
        <v>922</v>
      </c>
      <c r="K14520" s="3" t="s">
        <v>24</v>
      </c>
      <c r="L14520" s="3">
        <v>18.0</v>
      </c>
      <c r="M14520" s="3" t="s">
        <v>30</v>
      </c>
      <c r="N14520" s="3" t="s">
        <v>1119</v>
      </c>
      <c r="O14520" s="3" t="s">
        <v>225</v>
      </c>
      <c r="P14520" s="4">
        <v>21630.0</v>
      </c>
      <c r="Q14520" s="3" t="s">
        <v>115</v>
      </c>
      <c r="R14520" s="3" t="s">
        <v>1030</v>
      </c>
      <c r="S14520" s="3" t="s">
        <v>34</v>
      </c>
    </row>
    <row r="14521">
      <c r="A14521" s="2">
        <v>42318.714907407404</v>
      </c>
      <c r="B14521" s="3">
        <v>32.0</v>
      </c>
      <c r="C14521" s="3" t="s">
        <v>12673</v>
      </c>
      <c r="D14521" s="3">
        <v>62.0</v>
      </c>
      <c r="E14521" s="3" t="s">
        <v>12765</v>
      </c>
      <c r="F14521" s="3">
        <v>5.0</v>
      </c>
      <c r="G14521" s="3">
        <v>8.0</v>
      </c>
      <c r="H14521" s="3" t="s">
        <v>13231</v>
      </c>
      <c r="I14521" s="3" t="s">
        <v>13232</v>
      </c>
      <c r="J14521" s="3" t="s">
        <v>922</v>
      </c>
      <c r="K14521" s="3" t="s">
        <v>24</v>
      </c>
      <c r="L14521" s="3">
        <v>19.0</v>
      </c>
      <c r="M14521" s="3" t="s">
        <v>25</v>
      </c>
      <c r="N14521" s="3" t="s">
        <v>13337</v>
      </c>
      <c r="O14521" s="3" t="s">
        <v>297</v>
      </c>
      <c r="P14521" s="4">
        <v>21333.0</v>
      </c>
      <c r="Q14521" s="3" t="s">
        <v>86</v>
      </c>
      <c r="S14521" s="3" t="s">
        <v>34</v>
      </c>
    </row>
    <row r="14522">
      <c r="A14522" s="2">
        <v>42318.714907407404</v>
      </c>
      <c r="B14522" s="3">
        <v>32.0</v>
      </c>
      <c r="C14522" s="3" t="s">
        <v>12673</v>
      </c>
      <c r="D14522" s="3">
        <v>62.0</v>
      </c>
      <c r="E14522" s="3" t="s">
        <v>12765</v>
      </c>
      <c r="F14522" s="3">
        <v>5.0</v>
      </c>
      <c r="G14522" s="3">
        <v>8.0</v>
      </c>
      <c r="H14522" s="3" t="s">
        <v>13231</v>
      </c>
      <c r="I14522" s="3" t="s">
        <v>13232</v>
      </c>
      <c r="J14522" s="3" t="s">
        <v>922</v>
      </c>
      <c r="K14522" s="3" t="s">
        <v>24</v>
      </c>
      <c r="L14522" s="3">
        <v>20.0</v>
      </c>
      <c r="M14522" s="3" t="s">
        <v>30</v>
      </c>
      <c r="N14522" s="3" t="s">
        <v>1415</v>
      </c>
      <c r="O14522" s="3" t="s">
        <v>722</v>
      </c>
      <c r="P14522" s="4">
        <v>17660.0</v>
      </c>
      <c r="Q14522" s="3" t="s">
        <v>49</v>
      </c>
      <c r="S14522" s="3" t="s">
        <v>34</v>
      </c>
    </row>
    <row r="14523">
      <c r="A14523" s="2">
        <v>42318.714907407404</v>
      </c>
      <c r="B14523" s="3">
        <v>32.0</v>
      </c>
      <c r="C14523" s="3" t="s">
        <v>12673</v>
      </c>
      <c r="D14523" s="3">
        <v>62.0</v>
      </c>
      <c r="E14523" s="3" t="s">
        <v>12765</v>
      </c>
      <c r="F14523" s="3">
        <v>5.0</v>
      </c>
      <c r="G14523" s="3">
        <v>8.0</v>
      </c>
      <c r="H14523" s="3" t="s">
        <v>13231</v>
      </c>
      <c r="I14523" s="3" t="s">
        <v>13232</v>
      </c>
      <c r="J14523" s="3" t="s">
        <v>922</v>
      </c>
      <c r="K14523" s="3" t="s">
        <v>24</v>
      </c>
      <c r="L14523" s="3">
        <v>21.0</v>
      </c>
      <c r="M14523" s="3" t="s">
        <v>25</v>
      </c>
      <c r="N14523" s="3" t="s">
        <v>13338</v>
      </c>
      <c r="O14523" s="3" t="s">
        <v>246</v>
      </c>
      <c r="P14523" s="4">
        <v>29661.0</v>
      </c>
      <c r="Q14523" s="3" t="s">
        <v>216</v>
      </c>
      <c r="S14523" s="3" t="s">
        <v>34</v>
      </c>
    </row>
    <row r="14524">
      <c r="A14524" s="2">
        <v>42318.714907407404</v>
      </c>
      <c r="B14524" s="3">
        <v>32.0</v>
      </c>
      <c r="C14524" s="3" t="s">
        <v>12673</v>
      </c>
      <c r="D14524" s="3">
        <v>62.0</v>
      </c>
      <c r="E14524" s="3" t="s">
        <v>12765</v>
      </c>
      <c r="F14524" s="3">
        <v>5.0</v>
      </c>
      <c r="G14524" s="3">
        <v>8.0</v>
      </c>
      <c r="H14524" s="3" t="s">
        <v>13231</v>
      </c>
      <c r="I14524" s="3" t="s">
        <v>13232</v>
      </c>
      <c r="J14524" s="3" t="s">
        <v>922</v>
      </c>
      <c r="K14524" s="3" t="s">
        <v>24</v>
      </c>
      <c r="L14524" s="3">
        <v>22.0</v>
      </c>
      <c r="M14524" s="3" t="s">
        <v>30</v>
      </c>
      <c r="N14524" s="3" t="s">
        <v>13339</v>
      </c>
      <c r="O14524" s="3" t="s">
        <v>57</v>
      </c>
      <c r="P14524" s="4">
        <v>25375.0</v>
      </c>
      <c r="Q14524" s="3" t="s">
        <v>132</v>
      </c>
      <c r="S14524" s="3" t="s">
        <v>34</v>
      </c>
    </row>
    <row r="14525">
      <c r="A14525" s="2">
        <v>42318.714907407404</v>
      </c>
      <c r="B14525" s="3">
        <v>32.0</v>
      </c>
      <c r="C14525" s="3" t="s">
        <v>12673</v>
      </c>
      <c r="D14525" s="3">
        <v>62.0</v>
      </c>
      <c r="E14525" s="3" t="s">
        <v>12765</v>
      </c>
      <c r="F14525" s="3">
        <v>5.0</v>
      </c>
      <c r="G14525" s="3">
        <v>8.0</v>
      </c>
      <c r="H14525" s="3" t="s">
        <v>13231</v>
      </c>
      <c r="I14525" s="3" t="s">
        <v>13232</v>
      </c>
      <c r="J14525" s="3" t="s">
        <v>922</v>
      </c>
      <c r="K14525" s="3" t="s">
        <v>24</v>
      </c>
      <c r="L14525" s="3">
        <v>23.0</v>
      </c>
      <c r="M14525" s="3" t="s">
        <v>25</v>
      </c>
      <c r="N14525" s="3" t="s">
        <v>13340</v>
      </c>
      <c r="O14525" s="3" t="s">
        <v>54</v>
      </c>
      <c r="P14525" s="4">
        <v>24683.0</v>
      </c>
      <c r="Q14525" s="3" t="s">
        <v>189</v>
      </c>
      <c r="S14525" s="3" t="s">
        <v>34</v>
      </c>
    </row>
    <row r="14526">
      <c r="A14526" s="2">
        <v>42318.714907407404</v>
      </c>
      <c r="B14526" s="3">
        <v>32.0</v>
      </c>
      <c r="C14526" s="3" t="s">
        <v>12673</v>
      </c>
      <c r="D14526" s="3">
        <v>62.0</v>
      </c>
      <c r="E14526" s="3" t="s">
        <v>12765</v>
      </c>
      <c r="F14526" s="3">
        <v>5.0</v>
      </c>
      <c r="G14526" s="3">
        <v>8.0</v>
      </c>
      <c r="H14526" s="3" t="s">
        <v>13231</v>
      </c>
      <c r="I14526" s="3" t="s">
        <v>13232</v>
      </c>
      <c r="J14526" s="3" t="s">
        <v>922</v>
      </c>
      <c r="K14526" s="3" t="s">
        <v>24</v>
      </c>
      <c r="L14526" s="3">
        <v>24.0</v>
      </c>
      <c r="M14526" s="3" t="s">
        <v>30</v>
      </c>
      <c r="N14526" s="3" t="s">
        <v>13341</v>
      </c>
      <c r="O14526" s="3" t="s">
        <v>215</v>
      </c>
      <c r="P14526" s="4">
        <v>23507.0</v>
      </c>
      <c r="Q14526" s="3" t="s">
        <v>60</v>
      </c>
      <c r="S14526" s="3" t="s">
        <v>34</v>
      </c>
    </row>
    <row r="14527">
      <c r="A14527" s="2">
        <v>42318.714907407404</v>
      </c>
      <c r="B14527" s="3">
        <v>32.0</v>
      </c>
      <c r="C14527" s="3" t="s">
        <v>12673</v>
      </c>
      <c r="D14527" s="3">
        <v>62.0</v>
      </c>
      <c r="E14527" s="3" t="s">
        <v>12765</v>
      </c>
      <c r="F14527" s="3">
        <v>5.0</v>
      </c>
      <c r="G14527" s="3">
        <v>8.0</v>
      </c>
      <c r="H14527" s="3" t="s">
        <v>13231</v>
      </c>
      <c r="I14527" s="3" t="s">
        <v>13232</v>
      </c>
      <c r="J14527" s="3" t="s">
        <v>922</v>
      </c>
      <c r="K14527" s="3" t="s">
        <v>24</v>
      </c>
      <c r="L14527" s="3">
        <v>25.0</v>
      </c>
      <c r="M14527" s="3" t="s">
        <v>25</v>
      </c>
      <c r="N14527" s="3" t="s">
        <v>13342</v>
      </c>
      <c r="O14527" s="3" t="s">
        <v>359</v>
      </c>
      <c r="P14527" s="4">
        <v>24950.0</v>
      </c>
      <c r="Q14527" s="3" t="s">
        <v>418</v>
      </c>
      <c r="S14527" s="3" t="s">
        <v>34</v>
      </c>
    </row>
    <row r="14528">
      <c r="A14528" s="2">
        <v>42318.714907407404</v>
      </c>
      <c r="B14528" s="3">
        <v>32.0</v>
      </c>
      <c r="C14528" s="3" t="s">
        <v>12673</v>
      </c>
      <c r="D14528" s="3">
        <v>62.0</v>
      </c>
      <c r="E14528" s="3" t="s">
        <v>12765</v>
      </c>
      <c r="F14528" s="3">
        <v>5.0</v>
      </c>
      <c r="G14528" s="3">
        <v>8.0</v>
      </c>
      <c r="H14528" s="3" t="s">
        <v>13231</v>
      </c>
      <c r="I14528" s="3" t="s">
        <v>13232</v>
      </c>
      <c r="J14528" s="3" t="s">
        <v>922</v>
      </c>
      <c r="K14528" s="3" t="s">
        <v>24</v>
      </c>
      <c r="L14528" s="3">
        <v>26.0</v>
      </c>
      <c r="M14528" s="3" t="s">
        <v>30</v>
      </c>
      <c r="N14528" s="3" t="s">
        <v>1498</v>
      </c>
      <c r="O14528" s="3" t="s">
        <v>511</v>
      </c>
      <c r="P14528" s="4">
        <v>32845.0</v>
      </c>
      <c r="Q14528" s="3" t="s">
        <v>221</v>
      </c>
      <c r="S14528" s="3" t="s">
        <v>34</v>
      </c>
    </row>
    <row r="14529">
      <c r="A14529" s="2">
        <v>42318.714907407404</v>
      </c>
      <c r="B14529" s="3">
        <v>32.0</v>
      </c>
      <c r="C14529" s="3" t="s">
        <v>12673</v>
      </c>
      <c r="D14529" s="3">
        <v>62.0</v>
      </c>
      <c r="E14529" s="3" t="s">
        <v>12765</v>
      </c>
      <c r="F14529" s="3">
        <v>5.0</v>
      </c>
      <c r="G14529" s="3">
        <v>8.0</v>
      </c>
      <c r="H14529" s="3" t="s">
        <v>13231</v>
      </c>
      <c r="I14529" s="3" t="s">
        <v>13232</v>
      </c>
      <c r="J14529" s="3" t="s">
        <v>922</v>
      </c>
      <c r="K14529" s="3" t="s">
        <v>24</v>
      </c>
      <c r="L14529" s="3">
        <v>27.0</v>
      </c>
      <c r="M14529" s="3" t="s">
        <v>25</v>
      </c>
      <c r="N14529" s="3" t="s">
        <v>1737</v>
      </c>
      <c r="O14529" s="3" t="s">
        <v>344</v>
      </c>
      <c r="P14529" s="4">
        <v>26398.0</v>
      </c>
      <c r="Q14529" s="3" t="s">
        <v>189</v>
      </c>
      <c r="S14529" s="3" t="s">
        <v>34</v>
      </c>
    </row>
    <row r="14530">
      <c r="A14530" s="2">
        <v>42318.714907407404</v>
      </c>
      <c r="B14530" s="3">
        <v>32.0</v>
      </c>
      <c r="C14530" s="3" t="s">
        <v>12673</v>
      </c>
      <c r="D14530" s="3">
        <v>62.0</v>
      </c>
      <c r="E14530" s="3" t="s">
        <v>12765</v>
      </c>
      <c r="F14530" s="3">
        <v>5.0</v>
      </c>
      <c r="G14530" s="3">
        <v>8.0</v>
      </c>
      <c r="H14530" s="3" t="s">
        <v>13231</v>
      </c>
      <c r="I14530" s="3" t="s">
        <v>13232</v>
      </c>
      <c r="J14530" s="3" t="s">
        <v>922</v>
      </c>
      <c r="K14530" s="3" t="s">
        <v>24</v>
      </c>
      <c r="L14530" s="3">
        <v>28.0</v>
      </c>
      <c r="M14530" s="3" t="s">
        <v>30</v>
      </c>
      <c r="N14530" s="3" t="s">
        <v>13343</v>
      </c>
      <c r="O14530" s="3" t="s">
        <v>850</v>
      </c>
      <c r="P14530" s="4">
        <v>26751.0</v>
      </c>
      <c r="Q14530" s="3" t="s">
        <v>189</v>
      </c>
      <c r="S14530" s="3" t="s">
        <v>34</v>
      </c>
    </row>
    <row r="14531">
      <c r="A14531" s="2">
        <v>42318.714907407404</v>
      </c>
      <c r="B14531" s="3">
        <v>32.0</v>
      </c>
      <c r="C14531" s="3" t="s">
        <v>12673</v>
      </c>
      <c r="D14531" s="3">
        <v>62.0</v>
      </c>
      <c r="E14531" s="3" t="s">
        <v>12765</v>
      </c>
      <c r="F14531" s="3">
        <v>5.0</v>
      </c>
      <c r="G14531" s="3">
        <v>8.0</v>
      </c>
      <c r="H14531" s="3" t="s">
        <v>13231</v>
      </c>
      <c r="I14531" s="3" t="s">
        <v>13232</v>
      </c>
      <c r="J14531" s="3" t="s">
        <v>922</v>
      </c>
      <c r="K14531" s="3" t="s">
        <v>24</v>
      </c>
      <c r="L14531" s="3">
        <v>29.0</v>
      </c>
      <c r="M14531" s="3" t="s">
        <v>25</v>
      </c>
      <c r="N14531" s="3" t="s">
        <v>12868</v>
      </c>
      <c r="O14531" s="3" t="s">
        <v>3610</v>
      </c>
      <c r="P14531" s="4">
        <v>15980.0</v>
      </c>
      <c r="Q14531" s="3" t="s">
        <v>86</v>
      </c>
      <c r="S14531" s="3" t="s">
        <v>34</v>
      </c>
    </row>
    <row r="14532">
      <c r="A14532" s="2">
        <v>42318.714907407404</v>
      </c>
      <c r="B14532" s="3">
        <v>32.0</v>
      </c>
      <c r="C14532" s="3" t="s">
        <v>12673</v>
      </c>
      <c r="D14532" s="3">
        <v>62.0</v>
      </c>
      <c r="E14532" s="3" t="s">
        <v>12765</v>
      </c>
      <c r="F14532" s="3">
        <v>5.0</v>
      </c>
      <c r="G14532" s="3">
        <v>8.0</v>
      </c>
      <c r="H14532" s="3" t="s">
        <v>13231</v>
      </c>
      <c r="I14532" s="3" t="s">
        <v>13232</v>
      </c>
      <c r="J14532" s="3" t="s">
        <v>922</v>
      </c>
      <c r="K14532" s="3" t="s">
        <v>24</v>
      </c>
      <c r="L14532" s="3">
        <v>30.0</v>
      </c>
      <c r="M14532" s="3" t="s">
        <v>30</v>
      </c>
      <c r="N14532" s="3" t="s">
        <v>13344</v>
      </c>
      <c r="O14532" s="3" t="s">
        <v>9712</v>
      </c>
      <c r="P14532" s="4">
        <v>20905.0</v>
      </c>
      <c r="Q14532" s="3" t="s">
        <v>216</v>
      </c>
      <c r="S14532" s="3" t="s">
        <v>34</v>
      </c>
    </row>
    <row r="14533">
      <c r="A14533" s="2">
        <v>42318.714907407404</v>
      </c>
      <c r="B14533" s="3">
        <v>32.0</v>
      </c>
      <c r="C14533" s="3" t="s">
        <v>12673</v>
      </c>
      <c r="D14533" s="3">
        <v>62.0</v>
      </c>
      <c r="E14533" s="3" t="s">
        <v>12765</v>
      </c>
      <c r="F14533" s="3">
        <v>5.0</v>
      </c>
      <c r="G14533" s="3">
        <v>8.0</v>
      </c>
      <c r="H14533" s="3" t="s">
        <v>13231</v>
      </c>
      <c r="I14533" s="3" t="s">
        <v>13232</v>
      </c>
      <c r="J14533" s="3" t="s">
        <v>922</v>
      </c>
      <c r="K14533" s="3" t="s">
        <v>24</v>
      </c>
      <c r="L14533" s="3">
        <v>31.0</v>
      </c>
      <c r="M14533" s="3" t="s">
        <v>25</v>
      </c>
      <c r="N14533" s="3" t="s">
        <v>2040</v>
      </c>
      <c r="O14533" s="3" t="s">
        <v>536</v>
      </c>
      <c r="P14533" s="4">
        <v>19148.0</v>
      </c>
      <c r="Q14533" s="3" t="s">
        <v>105</v>
      </c>
      <c r="R14533" s="3" t="s">
        <v>1134</v>
      </c>
      <c r="S14533" s="3" t="s">
        <v>34</v>
      </c>
    </row>
    <row r="14534">
      <c r="A14534" s="2">
        <v>42318.714907407404</v>
      </c>
      <c r="B14534" s="3">
        <v>32.0</v>
      </c>
      <c r="C14534" s="3" t="s">
        <v>12673</v>
      </c>
      <c r="D14534" s="3">
        <v>62.0</v>
      </c>
      <c r="E14534" s="3" t="s">
        <v>12765</v>
      </c>
      <c r="F14534" s="3">
        <v>5.0</v>
      </c>
      <c r="G14534" s="3">
        <v>8.0</v>
      </c>
      <c r="H14534" s="3" t="s">
        <v>13231</v>
      </c>
      <c r="I14534" s="3" t="s">
        <v>13232</v>
      </c>
      <c r="J14534" s="3" t="s">
        <v>922</v>
      </c>
      <c r="K14534" s="3" t="s">
        <v>24</v>
      </c>
      <c r="L14534" s="3">
        <v>32.0</v>
      </c>
      <c r="M14534" s="3" t="s">
        <v>30</v>
      </c>
      <c r="N14534" s="3" t="s">
        <v>13345</v>
      </c>
      <c r="O14534" s="3" t="s">
        <v>633</v>
      </c>
      <c r="P14534" s="4">
        <v>20548.0</v>
      </c>
      <c r="Q14534" s="3" t="s">
        <v>110</v>
      </c>
      <c r="S14534" s="3" t="s">
        <v>34</v>
      </c>
    </row>
    <row r="14535">
      <c r="A14535" s="2">
        <v>42318.714907407404</v>
      </c>
      <c r="B14535" s="3">
        <v>32.0</v>
      </c>
      <c r="C14535" s="3" t="s">
        <v>12673</v>
      </c>
      <c r="D14535" s="3">
        <v>62.0</v>
      </c>
      <c r="E14535" s="3" t="s">
        <v>12765</v>
      </c>
      <c r="F14535" s="3">
        <v>5.0</v>
      </c>
      <c r="G14535" s="3">
        <v>8.0</v>
      </c>
      <c r="H14535" s="3" t="s">
        <v>13231</v>
      </c>
      <c r="I14535" s="3" t="s">
        <v>13232</v>
      </c>
      <c r="J14535" s="3" t="s">
        <v>922</v>
      </c>
      <c r="K14535" s="3" t="s">
        <v>24</v>
      </c>
      <c r="L14535" s="3">
        <v>33.0</v>
      </c>
      <c r="M14535" s="3" t="s">
        <v>25</v>
      </c>
      <c r="N14535" s="3" t="s">
        <v>13346</v>
      </c>
      <c r="O14535" s="3" t="s">
        <v>1385</v>
      </c>
      <c r="P14535" s="4">
        <v>24981.0</v>
      </c>
      <c r="Q14535" s="3" t="s">
        <v>110</v>
      </c>
      <c r="S14535" s="3" t="s">
        <v>34</v>
      </c>
    </row>
    <row r="14536">
      <c r="A14536" s="2">
        <v>42318.714907407404</v>
      </c>
      <c r="B14536" s="3">
        <v>32.0</v>
      </c>
      <c r="C14536" s="3" t="s">
        <v>12673</v>
      </c>
      <c r="D14536" s="3">
        <v>62.0</v>
      </c>
      <c r="E14536" s="3" t="s">
        <v>12765</v>
      </c>
      <c r="F14536" s="3">
        <v>5.0</v>
      </c>
      <c r="G14536" s="3">
        <v>8.0</v>
      </c>
      <c r="H14536" s="3" t="s">
        <v>13231</v>
      </c>
      <c r="I14536" s="3" t="s">
        <v>13232</v>
      </c>
      <c r="J14536" s="3" t="s">
        <v>922</v>
      </c>
      <c r="K14536" s="3" t="s">
        <v>24</v>
      </c>
      <c r="L14536" s="3">
        <v>34.0</v>
      </c>
      <c r="M14536" s="3" t="s">
        <v>30</v>
      </c>
      <c r="N14536" s="3" t="s">
        <v>4714</v>
      </c>
      <c r="O14536" s="3" t="s">
        <v>1465</v>
      </c>
      <c r="P14536" s="4">
        <v>27880.0</v>
      </c>
      <c r="Q14536" s="3" t="s">
        <v>60</v>
      </c>
      <c r="S14536" s="3" t="s">
        <v>34</v>
      </c>
    </row>
    <row r="14537">
      <c r="A14537" s="2">
        <v>42318.714907407404</v>
      </c>
      <c r="B14537" s="3">
        <v>32.0</v>
      </c>
      <c r="C14537" s="3" t="s">
        <v>12673</v>
      </c>
      <c r="D14537" s="3">
        <v>62.0</v>
      </c>
      <c r="E14537" s="3" t="s">
        <v>12765</v>
      </c>
      <c r="F14537" s="3">
        <v>5.0</v>
      </c>
      <c r="G14537" s="3">
        <v>8.0</v>
      </c>
      <c r="H14537" s="3" t="s">
        <v>13231</v>
      </c>
      <c r="I14537" s="3" t="s">
        <v>13232</v>
      </c>
      <c r="J14537" s="3" t="s">
        <v>922</v>
      </c>
      <c r="K14537" s="3" t="s">
        <v>24</v>
      </c>
      <c r="L14537" s="3">
        <v>35.0</v>
      </c>
      <c r="M14537" s="3" t="s">
        <v>25</v>
      </c>
      <c r="N14537" s="3" t="s">
        <v>13347</v>
      </c>
      <c r="O14537" s="3" t="s">
        <v>477</v>
      </c>
      <c r="P14537" s="4">
        <v>22156.0</v>
      </c>
      <c r="Q14537" s="3" t="s">
        <v>266</v>
      </c>
      <c r="S14537" s="3" t="s">
        <v>34</v>
      </c>
    </row>
    <row r="14538">
      <c r="A14538" s="2">
        <v>42318.714907407404</v>
      </c>
      <c r="B14538" s="3">
        <v>32.0</v>
      </c>
      <c r="C14538" s="3" t="s">
        <v>12673</v>
      </c>
      <c r="D14538" s="3">
        <v>62.0</v>
      </c>
      <c r="E14538" s="3" t="s">
        <v>12765</v>
      </c>
      <c r="F14538" s="3">
        <v>5.0</v>
      </c>
      <c r="G14538" s="3">
        <v>8.0</v>
      </c>
      <c r="H14538" s="3" t="s">
        <v>13231</v>
      </c>
      <c r="I14538" s="3" t="s">
        <v>13232</v>
      </c>
      <c r="J14538" s="3" t="s">
        <v>922</v>
      </c>
      <c r="K14538" s="3" t="s">
        <v>24</v>
      </c>
      <c r="L14538" s="3">
        <v>36.0</v>
      </c>
      <c r="M14538" s="3" t="s">
        <v>30</v>
      </c>
      <c r="N14538" s="3" t="s">
        <v>13348</v>
      </c>
      <c r="O14538" s="3" t="s">
        <v>602</v>
      </c>
      <c r="P14538" s="4">
        <v>29989.0</v>
      </c>
      <c r="Q14538" s="3" t="s">
        <v>72</v>
      </c>
      <c r="S14538" s="3" t="s">
        <v>34</v>
      </c>
    </row>
    <row r="14539">
      <c r="A14539" s="2">
        <v>42318.714907407404</v>
      </c>
      <c r="B14539" s="3">
        <v>32.0</v>
      </c>
      <c r="C14539" s="3" t="s">
        <v>12673</v>
      </c>
      <c r="D14539" s="3">
        <v>62.0</v>
      </c>
      <c r="E14539" s="3" t="s">
        <v>12765</v>
      </c>
      <c r="F14539" s="3">
        <v>5.0</v>
      </c>
      <c r="G14539" s="3">
        <v>8.0</v>
      </c>
      <c r="H14539" s="3" t="s">
        <v>13231</v>
      </c>
      <c r="I14539" s="3" t="s">
        <v>13232</v>
      </c>
      <c r="J14539" s="3" t="s">
        <v>922</v>
      </c>
      <c r="K14539" s="3" t="s">
        <v>24</v>
      </c>
      <c r="L14539" s="3">
        <v>37.0</v>
      </c>
      <c r="M14539" s="3" t="s">
        <v>25</v>
      </c>
      <c r="N14539" s="3" t="s">
        <v>13349</v>
      </c>
      <c r="O14539" s="3" t="s">
        <v>898</v>
      </c>
      <c r="P14539" s="4">
        <v>17140.0</v>
      </c>
      <c r="Q14539" s="3" t="s">
        <v>105</v>
      </c>
      <c r="S14539" s="3" t="s">
        <v>34</v>
      </c>
    </row>
    <row r="14540">
      <c r="A14540" s="2">
        <v>42318.714907407404</v>
      </c>
      <c r="B14540" s="3">
        <v>32.0</v>
      </c>
      <c r="C14540" s="3" t="s">
        <v>12673</v>
      </c>
      <c r="D14540" s="3">
        <v>62.0</v>
      </c>
      <c r="E14540" s="3" t="s">
        <v>12765</v>
      </c>
      <c r="F14540" s="3">
        <v>5.0</v>
      </c>
      <c r="G14540" s="3">
        <v>8.0</v>
      </c>
      <c r="H14540" s="3" t="s">
        <v>13231</v>
      </c>
      <c r="I14540" s="3" t="s">
        <v>13232</v>
      </c>
      <c r="J14540" s="3" t="s">
        <v>922</v>
      </c>
      <c r="K14540" s="3" t="s">
        <v>24</v>
      </c>
      <c r="L14540" s="3">
        <v>38.0</v>
      </c>
      <c r="M14540" s="3" t="s">
        <v>30</v>
      </c>
      <c r="N14540" s="3" t="s">
        <v>13350</v>
      </c>
      <c r="O14540" s="3" t="s">
        <v>85</v>
      </c>
      <c r="P14540" s="4">
        <v>24020.0</v>
      </c>
      <c r="Q14540" s="3" t="s">
        <v>110</v>
      </c>
      <c r="S14540" s="3" t="s">
        <v>34</v>
      </c>
    </row>
    <row r="14541">
      <c r="A14541" s="2">
        <v>42318.714907407404</v>
      </c>
      <c r="B14541" s="3">
        <v>32.0</v>
      </c>
      <c r="C14541" s="3" t="s">
        <v>12673</v>
      </c>
      <c r="D14541" s="3">
        <v>62.0</v>
      </c>
      <c r="E14541" s="3" t="s">
        <v>12765</v>
      </c>
      <c r="F14541" s="3">
        <v>5.0</v>
      </c>
      <c r="G14541" s="3">
        <v>8.0</v>
      </c>
      <c r="H14541" s="3" t="s">
        <v>13231</v>
      </c>
      <c r="I14541" s="3" t="s">
        <v>13232</v>
      </c>
      <c r="J14541" s="3" t="s">
        <v>922</v>
      </c>
      <c r="K14541" s="3" t="s">
        <v>24</v>
      </c>
      <c r="L14541" s="3">
        <v>39.0</v>
      </c>
      <c r="M14541" s="3" t="s">
        <v>25</v>
      </c>
      <c r="N14541" s="3" t="s">
        <v>13351</v>
      </c>
      <c r="O14541" s="3" t="s">
        <v>257</v>
      </c>
      <c r="P14541" s="4">
        <v>22442.0</v>
      </c>
      <c r="Q14541" s="3" t="s">
        <v>228</v>
      </c>
      <c r="S14541" s="3" t="s">
        <v>34</v>
      </c>
    </row>
    <row r="14542">
      <c r="A14542" s="2">
        <v>42318.714907407404</v>
      </c>
      <c r="B14542" s="3">
        <v>32.0</v>
      </c>
      <c r="C14542" s="3" t="s">
        <v>12673</v>
      </c>
      <c r="D14542" s="3">
        <v>62.0</v>
      </c>
      <c r="E14542" s="3" t="s">
        <v>12765</v>
      </c>
      <c r="F14542" s="3">
        <v>5.0</v>
      </c>
      <c r="G14542" s="3">
        <v>8.0</v>
      </c>
      <c r="H14542" s="3" t="s">
        <v>13231</v>
      </c>
      <c r="I14542" s="3" t="s">
        <v>13232</v>
      </c>
      <c r="J14542" s="3" t="s">
        <v>922</v>
      </c>
      <c r="K14542" s="3" t="s">
        <v>24</v>
      </c>
      <c r="L14542" s="3">
        <v>40.0</v>
      </c>
      <c r="M14542" s="3" t="s">
        <v>30</v>
      </c>
      <c r="N14542" s="3" t="s">
        <v>7873</v>
      </c>
      <c r="O14542" s="3" t="s">
        <v>1683</v>
      </c>
      <c r="P14542" s="4">
        <v>28182.0</v>
      </c>
      <c r="Q14542" s="3" t="s">
        <v>37</v>
      </c>
      <c r="S14542" s="3" t="s">
        <v>34</v>
      </c>
    </row>
    <row r="14543">
      <c r="A14543" s="2">
        <v>42318.714907407404</v>
      </c>
      <c r="B14543" s="3">
        <v>32.0</v>
      </c>
      <c r="C14543" s="3" t="s">
        <v>12673</v>
      </c>
      <c r="D14543" s="3">
        <v>62.0</v>
      </c>
      <c r="E14543" s="3" t="s">
        <v>12765</v>
      </c>
      <c r="F14543" s="3">
        <v>5.0</v>
      </c>
      <c r="G14543" s="3">
        <v>8.0</v>
      </c>
      <c r="H14543" s="3" t="s">
        <v>13231</v>
      </c>
      <c r="I14543" s="3" t="s">
        <v>13232</v>
      </c>
      <c r="J14543" s="3" t="s">
        <v>922</v>
      </c>
      <c r="K14543" s="3" t="s">
        <v>24</v>
      </c>
      <c r="L14543" s="3">
        <v>41.0</v>
      </c>
      <c r="M14543" s="3" t="s">
        <v>25</v>
      </c>
      <c r="N14543" s="3" t="s">
        <v>1764</v>
      </c>
      <c r="O14543" s="3" t="s">
        <v>359</v>
      </c>
      <c r="P14543" s="4">
        <v>25819.0</v>
      </c>
      <c r="Q14543" s="3" t="s">
        <v>37</v>
      </c>
      <c r="S14543" s="3" t="s">
        <v>34</v>
      </c>
    </row>
    <row r="14544">
      <c r="A14544" s="2">
        <v>42318.714907407404</v>
      </c>
      <c r="B14544" s="3">
        <v>32.0</v>
      </c>
      <c r="C14544" s="3" t="s">
        <v>12673</v>
      </c>
      <c r="D14544" s="3">
        <v>62.0</v>
      </c>
      <c r="E14544" s="3" t="s">
        <v>12765</v>
      </c>
      <c r="F14544" s="3">
        <v>5.0</v>
      </c>
      <c r="G14544" s="3">
        <v>8.0</v>
      </c>
      <c r="H14544" s="3" t="s">
        <v>13231</v>
      </c>
      <c r="I14544" s="3" t="s">
        <v>13232</v>
      </c>
      <c r="J14544" s="3" t="s">
        <v>922</v>
      </c>
      <c r="K14544" s="3" t="s">
        <v>24</v>
      </c>
      <c r="L14544" s="3">
        <v>42.0</v>
      </c>
      <c r="M14544" s="3" t="s">
        <v>30</v>
      </c>
      <c r="N14544" s="3" t="s">
        <v>2620</v>
      </c>
      <c r="O14544" s="3" t="s">
        <v>283</v>
      </c>
      <c r="P14544" s="4">
        <v>26747.0</v>
      </c>
      <c r="Q14544" s="3" t="s">
        <v>132</v>
      </c>
      <c r="S14544" s="3" t="s">
        <v>34</v>
      </c>
    </row>
    <row r="14545">
      <c r="A14545" s="2">
        <v>42318.714907407404</v>
      </c>
      <c r="B14545" s="3">
        <v>32.0</v>
      </c>
      <c r="C14545" s="3" t="s">
        <v>12673</v>
      </c>
      <c r="D14545" s="3">
        <v>62.0</v>
      </c>
      <c r="E14545" s="3" t="s">
        <v>12765</v>
      </c>
      <c r="F14545" s="3">
        <v>5.0</v>
      </c>
      <c r="G14545" s="3">
        <v>8.0</v>
      </c>
      <c r="H14545" s="3" t="s">
        <v>13231</v>
      </c>
      <c r="I14545" s="3" t="s">
        <v>13232</v>
      </c>
      <c r="J14545" s="3" t="s">
        <v>922</v>
      </c>
      <c r="K14545" s="3" t="s">
        <v>24</v>
      </c>
      <c r="L14545" s="3">
        <v>43.0</v>
      </c>
      <c r="M14545" s="3" t="s">
        <v>25</v>
      </c>
      <c r="N14545" s="3" t="s">
        <v>13352</v>
      </c>
      <c r="O14545" s="3" t="s">
        <v>102</v>
      </c>
      <c r="P14545" s="4">
        <v>16357.0</v>
      </c>
      <c r="Q14545" s="3" t="s">
        <v>113</v>
      </c>
      <c r="S14545" s="3" t="s">
        <v>34</v>
      </c>
    </row>
    <row r="14546">
      <c r="A14546" s="2">
        <v>42318.714907407404</v>
      </c>
      <c r="B14546" s="3">
        <v>32.0</v>
      </c>
      <c r="C14546" s="3" t="s">
        <v>12673</v>
      </c>
      <c r="D14546" s="3">
        <v>62.0</v>
      </c>
      <c r="E14546" s="3" t="s">
        <v>12765</v>
      </c>
      <c r="F14546" s="3">
        <v>5.0</v>
      </c>
      <c r="G14546" s="3">
        <v>8.0</v>
      </c>
      <c r="H14546" s="3" t="s">
        <v>13231</v>
      </c>
      <c r="I14546" s="3" t="s">
        <v>13232</v>
      </c>
      <c r="J14546" s="3" t="s">
        <v>922</v>
      </c>
      <c r="K14546" s="3" t="s">
        <v>24</v>
      </c>
      <c r="L14546" s="3">
        <v>44.0</v>
      </c>
      <c r="M14546" s="3" t="s">
        <v>30</v>
      </c>
      <c r="N14546" s="3" t="s">
        <v>13353</v>
      </c>
      <c r="O14546" s="3" t="s">
        <v>121</v>
      </c>
      <c r="P14546" s="4">
        <v>18010.0</v>
      </c>
      <c r="Q14546" s="3" t="s">
        <v>105</v>
      </c>
      <c r="R14546" s="3" t="s">
        <v>1134</v>
      </c>
      <c r="S14546" s="3" t="s">
        <v>29</v>
      </c>
    </row>
    <row r="14547">
      <c r="A14547" s="2">
        <v>42318.714907407404</v>
      </c>
      <c r="B14547" s="3">
        <v>32.0</v>
      </c>
      <c r="C14547" s="3" t="s">
        <v>12673</v>
      </c>
      <c r="D14547" s="3">
        <v>80.0</v>
      </c>
      <c r="E14547" s="3" t="s">
        <v>12800</v>
      </c>
      <c r="F14547" s="3">
        <v>5.0</v>
      </c>
      <c r="G14547" s="3">
        <v>8.0</v>
      </c>
      <c r="H14547" s="3" t="s">
        <v>13231</v>
      </c>
      <c r="I14547" s="3" t="s">
        <v>13232</v>
      </c>
      <c r="J14547" s="3" t="s">
        <v>922</v>
      </c>
      <c r="K14547" s="3" t="s">
        <v>24</v>
      </c>
      <c r="L14547" s="3">
        <v>1.0</v>
      </c>
      <c r="M14547" s="3" t="s">
        <v>25</v>
      </c>
      <c r="N14547" s="3" t="s">
        <v>26</v>
      </c>
      <c r="O14547" s="3" t="s">
        <v>477</v>
      </c>
      <c r="P14547" s="4">
        <v>28112.0</v>
      </c>
      <c r="Q14547" s="3" t="s">
        <v>40</v>
      </c>
      <c r="S14547" s="3" t="s">
        <v>29</v>
      </c>
    </row>
    <row r="14548">
      <c r="A14548" s="2">
        <v>42318.714907407404</v>
      </c>
      <c r="B14548" s="3">
        <v>32.0</v>
      </c>
      <c r="C14548" s="3" t="s">
        <v>12673</v>
      </c>
      <c r="D14548" s="3">
        <v>80.0</v>
      </c>
      <c r="E14548" s="3" t="s">
        <v>12800</v>
      </c>
      <c r="F14548" s="3">
        <v>5.0</v>
      </c>
      <c r="G14548" s="3">
        <v>8.0</v>
      </c>
      <c r="H14548" s="3" t="s">
        <v>13231</v>
      </c>
      <c r="I14548" s="3" t="s">
        <v>13232</v>
      </c>
      <c r="J14548" s="3" t="s">
        <v>922</v>
      </c>
      <c r="K14548" s="3" t="s">
        <v>24</v>
      </c>
      <c r="L14548" s="3">
        <v>2.0</v>
      </c>
      <c r="M14548" s="3" t="s">
        <v>30</v>
      </c>
      <c r="N14548" s="3" t="s">
        <v>10376</v>
      </c>
      <c r="O14548" s="3" t="s">
        <v>1547</v>
      </c>
      <c r="P14548" s="4">
        <v>25937.0</v>
      </c>
      <c r="Q14548" s="3" t="s">
        <v>153</v>
      </c>
      <c r="R14548" s="3" t="s">
        <v>2449</v>
      </c>
      <c r="S14548" s="3" t="s">
        <v>34</v>
      </c>
    </row>
    <row r="14549">
      <c r="A14549" s="2">
        <v>42318.714907407404</v>
      </c>
      <c r="B14549" s="3">
        <v>32.0</v>
      </c>
      <c r="C14549" s="3" t="s">
        <v>12673</v>
      </c>
      <c r="D14549" s="3">
        <v>80.0</v>
      </c>
      <c r="E14549" s="3" t="s">
        <v>12800</v>
      </c>
      <c r="F14549" s="3">
        <v>5.0</v>
      </c>
      <c r="G14549" s="3">
        <v>8.0</v>
      </c>
      <c r="H14549" s="3" t="s">
        <v>13231</v>
      </c>
      <c r="I14549" s="3" t="s">
        <v>13232</v>
      </c>
      <c r="J14549" s="3" t="s">
        <v>922</v>
      </c>
      <c r="K14549" s="3" t="s">
        <v>24</v>
      </c>
      <c r="L14549" s="3">
        <v>3.0</v>
      </c>
      <c r="M14549" s="3" t="s">
        <v>25</v>
      </c>
      <c r="N14549" s="3" t="s">
        <v>13354</v>
      </c>
      <c r="O14549" s="3" t="s">
        <v>42</v>
      </c>
      <c r="P14549" s="4">
        <v>25010.0</v>
      </c>
      <c r="Q14549" s="3" t="s">
        <v>153</v>
      </c>
      <c r="S14549" s="3" t="s">
        <v>34</v>
      </c>
    </row>
    <row r="14550">
      <c r="A14550" s="2">
        <v>42318.714907407404</v>
      </c>
      <c r="B14550" s="3">
        <v>32.0</v>
      </c>
      <c r="C14550" s="3" t="s">
        <v>12673</v>
      </c>
      <c r="D14550" s="3">
        <v>80.0</v>
      </c>
      <c r="E14550" s="3" t="s">
        <v>12800</v>
      </c>
      <c r="F14550" s="3">
        <v>5.0</v>
      </c>
      <c r="G14550" s="3">
        <v>8.0</v>
      </c>
      <c r="H14550" s="3" t="s">
        <v>13231</v>
      </c>
      <c r="I14550" s="3" t="s">
        <v>13232</v>
      </c>
      <c r="J14550" s="3" t="s">
        <v>922</v>
      </c>
      <c r="K14550" s="3" t="s">
        <v>24</v>
      </c>
      <c r="L14550" s="3">
        <v>4.0</v>
      </c>
      <c r="M14550" s="3" t="s">
        <v>30</v>
      </c>
      <c r="N14550" s="3" t="s">
        <v>9249</v>
      </c>
      <c r="O14550" s="3" t="s">
        <v>121</v>
      </c>
      <c r="P14550" s="4">
        <v>23471.0</v>
      </c>
      <c r="Q14550" s="3" t="s">
        <v>189</v>
      </c>
      <c r="S14550" s="3" t="s">
        <v>34</v>
      </c>
    </row>
    <row r="14551">
      <c r="A14551" s="2">
        <v>42318.714907407404</v>
      </c>
      <c r="B14551" s="3">
        <v>32.0</v>
      </c>
      <c r="C14551" s="3" t="s">
        <v>12673</v>
      </c>
      <c r="D14551" s="3">
        <v>80.0</v>
      </c>
      <c r="E14551" s="3" t="s">
        <v>12800</v>
      </c>
      <c r="F14551" s="3">
        <v>5.0</v>
      </c>
      <c r="G14551" s="3">
        <v>8.0</v>
      </c>
      <c r="H14551" s="3" t="s">
        <v>13231</v>
      </c>
      <c r="I14551" s="3" t="s">
        <v>13232</v>
      </c>
      <c r="J14551" s="3" t="s">
        <v>922</v>
      </c>
      <c r="K14551" s="3" t="s">
        <v>24</v>
      </c>
      <c r="L14551" s="3">
        <v>5.0</v>
      </c>
      <c r="M14551" s="3" t="s">
        <v>25</v>
      </c>
      <c r="N14551" s="3" t="s">
        <v>192</v>
      </c>
      <c r="O14551" s="3" t="s">
        <v>893</v>
      </c>
      <c r="P14551" s="4">
        <v>25215.0</v>
      </c>
      <c r="Q14551" s="3" t="s">
        <v>110</v>
      </c>
      <c r="S14551" s="3" t="s">
        <v>34</v>
      </c>
    </row>
    <row r="14552">
      <c r="A14552" s="2">
        <v>42318.714907407404</v>
      </c>
      <c r="B14552" s="3">
        <v>32.0</v>
      </c>
      <c r="C14552" s="3" t="s">
        <v>12673</v>
      </c>
      <c r="D14552" s="3">
        <v>80.0</v>
      </c>
      <c r="E14552" s="3" t="s">
        <v>12800</v>
      </c>
      <c r="F14552" s="3">
        <v>5.0</v>
      </c>
      <c r="G14552" s="3">
        <v>8.0</v>
      </c>
      <c r="H14552" s="3" t="s">
        <v>13231</v>
      </c>
      <c r="I14552" s="3" t="s">
        <v>13232</v>
      </c>
      <c r="J14552" s="3" t="s">
        <v>922</v>
      </c>
      <c r="K14552" s="3" t="s">
        <v>24</v>
      </c>
      <c r="L14552" s="3">
        <v>6.0</v>
      </c>
      <c r="M14552" s="3" t="s">
        <v>30</v>
      </c>
      <c r="N14552" s="3" t="s">
        <v>13355</v>
      </c>
      <c r="O14552" s="3" t="s">
        <v>57</v>
      </c>
      <c r="P14552" s="4">
        <v>24778.0</v>
      </c>
      <c r="Q14552" s="3" t="s">
        <v>37</v>
      </c>
      <c r="S14552" s="3" t="s">
        <v>29</v>
      </c>
    </row>
    <row r="14553">
      <c r="A14553" s="2">
        <v>42318.714907407404</v>
      </c>
      <c r="B14553" s="3">
        <v>32.0</v>
      </c>
      <c r="C14553" s="3" t="s">
        <v>12673</v>
      </c>
      <c r="D14553" s="3">
        <v>80.0</v>
      </c>
      <c r="E14553" s="3" t="s">
        <v>12800</v>
      </c>
      <c r="F14553" s="3">
        <v>5.0</v>
      </c>
      <c r="G14553" s="3">
        <v>8.0</v>
      </c>
      <c r="H14553" s="3" t="s">
        <v>13231</v>
      </c>
      <c r="I14553" s="3" t="s">
        <v>13232</v>
      </c>
      <c r="J14553" s="3" t="s">
        <v>922</v>
      </c>
      <c r="K14553" s="3" t="s">
        <v>24</v>
      </c>
      <c r="L14553" s="3">
        <v>7.0</v>
      </c>
      <c r="M14553" s="3" t="s">
        <v>25</v>
      </c>
      <c r="N14553" s="3" t="s">
        <v>2649</v>
      </c>
      <c r="O14553" s="3" t="s">
        <v>36</v>
      </c>
      <c r="P14553" s="4">
        <v>29274.0</v>
      </c>
      <c r="Q14553" s="3" t="s">
        <v>228</v>
      </c>
      <c r="S14553" s="3" t="s">
        <v>34</v>
      </c>
    </row>
    <row r="14554">
      <c r="A14554" s="2">
        <v>42318.714907407404</v>
      </c>
      <c r="B14554" s="3">
        <v>32.0</v>
      </c>
      <c r="C14554" s="3" t="s">
        <v>12673</v>
      </c>
      <c r="D14554" s="3">
        <v>80.0</v>
      </c>
      <c r="E14554" s="3" t="s">
        <v>12800</v>
      </c>
      <c r="F14554" s="3">
        <v>5.0</v>
      </c>
      <c r="G14554" s="3">
        <v>8.0</v>
      </c>
      <c r="H14554" s="3" t="s">
        <v>13231</v>
      </c>
      <c r="I14554" s="3" t="s">
        <v>13232</v>
      </c>
      <c r="J14554" s="3" t="s">
        <v>922</v>
      </c>
      <c r="K14554" s="3" t="s">
        <v>24</v>
      </c>
      <c r="L14554" s="3">
        <v>8.0</v>
      </c>
      <c r="M14554" s="3" t="s">
        <v>30</v>
      </c>
      <c r="N14554" s="3" t="s">
        <v>13356</v>
      </c>
      <c r="O14554" s="3" t="s">
        <v>812</v>
      </c>
      <c r="P14554" s="4">
        <v>22970.0</v>
      </c>
      <c r="Q14554" s="3" t="s">
        <v>110</v>
      </c>
      <c r="S14554" s="3" t="s">
        <v>34</v>
      </c>
    </row>
    <row r="14555">
      <c r="A14555" s="2">
        <v>42318.714907407404</v>
      </c>
      <c r="B14555" s="3">
        <v>32.0</v>
      </c>
      <c r="C14555" s="3" t="s">
        <v>12673</v>
      </c>
      <c r="D14555" s="3">
        <v>80.0</v>
      </c>
      <c r="E14555" s="3" t="s">
        <v>12800</v>
      </c>
      <c r="F14555" s="3">
        <v>5.0</v>
      </c>
      <c r="G14555" s="3">
        <v>8.0</v>
      </c>
      <c r="H14555" s="3" t="s">
        <v>13231</v>
      </c>
      <c r="I14555" s="3" t="s">
        <v>13232</v>
      </c>
      <c r="J14555" s="3" t="s">
        <v>922</v>
      </c>
      <c r="K14555" s="3" t="s">
        <v>24</v>
      </c>
      <c r="L14555" s="3">
        <v>9.0</v>
      </c>
      <c r="M14555" s="3" t="s">
        <v>25</v>
      </c>
      <c r="N14555" s="3" t="s">
        <v>13357</v>
      </c>
      <c r="O14555" s="3" t="s">
        <v>251</v>
      </c>
      <c r="P14555" s="4">
        <v>20173.0</v>
      </c>
      <c r="Q14555" s="3" t="s">
        <v>110</v>
      </c>
      <c r="S14555" s="3" t="s">
        <v>29</v>
      </c>
    </row>
    <row r="14556">
      <c r="A14556" s="2">
        <v>42318.714907407404</v>
      </c>
      <c r="B14556" s="3">
        <v>32.0</v>
      </c>
      <c r="C14556" s="3" t="s">
        <v>12673</v>
      </c>
      <c r="D14556" s="3">
        <v>80.0</v>
      </c>
      <c r="E14556" s="3" t="s">
        <v>12800</v>
      </c>
      <c r="F14556" s="3">
        <v>5.0</v>
      </c>
      <c r="G14556" s="3">
        <v>8.0</v>
      </c>
      <c r="H14556" s="3" t="s">
        <v>13231</v>
      </c>
      <c r="I14556" s="3" t="s">
        <v>13232</v>
      </c>
      <c r="J14556" s="3" t="s">
        <v>922</v>
      </c>
      <c r="K14556" s="3" t="s">
        <v>24</v>
      </c>
      <c r="L14556" s="3">
        <v>10.0</v>
      </c>
      <c r="M14556" s="3" t="s">
        <v>30</v>
      </c>
      <c r="N14556" s="3" t="s">
        <v>13205</v>
      </c>
      <c r="O14556" s="3" t="s">
        <v>283</v>
      </c>
      <c r="P14556" s="4">
        <v>24537.0</v>
      </c>
      <c r="Q14556" s="3" t="s">
        <v>228</v>
      </c>
      <c r="S14556" s="3" t="s">
        <v>34</v>
      </c>
    </row>
    <row r="14557">
      <c r="A14557" s="2">
        <v>42318.714907407404</v>
      </c>
      <c r="B14557" s="3">
        <v>32.0</v>
      </c>
      <c r="C14557" s="3" t="s">
        <v>12673</v>
      </c>
      <c r="D14557" s="3">
        <v>80.0</v>
      </c>
      <c r="E14557" s="3" t="s">
        <v>12800</v>
      </c>
      <c r="F14557" s="3">
        <v>5.0</v>
      </c>
      <c r="G14557" s="3">
        <v>8.0</v>
      </c>
      <c r="H14557" s="3" t="s">
        <v>13231</v>
      </c>
      <c r="I14557" s="3" t="s">
        <v>13232</v>
      </c>
      <c r="J14557" s="3" t="s">
        <v>922</v>
      </c>
      <c r="K14557" s="3" t="s">
        <v>24</v>
      </c>
      <c r="L14557" s="3">
        <v>11.0</v>
      </c>
      <c r="M14557" s="3" t="s">
        <v>25</v>
      </c>
      <c r="N14557" s="3" t="s">
        <v>4707</v>
      </c>
      <c r="O14557" s="3" t="s">
        <v>315</v>
      </c>
      <c r="P14557" s="4">
        <v>32185.0</v>
      </c>
      <c r="Q14557" s="3" t="s">
        <v>60</v>
      </c>
      <c r="S14557" s="3" t="s">
        <v>34</v>
      </c>
    </row>
    <row r="14558">
      <c r="A14558" s="2">
        <v>42318.714907407404</v>
      </c>
      <c r="B14558" s="3">
        <v>32.0</v>
      </c>
      <c r="C14558" s="3" t="s">
        <v>12673</v>
      </c>
      <c r="D14558" s="3">
        <v>80.0</v>
      </c>
      <c r="E14558" s="3" t="s">
        <v>12800</v>
      </c>
      <c r="F14558" s="3">
        <v>5.0</v>
      </c>
      <c r="G14558" s="3">
        <v>8.0</v>
      </c>
      <c r="H14558" s="3" t="s">
        <v>13231</v>
      </c>
      <c r="I14558" s="3" t="s">
        <v>13232</v>
      </c>
      <c r="J14558" s="3" t="s">
        <v>922</v>
      </c>
      <c r="K14558" s="3" t="s">
        <v>24</v>
      </c>
      <c r="L14558" s="3">
        <v>12.0</v>
      </c>
      <c r="M14558" s="3" t="s">
        <v>30</v>
      </c>
      <c r="N14558" s="3" t="s">
        <v>2653</v>
      </c>
      <c r="O14558" s="3" t="s">
        <v>307</v>
      </c>
      <c r="P14558" s="4">
        <v>18359.0</v>
      </c>
      <c r="Q14558" s="3" t="s">
        <v>117</v>
      </c>
      <c r="S14558" s="3" t="s">
        <v>34</v>
      </c>
    </row>
    <row r="14559">
      <c r="A14559" s="2">
        <v>42318.714907407404</v>
      </c>
      <c r="B14559" s="3">
        <v>32.0</v>
      </c>
      <c r="C14559" s="3" t="s">
        <v>12673</v>
      </c>
      <c r="D14559" s="3">
        <v>80.0</v>
      </c>
      <c r="E14559" s="3" t="s">
        <v>12800</v>
      </c>
      <c r="F14559" s="3">
        <v>5.0</v>
      </c>
      <c r="G14559" s="3">
        <v>8.0</v>
      </c>
      <c r="H14559" s="3" t="s">
        <v>13231</v>
      </c>
      <c r="I14559" s="3" t="s">
        <v>13232</v>
      </c>
      <c r="J14559" s="3" t="s">
        <v>922</v>
      </c>
      <c r="K14559" s="3" t="s">
        <v>24</v>
      </c>
      <c r="L14559" s="3">
        <v>13.0</v>
      </c>
      <c r="M14559" s="3" t="s">
        <v>25</v>
      </c>
      <c r="N14559" s="3" t="s">
        <v>13358</v>
      </c>
      <c r="O14559" s="3" t="s">
        <v>685</v>
      </c>
      <c r="P14559" s="4">
        <v>18634.0</v>
      </c>
      <c r="Q14559" s="3" t="s">
        <v>55</v>
      </c>
      <c r="S14559" s="3" t="s">
        <v>34</v>
      </c>
    </row>
    <row r="14560">
      <c r="A14560" s="2">
        <v>42318.714907407404</v>
      </c>
      <c r="B14560" s="3">
        <v>32.0</v>
      </c>
      <c r="C14560" s="3" t="s">
        <v>12673</v>
      </c>
      <c r="D14560" s="3">
        <v>80.0</v>
      </c>
      <c r="E14560" s="3" t="s">
        <v>12800</v>
      </c>
      <c r="F14560" s="3">
        <v>5.0</v>
      </c>
      <c r="G14560" s="3">
        <v>8.0</v>
      </c>
      <c r="H14560" s="3" t="s">
        <v>13231</v>
      </c>
      <c r="I14560" s="3" t="s">
        <v>13232</v>
      </c>
      <c r="J14560" s="3" t="s">
        <v>922</v>
      </c>
      <c r="K14560" s="3" t="s">
        <v>24</v>
      </c>
      <c r="L14560" s="3">
        <v>14.0</v>
      </c>
      <c r="M14560" s="3" t="s">
        <v>30</v>
      </c>
      <c r="N14560" s="3" t="s">
        <v>13359</v>
      </c>
      <c r="O14560" s="3" t="s">
        <v>960</v>
      </c>
      <c r="P14560" s="4">
        <v>18018.0</v>
      </c>
      <c r="Q14560" s="3" t="s">
        <v>113</v>
      </c>
      <c r="S14560" s="3" t="s">
        <v>34</v>
      </c>
    </row>
    <row r="14561">
      <c r="A14561" s="2">
        <v>42318.714907407404</v>
      </c>
      <c r="B14561" s="3">
        <v>32.0</v>
      </c>
      <c r="C14561" s="3" t="s">
        <v>12673</v>
      </c>
      <c r="D14561" s="3">
        <v>80.0</v>
      </c>
      <c r="E14561" s="3" t="s">
        <v>12800</v>
      </c>
      <c r="F14561" s="3">
        <v>5.0</v>
      </c>
      <c r="G14561" s="3">
        <v>8.0</v>
      </c>
      <c r="H14561" s="3" t="s">
        <v>13231</v>
      </c>
      <c r="I14561" s="3" t="s">
        <v>13232</v>
      </c>
      <c r="J14561" s="3" t="s">
        <v>922</v>
      </c>
      <c r="K14561" s="3" t="s">
        <v>24</v>
      </c>
      <c r="L14561" s="3">
        <v>15.0</v>
      </c>
      <c r="M14561" s="3" t="s">
        <v>25</v>
      </c>
      <c r="N14561" s="3" t="s">
        <v>9077</v>
      </c>
      <c r="O14561" s="3" t="s">
        <v>956</v>
      </c>
      <c r="P14561" s="4">
        <v>31374.0</v>
      </c>
      <c r="Q14561" s="3" t="s">
        <v>153</v>
      </c>
      <c r="S14561" s="3" t="s">
        <v>34</v>
      </c>
    </row>
    <row r="14562">
      <c r="A14562" s="2">
        <v>42318.714907407404</v>
      </c>
      <c r="B14562" s="3">
        <v>32.0</v>
      </c>
      <c r="C14562" s="3" t="s">
        <v>12673</v>
      </c>
      <c r="D14562" s="3">
        <v>80.0</v>
      </c>
      <c r="E14562" s="3" t="s">
        <v>12800</v>
      </c>
      <c r="F14562" s="3">
        <v>5.0</v>
      </c>
      <c r="G14562" s="3">
        <v>8.0</v>
      </c>
      <c r="H14562" s="3" t="s">
        <v>13231</v>
      </c>
      <c r="I14562" s="3" t="s">
        <v>13232</v>
      </c>
      <c r="J14562" s="3" t="s">
        <v>922</v>
      </c>
      <c r="K14562" s="3" t="s">
        <v>24</v>
      </c>
      <c r="L14562" s="3">
        <v>16.0</v>
      </c>
      <c r="M14562" s="3" t="s">
        <v>30</v>
      </c>
      <c r="N14562" s="3" t="s">
        <v>13360</v>
      </c>
      <c r="O14562" s="3" t="s">
        <v>8639</v>
      </c>
      <c r="P14562" s="4">
        <v>23457.0</v>
      </c>
      <c r="Q14562" s="3" t="s">
        <v>115</v>
      </c>
      <c r="S14562" s="3" t="s">
        <v>34</v>
      </c>
    </row>
    <row r="14563">
      <c r="A14563" s="2">
        <v>42318.714907407404</v>
      </c>
      <c r="B14563" s="3">
        <v>32.0</v>
      </c>
      <c r="C14563" s="3" t="s">
        <v>12673</v>
      </c>
      <c r="D14563" s="3">
        <v>80.0</v>
      </c>
      <c r="E14563" s="3" t="s">
        <v>12800</v>
      </c>
      <c r="F14563" s="3">
        <v>5.0</v>
      </c>
      <c r="G14563" s="3">
        <v>8.0</v>
      </c>
      <c r="H14563" s="3" t="s">
        <v>13231</v>
      </c>
      <c r="I14563" s="3" t="s">
        <v>13232</v>
      </c>
      <c r="J14563" s="3" t="s">
        <v>922</v>
      </c>
      <c r="K14563" s="3" t="s">
        <v>24</v>
      </c>
      <c r="L14563" s="3">
        <v>17.0</v>
      </c>
      <c r="M14563" s="3" t="s">
        <v>25</v>
      </c>
      <c r="N14563" s="3" t="s">
        <v>9458</v>
      </c>
      <c r="O14563" s="3" t="s">
        <v>9016</v>
      </c>
      <c r="P14563" s="4">
        <v>28960.0</v>
      </c>
      <c r="Q14563" s="3" t="s">
        <v>46</v>
      </c>
      <c r="S14563" s="3" t="s">
        <v>34</v>
      </c>
    </row>
    <row r="14564">
      <c r="A14564" s="2">
        <v>42318.714907407404</v>
      </c>
      <c r="B14564" s="3">
        <v>32.0</v>
      </c>
      <c r="C14564" s="3" t="s">
        <v>12673</v>
      </c>
      <c r="D14564" s="3">
        <v>80.0</v>
      </c>
      <c r="E14564" s="3" t="s">
        <v>12800</v>
      </c>
      <c r="F14564" s="3">
        <v>5.0</v>
      </c>
      <c r="G14564" s="3">
        <v>8.0</v>
      </c>
      <c r="H14564" s="3" t="s">
        <v>13231</v>
      </c>
      <c r="I14564" s="3" t="s">
        <v>13232</v>
      </c>
      <c r="J14564" s="3" t="s">
        <v>922</v>
      </c>
      <c r="K14564" s="3" t="s">
        <v>24</v>
      </c>
      <c r="L14564" s="3">
        <v>18.0</v>
      </c>
      <c r="M14564" s="3" t="s">
        <v>30</v>
      </c>
      <c r="N14564" s="3" t="s">
        <v>13361</v>
      </c>
      <c r="O14564" s="3" t="s">
        <v>2438</v>
      </c>
      <c r="P14564" s="4">
        <v>31217.0</v>
      </c>
      <c r="Q14564" s="3" t="s">
        <v>83</v>
      </c>
      <c r="S14564" s="3" t="s">
        <v>34</v>
      </c>
    </row>
    <row r="14565">
      <c r="A14565" s="2">
        <v>42318.714907407404</v>
      </c>
      <c r="B14565" s="3">
        <v>32.0</v>
      </c>
      <c r="C14565" s="3" t="s">
        <v>12673</v>
      </c>
      <c r="D14565" s="3">
        <v>2.0</v>
      </c>
      <c r="E14565" s="3" t="s">
        <v>12674</v>
      </c>
      <c r="F14565" s="3">
        <v>6.0</v>
      </c>
      <c r="G14565" s="3">
        <v>9.0</v>
      </c>
      <c r="H14565" s="3" t="s">
        <v>13362</v>
      </c>
      <c r="I14565" s="3" t="s">
        <v>13363</v>
      </c>
      <c r="J14565" s="3" t="s">
        <v>2015</v>
      </c>
      <c r="K14565" s="3" t="s">
        <v>272</v>
      </c>
      <c r="L14565" s="3">
        <v>1.0</v>
      </c>
      <c r="M14565" s="3" t="s">
        <v>25</v>
      </c>
      <c r="N14565" s="3" t="s">
        <v>2865</v>
      </c>
      <c r="O14565" s="3" t="s">
        <v>141</v>
      </c>
      <c r="P14565" s="4">
        <v>23822.0</v>
      </c>
      <c r="Q14565" s="3" t="s">
        <v>740</v>
      </c>
      <c r="R14565" s="3" t="s">
        <v>1030</v>
      </c>
      <c r="S14565" s="3" t="s">
        <v>34</v>
      </c>
    </row>
    <row r="14566">
      <c r="A14566" s="2">
        <v>42318.714907407404</v>
      </c>
      <c r="B14566" s="3">
        <v>32.0</v>
      </c>
      <c r="C14566" s="3" t="s">
        <v>12673</v>
      </c>
      <c r="D14566" s="3">
        <v>2.0</v>
      </c>
      <c r="E14566" s="3" t="s">
        <v>12674</v>
      </c>
      <c r="F14566" s="3">
        <v>6.0</v>
      </c>
      <c r="G14566" s="3">
        <v>9.0</v>
      </c>
      <c r="H14566" s="3" t="s">
        <v>13362</v>
      </c>
      <c r="I14566" s="3" t="s">
        <v>13363</v>
      </c>
      <c r="J14566" s="3" t="s">
        <v>2015</v>
      </c>
      <c r="K14566" s="3" t="s">
        <v>24</v>
      </c>
      <c r="L14566" s="3">
        <v>2.0</v>
      </c>
      <c r="M14566" s="3" t="s">
        <v>30</v>
      </c>
      <c r="N14566" s="3" t="s">
        <v>13364</v>
      </c>
      <c r="O14566" s="3" t="s">
        <v>812</v>
      </c>
      <c r="P14566" s="4">
        <v>19669.0</v>
      </c>
      <c r="Q14566" s="3" t="s">
        <v>970</v>
      </c>
      <c r="S14566" s="3" t="s">
        <v>34</v>
      </c>
    </row>
    <row r="14567">
      <c r="A14567" s="2">
        <v>42318.714907407404</v>
      </c>
      <c r="B14567" s="3">
        <v>32.0</v>
      </c>
      <c r="C14567" s="3" t="s">
        <v>12673</v>
      </c>
      <c r="D14567" s="3">
        <v>2.0</v>
      </c>
      <c r="E14567" s="3" t="s">
        <v>12674</v>
      </c>
      <c r="F14567" s="3">
        <v>6.0</v>
      </c>
      <c r="G14567" s="3">
        <v>9.0</v>
      </c>
      <c r="H14567" s="3" t="s">
        <v>13362</v>
      </c>
      <c r="I14567" s="3" t="s">
        <v>13363</v>
      </c>
      <c r="J14567" s="3" t="s">
        <v>2015</v>
      </c>
      <c r="K14567" s="3" t="s">
        <v>24</v>
      </c>
      <c r="L14567" s="3">
        <v>3.0</v>
      </c>
      <c r="M14567" s="3" t="s">
        <v>25</v>
      </c>
      <c r="N14567" s="3" t="s">
        <v>4477</v>
      </c>
      <c r="O14567" s="3" t="s">
        <v>27</v>
      </c>
      <c r="P14567" s="4">
        <v>26795.0</v>
      </c>
      <c r="Q14567" s="3" t="s">
        <v>189</v>
      </c>
      <c r="S14567" s="3" t="s">
        <v>29</v>
      </c>
    </row>
    <row r="14568">
      <c r="A14568" s="2">
        <v>42318.714907407404</v>
      </c>
      <c r="B14568" s="3">
        <v>32.0</v>
      </c>
      <c r="C14568" s="3" t="s">
        <v>12673</v>
      </c>
      <c r="D14568" s="3">
        <v>2.0</v>
      </c>
      <c r="E14568" s="3" t="s">
        <v>12674</v>
      </c>
      <c r="F14568" s="3">
        <v>6.0</v>
      </c>
      <c r="G14568" s="3">
        <v>9.0</v>
      </c>
      <c r="H14568" s="3" t="s">
        <v>13362</v>
      </c>
      <c r="I14568" s="3" t="s">
        <v>13363</v>
      </c>
      <c r="J14568" s="3" t="s">
        <v>2015</v>
      </c>
      <c r="K14568" s="3" t="s">
        <v>24</v>
      </c>
      <c r="L14568" s="3">
        <v>4.0</v>
      </c>
      <c r="M14568" s="3" t="s">
        <v>30</v>
      </c>
      <c r="N14568" s="3" t="s">
        <v>13365</v>
      </c>
      <c r="O14568" s="3" t="s">
        <v>93</v>
      </c>
      <c r="P14568" s="4">
        <v>18263.0</v>
      </c>
      <c r="Q14568" s="3" t="s">
        <v>86</v>
      </c>
      <c r="S14568" s="3" t="s">
        <v>29</v>
      </c>
    </row>
    <row r="14569">
      <c r="A14569" s="2">
        <v>42318.714907407404</v>
      </c>
      <c r="B14569" s="3">
        <v>32.0</v>
      </c>
      <c r="C14569" s="3" t="s">
        <v>12673</v>
      </c>
      <c r="D14569" s="3">
        <v>2.0</v>
      </c>
      <c r="E14569" s="3" t="s">
        <v>12674</v>
      </c>
      <c r="F14569" s="3">
        <v>6.0</v>
      </c>
      <c r="G14569" s="3">
        <v>9.0</v>
      </c>
      <c r="H14569" s="3" t="s">
        <v>13362</v>
      </c>
      <c r="I14569" s="3" t="s">
        <v>13363</v>
      </c>
      <c r="J14569" s="3" t="s">
        <v>2015</v>
      </c>
      <c r="K14569" s="3" t="s">
        <v>24</v>
      </c>
      <c r="L14569" s="3">
        <v>5.0</v>
      </c>
      <c r="M14569" s="3" t="s">
        <v>25</v>
      </c>
      <c r="N14569" s="3" t="s">
        <v>4050</v>
      </c>
      <c r="O14569" s="3" t="s">
        <v>102</v>
      </c>
      <c r="P14569" s="4">
        <v>24386.0</v>
      </c>
      <c r="Q14569" s="3" t="s">
        <v>418</v>
      </c>
      <c r="S14569" s="3" t="s">
        <v>34</v>
      </c>
    </row>
    <row r="14570">
      <c r="A14570" s="2">
        <v>42318.714907407404</v>
      </c>
      <c r="B14570" s="3">
        <v>32.0</v>
      </c>
      <c r="C14570" s="3" t="s">
        <v>12673</v>
      </c>
      <c r="D14570" s="3">
        <v>2.0</v>
      </c>
      <c r="E14570" s="3" t="s">
        <v>12674</v>
      </c>
      <c r="F14570" s="3">
        <v>6.0</v>
      </c>
      <c r="G14570" s="3">
        <v>9.0</v>
      </c>
      <c r="H14570" s="3" t="s">
        <v>13362</v>
      </c>
      <c r="I14570" s="3" t="s">
        <v>13363</v>
      </c>
      <c r="J14570" s="3" t="s">
        <v>2015</v>
      </c>
      <c r="K14570" s="3" t="s">
        <v>24</v>
      </c>
      <c r="L14570" s="3">
        <v>6.0</v>
      </c>
      <c r="M14570" s="3" t="s">
        <v>30</v>
      </c>
      <c r="N14570" s="3" t="s">
        <v>13366</v>
      </c>
      <c r="O14570" s="3" t="s">
        <v>215</v>
      </c>
      <c r="P14570" s="4">
        <v>26253.0</v>
      </c>
      <c r="Q14570" s="3" t="s">
        <v>115</v>
      </c>
      <c r="S14570" s="3" t="s">
        <v>34</v>
      </c>
    </row>
    <row r="14571">
      <c r="A14571" s="2">
        <v>42318.714907407404</v>
      </c>
      <c r="B14571" s="3">
        <v>32.0</v>
      </c>
      <c r="C14571" s="3" t="s">
        <v>12673</v>
      </c>
      <c r="D14571" s="3">
        <v>2.0</v>
      </c>
      <c r="E14571" s="3" t="s">
        <v>12674</v>
      </c>
      <c r="F14571" s="3">
        <v>6.0</v>
      </c>
      <c r="G14571" s="3">
        <v>9.0</v>
      </c>
      <c r="H14571" s="3" t="s">
        <v>13362</v>
      </c>
      <c r="I14571" s="3" t="s">
        <v>13363</v>
      </c>
      <c r="J14571" s="3" t="s">
        <v>2015</v>
      </c>
      <c r="K14571" s="3" t="s">
        <v>24</v>
      </c>
      <c r="L14571" s="3">
        <v>7.0</v>
      </c>
      <c r="M14571" s="3" t="s">
        <v>25</v>
      </c>
      <c r="N14571" s="3" t="s">
        <v>12832</v>
      </c>
      <c r="O14571" s="3" t="s">
        <v>251</v>
      </c>
      <c r="P14571" s="4">
        <v>22481.0</v>
      </c>
      <c r="Q14571" s="3" t="s">
        <v>216</v>
      </c>
      <c r="S14571" s="3" t="s">
        <v>34</v>
      </c>
    </row>
    <row r="14572">
      <c r="A14572" s="2">
        <v>42318.714907407404</v>
      </c>
      <c r="B14572" s="3">
        <v>32.0</v>
      </c>
      <c r="C14572" s="3" t="s">
        <v>12673</v>
      </c>
      <c r="D14572" s="3">
        <v>2.0</v>
      </c>
      <c r="E14572" s="3" t="s">
        <v>12674</v>
      </c>
      <c r="F14572" s="3">
        <v>6.0</v>
      </c>
      <c r="G14572" s="3">
        <v>9.0</v>
      </c>
      <c r="H14572" s="3" t="s">
        <v>13362</v>
      </c>
      <c r="I14572" s="3" t="s">
        <v>13363</v>
      </c>
      <c r="J14572" s="3" t="s">
        <v>2015</v>
      </c>
      <c r="K14572" s="3" t="s">
        <v>24</v>
      </c>
      <c r="L14572" s="3">
        <v>8.0</v>
      </c>
      <c r="M14572" s="3" t="s">
        <v>30</v>
      </c>
      <c r="N14572" s="3" t="s">
        <v>4424</v>
      </c>
      <c r="O14572" s="3" t="s">
        <v>3712</v>
      </c>
      <c r="P14572" s="4">
        <v>28872.0</v>
      </c>
      <c r="Q14572" s="3" t="s">
        <v>159</v>
      </c>
      <c r="S14572" s="3" t="s">
        <v>34</v>
      </c>
    </row>
    <row r="14573">
      <c r="A14573" s="2">
        <v>42318.714907407404</v>
      </c>
      <c r="B14573" s="3">
        <v>32.0</v>
      </c>
      <c r="C14573" s="3" t="s">
        <v>12673</v>
      </c>
      <c r="D14573" s="3">
        <v>2.0</v>
      </c>
      <c r="E14573" s="3" t="s">
        <v>12674</v>
      </c>
      <c r="F14573" s="3">
        <v>6.0</v>
      </c>
      <c r="G14573" s="3">
        <v>9.0</v>
      </c>
      <c r="H14573" s="3" t="s">
        <v>13362</v>
      </c>
      <c r="I14573" s="3" t="s">
        <v>13363</v>
      </c>
      <c r="J14573" s="3" t="s">
        <v>2015</v>
      </c>
      <c r="K14573" s="3" t="s">
        <v>24</v>
      </c>
      <c r="L14573" s="3">
        <v>9.0</v>
      </c>
      <c r="M14573" s="3" t="s">
        <v>25</v>
      </c>
      <c r="N14573" s="3" t="s">
        <v>13367</v>
      </c>
      <c r="O14573" s="3" t="s">
        <v>281</v>
      </c>
      <c r="P14573" s="4">
        <v>18417.0</v>
      </c>
      <c r="Q14573" s="3" t="s">
        <v>117</v>
      </c>
      <c r="S14573" s="3" t="s">
        <v>34</v>
      </c>
    </row>
    <row r="14574">
      <c r="A14574" s="2">
        <v>42318.714907407404</v>
      </c>
      <c r="B14574" s="3">
        <v>32.0</v>
      </c>
      <c r="C14574" s="3" t="s">
        <v>12673</v>
      </c>
      <c r="D14574" s="3">
        <v>2.0</v>
      </c>
      <c r="E14574" s="3" t="s">
        <v>12674</v>
      </c>
      <c r="F14574" s="3">
        <v>6.0</v>
      </c>
      <c r="G14574" s="3">
        <v>9.0</v>
      </c>
      <c r="H14574" s="3" t="s">
        <v>13362</v>
      </c>
      <c r="I14574" s="3" t="s">
        <v>13363</v>
      </c>
      <c r="J14574" s="3" t="s">
        <v>2015</v>
      </c>
      <c r="K14574" s="3" t="s">
        <v>24</v>
      </c>
      <c r="L14574" s="3">
        <v>10.0</v>
      </c>
      <c r="M14574" s="3" t="s">
        <v>30</v>
      </c>
      <c r="N14574" s="3" t="s">
        <v>2236</v>
      </c>
      <c r="O14574" s="3" t="s">
        <v>2083</v>
      </c>
      <c r="P14574" s="4">
        <v>33821.0</v>
      </c>
      <c r="Q14574" s="3" t="s">
        <v>132</v>
      </c>
      <c r="S14574" s="3" t="s">
        <v>34</v>
      </c>
    </row>
    <row r="14575">
      <c r="A14575" s="2">
        <v>42318.714907407404</v>
      </c>
      <c r="B14575" s="3">
        <v>32.0</v>
      </c>
      <c r="C14575" s="3" t="s">
        <v>12673</v>
      </c>
      <c r="D14575" s="3">
        <v>2.0</v>
      </c>
      <c r="E14575" s="3" t="s">
        <v>12674</v>
      </c>
      <c r="F14575" s="3">
        <v>6.0</v>
      </c>
      <c r="G14575" s="3">
        <v>9.0</v>
      </c>
      <c r="H14575" s="3" t="s">
        <v>13362</v>
      </c>
      <c r="I14575" s="3" t="s">
        <v>13363</v>
      </c>
      <c r="J14575" s="3" t="s">
        <v>2015</v>
      </c>
      <c r="K14575" s="3" t="s">
        <v>24</v>
      </c>
      <c r="L14575" s="3">
        <v>11.0</v>
      </c>
      <c r="M14575" s="3" t="s">
        <v>25</v>
      </c>
      <c r="N14575" s="3" t="s">
        <v>13368</v>
      </c>
      <c r="O14575" s="3" t="s">
        <v>319</v>
      </c>
      <c r="P14575" s="4">
        <v>26940.0</v>
      </c>
      <c r="Q14575" s="3" t="s">
        <v>33</v>
      </c>
      <c r="S14575" s="3" t="s">
        <v>29</v>
      </c>
    </row>
    <row r="14576">
      <c r="A14576" s="2">
        <v>42318.714907407404</v>
      </c>
      <c r="B14576" s="3">
        <v>32.0</v>
      </c>
      <c r="C14576" s="3" t="s">
        <v>12673</v>
      </c>
      <c r="D14576" s="3">
        <v>2.0</v>
      </c>
      <c r="E14576" s="3" t="s">
        <v>12674</v>
      </c>
      <c r="F14576" s="3">
        <v>6.0</v>
      </c>
      <c r="G14576" s="3">
        <v>9.0</v>
      </c>
      <c r="H14576" s="3" t="s">
        <v>13362</v>
      </c>
      <c r="I14576" s="3" t="s">
        <v>13363</v>
      </c>
      <c r="J14576" s="3" t="s">
        <v>2015</v>
      </c>
      <c r="K14576" s="3" t="s">
        <v>24</v>
      </c>
      <c r="L14576" s="3">
        <v>12.0</v>
      </c>
      <c r="M14576" s="3" t="s">
        <v>30</v>
      </c>
      <c r="N14576" s="3" t="s">
        <v>150</v>
      </c>
      <c r="O14576" s="3" t="s">
        <v>812</v>
      </c>
      <c r="P14576" s="4">
        <v>24697.0</v>
      </c>
      <c r="Q14576" s="3" t="s">
        <v>115</v>
      </c>
      <c r="S14576" s="3" t="s">
        <v>34</v>
      </c>
    </row>
    <row r="14577">
      <c r="A14577" s="2">
        <v>42318.714907407404</v>
      </c>
      <c r="B14577" s="3">
        <v>32.0</v>
      </c>
      <c r="C14577" s="3" t="s">
        <v>12673</v>
      </c>
      <c r="D14577" s="3">
        <v>2.0</v>
      </c>
      <c r="E14577" s="3" t="s">
        <v>12674</v>
      </c>
      <c r="F14577" s="3">
        <v>6.0</v>
      </c>
      <c r="G14577" s="3">
        <v>9.0</v>
      </c>
      <c r="H14577" s="3" t="s">
        <v>13362</v>
      </c>
      <c r="I14577" s="3" t="s">
        <v>13363</v>
      </c>
      <c r="J14577" s="3" t="s">
        <v>2015</v>
      </c>
      <c r="K14577" s="3" t="s">
        <v>24</v>
      </c>
      <c r="L14577" s="3">
        <v>13.0</v>
      </c>
      <c r="M14577" s="3" t="s">
        <v>25</v>
      </c>
      <c r="N14577" s="3" t="s">
        <v>13369</v>
      </c>
      <c r="O14577" s="3" t="s">
        <v>102</v>
      </c>
      <c r="P14577" s="4">
        <v>23227.0</v>
      </c>
      <c r="Q14577" s="3" t="s">
        <v>33</v>
      </c>
      <c r="S14577" s="3" t="s">
        <v>34</v>
      </c>
    </row>
    <row r="14578">
      <c r="A14578" s="2">
        <v>42318.714907407404</v>
      </c>
      <c r="B14578" s="3">
        <v>32.0</v>
      </c>
      <c r="C14578" s="3" t="s">
        <v>12673</v>
      </c>
      <c r="D14578" s="3">
        <v>2.0</v>
      </c>
      <c r="E14578" s="3" t="s">
        <v>12674</v>
      </c>
      <c r="F14578" s="3">
        <v>6.0</v>
      </c>
      <c r="G14578" s="3">
        <v>9.0</v>
      </c>
      <c r="H14578" s="3" t="s">
        <v>13362</v>
      </c>
      <c r="I14578" s="3" t="s">
        <v>13363</v>
      </c>
      <c r="J14578" s="3" t="s">
        <v>2015</v>
      </c>
      <c r="K14578" s="3" t="s">
        <v>24</v>
      </c>
      <c r="L14578" s="3">
        <v>14.0</v>
      </c>
      <c r="M14578" s="3" t="s">
        <v>30</v>
      </c>
      <c r="N14578" s="3" t="s">
        <v>2045</v>
      </c>
      <c r="O14578" s="3" t="s">
        <v>1116</v>
      </c>
      <c r="P14578" s="4">
        <v>29472.0</v>
      </c>
      <c r="Q14578" s="3" t="s">
        <v>132</v>
      </c>
      <c r="S14578" s="3" t="s">
        <v>34</v>
      </c>
    </row>
    <row r="14579">
      <c r="A14579" s="2">
        <v>42318.714907407404</v>
      </c>
      <c r="B14579" s="3">
        <v>32.0</v>
      </c>
      <c r="C14579" s="3" t="s">
        <v>12673</v>
      </c>
      <c r="D14579" s="3">
        <v>2.0</v>
      </c>
      <c r="E14579" s="3" t="s">
        <v>12674</v>
      </c>
      <c r="F14579" s="3">
        <v>6.0</v>
      </c>
      <c r="G14579" s="3">
        <v>9.0</v>
      </c>
      <c r="H14579" s="3" t="s">
        <v>13362</v>
      </c>
      <c r="I14579" s="3" t="s">
        <v>13363</v>
      </c>
      <c r="J14579" s="3" t="s">
        <v>2015</v>
      </c>
      <c r="K14579" s="3" t="s">
        <v>24</v>
      </c>
      <c r="L14579" s="3">
        <v>15.0</v>
      </c>
      <c r="M14579" s="3" t="s">
        <v>25</v>
      </c>
      <c r="N14579" s="3" t="s">
        <v>13370</v>
      </c>
      <c r="O14579" s="3" t="s">
        <v>297</v>
      </c>
      <c r="P14579" s="4">
        <v>22212.0</v>
      </c>
      <c r="Q14579" s="3" t="s">
        <v>1221</v>
      </c>
      <c r="S14579" s="3" t="s">
        <v>34</v>
      </c>
    </row>
    <row r="14580">
      <c r="A14580" s="2">
        <v>42318.714907407404</v>
      </c>
      <c r="B14580" s="3">
        <v>32.0</v>
      </c>
      <c r="C14580" s="3" t="s">
        <v>12673</v>
      </c>
      <c r="D14580" s="3">
        <v>2.0</v>
      </c>
      <c r="E14580" s="3" t="s">
        <v>12674</v>
      </c>
      <c r="F14580" s="3">
        <v>6.0</v>
      </c>
      <c r="G14580" s="3">
        <v>9.0</v>
      </c>
      <c r="H14580" s="3" t="s">
        <v>13362</v>
      </c>
      <c r="I14580" s="3" t="s">
        <v>13363</v>
      </c>
      <c r="J14580" s="3" t="s">
        <v>2015</v>
      </c>
      <c r="K14580" s="3" t="s">
        <v>24</v>
      </c>
      <c r="L14580" s="3">
        <v>16.0</v>
      </c>
      <c r="M14580" s="3" t="s">
        <v>30</v>
      </c>
      <c r="N14580" s="3" t="s">
        <v>13371</v>
      </c>
      <c r="O14580" s="3" t="s">
        <v>2636</v>
      </c>
      <c r="P14580" s="4">
        <v>21345.0</v>
      </c>
      <c r="Q14580" s="3" t="s">
        <v>153</v>
      </c>
      <c r="S14580" s="3" t="s">
        <v>34</v>
      </c>
    </row>
    <row r="14581">
      <c r="A14581" s="2">
        <v>42318.714907407404</v>
      </c>
      <c r="B14581" s="3">
        <v>32.0</v>
      </c>
      <c r="C14581" s="3" t="s">
        <v>12673</v>
      </c>
      <c r="D14581" s="3">
        <v>2.0</v>
      </c>
      <c r="E14581" s="3" t="s">
        <v>12674</v>
      </c>
      <c r="F14581" s="3">
        <v>6.0</v>
      </c>
      <c r="G14581" s="3">
        <v>9.0</v>
      </c>
      <c r="H14581" s="3" t="s">
        <v>13362</v>
      </c>
      <c r="I14581" s="3" t="s">
        <v>13363</v>
      </c>
      <c r="J14581" s="3" t="s">
        <v>2015</v>
      </c>
      <c r="K14581" s="3" t="s">
        <v>24</v>
      </c>
      <c r="L14581" s="3">
        <v>17.0</v>
      </c>
      <c r="M14581" s="3" t="s">
        <v>25</v>
      </c>
      <c r="N14581" s="3" t="s">
        <v>13372</v>
      </c>
      <c r="O14581" s="3" t="s">
        <v>2093</v>
      </c>
      <c r="P14581" s="4">
        <v>30353.0</v>
      </c>
      <c r="Q14581" s="3" t="s">
        <v>75</v>
      </c>
      <c r="S14581" s="3" t="s">
        <v>34</v>
      </c>
    </row>
    <row r="14582">
      <c r="A14582" s="2">
        <v>42318.714907407404</v>
      </c>
      <c r="B14582" s="3">
        <v>32.0</v>
      </c>
      <c r="C14582" s="3" t="s">
        <v>12673</v>
      </c>
      <c r="D14582" s="3">
        <v>59.0</v>
      </c>
      <c r="E14582" s="3" t="s">
        <v>12683</v>
      </c>
      <c r="F14582" s="3">
        <v>6.0</v>
      </c>
      <c r="G14582" s="3">
        <v>9.0</v>
      </c>
      <c r="H14582" s="3" t="s">
        <v>13362</v>
      </c>
      <c r="I14582" s="3" t="s">
        <v>13363</v>
      </c>
      <c r="J14582" s="3" t="s">
        <v>2015</v>
      </c>
      <c r="K14582" s="3" t="s">
        <v>24</v>
      </c>
      <c r="L14582" s="3">
        <v>1.0</v>
      </c>
      <c r="M14582" s="3" t="s">
        <v>30</v>
      </c>
      <c r="N14582" s="3" t="s">
        <v>13373</v>
      </c>
      <c r="O14582" s="3" t="s">
        <v>57</v>
      </c>
      <c r="P14582" s="4">
        <v>22932.0</v>
      </c>
      <c r="Q14582" s="3" t="s">
        <v>153</v>
      </c>
      <c r="R14582" s="3" t="s">
        <v>1134</v>
      </c>
      <c r="S14582" s="3" t="s">
        <v>34</v>
      </c>
    </row>
    <row r="14583">
      <c r="A14583" s="2">
        <v>42318.714907407404</v>
      </c>
      <c r="B14583" s="3">
        <v>32.0</v>
      </c>
      <c r="C14583" s="3" t="s">
        <v>12673</v>
      </c>
      <c r="D14583" s="3">
        <v>59.0</v>
      </c>
      <c r="E14583" s="3" t="s">
        <v>12683</v>
      </c>
      <c r="F14583" s="3">
        <v>6.0</v>
      </c>
      <c r="G14583" s="3">
        <v>9.0</v>
      </c>
      <c r="H14583" s="3" t="s">
        <v>13362</v>
      </c>
      <c r="I14583" s="3" t="s">
        <v>13363</v>
      </c>
      <c r="J14583" s="3" t="s">
        <v>2015</v>
      </c>
      <c r="K14583" s="3" t="s">
        <v>24</v>
      </c>
      <c r="L14583" s="3">
        <v>2.0</v>
      </c>
      <c r="M14583" s="3" t="s">
        <v>25</v>
      </c>
      <c r="N14583" s="3" t="s">
        <v>13374</v>
      </c>
      <c r="O14583" s="3" t="s">
        <v>1063</v>
      </c>
      <c r="P14583" s="4">
        <v>30235.0</v>
      </c>
      <c r="Q14583" s="3" t="s">
        <v>110</v>
      </c>
      <c r="R14583" s="3" t="s">
        <v>1030</v>
      </c>
      <c r="S14583" s="3" t="s">
        <v>34</v>
      </c>
    </row>
    <row r="14584">
      <c r="A14584" s="2">
        <v>42318.714907407404</v>
      </c>
      <c r="B14584" s="3">
        <v>32.0</v>
      </c>
      <c r="C14584" s="3" t="s">
        <v>12673</v>
      </c>
      <c r="D14584" s="3">
        <v>59.0</v>
      </c>
      <c r="E14584" s="3" t="s">
        <v>12683</v>
      </c>
      <c r="F14584" s="3">
        <v>6.0</v>
      </c>
      <c r="G14584" s="3">
        <v>9.0</v>
      </c>
      <c r="H14584" s="3" t="s">
        <v>13362</v>
      </c>
      <c r="I14584" s="3" t="s">
        <v>13363</v>
      </c>
      <c r="J14584" s="3" t="s">
        <v>2015</v>
      </c>
      <c r="K14584" s="3" t="s">
        <v>24</v>
      </c>
      <c r="L14584" s="3">
        <v>3.0</v>
      </c>
      <c r="M14584" s="3" t="s">
        <v>30</v>
      </c>
      <c r="N14584" s="3" t="s">
        <v>13375</v>
      </c>
      <c r="O14584" s="3" t="s">
        <v>786</v>
      </c>
      <c r="P14584" s="4">
        <v>26139.0</v>
      </c>
      <c r="Q14584" s="3" t="s">
        <v>153</v>
      </c>
      <c r="S14584" s="3" t="s">
        <v>29</v>
      </c>
    </row>
    <row r="14585">
      <c r="A14585" s="2">
        <v>42318.714907407404</v>
      </c>
      <c r="B14585" s="3">
        <v>32.0</v>
      </c>
      <c r="C14585" s="3" t="s">
        <v>12673</v>
      </c>
      <c r="D14585" s="3">
        <v>59.0</v>
      </c>
      <c r="E14585" s="3" t="s">
        <v>12683</v>
      </c>
      <c r="F14585" s="3">
        <v>6.0</v>
      </c>
      <c r="G14585" s="3">
        <v>9.0</v>
      </c>
      <c r="H14585" s="3" t="s">
        <v>13362</v>
      </c>
      <c r="I14585" s="3" t="s">
        <v>13363</v>
      </c>
      <c r="J14585" s="3" t="s">
        <v>2015</v>
      </c>
      <c r="K14585" s="3" t="s">
        <v>24</v>
      </c>
      <c r="L14585" s="3">
        <v>4.0</v>
      </c>
      <c r="M14585" s="3" t="s">
        <v>25</v>
      </c>
      <c r="N14585" s="3" t="s">
        <v>13376</v>
      </c>
      <c r="O14585" s="3" t="s">
        <v>12524</v>
      </c>
      <c r="P14585" s="4">
        <v>19572.0</v>
      </c>
      <c r="Q14585" s="3" t="s">
        <v>83</v>
      </c>
      <c r="R14585" s="3" t="s">
        <v>1030</v>
      </c>
      <c r="S14585" s="3" t="s">
        <v>34</v>
      </c>
    </row>
    <row r="14586">
      <c r="A14586" s="2">
        <v>42318.714907407404</v>
      </c>
      <c r="B14586" s="3">
        <v>32.0</v>
      </c>
      <c r="C14586" s="3" t="s">
        <v>12673</v>
      </c>
      <c r="D14586" s="3">
        <v>59.0</v>
      </c>
      <c r="E14586" s="3" t="s">
        <v>12683</v>
      </c>
      <c r="F14586" s="3">
        <v>6.0</v>
      </c>
      <c r="G14586" s="3">
        <v>9.0</v>
      </c>
      <c r="H14586" s="3" t="s">
        <v>13362</v>
      </c>
      <c r="I14586" s="3" t="s">
        <v>13363</v>
      </c>
      <c r="J14586" s="3" t="s">
        <v>2015</v>
      </c>
      <c r="K14586" s="3" t="s">
        <v>24</v>
      </c>
      <c r="L14586" s="3">
        <v>5.0</v>
      </c>
      <c r="M14586" s="3" t="s">
        <v>30</v>
      </c>
      <c r="N14586" s="3" t="s">
        <v>13377</v>
      </c>
      <c r="O14586" s="3" t="s">
        <v>364</v>
      </c>
      <c r="P14586" s="4">
        <v>26474.0</v>
      </c>
      <c r="Q14586" s="3" t="s">
        <v>216</v>
      </c>
      <c r="S14586" s="3" t="s">
        <v>29</v>
      </c>
    </row>
    <row r="14587">
      <c r="A14587" s="2">
        <v>42318.714907407404</v>
      </c>
      <c r="B14587" s="3">
        <v>32.0</v>
      </c>
      <c r="C14587" s="3" t="s">
        <v>12673</v>
      </c>
      <c r="D14587" s="3">
        <v>59.0</v>
      </c>
      <c r="E14587" s="3" t="s">
        <v>12683</v>
      </c>
      <c r="F14587" s="3">
        <v>6.0</v>
      </c>
      <c r="G14587" s="3">
        <v>9.0</v>
      </c>
      <c r="H14587" s="3" t="s">
        <v>13362</v>
      </c>
      <c r="I14587" s="3" t="s">
        <v>13363</v>
      </c>
      <c r="J14587" s="3" t="s">
        <v>2015</v>
      </c>
      <c r="K14587" s="3" t="s">
        <v>24</v>
      </c>
      <c r="L14587" s="3">
        <v>6.0</v>
      </c>
      <c r="M14587" s="3" t="s">
        <v>25</v>
      </c>
      <c r="N14587" s="3" t="s">
        <v>4663</v>
      </c>
      <c r="O14587" s="3" t="s">
        <v>477</v>
      </c>
      <c r="P14587" s="4">
        <v>24338.0</v>
      </c>
      <c r="Q14587" s="3" t="s">
        <v>189</v>
      </c>
      <c r="S14587" s="3" t="s">
        <v>34</v>
      </c>
    </row>
    <row r="14588">
      <c r="A14588" s="2">
        <v>42318.714907407404</v>
      </c>
      <c r="B14588" s="3">
        <v>32.0</v>
      </c>
      <c r="C14588" s="3" t="s">
        <v>12673</v>
      </c>
      <c r="D14588" s="3">
        <v>59.0</v>
      </c>
      <c r="E14588" s="3" t="s">
        <v>12683</v>
      </c>
      <c r="F14588" s="3">
        <v>6.0</v>
      </c>
      <c r="G14588" s="3">
        <v>9.0</v>
      </c>
      <c r="H14588" s="3" t="s">
        <v>13362</v>
      </c>
      <c r="I14588" s="3" t="s">
        <v>13363</v>
      </c>
      <c r="J14588" s="3" t="s">
        <v>2015</v>
      </c>
      <c r="K14588" s="3" t="s">
        <v>24</v>
      </c>
      <c r="L14588" s="3">
        <v>7.0</v>
      </c>
      <c r="M14588" s="3" t="s">
        <v>30</v>
      </c>
      <c r="N14588" s="3" t="s">
        <v>13378</v>
      </c>
      <c r="O14588" s="3" t="s">
        <v>215</v>
      </c>
      <c r="P14588" s="4">
        <v>17818.0</v>
      </c>
      <c r="Q14588" s="3" t="s">
        <v>40</v>
      </c>
      <c r="S14588" s="3" t="s">
        <v>29</v>
      </c>
    </row>
    <row r="14589">
      <c r="A14589" s="2">
        <v>42318.714907407404</v>
      </c>
      <c r="B14589" s="3">
        <v>32.0</v>
      </c>
      <c r="C14589" s="3" t="s">
        <v>12673</v>
      </c>
      <c r="D14589" s="3">
        <v>59.0</v>
      </c>
      <c r="E14589" s="3" t="s">
        <v>12683</v>
      </c>
      <c r="F14589" s="3">
        <v>6.0</v>
      </c>
      <c r="G14589" s="3">
        <v>9.0</v>
      </c>
      <c r="H14589" s="3" t="s">
        <v>13362</v>
      </c>
      <c r="I14589" s="3" t="s">
        <v>13363</v>
      </c>
      <c r="J14589" s="3" t="s">
        <v>2015</v>
      </c>
      <c r="K14589" s="3" t="s">
        <v>24</v>
      </c>
      <c r="L14589" s="3">
        <v>8.0</v>
      </c>
      <c r="M14589" s="3" t="s">
        <v>25</v>
      </c>
      <c r="N14589" s="3" t="s">
        <v>13379</v>
      </c>
      <c r="O14589" s="3" t="s">
        <v>36</v>
      </c>
      <c r="P14589" s="4">
        <v>26070.0</v>
      </c>
      <c r="Q14589" s="3" t="s">
        <v>153</v>
      </c>
      <c r="S14589" s="3" t="s">
        <v>34</v>
      </c>
    </row>
    <row r="14590">
      <c r="A14590" s="2">
        <v>42318.714907407404</v>
      </c>
      <c r="B14590" s="3">
        <v>32.0</v>
      </c>
      <c r="C14590" s="3" t="s">
        <v>12673</v>
      </c>
      <c r="D14590" s="3">
        <v>59.0</v>
      </c>
      <c r="E14590" s="3" t="s">
        <v>12683</v>
      </c>
      <c r="F14590" s="3">
        <v>6.0</v>
      </c>
      <c r="G14590" s="3">
        <v>9.0</v>
      </c>
      <c r="H14590" s="3" t="s">
        <v>13362</v>
      </c>
      <c r="I14590" s="3" t="s">
        <v>13363</v>
      </c>
      <c r="J14590" s="3" t="s">
        <v>2015</v>
      </c>
      <c r="K14590" s="3" t="s">
        <v>24</v>
      </c>
      <c r="L14590" s="3">
        <v>9.0</v>
      </c>
      <c r="M14590" s="3" t="s">
        <v>30</v>
      </c>
      <c r="N14590" s="3" t="s">
        <v>7746</v>
      </c>
      <c r="O14590" s="3" t="s">
        <v>2444</v>
      </c>
      <c r="P14590" s="4">
        <v>32631.0</v>
      </c>
      <c r="Q14590" s="3" t="s">
        <v>83</v>
      </c>
      <c r="S14590" s="3" t="s">
        <v>34</v>
      </c>
    </row>
    <row r="14591">
      <c r="A14591" s="2">
        <v>42318.714907407404</v>
      </c>
      <c r="B14591" s="3">
        <v>32.0</v>
      </c>
      <c r="C14591" s="3" t="s">
        <v>12673</v>
      </c>
      <c r="D14591" s="3">
        <v>59.0</v>
      </c>
      <c r="E14591" s="3" t="s">
        <v>12683</v>
      </c>
      <c r="F14591" s="3">
        <v>6.0</v>
      </c>
      <c r="G14591" s="3">
        <v>9.0</v>
      </c>
      <c r="H14591" s="3" t="s">
        <v>13362</v>
      </c>
      <c r="I14591" s="3" t="s">
        <v>13363</v>
      </c>
      <c r="J14591" s="3" t="s">
        <v>2015</v>
      </c>
      <c r="K14591" s="3" t="s">
        <v>24</v>
      </c>
      <c r="L14591" s="3">
        <v>10.0</v>
      </c>
      <c r="M14591" s="3" t="s">
        <v>25</v>
      </c>
      <c r="N14591" s="3" t="s">
        <v>13380</v>
      </c>
      <c r="O14591" s="3" t="s">
        <v>319</v>
      </c>
      <c r="P14591" s="4">
        <v>25501.0</v>
      </c>
      <c r="Q14591" s="3" t="s">
        <v>2679</v>
      </c>
      <c r="R14591" s="3" t="s">
        <v>1030</v>
      </c>
      <c r="S14591" s="3" t="s">
        <v>34</v>
      </c>
    </row>
    <row r="14592">
      <c r="A14592" s="2">
        <v>42318.714907407404</v>
      </c>
      <c r="B14592" s="3">
        <v>32.0</v>
      </c>
      <c r="C14592" s="3" t="s">
        <v>12673</v>
      </c>
      <c r="D14592" s="3">
        <v>59.0</v>
      </c>
      <c r="E14592" s="3" t="s">
        <v>12683</v>
      </c>
      <c r="F14592" s="3">
        <v>6.0</v>
      </c>
      <c r="G14592" s="3">
        <v>9.0</v>
      </c>
      <c r="H14592" s="3" t="s">
        <v>13362</v>
      </c>
      <c r="I14592" s="3" t="s">
        <v>13363</v>
      </c>
      <c r="J14592" s="3" t="s">
        <v>2015</v>
      </c>
      <c r="K14592" s="3" t="s">
        <v>24</v>
      </c>
      <c r="L14592" s="3">
        <v>11.0</v>
      </c>
      <c r="M14592" s="3" t="s">
        <v>30</v>
      </c>
      <c r="N14592" s="3" t="s">
        <v>2219</v>
      </c>
      <c r="O14592" s="3" t="s">
        <v>139</v>
      </c>
      <c r="P14592" s="4">
        <v>20012.0</v>
      </c>
      <c r="Q14592" s="3" t="s">
        <v>189</v>
      </c>
      <c r="S14592" s="3" t="s">
        <v>34</v>
      </c>
    </row>
    <row r="14593">
      <c r="A14593" s="2">
        <v>42318.714907407404</v>
      </c>
      <c r="B14593" s="3">
        <v>32.0</v>
      </c>
      <c r="C14593" s="3" t="s">
        <v>12673</v>
      </c>
      <c r="D14593" s="3">
        <v>59.0</v>
      </c>
      <c r="E14593" s="3" t="s">
        <v>12683</v>
      </c>
      <c r="F14593" s="3">
        <v>6.0</v>
      </c>
      <c r="G14593" s="3">
        <v>9.0</v>
      </c>
      <c r="H14593" s="3" t="s">
        <v>13362</v>
      </c>
      <c r="I14593" s="3" t="s">
        <v>13363</v>
      </c>
      <c r="J14593" s="3" t="s">
        <v>2015</v>
      </c>
      <c r="K14593" s="3" t="s">
        <v>24</v>
      </c>
      <c r="L14593" s="3">
        <v>12.0</v>
      </c>
      <c r="M14593" s="3" t="s">
        <v>25</v>
      </c>
      <c r="N14593" s="3" t="s">
        <v>13160</v>
      </c>
      <c r="O14593" s="3" t="s">
        <v>13381</v>
      </c>
      <c r="P14593" s="4">
        <v>26132.0</v>
      </c>
      <c r="Q14593" s="3" t="s">
        <v>60</v>
      </c>
      <c r="S14593" s="3" t="s">
        <v>34</v>
      </c>
    </row>
    <row r="14594">
      <c r="A14594" s="2">
        <v>42318.714907407404</v>
      </c>
      <c r="B14594" s="3">
        <v>32.0</v>
      </c>
      <c r="C14594" s="3" t="s">
        <v>12673</v>
      </c>
      <c r="D14594" s="3">
        <v>59.0</v>
      </c>
      <c r="E14594" s="3" t="s">
        <v>12683</v>
      </c>
      <c r="F14594" s="3">
        <v>6.0</v>
      </c>
      <c r="G14594" s="3">
        <v>9.0</v>
      </c>
      <c r="H14594" s="3" t="s">
        <v>13362</v>
      </c>
      <c r="I14594" s="3" t="s">
        <v>13363</v>
      </c>
      <c r="J14594" s="3" t="s">
        <v>2015</v>
      </c>
      <c r="K14594" s="3" t="s">
        <v>24</v>
      </c>
      <c r="L14594" s="3">
        <v>13.0</v>
      </c>
      <c r="M14594" s="3" t="s">
        <v>30</v>
      </c>
      <c r="N14594" s="3" t="s">
        <v>11407</v>
      </c>
      <c r="O14594" s="3" t="s">
        <v>225</v>
      </c>
      <c r="P14594" s="4">
        <v>19602.0</v>
      </c>
      <c r="Q14594" s="3" t="s">
        <v>149</v>
      </c>
      <c r="S14594" s="3" t="s">
        <v>29</v>
      </c>
    </row>
    <row r="14595">
      <c r="A14595" s="2">
        <v>42318.714907407404</v>
      </c>
      <c r="B14595" s="3">
        <v>32.0</v>
      </c>
      <c r="C14595" s="3" t="s">
        <v>12673</v>
      </c>
      <c r="D14595" s="3">
        <v>59.0</v>
      </c>
      <c r="E14595" s="3" t="s">
        <v>12683</v>
      </c>
      <c r="F14595" s="3">
        <v>6.0</v>
      </c>
      <c r="G14595" s="3">
        <v>9.0</v>
      </c>
      <c r="H14595" s="3" t="s">
        <v>13362</v>
      </c>
      <c r="I14595" s="3" t="s">
        <v>13363</v>
      </c>
      <c r="J14595" s="3" t="s">
        <v>2015</v>
      </c>
      <c r="K14595" s="3" t="s">
        <v>24</v>
      </c>
      <c r="L14595" s="3">
        <v>14.0</v>
      </c>
      <c r="M14595" s="3" t="s">
        <v>25</v>
      </c>
      <c r="N14595" s="3" t="s">
        <v>12516</v>
      </c>
      <c r="O14595" s="3" t="s">
        <v>417</v>
      </c>
      <c r="P14595" s="4">
        <v>23308.0</v>
      </c>
      <c r="Q14595" s="3" t="s">
        <v>380</v>
      </c>
      <c r="S14595" s="3" t="s">
        <v>29</v>
      </c>
    </row>
    <row r="14596">
      <c r="A14596" s="2">
        <v>42318.714907407404</v>
      </c>
      <c r="B14596" s="3">
        <v>32.0</v>
      </c>
      <c r="C14596" s="3" t="s">
        <v>12673</v>
      </c>
      <c r="D14596" s="3">
        <v>59.0</v>
      </c>
      <c r="E14596" s="3" t="s">
        <v>12683</v>
      </c>
      <c r="F14596" s="3">
        <v>6.0</v>
      </c>
      <c r="G14596" s="3">
        <v>9.0</v>
      </c>
      <c r="H14596" s="3" t="s">
        <v>13362</v>
      </c>
      <c r="I14596" s="3" t="s">
        <v>13363</v>
      </c>
      <c r="J14596" s="3" t="s">
        <v>2015</v>
      </c>
      <c r="K14596" s="3" t="s">
        <v>24</v>
      </c>
      <c r="L14596" s="3">
        <v>15.0</v>
      </c>
      <c r="M14596" s="3" t="s">
        <v>30</v>
      </c>
      <c r="N14596" s="3" t="s">
        <v>13382</v>
      </c>
      <c r="O14596" s="3" t="s">
        <v>225</v>
      </c>
      <c r="P14596" s="4">
        <v>20627.0</v>
      </c>
      <c r="Q14596" s="3" t="s">
        <v>60</v>
      </c>
      <c r="S14596" s="3" t="s">
        <v>34</v>
      </c>
    </row>
    <row r="14597">
      <c r="A14597" s="2">
        <v>42318.714907407404</v>
      </c>
      <c r="B14597" s="3">
        <v>32.0</v>
      </c>
      <c r="C14597" s="3" t="s">
        <v>12673</v>
      </c>
      <c r="D14597" s="3">
        <v>59.0</v>
      </c>
      <c r="E14597" s="3" t="s">
        <v>12683</v>
      </c>
      <c r="F14597" s="3">
        <v>6.0</v>
      </c>
      <c r="G14597" s="3">
        <v>9.0</v>
      </c>
      <c r="H14597" s="3" t="s">
        <v>13362</v>
      </c>
      <c r="I14597" s="3" t="s">
        <v>13363</v>
      </c>
      <c r="J14597" s="3" t="s">
        <v>2015</v>
      </c>
      <c r="K14597" s="3" t="s">
        <v>24</v>
      </c>
      <c r="L14597" s="3">
        <v>16.0</v>
      </c>
      <c r="M14597" s="3" t="s">
        <v>25</v>
      </c>
      <c r="N14597" s="3" t="s">
        <v>13383</v>
      </c>
      <c r="O14597" s="3" t="s">
        <v>319</v>
      </c>
      <c r="P14597" s="4">
        <v>25981.0</v>
      </c>
      <c r="Q14597" s="3" t="s">
        <v>352</v>
      </c>
      <c r="S14597" s="3" t="s">
        <v>29</v>
      </c>
    </row>
    <row r="14598">
      <c r="A14598" s="2">
        <v>42318.714907407404</v>
      </c>
      <c r="B14598" s="3">
        <v>32.0</v>
      </c>
      <c r="C14598" s="3" t="s">
        <v>12673</v>
      </c>
      <c r="D14598" s="3">
        <v>59.0</v>
      </c>
      <c r="E14598" s="3" t="s">
        <v>12683</v>
      </c>
      <c r="F14598" s="3">
        <v>6.0</v>
      </c>
      <c r="G14598" s="3">
        <v>9.0</v>
      </c>
      <c r="H14598" s="3" t="s">
        <v>13362</v>
      </c>
      <c r="I14598" s="3" t="s">
        <v>13363</v>
      </c>
      <c r="J14598" s="3" t="s">
        <v>2015</v>
      </c>
      <c r="K14598" s="3" t="s">
        <v>24</v>
      </c>
      <c r="L14598" s="3">
        <v>17.0</v>
      </c>
      <c r="M14598" s="3" t="s">
        <v>30</v>
      </c>
      <c r="N14598" s="3" t="s">
        <v>5101</v>
      </c>
      <c r="O14598" s="3" t="s">
        <v>13384</v>
      </c>
      <c r="P14598" s="4">
        <v>26061.0</v>
      </c>
      <c r="Q14598" s="3" t="s">
        <v>153</v>
      </c>
      <c r="S14598" s="3" t="s">
        <v>34</v>
      </c>
    </row>
    <row r="14599">
      <c r="A14599" s="2">
        <v>42318.714907407404</v>
      </c>
      <c r="B14599" s="3">
        <v>32.0</v>
      </c>
      <c r="C14599" s="3" t="s">
        <v>12673</v>
      </c>
      <c r="D14599" s="3">
        <v>59.0</v>
      </c>
      <c r="E14599" s="3" t="s">
        <v>12683</v>
      </c>
      <c r="F14599" s="3">
        <v>6.0</v>
      </c>
      <c r="G14599" s="3">
        <v>9.0</v>
      </c>
      <c r="H14599" s="3" t="s">
        <v>13362</v>
      </c>
      <c r="I14599" s="3" t="s">
        <v>13363</v>
      </c>
      <c r="J14599" s="3" t="s">
        <v>2015</v>
      </c>
      <c r="K14599" s="3" t="s">
        <v>24</v>
      </c>
      <c r="L14599" s="3">
        <v>18.0</v>
      </c>
      <c r="M14599" s="3" t="s">
        <v>25</v>
      </c>
      <c r="N14599" s="3" t="s">
        <v>617</v>
      </c>
      <c r="O14599" s="3" t="s">
        <v>223</v>
      </c>
      <c r="P14599" s="4">
        <v>25617.0</v>
      </c>
      <c r="Q14599" s="3" t="s">
        <v>1159</v>
      </c>
      <c r="S14599" s="3" t="s">
        <v>34</v>
      </c>
    </row>
    <row r="14600">
      <c r="A14600" s="2">
        <v>42318.714907407404</v>
      </c>
      <c r="B14600" s="3">
        <v>32.0</v>
      </c>
      <c r="C14600" s="3" t="s">
        <v>12673</v>
      </c>
      <c r="D14600" s="3">
        <v>59.0</v>
      </c>
      <c r="E14600" s="3" t="s">
        <v>12683</v>
      </c>
      <c r="F14600" s="3">
        <v>6.0</v>
      </c>
      <c r="G14600" s="3">
        <v>9.0</v>
      </c>
      <c r="H14600" s="3" t="s">
        <v>13362</v>
      </c>
      <c r="I14600" s="3" t="s">
        <v>13363</v>
      </c>
      <c r="J14600" s="3" t="s">
        <v>2015</v>
      </c>
      <c r="K14600" s="3" t="s">
        <v>24</v>
      </c>
      <c r="L14600" s="3">
        <v>19.0</v>
      </c>
      <c r="M14600" s="3" t="s">
        <v>30</v>
      </c>
      <c r="N14600" s="3" t="s">
        <v>2313</v>
      </c>
      <c r="O14600" s="3" t="s">
        <v>746</v>
      </c>
      <c r="P14600" s="4">
        <v>25795.0</v>
      </c>
      <c r="Q14600" s="3" t="s">
        <v>418</v>
      </c>
      <c r="S14600" s="3" t="s">
        <v>34</v>
      </c>
    </row>
    <row r="14601">
      <c r="A14601" s="2">
        <v>42318.714907407404</v>
      </c>
      <c r="B14601" s="3">
        <v>32.0</v>
      </c>
      <c r="C14601" s="3" t="s">
        <v>12673</v>
      </c>
      <c r="D14601" s="3">
        <v>59.0</v>
      </c>
      <c r="E14601" s="3" t="s">
        <v>12683</v>
      </c>
      <c r="F14601" s="3">
        <v>6.0</v>
      </c>
      <c r="G14601" s="3">
        <v>9.0</v>
      </c>
      <c r="H14601" s="3" t="s">
        <v>13362</v>
      </c>
      <c r="I14601" s="3" t="s">
        <v>13363</v>
      </c>
      <c r="J14601" s="3" t="s">
        <v>2015</v>
      </c>
      <c r="K14601" s="3" t="s">
        <v>24</v>
      </c>
      <c r="L14601" s="3">
        <v>20.0</v>
      </c>
      <c r="M14601" s="3" t="s">
        <v>25</v>
      </c>
      <c r="N14601" s="3" t="s">
        <v>13385</v>
      </c>
      <c r="O14601" s="3" t="s">
        <v>42</v>
      </c>
      <c r="P14601" s="4">
        <v>24699.0</v>
      </c>
      <c r="Q14601" s="3" t="s">
        <v>216</v>
      </c>
      <c r="S14601" s="3" t="s">
        <v>34</v>
      </c>
    </row>
    <row r="14602">
      <c r="A14602" s="2">
        <v>42318.714907407404</v>
      </c>
      <c r="B14602" s="3">
        <v>32.0</v>
      </c>
      <c r="C14602" s="3" t="s">
        <v>12673</v>
      </c>
      <c r="D14602" s="3">
        <v>59.0</v>
      </c>
      <c r="E14602" s="3" t="s">
        <v>12683</v>
      </c>
      <c r="F14602" s="3">
        <v>6.0</v>
      </c>
      <c r="G14602" s="3">
        <v>9.0</v>
      </c>
      <c r="H14602" s="3" t="s">
        <v>13362</v>
      </c>
      <c r="I14602" s="3" t="s">
        <v>13363</v>
      </c>
      <c r="J14602" s="3" t="s">
        <v>2015</v>
      </c>
      <c r="K14602" s="3" t="s">
        <v>24</v>
      </c>
      <c r="L14602" s="3">
        <v>21.0</v>
      </c>
      <c r="M14602" s="3" t="s">
        <v>30</v>
      </c>
      <c r="N14602" s="3" t="s">
        <v>13386</v>
      </c>
      <c r="O14602" s="3" t="s">
        <v>602</v>
      </c>
      <c r="P14602" s="4">
        <v>21409.0</v>
      </c>
      <c r="Q14602" s="3" t="s">
        <v>970</v>
      </c>
      <c r="S14602" s="3" t="s">
        <v>34</v>
      </c>
    </row>
    <row r="14603">
      <c r="A14603" s="2">
        <v>42318.714907407404</v>
      </c>
      <c r="B14603" s="3">
        <v>32.0</v>
      </c>
      <c r="C14603" s="3" t="s">
        <v>12673</v>
      </c>
      <c r="D14603" s="3">
        <v>59.0</v>
      </c>
      <c r="E14603" s="3" t="s">
        <v>12683</v>
      </c>
      <c r="F14603" s="3">
        <v>6.0</v>
      </c>
      <c r="G14603" s="3">
        <v>9.0</v>
      </c>
      <c r="H14603" s="3" t="s">
        <v>13362</v>
      </c>
      <c r="I14603" s="3" t="s">
        <v>13363</v>
      </c>
      <c r="J14603" s="3" t="s">
        <v>2015</v>
      </c>
      <c r="K14603" s="3" t="s">
        <v>24</v>
      </c>
      <c r="L14603" s="3">
        <v>22.0</v>
      </c>
      <c r="M14603" s="3" t="s">
        <v>25</v>
      </c>
      <c r="N14603" s="3" t="s">
        <v>9331</v>
      </c>
      <c r="O14603" s="3" t="s">
        <v>100</v>
      </c>
      <c r="P14603" s="4">
        <v>24279.0</v>
      </c>
      <c r="Q14603" s="3" t="s">
        <v>37</v>
      </c>
      <c r="S14603" s="3" t="s">
        <v>34</v>
      </c>
    </row>
    <row r="14604">
      <c r="A14604" s="2">
        <v>42318.714907407404</v>
      </c>
      <c r="B14604" s="3">
        <v>32.0</v>
      </c>
      <c r="C14604" s="3" t="s">
        <v>12673</v>
      </c>
      <c r="D14604" s="3">
        <v>59.0</v>
      </c>
      <c r="E14604" s="3" t="s">
        <v>12683</v>
      </c>
      <c r="F14604" s="3">
        <v>6.0</v>
      </c>
      <c r="G14604" s="3">
        <v>9.0</v>
      </c>
      <c r="H14604" s="3" t="s">
        <v>13362</v>
      </c>
      <c r="I14604" s="3" t="s">
        <v>13363</v>
      </c>
      <c r="J14604" s="3" t="s">
        <v>2015</v>
      </c>
      <c r="K14604" s="3" t="s">
        <v>24</v>
      </c>
      <c r="L14604" s="3">
        <v>23.0</v>
      </c>
      <c r="M14604" s="3" t="s">
        <v>30</v>
      </c>
      <c r="N14604" s="3" t="s">
        <v>13387</v>
      </c>
      <c r="O14604" s="3" t="s">
        <v>1465</v>
      </c>
      <c r="P14604" s="4">
        <v>24997.0</v>
      </c>
      <c r="Q14604" s="3" t="s">
        <v>40</v>
      </c>
      <c r="S14604" s="3" t="s">
        <v>34</v>
      </c>
    </row>
    <row r="14605">
      <c r="A14605" s="2">
        <v>42318.714907407404</v>
      </c>
      <c r="B14605" s="3">
        <v>32.0</v>
      </c>
      <c r="C14605" s="3" t="s">
        <v>12673</v>
      </c>
      <c r="D14605" s="3">
        <v>59.0</v>
      </c>
      <c r="E14605" s="3" t="s">
        <v>12683</v>
      </c>
      <c r="F14605" s="3">
        <v>6.0</v>
      </c>
      <c r="G14605" s="3">
        <v>9.0</v>
      </c>
      <c r="H14605" s="3" t="s">
        <v>13362</v>
      </c>
      <c r="I14605" s="3" t="s">
        <v>13363</v>
      </c>
      <c r="J14605" s="3" t="s">
        <v>2015</v>
      </c>
      <c r="K14605" s="3" t="s">
        <v>24</v>
      </c>
      <c r="L14605" s="3">
        <v>24.0</v>
      </c>
      <c r="M14605" s="3" t="s">
        <v>25</v>
      </c>
      <c r="N14605" s="3" t="s">
        <v>80</v>
      </c>
      <c r="O14605" s="3" t="s">
        <v>454</v>
      </c>
      <c r="P14605" s="4">
        <v>15420.0</v>
      </c>
      <c r="Q14605" s="3" t="s">
        <v>105</v>
      </c>
      <c r="S14605" s="3" t="s">
        <v>34</v>
      </c>
    </row>
    <row r="14606">
      <c r="A14606" s="2">
        <v>42318.714907407404</v>
      </c>
      <c r="B14606" s="3">
        <v>32.0</v>
      </c>
      <c r="C14606" s="3" t="s">
        <v>12673</v>
      </c>
      <c r="D14606" s="3">
        <v>59.0</v>
      </c>
      <c r="E14606" s="3" t="s">
        <v>12683</v>
      </c>
      <c r="F14606" s="3">
        <v>6.0</v>
      </c>
      <c r="G14606" s="3">
        <v>9.0</v>
      </c>
      <c r="H14606" s="3" t="s">
        <v>13362</v>
      </c>
      <c r="I14606" s="3" t="s">
        <v>13363</v>
      </c>
      <c r="J14606" s="3" t="s">
        <v>2015</v>
      </c>
      <c r="K14606" s="3" t="s">
        <v>24</v>
      </c>
      <c r="L14606" s="3">
        <v>25.0</v>
      </c>
      <c r="M14606" s="3" t="s">
        <v>30</v>
      </c>
      <c r="N14606" s="3" t="s">
        <v>8880</v>
      </c>
      <c r="O14606" s="3" t="s">
        <v>850</v>
      </c>
      <c r="P14606" s="4">
        <v>25117.0</v>
      </c>
      <c r="Q14606" s="3" t="s">
        <v>169</v>
      </c>
      <c r="S14606" s="3" t="s">
        <v>34</v>
      </c>
    </row>
    <row r="14607">
      <c r="A14607" s="2">
        <v>42318.714907407404</v>
      </c>
      <c r="B14607" s="3">
        <v>32.0</v>
      </c>
      <c r="C14607" s="3" t="s">
        <v>12673</v>
      </c>
      <c r="D14607" s="3">
        <v>59.0</v>
      </c>
      <c r="E14607" s="3" t="s">
        <v>12683</v>
      </c>
      <c r="F14607" s="3">
        <v>6.0</v>
      </c>
      <c r="G14607" s="3">
        <v>9.0</v>
      </c>
      <c r="H14607" s="3" t="s">
        <v>13362</v>
      </c>
      <c r="I14607" s="3" t="s">
        <v>13363</v>
      </c>
      <c r="J14607" s="3" t="s">
        <v>2015</v>
      </c>
      <c r="K14607" s="3" t="s">
        <v>24</v>
      </c>
      <c r="L14607" s="3">
        <v>26.0</v>
      </c>
      <c r="M14607" s="3" t="s">
        <v>25</v>
      </c>
      <c r="N14607" s="3" t="s">
        <v>13388</v>
      </c>
      <c r="O14607" s="3" t="s">
        <v>240</v>
      </c>
      <c r="P14607" s="4">
        <v>19253.0</v>
      </c>
      <c r="Q14607" s="3" t="s">
        <v>209</v>
      </c>
      <c r="S14607" s="3" t="s">
        <v>34</v>
      </c>
    </row>
    <row r="14608">
      <c r="A14608" s="2">
        <v>42318.714907407404</v>
      </c>
      <c r="B14608" s="3">
        <v>32.0</v>
      </c>
      <c r="C14608" s="3" t="s">
        <v>12673</v>
      </c>
      <c r="D14608" s="3">
        <v>59.0</v>
      </c>
      <c r="E14608" s="3" t="s">
        <v>12683</v>
      </c>
      <c r="F14608" s="3">
        <v>6.0</v>
      </c>
      <c r="G14608" s="3">
        <v>9.0</v>
      </c>
      <c r="H14608" s="3" t="s">
        <v>13362</v>
      </c>
      <c r="I14608" s="3" t="s">
        <v>13363</v>
      </c>
      <c r="J14608" s="3" t="s">
        <v>2015</v>
      </c>
      <c r="K14608" s="3" t="s">
        <v>24</v>
      </c>
      <c r="L14608" s="3">
        <v>27.0</v>
      </c>
      <c r="M14608" s="3" t="s">
        <v>30</v>
      </c>
      <c r="N14608" s="3" t="s">
        <v>13389</v>
      </c>
      <c r="O14608" s="3" t="s">
        <v>45</v>
      </c>
      <c r="P14608" s="4">
        <v>25545.0</v>
      </c>
      <c r="Q14608" s="3" t="s">
        <v>216</v>
      </c>
      <c r="S14608" s="3" t="s">
        <v>34</v>
      </c>
    </row>
    <row r="14609">
      <c r="A14609" s="2">
        <v>42318.714907407404</v>
      </c>
      <c r="B14609" s="3">
        <v>32.0</v>
      </c>
      <c r="C14609" s="3" t="s">
        <v>12673</v>
      </c>
      <c r="D14609" s="3">
        <v>59.0</v>
      </c>
      <c r="E14609" s="3" t="s">
        <v>12683</v>
      </c>
      <c r="F14609" s="3">
        <v>6.0</v>
      </c>
      <c r="G14609" s="3">
        <v>9.0</v>
      </c>
      <c r="H14609" s="3" t="s">
        <v>13362</v>
      </c>
      <c r="I14609" s="3" t="s">
        <v>13363</v>
      </c>
      <c r="J14609" s="3" t="s">
        <v>2015</v>
      </c>
      <c r="K14609" s="3" t="s">
        <v>24</v>
      </c>
      <c r="L14609" s="3">
        <v>28.0</v>
      </c>
      <c r="M14609" s="3" t="s">
        <v>25</v>
      </c>
      <c r="N14609" s="3" t="s">
        <v>13390</v>
      </c>
      <c r="O14609" s="3" t="s">
        <v>401</v>
      </c>
      <c r="P14609" s="4">
        <v>22815.0</v>
      </c>
      <c r="Q14609" s="3" t="s">
        <v>169</v>
      </c>
      <c r="S14609" s="3" t="s">
        <v>34</v>
      </c>
    </row>
    <row r="14610">
      <c r="A14610" s="2">
        <v>42318.714907407404</v>
      </c>
      <c r="B14610" s="3">
        <v>32.0</v>
      </c>
      <c r="C14610" s="3" t="s">
        <v>12673</v>
      </c>
      <c r="D14610" s="3">
        <v>59.0</v>
      </c>
      <c r="E14610" s="3" t="s">
        <v>12683</v>
      </c>
      <c r="F14610" s="3">
        <v>6.0</v>
      </c>
      <c r="G14610" s="3">
        <v>9.0</v>
      </c>
      <c r="H14610" s="3" t="s">
        <v>13362</v>
      </c>
      <c r="I14610" s="3" t="s">
        <v>13363</v>
      </c>
      <c r="J14610" s="3" t="s">
        <v>2015</v>
      </c>
      <c r="K14610" s="3" t="s">
        <v>24</v>
      </c>
      <c r="L14610" s="3">
        <v>29.0</v>
      </c>
      <c r="M14610" s="3" t="s">
        <v>30</v>
      </c>
      <c r="N14610" s="3" t="s">
        <v>13391</v>
      </c>
      <c r="O14610" s="3" t="s">
        <v>283</v>
      </c>
      <c r="P14610" s="4">
        <v>23029.0</v>
      </c>
      <c r="Q14610" s="3" t="s">
        <v>110</v>
      </c>
      <c r="S14610" s="3" t="s">
        <v>34</v>
      </c>
    </row>
    <row r="14611">
      <c r="A14611" s="2">
        <v>42318.714907407404</v>
      </c>
      <c r="B14611" s="3">
        <v>32.0</v>
      </c>
      <c r="C14611" s="3" t="s">
        <v>12673</v>
      </c>
      <c r="D14611" s="3">
        <v>59.0</v>
      </c>
      <c r="E14611" s="3" t="s">
        <v>12683</v>
      </c>
      <c r="F14611" s="3">
        <v>6.0</v>
      </c>
      <c r="G14611" s="3">
        <v>9.0</v>
      </c>
      <c r="H14611" s="3" t="s">
        <v>13362</v>
      </c>
      <c r="I14611" s="3" t="s">
        <v>13363</v>
      </c>
      <c r="J14611" s="3" t="s">
        <v>2015</v>
      </c>
      <c r="K14611" s="3" t="s">
        <v>24</v>
      </c>
      <c r="L14611" s="3">
        <v>30.0</v>
      </c>
      <c r="M14611" s="3" t="s">
        <v>25</v>
      </c>
      <c r="N14611" s="3" t="s">
        <v>810</v>
      </c>
      <c r="O14611" s="3" t="s">
        <v>123</v>
      </c>
      <c r="P14611" s="4">
        <v>19203.0</v>
      </c>
      <c r="Q14611" s="3" t="s">
        <v>105</v>
      </c>
      <c r="S14611" s="3" t="s">
        <v>34</v>
      </c>
    </row>
    <row r="14612">
      <c r="A14612" s="2">
        <v>42318.714907407404</v>
      </c>
      <c r="B14612" s="3">
        <v>32.0</v>
      </c>
      <c r="C14612" s="3" t="s">
        <v>12673</v>
      </c>
      <c r="D14612" s="3">
        <v>59.0</v>
      </c>
      <c r="E14612" s="3" t="s">
        <v>12683</v>
      </c>
      <c r="F14612" s="3">
        <v>6.0</v>
      </c>
      <c r="G14612" s="3">
        <v>9.0</v>
      </c>
      <c r="H14612" s="3" t="s">
        <v>13362</v>
      </c>
      <c r="I14612" s="3" t="s">
        <v>13363</v>
      </c>
      <c r="J14612" s="3" t="s">
        <v>2015</v>
      </c>
      <c r="K14612" s="3" t="s">
        <v>24</v>
      </c>
      <c r="L14612" s="3">
        <v>31.0</v>
      </c>
      <c r="M14612" s="3" t="s">
        <v>30</v>
      </c>
      <c r="N14612" s="3" t="s">
        <v>13216</v>
      </c>
      <c r="O14612" s="3" t="s">
        <v>1116</v>
      </c>
      <c r="P14612" s="4">
        <v>27245.0</v>
      </c>
      <c r="Q14612" s="3" t="s">
        <v>247</v>
      </c>
      <c r="S14612" s="3" t="s">
        <v>34</v>
      </c>
    </row>
    <row r="14613">
      <c r="A14613" s="2">
        <v>42318.714907407404</v>
      </c>
      <c r="B14613" s="3">
        <v>32.0</v>
      </c>
      <c r="C14613" s="3" t="s">
        <v>12673</v>
      </c>
      <c r="D14613" s="3">
        <v>59.0</v>
      </c>
      <c r="E14613" s="3" t="s">
        <v>12683</v>
      </c>
      <c r="F14613" s="3">
        <v>6.0</v>
      </c>
      <c r="G14613" s="3">
        <v>9.0</v>
      </c>
      <c r="H14613" s="3" t="s">
        <v>13362</v>
      </c>
      <c r="I14613" s="3" t="s">
        <v>13363</v>
      </c>
      <c r="J14613" s="3" t="s">
        <v>2015</v>
      </c>
      <c r="K14613" s="3" t="s">
        <v>24</v>
      </c>
      <c r="L14613" s="3">
        <v>32.0</v>
      </c>
      <c r="M14613" s="3" t="s">
        <v>25</v>
      </c>
      <c r="N14613" s="3" t="s">
        <v>2617</v>
      </c>
      <c r="O14613" s="3" t="s">
        <v>13392</v>
      </c>
      <c r="P14613" s="4">
        <v>23419.0</v>
      </c>
      <c r="Q14613" s="3" t="s">
        <v>216</v>
      </c>
      <c r="S14613" s="3" t="s">
        <v>34</v>
      </c>
    </row>
    <row r="14614">
      <c r="A14614" s="2">
        <v>42318.714907407404</v>
      </c>
      <c r="B14614" s="3">
        <v>32.0</v>
      </c>
      <c r="C14614" s="3" t="s">
        <v>12673</v>
      </c>
      <c r="D14614" s="3">
        <v>59.0</v>
      </c>
      <c r="E14614" s="3" t="s">
        <v>12683</v>
      </c>
      <c r="F14614" s="3">
        <v>6.0</v>
      </c>
      <c r="G14614" s="3">
        <v>9.0</v>
      </c>
      <c r="H14614" s="3" t="s">
        <v>13362</v>
      </c>
      <c r="I14614" s="3" t="s">
        <v>13363</v>
      </c>
      <c r="J14614" s="3" t="s">
        <v>2015</v>
      </c>
      <c r="K14614" s="3" t="s">
        <v>24</v>
      </c>
      <c r="L14614" s="3">
        <v>33.0</v>
      </c>
      <c r="M14614" s="3" t="s">
        <v>30</v>
      </c>
      <c r="N14614" s="3" t="s">
        <v>930</v>
      </c>
      <c r="O14614" s="3" t="s">
        <v>1387</v>
      </c>
      <c r="P14614" s="4">
        <v>27503.0</v>
      </c>
      <c r="Q14614" s="3" t="s">
        <v>153</v>
      </c>
      <c r="S14614" s="3" t="s">
        <v>34</v>
      </c>
    </row>
    <row r="14615">
      <c r="A14615" s="2">
        <v>42318.714907407404</v>
      </c>
      <c r="B14615" s="3">
        <v>32.0</v>
      </c>
      <c r="C14615" s="3" t="s">
        <v>12673</v>
      </c>
      <c r="D14615" s="3">
        <v>59.0</v>
      </c>
      <c r="E14615" s="3" t="s">
        <v>12683</v>
      </c>
      <c r="F14615" s="3">
        <v>6.0</v>
      </c>
      <c r="G14615" s="3">
        <v>9.0</v>
      </c>
      <c r="H14615" s="3" t="s">
        <v>13362</v>
      </c>
      <c r="I14615" s="3" t="s">
        <v>13363</v>
      </c>
      <c r="J14615" s="3" t="s">
        <v>2015</v>
      </c>
      <c r="K14615" s="3" t="s">
        <v>24</v>
      </c>
      <c r="L14615" s="3">
        <v>34.0</v>
      </c>
      <c r="M14615" s="3" t="s">
        <v>25</v>
      </c>
      <c r="N14615" s="3" t="s">
        <v>192</v>
      </c>
      <c r="O14615" s="3" t="s">
        <v>59</v>
      </c>
      <c r="P14615" s="4">
        <v>25848.0</v>
      </c>
      <c r="Q14615" s="3" t="s">
        <v>52</v>
      </c>
      <c r="S14615" s="3" t="s">
        <v>34</v>
      </c>
    </row>
    <row r="14616">
      <c r="A14616" s="2">
        <v>42318.714907407404</v>
      </c>
      <c r="B14616" s="3">
        <v>32.0</v>
      </c>
      <c r="C14616" s="3" t="s">
        <v>12673</v>
      </c>
      <c r="D14616" s="3">
        <v>59.0</v>
      </c>
      <c r="E14616" s="3" t="s">
        <v>12683</v>
      </c>
      <c r="F14616" s="3">
        <v>6.0</v>
      </c>
      <c r="G14616" s="3">
        <v>9.0</v>
      </c>
      <c r="H14616" s="3" t="s">
        <v>13362</v>
      </c>
      <c r="I14616" s="3" t="s">
        <v>13363</v>
      </c>
      <c r="J14616" s="3" t="s">
        <v>2015</v>
      </c>
      <c r="K14616" s="3" t="s">
        <v>24</v>
      </c>
      <c r="L14616" s="3">
        <v>35.0</v>
      </c>
      <c r="M14616" s="3" t="s">
        <v>30</v>
      </c>
      <c r="N14616" s="3" t="s">
        <v>3114</v>
      </c>
      <c r="O14616" s="3" t="s">
        <v>709</v>
      </c>
      <c r="P14616" s="4">
        <v>26816.0</v>
      </c>
      <c r="Q14616" s="3" t="s">
        <v>43</v>
      </c>
      <c r="S14616" s="3" t="s">
        <v>34</v>
      </c>
    </row>
    <row r="14617">
      <c r="A14617" s="2">
        <v>42318.714907407404</v>
      </c>
      <c r="B14617" s="3">
        <v>32.0</v>
      </c>
      <c r="C14617" s="3" t="s">
        <v>12673</v>
      </c>
      <c r="D14617" s="3">
        <v>59.0</v>
      </c>
      <c r="E14617" s="3" t="s">
        <v>12683</v>
      </c>
      <c r="F14617" s="3">
        <v>6.0</v>
      </c>
      <c r="G14617" s="3">
        <v>9.0</v>
      </c>
      <c r="H14617" s="3" t="s">
        <v>13362</v>
      </c>
      <c r="I14617" s="3" t="s">
        <v>13363</v>
      </c>
      <c r="J14617" s="3" t="s">
        <v>2015</v>
      </c>
      <c r="K14617" s="3" t="s">
        <v>24</v>
      </c>
      <c r="L14617" s="3">
        <v>36.0</v>
      </c>
      <c r="M14617" s="3" t="s">
        <v>25</v>
      </c>
      <c r="N14617" s="3" t="s">
        <v>2734</v>
      </c>
      <c r="O14617" s="3" t="s">
        <v>371</v>
      </c>
      <c r="P14617" s="4">
        <v>21500.0</v>
      </c>
      <c r="Q14617" s="3" t="s">
        <v>189</v>
      </c>
      <c r="S14617" s="3" t="s">
        <v>34</v>
      </c>
    </row>
    <row r="14618">
      <c r="A14618" s="2">
        <v>42318.714907407404</v>
      </c>
      <c r="B14618" s="3">
        <v>32.0</v>
      </c>
      <c r="C14618" s="3" t="s">
        <v>12673</v>
      </c>
      <c r="D14618" s="3">
        <v>59.0</v>
      </c>
      <c r="E14618" s="3" t="s">
        <v>12683</v>
      </c>
      <c r="F14618" s="3">
        <v>6.0</v>
      </c>
      <c r="G14618" s="3">
        <v>9.0</v>
      </c>
      <c r="H14618" s="3" t="s">
        <v>13362</v>
      </c>
      <c r="I14618" s="3" t="s">
        <v>13363</v>
      </c>
      <c r="J14618" s="3" t="s">
        <v>2015</v>
      </c>
      <c r="K14618" s="3" t="s">
        <v>24</v>
      </c>
      <c r="L14618" s="3">
        <v>37.0</v>
      </c>
      <c r="M14618" s="3" t="s">
        <v>30</v>
      </c>
      <c r="N14618" s="3" t="s">
        <v>9637</v>
      </c>
      <c r="O14618" s="3" t="s">
        <v>57</v>
      </c>
      <c r="P14618" s="4">
        <v>23022.0</v>
      </c>
      <c r="Q14618" s="3" t="s">
        <v>380</v>
      </c>
      <c r="S14618" s="3" t="s">
        <v>34</v>
      </c>
    </row>
    <row r="14619">
      <c r="A14619" s="2">
        <v>42318.714907407404</v>
      </c>
      <c r="B14619" s="3">
        <v>32.0</v>
      </c>
      <c r="C14619" s="3" t="s">
        <v>12673</v>
      </c>
      <c r="D14619" s="3">
        <v>59.0</v>
      </c>
      <c r="E14619" s="3" t="s">
        <v>12683</v>
      </c>
      <c r="F14619" s="3">
        <v>6.0</v>
      </c>
      <c r="G14619" s="3">
        <v>9.0</v>
      </c>
      <c r="H14619" s="3" t="s">
        <v>13362</v>
      </c>
      <c r="I14619" s="3" t="s">
        <v>13363</v>
      </c>
      <c r="J14619" s="3" t="s">
        <v>2015</v>
      </c>
      <c r="K14619" s="3" t="s">
        <v>24</v>
      </c>
      <c r="L14619" s="3">
        <v>38.0</v>
      </c>
      <c r="M14619" s="3" t="s">
        <v>25</v>
      </c>
      <c r="N14619" s="3" t="s">
        <v>11737</v>
      </c>
      <c r="O14619" s="3" t="s">
        <v>196</v>
      </c>
      <c r="P14619" s="4">
        <v>23224.0</v>
      </c>
      <c r="Q14619" s="3" t="s">
        <v>216</v>
      </c>
      <c r="S14619" s="3" t="s">
        <v>34</v>
      </c>
    </row>
    <row r="14620">
      <c r="A14620" s="2">
        <v>42318.714907407404</v>
      </c>
      <c r="B14620" s="3">
        <v>32.0</v>
      </c>
      <c r="C14620" s="3" t="s">
        <v>12673</v>
      </c>
      <c r="D14620" s="3">
        <v>59.0</v>
      </c>
      <c r="E14620" s="3" t="s">
        <v>12683</v>
      </c>
      <c r="F14620" s="3">
        <v>6.0</v>
      </c>
      <c r="G14620" s="3">
        <v>9.0</v>
      </c>
      <c r="H14620" s="3" t="s">
        <v>13362</v>
      </c>
      <c r="I14620" s="3" t="s">
        <v>13363</v>
      </c>
      <c r="J14620" s="3" t="s">
        <v>2015</v>
      </c>
      <c r="K14620" s="3" t="s">
        <v>24</v>
      </c>
      <c r="L14620" s="3">
        <v>39.0</v>
      </c>
      <c r="M14620" s="3" t="s">
        <v>30</v>
      </c>
      <c r="N14620" s="3" t="s">
        <v>13393</v>
      </c>
      <c r="O14620" s="3" t="s">
        <v>1224</v>
      </c>
      <c r="P14620" s="4">
        <v>20445.0</v>
      </c>
      <c r="Q14620" s="3" t="s">
        <v>37</v>
      </c>
      <c r="S14620" s="3" t="s">
        <v>34</v>
      </c>
    </row>
    <row r="14621">
      <c r="A14621" s="2">
        <v>42318.714907407404</v>
      </c>
      <c r="B14621" s="3">
        <v>32.0</v>
      </c>
      <c r="C14621" s="3" t="s">
        <v>12673</v>
      </c>
      <c r="D14621" s="3">
        <v>59.0</v>
      </c>
      <c r="E14621" s="3" t="s">
        <v>12683</v>
      </c>
      <c r="F14621" s="3">
        <v>6.0</v>
      </c>
      <c r="G14621" s="3">
        <v>9.0</v>
      </c>
      <c r="H14621" s="3" t="s">
        <v>13362</v>
      </c>
      <c r="I14621" s="3" t="s">
        <v>13363</v>
      </c>
      <c r="J14621" s="3" t="s">
        <v>2015</v>
      </c>
      <c r="K14621" s="3" t="s">
        <v>24</v>
      </c>
      <c r="L14621" s="3">
        <v>40.0</v>
      </c>
      <c r="M14621" s="3" t="s">
        <v>25</v>
      </c>
      <c r="N14621" s="3" t="s">
        <v>13394</v>
      </c>
      <c r="O14621" s="3" t="s">
        <v>1072</v>
      </c>
      <c r="P14621" s="4">
        <v>32857.0</v>
      </c>
      <c r="Q14621" s="3" t="s">
        <v>132</v>
      </c>
      <c r="S14621" s="3" t="s">
        <v>34</v>
      </c>
    </row>
    <row r="14622">
      <c r="A14622" s="2">
        <v>42318.714907407404</v>
      </c>
      <c r="B14622" s="3">
        <v>32.0</v>
      </c>
      <c r="C14622" s="3" t="s">
        <v>12673</v>
      </c>
      <c r="D14622" s="3">
        <v>59.0</v>
      </c>
      <c r="E14622" s="3" t="s">
        <v>12683</v>
      </c>
      <c r="F14622" s="3">
        <v>6.0</v>
      </c>
      <c r="G14622" s="3">
        <v>9.0</v>
      </c>
      <c r="H14622" s="3" t="s">
        <v>13362</v>
      </c>
      <c r="I14622" s="3" t="s">
        <v>13363</v>
      </c>
      <c r="J14622" s="3" t="s">
        <v>2015</v>
      </c>
      <c r="K14622" s="3" t="s">
        <v>24</v>
      </c>
      <c r="L14622" s="3">
        <v>41.0</v>
      </c>
      <c r="M14622" s="3" t="s">
        <v>30</v>
      </c>
      <c r="N14622" s="3" t="s">
        <v>13395</v>
      </c>
      <c r="O14622" s="3" t="s">
        <v>815</v>
      </c>
      <c r="P14622" s="4">
        <v>22255.0</v>
      </c>
      <c r="Q14622" s="3" t="s">
        <v>216</v>
      </c>
      <c r="S14622" s="3" t="s">
        <v>34</v>
      </c>
    </row>
    <row r="14623">
      <c r="A14623" s="2">
        <v>42318.714907407404</v>
      </c>
      <c r="B14623" s="3">
        <v>32.0</v>
      </c>
      <c r="C14623" s="3" t="s">
        <v>12673</v>
      </c>
      <c r="D14623" s="3">
        <v>59.0</v>
      </c>
      <c r="E14623" s="3" t="s">
        <v>12683</v>
      </c>
      <c r="F14623" s="3">
        <v>6.0</v>
      </c>
      <c r="G14623" s="3">
        <v>9.0</v>
      </c>
      <c r="H14623" s="3" t="s">
        <v>13362</v>
      </c>
      <c r="I14623" s="3" t="s">
        <v>13363</v>
      </c>
      <c r="J14623" s="3" t="s">
        <v>2015</v>
      </c>
      <c r="K14623" s="3" t="s">
        <v>24</v>
      </c>
      <c r="L14623" s="3">
        <v>42.0</v>
      </c>
      <c r="M14623" s="3" t="s">
        <v>25</v>
      </c>
      <c r="N14623" s="3" t="s">
        <v>13396</v>
      </c>
      <c r="O14623" s="3" t="s">
        <v>48</v>
      </c>
      <c r="P14623" s="4">
        <v>27159.0</v>
      </c>
      <c r="Q14623" s="3" t="s">
        <v>189</v>
      </c>
      <c r="S14623" s="3" t="s">
        <v>34</v>
      </c>
    </row>
    <row r="14624">
      <c r="A14624" s="2">
        <v>42318.714907407404</v>
      </c>
      <c r="B14624" s="3">
        <v>32.0</v>
      </c>
      <c r="C14624" s="3" t="s">
        <v>12673</v>
      </c>
      <c r="D14624" s="3">
        <v>59.0</v>
      </c>
      <c r="E14624" s="3" t="s">
        <v>12683</v>
      </c>
      <c r="F14624" s="3">
        <v>6.0</v>
      </c>
      <c r="G14624" s="3">
        <v>9.0</v>
      </c>
      <c r="H14624" s="3" t="s">
        <v>13362</v>
      </c>
      <c r="I14624" s="3" t="s">
        <v>13363</v>
      </c>
      <c r="J14624" s="3" t="s">
        <v>2015</v>
      </c>
      <c r="K14624" s="3" t="s">
        <v>24</v>
      </c>
      <c r="L14624" s="3">
        <v>43.0</v>
      </c>
      <c r="M14624" s="3" t="s">
        <v>30</v>
      </c>
      <c r="N14624" s="3" t="s">
        <v>3356</v>
      </c>
      <c r="O14624" s="3" t="s">
        <v>93</v>
      </c>
      <c r="P14624" s="4">
        <v>18929.0</v>
      </c>
      <c r="Q14624" s="3" t="s">
        <v>352</v>
      </c>
      <c r="S14624" s="3" t="s">
        <v>29</v>
      </c>
    </row>
    <row r="14625">
      <c r="A14625" s="2">
        <v>42318.714907407404</v>
      </c>
      <c r="B14625" s="3">
        <v>32.0</v>
      </c>
      <c r="C14625" s="3" t="s">
        <v>12673</v>
      </c>
      <c r="D14625" s="3">
        <v>59.0</v>
      </c>
      <c r="E14625" s="3" t="s">
        <v>12683</v>
      </c>
      <c r="F14625" s="3">
        <v>6.0</v>
      </c>
      <c r="G14625" s="3">
        <v>9.0</v>
      </c>
      <c r="H14625" s="3" t="s">
        <v>13362</v>
      </c>
      <c r="I14625" s="3" t="s">
        <v>13363</v>
      </c>
      <c r="J14625" s="3" t="s">
        <v>2015</v>
      </c>
      <c r="K14625" s="3" t="s">
        <v>24</v>
      </c>
      <c r="L14625" s="3">
        <v>44.0</v>
      </c>
      <c r="M14625" s="3" t="s">
        <v>25</v>
      </c>
      <c r="N14625" s="3" t="s">
        <v>6629</v>
      </c>
      <c r="O14625" s="3" t="s">
        <v>1527</v>
      </c>
      <c r="P14625" s="4">
        <v>29044.0</v>
      </c>
      <c r="Q14625" s="3" t="s">
        <v>52</v>
      </c>
      <c r="S14625" s="3" t="s">
        <v>34</v>
      </c>
    </row>
    <row r="14626">
      <c r="A14626" s="2">
        <v>42318.714907407404</v>
      </c>
      <c r="B14626" s="3">
        <v>32.0</v>
      </c>
      <c r="C14626" s="3" t="s">
        <v>12673</v>
      </c>
      <c r="D14626" s="3">
        <v>59.0</v>
      </c>
      <c r="E14626" s="3" t="s">
        <v>12683</v>
      </c>
      <c r="F14626" s="3">
        <v>6.0</v>
      </c>
      <c r="G14626" s="3">
        <v>9.0</v>
      </c>
      <c r="H14626" s="3" t="s">
        <v>13362</v>
      </c>
      <c r="I14626" s="3" t="s">
        <v>13363</v>
      </c>
      <c r="J14626" s="3" t="s">
        <v>2015</v>
      </c>
      <c r="K14626" s="3" t="s">
        <v>24</v>
      </c>
      <c r="L14626" s="3">
        <v>45.0</v>
      </c>
      <c r="M14626" s="3" t="s">
        <v>30</v>
      </c>
      <c r="N14626" s="3" t="s">
        <v>4955</v>
      </c>
      <c r="O14626" s="3" t="s">
        <v>5289</v>
      </c>
      <c r="P14626" s="4">
        <v>23188.0</v>
      </c>
      <c r="Q14626" s="3" t="s">
        <v>40</v>
      </c>
      <c r="S14626" s="3" t="s">
        <v>29</v>
      </c>
    </row>
    <row r="14627">
      <c r="A14627" s="2">
        <v>42318.714907407404</v>
      </c>
      <c r="B14627" s="3">
        <v>32.0</v>
      </c>
      <c r="C14627" s="3" t="s">
        <v>12673</v>
      </c>
      <c r="D14627" s="3">
        <v>59.0</v>
      </c>
      <c r="E14627" s="3" t="s">
        <v>12683</v>
      </c>
      <c r="F14627" s="3">
        <v>6.0</v>
      </c>
      <c r="G14627" s="3">
        <v>9.0</v>
      </c>
      <c r="H14627" s="3" t="s">
        <v>13362</v>
      </c>
      <c r="I14627" s="3" t="s">
        <v>13363</v>
      </c>
      <c r="J14627" s="3" t="s">
        <v>2015</v>
      </c>
      <c r="K14627" s="3" t="s">
        <v>24</v>
      </c>
      <c r="L14627" s="3">
        <v>46.0</v>
      </c>
      <c r="M14627" s="3" t="s">
        <v>25</v>
      </c>
      <c r="N14627" s="3" t="s">
        <v>13397</v>
      </c>
      <c r="O14627" s="3" t="s">
        <v>1815</v>
      </c>
      <c r="P14627" s="4">
        <v>26009.0</v>
      </c>
      <c r="Q14627" s="3" t="s">
        <v>740</v>
      </c>
      <c r="S14627" s="3" t="s">
        <v>34</v>
      </c>
    </row>
    <row r="14628">
      <c r="A14628" s="2">
        <v>42318.714907407404</v>
      </c>
      <c r="B14628" s="3">
        <v>32.0</v>
      </c>
      <c r="C14628" s="3" t="s">
        <v>12673</v>
      </c>
      <c r="D14628" s="3">
        <v>59.0</v>
      </c>
      <c r="E14628" s="3" t="s">
        <v>12683</v>
      </c>
      <c r="F14628" s="3">
        <v>6.0</v>
      </c>
      <c r="G14628" s="3">
        <v>9.0</v>
      </c>
      <c r="H14628" s="3" t="s">
        <v>13362</v>
      </c>
      <c r="I14628" s="3" t="s">
        <v>13363</v>
      </c>
      <c r="J14628" s="3" t="s">
        <v>2015</v>
      </c>
      <c r="K14628" s="3" t="s">
        <v>24</v>
      </c>
      <c r="L14628" s="3">
        <v>47.0</v>
      </c>
      <c r="M14628" s="3" t="s">
        <v>30</v>
      </c>
      <c r="N14628" s="3" t="s">
        <v>13398</v>
      </c>
      <c r="O14628" s="3" t="s">
        <v>1099</v>
      </c>
      <c r="P14628" s="4">
        <v>22192.0</v>
      </c>
      <c r="Q14628" s="3" t="s">
        <v>110</v>
      </c>
      <c r="S14628" s="3" t="s">
        <v>34</v>
      </c>
    </row>
    <row r="14629">
      <c r="A14629" s="2">
        <v>42318.714907407404</v>
      </c>
      <c r="B14629" s="3">
        <v>32.0</v>
      </c>
      <c r="C14629" s="3" t="s">
        <v>12673</v>
      </c>
      <c r="D14629" s="3">
        <v>59.0</v>
      </c>
      <c r="E14629" s="3" t="s">
        <v>12683</v>
      </c>
      <c r="F14629" s="3">
        <v>6.0</v>
      </c>
      <c r="G14629" s="3">
        <v>9.0</v>
      </c>
      <c r="H14629" s="3" t="s">
        <v>13362</v>
      </c>
      <c r="I14629" s="3" t="s">
        <v>13363</v>
      </c>
      <c r="J14629" s="3" t="s">
        <v>2015</v>
      </c>
      <c r="K14629" s="3" t="s">
        <v>24</v>
      </c>
      <c r="L14629" s="3">
        <v>48.0</v>
      </c>
      <c r="M14629" s="3" t="s">
        <v>25</v>
      </c>
      <c r="N14629" s="3" t="s">
        <v>13399</v>
      </c>
      <c r="O14629" s="3" t="s">
        <v>2765</v>
      </c>
      <c r="P14629" s="4">
        <v>32212.0</v>
      </c>
      <c r="Q14629" s="3" t="s">
        <v>216</v>
      </c>
      <c r="S14629" s="3" t="s">
        <v>34</v>
      </c>
    </row>
    <row r="14630">
      <c r="A14630" s="2">
        <v>42318.714907407404</v>
      </c>
      <c r="B14630" s="3">
        <v>32.0</v>
      </c>
      <c r="C14630" s="3" t="s">
        <v>12673</v>
      </c>
      <c r="D14630" s="3">
        <v>59.0</v>
      </c>
      <c r="E14630" s="3" t="s">
        <v>12683</v>
      </c>
      <c r="F14630" s="3">
        <v>6.0</v>
      </c>
      <c r="G14630" s="3">
        <v>9.0</v>
      </c>
      <c r="H14630" s="3" t="s">
        <v>13362</v>
      </c>
      <c r="I14630" s="3" t="s">
        <v>13363</v>
      </c>
      <c r="J14630" s="3" t="s">
        <v>2015</v>
      </c>
      <c r="K14630" s="3" t="s">
        <v>24</v>
      </c>
      <c r="L14630" s="3">
        <v>49.0</v>
      </c>
      <c r="M14630" s="3" t="s">
        <v>30</v>
      </c>
      <c r="N14630" s="3" t="s">
        <v>13400</v>
      </c>
      <c r="O14630" s="3" t="s">
        <v>57</v>
      </c>
      <c r="P14630" s="4">
        <v>27476.0</v>
      </c>
      <c r="Q14630" s="3" t="s">
        <v>75</v>
      </c>
      <c r="S14630" s="3" t="s">
        <v>34</v>
      </c>
    </row>
    <row r="14631">
      <c r="A14631" s="2">
        <v>42318.714907407404</v>
      </c>
      <c r="B14631" s="3">
        <v>32.0</v>
      </c>
      <c r="C14631" s="3" t="s">
        <v>12673</v>
      </c>
      <c r="D14631" s="3">
        <v>59.0</v>
      </c>
      <c r="E14631" s="3" t="s">
        <v>12683</v>
      </c>
      <c r="F14631" s="3">
        <v>6.0</v>
      </c>
      <c r="G14631" s="3">
        <v>9.0</v>
      </c>
      <c r="H14631" s="3" t="s">
        <v>13362</v>
      </c>
      <c r="I14631" s="3" t="s">
        <v>13363</v>
      </c>
      <c r="J14631" s="3" t="s">
        <v>2015</v>
      </c>
      <c r="K14631" s="3" t="s">
        <v>24</v>
      </c>
      <c r="L14631" s="3">
        <v>50.0</v>
      </c>
      <c r="M14631" s="3" t="s">
        <v>25</v>
      </c>
      <c r="N14631" s="3" t="s">
        <v>13401</v>
      </c>
      <c r="O14631" s="3" t="s">
        <v>1527</v>
      </c>
      <c r="P14631" s="4">
        <v>28768.0</v>
      </c>
      <c r="Q14631" s="3" t="s">
        <v>380</v>
      </c>
      <c r="S14631" s="3" t="s">
        <v>34</v>
      </c>
    </row>
    <row r="14632">
      <c r="A14632" s="2">
        <v>42318.714907407404</v>
      </c>
      <c r="B14632" s="3">
        <v>32.0</v>
      </c>
      <c r="C14632" s="3" t="s">
        <v>12673</v>
      </c>
      <c r="D14632" s="3">
        <v>59.0</v>
      </c>
      <c r="E14632" s="3" t="s">
        <v>12683</v>
      </c>
      <c r="F14632" s="3">
        <v>6.0</v>
      </c>
      <c r="G14632" s="3">
        <v>9.0</v>
      </c>
      <c r="H14632" s="3" t="s">
        <v>13362</v>
      </c>
      <c r="I14632" s="3" t="s">
        <v>13363</v>
      </c>
      <c r="J14632" s="3" t="s">
        <v>2015</v>
      </c>
      <c r="K14632" s="3" t="s">
        <v>24</v>
      </c>
      <c r="L14632" s="3">
        <v>51.0</v>
      </c>
      <c r="M14632" s="3" t="s">
        <v>30</v>
      </c>
      <c r="N14632" s="3" t="s">
        <v>13402</v>
      </c>
      <c r="O14632" s="3" t="s">
        <v>139</v>
      </c>
      <c r="P14632" s="4">
        <v>27757.0</v>
      </c>
      <c r="Q14632" s="3" t="s">
        <v>216</v>
      </c>
      <c r="S14632" s="3" t="s">
        <v>34</v>
      </c>
    </row>
    <row r="14633">
      <c r="A14633" s="2">
        <v>42318.714907407404</v>
      </c>
      <c r="B14633" s="3">
        <v>32.0</v>
      </c>
      <c r="C14633" s="3" t="s">
        <v>12673</v>
      </c>
      <c r="D14633" s="3">
        <v>59.0</v>
      </c>
      <c r="E14633" s="3" t="s">
        <v>12683</v>
      </c>
      <c r="F14633" s="3">
        <v>6.0</v>
      </c>
      <c r="G14633" s="3">
        <v>9.0</v>
      </c>
      <c r="H14633" s="3" t="s">
        <v>13362</v>
      </c>
      <c r="I14633" s="3" t="s">
        <v>13363</v>
      </c>
      <c r="J14633" s="3" t="s">
        <v>2015</v>
      </c>
      <c r="K14633" s="3" t="s">
        <v>24</v>
      </c>
      <c r="L14633" s="3">
        <v>52.0</v>
      </c>
      <c r="M14633" s="3" t="s">
        <v>25</v>
      </c>
      <c r="N14633" s="3" t="s">
        <v>13403</v>
      </c>
      <c r="O14633" s="3" t="s">
        <v>3245</v>
      </c>
      <c r="P14633" s="4">
        <v>27497.0</v>
      </c>
      <c r="Q14633" s="3" t="s">
        <v>169</v>
      </c>
      <c r="S14633" s="3" t="s">
        <v>34</v>
      </c>
    </row>
    <row r="14634">
      <c r="A14634" s="2">
        <v>42318.714907407404</v>
      </c>
      <c r="B14634" s="3">
        <v>32.0</v>
      </c>
      <c r="C14634" s="3" t="s">
        <v>12673</v>
      </c>
      <c r="D14634" s="3">
        <v>59.0</v>
      </c>
      <c r="E14634" s="3" t="s">
        <v>12683</v>
      </c>
      <c r="F14634" s="3">
        <v>6.0</v>
      </c>
      <c r="G14634" s="3">
        <v>9.0</v>
      </c>
      <c r="H14634" s="3" t="s">
        <v>13362</v>
      </c>
      <c r="I14634" s="3" t="s">
        <v>13363</v>
      </c>
      <c r="J14634" s="3" t="s">
        <v>2015</v>
      </c>
      <c r="K14634" s="3" t="s">
        <v>24</v>
      </c>
      <c r="L14634" s="3">
        <v>53.0</v>
      </c>
      <c r="M14634" s="3" t="s">
        <v>30</v>
      </c>
      <c r="N14634" s="3" t="s">
        <v>13404</v>
      </c>
      <c r="O14634" s="3" t="s">
        <v>198</v>
      </c>
      <c r="P14634" s="4">
        <v>19564.0</v>
      </c>
      <c r="Q14634" s="3" t="s">
        <v>46</v>
      </c>
      <c r="S14634" s="3" t="s">
        <v>34</v>
      </c>
    </row>
    <row r="14635">
      <c r="A14635" s="2">
        <v>42318.714907407404</v>
      </c>
      <c r="B14635" s="3">
        <v>32.0</v>
      </c>
      <c r="C14635" s="3" t="s">
        <v>12673</v>
      </c>
      <c r="D14635" s="3">
        <v>59.0</v>
      </c>
      <c r="E14635" s="3" t="s">
        <v>12683</v>
      </c>
      <c r="F14635" s="3">
        <v>6.0</v>
      </c>
      <c r="G14635" s="3">
        <v>9.0</v>
      </c>
      <c r="H14635" s="3" t="s">
        <v>13362</v>
      </c>
      <c r="I14635" s="3" t="s">
        <v>13363</v>
      </c>
      <c r="J14635" s="3" t="s">
        <v>2015</v>
      </c>
      <c r="K14635" s="3" t="s">
        <v>24</v>
      </c>
      <c r="L14635" s="3">
        <v>54.0</v>
      </c>
      <c r="M14635" s="3" t="s">
        <v>25</v>
      </c>
      <c r="N14635" s="3" t="s">
        <v>13405</v>
      </c>
      <c r="O14635" s="3" t="s">
        <v>580</v>
      </c>
      <c r="P14635" s="4">
        <v>26103.0</v>
      </c>
      <c r="Q14635" s="3" t="s">
        <v>60</v>
      </c>
      <c r="S14635" s="3" t="s">
        <v>34</v>
      </c>
    </row>
    <row r="14636">
      <c r="A14636" s="2">
        <v>42318.714907407404</v>
      </c>
      <c r="B14636" s="3">
        <v>32.0</v>
      </c>
      <c r="C14636" s="3" t="s">
        <v>12673</v>
      </c>
      <c r="D14636" s="3">
        <v>59.0</v>
      </c>
      <c r="E14636" s="3" t="s">
        <v>12683</v>
      </c>
      <c r="F14636" s="3">
        <v>6.0</v>
      </c>
      <c r="G14636" s="3">
        <v>9.0</v>
      </c>
      <c r="H14636" s="3" t="s">
        <v>13362</v>
      </c>
      <c r="I14636" s="3" t="s">
        <v>13363</v>
      </c>
      <c r="J14636" s="3" t="s">
        <v>2015</v>
      </c>
      <c r="K14636" s="3" t="s">
        <v>24</v>
      </c>
      <c r="L14636" s="3">
        <v>55.0</v>
      </c>
      <c r="M14636" s="3" t="s">
        <v>30</v>
      </c>
      <c r="N14636" s="3" t="s">
        <v>1847</v>
      </c>
      <c r="O14636" s="3" t="s">
        <v>960</v>
      </c>
      <c r="P14636" s="4">
        <v>20963.0</v>
      </c>
      <c r="Q14636" s="3" t="s">
        <v>110</v>
      </c>
      <c r="S14636" s="3" t="s">
        <v>34</v>
      </c>
    </row>
    <row r="14637">
      <c r="A14637" s="2">
        <v>42318.714907407404</v>
      </c>
      <c r="B14637" s="3">
        <v>32.0</v>
      </c>
      <c r="C14637" s="3" t="s">
        <v>12673</v>
      </c>
      <c r="D14637" s="3">
        <v>59.0</v>
      </c>
      <c r="E14637" s="3" t="s">
        <v>12683</v>
      </c>
      <c r="F14637" s="3">
        <v>6.0</v>
      </c>
      <c r="G14637" s="3">
        <v>9.0</v>
      </c>
      <c r="H14637" s="3" t="s">
        <v>13362</v>
      </c>
      <c r="I14637" s="3" t="s">
        <v>13363</v>
      </c>
      <c r="J14637" s="3" t="s">
        <v>2015</v>
      </c>
      <c r="K14637" s="3" t="s">
        <v>24</v>
      </c>
      <c r="L14637" s="3">
        <v>56.0</v>
      </c>
      <c r="M14637" s="3" t="s">
        <v>25</v>
      </c>
      <c r="N14637" s="3" t="s">
        <v>13406</v>
      </c>
      <c r="O14637" s="3" t="s">
        <v>251</v>
      </c>
      <c r="P14637" s="4">
        <v>26301.0</v>
      </c>
      <c r="Q14637" s="3" t="s">
        <v>110</v>
      </c>
      <c r="S14637" s="3" t="s">
        <v>34</v>
      </c>
    </row>
    <row r="14638">
      <c r="A14638" s="2">
        <v>42318.714907407404</v>
      </c>
      <c r="B14638" s="3">
        <v>32.0</v>
      </c>
      <c r="C14638" s="3" t="s">
        <v>12673</v>
      </c>
      <c r="D14638" s="3">
        <v>59.0</v>
      </c>
      <c r="E14638" s="3" t="s">
        <v>12683</v>
      </c>
      <c r="F14638" s="3">
        <v>6.0</v>
      </c>
      <c r="G14638" s="3">
        <v>9.0</v>
      </c>
      <c r="H14638" s="3" t="s">
        <v>13362</v>
      </c>
      <c r="I14638" s="3" t="s">
        <v>13363</v>
      </c>
      <c r="J14638" s="3" t="s">
        <v>2015</v>
      </c>
      <c r="K14638" s="3" t="s">
        <v>24</v>
      </c>
      <c r="L14638" s="3">
        <v>57.0</v>
      </c>
      <c r="M14638" s="3" t="s">
        <v>30</v>
      </c>
      <c r="N14638" s="3" t="s">
        <v>13407</v>
      </c>
      <c r="O14638" s="3" t="s">
        <v>139</v>
      </c>
      <c r="P14638" s="4">
        <v>27007.0</v>
      </c>
      <c r="Q14638" s="3" t="s">
        <v>169</v>
      </c>
      <c r="S14638" s="3" t="s">
        <v>34</v>
      </c>
    </row>
    <row r="14639">
      <c r="A14639" s="2">
        <v>42318.714907407404</v>
      </c>
      <c r="B14639" s="3">
        <v>32.0</v>
      </c>
      <c r="C14639" s="3" t="s">
        <v>12673</v>
      </c>
      <c r="D14639" s="3">
        <v>59.0</v>
      </c>
      <c r="E14639" s="3" t="s">
        <v>12683</v>
      </c>
      <c r="F14639" s="3">
        <v>6.0</v>
      </c>
      <c r="G14639" s="3">
        <v>9.0</v>
      </c>
      <c r="H14639" s="3" t="s">
        <v>13362</v>
      </c>
      <c r="I14639" s="3" t="s">
        <v>13363</v>
      </c>
      <c r="J14639" s="3" t="s">
        <v>2015</v>
      </c>
      <c r="K14639" s="3" t="s">
        <v>24</v>
      </c>
      <c r="L14639" s="3">
        <v>58.0</v>
      </c>
      <c r="M14639" s="3" t="s">
        <v>25</v>
      </c>
      <c r="N14639" s="3" t="s">
        <v>13408</v>
      </c>
      <c r="O14639" s="3" t="s">
        <v>246</v>
      </c>
      <c r="P14639" s="4">
        <v>33310.0</v>
      </c>
      <c r="Q14639" s="3" t="s">
        <v>189</v>
      </c>
      <c r="S14639" s="3" t="s">
        <v>34</v>
      </c>
    </row>
    <row r="14640">
      <c r="A14640" s="2">
        <v>42318.714907407404</v>
      </c>
      <c r="B14640" s="3">
        <v>32.0</v>
      </c>
      <c r="C14640" s="3" t="s">
        <v>12673</v>
      </c>
      <c r="D14640" s="3">
        <v>59.0</v>
      </c>
      <c r="E14640" s="3" t="s">
        <v>12683</v>
      </c>
      <c r="F14640" s="3">
        <v>6.0</v>
      </c>
      <c r="G14640" s="3">
        <v>9.0</v>
      </c>
      <c r="H14640" s="3" t="s">
        <v>13362</v>
      </c>
      <c r="I14640" s="3" t="s">
        <v>13363</v>
      </c>
      <c r="J14640" s="3" t="s">
        <v>2015</v>
      </c>
      <c r="K14640" s="3" t="s">
        <v>24</v>
      </c>
      <c r="L14640" s="3">
        <v>59.0</v>
      </c>
      <c r="M14640" s="3" t="s">
        <v>30</v>
      </c>
      <c r="N14640" s="3" t="s">
        <v>3063</v>
      </c>
      <c r="O14640" s="3" t="s">
        <v>2285</v>
      </c>
      <c r="P14640" s="4">
        <v>16667.0</v>
      </c>
      <c r="Q14640" s="3" t="s">
        <v>49</v>
      </c>
      <c r="S14640" s="3" t="s">
        <v>34</v>
      </c>
    </row>
    <row r="14641">
      <c r="A14641" s="2">
        <v>42318.714907407404</v>
      </c>
      <c r="B14641" s="3">
        <v>32.0</v>
      </c>
      <c r="C14641" s="3" t="s">
        <v>12673</v>
      </c>
      <c r="D14641" s="3">
        <v>59.0</v>
      </c>
      <c r="E14641" s="3" t="s">
        <v>12683</v>
      </c>
      <c r="F14641" s="3">
        <v>6.0</v>
      </c>
      <c r="G14641" s="3">
        <v>9.0</v>
      </c>
      <c r="H14641" s="3" t="s">
        <v>13362</v>
      </c>
      <c r="I14641" s="3" t="s">
        <v>13363</v>
      </c>
      <c r="J14641" s="3" t="s">
        <v>2015</v>
      </c>
      <c r="K14641" s="3" t="s">
        <v>24</v>
      </c>
      <c r="L14641" s="3">
        <v>60.0</v>
      </c>
      <c r="M14641" s="3" t="s">
        <v>25</v>
      </c>
      <c r="N14641" s="3" t="s">
        <v>7528</v>
      </c>
      <c r="O14641" s="3" t="s">
        <v>257</v>
      </c>
      <c r="P14641" s="4">
        <v>25442.0</v>
      </c>
      <c r="Q14641" s="3" t="s">
        <v>72</v>
      </c>
      <c r="S14641" s="3" t="s">
        <v>34</v>
      </c>
    </row>
    <row r="14642">
      <c r="A14642" s="2">
        <v>42318.714907407404</v>
      </c>
      <c r="B14642" s="3">
        <v>32.0</v>
      </c>
      <c r="C14642" s="3" t="s">
        <v>12673</v>
      </c>
      <c r="D14642" s="3">
        <v>59.0</v>
      </c>
      <c r="E14642" s="3" t="s">
        <v>12683</v>
      </c>
      <c r="F14642" s="3">
        <v>6.0</v>
      </c>
      <c r="G14642" s="3">
        <v>9.0</v>
      </c>
      <c r="H14642" s="3" t="s">
        <v>13362</v>
      </c>
      <c r="I14642" s="3" t="s">
        <v>13363</v>
      </c>
      <c r="J14642" s="3" t="s">
        <v>2015</v>
      </c>
      <c r="K14642" s="3" t="s">
        <v>24</v>
      </c>
      <c r="L14642" s="3">
        <v>61.0</v>
      </c>
      <c r="M14642" s="3" t="s">
        <v>30</v>
      </c>
      <c r="N14642" s="3" t="s">
        <v>13409</v>
      </c>
      <c r="O14642" s="3" t="s">
        <v>694</v>
      </c>
      <c r="P14642" s="4">
        <v>29577.0</v>
      </c>
      <c r="Q14642" s="3" t="s">
        <v>216</v>
      </c>
      <c r="S14642" s="3" t="s">
        <v>34</v>
      </c>
    </row>
    <row r="14643">
      <c r="A14643" s="2">
        <v>42318.714907407404</v>
      </c>
      <c r="B14643" s="3">
        <v>32.0</v>
      </c>
      <c r="C14643" s="3" t="s">
        <v>12673</v>
      </c>
      <c r="D14643" s="3">
        <v>59.0</v>
      </c>
      <c r="E14643" s="3" t="s">
        <v>12683</v>
      </c>
      <c r="F14643" s="3">
        <v>6.0</v>
      </c>
      <c r="G14643" s="3">
        <v>9.0</v>
      </c>
      <c r="H14643" s="3" t="s">
        <v>13362</v>
      </c>
      <c r="I14643" s="3" t="s">
        <v>13363</v>
      </c>
      <c r="J14643" s="3" t="s">
        <v>2015</v>
      </c>
      <c r="K14643" s="3" t="s">
        <v>24</v>
      </c>
      <c r="L14643" s="3">
        <v>62.0</v>
      </c>
      <c r="M14643" s="3" t="s">
        <v>25</v>
      </c>
      <c r="N14643" s="3" t="s">
        <v>12052</v>
      </c>
      <c r="O14643" s="3" t="s">
        <v>168</v>
      </c>
      <c r="P14643" s="4">
        <v>18029.0</v>
      </c>
      <c r="Q14643" s="3" t="s">
        <v>49</v>
      </c>
      <c r="S14643" s="3" t="s">
        <v>34</v>
      </c>
    </row>
    <row r="14644">
      <c r="A14644" s="2">
        <v>42318.714907407404</v>
      </c>
      <c r="B14644" s="3">
        <v>32.0</v>
      </c>
      <c r="C14644" s="3" t="s">
        <v>12673</v>
      </c>
      <c r="D14644" s="3">
        <v>59.0</v>
      </c>
      <c r="E14644" s="3" t="s">
        <v>12683</v>
      </c>
      <c r="F14644" s="3">
        <v>6.0</v>
      </c>
      <c r="G14644" s="3">
        <v>9.0</v>
      </c>
      <c r="H14644" s="3" t="s">
        <v>13362</v>
      </c>
      <c r="I14644" s="3" t="s">
        <v>13363</v>
      </c>
      <c r="J14644" s="3" t="s">
        <v>2015</v>
      </c>
      <c r="K14644" s="3" t="s">
        <v>24</v>
      </c>
      <c r="L14644" s="3">
        <v>63.0</v>
      </c>
      <c r="M14644" s="3" t="s">
        <v>30</v>
      </c>
      <c r="N14644" s="3" t="s">
        <v>13410</v>
      </c>
      <c r="O14644" s="3" t="s">
        <v>13411</v>
      </c>
      <c r="P14644" s="4">
        <v>27907.0</v>
      </c>
      <c r="Q14644" s="3" t="s">
        <v>712</v>
      </c>
      <c r="S14644" s="3" t="s">
        <v>34</v>
      </c>
    </row>
    <row r="14645">
      <c r="A14645" s="2">
        <v>42318.714907407404</v>
      </c>
      <c r="B14645" s="3">
        <v>32.0</v>
      </c>
      <c r="C14645" s="3" t="s">
        <v>12673</v>
      </c>
      <c r="D14645" s="3">
        <v>59.0</v>
      </c>
      <c r="E14645" s="3" t="s">
        <v>12683</v>
      </c>
      <c r="F14645" s="3">
        <v>6.0</v>
      </c>
      <c r="G14645" s="3">
        <v>9.0</v>
      </c>
      <c r="H14645" s="3" t="s">
        <v>13362</v>
      </c>
      <c r="I14645" s="3" t="s">
        <v>13363</v>
      </c>
      <c r="J14645" s="3" t="s">
        <v>2015</v>
      </c>
      <c r="K14645" s="3" t="s">
        <v>24</v>
      </c>
      <c r="L14645" s="3">
        <v>64.0</v>
      </c>
      <c r="M14645" s="3" t="s">
        <v>25</v>
      </c>
      <c r="N14645" s="3" t="s">
        <v>13412</v>
      </c>
      <c r="O14645" s="3" t="s">
        <v>91</v>
      </c>
      <c r="P14645" s="4">
        <v>20063.0</v>
      </c>
      <c r="Q14645" s="3" t="s">
        <v>96</v>
      </c>
      <c r="S14645" s="3" t="s">
        <v>34</v>
      </c>
    </row>
    <row r="14646">
      <c r="A14646" s="2">
        <v>42318.714907407404</v>
      </c>
      <c r="B14646" s="3">
        <v>32.0</v>
      </c>
      <c r="C14646" s="3" t="s">
        <v>12673</v>
      </c>
      <c r="D14646" s="3">
        <v>59.0</v>
      </c>
      <c r="E14646" s="3" t="s">
        <v>12683</v>
      </c>
      <c r="F14646" s="3">
        <v>6.0</v>
      </c>
      <c r="G14646" s="3">
        <v>9.0</v>
      </c>
      <c r="H14646" s="3" t="s">
        <v>13362</v>
      </c>
      <c r="I14646" s="3" t="s">
        <v>13363</v>
      </c>
      <c r="J14646" s="3" t="s">
        <v>2015</v>
      </c>
      <c r="K14646" s="3" t="s">
        <v>24</v>
      </c>
      <c r="L14646" s="3">
        <v>65.0</v>
      </c>
      <c r="M14646" s="3" t="s">
        <v>30</v>
      </c>
      <c r="N14646" s="3" t="s">
        <v>13413</v>
      </c>
      <c r="O14646" s="3" t="s">
        <v>102</v>
      </c>
      <c r="P14646" s="4">
        <v>23158.0</v>
      </c>
      <c r="Q14646" s="3" t="s">
        <v>205</v>
      </c>
      <c r="S14646" s="3" t="s">
        <v>34</v>
      </c>
    </row>
    <row r="14647">
      <c r="A14647" s="2">
        <v>42318.714907407404</v>
      </c>
      <c r="B14647" s="3">
        <v>32.0</v>
      </c>
      <c r="C14647" s="3" t="s">
        <v>12673</v>
      </c>
      <c r="D14647" s="3">
        <v>59.0</v>
      </c>
      <c r="E14647" s="3" t="s">
        <v>12683</v>
      </c>
      <c r="F14647" s="3">
        <v>6.0</v>
      </c>
      <c r="G14647" s="3">
        <v>9.0</v>
      </c>
      <c r="H14647" s="3" t="s">
        <v>13362</v>
      </c>
      <c r="I14647" s="3" t="s">
        <v>13363</v>
      </c>
      <c r="J14647" s="3" t="s">
        <v>2015</v>
      </c>
      <c r="K14647" s="3" t="s">
        <v>24</v>
      </c>
      <c r="L14647" s="3">
        <v>66.0</v>
      </c>
      <c r="M14647" s="3" t="s">
        <v>25</v>
      </c>
      <c r="N14647" s="3" t="s">
        <v>7377</v>
      </c>
      <c r="O14647" s="3" t="s">
        <v>3134</v>
      </c>
      <c r="P14647" s="4">
        <v>18414.0</v>
      </c>
      <c r="Q14647" s="3" t="s">
        <v>117</v>
      </c>
      <c r="R14647" s="3" t="s">
        <v>1030</v>
      </c>
      <c r="S14647" s="3" t="s">
        <v>34</v>
      </c>
    </row>
    <row r="14648">
      <c r="A14648" s="2">
        <v>42318.714907407404</v>
      </c>
      <c r="B14648" s="3">
        <v>32.0</v>
      </c>
      <c r="C14648" s="3" t="s">
        <v>12673</v>
      </c>
      <c r="D14648" s="3">
        <v>59.0</v>
      </c>
      <c r="E14648" s="3" t="s">
        <v>12683</v>
      </c>
      <c r="F14648" s="3">
        <v>6.0</v>
      </c>
      <c r="G14648" s="3">
        <v>9.0</v>
      </c>
      <c r="H14648" s="3" t="s">
        <v>13362</v>
      </c>
      <c r="I14648" s="3" t="s">
        <v>13363</v>
      </c>
      <c r="J14648" s="3" t="s">
        <v>2015</v>
      </c>
      <c r="K14648" s="3" t="s">
        <v>24</v>
      </c>
      <c r="L14648" s="3">
        <v>67.0</v>
      </c>
      <c r="M14648" s="3" t="s">
        <v>30</v>
      </c>
      <c r="N14648" s="3" t="s">
        <v>13414</v>
      </c>
      <c r="O14648" s="3" t="s">
        <v>368</v>
      </c>
      <c r="P14648" s="4">
        <v>18394.0</v>
      </c>
      <c r="Q14648" s="3" t="s">
        <v>113</v>
      </c>
      <c r="S14648" s="3" t="s">
        <v>34</v>
      </c>
    </row>
    <row r="14649">
      <c r="A14649" s="2">
        <v>42318.714907407404</v>
      </c>
      <c r="B14649" s="3">
        <v>32.0</v>
      </c>
      <c r="C14649" s="3" t="s">
        <v>12673</v>
      </c>
      <c r="D14649" s="3">
        <v>59.0</v>
      </c>
      <c r="E14649" s="3" t="s">
        <v>12683</v>
      </c>
      <c r="F14649" s="3">
        <v>6.0</v>
      </c>
      <c r="G14649" s="3">
        <v>9.0</v>
      </c>
      <c r="H14649" s="3" t="s">
        <v>13362</v>
      </c>
      <c r="I14649" s="3" t="s">
        <v>13363</v>
      </c>
      <c r="J14649" s="3" t="s">
        <v>2015</v>
      </c>
      <c r="K14649" s="3" t="s">
        <v>24</v>
      </c>
      <c r="L14649" s="3">
        <v>68.0</v>
      </c>
      <c r="M14649" s="3" t="s">
        <v>25</v>
      </c>
      <c r="N14649" s="3" t="s">
        <v>13415</v>
      </c>
      <c r="O14649" s="3" t="s">
        <v>315</v>
      </c>
      <c r="P14649" s="4">
        <v>24978.0</v>
      </c>
      <c r="Q14649" s="3" t="s">
        <v>110</v>
      </c>
      <c r="S14649" s="3" t="s">
        <v>34</v>
      </c>
    </row>
    <row r="14650">
      <c r="A14650" s="2">
        <v>42318.714907407404</v>
      </c>
      <c r="B14650" s="3">
        <v>32.0</v>
      </c>
      <c r="C14650" s="3" t="s">
        <v>12673</v>
      </c>
      <c r="D14650" s="3">
        <v>59.0</v>
      </c>
      <c r="E14650" s="3" t="s">
        <v>12683</v>
      </c>
      <c r="F14650" s="3">
        <v>6.0</v>
      </c>
      <c r="G14650" s="3">
        <v>9.0</v>
      </c>
      <c r="H14650" s="3" t="s">
        <v>13362</v>
      </c>
      <c r="I14650" s="3" t="s">
        <v>13363</v>
      </c>
      <c r="J14650" s="3" t="s">
        <v>2015</v>
      </c>
      <c r="K14650" s="3" t="s">
        <v>24</v>
      </c>
      <c r="L14650" s="3">
        <v>69.0</v>
      </c>
      <c r="M14650" s="3" t="s">
        <v>30</v>
      </c>
      <c r="N14650" s="3" t="s">
        <v>3246</v>
      </c>
      <c r="O14650" s="3" t="s">
        <v>946</v>
      </c>
      <c r="P14650" s="4">
        <v>29704.0</v>
      </c>
      <c r="Q14650" s="3" t="s">
        <v>37</v>
      </c>
      <c r="S14650" s="3" t="s">
        <v>34</v>
      </c>
    </row>
    <row r="14651">
      <c r="A14651" s="2">
        <v>42318.714907407404</v>
      </c>
      <c r="B14651" s="3">
        <v>32.0</v>
      </c>
      <c r="C14651" s="3" t="s">
        <v>12673</v>
      </c>
      <c r="D14651" s="3">
        <v>59.0</v>
      </c>
      <c r="E14651" s="3" t="s">
        <v>12683</v>
      </c>
      <c r="F14651" s="3">
        <v>6.0</v>
      </c>
      <c r="G14651" s="3">
        <v>9.0</v>
      </c>
      <c r="H14651" s="3" t="s">
        <v>13362</v>
      </c>
      <c r="I14651" s="3" t="s">
        <v>13363</v>
      </c>
      <c r="J14651" s="3" t="s">
        <v>2015</v>
      </c>
      <c r="K14651" s="3" t="s">
        <v>24</v>
      </c>
      <c r="L14651" s="3">
        <v>70.0</v>
      </c>
      <c r="M14651" s="3" t="s">
        <v>25</v>
      </c>
      <c r="N14651" s="3" t="s">
        <v>6176</v>
      </c>
      <c r="O14651" s="3" t="s">
        <v>74</v>
      </c>
      <c r="P14651" s="4">
        <v>23149.0</v>
      </c>
      <c r="Q14651" s="3" t="s">
        <v>37</v>
      </c>
      <c r="S14651" s="3" t="s">
        <v>34</v>
      </c>
    </row>
    <row r="14652">
      <c r="A14652" s="2">
        <v>42318.714907407404</v>
      </c>
      <c r="B14652" s="3">
        <v>32.0</v>
      </c>
      <c r="C14652" s="3" t="s">
        <v>12673</v>
      </c>
      <c r="D14652" s="3">
        <v>59.0</v>
      </c>
      <c r="E14652" s="3" t="s">
        <v>12683</v>
      </c>
      <c r="F14652" s="3">
        <v>6.0</v>
      </c>
      <c r="G14652" s="3">
        <v>9.0</v>
      </c>
      <c r="H14652" s="3" t="s">
        <v>13362</v>
      </c>
      <c r="I14652" s="3" t="s">
        <v>13363</v>
      </c>
      <c r="J14652" s="3" t="s">
        <v>2015</v>
      </c>
      <c r="K14652" s="3" t="s">
        <v>24</v>
      </c>
      <c r="L14652" s="3">
        <v>71.0</v>
      </c>
      <c r="M14652" s="3" t="s">
        <v>30</v>
      </c>
      <c r="N14652" s="3" t="s">
        <v>13416</v>
      </c>
      <c r="O14652" s="3" t="s">
        <v>13417</v>
      </c>
      <c r="P14652" s="4">
        <v>27229.0</v>
      </c>
      <c r="Q14652" s="3" t="s">
        <v>169</v>
      </c>
      <c r="S14652" s="3" t="s">
        <v>34</v>
      </c>
    </row>
    <row r="14653">
      <c r="A14653" s="2">
        <v>42318.714907407404</v>
      </c>
      <c r="B14653" s="3">
        <v>32.0</v>
      </c>
      <c r="C14653" s="3" t="s">
        <v>12673</v>
      </c>
      <c r="D14653" s="3">
        <v>59.0</v>
      </c>
      <c r="E14653" s="3" t="s">
        <v>12683</v>
      </c>
      <c r="F14653" s="3">
        <v>6.0</v>
      </c>
      <c r="G14653" s="3">
        <v>9.0</v>
      </c>
      <c r="H14653" s="3" t="s">
        <v>13362</v>
      </c>
      <c r="I14653" s="3" t="s">
        <v>13363</v>
      </c>
      <c r="J14653" s="3" t="s">
        <v>2015</v>
      </c>
      <c r="K14653" s="3" t="s">
        <v>24</v>
      </c>
      <c r="L14653" s="3">
        <v>72.0</v>
      </c>
      <c r="M14653" s="3" t="s">
        <v>25</v>
      </c>
      <c r="N14653" s="3" t="s">
        <v>4144</v>
      </c>
      <c r="O14653" s="3" t="s">
        <v>2301</v>
      </c>
      <c r="P14653" s="4">
        <v>25371.0</v>
      </c>
      <c r="Q14653" s="3" t="s">
        <v>528</v>
      </c>
      <c r="S14653" s="3" t="s">
        <v>34</v>
      </c>
    </row>
    <row r="14654">
      <c r="A14654" s="2">
        <v>42318.714907407404</v>
      </c>
      <c r="B14654" s="3">
        <v>32.0</v>
      </c>
      <c r="C14654" s="3" t="s">
        <v>12673</v>
      </c>
      <c r="D14654" s="3">
        <v>59.0</v>
      </c>
      <c r="E14654" s="3" t="s">
        <v>12683</v>
      </c>
      <c r="F14654" s="3">
        <v>6.0</v>
      </c>
      <c r="G14654" s="3">
        <v>9.0</v>
      </c>
      <c r="H14654" s="3" t="s">
        <v>13362</v>
      </c>
      <c r="I14654" s="3" t="s">
        <v>13363</v>
      </c>
      <c r="J14654" s="3" t="s">
        <v>2015</v>
      </c>
      <c r="K14654" s="3" t="s">
        <v>24</v>
      </c>
      <c r="L14654" s="3">
        <v>73.0</v>
      </c>
      <c r="M14654" s="3" t="s">
        <v>30</v>
      </c>
      <c r="N14654" s="3" t="s">
        <v>13418</v>
      </c>
      <c r="O14654" s="3" t="s">
        <v>368</v>
      </c>
      <c r="P14654" s="4">
        <v>25878.0</v>
      </c>
      <c r="Q14654" s="3" t="s">
        <v>110</v>
      </c>
      <c r="S14654" s="3" t="s">
        <v>34</v>
      </c>
    </row>
    <row r="14655">
      <c r="A14655" s="2">
        <v>42318.714907407404</v>
      </c>
      <c r="B14655" s="3">
        <v>32.0</v>
      </c>
      <c r="C14655" s="3" t="s">
        <v>12673</v>
      </c>
      <c r="D14655" s="3">
        <v>59.0</v>
      </c>
      <c r="E14655" s="3" t="s">
        <v>12683</v>
      </c>
      <c r="F14655" s="3">
        <v>6.0</v>
      </c>
      <c r="G14655" s="3">
        <v>9.0</v>
      </c>
      <c r="H14655" s="3" t="s">
        <v>13362</v>
      </c>
      <c r="I14655" s="3" t="s">
        <v>13363</v>
      </c>
      <c r="J14655" s="3" t="s">
        <v>2015</v>
      </c>
      <c r="K14655" s="3" t="s">
        <v>24</v>
      </c>
      <c r="L14655" s="3">
        <v>74.0</v>
      </c>
      <c r="M14655" s="3" t="s">
        <v>25</v>
      </c>
      <c r="N14655" s="3" t="s">
        <v>13419</v>
      </c>
      <c r="O14655" s="3" t="s">
        <v>753</v>
      </c>
      <c r="P14655" s="4">
        <v>21315.0</v>
      </c>
      <c r="Q14655" s="3" t="s">
        <v>55</v>
      </c>
      <c r="R14655" s="3" t="s">
        <v>1030</v>
      </c>
      <c r="S14655" s="3" t="s">
        <v>34</v>
      </c>
    </row>
    <row r="14656">
      <c r="A14656" s="2">
        <v>42318.714907407404</v>
      </c>
      <c r="B14656" s="3">
        <v>32.0</v>
      </c>
      <c r="C14656" s="3" t="s">
        <v>12673</v>
      </c>
      <c r="D14656" s="3">
        <v>59.0</v>
      </c>
      <c r="E14656" s="3" t="s">
        <v>12683</v>
      </c>
      <c r="F14656" s="3">
        <v>6.0</v>
      </c>
      <c r="G14656" s="3">
        <v>9.0</v>
      </c>
      <c r="H14656" s="3" t="s">
        <v>13362</v>
      </c>
      <c r="I14656" s="3" t="s">
        <v>13363</v>
      </c>
      <c r="J14656" s="3" t="s">
        <v>2015</v>
      </c>
      <c r="K14656" s="3" t="s">
        <v>24</v>
      </c>
      <c r="L14656" s="3">
        <v>75.0</v>
      </c>
      <c r="M14656" s="3" t="s">
        <v>30</v>
      </c>
      <c r="N14656" s="3" t="s">
        <v>4934</v>
      </c>
      <c r="O14656" s="3" t="s">
        <v>13420</v>
      </c>
      <c r="P14656" s="4">
        <v>22647.0</v>
      </c>
      <c r="Q14656" s="3" t="s">
        <v>110</v>
      </c>
      <c r="S14656" s="3" t="s">
        <v>34</v>
      </c>
    </row>
    <row r="14657">
      <c r="A14657" s="2">
        <v>42318.714907407404</v>
      </c>
      <c r="B14657" s="3">
        <v>32.0</v>
      </c>
      <c r="C14657" s="3" t="s">
        <v>12673</v>
      </c>
      <c r="D14657" s="3">
        <v>59.0</v>
      </c>
      <c r="E14657" s="3" t="s">
        <v>12683</v>
      </c>
      <c r="F14657" s="3">
        <v>6.0</v>
      </c>
      <c r="G14657" s="3">
        <v>9.0</v>
      </c>
      <c r="H14657" s="3" t="s">
        <v>13362</v>
      </c>
      <c r="I14657" s="3" t="s">
        <v>13363</v>
      </c>
      <c r="J14657" s="3" t="s">
        <v>2015</v>
      </c>
      <c r="K14657" s="3" t="s">
        <v>24</v>
      </c>
      <c r="L14657" s="3">
        <v>76.0</v>
      </c>
      <c r="M14657" s="3" t="s">
        <v>25</v>
      </c>
      <c r="N14657" s="3" t="s">
        <v>208</v>
      </c>
      <c r="O14657" s="3" t="s">
        <v>7943</v>
      </c>
      <c r="P14657" s="4">
        <v>18728.0</v>
      </c>
      <c r="Q14657" s="3" t="s">
        <v>86</v>
      </c>
      <c r="R14657" s="3" t="s">
        <v>1017</v>
      </c>
      <c r="S14657" s="3" t="s">
        <v>34</v>
      </c>
    </row>
    <row r="14658">
      <c r="A14658" s="2">
        <v>42318.714907407404</v>
      </c>
      <c r="B14658" s="3">
        <v>32.0</v>
      </c>
      <c r="C14658" s="3" t="s">
        <v>12673</v>
      </c>
      <c r="D14658" s="3">
        <v>60.0</v>
      </c>
      <c r="E14658" s="3" t="s">
        <v>12740</v>
      </c>
      <c r="F14658" s="3">
        <v>6.0</v>
      </c>
      <c r="G14658" s="3">
        <v>9.0</v>
      </c>
      <c r="H14658" s="3" t="s">
        <v>13362</v>
      </c>
      <c r="I14658" s="3" t="s">
        <v>13363</v>
      </c>
      <c r="J14658" s="3" t="s">
        <v>2015</v>
      </c>
      <c r="K14658" s="3" t="s">
        <v>24</v>
      </c>
      <c r="L14658" s="3">
        <v>1.0</v>
      </c>
      <c r="M14658" s="3" t="s">
        <v>25</v>
      </c>
      <c r="N14658" s="3" t="s">
        <v>13421</v>
      </c>
      <c r="O14658" s="3" t="s">
        <v>371</v>
      </c>
      <c r="P14658" s="4">
        <v>20483.0</v>
      </c>
      <c r="Q14658" s="3" t="s">
        <v>153</v>
      </c>
      <c r="R14658" s="3" t="s">
        <v>1030</v>
      </c>
      <c r="S14658" s="3" t="s">
        <v>34</v>
      </c>
    </row>
    <row r="14659">
      <c r="A14659" s="2">
        <v>42318.714907407404</v>
      </c>
      <c r="B14659" s="3">
        <v>32.0</v>
      </c>
      <c r="C14659" s="3" t="s">
        <v>12673</v>
      </c>
      <c r="D14659" s="3">
        <v>60.0</v>
      </c>
      <c r="E14659" s="3" t="s">
        <v>12740</v>
      </c>
      <c r="F14659" s="3">
        <v>6.0</v>
      </c>
      <c r="G14659" s="3">
        <v>9.0</v>
      </c>
      <c r="H14659" s="3" t="s">
        <v>13362</v>
      </c>
      <c r="I14659" s="3" t="s">
        <v>13363</v>
      </c>
      <c r="J14659" s="3" t="s">
        <v>2015</v>
      </c>
      <c r="K14659" s="3" t="s">
        <v>24</v>
      </c>
      <c r="L14659" s="3">
        <v>2.0</v>
      </c>
      <c r="M14659" s="3" t="s">
        <v>30</v>
      </c>
      <c r="N14659" s="3" t="s">
        <v>13422</v>
      </c>
      <c r="O14659" s="3" t="s">
        <v>677</v>
      </c>
      <c r="P14659" s="4">
        <v>22857.0</v>
      </c>
      <c r="Q14659" s="3" t="s">
        <v>153</v>
      </c>
      <c r="S14659" s="3" t="s">
        <v>34</v>
      </c>
    </row>
    <row r="14660">
      <c r="A14660" s="2">
        <v>42318.714907407404</v>
      </c>
      <c r="B14660" s="3">
        <v>32.0</v>
      </c>
      <c r="C14660" s="3" t="s">
        <v>12673</v>
      </c>
      <c r="D14660" s="3">
        <v>60.0</v>
      </c>
      <c r="E14660" s="3" t="s">
        <v>12740</v>
      </c>
      <c r="F14660" s="3">
        <v>6.0</v>
      </c>
      <c r="G14660" s="3">
        <v>9.0</v>
      </c>
      <c r="H14660" s="3" t="s">
        <v>13362</v>
      </c>
      <c r="I14660" s="3" t="s">
        <v>13363</v>
      </c>
      <c r="J14660" s="3" t="s">
        <v>2015</v>
      </c>
      <c r="K14660" s="3" t="s">
        <v>24</v>
      </c>
      <c r="L14660" s="3">
        <v>3.0</v>
      </c>
      <c r="M14660" s="3" t="s">
        <v>25</v>
      </c>
      <c r="N14660" s="3" t="s">
        <v>13423</v>
      </c>
      <c r="O14660" s="3" t="s">
        <v>213</v>
      </c>
      <c r="P14660" s="4">
        <v>17563.0</v>
      </c>
      <c r="Q14660" s="3" t="s">
        <v>96</v>
      </c>
      <c r="S14660" s="3" t="s">
        <v>34</v>
      </c>
    </row>
    <row r="14661">
      <c r="A14661" s="2">
        <v>42318.714907407404</v>
      </c>
      <c r="B14661" s="3">
        <v>32.0</v>
      </c>
      <c r="C14661" s="3" t="s">
        <v>12673</v>
      </c>
      <c r="D14661" s="3">
        <v>60.0</v>
      </c>
      <c r="E14661" s="3" t="s">
        <v>12740</v>
      </c>
      <c r="F14661" s="3">
        <v>6.0</v>
      </c>
      <c r="G14661" s="3">
        <v>9.0</v>
      </c>
      <c r="H14661" s="3" t="s">
        <v>13362</v>
      </c>
      <c r="I14661" s="3" t="s">
        <v>13363</v>
      </c>
      <c r="J14661" s="3" t="s">
        <v>2015</v>
      </c>
      <c r="K14661" s="3" t="s">
        <v>24</v>
      </c>
      <c r="L14661" s="3">
        <v>4.0</v>
      </c>
      <c r="M14661" s="3" t="s">
        <v>30</v>
      </c>
      <c r="N14661" s="3" t="s">
        <v>1046</v>
      </c>
      <c r="O14661" s="3" t="s">
        <v>13424</v>
      </c>
      <c r="P14661" s="4">
        <v>25774.0</v>
      </c>
      <c r="Q14661" s="3" t="s">
        <v>418</v>
      </c>
      <c r="S14661" s="3" t="s">
        <v>29</v>
      </c>
    </row>
    <row r="14662">
      <c r="A14662" s="2">
        <v>42318.714907407404</v>
      </c>
      <c r="B14662" s="3">
        <v>32.0</v>
      </c>
      <c r="C14662" s="3" t="s">
        <v>12673</v>
      </c>
      <c r="D14662" s="3">
        <v>60.0</v>
      </c>
      <c r="E14662" s="3" t="s">
        <v>12740</v>
      </c>
      <c r="F14662" s="3">
        <v>6.0</v>
      </c>
      <c r="G14662" s="3">
        <v>9.0</v>
      </c>
      <c r="H14662" s="3" t="s">
        <v>13362</v>
      </c>
      <c r="I14662" s="3" t="s">
        <v>13363</v>
      </c>
      <c r="J14662" s="3" t="s">
        <v>2015</v>
      </c>
      <c r="K14662" s="3" t="s">
        <v>24</v>
      </c>
      <c r="L14662" s="3">
        <v>5.0</v>
      </c>
      <c r="M14662" s="3" t="s">
        <v>25</v>
      </c>
      <c r="N14662" s="3" t="s">
        <v>13425</v>
      </c>
      <c r="O14662" s="3" t="s">
        <v>200</v>
      </c>
      <c r="P14662" s="4">
        <v>31314.0</v>
      </c>
      <c r="Q14662" s="3" t="s">
        <v>110</v>
      </c>
      <c r="S14662" s="3" t="s">
        <v>34</v>
      </c>
    </row>
    <row r="14663">
      <c r="A14663" s="2">
        <v>42318.714907407404</v>
      </c>
      <c r="B14663" s="3">
        <v>32.0</v>
      </c>
      <c r="C14663" s="3" t="s">
        <v>12673</v>
      </c>
      <c r="D14663" s="3">
        <v>60.0</v>
      </c>
      <c r="E14663" s="3" t="s">
        <v>12740</v>
      </c>
      <c r="F14663" s="3">
        <v>6.0</v>
      </c>
      <c r="G14663" s="3">
        <v>9.0</v>
      </c>
      <c r="H14663" s="3" t="s">
        <v>13362</v>
      </c>
      <c r="I14663" s="3" t="s">
        <v>13363</v>
      </c>
      <c r="J14663" s="3" t="s">
        <v>2015</v>
      </c>
      <c r="K14663" s="3" t="s">
        <v>24</v>
      </c>
      <c r="L14663" s="3">
        <v>6.0</v>
      </c>
      <c r="M14663" s="3" t="s">
        <v>30</v>
      </c>
      <c r="N14663" s="3" t="s">
        <v>13426</v>
      </c>
      <c r="O14663" s="3" t="s">
        <v>13427</v>
      </c>
      <c r="P14663" s="4">
        <v>34039.0</v>
      </c>
      <c r="Q14663" s="3" t="s">
        <v>191</v>
      </c>
      <c r="S14663" s="3" t="s">
        <v>34</v>
      </c>
    </row>
    <row r="14664">
      <c r="A14664" s="2">
        <v>42318.714907407404</v>
      </c>
      <c r="B14664" s="3">
        <v>32.0</v>
      </c>
      <c r="C14664" s="3" t="s">
        <v>12673</v>
      </c>
      <c r="D14664" s="3">
        <v>60.0</v>
      </c>
      <c r="E14664" s="3" t="s">
        <v>12740</v>
      </c>
      <c r="F14664" s="3">
        <v>6.0</v>
      </c>
      <c r="G14664" s="3">
        <v>9.0</v>
      </c>
      <c r="H14664" s="3" t="s">
        <v>13362</v>
      </c>
      <c r="I14664" s="3" t="s">
        <v>13363</v>
      </c>
      <c r="J14664" s="3" t="s">
        <v>2015</v>
      </c>
      <c r="K14664" s="3" t="s">
        <v>24</v>
      </c>
      <c r="L14664" s="3">
        <v>7.0</v>
      </c>
      <c r="M14664" s="3" t="s">
        <v>25</v>
      </c>
      <c r="N14664" s="3" t="s">
        <v>13146</v>
      </c>
      <c r="O14664" s="3" t="s">
        <v>109</v>
      </c>
      <c r="P14664" s="4">
        <v>20215.0</v>
      </c>
      <c r="Q14664" s="3" t="s">
        <v>33</v>
      </c>
      <c r="S14664" s="3" t="s">
        <v>34</v>
      </c>
    </row>
    <row r="14665">
      <c r="A14665" s="2">
        <v>42318.714907407404</v>
      </c>
      <c r="B14665" s="3">
        <v>32.0</v>
      </c>
      <c r="C14665" s="3" t="s">
        <v>12673</v>
      </c>
      <c r="D14665" s="3">
        <v>60.0</v>
      </c>
      <c r="E14665" s="3" t="s">
        <v>12740</v>
      </c>
      <c r="F14665" s="3">
        <v>6.0</v>
      </c>
      <c r="G14665" s="3">
        <v>9.0</v>
      </c>
      <c r="H14665" s="3" t="s">
        <v>13362</v>
      </c>
      <c r="I14665" s="3" t="s">
        <v>13363</v>
      </c>
      <c r="J14665" s="3" t="s">
        <v>2015</v>
      </c>
      <c r="K14665" s="3" t="s">
        <v>24</v>
      </c>
      <c r="L14665" s="3">
        <v>8.0</v>
      </c>
      <c r="M14665" s="3" t="s">
        <v>30</v>
      </c>
      <c r="N14665" s="3" t="s">
        <v>4663</v>
      </c>
      <c r="O14665" s="3" t="s">
        <v>283</v>
      </c>
      <c r="P14665" s="4">
        <v>29436.0</v>
      </c>
      <c r="Q14665" s="3" t="s">
        <v>169</v>
      </c>
      <c r="S14665" s="3" t="s">
        <v>34</v>
      </c>
    </row>
    <row r="14666">
      <c r="A14666" s="2">
        <v>42318.714907407404</v>
      </c>
      <c r="B14666" s="3">
        <v>32.0</v>
      </c>
      <c r="C14666" s="3" t="s">
        <v>12673</v>
      </c>
      <c r="D14666" s="3">
        <v>60.0</v>
      </c>
      <c r="E14666" s="3" t="s">
        <v>12740</v>
      </c>
      <c r="F14666" s="3">
        <v>6.0</v>
      </c>
      <c r="G14666" s="3">
        <v>9.0</v>
      </c>
      <c r="H14666" s="3" t="s">
        <v>13362</v>
      </c>
      <c r="I14666" s="3" t="s">
        <v>13363</v>
      </c>
      <c r="J14666" s="3" t="s">
        <v>2015</v>
      </c>
      <c r="K14666" s="3" t="s">
        <v>24</v>
      </c>
      <c r="L14666" s="3">
        <v>9.0</v>
      </c>
      <c r="M14666" s="3" t="s">
        <v>25</v>
      </c>
      <c r="N14666" s="3" t="s">
        <v>13428</v>
      </c>
      <c r="O14666" s="3" t="s">
        <v>95</v>
      </c>
      <c r="P14666" s="4">
        <v>16649.0</v>
      </c>
      <c r="Q14666" s="3" t="s">
        <v>49</v>
      </c>
      <c r="S14666" s="3" t="s">
        <v>34</v>
      </c>
    </row>
    <row r="14667">
      <c r="A14667" s="2">
        <v>42318.714907407404</v>
      </c>
      <c r="B14667" s="3">
        <v>32.0</v>
      </c>
      <c r="C14667" s="3" t="s">
        <v>12673</v>
      </c>
      <c r="D14667" s="3">
        <v>60.0</v>
      </c>
      <c r="E14667" s="3" t="s">
        <v>12740</v>
      </c>
      <c r="F14667" s="3">
        <v>6.0</v>
      </c>
      <c r="G14667" s="3">
        <v>9.0</v>
      </c>
      <c r="H14667" s="3" t="s">
        <v>13362</v>
      </c>
      <c r="I14667" s="3" t="s">
        <v>13363</v>
      </c>
      <c r="J14667" s="3" t="s">
        <v>2015</v>
      </c>
      <c r="K14667" s="3" t="s">
        <v>24</v>
      </c>
      <c r="L14667" s="3">
        <v>10.0</v>
      </c>
      <c r="M14667" s="3" t="s">
        <v>30</v>
      </c>
      <c r="N14667" s="3" t="s">
        <v>192</v>
      </c>
      <c r="O14667" s="3" t="s">
        <v>709</v>
      </c>
      <c r="P14667" s="4">
        <v>26088.0</v>
      </c>
      <c r="Q14667" s="3" t="s">
        <v>189</v>
      </c>
      <c r="S14667" s="3" t="s">
        <v>34</v>
      </c>
    </row>
    <row r="14668">
      <c r="A14668" s="2">
        <v>42318.714907407404</v>
      </c>
      <c r="B14668" s="3">
        <v>32.0</v>
      </c>
      <c r="C14668" s="3" t="s">
        <v>12673</v>
      </c>
      <c r="D14668" s="3">
        <v>60.0</v>
      </c>
      <c r="E14668" s="3" t="s">
        <v>12740</v>
      </c>
      <c r="F14668" s="3">
        <v>6.0</v>
      </c>
      <c r="G14668" s="3">
        <v>9.0</v>
      </c>
      <c r="H14668" s="3" t="s">
        <v>13362</v>
      </c>
      <c r="I14668" s="3" t="s">
        <v>13363</v>
      </c>
      <c r="J14668" s="3" t="s">
        <v>2015</v>
      </c>
      <c r="K14668" s="3" t="s">
        <v>24</v>
      </c>
      <c r="L14668" s="3">
        <v>11.0</v>
      </c>
      <c r="M14668" s="3" t="s">
        <v>25</v>
      </c>
      <c r="N14668" s="3" t="s">
        <v>8712</v>
      </c>
      <c r="O14668" s="3" t="s">
        <v>2301</v>
      </c>
      <c r="P14668" s="4">
        <v>32703.0</v>
      </c>
      <c r="Q14668" s="3" t="s">
        <v>216</v>
      </c>
      <c r="S14668" s="3" t="s">
        <v>34</v>
      </c>
    </row>
    <row r="14669">
      <c r="A14669" s="2">
        <v>42318.714907407404</v>
      </c>
      <c r="B14669" s="3">
        <v>32.0</v>
      </c>
      <c r="C14669" s="3" t="s">
        <v>12673</v>
      </c>
      <c r="D14669" s="3">
        <v>60.0</v>
      </c>
      <c r="E14669" s="3" t="s">
        <v>12740</v>
      </c>
      <c r="F14669" s="3">
        <v>6.0</v>
      </c>
      <c r="G14669" s="3">
        <v>9.0</v>
      </c>
      <c r="H14669" s="3" t="s">
        <v>13362</v>
      </c>
      <c r="I14669" s="3" t="s">
        <v>13363</v>
      </c>
      <c r="J14669" s="3" t="s">
        <v>2015</v>
      </c>
      <c r="K14669" s="3" t="s">
        <v>24</v>
      </c>
      <c r="L14669" s="3">
        <v>12.0</v>
      </c>
      <c r="M14669" s="3" t="s">
        <v>30</v>
      </c>
      <c r="N14669" s="3" t="s">
        <v>13429</v>
      </c>
      <c r="O14669" s="3" t="s">
        <v>1061</v>
      </c>
      <c r="P14669" s="4">
        <v>28379.0</v>
      </c>
      <c r="Q14669" s="3" t="s">
        <v>115</v>
      </c>
      <c r="S14669" s="3" t="s">
        <v>34</v>
      </c>
    </row>
    <row r="14670">
      <c r="A14670" s="2">
        <v>42318.714907407404</v>
      </c>
      <c r="B14670" s="3">
        <v>32.0</v>
      </c>
      <c r="C14670" s="3" t="s">
        <v>12673</v>
      </c>
      <c r="D14670" s="3">
        <v>60.0</v>
      </c>
      <c r="E14670" s="3" t="s">
        <v>12740</v>
      </c>
      <c r="F14670" s="3">
        <v>6.0</v>
      </c>
      <c r="G14670" s="3">
        <v>9.0</v>
      </c>
      <c r="H14670" s="3" t="s">
        <v>13362</v>
      </c>
      <c r="I14670" s="3" t="s">
        <v>13363</v>
      </c>
      <c r="J14670" s="3" t="s">
        <v>2015</v>
      </c>
      <c r="K14670" s="3" t="s">
        <v>24</v>
      </c>
      <c r="L14670" s="3">
        <v>13.0</v>
      </c>
      <c r="M14670" s="3" t="s">
        <v>25</v>
      </c>
      <c r="N14670" s="3" t="s">
        <v>13430</v>
      </c>
      <c r="O14670" s="3" t="s">
        <v>580</v>
      </c>
      <c r="P14670" s="4">
        <v>26018.0</v>
      </c>
      <c r="Q14670" s="3" t="s">
        <v>33</v>
      </c>
      <c r="S14670" s="3" t="s">
        <v>29</v>
      </c>
    </row>
    <row r="14671">
      <c r="A14671" s="2">
        <v>42318.714907407404</v>
      </c>
      <c r="B14671" s="3">
        <v>32.0</v>
      </c>
      <c r="C14671" s="3" t="s">
        <v>12673</v>
      </c>
      <c r="D14671" s="3">
        <v>60.0</v>
      </c>
      <c r="E14671" s="3" t="s">
        <v>12740</v>
      </c>
      <c r="F14671" s="3">
        <v>6.0</v>
      </c>
      <c r="G14671" s="3">
        <v>9.0</v>
      </c>
      <c r="H14671" s="3" t="s">
        <v>13362</v>
      </c>
      <c r="I14671" s="3" t="s">
        <v>13363</v>
      </c>
      <c r="J14671" s="3" t="s">
        <v>2015</v>
      </c>
      <c r="K14671" s="3" t="s">
        <v>24</v>
      </c>
      <c r="L14671" s="3">
        <v>14.0</v>
      </c>
      <c r="M14671" s="3" t="s">
        <v>30</v>
      </c>
      <c r="N14671" s="3" t="s">
        <v>3400</v>
      </c>
      <c r="O14671" s="3" t="s">
        <v>2092</v>
      </c>
      <c r="P14671" s="4">
        <v>22575.0</v>
      </c>
      <c r="Q14671" s="3" t="s">
        <v>1171</v>
      </c>
      <c r="S14671" s="3" t="s">
        <v>29</v>
      </c>
    </row>
    <row r="14672">
      <c r="A14672" s="2">
        <v>42318.714907407404</v>
      </c>
      <c r="B14672" s="3">
        <v>32.0</v>
      </c>
      <c r="C14672" s="3" t="s">
        <v>12673</v>
      </c>
      <c r="D14672" s="3">
        <v>60.0</v>
      </c>
      <c r="E14672" s="3" t="s">
        <v>12740</v>
      </c>
      <c r="F14672" s="3">
        <v>6.0</v>
      </c>
      <c r="G14672" s="3">
        <v>9.0</v>
      </c>
      <c r="H14672" s="3" t="s">
        <v>13362</v>
      </c>
      <c r="I14672" s="3" t="s">
        <v>13363</v>
      </c>
      <c r="J14672" s="3" t="s">
        <v>2015</v>
      </c>
      <c r="K14672" s="3" t="s">
        <v>24</v>
      </c>
      <c r="L14672" s="3">
        <v>15.0</v>
      </c>
      <c r="M14672" s="3" t="s">
        <v>25</v>
      </c>
      <c r="N14672" s="3" t="s">
        <v>13431</v>
      </c>
      <c r="O14672" s="3" t="s">
        <v>119</v>
      </c>
      <c r="P14672" s="4">
        <v>19804.0</v>
      </c>
      <c r="Q14672" s="3" t="s">
        <v>49</v>
      </c>
      <c r="S14672" s="3" t="s">
        <v>34</v>
      </c>
    </row>
    <row r="14673">
      <c r="A14673" s="2">
        <v>42318.714907407404</v>
      </c>
      <c r="B14673" s="3">
        <v>32.0</v>
      </c>
      <c r="C14673" s="3" t="s">
        <v>12673</v>
      </c>
      <c r="D14673" s="3">
        <v>60.0</v>
      </c>
      <c r="E14673" s="3" t="s">
        <v>12740</v>
      </c>
      <c r="F14673" s="3">
        <v>6.0</v>
      </c>
      <c r="G14673" s="3">
        <v>9.0</v>
      </c>
      <c r="H14673" s="3" t="s">
        <v>13362</v>
      </c>
      <c r="I14673" s="3" t="s">
        <v>13363</v>
      </c>
      <c r="J14673" s="3" t="s">
        <v>2015</v>
      </c>
      <c r="K14673" s="3" t="s">
        <v>24</v>
      </c>
      <c r="L14673" s="3">
        <v>16.0</v>
      </c>
      <c r="M14673" s="3" t="s">
        <v>30</v>
      </c>
      <c r="N14673" s="3" t="s">
        <v>13432</v>
      </c>
      <c r="O14673" s="3" t="s">
        <v>1762</v>
      </c>
      <c r="P14673" s="4">
        <v>20083.0</v>
      </c>
      <c r="Q14673" s="3" t="s">
        <v>110</v>
      </c>
      <c r="S14673" s="3" t="s">
        <v>34</v>
      </c>
    </row>
    <row r="14674">
      <c r="A14674" s="2">
        <v>42318.714907407404</v>
      </c>
      <c r="B14674" s="3">
        <v>32.0</v>
      </c>
      <c r="C14674" s="3" t="s">
        <v>12673</v>
      </c>
      <c r="D14674" s="3">
        <v>60.0</v>
      </c>
      <c r="E14674" s="3" t="s">
        <v>12740</v>
      </c>
      <c r="F14674" s="3">
        <v>6.0</v>
      </c>
      <c r="G14674" s="3">
        <v>9.0</v>
      </c>
      <c r="H14674" s="3" t="s">
        <v>13362</v>
      </c>
      <c r="I14674" s="3" t="s">
        <v>13363</v>
      </c>
      <c r="J14674" s="3" t="s">
        <v>2015</v>
      </c>
      <c r="K14674" s="3" t="s">
        <v>24</v>
      </c>
      <c r="L14674" s="3">
        <v>17.0</v>
      </c>
      <c r="M14674" s="3" t="s">
        <v>25</v>
      </c>
      <c r="N14674" s="3" t="s">
        <v>2473</v>
      </c>
      <c r="O14674" s="3" t="s">
        <v>377</v>
      </c>
      <c r="P14674" s="4">
        <v>23595.0</v>
      </c>
      <c r="Q14674" s="3" t="s">
        <v>169</v>
      </c>
      <c r="S14674" s="3" t="s">
        <v>34</v>
      </c>
    </row>
    <row r="14675">
      <c r="A14675" s="2">
        <v>42318.714907407404</v>
      </c>
      <c r="B14675" s="3">
        <v>32.0</v>
      </c>
      <c r="C14675" s="3" t="s">
        <v>12673</v>
      </c>
      <c r="D14675" s="3">
        <v>60.0</v>
      </c>
      <c r="E14675" s="3" t="s">
        <v>12740</v>
      </c>
      <c r="F14675" s="3">
        <v>6.0</v>
      </c>
      <c r="G14675" s="3">
        <v>9.0</v>
      </c>
      <c r="H14675" s="3" t="s">
        <v>13362</v>
      </c>
      <c r="I14675" s="3" t="s">
        <v>13363</v>
      </c>
      <c r="J14675" s="3" t="s">
        <v>2015</v>
      </c>
      <c r="K14675" s="3" t="s">
        <v>24</v>
      </c>
      <c r="L14675" s="3">
        <v>18.0</v>
      </c>
      <c r="M14675" s="3" t="s">
        <v>30</v>
      </c>
      <c r="N14675" s="3" t="s">
        <v>13433</v>
      </c>
      <c r="O14675" s="3" t="s">
        <v>13434</v>
      </c>
      <c r="P14675" s="4">
        <v>22974.0</v>
      </c>
      <c r="Q14675" s="3" t="s">
        <v>83</v>
      </c>
      <c r="S14675" s="3" t="s">
        <v>34</v>
      </c>
    </row>
    <row r="14676">
      <c r="A14676" s="2">
        <v>42318.714907407404</v>
      </c>
      <c r="B14676" s="3">
        <v>32.0</v>
      </c>
      <c r="C14676" s="3" t="s">
        <v>12673</v>
      </c>
      <c r="D14676" s="3">
        <v>60.0</v>
      </c>
      <c r="E14676" s="3" t="s">
        <v>12740</v>
      </c>
      <c r="F14676" s="3">
        <v>6.0</v>
      </c>
      <c r="G14676" s="3">
        <v>9.0</v>
      </c>
      <c r="H14676" s="3" t="s">
        <v>13362</v>
      </c>
      <c r="I14676" s="3" t="s">
        <v>13363</v>
      </c>
      <c r="J14676" s="3" t="s">
        <v>2015</v>
      </c>
      <c r="K14676" s="3" t="s">
        <v>24</v>
      </c>
      <c r="L14676" s="3">
        <v>19.0</v>
      </c>
      <c r="M14676" s="3" t="s">
        <v>25</v>
      </c>
      <c r="N14676" s="3" t="s">
        <v>12625</v>
      </c>
      <c r="O14676" s="3" t="s">
        <v>65</v>
      </c>
      <c r="P14676" s="4">
        <v>31978.0</v>
      </c>
      <c r="Q14676" s="3" t="s">
        <v>132</v>
      </c>
      <c r="S14676" s="3" t="s">
        <v>34</v>
      </c>
    </row>
    <row r="14677">
      <c r="A14677" s="2">
        <v>42318.714907407404</v>
      </c>
      <c r="B14677" s="3">
        <v>32.0</v>
      </c>
      <c r="C14677" s="3" t="s">
        <v>12673</v>
      </c>
      <c r="D14677" s="3">
        <v>60.0</v>
      </c>
      <c r="E14677" s="3" t="s">
        <v>12740</v>
      </c>
      <c r="F14677" s="3">
        <v>6.0</v>
      </c>
      <c r="G14677" s="3">
        <v>9.0</v>
      </c>
      <c r="H14677" s="3" t="s">
        <v>13362</v>
      </c>
      <c r="I14677" s="3" t="s">
        <v>13363</v>
      </c>
      <c r="J14677" s="3" t="s">
        <v>2015</v>
      </c>
      <c r="K14677" s="3" t="s">
        <v>24</v>
      </c>
      <c r="L14677" s="3">
        <v>20.0</v>
      </c>
      <c r="M14677" s="3" t="s">
        <v>30</v>
      </c>
      <c r="N14677" s="3" t="s">
        <v>13435</v>
      </c>
      <c r="O14677" s="3" t="s">
        <v>13436</v>
      </c>
      <c r="P14677" s="4">
        <v>28056.0</v>
      </c>
      <c r="Q14677" s="3" t="s">
        <v>169</v>
      </c>
      <c r="S14677" s="3" t="s">
        <v>34</v>
      </c>
    </row>
    <row r="14678">
      <c r="A14678" s="2">
        <v>42318.714907407404</v>
      </c>
      <c r="B14678" s="3">
        <v>32.0</v>
      </c>
      <c r="C14678" s="3" t="s">
        <v>12673</v>
      </c>
      <c r="D14678" s="3">
        <v>60.0</v>
      </c>
      <c r="E14678" s="3" t="s">
        <v>12740</v>
      </c>
      <c r="F14678" s="3">
        <v>6.0</v>
      </c>
      <c r="G14678" s="3">
        <v>9.0</v>
      </c>
      <c r="H14678" s="3" t="s">
        <v>13362</v>
      </c>
      <c r="I14678" s="3" t="s">
        <v>13363</v>
      </c>
      <c r="J14678" s="3" t="s">
        <v>2015</v>
      </c>
      <c r="K14678" s="3" t="s">
        <v>24</v>
      </c>
      <c r="L14678" s="3">
        <v>21.0</v>
      </c>
      <c r="M14678" s="3" t="s">
        <v>25</v>
      </c>
      <c r="N14678" s="3" t="s">
        <v>13437</v>
      </c>
      <c r="O14678" s="3" t="s">
        <v>1050</v>
      </c>
      <c r="P14678" s="4">
        <v>29180.0</v>
      </c>
      <c r="Q14678" s="3" t="s">
        <v>216</v>
      </c>
      <c r="S14678" s="3" t="s">
        <v>34</v>
      </c>
    </row>
    <row r="14679">
      <c r="A14679" s="2">
        <v>42318.714907407404</v>
      </c>
      <c r="B14679" s="3">
        <v>32.0</v>
      </c>
      <c r="C14679" s="3" t="s">
        <v>12673</v>
      </c>
      <c r="D14679" s="3">
        <v>60.0</v>
      </c>
      <c r="E14679" s="3" t="s">
        <v>12740</v>
      </c>
      <c r="F14679" s="3">
        <v>6.0</v>
      </c>
      <c r="G14679" s="3">
        <v>9.0</v>
      </c>
      <c r="H14679" s="3" t="s">
        <v>13362</v>
      </c>
      <c r="I14679" s="3" t="s">
        <v>13363</v>
      </c>
      <c r="J14679" s="3" t="s">
        <v>2015</v>
      </c>
      <c r="K14679" s="3" t="s">
        <v>24</v>
      </c>
      <c r="L14679" s="3">
        <v>22.0</v>
      </c>
      <c r="M14679" s="3" t="s">
        <v>30</v>
      </c>
      <c r="N14679" s="3" t="s">
        <v>9571</v>
      </c>
      <c r="O14679" s="3" t="s">
        <v>812</v>
      </c>
      <c r="P14679" s="4">
        <v>25887.0</v>
      </c>
      <c r="Q14679" s="3" t="s">
        <v>110</v>
      </c>
      <c r="S14679" s="3" t="s">
        <v>34</v>
      </c>
    </row>
    <row r="14680">
      <c r="A14680" s="2">
        <v>42318.714907407404</v>
      </c>
      <c r="B14680" s="3">
        <v>32.0</v>
      </c>
      <c r="C14680" s="3" t="s">
        <v>12673</v>
      </c>
      <c r="D14680" s="3">
        <v>60.0</v>
      </c>
      <c r="E14680" s="3" t="s">
        <v>12740</v>
      </c>
      <c r="F14680" s="3">
        <v>6.0</v>
      </c>
      <c r="G14680" s="3">
        <v>9.0</v>
      </c>
      <c r="H14680" s="3" t="s">
        <v>13362</v>
      </c>
      <c r="I14680" s="3" t="s">
        <v>13363</v>
      </c>
      <c r="J14680" s="3" t="s">
        <v>2015</v>
      </c>
      <c r="K14680" s="3" t="s">
        <v>24</v>
      </c>
      <c r="L14680" s="3">
        <v>23.0</v>
      </c>
      <c r="M14680" s="3" t="s">
        <v>25</v>
      </c>
      <c r="N14680" s="3" t="s">
        <v>13438</v>
      </c>
      <c r="O14680" s="3" t="s">
        <v>218</v>
      </c>
      <c r="P14680" s="4">
        <v>18291.0</v>
      </c>
      <c r="Q14680" s="3" t="s">
        <v>169</v>
      </c>
      <c r="S14680" s="3" t="s">
        <v>34</v>
      </c>
    </row>
    <row r="14681">
      <c r="A14681" s="2">
        <v>42318.714907407404</v>
      </c>
      <c r="B14681" s="3">
        <v>32.0</v>
      </c>
      <c r="C14681" s="3" t="s">
        <v>12673</v>
      </c>
      <c r="D14681" s="3">
        <v>60.0</v>
      </c>
      <c r="E14681" s="3" t="s">
        <v>12740</v>
      </c>
      <c r="F14681" s="3">
        <v>6.0</v>
      </c>
      <c r="G14681" s="3">
        <v>9.0</v>
      </c>
      <c r="H14681" s="3" t="s">
        <v>13362</v>
      </c>
      <c r="I14681" s="3" t="s">
        <v>13363</v>
      </c>
      <c r="J14681" s="3" t="s">
        <v>2015</v>
      </c>
      <c r="K14681" s="3" t="s">
        <v>24</v>
      </c>
      <c r="L14681" s="3">
        <v>24.0</v>
      </c>
      <c r="M14681" s="3" t="s">
        <v>30</v>
      </c>
      <c r="N14681" s="3" t="s">
        <v>13439</v>
      </c>
      <c r="O14681" s="3" t="s">
        <v>602</v>
      </c>
      <c r="P14681" s="4">
        <v>17838.0</v>
      </c>
      <c r="Q14681" s="3" t="s">
        <v>86</v>
      </c>
      <c r="R14681" s="3" t="s">
        <v>1134</v>
      </c>
      <c r="S14681" s="3" t="s">
        <v>34</v>
      </c>
    </row>
    <row r="14682">
      <c r="A14682" s="2">
        <v>42318.714907407404</v>
      </c>
      <c r="B14682" s="3">
        <v>32.0</v>
      </c>
      <c r="C14682" s="3" t="s">
        <v>12673</v>
      </c>
      <c r="D14682" s="3">
        <v>60.0</v>
      </c>
      <c r="E14682" s="3" t="s">
        <v>12740</v>
      </c>
      <c r="F14682" s="3">
        <v>6.0</v>
      </c>
      <c r="G14682" s="3">
        <v>9.0</v>
      </c>
      <c r="H14682" s="3" t="s">
        <v>13362</v>
      </c>
      <c r="I14682" s="3" t="s">
        <v>13363</v>
      </c>
      <c r="J14682" s="3" t="s">
        <v>2015</v>
      </c>
      <c r="K14682" s="3" t="s">
        <v>24</v>
      </c>
      <c r="L14682" s="3">
        <v>25.0</v>
      </c>
      <c r="M14682" s="3" t="s">
        <v>25</v>
      </c>
      <c r="N14682" s="3" t="s">
        <v>13440</v>
      </c>
      <c r="O14682" s="3" t="s">
        <v>408</v>
      </c>
      <c r="P14682" s="4">
        <v>26843.0</v>
      </c>
      <c r="Q14682" s="3" t="s">
        <v>153</v>
      </c>
      <c r="R14682" s="3" t="s">
        <v>1030</v>
      </c>
      <c r="S14682" s="3" t="s">
        <v>34</v>
      </c>
    </row>
    <row r="14683">
      <c r="A14683" s="2">
        <v>42318.714907407404</v>
      </c>
      <c r="B14683" s="3">
        <v>32.0</v>
      </c>
      <c r="C14683" s="3" t="s">
        <v>12673</v>
      </c>
      <c r="D14683" s="3">
        <v>62.0</v>
      </c>
      <c r="E14683" s="3" t="s">
        <v>12765</v>
      </c>
      <c r="F14683" s="3">
        <v>6.0</v>
      </c>
      <c r="G14683" s="3">
        <v>9.0</v>
      </c>
      <c r="H14683" s="3" t="s">
        <v>13362</v>
      </c>
      <c r="I14683" s="3" t="s">
        <v>13363</v>
      </c>
      <c r="J14683" s="3" t="s">
        <v>2015</v>
      </c>
      <c r="K14683" s="3" t="s">
        <v>24</v>
      </c>
      <c r="L14683" s="3">
        <v>1.0</v>
      </c>
      <c r="M14683" s="3" t="s">
        <v>30</v>
      </c>
      <c r="N14683" s="3" t="s">
        <v>13441</v>
      </c>
      <c r="O14683" s="3" t="s">
        <v>1611</v>
      </c>
      <c r="P14683" s="4">
        <v>23160.0</v>
      </c>
      <c r="Q14683" s="3" t="s">
        <v>153</v>
      </c>
      <c r="R14683" s="3" t="s">
        <v>1134</v>
      </c>
      <c r="S14683" s="3" t="s">
        <v>34</v>
      </c>
    </row>
    <row r="14684">
      <c r="A14684" s="2">
        <v>42318.714907407404</v>
      </c>
      <c r="B14684" s="3">
        <v>32.0</v>
      </c>
      <c r="C14684" s="3" t="s">
        <v>12673</v>
      </c>
      <c r="D14684" s="3">
        <v>62.0</v>
      </c>
      <c r="E14684" s="3" t="s">
        <v>12765</v>
      </c>
      <c r="F14684" s="3">
        <v>6.0</v>
      </c>
      <c r="G14684" s="3">
        <v>9.0</v>
      </c>
      <c r="H14684" s="3" t="s">
        <v>13362</v>
      </c>
      <c r="I14684" s="3" t="s">
        <v>13363</v>
      </c>
      <c r="J14684" s="3" t="s">
        <v>2015</v>
      </c>
      <c r="K14684" s="3" t="s">
        <v>24</v>
      </c>
      <c r="L14684" s="3">
        <v>2.0</v>
      </c>
      <c r="M14684" s="3" t="s">
        <v>25</v>
      </c>
      <c r="N14684" s="3" t="s">
        <v>13442</v>
      </c>
      <c r="O14684" s="3" t="s">
        <v>42</v>
      </c>
      <c r="P14684" s="4">
        <v>25091.0</v>
      </c>
      <c r="Q14684" s="3" t="s">
        <v>60</v>
      </c>
      <c r="S14684" s="3" t="s">
        <v>34</v>
      </c>
    </row>
    <row r="14685">
      <c r="A14685" s="2">
        <v>42318.714907407404</v>
      </c>
      <c r="B14685" s="3">
        <v>32.0</v>
      </c>
      <c r="C14685" s="3" t="s">
        <v>12673</v>
      </c>
      <c r="D14685" s="3">
        <v>62.0</v>
      </c>
      <c r="E14685" s="3" t="s">
        <v>12765</v>
      </c>
      <c r="F14685" s="3">
        <v>6.0</v>
      </c>
      <c r="G14685" s="3">
        <v>9.0</v>
      </c>
      <c r="H14685" s="3" t="s">
        <v>13362</v>
      </c>
      <c r="I14685" s="3" t="s">
        <v>13363</v>
      </c>
      <c r="J14685" s="3" t="s">
        <v>2015</v>
      </c>
      <c r="K14685" s="3" t="s">
        <v>24</v>
      </c>
      <c r="L14685" s="3">
        <v>3.0</v>
      </c>
      <c r="M14685" s="3" t="s">
        <v>30</v>
      </c>
      <c r="N14685" s="3" t="s">
        <v>13443</v>
      </c>
      <c r="O14685" s="3" t="s">
        <v>307</v>
      </c>
      <c r="P14685" s="4">
        <v>17566.0</v>
      </c>
      <c r="Q14685" s="3" t="s">
        <v>49</v>
      </c>
      <c r="S14685" s="3" t="s">
        <v>34</v>
      </c>
    </row>
    <row r="14686">
      <c r="A14686" s="2">
        <v>42318.714907407404</v>
      </c>
      <c r="B14686" s="3">
        <v>32.0</v>
      </c>
      <c r="C14686" s="3" t="s">
        <v>12673</v>
      </c>
      <c r="D14686" s="3">
        <v>62.0</v>
      </c>
      <c r="E14686" s="3" t="s">
        <v>12765</v>
      </c>
      <c r="F14686" s="3">
        <v>6.0</v>
      </c>
      <c r="G14686" s="3">
        <v>9.0</v>
      </c>
      <c r="H14686" s="3" t="s">
        <v>13362</v>
      </c>
      <c r="I14686" s="3" t="s">
        <v>13363</v>
      </c>
      <c r="J14686" s="3" t="s">
        <v>2015</v>
      </c>
      <c r="K14686" s="3" t="s">
        <v>24</v>
      </c>
      <c r="L14686" s="3">
        <v>4.0</v>
      </c>
      <c r="M14686" s="3" t="s">
        <v>25</v>
      </c>
      <c r="N14686" s="3" t="s">
        <v>13444</v>
      </c>
      <c r="O14686" s="3" t="s">
        <v>218</v>
      </c>
      <c r="P14686" s="4">
        <v>21201.0</v>
      </c>
      <c r="Q14686" s="3" t="s">
        <v>153</v>
      </c>
      <c r="S14686" s="3" t="s">
        <v>29</v>
      </c>
    </row>
    <row r="14687">
      <c r="A14687" s="2">
        <v>42318.714907407404</v>
      </c>
      <c r="B14687" s="3">
        <v>32.0</v>
      </c>
      <c r="C14687" s="3" t="s">
        <v>12673</v>
      </c>
      <c r="D14687" s="3">
        <v>62.0</v>
      </c>
      <c r="E14687" s="3" t="s">
        <v>12765</v>
      </c>
      <c r="F14687" s="3">
        <v>6.0</v>
      </c>
      <c r="G14687" s="3">
        <v>9.0</v>
      </c>
      <c r="H14687" s="3" t="s">
        <v>13362</v>
      </c>
      <c r="I14687" s="3" t="s">
        <v>13363</v>
      </c>
      <c r="J14687" s="3" t="s">
        <v>2015</v>
      </c>
      <c r="K14687" s="3" t="s">
        <v>24</v>
      </c>
      <c r="L14687" s="3">
        <v>5.0</v>
      </c>
      <c r="M14687" s="3" t="s">
        <v>30</v>
      </c>
      <c r="N14687" s="3" t="s">
        <v>13445</v>
      </c>
      <c r="O14687" s="3" t="s">
        <v>596</v>
      </c>
      <c r="P14687" s="4">
        <v>22560.0</v>
      </c>
      <c r="Q14687" s="3" t="s">
        <v>110</v>
      </c>
      <c r="S14687" s="3" t="s">
        <v>29</v>
      </c>
    </row>
    <row r="14688">
      <c r="A14688" s="2">
        <v>42318.714907407404</v>
      </c>
      <c r="B14688" s="3">
        <v>32.0</v>
      </c>
      <c r="C14688" s="3" t="s">
        <v>12673</v>
      </c>
      <c r="D14688" s="3">
        <v>62.0</v>
      </c>
      <c r="E14688" s="3" t="s">
        <v>12765</v>
      </c>
      <c r="F14688" s="3">
        <v>6.0</v>
      </c>
      <c r="G14688" s="3">
        <v>9.0</v>
      </c>
      <c r="H14688" s="3" t="s">
        <v>13362</v>
      </c>
      <c r="I14688" s="3" t="s">
        <v>13363</v>
      </c>
      <c r="J14688" s="3" t="s">
        <v>2015</v>
      </c>
      <c r="K14688" s="3" t="s">
        <v>24</v>
      </c>
      <c r="L14688" s="3">
        <v>6.0</v>
      </c>
      <c r="M14688" s="3" t="s">
        <v>25</v>
      </c>
      <c r="N14688" s="3" t="s">
        <v>13446</v>
      </c>
      <c r="O14688" s="3" t="s">
        <v>257</v>
      </c>
      <c r="P14688" s="4">
        <v>24238.0</v>
      </c>
      <c r="Q14688" s="3" t="s">
        <v>205</v>
      </c>
      <c r="S14688" s="3" t="s">
        <v>29</v>
      </c>
    </row>
    <row r="14689">
      <c r="A14689" s="2">
        <v>42318.714907407404</v>
      </c>
      <c r="B14689" s="3">
        <v>32.0</v>
      </c>
      <c r="C14689" s="3" t="s">
        <v>12673</v>
      </c>
      <c r="D14689" s="3">
        <v>62.0</v>
      </c>
      <c r="E14689" s="3" t="s">
        <v>12765</v>
      </c>
      <c r="F14689" s="3">
        <v>6.0</v>
      </c>
      <c r="G14689" s="3">
        <v>9.0</v>
      </c>
      <c r="H14689" s="3" t="s">
        <v>13362</v>
      </c>
      <c r="I14689" s="3" t="s">
        <v>13363</v>
      </c>
      <c r="J14689" s="3" t="s">
        <v>2015</v>
      </c>
      <c r="K14689" s="3" t="s">
        <v>24</v>
      </c>
      <c r="L14689" s="3">
        <v>7.0</v>
      </c>
      <c r="M14689" s="3" t="s">
        <v>30</v>
      </c>
      <c r="N14689" s="3" t="s">
        <v>13447</v>
      </c>
      <c r="O14689" s="3" t="s">
        <v>919</v>
      </c>
      <c r="P14689" s="4">
        <v>19729.0</v>
      </c>
      <c r="Q14689" s="3" t="s">
        <v>49</v>
      </c>
      <c r="S14689" s="3" t="s">
        <v>34</v>
      </c>
    </row>
    <row r="14690">
      <c r="A14690" s="2">
        <v>42318.714907407404</v>
      </c>
      <c r="B14690" s="3">
        <v>32.0</v>
      </c>
      <c r="C14690" s="3" t="s">
        <v>12673</v>
      </c>
      <c r="D14690" s="3">
        <v>62.0</v>
      </c>
      <c r="E14690" s="3" t="s">
        <v>12765</v>
      </c>
      <c r="F14690" s="3">
        <v>6.0</v>
      </c>
      <c r="G14690" s="3">
        <v>9.0</v>
      </c>
      <c r="H14690" s="3" t="s">
        <v>13362</v>
      </c>
      <c r="I14690" s="3" t="s">
        <v>13363</v>
      </c>
      <c r="J14690" s="3" t="s">
        <v>2015</v>
      </c>
      <c r="K14690" s="3" t="s">
        <v>24</v>
      </c>
      <c r="L14690" s="3">
        <v>8.0</v>
      </c>
      <c r="M14690" s="3" t="s">
        <v>25</v>
      </c>
      <c r="N14690" s="3" t="s">
        <v>13448</v>
      </c>
      <c r="O14690" s="3" t="s">
        <v>305</v>
      </c>
      <c r="P14690" s="4">
        <v>23612.0</v>
      </c>
      <c r="Q14690" s="3" t="s">
        <v>169</v>
      </c>
      <c r="S14690" s="3" t="s">
        <v>34</v>
      </c>
    </row>
    <row r="14691">
      <c r="A14691" s="2">
        <v>42318.714907407404</v>
      </c>
      <c r="B14691" s="3">
        <v>32.0</v>
      </c>
      <c r="C14691" s="3" t="s">
        <v>12673</v>
      </c>
      <c r="D14691" s="3">
        <v>62.0</v>
      </c>
      <c r="E14691" s="3" t="s">
        <v>12765</v>
      </c>
      <c r="F14691" s="3">
        <v>6.0</v>
      </c>
      <c r="G14691" s="3">
        <v>9.0</v>
      </c>
      <c r="H14691" s="3" t="s">
        <v>13362</v>
      </c>
      <c r="I14691" s="3" t="s">
        <v>13363</v>
      </c>
      <c r="J14691" s="3" t="s">
        <v>2015</v>
      </c>
      <c r="K14691" s="3" t="s">
        <v>24</v>
      </c>
      <c r="L14691" s="3">
        <v>9.0</v>
      </c>
      <c r="M14691" s="3" t="s">
        <v>30</v>
      </c>
      <c r="N14691" s="3" t="s">
        <v>13449</v>
      </c>
      <c r="O14691" s="3" t="s">
        <v>709</v>
      </c>
      <c r="P14691" s="4">
        <v>31657.0</v>
      </c>
      <c r="Q14691" s="3" t="s">
        <v>153</v>
      </c>
      <c r="S14691" s="3" t="s">
        <v>29</v>
      </c>
    </row>
    <row r="14692">
      <c r="A14692" s="2">
        <v>42318.714907407404</v>
      </c>
      <c r="B14692" s="3">
        <v>32.0</v>
      </c>
      <c r="C14692" s="3" t="s">
        <v>12673</v>
      </c>
      <c r="D14692" s="3">
        <v>62.0</v>
      </c>
      <c r="E14692" s="3" t="s">
        <v>12765</v>
      </c>
      <c r="F14692" s="3">
        <v>6.0</v>
      </c>
      <c r="G14692" s="3">
        <v>9.0</v>
      </c>
      <c r="H14692" s="3" t="s">
        <v>13362</v>
      </c>
      <c r="I14692" s="3" t="s">
        <v>13363</v>
      </c>
      <c r="J14692" s="3" t="s">
        <v>2015</v>
      </c>
      <c r="K14692" s="3" t="s">
        <v>24</v>
      </c>
      <c r="L14692" s="3">
        <v>10.0</v>
      </c>
      <c r="M14692" s="3" t="s">
        <v>25</v>
      </c>
      <c r="N14692" s="3" t="s">
        <v>2227</v>
      </c>
      <c r="O14692" s="3" t="s">
        <v>796</v>
      </c>
      <c r="P14692" s="4">
        <v>26668.0</v>
      </c>
      <c r="Q14692" s="3" t="s">
        <v>110</v>
      </c>
      <c r="S14692" s="3" t="s">
        <v>34</v>
      </c>
    </row>
    <row r="14693">
      <c r="A14693" s="2">
        <v>42318.714907407404</v>
      </c>
      <c r="B14693" s="3">
        <v>32.0</v>
      </c>
      <c r="C14693" s="3" t="s">
        <v>12673</v>
      </c>
      <c r="D14693" s="3">
        <v>62.0</v>
      </c>
      <c r="E14693" s="3" t="s">
        <v>12765</v>
      </c>
      <c r="F14693" s="3">
        <v>6.0</v>
      </c>
      <c r="G14693" s="3">
        <v>9.0</v>
      </c>
      <c r="H14693" s="3" t="s">
        <v>13362</v>
      </c>
      <c r="I14693" s="3" t="s">
        <v>13363</v>
      </c>
      <c r="J14693" s="3" t="s">
        <v>2015</v>
      </c>
      <c r="K14693" s="3" t="s">
        <v>24</v>
      </c>
      <c r="L14693" s="3">
        <v>11.0</v>
      </c>
      <c r="M14693" s="3" t="s">
        <v>30</v>
      </c>
      <c r="N14693" s="3" t="s">
        <v>13450</v>
      </c>
      <c r="O14693" s="3" t="s">
        <v>139</v>
      </c>
      <c r="P14693" s="4">
        <v>26579.0</v>
      </c>
      <c r="Q14693" s="3" t="s">
        <v>33</v>
      </c>
      <c r="S14693" s="3" t="s">
        <v>34</v>
      </c>
    </row>
    <row r="14694">
      <c r="A14694" s="2">
        <v>42318.714907407404</v>
      </c>
      <c r="B14694" s="3">
        <v>32.0</v>
      </c>
      <c r="C14694" s="3" t="s">
        <v>12673</v>
      </c>
      <c r="D14694" s="3">
        <v>62.0</v>
      </c>
      <c r="E14694" s="3" t="s">
        <v>12765</v>
      </c>
      <c r="F14694" s="3">
        <v>6.0</v>
      </c>
      <c r="G14694" s="3">
        <v>9.0</v>
      </c>
      <c r="H14694" s="3" t="s">
        <v>13362</v>
      </c>
      <c r="I14694" s="3" t="s">
        <v>13363</v>
      </c>
      <c r="J14694" s="3" t="s">
        <v>2015</v>
      </c>
      <c r="K14694" s="3" t="s">
        <v>24</v>
      </c>
      <c r="L14694" s="3">
        <v>12.0</v>
      </c>
      <c r="M14694" s="3" t="s">
        <v>25</v>
      </c>
      <c r="N14694" s="3" t="s">
        <v>13451</v>
      </c>
      <c r="O14694" s="3" t="s">
        <v>377</v>
      </c>
      <c r="P14694" s="4">
        <v>26771.0</v>
      </c>
      <c r="Q14694" s="3" t="s">
        <v>169</v>
      </c>
      <c r="S14694" s="3" t="s">
        <v>29</v>
      </c>
    </row>
    <row r="14695">
      <c r="A14695" s="2">
        <v>42318.714907407404</v>
      </c>
      <c r="B14695" s="3">
        <v>32.0</v>
      </c>
      <c r="C14695" s="3" t="s">
        <v>12673</v>
      </c>
      <c r="D14695" s="3">
        <v>62.0</v>
      </c>
      <c r="E14695" s="3" t="s">
        <v>12765</v>
      </c>
      <c r="F14695" s="3">
        <v>6.0</v>
      </c>
      <c r="G14695" s="3">
        <v>9.0</v>
      </c>
      <c r="H14695" s="3" t="s">
        <v>13362</v>
      </c>
      <c r="I14695" s="3" t="s">
        <v>13363</v>
      </c>
      <c r="J14695" s="3" t="s">
        <v>2015</v>
      </c>
      <c r="K14695" s="3" t="s">
        <v>24</v>
      </c>
      <c r="L14695" s="3">
        <v>13.0</v>
      </c>
      <c r="M14695" s="3" t="s">
        <v>30</v>
      </c>
      <c r="N14695" s="3" t="s">
        <v>13452</v>
      </c>
      <c r="O14695" s="3" t="s">
        <v>1263</v>
      </c>
      <c r="P14695" s="4">
        <v>26544.0</v>
      </c>
      <c r="Q14695" s="3" t="s">
        <v>418</v>
      </c>
      <c r="S14695" s="3" t="s">
        <v>34</v>
      </c>
    </row>
    <row r="14696">
      <c r="A14696" s="2">
        <v>42318.714907407404</v>
      </c>
      <c r="B14696" s="3">
        <v>32.0</v>
      </c>
      <c r="C14696" s="3" t="s">
        <v>12673</v>
      </c>
      <c r="D14696" s="3">
        <v>62.0</v>
      </c>
      <c r="E14696" s="3" t="s">
        <v>12765</v>
      </c>
      <c r="F14696" s="3">
        <v>6.0</v>
      </c>
      <c r="G14696" s="3">
        <v>9.0</v>
      </c>
      <c r="H14696" s="3" t="s">
        <v>13362</v>
      </c>
      <c r="I14696" s="3" t="s">
        <v>13363</v>
      </c>
      <c r="J14696" s="3" t="s">
        <v>2015</v>
      </c>
      <c r="K14696" s="3" t="s">
        <v>24</v>
      </c>
      <c r="L14696" s="3">
        <v>14.0</v>
      </c>
      <c r="M14696" s="3" t="s">
        <v>25</v>
      </c>
      <c r="N14696" s="3" t="s">
        <v>13453</v>
      </c>
      <c r="O14696" s="3" t="s">
        <v>1502</v>
      </c>
      <c r="P14696" s="4">
        <v>32812.0</v>
      </c>
      <c r="Q14696" s="3" t="s">
        <v>216</v>
      </c>
      <c r="S14696" s="3" t="s">
        <v>34</v>
      </c>
    </row>
    <row r="14697">
      <c r="A14697" s="2">
        <v>42318.714907407404</v>
      </c>
      <c r="B14697" s="3">
        <v>32.0</v>
      </c>
      <c r="C14697" s="3" t="s">
        <v>12673</v>
      </c>
      <c r="D14697" s="3">
        <v>62.0</v>
      </c>
      <c r="E14697" s="3" t="s">
        <v>12765</v>
      </c>
      <c r="F14697" s="3">
        <v>6.0</v>
      </c>
      <c r="G14697" s="3">
        <v>9.0</v>
      </c>
      <c r="H14697" s="3" t="s">
        <v>13362</v>
      </c>
      <c r="I14697" s="3" t="s">
        <v>13363</v>
      </c>
      <c r="J14697" s="3" t="s">
        <v>2015</v>
      </c>
      <c r="K14697" s="3" t="s">
        <v>24</v>
      </c>
      <c r="L14697" s="3">
        <v>15.0</v>
      </c>
      <c r="M14697" s="3" t="s">
        <v>30</v>
      </c>
      <c r="N14697" s="3" t="s">
        <v>13454</v>
      </c>
      <c r="O14697" s="3" t="s">
        <v>5574</v>
      </c>
      <c r="P14697" s="4">
        <v>28114.0</v>
      </c>
      <c r="Q14697" s="3" t="s">
        <v>72</v>
      </c>
      <c r="S14697" s="3" t="s">
        <v>34</v>
      </c>
    </row>
    <row r="14698">
      <c r="A14698" s="2">
        <v>42318.714907407404</v>
      </c>
      <c r="B14698" s="3">
        <v>32.0</v>
      </c>
      <c r="C14698" s="3" t="s">
        <v>12673</v>
      </c>
      <c r="D14698" s="3">
        <v>62.0</v>
      </c>
      <c r="E14698" s="3" t="s">
        <v>12765</v>
      </c>
      <c r="F14698" s="3">
        <v>6.0</v>
      </c>
      <c r="G14698" s="3">
        <v>9.0</v>
      </c>
      <c r="H14698" s="3" t="s">
        <v>13362</v>
      </c>
      <c r="I14698" s="3" t="s">
        <v>13363</v>
      </c>
      <c r="J14698" s="3" t="s">
        <v>2015</v>
      </c>
      <c r="K14698" s="3" t="s">
        <v>24</v>
      </c>
      <c r="L14698" s="3">
        <v>16.0</v>
      </c>
      <c r="M14698" s="3" t="s">
        <v>25</v>
      </c>
      <c r="N14698" s="3" t="s">
        <v>13455</v>
      </c>
      <c r="O14698" s="3" t="s">
        <v>1053</v>
      </c>
      <c r="P14698" s="4">
        <v>18574.0</v>
      </c>
      <c r="Q14698" s="3" t="s">
        <v>205</v>
      </c>
      <c r="S14698" s="3" t="s">
        <v>34</v>
      </c>
    </row>
    <row r="14699">
      <c r="A14699" s="2">
        <v>42318.714907407404</v>
      </c>
      <c r="B14699" s="3">
        <v>32.0</v>
      </c>
      <c r="C14699" s="3" t="s">
        <v>12673</v>
      </c>
      <c r="D14699" s="3">
        <v>62.0</v>
      </c>
      <c r="E14699" s="3" t="s">
        <v>12765</v>
      </c>
      <c r="F14699" s="3">
        <v>6.0</v>
      </c>
      <c r="G14699" s="3">
        <v>9.0</v>
      </c>
      <c r="H14699" s="3" t="s">
        <v>13362</v>
      </c>
      <c r="I14699" s="3" t="s">
        <v>13363</v>
      </c>
      <c r="J14699" s="3" t="s">
        <v>2015</v>
      </c>
      <c r="K14699" s="3" t="s">
        <v>24</v>
      </c>
      <c r="L14699" s="3">
        <v>17.0</v>
      </c>
      <c r="M14699" s="3" t="s">
        <v>30</v>
      </c>
      <c r="N14699" s="3" t="s">
        <v>13456</v>
      </c>
      <c r="O14699" s="3" t="s">
        <v>11368</v>
      </c>
      <c r="P14699" s="4">
        <v>34857.0</v>
      </c>
      <c r="Q14699" s="3" t="s">
        <v>153</v>
      </c>
      <c r="S14699" s="3" t="s">
        <v>34</v>
      </c>
    </row>
    <row r="14700">
      <c r="A14700" s="2">
        <v>42318.714907407404</v>
      </c>
      <c r="B14700" s="3">
        <v>32.0</v>
      </c>
      <c r="C14700" s="3" t="s">
        <v>12673</v>
      </c>
      <c r="D14700" s="3">
        <v>62.0</v>
      </c>
      <c r="E14700" s="3" t="s">
        <v>12765</v>
      </c>
      <c r="F14700" s="3">
        <v>6.0</v>
      </c>
      <c r="G14700" s="3">
        <v>9.0</v>
      </c>
      <c r="H14700" s="3" t="s">
        <v>13362</v>
      </c>
      <c r="I14700" s="3" t="s">
        <v>13363</v>
      </c>
      <c r="J14700" s="3" t="s">
        <v>2015</v>
      </c>
      <c r="K14700" s="3" t="s">
        <v>24</v>
      </c>
      <c r="L14700" s="3">
        <v>18.0</v>
      </c>
      <c r="M14700" s="3" t="s">
        <v>25</v>
      </c>
      <c r="N14700" s="3" t="s">
        <v>124</v>
      </c>
      <c r="O14700" s="3" t="s">
        <v>275</v>
      </c>
      <c r="P14700" s="4">
        <v>16955.0</v>
      </c>
      <c r="Q14700" s="3" t="s">
        <v>49</v>
      </c>
      <c r="S14700" s="3" t="s">
        <v>34</v>
      </c>
    </row>
    <row r="14701">
      <c r="A14701" s="2">
        <v>42318.714907407404</v>
      </c>
      <c r="B14701" s="3">
        <v>32.0</v>
      </c>
      <c r="C14701" s="3" t="s">
        <v>12673</v>
      </c>
      <c r="D14701" s="3">
        <v>62.0</v>
      </c>
      <c r="E14701" s="3" t="s">
        <v>12765</v>
      </c>
      <c r="F14701" s="3">
        <v>6.0</v>
      </c>
      <c r="G14701" s="3">
        <v>9.0</v>
      </c>
      <c r="H14701" s="3" t="s">
        <v>13362</v>
      </c>
      <c r="I14701" s="3" t="s">
        <v>13363</v>
      </c>
      <c r="J14701" s="3" t="s">
        <v>2015</v>
      </c>
      <c r="K14701" s="3" t="s">
        <v>24</v>
      </c>
      <c r="L14701" s="3">
        <v>19.0</v>
      </c>
      <c r="M14701" s="3" t="s">
        <v>30</v>
      </c>
      <c r="N14701" s="3" t="s">
        <v>13457</v>
      </c>
      <c r="O14701" s="3" t="s">
        <v>98</v>
      </c>
      <c r="P14701" s="4">
        <v>20305.0</v>
      </c>
      <c r="Q14701" s="3" t="s">
        <v>216</v>
      </c>
      <c r="S14701" s="3" t="s">
        <v>34</v>
      </c>
    </row>
    <row r="14702">
      <c r="A14702" s="2">
        <v>42318.714907407404</v>
      </c>
      <c r="B14702" s="3">
        <v>32.0</v>
      </c>
      <c r="C14702" s="3" t="s">
        <v>12673</v>
      </c>
      <c r="D14702" s="3">
        <v>62.0</v>
      </c>
      <c r="E14702" s="3" t="s">
        <v>12765</v>
      </c>
      <c r="F14702" s="3">
        <v>6.0</v>
      </c>
      <c r="G14702" s="3">
        <v>9.0</v>
      </c>
      <c r="H14702" s="3" t="s">
        <v>13362</v>
      </c>
      <c r="I14702" s="3" t="s">
        <v>13363</v>
      </c>
      <c r="J14702" s="3" t="s">
        <v>2015</v>
      </c>
      <c r="K14702" s="3" t="s">
        <v>24</v>
      </c>
      <c r="L14702" s="3">
        <v>20.0</v>
      </c>
      <c r="M14702" s="3" t="s">
        <v>25</v>
      </c>
      <c r="N14702" s="3" t="s">
        <v>13458</v>
      </c>
      <c r="O14702" s="3" t="s">
        <v>1839</v>
      </c>
      <c r="P14702" s="4">
        <v>19356.0</v>
      </c>
      <c r="Q14702" s="3" t="s">
        <v>72</v>
      </c>
      <c r="S14702" s="3" t="s">
        <v>34</v>
      </c>
    </row>
    <row r="14703">
      <c r="A14703" s="2">
        <v>42318.714907407404</v>
      </c>
      <c r="B14703" s="3">
        <v>32.0</v>
      </c>
      <c r="C14703" s="3" t="s">
        <v>12673</v>
      </c>
      <c r="D14703" s="3">
        <v>62.0</v>
      </c>
      <c r="E14703" s="3" t="s">
        <v>12765</v>
      </c>
      <c r="F14703" s="3">
        <v>6.0</v>
      </c>
      <c r="G14703" s="3">
        <v>9.0</v>
      </c>
      <c r="H14703" s="3" t="s">
        <v>13362</v>
      </c>
      <c r="I14703" s="3" t="s">
        <v>13363</v>
      </c>
      <c r="J14703" s="3" t="s">
        <v>2015</v>
      </c>
      <c r="K14703" s="3" t="s">
        <v>24</v>
      </c>
      <c r="L14703" s="3">
        <v>21.0</v>
      </c>
      <c r="M14703" s="3" t="s">
        <v>30</v>
      </c>
      <c r="N14703" s="3" t="s">
        <v>447</v>
      </c>
      <c r="O14703" s="3" t="s">
        <v>121</v>
      </c>
      <c r="P14703" s="4">
        <v>20348.0</v>
      </c>
      <c r="Q14703" s="3" t="s">
        <v>169</v>
      </c>
      <c r="S14703" s="3" t="s">
        <v>34</v>
      </c>
    </row>
    <row r="14704">
      <c r="A14704" s="2">
        <v>42318.714907407404</v>
      </c>
      <c r="B14704" s="3">
        <v>32.0</v>
      </c>
      <c r="C14704" s="3" t="s">
        <v>12673</v>
      </c>
      <c r="D14704" s="3">
        <v>62.0</v>
      </c>
      <c r="E14704" s="3" t="s">
        <v>12765</v>
      </c>
      <c r="F14704" s="3">
        <v>6.0</v>
      </c>
      <c r="G14704" s="3">
        <v>9.0</v>
      </c>
      <c r="H14704" s="3" t="s">
        <v>13362</v>
      </c>
      <c r="I14704" s="3" t="s">
        <v>13363</v>
      </c>
      <c r="J14704" s="3" t="s">
        <v>2015</v>
      </c>
      <c r="K14704" s="3" t="s">
        <v>24</v>
      </c>
      <c r="L14704" s="3">
        <v>22.0</v>
      </c>
      <c r="M14704" s="3" t="s">
        <v>25</v>
      </c>
      <c r="N14704" s="3" t="s">
        <v>13459</v>
      </c>
      <c r="O14704" s="3" t="s">
        <v>458</v>
      </c>
      <c r="P14704" s="4">
        <v>29323.0</v>
      </c>
      <c r="Q14704" s="3" t="s">
        <v>149</v>
      </c>
      <c r="S14704" s="3" t="s">
        <v>34</v>
      </c>
    </row>
    <row r="14705">
      <c r="A14705" s="2">
        <v>42318.714907407404</v>
      </c>
      <c r="B14705" s="3">
        <v>32.0</v>
      </c>
      <c r="C14705" s="3" t="s">
        <v>12673</v>
      </c>
      <c r="D14705" s="3">
        <v>62.0</v>
      </c>
      <c r="E14705" s="3" t="s">
        <v>12765</v>
      </c>
      <c r="F14705" s="3">
        <v>6.0</v>
      </c>
      <c r="G14705" s="3">
        <v>9.0</v>
      </c>
      <c r="H14705" s="3" t="s">
        <v>13362</v>
      </c>
      <c r="I14705" s="3" t="s">
        <v>13363</v>
      </c>
      <c r="J14705" s="3" t="s">
        <v>2015</v>
      </c>
      <c r="K14705" s="3" t="s">
        <v>24</v>
      </c>
      <c r="L14705" s="3">
        <v>23.0</v>
      </c>
      <c r="M14705" s="3" t="s">
        <v>30</v>
      </c>
      <c r="N14705" s="3" t="s">
        <v>13460</v>
      </c>
      <c r="O14705" s="3" t="s">
        <v>1342</v>
      </c>
      <c r="P14705" s="4">
        <v>19131.0</v>
      </c>
      <c r="Q14705" s="3" t="s">
        <v>169</v>
      </c>
      <c r="S14705" s="3" t="s">
        <v>34</v>
      </c>
    </row>
    <row r="14706">
      <c r="A14706" s="2">
        <v>42318.714907407404</v>
      </c>
      <c r="B14706" s="3">
        <v>32.0</v>
      </c>
      <c r="C14706" s="3" t="s">
        <v>12673</v>
      </c>
      <c r="D14706" s="3">
        <v>62.0</v>
      </c>
      <c r="E14706" s="3" t="s">
        <v>12765</v>
      </c>
      <c r="F14706" s="3">
        <v>6.0</v>
      </c>
      <c r="G14706" s="3">
        <v>9.0</v>
      </c>
      <c r="H14706" s="3" t="s">
        <v>13362</v>
      </c>
      <c r="I14706" s="3" t="s">
        <v>13363</v>
      </c>
      <c r="J14706" s="3" t="s">
        <v>2015</v>
      </c>
      <c r="K14706" s="3" t="s">
        <v>24</v>
      </c>
      <c r="L14706" s="3">
        <v>24.0</v>
      </c>
      <c r="M14706" s="3" t="s">
        <v>25</v>
      </c>
      <c r="N14706" s="3" t="s">
        <v>13461</v>
      </c>
      <c r="O14706" s="3" t="s">
        <v>257</v>
      </c>
      <c r="P14706" s="4">
        <v>20250.0</v>
      </c>
      <c r="Q14706" s="3" t="s">
        <v>33</v>
      </c>
      <c r="S14706" s="3" t="s">
        <v>34</v>
      </c>
    </row>
    <row r="14707">
      <c r="A14707" s="2">
        <v>42318.714907407404</v>
      </c>
      <c r="B14707" s="3">
        <v>32.0</v>
      </c>
      <c r="C14707" s="3" t="s">
        <v>12673</v>
      </c>
      <c r="D14707" s="3">
        <v>62.0</v>
      </c>
      <c r="E14707" s="3" t="s">
        <v>12765</v>
      </c>
      <c r="F14707" s="3">
        <v>6.0</v>
      </c>
      <c r="G14707" s="3">
        <v>9.0</v>
      </c>
      <c r="H14707" s="3" t="s">
        <v>13362</v>
      </c>
      <c r="I14707" s="3" t="s">
        <v>13363</v>
      </c>
      <c r="J14707" s="3" t="s">
        <v>2015</v>
      </c>
      <c r="K14707" s="3" t="s">
        <v>24</v>
      </c>
      <c r="L14707" s="3">
        <v>25.0</v>
      </c>
      <c r="M14707" s="3" t="s">
        <v>30</v>
      </c>
      <c r="N14707" s="3" t="s">
        <v>13462</v>
      </c>
      <c r="O14707" s="3" t="s">
        <v>1759</v>
      </c>
      <c r="P14707" s="4">
        <v>30674.0</v>
      </c>
      <c r="Q14707" s="3" t="s">
        <v>418</v>
      </c>
      <c r="S14707" s="3" t="s">
        <v>34</v>
      </c>
    </row>
    <row r="14708">
      <c r="A14708" s="2">
        <v>42318.714907407404</v>
      </c>
      <c r="B14708" s="3">
        <v>32.0</v>
      </c>
      <c r="C14708" s="3" t="s">
        <v>12673</v>
      </c>
      <c r="D14708" s="3">
        <v>62.0</v>
      </c>
      <c r="E14708" s="3" t="s">
        <v>12765</v>
      </c>
      <c r="F14708" s="3">
        <v>6.0</v>
      </c>
      <c r="G14708" s="3">
        <v>9.0</v>
      </c>
      <c r="H14708" s="3" t="s">
        <v>13362</v>
      </c>
      <c r="I14708" s="3" t="s">
        <v>13363</v>
      </c>
      <c r="J14708" s="3" t="s">
        <v>2015</v>
      </c>
      <c r="K14708" s="3" t="s">
        <v>24</v>
      </c>
      <c r="L14708" s="3">
        <v>26.0</v>
      </c>
      <c r="M14708" s="3" t="s">
        <v>25</v>
      </c>
      <c r="N14708" s="3" t="s">
        <v>13463</v>
      </c>
      <c r="O14708" s="3" t="s">
        <v>13464</v>
      </c>
      <c r="P14708" s="4">
        <v>23900.0</v>
      </c>
      <c r="Q14708" s="3" t="s">
        <v>37</v>
      </c>
      <c r="S14708" s="3" t="s">
        <v>34</v>
      </c>
    </row>
    <row r="14709">
      <c r="A14709" s="2">
        <v>42318.714907407404</v>
      </c>
      <c r="B14709" s="3">
        <v>32.0</v>
      </c>
      <c r="C14709" s="3" t="s">
        <v>12673</v>
      </c>
      <c r="D14709" s="3">
        <v>62.0</v>
      </c>
      <c r="E14709" s="3" t="s">
        <v>12765</v>
      </c>
      <c r="F14709" s="3">
        <v>6.0</v>
      </c>
      <c r="G14709" s="3">
        <v>9.0</v>
      </c>
      <c r="H14709" s="3" t="s">
        <v>13362</v>
      </c>
      <c r="I14709" s="3" t="s">
        <v>13363</v>
      </c>
      <c r="J14709" s="3" t="s">
        <v>2015</v>
      </c>
      <c r="K14709" s="3" t="s">
        <v>24</v>
      </c>
      <c r="L14709" s="3">
        <v>27.0</v>
      </c>
      <c r="M14709" s="3" t="s">
        <v>30</v>
      </c>
      <c r="N14709" s="3" t="s">
        <v>13465</v>
      </c>
      <c r="O14709" s="3" t="s">
        <v>283</v>
      </c>
      <c r="P14709" s="4">
        <v>21777.0</v>
      </c>
      <c r="Q14709" s="3" t="s">
        <v>228</v>
      </c>
      <c r="S14709" s="3" t="s">
        <v>34</v>
      </c>
    </row>
    <row r="14710">
      <c r="A14710" s="2">
        <v>42318.714907407404</v>
      </c>
      <c r="B14710" s="3">
        <v>32.0</v>
      </c>
      <c r="C14710" s="3" t="s">
        <v>12673</v>
      </c>
      <c r="D14710" s="3">
        <v>62.0</v>
      </c>
      <c r="E14710" s="3" t="s">
        <v>12765</v>
      </c>
      <c r="F14710" s="3">
        <v>6.0</v>
      </c>
      <c r="G14710" s="3">
        <v>9.0</v>
      </c>
      <c r="H14710" s="3" t="s">
        <v>13362</v>
      </c>
      <c r="I14710" s="3" t="s">
        <v>13363</v>
      </c>
      <c r="J14710" s="3" t="s">
        <v>2015</v>
      </c>
      <c r="K14710" s="3" t="s">
        <v>24</v>
      </c>
      <c r="L14710" s="3">
        <v>28.0</v>
      </c>
      <c r="M14710" s="3" t="s">
        <v>25</v>
      </c>
      <c r="N14710" s="3" t="s">
        <v>13466</v>
      </c>
      <c r="O14710" s="3" t="s">
        <v>1583</v>
      </c>
      <c r="P14710" s="4">
        <v>31647.0</v>
      </c>
      <c r="Q14710" s="3" t="s">
        <v>153</v>
      </c>
      <c r="S14710" s="3" t="s">
        <v>34</v>
      </c>
    </row>
    <row r="14711">
      <c r="A14711" s="2">
        <v>42318.714907407404</v>
      </c>
      <c r="B14711" s="3">
        <v>32.0</v>
      </c>
      <c r="C14711" s="3" t="s">
        <v>12673</v>
      </c>
      <c r="D14711" s="3">
        <v>62.0</v>
      </c>
      <c r="E14711" s="3" t="s">
        <v>12765</v>
      </c>
      <c r="F14711" s="3">
        <v>6.0</v>
      </c>
      <c r="G14711" s="3">
        <v>9.0</v>
      </c>
      <c r="H14711" s="3" t="s">
        <v>13362</v>
      </c>
      <c r="I14711" s="3" t="s">
        <v>13363</v>
      </c>
      <c r="J14711" s="3" t="s">
        <v>2015</v>
      </c>
      <c r="K14711" s="3" t="s">
        <v>24</v>
      </c>
      <c r="L14711" s="3">
        <v>29.0</v>
      </c>
      <c r="M14711" s="3" t="s">
        <v>30</v>
      </c>
      <c r="N14711" s="3" t="s">
        <v>13467</v>
      </c>
      <c r="O14711" s="3" t="s">
        <v>13468</v>
      </c>
      <c r="P14711" s="4">
        <v>32871.0</v>
      </c>
      <c r="Q14711" s="3" t="s">
        <v>1955</v>
      </c>
      <c r="S14711" s="3" t="s">
        <v>34</v>
      </c>
    </row>
    <row r="14712">
      <c r="A14712" s="2">
        <v>42318.714907407404</v>
      </c>
      <c r="B14712" s="3">
        <v>32.0</v>
      </c>
      <c r="C14712" s="3" t="s">
        <v>12673</v>
      </c>
      <c r="D14712" s="3">
        <v>62.0</v>
      </c>
      <c r="E14712" s="3" t="s">
        <v>12765</v>
      </c>
      <c r="F14712" s="3">
        <v>6.0</v>
      </c>
      <c r="G14712" s="3">
        <v>9.0</v>
      </c>
      <c r="H14712" s="3" t="s">
        <v>13362</v>
      </c>
      <c r="I14712" s="3" t="s">
        <v>13363</v>
      </c>
      <c r="J14712" s="3" t="s">
        <v>2015</v>
      </c>
      <c r="K14712" s="3" t="s">
        <v>24</v>
      </c>
      <c r="L14712" s="3">
        <v>30.0</v>
      </c>
      <c r="M14712" s="3" t="s">
        <v>25</v>
      </c>
      <c r="N14712" s="3" t="s">
        <v>9775</v>
      </c>
      <c r="O14712" s="3" t="s">
        <v>251</v>
      </c>
      <c r="P14712" s="4">
        <v>26829.0</v>
      </c>
      <c r="Q14712" s="3" t="s">
        <v>46</v>
      </c>
      <c r="S14712" s="3" t="s">
        <v>34</v>
      </c>
    </row>
    <row r="14713">
      <c r="A14713" s="2">
        <v>42318.714907407404</v>
      </c>
      <c r="B14713" s="3">
        <v>32.0</v>
      </c>
      <c r="C14713" s="3" t="s">
        <v>12673</v>
      </c>
      <c r="D14713" s="3">
        <v>62.0</v>
      </c>
      <c r="E14713" s="3" t="s">
        <v>12765</v>
      </c>
      <c r="F14713" s="3">
        <v>6.0</v>
      </c>
      <c r="G14713" s="3">
        <v>9.0</v>
      </c>
      <c r="H14713" s="3" t="s">
        <v>13362</v>
      </c>
      <c r="I14713" s="3" t="s">
        <v>13363</v>
      </c>
      <c r="J14713" s="3" t="s">
        <v>2015</v>
      </c>
      <c r="K14713" s="3" t="s">
        <v>24</v>
      </c>
      <c r="L14713" s="3">
        <v>31.0</v>
      </c>
      <c r="M14713" s="3" t="s">
        <v>30</v>
      </c>
      <c r="N14713" s="3" t="s">
        <v>13469</v>
      </c>
      <c r="O14713" s="3" t="s">
        <v>4529</v>
      </c>
      <c r="P14713" s="4">
        <v>26194.0</v>
      </c>
      <c r="Q14713" s="3" t="s">
        <v>153</v>
      </c>
      <c r="S14713" s="3" t="s">
        <v>34</v>
      </c>
    </row>
    <row r="14714">
      <c r="A14714" s="2">
        <v>42318.714907407404</v>
      </c>
      <c r="B14714" s="3">
        <v>32.0</v>
      </c>
      <c r="C14714" s="3" t="s">
        <v>12673</v>
      </c>
      <c r="D14714" s="3">
        <v>62.0</v>
      </c>
      <c r="E14714" s="3" t="s">
        <v>12765</v>
      </c>
      <c r="F14714" s="3">
        <v>6.0</v>
      </c>
      <c r="G14714" s="3">
        <v>9.0</v>
      </c>
      <c r="H14714" s="3" t="s">
        <v>13362</v>
      </c>
      <c r="I14714" s="3" t="s">
        <v>13363</v>
      </c>
      <c r="J14714" s="3" t="s">
        <v>2015</v>
      </c>
      <c r="K14714" s="3" t="s">
        <v>24</v>
      </c>
      <c r="L14714" s="3">
        <v>32.0</v>
      </c>
      <c r="M14714" s="3" t="s">
        <v>25</v>
      </c>
      <c r="N14714" s="3" t="s">
        <v>13470</v>
      </c>
      <c r="O14714" s="3" t="s">
        <v>477</v>
      </c>
      <c r="P14714" s="4">
        <v>27858.0</v>
      </c>
      <c r="Q14714" s="3" t="s">
        <v>33</v>
      </c>
      <c r="S14714" s="3" t="s">
        <v>34</v>
      </c>
    </row>
    <row r="14715">
      <c r="A14715" s="2">
        <v>42318.714907407404</v>
      </c>
      <c r="B14715" s="3">
        <v>32.0</v>
      </c>
      <c r="C14715" s="3" t="s">
        <v>12673</v>
      </c>
      <c r="D14715" s="3">
        <v>62.0</v>
      </c>
      <c r="E14715" s="3" t="s">
        <v>12765</v>
      </c>
      <c r="F14715" s="3">
        <v>6.0</v>
      </c>
      <c r="G14715" s="3">
        <v>9.0</v>
      </c>
      <c r="H14715" s="3" t="s">
        <v>13362</v>
      </c>
      <c r="I14715" s="3" t="s">
        <v>13363</v>
      </c>
      <c r="J14715" s="3" t="s">
        <v>2015</v>
      </c>
      <c r="K14715" s="3" t="s">
        <v>24</v>
      </c>
      <c r="L14715" s="3">
        <v>33.0</v>
      </c>
      <c r="M14715" s="3" t="s">
        <v>30</v>
      </c>
      <c r="N14715" s="3" t="s">
        <v>13471</v>
      </c>
      <c r="O14715" s="3" t="s">
        <v>508</v>
      </c>
      <c r="P14715" s="4">
        <v>34512.0</v>
      </c>
      <c r="Q14715" s="3" t="s">
        <v>191</v>
      </c>
      <c r="S14715" s="3" t="s">
        <v>34</v>
      </c>
    </row>
    <row r="14716">
      <c r="A14716" s="2">
        <v>42318.714907407404</v>
      </c>
      <c r="B14716" s="3">
        <v>32.0</v>
      </c>
      <c r="C14716" s="3" t="s">
        <v>12673</v>
      </c>
      <c r="D14716" s="3">
        <v>62.0</v>
      </c>
      <c r="E14716" s="3" t="s">
        <v>12765</v>
      </c>
      <c r="F14716" s="3">
        <v>6.0</v>
      </c>
      <c r="G14716" s="3">
        <v>9.0</v>
      </c>
      <c r="H14716" s="3" t="s">
        <v>13362</v>
      </c>
      <c r="I14716" s="3" t="s">
        <v>13363</v>
      </c>
      <c r="J14716" s="3" t="s">
        <v>2015</v>
      </c>
      <c r="K14716" s="3" t="s">
        <v>24</v>
      </c>
      <c r="L14716" s="3">
        <v>34.0</v>
      </c>
      <c r="M14716" s="3" t="s">
        <v>25</v>
      </c>
      <c r="N14716" s="3" t="s">
        <v>13472</v>
      </c>
      <c r="O14716" s="3" t="s">
        <v>1447</v>
      </c>
      <c r="P14716" s="4">
        <v>31300.0</v>
      </c>
      <c r="Q14716" s="3" t="s">
        <v>1955</v>
      </c>
      <c r="S14716" s="3" t="s">
        <v>34</v>
      </c>
    </row>
    <row r="14717">
      <c r="A14717" s="2">
        <v>42318.714907407404</v>
      </c>
      <c r="B14717" s="3">
        <v>32.0</v>
      </c>
      <c r="C14717" s="3" t="s">
        <v>12673</v>
      </c>
      <c r="D14717" s="3">
        <v>62.0</v>
      </c>
      <c r="E14717" s="3" t="s">
        <v>12765</v>
      </c>
      <c r="F14717" s="3">
        <v>6.0</v>
      </c>
      <c r="G14717" s="3">
        <v>9.0</v>
      </c>
      <c r="H14717" s="3" t="s">
        <v>13362</v>
      </c>
      <c r="I14717" s="3" t="s">
        <v>13363</v>
      </c>
      <c r="J14717" s="3" t="s">
        <v>2015</v>
      </c>
      <c r="K14717" s="3" t="s">
        <v>24</v>
      </c>
      <c r="L14717" s="3">
        <v>35.0</v>
      </c>
      <c r="M14717" s="3" t="s">
        <v>30</v>
      </c>
      <c r="N14717" s="3" t="s">
        <v>13473</v>
      </c>
      <c r="O14717" s="3" t="s">
        <v>1547</v>
      </c>
      <c r="P14717" s="4">
        <v>23428.0</v>
      </c>
      <c r="Q14717" s="3" t="s">
        <v>72</v>
      </c>
      <c r="S14717" s="3" t="s">
        <v>34</v>
      </c>
    </row>
    <row r="14718">
      <c r="A14718" s="2">
        <v>42318.714907407404</v>
      </c>
      <c r="B14718" s="3">
        <v>32.0</v>
      </c>
      <c r="C14718" s="3" t="s">
        <v>12673</v>
      </c>
      <c r="D14718" s="3">
        <v>62.0</v>
      </c>
      <c r="E14718" s="3" t="s">
        <v>12765</v>
      </c>
      <c r="F14718" s="3">
        <v>6.0</v>
      </c>
      <c r="G14718" s="3">
        <v>9.0</v>
      </c>
      <c r="H14718" s="3" t="s">
        <v>13362</v>
      </c>
      <c r="I14718" s="3" t="s">
        <v>13363</v>
      </c>
      <c r="J14718" s="3" t="s">
        <v>2015</v>
      </c>
      <c r="K14718" s="3" t="s">
        <v>24</v>
      </c>
      <c r="L14718" s="3">
        <v>36.0</v>
      </c>
      <c r="M14718" s="3" t="s">
        <v>25</v>
      </c>
      <c r="N14718" s="3" t="s">
        <v>13474</v>
      </c>
      <c r="O14718" s="3" t="s">
        <v>551</v>
      </c>
      <c r="P14718" s="4">
        <v>32435.0</v>
      </c>
      <c r="Q14718" s="3" t="s">
        <v>132</v>
      </c>
      <c r="S14718" s="3" t="s">
        <v>34</v>
      </c>
    </row>
    <row r="14719">
      <c r="A14719" s="2">
        <v>42318.714907407404</v>
      </c>
      <c r="B14719" s="3">
        <v>32.0</v>
      </c>
      <c r="C14719" s="3" t="s">
        <v>12673</v>
      </c>
      <c r="D14719" s="3">
        <v>62.0</v>
      </c>
      <c r="E14719" s="3" t="s">
        <v>12765</v>
      </c>
      <c r="F14719" s="3">
        <v>6.0</v>
      </c>
      <c r="G14719" s="3">
        <v>9.0</v>
      </c>
      <c r="H14719" s="3" t="s">
        <v>13362</v>
      </c>
      <c r="I14719" s="3" t="s">
        <v>13363</v>
      </c>
      <c r="J14719" s="3" t="s">
        <v>2015</v>
      </c>
      <c r="K14719" s="3" t="s">
        <v>24</v>
      </c>
      <c r="L14719" s="3">
        <v>37.0</v>
      </c>
      <c r="M14719" s="3" t="s">
        <v>30</v>
      </c>
      <c r="N14719" s="3" t="s">
        <v>13475</v>
      </c>
      <c r="O14719" s="3" t="s">
        <v>299</v>
      </c>
      <c r="P14719" s="4">
        <v>23310.0</v>
      </c>
      <c r="Q14719" s="3" t="s">
        <v>72</v>
      </c>
      <c r="S14719" s="3" t="s">
        <v>34</v>
      </c>
    </row>
    <row r="14720">
      <c r="A14720" s="2">
        <v>42318.714907407404</v>
      </c>
      <c r="B14720" s="3">
        <v>32.0</v>
      </c>
      <c r="C14720" s="3" t="s">
        <v>12673</v>
      </c>
      <c r="D14720" s="3">
        <v>62.0</v>
      </c>
      <c r="E14720" s="3" t="s">
        <v>12765</v>
      </c>
      <c r="F14720" s="3">
        <v>6.0</v>
      </c>
      <c r="G14720" s="3">
        <v>9.0</v>
      </c>
      <c r="H14720" s="3" t="s">
        <v>13362</v>
      </c>
      <c r="I14720" s="3" t="s">
        <v>13363</v>
      </c>
      <c r="J14720" s="3" t="s">
        <v>2015</v>
      </c>
      <c r="K14720" s="3" t="s">
        <v>24</v>
      </c>
      <c r="L14720" s="3">
        <v>38.0</v>
      </c>
      <c r="M14720" s="3" t="s">
        <v>25</v>
      </c>
      <c r="N14720" s="3" t="s">
        <v>13476</v>
      </c>
      <c r="O14720" s="3" t="s">
        <v>1111</v>
      </c>
      <c r="P14720" s="4">
        <v>34547.0</v>
      </c>
      <c r="Q14720" s="3" t="s">
        <v>191</v>
      </c>
      <c r="S14720" s="3" t="s">
        <v>34</v>
      </c>
    </row>
    <row r="14721">
      <c r="A14721" s="2">
        <v>42318.714907407404</v>
      </c>
      <c r="B14721" s="3">
        <v>32.0</v>
      </c>
      <c r="C14721" s="3" t="s">
        <v>12673</v>
      </c>
      <c r="D14721" s="3">
        <v>62.0</v>
      </c>
      <c r="E14721" s="3" t="s">
        <v>12765</v>
      </c>
      <c r="F14721" s="3">
        <v>6.0</v>
      </c>
      <c r="G14721" s="3">
        <v>9.0</v>
      </c>
      <c r="H14721" s="3" t="s">
        <v>13362</v>
      </c>
      <c r="I14721" s="3" t="s">
        <v>13363</v>
      </c>
      <c r="J14721" s="3" t="s">
        <v>2015</v>
      </c>
      <c r="K14721" s="3" t="s">
        <v>24</v>
      </c>
      <c r="L14721" s="3">
        <v>39.0</v>
      </c>
      <c r="M14721" s="3" t="s">
        <v>30</v>
      </c>
      <c r="N14721" s="3" t="s">
        <v>1498</v>
      </c>
      <c r="O14721" s="3" t="s">
        <v>186</v>
      </c>
      <c r="P14721" s="4">
        <v>18233.0</v>
      </c>
      <c r="Q14721" s="3" t="s">
        <v>209</v>
      </c>
      <c r="S14721" s="3" t="s">
        <v>34</v>
      </c>
    </row>
    <row r="14722">
      <c r="A14722" s="2">
        <v>42318.714907407404</v>
      </c>
      <c r="B14722" s="3">
        <v>32.0</v>
      </c>
      <c r="C14722" s="3" t="s">
        <v>12673</v>
      </c>
      <c r="D14722" s="3">
        <v>62.0</v>
      </c>
      <c r="E14722" s="3" t="s">
        <v>12765</v>
      </c>
      <c r="F14722" s="3">
        <v>6.0</v>
      </c>
      <c r="G14722" s="3">
        <v>9.0</v>
      </c>
      <c r="H14722" s="3" t="s">
        <v>13362</v>
      </c>
      <c r="I14722" s="3" t="s">
        <v>13363</v>
      </c>
      <c r="J14722" s="3" t="s">
        <v>2015</v>
      </c>
      <c r="K14722" s="3" t="s">
        <v>24</v>
      </c>
      <c r="L14722" s="3">
        <v>40.0</v>
      </c>
      <c r="M14722" s="3" t="s">
        <v>25</v>
      </c>
      <c r="N14722" s="3" t="s">
        <v>13477</v>
      </c>
      <c r="O14722" s="3" t="s">
        <v>613</v>
      </c>
      <c r="P14722" s="4">
        <v>26480.0</v>
      </c>
      <c r="Q14722" s="3" t="s">
        <v>43</v>
      </c>
      <c r="S14722" s="3" t="s">
        <v>34</v>
      </c>
    </row>
    <row r="14723">
      <c r="A14723" s="2">
        <v>42318.714907407404</v>
      </c>
      <c r="B14723" s="3">
        <v>32.0</v>
      </c>
      <c r="C14723" s="3" t="s">
        <v>12673</v>
      </c>
      <c r="D14723" s="3">
        <v>62.0</v>
      </c>
      <c r="E14723" s="3" t="s">
        <v>12765</v>
      </c>
      <c r="F14723" s="3">
        <v>6.0</v>
      </c>
      <c r="G14723" s="3">
        <v>9.0</v>
      </c>
      <c r="H14723" s="3" t="s">
        <v>13362</v>
      </c>
      <c r="I14723" s="3" t="s">
        <v>13363</v>
      </c>
      <c r="J14723" s="3" t="s">
        <v>2015</v>
      </c>
      <c r="K14723" s="3" t="s">
        <v>24</v>
      </c>
      <c r="L14723" s="3">
        <v>41.0</v>
      </c>
      <c r="M14723" s="3" t="s">
        <v>30</v>
      </c>
      <c r="N14723" s="3" t="s">
        <v>13478</v>
      </c>
      <c r="O14723" s="3" t="s">
        <v>1024</v>
      </c>
      <c r="P14723" s="4">
        <v>34100.0</v>
      </c>
      <c r="Q14723" s="3" t="s">
        <v>191</v>
      </c>
      <c r="S14723" s="3" t="s">
        <v>34</v>
      </c>
    </row>
    <row r="14724">
      <c r="A14724" s="2">
        <v>42318.714907407404</v>
      </c>
      <c r="B14724" s="3">
        <v>32.0</v>
      </c>
      <c r="C14724" s="3" t="s">
        <v>12673</v>
      </c>
      <c r="D14724" s="3">
        <v>62.0</v>
      </c>
      <c r="E14724" s="3" t="s">
        <v>12765</v>
      </c>
      <c r="F14724" s="3">
        <v>6.0</v>
      </c>
      <c r="G14724" s="3">
        <v>9.0</v>
      </c>
      <c r="H14724" s="3" t="s">
        <v>13362</v>
      </c>
      <c r="I14724" s="3" t="s">
        <v>13363</v>
      </c>
      <c r="J14724" s="3" t="s">
        <v>2015</v>
      </c>
      <c r="K14724" s="3" t="s">
        <v>24</v>
      </c>
      <c r="L14724" s="3">
        <v>42.0</v>
      </c>
      <c r="M14724" s="3" t="s">
        <v>25</v>
      </c>
      <c r="N14724" s="3" t="s">
        <v>13479</v>
      </c>
      <c r="O14724" s="3" t="s">
        <v>13480</v>
      </c>
      <c r="P14724" s="4">
        <v>31309.0</v>
      </c>
      <c r="Q14724" s="3" t="s">
        <v>216</v>
      </c>
      <c r="S14724" s="3" t="s">
        <v>34</v>
      </c>
    </row>
    <row r="14725">
      <c r="A14725" s="2">
        <v>42318.714907407404</v>
      </c>
      <c r="B14725" s="3">
        <v>32.0</v>
      </c>
      <c r="C14725" s="3" t="s">
        <v>12673</v>
      </c>
      <c r="D14725" s="3">
        <v>62.0</v>
      </c>
      <c r="E14725" s="3" t="s">
        <v>12765</v>
      </c>
      <c r="F14725" s="3">
        <v>6.0</v>
      </c>
      <c r="G14725" s="3">
        <v>9.0</v>
      </c>
      <c r="H14725" s="3" t="s">
        <v>13362</v>
      </c>
      <c r="I14725" s="3" t="s">
        <v>13363</v>
      </c>
      <c r="J14725" s="3" t="s">
        <v>2015</v>
      </c>
      <c r="K14725" s="3" t="s">
        <v>24</v>
      </c>
      <c r="L14725" s="3">
        <v>43.0</v>
      </c>
      <c r="M14725" s="3" t="s">
        <v>30</v>
      </c>
      <c r="N14725" s="3" t="s">
        <v>3346</v>
      </c>
      <c r="O14725" s="3" t="s">
        <v>163</v>
      </c>
      <c r="P14725" s="4">
        <v>24825.0</v>
      </c>
      <c r="Q14725" s="3" t="s">
        <v>352</v>
      </c>
      <c r="S14725" s="3" t="s">
        <v>34</v>
      </c>
    </row>
    <row r="14726">
      <c r="A14726" s="2">
        <v>42318.714907407404</v>
      </c>
      <c r="B14726" s="3">
        <v>32.0</v>
      </c>
      <c r="C14726" s="3" t="s">
        <v>12673</v>
      </c>
      <c r="D14726" s="3">
        <v>62.0</v>
      </c>
      <c r="E14726" s="3" t="s">
        <v>12765</v>
      </c>
      <c r="F14726" s="3">
        <v>6.0</v>
      </c>
      <c r="G14726" s="3">
        <v>9.0</v>
      </c>
      <c r="H14726" s="3" t="s">
        <v>13362</v>
      </c>
      <c r="I14726" s="3" t="s">
        <v>13363</v>
      </c>
      <c r="J14726" s="3" t="s">
        <v>2015</v>
      </c>
      <c r="K14726" s="3" t="s">
        <v>24</v>
      </c>
      <c r="L14726" s="3">
        <v>44.0</v>
      </c>
      <c r="M14726" s="3" t="s">
        <v>25</v>
      </c>
      <c r="N14726" s="3" t="s">
        <v>12947</v>
      </c>
      <c r="O14726" s="3" t="s">
        <v>200</v>
      </c>
      <c r="P14726" s="4">
        <v>23027.0</v>
      </c>
      <c r="Q14726" s="3" t="s">
        <v>149</v>
      </c>
      <c r="R14726" s="3" t="s">
        <v>1030</v>
      </c>
      <c r="S14726" s="3" t="s">
        <v>34</v>
      </c>
    </row>
    <row r="14727">
      <c r="A14727" s="2">
        <v>42318.714907407404</v>
      </c>
      <c r="B14727" s="3">
        <v>32.0</v>
      </c>
      <c r="C14727" s="3" t="s">
        <v>12673</v>
      </c>
      <c r="D14727" s="3">
        <v>80.0</v>
      </c>
      <c r="E14727" s="3" t="s">
        <v>12800</v>
      </c>
      <c r="F14727" s="3">
        <v>6.0</v>
      </c>
      <c r="G14727" s="3">
        <v>9.0</v>
      </c>
      <c r="H14727" s="3" t="s">
        <v>13362</v>
      </c>
      <c r="I14727" s="3" t="s">
        <v>13363</v>
      </c>
      <c r="J14727" s="3" t="s">
        <v>2015</v>
      </c>
      <c r="K14727" s="3" t="s">
        <v>24</v>
      </c>
      <c r="L14727" s="3">
        <v>1.0</v>
      </c>
      <c r="M14727" s="3" t="s">
        <v>30</v>
      </c>
      <c r="N14727" s="3" t="s">
        <v>13481</v>
      </c>
      <c r="O14727" s="3" t="s">
        <v>225</v>
      </c>
      <c r="P14727" s="4">
        <v>20314.0</v>
      </c>
      <c r="Q14727" s="3" t="s">
        <v>149</v>
      </c>
      <c r="R14727" s="3" t="s">
        <v>2171</v>
      </c>
      <c r="S14727" s="3" t="s">
        <v>34</v>
      </c>
    </row>
    <row r="14728">
      <c r="A14728" s="2">
        <v>42318.714907407404</v>
      </c>
      <c r="B14728" s="3">
        <v>32.0</v>
      </c>
      <c r="C14728" s="3" t="s">
        <v>12673</v>
      </c>
      <c r="D14728" s="3">
        <v>80.0</v>
      </c>
      <c r="E14728" s="3" t="s">
        <v>12800</v>
      </c>
      <c r="F14728" s="3">
        <v>6.0</v>
      </c>
      <c r="G14728" s="3">
        <v>9.0</v>
      </c>
      <c r="H14728" s="3" t="s">
        <v>13362</v>
      </c>
      <c r="I14728" s="3" t="s">
        <v>13363</v>
      </c>
      <c r="J14728" s="3" t="s">
        <v>2015</v>
      </c>
      <c r="K14728" s="3" t="s">
        <v>24</v>
      </c>
      <c r="L14728" s="3">
        <v>2.0</v>
      </c>
      <c r="M14728" s="3" t="s">
        <v>25</v>
      </c>
      <c r="N14728" s="3" t="s">
        <v>13482</v>
      </c>
      <c r="O14728" s="3" t="s">
        <v>305</v>
      </c>
      <c r="P14728" s="4">
        <v>19307.0</v>
      </c>
      <c r="Q14728" s="3" t="s">
        <v>33</v>
      </c>
      <c r="S14728" s="3" t="s">
        <v>34</v>
      </c>
    </row>
    <row r="14729">
      <c r="A14729" s="2">
        <v>42318.714907407404</v>
      </c>
      <c r="B14729" s="3">
        <v>32.0</v>
      </c>
      <c r="C14729" s="3" t="s">
        <v>12673</v>
      </c>
      <c r="D14729" s="3">
        <v>80.0</v>
      </c>
      <c r="E14729" s="3" t="s">
        <v>12800</v>
      </c>
      <c r="F14729" s="3">
        <v>6.0</v>
      </c>
      <c r="G14729" s="3">
        <v>9.0</v>
      </c>
      <c r="H14729" s="3" t="s">
        <v>13362</v>
      </c>
      <c r="I14729" s="3" t="s">
        <v>13363</v>
      </c>
      <c r="J14729" s="3" t="s">
        <v>2015</v>
      </c>
      <c r="K14729" s="3" t="s">
        <v>24</v>
      </c>
      <c r="L14729" s="3">
        <v>3.0</v>
      </c>
      <c r="M14729" s="3" t="s">
        <v>30</v>
      </c>
      <c r="N14729" s="3" t="s">
        <v>13483</v>
      </c>
      <c r="O14729" s="3" t="s">
        <v>960</v>
      </c>
      <c r="P14729" s="4">
        <v>21488.0</v>
      </c>
      <c r="Q14729" s="3" t="s">
        <v>153</v>
      </c>
      <c r="S14729" s="3" t="s">
        <v>29</v>
      </c>
    </row>
    <row r="14730">
      <c r="A14730" s="2">
        <v>42318.714907407404</v>
      </c>
      <c r="B14730" s="3">
        <v>32.0</v>
      </c>
      <c r="C14730" s="3" t="s">
        <v>12673</v>
      </c>
      <c r="D14730" s="3">
        <v>80.0</v>
      </c>
      <c r="E14730" s="3" t="s">
        <v>12800</v>
      </c>
      <c r="F14730" s="3">
        <v>6.0</v>
      </c>
      <c r="G14730" s="3">
        <v>9.0</v>
      </c>
      <c r="H14730" s="3" t="s">
        <v>13362</v>
      </c>
      <c r="I14730" s="3" t="s">
        <v>13363</v>
      </c>
      <c r="J14730" s="3" t="s">
        <v>2015</v>
      </c>
      <c r="K14730" s="3" t="s">
        <v>24</v>
      </c>
      <c r="L14730" s="3">
        <v>4.0</v>
      </c>
      <c r="M14730" s="3" t="s">
        <v>25</v>
      </c>
      <c r="N14730" s="3" t="s">
        <v>13484</v>
      </c>
      <c r="O14730" s="3" t="s">
        <v>1947</v>
      </c>
      <c r="P14730" s="4">
        <v>32832.0</v>
      </c>
      <c r="Q14730" s="3" t="s">
        <v>72</v>
      </c>
      <c r="S14730" s="3" t="s">
        <v>34</v>
      </c>
    </row>
    <row r="14731">
      <c r="A14731" s="2">
        <v>42318.714907407404</v>
      </c>
      <c r="B14731" s="3">
        <v>32.0</v>
      </c>
      <c r="C14731" s="3" t="s">
        <v>12673</v>
      </c>
      <c r="D14731" s="3">
        <v>80.0</v>
      </c>
      <c r="E14731" s="3" t="s">
        <v>12800</v>
      </c>
      <c r="F14731" s="3">
        <v>6.0</v>
      </c>
      <c r="G14731" s="3">
        <v>9.0</v>
      </c>
      <c r="H14731" s="3" t="s">
        <v>13362</v>
      </c>
      <c r="I14731" s="3" t="s">
        <v>13363</v>
      </c>
      <c r="J14731" s="3" t="s">
        <v>2015</v>
      </c>
      <c r="K14731" s="3" t="s">
        <v>24</v>
      </c>
      <c r="L14731" s="3">
        <v>5.0</v>
      </c>
      <c r="M14731" s="3" t="s">
        <v>30</v>
      </c>
      <c r="N14731" s="3" t="s">
        <v>3127</v>
      </c>
      <c r="O14731" s="3" t="s">
        <v>81</v>
      </c>
      <c r="P14731" s="4">
        <v>24074.0</v>
      </c>
      <c r="Q14731" s="3" t="s">
        <v>33</v>
      </c>
      <c r="S14731" s="3" t="s">
        <v>34</v>
      </c>
    </row>
    <row r="14732">
      <c r="A14732" s="2">
        <v>42318.714907407404</v>
      </c>
      <c r="B14732" s="3">
        <v>32.0</v>
      </c>
      <c r="C14732" s="3" t="s">
        <v>12673</v>
      </c>
      <c r="D14732" s="3">
        <v>80.0</v>
      </c>
      <c r="E14732" s="3" t="s">
        <v>12800</v>
      </c>
      <c r="F14732" s="3">
        <v>6.0</v>
      </c>
      <c r="G14732" s="3">
        <v>9.0</v>
      </c>
      <c r="H14732" s="3" t="s">
        <v>13362</v>
      </c>
      <c r="I14732" s="3" t="s">
        <v>13363</v>
      </c>
      <c r="J14732" s="3" t="s">
        <v>2015</v>
      </c>
      <c r="K14732" s="3" t="s">
        <v>24</v>
      </c>
      <c r="L14732" s="3">
        <v>6.0</v>
      </c>
      <c r="M14732" s="3" t="s">
        <v>25</v>
      </c>
      <c r="N14732" s="3" t="s">
        <v>2689</v>
      </c>
      <c r="O14732" s="3" t="s">
        <v>3003</v>
      </c>
      <c r="P14732" s="4">
        <v>19960.0</v>
      </c>
      <c r="Q14732" s="3" t="s">
        <v>205</v>
      </c>
      <c r="S14732" s="3" t="s">
        <v>34</v>
      </c>
    </row>
    <row r="14733">
      <c r="A14733" s="2">
        <v>42318.714907407404</v>
      </c>
      <c r="B14733" s="3">
        <v>32.0</v>
      </c>
      <c r="C14733" s="3" t="s">
        <v>12673</v>
      </c>
      <c r="D14733" s="3">
        <v>80.0</v>
      </c>
      <c r="E14733" s="3" t="s">
        <v>12800</v>
      </c>
      <c r="F14733" s="3">
        <v>6.0</v>
      </c>
      <c r="G14733" s="3">
        <v>9.0</v>
      </c>
      <c r="H14733" s="3" t="s">
        <v>13362</v>
      </c>
      <c r="I14733" s="3" t="s">
        <v>13363</v>
      </c>
      <c r="J14733" s="3" t="s">
        <v>2015</v>
      </c>
      <c r="K14733" s="3" t="s">
        <v>24</v>
      </c>
      <c r="L14733" s="3">
        <v>7.0</v>
      </c>
      <c r="M14733" s="3" t="s">
        <v>30</v>
      </c>
      <c r="N14733" s="3" t="s">
        <v>8259</v>
      </c>
      <c r="O14733" s="3" t="s">
        <v>225</v>
      </c>
      <c r="P14733" s="4">
        <v>22123.0</v>
      </c>
      <c r="Q14733" s="3" t="s">
        <v>115</v>
      </c>
      <c r="S14733" s="3" t="s">
        <v>29</v>
      </c>
    </row>
    <row r="14734">
      <c r="A14734" s="2">
        <v>42318.714907407404</v>
      </c>
      <c r="B14734" s="3">
        <v>32.0</v>
      </c>
      <c r="C14734" s="3" t="s">
        <v>12673</v>
      </c>
      <c r="D14734" s="3">
        <v>80.0</v>
      </c>
      <c r="E14734" s="3" t="s">
        <v>12800</v>
      </c>
      <c r="F14734" s="3">
        <v>6.0</v>
      </c>
      <c r="G14734" s="3">
        <v>9.0</v>
      </c>
      <c r="H14734" s="3" t="s">
        <v>13362</v>
      </c>
      <c r="I14734" s="3" t="s">
        <v>13363</v>
      </c>
      <c r="J14734" s="3" t="s">
        <v>2015</v>
      </c>
      <c r="K14734" s="3" t="s">
        <v>24</v>
      </c>
      <c r="L14734" s="3">
        <v>8.0</v>
      </c>
      <c r="M14734" s="3" t="s">
        <v>25</v>
      </c>
      <c r="N14734" s="3" t="s">
        <v>3538</v>
      </c>
      <c r="O14734" s="3" t="s">
        <v>1506</v>
      </c>
      <c r="P14734" s="4">
        <v>26332.0</v>
      </c>
      <c r="Q14734" s="3" t="s">
        <v>153</v>
      </c>
      <c r="S14734" s="3" t="s">
        <v>34</v>
      </c>
    </row>
    <row r="14735">
      <c r="A14735" s="2">
        <v>42318.714907407404</v>
      </c>
      <c r="B14735" s="3">
        <v>32.0</v>
      </c>
      <c r="C14735" s="3" t="s">
        <v>12673</v>
      </c>
      <c r="D14735" s="3">
        <v>80.0</v>
      </c>
      <c r="E14735" s="3" t="s">
        <v>12800</v>
      </c>
      <c r="F14735" s="3">
        <v>6.0</v>
      </c>
      <c r="G14735" s="3">
        <v>9.0</v>
      </c>
      <c r="H14735" s="3" t="s">
        <v>13362</v>
      </c>
      <c r="I14735" s="3" t="s">
        <v>13363</v>
      </c>
      <c r="J14735" s="3" t="s">
        <v>2015</v>
      </c>
      <c r="K14735" s="3" t="s">
        <v>24</v>
      </c>
      <c r="L14735" s="3">
        <v>9.0</v>
      </c>
      <c r="M14735" s="3" t="s">
        <v>30</v>
      </c>
      <c r="N14735" s="3" t="s">
        <v>13485</v>
      </c>
      <c r="O14735" s="3" t="s">
        <v>342</v>
      </c>
      <c r="P14735" s="4">
        <v>25931.0</v>
      </c>
      <c r="Q14735" s="3" t="s">
        <v>60</v>
      </c>
      <c r="S14735" s="3" t="s">
        <v>34</v>
      </c>
    </row>
    <row r="14736">
      <c r="A14736" s="2">
        <v>42318.714907407404</v>
      </c>
      <c r="B14736" s="3">
        <v>32.0</v>
      </c>
      <c r="C14736" s="3" t="s">
        <v>12673</v>
      </c>
      <c r="D14736" s="3">
        <v>80.0</v>
      </c>
      <c r="E14736" s="3" t="s">
        <v>12800</v>
      </c>
      <c r="F14736" s="3">
        <v>6.0</v>
      </c>
      <c r="G14736" s="3">
        <v>9.0</v>
      </c>
      <c r="H14736" s="3" t="s">
        <v>13362</v>
      </c>
      <c r="I14736" s="3" t="s">
        <v>13363</v>
      </c>
      <c r="J14736" s="3" t="s">
        <v>2015</v>
      </c>
      <c r="K14736" s="3" t="s">
        <v>24</v>
      </c>
      <c r="L14736" s="3">
        <v>10.0</v>
      </c>
      <c r="M14736" s="3" t="s">
        <v>25</v>
      </c>
      <c r="N14736" s="3" t="s">
        <v>13486</v>
      </c>
      <c r="O14736" s="3" t="s">
        <v>204</v>
      </c>
      <c r="P14736" s="4">
        <v>17838.0</v>
      </c>
      <c r="Q14736" s="3" t="s">
        <v>117</v>
      </c>
      <c r="S14736" s="3" t="s">
        <v>34</v>
      </c>
    </row>
    <row r="14737">
      <c r="A14737" s="2">
        <v>42318.714907407404</v>
      </c>
      <c r="B14737" s="3">
        <v>32.0</v>
      </c>
      <c r="C14737" s="3" t="s">
        <v>12673</v>
      </c>
      <c r="D14737" s="3">
        <v>80.0</v>
      </c>
      <c r="E14737" s="3" t="s">
        <v>12800</v>
      </c>
      <c r="F14737" s="3">
        <v>6.0</v>
      </c>
      <c r="G14737" s="3">
        <v>9.0</v>
      </c>
      <c r="H14737" s="3" t="s">
        <v>13362</v>
      </c>
      <c r="I14737" s="3" t="s">
        <v>13363</v>
      </c>
      <c r="J14737" s="3" t="s">
        <v>2015</v>
      </c>
      <c r="K14737" s="3" t="s">
        <v>24</v>
      </c>
      <c r="L14737" s="3">
        <v>11.0</v>
      </c>
      <c r="M14737" s="3" t="s">
        <v>30</v>
      </c>
      <c r="N14737" s="3" t="s">
        <v>13487</v>
      </c>
      <c r="O14737" s="3" t="s">
        <v>992</v>
      </c>
      <c r="P14737" s="4">
        <v>30339.0</v>
      </c>
      <c r="Q14737" s="3" t="s">
        <v>46</v>
      </c>
      <c r="S14737" s="3" t="s">
        <v>34</v>
      </c>
    </row>
    <row r="14738">
      <c r="A14738" s="2">
        <v>42318.714907407404</v>
      </c>
      <c r="B14738" s="3">
        <v>32.0</v>
      </c>
      <c r="C14738" s="3" t="s">
        <v>12673</v>
      </c>
      <c r="D14738" s="3">
        <v>80.0</v>
      </c>
      <c r="E14738" s="3" t="s">
        <v>12800</v>
      </c>
      <c r="F14738" s="3">
        <v>6.0</v>
      </c>
      <c r="G14738" s="3">
        <v>9.0</v>
      </c>
      <c r="H14738" s="3" t="s">
        <v>13362</v>
      </c>
      <c r="I14738" s="3" t="s">
        <v>13363</v>
      </c>
      <c r="J14738" s="3" t="s">
        <v>2015</v>
      </c>
      <c r="K14738" s="3" t="s">
        <v>24</v>
      </c>
      <c r="L14738" s="3">
        <v>12.0</v>
      </c>
      <c r="M14738" s="3" t="s">
        <v>25</v>
      </c>
      <c r="N14738" s="3" t="s">
        <v>13488</v>
      </c>
      <c r="O14738" s="3" t="s">
        <v>1068</v>
      </c>
      <c r="P14738" s="4">
        <v>26949.0</v>
      </c>
      <c r="Q14738" s="3" t="s">
        <v>169</v>
      </c>
      <c r="S14738" s="3" t="s">
        <v>34</v>
      </c>
    </row>
    <row r="14739">
      <c r="A14739" s="2">
        <v>42318.714907407404</v>
      </c>
      <c r="B14739" s="3">
        <v>32.0</v>
      </c>
      <c r="C14739" s="3" t="s">
        <v>12673</v>
      </c>
      <c r="D14739" s="3">
        <v>80.0</v>
      </c>
      <c r="E14739" s="3" t="s">
        <v>12800</v>
      </c>
      <c r="F14739" s="3">
        <v>6.0</v>
      </c>
      <c r="G14739" s="3">
        <v>9.0</v>
      </c>
      <c r="H14739" s="3" t="s">
        <v>13362</v>
      </c>
      <c r="I14739" s="3" t="s">
        <v>13363</v>
      </c>
      <c r="J14739" s="3" t="s">
        <v>2015</v>
      </c>
      <c r="K14739" s="3" t="s">
        <v>24</v>
      </c>
      <c r="L14739" s="3">
        <v>13.0</v>
      </c>
      <c r="M14739" s="3" t="s">
        <v>30</v>
      </c>
      <c r="N14739" s="3" t="s">
        <v>13489</v>
      </c>
      <c r="O14739" s="3" t="s">
        <v>225</v>
      </c>
      <c r="P14739" s="4">
        <v>22204.0</v>
      </c>
      <c r="Q14739" s="3" t="s">
        <v>189</v>
      </c>
      <c r="S14739" s="3" t="s">
        <v>34</v>
      </c>
    </row>
    <row r="14740">
      <c r="A14740" s="2">
        <v>42318.714907407404</v>
      </c>
      <c r="B14740" s="3">
        <v>32.0</v>
      </c>
      <c r="C14740" s="3" t="s">
        <v>12673</v>
      </c>
      <c r="D14740" s="3">
        <v>80.0</v>
      </c>
      <c r="E14740" s="3" t="s">
        <v>12800</v>
      </c>
      <c r="F14740" s="3">
        <v>6.0</v>
      </c>
      <c r="G14740" s="3">
        <v>9.0</v>
      </c>
      <c r="H14740" s="3" t="s">
        <v>13362</v>
      </c>
      <c r="I14740" s="3" t="s">
        <v>13363</v>
      </c>
      <c r="J14740" s="3" t="s">
        <v>2015</v>
      </c>
      <c r="K14740" s="3" t="s">
        <v>24</v>
      </c>
      <c r="L14740" s="3">
        <v>14.0</v>
      </c>
      <c r="M14740" s="3" t="s">
        <v>25</v>
      </c>
      <c r="N14740" s="3" t="s">
        <v>13490</v>
      </c>
      <c r="O14740" s="3" t="s">
        <v>42</v>
      </c>
      <c r="P14740" s="4">
        <v>16993.0</v>
      </c>
      <c r="Q14740" s="3" t="s">
        <v>117</v>
      </c>
      <c r="S14740" s="3" t="s">
        <v>34</v>
      </c>
    </row>
    <row r="14741">
      <c r="A14741" s="2">
        <v>42318.714907407404</v>
      </c>
      <c r="B14741" s="3">
        <v>32.0</v>
      </c>
      <c r="C14741" s="3" t="s">
        <v>12673</v>
      </c>
      <c r="D14741" s="3">
        <v>80.0</v>
      </c>
      <c r="E14741" s="3" t="s">
        <v>12800</v>
      </c>
      <c r="F14741" s="3">
        <v>6.0</v>
      </c>
      <c r="G14741" s="3">
        <v>9.0</v>
      </c>
      <c r="H14741" s="3" t="s">
        <v>13362</v>
      </c>
      <c r="I14741" s="3" t="s">
        <v>13363</v>
      </c>
      <c r="J14741" s="3" t="s">
        <v>2015</v>
      </c>
      <c r="K14741" s="3" t="s">
        <v>24</v>
      </c>
      <c r="L14741" s="3">
        <v>15.0</v>
      </c>
      <c r="M14741" s="3" t="s">
        <v>30</v>
      </c>
      <c r="N14741" s="3" t="s">
        <v>12950</v>
      </c>
      <c r="O14741" s="3" t="s">
        <v>93</v>
      </c>
      <c r="P14741" s="4">
        <v>21087.0</v>
      </c>
      <c r="Q14741" s="3" t="s">
        <v>228</v>
      </c>
      <c r="S14741" s="3" t="s">
        <v>34</v>
      </c>
    </row>
    <row r="14742">
      <c r="A14742" s="2">
        <v>42318.714907407404</v>
      </c>
      <c r="B14742" s="3">
        <v>32.0</v>
      </c>
      <c r="C14742" s="3" t="s">
        <v>12673</v>
      </c>
      <c r="D14742" s="3">
        <v>80.0</v>
      </c>
      <c r="E14742" s="3" t="s">
        <v>12800</v>
      </c>
      <c r="F14742" s="3">
        <v>6.0</v>
      </c>
      <c r="G14742" s="3">
        <v>9.0</v>
      </c>
      <c r="H14742" s="3" t="s">
        <v>13362</v>
      </c>
      <c r="I14742" s="3" t="s">
        <v>13363</v>
      </c>
      <c r="J14742" s="3" t="s">
        <v>2015</v>
      </c>
      <c r="K14742" s="3" t="s">
        <v>24</v>
      </c>
      <c r="L14742" s="3">
        <v>16.0</v>
      </c>
      <c r="M14742" s="3" t="s">
        <v>25</v>
      </c>
      <c r="N14742" s="3" t="s">
        <v>2840</v>
      </c>
      <c r="O14742" s="3" t="s">
        <v>822</v>
      </c>
      <c r="P14742" s="4">
        <v>28344.0</v>
      </c>
      <c r="Q14742" s="3" t="s">
        <v>418</v>
      </c>
      <c r="S14742" s="3" t="s">
        <v>34</v>
      </c>
    </row>
    <row r="14743">
      <c r="A14743" s="2">
        <v>42318.714907407404</v>
      </c>
      <c r="B14743" s="3">
        <v>32.0</v>
      </c>
      <c r="C14743" s="3" t="s">
        <v>12673</v>
      </c>
      <c r="D14743" s="3">
        <v>80.0</v>
      </c>
      <c r="E14743" s="3" t="s">
        <v>12800</v>
      </c>
      <c r="F14743" s="3">
        <v>6.0</v>
      </c>
      <c r="G14743" s="3">
        <v>9.0</v>
      </c>
      <c r="H14743" s="3" t="s">
        <v>13362</v>
      </c>
      <c r="I14743" s="3" t="s">
        <v>13363</v>
      </c>
      <c r="J14743" s="3" t="s">
        <v>2015</v>
      </c>
      <c r="K14743" s="3" t="s">
        <v>24</v>
      </c>
      <c r="L14743" s="3">
        <v>17.0</v>
      </c>
      <c r="M14743" s="3" t="s">
        <v>30</v>
      </c>
      <c r="N14743" s="3" t="s">
        <v>13491</v>
      </c>
      <c r="O14743" s="3" t="s">
        <v>57</v>
      </c>
      <c r="P14743" s="4">
        <v>23547.0</v>
      </c>
      <c r="Q14743" s="3" t="s">
        <v>37</v>
      </c>
      <c r="S14743" s="3" t="s">
        <v>34</v>
      </c>
    </row>
    <row r="14744">
      <c r="A14744" s="2">
        <v>42318.714907407404</v>
      </c>
      <c r="B14744" s="3">
        <v>32.0</v>
      </c>
      <c r="C14744" s="3" t="s">
        <v>12673</v>
      </c>
      <c r="D14744" s="3">
        <v>80.0</v>
      </c>
      <c r="E14744" s="3" t="s">
        <v>12800</v>
      </c>
      <c r="F14744" s="3">
        <v>6.0</v>
      </c>
      <c r="G14744" s="3">
        <v>9.0</v>
      </c>
      <c r="H14744" s="3" t="s">
        <v>13362</v>
      </c>
      <c r="I14744" s="3" t="s">
        <v>13363</v>
      </c>
      <c r="J14744" s="3" t="s">
        <v>2015</v>
      </c>
      <c r="K14744" s="3" t="s">
        <v>24</v>
      </c>
      <c r="L14744" s="3">
        <v>18.0</v>
      </c>
      <c r="M14744" s="3" t="s">
        <v>25</v>
      </c>
      <c r="N14744" s="3" t="s">
        <v>13492</v>
      </c>
      <c r="O14744" s="3" t="s">
        <v>359</v>
      </c>
      <c r="P14744" s="4">
        <v>21182.0</v>
      </c>
      <c r="Q14744" s="3" t="s">
        <v>1171</v>
      </c>
      <c r="R14744" s="3" t="s">
        <v>1017</v>
      </c>
      <c r="S14744" s="3" t="s">
        <v>34</v>
      </c>
    </row>
    <row r="14745">
      <c r="A14745" s="2">
        <v>42318.714907407404</v>
      </c>
      <c r="B14745" s="3">
        <v>32.0</v>
      </c>
      <c r="C14745" s="3" t="s">
        <v>12673</v>
      </c>
      <c r="D14745" s="3">
        <v>2.0</v>
      </c>
      <c r="E14745" s="3" t="s">
        <v>12674</v>
      </c>
      <c r="F14745" s="3">
        <v>7.0</v>
      </c>
      <c r="G14745" s="3">
        <v>4.0</v>
      </c>
      <c r="H14745" s="3" t="s">
        <v>672</v>
      </c>
      <c r="I14745" s="3" t="s">
        <v>7522</v>
      </c>
      <c r="J14745" s="3" t="s">
        <v>674</v>
      </c>
      <c r="K14745" s="3" t="s">
        <v>24</v>
      </c>
      <c r="L14745" s="3">
        <v>1.0</v>
      </c>
      <c r="M14745" s="3" t="s">
        <v>25</v>
      </c>
      <c r="N14745" s="3" t="s">
        <v>13493</v>
      </c>
      <c r="O14745" s="3" t="s">
        <v>218</v>
      </c>
      <c r="P14745" s="4">
        <v>18214.0</v>
      </c>
      <c r="Q14745" s="3" t="s">
        <v>96</v>
      </c>
      <c r="S14745" s="3" t="s">
        <v>34</v>
      </c>
    </row>
    <row r="14746">
      <c r="A14746" s="2">
        <v>42318.714907407404</v>
      </c>
      <c r="B14746" s="3">
        <v>32.0</v>
      </c>
      <c r="C14746" s="3" t="s">
        <v>12673</v>
      </c>
      <c r="D14746" s="3">
        <v>2.0</v>
      </c>
      <c r="E14746" s="3" t="s">
        <v>12674</v>
      </c>
      <c r="F14746" s="3">
        <v>7.0</v>
      </c>
      <c r="G14746" s="3">
        <v>4.0</v>
      </c>
      <c r="H14746" s="3" t="s">
        <v>672</v>
      </c>
      <c r="I14746" s="3" t="s">
        <v>7522</v>
      </c>
      <c r="J14746" s="3" t="s">
        <v>674</v>
      </c>
      <c r="K14746" s="3" t="s">
        <v>24</v>
      </c>
      <c r="L14746" s="3">
        <v>2.0</v>
      </c>
      <c r="M14746" s="3" t="s">
        <v>30</v>
      </c>
      <c r="N14746" s="3" t="s">
        <v>7226</v>
      </c>
      <c r="O14746" s="3" t="s">
        <v>326</v>
      </c>
      <c r="P14746" s="4">
        <v>20445.0</v>
      </c>
      <c r="Q14746" s="3" t="s">
        <v>712</v>
      </c>
      <c r="S14746" s="3" t="s">
        <v>34</v>
      </c>
    </row>
    <row r="14747">
      <c r="A14747" s="2">
        <v>42318.714907407404</v>
      </c>
      <c r="B14747" s="3">
        <v>32.0</v>
      </c>
      <c r="C14747" s="3" t="s">
        <v>12673</v>
      </c>
      <c r="D14747" s="3">
        <v>2.0</v>
      </c>
      <c r="E14747" s="3" t="s">
        <v>12674</v>
      </c>
      <c r="F14747" s="3">
        <v>7.0</v>
      </c>
      <c r="G14747" s="3">
        <v>4.0</v>
      </c>
      <c r="H14747" s="3" t="s">
        <v>672</v>
      </c>
      <c r="I14747" s="3" t="s">
        <v>7522</v>
      </c>
      <c r="J14747" s="3" t="s">
        <v>674</v>
      </c>
      <c r="K14747" s="3" t="s">
        <v>24</v>
      </c>
      <c r="L14747" s="3">
        <v>3.0</v>
      </c>
      <c r="M14747" s="3" t="s">
        <v>25</v>
      </c>
      <c r="N14747" s="3" t="s">
        <v>13494</v>
      </c>
      <c r="O14747" s="3" t="s">
        <v>200</v>
      </c>
      <c r="P14747" s="4">
        <v>22504.0</v>
      </c>
      <c r="Q14747" s="3" t="s">
        <v>55</v>
      </c>
      <c r="S14747" s="3" t="s">
        <v>34</v>
      </c>
    </row>
    <row r="14748">
      <c r="A14748" s="2">
        <v>42318.714907407404</v>
      </c>
      <c r="B14748" s="3">
        <v>32.0</v>
      </c>
      <c r="C14748" s="3" t="s">
        <v>12673</v>
      </c>
      <c r="D14748" s="3">
        <v>2.0</v>
      </c>
      <c r="E14748" s="3" t="s">
        <v>12674</v>
      </c>
      <c r="F14748" s="3">
        <v>7.0</v>
      </c>
      <c r="G14748" s="3">
        <v>4.0</v>
      </c>
      <c r="H14748" s="3" t="s">
        <v>672</v>
      </c>
      <c r="I14748" s="3" t="s">
        <v>7522</v>
      </c>
      <c r="J14748" s="3" t="s">
        <v>674</v>
      </c>
      <c r="K14748" s="3" t="s">
        <v>24</v>
      </c>
      <c r="L14748" s="3">
        <v>4.0</v>
      </c>
      <c r="M14748" s="3" t="s">
        <v>30</v>
      </c>
      <c r="N14748" s="3" t="s">
        <v>13495</v>
      </c>
      <c r="O14748" s="3" t="s">
        <v>834</v>
      </c>
      <c r="P14748" s="4">
        <v>21360.0</v>
      </c>
      <c r="Q14748" s="3" t="s">
        <v>132</v>
      </c>
      <c r="S14748" s="3" t="s">
        <v>34</v>
      </c>
    </row>
    <row r="14749">
      <c r="A14749" s="2">
        <v>42318.714907407404</v>
      </c>
      <c r="B14749" s="3">
        <v>32.0</v>
      </c>
      <c r="C14749" s="3" t="s">
        <v>12673</v>
      </c>
      <c r="D14749" s="3">
        <v>2.0</v>
      </c>
      <c r="E14749" s="3" t="s">
        <v>12674</v>
      </c>
      <c r="F14749" s="3">
        <v>7.0</v>
      </c>
      <c r="G14749" s="3">
        <v>4.0</v>
      </c>
      <c r="H14749" s="3" t="s">
        <v>672</v>
      </c>
      <c r="I14749" s="3" t="s">
        <v>7522</v>
      </c>
      <c r="J14749" s="3" t="s">
        <v>674</v>
      </c>
      <c r="K14749" s="3" t="s">
        <v>24</v>
      </c>
      <c r="L14749" s="3">
        <v>5.0</v>
      </c>
      <c r="M14749" s="3" t="s">
        <v>25</v>
      </c>
      <c r="N14749" s="3" t="s">
        <v>13496</v>
      </c>
      <c r="O14749" s="3" t="s">
        <v>218</v>
      </c>
      <c r="P14749" s="4">
        <v>25994.0</v>
      </c>
      <c r="Q14749" s="3" t="s">
        <v>132</v>
      </c>
      <c r="S14749" s="3" t="s">
        <v>34</v>
      </c>
    </row>
    <row r="14750">
      <c r="A14750" s="2">
        <v>42318.714907407404</v>
      </c>
      <c r="B14750" s="3">
        <v>32.0</v>
      </c>
      <c r="C14750" s="3" t="s">
        <v>12673</v>
      </c>
      <c r="D14750" s="3">
        <v>2.0</v>
      </c>
      <c r="E14750" s="3" t="s">
        <v>12674</v>
      </c>
      <c r="F14750" s="3">
        <v>7.0</v>
      </c>
      <c r="G14750" s="3">
        <v>4.0</v>
      </c>
      <c r="H14750" s="3" t="s">
        <v>672</v>
      </c>
      <c r="I14750" s="3" t="s">
        <v>7522</v>
      </c>
      <c r="J14750" s="3" t="s">
        <v>674</v>
      </c>
      <c r="K14750" s="3" t="s">
        <v>24</v>
      </c>
      <c r="L14750" s="3">
        <v>6.0</v>
      </c>
      <c r="M14750" s="3" t="s">
        <v>30</v>
      </c>
      <c r="N14750" s="3" t="s">
        <v>8753</v>
      </c>
      <c r="O14750" s="3" t="s">
        <v>1387</v>
      </c>
      <c r="P14750" s="4">
        <v>32141.0</v>
      </c>
      <c r="Q14750" s="3" t="s">
        <v>110</v>
      </c>
      <c r="S14750" s="3" t="s">
        <v>34</v>
      </c>
    </row>
    <row r="14751">
      <c r="A14751" s="2">
        <v>42318.714907407404</v>
      </c>
      <c r="B14751" s="3">
        <v>32.0</v>
      </c>
      <c r="C14751" s="3" t="s">
        <v>12673</v>
      </c>
      <c r="D14751" s="3">
        <v>2.0</v>
      </c>
      <c r="E14751" s="3" t="s">
        <v>12674</v>
      </c>
      <c r="F14751" s="3">
        <v>7.0</v>
      </c>
      <c r="G14751" s="3">
        <v>4.0</v>
      </c>
      <c r="H14751" s="3" t="s">
        <v>672</v>
      </c>
      <c r="I14751" s="3" t="s">
        <v>7522</v>
      </c>
      <c r="J14751" s="3" t="s">
        <v>674</v>
      </c>
      <c r="K14751" s="3" t="s">
        <v>24</v>
      </c>
      <c r="L14751" s="3">
        <v>7.0</v>
      </c>
      <c r="M14751" s="3" t="s">
        <v>25</v>
      </c>
      <c r="N14751" s="3" t="s">
        <v>13497</v>
      </c>
      <c r="O14751" s="3" t="s">
        <v>227</v>
      </c>
      <c r="P14751" s="4">
        <v>31275.0</v>
      </c>
      <c r="Q14751" s="3" t="s">
        <v>970</v>
      </c>
      <c r="S14751" s="3" t="s">
        <v>34</v>
      </c>
    </row>
    <row r="14752">
      <c r="A14752" s="2">
        <v>42318.714907407404</v>
      </c>
      <c r="B14752" s="3">
        <v>32.0</v>
      </c>
      <c r="C14752" s="3" t="s">
        <v>12673</v>
      </c>
      <c r="D14752" s="3">
        <v>2.0</v>
      </c>
      <c r="E14752" s="3" t="s">
        <v>12674</v>
      </c>
      <c r="F14752" s="3">
        <v>7.0</v>
      </c>
      <c r="G14752" s="3">
        <v>4.0</v>
      </c>
      <c r="H14752" s="3" t="s">
        <v>672</v>
      </c>
      <c r="I14752" s="3" t="s">
        <v>7522</v>
      </c>
      <c r="J14752" s="3" t="s">
        <v>674</v>
      </c>
      <c r="K14752" s="3" t="s">
        <v>24</v>
      </c>
      <c r="L14752" s="3">
        <v>8.0</v>
      </c>
      <c r="M14752" s="3" t="s">
        <v>30</v>
      </c>
      <c r="N14752" s="3" t="s">
        <v>13498</v>
      </c>
      <c r="O14752" s="3" t="s">
        <v>375</v>
      </c>
      <c r="P14752" s="4">
        <v>26335.0</v>
      </c>
      <c r="Q14752" s="3" t="s">
        <v>75</v>
      </c>
      <c r="S14752" s="3" t="s">
        <v>34</v>
      </c>
    </row>
    <row r="14753">
      <c r="A14753" s="2">
        <v>42318.714907407404</v>
      </c>
      <c r="B14753" s="3">
        <v>32.0</v>
      </c>
      <c r="C14753" s="3" t="s">
        <v>12673</v>
      </c>
      <c r="D14753" s="3">
        <v>2.0</v>
      </c>
      <c r="E14753" s="3" t="s">
        <v>12674</v>
      </c>
      <c r="F14753" s="3">
        <v>7.0</v>
      </c>
      <c r="G14753" s="3">
        <v>4.0</v>
      </c>
      <c r="H14753" s="3" t="s">
        <v>672</v>
      </c>
      <c r="I14753" s="3" t="s">
        <v>7522</v>
      </c>
      <c r="J14753" s="3" t="s">
        <v>674</v>
      </c>
      <c r="K14753" s="3" t="s">
        <v>24</v>
      </c>
      <c r="L14753" s="3">
        <v>9.0</v>
      </c>
      <c r="M14753" s="3" t="s">
        <v>25</v>
      </c>
      <c r="N14753" s="3" t="s">
        <v>13499</v>
      </c>
      <c r="O14753" s="3" t="s">
        <v>281</v>
      </c>
      <c r="P14753" s="4">
        <v>17759.0</v>
      </c>
      <c r="Q14753" s="3" t="s">
        <v>49</v>
      </c>
      <c r="S14753" s="3" t="s">
        <v>34</v>
      </c>
    </row>
    <row r="14754">
      <c r="A14754" s="2">
        <v>42318.714907407404</v>
      </c>
      <c r="B14754" s="3">
        <v>32.0</v>
      </c>
      <c r="C14754" s="3" t="s">
        <v>12673</v>
      </c>
      <c r="D14754" s="3">
        <v>2.0</v>
      </c>
      <c r="E14754" s="3" t="s">
        <v>12674</v>
      </c>
      <c r="F14754" s="3">
        <v>7.0</v>
      </c>
      <c r="G14754" s="3">
        <v>4.0</v>
      </c>
      <c r="H14754" s="3" t="s">
        <v>672</v>
      </c>
      <c r="I14754" s="3" t="s">
        <v>7522</v>
      </c>
      <c r="J14754" s="3" t="s">
        <v>674</v>
      </c>
      <c r="K14754" s="3" t="s">
        <v>24</v>
      </c>
      <c r="L14754" s="3">
        <v>10.0</v>
      </c>
      <c r="M14754" s="3" t="s">
        <v>30</v>
      </c>
      <c r="N14754" s="3" t="s">
        <v>206</v>
      </c>
      <c r="O14754" s="3" t="s">
        <v>186</v>
      </c>
      <c r="P14754" s="4">
        <v>18024.0</v>
      </c>
      <c r="Q14754" s="3" t="s">
        <v>49</v>
      </c>
      <c r="S14754" s="3" t="s">
        <v>34</v>
      </c>
    </row>
    <row r="14755">
      <c r="A14755" s="2">
        <v>42318.714907407404</v>
      </c>
      <c r="B14755" s="3">
        <v>32.0</v>
      </c>
      <c r="C14755" s="3" t="s">
        <v>12673</v>
      </c>
      <c r="D14755" s="3">
        <v>2.0</v>
      </c>
      <c r="E14755" s="3" t="s">
        <v>12674</v>
      </c>
      <c r="F14755" s="3">
        <v>7.0</v>
      </c>
      <c r="G14755" s="3">
        <v>4.0</v>
      </c>
      <c r="H14755" s="3" t="s">
        <v>672</v>
      </c>
      <c r="I14755" s="3" t="s">
        <v>7522</v>
      </c>
      <c r="J14755" s="3" t="s">
        <v>674</v>
      </c>
      <c r="K14755" s="3" t="s">
        <v>24</v>
      </c>
      <c r="L14755" s="3">
        <v>11.0</v>
      </c>
      <c r="M14755" s="3" t="s">
        <v>25</v>
      </c>
      <c r="N14755" s="3" t="s">
        <v>4170</v>
      </c>
      <c r="O14755" s="3" t="s">
        <v>613</v>
      </c>
      <c r="P14755" s="4">
        <v>26958.0</v>
      </c>
      <c r="Q14755" s="3" t="s">
        <v>110</v>
      </c>
      <c r="S14755" s="3" t="s">
        <v>34</v>
      </c>
    </row>
    <row r="14756">
      <c r="A14756" s="2">
        <v>42318.714907407404</v>
      </c>
      <c r="B14756" s="3">
        <v>32.0</v>
      </c>
      <c r="C14756" s="3" t="s">
        <v>12673</v>
      </c>
      <c r="D14756" s="3">
        <v>2.0</v>
      </c>
      <c r="E14756" s="3" t="s">
        <v>12674</v>
      </c>
      <c r="F14756" s="3">
        <v>7.0</v>
      </c>
      <c r="G14756" s="3">
        <v>4.0</v>
      </c>
      <c r="H14756" s="3" t="s">
        <v>672</v>
      </c>
      <c r="I14756" s="3" t="s">
        <v>7522</v>
      </c>
      <c r="J14756" s="3" t="s">
        <v>674</v>
      </c>
      <c r="K14756" s="3" t="s">
        <v>24</v>
      </c>
      <c r="L14756" s="3">
        <v>12.0</v>
      </c>
      <c r="M14756" s="3" t="s">
        <v>30</v>
      </c>
      <c r="N14756" s="3" t="s">
        <v>13500</v>
      </c>
      <c r="O14756" s="3" t="s">
        <v>368</v>
      </c>
      <c r="P14756" s="4">
        <v>34820.0</v>
      </c>
      <c r="Q14756" s="3" t="s">
        <v>132</v>
      </c>
      <c r="S14756" s="3" t="s">
        <v>34</v>
      </c>
    </row>
    <row r="14757">
      <c r="A14757" s="2">
        <v>42318.714907407404</v>
      </c>
      <c r="B14757" s="3">
        <v>32.0</v>
      </c>
      <c r="C14757" s="3" t="s">
        <v>12673</v>
      </c>
      <c r="D14757" s="3">
        <v>2.0</v>
      </c>
      <c r="E14757" s="3" t="s">
        <v>12674</v>
      </c>
      <c r="F14757" s="3">
        <v>7.0</v>
      </c>
      <c r="G14757" s="3">
        <v>4.0</v>
      </c>
      <c r="H14757" s="3" t="s">
        <v>672</v>
      </c>
      <c r="I14757" s="3" t="s">
        <v>7522</v>
      </c>
      <c r="J14757" s="3" t="s">
        <v>674</v>
      </c>
      <c r="K14757" s="3" t="s">
        <v>24</v>
      </c>
      <c r="L14757" s="3">
        <v>13.0</v>
      </c>
      <c r="M14757" s="3" t="s">
        <v>25</v>
      </c>
      <c r="N14757" s="3" t="s">
        <v>13501</v>
      </c>
      <c r="O14757" s="3" t="s">
        <v>176</v>
      </c>
      <c r="P14757" s="4">
        <v>30140.0</v>
      </c>
      <c r="Q14757" s="3" t="s">
        <v>37</v>
      </c>
      <c r="S14757" s="3" t="s">
        <v>34</v>
      </c>
    </row>
    <row r="14758">
      <c r="A14758" s="2">
        <v>42318.714907407404</v>
      </c>
      <c r="B14758" s="3">
        <v>32.0</v>
      </c>
      <c r="C14758" s="3" t="s">
        <v>12673</v>
      </c>
      <c r="D14758" s="3">
        <v>2.0</v>
      </c>
      <c r="E14758" s="3" t="s">
        <v>12674</v>
      </c>
      <c r="F14758" s="3">
        <v>7.0</v>
      </c>
      <c r="G14758" s="3">
        <v>4.0</v>
      </c>
      <c r="H14758" s="3" t="s">
        <v>672</v>
      </c>
      <c r="I14758" s="3" t="s">
        <v>7522</v>
      </c>
      <c r="J14758" s="3" t="s">
        <v>674</v>
      </c>
      <c r="K14758" s="3" t="s">
        <v>24</v>
      </c>
      <c r="L14758" s="3">
        <v>14.0</v>
      </c>
      <c r="M14758" s="3" t="s">
        <v>30</v>
      </c>
      <c r="N14758" s="3" t="s">
        <v>13502</v>
      </c>
      <c r="O14758" s="3" t="s">
        <v>13503</v>
      </c>
      <c r="P14758" s="4">
        <v>24381.0</v>
      </c>
      <c r="Q14758" s="3" t="s">
        <v>132</v>
      </c>
      <c r="S14758" s="3" t="s">
        <v>34</v>
      </c>
    </row>
    <row r="14759">
      <c r="A14759" s="2">
        <v>42318.714907407404</v>
      </c>
      <c r="B14759" s="3">
        <v>32.0</v>
      </c>
      <c r="C14759" s="3" t="s">
        <v>12673</v>
      </c>
      <c r="D14759" s="3">
        <v>2.0</v>
      </c>
      <c r="E14759" s="3" t="s">
        <v>12674</v>
      </c>
      <c r="F14759" s="3">
        <v>7.0</v>
      </c>
      <c r="G14759" s="3">
        <v>4.0</v>
      </c>
      <c r="H14759" s="3" t="s">
        <v>672</v>
      </c>
      <c r="I14759" s="3" t="s">
        <v>7522</v>
      </c>
      <c r="J14759" s="3" t="s">
        <v>674</v>
      </c>
      <c r="K14759" s="3" t="s">
        <v>24</v>
      </c>
      <c r="L14759" s="3">
        <v>15.0</v>
      </c>
      <c r="M14759" s="3" t="s">
        <v>25</v>
      </c>
      <c r="N14759" s="3" t="s">
        <v>13504</v>
      </c>
      <c r="O14759" s="3" t="s">
        <v>371</v>
      </c>
      <c r="P14759" s="4">
        <v>23188.0</v>
      </c>
      <c r="Q14759" s="3" t="s">
        <v>110</v>
      </c>
      <c r="S14759" s="3" t="s">
        <v>34</v>
      </c>
    </row>
    <row r="14760">
      <c r="A14760" s="2">
        <v>42318.714907407404</v>
      </c>
      <c r="B14760" s="3">
        <v>32.0</v>
      </c>
      <c r="C14760" s="3" t="s">
        <v>12673</v>
      </c>
      <c r="D14760" s="3">
        <v>2.0</v>
      </c>
      <c r="E14760" s="3" t="s">
        <v>12674</v>
      </c>
      <c r="F14760" s="3">
        <v>7.0</v>
      </c>
      <c r="G14760" s="3">
        <v>4.0</v>
      </c>
      <c r="H14760" s="3" t="s">
        <v>672</v>
      </c>
      <c r="I14760" s="3" t="s">
        <v>7522</v>
      </c>
      <c r="J14760" s="3" t="s">
        <v>674</v>
      </c>
      <c r="K14760" s="3" t="s">
        <v>24</v>
      </c>
      <c r="L14760" s="3">
        <v>16.0</v>
      </c>
      <c r="M14760" s="3" t="s">
        <v>30</v>
      </c>
      <c r="N14760" s="3" t="s">
        <v>13505</v>
      </c>
      <c r="O14760" s="3" t="s">
        <v>729</v>
      </c>
      <c r="P14760" s="4">
        <v>15841.0</v>
      </c>
      <c r="Q14760" s="3" t="s">
        <v>113</v>
      </c>
      <c r="S14760" s="3" t="s">
        <v>34</v>
      </c>
    </row>
    <row r="14761">
      <c r="A14761" s="2">
        <v>42318.714907407404</v>
      </c>
      <c r="B14761" s="3">
        <v>32.0</v>
      </c>
      <c r="C14761" s="3" t="s">
        <v>12673</v>
      </c>
      <c r="D14761" s="3">
        <v>2.0</v>
      </c>
      <c r="E14761" s="3" t="s">
        <v>12674</v>
      </c>
      <c r="F14761" s="3">
        <v>7.0</v>
      </c>
      <c r="G14761" s="3">
        <v>4.0</v>
      </c>
      <c r="H14761" s="3" t="s">
        <v>672</v>
      </c>
      <c r="I14761" s="3" t="s">
        <v>7522</v>
      </c>
      <c r="J14761" s="3" t="s">
        <v>674</v>
      </c>
      <c r="K14761" s="3" t="s">
        <v>24</v>
      </c>
      <c r="L14761" s="3">
        <v>17.0</v>
      </c>
      <c r="M14761" s="3" t="s">
        <v>25</v>
      </c>
      <c r="N14761" s="3" t="s">
        <v>12005</v>
      </c>
      <c r="O14761" s="3" t="s">
        <v>956</v>
      </c>
      <c r="P14761" s="4">
        <v>34522.0</v>
      </c>
      <c r="Q14761" s="3" t="s">
        <v>191</v>
      </c>
      <c r="S14761" s="3" t="s">
        <v>34</v>
      </c>
    </row>
    <row r="14762">
      <c r="A14762" s="2">
        <v>42318.714907407404</v>
      </c>
      <c r="B14762" s="3">
        <v>32.0</v>
      </c>
      <c r="C14762" s="3" t="s">
        <v>12673</v>
      </c>
      <c r="D14762" s="3">
        <v>59.0</v>
      </c>
      <c r="E14762" s="3" t="s">
        <v>12683</v>
      </c>
      <c r="F14762" s="3">
        <v>7.0</v>
      </c>
      <c r="G14762" s="3">
        <v>4.0</v>
      </c>
      <c r="H14762" s="3" t="s">
        <v>672</v>
      </c>
      <c r="I14762" s="3" t="s">
        <v>7522</v>
      </c>
      <c r="J14762" s="3" t="s">
        <v>674</v>
      </c>
      <c r="K14762" s="3" t="s">
        <v>24</v>
      </c>
      <c r="L14762" s="3">
        <v>1.0</v>
      </c>
      <c r="M14762" s="3" t="s">
        <v>25</v>
      </c>
      <c r="N14762" s="3" t="s">
        <v>13506</v>
      </c>
      <c r="O14762" s="3" t="s">
        <v>377</v>
      </c>
      <c r="P14762" s="4">
        <v>21728.0</v>
      </c>
      <c r="Q14762" s="3" t="s">
        <v>52</v>
      </c>
      <c r="S14762" s="3" t="s">
        <v>34</v>
      </c>
    </row>
    <row r="14763">
      <c r="A14763" s="2">
        <v>42318.714907407404</v>
      </c>
      <c r="B14763" s="3">
        <v>32.0</v>
      </c>
      <c r="C14763" s="3" t="s">
        <v>12673</v>
      </c>
      <c r="D14763" s="3">
        <v>59.0</v>
      </c>
      <c r="E14763" s="3" t="s">
        <v>12683</v>
      </c>
      <c r="F14763" s="3">
        <v>7.0</v>
      </c>
      <c r="G14763" s="3">
        <v>4.0</v>
      </c>
      <c r="H14763" s="3" t="s">
        <v>672</v>
      </c>
      <c r="I14763" s="3" t="s">
        <v>7522</v>
      </c>
      <c r="J14763" s="3" t="s">
        <v>674</v>
      </c>
      <c r="K14763" s="3" t="s">
        <v>24</v>
      </c>
      <c r="L14763" s="3">
        <v>2.0</v>
      </c>
      <c r="M14763" s="3" t="s">
        <v>30</v>
      </c>
      <c r="N14763" s="3" t="s">
        <v>13507</v>
      </c>
      <c r="O14763" s="3" t="s">
        <v>602</v>
      </c>
      <c r="P14763" s="4">
        <v>22621.0</v>
      </c>
      <c r="Q14763" s="3" t="s">
        <v>105</v>
      </c>
      <c r="S14763" s="3" t="s">
        <v>34</v>
      </c>
    </row>
    <row r="14764">
      <c r="A14764" s="2">
        <v>42318.714907407404</v>
      </c>
      <c r="B14764" s="3">
        <v>32.0</v>
      </c>
      <c r="C14764" s="3" t="s">
        <v>12673</v>
      </c>
      <c r="D14764" s="3">
        <v>59.0</v>
      </c>
      <c r="E14764" s="3" t="s">
        <v>12683</v>
      </c>
      <c r="F14764" s="3">
        <v>7.0</v>
      </c>
      <c r="G14764" s="3">
        <v>4.0</v>
      </c>
      <c r="H14764" s="3" t="s">
        <v>672</v>
      </c>
      <c r="I14764" s="3" t="s">
        <v>7522</v>
      </c>
      <c r="J14764" s="3" t="s">
        <v>674</v>
      </c>
      <c r="K14764" s="3" t="s">
        <v>24</v>
      </c>
      <c r="L14764" s="3">
        <v>3.0</v>
      </c>
      <c r="M14764" s="3" t="s">
        <v>25</v>
      </c>
      <c r="N14764" s="3" t="s">
        <v>13508</v>
      </c>
      <c r="O14764" s="3" t="s">
        <v>1452</v>
      </c>
      <c r="P14764" s="4">
        <v>21236.0</v>
      </c>
      <c r="Q14764" s="3" t="s">
        <v>169</v>
      </c>
      <c r="S14764" s="3" t="s">
        <v>34</v>
      </c>
    </row>
    <row r="14765">
      <c r="A14765" s="2">
        <v>42318.714907407404</v>
      </c>
      <c r="B14765" s="3">
        <v>32.0</v>
      </c>
      <c r="C14765" s="3" t="s">
        <v>12673</v>
      </c>
      <c r="D14765" s="3">
        <v>59.0</v>
      </c>
      <c r="E14765" s="3" t="s">
        <v>12683</v>
      </c>
      <c r="F14765" s="3">
        <v>7.0</v>
      </c>
      <c r="G14765" s="3">
        <v>4.0</v>
      </c>
      <c r="H14765" s="3" t="s">
        <v>672</v>
      </c>
      <c r="I14765" s="3" t="s">
        <v>7522</v>
      </c>
      <c r="J14765" s="3" t="s">
        <v>674</v>
      </c>
      <c r="K14765" s="3" t="s">
        <v>24</v>
      </c>
      <c r="L14765" s="3">
        <v>4.0</v>
      </c>
      <c r="M14765" s="3" t="s">
        <v>30</v>
      </c>
      <c r="N14765" s="3" t="s">
        <v>13509</v>
      </c>
      <c r="O14765" s="3" t="s">
        <v>375</v>
      </c>
      <c r="P14765" s="4">
        <v>19836.0</v>
      </c>
      <c r="Q14765" s="3" t="s">
        <v>49</v>
      </c>
      <c r="S14765" s="3" t="s">
        <v>34</v>
      </c>
    </row>
    <row r="14766">
      <c r="A14766" s="2">
        <v>42318.714907407404</v>
      </c>
      <c r="B14766" s="3">
        <v>32.0</v>
      </c>
      <c r="C14766" s="3" t="s">
        <v>12673</v>
      </c>
      <c r="D14766" s="3">
        <v>59.0</v>
      </c>
      <c r="E14766" s="3" t="s">
        <v>12683</v>
      </c>
      <c r="F14766" s="3">
        <v>7.0</v>
      </c>
      <c r="G14766" s="3">
        <v>4.0</v>
      </c>
      <c r="H14766" s="3" t="s">
        <v>672</v>
      </c>
      <c r="I14766" s="3" t="s">
        <v>7522</v>
      </c>
      <c r="J14766" s="3" t="s">
        <v>674</v>
      </c>
      <c r="K14766" s="3" t="s">
        <v>24</v>
      </c>
      <c r="L14766" s="3">
        <v>5.0</v>
      </c>
      <c r="M14766" s="3" t="s">
        <v>25</v>
      </c>
      <c r="N14766" s="3" t="s">
        <v>13510</v>
      </c>
      <c r="O14766" s="3" t="s">
        <v>492</v>
      </c>
      <c r="P14766" s="4">
        <v>19139.0</v>
      </c>
      <c r="Q14766" s="3" t="s">
        <v>43</v>
      </c>
      <c r="S14766" s="3" t="s">
        <v>34</v>
      </c>
    </row>
    <row r="14767">
      <c r="A14767" s="2">
        <v>42318.714907407404</v>
      </c>
      <c r="B14767" s="3">
        <v>32.0</v>
      </c>
      <c r="C14767" s="3" t="s">
        <v>12673</v>
      </c>
      <c r="D14767" s="3">
        <v>59.0</v>
      </c>
      <c r="E14767" s="3" t="s">
        <v>12683</v>
      </c>
      <c r="F14767" s="3">
        <v>7.0</v>
      </c>
      <c r="G14767" s="3">
        <v>4.0</v>
      </c>
      <c r="H14767" s="3" t="s">
        <v>672</v>
      </c>
      <c r="I14767" s="3" t="s">
        <v>7522</v>
      </c>
      <c r="J14767" s="3" t="s">
        <v>674</v>
      </c>
      <c r="K14767" s="3" t="s">
        <v>24</v>
      </c>
      <c r="L14767" s="3">
        <v>6.0</v>
      </c>
      <c r="M14767" s="3" t="s">
        <v>30</v>
      </c>
      <c r="N14767" s="3" t="s">
        <v>13511</v>
      </c>
      <c r="O14767" s="3" t="s">
        <v>85</v>
      </c>
      <c r="P14767" s="4">
        <v>25634.0</v>
      </c>
      <c r="Q14767" s="3" t="s">
        <v>33</v>
      </c>
      <c r="S14767" s="3" t="s">
        <v>34</v>
      </c>
    </row>
    <row r="14768">
      <c r="A14768" s="2">
        <v>42318.714907407404</v>
      </c>
      <c r="B14768" s="3">
        <v>32.0</v>
      </c>
      <c r="C14768" s="3" t="s">
        <v>12673</v>
      </c>
      <c r="D14768" s="3">
        <v>59.0</v>
      </c>
      <c r="E14768" s="3" t="s">
        <v>12683</v>
      </c>
      <c r="F14768" s="3">
        <v>7.0</v>
      </c>
      <c r="G14768" s="3">
        <v>4.0</v>
      </c>
      <c r="H14768" s="3" t="s">
        <v>672</v>
      </c>
      <c r="I14768" s="3" t="s">
        <v>7522</v>
      </c>
      <c r="J14768" s="3" t="s">
        <v>674</v>
      </c>
      <c r="K14768" s="3" t="s">
        <v>24</v>
      </c>
      <c r="L14768" s="3">
        <v>7.0</v>
      </c>
      <c r="M14768" s="3" t="s">
        <v>25</v>
      </c>
      <c r="N14768" s="3" t="s">
        <v>13512</v>
      </c>
      <c r="O14768" s="3" t="s">
        <v>127</v>
      </c>
      <c r="P14768" s="4">
        <v>18554.0</v>
      </c>
      <c r="Q14768" s="3" t="s">
        <v>105</v>
      </c>
      <c r="S14768" s="3" t="s">
        <v>34</v>
      </c>
    </row>
    <row r="14769">
      <c r="A14769" s="2">
        <v>42318.714907407404</v>
      </c>
      <c r="B14769" s="3">
        <v>32.0</v>
      </c>
      <c r="C14769" s="3" t="s">
        <v>12673</v>
      </c>
      <c r="D14769" s="3">
        <v>59.0</v>
      </c>
      <c r="E14769" s="3" t="s">
        <v>12683</v>
      </c>
      <c r="F14769" s="3">
        <v>7.0</v>
      </c>
      <c r="G14769" s="3">
        <v>4.0</v>
      </c>
      <c r="H14769" s="3" t="s">
        <v>672</v>
      </c>
      <c r="I14769" s="3" t="s">
        <v>7522</v>
      </c>
      <c r="J14769" s="3" t="s">
        <v>674</v>
      </c>
      <c r="K14769" s="3" t="s">
        <v>24</v>
      </c>
      <c r="L14769" s="3">
        <v>8.0</v>
      </c>
      <c r="M14769" s="3" t="s">
        <v>30</v>
      </c>
      <c r="N14769" s="3" t="s">
        <v>13513</v>
      </c>
      <c r="O14769" s="3" t="s">
        <v>4987</v>
      </c>
      <c r="P14769" s="4">
        <v>32478.0</v>
      </c>
      <c r="Q14769" s="3" t="s">
        <v>216</v>
      </c>
      <c r="S14769" s="3" t="s">
        <v>34</v>
      </c>
    </row>
    <row r="14770">
      <c r="A14770" s="2">
        <v>42318.714907407404</v>
      </c>
      <c r="B14770" s="3">
        <v>32.0</v>
      </c>
      <c r="C14770" s="3" t="s">
        <v>12673</v>
      </c>
      <c r="D14770" s="3">
        <v>59.0</v>
      </c>
      <c r="E14770" s="3" t="s">
        <v>12683</v>
      </c>
      <c r="F14770" s="3">
        <v>7.0</v>
      </c>
      <c r="G14770" s="3">
        <v>4.0</v>
      </c>
      <c r="H14770" s="3" t="s">
        <v>672</v>
      </c>
      <c r="I14770" s="3" t="s">
        <v>7522</v>
      </c>
      <c r="J14770" s="3" t="s">
        <v>674</v>
      </c>
      <c r="K14770" s="3" t="s">
        <v>24</v>
      </c>
      <c r="L14770" s="3">
        <v>9.0</v>
      </c>
      <c r="M14770" s="3" t="s">
        <v>25</v>
      </c>
      <c r="N14770" s="3" t="s">
        <v>13514</v>
      </c>
      <c r="O14770" s="3" t="s">
        <v>377</v>
      </c>
      <c r="P14770" s="4">
        <v>31924.0</v>
      </c>
      <c r="Q14770" s="3" t="s">
        <v>132</v>
      </c>
      <c r="S14770" s="3" t="s">
        <v>34</v>
      </c>
    </row>
    <row r="14771">
      <c r="A14771" s="2">
        <v>42318.714907407404</v>
      </c>
      <c r="B14771" s="3">
        <v>32.0</v>
      </c>
      <c r="C14771" s="3" t="s">
        <v>12673</v>
      </c>
      <c r="D14771" s="3">
        <v>59.0</v>
      </c>
      <c r="E14771" s="3" t="s">
        <v>12683</v>
      </c>
      <c r="F14771" s="3">
        <v>7.0</v>
      </c>
      <c r="G14771" s="3">
        <v>4.0</v>
      </c>
      <c r="H14771" s="3" t="s">
        <v>672</v>
      </c>
      <c r="I14771" s="3" t="s">
        <v>7522</v>
      </c>
      <c r="J14771" s="3" t="s">
        <v>674</v>
      </c>
      <c r="K14771" s="3" t="s">
        <v>24</v>
      </c>
      <c r="L14771" s="3">
        <v>10.0</v>
      </c>
      <c r="M14771" s="3" t="s">
        <v>30</v>
      </c>
      <c r="N14771" s="3" t="s">
        <v>13515</v>
      </c>
      <c r="O14771" s="3" t="s">
        <v>633</v>
      </c>
      <c r="P14771" s="4">
        <v>18166.0</v>
      </c>
      <c r="Q14771" s="3" t="s">
        <v>49</v>
      </c>
      <c r="S14771" s="3" t="s">
        <v>34</v>
      </c>
    </row>
    <row r="14772">
      <c r="A14772" s="2">
        <v>42318.714907407404</v>
      </c>
      <c r="B14772" s="3">
        <v>32.0</v>
      </c>
      <c r="C14772" s="3" t="s">
        <v>12673</v>
      </c>
      <c r="D14772" s="3">
        <v>59.0</v>
      </c>
      <c r="E14772" s="3" t="s">
        <v>12683</v>
      </c>
      <c r="F14772" s="3">
        <v>7.0</v>
      </c>
      <c r="G14772" s="3">
        <v>4.0</v>
      </c>
      <c r="H14772" s="3" t="s">
        <v>672</v>
      </c>
      <c r="I14772" s="3" t="s">
        <v>7522</v>
      </c>
      <c r="J14772" s="3" t="s">
        <v>674</v>
      </c>
      <c r="K14772" s="3" t="s">
        <v>24</v>
      </c>
      <c r="L14772" s="3">
        <v>11.0</v>
      </c>
      <c r="M14772" s="3" t="s">
        <v>25</v>
      </c>
      <c r="N14772" s="3" t="s">
        <v>13516</v>
      </c>
      <c r="O14772" s="3" t="s">
        <v>1385</v>
      </c>
      <c r="P14772" s="4">
        <v>24187.0</v>
      </c>
      <c r="Q14772" s="3" t="s">
        <v>132</v>
      </c>
      <c r="S14772" s="3" t="s">
        <v>34</v>
      </c>
    </row>
    <row r="14773">
      <c r="A14773" s="2">
        <v>42318.714907407404</v>
      </c>
      <c r="B14773" s="3">
        <v>32.0</v>
      </c>
      <c r="C14773" s="3" t="s">
        <v>12673</v>
      </c>
      <c r="D14773" s="3">
        <v>59.0</v>
      </c>
      <c r="E14773" s="3" t="s">
        <v>12683</v>
      </c>
      <c r="F14773" s="3">
        <v>7.0</v>
      </c>
      <c r="G14773" s="3">
        <v>4.0</v>
      </c>
      <c r="H14773" s="3" t="s">
        <v>672</v>
      </c>
      <c r="I14773" s="3" t="s">
        <v>7522</v>
      </c>
      <c r="J14773" s="3" t="s">
        <v>674</v>
      </c>
      <c r="K14773" s="3" t="s">
        <v>24</v>
      </c>
      <c r="L14773" s="3">
        <v>12.0</v>
      </c>
      <c r="M14773" s="3" t="s">
        <v>30</v>
      </c>
      <c r="N14773" s="3" t="s">
        <v>1812</v>
      </c>
      <c r="O14773" s="3" t="s">
        <v>1109</v>
      </c>
      <c r="P14773" s="4">
        <v>33943.0</v>
      </c>
      <c r="Q14773" s="3" t="s">
        <v>132</v>
      </c>
      <c r="S14773" s="3" t="s">
        <v>34</v>
      </c>
    </row>
    <row r="14774">
      <c r="A14774" s="2">
        <v>42318.714907407404</v>
      </c>
      <c r="B14774" s="3">
        <v>32.0</v>
      </c>
      <c r="C14774" s="3" t="s">
        <v>12673</v>
      </c>
      <c r="D14774" s="3">
        <v>59.0</v>
      </c>
      <c r="E14774" s="3" t="s">
        <v>12683</v>
      </c>
      <c r="F14774" s="3">
        <v>7.0</v>
      </c>
      <c r="G14774" s="3">
        <v>4.0</v>
      </c>
      <c r="H14774" s="3" t="s">
        <v>672</v>
      </c>
      <c r="I14774" s="3" t="s">
        <v>7522</v>
      </c>
      <c r="J14774" s="3" t="s">
        <v>674</v>
      </c>
      <c r="K14774" s="3" t="s">
        <v>24</v>
      </c>
      <c r="L14774" s="3">
        <v>13.0</v>
      </c>
      <c r="M14774" s="3" t="s">
        <v>25</v>
      </c>
      <c r="N14774" s="3" t="s">
        <v>13517</v>
      </c>
      <c r="O14774" s="3" t="s">
        <v>36</v>
      </c>
      <c r="P14774" s="4">
        <v>26239.0</v>
      </c>
      <c r="Q14774" s="3" t="s">
        <v>37</v>
      </c>
      <c r="S14774" s="3" t="s">
        <v>34</v>
      </c>
    </row>
    <row r="14775">
      <c r="A14775" s="2">
        <v>42318.714907407404</v>
      </c>
      <c r="B14775" s="3">
        <v>32.0</v>
      </c>
      <c r="C14775" s="3" t="s">
        <v>12673</v>
      </c>
      <c r="D14775" s="3">
        <v>59.0</v>
      </c>
      <c r="E14775" s="3" t="s">
        <v>12683</v>
      </c>
      <c r="F14775" s="3">
        <v>7.0</v>
      </c>
      <c r="G14775" s="3">
        <v>4.0</v>
      </c>
      <c r="H14775" s="3" t="s">
        <v>672</v>
      </c>
      <c r="I14775" s="3" t="s">
        <v>7522</v>
      </c>
      <c r="J14775" s="3" t="s">
        <v>674</v>
      </c>
      <c r="K14775" s="3" t="s">
        <v>24</v>
      </c>
      <c r="L14775" s="3">
        <v>14.0</v>
      </c>
      <c r="M14775" s="3" t="s">
        <v>30</v>
      </c>
      <c r="N14775" s="3" t="s">
        <v>2078</v>
      </c>
      <c r="O14775" s="3" t="s">
        <v>1191</v>
      </c>
      <c r="P14775" s="4">
        <v>33844.0</v>
      </c>
      <c r="Q14775" s="3" t="s">
        <v>40</v>
      </c>
      <c r="S14775" s="3" t="s">
        <v>34</v>
      </c>
    </row>
    <row r="14776">
      <c r="A14776" s="2">
        <v>42318.714907407404</v>
      </c>
      <c r="B14776" s="3">
        <v>32.0</v>
      </c>
      <c r="C14776" s="3" t="s">
        <v>12673</v>
      </c>
      <c r="D14776" s="3">
        <v>59.0</v>
      </c>
      <c r="E14776" s="3" t="s">
        <v>12683</v>
      </c>
      <c r="F14776" s="3">
        <v>7.0</v>
      </c>
      <c r="G14776" s="3">
        <v>4.0</v>
      </c>
      <c r="H14776" s="3" t="s">
        <v>672</v>
      </c>
      <c r="I14776" s="3" t="s">
        <v>7522</v>
      </c>
      <c r="J14776" s="3" t="s">
        <v>674</v>
      </c>
      <c r="K14776" s="3" t="s">
        <v>24</v>
      </c>
      <c r="L14776" s="3">
        <v>15.0</v>
      </c>
      <c r="M14776" s="3" t="s">
        <v>25</v>
      </c>
      <c r="N14776" s="3" t="s">
        <v>13518</v>
      </c>
      <c r="O14776" s="3" t="s">
        <v>27</v>
      </c>
      <c r="P14776" s="4">
        <v>26680.0</v>
      </c>
      <c r="Q14776" s="3" t="s">
        <v>115</v>
      </c>
      <c r="S14776" s="3" t="s">
        <v>34</v>
      </c>
    </row>
    <row r="14777">
      <c r="A14777" s="2">
        <v>42318.714907407404</v>
      </c>
      <c r="B14777" s="3">
        <v>32.0</v>
      </c>
      <c r="C14777" s="3" t="s">
        <v>12673</v>
      </c>
      <c r="D14777" s="3">
        <v>59.0</v>
      </c>
      <c r="E14777" s="3" t="s">
        <v>12683</v>
      </c>
      <c r="F14777" s="3">
        <v>7.0</v>
      </c>
      <c r="G14777" s="3">
        <v>4.0</v>
      </c>
      <c r="H14777" s="3" t="s">
        <v>672</v>
      </c>
      <c r="I14777" s="3" t="s">
        <v>7522</v>
      </c>
      <c r="J14777" s="3" t="s">
        <v>674</v>
      </c>
      <c r="K14777" s="3" t="s">
        <v>24</v>
      </c>
      <c r="L14777" s="3">
        <v>16.0</v>
      </c>
      <c r="M14777" s="3" t="s">
        <v>30</v>
      </c>
      <c r="N14777" s="3" t="s">
        <v>13519</v>
      </c>
      <c r="O14777" s="3" t="s">
        <v>885</v>
      </c>
      <c r="P14777" s="4">
        <v>34469.0</v>
      </c>
      <c r="Q14777" s="3" t="s">
        <v>191</v>
      </c>
      <c r="S14777" s="3" t="s">
        <v>34</v>
      </c>
    </row>
    <row r="14778">
      <c r="A14778" s="2">
        <v>42318.714907407404</v>
      </c>
      <c r="B14778" s="3">
        <v>32.0</v>
      </c>
      <c r="C14778" s="3" t="s">
        <v>12673</v>
      </c>
      <c r="D14778" s="3">
        <v>59.0</v>
      </c>
      <c r="E14778" s="3" t="s">
        <v>12683</v>
      </c>
      <c r="F14778" s="3">
        <v>7.0</v>
      </c>
      <c r="G14778" s="3">
        <v>4.0</v>
      </c>
      <c r="H14778" s="3" t="s">
        <v>672</v>
      </c>
      <c r="I14778" s="3" t="s">
        <v>7522</v>
      </c>
      <c r="J14778" s="3" t="s">
        <v>674</v>
      </c>
      <c r="K14778" s="3" t="s">
        <v>24</v>
      </c>
      <c r="L14778" s="3">
        <v>17.0</v>
      </c>
      <c r="M14778" s="3" t="s">
        <v>25</v>
      </c>
      <c r="N14778" s="3" t="s">
        <v>13520</v>
      </c>
      <c r="O14778" s="3" t="s">
        <v>281</v>
      </c>
      <c r="P14778" s="4">
        <v>18848.0</v>
      </c>
      <c r="Q14778" s="3" t="s">
        <v>96</v>
      </c>
      <c r="S14778" s="3" t="s">
        <v>34</v>
      </c>
    </row>
    <row r="14779">
      <c r="A14779" s="2">
        <v>42318.714907407404</v>
      </c>
      <c r="B14779" s="3">
        <v>32.0</v>
      </c>
      <c r="C14779" s="3" t="s">
        <v>12673</v>
      </c>
      <c r="D14779" s="3">
        <v>59.0</v>
      </c>
      <c r="E14779" s="3" t="s">
        <v>12683</v>
      </c>
      <c r="F14779" s="3">
        <v>7.0</v>
      </c>
      <c r="G14779" s="3">
        <v>4.0</v>
      </c>
      <c r="H14779" s="3" t="s">
        <v>672</v>
      </c>
      <c r="I14779" s="3" t="s">
        <v>7522</v>
      </c>
      <c r="J14779" s="3" t="s">
        <v>674</v>
      </c>
      <c r="K14779" s="3" t="s">
        <v>24</v>
      </c>
      <c r="L14779" s="3">
        <v>18.0</v>
      </c>
      <c r="M14779" s="3" t="s">
        <v>30</v>
      </c>
      <c r="N14779" s="3" t="s">
        <v>13521</v>
      </c>
      <c r="O14779" s="3" t="s">
        <v>448</v>
      </c>
      <c r="P14779" s="4">
        <v>32553.0</v>
      </c>
      <c r="Q14779" s="3" t="s">
        <v>132</v>
      </c>
      <c r="S14779" s="3" t="s">
        <v>34</v>
      </c>
    </row>
    <row r="14780">
      <c r="A14780" s="2">
        <v>42318.714907407404</v>
      </c>
      <c r="B14780" s="3">
        <v>32.0</v>
      </c>
      <c r="C14780" s="3" t="s">
        <v>12673</v>
      </c>
      <c r="D14780" s="3">
        <v>59.0</v>
      </c>
      <c r="E14780" s="3" t="s">
        <v>12683</v>
      </c>
      <c r="F14780" s="3">
        <v>7.0</v>
      </c>
      <c r="G14780" s="3">
        <v>4.0</v>
      </c>
      <c r="H14780" s="3" t="s">
        <v>672</v>
      </c>
      <c r="I14780" s="3" t="s">
        <v>7522</v>
      </c>
      <c r="J14780" s="3" t="s">
        <v>674</v>
      </c>
      <c r="K14780" s="3" t="s">
        <v>24</v>
      </c>
      <c r="L14780" s="3">
        <v>19.0</v>
      </c>
      <c r="M14780" s="3" t="s">
        <v>25</v>
      </c>
      <c r="N14780" s="3" t="s">
        <v>13522</v>
      </c>
      <c r="O14780" s="3" t="s">
        <v>1431</v>
      </c>
      <c r="P14780" s="4">
        <v>30138.0</v>
      </c>
      <c r="Q14780" s="3" t="s">
        <v>40</v>
      </c>
      <c r="S14780" s="3" t="s">
        <v>34</v>
      </c>
    </row>
    <row r="14781">
      <c r="A14781" s="2">
        <v>42318.714907407404</v>
      </c>
      <c r="B14781" s="3">
        <v>32.0</v>
      </c>
      <c r="C14781" s="3" t="s">
        <v>12673</v>
      </c>
      <c r="D14781" s="3">
        <v>59.0</v>
      </c>
      <c r="E14781" s="3" t="s">
        <v>12683</v>
      </c>
      <c r="F14781" s="3">
        <v>7.0</v>
      </c>
      <c r="G14781" s="3">
        <v>4.0</v>
      </c>
      <c r="H14781" s="3" t="s">
        <v>672</v>
      </c>
      <c r="I14781" s="3" t="s">
        <v>7522</v>
      </c>
      <c r="J14781" s="3" t="s">
        <v>674</v>
      </c>
      <c r="K14781" s="3" t="s">
        <v>24</v>
      </c>
      <c r="L14781" s="3">
        <v>20.0</v>
      </c>
      <c r="M14781" s="3" t="s">
        <v>30</v>
      </c>
      <c r="N14781" s="3" t="s">
        <v>13523</v>
      </c>
      <c r="O14781" s="3" t="s">
        <v>633</v>
      </c>
      <c r="P14781" s="4">
        <v>21678.0</v>
      </c>
      <c r="Q14781" s="3" t="s">
        <v>105</v>
      </c>
      <c r="S14781" s="3" t="s">
        <v>34</v>
      </c>
    </row>
    <row r="14782">
      <c r="A14782" s="2">
        <v>42318.714907407404</v>
      </c>
      <c r="B14782" s="3">
        <v>32.0</v>
      </c>
      <c r="C14782" s="3" t="s">
        <v>12673</v>
      </c>
      <c r="D14782" s="3">
        <v>59.0</v>
      </c>
      <c r="E14782" s="3" t="s">
        <v>12683</v>
      </c>
      <c r="F14782" s="3">
        <v>7.0</v>
      </c>
      <c r="G14782" s="3">
        <v>4.0</v>
      </c>
      <c r="H14782" s="3" t="s">
        <v>672</v>
      </c>
      <c r="I14782" s="3" t="s">
        <v>7522</v>
      </c>
      <c r="J14782" s="3" t="s">
        <v>674</v>
      </c>
      <c r="K14782" s="3" t="s">
        <v>24</v>
      </c>
      <c r="L14782" s="3">
        <v>21.0</v>
      </c>
      <c r="M14782" s="3" t="s">
        <v>25</v>
      </c>
      <c r="N14782" s="3" t="s">
        <v>3701</v>
      </c>
      <c r="O14782" s="3" t="s">
        <v>281</v>
      </c>
      <c r="P14782" s="4">
        <v>14441.0</v>
      </c>
      <c r="Q14782" s="3" t="s">
        <v>86</v>
      </c>
      <c r="S14782" s="3" t="s">
        <v>34</v>
      </c>
    </row>
    <row r="14783">
      <c r="A14783" s="2">
        <v>42318.714907407404</v>
      </c>
      <c r="B14783" s="3">
        <v>32.0</v>
      </c>
      <c r="C14783" s="3" t="s">
        <v>12673</v>
      </c>
      <c r="D14783" s="3">
        <v>59.0</v>
      </c>
      <c r="E14783" s="3" t="s">
        <v>12683</v>
      </c>
      <c r="F14783" s="3">
        <v>7.0</v>
      </c>
      <c r="G14783" s="3">
        <v>4.0</v>
      </c>
      <c r="H14783" s="3" t="s">
        <v>672</v>
      </c>
      <c r="I14783" s="3" t="s">
        <v>7522</v>
      </c>
      <c r="J14783" s="3" t="s">
        <v>674</v>
      </c>
      <c r="K14783" s="3" t="s">
        <v>24</v>
      </c>
      <c r="L14783" s="3">
        <v>22.0</v>
      </c>
      <c r="M14783" s="3" t="s">
        <v>30</v>
      </c>
      <c r="N14783" s="3" t="s">
        <v>13524</v>
      </c>
      <c r="O14783" s="3" t="s">
        <v>45</v>
      </c>
      <c r="P14783" s="4">
        <v>24505.0</v>
      </c>
      <c r="Q14783" s="3" t="s">
        <v>132</v>
      </c>
      <c r="S14783" s="3" t="s">
        <v>34</v>
      </c>
    </row>
    <row r="14784">
      <c r="A14784" s="2">
        <v>42318.714907407404</v>
      </c>
      <c r="B14784" s="3">
        <v>32.0</v>
      </c>
      <c r="C14784" s="3" t="s">
        <v>12673</v>
      </c>
      <c r="D14784" s="3">
        <v>59.0</v>
      </c>
      <c r="E14784" s="3" t="s">
        <v>12683</v>
      </c>
      <c r="F14784" s="3">
        <v>7.0</v>
      </c>
      <c r="G14784" s="3">
        <v>4.0</v>
      </c>
      <c r="H14784" s="3" t="s">
        <v>672</v>
      </c>
      <c r="I14784" s="3" t="s">
        <v>7522</v>
      </c>
      <c r="J14784" s="3" t="s">
        <v>674</v>
      </c>
      <c r="K14784" s="3" t="s">
        <v>24</v>
      </c>
      <c r="L14784" s="3">
        <v>23.0</v>
      </c>
      <c r="M14784" s="3" t="s">
        <v>25</v>
      </c>
      <c r="N14784" s="3" t="s">
        <v>3482</v>
      </c>
      <c r="O14784" s="3" t="s">
        <v>2150</v>
      </c>
      <c r="P14784" s="4">
        <v>21952.0</v>
      </c>
      <c r="Q14784" s="3" t="s">
        <v>75</v>
      </c>
      <c r="S14784" s="3" t="s">
        <v>34</v>
      </c>
    </row>
    <row r="14785">
      <c r="A14785" s="2">
        <v>42318.714907407404</v>
      </c>
      <c r="B14785" s="3">
        <v>32.0</v>
      </c>
      <c r="C14785" s="3" t="s">
        <v>12673</v>
      </c>
      <c r="D14785" s="3">
        <v>59.0</v>
      </c>
      <c r="E14785" s="3" t="s">
        <v>12683</v>
      </c>
      <c r="F14785" s="3">
        <v>7.0</v>
      </c>
      <c r="G14785" s="3">
        <v>4.0</v>
      </c>
      <c r="H14785" s="3" t="s">
        <v>672</v>
      </c>
      <c r="I14785" s="3" t="s">
        <v>7522</v>
      </c>
      <c r="J14785" s="3" t="s">
        <v>674</v>
      </c>
      <c r="K14785" s="3" t="s">
        <v>24</v>
      </c>
      <c r="L14785" s="3">
        <v>24.0</v>
      </c>
      <c r="M14785" s="3" t="s">
        <v>30</v>
      </c>
      <c r="N14785" s="3" t="s">
        <v>12677</v>
      </c>
      <c r="O14785" s="3" t="s">
        <v>1547</v>
      </c>
      <c r="P14785" s="4">
        <v>21353.0</v>
      </c>
      <c r="Q14785" s="3" t="s">
        <v>132</v>
      </c>
      <c r="S14785" s="3" t="s">
        <v>34</v>
      </c>
    </row>
    <row r="14786">
      <c r="A14786" s="2">
        <v>42318.714907407404</v>
      </c>
      <c r="B14786" s="3">
        <v>32.0</v>
      </c>
      <c r="C14786" s="3" t="s">
        <v>12673</v>
      </c>
      <c r="D14786" s="3">
        <v>59.0</v>
      </c>
      <c r="E14786" s="3" t="s">
        <v>12683</v>
      </c>
      <c r="F14786" s="3">
        <v>7.0</v>
      </c>
      <c r="G14786" s="3">
        <v>4.0</v>
      </c>
      <c r="H14786" s="3" t="s">
        <v>672</v>
      </c>
      <c r="I14786" s="3" t="s">
        <v>7522</v>
      </c>
      <c r="J14786" s="3" t="s">
        <v>674</v>
      </c>
      <c r="K14786" s="3" t="s">
        <v>24</v>
      </c>
      <c r="L14786" s="3">
        <v>25.0</v>
      </c>
      <c r="M14786" s="3" t="s">
        <v>25</v>
      </c>
      <c r="N14786" s="3" t="s">
        <v>8191</v>
      </c>
      <c r="O14786" s="3" t="s">
        <v>95</v>
      </c>
      <c r="P14786" s="4">
        <v>24273.0</v>
      </c>
      <c r="Q14786" s="3" t="s">
        <v>372</v>
      </c>
      <c r="S14786" s="3" t="s">
        <v>34</v>
      </c>
    </row>
    <row r="14787">
      <c r="A14787" s="2">
        <v>42318.714907407404</v>
      </c>
      <c r="B14787" s="3">
        <v>32.0</v>
      </c>
      <c r="C14787" s="3" t="s">
        <v>12673</v>
      </c>
      <c r="D14787" s="3">
        <v>59.0</v>
      </c>
      <c r="E14787" s="3" t="s">
        <v>12683</v>
      </c>
      <c r="F14787" s="3">
        <v>7.0</v>
      </c>
      <c r="G14787" s="3">
        <v>4.0</v>
      </c>
      <c r="H14787" s="3" t="s">
        <v>672</v>
      </c>
      <c r="I14787" s="3" t="s">
        <v>7522</v>
      </c>
      <c r="J14787" s="3" t="s">
        <v>674</v>
      </c>
      <c r="K14787" s="3" t="s">
        <v>24</v>
      </c>
      <c r="L14787" s="3">
        <v>26.0</v>
      </c>
      <c r="M14787" s="3" t="s">
        <v>30</v>
      </c>
      <c r="N14787" s="3" t="s">
        <v>13525</v>
      </c>
      <c r="O14787" s="3" t="s">
        <v>98</v>
      </c>
      <c r="P14787" s="4">
        <v>20831.0</v>
      </c>
      <c r="Q14787" s="3" t="s">
        <v>40</v>
      </c>
      <c r="S14787" s="3" t="s">
        <v>34</v>
      </c>
    </row>
    <row r="14788">
      <c r="A14788" s="2">
        <v>42318.714907407404</v>
      </c>
      <c r="B14788" s="3">
        <v>32.0</v>
      </c>
      <c r="C14788" s="3" t="s">
        <v>12673</v>
      </c>
      <c r="D14788" s="3">
        <v>59.0</v>
      </c>
      <c r="E14788" s="3" t="s">
        <v>12683</v>
      </c>
      <c r="F14788" s="3">
        <v>7.0</v>
      </c>
      <c r="G14788" s="3">
        <v>4.0</v>
      </c>
      <c r="H14788" s="3" t="s">
        <v>672</v>
      </c>
      <c r="I14788" s="3" t="s">
        <v>7522</v>
      </c>
      <c r="J14788" s="3" t="s">
        <v>674</v>
      </c>
      <c r="K14788" s="3" t="s">
        <v>24</v>
      </c>
      <c r="L14788" s="3">
        <v>27.0</v>
      </c>
      <c r="M14788" s="3" t="s">
        <v>25</v>
      </c>
      <c r="N14788" s="3" t="s">
        <v>13526</v>
      </c>
      <c r="O14788" s="3" t="s">
        <v>218</v>
      </c>
      <c r="P14788" s="4">
        <v>17538.0</v>
      </c>
      <c r="Q14788" s="3" t="s">
        <v>205</v>
      </c>
      <c r="S14788" s="3" t="s">
        <v>34</v>
      </c>
    </row>
    <row r="14789">
      <c r="A14789" s="2">
        <v>42318.714907407404</v>
      </c>
      <c r="B14789" s="3">
        <v>32.0</v>
      </c>
      <c r="C14789" s="3" t="s">
        <v>12673</v>
      </c>
      <c r="D14789" s="3">
        <v>59.0</v>
      </c>
      <c r="E14789" s="3" t="s">
        <v>12683</v>
      </c>
      <c r="F14789" s="3">
        <v>7.0</v>
      </c>
      <c r="G14789" s="3">
        <v>4.0</v>
      </c>
      <c r="H14789" s="3" t="s">
        <v>672</v>
      </c>
      <c r="I14789" s="3" t="s">
        <v>7522</v>
      </c>
      <c r="J14789" s="3" t="s">
        <v>674</v>
      </c>
      <c r="K14789" s="3" t="s">
        <v>24</v>
      </c>
      <c r="L14789" s="3">
        <v>28.0</v>
      </c>
      <c r="M14789" s="3" t="s">
        <v>30</v>
      </c>
      <c r="N14789" s="3" t="s">
        <v>13527</v>
      </c>
      <c r="O14789" s="3" t="s">
        <v>81</v>
      </c>
      <c r="P14789" s="4">
        <v>21117.0</v>
      </c>
      <c r="Q14789" s="3" t="s">
        <v>132</v>
      </c>
      <c r="S14789" s="3" t="s">
        <v>34</v>
      </c>
    </row>
    <row r="14790">
      <c r="A14790" s="2">
        <v>42318.714907407404</v>
      </c>
      <c r="B14790" s="3">
        <v>32.0</v>
      </c>
      <c r="C14790" s="3" t="s">
        <v>12673</v>
      </c>
      <c r="D14790" s="3">
        <v>59.0</v>
      </c>
      <c r="E14790" s="3" t="s">
        <v>12683</v>
      </c>
      <c r="F14790" s="3">
        <v>7.0</v>
      </c>
      <c r="G14790" s="3">
        <v>4.0</v>
      </c>
      <c r="H14790" s="3" t="s">
        <v>672</v>
      </c>
      <c r="I14790" s="3" t="s">
        <v>7522</v>
      </c>
      <c r="J14790" s="3" t="s">
        <v>674</v>
      </c>
      <c r="K14790" s="3" t="s">
        <v>24</v>
      </c>
      <c r="L14790" s="3">
        <v>29.0</v>
      </c>
      <c r="M14790" s="3" t="s">
        <v>25</v>
      </c>
      <c r="N14790" s="3" t="s">
        <v>13528</v>
      </c>
      <c r="O14790" s="3" t="s">
        <v>200</v>
      </c>
      <c r="P14790" s="4">
        <v>17822.0</v>
      </c>
      <c r="Q14790" s="3" t="s">
        <v>113</v>
      </c>
      <c r="S14790" s="3" t="s">
        <v>34</v>
      </c>
    </row>
    <row r="14791">
      <c r="A14791" s="2">
        <v>42318.714907407404</v>
      </c>
      <c r="B14791" s="3">
        <v>32.0</v>
      </c>
      <c r="C14791" s="3" t="s">
        <v>12673</v>
      </c>
      <c r="D14791" s="3">
        <v>59.0</v>
      </c>
      <c r="E14791" s="3" t="s">
        <v>12683</v>
      </c>
      <c r="F14791" s="3">
        <v>7.0</v>
      </c>
      <c r="G14791" s="3">
        <v>4.0</v>
      </c>
      <c r="H14791" s="3" t="s">
        <v>672</v>
      </c>
      <c r="I14791" s="3" t="s">
        <v>7522</v>
      </c>
      <c r="J14791" s="3" t="s">
        <v>674</v>
      </c>
      <c r="K14791" s="3" t="s">
        <v>24</v>
      </c>
      <c r="L14791" s="3">
        <v>30.0</v>
      </c>
      <c r="M14791" s="3" t="s">
        <v>30</v>
      </c>
      <c r="N14791" s="3" t="s">
        <v>13529</v>
      </c>
      <c r="O14791" s="3" t="s">
        <v>13530</v>
      </c>
      <c r="P14791" s="4">
        <v>27517.0</v>
      </c>
      <c r="Q14791" s="3" t="s">
        <v>46</v>
      </c>
      <c r="S14791" s="3" t="s">
        <v>34</v>
      </c>
    </row>
    <row r="14792">
      <c r="A14792" s="2">
        <v>42318.714907407404</v>
      </c>
      <c r="B14792" s="3">
        <v>32.0</v>
      </c>
      <c r="C14792" s="3" t="s">
        <v>12673</v>
      </c>
      <c r="D14792" s="3">
        <v>59.0</v>
      </c>
      <c r="E14792" s="3" t="s">
        <v>12683</v>
      </c>
      <c r="F14792" s="3">
        <v>7.0</v>
      </c>
      <c r="G14792" s="3">
        <v>4.0</v>
      </c>
      <c r="H14792" s="3" t="s">
        <v>672</v>
      </c>
      <c r="I14792" s="3" t="s">
        <v>7522</v>
      </c>
      <c r="J14792" s="3" t="s">
        <v>674</v>
      </c>
      <c r="K14792" s="3" t="s">
        <v>24</v>
      </c>
      <c r="L14792" s="3">
        <v>31.0</v>
      </c>
      <c r="M14792" s="3" t="s">
        <v>25</v>
      </c>
      <c r="N14792" s="3" t="s">
        <v>13531</v>
      </c>
      <c r="O14792" s="3" t="s">
        <v>11729</v>
      </c>
      <c r="P14792" s="4">
        <v>27779.0</v>
      </c>
      <c r="Q14792" s="3" t="s">
        <v>372</v>
      </c>
      <c r="S14792" s="3" t="s">
        <v>34</v>
      </c>
    </row>
    <row r="14793">
      <c r="A14793" s="2">
        <v>42318.714907407404</v>
      </c>
      <c r="B14793" s="3">
        <v>32.0</v>
      </c>
      <c r="C14793" s="3" t="s">
        <v>12673</v>
      </c>
      <c r="D14793" s="3">
        <v>59.0</v>
      </c>
      <c r="E14793" s="3" t="s">
        <v>12683</v>
      </c>
      <c r="F14793" s="3">
        <v>7.0</v>
      </c>
      <c r="G14793" s="3">
        <v>4.0</v>
      </c>
      <c r="H14793" s="3" t="s">
        <v>672</v>
      </c>
      <c r="I14793" s="3" t="s">
        <v>7522</v>
      </c>
      <c r="J14793" s="3" t="s">
        <v>674</v>
      </c>
      <c r="K14793" s="3" t="s">
        <v>24</v>
      </c>
      <c r="L14793" s="3">
        <v>32.0</v>
      </c>
      <c r="M14793" s="3" t="s">
        <v>30</v>
      </c>
      <c r="N14793" s="3" t="s">
        <v>2725</v>
      </c>
      <c r="O14793" s="3" t="s">
        <v>1012</v>
      </c>
      <c r="P14793" s="4">
        <v>20239.0</v>
      </c>
      <c r="Q14793" s="3" t="s">
        <v>189</v>
      </c>
      <c r="S14793" s="3" t="s">
        <v>34</v>
      </c>
    </row>
    <row r="14794">
      <c r="A14794" s="2">
        <v>42318.714907407404</v>
      </c>
      <c r="B14794" s="3">
        <v>32.0</v>
      </c>
      <c r="C14794" s="3" t="s">
        <v>12673</v>
      </c>
      <c r="D14794" s="3">
        <v>59.0</v>
      </c>
      <c r="E14794" s="3" t="s">
        <v>12683</v>
      </c>
      <c r="F14794" s="3">
        <v>7.0</v>
      </c>
      <c r="G14794" s="3">
        <v>4.0</v>
      </c>
      <c r="H14794" s="3" t="s">
        <v>672</v>
      </c>
      <c r="I14794" s="3" t="s">
        <v>7522</v>
      </c>
      <c r="J14794" s="3" t="s">
        <v>674</v>
      </c>
      <c r="K14794" s="3" t="s">
        <v>24</v>
      </c>
      <c r="L14794" s="3">
        <v>33.0</v>
      </c>
      <c r="M14794" s="3" t="s">
        <v>25</v>
      </c>
      <c r="N14794" s="3" t="s">
        <v>13532</v>
      </c>
      <c r="O14794" s="3" t="s">
        <v>1016</v>
      </c>
      <c r="P14794" s="4">
        <v>33015.0</v>
      </c>
      <c r="Q14794" s="3" t="s">
        <v>132</v>
      </c>
      <c r="S14794" s="3" t="s">
        <v>34</v>
      </c>
    </row>
    <row r="14795">
      <c r="A14795" s="2">
        <v>42318.714907407404</v>
      </c>
      <c r="B14795" s="3">
        <v>32.0</v>
      </c>
      <c r="C14795" s="3" t="s">
        <v>12673</v>
      </c>
      <c r="D14795" s="3">
        <v>59.0</v>
      </c>
      <c r="E14795" s="3" t="s">
        <v>12683</v>
      </c>
      <c r="F14795" s="3">
        <v>7.0</v>
      </c>
      <c r="G14795" s="3">
        <v>4.0</v>
      </c>
      <c r="H14795" s="3" t="s">
        <v>672</v>
      </c>
      <c r="I14795" s="3" t="s">
        <v>7522</v>
      </c>
      <c r="J14795" s="3" t="s">
        <v>674</v>
      </c>
      <c r="K14795" s="3" t="s">
        <v>24</v>
      </c>
      <c r="L14795" s="3">
        <v>34.0</v>
      </c>
      <c r="M14795" s="3" t="s">
        <v>30</v>
      </c>
      <c r="N14795" s="3" t="s">
        <v>13533</v>
      </c>
      <c r="O14795" s="3" t="s">
        <v>431</v>
      </c>
      <c r="P14795" s="4">
        <v>12186.0</v>
      </c>
      <c r="Q14795" s="3" t="s">
        <v>49</v>
      </c>
      <c r="S14795" s="3" t="s">
        <v>34</v>
      </c>
    </row>
    <row r="14796">
      <c r="A14796" s="2">
        <v>42318.714907407404</v>
      </c>
      <c r="B14796" s="3">
        <v>32.0</v>
      </c>
      <c r="C14796" s="3" t="s">
        <v>12673</v>
      </c>
      <c r="D14796" s="3">
        <v>59.0</v>
      </c>
      <c r="E14796" s="3" t="s">
        <v>12683</v>
      </c>
      <c r="F14796" s="3">
        <v>7.0</v>
      </c>
      <c r="G14796" s="3">
        <v>4.0</v>
      </c>
      <c r="H14796" s="3" t="s">
        <v>672</v>
      </c>
      <c r="I14796" s="3" t="s">
        <v>7522</v>
      </c>
      <c r="J14796" s="3" t="s">
        <v>674</v>
      </c>
      <c r="K14796" s="3" t="s">
        <v>24</v>
      </c>
      <c r="L14796" s="3">
        <v>35.0</v>
      </c>
      <c r="M14796" s="3" t="s">
        <v>25</v>
      </c>
      <c r="N14796" s="3" t="s">
        <v>13534</v>
      </c>
      <c r="O14796" s="3" t="s">
        <v>427</v>
      </c>
      <c r="P14796" s="4">
        <v>18634.0</v>
      </c>
      <c r="Q14796" s="3" t="s">
        <v>49</v>
      </c>
      <c r="S14796" s="3" t="s">
        <v>34</v>
      </c>
    </row>
    <row r="14797">
      <c r="A14797" s="2">
        <v>42318.714907407404</v>
      </c>
      <c r="B14797" s="3">
        <v>32.0</v>
      </c>
      <c r="C14797" s="3" t="s">
        <v>12673</v>
      </c>
      <c r="D14797" s="3">
        <v>59.0</v>
      </c>
      <c r="E14797" s="3" t="s">
        <v>12683</v>
      </c>
      <c r="F14797" s="3">
        <v>7.0</v>
      </c>
      <c r="G14797" s="3">
        <v>4.0</v>
      </c>
      <c r="H14797" s="3" t="s">
        <v>672</v>
      </c>
      <c r="I14797" s="3" t="s">
        <v>7522</v>
      </c>
      <c r="J14797" s="3" t="s">
        <v>674</v>
      </c>
      <c r="K14797" s="3" t="s">
        <v>24</v>
      </c>
      <c r="L14797" s="3">
        <v>36.0</v>
      </c>
      <c r="M14797" s="3" t="s">
        <v>30</v>
      </c>
      <c r="N14797" s="3" t="s">
        <v>8191</v>
      </c>
      <c r="O14797" s="3" t="s">
        <v>1926</v>
      </c>
      <c r="P14797" s="4">
        <v>35600.0</v>
      </c>
      <c r="Q14797" s="3" t="s">
        <v>191</v>
      </c>
      <c r="S14797" s="3" t="s">
        <v>34</v>
      </c>
    </row>
    <row r="14798">
      <c r="A14798" s="2">
        <v>42318.714907407404</v>
      </c>
      <c r="B14798" s="3">
        <v>32.0</v>
      </c>
      <c r="C14798" s="3" t="s">
        <v>12673</v>
      </c>
      <c r="D14798" s="3">
        <v>59.0</v>
      </c>
      <c r="E14798" s="3" t="s">
        <v>12683</v>
      </c>
      <c r="F14798" s="3">
        <v>7.0</v>
      </c>
      <c r="G14798" s="3">
        <v>4.0</v>
      </c>
      <c r="H14798" s="3" t="s">
        <v>672</v>
      </c>
      <c r="I14798" s="3" t="s">
        <v>7522</v>
      </c>
      <c r="J14798" s="3" t="s">
        <v>674</v>
      </c>
      <c r="K14798" s="3" t="s">
        <v>24</v>
      </c>
      <c r="L14798" s="3">
        <v>37.0</v>
      </c>
      <c r="M14798" s="3" t="s">
        <v>25</v>
      </c>
      <c r="N14798" s="3" t="s">
        <v>13535</v>
      </c>
      <c r="O14798" s="3" t="s">
        <v>1050</v>
      </c>
      <c r="P14798" s="4">
        <v>30470.0</v>
      </c>
      <c r="Q14798" s="3" t="s">
        <v>132</v>
      </c>
      <c r="S14798" s="3" t="s">
        <v>34</v>
      </c>
    </row>
    <row r="14799">
      <c r="A14799" s="2">
        <v>42318.714907407404</v>
      </c>
      <c r="B14799" s="3">
        <v>32.0</v>
      </c>
      <c r="C14799" s="3" t="s">
        <v>12673</v>
      </c>
      <c r="D14799" s="3">
        <v>59.0</v>
      </c>
      <c r="E14799" s="3" t="s">
        <v>12683</v>
      </c>
      <c r="F14799" s="3">
        <v>7.0</v>
      </c>
      <c r="G14799" s="3">
        <v>4.0</v>
      </c>
      <c r="H14799" s="3" t="s">
        <v>672</v>
      </c>
      <c r="I14799" s="3" t="s">
        <v>7522</v>
      </c>
      <c r="J14799" s="3" t="s">
        <v>674</v>
      </c>
      <c r="K14799" s="3" t="s">
        <v>24</v>
      </c>
      <c r="L14799" s="3">
        <v>38.0</v>
      </c>
      <c r="M14799" s="3" t="s">
        <v>30</v>
      </c>
      <c r="N14799" s="3" t="s">
        <v>10225</v>
      </c>
      <c r="O14799" s="3" t="s">
        <v>81</v>
      </c>
      <c r="P14799" s="4">
        <v>22913.0</v>
      </c>
      <c r="Q14799" s="3" t="s">
        <v>75</v>
      </c>
      <c r="S14799" s="3" t="s">
        <v>34</v>
      </c>
    </row>
    <row r="14800">
      <c r="A14800" s="2">
        <v>42318.714907407404</v>
      </c>
      <c r="B14800" s="3">
        <v>32.0</v>
      </c>
      <c r="C14800" s="3" t="s">
        <v>12673</v>
      </c>
      <c r="D14800" s="3">
        <v>59.0</v>
      </c>
      <c r="E14800" s="3" t="s">
        <v>12683</v>
      </c>
      <c r="F14800" s="3">
        <v>7.0</v>
      </c>
      <c r="G14800" s="3">
        <v>4.0</v>
      </c>
      <c r="H14800" s="3" t="s">
        <v>672</v>
      </c>
      <c r="I14800" s="3" t="s">
        <v>7522</v>
      </c>
      <c r="J14800" s="3" t="s">
        <v>674</v>
      </c>
      <c r="K14800" s="3" t="s">
        <v>24</v>
      </c>
      <c r="L14800" s="3">
        <v>39.0</v>
      </c>
      <c r="M14800" s="3" t="s">
        <v>25</v>
      </c>
      <c r="N14800" s="3" t="s">
        <v>13515</v>
      </c>
      <c r="O14800" s="3" t="s">
        <v>753</v>
      </c>
      <c r="P14800" s="4">
        <v>17978.0</v>
      </c>
      <c r="Q14800" s="3" t="s">
        <v>105</v>
      </c>
      <c r="S14800" s="3" t="s">
        <v>34</v>
      </c>
    </row>
    <row r="14801">
      <c r="A14801" s="2">
        <v>42318.714907407404</v>
      </c>
      <c r="B14801" s="3">
        <v>32.0</v>
      </c>
      <c r="C14801" s="3" t="s">
        <v>12673</v>
      </c>
      <c r="D14801" s="3">
        <v>59.0</v>
      </c>
      <c r="E14801" s="3" t="s">
        <v>12683</v>
      </c>
      <c r="F14801" s="3">
        <v>7.0</v>
      </c>
      <c r="G14801" s="3">
        <v>4.0</v>
      </c>
      <c r="H14801" s="3" t="s">
        <v>672</v>
      </c>
      <c r="I14801" s="3" t="s">
        <v>7522</v>
      </c>
      <c r="J14801" s="3" t="s">
        <v>674</v>
      </c>
      <c r="K14801" s="3" t="s">
        <v>24</v>
      </c>
      <c r="L14801" s="3">
        <v>40.0</v>
      </c>
      <c r="M14801" s="3" t="s">
        <v>30</v>
      </c>
      <c r="N14801" s="3" t="s">
        <v>13536</v>
      </c>
      <c r="O14801" s="3" t="s">
        <v>163</v>
      </c>
      <c r="P14801" s="4">
        <v>25110.0</v>
      </c>
      <c r="Q14801" s="3" t="s">
        <v>189</v>
      </c>
      <c r="S14801" s="3" t="s">
        <v>34</v>
      </c>
    </row>
    <row r="14802">
      <c r="A14802" s="2">
        <v>42318.714907407404</v>
      </c>
      <c r="B14802" s="3">
        <v>32.0</v>
      </c>
      <c r="C14802" s="3" t="s">
        <v>12673</v>
      </c>
      <c r="D14802" s="3">
        <v>59.0</v>
      </c>
      <c r="E14802" s="3" t="s">
        <v>12683</v>
      </c>
      <c r="F14802" s="3">
        <v>7.0</v>
      </c>
      <c r="G14802" s="3">
        <v>4.0</v>
      </c>
      <c r="H14802" s="3" t="s">
        <v>672</v>
      </c>
      <c r="I14802" s="3" t="s">
        <v>7522</v>
      </c>
      <c r="J14802" s="3" t="s">
        <v>674</v>
      </c>
      <c r="K14802" s="3" t="s">
        <v>24</v>
      </c>
      <c r="L14802" s="3">
        <v>41.0</v>
      </c>
      <c r="M14802" s="3" t="s">
        <v>25</v>
      </c>
      <c r="N14802" s="3" t="s">
        <v>12833</v>
      </c>
      <c r="O14802" s="3" t="s">
        <v>141</v>
      </c>
      <c r="P14802" s="4">
        <v>21889.0</v>
      </c>
      <c r="Q14802" s="3" t="s">
        <v>247</v>
      </c>
      <c r="S14802" s="3" t="s">
        <v>34</v>
      </c>
    </row>
    <row r="14803">
      <c r="A14803" s="2">
        <v>42318.714907407404</v>
      </c>
      <c r="B14803" s="3">
        <v>32.0</v>
      </c>
      <c r="C14803" s="3" t="s">
        <v>12673</v>
      </c>
      <c r="D14803" s="3">
        <v>59.0</v>
      </c>
      <c r="E14803" s="3" t="s">
        <v>12683</v>
      </c>
      <c r="F14803" s="3">
        <v>7.0</v>
      </c>
      <c r="G14803" s="3">
        <v>4.0</v>
      </c>
      <c r="H14803" s="3" t="s">
        <v>672</v>
      </c>
      <c r="I14803" s="3" t="s">
        <v>7522</v>
      </c>
      <c r="J14803" s="3" t="s">
        <v>674</v>
      </c>
      <c r="K14803" s="3" t="s">
        <v>24</v>
      </c>
      <c r="L14803" s="3">
        <v>42.0</v>
      </c>
      <c r="M14803" s="3" t="s">
        <v>30</v>
      </c>
      <c r="N14803" s="3" t="s">
        <v>13537</v>
      </c>
      <c r="O14803" s="3" t="s">
        <v>1313</v>
      </c>
      <c r="P14803" s="4">
        <v>18098.0</v>
      </c>
      <c r="Q14803" s="3" t="s">
        <v>49</v>
      </c>
      <c r="S14803" s="3" t="s">
        <v>34</v>
      </c>
    </row>
    <row r="14804">
      <c r="A14804" s="2">
        <v>42318.714907407404</v>
      </c>
      <c r="B14804" s="3">
        <v>32.0</v>
      </c>
      <c r="C14804" s="3" t="s">
        <v>12673</v>
      </c>
      <c r="D14804" s="3">
        <v>59.0</v>
      </c>
      <c r="E14804" s="3" t="s">
        <v>12683</v>
      </c>
      <c r="F14804" s="3">
        <v>7.0</v>
      </c>
      <c r="G14804" s="3">
        <v>4.0</v>
      </c>
      <c r="H14804" s="3" t="s">
        <v>672</v>
      </c>
      <c r="I14804" s="3" t="s">
        <v>7522</v>
      </c>
      <c r="J14804" s="3" t="s">
        <v>674</v>
      </c>
      <c r="K14804" s="3" t="s">
        <v>24</v>
      </c>
      <c r="L14804" s="3">
        <v>43.0</v>
      </c>
      <c r="M14804" s="3" t="s">
        <v>25</v>
      </c>
      <c r="N14804" s="3" t="s">
        <v>2596</v>
      </c>
      <c r="O14804" s="3" t="s">
        <v>91</v>
      </c>
      <c r="P14804" s="4">
        <v>17743.0</v>
      </c>
      <c r="Q14804" s="3" t="s">
        <v>49</v>
      </c>
      <c r="S14804" s="3" t="s">
        <v>34</v>
      </c>
    </row>
    <row r="14805">
      <c r="A14805" s="2">
        <v>42318.714907407404</v>
      </c>
      <c r="B14805" s="3">
        <v>32.0</v>
      </c>
      <c r="C14805" s="3" t="s">
        <v>12673</v>
      </c>
      <c r="D14805" s="3">
        <v>59.0</v>
      </c>
      <c r="E14805" s="3" t="s">
        <v>12683</v>
      </c>
      <c r="F14805" s="3">
        <v>7.0</v>
      </c>
      <c r="G14805" s="3">
        <v>4.0</v>
      </c>
      <c r="H14805" s="3" t="s">
        <v>672</v>
      </c>
      <c r="I14805" s="3" t="s">
        <v>7522</v>
      </c>
      <c r="J14805" s="3" t="s">
        <v>674</v>
      </c>
      <c r="K14805" s="3" t="s">
        <v>24</v>
      </c>
      <c r="L14805" s="3">
        <v>44.0</v>
      </c>
      <c r="M14805" s="3" t="s">
        <v>30</v>
      </c>
      <c r="N14805" s="3" t="s">
        <v>13538</v>
      </c>
      <c r="O14805" s="3" t="s">
        <v>1356</v>
      </c>
      <c r="P14805" s="4">
        <v>17795.0</v>
      </c>
      <c r="Q14805" s="3" t="s">
        <v>113</v>
      </c>
      <c r="S14805" s="3" t="s">
        <v>34</v>
      </c>
    </row>
    <row r="14806">
      <c r="A14806" s="2">
        <v>42318.714907407404</v>
      </c>
      <c r="B14806" s="3">
        <v>32.0</v>
      </c>
      <c r="C14806" s="3" t="s">
        <v>12673</v>
      </c>
      <c r="D14806" s="3">
        <v>59.0</v>
      </c>
      <c r="E14806" s="3" t="s">
        <v>12683</v>
      </c>
      <c r="F14806" s="3">
        <v>7.0</v>
      </c>
      <c r="G14806" s="3">
        <v>4.0</v>
      </c>
      <c r="H14806" s="3" t="s">
        <v>672</v>
      </c>
      <c r="I14806" s="3" t="s">
        <v>7522</v>
      </c>
      <c r="J14806" s="3" t="s">
        <v>674</v>
      </c>
      <c r="K14806" s="3" t="s">
        <v>24</v>
      </c>
      <c r="L14806" s="3">
        <v>45.0</v>
      </c>
      <c r="M14806" s="3" t="s">
        <v>25</v>
      </c>
      <c r="N14806" s="3" t="s">
        <v>5128</v>
      </c>
      <c r="O14806" s="3" t="s">
        <v>664</v>
      </c>
      <c r="P14806" s="4">
        <v>20934.0</v>
      </c>
      <c r="Q14806" s="3" t="s">
        <v>105</v>
      </c>
      <c r="S14806" s="3" t="s">
        <v>34</v>
      </c>
    </row>
    <row r="14807">
      <c r="A14807" s="2">
        <v>42318.714907407404</v>
      </c>
      <c r="B14807" s="3">
        <v>32.0</v>
      </c>
      <c r="C14807" s="3" t="s">
        <v>12673</v>
      </c>
      <c r="D14807" s="3">
        <v>59.0</v>
      </c>
      <c r="E14807" s="3" t="s">
        <v>12683</v>
      </c>
      <c r="F14807" s="3">
        <v>7.0</v>
      </c>
      <c r="G14807" s="3">
        <v>4.0</v>
      </c>
      <c r="H14807" s="3" t="s">
        <v>672</v>
      </c>
      <c r="I14807" s="3" t="s">
        <v>7522</v>
      </c>
      <c r="J14807" s="3" t="s">
        <v>674</v>
      </c>
      <c r="K14807" s="3" t="s">
        <v>24</v>
      </c>
      <c r="L14807" s="3">
        <v>46.0</v>
      </c>
      <c r="M14807" s="3" t="s">
        <v>30</v>
      </c>
      <c r="N14807" s="3" t="s">
        <v>13539</v>
      </c>
      <c r="O14807" s="3" t="s">
        <v>779</v>
      </c>
      <c r="P14807" s="4">
        <v>17677.0</v>
      </c>
      <c r="Q14807" s="3" t="s">
        <v>49</v>
      </c>
      <c r="S14807" s="3" t="s">
        <v>34</v>
      </c>
    </row>
    <row r="14808">
      <c r="A14808" s="2">
        <v>42318.714907407404</v>
      </c>
      <c r="B14808" s="3">
        <v>32.0</v>
      </c>
      <c r="C14808" s="3" t="s">
        <v>12673</v>
      </c>
      <c r="D14808" s="3">
        <v>59.0</v>
      </c>
      <c r="E14808" s="3" t="s">
        <v>12683</v>
      </c>
      <c r="F14808" s="3">
        <v>7.0</v>
      </c>
      <c r="G14808" s="3">
        <v>4.0</v>
      </c>
      <c r="H14808" s="3" t="s">
        <v>672</v>
      </c>
      <c r="I14808" s="3" t="s">
        <v>7522</v>
      </c>
      <c r="J14808" s="3" t="s">
        <v>674</v>
      </c>
      <c r="K14808" s="3" t="s">
        <v>24</v>
      </c>
      <c r="L14808" s="3">
        <v>47.0</v>
      </c>
      <c r="M14808" s="3" t="s">
        <v>25</v>
      </c>
      <c r="N14808" s="3" t="s">
        <v>835</v>
      </c>
      <c r="O14808" s="3" t="s">
        <v>536</v>
      </c>
      <c r="P14808" s="4">
        <v>15922.0</v>
      </c>
      <c r="Q14808" s="3" t="s">
        <v>86</v>
      </c>
      <c r="S14808" s="3" t="s">
        <v>34</v>
      </c>
    </row>
    <row r="14809">
      <c r="A14809" s="2">
        <v>42318.714907407404</v>
      </c>
      <c r="B14809" s="3">
        <v>32.0</v>
      </c>
      <c r="C14809" s="3" t="s">
        <v>12673</v>
      </c>
      <c r="D14809" s="3">
        <v>59.0</v>
      </c>
      <c r="E14809" s="3" t="s">
        <v>12683</v>
      </c>
      <c r="F14809" s="3">
        <v>7.0</v>
      </c>
      <c r="G14809" s="3">
        <v>4.0</v>
      </c>
      <c r="H14809" s="3" t="s">
        <v>672</v>
      </c>
      <c r="I14809" s="3" t="s">
        <v>7522</v>
      </c>
      <c r="J14809" s="3" t="s">
        <v>674</v>
      </c>
      <c r="K14809" s="3" t="s">
        <v>24</v>
      </c>
      <c r="L14809" s="3">
        <v>48.0</v>
      </c>
      <c r="M14809" s="3" t="s">
        <v>30</v>
      </c>
      <c r="N14809" s="3" t="s">
        <v>13540</v>
      </c>
      <c r="O14809" s="3" t="s">
        <v>51</v>
      </c>
      <c r="P14809" s="4">
        <v>25520.0</v>
      </c>
      <c r="Q14809" s="3" t="s">
        <v>372</v>
      </c>
      <c r="S14809" s="3" t="s">
        <v>34</v>
      </c>
    </row>
    <row r="14810">
      <c r="A14810" s="2">
        <v>42318.714907407404</v>
      </c>
      <c r="B14810" s="3">
        <v>32.0</v>
      </c>
      <c r="C14810" s="3" t="s">
        <v>12673</v>
      </c>
      <c r="D14810" s="3">
        <v>59.0</v>
      </c>
      <c r="E14810" s="3" t="s">
        <v>12683</v>
      </c>
      <c r="F14810" s="3">
        <v>7.0</v>
      </c>
      <c r="G14810" s="3">
        <v>4.0</v>
      </c>
      <c r="H14810" s="3" t="s">
        <v>672</v>
      </c>
      <c r="I14810" s="3" t="s">
        <v>7522</v>
      </c>
      <c r="J14810" s="3" t="s">
        <v>674</v>
      </c>
      <c r="K14810" s="3" t="s">
        <v>24</v>
      </c>
      <c r="L14810" s="3">
        <v>49.0</v>
      </c>
      <c r="M14810" s="3" t="s">
        <v>25</v>
      </c>
      <c r="N14810" s="3" t="s">
        <v>13541</v>
      </c>
      <c r="O14810" s="3" t="s">
        <v>54</v>
      </c>
      <c r="P14810" s="4">
        <v>33776.0</v>
      </c>
      <c r="Q14810" s="3" t="s">
        <v>191</v>
      </c>
      <c r="S14810" s="3" t="s">
        <v>34</v>
      </c>
    </row>
    <row r="14811">
      <c r="A14811" s="2">
        <v>42318.714907407404</v>
      </c>
      <c r="B14811" s="3">
        <v>32.0</v>
      </c>
      <c r="C14811" s="3" t="s">
        <v>12673</v>
      </c>
      <c r="D14811" s="3">
        <v>59.0</v>
      </c>
      <c r="E14811" s="3" t="s">
        <v>12683</v>
      </c>
      <c r="F14811" s="3">
        <v>7.0</v>
      </c>
      <c r="G14811" s="3">
        <v>4.0</v>
      </c>
      <c r="H14811" s="3" t="s">
        <v>672</v>
      </c>
      <c r="I14811" s="3" t="s">
        <v>7522</v>
      </c>
      <c r="J14811" s="3" t="s">
        <v>674</v>
      </c>
      <c r="K14811" s="3" t="s">
        <v>24</v>
      </c>
      <c r="L14811" s="3">
        <v>50.0</v>
      </c>
      <c r="M14811" s="3" t="s">
        <v>30</v>
      </c>
      <c r="N14811" s="3" t="s">
        <v>13542</v>
      </c>
      <c r="O14811" s="3" t="s">
        <v>93</v>
      </c>
      <c r="P14811" s="4">
        <v>18521.0</v>
      </c>
      <c r="Q14811" s="3" t="s">
        <v>49</v>
      </c>
      <c r="S14811" s="3" t="s">
        <v>34</v>
      </c>
    </row>
    <row r="14812">
      <c r="A14812" s="2">
        <v>42318.714907407404</v>
      </c>
      <c r="B14812" s="3">
        <v>32.0</v>
      </c>
      <c r="C14812" s="3" t="s">
        <v>12673</v>
      </c>
      <c r="D14812" s="3">
        <v>59.0</v>
      </c>
      <c r="E14812" s="3" t="s">
        <v>12683</v>
      </c>
      <c r="F14812" s="3">
        <v>7.0</v>
      </c>
      <c r="G14812" s="3">
        <v>4.0</v>
      </c>
      <c r="H14812" s="3" t="s">
        <v>672</v>
      </c>
      <c r="I14812" s="3" t="s">
        <v>7522</v>
      </c>
      <c r="J14812" s="3" t="s">
        <v>674</v>
      </c>
      <c r="K14812" s="3" t="s">
        <v>24</v>
      </c>
      <c r="L14812" s="3">
        <v>51.0</v>
      </c>
      <c r="M14812" s="3" t="s">
        <v>25</v>
      </c>
      <c r="N14812" s="3" t="s">
        <v>13543</v>
      </c>
      <c r="O14812" s="3" t="s">
        <v>319</v>
      </c>
      <c r="P14812" s="4">
        <v>27070.0</v>
      </c>
      <c r="Q14812" s="3" t="s">
        <v>169</v>
      </c>
      <c r="S14812" s="3" t="s">
        <v>34</v>
      </c>
    </row>
    <row r="14813">
      <c r="A14813" s="2">
        <v>42318.714907407404</v>
      </c>
      <c r="B14813" s="3">
        <v>32.0</v>
      </c>
      <c r="C14813" s="3" t="s">
        <v>12673</v>
      </c>
      <c r="D14813" s="3">
        <v>59.0</v>
      </c>
      <c r="E14813" s="3" t="s">
        <v>12683</v>
      </c>
      <c r="F14813" s="3">
        <v>7.0</v>
      </c>
      <c r="G14813" s="3">
        <v>4.0</v>
      </c>
      <c r="H14813" s="3" t="s">
        <v>672</v>
      </c>
      <c r="I14813" s="3" t="s">
        <v>7522</v>
      </c>
      <c r="J14813" s="3" t="s">
        <v>674</v>
      </c>
      <c r="K14813" s="3" t="s">
        <v>24</v>
      </c>
      <c r="L14813" s="3">
        <v>52.0</v>
      </c>
      <c r="M14813" s="3" t="s">
        <v>30</v>
      </c>
      <c r="N14813" s="3" t="s">
        <v>13544</v>
      </c>
      <c r="O14813" s="3" t="s">
        <v>6147</v>
      </c>
      <c r="P14813" s="4">
        <v>33242.0</v>
      </c>
      <c r="Q14813" s="3" t="s">
        <v>247</v>
      </c>
      <c r="S14813" s="3" t="s">
        <v>34</v>
      </c>
    </row>
    <row r="14814">
      <c r="A14814" s="2">
        <v>42318.714907407404</v>
      </c>
      <c r="B14814" s="3">
        <v>32.0</v>
      </c>
      <c r="C14814" s="3" t="s">
        <v>12673</v>
      </c>
      <c r="D14814" s="3">
        <v>59.0</v>
      </c>
      <c r="E14814" s="3" t="s">
        <v>12683</v>
      </c>
      <c r="F14814" s="3">
        <v>7.0</v>
      </c>
      <c r="G14814" s="3">
        <v>4.0</v>
      </c>
      <c r="H14814" s="3" t="s">
        <v>672</v>
      </c>
      <c r="I14814" s="3" t="s">
        <v>7522</v>
      </c>
      <c r="J14814" s="3" t="s">
        <v>674</v>
      </c>
      <c r="K14814" s="3" t="s">
        <v>24</v>
      </c>
      <c r="L14814" s="3">
        <v>53.0</v>
      </c>
      <c r="M14814" s="3" t="s">
        <v>25</v>
      </c>
      <c r="N14814" s="3" t="s">
        <v>13545</v>
      </c>
      <c r="O14814" s="3" t="s">
        <v>243</v>
      </c>
      <c r="P14814" s="4">
        <v>20023.0</v>
      </c>
      <c r="Q14814" s="3" t="s">
        <v>105</v>
      </c>
      <c r="S14814" s="3" t="s">
        <v>34</v>
      </c>
    </row>
    <row r="14815">
      <c r="A14815" s="2">
        <v>42318.714907407404</v>
      </c>
      <c r="B14815" s="3">
        <v>32.0</v>
      </c>
      <c r="C14815" s="3" t="s">
        <v>12673</v>
      </c>
      <c r="D14815" s="3">
        <v>59.0</v>
      </c>
      <c r="E14815" s="3" t="s">
        <v>12683</v>
      </c>
      <c r="F14815" s="3">
        <v>7.0</v>
      </c>
      <c r="G14815" s="3">
        <v>4.0</v>
      </c>
      <c r="H14815" s="3" t="s">
        <v>672</v>
      </c>
      <c r="I14815" s="3" t="s">
        <v>7522</v>
      </c>
      <c r="J14815" s="3" t="s">
        <v>674</v>
      </c>
      <c r="K14815" s="3" t="s">
        <v>24</v>
      </c>
      <c r="L14815" s="3">
        <v>54.0</v>
      </c>
      <c r="M14815" s="3" t="s">
        <v>30</v>
      </c>
      <c r="N14815" s="3" t="s">
        <v>13546</v>
      </c>
      <c r="O14815" s="3" t="s">
        <v>71</v>
      </c>
      <c r="P14815" s="4">
        <v>29988.0</v>
      </c>
      <c r="Q14815" s="3" t="s">
        <v>132</v>
      </c>
      <c r="S14815" s="3" t="s">
        <v>34</v>
      </c>
    </row>
    <row r="14816">
      <c r="A14816" s="2">
        <v>42318.714907407404</v>
      </c>
      <c r="B14816" s="3">
        <v>32.0</v>
      </c>
      <c r="C14816" s="3" t="s">
        <v>12673</v>
      </c>
      <c r="D14816" s="3">
        <v>59.0</v>
      </c>
      <c r="E14816" s="3" t="s">
        <v>12683</v>
      </c>
      <c r="F14816" s="3">
        <v>7.0</v>
      </c>
      <c r="G14816" s="3">
        <v>4.0</v>
      </c>
      <c r="H14816" s="3" t="s">
        <v>672</v>
      </c>
      <c r="I14816" s="3" t="s">
        <v>7522</v>
      </c>
      <c r="J14816" s="3" t="s">
        <v>674</v>
      </c>
      <c r="K14816" s="3" t="s">
        <v>24</v>
      </c>
      <c r="L14816" s="3">
        <v>55.0</v>
      </c>
      <c r="M14816" s="3" t="s">
        <v>25</v>
      </c>
      <c r="N14816" s="3" t="s">
        <v>13547</v>
      </c>
      <c r="O14816" s="3" t="s">
        <v>109</v>
      </c>
      <c r="P14816" s="4">
        <v>17115.0</v>
      </c>
      <c r="Q14816" s="3" t="s">
        <v>105</v>
      </c>
      <c r="S14816" s="3" t="s">
        <v>34</v>
      </c>
    </row>
    <row r="14817">
      <c r="A14817" s="2">
        <v>42318.714907407404</v>
      </c>
      <c r="B14817" s="3">
        <v>32.0</v>
      </c>
      <c r="C14817" s="3" t="s">
        <v>12673</v>
      </c>
      <c r="D14817" s="3">
        <v>59.0</v>
      </c>
      <c r="E14817" s="3" t="s">
        <v>12683</v>
      </c>
      <c r="F14817" s="3">
        <v>7.0</v>
      </c>
      <c r="G14817" s="3">
        <v>4.0</v>
      </c>
      <c r="H14817" s="3" t="s">
        <v>672</v>
      </c>
      <c r="I14817" s="3" t="s">
        <v>7522</v>
      </c>
      <c r="J14817" s="3" t="s">
        <v>674</v>
      </c>
      <c r="K14817" s="3" t="s">
        <v>24</v>
      </c>
      <c r="L14817" s="3">
        <v>56.0</v>
      </c>
      <c r="M14817" s="3" t="s">
        <v>30</v>
      </c>
      <c r="N14817" s="3" t="s">
        <v>13548</v>
      </c>
      <c r="O14817" s="3" t="s">
        <v>818</v>
      </c>
      <c r="P14817" s="4">
        <v>28099.0</v>
      </c>
      <c r="Q14817" s="3" t="s">
        <v>228</v>
      </c>
      <c r="S14817" s="3" t="s">
        <v>34</v>
      </c>
    </row>
    <row r="14818">
      <c r="A14818" s="2">
        <v>42318.714907407404</v>
      </c>
      <c r="B14818" s="3">
        <v>32.0</v>
      </c>
      <c r="C14818" s="3" t="s">
        <v>12673</v>
      </c>
      <c r="D14818" s="3">
        <v>59.0</v>
      </c>
      <c r="E14818" s="3" t="s">
        <v>12683</v>
      </c>
      <c r="F14818" s="3">
        <v>7.0</v>
      </c>
      <c r="G14818" s="3">
        <v>4.0</v>
      </c>
      <c r="H14818" s="3" t="s">
        <v>672</v>
      </c>
      <c r="I14818" s="3" t="s">
        <v>7522</v>
      </c>
      <c r="J14818" s="3" t="s">
        <v>674</v>
      </c>
      <c r="K14818" s="3" t="s">
        <v>24</v>
      </c>
      <c r="L14818" s="3">
        <v>57.0</v>
      </c>
      <c r="M14818" s="3" t="s">
        <v>25</v>
      </c>
      <c r="N14818" s="3" t="s">
        <v>2007</v>
      </c>
      <c r="O14818" s="3" t="s">
        <v>218</v>
      </c>
      <c r="P14818" s="4">
        <v>20675.0</v>
      </c>
      <c r="Q14818" s="3" t="s">
        <v>79</v>
      </c>
      <c r="S14818" s="3" t="s">
        <v>34</v>
      </c>
    </row>
    <row r="14819">
      <c r="A14819" s="2">
        <v>42318.714907407404</v>
      </c>
      <c r="B14819" s="3">
        <v>32.0</v>
      </c>
      <c r="C14819" s="3" t="s">
        <v>12673</v>
      </c>
      <c r="D14819" s="3">
        <v>59.0</v>
      </c>
      <c r="E14819" s="3" t="s">
        <v>12683</v>
      </c>
      <c r="F14819" s="3">
        <v>7.0</v>
      </c>
      <c r="G14819" s="3">
        <v>4.0</v>
      </c>
      <c r="H14819" s="3" t="s">
        <v>672</v>
      </c>
      <c r="I14819" s="3" t="s">
        <v>7522</v>
      </c>
      <c r="J14819" s="3" t="s">
        <v>674</v>
      </c>
      <c r="K14819" s="3" t="s">
        <v>24</v>
      </c>
      <c r="L14819" s="3">
        <v>58.0</v>
      </c>
      <c r="M14819" s="3" t="s">
        <v>30</v>
      </c>
      <c r="N14819" s="3" t="s">
        <v>2347</v>
      </c>
      <c r="O14819" s="3" t="s">
        <v>329</v>
      </c>
      <c r="P14819" s="4">
        <v>22489.0</v>
      </c>
      <c r="Q14819" s="3" t="s">
        <v>132</v>
      </c>
      <c r="S14819" s="3" t="s">
        <v>34</v>
      </c>
    </row>
    <row r="14820">
      <c r="A14820" s="2">
        <v>42318.714907407404</v>
      </c>
      <c r="B14820" s="3">
        <v>32.0</v>
      </c>
      <c r="C14820" s="3" t="s">
        <v>12673</v>
      </c>
      <c r="D14820" s="3">
        <v>59.0</v>
      </c>
      <c r="E14820" s="3" t="s">
        <v>12683</v>
      </c>
      <c r="F14820" s="3">
        <v>7.0</v>
      </c>
      <c r="G14820" s="3">
        <v>4.0</v>
      </c>
      <c r="H14820" s="3" t="s">
        <v>672</v>
      </c>
      <c r="I14820" s="3" t="s">
        <v>7522</v>
      </c>
      <c r="J14820" s="3" t="s">
        <v>674</v>
      </c>
      <c r="K14820" s="3" t="s">
        <v>24</v>
      </c>
      <c r="L14820" s="3">
        <v>59.0</v>
      </c>
      <c r="M14820" s="3" t="s">
        <v>25</v>
      </c>
      <c r="N14820" s="3" t="s">
        <v>13549</v>
      </c>
      <c r="O14820" s="3" t="s">
        <v>377</v>
      </c>
      <c r="P14820" s="4">
        <v>26914.0</v>
      </c>
      <c r="Q14820" s="3" t="s">
        <v>72</v>
      </c>
      <c r="S14820" s="3" t="s">
        <v>34</v>
      </c>
    </row>
    <row r="14821">
      <c r="A14821" s="2">
        <v>42318.714907407404</v>
      </c>
      <c r="B14821" s="3">
        <v>32.0</v>
      </c>
      <c r="C14821" s="3" t="s">
        <v>12673</v>
      </c>
      <c r="D14821" s="3">
        <v>59.0</v>
      </c>
      <c r="E14821" s="3" t="s">
        <v>12683</v>
      </c>
      <c r="F14821" s="3">
        <v>7.0</v>
      </c>
      <c r="G14821" s="3">
        <v>4.0</v>
      </c>
      <c r="H14821" s="3" t="s">
        <v>672</v>
      </c>
      <c r="I14821" s="3" t="s">
        <v>7522</v>
      </c>
      <c r="J14821" s="3" t="s">
        <v>674</v>
      </c>
      <c r="K14821" s="3" t="s">
        <v>24</v>
      </c>
      <c r="L14821" s="3">
        <v>60.0</v>
      </c>
      <c r="M14821" s="3" t="s">
        <v>30</v>
      </c>
      <c r="N14821" s="3" t="s">
        <v>731</v>
      </c>
      <c r="O14821" s="3" t="s">
        <v>215</v>
      </c>
      <c r="P14821" s="4">
        <v>28872.0</v>
      </c>
      <c r="Q14821" s="3" t="s">
        <v>52</v>
      </c>
      <c r="S14821" s="3" t="s">
        <v>34</v>
      </c>
    </row>
    <row r="14822">
      <c r="A14822" s="2">
        <v>42318.714907407404</v>
      </c>
      <c r="B14822" s="3">
        <v>32.0</v>
      </c>
      <c r="C14822" s="3" t="s">
        <v>12673</v>
      </c>
      <c r="D14822" s="3">
        <v>59.0</v>
      </c>
      <c r="E14822" s="3" t="s">
        <v>12683</v>
      </c>
      <c r="F14822" s="3">
        <v>7.0</v>
      </c>
      <c r="G14822" s="3">
        <v>4.0</v>
      </c>
      <c r="H14822" s="3" t="s">
        <v>672</v>
      </c>
      <c r="I14822" s="3" t="s">
        <v>7522</v>
      </c>
      <c r="J14822" s="3" t="s">
        <v>674</v>
      </c>
      <c r="K14822" s="3" t="s">
        <v>24</v>
      </c>
      <c r="L14822" s="3">
        <v>61.0</v>
      </c>
      <c r="M14822" s="3" t="s">
        <v>25</v>
      </c>
      <c r="N14822" s="3" t="s">
        <v>13550</v>
      </c>
      <c r="O14822" s="3" t="s">
        <v>204</v>
      </c>
      <c r="P14822" s="4">
        <v>19168.0</v>
      </c>
      <c r="Q14822" s="3" t="s">
        <v>86</v>
      </c>
      <c r="S14822" s="3" t="s">
        <v>34</v>
      </c>
    </row>
    <row r="14823">
      <c r="A14823" s="2">
        <v>42318.714907407404</v>
      </c>
      <c r="B14823" s="3">
        <v>32.0</v>
      </c>
      <c r="C14823" s="3" t="s">
        <v>12673</v>
      </c>
      <c r="D14823" s="3">
        <v>59.0</v>
      </c>
      <c r="E14823" s="3" t="s">
        <v>12683</v>
      </c>
      <c r="F14823" s="3">
        <v>7.0</v>
      </c>
      <c r="G14823" s="3">
        <v>4.0</v>
      </c>
      <c r="H14823" s="3" t="s">
        <v>672</v>
      </c>
      <c r="I14823" s="3" t="s">
        <v>7522</v>
      </c>
      <c r="J14823" s="3" t="s">
        <v>674</v>
      </c>
      <c r="K14823" s="3" t="s">
        <v>24</v>
      </c>
      <c r="L14823" s="3">
        <v>62.0</v>
      </c>
      <c r="M14823" s="3" t="s">
        <v>30</v>
      </c>
      <c r="N14823" s="3" t="s">
        <v>12868</v>
      </c>
      <c r="O14823" s="3" t="s">
        <v>166</v>
      </c>
      <c r="P14823" s="4">
        <v>19365.0</v>
      </c>
      <c r="Q14823" s="3" t="s">
        <v>49</v>
      </c>
      <c r="S14823" s="3" t="s">
        <v>34</v>
      </c>
    </row>
    <row r="14824">
      <c r="A14824" s="2">
        <v>42318.714907407404</v>
      </c>
      <c r="B14824" s="3">
        <v>32.0</v>
      </c>
      <c r="C14824" s="3" t="s">
        <v>12673</v>
      </c>
      <c r="D14824" s="3">
        <v>59.0</v>
      </c>
      <c r="E14824" s="3" t="s">
        <v>12683</v>
      </c>
      <c r="F14824" s="3">
        <v>7.0</v>
      </c>
      <c r="G14824" s="3">
        <v>4.0</v>
      </c>
      <c r="H14824" s="3" t="s">
        <v>672</v>
      </c>
      <c r="I14824" s="3" t="s">
        <v>7522</v>
      </c>
      <c r="J14824" s="3" t="s">
        <v>674</v>
      </c>
      <c r="K14824" s="3" t="s">
        <v>24</v>
      </c>
      <c r="L14824" s="3">
        <v>63.0</v>
      </c>
      <c r="M14824" s="3" t="s">
        <v>25</v>
      </c>
      <c r="N14824" s="3" t="s">
        <v>13551</v>
      </c>
      <c r="O14824" s="3" t="s">
        <v>257</v>
      </c>
      <c r="P14824" s="4">
        <v>18622.0</v>
      </c>
      <c r="Q14824" s="3" t="s">
        <v>105</v>
      </c>
      <c r="S14824" s="3" t="s">
        <v>34</v>
      </c>
    </row>
    <row r="14825">
      <c r="A14825" s="2">
        <v>42318.714907407404</v>
      </c>
      <c r="B14825" s="3">
        <v>32.0</v>
      </c>
      <c r="C14825" s="3" t="s">
        <v>12673</v>
      </c>
      <c r="D14825" s="3">
        <v>59.0</v>
      </c>
      <c r="E14825" s="3" t="s">
        <v>12683</v>
      </c>
      <c r="F14825" s="3">
        <v>7.0</v>
      </c>
      <c r="G14825" s="3">
        <v>4.0</v>
      </c>
      <c r="H14825" s="3" t="s">
        <v>672</v>
      </c>
      <c r="I14825" s="3" t="s">
        <v>7522</v>
      </c>
      <c r="J14825" s="3" t="s">
        <v>674</v>
      </c>
      <c r="K14825" s="3" t="s">
        <v>24</v>
      </c>
      <c r="L14825" s="3">
        <v>64.0</v>
      </c>
      <c r="M14825" s="3" t="s">
        <v>30</v>
      </c>
      <c r="N14825" s="3" t="s">
        <v>13514</v>
      </c>
      <c r="O14825" s="3" t="s">
        <v>182</v>
      </c>
      <c r="P14825" s="4">
        <v>26120.0</v>
      </c>
      <c r="Q14825" s="3" t="s">
        <v>3663</v>
      </c>
      <c r="S14825" s="3" t="s">
        <v>34</v>
      </c>
    </row>
    <row r="14826">
      <c r="A14826" s="2">
        <v>42318.714907407404</v>
      </c>
      <c r="B14826" s="3">
        <v>32.0</v>
      </c>
      <c r="C14826" s="3" t="s">
        <v>12673</v>
      </c>
      <c r="D14826" s="3">
        <v>59.0</v>
      </c>
      <c r="E14826" s="3" t="s">
        <v>12683</v>
      </c>
      <c r="F14826" s="3">
        <v>7.0</v>
      </c>
      <c r="G14826" s="3">
        <v>4.0</v>
      </c>
      <c r="H14826" s="3" t="s">
        <v>672</v>
      </c>
      <c r="I14826" s="3" t="s">
        <v>7522</v>
      </c>
      <c r="J14826" s="3" t="s">
        <v>674</v>
      </c>
      <c r="K14826" s="3" t="s">
        <v>24</v>
      </c>
      <c r="L14826" s="3">
        <v>65.0</v>
      </c>
      <c r="M14826" s="3" t="s">
        <v>25</v>
      </c>
      <c r="N14826" s="3" t="s">
        <v>13552</v>
      </c>
      <c r="O14826" s="3" t="s">
        <v>3958</v>
      </c>
      <c r="P14826" s="4">
        <v>21627.0</v>
      </c>
      <c r="Q14826" s="3" t="s">
        <v>228</v>
      </c>
      <c r="S14826" s="3" t="s">
        <v>34</v>
      </c>
    </row>
    <row r="14827">
      <c r="A14827" s="2">
        <v>42318.714907407404</v>
      </c>
      <c r="B14827" s="3">
        <v>32.0</v>
      </c>
      <c r="C14827" s="3" t="s">
        <v>12673</v>
      </c>
      <c r="D14827" s="3">
        <v>59.0</v>
      </c>
      <c r="E14827" s="3" t="s">
        <v>12683</v>
      </c>
      <c r="F14827" s="3">
        <v>7.0</v>
      </c>
      <c r="G14827" s="3">
        <v>4.0</v>
      </c>
      <c r="H14827" s="3" t="s">
        <v>672</v>
      </c>
      <c r="I14827" s="3" t="s">
        <v>7522</v>
      </c>
      <c r="J14827" s="3" t="s">
        <v>674</v>
      </c>
      <c r="K14827" s="3" t="s">
        <v>24</v>
      </c>
      <c r="L14827" s="3">
        <v>66.0</v>
      </c>
      <c r="M14827" s="3" t="s">
        <v>30</v>
      </c>
      <c r="N14827" s="3" t="s">
        <v>13553</v>
      </c>
      <c r="O14827" s="3" t="s">
        <v>158</v>
      </c>
      <c r="P14827" s="4">
        <v>24342.0</v>
      </c>
      <c r="Q14827" s="3" t="s">
        <v>132</v>
      </c>
      <c r="S14827" s="3" t="s">
        <v>34</v>
      </c>
    </row>
    <row r="14828">
      <c r="A14828" s="2">
        <v>42318.714907407404</v>
      </c>
      <c r="B14828" s="3">
        <v>32.0</v>
      </c>
      <c r="C14828" s="3" t="s">
        <v>12673</v>
      </c>
      <c r="D14828" s="3">
        <v>59.0</v>
      </c>
      <c r="E14828" s="3" t="s">
        <v>12683</v>
      </c>
      <c r="F14828" s="3">
        <v>7.0</v>
      </c>
      <c r="G14828" s="3">
        <v>4.0</v>
      </c>
      <c r="H14828" s="3" t="s">
        <v>672</v>
      </c>
      <c r="I14828" s="3" t="s">
        <v>7522</v>
      </c>
      <c r="J14828" s="3" t="s">
        <v>674</v>
      </c>
      <c r="K14828" s="3" t="s">
        <v>24</v>
      </c>
      <c r="L14828" s="3">
        <v>67.0</v>
      </c>
      <c r="M14828" s="3" t="s">
        <v>25</v>
      </c>
      <c r="N14828" s="3" t="s">
        <v>13554</v>
      </c>
      <c r="O14828" s="3" t="s">
        <v>898</v>
      </c>
      <c r="P14828" s="4">
        <v>18755.0</v>
      </c>
      <c r="Q14828" s="3" t="s">
        <v>113</v>
      </c>
      <c r="S14828" s="3" t="s">
        <v>34</v>
      </c>
    </row>
    <row r="14829">
      <c r="A14829" s="2">
        <v>42318.714907407404</v>
      </c>
      <c r="B14829" s="3">
        <v>32.0</v>
      </c>
      <c r="C14829" s="3" t="s">
        <v>12673</v>
      </c>
      <c r="D14829" s="3">
        <v>59.0</v>
      </c>
      <c r="E14829" s="3" t="s">
        <v>12683</v>
      </c>
      <c r="F14829" s="3">
        <v>7.0</v>
      </c>
      <c r="G14829" s="3">
        <v>4.0</v>
      </c>
      <c r="H14829" s="3" t="s">
        <v>672</v>
      </c>
      <c r="I14829" s="3" t="s">
        <v>7522</v>
      </c>
      <c r="J14829" s="3" t="s">
        <v>674</v>
      </c>
      <c r="K14829" s="3" t="s">
        <v>24</v>
      </c>
      <c r="L14829" s="3">
        <v>68.0</v>
      </c>
      <c r="M14829" s="3" t="s">
        <v>30</v>
      </c>
      <c r="N14829" s="3" t="s">
        <v>12474</v>
      </c>
      <c r="O14829" s="3" t="s">
        <v>9082</v>
      </c>
      <c r="P14829" s="4">
        <v>24026.0</v>
      </c>
      <c r="Q14829" s="3" t="s">
        <v>132</v>
      </c>
      <c r="S14829" s="3" t="s">
        <v>34</v>
      </c>
    </row>
    <row r="14830">
      <c r="A14830" s="2">
        <v>42318.714907407404</v>
      </c>
      <c r="B14830" s="3">
        <v>32.0</v>
      </c>
      <c r="C14830" s="3" t="s">
        <v>12673</v>
      </c>
      <c r="D14830" s="3">
        <v>59.0</v>
      </c>
      <c r="E14830" s="3" t="s">
        <v>12683</v>
      </c>
      <c r="F14830" s="3">
        <v>7.0</v>
      </c>
      <c r="G14830" s="3">
        <v>4.0</v>
      </c>
      <c r="H14830" s="3" t="s">
        <v>672</v>
      </c>
      <c r="I14830" s="3" t="s">
        <v>7522</v>
      </c>
      <c r="J14830" s="3" t="s">
        <v>674</v>
      </c>
      <c r="K14830" s="3" t="s">
        <v>24</v>
      </c>
      <c r="L14830" s="3">
        <v>69.0</v>
      </c>
      <c r="M14830" s="3" t="s">
        <v>25</v>
      </c>
      <c r="N14830" s="3" t="s">
        <v>13555</v>
      </c>
      <c r="O14830" s="3" t="s">
        <v>2150</v>
      </c>
      <c r="P14830" s="4">
        <v>27660.0</v>
      </c>
      <c r="Q14830" s="3" t="s">
        <v>110</v>
      </c>
      <c r="S14830" s="3" t="s">
        <v>34</v>
      </c>
    </row>
    <row r="14831">
      <c r="A14831" s="2">
        <v>42318.714907407404</v>
      </c>
      <c r="B14831" s="3">
        <v>32.0</v>
      </c>
      <c r="C14831" s="3" t="s">
        <v>12673</v>
      </c>
      <c r="D14831" s="3">
        <v>59.0</v>
      </c>
      <c r="E14831" s="3" t="s">
        <v>12683</v>
      </c>
      <c r="F14831" s="3">
        <v>7.0</v>
      </c>
      <c r="G14831" s="3">
        <v>4.0</v>
      </c>
      <c r="H14831" s="3" t="s">
        <v>672</v>
      </c>
      <c r="I14831" s="3" t="s">
        <v>7522</v>
      </c>
      <c r="J14831" s="3" t="s">
        <v>674</v>
      </c>
      <c r="K14831" s="3" t="s">
        <v>24</v>
      </c>
      <c r="L14831" s="3">
        <v>70.0</v>
      </c>
      <c r="M14831" s="3" t="s">
        <v>30</v>
      </c>
      <c r="N14831" s="3" t="s">
        <v>13556</v>
      </c>
      <c r="O14831" s="3" t="s">
        <v>1197</v>
      </c>
      <c r="P14831" s="4">
        <v>23408.0</v>
      </c>
      <c r="Q14831" s="3" t="s">
        <v>40</v>
      </c>
      <c r="S14831" s="3" t="s">
        <v>34</v>
      </c>
    </row>
    <row r="14832">
      <c r="A14832" s="2">
        <v>42318.714907407404</v>
      </c>
      <c r="B14832" s="3">
        <v>32.0</v>
      </c>
      <c r="C14832" s="3" t="s">
        <v>12673</v>
      </c>
      <c r="D14832" s="3">
        <v>59.0</v>
      </c>
      <c r="E14832" s="3" t="s">
        <v>12683</v>
      </c>
      <c r="F14832" s="3">
        <v>7.0</v>
      </c>
      <c r="G14832" s="3">
        <v>4.0</v>
      </c>
      <c r="H14832" s="3" t="s">
        <v>672</v>
      </c>
      <c r="I14832" s="3" t="s">
        <v>7522</v>
      </c>
      <c r="J14832" s="3" t="s">
        <v>674</v>
      </c>
      <c r="K14832" s="3" t="s">
        <v>24</v>
      </c>
      <c r="L14832" s="3">
        <v>71.0</v>
      </c>
      <c r="M14832" s="3" t="s">
        <v>25</v>
      </c>
      <c r="N14832" s="3" t="s">
        <v>13521</v>
      </c>
      <c r="O14832" s="3" t="s">
        <v>65</v>
      </c>
      <c r="P14832" s="4">
        <v>33711.0</v>
      </c>
      <c r="Q14832" s="3" t="s">
        <v>46</v>
      </c>
      <c r="S14832" s="3" t="s">
        <v>34</v>
      </c>
    </row>
    <row r="14833">
      <c r="A14833" s="2">
        <v>42318.714907407404</v>
      </c>
      <c r="B14833" s="3">
        <v>32.0</v>
      </c>
      <c r="C14833" s="3" t="s">
        <v>12673</v>
      </c>
      <c r="D14833" s="3">
        <v>59.0</v>
      </c>
      <c r="E14833" s="3" t="s">
        <v>12683</v>
      </c>
      <c r="F14833" s="3">
        <v>7.0</v>
      </c>
      <c r="G14833" s="3">
        <v>4.0</v>
      </c>
      <c r="H14833" s="3" t="s">
        <v>672</v>
      </c>
      <c r="I14833" s="3" t="s">
        <v>7522</v>
      </c>
      <c r="J14833" s="3" t="s">
        <v>674</v>
      </c>
      <c r="K14833" s="3" t="s">
        <v>24</v>
      </c>
      <c r="L14833" s="3">
        <v>72.0</v>
      </c>
      <c r="M14833" s="3" t="s">
        <v>30</v>
      </c>
      <c r="N14833" s="3" t="s">
        <v>13557</v>
      </c>
      <c r="O14833" s="3" t="s">
        <v>283</v>
      </c>
      <c r="P14833" s="4">
        <v>26164.0</v>
      </c>
      <c r="Q14833" s="3" t="s">
        <v>52</v>
      </c>
      <c r="S14833" s="3" t="s">
        <v>34</v>
      </c>
    </row>
    <row r="14834">
      <c r="A14834" s="2">
        <v>42318.714907407404</v>
      </c>
      <c r="B14834" s="3">
        <v>32.0</v>
      </c>
      <c r="C14834" s="3" t="s">
        <v>12673</v>
      </c>
      <c r="D14834" s="3">
        <v>59.0</v>
      </c>
      <c r="E14834" s="3" t="s">
        <v>12683</v>
      </c>
      <c r="F14834" s="3">
        <v>7.0</v>
      </c>
      <c r="G14834" s="3">
        <v>4.0</v>
      </c>
      <c r="H14834" s="3" t="s">
        <v>672</v>
      </c>
      <c r="I14834" s="3" t="s">
        <v>7522</v>
      </c>
      <c r="J14834" s="3" t="s">
        <v>674</v>
      </c>
      <c r="K14834" s="3" t="s">
        <v>24</v>
      </c>
      <c r="L14834" s="3">
        <v>73.0</v>
      </c>
      <c r="M14834" s="3" t="s">
        <v>25</v>
      </c>
      <c r="N14834" s="3" t="s">
        <v>13558</v>
      </c>
      <c r="O14834" s="3" t="s">
        <v>9628</v>
      </c>
      <c r="P14834" s="4">
        <v>18290.0</v>
      </c>
      <c r="Q14834" s="3" t="s">
        <v>105</v>
      </c>
      <c r="S14834" s="3" t="s">
        <v>34</v>
      </c>
    </row>
    <row r="14835">
      <c r="A14835" s="2">
        <v>42318.714907407404</v>
      </c>
      <c r="B14835" s="3">
        <v>32.0</v>
      </c>
      <c r="C14835" s="3" t="s">
        <v>12673</v>
      </c>
      <c r="D14835" s="3">
        <v>59.0</v>
      </c>
      <c r="E14835" s="3" t="s">
        <v>12683</v>
      </c>
      <c r="F14835" s="3">
        <v>7.0</v>
      </c>
      <c r="G14835" s="3">
        <v>4.0</v>
      </c>
      <c r="H14835" s="3" t="s">
        <v>672</v>
      </c>
      <c r="I14835" s="3" t="s">
        <v>7522</v>
      </c>
      <c r="J14835" s="3" t="s">
        <v>674</v>
      </c>
      <c r="K14835" s="3" t="s">
        <v>24</v>
      </c>
      <c r="L14835" s="3">
        <v>74.0</v>
      </c>
      <c r="M14835" s="3" t="s">
        <v>30</v>
      </c>
      <c r="N14835" s="3" t="s">
        <v>11221</v>
      </c>
      <c r="O14835" s="3" t="s">
        <v>368</v>
      </c>
      <c r="P14835" s="4">
        <v>33917.0</v>
      </c>
      <c r="Q14835" s="3" t="s">
        <v>191</v>
      </c>
      <c r="S14835" s="3" t="s">
        <v>34</v>
      </c>
    </row>
    <row r="14836">
      <c r="A14836" s="2">
        <v>42318.714907407404</v>
      </c>
      <c r="B14836" s="3">
        <v>32.0</v>
      </c>
      <c r="C14836" s="3" t="s">
        <v>12673</v>
      </c>
      <c r="D14836" s="3">
        <v>59.0</v>
      </c>
      <c r="E14836" s="3" t="s">
        <v>12683</v>
      </c>
      <c r="F14836" s="3">
        <v>7.0</v>
      </c>
      <c r="G14836" s="3">
        <v>4.0</v>
      </c>
      <c r="H14836" s="3" t="s">
        <v>672</v>
      </c>
      <c r="I14836" s="3" t="s">
        <v>7522</v>
      </c>
      <c r="J14836" s="3" t="s">
        <v>674</v>
      </c>
      <c r="K14836" s="3" t="s">
        <v>24</v>
      </c>
      <c r="L14836" s="3">
        <v>75.0</v>
      </c>
      <c r="M14836" s="3" t="s">
        <v>25</v>
      </c>
      <c r="N14836" s="3" t="s">
        <v>13559</v>
      </c>
      <c r="O14836" s="3" t="s">
        <v>492</v>
      </c>
      <c r="P14836" s="4">
        <v>21078.0</v>
      </c>
      <c r="Q14836" s="3" t="s">
        <v>105</v>
      </c>
      <c r="S14836" s="3" t="s">
        <v>34</v>
      </c>
    </row>
    <row r="14837">
      <c r="A14837" s="2">
        <v>42318.714907407404</v>
      </c>
      <c r="B14837" s="3">
        <v>32.0</v>
      </c>
      <c r="C14837" s="3" t="s">
        <v>12673</v>
      </c>
      <c r="D14837" s="3">
        <v>59.0</v>
      </c>
      <c r="E14837" s="3" t="s">
        <v>12683</v>
      </c>
      <c r="F14837" s="3">
        <v>7.0</v>
      </c>
      <c r="G14837" s="3">
        <v>4.0</v>
      </c>
      <c r="H14837" s="3" t="s">
        <v>672</v>
      </c>
      <c r="I14837" s="3" t="s">
        <v>7522</v>
      </c>
      <c r="J14837" s="3" t="s">
        <v>674</v>
      </c>
      <c r="K14837" s="3" t="s">
        <v>24</v>
      </c>
      <c r="L14837" s="3">
        <v>76.0</v>
      </c>
      <c r="M14837" s="3" t="s">
        <v>30</v>
      </c>
      <c r="N14837" s="3" t="s">
        <v>13560</v>
      </c>
      <c r="O14837" s="3" t="s">
        <v>5920</v>
      </c>
      <c r="P14837" s="4">
        <v>26874.0</v>
      </c>
      <c r="Q14837" s="3" t="s">
        <v>40</v>
      </c>
      <c r="S14837" s="3" t="s">
        <v>34</v>
      </c>
    </row>
    <row r="14838">
      <c r="A14838" s="2">
        <v>42318.714907407404</v>
      </c>
      <c r="B14838" s="3">
        <v>32.0</v>
      </c>
      <c r="C14838" s="3" t="s">
        <v>12673</v>
      </c>
      <c r="D14838" s="3">
        <v>60.0</v>
      </c>
      <c r="E14838" s="3" t="s">
        <v>12740</v>
      </c>
      <c r="F14838" s="3">
        <v>7.0</v>
      </c>
      <c r="G14838" s="3">
        <v>4.0</v>
      </c>
      <c r="H14838" s="3" t="s">
        <v>672</v>
      </c>
      <c r="I14838" s="3" t="s">
        <v>7522</v>
      </c>
      <c r="J14838" s="3" t="s">
        <v>674</v>
      </c>
      <c r="K14838" s="3" t="s">
        <v>24</v>
      </c>
      <c r="L14838" s="3">
        <v>1.0</v>
      </c>
      <c r="M14838" s="3" t="s">
        <v>25</v>
      </c>
      <c r="N14838" s="3" t="s">
        <v>13561</v>
      </c>
      <c r="O14838" s="3" t="s">
        <v>980</v>
      </c>
      <c r="P14838" s="4">
        <v>14853.0</v>
      </c>
      <c r="Q14838" s="3" t="s">
        <v>46</v>
      </c>
      <c r="S14838" s="3" t="s">
        <v>34</v>
      </c>
    </row>
    <row r="14839">
      <c r="A14839" s="2">
        <v>42318.714907407404</v>
      </c>
      <c r="B14839" s="3">
        <v>32.0</v>
      </c>
      <c r="C14839" s="3" t="s">
        <v>12673</v>
      </c>
      <c r="D14839" s="3">
        <v>60.0</v>
      </c>
      <c r="E14839" s="3" t="s">
        <v>12740</v>
      </c>
      <c r="F14839" s="3">
        <v>7.0</v>
      </c>
      <c r="G14839" s="3">
        <v>4.0</v>
      </c>
      <c r="H14839" s="3" t="s">
        <v>672</v>
      </c>
      <c r="I14839" s="3" t="s">
        <v>7522</v>
      </c>
      <c r="J14839" s="3" t="s">
        <v>674</v>
      </c>
      <c r="K14839" s="3" t="s">
        <v>24</v>
      </c>
      <c r="L14839" s="3">
        <v>2.0</v>
      </c>
      <c r="M14839" s="3" t="s">
        <v>30</v>
      </c>
      <c r="N14839" s="3" t="s">
        <v>13562</v>
      </c>
      <c r="O14839" s="3" t="s">
        <v>342</v>
      </c>
      <c r="P14839" s="4">
        <v>17951.0</v>
      </c>
      <c r="Q14839" s="3" t="s">
        <v>113</v>
      </c>
      <c r="S14839" s="3" t="s">
        <v>34</v>
      </c>
    </row>
    <row r="14840">
      <c r="A14840" s="2">
        <v>42318.714907407404</v>
      </c>
      <c r="B14840" s="3">
        <v>32.0</v>
      </c>
      <c r="C14840" s="3" t="s">
        <v>12673</v>
      </c>
      <c r="D14840" s="3">
        <v>60.0</v>
      </c>
      <c r="E14840" s="3" t="s">
        <v>12740</v>
      </c>
      <c r="F14840" s="3">
        <v>7.0</v>
      </c>
      <c r="G14840" s="3">
        <v>4.0</v>
      </c>
      <c r="H14840" s="3" t="s">
        <v>672</v>
      </c>
      <c r="I14840" s="3" t="s">
        <v>7522</v>
      </c>
      <c r="J14840" s="3" t="s">
        <v>674</v>
      </c>
      <c r="K14840" s="3" t="s">
        <v>24</v>
      </c>
      <c r="L14840" s="3">
        <v>3.0</v>
      </c>
      <c r="M14840" s="3" t="s">
        <v>25</v>
      </c>
      <c r="N14840" s="3" t="s">
        <v>13500</v>
      </c>
      <c r="O14840" s="3" t="s">
        <v>359</v>
      </c>
      <c r="P14840" s="4">
        <v>24284.0</v>
      </c>
      <c r="Q14840" s="3" t="s">
        <v>247</v>
      </c>
      <c r="S14840" s="3" t="s">
        <v>34</v>
      </c>
    </row>
    <row r="14841">
      <c r="A14841" s="2">
        <v>42318.714907407404</v>
      </c>
      <c r="B14841" s="3">
        <v>32.0</v>
      </c>
      <c r="C14841" s="3" t="s">
        <v>12673</v>
      </c>
      <c r="D14841" s="3">
        <v>60.0</v>
      </c>
      <c r="E14841" s="3" t="s">
        <v>12740</v>
      </c>
      <c r="F14841" s="3">
        <v>7.0</v>
      </c>
      <c r="G14841" s="3">
        <v>4.0</v>
      </c>
      <c r="H14841" s="3" t="s">
        <v>672</v>
      </c>
      <c r="I14841" s="3" t="s">
        <v>7522</v>
      </c>
      <c r="J14841" s="3" t="s">
        <v>674</v>
      </c>
      <c r="K14841" s="3" t="s">
        <v>24</v>
      </c>
      <c r="L14841" s="3">
        <v>4.0</v>
      </c>
      <c r="M14841" s="3" t="s">
        <v>30</v>
      </c>
      <c r="N14841" s="3" t="s">
        <v>13563</v>
      </c>
      <c r="O14841" s="3" t="s">
        <v>98</v>
      </c>
      <c r="P14841" s="4">
        <v>21261.0</v>
      </c>
      <c r="Q14841" s="3" t="s">
        <v>205</v>
      </c>
      <c r="S14841" s="3" t="s">
        <v>34</v>
      </c>
    </row>
    <row r="14842">
      <c r="A14842" s="2">
        <v>42318.714907407404</v>
      </c>
      <c r="B14842" s="3">
        <v>32.0</v>
      </c>
      <c r="C14842" s="3" t="s">
        <v>12673</v>
      </c>
      <c r="D14842" s="3">
        <v>60.0</v>
      </c>
      <c r="E14842" s="3" t="s">
        <v>12740</v>
      </c>
      <c r="F14842" s="3">
        <v>7.0</v>
      </c>
      <c r="G14842" s="3">
        <v>4.0</v>
      </c>
      <c r="H14842" s="3" t="s">
        <v>672</v>
      </c>
      <c r="I14842" s="3" t="s">
        <v>7522</v>
      </c>
      <c r="J14842" s="3" t="s">
        <v>674</v>
      </c>
      <c r="K14842" s="3" t="s">
        <v>24</v>
      </c>
      <c r="L14842" s="3">
        <v>5.0</v>
      </c>
      <c r="M14842" s="3" t="s">
        <v>25</v>
      </c>
      <c r="N14842" s="3" t="s">
        <v>2776</v>
      </c>
      <c r="O14842" s="3" t="s">
        <v>1385</v>
      </c>
      <c r="P14842" s="4">
        <v>27965.0</v>
      </c>
      <c r="Q14842" s="3" t="s">
        <v>247</v>
      </c>
      <c r="S14842" s="3" t="s">
        <v>34</v>
      </c>
    </row>
    <row r="14843">
      <c r="A14843" s="2">
        <v>42318.714907407404</v>
      </c>
      <c r="B14843" s="3">
        <v>32.0</v>
      </c>
      <c r="C14843" s="3" t="s">
        <v>12673</v>
      </c>
      <c r="D14843" s="3">
        <v>60.0</v>
      </c>
      <c r="E14843" s="3" t="s">
        <v>12740</v>
      </c>
      <c r="F14843" s="3">
        <v>7.0</v>
      </c>
      <c r="G14843" s="3">
        <v>4.0</v>
      </c>
      <c r="H14843" s="3" t="s">
        <v>672</v>
      </c>
      <c r="I14843" s="3" t="s">
        <v>7522</v>
      </c>
      <c r="J14843" s="3" t="s">
        <v>674</v>
      </c>
      <c r="K14843" s="3" t="s">
        <v>24</v>
      </c>
      <c r="L14843" s="3">
        <v>6.0</v>
      </c>
      <c r="M14843" s="3" t="s">
        <v>30</v>
      </c>
      <c r="N14843" s="3" t="s">
        <v>13564</v>
      </c>
      <c r="O14843" s="3" t="s">
        <v>1887</v>
      </c>
      <c r="P14843" s="4">
        <v>34437.0</v>
      </c>
      <c r="Q14843" s="3" t="s">
        <v>191</v>
      </c>
      <c r="S14843" s="3" t="s">
        <v>34</v>
      </c>
    </row>
    <row r="14844">
      <c r="A14844" s="2">
        <v>42318.714907407404</v>
      </c>
      <c r="B14844" s="3">
        <v>32.0</v>
      </c>
      <c r="C14844" s="3" t="s">
        <v>12673</v>
      </c>
      <c r="D14844" s="3">
        <v>60.0</v>
      </c>
      <c r="E14844" s="3" t="s">
        <v>12740</v>
      </c>
      <c r="F14844" s="3">
        <v>7.0</v>
      </c>
      <c r="G14844" s="3">
        <v>4.0</v>
      </c>
      <c r="H14844" s="3" t="s">
        <v>672</v>
      </c>
      <c r="I14844" s="3" t="s">
        <v>7522</v>
      </c>
      <c r="J14844" s="3" t="s">
        <v>674</v>
      </c>
      <c r="K14844" s="3" t="s">
        <v>24</v>
      </c>
      <c r="L14844" s="3">
        <v>7.0</v>
      </c>
      <c r="M14844" s="3" t="s">
        <v>25</v>
      </c>
      <c r="N14844" s="3" t="s">
        <v>7734</v>
      </c>
      <c r="O14844" s="3" t="s">
        <v>200</v>
      </c>
      <c r="P14844" s="4">
        <v>21974.0</v>
      </c>
      <c r="Q14844" s="3" t="s">
        <v>110</v>
      </c>
      <c r="S14844" s="3" t="s">
        <v>34</v>
      </c>
    </row>
    <row r="14845">
      <c r="A14845" s="2">
        <v>42318.714907407404</v>
      </c>
      <c r="B14845" s="3">
        <v>32.0</v>
      </c>
      <c r="C14845" s="3" t="s">
        <v>12673</v>
      </c>
      <c r="D14845" s="3">
        <v>60.0</v>
      </c>
      <c r="E14845" s="3" t="s">
        <v>12740</v>
      </c>
      <c r="F14845" s="3">
        <v>7.0</v>
      </c>
      <c r="G14845" s="3">
        <v>4.0</v>
      </c>
      <c r="H14845" s="3" t="s">
        <v>672</v>
      </c>
      <c r="I14845" s="3" t="s">
        <v>7522</v>
      </c>
      <c r="J14845" s="3" t="s">
        <v>674</v>
      </c>
      <c r="K14845" s="3" t="s">
        <v>24</v>
      </c>
      <c r="L14845" s="3">
        <v>8.0</v>
      </c>
      <c r="M14845" s="3" t="s">
        <v>30</v>
      </c>
      <c r="N14845" s="3" t="s">
        <v>13565</v>
      </c>
      <c r="O14845" s="3" t="s">
        <v>171</v>
      </c>
      <c r="P14845" s="4">
        <v>19430.0</v>
      </c>
      <c r="Q14845" s="3" t="s">
        <v>113</v>
      </c>
      <c r="S14845" s="3" t="s">
        <v>34</v>
      </c>
    </row>
    <row r="14846">
      <c r="A14846" s="2">
        <v>42318.714907407404</v>
      </c>
      <c r="B14846" s="3">
        <v>32.0</v>
      </c>
      <c r="C14846" s="3" t="s">
        <v>12673</v>
      </c>
      <c r="D14846" s="3">
        <v>60.0</v>
      </c>
      <c r="E14846" s="3" t="s">
        <v>12740</v>
      </c>
      <c r="F14846" s="3">
        <v>7.0</v>
      </c>
      <c r="G14846" s="3">
        <v>4.0</v>
      </c>
      <c r="H14846" s="3" t="s">
        <v>672</v>
      </c>
      <c r="I14846" s="3" t="s">
        <v>7522</v>
      </c>
      <c r="J14846" s="3" t="s">
        <v>674</v>
      </c>
      <c r="K14846" s="3" t="s">
        <v>24</v>
      </c>
      <c r="L14846" s="3">
        <v>9.0</v>
      </c>
      <c r="M14846" s="3" t="s">
        <v>25</v>
      </c>
      <c r="N14846" s="3" t="s">
        <v>11980</v>
      </c>
      <c r="O14846" s="3" t="s">
        <v>95</v>
      </c>
      <c r="P14846" s="4">
        <v>21951.0</v>
      </c>
      <c r="Q14846" s="3" t="s">
        <v>216</v>
      </c>
      <c r="S14846" s="3" t="s">
        <v>34</v>
      </c>
    </row>
    <row r="14847">
      <c r="A14847" s="2">
        <v>42318.714907407404</v>
      </c>
      <c r="B14847" s="3">
        <v>32.0</v>
      </c>
      <c r="C14847" s="3" t="s">
        <v>12673</v>
      </c>
      <c r="D14847" s="3">
        <v>60.0</v>
      </c>
      <c r="E14847" s="3" t="s">
        <v>12740</v>
      </c>
      <c r="F14847" s="3">
        <v>7.0</v>
      </c>
      <c r="G14847" s="3">
        <v>4.0</v>
      </c>
      <c r="H14847" s="3" t="s">
        <v>672</v>
      </c>
      <c r="I14847" s="3" t="s">
        <v>7522</v>
      </c>
      <c r="J14847" s="3" t="s">
        <v>674</v>
      </c>
      <c r="K14847" s="3" t="s">
        <v>24</v>
      </c>
      <c r="L14847" s="3">
        <v>10.0</v>
      </c>
      <c r="M14847" s="3" t="s">
        <v>30</v>
      </c>
      <c r="N14847" s="3" t="s">
        <v>1269</v>
      </c>
      <c r="O14847" s="3" t="s">
        <v>734</v>
      </c>
      <c r="P14847" s="4">
        <v>14100.0</v>
      </c>
      <c r="Q14847" s="3" t="s">
        <v>113</v>
      </c>
      <c r="S14847" s="3" t="s">
        <v>34</v>
      </c>
    </row>
    <row r="14848">
      <c r="A14848" s="2">
        <v>42318.714907407404</v>
      </c>
      <c r="B14848" s="3">
        <v>32.0</v>
      </c>
      <c r="C14848" s="3" t="s">
        <v>12673</v>
      </c>
      <c r="D14848" s="3">
        <v>60.0</v>
      </c>
      <c r="E14848" s="3" t="s">
        <v>12740</v>
      </c>
      <c r="F14848" s="3">
        <v>7.0</v>
      </c>
      <c r="G14848" s="3">
        <v>4.0</v>
      </c>
      <c r="H14848" s="3" t="s">
        <v>672</v>
      </c>
      <c r="I14848" s="3" t="s">
        <v>7522</v>
      </c>
      <c r="J14848" s="3" t="s">
        <v>674</v>
      </c>
      <c r="K14848" s="3" t="s">
        <v>24</v>
      </c>
      <c r="L14848" s="3">
        <v>11.0</v>
      </c>
      <c r="M14848" s="3" t="s">
        <v>25</v>
      </c>
      <c r="N14848" s="3" t="s">
        <v>13566</v>
      </c>
      <c r="O14848" s="3" t="s">
        <v>281</v>
      </c>
      <c r="P14848" s="4">
        <v>18649.0</v>
      </c>
      <c r="Q14848" s="3" t="s">
        <v>49</v>
      </c>
      <c r="S14848" s="3" t="s">
        <v>34</v>
      </c>
    </row>
    <row r="14849">
      <c r="A14849" s="2">
        <v>42318.714907407404</v>
      </c>
      <c r="B14849" s="3">
        <v>32.0</v>
      </c>
      <c r="C14849" s="3" t="s">
        <v>12673</v>
      </c>
      <c r="D14849" s="3">
        <v>60.0</v>
      </c>
      <c r="E14849" s="3" t="s">
        <v>12740</v>
      </c>
      <c r="F14849" s="3">
        <v>7.0</v>
      </c>
      <c r="G14849" s="3">
        <v>4.0</v>
      </c>
      <c r="H14849" s="3" t="s">
        <v>672</v>
      </c>
      <c r="I14849" s="3" t="s">
        <v>7522</v>
      </c>
      <c r="J14849" s="3" t="s">
        <v>674</v>
      </c>
      <c r="K14849" s="3" t="s">
        <v>24</v>
      </c>
      <c r="L14849" s="3">
        <v>12.0</v>
      </c>
      <c r="M14849" s="3" t="s">
        <v>30</v>
      </c>
      <c r="N14849" s="3" t="s">
        <v>13567</v>
      </c>
      <c r="O14849" s="3" t="s">
        <v>13568</v>
      </c>
      <c r="P14849" s="4">
        <v>14594.0</v>
      </c>
      <c r="Q14849" s="3" t="s">
        <v>113</v>
      </c>
      <c r="S14849" s="3" t="s">
        <v>34</v>
      </c>
    </row>
    <row r="14850">
      <c r="A14850" s="2">
        <v>42318.714907407404</v>
      </c>
      <c r="B14850" s="3">
        <v>32.0</v>
      </c>
      <c r="C14850" s="3" t="s">
        <v>12673</v>
      </c>
      <c r="D14850" s="3">
        <v>60.0</v>
      </c>
      <c r="E14850" s="3" t="s">
        <v>12740</v>
      </c>
      <c r="F14850" s="3">
        <v>7.0</v>
      </c>
      <c r="G14850" s="3">
        <v>4.0</v>
      </c>
      <c r="H14850" s="3" t="s">
        <v>672</v>
      </c>
      <c r="I14850" s="3" t="s">
        <v>7522</v>
      </c>
      <c r="J14850" s="3" t="s">
        <v>674</v>
      </c>
      <c r="K14850" s="3" t="s">
        <v>24</v>
      </c>
      <c r="L14850" s="3">
        <v>13.0</v>
      </c>
      <c r="M14850" s="3" t="s">
        <v>25</v>
      </c>
      <c r="N14850" s="3" t="s">
        <v>13569</v>
      </c>
      <c r="O14850" s="3" t="s">
        <v>427</v>
      </c>
      <c r="P14850" s="4">
        <v>34589.0</v>
      </c>
      <c r="Q14850" s="3" t="s">
        <v>52</v>
      </c>
      <c r="S14850" s="3" t="s">
        <v>34</v>
      </c>
    </row>
    <row r="14851">
      <c r="A14851" s="2">
        <v>42318.714907407404</v>
      </c>
      <c r="B14851" s="3">
        <v>32.0</v>
      </c>
      <c r="C14851" s="3" t="s">
        <v>12673</v>
      </c>
      <c r="D14851" s="3">
        <v>60.0</v>
      </c>
      <c r="E14851" s="3" t="s">
        <v>12740</v>
      </c>
      <c r="F14851" s="3">
        <v>7.0</v>
      </c>
      <c r="G14851" s="3">
        <v>4.0</v>
      </c>
      <c r="H14851" s="3" t="s">
        <v>672</v>
      </c>
      <c r="I14851" s="3" t="s">
        <v>7522</v>
      </c>
      <c r="J14851" s="3" t="s">
        <v>674</v>
      </c>
      <c r="K14851" s="3" t="s">
        <v>24</v>
      </c>
      <c r="L14851" s="3">
        <v>14.0</v>
      </c>
      <c r="M14851" s="3" t="s">
        <v>30</v>
      </c>
      <c r="N14851" s="3" t="s">
        <v>13544</v>
      </c>
      <c r="O14851" s="3" t="s">
        <v>13570</v>
      </c>
      <c r="P14851" s="4">
        <v>34361.0</v>
      </c>
      <c r="Q14851" s="3" t="s">
        <v>191</v>
      </c>
      <c r="S14851" s="3" t="s">
        <v>34</v>
      </c>
    </row>
    <row r="14852">
      <c r="A14852" s="2">
        <v>42318.714907407404</v>
      </c>
      <c r="B14852" s="3">
        <v>32.0</v>
      </c>
      <c r="C14852" s="3" t="s">
        <v>12673</v>
      </c>
      <c r="D14852" s="3">
        <v>60.0</v>
      </c>
      <c r="E14852" s="3" t="s">
        <v>12740</v>
      </c>
      <c r="F14852" s="3">
        <v>7.0</v>
      </c>
      <c r="G14852" s="3">
        <v>4.0</v>
      </c>
      <c r="H14852" s="3" t="s">
        <v>672</v>
      </c>
      <c r="I14852" s="3" t="s">
        <v>7522</v>
      </c>
      <c r="J14852" s="3" t="s">
        <v>674</v>
      </c>
      <c r="K14852" s="3" t="s">
        <v>24</v>
      </c>
      <c r="L14852" s="3">
        <v>15.0</v>
      </c>
      <c r="M14852" s="3" t="s">
        <v>25</v>
      </c>
      <c r="N14852" s="3" t="s">
        <v>12905</v>
      </c>
      <c r="O14852" s="3" t="s">
        <v>1275</v>
      </c>
      <c r="P14852" s="4">
        <v>23683.0</v>
      </c>
      <c r="Q14852" s="3" t="s">
        <v>132</v>
      </c>
      <c r="S14852" s="3" t="s">
        <v>34</v>
      </c>
    </row>
    <row r="14853">
      <c r="A14853" s="2">
        <v>42318.714907407404</v>
      </c>
      <c r="B14853" s="3">
        <v>32.0</v>
      </c>
      <c r="C14853" s="3" t="s">
        <v>12673</v>
      </c>
      <c r="D14853" s="3">
        <v>60.0</v>
      </c>
      <c r="E14853" s="3" t="s">
        <v>12740</v>
      </c>
      <c r="F14853" s="3">
        <v>7.0</v>
      </c>
      <c r="G14853" s="3">
        <v>4.0</v>
      </c>
      <c r="H14853" s="3" t="s">
        <v>672</v>
      </c>
      <c r="I14853" s="3" t="s">
        <v>7522</v>
      </c>
      <c r="J14853" s="3" t="s">
        <v>674</v>
      </c>
      <c r="K14853" s="3" t="s">
        <v>24</v>
      </c>
      <c r="L14853" s="3">
        <v>16.0</v>
      </c>
      <c r="M14853" s="3" t="s">
        <v>30</v>
      </c>
      <c r="N14853" s="3" t="s">
        <v>13571</v>
      </c>
      <c r="O14853" s="3" t="s">
        <v>89</v>
      </c>
      <c r="P14853" s="4">
        <v>20404.0</v>
      </c>
      <c r="Q14853" s="3" t="s">
        <v>40</v>
      </c>
      <c r="S14853" s="3" t="s">
        <v>34</v>
      </c>
    </row>
    <row r="14854">
      <c r="A14854" s="2">
        <v>42318.714907407404</v>
      </c>
      <c r="B14854" s="3">
        <v>32.0</v>
      </c>
      <c r="C14854" s="3" t="s">
        <v>12673</v>
      </c>
      <c r="D14854" s="3">
        <v>60.0</v>
      </c>
      <c r="E14854" s="3" t="s">
        <v>12740</v>
      </c>
      <c r="F14854" s="3">
        <v>7.0</v>
      </c>
      <c r="G14854" s="3">
        <v>4.0</v>
      </c>
      <c r="H14854" s="3" t="s">
        <v>672</v>
      </c>
      <c r="I14854" s="3" t="s">
        <v>7522</v>
      </c>
      <c r="J14854" s="3" t="s">
        <v>674</v>
      </c>
      <c r="K14854" s="3" t="s">
        <v>24</v>
      </c>
      <c r="L14854" s="3">
        <v>17.0</v>
      </c>
      <c r="M14854" s="3" t="s">
        <v>25</v>
      </c>
      <c r="N14854" s="3" t="s">
        <v>1455</v>
      </c>
      <c r="O14854" s="3" t="s">
        <v>13572</v>
      </c>
      <c r="P14854" s="4">
        <v>23500.0</v>
      </c>
      <c r="Q14854" s="3" t="s">
        <v>132</v>
      </c>
      <c r="S14854" s="3" t="s">
        <v>34</v>
      </c>
    </row>
    <row r="14855">
      <c r="A14855" s="2">
        <v>42318.714907407404</v>
      </c>
      <c r="B14855" s="3">
        <v>32.0</v>
      </c>
      <c r="C14855" s="3" t="s">
        <v>12673</v>
      </c>
      <c r="D14855" s="3">
        <v>60.0</v>
      </c>
      <c r="E14855" s="3" t="s">
        <v>12740</v>
      </c>
      <c r="F14855" s="3">
        <v>7.0</v>
      </c>
      <c r="G14855" s="3">
        <v>4.0</v>
      </c>
      <c r="H14855" s="3" t="s">
        <v>672</v>
      </c>
      <c r="I14855" s="3" t="s">
        <v>7522</v>
      </c>
      <c r="J14855" s="3" t="s">
        <v>674</v>
      </c>
      <c r="K14855" s="3" t="s">
        <v>24</v>
      </c>
      <c r="L14855" s="3">
        <v>18.0</v>
      </c>
      <c r="M14855" s="3" t="s">
        <v>30</v>
      </c>
      <c r="N14855" s="3" t="s">
        <v>13573</v>
      </c>
      <c r="O14855" s="3" t="s">
        <v>605</v>
      </c>
      <c r="P14855" s="4">
        <v>29337.0</v>
      </c>
      <c r="Q14855" s="3" t="s">
        <v>40</v>
      </c>
      <c r="S14855" s="3" t="s">
        <v>34</v>
      </c>
    </row>
    <row r="14856">
      <c r="A14856" s="2">
        <v>42318.714907407404</v>
      </c>
      <c r="B14856" s="3">
        <v>32.0</v>
      </c>
      <c r="C14856" s="3" t="s">
        <v>12673</v>
      </c>
      <c r="D14856" s="3">
        <v>60.0</v>
      </c>
      <c r="E14856" s="3" t="s">
        <v>12740</v>
      </c>
      <c r="F14856" s="3">
        <v>7.0</v>
      </c>
      <c r="G14856" s="3">
        <v>4.0</v>
      </c>
      <c r="H14856" s="3" t="s">
        <v>672</v>
      </c>
      <c r="I14856" s="3" t="s">
        <v>7522</v>
      </c>
      <c r="J14856" s="3" t="s">
        <v>674</v>
      </c>
      <c r="K14856" s="3" t="s">
        <v>24</v>
      </c>
      <c r="L14856" s="3">
        <v>19.0</v>
      </c>
      <c r="M14856" s="3" t="s">
        <v>25</v>
      </c>
      <c r="N14856" s="3" t="s">
        <v>13574</v>
      </c>
      <c r="O14856" s="3" t="s">
        <v>13575</v>
      </c>
      <c r="P14856" s="4">
        <v>34327.0</v>
      </c>
      <c r="Q14856" s="3" t="s">
        <v>191</v>
      </c>
      <c r="S14856" s="3" t="s">
        <v>34</v>
      </c>
    </row>
    <row r="14857">
      <c r="A14857" s="2">
        <v>42318.714907407404</v>
      </c>
      <c r="B14857" s="3">
        <v>32.0</v>
      </c>
      <c r="C14857" s="3" t="s">
        <v>12673</v>
      </c>
      <c r="D14857" s="3">
        <v>60.0</v>
      </c>
      <c r="E14857" s="3" t="s">
        <v>12740</v>
      </c>
      <c r="F14857" s="3">
        <v>7.0</v>
      </c>
      <c r="G14857" s="3">
        <v>4.0</v>
      </c>
      <c r="H14857" s="3" t="s">
        <v>672</v>
      </c>
      <c r="I14857" s="3" t="s">
        <v>7522</v>
      </c>
      <c r="J14857" s="3" t="s">
        <v>674</v>
      </c>
      <c r="K14857" s="3" t="s">
        <v>24</v>
      </c>
      <c r="L14857" s="3">
        <v>20.0</v>
      </c>
      <c r="M14857" s="3" t="s">
        <v>30</v>
      </c>
      <c r="N14857" s="3" t="s">
        <v>13576</v>
      </c>
      <c r="O14857" s="3" t="s">
        <v>1694</v>
      </c>
      <c r="P14857" s="4">
        <v>15687.0</v>
      </c>
      <c r="Q14857" s="3" t="s">
        <v>113</v>
      </c>
      <c r="S14857" s="3" t="s">
        <v>34</v>
      </c>
    </row>
    <row r="14858">
      <c r="A14858" s="2">
        <v>42318.714907407404</v>
      </c>
      <c r="B14858" s="3">
        <v>32.0</v>
      </c>
      <c r="C14858" s="3" t="s">
        <v>12673</v>
      </c>
      <c r="D14858" s="3">
        <v>60.0</v>
      </c>
      <c r="E14858" s="3" t="s">
        <v>12740</v>
      </c>
      <c r="F14858" s="3">
        <v>7.0</v>
      </c>
      <c r="G14858" s="3">
        <v>4.0</v>
      </c>
      <c r="H14858" s="3" t="s">
        <v>672</v>
      </c>
      <c r="I14858" s="3" t="s">
        <v>7522</v>
      </c>
      <c r="J14858" s="3" t="s">
        <v>674</v>
      </c>
      <c r="K14858" s="3" t="s">
        <v>24</v>
      </c>
      <c r="L14858" s="3">
        <v>21.0</v>
      </c>
      <c r="M14858" s="3" t="s">
        <v>25</v>
      </c>
      <c r="N14858" s="3" t="s">
        <v>13577</v>
      </c>
      <c r="O14858" s="3" t="s">
        <v>42</v>
      </c>
      <c r="P14858" s="4">
        <v>28051.0</v>
      </c>
      <c r="Q14858" s="3" t="s">
        <v>37</v>
      </c>
      <c r="S14858" s="3" t="s">
        <v>34</v>
      </c>
    </row>
    <row r="14859">
      <c r="A14859" s="2">
        <v>42318.714907407404</v>
      </c>
      <c r="B14859" s="3">
        <v>32.0</v>
      </c>
      <c r="C14859" s="3" t="s">
        <v>12673</v>
      </c>
      <c r="D14859" s="3">
        <v>60.0</v>
      </c>
      <c r="E14859" s="3" t="s">
        <v>12740</v>
      </c>
      <c r="F14859" s="3">
        <v>7.0</v>
      </c>
      <c r="G14859" s="3">
        <v>4.0</v>
      </c>
      <c r="H14859" s="3" t="s">
        <v>672</v>
      </c>
      <c r="I14859" s="3" t="s">
        <v>7522</v>
      </c>
      <c r="J14859" s="3" t="s">
        <v>674</v>
      </c>
      <c r="K14859" s="3" t="s">
        <v>24</v>
      </c>
      <c r="L14859" s="3">
        <v>22.0</v>
      </c>
      <c r="M14859" s="3" t="s">
        <v>30</v>
      </c>
      <c r="N14859" s="3" t="s">
        <v>12175</v>
      </c>
      <c r="O14859" s="3" t="s">
        <v>6183</v>
      </c>
      <c r="P14859" s="4">
        <v>18755.0</v>
      </c>
      <c r="Q14859" s="3" t="s">
        <v>105</v>
      </c>
      <c r="S14859" s="3" t="s">
        <v>34</v>
      </c>
    </row>
    <row r="14860">
      <c r="A14860" s="2">
        <v>42318.714907407404</v>
      </c>
      <c r="B14860" s="3">
        <v>32.0</v>
      </c>
      <c r="C14860" s="3" t="s">
        <v>12673</v>
      </c>
      <c r="D14860" s="3">
        <v>60.0</v>
      </c>
      <c r="E14860" s="3" t="s">
        <v>12740</v>
      </c>
      <c r="F14860" s="3">
        <v>7.0</v>
      </c>
      <c r="G14860" s="3">
        <v>4.0</v>
      </c>
      <c r="H14860" s="3" t="s">
        <v>672</v>
      </c>
      <c r="I14860" s="3" t="s">
        <v>7522</v>
      </c>
      <c r="J14860" s="3" t="s">
        <v>674</v>
      </c>
      <c r="K14860" s="3" t="s">
        <v>24</v>
      </c>
      <c r="L14860" s="3">
        <v>23.0</v>
      </c>
      <c r="M14860" s="3" t="s">
        <v>25</v>
      </c>
      <c r="N14860" s="3" t="s">
        <v>6484</v>
      </c>
      <c r="O14860" s="3" t="s">
        <v>2365</v>
      </c>
      <c r="P14860" s="4">
        <v>28104.0</v>
      </c>
      <c r="Q14860" s="3" t="s">
        <v>247</v>
      </c>
      <c r="S14860" s="3" t="s">
        <v>34</v>
      </c>
    </row>
    <row r="14861">
      <c r="A14861" s="2">
        <v>42318.714907407404</v>
      </c>
      <c r="B14861" s="3">
        <v>32.0</v>
      </c>
      <c r="C14861" s="3" t="s">
        <v>12673</v>
      </c>
      <c r="D14861" s="3">
        <v>60.0</v>
      </c>
      <c r="E14861" s="3" t="s">
        <v>12740</v>
      </c>
      <c r="F14861" s="3">
        <v>7.0</v>
      </c>
      <c r="G14861" s="3">
        <v>4.0</v>
      </c>
      <c r="H14861" s="3" t="s">
        <v>672</v>
      </c>
      <c r="I14861" s="3" t="s">
        <v>7522</v>
      </c>
      <c r="J14861" s="3" t="s">
        <v>674</v>
      </c>
      <c r="K14861" s="3" t="s">
        <v>24</v>
      </c>
      <c r="L14861" s="3">
        <v>24.0</v>
      </c>
      <c r="M14861" s="3" t="s">
        <v>30</v>
      </c>
      <c r="N14861" s="3" t="s">
        <v>12623</v>
      </c>
      <c r="O14861" s="3" t="s">
        <v>2896</v>
      </c>
      <c r="P14861" s="4">
        <v>30230.0</v>
      </c>
      <c r="Q14861" s="3" t="s">
        <v>110</v>
      </c>
      <c r="S14861" s="3" t="s">
        <v>34</v>
      </c>
    </row>
    <row r="14862">
      <c r="A14862" s="2">
        <v>42318.714907407404</v>
      </c>
      <c r="B14862" s="3">
        <v>32.0</v>
      </c>
      <c r="C14862" s="3" t="s">
        <v>12673</v>
      </c>
      <c r="D14862" s="3">
        <v>60.0</v>
      </c>
      <c r="E14862" s="3" t="s">
        <v>12740</v>
      </c>
      <c r="F14862" s="3">
        <v>7.0</v>
      </c>
      <c r="G14862" s="3">
        <v>4.0</v>
      </c>
      <c r="H14862" s="3" t="s">
        <v>672</v>
      </c>
      <c r="I14862" s="3" t="s">
        <v>7522</v>
      </c>
      <c r="J14862" s="3" t="s">
        <v>674</v>
      </c>
      <c r="K14862" s="3" t="s">
        <v>24</v>
      </c>
      <c r="L14862" s="3">
        <v>25.0</v>
      </c>
      <c r="M14862" s="3" t="s">
        <v>25</v>
      </c>
      <c r="N14862" s="3" t="s">
        <v>825</v>
      </c>
      <c r="O14862" s="3" t="s">
        <v>91</v>
      </c>
      <c r="P14862" s="4">
        <v>15828.0</v>
      </c>
      <c r="Q14862" s="3" t="s">
        <v>113</v>
      </c>
      <c r="S14862" s="3" t="s">
        <v>34</v>
      </c>
    </row>
    <row r="14863">
      <c r="A14863" s="2">
        <v>42318.714907407404</v>
      </c>
      <c r="B14863" s="3">
        <v>32.0</v>
      </c>
      <c r="C14863" s="3" t="s">
        <v>12673</v>
      </c>
      <c r="D14863" s="3">
        <v>62.0</v>
      </c>
      <c r="E14863" s="3" t="s">
        <v>12765</v>
      </c>
      <c r="F14863" s="3">
        <v>7.0</v>
      </c>
      <c r="G14863" s="3">
        <v>4.0</v>
      </c>
      <c r="H14863" s="3" t="s">
        <v>672</v>
      </c>
      <c r="I14863" s="3" t="s">
        <v>7522</v>
      </c>
      <c r="J14863" s="3" t="s">
        <v>674</v>
      </c>
      <c r="K14863" s="3" t="s">
        <v>24</v>
      </c>
      <c r="L14863" s="3">
        <v>1.0</v>
      </c>
      <c r="M14863" s="3" t="s">
        <v>25</v>
      </c>
      <c r="N14863" s="3" t="s">
        <v>13544</v>
      </c>
      <c r="O14863" s="3" t="s">
        <v>1815</v>
      </c>
      <c r="P14863" s="4">
        <v>24264.0</v>
      </c>
      <c r="Q14863" s="3" t="s">
        <v>83</v>
      </c>
      <c r="S14863" s="3" t="s">
        <v>34</v>
      </c>
    </row>
    <row r="14864">
      <c r="A14864" s="2">
        <v>42318.714907407404</v>
      </c>
      <c r="B14864" s="3">
        <v>32.0</v>
      </c>
      <c r="C14864" s="3" t="s">
        <v>12673</v>
      </c>
      <c r="D14864" s="3">
        <v>62.0</v>
      </c>
      <c r="E14864" s="3" t="s">
        <v>12765</v>
      </c>
      <c r="F14864" s="3">
        <v>7.0</v>
      </c>
      <c r="G14864" s="3">
        <v>4.0</v>
      </c>
      <c r="H14864" s="3" t="s">
        <v>672</v>
      </c>
      <c r="I14864" s="3" t="s">
        <v>7522</v>
      </c>
      <c r="J14864" s="3" t="s">
        <v>674</v>
      </c>
      <c r="K14864" s="3" t="s">
        <v>24</v>
      </c>
      <c r="L14864" s="3">
        <v>2.0</v>
      </c>
      <c r="M14864" s="3" t="s">
        <v>30</v>
      </c>
      <c r="N14864" s="3" t="s">
        <v>13578</v>
      </c>
      <c r="O14864" s="3" t="s">
        <v>98</v>
      </c>
      <c r="P14864" s="4">
        <v>20505.0</v>
      </c>
      <c r="Q14864" s="3" t="s">
        <v>228</v>
      </c>
      <c r="S14864" s="3" t="s">
        <v>34</v>
      </c>
    </row>
    <row r="14865">
      <c r="A14865" s="2">
        <v>42318.714907407404</v>
      </c>
      <c r="B14865" s="3">
        <v>32.0</v>
      </c>
      <c r="C14865" s="3" t="s">
        <v>12673</v>
      </c>
      <c r="D14865" s="3">
        <v>62.0</v>
      </c>
      <c r="E14865" s="3" t="s">
        <v>12765</v>
      </c>
      <c r="F14865" s="3">
        <v>7.0</v>
      </c>
      <c r="G14865" s="3">
        <v>4.0</v>
      </c>
      <c r="H14865" s="3" t="s">
        <v>672</v>
      </c>
      <c r="I14865" s="3" t="s">
        <v>7522</v>
      </c>
      <c r="J14865" s="3" t="s">
        <v>674</v>
      </c>
      <c r="K14865" s="3" t="s">
        <v>24</v>
      </c>
      <c r="L14865" s="3">
        <v>3.0</v>
      </c>
      <c r="M14865" s="3" t="s">
        <v>25</v>
      </c>
      <c r="N14865" s="3" t="s">
        <v>11221</v>
      </c>
      <c r="O14865" s="3" t="s">
        <v>200</v>
      </c>
      <c r="P14865" s="4">
        <v>16536.0</v>
      </c>
      <c r="Q14865" s="3" t="s">
        <v>86</v>
      </c>
      <c r="S14865" s="3" t="s">
        <v>34</v>
      </c>
    </row>
    <row r="14866">
      <c r="A14866" s="2">
        <v>42318.714907407404</v>
      </c>
      <c r="B14866" s="3">
        <v>32.0</v>
      </c>
      <c r="C14866" s="3" t="s">
        <v>12673</v>
      </c>
      <c r="D14866" s="3">
        <v>62.0</v>
      </c>
      <c r="E14866" s="3" t="s">
        <v>12765</v>
      </c>
      <c r="F14866" s="3">
        <v>7.0</v>
      </c>
      <c r="G14866" s="3">
        <v>4.0</v>
      </c>
      <c r="H14866" s="3" t="s">
        <v>672</v>
      </c>
      <c r="I14866" s="3" t="s">
        <v>7522</v>
      </c>
      <c r="J14866" s="3" t="s">
        <v>674</v>
      </c>
      <c r="K14866" s="3" t="s">
        <v>24</v>
      </c>
      <c r="L14866" s="3">
        <v>4.0</v>
      </c>
      <c r="M14866" s="3" t="s">
        <v>30</v>
      </c>
      <c r="N14866" s="3" t="s">
        <v>13579</v>
      </c>
      <c r="O14866" s="3" t="s">
        <v>321</v>
      </c>
      <c r="P14866" s="4">
        <v>21522.0</v>
      </c>
      <c r="Q14866" s="3" t="s">
        <v>169</v>
      </c>
      <c r="S14866" s="3" t="s">
        <v>34</v>
      </c>
    </row>
    <row r="14867">
      <c r="A14867" s="2">
        <v>42318.714907407404</v>
      </c>
      <c r="B14867" s="3">
        <v>32.0</v>
      </c>
      <c r="C14867" s="3" t="s">
        <v>12673</v>
      </c>
      <c r="D14867" s="3">
        <v>62.0</v>
      </c>
      <c r="E14867" s="3" t="s">
        <v>12765</v>
      </c>
      <c r="F14867" s="3">
        <v>7.0</v>
      </c>
      <c r="G14867" s="3">
        <v>4.0</v>
      </c>
      <c r="H14867" s="3" t="s">
        <v>672</v>
      </c>
      <c r="I14867" s="3" t="s">
        <v>7522</v>
      </c>
      <c r="J14867" s="3" t="s">
        <v>674</v>
      </c>
      <c r="K14867" s="3" t="s">
        <v>24</v>
      </c>
      <c r="L14867" s="3">
        <v>5.0</v>
      </c>
      <c r="M14867" s="3" t="s">
        <v>25</v>
      </c>
      <c r="N14867" s="3" t="s">
        <v>13580</v>
      </c>
      <c r="O14867" s="3" t="s">
        <v>5196</v>
      </c>
      <c r="P14867" s="4">
        <v>25429.0</v>
      </c>
      <c r="Q14867" s="3" t="s">
        <v>110</v>
      </c>
      <c r="S14867" s="3" t="s">
        <v>34</v>
      </c>
    </row>
    <row r="14868">
      <c r="A14868" s="2">
        <v>42318.714907407404</v>
      </c>
      <c r="B14868" s="3">
        <v>32.0</v>
      </c>
      <c r="C14868" s="3" t="s">
        <v>12673</v>
      </c>
      <c r="D14868" s="3">
        <v>62.0</v>
      </c>
      <c r="E14868" s="3" t="s">
        <v>12765</v>
      </c>
      <c r="F14868" s="3">
        <v>7.0</v>
      </c>
      <c r="G14868" s="3">
        <v>4.0</v>
      </c>
      <c r="H14868" s="3" t="s">
        <v>672</v>
      </c>
      <c r="I14868" s="3" t="s">
        <v>7522</v>
      </c>
      <c r="J14868" s="3" t="s">
        <v>674</v>
      </c>
      <c r="K14868" s="3" t="s">
        <v>24</v>
      </c>
      <c r="L14868" s="3">
        <v>6.0</v>
      </c>
      <c r="M14868" s="3" t="s">
        <v>30</v>
      </c>
      <c r="N14868" s="3" t="s">
        <v>12950</v>
      </c>
      <c r="O14868" s="3" t="s">
        <v>7257</v>
      </c>
      <c r="P14868" s="4">
        <v>18861.0</v>
      </c>
      <c r="Q14868" s="3" t="s">
        <v>105</v>
      </c>
      <c r="S14868" s="3" t="s">
        <v>34</v>
      </c>
    </row>
    <row r="14869">
      <c r="A14869" s="2">
        <v>42318.714907407404</v>
      </c>
      <c r="B14869" s="3">
        <v>32.0</v>
      </c>
      <c r="C14869" s="3" t="s">
        <v>12673</v>
      </c>
      <c r="D14869" s="3">
        <v>62.0</v>
      </c>
      <c r="E14869" s="3" t="s">
        <v>12765</v>
      </c>
      <c r="F14869" s="3">
        <v>7.0</v>
      </c>
      <c r="G14869" s="3">
        <v>4.0</v>
      </c>
      <c r="H14869" s="3" t="s">
        <v>672</v>
      </c>
      <c r="I14869" s="3" t="s">
        <v>7522</v>
      </c>
      <c r="J14869" s="3" t="s">
        <v>674</v>
      </c>
      <c r="K14869" s="3" t="s">
        <v>24</v>
      </c>
      <c r="L14869" s="3">
        <v>7.0</v>
      </c>
      <c r="M14869" s="3" t="s">
        <v>25</v>
      </c>
      <c r="N14869" s="3" t="s">
        <v>13581</v>
      </c>
      <c r="O14869" s="3" t="s">
        <v>297</v>
      </c>
      <c r="P14869" s="4">
        <v>19916.0</v>
      </c>
      <c r="Q14869" s="3" t="s">
        <v>49</v>
      </c>
      <c r="S14869" s="3" t="s">
        <v>34</v>
      </c>
    </row>
    <row r="14870">
      <c r="A14870" s="2">
        <v>42318.714907407404</v>
      </c>
      <c r="B14870" s="3">
        <v>32.0</v>
      </c>
      <c r="C14870" s="3" t="s">
        <v>12673</v>
      </c>
      <c r="D14870" s="3">
        <v>62.0</v>
      </c>
      <c r="E14870" s="3" t="s">
        <v>12765</v>
      </c>
      <c r="F14870" s="3">
        <v>7.0</v>
      </c>
      <c r="G14870" s="3">
        <v>4.0</v>
      </c>
      <c r="H14870" s="3" t="s">
        <v>672</v>
      </c>
      <c r="I14870" s="3" t="s">
        <v>7522</v>
      </c>
      <c r="J14870" s="3" t="s">
        <v>674</v>
      </c>
      <c r="K14870" s="3" t="s">
        <v>24</v>
      </c>
      <c r="L14870" s="3">
        <v>8.0</v>
      </c>
      <c r="M14870" s="3" t="s">
        <v>30</v>
      </c>
      <c r="N14870" s="3" t="s">
        <v>13582</v>
      </c>
      <c r="O14870" s="3" t="s">
        <v>596</v>
      </c>
      <c r="P14870" s="4">
        <v>12445.0</v>
      </c>
      <c r="Q14870" s="3" t="s">
        <v>96</v>
      </c>
      <c r="S14870" s="3" t="s">
        <v>34</v>
      </c>
    </row>
    <row r="14871">
      <c r="A14871" s="2">
        <v>42318.714907407404</v>
      </c>
      <c r="B14871" s="3">
        <v>32.0</v>
      </c>
      <c r="C14871" s="3" t="s">
        <v>12673</v>
      </c>
      <c r="D14871" s="3">
        <v>62.0</v>
      </c>
      <c r="E14871" s="3" t="s">
        <v>12765</v>
      </c>
      <c r="F14871" s="3">
        <v>7.0</v>
      </c>
      <c r="G14871" s="3">
        <v>4.0</v>
      </c>
      <c r="H14871" s="3" t="s">
        <v>672</v>
      </c>
      <c r="I14871" s="3" t="s">
        <v>7522</v>
      </c>
      <c r="J14871" s="3" t="s">
        <v>674</v>
      </c>
      <c r="K14871" s="3" t="s">
        <v>24</v>
      </c>
      <c r="L14871" s="3">
        <v>9.0</v>
      </c>
      <c r="M14871" s="3" t="s">
        <v>25</v>
      </c>
      <c r="N14871" s="3" t="s">
        <v>13583</v>
      </c>
      <c r="O14871" s="3" t="s">
        <v>243</v>
      </c>
      <c r="P14871" s="4">
        <v>21819.0</v>
      </c>
      <c r="Q14871" s="3" t="s">
        <v>132</v>
      </c>
      <c r="S14871" s="3" t="s">
        <v>34</v>
      </c>
    </row>
    <row r="14872">
      <c r="A14872" s="2">
        <v>42318.714907407404</v>
      </c>
      <c r="B14872" s="3">
        <v>32.0</v>
      </c>
      <c r="C14872" s="3" t="s">
        <v>12673</v>
      </c>
      <c r="D14872" s="3">
        <v>62.0</v>
      </c>
      <c r="E14872" s="3" t="s">
        <v>12765</v>
      </c>
      <c r="F14872" s="3">
        <v>7.0</v>
      </c>
      <c r="G14872" s="3">
        <v>4.0</v>
      </c>
      <c r="H14872" s="3" t="s">
        <v>672</v>
      </c>
      <c r="I14872" s="3" t="s">
        <v>7522</v>
      </c>
      <c r="J14872" s="3" t="s">
        <v>674</v>
      </c>
      <c r="K14872" s="3" t="s">
        <v>24</v>
      </c>
      <c r="L14872" s="3">
        <v>10.0</v>
      </c>
      <c r="M14872" s="3" t="s">
        <v>30</v>
      </c>
      <c r="N14872" s="3" t="s">
        <v>13584</v>
      </c>
      <c r="O14872" s="3" t="s">
        <v>809</v>
      </c>
      <c r="P14872" s="4">
        <v>21486.0</v>
      </c>
      <c r="Q14872" s="3" t="s">
        <v>132</v>
      </c>
      <c r="S14872" s="3" t="s">
        <v>34</v>
      </c>
    </row>
    <row r="14873">
      <c r="A14873" s="2">
        <v>42318.714907407404</v>
      </c>
      <c r="B14873" s="3">
        <v>32.0</v>
      </c>
      <c r="C14873" s="3" t="s">
        <v>12673</v>
      </c>
      <c r="D14873" s="3">
        <v>62.0</v>
      </c>
      <c r="E14873" s="3" t="s">
        <v>12765</v>
      </c>
      <c r="F14873" s="3">
        <v>7.0</v>
      </c>
      <c r="G14873" s="3">
        <v>4.0</v>
      </c>
      <c r="H14873" s="3" t="s">
        <v>672</v>
      </c>
      <c r="I14873" s="3" t="s">
        <v>7522</v>
      </c>
      <c r="J14873" s="3" t="s">
        <v>674</v>
      </c>
      <c r="K14873" s="3" t="s">
        <v>24</v>
      </c>
      <c r="L14873" s="3">
        <v>11.0</v>
      </c>
      <c r="M14873" s="3" t="s">
        <v>25</v>
      </c>
      <c r="N14873" s="3" t="s">
        <v>13585</v>
      </c>
      <c r="O14873" s="3" t="s">
        <v>213</v>
      </c>
      <c r="P14873" s="4">
        <v>14499.0</v>
      </c>
      <c r="Q14873" s="3" t="s">
        <v>46</v>
      </c>
      <c r="S14873" s="3" t="s">
        <v>34</v>
      </c>
    </row>
    <row r="14874">
      <c r="A14874" s="2">
        <v>42318.714907407404</v>
      </c>
      <c r="B14874" s="3">
        <v>32.0</v>
      </c>
      <c r="C14874" s="3" t="s">
        <v>12673</v>
      </c>
      <c r="D14874" s="3">
        <v>62.0</v>
      </c>
      <c r="E14874" s="3" t="s">
        <v>12765</v>
      </c>
      <c r="F14874" s="3">
        <v>7.0</v>
      </c>
      <c r="G14874" s="3">
        <v>4.0</v>
      </c>
      <c r="H14874" s="3" t="s">
        <v>672</v>
      </c>
      <c r="I14874" s="3" t="s">
        <v>7522</v>
      </c>
      <c r="J14874" s="3" t="s">
        <v>674</v>
      </c>
      <c r="K14874" s="3" t="s">
        <v>24</v>
      </c>
      <c r="L14874" s="3">
        <v>12.0</v>
      </c>
      <c r="M14874" s="3" t="s">
        <v>30</v>
      </c>
      <c r="N14874" s="3" t="s">
        <v>735</v>
      </c>
      <c r="O14874" s="3" t="s">
        <v>307</v>
      </c>
      <c r="P14874" s="4">
        <v>19282.0</v>
      </c>
      <c r="Q14874" s="3" t="s">
        <v>86</v>
      </c>
      <c r="S14874" s="3" t="s">
        <v>34</v>
      </c>
    </row>
    <row r="14875">
      <c r="A14875" s="2">
        <v>42318.714907407404</v>
      </c>
      <c r="B14875" s="3">
        <v>32.0</v>
      </c>
      <c r="C14875" s="3" t="s">
        <v>12673</v>
      </c>
      <c r="D14875" s="3">
        <v>62.0</v>
      </c>
      <c r="E14875" s="3" t="s">
        <v>12765</v>
      </c>
      <c r="F14875" s="3">
        <v>7.0</v>
      </c>
      <c r="G14875" s="3">
        <v>4.0</v>
      </c>
      <c r="H14875" s="3" t="s">
        <v>672</v>
      </c>
      <c r="I14875" s="3" t="s">
        <v>7522</v>
      </c>
      <c r="J14875" s="3" t="s">
        <v>674</v>
      </c>
      <c r="K14875" s="3" t="s">
        <v>24</v>
      </c>
      <c r="L14875" s="3">
        <v>13.0</v>
      </c>
      <c r="M14875" s="3" t="s">
        <v>25</v>
      </c>
      <c r="N14875" s="3" t="s">
        <v>13586</v>
      </c>
      <c r="O14875" s="3" t="s">
        <v>36</v>
      </c>
      <c r="P14875" s="4">
        <v>35125.0</v>
      </c>
      <c r="Q14875" s="3" t="s">
        <v>191</v>
      </c>
      <c r="S14875" s="3" t="s">
        <v>34</v>
      </c>
    </row>
    <row r="14876">
      <c r="A14876" s="2">
        <v>42318.714907407404</v>
      </c>
      <c r="B14876" s="3">
        <v>32.0</v>
      </c>
      <c r="C14876" s="3" t="s">
        <v>12673</v>
      </c>
      <c r="D14876" s="3">
        <v>62.0</v>
      </c>
      <c r="E14876" s="3" t="s">
        <v>12765</v>
      </c>
      <c r="F14876" s="3">
        <v>7.0</v>
      </c>
      <c r="G14876" s="3">
        <v>4.0</v>
      </c>
      <c r="H14876" s="3" t="s">
        <v>672</v>
      </c>
      <c r="I14876" s="3" t="s">
        <v>7522</v>
      </c>
      <c r="J14876" s="3" t="s">
        <v>674</v>
      </c>
      <c r="K14876" s="3" t="s">
        <v>24</v>
      </c>
      <c r="L14876" s="3">
        <v>14.0</v>
      </c>
      <c r="M14876" s="3" t="s">
        <v>30</v>
      </c>
      <c r="N14876" s="3" t="s">
        <v>13587</v>
      </c>
      <c r="O14876" s="3" t="s">
        <v>336</v>
      </c>
      <c r="P14876" s="4">
        <v>15821.0</v>
      </c>
      <c r="Q14876" s="3" t="s">
        <v>86</v>
      </c>
      <c r="S14876" s="3" t="s">
        <v>34</v>
      </c>
    </row>
    <row r="14877">
      <c r="A14877" s="2">
        <v>42318.714907407404</v>
      </c>
      <c r="B14877" s="3">
        <v>32.0</v>
      </c>
      <c r="C14877" s="3" t="s">
        <v>12673</v>
      </c>
      <c r="D14877" s="3">
        <v>62.0</v>
      </c>
      <c r="E14877" s="3" t="s">
        <v>12765</v>
      </c>
      <c r="F14877" s="3">
        <v>7.0</v>
      </c>
      <c r="G14877" s="3">
        <v>4.0</v>
      </c>
      <c r="H14877" s="3" t="s">
        <v>672</v>
      </c>
      <c r="I14877" s="3" t="s">
        <v>7522</v>
      </c>
      <c r="J14877" s="3" t="s">
        <v>674</v>
      </c>
      <c r="K14877" s="3" t="s">
        <v>24</v>
      </c>
      <c r="L14877" s="3">
        <v>15.0</v>
      </c>
      <c r="M14877" s="3" t="s">
        <v>25</v>
      </c>
      <c r="N14877" s="3" t="s">
        <v>1485</v>
      </c>
      <c r="O14877" s="3" t="s">
        <v>78</v>
      </c>
      <c r="P14877" s="4">
        <v>34074.0</v>
      </c>
      <c r="Q14877" s="3" t="s">
        <v>191</v>
      </c>
      <c r="S14877" s="3" t="s">
        <v>34</v>
      </c>
    </row>
    <row r="14878">
      <c r="A14878" s="2">
        <v>42318.714907407404</v>
      </c>
      <c r="B14878" s="3">
        <v>32.0</v>
      </c>
      <c r="C14878" s="3" t="s">
        <v>12673</v>
      </c>
      <c r="D14878" s="3">
        <v>62.0</v>
      </c>
      <c r="E14878" s="3" t="s">
        <v>12765</v>
      </c>
      <c r="F14878" s="3">
        <v>7.0</v>
      </c>
      <c r="G14878" s="3">
        <v>4.0</v>
      </c>
      <c r="H14878" s="3" t="s">
        <v>672</v>
      </c>
      <c r="I14878" s="3" t="s">
        <v>7522</v>
      </c>
      <c r="J14878" s="3" t="s">
        <v>674</v>
      </c>
      <c r="K14878" s="3" t="s">
        <v>24</v>
      </c>
      <c r="L14878" s="3">
        <v>16.0</v>
      </c>
      <c r="M14878" s="3" t="s">
        <v>30</v>
      </c>
      <c r="N14878" s="3" t="s">
        <v>13588</v>
      </c>
      <c r="O14878" s="3" t="s">
        <v>722</v>
      </c>
      <c r="P14878" s="4">
        <v>19158.0</v>
      </c>
      <c r="Q14878" s="3" t="s">
        <v>113</v>
      </c>
      <c r="S14878" s="3" t="s">
        <v>34</v>
      </c>
    </row>
    <row r="14879">
      <c r="A14879" s="2">
        <v>42318.714907407404</v>
      </c>
      <c r="B14879" s="3">
        <v>32.0</v>
      </c>
      <c r="C14879" s="3" t="s">
        <v>12673</v>
      </c>
      <c r="D14879" s="3">
        <v>62.0</v>
      </c>
      <c r="E14879" s="3" t="s">
        <v>12765</v>
      </c>
      <c r="F14879" s="3">
        <v>7.0</v>
      </c>
      <c r="G14879" s="3">
        <v>4.0</v>
      </c>
      <c r="H14879" s="3" t="s">
        <v>672</v>
      </c>
      <c r="I14879" s="3" t="s">
        <v>7522</v>
      </c>
      <c r="J14879" s="3" t="s">
        <v>674</v>
      </c>
      <c r="K14879" s="3" t="s">
        <v>24</v>
      </c>
      <c r="L14879" s="3">
        <v>17.0</v>
      </c>
      <c r="M14879" s="3" t="s">
        <v>25</v>
      </c>
      <c r="N14879" s="3" t="s">
        <v>731</v>
      </c>
      <c r="O14879" s="3" t="s">
        <v>13589</v>
      </c>
      <c r="P14879" s="4">
        <v>27160.0</v>
      </c>
      <c r="Q14879" s="3" t="s">
        <v>52</v>
      </c>
      <c r="S14879" s="3" t="s">
        <v>34</v>
      </c>
    </row>
    <row r="14880">
      <c r="A14880" s="2">
        <v>42318.714907407404</v>
      </c>
      <c r="B14880" s="3">
        <v>32.0</v>
      </c>
      <c r="C14880" s="3" t="s">
        <v>12673</v>
      </c>
      <c r="D14880" s="3">
        <v>62.0</v>
      </c>
      <c r="E14880" s="3" t="s">
        <v>12765</v>
      </c>
      <c r="F14880" s="3">
        <v>7.0</v>
      </c>
      <c r="G14880" s="3">
        <v>4.0</v>
      </c>
      <c r="H14880" s="3" t="s">
        <v>672</v>
      </c>
      <c r="I14880" s="3" t="s">
        <v>7522</v>
      </c>
      <c r="J14880" s="3" t="s">
        <v>674</v>
      </c>
      <c r="K14880" s="3" t="s">
        <v>24</v>
      </c>
      <c r="L14880" s="3">
        <v>18.0</v>
      </c>
      <c r="M14880" s="3" t="s">
        <v>30</v>
      </c>
      <c r="N14880" s="3" t="s">
        <v>13590</v>
      </c>
      <c r="O14880" s="3" t="s">
        <v>112</v>
      </c>
      <c r="P14880" s="4">
        <v>23942.0</v>
      </c>
      <c r="Q14880" s="3" t="s">
        <v>132</v>
      </c>
      <c r="S14880" s="3" t="s">
        <v>34</v>
      </c>
    </row>
    <row r="14881">
      <c r="A14881" s="2">
        <v>42318.714907407404</v>
      </c>
      <c r="B14881" s="3">
        <v>32.0</v>
      </c>
      <c r="C14881" s="3" t="s">
        <v>12673</v>
      </c>
      <c r="D14881" s="3">
        <v>62.0</v>
      </c>
      <c r="E14881" s="3" t="s">
        <v>12765</v>
      </c>
      <c r="F14881" s="3">
        <v>7.0</v>
      </c>
      <c r="G14881" s="3">
        <v>4.0</v>
      </c>
      <c r="H14881" s="3" t="s">
        <v>672</v>
      </c>
      <c r="I14881" s="3" t="s">
        <v>7522</v>
      </c>
      <c r="J14881" s="3" t="s">
        <v>674</v>
      </c>
      <c r="K14881" s="3" t="s">
        <v>24</v>
      </c>
      <c r="L14881" s="3">
        <v>19.0</v>
      </c>
      <c r="M14881" s="3" t="s">
        <v>25</v>
      </c>
      <c r="N14881" s="3" t="s">
        <v>192</v>
      </c>
      <c r="O14881" s="3" t="s">
        <v>74</v>
      </c>
      <c r="P14881" s="4">
        <v>23868.0</v>
      </c>
      <c r="Q14881" s="3" t="s">
        <v>40</v>
      </c>
      <c r="S14881" s="3" t="s">
        <v>34</v>
      </c>
    </row>
    <row r="14882">
      <c r="A14882" s="2">
        <v>42318.714907407404</v>
      </c>
      <c r="B14882" s="3">
        <v>32.0</v>
      </c>
      <c r="C14882" s="3" t="s">
        <v>12673</v>
      </c>
      <c r="D14882" s="3">
        <v>62.0</v>
      </c>
      <c r="E14882" s="3" t="s">
        <v>12765</v>
      </c>
      <c r="F14882" s="3">
        <v>7.0</v>
      </c>
      <c r="G14882" s="3">
        <v>4.0</v>
      </c>
      <c r="H14882" s="3" t="s">
        <v>672</v>
      </c>
      <c r="I14882" s="3" t="s">
        <v>7522</v>
      </c>
      <c r="J14882" s="3" t="s">
        <v>674</v>
      </c>
      <c r="K14882" s="3" t="s">
        <v>24</v>
      </c>
      <c r="L14882" s="3">
        <v>20.0</v>
      </c>
      <c r="M14882" s="3" t="s">
        <v>30</v>
      </c>
      <c r="N14882" s="3" t="s">
        <v>13512</v>
      </c>
      <c r="O14882" s="3" t="s">
        <v>342</v>
      </c>
      <c r="P14882" s="4">
        <v>30402.0</v>
      </c>
      <c r="Q14882" s="3" t="s">
        <v>216</v>
      </c>
      <c r="S14882" s="3" t="s">
        <v>34</v>
      </c>
    </row>
    <row r="14883">
      <c r="A14883" s="2">
        <v>42318.714907407404</v>
      </c>
      <c r="B14883" s="3">
        <v>32.0</v>
      </c>
      <c r="C14883" s="3" t="s">
        <v>12673</v>
      </c>
      <c r="D14883" s="3">
        <v>62.0</v>
      </c>
      <c r="E14883" s="3" t="s">
        <v>12765</v>
      </c>
      <c r="F14883" s="3">
        <v>7.0</v>
      </c>
      <c r="G14883" s="3">
        <v>4.0</v>
      </c>
      <c r="H14883" s="3" t="s">
        <v>672</v>
      </c>
      <c r="I14883" s="3" t="s">
        <v>7522</v>
      </c>
      <c r="J14883" s="3" t="s">
        <v>674</v>
      </c>
      <c r="K14883" s="3" t="s">
        <v>24</v>
      </c>
      <c r="L14883" s="3">
        <v>21.0</v>
      </c>
      <c r="M14883" s="3" t="s">
        <v>25</v>
      </c>
      <c r="N14883" s="3" t="s">
        <v>5750</v>
      </c>
      <c r="O14883" s="3" t="s">
        <v>639</v>
      </c>
      <c r="P14883" s="4">
        <v>19233.0</v>
      </c>
      <c r="Q14883" s="3" t="s">
        <v>113</v>
      </c>
      <c r="S14883" s="3" t="s">
        <v>34</v>
      </c>
    </row>
    <row r="14884">
      <c r="A14884" s="2">
        <v>42318.714907407404</v>
      </c>
      <c r="B14884" s="3">
        <v>32.0</v>
      </c>
      <c r="C14884" s="3" t="s">
        <v>12673</v>
      </c>
      <c r="D14884" s="3">
        <v>62.0</v>
      </c>
      <c r="E14884" s="3" t="s">
        <v>12765</v>
      </c>
      <c r="F14884" s="3">
        <v>7.0</v>
      </c>
      <c r="G14884" s="3">
        <v>4.0</v>
      </c>
      <c r="H14884" s="3" t="s">
        <v>672</v>
      </c>
      <c r="I14884" s="3" t="s">
        <v>7522</v>
      </c>
      <c r="J14884" s="3" t="s">
        <v>674</v>
      </c>
      <c r="K14884" s="3" t="s">
        <v>24</v>
      </c>
      <c r="L14884" s="3">
        <v>22.0</v>
      </c>
      <c r="M14884" s="3" t="s">
        <v>30</v>
      </c>
      <c r="N14884" s="3" t="s">
        <v>13591</v>
      </c>
      <c r="O14884" s="3" t="s">
        <v>336</v>
      </c>
      <c r="P14884" s="4">
        <v>26810.0</v>
      </c>
      <c r="Q14884" s="3" t="s">
        <v>132</v>
      </c>
      <c r="S14884" s="3" t="s">
        <v>34</v>
      </c>
    </row>
    <row r="14885">
      <c r="A14885" s="2">
        <v>42318.714907407404</v>
      </c>
      <c r="B14885" s="3">
        <v>32.0</v>
      </c>
      <c r="C14885" s="3" t="s">
        <v>12673</v>
      </c>
      <c r="D14885" s="3">
        <v>62.0</v>
      </c>
      <c r="E14885" s="3" t="s">
        <v>12765</v>
      </c>
      <c r="F14885" s="3">
        <v>7.0</v>
      </c>
      <c r="G14885" s="3">
        <v>4.0</v>
      </c>
      <c r="H14885" s="3" t="s">
        <v>672</v>
      </c>
      <c r="I14885" s="3" t="s">
        <v>7522</v>
      </c>
      <c r="J14885" s="3" t="s">
        <v>674</v>
      </c>
      <c r="K14885" s="3" t="s">
        <v>24</v>
      </c>
      <c r="L14885" s="3">
        <v>23.0</v>
      </c>
      <c r="M14885" s="3" t="s">
        <v>25</v>
      </c>
      <c r="N14885" s="3" t="s">
        <v>10826</v>
      </c>
      <c r="O14885" s="3" t="s">
        <v>427</v>
      </c>
      <c r="P14885" s="4">
        <v>35231.0</v>
      </c>
      <c r="Q14885" s="3" t="s">
        <v>191</v>
      </c>
      <c r="S14885" s="3" t="s">
        <v>34</v>
      </c>
    </row>
    <row r="14886">
      <c r="A14886" s="2">
        <v>42318.714907407404</v>
      </c>
      <c r="B14886" s="3">
        <v>32.0</v>
      </c>
      <c r="C14886" s="3" t="s">
        <v>12673</v>
      </c>
      <c r="D14886" s="3">
        <v>62.0</v>
      </c>
      <c r="E14886" s="3" t="s">
        <v>12765</v>
      </c>
      <c r="F14886" s="3">
        <v>7.0</v>
      </c>
      <c r="G14886" s="3">
        <v>4.0</v>
      </c>
      <c r="H14886" s="3" t="s">
        <v>672</v>
      </c>
      <c r="I14886" s="3" t="s">
        <v>7522</v>
      </c>
      <c r="J14886" s="3" t="s">
        <v>674</v>
      </c>
      <c r="K14886" s="3" t="s">
        <v>24</v>
      </c>
      <c r="L14886" s="3">
        <v>24.0</v>
      </c>
      <c r="M14886" s="3" t="s">
        <v>30</v>
      </c>
      <c r="N14886" s="3" t="s">
        <v>192</v>
      </c>
      <c r="O14886" s="3" t="s">
        <v>1116</v>
      </c>
      <c r="P14886" s="4">
        <v>25004.0</v>
      </c>
      <c r="Q14886" s="3" t="s">
        <v>40</v>
      </c>
      <c r="S14886" s="3" t="s">
        <v>34</v>
      </c>
    </row>
    <row r="14887">
      <c r="A14887" s="2">
        <v>42318.714907407404</v>
      </c>
      <c r="B14887" s="3">
        <v>32.0</v>
      </c>
      <c r="C14887" s="3" t="s">
        <v>12673</v>
      </c>
      <c r="D14887" s="3">
        <v>62.0</v>
      </c>
      <c r="E14887" s="3" t="s">
        <v>12765</v>
      </c>
      <c r="F14887" s="3">
        <v>7.0</v>
      </c>
      <c r="G14887" s="3">
        <v>4.0</v>
      </c>
      <c r="H14887" s="3" t="s">
        <v>672</v>
      </c>
      <c r="I14887" s="3" t="s">
        <v>7522</v>
      </c>
      <c r="J14887" s="3" t="s">
        <v>674</v>
      </c>
      <c r="K14887" s="3" t="s">
        <v>24</v>
      </c>
      <c r="L14887" s="3">
        <v>25.0</v>
      </c>
      <c r="M14887" s="3" t="s">
        <v>25</v>
      </c>
      <c r="N14887" s="3" t="s">
        <v>13592</v>
      </c>
      <c r="O14887" s="3" t="s">
        <v>1819</v>
      </c>
      <c r="P14887" s="4">
        <v>17997.0</v>
      </c>
      <c r="Q14887" s="3" t="s">
        <v>49</v>
      </c>
      <c r="S14887" s="3" t="s">
        <v>34</v>
      </c>
    </row>
    <row r="14888">
      <c r="A14888" s="2">
        <v>42318.714907407404</v>
      </c>
      <c r="B14888" s="3">
        <v>32.0</v>
      </c>
      <c r="C14888" s="3" t="s">
        <v>12673</v>
      </c>
      <c r="D14888" s="3">
        <v>62.0</v>
      </c>
      <c r="E14888" s="3" t="s">
        <v>12765</v>
      </c>
      <c r="F14888" s="3">
        <v>7.0</v>
      </c>
      <c r="G14888" s="3">
        <v>4.0</v>
      </c>
      <c r="H14888" s="3" t="s">
        <v>672</v>
      </c>
      <c r="I14888" s="3" t="s">
        <v>7522</v>
      </c>
      <c r="J14888" s="3" t="s">
        <v>674</v>
      </c>
      <c r="K14888" s="3" t="s">
        <v>24</v>
      </c>
      <c r="L14888" s="3">
        <v>26.0</v>
      </c>
      <c r="M14888" s="3" t="s">
        <v>30</v>
      </c>
      <c r="N14888" s="3" t="s">
        <v>5325</v>
      </c>
      <c r="O14888" s="3" t="s">
        <v>171</v>
      </c>
      <c r="P14888" s="4">
        <v>14099.0</v>
      </c>
      <c r="Q14888" s="3" t="s">
        <v>113</v>
      </c>
      <c r="S14888" s="3" t="s">
        <v>34</v>
      </c>
    </row>
    <row r="14889">
      <c r="A14889" s="2">
        <v>42318.714907407404</v>
      </c>
      <c r="B14889" s="3">
        <v>32.0</v>
      </c>
      <c r="C14889" s="3" t="s">
        <v>12673</v>
      </c>
      <c r="D14889" s="3">
        <v>62.0</v>
      </c>
      <c r="E14889" s="3" t="s">
        <v>12765</v>
      </c>
      <c r="F14889" s="3">
        <v>7.0</v>
      </c>
      <c r="G14889" s="3">
        <v>4.0</v>
      </c>
      <c r="H14889" s="3" t="s">
        <v>672</v>
      </c>
      <c r="I14889" s="3" t="s">
        <v>7522</v>
      </c>
      <c r="J14889" s="3" t="s">
        <v>674</v>
      </c>
      <c r="K14889" s="3" t="s">
        <v>24</v>
      </c>
      <c r="L14889" s="3">
        <v>27.0</v>
      </c>
      <c r="M14889" s="3" t="s">
        <v>25</v>
      </c>
      <c r="N14889" s="3" t="s">
        <v>13593</v>
      </c>
      <c r="O14889" s="3" t="s">
        <v>13594</v>
      </c>
      <c r="P14889" s="4">
        <v>34904.0</v>
      </c>
      <c r="Q14889" s="3" t="s">
        <v>191</v>
      </c>
      <c r="S14889" s="3" t="s">
        <v>34</v>
      </c>
    </row>
    <row r="14890">
      <c r="A14890" s="2">
        <v>42318.714907407404</v>
      </c>
      <c r="B14890" s="3">
        <v>32.0</v>
      </c>
      <c r="C14890" s="3" t="s">
        <v>12673</v>
      </c>
      <c r="D14890" s="3">
        <v>62.0</v>
      </c>
      <c r="E14890" s="3" t="s">
        <v>12765</v>
      </c>
      <c r="F14890" s="3">
        <v>7.0</v>
      </c>
      <c r="G14890" s="3">
        <v>4.0</v>
      </c>
      <c r="H14890" s="3" t="s">
        <v>672</v>
      </c>
      <c r="I14890" s="3" t="s">
        <v>7522</v>
      </c>
      <c r="J14890" s="3" t="s">
        <v>674</v>
      </c>
      <c r="K14890" s="3" t="s">
        <v>24</v>
      </c>
      <c r="L14890" s="3">
        <v>28.0</v>
      </c>
      <c r="M14890" s="3" t="s">
        <v>30</v>
      </c>
      <c r="N14890" s="3" t="s">
        <v>13595</v>
      </c>
      <c r="O14890" s="3" t="s">
        <v>102</v>
      </c>
      <c r="P14890" s="4">
        <v>19643.0</v>
      </c>
      <c r="Q14890" s="3" t="s">
        <v>86</v>
      </c>
      <c r="S14890" s="3" t="s">
        <v>34</v>
      </c>
    </row>
    <row r="14891">
      <c r="A14891" s="2">
        <v>42318.714907407404</v>
      </c>
      <c r="B14891" s="3">
        <v>32.0</v>
      </c>
      <c r="C14891" s="3" t="s">
        <v>12673</v>
      </c>
      <c r="D14891" s="3">
        <v>62.0</v>
      </c>
      <c r="E14891" s="3" t="s">
        <v>12765</v>
      </c>
      <c r="F14891" s="3">
        <v>7.0</v>
      </c>
      <c r="G14891" s="3">
        <v>4.0</v>
      </c>
      <c r="H14891" s="3" t="s">
        <v>672</v>
      </c>
      <c r="I14891" s="3" t="s">
        <v>7522</v>
      </c>
      <c r="J14891" s="3" t="s">
        <v>674</v>
      </c>
      <c r="K14891" s="3" t="s">
        <v>24</v>
      </c>
      <c r="L14891" s="3">
        <v>29.0</v>
      </c>
      <c r="M14891" s="3" t="s">
        <v>25</v>
      </c>
      <c r="N14891" s="3" t="s">
        <v>13596</v>
      </c>
      <c r="O14891" s="3" t="s">
        <v>13597</v>
      </c>
      <c r="P14891" s="4">
        <v>25859.0</v>
      </c>
      <c r="Q14891" s="3" t="s">
        <v>79</v>
      </c>
      <c r="S14891" s="3" t="s">
        <v>34</v>
      </c>
    </row>
    <row r="14892">
      <c r="A14892" s="2">
        <v>42318.714907407404</v>
      </c>
      <c r="B14892" s="3">
        <v>32.0</v>
      </c>
      <c r="C14892" s="3" t="s">
        <v>12673</v>
      </c>
      <c r="D14892" s="3">
        <v>62.0</v>
      </c>
      <c r="E14892" s="3" t="s">
        <v>12765</v>
      </c>
      <c r="F14892" s="3">
        <v>7.0</v>
      </c>
      <c r="G14892" s="3">
        <v>4.0</v>
      </c>
      <c r="H14892" s="3" t="s">
        <v>672</v>
      </c>
      <c r="I14892" s="3" t="s">
        <v>7522</v>
      </c>
      <c r="J14892" s="3" t="s">
        <v>674</v>
      </c>
      <c r="K14892" s="3" t="s">
        <v>24</v>
      </c>
      <c r="L14892" s="3">
        <v>30.0</v>
      </c>
      <c r="M14892" s="3" t="s">
        <v>30</v>
      </c>
      <c r="N14892" s="3" t="s">
        <v>13598</v>
      </c>
      <c r="O14892" s="3" t="s">
        <v>602</v>
      </c>
      <c r="P14892" s="4">
        <v>29750.0</v>
      </c>
      <c r="Q14892" s="3" t="s">
        <v>132</v>
      </c>
      <c r="S14892" s="3" t="s">
        <v>34</v>
      </c>
    </row>
    <row r="14893">
      <c r="A14893" s="2">
        <v>42318.714907407404</v>
      </c>
      <c r="B14893" s="3">
        <v>32.0</v>
      </c>
      <c r="C14893" s="3" t="s">
        <v>12673</v>
      </c>
      <c r="D14893" s="3">
        <v>62.0</v>
      </c>
      <c r="E14893" s="3" t="s">
        <v>12765</v>
      </c>
      <c r="F14893" s="3">
        <v>7.0</v>
      </c>
      <c r="G14893" s="3">
        <v>4.0</v>
      </c>
      <c r="H14893" s="3" t="s">
        <v>672</v>
      </c>
      <c r="I14893" s="3" t="s">
        <v>7522</v>
      </c>
      <c r="J14893" s="3" t="s">
        <v>674</v>
      </c>
      <c r="K14893" s="3" t="s">
        <v>24</v>
      </c>
      <c r="L14893" s="3">
        <v>31.0</v>
      </c>
      <c r="M14893" s="3" t="s">
        <v>25</v>
      </c>
      <c r="N14893" s="3" t="s">
        <v>2737</v>
      </c>
      <c r="O14893" s="3" t="s">
        <v>297</v>
      </c>
      <c r="P14893" s="4">
        <v>18657.0</v>
      </c>
      <c r="Q14893" s="3" t="s">
        <v>105</v>
      </c>
      <c r="S14893" s="3" t="s">
        <v>34</v>
      </c>
    </row>
    <row r="14894">
      <c r="A14894" s="2">
        <v>42318.714907407404</v>
      </c>
      <c r="B14894" s="3">
        <v>32.0</v>
      </c>
      <c r="C14894" s="3" t="s">
        <v>12673</v>
      </c>
      <c r="D14894" s="3">
        <v>62.0</v>
      </c>
      <c r="E14894" s="3" t="s">
        <v>12765</v>
      </c>
      <c r="F14894" s="3">
        <v>7.0</v>
      </c>
      <c r="G14894" s="3">
        <v>4.0</v>
      </c>
      <c r="H14894" s="3" t="s">
        <v>672</v>
      </c>
      <c r="I14894" s="3" t="s">
        <v>7522</v>
      </c>
      <c r="J14894" s="3" t="s">
        <v>674</v>
      </c>
      <c r="K14894" s="3" t="s">
        <v>24</v>
      </c>
      <c r="L14894" s="3">
        <v>32.0</v>
      </c>
      <c r="M14894" s="3" t="s">
        <v>30</v>
      </c>
      <c r="N14894" s="3" t="s">
        <v>13599</v>
      </c>
      <c r="O14894" s="3" t="s">
        <v>1239</v>
      </c>
      <c r="P14894" s="4">
        <v>25170.0</v>
      </c>
      <c r="Q14894" s="3" t="s">
        <v>169</v>
      </c>
      <c r="S14894" s="3" t="s">
        <v>34</v>
      </c>
    </row>
    <row r="14895">
      <c r="A14895" s="2">
        <v>42318.714907407404</v>
      </c>
      <c r="B14895" s="3">
        <v>32.0</v>
      </c>
      <c r="C14895" s="3" t="s">
        <v>12673</v>
      </c>
      <c r="D14895" s="3">
        <v>62.0</v>
      </c>
      <c r="E14895" s="3" t="s">
        <v>12765</v>
      </c>
      <c r="F14895" s="3">
        <v>7.0</v>
      </c>
      <c r="G14895" s="3">
        <v>4.0</v>
      </c>
      <c r="H14895" s="3" t="s">
        <v>672</v>
      </c>
      <c r="I14895" s="3" t="s">
        <v>7522</v>
      </c>
      <c r="J14895" s="3" t="s">
        <v>674</v>
      </c>
      <c r="K14895" s="3" t="s">
        <v>24</v>
      </c>
      <c r="L14895" s="3">
        <v>33.0</v>
      </c>
      <c r="M14895" s="3" t="s">
        <v>25</v>
      </c>
      <c r="N14895" s="3" t="s">
        <v>13600</v>
      </c>
      <c r="O14895" s="3" t="s">
        <v>613</v>
      </c>
      <c r="P14895" s="4">
        <v>27711.0</v>
      </c>
      <c r="Q14895" s="3" t="s">
        <v>132</v>
      </c>
      <c r="S14895" s="3" t="s">
        <v>34</v>
      </c>
    </row>
    <row r="14896">
      <c r="A14896" s="2">
        <v>42318.714907407404</v>
      </c>
      <c r="B14896" s="3">
        <v>32.0</v>
      </c>
      <c r="C14896" s="3" t="s">
        <v>12673</v>
      </c>
      <c r="D14896" s="3">
        <v>62.0</v>
      </c>
      <c r="E14896" s="3" t="s">
        <v>12765</v>
      </c>
      <c r="F14896" s="3">
        <v>7.0</v>
      </c>
      <c r="G14896" s="3">
        <v>4.0</v>
      </c>
      <c r="H14896" s="3" t="s">
        <v>672</v>
      </c>
      <c r="I14896" s="3" t="s">
        <v>7522</v>
      </c>
      <c r="J14896" s="3" t="s">
        <v>674</v>
      </c>
      <c r="K14896" s="3" t="s">
        <v>24</v>
      </c>
      <c r="L14896" s="3">
        <v>34.0</v>
      </c>
      <c r="M14896" s="3" t="s">
        <v>30</v>
      </c>
      <c r="N14896" s="3" t="s">
        <v>1182</v>
      </c>
      <c r="O14896" s="3" t="s">
        <v>726</v>
      </c>
      <c r="P14896" s="4">
        <v>32393.0</v>
      </c>
      <c r="Q14896" s="3" t="s">
        <v>132</v>
      </c>
      <c r="S14896" s="3" t="s">
        <v>34</v>
      </c>
    </row>
    <row r="14897">
      <c r="A14897" s="2">
        <v>42318.714907407404</v>
      </c>
      <c r="B14897" s="3">
        <v>32.0</v>
      </c>
      <c r="C14897" s="3" t="s">
        <v>12673</v>
      </c>
      <c r="D14897" s="3">
        <v>62.0</v>
      </c>
      <c r="E14897" s="3" t="s">
        <v>12765</v>
      </c>
      <c r="F14897" s="3">
        <v>7.0</v>
      </c>
      <c r="G14897" s="3">
        <v>4.0</v>
      </c>
      <c r="H14897" s="3" t="s">
        <v>672</v>
      </c>
      <c r="I14897" s="3" t="s">
        <v>7522</v>
      </c>
      <c r="J14897" s="3" t="s">
        <v>674</v>
      </c>
      <c r="K14897" s="3" t="s">
        <v>24</v>
      </c>
      <c r="L14897" s="3">
        <v>35.0</v>
      </c>
      <c r="M14897" s="3" t="s">
        <v>25</v>
      </c>
      <c r="N14897" s="3" t="s">
        <v>13601</v>
      </c>
      <c r="O14897" s="3" t="s">
        <v>11068</v>
      </c>
      <c r="P14897" s="4">
        <v>31825.0</v>
      </c>
      <c r="Q14897" s="3" t="s">
        <v>191</v>
      </c>
      <c r="S14897" s="3" t="s">
        <v>34</v>
      </c>
    </row>
    <row r="14898">
      <c r="A14898" s="2">
        <v>42318.714907407404</v>
      </c>
      <c r="B14898" s="3">
        <v>32.0</v>
      </c>
      <c r="C14898" s="3" t="s">
        <v>12673</v>
      </c>
      <c r="D14898" s="3">
        <v>62.0</v>
      </c>
      <c r="E14898" s="3" t="s">
        <v>12765</v>
      </c>
      <c r="F14898" s="3">
        <v>7.0</v>
      </c>
      <c r="G14898" s="3">
        <v>4.0</v>
      </c>
      <c r="H14898" s="3" t="s">
        <v>672</v>
      </c>
      <c r="I14898" s="3" t="s">
        <v>7522</v>
      </c>
      <c r="J14898" s="3" t="s">
        <v>674</v>
      </c>
      <c r="K14898" s="3" t="s">
        <v>24</v>
      </c>
      <c r="L14898" s="3">
        <v>36.0</v>
      </c>
      <c r="M14898" s="3" t="s">
        <v>30</v>
      </c>
      <c r="N14898" s="3" t="s">
        <v>13602</v>
      </c>
      <c r="O14898" s="3" t="s">
        <v>81</v>
      </c>
      <c r="P14898" s="4">
        <v>20486.0</v>
      </c>
      <c r="Q14898" s="3" t="s">
        <v>159</v>
      </c>
      <c r="S14898" s="3" t="s">
        <v>34</v>
      </c>
    </row>
    <row r="14899">
      <c r="A14899" s="2">
        <v>42318.714907407404</v>
      </c>
      <c r="B14899" s="3">
        <v>32.0</v>
      </c>
      <c r="C14899" s="3" t="s">
        <v>12673</v>
      </c>
      <c r="D14899" s="3">
        <v>62.0</v>
      </c>
      <c r="E14899" s="3" t="s">
        <v>12765</v>
      </c>
      <c r="F14899" s="3">
        <v>7.0</v>
      </c>
      <c r="G14899" s="3">
        <v>4.0</v>
      </c>
      <c r="H14899" s="3" t="s">
        <v>672</v>
      </c>
      <c r="I14899" s="3" t="s">
        <v>7522</v>
      </c>
      <c r="J14899" s="3" t="s">
        <v>674</v>
      </c>
      <c r="K14899" s="3" t="s">
        <v>24</v>
      </c>
      <c r="L14899" s="3">
        <v>37.0</v>
      </c>
      <c r="M14899" s="3" t="s">
        <v>25</v>
      </c>
      <c r="N14899" s="3" t="s">
        <v>9019</v>
      </c>
      <c r="O14899" s="3" t="s">
        <v>1859</v>
      </c>
      <c r="P14899" s="4">
        <v>17385.0</v>
      </c>
      <c r="Q14899" s="3" t="s">
        <v>145</v>
      </c>
      <c r="S14899" s="3" t="s">
        <v>34</v>
      </c>
    </row>
    <row r="14900">
      <c r="A14900" s="2">
        <v>42318.714907407404</v>
      </c>
      <c r="B14900" s="3">
        <v>32.0</v>
      </c>
      <c r="C14900" s="3" t="s">
        <v>12673</v>
      </c>
      <c r="D14900" s="3">
        <v>62.0</v>
      </c>
      <c r="E14900" s="3" t="s">
        <v>12765</v>
      </c>
      <c r="F14900" s="3">
        <v>7.0</v>
      </c>
      <c r="G14900" s="3">
        <v>4.0</v>
      </c>
      <c r="H14900" s="3" t="s">
        <v>672</v>
      </c>
      <c r="I14900" s="3" t="s">
        <v>7522</v>
      </c>
      <c r="J14900" s="3" t="s">
        <v>674</v>
      </c>
      <c r="K14900" s="3" t="s">
        <v>24</v>
      </c>
      <c r="L14900" s="3">
        <v>38.0</v>
      </c>
      <c r="M14900" s="3" t="s">
        <v>30</v>
      </c>
      <c r="N14900" s="3" t="s">
        <v>13603</v>
      </c>
      <c r="O14900" s="3" t="s">
        <v>919</v>
      </c>
      <c r="P14900" s="4">
        <v>20181.0</v>
      </c>
      <c r="Q14900" s="3" t="s">
        <v>712</v>
      </c>
      <c r="S14900" s="3" t="s">
        <v>34</v>
      </c>
    </row>
    <row r="14901">
      <c r="A14901" s="2">
        <v>42318.714907407404</v>
      </c>
      <c r="B14901" s="3">
        <v>32.0</v>
      </c>
      <c r="C14901" s="3" t="s">
        <v>12673</v>
      </c>
      <c r="D14901" s="3">
        <v>62.0</v>
      </c>
      <c r="E14901" s="3" t="s">
        <v>12765</v>
      </c>
      <c r="F14901" s="3">
        <v>7.0</v>
      </c>
      <c r="G14901" s="3">
        <v>4.0</v>
      </c>
      <c r="H14901" s="3" t="s">
        <v>672</v>
      </c>
      <c r="I14901" s="3" t="s">
        <v>7522</v>
      </c>
      <c r="J14901" s="3" t="s">
        <v>674</v>
      </c>
      <c r="K14901" s="3" t="s">
        <v>24</v>
      </c>
      <c r="L14901" s="3">
        <v>39.0</v>
      </c>
      <c r="M14901" s="3" t="s">
        <v>25</v>
      </c>
      <c r="N14901" s="3" t="s">
        <v>13604</v>
      </c>
      <c r="O14901" s="3" t="s">
        <v>1522</v>
      </c>
      <c r="P14901" s="4">
        <v>28034.0</v>
      </c>
      <c r="Q14901" s="3" t="s">
        <v>372</v>
      </c>
      <c r="S14901" s="3" t="s">
        <v>34</v>
      </c>
    </row>
    <row r="14902">
      <c r="A14902" s="2">
        <v>42318.714907407404</v>
      </c>
      <c r="B14902" s="3">
        <v>32.0</v>
      </c>
      <c r="C14902" s="3" t="s">
        <v>12673</v>
      </c>
      <c r="D14902" s="3">
        <v>62.0</v>
      </c>
      <c r="E14902" s="3" t="s">
        <v>12765</v>
      </c>
      <c r="F14902" s="3">
        <v>7.0</v>
      </c>
      <c r="G14902" s="3">
        <v>4.0</v>
      </c>
      <c r="H14902" s="3" t="s">
        <v>672</v>
      </c>
      <c r="I14902" s="3" t="s">
        <v>7522</v>
      </c>
      <c r="J14902" s="3" t="s">
        <v>674</v>
      </c>
      <c r="K14902" s="3" t="s">
        <v>24</v>
      </c>
      <c r="L14902" s="3">
        <v>40.0</v>
      </c>
      <c r="M14902" s="3" t="s">
        <v>30</v>
      </c>
      <c r="N14902" s="3" t="s">
        <v>13605</v>
      </c>
      <c r="O14902" s="3" t="s">
        <v>186</v>
      </c>
      <c r="P14902" s="4">
        <v>16172.0</v>
      </c>
      <c r="Q14902" s="3" t="s">
        <v>105</v>
      </c>
      <c r="S14902" s="3" t="s">
        <v>34</v>
      </c>
    </row>
    <row r="14903">
      <c r="A14903" s="2">
        <v>42318.714907407404</v>
      </c>
      <c r="B14903" s="3">
        <v>32.0</v>
      </c>
      <c r="C14903" s="3" t="s">
        <v>12673</v>
      </c>
      <c r="D14903" s="3">
        <v>62.0</v>
      </c>
      <c r="E14903" s="3" t="s">
        <v>12765</v>
      </c>
      <c r="F14903" s="3">
        <v>7.0</v>
      </c>
      <c r="G14903" s="3">
        <v>4.0</v>
      </c>
      <c r="H14903" s="3" t="s">
        <v>672</v>
      </c>
      <c r="I14903" s="3" t="s">
        <v>7522</v>
      </c>
      <c r="J14903" s="3" t="s">
        <v>674</v>
      </c>
      <c r="K14903" s="3" t="s">
        <v>24</v>
      </c>
      <c r="L14903" s="3">
        <v>41.0</v>
      </c>
      <c r="M14903" s="3" t="s">
        <v>25</v>
      </c>
      <c r="N14903" s="3" t="s">
        <v>13578</v>
      </c>
      <c r="O14903" s="3" t="s">
        <v>237</v>
      </c>
      <c r="P14903" s="4">
        <v>19223.0</v>
      </c>
      <c r="Q14903" s="3" t="s">
        <v>72</v>
      </c>
      <c r="S14903" s="3" t="s">
        <v>34</v>
      </c>
    </row>
    <row r="14904">
      <c r="A14904" s="2">
        <v>42318.714907407404</v>
      </c>
      <c r="B14904" s="3">
        <v>32.0</v>
      </c>
      <c r="C14904" s="3" t="s">
        <v>12673</v>
      </c>
      <c r="D14904" s="3">
        <v>62.0</v>
      </c>
      <c r="E14904" s="3" t="s">
        <v>12765</v>
      </c>
      <c r="F14904" s="3">
        <v>7.0</v>
      </c>
      <c r="G14904" s="3">
        <v>4.0</v>
      </c>
      <c r="H14904" s="3" t="s">
        <v>672</v>
      </c>
      <c r="I14904" s="3" t="s">
        <v>7522</v>
      </c>
      <c r="J14904" s="3" t="s">
        <v>674</v>
      </c>
      <c r="K14904" s="3" t="s">
        <v>24</v>
      </c>
      <c r="L14904" s="3">
        <v>42.0</v>
      </c>
      <c r="M14904" s="3" t="s">
        <v>30</v>
      </c>
      <c r="N14904" s="3" t="s">
        <v>13606</v>
      </c>
      <c r="O14904" s="3" t="s">
        <v>960</v>
      </c>
      <c r="P14904" s="4">
        <v>22140.0</v>
      </c>
      <c r="Q14904" s="3" t="s">
        <v>228</v>
      </c>
      <c r="S14904" s="3" t="s">
        <v>34</v>
      </c>
    </row>
    <row r="14905">
      <c r="A14905" s="2">
        <v>42318.714907407404</v>
      </c>
      <c r="B14905" s="3">
        <v>32.0</v>
      </c>
      <c r="C14905" s="3" t="s">
        <v>12673</v>
      </c>
      <c r="D14905" s="3">
        <v>62.0</v>
      </c>
      <c r="E14905" s="3" t="s">
        <v>12765</v>
      </c>
      <c r="F14905" s="3">
        <v>7.0</v>
      </c>
      <c r="G14905" s="3">
        <v>4.0</v>
      </c>
      <c r="H14905" s="3" t="s">
        <v>672</v>
      </c>
      <c r="I14905" s="3" t="s">
        <v>7522</v>
      </c>
      <c r="J14905" s="3" t="s">
        <v>674</v>
      </c>
      <c r="K14905" s="3" t="s">
        <v>24</v>
      </c>
      <c r="L14905" s="3">
        <v>43.0</v>
      </c>
      <c r="M14905" s="3" t="s">
        <v>25</v>
      </c>
      <c r="N14905" s="3" t="s">
        <v>520</v>
      </c>
      <c r="O14905" s="3" t="s">
        <v>109</v>
      </c>
      <c r="P14905" s="4">
        <v>25729.0</v>
      </c>
      <c r="Q14905" s="3" t="s">
        <v>132</v>
      </c>
      <c r="S14905" s="3" t="s">
        <v>34</v>
      </c>
    </row>
    <row r="14906">
      <c r="A14906" s="2">
        <v>42318.714907407404</v>
      </c>
      <c r="B14906" s="3">
        <v>32.0</v>
      </c>
      <c r="C14906" s="3" t="s">
        <v>12673</v>
      </c>
      <c r="D14906" s="3">
        <v>62.0</v>
      </c>
      <c r="E14906" s="3" t="s">
        <v>12765</v>
      </c>
      <c r="F14906" s="3">
        <v>7.0</v>
      </c>
      <c r="G14906" s="3">
        <v>4.0</v>
      </c>
      <c r="H14906" s="3" t="s">
        <v>672</v>
      </c>
      <c r="I14906" s="3" t="s">
        <v>7522</v>
      </c>
      <c r="J14906" s="3" t="s">
        <v>674</v>
      </c>
      <c r="K14906" s="3" t="s">
        <v>24</v>
      </c>
      <c r="L14906" s="3">
        <v>44.0</v>
      </c>
      <c r="M14906" s="3" t="s">
        <v>30</v>
      </c>
      <c r="N14906" s="3" t="s">
        <v>13602</v>
      </c>
      <c r="O14906" s="3" t="s">
        <v>329</v>
      </c>
      <c r="P14906" s="4">
        <v>23513.0</v>
      </c>
      <c r="Q14906" s="3" t="s">
        <v>40</v>
      </c>
      <c r="S14906" s="3" t="s">
        <v>34</v>
      </c>
    </row>
    <row r="14907">
      <c r="A14907" s="2">
        <v>42318.714907407404</v>
      </c>
      <c r="B14907" s="3">
        <v>32.0</v>
      </c>
      <c r="C14907" s="3" t="s">
        <v>12673</v>
      </c>
      <c r="D14907" s="3">
        <v>80.0</v>
      </c>
      <c r="E14907" s="3" t="s">
        <v>12800</v>
      </c>
      <c r="F14907" s="3">
        <v>7.0</v>
      </c>
      <c r="G14907" s="3">
        <v>4.0</v>
      </c>
      <c r="H14907" s="3" t="s">
        <v>672</v>
      </c>
      <c r="I14907" s="3" t="s">
        <v>7522</v>
      </c>
      <c r="J14907" s="3" t="s">
        <v>674</v>
      </c>
      <c r="K14907" s="3" t="s">
        <v>24</v>
      </c>
      <c r="L14907" s="3">
        <v>1.0</v>
      </c>
      <c r="M14907" s="3" t="s">
        <v>25</v>
      </c>
      <c r="N14907" s="3" t="s">
        <v>13607</v>
      </c>
      <c r="O14907" s="3" t="s">
        <v>477</v>
      </c>
      <c r="P14907" s="4">
        <v>22527.0</v>
      </c>
      <c r="Q14907" s="3" t="s">
        <v>75</v>
      </c>
      <c r="S14907" s="3" t="s">
        <v>34</v>
      </c>
    </row>
    <row r="14908">
      <c r="A14908" s="2">
        <v>42318.714907407404</v>
      </c>
      <c r="B14908" s="3">
        <v>32.0</v>
      </c>
      <c r="C14908" s="3" t="s">
        <v>12673</v>
      </c>
      <c r="D14908" s="3">
        <v>80.0</v>
      </c>
      <c r="E14908" s="3" t="s">
        <v>12800</v>
      </c>
      <c r="F14908" s="3">
        <v>7.0</v>
      </c>
      <c r="G14908" s="3">
        <v>4.0</v>
      </c>
      <c r="H14908" s="3" t="s">
        <v>672</v>
      </c>
      <c r="I14908" s="3" t="s">
        <v>7522</v>
      </c>
      <c r="J14908" s="3" t="s">
        <v>674</v>
      </c>
      <c r="K14908" s="3" t="s">
        <v>24</v>
      </c>
      <c r="L14908" s="3">
        <v>2.0</v>
      </c>
      <c r="M14908" s="3" t="s">
        <v>30</v>
      </c>
      <c r="N14908" s="3" t="s">
        <v>13608</v>
      </c>
      <c r="O14908" s="3" t="s">
        <v>1893</v>
      </c>
      <c r="P14908" s="4">
        <v>18510.0</v>
      </c>
      <c r="Q14908" s="3" t="s">
        <v>49</v>
      </c>
      <c r="S14908" s="3" t="s">
        <v>34</v>
      </c>
    </row>
    <row r="14909">
      <c r="A14909" s="2">
        <v>42318.714907407404</v>
      </c>
      <c r="B14909" s="3">
        <v>32.0</v>
      </c>
      <c r="C14909" s="3" t="s">
        <v>12673</v>
      </c>
      <c r="D14909" s="3">
        <v>80.0</v>
      </c>
      <c r="E14909" s="3" t="s">
        <v>12800</v>
      </c>
      <c r="F14909" s="3">
        <v>7.0</v>
      </c>
      <c r="G14909" s="3">
        <v>4.0</v>
      </c>
      <c r="H14909" s="3" t="s">
        <v>672</v>
      </c>
      <c r="I14909" s="3" t="s">
        <v>7522</v>
      </c>
      <c r="J14909" s="3" t="s">
        <v>674</v>
      </c>
      <c r="K14909" s="3" t="s">
        <v>272</v>
      </c>
      <c r="L14909" s="3">
        <v>3.0</v>
      </c>
      <c r="M14909" s="3" t="s">
        <v>25</v>
      </c>
      <c r="N14909" s="3" t="s">
        <v>7249</v>
      </c>
      <c r="O14909" s="3" t="s">
        <v>3993</v>
      </c>
      <c r="P14909" s="4">
        <v>31496.0</v>
      </c>
      <c r="Q14909" s="3" t="s">
        <v>83</v>
      </c>
      <c r="S14909" s="3" t="s">
        <v>34</v>
      </c>
    </row>
    <row r="14910">
      <c r="A14910" s="2">
        <v>42318.714907407404</v>
      </c>
      <c r="B14910" s="3">
        <v>32.0</v>
      </c>
      <c r="C14910" s="3" t="s">
        <v>12673</v>
      </c>
      <c r="D14910" s="3">
        <v>80.0</v>
      </c>
      <c r="E14910" s="3" t="s">
        <v>12800</v>
      </c>
      <c r="F14910" s="3">
        <v>7.0</v>
      </c>
      <c r="G14910" s="3">
        <v>4.0</v>
      </c>
      <c r="H14910" s="3" t="s">
        <v>672</v>
      </c>
      <c r="I14910" s="3" t="s">
        <v>7522</v>
      </c>
      <c r="J14910" s="3" t="s">
        <v>674</v>
      </c>
      <c r="K14910" s="3" t="s">
        <v>24</v>
      </c>
      <c r="L14910" s="3">
        <v>4.0</v>
      </c>
      <c r="M14910" s="3" t="s">
        <v>30</v>
      </c>
      <c r="N14910" s="3" t="s">
        <v>230</v>
      </c>
      <c r="O14910" s="3" t="s">
        <v>919</v>
      </c>
      <c r="P14910" s="4">
        <v>24818.0</v>
      </c>
      <c r="Q14910" s="3" t="s">
        <v>52</v>
      </c>
      <c r="S14910" s="3" t="s">
        <v>34</v>
      </c>
    </row>
    <row r="14911">
      <c r="A14911" s="2">
        <v>42318.714907407404</v>
      </c>
      <c r="B14911" s="3">
        <v>32.0</v>
      </c>
      <c r="C14911" s="3" t="s">
        <v>12673</v>
      </c>
      <c r="D14911" s="3">
        <v>80.0</v>
      </c>
      <c r="E14911" s="3" t="s">
        <v>12800</v>
      </c>
      <c r="F14911" s="3">
        <v>7.0</v>
      </c>
      <c r="G14911" s="3">
        <v>4.0</v>
      </c>
      <c r="H14911" s="3" t="s">
        <v>672</v>
      </c>
      <c r="I14911" s="3" t="s">
        <v>7522</v>
      </c>
      <c r="J14911" s="3" t="s">
        <v>674</v>
      </c>
      <c r="K14911" s="3" t="s">
        <v>24</v>
      </c>
      <c r="L14911" s="3">
        <v>5.0</v>
      </c>
      <c r="M14911" s="3" t="s">
        <v>25</v>
      </c>
      <c r="N14911" s="3" t="s">
        <v>13609</v>
      </c>
      <c r="O14911" s="3" t="s">
        <v>218</v>
      </c>
      <c r="P14911" s="4">
        <v>17642.0</v>
      </c>
      <c r="Q14911" s="3" t="s">
        <v>49</v>
      </c>
      <c r="S14911" s="3" t="s">
        <v>34</v>
      </c>
    </row>
    <row r="14912">
      <c r="A14912" s="2">
        <v>42318.714907407404</v>
      </c>
      <c r="B14912" s="3">
        <v>32.0</v>
      </c>
      <c r="C14912" s="3" t="s">
        <v>12673</v>
      </c>
      <c r="D14912" s="3">
        <v>80.0</v>
      </c>
      <c r="E14912" s="3" t="s">
        <v>12800</v>
      </c>
      <c r="F14912" s="3">
        <v>7.0</v>
      </c>
      <c r="G14912" s="3">
        <v>4.0</v>
      </c>
      <c r="H14912" s="3" t="s">
        <v>672</v>
      </c>
      <c r="I14912" s="3" t="s">
        <v>7522</v>
      </c>
      <c r="J14912" s="3" t="s">
        <v>674</v>
      </c>
      <c r="K14912" s="3" t="s">
        <v>24</v>
      </c>
      <c r="L14912" s="3">
        <v>6.0</v>
      </c>
      <c r="M14912" s="3" t="s">
        <v>30</v>
      </c>
      <c r="N14912" s="3" t="s">
        <v>1742</v>
      </c>
      <c r="O14912" s="3" t="s">
        <v>283</v>
      </c>
      <c r="P14912" s="4">
        <v>23575.0</v>
      </c>
      <c r="Q14912" s="3" t="s">
        <v>169</v>
      </c>
      <c r="S14912" s="3" t="s">
        <v>34</v>
      </c>
    </row>
    <row r="14913">
      <c r="A14913" s="2">
        <v>42318.714907407404</v>
      </c>
      <c r="B14913" s="3">
        <v>32.0</v>
      </c>
      <c r="C14913" s="3" t="s">
        <v>12673</v>
      </c>
      <c r="D14913" s="3">
        <v>80.0</v>
      </c>
      <c r="E14913" s="3" t="s">
        <v>12800</v>
      </c>
      <c r="F14913" s="3">
        <v>7.0</v>
      </c>
      <c r="G14913" s="3">
        <v>4.0</v>
      </c>
      <c r="H14913" s="3" t="s">
        <v>672</v>
      </c>
      <c r="I14913" s="3" t="s">
        <v>7522</v>
      </c>
      <c r="J14913" s="3" t="s">
        <v>674</v>
      </c>
      <c r="K14913" s="3" t="s">
        <v>24</v>
      </c>
      <c r="L14913" s="3">
        <v>7.0</v>
      </c>
      <c r="M14913" s="3" t="s">
        <v>25</v>
      </c>
      <c r="N14913" s="3" t="s">
        <v>13610</v>
      </c>
      <c r="O14913" s="3" t="s">
        <v>27</v>
      </c>
      <c r="P14913" s="4">
        <v>21396.0</v>
      </c>
      <c r="Q14913" s="3" t="s">
        <v>33</v>
      </c>
      <c r="S14913" s="3" t="s">
        <v>34</v>
      </c>
    </row>
    <row r="14914">
      <c r="A14914" s="2">
        <v>42318.714907407404</v>
      </c>
      <c r="B14914" s="3">
        <v>32.0</v>
      </c>
      <c r="C14914" s="3" t="s">
        <v>12673</v>
      </c>
      <c r="D14914" s="3">
        <v>80.0</v>
      </c>
      <c r="E14914" s="3" t="s">
        <v>12800</v>
      </c>
      <c r="F14914" s="3">
        <v>7.0</v>
      </c>
      <c r="G14914" s="3">
        <v>4.0</v>
      </c>
      <c r="H14914" s="3" t="s">
        <v>672</v>
      </c>
      <c r="I14914" s="3" t="s">
        <v>7522</v>
      </c>
      <c r="J14914" s="3" t="s">
        <v>674</v>
      </c>
      <c r="K14914" s="3" t="s">
        <v>24</v>
      </c>
      <c r="L14914" s="3">
        <v>8.0</v>
      </c>
      <c r="M14914" s="3" t="s">
        <v>30</v>
      </c>
      <c r="N14914" s="3" t="s">
        <v>13486</v>
      </c>
      <c r="O14914" s="3" t="s">
        <v>163</v>
      </c>
      <c r="P14914" s="4">
        <v>24830.0</v>
      </c>
      <c r="Q14914" s="3" t="s">
        <v>110</v>
      </c>
      <c r="S14914" s="3" t="s">
        <v>34</v>
      </c>
    </row>
    <row r="14915">
      <c r="A14915" s="2">
        <v>42318.714907407404</v>
      </c>
      <c r="B14915" s="3">
        <v>32.0</v>
      </c>
      <c r="C14915" s="3" t="s">
        <v>12673</v>
      </c>
      <c r="D14915" s="3">
        <v>80.0</v>
      </c>
      <c r="E14915" s="3" t="s">
        <v>12800</v>
      </c>
      <c r="F14915" s="3">
        <v>7.0</v>
      </c>
      <c r="G14915" s="3">
        <v>4.0</v>
      </c>
      <c r="H14915" s="3" t="s">
        <v>672</v>
      </c>
      <c r="I14915" s="3" t="s">
        <v>7522</v>
      </c>
      <c r="J14915" s="3" t="s">
        <v>674</v>
      </c>
      <c r="K14915" s="3" t="s">
        <v>24</v>
      </c>
      <c r="L14915" s="3">
        <v>9.0</v>
      </c>
      <c r="M14915" s="3" t="s">
        <v>25</v>
      </c>
      <c r="N14915" s="3" t="s">
        <v>13611</v>
      </c>
      <c r="O14915" s="3" t="s">
        <v>13612</v>
      </c>
      <c r="P14915" s="4">
        <v>32255.0</v>
      </c>
      <c r="Q14915" s="3" t="s">
        <v>132</v>
      </c>
      <c r="S14915" s="3" t="s">
        <v>34</v>
      </c>
    </row>
    <row r="14916">
      <c r="A14916" s="2">
        <v>42318.714907407404</v>
      </c>
      <c r="B14916" s="3">
        <v>32.0</v>
      </c>
      <c r="C14916" s="3" t="s">
        <v>12673</v>
      </c>
      <c r="D14916" s="3">
        <v>80.0</v>
      </c>
      <c r="E14916" s="3" t="s">
        <v>12800</v>
      </c>
      <c r="F14916" s="3">
        <v>7.0</v>
      </c>
      <c r="G14916" s="3">
        <v>4.0</v>
      </c>
      <c r="H14916" s="3" t="s">
        <v>672</v>
      </c>
      <c r="I14916" s="3" t="s">
        <v>7522</v>
      </c>
      <c r="J14916" s="3" t="s">
        <v>674</v>
      </c>
      <c r="K14916" s="3" t="s">
        <v>24</v>
      </c>
      <c r="L14916" s="3">
        <v>10.0</v>
      </c>
      <c r="M14916" s="3" t="s">
        <v>30</v>
      </c>
      <c r="N14916" s="3" t="s">
        <v>1518</v>
      </c>
      <c r="O14916" s="3" t="s">
        <v>1012</v>
      </c>
      <c r="P14916" s="4">
        <v>17135.0</v>
      </c>
      <c r="Q14916" s="3" t="s">
        <v>49</v>
      </c>
      <c r="S14916" s="3" t="s">
        <v>34</v>
      </c>
    </row>
    <row r="14917">
      <c r="A14917" s="2">
        <v>42318.714907407404</v>
      </c>
      <c r="B14917" s="3">
        <v>32.0</v>
      </c>
      <c r="C14917" s="3" t="s">
        <v>12673</v>
      </c>
      <c r="D14917" s="3">
        <v>80.0</v>
      </c>
      <c r="E14917" s="3" t="s">
        <v>12800</v>
      </c>
      <c r="F14917" s="3">
        <v>7.0</v>
      </c>
      <c r="G14917" s="3">
        <v>4.0</v>
      </c>
      <c r="H14917" s="3" t="s">
        <v>672</v>
      </c>
      <c r="I14917" s="3" t="s">
        <v>7522</v>
      </c>
      <c r="J14917" s="3" t="s">
        <v>674</v>
      </c>
      <c r="K14917" s="3" t="s">
        <v>24</v>
      </c>
      <c r="L14917" s="3">
        <v>11.0</v>
      </c>
      <c r="M14917" s="3" t="s">
        <v>25</v>
      </c>
      <c r="N14917" s="3" t="s">
        <v>5459</v>
      </c>
      <c r="O14917" s="3" t="s">
        <v>1995</v>
      </c>
      <c r="P14917" s="4">
        <v>17929.0</v>
      </c>
      <c r="Q14917" s="3" t="s">
        <v>189</v>
      </c>
      <c r="S14917" s="3" t="s">
        <v>34</v>
      </c>
    </row>
    <row r="14918">
      <c r="A14918" s="2">
        <v>42318.714907407404</v>
      </c>
      <c r="B14918" s="3">
        <v>32.0</v>
      </c>
      <c r="C14918" s="3" t="s">
        <v>12673</v>
      </c>
      <c r="D14918" s="3">
        <v>80.0</v>
      </c>
      <c r="E14918" s="3" t="s">
        <v>12800</v>
      </c>
      <c r="F14918" s="3">
        <v>7.0</v>
      </c>
      <c r="G14918" s="3">
        <v>4.0</v>
      </c>
      <c r="H14918" s="3" t="s">
        <v>672</v>
      </c>
      <c r="I14918" s="3" t="s">
        <v>7522</v>
      </c>
      <c r="J14918" s="3" t="s">
        <v>674</v>
      </c>
      <c r="K14918" s="3" t="s">
        <v>24</v>
      </c>
      <c r="L14918" s="3">
        <v>12.0</v>
      </c>
      <c r="M14918" s="3" t="s">
        <v>30</v>
      </c>
      <c r="N14918" s="3" t="s">
        <v>13613</v>
      </c>
      <c r="O14918" s="3" t="s">
        <v>125</v>
      </c>
      <c r="P14918" s="4">
        <v>19919.0</v>
      </c>
      <c r="Q14918" s="3" t="s">
        <v>49</v>
      </c>
      <c r="S14918" s="3" t="s">
        <v>34</v>
      </c>
    </row>
    <row r="14919">
      <c r="A14919" s="2">
        <v>42318.714907407404</v>
      </c>
      <c r="B14919" s="3">
        <v>32.0</v>
      </c>
      <c r="C14919" s="3" t="s">
        <v>12673</v>
      </c>
      <c r="D14919" s="3">
        <v>80.0</v>
      </c>
      <c r="E14919" s="3" t="s">
        <v>12800</v>
      </c>
      <c r="F14919" s="3">
        <v>7.0</v>
      </c>
      <c r="G14919" s="3">
        <v>4.0</v>
      </c>
      <c r="H14919" s="3" t="s">
        <v>672</v>
      </c>
      <c r="I14919" s="3" t="s">
        <v>7522</v>
      </c>
      <c r="J14919" s="3" t="s">
        <v>674</v>
      </c>
      <c r="K14919" s="3" t="s">
        <v>24</v>
      </c>
      <c r="L14919" s="3">
        <v>13.0</v>
      </c>
      <c r="M14919" s="3" t="s">
        <v>25</v>
      </c>
      <c r="N14919" s="3" t="s">
        <v>13614</v>
      </c>
      <c r="O14919" s="3" t="s">
        <v>822</v>
      </c>
      <c r="P14919" s="4">
        <v>20848.0</v>
      </c>
      <c r="Q14919" s="3" t="s">
        <v>169</v>
      </c>
      <c r="S14919" s="3" t="s">
        <v>34</v>
      </c>
    </row>
    <row r="14920">
      <c r="A14920" s="2">
        <v>42318.714907407404</v>
      </c>
      <c r="B14920" s="3">
        <v>32.0</v>
      </c>
      <c r="C14920" s="3" t="s">
        <v>12673</v>
      </c>
      <c r="D14920" s="3">
        <v>80.0</v>
      </c>
      <c r="E14920" s="3" t="s">
        <v>12800</v>
      </c>
      <c r="F14920" s="3">
        <v>7.0</v>
      </c>
      <c r="G14920" s="3">
        <v>4.0</v>
      </c>
      <c r="H14920" s="3" t="s">
        <v>672</v>
      </c>
      <c r="I14920" s="3" t="s">
        <v>7522</v>
      </c>
      <c r="J14920" s="3" t="s">
        <v>674</v>
      </c>
      <c r="K14920" s="3" t="s">
        <v>24</v>
      </c>
      <c r="L14920" s="3">
        <v>14.0</v>
      </c>
      <c r="M14920" s="3" t="s">
        <v>30</v>
      </c>
      <c r="N14920" s="3" t="s">
        <v>13615</v>
      </c>
      <c r="O14920" s="3" t="s">
        <v>1547</v>
      </c>
      <c r="P14920" s="4">
        <v>24272.0</v>
      </c>
      <c r="Q14920" s="3" t="s">
        <v>132</v>
      </c>
      <c r="S14920" s="3" t="s">
        <v>34</v>
      </c>
    </row>
    <row r="14921">
      <c r="A14921" s="2">
        <v>42318.714907407404</v>
      </c>
      <c r="B14921" s="3">
        <v>32.0</v>
      </c>
      <c r="C14921" s="3" t="s">
        <v>12673</v>
      </c>
      <c r="D14921" s="3">
        <v>80.0</v>
      </c>
      <c r="E14921" s="3" t="s">
        <v>12800</v>
      </c>
      <c r="F14921" s="3">
        <v>7.0</v>
      </c>
      <c r="G14921" s="3">
        <v>4.0</v>
      </c>
      <c r="H14921" s="3" t="s">
        <v>672</v>
      </c>
      <c r="I14921" s="3" t="s">
        <v>7522</v>
      </c>
      <c r="J14921" s="3" t="s">
        <v>674</v>
      </c>
      <c r="K14921" s="3" t="s">
        <v>24</v>
      </c>
      <c r="L14921" s="3">
        <v>15.0</v>
      </c>
      <c r="M14921" s="3" t="s">
        <v>25</v>
      </c>
      <c r="N14921" s="3" t="s">
        <v>230</v>
      </c>
      <c r="O14921" s="3" t="s">
        <v>427</v>
      </c>
      <c r="P14921" s="4">
        <v>21300.0</v>
      </c>
      <c r="Q14921" s="3" t="s">
        <v>75</v>
      </c>
      <c r="S14921" s="3" t="s">
        <v>34</v>
      </c>
    </row>
    <row r="14922">
      <c r="A14922" s="2">
        <v>42318.714907407404</v>
      </c>
      <c r="B14922" s="3">
        <v>32.0</v>
      </c>
      <c r="C14922" s="3" t="s">
        <v>12673</v>
      </c>
      <c r="D14922" s="3">
        <v>80.0</v>
      </c>
      <c r="E14922" s="3" t="s">
        <v>12800</v>
      </c>
      <c r="F14922" s="3">
        <v>7.0</v>
      </c>
      <c r="G14922" s="3">
        <v>4.0</v>
      </c>
      <c r="H14922" s="3" t="s">
        <v>672</v>
      </c>
      <c r="I14922" s="3" t="s">
        <v>7522</v>
      </c>
      <c r="J14922" s="3" t="s">
        <v>674</v>
      </c>
      <c r="K14922" s="3" t="s">
        <v>24</v>
      </c>
      <c r="L14922" s="3">
        <v>16.0</v>
      </c>
      <c r="M14922" s="3" t="s">
        <v>30</v>
      </c>
      <c r="N14922" s="3" t="s">
        <v>12868</v>
      </c>
      <c r="O14922" s="3" t="s">
        <v>283</v>
      </c>
      <c r="P14922" s="4">
        <v>25947.0</v>
      </c>
      <c r="Q14922" s="3" t="s">
        <v>132</v>
      </c>
      <c r="S14922" s="3" t="s">
        <v>34</v>
      </c>
    </row>
    <row r="14923">
      <c r="A14923" s="2">
        <v>42318.714907407404</v>
      </c>
      <c r="B14923" s="3">
        <v>32.0</v>
      </c>
      <c r="C14923" s="3" t="s">
        <v>12673</v>
      </c>
      <c r="D14923" s="3">
        <v>80.0</v>
      </c>
      <c r="E14923" s="3" t="s">
        <v>12800</v>
      </c>
      <c r="F14923" s="3">
        <v>7.0</v>
      </c>
      <c r="G14923" s="3">
        <v>4.0</v>
      </c>
      <c r="H14923" s="3" t="s">
        <v>672</v>
      </c>
      <c r="I14923" s="3" t="s">
        <v>7522</v>
      </c>
      <c r="J14923" s="3" t="s">
        <v>674</v>
      </c>
      <c r="K14923" s="3" t="s">
        <v>24</v>
      </c>
      <c r="L14923" s="3">
        <v>17.0</v>
      </c>
      <c r="M14923" s="3" t="s">
        <v>25</v>
      </c>
      <c r="N14923" s="3" t="s">
        <v>5325</v>
      </c>
      <c r="O14923" s="3" t="s">
        <v>218</v>
      </c>
      <c r="P14923" s="4">
        <v>22726.0</v>
      </c>
      <c r="Q14923" s="3" t="s">
        <v>115</v>
      </c>
      <c r="S14923" s="3" t="s">
        <v>34</v>
      </c>
    </row>
    <row r="14924">
      <c r="A14924" s="2">
        <v>42318.714907407404</v>
      </c>
      <c r="B14924" s="3">
        <v>32.0</v>
      </c>
      <c r="C14924" s="3" t="s">
        <v>12673</v>
      </c>
      <c r="D14924" s="3">
        <v>80.0</v>
      </c>
      <c r="E14924" s="3" t="s">
        <v>12800</v>
      </c>
      <c r="F14924" s="3">
        <v>7.0</v>
      </c>
      <c r="G14924" s="3">
        <v>4.0</v>
      </c>
      <c r="H14924" s="3" t="s">
        <v>672</v>
      </c>
      <c r="I14924" s="3" t="s">
        <v>7522</v>
      </c>
      <c r="J14924" s="3" t="s">
        <v>674</v>
      </c>
      <c r="K14924" s="3" t="s">
        <v>24</v>
      </c>
      <c r="L14924" s="3">
        <v>18.0</v>
      </c>
      <c r="M14924" s="3" t="s">
        <v>30</v>
      </c>
      <c r="N14924" s="3" t="s">
        <v>13616</v>
      </c>
      <c r="O14924" s="3" t="s">
        <v>1280</v>
      </c>
      <c r="P14924" s="4">
        <v>20537.0</v>
      </c>
      <c r="Q14924" s="3" t="s">
        <v>46</v>
      </c>
      <c r="S14924" s="3" t="s">
        <v>34</v>
      </c>
    </row>
    <row r="14925">
      <c r="A14925" s="2">
        <v>42318.714907407404</v>
      </c>
      <c r="B14925" s="3">
        <v>32.0</v>
      </c>
      <c r="C14925" s="3" t="s">
        <v>12673</v>
      </c>
      <c r="D14925" s="3">
        <v>2.0</v>
      </c>
      <c r="E14925" s="3" t="s">
        <v>12674</v>
      </c>
      <c r="F14925" s="3">
        <v>8.0</v>
      </c>
      <c r="G14925" s="3">
        <v>7.0</v>
      </c>
      <c r="H14925" s="3" t="s">
        <v>9576</v>
      </c>
      <c r="I14925" s="3" t="s">
        <v>9576</v>
      </c>
      <c r="J14925" s="3" t="s">
        <v>4475</v>
      </c>
      <c r="K14925" s="3" t="s">
        <v>24</v>
      </c>
      <c r="L14925" s="3">
        <v>1.0</v>
      </c>
      <c r="M14925" s="3" t="s">
        <v>25</v>
      </c>
      <c r="N14925" s="3" t="s">
        <v>13617</v>
      </c>
      <c r="O14925" s="3" t="s">
        <v>2453</v>
      </c>
      <c r="P14925" s="4">
        <v>30038.0</v>
      </c>
      <c r="Q14925" s="3" t="s">
        <v>40</v>
      </c>
      <c r="S14925" s="3" t="s">
        <v>34</v>
      </c>
    </row>
    <row r="14926">
      <c r="A14926" s="2">
        <v>42318.714907407404</v>
      </c>
      <c r="B14926" s="3">
        <v>32.0</v>
      </c>
      <c r="C14926" s="3" t="s">
        <v>12673</v>
      </c>
      <c r="D14926" s="3">
        <v>2.0</v>
      </c>
      <c r="E14926" s="3" t="s">
        <v>12674</v>
      </c>
      <c r="F14926" s="3">
        <v>8.0</v>
      </c>
      <c r="G14926" s="3">
        <v>7.0</v>
      </c>
      <c r="H14926" s="3" t="s">
        <v>9576</v>
      </c>
      <c r="I14926" s="3" t="s">
        <v>9576</v>
      </c>
      <c r="J14926" s="3" t="s">
        <v>4475</v>
      </c>
      <c r="K14926" s="3" t="s">
        <v>24</v>
      </c>
      <c r="L14926" s="3">
        <v>2.0</v>
      </c>
      <c r="M14926" s="3" t="s">
        <v>30</v>
      </c>
      <c r="N14926" s="3" t="s">
        <v>11250</v>
      </c>
      <c r="O14926" s="3" t="s">
        <v>1369</v>
      </c>
      <c r="P14926" s="4">
        <v>17849.0</v>
      </c>
      <c r="Q14926" s="3" t="s">
        <v>86</v>
      </c>
      <c r="S14926" s="3" t="s">
        <v>34</v>
      </c>
    </row>
    <row r="14927">
      <c r="A14927" s="2">
        <v>42318.714907407404</v>
      </c>
      <c r="B14927" s="3">
        <v>32.0</v>
      </c>
      <c r="C14927" s="3" t="s">
        <v>12673</v>
      </c>
      <c r="D14927" s="3">
        <v>2.0</v>
      </c>
      <c r="E14927" s="3" t="s">
        <v>12674</v>
      </c>
      <c r="F14927" s="3">
        <v>8.0</v>
      </c>
      <c r="G14927" s="3">
        <v>7.0</v>
      </c>
      <c r="H14927" s="3" t="s">
        <v>9576</v>
      </c>
      <c r="I14927" s="3" t="s">
        <v>9576</v>
      </c>
      <c r="J14927" s="3" t="s">
        <v>4475</v>
      </c>
      <c r="K14927" s="3" t="s">
        <v>24</v>
      </c>
      <c r="L14927" s="3">
        <v>3.0</v>
      </c>
      <c r="M14927" s="3" t="s">
        <v>25</v>
      </c>
      <c r="N14927" s="3" t="s">
        <v>13618</v>
      </c>
      <c r="O14927" s="3" t="s">
        <v>492</v>
      </c>
      <c r="P14927" s="4">
        <v>19494.0</v>
      </c>
      <c r="Q14927" s="3" t="s">
        <v>49</v>
      </c>
      <c r="S14927" s="3" t="s">
        <v>34</v>
      </c>
    </row>
    <row r="14928">
      <c r="A14928" s="2">
        <v>42318.714907407404</v>
      </c>
      <c r="B14928" s="3">
        <v>32.0</v>
      </c>
      <c r="C14928" s="3" t="s">
        <v>12673</v>
      </c>
      <c r="D14928" s="3">
        <v>2.0</v>
      </c>
      <c r="E14928" s="3" t="s">
        <v>12674</v>
      </c>
      <c r="F14928" s="3">
        <v>8.0</v>
      </c>
      <c r="G14928" s="3">
        <v>7.0</v>
      </c>
      <c r="H14928" s="3" t="s">
        <v>9576</v>
      </c>
      <c r="I14928" s="3" t="s">
        <v>9576</v>
      </c>
      <c r="J14928" s="3" t="s">
        <v>4475</v>
      </c>
      <c r="K14928" s="3" t="s">
        <v>24</v>
      </c>
      <c r="L14928" s="3">
        <v>4.0</v>
      </c>
      <c r="M14928" s="3" t="s">
        <v>30</v>
      </c>
      <c r="N14928" s="3" t="s">
        <v>13619</v>
      </c>
      <c r="O14928" s="3" t="s">
        <v>32</v>
      </c>
      <c r="P14928" s="4">
        <v>27482.0</v>
      </c>
      <c r="Q14928" s="3" t="s">
        <v>247</v>
      </c>
      <c r="S14928" s="3" t="s">
        <v>34</v>
      </c>
    </row>
    <row r="14929">
      <c r="A14929" s="2">
        <v>42318.714907407404</v>
      </c>
      <c r="B14929" s="3">
        <v>32.0</v>
      </c>
      <c r="C14929" s="3" t="s">
        <v>12673</v>
      </c>
      <c r="D14929" s="3">
        <v>2.0</v>
      </c>
      <c r="E14929" s="3" t="s">
        <v>12674</v>
      </c>
      <c r="F14929" s="3">
        <v>8.0</v>
      </c>
      <c r="G14929" s="3">
        <v>7.0</v>
      </c>
      <c r="H14929" s="3" t="s">
        <v>9576</v>
      </c>
      <c r="I14929" s="3" t="s">
        <v>9576</v>
      </c>
      <c r="J14929" s="3" t="s">
        <v>4475</v>
      </c>
      <c r="K14929" s="3" t="s">
        <v>24</v>
      </c>
      <c r="L14929" s="3">
        <v>5.0</v>
      </c>
      <c r="M14929" s="3" t="s">
        <v>25</v>
      </c>
      <c r="N14929" s="3" t="s">
        <v>1305</v>
      </c>
      <c r="O14929" s="3" t="s">
        <v>42</v>
      </c>
      <c r="P14929" s="4">
        <v>22335.0</v>
      </c>
      <c r="Q14929" s="3" t="s">
        <v>1205</v>
      </c>
      <c r="S14929" s="3" t="s">
        <v>34</v>
      </c>
    </row>
    <row r="14930">
      <c r="A14930" s="2">
        <v>42318.714907407404</v>
      </c>
      <c r="B14930" s="3">
        <v>32.0</v>
      </c>
      <c r="C14930" s="3" t="s">
        <v>12673</v>
      </c>
      <c r="D14930" s="3">
        <v>2.0</v>
      </c>
      <c r="E14930" s="3" t="s">
        <v>12674</v>
      </c>
      <c r="F14930" s="3">
        <v>8.0</v>
      </c>
      <c r="G14930" s="3">
        <v>7.0</v>
      </c>
      <c r="H14930" s="3" t="s">
        <v>9576</v>
      </c>
      <c r="I14930" s="3" t="s">
        <v>9576</v>
      </c>
      <c r="J14930" s="3" t="s">
        <v>4475</v>
      </c>
      <c r="K14930" s="3" t="s">
        <v>24</v>
      </c>
      <c r="L14930" s="3">
        <v>6.0</v>
      </c>
      <c r="M14930" s="3" t="s">
        <v>30</v>
      </c>
      <c r="N14930" s="3" t="s">
        <v>13620</v>
      </c>
      <c r="O14930" s="3" t="s">
        <v>13621</v>
      </c>
      <c r="P14930" s="4">
        <v>27490.0</v>
      </c>
      <c r="Q14930" s="3" t="s">
        <v>40</v>
      </c>
      <c r="S14930" s="3" t="s">
        <v>34</v>
      </c>
    </row>
    <row r="14931">
      <c r="A14931" s="2">
        <v>42318.714907407404</v>
      </c>
      <c r="B14931" s="3">
        <v>32.0</v>
      </c>
      <c r="C14931" s="3" t="s">
        <v>12673</v>
      </c>
      <c r="D14931" s="3">
        <v>2.0</v>
      </c>
      <c r="E14931" s="3" t="s">
        <v>12674</v>
      </c>
      <c r="F14931" s="3">
        <v>8.0</v>
      </c>
      <c r="G14931" s="3">
        <v>7.0</v>
      </c>
      <c r="H14931" s="3" t="s">
        <v>9576</v>
      </c>
      <c r="I14931" s="3" t="s">
        <v>9576</v>
      </c>
      <c r="J14931" s="3" t="s">
        <v>4475</v>
      </c>
      <c r="K14931" s="3" t="s">
        <v>24</v>
      </c>
      <c r="L14931" s="3">
        <v>7.0</v>
      </c>
      <c r="M14931" s="3" t="s">
        <v>25</v>
      </c>
      <c r="N14931" s="3" t="s">
        <v>5210</v>
      </c>
      <c r="O14931" s="3" t="s">
        <v>530</v>
      </c>
      <c r="P14931" s="4">
        <v>26343.0</v>
      </c>
      <c r="Q14931" s="3" t="s">
        <v>169</v>
      </c>
      <c r="S14931" s="3" t="s">
        <v>34</v>
      </c>
    </row>
    <row r="14932">
      <c r="A14932" s="2">
        <v>42318.714907407404</v>
      </c>
      <c r="B14932" s="3">
        <v>32.0</v>
      </c>
      <c r="C14932" s="3" t="s">
        <v>12673</v>
      </c>
      <c r="D14932" s="3">
        <v>2.0</v>
      </c>
      <c r="E14932" s="3" t="s">
        <v>12674</v>
      </c>
      <c r="F14932" s="3">
        <v>8.0</v>
      </c>
      <c r="G14932" s="3">
        <v>7.0</v>
      </c>
      <c r="H14932" s="3" t="s">
        <v>9576</v>
      </c>
      <c r="I14932" s="3" t="s">
        <v>9576</v>
      </c>
      <c r="J14932" s="3" t="s">
        <v>4475</v>
      </c>
      <c r="K14932" s="3" t="s">
        <v>24</v>
      </c>
      <c r="L14932" s="3">
        <v>8.0</v>
      </c>
      <c r="M14932" s="3" t="s">
        <v>30</v>
      </c>
      <c r="N14932" s="3" t="s">
        <v>2926</v>
      </c>
      <c r="O14932" s="3" t="s">
        <v>602</v>
      </c>
      <c r="P14932" s="4">
        <v>27213.0</v>
      </c>
      <c r="Q14932" s="3" t="s">
        <v>132</v>
      </c>
      <c r="S14932" s="3" t="s">
        <v>34</v>
      </c>
    </row>
    <row r="14933">
      <c r="A14933" s="2">
        <v>42318.714907407404</v>
      </c>
      <c r="B14933" s="3">
        <v>32.0</v>
      </c>
      <c r="C14933" s="3" t="s">
        <v>12673</v>
      </c>
      <c r="D14933" s="3">
        <v>2.0</v>
      </c>
      <c r="E14933" s="3" t="s">
        <v>12674</v>
      </c>
      <c r="F14933" s="3">
        <v>8.0</v>
      </c>
      <c r="G14933" s="3">
        <v>7.0</v>
      </c>
      <c r="H14933" s="3" t="s">
        <v>9576</v>
      </c>
      <c r="I14933" s="3" t="s">
        <v>9576</v>
      </c>
      <c r="J14933" s="3" t="s">
        <v>4475</v>
      </c>
      <c r="K14933" s="3" t="s">
        <v>24</v>
      </c>
      <c r="L14933" s="3">
        <v>9.0</v>
      </c>
      <c r="M14933" s="3" t="s">
        <v>25</v>
      </c>
      <c r="N14933" s="3" t="s">
        <v>13622</v>
      </c>
      <c r="O14933" s="3" t="s">
        <v>454</v>
      </c>
      <c r="P14933" s="4">
        <v>22595.0</v>
      </c>
      <c r="Q14933" s="3" t="s">
        <v>216</v>
      </c>
      <c r="S14933" s="3" t="s">
        <v>34</v>
      </c>
    </row>
    <row r="14934">
      <c r="A14934" s="2">
        <v>42318.714907407404</v>
      </c>
      <c r="B14934" s="3">
        <v>32.0</v>
      </c>
      <c r="C14934" s="3" t="s">
        <v>12673</v>
      </c>
      <c r="D14934" s="3">
        <v>2.0</v>
      </c>
      <c r="E14934" s="3" t="s">
        <v>12674</v>
      </c>
      <c r="F14934" s="3">
        <v>8.0</v>
      </c>
      <c r="G14934" s="3">
        <v>7.0</v>
      </c>
      <c r="H14934" s="3" t="s">
        <v>9576</v>
      </c>
      <c r="I14934" s="3" t="s">
        <v>9576</v>
      </c>
      <c r="J14934" s="3" t="s">
        <v>4475</v>
      </c>
      <c r="K14934" s="3" t="s">
        <v>24</v>
      </c>
      <c r="L14934" s="3">
        <v>10.0</v>
      </c>
      <c r="M14934" s="3" t="s">
        <v>30</v>
      </c>
      <c r="N14934" s="3" t="s">
        <v>5621</v>
      </c>
      <c r="O14934" s="3" t="s">
        <v>107</v>
      </c>
      <c r="P14934" s="4">
        <v>29406.0</v>
      </c>
      <c r="Q14934" s="3" t="s">
        <v>132</v>
      </c>
      <c r="S14934" s="3" t="s">
        <v>34</v>
      </c>
    </row>
    <row r="14935">
      <c r="A14935" s="2">
        <v>42318.714907407404</v>
      </c>
      <c r="B14935" s="3">
        <v>32.0</v>
      </c>
      <c r="C14935" s="3" t="s">
        <v>12673</v>
      </c>
      <c r="D14935" s="3">
        <v>2.0</v>
      </c>
      <c r="E14935" s="3" t="s">
        <v>12674</v>
      </c>
      <c r="F14935" s="3">
        <v>8.0</v>
      </c>
      <c r="G14935" s="3">
        <v>7.0</v>
      </c>
      <c r="H14935" s="3" t="s">
        <v>9576</v>
      </c>
      <c r="I14935" s="3" t="s">
        <v>9576</v>
      </c>
      <c r="J14935" s="3" t="s">
        <v>4475</v>
      </c>
      <c r="K14935" s="3" t="s">
        <v>24</v>
      </c>
      <c r="L14935" s="3">
        <v>11.0</v>
      </c>
      <c r="M14935" s="3" t="s">
        <v>25</v>
      </c>
      <c r="N14935" s="3" t="s">
        <v>6121</v>
      </c>
      <c r="O14935" s="3" t="s">
        <v>251</v>
      </c>
      <c r="P14935" s="4">
        <v>24132.0</v>
      </c>
      <c r="Q14935" s="3" t="s">
        <v>216</v>
      </c>
      <c r="S14935" s="3" t="s">
        <v>34</v>
      </c>
    </row>
    <row r="14936">
      <c r="A14936" s="2">
        <v>42318.714907407404</v>
      </c>
      <c r="B14936" s="3">
        <v>32.0</v>
      </c>
      <c r="C14936" s="3" t="s">
        <v>12673</v>
      </c>
      <c r="D14936" s="3">
        <v>2.0</v>
      </c>
      <c r="E14936" s="3" t="s">
        <v>12674</v>
      </c>
      <c r="F14936" s="3">
        <v>8.0</v>
      </c>
      <c r="G14936" s="3">
        <v>7.0</v>
      </c>
      <c r="H14936" s="3" t="s">
        <v>9576</v>
      </c>
      <c r="I14936" s="3" t="s">
        <v>9576</v>
      </c>
      <c r="J14936" s="3" t="s">
        <v>4475</v>
      </c>
      <c r="K14936" s="3" t="s">
        <v>24</v>
      </c>
      <c r="L14936" s="3">
        <v>12.0</v>
      </c>
      <c r="M14936" s="3" t="s">
        <v>30</v>
      </c>
      <c r="N14936" s="3" t="s">
        <v>3784</v>
      </c>
      <c r="O14936" s="3" t="s">
        <v>361</v>
      </c>
      <c r="P14936" s="4">
        <v>21043.0</v>
      </c>
      <c r="Q14936" s="3" t="s">
        <v>40</v>
      </c>
      <c r="S14936" s="3" t="s">
        <v>34</v>
      </c>
    </row>
    <row r="14937">
      <c r="A14937" s="2">
        <v>42318.714907407404</v>
      </c>
      <c r="B14937" s="3">
        <v>32.0</v>
      </c>
      <c r="C14937" s="3" t="s">
        <v>12673</v>
      </c>
      <c r="D14937" s="3">
        <v>2.0</v>
      </c>
      <c r="E14937" s="3" t="s">
        <v>12674</v>
      </c>
      <c r="F14937" s="3">
        <v>8.0</v>
      </c>
      <c r="G14937" s="3">
        <v>7.0</v>
      </c>
      <c r="H14937" s="3" t="s">
        <v>9576</v>
      </c>
      <c r="I14937" s="3" t="s">
        <v>9576</v>
      </c>
      <c r="J14937" s="3" t="s">
        <v>4475</v>
      </c>
      <c r="K14937" s="3" t="s">
        <v>24</v>
      </c>
      <c r="L14937" s="3">
        <v>13.0</v>
      </c>
      <c r="M14937" s="3" t="s">
        <v>25</v>
      </c>
      <c r="N14937" s="3" t="s">
        <v>13619</v>
      </c>
      <c r="O14937" s="3" t="s">
        <v>54</v>
      </c>
      <c r="P14937" s="4">
        <v>27224.0</v>
      </c>
      <c r="Q14937" s="3" t="s">
        <v>216</v>
      </c>
      <c r="S14937" s="3" t="s">
        <v>34</v>
      </c>
    </row>
    <row r="14938">
      <c r="A14938" s="2">
        <v>42318.714907407404</v>
      </c>
      <c r="B14938" s="3">
        <v>32.0</v>
      </c>
      <c r="C14938" s="3" t="s">
        <v>12673</v>
      </c>
      <c r="D14938" s="3">
        <v>2.0</v>
      </c>
      <c r="E14938" s="3" t="s">
        <v>12674</v>
      </c>
      <c r="F14938" s="3">
        <v>8.0</v>
      </c>
      <c r="G14938" s="3">
        <v>7.0</v>
      </c>
      <c r="H14938" s="3" t="s">
        <v>9576</v>
      </c>
      <c r="I14938" s="3" t="s">
        <v>9576</v>
      </c>
      <c r="J14938" s="3" t="s">
        <v>4475</v>
      </c>
      <c r="K14938" s="3" t="s">
        <v>24</v>
      </c>
      <c r="L14938" s="3">
        <v>14.0</v>
      </c>
      <c r="M14938" s="3" t="s">
        <v>30</v>
      </c>
      <c r="N14938" s="3" t="s">
        <v>8227</v>
      </c>
      <c r="O14938" s="3" t="s">
        <v>13623</v>
      </c>
      <c r="P14938" s="4">
        <v>24754.0</v>
      </c>
      <c r="Q14938" s="3" t="s">
        <v>132</v>
      </c>
      <c r="S14938" s="3" t="s">
        <v>34</v>
      </c>
    </row>
    <row r="14939">
      <c r="A14939" s="2">
        <v>42318.714907407404</v>
      </c>
      <c r="B14939" s="3">
        <v>32.0</v>
      </c>
      <c r="C14939" s="3" t="s">
        <v>12673</v>
      </c>
      <c r="D14939" s="3">
        <v>2.0</v>
      </c>
      <c r="E14939" s="3" t="s">
        <v>12674</v>
      </c>
      <c r="F14939" s="3">
        <v>8.0</v>
      </c>
      <c r="G14939" s="3">
        <v>7.0</v>
      </c>
      <c r="H14939" s="3" t="s">
        <v>9576</v>
      </c>
      <c r="I14939" s="3" t="s">
        <v>9576</v>
      </c>
      <c r="J14939" s="3" t="s">
        <v>4475</v>
      </c>
      <c r="K14939" s="3" t="s">
        <v>24</v>
      </c>
      <c r="L14939" s="3">
        <v>15.0</v>
      </c>
      <c r="M14939" s="3" t="s">
        <v>25</v>
      </c>
      <c r="N14939" s="3" t="s">
        <v>4746</v>
      </c>
      <c r="O14939" s="3" t="s">
        <v>281</v>
      </c>
      <c r="P14939" s="4">
        <v>17831.0</v>
      </c>
      <c r="Q14939" s="3" t="s">
        <v>49</v>
      </c>
      <c r="S14939" s="3" t="s">
        <v>34</v>
      </c>
    </row>
    <row r="14940">
      <c r="A14940" s="2">
        <v>42318.714907407404</v>
      </c>
      <c r="B14940" s="3">
        <v>32.0</v>
      </c>
      <c r="C14940" s="3" t="s">
        <v>12673</v>
      </c>
      <c r="D14940" s="3">
        <v>2.0</v>
      </c>
      <c r="E14940" s="3" t="s">
        <v>12674</v>
      </c>
      <c r="F14940" s="3">
        <v>8.0</v>
      </c>
      <c r="G14940" s="3">
        <v>7.0</v>
      </c>
      <c r="H14940" s="3" t="s">
        <v>9576</v>
      </c>
      <c r="I14940" s="3" t="s">
        <v>9576</v>
      </c>
      <c r="J14940" s="3" t="s">
        <v>4475</v>
      </c>
      <c r="K14940" s="3" t="s">
        <v>24</v>
      </c>
      <c r="L14940" s="3">
        <v>16.0</v>
      </c>
      <c r="M14940" s="3" t="s">
        <v>30</v>
      </c>
      <c r="N14940" s="3" t="s">
        <v>1206</v>
      </c>
      <c r="O14940" s="3" t="s">
        <v>13624</v>
      </c>
      <c r="P14940" s="4">
        <v>32825.0</v>
      </c>
      <c r="Q14940" s="3" t="s">
        <v>1955</v>
      </c>
      <c r="S14940" s="3" t="s">
        <v>34</v>
      </c>
    </row>
    <row r="14941">
      <c r="A14941" s="2">
        <v>42318.714907407404</v>
      </c>
      <c r="B14941" s="3">
        <v>32.0</v>
      </c>
      <c r="C14941" s="3" t="s">
        <v>12673</v>
      </c>
      <c r="D14941" s="3">
        <v>2.0</v>
      </c>
      <c r="E14941" s="3" t="s">
        <v>12674</v>
      </c>
      <c r="F14941" s="3">
        <v>8.0</v>
      </c>
      <c r="G14941" s="3">
        <v>7.0</v>
      </c>
      <c r="H14941" s="3" t="s">
        <v>9576</v>
      </c>
      <c r="I14941" s="3" t="s">
        <v>9576</v>
      </c>
      <c r="J14941" s="3" t="s">
        <v>4475</v>
      </c>
      <c r="K14941" s="3" t="s">
        <v>24</v>
      </c>
      <c r="L14941" s="3">
        <v>17.0</v>
      </c>
      <c r="M14941" s="3" t="s">
        <v>25</v>
      </c>
      <c r="N14941" s="3" t="s">
        <v>13625</v>
      </c>
      <c r="O14941" s="3" t="s">
        <v>141</v>
      </c>
      <c r="P14941" s="4">
        <v>24219.0</v>
      </c>
      <c r="Q14941" s="3" t="s">
        <v>33</v>
      </c>
      <c r="S14941" s="3" t="s">
        <v>34</v>
      </c>
    </row>
    <row r="14942">
      <c r="A14942" s="2">
        <v>42318.714907407404</v>
      </c>
      <c r="B14942" s="3">
        <v>32.0</v>
      </c>
      <c r="C14942" s="3" t="s">
        <v>12673</v>
      </c>
      <c r="D14942" s="3">
        <v>59.0</v>
      </c>
      <c r="E14942" s="3" t="s">
        <v>12683</v>
      </c>
      <c r="F14942" s="3">
        <v>8.0</v>
      </c>
      <c r="G14942" s="3">
        <v>7.0</v>
      </c>
      <c r="H14942" s="3" t="s">
        <v>9576</v>
      </c>
      <c r="I14942" s="3" t="s">
        <v>9576</v>
      </c>
      <c r="J14942" s="3" t="s">
        <v>4475</v>
      </c>
      <c r="K14942" s="3" t="s">
        <v>272</v>
      </c>
      <c r="L14942" s="3">
        <v>1.0</v>
      </c>
      <c r="M14942" s="3" t="s">
        <v>25</v>
      </c>
      <c r="N14942" s="3" t="s">
        <v>5170</v>
      </c>
      <c r="O14942" s="3" t="s">
        <v>344</v>
      </c>
      <c r="P14942" s="4">
        <v>29542.0</v>
      </c>
      <c r="Q14942" s="3" t="s">
        <v>169</v>
      </c>
      <c r="S14942" s="3" t="s">
        <v>34</v>
      </c>
    </row>
    <row r="14943">
      <c r="A14943" s="2">
        <v>42318.714907407404</v>
      </c>
      <c r="B14943" s="3">
        <v>32.0</v>
      </c>
      <c r="C14943" s="3" t="s">
        <v>12673</v>
      </c>
      <c r="D14943" s="3">
        <v>59.0</v>
      </c>
      <c r="E14943" s="3" t="s">
        <v>12683</v>
      </c>
      <c r="F14943" s="3">
        <v>8.0</v>
      </c>
      <c r="G14943" s="3">
        <v>7.0</v>
      </c>
      <c r="H14943" s="3" t="s">
        <v>9576</v>
      </c>
      <c r="I14943" s="3" t="s">
        <v>9576</v>
      </c>
      <c r="J14943" s="3" t="s">
        <v>4475</v>
      </c>
      <c r="K14943" s="3" t="s">
        <v>24</v>
      </c>
      <c r="L14943" s="3">
        <v>2.0</v>
      </c>
      <c r="M14943" s="3" t="s">
        <v>30</v>
      </c>
      <c r="N14943" s="3" t="s">
        <v>13626</v>
      </c>
      <c r="O14943" s="3" t="s">
        <v>1748</v>
      </c>
      <c r="P14943" s="4">
        <v>27397.0</v>
      </c>
      <c r="Q14943" s="3" t="s">
        <v>169</v>
      </c>
      <c r="S14943" s="3" t="s">
        <v>34</v>
      </c>
    </row>
    <row r="14944">
      <c r="A14944" s="2">
        <v>42318.714907407404</v>
      </c>
      <c r="B14944" s="3">
        <v>32.0</v>
      </c>
      <c r="C14944" s="3" t="s">
        <v>12673</v>
      </c>
      <c r="D14944" s="3">
        <v>59.0</v>
      </c>
      <c r="E14944" s="3" t="s">
        <v>12683</v>
      </c>
      <c r="F14944" s="3">
        <v>8.0</v>
      </c>
      <c r="G14944" s="3">
        <v>7.0</v>
      </c>
      <c r="H14944" s="3" t="s">
        <v>9576</v>
      </c>
      <c r="I14944" s="3" t="s">
        <v>9576</v>
      </c>
      <c r="J14944" s="3" t="s">
        <v>4475</v>
      </c>
      <c r="K14944" s="3" t="s">
        <v>24</v>
      </c>
      <c r="L14944" s="3">
        <v>3.0</v>
      </c>
      <c r="M14944" s="3" t="s">
        <v>25</v>
      </c>
      <c r="N14944" s="3" t="s">
        <v>13627</v>
      </c>
      <c r="O14944" s="3" t="s">
        <v>417</v>
      </c>
      <c r="P14944" s="4">
        <v>27560.0</v>
      </c>
      <c r="Q14944" s="3" t="s">
        <v>169</v>
      </c>
      <c r="S14944" s="3" t="s">
        <v>34</v>
      </c>
    </row>
    <row r="14945">
      <c r="A14945" s="2">
        <v>42318.714907407404</v>
      </c>
      <c r="B14945" s="3">
        <v>32.0</v>
      </c>
      <c r="C14945" s="3" t="s">
        <v>12673</v>
      </c>
      <c r="D14945" s="3">
        <v>59.0</v>
      </c>
      <c r="E14945" s="3" t="s">
        <v>12683</v>
      </c>
      <c r="F14945" s="3">
        <v>8.0</v>
      </c>
      <c r="G14945" s="3">
        <v>7.0</v>
      </c>
      <c r="H14945" s="3" t="s">
        <v>9576</v>
      </c>
      <c r="I14945" s="3" t="s">
        <v>9576</v>
      </c>
      <c r="J14945" s="3" t="s">
        <v>4475</v>
      </c>
      <c r="K14945" s="3" t="s">
        <v>24</v>
      </c>
      <c r="L14945" s="3">
        <v>4.0</v>
      </c>
      <c r="M14945" s="3" t="s">
        <v>30</v>
      </c>
      <c r="N14945" s="3" t="s">
        <v>3809</v>
      </c>
      <c r="O14945" s="3" t="s">
        <v>235</v>
      </c>
      <c r="P14945" s="4">
        <v>16059.0</v>
      </c>
      <c r="Q14945" s="3" t="s">
        <v>72</v>
      </c>
      <c r="S14945" s="3" t="s">
        <v>34</v>
      </c>
    </row>
    <row r="14946">
      <c r="A14946" s="2">
        <v>42318.714907407404</v>
      </c>
      <c r="B14946" s="3">
        <v>32.0</v>
      </c>
      <c r="C14946" s="3" t="s">
        <v>12673</v>
      </c>
      <c r="D14946" s="3">
        <v>59.0</v>
      </c>
      <c r="E14946" s="3" t="s">
        <v>12683</v>
      </c>
      <c r="F14946" s="3">
        <v>8.0</v>
      </c>
      <c r="G14946" s="3">
        <v>7.0</v>
      </c>
      <c r="H14946" s="3" t="s">
        <v>9576</v>
      </c>
      <c r="I14946" s="3" t="s">
        <v>9576</v>
      </c>
      <c r="J14946" s="3" t="s">
        <v>4475</v>
      </c>
      <c r="K14946" s="3" t="s">
        <v>24</v>
      </c>
      <c r="L14946" s="3">
        <v>5.0</v>
      </c>
      <c r="M14946" s="3" t="s">
        <v>25</v>
      </c>
      <c r="N14946" s="3" t="s">
        <v>13628</v>
      </c>
      <c r="O14946" s="3" t="s">
        <v>251</v>
      </c>
      <c r="P14946" s="4">
        <v>20949.0</v>
      </c>
      <c r="Q14946" s="3" t="s">
        <v>169</v>
      </c>
      <c r="S14946" s="3" t="s">
        <v>34</v>
      </c>
    </row>
    <row r="14947">
      <c r="A14947" s="2">
        <v>42318.714907407404</v>
      </c>
      <c r="B14947" s="3">
        <v>32.0</v>
      </c>
      <c r="C14947" s="3" t="s">
        <v>12673</v>
      </c>
      <c r="D14947" s="3">
        <v>59.0</v>
      </c>
      <c r="E14947" s="3" t="s">
        <v>12683</v>
      </c>
      <c r="F14947" s="3">
        <v>8.0</v>
      </c>
      <c r="G14947" s="3">
        <v>7.0</v>
      </c>
      <c r="H14947" s="3" t="s">
        <v>9576</v>
      </c>
      <c r="I14947" s="3" t="s">
        <v>9576</v>
      </c>
      <c r="J14947" s="3" t="s">
        <v>4475</v>
      </c>
      <c r="K14947" s="3" t="s">
        <v>24</v>
      </c>
      <c r="L14947" s="3">
        <v>6.0</v>
      </c>
      <c r="M14947" s="3" t="s">
        <v>30</v>
      </c>
      <c r="N14947" s="3" t="s">
        <v>13629</v>
      </c>
      <c r="O14947" s="3" t="s">
        <v>342</v>
      </c>
      <c r="P14947" s="4">
        <v>26058.0</v>
      </c>
      <c r="Q14947" s="3" t="s">
        <v>132</v>
      </c>
      <c r="S14947" s="3" t="s">
        <v>34</v>
      </c>
    </row>
    <row r="14948">
      <c r="A14948" s="2">
        <v>42318.714907407404</v>
      </c>
      <c r="B14948" s="3">
        <v>32.0</v>
      </c>
      <c r="C14948" s="3" t="s">
        <v>12673</v>
      </c>
      <c r="D14948" s="3">
        <v>59.0</v>
      </c>
      <c r="E14948" s="3" t="s">
        <v>12683</v>
      </c>
      <c r="F14948" s="3">
        <v>8.0</v>
      </c>
      <c r="G14948" s="3">
        <v>7.0</v>
      </c>
      <c r="H14948" s="3" t="s">
        <v>9576</v>
      </c>
      <c r="I14948" s="3" t="s">
        <v>9576</v>
      </c>
      <c r="J14948" s="3" t="s">
        <v>4475</v>
      </c>
      <c r="K14948" s="3" t="s">
        <v>24</v>
      </c>
      <c r="L14948" s="3">
        <v>7.0</v>
      </c>
      <c r="M14948" s="3" t="s">
        <v>25</v>
      </c>
      <c r="N14948" s="3" t="s">
        <v>13630</v>
      </c>
      <c r="O14948" s="3" t="s">
        <v>319</v>
      </c>
      <c r="P14948" s="4">
        <v>28074.0</v>
      </c>
      <c r="Q14948" s="3" t="s">
        <v>169</v>
      </c>
      <c r="S14948" s="3" t="s">
        <v>34</v>
      </c>
    </row>
    <row r="14949">
      <c r="A14949" s="2">
        <v>42318.714907407404</v>
      </c>
      <c r="B14949" s="3">
        <v>32.0</v>
      </c>
      <c r="C14949" s="3" t="s">
        <v>12673</v>
      </c>
      <c r="D14949" s="3">
        <v>59.0</v>
      </c>
      <c r="E14949" s="3" t="s">
        <v>12683</v>
      </c>
      <c r="F14949" s="3">
        <v>8.0</v>
      </c>
      <c r="G14949" s="3">
        <v>7.0</v>
      </c>
      <c r="H14949" s="3" t="s">
        <v>9576</v>
      </c>
      <c r="I14949" s="3" t="s">
        <v>9576</v>
      </c>
      <c r="J14949" s="3" t="s">
        <v>4475</v>
      </c>
      <c r="K14949" s="3" t="s">
        <v>24</v>
      </c>
      <c r="L14949" s="3">
        <v>8.0</v>
      </c>
      <c r="M14949" s="3" t="s">
        <v>30</v>
      </c>
      <c r="N14949" s="3" t="s">
        <v>1415</v>
      </c>
      <c r="O14949" s="3" t="s">
        <v>452</v>
      </c>
      <c r="P14949" s="4">
        <v>23206.0</v>
      </c>
      <c r="Q14949" s="3" t="s">
        <v>169</v>
      </c>
      <c r="S14949" s="3" t="s">
        <v>34</v>
      </c>
    </row>
    <row r="14950">
      <c r="A14950" s="2">
        <v>42318.714907407404</v>
      </c>
      <c r="B14950" s="3">
        <v>32.0</v>
      </c>
      <c r="C14950" s="3" t="s">
        <v>12673</v>
      </c>
      <c r="D14950" s="3">
        <v>59.0</v>
      </c>
      <c r="E14950" s="3" t="s">
        <v>12683</v>
      </c>
      <c r="F14950" s="3">
        <v>8.0</v>
      </c>
      <c r="G14950" s="3">
        <v>7.0</v>
      </c>
      <c r="H14950" s="3" t="s">
        <v>9576</v>
      </c>
      <c r="I14950" s="3" t="s">
        <v>9576</v>
      </c>
      <c r="J14950" s="3" t="s">
        <v>4475</v>
      </c>
      <c r="K14950" s="3" t="s">
        <v>24</v>
      </c>
      <c r="L14950" s="3">
        <v>9.0</v>
      </c>
      <c r="M14950" s="3" t="s">
        <v>25</v>
      </c>
      <c r="N14950" s="3" t="s">
        <v>13631</v>
      </c>
      <c r="O14950" s="3" t="s">
        <v>10757</v>
      </c>
      <c r="P14950" s="4">
        <v>35279.0</v>
      </c>
      <c r="Q14950" s="3" t="s">
        <v>191</v>
      </c>
      <c r="S14950" s="3" t="s">
        <v>34</v>
      </c>
    </row>
    <row r="14951">
      <c r="A14951" s="2">
        <v>42318.714907407404</v>
      </c>
      <c r="B14951" s="3">
        <v>32.0</v>
      </c>
      <c r="C14951" s="3" t="s">
        <v>12673</v>
      </c>
      <c r="D14951" s="3">
        <v>59.0</v>
      </c>
      <c r="E14951" s="3" t="s">
        <v>12683</v>
      </c>
      <c r="F14951" s="3">
        <v>8.0</v>
      </c>
      <c r="G14951" s="3">
        <v>7.0</v>
      </c>
      <c r="H14951" s="3" t="s">
        <v>9576</v>
      </c>
      <c r="I14951" s="3" t="s">
        <v>9576</v>
      </c>
      <c r="J14951" s="3" t="s">
        <v>4475</v>
      </c>
      <c r="K14951" s="3" t="s">
        <v>24</v>
      </c>
      <c r="L14951" s="3">
        <v>10.0</v>
      </c>
      <c r="M14951" s="3" t="s">
        <v>30</v>
      </c>
      <c r="N14951" s="3" t="s">
        <v>447</v>
      </c>
      <c r="O14951" s="3" t="s">
        <v>368</v>
      </c>
      <c r="P14951" s="4">
        <v>32152.0</v>
      </c>
      <c r="Q14951" s="3" t="s">
        <v>132</v>
      </c>
      <c r="S14951" s="3" t="s">
        <v>34</v>
      </c>
    </row>
    <row r="14952">
      <c r="A14952" s="2">
        <v>42318.714907407404</v>
      </c>
      <c r="B14952" s="3">
        <v>32.0</v>
      </c>
      <c r="C14952" s="3" t="s">
        <v>12673</v>
      </c>
      <c r="D14952" s="3">
        <v>59.0</v>
      </c>
      <c r="E14952" s="3" t="s">
        <v>12683</v>
      </c>
      <c r="F14952" s="3">
        <v>8.0</v>
      </c>
      <c r="G14952" s="3">
        <v>7.0</v>
      </c>
      <c r="H14952" s="3" t="s">
        <v>9576</v>
      </c>
      <c r="I14952" s="3" t="s">
        <v>9576</v>
      </c>
      <c r="J14952" s="3" t="s">
        <v>4475</v>
      </c>
      <c r="K14952" s="3" t="s">
        <v>24</v>
      </c>
      <c r="L14952" s="3">
        <v>11.0</v>
      </c>
      <c r="M14952" s="3" t="s">
        <v>25</v>
      </c>
      <c r="N14952" s="3" t="s">
        <v>13632</v>
      </c>
      <c r="O14952" s="3" t="s">
        <v>102</v>
      </c>
      <c r="P14952" s="4">
        <v>22058.0</v>
      </c>
      <c r="Q14952" s="3" t="s">
        <v>83</v>
      </c>
      <c r="S14952" s="3" t="s">
        <v>34</v>
      </c>
    </row>
    <row r="14953">
      <c r="A14953" s="2">
        <v>42318.714907407404</v>
      </c>
      <c r="B14953" s="3">
        <v>32.0</v>
      </c>
      <c r="C14953" s="3" t="s">
        <v>12673</v>
      </c>
      <c r="D14953" s="3">
        <v>59.0</v>
      </c>
      <c r="E14953" s="3" t="s">
        <v>12683</v>
      </c>
      <c r="F14953" s="3">
        <v>8.0</v>
      </c>
      <c r="G14953" s="3">
        <v>7.0</v>
      </c>
      <c r="H14953" s="3" t="s">
        <v>9576</v>
      </c>
      <c r="I14953" s="3" t="s">
        <v>9576</v>
      </c>
      <c r="J14953" s="3" t="s">
        <v>4475</v>
      </c>
      <c r="K14953" s="3" t="s">
        <v>24</v>
      </c>
      <c r="L14953" s="3">
        <v>12.0</v>
      </c>
      <c r="M14953" s="3" t="s">
        <v>30</v>
      </c>
      <c r="N14953" s="3" t="s">
        <v>13633</v>
      </c>
      <c r="O14953" s="3" t="s">
        <v>1651</v>
      </c>
      <c r="P14953" s="4">
        <v>20282.0</v>
      </c>
      <c r="Q14953" s="3" t="s">
        <v>40</v>
      </c>
      <c r="S14953" s="3" t="s">
        <v>34</v>
      </c>
    </row>
    <row r="14954">
      <c r="A14954" s="2">
        <v>42318.714907407404</v>
      </c>
      <c r="B14954" s="3">
        <v>32.0</v>
      </c>
      <c r="C14954" s="3" t="s">
        <v>12673</v>
      </c>
      <c r="D14954" s="3">
        <v>59.0</v>
      </c>
      <c r="E14954" s="3" t="s">
        <v>12683</v>
      </c>
      <c r="F14954" s="3">
        <v>8.0</v>
      </c>
      <c r="G14954" s="3">
        <v>7.0</v>
      </c>
      <c r="H14954" s="3" t="s">
        <v>9576</v>
      </c>
      <c r="I14954" s="3" t="s">
        <v>9576</v>
      </c>
      <c r="J14954" s="3" t="s">
        <v>4475</v>
      </c>
      <c r="K14954" s="3" t="s">
        <v>24</v>
      </c>
      <c r="L14954" s="3">
        <v>13.0</v>
      </c>
      <c r="M14954" s="3" t="s">
        <v>25</v>
      </c>
      <c r="N14954" s="3" t="s">
        <v>1847</v>
      </c>
      <c r="O14954" s="3" t="s">
        <v>1275</v>
      </c>
      <c r="P14954" s="4">
        <v>25597.0</v>
      </c>
      <c r="Q14954" s="3" t="s">
        <v>110</v>
      </c>
      <c r="S14954" s="3" t="s">
        <v>34</v>
      </c>
    </row>
    <row r="14955">
      <c r="A14955" s="2">
        <v>42318.714907407404</v>
      </c>
      <c r="B14955" s="3">
        <v>32.0</v>
      </c>
      <c r="C14955" s="3" t="s">
        <v>12673</v>
      </c>
      <c r="D14955" s="3">
        <v>59.0</v>
      </c>
      <c r="E14955" s="3" t="s">
        <v>12683</v>
      </c>
      <c r="F14955" s="3">
        <v>8.0</v>
      </c>
      <c r="G14955" s="3">
        <v>7.0</v>
      </c>
      <c r="H14955" s="3" t="s">
        <v>9576</v>
      </c>
      <c r="I14955" s="3" t="s">
        <v>9576</v>
      </c>
      <c r="J14955" s="3" t="s">
        <v>4475</v>
      </c>
      <c r="K14955" s="3" t="s">
        <v>24</v>
      </c>
      <c r="L14955" s="3">
        <v>14.0</v>
      </c>
      <c r="M14955" s="3" t="s">
        <v>30</v>
      </c>
      <c r="N14955" s="3" t="s">
        <v>13634</v>
      </c>
      <c r="O14955" s="3" t="s">
        <v>121</v>
      </c>
      <c r="P14955" s="4">
        <v>22779.0</v>
      </c>
      <c r="Q14955" s="3" t="s">
        <v>205</v>
      </c>
      <c r="S14955" s="3" t="s">
        <v>34</v>
      </c>
    </row>
    <row r="14956">
      <c r="A14956" s="2">
        <v>42318.714907407404</v>
      </c>
      <c r="B14956" s="3">
        <v>32.0</v>
      </c>
      <c r="C14956" s="3" t="s">
        <v>12673</v>
      </c>
      <c r="D14956" s="3">
        <v>59.0</v>
      </c>
      <c r="E14956" s="3" t="s">
        <v>12683</v>
      </c>
      <c r="F14956" s="3">
        <v>8.0</v>
      </c>
      <c r="G14956" s="3">
        <v>7.0</v>
      </c>
      <c r="H14956" s="3" t="s">
        <v>9576</v>
      </c>
      <c r="I14956" s="3" t="s">
        <v>9576</v>
      </c>
      <c r="J14956" s="3" t="s">
        <v>4475</v>
      </c>
      <c r="K14956" s="3" t="s">
        <v>24</v>
      </c>
      <c r="L14956" s="3">
        <v>15.0</v>
      </c>
      <c r="M14956" s="3" t="s">
        <v>25</v>
      </c>
      <c r="N14956" s="3" t="s">
        <v>13635</v>
      </c>
      <c r="O14956" s="3" t="s">
        <v>2159</v>
      </c>
      <c r="P14956" s="4">
        <v>24185.0</v>
      </c>
      <c r="Q14956" s="3" t="s">
        <v>712</v>
      </c>
      <c r="S14956" s="3" t="s">
        <v>34</v>
      </c>
    </row>
    <row r="14957">
      <c r="A14957" s="2">
        <v>42318.714907407404</v>
      </c>
      <c r="B14957" s="3">
        <v>32.0</v>
      </c>
      <c r="C14957" s="3" t="s">
        <v>12673</v>
      </c>
      <c r="D14957" s="3">
        <v>59.0</v>
      </c>
      <c r="E14957" s="3" t="s">
        <v>12683</v>
      </c>
      <c r="F14957" s="3">
        <v>8.0</v>
      </c>
      <c r="G14957" s="3">
        <v>7.0</v>
      </c>
      <c r="H14957" s="3" t="s">
        <v>9576</v>
      </c>
      <c r="I14957" s="3" t="s">
        <v>9576</v>
      </c>
      <c r="J14957" s="3" t="s">
        <v>4475</v>
      </c>
      <c r="K14957" s="3" t="s">
        <v>24</v>
      </c>
      <c r="L14957" s="3">
        <v>16.0</v>
      </c>
      <c r="M14957" s="3" t="s">
        <v>30</v>
      </c>
      <c r="N14957" s="3" t="s">
        <v>13636</v>
      </c>
      <c r="O14957" s="3" t="s">
        <v>225</v>
      </c>
      <c r="P14957" s="4">
        <v>17256.0</v>
      </c>
      <c r="Q14957" s="3" t="s">
        <v>113</v>
      </c>
      <c r="S14957" s="3" t="s">
        <v>34</v>
      </c>
    </row>
    <row r="14958">
      <c r="A14958" s="2">
        <v>42318.714907407404</v>
      </c>
      <c r="B14958" s="3">
        <v>32.0</v>
      </c>
      <c r="C14958" s="3" t="s">
        <v>12673</v>
      </c>
      <c r="D14958" s="3">
        <v>59.0</v>
      </c>
      <c r="E14958" s="3" t="s">
        <v>12683</v>
      </c>
      <c r="F14958" s="3">
        <v>8.0</v>
      </c>
      <c r="G14958" s="3">
        <v>7.0</v>
      </c>
      <c r="H14958" s="3" t="s">
        <v>9576</v>
      </c>
      <c r="I14958" s="3" t="s">
        <v>9576</v>
      </c>
      <c r="J14958" s="3" t="s">
        <v>4475</v>
      </c>
      <c r="K14958" s="3" t="s">
        <v>24</v>
      </c>
      <c r="L14958" s="3">
        <v>17.0</v>
      </c>
      <c r="M14958" s="3" t="s">
        <v>25</v>
      </c>
      <c r="N14958" s="3" t="s">
        <v>13637</v>
      </c>
      <c r="O14958" s="3" t="s">
        <v>371</v>
      </c>
      <c r="P14958" s="4">
        <v>23080.0</v>
      </c>
      <c r="Q14958" s="3" t="s">
        <v>216</v>
      </c>
      <c r="S14958" s="3" t="s">
        <v>34</v>
      </c>
    </row>
    <row r="14959">
      <c r="A14959" s="2">
        <v>42318.714907407404</v>
      </c>
      <c r="B14959" s="3">
        <v>32.0</v>
      </c>
      <c r="C14959" s="3" t="s">
        <v>12673</v>
      </c>
      <c r="D14959" s="3">
        <v>59.0</v>
      </c>
      <c r="E14959" s="3" t="s">
        <v>12683</v>
      </c>
      <c r="F14959" s="3">
        <v>8.0</v>
      </c>
      <c r="G14959" s="3">
        <v>7.0</v>
      </c>
      <c r="H14959" s="3" t="s">
        <v>9576</v>
      </c>
      <c r="I14959" s="3" t="s">
        <v>9576</v>
      </c>
      <c r="J14959" s="3" t="s">
        <v>4475</v>
      </c>
      <c r="K14959" s="3" t="s">
        <v>24</v>
      </c>
      <c r="L14959" s="3">
        <v>18.0</v>
      </c>
      <c r="M14959" s="3" t="s">
        <v>30</v>
      </c>
      <c r="N14959" s="3" t="s">
        <v>13638</v>
      </c>
      <c r="O14959" s="3" t="s">
        <v>215</v>
      </c>
      <c r="P14959" s="4">
        <v>22817.0</v>
      </c>
      <c r="Q14959" s="3" t="s">
        <v>43</v>
      </c>
      <c r="S14959" s="3" t="s">
        <v>34</v>
      </c>
    </row>
    <row r="14960">
      <c r="A14960" s="2">
        <v>42318.714907407404</v>
      </c>
      <c r="B14960" s="3">
        <v>32.0</v>
      </c>
      <c r="C14960" s="3" t="s">
        <v>12673</v>
      </c>
      <c r="D14960" s="3">
        <v>59.0</v>
      </c>
      <c r="E14960" s="3" t="s">
        <v>12683</v>
      </c>
      <c r="F14960" s="3">
        <v>8.0</v>
      </c>
      <c r="G14960" s="3">
        <v>7.0</v>
      </c>
      <c r="H14960" s="3" t="s">
        <v>9576</v>
      </c>
      <c r="I14960" s="3" t="s">
        <v>9576</v>
      </c>
      <c r="J14960" s="3" t="s">
        <v>4475</v>
      </c>
      <c r="K14960" s="3" t="s">
        <v>24</v>
      </c>
      <c r="L14960" s="3">
        <v>19.0</v>
      </c>
      <c r="M14960" s="3" t="s">
        <v>25</v>
      </c>
      <c r="N14960" s="3" t="s">
        <v>11737</v>
      </c>
      <c r="O14960" s="3" t="s">
        <v>275</v>
      </c>
      <c r="P14960" s="4">
        <v>22661.0</v>
      </c>
      <c r="Q14960" s="3" t="s">
        <v>1221</v>
      </c>
      <c r="S14960" s="3" t="s">
        <v>34</v>
      </c>
    </row>
    <row r="14961">
      <c r="A14961" s="2">
        <v>42318.714907407404</v>
      </c>
      <c r="B14961" s="3">
        <v>32.0</v>
      </c>
      <c r="C14961" s="3" t="s">
        <v>12673</v>
      </c>
      <c r="D14961" s="3">
        <v>59.0</v>
      </c>
      <c r="E14961" s="3" t="s">
        <v>12683</v>
      </c>
      <c r="F14961" s="3">
        <v>8.0</v>
      </c>
      <c r="G14961" s="3">
        <v>7.0</v>
      </c>
      <c r="H14961" s="3" t="s">
        <v>9576</v>
      </c>
      <c r="I14961" s="3" t="s">
        <v>9576</v>
      </c>
      <c r="J14961" s="3" t="s">
        <v>4475</v>
      </c>
      <c r="K14961" s="3" t="s">
        <v>24</v>
      </c>
      <c r="L14961" s="3">
        <v>20.0</v>
      </c>
      <c r="M14961" s="3" t="s">
        <v>30</v>
      </c>
      <c r="N14961" s="3" t="s">
        <v>3375</v>
      </c>
      <c r="O14961" s="3" t="s">
        <v>121</v>
      </c>
      <c r="P14961" s="4">
        <v>25769.0</v>
      </c>
      <c r="Q14961" s="3" t="s">
        <v>132</v>
      </c>
      <c r="S14961" s="3" t="s">
        <v>34</v>
      </c>
    </row>
    <row r="14962">
      <c r="A14962" s="2">
        <v>42318.714907407404</v>
      </c>
      <c r="B14962" s="3">
        <v>32.0</v>
      </c>
      <c r="C14962" s="3" t="s">
        <v>12673</v>
      </c>
      <c r="D14962" s="3">
        <v>59.0</v>
      </c>
      <c r="E14962" s="3" t="s">
        <v>12683</v>
      </c>
      <c r="F14962" s="3">
        <v>8.0</v>
      </c>
      <c r="G14962" s="3">
        <v>7.0</v>
      </c>
      <c r="H14962" s="3" t="s">
        <v>9576</v>
      </c>
      <c r="I14962" s="3" t="s">
        <v>9576</v>
      </c>
      <c r="J14962" s="3" t="s">
        <v>4475</v>
      </c>
      <c r="K14962" s="3" t="s">
        <v>24</v>
      </c>
      <c r="L14962" s="3">
        <v>21.0</v>
      </c>
      <c r="M14962" s="3" t="s">
        <v>25</v>
      </c>
      <c r="N14962" s="3" t="s">
        <v>13639</v>
      </c>
      <c r="O14962" s="3" t="s">
        <v>27</v>
      </c>
      <c r="P14962" s="4">
        <v>24171.0</v>
      </c>
      <c r="Q14962" s="3" t="s">
        <v>60</v>
      </c>
      <c r="S14962" s="3" t="s">
        <v>34</v>
      </c>
    </row>
    <row r="14963">
      <c r="A14963" s="2">
        <v>42318.714907407404</v>
      </c>
      <c r="B14963" s="3">
        <v>32.0</v>
      </c>
      <c r="C14963" s="3" t="s">
        <v>12673</v>
      </c>
      <c r="D14963" s="3">
        <v>59.0</v>
      </c>
      <c r="E14963" s="3" t="s">
        <v>12683</v>
      </c>
      <c r="F14963" s="3">
        <v>8.0</v>
      </c>
      <c r="G14963" s="3">
        <v>7.0</v>
      </c>
      <c r="H14963" s="3" t="s">
        <v>9576</v>
      </c>
      <c r="I14963" s="3" t="s">
        <v>9576</v>
      </c>
      <c r="J14963" s="3" t="s">
        <v>4475</v>
      </c>
      <c r="K14963" s="3" t="s">
        <v>24</v>
      </c>
      <c r="L14963" s="3">
        <v>22.0</v>
      </c>
      <c r="M14963" s="3" t="s">
        <v>30</v>
      </c>
      <c r="N14963" s="3" t="s">
        <v>5764</v>
      </c>
      <c r="O14963" s="3" t="s">
        <v>1263</v>
      </c>
      <c r="P14963" s="4">
        <v>25652.0</v>
      </c>
      <c r="Q14963" s="3" t="s">
        <v>132</v>
      </c>
      <c r="S14963" s="3" t="s">
        <v>34</v>
      </c>
    </row>
    <row r="14964">
      <c r="A14964" s="2">
        <v>42318.714907407404</v>
      </c>
      <c r="B14964" s="3">
        <v>32.0</v>
      </c>
      <c r="C14964" s="3" t="s">
        <v>12673</v>
      </c>
      <c r="D14964" s="3">
        <v>59.0</v>
      </c>
      <c r="E14964" s="3" t="s">
        <v>12683</v>
      </c>
      <c r="F14964" s="3">
        <v>8.0</v>
      </c>
      <c r="G14964" s="3">
        <v>7.0</v>
      </c>
      <c r="H14964" s="3" t="s">
        <v>9576</v>
      </c>
      <c r="I14964" s="3" t="s">
        <v>9576</v>
      </c>
      <c r="J14964" s="3" t="s">
        <v>4475</v>
      </c>
      <c r="K14964" s="3" t="s">
        <v>24</v>
      </c>
      <c r="L14964" s="3">
        <v>23.0</v>
      </c>
      <c r="M14964" s="3" t="s">
        <v>25</v>
      </c>
      <c r="N14964" s="3" t="s">
        <v>13640</v>
      </c>
      <c r="O14964" s="3" t="s">
        <v>4223</v>
      </c>
      <c r="P14964" s="4">
        <v>31124.0</v>
      </c>
      <c r="Q14964" s="3" t="s">
        <v>110</v>
      </c>
      <c r="S14964" s="3" t="s">
        <v>34</v>
      </c>
    </row>
    <row r="14965">
      <c r="A14965" s="2">
        <v>42318.714907407404</v>
      </c>
      <c r="B14965" s="3">
        <v>32.0</v>
      </c>
      <c r="C14965" s="3" t="s">
        <v>12673</v>
      </c>
      <c r="D14965" s="3">
        <v>59.0</v>
      </c>
      <c r="E14965" s="3" t="s">
        <v>12683</v>
      </c>
      <c r="F14965" s="3">
        <v>8.0</v>
      </c>
      <c r="G14965" s="3">
        <v>7.0</v>
      </c>
      <c r="H14965" s="3" t="s">
        <v>9576</v>
      </c>
      <c r="I14965" s="3" t="s">
        <v>9576</v>
      </c>
      <c r="J14965" s="3" t="s">
        <v>4475</v>
      </c>
      <c r="K14965" s="3" t="s">
        <v>24</v>
      </c>
      <c r="L14965" s="3">
        <v>24.0</v>
      </c>
      <c r="M14965" s="3" t="s">
        <v>30</v>
      </c>
      <c r="N14965" s="3" t="s">
        <v>735</v>
      </c>
      <c r="O14965" s="3" t="s">
        <v>1027</v>
      </c>
      <c r="P14965" s="4">
        <v>20033.0</v>
      </c>
      <c r="Q14965" s="3" t="s">
        <v>153</v>
      </c>
      <c r="S14965" s="3" t="s">
        <v>34</v>
      </c>
    </row>
    <row r="14966">
      <c r="A14966" s="2">
        <v>42318.714907407404</v>
      </c>
      <c r="B14966" s="3">
        <v>32.0</v>
      </c>
      <c r="C14966" s="3" t="s">
        <v>12673</v>
      </c>
      <c r="D14966" s="3">
        <v>59.0</v>
      </c>
      <c r="E14966" s="3" t="s">
        <v>12683</v>
      </c>
      <c r="F14966" s="3">
        <v>8.0</v>
      </c>
      <c r="G14966" s="3">
        <v>7.0</v>
      </c>
      <c r="H14966" s="3" t="s">
        <v>9576</v>
      </c>
      <c r="I14966" s="3" t="s">
        <v>9576</v>
      </c>
      <c r="J14966" s="3" t="s">
        <v>4475</v>
      </c>
      <c r="K14966" s="3" t="s">
        <v>24</v>
      </c>
      <c r="L14966" s="3">
        <v>25.0</v>
      </c>
      <c r="M14966" s="3" t="s">
        <v>25</v>
      </c>
      <c r="N14966" s="3" t="s">
        <v>13641</v>
      </c>
      <c r="O14966" s="3" t="s">
        <v>91</v>
      </c>
      <c r="P14966" s="4">
        <v>18173.0</v>
      </c>
      <c r="Q14966" s="3" t="s">
        <v>49</v>
      </c>
      <c r="S14966" s="3" t="s">
        <v>34</v>
      </c>
    </row>
    <row r="14967">
      <c r="A14967" s="2">
        <v>42318.714907407404</v>
      </c>
      <c r="B14967" s="3">
        <v>32.0</v>
      </c>
      <c r="C14967" s="3" t="s">
        <v>12673</v>
      </c>
      <c r="D14967" s="3">
        <v>59.0</v>
      </c>
      <c r="E14967" s="3" t="s">
        <v>12683</v>
      </c>
      <c r="F14967" s="3">
        <v>8.0</v>
      </c>
      <c r="G14967" s="3">
        <v>7.0</v>
      </c>
      <c r="H14967" s="3" t="s">
        <v>9576</v>
      </c>
      <c r="I14967" s="3" t="s">
        <v>9576</v>
      </c>
      <c r="J14967" s="3" t="s">
        <v>4475</v>
      </c>
      <c r="K14967" s="3" t="s">
        <v>24</v>
      </c>
      <c r="L14967" s="3">
        <v>26.0</v>
      </c>
      <c r="M14967" s="3" t="s">
        <v>30</v>
      </c>
      <c r="N14967" s="3" t="s">
        <v>2439</v>
      </c>
      <c r="O14967" s="3" t="s">
        <v>602</v>
      </c>
      <c r="P14967" s="4">
        <v>27172.0</v>
      </c>
      <c r="Q14967" s="3" t="s">
        <v>72</v>
      </c>
      <c r="S14967" s="3" t="s">
        <v>34</v>
      </c>
    </row>
    <row r="14968">
      <c r="A14968" s="2">
        <v>42318.714907407404</v>
      </c>
      <c r="B14968" s="3">
        <v>32.0</v>
      </c>
      <c r="C14968" s="3" t="s">
        <v>12673</v>
      </c>
      <c r="D14968" s="3">
        <v>59.0</v>
      </c>
      <c r="E14968" s="3" t="s">
        <v>12683</v>
      </c>
      <c r="F14968" s="3">
        <v>8.0</v>
      </c>
      <c r="G14968" s="3">
        <v>7.0</v>
      </c>
      <c r="H14968" s="3" t="s">
        <v>9576</v>
      </c>
      <c r="I14968" s="3" t="s">
        <v>9576</v>
      </c>
      <c r="J14968" s="3" t="s">
        <v>4475</v>
      </c>
      <c r="K14968" s="3" t="s">
        <v>24</v>
      </c>
      <c r="L14968" s="3">
        <v>27.0</v>
      </c>
      <c r="M14968" s="3" t="s">
        <v>25</v>
      </c>
      <c r="N14968" s="3" t="s">
        <v>7590</v>
      </c>
      <c r="O14968" s="3" t="s">
        <v>871</v>
      </c>
      <c r="P14968" s="4">
        <v>33313.0</v>
      </c>
      <c r="Q14968" s="3" t="s">
        <v>132</v>
      </c>
      <c r="S14968" s="3" t="s">
        <v>34</v>
      </c>
    </row>
    <row r="14969">
      <c r="A14969" s="2">
        <v>42318.714907407404</v>
      </c>
      <c r="B14969" s="3">
        <v>32.0</v>
      </c>
      <c r="C14969" s="3" t="s">
        <v>12673</v>
      </c>
      <c r="D14969" s="3">
        <v>59.0</v>
      </c>
      <c r="E14969" s="3" t="s">
        <v>12683</v>
      </c>
      <c r="F14969" s="3">
        <v>8.0</v>
      </c>
      <c r="G14969" s="3">
        <v>7.0</v>
      </c>
      <c r="H14969" s="3" t="s">
        <v>9576</v>
      </c>
      <c r="I14969" s="3" t="s">
        <v>9576</v>
      </c>
      <c r="J14969" s="3" t="s">
        <v>4475</v>
      </c>
      <c r="K14969" s="3" t="s">
        <v>24</v>
      </c>
      <c r="L14969" s="3">
        <v>28.0</v>
      </c>
      <c r="M14969" s="3" t="s">
        <v>30</v>
      </c>
      <c r="N14969" s="3" t="s">
        <v>13642</v>
      </c>
      <c r="O14969" s="3" t="s">
        <v>13643</v>
      </c>
      <c r="P14969" s="4">
        <v>27681.0</v>
      </c>
      <c r="Q14969" s="3" t="s">
        <v>110</v>
      </c>
      <c r="S14969" s="3" t="s">
        <v>34</v>
      </c>
    </row>
    <row r="14970">
      <c r="A14970" s="2">
        <v>42318.714907407404</v>
      </c>
      <c r="B14970" s="3">
        <v>32.0</v>
      </c>
      <c r="C14970" s="3" t="s">
        <v>12673</v>
      </c>
      <c r="D14970" s="3">
        <v>59.0</v>
      </c>
      <c r="E14970" s="3" t="s">
        <v>12683</v>
      </c>
      <c r="F14970" s="3">
        <v>8.0</v>
      </c>
      <c r="G14970" s="3">
        <v>7.0</v>
      </c>
      <c r="H14970" s="3" t="s">
        <v>9576</v>
      </c>
      <c r="I14970" s="3" t="s">
        <v>9576</v>
      </c>
      <c r="J14970" s="3" t="s">
        <v>4475</v>
      </c>
      <c r="K14970" s="3" t="s">
        <v>24</v>
      </c>
      <c r="L14970" s="3">
        <v>29.0</v>
      </c>
      <c r="M14970" s="3" t="s">
        <v>25</v>
      </c>
      <c r="N14970" s="3" t="s">
        <v>13644</v>
      </c>
      <c r="O14970" s="3" t="s">
        <v>1275</v>
      </c>
      <c r="P14970" s="4">
        <v>22245.0</v>
      </c>
      <c r="Q14970" s="3" t="s">
        <v>110</v>
      </c>
      <c r="S14970" s="3" t="s">
        <v>34</v>
      </c>
    </row>
    <row r="14971">
      <c r="A14971" s="2">
        <v>42318.714907407404</v>
      </c>
      <c r="B14971" s="3">
        <v>32.0</v>
      </c>
      <c r="C14971" s="3" t="s">
        <v>12673</v>
      </c>
      <c r="D14971" s="3">
        <v>59.0</v>
      </c>
      <c r="E14971" s="3" t="s">
        <v>12683</v>
      </c>
      <c r="F14971" s="3">
        <v>8.0</v>
      </c>
      <c r="G14971" s="3">
        <v>7.0</v>
      </c>
      <c r="H14971" s="3" t="s">
        <v>9576</v>
      </c>
      <c r="I14971" s="3" t="s">
        <v>9576</v>
      </c>
      <c r="J14971" s="3" t="s">
        <v>4475</v>
      </c>
      <c r="K14971" s="3" t="s">
        <v>24</v>
      </c>
      <c r="L14971" s="3">
        <v>30.0</v>
      </c>
      <c r="M14971" s="3" t="s">
        <v>30</v>
      </c>
      <c r="N14971" s="3" t="s">
        <v>13645</v>
      </c>
      <c r="O14971" s="3" t="s">
        <v>992</v>
      </c>
      <c r="P14971" s="4">
        <v>30389.0</v>
      </c>
      <c r="Q14971" s="3" t="s">
        <v>110</v>
      </c>
      <c r="S14971" s="3" t="s">
        <v>34</v>
      </c>
    </row>
    <row r="14972">
      <c r="A14972" s="2">
        <v>42318.714907407404</v>
      </c>
      <c r="B14972" s="3">
        <v>32.0</v>
      </c>
      <c r="C14972" s="3" t="s">
        <v>12673</v>
      </c>
      <c r="D14972" s="3">
        <v>59.0</v>
      </c>
      <c r="E14972" s="3" t="s">
        <v>12683</v>
      </c>
      <c r="F14972" s="3">
        <v>8.0</v>
      </c>
      <c r="G14972" s="3">
        <v>7.0</v>
      </c>
      <c r="H14972" s="3" t="s">
        <v>9576</v>
      </c>
      <c r="I14972" s="3" t="s">
        <v>9576</v>
      </c>
      <c r="J14972" s="3" t="s">
        <v>4475</v>
      </c>
      <c r="K14972" s="3" t="s">
        <v>24</v>
      </c>
      <c r="L14972" s="3">
        <v>31.0</v>
      </c>
      <c r="M14972" s="3" t="s">
        <v>25</v>
      </c>
      <c r="N14972" s="3" t="s">
        <v>7539</v>
      </c>
      <c r="O14972" s="3" t="s">
        <v>871</v>
      </c>
      <c r="P14972" s="4">
        <v>26360.0</v>
      </c>
      <c r="Q14972" s="3" t="s">
        <v>110</v>
      </c>
      <c r="S14972" s="3" t="s">
        <v>34</v>
      </c>
    </row>
    <row r="14973">
      <c r="A14973" s="2">
        <v>42318.714907407404</v>
      </c>
      <c r="B14973" s="3">
        <v>32.0</v>
      </c>
      <c r="C14973" s="3" t="s">
        <v>12673</v>
      </c>
      <c r="D14973" s="3">
        <v>59.0</v>
      </c>
      <c r="E14973" s="3" t="s">
        <v>12683</v>
      </c>
      <c r="F14973" s="3">
        <v>8.0</v>
      </c>
      <c r="G14973" s="3">
        <v>7.0</v>
      </c>
      <c r="H14973" s="3" t="s">
        <v>9576</v>
      </c>
      <c r="I14973" s="3" t="s">
        <v>9576</v>
      </c>
      <c r="J14973" s="3" t="s">
        <v>4475</v>
      </c>
      <c r="K14973" s="3" t="s">
        <v>24</v>
      </c>
      <c r="L14973" s="3">
        <v>32.0</v>
      </c>
      <c r="M14973" s="3" t="s">
        <v>30</v>
      </c>
      <c r="N14973" s="3" t="s">
        <v>447</v>
      </c>
      <c r="O14973" s="3" t="s">
        <v>102</v>
      </c>
      <c r="P14973" s="4">
        <v>20471.0</v>
      </c>
      <c r="Q14973" s="3" t="s">
        <v>40</v>
      </c>
      <c r="S14973" s="3" t="s">
        <v>34</v>
      </c>
    </row>
    <row r="14974">
      <c r="A14974" s="2">
        <v>42318.714907407404</v>
      </c>
      <c r="B14974" s="3">
        <v>32.0</v>
      </c>
      <c r="C14974" s="3" t="s">
        <v>12673</v>
      </c>
      <c r="D14974" s="3">
        <v>59.0</v>
      </c>
      <c r="E14974" s="3" t="s">
        <v>12683</v>
      </c>
      <c r="F14974" s="3">
        <v>8.0</v>
      </c>
      <c r="G14974" s="3">
        <v>7.0</v>
      </c>
      <c r="H14974" s="3" t="s">
        <v>9576</v>
      </c>
      <c r="I14974" s="3" t="s">
        <v>9576</v>
      </c>
      <c r="J14974" s="3" t="s">
        <v>4475</v>
      </c>
      <c r="K14974" s="3" t="s">
        <v>24</v>
      </c>
      <c r="L14974" s="3">
        <v>33.0</v>
      </c>
      <c r="M14974" s="3" t="s">
        <v>25</v>
      </c>
      <c r="N14974" s="3" t="s">
        <v>13646</v>
      </c>
      <c r="O14974" s="3" t="s">
        <v>119</v>
      </c>
      <c r="P14974" s="4">
        <v>22960.0</v>
      </c>
      <c r="Q14974" s="3" t="s">
        <v>79</v>
      </c>
      <c r="S14974" s="3" t="s">
        <v>34</v>
      </c>
    </row>
    <row r="14975">
      <c r="A14975" s="2">
        <v>42318.714907407404</v>
      </c>
      <c r="B14975" s="3">
        <v>32.0</v>
      </c>
      <c r="C14975" s="3" t="s">
        <v>12673</v>
      </c>
      <c r="D14975" s="3">
        <v>59.0</v>
      </c>
      <c r="E14975" s="3" t="s">
        <v>12683</v>
      </c>
      <c r="F14975" s="3">
        <v>8.0</v>
      </c>
      <c r="G14975" s="3">
        <v>7.0</v>
      </c>
      <c r="H14975" s="3" t="s">
        <v>9576</v>
      </c>
      <c r="I14975" s="3" t="s">
        <v>9576</v>
      </c>
      <c r="J14975" s="3" t="s">
        <v>4475</v>
      </c>
      <c r="K14975" s="3" t="s">
        <v>24</v>
      </c>
      <c r="L14975" s="3">
        <v>34.0</v>
      </c>
      <c r="M14975" s="3" t="s">
        <v>30</v>
      </c>
      <c r="N14975" s="3" t="s">
        <v>13647</v>
      </c>
      <c r="O14975" s="3" t="s">
        <v>1890</v>
      </c>
      <c r="P14975" s="4">
        <v>26142.0</v>
      </c>
      <c r="Q14975" s="3" t="s">
        <v>216</v>
      </c>
      <c r="S14975" s="3" t="s">
        <v>34</v>
      </c>
    </row>
    <row r="14976">
      <c r="A14976" s="2">
        <v>42318.714907407404</v>
      </c>
      <c r="B14976" s="3">
        <v>32.0</v>
      </c>
      <c r="C14976" s="3" t="s">
        <v>12673</v>
      </c>
      <c r="D14976" s="3">
        <v>59.0</v>
      </c>
      <c r="E14976" s="3" t="s">
        <v>12683</v>
      </c>
      <c r="F14976" s="3">
        <v>8.0</v>
      </c>
      <c r="G14976" s="3">
        <v>7.0</v>
      </c>
      <c r="H14976" s="3" t="s">
        <v>9576</v>
      </c>
      <c r="I14976" s="3" t="s">
        <v>9576</v>
      </c>
      <c r="J14976" s="3" t="s">
        <v>4475</v>
      </c>
      <c r="K14976" s="3" t="s">
        <v>24</v>
      </c>
      <c r="L14976" s="3">
        <v>35.0</v>
      </c>
      <c r="M14976" s="3" t="s">
        <v>25</v>
      </c>
      <c r="N14976" s="3" t="s">
        <v>13648</v>
      </c>
      <c r="O14976" s="3" t="s">
        <v>377</v>
      </c>
      <c r="P14976" s="4">
        <v>18813.0</v>
      </c>
      <c r="Q14976" s="3" t="s">
        <v>266</v>
      </c>
      <c r="S14976" s="3" t="s">
        <v>34</v>
      </c>
    </row>
    <row r="14977">
      <c r="A14977" s="2">
        <v>42318.714907407404</v>
      </c>
      <c r="B14977" s="3">
        <v>32.0</v>
      </c>
      <c r="C14977" s="3" t="s">
        <v>12673</v>
      </c>
      <c r="D14977" s="3">
        <v>59.0</v>
      </c>
      <c r="E14977" s="3" t="s">
        <v>12683</v>
      </c>
      <c r="F14977" s="3">
        <v>8.0</v>
      </c>
      <c r="G14977" s="3">
        <v>7.0</v>
      </c>
      <c r="H14977" s="3" t="s">
        <v>9576</v>
      </c>
      <c r="I14977" s="3" t="s">
        <v>9576</v>
      </c>
      <c r="J14977" s="3" t="s">
        <v>4475</v>
      </c>
      <c r="K14977" s="3" t="s">
        <v>24</v>
      </c>
      <c r="L14977" s="3">
        <v>36.0</v>
      </c>
      <c r="M14977" s="3" t="s">
        <v>30</v>
      </c>
      <c r="N14977" s="3" t="s">
        <v>13649</v>
      </c>
      <c r="O14977" s="3" t="s">
        <v>919</v>
      </c>
      <c r="P14977" s="4">
        <v>17667.0</v>
      </c>
      <c r="Q14977" s="3" t="s">
        <v>105</v>
      </c>
      <c r="S14977" s="3" t="s">
        <v>34</v>
      </c>
    </row>
    <row r="14978">
      <c r="A14978" s="2">
        <v>42318.714907407404</v>
      </c>
      <c r="B14978" s="3">
        <v>32.0</v>
      </c>
      <c r="C14978" s="3" t="s">
        <v>12673</v>
      </c>
      <c r="D14978" s="3">
        <v>59.0</v>
      </c>
      <c r="E14978" s="3" t="s">
        <v>12683</v>
      </c>
      <c r="F14978" s="3">
        <v>8.0</v>
      </c>
      <c r="G14978" s="3">
        <v>7.0</v>
      </c>
      <c r="H14978" s="3" t="s">
        <v>9576</v>
      </c>
      <c r="I14978" s="3" t="s">
        <v>9576</v>
      </c>
      <c r="J14978" s="3" t="s">
        <v>4475</v>
      </c>
      <c r="K14978" s="3" t="s">
        <v>24</v>
      </c>
      <c r="L14978" s="3">
        <v>37.0</v>
      </c>
      <c r="M14978" s="3" t="s">
        <v>25</v>
      </c>
      <c r="N14978" s="3" t="s">
        <v>3738</v>
      </c>
      <c r="O14978" s="3" t="s">
        <v>1311</v>
      </c>
      <c r="P14978" s="4">
        <v>29950.0</v>
      </c>
      <c r="Q14978" s="3" t="s">
        <v>132</v>
      </c>
      <c r="S14978" s="3" t="s">
        <v>34</v>
      </c>
    </row>
    <row r="14979">
      <c r="A14979" s="2">
        <v>42318.714907407404</v>
      </c>
      <c r="B14979" s="3">
        <v>32.0</v>
      </c>
      <c r="C14979" s="3" t="s">
        <v>12673</v>
      </c>
      <c r="D14979" s="3">
        <v>59.0</v>
      </c>
      <c r="E14979" s="3" t="s">
        <v>12683</v>
      </c>
      <c r="F14979" s="3">
        <v>8.0</v>
      </c>
      <c r="G14979" s="3">
        <v>7.0</v>
      </c>
      <c r="H14979" s="3" t="s">
        <v>9576</v>
      </c>
      <c r="I14979" s="3" t="s">
        <v>9576</v>
      </c>
      <c r="J14979" s="3" t="s">
        <v>4475</v>
      </c>
      <c r="K14979" s="3" t="s">
        <v>24</v>
      </c>
      <c r="L14979" s="3">
        <v>38.0</v>
      </c>
      <c r="M14979" s="3" t="s">
        <v>30</v>
      </c>
      <c r="N14979" s="3" t="s">
        <v>13650</v>
      </c>
      <c r="O14979" s="3" t="s">
        <v>225</v>
      </c>
      <c r="P14979" s="4">
        <v>13571.0</v>
      </c>
      <c r="Q14979" s="3" t="s">
        <v>86</v>
      </c>
      <c r="S14979" s="3" t="s">
        <v>34</v>
      </c>
    </row>
    <row r="14980">
      <c r="A14980" s="2">
        <v>42318.714907407404</v>
      </c>
      <c r="B14980" s="3">
        <v>32.0</v>
      </c>
      <c r="C14980" s="3" t="s">
        <v>12673</v>
      </c>
      <c r="D14980" s="3">
        <v>59.0</v>
      </c>
      <c r="E14980" s="3" t="s">
        <v>12683</v>
      </c>
      <c r="F14980" s="3">
        <v>8.0</v>
      </c>
      <c r="G14980" s="3">
        <v>7.0</v>
      </c>
      <c r="H14980" s="3" t="s">
        <v>9576</v>
      </c>
      <c r="I14980" s="3" t="s">
        <v>9576</v>
      </c>
      <c r="J14980" s="3" t="s">
        <v>4475</v>
      </c>
      <c r="K14980" s="3" t="s">
        <v>24</v>
      </c>
      <c r="L14980" s="3">
        <v>39.0</v>
      </c>
      <c r="M14980" s="3" t="s">
        <v>25</v>
      </c>
      <c r="N14980" s="3" t="s">
        <v>13651</v>
      </c>
      <c r="O14980" s="3" t="s">
        <v>967</v>
      </c>
      <c r="P14980" s="4">
        <v>21743.0</v>
      </c>
      <c r="Q14980" s="3" t="s">
        <v>60</v>
      </c>
      <c r="S14980" s="3" t="s">
        <v>34</v>
      </c>
    </row>
    <row r="14981">
      <c r="A14981" s="2">
        <v>42318.714907407404</v>
      </c>
      <c r="B14981" s="3">
        <v>32.0</v>
      </c>
      <c r="C14981" s="3" t="s">
        <v>12673</v>
      </c>
      <c r="D14981" s="3">
        <v>59.0</v>
      </c>
      <c r="E14981" s="3" t="s">
        <v>12683</v>
      </c>
      <c r="F14981" s="3">
        <v>8.0</v>
      </c>
      <c r="G14981" s="3">
        <v>7.0</v>
      </c>
      <c r="H14981" s="3" t="s">
        <v>9576</v>
      </c>
      <c r="I14981" s="3" t="s">
        <v>9576</v>
      </c>
      <c r="J14981" s="3" t="s">
        <v>4475</v>
      </c>
      <c r="K14981" s="3" t="s">
        <v>24</v>
      </c>
      <c r="L14981" s="3">
        <v>40.0</v>
      </c>
      <c r="M14981" s="3" t="s">
        <v>30</v>
      </c>
      <c r="N14981" s="3" t="s">
        <v>13652</v>
      </c>
      <c r="O14981" s="3" t="s">
        <v>602</v>
      </c>
      <c r="P14981" s="4">
        <v>22840.0</v>
      </c>
      <c r="Q14981" s="3" t="s">
        <v>72</v>
      </c>
      <c r="S14981" s="3" t="s">
        <v>34</v>
      </c>
    </row>
    <row r="14982">
      <c r="A14982" s="2">
        <v>42318.714907407404</v>
      </c>
      <c r="B14982" s="3">
        <v>32.0</v>
      </c>
      <c r="C14982" s="3" t="s">
        <v>12673</v>
      </c>
      <c r="D14982" s="3">
        <v>59.0</v>
      </c>
      <c r="E14982" s="3" t="s">
        <v>12683</v>
      </c>
      <c r="F14982" s="3">
        <v>8.0</v>
      </c>
      <c r="G14982" s="3">
        <v>7.0</v>
      </c>
      <c r="H14982" s="3" t="s">
        <v>9576</v>
      </c>
      <c r="I14982" s="3" t="s">
        <v>9576</v>
      </c>
      <c r="J14982" s="3" t="s">
        <v>4475</v>
      </c>
      <c r="K14982" s="3" t="s">
        <v>24</v>
      </c>
      <c r="L14982" s="3">
        <v>41.0</v>
      </c>
      <c r="M14982" s="3" t="s">
        <v>25</v>
      </c>
      <c r="N14982" s="3" t="s">
        <v>13653</v>
      </c>
      <c r="O14982" s="3" t="s">
        <v>454</v>
      </c>
      <c r="P14982" s="4">
        <v>24475.0</v>
      </c>
      <c r="Q14982" s="3" t="s">
        <v>72</v>
      </c>
      <c r="S14982" s="3" t="s">
        <v>34</v>
      </c>
    </row>
    <row r="14983">
      <c r="A14983" s="2">
        <v>42318.714907407404</v>
      </c>
      <c r="B14983" s="3">
        <v>32.0</v>
      </c>
      <c r="C14983" s="3" t="s">
        <v>12673</v>
      </c>
      <c r="D14983" s="3">
        <v>59.0</v>
      </c>
      <c r="E14983" s="3" t="s">
        <v>12683</v>
      </c>
      <c r="F14983" s="3">
        <v>8.0</v>
      </c>
      <c r="G14983" s="3">
        <v>7.0</v>
      </c>
      <c r="H14983" s="3" t="s">
        <v>9576</v>
      </c>
      <c r="I14983" s="3" t="s">
        <v>9576</v>
      </c>
      <c r="J14983" s="3" t="s">
        <v>4475</v>
      </c>
      <c r="K14983" s="3" t="s">
        <v>24</v>
      </c>
      <c r="L14983" s="3">
        <v>42.0</v>
      </c>
      <c r="M14983" s="3" t="s">
        <v>30</v>
      </c>
      <c r="N14983" s="3" t="s">
        <v>1847</v>
      </c>
      <c r="O14983" s="3" t="s">
        <v>121</v>
      </c>
      <c r="P14983" s="4">
        <v>25846.0</v>
      </c>
      <c r="Q14983" s="3" t="s">
        <v>380</v>
      </c>
      <c r="S14983" s="3" t="s">
        <v>34</v>
      </c>
    </row>
    <row r="14984">
      <c r="A14984" s="2">
        <v>42318.714907407404</v>
      </c>
      <c r="B14984" s="3">
        <v>32.0</v>
      </c>
      <c r="C14984" s="3" t="s">
        <v>12673</v>
      </c>
      <c r="D14984" s="3">
        <v>59.0</v>
      </c>
      <c r="E14984" s="3" t="s">
        <v>12683</v>
      </c>
      <c r="F14984" s="3">
        <v>8.0</v>
      </c>
      <c r="G14984" s="3">
        <v>7.0</v>
      </c>
      <c r="H14984" s="3" t="s">
        <v>9576</v>
      </c>
      <c r="I14984" s="3" t="s">
        <v>9576</v>
      </c>
      <c r="J14984" s="3" t="s">
        <v>4475</v>
      </c>
      <c r="K14984" s="3" t="s">
        <v>24</v>
      </c>
      <c r="L14984" s="3">
        <v>43.0</v>
      </c>
      <c r="M14984" s="3" t="s">
        <v>25</v>
      </c>
      <c r="N14984" s="3" t="s">
        <v>13654</v>
      </c>
      <c r="O14984" s="3" t="s">
        <v>1819</v>
      </c>
      <c r="P14984" s="4">
        <v>22915.0</v>
      </c>
      <c r="Q14984" s="3" t="s">
        <v>169</v>
      </c>
      <c r="S14984" s="3" t="s">
        <v>34</v>
      </c>
    </row>
    <row r="14985">
      <c r="A14985" s="2">
        <v>42318.714907407404</v>
      </c>
      <c r="B14985" s="3">
        <v>32.0</v>
      </c>
      <c r="C14985" s="3" t="s">
        <v>12673</v>
      </c>
      <c r="D14985" s="3">
        <v>59.0</v>
      </c>
      <c r="E14985" s="3" t="s">
        <v>12683</v>
      </c>
      <c r="F14985" s="3">
        <v>8.0</v>
      </c>
      <c r="G14985" s="3">
        <v>7.0</v>
      </c>
      <c r="H14985" s="3" t="s">
        <v>9576</v>
      </c>
      <c r="I14985" s="3" t="s">
        <v>9576</v>
      </c>
      <c r="J14985" s="3" t="s">
        <v>4475</v>
      </c>
      <c r="K14985" s="3" t="s">
        <v>24</v>
      </c>
      <c r="L14985" s="3">
        <v>44.0</v>
      </c>
      <c r="M14985" s="3" t="s">
        <v>30</v>
      </c>
      <c r="N14985" s="3" t="s">
        <v>13655</v>
      </c>
      <c r="O14985" s="3" t="s">
        <v>361</v>
      </c>
      <c r="P14985" s="4">
        <v>24069.0</v>
      </c>
      <c r="Q14985" s="3" t="s">
        <v>110</v>
      </c>
      <c r="S14985" s="3" t="s">
        <v>34</v>
      </c>
    </row>
    <row r="14986">
      <c r="A14986" s="2">
        <v>42318.714907407404</v>
      </c>
      <c r="B14986" s="3">
        <v>32.0</v>
      </c>
      <c r="C14986" s="3" t="s">
        <v>12673</v>
      </c>
      <c r="D14986" s="3">
        <v>59.0</v>
      </c>
      <c r="E14986" s="3" t="s">
        <v>12683</v>
      </c>
      <c r="F14986" s="3">
        <v>8.0</v>
      </c>
      <c r="G14986" s="3">
        <v>7.0</v>
      </c>
      <c r="H14986" s="3" t="s">
        <v>9576</v>
      </c>
      <c r="I14986" s="3" t="s">
        <v>9576</v>
      </c>
      <c r="J14986" s="3" t="s">
        <v>4475</v>
      </c>
      <c r="K14986" s="3" t="s">
        <v>24</v>
      </c>
      <c r="L14986" s="3">
        <v>45.0</v>
      </c>
      <c r="M14986" s="3" t="s">
        <v>25</v>
      </c>
      <c r="N14986" s="3" t="s">
        <v>13656</v>
      </c>
      <c r="O14986" s="3" t="s">
        <v>384</v>
      </c>
      <c r="P14986" s="4">
        <v>31073.0</v>
      </c>
      <c r="Q14986" s="3" t="s">
        <v>372</v>
      </c>
      <c r="S14986" s="3" t="s">
        <v>34</v>
      </c>
    </row>
    <row r="14987">
      <c r="A14987" s="2">
        <v>42318.714907407404</v>
      </c>
      <c r="B14987" s="3">
        <v>32.0</v>
      </c>
      <c r="C14987" s="3" t="s">
        <v>12673</v>
      </c>
      <c r="D14987" s="3">
        <v>59.0</v>
      </c>
      <c r="E14987" s="3" t="s">
        <v>12683</v>
      </c>
      <c r="F14987" s="3">
        <v>8.0</v>
      </c>
      <c r="G14987" s="3">
        <v>7.0</v>
      </c>
      <c r="H14987" s="3" t="s">
        <v>9576</v>
      </c>
      <c r="I14987" s="3" t="s">
        <v>9576</v>
      </c>
      <c r="J14987" s="3" t="s">
        <v>4475</v>
      </c>
      <c r="K14987" s="3" t="s">
        <v>24</v>
      </c>
      <c r="L14987" s="3">
        <v>46.0</v>
      </c>
      <c r="M14987" s="3" t="s">
        <v>30</v>
      </c>
      <c r="N14987" s="3" t="s">
        <v>13657</v>
      </c>
      <c r="O14987" s="3" t="s">
        <v>32</v>
      </c>
      <c r="P14987" s="4">
        <v>30213.0</v>
      </c>
      <c r="Q14987" s="3" t="s">
        <v>228</v>
      </c>
      <c r="S14987" s="3" t="s">
        <v>34</v>
      </c>
    </row>
    <row r="14988">
      <c r="A14988" s="2">
        <v>42318.714907407404</v>
      </c>
      <c r="B14988" s="3">
        <v>32.0</v>
      </c>
      <c r="C14988" s="3" t="s">
        <v>12673</v>
      </c>
      <c r="D14988" s="3">
        <v>59.0</v>
      </c>
      <c r="E14988" s="3" t="s">
        <v>12683</v>
      </c>
      <c r="F14988" s="3">
        <v>8.0</v>
      </c>
      <c r="G14988" s="3">
        <v>7.0</v>
      </c>
      <c r="H14988" s="3" t="s">
        <v>9576</v>
      </c>
      <c r="I14988" s="3" t="s">
        <v>9576</v>
      </c>
      <c r="J14988" s="3" t="s">
        <v>4475</v>
      </c>
      <c r="K14988" s="3" t="s">
        <v>24</v>
      </c>
      <c r="L14988" s="3">
        <v>47.0</v>
      </c>
      <c r="M14988" s="3" t="s">
        <v>25</v>
      </c>
      <c r="N14988" s="3" t="s">
        <v>13658</v>
      </c>
      <c r="O14988" s="3" t="s">
        <v>48</v>
      </c>
      <c r="P14988" s="4">
        <v>23377.0</v>
      </c>
      <c r="Q14988" s="3" t="s">
        <v>216</v>
      </c>
      <c r="S14988" s="3" t="s">
        <v>34</v>
      </c>
    </row>
    <row r="14989">
      <c r="A14989" s="2">
        <v>42318.714907407404</v>
      </c>
      <c r="B14989" s="3">
        <v>32.0</v>
      </c>
      <c r="C14989" s="3" t="s">
        <v>12673</v>
      </c>
      <c r="D14989" s="3">
        <v>59.0</v>
      </c>
      <c r="E14989" s="3" t="s">
        <v>12683</v>
      </c>
      <c r="F14989" s="3">
        <v>8.0</v>
      </c>
      <c r="G14989" s="3">
        <v>7.0</v>
      </c>
      <c r="H14989" s="3" t="s">
        <v>9576</v>
      </c>
      <c r="I14989" s="3" t="s">
        <v>9576</v>
      </c>
      <c r="J14989" s="3" t="s">
        <v>4475</v>
      </c>
      <c r="K14989" s="3" t="s">
        <v>24</v>
      </c>
      <c r="L14989" s="3">
        <v>48.0</v>
      </c>
      <c r="M14989" s="3" t="s">
        <v>30</v>
      </c>
      <c r="N14989" s="3" t="s">
        <v>7590</v>
      </c>
      <c r="O14989" s="3" t="s">
        <v>71</v>
      </c>
      <c r="P14989" s="4">
        <v>24136.0</v>
      </c>
      <c r="Q14989" s="3" t="s">
        <v>33</v>
      </c>
      <c r="S14989" s="3" t="s">
        <v>34</v>
      </c>
    </row>
    <row r="14990">
      <c r="A14990" s="2">
        <v>42318.714907407404</v>
      </c>
      <c r="B14990" s="3">
        <v>32.0</v>
      </c>
      <c r="C14990" s="3" t="s">
        <v>12673</v>
      </c>
      <c r="D14990" s="3">
        <v>59.0</v>
      </c>
      <c r="E14990" s="3" t="s">
        <v>12683</v>
      </c>
      <c r="F14990" s="3">
        <v>8.0</v>
      </c>
      <c r="G14990" s="3">
        <v>7.0</v>
      </c>
      <c r="H14990" s="3" t="s">
        <v>9576</v>
      </c>
      <c r="I14990" s="3" t="s">
        <v>9576</v>
      </c>
      <c r="J14990" s="3" t="s">
        <v>4475</v>
      </c>
      <c r="K14990" s="3" t="s">
        <v>24</v>
      </c>
      <c r="L14990" s="3">
        <v>49.0</v>
      </c>
      <c r="M14990" s="3" t="s">
        <v>25</v>
      </c>
      <c r="N14990" s="3" t="s">
        <v>13659</v>
      </c>
      <c r="O14990" s="3" t="s">
        <v>427</v>
      </c>
      <c r="P14990" s="4">
        <v>15897.0</v>
      </c>
      <c r="Q14990" s="3" t="s">
        <v>117</v>
      </c>
      <c r="S14990" s="3" t="s">
        <v>34</v>
      </c>
    </row>
    <row r="14991">
      <c r="A14991" s="2">
        <v>42318.714907407404</v>
      </c>
      <c r="B14991" s="3">
        <v>32.0</v>
      </c>
      <c r="C14991" s="3" t="s">
        <v>12673</v>
      </c>
      <c r="D14991" s="3">
        <v>59.0</v>
      </c>
      <c r="E14991" s="3" t="s">
        <v>12683</v>
      </c>
      <c r="F14991" s="3">
        <v>8.0</v>
      </c>
      <c r="G14991" s="3">
        <v>7.0</v>
      </c>
      <c r="H14991" s="3" t="s">
        <v>9576</v>
      </c>
      <c r="I14991" s="3" t="s">
        <v>9576</v>
      </c>
      <c r="J14991" s="3" t="s">
        <v>4475</v>
      </c>
      <c r="K14991" s="3" t="s">
        <v>24</v>
      </c>
      <c r="L14991" s="3">
        <v>50.0</v>
      </c>
      <c r="M14991" s="3" t="s">
        <v>30</v>
      </c>
      <c r="N14991" s="3" t="s">
        <v>5765</v>
      </c>
      <c r="O14991" s="3" t="s">
        <v>1227</v>
      </c>
      <c r="P14991" s="4">
        <v>31999.0</v>
      </c>
      <c r="Q14991" s="3" t="s">
        <v>228</v>
      </c>
      <c r="S14991" s="3" t="s">
        <v>34</v>
      </c>
    </row>
    <row r="14992">
      <c r="A14992" s="2">
        <v>42318.714907407404</v>
      </c>
      <c r="B14992" s="3">
        <v>32.0</v>
      </c>
      <c r="C14992" s="3" t="s">
        <v>12673</v>
      </c>
      <c r="D14992" s="3">
        <v>59.0</v>
      </c>
      <c r="E14992" s="3" t="s">
        <v>12683</v>
      </c>
      <c r="F14992" s="3">
        <v>8.0</v>
      </c>
      <c r="G14992" s="3">
        <v>7.0</v>
      </c>
      <c r="H14992" s="3" t="s">
        <v>9576</v>
      </c>
      <c r="I14992" s="3" t="s">
        <v>9576</v>
      </c>
      <c r="J14992" s="3" t="s">
        <v>4475</v>
      </c>
      <c r="K14992" s="3" t="s">
        <v>24</v>
      </c>
      <c r="L14992" s="3">
        <v>51.0</v>
      </c>
      <c r="M14992" s="3" t="s">
        <v>25</v>
      </c>
      <c r="N14992" s="3" t="s">
        <v>13660</v>
      </c>
      <c r="O14992" s="3" t="s">
        <v>251</v>
      </c>
      <c r="P14992" s="4">
        <v>25441.0</v>
      </c>
      <c r="Q14992" s="3" t="s">
        <v>216</v>
      </c>
      <c r="S14992" s="3" t="s">
        <v>34</v>
      </c>
    </row>
    <row r="14993">
      <c r="A14993" s="2">
        <v>42318.714907407404</v>
      </c>
      <c r="B14993" s="3">
        <v>32.0</v>
      </c>
      <c r="C14993" s="3" t="s">
        <v>12673</v>
      </c>
      <c r="D14993" s="3">
        <v>59.0</v>
      </c>
      <c r="E14993" s="3" t="s">
        <v>12683</v>
      </c>
      <c r="F14993" s="3">
        <v>8.0</v>
      </c>
      <c r="G14993" s="3">
        <v>7.0</v>
      </c>
      <c r="H14993" s="3" t="s">
        <v>9576</v>
      </c>
      <c r="I14993" s="3" t="s">
        <v>9576</v>
      </c>
      <c r="J14993" s="3" t="s">
        <v>4475</v>
      </c>
      <c r="K14993" s="3" t="s">
        <v>24</v>
      </c>
      <c r="L14993" s="3">
        <v>52.0</v>
      </c>
      <c r="M14993" s="3" t="s">
        <v>30</v>
      </c>
      <c r="N14993" s="3" t="s">
        <v>13661</v>
      </c>
      <c r="O14993" s="3" t="s">
        <v>1227</v>
      </c>
      <c r="P14993" s="4">
        <v>30132.0</v>
      </c>
      <c r="Q14993" s="3" t="s">
        <v>132</v>
      </c>
      <c r="S14993" s="3" t="s">
        <v>34</v>
      </c>
    </row>
    <row r="14994">
      <c r="A14994" s="2">
        <v>42318.714907407404</v>
      </c>
      <c r="B14994" s="3">
        <v>32.0</v>
      </c>
      <c r="C14994" s="3" t="s">
        <v>12673</v>
      </c>
      <c r="D14994" s="3">
        <v>59.0</v>
      </c>
      <c r="E14994" s="3" t="s">
        <v>12683</v>
      </c>
      <c r="F14994" s="3">
        <v>8.0</v>
      </c>
      <c r="G14994" s="3">
        <v>7.0</v>
      </c>
      <c r="H14994" s="3" t="s">
        <v>9576</v>
      </c>
      <c r="I14994" s="3" t="s">
        <v>9576</v>
      </c>
      <c r="J14994" s="3" t="s">
        <v>4475</v>
      </c>
      <c r="K14994" s="3" t="s">
        <v>24</v>
      </c>
      <c r="L14994" s="3">
        <v>53.0</v>
      </c>
      <c r="M14994" s="3" t="s">
        <v>25</v>
      </c>
      <c r="N14994" s="3" t="s">
        <v>13662</v>
      </c>
      <c r="O14994" s="3" t="s">
        <v>180</v>
      </c>
      <c r="P14994" s="4">
        <v>20194.0</v>
      </c>
      <c r="Q14994" s="3" t="s">
        <v>169</v>
      </c>
      <c r="S14994" s="3" t="s">
        <v>34</v>
      </c>
    </row>
    <row r="14995">
      <c r="A14995" s="2">
        <v>42318.714907407404</v>
      </c>
      <c r="B14995" s="3">
        <v>32.0</v>
      </c>
      <c r="C14995" s="3" t="s">
        <v>12673</v>
      </c>
      <c r="D14995" s="3">
        <v>59.0</v>
      </c>
      <c r="E14995" s="3" t="s">
        <v>12683</v>
      </c>
      <c r="F14995" s="3">
        <v>8.0</v>
      </c>
      <c r="G14995" s="3">
        <v>7.0</v>
      </c>
      <c r="H14995" s="3" t="s">
        <v>9576</v>
      </c>
      <c r="I14995" s="3" t="s">
        <v>9576</v>
      </c>
      <c r="J14995" s="3" t="s">
        <v>4475</v>
      </c>
      <c r="K14995" s="3" t="s">
        <v>24</v>
      </c>
      <c r="L14995" s="3">
        <v>54.0</v>
      </c>
      <c r="M14995" s="3" t="s">
        <v>30</v>
      </c>
      <c r="N14995" s="3" t="s">
        <v>13663</v>
      </c>
      <c r="O14995" s="3" t="s">
        <v>364</v>
      </c>
      <c r="P14995" s="4">
        <v>30607.0</v>
      </c>
      <c r="Q14995" s="3" t="s">
        <v>132</v>
      </c>
      <c r="S14995" s="3" t="s">
        <v>34</v>
      </c>
    </row>
    <row r="14996">
      <c r="A14996" s="2">
        <v>42318.714907407404</v>
      </c>
      <c r="B14996" s="3">
        <v>32.0</v>
      </c>
      <c r="C14996" s="3" t="s">
        <v>12673</v>
      </c>
      <c r="D14996" s="3">
        <v>59.0</v>
      </c>
      <c r="E14996" s="3" t="s">
        <v>12683</v>
      </c>
      <c r="F14996" s="3">
        <v>8.0</v>
      </c>
      <c r="G14996" s="3">
        <v>7.0</v>
      </c>
      <c r="H14996" s="3" t="s">
        <v>9576</v>
      </c>
      <c r="I14996" s="3" t="s">
        <v>9576</v>
      </c>
      <c r="J14996" s="3" t="s">
        <v>4475</v>
      </c>
      <c r="K14996" s="3" t="s">
        <v>24</v>
      </c>
      <c r="L14996" s="3">
        <v>55.0</v>
      </c>
      <c r="M14996" s="3" t="s">
        <v>25</v>
      </c>
      <c r="N14996" s="3" t="s">
        <v>13664</v>
      </c>
      <c r="O14996" s="3" t="s">
        <v>69</v>
      </c>
      <c r="P14996" s="4">
        <v>21218.0</v>
      </c>
      <c r="Q14996" s="3" t="s">
        <v>1205</v>
      </c>
      <c r="S14996" s="3" t="s">
        <v>34</v>
      </c>
    </row>
    <row r="14997">
      <c r="A14997" s="2">
        <v>42318.714907407404</v>
      </c>
      <c r="B14997" s="3">
        <v>32.0</v>
      </c>
      <c r="C14997" s="3" t="s">
        <v>12673</v>
      </c>
      <c r="D14997" s="3">
        <v>59.0</v>
      </c>
      <c r="E14997" s="3" t="s">
        <v>12683</v>
      </c>
      <c r="F14997" s="3">
        <v>8.0</v>
      </c>
      <c r="G14997" s="3">
        <v>7.0</v>
      </c>
      <c r="H14997" s="3" t="s">
        <v>9576</v>
      </c>
      <c r="I14997" s="3" t="s">
        <v>9576</v>
      </c>
      <c r="J14997" s="3" t="s">
        <v>4475</v>
      </c>
      <c r="K14997" s="3" t="s">
        <v>24</v>
      </c>
      <c r="L14997" s="3">
        <v>56.0</v>
      </c>
      <c r="M14997" s="3" t="s">
        <v>30</v>
      </c>
      <c r="N14997" s="3" t="s">
        <v>3738</v>
      </c>
      <c r="O14997" s="3" t="s">
        <v>2092</v>
      </c>
      <c r="P14997" s="4">
        <v>21187.0</v>
      </c>
      <c r="Q14997" s="3" t="s">
        <v>40</v>
      </c>
      <c r="S14997" s="3" t="s">
        <v>34</v>
      </c>
    </row>
    <row r="14998">
      <c r="A14998" s="2">
        <v>42318.714907407404</v>
      </c>
      <c r="B14998" s="3">
        <v>32.0</v>
      </c>
      <c r="C14998" s="3" t="s">
        <v>12673</v>
      </c>
      <c r="D14998" s="3">
        <v>59.0</v>
      </c>
      <c r="E14998" s="3" t="s">
        <v>12683</v>
      </c>
      <c r="F14998" s="3">
        <v>8.0</v>
      </c>
      <c r="G14998" s="3">
        <v>7.0</v>
      </c>
      <c r="H14998" s="3" t="s">
        <v>9576</v>
      </c>
      <c r="I14998" s="3" t="s">
        <v>9576</v>
      </c>
      <c r="J14998" s="3" t="s">
        <v>4475</v>
      </c>
      <c r="K14998" s="3" t="s">
        <v>24</v>
      </c>
      <c r="L14998" s="3">
        <v>57.0</v>
      </c>
      <c r="M14998" s="3" t="s">
        <v>25</v>
      </c>
      <c r="N14998" s="3" t="s">
        <v>13665</v>
      </c>
      <c r="O14998" s="3" t="s">
        <v>237</v>
      </c>
      <c r="P14998" s="4">
        <v>17759.0</v>
      </c>
      <c r="Q14998" s="3" t="s">
        <v>49</v>
      </c>
      <c r="S14998" s="3" t="s">
        <v>34</v>
      </c>
    </row>
    <row r="14999">
      <c r="A14999" s="2">
        <v>42318.714907407404</v>
      </c>
      <c r="B14999" s="3">
        <v>32.0</v>
      </c>
      <c r="C14999" s="3" t="s">
        <v>12673</v>
      </c>
      <c r="D14999" s="3">
        <v>59.0</v>
      </c>
      <c r="E14999" s="3" t="s">
        <v>12683</v>
      </c>
      <c r="F14999" s="3">
        <v>8.0</v>
      </c>
      <c r="G14999" s="3">
        <v>7.0</v>
      </c>
      <c r="H14999" s="3" t="s">
        <v>9576</v>
      </c>
      <c r="I14999" s="3" t="s">
        <v>9576</v>
      </c>
      <c r="J14999" s="3" t="s">
        <v>4475</v>
      </c>
      <c r="K14999" s="3" t="s">
        <v>24</v>
      </c>
      <c r="L14999" s="3">
        <v>58.0</v>
      </c>
      <c r="M14999" s="3" t="s">
        <v>30</v>
      </c>
      <c r="N14999" s="3" t="s">
        <v>13666</v>
      </c>
      <c r="O14999" s="3" t="s">
        <v>3499</v>
      </c>
      <c r="P14999" s="4">
        <v>18301.0</v>
      </c>
      <c r="Q14999" s="3" t="s">
        <v>105</v>
      </c>
      <c r="S14999" s="3" t="s">
        <v>34</v>
      </c>
    </row>
    <row r="15000">
      <c r="A15000" s="2">
        <v>42318.714907407404</v>
      </c>
      <c r="B15000" s="3">
        <v>32.0</v>
      </c>
      <c r="C15000" s="3" t="s">
        <v>12673</v>
      </c>
      <c r="D15000" s="3">
        <v>59.0</v>
      </c>
      <c r="E15000" s="3" t="s">
        <v>12683</v>
      </c>
      <c r="F15000" s="3">
        <v>8.0</v>
      </c>
      <c r="G15000" s="3">
        <v>7.0</v>
      </c>
      <c r="H15000" s="3" t="s">
        <v>9576</v>
      </c>
      <c r="I15000" s="3" t="s">
        <v>9576</v>
      </c>
      <c r="J15000" s="3" t="s">
        <v>4475</v>
      </c>
      <c r="K15000" s="3" t="s">
        <v>24</v>
      </c>
      <c r="L15000" s="3">
        <v>59.0</v>
      </c>
      <c r="M15000" s="3" t="s">
        <v>25</v>
      </c>
      <c r="N15000" s="3" t="s">
        <v>13667</v>
      </c>
      <c r="O15000" s="3" t="s">
        <v>218</v>
      </c>
      <c r="P15000" s="4">
        <v>13761.0</v>
      </c>
      <c r="Q15000" s="3" t="s">
        <v>113</v>
      </c>
      <c r="S15000" s="3" t="s">
        <v>34</v>
      </c>
    </row>
    <row r="15001">
      <c r="A15001" s="2">
        <v>42318.714907407404</v>
      </c>
      <c r="B15001" s="3">
        <v>32.0</v>
      </c>
      <c r="C15001" s="3" t="s">
        <v>12673</v>
      </c>
      <c r="D15001" s="3">
        <v>59.0</v>
      </c>
      <c r="E15001" s="3" t="s">
        <v>12683</v>
      </c>
      <c r="F15001" s="3">
        <v>8.0</v>
      </c>
      <c r="G15001" s="3">
        <v>7.0</v>
      </c>
      <c r="H15001" s="3" t="s">
        <v>9576</v>
      </c>
      <c r="I15001" s="3" t="s">
        <v>9576</v>
      </c>
      <c r="J15001" s="3" t="s">
        <v>4475</v>
      </c>
      <c r="K15001" s="3" t="s">
        <v>24</v>
      </c>
      <c r="L15001" s="3">
        <v>60.0</v>
      </c>
      <c r="M15001" s="3" t="s">
        <v>30</v>
      </c>
      <c r="N15001" s="3" t="s">
        <v>3118</v>
      </c>
      <c r="O15001" s="3" t="s">
        <v>215</v>
      </c>
      <c r="P15001" s="4">
        <v>25067.0</v>
      </c>
      <c r="Q15001" s="3" t="s">
        <v>132</v>
      </c>
      <c r="S15001" s="3" t="s">
        <v>34</v>
      </c>
    </row>
    <row r="15002">
      <c r="A15002" s="2">
        <v>42318.714907407404</v>
      </c>
      <c r="B15002" s="3">
        <v>32.0</v>
      </c>
      <c r="C15002" s="3" t="s">
        <v>12673</v>
      </c>
      <c r="D15002" s="3">
        <v>59.0</v>
      </c>
      <c r="E15002" s="3" t="s">
        <v>12683</v>
      </c>
      <c r="F15002" s="3">
        <v>8.0</v>
      </c>
      <c r="G15002" s="3">
        <v>7.0</v>
      </c>
      <c r="H15002" s="3" t="s">
        <v>9576</v>
      </c>
      <c r="I15002" s="3" t="s">
        <v>9576</v>
      </c>
      <c r="J15002" s="3" t="s">
        <v>4475</v>
      </c>
      <c r="K15002" s="3" t="s">
        <v>24</v>
      </c>
      <c r="L15002" s="3">
        <v>61.0</v>
      </c>
      <c r="M15002" s="3" t="s">
        <v>25</v>
      </c>
      <c r="N15002" s="3" t="s">
        <v>13668</v>
      </c>
      <c r="O15002" s="3" t="s">
        <v>1037</v>
      </c>
      <c r="P15002" s="4">
        <v>17605.0</v>
      </c>
      <c r="Q15002" s="3" t="s">
        <v>49</v>
      </c>
      <c r="S15002" s="3" t="s">
        <v>34</v>
      </c>
    </row>
    <row r="15003">
      <c r="A15003" s="2">
        <v>42318.714907407404</v>
      </c>
      <c r="B15003" s="3">
        <v>32.0</v>
      </c>
      <c r="C15003" s="3" t="s">
        <v>12673</v>
      </c>
      <c r="D15003" s="3">
        <v>59.0</v>
      </c>
      <c r="E15003" s="3" t="s">
        <v>12683</v>
      </c>
      <c r="F15003" s="3">
        <v>8.0</v>
      </c>
      <c r="G15003" s="3">
        <v>7.0</v>
      </c>
      <c r="H15003" s="3" t="s">
        <v>9576</v>
      </c>
      <c r="I15003" s="3" t="s">
        <v>9576</v>
      </c>
      <c r="J15003" s="3" t="s">
        <v>4475</v>
      </c>
      <c r="K15003" s="3" t="s">
        <v>24</v>
      </c>
      <c r="L15003" s="3">
        <v>62.0</v>
      </c>
      <c r="M15003" s="3" t="s">
        <v>30</v>
      </c>
      <c r="N15003" s="3" t="s">
        <v>3149</v>
      </c>
      <c r="O15003" s="3" t="s">
        <v>193</v>
      </c>
      <c r="P15003" s="4">
        <v>18281.0</v>
      </c>
      <c r="Q15003" s="3" t="s">
        <v>105</v>
      </c>
      <c r="S15003" s="3" t="s">
        <v>34</v>
      </c>
    </row>
    <row r="15004">
      <c r="A15004" s="2">
        <v>42318.714907407404</v>
      </c>
      <c r="B15004" s="3">
        <v>32.0</v>
      </c>
      <c r="C15004" s="3" t="s">
        <v>12673</v>
      </c>
      <c r="D15004" s="3">
        <v>59.0</v>
      </c>
      <c r="E15004" s="3" t="s">
        <v>12683</v>
      </c>
      <c r="F15004" s="3">
        <v>8.0</v>
      </c>
      <c r="G15004" s="3">
        <v>7.0</v>
      </c>
      <c r="H15004" s="3" t="s">
        <v>9576</v>
      </c>
      <c r="I15004" s="3" t="s">
        <v>9576</v>
      </c>
      <c r="J15004" s="3" t="s">
        <v>4475</v>
      </c>
      <c r="K15004" s="3" t="s">
        <v>24</v>
      </c>
      <c r="L15004" s="3">
        <v>63.0</v>
      </c>
      <c r="M15004" s="3" t="s">
        <v>25</v>
      </c>
      <c r="N15004" s="3" t="s">
        <v>11018</v>
      </c>
      <c r="O15004" s="3" t="s">
        <v>227</v>
      </c>
      <c r="P15004" s="4">
        <v>31166.0</v>
      </c>
      <c r="Q15004" s="3" t="s">
        <v>132</v>
      </c>
      <c r="S15004" s="3" t="s">
        <v>34</v>
      </c>
    </row>
    <row r="15005">
      <c r="A15005" s="2">
        <v>42318.714907407404</v>
      </c>
      <c r="B15005" s="3">
        <v>32.0</v>
      </c>
      <c r="C15005" s="3" t="s">
        <v>12673</v>
      </c>
      <c r="D15005" s="3">
        <v>59.0</v>
      </c>
      <c r="E15005" s="3" t="s">
        <v>12683</v>
      </c>
      <c r="F15005" s="3">
        <v>8.0</v>
      </c>
      <c r="G15005" s="3">
        <v>7.0</v>
      </c>
      <c r="H15005" s="3" t="s">
        <v>9576</v>
      </c>
      <c r="I15005" s="3" t="s">
        <v>9576</v>
      </c>
      <c r="J15005" s="3" t="s">
        <v>4475</v>
      </c>
      <c r="K15005" s="3" t="s">
        <v>24</v>
      </c>
      <c r="L15005" s="3">
        <v>64.0</v>
      </c>
      <c r="M15005" s="3" t="s">
        <v>30</v>
      </c>
      <c r="N15005" s="3" t="s">
        <v>13669</v>
      </c>
      <c r="O15005" s="3" t="s">
        <v>694</v>
      </c>
      <c r="P15005" s="4">
        <v>25561.0</v>
      </c>
      <c r="Q15005" s="3" t="s">
        <v>216</v>
      </c>
      <c r="S15005" s="3" t="s">
        <v>34</v>
      </c>
    </row>
    <row r="15006">
      <c r="A15006" s="2">
        <v>42318.714907407404</v>
      </c>
      <c r="B15006" s="3">
        <v>32.0</v>
      </c>
      <c r="C15006" s="3" t="s">
        <v>12673</v>
      </c>
      <c r="D15006" s="3">
        <v>59.0</v>
      </c>
      <c r="E15006" s="3" t="s">
        <v>12683</v>
      </c>
      <c r="F15006" s="3">
        <v>8.0</v>
      </c>
      <c r="G15006" s="3">
        <v>7.0</v>
      </c>
      <c r="H15006" s="3" t="s">
        <v>9576</v>
      </c>
      <c r="I15006" s="3" t="s">
        <v>9576</v>
      </c>
      <c r="J15006" s="3" t="s">
        <v>4475</v>
      </c>
      <c r="K15006" s="3" t="s">
        <v>24</v>
      </c>
      <c r="L15006" s="3">
        <v>65.0</v>
      </c>
      <c r="M15006" s="3" t="s">
        <v>25</v>
      </c>
      <c r="N15006" s="3" t="s">
        <v>7590</v>
      </c>
      <c r="O15006" s="3" t="s">
        <v>319</v>
      </c>
      <c r="P15006" s="4">
        <v>34735.0</v>
      </c>
      <c r="Q15006" s="3" t="s">
        <v>191</v>
      </c>
      <c r="S15006" s="3" t="s">
        <v>34</v>
      </c>
    </row>
    <row r="15007">
      <c r="A15007" s="2">
        <v>42318.714907407404</v>
      </c>
      <c r="B15007" s="3">
        <v>32.0</v>
      </c>
      <c r="C15007" s="3" t="s">
        <v>12673</v>
      </c>
      <c r="D15007" s="3">
        <v>59.0</v>
      </c>
      <c r="E15007" s="3" t="s">
        <v>12683</v>
      </c>
      <c r="F15007" s="3">
        <v>8.0</v>
      </c>
      <c r="G15007" s="3">
        <v>7.0</v>
      </c>
      <c r="H15007" s="3" t="s">
        <v>9576</v>
      </c>
      <c r="I15007" s="3" t="s">
        <v>9576</v>
      </c>
      <c r="J15007" s="3" t="s">
        <v>4475</v>
      </c>
      <c r="K15007" s="3" t="s">
        <v>24</v>
      </c>
      <c r="L15007" s="3">
        <v>66.0</v>
      </c>
      <c r="M15007" s="3" t="s">
        <v>30</v>
      </c>
      <c r="N15007" s="3" t="s">
        <v>13670</v>
      </c>
      <c r="O15007" s="3" t="s">
        <v>163</v>
      </c>
      <c r="P15007" s="4">
        <v>28105.0</v>
      </c>
      <c r="Q15007" s="3" t="s">
        <v>40</v>
      </c>
      <c r="S15007" s="3" t="s">
        <v>34</v>
      </c>
    </row>
    <row r="15008">
      <c r="A15008" s="2">
        <v>42318.714907407404</v>
      </c>
      <c r="B15008" s="3">
        <v>32.0</v>
      </c>
      <c r="C15008" s="3" t="s">
        <v>12673</v>
      </c>
      <c r="D15008" s="3">
        <v>59.0</v>
      </c>
      <c r="E15008" s="3" t="s">
        <v>12683</v>
      </c>
      <c r="F15008" s="3">
        <v>8.0</v>
      </c>
      <c r="G15008" s="3">
        <v>7.0</v>
      </c>
      <c r="H15008" s="3" t="s">
        <v>9576</v>
      </c>
      <c r="I15008" s="3" t="s">
        <v>9576</v>
      </c>
      <c r="J15008" s="3" t="s">
        <v>4475</v>
      </c>
      <c r="K15008" s="3" t="s">
        <v>24</v>
      </c>
      <c r="L15008" s="3">
        <v>67.0</v>
      </c>
      <c r="M15008" s="3" t="s">
        <v>25</v>
      </c>
      <c r="N15008" s="3" t="s">
        <v>13671</v>
      </c>
      <c r="O15008" s="3" t="s">
        <v>319</v>
      </c>
      <c r="P15008" s="4">
        <v>31176.0</v>
      </c>
      <c r="Q15008" s="3" t="s">
        <v>216</v>
      </c>
      <c r="S15008" s="3" t="s">
        <v>34</v>
      </c>
    </row>
    <row r="15009">
      <c r="A15009" s="2">
        <v>42318.714907407404</v>
      </c>
      <c r="B15009" s="3">
        <v>32.0</v>
      </c>
      <c r="C15009" s="3" t="s">
        <v>12673</v>
      </c>
      <c r="D15009" s="3">
        <v>59.0</v>
      </c>
      <c r="E15009" s="3" t="s">
        <v>12683</v>
      </c>
      <c r="F15009" s="3">
        <v>8.0</v>
      </c>
      <c r="G15009" s="3">
        <v>7.0</v>
      </c>
      <c r="H15009" s="3" t="s">
        <v>9576</v>
      </c>
      <c r="I15009" s="3" t="s">
        <v>9576</v>
      </c>
      <c r="J15009" s="3" t="s">
        <v>4475</v>
      </c>
      <c r="K15009" s="3" t="s">
        <v>24</v>
      </c>
      <c r="L15009" s="3">
        <v>68.0</v>
      </c>
      <c r="M15009" s="3" t="s">
        <v>30</v>
      </c>
      <c r="N15009" s="3" t="s">
        <v>13672</v>
      </c>
      <c r="O15009" s="3" t="s">
        <v>878</v>
      </c>
      <c r="P15009" s="4">
        <v>21281.0</v>
      </c>
      <c r="Q15009" s="3" t="s">
        <v>105</v>
      </c>
      <c r="S15009" s="3" t="s">
        <v>34</v>
      </c>
    </row>
    <row r="15010">
      <c r="A15010" s="2">
        <v>42318.714907407404</v>
      </c>
      <c r="B15010" s="3">
        <v>32.0</v>
      </c>
      <c r="C15010" s="3" t="s">
        <v>12673</v>
      </c>
      <c r="D15010" s="3">
        <v>59.0</v>
      </c>
      <c r="E15010" s="3" t="s">
        <v>12683</v>
      </c>
      <c r="F15010" s="3">
        <v>8.0</v>
      </c>
      <c r="G15010" s="3">
        <v>7.0</v>
      </c>
      <c r="H15010" s="3" t="s">
        <v>9576</v>
      </c>
      <c r="I15010" s="3" t="s">
        <v>9576</v>
      </c>
      <c r="J15010" s="3" t="s">
        <v>4475</v>
      </c>
      <c r="K15010" s="3" t="s">
        <v>24</v>
      </c>
      <c r="L15010" s="3">
        <v>69.0</v>
      </c>
      <c r="M15010" s="3" t="s">
        <v>25</v>
      </c>
      <c r="N15010" s="3" t="s">
        <v>13673</v>
      </c>
      <c r="O15010" s="3" t="s">
        <v>319</v>
      </c>
      <c r="P15010" s="4">
        <v>31912.0</v>
      </c>
      <c r="Q15010" s="3" t="s">
        <v>75</v>
      </c>
      <c r="S15010" s="3" t="s">
        <v>34</v>
      </c>
    </row>
    <row r="15011">
      <c r="A15011" s="2">
        <v>42318.714907407404</v>
      </c>
      <c r="B15011" s="3">
        <v>32.0</v>
      </c>
      <c r="C15011" s="3" t="s">
        <v>12673</v>
      </c>
      <c r="D15011" s="3">
        <v>59.0</v>
      </c>
      <c r="E15011" s="3" t="s">
        <v>12683</v>
      </c>
      <c r="F15011" s="3">
        <v>8.0</v>
      </c>
      <c r="G15011" s="3">
        <v>7.0</v>
      </c>
      <c r="H15011" s="3" t="s">
        <v>9576</v>
      </c>
      <c r="I15011" s="3" t="s">
        <v>9576</v>
      </c>
      <c r="J15011" s="3" t="s">
        <v>4475</v>
      </c>
      <c r="K15011" s="3" t="s">
        <v>24</v>
      </c>
      <c r="L15011" s="3">
        <v>70.0</v>
      </c>
      <c r="M15011" s="3" t="s">
        <v>30</v>
      </c>
      <c r="N15011" s="3" t="s">
        <v>13674</v>
      </c>
      <c r="O15011" s="3" t="s">
        <v>93</v>
      </c>
      <c r="P15011" s="4">
        <v>18682.0</v>
      </c>
      <c r="Q15011" s="3" t="s">
        <v>49</v>
      </c>
      <c r="S15011" s="3" t="s">
        <v>34</v>
      </c>
    </row>
    <row r="15012">
      <c r="A15012" s="2">
        <v>42318.714907407404</v>
      </c>
      <c r="B15012" s="3">
        <v>32.0</v>
      </c>
      <c r="C15012" s="3" t="s">
        <v>12673</v>
      </c>
      <c r="D15012" s="3">
        <v>59.0</v>
      </c>
      <c r="E15012" s="3" t="s">
        <v>12683</v>
      </c>
      <c r="F15012" s="3">
        <v>8.0</v>
      </c>
      <c r="G15012" s="3">
        <v>7.0</v>
      </c>
      <c r="H15012" s="3" t="s">
        <v>9576</v>
      </c>
      <c r="I15012" s="3" t="s">
        <v>9576</v>
      </c>
      <c r="J15012" s="3" t="s">
        <v>4475</v>
      </c>
      <c r="K15012" s="3" t="s">
        <v>24</v>
      </c>
      <c r="L15012" s="3">
        <v>71.0</v>
      </c>
      <c r="M15012" s="3" t="s">
        <v>25</v>
      </c>
      <c r="N15012" s="3" t="s">
        <v>13675</v>
      </c>
      <c r="O15012" s="3" t="s">
        <v>54</v>
      </c>
      <c r="P15012" s="4">
        <v>26854.0</v>
      </c>
      <c r="Q15012" s="3" t="s">
        <v>169</v>
      </c>
      <c r="S15012" s="3" t="s">
        <v>34</v>
      </c>
    </row>
    <row r="15013">
      <c r="A15013" s="2">
        <v>42318.714907407404</v>
      </c>
      <c r="B15013" s="3">
        <v>32.0</v>
      </c>
      <c r="C15013" s="3" t="s">
        <v>12673</v>
      </c>
      <c r="D15013" s="3">
        <v>59.0</v>
      </c>
      <c r="E15013" s="3" t="s">
        <v>12683</v>
      </c>
      <c r="F15013" s="3">
        <v>8.0</v>
      </c>
      <c r="G15013" s="3">
        <v>7.0</v>
      </c>
      <c r="H15013" s="3" t="s">
        <v>9576</v>
      </c>
      <c r="I15013" s="3" t="s">
        <v>9576</v>
      </c>
      <c r="J15013" s="3" t="s">
        <v>4475</v>
      </c>
      <c r="K15013" s="3" t="s">
        <v>24</v>
      </c>
      <c r="L15013" s="3">
        <v>72.0</v>
      </c>
      <c r="M15013" s="3" t="s">
        <v>30</v>
      </c>
      <c r="N15013" s="3" t="s">
        <v>13676</v>
      </c>
      <c r="O15013" s="3" t="s">
        <v>10270</v>
      </c>
      <c r="P15013" s="4">
        <v>23724.0</v>
      </c>
      <c r="Q15013" s="3" t="s">
        <v>72</v>
      </c>
      <c r="S15013" s="3" t="s">
        <v>34</v>
      </c>
    </row>
    <row r="15014">
      <c r="A15014" s="2">
        <v>42318.714907407404</v>
      </c>
      <c r="B15014" s="3">
        <v>32.0</v>
      </c>
      <c r="C15014" s="3" t="s">
        <v>12673</v>
      </c>
      <c r="D15014" s="3">
        <v>59.0</v>
      </c>
      <c r="E15014" s="3" t="s">
        <v>12683</v>
      </c>
      <c r="F15014" s="3">
        <v>8.0</v>
      </c>
      <c r="G15014" s="3">
        <v>7.0</v>
      </c>
      <c r="H15014" s="3" t="s">
        <v>9576</v>
      </c>
      <c r="I15014" s="3" t="s">
        <v>9576</v>
      </c>
      <c r="J15014" s="3" t="s">
        <v>4475</v>
      </c>
      <c r="K15014" s="3" t="s">
        <v>24</v>
      </c>
      <c r="L15014" s="3">
        <v>73.0</v>
      </c>
      <c r="M15014" s="3" t="s">
        <v>25</v>
      </c>
      <c r="N15014" s="3" t="s">
        <v>13677</v>
      </c>
      <c r="O15014" s="3" t="s">
        <v>1275</v>
      </c>
      <c r="P15014" s="4">
        <v>26472.0</v>
      </c>
      <c r="Q15014" s="3" t="s">
        <v>33</v>
      </c>
      <c r="S15014" s="3" t="s">
        <v>34</v>
      </c>
    </row>
    <row r="15015">
      <c r="A15015" s="2">
        <v>42318.714907407404</v>
      </c>
      <c r="B15015" s="3">
        <v>32.0</v>
      </c>
      <c r="C15015" s="3" t="s">
        <v>12673</v>
      </c>
      <c r="D15015" s="3">
        <v>59.0</v>
      </c>
      <c r="E15015" s="3" t="s">
        <v>12683</v>
      </c>
      <c r="F15015" s="3">
        <v>8.0</v>
      </c>
      <c r="G15015" s="3">
        <v>7.0</v>
      </c>
      <c r="H15015" s="3" t="s">
        <v>9576</v>
      </c>
      <c r="I15015" s="3" t="s">
        <v>9576</v>
      </c>
      <c r="J15015" s="3" t="s">
        <v>4475</v>
      </c>
      <c r="K15015" s="3" t="s">
        <v>24</v>
      </c>
      <c r="L15015" s="3">
        <v>74.0</v>
      </c>
      <c r="M15015" s="3" t="s">
        <v>30</v>
      </c>
      <c r="N15015" s="3" t="s">
        <v>13678</v>
      </c>
      <c r="O15015" s="3" t="s">
        <v>746</v>
      </c>
      <c r="P15015" s="4">
        <v>26668.0</v>
      </c>
      <c r="Q15015" s="3" t="s">
        <v>216</v>
      </c>
      <c r="S15015" s="3" t="s">
        <v>34</v>
      </c>
    </row>
    <row r="15016">
      <c r="A15016" s="2">
        <v>42318.714907407404</v>
      </c>
      <c r="B15016" s="3">
        <v>32.0</v>
      </c>
      <c r="C15016" s="3" t="s">
        <v>12673</v>
      </c>
      <c r="D15016" s="3">
        <v>59.0</v>
      </c>
      <c r="E15016" s="3" t="s">
        <v>12683</v>
      </c>
      <c r="F15016" s="3">
        <v>8.0</v>
      </c>
      <c r="G15016" s="3">
        <v>7.0</v>
      </c>
      <c r="H15016" s="3" t="s">
        <v>9576</v>
      </c>
      <c r="I15016" s="3" t="s">
        <v>9576</v>
      </c>
      <c r="J15016" s="3" t="s">
        <v>4475</v>
      </c>
      <c r="K15016" s="3" t="s">
        <v>24</v>
      </c>
      <c r="L15016" s="3">
        <v>75.0</v>
      </c>
      <c r="M15016" s="3" t="s">
        <v>25</v>
      </c>
      <c r="N15016" s="3" t="s">
        <v>4291</v>
      </c>
      <c r="O15016" s="3" t="s">
        <v>685</v>
      </c>
      <c r="P15016" s="4">
        <v>33662.0</v>
      </c>
      <c r="Q15016" s="3" t="s">
        <v>191</v>
      </c>
      <c r="S15016" s="3" t="s">
        <v>34</v>
      </c>
    </row>
    <row r="15017">
      <c r="A15017" s="2">
        <v>42318.714907407404</v>
      </c>
      <c r="B15017" s="3">
        <v>32.0</v>
      </c>
      <c r="C15017" s="3" t="s">
        <v>12673</v>
      </c>
      <c r="D15017" s="3">
        <v>59.0</v>
      </c>
      <c r="E15017" s="3" t="s">
        <v>12683</v>
      </c>
      <c r="F15017" s="3">
        <v>8.0</v>
      </c>
      <c r="G15017" s="3">
        <v>7.0</v>
      </c>
      <c r="H15017" s="3" t="s">
        <v>9576</v>
      </c>
      <c r="I15017" s="3" t="s">
        <v>9576</v>
      </c>
      <c r="J15017" s="3" t="s">
        <v>4475</v>
      </c>
      <c r="K15017" s="3" t="s">
        <v>24</v>
      </c>
      <c r="L15017" s="3">
        <v>76.0</v>
      </c>
      <c r="M15017" s="3" t="s">
        <v>30</v>
      </c>
      <c r="N15017" s="3" t="s">
        <v>3809</v>
      </c>
      <c r="O15017" s="3" t="s">
        <v>57</v>
      </c>
      <c r="P15017" s="4">
        <v>27524.0</v>
      </c>
      <c r="Q15017" s="3" t="s">
        <v>110</v>
      </c>
      <c r="S15017" s="3" t="s">
        <v>34</v>
      </c>
    </row>
    <row r="15018">
      <c r="A15018" s="2">
        <v>42318.714907407404</v>
      </c>
      <c r="B15018" s="3">
        <v>32.0</v>
      </c>
      <c r="C15018" s="3" t="s">
        <v>12673</v>
      </c>
      <c r="D15018" s="3">
        <v>60.0</v>
      </c>
      <c r="E15018" s="3" t="s">
        <v>12740</v>
      </c>
      <c r="F15018" s="3">
        <v>8.0</v>
      </c>
      <c r="G15018" s="3">
        <v>7.0</v>
      </c>
      <c r="H15018" s="3" t="s">
        <v>9576</v>
      </c>
      <c r="I15018" s="3" t="s">
        <v>9576</v>
      </c>
      <c r="J15018" s="3" t="s">
        <v>4475</v>
      </c>
      <c r="K15018" s="3" t="s">
        <v>24</v>
      </c>
      <c r="L15018" s="3">
        <v>1.0</v>
      </c>
      <c r="M15018" s="3" t="s">
        <v>25</v>
      </c>
      <c r="N15018" s="3" t="s">
        <v>3822</v>
      </c>
      <c r="O15018" s="3" t="s">
        <v>319</v>
      </c>
      <c r="P15018" s="4">
        <v>25297.0</v>
      </c>
      <c r="Q15018" s="3" t="s">
        <v>266</v>
      </c>
      <c r="S15018" s="3" t="s">
        <v>34</v>
      </c>
    </row>
    <row r="15019">
      <c r="A15019" s="2">
        <v>42318.714907407404</v>
      </c>
      <c r="B15019" s="3">
        <v>32.0</v>
      </c>
      <c r="C15019" s="3" t="s">
        <v>12673</v>
      </c>
      <c r="D15019" s="3">
        <v>60.0</v>
      </c>
      <c r="E15019" s="3" t="s">
        <v>12740</v>
      </c>
      <c r="F15019" s="3">
        <v>8.0</v>
      </c>
      <c r="G15019" s="3">
        <v>7.0</v>
      </c>
      <c r="H15019" s="3" t="s">
        <v>9576</v>
      </c>
      <c r="I15019" s="3" t="s">
        <v>9576</v>
      </c>
      <c r="J15019" s="3" t="s">
        <v>4475</v>
      </c>
      <c r="K15019" s="3" t="s">
        <v>24</v>
      </c>
      <c r="L15019" s="3">
        <v>2.0</v>
      </c>
      <c r="M15019" s="3" t="s">
        <v>30</v>
      </c>
      <c r="N15019" s="3" t="s">
        <v>1952</v>
      </c>
      <c r="O15019" s="3" t="s">
        <v>102</v>
      </c>
      <c r="P15019" s="4">
        <v>17709.0</v>
      </c>
      <c r="Q15019" s="3" t="s">
        <v>86</v>
      </c>
      <c r="S15019" s="3" t="s">
        <v>34</v>
      </c>
    </row>
    <row r="15020">
      <c r="A15020" s="2">
        <v>42318.714907407404</v>
      </c>
      <c r="B15020" s="3">
        <v>32.0</v>
      </c>
      <c r="C15020" s="3" t="s">
        <v>12673</v>
      </c>
      <c r="D15020" s="3">
        <v>60.0</v>
      </c>
      <c r="E15020" s="3" t="s">
        <v>12740</v>
      </c>
      <c r="F15020" s="3">
        <v>8.0</v>
      </c>
      <c r="G15020" s="3">
        <v>7.0</v>
      </c>
      <c r="H15020" s="3" t="s">
        <v>9576</v>
      </c>
      <c r="I15020" s="3" t="s">
        <v>9576</v>
      </c>
      <c r="J15020" s="3" t="s">
        <v>4475</v>
      </c>
      <c r="K15020" s="3" t="s">
        <v>24</v>
      </c>
      <c r="L15020" s="3">
        <v>3.0</v>
      </c>
      <c r="M15020" s="3" t="s">
        <v>25</v>
      </c>
      <c r="N15020" s="3" t="s">
        <v>1206</v>
      </c>
      <c r="O15020" s="3" t="s">
        <v>95</v>
      </c>
      <c r="P15020" s="4">
        <v>19739.0</v>
      </c>
      <c r="Q15020" s="3" t="s">
        <v>216</v>
      </c>
      <c r="S15020" s="3" t="s">
        <v>34</v>
      </c>
    </row>
    <row r="15021">
      <c r="A15021" s="2">
        <v>42318.714907407404</v>
      </c>
      <c r="B15021" s="3">
        <v>32.0</v>
      </c>
      <c r="C15021" s="3" t="s">
        <v>12673</v>
      </c>
      <c r="D15021" s="3">
        <v>60.0</v>
      </c>
      <c r="E15021" s="3" t="s">
        <v>12740</v>
      </c>
      <c r="F15021" s="3">
        <v>8.0</v>
      </c>
      <c r="G15021" s="3">
        <v>7.0</v>
      </c>
      <c r="H15021" s="3" t="s">
        <v>9576</v>
      </c>
      <c r="I15021" s="3" t="s">
        <v>9576</v>
      </c>
      <c r="J15021" s="3" t="s">
        <v>4475</v>
      </c>
      <c r="K15021" s="3" t="s">
        <v>24</v>
      </c>
      <c r="L15021" s="3">
        <v>4.0</v>
      </c>
      <c r="M15021" s="3" t="s">
        <v>30</v>
      </c>
      <c r="N15021" s="3" t="s">
        <v>383</v>
      </c>
      <c r="O15021" s="3" t="s">
        <v>361</v>
      </c>
      <c r="P15021" s="4">
        <v>20347.0</v>
      </c>
      <c r="Q15021" s="3" t="s">
        <v>132</v>
      </c>
      <c r="S15021" s="3" t="s">
        <v>34</v>
      </c>
    </row>
    <row r="15022">
      <c r="A15022" s="2">
        <v>42318.714907407404</v>
      </c>
      <c r="B15022" s="3">
        <v>32.0</v>
      </c>
      <c r="C15022" s="3" t="s">
        <v>12673</v>
      </c>
      <c r="D15022" s="3">
        <v>60.0</v>
      </c>
      <c r="E15022" s="3" t="s">
        <v>12740</v>
      </c>
      <c r="F15022" s="3">
        <v>8.0</v>
      </c>
      <c r="G15022" s="3">
        <v>7.0</v>
      </c>
      <c r="H15022" s="3" t="s">
        <v>9576</v>
      </c>
      <c r="I15022" s="3" t="s">
        <v>9576</v>
      </c>
      <c r="J15022" s="3" t="s">
        <v>4475</v>
      </c>
      <c r="K15022" s="3" t="s">
        <v>24</v>
      </c>
      <c r="L15022" s="3">
        <v>5.0</v>
      </c>
      <c r="M15022" s="3" t="s">
        <v>25</v>
      </c>
      <c r="N15022" s="3" t="s">
        <v>13679</v>
      </c>
      <c r="O15022" s="3" t="s">
        <v>196</v>
      </c>
      <c r="P15022" s="4">
        <v>21119.0</v>
      </c>
      <c r="Q15022" s="3" t="s">
        <v>72</v>
      </c>
      <c r="S15022" s="3" t="s">
        <v>34</v>
      </c>
    </row>
    <row r="15023">
      <c r="A15023" s="2">
        <v>42318.714907407404</v>
      </c>
      <c r="B15023" s="3">
        <v>32.0</v>
      </c>
      <c r="C15023" s="3" t="s">
        <v>12673</v>
      </c>
      <c r="D15023" s="3">
        <v>60.0</v>
      </c>
      <c r="E15023" s="3" t="s">
        <v>12740</v>
      </c>
      <c r="F15023" s="3">
        <v>8.0</v>
      </c>
      <c r="G15023" s="3">
        <v>7.0</v>
      </c>
      <c r="H15023" s="3" t="s">
        <v>9576</v>
      </c>
      <c r="I15023" s="3" t="s">
        <v>9576</v>
      </c>
      <c r="J15023" s="3" t="s">
        <v>4475</v>
      </c>
      <c r="K15023" s="3" t="s">
        <v>24</v>
      </c>
      <c r="L15023" s="3">
        <v>6.0</v>
      </c>
      <c r="M15023" s="3" t="s">
        <v>30</v>
      </c>
      <c r="N15023" s="3" t="s">
        <v>13680</v>
      </c>
      <c r="O15023" s="3" t="s">
        <v>6989</v>
      </c>
      <c r="P15023" s="4">
        <v>19018.0</v>
      </c>
      <c r="Q15023" s="3" t="s">
        <v>49</v>
      </c>
      <c r="S15023" s="3" t="s">
        <v>34</v>
      </c>
    </row>
    <row r="15024">
      <c r="A15024" s="2">
        <v>42318.714907407404</v>
      </c>
      <c r="B15024" s="3">
        <v>32.0</v>
      </c>
      <c r="C15024" s="3" t="s">
        <v>12673</v>
      </c>
      <c r="D15024" s="3">
        <v>60.0</v>
      </c>
      <c r="E15024" s="3" t="s">
        <v>12740</v>
      </c>
      <c r="F15024" s="3">
        <v>8.0</v>
      </c>
      <c r="G15024" s="3">
        <v>7.0</v>
      </c>
      <c r="H15024" s="3" t="s">
        <v>9576</v>
      </c>
      <c r="I15024" s="3" t="s">
        <v>9576</v>
      </c>
      <c r="J15024" s="3" t="s">
        <v>4475</v>
      </c>
      <c r="K15024" s="3" t="s">
        <v>24</v>
      </c>
      <c r="L15024" s="3">
        <v>7.0</v>
      </c>
      <c r="M15024" s="3" t="s">
        <v>25</v>
      </c>
      <c r="N15024" s="3" t="s">
        <v>13681</v>
      </c>
      <c r="O15024" s="3" t="s">
        <v>1593</v>
      </c>
      <c r="P15024" s="4">
        <v>26689.0</v>
      </c>
      <c r="Q15024" s="3" t="s">
        <v>37</v>
      </c>
      <c r="S15024" s="3" t="s">
        <v>34</v>
      </c>
    </row>
    <row r="15025">
      <c r="A15025" s="2">
        <v>42318.714907407404</v>
      </c>
      <c r="B15025" s="3">
        <v>32.0</v>
      </c>
      <c r="C15025" s="3" t="s">
        <v>12673</v>
      </c>
      <c r="D15025" s="3">
        <v>60.0</v>
      </c>
      <c r="E15025" s="3" t="s">
        <v>12740</v>
      </c>
      <c r="F15025" s="3">
        <v>8.0</v>
      </c>
      <c r="G15025" s="3">
        <v>7.0</v>
      </c>
      <c r="H15025" s="3" t="s">
        <v>9576</v>
      </c>
      <c r="I15025" s="3" t="s">
        <v>9576</v>
      </c>
      <c r="J15025" s="3" t="s">
        <v>4475</v>
      </c>
      <c r="K15025" s="3" t="s">
        <v>24</v>
      </c>
      <c r="L15025" s="3">
        <v>8.0</v>
      </c>
      <c r="M15025" s="3" t="s">
        <v>30</v>
      </c>
      <c r="N15025" s="3" t="s">
        <v>6450</v>
      </c>
      <c r="O15025" s="3" t="s">
        <v>98</v>
      </c>
      <c r="P15025" s="4">
        <v>18648.0</v>
      </c>
      <c r="Q15025" s="3" t="s">
        <v>49</v>
      </c>
      <c r="S15025" s="3" t="s">
        <v>34</v>
      </c>
    </row>
    <row r="15026">
      <c r="A15026" s="2">
        <v>42318.714907407404</v>
      </c>
      <c r="B15026" s="3">
        <v>32.0</v>
      </c>
      <c r="C15026" s="3" t="s">
        <v>12673</v>
      </c>
      <c r="D15026" s="3">
        <v>60.0</v>
      </c>
      <c r="E15026" s="3" t="s">
        <v>12740</v>
      </c>
      <c r="F15026" s="3">
        <v>8.0</v>
      </c>
      <c r="G15026" s="3">
        <v>7.0</v>
      </c>
      <c r="H15026" s="3" t="s">
        <v>9576</v>
      </c>
      <c r="I15026" s="3" t="s">
        <v>9576</v>
      </c>
      <c r="J15026" s="3" t="s">
        <v>4475</v>
      </c>
      <c r="K15026" s="3" t="s">
        <v>24</v>
      </c>
      <c r="L15026" s="3">
        <v>9.0</v>
      </c>
      <c r="M15026" s="3" t="s">
        <v>25</v>
      </c>
      <c r="N15026" s="3" t="s">
        <v>13682</v>
      </c>
      <c r="O15026" s="3" t="s">
        <v>102</v>
      </c>
      <c r="P15026" s="4">
        <v>21533.0</v>
      </c>
      <c r="Q15026" s="3" t="s">
        <v>110</v>
      </c>
      <c r="S15026" s="3" t="s">
        <v>34</v>
      </c>
    </row>
    <row r="15027">
      <c r="A15027" s="2">
        <v>42318.714907407404</v>
      </c>
      <c r="B15027" s="3">
        <v>32.0</v>
      </c>
      <c r="C15027" s="3" t="s">
        <v>12673</v>
      </c>
      <c r="D15027" s="3">
        <v>60.0</v>
      </c>
      <c r="E15027" s="3" t="s">
        <v>12740</v>
      </c>
      <c r="F15027" s="3">
        <v>8.0</v>
      </c>
      <c r="G15027" s="3">
        <v>7.0</v>
      </c>
      <c r="H15027" s="3" t="s">
        <v>9576</v>
      </c>
      <c r="I15027" s="3" t="s">
        <v>9576</v>
      </c>
      <c r="J15027" s="3" t="s">
        <v>4475</v>
      </c>
      <c r="K15027" s="3" t="s">
        <v>24</v>
      </c>
      <c r="L15027" s="3">
        <v>10.0</v>
      </c>
      <c r="M15027" s="3" t="s">
        <v>30</v>
      </c>
      <c r="N15027" s="3" t="s">
        <v>6247</v>
      </c>
      <c r="O15027" s="3" t="s">
        <v>163</v>
      </c>
      <c r="P15027" s="4">
        <v>23636.0</v>
      </c>
      <c r="Q15027" s="3" t="s">
        <v>169</v>
      </c>
      <c r="S15027" s="3" t="s">
        <v>34</v>
      </c>
    </row>
    <row r="15028">
      <c r="A15028" s="2">
        <v>42318.714907407404</v>
      </c>
      <c r="B15028" s="3">
        <v>32.0</v>
      </c>
      <c r="C15028" s="3" t="s">
        <v>12673</v>
      </c>
      <c r="D15028" s="3">
        <v>60.0</v>
      </c>
      <c r="E15028" s="3" t="s">
        <v>12740</v>
      </c>
      <c r="F15028" s="3">
        <v>8.0</v>
      </c>
      <c r="G15028" s="3">
        <v>7.0</v>
      </c>
      <c r="H15028" s="3" t="s">
        <v>9576</v>
      </c>
      <c r="I15028" s="3" t="s">
        <v>9576</v>
      </c>
      <c r="J15028" s="3" t="s">
        <v>4475</v>
      </c>
      <c r="K15028" s="3" t="s">
        <v>24</v>
      </c>
      <c r="L15028" s="3">
        <v>11.0</v>
      </c>
      <c r="M15028" s="3" t="s">
        <v>25</v>
      </c>
      <c r="N15028" s="3" t="s">
        <v>13683</v>
      </c>
      <c r="O15028" s="3" t="s">
        <v>564</v>
      </c>
      <c r="P15028" s="4">
        <v>20255.0</v>
      </c>
      <c r="Q15028" s="3" t="s">
        <v>113</v>
      </c>
      <c r="S15028" s="3" t="s">
        <v>34</v>
      </c>
    </row>
    <row r="15029">
      <c r="A15029" s="2">
        <v>42318.714907407404</v>
      </c>
      <c r="B15029" s="3">
        <v>32.0</v>
      </c>
      <c r="C15029" s="3" t="s">
        <v>12673</v>
      </c>
      <c r="D15029" s="3">
        <v>60.0</v>
      </c>
      <c r="E15029" s="3" t="s">
        <v>12740</v>
      </c>
      <c r="F15029" s="3">
        <v>8.0</v>
      </c>
      <c r="G15029" s="3">
        <v>7.0</v>
      </c>
      <c r="H15029" s="3" t="s">
        <v>9576</v>
      </c>
      <c r="I15029" s="3" t="s">
        <v>9576</v>
      </c>
      <c r="J15029" s="3" t="s">
        <v>4475</v>
      </c>
      <c r="K15029" s="3" t="s">
        <v>24</v>
      </c>
      <c r="L15029" s="3">
        <v>12.0</v>
      </c>
      <c r="M15029" s="3" t="s">
        <v>30</v>
      </c>
      <c r="N15029" s="3" t="s">
        <v>1660</v>
      </c>
      <c r="O15029" s="3" t="s">
        <v>677</v>
      </c>
      <c r="P15029" s="4">
        <v>23291.0</v>
      </c>
      <c r="Q15029" s="3" t="s">
        <v>132</v>
      </c>
      <c r="S15029" s="3" t="s">
        <v>34</v>
      </c>
    </row>
    <row r="15030">
      <c r="A15030" s="2">
        <v>42318.714907407404</v>
      </c>
      <c r="B15030" s="3">
        <v>32.0</v>
      </c>
      <c r="C15030" s="3" t="s">
        <v>12673</v>
      </c>
      <c r="D15030" s="3">
        <v>60.0</v>
      </c>
      <c r="E15030" s="3" t="s">
        <v>12740</v>
      </c>
      <c r="F15030" s="3">
        <v>8.0</v>
      </c>
      <c r="G15030" s="3">
        <v>7.0</v>
      </c>
      <c r="H15030" s="3" t="s">
        <v>9576</v>
      </c>
      <c r="I15030" s="3" t="s">
        <v>9576</v>
      </c>
      <c r="J15030" s="3" t="s">
        <v>4475</v>
      </c>
      <c r="K15030" s="3" t="s">
        <v>24</v>
      </c>
      <c r="L15030" s="3">
        <v>13.0</v>
      </c>
      <c r="M15030" s="3" t="s">
        <v>25</v>
      </c>
      <c r="N15030" s="3" t="s">
        <v>13684</v>
      </c>
      <c r="O15030" s="3" t="s">
        <v>4448</v>
      </c>
      <c r="P15030" s="4">
        <v>19593.0</v>
      </c>
      <c r="Q15030" s="3" t="s">
        <v>49</v>
      </c>
      <c r="S15030" s="3" t="s">
        <v>34</v>
      </c>
    </row>
    <row r="15031">
      <c r="A15031" s="2">
        <v>42318.714907407404</v>
      </c>
      <c r="B15031" s="3">
        <v>32.0</v>
      </c>
      <c r="C15031" s="3" t="s">
        <v>12673</v>
      </c>
      <c r="D15031" s="3">
        <v>60.0</v>
      </c>
      <c r="E15031" s="3" t="s">
        <v>12740</v>
      </c>
      <c r="F15031" s="3">
        <v>8.0</v>
      </c>
      <c r="G15031" s="3">
        <v>7.0</v>
      </c>
      <c r="H15031" s="3" t="s">
        <v>9576</v>
      </c>
      <c r="I15031" s="3" t="s">
        <v>9576</v>
      </c>
      <c r="J15031" s="3" t="s">
        <v>4475</v>
      </c>
      <c r="K15031" s="3" t="s">
        <v>24</v>
      </c>
      <c r="L15031" s="3">
        <v>14.0</v>
      </c>
      <c r="M15031" s="3" t="s">
        <v>30</v>
      </c>
      <c r="N15031" s="3" t="s">
        <v>13685</v>
      </c>
      <c r="O15031" s="3" t="s">
        <v>57</v>
      </c>
      <c r="P15031" s="4">
        <v>26203.0</v>
      </c>
      <c r="Q15031" s="3" t="s">
        <v>132</v>
      </c>
      <c r="S15031" s="3" t="s">
        <v>34</v>
      </c>
    </row>
    <row r="15032">
      <c r="A15032" s="2">
        <v>42318.714907407404</v>
      </c>
      <c r="B15032" s="3">
        <v>32.0</v>
      </c>
      <c r="C15032" s="3" t="s">
        <v>12673</v>
      </c>
      <c r="D15032" s="3">
        <v>60.0</v>
      </c>
      <c r="E15032" s="3" t="s">
        <v>12740</v>
      </c>
      <c r="F15032" s="3">
        <v>8.0</v>
      </c>
      <c r="G15032" s="3">
        <v>7.0</v>
      </c>
      <c r="H15032" s="3" t="s">
        <v>9576</v>
      </c>
      <c r="I15032" s="3" t="s">
        <v>9576</v>
      </c>
      <c r="J15032" s="3" t="s">
        <v>4475</v>
      </c>
      <c r="K15032" s="3" t="s">
        <v>24</v>
      </c>
      <c r="L15032" s="3">
        <v>15.0</v>
      </c>
      <c r="M15032" s="3" t="s">
        <v>25</v>
      </c>
      <c r="N15032" s="3" t="s">
        <v>459</v>
      </c>
      <c r="O15032" s="3" t="s">
        <v>109</v>
      </c>
      <c r="P15032" s="4">
        <v>29682.0</v>
      </c>
      <c r="Q15032" s="3" t="s">
        <v>33</v>
      </c>
      <c r="S15032" s="3" t="s">
        <v>34</v>
      </c>
    </row>
    <row r="15033">
      <c r="A15033" s="2">
        <v>42318.714907407404</v>
      </c>
      <c r="B15033" s="3">
        <v>32.0</v>
      </c>
      <c r="C15033" s="3" t="s">
        <v>12673</v>
      </c>
      <c r="D15033" s="3">
        <v>60.0</v>
      </c>
      <c r="E15033" s="3" t="s">
        <v>12740</v>
      </c>
      <c r="F15033" s="3">
        <v>8.0</v>
      </c>
      <c r="G15033" s="3">
        <v>7.0</v>
      </c>
      <c r="H15033" s="3" t="s">
        <v>9576</v>
      </c>
      <c r="I15033" s="3" t="s">
        <v>9576</v>
      </c>
      <c r="J15033" s="3" t="s">
        <v>4475</v>
      </c>
      <c r="K15033" s="3" t="s">
        <v>24</v>
      </c>
      <c r="L15033" s="3">
        <v>16.0</v>
      </c>
      <c r="M15033" s="3" t="s">
        <v>30</v>
      </c>
      <c r="N15033" s="3" t="s">
        <v>13679</v>
      </c>
      <c r="O15033" s="3" t="s">
        <v>9082</v>
      </c>
      <c r="P15033" s="4">
        <v>33448.0</v>
      </c>
      <c r="Q15033" s="3" t="s">
        <v>132</v>
      </c>
      <c r="S15033" s="3" t="s">
        <v>34</v>
      </c>
    </row>
    <row r="15034">
      <c r="A15034" s="2">
        <v>42318.714907407404</v>
      </c>
      <c r="B15034" s="3">
        <v>32.0</v>
      </c>
      <c r="C15034" s="3" t="s">
        <v>12673</v>
      </c>
      <c r="D15034" s="3">
        <v>60.0</v>
      </c>
      <c r="E15034" s="3" t="s">
        <v>12740</v>
      </c>
      <c r="F15034" s="3">
        <v>8.0</v>
      </c>
      <c r="G15034" s="3">
        <v>7.0</v>
      </c>
      <c r="H15034" s="3" t="s">
        <v>9576</v>
      </c>
      <c r="I15034" s="3" t="s">
        <v>9576</v>
      </c>
      <c r="J15034" s="3" t="s">
        <v>4475</v>
      </c>
      <c r="K15034" s="3" t="s">
        <v>24</v>
      </c>
      <c r="L15034" s="3">
        <v>17.0</v>
      </c>
      <c r="M15034" s="3" t="s">
        <v>25</v>
      </c>
      <c r="N15034" s="3" t="s">
        <v>12160</v>
      </c>
      <c r="O15034" s="3" t="s">
        <v>95</v>
      </c>
      <c r="P15034" s="4">
        <v>21815.0</v>
      </c>
      <c r="Q15034" s="3" t="s">
        <v>247</v>
      </c>
      <c r="S15034" s="3" t="s">
        <v>34</v>
      </c>
    </row>
    <row r="15035">
      <c r="A15035" s="2">
        <v>42318.714907407404</v>
      </c>
      <c r="B15035" s="3">
        <v>32.0</v>
      </c>
      <c r="C15035" s="3" t="s">
        <v>12673</v>
      </c>
      <c r="D15035" s="3">
        <v>60.0</v>
      </c>
      <c r="E15035" s="3" t="s">
        <v>12740</v>
      </c>
      <c r="F15035" s="3">
        <v>8.0</v>
      </c>
      <c r="G15035" s="3">
        <v>7.0</v>
      </c>
      <c r="H15035" s="3" t="s">
        <v>9576</v>
      </c>
      <c r="I15035" s="3" t="s">
        <v>9576</v>
      </c>
      <c r="J15035" s="3" t="s">
        <v>4475</v>
      </c>
      <c r="K15035" s="3" t="s">
        <v>24</v>
      </c>
      <c r="L15035" s="3">
        <v>18.0</v>
      </c>
      <c r="M15035" s="3" t="s">
        <v>30</v>
      </c>
      <c r="N15035" s="3" t="s">
        <v>13686</v>
      </c>
      <c r="O15035" s="3" t="s">
        <v>1280</v>
      </c>
      <c r="P15035" s="4">
        <v>22511.0</v>
      </c>
      <c r="Q15035" s="3" t="s">
        <v>40</v>
      </c>
      <c r="S15035" s="3" t="s">
        <v>34</v>
      </c>
    </row>
    <row r="15036">
      <c r="A15036" s="2">
        <v>42318.714907407404</v>
      </c>
      <c r="B15036" s="3">
        <v>32.0</v>
      </c>
      <c r="C15036" s="3" t="s">
        <v>12673</v>
      </c>
      <c r="D15036" s="3">
        <v>60.0</v>
      </c>
      <c r="E15036" s="3" t="s">
        <v>12740</v>
      </c>
      <c r="F15036" s="3">
        <v>8.0</v>
      </c>
      <c r="G15036" s="3">
        <v>7.0</v>
      </c>
      <c r="H15036" s="3" t="s">
        <v>9576</v>
      </c>
      <c r="I15036" s="3" t="s">
        <v>9576</v>
      </c>
      <c r="J15036" s="3" t="s">
        <v>4475</v>
      </c>
      <c r="K15036" s="3" t="s">
        <v>24</v>
      </c>
      <c r="L15036" s="3">
        <v>19.0</v>
      </c>
      <c r="M15036" s="3" t="s">
        <v>25</v>
      </c>
      <c r="N15036" s="3" t="s">
        <v>13687</v>
      </c>
      <c r="O15036" s="3" t="s">
        <v>123</v>
      </c>
      <c r="P15036" s="4">
        <v>25596.0</v>
      </c>
      <c r="Q15036" s="3" t="s">
        <v>372</v>
      </c>
      <c r="S15036" s="3" t="s">
        <v>34</v>
      </c>
    </row>
    <row r="15037">
      <c r="A15037" s="2">
        <v>42318.714907407404</v>
      </c>
      <c r="B15037" s="3">
        <v>32.0</v>
      </c>
      <c r="C15037" s="3" t="s">
        <v>12673</v>
      </c>
      <c r="D15037" s="3">
        <v>60.0</v>
      </c>
      <c r="E15037" s="3" t="s">
        <v>12740</v>
      </c>
      <c r="F15037" s="3">
        <v>8.0</v>
      </c>
      <c r="G15037" s="3">
        <v>7.0</v>
      </c>
      <c r="H15037" s="3" t="s">
        <v>9576</v>
      </c>
      <c r="I15037" s="3" t="s">
        <v>9576</v>
      </c>
      <c r="J15037" s="3" t="s">
        <v>4475</v>
      </c>
      <c r="K15037" s="3" t="s">
        <v>24</v>
      </c>
      <c r="L15037" s="3">
        <v>20.0</v>
      </c>
      <c r="M15037" s="3" t="s">
        <v>30</v>
      </c>
      <c r="N15037" s="3" t="s">
        <v>6938</v>
      </c>
      <c r="O15037" s="3" t="s">
        <v>1304</v>
      </c>
      <c r="P15037" s="4">
        <v>30938.0</v>
      </c>
      <c r="Q15037" s="3" t="s">
        <v>110</v>
      </c>
      <c r="S15037" s="3" t="s">
        <v>34</v>
      </c>
    </row>
    <row r="15038">
      <c r="A15038" s="2">
        <v>42318.714907407404</v>
      </c>
      <c r="B15038" s="3">
        <v>32.0</v>
      </c>
      <c r="C15038" s="3" t="s">
        <v>12673</v>
      </c>
      <c r="D15038" s="3">
        <v>60.0</v>
      </c>
      <c r="E15038" s="3" t="s">
        <v>12740</v>
      </c>
      <c r="F15038" s="3">
        <v>8.0</v>
      </c>
      <c r="G15038" s="3">
        <v>7.0</v>
      </c>
      <c r="H15038" s="3" t="s">
        <v>9576</v>
      </c>
      <c r="I15038" s="3" t="s">
        <v>9576</v>
      </c>
      <c r="J15038" s="3" t="s">
        <v>4475</v>
      </c>
      <c r="K15038" s="3" t="s">
        <v>24</v>
      </c>
      <c r="L15038" s="3">
        <v>21.0</v>
      </c>
      <c r="M15038" s="3" t="s">
        <v>25</v>
      </c>
      <c r="N15038" s="3" t="s">
        <v>13688</v>
      </c>
      <c r="O15038" s="3" t="s">
        <v>427</v>
      </c>
      <c r="P15038" s="4">
        <v>23930.0</v>
      </c>
      <c r="Q15038" s="3" t="s">
        <v>216</v>
      </c>
      <c r="S15038" s="3" t="s">
        <v>34</v>
      </c>
    </row>
    <row r="15039">
      <c r="A15039" s="2">
        <v>42318.714907407404</v>
      </c>
      <c r="B15039" s="3">
        <v>32.0</v>
      </c>
      <c r="C15039" s="3" t="s">
        <v>12673</v>
      </c>
      <c r="D15039" s="3">
        <v>60.0</v>
      </c>
      <c r="E15039" s="3" t="s">
        <v>12740</v>
      </c>
      <c r="F15039" s="3">
        <v>8.0</v>
      </c>
      <c r="G15039" s="3">
        <v>7.0</v>
      </c>
      <c r="H15039" s="3" t="s">
        <v>9576</v>
      </c>
      <c r="I15039" s="3" t="s">
        <v>9576</v>
      </c>
      <c r="J15039" s="3" t="s">
        <v>4475</v>
      </c>
      <c r="K15039" s="3" t="s">
        <v>24</v>
      </c>
      <c r="L15039" s="3">
        <v>22.0</v>
      </c>
      <c r="M15039" s="3" t="s">
        <v>30</v>
      </c>
      <c r="N15039" s="3" t="s">
        <v>13689</v>
      </c>
      <c r="O15039" s="3" t="s">
        <v>1494</v>
      </c>
      <c r="P15039" s="4">
        <v>22161.0</v>
      </c>
      <c r="Q15039" s="3" t="s">
        <v>40</v>
      </c>
      <c r="S15039" s="3" t="s">
        <v>34</v>
      </c>
    </row>
    <row r="15040">
      <c r="A15040" s="2">
        <v>42318.714907407404</v>
      </c>
      <c r="B15040" s="3">
        <v>32.0</v>
      </c>
      <c r="C15040" s="3" t="s">
        <v>12673</v>
      </c>
      <c r="D15040" s="3">
        <v>60.0</v>
      </c>
      <c r="E15040" s="3" t="s">
        <v>12740</v>
      </c>
      <c r="F15040" s="3">
        <v>8.0</v>
      </c>
      <c r="G15040" s="3">
        <v>7.0</v>
      </c>
      <c r="H15040" s="3" t="s">
        <v>9576</v>
      </c>
      <c r="I15040" s="3" t="s">
        <v>9576</v>
      </c>
      <c r="J15040" s="3" t="s">
        <v>4475</v>
      </c>
      <c r="K15040" s="3" t="s">
        <v>24</v>
      </c>
      <c r="L15040" s="3">
        <v>23.0</v>
      </c>
      <c r="M15040" s="3" t="s">
        <v>25</v>
      </c>
      <c r="N15040" s="3" t="s">
        <v>13690</v>
      </c>
      <c r="O15040" s="3" t="s">
        <v>477</v>
      </c>
      <c r="P15040" s="4">
        <v>27107.0</v>
      </c>
      <c r="Q15040" s="3" t="s">
        <v>40</v>
      </c>
      <c r="S15040" s="3" t="s">
        <v>34</v>
      </c>
    </row>
    <row r="15041">
      <c r="A15041" s="2">
        <v>42318.714907407404</v>
      </c>
      <c r="B15041" s="3">
        <v>32.0</v>
      </c>
      <c r="C15041" s="3" t="s">
        <v>12673</v>
      </c>
      <c r="D15041" s="3">
        <v>60.0</v>
      </c>
      <c r="E15041" s="3" t="s">
        <v>12740</v>
      </c>
      <c r="F15041" s="3">
        <v>8.0</v>
      </c>
      <c r="G15041" s="3">
        <v>7.0</v>
      </c>
      <c r="H15041" s="3" t="s">
        <v>9576</v>
      </c>
      <c r="I15041" s="3" t="s">
        <v>9576</v>
      </c>
      <c r="J15041" s="3" t="s">
        <v>4475</v>
      </c>
      <c r="K15041" s="3" t="s">
        <v>24</v>
      </c>
      <c r="L15041" s="3">
        <v>24.0</v>
      </c>
      <c r="M15041" s="3" t="s">
        <v>30</v>
      </c>
      <c r="N15041" s="3" t="s">
        <v>13691</v>
      </c>
      <c r="O15041" s="3" t="s">
        <v>1027</v>
      </c>
      <c r="P15041" s="4">
        <v>21010.0</v>
      </c>
      <c r="Q15041" s="3" t="s">
        <v>40</v>
      </c>
      <c r="S15041" s="3" t="s">
        <v>34</v>
      </c>
    </row>
    <row r="15042">
      <c r="A15042" s="2">
        <v>42318.714907407404</v>
      </c>
      <c r="B15042" s="3">
        <v>32.0</v>
      </c>
      <c r="C15042" s="3" t="s">
        <v>12673</v>
      </c>
      <c r="D15042" s="3">
        <v>60.0</v>
      </c>
      <c r="E15042" s="3" t="s">
        <v>12740</v>
      </c>
      <c r="F15042" s="3">
        <v>8.0</v>
      </c>
      <c r="G15042" s="3">
        <v>7.0</v>
      </c>
      <c r="H15042" s="3" t="s">
        <v>9576</v>
      </c>
      <c r="I15042" s="3" t="s">
        <v>9576</v>
      </c>
      <c r="J15042" s="3" t="s">
        <v>4475</v>
      </c>
      <c r="K15042" s="3" t="s">
        <v>24</v>
      </c>
      <c r="L15042" s="3">
        <v>25.0</v>
      </c>
      <c r="M15042" s="3" t="s">
        <v>25</v>
      </c>
      <c r="N15042" s="3" t="s">
        <v>13692</v>
      </c>
      <c r="O15042" s="3" t="s">
        <v>401</v>
      </c>
      <c r="P15042" s="4">
        <v>23711.0</v>
      </c>
      <c r="Q15042" s="3" t="s">
        <v>33</v>
      </c>
      <c r="S15042" s="3" t="s">
        <v>34</v>
      </c>
    </row>
    <row r="15043">
      <c r="A15043" s="2">
        <v>42318.714907407404</v>
      </c>
      <c r="B15043" s="3">
        <v>32.0</v>
      </c>
      <c r="C15043" s="3" t="s">
        <v>12673</v>
      </c>
      <c r="D15043" s="3">
        <v>62.0</v>
      </c>
      <c r="E15043" s="3" t="s">
        <v>12765</v>
      </c>
      <c r="F15043" s="3">
        <v>8.0</v>
      </c>
      <c r="G15043" s="3">
        <v>7.0</v>
      </c>
      <c r="H15043" s="3" t="s">
        <v>9576</v>
      </c>
      <c r="I15043" s="3" t="s">
        <v>9576</v>
      </c>
      <c r="J15043" s="3" t="s">
        <v>4475</v>
      </c>
      <c r="K15043" s="3" t="s">
        <v>24</v>
      </c>
      <c r="L15043" s="3">
        <v>1.0</v>
      </c>
      <c r="M15043" s="3" t="s">
        <v>30</v>
      </c>
      <c r="N15043" s="3" t="s">
        <v>13693</v>
      </c>
      <c r="O15043" s="3" t="s">
        <v>1694</v>
      </c>
      <c r="P15043" s="4">
        <v>19804.0</v>
      </c>
      <c r="Q15043" s="3" t="s">
        <v>740</v>
      </c>
      <c r="S15043" s="3" t="s">
        <v>34</v>
      </c>
    </row>
    <row r="15044">
      <c r="A15044" s="2">
        <v>42318.714907407404</v>
      </c>
      <c r="B15044" s="3">
        <v>32.0</v>
      </c>
      <c r="C15044" s="3" t="s">
        <v>12673</v>
      </c>
      <c r="D15044" s="3">
        <v>62.0</v>
      </c>
      <c r="E15044" s="3" t="s">
        <v>12765</v>
      </c>
      <c r="F15044" s="3">
        <v>8.0</v>
      </c>
      <c r="G15044" s="3">
        <v>7.0</v>
      </c>
      <c r="H15044" s="3" t="s">
        <v>9576</v>
      </c>
      <c r="I15044" s="3" t="s">
        <v>9576</v>
      </c>
      <c r="J15044" s="3" t="s">
        <v>4475</v>
      </c>
      <c r="K15044" s="3" t="s">
        <v>24</v>
      </c>
      <c r="L15044" s="3">
        <v>2.0</v>
      </c>
      <c r="M15044" s="3" t="s">
        <v>25</v>
      </c>
      <c r="N15044" s="3" t="s">
        <v>13694</v>
      </c>
      <c r="O15044" s="3" t="s">
        <v>384</v>
      </c>
      <c r="P15044" s="4">
        <v>32702.0</v>
      </c>
      <c r="Q15044" s="3" t="s">
        <v>216</v>
      </c>
      <c r="S15044" s="3" t="s">
        <v>34</v>
      </c>
    </row>
    <row r="15045">
      <c r="A15045" s="2">
        <v>42318.714907407404</v>
      </c>
      <c r="B15045" s="3">
        <v>32.0</v>
      </c>
      <c r="C15045" s="3" t="s">
        <v>12673</v>
      </c>
      <c r="D15045" s="3">
        <v>62.0</v>
      </c>
      <c r="E15045" s="3" t="s">
        <v>12765</v>
      </c>
      <c r="F15045" s="3">
        <v>8.0</v>
      </c>
      <c r="G15045" s="3">
        <v>7.0</v>
      </c>
      <c r="H15045" s="3" t="s">
        <v>9576</v>
      </c>
      <c r="I15045" s="3" t="s">
        <v>9576</v>
      </c>
      <c r="J15045" s="3" t="s">
        <v>4475</v>
      </c>
      <c r="K15045" s="3" t="s">
        <v>24</v>
      </c>
      <c r="L15045" s="3">
        <v>3.0</v>
      </c>
      <c r="M15045" s="3" t="s">
        <v>30</v>
      </c>
      <c r="N15045" s="3" t="s">
        <v>13695</v>
      </c>
      <c r="O15045" s="3" t="s">
        <v>57</v>
      </c>
      <c r="P15045" s="4">
        <v>22401.0</v>
      </c>
      <c r="Q15045" s="3" t="s">
        <v>110</v>
      </c>
      <c r="S15045" s="3" t="s">
        <v>34</v>
      </c>
    </row>
    <row r="15046">
      <c r="A15046" s="2">
        <v>42318.714907407404</v>
      </c>
      <c r="B15046" s="3">
        <v>32.0</v>
      </c>
      <c r="C15046" s="3" t="s">
        <v>12673</v>
      </c>
      <c r="D15046" s="3">
        <v>62.0</v>
      </c>
      <c r="E15046" s="3" t="s">
        <v>12765</v>
      </c>
      <c r="F15046" s="3">
        <v>8.0</v>
      </c>
      <c r="G15046" s="3">
        <v>7.0</v>
      </c>
      <c r="H15046" s="3" t="s">
        <v>9576</v>
      </c>
      <c r="I15046" s="3" t="s">
        <v>9576</v>
      </c>
      <c r="J15046" s="3" t="s">
        <v>4475</v>
      </c>
      <c r="K15046" s="3" t="s">
        <v>24</v>
      </c>
      <c r="L15046" s="3">
        <v>4.0</v>
      </c>
      <c r="M15046" s="3" t="s">
        <v>25</v>
      </c>
      <c r="N15046" s="3" t="s">
        <v>13696</v>
      </c>
      <c r="O15046" s="3" t="s">
        <v>246</v>
      </c>
      <c r="P15046" s="4">
        <v>27066.0</v>
      </c>
      <c r="Q15046" s="3" t="s">
        <v>60</v>
      </c>
      <c r="S15046" s="3" t="s">
        <v>34</v>
      </c>
    </row>
    <row r="15047">
      <c r="A15047" s="2">
        <v>42318.714907407404</v>
      </c>
      <c r="B15047" s="3">
        <v>32.0</v>
      </c>
      <c r="C15047" s="3" t="s">
        <v>12673</v>
      </c>
      <c r="D15047" s="3">
        <v>62.0</v>
      </c>
      <c r="E15047" s="3" t="s">
        <v>12765</v>
      </c>
      <c r="F15047" s="3">
        <v>8.0</v>
      </c>
      <c r="G15047" s="3">
        <v>7.0</v>
      </c>
      <c r="H15047" s="3" t="s">
        <v>9576</v>
      </c>
      <c r="I15047" s="3" t="s">
        <v>9576</v>
      </c>
      <c r="J15047" s="3" t="s">
        <v>4475</v>
      </c>
      <c r="K15047" s="3" t="s">
        <v>24</v>
      </c>
      <c r="L15047" s="3">
        <v>5.0</v>
      </c>
      <c r="M15047" s="3" t="s">
        <v>30</v>
      </c>
      <c r="N15047" s="3" t="s">
        <v>13697</v>
      </c>
      <c r="O15047" s="3" t="s">
        <v>452</v>
      </c>
      <c r="P15047" s="4">
        <v>24609.0</v>
      </c>
      <c r="Q15047" s="3" t="s">
        <v>132</v>
      </c>
      <c r="S15047" s="3" t="s">
        <v>34</v>
      </c>
    </row>
    <row r="15048">
      <c r="A15048" s="2">
        <v>42318.714907407404</v>
      </c>
      <c r="B15048" s="3">
        <v>32.0</v>
      </c>
      <c r="C15048" s="3" t="s">
        <v>12673</v>
      </c>
      <c r="D15048" s="3">
        <v>62.0</v>
      </c>
      <c r="E15048" s="3" t="s">
        <v>12765</v>
      </c>
      <c r="F15048" s="3">
        <v>8.0</v>
      </c>
      <c r="G15048" s="3">
        <v>7.0</v>
      </c>
      <c r="H15048" s="3" t="s">
        <v>9576</v>
      </c>
      <c r="I15048" s="3" t="s">
        <v>9576</v>
      </c>
      <c r="J15048" s="3" t="s">
        <v>4475</v>
      </c>
      <c r="K15048" s="3" t="s">
        <v>24</v>
      </c>
      <c r="L15048" s="3">
        <v>6.0</v>
      </c>
      <c r="M15048" s="3" t="s">
        <v>25</v>
      </c>
      <c r="N15048" s="3" t="s">
        <v>13698</v>
      </c>
      <c r="O15048" s="3" t="s">
        <v>65</v>
      </c>
      <c r="P15048" s="4">
        <v>34753.0</v>
      </c>
      <c r="Q15048" s="3" t="s">
        <v>191</v>
      </c>
      <c r="S15048" s="3" t="s">
        <v>34</v>
      </c>
    </row>
    <row r="15049">
      <c r="A15049" s="2">
        <v>42318.714907407404</v>
      </c>
      <c r="B15049" s="3">
        <v>32.0</v>
      </c>
      <c r="C15049" s="3" t="s">
        <v>12673</v>
      </c>
      <c r="D15049" s="3">
        <v>62.0</v>
      </c>
      <c r="E15049" s="3" t="s">
        <v>12765</v>
      </c>
      <c r="F15049" s="3">
        <v>8.0</v>
      </c>
      <c r="G15049" s="3">
        <v>7.0</v>
      </c>
      <c r="H15049" s="3" t="s">
        <v>9576</v>
      </c>
      <c r="I15049" s="3" t="s">
        <v>9576</v>
      </c>
      <c r="J15049" s="3" t="s">
        <v>4475</v>
      </c>
      <c r="K15049" s="3" t="s">
        <v>24</v>
      </c>
      <c r="L15049" s="3">
        <v>7.0</v>
      </c>
      <c r="M15049" s="3" t="s">
        <v>30</v>
      </c>
      <c r="N15049" s="3" t="s">
        <v>13699</v>
      </c>
      <c r="O15049" s="3" t="s">
        <v>511</v>
      </c>
      <c r="P15049" s="4">
        <v>32986.0</v>
      </c>
      <c r="Q15049" s="3" t="s">
        <v>132</v>
      </c>
      <c r="S15049" s="3" t="s">
        <v>34</v>
      </c>
    </row>
    <row r="15050">
      <c r="A15050" s="2">
        <v>42318.714907407404</v>
      </c>
      <c r="B15050" s="3">
        <v>32.0</v>
      </c>
      <c r="C15050" s="3" t="s">
        <v>12673</v>
      </c>
      <c r="D15050" s="3">
        <v>62.0</v>
      </c>
      <c r="E15050" s="3" t="s">
        <v>12765</v>
      </c>
      <c r="F15050" s="3">
        <v>8.0</v>
      </c>
      <c r="G15050" s="3">
        <v>7.0</v>
      </c>
      <c r="H15050" s="3" t="s">
        <v>9576</v>
      </c>
      <c r="I15050" s="3" t="s">
        <v>9576</v>
      </c>
      <c r="J15050" s="3" t="s">
        <v>4475</v>
      </c>
      <c r="K15050" s="3" t="s">
        <v>24</v>
      </c>
      <c r="L15050" s="3">
        <v>8.0</v>
      </c>
      <c r="M15050" s="3" t="s">
        <v>25</v>
      </c>
      <c r="N15050" s="3" t="s">
        <v>13700</v>
      </c>
      <c r="O15050" s="3" t="s">
        <v>344</v>
      </c>
      <c r="P15050" s="4">
        <v>25998.0</v>
      </c>
      <c r="Q15050" s="3" t="s">
        <v>33</v>
      </c>
      <c r="S15050" s="3" t="s">
        <v>34</v>
      </c>
    </row>
    <row r="15051">
      <c r="A15051" s="2">
        <v>42318.714907407404</v>
      </c>
      <c r="B15051" s="3">
        <v>32.0</v>
      </c>
      <c r="C15051" s="3" t="s">
        <v>12673</v>
      </c>
      <c r="D15051" s="3">
        <v>62.0</v>
      </c>
      <c r="E15051" s="3" t="s">
        <v>12765</v>
      </c>
      <c r="F15051" s="3">
        <v>8.0</v>
      </c>
      <c r="G15051" s="3">
        <v>7.0</v>
      </c>
      <c r="H15051" s="3" t="s">
        <v>9576</v>
      </c>
      <c r="I15051" s="3" t="s">
        <v>9576</v>
      </c>
      <c r="J15051" s="3" t="s">
        <v>4475</v>
      </c>
      <c r="K15051" s="3" t="s">
        <v>24</v>
      </c>
      <c r="L15051" s="3">
        <v>9.0</v>
      </c>
      <c r="M15051" s="3" t="s">
        <v>30</v>
      </c>
      <c r="N15051" s="3" t="s">
        <v>13701</v>
      </c>
      <c r="O15051" s="3" t="s">
        <v>995</v>
      </c>
      <c r="P15051" s="4">
        <v>27997.0</v>
      </c>
      <c r="Q15051" s="3" t="s">
        <v>37</v>
      </c>
      <c r="S15051" s="3" t="s">
        <v>34</v>
      </c>
    </row>
    <row r="15052">
      <c r="A15052" s="2">
        <v>42318.714907407404</v>
      </c>
      <c r="B15052" s="3">
        <v>32.0</v>
      </c>
      <c r="C15052" s="3" t="s">
        <v>12673</v>
      </c>
      <c r="D15052" s="3">
        <v>62.0</v>
      </c>
      <c r="E15052" s="3" t="s">
        <v>12765</v>
      </c>
      <c r="F15052" s="3">
        <v>8.0</v>
      </c>
      <c r="G15052" s="3">
        <v>7.0</v>
      </c>
      <c r="H15052" s="3" t="s">
        <v>9576</v>
      </c>
      <c r="I15052" s="3" t="s">
        <v>9576</v>
      </c>
      <c r="J15052" s="3" t="s">
        <v>4475</v>
      </c>
      <c r="K15052" s="3" t="s">
        <v>24</v>
      </c>
      <c r="L15052" s="3">
        <v>10.0</v>
      </c>
      <c r="M15052" s="3" t="s">
        <v>25</v>
      </c>
      <c r="N15052" s="3" t="s">
        <v>5155</v>
      </c>
      <c r="O15052" s="3" t="s">
        <v>13702</v>
      </c>
      <c r="P15052" s="4">
        <v>24949.0</v>
      </c>
      <c r="Q15052" s="3" t="s">
        <v>247</v>
      </c>
      <c r="S15052" s="3" t="s">
        <v>34</v>
      </c>
    </row>
    <row r="15053">
      <c r="A15053" s="2">
        <v>42318.714907407404</v>
      </c>
      <c r="B15053" s="3">
        <v>32.0</v>
      </c>
      <c r="C15053" s="3" t="s">
        <v>12673</v>
      </c>
      <c r="D15053" s="3">
        <v>62.0</v>
      </c>
      <c r="E15053" s="3" t="s">
        <v>12765</v>
      </c>
      <c r="F15053" s="3">
        <v>8.0</v>
      </c>
      <c r="G15053" s="3">
        <v>7.0</v>
      </c>
      <c r="H15053" s="3" t="s">
        <v>9576</v>
      </c>
      <c r="I15053" s="3" t="s">
        <v>9576</v>
      </c>
      <c r="J15053" s="3" t="s">
        <v>4475</v>
      </c>
      <c r="K15053" s="3" t="s">
        <v>24</v>
      </c>
      <c r="L15053" s="3">
        <v>11.0</v>
      </c>
      <c r="M15053" s="3" t="s">
        <v>30</v>
      </c>
      <c r="N15053" s="3" t="s">
        <v>13703</v>
      </c>
      <c r="O15053" s="3" t="s">
        <v>1045</v>
      </c>
      <c r="P15053" s="4">
        <v>19072.0</v>
      </c>
      <c r="Q15053" s="3" t="s">
        <v>49</v>
      </c>
      <c r="S15053" s="3" t="s">
        <v>34</v>
      </c>
    </row>
    <row r="15054">
      <c r="A15054" s="2">
        <v>42318.714907407404</v>
      </c>
      <c r="B15054" s="3">
        <v>32.0</v>
      </c>
      <c r="C15054" s="3" t="s">
        <v>12673</v>
      </c>
      <c r="D15054" s="3">
        <v>62.0</v>
      </c>
      <c r="E15054" s="3" t="s">
        <v>12765</v>
      </c>
      <c r="F15054" s="3">
        <v>8.0</v>
      </c>
      <c r="G15054" s="3">
        <v>7.0</v>
      </c>
      <c r="H15054" s="3" t="s">
        <v>9576</v>
      </c>
      <c r="I15054" s="3" t="s">
        <v>9576</v>
      </c>
      <c r="J15054" s="3" t="s">
        <v>4475</v>
      </c>
      <c r="K15054" s="3" t="s">
        <v>24</v>
      </c>
      <c r="L15054" s="3">
        <v>12.0</v>
      </c>
      <c r="M15054" s="3" t="s">
        <v>25</v>
      </c>
      <c r="N15054" s="3" t="s">
        <v>13704</v>
      </c>
      <c r="O15054" s="3" t="s">
        <v>42</v>
      </c>
      <c r="P15054" s="4">
        <v>21407.0</v>
      </c>
      <c r="Q15054" s="3" t="s">
        <v>110</v>
      </c>
      <c r="S15054" s="3" t="s">
        <v>34</v>
      </c>
    </row>
    <row r="15055">
      <c r="A15055" s="2">
        <v>42318.714907407404</v>
      </c>
      <c r="B15055" s="3">
        <v>32.0</v>
      </c>
      <c r="C15055" s="3" t="s">
        <v>12673</v>
      </c>
      <c r="D15055" s="3">
        <v>62.0</v>
      </c>
      <c r="E15055" s="3" t="s">
        <v>12765</v>
      </c>
      <c r="F15055" s="3">
        <v>8.0</v>
      </c>
      <c r="G15055" s="3">
        <v>7.0</v>
      </c>
      <c r="H15055" s="3" t="s">
        <v>9576</v>
      </c>
      <c r="I15055" s="3" t="s">
        <v>9576</v>
      </c>
      <c r="J15055" s="3" t="s">
        <v>4475</v>
      </c>
      <c r="K15055" s="3" t="s">
        <v>24</v>
      </c>
      <c r="L15055" s="3">
        <v>13.0</v>
      </c>
      <c r="M15055" s="3" t="s">
        <v>30</v>
      </c>
      <c r="N15055" s="3" t="s">
        <v>13705</v>
      </c>
      <c r="O15055" s="3" t="s">
        <v>13706</v>
      </c>
      <c r="P15055" s="4">
        <v>31187.0</v>
      </c>
      <c r="Q15055" s="3" t="s">
        <v>110</v>
      </c>
      <c r="S15055" s="3" t="s">
        <v>34</v>
      </c>
    </row>
    <row r="15056">
      <c r="A15056" s="2">
        <v>42318.714907407404</v>
      </c>
      <c r="B15056" s="3">
        <v>32.0</v>
      </c>
      <c r="C15056" s="3" t="s">
        <v>12673</v>
      </c>
      <c r="D15056" s="3">
        <v>62.0</v>
      </c>
      <c r="E15056" s="3" t="s">
        <v>12765</v>
      </c>
      <c r="F15056" s="3">
        <v>8.0</v>
      </c>
      <c r="G15056" s="3">
        <v>7.0</v>
      </c>
      <c r="H15056" s="3" t="s">
        <v>9576</v>
      </c>
      <c r="I15056" s="3" t="s">
        <v>9576</v>
      </c>
      <c r="J15056" s="3" t="s">
        <v>4475</v>
      </c>
      <c r="K15056" s="3" t="s">
        <v>24</v>
      </c>
      <c r="L15056" s="3">
        <v>14.0</v>
      </c>
      <c r="M15056" s="3" t="s">
        <v>25</v>
      </c>
      <c r="N15056" s="3" t="s">
        <v>9909</v>
      </c>
      <c r="O15056" s="3" t="s">
        <v>27</v>
      </c>
      <c r="P15056" s="4">
        <v>24920.0</v>
      </c>
      <c r="Q15056" s="3" t="s">
        <v>740</v>
      </c>
      <c r="S15056" s="3" t="s">
        <v>34</v>
      </c>
    </row>
    <row r="15057">
      <c r="A15057" s="2">
        <v>42318.714907407404</v>
      </c>
      <c r="B15057" s="3">
        <v>32.0</v>
      </c>
      <c r="C15057" s="3" t="s">
        <v>12673</v>
      </c>
      <c r="D15057" s="3">
        <v>62.0</v>
      </c>
      <c r="E15057" s="3" t="s">
        <v>12765</v>
      </c>
      <c r="F15057" s="3">
        <v>8.0</v>
      </c>
      <c r="G15057" s="3">
        <v>7.0</v>
      </c>
      <c r="H15057" s="3" t="s">
        <v>9576</v>
      </c>
      <c r="I15057" s="3" t="s">
        <v>9576</v>
      </c>
      <c r="J15057" s="3" t="s">
        <v>4475</v>
      </c>
      <c r="K15057" s="3" t="s">
        <v>24</v>
      </c>
      <c r="L15057" s="3">
        <v>15.0</v>
      </c>
      <c r="M15057" s="3" t="s">
        <v>30</v>
      </c>
      <c r="N15057" s="3" t="s">
        <v>13707</v>
      </c>
      <c r="O15057" s="3" t="s">
        <v>13708</v>
      </c>
      <c r="P15057" s="4">
        <v>28059.0</v>
      </c>
      <c r="Q15057" s="3" t="s">
        <v>132</v>
      </c>
      <c r="S15057" s="3" t="s">
        <v>34</v>
      </c>
    </row>
    <row r="15058">
      <c r="A15058" s="2">
        <v>42318.714907407404</v>
      </c>
      <c r="B15058" s="3">
        <v>32.0</v>
      </c>
      <c r="C15058" s="3" t="s">
        <v>12673</v>
      </c>
      <c r="D15058" s="3">
        <v>62.0</v>
      </c>
      <c r="E15058" s="3" t="s">
        <v>12765</v>
      </c>
      <c r="F15058" s="3">
        <v>8.0</v>
      </c>
      <c r="G15058" s="3">
        <v>7.0</v>
      </c>
      <c r="H15058" s="3" t="s">
        <v>9576</v>
      </c>
      <c r="I15058" s="3" t="s">
        <v>9576</v>
      </c>
      <c r="J15058" s="3" t="s">
        <v>4475</v>
      </c>
      <c r="K15058" s="3" t="s">
        <v>24</v>
      </c>
      <c r="L15058" s="3">
        <v>16.0</v>
      </c>
      <c r="M15058" s="3" t="s">
        <v>25</v>
      </c>
      <c r="N15058" s="3" t="s">
        <v>2427</v>
      </c>
      <c r="O15058" s="3" t="s">
        <v>246</v>
      </c>
      <c r="P15058" s="4">
        <v>17101.0</v>
      </c>
      <c r="Q15058" s="3" t="s">
        <v>49</v>
      </c>
      <c r="S15058" s="3" t="s">
        <v>34</v>
      </c>
    </row>
    <row r="15059">
      <c r="A15059" s="2">
        <v>42318.714907407404</v>
      </c>
      <c r="B15059" s="3">
        <v>32.0</v>
      </c>
      <c r="C15059" s="3" t="s">
        <v>12673</v>
      </c>
      <c r="D15059" s="3">
        <v>62.0</v>
      </c>
      <c r="E15059" s="3" t="s">
        <v>12765</v>
      </c>
      <c r="F15059" s="3">
        <v>8.0</v>
      </c>
      <c r="G15059" s="3">
        <v>7.0</v>
      </c>
      <c r="H15059" s="3" t="s">
        <v>9576</v>
      </c>
      <c r="I15059" s="3" t="s">
        <v>9576</v>
      </c>
      <c r="J15059" s="3" t="s">
        <v>4475</v>
      </c>
      <c r="K15059" s="3" t="s">
        <v>24</v>
      </c>
      <c r="L15059" s="3">
        <v>17.0</v>
      </c>
      <c r="M15059" s="3" t="s">
        <v>30</v>
      </c>
      <c r="N15059" s="3" t="s">
        <v>13693</v>
      </c>
      <c r="O15059" s="3" t="s">
        <v>71</v>
      </c>
      <c r="P15059" s="4">
        <v>32207.0</v>
      </c>
      <c r="Q15059" s="3" t="s">
        <v>247</v>
      </c>
      <c r="S15059" s="3" t="s">
        <v>34</v>
      </c>
    </row>
    <row r="15060">
      <c r="A15060" s="2">
        <v>42318.714907407404</v>
      </c>
      <c r="B15060" s="3">
        <v>32.0</v>
      </c>
      <c r="C15060" s="3" t="s">
        <v>12673</v>
      </c>
      <c r="D15060" s="3">
        <v>62.0</v>
      </c>
      <c r="E15060" s="3" t="s">
        <v>12765</v>
      </c>
      <c r="F15060" s="3">
        <v>8.0</v>
      </c>
      <c r="G15060" s="3">
        <v>7.0</v>
      </c>
      <c r="H15060" s="3" t="s">
        <v>9576</v>
      </c>
      <c r="I15060" s="3" t="s">
        <v>9576</v>
      </c>
      <c r="J15060" s="3" t="s">
        <v>4475</v>
      </c>
      <c r="K15060" s="3" t="s">
        <v>24</v>
      </c>
      <c r="L15060" s="3">
        <v>18.0</v>
      </c>
      <c r="M15060" s="3" t="s">
        <v>25</v>
      </c>
      <c r="N15060" s="3" t="s">
        <v>10719</v>
      </c>
      <c r="O15060" s="3" t="s">
        <v>536</v>
      </c>
      <c r="P15060" s="4">
        <v>16279.0</v>
      </c>
      <c r="Q15060" s="3" t="s">
        <v>96</v>
      </c>
      <c r="S15060" s="3" t="s">
        <v>34</v>
      </c>
    </row>
    <row r="15061">
      <c r="A15061" s="2">
        <v>42318.714907407404</v>
      </c>
      <c r="B15061" s="3">
        <v>32.0</v>
      </c>
      <c r="C15061" s="3" t="s">
        <v>12673</v>
      </c>
      <c r="D15061" s="3">
        <v>62.0</v>
      </c>
      <c r="E15061" s="3" t="s">
        <v>12765</v>
      </c>
      <c r="F15061" s="3">
        <v>8.0</v>
      </c>
      <c r="G15061" s="3">
        <v>7.0</v>
      </c>
      <c r="H15061" s="3" t="s">
        <v>9576</v>
      </c>
      <c r="I15061" s="3" t="s">
        <v>9576</v>
      </c>
      <c r="J15061" s="3" t="s">
        <v>4475</v>
      </c>
      <c r="K15061" s="3" t="s">
        <v>24</v>
      </c>
      <c r="L15061" s="3">
        <v>19.0</v>
      </c>
      <c r="M15061" s="3" t="s">
        <v>30</v>
      </c>
      <c r="N15061" s="3" t="s">
        <v>13678</v>
      </c>
      <c r="O15061" s="3" t="s">
        <v>1557</v>
      </c>
      <c r="P15061" s="4">
        <v>26811.0</v>
      </c>
      <c r="Q15061" s="3" t="s">
        <v>132</v>
      </c>
      <c r="S15061" s="3" t="s">
        <v>34</v>
      </c>
    </row>
    <row r="15062">
      <c r="A15062" s="2">
        <v>42318.714907407404</v>
      </c>
      <c r="B15062" s="3">
        <v>32.0</v>
      </c>
      <c r="C15062" s="3" t="s">
        <v>12673</v>
      </c>
      <c r="D15062" s="3">
        <v>62.0</v>
      </c>
      <c r="E15062" s="3" t="s">
        <v>12765</v>
      </c>
      <c r="F15062" s="3">
        <v>8.0</v>
      </c>
      <c r="G15062" s="3">
        <v>7.0</v>
      </c>
      <c r="H15062" s="3" t="s">
        <v>9576</v>
      </c>
      <c r="I15062" s="3" t="s">
        <v>9576</v>
      </c>
      <c r="J15062" s="3" t="s">
        <v>4475</v>
      </c>
      <c r="K15062" s="3" t="s">
        <v>24</v>
      </c>
      <c r="L15062" s="3">
        <v>20.0</v>
      </c>
      <c r="M15062" s="3" t="s">
        <v>25</v>
      </c>
      <c r="N15062" s="3" t="s">
        <v>13709</v>
      </c>
      <c r="O15062" s="3" t="s">
        <v>639</v>
      </c>
      <c r="P15062" s="4">
        <v>18921.0</v>
      </c>
      <c r="Q15062" s="3" t="s">
        <v>86</v>
      </c>
      <c r="S15062" s="3" t="s">
        <v>34</v>
      </c>
    </row>
    <row r="15063">
      <c r="A15063" s="2">
        <v>42318.714907407404</v>
      </c>
      <c r="B15063" s="3">
        <v>32.0</v>
      </c>
      <c r="C15063" s="3" t="s">
        <v>12673</v>
      </c>
      <c r="D15063" s="3">
        <v>62.0</v>
      </c>
      <c r="E15063" s="3" t="s">
        <v>12765</v>
      </c>
      <c r="F15063" s="3">
        <v>8.0</v>
      </c>
      <c r="G15063" s="3">
        <v>7.0</v>
      </c>
      <c r="H15063" s="3" t="s">
        <v>9576</v>
      </c>
      <c r="I15063" s="3" t="s">
        <v>9576</v>
      </c>
      <c r="J15063" s="3" t="s">
        <v>4475</v>
      </c>
      <c r="K15063" s="3" t="s">
        <v>24</v>
      </c>
      <c r="L15063" s="3">
        <v>21.0</v>
      </c>
      <c r="M15063" s="3" t="s">
        <v>30</v>
      </c>
      <c r="N15063" s="3" t="s">
        <v>2427</v>
      </c>
      <c r="O15063" s="3" t="s">
        <v>709</v>
      </c>
      <c r="P15063" s="4">
        <v>26894.0</v>
      </c>
      <c r="Q15063" s="3" t="s">
        <v>687</v>
      </c>
      <c r="S15063" s="3" t="s">
        <v>34</v>
      </c>
    </row>
    <row r="15064">
      <c r="A15064" s="2">
        <v>42318.714907407404</v>
      </c>
      <c r="B15064" s="3">
        <v>32.0</v>
      </c>
      <c r="C15064" s="3" t="s">
        <v>12673</v>
      </c>
      <c r="D15064" s="3">
        <v>62.0</v>
      </c>
      <c r="E15064" s="3" t="s">
        <v>12765</v>
      </c>
      <c r="F15064" s="3">
        <v>8.0</v>
      </c>
      <c r="G15064" s="3">
        <v>7.0</v>
      </c>
      <c r="H15064" s="3" t="s">
        <v>9576</v>
      </c>
      <c r="I15064" s="3" t="s">
        <v>9576</v>
      </c>
      <c r="J15064" s="3" t="s">
        <v>4475</v>
      </c>
      <c r="K15064" s="3" t="s">
        <v>24</v>
      </c>
      <c r="L15064" s="3">
        <v>22.0</v>
      </c>
      <c r="M15064" s="3" t="s">
        <v>25</v>
      </c>
      <c r="N15064" s="3" t="s">
        <v>13710</v>
      </c>
      <c r="O15064" s="3" t="s">
        <v>200</v>
      </c>
      <c r="P15064" s="4">
        <v>16402.0</v>
      </c>
      <c r="Q15064" s="3" t="s">
        <v>96</v>
      </c>
      <c r="S15064" s="3" t="s">
        <v>34</v>
      </c>
    </row>
    <row r="15065">
      <c r="A15065" s="2">
        <v>42318.714907407404</v>
      </c>
      <c r="B15065" s="3">
        <v>32.0</v>
      </c>
      <c r="C15065" s="3" t="s">
        <v>12673</v>
      </c>
      <c r="D15065" s="3">
        <v>62.0</v>
      </c>
      <c r="E15065" s="3" t="s">
        <v>12765</v>
      </c>
      <c r="F15065" s="3">
        <v>8.0</v>
      </c>
      <c r="G15065" s="3">
        <v>7.0</v>
      </c>
      <c r="H15065" s="3" t="s">
        <v>9576</v>
      </c>
      <c r="I15065" s="3" t="s">
        <v>9576</v>
      </c>
      <c r="J15065" s="3" t="s">
        <v>4475</v>
      </c>
      <c r="K15065" s="3" t="s">
        <v>24</v>
      </c>
      <c r="L15065" s="3">
        <v>23.0</v>
      </c>
      <c r="M15065" s="3" t="s">
        <v>30</v>
      </c>
      <c r="N15065" s="3" t="s">
        <v>3132</v>
      </c>
      <c r="O15065" s="3" t="s">
        <v>452</v>
      </c>
      <c r="P15065" s="4">
        <v>24130.0</v>
      </c>
      <c r="Q15065" s="3" t="s">
        <v>132</v>
      </c>
      <c r="S15065" s="3" t="s">
        <v>34</v>
      </c>
    </row>
    <row r="15066">
      <c r="A15066" s="2">
        <v>42318.714907407404</v>
      </c>
      <c r="B15066" s="3">
        <v>32.0</v>
      </c>
      <c r="C15066" s="3" t="s">
        <v>12673</v>
      </c>
      <c r="D15066" s="3">
        <v>62.0</v>
      </c>
      <c r="E15066" s="3" t="s">
        <v>12765</v>
      </c>
      <c r="F15066" s="3">
        <v>8.0</v>
      </c>
      <c r="G15066" s="3">
        <v>7.0</v>
      </c>
      <c r="H15066" s="3" t="s">
        <v>9576</v>
      </c>
      <c r="I15066" s="3" t="s">
        <v>9576</v>
      </c>
      <c r="J15066" s="3" t="s">
        <v>4475</v>
      </c>
      <c r="K15066" s="3" t="s">
        <v>24</v>
      </c>
      <c r="L15066" s="3">
        <v>24.0</v>
      </c>
      <c r="M15066" s="3" t="s">
        <v>25</v>
      </c>
      <c r="N15066" s="3" t="s">
        <v>13694</v>
      </c>
      <c r="O15066" s="3" t="s">
        <v>417</v>
      </c>
      <c r="P15066" s="4">
        <v>22535.0</v>
      </c>
      <c r="Q15066" s="3" t="s">
        <v>216</v>
      </c>
      <c r="S15066" s="3" t="s">
        <v>34</v>
      </c>
    </row>
    <row r="15067">
      <c r="A15067" s="2">
        <v>42318.714907407404</v>
      </c>
      <c r="B15067" s="3">
        <v>32.0</v>
      </c>
      <c r="C15067" s="3" t="s">
        <v>12673</v>
      </c>
      <c r="D15067" s="3">
        <v>62.0</v>
      </c>
      <c r="E15067" s="3" t="s">
        <v>12765</v>
      </c>
      <c r="F15067" s="3">
        <v>8.0</v>
      </c>
      <c r="G15067" s="3">
        <v>7.0</v>
      </c>
      <c r="H15067" s="3" t="s">
        <v>9576</v>
      </c>
      <c r="I15067" s="3" t="s">
        <v>9576</v>
      </c>
      <c r="J15067" s="3" t="s">
        <v>4475</v>
      </c>
      <c r="K15067" s="3" t="s">
        <v>24</v>
      </c>
      <c r="L15067" s="3">
        <v>25.0</v>
      </c>
      <c r="M15067" s="3" t="s">
        <v>30</v>
      </c>
      <c r="N15067" s="3" t="s">
        <v>5325</v>
      </c>
      <c r="O15067" s="3" t="s">
        <v>171</v>
      </c>
      <c r="P15067" s="4">
        <v>20249.0</v>
      </c>
      <c r="Q15067" s="3" t="s">
        <v>28</v>
      </c>
      <c r="S15067" s="3" t="s">
        <v>34</v>
      </c>
    </row>
    <row r="15068">
      <c r="A15068" s="2">
        <v>42318.714907407404</v>
      </c>
      <c r="B15068" s="3">
        <v>32.0</v>
      </c>
      <c r="C15068" s="3" t="s">
        <v>12673</v>
      </c>
      <c r="D15068" s="3">
        <v>62.0</v>
      </c>
      <c r="E15068" s="3" t="s">
        <v>12765</v>
      </c>
      <c r="F15068" s="3">
        <v>8.0</v>
      </c>
      <c r="G15068" s="3">
        <v>7.0</v>
      </c>
      <c r="H15068" s="3" t="s">
        <v>9576</v>
      </c>
      <c r="I15068" s="3" t="s">
        <v>9576</v>
      </c>
      <c r="J15068" s="3" t="s">
        <v>4475</v>
      </c>
      <c r="K15068" s="3" t="s">
        <v>24</v>
      </c>
      <c r="L15068" s="3">
        <v>26.0</v>
      </c>
      <c r="M15068" s="3" t="s">
        <v>25</v>
      </c>
      <c r="N15068" s="3" t="s">
        <v>13711</v>
      </c>
      <c r="O15068" s="3" t="s">
        <v>401</v>
      </c>
      <c r="P15068" s="4">
        <v>21669.0</v>
      </c>
      <c r="Q15068" s="3" t="s">
        <v>169</v>
      </c>
      <c r="S15068" s="3" t="s">
        <v>34</v>
      </c>
    </row>
    <row r="15069">
      <c r="A15069" s="2">
        <v>42318.714907407404</v>
      </c>
      <c r="B15069" s="3">
        <v>32.0</v>
      </c>
      <c r="C15069" s="3" t="s">
        <v>12673</v>
      </c>
      <c r="D15069" s="3">
        <v>62.0</v>
      </c>
      <c r="E15069" s="3" t="s">
        <v>12765</v>
      </c>
      <c r="F15069" s="3">
        <v>8.0</v>
      </c>
      <c r="G15069" s="3">
        <v>7.0</v>
      </c>
      <c r="H15069" s="3" t="s">
        <v>9576</v>
      </c>
      <c r="I15069" s="3" t="s">
        <v>9576</v>
      </c>
      <c r="J15069" s="3" t="s">
        <v>4475</v>
      </c>
      <c r="K15069" s="3" t="s">
        <v>24</v>
      </c>
      <c r="L15069" s="3">
        <v>27.0</v>
      </c>
      <c r="M15069" s="3" t="s">
        <v>30</v>
      </c>
      <c r="N15069" s="3" t="s">
        <v>13712</v>
      </c>
      <c r="O15069" s="3" t="s">
        <v>171</v>
      </c>
      <c r="P15069" s="4">
        <v>19536.0</v>
      </c>
      <c r="Q15069" s="3" t="s">
        <v>86</v>
      </c>
      <c r="S15069" s="3" t="s">
        <v>34</v>
      </c>
    </row>
    <row r="15070">
      <c r="A15070" s="2">
        <v>42318.714907407404</v>
      </c>
      <c r="B15070" s="3">
        <v>32.0</v>
      </c>
      <c r="C15070" s="3" t="s">
        <v>12673</v>
      </c>
      <c r="D15070" s="3">
        <v>62.0</v>
      </c>
      <c r="E15070" s="3" t="s">
        <v>12765</v>
      </c>
      <c r="F15070" s="3">
        <v>8.0</v>
      </c>
      <c r="G15070" s="3">
        <v>7.0</v>
      </c>
      <c r="H15070" s="3" t="s">
        <v>9576</v>
      </c>
      <c r="I15070" s="3" t="s">
        <v>9576</v>
      </c>
      <c r="J15070" s="3" t="s">
        <v>4475</v>
      </c>
      <c r="K15070" s="3" t="s">
        <v>24</v>
      </c>
      <c r="L15070" s="3">
        <v>28.0</v>
      </c>
      <c r="M15070" s="3" t="s">
        <v>25</v>
      </c>
      <c r="N15070" s="3" t="s">
        <v>12950</v>
      </c>
      <c r="O15070" s="3" t="s">
        <v>664</v>
      </c>
      <c r="P15070" s="4">
        <v>23210.0</v>
      </c>
      <c r="Q15070" s="3" t="s">
        <v>169</v>
      </c>
      <c r="S15070" s="3" t="s">
        <v>34</v>
      </c>
    </row>
    <row r="15071">
      <c r="A15071" s="2">
        <v>42318.714907407404</v>
      </c>
      <c r="B15071" s="3">
        <v>32.0</v>
      </c>
      <c r="C15071" s="3" t="s">
        <v>12673</v>
      </c>
      <c r="D15071" s="3">
        <v>62.0</v>
      </c>
      <c r="E15071" s="3" t="s">
        <v>12765</v>
      </c>
      <c r="F15071" s="3">
        <v>8.0</v>
      </c>
      <c r="G15071" s="3">
        <v>7.0</v>
      </c>
      <c r="H15071" s="3" t="s">
        <v>9576</v>
      </c>
      <c r="I15071" s="3" t="s">
        <v>9576</v>
      </c>
      <c r="J15071" s="3" t="s">
        <v>4475</v>
      </c>
      <c r="K15071" s="3" t="s">
        <v>24</v>
      </c>
      <c r="L15071" s="3">
        <v>29.0</v>
      </c>
      <c r="M15071" s="3" t="s">
        <v>30</v>
      </c>
      <c r="N15071" s="3" t="s">
        <v>2235</v>
      </c>
      <c r="O15071" s="3" t="s">
        <v>135</v>
      </c>
      <c r="P15071" s="4">
        <v>19851.0</v>
      </c>
      <c r="Q15071" s="3" t="s">
        <v>49</v>
      </c>
      <c r="S15071" s="3" t="s">
        <v>34</v>
      </c>
    </row>
    <row r="15072">
      <c r="A15072" s="2">
        <v>42318.714907407404</v>
      </c>
      <c r="B15072" s="3">
        <v>32.0</v>
      </c>
      <c r="C15072" s="3" t="s">
        <v>12673</v>
      </c>
      <c r="D15072" s="3">
        <v>62.0</v>
      </c>
      <c r="E15072" s="3" t="s">
        <v>12765</v>
      </c>
      <c r="F15072" s="3">
        <v>8.0</v>
      </c>
      <c r="G15072" s="3">
        <v>7.0</v>
      </c>
      <c r="H15072" s="3" t="s">
        <v>9576</v>
      </c>
      <c r="I15072" s="3" t="s">
        <v>9576</v>
      </c>
      <c r="J15072" s="3" t="s">
        <v>4475</v>
      </c>
      <c r="K15072" s="3" t="s">
        <v>24</v>
      </c>
      <c r="L15072" s="3">
        <v>30.0</v>
      </c>
      <c r="M15072" s="3" t="s">
        <v>25</v>
      </c>
      <c r="N15072" s="3" t="s">
        <v>13713</v>
      </c>
      <c r="O15072" s="3" t="s">
        <v>13714</v>
      </c>
      <c r="P15072" s="4">
        <v>30694.0</v>
      </c>
      <c r="Q15072" s="3" t="s">
        <v>205</v>
      </c>
      <c r="S15072" s="3" t="s">
        <v>34</v>
      </c>
    </row>
    <row r="15073">
      <c r="A15073" s="2">
        <v>42318.714907407404</v>
      </c>
      <c r="B15073" s="3">
        <v>32.0</v>
      </c>
      <c r="C15073" s="3" t="s">
        <v>12673</v>
      </c>
      <c r="D15073" s="3">
        <v>62.0</v>
      </c>
      <c r="E15073" s="3" t="s">
        <v>12765</v>
      </c>
      <c r="F15073" s="3">
        <v>8.0</v>
      </c>
      <c r="G15073" s="3">
        <v>7.0</v>
      </c>
      <c r="H15073" s="3" t="s">
        <v>9576</v>
      </c>
      <c r="I15073" s="3" t="s">
        <v>9576</v>
      </c>
      <c r="J15073" s="3" t="s">
        <v>4475</v>
      </c>
      <c r="K15073" s="3" t="s">
        <v>24</v>
      </c>
      <c r="L15073" s="3">
        <v>31.0</v>
      </c>
      <c r="M15073" s="3" t="s">
        <v>30</v>
      </c>
      <c r="N15073" s="3" t="s">
        <v>13715</v>
      </c>
      <c r="O15073" s="3" t="s">
        <v>283</v>
      </c>
      <c r="P15073" s="4">
        <v>25218.0</v>
      </c>
      <c r="Q15073" s="3" t="s">
        <v>228</v>
      </c>
      <c r="S15073" s="3" t="s">
        <v>34</v>
      </c>
    </row>
    <row r="15074">
      <c r="A15074" s="2">
        <v>42318.714907407404</v>
      </c>
      <c r="B15074" s="3">
        <v>32.0</v>
      </c>
      <c r="C15074" s="3" t="s">
        <v>12673</v>
      </c>
      <c r="D15074" s="3">
        <v>62.0</v>
      </c>
      <c r="E15074" s="3" t="s">
        <v>12765</v>
      </c>
      <c r="F15074" s="3">
        <v>8.0</v>
      </c>
      <c r="G15074" s="3">
        <v>7.0</v>
      </c>
      <c r="H15074" s="3" t="s">
        <v>9576</v>
      </c>
      <c r="I15074" s="3" t="s">
        <v>9576</v>
      </c>
      <c r="J15074" s="3" t="s">
        <v>4475</v>
      </c>
      <c r="K15074" s="3" t="s">
        <v>24</v>
      </c>
      <c r="L15074" s="3">
        <v>32.0</v>
      </c>
      <c r="M15074" s="3" t="s">
        <v>25</v>
      </c>
      <c r="N15074" s="3" t="s">
        <v>13716</v>
      </c>
      <c r="O15074" s="3" t="s">
        <v>13717</v>
      </c>
      <c r="P15074" s="4">
        <v>27163.0</v>
      </c>
      <c r="Q15074" s="3" t="s">
        <v>528</v>
      </c>
      <c r="S15074" s="3" t="s">
        <v>34</v>
      </c>
    </row>
    <row r="15075">
      <c r="A15075" s="2">
        <v>42318.714907407404</v>
      </c>
      <c r="B15075" s="3">
        <v>32.0</v>
      </c>
      <c r="C15075" s="3" t="s">
        <v>12673</v>
      </c>
      <c r="D15075" s="3">
        <v>62.0</v>
      </c>
      <c r="E15075" s="3" t="s">
        <v>12765</v>
      </c>
      <c r="F15075" s="3">
        <v>8.0</v>
      </c>
      <c r="G15075" s="3">
        <v>7.0</v>
      </c>
      <c r="H15075" s="3" t="s">
        <v>9576</v>
      </c>
      <c r="I15075" s="3" t="s">
        <v>9576</v>
      </c>
      <c r="J15075" s="3" t="s">
        <v>4475</v>
      </c>
      <c r="K15075" s="3" t="s">
        <v>24</v>
      </c>
      <c r="L15075" s="3">
        <v>33.0</v>
      </c>
      <c r="M15075" s="3" t="s">
        <v>30</v>
      </c>
      <c r="N15075" s="3" t="s">
        <v>13718</v>
      </c>
      <c r="O15075" s="3" t="s">
        <v>1074</v>
      </c>
      <c r="P15075" s="4">
        <v>12848.0</v>
      </c>
      <c r="Q15075" s="3" t="s">
        <v>113</v>
      </c>
      <c r="S15075" s="3" t="s">
        <v>34</v>
      </c>
    </row>
    <row r="15076">
      <c r="A15076" s="2">
        <v>42318.714907407404</v>
      </c>
      <c r="B15076" s="3">
        <v>32.0</v>
      </c>
      <c r="C15076" s="3" t="s">
        <v>12673</v>
      </c>
      <c r="D15076" s="3">
        <v>62.0</v>
      </c>
      <c r="E15076" s="3" t="s">
        <v>12765</v>
      </c>
      <c r="F15076" s="3">
        <v>8.0</v>
      </c>
      <c r="G15076" s="3">
        <v>7.0</v>
      </c>
      <c r="H15076" s="3" t="s">
        <v>9576</v>
      </c>
      <c r="I15076" s="3" t="s">
        <v>9576</v>
      </c>
      <c r="J15076" s="3" t="s">
        <v>4475</v>
      </c>
      <c r="K15076" s="3" t="s">
        <v>24</v>
      </c>
      <c r="L15076" s="3">
        <v>34.0</v>
      </c>
      <c r="M15076" s="3" t="s">
        <v>25</v>
      </c>
      <c r="N15076" s="3" t="s">
        <v>3482</v>
      </c>
      <c r="O15076" s="3" t="s">
        <v>613</v>
      </c>
      <c r="P15076" s="4">
        <v>30074.0</v>
      </c>
      <c r="Q15076" s="3" t="s">
        <v>40</v>
      </c>
      <c r="S15076" s="3" t="s">
        <v>34</v>
      </c>
    </row>
    <row r="15077">
      <c r="A15077" s="2">
        <v>42318.714907407404</v>
      </c>
      <c r="B15077" s="3">
        <v>32.0</v>
      </c>
      <c r="C15077" s="3" t="s">
        <v>12673</v>
      </c>
      <c r="D15077" s="3">
        <v>62.0</v>
      </c>
      <c r="E15077" s="3" t="s">
        <v>12765</v>
      </c>
      <c r="F15077" s="3">
        <v>8.0</v>
      </c>
      <c r="G15077" s="3">
        <v>7.0</v>
      </c>
      <c r="H15077" s="3" t="s">
        <v>9576</v>
      </c>
      <c r="I15077" s="3" t="s">
        <v>9576</v>
      </c>
      <c r="J15077" s="3" t="s">
        <v>4475</v>
      </c>
      <c r="K15077" s="3" t="s">
        <v>24</v>
      </c>
      <c r="L15077" s="3">
        <v>35.0</v>
      </c>
      <c r="M15077" s="3" t="s">
        <v>30</v>
      </c>
      <c r="N15077" s="3" t="s">
        <v>13719</v>
      </c>
      <c r="O15077" s="3" t="s">
        <v>1148</v>
      </c>
      <c r="P15077" s="4">
        <v>28173.0</v>
      </c>
      <c r="Q15077" s="3" t="s">
        <v>228</v>
      </c>
      <c r="S15077" s="3" t="s">
        <v>34</v>
      </c>
    </row>
    <row r="15078">
      <c r="A15078" s="2">
        <v>42318.714907407404</v>
      </c>
      <c r="B15078" s="3">
        <v>32.0</v>
      </c>
      <c r="C15078" s="3" t="s">
        <v>12673</v>
      </c>
      <c r="D15078" s="3">
        <v>62.0</v>
      </c>
      <c r="E15078" s="3" t="s">
        <v>12765</v>
      </c>
      <c r="F15078" s="3">
        <v>8.0</v>
      </c>
      <c r="G15078" s="3">
        <v>7.0</v>
      </c>
      <c r="H15078" s="3" t="s">
        <v>9576</v>
      </c>
      <c r="I15078" s="3" t="s">
        <v>9576</v>
      </c>
      <c r="J15078" s="3" t="s">
        <v>4475</v>
      </c>
      <c r="K15078" s="3" t="s">
        <v>24</v>
      </c>
      <c r="L15078" s="3">
        <v>36.0</v>
      </c>
      <c r="M15078" s="3" t="s">
        <v>25</v>
      </c>
      <c r="N15078" s="3" t="s">
        <v>13712</v>
      </c>
      <c r="O15078" s="3" t="s">
        <v>13720</v>
      </c>
      <c r="P15078" s="4">
        <v>17016.0</v>
      </c>
      <c r="Q15078" s="3" t="s">
        <v>49</v>
      </c>
      <c r="S15078" s="3" t="s">
        <v>34</v>
      </c>
    </row>
    <row r="15079">
      <c r="A15079" s="2">
        <v>42318.714907407404</v>
      </c>
      <c r="B15079" s="3">
        <v>32.0</v>
      </c>
      <c r="C15079" s="3" t="s">
        <v>12673</v>
      </c>
      <c r="D15079" s="3">
        <v>62.0</v>
      </c>
      <c r="E15079" s="3" t="s">
        <v>12765</v>
      </c>
      <c r="F15079" s="3">
        <v>8.0</v>
      </c>
      <c r="G15079" s="3">
        <v>7.0</v>
      </c>
      <c r="H15079" s="3" t="s">
        <v>9576</v>
      </c>
      <c r="I15079" s="3" t="s">
        <v>9576</v>
      </c>
      <c r="J15079" s="3" t="s">
        <v>4475</v>
      </c>
      <c r="K15079" s="3" t="s">
        <v>24</v>
      </c>
      <c r="L15079" s="3">
        <v>37.0</v>
      </c>
      <c r="M15079" s="3" t="s">
        <v>30</v>
      </c>
      <c r="N15079" s="3" t="s">
        <v>10719</v>
      </c>
      <c r="O15079" s="3" t="s">
        <v>1224</v>
      </c>
      <c r="P15079" s="4">
        <v>16051.0</v>
      </c>
      <c r="Q15079" s="3" t="s">
        <v>96</v>
      </c>
      <c r="S15079" s="3" t="s">
        <v>34</v>
      </c>
    </row>
    <row r="15080">
      <c r="A15080" s="2">
        <v>42318.714907407404</v>
      </c>
      <c r="B15080" s="3">
        <v>32.0</v>
      </c>
      <c r="C15080" s="3" t="s">
        <v>12673</v>
      </c>
      <c r="D15080" s="3">
        <v>62.0</v>
      </c>
      <c r="E15080" s="3" t="s">
        <v>12765</v>
      </c>
      <c r="F15080" s="3">
        <v>8.0</v>
      </c>
      <c r="G15080" s="3">
        <v>7.0</v>
      </c>
      <c r="H15080" s="3" t="s">
        <v>9576</v>
      </c>
      <c r="I15080" s="3" t="s">
        <v>9576</v>
      </c>
      <c r="J15080" s="3" t="s">
        <v>4475</v>
      </c>
      <c r="K15080" s="3" t="s">
        <v>24</v>
      </c>
      <c r="L15080" s="3">
        <v>38.0</v>
      </c>
      <c r="M15080" s="3" t="s">
        <v>25</v>
      </c>
      <c r="N15080" s="3" t="s">
        <v>13721</v>
      </c>
      <c r="O15080" s="3" t="s">
        <v>218</v>
      </c>
      <c r="P15080" s="4">
        <v>24283.0</v>
      </c>
      <c r="Q15080" s="3" t="s">
        <v>169</v>
      </c>
      <c r="S15080" s="3" t="s">
        <v>34</v>
      </c>
    </row>
    <row r="15081">
      <c r="A15081" s="2">
        <v>42318.714907407404</v>
      </c>
      <c r="B15081" s="3">
        <v>32.0</v>
      </c>
      <c r="C15081" s="3" t="s">
        <v>12673</v>
      </c>
      <c r="D15081" s="3">
        <v>62.0</v>
      </c>
      <c r="E15081" s="3" t="s">
        <v>12765</v>
      </c>
      <c r="F15081" s="3">
        <v>8.0</v>
      </c>
      <c r="G15081" s="3">
        <v>7.0</v>
      </c>
      <c r="H15081" s="3" t="s">
        <v>9576</v>
      </c>
      <c r="I15081" s="3" t="s">
        <v>9576</v>
      </c>
      <c r="J15081" s="3" t="s">
        <v>4475</v>
      </c>
      <c r="K15081" s="3" t="s">
        <v>24</v>
      </c>
      <c r="L15081" s="3">
        <v>39.0</v>
      </c>
      <c r="M15081" s="3" t="s">
        <v>30</v>
      </c>
      <c r="N15081" s="3" t="s">
        <v>13722</v>
      </c>
      <c r="O15081" s="3" t="s">
        <v>2585</v>
      </c>
      <c r="P15081" s="4">
        <v>32790.0</v>
      </c>
      <c r="Q15081" s="3" t="s">
        <v>132</v>
      </c>
      <c r="S15081" s="3" t="s">
        <v>34</v>
      </c>
    </row>
    <row r="15082">
      <c r="A15082" s="2">
        <v>42318.714907407404</v>
      </c>
      <c r="B15082" s="3">
        <v>32.0</v>
      </c>
      <c r="C15082" s="3" t="s">
        <v>12673</v>
      </c>
      <c r="D15082" s="3">
        <v>62.0</v>
      </c>
      <c r="E15082" s="3" t="s">
        <v>12765</v>
      </c>
      <c r="F15082" s="3">
        <v>8.0</v>
      </c>
      <c r="G15082" s="3">
        <v>7.0</v>
      </c>
      <c r="H15082" s="3" t="s">
        <v>9576</v>
      </c>
      <c r="I15082" s="3" t="s">
        <v>9576</v>
      </c>
      <c r="J15082" s="3" t="s">
        <v>4475</v>
      </c>
      <c r="K15082" s="3" t="s">
        <v>24</v>
      </c>
      <c r="L15082" s="3">
        <v>40.0</v>
      </c>
      <c r="M15082" s="3" t="s">
        <v>25</v>
      </c>
      <c r="N15082" s="3" t="s">
        <v>13718</v>
      </c>
      <c r="O15082" s="3" t="s">
        <v>1770</v>
      </c>
      <c r="P15082" s="4">
        <v>23791.0</v>
      </c>
      <c r="Q15082" s="3" t="s">
        <v>40</v>
      </c>
      <c r="S15082" s="3" t="s">
        <v>34</v>
      </c>
    </row>
    <row r="15083">
      <c r="A15083" s="2">
        <v>42318.714907407404</v>
      </c>
      <c r="B15083" s="3">
        <v>32.0</v>
      </c>
      <c r="C15083" s="3" t="s">
        <v>12673</v>
      </c>
      <c r="D15083" s="3">
        <v>62.0</v>
      </c>
      <c r="E15083" s="3" t="s">
        <v>12765</v>
      </c>
      <c r="F15083" s="3">
        <v>8.0</v>
      </c>
      <c r="G15083" s="3">
        <v>7.0</v>
      </c>
      <c r="H15083" s="3" t="s">
        <v>9576</v>
      </c>
      <c r="I15083" s="3" t="s">
        <v>9576</v>
      </c>
      <c r="J15083" s="3" t="s">
        <v>4475</v>
      </c>
      <c r="K15083" s="3" t="s">
        <v>24</v>
      </c>
      <c r="L15083" s="3">
        <v>41.0</v>
      </c>
      <c r="M15083" s="3" t="s">
        <v>30</v>
      </c>
      <c r="N15083" s="3" t="s">
        <v>2734</v>
      </c>
      <c r="O15083" s="3" t="s">
        <v>13723</v>
      </c>
      <c r="P15083" s="4">
        <v>31966.0</v>
      </c>
      <c r="Q15083" s="3" t="s">
        <v>110</v>
      </c>
      <c r="S15083" s="3" t="s">
        <v>34</v>
      </c>
    </row>
    <row r="15084">
      <c r="A15084" s="2">
        <v>42318.714907407404</v>
      </c>
      <c r="B15084" s="3">
        <v>32.0</v>
      </c>
      <c r="C15084" s="3" t="s">
        <v>12673</v>
      </c>
      <c r="D15084" s="3">
        <v>62.0</v>
      </c>
      <c r="E15084" s="3" t="s">
        <v>12765</v>
      </c>
      <c r="F15084" s="3">
        <v>8.0</v>
      </c>
      <c r="G15084" s="3">
        <v>7.0</v>
      </c>
      <c r="H15084" s="3" t="s">
        <v>9576</v>
      </c>
      <c r="I15084" s="3" t="s">
        <v>9576</v>
      </c>
      <c r="J15084" s="3" t="s">
        <v>4475</v>
      </c>
      <c r="K15084" s="3" t="s">
        <v>24</v>
      </c>
      <c r="L15084" s="3">
        <v>42.0</v>
      </c>
      <c r="M15084" s="3" t="s">
        <v>25</v>
      </c>
      <c r="N15084" s="3" t="s">
        <v>13724</v>
      </c>
      <c r="O15084" s="3" t="s">
        <v>127</v>
      </c>
      <c r="P15084" s="4">
        <v>17167.0</v>
      </c>
      <c r="Q15084" s="3" t="s">
        <v>49</v>
      </c>
      <c r="S15084" s="3" t="s">
        <v>34</v>
      </c>
    </row>
    <row r="15085">
      <c r="A15085" s="2">
        <v>42318.714907407404</v>
      </c>
      <c r="B15085" s="3">
        <v>32.0</v>
      </c>
      <c r="C15085" s="3" t="s">
        <v>12673</v>
      </c>
      <c r="D15085" s="3">
        <v>62.0</v>
      </c>
      <c r="E15085" s="3" t="s">
        <v>12765</v>
      </c>
      <c r="F15085" s="3">
        <v>8.0</v>
      </c>
      <c r="G15085" s="3">
        <v>7.0</v>
      </c>
      <c r="H15085" s="3" t="s">
        <v>9576</v>
      </c>
      <c r="I15085" s="3" t="s">
        <v>9576</v>
      </c>
      <c r="J15085" s="3" t="s">
        <v>4475</v>
      </c>
      <c r="K15085" s="3" t="s">
        <v>24</v>
      </c>
      <c r="L15085" s="3">
        <v>43.0</v>
      </c>
      <c r="M15085" s="3" t="s">
        <v>30</v>
      </c>
      <c r="N15085" s="3" t="s">
        <v>13725</v>
      </c>
      <c r="O15085" s="3" t="s">
        <v>1403</v>
      </c>
      <c r="P15085" s="4">
        <v>20734.0</v>
      </c>
      <c r="Q15085" s="3" t="s">
        <v>105</v>
      </c>
      <c r="S15085" s="3" t="s">
        <v>34</v>
      </c>
    </row>
    <row r="15086">
      <c r="A15086" s="2">
        <v>42318.714907407404</v>
      </c>
      <c r="B15086" s="3">
        <v>32.0</v>
      </c>
      <c r="C15086" s="3" t="s">
        <v>12673</v>
      </c>
      <c r="D15086" s="3">
        <v>62.0</v>
      </c>
      <c r="E15086" s="3" t="s">
        <v>12765</v>
      </c>
      <c r="F15086" s="3">
        <v>8.0</v>
      </c>
      <c r="G15086" s="3">
        <v>7.0</v>
      </c>
      <c r="H15086" s="3" t="s">
        <v>9576</v>
      </c>
      <c r="I15086" s="3" t="s">
        <v>9576</v>
      </c>
      <c r="J15086" s="3" t="s">
        <v>4475</v>
      </c>
      <c r="K15086" s="3" t="s">
        <v>24</v>
      </c>
      <c r="L15086" s="3">
        <v>44.0</v>
      </c>
      <c r="M15086" s="3" t="s">
        <v>25</v>
      </c>
      <c r="N15086" s="3" t="s">
        <v>13713</v>
      </c>
      <c r="O15086" s="3" t="s">
        <v>973</v>
      </c>
      <c r="P15086" s="4">
        <v>28124.0</v>
      </c>
      <c r="Q15086" s="3" t="s">
        <v>169</v>
      </c>
      <c r="S15086" s="3" t="s">
        <v>34</v>
      </c>
    </row>
    <row r="15087">
      <c r="A15087" s="2">
        <v>42318.714907407404</v>
      </c>
      <c r="B15087" s="3">
        <v>32.0</v>
      </c>
      <c r="C15087" s="3" t="s">
        <v>12673</v>
      </c>
      <c r="D15087" s="3">
        <v>80.0</v>
      </c>
      <c r="E15087" s="3" t="s">
        <v>12800</v>
      </c>
      <c r="F15087" s="3">
        <v>8.0</v>
      </c>
      <c r="G15087" s="3">
        <v>7.0</v>
      </c>
      <c r="H15087" s="3" t="s">
        <v>9576</v>
      </c>
      <c r="I15087" s="3" t="s">
        <v>9576</v>
      </c>
      <c r="J15087" s="3" t="s">
        <v>4475</v>
      </c>
      <c r="K15087" s="3" t="s">
        <v>24</v>
      </c>
      <c r="L15087" s="3">
        <v>1.0</v>
      </c>
      <c r="M15087" s="3" t="s">
        <v>25</v>
      </c>
      <c r="N15087" s="3" t="s">
        <v>4714</v>
      </c>
      <c r="O15087" s="3" t="s">
        <v>862</v>
      </c>
      <c r="P15087" s="4">
        <v>27656.0</v>
      </c>
      <c r="Q15087" s="3" t="s">
        <v>110</v>
      </c>
      <c r="S15087" s="3" t="s">
        <v>34</v>
      </c>
    </row>
    <row r="15088">
      <c r="A15088" s="2">
        <v>42318.714907407404</v>
      </c>
      <c r="B15088" s="3">
        <v>32.0</v>
      </c>
      <c r="C15088" s="3" t="s">
        <v>12673</v>
      </c>
      <c r="D15088" s="3">
        <v>80.0</v>
      </c>
      <c r="E15088" s="3" t="s">
        <v>12800</v>
      </c>
      <c r="F15088" s="3">
        <v>8.0</v>
      </c>
      <c r="G15088" s="3">
        <v>7.0</v>
      </c>
      <c r="H15088" s="3" t="s">
        <v>9576</v>
      </c>
      <c r="I15088" s="3" t="s">
        <v>9576</v>
      </c>
      <c r="J15088" s="3" t="s">
        <v>4475</v>
      </c>
      <c r="K15088" s="3" t="s">
        <v>24</v>
      </c>
      <c r="L15088" s="3">
        <v>2.0</v>
      </c>
      <c r="M15088" s="3" t="s">
        <v>30</v>
      </c>
      <c r="N15088" s="3" t="s">
        <v>12998</v>
      </c>
      <c r="O15088" s="3" t="s">
        <v>329</v>
      </c>
      <c r="P15088" s="4">
        <v>25702.0</v>
      </c>
      <c r="Q15088" s="3" t="s">
        <v>79</v>
      </c>
      <c r="S15088" s="3" t="s">
        <v>34</v>
      </c>
    </row>
    <row r="15089">
      <c r="A15089" s="2">
        <v>42318.714907407404</v>
      </c>
      <c r="B15089" s="3">
        <v>32.0</v>
      </c>
      <c r="C15089" s="3" t="s">
        <v>12673</v>
      </c>
      <c r="D15089" s="3">
        <v>80.0</v>
      </c>
      <c r="E15089" s="3" t="s">
        <v>12800</v>
      </c>
      <c r="F15089" s="3">
        <v>8.0</v>
      </c>
      <c r="G15089" s="3">
        <v>7.0</v>
      </c>
      <c r="H15089" s="3" t="s">
        <v>9576</v>
      </c>
      <c r="I15089" s="3" t="s">
        <v>9576</v>
      </c>
      <c r="J15089" s="3" t="s">
        <v>4475</v>
      </c>
      <c r="K15089" s="3" t="s">
        <v>24</v>
      </c>
      <c r="L15089" s="3">
        <v>3.0</v>
      </c>
      <c r="M15089" s="3" t="s">
        <v>25</v>
      </c>
      <c r="N15089" s="3" t="s">
        <v>10719</v>
      </c>
      <c r="O15089" s="3" t="s">
        <v>27</v>
      </c>
      <c r="P15089" s="4">
        <v>25538.0</v>
      </c>
      <c r="Q15089" s="3" t="s">
        <v>169</v>
      </c>
      <c r="S15089" s="3" t="s">
        <v>34</v>
      </c>
    </row>
    <row r="15090">
      <c r="A15090" s="2">
        <v>42318.714907407404</v>
      </c>
      <c r="B15090" s="3">
        <v>32.0</v>
      </c>
      <c r="C15090" s="3" t="s">
        <v>12673</v>
      </c>
      <c r="D15090" s="3">
        <v>80.0</v>
      </c>
      <c r="E15090" s="3" t="s">
        <v>12800</v>
      </c>
      <c r="F15090" s="3">
        <v>8.0</v>
      </c>
      <c r="G15090" s="3">
        <v>7.0</v>
      </c>
      <c r="H15090" s="3" t="s">
        <v>9576</v>
      </c>
      <c r="I15090" s="3" t="s">
        <v>9576</v>
      </c>
      <c r="J15090" s="3" t="s">
        <v>4475</v>
      </c>
      <c r="K15090" s="3" t="s">
        <v>24</v>
      </c>
      <c r="L15090" s="3">
        <v>4.0</v>
      </c>
      <c r="M15090" s="3" t="s">
        <v>30</v>
      </c>
      <c r="N15090" s="3" t="s">
        <v>9311</v>
      </c>
      <c r="O15090" s="3" t="s">
        <v>329</v>
      </c>
      <c r="P15090" s="4">
        <v>19313.0</v>
      </c>
      <c r="Q15090" s="3" t="s">
        <v>40</v>
      </c>
      <c r="S15090" s="3" t="s">
        <v>34</v>
      </c>
    </row>
    <row r="15091">
      <c r="A15091" s="2">
        <v>42318.714907407404</v>
      </c>
      <c r="B15091" s="3">
        <v>32.0</v>
      </c>
      <c r="C15091" s="3" t="s">
        <v>12673</v>
      </c>
      <c r="D15091" s="3">
        <v>80.0</v>
      </c>
      <c r="E15091" s="3" t="s">
        <v>12800</v>
      </c>
      <c r="F15091" s="3">
        <v>8.0</v>
      </c>
      <c r="G15091" s="3">
        <v>7.0</v>
      </c>
      <c r="H15091" s="3" t="s">
        <v>9576</v>
      </c>
      <c r="I15091" s="3" t="s">
        <v>9576</v>
      </c>
      <c r="J15091" s="3" t="s">
        <v>4475</v>
      </c>
      <c r="K15091" s="3" t="s">
        <v>24</v>
      </c>
      <c r="L15091" s="3">
        <v>5.0</v>
      </c>
      <c r="M15091" s="3" t="s">
        <v>25</v>
      </c>
      <c r="N15091" s="3" t="s">
        <v>13726</v>
      </c>
      <c r="O15091" s="3" t="s">
        <v>27</v>
      </c>
      <c r="P15091" s="4">
        <v>24686.0</v>
      </c>
      <c r="Q15091" s="3" t="s">
        <v>132</v>
      </c>
      <c r="S15091" s="3" t="s">
        <v>34</v>
      </c>
    </row>
    <row r="15092">
      <c r="A15092" s="2">
        <v>42318.714907407404</v>
      </c>
      <c r="B15092" s="3">
        <v>32.0</v>
      </c>
      <c r="C15092" s="3" t="s">
        <v>12673</v>
      </c>
      <c r="D15092" s="3">
        <v>80.0</v>
      </c>
      <c r="E15092" s="3" t="s">
        <v>12800</v>
      </c>
      <c r="F15092" s="3">
        <v>8.0</v>
      </c>
      <c r="G15092" s="3">
        <v>7.0</v>
      </c>
      <c r="H15092" s="3" t="s">
        <v>9576</v>
      </c>
      <c r="I15092" s="3" t="s">
        <v>9576</v>
      </c>
      <c r="J15092" s="3" t="s">
        <v>4475</v>
      </c>
      <c r="K15092" s="3" t="s">
        <v>24</v>
      </c>
      <c r="L15092" s="3">
        <v>6.0</v>
      </c>
      <c r="M15092" s="3" t="s">
        <v>30</v>
      </c>
      <c r="N15092" s="3" t="s">
        <v>13727</v>
      </c>
      <c r="O15092" s="3" t="s">
        <v>98</v>
      </c>
      <c r="P15092" s="4">
        <v>24301.0</v>
      </c>
      <c r="Q15092" s="3" t="s">
        <v>37</v>
      </c>
      <c r="S15092" s="3" t="s">
        <v>34</v>
      </c>
    </row>
    <row r="15093">
      <c r="A15093" s="2">
        <v>42318.714907407404</v>
      </c>
      <c r="B15093" s="3">
        <v>32.0</v>
      </c>
      <c r="C15093" s="3" t="s">
        <v>12673</v>
      </c>
      <c r="D15093" s="3">
        <v>80.0</v>
      </c>
      <c r="E15093" s="3" t="s">
        <v>12800</v>
      </c>
      <c r="F15093" s="3">
        <v>8.0</v>
      </c>
      <c r="G15093" s="3">
        <v>7.0</v>
      </c>
      <c r="H15093" s="3" t="s">
        <v>9576</v>
      </c>
      <c r="I15093" s="3" t="s">
        <v>9576</v>
      </c>
      <c r="J15093" s="3" t="s">
        <v>4475</v>
      </c>
      <c r="K15093" s="3" t="s">
        <v>24</v>
      </c>
      <c r="L15093" s="3">
        <v>7.0</v>
      </c>
      <c r="M15093" s="3" t="s">
        <v>25</v>
      </c>
      <c r="N15093" s="3" t="s">
        <v>13728</v>
      </c>
      <c r="O15093" s="3" t="s">
        <v>218</v>
      </c>
      <c r="P15093" s="4">
        <v>22148.0</v>
      </c>
      <c r="Q15093" s="3" t="s">
        <v>132</v>
      </c>
      <c r="S15093" s="3" t="s">
        <v>34</v>
      </c>
    </row>
    <row r="15094">
      <c r="A15094" s="2">
        <v>42318.714907407404</v>
      </c>
      <c r="B15094" s="3">
        <v>32.0</v>
      </c>
      <c r="C15094" s="3" t="s">
        <v>12673</v>
      </c>
      <c r="D15094" s="3">
        <v>80.0</v>
      </c>
      <c r="E15094" s="3" t="s">
        <v>12800</v>
      </c>
      <c r="F15094" s="3">
        <v>8.0</v>
      </c>
      <c r="G15094" s="3">
        <v>7.0</v>
      </c>
      <c r="H15094" s="3" t="s">
        <v>9576</v>
      </c>
      <c r="I15094" s="3" t="s">
        <v>9576</v>
      </c>
      <c r="J15094" s="3" t="s">
        <v>4475</v>
      </c>
      <c r="K15094" s="3" t="s">
        <v>24</v>
      </c>
      <c r="L15094" s="3">
        <v>8.0</v>
      </c>
      <c r="M15094" s="3" t="s">
        <v>30</v>
      </c>
      <c r="N15094" s="3" t="s">
        <v>8191</v>
      </c>
      <c r="O15094" s="3" t="s">
        <v>13729</v>
      </c>
      <c r="P15094" s="4">
        <v>29541.0</v>
      </c>
      <c r="Q15094" s="3" t="s">
        <v>115</v>
      </c>
      <c r="S15094" s="3" t="s">
        <v>34</v>
      </c>
    </row>
    <row r="15095">
      <c r="A15095" s="2">
        <v>42318.714907407404</v>
      </c>
      <c r="B15095" s="3">
        <v>32.0</v>
      </c>
      <c r="C15095" s="3" t="s">
        <v>12673</v>
      </c>
      <c r="D15095" s="3">
        <v>80.0</v>
      </c>
      <c r="E15095" s="3" t="s">
        <v>12800</v>
      </c>
      <c r="F15095" s="3">
        <v>8.0</v>
      </c>
      <c r="G15095" s="3">
        <v>7.0</v>
      </c>
      <c r="H15095" s="3" t="s">
        <v>9576</v>
      </c>
      <c r="I15095" s="3" t="s">
        <v>9576</v>
      </c>
      <c r="J15095" s="3" t="s">
        <v>4475</v>
      </c>
      <c r="K15095" s="3" t="s">
        <v>24</v>
      </c>
      <c r="L15095" s="3">
        <v>9.0</v>
      </c>
      <c r="M15095" s="3" t="s">
        <v>25</v>
      </c>
      <c r="N15095" s="3" t="s">
        <v>13730</v>
      </c>
      <c r="O15095" s="3" t="s">
        <v>297</v>
      </c>
      <c r="P15095" s="4">
        <v>26157.0</v>
      </c>
      <c r="Q15095" s="3" t="s">
        <v>110</v>
      </c>
      <c r="S15095" s="3" t="s">
        <v>34</v>
      </c>
    </row>
    <row r="15096">
      <c r="A15096" s="2">
        <v>42318.714907407404</v>
      </c>
      <c r="B15096" s="3">
        <v>32.0</v>
      </c>
      <c r="C15096" s="3" t="s">
        <v>12673</v>
      </c>
      <c r="D15096" s="3">
        <v>80.0</v>
      </c>
      <c r="E15096" s="3" t="s">
        <v>12800</v>
      </c>
      <c r="F15096" s="3">
        <v>8.0</v>
      </c>
      <c r="G15096" s="3">
        <v>7.0</v>
      </c>
      <c r="H15096" s="3" t="s">
        <v>9576</v>
      </c>
      <c r="I15096" s="3" t="s">
        <v>9576</v>
      </c>
      <c r="J15096" s="3" t="s">
        <v>4475</v>
      </c>
      <c r="K15096" s="3" t="s">
        <v>24</v>
      </c>
      <c r="L15096" s="3">
        <v>10.0</v>
      </c>
      <c r="M15096" s="3" t="s">
        <v>30</v>
      </c>
      <c r="N15096" s="3" t="s">
        <v>13731</v>
      </c>
      <c r="O15096" s="3" t="s">
        <v>4595</v>
      </c>
      <c r="P15096" s="4">
        <v>31862.0</v>
      </c>
      <c r="Q15096" s="3" t="s">
        <v>216</v>
      </c>
      <c r="S15096" s="3" t="s">
        <v>34</v>
      </c>
    </row>
    <row r="15097">
      <c r="A15097" s="2">
        <v>42318.714907407404</v>
      </c>
      <c r="B15097" s="3">
        <v>32.0</v>
      </c>
      <c r="C15097" s="3" t="s">
        <v>12673</v>
      </c>
      <c r="D15097" s="3">
        <v>80.0</v>
      </c>
      <c r="E15097" s="3" t="s">
        <v>12800</v>
      </c>
      <c r="F15097" s="3">
        <v>8.0</v>
      </c>
      <c r="G15097" s="3">
        <v>7.0</v>
      </c>
      <c r="H15097" s="3" t="s">
        <v>9576</v>
      </c>
      <c r="I15097" s="3" t="s">
        <v>9576</v>
      </c>
      <c r="J15097" s="3" t="s">
        <v>4475</v>
      </c>
      <c r="K15097" s="3" t="s">
        <v>24</v>
      </c>
      <c r="L15097" s="3">
        <v>11.0</v>
      </c>
      <c r="M15097" s="3" t="s">
        <v>25</v>
      </c>
      <c r="N15097" s="3" t="s">
        <v>13732</v>
      </c>
      <c r="O15097" s="3" t="s">
        <v>137</v>
      </c>
      <c r="P15097" s="4">
        <v>20551.0</v>
      </c>
      <c r="Q15097" s="3" t="s">
        <v>1171</v>
      </c>
      <c r="S15097" s="3" t="s">
        <v>34</v>
      </c>
    </row>
    <row r="15098">
      <c r="A15098" s="2">
        <v>42318.714907407404</v>
      </c>
      <c r="B15098" s="3">
        <v>32.0</v>
      </c>
      <c r="C15098" s="3" t="s">
        <v>12673</v>
      </c>
      <c r="D15098" s="3">
        <v>80.0</v>
      </c>
      <c r="E15098" s="3" t="s">
        <v>12800</v>
      </c>
      <c r="F15098" s="3">
        <v>8.0</v>
      </c>
      <c r="G15098" s="3">
        <v>7.0</v>
      </c>
      <c r="H15098" s="3" t="s">
        <v>9576</v>
      </c>
      <c r="I15098" s="3" t="s">
        <v>9576</v>
      </c>
      <c r="J15098" s="3" t="s">
        <v>4475</v>
      </c>
      <c r="K15098" s="3" t="s">
        <v>24</v>
      </c>
      <c r="L15098" s="3">
        <v>12.0</v>
      </c>
      <c r="M15098" s="3" t="s">
        <v>30</v>
      </c>
      <c r="N15098" s="3" t="s">
        <v>6243</v>
      </c>
      <c r="O15098" s="3" t="s">
        <v>2179</v>
      </c>
      <c r="P15098" s="4">
        <v>24293.0</v>
      </c>
      <c r="Q15098" s="3" t="s">
        <v>110</v>
      </c>
      <c r="S15098" s="3" t="s">
        <v>34</v>
      </c>
    </row>
    <row r="15099">
      <c r="A15099" s="2">
        <v>42318.714907407404</v>
      </c>
      <c r="B15099" s="3">
        <v>32.0</v>
      </c>
      <c r="C15099" s="3" t="s">
        <v>12673</v>
      </c>
      <c r="D15099" s="3">
        <v>80.0</v>
      </c>
      <c r="E15099" s="3" t="s">
        <v>12800</v>
      </c>
      <c r="F15099" s="3">
        <v>8.0</v>
      </c>
      <c r="G15099" s="3">
        <v>7.0</v>
      </c>
      <c r="H15099" s="3" t="s">
        <v>9576</v>
      </c>
      <c r="I15099" s="3" t="s">
        <v>9576</v>
      </c>
      <c r="J15099" s="3" t="s">
        <v>4475</v>
      </c>
      <c r="K15099" s="3" t="s">
        <v>24</v>
      </c>
      <c r="L15099" s="3">
        <v>13.0</v>
      </c>
      <c r="M15099" s="3" t="s">
        <v>25</v>
      </c>
      <c r="N15099" s="3" t="s">
        <v>8191</v>
      </c>
      <c r="O15099" s="3" t="s">
        <v>427</v>
      </c>
      <c r="P15099" s="4">
        <v>19535.0</v>
      </c>
      <c r="Q15099" s="3" t="s">
        <v>49</v>
      </c>
      <c r="S15099" s="3" t="s">
        <v>34</v>
      </c>
    </row>
    <row r="15100">
      <c r="A15100" s="2">
        <v>42318.714907407404</v>
      </c>
      <c r="B15100" s="3">
        <v>32.0</v>
      </c>
      <c r="C15100" s="3" t="s">
        <v>12673</v>
      </c>
      <c r="D15100" s="3">
        <v>80.0</v>
      </c>
      <c r="E15100" s="3" t="s">
        <v>12800</v>
      </c>
      <c r="F15100" s="3">
        <v>8.0</v>
      </c>
      <c r="G15100" s="3">
        <v>7.0</v>
      </c>
      <c r="H15100" s="3" t="s">
        <v>9576</v>
      </c>
      <c r="I15100" s="3" t="s">
        <v>9576</v>
      </c>
      <c r="J15100" s="3" t="s">
        <v>4475</v>
      </c>
      <c r="K15100" s="3" t="s">
        <v>24</v>
      </c>
      <c r="L15100" s="3">
        <v>14.0</v>
      </c>
      <c r="M15100" s="3" t="s">
        <v>30</v>
      </c>
      <c r="N15100" s="3" t="s">
        <v>11183</v>
      </c>
      <c r="O15100" s="3" t="s">
        <v>13733</v>
      </c>
      <c r="P15100" s="4">
        <v>25677.0</v>
      </c>
      <c r="Q15100" s="3" t="s">
        <v>205</v>
      </c>
      <c r="S15100" s="3" t="s">
        <v>34</v>
      </c>
    </row>
    <row r="15101">
      <c r="A15101" s="2">
        <v>42318.714907407404</v>
      </c>
      <c r="B15101" s="3">
        <v>32.0</v>
      </c>
      <c r="C15101" s="3" t="s">
        <v>12673</v>
      </c>
      <c r="D15101" s="3">
        <v>80.0</v>
      </c>
      <c r="E15101" s="3" t="s">
        <v>12800</v>
      </c>
      <c r="F15101" s="3">
        <v>8.0</v>
      </c>
      <c r="G15101" s="3">
        <v>7.0</v>
      </c>
      <c r="H15101" s="3" t="s">
        <v>9576</v>
      </c>
      <c r="I15101" s="3" t="s">
        <v>9576</v>
      </c>
      <c r="J15101" s="3" t="s">
        <v>4475</v>
      </c>
      <c r="K15101" s="3" t="s">
        <v>24</v>
      </c>
      <c r="L15101" s="3">
        <v>15.0</v>
      </c>
      <c r="M15101" s="3" t="s">
        <v>25</v>
      </c>
      <c r="N15101" s="3" t="s">
        <v>13734</v>
      </c>
      <c r="O15101" s="3" t="s">
        <v>366</v>
      </c>
      <c r="P15101" s="4">
        <v>30734.0</v>
      </c>
      <c r="Q15101" s="3" t="s">
        <v>72</v>
      </c>
      <c r="S15101" s="3" t="s">
        <v>34</v>
      </c>
    </row>
    <row r="15102">
      <c r="A15102" s="2">
        <v>42318.714907407404</v>
      </c>
      <c r="B15102" s="3">
        <v>32.0</v>
      </c>
      <c r="C15102" s="3" t="s">
        <v>12673</v>
      </c>
      <c r="D15102" s="3">
        <v>80.0</v>
      </c>
      <c r="E15102" s="3" t="s">
        <v>12800</v>
      </c>
      <c r="F15102" s="3">
        <v>8.0</v>
      </c>
      <c r="G15102" s="3">
        <v>7.0</v>
      </c>
      <c r="H15102" s="3" t="s">
        <v>9576</v>
      </c>
      <c r="I15102" s="3" t="s">
        <v>9576</v>
      </c>
      <c r="J15102" s="3" t="s">
        <v>4475</v>
      </c>
      <c r="K15102" s="3" t="s">
        <v>24</v>
      </c>
      <c r="L15102" s="3">
        <v>16.0</v>
      </c>
      <c r="M15102" s="3" t="s">
        <v>30</v>
      </c>
      <c r="N15102" s="3" t="s">
        <v>13735</v>
      </c>
      <c r="O15102" s="3" t="s">
        <v>452</v>
      </c>
      <c r="P15102" s="4">
        <v>27015.0</v>
      </c>
      <c r="Q15102" s="3" t="s">
        <v>110</v>
      </c>
      <c r="S15102" s="3" t="s">
        <v>34</v>
      </c>
    </row>
    <row r="15103">
      <c r="A15103" s="2">
        <v>42318.714907407404</v>
      </c>
      <c r="B15103" s="3">
        <v>32.0</v>
      </c>
      <c r="C15103" s="3" t="s">
        <v>12673</v>
      </c>
      <c r="D15103" s="3">
        <v>80.0</v>
      </c>
      <c r="E15103" s="3" t="s">
        <v>12800</v>
      </c>
      <c r="F15103" s="3">
        <v>8.0</v>
      </c>
      <c r="G15103" s="3">
        <v>7.0</v>
      </c>
      <c r="H15103" s="3" t="s">
        <v>9576</v>
      </c>
      <c r="I15103" s="3" t="s">
        <v>9576</v>
      </c>
      <c r="J15103" s="3" t="s">
        <v>4475</v>
      </c>
      <c r="K15103" s="3" t="s">
        <v>24</v>
      </c>
      <c r="L15103" s="3">
        <v>17.0</v>
      </c>
      <c r="M15103" s="3" t="s">
        <v>25</v>
      </c>
      <c r="N15103" s="3" t="s">
        <v>13736</v>
      </c>
      <c r="O15103" s="3" t="s">
        <v>359</v>
      </c>
      <c r="P15103" s="4">
        <v>21254.0</v>
      </c>
      <c r="Q15103" s="3" t="s">
        <v>169</v>
      </c>
      <c r="S15103" s="3" t="s">
        <v>34</v>
      </c>
    </row>
    <row r="15104">
      <c r="A15104" s="2">
        <v>42318.714907407404</v>
      </c>
      <c r="B15104" s="3">
        <v>32.0</v>
      </c>
      <c r="C15104" s="3" t="s">
        <v>12673</v>
      </c>
      <c r="D15104" s="3">
        <v>80.0</v>
      </c>
      <c r="E15104" s="3" t="s">
        <v>12800</v>
      </c>
      <c r="F15104" s="3">
        <v>8.0</v>
      </c>
      <c r="G15104" s="3">
        <v>7.0</v>
      </c>
      <c r="H15104" s="3" t="s">
        <v>9576</v>
      </c>
      <c r="I15104" s="3" t="s">
        <v>9576</v>
      </c>
      <c r="J15104" s="3" t="s">
        <v>4475</v>
      </c>
      <c r="K15104" s="3" t="s">
        <v>24</v>
      </c>
      <c r="L15104" s="3">
        <v>18.0</v>
      </c>
      <c r="M15104" s="3" t="s">
        <v>30</v>
      </c>
      <c r="N15104" s="3" t="s">
        <v>8603</v>
      </c>
      <c r="O15104" s="3" t="s">
        <v>329</v>
      </c>
      <c r="P15104" s="4">
        <v>26026.0</v>
      </c>
      <c r="Q15104" s="3" t="s">
        <v>132</v>
      </c>
      <c r="S15104" s="3" t="s">
        <v>34</v>
      </c>
    </row>
    <row r="15105">
      <c r="A15105" s="2">
        <v>42318.714907407404</v>
      </c>
      <c r="B15105" s="3">
        <v>32.0</v>
      </c>
      <c r="C15105" s="3" t="s">
        <v>12673</v>
      </c>
      <c r="D15105" s="3">
        <v>2.0</v>
      </c>
      <c r="E15105" s="3" t="s">
        <v>12674</v>
      </c>
      <c r="F15105" s="3">
        <v>9.0</v>
      </c>
      <c r="G15105" s="3">
        <v>10.0</v>
      </c>
      <c r="H15105" s="3" t="s">
        <v>13737</v>
      </c>
      <c r="I15105" s="3" t="s">
        <v>13738</v>
      </c>
      <c r="J15105" s="3" t="s">
        <v>23</v>
      </c>
      <c r="K15105" s="3" t="s">
        <v>24</v>
      </c>
      <c r="L15105" s="3">
        <v>1.0</v>
      </c>
      <c r="M15105" s="3" t="s">
        <v>25</v>
      </c>
      <c r="N15105" s="3" t="s">
        <v>7237</v>
      </c>
      <c r="O15105" s="3" t="s">
        <v>102</v>
      </c>
      <c r="P15105" s="4">
        <v>17808.0</v>
      </c>
      <c r="Q15105" s="3" t="s">
        <v>117</v>
      </c>
      <c r="S15105" s="3" t="s">
        <v>34</v>
      </c>
    </row>
    <row r="15106">
      <c r="A15106" s="2">
        <v>42318.714907407404</v>
      </c>
      <c r="B15106" s="3">
        <v>32.0</v>
      </c>
      <c r="C15106" s="3" t="s">
        <v>12673</v>
      </c>
      <c r="D15106" s="3">
        <v>2.0</v>
      </c>
      <c r="E15106" s="3" t="s">
        <v>12674</v>
      </c>
      <c r="F15106" s="3">
        <v>9.0</v>
      </c>
      <c r="G15106" s="3">
        <v>10.0</v>
      </c>
      <c r="H15106" s="3" t="s">
        <v>13737</v>
      </c>
      <c r="I15106" s="3" t="s">
        <v>13738</v>
      </c>
      <c r="J15106" s="3" t="s">
        <v>23</v>
      </c>
      <c r="K15106" s="3" t="s">
        <v>24</v>
      </c>
      <c r="L15106" s="3">
        <v>2.0</v>
      </c>
      <c r="M15106" s="3" t="s">
        <v>30</v>
      </c>
      <c r="N15106" s="3" t="s">
        <v>2642</v>
      </c>
      <c r="O15106" s="3" t="s">
        <v>171</v>
      </c>
      <c r="P15106" s="4">
        <v>19068.0</v>
      </c>
      <c r="Q15106" s="3" t="s">
        <v>49</v>
      </c>
      <c r="S15106" s="3" t="s">
        <v>34</v>
      </c>
    </row>
    <row r="15107">
      <c r="A15107" s="2">
        <v>42318.714907407404</v>
      </c>
      <c r="B15107" s="3">
        <v>32.0</v>
      </c>
      <c r="C15107" s="3" t="s">
        <v>12673</v>
      </c>
      <c r="D15107" s="3">
        <v>2.0</v>
      </c>
      <c r="E15107" s="3" t="s">
        <v>12674</v>
      </c>
      <c r="F15107" s="3">
        <v>9.0</v>
      </c>
      <c r="G15107" s="3">
        <v>10.0</v>
      </c>
      <c r="H15107" s="3" t="s">
        <v>13737</v>
      </c>
      <c r="I15107" s="3" t="s">
        <v>13738</v>
      </c>
      <c r="J15107" s="3" t="s">
        <v>23</v>
      </c>
      <c r="K15107" s="3" t="s">
        <v>24</v>
      </c>
      <c r="L15107" s="3">
        <v>3.0</v>
      </c>
      <c r="M15107" s="3" t="s">
        <v>25</v>
      </c>
      <c r="N15107" s="3" t="s">
        <v>13023</v>
      </c>
      <c r="O15107" s="3" t="s">
        <v>95</v>
      </c>
      <c r="P15107" s="4">
        <v>30207.0</v>
      </c>
      <c r="Q15107" s="3" t="s">
        <v>37</v>
      </c>
      <c r="S15107" s="3" t="s">
        <v>34</v>
      </c>
    </row>
    <row r="15108">
      <c r="A15108" s="2">
        <v>42318.714907407404</v>
      </c>
      <c r="B15108" s="3">
        <v>32.0</v>
      </c>
      <c r="C15108" s="3" t="s">
        <v>12673</v>
      </c>
      <c r="D15108" s="3">
        <v>2.0</v>
      </c>
      <c r="E15108" s="3" t="s">
        <v>12674</v>
      </c>
      <c r="F15108" s="3">
        <v>9.0</v>
      </c>
      <c r="G15108" s="3">
        <v>10.0</v>
      </c>
      <c r="H15108" s="3" t="s">
        <v>13737</v>
      </c>
      <c r="I15108" s="3" t="s">
        <v>13738</v>
      </c>
      <c r="J15108" s="3" t="s">
        <v>23</v>
      </c>
      <c r="K15108" s="3" t="s">
        <v>24</v>
      </c>
      <c r="L15108" s="3">
        <v>4.0</v>
      </c>
      <c r="M15108" s="3" t="s">
        <v>30</v>
      </c>
      <c r="N15108" s="3" t="s">
        <v>12451</v>
      </c>
      <c r="O15108" s="3" t="s">
        <v>389</v>
      </c>
      <c r="P15108" s="4">
        <v>31861.0</v>
      </c>
      <c r="Q15108" s="3" t="s">
        <v>132</v>
      </c>
      <c r="S15108" s="3" t="s">
        <v>34</v>
      </c>
    </row>
    <row r="15109">
      <c r="A15109" s="2">
        <v>42318.714907407404</v>
      </c>
      <c r="B15109" s="3">
        <v>32.0</v>
      </c>
      <c r="C15109" s="3" t="s">
        <v>12673</v>
      </c>
      <c r="D15109" s="3">
        <v>2.0</v>
      </c>
      <c r="E15109" s="3" t="s">
        <v>12674</v>
      </c>
      <c r="F15109" s="3">
        <v>9.0</v>
      </c>
      <c r="G15109" s="3">
        <v>10.0</v>
      </c>
      <c r="H15109" s="3" t="s">
        <v>13737</v>
      </c>
      <c r="I15109" s="3" t="s">
        <v>13738</v>
      </c>
      <c r="J15109" s="3" t="s">
        <v>23</v>
      </c>
      <c r="K15109" s="3" t="s">
        <v>24</v>
      </c>
      <c r="L15109" s="3">
        <v>5.0</v>
      </c>
      <c r="M15109" s="3" t="s">
        <v>25</v>
      </c>
      <c r="N15109" s="3" t="s">
        <v>13739</v>
      </c>
      <c r="O15109" s="3" t="s">
        <v>119</v>
      </c>
      <c r="P15109" s="4">
        <v>18391.0</v>
      </c>
      <c r="Q15109" s="3" t="s">
        <v>49</v>
      </c>
      <c r="S15109" s="3" t="s">
        <v>34</v>
      </c>
    </row>
    <row r="15110">
      <c r="A15110" s="2">
        <v>42318.714907407404</v>
      </c>
      <c r="B15110" s="3">
        <v>32.0</v>
      </c>
      <c r="C15110" s="3" t="s">
        <v>12673</v>
      </c>
      <c r="D15110" s="3">
        <v>2.0</v>
      </c>
      <c r="E15110" s="3" t="s">
        <v>12674</v>
      </c>
      <c r="F15110" s="3">
        <v>9.0</v>
      </c>
      <c r="G15110" s="3">
        <v>10.0</v>
      </c>
      <c r="H15110" s="3" t="s">
        <v>13737</v>
      </c>
      <c r="I15110" s="3" t="s">
        <v>13738</v>
      </c>
      <c r="J15110" s="3" t="s">
        <v>23</v>
      </c>
      <c r="K15110" s="3" t="s">
        <v>24</v>
      </c>
      <c r="L15110" s="3">
        <v>6.0</v>
      </c>
      <c r="M15110" s="3" t="s">
        <v>30</v>
      </c>
      <c r="N15110" s="3" t="s">
        <v>13740</v>
      </c>
      <c r="O15110" s="3" t="s">
        <v>182</v>
      </c>
      <c r="P15110" s="4">
        <v>33750.0</v>
      </c>
      <c r="Q15110" s="3" t="s">
        <v>191</v>
      </c>
      <c r="S15110" s="3" t="s">
        <v>34</v>
      </c>
    </row>
    <row r="15111">
      <c r="A15111" s="2">
        <v>42318.714907407404</v>
      </c>
      <c r="B15111" s="3">
        <v>32.0</v>
      </c>
      <c r="C15111" s="3" t="s">
        <v>12673</v>
      </c>
      <c r="D15111" s="3">
        <v>2.0</v>
      </c>
      <c r="E15111" s="3" t="s">
        <v>12674</v>
      </c>
      <c r="F15111" s="3">
        <v>9.0</v>
      </c>
      <c r="G15111" s="3">
        <v>10.0</v>
      </c>
      <c r="H15111" s="3" t="s">
        <v>13737</v>
      </c>
      <c r="I15111" s="3" t="s">
        <v>13738</v>
      </c>
      <c r="J15111" s="3" t="s">
        <v>23</v>
      </c>
      <c r="K15111" s="3" t="s">
        <v>24</v>
      </c>
      <c r="L15111" s="3">
        <v>7.0</v>
      </c>
      <c r="M15111" s="3" t="s">
        <v>25</v>
      </c>
      <c r="N15111" s="3" t="s">
        <v>13741</v>
      </c>
      <c r="O15111" s="3" t="s">
        <v>10110</v>
      </c>
      <c r="P15111" s="4">
        <v>18870.0</v>
      </c>
      <c r="Q15111" s="3" t="s">
        <v>113</v>
      </c>
      <c r="S15111" s="3" t="s">
        <v>34</v>
      </c>
    </row>
    <row r="15112">
      <c r="A15112" s="2">
        <v>42318.714907407404</v>
      </c>
      <c r="B15112" s="3">
        <v>32.0</v>
      </c>
      <c r="C15112" s="3" t="s">
        <v>12673</v>
      </c>
      <c r="D15112" s="3">
        <v>2.0</v>
      </c>
      <c r="E15112" s="3" t="s">
        <v>12674</v>
      </c>
      <c r="F15112" s="3">
        <v>9.0</v>
      </c>
      <c r="G15112" s="3">
        <v>10.0</v>
      </c>
      <c r="H15112" s="3" t="s">
        <v>13737</v>
      </c>
      <c r="I15112" s="3" t="s">
        <v>13738</v>
      </c>
      <c r="J15112" s="3" t="s">
        <v>23</v>
      </c>
      <c r="K15112" s="3" t="s">
        <v>24</v>
      </c>
      <c r="L15112" s="3">
        <v>8.0</v>
      </c>
      <c r="M15112" s="3" t="s">
        <v>30</v>
      </c>
      <c r="N15112" s="3" t="s">
        <v>13742</v>
      </c>
      <c r="O15112" s="3" t="s">
        <v>2128</v>
      </c>
      <c r="P15112" s="4">
        <v>21441.0</v>
      </c>
      <c r="Q15112" s="3" t="s">
        <v>46</v>
      </c>
      <c r="S15112" s="3" t="s">
        <v>34</v>
      </c>
    </row>
    <row r="15113">
      <c r="A15113" s="2">
        <v>42318.714907407404</v>
      </c>
      <c r="B15113" s="3">
        <v>32.0</v>
      </c>
      <c r="C15113" s="3" t="s">
        <v>12673</v>
      </c>
      <c r="D15113" s="3">
        <v>2.0</v>
      </c>
      <c r="E15113" s="3" t="s">
        <v>12674</v>
      </c>
      <c r="F15113" s="3">
        <v>9.0</v>
      </c>
      <c r="G15113" s="3">
        <v>10.0</v>
      </c>
      <c r="H15113" s="3" t="s">
        <v>13737</v>
      </c>
      <c r="I15113" s="3" t="s">
        <v>13738</v>
      </c>
      <c r="J15113" s="3" t="s">
        <v>23</v>
      </c>
      <c r="K15113" s="3" t="s">
        <v>24</v>
      </c>
      <c r="L15113" s="3">
        <v>9.0</v>
      </c>
      <c r="M15113" s="3" t="s">
        <v>25</v>
      </c>
      <c r="N15113" s="3" t="s">
        <v>13743</v>
      </c>
      <c r="O15113" s="3" t="s">
        <v>6377</v>
      </c>
      <c r="P15113" s="4">
        <v>18286.0</v>
      </c>
      <c r="Q15113" s="3" t="s">
        <v>189</v>
      </c>
      <c r="S15113" s="3" t="s">
        <v>34</v>
      </c>
    </row>
    <row r="15114">
      <c r="A15114" s="2">
        <v>42318.714907407404</v>
      </c>
      <c r="B15114" s="3">
        <v>32.0</v>
      </c>
      <c r="C15114" s="3" t="s">
        <v>12673</v>
      </c>
      <c r="D15114" s="3">
        <v>2.0</v>
      </c>
      <c r="E15114" s="3" t="s">
        <v>12674</v>
      </c>
      <c r="F15114" s="3">
        <v>9.0</v>
      </c>
      <c r="G15114" s="3">
        <v>10.0</v>
      </c>
      <c r="H15114" s="3" t="s">
        <v>13737</v>
      </c>
      <c r="I15114" s="3" t="s">
        <v>13738</v>
      </c>
      <c r="J15114" s="3" t="s">
        <v>23</v>
      </c>
      <c r="K15114" s="3" t="s">
        <v>24</v>
      </c>
      <c r="L15114" s="3">
        <v>10.0</v>
      </c>
      <c r="M15114" s="3" t="s">
        <v>30</v>
      </c>
      <c r="N15114" s="3" t="s">
        <v>13744</v>
      </c>
      <c r="O15114" s="3" t="s">
        <v>158</v>
      </c>
      <c r="P15114" s="4">
        <v>20393.0</v>
      </c>
      <c r="Q15114" s="3" t="s">
        <v>228</v>
      </c>
      <c r="S15114" s="3" t="s">
        <v>34</v>
      </c>
    </row>
    <row r="15115">
      <c r="A15115" s="2">
        <v>42318.714907407404</v>
      </c>
      <c r="B15115" s="3">
        <v>32.0</v>
      </c>
      <c r="C15115" s="3" t="s">
        <v>12673</v>
      </c>
      <c r="D15115" s="3">
        <v>2.0</v>
      </c>
      <c r="E15115" s="3" t="s">
        <v>12674</v>
      </c>
      <c r="F15115" s="3">
        <v>9.0</v>
      </c>
      <c r="G15115" s="3">
        <v>10.0</v>
      </c>
      <c r="H15115" s="3" t="s">
        <v>13737</v>
      </c>
      <c r="I15115" s="3" t="s">
        <v>13738</v>
      </c>
      <c r="J15115" s="3" t="s">
        <v>23</v>
      </c>
      <c r="K15115" s="3" t="s">
        <v>24</v>
      </c>
      <c r="L15115" s="3">
        <v>11.0</v>
      </c>
      <c r="M15115" s="3" t="s">
        <v>25</v>
      </c>
      <c r="N15115" s="3" t="s">
        <v>13745</v>
      </c>
      <c r="O15115" s="3" t="s">
        <v>200</v>
      </c>
      <c r="P15115" s="4">
        <v>18381.0</v>
      </c>
      <c r="Q15115" s="3" t="s">
        <v>49</v>
      </c>
      <c r="S15115" s="3" t="s">
        <v>34</v>
      </c>
    </row>
    <row r="15116">
      <c r="A15116" s="2">
        <v>42318.714907407404</v>
      </c>
      <c r="B15116" s="3">
        <v>32.0</v>
      </c>
      <c r="C15116" s="3" t="s">
        <v>12673</v>
      </c>
      <c r="D15116" s="3">
        <v>2.0</v>
      </c>
      <c r="E15116" s="3" t="s">
        <v>12674</v>
      </c>
      <c r="F15116" s="3">
        <v>9.0</v>
      </c>
      <c r="G15116" s="3">
        <v>10.0</v>
      </c>
      <c r="H15116" s="3" t="s">
        <v>13737</v>
      </c>
      <c r="I15116" s="3" t="s">
        <v>13738</v>
      </c>
      <c r="J15116" s="3" t="s">
        <v>23</v>
      </c>
      <c r="K15116" s="3" t="s">
        <v>24</v>
      </c>
      <c r="L15116" s="3">
        <v>12.0</v>
      </c>
      <c r="M15116" s="3" t="s">
        <v>30</v>
      </c>
      <c r="N15116" s="3" t="s">
        <v>13746</v>
      </c>
      <c r="O15116" s="3" t="s">
        <v>13747</v>
      </c>
      <c r="P15116" s="4">
        <v>35014.0</v>
      </c>
      <c r="Q15116" s="3" t="s">
        <v>191</v>
      </c>
      <c r="S15116" s="3" t="s">
        <v>34</v>
      </c>
    </row>
    <row r="15117">
      <c r="A15117" s="2">
        <v>42318.714907407404</v>
      </c>
      <c r="B15117" s="3">
        <v>32.0</v>
      </c>
      <c r="C15117" s="3" t="s">
        <v>12673</v>
      </c>
      <c r="D15117" s="3">
        <v>2.0</v>
      </c>
      <c r="E15117" s="3" t="s">
        <v>12674</v>
      </c>
      <c r="F15117" s="3">
        <v>9.0</v>
      </c>
      <c r="G15117" s="3">
        <v>10.0</v>
      </c>
      <c r="H15117" s="3" t="s">
        <v>13737</v>
      </c>
      <c r="I15117" s="3" t="s">
        <v>13738</v>
      </c>
      <c r="J15117" s="3" t="s">
        <v>23</v>
      </c>
      <c r="K15117" s="3" t="s">
        <v>24</v>
      </c>
      <c r="L15117" s="3">
        <v>13.0</v>
      </c>
      <c r="M15117" s="3" t="s">
        <v>25</v>
      </c>
      <c r="N15117" s="3" t="s">
        <v>13748</v>
      </c>
      <c r="O15117" s="3" t="s">
        <v>1395</v>
      </c>
      <c r="P15117" s="4">
        <v>30913.0</v>
      </c>
      <c r="Q15117" s="3" t="s">
        <v>40</v>
      </c>
      <c r="S15117" s="3" t="s">
        <v>34</v>
      </c>
    </row>
    <row r="15118">
      <c r="A15118" s="2">
        <v>42318.714907407404</v>
      </c>
      <c r="B15118" s="3">
        <v>32.0</v>
      </c>
      <c r="C15118" s="3" t="s">
        <v>12673</v>
      </c>
      <c r="D15118" s="3">
        <v>2.0</v>
      </c>
      <c r="E15118" s="3" t="s">
        <v>12674</v>
      </c>
      <c r="F15118" s="3">
        <v>9.0</v>
      </c>
      <c r="G15118" s="3">
        <v>10.0</v>
      </c>
      <c r="H15118" s="3" t="s">
        <v>13737</v>
      </c>
      <c r="I15118" s="3" t="s">
        <v>13738</v>
      </c>
      <c r="J15118" s="3" t="s">
        <v>23</v>
      </c>
      <c r="K15118" s="3" t="s">
        <v>24</v>
      </c>
      <c r="L15118" s="3">
        <v>14.0</v>
      </c>
      <c r="M15118" s="3" t="s">
        <v>30</v>
      </c>
      <c r="N15118" s="3" t="s">
        <v>4252</v>
      </c>
      <c r="O15118" s="3" t="s">
        <v>186</v>
      </c>
      <c r="P15118" s="4">
        <v>15930.0</v>
      </c>
      <c r="Q15118" s="3" t="s">
        <v>86</v>
      </c>
      <c r="S15118" s="3" t="s">
        <v>34</v>
      </c>
    </row>
    <row r="15119">
      <c r="A15119" s="2">
        <v>42318.714907407404</v>
      </c>
      <c r="B15119" s="3">
        <v>32.0</v>
      </c>
      <c r="C15119" s="3" t="s">
        <v>12673</v>
      </c>
      <c r="D15119" s="3">
        <v>2.0</v>
      </c>
      <c r="E15119" s="3" t="s">
        <v>12674</v>
      </c>
      <c r="F15119" s="3">
        <v>9.0</v>
      </c>
      <c r="G15119" s="3">
        <v>10.0</v>
      </c>
      <c r="H15119" s="3" t="s">
        <v>13737</v>
      </c>
      <c r="I15119" s="3" t="s">
        <v>13738</v>
      </c>
      <c r="J15119" s="3" t="s">
        <v>23</v>
      </c>
      <c r="K15119" s="3" t="s">
        <v>24</v>
      </c>
      <c r="L15119" s="3">
        <v>15.0</v>
      </c>
      <c r="M15119" s="3" t="s">
        <v>25</v>
      </c>
      <c r="N15119" s="3" t="s">
        <v>13749</v>
      </c>
      <c r="O15119" s="3" t="s">
        <v>377</v>
      </c>
      <c r="P15119" s="4">
        <v>13621.0</v>
      </c>
      <c r="Q15119" s="3" t="s">
        <v>209</v>
      </c>
      <c r="S15119" s="3" t="s">
        <v>34</v>
      </c>
    </row>
    <row r="15120">
      <c r="A15120" s="2">
        <v>42318.714907407404</v>
      </c>
      <c r="B15120" s="3">
        <v>32.0</v>
      </c>
      <c r="C15120" s="3" t="s">
        <v>12673</v>
      </c>
      <c r="D15120" s="3">
        <v>2.0</v>
      </c>
      <c r="E15120" s="3" t="s">
        <v>12674</v>
      </c>
      <c r="F15120" s="3">
        <v>9.0</v>
      </c>
      <c r="G15120" s="3">
        <v>10.0</v>
      </c>
      <c r="H15120" s="3" t="s">
        <v>13737</v>
      </c>
      <c r="I15120" s="3" t="s">
        <v>13738</v>
      </c>
      <c r="J15120" s="3" t="s">
        <v>23</v>
      </c>
      <c r="K15120" s="3" t="s">
        <v>24</v>
      </c>
      <c r="L15120" s="3">
        <v>16.0</v>
      </c>
      <c r="M15120" s="3" t="s">
        <v>30</v>
      </c>
      <c r="N15120" s="3" t="s">
        <v>13750</v>
      </c>
      <c r="O15120" s="3" t="s">
        <v>225</v>
      </c>
      <c r="P15120" s="4">
        <v>21462.0</v>
      </c>
      <c r="Q15120" s="3" t="s">
        <v>86</v>
      </c>
      <c r="S15120" s="3" t="s">
        <v>34</v>
      </c>
    </row>
    <row r="15121">
      <c r="A15121" s="2">
        <v>42318.714907407404</v>
      </c>
      <c r="B15121" s="3">
        <v>32.0</v>
      </c>
      <c r="C15121" s="3" t="s">
        <v>12673</v>
      </c>
      <c r="D15121" s="3">
        <v>2.0</v>
      </c>
      <c r="E15121" s="3" t="s">
        <v>12674</v>
      </c>
      <c r="F15121" s="3">
        <v>9.0</v>
      </c>
      <c r="G15121" s="3">
        <v>10.0</v>
      </c>
      <c r="H15121" s="3" t="s">
        <v>13737</v>
      </c>
      <c r="I15121" s="3" t="s">
        <v>13738</v>
      </c>
      <c r="J15121" s="3" t="s">
        <v>23</v>
      </c>
      <c r="K15121" s="3" t="s">
        <v>24</v>
      </c>
      <c r="L15121" s="3">
        <v>17.0</v>
      </c>
      <c r="M15121" s="3" t="s">
        <v>25</v>
      </c>
      <c r="N15121" s="3" t="s">
        <v>13751</v>
      </c>
      <c r="O15121" s="3" t="s">
        <v>42</v>
      </c>
      <c r="P15121" s="4">
        <v>25029.0</v>
      </c>
      <c r="Q15121" s="3" t="s">
        <v>60</v>
      </c>
      <c r="S15121" s="3" t="s">
        <v>34</v>
      </c>
    </row>
    <row r="15122">
      <c r="A15122" s="2">
        <v>42318.714907407404</v>
      </c>
      <c r="B15122" s="3">
        <v>32.0</v>
      </c>
      <c r="C15122" s="3" t="s">
        <v>12673</v>
      </c>
      <c r="D15122" s="3">
        <v>59.0</v>
      </c>
      <c r="E15122" s="3" t="s">
        <v>12683</v>
      </c>
      <c r="F15122" s="3">
        <v>9.0</v>
      </c>
      <c r="G15122" s="3">
        <v>10.0</v>
      </c>
      <c r="H15122" s="3" t="s">
        <v>13737</v>
      </c>
      <c r="I15122" s="3" t="s">
        <v>13738</v>
      </c>
      <c r="J15122" s="3" t="s">
        <v>23</v>
      </c>
      <c r="K15122" s="3" t="s">
        <v>24</v>
      </c>
      <c r="L15122" s="3">
        <v>1.0</v>
      </c>
      <c r="M15122" s="3" t="s">
        <v>25</v>
      </c>
      <c r="N15122" s="3" t="s">
        <v>13752</v>
      </c>
      <c r="O15122" s="3" t="s">
        <v>359</v>
      </c>
      <c r="P15122" s="4">
        <v>26866.0</v>
      </c>
      <c r="Q15122" s="3" t="s">
        <v>189</v>
      </c>
      <c r="S15122" s="3" t="s">
        <v>29</v>
      </c>
    </row>
    <row r="15123">
      <c r="A15123" s="2">
        <v>42318.714907407404</v>
      </c>
      <c r="B15123" s="3">
        <v>32.0</v>
      </c>
      <c r="C15123" s="3" t="s">
        <v>12673</v>
      </c>
      <c r="D15123" s="3">
        <v>59.0</v>
      </c>
      <c r="E15123" s="3" t="s">
        <v>12683</v>
      </c>
      <c r="F15123" s="3">
        <v>9.0</v>
      </c>
      <c r="G15123" s="3">
        <v>10.0</v>
      </c>
      <c r="H15123" s="3" t="s">
        <v>13737</v>
      </c>
      <c r="I15123" s="3" t="s">
        <v>13738</v>
      </c>
      <c r="J15123" s="3" t="s">
        <v>23</v>
      </c>
      <c r="K15123" s="3" t="s">
        <v>272</v>
      </c>
      <c r="L15123" s="3">
        <v>2.0</v>
      </c>
      <c r="M15123" s="3" t="s">
        <v>30</v>
      </c>
      <c r="N15123" s="3" t="s">
        <v>1613</v>
      </c>
      <c r="O15123" s="3" t="s">
        <v>163</v>
      </c>
      <c r="P15123" s="4">
        <v>26366.0</v>
      </c>
      <c r="Q15123" s="3" t="s">
        <v>149</v>
      </c>
      <c r="S15123" s="3" t="s">
        <v>29</v>
      </c>
    </row>
    <row r="15124">
      <c r="A15124" s="2">
        <v>42318.714907407404</v>
      </c>
      <c r="B15124" s="3">
        <v>32.0</v>
      </c>
      <c r="C15124" s="3" t="s">
        <v>12673</v>
      </c>
      <c r="D15124" s="3">
        <v>59.0</v>
      </c>
      <c r="E15124" s="3" t="s">
        <v>12683</v>
      </c>
      <c r="F15124" s="3">
        <v>9.0</v>
      </c>
      <c r="G15124" s="3">
        <v>10.0</v>
      </c>
      <c r="H15124" s="3" t="s">
        <v>13737</v>
      </c>
      <c r="I15124" s="3" t="s">
        <v>13738</v>
      </c>
      <c r="J15124" s="3" t="s">
        <v>23</v>
      </c>
      <c r="K15124" s="3" t="s">
        <v>24</v>
      </c>
      <c r="L15124" s="3">
        <v>3.0</v>
      </c>
      <c r="M15124" s="3" t="s">
        <v>25</v>
      </c>
      <c r="N15124" s="3" t="s">
        <v>7564</v>
      </c>
      <c r="O15124" s="3" t="s">
        <v>796</v>
      </c>
      <c r="P15124" s="4">
        <v>24496.0</v>
      </c>
      <c r="Q15124" s="3" t="s">
        <v>418</v>
      </c>
      <c r="S15124" s="3" t="s">
        <v>29</v>
      </c>
    </row>
    <row r="15125">
      <c r="A15125" s="2">
        <v>42318.714907407404</v>
      </c>
      <c r="B15125" s="3">
        <v>32.0</v>
      </c>
      <c r="C15125" s="3" t="s">
        <v>12673</v>
      </c>
      <c r="D15125" s="3">
        <v>59.0</v>
      </c>
      <c r="E15125" s="3" t="s">
        <v>12683</v>
      </c>
      <c r="F15125" s="3">
        <v>9.0</v>
      </c>
      <c r="G15125" s="3">
        <v>10.0</v>
      </c>
      <c r="H15125" s="3" t="s">
        <v>13737</v>
      </c>
      <c r="I15125" s="3" t="s">
        <v>13738</v>
      </c>
      <c r="J15125" s="3" t="s">
        <v>23</v>
      </c>
      <c r="K15125" s="3" t="s">
        <v>24</v>
      </c>
      <c r="L15125" s="3">
        <v>4.0</v>
      </c>
      <c r="M15125" s="3" t="s">
        <v>30</v>
      </c>
      <c r="N15125" s="3" t="s">
        <v>13753</v>
      </c>
      <c r="O15125" s="3" t="s">
        <v>13754</v>
      </c>
      <c r="P15125" s="4">
        <v>28378.0</v>
      </c>
      <c r="Q15125" s="3" t="s">
        <v>132</v>
      </c>
      <c r="S15125" s="3" t="s">
        <v>29</v>
      </c>
    </row>
    <row r="15126">
      <c r="A15126" s="2">
        <v>42318.714907407404</v>
      </c>
      <c r="B15126" s="3">
        <v>32.0</v>
      </c>
      <c r="C15126" s="3" t="s">
        <v>12673</v>
      </c>
      <c r="D15126" s="3">
        <v>59.0</v>
      </c>
      <c r="E15126" s="3" t="s">
        <v>12683</v>
      </c>
      <c r="F15126" s="3">
        <v>9.0</v>
      </c>
      <c r="G15126" s="3">
        <v>10.0</v>
      </c>
      <c r="H15126" s="3" t="s">
        <v>13737</v>
      </c>
      <c r="I15126" s="3" t="s">
        <v>13738</v>
      </c>
      <c r="J15126" s="3" t="s">
        <v>23</v>
      </c>
      <c r="K15126" s="3" t="s">
        <v>24</v>
      </c>
      <c r="L15126" s="3">
        <v>5.0</v>
      </c>
      <c r="M15126" s="3" t="s">
        <v>25</v>
      </c>
      <c r="N15126" s="3" t="s">
        <v>13755</v>
      </c>
      <c r="O15126" s="3" t="s">
        <v>3003</v>
      </c>
      <c r="P15126" s="4">
        <v>23166.0</v>
      </c>
      <c r="Q15126" s="3" t="s">
        <v>216</v>
      </c>
      <c r="S15126" s="3" t="s">
        <v>34</v>
      </c>
    </row>
    <row r="15127">
      <c r="A15127" s="2">
        <v>42318.714907407404</v>
      </c>
      <c r="B15127" s="3">
        <v>32.0</v>
      </c>
      <c r="C15127" s="3" t="s">
        <v>12673</v>
      </c>
      <c r="D15127" s="3">
        <v>59.0</v>
      </c>
      <c r="E15127" s="3" t="s">
        <v>12683</v>
      </c>
      <c r="F15127" s="3">
        <v>9.0</v>
      </c>
      <c r="G15127" s="3">
        <v>10.0</v>
      </c>
      <c r="H15127" s="3" t="s">
        <v>13737</v>
      </c>
      <c r="I15127" s="3" t="s">
        <v>13738</v>
      </c>
      <c r="J15127" s="3" t="s">
        <v>23</v>
      </c>
      <c r="K15127" s="3" t="s">
        <v>24</v>
      </c>
      <c r="L15127" s="3">
        <v>6.0</v>
      </c>
      <c r="M15127" s="3" t="s">
        <v>30</v>
      </c>
      <c r="N15127" s="3" t="s">
        <v>5437</v>
      </c>
      <c r="O15127" s="3" t="s">
        <v>591</v>
      </c>
      <c r="P15127" s="4">
        <v>31053.0</v>
      </c>
      <c r="Q15127" s="3" t="s">
        <v>110</v>
      </c>
      <c r="S15127" s="3" t="s">
        <v>34</v>
      </c>
    </row>
    <row r="15128">
      <c r="A15128" s="2">
        <v>42318.714907407404</v>
      </c>
      <c r="B15128" s="3">
        <v>32.0</v>
      </c>
      <c r="C15128" s="3" t="s">
        <v>12673</v>
      </c>
      <c r="D15128" s="3">
        <v>59.0</v>
      </c>
      <c r="E15128" s="3" t="s">
        <v>12683</v>
      </c>
      <c r="F15128" s="3">
        <v>9.0</v>
      </c>
      <c r="G15128" s="3">
        <v>10.0</v>
      </c>
      <c r="H15128" s="3" t="s">
        <v>13737</v>
      </c>
      <c r="I15128" s="3" t="s">
        <v>13738</v>
      </c>
      <c r="J15128" s="3" t="s">
        <v>23</v>
      </c>
      <c r="K15128" s="3" t="s">
        <v>24</v>
      </c>
      <c r="L15128" s="3">
        <v>7.0</v>
      </c>
      <c r="M15128" s="3" t="s">
        <v>25</v>
      </c>
      <c r="N15128" s="3" t="s">
        <v>13756</v>
      </c>
      <c r="O15128" s="3" t="s">
        <v>401</v>
      </c>
      <c r="P15128" s="4">
        <v>32774.0</v>
      </c>
      <c r="Q15128" s="3" t="s">
        <v>191</v>
      </c>
      <c r="S15128" s="3" t="s">
        <v>34</v>
      </c>
    </row>
    <row r="15129">
      <c r="A15129" s="2">
        <v>42318.714907407404</v>
      </c>
      <c r="B15129" s="3">
        <v>32.0</v>
      </c>
      <c r="C15129" s="3" t="s">
        <v>12673</v>
      </c>
      <c r="D15129" s="3">
        <v>59.0</v>
      </c>
      <c r="E15129" s="3" t="s">
        <v>12683</v>
      </c>
      <c r="F15129" s="3">
        <v>9.0</v>
      </c>
      <c r="G15129" s="3">
        <v>10.0</v>
      </c>
      <c r="H15129" s="3" t="s">
        <v>13737</v>
      </c>
      <c r="I15129" s="3" t="s">
        <v>13738</v>
      </c>
      <c r="J15129" s="3" t="s">
        <v>23</v>
      </c>
      <c r="K15129" s="3" t="s">
        <v>24</v>
      </c>
      <c r="L15129" s="3">
        <v>8.0</v>
      </c>
      <c r="M15129" s="3" t="s">
        <v>30</v>
      </c>
      <c r="N15129" s="3" t="s">
        <v>2040</v>
      </c>
      <c r="O15129" s="3" t="s">
        <v>1403</v>
      </c>
      <c r="P15129" s="4">
        <v>21548.0</v>
      </c>
      <c r="Q15129" s="3" t="s">
        <v>110</v>
      </c>
      <c r="S15129" s="3" t="s">
        <v>34</v>
      </c>
    </row>
    <row r="15130">
      <c r="A15130" s="2">
        <v>42318.714907407404</v>
      </c>
      <c r="B15130" s="3">
        <v>32.0</v>
      </c>
      <c r="C15130" s="3" t="s">
        <v>12673</v>
      </c>
      <c r="D15130" s="3">
        <v>59.0</v>
      </c>
      <c r="E15130" s="3" t="s">
        <v>12683</v>
      </c>
      <c r="F15130" s="3">
        <v>9.0</v>
      </c>
      <c r="G15130" s="3">
        <v>10.0</v>
      </c>
      <c r="H15130" s="3" t="s">
        <v>13737</v>
      </c>
      <c r="I15130" s="3" t="s">
        <v>13738</v>
      </c>
      <c r="J15130" s="3" t="s">
        <v>23</v>
      </c>
      <c r="K15130" s="3" t="s">
        <v>24</v>
      </c>
      <c r="L15130" s="3">
        <v>9.0</v>
      </c>
      <c r="M15130" s="3" t="s">
        <v>25</v>
      </c>
      <c r="N15130" s="3" t="s">
        <v>13757</v>
      </c>
      <c r="O15130" s="3" t="s">
        <v>613</v>
      </c>
      <c r="P15130" s="4">
        <v>28446.0</v>
      </c>
      <c r="Q15130" s="3" t="s">
        <v>75</v>
      </c>
      <c r="S15130" s="3" t="s">
        <v>34</v>
      </c>
    </row>
    <row r="15131">
      <c r="A15131" s="2">
        <v>42318.714907407404</v>
      </c>
      <c r="B15131" s="3">
        <v>32.0</v>
      </c>
      <c r="C15131" s="3" t="s">
        <v>12673</v>
      </c>
      <c r="D15131" s="3">
        <v>59.0</v>
      </c>
      <c r="E15131" s="3" t="s">
        <v>12683</v>
      </c>
      <c r="F15131" s="3">
        <v>9.0</v>
      </c>
      <c r="G15131" s="3">
        <v>10.0</v>
      </c>
      <c r="H15131" s="3" t="s">
        <v>13737</v>
      </c>
      <c r="I15131" s="3" t="s">
        <v>13738</v>
      </c>
      <c r="J15131" s="3" t="s">
        <v>23</v>
      </c>
      <c r="K15131" s="3" t="s">
        <v>24</v>
      </c>
      <c r="L15131" s="3">
        <v>10.0</v>
      </c>
      <c r="M15131" s="3" t="s">
        <v>30</v>
      </c>
      <c r="N15131" s="3" t="s">
        <v>13758</v>
      </c>
      <c r="O15131" s="3" t="s">
        <v>336</v>
      </c>
      <c r="P15131" s="4">
        <v>26445.0</v>
      </c>
      <c r="Q15131" s="3" t="s">
        <v>132</v>
      </c>
      <c r="S15131" s="3" t="s">
        <v>34</v>
      </c>
    </row>
    <row r="15132">
      <c r="A15132" s="2">
        <v>42318.714907407404</v>
      </c>
      <c r="B15132" s="3">
        <v>32.0</v>
      </c>
      <c r="C15132" s="3" t="s">
        <v>12673</v>
      </c>
      <c r="D15132" s="3">
        <v>59.0</v>
      </c>
      <c r="E15132" s="3" t="s">
        <v>12683</v>
      </c>
      <c r="F15132" s="3">
        <v>9.0</v>
      </c>
      <c r="G15132" s="3">
        <v>10.0</v>
      </c>
      <c r="H15132" s="3" t="s">
        <v>13737</v>
      </c>
      <c r="I15132" s="3" t="s">
        <v>13738</v>
      </c>
      <c r="J15132" s="3" t="s">
        <v>23</v>
      </c>
      <c r="K15132" s="3" t="s">
        <v>24</v>
      </c>
      <c r="L15132" s="3">
        <v>11.0</v>
      </c>
      <c r="M15132" s="3" t="s">
        <v>25</v>
      </c>
      <c r="N15132" s="3" t="s">
        <v>2035</v>
      </c>
      <c r="O15132" s="3" t="s">
        <v>359</v>
      </c>
      <c r="P15132" s="4">
        <v>25401.0</v>
      </c>
      <c r="Q15132" s="3" t="s">
        <v>115</v>
      </c>
      <c r="S15132" s="3" t="s">
        <v>34</v>
      </c>
    </row>
    <row r="15133">
      <c r="A15133" s="2">
        <v>42318.714907407404</v>
      </c>
      <c r="B15133" s="3">
        <v>32.0</v>
      </c>
      <c r="C15133" s="3" t="s">
        <v>12673</v>
      </c>
      <c r="D15133" s="3">
        <v>59.0</v>
      </c>
      <c r="E15133" s="3" t="s">
        <v>12683</v>
      </c>
      <c r="F15133" s="3">
        <v>9.0</v>
      </c>
      <c r="G15133" s="3">
        <v>10.0</v>
      </c>
      <c r="H15133" s="3" t="s">
        <v>13737</v>
      </c>
      <c r="I15133" s="3" t="s">
        <v>13738</v>
      </c>
      <c r="J15133" s="3" t="s">
        <v>23</v>
      </c>
      <c r="K15133" s="3" t="s">
        <v>24</v>
      </c>
      <c r="L15133" s="3">
        <v>12.0</v>
      </c>
      <c r="M15133" s="3" t="s">
        <v>30</v>
      </c>
      <c r="N15133" s="3" t="s">
        <v>13759</v>
      </c>
      <c r="O15133" s="3" t="s">
        <v>10416</v>
      </c>
      <c r="P15133" s="4">
        <v>33631.0</v>
      </c>
      <c r="Q15133" s="3" t="s">
        <v>352</v>
      </c>
      <c r="S15133" s="3" t="s">
        <v>34</v>
      </c>
    </row>
    <row r="15134">
      <c r="A15134" s="2">
        <v>42318.714907407404</v>
      </c>
      <c r="B15134" s="3">
        <v>32.0</v>
      </c>
      <c r="C15134" s="3" t="s">
        <v>12673</v>
      </c>
      <c r="D15134" s="3">
        <v>59.0</v>
      </c>
      <c r="E15134" s="3" t="s">
        <v>12683</v>
      </c>
      <c r="F15134" s="3">
        <v>9.0</v>
      </c>
      <c r="G15134" s="3">
        <v>10.0</v>
      </c>
      <c r="H15134" s="3" t="s">
        <v>13737</v>
      </c>
      <c r="I15134" s="3" t="s">
        <v>13738</v>
      </c>
      <c r="J15134" s="3" t="s">
        <v>23</v>
      </c>
      <c r="K15134" s="3" t="s">
        <v>24</v>
      </c>
      <c r="L15134" s="3">
        <v>13.0</v>
      </c>
      <c r="M15134" s="3" t="s">
        <v>25</v>
      </c>
      <c r="N15134" s="3" t="s">
        <v>13760</v>
      </c>
      <c r="O15134" s="3" t="s">
        <v>13761</v>
      </c>
      <c r="P15134" s="4">
        <v>29702.0</v>
      </c>
      <c r="Q15134" s="3" t="s">
        <v>132</v>
      </c>
      <c r="S15134" s="3" t="s">
        <v>34</v>
      </c>
    </row>
    <row r="15135">
      <c r="A15135" s="2">
        <v>42318.714907407404</v>
      </c>
      <c r="B15135" s="3">
        <v>32.0</v>
      </c>
      <c r="C15135" s="3" t="s">
        <v>12673</v>
      </c>
      <c r="D15135" s="3">
        <v>59.0</v>
      </c>
      <c r="E15135" s="3" t="s">
        <v>12683</v>
      </c>
      <c r="F15135" s="3">
        <v>9.0</v>
      </c>
      <c r="G15135" s="3">
        <v>10.0</v>
      </c>
      <c r="H15135" s="3" t="s">
        <v>13737</v>
      </c>
      <c r="I15135" s="3" t="s">
        <v>13738</v>
      </c>
      <c r="J15135" s="3" t="s">
        <v>23</v>
      </c>
      <c r="K15135" s="3" t="s">
        <v>24</v>
      </c>
      <c r="L15135" s="3">
        <v>14.0</v>
      </c>
      <c r="M15135" s="3" t="s">
        <v>30</v>
      </c>
      <c r="N15135" s="3" t="s">
        <v>13762</v>
      </c>
      <c r="O15135" s="3" t="s">
        <v>375</v>
      </c>
      <c r="P15135" s="4">
        <v>22893.0</v>
      </c>
      <c r="Q15135" s="3" t="s">
        <v>37</v>
      </c>
      <c r="S15135" s="3" t="s">
        <v>34</v>
      </c>
    </row>
    <row r="15136">
      <c r="A15136" s="2">
        <v>42318.714907407404</v>
      </c>
      <c r="B15136" s="3">
        <v>32.0</v>
      </c>
      <c r="C15136" s="3" t="s">
        <v>12673</v>
      </c>
      <c r="D15136" s="3">
        <v>59.0</v>
      </c>
      <c r="E15136" s="3" t="s">
        <v>12683</v>
      </c>
      <c r="F15136" s="3">
        <v>9.0</v>
      </c>
      <c r="G15136" s="3">
        <v>10.0</v>
      </c>
      <c r="H15136" s="3" t="s">
        <v>13737</v>
      </c>
      <c r="I15136" s="3" t="s">
        <v>13738</v>
      </c>
      <c r="J15136" s="3" t="s">
        <v>23</v>
      </c>
      <c r="K15136" s="3" t="s">
        <v>24</v>
      </c>
      <c r="L15136" s="3">
        <v>15.0</v>
      </c>
      <c r="M15136" s="3" t="s">
        <v>25</v>
      </c>
      <c r="N15136" s="3" t="s">
        <v>12986</v>
      </c>
      <c r="O15136" s="3" t="s">
        <v>767</v>
      </c>
      <c r="P15136" s="4">
        <v>34291.0</v>
      </c>
      <c r="Q15136" s="3" t="s">
        <v>191</v>
      </c>
      <c r="S15136" s="3" t="s">
        <v>34</v>
      </c>
    </row>
    <row r="15137">
      <c r="A15137" s="2">
        <v>42318.714907407404</v>
      </c>
      <c r="B15137" s="3">
        <v>32.0</v>
      </c>
      <c r="C15137" s="3" t="s">
        <v>12673</v>
      </c>
      <c r="D15137" s="3">
        <v>59.0</v>
      </c>
      <c r="E15137" s="3" t="s">
        <v>12683</v>
      </c>
      <c r="F15137" s="3">
        <v>9.0</v>
      </c>
      <c r="G15137" s="3">
        <v>10.0</v>
      </c>
      <c r="H15137" s="3" t="s">
        <v>13737</v>
      </c>
      <c r="I15137" s="3" t="s">
        <v>13738</v>
      </c>
      <c r="J15137" s="3" t="s">
        <v>23</v>
      </c>
      <c r="K15137" s="3" t="s">
        <v>24</v>
      </c>
      <c r="L15137" s="3">
        <v>16.0</v>
      </c>
      <c r="M15137" s="3" t="s">
        <v>30</v>
      </c>
      <c r="N15137" s="3" t="s">
        <v>3516</v>
      </c>
      <c r="O15137" s="3" t="s">
        <v>2002</v>
      </c>
      <c r="P15137" s="4">
        <v>22777.0</v>
      </c>
      <c r="Q15137" s="3" t="s">
        <v>189</v>
      </c>
      <c r="S15137" s="3" t="s">
        <v>29</v>
      </c>
    </row>
    <row r="15138">
      <c r="A15138" s="2">
        <v>42318.714907407404</v>
      </c>
      <c r="B15138" s="3">
        <v>32.0</v>
      </c>
      <c r="C15138" s="3" t="s">
        <v>12673</v>
      </c>
      <c r="D15138" s="3">
        <v>59.0</v>
      </c>
      <c r="E15138" s="3" t="s">
        <v>12683</v>
      </c>
      <c r="F15138" s="3">
        <v>9.0</v>
      </c>
      <c r="G15138" s="3">
        <v>10.0</v>
      </c>
      <c r="H15138" s="3" t="s">
        <v>13737</v>
      </c>
      <c r="I15138" s="3" t="s">
        <v>13738</v>
      </c>
      <c r="J15138" s="3" t="s">
        <v>23</v>
      </c>
      <c r="K15138" s="3" t="s">
        <v>24</v>
      </c>
      <c r="L15138" s="3">
        <v>17.0</v>
      </c>
      <c r="M15138" s="3" t="s">
        <v>25</v>
      </c>
      <c r="N15138" s="3" t="s">
        <v>13763</v>
      </c>
      <c r="O15138" s="3" t="s">
        <v>213</v>
      </c>
      <c r="P15138" s="4">
        <v>16828.0</v>
      </c>
      <c r="Q15138" s="3" t="s">
        <v>105</v>
      </c>
      <c r="S15138" s="3" t="s">
        <v>34</v>
      </c>
    </row>
    <row r="15139">
      <c r="A15139" s="2">
        <v>42318.714907407404</v>
      </c>
      <c r="B15139" s="3">
        <v>32.0</v>
      </c>
      <c r="C15139" s="3" t="s">
        <v>12673</v>
      </c>
      <c r="D15139" s="3">
        <v>59.0</v>
      </c>
      <c r="E15139" s="3" t="s">
        <v>12683</v>
      </c>
      <c r="F15139" s="3">
        <v>9.0</v>
      </c>
      <c r="G15139" s="3">
        <v>10.0</v>
      </c>
      <c r="H15139" s="3" t="s">
        <v>13737</v>
      </c>
      <c r="I15139" s="3" t="s">
        <v>13738</v>
      </c>
      <c r="J15139" s="3" t="s">
        <v>23</v>
      </c>
      <c r="K15139" s="3" t="s">
        <v>24</v>
      </c>
      <c r="L15139" s="3">
        <v>18.0</v>
      </c>
      <c r="M15139" s="3" t="s">
        <v>30</v>
      </c>
      <c r="N15139" s="3" t="s">
        <v>13764</v>
      </c>
      <c r="O15139" s="3" t="s">
        <v>235</v>
      </c>
      <c r="P15139" s="4">
        <v>22638.0</v>
      </c>
      <c r="Q15139" s="3" t="s">
        <v>33</v>
      </c>
      <c r="S15139" s="3" t="s">
        <v>34</v>
      </c>
    </row>
    <row r="15140">
      <c r="A15140" s="2">
        <v>42318.714907407404</v>
      </c>
      <c r="B15140" s="3">
        <v>32.0</v>
      </c>
      <c r="C15140" s="3" t="s">
        <v>12673</v>
      </c>
      <c r="D15140" s="3">
        <v>59.0</v>
      </c>
      <c r="E15140" s="3" t="s">
        <v>12683</v>
      </c>
      <c r="F15140" s="3">
        <v>9.0</v>
      </c>
      <c r="G15140" s="3">
        <v>10.0</v>
      </c>
      <c r="H15140" s="3" t="s">
        <v>13737</v>
      </c>
      <c r="I15140" s="3" t="s">
        <v>13738</v>
      </c>
      <c r="J15140" s="3" t="s">
        <v>23</v>
      </c>
      <c r="K15140" s="3" t="s">
        <v>24</v>
      </c>
      <c r="L15140" s="3">
        <v>19.0</v>
      </c>
      <c r="M15140" s="3" t="s">
        <v>25</v>
      </c>
      <c r="N15140" s="3" t="s">
        <v>8754</v>
      </c>
      <c r="O15140" s="3" t="s">
        <v>13765</v>
      </c>
      <c r="P15140" s="4">
        <v>28236.0</v>
      </c>
      <c r="Q15140" s="3" t="s">
        <v>115</v>
      </c>
      <c r="S15140" s="3" t="s">
        <v>29</v>
      </c>
    </row>
    <row r="15141">
      <c r="A15141" s="2">
        <v>42318.714907407404</v>
      </c>
      <c r="B15141" s="3">
        <v>32.0</v>
      </c>
      <c r="C15141" s="3" t="s">
        <v>12673</v>
      </c>
      <c r="D15141" s="3">
        <v>59.0</v>
      </c>
      <c r="E15141" s="3" t="s">
        <v>12683</v>
      </c>
      <c r="F15141" s="3">
        <v>9.0</v>
      </c>
      <c r="G15141" s="3">
        <v>10.0</v>
      </c>
      <c r="H15141" s="3" t="s">
        <v>13737</v>
      </c>
      <c r="I15141" s="3" t="s">
        <v>13738</v>
      </c>
      <c r="J15141" s="3" t="s">
        <v>23</v>
      </c>
      <c r="K15141" s="3" t="s">
        <v>24</v>
      </c>
      <c r="L15141" s="3">
        <v>20.0</v>
      </c>
      <c r="M15141" s="3" t="s">
        <v>30</v>
      </c>
      <c r="N15141" s="3" t="s">
        <v>13766</v>
      </c>
      <c r="O15141" s="3" t="s">
        <v>697</v>
      </c>
      <c r="P15141" s="4">
        <v>26543.0</v>
      </c>
      <c r="Q15141" s="3" t="s">
        <v>132</v>
      </c>
      <c r="S15141" s="3" t="s">
        <v>29</v>
      </c>
    </row>
    <row r="15142">
      <c r="A15142" s="2">
        <v>42318.714907407404</v>
      </c>
      <c r="B15142" s="3">
        <v>32.0</v>
      </c>
      <c r="C15142" s="3" t="s">
        <v>12673</v>
      </c>
      <c r="D15142" s="3">
        <v>59.0</v>
      </c>
      <c r="E15142" s="3" t="s">
        <v>12683</v>
      </c>
      <c r="F15142" s="3">
        <v>9.0</v>
      </c>
      <c r="G15142" s="3">
        <v>10.0</v>
      </c>
      <c r="H15142" s="3" t="s">
        <v>13737</v>
      </c>
      <c r="I15142" s="3" t="s">
        <v>13738</v>
      </c>
      <c r="J15142" s="3" t="s">
        <v>23</v>
      </c>
      <c r="K15142" s="3" t="s">
        <v>24</v>
      </c>
      <c r="L15142" s="3">
        <v>21.0</v>
      </c>
      <c r="M15142" s="3" t="s">
        <v>25</v>
      </c>
      <c r="N15142" s="3" t="s">
        <v>13767</v>
      </c>
      <c r="O15142" s="3" t="s">
        <v>359</v>
      </c>
      <c r="P15142" s="4">
        <v>23649.0</v>
      </c>
      <c r="Q15142" s="3" t="s">
        <v>149</v>
      </c>
      <c r="S15142" s="3" t="s">
        <v>34</v>
      </c>
    </row>
    <row r="15143">
      <c r="A15143" s="2">
        <v>42318.714907407404</v>
      </c>
      <c r="B15143" s="3">
        <v>32.0</v>
      </c>
      <c r="C15143" s="3" t="s">
        <v>12673</v>
      </c>
      <c r="D15143" s="3">
        <v>59.0</v>
      </c>
      <c r="E15143" s="3" t="s">
        <v>12683</v>
      </c>
      <c r="F15143" s="3">
        <v>9.0</v>
      </c>
      <c r="G15143" s="3">
        <v>10.0</v>
      </c>
      <c r="H15143" s="3" t="s">
        <v>13737</v>
      </c>
      <c r="I15143" s="3" t="s">
        <v>13738</v>
      </c>
      <c r="J15143" s="3" t="s">
        <v>23</v>
      </c>
      <c r="K15143" s="3" t="s">
        <v>24</v>
      </c>
      <c r="L15143" s="3">
        <v>22.0</v>
      </c>
      <c r="M15143" s="3" t="s">
        <v>30</v>
      </c>
      <c r="N15143" s="3" t="s">
        <v>13768</v>
      </c>
      <c r="O15143" s="3" t="s">
        <v>375</v>
      </c>
      <c r="P15143" s="4">
        <v>19751.0</v>
      </c>
      <c r="Q15143" s="3" t="s">
        <v>86</v>
      </c>
      <c r="S15143" s="3" t="s">
        <v>34</v>
      </c>
    </row>
    <row r="15144">
      <c r="A15144" s="2">
        <v>42318.714907407404</v>
      </c>
      <c r="B15144" s="3">
        <v>32.0</v>
      </c>
      <c r="C15144" s="3" t="s">
        <v>12673</v>
      </c>
      <c r="D15144" s="3">
        <v>59.0</v>
      </c>
      <c r="E15144" s="3" t="s">
        <v>12683</v>
      </c>
      <c r="F15144" s="3">
        <v>9.0</v>
      </c>
      <c r="G15144" s="3">
        <v>10.0</v>
      </c>
      <c r="H15144" s="3" t="s">
        <v>13737</v>
      </c>
      <c r="I15144" s="3" t="s">
        <v>13738</v>
      </c>
      <c r="J15144" s="3" t="s">
        <v>23</v>
      </c>
      <c r="K15144" s="3" t="s">
        <v>24</v>
      </c>
      <c r="L15144" s="3">
        <v>23.0</v>
      </c>
      <c r="M15144" s="3" t="s">
        <v>25</v>
      </c>
      <c r="N15144" s="3" t="s">
        <v>9933</v>
      </c>
      <c r="O15144" s="3" t="s">
        <v>251</v>
      </c>
      <c r="P15144" s="4">
        <v>23439.0</v>
      </c>
      <c r="Q15144" s="3" t="s">
        <v>247</v>
      </c>
      <c r="S15144" s="3" t="s">
        <v>34</v>
      </c>
    </row>
    <row r="15145">
      <c r="A15145" s="2">
        <v>42318.714907407404</v>
      </c>
      <c r="B15145" s="3">
        <v>32.0</v>
      </c>
      <c r="C15145" s="3" t="s">
        <v>12673</v>
      </c>
      <c r="D15145" s="3">
        <v>59.0</v>
      </c>
      <c r="E15145" s="3" t="s">
        <v>12683</v>
      </c>
      <c r="F15145" s="3">
        <v>9.0</v>
      </c>
      <c r="G15145" s="3">
        <v>10.0</v>
      </c>
      <c r="H15145" s="3" t="s">
        <v>13737</v>
      </c>
      <c r="I15145" s="3" t="s">
        <v>13738</v>
      </c>
      <c r="J15145" s="3" t="s">
        <v>23</v>
      </c>
      <c r="K15145" s="3" t="s">
        <v>24</v>
      </c>
      <c r="L15145" s="3">
        <v>24.0</v>
      </c>
      <c r="M15145" s="3" t="s">
        <v>30</v>
      </c>
      <c r="N15145" s="3" t="s">
        <v>13769</v>
      </c>
      <c r="O15145" s="3" t="s">
        <v>697</v>
      </c>
      <c r="P15145" s="4">
        <v>26868.0</v>
      </c>
      <c r="Q15145" s="3" t="s">
        <v>52</v>
      </c>
      <c r="S15145" s="3" t="s">
        <v>34</v>
      </c>
    </row>
    <row r="15146">
      <c r="A15146" s="2">
        <v>42318.714907407404</v>
      </c>
      <c r="B15146" s="3">
        <v>32.0</v>
      </c>
      <c r="C15146" s="3" t="s">
        <v>12673</v>
      </c>
      <c r="D15146" s="3">
        <v>59.0</v>
      </c>
      <c r="E15146" s="3" t="s">
        <v>12683</v>
      </c>
      <c r="F15146" s="3">
        <v>9.0</v>
      </c>
      <c r="G15146" s="3">
        <v>10.0</v>
      </c>
      <c r="H15146" s="3" t="s">
        <v>13737</v>
      </c>
      <c r="I15146" s="3" t="s">
        <v>13738</v>
      </c>
      <c r="J15146" s="3" t="s">
        <v>23</v>
      </c>
      <c r="K15146" s="3" t="s">
        <v>24</v>
      </c>
      <c r="L15146" s="3">
        <v>25.0</v>
      </c>
      <c r="M15146" s="3" t="s">
        <v>25</v>
      </c>
      <c r="N15146" s="3" t="s">
        <v>13770</v>
      </c>
      <c r="O15146" s="3" t="s">
        <v>681</v>
      </c>
      <c r="P15146" s="4">
        <v>29656.0</v>
      </c>
      <c r="Q15146" s="3" t="s">
        <v>189</v>
      </c>
      <c r="S15146" s="3" t="s">
        <v>34</v>
      </c>
    </row>
    <row r="15147">
      <c r="A15147" s="2">
        <v>42318.714907407404</v>
      </c>
      <c r="B15147" s="3">
        <v>32.0</v>
      </c>
      <c r="C15147" s="3" t="s">
        <v>12673</v>
      </c>
      <c r="D15147" s="3">
        <v>59.0</v>
      </c>
      <c r="E15147" s="3" t="s">
        <v>12683</v>
      </c>
      <c r="F15147" s="3">
        <v>9.0</v>
      </c>
      <c r="G15147" s="3">
        <v>10.0</v>
      </c>
      <c r="H15147" s="3" t="s">
        <v>13737</v>
      </c>
      <c r="I15147" s="3" t="s">
        <v>13738</v>
      </c>
      <c r="J15147" s="3" t="s">
        <v>23</v>
      </c>
      <c r="K15147" s="3" t="s">
        <v>24</v>
      </c>
      <c r="L15147" s="3">
        <v>26.0</v>
      </c>
      <c r="M15147" s="3" t="s">
        <v>30</v>
      </c>
      <c r="N15147" s="3" t="s">
        <v>13771</v>
      </c>
      <c r="O15147" s="3" t="s">
        <v>321</v>
      </c>
      <c r="P15147" s="4">
        <v>23961.0</v>
      </c>
      <c r="Q15147" s="3" t="s">
        <v>37</v>
      </c>
      <c r="S15147" s="3" t="s">
        <v>34</v>
      </c>
    </row>
    <row r="15148">
      <c r="A15148" s="2">
        <v>42318.714907407404</v>
      </c>
      <c r="B15148" s="3">
        <v>32.0</v>
      </c>
      <c r="C15148" s="3" t="s">
        <v>12673</v>
      </c>
      <c r="D15148" s="3">
        <v>59.0</v>
      </c>
      <c r="E15148" s="3" t="s">
        <v>12683</v>
      </c>
      <c r="F15148" s="3">
        <v>9.0</v>
      </c>
      <c r="G15148" s="3">
        <v>10.0</v>
      </c>
      <c r="H15148" s="3" t="s">
        <v>13737</v>
      </c>
      <c r="I15148" s="3" t="s">
        <v>13738</v>
      </c>
      <c r="J15148" s="3" t="s">
        <v>23</v>
      </c>
      <c r="K15148" s="3" t="s">
        <v>24</v>
      </c>
      <c r="L15148" s="3">
        <v>27.0</v>
      </c>
      <c r="M15148" s="3" t="s">
        <v>25</v>
      </c>
      <c r="N15148" s="3" t="s">
        <v>4058</v>
      </c>
      <c r="O15148" s="3" t="s">
        <v>42</v>
      </c>
      <c r="P15148" s="4">
        <v>26298.0</v>
      </c>
      <c r="Q15148" s="3" t="s">
        <v>687</v>
      </c>
      <c r="S15148" s="3" t="s">
        <v>34</v>
      </c>
    </row>
    <row r="15149">
      <c r="A15149" s="2">
        <v>42318.714907407404</v>
      </c>
      <c r="B15149" s="3">
        <v>32.0</v>
      </c>
      <c r="C15149" s="3" t="s">
        <v>12673</v>
      </c>
      <c r="D15149" s="3">
        <v>59.0</v>
      </c>
      <c r="E15149" s="3" t="s">
        <v>12683</v>
      </c>
      <c r="F15149" s="3">
        <v>9.0</v>
      </c>
      <c r="G15149" s="3">
        <v>10.0</v>
      </c>
      <c r="H15149" s="3" t="s">
        <v>13737</v>
      </c>
      <c r="I15149" s="3" t="s">
        <v>13738</v>
      </c>
      <c r="J15149" s="3" t="s">
        <v>23</v>
      </c>
      <c r="K15149" s="3" t="s">
        <v>24</v>
      </c>
      <c r="L15149" s="3">
        <v>28.0</v>
      </c>
      <c r="M15149" s="3" t="s">
        <v>30</v>
      </c>
      <c r="N15149" s="3" t="s">
        <v>13772</v>
      </c>
      <c r="O15149" s="3" t="s">
        <v>448</v>
      </c>
      <c r="P15149" s="4">
        <v>28995.0</v>
      </c>
      <c r="Q15149" s="3" t="s">
        <v>60</v>
      </c>
      <c r="S15149" s="3" t="s">
        <v>34</v>
      </c>
    </row>
    <row r="15150">
      <c r="A15150" s="2">
        <v>42318.714907407404</v>
      </c>
      <c r="B15150" s="3">
        <v>32.0</v>
      </c>
      <c r="C15150" s="3" t="s">
        <v>12673</v>
      </c>
      <c r="D15150" s="3">
        <v>59.0</v>
      </c>
      <c r="E15150" s="3" t="s">
        <v>12683</v>
      </c>
      <c r="F15150" s="3">
        <v>9.0</v>
      </c>
      <c r="G15150" s="3">
        <v>10.0</v>
      </c>
      <c r="H15150" s="3" t="s">
        <v>13737</v>
      </c>
      <c r="I15150" s="3" t="s">
        <v>13738</v>
      </c>
      <c r="J15150" s="3" t="s">
        <v>23</v>
      </c>
      <c r="K15150" s="3" t="s">
        <v>24</v>
      </c>
      <c r="L15150" s="3">
        <v>29.0</v>
      </c>
      <c r="M15150" s="3" t="s">
        <v>25</v>
      </c>
      <c r="N15150" s="3" t="s">
        <v>13773</v>
      </c>
      <c r="O15150" s="3" t="s">
        <v>69</v>
      </c>
      <c r="P15150" s="4">
        <v>29696.0</v>
      </c>
      <c r="Q15150" s="3" t="s">
        <v>372</v>
      </c>
      <c r="S15150" s="3" t="s">
        <v>34</v>
      </c>
    </row>
    <row r="15151">
      <c r="A15151" s="2">
        <v>42318.714907407404</v>
      </c>
      <c r="B15151" s="3">
        <v>32.0</v>
      </c>
      <c r="C15151" s="3" t="s">
        <v>12673</v>
      </c>
      <c r="D15151" s="3">
        <v>59.0</v>
      </c>
      <c r="E15151" s="3" t="s">
        <v>12683</v>
      </c>
      <c r="F15151" s="3">
        <v>9.0</v>
      </c>
      <c r="G15151" s="3">
        <v>10.0</v>
      </c>
      <c r="H15151" s="3" t="s">
        <v>13737</v>
      </c>
      <c r="I15151" s="3" t="s">
        <v>13738</v>
      </c>
      <c r="J15151" s="3" t="s">
        <v>23</v>
      </c>
      <c r="K15151" s="3" t="s">
        <v>24</v>
      </c>
      <c r="L15151" s="3">
        <v>30.0</v>
      </c>
      <c r="M15151" s="3" t="s">
        <v>30</v>
      </c>
      <c r="N15151" s="3" t="s">
        <v>13774</v>
      </c>
      <c r="O15151" s="3" t="s">
        <v>452</v>
      </c>
      <c r="P15151" s="4">
        <v>24988.0</v>
      </c>
      <c r="Q15151" s="3" t="s">
        <v>37</v>
      </c>
      <c r="S15151" s="3" t="s">
        <v>34</v>
      </c>
    </row>
    <row r="15152">
      <c r="A15152" s="2">
        <v>42318.714907407404</v>
      </c>
      <c r="B15152" s="3">
        <v>32.0</v>
      </c>
      <c r="C15152" s="3" t="s">
        <v>12673</v>
      </c>
      <c r="D15152" s="3">
        <v>59.0</v>
      </c>
      <c r="E15152" s="3" t="s">
        <v>12683</v>
      </c>
      <c r="F15152" s="3">
        <v>9.0</v>
      </c>
      <c r="G15152" s="3">
        <v>10.0</v>
      </c>
      <c r="H15152" s="3" t="s">
        <v>13737</v>
      </c>
      <c r="I15152" s="3" t="s">
        <v>13738</v>
      </c>
      <c r="J15152" s="3" t="s">
        <v>23</v>
      </c>
      <c r="K15152" s="3" t="s">
        <v>24</v>
      </c>
      <c r="L15152" s="3">
        <v>31.0</v>
      </c>
      <c r="M15152" s="3" t="s">
        <v>25</v>
      </c>
      <c r="N15152" s="3" t="s">
        <v>13380</v>
      </c>
      <c r="O15152" s="3" t="s">
        <v>13775</v>
      </c>
      <c r="P15152" s="4">
        <v>21510.0</v>
      </c>
      <c r="Q15152" s="3" t="s">
        <v>189</v>
      </c>
      <c r="S15152" s="3" t="s">
        <v>34</v>
      </c>
    </row>
    <row r="15153">
      <c r="A15153" s="2">
        <v>42318.714907407404</v>
      </c>
      <c r="B15153" s="3">
        <v>32.0</v>
      </c>
      <c r="C15153" s="3" t="s">
        <v>12673</v>
      </c>
      <c r="D15153" s="3">
        <v>59.0</v>
      </c>
      <c r="E15153" s="3" t="s">
        <v>12683</v>
      </c>
      <c r="F15153" s="3">
        <v>9.0</v>
      </c>
      <c r="G15153" s="3">
        <v>10.0</v>
      </c>
      <c r="H15153" s="3" t="s">
        <v>13737</v>
      </c>
      <c r="I15153" s="3" t="s">
        <v>13738</v>
      </c>
      <c r="J15153" s="3" t="s">
        <v>23</v>
      </c>
      <c r="K15153" s="3" t="s">
        <v>24</v>
      </c>
      <c r="L15153" s="3">
        <v>32.0</v>
      </c>
      <c r="M15153" s="3" t="s">
        <v>30</v>
      </c>
      <c r="N15153" s="3" t="s">
        <v>13776</v>
      </c>
      <c r="O15153" s="3" t="s">
        <v>3401</v>
      </c>
      <c r="P15153" s="4">
        <v>13637.0</v>
      </c>
      <c r="Q15153" s="3" t="s">
        <v>113</v>
      </c>
      <c r="S15153" s="3" t="s">
        <v>34</v>
      </c>
    </row>
    <row r="15154">
      <c r="A15154" s="2">
        <v>42318.714907407404</v>
      </c>
      <c r="B15154" s="3">
        <v>32.0</v>
      </c>
      <c r="C15154" s="3" t="s">
        <v>12673</v>
      </c>
      <c r="D15154" s="3">
        <v>59.0</v>
      </c>
      <c r="E15154" s="3" t="s">
        <v>12683</v>
      </c>
      <c r="F15154" s="3">
        <v>9.0</v>
      </c>
      <c r="G15154" s="3">
        <v>10.0</v>
      </c>
      <c r="H15154" s="3" t="s">
        <v>13737</v>
      </c>
      <c r="I15154" s="3" t="s">
        <v>13738</v>
      </c>
      <c r="J15154" s="3" t="s">
        <v>23</v>
      </c>
      <c r="K15154" s="3" t="s">
        <v>24</v>
      </c>
      <c r="L15154" s="3">
        <v>33.0</v>
      </c>
      <c r="M15154" s="3" t="s">
        <v>25</v>
      </c>
      <c r="N15154" s="3" t="s">
        <v>715</v>
      </c>
      <c r="O15154" s="3" t="s">
        <v>27</v>
      </c>
      <c r="P15154" s="4">
        <v>27841.0</v>
      </c>
      <c r="Q15154" s="3" t="s">
        <v>132</v>
      </c>
      <c r="S15154" s="3" t="s">
        <v>34</v>
      </c>
    </row>
    <row r="15155">
      <c r="A15155" s="2">
        <v>42318.714907407404</v>
      </c>
      <c r="B15155" s="3">
        <v>32.0</v>
      </c>
      <c r="C15155" s="3" t="s">
        <v>12673</v>
      </c>
      <c r="D15155" s="3">
        <v>59.0</v>
      </c>
      <c r="E15155" s="3" t="s">
        <v>12683</v>
      </c>
      <c r="F15155" s="3">
        <v>9.0</v>
      </c>
      <c r="G15155" s="3">
        <v>10.0</v>
      </c>
      <c r="H15155" s="3" t="s">
        <v>13737</v>
      </c>
      <c r="I15155" s="3" t="s">
        <v>13738</v>
      </c>
      <c r="J15155" s="3" t="s">
        <v>23</v>
      </c>
      <c r="K15155" s="3" t="s">
        <v>24</v>
      </c>
      <c r="L15155" s="3">
        <v>34.0</v>
      </c>
      <c r="M15155" s="3" t="s">
        <v>30</v>
      </c>
      <c r="N15155" s="3" t="s">
        <v>13777</v>
      </c>
      <c r="O15155" s="3" t="s">
        <v>307</v>
      </c>
      <c r="P15155" s="4">
        <v>21892.0</v>
      </c>
      <c r="Q15155" s="3" t="s">
        <v>105</v>
      </c>
      <c r="S15155" s="3" t="s">
        <v>34</v>
      </c>
    </row>
    <row r="15156">
      <c r="A15156" s="2">
        <v>42318.714907407404</v>
      </c>
      <c r="B15156" s="3">
        <v>32.0</v>
      </c>
      <c r="C15156" s="3" t="s">
        <v>12673</v>
      </c>
      <c r="D15156" s="3">
        <v>59.0</v>
      </c>
      <c r="E15156" s="3" t="s">
        <v>12683</v>
      </c>
      <c r="F15156" s="3">
        <v>9.0</v>
      </c>
      <c r="G15156" s="3">
        <v>10.0</v>
      </c>
      <c r="H15156" s="3" t="s">
        <v>13737</v>
      </c>
      <c r="I15156" s="3" t="s">
        <v>13738</v>
      </c>
      <c r="J15156" s="3" t="s">
        <v>23</v>
      </c>
      <c r="K15156" s="3" t="s">
        <v>24</v>
      </c>
      <c r="L15156" s="3">
        <v>35.0</v>
      </c>
      <c r="M15156" s="3" t="s">
        <v>25</v>
      </c>
      <c r="N15156" s="3" t="s">
        <v>13778</v>
      </c>
      <c r="O15156" s="3" t="s">
        <v>1754</v>
      </c>
      <c r="P15156" s="4">
        <v>26794.0</v>
      </c>
      <c r="Q15156" s="3" t="s">
        <v>40</v>
      </c>
      <c r="S15156" s="3" t="s">
        <v>34</v>
      </c>
    </row>
    <row r="15157">
      <c r="A15157" s="2">
        <v>42318.714907407404</v>
      </c>
      <c r="B15157" s="3">
        <v>32.0</v>
      </c>
      <c r="C15157" s="3" t="s">
        <v>12673</v>
      </c>
      <c r="D15157" s="3">
        <v>59.0</v>
      </c>
      <c r="E15157" s="3" t="s">
        <v>12683</v>
      </c>
      <c r="F15157" s="3">
        <v>9.0</v>
      </c>
      <c r="G15157" s="3">
        <v>10.0</v>
      </c>
      <c r="H15157" s="3" t="s">
        <v>13737</v>
      </c>
      <c r="I15157" s="3" t="s">
        <v>13738</v>
      </c>
      <c r="J15157" s="3" t="s">
        <v>23</v>
      </c>
      <c r="K15157" s="3" t="s">
        <v>24</v>
      </c>
      <c r="L15157" s="3">
        <v>36.0</v>
      </c>
      <c r="M15157" s="3" t="s">
        <v>30</v>
      </c>
      <c r="N15157" s="3" t="s">
        <v>13779</v>
      </c>
      <c r="O15157" s="3" t="s">
        <v>112</v>
      </c>
      <c r="P15157" s="4">
        <v>22983.0</v>
      </c>
      <c r="Q15157" s="3" t="s">
        <v>40</v>
      </c>
      <c r="S15157" s="3" t="s">
        <v>34</v>
      </c>
    </row>
    <row r="15158">
      <c r="A15158" s="2">
        <v>42318.714907407404</v>
      </c>
      <c r="B15158" s="3">
        <v>32.0</v>
      </c>
      <c r="C15158" s="3" t="s">
        <v>12673</v>
      </c>
      <c r="D15158" s="3">
        <v>59.0</v>
      </c>
      <c r="E15158" s="3" t="s">
        <v>12683</v>
      </c>
      <c r="F15158" s="3">
        <v>9.0</v>
      </c>
      <c r="G15158" s="3">
        <v>10.0</v>
      </c>
      <c r="H15158" s="3" t="s">
        <v>13737</v>
      </c>
      <c r="I15158" s="3" t="s">
        <v>13738</v>
      </c>
      <c r="J15158" s="3" t="s">
        <v>23</v>
      </c>
      <c r="K15158" s="3" t="s">
        <v>24</v>
      </c>
      <c r="L15158" s="3">
        <v>37.0</v>
      </c>
      <c r="M15158" s="3" t="s">
        <v>25</v>
      </c>
      <c r="N15158" s="3" t="s">
        <v>13780</v>
      </c>
      <c r="O15158" s="3" t="s">
        <v>218</v>
      </c>
      <c r="P15158" s="4">
        <v>17795.0</v>
      </c>
      <c r="Q15158" s="3" t="s">
        <v>86</v>
      </c>
      <c r="S15158" s="3" t="s">
        <v>34</v>
      </c>
    </row>
    <row r="15159">
      <c r="A15159" s="2">
        <v>42318.714907407404</v>
      </c>
      <c r="B15159" s="3">
        <v>32.0</v>
      </c>
      <c r="C15159" s="3" t="s">
        <v>12673</v>
      </c>
      <c r="D15159" s="3">
        <v>59.0</v>
      </c>
      <c r="E15159" s="3" t="s">
        <v>12683</v>
      </c>
      <c r="F15159" s="3">
        <v>9.0</v>
      </c>
      <c r="G15159" s="3">
        <v>10.0</v>
      </c>
      <c r="H15159" s="3" t="s">
        <v>13737</v>
      </c>
      <c r="I15159" s="3" t="s">
        <v>13738</v>
      </c>
      <c r="J15159" s="3" t="s">
        <v>23</v>
      </c>
      <c r="K15159" s="3" t="s">
        <v>24</v>
      </c>
      <c r="L15159" s="3">
        <v>38.0</v>
      </c>
      <c r="M15159" s="3" t="s">
        <v>30</v>
      </c>
      <c r="N15159" s="3" t="s">
        <v>7313</v>
      </c>
      <c r="O15159" s="3" t="s">
        <v>3014</v>
      </c>
      <c r="P15159" s="4">
        <v>26651.0</v>
      </c>
      <c r="Q15159" s="3" t="s">
        <v>132</v>
      </c>
      <c r="S15159" s="3" t="s">
        <v>34</v>
      </c>
    </row>
    <row r="15160">
      <c r="A15160" s="2">
        <v>42318.714907407404</v>
      </c>
      <c r="B15160" s="3">
        <v>32.0</v>
      </c>
      <c r="C15160" s="3" t="s">
        <v>12673</v>
      </c>
      <c r="D15160" s="3">
        <v>59.0</v>
      </c>
      <c r="E15160" s="3" t="s">
        <v>12683</v>
      </c>
      <c r="F15160" s="3">
        <v>9.0</v>
      </c>
      <c r="G15160" s="3">
        <v>10.0</v>
      </c>
      <c r="H15160" s="3" t="s">
        <v>13737</v>
      </c>
      <c r="I15160" s="3" t="s">
        <v>13738</v>
      </c>
      <c r="J15160" s="3" t="s">
        <v>23</v>
      </c>
      <c r="K15160" s="3" t="s">
        <v>24</v>
      </c>
      <c r="L15160" s="3">
        <v>39.0</v>
      </c>
      <c r="M15160" s="3" t="s">
        <v>25</v>
      </c>
      <c r="N15160" s="3" t="s">
        <v>13781</v>
      </c>
      <c r="O15160" s="3" t="s">
        <v>384</v>
      </c>
      <c r="P15160" s="4">
        <v>31248.0</v>
      </c>
      <c r="Q15160" s="3" t="s">
        <v>37</v>
      </c>
      <c r="S15160" s="3" t="s">
        <v>34</v>
      </c>
    </row>
    <row r="15161">
      <c r="A15161" s="2">
        <v>42318.714907407404</v>
      </c>
      <c r="B15161" s="3">
        <v>32.0</v>
      </c>
      <c r="C15161" s="3" t="s">
        <v>12673</v>
      </c>
      <c r="D15161" s="3">
        <v>59.0</v>
      </c>
      <c r="E15161" s="3" t="s">
        <v>12683</v>
      </c>
      <c r="F15161" s="3">
        <v>9.0</v>
      </c>
      <c r="G15161" s="3">
        <v>10.0</v>
      </c>
      <c r="H15161" s="3" t="s">
        <v>13737</v>
      </c>
      <c r="I15161" s="3" t="s">
        <v>13738</v>
      </c>
      <c r="J15161" s="3" t="s">
        <v>23</v>
      </c>
      <c r="K15161" s="3" t="s">
        <v>24</v>
      </c>
      <c r="L15161" s="3">
        <v>40.0</v>
      </c>
      <c r="M15161" s="3" t="s">
        <v>30</v>
      </c>
      <c r="N15161" s="3" t="s">
        <v>13782</v>
      </c>
      <c r="O15161" s="3" t="s">
        <v>13783</v>
      </c>
      <c r="P15161" s="4">
        <v>20669.0</v>
      </c>
      <c r="Q15161" s="3" t="s">
        <v>37</v>
      </c>
      <c r="S15161" s="3" t="s">
        <v>34</v>
      </c>
    </row>
    <row r="15162">
      <c r="A15162" s="2">
        <v>42318.714907407404</v>
      </c>
      <c r="B15162" s="3">
        <v>32.0</v>
      </c>
      <c r="C15162" s="3" t="s">
        <v>12673</v>
      </c>
      <c r="D15162" s="3">
        <v>59.0</v>
      </c>
      <c r="E15162" s="3" t="s">
        <v>12683</v>
      </c>
      <c r="F15162" s="3">
        <v>9.0</v>
      </c>
      <c r="G15162" s="3">
        <v>10.0</v>
      </c>
      <c r="H15162" s="3" t="s">
        <v>13737</v>
      </c>
      <c r="I15162" s="3" t="s">
        <v>13738</v>
      </c>
      <c r="J15162" s="3" t="s">
        <v>23</v>
      </c>
      <c r="K15162" s="3" t="s">
        <v>24</v>
      </c>
      <c r="L15162" s="3">
        <v>41.0</v>
      </c>
      <c r="M15162" s="3" t="s">
        <v>25</v>
      </c>
      <c r="N15162" s="3" t="s">
        <v>5955</v>
      </c>
      <c r="O15162" s="3" t="s">
        <v>315</v>
      </c>
      <c r="P15162" s="4">
        <v>28525.0</v>
      </c>
      <c r="Q15162" s="3" t="s">
        <v>37</v>
      </c>
      <c r="S15162" s="3" t="s">
        <v>34</v>
      </c>
    </row>
    <row r="15163">
      <c r="A15163" s="2">
        <v>42318.714907407404</v>
      </c>
      <c r="B15163" s="3">
        <v>32.0</v>
      </c>
      <c r="C15163" s="3" t="s">
        <v>12673</v>
      </c>
      <c r="D15163" s="3">
        <v>59.0</v>
      </c>
      <c r="E15163" s="3" t="s">
        <v>12683</v>
      </c>
      <c r="F15163" s="3">
        <v>9.0</v>
      </c>
      <c r="G15163" s="3">
        <v>10.0</v>
      </c>
      <c r="H15163" s="3" t="s">
        <v>13737</v>
      </c>
      <c r="I15163" s="3" t="s">
        <v>13738</v>
      </c>
      <c r="J15163" s="3" t="s">
        <v>23</v>
      </c>
      <c r="K15163" s="3" t="s">
        <v>24</v>
      </c>
      <c r="L15163" s="3">
        <v>42.0</v>
      </c>
      <c r="M15163" s="3" t="s">
        <v>30</v>
      </c>
      <c r="N15163" s="3" t="s">
        <v>13784</v>
      </c>
      <c r="O15163" s="3" t="s">
        <v>57</v>
      </c>
      <c r="P15163" s="4">
        <v>26854.0</v>
      </c>
      <c r="Q15163" s="3" t="s">
        <v>110</v>
      </c>
      <c r="S15163" s="3" t="s">
        <v>34</v>
      </c>
    </row>
    <row r="15164">
      <c r="A15164" s="2">
        <v>42318.714907407404</v>
      </c>
      <c r="B15164" s="3">
        <v>32.0</v>
      </c>
      <c r="C15164" s="3" t="s">
        <v>12673</v>
      </c>
      <c r="D15164" s="3">
        <v>59.0</v>
      </c>
      <c r="E15164" s="3" t="s">
        <v>12683</v>
      </c>
      <c r="F15164" s="3">
        <v>9.0</v>
      </c>
      <c r="G15164" s="3">
        <v>10.0</v>
      </c>
      <c r="H15164" s="3" t="s">
        <v>13737</v>
      </c>
      <c r="I15164" s="3" t="s">
        <v>13738</v>
      </c>
      <c r="J15164" s="3" t="s">
        <v>23</v>
      </c>
      <c r="K15164" s="3" t="s">
        <v>24</v>
      </c>
      <c r="L15164" s="3">
        <v>43.0</v>
      </c>
      <c r="M15164" s="3" t="s">
        <v>25</v>
      </c>
      <c r="N15164" s="3" t="s">
        <v>13785</v>
      </c>
      <c r="O15164" s="3" t="s">
        <v>1593</v>
      </c>
      <c r="P15164" s="4">
        <v>28974.0</v>
      </c>
      <c r="Q15164" s="3" t="s">
        <v>28</v>
      </c>
      <c r="S15164" s="3" t="s">
        <v>34</v>
      </c>
    </row>
    <row r="15165">
      <c r="A15165" s="2">
        <v>42318.714907407404</v>
      </c>
      <c r="B15165" s="3">
        <v>32.0</v>
      </c>
      <c r="C15165" s="3" t="s">
        <v>12673</v>
      </c>
      <c r="D15165" s="3">
        <v>59.0</v>
      </c>
      <c r="E15165" s="3" t="s">
        <v>12683</v>
      </c>
      <c r="F15165" s="3">
        <v>9.0</v>
      </c>
      <c r="G15165" s="3">
        <v>10.0</v>
      </c>
      <c r="H15165" s="3" t="s">
        <v>13737</v>
      </c>
      <c r="I15165" s="3" t="s">
        <v>13738</v>
      </c>
      <c r="J15165" s="3" t="s">
        <v>23</v>
      </c>
      <c r="K15165" s="3" t="s">
        <v>24</v>
      </c>
      <c r="L15165" s="3">
        <v>44.0</v>
      </c>
      <c r="M15165" s="3" t="s">
        <v>30</v>
      </c>
      <c r="N15165" s="3" t="s">
        <v>13786</v>
      </c>
      <c r="O15165" s="3" t="s">
        <v>1191</v>
      </c>
      <c r="P15165" s="4">
        <v>34472.0</v>
      </c>
      <c r="Q15165" s="3" t="s">
        <v>191</v>
      </c>
      <c r="S15165" s="3" t="s">
        <v>34</v>
      </c>
    </row>
    <row r="15166">
      <c r="A15166" s="2">
        <v>42318.714907407404</v>
      </c>
      <c r="B15166" s="3">
        <v>32.0</v>
      </c>
      <c r="C15166" s="3" t="s">
        <v>12673</v>
      </c>
      <c r="D15166" s="3">
        <v>59.0</v>
      </c>
      <c r="E15166" s="3" t="s">
        <v>12683</v>
      </c>
      <c r="F15166" s="3">
        <v>9.0</v>
      </c>
      <c r="G15166" s="3">
        <v>10.0</v>
      </c>
      <c r="H15166" s="3" t="s">
        <v>13737</v>
      </c>
      <c r="I15166" s="3" t="s">
        <v>13738</v>
      </c>
      <c r="J15166" s="3" t="s">
        <v>23</v>
      </c>
      <c r="K15166" s="3" t="s">
        <v>24</v>
      </c>
      <c r="L15166" s="3">
        <v>45.0</v>
      </c>
      <c r="M15166" s="3" t="s">
        <v>25</v>
      </c>
      <c r="N15166" s="3" t="s">
        <v>9141</v>
      </c>
      <c r="O15166" s="3" t="s">
        <v>580</v>
      </c>
      <c r="P15166" s="4">
        <v>20301.0</v>
      </c>
      <c r="Q15166" s="3" t="s">
        <v>46</v>
      </c>
      <c r="S15166" s="3" t="s">
        <v>34</v>
      </c>
    </row>
    <row r="15167">
      <c r="A15167" s="2">
        <v>42318.714907407404</v>
      </c>
      <c r="B15167" s="3">
        <v>32.0</v>
      </c>
      <c r="C15167" s="3" t="s">
        <v>12673</v>
      </c>
      <c r="D15167" s="3">
        <v>59.0</v>
      </c>
      <c r="E15167" s="3" t="s">
        <v>12683</v>
      </c>
      <c r="F15167" s="3">
        <v>9.0</v>
      </c>
      <c r="G15167" s="3">
        <v>10.0</v>
      </c>
      <c r="H15167" s="3" t="s">
        <v>13737</v>
      </c>
      <c r="I15167" s="3" t="s">
        <v>13738</v>
      </c>
      <c r="J15167" s="3" t="s">
        <v>23</v>
      </c>
      <c r="K15167" s="3" t="s">
        <v>24</v>
      </c>
      <c r="L15167" s="3">
        <v>46.0</v>
      </c>
      <c r="M15167" s="3" t="s">
        <v>30</v>
      </c>
      <c r="N15167" s="3" t="s">
        <v>13787</v>
      </c>
      <c r="O15167" s="3" t="s">
        <v>45</v>
      </c>
      <c r="P15167" s="4">
        <v>24639.0</v>
      </c>
      <c r="Q15167" s="3" t="s">
        <v>60</v>
      </c>
      <c r="S15167" s="3" t="s">
        <v>34</v>
      </c>
    </row>
    <row r="15168">
      <c r="A15168" s="2">
        <v>42318.714907407404</v>
      </c>
      <c r="B15168" s="3">
        <v>32.0</v>
      </c>
      <c r="C15168" s="3" t="s">
        <v>12673</v>
      </c>
      <c r="D15168" s="3">
        <v>59.0</v>
      </c>
      <c r="E15168" s="3" t="s">
        <v>12683</v>
      </c>
      <c r="F15168" s="3">
        <v>9.0</v>
      </c>
      <c r="G15168" s="3">
        <v>10.0</v>
      </c>
      <c r="H15168" s="3" t="s">
        <v>13737</v>
      </c>
      <c r="I15168" s="3" t="s">
        <v>13738</v>
      </c>
      <c r="J15168" s="3" t="s">
        <v>23</v>
      </c>
      <c r="K15168" s="3" t="s">
        <v>24</v>
      </c>
      <c r="L15168" s="3">
        <v>47.0</v>
      </c>
      <c r="M15168" s="3" t="s">
        <v>25</v>
      </c>
      <c r="N15168" s="3" t="s">
        <v>13788</v>
      </c>
      <c r="O15168" s="3" t="s">
        <v>1456</v>
      </c>
      <c r="P15168" s="4">
        <v>27103.0</v>
      </c>
      <c r="Q15168" s="3" t="s">
        <v>37</v>
      </c>
      <c r="S15168" s="3" t="s">
        <v>34</v>
      </c>
    </row>
    <row r="15169">
      <c r="A15169" s="2">
        <v>42318.714907407404</v>
      </c>
      <c r="B15169" s="3">
        <v>32.0</v>
      </c>
      <c r="C15169" s="3" t="s">
        <v>12673</v>
      </c>
      <c r="D15169" s="3">
        <v>59.0</v>
      </c>
      <c r="E15169" s="3" t="s">
        <v>12683</v>
      </c>
      <c r="F15169" s="3">
        <v>9.0</v>
      </c>
      <c r="G15169" s="3">
        <v>10.0</v>
      </c>
      <c r="H15169" s="3" t="s">
        <v>13737</v>
      </c>
      <c r="I15169" s="3" t="s">
        <v>13738</v>
      </c>
      <c r="J15169" s="3" t="s">
        <v>23</v>
      </c>
      <c r="K15169" s="3" t="s">
        <v>24</v>
      </c>
      <c r="L15169" s="3">
        <v>48.0</v>
      </c>
      <c r="M15169" s="3" t="s">
        <v>30</v>
      </c>
      <c r="N15169" s="3" t="s">
        <v>6823</v>
      </c>
      <c r="O15169" s="3" t="s">
        <v>746</v>
      </c>
      <c r="P15169" s="4">
        <v>25574.0</v>
      </c>
      <c r="Q15169" s="3" t="s">
        <v>115</v>
      </c>
      <c r="S15169" s="3" t="s">
        <v>34</v>
      </c>
    </row>
    <row r="15170">
      <c r="A15170" s="2">
        <v>42318.714907407404</v>
      </c>
      <c r="B15170" s="3">
        <v>32.0</v>
      </c>
      <c r="C15170" s="3" t="s">
        <v>12673</v>
      </c>
      <c r="D15170" s="3">
        <v>59.0</v>
      </c>
      <c r="E15170" s="3" t="s">
        <v>12683</v>
      </c>
      <c r="F15170" s="3">
        <v>9.0</v>
      </c>
      <c r="G15170" s="3">
        <v>10.0</v>
      </c>
      <c r="H15170" s="3" t="s">
        <v>13737</v>
      </c>
      <c r="I15170" s="3" t="s">
        <v>13738</v>
      </c>
      <c r="J15170" s="3" t="s">
        <v>23</v>
      </c>
      <c r="K15170" s="3" t="s">
        <v>24</v>
      </c>
      <c r="L15170" s="3">
        <v>49.0</v>
      </c>
      <c r="M15170" s="3" t="s">
        <v>25</v>
      </c>
      <c r="N15170" s="3" t="s">
        <v>2427</v>
      </c>
      <c r="O15170" s="3" t="s">
        <v>59</v>
      </c>
      <c r="P15170" s="4">
        <v>17826.0</v>
      </c>
      <c r="Q15170" s="3" t="s">
        <v>49</v>
      </c>
      <c r="S15170" s="3" t="s">
        <v>34</v>
      </c>
    </row>
    <row r="15171">
      <c r="A15171" s="2">
        <v>42318.714907407404</v>
      </c>
      <c r="B15171" s="3">
        <v>32.0</v>
      </c>
      <c r="C15171" s="3" t="s">
        <v>12673</v>
      </c>
      <c r="D15171" s="3">
        <v>59.0</v>
      </c>
      <c r="E15171" s="3" t="s">
        <v>12683</v>
      </c>
      <c r="F15171" s="3">
        <v>9.0</v>
      </c>
      <c r="G15171" s="3">
        <v>10.0</v>
      </c>
      <c r="H15171" s="3" t="s">
        <v>13737</v>
      </c>
      <c r="I15171" s="3" t="s">
        <v>13738</v>
      </c>
      <c r="J15171" s="3" t="s">
        <v>23</v>
      </c>
      <c r="K15171" s="3" t="s">
        <v>24</v>
      </c>
      <c r="L15171" s="3">
        <v>50.0</v>
      </c>
      <c r="M15171" s="3" t="s">
        <v>30</v>
      </c>
      <c r="N15171" s="3" t="s">
        <v>13789</v>
      </c>
      <c r="O15171" s="3" t="s">
        <v>13790</v>
      </c>
      <c r="P15171" s="4">
        <v>16394.0</v>
      </c>
      <c r="Q15171" s="3" t="s">
        <v>145</v>
      </c>
      <c r="S15171" s="3" t="s">
        <v>34</v>
      </c>
    </row>
    <row r="15172">
      <c r="A15172" s="2">
        <v>42318.714907407404</v>
      </c>
      <c r="B15172" s="3">
        <v>32.0</v>
      </c>
      <c r="C15172" s="3" t="s">
        <v>12673</v>
      </c>
      <c r="D15172" s="3">
        <v>59.0</v>
      </c>
      <c r="E15172" s="3" t="s">
        <v>12683</v>
      </c>
      <c r="F15172" s="3">
        <v>9.0</v>
      </c>
      <c r="G15172" s="3">
        <v>10.0</v>
      </c>
      <c r="H15172" s="3" t="s">
        <v>13737</v>
      </c>
      <c r="I15172" s="3" t="s">
        <v>13738</v>
      </c>
      <c r="J15172" s="3" t="s">
        <v>23</v>
      </c>
      <c r="K15172" s="3" t="s">
        <v>24</v>
      </c>
      <c r="L15172" s="3">
        <v>51.0</v>
      </c>
      <c r="M15172" s="3" t="s">
        <v>25</v>
      </c>
      <c r="N15172" s="3" t="s">
        <v>13791</v>
      </c>
      <c r="O15172" s="3" t="s">
        <v>141</v>
      </c>
      <c r="P15172" s="4">
        <v>34982.0</v>
      </c>
      <c r="Q15172" s="3" t="s">
        <v>191</v>
      </c>
      <c r="S15172" s="3" t="s">
        <v>34</v>
      </c>
    </row>
    <row r="15173">
      <c r="A15173" s="2">
        <v>42318.714907407404</v>
      </c>
      <c r="B15173" s="3">
        <v>32.0</v>
      </c>
      <c r="C15173" s="3" t="s">
        <v>12673</v>
      </c>
      <c r="D15173" s="3">
        <v>59.0</v>
      </c>
      <c r="E15173" s="3" t="s">
        <v>12683</v>
      </c>
      <c r="F15173" s="3">
        <v>9.0</v>
      </c>
      <c r="G15173" s="3">
        <v>10.0</v>
      </c>
      <c r="H15173" s="3" t="s">
        <v>13737</v>
      </c>
      <c r="I15173" s="3" t="s">
        <v>13738</v>
      </c>
      <c r="J15173" s="3" t="s">
        <v>23</v>
      </c>
      <c r="K15173" s="3" t="s">
        <v>24</v>
      </c>
      <c r="L15173" s="3">
        <v>52.0</v>
      </c>
      <c r="M15173" s="3" t="s">
        <v>30</v>
      </c>
      <c r="N15173" s="3" t="s">
        <v>13792</v>
      </c>
      <c r="O15173" s="3" t="s">
        <v>1936</v>
      </c>
      <c r="P15173" s="4">
        <v>32092.0</v>
      </c>
      <c r="Q15173" s="3" t="s">
        <v>228</v>
      </c>
      <c r="S15173" s="3" t="s">
        <v>34</v>
      </c>
    </row>
    <row r="15174">
      <c r="A15174" s="2">
        <v>42318.714907407404</v>
      </c>
      <c r="B15174" s="3">
        <v>32.0</v>
      </c>
      <c r="C15174" s="3" t="s">
        <v>12673</v>
      </c>
      <c r="D15174" s="3">
        <v>59.0</v>
      </c>
      <c r="E15174" s="3" t="s">
        <v>12683</v>
      </c>
      <c r="F15174" s="3">
        <v>9.0</v>
      </c>
      <c r="G15174" s="3">
        <v>10.0</v>
      </c>
      <c r="H15174" s="3" t="s">
        <v>13737</v>
      </c>
      <c r="I15174" s="3" t="s">
        <v>13738</v>
      </c>
      <c r="J15174" s="3" t="s">
        <v>23</v>
      </c>
      <c r="K15174" s="3" t="s">
        <v>24</v>
      </c>
      <c r="L15174" s="3">
        <v>53.0</v>
      </c>
      <c r="M15174" s="3" t="s">
        <v>25</v>
      </c>
      <c r="N15174" s="3" t="s">
        <v>13793</v>
      </c>
      <c r="O15174" s="3" t="s">
        <v>319</v>
      </c>
      <c r="P15174" s="4">
        <v>27207.0</v>
      </c>
      <c r="Q15174" s="3" t="s">
        <v>372</v>
      </c>
      <c r="S15174" s="3" t="s">
        <v>34</v>
      </c>
    </row>
    <row r="15175">
      <c r="A15175" s="2">
        <v>42318.714907407404</v>
      </c>
      <c r="B15175" s="3">
        <v>32.0</v>
      </c>
      <c r="C15175" s="3" t="s">
        <v>12673</v>
      </c>
      <c r="D15175" s="3">
        <v>59.0</v>
      </c>
      <c r="E15175" s="3" t="s">
        <v>12683</v>
      </c>
      <c r="F15175" s="3">
        <v>9.0</v>
      </c>
      <c r="G15175" s="3">
        <v>10.0</v>
      </c>
      <c r="H15175" s="3" t="s">
        <v>13737</v>
      </c>
      <c r="I15175" s="3" t="s">
        <v>13738</v>
      </c>
      <c r="J15175" s="3" t="s">
        <v>23</v>
      </c>
      <c r="K15175" s="3" t="s">
        <v>24</v>
      </c>
      <c r="L15175" s="3">
        <v>54.0</v>
      </c>
      <c r="M15175" s="3" t="s">
        <v>30</v>
      </c>
      <c r="N15175" s="3" t="s">
        <v>13794</v>
      </c>
      <c r="O15175" s="3" t="s">
        <v>1180</v>
      </c>
      <c r="P15175" s="4">
        <v>31858.0</v>
      </c>
      <c r="Q15175" s="3" t="s">
        <v>132</v>
      </c>
      <c r="S15175" s="3" t="s">
        <v>34</v>
      </c>
    </row>
    <row r="15176">
      <c r="A15176" s="2">
        <v>42318.714907407404</v>
      </c>
      <c r="B15176" s="3">
        <v>32.0</v>
      </c>
      <c r="C15176" s="3" t="s">
        <v>12673</v>
      </c>
      <c r="D15176" s="3">
        <v>59.0</v>
      </c>
      <c r="E15176" s="3" t="s">
        <v>12683</v>
      </c>
      <c r="F15176" s="3">
        <v>9.0</v>
      </c>
      <c r="G15176" s="3">
        <v>10.0</v>
      </c>
      <c r="H15176" s="3" t="s">
        <v>13737</v>
      </c>
      <c r="I15176" s="3" t="s">
        <v>13738</v>
      </c>
      <c r="J15176" s="3" t="s">
        <v>23</v>
      </c>
      <c r="K15176" s="3" t="s">
        <v>24</v>
      </c>
      <c r="L15176" s="3">
        <v>55.0</v>
      </c>
      <c r="M15176" s="3" t="s">
        <v>25</v>
      </c>
      <c r="N15176" s="3" t="s">
        <v>13667</v>
      </c>
      <c r="O15176" s="3" t="s">
        <v>119</v>
      </c>
      <c r="P15176" s="4">
        <v>21621.0</v>
      </c>
      <c r="Q15176" s="3" t="s">
        <v>145</v>
      </c>
      <c r="S15176" s="3" t="s">
        <v>34</v>
      </c>
    </row>
    <row r="15177">
      <c r="A15177" s="2">
        <v>42318.714907407404</v>
      </c>
      <c r="B15177" s="3">
        <v>32.0</v>
      </c>
      <c r="C15177" s="3" t="s">
        <v>12673</v>
      </c>
      <c r="D15177" s="3">
        <v>59.0</v>
      </c>
      <c r="E15177" s="3" t="s">
        <v>12683</v>
      </c>
      <c r="F15177" s="3">
        <v>9.0</v>
      </c>
      <c r="G15177" s="3">
        <v>10.0</v>
      </c>
      <c r="H15177" s="3" t="s">
        <v>13737</v>
      </c>
      <c r="I15177" s="3" t="s">
        <v>13738</v>
      </c>
      <c r="J15177" s="3" t="s">
        <v>23</v>
      </c>
      <c r="K15177" s="3" t="s">
        <v>24</v>
      </c>
      <c r="L15177" s="3">
        <v>56.0</v>
      </c>
      <c r="M15177" s="3" t="s">
        <v>30</v>
      </c>
      <c r="N15177" s="3" t="s">
        <v>13795</v>
      </c>
      <c r="O15177" s="3" t="s">
        <v>5392</v>
      </c>
      <c r="P15177" s="4">
        <v>17917.0</v>
      </c>
      <c r="Q15177" s="3" t="s">
        <v>49</v>
      </c>
      <c r="S15177" s="3" t="s">
        <v>34</v>
      </c>
    </row>
    <row r="15178">
      <c r="A15178" s="2">
        <v>42318.714907407404</v>
      </c>
      <c r="B15178" s="3">
        <v>32.0</v>
      </c>
      <c r="C15178" s="3" t="s">
        <v>12673</v>
      </c>
      <c r="D15178" s="3">
        <v>59.0</v>
      </c>
      <c r="E15178" s="3" t="s">
        <v>12683</v>
      </c>
      <c r="F15178" s="3">
        <v>9.0</v>
      </c>
      <c r="G15178" s="3">
        <v>10.0</v>
      </c>
      <c r="H15178" s="3" t="s">
        <v>13737</v>
      </c>
      <c r="I15178" s="3" t="s">
        <v>13738</v>
      </c>
      <c r="J15178" s="3" t="s">
        <v>23</v>
      </c>
      <c r="K15178" s="3" t="s">
        <v>24</v>
      </c>
      <c r="L15178" s="3">
        <v>57.0</v>
      </c>
      <c r="M15178" s="3" t="s">
        <v>25</v>
      </c>
      <c r="N15178" s="3" t="s">
        <v>13796</v>
      </c>
      <c r="O15178" s="3" t="s">
        <v>3610</v>
      </c>
      <c r="P15178" s="4">
        <v>19595.0</v>
      </c>
      <c r="Q15178" s="3" t="s">
        <v>105</v>
      </c>
      <c r="S15178" s="3" t="s">
        <v>34</v>
      </c>
    </row>
    <row r="15179">
      <c r="A15179" s="2">
        <v>42318.714907407404</v>
      </c>
      <c r="B15179" s="3">
        <v>32.0</v>
      </c>
      <c r="C15179" s="3" t="s">
        <v>12673</v>
      </c>
      <c r="D15179" s="3">
        <v>59.0</v>
      </c>
      <c r="E15179" s="3" t="s">
        <v>12683</v>
      </c>
      <c r="F15179" s="3">
        <v>9.0</v>
      </c>
      <c r="G15179" s="3">
        <v>10.0</v>
      </c>
      <c r="H15179" s="3" t="s">
        <v>13737</v>
      </c>
      <c r="I15179" s="3" t="s">
        <v>13738</v>
      </c>
      <c r="J15179" s="3" t="s">
        <v>23</v>
      </c>
      <c r="K15179" s="3" t="s">
        <v>24</v>
      </c>
      <c r="L15179" s="3">
        <v>58.0</v>
      </c>
      <c r="M15179" s="3" t="s">
        <v>30</v>
      </c>
      <c r="N15179" s="3" t="s">
        <v>13797</v>
      </c>
      <c r="O15179" s="3" t="s">
        <v>342</v>
      </c>
      <c r="P15179" s="4">
        <v>23153.0</v>
      </c>
      <c r="Q15179" s="3" t="s">
        <v>60</v>
      </c>
      <c r="S15179" s="3" t="s">
        <v>34</v>
      </c>
    </row>
    <row r="15180">
      <c r="A15180" s="2">
        <v>42318.714907407404</v>
      </c>
      <c r="B15180" s="3">
        <v>32.0</v>
      </c>
      <c r="C15180" s="3" t="s">
        <v>12673</v>
      </c>
      <c r="D15180" s="3">
        <v>59.0</v>
      </c>
      <c r="E15180" s="3" t="s">
        <v>12683</v>
      </c>
      <c r="F15180" s="3">
        <v>9.0</v>
      </c>
      <c r="G15180" s="3">
        <v>10.0</v>
      </c>
      <c r="H15180" s="3" t="s">
        <v>13737</v>
      </c>
      <c r="I15180" s="3" t="s">
        <v>13738</v>
      </c>
      <c r="J15180" s="3" t="s">
        <v>23</v>
      </c>
      <c r="K15180" s="3" t="s">
        <v>24</v>
      </c>
      <c r="L15180" s="3">
        <v>59.0</v>
      </c>
      <c r="M15180" s="3" t="s">
        <v>25</v>
      </c>
      <c r="N15180" s="3" t="s">
        <v>13798</v>
      </c>
      <c r="O15180" s="3" t="s">
        <v>200</v>
      </c>
      <c r="P15180" s="4">
        <v>21659.0</v>
      </c>
      <c r="Q15180" s="3" t="s">
        <v>37</v>
      </c>
      <c r="S15180" s="3" t="s">
        <v>34</v>
      </c>
    </row>
    <row r="15181">
      <c r="A15181" s="2">
        <v>42318.714907407404</v>
      </c>
      <c r="B15181" s="3">
        <v>32.0</v>
      </c>
      <c r="C15181" s="3" t="s">
        <v>12673</v>
      </c>
      <c r="D15181" s="3">
        <v>59.0</v>
      </c>
      <c r="E15181" s="3" t="s">
        <v>12683</v>
      </c>
      <c r="F15181" s="3">
        <v>9.0</v>
      </c>
      <c r="G15181" s="3">
        <v>10.0</v>
      </c>
      <c r="H15181" s="3" t="s">
        <v>13737</v>
      </c>
      <c r="I15181" s="3" t="s">
        <v>13738</v>
      </c>
      <c r="J15181" s="3" t="s">
        <v>23</v>
      </c>
      <c r="K15181" s="3" t="s">
        <v>24</v>
      </c>
      <c r="L15181" s="3">
        <v>60.0</v>
      </c>
      <c r="M15181" s="3" t="s">
        <v>30</v>
      </c>
      <c r="N15181" s="3" t="s">
        <v>1644</v>
      </c>
      <c r="O15181" s="3" t="s">
        <v>553</v>
      </c>
      <c r="P15181" s="4">
        <v>35082.0</v>
      </c>
      <c r="Q15181" s="3" t="s">
        <v>191</v>
      </c>
      <c r="S15181" s="3" t="s">
        <v>34</v>
      </c>
    </row>
    <row r="15182">
      <c r="A15182" s="2">
        <v>42318.714907407404</v>
      </c>
      <c r="B15182" s="3">
        <v>32.0</v>
      </c>
      <c r="C15182" s="3" t="s">
        <v>12673</v>
      </c>
      <c r="D15182" s="3">
        <v>59.0</v>
      </c>
      <c r="E15182" s="3" t="s">
        <v>12683</v>
      </c>
      <c r="F15182" s="3">
        <v>9.0</v>
      </c>
      <c r="G15182" s="3">
        <v>10.0</v>
      </c>
      <c r="H15182" s="3" t="s">
        <v>13737</v>
      </c>
      <c r="I15182" s="3" t="s">
        <v>13738</v>
      </c>
      <c r="J15182" s="3" t="s">
        <v>23</v>
      </c>
      <c r="K15182" s="3" t="s">
        <v>24</v>
      </c>
      <c r="L15182" s="3">
        <v>61.0</v>
      </c>
      <c r="M15182" s="3" t="s">
        <v>25</v>
      </c>
      <c r="N15182" s="3" t="s">
        <v>13799</v>
      </c>
      <c r="O15182" s="3" t="s">
        <v>13800</v>
      </c>
      <c r="P15182" s="4">
        <v>32776.0</v>
      </c>
      <c r="Q15182" s="3" t="s">
        <v>189</v>
      </c>
      <c r="S15182" s="3" t="s">
        <v>34</v>
      </c>
    </row>
    <row r="15183">
      <c r="A15183" s="2">
        <v>42318.714907407404</v>
      </c>
      <c r="B15183" s="3">
        <v>32.0</v>
      </c>
      <c r="C15183" s="3" t="s">
        <v>12673</v>
      </c>
      <c r="D15183" s="3">
        <v>59.0</v>
      </c>
      <c r="E15183" s="3" t="s">
        <v>12683</v>
      </c>
      <c r="F15183" s="3">
        <v>9.0</v>
      </c>
      <c r="G15183" s="3">
        <v>10.0</v>
      </c>
      <c r="H15183" s="3" t="s">
        <v>13737</v>
      </c>
      <c r="I15183" s="3" t="s">
        <v>13738</v>
      </c>
      <c r="J15183" s="3" t="s">
        <v>23</v>
      </c>
      <c r="K15183" s="3" t="s">
        <v>24</v>
      </c>
      <c r="L15183" s="3">
        <v>62.0</v>
      </c>
      <c r="M15183" s="3" t="s">
        <v>30</v>
      </c>
      <c r="N15183" s="3" t="s">
        <v>4291</v>
      </c>
      <c r="O15183" s="3" t="s">
        <v>1024</v>
      </c>
      <c r="P15183" s="4">
        <v>31943.0</v>
      </c>
      <c r="Q15183" s="3" t="s">
        <v>75</v>
      </c>
      <c r="S15183" s="3" t="s">
        <v>34</v>
      </c>
    </row>
    <row r="15184">
      <c r="A15184" s="2">
        <v>42318.714907407404</v>
      </c>
      <c r="B15184" s="3">
        <v>32.0</v>
      </c>
      <c r="C15184" s="3" t="s">
        <v>12673</v>
      </c>
      <c r="D15184" s="3">
        <v>59.0</v>
      </c>
      <c r="E15184" s="3" t="s">
        <v>12683</v>
      </c>
      <c r="F15184" s="3">
        <v>9.0</v>
      </c>
      <c r="G15184" s="3">
        <v>10.0</v>
      </c>
      <c r="H15184" s="3" t="s">
        <v>13737</v>
      </c>
      <c r="I15184" s="3" t="s">
        <v>13738</v>
      </c>
      <c r="J15184" s="3" t="s">
        <v>23</v>
      </c>
      <c r="K15184" s="3" t="s">
        <v>24</v>
      </c>
      <c r="L15184" s="3">
        <v>63.0</v>
      </c>
      <c r="M15184" s="3" t="s">
        <v>25</v>
      </c>
      <c r="N15184" s="3" t="s">
        <v>13801</v>
      </c>
      <c r="O15184" s="3" t="s">
        <v>168</v>
      </c>
      <c r="P15184" s="4">
        <v>18300.0</v>
      </c>
      <c r="Q15184" s="3" t="s">
        <v>49</v>
      </c>
      <c r="S15184" s="3" t="s">
        <v>34</v>
      </c>
    </row>
    <row r="15185">
      <c r="A15185" s="2">
        <v>42318.714907407404</v>
      </c>
      <c r="B15185" s="3">
        <v>32.0</v>
      </c>
      <c r="C15185" s="3" t="s">
        <v>12673</v>
      </c>
      <c r="D15185" s="3">
        <v>59.0</v>
      </c>
      <c r="E15185" s="3" t="s">
        <v>12683</v>
      </c>
      <c r="F15185" s="3">
        <v>9.0</v>
      </c>
      <c r="G15185" s="3">
        <v>10.0</v>
      </c>
      <c r="H15185" s="3" t="s">
        <v>13737</v>
      </c>
      <c r="I15185" s="3" t="s">
        <v>13738</v>
      </c>
      <c r="J15185" s="3" t="s">
        <v>23</v>
      </c>
      <c r="K15185" s="3" t="s">
        <v>24</v>
      </c>
      <c r="L15185" s="3">
        <v>64.0</v>
      </c>
      <c r="M15185" s="3" t="s">
        <v>30</v>
      </c>
      <c r="N15185" s="3" t="s">
        <v>13802</v>
      </c>
      <c r="O15185" s="3" t="s">
        <v>527</v>
      </c>
      <c r="P15185" s="4">
        <v>27323.0</v>
      </c>
      <c r="Q15185" s="3" t="s">
        <v>37</v>
      </c>
      <c r="S15185" s="3" t="s">
        <v>34</v>
      </c>
    </row>
    <row r="15186">
      <c r="A15186" s="2">
        <v>42318.714907407404</v>
      </c>
      <c r="B15186" s="3">
        <v>32.0</v>
      </c>
      <c r="C15186" s="3" t="s">
        <v>12673</v>
      </c>
      <c r="D15186" s="3">
        <v>59.0</v>
      </c>
      <c r="E15186" s="3" t="s">
        <v>12683</v>
      </c>
      <c r="F15186" s="3">
        <v>9.0</v>
      </c>
      <c r="G15186" s="3">
        <v>10.0</v>
      </c>
      <c r="H15186" s="3" t="s">
        <v>13737</v>
      </c>
      <c r="I15186" s="3" t="s">
        <v>13738</v>
      </c>
      <c r="J15186" s="3" t="s">
        <v>23</v>
      </c>
      <c r="K15186" s="3" t="s">
        <v>24</v>
      </c>
      <c r="L15186" s="3">
        <v>65.0</v>
      </c>
      <c r="M15186" s="3" t="s">
        <v>25</v>
      </c>
      <c r="N15186" s="3" t="s">
        <v>5752</v>
      </c>
      <c r="O15186" s="3" t="s">
        <v>100</v>
      </c>
      <c r="P15186" s="4">
        <v>22823.0</v>
      </c>
      <c r="Q15186" s="3" t="s">
        <v>28</v>
      </c>
      <c r="S15186" s="3" t="s">
        <v>34</v>
      </c>
    </row>
    <row r="15187">
      <c r="A15187" s="2">
        <v>42318.714907407404</v>
      </c>
      <c r="B15187" s="3">
        <v>32.0</v>
      </c>
      <c r="C15187" s="3" t="s">
        <v>12673</v>
      </c>
      <c r="D15187" s="3">
        <v>59.0</v>
      </c>
      <c r="E15187" s="3" t="s">
        <v>12683</v>
      </c>
      <c r="F15187" s="3">
        <v>9.0</v>
      </c>
      <c r="G15187" s="3">
        <v>10.0</v>
      </c>
      <c r="H15187" s="3" t="s">
        <v>13737</v>
      </c>
      <c r="I15187" s="3" t="s">
        <v>13738</v>
      </c>
      <c r="J15187" s="3" t="s">
        <v>23</v>
      </c>
      <c r="K15187" s="3" t="s">
        <v>24</v>
      </c>
      <c r="L15187" s="3">
        <v>66.0</v>
      </c>
      <c r="M15187" s="3" t="s">
        <v>30</v>
      </c>
      <c r="N15187" s="3" t="s">
        <v>13803</v>
      </c>
      <c r="O15187" s="3" t="s">
        <v>440</v>
      </c>
      <c r="P15187" s="4">
        <v>26048.0</v>
      </c>
      <c r="Q15187" s="3" t="s">
        <v>205</v>
      </c>
      <c r="S15187" s="3" t="s">
        <v>34</v>
      </c>
    </row>
    <row r="15188">
      <c r="A15188" s="2">
        <v>42318.714907407404</v>
      </c>
      <c r="B15188" s="3">
        <v>32.0</v>
      </c>
      <c r="C15188" s="3" t="s">
        <v>12673</v>
      </c>
      <c r="D15188" s="3">
        <v>59.0</v>
      </c>
      <c r="E15188" s="3" t="s">
        <v>12683</v>
      </c>
      <c r="F15188" s="3">
        <v>9.0</v>
      </c>
      <c r="G15188" s="3">
        <v>10.0</v>
      </c>
      <c r="H15188" s="3" t="s">
        <v>13737</v>
      </c>
      <c r="I15188" s="3" t="s">
        <v>13738</v>
      </c>
      <c r="J15188" s="3" t="s">
        <v>23</v>
      </c>
      <c r="K15188" s="3" t="s">
        <v>24</v>
      </c>
      <c r="L15188" s="3">
        <v>67.0</v>
      </c>
      <c r="M15188" s="3" t="s">
        <v>25</v>
      </c>
      <c r="N15188" s="3" t="s">
        <v>13804</v>
      </c>
      <c r="O15188" s="3" t="s">
        <v>417</v>
      </c>
      <c r="P15188" s="4">
        <v>16140.0</v>
      </c>
      <c r="Q15188" s="3" t="s">
        <v>86</v>
      </c>
      <c r="S15188" s="3" t="s">
        <v>34</v>
      </c>
    </row>
    <row r="15189">
      <c r="A15189" s="2">
        <v>42318.714907407404</v>
      </c>
      <c r="B15189" s="3">
        <v>32.0</v>
      </c>
      <c r="C15189" s="3" t="s">
        <v>12673</v>
      </c>
      <c r="D15189" s="3">
        <v>59.0</v>
      </c>
      <c r="E15189" s="3" t="s">
        <v>12683</v>
      </c>
      <c r="F15189" s="3">
        <v>9.0</v>
      </c>
      <c r="G15189" s="3">
        <v>10.0</v>
      </c>
      <c r="H15189" s="3" t="s">
        <v>13737</v>
      </c>
      <c r="I15189" s="3" t="s">
        <v>13738</v>
      </c>
      <c r="J15189" s="3" t="s">
        <v>23</v>
      </c>
      <c r="K15189" s="3" t="s">
        <v>24</v>
      </c>
      <c r="L15189" s="3">
        <v>68.0</v>
      </c>
      <c r="M15189" s="3" t="s">
        <v>30</v>
      </c>
      <c r="N15189" s="3" t="s">
        <v>13805</v>
      </c>
      <c r="O15189" s="3" t="s">
        <v>171</v>
      </c>
      <c r="P15189" s="4">
        <v>20240.0</v>
      </c>
      <c r="Q15189" s="3" t="s">
        <v>86</v>
      </c>
      <c r="S15189" s="3" t="s">
        <v>34</v>
      </c>
    </row>
    <row r="15190">
      <c r="A15190" s="2">
        <v>42318.714907407404</v>
      </c>
      <c r="B15190" s="3">
        <v>32.0</v>
      </c>
      <c r="C15190" s="3" t="s">
        <v>12673</v>
      </c>
      <c r="D15190" s="3">
        <v>59.0</v>
      </c>
      <c r="E15190" s="3" t="s">
        <v>12683</v>
      </c>
      <c r="F15190" s="3">
        <v>9.0</v>
      </c>
      <c r="G15190" s="3">
        <v>10.0</v>
      </c>
      <c r="H15190" s="3" t="s">
        <v>13737</v>
      </c>
      <c r="I15190" s="3" t="s">
        <v>13738</v>
      </c>
      <c r="J15190" s="3" t="s">
        <v>23</v>
      </c>
      <c r="K15190" s="3" t="s">
        <v>24</v>
      </c>
      <c r="L15190" s="3">
        <v>69.0</v>
      </c>
      <c r="M15190" s="3" t="s">
        <v>25</v>
      </c>
      <c r="N15190" s="3" t="s">
        <v>13806</v>
      </c>
      <c r="O15190" s="3" t="s">
        <v>1637</v>
      </c>
      <c r="P15190" s="4">
        <v>25618.0</v>
      </c>
      <c r="Q15190" s="3" t="s">
        <v>115</v>
      </c>
      <c r="S15190" s="3" t="s">
        <v>34</v>
      </c>
    </row>
    <row r="15191">
      <c r="A15191" s="2">
        <v>42318.714907407404</v>
      </c>
      <c r="B15191" s="3">
        <v>32.0</v>
      </c>
      <c r="C15191" s="3" t="s">
        <v>12673</v>
      </c>
      <c r="D15191" s="3">
        <v>59.0</v>
      </c>
      <c r="E15191" s="3" t="s">
        <v>12683</v>
      </c>
      <c r="F15191" s="3">
        <v>9.0</v>
      </c>
      <c r="G15191" s="3">
        <v>10.0</v>
      </c>
      <c r="H15191" s="3" t="s">
        <v>13737</v>
      </c>
      <c r="I15191" s="3" t="s">
        <v>13738</v>
      </c>
      <c r="J15191" s="3" t="s">
        <v>23</v>
      </c>
      <c r="K15191" s="3" t="s">
        <v>24</v>
      </c>
      <c r="L15191" s="3">
        <v>70.0</v>
      </c>
      <c r="M15191" s="3" t="s">
        <v>30</v>
      </c>
      <c r="N15191" s="3" t="s">
        <v>835</v>
      </c>
      <c r="O15191" s="3" t="s">
        <v>121</v>
      </c>
      <c r="P15191" s="4">
        <v>21492.0</v>
      </c>
      <c r="Q15191" s="3" t="s">
        <v>221</v>
      </c>
      <c r="S15191" s="3" t="s">
        <v>34</v>
      </c>
    </row>
    <row r="15192">
      <c r="A15192" s="2">
        <v>42318.714907407404</v>
      </c>
      <c r="B15192" s="3">
        <v>32.0</v>
      </c>
      <c r="C15192" s="3" t="s">
        <v>12673</v>
      </c>
      <c r="D15192" s="3">
        <v>59.0</v>
      </c>
      <c r="E15192" s="3" t="s">
        <v>12683</v>
      </c>
      <c r="F15192" s="3">
        <v>9.0</v>
      </c>
      <c r="G15192" s="3">
        <v>10.0</v>
      </c>
      <c r="H15192" s="3" t="s">
        <v>13737</v>
      </c>
      <c r="I15192" s="3" t="s">
        <v>13738</v>
      </c>
      <c r="J15192" s="3" t="s">
        <v>23</v>
      </c>
      <c r="K15192" s="3" t="s">
        <v>24</v>
      </c>
      <c r="L15192" s="3">
        <v>71.0</v>
      </c>
      <c r="M15192" s="3" t="s">
        <v>25</v>
      </c>
      <c r="N15192" s="3" t="s">
        <v>13807</v>
      </c>
      <c r="O15192" s="3" t="s">
        <v>109</v>
      </c>
      <c r="P15192" s="4">
        <v>22384.0</v>
      </c>
      <c r="Q15192" s="3" t="s">
        <v>110</v>
      </c>
      <c r="S15192" s="3" t="s">
        <v>34</v>
      </c>
    </row>
    <row r="15193">
      <c r="A15193" s="2">
        <v>42318.714907407404</v>
      </c>
      <c r="B15193" s="3">
        <v>32.0</v>
      </c>
      <c r="C15193" s="3" t="s">
        <v>12673</v>
      </c>
      <c r="D15193" s="3">
        <v>59.0</v>
      </c>
      <c r="E15193" s="3" t="s">
        <v>12683</v>
      </c>
      <c r="F15193" s="3">
        <v>9.0</v>
      </c>
      <c r="G15193" s="3">
        <v>10.0</v>
      </c>
      <c r="H15193" s="3" t="s">
        <v>13737</v>
      </c>
      <c r="I15193" s="3" t="s">
        <v>13738</v>
      </c>
      <c r="J15193" s="3" t="s">
        <v>23</v>
      </c>
      <c r="K15193" s="3" t="s">
        <v>24</v>
      </c>
      <c r="L15193" s="3">
        <v>72.0</v>
      </c>
      <c r="M15193" s="3" t="s">
        <v>30</v>
      </c>
      <c r="N15193" s="3" t="s">
        <v>13808</v>
      </c>
      <c r="O15193" s="3" t="s">
        <v>2064</v>
      </c>
      <c r="P15193" s="4">
        <v>21925.0</v>
      </c>
      <c r="Q15193" s="3" t="s">
        <v>221</v>
      </c>
      <c r="S15193" s="3" t="s">
        <v>34</v>
      </c>
    </row>
    <row r="15194">
      <c r="A15194" s="2">
        <v>42318.714907407404</v>
      </c>
      <c r="B15194" s="3">
        <v>32.0</v>
      </c>
      <c r="C15194" s="3" t="s">
        <v>12673</v>
      </c>
      <c r="D15194" s="3">
        <v>59.0</v>
      </c>
      <c r="E15194" s="3" t="s">
        <v>12683</v>
      </c>
      <c r="F15194" s="3">
        <v>9.0</v>
      </c>
      <c r="G15194" s="3">
        <v>10.0</v>
      </c>
      <c r="H15194" s="3" t="s">
        <v>13737</v>
      </c>
      <c r="I15194" s="3" t="s">
        <v>13738</v>
      </c>
      <c r="J15194" s="3" t="s">
        <v>23</v>
      </c>
      <c r="K15194" s="3" t="s">
        <v>24</v>
      </c>
      <c r="L15194" s="3">
        <v>73.0</v>
      </c>
      <c r="M15194" s="3" t="s">
        <v>25</v>
      </c>
      <c r="N15194" s="3" t="s">
        <v>12854</v>
      </c>
      <c r="O15194" s="3" t="s">
        <v>102</v>
      </c>
      <c r="P15194" s="4">
        <v>20929.0</v>
      </c>
      <c r="Q15194" s="3" t="s">
        <v>216</v>
      </c>
      <c r="S15194" s="3" t="s">
        <v>29</v>
      </c>
    </row>
    <row r="15195">
      <c r="A15195" s="2">
        <v>42318.714907407404</v>
      </c>
      <c r="B15195" s="3">
        <v>32.0</v>
      </c>
      <c r="C15195" s="3" t="s">
        <v>12673</v>
      </c>
      <c r="D15195" s="3">
        <v>59.0</v>
      </c>
      <c r="E15195" s="3" t="s">
        <v>12683</v>
      </c>
      <c r="F15195" s="3">
        <v>9.0</v>
      </c>
      <c r="G15195" s="3">
        <v>10.0</v>
      </c>
      <c r="H15195" s="3" t="s">
        <v>13737</v>
      </c>
      <c r="I15195" s="3" t="s">
        <v>13738</v>
      </c>
      <c r="J15195" s="3" t="s">
        <v>23</v>
      </c>
      <c r="K15195" s="3" t="s">
        <v>24</v>
      </c>
      <c r="L15195" s="3">
        <v>74.0</v>
      </c>
      <c r="M15195" s="3" t="s">
        <v>30</v>
      </c>
      <c r="N15195" s="3" t="s">
        <v>7564</v>
      </c>
      <c r="O15195" s="3" t="s">
        <v>1027</v>
      </c>
      <c r="P15195" s="4">
        <v>22406.0</v>
      </c>
      <c r="Q15195" s="3" t="s">
        <v>132</v>
      </c>
      <c r="S15195" s="3" t="s">
        <v>29</v>
      </c>
    </row>
    <row r="15196">
      <c r="A15196" s="2">
        <v>42318.714907407404</v>
      </c>
      <c r="B15196" s="3">
        <v>32.0</v>
      </c>
      <c r="C15196" s="3" t="s">
        <v>12673</v>
      </c>
      <c r="D15196" s="3">
        <v>59.0</v>
      </c>
      <c r="E15196" s="3" t="s">
        <v>12683</v>
      </c>
      <c r="F15196" s="3">
        <v>9.0</v>
      </c>
      <c r="G15196" s="3">
        <v>10.0</v>
      </c>
      <c r="H15196" s="3" t="s">
        <v>13737</v>
      </c>
      <c r="I15196" s="3" t="s">
        <v>13738</v>
      </c>
      <c r="J15196" s="3" t="s">
        <v>23</v>
      </c>
      <c r="K15196" s="3" t="s">
        <v>24</v>
      </c>
      <c r="L15196" s="3">
        <v>75.0</v>
      </c>
      <c r="M15196" s="3" t="s">
        <v>25</v>
      </c>
      <c r="N15196" s="3" t="s">
        <v>13809</v>
      </c>
      <c r="O15196" s="3" t="s">
        <v>184</v>
      </c>
      <c r="P15196" s="4">
        <v>22236.0</v>
      </c>
      <c r="Q15196" s="3" t="s">
        <v>418</v>
      </c>
      <c r="S15196" s="3" t="s">
        <v>29</v>
      </c>
    </row>
    <row r="15197">
      <c r="A15197" s="2">
        <v>42318.714907407404</v>
      </c>
      <c r="B15197" s="3">
        <v>32.0</v>
      </c>
      <c r="C15197" s="3" t="s">
        <v>12673</v>
      </c>
      <c r="D15197" s="3">
        <v>59.0</v>
      </c>
      <c r="E15197" s="3" t="s">
        <v>12683</v>
      </c>
      <c r="F15197" s="3">
        <v>9.0</v>
      </c>
      <c r="G15197" s="3">
        <v>10.0</v>
      </c>
      <c r="H15197" s="3" t="s">
        <v>13737</v>
      </c>
      <c r="I15197" s="3" t="s">
        <v>13738</v>
      </c>
      <c r="J15197" s="3" t="s">
        <v>23</v>
      </c>
      <c r="K15197" s="3" t="s">
        <v>24</v>
      </c>
      <c r="L15197" s="3">
        <v>76.0</v>
      </c>
      <c r="M15197" s="3" t="s">
        <v>30</v>
      </c>
      <c r="N15197" s="3" t="s">
        <v>13810</v>
      </c>
      <c r="O15197" s="3" t="s">
        <v>4440</v>
      </c>
      <c r="P15197" s="4">
        <v>28918.0</v>
      </c>
      <c r="Q15197" s="3" t="s">
        <v>418</v>
      </c>
      <c r="R15197" s="3" t="s">
        <v>1125</v>
      </c>
      <c r="S15197" s="3" t="s">
        <v>34</v>
      </c>
    </row>
    <row r="15198">
      <c r="A15198" s="2">
        <v>42318.714907407404</v>
      </c>
      <c r="B15198" s="3">
        <v>32.0</v>
      </c>
      <c r="C15198" s="3" t="s">
        <v>12673</v>
      </c>
      <c r="D15198" s="3">
        <v>60.0</v>
      </c>
      <c r="E15198" s="3" t="s">
        <v>12740</v>
      </c>
      <c r="F15198" s="3">
        <v>9.0</v>
      </c>
      <c r="G15198" s="3">
        <v>10.0</v>
      </c>
      <c r="H15198" s="3" t="s">
        <v>13737</v>
      </c>
      <c r="I15198" s="3" t="s">
        <v>13738</v>
      </c>
      <c r="J15198" s="3" t="s">
        <v>23</v>
      </c>
      <c r="K15198" s="3" t="s">
        <v>24</v>
      </c>
      <c r="L15198" s="3">
        <v>1.0</v>
      </c>
      <c r="M15198" s="3" t="s">
        <v>30</v>
      </c>
      <c r="N15198" s="3" t="s">
        <v>13811</v>
      </c>
      <c r="O15198" s="3" t="s">
        <v>1879</v>
      </c>
      <c r="P15198" s="4">
        <v>27728.0</v>
      </c>
      <c r="Q15198" s="3" t="s">
        <v>189</v>
      </c>
      <c r="S15198" s="3" t="s">
        <v>34</v>
      </c>
    </row>
    <row r="15199">
      <c r="A15199" s="2">
        <v>42318.714907407404</v>
      </c>
      <c r="B15199" s="3">
        <v>32.0</v>
      </c>
      <c r="C15199" s="3" t="s">
        <v>12673</v>
      </c>
      <c r="D15199" s="3">
        <v>60.0</v>
      </c>
      <c r="E15199" s="3" t="s">
        <v>12740</v>
      </c>
      <c r="F15199" s="3">
        <v>9.0</v>
      </c>
      <c r="G15199" s="3">
        <v>10.0</v>
      </c>
      <c r="H15199" s="3" t="s">
        <v>13737</v>
      </c>
      <c r="I15199" s="3" t="s">
        <v>13738</v>
      </c>
      <c r="J15199" s="3" t="s">
        <v>23</v>
      </c>
      <c r="K15199" s="3" t="s">
        <v>24</v>
      </c>
      <c r="L15199" s="3">
        <v>2.0</v>
      </c>
      <c r="M15199" s="3" t="s">
        <v>25</v>
      </c>
      <c r="N15199" s="3" t="s">
        <v>13812</v>
      </c>
      <c r="O15199" s="3" t="s">
        <v>377</v>
      </c>
      <c r="P15199" s="4">
        <v>22045.0</v>
      </c>
      <c r="Q15199" s="3" t="s">
        <v>52</v>
      </c>
      <c r="S15199" s="3" t="s">
        <v>29</v>
      </c>
    </row>
    <row r="15200">
      <c r="A15200" s="2">
        <v>42318.714907407404</v>
      </c>
      <c r="B15200" s="3">
        <v>32.0</v>
      </c>
      <c r="C15200" s="3" t="s">
        <v>12673</v>
      </c>
      <c r="D15200" s="3">
        <v>60.0</v>
      </c>
      <c r="E15200" s="3" t="s">
        <v>12740</v>
      </c>
      <c r="F15200" s="3">
        <v>9.0</v>
      </c>
      <c r="G15200" s="3">
        <v>10.0</v>
      </c>
      <c r="H15200" s="3" t="s">
        <v>13737</v>
      </c>
      <c r="I15200" s="3" t="s">
        <v>13738</v>
      </c>
      <c r="J15200" s="3" t="s">
        <v>23</v>
      </c>
      <c r="K15200" s="3" t="s">
        <v>24</v>
      </c>
      <c r="L15200" s="3">
        <v>3.0</v>
      </c>
      <c r="M15200" s="3" t="s">
        <v>30</v>
      </c>
      <c r="N15200" s="3" t="s">
        <v>192</v>
      </c>
      <c r="O15200" s="3" t="s">
        <v>193</v>
      </c>
      <c r="P15200" s="4">
        <v>22938.0</v>
      </c>
      <c r="Q15200" s="3" t="s">
        <v>52</v>
      </c>
      <c r="S15200" s="3" t="s">
        <v>34</v>
      </c>
    </row>
    <row r="15201">
      <c r="A15201" s="2">
        <v>42318.714907407404</v>
      </c>
      <c r="B15201" s="3">
        <v>32.0</v>
      </c>
      <c r="C15201" s="3" t="s">
        <v>12673</v>
      </c>
      <c r="D15201" s="3">
        <v>60.0</v>
      </c>
      <c r="E15201" s="3" t="s">
        <v>12740</v>
      </c>
      <c r="F15201" s="3">
        <v>9.0</v>
      </c>
      <c r="G15201" s="3">
        <v>10.0</v>
      </c>
      <c r="H15201" s="3" t="s">
        <v>13737</v>
      </c>
      <c r="I15201" s="3" t="s">
        <v>13738</v>
      </c>
      <c r="J15201" s="3" t="s">
        <v>23</v>
      </c>
      <c r="K15201" s="3" t="s">
        <v>24</v>
      </c>
      <c r="L15201" s="3">
        <v>4.0</v>
      </c>
      <c r="M15201" s="3" t="s">
        <v>25</v>
      </c>
      <c r="N15201" s="3" t="s">
        <v>12596</v>
      </c>
      <c r="O15201" s="3" t="s">
        <v>91</v>
      </c>
      <c r="P15201" s="4">
        <v>23058.0</v>
      </c>
      <c r="Q15201" s="3" t="s">
        <v>372</v>
      </c>
      <c r="S15201" s="3" t="s">
        <v>34</v>
      </c>
    </row>
    <row r="15202">
      <c r="A15202" s="2">
        <v>42318.714907407404</v>
      </c>
      <c r="B15202" s="3">
        <v>32.0</v>
      </c>
      <c r="C15202" s="3" t="s">
        <v>12673</v>
      </c>
      <c r="D15202" s="3">
        <v>60.0</v>
      </c>
      <c r="E15202" s="3" t="s">
        <v>12740</v>
      </c>
      <c r="F15202" s="3">
        <v>9.0</v>
      </c>
      <c r="G15202" s="3">
        <v>10.0</v>
      </c>
      <c r="H15202" s="3" t="s">
        <v>13737</v>
      </c>
      <c r="I15202" s="3" t="s">
        <v>13738</v>
      </c>
      <c r="J15202" s="3" t="s">
        <v>23</v>
      </c>
      <c r="K15202" s="3" t="s">
        <v>24</v>
      </c>
      <c r="L15202" s="3">
        <v>5.0</v>
      </c>
      <c r="M15202" s="3" t="s">
        <v>30</v>
      </c>
      <c r="N15202" s="3" t="s">
        <v>13813</v>
      </c>
      <c r="O15202" s="3" t="s">
        <v>129</v>
      </c>
      <c r="P15202" s="4">
        <v>20923.0</v>
      </c>
      <c r="Q15202" s="3" t="s">
        <v>740</v>
      </c>
      <c r="S15202" s="3" t="s">
        <v>34</v>
      </c>
    </row>
    <row r="15203">
      <c r="A15203" s="2">
        <v>42318.714907407404</v>
      </c>
      <c r="B15203" s="3">
        <v>32.0</v>
      </c>
      <c r="C15203" s="3" t="s">
        <v>12673</v>
      </c>
      <c r="D15203" s="3">
        <v>60.0</v>
      </c>
      <c r="E15203" s="3" t="s">
        <v>12740</v>
      </c>
      <c r="F15203" s="3">
        <v>9.0</v>
      </c>
      <c r="G15203" s="3">
        <v>10.0</v>
      </c>
      <c r="H15203" s="3" t="s">
        <v>13737</v>
      </c>
      <c r="I15203" s="3" t="s">
        <v>13738</v>
      </c>
      <c r="J15203" s="3" t="s">
        <v>23</v>
      </c>
      <c r="K15203" s="3" t="s">
        <v>24</v>
      </c>
      <c r="L15203" s="3">
        <v>6.0</v>
      </c>
      <c r="M15203" s="3" t="s">
        <v>25</v>
      </c>
      <c r="N15203" s="3" t="s">
        <v>13814</v>
      </c>
      <c r="O15203" s="3" t="s">
        <v>523</v>
      </c>
      <c r="P15203" s="4">
        <v>25915.0</v>
      </c>
      <c r="Q15203" s="3" t="s">
        <v>37</v>
      </c>
      <c r="S15203" s="3" t="s">
        <v>34</v>
      </c>
    </row>
    <row r="15204">
      <c r="A15204" s="2">
        <v>42318.714907407404</v>
      </c>
      <c r="B15204" s="3">
        <v>32.0</v>
      </c>
      <c r="C15204" s="3" t="s">
        <v>12673</v>
      </c>
      <c r="D15204" s="3">
        <v>60.0</v>
      </c>
      <c r="E15204" s="3" t="s">
        <v>12740</v>
      </c>
      <c r="F15204" s="3">
        <v>9.0</v>
      </c>
      <c r="G15204" s="3">
        <v>10.0</v>
      </c>
      <c r="H15204" s="3" t="s">
        <v>13737</v>
      </c>
      <c r="I15204" s="3" t="s">
        <v>13738</v>
      </c>
      <c r="J15204" s="3" t="s">
        <v>23</v>
      </c>
      <c r="K15204" s="3" t="s">
        <v>24</v>
      </c>
      <c r="L15204" s="3">
        <v>7.0</v>
      </c>
      <c r="M15204" s="3" t="s">
        <v>30</v>
      </c>
      <c r="N15204" s="3" t="s">
        <v>1046</v>
      </c>
      <c r="O15204" s="3" t="s">
        <v>307</v>
      </c>
      <c r="P15204" s="4">
        <v>15240.0</v>
      </c>
      <c r="Q15204" s="3" t="s">
        <v>113</v>
      </c>
      <c r="S15204" s="3" t="s">
        <v>34</v>
      </c>
    </row>
    <row r="15205">
      <c r="A15205" s="2">
        <v>42318.714907407404</v>
      </c>
      <c r="B15205" s="3">
        <v>32.0</v>
      </c>
      <c r="C15205" s="3" t="s">
        <v>12673</v>
      </c>
      <c r="D15205" s="3">
        <v>60.0</v>
      </c>
      <c r="E15205" s="3" t="s">
        <v>12740</v>
      </c>
      <c r="F15205" s="3">
        <v>9.0</v>
      </c>
      <c r="G15205" s="3">
        <v>10.0</v>
      </c>
      <c r="H15205" s="3" t="s">
        <v>13737</v>
      </c>
      <c r="I15205" s="3" t="s">
        <v>13738</v>
      </c>
      <c r="J15205" s="3" t="s">
        <v>23</v>
      </c>
      <c r="K15205" s="3" t="s">
        <v>24</v>
      </c>
      <c r="L15205" s="3">
        <v>8.0</v>
      </c>
      <c r="M15205" s="3" t="s">
        <v>25</v>
      </c>
      <c r="N15205" s="3" t="s">
        <v>13815</v>
      </c>
      <c r="O15205" s="3" t="s">
        <v>218</v>
      </c>
      <c r="P15205" s="4">
        <v>23246.0</v>
      </c>
      <c r="Q15205" s="3" t="s">
        <v>28</v>
      </c>
      <c r="S15205" s="3" t="s">
        <v>34</v>
      </c>
    </row>
    <row r="15206">
      <c r="A15206" s="2">
        <v>42318.714907407404</v>
      </c>
      <c r="B15206" s="3">
        <v>32.0</v>
      </c>
      <c r="C15206" s="3" t="s">
        <v>12673</v>
      </c>
      <c r="D15206" s="3">
        <v>60.0</v>
      </c>
      <c r="E15206" s="3" t="s">
        <v>12740</v>
      </c>
      <c r="F15206" s="3">
        <v>9.0</v>
      </c>
      <c r="G15206" s="3">
        <v>10.0</v>
      </c>
      <c r="H15206" s="3" t="s">
        <v>13737</v>
      </c>
      <c r="I15206" s="3" t="s">
        <v>13738</v>
      </c>
      <c r="J15206" s="3" t="s">
        <v>23</v>
      </c>
      <c r="K15206" s="3" t="s">
        <v>24</v>
      </c>
      <c r="L15206" s="3">
        <v>9.0</v>
      </c>
      <c r="M15206" s="3" t="s">
        <v>30</v>
      </c>
      <c r="N15206" s="3" t="s">
        <v>12854</v>
      </c>
      <c r="O15206" s="3" t="s">
        <v>456</v>
      </c>
      <c r="P15206" s="4">
        <v>31379.0</v>
      </c>
      <c r="Q15206" s="3" t="s">
        <v>221</v>
      </c>
      <c r="S15206" s="3" t="s">
        <v>34</v>
      </c>
    </row>
    <row r="15207">
      <c r="A15207" s="2">
        <v>42318.714907407404</v>
      </c>
      <c r="B15207" s="3">
        <v>32.0</v>
      </c>
      <c r="C15207" s="3" t="s">
        <v>12673</v>
      </c>
      <c r="D15207" s="3">
        <v>60.0</v>
      </c>
      <c r="E15207" s="3" t="s">
        <v>12740</v>
      </c>
      <c r="F15207" s="3">
        <v>9.0</v>
      </c>
      <c r="G15207" s="3">
        <v>10.0</v>
      </c>
      <c r="H15207" s="3" t="s">
        <v>13737</v>
      </c>
      <c r="I15207" s="3" t="s">
        <v>13738</v>
      </c>
      <c r="J15207" s="3" t="s">
        <v>23</v>
      </c>
      <c r="K15207" s="3" t="s">
        <v>24</v>
      </c>
      <c r="L15207" s="3">
        <v>10.0</v>
      </c>
      <c r="M15207" s="3" t="s">
        <v>25</v>
      </c>
      <c r="N15207" s="3" t="s">
        <v>13816</v>
      </c>
      <c r="O15207" s="3" t="s">
        <v>218</v>
      </c>
      <c r="P15207" s="4">
        <v>20369.0</v>
      </c>
      <c r="Q15207" s="3" t="s">
        <v>83</v>
      </c>
      <c r="S15207" s="3" t="s">
        <v>34</v>
      </c>
    </row>
    <row r="15208">
      <c r="A15208" s="2">
        <v>42318.714907407404</v>
      </c>
      <c r="B15208" s="3">
        <v>32.0</v>
      </c>
      <c r="C15208" s="3" t="s">
        <v>12673</v>
      </c>
      <c r="D15208" s="3">
        <v>60.0</v>
      </c>
      <c r="E15208" s="3" t="s">
        <v>12740</v>
      </c>
      <c r="F15208" s="3">
        <v>9.0</v>
      </c>
      <c r="G15208" s="3">
        <v>10.0</v>
      </c>
      <c r="H15208" s="3" t="s">
        <v>13737</v>
      </c>
      <c r="I15208" s="3" t="s">
        <v>13738</v>
      </c>
      <c r="J15208" s="3" t="s">
        <v>23</v>
      </c>
      <c r="K15208" s="3" t="s">
        <v>24</v>
      </c>
      <c r="L15208" s="3">
        <v>11.0</v>
      </c>
      <c r="M15208" s="3" t="s">
        <v>30</v>
      </c>
      <c r="N15208" s="3" t="s">
        <v>13817</v>
      </c>
      <c r="O15208" s="3" t="s">
        <v>527</v>
      </c>
      <c r="P15208" s="4">
        <v>28422.0</v>
      </c>
      <c r="Q15208" s="3" t="s">
        <v>37</v>
      </c>
      <c r="S15208" s="3" t="s">
        <v>34</v>
      </c>
    </row>
    <row r="15209">
      <c r="A15209" s="2">
        <v>42318.714907407404</v>
      </c>
      <c r="B15209" s="3">
        <v>32.0</v>
      </c>
      <c r="C15209" s="3" t="s">
        <v>12673</v>
      </c>
      <c r="D15209" s="3">
        <v>60.0</v>
      </c>
      <c r="E15209" s="3" t="s">
        <v>12740</v>
      </c>
      <c r="F15209" s="3">
        <v>9.0</v>
      </c>
      <c r="G15209" s="3">
        <v>10.0</v>
      </c>
      <c r="H15209" s="3" t="s">
        <v>13737</v>
      </c>
      <c r="I15209" s="3" t="s">
        <v>13738</v>
      </c>
      <c r="J15209" s="3" t="s">
        <v>23</v>
      </c>
      <c r="K15209" s="3" t="s">
        <v>24</v>
      </c>
      <c r="L15209" s="3">
        <v>12.0</v>
      </c>
      <c r="M15209" s="3" t="s">
        <v>25</v>
      </c>
      <c r="N15209" s="3" t="s">
        <v>13818</v>
      </c>
      <c r="O15209" s="3" t="s">
        <v>344</v>
      </c>
      <c r="P15209" s="4">
        <v>29131.0</v>
      </c>
      <c r="Q15209" s="3" t="s">
        <v>115</v>
      </c>
      <c r="S15209" s="3" t="s">
        <v>34</v>
      </c>
    </row>
    <row r="15210">
      <c r="A15210" s="2">
        <v>42318.714907407404</v>
      </c>
      <c r="B15210" s="3">
        <v>32.0</v>
      </c>
      <c r="C15210" s="3" t="s">
        <v>12673</v>
      </c>
      <c r="D15210" s="3">
        <v>60.0</v>
      </c>
      <c r="E15210" s="3" t="s">
        <v>12740</v>
      </c>
      <c r="F15210" s="3">
        <v>9.0</v>
      </c>
      <c r="G15210" s="3">
        <v>10.0</v>
      </c>
      <c r="H15210" s="3" t="s">
        <v>13737</v>
      </c>
      <c r="I15210" s="3" t="s">
        <v>13738</v>
      </c>
      <c r="J15210" s="3" t="s">
        <v>23</v>
      </c>
      <c r="K15210" s="3" t="s">
        <v>24</v>
      </c>
      <c r="L15210" s="3">
        <v>13.0</v>
      </c>
      <c r="M15210" s="3" t="s">
        <v>30</v>
      </c>
      <c r="N15210" s="3" t="s">
        <v>715</v>
      </c>
      <c r="O15210" s="3" t="s">
        <v>171</v>
      </c>
      <c r="P15210" s="4">
        <v>22075.0</v>
      </c>
      <c r="Q15210" s="3" t="s">
        <v>189</v>
      </c>
      <c r="S15210" s="3" t="s">
        <v>34</v>
      </c>
    </row>
    <row r="15211">
      <c r="A15211" s="2">
        <v>42318.714907407404</v>
      </c>
      <c r="B15211" s="3">
        <v>32.0</v>
      </c>
      <c r="C15211" s="3" t="s">
        <v>12673</v>
      </c>
      <c r="D15211" s="3">
        <v>60.0</v>
      </c>
      <c r="E15211" s="3" t="s">
        <v>12740</v>
      </c>
      <c r="F15211" s="3">
        <v>9.0</v>
      </c>
      <c r="G15211" s="3">
        <v>10.0</v>
      </c>
      <c r="H15211" s="3" t="s">
        <v>13737</v>
      </c>
      <c r="I15211" s="3" t="s">
        <v>13738</v>
      </c>
      <c r="J15211" s="3" t="s">
        <v>23</v>
      </c>
      <c r="K15211" s="3" t="s">
        <v>24</v>
      </c>
      <c r="L15211" s="3">
        <v>14.0</v>
      </c>
      <c r="M15211" s="3" t="s">
        <v>25</v>
      </c>
      <c r="N15211" s="3" t="s">
        <v>1824</v>
      </c>
      <c r="O15211" s="3" t="s">
        <v>48</v>
      </c>
      <c r="P15211" s="4">
        <v>25490.0</v>
      </c>
      <c r="Q15211" s="3" t="s">
        <v>37</v>
      </c>
      <c r="S15211" s="3" t="s">
        <v>34</v>
      </c>
    </row>
    <row r="15212">
      <c r="A15212" s="2">
        <v>42318.714907407404</v>
      </c>
      <c r="B15212" s="3">
        <v>32.0</v>
      </c>
      <c r="C15212" s="3" t="s">
        <v>12673</v>
      </c>
      <c r="D15212" s="3">
        <v>60.0</v>
      </c>
      <c r="E15212" s="3" t="s">
        <v>12740</v>
      </c>
      <c r="F15212" s="3">
        <v>9.0</v>
      </c>
      <c r="G15212" s="3">
        <v>10.0</v>
      </c>
      <c r="H15212" s="3" t="s">
        <v>13737</v>
      </c>
      <c r="I15212" s="3" t="s">
        <v>13738</v>
      </c>
      <c r="J15212" s="3" t="s">
        <v>23</v>
      </c>
      <c r="K15212" s="3" t="s">
        <v>24</v>
      </c>
      <c r="L15212" s="3">
        <v>15.0</v>
      </c>
      <c r="M15212" s="3" t="s">
        <v>30</v>
      </c>
      <c r="N15212" s="3" t="s">
        <v>13819</v>
      </c>
      <c r="O15212" s="3" t="s">
        <v>9712</v>
      </c>
      <c r="P15212" s="4">
        <v>29345.0</v>
      </c>
      <c r="Q15212" s="3" t="s">
        <v>40</v>
      </c>
      <c r="S15212" s="3" t="s">
        <v>34</v>
      </c>
    </row>
    <row r="15213">
      <c r="A15213" s="2">
        <v>42318.714907407404</v>
      </c>
      <c r="B15213" s="3">
        <v>32.0</v>
      </c>
      <c r="C15213" s="3" t="s">
        <v>12673</v>
      </c>
      <c r="D15213" s="3">
        <v>60.0</v>
      </c>
      <c r="E15213" s="3" t="s">
        <v>12740</v>
      </c>
      <c r="F15213" s="3">
        <v>9.0</v>
      </c>
      <c r="G15213" s="3">
        <v>10.0</v>
      </c>
      <c r="H15213" s="3" t="s">
        <v>13737</v>
      </c>
      <c r="I15213" s="3" t="s">
        <v>13738</v>
      </c>
      <c r="J15213" s="3" t="s">
        <v>23</v>
      </c>
      <c r="K15213" s="3" t="s">
        <v>24</v>
      </c>
      <c r="L15213" s="3">
        <v>16.0</v>
      </c>
      <c r="M15213" s="3" t="s">
        <v>25</v>
      </c>
      <c r="N15213" s="3" t="s">
        <v>13820</v>
      </c>
      <c r="O15213" s="3" t="s">
        <v>8062</v>
      </c>
      <c r="P15213" s="4">
        <v>33196.0</v>
      </c>
      <c r="Q15213" s="3" t="s">
        <v>247</v>
      </c>
      <c r="S15213" s="3" t="s">
        <v>34</v>
      </c>
    </row>
    <row r="15214">
      <c r="A15214" s="2">
        <v>42318.714907407404</v>
      </c>
      <c r="B15214" s="3">
        <v>32.0</v>
      </c>
      <c r="C15214" s="3" t="s">
        <v>12673</v>
      </c>
      <c r="D15214" s="3">
        <v>60.0</v>
      </c>
      <c r="E15214" s="3" t="s">
        <v>12740</v>
      </c>
      <c r="F15214" s="3">
        <v>9.0</v>
      </c>
      <c r="G15214" s="3">
        <v>10.0</v>
      </c>
      <c r="H15214" s="3" t="s">
        <v>13737</v>
      </c>
      <c r="I15214" s="3" t="s">
        <v>13738</v>
      </c>
      <c r="J15214" s="3" t="s">
        <v>23</v>
      </c>
      <c r="K15214" s="3" t="s">
        <v>24</v>
      </c>
      <c r="L15214" s="3">
        <v>17.0</v>
      </c>
      <c r="M15214" s="3" t="s">
        <v>30</v>
      </c>
      <c r="N15214" s="3" t="s">
        <v>13821</v>
      </c>
      <c r="O15214" s="3" t="s">
        <v>307</v>
      </c>
      <c r="P15214" s="4">
        <v>16817.0</v>
      </c>
      <c r="Q15214" s="3" t="s">
        <v>49</v>
      </c>
      <c r="S15214" s="3" t="s">
        <v>34</v>
      </c>
    </row>
    <row r="15215">
      <c r="A15215" s="2">
        <v>42318.714907407404</v>
      </c>
      <c r="B15215" s="3">
        <v>32.0</v>
      </c>
      <c r="C15215" s="3" t="s">
        <v>12673</v>
      </c>
      <c r="D15215" s="3">
        <v>60.0</v>
      </c>
      <c r="E15215" s="3" t="s">
        <v>12740</v>
      </c>
      <c r="F15215" s="3">
        <v>9.0</v>
      </c>
      <c r="G15215" s="3">
        <v>10.0</v>
      </c>
      <c r="H15215" s="3" t="s">
        <v>13737</v>
      </c>
      <c r="I15215" s="3" t="s">
        <v>13738</v>
      </c>
      <c r="J15215" s="3" t="s">
        <v>23</v>
      </c>
      <c r="K15215" s="3" t="s">
        <v>24</v>
      </c>
      <c r="L15215" s="3">
        <v>18.0</v>
      </c>
      <c r="M15215" s="3" t="s">
        <v>25</v>
      </c>
      <c r="N15215" s="3" t="s">
        <v>3038</v>
      </c>
      <c r="O15215" s="3" t="s">
        <v>13822</v>
      </c>
      <c r="P15215" s="4">
        <v>18285.0</v>
      </c>
      <c r="Q15215" s="3" t="s">
        <v>86</v>
      </c>
      <c r="S15215" s="3" t="s">
        <v>34</v>
      </c>
    </row>
    <row r="15216">
      <c r="A15216" s="2">
        <v>42318.714907407404</v>
      </c>
      <c r="B15216" s="3">
        <v>32.0</v>
      </c>
      <c r="C15216" s="3" t="s">
        <v>12673</v>
      </c>
      <c r="D15216" s="3">
        <v>60.0</v>
      </c>
      <c r="E15216" s="3" t="s">
        <v>12740</v>
      </c>
      <c r="F15216" s="3">
        <v>9.0</v>
      </c>
      <c r="G15216" s="3">
        <v>10.0</v>
      </c>
      <c r="H15216" s="3" t="s">
        <v>13737</v>
      </c>
      <c r="I15216" s="3" t="s">
        <v>13738</v>
      </c>
      <c r="J15216" s="3" t="s">
        <v>23</v>
      </c>
      <c r="K15216" s="3" t="s">
        <v>24</v>
      </c>
      <c r="L15216" s="3">
        <v>19.0</v>
      </c>
      <c r="M15216" s="3" t="s">
        <v>30</v>
      </c>
      <c r="N15216" s="3" t="s">
        <v>13823</v>
      </c>
      <c r="O15216" s="3" t="s">
        <v>3650</v>
      </c>
      <c r="P15216" s="4">
        <v>16882.0</v>
      </c>
      <c r="Q15216" s="3" t="s">
        <v>49</v>
      </c>
      <c r="S15216" s="3" t="s">
        <v>34</v>
      </c>
    </row>
    <row r="15217">
      <c r="A15217" s="2">
        <v>42318.714907407404</v>
      </c>
      <c r="B15217" s="3">
        <v>32.0</v>
      </c>
      <c r="C15217" s="3" t="s">
        <v>12673</v>
      </c>
      <c r="D15217" s="3">
        <v>60.0</v>
      </c>
      <c r="E15217" s="3" t="s">
        <v>12740</v>
      </c>
      <c r="F15217" s="3">
        <v>9.0</v>
      </c>
      <c r="G15217" s="3">
        <v>10.0</v>
      </c>
      <c r="H15217" s="3" t="s">
        <v>13737</v>
      </c>
      <c r="I15217" s="3" t="s">
        <v>13738</v>
      </c>
      <c r="J15217" s="3" t="s">
        <v>23</v>
      </c>
      <c r="K15217" s="3" t="s">
        <v>24</v>
      </c>
      <c r="L15217" s="3">
        <v>20.0</v>
      </c>
      <c r="M15217" s="3" t="s">
        <v>25</v>
      </c>
      <c r="N15217" s="3" t="s">
        <v>26</v>
      </c>
      <c r="O15217" s="3" t="s">
        <v>119</v>
      </c>
      <c r="P15217" s="4">
        <v>22333.0</v>
      </c>
      <c r="Q15217" s="3" t="s">
        <v>75</v>
      </c>
      <c r="S15217" s="3" t="s">
        <v>34</v>
      </c>
    </row>
    <row r="15218">
      <c r="A15218" s="2">
        <v>42318.714907407404</v>
      </c>
      <c r="B15218" s="3">
        <v>32.0</v>
      </c>
      <c r="C15218" s="3" t="s">
        <v>12673</v>
      </c>
      <c r="D15218" s="3">
        <v>60.0</v>
      </c>
      <c r="E15218" s="3" t="s">
        <v>12740</v>
      </c>
      <c r="F15218" s="3">
        <v>9.0</v>
      </c>
      <c r="G15218" s="3">
        <v>10.0</v>
      </c>
      <c r="H15218" s="3" t="s">
        <v>13737</v>
      </c>
      <c r="I15218" s="3" t="s">
        <v>13738</v>
      </c>
      <c r="J15218" s="3" t="s">
        <v>23</v>
      </c>
      <c r="K15218" s="3" t="s">
        <v>24</v>
      </c>
      <c r="L15218" s="3">
        <v>21.0</v>
      </c>
      <c r="M15218" s="3" t="s">
        <v>30</v>
      </c>
      <c r="N15218" s="3" t="s">
        <v>7076</v>
      </c>
      <c r="O15218" s="3" t="s">
        <v>497</v>
      </c>
      <c r="P15218" s="4">
        <v>17835.0</v>
      </c>
      <c r="Q15218" s="3" t="s">
        <v>117</v>
      </c>
      <c r="S15218" s="3" t="s">
        <v>34</v>
      </c>
    </row>
    <row r="15219">
      <c r="A15219" s="2">
        <v>42318.714907407404</v>
      </c>
      <c r="B15219" s="3">
        <v>32.0</v>
      </c>
      <c r="C15219" s="3" t="s">
        <v>12673</v>
      </c>
      <c r="D15219" s="3">
        <v>60.0</v>
      </c>
      <c r="E15219" s="3" t="s">
        <v>12740</v>
      </c>
      <c r="F15219" s="3">
        <v>9.0</v>
      </c>
      <c r="G15219" s="3">
        <v>10.0</v>
      </c>
      <c r="H15219" s="3" t="s">
        <v>13737</v>
      </c>
      <c r="I15219" s="3" t="s">
        <v>13738</v>
      </c>
      <c r="J15219" s="3" t="s">
        <v>23</v>
      </c>
      <c r="K15219" s="3" t="s">
        <v>24</v>
      </c>
      <c r="L15219" s="3">
        <v>22.0</v>
      </c>
      <c r="M15219" s="3" t="s">
        <v>25</v>
      </c>
      <c r="N15219" s="3" t="s">
        <v>192</v>
      </c>
      <c r="O15219" s="3" t="s">
        <v>95</v>
      </c>
      <c r="P15219" s="4">
        <v>21803.0</v>
      </c>
      <c r="Q15219" s="3" t="s">
        <v>28</v>
      </c>
      <c r="S15219" s="3" t="s">
        <v>34</v>
      </c>
    </row>
    <row r="15220">
      <c r="A15220" s="2">
        <v>42318.714907407404</v>
      </c>
      <c r="B15220" s="3">
        <v>32.0</v>
      </c>
      <c r="C15220" s="3" t="s">
        <v>12673</v>
      </c>
      <c r="D15220" s="3">
        <v>60.0</v>
      </c>
      <c r="E15220" s="3" t="s">
        <v>12740</v>
      </c>
      <c r="F15220" s="3">
        <v>9.0</v>
      </c>
      <c r="G15220" s="3">
        <v>10.0</v>
      </c>
      <c r="H15220" s="3" t="s">
        <v>13737</v>
      </c>
      <c r="I15220" s="3" t="s">
        <v>13738</v>
      </c>
      <c r="J15220" s="3" t="s">
        <v>23</v>
      </c>
      <c r="K15220" s="3" t="s">
        <v>24</v>
      </c>
      <c r="L15220" s="3">
        <v>23.0</v>
      </c>
      <c r="M15220" s="3" t="s">
        <v>30</v>
      </c>
      <c r="N15220" s="3" t="s">
        <v>1539</v>
      </c>
      <c r="O15220" s="3" t="s">
        <v>98</v>
      </c>
      <c r="P15220" s="4">
        <v>23234.0</v>
      </c>
      <c r="Q15220" s="3" t="s">
        <v>115</v>
      </c>
      <c r="S15220" s="3" t="s">
        <v>34</v>
      </c>
    </row>
    <row r="15221">
      <c r="A15221" s="2">
        <v>42318.714907407404</v>
      </c>
      <c r="B15221" s="3">
        <v>32.0</v>
      </c>
      <c r="C15221" s="3" t="s">
        <v>12673</v>
      </c>
      <c r="D15221" s="3">
        <v>60.0</v>
      </c>
      <c r="E15221" s="3" t="s">
        <v>12740</v>
      </c>
      <c r="F15221" s="3">
        <v>9.0</v>
      </c>
      <c r="G15221" s="3">
        <v>10.0</v>
      </c>
      <c r="H15221" s="3" t="s">
        <v>13737</v>
      </c>
      <c r="I15221" s="3" t="s">
        <v>13738</v>
      </c>
      <c r="J15221" s="3" t="s">
        <v>23</v>
      </c>
      <c r="K15221" s="3" t="s">
        <v>24</v>
      </c>
      <c r="L15221" s="3">
        <v>24.0</v>
      </c>
      <c r="M15221" s="3" t="s">
        <v>25</v>
      </c>
      <c r="N15221" s="3" t="s">
        <v>5170</v>
      </c>
      <c r="O15221" s="3" t="s">
        <v>102</v>
      </c>
      <c r="P15221" s="4">
        <v>16626.0</v>
      </c>
      <c r="Q15221" s="3" t="s">
        <v>49</v>
      </c>
      <c r="S15221" s="3" t="s">
        <v>34</v>
      </c>
    </row>
    <row r="15222">
      <c r="A15222" s="2">
        <v>42318.714907407404</v>
      </c>
      <c r="B15222" s="3">
        <v>32.0</v>
      </c>
      <c r="C15222" s="3" t="s">
        <v>12673</v>
      </c>
      <c r="D15222" s="3">
        <v>60.0</v>
      </c>
      <c r="E15222" s="3" t="s">
        <v>12740</v>
      </c>
      <c r="F15222" s="3">
        <v>9.0</v>
      </c>
      <c r="G15222" s="3">
        <v>10.0</v>
      </c>
      <c r="H15222" s="3" t="s">
        <v>13737</v>
      </c>
      <c r="I15222" s="3" t="s">
        <v>13738</v>
      </c>
      <c r="J15222" s="3" t="s">
        <v>23</v>
      </c>
      <c r="K15222" s="3" t="s">
        <v>24</v>
      </c>
      <c r="L15222" s="3">
        <v>25.0</v>
      </c>
      <c r="M15222" s="3" t="s">
        <v>30</v>
      </c>
      <c r="N15222" s="3" t="s">
        <v>5042</v>
      </c>
      <c r="O15222" s="3" t="s">
        <v>497</v>
      </c>
      <c r="P15222" s="4">
        <v>19116.0</v>
      </c>
      <c r="Q15222" s="3" t="s">
        <v>49</v>
      </c>
      <c r="S15222" s="3" t="s">
        <v>29</v>
      </c>
    </row>
    <row r="15223">
      <c r="A15223" s="2">
        <v>42318.714907407404</v>
      </c>
      <c r="B15223" s="3">
        <v>32.0</v>
      </c>
      <c r="C15223" s="3" t="s">
        <v>12673</v>
      </c>
      <c r="D15223" s="3">
        <v>62.0</v>
      </c>
      <c r="E15223" s="3" t="s">
        <v>12765</v>
      </c>
      <c r="F15223" s="3">
        <v>9.0</v>
      </c>
      <c r="G15223" s="3">
        <v>10.0</v>
      </c>
      <c r="H15223" s="3" t="s">
        <v>13737</v>
      </c>
      <c r="I15223" s="3" t="s">
        <v>13738</v>
      </c>
      <c r="J15223" s="3" t="s">
        <v>23</v>
      </c>
      <c r="K15223" s="3" t="s">
        <v>24</v>
      </c>
      <c r="L15223" s="3">
        <v>1.0</v>
      </c>
      <c r="M15223" s="3" t="s">
        <v>30</v>
      </c>
      <c r="N15223" s="3" t="s">
        <v>13824</v>
      </c>
      <c r="O15223" s="3" t="s">
        <v>2585</v>
      </c>
      <c r="P15223" s="4">
        <v>31647.0</v>
      </c>
      <c r="Q15223" s="3" t="s">
        <v>418</v>
      </c>
      <c r="S15223" s="3" t="s">
        <v>34</v>
      </c>
    </row>
    <row r="15224">
      <c r="A15224" s="2">
        <v>42318.714907407404</v>
      </c>
      <c r="B15224" s="3">
        <v>32.0</v>
      </c>
      <c r="C15224" s="3" t="s">
        <v>12673</v>
      </c>
      <c r="D15224" s="3">
        <v>62.0</v>
      </c>
      <c r="E15224" s="3" t="s">
        <v>12765</v>
      </c>
      <c r="F15224" s="3">
        <v>9.0</v>
      </c>
      <c r="G15224" s="3">
        <v>10.0</v>
      </c>
      <c r="H15224" s="3" t="s">
        <v>13737</v>
      </c>
      <c r="I15224" s="3" t="s">
        <v>13738</v>
      </c>
      <c r="J15224" s="3" t="s">
        <v>23</v>
      </c>
      <c r="K15224" s="3" t="s">
        <v>24</v>
      </c>
      <c r="L15224" s="3">
        <v>2.0</v>
      </c>
      <c r="M15224" s="3" t="s">
        <v>25</v>
      </c>
      <c r="N15224" s="3" t="s">
        <v>447</v>
      </c>
      <c r="O15224" s="3" t="s">
        <v>36</v>
      </c>
      <c r="P15224" s="4">
        <v>29222.0</v>
      </c>
      <c r="Q15224" s="3" t="s">
        <v>79</v>
      </c>
      <c r="S15224" s="3" t="s">
        <v>34</v>
      </c>
    </row>
    <row r="15225">
      <c r="A15225" s="2">
        <v>42318.714907407404</v>
      </c>
      <c r="B15225" s="3">
        <v>32.0</v>
      </c>
      <c r="C15225" s="3" t="s">
        <v>12673</v>
      </c>
      <c r="D15225" s="3">
        <v>62.0</v>
      </c>
      <c r="E15225" s="3" t="s">
        <v>12765</v>
      </c>
      <c r="F15225" s="3">
        <v>9.0</v>
      </c>
      <c r="G15225" s="3">
        <v>10.0</v>
      </c>
      <c r="H15225" s="3" t="s">
        <v>13737</v>
      </c>
      <c r="I15225" s="3" t="s">
        <v>13738</v>
      </c>
      <c r="J15225" s="3" t="s">
        <v>23</v>
      </c>
      <c r="K15225" s="3" t="s">
        <v>24</v>
      </c>
      <c r="L15225" s="3">
        <v>3.0</v>
      </c>
      <c r="M15225" s="3" t="s">
        <v>30</v>
      </c>
      <c r="N15225" s="3" t="s">
        <v>13322</v>
      </c>
      <c r="O15225" s="3" t="s">
        <v>307</v>
      </c>
      <c r="P15225" s="4">
        <v>22137.0</v>
      </c>
      <c r="Q15225" s="3" t="s">
        <v>110</v>
      </c>
      <c r="S15225" s="3" t="s">
        <v>34</v>
      </c>
    </row>
    <row r="15226">
      <c r="A15226" s="2">
        <v>42318.714907407404</v>
      </c>
      <c r="B15226" s="3">
        <v>32.0</v>
      </c>
      <c r="C15226" s="3" t="s">
        <v>12673</v>
      </c>
      <c r="D15226" s="3">
        <v>62.0</v>
      </c>
      <c r="E15226" s="3" t="s">
        <v>12765</v>
      </c>
      <c r="F15226" s="3">
        <v>9.0</v>
      </c>
      <c r="G15226" s="3">
        <v>10.0</v>
      </c>
      <c r="H15226" s="3" t="s">
        <v>13737</v>
      </c>
      <c r="I15226" s="3" t="s">
        <v>13738</v>
      </c>
      <c r="J15226" s="3" t="s">
        <v>23</v>
      </c>
      <c r="K15226" s="3" t="s">
        <v>24</v>
      </c>
      <c r="L15226" s="3">
        <v>4.0</v>
      </c>
      <c r="M15226" s="3" t="s">
        <v>25</v>
      </c>
      <c r="N15226" s="3" t="s">
        <v>3809</v>
      </c>
      <c r="O15226" s="3" t="s">
        <v>956</v>
      </c>
      <c r="P15226" s="4">
        <v>30934.0</v>
      </c>
      <c r="Q15226" s="3" t="s">
        <v>37</v>
      </c>
      <c r="S15226" s="3" t="s">
        <v>34</v>
      </c>
    </row>
    <row r="15227">
      <c r="A15227" s="2">
        <v>42318.714907407404</v>
      </c>
      <c r="B15227" s="3">
        <v>32.0</v>
      </c>
      <c r="C15227" s="3" t="s">
        <v>12673</v>
      </c>
      <c r="D15227" s="3">
        <v>62.0</v>
      </c>
      <c r="E15227" s="3" t="s">
        <v>12765</v>
      </c>
      <c r="F15227" s="3">
        <v>9.0</v>
      </c>
      <c r="G15227" s="3">
        <v>10.0</v>
      </c>
      <c r="H15227" s="3" t="s">
        <v>13737</v>
      </c>
      <c r="I15227" s="3" t="s">
        <v>13738</v>
      </c>
      <c r="J15227" s="3" t="s">
        <v>23</v>
      </c>
      <c r="K15227" s="3" t="s">
        <v>24</v>
      </c>
      <c r="L15227" s="3">
        <v>5.0</v>
      </c>
      <c r="M15227" s="3" t="s">
        <v>30</v>
      </c>
      <c r="N15227" s="3" t="s">
        <v>13825</v>
      </c>
      <c r="O15227" s="3" t="s">
        <v>13623</v>
      </c>
      <c r="P15227" s="4">
        <v>28720.0</v>
      </c>
      <c r="Q15227" s="3" t="s">
        <v>1159</v>
      </c>
      <c r="S15227" s="3" t="s">
        <v>34</v>
      </c>
    </row>
    <row r="15228">
      <c r="A15228" s="2">
        <v>42318.714907407404</v>
      </c>
      <c r="B15228" s="3">
        <v>32.0</v>
      </c>
      <c r="C15228" s="3" t="s">
        <v>12673</v>
      </c>
      <c r="D15228" s="3">
        <v>62.0</v>
      </c>
      <c r="E15228" s="3" t="s">
        <v>12765</v>
      </c>
      <c r="F15228" s="3">
        <v>9.0</v>
      </c>
      <c r="G15228" s="3">
        <v>10.0</v>
      </c>
      <c r="H15228" s="3" t="s">
        <v>13737</v>
      </c>
      <c r="I15228" s="3" t="s">
        <v>13738</v>
      </c>
      <c r="J15228" s="3" t="s">
        <v>23</v>
      </c>
      <c r="K15228" s="3" t="s">
        <v>24</v>
      </c>
      <c r="L15228" s="3">
        <v>6.0</v>
      </c>
      <c r="M15228" s="3" t="s">
        <v>25</v>
      </c>
      <c r="N15228" s="3" t="s">
        <v>13826</v>
      </c>
      <c r="O15228" s="3" t="s">
        <v>1819</v>
      </c>
      <c r="P15228" s="4">
        <v>18466.0</v>
      </c>
      <c r="Q15228" s="3" t="s">
        <v>86</v>
      </c>
      <c r="S15228" s="3" t="s">
        <v>34</v>
      </c>
    </row>
    <row r="15229">
      <c r="A15229" s="2">
        <v>42318.714907407404</v>
      </c>
      <c r="B15229" s="3">
        <v>32.0</v>
      </c>
      <c r="C15229" s="3" t="s">
        <v>12673</v>
      </c>
      <c r="D15229" s="3">
        <v>62.0</v>
      </c>
      <c r="E15229" s="3" t="s">
        <v>12765</v>
      </c>
      <c r="F15229" s="3">
        <v>9.0</v>
      </c>
      <c r="G15229" s="3">
        <v>10.0</v>
      </c>
      <c r="H15229" s="3" t="s">
        <v>13737</v>
      </c>
      <c r="I15229" s="3" t="s">
        <v>13738</v>
      </c>
      <c r="J15229" s="3" t="s">
        <v>23</v>
      </c>
      <c r="K15229" s="3" t="s">
        <v>24</v>
      </c>
      <c r="L15229" s="3">
        <v>7.0</v>
      </c>
      <c r="M15229" s="3" t="s">
        <v>30</v>
      </c>
      <c r="N15229" s="3" t="s">
        <v>13827</v>
      </c>
      <c r="O15229" s="3" t="s">
        <v>4737</v>
      </c>
      <c r="P15229" s="4">
        <v>22091.0</v>
      </c>
      <c r="Q15229" s="3" t="s">
        <v>86</v>
      </c>
      <c r="S15229" s="3" t="s">
        <v>34</v>
      </c>
    </row>
    <row r="15230">
      <c r="A15230" s="2">
        <v>42318.714907407404</v>
      </c>
      <c r="B15230" s="3">
        <v>32.0</v>
      </c>
      <c r="C15230" s="3" t="s">
        <v>12673</v>
      </c>
      <c r="D15230" s="3">
        <v>62.0</v>
      </c>
      <c r="E15230" s="3" t="s">
        <v>12765</v>
      </c>
      <c r="F15230" s="3">
        <v>9.0</v>
      </c>
      <c r="G15230" s="3">
        <v>10.0</v>
      </c>
      <c r="H15230" s="3" t="s">
        <v>13737</v>
      </c>
      <c r="I15230" s="3" t="s">
        <v>13738</v>
      </c>
      <c r="J15230" s="3" t="s">
        <v>23</v>
      </c>
      <c r="K15230" s="3" t="s">
        <v>24</v>
      </c>
      <c r="L15230" s="3">
        <v>8.0</v>
      </c>
      <c r="M15230" s="3" t="s">
        <v>25</v>
      </c>
      <c r="N15230" s="3" t="s">
        <v>13828</v>
      </c>
      <c r="O15230" s="3" t="s">
        <v>13829</v>
      </c>
      <c r="P15230" s="4">
        <v>22553.0</v>
      </c>
      <c r="Q15230" s="3" t="s">
        <v>115</v>
      </c>
      <c r="S15230" s="3" t="s">
        <v>34</v>
      </c>
    </row>
    <row r="15231">
      <c r="A15231" s="2">
        <v>42318.714907407404</v>
      </c>
      <c r="B15231" s="3">
        <v>32.0</v>
      </c>
      <c r="C15231" s="3" t="s">
        <v>12673</v>
      </c>
      <c r="D15231" s="3">
        <v>62.0</v>
      </c>
      <c r="E15231" s="3" t="s">
        <v>12765</v>
      </c>
      <c r="F15231" s="3">
        <v>9.0</v>
      </c>
      <c r="G15231" s="3">
        <v>10.0</v>
      </c>
      <c r="H15231" s="3" t="s">
        <v>13737</v>
      </c>
      <c r="I15231" s="3" t="s">
        <v>13738</v>
      </c>
      <c r="J15231" s="3" t="s">
        <v>23</v>
      </c>
      <c r="K15231" s="3" t="s">
        <v>24</v>
      </c>
      <c r="L15231" s="3">
        <v>9.0</v>
      </c>
      <c r="M15231" s="3" t="s">
        <v>30</v>
      </c>
      <c r="N15231" s="3" t="s">
        <v>3546</v>
      </c>
      <c r="O15231" s="3" t="s">
        <v>329</v>
      </c>
      <c r="P15231" s="4">
        <v>20587.0</v>
      </c>
      <c r="Q15231" s="3" t="s">
        <v>79</v>
      </c>
      <c r="S15231" s="3" t="s">
        <v>34</v>
      </c>
    </row>
    <row r="15232">
      <c r="A15232" s="2">
        <v>42318.714907407404</v>
      </c>
      <c r="B15232" s="3">
        <v>32.0</v>
      </c>
      <c r="C15232" s="3" t="s">
        <v>12673</v>
      </c>
      <c r="D15232" s="3">
        <v>62.0</v>
      </c>
      <c r="E15232" s="3" t="s">
        <v>12765</v>
      </c>
      <c r="F15232" s="3">
        <v>9.0</v>
      </c>
      <c r="G15232" s="3">
        <v>10.0</v>
      </c>
      <c r="H15232" s="3" t="s">
        <v>13737</v>
      </c>
      <c r="I15232" s="3" t="s">
        <v>13738</v>
      </c>
      <c r="J15232" s="3" t="s">
        <v>23</v>
      </c>
      <c r="K15232" s="3" t="s">
        <v>24</v>
      </c>
      <c r="L15232" s="3">
        <v>10.0</v>
      </c>
      <c r="M15232" s="3" t="s">
        <v>25</v>
      </c>
      <c r="N15232" s="3" t="s">
        <v>13830</v>
      </c>
      <c r="O15232" s="3" t="s">
        <v>580</v>
      </c>
      <c r="P15232" s="4">
        <v>22905.0</v>
      </c>
      <c r="Q15232" s="3" t="s">
        <v>110</v>
      </c>
      <c r="S15232" s="3" t="s">
        <v>34</v>
      </c>
    </row>
    <row r="15233">
      <c r="A15233" s="2">
        <v>42318.714907407404</v>
      </c>
      <c r="B15233" s="3">
        <v>32.0</v>
      </c>
      <c r="C15233" s="3" t="s">
        <v>12673</v>
      </c>
      <c r="D15233" s="3">
        <v>62.0</v>
      </c>
      <c r="E15233" s="3" t="s">
        <v>12765</v>
      </c>
      <c r="F15233" s="3">
        <v>9.0</v>
      </c>
      <c r="G15233" s="3">
        <v>10.0</v>
      </c>
      <c r="H15233" s="3" t="s">
        <v>13737</v>
      </c>
      <c r="I15233" s="3" t="s">
        <v>13738</v>
      </c>
      <c r="J15233" s="3" t="s">
        <v>23</v>
      </c>
      <c r="K15233" s="3" t="s">
        <v>24</v>
      </c>
      <c r="L15233" s="3">
        <v>11.0</v>
      </c>
      <c r="M15233" s="3" t="s">
        <v>30</v>
      </c>
      <c r="N15233" s="3" t="s">
        <v>3002</v>
      </c>
      <c r="O15233" s="3" t="s">
        <v>129</v>
      </c>
      <c r="P15233" s="4">
        <v>21588.0</v>
      </c>
      <c r="Q15233" s="3" t="s">
        <v>46</v>
      </c>
      <c r="S15233" s="3" t="s">
        <v>34</v>
      </c>
    </row>
    <row r="15234">
      <c r="A15234" s="2">
        <v>42318.714907407404</v>
      </c>
      <c r="B15234" s="3">
        <v>32.0</v>
      </c>
      <c r="C15234" s="3" t="s">
        <v>12673</v>
      </c>
      <c r="D15234" s="3">
        <v>62.0</v>
      </c>
      <c r="E15234" s="3" t="s">
        <v>12765</v>
      </c>
      <c r="F15234" s="3">
        <v>9.0</v>
      </c>
      <c r="G15234" s="3">
        <v>10.0</v>
      </c>
      <c r="H15234" s="3" t="s">
        <v>13737</v>
      </c>
      <c r="I15234" s="3" t="s">
        <v>13738</v>
      </c>
      <c r="J15234" s="3" t="s">
        <v>23</v>
      </c>
      <c r="K15234" s="3" t="s">
        <v>24</v>
      </c>
      <c r="L15234" s="3">
        <v>12.0</v>
      </c>
      <c r="M15234" s="3" t="s">
        <v>25</v>
      </c>
      <c r="N15234" s="3" t="s">
        <v>13831</v>
      </c>
      <c r="O15234" s="3" t="s">
        <v>1016</v>
      </c>
      <c r="P15234" s="4">
        <v>31235.0</v>
      </c>
      <c r="Q15234" s="3" t="s">
        <v>132</v>
      </c>
      <c r="S15234" s="3" t="s">
        <v>34</v>
      </c>
    </row>
    <row r="15235">
      <c r="A15235" s="2">
        <v>42318.714907407404</v>
      </c>
      <c r="B15235" s="3">
        <v>32.0</v>
      </c>
      <c r="C15235" s="3" t="s">
        <v>12673</v>
      </c>
      <c r="D15235" s="3">
        <v>62.0</v>
      </c>
      <c r="E15235" s="3" t="s">
        <v>12765</v>
      </c>
      <c r="F15235" s="3">
        <v>9.0</v>
      </c>
      <c r="G15235" s="3">
        <v>10.0</v>
      </c>
      <c r="H15235" s="3" t="s">
        <v>13737</v>
      </c>
      <c r="I15235" s="3" t="s">
        <v>13738</v>
      </c>
      <c r="J15235" s="3" t="s">
        <v>23</v>
      </c>
      <c r="K15235" s="3" t="s">
        <v>24</v>
      </c>
      <c r="L15235" s="3">
        <v>13.0</v>
      </c>
      <c r="M15235" s="3" t="s">
        <v>30</v>
      </c>
      <c r="N15235" s="3" t="s">
        <v>13832</v>
      </c>
      <c r="O15235" s="3" t="s">
        <v>329</v>
      </c>
      <c r="P15235" s="4">
        <v>22861.0</v>
      </c>
      <c r="Q15235" s="3" t="s">
        <v>75</v>
      </c>
      <c r="S15235" s="3" t="s">
        <v>34</v>
      </c>
    </row>
    <row r="15236">
      <c r="A15236" s="2">
        <v>42318.714907407404</v>
      </c>
      <c r="B15236" s="3">
        <v>32.0</v>
      </c>
      <c r="C15236" s="3" t="s">
        <v>12673</v>
      </c>
      <c r="D15236" s="3">
        <v>62.0</v>
      </c>
      <c r="E15236" s="3" t="s">
        <v>12765</v>
      </c>
      <c r="F15236" s="3">
        <v>9.0</v>
      </c>
      <c r="G15236" s="3">
        <v>10.0</v>
      </c>
      <c r="H15236" s="3" t="s">
        <v>13737</v>
      </c>
      <c r="I15236" s="3" t="s">
        <v>13738</v>
      </c>
      <c r="J15236" s="3" t="s">
        <v>23</v>
      </c>
      <c r="K15236" s="3" t="s">
        <v>24</v>
      </c>
      <c r="L15236" s="3">
        <v>14.0</v>
      </c>
      <c r="M15236" s="3" t="s">
        <v>25</v>
      </c>
      <c r="N15236" s="3" t="s">
        <v>13833</v>
      </c>
      <c r="O15236" s="3" t="s">
        <v>13834</v>
      </c>
      <c r="P15236" s="4">
        <v>31488.0</v>
      </c>
      <c r="Q15236" s="3" t="s">
        <v>55</v>
      </c>
      <c r="S15236" s="3" t="s">
        <v>34</v>
      </c>
    </row>
    <row r="15237">
      <c r="A15237" s="2">
        <v>42318.714907407404</v>
      </c>
      <c r="B15237" s="3">
        <v>32.0</v>
      </c>
      <c r="C15237" s="3" t="s">
        <v>12673</v>
      </c>
      <c r="D15237" s="3">
        <v>62.0</v>
      </c>
      <c r="E15237" s="3" t="s">
        <v>12765</v>
      </c>
      <c r="F15237" s="3">
        <v>9.0</v>
      </c>
      <c r="G15237" s="3">
        <v>10.0</v>
      </c>
      <c r="H15237" s="3" t="s">
        <v>13737</v>
      </c>
      <c r="I15237" s="3" t="s">
        <v>13738</v>
      </c>
      <c r="J15237" s="3" t="s">
        <v>23</v>
      </c>
      <c r="K15237" s="3" t="s">
        <v>24</v>
      </c>
      <c r="L15237" s="3">
        <v>15.0</v>
      </c>
      <c r="M15237" s="3" t="s">
        <v>30</v>
      </c>
      <c r="N15237" s="3" t="s">
        <v>13835</v>
      </c>
      <c r="O15237" s="3" t="s">
        <v>85</v>
      </c>
      <c r="P15237" s="4">
        <v>22741.0</v>
      </c>
      <c r="Q15237" s="3" t="s">
        <v>40</v>
      </c>
      <c r="S15237" s="3" t="s">
        <v>34</v>
      </c>
    </row>
    <row r="15238">
      <c r="A15238" s="2">
        <v>42318.714907407404</v>
      </c>
      <c r="B15238" s="3">
        <v>32.0</v>
      </c>
      <c r="C15238" s="3" t="s">
        <v>12673</v>
      </c>
      <c r="D15238" s="3">
        <v>62.0</v>
      </c>
      <c r="E15238" s="3" t="s">
        <v>12765</v>
      </c>
      <c r="F15238" s="3">
        <v>9.0</v>
      </c>
      <c r="G15238" s="3">
        <v>10.0</v>
      </c>
      <c r="H15238" s="3" t="s">
        <v>13737</v>
      </c>
      <c r="I15238" s="3" t="s">
        <v>13738</v>
      </c>
      <c r="J15238" s="3" t="s">
        <v>23</v>
      </c>
      <c r="K15238" s="3" t="s">
        <v>24</v>
      </c>
      <c r="L15238" s="3">
        <v>16.0</v>
      </c>
      <c r="M15238" s="3" t="s">
        <v>25</v>
      </c>
      <c r="N15238" s="3" t="s">
        <v>4613</v>
      </c>
      <c r="O15238" s="3" t="s">
        <v>1089</v>
      </c>
      <c r="P15238" s="4">
        <v>26144.0</v>
      </c>
      <c r="Q15238" s="3" t="s">
        <v>189</v>
      </c>
      <c r="S15238" s="3" t="s">
        <v>34</v>
      </c>
    </row>
    <row r="15239">
      <c r="A15239" s="2">
        <v>42318.714907407404</v>
      </c>
      <c r="B15239" s="3">
        <v>32.0</v>
      </c>
      <c r="C15239" s="3" t="s">
        <v>12673</v>
      </c>
      <c r="D15239" s="3">
        <v>62.0</v>
      </c>
      <c r="E15239" s="3" t="s">
        <v>12765</v>
      </c>
      <c r="F15239" s="3">
        <v>9.0</v>
      </c>
      <c r="G15239" s="3">
        <v>10.0</v>
      </c>
      <c r="H15239" s="3" t="s">
        <v>13737</v>
      </c>
      <c r="I15239" s="3" t="s">
        <v>13738</v>
      </c>
      <c r="J15239" s="3" t="s">
        <v>23</v>
      </c>
      <c r="K15239" s="3" t="s">
        <v>24</v>
      </c>
      <c r="L15239" s="3">
        <v>17.0</v>
      </c>
      <c r="M15239" s="3" t="s">
        <v>30</v>
      </c>
      <c r="N15239" s="3" t="s">
        <v>13836</v>
      </c>
      <c r="O15239" s="3" t="s">
        <v>705</v>
      </c>
      <c r="P15239" s="4">
        <v>19149.0</v>
      </c>
      <c r="Q15239" s="3" t="s">
        <v>86</v>
      </c>
      <c r="S15239" s="3" t="s">
        <v>34</v>
      </c>
    </row>
    <row r="15240">
      <c r="A15240" s="2">
        <v>42318.714907407404</v>
      </c>
      <c r="B15240" s="3">
        <v>32.0</v>
      </c>
      <c r="C15240" s="3" t="s">
        <v>12673</v>
      </c>
      <c r="D15240" s="3">
        <v>62.0</v>
      </c>
      <c r="E15240" s="3" t="s">
        <v>12765</v>
      </c>
      <c r="F15240" s="3">
        <v>9.0</v>
      </c>
      <c r="G15240" s="3">
        <v>10.0</v>
      </c>
      <c r="H15240" s="3" t="s">
        <v>13737</v>
      </c>
      <c r="I15240" s="3" t="s">
        <v>13738</v>
      </c>
      <c r="J15240" s="3" t="s">
        <v>23</v>
      </c>
      <c r="K15240" s="3" t="s">
        <v>24</v>
      </c>
      <c r="L15240" s="3">
        <v>18.0</v>
      </c>
      <c r="M15240" s="3" t="s">
        <v>25</v>
      </c>
      <c r="N15240" s="3" t="s">
        <v>2883</v>
      </c>
      <c r="O15240" s="3" t="s">
        <v>91</v>
      </c>
      <c r="P15240" s="4">
        <v>19042.0</v>
      </c>
      <c r="Q15240" s="3" t="s">
        <v>189</v>
      </c>
      <c r="S15240" s="3" t="s">
        <v>34</v>
      </c>
    </row>
    <row r="15241">
      <c r="A15241" s="2">
        <v>42318.714907407404</v>
      </c>
      <c r="B15241" s="3">
        <v>32.0</v>
      </c>
      <c r="C15241" s="3" t="s">
        <v>12673</v>
      </c>
      <c r="D15241" s="3">
        <v>62.0</v>
      </c>
      <c r="E15241" s="3" t="s">
        <v>12765</v>
      </c>
      <c r="F15241" s="3">
        <v>9.0</v>
      </c>
      <c r="G15241" s="3">
        <v>10.0</v>
      </c>
      <c r="H15241" s="3" t="s">
        <v>13737</v>
      </c>
      <c r="I15241" s="3" t="s">
        <v>13738</v>
      </c>
      <c r="J15241" s="3" t="s">
        <v>23</v>
      </c>
      <c r="K15241" s="3" t="s">
        <v>24</v>
      </c>
      <c r="L15241" s="3">
        <v>19.0</v>
      </c>
      <c r="M15241" s="3" t="s">
        <v>30</v>
      </c>
      <c r="N15241" s="3" t="s">
        <v>13837</v>
      </c>
      <c r="O15241" s="3" t="s">
        <v>1215</v>
      </c>
      <c r="P15241" s="4">
        <v>29568.0</v>
      </c>
      <c r="Q15241" s="3" t="s">
        <v>52</v>
      </c>
      <c r="S15241" s="3" t="s">
        <v>34</v>
      </c>
    </row>
    <row r="15242">
      <c r="A15242" s="2">
        <v>42318.714907407404</v>
      </c>
      <c r="B15242" s="3">
        <v>32.0</v>
      </c>
      <c r="C15242" s="3" t="s">
        <v>12673</v>
      </c>
      <c r="D15242" s="3">
        <v>62.0</v>
      </c>
      <c r="E15242" s="3" t="s">
        <v>12765</v>
      </c>
      <c r="F15242" s="3">
        <v>9.0</v>
      </c>
      <c r="G15242" s="3">
        <v>10.0</v>
      </c>
      <c r="H15242" s="3" t="s">
        <v>13737</v>
      </c>
      <c r="I15242" s="3" t="s">
        <v>13738</v>
      </c>
      <c r="J15242" s="3" t="s">
        <v>23</v>
      </c>
      <c r="K15242" s="3" t="s">
        <v>24</v>
      </c>
      <c r="L15242" s="3">
        <v>20.0</v>
      </c>
      <c r="M15242" s="3" t="s">
        <v>25</v>
      </c>
      <c r="N15242" s="3" t="s">
        <v>13838</v>
      </c>
      <c r="O15242" s="3" t="s">
        <v>13839</v>
      </c>
      <c r="P15242" s="4">
        <v>27046.0</v>
      </c>
      <c r="Q15242" s="3" t="s">
        <v>372</v>
      </c>
      <c r="S15242" s="3" t="s">
        <v>34</v>
      </c>
    </row>
    <row r="15243">
      <c r="A15243" s="2">
        <v>42318.714907407404</v>
      </c>
      <c r="B15243" s="3">
        <v>32.0</v>
      </c>
      <c r="C15243" s="3" t="s">
        <v>12673</v>
      </c>
      <c r="D15243" s="3">
        <v>62.0</v>
      </c>
      <c r="E15243" s="3" t="s">
        <v>12765</v>
      </c>
      <c r="F15243" s="3">
        <v>9.0</v>
      </c>
      <c r="G15243" s="3">
        <v>10.0</v>
      </c>
      <c r="H15243" s="3" t="s">
        <v>13737</v>
      </c>
      <c r="I15243" s="3" t="s">
        <v>13738</v>
      </c>
      <c r="J15243" s="3" t="s">
        <v>23</v>
      </c>
      <c r="K15243" s="3" t="s">
        <v>24</v>
      </c>
      <c r="L15243" s="3">
        <v>21.0</v>
      </c>
      <c r="M15243" s="3" t="s">
        <v>30</v>
      </c>
      <c r="N15243" s="3" t="s">
        <v>13840</v>
      </c>
      <c r="O15243" s="3" t="s">
        <v>102</v>
      </c>
      <c r="P15243" s="4">
        <v>18856.0</v>
      </c>
      <c r="Q15243" s="3" t="s">
        <v>86</v>
      </c>
      <c r="S15243" s="3" t="s">
        <v>34</v>
      </c>
    </row>
    <row r="15244">
      <c r="A15244" s="2">
        <v>42318.714907407404</v>
      </c>
      <c r="B15244" s="3">
        <v>32.0</v>
      </c>
      <c r="C15244" s="3" t="s">
        <v>12673</v>
      </c>
      <c r="D15244" s="3">
        <v>62.0</v>
      </c>
      <c r="E15244" s="3" t="s">
        <v>12765</v>
      </c>
      <c r="F15244" s="3">
        <v>9.0</v>
      </c>
      <c r="G15244" s="3">
        <v>10.0</v>
      </c>
      <c r="H15244" s="3" t="s">
        <v>13737</v>
      </c>
      <c r="I15244" s="3" t="s">
        <v>13738</v>
      </c>
      <c r="J15244" s="3" t="s">
        <v>23</v>
      </c>
      <c r="K15244" s="3" t="s">
        <v>24</v>
      </c>
      <c r="L15244" s="3">
        <v>22.0</v>
      </c>
      <c r="M15244" s="3" t="s">
        <v>25</v>
      </c>
      <c r="N15244" s="3" t="s">
        <v>13841</v>
      </c>
      <c r="O15244" s="3" t="s">
        <v>319</v>
      </c>
      <c r="P15244" s="4">
        <v>28385.0</v>
      </c>
      <c r="Q15244" s="3" t="s">
        <v>149</v>
      </c>
      <c r="S15244" s="3" t="s">
        <v>34</v>
      </c>
    </row>
    <row r="15245">
      <c r="A15245" s="2">
        <v>42318.714907407404</v>
      </c>
      <c r="B15245" s="3">
        <v>32.0</v>
      </c>
      <c r="C15245" s="3" t="s">
        <v>12673</v>
      </c>
      <c r="D15245" s="3">
        <v>62.0</v>
      </c>
      <c r="E15245" s="3" t="s">
        <v>12765</v>
      </c>
      <c r="F15245" s="3">
        <v>9.0</v>
      </c>
      <c r="G15245" s="3">
        <v>10.0</v>
      </c>
      <c r="H15245" s="3" t="s">
        <v>13737</v>
      </c>
      <c r="I15245" s="3" t="s">
        <v>13738</v>
      </c>
      <c r="J15245" s="3" t="s">
        <v>23</v>
      </c>
      <c r="K15245" s="3" t="s">
        <v>24</v>
      </c>
      <c r="L15245" s="3">
        <v>23.0</v>
      </c>
      <c r="M15245" s="3" t="s">
        <v>30</v>
      </c>
      <c r="N15245" s="3" t="s">
        <v>13842</v>
      </c>
      <c r="O15245" s="3" t="s">
        <v>1027</v>
      </c>
      <c r="P15245" s="4">
        <v>32817.0</v>
      </c>
      <c r="Q15245" s="3" t="s">
        <v>191</v>
      </c>
      <c r="S15245" s="3" t="s">
        <v>34</v>
      </c>
    </row>
    <row r="15246">
      <c r="A15246" s="2">
        <v>42318.714907407404</v>
      </c>
      <c r="B15246" s="3">
        <v>32.0</v>
      </c>
      <c r="C15246" s="3" t="s">
        <v>12673</v>
      </c>
      <c r="D15246" s="3">
        <v>62.0</v>
      </c>
      <c r="E15246" s="3" t="s">
        <v>12765</v>
      </c>
      <c r="F15246" s="3">
        <v>9.0</v>
      </c>
      <c r="G15246" s="3">
        <v>10.0</v>
      </c>
      <c r="H15246" s="3" t="s">
        <v>13737</v>
      </c>
      <c r="I15246" s="3" t="s">
        <v>13738</v>
      </c>
      <c r="J15246" s="3" t="s">
        <v>23</v>
      </c>
      <c r="K15246" s="3" t="s">
        <v>24</v>
      </c>
      <c r="L15246" s="3">
        <v>24.0</v>
      </c>
      <c r="M15246" s="3" t="s">
        <v>25</v>
      </c>
      <c r="N15246" s="3" t="s">
        <v>13843</v>
      </c>
      <c r="O15246" s="3" t="s">
        <v>297</v>
      </c>
      <c r="P15246" s="4">
        <v>24638.0</v>
      </c>
      <c r="Q15246" s="3" t="s">
        <v>37</v>
      </c>
      <c r="S15246" s="3" t="s">
        <v>34</v>
      </c>
    </row>
    <row r="15247">
      <c r="A15247" s="2">
        <v>42318.714907407404</v>
      </c>
      <c r="B15247" s="3">
        <v>32.0</v>
      </c>
      <c r="C15247" s="3" t="s">
        <v>12673</v>
      </c>
      <c r="D15247" s="3">
        <v>62.0</v>
      </c>
      <c r="E15247" s="3" t="s">
        <v>12765</v>
      </c>
      <c r="F15247" s="3">
        <v>9.0</v>
      </c>
      <c r="G15247" s="3">
        <v>10.0</v>
      </c>
      <c r="H15247" s="3" t="s">
        <v>13737</v>
      </c>
      <c r="I15247" s="3" t="s">
        <v>13738</v>
      </c>
      <c r="J15247" s="3" t="s">
        <v>23</v>
      </c>
      <c r="K15247" s="3" t="s">
        <v>24</v>
      </c>
      <c r="L15247" s="3">
        <v>25.0</v>
      </c>
      <c r="M15247" s="3" t="s">
        <v>30</v>
      </c>
      <c r="N15247" s="3" t="s">
        <v>13844</v>
      </c>
      <c r="O15247" s="3" t="s">
        <v>225</v>
      </c>
      <c r="P15247" s="4">
        <v>21339.0</v>
      </c>
      <c r="Q15247" s="3" t="s">
        <v>72</v>
      </c>
      <c r="S15247" s="3" t="s">
        <v>34</v>
      </c>
    </row>
    <row r="15248">
      <c r="A15248" s="2">
        <v>42318.714907407404</v>
      </c>
      <c r="B15248" s="3">
        <v>32.0</v>
      </c>
      <c r="C15248" s="3" t="s">
        <v>12673</v>
      </c>
      <c r="D15248" s="3">
        <v>62.0</v>
      </c>
      <c r="E15248" s="3" t="s">
        <v>12765</v>
      </c>
      <c r="F15248" s="3">
        <v>9.0</v>
      </c>
      <c r="G15248" s="3">
        <v>10.0</v>
      </c>
      <c r="H15248" s="3" t="s">
        <v>13737</v>
      </c>
      <c r="I15248" s="3" t="s">
        <v>13738</v>
      </c>
      <c r="J15248" s="3" t="s">
        <v>23</v>
      </c>
      <c r="K15248" s="3" t="s">
        <v>24</v>
      </c>
      <c r="L15248" s="3">
        <v>26.0</v>
      </c>
      <c r="M15248" s="3" t="s">
        <v>25</v>
      </c>
      <c r="N15248" s="3" t="s">
        <v>13845</v>
      </c>
      <c r="O15248" s="3" t="s">
        <v>13846</v>
      </c>
      <c r="P15248" s="4">
        <v>29853.0</v>
      </c>
      <c r="Q15248" s="3" t="s">
        <v>110</v>
      </c>
      <c r="S15248" s="3" t="s">
        <v>34</v>
      </c>
    </row>
    <row r="15249">
      <c r="A15249" s="2">
        <v>42318.714907407404</v>
      </c>
      <c r="B15249" s="3">
        <v>32.0</v>
      </c>
      <c r="C15249" s="3" t="s">
        <v>12673</v>
      </c>
      <c r="D15249" s="3">
        <v>62.0</v>
      </c>
      <c r="E15249" s="3" t="s">
        <v>12765</v>
      </c>
      <c r="F15249" s="3">
        <v>9.0</v>
      </c>
      <c r="G15249" s="3">
        <v>10.0</v>
      </c>
      <c r="H15249" s="3" t="s">
        <v>13737</v>
      </c>
      <c r="I15249" s="3" t="s">
        <v>13738</v>
      </c>
      <c r="J15249" s="3" t="s">
        <v>23</v>
      </c>
      <c r="K15249" s="3" t="s">
        <v>24</v>
      </c>
      <c r="L15249" s="3">
        <v>27.0</v>
      </c>
      <c r="M15249" s="3" t="s">
        <v>30</v>
      </c>
      <c r="N15249" s="3" t="s">
        <v>13847</v>
      </c>
      <c r="O15249" s="3" t="s">
        <v>386</v>
      </c>
      <c r="P15249" s="4">
        <v>20707.0</v>
      </c>
      <c r="Q15249" s="3" t="s">
        <v>189</v>
      </c>
      <c r="S15249" s="3" t="s">
        <v>34</v>
      </c>
    </row>
    <row r="15250">
      <c r="A15250" s="2">
        <v>42318.714907407404</v>
      </c>
      <c r="B15250" s="3">
        <v>32.0</v>
      </c>
      <c r="C15250" s="3" t="s">
        <v>12673</v>
      </c>
      <c r="D15250" s="3">
        <v>62.0</v>
      </c>
      <c r="E15250" s="3" t="s">
        <v>12765</v>
      </c>
      <c r="F15250" s="3">
        <v>9.0</v>
      </c>
      <c r="G15250" s="3">
        <v>10.0</v>
      </c>
      <c r="H15250" s="3" t="s">
        <v>13737</v>
      </c>
      <c r="I15250" s="3" t="s">
        <v>13738</v>
      </c>
      <c r="J15250" s="3" t="s">
        <v>23</v>
      </c>
      <c r="K15250" s="3" t="s">
        <v>24</v>
      </c>
      <c r="L15250" s="3">
        <v>28.0</v>
      </c>
      <c r="M15250" s="3" t="s">
        <v>25</v>
      </c>
      <c r="N15250" s="3" t="s">
        <v>13848</v>
      </c>
      <c r="O15250" s="3" t="s">
        <v>1275</v>
      </c>
      <c r="P15250" s="4">
        <v>20374.0</v>
      </c>
      <c r="Q15250" s="3" t="s">
        <v>110</v>
      </c>
      <c r="S15250" s="3" t="s">
        <v>34</v>
      </c>
    </row>
    <row r="15251">
      <c r="A15251" s="2">
        <v>42318.714907407404</v>
      </c>
      <c r="B15251" s="3">
        <v>32.0</v>
      </c>
      <c r="C15251" s="3" t="s">
        <v>12673</v>
      </c>
      <c r="D15251" s="3">
        <v>62.0</v>
      </c>
      <c r="E15251" s="3" t="s">
        <v>12765</v>
      </c>
      <c r="F15251" s="3">
        <v>9.0</v>
      </c>
      <c r="G15251" s="3">
        <v>10.0</v>
      </c>
      <c r="H15251" s="3" t="s">
        <v>13737</v>
      </c>
      <c r="I15251" s="3" t="s">
        <v>13738</v>
      </c>
      <c r="J15251" s="3" t="s">
        <v>23</v>
      </c>
      <c r="K15251" s="3" t="s">
        <v>24</v>
      </c>
      <c r="L15251" s="3">
        <v>29.0</v>
      </c>
      <c r="M15251" s="3" t="s">
        <v>30</v>
      </c>
      <c r="N15251" s="3" t="s">
        <v>10498</v>
      </c>
      <c r="O15251" s="3" t="s">
        <v>1197</v>
      </c>
      <c r="P15251" s="4">
        <v>16021.0</v>
      </c>
      <c r="Q15251" s="3" t="s">
        <v>113</v>
      </c>
      <c r="S15251" s="3" t="s">
        <v>34</v>
      </c>
    </row>
    <row r="15252">
      <c r="A15252" s="2">
        <v>42318.714907407404</v>
      </c>
      <c r="B15252" s="3">
        <v>32.0</v>
      </c>
      <c r="C15252" s="3" t="s">
        <v>12673</v>
      </c>
      <c r="D15252" s="3">
        <v>62.0</v>
      </c>
      <c r="E15252" s="3" t="s">
        <v>12765</v>
      </c>
      <c r="F15252" s="3">
        <v>9.0</v>
      </c>
      <c r="G15252" s="3">
        <v>10.0</v>
      </c>
      <c r="H15252" s="3" t="s">
        <v>13737</v>
      </c>
      <c r="I15252" s="3" t="s">
        <v>13738</v>
      </c>
      <c r="J15252" s="3" t="s">
        <v>23</v>
      </c>
      <c r="K15252" s="3" t="s">
        <v>24</v>
      </c>
      <c r="L15252" s="3">
        <v>30.0</v>
      </c>
      <c r="M15252" s="3" t="s">
        <v>25</v>
      </c>
      <c r="N15252" s="3" t="s">
        <v>13849</v>
      </c>
      <c r="O15252" s="3" t="s">
        <v>2301</v>
      </c>
      <c r="P15252" s="4">
        <v>24116.0</v>
      </c>
      <c r="Q15252" s="3" t="s">
        <v>37</v>
      </c>
      <c r="S15252" s="3" t="s">
        <v>34</v>
      </c>
    </row>
    <row r="15253">
      <c r="A15253" s="2">
        <v>42318.714907407404</v>
      </c>
      <c r="B15253" s="3">
        <v>32.0</v>
      </c>
      <c r="C15253" s="3" t="s">
        <v>12673</v>
      </c>
      <c r="D15253" s="3">
        <v>62.0</v>
      </c>
      <c r="E15253" s="3" t="s">
        <v>12765</v>
      </c>
      <c r="F15253" s="3">
        <v>9.0</v>
      </c>
      <c r="G15253" s="3">
        <v>10.0</v>
      </c>
      <c r="H15253" s="3" t="s">
        <v>13737</v>
      </c>
      <c r="I15253" s="3" t="s">
        <v>13738</v>
      </c>
      <c r="J15253" s="3" t="s">
        <v>23</v>
      </c>
      <c r="K15253" s="3" t="s">
        <v>24</v>
      </c>
      <c r="L15253" s="3">
        <v>31.0</v>
      </c>
      <c r="M15253" s="3" t="s">
        <v>30</v>
      </c>
      <c r="N15253" s="3" t="s">
        <v>13850</v>
      </c>
      <c r="O15253" s="3" t="s">
        <v>885</v>
      </c>
      <c r="P15253" s="4">
        <v>29969.0</v>
      </c>
      <c r="Q15253" s="3" t="s">
        <v>37</v>
      </c>
      <c r="S15253" s="3" t="s">
        <v>34</v>
      </c>
    </row>
    <row r="15254">
      <c r="A15254" s="2">
        <v>42318.714907407404</v>
      </c>
      <c r="B15254" s="3">
        <v>32.0</v>
      </c>
      <c r="C15254" s="3" t="s">
        <v>12673</v>
      </c>
      <c r="D15254" s="3">
        <v>62.0</v>
      </c>
      <c r="E15254" s="3" t="s">
        <v>12765</v>
      </c>
      <c r="F15254" s="3">
        <v>9.0</v>
      </c>
      <c r="G15254" s="3">
        <v>10.0</v>
      </c>
      <c r="H15254" s="3" t="s">
        <v>13737</v>
      </c>
      <c r="I15254" s="3" t="s">
        <v>13738</v>
      </c>
      <c r="J15254" s="3" t="s">
        <v>23</v>
      </c>
      <c r="K15254" s="3" t="s">
        <v>24</v>
      </c>
      <c r="L15254" s="3">
        <v>32.0</v>
      </c>
      <c r="M15254" s="3" t="s">
        <v>25</v>
      </c>
      <c r="N15254" s="3" t="s">
        <v>7628</v>
      </c>
      <c r="O15254" s="3" t="s">
        <v>454</v>
      </c>
      <c r="P15254" s="4">
        <v>20082.0</v>
      </c>
      <c r="Q15254" s="3" t="s">
        <v>105</v>
      </c>
      <c r="S15254" s="3" t="s">
        <v>34</v>
      </c>
    </row>
    <row r="15255">
      <c r="A15255" s="2">
        <v>42318.714907407404</v>
      </c>
      <c r="B15255" s="3">
        <v>32.0</v>
      </c>
      <c r="C15255" s="3" t="s">
        <v>12673</v>
      </c>
      <c r="D15255" s="3">
        <v>62.0</v>
      </c>
      <c r="E15255" s="3" t="s">
        <v>12765</v>
      </c>
      <c r="F15255" s="3">
        <v>9.0</v>
      </c>
      <c r="G15255" s="3">
        <v>10.0</v>
      </c>
      <c r="H15255" s="3" t="s">
        <v>13737</v>
      </c>
      <c r="I15255" s="3" t="s">
        <v>13738</v>
      </c>
      <c r="J15255" s="3" t="s">
        <v>23</v>
      </c>
      <c r="K15255" s="3" t="s">
        <v>24</v>
      </c>
      <c r="L15255" s="3">
        <v>33.0</v>
      </c>
      <c r="M15255" s="3" t="s">
        <v>30</v>
      </c>
      <c r="N15255" s="3" t="s">
        <v>13851</v>
      </c>
      <c r="O15255" s="3" t="s">
        <v>329</v>
      </c>
      <c r="P15255" s="4">
        <v>23062.0</v>
      </c>
      <c r="Q15255" s="3" t="s">
        <v>115</v>
      </c>
      <c r="S15255" s="3" t="s">
        <v>34</v>
      </c>
    </row>
    <row r="15256">
      <c r="A15256" s="2">
        <v>42318.714907407404</v>
      </c>
      <c r="B15256" s="3">
        <v>32.0</v>
      </c>
      <c r="C15256" s="3" t="s">
        <v>12673</v>
      </c>
      <c r="D15256" s="3">
        <v>62.0</v>
      </c>
      <c r="E15256" s="3" t="s">
        <v>12765</v>
      </c>
      <c r="F15256" s="3">
        <v>9.0</v>
      </c>
      <c r="G15256" s="3">
        <v>10.0</v>
      </c>
      <c r="H15256" s="3" t="s">
        <v>13737</v>
      </c>
      <c r="I15256" s="3" t="s">
        <v>13738</v>
      </c>
      <c r="J15256" s="3" t="s">
        <v>23</v>
      </c>
      <c r="K15256" s="3" t="s">
        <v>24</v>
      </c>
      <c r="L15256" s="3">
        <v>34.0</v>
      </c>
      <c r="M15256" s="3" t="s">
        <v>25</v>
      </c>
      <c r="N15256" s="3" t="s">
        <v>13852</v>
      </c>
      <c r="O15256" s="3" t="s">
        <v>74</v>
      </c>
      <c r="P15256" s="4">
        <v>25359.0</v>
      </c>
      <c r="Q15256" s="3" t="s">
        <v>75</v>
      </c>
      <c r="S15256" s="3" t="s">
        <v>34</v>
      </c>
    </row>
    <row r="15257">
      <c r="A15257" s="2">
        <v>42318.714907407404</v>
      </c>
      <c r="B15257" s="3">
        <v>32.0</v>
      </c>
      <c r="C15257" s="3" t="s">
        <v>12673</v>
      </c>
      <c r="D15257" s="3">
        <v>62.0</v>
      </c>
      <c r="E15257" s="3" t="s">
        <v>12765</v>
      </c>
      <c r="F15257" s="3">
        <v>9.0</v>
      </c>
      <c r="G15257" s="3">
        <v>10.0</v>
      </c>
      <c r="H15257" s="3" t="s">
        <v>13737</v>
      </c>
      <c r="I15257" s="3" t="s">
        <v>13738</v>
      </c>
      <c r="J15257" s="3" t="s">
        <v>23</v>
      </c>
      <c r="K15257" s="3" t="s">
        <v>24</v>
      </c>
      <c r="L15257" s="3">
        <v>35.0</v>
      </c>
      <c r="M15257" s="3" t="s">
        <v>30</v>
      </c>
      <c r="N15257" s="3" t="s">
        <v>13853</v>
      </c>
      <c r="O15257" s="3" t="s">
        <v>283</v>
      </c>
      <c r="P15257" s="4">
        <v>24547.0</v>
      </c>
      <c r="Q15257" s="3" t="s">
        <v>372</v>
      </c>
      <c r="S15257" s="3" t="s">
        <v>34</v>
      </c>
    </row>
    <row r="15258">
      <c r="A15258" s="2">
        <v>42318.714907407404</v>
      </c>
      <c r="B15258" s="3">
        <v>32.0</v>
      </c>
      <c r="C15258" s="3" t="s">
        <v>12673</v>
      </c>
      <c r="D15258" s="3">
        <v>62.0</v>
      </c>
      <c r="E15258" s="3" t="s">
        <v>12765</v>
      </c>
      <c r="F15258" s="3">
        <v>9.0</v>
      </c>
      <c r="G15258" s="3">
        <v>10.0</v>
      </c>
      <c r="H15258" s="3" t="s">
        <v>13737</v>
      </c>
      <c r="I15258" s="3" t="s">
        <v>13738</v>
      </c>
      <c r="J15258" s="3" t="s">
        <v>23</v>
      </c>
      <c r="K15258" s="3" t="s">
        <v>24</v>
      </c>
      <c r="L15258" s="3">
        <v>36.0</v>
      </c>
      <c r="M15258" s="3" t="s">
        <v>25</v>
      </c>
      <c r="N15258" s="3" t="s">
        <v>13854</v>
      </c>
      <c r="O15258" s="3" t="s">
        <v>3245</v>
      </c>
      <c r="P15258" s="4">
        <v>18881.0</v>
      </c>
      <c r="Q15258" s="3" t="s">
        <v>205</v>
      </c>
      <c r="S15258" s="3" t="s">
        <v>34</v>
      </c>
    </row>
    <row r="15259">
      <c r="A15259" s="2">
        <v>42318.714907407404</v>
      </c>
      <c r="B15259" s="3">
        <v>32.0</v>
      </c>
      <c r="C15259" s="3" t="s">
        <v>12673</v>
      </c>
      <c r="D15259" s="3">
        <v>62.0</v>
      </c>
      <c r="E15259" s="3" t="s">
        <v>12765</v>
      </c>
      <c r="F15259" s="3">
        <v>9.0</v>
      </c>
      <c r="G15259" s="3">
        <v>10.0</v>
      </c>
      <c r="H15259" s="3" t="s">
        <v>13737</v>
      </c>
      <c r="I15259" s="3" t="s">
        <v>13738</v>
      </c>
      <c r="J15259" s="3" t="s">
        <v>23</v>
      </c>
      <c r="K15259" s="3" t="s">
        <v>24</v>
      </c>
      <c r="L15259" s="3">
        <v>37.0</v>
      </c>
      <c r="M15259" s="3" t="s">
        <v>30</v>
      </c>
      <c r="N15259" s="3" t="s">
        <v>13855</v>
      </c>
      <c r="O15259" s="3" t="s">
        <v>5149</v>
      </c>
      <c r="P15259" s="4">
        <v>35459.0</v>
      </c>
      <c r="Q15259" s="3" t="s">
        <v>191</v>
      </c>
      <c r="S15259" s="3" t="s">
        <v>34</v>
      </c>
    </row>
    <row r="15260">
      <c r="A15260" s="2">
        <v>42318.714907407404</v>
      </c>
      <c r="B15260" s="3">
        <v>32.0</v>
      </c>
      <c r="C15260" s="3" t="s">
        <v>12673</v>
      </c>
      <c r="D15260" s="3">
        <v>62.0</v>
      </c>
      <c r="E15260" s="3" t="s">
        <v>12765</v>
      </c>
      <c r="F15260" s="3">
        <v>9.0</v>
      </c>
      <c r="G15260" s="3">
        <v>10.0</v>
      </c>
      <c r="H15260" s="3" t="s">
        <v>13737</v>
      </c>
      <c r="I15260" s="3" t="s">
        <v>13738</v>
      </c>
      <c r="J15260" s="3" t="s">
        <v>23</v>
      </c>
      <c r="K15260" s="3" t="s">
        <v>24</v>
      </c>
      <c r="L15260" s="3">
        <v>38.0</v>
      </c>
      <c r="M15260" s="3" t="s">
        <v>25</v>
      </c>
      <c r="N15260" s="3" t="s">
        <v>13506</v>
      </c>
      <c r="O15260" s="3" t="s">
        <v>421</v>
      </c>
      <c r="P15260" s="4">
        <v>21292.0</v>
      </c>
      <c r="Q15260" s="3" t="s">
        <v>1955</v>
      </c>
      <c r="S15260" s="3" t="s">
        <v>34</v>
      </c>
    </row>
    <row r="15261">
      <c r="A15261" s="2">
        <v>42318.714907407404</v>
      </c>
      <c r="B15261" s="3">
        <v>32.0</v>
      </c>
      <c r="C15261" s="3" t="s">
        <v>12673</v>
      </c>
      <c r="D15261" s="3">
        <v>62.0</v>
      </c>
      <c r="E15261" s="3" t="s">
        <v>12765</v>
      </c>
      <c r="F15261" s="3">
        <v>9.0</v>
      </c>
      <c r="G15261" s="3">
        <v>10.0</v>
      </c>
      <c r="H15261" s="3" t="s">
        <v>13737</v>
      </c>
      <c r="I15261" s="3" t="s">
        <v>13738</v>
      </c>
      <c r="J15261" s="3" t="s">
        <v>23</v>
      </c>
      <c r="K15261" s="3" t="s">
        <v>24</v>
      </c>
      <c r="L15261" s="3">
        <v>39.0</v>
      </c>
      <c r="M15261" s="3" t="s">
        <v>30</v>
      </c>
      <c r="N15261" s="3" t="s">
        <v>5903</v>
      </c>
      <c r="O15261" s="3" t="s">
        <v>5411</v>
      </c>
      <c r="P15261" s="4">
        <v>24023.0</v>
      </c>
      <c r="Q15261" s="3" t="s">
        <v>75</v>
      </c>
      <c r="S15261" s="3" t="s">
        <v>34</v>
      </c>
    </row>
    <row r="15262">
      <c r="A15262" s="2">
        <v>42318.714907407404</v>
      </c>
      <c r="B15262" s="3">
        <v>32.0</v>
      </c>
      <c r="C15262" s="3" t="s">
        <v>12673</v>
      </c>
      <c r="D15262" s="3">
        <v>62.0</v>
      </c>
      <c r="E15262" s="3" t="s">
        <v>12765</v>
      </c>
      <c r="F15262" s="3">
        <v>9.0</v>
      </c>
      <c r="G15262" s="3">
        <v>10.0</v>
      </c>
      <c r="H15262" s="3" t="s">
        <v>13737</v>
      </c>
      <c r="I15262" s="3" t="s">
        <v>13738</v>
      </c>
      <c r="J15262" s="3" t="s">
        <v>23</v>
      </c>
      <c r="K15262" s="3" t="s">
        <v>24</v>
      </c>
      <c r="L15262" s="3">
        <v>40.0</v>
      </c>
      <c r="M15262" s="3" t="s">
        <v>25</v>
      </c>
      <c r="N15262" s="3" t="s">
        <v>13856</v>
      </c>
      <c r="O15262" s="3" t="s">
        <v>246</v>
      </c>
      <c r="P15262" s="4">
        <v>33359.0</v>
      </c>
      <c r="Q15262" s="3" t="s">
        <v>191</v>
      </c>
      <c r="S15262" s="3" t="s">
        <v>34</v>
      </c>
    </row>
    <row r="15263">
      <c r="A15263" s="2">
        <v>42318.714907407404</v>
      </c>
      <c r="B15263" s="3">
        <v>32.0</v>
      </c>
      <c r="C15263" s="3" t="s">
        <v>12673</v>
      </c>
      <c r="D15263" s="3">
        <v>62.0</v>
      </c>
      <c r="E15263" s="3" t="s">
        <v>12765</v>
      </c>
      <c r="F15263" s="3">
        <v>9.0</v>
      </c>
      <c r="G15263" s="3">
        <v>10.0</v>
      </c>
      <c r="H15263" s="3" t="s">
        <v>13737</v>
      </c>
      <c r="I15263" s="3" t="s">
        <v>13738</v>
      </c>
      <c r="J15263" s="3" t="s">
        <v>23</v>
      </c>
      <c r="K15263" s="3" t="s">
        <v>24</v>
      </c>
      <c r="L15263" s="3">
        <v>41.0</v>
      </c>
      <c r="M15263" s="3" t="s">
        <v>30</v>
      </c>
      <c r="N15263" s="3" t="s">
        <v>2737</v>
      </c>
      <c r="O15263" s="3" t="s">
        <v>919</v>
      </c>
      <c r="P15263" s="4">
        <v>18981.0</v>
      </c>
      <c r="Q15263" s="3" t="s">
        <v>115</v>
      </c>
      <c r="S15263" s="3" t="s">
        <v>34</v>
      </c>
    </row>
    <row r="15264">
      <c r="A15264" s="2">
        <v>42318.714907407404</v>
      </c>
      <c r="B15264" s="3">
        <v>32.0</v>
      </c>
      <c r="C15264" s="3" t="s">
        <v>12673</v>
      </c>
      <c r="D15264" s="3">
        <v>62.0</v>
      </c>
      <c r="E15264" s="3" t="s">
        <v>12765</v>
      </c>
      <c r="F15264" s="3">
        <v>9.0</v>
      </c>
      <c r="G15264" s="3">
        <v>10.0</v>
      </c>
      <c r="H15264" s="3" t="s">
        <v>13737</v>
      </c>
      <c r="I15264" s="3" t="s">
        <v>13738</v>
      </c>
      <c r="J15264" s="3" t="s">
        <v>23</v>
      </c>
      <c r="K15264" s="3" t="s">
        <v>24</v>
      </c>
      <c r="L15264" s="3">
        <v>42.0</v>
      </c>
      <c r="M15264" s="3" t="s">
        <v>25</v>
      </c>
      <c r="N15264" s="3" t="s">
        <v>13857</v>
      </c>
      <c r="O15264" s="3" t="s">
        <v>384</v>
      </c>
      <c r="P15264" s="4">
        <v>29184.0</v>
      </c>
      <c r="Q15264" s="3" t="s">
        <v>115</v>
      </c>
      <c r="S15264" s="3" t="s">
        <v>34</v>
      </c>
    </row>
    <row r="15265">
      <c r="A15265" s="2">
        <v>42318.714907407404</v>
      </c>
      <c r="B15265" s="3">
        <v>32.0</v>
      </c>
      <c r="C15265" s="3" t="s">
        <v>12673</v>
      </c>
      <c r="D15265" s="3">
        <v>62.0</v>
      </c>
      <c r="E15265" s="3" t="s">
        <v>12765</v>
      </c>
      <c r="F15265" s="3">
        <v>9.0</v>
      </c>
      <c r="G15265" s="3">
        <v>10.0</v>
      </c>
      <c r="H15265" s="3" t="s">
        <v>13737</v>
      </c>
      <c r="I15265" s="3" t="s">
        <v>13738</v>
      </c>
      <c r="J15265" s="3" t="s">
        <v>23</v>
      </c>
      <c r="K15265" s="3" t="s">
        <v>24</v>
      </c>
      <c r="L15265" s="3">
        <v>43.0</v>
      </c>
      <c r="M15265" s="3" t="s">
        <v>30</v>
      </c>
      <c r="N15265" s="3" t="s">
        <v>5792</v>
      </c>
      <c r="O15265" s="3" t="s">
        <v>121</v>
      </c>
      <c r="P15265" s="4">
        <v>20782.0</v>
      </c>
      <c r="Q15265" s="3" t="s">
        <v>110</v>
      </c>
      <c r="S15265" s="3" t="s">
        <v>29</v>
      </c>
    </row>
    <row r="15266">
      <c r="A15266" s="2">
        <v>42318.714907407404</v>
      </c>
      <c r="B15266" s="3">
        <v>32.0</v>
      </c>
      <c r="C15266" s="3" t="s">
        <v>12673</v>
      </c>
      <c r="D15266" s="3">
        <v>62.0</v>
      </c>
      <c r="E15266" s="3" t="s">
        <v>12765</v>
      </c>
      <c r="F15266" s="3">
        <v>9.0</v>
      </c>
      <c r="G15266" s="3">
        <v>10.0</v>
      </c>
      <c r="H15266" s="3" t="s">
        <v>13737</v>
      </c>
      <c r="I15266" s="3" t="s">
        <v>13738</v>
      </c>
      <c r="J15266" s="3" t="s">
        <v>23</v>
      </c>
      <c r="K15266" s="3" t="s">
        <v>24</v>
      </c>
      <c r="L15266" s="3">
        <v>44.0</v>
      </c>
      <c r="M15266" s="3" t="s">
        <v>25</v>
      </c>
      <c r="N15266" s="3" t="s">
        <v>5091</v>
      </c>
      <c r="O15266" s="3" t="s">
        <v>1234</v>
      </c>
      <c r="P15266" s="4">
        <v>20514.0</v>
      </c>
      <c r="Q15266" s="3" t="s">
        <v>266</v>
      </c>
      <c r="S15266" s="3" t="s">
        <v>29</v>
      </c>
    </row>
    <row r="15267">
      <c r="A15267" s="2">
        <v>42318.714907407404</v>
      </c>
      <c r="B15267" s="3">
        <v>32.0</v>
      </c>
      <c r="C15267" s="3" t="s">
        <v>12673</v>
      </c>
      <c r="D15267" s="3">
        <v>80.0</v>
      </c>
      <c r="E15267" s="3" t="s">
        <v>12800</v>
      </c>
      <c r="F15267" s="3">
        <v>9.0</v>
      </c>
      <c r="G15267" s="3">
        <v>10.0</v>
      </c>
      <c r="H15267" s="3" t="s">
        <v>13737</v>
      </c>
      <c r="I15267" s="3" t="s">
        <v>13738</v>
      </c>
      <c r="J15267" s="3" t="s">
        <v>23</v>
      </c>
      <c r="K15267" s="3" t="s">
        <v>24</v>
      </c>
      <c r="L15267" s="3">
        <v>1.0</v>
      </c>
      <c r="M15267" s="3" t="s">
        <v>25</v>
      </c>
      <c r="N15267" s="3" t="s">
        <v>13858</v>
      </c>
      <c r="O15267" s="3" t="s">
        <v>102</v>
      </c>
      <c r="P15267" s="4">
        <v>19078.0</v>
      </c>
      <c r="Q15267" s="3" t="s">
        <v>189</v>
      </c>
      <c r="S15267" s="3" t="s">
        <v>34</v>
      </c>
    </row>
    <row r="15268">
      <c r="A15268" s="2">
        <v>42318.714907407404</v>
      </c>
      <c r="B15268" s="3">
        <v>32.0</v>
      </c>
      <c r="C15268" s="3" t="s">
        <v>12673</v>
      </c>
      <c r="D15268" s="3">
        <v>80.0</v>
      </c>
      <c r="E15268" s="3" t="s">
        <v>12800</v>
      </c>
      <c r="F15268" s="3">
        <v>9.0</v>
      </c>
      <c r="G15268" s="3">
        <v>10.0</v>
      </c>
      <c r="H15268" s="3" t="s">
        <v>13737</v>
      </c>
      <c r="I15268" s="3" t="s">
        <v>13738</v>
      </c>
      <c r="J15268" s="3" t="s">
        <v>23</v>
      </c>
      <c r="K15268" s="3" t="s">
        <v>24</v>
      </c>
      <c r="L15268" s="3">
        <v>2.0</v>
      </c>
      <c r="M15268" s="3" t="s">
        <v>30</v>
      </c>
      <c r="N15268" s="3" t="s">
        <v>13859</v>
      </c>
      <c r="O15268" s="3" t="s">
        <v>1227</v>
      </c>
      <c r="P15268" s="4">
        <v>27860.0</v>
      </c>
      <c r="Q15268" s="3" t="s">
        <v>189</v>
      </c>
      <c r="S15268" s="3" t="s">
        <v>34</v>
      </c>
    </row>
    <row r="15269">
      <c r="A15269" s="2">
        <v>42318.714907407404</v>
      </c>
      <c r="B15269" s="3">
        <v>32.0</v>
      </c>
      <c r="C15269" s="3" t="s">
        <v>12673</v>
      </c>
      <c r="D15269" s="3">
        <v>80.0</v>
      </c>
      <c r="E15269" s="3" t="s">
        <v>12800</v>
      </c>
      <c r="F15269" s="3">
        <v>9.0</v>
      </c>
      <c r="G15269" s="3">
        <v>10.0</v>
      </c>
      <c r="H15269" s="3" t="s">
        <v>13737</v>
      </c>
      <c r="I15269" s="3" t="s">
        <v>13738</v>
      </c>
      <c r="J15269" s="3" t="s">
        <v>23</v>
      </c>
      <c r="K15269" s="3" t="s">
        <v>24</v>
      </c>
      <c r="L15269" s="3">
        <v>3.0</v>
      </c>
      <c r="M15269" s="3" t="s">
        <v>25</v>
      </c>
      <c r="N15269" s="3" t="s">
        <v>13860</v>
      </c>
      <c r="O15269" s="3" t="s">
        <v>65</v>
      </c>
      <c r="P15269" s="4">
        <v>26537.0</v>
      </c>
      <c r="Q15269" s="3" t="s">
        <v>169</v>
      </c>
      <c r="S15269" s="3" t="s">
        <v>34</v>
      </c>
    </row>
    <row r="15270">
      <c r="A15270" s="2">
        <v>42318.714907407404</v>
      </c>
      <c r="B15270" s="3">
        <v>32.0</v>
      </c>
      <c r="C15270" s="3" t="s">
        <v>12673</v>
      </c>
      <c r="D15270" s="3">
        <v>80.0</v>
      </c>
      <c r="E15270" s="3" t="s">
        <v>12800</v>
      </c>
      <c r="F15270" s="3">
        <v>9.0</v>
      </c>
      <c r="G15270" s="3">
        <v>10.0</v>
      </c>
      <c r="H15270" s="3" t="s">
        <v>13737</v>
      </c>
      <c r="I15270" s="3" t="s">
        <v>13738</v>
      </c>
      <c r="J15270" s="3" t="s">
        <v>23</v>
      </c>
      <c r="K15270" s="3" t="s">
        <v>24</v>
      </c>
      <c r="L15270" s="3">
        <v>4.0</v>
      </c>
      <c r="M15270" s="3" t="s">
        <v>30</v>
      </c>
      <c r="N15270" s="3" t="s">
        <v>13861</v>
      </c>
      <c r="O15270" s="3" t="s">
        <v>919</v>
      </c>
      <c r="P15270" s="4">
        <v>16889.0</v>
      </c>
      <c r="Q15270" s="3" t="s">
        <v>113</v>
      </c>
      <c r="S15270" s="3" t="s">
        <v>34</v>
      </c>
    </row>
    <row r="15271">
      <c r="A15271" s="2">
        <v>42318.714907407404</v>
      </c>
      <c r="B15271" s="3">
        <v>32.0</v>
      </c>
      <c r="C15271" s="3" t="s">
        <v>12673</v>
      </c>
      <c r="D15271" s="3">
        <v>80.0</v>
      </c>
      <c r="E15271" s="3" t="s">
        <v>12800</v>
      </c>
      <c r="F15271" s="3">
        <v>9.0</v>
      </c>
      <c r="G15271" s="3">
        <v>10.0</v>
      </c>
      <c r="H15271" s="3" t="s">
        <v>13737</v>
      </c>
      <c r="I15271" s="3" t="s">
        <v>13738</v>
      </c>
      <c r="J15271" s="3" t="s">
        <v>23</v>
      </c>
      <c r="K15271" s="3" t="s">
        <v>24</v>
      </c>
      <c r="L15271" s="3">
        <v>5.0</v>
      </c>
      <c r="M15271" s="3" t="s">
        <v>25</v>
      </c>
      <c r="N15271" s="3" t="s">
        <v>13862</v>
      </c>
      <c r="O15271" s="3" t="s">
        <v>492</v>
      </c>
      <c r="P15271" s="4">
        <v>19638.0</v>
      </c>
      <c r="Q15271" s="3" t="s">
        <v>49</v>
      </c>
      <c r="S15271" s="3" t="s">
        <v>34</v>
      </c>
    </row>
    <row r="15272">
      <c r="A15272" s="2">
        <v>42318.714907407404</v>
      </c>
      <c r="B15272" s="3">
        <v>32.0</v>
      </c>
      <c r="C15272" s="3" t="s">
        <v>12673</v>
      </c>
      <c r="D15272" s="3">
        <v>80.0</v>
      </c>
      <c r="E15272" s="3" t="s">
        <v>12800</v>
      </c>
      <c r="F15272" s="3">
        <v>9.0</v>
      </c>
      <c r="G15272" s="3">
        <v>10.0</v>
      </c>
      <c r="H15272" s="3" t="s">
        <v>13737</v>
      </c>
      <c r="I15272" s="3" t="s">
        <v>13738</v>
      </c>
      <c r="J15272" s="3" t="s">
        <v>23</v>
      </c>
      <c r="K15272" s="3" t="s">
        <v>24</v>
      </c>
      <c r="L15272" s="3">
        <v>6.0</v>
      </c>
      <c r="M15272" s="3" t="s">
        <v>30</v>
      </c>
      <c r="N15272" s="3" t="s">
        <v>2040</v>
      </c>
      <c r="O15272" s="3" t="s">
        <v>1759</v>
      </c>
      <c r="P15272" s="4">
        <v>29573.0</v>
      </c>
      <c r="Q15272" s="3" t="s">
        <v>28</v>
      </c>
      <c r="S15272" s="3" t="s">
        <v>34</v>
      </c>
    </row>
    <row r="15273">
      <c r="A15273" s="2">
        <v>42318.714907407404</v>
      </c>
      <c r="B15273" s="3">
        <v>32.0</v>
      </c>
      <c r="C15273" s="3" t="s">
        <v>12673</v>
      </c>
      <c r="D15273" s="3">
        <v>80.0</v>
      </c>
      <c r="E15273" s="3" t="s">
        <v>12800</v>
      </c>
      <c r="F15273" s="3">
        <v>9.0</v>
      </c>
      <c r="G15273" s="3">
        <v>10.0</v>
      </c>
      <c r="H15273" s="3" t="s">
        <v>13737</v>
      </c>
      <c r="I15273" s="3" t="s">
        <v>13738</v>
      </c>
      <c r="J15273" s="3" t="s">
        <v>23</v>
      </c>
      <c r="K15273" s="3" t="s">
        <v>24</v>
      </c>
      <c r="L15273" s="3">
        <v>7.0</v>
      </c>
      <c r="M15273" s="3" t="s">
        <v>25</v>
      </c>
      <c r="N15273" s="3" t="s">
        <v>13863</v>
      </c>
      <c r="O15273" s="3" t="s">
        <v>692</v>
      </c>
      <c r="P15273" s="4">
        <v>26010.0</v>
      </c>
      <c r="Q15273" s="3" t="s">
        <v>40</v>
      </c>
      <c r="S15273" s="3" t="s">
        <v>34</v>
      </c>
    </row>
    <row r="15274">
      <c r="A15274" s="2">
        <v>42318.714907407404</v>
      </c>
      <c r="B15274" s="3">
        <v>32.0</v>
      </c>
      <c r="C15274" s="3" t="s">
        <v>12673</v>
      </c>
      <c r="D15274" s="3">
        <v>80.0</v>
      </c>
      <c r="E15274" s="3" t="s">
        <v>12800</v>
      </c>
      <c r="F15274" s="3">
        <v>9.0</v>
      </c>
      <c r="G15274" s="3">
        <v>10.0</v>
      </c>
      <c r="H15274" s="3" t="s">
        <v>13737</v>
      </c>
      <c r="I15274" s="3" t="s">
        <v>13738</v>
      </c>
      <c r="J15274" s="3" t="s">
        <v>23</v>
      </c>
      <c r="K15274" s="3" t="s">
        <v>24</v>
      </c>
      <c r="L15274" s="3">
        <v>8.0</v>
      </c>
      <c r="M15274" s="3" t="s">
        <v>30</v>
      </c>
      <c r="N15274" s="3" t="s">
        <v>13609</v>
      </c>
      <c r="O15274" s="3" t="s">
        <v>850</v>
      </c>
      <c r="P15274" s="4">
        <v>25574.0</v>
      </c>
      <c r="Q15274" s="3" t="s">
        <v>216</v>
      </c>
      <c r="S15274" s="3" t="s">
        <v>34</v>
      </c>
    </row>
    <row r="15275">
      <c r="A15275" s="2">
        <v>42318.714907407404</v>
      </c>
      <c r="B15275" s="3">
        <v>32.0</v>
      </c>
      <c r="C15275" s="3" t="s">
        <v>12673</v>
      </c>
      <c r="D15275" s="3">
        <v>80.0</v>
      </c>
      <c r="E15275" s="3" t="s">
        <v>12800</v>
      </c>
      <c r="F15275" s="3">
        <v>9.0</v>
      </c>
      <c r="G15275" s="3">
        <v>10.0</v>
      </c>
      <c r="H15275" s="3" t="s">
        <v>13737</v>
      </c>
      <c r="I15275" s="3" t="s">
        <v>13738</v>
      </c>
      <c r="J15275" s="3" t="s">
        <v>23</v>
      </c>
      <c r="K15275" s="3" t="s">
        <v>24</v>
      </c>
      <c r="L15275" s="3">
        <v>9.0</v>
      </c>
      <c r="M15275" s="3" t="s">
        <v>25</v>
      </c>
      <c r="N15275" s="3" t="s">
        <v>1423</v>
      </c>
      <c r="O15275" s="3" t="s">
        <v>2150</v>
      </c>
      <c r="P15275" s="4">
        <v>17001.0</v>
      </c>
      <c r="Q15275" s="3" t="s">
        <v>86</v>
      </c>
      <c r="S15275" s="3" t="s">
        <v>34</v>
      </c>
    </row>
    <row r="15276">
      <c r="A15276" s="2">
        <v>42318.714907407404</v>
      </c>
      <c r="B15276" s="3">
        <v>32.0</v>
      </c>
      <c r="C15276" s="3" t="s">
        <v>12673</v>
      </c>
      <c r="D15276" s="3">
        <v>80.0</v>
      </c>
      <c r="E15276" s="3" t="s">
        <v>12800</v>
      </c>
      <c r="F15276" s="3">
        <v>9.0</v>
      </c>
      <c r="G15276" s="3">
        <v>10.0</v>
      </c>
      <c r="H15276" s="3" t="s">
        <v>13737</v>
      </c>
      <c r="I15276" s="3" t="s">
        <v>13738</v>
      </c>
      <c r="J15276" s="3" t="s">
        <v>23</v>
      </c>
      <c r="K15276" s="3" t="s">
        <v>24</v>
      </c>
      <c r="L15276" s="3">
        <v>10.0</v>
      </c>
      <c r="M15276" s="3" t="s">
        <v>30</v>
      </c>
      <c r="N15276" s="3" t="s">
        <v>13864</v>
      </c>
      <c r="O15276" s="3" t="s">
        <v>6057</v>
      </c>
      <c r="P15276" s="4">
        <v>26613.0</v>
      </c>
      <c r="Q15276" s="3" t="s">
        <v>132</v>
      </c>
      <c r="S15276" s="3" t="s">
        <v>34</v>
      </c>
    </row>
    <row r="15277">
      <c r="A15277" s="2">
        <v>42318.714907407404</v>
      </c>
      <c r="B15277" s="3">
        <v>32.0</v>
      </c>
      <c r="C15277" s="3" t="s">
        <v>12673</v>
      </c>
      <c r="D15277" s="3">
        <v>80.0</v>
      </c>
      <c r="E15277" s="3" t="s">
        <v>12800</v>
      </c>
      <c r="F15277" s="3">
        <v>9.0</v>
      </c>
      <c r="G15277" s="3">
        <v>10.0</v>
      </c>
      <c r="H15277" s="3" t="s">
        <v>13737</v>
      </c>
      <c r="I15277" s="3" t="s">
        <v>13738</v>
      </c>
      <c r="J15277" s="3" t="s">
        <v>23</v>
      </c>
      <c r="K15277" s="3" t="s">
        <v>24</v>
      </c>
      <c r="L15277" s="3">
        <v>11.0</v>
      </c>
      <c r="M15277" s="3" t="s">
        <v>25</v>
      </c>
      <c r="N15277" s="3" t="s">
        <v>13865</v>
      </c>
      <c r="O15277" s="3" t="s">
        <v>495</v>
      </c>
      <c r="P15277" s="4">
        <v>28249.0</v>
      </c>
      <c r="Q15277" s="3" t="s">
        <v>153</v>
      </c>
      <c r="S15277" s="3" t="s">
        <v>34</v>
      </c>
    </row>
    <row r="15278">
      <c r="A15278" s="2">
        <v>42318.714907407404</v>
      </c>
      <c r="B15278" s="3">
        <v>32.0</v>
      </c>
      <c r="C15278" s="3" t="s">
        <v>12673</v>
      </c>
      <c r="D15278" s="3">
        <v>80.0</v>
      </c>
      <c r="E15278" s="3" t="s">
        <v>12800</v>
      </c>
      <c r="F15278" s="3">
        <v>9.0</v>
      </c>
      <c r="G15278" s="3">
        <v>10.0</v>
      </c>
      <c r="H15278" s="3" t="s">
        <v>13737</v>
      </c>
      <c r="I15278" s="3" t="s">
        <v>13738</v>
      </c>
      <c r="J15278" s="3" t="s">
        <v>23</v>
      </c>
      <c r="K15278" s="3" t="s">
        <v>24</v>
      </c>
      <c r="L15278" s="3">
        <v>12.0</v>
      </c>
      <c r="M15278" s="3" t="s">
        <v>30</v>
      </c>
      <c r="N15278" s="3" t="s">
        <v>13866</v>
      </c>
      <c r="O15278" s="3" t="s">
        <v>193</v>
      </c>
      <c r="P15278" s="4">
        <v>19733.0</v>
      </c>
      <c r="Q15278" s="3" t="s">
        <v>37</v>
      </c>
      <c r="S15278" s="3" t="s">
        <v>34</v>
      </c>
    </row>
    <row r="15279">
      <c r="A15279" s="2">
        <v>42318.714907407404</v>
      </c>
      <c r="B15279" s="3">
        <v>32.0</v>
      </c>
      <c r="C15279" s="3" t="s">
        <v>12673</v>
      </c>
      <c r="D15279" s="3">
        <v>80.0</v>
      </c>
      <c r="E15279" s="3" t="s">
        <v>12800</v>
      </c>
      <c r="F15279" s="3">
        <v>9.0</v>
      </c>
      <c r="G15279" s="3">
        <v>10.0</v>
      </c>
      <c r="H15279" s="3" t="s">
        <v>13737</v>
      </c>
      <c r="I15279" s="3" t="s">
        <v>13738</v>
      </c>
      <c r="J15279" s="3" t="s">
        <v>23</v>
      </c>
      <c r="K15279" s="3" t="s">
        <v>24</v>
      </c>
      <c r="L15279" s="3">
        <v>13.0</v>
      </c>
      <c r="M15279" s="3" t="s">
        <v>25</v>
      </c>
      <c r="N15279" s="3" t="s">
        <v>8024</v>
      </c>
      <c r="O15279" s="3" t="s">
        <v>371</v>
      </c>
      <c r="P15279" s="4">
        <v>27660.0</v>
      </c>
      <c r="Q15279" s="3" t="s">
        <v>189</v>
      </c>
      <c r="S15279" s="3" t="s">
        <v>34</v>
      </c>
    </row>
    <row r="15280">
      <c r="A15280" s="2">
        <v>42318.714907407404</v>
      </c>
      <c r="B15280" s="3">
        <v>32.0</v>
      </c>
      <c r="C15280" s="3" t="s">
        <v>12673</v>
      </c>
      <c r="D15280" s="3">
        <v>80.0</v>
      </c>
      <c r="E15280" s="3" t="s">
        <v>12800</v>
      </c>
      <c r="F15280" s="3">
        <v>9.0</v>
      </c>
      <c r="G15280" s="3">
        <v>10.0</v>
      </c>
      <c r="H15280" s="3" t="s">
        <v>13737</v>
      </c>
      <c r="I15280" s="3" t="s">
        <v>13738</v>
      </c>
      <c r="J15280" s="3" t="s">
        <v>23</v>
      </c>
      <c r="K15280" s="3" t="s">
        <v>24</v>
      </c>
      <c r="L15280" s="3">
        <v>14.0</v>
      </c>
      <c r="M15280" s="3" t="s">
        <v>30</v>
      </c>
      <c r="N15280" s="3" t="s">
        <v>535</v>
      </c>
      <c r="O15280" s="3" t="s">
        <v>1224</v>
      </c>
      <c r="P15280" s="4">
        <v>14657.0</v>
      </c>
      <c r="Q15280" s="3" t="s">
        <v>113</v>
      </c>
      <c r="S15280" s="3" t="s">
        <v>34</v>
      </c>
    </row>
    <row r="15281">
      <c r="A15281" s="2">
        <v>42318.714907407404</v>
      </c>
      <c r="B15281" s="3">
        <v>32.0</v>
      </c>
      <c r="C15281" s="3" t="s">
        <v>12673</v>
      </c>
      <c r="D15281" s="3">
        <v>80.0</v>
      </c>
      <c r="E15281" s="3" t="s">
        <v>12800</v>
      </c>
      <c r="F15281" s="3">
        <v>9.0</v>
      </c>
      <c r="G15281" s="3">
        <v>10.0</v>
      </c>
      <c r="H15281" s="3" t="s">
        <v>13737</v>
      </c>
      <c r="I15281" s="3" t="s">
        <v>13738</v>
      </c>
      <c r="J15281" s="3" t="s">
        <v>23</v>
      </c>
      <c r="K15281" s="3" t="s">
        <v>24</v>
      </c>
      <c r="L15281" s="3">
        <v>15.0</v>
      </c>
      <c r="M15281" s="3" t="s">
        <v>25</v>
      </c>
      <c r="N15281" s="3" t="s">
        <v>13867</v>
      </c>
      <c r="O15281" s="3" t="s">
        <v>141</v>
      </c>
      <c r="P15281" s="4">
        <v>20256.0</v>
      </c>
      <c r="Q15281" s="3" t="s">
        <v>132</v>
      </c>
      <c r="S15281" s="3" t="s">
        <v>34</v>
      </c>
    </row>
    <row r="15282">
      <c r="A15282" s="2">
        <v>42318.714907407404</v>
      </c>
      <c r="B15282" s="3">
        <v>32.0</v>
      </c>
      <c r="C15282" s="3" t="s">
        <v>12673</v>
      </c>
      <c r="D15282" s="3">
        <v>80.0</v>
      </c>
      <c r="E15282" s="3" t="s">
        <v>12800</v>
      </c>
      <c r="F15282" s="3">
        <v>9.0</v>
      </c>
      <c r="G15282" s="3">
        <v>10.0</v>
      </c>
      <c r="H15282" s="3" t="s">
        <v>13737</v>
      </c>
      <c r="I15282" s="3" t="s">
        <v>13738</v>
      </c>
      <c r="J15282" s="3" t="s">
        <v>23</v>
      </c>
      <c r="K15282" s="3" t="s">
        <v>24</v>
      </c>
      <c r="L15282" s="3">
        <v>16.0</v>
      </c>
      <c r="M15282" s="3" t="s">
        <v>30</v>
      </c>
      <c r="N15282" s="3" t="s">
        <v>13868</v>
      </c>
      <c r="O15282" s="3" t="s">
        <v>8515</v>
      </c>
      <c r="P15282" s="4">
        <v>25168.0</v>
      </c>
      <c r="Q15282" s="3" t="s">
        <v>132</v>
      </c>
      <c r="S15282" s="3" t="s">
        <v>34</v>
      </c>
    </row>
    <row r="15283">
      <c r="A15283" s="2">
        <v>42318.714907407404</v>
      </c>
      <c r="B15283" s="3">
        <v>32.0</v>
      </c>
      <c r="C15283" s="3" t="s">
        <v>12673</v>
      </c>
      <c r="D15283" s="3">
        <v>80.0</v>
      </c>
      <c r="E15283" s="3" t="s">
        <v>12800</v>
      </c>
      <c r="F15283" s="3">
        <v>9.0</v>
      </c>
      <c r="G15283" s="3">
        <v>10.0</v>
      </c>
      <c r="H15283" s="3" t="s">
        <v>13737</v>
      </c>
      <c r="I15283" s="3" t="s">
        <v>13738</v>
      </c>
      <c r="J15283" s="3" t="s">
        <v>23</v>
      </c>
      <c r="K15283" s="3" t="s">
        <v>24</v>
      </c>
      <c r="L15283" s="3">
        <v>17.0</v>
      </c>
      <c r="M15283" s="3" t="s">
        <v>25</v>
      </c>
      <c r="N15283" s="3" t="s">
        <v>13869</v>
      </c>
      <c r="O15283" s="3" t="s">
        <v>417</v>
      </c>
      <c r="P15283" s="4">
        <v>20240.0</v>
      </c>
      <c r="Q15283" s="3" t="s">
        <v>145</v>
      </c>
      <c r="S15283" s="3" t="s">
        <v>34</v>
      </c>
    </row>
    <row r="15284">
      <c r="A15284" s="2">
        <v>42318.714907407404</v>
      </c>
      <c r="B15284" s="3">
        <v>32.0</v>
      </c>
      <c r="C15284" s="3" t="s">
        <v>12673</v>
      </c>
      <c r="D15284" s="3">
        <v>80.0</v>
      </c>
      <c r="E15284" s="3" t="s">
        <v>12800</v>
      </c>
      <c r="F15284" s="3">
        <v>9.0</v>
      </c>
      <c r="G15284" s="3">
        <v>10.0</v>
      </c>
      <c r="H15284" s="3" t="s">
        <v>13737</v>
      </c>
      <c r="I15284" s="3" t="s">
        <v>13738</v>
      </c>
      <c r="J15284" s="3" t="s">
        <v>23</v>
      </c>
      <c r="K15284" s="3" t="s">
        <v>24</v>
      </c>
      <c r="L15284" s="3">
        <v>18.0</v>
      </c>
      <c r="M15284" s="3" t="s">
        <v>30</v>
      </c>
      <c r="N15284" s="3" t="s">
        <v>13870</v>
      </c>
      <c r="O15284" s="3" t="s">
        <v>1021</v>
      </c>
      <c r="P15284" s="4">
        <v>16152.0</v>
      </c>
      <c r="Q15284" s="3" t="s">
        <v>105</v>
      </c>
      <c r="S15284" s="3" t="s">
        <v>34</v>
      </c>
    </row>
    <row r="15285">
      <c r="A15285" s="2">
        <v>42318.714907407404</v>
      </c>
      <c r="B15285" s="3">
        <v>28.0</v>
      </c>
      <c r="C15285" s="3" t="s">
        <v>13871</v>
      </c>
      <c r="D15285" s="3">
        <v>14.0</v>
      </c>
      <c r="E15285" s="3" t="s">
        <v>13872</v>
      </c>
      <c r="F15285" s="3">
        <v>1.0</v>
      </c>
      <c r="G15285" s="3">
        <v>5.0</v>
      </c>
      <c r="H15285" s="3" t="s">
        <v>672</v>
      </c>
      <c r="I15285" s="3" t="s">
        <v>673</v>
      </c>
      <c r="J15285" s="3" t="s">
        <v>674</v>
      </c>
      <c r="K15285" s="3" t="s">
        <v>24</v>
      </c>
      <c r="L15285" s="3">
        <v>1.0</v>
      </c>
      <c r="M15285" s="3" t="s">
        <v>30</v>
      </c>
      <c r="N15285" s="3" t="s">
        <v>13873</v>
      </c>
      <c r="O15285" s="3" t="s">
        <v>342</v>
      </c>
      <c r="P15285" s="4">
        <v>27158.0</v>
      </c>
      <c r="Q15285" s="3" t="s">
        <v>33</v>
      </c>
      <c r="S15285" s="3" t="s">
        <v>34</v>
      </c>
    </row>
    <row r="15286">
      <c r="A15286" s="2">
        <v>42318.714907407404</v>
      </c>
      <c r="B15286" s="3">
        <v>28.0</v>
      </c>
      <c r="C15286" s="3" t="s">
        <v>13871</v>
      </c>
      <c r="D15286" s="3">
        <v>14.0</v>
      </c>
      <c r="E15286" s="3" t="s">
        <v>13872</v>
      </c>
      <c r="F15286" s="3">
        <v>1.0</v>
      </c>
      <c r="G15286" s="3">
        <v>5.0</v>
      </c>
      <c r="H15286" s="3" t="s">
        <v>672</v>
      </c>
      <c r="I15286" s="3" t="s">
        <v>673</v>
      </c>
      <c r="J15286" s="3" t="s">
        <v>674</v>
      </c>
      <c r="K15286" s="3" t="s">
        <v>24</v>
      </c>
      <c r="L15286" s="3">
        <v>2.0</v>
      </c>
      <c r="M15286" s="3" t="s">
        <v>25</v>
      </c>
      <c r="N15286" s="3" t="s">
        <v>13874</v>
      </c>
      <c r="O15286" s="3" t="s">
        <v>91</v>
      </c>
      <c r="P15286" s="4">
        <v>18250.0</v>
      </c>
      <c r="Q15286" s="3" t="s">
        <v>1205</v>
      </c>
      <c r="S15286" s="3" t="s">
        <v>34</v>
      </c>
    </row>
    <row r="15287">
      <c r="A15287" s="2">
        <v>42318.714907407404</v>
      </c>
      <c r="B15287" s="3">
        <v>28.0</v>
      </c>
      <c r="C15287" s="3" t="s">
        <v>13871</v>
      </c>
      <c r="D15287" s="3">
        <v>14.0</v>
      </c>
      <c r="E15287" s="3" t="s">
        <v>13872</v>
      </c>
      <c r="F15287" s="3">
        <v>1.0</v>
      </c>
      <c r="G15287" s="3">
        <v>5.0</v>
      </c>
      <c r="H15287" s="3" t="s">
        <v>672</v>
      </c>
      <c r="I15287" s="3" t="s">
        <v>673</v>
      </c>
      <c r="J15287" s="3" t="s">
        <v>674</v>
      </c>
      <c r="K15287" s="3" t="s">
        <v>24</v>
      </c>
      <c r="L15287" s="3">
        <v>3.0</v>
      </c>
      <c r="M15287" s="3" t="s">
        <v>30</v>
      </c>
      <c r="N15287" s="3" t="s">
        <v>13875</v>
      </c>
      <c r="O15287" s="3" t="s">
        <v>375</v>
      </c>
      <c r="P15287" s="4">
        <v>20812.0</v>
      </c>
      <c r="Q15287" s="3" t="s">
        <v>37</v>
      </c>
      <c r="S15287" s="3" t="s">
        <v>34</v>
      </c>
    </row>
    <row r="15288">
      <c r="A15288" s="2">
        <v>42318.714907407404</v>
      </c>
      <c r="B15288" s="3">
        <v>28.0</v>
      </c>
      <c r="C15288" s="3" t="s">
        <v>13871</v>
      </c>
      <c r="D15288" s="3">
        <v>14.0</v>
      </c>
      <c r="E15288" s="3" t="s">
        <v>13872</v>
      </c>
      <c r="F15288" s="3">
        <v>1.0</v>
      </c>
      <c r="G15288" s="3">
        <v>5.0</v>
      </c>
      <c r="H15288" s="3" t="s">
        <v>672</v>
      </c>
      <c r="I15288" s="3" t="s">
        <v>673</v>
      </c>
      <c r="J15288" s="3" t="s">
        <v>674</v>
      </c>
      <c r="K15288" s="3" t="s">
        <v>24</v>
      </c>
      <c r="L15288" s="3">
        <v>4.0</v>
      </c>
      <c r="M15288" s="3" t="s">
        <v>25</v>
      </c>
      <c r="N15288" s="3" t="s">
        <v>3011</v>
      </c>
      <c r="O15288" s="3" t="s">
        <v>119</v>
      </c>
      <c r="P15288" s="4">
        <v>20056.0</v>
      </c>
      <c r="Q15288" s="3" t="s">
        <v>83</v>
      </c>
      <c r="S15288" s="3" t="s">
        <v>34</v>
      </c>
    </row>
    <row r="15289">
      <c r="A15289" s="2">
        <v>42318.714907407404</v>
      </c>
      <c r="B15289" s="3">
        <v>28.0</v>
      </c>
      <c r="C15289" s="3" t="s">
        <v>13871</v>
      </c>
      <c r="D15289" s="3">
        <v>14.0</v>
      </c>
      <c r="E15289" s="3" t="s">
        <v>13872</v>
      </c>
      <c r="F15289" s="3">
        <v>1.0</v>
      </c>
      <c r="G15289" s="3">
        <v>5.0</v>
      </c>
      <c r="H15289" s="3" t="s">
        <v>672</v>
      </c>
      <c r="I15289" s="3" t="s">
        <v>673</v>
      </c>
      <c r="J15289" s="3" t="s">
        <v>674</v>
      </c>
      <c r="K15289" s="3" t="s">
        <v>24</v>
      </c>
      <c r="L15289" s="3">
        <v>5.0</v>
      </c>
      <c r="M15289" s="3" t="s">
        <v>30</v>
      </c>
      <c r="N15289" s="3" t="s">
        <v>13876</v>
      </c>
      <c r="O15289" s="3" t="s">
        <v>13877</v>
      </c>
      <c r="P15289" s="4">
        <v>26449.0</v>
      </c>
      <c r="Q15289" s="3" t="s">
        <v>132</v>
      </c>
      <c r="S15289" s="3" t="s">
        <v>34</v>
      </c>
    </row>
    <row r="15290">
      <c r="A15290" s="2">
        <v>42318.714907407404</v>
      </c>
      <c r="B15290" s="3">
        <v>28.0</v>
      </c>
      <c r="C15290" s="3" t="s">
        <v>13871</v>
      </c>
      <c r="D15290" s="3">
        <v>14.0</v>
      </c>
      <c r="E15290" s="3" t="s">
        <v>13872</v>
      </c>
      <c r="F15290" s="3">
        <v>1.0</v>
      </c>
      <c r="G15290" s="3">
        <v>5.0</v>
      </c>
      <c r="H15290" s="3" t="s">
        <v>672</v>
      </c>
      <c r="I15290" s="3" t="s">
        <v>673</v>
      </c>
      <c r="J15290" s="3" t="s">
        <v>674</v>
      </c>
      <c r="K15290" s="3" t="s">
        <v>24</v>
      </c>
      <c r="L15290" s="3">
        <v>6.0</v>
      </c>
      <c r="M15290" s="3" t="s">
        <v>25</v>
      </c>
      <c r="N15290" s="3" t="s">
        <v>9137</v>
      </c>
      <c r="O15290" s="3" t="s">
        <v>36</v>
      </c>
      <c r="P15290" s="4">
        <v>27396.0</v>
      </c>
      <c r="Q15290" s="3" t="s">
        <v>372</v>
      </c>
      <c r="S15290" s="3" t="s">
        <v>34</v>
      </c>
    </row>
    <row r="15291">
      <c r="A15291" s="2">
        <v>42318.714907407404</v>
      </c>
      <c r="B15291" s="3">
        <v>28.0</v>
      </c>
      <c r="C15291" s="3" t="s">
        <v>13871</v>
      </c>
      <c r="D15291" s="3">
        <v>14.0</v>
      </c>
      <c r="E15291" s="3" t="s">
        <v>13872</v>
      </c>
      <c r="F15291" s="3">
        <v>1.0</v>
      </c>
      <c r="G15291" s="3">
        <v>5.0</v>
      </c>
      <c r="H15291" s="3" t="s">
        <v>672</v>
      </c>
      <c r="I15291" s="3" t="s">
        <v>673</v>
      </c>
      <c r="J15291" s="3" t="s">
        <v>674</v>
      </c>
      <c r="K15291" s="3" t="s">
        <v>24</v>
      </c>
      <c r="L15291" s="3">
        <v>7.0</v>
      </c>
      <c r="M15291" s="3" t="s">
        <v>30</v>
      </c>
      <c r="N15291" s="3" t="s">
        <v>13878</v>
      </c>
      <c r="O15291" s="3" t="s">
        <v>121</v>
      </c>
      <c r="P15291" s="4">
        <v>23559.0</v>
      </c>
      <c r="Q15291" s="3" t="s">
        <v>46</v>
      </c>
      <c r="S15291" s="3" t="s">
        <v>34</v>
      </c>
    </row>
    <row r="15292">
      <c r="A15292" s="2">
        <v>42318.714907407404</v>
      </c>
      <c r="B15292" s="3">
        <v>28.0</v>
      </c>
      <c r="C15292" s="3" t="s">
        <v>13871</v>
      </c>
      <c r="D15292" s="3">
        <v>14.0</v>
      </c>
      <c r="E15292" s="3" t="s">
        <v>13872</v>
      </c>
      <c r="F15292" s="3">
        <v>1.0</v>
      </c>
      <c r="G15292" s="3">
        <v>5.0</v>
      </c>
      <c r="H15292" s="3" t="s">
        <v>672</v>
      </c>
      <c r="I15292" s="3" t="s">
        <v>673</v>
      </c>
      <c r="J15292" s="3" t="s">
        <v>674</v>
      </c>
      <c r="K15292" s="3" t="s">
        <v>24</v>
      </c>
      <c r="L15292" s="3">
        <v>8.0</v>
      </c>
      <c r="M15292" s="3" t="s">
        <v>25</v>
      </c>
      <c r="N15292" s="3" t="s">
        <v>13879</v>
      </c>
      <c r="O15292" s="3" t="s">
        <v>218</v>
      </c>
      <c r="P15292" s="4">
        <v>24872.0</v>
      </c>
      <c r="Q15292" s="3" t="s">
        <v>216</v>
      </c>
      <c r="S15292" s="3" t="s">
        <v>34</v>
      </c>
    </row>
    <row r="15293">
      <c r="A15293" s="2">
        <v>42318.714907407404</v>
      </c>
      <c r="B15293" s="3">
        <v>28.0</v>
      </c>
      <c r="C15293" s="3" t="s">
        <v>13871</v>
      </c>
      <c r="D15293" s="3">
        <v>14.0</v>
      </c>
      <c r="E15293" s="3" t="s">
        <v>13872</v>
      </c>
      <c r="F15293" s="3">
        <v>1.0</v>
      </c>
      <c r="G15293" s="3">
        <v>5.0</v>
      </c>
      <c r="H15293" s="3" t="s">
        <v>672</v>
      </c>
      <c r="I15293" s="3" t="s">
        <v>673</v>
      </c>
      <c r="J15293" s="3" t="s">
        <v>674</v>
      </c>
      <c r="K15293" s="3" t="s">
        <v>24</v>
      </c>
      <c r="L15293" s="3">
        <v>9.0</v>
      </c>
      <c r="M15293" s="3" t="s">
        <v>30</v>
      </c>
      <c r="N15293" s="3" t="s">
        <v>13880</v>
      </c>
      <c r="O15293" s="3" t="s">
        <v>85</v>
      </c>
      <c r="P15293" s="4">
        <v>20698.0</v>
      </c>
      <c r="Q15293" s="3" t="s">
        <v>115</v>
      </c>
      <c r="S15293" s="3" t="s">
        <v>34</v>
      </c>
    </row>
    <row r="15294">
      <c r="A15294" s="2">
        <v>42318.714907407404</v>
      </c>
      <c r="B15294" s="3">
        <v>28.0</v>
      </c>
      <c r="C15294" s="3" t="s">
        <v>13871</v>
      </c>
      <c r="D15294" s="3">
        <v>14.0</v>
      </c>
      <c r="E15294" s="3" t="s">
        <v>13872</v>
      </c>
      <c r="F15294" s="3">
        <v>1.0</v>
      </c>
      <c r="G15294" s="3">
        <v>5.0</v>
      </c>
      <c r="H15294" s="3" t="s">
        <v>672</v>
      </c>
      <c r="I15294" s="3" t="s">
        <v>673</v>
      </c>
      <c r="J15294" s="3" t="s">
        <v>674</v>
      </c>
      <c r="K15294" s="3" t="s">
        <v>24</v>
      </c>
      <c r="L15294" s="3">
        <v>10.0</v>
      </c>
      <c r="M15294" s="3" t="s">
        <v>25</v>
      </c>
      <c r="N15294" s="3" t="s">
        <v>8107</v>
      </c>
      <c r="O15294" s="3" t="s">
        <v>681</v>
      </c>
      <c r="P15294" s="4">
        <v>29387.0</v>
      </c>
      <c r="Q15294" s="3" t="s">
        <v>132</v>
      </c>
      <c r="S15294" s="3" t="s">
        <v>34</v>
      </c>
    </row>
    <row r="15295">
      <c r="A15295" s="2">
        <v>42318.714907407404</v>
      </c>
      <c r="B15295" s="3">
        <v>28.0</v>
      </c>
      <c r="C15295" s="3" t="s">
        <v>13871</v>
      </c>
      <c r="D15295" s="3">
        <v>14.0</v>
      </c>
      <c r="E15295" s="3" t="s">
        <v>13872</v>
      </c>
      <c r="F15295" s="3">
        <v>1.0</v>
      </c>
      <c r="G15295" s="3">
        <v>5.0</v>
      </c>
      <c r="H15295" s="3" t="s">
        <v>672</v>
      </c>
      <c r="I15295" s="3" t="s">
        <v>673</v>
      </c>
      <c r="J15295" s="3" t="s">
        <v>674</v>
      </c>
      <c r="K15295" s="3" t="s">
        <v>24</v>
      </c>
      <c r="L15295" s="3">
        <v>11.0</v>
      </c>
      <c r="M15295" s="3" t="s">
        <v>30</v>
      </c>
      <c r="N15295" s="3" t="s">
        <v>13881</v>
      </c>
      <c r="O15295" s="3" t="s">
        <v>919</v>
      </c>
      <c r="P15295" s="4">
        <v>22366.0</v>
      </c>
      <c r="Q15295" s="3" t="s">
        <v>43</v>
      </c>
      <c r="S15295" s="3" t="s">
        <v>34</v>
      </c>
    </row>
    <row r="15296">
      <c r="A15296" s="2">
        <v>42318.714907407404</v>
      </c>
      <c r="B15296" s="3">
        <v>28.0</v>
      </c>
      <c r="C15296" s="3" t="s">
        <v>13871</v>
      </c>
      <c r="D15296" s="3">
        <v>14.0</v>
      </c>
      <c r="E15296" s="3" t="s">
        <v>13872</v>
      </c>
      <c r="F15296" s="3">
        <v>1.0</v>
      </c>
      <c r="G15296" s="3">
        <v>5.0</v>
      </c>
      <c r="H15296" s="3" t="s">
        <v>672</v>
      </c>
      <c r="I15296" s="3" t="s">
        <v>673</v>
      </c>
      <c r="J15296" s="3" t="s">
        <v>674</v>
      </c>
      <c r="K15296" s="3" t="s">
        <v>24</v>
      </c>
      <c r="L15296" s="3">
        <v>12.0</v>
      </c>
      <c r="M15296" s="3" t="s">
        <v>25</v>
      </c>
      <c r="N15296" s="3" t="s">
        <v>10277</v>
      </c>
      <c r="O15296" s="3" t="s">
        <v>54</v>
      </c>
      <c r="P15296" s="4">
        <v>28372.0</v>
      </c>
      <c r="Q15296" s="3" t="s">
        <v>75</v>
      </c>
      <c r="S15296" s="3" t="s">
        <v>34</v>
      </c>
    </row>
    <row r="15297">
      <c r="A15297" s="2">
        <v>42318.714907407404</v>
      </c>
      <c r="B15297" s="3">
        <v>28.0</v>
      </c>
      <c r="C15297" s="3" t="s">
        <v>13871</v>
      </c>
      <c r="D15297" s="3">
        <v>14.0</v>
      </c>
      <c r="E15297" s="3" t="s">
        <v>13872</v>
      </c>
      <c r="F15297" s="3">
        <v>1.0</v>
      </c>
      <c r="G15297" s="3">
        <v>5.0</v>
      </c>
      <c r="H15297" s="3" t="s">
        <v>672</v>
      </c>
      <c r="I15297" s="3" t="s">
        <v>673</v>
      </c>
      <c r="J15297" s="3" t="s">
        <v>674</v>
      </c>
      <c r="K15297" s="3" t="s">
        <v>24</v>
      </c>
      <c r="L15297" s="3">
        <v>13.0</v>
      </c>
      <c r="M15297" s="3" t="s">
        <v>30</v>
      </c>
      <c r="N15297" s="3" t="s">
        <v>1674</v>
      </c>
      <c r="O15297" s="3" t="s">
        <v>121</v>
      </c>
      <c r="P15297" s="4">
        <v>21330.0</v>
      </c>
      <c r="Q15297" s="3" t="s">
        <v>40</v>
      </c>
      <c r="S15297" s="3" t="s">
        <v>34</v>
      </c>
    </row>
    <row r="15298">
      <c r="A15298" s="2">
        <v>42318.714907407404</v>
      </c>
      <c r="B15298" s="3">
        <v>28.0</v>
      </c>
      <c r="C15298" s="3" t="s">
        <v>13871</v>
      </c>
      <c r="D15298" s="3">
        <v>14.0</v>
      </c>
      <c r="E15298" s="3" t="s">
        <v>13872</v>
      </c>
      <c r="F15298" s="3">
        <v>1.0</v>
      </c>
      <c r="G15298" s="3">
        <v>5.0</v>
      </c>
      <c r="H15298" s="3" t="s">
        <v>672</v>
      </c>
      <c r="I15298" s="3" t="s">
        <v>673</v>
      </c>
      <c r="J15298" s="3" t="s">
        <v>674</v>
      </c>
      <c r="K15298" s="3" t="s">
        <v>24</v>
      </c>
      <c r="L15298" s="3">
        <v>14.0</v>
      </c>
      <c r="M15298" s="3" t="s">
        <v>25</v>
      </c>
      <c r="N15298" s="3" t="s">
        <v>9807</v>
      </c>
      <c r="O15298" s="3" t="s">
        <v>1275</v>
      </c>
      <c r="P15298" s="4">
        <v>24309.0</v>
      </c>
      <c r="Q15298" s="3" t="s">
        <v>132</v>
      </c>
      <c r="S15298" s="3" t="s">
        <v>34</v>
      </c>
    </row>
    <row r="15299">
      <c r="A15299" s="2">
        <v>42318.714907407404</v>
      </c>
      <c r="B15299" s="3">
        <v>28.0</v>
      </c>
      <c r="C15299" s="3" t="s">
        <v>13871</v>
      </c>
      <c r="D15299" s="3">
        <v>14.0</v>
      </c>
      <c r="E15299" s="3" t="s">
        <v>13872</v>
      </c>
      <c r="F15299" s="3">
        <v>1.0</v>
      </c>
      <c r="G15299" s="3">
        <v>5.0</v>
      </c>
      <c r="H15299" s="3" t="s">
        <v>672</v>
      </c>
      <c r="I15299" s="3" t="s">
        <v>673</v>
      </c>
      <c r="J15299" s="3" t="s">
        <v>674</v>
      </c>
      <c r="K15299" s="3" t="s">
        <v>24</v>
      </c>
      <c r="L15299" s="3">
        <v>15.0</v>
      </c>
      <c r="M15299" s="3" t="s">
        <v>30</v>
      </c>
      <c r="N15299" s="3" t="s">
        <v>6958</v>
      </c>
      <c r="O15299" s="3" t="s">
        <v>225</v>
      </c>
      <c r="P15299" s="4">
        <v>19133.0</v>
      </c>
      <c r="Q15299" s="3" t="s">
        <v>40</v>
      </c>
      <c r="S15299" s="3" t="s">
        <v>34</v>
      </c>
    </row>
    <row r="15300">
      <c r="A15300" s="2">
        <v>42318.714907407404</v>
      </c>
      <c r="B15300" s="3">
        <v>28.0</v>
      </c>
      <c r="C15300" s="3" t="s">
        <v>13871</v>
      </c>
      <c r="D15300" s="3">
        <v>14.0</v>
      </c>
      <c r="E15300" s="3" t="s">
        <v>13872</v>
      </c>
      <c r="F15300" s="3">
        <v>1.0</v>
      </c>
      <c r="G15300" s="3">
        <v>5.0</v>
      </c>
      <c r="H15300" s="3" t="s">
        <v>672</v>
      </c>
      <c r="I15300" s="3" t="s">
        <v>673</v>
      </c>
      <c r="J15300" s="3" t="s">
        <v>674</v>
      </c>
      <c r="K15300" s="3" t="s">
        <v>24</v>
      </c>
      <c r="L15300" s="3">
        <v>16.0</v>
      </c>
      <c r="M15300" s="3" t="s">
        <v>25</v>
      </c>
      <c r="N15300" s="3" t="s">
        <v>3803</v>
      </c>
      <c r="O15300" s="3" t="s">
        <v>243</v>
      </c>
      <c r="P15300" s="4">
        <v>34321.0</v>
      </c>
      <c r="Q15300" s="3" t="s">
        <v>191</v>
      </c>
      <c r="S15300" s="3" t="s">
        <v>34</v>
      </c>
    </row>
    <row r="15301">
      <c r="A15301" s="2">
        <v>42318.714907407404</v>
      </c>
      <c r="B15301" s="3">
        <v>28.0</v>
      </c>
      <c r="C15301" s="3" t="s">
        <v>13871</v>
      </c>
      <c r="D15301" s="3">
        <v>14.0</v>
      </c>
      <c r="E15301" s="3" t="s">
        <v>13872</v>
      </c>
      <c r="F15301" s="3">
        <v>1.0</v>
      </c>
      <c r="G15301" s="3">
        <v>5.0</v>
      </c>
      <c r="H15301" s="3" t="s">
        <v>672</v>
      </c>
      <c r="I15301" s="3" t="s">
        <v>673</v>
      </c>
      <c r="J15301" s="3" t="s">
        <v>674</v>
      </c>
      <c r="K15301" s="3" t="s">
        <v>24</v>
      </c>
      <c r="L15301" s="3">
        <v>17.0</v>
      </c>
      <c r="M15301" s="3" t="s">
        <v>30</v>
      </c>
      <c r="N15301" s="3" t="s">
        <v>13882</v>
      </c>
      <c r="O15301" s="3" t="s">
        <v>171</v>
      </c>
      <c r="P15301" s="4">
        <v>17642.0</v>
      </c>
      <c r="Q15301" s="3" t="s">
        <v>49</v>
      </c>
      <c r="S15301" s="3" t="s">
        <v>34</v>
      </c>
    </row>
    <row r="15302">
      <c r="A15302" s="2">
        <v>42318.714907407404</v>
      </c>
      <c r="B15302" s="3">
        <v>28.0</v>
      </c>
      <c r="C15302" s="3" t="s">
        <v>13871</v>
      </c>
      <c r="D15302" s="3">
        <v>14.0</v>
      </c>
      <c r="E15302" s="3" t="s">
        <v>13872</v>
      </c>
      <c r="F15302" s="3">
        <v>1.0</v>
      </c>
      <c r="G15302" s="3">
        <v>5.0</v>
      </c>
      <c r="H15302" s="3" t="s">
        <v>672</v>
      </c>
      <c r="I15302" s="3" t="s">
        <v>673</v>
      </c>
      <c r="J15302" s="3" t="s">
        <v>674</v>
      </c>
      <c r="K15302" s="3" t="s">
        <v>24</v>
      </c>
      <c r="L15302" s="3">
        <v>18.0</v>
      </c>
      <c r="M15302" s="3" t="s">
        <v>25</v>
      </c>
      <c r="N15302" s="3" t="s">
        <v>13883</v>
      </c>
      <c r="O15302" s="3" t="s">
        <v>664</v>
      </c>
      <c r="P15302" s="4">
        <v>25866.0</v>
      </c>
      <c r="Q15302" s="3" t="s">
        <v>132</v>
      </c>
      <c r="S15302" s="3" t="s">
        <v>34</v>
      </c>
    </row>
    <row r="15303">
      <c r="A15303" s="2">
        <v>42318.714907407404</v>
      </c>
      <c r="B15303" s="3">
        <v>28.0</v>
      </c>
      <c r="C15303" s="3" t="s">
        <v>13871</v>
      </c>
      <c r="D15303" s="3">
        <v>14.0</v>
      </c>
      <c r="E15303" s="3" t="s">
        <v>13872</v>
      </c>
      <c r="F15303" s="3">
        <v>1.0</v>
      </c>
      <c r="G15303" s="3">
        <v>5.0</v>
      </c>
      <c r="H15303" s="3" t="s">
        <v>672</v>
      </c>
      <c r="I15303" s="3" t="s">
        <v>673</v>
      </c>
      <c r="J15303" s="3" t="s">
        <v>674</v>
      </c>
      <c r="K15303" s="3" t="s">
        <v>24</v>
      </c>
      <c r="L15303" s="3">
        <v>19.0</v>
      </c>
      <c r="M15303" s="3" t="s">
        <v>30</v>
      </c>
      <c r="N15303" s="3" t="s">
        <v>1459</v>
      </c>
      <c r="O15303" s="3" t="s">
        <v>2585</v>
      </c>
      <c r="P15303" s="4">
        <v>34089.0</v>
      </c>
      <c r="Q15303" s="3" t="s">
        <v>191</v>
      </c>
      <c r="S15303" s="3" t="s">
        <v>34</v>
      </c>
    </row>
    <row r="15304">
      <c r="A15304" s="2">
        <v>42318.714907407404</v>
      </c>
      <c r="B15304" s="3">
        <v>28.0</v>
      </c>
      <c r="C15304" s="3" t="s">
        <v>13871</v>
      </c>
      <c r="D15304" s="3">
        <v>14.0</v>
      </c>
      <c r="E15304" s="3" t="s">
        <v>13872</v>
      </c>
      <c r="F15304" s="3">
        <v>1.0</v>
      </c>
      <c r="G15304" s="3">
        <v>5.0</v>
      </c>
      <c r="H15304" s="3" t="s">
        <v>672</v>
      </c>
      <c r="I15304" s="3" t="s">
        <v>673</v>
      </c>
      <c r="J15304" s="3" t="s">
        <v>674</v>
      </c>
      <c r="K15304" s="3" t="s">
        <v>24</v>
      </c>
      <c r="L15304" s="3">
        <v>20.0</v>
      </c>
      <c r="M15304" s="3" t="s">
        <v>25</v>
      </c>
      <c r="N15304" s="3" t="s">
        <v>13884</v>
      </c>
      <c r="O15304" s="3" t="s">
        <v>4808</v>
      </c>
      <c r="P15304" s="4">
        <v>33944.0</v>
      </c>
      <c r="Q15304" s="3" t="s">
        <v>191</v>
      </c>
      <c r="S15304" s="3" t="s">
        <v>34</v>
      </c>
    </row>
    <row r="15305">
      <c r="A15305" s="2">
        <v>42318.714907407404</v>
      </c>
      <c r="B15305" s="3">
        <v>28.0</v>
      </c>
      <c r="C15305" s="3" t="s">
        <v>13871</v>
      </c>
      <c r="D15305" s="3">
        <v>14.0</v>
      </c>
      <c r="E15305" s="3" t="s">
        <v>13872</v>
      </c>
      <c r="F15305" s="3">
        <v>1.0</v>
      </c>
      <c r="G15305" s="3">
        <v>5.0</v>
      </c>
      <c r="H15305" s="3" t="s">
        <v>672</v>
      </c>
      <c r="I15305" s="3" t="s">
        <v>673</v>
      </c>
      <c r="J15305" s="3" t="s">
        <v>674</v>
      </c>
      <c r="K15305" s="3" t="s">
        <v>24</v>
      </c>
      <c r="L15305" s="3">
        <v>21.0</v>
      </c>
      <c r="M15305" s="3" t="s">
        <v>30</v>
      </c>
      <c r="N15305" s="3" t="s">
        <v>732</v>
      </c>
      <c r="O15305" s="3" t="s">
        <v>215</v>
      </c>
      <c r="P15305" s="4">
        <v>25501.0</v>
      </c>
      <c r="Q15305" s="3" t="s">
        <v>132</v>
      </c>
      <c r="S15305" s="3" t="s">
        <v>34</v>
      </c>
    </row>
    <row r="15306">
      <c r="A15306" s="2">
        <v>42318.714907407404</v>
      </c>
      <c r="B15306" s="3">
        <v>28.0</v>
      </c>
      <c r="C15306" s="3" t="s">
        <v>13871</v>
      </c>
      <c r="D15306" s="3">
        <v>14.0</v>
      </c>
      <c r="E15306" s="3" t="s">
        <v>13872</v>
      </c>
      <c r="F15306" s="3">
        <v>1.0</v>
      </c>
      <c r="G15306" s="3">
        <v>5.0</v>
      </c>
      <c r="H15306" s="3" t="s">
        <v>672</v>
      </c>
      <c r="I15306" s="3" t="s">
        <v>673</v>
      </c>
      <c r="J15306" s="3" t="s">
        <v>674</v>
      </c>
      <c r="K15306" s="3" t="s">
        <v>24</v>
      </c>
      <c r="L15306" s="3">
        <v>22.0</v>
      </c>
      <c r="M15306" s="3" t="s">
        <v>25</v>
      </c>
      <c r="N15306" s="3" t="s">
        <v>1550</v>
      </c>
      <c r="O15306" s="3" t="s">
        <v>218</v>
      </c>
      <c r="P15306" s="4">
        <v>21706.0</v>
      </c>
      <c r="Q15306" s="3" t="s">
        <v>33</v>
      </c>
      <c r="S15306" s="3" t="s">
        <v>34</v>
      </c>
    </row>
    <row r="15307">
      <c r="A15307" s="2">
        <v>42318.714907407404</v>
      </c>
      <c r="B15307" s="3">
        <v>28.0</v>
      </c>
      <c r="C15307" s="3" t="s">
        <v>13871</v>
      </c>
      <c r="D15307" s="3">
        <v>14.0</v>
      </c>
      <c r="E15307" s="3" t="s">
        <v>13872</v>
      </c>
      <c r="F15307" s="3">
        <v>1.0</v>
      </c>
      <c r="G15307" s="3">
        <v>5.0</v>
      </c>
      <c r="H15307" s="3" t="s">
        <v>672</v>
      </c>
      <c r="I15307" s="3" t="s">
        <v>673</v>
      </c>
      <c r="J15307" s="3" t="s">
        <v>674</v>
      </c>
      <c r="K15307" s="3" t="s">
        <v>24</v>
      </c>
      <c r="L15307" s="3">
        <v>23.0</v>
      </c>
      <c r="M15307" s="3" t="s">
        <v>30</v>
      </c>
      <c r="N15307" s="3" t="s">
        <v>13885</v>
      </c>
      <c r="O15307" s="3" t="s">
        <v>13570</v>
      </c>
      <c r="P15307" s="4">
        <v>33854.0</v>
      </c>
      <c r="Q15307" s="3" t="s">
        <v>191</v>
      </c>
      <c r="S15307" s="3" t="s">
        <v>34</v>
      </c>
    </row>
    <row r="15308">
      <c r="A15308" s="2">
        <v>42318.714907407404</v>
      </c>
      <c r="B15308" s="3">
        <v>28.0</v>
      </c>
      <c r="C15308" s="3" t="s">
        <v>13871</v>
      </c>
      <c r="D15308" s="3">
        <v>27.0</v>
      </c>
      <c r="E15308" s="3" t="s">
        <v>13886</v>
      </c>
      <c r="F15308" s="3">
        <v>1.0</v>
      </c>
      <c r="G15308" s="3">
        <v>5.0</v>
      </c>
      <c r="H15308" s="3" t="s">
        <v>672</v>
      </c>
      <c r="I15308" s="3" t="s">
        <v>673</v>
      </c>
      <c r="J15308" s="3" t="s">
        <v>674</v>
      </c>
      <c r="K15308" s="3" t="s">
        <v>272</v>
      </c>
      <c r="L15308" s="3">
        <v>1.0</v>
      </c>
      <c r="M15308" s="3" t="s">
        <v>25</v>
      </c>
      <c r="N15308" s="3" t="s">
        <v>13887</v>
      </c>
      <c r="O15308" s="3" t="s">
        <v>477</v>
      </c>
      <c r="P15308" s="4">
        <v>30967.0</v>
      </c>
      <c r="Q15308" s="3" t="s">
        <v>110</v>
      </c>
      <c r="S15308" s="3" t="s">
        <v>34</v>
      </c>
    </row>
    <row r="15309">
      <c r="A15309" s="2">
        <v>42318.714907407404</v>
      </c>
      <c r="B15309" s="3">
        <v>28.0</v>
      </c>
      <c r="C15309" s="3" t="s">
        <v>13871</v>
      </c>
      <c r="D15309" s="3">
        <v>27.0</v>
      </c>
      <c r="E15309" s="3" t="s">
        <v>13886</v>
      </c>
      <c r="F15309" s="3">
        <v>1.0</v>
      </c>
      <c r="G15309" s="3">
        <v>5.0</v>
      </c>
      <c r="H15309" s="3" t="s">
        <v>672</v>
      </c>
      <c r="I15309" s="3" t="s">
        <v>673</v>
      </c>
      <c r="J15309" s="3" t="s">
        <v>674</v>
      </c>
      <c r="K15309" s="3" t="s">
        <v>24</v>
      </c>
      <c r="L15309" s="3">
        <v>2.0</v>
      </c>
      <c r="M15309" s="3" t="s">
        <v>30</v>
      </c>
      <c r="N15309" s="3" t="s">
        <v>3370</v>
      </c>
      <c r="O15309" s="3" t="s">
        <v>121</v>
      </c>
      <c r="P15309" s="4">
        <v>19547.0</v>
      </c>
      <c r="Q15309" s="3" t="s">
        <v>37</v>
      </c>
      <c r="S15309" s="3" t="s">
        <v>34</v>
      </c>
    </row>
    <row r="15310">
      <c r="A15310" s="2">
        <v>42318.714907407404</v>
      </c>
      <c r="B15310" s="3">
        <v>28.0</v>
      </c>
      <c r="C15310" s="3" t="s">
        <v>13871</v>
      </c>
      <c r="D15310" s="3">
        <v>27.0</v>
      </c>
      <c r="E15310" s="3" t="s">
        <v>13886</v>
      </c>
      <c r="F15310" s="3">
        <v>1.0</v>
      </c>
      <c r="G15310" s="3">
        <v>5.0</v>
      </c>
      <c r="H15310" s="3" t="s">
        <v>672</v>
      </c>
      <c r="I15310" s="3" t="s">
        <v>673</v>
      </c>
      <c r="J15310" s="3" t="s">
        <v>674</v>
      </c>
      <c r="K15310" s="3" t="s">
        <v>24</v>
      </c>
      <c r="L15310" s="3">
        <v>3.0</v>
      </c>
      <c r="M15310" s="3" t="s">
        <v>25</v>
      </c>
      <c r="N15310" s="3" t="s">
        <v>13888</v>
      </c>
      <c r="O15310" s="3" t="s">
        <v>218</v>
      </c>
      <c r="P15310" s="4">
        <v>15788.0</v>
      </c>
      <c r="Q15310" s="3" t="s">
        <v>86</v>
      </c>
      <c r="S15310" s="3" t="s">
        <v>34</v>
      </c>
    </row>
    <row r="15311">
      <c r="A15311" s="2">
        <v>42318.714907407404</v>
      </c>
      <c r="B15311" s="3">
        <v>28.0</v>
      </c>
      <c r="C15311" s="3" t="s">
        <v>13871</v>
      </c>
      <c r="D15311" s="3">
        <v>27.0</v>
      </c>
      <c r="E15311" s="3" t="s">
        <v>13886</v>
      </c>
      <c r="F15311" s="3">
        <v>1.0</v>
      </c>
      <c r="G15311" s="3">
        <v>5.0</v>
      </c>
      <c r="H15311" s="3" t="s">
        <v>672</v>
      </c>
      <c r="I15311" s="3" t="s">
        <v>673</v>
      </c>
      <c r="J15311" s="3" t="s">
        <v>674</v>
      </c>
      <c r="K15311" s="3" t="s">
        <v>24</v>
      </c>
      <c r="L15311" s="3">
        <v>4.0</v>
      </c>
      <c r="M15311" s="3" t="s">
        <v>30</v>
      </c>
      <c r="N15311" s="3" t="s">
        <v>3525</v>
      </c>
      <c r="O15311" s="3" t="s">
        <v>323</v>
      </c>
      <c r="P15311" s="4">
        <v>17391.0</v>
      </c>
      <c r="Q15311" s="3" t="s">
        <v>117</v>
      </c>
      <c r="S15311" s="3" t="s">
        <v>34</v>
      </c>
    </row>
    <row r="15312">
      <c r="A15312" s="2">
        <v>42318.714907407404</v>
      </c>
      <c r="B15312" s="3">
        <v>28.0</v>
      </c>
      <c r="C15312" s="3" t="s">
        <v>13871</v>
      </c>
      <c r="D15312" s="3">
        <v>27.0</v>
      </c>
      <c r="E15312" s="3" t="s">
        <v>13886</v>
      </c>
      <c r="F15312" s="3">
        <v>1.0</v>
      </c>
      <c r="G15312" s="3">
        <v>5.0</v>
      </c>
      <c r="H15312" s="3" t="s">
        <v>672</v>
      </c>
      <c r="I15312" s="3" t="s">
        <v>673</v>
      </c>
      <c r="J15312" s="3" t="s">
        <v>674</v>
      </c>
      <c r="K15312" s="3" t="s">
        <v>24</v>
      </c>
      <c r="L15312" s="3">
        <v>5.0</v>
      </c>
      <c r="M15312" s="3" t="s">
        <v>25</v>
      </c>
      <c r="N15312" s="3" t="s">
        <v>1554</v>
      </c>
      <c r="O15312" s="3" t="s">
        <v>119</v>
      </c>
      <c r="P15312" s="4">
        <v>18646.0</v>
      </c>
      <c r="Q15312" s="3" t="s">
        <v>49</v>
      </c>
      <c r="S15312" s="3" t="s">
        <v>34</v>
      </c>
    </row>
    <row r="15313">
      <c r="A15313" s="2">
        <v>42318.714907407404</v>
      </c>
      <c r="B15313" s="3">
        <v>28.0</v>
      </c>
      <c r="C15313" s="3" t="s">
        <v>13871</v>
      </c>
      <c r="D15313" s="3">
        <v>27.0</v>
      </c>
      <c r="E15313" s="3" t="s">
        <v>13886</v>
      </c>
      <c r="F15313" s="3">
        <v>1.0</v>
      </c>
      <c r="G15313" s="3">
        <v>5.0</v>
      </c>
      <c r="H15313" s="3" t="s">
        <v>672</v>
      </c>
      <c r="I15313" s="3" t="s">
        <v>673</v>
      </c>
      <c r="J15313" s="3" t="s">
        <v>674</v>
      </c>
      <c r="K15313" s="3" t="s">
        <v>24</v>
      </c>
      <c r="L15313" s="3">
        <v>6.0</v>
      </c>
      <c r="M15313" s="3" t="s">
        <v>30</v>
      </c>
      <c r="N15313" s="3" t="s">
        <v>13889</v>
      </c>
      <c r="O15313" s="3" t="s">
        <v>812</v>
      </c>
      <c r="P15313" s="4">
        <v>25007.0</v>
      </c>
      <c r="Q15313" s="3" t="s">
        <v>153</v>
      </c>
      <c r="S15313" s="3" t="s">
        <v>34</v>
      </c>
    </row>
    <row r="15314">
      <c r="A15314" s="2">
        <v>42318.714907407404</v>
      </c>
      <c r="B15314" s="3">
        <v>28.0</v>
      </c>
      <c r="C15314" s="3" t="s">
        <v>13871</v>
      </c>
      <c r="D15314" s="3">
        <v>27.0</v>
      </c>
      <c r="E15314" s="3" t="s">
        <v>13886</v>
      </c>
      <c r="F15314" s="3">
        <v>1.0</v>
      </c>
      <c r="G15314" s="3">
        <v>5.0</v>
      </c>
      <c r="H15314" s="3" t="s">
        <v>672</v>
      </c>
      <c r="I15314" s="3" t="s">
        <v>673</v>
      </c>
      <c r="J15314" s="3" t="s">
        <v>674</v>
      </c>
      <c r="K15314" s="3" t="s">
        <v>24</v>
      </c>
      <c r="L15314" s="3">
        <v>7.0</v>
      </c>
      <c r="M15314" s="3" t="s">
        <v>25</v>
      </c>
      <c r="N15314" s="3" t="s">
        <v>1935</v>
      </c>
      <c r="O15314" s="3" t="s">
        <v>417</v>
      </c>
      <c r="P15314" s="4">
        <v>19112.0</v>
      </c>
      <c r="Q15314" s="3" t="s">
        <v>113</v>
      </c>
      <c r="S15314" s="3" t="s">
        <v>34</v>
      </c>
    </row>
    <row r="15315">
      <c r="A15315" s="2">
        <v>42318.714907407404</v>
      </c>
      <c r="B15315" s="3">
        <v>28.0</v>
      </c>
      <c r="C15315" s="3" t="s">
        <v>13871</v>
      </c>
      <c r="D15315" s="3">
        <v>27.0</v>
      </c>
      <c r="E15315" s="3" t="s">
        <v>13886</v>
      </c>
      <c r="F15315" s="3">
        <v>1.0</v>
      </c>
      <c r="G15315" s="3">
        <v>5.0</v>
      </c>
      <c r="H15315" s="3" t="s">
        <v>672</v>
      </c>
      <c r="I15315" s="3" t="s">
        <v>673</v>
      </c>
      <c r="J15315" s="3" t="s">
        <v>674</v>
      </c>
      <c r="K15315" s="3" t="s">
        <v>24</v>
      </c>
      <c r="L15315" s="3">
        <v>8.0</v>
      </c>
      <c r="M15315" s="3" t="s">
        <v>30</v>
      </c>
      <c r="N15315" s="3" t="s">
        <v>6523</v>
      </c>
      <c r="O15315" s="3" t="s">
        <v>1879</v>
      </c>
      <c r="P15315" s="4">
        <v>18125.0</v>
      </c>
      <c r="Q15315" s="3" t="s">
        <v>209</v>
      </c>
      <c r="S15315" s="3" t="s">
        <v>34</v>
      </c>
    </row>
    <row r="15316">
      <c r="A15316" s="2">
        <v>42318.714907407404</v>
      </c>
      <c r="B15316" s="3">
        <v>28.0</v>
      </c>
      <c r="C15316" s="3" t="s">
        <v>13871</v>
      </c>
      <c r="D15316" s="3">
        <v>27.0</v>
      </c>
      <c r="E15316" s="3" t="s">
        <v>13886</v>
      </c>
      <c r="F15316" s="3">
        <v>1.0</v>
      </c>
      <c r="G15316" s="3">
        <v>5.0</v>
      </c>
      <c r="H15316" s="3" t="s">
        <v>672</v>
      </c>
      <c r="I15316" s="3" t="s">
        <v>673</v>
      </c>
      <c r="J15316" s="3" t="s">
        <v>674</v>
      </c>
      <c r="K15316" s="3" t="s">
        <v>24</v>
      </c>
      <c r="L15316" s="3">
        <v>9.0</v>
      </c>
      <c r="M15316" s="3" t="s">
        <v>25</v>
      </c>
      <c r="N15316" s="3" t="s">
        <v>13890</v>
      </c>
      <c r="O15316" s="3" t="s">
        <v>1229</v>
      </c>
      <c r="P15316" s="4">
        <v>18337.0</v>
      </c>
      <c r="Q15316" s="3" t="s">
        <v>113</v>
      </c>
      <c r="S15316" s="3" t="s">
        <v>34</v>
      </c>
    </row>
    <row r="15317">
      <c r="A15317" s="2">
        <v>42318.714907407404</v>
      </c>
      <c r="B15317" s="3">
        <v>28.0</v>
      </c>
      <c r="C15317" s="3" t="s">
        <v>13871</v>
      </c>
      <c r="D15317" s="3">
        <v>27.0</v>
      </c>
      <c r="E15317" s="3" t="s">
        <v>13886</v>
      </c>
      <c r="F15317" s="3">
        <v>1.0</v>
      </c>
      <c r="G15317" s="3">
        <v>5.0</v>
      </c>
      <c r="H15317" s="3" t="s">
        <v>672</v>
      </c>
      <c r="I15317" s="3" t="s">
        <v>673</v>
      </c>
      <c r="J15317" s="3" t="s">
        <v>674</v>
      </c>
      <c r="K15317" s="3" t="s">
        <v>24</v>
      </c>
      <c r="L15317" s="3">
        <v>10.0</v>
      </c>
      <c r="M15317" s="3" t="s">
        <v>30</v>
      </c>
      <c r="N15317" s="3" t="s">
        <v>13891</v>
      </c>
      <c r="O15317" s="3" t="s">
        <v>13892</v>
      </c>
      <c r="P15317" s="4">
        <v>29912.0</v>
      </c>
      <c r="Q15317" s="3" t="s">
        <v>228</v>
      </c>
      <c r="S15317" s="3" t="s">
        <v>34</v>
      </c>
    </row>
    <row r="15318">
      <c r="A15318" s="2">
        <v>42318.714907407404</v>
      </c>
      <c r="B15318" s="3">
        <v>28.0</v>
      </c>
      <c r="C15318" s="3" t="s">
        <v>13871</v>
      </c>
      <c r="D15318" s="3">
        <v>27.0</v>
      </c>
      <c r="E15318" s="3" t="s">
        <v>13886</v>
      </c>
      <c r="F15318" s="3">
        <v>1.0</v>
      </c>
      <c r="G15318" s="3">
        <v>5.0</v>
      </c>
      <c r="H15318" s="3" t="s">
        <v>672</v>
      </c>
      <c r="I15318" s="3" t="s">
        <v>673</v>
      </c>
      <c r="J15318" s="3" t="s">
        <v>674</v>
      </c>
      <c r="K15318" s="3" t="s">
        <v>24</v>
      </c>
      <c r="L15318" s="3">
        <v>11.0</v>
      </c>
      <c r="M15318" s="3" t="s">
        <v>25</v>
      </c>
      <c r="N15318" s="3" t="s">
        <v>6033</v>
      </c>
      <c r="O15318" s="3" t="s">
        <v>13893</v>
      </c>
      <c r="P15318" s="4">
        <v>18651.0</v>
      </c>
      <c r="Q15318" s="3" t="s">
        <v>110</v>
      </c>
      <c r="S15318" s="3" t="s">
        <v>34</v>
      </c>
    </row>
    <row r="15319">
      <c r="A15319" s="2">
        <v>42318.714907407404</v>
      </c>
      <c r="B15319" s="3">
        <v>28.0</v>
      </c>
      <c r="C15319" s="3" t="s">
        <v>13871</v>
      </c>
      <c r="D15319" s="3">
        <v>27.0</v>
      </c>
      <c r="E15319" s="3" t="s">
        <v>13886</v>
      </c>
      <c r="F15319" s="3">
        <v>1.0</v>
      </c>
      <c r="G15319" s="3">
        <v>5.0</v>
      </c>
      <c r="H15319" s="3" t="s">
        <v>672</v>
      </c>
      <c r="I15319" s="3" t="s">
        <v>673</v>
      </c>
      <c r="J15319" s="3" t="s">
        <v>674</v>
      </c>
      <c r="K15319" s="3" t="s">
        <v>24</v>
      </c>
      <c r="L15319" s="3">
        <v>12.0</v>
      </c>
      <c r="M15319" s="3" t="s">
        <v>30</v>
      </c>
      <c r="N15319" s="3" t="s">
        <v>13894</v>
      </c>
      <c r="O15319" s="3" t="s">
        <v>112</v>
      </c>
      <c r="P15319" s="4">
        <v>18432.0</v>
      </c>
      <c r="Q15319" s="3" t="s">
        <v>96</v>
      </c>
      <c r="S15319" s="3" t="s">
        <v>34</v>
      </c>
    </row>
    <row r="15320">
      <c r="A15320" s="2">
        <v>42318.714907407404</v>
      </c>
      <c r="B15320" s="3">
        <v>28.0</v>
      </c>
      <c r="C15320" s="3" t="s">
        <v>13871</v>
      </c>
      <c r="D15320" s="3">
        <v>27.0</v>
      </c>
      <c r="E15320" s="3" t="s">
        <v>13886</v>
      </c>
      <c r="F15320" s="3">
        <v>1.0</v>
      </c>
      <c r="G15320" s="3">
        <v>5.0</v>
      </c>
      <c r="H15320" s="3" t="s">
        <v>672</v>
      </c>
      <c r="I15320" s="3" t="s">
        <v>673</v>
      </c>
      <c r="J15320" s="3" t="s">
        <v>674</v>
      </c>
      <c r="K15320" s="3" t="s">
        <v>24</v>
      </c>
      <c r="L15320" s="3">
        <v>13.0</v>
      </c>
      <c r="M15320" s="3" t="s">
        <v>25</v>
      </c>
      <c r="N15320" s="3" t="s">
        <v>13895</v>
      </c>
      <c r="O15320" s="3" t="s">
        <v>281</v>
      </c>
      <c r="P15320" s="4">
        <v>24277.0</v>
      </c>
      <c r="Q15320" s="3" t="s">
        <v>110</v>
      </c>
      <c r="S15320" s="3" t="s">
        <v>34</v>
      </c>
    </row>
    <row r="15321">
      <c r="A15321" s="2">
        <v>42318.714907407404</v>
      </c>
      <c r="B15321" s="3">
        <v>28.0</v>
      </c>
      <c r="C15321" s="3" t="s">
        <v>13871</v>
      </c>
      <c r="D15321" s="3">
        <v>27.0</v>
      </c>
      <c r="E15321" s="3" t="s">
        <v>13886</v>
      </c>
      <c r="F15321" s="3">
        <v>1.0</v>
      </c>
      <c r="G15321" s="3">
        <v>5.0</v>
      </c>
      <c r="H15321" s="3" t="s">
        <v>672</v>
      </c>
      <c r="I15321" s="3" t="s">
        <v>673</v>
      </c>
      <c r="J15321" s="3" t="s">
        <v>674</v>
      </c>
      <c r="K15321" s="3" t="s">
        <v>24</v>
      </c>
      <c r="L15321" s="3">
        <v>14.0</v>
      </c>
      <c r="M15321" s="3" t="s">
        <v>30</v>
      </c>
      <c r="N15321" s="3" t="s">
        <v>13896</v>
      </c>
      <c r="O15321" s="3" t="s">
        <v>225</v>
      </c>
      <c r="P15321" s="4">
        <v>16443.0</v>
      </c>
      <c r="Q15321" s="3" t="s">
        <v>113</v>
      </c>
      <c r="S15321" s="3" t="s">
        <v>34</v>
      </c>
    </row>
    <row r="15322">
      <c r="A15322" s="2">
        <v>42318.714907407404</v>
      </c>
      <c r="B15322" s="3">
        <v>28.0</v>
      </c>
      <c r="C15322" s="3" t="s">
        <v>13871</v>
      </c>
      <c r="D15322" s="3">
        <v>27.0</v>
      </c>
      <c r="E15322" s="3" t="s">
        <v>13886</v>
      </c>
      <c r="F15322" s="3">
        <v>1.0</v>
      </c>
      <c r="G15322" s="3">
        <v>5.0</v>
      </c>
      <c r="H15322" s="3" t="s">
        <v>672</v>
      </c>
      <c r="I15322" s="3" t="s">
        <v>673</v>
      </c>
      <c r="J15322" s="3" t="s">
        <v>674</v>
      </c>
      <c r="K15322" s="3" t="s">
        <v>24</v>
      </c>
      <c r="L15322" s="3">
        <v>15.0</v>
      </c>
      <c r="M15322" s="3" t="s">
        <v>25</v>
      </c>
      <c r="N15322" s="3" t="s">
        <v>13897</v>
      </c>
      <c r="O15322" s="3" t="s">
        <v>109</v>
      </c>
      <c r="P15322" s="4">
        <v>13893.0</v>
      </c>
      <c r="Q15322" s="3" t="s">
        <v>49</v>
      </c>
      <c r="S15322" s="3" t="s">
        <v>34</v>
      </c>
    </row>
    <row r="15323">
      <c r="A15323" s="2">
        <v>42318.714907407404</v>
      </c>
      <c r="B15323" s="3">
        <v>28.0</v>
      </c>
      <c r="C15323" s="3" t="s">
        <v>13871</v>
      </c>
      <c r="D15323" s="3">
        <v>27.0</v>
      </c>
      <c r="E15323" s="3" t="s">
        <v>13886</v>
      </c>
      <c r="F15323" s="3">
        <v>1.0</v>
      </c>
      <c r="G15323" s="3">
        <v>5.0</v>
      </c>
      <c r="H15323" s="3" t="s">
        <v>672</v>
      </c>
      <c r="I15323" s="3" t="s">
        <v>673</v>
      </c>
      <c r="J15323" s="3" t="s">
        <v>674</v>
      </c>
      <c r="K15323" s="3" t="s">
        <v>24</v>
      </c>
      <c r="L15323" s="3">
        <v>16.0</v>
      </c>
      <c r="M15323" s="3" t="s">
        <v>30</v>
      </c>
      <c r="N15323" s="3" t="s">
        <v>13898</v>
      </c>
      <c r="O15323" s="3" t="s">
        <v>602</v>
      </c>
      <c r="P15323" s="4">
        <v>27393.0</v>
      </c>
      <c r="Q15323" s="3" t="s">
        <v>228</v>
      </c>
      <c r="S15323" s="3" t="s">
        <v>34</v>
      </c>
    </row>
    <row r="15324">
      <c r="A15324" s="2">
        <v>42318.714907407404</v>
      </c>
      <c r="B15324" s="3">
        <v>28.0</v>
      </c>
      <c r="C15324" s="3" t="s">
        <v>13871</v>
      </c>
      <c r="D15324" s="3">
        <v>27.0</v>
      </c>
      <c r="E15324" s="3" t="s">
        <v>13886</v>
      </c>
      <c r="F15324" s="3">
        <v>1.0</v>
      </c>
      <c r="G15324" s="3">
        <v>5.0</v>
      </c>
      <c r="H15324" s="3" t="s">
        <v>672</v>
      </c>
      <c r="I15324" s="3" t="s">
        <v>673</v>
      </c>
      <c r="J15324" s="3" t="s">
        <v>674</v>
      </c>
      <c r="K15324" s="3" t="s">
        <v>24</v>
      </c>
      <c r="L15324" s="3">
        <v>17.0</v>
      </c>
      <c r="M15324" s="3" t="s">
        <v>25</v>
      </c>
      <c r="N15324" s="3" t="s">
        <v>1703</v>
      </c>
      <c r="O15324" s="3" t="s">
        <v>377</v>
      </c>
      <c r="P15324" s="4">
        <v>15799.0</v>
      </c>
      <c r="Q15324" s="3" t="s">
        <v>96</v>
      </c>
      <c r="S15324" s="3" t="s">
        <v>34</v>
      </c>
    </row>
    <row r="15325">
      <c r="A15325" s="2">
        <v>42318.714907407404</v>
      </c>
      <c r="B15325" s="3">
        <v>28.0</v>
      </c>
      <c r="C15325" s="3" t="s">
        <v>13871</v>
      </c>
      <c r="D15325" s="3">
        <v>27.0</v>
      </c>
      <c r="E15325" s="3" t="s">
        <v>13886</v>
      </c>
      <c r="F15325" s="3">
        <v>1.0</v>
      </c>
      <c r="G15325" s="3">
        <v>5.0</v>
      </c>
      <c r="H15325" s="3" t="s">
        <v>672</v>
      </c>
      <c r="I15325" s="3" t="s">
        <v>673</v>
      </c>
      <c r="J15325" s="3" t="s">
        <v>674</v>
      </c>
      <c r="K15325" s="3" t="s">
        <v>24</v>
      </c>
      <c r="L15325" s="3">
        <v>18.0</v>
      </c>
      <c r="M15325" s="3" t="s">
        <v>30</v>
      </c>
      <c r="N15325" s="3" t="s">
        <v>2040</v>
      </c>
      <c r="O15325" s="3" t="s">
        <v>633</v>
      </c>
      <c r="P15325" s="4">
        <v>14127.0</v>
      </c>
      <c r="Q15325" s="3" t="s">
        <v>209</v>
      </c>
      <c r="S15325" s="3" t="s">
        <v>34</v>
      </c>
    </row>
    <row r="15326">
      <c r="A15326" s="2">
        <v>42318.714907407404</v>
      </c>
      <c r="B15326" s="3">
        <v>28.0</v>
      </c>
      <c r="C15326" s="3" t="s">
        <v>13871</v>
      </c>
      <c r="D15326" s="3">
        <v>27.0</v>
      </c>
      <c r="E15326" s="3" t="s">
        <v>13886</v>
      </c>
      <c r="F15326" s="3">
        <v>1.0</v>
      </c>
      <c r="G15326" s="3">
        <v>5.0</v>
      </c>
      <c r="H15326" s="3" t="s">
        <v>672</v>
      </c>
      <c r="I15326" s="3" t="s">
        <v>673</v>
      </c>
      <c r="J15326" s="3" t="s">
        <v>674</v>
      </c>
      <c r="K15326" s="3" t="s">
        <v>24</v>
      </c>
      <c r="L15326" s="3">
        <v>19.0</v>
      </c>
      <c r="M15326" s="3" t="s">
        <v>25</v>
      </c>
      <c r="N15326" s="3" t="s">
        <v>13889</v>
      </c>
      <c r="O15326" s="3" t="s">
        <v>297</v>
      </c>
      <c r="P15326" s="4">
        <v>23886.0</v>
      </c>
      <c r="Q15326" s="3" t="s">
        <v>216</v>
      </c>
      <c r="S15326" s="3" t="s">
        <v>34</v>
      </c>
    </row>
    <row r="15327">
      <c r="A15327" s="2">
        <v>42318.714907407404</v>
      </c>
      <c r="B15327" s="3">
        <v>28.0</v>
      </c>
      <c r="C15327" s="3" t="s">
        <v>13871</v>
      </c>
      <c r="D15327" s="3">
        <v>27.0</v>
      </c>
      <c r="E15327" s="3" t="s">
        <v>13886</v>
      </c>
      <c r="F15327" s="3">
        <v>1.0</v>
      </c>
      <c r="G15327" s="3">
        <v>5.0</v>
      </c>
      <c r="H15327" s="3" t="s">
        <v>672</v>
      </c>
      <c r="I15327" s="3" t="s">
        <v>673</v>
      </c>
      <c r="J15327" s="3" t="s">
        <v>674</v>
      </c>
      <c r="K15327" s="3" t="s">
        <v>24</v>
      </c>
      <c r="L15327" s="3">
        <v>20.0</v>
      </c>
      <c r="M15327" s="3" t="s">
        <v>30</v>
      </c>
      <c r="N15327" s="3" t="s">
        <v>1737</v>
      </c>
      <c r="O15327" s="3" t="s">
        <v>67</v>
      </c>
      <c r="P15327" s="4">
        <v>29780.0</v>
      </c>
      <c r="Q15327" s="3" t="s">
        <v>247</v>
      </c>
      <c r="S15327" s="3" t="s">
        <v>34</v>
      </c>
    </row>
    <row r="15328">
      <c r="A15328" s="2">
        <v>42318.714907407404</v>
      </c>
      <c r="B15328" s="3">
        <v>28.0</v>
      </c>
      <c r="C15328" s="3" t="s">
        <v>13871</v>
      </c>
      <c r="D15328" s="3">
        <v>50.0</v>
      </c>
      <c r="E15328" s="3" t="s">
        <v>13899</v>
      </c>
      <c r="F15328" s="3">
        <v>1.0</v>
      </c>
      <c r="G15328" s="3">
        <v>5.0</v>
      </c>
      <c r="H15328" s="3" t="s">
        <v>672</v>
      </c>
      <c r="I15328" s="3" t="s">
        <v>673</v>
      </c>
      <c r="J15328" s="3" t="s">
        <v>674</v>
      </c>
      <c r="K15328" s="3" t="s">
        <v>24</v>
      </c>
      <c r="L15328" s="3">
        <v>1.0</v>
      </c>
      <c r="M15328" s="3" t="s">
        <v>25</v>
      </c>
      <c r="N15328" s="3" t="s">
        <v>13900</v>
      </c>
      <c r="O15328" s="3" t="s">
        <v>251</v>
      </c>
      <c r="P15328" s="4">
        <v>28047.0</v>
      </c>
      <c r="Q15328" s="3" t="s">
        <v>110</v>
      </c>
      <c r="S15328" s="3" t="s">
        <v>34</v>
      </c>
    </row>
    <row r="15329">
      <c r="A15329" s="2">
        <v>42318.714907407404</v>
      </c>
      <c r="B15329" s="3">
        <v>28.0</v>
      </c>
      <c r="C15329" s="3" t="s">
        <v>13871</v>
      </c>
      <c r="D15329" s="3">
        <v>50.0</v>
      </c>
      <c r="E15329" s="3" t="s">
        <v>13899</v>
      </c>
      <c r="F15329" s="3">
        <v>1.0</v>
      </c>
      <c r="G15329" s="3">
        <v>5.0</v>
      </c>
      <c r="H15329" s="3" t="s">
        <v>672</v>
      </c>
      <c r="I15329" s="3" t="s">
        <v>673</v>
      </c>
      <c r="J15329" s="3" t="s">
        <v>674</v>
      </c>
      <c r="K15329" s="3" t="s">
        <v>24</v>
      </c>
      <c r="L15329" s="3">
        <v>2.0</v>
      </c>
      <c r="M15329" s="3" t="s">
        <v>30</v>
      </c>
      <c r="N15329" s="3" t="s">
        <v>13901</v>
      </c>
      <c r="O15329" s="3" t="s">
        <v>1821</v>
      </c>
      <c r="P15329" s="4">
        <v>32360.0</v>
      </c>
      <c r="Q15329" s="3" t="s">
        <v>228</v>
      </c>
      <c r="S15329" s="3" t="s">
        <v>34</v>
      </c>
    </row>
    <row r="15330">
      <c r="A15330" s="2">
        <v>42318.714907407404</v>
      </c>
      <c r="B15330" s="3">
        <v>28.0</v>
      </c>
      <c r="C15330" s="3" t="s">
        <v>13871</v>
      </c>
      <c r="D15330" s="3">
        <v>50.0</v>
      </c>
      <c r="E15330" s="3" t="s">
        <v>13899</v>
      </c>
      <c r="F15330" s="3">
        <v>1.0</v>
      </c>
      <c r="G15330" s="3">
        <v>5.0</v>
      </c>
      <c r="H15330" s="3" t="s">
        <v>672</v>
      </c>
      <c r="I15330" s="3" t="s">
        <v>673</v>
      </c>
      <c r="J15330" s="3" t="s">
        <v>674</v>
      </c>
      <c r="K15330" s="3" t="s">
        <v>24</v>
      </c>
      <c r="L15330" s="3">
        <v>3.0</v>
      </c>
      <c r="M15330" s="3" t="s">
        <v>25</v>
      </c>
      <c r="N15330" s="3" t="s">
        <v>13902</v>
      </c>
      <c r="O15330" s="3" t="s">
        <v>36</v>
      </c>
      <c r="P15330" s="4">
        <v>28496.0</v>
      </c>
      <c r="Q15330" s="3" t="s">
        <v>43</v>
      </c>
      <c r="S15330" s="3" t="s">
        <v>34</v>
      </c>
    </row>
    <row r="15331">
      <c r="A15331" s="2">
        <v>42318.714907407404</v>
      </c>
      <c r="B15331" s="3">
        <v>28.0</v>
      </c>
      <c r="C15331" s="3" t="s">
        <v>13871</v>
      </c>
      <c r="D15331" s="3">
        <v>50.0</v>
      </c>
      <c r="E15331" s="3" t="s">
        <v>13899</v>
      </c>
      <c r="F15331" s="3">
        <v>1.0</v>
      </c>
      <c r="G15331" s="3">
        <v>5.0</v>
      </c>
      <c r="H15331" s="3" t="s">
        <v>672</v>
      </c>
      <c r="I15331" s="3" t="s">
        <v>673</v>
      </c>
      <c r="J15331" s="3" t="s">
        <v>674</v>
      </c>
      <c r="K15331" s="3" t="s">
        <v>24</v>
      </c>
      <c r="L15331" s="3">
        <v>4.0</v>
      </c>
      <c r="M15331" s="3" t="s">
        <v>30</v>
      </c>
      <c r="N15331" s="3" t="s">
        <v>13903</v>
      </c>
      <c r="O15331" s="3" t="s">
        <v>10870</v>
      </c>
      <c r="P15331" s="4">
        <v>20331.0</v>
      </c>
      <c r="Q15331" s="3" t="s">
        <v>72</v>
      </c>
      <c r="S15331" s="3" t="s">
        <v>34</v>
      </c>
    </row>
    <row r="15332">
      <c r="A15332" s="2">
        <v>42318.714907407404</v>
      </c>
      <c r="B15332" s="3">
        <v>28.0</v>
      </c>
      <c r="C15332" s="3" t="s">
        <v>13871</v>
      </c>
      <c r="D15332" s="3">
        <v>50.0</v>
      </c>
      <c r="E15332" s="3" t="s">
        <v>13899</v>
      </c>
      <c r="F15332" s="3">
        <v>1.0</v>
      </c>
      <c r="G15332" s="3">
        <v>5.0</v>
      </c>
      <c r="H15332" s="3" t="s">
        <v>672</v>
      </c>
      <c r="I15332" s="3" t="s">
        <v>673</v>
      </c>
      <c r="J15332" s="3" t="s">
        <v>674</v>
      </c>
      <c r="K15332" s="3" t="s">
        <v>24</v>
      </c>
      <c r="L15332" s="3">
        <v>5.0</v>
      </c>
      <c r="M15332" s="3" t="s">
        <v>25</v>
      </c>
      <c r="N15332" s="3" t="s">
        <v>13904</v>
      </c>
      <c r="O15332" s="3" t="s">
        <v>13905</v>
      </c>
      <c r="P15332" s="4">
        <v>24680.0</v>
      </c>
      <c r="Q15332" s="3" t="s">
        <v>169</v>
      </c>
      <c r="S15332" s="3" t="s">
        <v>34</v>
      </c>
    </row>
    <row r="15333">
      <c r="A15333" s="2">
        <v>42318.714907407404</v>
      </c>
      <c r="B15333" s="3">
        <v>28.0</v>
      </c>
      <c r="C15333" s="3" t="s">
        <v>13871</v>
      </c>
      <c r="D15333" s="3">
        <v>50.0</v>
      </c>
      <c r="E15333" s="3" t="s">
        <v>13899</v>
      </c>
      <c r="F15333" s="3">
        <v>1.0</v>
      </c>
      <c r="G15333" s="3">
        <v>5.0</v>
      </c>
      <c r="H15333" s="3" t="s">
        <v>672</v>
      </c>
      <c r="I15333" s="3" t="s">
        <v>673</v>
      </c>
      <c r="J15333" s="3" t="s">
        <v>674</v>
      </c>
      <c r="K15333" s="3" t="s">
        <v>24</v>
      </c>
      <c r="L15333" s="3">
        <v>6.0</v>
      </c>
      <c r="M15333" s="3" t="s">
        <v>30</v>
      </c>
      <c r="N15333" s="3" t="s">
        <v>13906</v>
      </c>
      <c r="O15333" s="3" t="s">
        <v>448</v>
      </c>
      <c r="P15333" s="4">
        <v>27986.0</v>
      </c>
      <c r="Q15333" s="3" t="s">
        <v>43</v>
      </c>
      <c r="S15333" s="3" t="s">
        <v>34</v>
      </c>
    </row>
    <row r="15334">
      <c r="A15334" s="2">
        <v>42318.714907407404</v>
      </c>
      <c r="B15334" s="3">
        <v>28.0</v>
      </c>
      <c r="C15334" s="3" t="s">
        <v>13871</v>
      </c>
      <c r="D15334" s="3">
        <v>50.0</v>
      </c>
      <c r="E15334" s="3" t="s">
        <v>13899</v>
      </c>
      <c r="F15334" s="3">
        <v>1.0</v>
      </c>
      <c r="G15334" s="3">
        <v>5.0</v>
      </c>
      <c r="H15334" s="3" t="s">
        <v>672</v>
      </c>
      <c r="I15334" s="3" t="s">
        <v>673</v>
      </c>
      <c r="J15334" s="3" t="s">
        <v>674</v>
      </c>
      <c r="K15334" s="3" t="s">
        <v>24</v>
      </c>
      <c r="L15334" s="3">
        <v>7.0</v>
      </c>
      <c r="M15334" s="3" t="s">
        <v>25</v>
      </c>
      <c r="N15334" s="3" t="s">
        <v>13907</v>
      </c>
      <c r="O15334" s="3" t="s">
        <v>3993</v>
      </c>
      <c r="P15334" s="4">
        <v>24914.0</v>
      </c>
      <c r="Q15334" s="3" t="s">
        <v>110</v>
      </c>
      <c r="S15334" s="3" t="s">
        <v>34</v>
      </c>
    </row>
    <row r="15335">
      <c r="A15335" s="2">
        <v>42318.714907407404</v>
      </c>
      <c r="B15335" s="3">
        <v>28.0</v>
      </c>
      <c r="C15335" s="3" t="s">
        <v>13871</v>
      </c>
      <c r="D15335" s="3">
        <v>50.0</v>
      </c>
      <c r="E15335" s="3" t="s">
        <v>13899</v>
      </c>
      <c r="F15335" s="3">
        <v>1.0</v>
      </c>
      <c r="G15335" s="3">
        <v>5.0</v>
      </c>
      <c r="H15335" s="3" t="s">
        <v>672</v>
      </c>
      <c r="I15335" s="3" t="s">
        <v>673</v>
      </c>
      <c r="J15335" s="3" t="s">
        <v>674</v>
      </c>
      <c r="K15335" s="3" t="s">
        <v>24</v>
      </c>
      <c r="L15335" s="3">
        <v>8.0</v>
      </c>
      <c r="M15335" s="3" t="s">
        <v>30</v>
      </c>
      <c r="N15335" s="3" t="s">
        <v>13908</v>
      </c>
      <c r="O15335" s="3" t="s">
        <v>1821</v>
      </c>
      <c r="P15335" s="4">
        <v>28778.0</v>
      </c>
      <c r="Q15335" s="3" t="s">
        <v>43</v>
      </c>
      <c r="S15335" s="3" t="s">
        <v>34</v>
      </c>
    </row>
    <row r="15336">
      <c r="A15336" s="2">
        <v>42318.714907407404</v>
      </c>
      <c r="B15336" s="3">
        <v>28.0</v>
      </c>
      <c r="C15336" s="3" t="s">
        <v>13871</v>
      </c>
      <c r="D15336" s="3">
        <v>50.0</v>
      </c>
      <c r="E15336" s="3" t="s">
        <v>13899</v>
      </c>
      <c r="F15336" s="3">
        <v>1.0</v>
      </c>
      <c r="G15336" s="3">
        <v>5.0</v>
      </c>
      <c r="H15336" s="3" t="s">
        <v>672</v>
      </c>
      <c r="I15336" s="3" t="s">
        <v>673</v>
      </c>
      <c r="J15336" s="3" t="s">
        <v>674</v>
      </c>
      <c r="K15336" s="3" t="s">
        <v>24</v>
      </c>
      <c r="L15336" s="3">
        <v>9.0</v>
      </c>
      <c r="M15336" s="3" t="s">
        <v>25</v>
      </c>
      <c r="N15336" s="3" t="s">
        <v>13909</v>
      </c>
      <c r="O15336" s="3" t="s">
        <v>1111</v>
      </c>
      <c r="P15336" s="4">
        <v>34003.0</v>
      </c>
      <c r="Q15336" s="3" t="s">
        <v>228</v>
      </c>
      <c r="S15336" s="3" t="s">
        <v>34</v>
      </c>
    </row>
    <row r="15337">
      <c r="A15337" s="2">
        <v>42318.714907407404</v>
      </c>
      <c r="B15337" s="3">
        <v>28.0</v>
      </c>
      <c r="C15337" s="3" t="s">
        <v>13871</v>
      </c>
      <c r="D15337" s="3">
        <v>50.0</v>
      </c>
      <c r="E15337" s="3" t="s">
        <v>13899</v>
      </c>
      <c r="F15337" s="3">
        <v>1.0</v>
      </c>
      <c r="G15337" s="3">
        <v>5.0</v>
      </c>
      <c r="H15337" s="3" t="s">
        <v>672</v>
      </c>
      <c r="I15337" s="3" t="s">
        <v>673</v>
      </c>
      <c r="J15337" s="3" t="s">
        <v>674</v>
      </c>
      <c r="K15337" s="3" t="s">
        <v>24</v>
      </c>
      <c r="L15337" s="3">
        <v>10.0</v>
      </c>
      <c r="M15337" s="3" t="s">
        <v>30</v>
      </c>
      <c r="N15337" s="3" t="s">
        <v>13910</v>
      </c>
      <c r="O15337" s="3" t="s">
        <v>89</v>
      </c>
      <c r="P15337" s="4">
        <v>28590.0</v>
      </c>
      <c r="Q15337" s="3" t="s">
        <v>40</v>
      </c>
      <c r="S15337" s="3" t="s">
        <v>34</v>
      </c>
    </row>
    <row r="15338">
      <c r="A15338" s="2">
        <v>42318.714907407404</v>
      </c>
      <c r="B15338" s="3">
        <v>28.0</v>
      </c>
      <c r="C15338" s="3" t="s">
        <v>13871</v>
      </c>
      <c r="D15338" s="3">
        <v>50.0</v>
      </c>
      <c r="E15338" s="3" t="s">
        <v>13899</v>
      </c>
      <c r="F15338" s="3">
        <v>1.0</v>
      </c>
      <c r="G15338" s="3">
        <v>5.0</v>
      </c>
      <c r="H15338" s="3" t="s">
        <v>672</v>
      </c>
      <c r="I15338" s="3" t="s">
        <v>673</v>
      </c>
      <c r="J15338" s="3" t="s">
        <v>674</v>
      </c>
      <c r="K15338" s="3" t="s">
        <v>24</v>
      </c>
      <c r="L15338" s="3">
        <v>11.0</v>
      </c>
      <c r="M15338" s="3" t="s">
        <v>25</v>
      </c>
      <c r="N15338" s="3" t="s">
        <v>13911</v>
      </c>
      <c r="O15338" s="3" t="s">
        <v>102</v>
      </c>
      <c r="P15338" s="4">
        <v>20667.0</v>
      </c>
      <c r="Q15338" s="3" t="s">
        <v>145</v>
      </c>
      <c r="S15338" s="3" t="s">
        <v>34</v>
      </c>
    </row>
    <row r="15339">
      <c r="A15339" s="2">
        <v>42318.714907407404</v>
      </c>
      <c r="B15339" s="3">
        <v>28.0</v>
      </c>
      <c r="C15339" s="3" t="s">
        <v>13871</v>
      </c>
      <c r="D15339" s="3">
        <v>50.0</v>
      </c>
      <c r="E15339" s="3" t="s">
        <v>13899</v>
      </c>
      <c r="F15339" s="3">
        <v>1.0</v>
      </c>
      <c r="G15339" s="3">
        <v>5.0</v>
      </c>
      <c r="H15339" s="3" t="s">
        <v>672</v>
      </c>
      <c r="I15339" s="3" t="s">
        <v>673</v>
      </c>
      <c r="J15339" s="3" t="s">
        <v>674</v>
      </c>
      <c r="K15339" s="3" t="s">
        <v>24</v>
      </c>
      <c r="L15339" s="3">
        <v>12.0</v>
      </c>
      <c r="M15339" s="3" t="s">
        <v>30</v>
      </c>
      <c r="N15339" s="3" t="s">
        <v>13912</v>
      </c>
      <c r="O15339" s="3" t="s">
        <v>158</v>
      </c>
      <c r="P15339" s="4">
        <v>20707.0</v>
      </c>
      <c r="Q15339" s="3" t="s">
        <v>132</v>
      </c>
      <c r="S15339" s="3" t="s">
        <v>34</v>
      </c>
    </row>
    <row r="15340">
      <c r="A15340" s="2">
        <v>42318.714907407404</v>
      </c>
      <c r="B15340" s="3">
        <v>28.0</v>
      </c>
      <c r="C15340" s="3" t="s">
        <v>13871</v>
      </c>
      <c r="D15340" s="3">
        <v>50.0</v>
      </c>
      <c r="E15340" s="3" t="s">
        <v>13899</v>
      </c>
      <c r="F15340" s="3">
        <v>1.0</v>
      </c>
      <c r="G15340" s="3">
        <v>5.0</v>
      </c>
      <c r="H15340" s="3" t="s">
        <v>672</v>
      </c>
      <c r="I15340" s="3" t="s">
        <v>673</v>
      </c>
      <c r="J15340" s="3" t="s">
        <v>674</v>
      </c>
      <c r="K15340" s="3" t="s">
        <v>24</v>
      </c>
      <c r="L15340" s="3">
        <v>13.0</v>
      </c>
      <c r="M15340" s="3" t="s">
        <v>25</v>
      </c>
      <c r="N15340" s="3" t="s">
        <v>13913</v>
      </c>
      <c r="O15340" s="3" t="s">
        <v>1988</v>
      </c>
      <c r="P15340" s="4">
        <v>25445.0</v>
      </c>
      <c r="Q15340" s="3" t="s">
        <v>169</v>
      </c>
      <c r="S15340" s="3" t="s">
        <v>34</v>
      </c>
    </row>
    <row r="15341">
      <c r="A15341" s="2">
        <v>42318.714907407404</v>
      </c>
      <c r="B15341" s="3">
        <v>28.0</v>
      </c>
      <c r="C15341" s="3" t="s">
        <v>13871</v>
      </c>
      <c r="D15341" s="3">
        <v>50.0</v>
      </c>
      <c r="E15341" s="3" t="s">
        <v>13899</v>
      </c>
      <c r="F15341" s="3">
        <v>1.0</v>
      </c>
      <c r="G15341" s="3">
        <v>5.0</v>
      </c>
      <c r="H15341" s="3" t="s">
        <v>672</v>
      </c>
      <c r="I15341" s="3" t="s">
        <v>673</v>
      </c>
      <c r="J15341" s="3" t="s">
        <v>674</v>
      </c>
      <c r="K15341" s="3" t="s">
        <v>24</v>
      </c>
      <c r="L15341" s="3">
        <v>14.0</v>
      </c>
      <c r="M15341" s="3" t="s">
        <v>30</v>
      </c>
      <c r="N15341" s="3" t="s">
        <v>9137</v>
      </c>
      <c r="O15341" s="3" t="s">
        <v>2285</v>
      </c>
      <c r="P15341" s="4">
        <v>17996.0</v>
      </c>
      <c r="Q15341" s="3" t="s">
        <v>113</v>
      </c>
      <c r="S15341" s="3" t="s">
        <v>34</v>
      </c>
    </row>
    <row r="15342">
      <c r="A15342" s="2">
        <v>42318.714907407404</v>
      </c>
      <c r="B15342" s="3">
        <v>28.0</v>
      </c>
      <c r="C15342" s="3" t="s">
        <v>13871</v>
      </c>
      <c r="D15342" s="3">
        <v>50.0</v>
      </c>
      <c r="E15342" s="3" t="s">
        <v>13899</v>
      </c>
      <c r="F15342" s="3">
        <v>1.0</v>
      </c>
      <c r="G15342" s="3">
        <v>5.0</v>
      </c>
      <c r="H15342" s="3" t="s">
        <v>672</v>
      </c>
      <c r="I15342" s="3" t="s">
        <v>673</v>
      </c>
      <c r="J15342" s="3" t="s">
        <v>674</v>
      </c>
      <c r="K15342" s="3" t="s">
        <v>24</v>
      </c>
      <c r="L15342" s="3">
        <v>15.0</v>
      </c>
      <c r="M15342" s="3" t="s">
        <v>25</v>
      </c>
      <c r="N15342" s="3" t="s">
        <v>1119</v>
      </c>
      <c r="O15342" s="3" t="s">
        <v>109</v>
      </c>
      <c r="P15342" s="4">
        <v>17628.0</v>
      </c>
      <c r="Q15342" s="3" t="s">
        <v>113</v>
      </c>
      <c r="S15342" s="3" t="s">
        <v>34</v>
      </c>
    </row>
    <row r="15343">
      <c r="A15343" s="2">
        <v>42318.714907407404</v>
      </c>
      <c r="B15343" s="3">
        <v>28.0</v>
      </c>
      <c r="C15343" s="3" t="s">
        <v>13871</v>
      </c>
      <c r="D15343" s="3">
        <v>50.0</v>
      </c>
      <c r="E15343" s="3" t="s">
        <v>13899</v>
      </c>
      <c r="F15343" s="3">
        <v>1.0</v>
      </c>
      <c r="G15343" s="3">
        <v>5.0</v>
      </c>
      <c r="H15343" s="3" t="s">
        <v>672</v>
      </c>
      <c r="I15343" s="3" t="s">
        <v>673</v>
      </c>
      <c r="J15343" s="3" t="s">
        <v>674</v>
      </c>
      <c r="K15343" s="3" t="s">
        <v>24</v>
      </c>
      <c r="L15343" s="3">
        <v>16.0</v>
      </c>
      <c r="M15343" s="3" t="s">
        <v>30</v>
      </c>
      <c r="N15343" s="3" t="s">
        <v>13914</v>
      </c>
      <c r="O15343" s="3" t="s">
        <v>321</v>
      </c>
      <c r="P15343" s="4">
        <v>17877.0</v>
      </c>
      <c r="Q15343" s="3" t="s">
        <v>113</v>
      </c>
      <c r="S15343" s="3" t="s">
        <v>34</v>
      </c>
    </row>
    <row r="15344">
      <c r="A15344" s="2">
        <v>42318.714907407404</v>
      </c>
      <c r="B15344" s="3">
        <v>28.0</v>
      </c>
      <c r="C15344" s="3" t="s">
        <v>13871</v>
      </c>
      <c r="D15344" s="3">
        <v>50.0</v>
      </c>
      <c r="E15344" s="3" t="s">
        <v>13899</v>
      </c>
      <c r="F15344" s="3">
        <v>1.0</v>
      </c>
      <c r="G15344" s="3">
        <v>5.0</v>
      </c>
      <c r="H15344" s="3" t="s">
        <v>672</v>
      </c>
      <c r="I15344" s="3" t="s">
        <v>673</v>
      </c>
      <c r="J15344" s="3" t="s">
        <v>674</v>
      </c>
      <c r="K15344" s="3" t="s">
        <v>24</v>
      </c>
      <c r="L15344" s="3">
        <v>17.0</v>
      </c>
      <c r="M15344" s="3" t="s">
        <v>25</v>
      </c>
      <c r="N15344" s="3" t="s">
        <v>13915</v>
      </c>
      <c r="O15344" s="3" t="s">
        <v>168</v>
      </c>
      <c r="P15344" s="4">
        <v>20016.0</v>
      </c>
      <c r="Q15344" s="3" t="s">
        <v>145</v>
      </c>
      <c r="S15344" s="3" t="s">
        <v>34</v>
      </c>
    </row>
    <row r="15345">
      <c r="A15345" s="2">
        <v>42318.714907407404</v>
      </c>
      <c r="B15345" s="3">
        <v>28.0</v>
      </c>
      <c r="C15345" s="3" t="s">
        <v>13871</v>
      </c>
      <c r="D15345" s="3">
        <v>61.0</v>
      </c>
      <c r="E15345" s="3" t="s">
        <v>13916</v>
      </c>
      <c r="F15345" s="3">
        <v>1.0</v>
      </c>
      <c r="G15345" s="3">
        <v>5.0</v>
      </c>
      <c r="H15345" s="3" t="s">
        <v>672</v>
      </c>
      <c r="I15345" s="3" t="s">
        <v>673</v>
      </c>
      <c r="J15345" s="3" t="s">
        <v>674</v>
      </c>
      <c r="K15345" s="3" t="s">
        <v>24</v>
      </c>
      <c r="L15345" s="3">
        <v>1.0</v>
      </c>
      <c r="M15345" s="3" t="s">
        <v>30</v>
      </c>
      <c r="N15345" s="3" t="s">
        <v>13917</v>
      </c>
      <c r="O15345" s="3" t="s">
        <v>336</v>
      </c>
      <c r="P15345" s="4">
        <v>15377.0</v>
      </c>
      <c r="Q15345" s="3" t="s">
        <v>96</v>
      </c>
      <c r="S15345" s="3" t="s">
        <v>34</v>
      </c>
    </row>
    <row r="15346">
      <c r="A15346" s="2">
        <v>42318.714907407404</v>
      </c>
      <c r="B15346" s="3">
        <v>28.0</v>
      </c>
      <c r="C15346" s="3" t="s">
        <v>13871</v>
      </c>
      <c r="D15346" s="3">
        <v>61.0</v>
      </c>
      <c r="E15346" s="3" t="s">
        <v>13916</v>
      </c>
      <c r="F15346" s="3">
        <v>1.0</v>
      </c>
      <c r="G15346" s="3">
        <v>5.0</v>
      </c>
      <c r="H15346" s="3" t="s">
        <v>672</v>
      </c>
      <c r="I15346" s="3" t="s">
        <v>673</v>
      </c>
      <c r="J15346" s="3" t="s">
        <v>674</v>
      </c>
      <c r="K15346" s="3" t="s">
        <v>24</v>
      </c>
      <c r="L15346" s="3">
        <v>2.0</v>
      </c>
      <c r="M15346" s="3" t="s">
        <v>25</v>
      </c>
      <c r="N15346" s="3" t="s">
        <v>13918</v>
      </c>
      <c r="O15346" s="3" t="s">
        <v>243</v>
      </c>
      <c r="P15346" s="4">
        <v>17643.0</v>
      </c>
      <c r="Q15346" s="3" t="s">
        <v>86</v>
      </c>
      <c r="S15346" s="3" t="s">
        <v>34</v>
      </c>
    </row>
    <row r="15347">
      <c r="A15347" s="2">
        <v>42318.714907407404</v>
      </c>
      <c r="B15347" s="3">
        <v>28.0</v>
      </c>
      <c r="C15347" s="3" t="s">
        <v>13871</v>
      </c>
      <c r="D15347" s="3">
        <v>61.0</v>
      </c>
      <c r="E15347" s="3" t="s">
        <v>13916</v>
      </c>
      <c r="F15347" s="3">
        <v>1.0</v>
      </c>
      <c r="G15347" s="3">
        <v>5.0</v>
      </c>
      <c r="H15347" s="3" t="s">
        <v>672</v>
      </c>
      <c r="I15347" s="3" t="s">
        <v>673</v>
      </c>
      <c r="J15347" s="3" t="s">
        <v>674</v>
      </c>
      <c r="K15347" s="3" t="s">
        <v>24</v>
      </c>
      <c r="L15347" s="3">
        <v>3.0</v>
      </c>
      <c r="M15347" s="3" t="s">
        <v>30</v>
      </c>
      <c r="N15347" s="3" t="s">
        <v>13919</v>
      </c>
      <c r="O15347" s="3" t="s">
        <v>98</v>
      </c>
      <c r="P15347" s="4">
        <v>23237.0</v>
      </c>
      <c r="Q15347" s="3" t="s">
        <v>132</v>
      </c>
      <c r="S15347" s="3" t="s">
        <v>34</v>
      </c>
    </row>
    <row r="15348">
      <c r="A15348" s="2">
        <v>42318.714907407404</v>
      </c>
      <c r="B15348" s="3">
        <v>28.0</v>
      </c>
      <c r="C15348" s="3" t="s">
        <v>13871</v>
      </c>
      <c r="D15348" s="3">
        <v>61.0</v>
      </c>
      <c r="E15348" s="3" t="s">
        <v>13916</v>
      </c>
      <c r="F15348" s="3">
        <v>1.0</v>
      </c>
      <c r="G15348" s="3">
        <v>5.0</v>
      </c>
      <c r="H15348" s="3" t="s">
        <v>672</v>
      </c>
      <c r="I15348" s="3" t="s">
        <v>673</v>
      </c>
      <c r="J15348" s="3" t="s">
        <v>674</v>
      </c>
      <c r="K15348" s="3" t="s">
        <v>24</v>
      </c>
      <c r="L15348" s="3">
        <v>4.0</v>
      </c>
      <c r="M15348" s="3" t="s">
        <v>25</v>
      </c>
      <c r="N15348" s="3" t="s">
        <v>10583</v>
      </c>
      <c r="O15348" s="3" t="s">
        <v>95</v>
      </c>
      <c r="P15348" s="4">
        <v>16458.0</v>
      </c>
      <c r="Q15348" s="3" t="s">
        <v>113</v>
      </c>
      <c r="S15348" s="3" t="s">
        <v>34</v>
      </c>
    </row>
    <row r="15349">
      <c r="A15349" s="2">
        <v>42318.714907407404</v>
      </c>
      <c r="B15349" s="3">
        <v>28.0</v>
      </c>
      <c r="C15349" s="3" t="s">
        <v>13871</v>
      </c>
      <c r="D15349" s="3">
        <v>61.0</v>
      </c>
      <c r="E15349" s="3" t="s">
        <v>13916</v>
      </c>
      <c r="F15349" s="3">
        <v>1.0</v>
      </c>
      <c r="G15349" s="3">
        <v>5.0</v>
      </c>
      <c r="H15349" s="3" t="s">
        <v>672</v>
      </c>
      <c r="I15349" s="3" t="s">
        <v>673</v>
      </c>
      <c r="J15349" s="3" t="s">
        <v>674</v>
      </c>
      <c r="K15349" s="3" t="s">
        <v>24</v>
      </c>
      <c r="L15349" s="3">
        <v>5.0</v>
      </c>
      <c r="M15349" s="3" t="s">
        <v>30</v>
      </c>
      <c r="N15349" s="3" t="s">
        <v>10529</v>
      </c>
      <c r="O15349" s="3" t="s">
        <v>6989</v>
      </c>
      <c r="P15349" s="4">
        <v>16079.0</v>
      </c>
      <c r="Q15349" s="3" t="s">
        <v>86</v>
      </c>
      <c r="S15349" s="3" t="s">
        <v>34</v>
      </c>
    </row>
    <row r="15350">
      <c r="A15350" s="2">
        <v>42318.714907407404</v>
      </c>
      <c r="B15350" s="3">
        <v>28.0</v>
      </c>
      <c r="C15350" s="3" t="s">
        <v>13871</v>
      </c>
      <c r="D15350" s="3">
        <v>61.0</v>
      </c>
      <c r="E15350" s="3" t="s">
        <v>13916</v>
      </c>
      <c r="F15350" s="3">
        <v>1.0</v>
      </c>
      <c r="G15350" s="3">
        <v>5.0</v>
      </c>
      <c r="H15350" s="3" t="s">
        <v>672</v>
      </c>
      <c r="I15350" s="3" t="s">
        <v>673</v>
      </c>
      <c r="J15350" s="3" t="s">
        <v>674</v>
      </c>
      <c r="K15350" s="3" t="s">
        <v>24</v>
      </c>
      <c r="L15350" s="3">
        <v>6.0</v>
      </c>
      <c r="M15350" s="3" t="s">
        <v>25</v>
      </c>
      <c r="N15350" s="3" t="s">
        <v>2045</v>
      </c>
      <c r="O15350" s="3" t="s">
        <v>492</v>
      </c>
      <c r="P15350" s="4">
        <v>24757.0</v>
      </c>
      <c r="Q15350" s="3" t="s">
        <v>110</v>
      </c>
      <c r="S15350" s="3" t="s">
        <v>34</v>
      </c>
    </row>
    <row r="15351">
      <c r="A15351" s="2">
        <v>42318.714907407404</v>
      </c>
      <c r="B15351" s="3">
        <v>28.0</v>
      </c>
      <c r="C15351" s="3" t="s">
        <v>13871</v>
      </c>
      <c r="D15351" s="3">
        <v>61.0</v>
      </c>
      <c r="E15351" s="3" t="s">
        <v>13916</v>
      </c>
      <c r="F15351" s="3">
        <v>1.0</v>
      </c>
      <c r="G15351" s="3">
        <v>5.0</v>
      </c>
      <c r="H15351" s="3" t="s">
        <v>672</v>
      </c>
      <c r="I15351" s="3" t="s">
        <v>673</v>
      </c>
      <c r="J15351" s="3" t="s">
        <v>674</v>
      </c>
      <c r="K15351" s="3" t="s">
        <v>24</v>
      </c>
      <c r="L15351" s="3">
        <v>7.0</v>
      </c>
      <c r="M15351" s="3" t="s">
        <v>30</v>
      </c>
      <c r="N15351" s="3" t="s">
        <v>13920</v>
      </c>
      <c r="O15351" s="3" t="s">
        <v>329</v>
      </c>
      <c r="P15351" s="4">
        <v>25641.0</v>
      </c>
      <c r="Q15351" s="3" t="s">
        <v>132</v>
      </c>
      <c r="S15351" s="3" t="s">
        <v>34</v>
      </c>
    </row>
    <row r="15352">
      <c r="A15352" s="2">
        <v>42318.714907407404</v>
      </c>
      <c r="B15352" s="3">
        <v>28.0</v>
      </c>
      <c r="C15352" s="3" t="s">
        <v>13871</v>
      </c>
      <c r="D15352" s="3">
        <v>61.0</v>
      </c>
      <c r="E15352" s="3" t="s">
        <v>13916</v>
      </c>
      <c r="F15352" s="3">
        <v>1.0</v>
      </c>
      <c r="G15352" s="3">
        <v>5.0</v>
      </c>
      <c r="H15352" s="3" t="s">
        <v>672</v>
      </c>
      <c r="I15352" s="3" t="s">
        <v>673</v>
      </c>
      <c r="J15352" s="3" t="s">
        <v>674</v>
      </c>
      <c r="K15352" s="3" t="s">
        <v>24</v>
      </c>
      <c r="L15352" s="3">
        <v>8.0</v>
      </c>
      <c r="M15352" s="3" t="s">
        <v>25</v>
      </c>
      <c r="N15352" s="3" t="s">
        <v>13921</v>
      </c>
      <c r="O15352" s="3" t="s">
        <v>13922</v>
      </c>
      <c r="P15352" s="4">
        <v>33492.0</v>
      </c>
      <c r="Q15352" s="3" t="s">
        <v>191</v>
      </c>
      <c r="S15352" s="3" t="s">
        <v>34</v>
      </c>
    </row>
    <row r="15353">
      <c r="A15353" s="2">
        <v>42318.714907407404</v>
      </c>
      <c r="B15353" s="3">
        <v>28.0</v>
      </c>
      <c r="C15353" s="3" t="s">
        <v>13871</v>
      </c>
      <c r="D15353" s="3">
        <v>61.0</v>
      </c>
      <c r="E15353" s="3" t="s">
        <v>13916</v>
      </c>
      <c r="F15353" s="3">
        <v>1.0</v>
      </c>
      <c r="G15353" s="3">
        <v>5.0</v>
      </c>
      <c r="H15353" s="3" t="s">
        <v>672</v>
      </c>
      <c r="I15353" s="3" t="s">
        <v>673</v>
      </c>
      <c r="J15353" s="3" t="s">
        <v>674</v>
      </c>
      <c r="K15353" s="3" t="s">
        <v>24</v>
      </c>
      <c r="L15353" s="3">
        <v>9.0</v>
      </c>
      <c r="M15353" s="3" t="s">
        <v>30</v>
      </c>
      <c r="N15353" s="3" t="s">
        <v>13923</v>
      </c>
      <c r="O15353" s="3" t="s">
        <v>5226</v>
      </c>
      <c r="P15353" s="4">
        <v>30052.0</v>
      </c>
      <c r="Q15353" s="3" t="s">
        <v>75</v>
      </c>
      <c r="S15353" s="3" t="s">
        <v>34</v>
      </c>
    </row>
    <row r="15354">
      <c r="A15354" s="2">
        <v>42318.714907407404</v>
      </c>
      <c r="B15354" s="3">
        <v>28.0</v>
      </c>
      <c r="C15354" s="3" t="s">
        <v>13871</v>
      </c>
      <c r="D15354" s="3">
        <v>61.0</v>
      </c>
      <c r="E15354" s="3" t="s">
        <v>13916</v>
      </c>
      <c r="F15354" s="3">
        <v>1.0</v>
      </c>
      <c r="G15354" s="3">
        <v>5.0</v>
      </c>
      <c r="H15354" s="3" t="s">
        <v>672</v>
      </c>
      <c r="I15354" s="3" t="s">
        <v>673</v>
      </c>
      <c r="J15354" s="3" t="s">
        <v>674</v>
      </c>
      <c r="K15354" s="3" t="s">
        <v>24</v>
      </c>
      <c r="L15354" s="3">
        <v>10.0</v>
      </c>
      <c r="M15354" s="3" t="s">
        <v>25</v>
      </c>
      <c r="N15354" s="3" t="s">
        <v>13924</v>
      </c>
      <c r="O15354" s="3" t="s">
        <v>243</v>
      </c>
      <c r="P15354" s="4">
        <v>16849.0</v>
      </c>
      <c r="Q15354" s="3" t="s">
        <v>113</v>
      </c>
      <c r="S15354" s="3" t="s">
        <v>34</v>
      </c>
    </row>
    <row r="15355">
      <c r="A15355" s="2">
        <v>42318.714907407404</v>
      </c>
      <c r="B15355" s="3">
        <v>28.0</v>
      </c>
      <c r="C15355" s="3" t="s">
        <v>13871</v>
      </c>
      <c r="D15355" s="3">
        <v>61.0</v>
      </c>
      <c r="E15355" s="3" t="s">
        <v>13916</v>
      </c>
      <c r="F15355" s="3">
        <v>1.0</v>
      </c>
      <c r="G15355" s="3">
        <v>5.0</v>
      </c>
      <c r="H15355" s="3" t="s">
        <v>672</v>
      </c>
      <c r="I15355" s="3" t="s">
        <v>673</v>
      </c>
      <c r="J15355" s="3" t="s">
        <v>674</v>
      </c>
      <c r="K15355" s="3" t="s">
        <v>24</v>
      </c>
      <c r="L15355" s="3">
        <v>11.0</v>
      </c>
      <c r="M15355" s="3" t="s">
        <v>30</v>
      </c>
      <c r="N15355" s="3" t="s">
        <v>1935</v>
      </c>
      <c r="O15355" s="3" t="s">
        <v>182</v>
      </c>
      <c r="P15355" s="4">
        <v>32952.0</v>
      </c>
      <c r="Q15355" s="3" t="s">
        <v>60</v>
      </c>
      <c r="S15355" s="3" t="s">
        <v>34</v>
      </c>
    </row>
    <row r="15356">
      <c r="A15356" s="2">
        <v>42318.714907407404</v>
      </c>
      <c r="B15356" s="3">
        <v>28.0</v>
      </c>
      <c r="C15356" s="3" t="s">
        <v>13871</v>
      </c>
      <c r="D15356" s="3">
        <v>76.0</v>
      </c>
      <c r="E15356" s="3" t="s">
        <v>13925</v>
      </c>
      <c r="F15356" s="3">
        <v>1.0</v>
      </c>
      <c r="G15356" s="3">
        <v>5.0</v>
      </c>
      <c r="H15356" s="3" t="s">
        <v>672</v>
      </c>
      <c r="I15356" s="3" t="s">
        <v>673</v>
      </c>
      <c r="J15356" s="3" t="s">
        <v>674</v>
      </c>
      <c r="K15356" s="3" t="s">
        <v>24</v>
      </c>
      <c r="L15356" s="3">
        <v>1.0</v>
      </c>
      <c r="M15356" s="3" t="s">
        <v>25</v>
      </c>
      <c r="N15356" s="3" t="s">
        <v>13926</v>
      </c>
      <c r="O15356" s="3" t="s">
        <v>69</v>
      </c>
      <c r="P15356" s="4">
        <v>20012.0</v>
      </c>
      <c r="Q15356" s="3" t="s">
        <v>110</v>
      </c>
      <c r="S15356" s="3" t="s">
        <v>34</v>
      </c>
    </row>
    <row r="15357">
      <c r="A15357" s="2">
        <v>42318.714907407404</v>
      </c>
      <c r="B15357" s="3">
        <v>28.0</v>
      </c>
      <c r="C15357" s="3" t="s">
        <v>13871</v>
      </c>
      <c r="D15357" s="3">
        <v>76.0</v>
      </c>
      <c r="E15357" s="3" t="s">
        <v>13925</v>
      </c>
      <c r="F15357" s="3">
        <v>1.0</v>
      </c>
      <c r="G15357" s="3">
        <v>5.0</v>
      </c>
      <c r="H15357" s="3" t="s">
        <v>672</v>
      </c>
      <c r="I15357" s="3" t="s">
        <v>673</v>
      </c>
      <c r="J15357" s="3" t="s">
        <v>674</v>
      </c>
      <c r="K15357" s="3" t="s">
        <v>24</v>
      </c>
      <c r="L15357" s="3">
        <v>2.0</v>
      </c>
      <c r="M15357" s="3" t="s">
        <v>30</v>
      </c>
      <c r="N15357" s="3" t="s">
        <v>13927</v>
      </c>
      <c r="O15357" s="3" t="s">
        <v>45</v>
      </c>
      <c r="P15357" s="4">
        <v>22614.0</v>
      </c>
      <c r="Q15357" s="3" t="s">
        <v>40</v>
      </c>
      <c r="S15357" s="3" t="s">
        <v>34</v>
      </c>
    </row>
    <row r="15358">
      <c r="A15358" s="2">
        <v>42318.714907407404</v>
      </c>
      <c r="B15358" s="3">
        <v>28.0</v>
      </c>
      <c r="C15358" s="3" t="s">
        <v>13871</v>
      </c>
      <c r="D15358" s="3">
        <v>76.0</v>
      </c>
      <c r="E15358" s="3" t="s">
        <v>13925</v>
      </c>
      <c r="F15358" s="3">
        <v>1.0</v>
      </c>
      <c r="G15358" s="3">
        <v>5.0</v>
      </c>
      <c r="H15358" s="3" t="s">
        <v>672</v>
      </c>
      <c r="I15358" s="3" t="s">
        <v>673</v>
      </c>
      <c r="J15358" s="3" t="s">
        <v>674</v>
      </c>
      <c r="K15358" s="3" t="s">
        <v>24</v>
      </c>
      <c r="L15358" s="3">
        <v>3.0</v>
      </c>
      <c r="M15358" s="3" t="s">
        <v>25</v>
      </c>
      <c r="N15358" s="3" t="s">
        <v>13928</v>
      </c>
      <c r="O15358" s="3" t="s">
        <v>377</v>
      </c>
      <c r="P15358" s="4">
        <v>20521.0</v>
      </c>
      <c r="Q15358" s="3" t="s">
        <v>110</v>
      </c>
      <c r="S15358" s="3" t="s">
        <v>34</v>
      </c>
    </row>
    <row r="15359">
      <c r="A15359" s="2">
        <v>42318.714907407404</v>
      </c>
      <c r="B15359" s="3">
        <v>28.0</v>
      </c>
      <c r="C15359" s="3" t="s">
        <v>13871</v>
      </c>
      <c r="D15359" s="3">
        <v>76.0</v>
      </c>
      <c r="E15359" s="3" t="s">
        <v>13925</v>
      </c>
      <c r="F15359" s="3">
        <v>1.0</v>
      </c>
      <c r="G15359" s="3">
        <v>5.0</v>
      </c>
      <c r="H15359" s="3" t="s">
        <v>672</v>
      </c>
      <c r="I15359" s="3" t="s">
        <v>673</v>
      </c>
      <c r="J15359" s="3" t="s">
        <v>674</v>
      </c>
      <c r="K15359" s="3" t="s">
        <v>24</v>
      </c>
      <c r="L15359" s="3">
        <v>4.0</v>
      </c>
      <c r="M15359" s="3" t="s">
        <v>30</v>
      </c>
      <c r="N15359" s="3" t="s">
        <v>13929</v>
      </c>
      <c r="O15359" s="3" t="s">
        <v>13930</v>
      </c>
      <c r="P15359" s="4">
        <v>23178.0</v>
      </c>
      <c r="Q15359" s="3" t="s">
        <v>43</v>
      </c>
      <c r="S15359" s="3" t="s">
        <v>34</v>
      </c>
    </row>
    <row r="15360">
      <c r="A15360" s="2">
        <v>42318.714907407404</v>
      </c>
      <c r="B15360" s="3">
        <v>28.0</v>
      </c>
      <c r="C15360" s="3" t="s">
        <v>13871</v>
      </c>
      <c r="D15360" s="3">
        <v>76.0</v>
      </c>
      <c r="E15360" s="3" t="s">
        <v>13925</v>
      </c>
      <c r="F15360" s="3">
        <v>1.0</v>
      </c>
      <c r="G15360" s="3">
        <v>5.0</v>
      </c>
      <c r="H15360" s="3" t="s">
        <v>672</v>
      </c>
      <c r="I15360" s="3" t="s">
        <v>673</v>
      </c>
      <c r="J15360" s="3" t="s">
        <v>674</v>
      </c>
      <c r="K15360" s="3" t="s">
        <v>24</v>
      </c>
      <c r="L15360" s="3">
        <v>5.0</v>
      </c>
      <c r="M15360" s="3" t="s">
        <v>25</v>
      </c>
      <c r="N15360" s="3" t="s">
        <v>6112</v>
      </c>
      <c r="O15360" s="3" t="s">
        <v>281</v>
      </c>
      <c r="P15360" s="4">
        <v>17401.0</v>
      </c>
      <c r="Q15360" s="3" t="s">
        <v>49</v>
      </c>
      <c r="S15360" s="3" t="s">
        <v>34</v>
      </c>
    </row>
    <row r="15361">
      <c r="A15361" s="2">
        <v>42318.714907407404</v>
      </c>
      <c r="B15361" s="3">
        <v>28.0</v>
      </c>
      <c r="C15361" s="3" t="s">
        <v>13871</v>
      </c>
      <c r="D15361" s="3">
        <v>76.0</v>
      </c>
      <c r="E15361" s="3" t="s">
        <v>13925</v>
      </c>
      <c r="F15361" s="3">
        <v>1.0</v>
      </c>
      <c r="G15361" s="3">
        <v>5.0</v>
      </c>
      <c r="H15361" s="3" t="s">
        <v>672</v>
      </c>
      <c r="I15361" s="3" t="s">
        <v>673</v>
      </c>
      <c r="J15361" s="3" t="s">
        <v>674</v>
      </c>
      <c r="K15361" s="3" t="s">
        <v>24</v>
      </c>
      <c r="L15361" s="3">
        <v>6.0</v>
      </c>
      <c r="M15361" s="3" t="s">
        <v>30</v>
      </c>
      <c r="N15361" s="3" t="s">
        <v>13931</v>
      </c>
      <c r="O15361" s="3" t="s">
        <v>171</v>
      </c>
      <c r="P15361" s="4">
        <v>15242.0</v>
      </c>
      <c r="Q15361" s="3" t="s">
        <v>96</v>
      </c>
      <c r="S15361" s="3" t="s">
        <v>34</v>
      </c>
    </row>
    <row r="15362">
      <c r="A15362" s="2">
        <v>42318.714907407404</v>
      </c>
      <c r="B15362" s="3">
        <v>28.0</v>
      </c>
      <c r="C15362" s="3" t="s">
        <v>13871</v>
      </c>
      <c r="D15362" s="3">
        <v>76.0</v>
      </c>
      <c r="E15362" s="3" t="s">
        <v>13925</v>
      </c>
      <c r="F15362" s="3">
        <v>1.0</v>
      </c>
      <c r="G15362" s="3">
        <v>5.0</v>
      </c>
      <c r="H15362" s="3" t="s">
        <v>672</v>
      </c>
      <c r="I15362" s="3" t="s">
        <v>673</v>
      </c>
      <c r="J15362" s="3" t="s">
        <v>674</v>
      </c>
      <c r="K15362" s="3" t="s">
        <v>24</v>
      </c>
      <c r="L15362" s="3">
        <v>7.0</v>
      </c>
      <c r="M15362" s="3" t="s">
        <v>25</v>
      </c>
      <c r="N15362" s="3" t="s">
        <v>38</v>
      </c>
      <c r="O15362" s="3" t="s">
        <v>13932</v>
      </c>
      <c r="P15362" s="4">
        <v>19022.0</v>
      </c>
      <c r="Q15362" s="3" t="s">
        <v>117</v>
      </c>
      <c r="S15362" s="3" t="s">
        <v>34</v>
      </c>
    </row>
    <row r="15363">
      <c r="A15363" s="2">
        <v>42318.714907407404</v>
      </c>
      <c r="B15363" s="3">
        <v>28.0</v>
      </c>
      <c r="C15363" s="3" t="s">
        <v>13871</v>
      </c>
      <c r="D15363" s="3">
        <v>76.0</v>
      </c>
      <c r="E15363" s="3" t="s">
        <v>13925</v>
      </c>
      <c r="F15363" s="3">
        <v>1.0</v>
      </c>
      <c r="G15363" s="3">
        <v>5.0</v>
      </c>
      <c r="H15363" s="3" t="s">
        <v>672</v>
      </c>
      <c r="I15363" s="3" t="s">
        <v>673</v>
      </c>
      <c r="J15363" s="3" t="s">
        <v>674</v>
      </c>
      <c r="K15363" s="3" t="s">
        <v>24</v>
      </c>
      <c r="L15363" s="3">
        <v>8.0</v>
      </c>
      <c r="M15363" s="3" t="s">
        <v>30</v>
      </c>
      <c r="N15363" s="3" t="s">
        <v>13933</v>
      </c>
      <c r="O15363" s="3" t="s">
        <v>2601</v>
      </c>
      <c r="P15363" s="4">
        <v>23074.0</v>
      </c>
      <c r="Q15363" s="3" t="s">
        <v>132</v>
      </c>
      <c r="S15363" s="3" t="s">
        <v>34</v>
      </c>
    </row>
    <row r="15364">
      <c r="A15364" s="2">
        <v>42318.714907407404</v>
      </c>
      <c r="B15364" s="3">
        <v>28.0</v>
      </c>
      <c r="C15364" s="3" t="s">
        <v>13871</v>
      </c>
      <c r="D15364" s="3">
        <v>76.0</v>
      </c>
      <c r="E15364" s="3" t="s">
        <v>13925</v>
      </c>
      <c r="F15364" s="3">
        <v>1.0</v>
      </c>
      <c r="G15364" s="3">
        <v>5.0</v>
      </c>
      <c r="H15364" s="3" t="s">
        <v>672</v>
      </c>
      <c r="I15364" s="3" t="s">
        <v>673</v>
      </c>
      <c r="J15364" s="3" t="s">
        <v>674</v>
      </c>
      <c r="K15364" s="3" t="s">
        <v>24</v>
      </c>
      <c r="L15364" s="3">
        <v>9.0</v>
      </c>
      <c r="M15364" s="3" t="s">
        <v>25</v>
      </c>
      <c r="N15364" s="3" t="s">
        <v>2928</v>
      </c>
      <c r="O15364" s="3" t="s">
        <v>42</v>
      </c>
      <c r="P15364" s="4">
        <v>25063.0</v>
      </c>
      <c r="Q15364" s="3" t="s">
        <v>33</v>
      </c>
      <c r="S15364" s="3" t="s">
        <v>34</v>
      </c>
    </row>
    <row r="15365">
      <c r="A15365" s="2">
        <v>42318.714907407404</v>
      </c>
      <c r="B15365" s="3">
        <v>28.0</v>
      </c>
      <c r="C15365" s="3" t="s">
        <v>13871</v>
      </c>
      <c r="D15365" s="3">
        <v>76.0</v>
      </c>
      <c r="E15365" s="3" t="s">
        <v>13925</v>
      </c>
      <c r="F15365" s="3">
        <v>1.0</v>
      </c>
      <c r="G15365" s="3">
        <v>5.0</v>
      </c>
      <c r="H15365" s="3" t="s">
        <v>672</v>
      </c>
      <c r="I15365" s="3" t="s">
        <v>673</v>
      </c>
      <c r="J15365" s="3" t="s">
        <v>674</v>
      </c>
      <c r="K15365" s="3" t="s">
        <v>24</v>
      </c>
      <c r="L15365" s="3">
        <v>10.0</v>
      </c>
      <c r="M15365" s="3" t="s">
        <v>30</v>
      </c>
      <c r="N15365" s="3" t="s">
        <v>13934</v>
      </c>
      <c r="O15365" s="3" t="s">
        <v>2299</v>
      </c>
      <c r="P15365" s="4">
        <v>33402.0</v>
      </c>
      <c r="Q15365" s="3" t="s">
        <v>1171</v>
      </c>
      <c r="S15365" s="3" t="s">
        <v>34</v>
      </c>
    </row>
    <row r="15366">
      <c r="A15366" s="2">
        <v>42318.714907407404</v>
      </c>
      <c r="B15366" s="3">
        <v>28.0</v>
      </c>
      <c r="C15366" s="3" t="s">
        <v>13871</v>
      </c>
      <c r="D15366" s="3">
        <v>76.0</v>
      </c>
      <c r="E15366" s="3" t="s">
        <v>13925</v>
      </c>
      <c r="F15366" s="3">
        <v>1.0</v>
      </c>
      <c r="G15366" s="3">
        <v>5.0</v>
      </c>
      <c r="H15366" s="3" t="s">
        <v>672</v>
      </c>
      <c r="I15366" s="3" t="s">
        <v>673</v>
      </c>
      <c r="J15366" s="3" t="s">
        <v>674</v>
      </c>
      <c r="K15366" s="3" t="s">
        <v>24</v>
      </c>
      <c r="L15366" s="3">
        <v>11.0</v>
      </c>
      <c r="M15366" s="3" t="s">
        <v>25</v>
      </c>
      <c r="N15366" s="3" t="s">
        <v>13935</v>
      </c>
      <c r="O15366" s="3" t="s">
        <v>3283</v>
      </c>
      <c r="P15366" s="4">
        <v>31976.0</v>
      </c>
      <c r="Q15366" s="3" t="s">
        <v>55</v>
      </c>
      <c r="S15366" s="3" t="s">
        <v>34</v>
      </c>
    </row>
    <row r="15367">
      <c r="A15367" s="2">
        <v>42318.714907407404</v>
      </c>
      <c r="B15367" s="3">
        <v>28.0</v>
      </c>
      <c r="C15367" s="3" t="s">
        <v>13871</v>
      </c>
      <c r="D15367" s="3">
        <v>76.0</v>
      </c>
      <c r="E15367" s="3" t="s">
        <v>13925</v>
      </c>
      <c r="F15367" s="3">
        <v>1.0</v>
      </c>
      <c r="G15367" s="3">
        <v>5.0</v>
      </c>
      <c r="H15367" s="3" t="s">
        <v>672</v>
      </c>
      <c r="I15367" s="3" t="s">
        <v>673</v>
      </c>
      <c r="J15367" s="3" t="s">
        <v>674</v>
      </c>
      <c r="K15367" s="3" t="s">
        <v>24</v>
      </c>
      <c r="L15367" s="3">
        <v>12.0</v>
      </c>
      <c r="M15367" s="3" t="s">
        <v>30</v>
      </c>
      <c r="N15367" s="3" t="s">
        <v>1339</v>
      </c>
      <c r="O15367" s="3" t="s">
        <v>93</v>
      </c>
      <c r="P15367" s="4">
        <v>18253.0</v>
      </c>
      <c r="Q15367" s="3" t="s">
        <v>113</v>
      </c>
      <c r="S15367" s="3" t="s">
        <v>34</v>
      </c>
    </row>
    <row r="15368">
      <c r="A15368" s="2">
        <v>42318.714907407404</v>
      </c>
      <c r="B15368" s="3">
        <v>28.0</v>
      </c>
      <c r="C15368" s="3" t="s">
        <v>13871</v>
      </c>
      <c r="D15368" s="3">
        <v>76.0</v>
      </c>
      <c r="E15368" s="3" t="s">
        <v>13925</v>
      </c>
      <c r="F15368" s="3">
        <v>1.0</v>
      </c>
      <c r="G15368" s="3">
        <v>5.0</v>
      </c>
      <c r="H15368" s="3" t="s">
        <v>672</v>
      </c>
      <c r="I15368" s="3" t="s">
        <v>673</v>
      </c>
      <c r="J15368" s="3" t="s">
        <v>674</v>
      </c>
      <c r="K15368" s="3" t="s">
        <v>24</v>
      </c>
      <c r="L15368" s="3">
        <v>13.0</v>
      </c>
      <c r="M15368" s="3" t="s">
        <v>25</v>
      </c>
      <c r="N15368" s="3" t="s">
        <v>13936</v>
      </c>
      <c r="O15368" s="3" t="s">
        <v>42</v>
      </c>
      <c r="P15368" s="4">
        <v>24228.0</v>
      </c>
      <c r="Q15368" s="3" t="s">
        <v>149</v>
      </c>
      <c r="S15368" s="3" t="s">
        <v>34</v>
      </c>
    </row>
    <row r="15369">
      <c r="A15369" s="2">
        <v>42318.714907407404</v>
      </c>
      <c r="B15369" s="3">
        <v>28.0</v>
      </c>
      <c r="C15369" s="3" t="s">
        <v>13871</v>
      </c>
      <c r="D15369" s="3">
        <v>76.0</v>
      </c>
      <c r="E15369" s="3" t="s">
        <v>13925</v>
      </c>
      <c r="F15369" s="3">
        <v>1.0</v>
      </c>
      <c r="G15369" s="3">
        <v>5.0</v>
      </c>
      <c r="H15369" s="3" t="s">
        <v>672</v>
      </c>
      <c r="I15369" s="3" t="s">
        <v>673</v>
      </c>
      <c r="J15369" s="3" t="s">
        <v>674</v>
      </c>
      <c r="K15369" s="3" t="s">
        <v>24</v>
      </c>
      <c r="L15369" s="3">
        <v>14.0</v>
      </c>
      <c r="M15369" s="3" t="s">
        <v>30</v>
      </c>
      <c r="N15369" s="3" t="s">
        <v>13937</v>
      </c>
      <c r="O15369" s="3" t="s">
        <v>998</v>
      </c>
      <c r="P15369" s="4">
        <v>26893.0</v>
      </c>
      <c r="Q15369" s="3" t="s">
        <v>132</v>
      </c>
      <c r="S15369" s="3" t="s">
        <v>34</v>
      </c>
    </row>
    <row r="15370">
      <c r="A15370" s="2">
        <v>42318.714907407404</v>
      </c>
      <c r="B15370" s="3">
        <v>28.0</v>
      </c>
      <c r="C15370" s="3" t="s">
        <v>13871</v>
      </c>
      <c r="D15370" s="3">
        <v>76.0</v>
      </c>
      <c r="E15370" s="3" t="s">
        <v>13925</v>
      </c>
      <c r="F15370" s="3">
        <v>1.0</v>
      </c>
      <c r="G15370" s="3">
        <v>5.0</v>
      </c>
      <c r="H15370" s="3" t="s">
        <v>672</v>
      </c>
      <c r="I15370" s="3" t="s">
        <v>673</v>
      </c>
      <c r="J15370" s="3" t="s">
        <v>674</v>
      </c>
      <c r="K15370" s="3" t="s">
        <v>24</v>
      </c>
      <c r="L15370" s="3">
        <v>15.0</v>
      </c>
      <c r="M15370" s="3" t="s">
        <v>25</v>
      </c>
      <c r="N15370" s="3" t="s">
        <v>13938</v>
      </c>
      <c r="O15370" s="3" t="s">
        <v>359</v>
      </c>
      <c r="P15370" s="4">
        <v>25342.0</v>
      </c>
      <c r="Q15370" s="3" t="s">
        <v>132</v>
      </c>
      <c r="S15370" s="3" t="s">
        <v>34</v>
      </c>
    </row>
    <row r="15371">
      <c r="A15371" s="2">
        <v>42318.714907407404</v>
      </c>
      <c r="B15371" s="3">
        <v>28.0</v>
      </c>
      <c r="C15371" s="3" t="s">
        <v>13871</v>
      </c>
      <c r="D15371" s="3">
        <v>76.0</v>
      </c>
      <c r="E15371" s="3" t="s">
        <v>13925</v>
      </c>
      <c r="F15371" s="3">
        <v>1.0</v>
      </c>
      <c r="G15371" s="3">
        <v>5.0</v>
      </c>
      <c r="H15371" s="3" t="s">
        <v>672</v>
      </c>
      <c r="I15371" s="3" t="s">
        <v>673</v>
      </c>
      <c r="J15371" s="3" t="s">
        <v>674</v>
      </c>
      <c r="K15371" s="3" t="s">
        <v>24</v>
      </c>
      <c r="L15371" s="3">
        <v>16.0</v>
      </c>
      <c r="M15371" s="3" t="s">
        <v>30</v>
      </c>
      <c r="N15371" s="3" t="s">
        <v>13038</v>
      </c>
      <c r="O15371" s="3" t="s">
        <v>336</v>
      </c>
      <c r="P15371" s="4">
        <v>17884.0</v>
      </c>
      <c r="Q15371" s="3" t="s">
        <v>113</v>
      </c>
      <c r="S15371" s="3" t="s">
        <v>34</v>
      </c>
    </row>
    <row r="15372">
      <c r="A15372" s="2">
        <v>42318.714907407404</v>
      </c>
      <c r="B15372" s="3">
        <v>28.0</v>
      </c>
      <c r="C15372" s="3" t="s">
        <v>13871</v>
      </c>
      <c r="D15372" s="3">
        <v>76.0</v>
      </c>
      <c r="E15372" s="3" t="s">
        <v>13925</v>
      </c>
      <c r="F15372" s="3">
        <v>1.0</v>
      </c>
      <c r="G15372" s="3">
        <v>5.0</v>
      </c>
      <c r="H15372" s="3" t="s">
        <v>672</v>
      </c>
      <c r="I15372" s="3" t="s">
        <v>673</v>
      </c>
      <c r="J15372" s="3" t="s">
        <v>674</v>
      </c>
      <c r="K15372" s="3" t="s">
        <v>24</v>
      </c>
      <c r="L15372" s="3">
        <v>17.0</v>
      </c>
      <c r="M15372" s="3" t="s">
        <v>25</v>
      </c>
      <c r="N15372" s="3" t="s">
        <v>2078</v>
      </c>
      <c r="O15372" s="3" t="s">
        <v>417</v>
      </c>
      <c r="P15372" s="4">
        <v>18311.0</v>
      </c>
      <c r="Q15372" s="3" t="s">
        <v>49</v>
      </c>
      <c r="S15372" s="3" t="s">
        <v>34</v>
      </c>
    </row>
    <row r="15373">
      <c r="A15373" s="2">
        <v>42318.714907407404</v>
      </c>
      <c r="B15373" s="3">
        <v>28.0</v>
      </c>
      <c r="C15373" s="3" t="s">
        <v>13871</v>
      </c>
      <c r="D15373" s="3">
        <v>76.0</v>
      </c>
      <c r="E15373" s="3" t="s">
        <v>13925</v>
      </c>
      <c r="F15373" s="3">
        <v>1.0</v>
      </c>
      <c r="G15373" s="3">
        <v>5.0</v>
      </c>
      <c r="H15373" s="3" t="s">
        <v>672</v>
      </c>
      <c r="I15373" s="3" t="s">
        <v>673</v>
      </c>
      <c r="J15373" s="3" t="s">
        <v>674</v>
      </c>
      <c r="K15373" s="3" t="s">
        <v>24</v>
      </c>
      <c r="L15373" s="3">
        <v>18.0</v>
      </c>
      <c r="M15373" s="3" t="s">
        <v>30</v>
      </c>
      <c r="N15373" s="3" t="s">
        <v>13939</v>
      </c>
      <c r="O15373" s="3" t="s">
        <v>139</v>
      </c>
      <c r="P15373" s="4">
        <v>23804.0</v>
      </c>
      <c r="Q15373" s="3" t="s">
        <v>52</v>
      </c>
      <c r="S15373" s="3" t="s">
        <v>34</v>
      </c>
    </row>
    <row r="15374">
      <c r="A15374" s="2">
        <v>42318.714907407404</v>
      </c>
      <c r="B15374" s="3">
        <v>28.0</v>
      </c>
      <c r="C15374" s="3" t="s">
        <v>13871</v>
      </c>
      <c r="D15374" s="3">
        <v>76.0</v>
      </c>
      <c r="E15374" s="3" t="s">
        <v>13925</v>
      </c>
      <c r="F15374" s="3">
        <v>1.0</v>
      </c>
      <c r="G15374" s="3">
        <v>5.0</v>
      </c>
      <c r="H15374" s="3" t="s">
        <v>672</v>
      </c>
      <c r="I15374" s="3" t="s">
        <v>673</v>
      </c>
      <c r="J15374" s="3" t="s">
        <v>674</v>
      </c>
      <c r="K15374" s="3" t="s">
        <v>24</v>
      </c>
      <c r="L15374" s="3">
        <v>19.0</v>
      </c>
      <c r="M15374" s="3" t="s">
        <v>25</v>
      </c>
      <c r="N15374" s="3" t="s">
        <v>13940</v>
      </c>
      <c r="O15374" s="3" t="s">
        <v>119</v>
      </c>
      <c r="P15374" s="4">
        <v>21213.0</v>
      </c>
      <c r="Q15374" s="3" t="s">
        <v>132</v>
      </c>
      <c r="S15374" s="3" t="s">
        <v>34</v>
      </c>
    </row>
    <row r="15375">
      <c r="A15375" s="2">
        <v>42318.714907407404</v>
      </c>
      <c r="B15375" s="3">
        <v>28.0</v>
      </c>
      <c r="C15375" s="3" t="s">
        <v>13871</v>
      </c>
      <c r="D15375" s="3">
        <v>76.0</v>
      </c>
      <c r="E15375" s="3" t="s">
        <v>13925</v>
      </c>
      <c r="F15375" s="3">
        <v>1.0</v>
      </c>
      <c r="G15375" s="3">
        <v>5.0</v>
      </c>
      <c r="H15375" s="3" t="s">
        <v>672</v>
      </c>
      <c r="I15375" s="3" t="s">
        <v>673</v>
      </c>
      <c r="J15375" s="3" t="s">
        <v>674</v>
      </c>
      <c r="K15375" s="3" t="s">
        <v>24</v>
      </c>
      <c r="L15375" s="3">
        <v>20.0</v>
      </c>
      <c r="M15375" s="3" t="s">
        <v>30</v>
      </c>
      <c r="N15375" s="3" t="s">
        <v>13941</v>
      </c>
      <c r="O15375" s="3" t="s">
        <v>490</v>
      </c>
      <c r="P15375" s="4">
        <v>20164.0</v>
      </c>
      <c r="Q15375" s="3" t="s">
        <v>49</v>
      </c>
      <c r="S15375" s="3" t="s">
        <v>34</v>
      </c>
    </row>
    <row r="15376">
      <c r="A15376" s="2">
        <v>42318.714907407404</v>
      </c>
      <c r="B15376" s="3">
        <v>28.0</v>
      </c>
      <c r="C15376" s="3" t="s">
        <v>13871</v>
      </c>
      <c r="D15376" s="3">
        <v>76.0</v>
      </c>
      <c r="E15376" s="3" t="s">
        <v>13925</v>
      </c>
      <c r="F15376" s="3">
        <v>1.0</v>
      </c>
      <c r="G15376" s="3">
        <v>5.0</v>
      </c>
      <c r="H15376" s="3" t="s">
        <v>672</v>
      </c>
      <c r="I15376" s="3" t="s">
        <v>673</v>
      </c>
      <c r="J15376" s="3" t="s">
        <v>674</v>
      </c>
      <c r="K15376" s="3" t="s">
        <v>24</v>
      </c>
      <c r="L15376" s="3">
        <v>21.0</v>
      </c>
      <c r="M15376" s="3" t="s">
        <v>25</v>
      </c>
      <c r="N15376" s="3" t="s">
        <v>7559</v>
      </c>
      <c r="O15376" s="3" t="s">
        <v>664</v>
      </c>
      <c r="P15376" s="4">
        <v>25112.0</v>
      </c>
      <c r="Q15376" s="3" t="s">
        <v>110</v>
      </c>
      <c r="S15376" s="3" t="s">
        <v>34</v>
      </c>
    </row>
    <row r="15377">
      <c r="A15377" s="2">
        <v>42318.714907407404</v>
      </c>
      <c r="B15377" s="3">
        <v>28.0</v>
      </c>
      <c r="C15377" s="3" t="s">
        <v>13871</v>
      </c>
      <c r="D15377" s="3">
        <v>76.0</v>
      </c>
      <c r="E15377" s="3" t="s">
        <v>13925</v>
      </c>
      <c r="F15377" s="3">
        <v>1.0</v>
      </c>
      <c r="G15377" s="3">
        <v>5.0</v>
      </c>
      <c r="H15377" s="3" t="s">
        <v>672</v>
      </c>
      <c r="I15377" s="3" t="s">
        <v>673</v>
      </c>
      <c r="J15377" s="3" t="s">
        <v>674</v>
      </c>
      <c r="K15377" s="3" t="s">
        <v>24</v>
      </c>
      <c r="L15377" s="3">
        <v>22.0</v>
      </c>
      <c r="M15377" s="3" t="s">
        <v>30</v>
      </c>
      <c r="N15377" s="3" t="s">
        <v>631</v>
      </c>
      <c r="O15377" s="3" t="s">
        <v>1180</v>
      </c>
      <c r="P15377" s="4">
        <v>29025.0</v>
      </c>
      <c r="Q15377" s="3" t="s">
        <v>110</v>
      </c>
      <c r="S15377" s="3" t="s">
        <v>34</v>
      </c>
    </row>
    <row r="15378">
      <c r="A15378" s="2">
        <v>42318.714907407404</v>
      </c>
      <c r="B15378" s="3">
        <v>28.0</v>
      </c>
      <c r="C15378" s="3" t="s">
        <v>13871</v>
      </c>
      <c r="D15378" s="3">
        <v>76.0</v>
      </c>
      <c r="E15378" s="3" t="s">
        <v>13925</v>
      </c>
      <c r="F15378" s="3">
        <v>1.0</v>
      </c>
      <c r="G15378" s="3">
        <v>5.0</v>
      </c>
      <c r="H15378" s="3" t="s">
        <v>672</v>
      </c>
      <c r="I15378" s="3" t="s">
        <v>673</v>
      </c>
      <c r="J15378" s="3" t="s">
        <v>674</v>
      </c>
      <c r="K15378" s="3" t="s">
        <v>24</v>
      </c>
      <c r="L15378" s="3">
        <v>23.0</v>
      </c>
      <c r="M15378" s="3" t="s">
        <v>25</v>
      </c>
      <c r="N15378" s="3" t="s">
        <v>433</v>
      </c>
      <c r="O15378" s="3" t="s">
        <v>119</v>
      </c>
      <c r="P15378" s="4">
        <v>18882.0</v>
      </c>
      <c r="Q15378" s="3" t="s">
        <v>113</v>
      </c>
      <c r="S15378" s="3" t="s">
        <v>34</v>
      </c>
    </row>
    <row r="15379">
      <c r="A15379" s="2">
        <v>42318.714907407404</v>
      </c>
      <c r="B15379" s="3">
        <v>28.0</v>
      </c>
      <c r="C15379" s="3" t="s">
        <v>13871</v>
      </c>
      <c r="D15379" s="3">
        <v>76.0</v>
      </c>
      <c r="E15379" s="3" t="s">
        <v>13925</v>
      </c>
      <c r="F15379" s="3">
        <v>1.0</v>
      </c>
      <c r="G15379" s="3">
        <v>5.0</v>
      </c>
      <c r="H15379" s="3" t="s">
        <v>672</v>
      </c>
      <c r="I15379" s="3" t="s">
        <v>673</v>
      </c>
      <c r="J15379" s="3" t="s">
        <v>674</v>
      </c>
      <c r="K15379" s="3" t="s">
        <v>24</v>
      </c>
      <c r="L15379" s="3">
        <v>24.0</v>
      </c>
      <c r="M15379" s="3" t="s">
        <v>30</v>
      </c>
      <c r="N15379" s="3" t="s">
        <v>13942</v>
      </c>
      <c r="O15379" s="3" t="s">
        <v>919</v>
      </c>
      <c r="P15379" s="4">
        <v>23362.0</v>
      </c>
      <c r="Q15379" s="3" t="s">
        <v>75</v>
      </c>
      <c r="S15379" s="3" t="s">
        <v>34</v>
      </c>
    </row>
    <row r="15380">
      <c r="A15380" s="2">
        <v>42318.714907407404</v>
      </c>
      <c r="B15380" s="3">
        <v>28.0</v>
      </c>
      <c r="C15380" s="3" t="s">
        <v>13871</v>
      </c>
      <c r="D15380" s="3">
        <v>76.0</v>
      </c>
      <c r="E15380" s="3" t="s">
        <v>13925</v>
      </c>
      <c r="F15380" s="3">
        <v>1.0</v>
      </c>
      <c r="G15380" s="3">
        <v>5.0</v>
      </c>
      <c r="H15380" s="3" t="s">
        <v>672</v>
      </c>
      <c r="I15380" s="3" t="s">
        <v>673</v>
      </c>
      <c r="J15380" s="3" t="s">
        <v>674</v>
      </c>
      <c r="K15380" s="3" t="s">
        <v>24</v>
      </c>
      <c r="L15380" s="3">
        <v>25.0</v>
      </c>
      <c r="M15380" s="3" t="s">
        <v>25</v>
      </c>
      <c r="N15380" s="3" t="s">
        <v>2433</v>
      </c>
      <c r="O15380" s="3" t="s">
        <v>109</v>
      </c>
      <c r="P15380" s="4">
        <v>20442.0</v>
      </c>
      <c r="Q15380" s="3" t="s">
        <v>132</v>
      </c>
      <c r="S15380" s="3" t="s">
        <v>34</v>
      </c>
    </row>
    <row r="15381">
      <c r="A15381" s="2">
        <v>42318.714907407404</v>
      </c>
      <c r="B15381" s="3">
        <v>28.0</v>
      </c>
      <c r="C15381" s="3" t="s">
        <v>13871</v>
      </c>
      <c r="D15381" s="3">
        <v>76.0</v>
      </c>
      <c r="E15381" s="3" t="s">
        <v>13925</v>
      </c>
      <c r="F15381" s="3">
        <v>1.0</v>
      </c>
      <c r="G15381" s="3">
        <v>5.0</v>
      </c>
      <c r="H15381" s="3" t="s">
        <v>672</v>
      </c>
      <c r="I15381" s="3" t="s">
        <v>673</v>
      </c>
      <c r="J15381" s="3" t="s">
        <v>674</v>
      </c>
      <c r="K15381" s="3" t="s">
        <v>24</v>
      </c>
      <c r="L15381" s="3">
        <v>26.0</v>
      </c>
      <c r="M15381" s="3" t="s">
        <v>30</v>
      </c>
      <c r="N15381" s="3" t="s">
        <v>2473</v>
      </c>
      <c r="O15381" s="3" t="s">
        <v>9691</v>
      </c>
      <c r="P15381" s="4">
        <v>20944.0</v>
      </c>
      <c r="Q15381" s="3" t="s">
        <v>132</v>
      </c>
      <c r="S15381" s="3" t="s">
        <v>34</v>
      </c>
    </row>
    <row r="15382">
      <c r="A15382" s="2">
        <v>42318.714907407404</v>
      </c>
      <c r="B15382" s="3">
        <v>28.0</v>
      </c>
      <c r="C15382" s="3" t="s">
        <v>13871</v>
      </c>
      <c r="D15382" s="3">
        <v>76.0</v>
      </c>
      <c r="E15382" s="3" t="s">
        <v>13925</v>
      </c>
      <c r="F15382" s="3">
        <v>1.0</v>
      </c>
      <c r="G15382" s="3">
        <v>5.0</v>
      </c>
      <c r="H15382" s="3" t="s">
        <v>672</v>
      </c>
      <c r="I15382" s="3" t="s">
        <v>673</v>
      </c>
      <c r="J15382" s="3" t="s">
        <v>674</v>
      </c>
      <c r="K15382" s="3" t="s">
        <v>24</v>
      </c>
      <c r="L15382" s="3">
        <v>27.0</v>
      </c>
      <c r="M15382" s="3" t="s">
        <v>25</v>
      </c>
      <c r="N15382" s="3" t="s">
        <v>10327</v>
      </c>
      <c r="O15382" s="3" t="s">
        <v>180</v>
      </c>
      <c r="P15382" s="4">
        <v>18270.0</v>
      </c>
      <c r="Q15382" s="3" t="s">
        <v>132</v>
      </c>
      <c r="S15382" s="3" t="s">
        <v>34</v>
      </c>
    </row>
    <row r="15383">
      <c r="A15383" s="2">
        <v>42318.714907407404</v>
      </c>
      <c r="B15383" s="3">
        <v>28.0</v>
      </c>
      <c r="C15383" s="3" t="s">
        <v>13871</v>
      </c>
      <c r="D15383" s="3">
        <v>76.0</v>
      </c>
      <c r="E15383" s="3" t="s">
        <v>13925</v>
      </c>
      <c r="F15383" s="3">
        <v>1.0</v>
      </c>
      <c r="G15383" s="3">
        <v>5.0</v>
      </c>
      <c r="H15383" s="3" t="s">
        <v>672</v>
      </c>
      <c r="I15383" s="3" t="s">
        <v>673</v>
      </c>
      <c r="J15383" s="3" t="s">
        <v>674</v>
      </c>
      <c r="K15383" s="3" t="s">
        <v>24</v>
      </c>
      <c r="L15383" s="3">
        <v>28.0</v>
      </c>
      <c r="M15383" s="3" t="s">
        <v>30</v>
      </c>
      <c r="N15383" s="3" t="s">
        <v>4292</v>
      </c>
      <c r="O15383" s="3" t="s">
        <v>1313</v>
      </c>
      <c r="P15383" s="4">
        <v>26183.0</v>
      </c>
      <c r="Q15383" s="3" t="s">
        <v>132</v>
      </c>
      <c r="S15383" s="3" t="s">
        <v>34</v>
      </c>
    </row>
    <row r="15384">
      <c r="A15384" s="2">
        <v>42318.714907407404</v>
      </c>
      <c r="B15384" s="3">
        <v>28.0</v>
      </c>
      <c r="C15384" s="3" t="s">
        <v>13871</v>
      </c>
      <c r="D15384" s="3">
        <v>76.0</v>
      </c>
      <c r="E15384" s="3" t="s">
        <v>13925</v>
      </c>
      <c r="F15384" s="3">
        <v>1.0</v>
      </c>
      <c r="G15384" s="3">
        <v>5.0</v>
      </c>
      <c r="H15384" s="3" t="s">
        <v>672</v>
      </c>
      <c r="I15384" s="3" t="s">
        <v>673</v>
      </c>
      <c r="J15384" s="3" t="s">
        <v>674</v>
      </c>
      <c r="K15384" s="3" t="s">
        <v>24</v>
      </c>
      <c r="L15384" s="3">
        <v>29.0</v>
      </c>
      <c r="M15384" s="3" t="s">
        <v>25</v>
      </c>
      <c r="N15384" s="3" t="s">
        <v>13943</v>
      </c>
      <c r="O15384" s="3" t="s">
        <v>1823</v>
      </c>
      <c r="P15384" s="4">
        <v>33605.0</v>
      </c>
      <c r="Q15384" s="3" t="s">
        <v>191</v>
      </c>
      <c r="S15384" s="3" t="s">
        <v>34</v>
      </c>
    </row>
    <row r="15385">
      <c r="A15385" s="2">
        <v>42318.714907407404</v>
      </c>
      <c r="B15385" s="3">
        <v>28.0</v>
      </c>
      <c r="C15385" s="3" t="s">
        <v>13871</v>
      </c>
      <c r="D15385" s="3">
        <v>76.0</v>
      </c>
      <c r="E15385" s="3" t="s">
        <v>13925</v>
      </c>
      <c r="F15385" s="3">
        <v>1.0</v>
      </c>
      <c r="G15385" s="3">
        <v>5.0</v>
      </c>
      <c r="H15385" s="3" t="s">
        <v>672</v>
      </c>
      <c r="I15385" s="3" t="s">
        <v>673</v>
      </c>
      <c r="J15385" s="3" t="s">
        <v>674</v>
      </c>
      <c r="K15385" s="3" t="s">
        <v>24</v>
      </c>
      <c r="L15385" s="3">
        <v>30.0</v>
      </c>
      <c r="M15385" s="3" t="s">
        <v>30</v>
      </c>
      <c r="N15385" s="3" t="s">
        <v>8021</v>
      </c>
      <c r="O15385" s="3" t="s">
        <v>364</v>
      </c>
      <c r="P15385" s="4">
        <v>19975.0</v>
      </c>
      <c r="Q15385" s="3" t="s">
        <v>132</v>
      </c>
      <c r="S15385" s="3" t="s">
        <v>34</v>
      </c>
    </row>
    <row r="15386">
      <c r="A15386" s="2">
        <v>42318.714907407404</v>
      </c>
      <c r="B15386" s="3">
        <v>28.0</v>
      </c>
      <c r="C15386" s="3" t="s">
        <v>13871</v>
      </c>
      <c r="D15386" s="3">
        <v>76.0</v>
      </c>
      <c r="E15386" s="3" t="s">
        <v>13925</v>
      </c>
      <c r="F15386" s="3">
        <v>1.0</v>
      </c>
      <c r="G15386" s="3">
        <v>5.0</v>
      </c>
      <c r="H15386" s="3" t="s">
        <v>672</v>
      </c>
      <c r="I15386" s="3" t="s">
        <v>673</v>
      </c>
      <c r="J15386" s="3" t="s">
        <v>674</v>
      </c>
      <c r="K15386" s="3" t="s">
        <v>24</v>
      </c>
      <c r="L15386" s="3">
        <v>31.0</v>
      </c>
      <c r="M15386" s="3" t="s">
        <v>25</v>
      </c>
      <c r="N15386" s="3" t="s">
        <v>1046</v>
      </c>
      <c r="O15386" s="3" t="s">
        <v>536</v>
      </c>
      <c r="P15386" s="4">
        <v>16171.0</v>
      </c>
      <c r="Q15386" s="3" t="s">
        <v>105</v>
      </c>
      <c r="S15386" s="3" t="s">
        <v>34</v>
      </c>
    </row>
    <row r="15387">
      <c r="A15387" s="2">
        <v>42318.714907407404</v>
      </c>
      <c r="B15387" s="3">
        <v>28.0</v>
      </c>
      <c r="C15387" s="3" t="s">
        <v>13871</v>
      </c>
      <c r="D15387" s="3">
        <v>76.0</v>
      </c>
      <c r="E15387" s="3" t="s">
        <v>13925</v>
      </c>
      <c r="F15387" s="3">
        <v>1.0</v>
      </c>
      <c r="G15387" s="3">
        <v>5.0</v>
      </c>
      <c r="H15387" s="3" t="s">
        <v>672</v>
      </c>
      <c r="I15387" s="3" t="s">
        <v>673</v>
      </c>
      <c r="J15387" s="3" t="s">
        <v>674</v>
      </c>
      <c r="K15387" s="3" t="s">
        <v>24</v>
      </c>
      <c r="L15387" s="3">
        <v>32.0</v>
      </c>
      <c r="M15387" s="3" t="s">
        <v>30</v>
      </c>
      <c r="N15387" s="3" t="s">
        <v>9137</v>
      </c>
      <c r="O15387" s="3" t="s">
        <v>361</v>
      </c>
      <c r="P15387" s="4">
        <v>30865.0</v>
      </c>
      <c r="Q15387" s="3" t="s">
        <v>228</v>
      </c>
      <c r="S15387" s="3" t="s">
        <v>34</v>
      </c>
    </row>
    <row r="15388">
      <c r="A15388" s="2">
        <v>42318.714907407404</v>
      </c>
      <c r="B15388" s="3">
        <v>28.0</v>
      </c>
      <c r="C15388" s="3" t="s">
        <v>13871</v>
      </c>
      <c r="D15388" s="3">
        <v>76.0</v>
      </c>
      <c r="E15388" s="3" t="s">
        <v>13925</v>
      </c>
      <c r="F15388" s="3">
        <v>1.0</v>
      </c>
      <c r="G15388" s="3">
        <v>5.0</v>
      </c>
      <c r="H15388" s="3" t="s">
        <v>672</v>
      </c>
      <c r="I15388" s="3" t="s">
        <v>673</v>
      </c>
      <c r="J15388" s="3" t="s">
        <v>674</v>
      </c>
      <c r="K15388" s="3" t="s">
        <v>24</v>
      </c>
      <c r="L15388" s="3">
        <v>33.0</v>
      </c>
      <c r="M15388" s="3" t="s">
        <v>25</v>
      </c>
      <c r="N15388" s="3" t="s">
        <v>13944</v>
      </c>
      <c r="O15388" s="3" t="s">
        <v>8062</v>
      </c>
      <c r="P15388" s="4">
        <v>23975.0</v>
      </c>
      <c r="Q15388" s="3" t="s">
        <v>132</v>
      </c>
      <c r="S15388" s="3" t="s">
        <v>34</v>
      </c>
    </row>
    <row r="15389">
      <c r="A15389" s="2">
        <v>42318.714907407404</v>
      </c>
      <c r="B15389" s="3">
        <v>28.0</v>
      </c>
      <c r="C15389" s="3" t="s">
        <v>13871</v>
      </c>
      <c r="D15389" s="3">
        <v>76.0</v>
      </c>
      <c r="E15389" s="3" t="s">
        <v>13925</v>
      </c>
      <c r="F15389" s="3">
        <v>1.0</v>
      </c>
      <c r="G15389" s="3">
        <v>5.0</v>
      </c>
      <c r="H15389" s="3" t="s">
        <v>672</v>
      </c>
      <c r="I15389" s="3" t="s">
        <v>673</v>
      </c>
      <c r="J15389" s="3" t="s">
        <v>674</v>
      </c>
      <c r="K15389" s="3" t="s">
        <v>24</v>
      </c>
      <c r="L15389" s="3">
        <v>34.0</v>
      </c>
      <c r="M15389" s="3" t="s">
        <v>30</v>
      </c>
      <c r="N15389" s="3" t="s">
        <v>13805</v>
      </c>
      <c r="O15389" s="3" t="s">
        <v>1304</v>
      </c>
      <c r="P15389" s="4">
        <v>35551.0</v>
      </c>
      <c r="Q15389" s="3" t="s">
        <v>191</v>
      </c>
      <c r="S15389" s="3" t="s">
        <v>34</v>
      </c>
    </row>
    <row r="15390">
      <c r="A15390" s="2">
        <v>42318.714907407404</v>
      </c>
      <c r="B15390" s="3">
        <v>28.0</v>
      </c>
      <c r="C15390" s="3" t="s">
        <v>13871</v>
      </c>
      <c r="D15390" s="3">
        <v>76.0</v>
      </c>
      <c r="E15390" s="3" t="s">
        <v>13925</v>
      </c>
      <c r="F15390" s="3">
        <v>1.0</v>
      </c>
      <c r="G15390" s="3">
        <v>5.0</v>
      </c>
      <c r="H15390" s="3" t="s">
        <v>672</v>
      </c>
      <c r="I15390" s="3" t="s">
        <v>673</v>
      </c>
      <c r="J15390" s="3" t="s">
        <v>674</v>
      </c>
      <c r="K15390" s="3" t="s">
        <v>24</v>
      </c>
      <c r="L15390" s="3">
        <v>35.0</v>
      </c>
      <c r="M15390" s="3" t="s">
        <v>25</v>
      </c>
      <c r="N15390" s="3" t="s">
        <v>13945</v>
      </c>
      <c r="O15390" s="3" t="s">
        <v>204</v>
      </c>
      <c r="P15390" s="4">
        <v>18585.0</v>
      </c>
      <c r="Q15390" s="3" t="s">
        <v>113</v>
      </c>
      <c r="S15390" s="3" t="s">
        <v>34</v>
      </c>
    </row>
    <row r="15391">
      <c r="A15391" s="2">
        <v>42318.714907407404</v>
      </c>
      <c r="B15391" s="3">
        <v>28.0</v>
      </c>
      <c r="C15391" s="3" t="s">
        <v>13871</v>
      </c>
      <c r="D15391" s="3">
        <v>76.0</v>
      </c>
      <c r="E15391" s="3" t="s">
        <v>13925</v>
      </c>
      <c r="F15391" s="3">
        <v>1.0</v>
      </c>
      <c r="G15391" s="3">
        <v>5.0</v>
      </c>
      <c r="H15391" s="3" t="s">
        <v>672</v>
      </c>
      <c r="I15391" s="3" t="s">
        <v>673</v>
      </c>
      <c r="J15391" s="3" t="s">
        <v>674</v>
      </c>
      <c r="K15391" s="3" t="s">
        <v>24</v>
      </c>
      <c r="L15391" s="3">
        <v>36.0</v>
      </c>
      <c r="M15391" s="3" t="s">
        <v>30</v>
      </c>
      <c r="N15391" s="3" t="s">
        <v>13941</v>
      </c>
      <c r="O15391" s="3" t="s">
        <v>1280</v>
      </c>
      <c r="P15391" s="4">
        <v>19738.0</v>
      </c>
      <c r="Q15391" s="3" t="s">
        <v>49</v>
      </c>
      <c r="S15391" s="3" t="s">
        <v>34</v>
      </c>
    </row>
    <row r="15392">
      <c r="A15392" s="2">
        <v>42318.714907407404</v>
      </c>
      <c r="B15392" s="3">
        <v>28.0</v>
      </c>
      <c r="C15392" s="3" t="s">
        <v>13871</v>
      </c>
      <c r="D15392" s="3">
        <v>76.0</v>
      </c>
      <c r="E15392" s="3" t="s">
        <v>13925</v>
      </c>
      <c r="F15392" s="3">
        <v>1.0</v>
      </c>
      <c r="G15392" s="3">
        <v>5.0</v>
      </c>
      <c r="H15392" s="3" t="s">
        <v>672</v>
      </c>
      <c r="I15392" s="3" t="s">
        <v>673</v>
      </c>
      <c r="J15392" s="3" t="s">
        <v>674</v>
      </c>
      <c r="K15392" s="3" t="s">
        <v>24</v>
      </c>
      <c r="L15392" s="3">
        <v>37.0</v>
      </c>
      <c r="M15392" s="3" t="s">
        <v>25</v>
      </c>
      <c r="N15392" s="3" t="s">
        <v>13946</v>
      </c>
      <c r="O15392" s="3" t="s">
        <v>13947</v>
      </c>
      <c r="P15392" s="4">
        <v>32930.0</v>
      </c>
      <c r="Q15392" s="3" t="s">
        <v>191</v>
      </c>
      <c r="S15392" s="3" t="s">
        <v>34</v>
      </c>
    </row>
    <row r="15393">
      <c r="A15393" s="2">
        <v>42318.714907407404</v>
      </c>
      <c r="B15393" s="3">
        <v>28.0</v>
      </c>
      <c r="C15393" s="3" t="s">
        <v>13871</v>
      </c>
      <c r="D15393" s="3">
        <v>76.0</v>
      </c>
      <c r="E15393" s="3" t="s">
        <v>13925</v>
      </c>
      <c r="F15393" s="3">
        <v>1.0</v>
      </c>
      <c r="G15393" s="3">
        <v>5.0</v>
      </c>
      <c r="H15393" s="3" t="s">
        <v>672</v>
      </c>
      <c r="I15393" s="3" t="s">
        <v>673</v>
      </c>
      <c r="J15393" s="3" t="s">
        <v>674</v>
      </c>
      <c r="K15393" s="3" t="s">
        <v>24</v>
      </c>
      <c r="L15393" s="3">
        <v>38.0</v>
      </c>
      <c r="M15393" s="3" t="s">
        <v>30</v>
      </c>
      <c r="N15393" s="3" t="s">
        <v>13948</v>
      </c>
      <c r="O15393" s="3" t="s">
        <v>677</v>
      </c>
      <c r="P15393" s="4">
        <v>20458.0</v>
      </c>
      <c r="Q15393" s="3" t="s">
        <v>247</v>
      </c>
      <c r="S15393" s="3" t="s">
        <v>34</v>
      </c>
    </row>
    <row r="15394">
      <c r="A15394" s="2">
        <v>42318.714907407404</v>
      </c>
      <c r="B15394" s="3">
        <v>28.0</v>
      </c>
      <c r="C15394" s="3" t="s">
        <v>13871</v>
      </c>
      <c r="D15394" s="3">
        <v>76.0</v>
      </c>
      <c r="E15394" s="3" t="s">
        <v>13925</v>
      </c>
      <c r="F15394" s="3">
        <v>1.0</v>
      </c>
      <c r="G15394" s="3">
        <v>5.0</v>
      </c>
      <c r="H15394" s="3" t="s">
        <v>672</v>
      </c>
      <c r="I15394" s="3" t="s">
        <v>673</v>
      </c>
      <c r="J15394" s="3" t="s">
        <v>674</v>
      </c>
      <c r="K15394" s="3" t="s">
        <v>24</v>
      </c>
      <c r="L15394" s="3">
        <v>39.0</v>
      </c>
      <c r="M15394" s="3" t="s">
        <v>25</v>
      </c>
      <c r="N15394" s="3" t="s">
        <v>6241</v>
      </c>
      <c r="O15394" s="3" t="s">
        <v>371</v>
      </c>
      <c r="P15394" s="4">
        <v>24315.0</v>
      </c>
      <c r="Q15394" s="3" t="s">
        <v>43</v>
      </c>
      <c r="S15394" s="3" t="s">
        <v>34</v>
      </c>
    </row>
    <row r="15395">
      <c r="A15395" s="2">
        <v>42318.714907407404</v>
      </c>
      <c r="B15395" s="3">
        <v>28.0</v>
      </c>
      <c r="C15395" s="3" t="s">
        <v>13871</v>
      </c>
      <c r="D15395" s="3">
        <v>76.0</v>
      </c>
      <c r="E15395" s="3" t="s">
        <v>13925</v>
      </c>
      <c r="F15395" s="3">
        <v>1.0</v>
      </c>
      <c r="G15395" s="3">
        <v>5.0</v>
      </c>
      <c r="H15395" s="3" t="s">
        <v>672</v>
      </c>
      <c r="I15395" s="3" t="s">
        <v>673</v>
      </c>
      <c r="J15395" s="3" t="s">
        <v>674</v>
      </c>
      <c r="K15395" s="3" t="s">
        <v>24</v>
      </c>
      <c r="L15395" s="3">
        <v>40.0</v>
      </c>
      <c r="M15395" s="3" t="s">
        <v>30</v>
      </c>
      <c r="N15395" s="3" t="s">
        <v>1737</v>
      </c>
      <c r="O15395" s="3" t="s">
        <v>1694</v>
      </c>
      <c r="P15395" s="4">
        <v>17922.0</v>
      </c>
      <c r="Q15395" s="3" t="s">
        <v>113</v>
      </c>
      <c r="S15395" s="3" t="s">
        <v>34</v>
      </c>
    </row>
    <row r="15396">
      <c r="A15396" s="2">
        <v>42318.714907407404</v>
      </c>
      <c r="B15396" s="3">
        <v>28.0</v>
      </c>
      <c r="C15396" s="3" t="s">
        <v>13871</v>
      </c>
      <c r="D15396" s="3">
        <v>76.0</v>
      </c>
      <c r="E15396" s="3" t="s">
        <v>13925</v>
      </c>
      <c r="F15396" s="3">
        <v>1.0</v>
      </c>
      <c r="G15396" s="3">
        <v>5.0</v>
      </c>
      <c r="H15396" s="3" t="s">
        <v>672</v>
      </c>
      <c r="I15396" s="3" t="s">
        <v>673</v>
      </c>
      <c r="J15396" s="3" t="s">
        <v>674</v>
      </c>
      <c r="K15396" s="3" t="s">
        <v>24</v>
      </c>
      <c r="L15396" s="3">
        <v>41.0</v>
      </c>
      <c r="M15396" s="3" t="s">
        <v>25</v>
      </c>
      <c r="N15396" s="3" t="s">
        <v>3482</v>
      </c>
      <c r="O15396" s="3" t="s">
        <v>898</v>
      </c>
      <c r="P15396" s="4">
        <v>21441.0</v>
      </c>
      <c r="Q15396" s="3" t="s">
        <v>40</v>
      </c>
      <c r="S15396" s="3" t="s">
        <v>34</v>
      </c>
    </row>
    <row r="15397">
      <c r="A15397" s="2">
        <v>42318.714907407404</v>
      </c>
      <c r="B15397" s="3">
        <v>28.0</v>
      </c>
      <c r="C15397" s="3" t="s">
        <v>13871</v>
      </c>
      <c r="D15397" s="3">
        <v>14.0</v>
      </c>
      <c r="E15397" s="3" t="s">
        <v>13872</v>
      </c>
      <c r="F15397" s="3">
        <v>2.0</v>
      </c>
      <c r="G15397" s="3">
        <v>10.0</v>
      </c>
      <c r="H15397" s="3" t="s">
        <v>13949</v>
      </c>
      <c r="I15397" s="3" t="s">
        <v>13949</v>
      </c>
      <c r="J15397" s="3" t="s">
        <v>2213</v>
      </c>
      <c r="K15397" s="3" t="s">
        <v>24</v>
      </c>
      <c r="L15397" s="3">
        <v>1.0</v>
      </c>
      <c r="M15397" s="3" t="s">
        <v>25</v>
      </c>
      <c r="N15397" s="3" t="s">
        <v>13950</v>
      </c>
      <c r="O15397" s="3" t="s">
        <v>2415</v>
      </c>
      <c r="P15397" s="4">
        <v>27952.0</v>
      </c>
      <c r="Q15397" s="3" t="s">
        <v>7332</v>
      </c>
      <c r="S15397" s="3" t="s">
        <v>34</v>
      </c>
    </row>
    <row r="15398">
      <c r="A15398" s="2">
        <v>42318.714907407404</v>
      </c>
      <c r="B15398" s="3">
        <v>28.0</v>
      </c>
      <c r="C15398" s="3" t="s">
        <v>13871</v>
      </c>
      <c r="D15398" s="3">
        <v>14.0</v>
      </c>
      <c r="E15398" s="3" t="s">
        <v>13872</v>
      </c>
      <c r="F15398" s="3">
        <v>2.0</v>
      </c>
      <c r="G15398" s="3">
        <v>10.0</v>
      </c>
      <c r="H15398" s="3" t="s">
        <v>13949</v>
      </c>
      <c r="I15398" s="3" t="s">
        <v>13949</v>
      </c>
      <c r="J15398" s="3" t="s">
        <v>2213</v>
      </c>
      <c r="K15398" s="3" t="s">
        <v>24</v>
      </c>
      <c r="L15398" s="3">
        <v>2.0</v>
      </c>
      <c r="M15398" s="3" t="s">
        <v>30</v>
      </c>
      <c r="N15398" s="3" t="s">
        <v>8157</v>
      </c>
      <c r="O15398" s="3" t="s">
        <v>602</v>
      </c>
      <c r="P15398" s="4">
        <v>34034.0</v>
      </c>
      <c r="Q15398" s="3" t="s">
        <v>191</v>
      </c>
      <c r="S15398" s="3" t="s">
        <v>34</v>
      </c>
    </row>
    <row r="15399">
      <c r="A15399" s="2">
        <v>42318.714907407404</v>
      </c>
      <c r="B15399" s="3">
        <v>28.0</v>
      </c>
      <c r="C15399" s="3" t="s">
        <v>13871</v>
      </c>
      <c r="D15399" s="3">
        <v>14.0</v>
      </c>
      <c r="E15399" s="3" t="s">
        <v>13872</v>
      </c>
      <c r="F15399" s="3">
        <v>2.0</v>
      </c>
      <c r="G15399" s="3">
        <v>10.0</v>
      </c>
      <c r="H15399" s="3" t="s">
        <v>13949</v>
      </c>
      <c r="I15399" s="3" t="s">
        <v>13949</v>
      </c>
      <c r="J15399" s="3" t="s">
        <v>2213</v>
      </c>
      <c r="K15399" s="3" t="s">
        <v>24</v>
      </c>
      <c r="L15399" s="3">
        <v>3.0</v>
      </c>
      <c r="M15399" s="3" t="s">
        <v>25</v>
      </c>
      <c r="N15399" s="3" t="s">
        <v>13951</v>
      </c>
      <c r="O15399" s="3" t="s">
        <v>664</v>
      </c>
      <c r="P15399" s="4">
        <v>23323.0</v>
      </c>
      <c r="Q15399" s="3" t="s">
        <v>110</v>
      </c>
      <c r="S15399" s="3" t="s">
        <v>34</v>
      </c>
    </row>
    <row r="15400">
      <c r="A15400" s="2">
        <v>42318.714907407404</v>
      </c>
      <c r="B15400" s="3">
        <v>28.0</v>
      </c>
      <c r="C15400" s="3" t="s">
        <v>13871</v>
      </c>
      <c r="D15400" s="3">
        <v>14.0</v>
      </c>
      <c r="E15400" s="3" t="s">
        <v>13872</v>
      </c>
      <c r="F15400" s="3">
        <v>2.0</v>
      </c>
      <c r="G15400" s="3">
        <v>10.0</v>
      </c>
      <c r="H15400" s="3" t="s">
        <v>13949</v>
      </c>
      <c r="I15400" s="3" t="s">
        <v>13949</v>
      </c>
      <c r="J15400" s="3" t="s">
        <v>2213</v>
      </c>
      <c r="K15400" s="3" t="s">
        <v>24</v>
      </c>
      <c r="L15400" s="3">
        <v>4.0</v>
      </c>
      <c r="M15400" s="3" t="s">
        <v>30</v>
      </c>
      <c r="N15400" s="3" t="s">
        <v>13952</v>
      </c>
      <c r="O15400" s="3" t="s">
        <v>1759</v>
      </c>
      <c r="P15400" s="4">
        <v>28636.0</v>
      </c>
      <c r="Q15400" s="3" t="s">
        <v>221</v>
      </c>
      <c r="S15400" s="3" t="s">
        <v>34</v>
      </c>
    </row>
    <row r="15401">
      <c r="A15401" s="2">
        <v>42318.714907407404</v>
      </c>
      <c r="B15401" s="3">
        <v>28.0</v>
      </c>
      <c r="C15401" s="3" t="s">
        <v>13871</v>
      </c>
      <c r="D15401" s="3">
        <v>14.0</v>
      </c>
      <c r="E15401" s="3" t="s">
        <v>13872</v>
      </c>
      <c r="F15401" s="3">
        <v>2.0</v>
      </c>
      <c r="G15401" s="3">
        <v>10.0</v>
      </c>
      <c r="H15401" s="3" t="s">
        <v>13949</v>
      </c>
      <c r="I15401" s="3" t="s">
        <v>13949</v>
      </c>
      <c r="J15401" s="3" t="s">
        <v>2213</v>
      </c>
      <c r="K15401" s="3" t="s">
        <v>24</v>
      </c>
      <c r="L15401" s="3">
        <v>5.0</v>
      </c>
      <c r="M15401" s="3" t="s">
        <v>25</v>
      </c>
      <c r="N15401" s="3" t="s">
        <v>13953</v>
      </c>
      <c r="O15401" s="3" t="s">
        <v>200</v>
      </c>
      <c r="P15401" s="4">
        <v>19525.0</v>
      </c>
      <c r="Q15401" s="3" t="s">
        <v>86</v>
      </c>
      <c r="S15401" s="3" t="s">
        <v>34</v>
      </c>
    </row>
    <row r="15402">
      <c r="A15402" s="2">
        <v>42318.714907407404</v>
      </c>
      <c r="B15402" s="3">
        <v>28.0</v>
      </c>
      <c r="C15402" s="3" t="s">
        <v>13871</v>
      </c>
      <c r="D15402" s="3">
        <v>14.0</v>
      </c>
      <c r="E15402" s="3" t="s">
        <v>13872</v>
      </c>
      <c r="F15402" s="3">
        <v>2.0</v>
      </c>
      <c r="G15402" s="3">
        <v>10.0</v>
      </c>
      <c r="H15402" s="3" t="s">
        <v>13949</v>
      </c>
      <c r="I15402" s="3" t="s">
        <v>13949</v>
      </c>
      <c r="J15402" s="3" t="s">
        <v>2213</v>
      </c>
      <c r="K15402" s="3" t="s">
        <v>24</v>
      </c>
      <c r="L15402" s="3">
        <v>6.0</v>
      </c>
      <c r="M15402" s="3" t="s">
        <v>30</v>
      </c>
      <c r="N15402" s="3" t="s">
        <v>13954</v>
      </c>
      <c r="O15402" s="3" t="s">
        <v>677</v>
      </c>
      <c r="P15402" s="4">
        <v>19926.0</v>
      </c>
      <c r="Q15402" s="3" t="s">
        <v>113</v>
      </c>
      <c r="S15402" s="3" t="s">
        <v>34</v>
      </c>
    </row>
    <row r="15403">
      <c r="A15403" s="2">
        <v>42318.714907407404</v>
      </c>
      <c r="B15403" s="3">
        <v>28.0</v>
      </c>
      <c r="C15403" s="3" t="s">
        <v>13871</v>
      </c>
      <c r="D15403" s="3">
        <v>14.0</v>
      </c>
      <c r="E15403" s="3" t="s">
        <v>13872</v>
      </c>
      <c r="F15403" s="3">
        <v>2.0</v>
      </c>
      <c r="G15403" s="3">
        <v>10.0</v>
      </c>
      <c r="H15403" s="3" t="s">
        <v>13949</v>
      </c>
      <c r="I15403" s="3" t="s">
        <v>13949</v>
      </c>
      <c r="J15403" s="3" t="s">
        <v>2213</v>
      </c>
      <c r="K15403" s="3" t="s">
        <v>24</v>
      </c>
      <c r="L15403" s="3">
        <v>7.0</v>
      </c>
      <c r="M15403" s="3" t="s">
        <v>25</v>
      </c>
      <c r="N15403" s="3" t="s">
        <v>13955</v>
      </c>
      <c r="O15403" s="3" t="s">
        <v>281</v>
      </c>
      <c r="P15403" s="4">
        <v>21040.0</v>
      </c>
      <c r="Q15403" s="3" t="s">
        <v>49</v>
      </c>
      <c r="S15403" s="3" t="s">
        <v>34</v>
      </c>
    </row>
    <row r="15404">
      <c r="A15404" s="2">
        <v>42318.714907407404</v>
      </c>
      <c r="B15404" s="3">
        <v>28.0</v>
      </c>
      <c r="C15404" s="3" t="s">
        <v>13871</v>
      </c>
      <c r="D15404" s="3">
        <v>14.0</v>
      </c>
      <c r="E15404" s="3" t="s">
        <v>13872</v>
      </c>
      <c r="F15404" s="3">
        <v>2.0</v>
      </c>
      <c r="G15404" s="3">
        <v>10.0</v>
      </c>
      <c r="H15404" s="3" t="s">
        <v>13949</v>
      </c>
      <c r="I15404" s="3" t="s">
        <v>13949</v>
      </c>
      <c r="J15404" s="3" t="s">
        <v>2213</v>
      </c>
      <c r="K15404" s="3" t="s">
        <v>24</v>
      </c>
      <c r="L15404" s="3">
        <v>8.0</v>
      </c>
      <c r="M15404" s="3" t="s">
        <v>30</v>
      </c>
      <c r="N15404" s="3" t="s">
        <v>2404</v>
      </c>
      <c r="O15404" s="3" t="s">
        <v>694</v>
      </c>
      <c r="P15404" s="4">
        <v>29620.0</v>
      </c>
      <c r="Q15404" s="3" t="s">
        <v>28</v>
      </c>
      <c r="S15404" s="3" t="s">
        <v>34</v>
      </c>
    </row>
    <row r="15405">
      <c r="A15405" s="2">
        <v>42318.714907407404</v>
      </c>
      <c r="B15405" s="3">
        <v>28.0</v>
      </c>
      <c r="C15405" s="3" t="s">
        <v>13871</v>
      </c>
      <c r="D15405" s="3">
        <v>14.0</v>
      </c>
      <c r="E15405" s="3" t="s">
        <v>13872</v>
      </c>
      <c r="F15405" s="3">
        <v>2.0</v>
      </c>
      <c r="G15405" s="3">
        <v>10.0</v>
      </c>
      <c r="H15405" s="3" t="s">
        <v>13949</v>
      </c>
      <c r="I15405" s="3" t="s">
        <v>13949</v>
      </c>
      <c r="J15405" s="3" t="s">
        <v>2213</v>
      </c>
      <c r="K15405" s="3" t="s">
        <v>24</v>
      </c>
      <c r="L15405" s="3">
        <v>9.0</v>
      </c>
      <c r="M15405" s="3" t="s">
        <v>25</v>
      </c>
      <c r="N15405" s="3" t="s">
        <v>13956</v>
      </c>
      <c r="O15405" s="3" t="s">
        <v>973</v>
      </c>
      <c r="P15405" s="4">
        <v>28524.0</v>
      </c>
      <c r="Q15405" s="3" t="s">
        <v>72</v>
      </c>
      <c r="S15405" s="3" t="s">
        <v>34</v>
      </c>
    </row>
    <row r="15406">
      <c r="A15406" s="2">
        <v>42318.714907407404</v>
      </c>
      <c r="B15406" s="3">
        <v>28.0</v>
      </c>
      <c r="C15406" s="3" t="s">
        <v>13871</v>
      </c>
      <c r="D15406" s="3">
        <v>14.0</v>
      </c>
      <c r="E15406" s="3" t="s">
        <v>13872</v>
      </c>
      <c r="F15406" s="3">
        <v>2.0</v>
      </c>
      <c r="G15406" s="3">
        <v>10.0</v>
      </c>
      <c r="H15406" s="3" t="s">
        <v>13949</v>
      </c>
      <c r="I15406" s="3" t="s">
        <v>13949</v>
      </c>
      <c r="J15406" s="3" t="s">
        <v>2213</v>
      </c>
      <c r="K15406" s="3" t="s">
        <v>24</v>
      </c>
      <c r="L15406" s="3">
        <v>10.0</v>
      </c>
      <c r="M15406" s="3" t="s">
        <v>30</v>
      </c>
      <c r="N15406" s="3" t="s">
        <v>13957</v>
      </c>
      <c r="O15406" s="3" t="s">
        <v>2083</v>
      </c>
      <c r="P15406" s="4">
        <v>27373.0</v>
      </c>
      <c r="Q15406" s="3" t="s">
        <v>37</v>
      </c>
      <c r="S15406" s="3" t="s">
        <v>34</v>
      </c>
    </row>
    <row r="15407">
      <c r="A15407" s="2">
        <v>42318.714907407404</v>
      </c>
      <c r="B15407" s="3">
        <v>28.0</v>
      </c>
      <c r="C15407" s="3" t="s">
        <v>13871</v>
      </c>
      <c r="D15407" s="3">
        <v>14.0</v>
      </c>
      <c r="E15407" s="3" t="s">
        <v>13872</v>
      </c>
      <c r="F15407" s="3">
        <v>2.0</v>
      </c>
      <c r="G15407" s="3">
        <v>10.0</v>
      </c>
      <c r="H15407" s="3" t="s">
        <v>13949</v>
      </c>
      <c r="I15407" s="3" t="s">
        <v>13949</v>
      </c>
      <c r="J15407" s="3" t="s">
        <v>2213</v>
      </c>
      <c r="K15407" s="3" t="s">
        <v>24</v>
      </c>
      <c r="L15407" s="3">
        <v>11.0</v>
      </c>
      <c r="M15407" s="3" t="s">
        <v>25</v>
      </c>
      <c r="N15407" s="3" t="s">
        <v>13958</v>
      </c>
      <c r="O15407" s="3" t="s">
        <v>305</v>
      </c>
      <c r="P15407" s="4">
        <v>22823.0</v>
      </c>
      <c r="Q15407" s="3" t="s">
        <v>1159</v>
      </c>
      <c r="S15407" s="3" t="s">
        <v>34</v>
      </c>
    </row>
    <row r="15408">
      <c r="A15408" s="2">
        <v>42318.714907407404</v>
      </c>
      <c r="B15408" s="3">
        <v>28.0</v>
      </c>
      <c r="C15408" s="3" t="s">
        <v>13871</v>
      </c>
      <c r="D15408" s="3">
        <v>14.0</v>
      </c>
      <c r="E15408" s="3" t="s">
        <v>13872</v>
      </c>
      <c r="F15408" s="3">
        <v>2.0</v>
      </c>
      <c r="G15408" s="3">
        <v>10.0</v>
      </c>
      <c r="H15408" s="3" t="s">
        <v>13949</v>
      </c>
      <c r="I15408" s="3" t="s">
        <v>13949</v>
      </c>
      <c r="J15408" s="3" t="s">
        <v>2213</v>
      </c>
      <c r="K15408" s="3" t="s">
        <v>24</v>
      </c>
      <c r="L15408" s="3">
        <v>12.0</v>
      </c>
      <c r="M15408" s="3" t="s">
        <v>30</v>
      </c>
      <c r="N15408" s="3" t="s">
        <v>13959</v>
      </c>
      <c r="O15408" s="3" t="s">
        <v>342</v>
      </c>
      <c r="P15408" s="4">
        <v>30183.0</v>
      </c>
      <c r="Q15408" s="3" t="s">
        <v>7169</v>
      </c>
      <c r="S15408" s="3" t="s">
        <v>34</v>
      </c>
    </row>
    <row r="15409">
      <c r="A15409" s="2">
        <v>42318.714907407404</v>
      </c>
      <c r="B15409" s="3">
        <v>28.0</v>
      </c>
      <c r="C15409" s="3" t="s">
        <v>13871</v>
      </c>
      <c r="D15409" s="3">
        <v>14.0</v>
      </c>
      <c r="E15409" s="3" t="s">
        <v>13872</v>
      </c>
      <c r="F15409" s="3">
        <v>2.0</v>
      </c>
      <c r="G15409" s="3">
        <v>10.0</v>
      </c>
      <c r="H15409" s="3" t="s">
        <v>13949</v>
      </c>
      <c r="I15409" s="3" t="s">
        <v>13949</v>
      </c>
      <c r="J15409" s="3" t="s">
        <v>2213</v>
      </c>
      <c r="K15409" s="3" t="s">
        <v>24</v>
      </c>
      <c r="L15409" s="3">
        <v>13.0</v>
      </c>
      <c r="M15409" s="3" t="s">
        <v>25</v>
      </c>
      <c r="N15409" s="3" t="s">
        <v>13960</v>
      </c>
      <c r="O15409" s="3" t="s">
        <v>1390</v>
      </c>
      <c r="P15409" s="4">
        <v>28107.0</v>
      </c>
      <c r="Q15409" s="3" t="s">
        <v>52</v>
      </c>
      <c r="S15409" s="3" t="s">
        <v>34</v>
      </c>
    </row>
    <row r="15410">
      <c r="A15410" s="2">
        <v>42318.714907407404</v>
      </c>
      <c r="B15410" s="3">
        <v>28.0</v>
      </c>
      <c r="C15410" s="3" t="s">
        <v>13871</v>
      </c>
      <c r="D15410" s="3">
        <v>14.0</v>
      </c>
      <c r="E15410" s="3" t="s">
        <v>13872</v>
      </c>
      <c r="F15410" s="3">
        <v>2.0</v>
      </c>
      <c r="G15410" s="3">
        <v>10.0</v>
      </c>
      <c r="H15410" s="3" t="s">
        <v>13949</v>
      </c>
      <c r="I15410" s="3" t="s">
        <v>13949</v>
      </c>
      <c r="J15410" s="3" t="s">
        <v>2213</v>
      </c>
      <c r="K15410" s="3" t="s">
        <v>24</v>
      </c>
      <c r="L15410" s="3">
        <v>14.0</v>
      </c>
      <c r="M15410" s="3" t="s">
        <v>30</v>
      </c>
      <c r="N15410" s="3" t="s">
        <v>13961</v>
      </c>
      <c r="O15410" s="3" t="s">
        <v>342</v>
      </c>
      <c r="P15410" s="4">
        <v>14647.0</v>
      </c>
      <c r="Q15410" s="3" t="s">
        <v>86</v>
      </c>
      <c r="S15410" s="3" t="s">
        <v>34</v>
      </c>
    </row>
    <row r="15411">
      <c r="A15411" s="2">
        <v>42318.714907407404</v>
      </c>
      <c r="B15411" s="3">
        <v>28.0</v>
      </c>
      <c r="C15411" s="3" t="s">
        <v>13871</v>
      </c>
      <c r="D15411" s="3">
        <v>14.0</v>
      </c>
      <c r="E15411" s="3" t="s">
        <v>13872</v>
      </c>
      <c r="F15411" s="3">
        <v>2.0</v>
      </c>
      <c r="G15411" s="3">
        <v>10.0</v>
      </c>
      <c r="H15411" s="3" t="s">
        <v>13949</v>
      </c>
      <c r="I15411" s="3" t="s">
        <v>13949</v>
      </c>
      <c r="J15411" s="3" t="s">
        <v>2213</v>
      </c>
      <c r="K15411" s="3" t="s">
        <v>24</v>
      </c>
      <c r="L15411" s="3">
        <v>15.0</v>
      </c>
      <c r="M15411" s="3" t="s">
        <v>25</v>
      </c>
      <c r="N15411" s="3" t="s">
        <v>9784</v>
      </c>
      <c r="O15411" s="3" t="s">
        <v>1637</v>
      </c>
      <c r="P15411" s="4">
        <v>27305.0</v>
      </c>
      <c r="Q15411" s="3" t="s">
        <v>169</v>
      </c>
      <c r="S15411" s="3" t="s">
        <v>34</v>
      </c>
    </row>
    <row r="15412">
      <c r="A15412" s="2">
        <v>42318.714907407404</v>
      </c>
      <c r="B15412" s="3">
        <v>28.0</v>
      </c>
      <c r="C15412" s="3" t="s">
        <v>13871</v>
      </c>
      <c r="D15412" s="3">
        <v>14.0</v>
      </c>
      <c r="E15412" s="3" t="s">
        <v>13872</v>
      </c>
      <c r="F15412" s="3">
        <v>2.0</v>
      </c>
      <c r="G15412" s="3">
        <v>10.0</v>
      </c>
      <c r="H15412" s="3" t="s">
        <v>13949</v>
      </c>
      <c r="I15412" s="3" t="s">
        <v>13949</v>
      </c>
      <c r="J15412" s="3" t="s">
        <v>2213</v>
      </c>
      <c r="K15412" s="3" t="s">
        <v>24</v>
      </c>
      <c r="L15412" s="3">
        <v>16.0</v>
      </c>
      <c r="M15412" s="3" t="s">
        <v>30</v>
      </c>
      <c r="N15412" s="3" t="s">
        <v>13962</v>
      </c>
      <c r="O15412" s="3" t="s">
        <v>329</v>
      </c>
      <c r="P15412" s="4">
        <v>25713.0</v>
      </c>
      <c r="Q15412" s="3" t="s">
        <v>37</v>
      </c>
      <c r="S15412" s="3" t="s">
        <v>34</v>
      </c>
    </row>
    <row r="15413">
      <c r="A15413" s="2">
        <v>42318.714907407404</v>
      </c>
      <c r="B15413" s="3">
        <v>28.0</v>
      </c>
      <c r="C15413" s="3" t="s">
        <v>13871</v>
      </c>
      <c r="D15413" s="3">
        <v>14.0</v>
      </c>
      <c r="E15413" s="3" t="s">
        <v>13872</v>
      </c>
      <c r="F15413" s="3">
        <v>2.0</v>
      </c>
      <c r="G15413" s="3">
        <v>10.0</v>
      </c>
      <c r="H15413" s="3" t="s">
        <v>13949</v>
      </c>
      <c r="I15413" s="3" t="s">
        <v>13949</v>
      </c>
      <c r="J15413" s="3" t="s">
        <v>2213</v>
      </c>
      <c r="K15413" s="3" t="s">
        <v>24</v>
      </c>
      <c r="L15413" s="3">
        <v>17.0</v>
      </c>
      <c r="M15413" s="3" t="s">
        <v>25</v>
      </c>
      <c r="N15413" s="3" t="s">
        <v>13963</v>
      </c>
      <c r="O15413" s="3" t="s">
        <v>477</v>
      </c>
      <c r="P15413" s="4">
        <v>26371.0</v>
      </c>
      <c r="Q15413" s="3" t="s">
        <v>75</v>
      </c>
      <c r="S15413" s="3" t="s">
        <v>34</v>
      </c>
    </row>
    <row r="15414">
      <c r="A15414" s="2">
        <v>42318.714907407404</v>
      </c>
      <c r="B15414" s="3">
        <v>28.0</v>
      </c>
      <c r="C15414" s="3" t="s">
        <v>13871</v>
      </c>
      <c r="D15414" s="3">
        <v>14.0</v>
      </c>
      <c r="E15414" s="3" t="s">
        <v>13872</v>
      </c>
      <c r="F15414" s="3">
        <v>2.0</v>
      </c>
      <c r="G15414" s="3">
        <v>10.0</v>
      </c>
      <c r="H15414" s="3" t="s">
        <v>13949</v>
      </c>
      <c r="I15414" s="3" t="s">
        <v>13949</v>
      </c>
      <c r="J15414" s="3" t="s">
        <v>2213</v>
      </c>
      <c r="K15414" s="3" t="s">
        <v>24</v>
      </c>
      <c r="L15414" s="3">
        <v>18.0</v>
      </c>
      <c r="M15414" s="3" t="s">
        <v>30</v>
      </c>
      <c r="N15414" s="3" t="s">
        <v>13964</v>
      </c>
      <c r="O15414" s="3" t="s">
        <v>8014</v>
      </c>
      <c r="P15414" s="4">
        <v>16361.0</v>
      </c>
      <c r="Q15414" s="3" t="s">
        <v>49</v>
      </c>
      <c r="S15414" s="3" t="s">
        <v>34</v>
      </c>
    </row>
    <row r="15415">
      <c r="A15415" s="2">
        <v>42318.714907407404</v>
      </c>
      <c r="B15415" s="3">
        <v>28.0</v>
      </c>
      <c r="C15415" s="3" t="s">
        <v>13871</v>
      </c>
      <c r="D15415" s="3">
        <v>14.0</v>
      </c>
      <c r="E15415" s="3" t="s">
        <v>13872</v>
      </c>
      <c r="F15415" s="3">
        <v>2.0</v>
      </c>
      <c r="G15415" s="3">
        <v>10.0</v>
      </c>
      <c r="H15415" s="3" t="s">
        <v>13949</v>
      </c>
      <c r="I15415" s="3" t="s">
        <v>13949</v>
      </c>
      <c r="J15415" s="3" t="s">
        <v>2213</v>
      </c>
      <c r="K15415" s="3" t="s">
        <v>24</v>
      </c>
      <c r="L15415" s="3">
        <v>19.0</v>
      </c>
      <c r="M15415" s="3" t="s">
        <v>25</v>
      </c>
      <c r="N15415" s="3" t="s">
        <v>13965</v>
      </c>
      <c r="O15415" s="3" t="s">
        <v>1193</v>
      </c>
      <c r="P15415" s="4">
        <v>28209.0</v>
      </c>
      <c r="Q15415" s="3" t="s">
        <v>149</v>
      </c>
      <c r="S15415" s="3" t="s">
        <v>34</v>
      </c>
    </row>
    <row r="15416">
      <c r="A15416" s="2">
        <v>42318.714907407404</v>
      </c>
      <c r="B15416" s="3">
        <v>28.0</v>
      </c>
      <c r="C15416" s="3" t="s">
        <v>13871</v>
      </c>
      <c r="D15416" s="3">
        <v>14.0</v>
      </c>
      <c r="E15416" s="3" t="s">
        <v>13872</v>
      </c>
      <c r="F15416" s="3">
        <v>2.0</v>
      </c>
      <c r="G15416" s="3">
        <v>10.0</v>
      </c>
      <c r="H15416" s="3" t="s">
        <v>13949</v>
      </c>
      <c r="I15416" s="3" t="s">
        <v>13949</v>
      </c>
      <c r="J15416" s="3" t="s">
        <v>2213</v>
      </c>
      <c r="K15416" s="3" t="s">
        <v>24</v>
      </c>
      <c r="L15416" s="3">
        <v>20.0</v>
      </c>
      <c r="M15416" s="3" t="s">
        <v>30</v>
      </c>
      <c r="N15416" s="3" t="s">
        <v>13966</v>
      </c>
      <c r="O15416" s="3" t="s">
        <v>885</v>
      </c>
      <c r="P15416" s="4">
        <v>30136.0</v>
      </c>
      <c r="Q15416" s="3" t="s">
        <v>37</v>
      </c>
      <c r="S15416" s="3" t="s">
        <v>34</v>
      </c>
    </row>
    <row r="15417">
      <c r="A15417" s="2">
        <v>42318.714907407404</v>
      </c>
      <c r="B15417" s="3">
        <v>28.0</v>
      </c>
      <c r="C15417" s="3" t="s">
        <v>13871</v>
      </c>
      <c r="D15417" s="3">
        <v>14.0</v>
      </c>
      <c r="E15417" s="3" t="s">
        <v>13872</v>
      </c>
      <c r="F15417" s="3">
        <v>2.0</v>
      </c>
      <c r="G15417" s="3">
        <v>10.0</v>
      </c>
      <c r="H15417" s="3" t="s">
        <v>13949</v>
      </c>
      <c r="I15417" s="3" t="s">
        <v>13949</v>
      </c>
      <c r="J15417" s="3" t="s">
        <v>2213</v>
      </c>
      <c r="K15417" s="3" t="s">
        <v>24</v>
      </c>
      <c r="L15417" s="3">
        <v>21.0</v>
      </c>
      <c r="M15417" s="3" t="s">
        <v>25</v>
      </c>
      <c r="N15417" s="3" t="s">
        <v>13967</v>
      </c>
      <c r="O15417" s="3" t="s">
        <v>91</v>
      </c>
      <c r="P15417" s="4">
        <v>21858.0</v>
      </c>
      <c r="Q15417" s="3" t="s">
        <v>216</v>
      </c>
      <c r="S15417" s="3" t="s">
        <v>34</v>
      </c>
    </row>
    <row r="15418">
      <c r="A15418" s="2">
        <v>42318.714907407404</v>
      </c>
      <c r="B15418" s="3">
        <v>28.0</v>
      </c>
      <c r="C15418" s="3" t="s">
        <v>13871</v>
      </c>
      <c r="D15418" s="3">
        <v>14.0</v>
      </c>
      <c r="E15418" s="3" t="s">
        <v>13872</v>
      </c>
      <c r="F15418" s="3">
        <v>2.0</v>
      </c>
      <c r="G15418" s="3">
        <v>10.0</v>
      </c>
      <c r="H15418" s="3" t="s">
        <v>13949</v>
      </c>
      <c r="I15418" s="3" t="s">
        <v>13949</v>
      </c>
      <c r="J15418" s="3" t="s">
        <v>2213</v>
      </c>
      <c r="K15418" s="3" t="s">
        <v>24</v>
      </c>
      <c r="L15418" s="3">
        <v>22.0</v>
      </c>
      <c r="M15418" s="3" t="s">
        <v>30</v>
      </c>
      <c r="N15418" s="3" t="s">
        <v>13968</v>
      </c>
      <c r="O15418" s="3" t="s">
        <v>329</v>
      </c>
      <c r="P15418" s="4">
        <v>24993.0</v>
      </c>
      <c r="Q15418" s="3" t="s">
        <v>115</v>
      </c>
      <c r="S15418" s="3" t="s">
        <v>34</v>
      </c>
    </row>
    <row r="15419">
      <c r="A15419" s="2">
        <v>42318.714907407404</v>
      </c>
      <c r="B15419" s="3">
        <v>28.0</v>
      </c>
      <c r="C15419" s="3" t="s">
        <v>13871</v>
      </c>
      <c r="D15419" s="3">
        <v>14.0</v>
      </c>
      <c r="E15419" s="3" t="s">
        <v>13872</v>
      </c>
      <c r="F15419" s="3">
        <v>2.0</v>
      </c>
      <c r="G15419" s="3">
        <v>10.0</v>
      </c>
      <c r="H15419" s="3" t="s">
        <v>13949</v>
      </c>
      <c r="I15419" s="3" t="s">
        <v>13949</v>
      </c>
      <c r="J15419" s="3" t="s">
        <v>2213</v>
      </c>
      <c r="K15419" s="3" t="s">
        <v>24</v>
      </c>
      <c r="L15419" s="3">
        <v>23.0</v>
      </c>
      <c r="M15419" s="3" t="s">
        <v>25</v>
      </c>
      <c r="N15419" s="3" t="s">
        <v>13969</v>
      </c>
      <c r="O15419" s="3" t="s">
        <v>237</v>
      </c>
      <c r="P15419" s="4">
        <v>30427.0</v>
      </c>
      <c r="Q15419" s="3" t="s">
        <v>55</v>
      </c>
      <c r="S15419" s="3" t="s">
        <v>34</v>
      </c>
    </row>
    <row r="15420">
      <c r="A15420" s="2">
        <v>42318.714907407404</v>
      </c>
      <c r="B15420" s="3">
        <v>28.0</v>
      </c>
      <c r="C15420" s="3" t="s">
        <v>13871</v>
      </c>
      <c r="D15420" s="3">
        <v>27.0</v>
      </c>
      <c r="E15420" s="3" t="s">
        <v>13886</v>
      </c>
      <c r="F15420" s="3">
        <v>2.0</v>
      </c>
      <c r="G15420" s="3">
        <v>10.0</v>
      </c>
      <c r="H15420" s="3" t="s">
        <v>13949</v>
      </c>
      <c r="I15420" s="3" t="s">
        <v>13949</v>
      </c>
      <c r="J15420" s="3" t="s">
        <v>2213</v>
      </c>
      <c r="K15420" s="3" t="s">
        <v>24</v>
      </c>
      <c r="L15420" s="3">
        <v>1.0</v>
      </c>
      <c r="M15420" s="3" t="s">
        <v>25</v>
      </c>
      <c r="N15420" s="3" t="s">
        <v>1898</v>
      </c>
      <c r="O15420" s="3" t="s">
        <v>204</v>
      </c>
      <c r="P15420" s="4">
        <v>21591.0</v>
      </c>
      <c r="Q15420" s="3" t="s">
        <v>33</v>
      </c>
      <c r="S15420" s="3" t="s">
        <v>34</v>
      </c>
    </row>
    <row r="15421">
      <c r="A15421" s="2">
        <v>42318.714907407404</v>
      </c>
      <c r="B15421" s="3">
        <v>28.0</v>
      </c>
      <c r="C15421" s="3" t="s">
        <v>13871</v>
      </c>
      <c r="D15421" s="3">
        <v>27.0</v>
      </c>
      <c r="E15421" s="3" t="s">
        <v>13886</v>
      </c>
      <c r="F15421" s="3">
        <v>2.0</v>
      </c>
      <c r="G15421" s="3">
        <v>10.0</v>
      </c>
      <c r="H15421" s="3" t="s">
        <v>13949</v>
      </c>
      <c r="I15421" s="3" t="s">
        <v>13949</v>
      </c>
      <c r="J15421" s="3" t="s">
        <v>2213</v>
      </c>
      <c r="K15421" s="3" t="s">
        <v>24</v>
      </c>
      <c r="L15421" s="3">
        <v>2.0</v>
      </c>
      <c r="M15421" s="3" t="s">
        <v>30</v>
      </c>
      <c r="N15421" s="3" t="s">
        <v>13782</v>
      </c>
      <c r="O15421" s="3" t="s">
        <v>329</v>
      </c>
      <c r="P15421" s="4">
        <v>23665.0</v>
      </c>
      <c r="Q15421" s="3" t="s">
        <v>110</v>
      </c>
      <c r="S15421" s="3" t="s">
        <v>34</v>
      </c>
    </row>
    <row r="15422">
      <c r="A15422" s="2">
        <v>42318.714907407404</v>
      </c>
      <c r="B15422" s="3">
        <v>28.0</v>
      </c>
      <c r="C15422" s="3" t="s">
        <v>13871</v>
      </c>
      <c r="D15422" s="3">
        <v>27.0</v>
      </c>
      <c r="E15422" s="3" t="s">
        <v>13886</v>
      </c>
      <c r="F15422" s="3">
        <v>2.0</v>
      </c>
      <c r="G15422" s="3">
        <v>10.0</v>
      </c>
      <c r="H15422" s="3" t="s">
        <v>13949</v>
      </c>
      <c r="I15422" s="3" t="s">
        <v>13949</v>
      </c>
      <c r="J15422" s="3" t="s">
        <v>2213</v>
      </c>
      <c r="K15422" s="3" t="s">
        <v>24</v>
      </c>
      <c r="L15422" s="3">
        <v>3.0</v>
      </c>
      <c r="M15422" s="3" t="s">
        <v>25</v>
      </c>
      <c r="N15422" s="3" t="s">
        <v>1984</v>
      </c>
      <c r="O15422" s="3" t="s">
        <v>246</v>
      </c>
      <c r="P15422" s="4">
        <v>33056.0</v>
      </c>
      <c r="Q15422" s="3" t="s">
        <v>132</v>
      </c>
      <c r="S15422" s="3" t="s">
        <v>34</v>
      </c>
    </row>
    <row r="15423">
      <c r="A15423" s="2">
        <v>42318.714907407404</v>
      </c>
      <c r="B15423" s="3">
        <v>28.0</v>
      </c>
      <c r="C15423" s="3" t="s">
        <v>13871</v>
      </c>
      <c r="D15423" s="3">
        <v>27.0</v>
      </c>
      <c r="E15423" s="3" t="s">
        <v>13886</v>
      </c>
      <c r="F15423" s="3">
        <v>2.0</v>
      </c>
      <c r="G15423" s="3">
        <v>10.0</v>
      </c>
      <c r="H15423" s="3" t="s">
        <v>13949</v>
      </c>
      <c r="I15423" s="3" t="s">
        <v>13949</v>
      </c>
      <c r="J15423" s="3" t="s">
        <v>2213</v>
      </c>
      <c r="K15423" s="3" t="s">
        <v>24</v>
      </c>
      <c r="L15423" s="3">
        <v>4.0</v>
      </c>
      <c r="M15423" s="3" t="s">
        <v>30</v>
      </c>
      <c r="N15423" s="3" t="s">
        <v>5175</v>
      </c>
      <c r="O15423" s="3" t="s">
        <v>746</v>
      </c>
      <c r="P15423" s="4">
        <v>28712.0</v>
      </c>
      <c r="Q15423" s="3" t="s">
        <v>153</v>
      </c>
      <c r="S15423" s="3" t="s">
        <v>34</v>
      </c>
    </row>
    <row r="15424">
      <c r="A15424" s="2">
        <v>42318.714907407404</v>
      </c>
      <c r="B15424" s="3">
        <v>28.0</v>
      </c>
      <c r="C15424" s="3" t="s">
        <v>13871</v>
      </c>
      <c r="D15424" s="3">
        <v>27.0</v>
      </c>
      <c r="E15424" s="3" t="s">
        <v>13886</v>
      </c>
      <c r="F15424" s="3">
        <v>2.0</v>
      </c>
      <c r="G15424" s="3">
        <v>10.0</v>
      </c>
      <c r="H15424" s="3" t="s">
        <v>13949</v>
      </c>
      <c r="I15424" s="3" t="s">
        <v>13949</v>
      </c>
      <c r="J15424" s="3" t="s">
        <v>2213</v>
      </c>
      <c r="K15424" s="3" t="s">
        <v>24</v>
      </c>
      <c r="L15424" s="3">
        <v>5.0</v>
      </c>
      <c r="M15424" s="3" t="s">
        <v>25</v>
      </c>
      <c r="N15424" s="3" t="s">
        <v>13970</v>
      </c>
      <c r="O15424" s="3" t="s">
        <v>281</v>
      </c>
      <c r="P15424" s="4">
        <v>21229.0</v>
      </c>
      <c r="Q15424" s="3" t="s">
        <v>79</v>
      </c>
      <c r="S15424" s="3" t="s">
        <v>34</v>
      </c>
    </row>
    <row r="15425">
      <c r="A15425" s="2">
        <v>42318.714907407404</v>
      </c>
      <c r="B15425" s="3">
        <v>28.0</v>
      </c>
      <c r="C15425" s="3" t="s">
        <v>13871</v>
      </c>
      <c r="D15425" s="3">
        <v>27.0</v>
      </c>
      <c r="E15425" s="3" t="s">
        <v>13886</v>
      </c>
      <c r="F15425" s="3">
        <v>2.0</v>
      </c>
      <c r="G15425" s="3">
        <v>10.0</v>
      </c>
      <c r="H15425" s="3" t="s">
        <v>13949</v>
      </c>
      <c r="I15425" s="3" t="s">
        <v>13949</v>
      </c>
      <c r="J15425" s="3" t="s">
        <v>2213</v>
      </c>
      <c r="K15425" s="3" t="s">
        <v>24</v>
      </c>
      <c r="L15425" s="3">
        <v>6.0</v>
      </c>
      <c r="M15425" s="3" t="s">
        <v>30</v>
      </c>
      <c r="N15425" s="3" t="s">
        <v>13971</v>
      </c>
      <c r="O15425" s="3" t="s">
        <v>329</v>
      </c>
      <c r="P15425" s="4">
        <v>24484.0</v>
      </c>
      <c r="Q15425" s="3" t="s">
        <v>52</v>
      </c>
      <c r="S15425" s="3" t="s">
        <v>34</v>
      </c>
    </row>
    <row r="15426">
      <c r="A15426" s="2">
        <v>42318.714907407404</v>
      </c>
      <c r="B15426" s="3">
        <v>28.0</v>
      </c>
      <c r="C15426" s="3" t="s">
        <v>13871</v>
      </c>
      <c r="D15426" s="3">
        <v>27.0</v>
      </c>
      <c r="E15426" s="3" t="s">
        <v>13886</v>
      </c>
      <c r="F15426" s="3">
        <v>2.0</v>
      </c>
      <c r="G15426" s="3">
        <v>10.0</v>
      </c>
      <c r="H15426" s="3" t="s">
        <v>13949</v>
      </c>
      <c r="I15426" s="3" t="s">
        <v>13949</v>
      </c>
      <c r="J15426" s="3" t="s">
        <v>2213</v>
      </c>
      <c r="K15426" s="3" t="s">
        <v>24</v>
      </c>
      <c r="L15426" s="3">
        <v>7.0</v>
      </c>
      <c r="M15426" s="3" t="s">
        <v>25</v>
      </c>
      <c r="N15426" s="3" t="s">
        <v>13972</v>
      </c>
      <c r="O15426" s="3" t="s">
        <v>371</v>
      </c>
      <c r="P15426" s="4">
        <v>23470.0</v>
      </c>
      <c r="Q15426" s="3" t="s">
        <v>105</v>
      </c>
      <c r="S15426" s="3" t="s">
        <v>34</v>
      </c>
    </row>
    <row r="15427">
      <c r="A15427" s="2">
        <v>42318.714907407404</v>
      </c>
      <c r="B15427" s="3">
        <v>28.0</v>
      </c>
      <c r="C15427" s="3" t="s">
        <v>13871</v>
      </c>
      <c r="D15427" s="3">
        <v>27.0</v>
      </c>
      <c r="E15427" s="3" t="s">
        <v>13886</v>
      </c>
      <c r="F15427" s="3">
        <v>2.0</v>
      </c>
      <c r="G15427" s="3">
        <v>10.0</v>
      </c>
      <c r="H15427" s="3" t="s">
        <v>13949</v>
      </c>
      <c r="I15427" s="3" t="s">
        <v>13949</v>
      </c>
      <c r="J15427" s="3" t="s">
        <v>2213</v>
      </c>
      <c r="K15427" s="3" t="s">
        <v>24</v>
      </c>
      <c r="L15427" s="3">
        <v>8.0</v>
      </c>
      <c r="M15427" s="3" t="s">
        <v>30</v>
      </c>
      <c r="N15427" s="3" t="s">
        <v>13973</v>
      </c>
      <c r="O15427" s="3" t="s">
        <v>4330</v>
      </c>
      <c r="P15427" s="4">
        <v>28684.0</v>
      </c>
      <c r="Q15427" s="3" t="s">
        <v>153</v>
      </c>
      <c r="S15427" s="3" t="s">
        <v>34</v>
      </c>
    </row>
    <row r="15428">
      <c r="A15428" s="2">
        <v>42318.714907407404</v>
      </c>
      <c r="B15428" s="3">
        <v>28.0</v>
      </c>
      <c r="C15428" s="3" t="s">
        <v>13871</v>
      </c>
      <c r="D15428" s="3">
        <v>27.0</v>
      </c>
      <c r="E15428" s="3" t="s">
        <v>13886</v>
      </c>
      <c r="F15428" s="3">
        <v>2.0</v>
      </c>
      <c r="G15428" s="3">
        <v>10.0</v>
      </c>
      <c r="H15428" s="3" t="s">
        <v>13949</v>
      </c>
      <c r="I15428" s="3" t="s">
        <v>13949</v>
      </c>
      <c r="J15428" s="3" t="s">
        <v>2213</v>
      </c>
      <c r="K15428" s="3" t="s">
        <v>24</v>
      </c>
      <c r="L15428" s="3">
        <v>9.0</v>
      </c>
      <c r="M15428" s="3" t="s">
        <v>25</v>
      </c>
      <c r="N15428" s="3" t="s">
        <v>13974</v>
      </c>
      <c r="O15428" s="3" t="s">
        <v>127</v>
      </c>
      <c r="P15428" s="4">
        <v>19034.0</v>
      </c>
      <c r="Q15428" s="3" t="s">
        <v>132</v>
      </c>
      <c r="S15428" s="3" t="s">
        <v>34</v>
      </c>
    </row>
    <row r="15429">
      <c r="A15429" s="2">
        <v>42318.714907407404</v>
      </c>
      <c r="B15429" s="3">
        <v>28.0</v>
      </c>
      <c r="C15429" s="3" t="s">
        <v>13871</v>
      </c>
      <c r="D15429" s="3">
        <v>27.0</v>
      </c>
      <c r="E15429" s="3" t="s">
        <v>13886</v>
      </c>
      <c r="F15429" s="3">
        <v>2.0</v>
      </c>
      <c r="G15429" s="3">
        <v>10.0</v>
      </c>
      <c r="H15429" s="3" t="s">
        <v>13949</v>
      </c>
      <c r="I15429" s="3" t="s">
        <v>13949</v>
      </c>
      <c r="J15429" s="3" t="s">
        <v>2213</v>
      </c>
      <c r="K15429" s="3" t="s">
        <v>24</v>
      </c>
      <c r="L15429" s="3">
        <v>10.0</v>
      </c>
      <c r="M15429" s="3" t="s">
        <v>30</v>
      </c>
      <c r="N15429" s="3" t="s">
        <v>13975</v>
      </c>
      <c r="O15429" s="3" t="s">
        <v>329</v>
      </c>
      <c r="P15429" s="4">
        <v>19719.0</v>
      </c>
      <c r="Q15429" s="3" t="s">
        <v>113</v>
      </c>
      <c r="S15429" s="3" t="s">
        <v>34</v>
      </c>
    </row>
    <row r="15430">
      <c r="A15430" s="2">
        <v>42318.714907407404</v>
      </c>
      <c r="B15430" s="3">
        <v>28.0</v>
      </c>
      <c r="C15430" s="3" t="s">
        <v>13871</v>
      </c>
      <c r="D15430" s="3">
        <v>27.0</v>
      </c>
      <c r="E15430" s="3" t="s">
        <v>13886</v>
      </c>
      <c r="F15430" s="3">
        <v>2.0</v>
      </c>
      <c r="G15430" s="3">
        <v>10.0</v>
      </c>
      <c r="H15430" s="3" t="s">
        <v>13949</v>
      </c>
      <c r="I15430" s="3" t="s">
        <v>13949</v>
      </c>
      <c r="J15430" s="3" t="s">
        <v>2213</v>
      </c>
      <c r="K15430" s="3" t="s">
        <v>24</v>
      </c>
      <c r="L15430" s="3">
        <v>11.0</v>
      </c>
      <c r="M15430" s="3" t="s">
        <v>25</v>
      </c>
      <c r="N15430" s="3" t="s">
        <v>13976</v>
      </c>
      <c r="O15430" s="3" t="s">
        <v>91</v>
      </c>
      <c r="P15430" s="4">
        <v>18976.0</v>
      </c>
      <c r="Q15430" s="3" t="s">
        <v>113</v>
      </c>
      <c r="S15430" s="3" t="s">
        <v>34</v>
      </c>
    </row>
    <row r="15431">
      <c r="A15431" s="2">
        <v>42318.714907407404</v>
      </c>
      <c r="B15431" s="3">
        <v>28.0</v>
      </c>
      <c r="C15431" s="3" t="s">
        <v>13871</v>
      </c>
      <c r="D15431" s="3">
        <v>27.0</v>
      </c>
      <c r="E15431" s="3" t="s">
        <v>13886</v>
      </c>
      <c r="F15431" s="3">
        <v>2.0</v>
      </c>
      <c r="G15431" s="3">
        <v>10.0</v>
      </c>
      <c r="H15431" s="3" t="s">
        <v>13949</v>
      </c>
      <c r="I15431" s="3" t="s">
        <v>13949</v>
      </c>
      <c r="J15431" s="3" t="s">
        <v>2213</v>
      </c>
      <c r="K15431" s="3" t="s">
        <v>24</v>
      </c>
      <c r="L15431" s="3">
        <v>12.0</v>
      </c>
      <c r="M15431" s="3" t="s">
        <v>30</v>
      </c>
      <c r="N15431" s="3" t="s">
        <v>1984</v>
      </c>
      <c r="O15431" s="3" t="s">
        <v>1759</v>
      </c>
      <c r="P15431" s="4">
        <v>34974.0</v>
      </c>
      <c r="Q15431" s="3" t="s">
        <v>191</v>
      </c>
      <c r="S15431" s="3" t="s">
        <v>34</v>
      </c>
    </row>
    <row r="15432">
      <c r="A15432" s="2">
        <v>42318.714907407404</v>
      </c>
      <c r="B15432" s="3">
        <v>28.0</v>
      </c>
      <c r="C15432" s="3" t="s">
        <v>13871</v>
      </c>
      <c r="D15432" s="3">
        <v>27.0</v>
      </c>
      <c r="E15432" s="3" t="s">
        <v>13886</v>
      </c>
      <c r="F15432" s="3">
        <v>2.0</v>
      </c>
      <c r="G15432" s="3">
        <v>10.0</v>
      </c>
      <c r="H15432" s="3" t="s">
        <v>13949</v>
      </c>
      <c r="I15432" s="3" t="s">
        <v>13949</v>
      </c>
      <c r="J15432" s="3" t="s">
        <v>2213</v>
      </c>
      <c r="K15432" s="3" t="s">
        <v>24</v>
      </c>
      <c r="L15432" s="3">
        <v>13.0</v>
      </c>
      <c r="M15432" s="3" t="s">
        <v>25</v>
      </c>
      <c r="N15432" s="3" t="s">
        <v>13977</v>
      </c>
      <c r="O15432" s="3" t="s">
        <v>1037</v>
      </c>
      <c r="P15432" s="4">
        <v>18964.0</v>
      </c>
      <c r="Q15432" s="3" t="s">
        <v>49</v>
      </c>
      <c r="S15432" s="3" t="s">
        <v>34</v>
      </c>
    </row>
    <row r="15433">
      <c r="A15433" s="2">
        <v>42318.714907407404</v>
      </c>
      <c r="B15433" s="3">
        <v>28.0</v>
      </c>
      <c r="C15433" s="3" t="s">
        <v>13871</v>
      </c>
      <c r="D15433" s="3">
        <v>27.0</v>
      </c>
      <c r="E15433" s="3" t="s">
        <v>13886</v>
      </c>
      <c r="F15433" s="3">
        <v>2.0</v>
      </c>
      <c r="G15433" s="3">
        <v>10.0</v>
      </c>
      <c r="H15433" s="3" t="s">
        <v>13949</v>
      </c>
      <c r="I15433" s="3" t="s">
        <v>13949</v>
      </c>
      <c r="J15433" s="3" t="s">
        <v>2213</v>
      </c>
      <c r="K15433" s="3" t="s">
        <v>24</v>
      </c>
      <c r="L15433" s="3">
        <v>14.0</v>
      </c>
      <c r="M15433" s="3" t="s">
        <v>30</v>
      </c>
      <c r="N15433" s="3" t="s">
        <v>13978</v>
      </c>
      <c r="O15433" s="3" t="s">
        <v>375</v>
      </c>
      <c r="P15433" s="4">
        <v>19631.0</v>
      </c>
      <c r="Q15433" s="3" t="s">
        <v>72</v>
      </c>
      <c r="S15433" s="3" t="s">
        <v>34</v>
      </c>
    </row>
    <row r="15434">
      <c r="A15434" s="2">
        <v>42318.714907407404</v>
      </c>
      <c r="B15434" s="3">
        <v>28.0</v>
      </c>
      <c r="C15434" s="3" t="s">
        <v>13871</v>
      </c>
      <c r="D15434" s="3">
        <v>27.0</v>
      </c>
      <c r="E15434" s="3" t="s">
        <v>13886</v>
      </c>
      <c r="F15434" s="3">
        <v>2.0</v>
      </c>
      <c r="G15434" s="3">
        <v>10.0</v>
      </c>
      <c r="H15434" s="3" t="s">
        <v>13949</v>
      </c>
      <c r="I15434" s="3" t="s">
        <v>13949</v>
      </c>
      <c r="J15434" s="3" t="s">
        <v>2213</v>
      </c>
      <c r="K15434" s="3" t="s">
        <v>24</v>
      </c>
      <c r="L15434" s="3">
        <v>15.0</v>
      </c>
      <c r="M15434" s="3" t="s">
        <v>25</v>
      </c>
      <c r="N15434" s="3" t="s">
        <v>13979</v>
      </c>
      <c r="O15434" s="3" t="s">
        <v>74</v>
      </c>
      <c r="P15434" s="4">
        <v>25698.0</v>
      </c>
      <c r="Q15434" s="3" t="s">
        <v>46</v>
      </c>
      <c r="S15434" s="3" t="s">
        <v>34</v>
      </c>
    </row>
    <row r="15435">
      <c r="A15435" s="2">
        <v>42318.714907407404</v>
      </c>
      <c r="B15435" s="3">
        <v>28.0</v>
      </c>
      <c r="C15435" s="3" t="s">
        <v>13871</v>
      </c>
      <c r="D15435" s="3">
        <v>27.0</v>
      </c>
      <c r="E15435" s="3" t="s">
        <v>13886</v>
      </c>
      <c r="F15435" s="3">
        <v>2.0</v>
      </c>
      <c r="G15435" s="3">
        <v>10.0</v>
      </c>
      <c r="H15435" s="3" t="s">
        <v>13949</v>
      </c>
      <c r="I15435" s="3" t="s">
        <v>13949</v>
      </c>
      <c r="J15435" s="3" t="s">
        <v>2213</v>
      </c>
      <c r="K15435" s="3" t="s">
        <v>24</v>
      </c>
      <c r="L15435" s="3">
        <v>16.0</v>
      </c>
      <c r="M15435" s="3" t="s">
        <v>30</v>
      </c>
      <c r="N15435" s="3" t="s">
        <v>13980</v>
      </c>
      <c r="O15435" s="3" t="s">
        <v>13981</v>
      </c>
      <c r="P15435" s="4">
        <v>24251.0</v>
      </c>
      <c r="Q15435" s="3" t="s">
        <v>52</v>
      </c>
      <c r="S15435" s="3" t="s">
        <v>34</v>
      </c>
    </row>
    <row r="15436">
      <c r="A15436" s="2">
        <v>42318.714907407404</v>
      </c>
      <c r="B15436" s="3">
        <v>28.0</v>
      </c>
      <c r="C15436" s="3" t="s">
        <v>13871</v>
      </c>
      <c r="D15436" s="3">
        <v>27.0</v>
      </c>
      <c r="E15436" s="3" t="s">
        <v>13886</v>
      </c>
      <c r="F15436" s="3">
        <v>2.0</v>
      </c>
      <c r="G15436" s="3">
        <v>10.0</v>
      </c>
      <c r="H15436" s="3" t="s">
        <v>13949</v>
      </c>
      <c r="I15436" s="3" t="s">
        <v>13949</v>
      </c>
      <c r="J15436" s="3" t="s">
        <v>2213</v>
      </c>
      <c r="K15436" s="3" t="s">
        <v>24</v>
      </c>
      <c r="L15436" s="3">
        <v>17.0</v>
      </c>
      <c r="M15436" s="3" t="s">
        <v>25</v>
      </c>
      <c r="N15436" s="3" t="s">
        <v>3144</v>
      </c>
      <c r="O15436" s="3" t="s">
        <v>218</v>
      </c>
      <c r="P15436" s="4">
        <v>24111.0</v>
      </c>
      <c r="Q15436" s="3" t="s">
        <v>149</v>
      </c>
      <c r="S15436" s="3" t="s">
        <v>34</v>
      </c>
    </row>
    <row r="15437">
      <c r="A15437" s="2">
        <v>42318.714907407404</v>
      </c>
      <c r="B15437" s="3">
        <v>28.0</v>
      </c>
      <c r="C15437" s="3" t="s">
        <v>13871</v>
      </c>
      <c r="D15437" s="3">
        <v>27.0</v>
      </c>
      <c r="E15437" s="3" t="s">
        <v>13886</v>
      </c>
      <c r="F15437" s="3">
        <v>2.0</v>
      </c>
      <c r="G15437" s="3">
        <v>10.0</v>
      </c>
      <c r="H15437" s="3" t="s">
        <v>13949</v>
      </c>
      <c r="I15437" s="3" t="s">
        <v>13949</v>
      </c>
      <c r="J15437" s="3" t="s">
        <v>2213</v>
      </c>
      <c r="K15437" s="3" t="s">
        <v>24</v>
      </c>
      <c r="L15437" s="3">
        <v>18.0</v>
      </c>
      <c r="M15437" s="3" t="s">
        <v>30</v>
      </c>
      <c r="N15437" s="3" t="s">
        <v>13982</v>
      </c>
      <c r="O15437" s="3" t="s">
        <v>336</v>
      </c>
      <c r="P15437" s="4">
        <v>20498.0</v>
      </c>
      <c r="Q15437" s="3" t="s">
        <v>37</v>
      </c>
      <c r="S15437" s="3" t="s">
        <v>34</v>
      </c>
    </row>
    <row r="15438">
      <c r="A15438" s="2">
        <v>42318.714907407404</v>
      </c>
      <c r="B15438" s="3">
        <v>28.0</v>
      </c>
      <c r="C15438" s="3" t="s">
        <v>13871</v>
      </c>
      <c r="D15438" s="3">
        <v>27.0</v>
      </c>
      <c r="E15438" s="3" t="s">
        <v>13886</v>
      </c>
      <c r="F15438" s="3">
        <v>2.0</v>
      </c>
      <c r="G15438" s="3">
        <v>10.0</v>
      </c>
      <c r="H15438" s="3" t="s">
        <v>13949</v>
      </c>
      <c r="I15438" s="3" t="s">
        <v>13949</v>
      </c>
      <c r="J15438" s="3" t="s">
        <v>2213</v>
      </c>
      <c r="K15438" s="3" t="s">
        <v>24</v>
      </c>
      <c r="L15438" s="3">
        <v>19.0</v>
      </c>
      <c r="M15438" s="3" t="s">
        <v>25</v>
      </c>
      <c r="N15438" s="3" t="s">
        <v>1302</v>
      </c>
      <c r="O15438" s="3" t="s">
        <v>2150</v>
      </c>
      <c r="P15438" s="4">
        <v>8631.0</v>
      </c>
      <c r="Q15438" s="3" t="s">
        <v>113</v>
      </c>
      <c r="S15438" s="3" t="s">
        <v>34</v>
      </c>
    </row>
    <row r="15439">
      <c r="A15439" s="2">
        <v>42318.714907407404</v>
      </c>
      <c r="B15439" s="3">
        <v>28.0</v>
      </c>
      <c r="C15439" s="3" t="s">
        <v>13871</v>
      </c>
      <c r="D15439" s="3">
        <v>27.0</v>
      </c>
      <c r="E15439" s="3" t="s">
        <v>13886</v>
      </c>
      <c r="F15439" s="3">
        <v>2.0</v>
      </c>
      <c r="G15439" s="3">
        <v>10.0</v>
      </c>
      <c r="H15439" s="3" t="s">
        <v>13949</v>
      </c>
      <c r="I15439" s="3" t="s">
        <v>13949</v>
      </c>
      <c r="J15439" s="3" t="s">
        <v>2213</v>
      </c>
      <c r="K15439" s="3" t="s">
        <v>24</v>
      </c>
      <c r="L15439" s="3">
        <v>20.0</v>
      </c>
      <c r="M15439" s="3" t="s">
        <v>30</v>
      </c>
      <c r="N15439" s="3" t="s">
        <v>13983</v>
      </c>
      <c r="O15439" s="3" t="s">
        <v>347</v>
      </c>
      <c r="P15439" s="4">
        <v>24137.0</v>
      </c>
      <c r="Q15439" s="3" t="s">
        <v>75</v>
      </c>
      <c r="S15439" s="3" t="s">
        <v>34</v>
      </c>
    </row>
    <row r="15440">
      <c r="A15440" s="2">
        <v>42318.714907407404</v>
      </c>
      <c r="B15440" s="3">
        <v>28.0</v>
      </c>
      <c r="C15440" s="3" t="s">
        <v>13871</v>
      </c>
      <c r="D15440" s="3">
        <v>50.0</v>
      </c>
      <c r="E15440" s="3" t="s">
        <v>13899</v>
      </c>
      <c r="F15440" s="3">
        <v>2.0</v>
      </c>
      <c r="G15440" s="3">
        <v>10.0</v>
      </c>
      <c r="H15440" s="3" t="s">
        <v>13949</v>
      </c>
      <c r="I15440" s="3" t="s">
        <v>13949</v>
      </c>
      <c r="J15440" s="3" t="s">
        <v>2213</v>
      </c>
      <c r="K15440" s="3" t="s">
        <v>272</v>
      </c>
      <c r="L15440" s="3">
        <v>1.0</v>
      </c>
      <c r="M15440" s="3" t="s">
        <v>30</v>
      </c>
      <c r="N15440" s="3" t="s">
        <v>4642</v>
      </c>
      <c r="O15440" s="3" t="s">
        <v>1890</v>
      </c>
      <c r="P15440" s="4">
        <v>26293.0</v>
      </c>
      <c r="Q15440" s="3" t="s">
        <v>115</v>
      </c>
      <c r="S15440" s="3" t="s">
        <v>34</v>
      </c>
    </row>
    <row r="15441">
      <c r="A15441" s="2">
        <v>42318.714907407404</v>
      </c>
      <c r="B15441" s="3">
        <v>28.0</v>
      </c>
      <c r="C15441" s="3" t="s">
        <v>13871</v>
      </c>
      <c r="D15441" s="3">
        <v>50.0</v>
      </c>
      <c r="E15441" s="3" t="s">
        <v>13899</v>
      </c>
      <c r="F15441" s="3">
        <v>2.0</v>
      </c>
      <c r="G15441" s="3">
        <v>10.0</v>
      </c>
      <c r="H15441" s="3" t="s">
        <v>13949</v>
      </c>
      <c r="I15441" s="3" t="s">
        <v>13949</v>
      </c>
      <c r="J15441" s="3" t="s">
        <v>2213</v>
      </c>
      <c r="K15441" s="3" t="s">
        <v>24</v>
      </c>
      <c r="L15441" s="3">
        <v>2.0</v>
      </c>
      <c r="M15441" s="3" t="s">
        <v>25</v>
      </c>
      <c r="N15441" s="3" t="s">
        <v>13984</v>
      </c>
      <c r="O15441" s="3" t="s">
        <v>344</v>
      </c>
      <c r="P15441" s="4">
        <v>29071.0</v>
      </c>
      <c r="Q15441" s="3" t="s">
        <v>159</v>
      </c>
      <c r="S15441" s="3" t="s">
        <v>34</v>
      </c>
    </row>
    <row r="15442">
      <c r="A15442" s="2">
        <v>42318.714907407404</v>
      </c>
      <c r="B15442" s="3">
        <v>28.0</v>
      </c>
      <c r="C15442" s="3" t="s">
        <v>13871</v>
      </c>
      <c r="D15442" s="3">
        <v>50.0</v>
      </c>
      <c r="E15442" s="3" t="s">
        <v>13899</v>
      </c>
      <c r="F15442" s="3">
        <v>2.0</v>
      </c>
      <c r="G15442" s="3">
        <v>10.0</v>
      </c>
      <c r="H15442" s="3" t="s">
        <v>13949</v>
      </c>
      <c r="I15442" s="3" t="s">
        <v>13949</v>
      </c>
      <c r="J15442" s="3" t="s">
        <v>2213</v>
      </c>
      <c r="K15442" s="3" t="s">
        <v>24</v>
      </c>
      <c r="L15442" s="3">
        <v>3.0</v>
      </c>
      <c r="M15442" s="3" t="s">
        <v>30</v>
      </c>
      <c r="N15442" s="3" t="s">
        <v>13985</v>
      </c>
      <c r="O15442" s="3" t="s">
        <v>336</v>
      </c>
      <c r="P15442" s="4">
        <v>16352.0</v>
      </c>
      <c r="Q15442" s="3" t="s">
        <v>49</v>
      </c>
      <c r="S15442" s="3" t="s">
        <v>34</v>
      </c>
    </row>
    <row r="15443">
      <c r="A15443" s="2">
        <v>42318.714907407404</v>
      </c>
      <c r="B15443" s="3">
        <v>28.0</v>
      </c>
      <c r="C15443" s="3" t="s">
        <v>13871</v>
      </c>
      <c r="D15443" s="3">
        <v>50.0</v>
      </c>
      <c r="E15443" s="3" t="s">
        <v>13899</v>
      </c>
      <c r="F15443" s="3">
        <v>2.0</v>
      </c>
      <c r="G15443" s="3">
        <v>10.0</v>
      </c>
      <c r="H15443" s="3" t="s">
        <v>13949</v>
      </c>
      <c r="I15443" s="3" t="s">
        <v>13949</v>
      </c>
      <c r="J15443" s="3" t="s">
        <v>2213</v>
      </c>
      <c r="K15443" s="3" t="s">
        <v>24</v>
      </c>
      <c r="L15443" s="3">
        <v>4.0</v>
      </c>
      <c r="M15443" s="3" t="s">
        <v>25</v>
      </c>
      <c r="N15443" s="3" t="s">
        <v>13986</v>
      </c>
      <c r="O15443" s="3" t="s">
        <v>109</v>
      </c>
      <c r="P15443" s="4">
        <v>22461.0</v>
      </c>
      <c r="Q15443" s="3" t="s">
        <v>2342</v>
      </c>
      <c r="S15443" s="3" t="s">
        <v>34</v>
      </c>
    </row>
    <row r="15444">
      <c r="A15444" s="2">
        <v>42318.714907407404</v>
      </c>
      <c r="B15444" s="3">
        <v>28.0</v>
      </c>
      <c r="C15444" s="3" t="s">
        <v>13871</v>
      </c>
      <c r="D15444" s="3">
        <v>50.0</v>
      </c>
      <c r="E15444" s="3" t="s">
        <v>13899</v>
      </c>
      <c r="F15444" s="3">
        <v>2.0</v>
      </c>
      <c r="G15444" s="3">
        <v>10.0</v>
      </c>
      <c r="H15444" s="3" t="s">
        <v>13949</v>
      </c>
      <c r="I15444" s="3" t="s">
        <v>13949</v>
      </c>
      <c r="J15444" s="3" t="s">
        <v>2213</v>
      </c>
      <c r="K15444" s="3" t="s">
        <v>24</v>
      </c>
      <c r="L15444" s="3">
        <v>5.0</v>
      </c>
      <c r="M15444" s="3" t="s">
        <v>30</v>
      </c>
      <c r="N15444" s="3" t="s">
        <v>13987</v>
      </c>
      <c r="O15444" s="3" t="s">
        <v>2020</v>
      </c>
      <c r="P15444" s="4">
        <v>16871.0</v>
      </c>
      <c r="Q15444" s="3" t="s">
        <v>49</v>
      </c>
      <c r="S15444" s="3" t="s">
        <v>34</v>
      </c>
    </row>
    <row r="15445">
      <c r="A15445" s="2">
        <v>42318.714907407404</v>
      </c>
      <c r="B15445" s="3">
        <v>28.0</v>
      </c>
      <c r="C15445" s="3" t="s">
        <v>13871</v>
      </c>
      <c r="D15445" s="3">
        <v>50.0</v>
      </c>
      <c r="E15445" s="3" t="s">
        <v>13899</v>
      </c>
      <c r="F15445" s="3">
        <v>2.0</v>
      </c>
      <c r="G15445" s="3">
        <v>10.0</v>
      </c>
      <c r="H15445" s="3" t="s">
        <v>13949</v>
      </c>
      <c r="I15445" s="3" t="s">
        <v>13949</v>
      </c>
      <c r="J15445" s="3" t="s">
        <v>2213</v>
      </c>
      <c r="K15445" s="3" t="s">
        <v>24</v>
      </c>
      <c r="L15445" s="3">
        <v>6.0</v>
      </c>
      <c r="M15445" s="3" t="s">
        <v>25</v>
      </c>
      <c r="N15445" s="3" t="s">
        <v>13988</v>
      </c>
      <c r="O15445" s="3" t="s">
        <v>218</v>
      </c>
      <c r="P15445" s="4">
        <v>20130.0</v>
      </c>
      <c r="Q15445" s="3" t="s">
        <v>79</v>
      </c>
      <c r="S15445" s="3" t="s">
        <v>34</v>
      </c>
    </row>
    <row r="15446">
      <c r="A15446" s="2">
        <v>42318.714907407404</v>
      </c>
      <c r="B15446" s="3">
        <v>28.0</v>
      </c>
      <c r="C15446" s="3" t="s">
        <v>13871</v>
      </c>
      <c r="D15446" s="3">
        <v>50.0</v>
      </c>
      <c r="E15446" s="3" t="s">
        <v>13899</v>
      </c>
      <c r="F15446" s="3">
        <v>2.0</v>
      </c>
      <c r="G15446" s="3">
        <v>10.0</v>
      </c>
      <c r="H15446" s="3" t="s">
        <v>13949</v>
      </c>
      <c r="I15446" s="3" t="s">
        <v>13949</v>
      </c>
      <c r="J15446" s="3" t="s">
        <v>2213</v>
      </c>
      <c r="K15446" s="3" t="s">
        <v>24</v>
      </c>
      <c r="L15446" s="3">
        <v>7.0</v>
      </c>
      <c r="M15446" s="3" t="s">
        <v>30</v>
      </c>
      <c r="N15446" s="3" t="s">
        <v>2331</v>
      </c>
      <c r="O15446" s="3" t="s">
        <v>171</v>
      </c>
      <c r="P15446" s="4">
        <v>23695.0</v>
      </c>
      <c r="Q15446" s="3" t="s">
        <v>79</v>
      </c>
      <c r="S15446" s="3" t="s">
        <v>34</v>
      </c>
    </row>
    <row r="15447">
      <c r="A15447" s="2">
        <v>42318.714907407404</v>
      </c>
      <c r="B15447" s="3">
        <v>28.0</v>
      </c>
      <c r="C15447" s="3" t="s">
        <v>13871</v>
      </c>
      <c r="D15447" s="3">
        <v>50.0</v>
      </c>
      <c r="E15447" s="3" t="s">
        <v>13899</v>
      </c>
      <c r="F15447" s="3">
        <v>2.0</v>
      </c>
      <c r="G15447" s="3">
        <v>10.0</v>
      </c>
      <c r="H15447" s="3" t="s">
        <v>13949</v>
      </c>
      <c r="I15447" s="3" t="s">
        <v>13949</v>
      </c>
      <c r="J15447" s="3" t="s">
        <v>2213</v>
      </c>
      <c r="K15447" s="3" t="s">
        <v>24</v>
      </c>
      <c r="L15447" s="3">
        <v>8.0</v>
      </c>
      <c r="M15447" s="3" t="s">
        <v>25</v>
      </c>
      <c r="N15447" s="3" t="s">
        <v>276</v>
      </c>
      <c r="O15447" s="3" t="s">
        <v>371</v>
      </c>
      <c r="P15447" s="4">
        <v>21504.0</v>
      </c>
      <c r="Q15447" s="3" t="s">
        <v>46</v>
      </c>
      <c r="S15447" s="3" t="s">
        <v>34</v>
      </c>
    </row>
    <row r="15448">
      <c r="A15448" s="2">
        <v>42318.714907407404</v>
      </c>
      <c r="B15448" s="3">
        <v>28.0</v>
      </c>
      <c r="C15448" s="3" t="s">
        <v>13871</v>
      </c>
      <c r="D15448" s="3">
        <v>50.0</v>
      </c>
      <c r="E15448" s="3" t="s">
        <v>13899</v>
      </c>
      <c r="F15448" s="3">
        <v>2.0</v>
      </c>
      <c r="G15448" s="3">
        <v>10.0</v>
      </c>
      <c r="H15448" s="3" t="s">
        <v>13949</v>
      </c>
      <c r="I15448" s="3" t="s">
        <v>13949</v>
      </c>
      <c r="J15448" s="3" t="s">
        <v>2213</v>
      </c>
      <c r="K15448" s="3" t="s">
        <v>24</v>
      </c>
      <c r="L15448" s="3">
        <v>9.0</v>
      </c>
      <c r="M15448" s="3" t="s">
        <v>30</v>
      </c>
      <c r="N15448" s="3" t="s">
        <v>4277</v>
      </c>
      <c r="O15448" s="3" t="s">
        <v>323</v>
      </c>
      <c r="P15448" s="4">
        <v>19524.0</v>
      </c>
      <c r="Q15448" s="3" t="s">
        <v>7332</v>
      </c>
      <c r="S15448" s="3" t="s">
        <v>34</v>
      </c>
    </row>
    <row r="15449">
      <c r="A15449" s="2">
        <v>42318.714907407404</v>
      </c>
      <c r="B15449" s="3">
        <v>28.0</v>
      </c>
      <c r="C15449" s="3" t="s">
        <v>13871</v>
      </c>
      <c r="D15449" s="3">
        <v>50.0</v>
      </c>
      <c r="E15449" s="3" t="s">
        <v>13899</v>
      </c>
      <c r="F15449" s="3">
        <v>2.0</v>
      </c>
      <c r="G15449" s="3">
        <v>10.0</v>
      </c>
      <c r="H15449" s="3" t="s">
        <v>13949</v>
      </c>
      <c r="I15449" s="3" t="s">
        <v>13949</v>
      </c>
      <c r="J15449" s="3" t="s">
        <v>2213</v>
      </c>
      <c r="K15449" s="3" t="s">
        <v>24</v>
      </c>
      <c r="L15449" s="3">
        <v>10.0</v>
      </c>
      <c r="M15449" s="3" t="s">
        <v>25</v>
      </c>
      <c r="N15449" s="3" t="s">
        <v>5302</v>
      </c>
      <c r="O15449" s="3" t="s">
        <v>297</v>
      </c>
      <c r="P15449" s="4">
        <v>23194.0</v>
      </c>
      <c r="Q15449" s="3" t="s">
        <v>55</v>
      </c>
      <c r="S15449" s="3" t="s">
        <v>34</v>
      </c>
    </row>
    <row r="15450">
      <c r="A15450" s="2">
        <v>42318.714907407404</v>
      </c>
      <c r="B15450" s="3">
        <v>28.0</v>
      </c>
      <c r="C15450" s="3" t="s">
        <v>13871</v>
      </c>
      <c r="D15450" s="3">
        <v>50.0</v>
      </c>
      <c r="E15450" s="3" t="s">
        <v>13899</v>
      </c>
      <c r="F15450" s="3">
        <v>2.0</v>
      </c>
      <c r="G15450" s="3">
        <v>10.0</v>
      </c>
      <c r="H15450" s="3" t="s">
        <v>13949</v>
      </c>
      <c r="I15450" s="3" t="s">
        <v>13949</v>
      </c>
      <c r="J15450" s="3" t="s">
        <v>2213</v>
      </c>
      <c r="K15450" s="3" t="s">
        <v>24</v>
      </c>
      <c r="L15450" s="3">
        <v>11.0</v>
      </c>
      <c r="M15450" s="3" t="s">
        <v>30</v>
      </c>
      <c r="N15450" s="3" t="s">
        <v>11221</v>
      </c>
      <c r="O15450" s="3" t="s">
        <v>85</v>
      </c>
      <c r="P15450" s="4">
        <v>20431.0</v>
      </c>
      <c r="Q15450" s="3" t="s">
        <v>189</v>
      </c>
      <c r="S15450" s="3" t="s">
        <v>34</v>
      </c>
    </row>
    <row r="15451">
      <c r="A15451" s="2">
        <v>42318.714907407404</v>
      </c>
      <c r="B15451" s="3">
        <v>28.0</v>
      </c>
      <c r="C15451" s="3" t="s">
        <v>13871</v>
      </c>
      <c r="D15451" s="3">
        <v>50.0</v>
      </c>
      <c r="E15451" s="3" t="s">
        <v>13899</v>
      </c>
      <c r="F15451" s="3">
        <v>2.0</v>
      </c>
      <c r="G15451" s="3">
        <v>10.0</v>
      </c>
      <c r="H15451" s="3" t="s">
        <v>13949</v>
      </c>
      <c r="I15451" s="3" t="s">
        <v>13949</v>
      </c>
      <c r="J15451" s="3" t="s">
        <v>2213</v>
      </c>
      <c r="K15451" s="3" t="s">
        <v>24</v>
      </c>
      <c r="L15451" s="3">
        <v>12.0</v>
      </c>
      <c r="M15451" s="3" t="s">
        <v>25</v>
      </c>
      <c r="N15451" s="3" t="s">
        <v>3478</v>
      </c>
      <c r="O15451" s="3" t="s">
        <v>359</v>
      </c>
      <c r="P15451" s="4">
        <v>23204.0</v>
      </c>
      <c r="Q15451" s="3" t="s">
        <v>40</v>
      </c>
      <c r="S15451" s="3" t="s">
        <v>34</v>
      </c>
    </row>
    <row r="15452">
      <c r="A15452" s="2">
        <v>42318.714907407404</v>
      </c>
      <c r="B15452" s="3">
        <v>28.0</v>
      </c>
      <c r="C15452" s="3" t="s">
        <v>13871</v>
      </c>
      <c r="D15452" s="3">
        <v>50.0</v>
      </c>
      <c r="E15452" s="3" t="s">
        <v>13899</v>
      </c>
      <c r="F15452" s="3">
        <v>2.0</v>
      </c>
      <c r="G15452" s="3">
        <v>10.0</v>
      </c>
      <c r="H15452" s="3" t="s">
        <v>13949</v>
      </c>
      <c r="I15452" s="3" t="s">
        <v>13949</v>
      </c>
      <c r="J15452" s="3" t="s">
        <v>2213</v>
      </c>
      <c r="K15452" s="3" t="s">
        <v>24</v>
      </c>
      <c r="L15452" s="3">
        <v>13.0</v>
      </c>
      <c r="M15452" s="3" t="s">
        <v>30</v>
      </c>
      <c r="N15452" s="3" t="s">
        <v>13917</v>
      </c>
      <c r="O15452" s="3" t="s">
        <v>487</v>
      </c>
      <c r="P15452" s="4">
        <v>19171.0</v>
      </c>
      <c r="Q15452" s="3" t="s">
        <v>352</v>
      </c>
      <c r="S15452" s="3" t="s">
        <v>34</v>
      </c>
    </row>
    <row r="15453">
      <c r="A15453" s="2">
        <v>42318.714907407404</v>
      </c>
      <c r="B15453" s="3">
        <v>28.0</v>
      </c>
      <c r="C15453" s="3" t="s">
        <v>13871</v>
      </c>
      <c r="D15453" s="3">
        <v>50.0</v>
      </c>
      <c r="E15453" s="3" t="s">
        <v>13899</v>
      </c>
      <c r="F15453" s="3">
        <v>2.0</v>
      </c>
      <c r="G15453" s="3">
        <v>10.0</v>
      </c>
      <c r="H15453" s="3" t="s">
        <v>13949</v>
      </c>
      <c r="I15453" s="3" t="s">
        <v>13949</v>
      </c>
      <c r="J15453" s="3" t="s">
        <v>2213</v>
      </c>
      <c r="K15453" s="3" t="s">
        <v>24</v>
      </c>
      <c r="L15453" s="3">
        <v>14.0</v>
      </c>
      <c r="M15453" s="3" t="s">
        <v>25</v>
      </c>
      <c r="N15453" s="3" t="s">
        <v>7871</v>
      </c>
      <c r="O15453" s="3" t="s">
        <v>580</v>
      </c>
      <c r="P15453" s="4">
        <v>22372.0</v>
      </c>
      <c r="Q15453" s="3" t="s">
        <v>132</v>
      </c>
      <c r="S15453" s="3" t="s">
        <v>34</v>
      </c>
    </row>
    <row r="15454">
      <c r="A15454" s="2">
        <v>42318.714907407404</v>
      </c>
      <c r="B15454" s="3">
        <v>28.0</v>
      </c>
      <c r="C15454" s="3" t="s">
        <v>13871</v>
      </c>
      <c r="D15454" s="3">
        <v>50.0</v>
      </c>
      <c r="E15454" s="3" t="s">
        <v>13899</v>
      </c>
      <c r="F15454" s="3">
        <v>2.0</v>
      </c>
      <c r="G15454" s="3">
        <v>10.0</v>
      </c>
      <c r="H15454" s="3" t="s">
        <v>13949</v>
      </c>
      <c r="I15454" s="3" t="s">
        <v>13949</v>
      </c>
      <c r="J15454" s="3" t="s">
        <v>2213</v>
      </c>
      <c r="K15454" s="3" t="s">
        <v>24</v>
      </c>
      <c r="L15454" s="3">
        <v>15.0</v>
      </c>
      <c r="M15454" s="3" t="s">
        <v>30</v>
      </c>
      <c r="N15454" s="3" t="s">
        <v>13989</v>
      </c>
      <c r="O15454" s="3" t="s">
        <v>2128</v>
      </c>
      <c r="P15454" s="4">
        <v>21618.0</v>
      </c>
      <c r="Q15454" s="3" t="s">
        <v>72</v>
      </c>
      <c r="S15454" s="3" t="s">
        <v>34</v>
      </c>
    </row>
    <row r="15455">
      <c r="A15455" s="2">
        <v>42318.714907407404</v>
      </c>
      <c r="B15455" s="3">
        <v>28.0</v>
      </c>
      <c r="C15455" s="3" t="s">
        <v>13871</v>
      </c>
      <c r="D15455" s="3">
        <v>50.0</v>
      </c>
      <c r="E15455" s="3" t="s">
        <v>13899</v>
      </c>
      <c r="F15455" s="3">
        <v>2.0</v>
      </c>
      <c r="G15455" s="3">
        <v>10.0</v>
      </c>
      <c r="H15455" s="3" t="s">
        <v>13949</v>
      </c>
      <c r="I15455" s="3" t="s">
        <v>13949</v>
      </c>
      <c r="J15455" s="3" t="s">
        <v>2213</v>
      </c>
      <c r="K15455" s="3" t="s">
        <v>24</v>
      </c>
      <c r="L15455" s="3">
        <v>16.0</v>
      </c>
      <c r="M15455" s="3" t="s">
        <v>25</v>
      </c>
      <c r="N15455" s="3" t="s">
        <v>11221</v>
      </c>
      <c r="O15455" s="3" t="s">
        <v>427</v>
      </c>
      <c r="P15455" s="4">
        <v>20040.0</v>
      </c>
      <c r="Q15455" s="3" t="s">
        <v>228</v>
      </c>
      <c r="S15455" s="3" t="s">
        <v>34</v>
      </c>
    </row>
    <row r="15456">
      <c r="A15456" s="2">
        <v>42318.714907407404</v>
      </c>
      <c r="B15456" s="3">
        <v>28.0</v>
      </c>
      <c r="C15456" s="3" t="s">
        <v>13871</v>
      </c>
      <c r="D15456" s="3">
        <v>50.0</v>
      </c>
      <c r="E15456" s="3" t="s">
        <v>13899</v>
      </c>
      <c r="F15456" s="3">
        <v>2.0</v>
      </c>
      <c r="G15456" s="3">
        <v>10.0</v>
      </c>
      <c r="H15456" s="3" t="s">
        <v>13949</v>
      </c>
      <c r="I15456" s="3" t="s">
        <v>13949</v>
      </c>
      <c r="J15456" s="3" t="s">
        <v>2213</v>
      </c>
      <c r="K15456" s="3" t="s">
        <v>24</v>
      </c>
      <c r="L15456" s="3">
        <v>17.0</v>
      </c>
      <c r="M15456" s="3" t="s">
        <v>30</v>
      </c>
      <c r="N15456" s="3" t="s">
        <v>94</v>
      </c>
      <c r="O15456" s="3" t="s">
        <v>7964</v>
      </c>
      <c r="P15456" s="4">
        <v>24527.0</v>
      </c>
      <c r="Q15456" s="3" t="s">
        <v>132</v>
      </c>
      <c r="S15456" s="3" t="s">
        <v>34</v>
      </c>
    </row>
    <row r="15457">
      <c r="A15457" s="2">
        <v>42318.714907407404</v>
      </c>
      <c r="B15457" s="3">
        <v>28.0</v>
      </c>
      <c r="C15457" s="3" t="s">
        <v>13871</v>
      </c>
      <c r="D15457" s="3">
        <v>61.0</v>
      </c>
      <c r="E15457" s="3" t="s">
        <v>13916</v>
      </c>
      <c r="F15457" s="3">
        <v>2.0</v>
      </c>
      <c r="G15457" s="3">
        <v>10.0</v>
      </c>
      <c r="H15457" s="3" t="s">
        <v>13949</v>
      </c>
      <c r="I15457" s="3" t="s">
        <v>13949</v>
      </c>
      <c r="J15457" s="3" t="s">
        <v>2213</v>
      </c>
      <c r="K15457" s="3" t="s">
        <v>24</v>
      </c>
      <c r="L15457" s="3">
        <v>1.0</v>
      </c>
      <c r="M15457" s="3" t="s">
        <v>25</v>
      </c>
      <c r="N15457" s="3" t="s">
        <v>13990</v>
      </c>
      <c r="O15457" s="3" t="s">
        <v>1859</v>
      </c>
      <c r="P15457" s="4">
        <v>21757.0</v>
      </c>
      <c r="Q15457" s="3" t="s">
        <v>52</v>
      </c>
      <c r="S15457" s="3" t="s">
        <v>34</v>
      </c>
    </row>
    <row r="15458">
      <c r="A15458" s="2">
        <v>42318.714907407404</v>
      </c>
      <c r="B15458" s="3">
        <v>28.0</v>
      </c>
      <c r="C15458" s="3" t="s">
        <v>13871</v>
      </c>
      <c r="D15458" s="3">
        <v>61.0</v>
      </c>
      <c r="E15458" s="3" t="s">
        <v>13916</v>
      </c>
      <c r="F15458" s="3">
        <v>2.0</v>
      </c>
      <c r="G15458" s="3">
        <v>10.0</v>
      </c>
      <c r="H15458" s="3" t="s">
        <v>13949</v>
      </c>
      <c r="I15458" s="3" t="s">
        <v>13949</v>
      </c>
      <c r="J15458" s="3" t="s">
        <v>2213</v>
      </c>
      <c r="K15458" s="3" t="s">
        <v>24</v>
      </c>
      <c r="L15458" s="3">
        <v>2.0</v>
      </c>
      <c r="M15458" s="3" t="s">
        <v>30</v>
      </c>
      <c r="N15458" s="3" t="s">
        <v>2040</v>
      </c>
      <c r="O15458" s="3" t="s">
        <v>6446</v>
      </c>
      <c r="P15458" s="4">
        <v>22966.0</v>
      </c>
      <c r="Q15458" s="3" t="s">
        <v>189</v>
      </c>
      <c r="S15458" s="3" t="s">
        <v>34</v>
      </c>
    </row>
    <row r="15459">
      <c r="A15459" s="2">
        <v>42318.714907407404</v>
      </c>
      <c r="B15459" s="3">
        <v>28.0</v>
      </c>
      <c r="C15459" s="3" t="s">
        <v>13871</v>
      </c>
      <c r="D15459" s="3">
        <v>61.0</v>
      </c>
      <c r="E15459" s="3" t="s">
        <v>13916</v>
      </c>
      <c r="F15459" s="3">
        <v>2.0</v>
      </c>
      <c r="G15459" s="3">
        <v>10.0</v>
      </c>
      <c r="H15459" s="3" t="s">
        <v>13949</v>
      </c>
      <c r="I15459" s="3" t="s">
        <v>13949</v>
      </c>
      <c r="J15459" s="3" t="s">
        <v>2213</v>
      </c>
      <c r="K15459" s="3" t="s">
        <v>24</v>
      </c>
      <c r="L15459" s="3">
        <v>3.0</v>
      </c>
      <c r="M15459" s="3" t="s">
        <v>25</v>
      </c>
      <c r="N15459" s="3" t="s">
        <v>13711</v>
      </c>
      <c r="O15459" s="3" t="s">
        <v>27</v>
      </c>
      <c r="P15459" s="4">
        <v>29252.0</v>
      </c>
      <c r="Q15459" s="3" t="s">
        <v>153</v>
      </c>
      <c r="S15459" s="3" t="s">
        <v>34</v>
      </c>
    </row>
    <row r="15460">
      <c r="A15460" s="2">
        <v>42318.714907407404</v>
      </c>
      <c r="B15460" s="3">
        <v>28.0</v>
      </c>
      <c r="C15460" s="3" t="s">
        <v>13871</v>
      </c>
      <c r="D15460" s="3">
        <v>61.0</v>
      </c>
      <c r="E15460" s="3" t="s">
        <v>13916</v>
      </c>
      <c r="F15460" s="3">
        <v>2.0</v>
      </c>
      <c r="G15460" s="3">
        <v>10.0</v>
      </c>
      <c r="H15460" s="3" t="s">
        <v>13949</v>
      </c>
      <c r="I15460" s="3" t="s">
        <v>13949</v>
      </c>
      <c r="J15460" s="3" t="s">
        <v>2213</v>
      </c>
      <c r="K15460" s="3" t="s">
        <v>24</v>
      </c>
      <c r="L15460" s="3">
        <v>4.0</v>
      </c>
      <c r="M15460" s="3" t="s">
        <v>30</v>
      </c>
      <c r="N15460" s="3" t="s">
        <v>12950</v>
      </c>
      <c r="O15460" s="3" t="s">
        <v>1890</v>
      </c>
      <c r="P15460" s="4">
        <v>28559.0</v>
      </c>
      <c r="Q15460" s="3" t="s">
        <v>96</v>
      </c>
      <c r="S15460" s="3" t="s">
        <v>34</v>
      </c>
    </row>
    <row r="15461">
      <c r="A15461" s="2">
        <v>42318.714907407404</v>
      </c>
      <c r="B15461" s="3">
        <v>28.0</v>
      </c>
      <c r="C15461" s="3" t="s">
        <v>13871</v>
      </c>
      <c r="D15461" s="3">
        <v>61.0</v>
      </c>
      <c r="E15461" s="3" t="s">
        <v>13916</v>
      </c>
      <c r="F15461" s="3">
        <v>2.0</v>
      </c>
      <c r="G15461" s="3">
        <v>10.0</v>
      </c>
      <c r="H15461" s="3" t="s">
        <v>13949</v>
      </c>
      <c r="I15461" s="3" t="s">
        <v>13949</v>
      </c>
      <c r="J15461" s="3" t="s">
        <v>2213</v>
      </c>
      <c r="K15461" s="3" t="s">
        <v>24</v>
      </c>
      <c r="L15461" s="3">
        <v>5.0</v>
      </c>
      <c r="M15461" s="3" t="s">
        <v>25</v>
      </c>
      <c r="N15461" s="3" t="s">
        <v>9266</v>
      </c>
      <c r="O15461" s="3" t="s">
        <v>127</v>
      </c>
      <c r="P15461" s="4">
        <v>18671.0</v>
      </c>
      <c r="Q15461" s="3" t="s">
        <v>153</v>
      </c>
      <c r="S15461" s="3" t="s">
        <v>34</v>
      </c>
    </row>
    <row r="15462">
      <c r="A15462" s="2">
        <v>42318.714907407404</v>
      </c>
      <c r="B15462" s="3">
        <v>28.0</v>
      </c>
      <c r="C15462" s="3" t="s">
        <v>13871</v>
      </c>
      <c r="D15462" s="3">
        <v>61.0</v>
      </c>
      <c r="E15462" s="3" t="s">
        <v>13916</v>
      </c>
      <c r="F15462" s="3">
        <v>2.0</v>
      </c>
      <c r="G15462" s="3">
        <v>10.0</v>
      </c>
      <c r="H15462" s="3" t="s">
        <v>13949</v>
      </c>
      <c r="I15462" s="3" t="s">
        <v>13949</v>
      </c>
      <c r="J15462" s="3" t="s">
        <v>2213</v>
      </c>
      <c r="K15462" s="3" t="s">
        <v>24</v>
      </c>
      <c r="L15462" s="3">
        <v>6.0</v>
      </c>
      <c r="M15462" s="3" t="s">
        <v>30</v>
      </c>
      <c r="N15462" s="3" t="s">
        <v>9266</v>
      </c>
      <c r="O15462" s="3" t="s">
        <v>13991</v>
      </c>
      <c r="P15462" s="4">
        <v>34163.0</v>
      </c>
      <c r="Q15462" s="3" t="s">
        <v>191</v>
      </c>
      <c r="S15462" s="3" t="s">
        <v>34</v>
      </c>
    </row>
    <row r="15463">
      <c r="A15463" s="2">
        <v>42318.714907407404</v>
      </c>
      <c r="B15463" s="3">
        <v>28.0</v>
      </c>
      <c r="C15463" s="3" t="s">
        <v>13871</v>
      </c>
      <c r="D15463" s="3">
        <v>61.0</v>
      </c>
      <c r="E15463" s="3" t="s">
        <v>13916</v>
      </c>
      <c r="F15463" s="3">
        <v>2.0</v>
      </c>
      <c r="G15463" s="3">
        <v>10.0</v>
      </c>
      <c r="H15463" s="3" t="s">
        <v>13949</v>
      </c>
      <c r="I15463" s="3" t="s">
        <v>13949</v>
      </c>
      <c r="J15463" s="3" t="s">
        <v>2213</v>
      </c>
      <c r="K15463" s="3" t="s">
        <v>24</v>
      </c>
      <c r="L15463" s="3">
        <v>7.0</v>
      </c>
      <c r="M15463" s="3" t="s">
        <v>25</v>
      </c>
      <c r="N15463" s="3" t="s">
        <v>13992</v>
      </c>
      <c r="O15463" s="3" t="s">
        <v>251</v>
      </c>
      <c r="P15463" s="4">
        <v>28926.0</v>
      </c>
      <c r="Q15463" s="3" t="s">
        <v>149</v>
      </c>
      <c r="S15463" s="3" t="s">
        <v>34</v>
      </c>
    </row>
    <row r="15464">
      <c r="A15464" s="2">
        <v>42318.714907407404</v>
      </c>
      <c r="B15464" s="3">
        <v>28.0</v>
      </c>
      <c r="C15464" s="3" t="s">
        <v>13871</v>
      </c>
      <c r="D15464" s="3">
        <v>61.0</v>
      </c>
      <c r="E15464" s="3" t="s">
        <v>13916</v>
      </c>
      <c r="F15464" s="3">
        <v>2.0</v>
      </c>
      <c r="G15464" s="3">
        <v>10.0</v>
      </c>
      <c r="H15464" s="3" t="s">
        <v>13949</v>
      </c>
      <c r="I15464" s="3" t="s">
        <v>13949</v>
      </c>
      <c r="J15464" s="3" t="s">
        <v>2213</v>
      </c>
      <c r="K15464" s="3" t="s">
        <v>24</v>
      </c>
      <c r="L15464" s="3">
        <v>8.0</v>
      </c>
      <c r="M15464" s="3" t="s">
        <v>30</v>
      </c>
      <c r="N15464" s="3" t="s">
        <v>13993</v>
      </c>
      <c r="O15464" s="3" t="s">
        <v>857</v>
      </c>
      <c r="P15464" s="4">
        <v>18430.0</v>
      </c>
      <c r="Q15464" s="3" t="s">
        <v>40</v>
      </c>
      <c r="S15464" s="3" t="s">
        <v>34</v>
      </c>
    </row>
    <row r="15465">
      <c r="A15465" s="2">
        <v>42318.714907407404</v>
      </c>
      <c r="B15465" s="3">
        <v>28.0</v>
      </c>
      <c r="C15465" s="3" t="s">
        <v>13871</v>
      </c>
      <c r="D15465" s="3">
        <v>61.0</v>
      </c>
      <c r="E15465" s="3" t="s">
        <v>13916</v>
      </c>
      <c r="F15465" s="3">
        <v>2.0</v>
      </c>
      <c r="G15465" s="3">
        <v>10.0</v>
      </c>
      <c r="H15465" s="3" t="s">
        <v>13949</v>
      </c>
      <c r="I15465" s="3" t="s">
        <v>13949</v>
      </c>
      <c r="J15465" s="3" t="s">
        <v>2213</v>
      </c>
      <c r="K15465" s="3" t="s">
        <v>24</v>
      </c>
      <c r="L15465" s="3">
        <v>9.0</v>
      </c>
      <c r="M15465" s="3" t="s">
        <v>25</v>
      </c>
      <c r="N15465" s="3" t="s">
        <v>13994</v>
      </c>
      <c r="O15465" s="3" t="s">
        <v>2150</v>
      </c>
      <c r="P15465" s="4">
        <v>16531.0</v>
      </c>
      <c r="Q15465" s="3" t="s">
        <v>49</v>
      </c>
      <c r="S15465" s="3" t="s">
        <v>34</v>
      </c>
    </row>
    <row r="15466">
      <c r="A15466" s="2">
        <v>42318.714907407404</v>
      </c>
      <c r="B15466" s="3">
        <v>28.0</v>
      </c>
      <c r="C15466" s="3" t="s">
        <v>13871</v>
      </c>
      <c r="D15466" s="3">
        <v>61.0</v>
      </c>
      <c r="E15466" s="3" t="s">
        <v>13916</v>
      </c>
      <c r="F15466" s="3">
        <v>2.0</v>
      </c>
      <c r="G15466" s="3">
        <v>10.0</v>
      </c>
      <c r="H15466" s="3" t="s">
        <v>13949</v>
      </c>
      <c r="I15466" s="3" t="s">
        <v>13949</v>
      </c>
      <c r="J15466" s="3" t="s">
        <v>2213</v>
      </c>
      <c r="K15466" s="3" t="s">
        <v>24</v>
      </c>
      <c r="L15466" s="3">
        <v>10.0</v>
      </c>
      <c r="M15466" s="3" t="s">
        <v>30</v>
      </c>
      <c r="N15466" s="3" t="s">
        <v>13992</v>
      </c>
      <c r="O15466" s="3" t="s">
        <v>5386</v>
      </c>
      <c r="P15466" s="4">
        <v>28654.0</v>
      </c>
      <c r="Q15466" s="3" t="s">
        <v>115</v>
      </c>
      <c r="S15466" s="3" t="s">
        <v>34</v>
      </c>
    </row>
    <row r="15467">
      <c r="A15467" s="2">
        <v>42318.714907407404</v>
      </c>
      <c r="B15467" s="3">
        <v>28.0</v>
      </c>
      <c r="C15467" s="3" t="s">
        <v>13871</v>
      </c>
      <c r="D15467" s="3">
        <v>61.0</v>
      </c>
      <c r="E15467" s="3" t="s">
        <v>13916</v>
      </c>
      <c r="F15467" s="3">
        <v>2.0</v>
      </c>
      <c r="G15467" s="3">
        <v>10.0</v>
      </c>
      <c r="H15467" s="3" t="s">
        <v>13949</v>
      </c>
      <c r="I15467" s="3" t="s">
        <v>13949</v>
      </c>
      <c r="J15467" s="3" t="s">
        <v>2213</v>
      </c>
      <c r="K15467" s="3" t="s">
        <v>24</v>
      </c>
      <c r="L15467" s="3">
        <v>11.0</v>
      </c>
      <c r="M15467" s="3" t="s">
        <v>25</v>
      </c>
      <c r="N15467" s="3" t="s">
        <v>13995</v>
      </c>
      <c r="O15467" s="3" t="s">
        <v>257</v>
      </c>
      <c r="P15467" s="4">
        <v>19598.0</v>
      </c>
      <c r="Q15467" s="3" t="s">
        <v>105</v>
      </c>
      <c r="S15467" s="3" t="s">
        <v>34</v>
      </c>
    </row>
    <row r="15468">
      <c r="A15468" s="2">
        <v>42318.714907407404</v>
      </c>
      <c r="B15468" s="3">
        <v>28.0</v>
      </c>
      <c r="C15468" s="3" t="s">
        <v>13871</v>
      </c>
      <c r="D15468" s="3">
        <v>76.0</v>
      </c>
      <c r="E15468" s="3" t="s">
        <v>13925</v>
      </c>
      <c r="F15468" s="3">
        <v>2.0</v>
      </c>
      <c r="G15468" s="3">
        <v>10.0</v>
      </c>
      <c r="H15468" s="3" t="s">
        <v>13949</v>
      </c>
      <c r="I15468" s="3" t="s">
        <v>13949</v>
      </c>
      <c r="J15468" s="3" t="s">
        <v>2213</v>
      </c>
      <c r="K15468" s="3" t="s">
        <v>24</v>
      </c>
      <c r="L15468" s="3">
        <v>1.0</v>
      </c>
      <c r="M15468" s="3" t="s">
        <v>25</v>
      </c>
      <c r="N15468" s="3" t="s">
        <v>13996</v>
      </c>
      <c r="O15468" s="3" t="s">
        <v>477</v>
      </c>
      <c r="P15468" s="4">
        <v>30760.0</v>
      </c>
      <c r="Q15468" s="3" t="s">
        <v>132</v>
      </c>
      <c r="S15468" s="3" t="s">
        <v>34</v>
      </c>
    </row>
    <row r="15469">
      <c r="A15469" s="2">
        <v>42318.714907407404</v>
      </c>
      <c r="B15469" s="3">
        <v>28.0</v>
      </c>
      <c r="C15469" s="3" t="s">
        <v>13871</v>
      </c>
      <c r="D15469" s="3">
        <v>76.0</v>
      </c>
      <c r="E15469" s="3" t="s">
        <v>13925</v>
      </c>
      <c r="F15469" s="3">
        <v>2.0</v>
      </c>
      <c r="G15469" s="3">
        <v>10.0</v>
      </c>
      <c r="H15469" s="3" t="s">
        <v>13949</v>
      </c>
      <c r="I15469" s="3" t="s">
        <v>13949</v>
      </c>
      <c r="J15469" s="3" t="s">
        <v>2213</v>
      </c>
      <c r="K15469" s="3" t="s">
        <v>24</v>
      </c>
      <c r="L15469" s="3">
        <v>2.0</v>
      </c>
      <c r="M15469" s="3" t="s">
        <v>30</v>
      </c>
      <c r="N15469" s="3" t="s">
        <v>13997</v>
      </c>
      <c r="O15469" s="3" t="s">
        <v>158</v>
      </c>
      <c r="P15469" s="4">
        <v>19149.0</v>
      </c>
      <c r="Q15469" s="3" t="s">
        <v>105</v>
      </c>
      <c r="S15469" s="3" t="s">
        <v>34</v>
      </c>
    </row>
    <row r="15470">
      <c r="A15470" s="2">
        <v>42318.714907407404</v>
      </c>
      <c r="B15470" s="3">
        <v>28.0</v>
      </c>
      <c r="C15470" s="3" t="s">
        <v>13871</v>
      </c>
      <c r="D15470" s="3">
        <v>76.0</v>
      </c>
      <c r="E15470" s="3" t="s">
        <v>13925</v>
      </c>
      <c r="F15470" s="3">
        <v>2.0</v>
      </c>
      <c r="G15470" s="3">
        <v>10.0</v>
      </c>
      <c r="H15470" s="3" t="s">
        <v>13949</v>
      </c>
      <c r="I15470" s="3" t="s">
        <v>13949</v>
      </c>
      <c r="J15470" s="3" t="s">
        <v>2213</v>
      </c>
      <c r="K15470" s="3" t="s">
        <v>24</v>
      </c>
      <c r="L15470" s="3">
        <v>3.0</v>
      </c>
      <c r="M15470" s="3" t="s">
        <v>25</v>
      </c>
      <c r="N15470" s="3" t="s">
        <v>13998</v>
      </c>
      <c r="O15470" s="3" t="s">
        <v>243</v>
      </c>
      <c r="P15470" s="4">
        <v>21896.0</v>
      </c>
      <c r="Q15470" s="3" t="s">
        <v>266</v>
      </c>
      <c r="S15470" s="3" t="s">
        <v>34</v>
      </c>
    </row>
    <row r="15471">
      <c r="A15471" s="2">
        <v>42318.714907407404</v>
      </c>
      <c r="B15471" s="3">
        <v>28.0</v>
      </c>
      <c r="C15471" s="3" t="s">
        <v>13871</v>
      </c>
      <c r="D15471" s="3">
        <v>76.0</v>
      </c>
      <c r="E15471" s="3" t="s">
        <v>13925</v>
      </c>
      <c r="F15471" s="3">
        <v>2.0</v>
      </c>
      <c r="G15471" s="3">
        <v>10.0</v>
      </c>
      <c r="H15471" s="3" t="s">
        <v>13949</v>
      </c>
      <c r="I15471" s="3" t="s">
        <v>13949</v>
      </c>
      <c r="J15471" s="3" t="s">
        <v>2213</v>
      </c>
      <c r="K15471" s="3" t="s">
        <v>24</v>
      </c>
      <c r="L15471" s="3">
        <v>4.0</v>
      </c>
      <c r="M15471" s="3" t="s">
        <v>30</v>
      </c>
      <c r="N15471" s="3" t="s">
        <v>13999</v>
      </c>
      <c r="O15471" s="3" t="s">
        <v>3712</v>
      </c>
      <c r="P15471" s="4">
        <v>16465.0</v>
      </c>
      <c r="Q15471" s="3" t="s">
        <v>86</v>
      </c>
      <c r="S15471" s="3" t="s">
        <v>34</v>
      </c>
    </row>
    <row r="15472">
      <c r="A15472" s="2">
        <v>42318.714907407404</v>
      </c>
      <c r="B15472" s="3">
        <v>28.0</v>
      </c>
      <c r="C15472" s="3" t="s">
        <v>13871</v>
      </c>
      <c r="D15472" s="3">
        <v>76.0</v>
      </c>
      <c r="E15472" s="3" t="s">
        <v>13925</v>
      </c>
      <c r="F15472" s="3">
        <v>2.0</v>
      </c>
      <c r="G15472" s="3">
        <v>10.0</v>
      </c>
      <c r="H15472" s="3" t="s">
        <v>13949</v>
      </c>
      <c r="I15472" s="3" t="s">
        <v>13949</v>
      </c>
      <c r="J15472" s="3" t="s">
        <v>2213</v>
      </c>
      <c r="K15472" s="3" t="s">
        <v>24</v>
      </c>
      <c r="L15472" s="3">
        <v>5.0</v>
      </c>
      <c r="M15472" s="3" t="s">
        <v>25</v>
      </c>
      <c r="N15472" s="3" t="s">
        <v>14000</v>
      </c>
      <c r="O15472" s="3" t="s">
        <v>95</v>
      </c>
      <c r="P15472" s="4">
        <v>17254.0</v>
      </c>
      <c r="Q15472" s="3" t="s">
        <v>110</v>
      </c>
      <c r="S15472" s="3" t="s">
        <v>34</v>
      </c>
    </row>
    <row r="15473">
      <c r="A15473" s="2">
        <v>42318.714907407404</v>
      </c>
      <c r="B15473" s="3">
        <v>28.0</v>
      </c>
      <c r="C15473" s="3" t="s">
        <v>13871</v>
      </c>
      <c r="D15473" s="3">
        <v>76.0</v>
      </c>
      <c r="E15473" s="3" t="s">
        <v>13925</v>
      </c>
      <c r="F15473" s="3">
        <v>2.0</v>
      </c>
      <c r="G15473" s="3">
        <v>10.0</v>
      </c>
      <c r="H15473" s="3" t="s">
        <v>13949</v>
      </c>
      <c r="I15473" s="3" t="s">
        <v>13949</v>
      </c>
      <c r="J15473" s="3" t="s">
        <v>2213</v>
      </c>
      <c r="K15473" s="3" t="s">
        <v>24</v>
      </c>
      <c r="L15473" s="3">
        <v>6.0</v>
      </c>
      <c r="M15473" s="3" t="s">
        <v>30</v>
      </c>
      <c r="N15473" s="3" t="s">
        <v>14001</v>
      </c>
      <c r="O15473" s="3" t="s">
        <v>121</v>
      </c>
      <c r="P15473" s="4">
        <v>19552.0</v>
      </c>
      <c r="Q15473" s="3" t="s">
        <v>105</v>
      </c>
      <c r="S15473" s="3" t="s">
        <v>34</v>
      </c>
    </row>
    <row r="15474">
      <c r="A15474" s="2">
        <v>42318.714907407404</v>
      </c>
      <c r="B15474" s="3">
        <v>28.0</v>
      </c>
      <c r="C15474" s="3" t="s">
        <v>13871</v>
      </c>
      <c r="D15474" s="3">
        <v>76.0</v>
      </c>
      <c r="E15474" s="3" t="s">
        <v>13925</v>
      </c>
      <c r="F15474" s="3">
        <v>2.0</v>
      </c>
      <c r="G15474" s="3">
        <v>10.0</v>
      </c>
      <c r="H15474" s="3" t="s">
        <v>13949</v>
      </c>
      <c r="I15474" s="3" t="s">
        <v>13949</v>
      </c>
      <c r="J15474" s="3" t="s">
        <v>2213</v>
      </c>
      <c r="K15474" s="3" t="s">
        <v>24</v>
      </c>
      <c r="L15474" s="3">
        <v>7.0</v>
      </c>
      <c r="M15474" s="3" t="s">
        <v>25</v>
      </c>
      <c r="N15474" s="3" t="s">
        <v>14002</v>
      </c>
      <c r="O15474" s="3" t="s">
        <v>523</v>
      </c>
      <c r="P15474" s="4">
        <v>22505.0</v>
      </c>
      <c r="Q15474" s="3" t="s">
        <v>149</v>
      </c>
      <c r="S15474" s="3" t="s">
        <v>34</v>
      </c>
    </row>
    <row r="15475">
      <c r="A15475" s="2">
        <v>42318.714907407404</v>
      </c>
      <c r="B15475" s="3">
        <v>28.0</v>
      </c>
      <c r="C15475" s="3" t="s">
        <v>13871</v>
      </c>
      <c r="D15475" s="3">
        <v>76.0</v>
      </c>
      <c r="E15475" s="3" t="s">
        <v>13925</v>
      </c>
      <c r="F15475" s="3">
        <v>2.0</v>
      </c>
      <c r="G15475" s="3">
        <v>10.0</v>
      </c>
      <c r="H15475" s="3" t="s">
        <v>13949</v>
      </c>
      <c r="I15475" s="3" t="s">
        <v>13949</v>
      </c>
      <c r="J15475" s="3" t="s">
        <v>2213</v>
      </c>
      <c r="K15475" s="3" t="s">
        <v>24</v>
      </c>
      <c r="L15475" s="3">
        <v>8.0</v>
      </c>
      <c r="M15475" s="3" t="s">
        <v>30</v>
      </c>
      <c r="N15475" s="3" t="s">
        <v>14003</v>
      </c>
      <c r="O15475" s="3" t="s">
        <v>3401</v>
      </c>
      <c r="P15475" s="4">
        <v>35186.0</v>
      </c>
      <c r="Q15475" s="3" t="s">
        <v>191</v>
      </c>
      <c r="S15475" s="3" t="s">
        <v>34</v>
      </c>
    </row>
    <row r="15476">
      <c r="A15476" s="2">
        <v>42318.714907407404</v>
      </c>
      <c r="B15476" s="3">
        <v>28.0</v>
      </c>
      <c r="C15476" s="3" t="s">
        <v>13871</v>
      </c>
      <c r="D15476" s="3">
        <v>76.0</v>
      </c>
      <c r="E15476" s="3" t="s">
        <v>13925</v>
      </c>
      <c r="F15476" s="3">
        <v>2.0</v>
      </c>
      <c r="G15476" s="3">
        <v>10.0</v>
      </c>
      <c r="H15476" s="3" t="s">
        <v>13949</v>
      </c>
      <c r="I15476" s="3" t="s">
        <v>13949</v>
      </c>
      <c r="J15476" s="3" t="s">
        <v>2213</v>
      </c>
      <c r="K15476" s="3" t="s">
        <v>24</v>
      </c>
      <c r="L15476" s="3">
        <v>9.0</v>
      </c>
      <c r="M15476" s="3" t="s">
        <v>25</v>
      </c>
      <c r="N15476" s="3" t="s">
        <v>14004</v>
      </c>
      <c r="O15476" s="3" t="s">
        <v>973</v>
      </c>
      <c r="P15476" s="4">
        <v>31815.0</v>
      </c>
      <c r="Q15476" s="3" t="s">
        <v>40</v>
      </c>
      <c r="S15476" s="3" t="s">
        <v>34</v>
      </c>
    </row>
    <row r="15477">
      <c r="A15477" s="2">
        <v>42318.714907407404</v>
      </c>
      <c r="B15477" s="3">
        <v>28.0</v>
      </c>
      <c r="C15477" s="3" t="s">
        <v>13871</v>
      </c>
      <c r="D15477" s="3">
        <v>76.0</v>
      </c>
      <c r="E15477" s="3" t="s">
        <v>13925</v>
      </c>
      <c r="F15477" s="3">
        <v>2.0</v>
      </c>
      <c r="G15477" s="3">
        <v>10.0</v>
      </c>
      <c r="H15477" s="3" t="s">
        <v>13949</v>
      </c>
      <c r="I15477" s="3" t="s">
        <v>13949</v>
      </c>
      <c r="J15477" s="3" t="s">
        <v>2213</v>
      </c>
      <c r="K15477" s="3" t="s">
        <v>24</v>
      </c>
      <c r="L15477" s="3">
        <v>10.0</v>
      </c>
      <c r="M15477" s="3" t="s">
        <v>30</v>
      </c>
      <c r="N15477" s="3" t="s">
        <v>14000</v>
      </c>
      <c r="O15477" s="3" t="s">
        <v>375</v>
      </c>
      <c r="P15477" s="4">
        <v>19381.0</v>
      </c>
      <c r="Q15477" s="3" t="s">
        <v>228</v>
      </c>
      <c r="S15477" s="3" t="s">
        <v>34</v>
      </c>
    </row>
    <row r="15478">
      <c r="A15478" s="2">
        <v>42318.714907407404</v>
      </c>
      <c r="B15478" s="3">
        <v>28.0</v>
      </c>
      <c r="C15478" s="3" t="s">
        <v>13871</v>
      </c>
      <c r="D15478" s="3">
        <v>76.0</v>
      </c>
      <c r="E15478" s="3" t="s">
        <v>13925</v>
      </c>
      <c r="F15478" s="3">
        <v>2.0</v>
      </c>
      <c r="G15478" s="3">
        <v>10.0</v>
      </c>
      <c r="H15478" s="3" t="s">
        <v>13949</v>
      </c>
      <c r="I15478" s="3" t="s">
        <v>13949</v>
      </c>
      <c r="J15478" s="3" t="s">
        <v>2213</v>
      </c>
      <c r="K15478" s="3" t="s">
        <v>24</v>
      </c>
      <c r="L15478" s="3">
        <v>11.0</v>
      </c>
      <c r="M15478" s="3" t="s">
        <v>25</v>
      </c>
      <c r="N15478" s="3" t="s">
        <v>14005</v>
      </c>
      <c r="O15478" s="3" t="s">
        <v>9074</v>
      </c>
      <c r="P15478" s="4">
        <v>30179.0</v>
      </c>
      <c r="Q15478" s="3" t="s">
        <v>60</v>
      </c>
      <c r="S15478" s="3" t="s">
        <v>34</v>
      </c>
    </row>
    <row r="15479">
      <c r="A15479" s="2">
        <v>42318.714907407404</v>
      </c>
      <c r="B15479" s="3">
        <v>28.0</v>
      </c>
      <c r="C15479" s="3" t="s">
        <v>13871</v>
      </c>
      <c r="D15479" s="3">
        <v>76.0</v>
      </c>
      <c r="E15479" s="3" t="s">
        <v>13925</v>
      </c>
      <c r="F15479" s="3">
        <v>2.0</v>
      </c>
      <c r="G15479" s="3">
        <v>10.0</v>
      </c>
      <c r="H15479" s="3" t="s">
        <v>13949</v>
      </c>
      <c r="I15479" s="3" t="s">
        <v>13949</v>
      </c>
      <c r="J15479" s="3" t="s">
        <v>2213</v>
      </c>
      <c r="K15479" s="3" t="s">
        <v>24</v>
      </c>
      <c r="L15479" s="3">
        <v>12.0</v>
      </c>
      <c r="M15479" s="3" t="s">
        <v>30</v>
      </c>
      <c r="N15479" s="3" t="s">
        <v>2040</v>
      </c>
      <c r="O15479" s="3" t="s">
        <v>14006</v>
      </c>
      <c r="P15479" s="4">
        <v>25257.0</v>
      </c>
      <c r="Q15479" s="3" t="s">
        <v>132</v>
      </c>
      <c r="S15479" s="3" t="s">
        <v>34</v>
      </c>
    </row>
    <row r="15480">
      <c r="A15480" s="2">
        <v>42318.714907407404</v>
      </c>
      <c r="B15480" s="3">
        <v>28.0</v>
      </c>
      <c r="C15480" s="3" t="s">
        <v>13871</v>
      </c>
      <c r="D15480" s="3">
        <v>76.0</v>
      </c>
      <c r="E15480" s="3" t="s">
        <v>13925</v>
      </c>
      <c r="F15480" s="3">
        <v>2.0</v>
      </c>
      <c r="G15480" s="3">
        <v>10.0</v>
      </c>
      <c r="H15480" s="3" t="s">
        <v>13949</v>
      </c>
      <c r="I15480" s="3" t="s">
        <v>13949</v>
      </c>
      <c r="J15480" s="3" t="s">
        <v>2213</v>
      </c>
      <c r="K15480" s="3" t="s">
        <v>24</v>
      </c>
      <c r="L15480" s="3">
        <v>13.0</v>
      </c>
      <c r="M15480" s="3" t="s">
        <v>25</v>
      </c>
      <c r="N15480" s="3" t="s">
        <v>14007</v>
      </c>
      <c r="O15480" s="3" t="s">
        <v>10110</v>
      </c>
      <c r="P15480" s="4">
        <v>22798.0</v>
      </c>
      <c r="Q15480" s="3" t="s">
        <v>189</v>
      </c>
      <c r="S15480" s="3" t="s">
        <v>34</v>
      </c>
    </row>
    <row r="15481">
      <c r="A15481" s="2">
        <v>42318.714907407404</v>
      </c>
      <c r="B15481" s="3">
        <v>28.0</v>
      </c>
      <c r="C15481" s="3" t="s">
        <v>13871</v>
      </c>
      <c r="D15481" s="3">
        <v>76.0</v>
      </c>
      <c r="E15481" s="3" t="s">
        <v>13925</v>
      </c>
      <c r="F15481" s="3">
        <v>2.0</v>
      </c>
      <c r="G15481" s="3">
        <v>10.0</v>
      </c>
      <c r="H15481" s="3" t="s">
        <v>13949</v>
      </c>
      <c r="I15481" s="3" t="s">
        <v>13949</v>
      </c>
      <c r="J15481" s="3" t="s">
        <v>2213</v>
      </c>
      <c r="K15481" s="3" t="s">
        <v>24</v>
      </c>
      <c r="L15481" s="3">
        <v>14.0</v>
      </c>
      <c r="M15481" s="3" t="s">
        <v>30</v>
      </c>
      <c r="N15481" s="3" t="s">
        <v>1046</v>
      </c>
      <c r="O15481" s="3" t="s">
        <v>307</v>
      </c>
      <c r="P15481" s="4">
        <v>17774.0</v>
      </c>
      <c r="Q15481" s="3" t="s">
        <v>105</v>
      </c>
      <c r="S15481" s="3" t="s">
        <v>34</v>
      </c>
    </row>
    <row r="15482">
      <c r="A15482" s="2">
        <v>42318.714907407404</v>
      </c>
      <c r="B15482" s="3">
        <v>28.0</v>
      </c>
      <c r="C15482" s="3" t="s">
        <v>13871</v>
      </c>
      <c r="D15482" s="3">
        <v>76.0</v>
      </c>
      <c r="E15482" s="3" t="s">
        <v>13925</v>
      </c>
      <c r="F15482" s="3">
        <v>2.0</v>
      </c>
      <c r="G15482" s="3">
        <v>10.0</v>
      </c>
      <c r="H15482" s="3" t="s">
        <v>13949</v>
      </c>
      <c r="I15482" s="3" t="s">
        <v>13949</v>
      </c>
      <c r="J15482" s="3" t="s">
        <v>2213</v>
      </c>
      <c r="K15482" s="3" t="s">
        <v>24</v>
      </c>
      <c r="L15482" s="3">
        <v>15.0</v>
      </c>
      <c r="M15482" s="3" t="s">
        <v>25</v>
      </c>
      <c r="N15482" s="3" t="s">
        <v>14008</v>
      </c>
      <c r="O15482" s="3" t="s">
        <v>4383</v>
      </c>
      <c r="P15482" s="4">
        <v>29166.0</v>
      </c>
      <c r="Q15482" s="3" t="s">
        <v>776</v>
      </c>
      <c r="S15482" s="3" t="s">
        <v>34</v>
      </c>
    </row>
    <row r="15483">
      <c r="A15483" s="2">
        <v>42318.714907407404</v>
      </c>
      <c r="B15483" s="3">
        <v>28.0</v>
      </c>
      <c r="C15483" s="3" t="s">
        <v>13871</v>
      </c>
      <c r="D15483" s="3">
        <v>76.0</v>
      </c>
      <c r="E15483" s="3" t="s">
        <v>13925</v>
      </c>
      <c r="F15483" s="3">
        <v>2.0</v>
      </c>
      <c r="G15483" s="3">
        <v>10.0</v>
      </c>
      <c r="H15483" s="3" t="s">
        <v>13949</v>
      </c>
      <c r="I15483" s="3" t="s">
        <v>13949</v>
      </c>
      <c r="J15483" s="3" t="s">
        <v>2213</v>
      </c>
      <c r="K15483" s="3" t="s">
        <v>24</v>
      </c>
      <c r="L15483" s="3">
        <v>16.0</v>
      </c>
      <c r="M15483" s="3" t="s">
        <v>30</v>
      </c>
      <c r="N15483" s="3" t="s">
        <v>5325</v>
      </c>
      <c r="O15483" s="3" t="s">
        <v>32</v>
      </c>
      <c r="P15483" s="4">
        <v>27896.0</v>
      </c>
      <c r="Q15483" s="3" t="s">
        <v>132</v>
      </c>
      <c r="S15483" s="3" t="s">
        <v>34</v>
      </c>
    </row>
    <row r="15484">
      <c r="A15484" s="2">
        <v>42318.714907407404</v>
      </c>
      <c r="B15484" s="3">
        <v>28.0</v>
      </c>
      <c r="C15484" s="3" t="s">
        <v>13871</v>
      </c>
      <c r="D15484" s="3">
        <v>76.0</v>
      </c>
      <c r="E15484" s="3" t="s">
        <v>13925</v>
      </c>
      <c r="F15484" s="3">
        <v>2.0</v>
      </c>
      <c r="G15484" s="3">
        <v>10.0</v>
      </c>
      <c r="H15484" s="3" t="s">
        <v>13949</v>
      </c>
      <c r="I15484" s="3" t="s">
        <v>13949</v>
      </c>
      <c r="J15484" s="3" t="s">
        <v>2213</v>
      </c>
      <c r="K15484" s="3" t="s">
        <v>24</v>
      </c>
      <c r="L15484" s="3">
        <v>17.0</v>
      </c>
      <c r="M15484" s="3" t="s">
        <v>25</v>
      </c>
      <c r="N15484" s="3" t="s">
        <v>14009</v>
      </c>
      <c r="O15484" s="3" t="s">
        <v>366</v>
      </c>
      <c r="P15484" s="4">
        <v>30725.0</v>
      </c>
      <c r="Q15484" s="3" t="s">
        <v>372</v>
      </c>
      <c r="S15484" s="3" t="s">
        <v>34</v>
      </c>
    </row>
    <row r="15485">
      <c r="A15485" s="2">
        <v>42318.714907407404</v>
      </c>
      <c r="B15485" s="3">
        <v>28.0</v>
      </c>
      <c r="C15485" s="3" t="s">
        <v>13871</v>
      </c>
      <c r="D15485" s="3">
        <v>76.0</v>
      </c>
      <c r="E15485" s="3" t="s">
        <v>13925</v>
      </c>
      <c r="F15485" s="3">
        <v>2.0</v>
      </c>
      <c r="G15485" s="3">
        <v>10.0</v>
      </c>
      <c r="H15485" s="3" t="s">
        <v>13949</v>
      </c>
      <c r="I15485" s="3" t="s">
        <v>13949</v>
      </c>
      <c r="J15485" s="3" t="s">
        <v>2213</v>
      </c>
      <c r="K15485" s="3" t="s">
        <v>24</v>
      </c>
      <c r="L15485" s="3">
        <v>18.0</v>
      </c>
      <c r="M15485" s="3" t="s">
        <v>30</v>
      </c>
      <c r="N15485" s="3" t="s">
        <v>5795</v>
      </c>
      <c r="O15485" s="3" t="s">
        <v>307</v>
      </c>
      <c r="P15485" s="4">
        <v>19119.0</v>
      </c>
      <c r="Q15485" s="3" t="s">
        <v>105</v>
      </c>
      <c r="S15485" s="3" t="s">
        <v>34</v>
      </c>
    </row>
    <row r="15486">
      <c r="A15486" s="2">
        <v>42318.714907407404</v>
      </c>
      <c r="B15486" s="3">
        <v>28.0</v>
      </c>
      <c r="C15486" s="3" t="s">
        <v>13871</v>
      </c>
      <c r="D15486" s="3">
        <v>76.0</v>
      </c>
      <c r="E15486" s="3" t="s">
        <v>13925</v>
      </c>
      <c r="F15486" s="3">
        <v>2.0</v>
      </c>
      <c r="G15486" s="3">
        <v>10.0</v>
      </c>
      <c r="H15486" s="3" t="s">
        <v>13949</v>
      </c>
      <c r="I15486" s="3" t="s">
        <v>13949</v>
      </c>
      <c r="J15486" s="3" t="s">
        <v>2213</v>
      </c>
      <c r="K15486" s="3" t="s">
        <v>24</v>
      </c>
      <c r="L15486" s="3">
        <v>19.0</v>
      </c>
      <c r="M15486" s="3" t="s">
        <v>25</v>
      </c>
      <c r="N15486" s="3" t="s">
        <v>14010</v>
      </c>
      <c r="O15486" s="3" t="s">
        <v>753</v>
      </c>
      <c r="P15486" s="4">
        <v>16047.0</v>
      </c>
      <c r="Q15486" s="3" t="s">
        <v>96</v>
      </c>
      <c r="S15486" s="3" t="s">
        <v>34</v>
      </c>
    </row>
    <row r="15487">
      <c r="A15487" s="2">
        <v>42318.714907407404</v>
      </c>
      <c r="B15487" s="3">
        <v>28.0</v>
      </c>
      <c r="C15487" s="3" t="s">
        <v>13871</v>
      </c>
      <c r="D15487" s="3">
        <v>76.0</v>
      </c>
      <c r="E15487" s="3" t="s">
        <v>13925</v>
      </c>
      <c r="F15487" s="3">
        <v>2.0</v>
      </c>
      <c r="G15487" s="3">
        <v>10.0</v>
      </c>
      <c r="H15487" s="3" t="s">
        <v>13949</v>
      </c>
      <c r="I15487" s="3" t="s">
        <v>13949</v>
      </c>
      <c r="J15487" s="3" t="s">
        <v>2213</v>
      </c>
      <c r="K15487" s="3" t="s">
        <v>24</v>
      </c>
      <c r="L15487" s="3">
        <v>20.0</v>
      </c>
      <c r="M15487" s="3" t="s">
        <v>30</v>
      </c>
      <c r="N15487" s="3" t="s">
        <v>4249</v>
      </c>
      <c r="O15487" s="3" t="s">
        <v>264</v>
      </c>
      <c r="P15487" s="4">
        <v>34413.0</v>
      </c>
      <c r="Q15487" s="3" t="s">
        <v>132</v>
      </c>
      <c r="S15487" s="3" t="s">
        <v>34</v>
      </c>
    </row>
    <row r="15488">
      <c r="A15488" s="2">
        <v>42318.714907407404</v>
      </c>
      <c r="B15488" s="3">
        <v>28.0</v>
      </c>
      <c r="C15488" s="3" t="s">
        <v>13871</v>
      </c>
      <c r="D15488" s="3">
        <v>76.0</v>
      </c>
      <c r="E15488" s="3" t="s">
        <v>13925</v>
      </c>
      <c r="F15488" s="3">
        <v>2.0</v>
      </c>
      <c r="G15488" s="3">
        <v>10.0</v>
      </c>
      <c r="H15488" s="3" t="s">
        <v>13949</v>
      </c>
      <c r="I15488" s="3" t="s">
        <v>13949</v>
      </c>
      <c r="J15488" s="3" t="s">
        <v>2213</v>
      </c>
      <c r="K15488" s="3" t="s">
        <v>24</v>
      </c>
      <c r="L15488" s="3">
        <v>21.0</v>
      </c>
      <c r="M15488" s="3" t="s">
        <v>25</v>
      </c>
      <c r="N15488" s="3" t="s">
        <v>14011</v>
      </c>
      <c r="O15488" s="3" t="s">
        <v>1109</v>
      </c>
      <c r="P15488" s="4">
        <v>30684.0</v>
      </c>
      <c r="Q15488" s="3" t="s">
        <v>221</v>
      </c>
      <c r="S15488" s="3" t="s">
        <v>34</v>
      </c>
    </row>
    <row r="15489">
      <c r="A15489" s="2">
        <v>42318.714907407404</v>
      </c>
      <c r="B15489" s="3">
        <v>28.0</v>
      </c>
      <c r="C15489" s="3" t="s">
        <v>13871</v>
      </c>
      <c r="D15489" s="3">
        <v>76.0</v>
      </c>
      <c r="E15489" s="3" t="s">
        <v>13925</v>
      </c>
      <c r="F15489" s="3">
        <v>2.0</v>
      </c>
      <c r="G15489" s="3">
        <v>10.0</v>
      </c>
      <c r="H15489" s="3" t="s">
        <v>13949</v>
      </c>
      <c r="I15489" s="3" t="s">
        <v>13949</v>
      </c>
      <c r="J15489" s="3" t="s">
        <v>2213</v>
      </c>
      <c r="K15489" s="3" t="s">
        <v>24</v>
      </c>
      <c r="L15489" s="3">
        <v>22.0</v>
      </c>
      <c r="M15489" s="3" t="s">
        <v>30</v>
      </c>
      <c r="N15489" s="3" t="s">
        <v>14012</v>
      </c>
      <c r="O15489" s="3" t="s">
        <v>885</v>
      </c>
      <c r="P15489" s="4">
        <v>33207.0</v>
      </c>
      <c r="Q15489" s="3" t="s">
        <v>247</v>
      </c>
      <c r="S15489" s="3" t="s">
        <v>34</v>
      </c>
    </row>
    <row r="15490">
      <c r="A15490" s="2">
        <v>42318.714907407404</v>
      </c>
      <c r="B15490" s="3">
        <v>28.0</v>
      </c>
      <c r="C15490" s="3" t="s">
        <v>13871</v>
      </c>
      <c r="D15490" s="3">
        <v>76.0</v>
      </c>
      <c r="E15490" s="3" t="s">
        <v>13925</v>
      </c>
      <c r="F15490" s="3">
        <v>2.0</v>
      </c>
      <c r="G15490" s="3">
        <v>10.0</v>
      </c>
      <c r="H15490" s="3" t="s">
        <v>13949</v>
      </c>
      <c r="I15490" s="3" t="s">
        <v>13949</v>
      </c>
      <c r="J15490" s="3" t="s">
        <v>2213</v>
      </c>
      <c r="K15490" s="3" t="s">
        <v>24</v>
      </c>
      <c r="L15490" s="3">
        <v>23.0</v>
      </c>
      <c r="M15490" s="3" t="s">
        <v>25</v>
      </c>
      <c r="N15490" s="3" t="s">
        <v>14013</v>
      </c>
      <c r="O15490" s="3" t="s">
        <v>956</v>
      </c>
      <c r="P15490" s="4">
        <v>33582.0</v>
      </c>
      <c r="Q15490" s="3" t="s">
        <v>247</v>
      </c>
      <c r="S15490" s="3" t="s">
        <v>34</v>
      </c>
    </row>
    <row r="15491">
      <c r="A15491" s="2">
        <v>42318.714907407404</v>
      </c>
      <c r="B15491" s="3">
        <v>28.0</v>
      </c>
      <c r="C15491" s="3" t="s">
        <v>13871</v>
      </c>
      <c r="D15491" s="3">
        <v>76.0</v>
      </c>
      <c r="E15491" s="3" t="s">
        <v>13925</v>
      </c>
      <c r="F15491" s="3">
        <v>2.0</v>
      </c>
      <c r="G15491" s="3">
        <v>10.0</v>
      </c>
      <c r="H15491" s="3" t="s">
        <v>13949</v>
      </c>
      <c r="I15491" s="3" t="s">
        <v>13949</v>
      </c>
      <c r="J15491" s="3" t="s">
        <v>2213</v>
      </c>
      <c r="K15491" s="3" t="s">
        <v>24</v>
      </c>
      <c r="L15491" s="3">
        <v>24.0</v>
      </c>
      <c r="M15491" s="3" t="s">
        <v>30</v>
      </c>
      <c r="N15491" s="3" t="s">
        <v>14014</v>
      </c>
      <c r="O15491" s="3" t="s">
        <v>803</v>
      </c>
      <c r="P15491" s="4">
        <v>18385.0</v>
      </c>
      <c r="Q15491" s="3" t="s">
        <v>86</v>
      </c>
      <c r="S15491" s="3" t="s">
        <v>34</v>
      </c>
    </row>
    <row r="15492">
      <c r="A15492" s="2">
        <v>42318.714907407404</v>
      </c>
      <c r="B15492" s="3">
        <v>28.0</v>
      </c>
      <c r="C15492" s="3" t="s">
        <v>13871</v>
      </c>
      <c r="D15492" s="3">
        <v>76.0</v>
      </c>
      <c r="E15492" s="3" t="s">
        <v>13925</v>
      </c>
      <c r="F15492" s="3">
        <v>2.0</v>
      </c>
      <c r="G15492" s="3">
        <v>10.0</v>
      </c>
      <c r="H15492" s="3" t="s">
        <v>13949</v>
      </c>
      <c r="I15492" s="3" t="s">
        <v>13949</v>
      </c>
      <c r="J15492" s="3" t="s">
        <v>2213</v>
      </c>
      <c r="K15492" s="3" t="s">
        <v>24</v>
      </c>
      <c r="L15492" s="3">
        <v>25.0</v>
      </c>
      <c r="M15492" s="3" t="s">
        <v>25</v>
      </c>
      <c r="N15492" s="3" t="s">
        <v>14015</v>
      </c>
      <c r="O15492" s="3" t="s">
        <v>1385</v>
      </c>
      <c r="P15492" s="4">
        <v>27218.0</v>
      </c>
      <c r="Q15492" s="3" t="s">
        <v>37</v>
      </c>
      <c r="S15492" s="3" t="s">
        <v>34</v>
      </c>
    </row>
    <row r="15493">
      <c r="A15493" s="2">
        <v>42318.714907407404</v>
      </c>
      <c r="B15493" s="3">
        <v>28.0</v>
      </c>
      <c r="C15493" s="3" t="s">
        <v>13871</v>
      </c>
      <c r="D15493" s="3">
        <v>76.0</v>
      </c>
      <c r="E15493" s="3" t="s">
        <v>13925</v>
      </c>
      <c r="F15493" s="3">
        <v>2.0</v>
      </c>
      <c r="G15493" s="3">
        <v>10.0</v>
      </c>
      <c r="H15493" s="3" t="s">
        <v>13949</v>
      </c>
      <c r="I15493" s="3" t="s">
        <v>13949</v>
      </c>
      <c r="J15493" s="3" t="s">
        <v>2213</v>
      </c>
      <c r="K15493" s="3" t="s">
        <v>24</v>
      </c>
      <c r="L15493" s="3">
        <v>26.0</v>
      </c>
      <c r="M15493" s="3" t="s">
        <v>30</v>
      </c>
      <c r="N15493" s="3" t="s">
        <v>14016</v>
      </c>
      <c r="O15493" s="3" t="s">
        <v>452</v>
      </c>
      <c r="P15493" s="4">
        <v>21240.0</v>
      </c>
      <c r="Q15493" s="3" t="s">
        <v>52</v>
      </c>
      <c r="S15493" s="3" t="s">
        <v>34</v>
      </c>
    </row>
    <row r="15494">
      <c r="A15494" s="2">
        <v>42318.714907407404</v>
      </c>
      <c r="B15494" s="3">
        <v>28.0</v>
      </c>
      <c r="C15494" s="3" t="s">
        <v>13871</v>
      </c>
      <c r="D15494" s="3">
        <v>76.0</v>
      </c>
      <c r="E15494" s="3" t="s">
        <v>13925</v>
      </c>
      <c r="F15494" s="3">
        <v>2.0</v>
      </c>
      <c r="G15494" s="3">
        <v>10.0</v>
      </c>
      <c r="H15494" s="3" t="s">
        <v>13949</v>
      </c>
      <c r="I15494" s="3" t="s">
        <v>13949</v>
      </c>
      <c r="J15494" s="3" t="s">
        <v>2213</v>
      </c>
      <c r="K15494" s="3" t="s">
        <v>24</v>
      </c>
      <c r="L15494" s="3">
        <v>27.0</v>
      </c>
      <c r="M15494" s="3" t="s">
        <v>25</v>
      </c>
      <c r="N15494" s="3" t="s">
        <v>2214</v>
      </c>
      <c r="O15494" s="3" t="s">
        <v>243</v>
      </c>
      <c r="P15494" s="4">
        <v>11304.0</v>
      </c>
      <c r="Q15494" s="3" t="s">
        <v>105</v>
      </c>
      <c r="S15494" s="3" t="s">
        <v>34</v>
      </c>
    </row>
    <row r="15495">
      <c r="A15495" s="2">
        <v>42318.714907407404</v>
      </c>
      <c r="B15495" s="3">
        <v>28.0</v>
      </c>
      <c r="C15495" s="3" t="s">
        <v>13871</v>
      </c>
      <c r="D15495" s="3">
        <v>76.0</v>
      </c>
      <c r="E15495" s="3" t="s">
        <v>13925</v>
      </c>
      <c r="F15495" s="3">
        <v>2.0</v>
      </c>
      <c r="G15495" s="3">
        <v>10.0</v>
      </c>
      <c r="H15495" s="3" t="s">
        <v>13949</v>
      </c>
      <c r="I15495" s="3" t="s">
        <v>13949</v>
      </c>
      <c r="J15495" s="3" t="s">
        <v>2213</v>
      </c>
      <c r="K15495" s="3" t="s">
        <v>24</v>
      </c>
      <c r="L15495" s="3">
        <v>28.0</v>
      </c>
      <c r="M15495" s="3" t="s">
        <v>30</v>
      </c>
      <c r="N15495" s="3" t="s">
        <v>14017</v>
      </c>
      <c r="O15495" s="3" t="s">
        <v>1148</v>
      </c>
      <c r="P15495" s="4">
        <v>32719.0</v>
      </c>
      <c r="Q15495" s="3" t="s">
        <v>132</v>
      </c>
      <c r="S15495" s="3" t="s">
        <v>34</v>
      </c>
    </row>
    <row r="15496">
      <c r="A15496" s="2">
        <v>42318.714907407404</v>
      </c>
      <c r="B15496" s="3">
        <v>28.0</v>
      </c>
      <c r="C15496" s="3" t="s">
        <v>13871</v>
      </c>
      <c r="D15496" s="3">
        <v>76.0</v>
      </c>
      <c r="E15496" s="3" t="s">
        <v>13925</v>
      </c>
      <c r="F15496" s="3">
        <v>2.0</v>
      </c>
      <c r="G15496" s="3">
        <v>10.0</v>
      </c>
      <c r="H15496" s="3" t="s">
        <v>13949</v>
      </c>
      <c r="I15496" s="3" t="s">
        <v>13949</v>
      </c>
      <c r="J15496" s="3" t="s">
        <v>2213</v>
      </c>
      <c r="K15496" s="3" t="s">
        <v>24</v>
      </c>
      <c r="L15496" s="3">
        <v>29.0</v>
      </c>
      <c r="M15496" s="3" t="s">
        <v>25</v>
      </c>
      <c r="N15496" s="3" t="s">
        <v>2040</v>
      </c>
      <c r="O15496" s="3" t="s">
        <v>14018</v>
      </c>
      <c r="P15496" s="4">
        <v>14781.0</v>
      </c>
      <c r="Q15496" s="3" t="s">
        <v>49</v>
      </c>
      <c r="S15496" s="3" t="s">
        <v>34</v>
      </c>
    </row>
    <row r="15497">
      <c r="A15497" s="2">
        <v>42318.714907407404</v>
      </c>
      <c r="B15497" s="3">
        <v>28.0</v>
      </c>
      <c r="C15497" s="3" t="s">
        <v>13871</v>
      </c>
      <c r="D15497" s="3">
        <v>76.0</v>
      </c>
      <c r="E15497" s="3" t="s">
        <v>13925</v>
      </c>
      <c r="F15497" s="3">
        <v>2.0</v>
      </c>
      <c r="G15497" s="3">
        <v>10.0</v>
      </c>
      <c r="H15497" s="3" t="s">
        <v>13949</v>
      </c>
      <c r="I15497" s="3" t="s">
        <v>13949</v>
      </c>
      <c r="J15497" s="3" t="s">
        <v>2213</v>
      </c>
      <c r="K15497" s="3" t="s">
        <v>24</v>
      </c>
      <c r="L15497" s="3">
        <v>30.0</v>
      </c>
      <c r="M15497" s="3" t="s">
        <v>30</v>
      </c>
      <c r="N15497" s="3" t="s">
        <v>8145</v>
      </c>
      <c r="O15497" s="3" t="s">
        <v>1045</v>
      </c>
      <c r="P15497" s="4">
        <v>34388.0</v>
      </c>
      <c r="Q15497" s="3" t="s">
        <v>132</v>
      </c>
      <c r="S15497" s="3" t="s">
        <v>34</v>
      </c>
    </row>
    <row r="15498">
      <c r="A15498" s="2">
        <v>42318.714907407404</v>
      </c>
      <c r="B15498" s="3">
        <v>28.0</v>
      </c>
      <c r="C15498" s="3" t="s">
        <v>13871</v>
      </c>
      <c r="D15498" s="3">
        <v>76.0</v>
      </c>
      <c r="E15498" s="3" t="s">
        <v>13925</v>
      </c>
      <c r="F15498" s="3">
        <v>2.0</v>
      </c>
      <c r="G15498" s="3">
        <v>10.0</v>
      </c>
      <c r="H15498" s="3" t="s">
        <v>13949</v>
      </c>
      <c r="I15498" s="3" t="s">
        <v>13949</v>
      </c>
      <c r="J15498" s="3" t="s">
        <v>2213</v>
      </c>
      <c r="K15498" s="3" t="s">
        <v>24</v>
      </c>
      <c r="L15498" s="3">
        <v>31.0</v>
      </c>
      <c r="M15498" s="3" t="s">
        <v>25</v>
      </c>
      <c r="N15498" s="3" t="s">
        <v>1898</v>
      </c>
      <c r="O15498" s="3" t="s">
        <v>2159</v>
      </c>
      <c r="P15498" s="4">
        <v>20265.0</v>
      </c>
      <c r="Q15498" s="3" t="s">
        <v>40</v>
      </c>
      <c r="S15498" s="3" t="s">
        <v>34</v>
      </c>
    </row>
    <row r="15499">
      <c r="A15499" s="2">
        <v>42318.714907407404</v>
      </c>
      <c r="B15499" s="3">
        <v>28.0</v>
      </c>
      <c r="C15499" s="3" t="s">
        <v>13871</v>
      </c>
      <c r="D15499" s="3">
        <v>76.0</v>
      </c>
      <c r="E15499" s="3" t="s">
        <v>13925</v>
      </c>
      <c r="F15499" s="3">
        <v>2.0</v>
      </c>
      <c r="G15499" s="3">
        <v>10.0</v>
      </c>
      <c r="H15499" s="3" t="s">
        <v>13949</v>
      </c>
      <c r="I15499" s="3" t="s">
        <v>13949</v>
      </c>
      <c r="J15499" s="3" t="s">
        <v>2213</v>
      </c>
      <c r="K15499" s="3" t="s">
        <v>24</v>
      </c>
      <c r="L15499" s="3">
        <v>32.0</v>
      </c>
      <c r="M15499" s="3" t="s">
        <v>30</v>
      </c>
      <c r="N15499" s="3" t="s">
        <v>14001</v>
      </c>
      <c r="O15499" s="3" t="s">
        <v>307</v>
      </c>
      <c r="P15499" s="4">
        <v>18027.0</v>
      </c>
      <c r="Q15499" s="3" t="s">
        <v>49</v>
      </c>
      <c r="S15499" s="3" t="s">
        <v>34</v>
      </c>
    </row>
    <row r="15500">
      <c r="A15500" s="2">
        <v>42318.714907407404</v>
      </c>
      <c r="B15500" s="3">
        <v>28.0</v>
      </c>
      <c r="C15500" s="3" t="s">
        <v>13871</v>
      </c>
      <c r="D15500" s="3">
        <v>76.0</v>
      </c>
      <c r="E15500" s="3" t="s">
        <v>13925</v>
      </c>
      <c r="F15500" s="3">
        <v>2.0</v>
      </c>
      <c r="G15500" s="3">
        <v>10.0</v>
      </c>
      <c r="H15500" s="3" t="s">
        <v>13949</v>
      </c>
      <c r="I15500" s="3" t="s">
        <v>13949</v>
      </c>
      <c r="J15500" s="3" t="s">
        <v>2213</v>
      </c>
      <c r="K15500" s="3" t="s">
        <v>24</v>
      </c>
      <c r="L15500" s="3">
        <v>33.0</v>
      </c>
      <c r="M15500" s="3" t="s">
        <v>25</v>
      </c>
      <c r="N15500" s="3" t="s">
        <v>7948</v>
      </c>
      <c r="O15500" s="3" t="s">
        <v>141</v>
      </c>
      <c r="P15500" s="4">
        <v>25976.0</v>
      </c>
      <c r="Q15500" s="3" t="s">
        <v>132</v>
      </c>
      <c r="S15500" s="3" t="s">
        <v>34</v>
      </c>
    </row>
    <row r="15501">
      <c r="A15501" s="2">
        <v>42318.714907407404</v>
      </c>
      <c r="B15501" s="3">
        <v>28.0</v>
      </c>
      <c r="C15501" s="3" t="s">
        <v>13871</v>
      </c>
      <c r="D15501" s="3">
        <v>76.0</v>
      </c>
      <c r="E15501" s="3" t="s">
        <v>13925</v>
      </c>
      <c r="F15501" s="3">
        <v>2.0</v>
      </c>
      <c r="G15501" s="3">
        <v>10.0</v>
      </c>
      <c r="H15501" s="3" t="s">
        <v>13949</v>
      </c>
      <c r="I15501" s="3" t="s">
        <v>13949</v>
      </c>
      <c r="J15501" s="3" t="s">
        <v>2213</v>
      </c>
      <c r="K15501" s="3" t="s">
        <v>24</v>
      </c>
      <c r="L15501" s="3">
        <v>34.0</v>
      </c>
      <c r="M15501" s="3" t="s">
        <v>30</v>
      </c>
      <c r="N15501" s="3" t="s">
        <v>14019</v>
      </c>
      <c r="O15501" s="3" t="s">
        <v>368</v>
      </c>
      <c r="P15501" s="4">
        <v>21356.0</v>
      </c>
      <c r="Q15501" s="3" t="s">
        <v>115</v>
      </c>
      <c r="S15501" s="3" t="s">
        <v>34</v>
      </c>
    </row>
    <row r="15502">
      <c r="A15502" s="2">
        <v>42318.714907407404</v>
      </c>
      <c r="B15502" s="3">
        <v>28.0</v>
      </c>
      <c r="C15502" s="3" t="s">
        <v>13871</v>
      </c>
      <c r="D15502" s="3">
        <v>76.0</v>
      </c>
      <c r="E15502" s="3" t="s">
        <v>13925</v>
      </c>
      <c r="F15502" s="3">
        <v>2.0</v>
      </c>
      <c r="G15502" s="3">
        <v>10.0</v>
      </c>
      <c r="H15502" s="3" t="s">
        <v>13949</v>
      </c>
      <c r="I15502" s="3" t="s">
        <v>13949</v>
      </c>
      <c r="J15502" s="3" t="s">
        <v>2213</v>
      </c>
      <c r="K15502" s="3" t="s">
        <v>24</v>
      </c>
      <c r="L15502" s="3">
        <v>35.0</v>
      </c>
      <c r="M15502" s="3" t="s">
        <v>25</v>
      </c>
      <c r="N15502" s="3" t="s">
        <v>2899</v>
      </c>
      <c r="O15502" s="3" t="s">
        <v>14020</v>
      </c>
      <c r="P15502" s="4">
        <v>25514.0</v>
      </c>
      <c r="Q15502" s="3" t="s">
        <v>352</v>
      </c>
      <c r="S15502" s="3" t="s">
        <v>34</v>
      </c>
    </row>
    <row r="15503">
      <c r="A15503" s="2">
        <v>42318.714907407404</v>
      </c>
      <c r="B15503" s="3">
        <v>28.0</v>
      </c>
      <c r="C15503" s="3" t="s">
        <v>13871</v>
      </c>
      <c r="D15503" s="3">
        <v>76.0</v>
      </c>
      <c r="E15503" s="3" t="s">
        <v>13925</v>
      </c>
      <c r="F15503" s="3">
        <v>2.0</v>
      </c>
      <c r="G15503" s="3">
        <v>10.0</v>
      </c>
      <c r="H15503" s="3" t="s">
        <v>13949</v>
      </c>
      <c r="I15503" s="3" t="s">
        <v>13949</v>
      </c>
      <c r="J15503" s="3" t="s">
        <v>2213</v>
      </c>
      <c r="K15503" s="3" t="s">
        <v>24</v>
      </c>
      <c r="L15503" s="3">
        <v>36.0</v>
      </c>
      <c r="M15503" s="3" t="s">
        <v>30</v>
      </c>
      <c r="N15503" s="3" t="s">
        <v>14021</v>
      </c>
      <c r="O15503" s="3" t="s">
        <v>249</v>
      </c>
      <c r="P15503" s="4">
        <v>19430.0</v>
      </c>
      <c r="Q15503" s="3" t="s">
        <v>228</v>
      </c>
      <c r="S15503" s="3" t="s">
        <v>34</v>
      </c>
    </row>
    <row r="15504">
      <c r="A15504" s="2">
        <v>42318.714907407404</v>
      </c>
      <c r="B15504" s="3">
        <v>28.0</v>
      </c>
      <c r="C15504" s="3" t="s">
        <v>13871</v>
      </c>
      <c r="D15504" s="3">
        <v>76.0</v>
      </c>
      <c r="E15504" s="3" t="s">
        <v>13925</v>
      </c>
      <c r="F15504" s="3">
        <v>2.0</v>
      </c>
      <c r="G15504" s="3">
        <v>10.0</v>
      </c>
      <c r="H15504" s="3" t="s">
        <v>13949</v>
      </c>
      <c r="I15504" s="3" t="s">
        <v>13949</v>
      </c>
      <c r="J15504" s="3" t="s">
        <v>2213</v>
      </c>
      <c r="K15504" s="3" t="s">
        <v>24</v>
      </c>
      <c r="L15504" s="3">
        <v>37.0</v>
      </c>
      <c r="M15504" s="3" t="s">
        <v>25</v>
      </c>
      <c r="N15504" s="3" t="s">
        <v>14022</v>
      </c>
      <c r="O15504" s="3" t="s">
        <v>102</v>
      </c>
      <c r="P15504" s="4">
        <v>22334.0</v>
      </c>
      <c r="Q15504" s="3" t="s">
        <v>216</v>
      </c>
      <c r="S15504" s="3" t="s">
        <v>34</v>
      </c>
    </row>
    <row r="15505">
      <c r="A15505" s="2">
        <v>42318.714907407404</v>
      </c>
      <c r="B15505" s="3">
        <v>28.0</v>
      </c>
      <c r="C15505" s="3" t="s">
        <v>13871</v>
      </c>
      <c r="D15505" s="3">
        <v>76.0</v>
      </c>
      <c r="E15505" s="3" t="s">
        <v>13925</v>
      </c>
      <c r="F15505" s="3">
        <v>2.0</v>
      </c>
      <c r="G15505" s="3">
        <v>10.0</v>
      </c>
      <c r="H15505" s="3" t="s">
        <v>13949</v>
      </c>
      <c r="I15505" s="3" t="s">
        <v>13949</v>
      </c>
      <c r="J15505" s="3" t="s">
        <v>2213</v>
      </c>
      <c r="K15505" s="3" t="s">
        <v>24</v>
      </c>
      <c r="L15505" s="3">
        <v>38.0</v>
      </c>
      <c r="M15505" s="3" t="s">
        <v>30</v>
      </c>
      <c r="N15505" s="3" t="s">
        <v>14023</v>
      </c>
      <c r="O15505" s="3" t="s">
        <v>45</v>
      </c>
      <c r="P15505" s="4">
        <v>25076.0</v>
      </c>
      <c r="Q15505" s="3" t="s">
        <v>40</v>
      </c>
      <c r="S15505" s="3" t="s">
        <v>34</v>
      </c>
    </row>
    <row r="15506">
      <c r="A15506" s="2">
        <v>42318.714907407404</v>
      </c>
      <c r="B15506" s="3">
        <v>28.0</v>
      </c>
      <c r="C15506" s="3" t="s">
        <v>13871</v>
      </c>
      <c r="D15506" s="3">
        <v>76.0</v>
      </c>
      <c r="E15506" s="3" t="s">
        <v>13925</v>
      </c>
      <c r="F15506" s="3">
        <v>2.0</v>
      </c>
      <c r="G15506" s="3">
        <v>10.0</v>
      </c>
      <c r="H15506" s="3" t="s">
        <v>13949</v>
      </c>
      <c r="I15506" s="3" t="s">
        <v>13949</v>
      </c>
      <c r="J15506" s="3" t="s">
        <v>2213</v>
      </c>
      <c r="K15506" s="3" t="s">
        <v>24</v>
      </c>
      <c r="L15506" s="3">
        <v>39.0</v>
      </c>
      <c r="M15506" s="3" t="s">
        <v>25</v>
      </c>
      <c r="N15506" s="3" t="s">
        <v>8314</v>
      </c>
      <c r="O15506" s="3" t="s">
        <v>109</v>
      </c>
      <c r="P15506" s="4">
        <v>16949.0</v>
      </c>
      <c r="Q15506" s="3" t="s">
        <v>49</v>
      </c>
      <c r="S15506" s="3" t="s">
        <v>34</v>
      </c>
    </row>
    <row r="15507">
      <c r="A15507" s="2">
        <v>42318.714907407404</v>
      </c>
      <c r="B15507" s="3">
        <v>28.0</v>
      </c>
      <c r="C15507" s="3" t="s">
        <v>13871</v>
      </c>
      <c r="D15507" s="3">
        <v>76.0</v>
      </c>
      <c r="E15507" s="3" t="s">
        <v>13925</v>
      </c>
      <c r="F15507" s="3">
        <v>2.0</v>
      </c>
      <c r="G15507" s="3">
        <v>10.0</v>
      </c>
      <c r="H15507" s="3" t="s">
        <v>13949</v>
      </c>
      <c r="I15507" s="3" t="s">
        <v>13949</v>
      </c>
      <c r="J15507" s="3" t="s">
        <v>2213</v>
      </c>
      <c r="K15507" s="3" t="s">
        <v>24</v>
      </c>
      <c r="L15507" s="3">
        <v>40.0</v>
      </c>
      <c r="M15507" s="3" t="s">
        <v>30</v>
      </c>
      <c r="N15507" s="3" t="s">
        <v>2040</v>
      </c>
      <c r="O15507" s="3" t="s">
        <v>633</v>
      </c>
      <c r="P15507" s="4">
        <v>15907.0</v>
      </c>
      <c r="Q15507" s="3" t="s">
        <v>49</v>
      </c>
      <c r="S15507" s="3" t="s">
        <v>34</v>
      </c>
    </row>
    <row r="15508">
      <c r="A15508" s="2">
        <v>42318.714907407404</v>
      </c>
      <c r="B15508" s="3">
        <v>28.0</v>
      </c>
      <c r="C15508" s="3" t="s">
        <v>13871</v>
      </c>
      <c r="D15508" s="3">
        <v>76.0</v>
      </c>
      <c r="E15508" s="3" t="s">
        <v>13925</v>
      </c>
      <c r="F15508" s="3">
        <v>2.0</v>
      </c>
      <c r="G15508" s="3">
        <v>10.0</v>
      </c>
      <c r="H15508" s="3" t="s">
        <v>13949</v>
      </c>
      <c r="I15508" s="3" t="s">
        <v>13949</v>
      </c>
      <c r="J15508" s="3" t="s">
        <v>2213</v>
      </c>
      <c r="K15508" s="3" t="s">
        <v>24</v>
      </c>
      <c r="L15508" s="3">
        <v>41.0</v>
      </c>
      <c r="M15508" s="3" t="s">
        <v>25</v>
      </c>
      <c r="N15508" s="3" t="s">
        <v>14002</v>
      </c>
      <c r="O15508" s="3" t="s">
        <v>2765</v>
      </c>
      <c r="P15508" s="4">
        <v>32915.0</v>
      </c>
      <c r="Q15508" s="3" t="s">
        <v>191</v>
      </c>
      <c r="S15508" s="3" t="s">
        <v>34</v>
      </c>
    </row>
    <row r="15509">
      <c r="A15509" s="2">
        <v>42318.714907407404</v>
      </c>
      <c r="B15509" s="3">
        <v>28.0</v>
      </c>
      <c r="C15509" s="3" t="s">
        <v>13871</v>
      </c>
      <c r="D15509" s="3">
        <v>14.0</v>
      </c>
      <c r="E15509" s="3" t="s">
        <v>13872</v>
      </c>
      <c r="F15509" s="3">
        <v>3.0</v>
      </c>
      <c r="G15509" s="3">
        <v>4.0</v>
      </c>
      <c r="H15509" s="3" t="s">
        <v>14024</v>
      </c>
      <c r="I15509" s="3" t="s">
        <v>14025</v>
      </c>
      <c r="J15509" s="3" t="s">
        <v>3464</v>
      </c>
      <c r="K15509" s="3" t="s">
        <v>24</v>
      </c>
      <c r="L15509" s="3">
        <v>1.0</v>
      </c>
      <c r="M15509" s="3" t="s">
        <v>30</v>
      </c>
      <c r="N15509" s="3" t="s">
        <v>14026</v>
      </c>
      <c r="O15509" s="3" t="s">
        <v>602</v>
      </c>
      <c r="P15509" s="4">
        <v>22982.0</v>
      </c>
      <c r="Q15509" s="3" t="s">
        <v>149</v>
      </c>
      <c r="S15509" s="3" t="s">
        <v>34</v>
      </c>
    </row>
    <row r="15510">
      <c r="A15510" s="2">
        <v>42318.714907407404</v>
      </c>
      <c r="B15510" s="3">
        <v>28.0</v>
      </c>
      <c r="C15510" s="3" t="s">
        <v>13871</v>
      </c>
      <c r="D15510" s="3">
        <v>14.0</v>
      </c>
      <c r="E15510" s="3" t="s">
        <v>13872</v>
      </c>
      <c r="F15510" s="3">
        <v>3.0</v>
      </c>
      <c r="G15510" s="3">
        <v>4.0</v>
      </c>
      <c r="H15510" s="3" t="s">
        <v>14024</v>
      </c>
      <c r="I15510" s="3" t="s">
        <v>14025</v>
      </c>
      <c r="J15510" s="3" t="s">
        <v>3464</v>
      </c>
      <c r="K15510" s="3" t="s">
        <v>24</v>
      </c>
      <c r="L15510" s="3">
        <v>2.0</v>
      </c>
      <c r="M15510" s="3" t="s">
        <v>25</v>
      </c>
      <c r="N15510" s="3" t="s">
        <v>4626</v>
      </c>
      <c r="O15510" s="3" t="s">
        <v>753</v>
      </c>
      <c r="P15510" s="4">
        <v>25116.0</v>
      </c>
      <c r="Q15510" s="3" t="s">
        <v>110</v>
      </c>
      <c r="S15510" s="3" t="s">
        <v>34</v>
      </c>
    </row>
    <row r="15511">
      <c r="A15511" s="2">
        <v>42318.714907407404</v>
      </c>
      <c r="B15511" s="3">
        <v>28.0</v>
      </c>
      <c r="C15511" s="3" t="s">
        <v>13871</v>
      </c>
      <c r="D15511" s="3">
        <v>14.0</v>
      </c>
      <c r="E15511" s="3" t="s">
        <v>13872</v>
      </c>
      <c r="F15511" s="3">
        <v>3.0</v>
      </c>
      <c r="G15511" s="3">
        <v>4.0</v>
      </c>
      <c r="H15511" s="3" t="s">
        <v>14024</v>
      </c>
      <c r="I15511" s="3" t="s">
        <v>14025</v>
      </c>
      <c r="J15511" s="3" t="s">
        <v>3464</v>
      </c>
      <c r="K15511" s="3" t="s">
        <v>24</v>
      </c>
      <c r="L15511" s="3">
        <v>3.0</v>
      </c>
      <c r="M15511" s="3" t="s">
        <v>30</v>
      </c>
      <c r="N15511" s="3" t="s">
        <v>14027</v>
      </c>
      <c r="O15511" s="3" t="s">
        <v>5272</v>
      </c>
      <c r="P15511" s="4">
        <v>29753.0</v>
      </c>
      <c r="Q15511" s="3" t="s">
        <v>149</v>
      </c>
      <c r="S15511" s="3" t="s">
        <v>29</v>
      </c>
    </row>
    <row r="15512">
      <c r="A15512" s="2">
        <v>42318.714907407404</v>
      </c>
      <c r="B15512" s="3">
        <v>28.0</v>
      </c>
      <c r="C15512" s="3" t="s">
        <v>13871</v>
      </c>
      <c r="D15512" s="3">
        <v>14.0</v>
      </c>
      <c r="E15512" s="3" t="s">
        <v>13872</v>
      </c>
      <c r="F15512" s="3">
        <v>3.0</v>
      </c>
      <c r="G15512" s="3">
        <v>4.0</v>
      </c>
      <c r="H15512" s="3" t="s">
        <v>14024</v>
      </c>
      <c r="I15512" s="3" t="s">
        <v>14025</v>
      </c>
      <c r="J15512" s="3" t="s">
        <v>3464</v>
      </c>
      <c r="K15512" s="3" t="s">
        <v>24</v>
      </c>
      <c r="L15512" s="3">
        <v>4.0</v>
      </c>
      <c r="M15512" s="3" t="s">
        <v>25</v>
      </c>
      <c r="N15512" s="3" t="s">
        <v>14028</v>
      </c>
      <c r="O15512" s="3" t="s">
        <v>477</v>
      </c>
      <c r="P15512" s="4">
        <v>26783.0</v>
      </c>
      <c r="Q15512" s="3" t="s">
        <v>60</v>
      </c>
      <c r="S15512" s="3" t="s">
        <v>34</v>
      </c>
    </row>
    <row r="15513">
      <c r="A15513" s="2">
        <v>42318.714907407404</v>
      </c>
      <c r="B15513" s="3">
        <v>28.0</v>
      </c>
      <c r="C15513" s="3" t="s">
        <v>13871</v>
      </c>
      <c r="D15513" s="3">
        <v>14.0</v>
      </c>
      <c r="E15513" s="3" t="s">
        <v>13872</v>
      </c>
      <c r="F15513" s="3">
        <v>3.0</v>
      </c>
      <c r="G15513" s="3">
        <v>4.0</v>
      </c>
      <c r="H15513" s="3" t="s">
        <v>14024</v>
      </c>
      <c r="I15513" s="3" t="s">
        <v>14025</v>
      </c>
      <c r="J15513" s="3" t="s">
        <v>3464</v>
      </c>
      <c r="K15513" s="3" t="s">
        <v>24</v>
      </c>
      <c r="L15513" s="3">
        <v>5.0</v>
      </c>
      <c r="M15513" s="3" t="s">
        <v>30</v>
      </c>
      <c r="N15513" s="3" t="s">
        <v>12454</v>
      </c>
      <c r="O15513" s="3" t="s">
        <v>1263</v>
      </c>
      <c r="P15513" s="4">
        <v>24610.0</v>
      </c>
      <c r="Q15513" s="3" t="s">
        <v>132</v>
      </c>
      <c r="S15513" s="3" t="s">
        <v>34</v>
      </c>
    </row>
    <row r="15514">
      <c r="A15514" s="2">
        <v>42318.714907407404</v>
      </c>
      <c r="B15514" s="3">
        <v>28.0</v>
      </c>
      <c r="C15514" s="3" t="s">
        <v>13871</v>
      </c>
      <c r="D15514" s="3">
        <v>14.0</v>
      </c>
      <c r="E15514" s="3" t="s">
        <v>13872</v>
      </c>
      <c r="F15514" s="3">
        <v>3.0</v>
      </c>
      <c r="G15514" s="3">
        <v>4.0</v>
      </c>
      <c r="H15514" s="3" t="s">
        <v>14024</v>
      </c>
      <c r="I15514" s="3" t="s">
        <v>14025</v>
      </c>
      <c r="J15514" s="3" t="s">
        <v>3464</v>
      </c>
      <c r="K15514" s="3" t="s">
        <v>24</v>
      </c>
      <c r="L15514" s="3">
        <v>6.0</v>
      </c>
      <c r="M15514" s="3" t="s">
        <v>25</v>
      </c>
      <c r="N15514" s="3" t="s">
        <v>14029</v>
      </c>
      <c r="O15514" s="3" t="s">
        <v>281</v>
      </c>
      <c r="P15514" s="4">
        <v>21271.0</v>
      </c>
      <c r="Q15514" s="3" t="s">
        <v>1159</v>
      </c>
      <c r="S15514" s="3" t="s">
        <v>34</v>
      </c>
    </row>
    <row r="15515">
      <c r="A15515" s="2">
        <v>42318.714907407404</v>
      </c>
      <c r="B15515" s="3">
        <v>28.0</v>
      </c>
      <c r="C15515" s="3" t="s">
        <v>13871</v>
      </c>
      <c r="D15515" s="3">
        <v>14.0</v>
      </c>
      <c r="E15515" s="3" t="s">
        <v>13872</v>
      </c>
      <c r="F15515" s="3">
        <v>3.0</v>
      </c>
      <c r="G15515" s="3">
        <v>4.0</v>
      </c>
      <c r="H15515" s="3" t="s">
        <v>14024</v>
      </c>
      <c r="I15515" s="3" t="s">
        <v>14025</v>
      </c>
      <c r="J15515" s="3" t="s">
        <v>3464</v>
      </c>
      <c r="K15515" s="3" t="s">
        <v>24</v>
      </c>
      <c r="L15515" s="3">
        <v>7.0</v>
      </c>
      <c r="M15515" s="3" t="s">
        <v>30</v>
      </c>
      <c r="N15515" s="3" t="s">
        <v>14030</v>
      </c>
      <c r="O15515" s="3" t="s">
        <v>163</v>
      </c>
      <c r="P15515" s="4">
        <v>26447.0</v>
      </c>
      <c r="Q15515" s="3" t="s">
        <v>37</v>
      </c>
      <c r="S15515" s="3" t="s">
        <v>34</v>
      </c>
    </row>
    <row r="15516">
      <c r="A15516" s="2">
        <v>42318.714907407404</v>
      </c>
      <c r="B15516" s="3">
        <v>28.0</v>
      </c>
      <c r="C15516" s="3" t="s">
        <v>13871</v>
      </c>
      <c r="D15516" s="3">
        <v>14.0</v>
      </c>
      <c r="E15516" s="3" t="s">
        <v>13872</v>
      </c>
      <c r="F15516" s="3">
        <v>3.0</v>
      </c>
      <c r="G15516" s="3">
        <v>4.0</v>
      </c>
      <c r="H15516" s="3" t="s">
        <v>14024</v>
      </c>
      <c r="I15516" s="3" t="s">
        <v>14025</v>
      </c>
      <c r="J15516" s="3" t="s">
        <v>3464</v>
      </c>
      <c r="K15516" s="3" t="s">
        <v>24</v>
      </c>
      <c r="L15516" s="3">
        <v>8.0</v>
      </c>
      <c r="M15516" s="3" t="s">
        <v>25</v>
      </c>
      <c r="N15516" s="3" t="s">
        <v>3526</v>
      </c>
      <c r="O15516" s="3" t="s">
        <v>319</v>
      </c>
      <c r="P15516" s="4">
        <v>28080.0</v>
      </c>
      <c r="Q15516" s="3" t="s">
        <v>110</v>
      </c>
      <c r="S15516" s="3" t="s">
        <v>34</v>
      </c>
    </row>
    <row r="15517">
      <c r="A15517" s="2">
        <v>42318.714907407404</v>
      </c>
      <c r="B15517" s="3">
        <v>28.0</v>
      </c>
      <c r="C15517" s="3" t="s">
        <v>13871</v>
      </c>
      <c r="D15517" s="3">
        <v>14.0</v>
      </c>
      <c r="E15517" s="3" t="s">
        <v>13872</v>
      </c>
      <c r="F15517" s="3">
        <v>3.0</v>
      </c>
      <c r="G15517" s="3">
        <v>4.0</v>
      </c>
      <c r="H15517" s="3" t="s">
        <v>14024</v>
      </c>
      <c r="I15517" s="3" t="s">
        <v>14025</v>
      </c>
      <c r="J15517" s="3" t="s">
        <v>3464</v>
      </c>
      <c r="K15517" s="3" t="s">
        <v>24</v>
      </c>
      <c r="L15517" s="3">
        <v>9.0</v>
      </c>
      <c r="M15517" s="3" t="s">
        <v>30</v>
      </c>
      <c r="N15517" s="3" t="s">
        <v>2535</v>
      </c>
      <c r="O15517" s="3" t="s">
        <v>746</v>
      </c>
      <c r="P15517" s="4">
        <v>25579.0</v>
      </c>
      <c r="Q15517" s="3" t="s">
        <v>37</v>
      </c>
      <c r="S15517" s="3" t="s">
        <v>34</v>
      </c>
    </row>
    <row r="15518">
      <c r="A15518" s="2">
        <v>42318.714907407404</v>
      </c>
      <c r="B15518" s="3">
        <v>28.0</v>
      </c>
      <c r="C15518" s="3" t="s">
        <v>13871</v>
      </c>
      <c r="D15518" s="3">
        <v>14.0</v>
      </c>
      <c r="E15518" s="3" t="s">
        <v>13872</v>
      </c>
      <c r="F15518" s="3">
        <v>3.0</v>
      </c>
      <c r="G15518" s="3">
        <v>4.0</v>
      </c>
      <c r="H15518" s="3" t="s">
        <v>14024</v>
      </c>
      <c r="I15518" s="3" t="s">
        <v>14025</v>
      </c>
      <c r="J15518" s="3" t="s">
        <v>3464</v>
      </c>
      <c r="K15518" s="3" t="s">
        <v>24</v>
      </c>
      <c r="L15518" s="3">
        <v>10.0</v>
      </c>
      <c r="M15518" s="3" t="s">
        <v>25</v>
      </c>
      <c r="N15518" s="3" t="s">
        <v>14031</v>
      </c>
      <c r="O15518" s="3" t="s">
        <v>1815</v>
      </c>
      <c r="P15518" s="4">
        <v>29455.0</v>
      </c>
      <c r="Q15518" s="3" t="s">
        <v>55</v>
      </c>
      <c r="S15518" s="3" t="s">
        <v>34</v>
      </c>
    </row>
    <row r="15519">
      <c r="A15519" s="2">
        <v>42318.714907407404</v>
      </c>
      <c r="B15519" s="3">
        <v>28.0</v>
      </c>
      <c r="C15519" s="3" t="s">
        <v>13871</v>
      </c>
      <c r="D15519" s="3">
        <v>14.0</v>
      </c>
      <c r="E15519" s="3" t="s">
        <v>13872</v>
      </c>
      <c r="F15519" s="3">
        <v>3.0</v>
      </c>
      <c r="G15519" s="3">
        <v>4.0</v>
      </c>
      <c r="H15519" s="3" t="s">
        <v>14024</v>
      </c>
      <c r="I15519" s="3" t="s">
        <v>14025</v>
      </c>
      <c r="J15519" s="3" t="s">
        <v>3464</v>
      </c>
      <c r="K15519" s="3" t="s">
        <v>24</v>
      </c>
      <c r="L15519" s="3">
        <v>11.0</v>
      </c>
      <c r="M15519" s="3" t="s">
        <v>30</v>
      </c>
      <c r="N15519" s="3" t="s">
        <v>14032</v>
      </c>
      <c r="O15519" s="3" t="s">
        <v>139</v>
      </c>
      <c r="P15519" s="4">
        <v>22285.0</v>
      </c>
      <c r="Q15519" s="3" t="s">
        <v>110</v>
      </c>
      <c r="S15519" s="3" t="s">
        <v>34</v>
      </c>
    </row>
    <row r="15520">
      <c r="A15520" s="2">
        <v>42318.714907407404</v>
      </c>
      <c r="B15520" s="3">
        <v>28.0</v>
      </c>
      <c r="C15520" s="3" t="s">
        <v>13871</v>
      </c>
      <c r="D15520" s="3">
        <v>14.0</v>
      </c>
      <c r="E15520" s="3" t="s">
        <v>13872</v>
      </c>
      <c r="F15520" s="3">
        <v>3.0</v>
      </c>
      <c r="G15520" s="3">
        <v>4.0</v>
      </c>
      <c r="H15520" s="3" t="s">
        <v>14024</v>
      </c>
      <c r="I15520" s="3" t="s">
        <v>14025</v>
      </c>
      <c r="J15520" s="3" t="s">
        <v>3464</v>
      </c>
      <c r="K15520" s="3" t="s">
        <v>24</v>
      </c>
      <c r="L15520" s="3">
        <v>12.0</v>
      </c>
      <c r="M15520" s="3" t="s">
        <v>25</v>
      </c>
      <c r="N15520" s="3" t="s">
        <v>14033</v>
      </c>
      <c r="O15520" s="3" t="s">
        <v>664</v>
      </c>
      <c r="P15520" s="4">
        <v>22744.0</v>
      </c>
      <c r="Q15520" s="3" t="s">
        <v>110</v>
      </c>
      <c r="S15520" s="3" t="s">
        <v>34</v>
      </c>
    </row>
    <row r="15521">
      <c r="A15521" s="2">
        <v>42318.714907407404</v>
      </c>
      <c r="B15521" s="3">
        <v>28.0</v>
      </c>
      <c r="C15521" s="3" t="s">
        <v>13871</v>
      </c>
      <c r="D15521" s="3">
        <v>14.0</v>
      </c>
      <c r="E15521" s="3" t="s">
        <v>13872</v>
      </c>
      <c r="F15521" s="3">
        <v>3.0</v>
      </c>
      <c r="G15521" s="3">
        <v>4.0</v>
      </c>
      <c r="H15521" s="3" t="s">
        <v>14024</v>
      </c>
      <c r="I15521" s="3" t="s">
        <v>14025</v>
      </c>
      <c r="J15521" s="3" t="s">
        <v>3464</v>
      </c>
      <c r="K15521" s="3" t="s">
        <v>24</v>
      </c>
      <c r="L15521" s="3">
        <v>13.0</v>
      </c>
      <c r="M15521" s="3" t="s">
        <v>30</v>
      </c>
      <c r="N15521" s="3" t="s">
        <v>14034</v>
      </c>
      <c r="O15521" s="3" t="s">
        <v>67</v>
      </c>
      <c r="P15521" s="4">
        <v>26063.0</v>
      </c>
      <c r="Q15521" s="3" t="s">
        <v>110</v>
      </c>
      <c r="S15521" s="3" t="s">
        <v>34</v>
      </c>
    </row>
    <row r="15522">
      <c r="A15522" s="2">
        <v>42318.714907407404</v>
      </c>
      <c r="B15522" s="3">
        <v>28.0</v>
      </c>
      <c r="C15522" s="3" t="s">
        <v>13871</v>
      </c>
      <c r="D15522" s="3">
        <v>14.0</v>
      </c>
      <c r="E15522" s="3" t="s">
        <v>13872</v>
      </c>
      <c r="F15522" s="3">
        <v>3.0</v>
      </c>
      <c r="G15522" s="3">
        <v>4.0</v>
      </c>
      <c r="H15522" s="3" t="s">
        <v>14024</v>
      </c>
      <c r="I15522" s="3" t="s">
        <v>14025</v>
      </c>
      <c r="J15522" s="3" t="s">
        <v>3464</v>
      </c>
      <c r="K15522" s="3" t="s">
        <v>24</v>
      </c>
      <c r="L15522" s="3">
        <v>14.0</v>
      </c>
      <c r="M15522" s="3" t="s">
        <v>25</v>
      </c>
      <c r="N15522" s="3" t="s">
        <v>14035</v>
      </c>
      <c r="O15522" s="3" t="s">
        <v>862</v>
      </c>
      <c r="P15522" s="4">
        <v>27274.0</v>
      </c>
      <c r="Q15522" s="3" t="s">
        <v>52</v>
      </c>
      <c r="S15522" s="3" t="s">
        <v>34</v>
      </c>
    </row>
    <row r="15523">
      <c r="A15523" s="2">
        <v>42318.714907407404</v>
      </c>
      <c r="B15523" s="3">
        <v>28.0</v>
      </c>
      <c r="C15523" s="3" t="s">
        <v>13871</v>
      </c>
      <c r="D15523" s="3">
        <v>14.0</v>
      </c>
      <c r="E15523" s="3" t="s">
        <v>13872</v>
      </c>
      <c r="F15523" s="3">
        <v>3.0</v>
      </c>
      <c r="G15523" s="3">
        <v>4.0</v>
      </c>
      <c r="H15523" s="3" t="s">
        <v>14024</v>
      </c>
      <c r="I15523" s="3" t="s">
        <v>14025</v>
      </c>
      <c r="J15523" s="3" t="s">
        <v>3464</v>
      </c>
      <c r="K15523" s="3" t="s">
        <v>24</v>
      </c>
      <c r="L15523" s="3">
        <v>15.0</v>
      </c>
      <c r="M15523" s="3" t="s">
        <v>30</v>
      </c>
      <c r="N15523" s="3" t="s">
        <v>14036</v>
      </c>
      <c r="O15523" s="3" t="s">
        <v>1890</v>
      </c>
      <c r="P15523" s="4">
        <v>30835.0</v>
      </c>
      <c r="Q15523" s="3" t="s">
        <v>169</v>
      </c>
      <c r="S15523" s="3" t="s">
        <v>34</v>
      </c>
    </row>
    <row r="15524">
      <c r="A15524" s="2">
        <v>42318.714907407404</v>
      </c>
      <c r="B15524" s="3">
        <v>28.0</v>
      </c>
      <c r="C15524" s="3" t="s">
        <v>13871</v>
      </c>
      <c r="D15524" s="3">
        <v>14.0</v>
      </c>
      <c r="E15524" s="3" t="s">
        <v>13872</v>
      </c>
      <c r="F15524" s="3">
        <v>3.0</v>
      </c>
      <c r="G15524" s="3">
        <v>4.0</v>
      </c>
      <c r="H15524" s="3" t="s">
        <v>14024</v>
      </c>
      <c r="I15524" s="3" t="s">
        <v>14025</v>
      </c>
      <c r="J15524" s="3" t="s">
        <v>3464</v>
      </c>
      <c r="K15524" s="3" t="s">
        <v>24</v>
      </c>
      <c r="L15524" s="3">
        <v>16.0</v>
      </c>
      <c r="M15524" s="3" t="s">
        <v>25</v>
      </c>
      <c r="N15524" s="3" t="s">
        <v>14037</v>
      </c>
      <c r="O15524" s="3" t="s">
        <v>359</v>
      </c>
      <c r="P15524" s="4">
        <v>24738.0</v>
      </c>
      <c r="Q15524" s="3" t="s">
        <v>33</v>
      </c>
      <c r="S15524" s="3" t="s">
        <v>34</v>
      </c>
    </row>
    <row r="15525">
      <c r="A15525" s="2">
        <v>42318.714907407404</v>
      </c>
      <c r="B15525" s="3">
        <v>28.0</v>
      </c>
      <c r="C15525" s="3" t="s">
        <v>13871</v>
      </c>
      <c r="D15525" s="3">
        <v>14.0</v>
      </c>
      <c r="E15525" s="3" t="s">
        <v>13872</v>
      </c>
      <c r="F15525" s="3">
        <v>3.0</v>
      </c>
      <c r="G15525" s="3">
        <v>4.0</v>
      </c>
      <c r="H15525" s="3" t="s">
        <v>14024</v>
      </c>
      <c r="I15525" s="3" t="s">
        <v>14025</v>
      </c>
      <c r="J15525" s="3" t="s">
        <v>3464</v>
      </c>
      <c r="K15525" s="3" t="s">
        <v>24</v>
      </c>
      <c r="L15525" s="3">
        <v>17.0</v>
      </c>
      <c r="M15525" s="3" t="s">
        <v>30</v>
      </c>
      <c r="N15525" s="3" t="s">
        <v>14038</v>
      </c>
      <c r="O15525" s="3" t="s">
        <v>163</v>
      </c>
      <c r="P15525" s="4">
        <v>26251.0</v>
      </c>
      <c r="Q15525" s="3" t="s">
        <v>132</v>
      </c>
      <c r="S15525" s="3" t="s">
        <v>34</v>
      </c>
    </row>
    <row r="15526">
      <c r="A15526" s="2">
        <v>42318.714907407404</v>
      </c>
      <c r="B15526" s="3">
        <v>28.0</v>
      </c>
      <c r="C15526" s="3" t="s">
        <v>13871</v>
      </c>
      <c r="D15526" s="3">
        <v>14.0</v>
      </c>
      <c r="E15526" s="3" t="s">
        <v>13872</v>
      </c>
      <c r="F15526" s="3">
        <v>3.0</v>
      </c>
      <c r="G15526" s="3">
        <v>4.0</v>
      </c>
      <c r="H15526" s="3" t="s">
        <v>14024</v>
      </c>
      <c r="I15526" s="3" t="s">
        <v>14025</v>
      </c>
      <c r="J15526" s="3" t="s">
        <v>3464</v>
      </c>
      <c r="K15526" s="3" t="s">
        <v>24</v>
      </c>
      <c r="L15526" s="3">
        <v>18.0</v>
      </c>
      <c r="M15526" s="3" t="s">
        <v>25</v>
      </c>
      <c r="N15526" s="3" t="s">
        <v>14039</v>
      </c>
      <c r="O15526" s="3" t="s">
        <v>871</v>
      </c>
      <c r="P15526" s="4">
        <v>27852.0</v>
      </c>
      <c r="Q15526" s="3" t="s">
        <v>149</v>
      </c>
      <c r="S15526" s="3" t="s">
        <v>34</v>
      </c>
    </row>
    <row r="15527">
      <c r="A15527" s="2">
        <v>42318.714907407404</v>
      </c>
      <c r="B15527" s="3">
        <v>28.0</v>
      </c>
      <c r="C15527" s="3" t="s">
        <v>13871</v>
      </c>
      <c r="D15527" s="3">
        <v>14.0</v>
      </c>
      <c r="E15527" s="3" t="s">
        <v>13872</v>
      </c>
      <c r="F15527" s="3">
        <v>3.0</v>
      </c>
      <c r="G15527" s="3">
        <v>4.0</v>
      </c>
      <c r="H15527" s="3" t="s">
        <v>14024</v>
      </c>
      <c r="I15527" s="3" t="s">
        <v>14025</v>
      </c>
      <c r="J15527" s="3" t="s">
        <v>3464</v>
      </c>
      <c r="K15527" s="3" t="s">
        <v>24</v>
      </c>
      <c r="L15527" s="3">
        <v>19.0</v>
      </c>
      <c r="M15527" s="3" t="s">
        <v>30</v>
      </c>
      <c r="N15527" s="3" t="s">
        <v>14040</v>
      </c>
      <c r="O15527" s="3" t="s">
        <v>1204</v>
      </c>
      <c r="P15527" s="4">
        <v>32905.0</v>
      </c>
      <c r="Q15527" s="3" t="s">
        <v>75</v>
      </c>
      <c r="S15527" s="3" t="s">
        <v>34</v>
      </c>
    </row>
    <row r="15528">
      <c r="A15528" s="2">
        <v>42318.714907407404</v>
      </c>
      <c r="B15528" s="3">
        <v>28.0</v>
      </c>
      <c r="C15528" s="3" t="s">
        <v>13871</v>
      </c>
      <c r="D15528" s="3">
        <v>14.0</v>
      </c>
      <c r="E15528" s="3" t="s">
        <v>13872</v>
      </c>
      <c r="F15528" s="3">
        <v>3.0</v>
      </c>
      <c r="G15528" s="3">
        <v>4.0</v>
      </c>
      <c r="H15528" s="3" t="s">
        <v>14024</v>
      </c>
      <c r="I15528" s="3" t="s">
        <v>14025</v>
      </c>
      <c r="J15528" s="3" t="s">
        <v>3464</v>
      </c>
      <c r="K15528" s="3" t="s">
        <v>24</v>
      </c>
      <c r="L15528" s="3">
        <v>20.0</v>
      </c>
      <c r="M15528" s="3" t="s">
        <v>25</v>
      </c>
      <c r="N15528" s="3" t="s">
        <v>14041</v>
      </c>
      <c r="O15528" s="3" t="s">
        <v>91</v>
      </c>
      <c r="P15528" s="4">
        <v>17630.0</v>
      </c>
      <c r="Q15528" s="3" t="s">
        <v>86</v>
      </c>
      <c r="S15528" s="3" t="s">
        <v>34</v>
      </c>
    </row>
    <row r="15529">
      <c r="A15529" s="2">
        <v>42318.714907407404</v>
      </c>
      <c r="B15529" s="3">
        <v>28.0</v>
      </c>
      <c r="C15529" s="3" t="s">
        <v>13871</v>
      </c>
      <c r="D15529" s="3">
        <v>14.0</v>
      </c>
      <c r="E15529" s="3" t="s">
        <v>13872</v>
      </c>
      <c r="F15529" s="3">
        <v>3.0</v>
      </c>
      <c r="G15529" s="3">
        <v>4.0</v>
      </c>
      <c r="H15529" s="3" t="s">
        <v>14024</v>
      </c>
      <c r="I15529" s="3" t="s">
        <v>14025</v>
      </c>
      <c r="J15529" s="3" t="s">
        <v>3464</v>
      </c>
      <c r="K15529" s="3" t="s">
        <v>24</v>
      </c>
      <c r="L15529" s="3">
        <v>21.0</v>
      </c>
      <c r="M15529" s="3" t="s">
        <v>30</v>
      </c>
      <c r="N15529" s="3" t="s">
        <v>579</v>
      </c>
      <c r="O15529" s="3" t="s">
        <v>4853</v>
      </c>
      <c r="P15529" s="4">
        <v>31264.0</v>
      </c>
      <c r="Q15529" s="3" t="s">
        <v>352</v>
      </c>
      <c r="S15529" s="3" t="s">
        <v>34</v>
      </c>
    </row>
    <row r="15530">
      <c r="A15530" s="2">
        <v>42318.714907407404</v>
      </c>
      <c r="B15530" s="3">
        <v>28.0</v>
      </c>
      <c r="C15530" s="3" t="s">
        <v>13871</v>
      </c>
      <c r="D15530" s="3">
        <v>14.0</v>
      </c>
      <c r="E15530" s="3" t="s">
        <v>13872</v>
      </c>
      <c r="F15530" s="3">
        <v>3.0</v>
      </c>
      <c r="G15530" s="3">
        <v>4.0</v>
      </c>
      <c r="H15530" s="3" t="s">
        <v>14024</v>
      </c>
      <c r="I15530" s="3" t="s">
        <v>14025</v>
      </c>
      <c r="J15530" s="3" t="s">
        <v>3464</v>
      </c>
      <c r="K15530" s="3" t="s">
        <v>24</v>
      </c>
      <c r="L15530" s="3">
        <v>22.0</v>
      </c>
      <c r="M15530" s="3" t="s">
        <v>25</v>
      </c>
      <c r="N15530" s="3" t="s">
        <v>14042</v>
      </c>
      <c r="O15530" s="3" t="s">
        <v>176</v>
      </c>
      <c r="P15530" s="4">
        <v>30030.0</v>
      </c>
      <c r="Q15530" s="3" t="s">
        <v>40</v>
      </c>
      <c r="S15530" s="3" t="s">
        <v>34</v>
      </c>
    </row>
    <row r="15531">
      <c r="A15531" s="2">
        <v>42318.714907407404</v>
      </c>
      <c r="B15531" s="3">
        <v>28.0</v>
      </c>
      <c r="C15531" s="3" t="s">
        <v>13871</v>
      </c>
      <c r="D15531" s="3">
        <v>14.0</v>
      </c>
      <c r="E15531" s="3" t="s">
        <v>13872</v>
      </c>
      <c r="F15531" s="3">
        <v>3.0</v>
      </c>
      <c r="G15531" s="3">
        <v>4.0</v>
      </c>
      <c r="H15531" s="3" t="s">
        <v>14024</v>
      </c>
      <c r="I15531" s="3" t="s">
        <v>14025</v>
      </c>
      <c r="J15531" s="3" t="s">
        <v>3464</v>
      </c>
      <c r="K15531" s="3" t="s">
        <v>24</v>
      </c>
      <c r="L15531" s="3">
        <v>23.0</v>
      </c>
      <c r="M15531" s="3" t="s">
        <v>30</v>
      </c>
      <c r="N15531" s="3" t="s">
        <v>14043</v>
      </c>
      <c r="O15531" s="3" t="s">
        <v>1547</v>
      </c>
      <c r="P15531" s="4">
        <v>20990.0</v>
      </c>
      <c r="Q15531" s="3" t="s">
        <v>37</v>
      </c>
      <c r="S15531" s="3" t="s">
        <v>29</v>
      </c>
    </row>
    <row r="15532">
      <c r="A15532" s="2">
        <v>42318.714907407404</v>
      </c>
      <c r="B15532" s="3">
        <v>28.0</v>
      </c>
      <c r="C15532" s="3" t="s">
        <v>13871</v>
      </c>
      <c r="D15532" s="3">
        <v>27.0</v>
      </c>
      <c r="E15532" s="3" t="s">
        <v>13886</v>
      </c>
      <c r="F15532" s="3">
        <v>3.0</v>
      </c>
      <c r="G15532" s="3">
        <v>4.0</v>
      </c>
      <c r="H15532" s="3" t="s">
        <v>14024</v>
      </c>
      <c r="I15532" s="3" t="s">
        <v>14025</v>
      </c>
      <c r="J15532" s="3" t="s">
        <v>3464</v>
      </c>
      <c r="K15532" s="3" t="s">
        <v>24</v>
      </c>
      <c r="L15532" s="3">
        <v>1.0</v>
      </c>
      <c r="M15532" s="3" t="s">
        <v>30</v>
      </c>
      <c r="N15532" s="3" t="s">
        <v>4502</v>
      </c>
      <c r="O15532" s="3" t="s">
        <v>4595</v>
      </c>
      <c r="P15532" s="4">
        <v>26580.0</v>
      </c>
      <c r="Q15532" s="3" t="s">
        <v>37</v>
      </c>
      <c r="S15532" s="3" t="s">
        <v>34</v>
      </c>
    </row>
    <row r="15533">
      <c r="A15533" s="2">
        <v>42318.714907407404</v>
      </c>
      <c r="B15533" s="3">
        <v>28.0</v>
      </c>
      <c r="C15533" s="3" t="s">
        <v>13871</v>
      </c>
      <c r="D15533" s="3">
        <v>27.0</v>
      </c>
      <c r="E15533" s="3" t="s">
        <v>13886</v>
      </c>
      <c r="F15533" s="3">
        <v>3.0</v>
      </c>
      <c r="G15533" s="3">
        <v>4.0</v>
      </c>
      <c r="H15533" s="3" t="s">
        <v>14024</v>
      </c>
      <c r="I15533" s="3" t="s">
        <v>14025</v>
      </c>
      <c r="J15533" s="3" t="s">
        <v>3464</v>
      </c>
      <c r="K15533" s="3" t="s">
        <v>24</v>
      </c>
      <c r="L15533" s="3">
        <v>2.0</v>
      </c>
      <c r="M15533" s="3" t="s">
        <v>25</v>
      </c>
      <c r="N15533" s="3" t="s">
        <v>14044</v>
      </c>
      <c r="O15533" s="3" t="s">
        <v>42</v>
      </c>
      <c r="P15533" s="4">
        <v>27123.0</v>
      </c>
      <c r="Q15533" s="3" t="s">
        <v>159</v>
      </c>
      <c r="S15533" s="3" t="s">
        <v>34</v>
      </c>
    </row>
    <row r="15534">
      <c r="A15534" s="2">
        <v>42318.714907407404</v>
      </c>
      <c r="B15534" s="3">
        <v>28.0</v>
      </c>
      <c r="C15534" s="3" t="s">
        <v>13871</v>
      </c>
      <c r="D15534" s="3">
        <v>27.0</v>
      </c>
      <c r="E15534" s="3" t="s">
        <v>13886</v>
      </c>
      <c r="F15534" s="3">
        <v>3.0</v>
      </c>
      <c r="G15534" s="3">
        <v>4.0</v>
      </c>
      <c r="H15534" s="3" t="s">
        <v>14024</v>
      </c>
      <c r="I15534" s="3" t="s">
        <v>14025</v>
      </c>
      <c r="J15534" s="3" t="s">
        <v>3464</v>
      </c>
      <c r="K15534" s="3" t="s">
        <v>24</v>
      </c>
      <c r="L15534" s="3">
        <v>3.0</v>
      </c>
      <c r="M15534" s="3" t="s">
        <v>30</v>
      </c>
      <c r="N15534" s="3" t="s">
        <v>14045</v>
      </c>
      <c r="O15534" s="3" t="s">
        <v>375</v>
      </c>
      <c r="P15534" s="4">
        <v>18641.0</v>
      </c>
      <c r="Q15534" s="3" t="s">
        <v>153</v>
      </c>
      <c r="S15534" s="3" t="s">
        <v>34</v>
      </c>
    </row>
    <row r="15535">
      <c r="A15535" s="2">
        <v>42318.714907407404</v>
      </c>
      <c r="B15535" s="3">
        <v>28.0</v>
      </c>
      <c r="C15535" s="3" t="s">
        <v>13871</v>
      </c>
      <c r="D15535" s="3">
        <v>27.0</v>
      </c>
      <c r="E15535" s="3" t="s">
        <v>13886</v>
      </c>
      <c r="F15535" s="3">
        <v>3.0</v>
      </c>
      <c r="G15535" s="3">
        <v>4.0</v>
      </c>
      <c r="H15535" s="3" t="s">
        <v>14024</v>
      </c>
      <c r="I15535" s="3" t="s">
        <v>14025</v>
      </c>
      <c r="J15535" s="3" t="s">
        <v>3464</v>
      </c>
      <c r="K15535" s="3" t="s">
        <v>24</v>
      </c>
      <c r="L15535" s="3">
        <v>4.0</v>
      </c>
      <c r="M15535" s="3" t="s">
        <v>25</v>
      </c>
      <c r="N15535" s="3" t="s">
        <v>14046</v>
      </c>
      <c r="O15535" s="3" t="s">
        <v>1385</v>
      </c>
      <c r="P15535" s="4">
        <v>25763.0</v>
      </c>
      <c r="Q15535" s="3" t="s">
        <v>610</v>
      </c>
      <c r="S15535" s="3" t="s">
        <v>34</v>
      </c>
    </row>
    <row r="15536">
      <c r="A15536" s="2">
        <v>42318.714907407404</v>
      </c>
      <c r="B15536" s="3">
        <v>28.0</v>
      </c>
      <c r="C15536" s="3" t="s">
        <v>13871</v>
      </c>
      <c r="D15536" s="3">
        <v>27.0</v>
      </c>
      <c r="E15536" s="3" t="s">
        <v>13886</v>
      </c>
      <c r="F15536" s="3">
        <v>3.0</v>
      </c>
      <c r="G15536" s="3">
        <v>4.0</v>
      </c>
      <c r="H15536" s="3" t="s">
        <v>14024</v>
      </c>
      <c r="I15536" s="3" t="s">
        <v>14025</v>
      </c>
      <c r="J15536" s="3" t="s">
        <v>3464</v>
      </c>
      <c r="K15536" s="3" t="s">
        <v>24</v>
      </c>
      <c r="L15536" s="3">
        <v>5.0</v>
      </c>
      <c r="M15536" s="3" t="s">
        <v>30</v>
      </c>
      <c r="N15536" s="3" t="s">
        <v>14047</v>
      </c>
      <c r="O15536" s="3" t="s">
        <v>57</v>
      </c>
      <c r="P15536" s="4">
        <v>24378.0</v>
      </c>
      <c r="Q15536" s="3" t="s">
        <v>28</v>
      </c>
      <c r="S15536" s="3" t="s">
        <v>34</v>
      </c>
    </row>
    <row r="15537">
      <c r="A15537" s="2">
        <v>42318.714907407404</v>
      </c>
      <c r="B15537" s="3">
        <v>28.0</v>
      </c>
      <c r="C15537" s="3" t="s">
        <v>13871</v>
      </c>
      <c r="D15537" s="3">
        <v>27.0</v>
      </c>
      <c r="E15537" s="3" t="s">
        <v>13886</v>
      </c>
      <c r="F15537" s="3">
        <v>3.0</v>
      </c>
      <c r="G15537" s="3">
        <v>4.0</v>
      </c>
      <c r="H15537" s="3" t="s">
        <v>14024</v>
      </c>
      <c r="I15537" s="3" t="s">
        <v>14025</v>
      </c>
      <c r="J15537" s="3" t="s">
        <v>3464</v>
      </c>
      <c r="K15537" s="3" t="s">
        <v>24</v>
      </c>
      <c r="L15537" s="3">
        <v>6.0</v>
      </c>
      <c r="M15537" s="3" t="s">
        <v>25</v>
      </c>
      <c r="N15537" s="3" t="s">
        <v>14048</v>
      </c>
      <c r="O15537" s="3" t="s">
        <v>523</v>
      </c>
      <c r="P15537" s="4">
        <v>20909.0</v>
      </c>
      <c r="Q15537" s="3" t="s">
        <v>189</v>
      </c>
      <c r="S15537" s="3" t="s">
        <v>34</v>
      </c>
    </row>
    <row r="15538">
      <c r="A15538" s="2">
        <v>42318.714907407404</v>
      </c>
      <c r="B15538" s="3">
        <v>28.0</v>
      </c>
      <c r="C15538" s="3" t="s">
        <v>13871</v>
      </c>
      <c r="D15538" s="3">
        <v>27.0</v>
      </c>
      <c r="E15538" s="3" t="s">
        <v>13886</v>
      </c>
      <c r="F15538" s="3">
        <v>3.0</v>
      </c>
      <c r="G15538" s="3">
        <v>4.0</v>
      </c>
      <c r="H15538" s="3" t="s">
        <v>14024</v>
      </c>
      <c r="I15538" s="3" t="s">
        <v>14025</v>
      </c>
      <c r="J15538" s="3" t="s">
        <v>3464</v>
      </c>
      <c r="K15538" s="3" t="s">
        <v>24</v>
      </c>
      <c r="L15538" s="3">
        <v>7.0</v>
      </c>
      <c r="M15538" s="3" t="s">
        <v>30</v>
      </c>
      <c r="N15538" s="3" t="s">
        <v>14049</v>
      </c>
      <c r="O15538" s="3" t="s">
        <v>355</v>
      </c>
      <c r="P15538" s="4">
        <v>23430.0</v>
      </c>
      <c r="Q15538" s="3" t="s">
        <v>132</v>
      </c>
      <c r="S15538" s="3" t="s">
        <v>34</v>
      </c>
    </row>
    <row r="15539">
      <c r="A15539" s="2">
        <v>42318.714907407404</v>
      </c>
      <c r="B15539" s="3">
        <v>28.0</v>
      </c>
      <c r="C15539" s="3" t="s">
        <v>13871</v>
      </c>
      <c r="D15539" s="3">
        <v>27.0</v>
      </c>
      <c r="E15539" s="3" t="s">
        <v>13886</v>
      </c>
      <c r="F15539" s="3">
        <v>3.0</v>
      </c>
      <c r="G15539" s="3">
        <v>4.0</v>
      </c>
      <c r="H15539" s="3" t="s">
        <v>14024</v>
      </c>
      <c r="I15539" s="3" t="s">
        <v>14025</v>
      </c>
      <c r="J15539" s="3" t="s">
        <v>3464</v>
      </c>
      <c r="K15539" s="3" t="s">
        <v>24</v>
      </c>
      <c r="L15539" s="3">
        <v>8.0</v>
      </c>
      <c r="M15539" s="3" t="s">
        <v>25</v>
      </c>
      <c r="N15539" s="3" t="s">
        <v>5091</v>
      </c>
      <c r="O15539" s="3" t="s">
        <v>344</v>
      </c>
      <c r="P15539" s="4">
        <v>22749.0</v>
      </c>
      <c r="Q15539" s="3" t="s">
        <v>216</v>
      </c>
      <c r="S15539" s="3" t="s">
        <v>34</v>
      </c>
    </row>
    <row r="15540">
      <c r="A15540" s="2">
        <v>42318.714907407404</v>
      </c>
      <c r="B15540" s="3">
        <v>28.0</v>
      </c>
      <c r="C15540" s="3" t="s">
        <v>13871</v>
      </c>
      <c r="D15540" s="3">
        <v>27.0</v>
      </c>
      <c r="E15540" s="3" t="s">
        <v>13886</v>
      </c>
      <c r="F15540" s="3">
        <v>3.0</v>
      </c>
      <c r="G15540" s="3">
        <v>4.0</v>
      </c>
      <c r="H15540" s="3" t="s">
        <v>14024</v>
      </c>
      <c r="I15540" s="3" t="s">
        <v>14025</v>
      </c>
      <c r="J15540" s="3" t="s">
        <v>3464</v>
      </c>
      <c r="K15540" s="3" t="s">
        <v>24</v>
      </c>
      <c r="L15540" s="3">
        <v>9.0</v>
      </c>
      <c r="M15540" s="3" t="s">
        <v>30</v>
      </c>
      <c r="N15540" s="3" t="s">
        <v>5325</v>
      </c>
      <c r="O15540" s="3" t="s">
        <v>329</v>
      </c>
      <c r="P15540" s="4">
        <v>21958.0</v>
      </c>
      <c r="Q15540" s="3" t="s">
        <v>132</v>
      </c>
      <c r="S15540" s="3" t="s">
        <v>34</v>
      </c>
    </row>
    <row r="15541">
      <c r="A15541" s="2">
        <v>42318.714907407404</v>
      </c>
      <c r="B15541" s="3">
        <v>28.0</v>
      </c>
      <c r="C15541" s="3" t="s">
        <v>13871</v>
      </c>
      <c r="D15541" s="3">
        <v>27.0</v>
      </c>
      <c r="E15541" s="3" t="s">
        <v>13886</v>
      </c>
      <c r="F15541" s="3">
        <v>3.0</v>
      </c>
      <c r="G15541" s="3">
        <v>4.0</v>
      </c>
      <c r="H15541" s="3" t="s">
        <v>14024</v>
      </c>
      <c r="I15541" s="3" t="s">
        <v>14025</v>
      </c>
      <c r="J15541" s="3" t="s">
        <v>3464</v>
      </c>
      <c r="K15541" s="3" t="s">
        <v>24</v>
      </c>
      <c r="L15541" s="3">
        <v>10.0</v>
      </c>
      <c r="M15541" s="3" t="s">
        <v>25</v>
      </c>
      <c r="N15541" s="3" t="s">
        <v>5750</v>
      </c>
      <c r="O15541" s="3" t="s">
        <v>91</v>
      </c>
      <c r="P15541" s="4">
        <v>17318.0</v>
      </c>
      <c r="Q15541" s="3" t="s">
        <v>49</v>
      </c>
      <c r="S15541" s="3" t="s">
        <v>34</v>
      </c>
    </row>
    <row r="15542">
      <c r="A15542" s="2">
        <v>42318.714907407404</v>
      </c>
      <c r="B15542" s="3">
        <v>28.0</v>
      </c>
      <c r="C15542" s="3" t="s">
        <v>13871</v>
      </c>
      <c r="D15542" s="3">
        <v>27.0</v>
      </c>
      <c r="E15542" s="3" t="s">
        <v>13886</v>
      </c>
      <c r="F15542" s="3">
        <v>3.0</v>
      </c>
      <c r="G15542" s="3">
        <v>4.0</v>
      </c>
      <c r="H15542" s="3" t="s">
        <v>14024</v>
      </c>
      <c r="I15542" s="3" t="s">
        <v>14025</v>
      </c>
      <c r="J15542" s="3" t="s">
        <v>3464</v>
      </c>
      <c r="K15542" s="3" t="s">
        <v>24</v>
      </c>
      <c r="L15542" s="3">
        <v>11.0</v>
      </c>
      <c r="M15542" s="3" t="s">
        <v>30</v>
      </c>
      <c r="N15542" s="3" t="s">
        <v>14050</v>
      </c>
      <c r="O15542" s="3" t="s">
        <v>14051</v>
      </c>
      <c r="P15542" s="4">
        <v>19670.0</v>
      </c>
      <c r="Q15542" s="3" t="s">
        <v>189</v>
      </c>
      <c r="S15542" s="3" t="s">
        <v>34</v>
      </c>
    </row>
    <row r="15543">
      <c r="A15543" s="2">
        <v>42318.714907407404</v>
      </c>
      <c r="B15543" s="3">
        <v>28.0</v>
      </c>
      <c r="C15543" s="3" t="s">
        <v>13871</v>
      </c>
      <c r="D15543" s="3">
        <v>27.0</v>
      </c>
      <c r="E15543" s="3" t="s">
        <v>13886</v>
      </c>
      <c r="F15543" s="3">
        <v>3.0</v>
      </c>
      <c r="G15543" s="3">
        <v>4.0</v>
      </c>
      <c r="H15543" s="3" t="s">
        <v>14024</v>
      </c>
      <c r="I15543" s="3" t="s">
        <v>14025</v>
      </c>
      <c r="J15543" s="3" t="s">
        <v>3464</v>
      </c>
      <c r="K15543" s="3" t="s">
        <v>24</v>
      </c>
      <c r="L15543" s="3">
        <v>12.0</v>
      </c>
      <c r="M15543" s="3" t="s">
        <v>25</v>
      </c>
      <c r="N15543" s="3" t="s">
        <v>11459</v>
      </c>
      <c r="O15543" s="3" t="s">
        <v>2301</v>
      </c>
      <c r="P15543" s="4">
        <v>28174.0</v>
      </c>
      <c r="Q15543" s="3" t="s">
        <v>55</v>
      </c>
      <c r="S15543" s="3" t="s">
        <v>34</v>
      </c>
    </row>
    <row r="15544">
      <c r="A15544" s="2">
        <v>42318.714907407404</v>
      </c>
      <c r="B15544" s="3">
        <v>28.0</v>
      </c>
      <c r="C15544" s="3" t="s">
        <v>13871</v>
      </c>
      <c r="D15544" s="3">
        <v>27.0</v>
      </c>
      <c r="E15544" s="3" t="s">
        <v>13886</v>
      </c>
      <c r="F15544" s="3">
        <v>3.0</v>
      </c>
      <c r="G15544" s="3">
        <v>4.0</v>
      </c>
      <c r="H15544" s="3" t="s">
        <v>14024</v>
      </c>
      <c r="I15544" s="3" t="s">
        <v>14025</v>
      </c>
      <c r="J15544" s="3" t="s">
        <v>3464</v>
      </c>
      <c r="K15544" s="3" t="s">
        <v>24</v>
      </c>
      <c r="L15544" s="3">
        <v>13.0</v>
      </c>
      <c r="M15544" s="3" t="s">
        <v>30</v>
      </c>
      <c r="N15544" s="3" t="s">
        <v>7902</v>
      </c>
      <c r="O15544" s="3" t="s">
        <v>1360</v>
      </c>
      <c r="P15544" s="4">
        <v>25113.0</v>
      </c>
      <c r="Q15544" s="3" t="s">
        <v>110</v>
      </c>
      <c r="S15544" s="3" t="s">
        <v>34</v>
      </c>
    </row>
    <row r="15545">
      <c r="A15545" s="2">
        <v>42318.714907407404</v>
      </c>
      <c r="B15545" s="3">
        <v>28.0</v>
      </c>
      <c r="C15545" s="3" t="s">
        <v>13871</v>
      </c>
      <c r="D15545" s="3">
        <v>27.0</v>
      </c>
      <c r="E15545" s="3" t="s">
        <v>13886</v>
      </c>
      <c r="F15545" s="3">
        <v>3.0</v>
      </c>
      <c r="G15545" s="3">
        <v>4.0</v>
      </c>
      <c r="H15545" s="3" t="s">
        <v>14024</v>
      </c>
      <c r="I15545" s="3" t="s">
        <v>14025</v>
      </c>
      <c r="J15545" s="3" t="s">
        <v>3464</v>
      </c>
      <c r="K15545" s="3" t="s">
        <v>24</v>
      </c>
      <c r="L15545" s="3">
        <v>14.0</v>
      </c>
      <c r="M15545" s="3" t="s">
        <v>25</v>
      </c>
      <c r="N15545" s="3" t="s">
        <v>988</v>
      </c>
      <c r="O15545" s="3" t="s">
        <v>246</v>
      </c>
      <c r="P15545" s="4">
        <v>29506.0</v>
      </c>
      <c r="Q15545" s="3" t="s">
        <v>37</v>
      </c>
      <c r="S15545" s="3" t="s">
        <v>34</v>
      </c>
    </row>
    <row r="15546">
      <c r="A15546" s="2">
        <v>42318.714907407404</v>
      </c>
      <c r="B15546" s="3">
        <v>28.0</v>
      </c>
      <c r="C15546" s="3" t="s">
        <v>13871</v>
      </c>
      <c r="D15546" s="3">
        <v>27.0</v>
      </c>
      <c r="E15546" s="3" t="s">
        <v>13886</v>
      </c>
      <c r="F15546" s="3">
        <v>3.0</v>
      </c>
      <c r="G15546" s="3">
        <v>4.0</v>
      </c>
      <c r="H15546" s="3" t="s">
        <v>14024</v>
      </c>
      <c r="I15546" s="3" t="s">
        <v>14025</v>
      </c>
      <c r="J15546" s="3" t="s">
        <v>3464</v>
      </c>
      <c r="K15546" s="3" t="s">
        <v>24</v>
      </c>
      <c r="L15546" s="3">
        <v>15.0</v>
      </c>
      <c r="M15546" s="3" t="s">
        <v>30</v>
      </c>
      <c r="N15546" s="3" t="s">
        <v>14052</v>
      </c>
      <c r="O15546" s="3" t="s">
        <v>2255</v>
      </c>
      <c r="P15546" s="4">
        <v>31875.0</v>
      </c>
      <c r="Q15546" s="3" t="s">
        <v>60</v>
      </c>
      <c r="S15546" s="3" t="s">
        <v>34</v>
      </c>
    </row>
    <row r="15547">
      <c r="A15547" s="2">
        <v>42318.714907407404</v>
      </c>
      <c r="B15547" s="3">
        <v>28.0</v>
      </c>
      <c r="C15547" s="3" t="s">
        <v>13871</v>
      </c>
      <c r="D15547" s="3">
        <v>27.0</v>
      </c>
      <c r="E15547" s="3" t="s">
        <v>13886</v>
      </c>
      <c r="F15547" s="3">
        <v>3.0</v>
      </c>
      <c r="G15547" s="3">
        <v>4.0</v>
      </c>
      <c r="H15547" s="3" t="s">
        <v>14024</v>
      </c>
      <c r="I15547" s="3" t="s">
        <v>14025</v>
      </c>
      <c r="J15547" s="3" t="s">
        <v>3464</v>
      </c>
      <c r="K15547" s="3" t="s">
        <v>24</v>
      </c>
      <c r="L15547" s="3">
        <v>16.0</v>
      </c>
      <c r="M15547" s="3" t="s">
        <v>25</v>
      </c>
      <c r="N15547" s="3" t="s">
        <v>6887</v>
      </c>
      <c r="O15547" s="3" t="s">
        <v>898</v>
      </c>
      <c r="P15547" s="4">
        <v>16568.0</v>
      </c>
      <c r="Q15547" s="3" t="s">
        <v>117</v>
      </c>
      <c r="S15547" s="3" t="s">
        <v>34</v>
      </c>
    </row>
    <row r="15548">
      <c r="A15548" s="2">
        <v>42318.714907407404</v>
      </c>
      <c r="B15548" s="3">
        <v>28.0</v>
      </c>
      <c r="C15548" s="3" t="s">
        <v>13871</v>
      </c>
      <c r="D15548" s="3">
        <v>27.0</v>
      </c>
      <c r="E15548" s="3" t="s">
        <v>13886</v>
      </c>
      <c r="F15548" s="3">
        <v>3.0</v>
      </c>
      <c r="G15548" s="3">
        <v>4.0</v>
      </c>
      <c r="H15548" s="3" t="s">
        <v>14024</v>
      </c>
      <c r="I15548" s="3" t="s">
        <v>14025</v>
      </c>
      <c r="J15548" s="3" t="s">
        <v>3464</v>
      </c>
      <c r="K15548" s="3" t="s">
        <v>24</v>
      </c>
      <c r="L15548" s="3">
        <v>17.0</v>
      </c>
      <c r="M15548" s="3" t="s">
        <v>30</v>
      </c>
      <c r="N15548" s="3" t="s">
        <v>2473</v>
      </c>
      <c r="O15548" s="3" t="s">
        <v>7359</v>
      </c>
      <c r="P15548" s="4">
        <v>21754.0</v>
      </c>
      <c r="Q15548" s="3" t="s">
        <v>40</v>
      </c>
      <c r="S15548" s="3" t="s">
        <v>34</v>
      </c>
    </row>
    <row r="15549">
      <c r="A15549" s="2">
        <v>42318.714907407404</v>
      </c>
      <c r="B15549" s="3">
        <v>28.0</v>
      </c>
      <c r="C15549" s="3" t="s">
        <v>13871</v>
      </c>
      <c r="D15549" s="3">
        <v>27.0</v>
      </c>
      <c r="E15549" s="3" t="s">
        <v>13886</v>
      </c>
      <c r="F15549" s="3">
        <v>3.0</v>
      </c>
      <c r="G15549" s="3">
        <v>4.0</v>
      </c>
      <c r="H15549" s="3" t="s">
        <v>14024</v>
      </c>
      <c r="I15549" s="3" t="s">
        <v>14025</v>
      </c>
      <c r="J15549" s="3" t="s">
        <v>3464</v>
      </c>
      <c r="K15549" s="3" t="s">
        <v>24</v>
      </c>
      <c r="L15549" s="3">
        <v>18.0</v>
      </c>
      <c r="M15549" s="3" t="s">
        <v>25</v>
      </c>
      <c r="N15549" s="3" t="s">
        <v>3474</v>
      </c>
      <c r="O15549" s="3" t="s">
        <v>200</v>
      </c>
      <c r="P15549" s="4">
        <v>15308.0</v>
      </c>
      <c r="Q15549" s="3" t="s">
        <v>105</v>
      </c>
      <c r="S15549" s="3" t="s">
        <v>34</v>
      </c>
    </row>
    <row r="15550">
      <c r="A15550" s="2">
        <v>42318.714907407404</v>
      </c>
      <c r="B15550" s="3">
        <v>28.0</v>
      </c>
      <c r="C15550" s="3" t="s">
        <v>13871</v>
      </c>
      <c r="D15550" s="3">
        <v>27.0</v>
      </c>
      <c r="E15550" s="3" t="s">
        <v>13886</v>
      </c>
      <c r="F15550" s="3">
        <v>3.0</v>
      </c>
      <c r="G15550" s="3">
        <v>4.0</v>
      </c>
      <c r="H15550" s="3" t="s">
        <v>14024</v>
      </c>
      <c r="I15550" s="3" t="s">
        <v>14025</v>
      </c>
      <c r="J15550" s="3" t="s">
        <v>3464</v>
      </c>
      <c r="K15550" s="3" t="s">
        <v>24</v>
      </c>
      <c r="L15550" s="3">
        <v>19.0</v>
      </c>
      <c r="M15550" s="3" t="s">
        <v>30</v>
      </c>
      <c r="N15550" s="3" t="s">
        <v>14053</v>
      </c>
      <c r="O15550" s="3" t="s">
        <v>11760</v>
      </c>
      <c r="P15550" s="4">
        <v>26795.0</v>
      </c>
      <c r="Q15550" s="3" t="s">
        <v>33</v>
      </c>
      <c r="S15550" s="3" t="s">
        <v>29</v>
      </c>
    </row>
    <row r="15551">
      <c r="A15551" s="2">
        <v>42318.714907407404</v>
      </c>
      <c r="B15551" s="3">
        <v>28.0</v>
      </c>
      <c r="C15551" s="3" t="s">
        <v>13871</v>
      </c>
      <c r="D15551" s="3">
        <v>27.0</v>
      </c>
      <c r="E15551" s="3" t="s">
        <v>13886</v>
      </c>
      <c r="F15551" s="3">
        <v>3.0</v>
      </c>
      <c r="G15551" s="3">
        <v>4.0</v>
      </c>
      <c r="H15551" s="3" t="s">
        <v>14024</v>
      </c>
      <c r="I15551" s="3" t="s">
        <v>14025</v>
      </c>
      <c r="J15551" s="3" t="s">
        <v>3464</v>
      </c>
      <c r="K15551" s="3" t="s">
        <v>24</v>
      </c>
      <c r="L15551" s="3">
        <v>20.0</v>
      </c>
      <c r="M15551" s="3" t="s">
        <v>25</v>
      </c>
      <c r="N15551" s="3" t="s">
        <v>14054</v>
      </c>
      <c r="O15551" s="3" t="s">
        <v>2093</v>
      </c>
      <c r="P15551" s="4">
        <v>23491.0</v>
      </c>
      <c r="Q15551" s="3" t="s">
        <v>37</v>
      </c>
      <c r="S15551" s="3" t="s">
        <v>34</v>
      </c>
    </row>
    <row r="15552">
      <c r="A15552" s="2">
        <v>42318.714907407404</v>
      </c>
      <c r="B15552" s="3">
        <v>28.0</v>
      </c>
      <c r="C15552" s="3" t="s">
        <v>13871</v>
      </c>
      <c r="D15552" s="3">
        <v>50.0</v>
      </c>
      <c r="E15552" s="3" t="s">
        <v>13899</v>
      </c>
      <c r="F15552" s="3">
        <v>3.0</v>
      </c>
      <c r="G15552" s="3">
        <v>4.0</v>
      </c>
      <c r="H15552" s="3" t="s">
        <v>14024</v>
      </c>
      <c r="I15552" s="3" t="s">
        <v>14025</v>
      </c>
      <c r="J15552" s="3" t="s">
        <v>3464</v>
      </c>
      <c r="K15552" s="3" t="s">
        <v>24</v>
      </c>
      <c r="L15552" s="3">
        <v>1.0</v>
      </c>
      <c r="M15552" s="3" t="s">
        <v>25</v>
      </c>
      <c r="N15552" s="3" t="s">
        <v>735</v>
      </c>
      <c r="O15552" s="3" t="s">
        <v>377</v>
      </c>
      <c r="P15552" s="4">
        <v>19408.0</v>
      </c>
      <c r="Q15552" s="3" t="s">
        <v>209</v>
      </c>
      <c r="S15552" s="3" t="s">
        <v>29</v>
      </c>
    </row>
    <row r="15553">
      <c r="A15553" s="2">
        <v>42318.714907407404</v>
      </c>
      <c r="B15553" s="3">
        <v>28.0</v>
      </c>
      <c r="C15553" s="3" t="s">
        <v>13871</v>
      </c>
      <c r="D15553" s="3">
        <v>50.0</v>
      </c>
      <c r="E15553" s="3" t="s">
        <v>13899</v>
      </c>
      <c r="F15553" s="3">
        <v>3.0</v>
      </c>
      <c r="G15553" s="3">
        <v>4.0</v>
      </c>
      <c r="H15553" s="3" t="s">
        <v>14024</v>
      </c>
      <c r="I15553" s="3" t="s">
        <v>14025</v>
      </c>
      <c r="J15553" s="3" t="s">
        <v>3464</v>
      </c>
      <c r="K15553" s="3" t="s">
        <v>24</v>
      </c>
      <c r="L15553" s="3">
        <v>2.0</v>
      </c>
      <c r="M15553" s="3" t="s">
        <v>30</v>
      </c>
      <c r="N15553" s="3" t="s">
        <v>1269</v>
      </c>
      <c r="O15553" s="3" t="s">
        <v>98</v>
      </c>
      <c r="P15553" s="4">
        <v>25454.0</v>
      </c>
      <c r="Q15553" s="3" t="s">
        <v>37</v>
      </c>
      <c r="S15553" s="3" t="s">
        <v>34</v>
      </c>
    </row>
    <row r="15554">
      <c r="A15554" s="2">
        <v>42318.714907407404</v>
      </c>
      <c r="B15554" s="3">
        <v>28.0</v>
      </c>
      <c r="C15554" s="3" t="s">
        <v>13871</v>
      </c>
      <c r="D15554" s="3">
        <v>50.0</v>
      </c>
      <c r="E15554" s="3" t="s">
        <v>13899</v>
      </c>
      <c r="F15554" s="3">
        <v>3.0</v>
      </c>
      <c r="G15554" s="3">
        <v>4.0</v>
      </c>
      <c r="H15554" s="3" t="s">
        <v>14024</v>
      </c>
      <c r="I15554" s="3" t="s">
        <v>14025</v>
      </c>
      <c r="J15554" s="3" t="s">
        <v>3464</v>
      </c>
      <c r="K15554" s="3" t="s">
        <v>24</v>
      </c>
      <c r="L15554" s="3">
        <v>3.0</v>
      </c>
      <c r="M15554" s="3" t="s">
        <v>25</v>
      </c>
      <c r="N15554" s="3" t="s">
        <v>14055</v>
      </c>
      <c r="O15554" s="3" t="s">
        <v>2093</v>
      </c>
      <c r="P15554" s="4">
        <v>27967.0</v>
      </c>
      <c r="Q15554" s="3" t="s">
        <v>132</v>
      </c>
      <c r="S15554" s="3" t="s">
        <v>29</v>
      </c>
    </row>
    <row r="15555">
      <c r="A15555" s="2">
        <v>42318.714907407404</v>
      </c>
      <c r="B15555" s="3">
        <v>28.0</v>
      </c>
      <c r="C15555" s="3" t="s">
        <v>13871</v>
      </c>
      <c r="D15555" s="3">
        <v>50.0</v>
      </c>
      <c r="E15555" s="3" t="s">
        <v>13899</v>
      </c>
      <c r="F15555" s="3">
        <v>3.0</v>
      </c>
      <c r="G15555" s="3">
        <v>4.0</v>
      </c>
      <c r="H15555" s="3" t="s">
        <v>14024</v>
      </c>
      <c r="I15555" s="3" t="s">
        <v>14025</v>
      </c>
      <c r="J15555" s="3" t="s">
        <v>3464</v>
      </c>
      <c r="K15555" s="3" t="s">
        <v>24</v>
      </c>
      <c r="L15555" s="3">
        <v>4.0</v>
      </c>
      <c r="M15555" s="3" t="s">
        <v>30</v>
      </c>
      <c r="N15555" s="3" t="s">
        <v>2033</v>
      </c>
      <c r="O15555" s="3" t="s">
        <v>355</v>
      </c>
      <c r="P15555" s="4">
        <v>27367.0</v>
      </c>
      <c r="Q15555" s="3" t="s">
        <v>52</v>
      </c>
      <c r="S15555" s="3" t="s">
        <v>34</v>
      </c>
    </row>
    <row r="15556">
      <c r="A15556" s="2">
        <v>42318.714907407404</v>
      </c>
      <c r="B15556" s="3">
        <v>28.0</v>
      </c>
      <c r="C15556" s="3" t="s">
        <v>13871</v>
      </c>
      <c r="D15556" s="3">
        <v>50.0</v>
      </c>
      <c r="E15556" s="3" t="s">
        <v>13899</v>
      </c>
      <c r="F15556" s="3">
        <v>3.0</v>
      </c>
      <c r="G15556" s="3">
        <v>4.0</v>
      </c>
      <c r="H15556" s="3" t="s">
        <v>14024</v>
      </c>
      <c r="I15556" s="3" t="s">
        <v>14025</v>
      </c>
      <c r="J15556" s="3" t="s">
        <v>3464</v>
      </c>
      <c r="K15556" s="3" t="s">
        <v>24</v>
      </c>
      <c r="L15556" s="3">
        <v>5.0</v>
      </c>
      <c r="M15556" s="3" t="s">
        <v>25</v>
      </c>
      <c r="N15556" s="3" t="s">
        <v>14056</v>
      </c>
      <c r="O15556" s="3" t="s">
        <v>243</v>
      </c>
      <c r="P15556" s="4">
        <v>22408.0</v>
      </c>
      <c r="Q15556" s="3" t="s">
        <v>33</v>
      </c>
      <c r="S15556" s="3" t="s">
        <v>34</v>
      </c>
    </row>
    <row r="15557">
      <c r="A15557" s="2">
        <v>42318.714907407404</v>
      </c>
      <c r="B15557" s="3">
        <v>28.0</v>
      </c>
      <c r="C15557" s="3" t="s">
        <v>13871</v>
      </c>
      <c r="D15557" s="3">
        <v>50.0</v>
      </c>
      <c r="E15557" s="3" t="s">
        <v>13899</v>
      </c>
      <c r="F15557" s="3">
        <v>3.0</v>
      </c>
      <c r="G15557" s="3">
        <v>4.0</v>
      </c>
      <c r="H15557" s="3" t="s">
        <v>14024</v>
      </c>
      <c r="I15557" s="3" t="s">
        <v>14025</v>
      </c>
      <c r="J15557" s="3" t="s">
        <v>3464</v>
      </c>
      <c r="K15557" s="3" t="s">
        <v>24</v>
      </c>
      <c r="L15557" s="3">
        <v>6.0</v>
      </c>
      <c r="M15557" s="3" t="s">
        <v>30</v>
      </c>
      <c r="N15557" s="3" t="s">
        <v>14057</v>
      </c>
      <c r="O15557" s="3" t="s">
        <v>386</v>
      </c>
      <c r="P15557" s="4">
        <v>16320.0</v>
      </c>
      <c r="Q15557" s="3" t="s">
        <v>37</v>
      </c>
      <c r="S15557" s="3" t="s">
        <v>34</v>
      </c>
    </row>
    <row r="15558">
      <c r="A15558" s="2">
        <v>42318.714907407404</v>
      </c>
      <c r="B15558" s="3">
        <v>28.0</v>
      </c>
      <c r="C15558" s="3" t="s">
        <v>13871</v>
      </c>
      <c r="D15558" s="3">
        <v>50.0</v>
      </c>
      <c r="E15558" s="3" t="s">
        <v>13899</v>
      </c>
      <c r="F15558" s="3">
        <v>3.0</v>
      </c>
      <c r="G15558" s="3">
        <v>4.0</v>
      </c>
      <c r="H15558" s="3" t="s">
        <v>14024</v>
      </c>
      <c r="I15558" s="3" t="s">
        <v>14025</v>
      </c>
      <c r="J15558" s="3" t="s">
        <v>3464</v>
      </c>
      <c r="K15558" s="3" t="s">
        <v>24</v>
      </c>
      <c r="L15558" s="3">
        <v>7.0</v>
      </c>
      <c r="M15558" s="3" t="s">
        <v>25</v>
      </c>
      <c r="N15558" s="3" t="s">
        <v>543</v>
      </c>
      <c r="O15558" s="3" t="s">
        <v>95</v>
      </c>
      <c r="P15558" s="4">
        <v>19975.0</v>
      </c>
      <c r="Q15558" s="3" t="s">
        <v>105</v>
      </c>
      <c r="S15558" s="3" t="s">
        <v>34</v>
      </c>
    </row>
    <row r="15559">
      <c r="A15559" s="2">
        <v>42318.714907407404</v>
      </c>
      <c r="B15559" s="3">
        <v>28.0</v>
      </c>
      <c r="C15559" s="3" t="s">
        <v>13871</v>
      </c>
      <c r="D15559" s="3">
        <v>50.0</v>
      </c>
      <c r="E15559" s="3" t="s">
        <v>13899</v>
      </c>
      <c r="F15559" s="3">
        <v>3.0</v>
      </c>
      <c r="G15559" s="3">
        <v>4.0</v>
      </c>
      <c r="H15559" s="3" t="s">
        <v>14024</v>
      </c>
      <c r="I15559" s="3" t="s">
        <v>14025</v>
      </c>
      <c r="J15559" s="3" t="s">
        <v>3464</v>
      </c>
      <c r="K15559" s="3" t="s">
        <v>24</v>
      </c>
      <c r="L15559" s="3">
        <v>8.0</v>
      </c>
      <c r="M15559" s="3" t="s">
        <v>30</v>
      </c>
      <c r="N15559" s="3" t="s">
        <v>14058</v>
      </c>
      <c r="O15559" s="3" t="s">
        <v>329</v>
      </c>
      <c r="P15559" s="4">
        <v>24439.0</v>
      </c>
      <c r="Q15559" s="3" t="s">
        <v>72</v>
      </c>
      <c r="S15559" s="3" t="s">
        <v>34</v>
      </c>
    </row>
    <row r="15560">
      <c r="A15560" s="2">
        <v>42318.714907407404</v>
      </c>
      <c r="B15560" s="3">
        <v>28.0</v>
      </c>
      <c r="C15560" s="3" t="s">
        <v>13871</v>
      </c>
      <c r="D15560" s="3">
        <v>50.0</v>
      </c>
      <c r="E15560" s="3" t="s">
        <v>13899</v>
      </c>
      <c r="F15560" s="3">
        <v>3.0</v>
      </c>
      <c r="G15560" s="3">
        <v>4.0</v>
      </c>
      <c r="H15560" s="3" t="s">
        <v>14024</v>
      </c>
      <c r="I15560" s="3" t="s">
        <v>14025</v>
      </c>
      <c r="J15560" s="3" t="s">
        <v>3464</v>
      </c>
      <c r="K15560" s="3" t="s">
        <v>24</v>
      </c>
      <c r="L15560" s="3">
        <v>9.0</v>
      </c>
      <c r="M15560" s="3" t="s">
        <v>25</v>
      </c>
      <c r="N15560" s="3" t="s">
        <v>2003</v>
      </c>
      <c r="O15560" s="3" t="s">
        <v>119</v>
      </c>
      <c r="P15560" s="4">
        <v>25373.0</v>
      </c>
      <c r="Q15560" s="3" t="s">
        <v>37</v>
      </c>
      <c r="S15560" s="3" t="s">
        <v>34</v>
      </c>
    </row>
    <row r="15561">
      <c r="A15561" s="2">
        <v>42318.714907407404</v>
      </c>
      <c r="B15561" s="3">
        <v>28.0</v>
      </c>
      <c r="C15561" s="3" t="s">
        <v>13871</v>
      </c>
      <c r="D15561" s="3">
        <v>50.0</v>
      </c>
      <c r="E15561" s="3" t="s">
        <v>13899</v>
      </c>
      <c r="F15561" s="3">
        <v>3.0</v>
      </c>
      <c r="G15561" s="3">
        <v>4.0</v>
      </c>
      <c r="H15561" s="3" t="s">
        <v>14024</v>
      </c>
      <c r="I15561" s="3" t="s">
        <v>14025</v>
      </c>
      <c r="J15561" s="3" t="s">
        <v>3464</v>
      </c>
      <c r="K15561" s="3" t="s">
        <v>24</v>
      </c>
      <c r="L15561" s="3">
        <v>10.0</v>
      </c>
      <c r="M15561" s="3" t="s">
        <v>30</v>
      </c>
      <c r="N15561" s="3" t="s">
        <v>2291</v>
      </c>
      <c r="O15561" s="3" t="s">
        <v>71</v>
      </c>
      <c r="P15561" s="4">
        <v>27443.0</v>
      </c>
      <c r="Q15561" s="3" t="s">
        <v>110</v>
      </c>
      <c r="S15561" s="3" t="s">
        <v>34</v>
      </c>
    </row>
    <row r="15562">
      <c r="A15562" s="2">
        <v>42318.714907407404</v>
      </c>
      <c r="B15562" s="3">
        <v>28.0</v>
      </c>
      <c r="C15562" s="3" t="s">
        <v>13871</v>
      </c>
      <c r="D15562" s="3">
        <v>50.0</v>
      </c>
      <c r="E15562" s="3" t="s">
        <v>13899</v>
      </c>
      <c r="F15562" s="3">
        <v>3.0</v>
      </c>
      <c r="G15562" s="3">
        <v>4.0</v>
      </c>
      <c r="H15562" s="3" t="s">
        <v>14024</v>
      </c>
      <c r="I15562" s="3" t="s">
        <v>14025</v>
      </c>
      <c r="J15562" s="3" t="s">
        <v>3464</v>
      </c>
      <c r="K15562" s="3" t="s">
        <v>24</v>
      </c>
      <c r="L15562" s="3">
        <v>11.0</v>
      </c>
      <c r="M15562" s="3" t="s">
        <v>25</v>
      </c>
      <c r="N15562" s="3" t="s">
        <v>14059</v>
      </c>
      <c r="O15562" s="3" t="s">
        <v>109</v>
      </c>
      <c r="P15562" s="4">
        <v>23925.0</v>
      </c>
      <c r="Q15562" s="3" t="s">
        <v>72</v>
      </c>
      <c r="S15562" s="3" t="s">
        <v>34</v>
      </c>
    </row>
    <row r="15563">
      <c r="A15563" s="2">
        <v>42318.714907407404</v>
      </c>
      <c r="B15563" s="3">
        <v>28.0</v>
      </c>
      <c r="C15563" s="3" t="s">
        <v>13871</v>
      </c>
      <c r="D15563" s="3">
        <v>50.0</v>
      </c>
      <c r="E15563" s="3" t="s">
        <v>13899</v>
      </c>
      <c r="F15563" s="3">
        <v>3.0</v>
      </c>
      <c r="G15563" s="3">
        <v>4.0</v>
      </c>
      <c r="H15563" s="3" t="s">
        <v>14024</v>
      </c>
      <c r="I15563" s="3" t="s">
        <v>14025</v>
      </c>
      <c r="J15563" s="3" t="s">
        <v>3464</v>
      </c>
      <c r="K15563" s="3" t="s">
        <v>24</v>
      </c>
      <c r="L15563" s="3">
        <v>12.0</v>
      </c>
      <c r="M15563" s="3" t="s">
        <v>30</v>
      </c>
      <c r="N15563" s="3" t="s">
        <v>14060</v>
      </c>
      <c r="O15563" s="3" t="s">
        <v>121</v>
      </c>
      <c r="P15563" s="4">
        <v>17053.0</v>
      </c>
      <c r="Q15563" s="3" t="s">
        <v>28</v>
      </c>
      <c r="S15563" s="3" t="s">
        <v>34</v>
      </c>
    </row>
    <row r="15564">
      <c r="A15564" s="2">
        <v>42318.714907407404</v>
      </c>
      <c r="B15564" s="3">
        <v>28.0</v>
      </c>
      <c r="C15564" s="3" t="s">
        <v>13871</v>
      </c>
      <c r="D15564" s="3">
        <v>50.0</v>
      </c>
      <c r="E15564" s="3" t="s">
        <v>13899</v>
      </c>
      <c r="F15564" s="3">
        <v>3.0</v>
      </c>
      <c r="G15564" s="3">
        <v>4.0</v>
      </c>
      <c r="H15564" s="3" t="s">
        <v>14024</v>
      </c>
      <c r="I15564" s="3" t="s">
        <v>14025</v>
      </c>
      <c r="J15564" s="3" t="s">
        <v>3464</v>
      </c>
      <c r="K15564" s="3" t="s">
        <v>24</v>
      </c>
      <c r="L15564" s="3">
        <v>13.0</v>
      </c>
      <c r="M15564" s="3" t="s">
        <v>25</v>
      </c>
      <c r="N15564" s="3" t="s">
        <v>4231</v>
      </c>
      <c r="O15564" s="3" t="s">
        <v>281</v>
      </c>
      <c r="P15564" s="4">
        <v>24174.0</v>
      </c>
      <c r="Q15564" s="3" t="s">
        <v>28</v>
      </c>
      <c r="S15564" s="3" t="s">
        <v>34</v>
      </c>
    </row>
    <row r="15565">
      <c r="A15565" s="2">
        <v>42318.714907407404</v>
      </c>
      <c r="B15565" s="3">
        <v>28.0</v>
      </c>
      <c r="C15565" s="3" t="s">
        <v>13871</v>
      </c>
      <c r="D15565" s="3">
        <v>50.0</v>
      </c>
      <c r="E15565" s="3" t="s">
        <v>13899</v>
      </c>
      <c r="F15565" s="3">
        <v>3.0</v>
      </c>
      <c r="G15565" s="3">
        <v>4.0</v>
      </c>
      <c r="H15565" s="3" t="s">
        <v>14024</v>
      </c>
      <c r="I15565" s="3" t="s">
        <v>14025</v>
      </c>
      <c r="J15565" s="3" t="s">
        <v>3464</v>
      </c>
      <c r="K15565" s="3" t="s">
        <v>24</v>
      </c>
      <c r="L15565" s="3">
        <v>14.0</v>
      </c>
      <c r="M15565" s="3" t="s">
        <v>30</v>
      </c>
      <c r="N15565" s="3" t="s">
        <v>14061</v>
      </c>
      <c r="O15565" s="3" t="s">
        <v>2299</v>
      </c>
      <c r="P15565" s="4">
        <v>27915.0</v>
      </c>
      <c r="Q15565" s="3" t="s">
        <v>37</v>
      </c>
      <c r="S15565" s="3" t="s">
        <v>34</v>
      </c>
    </row>
    <row r="15566">
      <c r="A15566" s="2">
        <v>42318.714907407404</v>
      </c>
      <c r="B15566" s="3">
        <v>28.0</v>
      </c>
      <c r="C15566" s="3" t="s">
        <v>13871</v>
      </c>
      <c r="D15566" s="3">
        <v>50.0</v>
      </c>
      <c r="E15566" s="3" t="s">
        <v>13899</v>
      </c>
      <c r="F15566" s="3">
        <v>3.0</v>
      </c>
      <c r="G15566" s="3">
        <v>4.0</v>
      </c>
      <c r="H15566" s="3" t="s">
        <v>14024</v>
      </c>
      <c r="I15566" s="3" t="s">
        <v>14025</v>
      </c>
      <c r="J15566" s="3" t="s">
        <v>3464</v>
      </c>
      <c r="K15566" s="3" t="s">
        <v>24</v>
      </c>
      <c r="L15566" s="3">
        <v>15.0</v>
      </c>
      <c r="M15566" s="3" t="s">
        <v>25</v>
      </c>
      <c r="N15566" s="3" t="s">
        <v>14062</v>
      </c>
      <c r="O15566" s="3" t="s">
        <v>1063</v>
      </c>
      <c r="P15566" s="4">
        <v>27830.0</v>
      </c>
      <c r="Q15566" s="3" t="s">
        <v>60</v>
      </c>
      <c r="S15566" s="3" t="s">
        <v>34</v>
      </c>
    </row>
    <row r="15567">
      <c r="A15567" s="2">
        <v>42318.714907407404</v>
      </c>
      <c r="B15567" s="3">
        <v>28.0</v>
      </c>
      <c r="C15567" s="3" t="s">
        <v>13871</v>
      </c>
      <c r="D15567" s="3">
        <v>50.0</v>
      </c>
      <c r="E15567" s="3" t="s">
        <v>13899</v>
      </c>
      <c r="F15567" s="3">
        <v>3.0</v>
      </c>
      <c r="G15567" s="3">
        <v>4.0</v>
      </c>
      <c r="H15567" s="3" t="s">
        <v>14024</v>
      </c>
      <c r="I15567" s="3" t="s">
        <v>14025</v>
      </c>
      <c r="J15567" s="3" t="s">
        <v>3464</v>
      </c>
      <c r="K15567" s="3" t="s">
        <v>24</v>
      </c>
      <c r="L15567" s="3">
        <v>16.0</v>
      </c>
      <c r="M15567" s="3" t="s">
        <v>30</v>
      </c>
      <c r="N15567" s="3" t="s">
        <v>5841</v>
      </c>
      <c r="O15567" s="3" t="s">
        <v>368</v>
      </c>
      <c r="P15567" s="4">
        <v>34753.0</v>
      </c>
      <c r="Q15567" s="3" t="s">
        <v>191</v>
      </c>
      <c r="S15567" s="3" t="s">
        <v>34</v>
      </c>
    </row>
    <row r="15568">
      <c r="A15568" s="2">
        <v>42318.714907407404</v>
      </c>
      <c r="B15568" s="3">
        <v>28.0</v>
      </c>
      <c r="C15568" s="3" t="s">
        <v>13871</v>
      </c>
      <c r="D15568" s="3">
        <v>50.0</v>
      </c>
      <c r="E15568" s="3" t="s">
        <v>13899</v>
      </c>
      <c r="F15568" s="3">
        <v>3.0</v>
      </c>
      <c r="G15568" s="3">
        <v>4.0</v>
      </c>
      <c r="H15568" s="3" t="s">
        <v>14024</v>
      </c>
      <c r="I15568" s="3" t="s">
        <v>14025</v>
      </c>
      <c r="J15568" s="3" t="s">
        <v>3464</v>
      </c>
      <c r="K15568" s="3" t="s">
        <v>24</v>
      </c>
      <c r="L15568" s="3">
        <v>17.0</v>
      </c>
      <c r="M15568" s="3" t="s">
        <v>25</v>
      </c>
      <c r="N15568" s="3" t="s">
        <v>14063</v>
      </c>
      <c r="O15568" s="3" t="s">
        <v>1089</v>
      </c>
      <c r="P15568" s="4">
        <v>18159.0</v>
      </c>
      <c r="Q15568" s="3" t="s">
        <v>86</v>
      </c>
      <c r="S15568" s="3" t="s">
        <v>34</v>
      </c>
    </row>
    <row r="15569">
      <c r="A15569" s="2">
        <v>42318.714907407404</v>
      </c>
      <c r="B15569" s="3">
        <v>28.0</v>
      </c>
      <c r="C15569" s="3" t="s">
        <v>13871</v>
      </c>
      <c r="D15569" s="3">
        <v>61.0</v>
      </c>
      <c r="E15569" s="3" t="s">
        <v>13916</v>
      </c>
      <c r="F15569" s="3">
        <v>3.0</v>
      </c>
      <c r="G15569" s="3">
        <v>4.0</v>
      </c>
      <c r="H15569" s="3" t="s">
        <v>14024</v>
      </c>
      <c r="I15569" s="3" t="s">
        <v>14025</v>
      </c>
      <c r="J15569" s="3" t="s">
        <v>3464</v>
      </c>
      <c r="K15569" s="3" t="s">
        <v>272</v>
      </c>
      <c r="L15569" s="3">
        <v>1.0</v>
      </c>
      <c r="M15569" s="3" t="s">
        <v>25</v>
      </c>
      <c r="N15569" s="3" t="s">
        <v>14064</v>
      </c>
      <c r="O15569" s="3" t="s">
        <v>14065</v>
      </c>
      <c r="P15569" s="4">
        <v>21773.0</v>
      </c>
      <c r="Q15569" s="3" t="s">
        <v>60</v>
      </c>
      <c r="S15569" s="3" t="s">
        <v>29</v>
      </c>
    </row>
    <row r="15570">
      <c r="A15570" s="2">
        <v>42318.714907407404</v>
      </c>
      <c r="B15570" s="3">
        <v>28.0</v>
      </c>
      <c r="C15570" s="3" t="s">
        <v>13871</v>
      </c>
      <c r="D15570" s="3">
        <v>61.0</v>
      </c>
      <c r="E15570" s="3" t="s">
        <v>13916</v>
      </c>
      <c r="F15570" s="3">
        <v>3.0</v>
      </c>
      <c r="G15570" s="3">
        <v>4.0</v>
      </c>
      <c r="H15570" s="3" t="s">
        <v>14024</v>
      </c>
      <c r="I15570" s="3" t="s">
        <v>14025</v>
      </c>
      <c r="J15570" s="3" t="s">
        <v>3464</v>
      </c>
      <c r="K15570" s="3" t="s">
        <v>24</v>
      </c>
      <c r="L15570" s="3">
        <v>2.0</v>
      </c>
      <c r="M15570" s="3" t="s">
        <v>30</v>
      </c>
      <c r="N15570" s="3" t="s">
        <v>14066</v>
      </c>
      <c r="O15570" s="3" t="s">
        <v>67</v>
      </c>
      <c r="P15570" s="4">
        <v>23741.0</v>
      </c>
      <c r="Q15570" s="3" t="s">
        <v>132</v>
      </c>
      <c r="S15570" s="3" t="s">
        <v>34</v>
      </c>
    </row>
    <row r="15571">
      <c r="A15571" s="2">
        <v>42318.714907407404</v>
      </c>
      <c r="B15571" s="3">
        <v>28.0</v>
      </c>
      <c r="C15571" s="3" t="s">
        <v>13871</v>
      </c>
      <c r="D15571" s="3">
        <v>61.0</v>
      </c>
      <c r="E15571" s="3" t="s">
        <v>13916</v>
      </c>
      <c r="F15571" s="3">
        <v>3.0</v>
      </c>
      <c r="G15571" s="3">
        <v>4.0</v>
      </c>
      <c r="H15571" s="3" t="s">
        <v>14024</v>
      </c>
      <c r="I15571" s="3" t="s">
        <v>14025</v>
      </c>
      <c r="J15571" s="3" t="s">
        <v>3464</v>
      </c>
      <c r="K15571" s="3" t="s">
        <v>24</v>
      </c>
      <c r="L15571" s="3">
        <v>3.0</v>
      </c>
      <c r="M15571" s="3" t="s">
        <v>25</v>
      </c>
      <c r="N15571" s="3" t="s">
        <v>14067</v>
      </c>
      <c r="O15571" s="3" t="s">
        <v>54</v>
      </c>
      <c r="P15571" s="4">
        <v>31110.0</v>
      </c>
      <c r="Q15571" s="3" t="s">
        <v>79</v>
      </c>
      <c r="S15571" s="3" t="s">
        <v>34</v>
      </c>
    </row>
    <row r="15572">
      <c r="A15572" s="2">
        <v>42318.714907407404</v>
      </c>
      <c r="B15572" s="3">
        <v>28.0</v>
      </c>
      <c r="C15572" s="3" t="s">
        <v>13871</v>
      </c>
      <c r="D15572" s="3">
        <v>61.0</v>
      </c>
      <c r="E15572" s="3" t="s">
        <v>13916</v>
      </c>
      <c r="F15572" s="3">
        <v>3.0</v>
      </c>
      <c r="G15572" s="3">
        <v>4.0</v>
      </c>
      <c r="H15572" s="3" t="s">
        <v>14024</v>
      </c>
      <c r="I15572" s="3" t="s">
        <v>14025</v>
      </c>
      <c r="J15572" s="3" t="s">
        <v>3464</v>
      </c>
      <c r="K15572" s="3" t="s">
        <v>24</v>
      </c>
      <c r="L15572" s="3">
        <v>4.0</v>
      </c>
      <c r="M15572" s="3" t="s">
        <v>30</v>
      </c>
      <c r="N15572" s="3" t="s">
        <v>2476</v>
      </c>
      <c r="O15572" s="3" t="s">
        <v>93</v>
      </c>
      <c r="P15572" s="4">
        <v>20536.0</v>
      </c>
      <c r="Q15572" s="3" t="s">
        <v>33</v>
      </c>
      <c r="S15572" s="3" t="s">
        <v>34</v>
      </c>
    </row>
    <row r="15573">
      <c r="A15573" s="2">
        <v>42318.714907407404</v>
      </c>
      <c r="B15573" s="3">
        <v>28.0</v>
      </c>
      <c r="C15573" s="3" t="s">
        <v>13871</v>
      </c>
      <c r="D15573" s="3">
        <v>61.0</v>
      </c>
      <c r="E15573" s="3" t="s">
        <v>13916</v>
      </c>
      <c r="F15573" s="3">
        <v>3.0</v>
      </c>
      <c r="G15573" s="3">
        <v>4.0</v>
      </c>
      <c r="H15573" s="3" t="s">
        <v>14024</v>
      </c>
      <c r="I15573" s="3" t="s">
        <v>14025</v>
      </c>
      <c r="J15573" s="3" t="s">
        <v>3464</v>
      </c>
      <c r="K15573" s="3" t="s">
        <v>24</v>
      </c>
      <c r="L15573" s="3">
        <v>5.0</v>
      </c>
      <c r="M15573" s="3" t="s">
        <v>25</v>
      </c>
      <c r="N15573" s="3" t="s">
        <v>14068</v>
      </c>
      <c r="O15573" s="3" t="s">
        <v>59</v>
      </c>
      <c r="P15573" s="4">
        <v>19835.0</v>
      </c>
      <c r="Q15573" s="3" t="s">
        <v>60</v>
      </c>
      <c r="S15573" s="3" t="s">
        <v>34</v>
      </c>
    </row>
    <row r="15574">
      <c r="A15574" s="2">
        <v>42318.714907407404</v>
      </c>
      <c r="B15574" s="3">
        <v>28.0</v>
      </c>
      <c r="C15574" s="3" t="s">
        <v>13871</v>
      </c>
      <c r="D15574" s="3">
        <v>61.0</v>
      </c>
      <c r="E15574" s="3" t="s">
        <v>13916</v>
      </c>
      <c r="F15574" s="3">
        <v>3.0</v>
      </c>
      <c r="G15574" s="3">
        <v>4.0</v>
      </c>
      <c r="H15574" s="3" t="s">
        <v>14024</v>
      </c>
      <c r="I15574" s="3" t="s">
        <v>14025</v>
      </c>
      <c r="J15574" s="3" t="s">
        <v>3464</v>
      </c>
      <c r="K15574" s="3" t="s">
        <v>24</v>
      </c>
      <c r="L15574" s="3">
        <v>6.0</v>
      </c>
      <c r="M15574" s="3" t="s">
        <v>30</v>
      </c>
      <c r="N15574" s="3" t="s">
        <v>5771</v>
      </c>
      <c r="O15574" s="3" t="s">
        <v>67</v>
      </c>
      <c r="P15574" s="4">
        <v>25685.0</v>
      </c>
      <c r="Q15574" s="3" t="s">
        <v>33</v>
      </c>
      <c r="S15574" s="3" t="s">
        <v>34</v>
      </c>
    </row>
    <row r="15575">
      <c r="A15575" s="2">
        <v>42318.714907407404</v>
      </c>
      <c r="B15575" s="3">
        <v>28.0</v>
      </c>
      <c r="C15575" s="3" t="s">
        <v>13871</v>
      </c>
      <c r="D15575" s="3">
        <v>61.0</v>
      </c>
      <c r="E15575" s="3" t="s">
        <v>13916</v>
      </c>
      <c r="F15575" s="3">
        <v>3.0</v>
      </c>
      <c r="G15575" s="3">
        <v>4.0</v>
      </c>
      <c r="H15575" s="3" t="s">
        <v>14024</v>
      </c>
      <c r="I15575" s="3" t="s">
        <v>14025</v>
      </c>
      <c r="J15575" s="3" t="s">
        <v>3464</v>
      </c>
      <c r="K15575" s="3" t="s">
        <v>24</v>
      </c>
      <c r="L15575" s="3">
        <v>7.0</v>
      </c>
      <c r="M15575" s="3" t="s">
        <v>25</v>
      </c>
      <c r="N15575" s="3" t="s">
        <v>14069</v>
      </c>
      <c r="O15575" s="3" t="s">
        <v>371</v>
      </c>
      <c r="P15575" s="4">
        <v>28059.0</v>
      </c>
      <c r="Q15575" s="3" t="s">
        <v>28</v>
      </c>
      <c r="S15575" s="3" t="s">
        <v>34</v>
      </c>
    </row>
    <row r="15576">
      <c r="A15576" s="2">
        <v>42318.714907407404</v>
      </c>
      <c r="B15576" s="3">
        <v>28.0</v>
      </c>
      <c r="C15576" s="3" t="s">
        <v>13871</v>
      </c>
      <c r="D15576" s="3">
        <v>61.0</v>
      </c>
      <c r="E15576" s="3" t="s">
        <v>13916</v>
      </c>
      <c r="F15576" s="3">
        <v>3.0</v>
      </c>
      <c r="G15576" s="3">
        <v>4.0</v>
      </c>
      <c r="H15576" s="3" t="s">
        <v>14024</v>
      </c>
      <c r="I15576" s="3" t="s">
        <v>14025</v>
      </c>
      <c r="J15576" s="3" t="s">
        <v>3464</v>
      </c>
      <c r="K15576" s="3" t="s">
        <v>24</v>
      </c>
      <c r="L15576" s="3">
        <v>8.0</v>
      </c>
      <c r="M15576" s="3" t="s">
        <v>30</v>
      </c>
      <c r="N15576" s="3" t="s">
        <v>14070</v>
      </c>
      <c r="O15576" s="3" t="s">
        <v>1180</v>
      </c>
      <c r="P15576" s="4">
        <v>18459.0</v>
      </c>
      <c r="Q15576" s="3" t="s">
        <v>49</v>
      </c>
      <c r="S15576" s="3" t="s">
        <v>34</v>
      </c>
    </row>
    <row r="15577">
      <c r="A15577" s="2">
        <v>42318.714907407404</v>
      </c>
      <c r="B15577" s="3">
        <v>28.0</v>
      </c>
      <c r="C15577" s="3" t="s">
        <v>13871</v>
      </c>
      <c r="D15577" s="3">
        <v>61.0</v>
      </c>
      <c r="E15577" s="3" t="s">
        <v>13916</v>
      </c>
      <c r="F15577" s="3">
        <v>3.0</v>
      </c>
      <c r="G15577" s="3">
        <v>4.0</v>
      </c>
      <c r="H15577" s="3" t="s">
        <v>14024</v>
      </c>
      <c r="I15577" s="3" t="s">
        <v>14025</v>
      </c>
      <c r="J15577" s="3" t="s">
        <v>3464</v>
      </c>
      <c r="K15577" s="3" t="s">
        <v>24</v>
      </c>
      <c r="L15577" s="3">
        <v>9.0</v>
      </c>
      <c r="M15577" s="3" t="s">
        <v>25</v>
      </c>
      <c r="N15577" s="3" t="s">
        <v>14071</v>
      </c>
      <c r="O15577" s="3" t="s">
        <v>109</v>
      </c>
      <c r="P15577" s="4">
        <v>14926.0</v>
      </c>
      <c r="Q15577" s="3" t="s">
        <v>86</v>
      </c>
      <c r="S15577" s="3" t="s">
        <v>34</v>
      </c>
    </row>
    <row r="15578">
      <c r="A15578" s="2">
        <v>42318.714907407404</v>
      </c>
      <c r="B15578" s="3">
        <v>28.0</v>
      </c>
      <c r="C15578" s="3" t="s">
        <v>13871</v>
      </c>
      <c r="D15578" s="3">
        <v>61.0</v>
      </c>
      <c r="E15578" s="3" t="s">
        <v>13916</v>
      </c>
      <c r="F15578" s="3">
        <v>3.0</v>
      </c>
      <c r="G15578" s="3">
        <v>4.0</v>
      </c>
      <c r="H15578" s="3" t="s">
        <v>14024</v>
      </c>
      <c r="I15578" s="3" t="s">
        <v>14025</v>
      </c>
      <c r="J15578" s="3" t="s">
        <v>3464</v>
      </c>
      <c r="K15578" s="3" t="s">
        <v>24</v>
      </c>
      <c r="L15578" s="3">
        <v>10.0</v>
      </c>
      <c r="M15578" s="3" t="s">
        <v>30</v>
      </c>
      <c r="N15578" s="3" t="s">
        <v>9926</v>
      </c>
      <c r="O15578" s="3" t="s">
        <v>307</v>
      </c>
      <c r="P15578" s="4">
        <v>18420.0</v>
      </c>
      <c r="Q15578" s="3" t="s">
        <v>86</v>
      </c>
      <c r="S15578" s="3" t="s">
        <v>34</v>
      </c>
    </row>
    <row r="15579">
      <c r="A15579" s="2">
        <v>42318.714907407404</v>
      </c>
      <c r="B15579" s="3">
        <v>28.0</v>
      </c>
      <c r="C15579" s="3" t="s">
        <v>13871</v>
      </c>
      <c r="D15579" s="3">
        <v>61.0</v>
      </c>
      <c r="E15579" s="3" t="s">
        <v>13916</v>
      </c>
      <c r="F15579" s="3">
        <v>3.0</v>
      </c>
      <c r="G15579" s="3">
        <v>4.0</v>
      </c>
      <c r="H15579" s="3" t="s">
        <v>14024</v>
      </c>
      <c r="I15579" s="3" t="s">
        <v>14025</v>
      </c>
      <c r="J15579" s="3" t="s">
        <v>3464</v>
      </c>
      <c r="K15579" s="3" t="s">
        <v>24</v>
      </c>
      <c r="L15579" s="3">
        <v>11.0</v>
      </c>
      <c r="M15579" s="3" t="s">
        <v>25</v>
      </c>
      <c r="N15579" s="3" t="s">
        <v>14072</v>
      </c>
      <c r="O15579" s="3" t="s">
        <v>10110</v>
      </c>
      <c r="P15579" s="4">
        <v>27066.0</v>
      </c>
      <c r="Q15579" s="3" t="s">
        <v>110</v>
      </c>
      <c r="S15579" s="3" t="s">
        <v>34</v>
      </c>
    </row>
    <row r="15580">
      <c r="A15580" s="2">
        <v>42318.714907407404</v>
      </c>
      <c r="B15580" s="3">
        <v>28.0</v>
      </c>
      <c r="C15580" s="3" t="s">
        <v>13871</v>
      </c>
      <c r="D15580" s="3">
        <v>76.0</v>
      </c>
      <c r="E15580" s="3" t="s">
        <v>13925</v>
      </c>
      <c r="F15580" s="3">
        <v>3.0</v>
      </c>
      <c r="G15580" s="3">
        <v>4.0</v>
      </c>
      <c r="H15580" s="3" t="s">
        <v>14024</v>
      </c>
      <c r="I15580" s="3" t="s">
        <v>14025</v>
      </c>
      <c r="J15580" s="3" t="s">
        <v>3464</v>
      </c>
      <c r="K15580" s="3" t="s">
        <v>24</v>
      </c>
      <c r="L15580" s="3">
        <v>1.0</v>
      </c>
      <c r="M15580" s="3" t="s">
        <v>25</v>
      </c>
      <c r="N15580" s="3" t="s">
        <v>14073</v>
      </c>
      <c r="O15580" s="3" t="s">
        <v>639</v>
      </c>
      <c r="P15580" s="4">
        <v>21284.0</v>
      </c>
      <c r="Q15580" s="3" t="s">
        <v>115</v>
      </c>
      <c r="S15580" s="3" t="s">
        <v>29</v>
      </c>
    </row>
    <row r="15581">
      <c r="A15581" s="2">
        <v>42318.714907407404</v>
      </c>
      <c r="B15581" s="3">
        <v>28.0</v>
      </c>
      <c r="C15581" s="3" t="s">
        <v>13871</v>
      </c>
      <c r="D15581" s="3">
        <v>76.0</v>
      </c>
      <c r="E15581" s="3" t="s">
        <v>13925</v>
      </c>
      <c r="F15581" s="3">
        <v>3.0</v>
      </c>
      <c r="G15581" s="3">
        <v>4.0</v>
      </c>
      <c r="H15581" s="3" t="s">
        <v>14024</v>
      </c>
      <c r="I15581" s="3" t="s">
        <v>14025</v>
      </c>
      <c r="J15581" s="3" t="s">
        <v>3464</v>
      </c>
      <c r="K15581" s="3" t="s">
        <v>24</v>
      </c>
      <c r="L15581" s="3">
        <v>2.0</v>
      </c>
      <c r="M15581" s="3" t="s">
        <v>30</v>
      </c>
      <c r="N15581" s="3" t="s">
        <v>14074</v>
      </c>
      <c r="O15581" s="3" t="s">
        <v>98</v>
      </c>
      <c r="P15581" s="4">
        <v>24700.0</v>
      </c>
      <c r="Q15581" s="3" t="s">
        <v>115</v>
      </c>
      <c r="S15581" s="3" t="s">
        <v>29</v>
      </c>
    </row>
    <row r="15582">
      <c r="A15582" s="2">
        <v>42318.714907407404</v>
      </c>
      <c r="B15582" s="3">
        <v>28.0</v>
      </c>
      <c r="C15582" s="3" t="s">
        <v>13871</v>
      </c>
      <c r="D15582" s="3">
        <v>76.0</v>
      </c>
      <c r="E15582" s="3" t="s">
        <v>13925</v>
      </c>
      <c r="F15582" s="3">
        <v>3.0</v>
      </c>
      <c r="G15582" s="3">
        <v>4.0</v>
      </c>
      <c r="H15582" s="3" t="s">
        <v>14024</v>
      </c>
      <c r="I15582" s="3" t="s">
        <v>14025</v>
      </c>
      <c r="J15582" s="3" t="s">
        <v>3464</v>
      </c>
      <c r="K15582" s="3" t="s">
        <v>24</v>
      </c>
      <c r="L15582" s="3">
        <v>3.0</v>
      </c>
      <c r="M15582" s="3" t="s">
        <v>25</v>
      </c>
      <c r="N15582" s="3" t="s">
        <v>14075</v>
      </c>
      <c r="O15582" s="3" t="s">
        <v>613</v>
      </c>
      <c r="P15582" s="4">
        <v>27363.0</v>
      </c>
      <c r="Q15582" s="3" t="s">
        <v>40</v>
      </c>
      <c r="S15582" s="3" t="s">
        <v>29</v>
      </c>
    </row>
    <row r="15583">
      <c r="A15583" s="2">
        <v>42318.714907407404</v>
      </c>
      <c r="B15583" s="3">
        <v>28.0</v>
      </c>
      <c r="C15583" s="3" t="s">
        <v>13871</v>
      </c>
      <c r="D15583" s="3">
        <v>76.0</v>
      </c>
      <c r="E15583" s="3" t="s">
        <v>13925</v>
      </c>
      <c r="F15583" s="3">
        <v>3.0</v>
      </c>
      <c r="G15583" s="3">
        <v>4.0</v>
      </c>
      <c r="H15583" s="3" t="s">
        <v>14024</v>
      </c>
      <c r="I15583" s="3" t="s">
        <v>14025</v>
      </c>
      <c r="J15583" s="3" t="s">
        <v>3464</v>
      </c>
      <c r="K15583" s="3" t="s">
        <v>24</v>
      </c>
      <c r="L15583" s="3">
        <v>4.0</v>
      </c>
      <c r="M15583" s="3" t="s">
        <v>30</v>
      </c>
      <c r="N15583" s="3" t="s">
        <v>9794</v>
      </c>
      <c r="O15583" s="3" t="s">
        <v>98</v>
      </c>
      <c r="P15583" s="4">
        <v>23454.0</v>
      </c>
      <c r="Q15583" s="3" t="s">
        <v>60</v>
      </c>
      <c r="S15583" s="3" t="s">
        <v>34</v>
      </c>
    </row>
    <row r="15584">
      <c r="A15584" s="2">
        <v>42318.714907407404</v>
      </c>
      <c r="B15584" s="3">
        <v>28.0</v>
      </c>
      <c r="C15584" s="3" t="s">
        <v>13871</v>
      </c>
      <c r="D15584" s="3">
        <v>76.0</v>
      </c>
      <c r="E15584" s="3" t="s">
        <v>13925</v>
      </c>
      <c r="F15584" s="3">
        <v>3.0</v>
      </c>
      <c r="G15584" s="3">
        <v>4.0</v>
      </c>
      <c r="H15584" s="3" t="s">
        <v>14024</v>
      </c>
      <c r="I15584" s="3" t="s">
        <v>14025</v>
      </c>
      <c r="J15584" s="3" t="s">
        <v>3464</v>
      </c>
      <c r="K15584" s="3" t="s">
        <v>24</v>
      </c>
      <c r="L15584" s="3">
        <v>5.0</v>
      </c>
      <c r="M15584" s="3" t="s">
        <v>25</v>
      </c>
      <c r="N15584" s="3" t="s">
        <v>4707</v>
      </c>
      <c r="O15584" s="3" t="s">
        <v>533</v>
      </c>
      <c r="P15584" s="4">
        <v>30694.0</v>
      </c>
      <c r="Q15584" s="3" t="s">
        <v>40</v>
      </c>
      <c r="S15584" s="3" t="s">
        <v>34</v>
      </c>
    </row>
    <row r="15585">
      <c r="A15585" s="2">
        <v>42318.714907407404</v>
      </c>
      <c r="B15585" s="3">
        <v>28.0</v>
      </c>
      <c r="C15585" s="3" t="s">
        <v>13871</v>
      </c>
      <c r="D15585" s="3">
        <v>76.0</v>
      </c>
      <c r="E15585" s="3" t="s">
        <v>13925</v>
      </c>
      <c r="F15585" s="3">
        <v>3.0</v>
      </c>
      <c r="G15585" s="3">
        <v>4.0</v>
      </c>
      <c r="H15585" s="3" t="s">
        <v>14024</v>
      </c>
      <c r="I15585" s="3" t="s">
        <v>14025</v>
      </c>
      <c r="J15585" s="3" t="s">
        <v>3464</v>
      </c>
      <c r="K15585" s="3" t="s">
        <v>24</v>
      </c>
      <c r="L15585" s="3">
        <v>6.0</v>
      </c>
      <c r="M15585" s="3" t="s">
        <v>30</v>
      </c>
      <c r="N15585" s="3" t="s">
        <v>14076</v>
      </c>
      <c r="O15585" s="3" t="s">
        <v>423</v>
      </c>
      <c r="P15585" s="4">
        <v>29578.0</v>
      </c>
      <c r="Q15585" s="3" t="s">
        <v>132</v>
      </c>
      <c r="S15585" s="3" t="s">
        <v>34</v>
      </c>
    </row>
    <row r="15586">
      <c r="A15586" s="2">
        <v>42318.714907407404</v>
      </c>
      <c r="B15586" s="3">
        <v>28.0</v>
      </c>
      <c r="C15586" s="3" t="s">
        <v>13871</v>
      </c>
      <c r="D15586" s="3">
        <v>76.0</v>
      </c>
      <c r="E15586" s="3" t="s">
        <v>13925</v>
      </c>
      <c r="F15586" s="3">
        <v>3.0</v>
      </c>
      <c r="G15586" s="3">
        <v>4.0</v>
      </c>
      <c r="H15586" s="3" t="s">
        <v>14024</v>
      </c>
      <c r="I15586" s="3" t="s">
        <v>14025</v>
      </c>
      <c r="J15586" s="3" t="s">
        <v>3464</v>
      </c>
      <c r="K15586" s="3" t="s">
        <v>24</v>
      </c>
      <c r="L15586" s="3">
        <v>7.0</v>
      </c>
      <c r="M15586" s="3" t="s">
        <v>25</v>
      </c>
      <c r="N15586" s="3" t="s">
        <v>14077</v>
      </c>
      <c r="O15586" s="3" t="s">
        <v>36</v>
      </c>
      <c r="P15586" s="4">
        <v>28275.0</v>
      </c>
      <c r="Q15586" s="3" t="s">
        <v>1454</v>
      </c>
      <c r="S15586" s="3" t="s">
        <v>34</v>
      </c>
    </row>
    <row r="15587">
      <c r="A15587" s="2">
        <v>42318.714907407404</v>
      </c>
      <c r="B15587" s="3">
        <v>28.0</v>
      </c>
      <c r="C15587" s="3" t="s">
        <v>13871</v>
      </c>
      <c r="D15587" s="3">
        <v>76.0</v>
      </c>
      <c r="E15587" s="3" t="s">
        <v>13925</v>
      </c>
      <c r="F15587" s="3">
        <v>3.0</v>
      </c>
      <c r="G15587" s="3">
        <v>4.0</v>
      </c>
      <c r="H15587" s="3" t="s">
        <v>14024</v>
      </c>
      <c r="I15587" s="3" t="s">
        <v>14025</v>
      </c>
      <c r="J15587" s="3" t="s">
        <v>3464</v>
      </c>
      <c r="K15587" s="3" t="s">
        <v>24</v>
      </c>
      <c r="L15587" s="3">
        <v>8.0</v>
      </c>
      <c r="M15587" s="3" t="s">
        <v>30</v>
      </c>
      <c r="N15587" s="3" t="s">
        <v>14078</v>
      </c>
      <c r="O15587" s="3" t="s">
        <v>783</v>
      </c>
      <c r="P15587" s="4">
        <v>20245.0</v>
      </c>
      <c r="Q15587" s="3" t="s">
        <v>169</v>
      </c>
      <c r="S15587" s="3" t="s">
        <v>34</v>
      </c>
    </row>
    <row r="15588">
      <c r="A15588" s="2">
        <v>42318.714907407404</v>
      </c>
      <c r="B15588" s="3">
        <v>28.0</v>
      </c>
      <c r="C15588" s="3" t="s">
        <v>13871</v>
      </c>
      <c r="D15588" s="3">
        <v>76.0</v>
      </c>
      <c r="E15588" s="3" t="s">
        <v>13925</v>
      </c>
      <c r="F15588" s="3">
        <v>3.0</v>
      </c>
      <c r="G15588" s="3">
        <v>4.0</v>
      </c>
      <c r="H15588" s="3" t="s">
        <v>14024</v>
      </c>
      <c r="I15588" s="3" t="s">
        <v>14025</v>
      </c>
      <c r="J15588" s="3" t="s">
        <v>3464</v>
      </c>
      <c r="K15588" s="3" t="s">
        <v>24</v>
      </c>
      <c r="L15588" s="3">
        <v>9.0</v>
      </c>
      <c r="M15588" s="3" t="s">
        <v>25</v>
      </c>
      <c r="N15588" s="3" t="s">
        <v>14079</v>
      </c>
      <c r="O15588" s="3" t="s">
        <v>8479</v>
      </c>
      <c r="P15588" s="4">
        <v>22930.0</v>
      </c>
      <c r="Q15588" s="3" t="s">
        <v>52</v>
      </c>
      <c r="S15588" s="3" t="s">
        <v>34</v>
      </c>
    </row>
    <row r="15589">
      <c r="A15589" s="2">
        <v>42318.714907407404</v>
      </c>
      <c r="B15589" s="3">
        <v>28.0</v>
      </c>
      <c r="C15589" s="3" t="s">
        <v>13871</v>
      </c>
      <c r="D15589" s="3">
        <v>76.0</v>
      </c>
      <c r="E15589" s="3" t="s">
        <v>13925</v>
      </c>
      <c r="F15589" s="3">
        <v>3.0</v>
      </c>
      <c r="G15589" s="3">
        <v>4.0</v>
      </c>
      <c r="H15589" s="3" t="s">
        <v>14024</v>
      </c>
      <c r="I15589" s="3" t="s">
        <v>14025</v>
      </c>
      <c r="J15589" s="3" t="s">
        <v>3464</v>
      </c>
      <c r="K15589" s="3" t="s">
        <v>24</v>
      </c>
      <c r="L15589" s="3">
        <v>10.0</v>
      </c>
      <c r="M15589" s="3" t="s">
        <v>30</v>
      </c>
      <c r="N15589" s="3" t="s">
        <v>14080</v>
      </c>
      <c r="O15589" s="3" t="s">
        <v>368</v>
      </c>
      <c r="P15589" s="4">
        <v>26825.0</v>
      </c>
      <c r="Q15589" s="3" t="s">
        <v>1955</v>
      </c>
      <c r="S15589" s="3" t="s">
        <v>34</v>
      </c>
    </row>
    <row r="15590">
      <c r="A15590" s="2">
        <v>42318.714907407404</v>
      </c>
      <c r="B15590" s="3">
        <v>28.0</v>
      </c>
      <c r="C15590" s="3" t="s">
        <v>13871</v>
      </c>
      <c r="D15590" s="3">
        <v>76.0</v>
      </c>
      <c r="E15590" s="3" t="s">
        <v>13925</v>
      </c>
      <c r="F15590" s="3">
        <v>3.0</v>
      </c>
      <c r="G15590" s="3">
        <v>4.0</v>
      </c>
      <c r="H15590" s="3" t="s">
        <v>14024</v>
      </c>
      <c r="I15590" s="3" t="s">
        <v>14025</v>
      </c>
      <c r="J15590" s="3" t="s">
        <v>3464</v>
      </c>
      <c r="K15590" s="3" t="s">
        <v>24</v>
      </c>
      <c r="L15590" s="3">
        <v>11.0</v>
      </c>
      <c r="M15590" s="3" t="s">
        <v>25</v>
      </c>
      <c r="N15590" s="3" t="s">
        <v>14081</v>
      </c>
      <c r="O15590" s="3" t="s">
        <v>1275</v>
      </c>
      <c r="P15590" s="4">
        <v>24983.0</v>
      </c>
      <c r="Q15590" s="3" t="s">
        <v>33</v>
      </c>
      <c r="S15590" s="3" t="s">
        <v>34</v>
      </c>
    </row>
    <row r="15591">
      <c r="A15591" s="2">
        <v>42318.714907407404</v>
      </c>
      <c r="B15591" s="3">
        <v>28.0</v>
      </c>
      <c r="C15591" s="3" t="s">
        <v>13871</v>
      </c>
      <c r="D15591" s="3">
        <v>76.0</v>
      </c>
      <c r="E15591" s="3" t="s">
        <v>13925</v>
      </c>
      <c r="F15591" s="3">
        <v>3.0</v>
      </c>
      <c r="G15591" s="3">
        <v>4.0</v>
      </c>
      <c r="H15591" s="3" t="s">
        <v>14024</v>
      </c>
      <c r="I15591" s="3" t="s">
        <v>14025</v>
      </c>
      <c r="J15591" s="3" t="s">
        <v>3464</v>
      </c>
      <c r="K15591" s="3" t="s">
        <v>24</v>
      </c>
      <c r="L15591" s="3">
        <v>12.0</v>
      </c>
      <c r="M15591" s="3" t="s">
        <v>30</v>
      </c>
      <c r="N15591" s="3" t="s">
        <v>13322</v>
      </c>
      <c r="O15591" s="3" t="s">
        <v>602</v>
      </c>
      <c r="P15591" s="4">
        <v>30947.0</v>
      </c>
      <c r="Q15591" s="3" t="s">
        <v>40</v>
      </c>
      <c r="S15591" s="3" t="s">
        <v>34</v>
      </c>
    </row>
    <row r="15592">
      <c r="A15592" s="2">
        <v>42318.714907407404</v>
      </c>
      <c r="B15592" s="3">
        <v>28.0</v>
      </c>
      <c r="C15592" s="3" t="s">
        <v>13871</v>
      </c>
      <c r="D15592" s="3">
        <v>76.0</v>
      </c>
      <c r="E15592" s="3" t="s">
        <v>13925</v>
      </c>
      <c r="F15592" s="3">
        <v>3.0</v>
      </c>
      <c r="G15592" s="3">
        <v>4.0</v>
      </c>
      <c r="H15592" s="3" t="s">
        <v>14024</v>
      </c>
      <c r="I15592" s="3" t="s">
        <v>14025</v>
      </c>
      <c r="J15592" s="3" t="s">
        <v>3464</v>
      </c>
      <c r="K15592" s="3" t="s">
        <v>24</v>
      </c>
      <c r="L15592" s="3">
        <v>13.0</v>
      </c>
      <c r="M15592" s="3" t="s">
        <v>25</v>
      </c>
      <c r="N15592" s="3" t="s">
        <v>14082</v>
      </c>
      <c r="O15592" s="3" t="s">
        <v>59</v>
      </c>
      <c r="P15592" s="4">
        <v>18400.0</v>
      </c>
      <c r="Q15592" s="3" t="s">
        <v>49</v>
      </c>
      <c r="S15592" s="3" t="s">
        <v>34</v>
      </c>
    </row>
    <row r="15593">
      <c r="A15593" s="2">
        <v>42318.714907407404</v>
      </c>
      <c r="B15593" s="3">
        <v>28.0</v>
      </c>
      <c r="C15593" s="3" t="s">
        <v>13871</v>
      </c>
      <c r="D15593" s="3">
        <v>76.0</v>
      </c>
      <c r="E15593" s="3" t="s">
        <v>13925</v>
      </c>
      <c r="F15593" s="3">
        <v>3.0</v>
      </c>
      <c r="G15593" s="3">
        <v>4.0</v>
      </c>
      <c r="H15593" s="3" t="s">
        <v>14024</v>
      </c>
      <c r="I15593" s="3" t="s">
        <v>14025</v>
      </c>
      <c r="J15593" s="3" t="s">
        <v>3464</v>
      </c>
      <c r="K15593" s="3" t="s">
        <v>24</v>
      </c>
      <c r="L15593" s="3">
        <v>14.0</v>
      </c>
      <c r="M15593" s="3" t="s">
        <v>30</v>
      </c>
      <c r="N15593" s="3" t="s">
        <v>14083</v>
      </c>
      <c r="O15593" s="3" t="s">
        <v>81</v>
      </c>
      <c r="P15593" s="4">
        <v>24594.0</v>
      </c>
      <c r="Q15593" s="3" t="s">
        <v>216</v>
      </c>
      <c r="S15593" s="3" t="s">
        <v>34</v>
      </c>
    </row>
    <row r="15594">
      <c r="A15594" s="2">
        <v>42318.714907407404</v>
      </c>
      <c r="B15594" s="3">
        <v>28.0</v>
      </c>
      <c r="C15594" s="3" t="s">
        <v>13871</v>
      </c>
      <c r="D15594" s="3">
        <v>76.0</v>
      </c>
      <c r="E15594" s="3" t="s">
        <v>13925</v>
      </c>
      <c r="F15594" s="3">
        <v>3.0</v>
      </c>
      <c r="G15594" s="3">
        <v>4.0</v>
      </c>
      <c r="H15594" s="3" t="s">
        <v>14024</v>
      </c>
      <c r="I15594" s="3" t="s">
        <v>14025</v>
      </c>
      <c r="J15594" s="3" t="s">
        <v>3464</v>
      </c>
      <c r="K15594" s="3" t="s">
        <v>24</v>
      </c>
      <c r="L15594" s="3">
        <v>15.0</v>
      </c>
      <c r="M15594" s="3" t="s">
        <v>25</v>
      </c>
      <c r="N15594" s="3" t="s">
        <v>14084</v>
      </c>
      <c r="O15594" s="3" t="s">
        <v>427</v>
      </c>
      <c r="P15594" s="4">
        <v>28751.0</v>
      </c>
      <c r="Q15594" s="3" t="s">
        <v>132</v>
      </c>
      <c r="S15594" s="3" t="s">
        <v>34</v>
      </c>
    </row>
    <row r="15595">
      <c r="A15595" s="2">
        <v>42318.714907407404</v>
      </c>
      <c r="B15595" s="3">
        <v>28.0</v>
      </c>
      <c r="C15595" s="3" t="s">
        <v>13871</v>
      </c>
      <c r="D15595" s="3">
        <v>76.0</v>
      </c>
      <c r="E15595" s="3" t="s">
        <v>13925</v>
      </c>
      <c r="F15595" s="3">
        <v>3.0</v>
      </c>
      <c r="G15595" s="3">
        <v>4.0</v>
      </c>
      <c r="H15595" s="3" t="s">
        <v>14024</v>
      </c>
      <c r="I15595" s="3" t="s">
        <v>14025</v>
      </c>
      <c r="J15595" s="3" t="s">
        <v>3464</v>
      </c>
      <c r="K15595" s="3" t="s">
        <v>24</v>
      </c>
      <c r="L15595" s="3">
        <v>16.0</v>
      </c>
      <c r="M15595" s="3" t="s">
        <v>30</v>
      </c>
      <c r="N15595" s="3" t="s">
        <v>14085</v>
      </c>
      <c r="O15595" s="3" t="s">
        <v>215</v>
      </c>
      <c r="P15595" s="4">
        <v>23777.0</v>
      </c>
      <c r="Q15595" s="3" t="s">
        <v>1205</v>
      </c>
      <c r="S15595" s="3" t="s">
        <v>34</v>
      </c>
    </row>
    <row r="15596">
      <c r="A15596" s="2">
        <v>42318.714907407404</v>
      </c>
      <c r="B15596" s="3">
        <v>28.0</v>
      </c>
      <c r="C15596" s="3" t="s">
        <v>13871</v>
      </c>
      <c r="D15596" s="3">
        <v>76.0</v>
      </c>
      <c r="E15596" s="3" t="s">
        <v>13925</v>
      </c>
      <c r="F15596" s="3">
        <v>3.0</v>
      </c>
      <c r="G15596" s="3">
        <v>4.0</v>
      </c>
      <c r="H15596" s="3" t="s">
        <v>14024</v>
      </c>
      <c r="I15596" s="3" t="s">
        <v>14025</v>
      </c>
      <c r="J15596" s="3" t="s">
        <v>3464</v>
      </c>
      <c r="K15596" s="3" t="s">
        <v>24</v>
      </c>
      <c r="L15596" s="3">
        <v>17.0</v>
      </c>
      <c r="M15596" s="3" t="s">
        <v>25</v>
      </c>
      <c r="N15596" s="3" t="s">
        <v>14086</v>
      </c>
      <c r="O15596" s="3" t="s">
        <v>260</v>
      </c>
      <c r="P15596" s="4">
        <v>25357.0</v>
      </c>
      <c r="Q15596" s="3" t="s">
        <v>189</v>
      </c>
      <c r="S15596" s="3" t="s">
        <v>34</v>
      </c>
    </row>
    <row r="15597">
      <c r="A15597" s="2">
        <v>42318.714907407404</v>
      </c>
      <c r="B15597" s="3">
        <v>28.0</v>
      </c>
      <c r="C15597" s="3" t="s">
        <v>13871</v>
      </c>
      <c r="D15597" s="3">
        <v>76.0</v>
      </c>
      <c r="E15597" s="3" t="s">
        <v>13925</v>
      </c>
      <c r="F15597" s="3">
        <v>3.0</v>
      </c>
      <c r="G15597" s="3">
        <v>4.0</v>
      </c>
      <c r="H15597" s="3" t="s">
        <v>14024</v>
      </c>
      <c r="I15597" s="3" t="s">
        <v>14025</v>
      </c>
      <c r="J15597" s="3" t="s">
        <v>3464</v>
      </c>
      <c r="K15597" s="3" t="s">
        <v>24</v>
      </c>
      <c r="L15597" s="3">
        <v>18.0</v>
      </c>
      <c r="M15597" s="3" t="s">
        <v>30</v>
      </c>
      <c r="N15597" s="3" t="s">
        <v>14087</v>
      </c>
      <c r="O15597" s="3" t="s">
        <v>905</v>
      </c>
      <c r="P15597" s="4">
        <v>33528.0</v>
      </c>
      <c r="Q15597" s="3" t="s">
        <v>79</v>
      </c>
      <c r="S15597" s="3" t="s">
        <v>34</v>
      </c>
    </row>
    <row r="15598">
      <c r="A15598" s="2">
        <v>42318.714907407404</v>
      </c>
      <c r="B15598" s="3">
        <v>28.0</v>
      </c>
      <c r="C15598" s="3" t="s">
        <v>13871</v>
      </c>
      <c r="D15598" s="3">
        <v>76.0</v>
      </c>
      <c r="E15598" s="3" t="s">
        <v>13925</v>
      </c>
      <c r="F15598" s="3">
        <v>3.0</v>
      </c>
      <c r="G15598" s="3">
        <v>4.0</v>
      </c>
      <c r="H15598" s="3" t="s">
        <v>14024</v>
      </c>
      <c r="I15598" s="3" t="s">
        <v>14025</v>
      </c>
      <c r="J15598" s="3" t="s">
        <v>3464</v>
      </c>
      <c r="K15598" s="3" t="s">
        <v>24</v>
      </c>
      <c r="L15598" s="3">
        <v>19.0</v>
      </c>
      <c r="M15598" s="3" t="s">
        <v>25</v>
      </c>
      <c r="N15598" s="3" t="s">
        <v>4944</v>
      </c>
      <c r="O15598" s="3" t="s">
        <v>580</v>
      </c>
      <c r="P15598" s="4">
        <v>30008.0</v>
      </c>
      <c r="Q15598" s="3" t="s">
        <v>132</v>
      </c>
      <c r="S15598" s="3" t="s">
        <v>34</v>
      </c>
    </row>
    <row r="15599">
      <c r="A15599" s="2">
        <v>42318.714907407404</v>
      </c>
      <c r="B15599" s="3">
        <v>28.0</v>
      </c>
      <c r="C15599" s="3" t="s">
        <v>13871</v>
      </c>
      <c r="D15599" s="3">
        <v>76.0</v>
      </c>
      <c r="E15599" s="3" t="s">
        <v>13925</v>
      </c>
      <c r="F15599" s="3">
        <v>3.0</v>
      </c>
      <c r="G15599" s="3">
        <v>4.0</v>
      </c>
      <c r="H15599" s="3" t="s">
        <v>14024</v>
      </c>
      <c r="I15599" s="3" t="s">
        <v>14025</v>
      </c>
      <c r="J15599" s="3" t="s">
        <v>3464</v>
      </c>
      <c r="K15599" s="3" t="s">
        <v>24</v>
      </c>
      <c r="L15599" s="3">
        <v>20.0</v>
      </c>
      <c r="M15599" s="3" t="s">
        <v>30</v>
      </c>
      <c r="N15599" s="3" t="s">
        <v>14088</v>
      </c>
      <c r="O15599" s="3" t="s">
        <v>171</v>
      </c>
      <c r="P15599" s="4">
        <v>20961.0</v>
      </c>
      <c r="Q15599" s="3" t="s">
        <v>75</v>
      </c>
      <c r="S15599" s="3" t="s">
        <v>34</v>
      </c>
    </row>
    <row r="15600">
      <c r="A15600" s="2">
        <v>42318.714907407404</v>
      </c>
      <c r="B15600" s="3">
        <v>28.0</v>
      </c>
      <c r="C15600" s="3" t="s">
        <v>13871</v>
      </c>
      <c r="D15600" s="3">
        <v>76.0</v>
      </c>
      <c r="E15600" s="3" t="s">
        <v>13925</v>
      </c>
      <c r="F15600" s="3">
        <v>3.0</v>
      </c>
      <c r="G15600" s="3">
        <v>4.0</v>
      </c>
      <c r="H15600" s="3" t="s">
        <v>14024</v>
      </c>
      <c r="I15600" s="3" t="s">
        <v>14025</v>
      </c>
      <c r="J15600" s="3" t="s">
        <v>3464</v>
      </c>
      <c r="K15600" s="3" t="s">
        <v>24</v>
      </c>
      <c r="L15600" s="3">
        <v>21.0</v>
      </c>
      <c r="M15600" s="3" t="s">
        <v>25</v>
      </c>
      <c r="N15600" s="3" t="s">
        <v>14089</v>
      </c>
      <c r="O15600" s="3" t="s">
        <v>218</v>
      </c>
      <c r="P15600" s="4">
        <v>26200.0</v>
      </c>
      <c r="Q15600" s="3" t="s">
        <v>216</v>
      </c>
      <c r="S15600" s="3" t="s">
        <v>34</v>
      </c>
    </row>
    <row r="15601">
      <c r="A15601" s="2">
        <v>42318.714907407404</v>
      </c>
      <c r="B15601" s="3">
        <v>28.0</v>
      </c>
      <c r="C15601" s="3" t="s">
        <v>13871</v>
      </c>
      <c r="D15601" s="3">
        <v>76.0</v>
      </c>
      <c r="E15601" s="3" t="s">
        <v>13925</v>
      </c>
      <c r="F15601" s="3">
        <v>3.0</v>
      </c>
      <c r="G15601" s="3">
        <v>4.0</v>
      </c>
      <c r="H15601" s="3" t="s">
        <v>14024</v>
      </c>
      <c r="I15601" s="3" t="s">
        <v>14025</v>
      </c>
      <c r="J15601" s="3" t="s">
        <v>3464</v>
      </c>
      <c r="K15601" s="3" t="s">
        <v>24</v>
      </c>
      <c r="L15601" s="3">
        <v>22.0</v>
      </c>
      <c r="M15601" s="3" t="s">
        <v>30</v>
      </c>
      <c r="N15601" s="3" t="s">
        <v>9092</v>
      </c>
      <c r="O15601" s="3" t="s">
        <v>368</v>
      </c>
      <c r="P15601" s="4">
        <v>23481.0</v>
      </c>
      <c r="Q15601" s="3" t="s">
        <v>43</v>
      </c>
      <c r="S15601" s="3" t="s">
        <v>34</v>
      </c>
    </row>
    <row r="15602">
      <c r="A15602" s="2">
        <v>42318.714907407404</v>
      </c>
      <c r="B15602" s="3">
        <v>28.0</v>
      </c>
      <c r="C15602" s="3" t="s">
        <v>13871</v>
      </c>
      <c r="D15602" s="3">
        <v>76.0</v>
      </c>
      <c r="E15602" s="3" t="s">
        <v>13925</v>
      </c>
      <c r="F15602" s="3">
        <v>3.0</v>
      </c>
      <c r="G15602" s="3">
        <v>4.0</v>
      </c>
      <c r="H15602" s="3" t="s">
        <v>14024</v>
      </c>
      <c r="I15602" s="3" t="s">
        <v>14025</v>
      </c>
      <c r="J15602" s="3" t="s">
        <v>3464</v>
      </c>
      <c r="K15602" s="3" t="s">
        <v>24</v>
      </c>
      <c r="L15602" s="3">
        <v>23.0</v>
      </c>
      <c r="M15602" s="3" t="s">
        <v>25</v>
      </c>
      <c r="N15602" s="3" t="s">
        <v>14090</v>
      </c>
      <c r="O15602" s="3" t="s">
        <v>523</v>
      </c>
      <c r="P15602" s="4">
        <v>20458.0</v>
      </c>
      <c r="Q15602" s="3" t="s">
        <v>79</v>
      </c>
      <c r="S15602" s="3" t="s">
        <v>34</v>
      </c>
    </row>
    <row r="15603">
      <c r="A15603" s="2">
        <v>42318.714907407404</v>
      </c>
      <c r="B15603" s="3">
        <v>28.0</v>
      </c>
      <c r="C15603" s="3" t="s">
        <v>13871</v>
      </c>
      <c r="D15603" s="3">
        <v>76.0</v>
      </c>
      <c r="E15603" s="3" t="s">
        <v>13925</v>
      </c>
      <c r="F15603" s="3">
        <v>3.0</v>
      </c>
      <c r="G15603" s="3">
        <v>4.0</v>
      </c>
      <c r="H15603" s="3" t="s">
        <v>14024</v>
      </c>
      <c r="I15603" s="3" t="s">
        <v>14025</v>
      </c>
      <c r="J15603" s="3" t="s">
        <v>3464</v>
      </c>
      <c r="K15603" s="3" t="s">
        <v>24</v>
      </c>
      <c r="L15603" s="3">
        <v>24.0</v>
      </c>
      <c r="M15603" s="3" t="s">
        <v>30</v>
      </c>
      <c r="N15603" s="3" t="s">
        <v>7377</v>
      </c>
      <c r="O15603" s="3" t="s">
        <v>98</v>
      </c>
      <c r="P15603" s="4">
        <v>21100.0</v>
      </c>
      <c r="Q15603" s="3" t="s">
        <v>40</v>
      </c>
      <c r="S15603" s="3" t="s">
        <v>34</v>
      </c>
    </row>
    <row r="15604">
      <c r="A15604" s="2">
        <v>42318.714907407404</v>
      </c>
      <c r="B15604" s="3">
        <v>28.0</v>
      </c>
      <c r="C15604" s="3" t="s">
        <v>13871</v>
      </c>
      <c r="D15604" s="3">
        <v>76.0</v>
      </c>
      <c r="E15604" s="3" t="s">
        <v>13925</v>
      </c>
      <c r="F15604" s="3">
        <v>3.0</v>
      </c>
      <c r="G15604" s="3">
        <v>4.0</v>
      </c>
      <c r="H15604" s="3" t="s">
        <v>14024</v>
      </c>
      <c r="I15604" s="3" t="s">
        <v>14025</v>
      </c>
      <c r="J15604" s="3" t="s">
        <v>3464</v>
      </c>
      <c r="K15604" s="3" t="s">
        <v>24</v>
      </c>
      <c r="L15604" s="3">
        <v>25.0</v>
      </c>
      <c r="M15604" s="3" t="s">
        <v>25</v>
      </c>
      <c r="N15604" s="3" t="s">
        <v>14091</v>
      </c>
      <c r="O15604" s="3" t="s">
        <v>530</v>
      </c>
      <c r="P15604" s="4">
        <v>19730.0</v>
      </c>
      <c r="Q15604" s="3" t="s">
        <v>189</v>
      </c>
      <c r="S15604" s="3" t="s">
        <v>34</v>
      </c>
    </row>
    <row r="15605">
      <c r="A15605" s="2">
        <v>42318.714907407404</v>
      </c>
      <c r="B15605" s="3">
        <v>28.0</v>
      </c>
      <c r="C15605" s="3" t="s">
        <v>13871</v>
      </c>
      <c r="D15605" s="3">
        <v>76.0</v>
      </c>
      <c r="E15605" s="3" t="s">
        <v>13925</v>
      </c>
      <c r="F15605" s="3">
        <v>3.0</v>
      </c>
      <c r="G15605" s="3">
        <v>4.0</v>
      </c>
      <c r="H15605" s="3" t="s">
        <v>14024</v>
      </c>
      <c r="I15605" s="3" t="s">
        <v>14025</v>
      </c>
      <c r="J15605" s="3" t="s">
        <v>3464</v>
      </c>
      <c r="K15605" s="3" t="s">
        <v>24</v>
      </c>
      <c r="L15605" s="3">
        <v>26.0</v>
      </c>
      <c r="M15605" s="3" t="s">
        <v>30</v>
      </c>
      <c r="N15605" s="3" t="s">
        <v>14092</v>
      </c>
      <c r="O15605" s="3" t="s">
        <v>299</v>
      </c>
      <c r="P15605" s="4">
        <v>20713.0</v>
      </c>
      <c r="Q15605" s="3" t="s">
        <v>86</v>
      </c>
      <c r="S15605" s="3" t="s">
        <v>34</v>
      </c>
    </row>
    <row r="15606">
      <c r="A15606" s="2">
        <v>42318.714907407404</v>
      </c>
      <c r="B15606" s="3">
        <v>28.0</v>
      </c>
      <c r="C15606" s="3" t="s">
        <v>13871</v>
      </c>
      <c r="D15606" s="3">
        <v>76.0</v>
      </c>
      <c r="E15606" s="3" t="s">
        <v>13925</v>
      </c>
      <c r="F15606" s="3">
        <v>3.0</v>
      </c>
      <c r="G15606" s="3">
        <v>4.0</v>
      </c>
      <c r="H15606" s="3" t="s">
        <v>14024</v>
      </c>
      <c r="I15606" s="3" t="s">
        <v>14025</v>
      </c>
      <c r="J15606" s="3" t="s">
        <v>3464</v>
      </c>
      <c r="K15606" s="3" t="s">
        <v>24</v>
      </c>
      <c r="L15606" s="3">
        <v>27.0</v>
      </c>
      <c r="M15606" s="3" t="s">
        <v>25</v>
      </c>
      <c r="N15606" s="3" t="s">
        <v>14093</v>
      </c>
      <c r="O15606" s="3" t="s">
        <v>297</v>
      </c>
      <c r="P15606" s="4">
        <v>21229.0</v>
      </c>
      <c r="Q15606" s="3" t="s">
        <v>37</v>
      </c>
      <c r="S15606" s="3" t="s">
        <v>34</v>
      </c>
    </row>
    <row r="15607">
      <c r="A15607" s="2">
        <v>42318.714907407404</v>
      </c>
      <c r="B15607" s="3">
        <v>28.0</v>
      </c>
      <c r="C15607" s="3" t="s">
        <v>13871</v>
      </c>
      <c r="D15607" s="3">
        <v>76.0</v>
      </c>
      <c r="E15607" s="3" t="s">
        <v>13925</v>
      </c>
      <c r="F15607" s="3">
        <v>3.0</v>
      </c>
      <c r="G15607" s="3">
        <v>4.0</v>
      </c>
      <c r="H15607" s="3" t="s">
        <v>14024</v>
      </c>
      <c r="I15607" s="3" t="s">
        <v>14025</v>
      </c>
      <c r="J15607" s="3" t="s">
        <v>3464</v>
      </c>
      <c r="K15607" s="3" t="s">
        <v>24</v>
      </c>
      <c r="L15607" s="3">
        <v>28.0</v>
      </c>
      <c r="M15607" s="3" t="s">
        <v>30</v>
      </c>
      <c r="N15607" s="3" t="s">
        <v>14094</v>
      </c>
      <c r="O15607" s="3" t="s">
        <v>1970</v>
      </c>
      <c r="P15607" s="4">
        <v>31189.0</v>
      </c>
      <c r="Q15607" s="3" t="s">
        <v>72</v>
      </c>
      <c r="S15607" s="3" t="s">
        <v>34</v>
      </c>
    </row>
    <row r="15608">
      <c r="A15608" s="2">
        <v>42318.714907407404</v>
      </c>
      <c r="B15608" s="3">
        <v>28.0</v>
      </c>
      <c r="C15608" s="3" t="s">
        <v>13871</v>
      </c>
      <c r="D15608" s="3">
        <v>76.0</v>
      </c>
      <c r="E15608" s="3" t="s">
        <v>13925</v>
      </c>
      <c r="F15608" s="3">
        <v>3.0</v>
      </c>
      <c r="G15608" s="3">
        <v>4.0</v>
      </c>
      <c r="H15608" s="3" t="s">
        <v>14024</v>
      </c>
      <c r="I15608" s="3" t="s">
        <v>14025</v>
      </c>
      <c r="J15608" s="3" t="s">
        <v>3464</v>
      </c>
      <c r="K15608" s="3" t="s">
        <v>24</v>
      </c>
      <c r="L15608" s="3">
        <v>29.0</v>
      </c>
      <c r="M15608" s="3" t="s">
        <v>25</v>
      </c>
      <c r="N15608" s="3" t="s">
        <v>950</v>
      </c>
      <c r="O15608" s="3" t="s">
        <v>499</v>
      </c>
      <c r="P15608" s="4">
        <v>29700.0</v>
      </c>
      <c r="Q15608" s="3" t="s">
        <v>228</v>
      </c>
      <c r="S15608" s="3" t="s">
        <v>34</v>
      </c>
    </row>
    <row r="15609">
      <c r="A15609" s="2">
        <v>42318.714907407404</v>
      </c>
      <c r="B15609" s="3">
        <v>28.0</v>
      </c>
      <c r="C15609" s="3" t="s">
        <v>13871</v>
      </c>
      <c r="D15609" s="3">
        <v>76.0</v>
      </c>
      <c r="E15609" s="3" t="s">
        <v>13925</v>
      </c>
      <c r="F15609" s="3">
        <v>3.0</v>
      </c>
      <c r="G15609" s="3">
        <v>4.0</v>
      </c>
      <c r="H15609" s="3" t="s">
        <v>14024</v>
      </c>
      <c r="I15609" s="3" t="s">
        <v>14025</v>
      </c>
      <c r="J15609" s="3" t="s">
        <v>3464</v>
      </c>
      <c r="K15609" s="3" t="s">
        <v>24</v>
      </c>
      <c r="L15609" s="3">
        <v>30.0</v>
      </c>
      <c r="M15609" s="3" t="s">
        <v>30</v>
      </c>
      <c r="N15609" s="3" t="s">
        <v>14095</v>
      </c>
      <c r="O15609" s="3" t="s">
        <v>121</v>
      </c>
      <c r="P15609" s="4">
        <v>23266.0</v>
      </c>
      <c r="Q15609" s="3" t="s">
        <v>75</v>
      </c>
      <c r="S15609" s="3" t="s">
        <v>34</v>
      </c>
    </row>
    <row r="15610">
      <c r="A15610" s="2">
        <v>42318.714907407404</v>
      </c>
      <c r="B15610" s="3">
        <v>28.0</v>
      </c>
      <c r="C15610" s="3" t="s">
        <v>13871</v>
      </c>
      <c r="D15610" s="3">
        <v>76.0</v>
      </c>
      <c r="E15610" s="3" t="s">
        <v>13925</v>
      </c>
      <c r="F15610" s="3">
        <v>3.0</v>
      </c>
      <c r="G15610" s="3">
        <v>4.0</v>
      </c>
      <c r="H15610" s="3" t="s">
        <v>14024</v>
      </c>
      <c r="I15610" s="3" t="s">
        <v>14025</v>
      </c>
      <c r="J15610" s="3" t="s">
        <v>3464</v>
      </c>
      <c r="K15610" s="3" t="s">
        <v>24</v>
      </c>
      <c r="L15610" s="3">
        <v>31.0</v>
      </c>
      <c r="M15610" s="3" t="s">
        <v>25</v>
      </c>
      <c r="N15610" s="3" t="s">
        <v>14096</v>
      </c>
      <c r="O15610" s="3" t="s">
        <v>297</v>
      </c>
      <c r="P15610" s="4">
        <v>21818.0</v>
      </c>
      <c r="Q15610" s="3" t="s">
        <v>37</v>
      </c>
      <c r="S15610" s="3" t="s">
        <v>34</v>
      </c>
    </row>
    <row r="15611">
      <c r="A15611" s="2">
        <v>42318.714907407404</v>
      </c>
      <c r="B15611" s="3">
        <v>28.0</v>
      </c>
      <c r="C15611" s="3" t="s">
        <v>13871</v>
      </c>
      <c r="D15611" s="3">
        <v>76.0</v>
      </c>
      <c r="E15611" s="3" t="s">
        <v>13925</v>
      </c>
      <c r="F15611" s="3">
        <v>3.0</v>
      </c>
      <c r="G15611" s="3">
        <v>4.0</v>
      </c>
      <c r="H15611" s="3" t="s">
        <v>14024</v>
      </c>
      <c r="I15611" s="3" t="s">
        <v>14025</v>
      </c>
      <c r="J15611" s="3" t="s">
        <v>3464</v>
      </c>
      <c r="K15611" s="3" t="s">
        <v>24</v>
      </c>
      <c r="L15611" s="3">
        <v>32.0</v>
      </c>
      <c r="M15611" s="3" t="s">
        <v>30</v>
      </c>
      <c r="N15611" s="3" t="s">
        <v>2323</v>
      </c>
      <c r="O15611" s="3" t="s">
        <v>960</v>
      </c>
      <c r="P15611" s="4">
        <v>23780.0</v>
      </c>
      <c r="Q15611" s="3" t="s">
        <v>52</v>
      </c>
      <c r="S15611" s="3" t="s">
        <v>34</v>
      </c>
    </row>
    <row r="15612">
      <c r="A15612" s="2">
        <v>42318.714907407404</v>
      </c>
      <c r="B15612" s="3">
        <v>28.0</v>
      </c>
      <c r="C15612" s="3" t="s">
        <v>13871</v>
      </c>
      <c r="D15612" s="3">
        <v>76.0</v>
      </c>
      <c r="E15612" s="3" t="s">
        <v>13925</v>
      </c>
      <c r="F15612" s="3">
        <v>3.0</v>
      </c>
      <c r="G15612" s="3">
        <v>4.0</v>
      </c>
      <c r="H15612" s="3" t="s">
        <v>14024</v>
      </c>
      <c r="I15612" s="3" t="s">
        <v>14025</v>
      </c>
      <c r="J15612" s="3" t="s">
        <v>3464</v>
      </c>
      <c r="K15612" s="3" t="s">
        <v>24</v>
      </c>
      <c r="L15612" s="3">
        <v>33.0</v>
      </c>
      <c r="M15612" s="3" t="s">
        <v>25</v>
      </c>
      <c r="N15612" s="3" t="s">
        <v>13927</v>
      </c>
      <c r="O15612" s="3" t="s">
        <v>127</v>
      </c>
      <c r="P15612" s="4">
        <v>19416.0</v>
      </c>
      <c r="Q15612" s="3" t="s">
        <v>49</v>
      </c>
      <c r="S15612" s="3" t="s">
        <v>34</v>
      </c>
    </row>
    <row r="15613">
      <c r="A15613" s="2">
        <v>42318.714907407404</v>
      </c>
      <c r="B15613" s="3">
        <v>28.0</v>
      </c>
      <c r="C15613" s="3" t="s">
        <v>13871</v>
      </c>
      <c r="D15613" s="3">
        <v>76.0</v>
      </c>
      <c r="E15613" s="3" t="s">
        <v>13925</v>
      </c>
      <c r="F15613" s="3">
        <v>3.0</v>
      </c>
      <c r="G15613" s="3">
        <v>4.0</v>
      </c>
      <c r="H15613" s="3" t="s">
        <v>14024</v>
      </c>
      <c r="I15613" s="3" t="s">
        <v>14025</v>
      </c>
      <c r="J15613" s="3" t="s">
        <v>3464</v>
      </c>
      <c r="K15613" s="3" t="s">
        <v>24</v>
      </c>
      <c r="L15613" s="3">
        <v>34.0</v>
      </c>
      <c r="M15613" s="3" t="s">
        <v>30</v>
      </c>
      <c r="N15613" s="3" t="s">
        <v>14097</v>
      </c>
      <c r="O15613" s="3" t="s">
        <v>57</v>
      </c>
      <c r="P15613" s="4">
        <v>25867.0</v>
      </c>
      <c r="Q15613" s="3" t="s">
        <v>1205</v>
      </c>
      <c r="S15613" s="3" t="s">
        <v>34</v>
      </c>
    </row>
    <row r="15614">
      <c r="A15614" s="2">
        <v>42318.714907407404</v>
      </c>
      <c r="B15614" s="3">
        <v>28.0</v>
      </c>
      <c r="C15614" s="3" t="s">
        <v>13871</v>
      </c>
      <c r="D15614" s="3">
        <v>76.0</v>
      </c>
      <c r="E15614" s="3" t="s">
        <v>13925</v>
      </c>
      <c r="F15614" s="3">
        <v>3.0</v>
      </c>
      <c r="G15614" s="3">
        <v>4.0</v>
      </c>
      <c r="H15614" s="3" t="s">
        <v>14024</v>
      </c>
      <c r="I15614" s="3" t="s">
        <v>14025</v>
      </c>
      <c r="J15614" s="3" t="s">
        <v>3464</v>
      </c>
      <c r="K15614" s="3" t="s">
        <v>24</v>
      </c>
      <c r="L15614" s="3">
        <v>35.0</v>
      </c>
      <c r="M15614" s="3" t="s">
        <v>25</v>
      </c>
      <c r="N15614" s="3" t="s">
        <v>14098</v>
      </c>
      <c r="O15614" s="3" t="s">
        <v>297</v>
      </c>
      <c r="P15614" s="4">
        <v>23940.0</v>
      </c>
      <c r="Q15614" s="3" t="s">
        <v>52</v>
      </c>
      <c r="S15614" s="3" t="s">
        <v>34</v>
      </c>
    </row>
    <row r="15615">
      <c r="A15615" s="2">
        <v>42318.714907407404</v>
      </c>
      <c r="B15615" s="3">
        <v>28.0</v>
      </c>
      <c r="C15615" s="3" t="s">
        <v>13871</v>
      </c>
      <c r="D15615" s="3">
        <v>76.0</v>
      </c>
      <c r="E15615" s="3" t="s">
        <v>13925</v>
      </c>
      <c r="F15615" s="3">
        <v>3.0</v>
      </c>
      <c r="G15615" s="3">
        <v>4.0</v>
      </c>
      <c r="H15615" s="3" t="s">
        <v>14024</v>
      </c>
      <c r="I15615" s="3" t="s">
        <v>14025</v>
      </c>
      <c r="J15615" s="3" t="s">
        <v>3464</v>
      </c>
      <c r="K15615" s="3" t="s">
        <v>24</v>
      </c>
      <c r="L15615" s="3">
        <v>36.0</v>
      </c>
      <c r="M15615" s="3" t="s">
        <v>30</v>
      </c>
      <c r="N15615" s="3" t="s">
        <v>3894</v>
      </c>
      <c r="O15615" s="3" t="s">
        <v>85</v>
      </c>
      <c r="P15615" s="4">
        <v>19783.0</v>
      </c>
      <c r="Q15615" s="3" t="s">
        <v>86</v>
      </c>
      <c r="S15615" s="3" t="s">
        <v>34</v>
      </c>
    </row>
    <row r="15616">
      <c r="A15616" s="2">
        <v>42318.714907407404</v>
      </c>
      <c r="B15616" s="3">
        <v>28.0</v>
      </c>
      <c r="C15616" s="3" t="s">
        <v>13871</v>
      </c>
      <c r="D15616" s="3">
        <v>76.0</v>
      </c>
      <c r="E15616" s="3" t="s">
        <v>13925</v>
      </c>
      <c r="F15616" s="3">
        <v>3.0</v>
      </c>
      <c r="G15616" s="3">
        <v>4.0</v>
      </c>
      <c r="H15616" s="3" t="s">
        <v>14024</v>
      </c>
      <c r="I15616" s="3" t="s">
        <v>14025</v>
      </c>
      <c r="J15616" s="3" t="s">
        <v>3464</v>
      </c>
      <c r="K15616" s="3" t="s">
        <v>24</v>
      </c>
      <c r="L15616" s="3">
        <v>37.0</v>
      </c>
      <c r="M15616" s="3" t="s">
        <v>25</v>
      </c>
      <c r="N15616" s="3" t="s">
        <v>14099</v>
      </c>
      <c r="O15616" s="3" t="s">
        <v>664</v>
      </c>
      <c r="P15616" s="4">
        <v>19214.0</v>
      </c>
      <c r="Q15616" s="3" t="s">
        <v>105</v>
      </c>
      <c r="S15616" s="3" t="s">
        <v>34</v>
      </c>
    </row>
    <row r="15617">
      <c r="A15617" s="2">
        <v>42318.714907407404</v>
      </c>
      <c r="B15617" s="3">
        <v>28.0</v>
      </c>
      <c r="C15617" s="3" t="s">
        <v>13871</v>
      </c>
      <c r="D15617" s="3">
        <v>76.0</v>
      </c>
      <c r="E15617" s="3" t="s">
        <v>13925</v>
      </c>
      <c r="F15617" s="3">
        <v>3.0</v>
      </c>
      <c r="G15617" s="3">
        <v>4.0</v>
      </c>
      <c r="H15617" s="3" t="s">
        <v>14024</v>
      </c>
      <c r="I15617" s="3" t="s">
        <v>14025</v>
      </c>
      <c r="J15617" s="3" t="s">
        <v>3464</v>
      </c>
      <c r="K15617" s="3" t="s">
        <v>24</v>
      </c>
      <c r="L15617" s="3">
        <v>38.0</v>
      </c>
      <c r="M15617" s="3" t="s">
        <v>30</v>
      </c>
      <c r="N15617" s="3" t="s">
        <v>14100</v>
      </c>
      <c r="O15617" s="3" t="s">
        <v>14101</v>
      </c>
      <c r="P15617" s="4">
        <v>26769.0</v>
      </c>
      <c r="Q15617" s="3" t="s">
        <v>28</v>
      </c>
      <c r="S15617" s="3" t="s">
        <v>34</v>
      </c>
    </row>
    <row r="15618">
      <c r="A15618" s="2">
        <v>42318.714907407404</v>
      </c>
      <c r="B15618" s="3">
        <v>28.0</v>
      </c>
      <c r="C15618" s="3" t="s">
        <v>13871</v>
      </c>
      <c r="D15618" s="3">
        <v>76.0</v>
      </c>
      <c r="E15618" s="3" t="s">
        <v>13925</v>
      </c>
      <c r="F15618" s="3">
        <v>3.0</v>
      </c>
      <c r="G15618" s="3">
        <v>4.0</v>
      </c>
      <c r="H15618" s="3" t="s">
        <v>14024</v>
      </c>
      <c r="I15618" s="3" t="s">
        <v>14025</v>
      </c>
      <c r="J15618" s="3" t="s">
        <v>3464</v>
      </c>
      <c r="K15618" s="3" t="s">
        <v>24</v>
      </c>
      <c r="L15618" s="3">
        <v>39.0</v>
      </c>
      <c r="M15618" s="3" t="s">
        <v>25</v>
      </c>
      <c r="N15618" s="3" t="s">
        <v>14102</v>
      </c>
      <c r="O15618" s="3" t="s">
        <v>243</v>
      </c>
      <c r="P15618" s="4">
        <v>20615.0</v>
      </c>
      <c r="Q15618" s="3" t="s">
        <v>145</v>
      </c>
      <c r="S15618" s="3" t="s">
        <v>34</v>
      </c>
    </row>
    <row r="15619">
      <c r="A15619" s="2">
        <v>42318.714907407404</v>
      </c>
      <c r="B15619" s="3">
        <v>28.0</v>
      </c>
      <c r="C15619" s="3" t="s">
        <v>13871</v>
      </c>
      <c r="D15619" s="3">
        <v>76.0</v>
      </c>
      <c r="E15619" s="3" t="s">
        <v>13925</v>
      </c>
      <c r="F15619" s="3">
        <v>3.0</v>
      </c>
      <c r="G15619" s="3">
        <v>4.0</v>
      </c>
      <c r="H15619" s="3" t="s">
        <v>14024</v>
      </c>
      <c r="I15619" s="3" t="s">
        <v>14025</v>
      </c>
      <c r="J15619" s="3" t="s">
        <v>3464</v>
      </c>
      <c r="K15619" s="3" t="s">
        <v>24</v>
      </c>
      <c r="L15619" s="3">
        <v>40.0</v>
      </c>
      <c r="M15619" s="3" t="s">
        <v>30</v>
      </c>
      <c r="N15619" s="3" t="s">
        <v>14103</v>
      </c>
      <c r="O15619" s="3" t="s">
        <v>2417</v>
      </c>
      <c r="P15619" s="4">
        <v>30182.0</v>
      </c>
      <c r="Q15619" s="3" t="s">
        <v>28</v>
      </c>
      <c r="S15619" s="3" t="s">
        <v>34</v>
      </c>
    </row>
    <row r="15620">
      <c r="A15620" s="2">
        <v>42318.714907407404</v>
      </c>
      <c r="B15620" s="3">
        <v>28.0</v>
      </c>
      <c r="C15620" s="3" t="s">
        <v>13871</v>
      </c>
      <c r="D15620" s="3">
        <v>76.0</v>
      </c>
      <c r="E15620" s="3" t="s">
        <v>13925</v>
      </c>
      <c r="F15620" s="3">
        <v>3.0</v>
      </c>
      <c r="G15620" s="3">
        <v>4.0</v>
      </c>
      <c r="H15620" s="3" t="s">
        <v>14024</v>
      </c>
      <c r="I15620" s="3" t="s">
        <v>14025</v>
      </c>
      <c r="J15620" s="3" t="s">
        <v>3464</v>
      </c>
      <c r="K15620" s="3" t="s">
        <v>24</v>
      </c>
      <c r="L15620" s="3">
        <v>41.0</v>
      </c>
      <c r="M15620" s="3" t="s">
        <v>25</v>
      </c>
      <c r="N15620" s="3" t="s">
        <v>2920</v>
      </c>
      <c r="O15620" s="3" t="s">
        <v>251</v>
      </c>
      <c r="P15620" s="4">
        <v>20825.0</v>
      </c>
      <c r="Q15620" s="3" t="s">
        <v>33</v>
      </c>
      <c r="S15620" s="3" t="s">
        <v>34</v>
      </c>
    </row>
    <row r="15621">
      <c r="A15621" s="2">
        <v>42318.714907407404</v>
      </c>
      <c r="B15621" s="3">
        <v>28.0</v>
      </c>
      <c r="C15621" s="3" t="s">
        <v>13871</v>
      </c>
      <c r="D15621" s="3">
        <v>14.0</v>
      </c>
      <c r="E15621" s="3" t="s">
        <v>13872</v>
      </c>
      <c r="F15621" s="3">
        <v>4.0</v>
      </c>
      <c r="G15621" s="3">
        <v>2.0</v>
      </c>
      <c r="H15621" s="3" t="s">
        <v>10957</v>
      </c>
      <c r="I15621" s="3" t="s">
        <v>14104</v>
      </c>
      <c r="J15621" s="3" t="s">
        <v>1617</v>
      </c>
      <c r="K15621" s="3" t="s">
        <v>24</v>
      </c>
      <c r="L15621" s="3">
        <v>1.0</v>
      </c>
      <c r="M15621" s="3" t="s">
        <v>25</v>
      </c>
      <c r="N15621" s="3" t="s">
        <v>14105</v>
      </c>
      <c r="O15621" s="3" t="s">
        <v>243</v>
      </c>
      <c r="P15621" s="4">
        <v>26113.0</v>
      </c>
      <c r="Q15621" s="3" t="s">
        <v>149</v>
      </c>
      <c r="S15621" s="3" t="s">
        <v>34</v>
      </c>
    </row>
    <row r="15622">
      <c r="A15622" s="2">
        <v>42318.714907407404</v>
      </c>
      <c r="B15622" s="3">
        <v>28.0</v>
      </c>
      <c r="C15622" s="3" t="s">
        <v>13871</v>
      </c>
      <c r="D15622" s="3">
        <v>14.0</v>
      </c>
      <c r="E15622" s="3" t="s">
        <v>13872</v>
      </c>
      <c r="F15622" s="3">
        <v>4.0</v>
      </c>
      <c r="G15622" s="3">
        <v>2.0</v>
      </c>
      <c r="H15622" s="3" t="s">
        <v>10957</v>
      </c>
      <c r="I15622" s="3" t="s">
        <v>14104</v>
      </c>
      <c r="J15622" s="3" t="s">
        <v>1617</v>
      </c>
      <c r="K15622" s="3" t="s">
        <v>24</v>
      </c>
      <c r="L15622" s="3">
        <v>2.0</v>
      </c>
      <c r="M15622" s="3" t="s">
        <v>30</v>
      </c>
      <c r="N15622" s="3" t="s">
        <v>14106</v>
      </c>
      <c r="O15622" s="3" t="s">
        <v>1651</v>
      </c>
      <c r="P15622" s="4">
        <v>27193.0</v>
      </c>
      <c r="Q15622" s="3" t="s">
        <v>205</v>
      </c>
      <c r="S15622" s="3" t="s">
        <v>34</v>
      </c>
    </row>
    <row r="15623">
      <c r="A15623" s="2">
        <v>42318.714907407404</v>
      </c>
      <c r="B15623" s="3">
        <v>28.0</v>
      </c>
      <c r="C15623" s="3" t="s">
        <v>13871</v>
      </c>
      <c r="D15623" s="3">
        <v>14.0</v>
      </c>
      <c r="E15623" s="3" t="s">
        <v>13872</v>
      </c>
      <c r="F15623" s="3">
        <v>4.0</v>
      </c>
      <c r="G15623" s="3">
        <v>2.0</v>
      </c>
      <c r="H15623" s="3" t="s">
        <v>10957</v>
      </c>
      <c r="I15623" s="3" t="s">
        <v>14104</v>
      </c>
      <c r="J15623" s="3" t="s">
        <v>1617</v>
      </c>
      <c r="K15623" s="3" t="s">
        <v>24</v>
      </c>
      <c r="L15623" s="3">
        <v>3.0</v>
      </c>
      <c r="M15623" s="3" t="s">
        <v>25</v>
      </c>
      <c r="N15623" s="3" t="s">
        <v>14107</v>
      </c>
      <c r="O15623" s="3" t="s">
        <v>95</v>
      </c>
      <c r="P15623" s="4">
        <v>22287.0</v>
      </c>
      <c r="Q15623" s="3" t="s">
        <v>37</v>
      </c>
      <c r="S15623" s="3" t="s">
        <v>34</v>
      </c>
    </row>
    <row r="15624">
      <c r="A15624" s="2">
        <v>42318.714907407404</v>
      </c>
      <c r="B15624" s="3">
        <v>28.0</v>
      </c>
      <c r="C15624" s="3" t="s">
        <v>13871</v>
      </c>
      <c r="D15624" s="3">
        <v>14.0</v>
      </c>
      <c r="E15624" s="3" t="s">
        <v>13872</v>
      </c>
      <c r="F15624" s="3">
        <v>4.0</v>
      </c>
      <c r="G15624" s="3">
        <v>2.0</v>
      </c>
      <c r="H15624" s="3" t="s">
        <v>10957</v>
      </c>
      <c r="I15624" s="3" t="s">
        <v>14104</v>
      </c>
      <c r="J15624" s="3" t="s">
        <v>1617</v>
      </c>
      <c r="K15624" s="3" t="s">
        <v>24</v>
      </c>
      <c r="L15624" s="3">
        <v>4.0</v>
      </c>
      <c r="M15624" s="3" t="s">
        <v>30</v>
      </c>
      <c r="N15624" s="3" t="s">
        <v>4626</v>
      </c>
      <c r="O15624" s="3" t="s">
        <v>1443</v>
      </c>
      <c r="P15624" s="4">
        <v>16560.0</v>
      </c>
      <c r="Q15624" s="3" t="s">
        <v>105</v>
      </c>
      <c r="S15624" s="3" t="s">
        <v>34</v>
      </c>
    </row>
    <row r="15625">
      <c r="A15625" s="2">
        <v>42318.714907407404</v>
      </c>
      <c r="B15625" s="3">
        <v>28.0</v>
      </c>
      <c r="C15625" s="3" t="s">
        <v>13871</v>
      </c>
      <c r="D15625" s="3">
        <v>14.0</v>
      </c>
      <c r="E15625" s="3" t="s">
        <v>13872</v>
      </c>
      <c r="F15625" s="3">
        <v>4.0</v>
      </c>
      <c r="G15625" s="3">
        <v>2.0</v>
      </c>
      <c r="H15625" s="3" t="s">
        <v>10957</v>
      </c>
      <c r="I15625" s="3" t="s">
        <v>14104</v>
      </c>
      <c r="J15625" s="3" t="s">
        <v>1617</v>
      </c>
      <c r="K15625" s="3" t="s">
        <v>24</v>
      </c>
      <c r="L15625" s="3">
        <v>5.0</v>
      </c>
      <c r="M15625" s="3" t="s">
        <v>25</v>
      </c>
      <c r="N15625" s="3" t="s">
        <v>14108</v>
      </c>
      <c r="O15625" s="3" t="s">
        <v>69</v>
      </c>
      <c r="P15625" s="4">
        <v>16552.0</v>
      </c>
      <c r="Q15625" s="3" t="s">
        <v>86</v>
      </c>
      <c r="S15625" s="3" t="s">
        <v>34</v>
      </c>
    </row>
    <row r="15626">
      <c r="A15626" s="2">
        <v>42318.714907407404</v>
      </c>
      <c r="B15626" s="3">
        <v>28.0</v>
      </c>
      <c r="C15626" s="3" t="s">
        <v>13871</v>
      </c>
      <c r="D15626" s="3">
        <v>14.0</v>
      </c>
      <c r="E15626" s="3" t="s">
        <v>13872</v>
      </c>
      <c r="F15626" s="3">
        <v>4.0</v>
      </c>
      <c r="G15626" s="3">
        <v>2.0</v>
      </c>
      <c r="H15626" s="3" t="s">
        <v>10957</v>
      </c>
      <c r="I15626" s="3" t="s">
        <v>14104</v>
      </c>
      <c r="J15626" s="3" t="s">
        <v>1617</v>
      </c>
      <c r="K15626" s="3" t="s">
        <v>24</v>
      </c>
      <c r="L15626" s="3">
        <v>6.0</v>
      </c>
      <c r="M15626" s="3" t="s">
        <v>30</v>
      </c>
      <c r="N15626" s="3" t="s">
        <v>14109</v>
      </c>
      <c r="O15626" s="3" t="s">
        <v>919</v>
      </c>
      <c r="P15626" s="4">
        <v>19209.0</v>
      </c>
      <c r="Q15626" s="3" t="s">
        <v>49</v>
      </c>
      <c r="S15626" s="3" t="s">
        <v>34</v>
      </c>
    </row>
    <row r="15627">
      <c r="A15627" s="2">
        <v>42318.714907407404</v>
      </c>
      <c r="B15627" s="3">
        <v>28.0</v>
      </c>
      <c r="C15627" s="3" t="s">
        <v>13871</v>
      </c>
      <c r="D15627" s="3">
        <v>14.0</v>
      </c>
      <c r="E15627" s="3" t="s">
        <v>13872</v>
      </c>
      <c r="F15627" s="3">
        <v>4.0</v>
      </c>
      <c r="G15627" s="3">
        <v>2.0</v>
      </c>
      <c r="H15627" s="3" t="s">
        <v>10957</v>
      </c>
      <c r="I15627" s="3" t="s">
        <v>14104</v>
      </c>
      <c r="J15627" s="3" t="s">
        <v>1617</v>
      </c>
      <c r="K15627" s="3" t="s">
        <v>24</v>
      </c>
      <c r="L15627" s="3">
        <v>7.0</v>
      </c>
      <c r="M15627" s="3" t="s">
        <v>25</v>
      </c>
      <c r="N15627" s="3" t="s">
        <v>234</v>
      </c>
      <c r="O15627" s="3" t="s">
        <v>27</v>
      </c>
      <c r="P15627" s="4">
        <v>26578.0</v>
      </c>
      <c r="Q15627" s="3" t="s">
        <v>132</v>
      </c>
      <c r="S15627" s="3" t="s">
        <v>34</v>
      </c>
    </row>
    <row r="15628">
      <c r="A15628" s="2">
        <v>42318.714907407404</v>
      </c>
      <c r="B15628" s="3">
        <v>28.0</v>
      </c>
      <c r="C15628" s="3" t="s">
        <v>13871</v>
      </c>
      <c r="D15628" s="3">
        <v>14.0</v>
      </c>
      <c r="E15628" s="3" t="s">
        <v>13872</v>
      </c>
      <c r="F15628" s="3">
        <v>4.0</v>
      </c>
      <c r="G15628" s="3">
        <v>2.0</v>
      </c>
      <c r="H15628" s="3" t="s">
        <v>10957</v>
      </c>
      <c r="I15628" s="3" t="s">
        <v>14104</v>
      </c>
      <c r="J15628" s="3" t="s">
        <v>1617</v>
      </c>
      <c r="K15628" s="3" t="s">
        <v>24</v>
      </c>
      <c r="L15628" s="3">
        <v>8.0</v>
      </c>
      <c r="M15628" s="3" t="s">
        <v>30</v>
      </c>
      <c r="N15628" s="3" t="s">
        <v>14110</v>
      </c>
      <c r="O15628" s="3" t="s">
        <v>283</v>
      </c>
      <c r="P15628" s="4">
        <v>26936.0</v>
      </c>
      <c r="Q15628" s="3" t="s">
        <v>75</v>
      </c>
      <c r="S15628" s="3" t="s">
        <v>34</v>
      </c>
    </row>
    <row r="15629">
      <c r="A15629" s="2">
        <v>42318.714907407404</v>
      </c>
      <c r="B15629" s="3">
        <v>28.0</v>
      </c>
      <c r="C15629" s="3" t="s">
        <v>13871</v>
      </c>
      <c r="D15629" s="3">
        <v>14.0</v>
      </c>
      <c r="E15629" s="3" t="s">
        <v>13872</v>
      </c>
      <c r="F15629" s="3">
        <v>4.0</v>
      </c>
      <c r="G15629" s="3">
        <v>2.0</v>
      </c>
      <c r="H15629" s="3" t="s">
        <v>10957</v>
      </c>
      <c r="I15629" s="3" t="s">
        <v>14104</v>
      </c>
      <c r="J15629" s="3" t="s">
        <v>1617</v>
      </c>
      <c r="K15629" s="3" t="s">
        <v>24</v>
      </c>
      <c r="L15629" s="3">
        <v>9.0</v>
      </c>
      <c r="M15629" s="3" t="s">
        <v>25</v>
      </c>
      <c r="N15629" s="3" t="s">
        <v>14111</v>
      </c>
      <c r="O15629" s="3" t="s">
        <v>664</v>
      </c>
      <c r="P15629" s="4">
        <v>21405.0</v>
      </c>
      <c r="Q15629" s="3" t="s">
        <v>372</v>
      </c>
      <c r="S15629" s="3" t="s">
        <v>34</v>
      </c>
    </row>
    <row r="15630">
      <c r="A15630" s="2">
        <v>42318.714907407404</v>
      </c>
      <c r="B15630" s="3">
        <v>28.0</v>
      </c>
      <c r="C15630" s="3" t="s">
        <v>13871</v>
      </c>
      <c r="D15630" s="3">
        <v>14.0</v>
      </c>
      <c r="E15630" s="3" t="s">
        <v>13872</v>
      </c>
      <c r="F15630" s="3">
        <v>4.0</v>
      </c>
      <c r="G15630" s="3">
        <v>2.0</v>
      </c>
      <c r="H15630" s="3" t="s">
        <v>10957</v>
      </c>
      <c r="I15630" s="3" t="s">
        <v>14104</v>
      </c>
      <c r="J15630" s="3" t="s">
        <v>1617</v>
      </c>
      <c r="K15630" s="3" t="s">
        <v>24</v>
      </c>
      <c r="L15630" s="3">
        <v>10.0</v>
      </c>
      <c r="M15630" s="3" t="s">
        <v>30</v>
      </c>
      <c r="N15630" s="3" t="s">
        <v>10730</v>
      </c>
      <c r="O15630" s="3" t="s">
        <v>93</v>
      </c>
      <c r="P15630" s="4">
        <v>16284.0</v>
      </c>
      <c r="Q15630" s="3" t="s">
        <v>86</v>
      </c>
      <c r="S15630" s="3" t="s">
        <v>34</v>
      </c>
    </row>
    <row r="15631">
      <c r="A15631" s="2">
        <v>42318.714907407404</v>
      </c>
      <c r="B15631" s="3">
        <v>28.0</v>
      </c>
      <c r="C15631" s="3" t="s">
        <v>13871</v>
      </c>
      <c r="D15631" s="3">
        <v>14.0</v>
      </c>
      <c r="E15631" s="3" t="s">
        <v>13872</v>
      </c>
      <c r="F15631" s="3">
        <v>4.0</v>
      </c>
      <c r="G15631" s="3">
        <v>2.0</v>
      </c>
      <c r="H15631" s="3" t="s">
        <v>10957</v>
      </c>
      <c r="I15631" s="3" t="s">
        <v>14104</v>
      </c>
      <c r="J15631" s="3" t="s">
        <v>1617</v>
      </c>
      <c r="K15631" s="3" t="s">
        <v>24</v>
      </c>
      <c r="L15631" s="3">
        <v>11.0</v>
      </c>
      <c r="M15631" s="3" t="s">
        <v>25</v>
      </c>
      <c r="N15631" s="3" t="s">
        <v>14112</v>
      </c>
      <c r="O15631" s="3" t="s">
        <v>69</v>
      </c>
      <c r="P15631" s="4">
        <v>22056.0</v>
      </c>
      <c r="Q15631" s="3" t="s">
        <v>372</v>
      </c>
      <c r="S15631" s="3" t="s">
        <v>34</v>
      </c>
    </row>
    <row r="15632">
      <c r="A15632" s="2">
        <v>42318.714907407404</v>
      </c>
      <c r="B15632" s="3">
        <v>28.0</v>
      </c>
      <c r="C15632" s="3" t="s">
        <v>13871</v>
      </c>
      <c r="D15632" s="3">
        <v>14.0</v>
      </c>
      <c r="E15632" s="3" t="s">
        <v>13872</v>
      </c>
      <c r="F15632" s="3">
        <v>4.0</v>
      </c>
      <c r="G15632" s="3">
        <v>2.0</v>
      </c>
      <c r="H15632" s="3" t="s">
        <v>10957</v>
      </c>
      <c r="I15632" s="3" t="s">
        <v>14104</v>
      </c>
      <c r="J15632" s="3" t="s">
        <v>1617</v>
      </c>
      <c r="K15632" s="3" t="s">
        <v>24</v>
      </c>
      <c r="L15632" s="3">
        <v>12.0</v>
      </c>
      <c r="M15632" s="3" t="s">
        <v>30</v>
      </c>
      <c r="N15632" s="3" t="s">
        <v>14113</v>
      </c>
      <c r="O15632" s="3" t="s">
        <v>14114</v>
      </c>
      <c r="P15632" s="4">
        <v>19088.0</v>
      </c>
      <c r="Q15632" s="3" t="s">
        <v>105</v>
      </c>
      <c r="S15632" s="3" t="s">
        <v>34</v>
      </c>
    </row>
    <row r="15633">
      <c r="A15633" s="2">
        <v>42318.714907407404</v>
      </c>
      <c r="B15633" s="3">
        <v>28.0</v>
      </c>
      <c r="C15633" s="3" t="s">
        <v>13871</v>
      </c>
      <c r="D15633" s="3">
        <v>14.0</v>
      </c>
      <c r="E15633" s="3" t="s">
        <v>13872</v>
      </c>
      <c r="F15633" s="3">
        <v>4.0</v>
      </c>
      <c r="G15633" s="3">
        <v>2.0</v>
      </c>
      <c r="H15633" s="3" t="s">
        <v>10957</v>
      </c>
      <c r="I15633" s="3" t="s">
        <v>14104</v>
      </c>
      <c r="J15633" s="3" t="s">
        <v>1617</v>
      </c>
      <c r="K15633" s="3" t="s">
        <v>24</v>
      </c>
      <c r="L15633" s="3">
        <v>13.0</v>
      </c>
      <c r="M15633" s="3" t="s">
        <v>25</v>
      </c>
      <c r="N15633" s="3" t="s">
        <v>14115</v>
      </c>
      <c r="O15633" s="3" t="s">
        <v>401</v>
      </c>
      <c r="P15633" s="4">
        <v>23779.0</v>
      </c>
      <c r="Q15633" s="3" t="s">
        <v>132</v>
      </c>
      <c r="S15633" s="3" t="s">
        <v>34</v>
      </c>
    </row>
    <row r="15634">
      <c r="A15634" s="2">
        <v>42318.714907407404</v>
      </c>
      <c r="B15634" s="3">
        <v>28.0</v>
      </c>
      <c r="C15634" s="3" t="s">
        <v>13871</v>
      </c>
      <c r="D15634" s="3">
        <v>14.0</v>
      </c>
      <c r="E15634" s="3" t="s">
        <v>13872</v>
      </c>
      <c r="F15634" s="3">
        <v>4.0</v>
      </c>
      <c r="G15634" s="3">
        <v>2.0</v>
      </c>
      <c r="H15634" s="3" t="s">
        <v>10957</v>
      </c>
      <c r="I15634" s="3" t="s">
        <v>14104</v>
      </c>
      <c r="J15634" s="3" t="s">
        <v>1617</v>
      </c>
      <c r="K15634" s="3" t="s">
        <v>24</v>
      </c>
      <c r="L15634" s="3">
        <v>14.0</v>
      </c>
      <c r="M15634" s="3" t="s">
        <v>30</v>
      </c>
      <c r="N15634" s="3" t="s">
        <v>14116</v>
      </c>
      <c r="O15634" s="3" t="s">
        <v>1280</v>
      </c>
      <c r="P15634" s="4">
        <v>28999.0</v>
      </c>
      <c r="Q15634" s="3" t="s">
        <v>75</v>
      </c>
      <c r="S15634" s="3" t="s">
        <v>34</v>
      </c>
    </row>
    <row r="15635">
      <c r="A15635" s="2">
        <v>42318.714907407404</v>
      </c>
      <c r="B15635" s="3">
        <v>28.0</v>
      </c>
      <c r="C15635" s="3" t="s">
        <v>13871</v>
      </c>
      <c r="D15635" s="3">
        <v>14.0</v>
      </c>
      <c r="E15635" s="3" t="s">
        <v>13872</v>
      </c>
      <c r="F15635" s="3">
        <v>4.0</v>
      </c>
      <c r="G15635" s="3">
        <v>2.0</v>
      </c>
      <c r="H15635" s="3" t="s">
        <v>10957</v>
      </c>
      <c r="I15635" s="3" t="s">
        <v>14104</v>
      </c>
      <c r="J15635" s="3" t="s">
        <v>1617</v>
      </c>
      <c r="K15635" s="3" t="s">
        <v>24</v>
      </c>
      <c r="L15635" s="3">
        <v>15.0</v>
      </c>
      <c r="M15635" s="3" t="s">
        <v>25</v>
      </c>
      <c r="N15635" s="3" t="s">
        <v>14117</v>
      </c>
      <c r="O15635" s="3" t="s">
        <v>492</v>
      </c>
      <c r="P15635" s="4">
        <v>16727.0</v>
      </c>
      <c r="Q15635" s="3" t="s">
        <v>105</v>
      </c>
      <c r="S15635" s="3" t="s">
        <v>34</v>
      </c>
    </row>
    <row r="15636">
      <c r="A15636" s="2">
        <v>42318.714907407404</v>
      </c>
      <c r="B15636" s="3">
        <v>28.0</v>
      </c>
      <c r="C15636" s="3" t="s">
        <v>13871</v>
      </c>
      <c r="D15636" s="3">
        <v>14.0</v>
      </c>
      <c r="E15636" s="3" t="s">
        <v>13872</v>
      </c>
      <c r="F15636" s="3">
        <v>4.0</v>
      </c>
      <c r="G15636" s="3">
        <v>2.0</v>
      </c>
      <c r="H15636" s="3" t="s">
        <v>10957</v>
      </c>
      <c r="I15636" s="3" t="s">
        <v>14104</v>
      </c>
      <c r="J15636" s="3" t="s">
        <v>1617</v>
      </c>
      <c r="K15636" s="3" t="s">
        <v>24</v>
      </c>
      <c r="L15636" s="3">
        <v>16.0</v>
      </c>
      <c r="M15636" s="3" t="s">
        <v>30</v>
      </c>
      <c r="N15636" s="3" t="s">
        <v>14118</v>
      </c>
      <c r="O15636" s="3" t="s">
        <v>14119</v>
      </c>
      <c r="P15636" s="4">
        <v>19685.0</v>
      </c>
      <c r="Q15636" s="3" t="s">
        <v>132</v>
      </c>
      <c r="S15636" s="3" t="s">
        <v>34</v>
      </c>
    </row>
    <row r="15637">
      <c r="A15637" s="2">
        <v>42318.714907407404</v>
      </c>
      <c r="B15637" s="3">
        <v>28.0</v>
      </c>
      <c r="C15637" s="3" t="s">
        <v>13871</v>
      </c>
      <c r="D15637" s="3">
        <v>14.0</v>
      </c>
      <c r="E15637" s="3" t="s">
        <v>13872</v>
      </c>
      <c r="F15637" s="3">
        <v>4.0</v>
      </c>
      <c r="G15637" s="3">
        <v>2.0</v>
      </c>
      <c r="H15637" s="3" t="s">
        <v>10957</v>
      </c>
      <c r="I15637" s="3" t="s">
        <v>14104</v>
      </c>
      <c r="J15637" s="3" t="s">
        <v>1617</v>
      </c>
      <c r="K15637" s="3" t="s">
        <v>24</v>
      </c>
      <c r="L15637" s="3">
        <v>17.0</v>
      </c>
      <c r="M15637" s="3" t="s">
        <v>25</v>
      </c>
      <c r="N15637" s="3" t="s">
        <v>14120</v>
      </c>
      <c r="O15637" s="3" t="s">
        <v>871</v>
      </c>
      <c r="P15637" s="4">
        <v>27313.0</v>
      </c>
      <c r="Q15637" s="3" t="s">
        <v>79</v>
      </c>
      <c r="S15637" s="3" t="s">
        <v>34</v>
      </c>
    </row>
    <row r="15638">
      <c r="A15638" s="2">
        <v>42318.714907407404</v>
      </c>
      <c r="B15638" s="3">
        <v>28.0</v>
      </c>
      <c r="C15638" s="3" t="s">
        <v>13871</v>
      </c>
      <c r="D15638" s="3">
        <v>14.0</v>
      </c>
      <c r="E15638" s="3" t="s">
        <v>13872</v>
      </c>
      <c r="F15638" s="3">
        <v>4.0</v>
      </c>
      <c r="G15638" s="3">
        <v>2.0</v>
      </c>
      <c r="H15638" s="3" t="s">
        <v>10957</v>
      </c>
      <c r="I15638" s="3" t="s">
        <v>14104</v>
      </c>
      <c r="J15638" s="3" t="s">
        <v>1617</v>
      </c>
      <c r="K15638" s="3" t="s">
        <v>24</v>
      </c>
      <c r="L15638" s="3">
        <v>18.0</v>
      </c>
      <c r="M15638" s="3" t="s">
        <v>30</v>
      </c>
      <c r="N15638" s="3" t="s">
        <v>14121</v>
      </c>
      <c r="O15638" s="3" t="s">
        <v>2299</v>
      </c>
      <c r="P15638" s="4">
        <v>29025.0</v>
      </c>
      <c r="Q15638" s="3" t="s">
        <v>132</v>
      </c>
      <c r="S15638" s="3" t="s">
        <v>34</v>
      </c>
    </row>
    <row r="15639">
      <c r="A15639" s="2">
        <v>42318.714907407404</v>
      </c>
      <c r="B15639" s="3">
        <v>28.0</v>
      </c>
      <c r="C15639" s="3" t="s">
        <v>13871</v>
      </c>
      <c r="D15639" s="3">
        <v>14.0</v>
      </c>
      <c r="E15639" s="3" t="s">
        <v>13872</v>
      </c>
      <c r="F15639" s="3">
        <v>4.0</v>
      </c>
      <c r="G15639" s="3">
        <v>2.0</v>
      </c>
      <c r="H15639" s="3" t="s">
        <v>10957</v>
      </c>
      <c r="I15639" s="3" t="s">
        <v>14104</v>
      </c>
      <c r="J15639" s="3" t="s">
        <v>1617</v>
      </c>
      <c r="K15639" s="3" t="s">
        <v>24</v>
      </c>
      <c r="L15639" s="3">
        <v>19.0</v>
      </c>
      <c r="M15639" s="3" t="s">
        <v>25</v>
      </c>
      <c r="N15639" s="3" t="s">
        <v>14122</v>
      </c>
      <c r="O15639" s="3" t="s">
        <v>4143</v>
      </c>
      <c r="P15639" s="4">
        <v>22335.0</v>
      </c>
      <c r="Q15639" s="3" t="s">
        <v>55</v>
      </c>
      <c r="S15639" s="3" t="s">
        <v>34</v>
      </c>
    </row>
    <row r="15640">
      <c r="A15640" s="2">
        <v>42318.714907407404</v>
      </c>
      <c r="B15640" s="3">
        <v>28.0</v>
      </c>
      <c r="C15640" s="3" t="s">
        <v>13871</v>
      </c>
      <c r="D15640" s="3">
        <v>14.0</v>
      </c>
      <c r="E15640" s="3" t="s">
        <v>13872</v>
      </c>
      <c r="F15640" s="3">
        <v>4.0</v>
      </c>
      <c r="G15640" s="3">
        <v>2.0</v>
      </c>
      <c r="H15640" s="3" t="s">
        <v>10957</v>
      </c>
      <c r="I15640" s="3" t="s">
        <v>14104</v>
      </c>
      <c r="J15640" s="3" t="s">
        <v>1617</v>
      </c>
      <c r="K15640" s="3" t="s">
        <v>24</v>
      </c>
      <c r="L15640" s="3">
        <v>20.0</v>
      </c>
      <c r="M15640" s="3" t="s">
        <v>30</v>
      </c>
      <c r="N15640" s="3" t="s">
        <v>14123</v>
      </c>
      <c r="O15640" s="3" t="s">
        <v>121</v>
      </c>
      <c r="P15640" s="4">
        <v>21624.0</v>
      </c>
      <c r="Q15640" s="3" t="s">
        <v>40</v>
      </c>
      <c r="S15640" s="3" t="s">
        <v>34</v>
      </c>
    </row>
    <row r="15641">
      <c r="A15641" s="2">
        <v>42318.714907407404</v>
      </c>
      <c r="B15641" s="3">
        <v>28.0</v>
      </c>
      <c r="C15641" s="3" t="s">
        <v>13871</v>
      </c>
      <c r="D15641" s="3">
        <v>14.0</v>
      </c>
      <c r="E15641" s="3" t="s">
        <v>13872</v>
      </c>
      <c r="F15641" s="3">
        <v>4.0</v>
      </c>
      <c r="G15641" s="3">
        <v>2.0</v>
      </c>
      <c r="H15641" s="3" t="s">
        <v>10957</v>
      </c>
      <c r="I15641" s="3" t="s">
        <v>14104</v>
      </c>
      <c r="J15641" s="3" t="s">
        <v>1617</v>
      </c>
      <c r="K15641" s="3" t="s">
        <v>24</v>
      </c>
      <c r="L15641" s="3">
        <v>21.0</v>
      </c>
      <c r="M15641" s="3" t="s">
        <v>25</v>
      </c>
      <c r="N15641" s="3" t="s">
        <v>14124</v>
      </c>
      <c r="O15641" s="3" t="s">
        <v>664</v>
      </c>
      <c r="P15641" s="4">
        <v>19087.0</v>
      </c>
      <c r="Q15641" s="3" t="s">
        <v>75</v>
      </c>
      <c r="S15641" s="3" t="s">
        <v>34</v>
      </c>
    </row>
    <row r="15642">
      <c r="A15642" s="2">
        <v>42318.714907407404</v>
      </c>
      <c r="B15642" s="3">
        <v>28.0</v>
      </c>
      <c r="C15642" s="3" t="s">
        <v>13871</v>
      </c>
      <c r="D15642" s="3">
        <v>14.0</v>
      </c>
      <c r="E15642" s="3" t="s">
        <v>13872</v>
      </c>
      <c r="F15642" s="3">
        <v>4.0</v>
      </c>
      <c r="G15642" s="3">
        <v>2.0</v>
      </c>
      <c r="H15642" s="3" t="s">
        <v>10957</v>
      </c>
      <c r="I15642" s="3" t="s">
        <v>14104</v>
      </c>
      <c r="J15642" s="3" t="s">
        <v>1617</v>
      </c>
      <c r="K15642" s="3" t="s">
        <v>24</v>
      </c>
      <c r="L15642" s="3">
        <v>22.0</v>
      </c>
      <c r="M15642" s="3" t="s">
        <v>30</v>
      </c>
      <c r="N15642" s="3" t="s">
        <v>689</v>
      </c>
      <c r="O15642" s="3" t="s">
        <v>547</v>
      </c>
      <c r="P15642" s="4">
        <v>8516.0</v>
      </c>
      <c r="Q15642" s="3" t="s">
        <v>113</v>
      </c>
      <c r="S15642" s="3" t="s">
        <v>34</v>
      </c>
    </row>
    <row r="15643">
      <c r="A15643" s="2">
        <v>42318.714907407404</v>
      </c>
      <c r="B15643" s="3">
        <v>28.0</v>
      </c>
      <c r="C15643" s="3" t="s">
        <v>13871</v>
      </c>
      <c r="D15643" s="3">
        <v>14.0</v>
      </c>
      <c r="E15643" s="3" t="s">
        <v>13872</v>
      </c>
      <c r="F15643" s="3">
        <v>4.0</v>
      </c>
      <c r="G15643" s="3">
        <v>2.0</v>
      </c>
      <c r="H15643" s="3" t="s">
        <v>10957</v>
      </c>
      <c r="I15643" s="3" t="s">
        <v>14104</v>
      </c>
      <c r="J15643" s="3" t="s">
        <v>1617</v>
      </c>
      <c r="K15643" s="3" t="s">
        <v>24</v>
      </c>
      <c r="L15643" s="3">
        <v>23.0</v>
      </c>
      <c r="M15643" s="3" t="s">
        <v>25</v>
      </c>
      <c r="N15643" s="3" t="s">
        <v>14125</v>
      </c>
      <c r="O15643" s="3" t="s">
        <v>109</v>
      </c>
      <c r="P15643" s="4">
        <v>22338.0</v>
      </c>
      <c r="Q15643" s="3" t="s">
        <v>37</v>
      </c>
      <c r="S15643" s="3" t="s">
        <v>34</v>
      </c>
    </row>
    <row r="15644">
      <c r="A15644" s="2">
        <v>42318.714907407404</v>
      </c>
      <c r="B15644" s="3">
        <v>28.0</v>
      </c>
      <c r="C15644" s="3" t="s">
        <v>13871</v>
      </c>
      <c r="D15644" s="3">
        <v>27.0</v>
      </c>
      <c r="E15644" s="3" t="s">
        <v>13886</v>
      </c>
      <c r="F15644" s="3">
        <v>4.0</v>
      </c>
      <c r="G15644" s="3">
        <v>2.0</v>
      </c>
      <c r="H15644" s="3" t="s">
        <v>10957</v>
      </c>
      <c r="I15644" s="3" t="s">
        <v>14104</v>
      </c>
      <c r="J15644" s="3" t="s">
        <v>1617</v>
      </c>
      <c r="K15644" s="3" t="s">
        <v>24</v>
      </c>
      <c r="L15644" s="3">
        <v>1.0</v>
      </c>
      <c r="M15644" s="3" t="s">
        <v>30</v>
      </c>
      <c r="N15644" s="3" t="s">
        <v>80</v>
      </c>
      <c r="O15644" s="3" t="s">
        <v>508</v>
      </c>
      <c r="P15644" s="4">
        <v>30605.0</v>
      </c>
      <c r="Q15644" s="3" t="s">
        <v>37</v>
      </c>
      <c r="S15644" s="3" t="s">
        <v>34</v>
      </c>
    </row>
    <row r="15645">
      <c r="A15645" s="2">
        <v>42318.714907407404</v>
      </c>
      <c r="B15645" s="3">
        <v>28.0</v>
      </c>
      <c r="C15645" s="3" t="s">
        <v>13871</v>
      </c>
      <c r="D15645" s="3">
        <v>27.0</v>
      </c>
      <c r="E15645" s="3" t="s">
        <v>13886</v>
      </c>
      <c r="F15645" s="3">
        <v>4.0</v>
      </c>
      <c r="G15645" s="3">
        <v>2.0</v>
      </c>
      <c r="H15645" s="3" t="s">
        <v>10957</v>
      </c>
      <c r="I15645" s="3" t="s">
        <v>14104</v>
      </c>
      <c r="J15645" s="3" t="s">
        <v>1617</v>
      </c>
      <c r="K15645" s="3" t="s">
        <v>24</v>
      </c>
      <c r="L15645" s="3">
        <v>2.0</v>
      </c>
      <c r="M15645" s="3" t="s">
        <v>25</v>
      </c>
      <c r="N15645" s="3" t="s">
        <v>12621</v>
      </c>
      <c r="O15645" s="3" t="s">
        <v>1452</v>
      </c>
      <c r="P15645" s="4">
        <v>28966.0</v>
      </c>
      <c r="Q15645" s="3" t="s">
        <v>115</v>
      </c>
      <c r="S15645" s="3" t="s">
        <v>34</v>
      </c>
    </row>
    <row r="15646">
      <c r="A15646" s="2">
        <v>42318.714907407404</v>
      </c>
      <c r="B15646" s="3">
        <v>28.0</v>
      </c>
      <c r="C15646" s="3" t="s">
        <v>13871</v>
      </c>
      <c r="D15646" s="3">
        <v>27.0</v>
      </c>
      <c r="E15646" s="3" t="s">
        <v>13886</v>
      </c>
      <c r="F15646" s="3">
        <v>4.0</v>
      </c>
      <c r="G15646" s="3">
        <v>2.0</v>
      </c>
      <c r="H15646" s="3" t="s">
        <v>10957</v>
      </c>
      <c r="I15646" s="3" t="s">
        <v>14104</v>
      </c>
      <c r="J15646" s="3" t="s">
        <v>1617</v>
      </c>
      <c r="K15646" s="3" t="s">
        <v>24</v>
      </c>
      <c r="L15646" s="3">
        <v>3.0</v>
      </c>
      <c r="M15646" s="3" t="s">
        <v>30</v>
      </c>
      <c r="N15646" s="3" t="s">
        <v>13968</v>
      </c>
      <c r="O15646" s="3" t="s">
        <v>1706</v>
      </c>
      <c r="P15646" s="4">
        <v>21890.0</v>
      </c>
      <c r="Q15646" s="3" t="s">
        <v>52</v>
      </c>
      <c r="S15646" s="3" t="s">
        <v>34</v>
      </c>
    </row>
    <row r="15647">
      <c r="A15647" s="2">
        <v>42318.714907407404</v>
      </c>
      <c r="B15647" s="3">
        <v>28.0</v>
      </c>
      <c r="C15647" s="3" t="s">
        <v>13871</v>
      </c>
      <c r="D15647" s="3">
        <v>27.0</v>
      </c>
      <c r="E15647" s="3" t="s">
        <v>13886</v>
      </c>
      <c r="F15647" s="3">
        <v>4.0</v>
      </c>
      <c r="G15647" s="3">
        <v>2.0</v>
      </c>
      <c r="H15647" s="3" t="s">
        <v>10957</v>
      </c>
      <c r="I15647" s="3" t="s">
        <v>14104</v>
      </c>
      <c r="J15647" s="3" t="s">
        <v>1617</v>
      </c>
      <c r="K15647" s="3" t="s">
        <v>24</v>
      </c>
      <c r="L15647" s="3">
        <v>4.0</v>
      </c>
      <c r="M15647" s="3" t="s">
        <v>25</v>
      </c>
      <c r="N15647" s="3" t="s">
        <v>14126</v>
      </c>
      <c r="O15647" s="3" t="s">
        <v>218</v>
      </c>
      <c r="P15647" s="4">
        <v>23944.0</v>
      </c>
      <c r="Q15647" s="3" t="s">
        <v>37</v>
      </c>
      <c r="S15647" s="3" t="s">
        <v>34</v>
      </c>
    </row>
    <row r="15648">
      <c r="A15648" s="2">
        <v>42318.714907407404</v>
      </c>
      <c r="B15648" s="3">
        <v>28.0</v>
      </c>
      <c r="C15648" s="3" t="s">
        <v>13871</v>
      </c>
      <c r="D15648" s="3">
        <v>27.0</v>
      </c>
      <c r="E15648" s="3" t="s">
        <v>13886</v>
      </c>
      <c r="F15648" s="3">
        <v>4.0</v>
      </c>
      <c r="G15648" s="3">
        <v>2.0</v>
      </c>
      <c r="H15648" s="3" t="s">
        <v>10957</v>
      </c>
      <c r="I15648" s="3" t="s">
        <v>14104</v>
      </c>
      <c r="J15648" s="3" t="s">
        <v>1617</v>
      </c>
      <c r="K15648" s="3" t="s">
        <v>24</v>
      </c>
      <c r="L15648" s="3">
        <v>5.0</v>
      </c>
      <c r="M15648" s="3" t="s">
        <v>30</v>
      </c>
      <c r="N15648" s="3" t="s">
        <v>1164</v>
      </c>
      <c r="O15648" s="3" t="s">
        <v>323</v>
      </c>
      <c r="P15648" s="4">
        <v>17965.0</v>
      </c>
      <c r="Q15648" s="3" t="s">
        <v>86</v>
      </c>
      <c r="S15648" s="3" t="s">
        <v>34</v>
      </c>
    </row>
    <row r="15649">
      <c r="A15649" s="2">
        <v>42318.714907407404</v>
      </c>
      <c r="B15649" s="3">
        <v>28.0</v>
      </c>
      <c r="C15649" s="3" t="s">
        <v>13871</v>
      </c>
      <c r="D15649" s="3">
        <v>27.0</v>
      </c>
      <c r="E15649" s="3" t="s">
        <v>13886</v>
      </c>
      <c r="F15649" s="3">
        <v>4.0</v>
      </c>
      <c r="G15649" s="3">
        <v>2.0</v>
      </c>
      <c r="H15649" s="3" t="s">
        <v>10957</v>
      </c>
      <c r="I15649" s="3" t="s">
        <v>14104</v>
      </c>
      <c r="J15649" s="3" t="s">
        <v>1617</v>
      </c>
      <c r="K15649" s="3" t="s">
        <v>24</v>
      </c>
      <c r="L15649" s="3">
        <v>6.0</v>
      </c>
      <c r="M15649" s="3" t="s">
        <v>25</v>
      </c>
      <c r="N15649" s="3" t="s">
        <v>660</v>
      </c>
      <c r="O15649" s="3" t="s">
        <v>95</v>
      </c>
      <c r="P15649" s="4">
        <v>21690.0</v>
      </c>
      <c r="Q15649" s="3" t="s">
        <v>79</v>
      </c>
      <c r="S15649" s="3" t="s">
        <v>34</v>
      </c>
    </row>
    <row r="15650">
      <c r="A15650" s="2">
        <v>42318.714907407404</v>
      </c>
      <c r="B15650" s="3">
        <v>28.0</v>
      </c>
      <c r="C15650" s="3" t="s">
        <v>13871</v>
      </c>
      <c r="D15650" s="3">
        <v>27.0</v>
      </c>
      <c r="E15650" s="3" t="s">
        <v>13886</v>
      </c>
      <c r="F15650" s="3">
        <v>4.0</v>
      </c>
      <c r="G15650" s="3">
        <v>2.0</v>
      </c>
      <c r="H15650" s="3" t="s">
        <v>10957</v>
      </c>
      <c r="I15650" s="3" t="s">
        <v>14104</v>
      </c>
      <c r="J15650" s="3" t="s">
        <v>1617</v>
      </c>
      <c r="K15650" s="3" t="s">
        <v>24</v>
      </c>
      <c r="L15650" s="3">
        <v>7.0</v>
      </c>
      <c r="M15650" s="3" t="s">
        <v>30</v>
      </c>
      <c r="N15650" s="3" t="s">
        <v>2427</v>
      </c>
      <c r="O15650" s="3" t="s">
        <v>307</v>
      </c>
      <c r="P15650" s="4">
        <v>16479.0</v>
      </c>
      <c r="Q15650" s="3" t="s">
        <v>49</v>
      </c>
      <c r="S15650" s="3" t="s">
        <v>34</v>
      </c>
    </row>
    <row r="15651">
      <c r="A15651" s="2">
        <v>42318.714907407404</v>
      </c>
      <c r="B15651" s="3">
        <v>28.0</v>
      </c>
      <c r="C15651" s="3" t="s">
        <v>13871</v>
      </c>
      <c r="D15651" s="3">
        <v>27.0</v>
      </c>
      <c r="E15651" s="3" t="s">
        <v>13886</v>
      </c>
      <c r="F15651" s="3">
        <v>4.0</v>
      </c>
      <c r="G15651" s="3">
        <v>2.0</v>
      </c>
      <c r="H15651" s="3" t="s">
        <v>10957</v>
      </c>
      <c r="I15651" s="3" t="s">
        <v>14104</v>
      </c>
      <c r="J15651" s="3" t="s">
        <v>1617</v>
      </c>
      <c r="K15651" s="3" t="s">
        <v>24</v>
      </c>
      <c r="L15651" s="3">
        <v>8.0</v>
      </c>
      <c r="M15651" s="3" t="s">
        <v>25</v>
      </c>
      <c r="N15651" s="3" t="s">
        <v>14127</v>
      </c>
      <c r="O15651" s="3" t="s">
        <v>1506</v>
      </c>
      <c r="P15651" s="4">
        <v>19994.0</v>
      </c>
      <c r="Q15651" s="3" t="s">
        <v>49</v>
      </c>
      <c r="S15651" s="3" t="s">
        <v>34</v>
      </c>
    </row>
    <row r="15652">
      <c r="A15652" s="2">
        <v>42318.714907407404</v>
      </c>
      <c r="B15652" s="3">
        <v>28.0</v>
      </c>
      <c r="C15652" s="3" t="s">
        <v>13871</v>
      </c>
      <c r="D15652" s="3">
        <v>27.0</v>
      </c>
      <c r="E15652" s="3" t="s">
        <v>13886</v>
      </c>
      <c r="F15652" s="3">
        <v>4.0</v>
      </c>
      <c r="G15652" s="3">
        <v>2.0</v>
      </c>
      <c r="H15652" s="3" t="s">
        <v>10957</v>
      </c>
      <c r="I15652" s="3" t="s">
        <v>14104</v>
      </c>
      <c r="J15652" s="3" t="s">
        <v>1617</v>
      </c>
      <c r="K15652" s="3" t="s">
        <v>24</v>
      </c>
      <c r="L15652" s="3">
        <v>9.0</v>
      </c>
      <c r="M15652" s="3" t="s">
        <v>30</v>
      </c>
      <c r="N15652" s="3" t="s">
        <v>14128</v>
      </c>
      <c r="O15652" s="3" t="s">
        <v>364</v>
      </c>
      <c r="P15652" s="4">
        <v>15882.0</v>
      </c>
      <c r="Q15652" s="3" t="s">
        <v>49</v>
      </c>
      <c r="S15652" s="3" t="s">
        <v>34</v>
      </c>
    </row>
    <row r="15653">
      <c r="A15653" s="2">
        <v>42318.714907407404</v>
      </c>
      <c r="B15653" s="3">
        <v>28.0</v>
      </c>
      <c r="C15653" s="3" t="s">
        <v>13871</v>
      </c>
      <c r="D15653" s="3">
        <v>27.0</v>
      </c>
      <c r="E15653" s="3" t="s">
        <v>13886</v>
      </c>
      <c r="F15653" s="3">
        <v>4.0</v>
      </c>
      <c r="G15653" s="3">
        <v>2.0</v>
      </c>
      <c r="H15653" s="3" t="s">
        <v>10957</v>
      </c>
      <c r="I15653" s="3" t="s">
        <v>14104</v>
      </c>
      <c r="J15653" s="3" t="s">
        <v>1617</v>
      </c>
      <c r="K15653" s="3" t="s">
        <v>24</v>
      </c>
      <c r="L15653" s="3">
        <v>10.0</v>
      </c>
      <c r="M15653" s="3" t="s">
        <v>25</v>
      </c>
      <c r="N15653" s="3" t="s">
        <v>14129</v>
      </c>
      <c r="O15653" s="3" t="s">
        <v>1921</v>
      </c>
      <c r="P15653" s="4">
        <v>27530.0</v>
      </c>
      <c r="Q15653" s="3" t="s">
        <v>372</v>
      </c>
      <c r="S15653" s="3" t="s">
        <v>34</v>
      </c>
    </row>
    <row r="15654">
      <c r="A15654" s="2">
        <v>42318.714907407404</v>
      </c>
      <c r="B15654" s="3">
        <v>28.0</v>
      </c>
      <c r="C15654" s="3" t="s">
        <v>13871</v>
      </c>
      <c r="D15654" s="3">
        <v>27.0</v>
      </c>
      <c r="E15654" s="3" t="s">
        <v>13886</v>
      </c>
      <c r="F15654" s="3">
        <v>4.0</v>
      </c>
      <c r="G15654" s="3">
        <v>2.0</v>
      </c>
      <c r="H15654" s="3" t="s">
        <v>10957</v>
      </c>
      <c r="I15654" s="3" t="s">
        <v>14104</v>
      </c>
      <c r="J15654" s="3" t="s">
        <v>1617</v>
      </c>
      <c r="K15654" s="3" t="s">
        <v>24</v>
      </c>
      <c r="L15654" s="3">
        <v>11.0</v>
      </c>
      <c r="M15654" s="3" t="s">
        <v>30</v>
      </c>
      <c r="N15654" s="3" t="s">
        <v>6065</v>
      </c>
      <c r="O15654" s="3" t="s">
        <v>215</v>
      </c>
      <c r="P15654" s="4">
        <v>28249.0</v>
      </c>
      <c r="Q15654" s="3" t="s">
        <v>149</v>
      </c>
      <c r="S15654" s="3" t="s">
        <v>34</v>
      </c>
    </row>
    <row r="15655">
      <c r="A15655" s="2">
        <v>42318.714907407404</v>
      </c>
      <c r="B15655" s="3">
        <v>28.0</v>
      </c>
      <c r="C15655" s="3" t="s">
        <v>13871</v>
      </c>
      <c r="D15655" s="3">
        <v>27.0</v>
      </c>
      <c r="E15655" s="3" t="s">
        <v>13886</v>
      </c>
      <c r="F15655" s="3">
        <v>4.0</v>
      </c>
      <c r="G15655" s="3">
        <v>2.0</v>
      </c>
      <c r="H15655" s="3" t="s">
        <v>10957</v>
      </c>
      <c r="I15655" s="3" t="s">
        <v>14104</v>
      </c>
      <c r="J15655" s="3" t="s">
        <v>1617</v>
      </c>
      <c r="K15655" s="3" t="s">
        <v>24</v>
      </c>
      <c r="L15655" s="3">
        <v>12.0</v>
      </c>
      <c r="M15655" s="3" t="s">
        <v>25</v>
      </c>
      <c r="N15655" s="3" t="s">
        <v>1703</v>
      </c>
      <c r="O15655" s="3" t="s">
        <v>664</v>
      </c>
      <c r="P15655" s="4">
        <v>20954.0</v>
      </c>
      <c r="Q15655" s="3" t="s">
        <v>247</v>
      </c>
      <c r="S15655" s="3" t="s">
        <v>34</v>
      </c>
    </row>
    <row r="15656">
      <c r="A15656" s="2">
        <v>42318.714907407404</v>
      </c>
      <c r="B15656" s="3">
        <v>28.0</v>
      </c>
      <c r="C15656" s="3" t="s">
        <v>13871</v>
      </c>
      <c r="D15656" s="3">
        <v>27.0</v>
      </c>
      <c r="E15656" s="3" t="s">
        <v>13886</v>
      </c>
      <c r="F15656" s="3">
        <v>4.0</v>
      </c>
      <c r="G15656" s="3">
        <v>2.0</v>
      </c>
      <c r="H15656" s="3" t="s">
        <v>10957</v>
      </c>
      <c r="I15656" s="3" t="s">
        <v>14104</v>
      </c>
      <c r="J15656" s="3" t="s">
        <v>1617</v>
      </c>
      <c r="K15656" s="3" t="s">
        <v>24</v>
      </c>
      <c r="L15656" s="3">
        <v>13.0</v>
      </c>
      <c r="M15656" s="3" t="s">
        <v>30</v>
      </c>
      <c r="N15656" s="3" t="s">
        <v>14130</v>
      </c>
      <c r="O15656" s="3" t="s">
        <v>857</v>
      </c>
      <c r="P15656" s="4">
        <v>24256.0</v>
      </c>
      <c r="Q15656" s="3" t="s">
        <v>40</v>
      </c>
      <c r="S15656" s="3" t="s">
        <v>34</v>
      </c>
    </row>
    <row r="15657">
      <c r="A15657" s="2">
        <v>42318.714907407404</v>
      </c>
      <c r="B15657" s="3">
        <v>28.0</v>
      </c>
      <c r="C15657" s="3" t="s">
        <v>13871</v>
      </c>
      <c r="D15657" s="3">
        <v>27.0</v>
      </c>
      <c r="E15657" s="3" t="s">
        <v>13886</v>
      </c>
      <c r="F15657" s="3">
        <v>4.0</v>
      </c>
      <c r="G15657" s="3">
        <v>2.0</v>
      </c>
      <c r="H15657" s="3" t="s">
        <v>10957</v>
      </c>
      <c r="I15657" s="3" t="s">
        <v>14104</v>
      </c>
      <c r="J15657" s="3" t="s">
        <v>1617</v>
      </c>
      <c r="K15657" s="3" t="s">
        <v>24</v>
      </c>
      <c r="L15657" s="3">
        <v>14.0</v>
      </c>
      <c r="M15657" s="3" t="s">
        <v>25</v>
      </c>
      <c r="N15657" s="3" t="s">
        <v>2625</v>
      </c>
      <c r="O15657" s="3" t="s">
        <v>204</v>
      </c>
      <c r="P15657" s="4">
        <v>21970.0</v>
      </c>
      <c r="Q15657" s="3" t="s">
        <v>79</v>
      </c>
      <c r="S15657" s="3" t="s">
        <v>34</v>
      </c>
    </row>
    <row r="15658">
      <c r="A15658" s="2">
        <v>42318.714907407404</v>
      </c>
      <c r="B15658" s="3">
        <v>28.0</v>
      </c>
      <c r="C15658" s="3" t="s">
        <v>13871</v>
      </c>
      <c r="D15658" s="3">
        <v>27.0</v>
      </c>
      <c r="E15658" s="3" t="s">
        <v>13886</v>
      </c>
      <c r="F15658" s="3">
        <v>4.0</v>
      </c>
      <c r="G15658" s="3">
        <v>2.0</v>
      </c>
      <c r="H15658" s="3" t="s">
        <v>10957</v>
      </c>
      <c r="I15658" s="3" t="s">
        <v>14104</v>
      </c>
      <c r="J15658" s="3" t="s">
        <v>1617</v>
      </c>
      <c r="K15658" s="3" t="s">
        <v>24</v>
      </c>
      <c r="L15658" s="3">
        <v>15.0</v>
      </c>
      <c r="M15658" s="3" t="s">
        <v>30</v>
      </c>
      <c r="N15658" s="3" t="s">
        <v>6605</v>
      </c>
      <c r="O15658" s="3" t="s">
        <v>998</v>
      </c>
      <c r="P15658" s="4">
        <v>23210.0</v>
      </c>
      <c r="Q15658" s="3" t="s">
        <v>153</v>
      </c>
      <c r="S15658" s="3" t="s">
        <v>34</v>
      </c>
    </row>
    <row r="15659">
      <c r="A15659" s="2">
        <v>42318.714907407404</v>
      </c>
      <c r="B15659" s="3">
        <v>28.0</v>
      </c>
      <c r="C15659" s="3" t="s">
        <v>13871</v>
      </c>
      <c r="D15659" s="3">
        <v>27.0</v>
      </c>
      <c r="E15659" s="3" t="s">
        <v>13886</v>
      </c>
      <c r="F15659" s="3">
        <v>4.0</v>
      </c>
      <c r="G15659" s="3">
        <v>2.0</v>
      </c>
      <c r="H15659" s="3" t="s">
        <v>10957</v>
      </c>
      <c r="I15659" s="3" t="s">
        <v>14104</v>
      </c>
      <c r="J15659" s="3" t="s">
        <v>1617</v>
      </c>
      <c r="K15659" s="3" t="s">
        <v>24</v>
      </c>
      <c r="L15659" s="3">
        <v>16.0</v>
      </c>
      <c r="M15659" s="3" t="s">
        <v>25</v>
      </c>
      <c r="N15659" s="3" t="s">
        <v>2427</v>
      </c>
      <c r="O15659" s="3" t="s">
        <v>95</v>
      </c>
      <c r="P15659" s="4">
        <v>16009.0</v>
      </c>
      <c r="Q15659" s="3" t="s">
        <v>86</v>
      </c>
      <c r="S15659" s="3" t="s">
        <v>34</v>
      </c>
    </row>
    <row r="15660">
      <c r="A15660" s="2">
        <v>42318.714907407404</v>
      </c>
      <c r="B15660" s="3">
        <v>28.0</v>
      </c>
      <c r="C15660" s="3" t="s">
        <v>13871</v>
      </c>
      <c r="D15660" s="3">
        <v>27.0</v>
      </c>
      <c r="E15660" s="3" t="s">
        <v>13886</v>
      </c>
      <c r="F15660" s="3">
        <v>4.0</v>
      </c>
      <c r="G15660" s="3">
        <v>2.0</v>
      </c>
      <c r="H15660" s="3" t="s">
        <v>10957</v>
      </c>
      <c r="I15660" s="3" t="s">
        <v>14104</v>
      </c>
      <c r="J15660" s="3" t="s">
        <v>1617</v>
      </c>
      <c r="K15660" s="3" t="s">
        <v>24</v>
      </c>
      <c r="L15660" s="3">
        <v>17.0</v>
      </c>
      <c r="M15660" s="3" t="s">
        <v>30</v>
      </c>
      <c r="N15660" s="3" t="s">
        <v>6727</v>
      </c>
      <c r="O15660" s="3" t="s">
        <v>1706</v>
      </c>
      <c r="P15660" s="4">
        <v>24831.0</v>
      </c>
      <c r="Q15660" s="3" t="s">
        <v>75</v>
      </c>
      <c r="S15660" s="3" t="s">
        <v>34</v>
      </c>
    </row>
    <row r="15661">
      <c r="A15661" s="2">
        <v>42318.714907407404</v>
      </c>
      <c r="B15661" s="3">
        <v>28.0</v>
      </c>
      <c r="C15661" s="3" t="s">
        <v>13871</v>
      </c>
      <c r="D15661" s="3">
        <v>27.0</v>
      </c>
      <c r="E15661" s="3" t="s">
        <v>13886</v>
      </c>
      <c r="F15661" s="3">
        <v>4.0</v>
      </c>
      <c r="G15661" s="3">
        <v>2.0</v>
      </c>
      <c r="H15661" s="3" t="s">
        <v>10957</v>
      </c>
      <c r="I15661" s="3" t="s">
        <v>14104</v>
      </c>
      <c r="J15661" s="3" t="s">
        <v>1617</v>
      </c>
      <c r="K15661" s="3" t="s">
        <v>24</v>
      </c>
      <c r="L15661" s="3">
        <v>18.0</v>
      </c>
      <c r="M15661" s="3" t="s">
        <v>25</v>
      </c>
      <c r="N15661" s="3" t="s">
        <v>14131</v>
      </c>
      <c r="O15661" s="3" t="s">
        <v>664</v>
      </c>
      <c r="P15661" s="4">
        <v>22065.0</v>
      </c>
      <c r="Q15661" s="3" t="s">
        <v>372</v>
      </c>
      <c r="S15661" s="3" t="s">
        <v>34</v>
      </c>
    </row>
    <row r="15662">
      <c r="A15662" s="2">
        <v>42318.714907407404</v>
      </c>
      <c r="B15662" s="3">
        <v>28.0</v>
      </c>
      <c r="C15662" s="3" t="s">
        <v>13871</v>
      </c>
      <c r="D15662" s="3">
        <v>27.0</v>
      </c>
      <c r="E15662" s="3" t="s">
        <v>13886</v>
      </c>
      <c r="F15662" s="3">
        <v>4.0</v>
      </c>
      <c r="G15662" s="3">
        <v>2.0</v>
      </c>
      <c r="H15662" s="3" t="s">
        <v>10957</v>
      </c>
      <c r="I15662" s="3" t="s">
        <v>14104</v>
      </c>
      <c r="J15662" s="3" t="s">
        <v>1617</v>
      </c>
      <c r="K15662" s="3" t="s">
        <v>24</v>
      </c>
      <c r="L15662" s="3">
        <v>19.0</v>
      </c>
      <c r="M15662" s="3" t="s">
        <v>30</v>
      </c>
      <c r="N15662" s="3" t="s">
        <v>14132</v>
      </c>
      <c r="O15662" s="3" t="s">
        <v>193</v>
      </c>
      <c r="P15662" s="4">
        <v>19528.0</v>
      </c>
      <c r="Q15662" s="3" t="s">
        <v>60</v>
      </c>
      <c r="S15662" s="3" t="s">
        <v>34</v>
      </c>
    </row>
    <row r="15663">
      <c r="A15663" s="2">
        <v>42318.714907407404</v>
      </c>
      <c r="B15663" s="3">
        <v>28.0</v>
      </c>
      <c r="C15663" s="3" t="s">
        <v>13871</v>
      </c>
      <c r="D15663" s="3">
        <v>27.0</v>
      </c>
      <c r="E15663" s="3" t="s">
        <v>13886</v>
      </c>
      <c r="F15663" s="3">
        <v>4.0</v>
      </c>
      <c r="G15663" s="3">
        <v>2.0</v>
      </c>
      <c r="H15663" s="3" t="s">
        <v>10957</v>
      </c>
      <c r="I15663" s="3" t="s">
        <v>14104</v>
      </c>
      <c r="J15663" s="3" t="s">
        <v>1617</v>
      </c>
      <c r="K15663" s="3" t="s">
        <v>24</v>
      </c>
      <c r="L15663" s="3">
        <v>20.0</v>
      </c>
      <c r="M15663" s="3" t="s">
        <v>25</v>
      </c>
      <c r="N15663" s="3" t="s">
        <v>14133</v>
      </c>
      <c r="O15663" s="3" t="s">
        <v>492</v>
      </c>
      <c r="P15663" s="4">
        <v>21092.0</v>
      </c>
      <c r="Q15663" s="3" t="s">
        <v>132</v>
      </c>
      <c r="S15663" s="3" t="s">
        <v>34</v>
      </c>
    </row>
    <row r="15664">
      <c r="A15664" s="2">
        <v>42318.714907407404</v>
      </c>
      <c r="B15664" s="3">
        <v>28.0</v>
      </c>
      <c r="C15664" s="3" t="s">
        <v>13871</v>
      </c>
      <c r="D15664" s="3">
        <v>50.0</v>
      </c>
      <c r="E15664" s="3" t="s">
        <v>13899</v>
      </c>
      <c r="F15664" s="3">
        <v>4.0</v>
      </c>
      <c r="G15664" s="3">
        <v>2.0</v>
      </c>
      <c r="H15664" s="3" t="s">
        <v>10957</v>
      </c>
      <c r="I15664" s="3" t="s">
        <v>14104</v>
      </c>
      <c r="J15664" s="3" t="s">
        <v>1617</v>
      </c>
      <c r="K15664" s="3" t="s">
        <v>24</v>
      </c>
      <c r="L15664" s="3">
        <v>1.0</v>
      </c>
      <c r="M15664" s="3" t="s">
        <v>25</v>
      </c>
      <c r="N15664" s="3" t="s">
        <v>2329</v>
      </c>
      <c r="O15664" s="3" t="s">
        <v>27</v>
      </c>
      <c r="P15664" s="4">
        <v>24003.0</v>
      </c>
      <c r="Q15664" s="3" t="s">
        <v>247</v>
      </c>
      <c r="S15664" s="3" t="s">
        <v>34</v>
      </c>
    </row>
    <row r="15665">
      <c r="A15665" s="2">
        <v>42318.714907407404</v>
      </c>
      <c r="B15665" s="3">
        <v>28.0</v>
      </c>
      <c r="C15665" s="3" t="s">
        <v>13871</v>
      </c>
      <c r="D15665" s="3">
        <v>50.0</v>
      </c>
      <c r="E15665" s="3" t="s">
        <v>13899</v>
      </c>
      <c r="F15665" s="3">
        <v>4.0</v>
      </c>
      <c r="G15665" s="3">
        <v>2.0</v>
      </c>
      <c r="H15665" s="3" t="s">
        <v>10957</v>
      </c>
      <c r="I15665" s="3" t="s">
        <v>14104</v>
      </c>
      <c r="J15665" s="3" t="s">
        <v>1617</v>
      </c>
      <c r="K15665" s="3" t="s">
        <v>24</v>
      </c>
      <c r="L15665" s="3">
        <v>2.0</v>
      </c>
      <c r="M15665" s="3" t="s">
        <v>30</v>
      </c>
      <c r="N15665" s="3" t="s">
        <v>14134</v>
      </c>
      <c r="O15665" s="3" t="s">
        <v>215</v>
      </c>
      <c r="P15665" s="4">
        <v>25881.0</v>
      </c>
      <c r="Q15665" s="3" t="s">
        <v>37</v>
      </c>
      <c r="S15665" s="3" t="s">
        <v>34</v>
      </c>
    </row>
    <row r="15666">
      <c r="A15666" s="2">
        <v>42318.714907407404</v>
      </c>
      <c r="B15666" s="3">
        <v>28.0</v>
      </c>
      <c r="C15666" s="3" t="s">
        <v>13871</v>
      </c>
      <c r="D15666" s="3">
        <v>50.0</v>
      </c>
      <c r="E15666" s="3" t="s">
        <v>13899</v>
      </c>
      <c r="F15666" s="3">
        <v>4.0</v>
      </c>
      <c r="G15666" s="3">
        <v>2.0</v>
      </c>
      <c r="H15666" s="3" t="s">
        <v>10957</v>
      </c>
      <c r="I15666" s="3" t="s">
        <v>14104</v>
      </c>
      <c r="J15666" s="3" t="s">
        <v>1617</v>
      </c>
      <c r="K15666" s="3" t="s">
        <v>24</v>
      </c>
      <c r="L15666" s="3">
        <v>3.0</v>
      </c>
      <c r="M15666" s="3" t="s">
        <v>25</v>
      </c>
      <c r="N15666" s="3" t="s">
        <v>14135</v>
      </c>
      <c r="O15666" s="3" t="s">
        <v>401</v>
      </c>
      <c r="P15666" s="4">
        <v>28610.0</v>
      </c>
      <c r="Q15666" s="3" t="s">
        <v>132</v>
      </c>
      <c r="S15666" s="3" t="s">
        <v>34</v>
      </c>
    </row>
    <row r="15667">
      <c r="A15667" s="2">
        <v>42318.714907407404</v>
      </c>
      <c r="B15667" s="3">
        <v>28.0</v>
      </c>
      <c r="C15667" s="3" t="s">
        <v>13871</v>
      </c>
      <c r="D15667" s="3">
        <v>50.0</v>
      </c>
      <c r="E15667" s="3" t="s">
        <v>13899</v>
      </c>
      <c r="F15667" s="3">
        <v>4.0</v>
      </c>
      <c r="G15667" s="3">
        <v>2.0</v>
      </c>
      <c r="H15667" s="3" t="s">
        <v>10957</v>
      </c>
      <c r="I15667" s="3" t="s">
        <v>14104</v>
      </c>
      <c r="J15667" s="3" t="s">
        <v>1617</v>
      </c>
      <c r="K15667" s="3" t="s">
        <v>24</v>
      </c>
      <c r="L15667" s="3">
        <v>4.0</v>
      </c>
      <c r="M15667" s="3" t="s">
        <v>30</v>
      </c>
      <c r="N15667" s="3" t="s">
        <v>14136</v>
      </c>
      <c r="O15667" s="3" t="s">
        <v>342</v>
      </c>
      <c r="P15667" s="4">
        <v>24787.0</v>
      </c>
      <c r="Q15667" s="3" t="s">
        <v>37</v>
      </c>
      <c r="S15667" s="3" t="s">
        <v>34</v>
      </c>
    </row>
    <row r="15668">
      <c r="A15668" s="2">
        <v>42318.714907407404</v>
      </c>
      <c r="B15668" s="3">
        <v>28.0</v>
      </c>
      <c r="C15668" s="3" t="s">
        <v>13871</v>
      </c>
      <c r="D15668" s="3">
        <v>50.0</v>
      </c>
      <c r="E15668" s="3" t="s">
        <v>13899</v>
      </c>
      <c r="F15668" s="3">
        <v>4.0</v>
      </c>
      <c r="G15668" s="3">
        <v>2.0</v>
      </c>
      <c r="H15668" s="3" t="s">
        <v>10957</v>
      </c>
      <c r="I15668" s="3" t="s">
        <v>14104</v>
      </c>
      <c r="J15668" s="3" t="s">
        <v>1617</v>
      </c>
      <c r="K15668" s="3" t="s">
        <v>24</v>
      </c>
      <c r="L15668" s="3">
        <v>5.0</v>
      </c>
      <c r="M15668" s="3" t="s">
        <v>25</v>
      </c>
      <c r="N15668" s="3" t="s">
        <v>10297</v>
      </c>
      <c r="O15668" s="3" t="s">
        <v>1016</v>
      </c>
      <c r="P15668" s="4">
        <v>29720.0</v>
      </c>
      <c r="Q15668" s="3" t="s">
        <v>75</v>
      </c>
      <c r="S15668" s="3" t="s">
        <v>34</v>
      </c>
    </row>
    <row r="15669">
      <c r="A15669" s="2">
        <v>42318.714907407404</v>
      </c>
      <c r="B15669" s="3">
        <v>28.0</v>
      </c>
      <c r="C15669" s="3" t="s">
        <v>13871</v>
      </c>
      <c r="D15669" s="3">
        <v>50.0</v>
      </c>
      <c r="E15669" s="3" t="s">
        <v>13899</v>
      </c>
      <c r="F15669" s="3">
        <v>4.0</v>
      </c>
      <c r="G15669" s="3">
        <v>2.0</v>
      </c>
      <c r="H15669" s="3" t="s">
        <v>10957</v>
      </c>
      <c r="I15669" s="3" t="s">
        <v>14104</v>
      </c>
      <c r="J15669" s="3" t="s">
        <v>1617</v>
      </c>
      <c r="K15669" s="3" t="s">
        <v>24</v>
      </c>
      <c r="L15669" s="3">
        <v>6.0</v>
      </c>
      <c r="M15669" s="3" t="s">
        <v>30</v>
      </c>
      <c r="N15669" s="3" t="s">
        <v>14137</v>
      </c>
      <c r="O15669" s="3" t="s">
        <v>1751</v>
      </c>
      <c r="P15669" s="4">
        <v>14488.0</v>
      </c>
      <c r="Q15669" s="3" t="s">
        <v>105</v>
      </c>
      <c r="S15669" s="3" t="s">
        <v>34</v>
      </c>
    </row>
    <row r="15670">
      <c r="A15670" s="2">
        <v>42318.714907407404</v>
      </c>
      <c r="B15670" s="3">
        <v>28.0</v>
      </c>
      <c r="C15670" s="3" t="s">
        <v>13871</v>
      </c>
      <c r="D15670" s="3">
        <v>50.0</v>
      </c>
      <c r="E15670" s="3" t="s">
        <v>13899</v>
      </c>
      <c r="F15670" s="3">
        <v>4.0</v>
      </c>
      <c r="G15670" s="3">
        <v>2.0</v>
      </c>
      <c r="H15670" s="3" t="s">
        <v>10957</v>
      </c>
      <c r="I15670" s="3" t="s">
        <v>14104</v>
      </c>
      <c r="J15670" s="3" t="s">
        <v>1617</v>
      </c>
      <c r="K15670" s="3" t="s">
        <v>24</v>
      </c>
      <c r="L15670" s="3">
        <v>7.0</v>
      </c>
      <c r="M15670" s="3" t="s">
        <v>25</v>
      </c>
      <c r="N15670" s="3" t="s">
        <v>2052</v>
      </c>
      <c r="O15670" s="3" t="s">
        <v>2765</v>
      </c>
      <c r="P15670" s="4">
        <v>31506.0</v>
      </c>
      <c r="Q15670" s="3" t="s">
        <v>37</v>
      </c>
      <c r="S15670" s="3" t="s">
        <v>34</v>
      </c>
    </row>
    <row r="15671">
      <c r="A15671" s="2">
        <v>42318.714907407404</v>
      </c>
      <c r="B15671" s="3">
        <v>28.0</v>
      </c>
      <c r="C15671" s="3" t="s">
        <v>13871</v>
      </c>
      <c r="D15671" s="3">
        <v>50.0</v>
      </c>
      <c r="E15671" s="3" t="s">
        <v>13899</v>
      </c>
      <c r="F15671" s="3">
        <v>4.0</v>
      </c>
      <c r="G15671" s="3">
        <v>2.0</v>
      </c>
      <c r="H15671" s="3" t="s">
        <v>10957</v>
      </c>
      <c r="I15671" s="3" t="s">
        <v>14104</v>
      </c>
      <c r="J15671" s="3" t="s">
        <v>1617</v>
      </c>
      <c r="K15671" s="3" t="s">
        <v>24</v>
      </c>
      <c r="L15671" s="3">
        <v>8.0</v>
      </c>
      <c r="M15671" s="3" t="s">
        <v>30</v>
      </c>
      <c r="N15671" s="3" t="s">
        <v>14138</v>
      </c>
      <c r="O15671" s="3" t="s">
        <v>1699</v>
      </c>
      <c r="P15671" s="4">
        <v>15633.0</v>
      </c>
      <c r="Q15671" s="3" t="s">
        <v>49</v>
      </c>
      <c r="S15671" s="3" t="s">
        <v>34</v>
      </c>
    </row>
    <row r="15672">
      <c r="A15672" s="2">
        <v>42318.714907407404</v>
      </c>
      <c r="B15672" s="3">
        <v>28.0</v>
      </c>
      <c r="C15672" s="3" t="s">
        <v>13871</v>
      </c>
      <c r="D15672" s="3">
        <v>50.0</v>
      </c>
      <c r="E15672" s="3" t="s">
        <v>13899</v>
      </c>
      <c r="F15672" s="3">
        <v>4.0</v>
      </c>
      <c r="G15672" s="3">
        <v>2.0</v>
      </c>
      <c r="H15672" s="3" t="s">
        <v>10957</v>
      </c>
      <c r="I15672" s="3" t="s">
        <v>14104</v>
      </c>
      <c r="J15672" s="3" t="s">
        <v>1617</v>
      </c>
      <c r="K15672" s="3" t="s">
        <v>24</v>
      </c>
      <c r="L15672" s="3">
        <v>9.0</v>
      </c>
      <c r="M15672" s="3" t="s">
        <v>25</v>
      </c>
      <c r="N15672" s="3" t="s">
        <v>14139</v>
      </c>
      <c r="O15672" s="3" t="s">
        <v>980</v>
      </c>
      <c r="P15672" s="4">
        <v>19437.0</v>
      </c>
      <c r="Q15672" s="3" t="s">
        <v>372</v>
      </c>
      <c r="S15672" s="3" t="s">
        <v>34</v>
      </c>
    </row>
    <row r="15673">
      <c r="A15673" s="2">
        <v>42318.714907407404</v>
      </c>
      <c r="B15673" s="3">
        <v>28.0</v>
      </c>
      <c r="C15673" s="3" t="s">
        <v>13871</v>
      </c>
      <c r="D15673" s="3">
        <v>50.0</v>
      </c>
      <c r="E15673" s="3" t="s">
        <v>13899</v>
      </c>
      <c r="F15673" s="3">
        <v>4.0</v>
      </c>
      <c r="G15673" s="3">
        <v>2.0</v>
      </c>
      <c r="H15673" s="3" t="s">
        <v>10957</v>
      </c>
      <c r="I15673" s="3" t="s">
        <v>14104</v>
      </c>
      <c r="J15673" s="3" t="s">
        <v>1617</v>
      </c>
      <c r="K15673" s="3" t="s">
        <v>24</v>
      </c>
      <c r="L15673" s="3">
        <v>10.0</v>
      </c>
      <c r="M15673" s="3" t="s">
        <v>30</v>
      </c>
      <c r="N15673" s="3" t="s">
        <v>11937</v>
      </c>
      <c r="O15673" s="3" t="s">
        <v>329</v>
      </c>
      <c r="P15673" s="4">
        <v>22905.0</v>
      </c>
      <c r="Q15673" s="3" t="s">
        <v>40</v>
      </c>
      <c r="S15673" s="3" t="s">
        <v>34</v>
      </c>
    </row>
    <row r="15674">
      <c r="A15674" s="2">
        <v>42318.714907407404</v>
      </c>
      <c r="B15674" s="3">
        <v>28.0</v>
      </c>
      <c r="C15674" s="3" t="s">
        <v>13871</v>
      </c>
      <c r="D15674" s="3">
        <v>50.0</v>
      </c>
      <c r="E15674" s="3" t="s">
        <v>13899</v>
      </c>
      <c r="F15674" s="3">
        <v>4.0</v>
      </c>
      <c r="G15674" s="3">
        <v>2.0</v>
      </c>
      <c r="H15674" s="3" t="s">
        <v>10957</v>
      </c>
      <c r="I15674" s="3" t="s">
        <v>14104</v>
      </c>
      <c r="J15674" s="3" t="s">
        <v>1617</v>
      </c>
      <c r="K15674" s="3" t="s">
        <v>24</v>
      </c>
      <c r="L15674" s="3">
        <v>11.0</v>
      </c>
      <c r="M15674" s="3" t="s">
        <v>25</v>
      </c>
      <c r="N15674" s="3" t="s">
        <v>10297</v>
      </c>
      <c r="O15674" s="3" t="s">
        <v>377</v>
      </c>
      <c r="P15674" s="4">
        <v>30873.0</v>
      </c>
      <c r="Q15674" s="3" t="s">
        <v>191</v>
      </c>
      <c r="S15674" s="3" t="s">
        <v>34</v>
      </c>
    </row>
    <row r="15675">
      <c r="A15675" s="2">
        <v>42318.714907407404</v>
      </c>
      <c r="B15675" s="3">
        <v>28.0</v>
      </c>
      <c r="C15675" s="3" t="s">
        <v>13871</v>
      </c>
      <c r="D15675" s="3">
        <v>50.0</v>
      </c>
      <c r="E15675" s="3" t="s">
        <v>13899</v>
      </c>
      <c r="F15675" s="3">
        <v>4.0</v>
      </c>
      <c r="G15675" s="3">
        <v>2.0</v>
      </c>
      <c r="H15675" s="3" t="s">
        <v>10957</v>
      </c>
      <c r="I15675" s="3" t="s">
        <v>14104</v>
      </c>
      <c r="J15675" s="3" t="s">
        <v>1617</v>
      </c>
      <c r="K15675" s="3" t="s">
        <v>24</v>
      </c>
      <c r="L15675" s="3">
        <v>12.0</v>
      </c>
      <c r="M15675" s="3" t="s">
        <v>30</v>
      </c>
      <c r="N15675" s="3" t="s">
        <v>14140</v>
      </c>
      <c r="O15675" s="3" t="s">
        <v>9143</v>
      </c>
      <c r="P15675" s="4">
        <v>12943.0</v>
      </c>
      <c r="Q15675" s="3" t="s">
        <v>105</v>
      </c>
      <c r="S15675" s="3" t="s">
        <v>34</v>
      </c>
    </row>
    <row r="15676">
      <c r="A15676" s="2">
        <v>42318.714907407404</v>
      </c>
      <c r="B15676" s="3">
        <v>28.0</v>
      </c>
      <c r="C15676" s="3" t="s">
        <v>13871</v>
      </c>
      <c r="D15676" s="3">
        <v>50.0</v>
      </c>
      <c r="E15676" s="3" t="s">
        <v>13899</v>
      </c>
      <c r="F15676" s="3">
        <v>4.0</v>
      </c>
      <c r="G15676" s="3">
        <v>2.0</v>
      </c>
      <c r="H15676" s="3" t="s">
        <v>10957</v>
      </c>
      <c r="I15676" s="3" t="s">
        <v>14104</v>
      </c>
      <c r="J15676" s="3" t="s">
        <v>1617</v>
      </c>
      <c r="K15676" s="3" t="s">
        <v>24</v>
      </c>
      <c r="L15676" s="3">
        <v>13.0</v>
      </c>
      <c r="M15676" s="3" t="s">
        <v>25</v>
      </c>
      <c r="N15676" s="3" t="s">
        <v>14141</v>
      </c>
      <c r="O15676" s="3" t="s">
        <v>664</v>
      </c>
      <c r="P15676" s="4">
        <v>22274.0</v>
      </c>
      <c r="Q15676" s="3" t="s">
        <v>247</v>
      </c>
      <c r="S15676" s="3" t="s">
        <v>34</v>
      </c>
    </row>
    <row r="15677">
      <c r="A15677" s="2">
        <v>42318.714907407404</v>
      </c>
      <c r="B15677" s="3">
        <v>28.0</v>
      </c>
      <c r="C15677" s="3" t="s">
        <v>13871</v>
      </c>
      <c r="D15677" s="3">
        <v>50.0</v>
      </c>
      <c r="E15677" s="3" t="s">
        <v>13899</v>
      </c>
      <c r="F15677" s="3">
        <v>4.0</v>
      </c>
      <c r="G15677" s="3">
        <v>2.0</v>
      </c>
      <c r="H15677" s="3" t="s">
        <v>10957</v>
      </c>
      <c r="I15677" s="3" t="s">
        <v>14104</v>
      </c>
      <c r="J15677" s="3" t="s">
        <v>1617</v>
      </c>
      <c r="K15677" s="3" t="s">
        <v>24</v>
      </c>
      <c r="L15677" s="3">
        <v>14.0</v>
      </c>
      <c r="M15677" s="3" t="s">
        <v>30</v>
      </c>
      <c r="N15677" s="3" t="s">
        <v>14142</v>
      </c>
      <c r="O15677" s="3" t="s">
        <v>8762</v>
      </c>
      <c r="P15677" s="4">
        <v>31377.0</v>
      </c>
      <c r="Q15677" s="3" t="s">
        <v>372</v>
      </c>
      <c r="S15677" s="3" t="s">
        <v>34</v>
      </c>
    </row>
    <row r="15678">
      <c r="A15678" s="2">
        <v>42318.714907407404</v>
      </c>
      <c r="B15678" s="3">
        <v>28.0</v>
      </c>
      <c r="C15678" s="3" t="s">
        <v>13871</v>
      </c>
      <c r="D15678" s="3">
        <v>50.0</v>
      </c>
      <c r="E15678" s="3" t="s">
        <v>13899</v>
      </c>
      <c r="F15678" s="3">
        <v>4.0</v>
      </c>
      <c r="G15678" s="3">
        <v>2.0</v>
      </c>
      <c r="H15678" s="3" t="s">
        <v>10957</v>
      </c>
      <c r="I15678" s="3" t="s">
        <v>14104</v>
      </c>
      <c r="J15678" s="3" t="s">
        <v>1617</v>
      </c>
      <c r="K15678" s="3" t="s">
        <v>24</v>
      </c>
      <c r="L15678" s="3">
        <v>15.0</v>
      </c>
      <c r="M15678" s="3" t="s">
        <v>25</v>
      </c>
      <c r="N15678" s="3" t="s">
        <v>14143</v>
      </c>
      <c r="O15678" s="3" t="s">
        <v>196</v>
      </c>
      <c r="P15678" s="4">
        <v>20961.0</v>
      </c>
      <c r="Q15678" s="3" t="s">
        <v>372</v>
      </c>
      <c r="S15678" s="3" t="s">
        <v>34</v>
      </c>
    </row>
    <row r="15679">
      <c r="A15679" s="2">
        <v>42318.714907407404</v>
      </c>
      <c r="B15679" s="3">
        <v>28.0</v>
      </c>
      <c r="C15679" s="3" t="s">
        <v>13871</v>
      </c>
      <c r="D15679" s="3">
        <v>50.0</v>
      </c>
      <c r="E15679" s="3" t="s">
        <v>13899</v>
      </c>
      <c r="F15679" s="3">
        <v>4.0</v>
      </c>
      <c r="G15679" s="3">
        <v>2.0</v>
      </c>
      <c r="H15679" s="3" t="s">
        <v>10957</v>
      </c>
      <c r="I15679" s="3" t="s">
        <v>14104</v>
      </c>
      <c r="J15679" s="3" t="s">
        <v>1617</v>
      </c>
      <c r="K15679" s="3" t="s">
        <v>24</v>
      </c>
      <c r="L15679" s="3">
        <v>16.0</v>
      </c>
      <c r="M15679" s="3" t="s">
        <v>30</v>
      </c>
      <c r="N15679" s="3" t="s">
        <v>14144</v>
      </c>
      <c r="O15679" s="3" t="s">
        <v>307</v>
      </c>
      <c r="P15679" s="4">
        <v>21012.0</v>
      </c>
      <c r="Q15679" s="3" t="s">
        <v>132</v>
      </c>
      <c r="S15679" s="3" t="s">
        <v>34</v>
      </c>
    </row>
    <row r="15680">
      <c r="A15680" s="2">
        <v>42318.714907407404</v>
      </c>
      <c r="B15680" s="3">
        <v>28.0</v>
      </c>
      <c r="C15680" s="3" t="s">
        <v>13871</v>
      </c>
      <c r="D15680" s="3">
        <v>50.0</v>
      </c>
      <c r="E15680" s="3" t="s">
        <v>13899</v>
      </c>
      <c r="F15680" s="3">
        <v>4.0</v>
      </c>
      <c r="G15680" s="3">
        <v>2.0</v>
      </c>
      <c r="H15680" s="3" t="s">
        <v>10957</v>
      </c>
      <c r="I15680" s="3" t="s">
        <v>14104</v>
      </c>
      <c r="J15680" s="3" t="s">
        <v>1617</v>
      </c>
      <c r="K15680" s="3" t="s">
        <v>24</v>
      </c>
      <c r="L15680" s="3">
        <v>17.0</v>
      </c>
      <c r="M15680" s="3" t="s">
        <v>25</v>
      </c>
      <c r="N15680" s="3" t="s">
        <v>8258</v>
      </c>
      <c r="O15680" s="3" t="s">
        <v>956</v>
      </c>
      <c r="P15680" s="4">
        <v>31825.0</v>
      </c>
      <c r="Q15680" s="3" t="s">
        <v>132</v>
      </c>
      <c r="S15680" s="3" t="s">
        <v>34</v>
      </c>
    </row>
    <row r="15681">
      <c r="A15681" s="2">
        <v>42318.714907407404</v>
      </c>
      <c r="B15681" s="3">
        <v>28.0</v>
      </c>
      <c r="C15681" s="3" t="s">
        <v>13871</v>
      </c>
      <c r="D15681" s="3">
        <v>61.0</v>
      </c>
      <c r="E15681" s="3" t="s">
        <v>13916</v>
      </c>
      <c r="F15681" s="3">
        <v>4.0</v>
      </c>
      <c r="G15681" s="3">
        <v>2.0</v>
      </c>
      <c r="H15681" s="3" t="s">
        <v>10957</v>
      </c>
      <c r="I15681" s="3" t="s">
        <v>14104</v>
      </c>
      <c r="J15681" s="3" t="s">
        <v>1617</v>
      </c>
      <c r="K15681" s="3" t="s">
        <v>24</v>
      </c>
      <c r="L15681" s="3">
        <v>1.0</v>
      </c>
      <c r="M15681" s="3" t="s">
        <v>30</v>
      </c>
      <c r="N15681" s="3" t="s">
        <v>14145</v>
      </c>
      <c r="O15681" s="3" t="s">
        <v>1045</v>
      </c>
      <c r="P15681" s="4">
        <v>26741.0</v>
      </c>
      <c r="Q15681" s="3" t="s">
        <v>37</v>
      </c>
      <c r="S15681" s="3" t="s">
        <v>34</v>
      </c>
    </row>
    <row r="15682">
      <c r="A15682" s="2">
        <v>42318.714907407404</v>
      </c>
      <c r="B15682" s="3">
        <v>28.0</v>
      </c>
      <c r="C15682" s="3" t="s">
        <v>13871</v>
      </c>
      <c r="D15682" s="3">
        <v>61.0</v>
      </c>
      <c r="E15682" s="3" t="s">
        <v>13916</v>
      </c>
      <c r="F15682" s="3">
        <v>4.0</v>
      </c>
      <c r="G15682" s="3">
        <v>2.0</v>
      </c>
      <c r="H15682" s="3" t="s">
        <v>10957</v>
      </c>
      <c r="I15682" s="3" t="s">
        <v>14104</v>
      </c>
      <c r="J15682" s="3" t="s">
        <v>1617</v>
      </c>
      <c r="K15682" s="3" t="s">
        <v>24</v>
      </c>
      <c r="L15682" s="3">
        <v>2.0</v>
      </c>
      <c r="M15682" s="3" t="s">
        <v>25</v>
      </c>
      <c r="N15682" s="3" t="s">
        <v>13092</v>
      </c>
      <c r="O15682" s="3" t="s">
        <v>417</v>
      </c>
      <c r="P15682" s="4">
        <v>17369.0</v>
      </c>
      <c r="Q15682" s="3" t="s">
        <v>49</v>
      </c>
      <c r="S15682" s="3" t="s">
        <v>34</v>
      </c>
    </row>
    <row r="15683">
      <c r="A15683" s="2">
        <v>42318.714907407404</v>
      </c>
      <c r="B15683" s="3">
        <v>28.0</v>
      </c>
      <c r="C15683" s="3" t="s">
        <v>13871</v>
      </c>
      <c r="D15683" s="3">
        <v>61.0</v>
      </c>
      <c r="E15683" s="3" t="s">
        <v>13916</v>
      </c>
      <c r="F15683" s="3">
        <v>4.0</v>
      </c>
      <c r="G15683" s="3">
        <v>2.0</v>
      </c>
      <c r="H15683" s="3" t="s">
        <v>10957</v>
      </c>
      <c r="I15683" s="3" t="s">
        <v>14104</v>
      </c>
      <c r="J15683" s="3" t="s">
        <v>1617</v>
      </c>
      <c r="K15683" s="3" t="s">
        <v>24</v>
      </c>
      <c r="L15683" s="3">
        <v>3.0</v>
      </c>
      <c r="M15683" s="3" t="s">
        <v>30</v>
      </c>
      <c r="N15683" s="3" t="s">
        <v>14113</v>
      </c>
      <c r="O15683" s="3" t="s">
        <v>342</v>
      </c>
      <c r="P15683" s="4">
        <v>28754.0</v>
      </c>
      <c r="Q15683" s="3" t="s">
        <v>52</v>
      </c>
      <c r="S15683" s="3" t="s">
        <v>34</v>
      </c>
    </row>
    <row r="15684">
      <c r="A15684" s="2">
        <v>42318.714907407404</v>
      </c>
      <c r="B15684" s="3">
        <v>28.0</v>
      </c>
      <c r="C15684" s="3" t="s">
        <v>13871</v>
      </c>
      <c r="D15684" s="3">
        <v>61.0</v>
      </c>
      <c r="E15684" s="3" t="s">
        <v>13916</v>
      </c>
      <c r="F15684" s="3">
        <v>4.0</v>
      </c>
      <c r="G15684" s="3">
        <v>2.0</v>
      </c>
      <c r="H15684" s="3" t="s">
        <v>10957</v>
      </c>
      <c r="I15684" s="3" t="s">
        <v>14104</v>
      </c>
      <c r="J15684" s="3" t="s">
        <v>1617</v>
      </c>
      <c r="K15684" s="3" t="s">
        <v>24</v>
      </c>
      <c r="L15684" s="3">
        <v>4.0</v>
      </c>
      <c r="M15684" s="3" t="s">
        <v>25</v>
      </c>
      <c r="N15684" s="3" t="s">
        <v>5231</v>
      </c>
      <c r="O15684" s="3" t="s">
        <v>48</v>
      </c>
      <c r="P15684" s="4">
        <v>23394.0</v>
      </c>
      <c r="Q15684" s="3" t="s">
        <v>372</v>
      </c>
      <c r="S15684" s="3" t="s">
        <v>34</v>
      </c>
    </row>
    <row r="15685">
      <c r="A15685" s="2">
        <v>42318.714907407404</v>
      </c>
      <c r="B15685" s="3">
        <v>28.0</v>
      </c>
      <c r="C15685" s="3" t="s">
        <v>13871</v>
      </c>
      <c r="D15685" s="3">
        <v>61.0</v>
      </c>
      <c r="E15685" s="3" t="s">
        <v>13916</v>
      </c>
      <c r="F15685" s="3">
        <v>4.0</v>
      </c>
      <c r="G15685" s="3">
        <v>2.0</v>
      </c>
      <c r="H15685" s="3" t="s">
        <v>10957</v>
      </c>
      <c r="I15685" s="3" t="s">
        <v>14104</v>
      </c>
      <c r="J15685" s="3" t="s">
        <v>1617</v>
      </c>
      <c r="K15685" s="3" t="s">
        <v>24</v>
      </c>
      <c r="L15685" s="3">
        <v>5.0</v>
      </c>
      <c r="M15685" s="3" t="s">
        <v>30</v>
      </c>
      <c r="N15685" s="3" t="s">
        <v>7883</v>
      </c>
      <c r="O15685" s="3" t="s">
        <v>8824</v>
      </c>
      <c r="P15685" s="4">
        <v>9991.0</v>
      </c>
      <c r="Q15685" s="3" t="s">
        <v>49</v>
      </c>
      <c r="S15685" s="3" t="s">
        <v>34</v>
      </c>
    </row>
    <row r="15686">
      <c r="A15686" s="2">
        <v>42318.714907407404</v>
      </c>
      <c r="B15686" s="3">
        <v>28.0</v>
      </c>
      <c r="C15686" s="3" t="s">
        <v>13871</v>
      </c>
      <c r="D15686" s="3">
        <v>61.0</v>
      </c>
      <c r="E15686" s="3" t="s">
        <v>13916</v>
      </c>
      <c r="F15686" s="3">
        <v>4.0</v>
      </c>
      <c r="G15686" s="3">
        <v>2.0</v>
      </c>
      <c r="H15686" s="3" t="s">
        <v>10957</v>
      </c>
      <c r="I15686" s="3" t="s">
        <v>14104</v>
      </c>
      <c r="J15686" s="3" t="s">
        <v>1617</v>
      </c>
      <c r="K15686" s="3" t="s">
        <v>24</v>
      </c>
      <c r="L15686" s="3">
        <v>6.0</v>
      </c>
      <c r="M15686" s="3" t="s">
        <v>25</v>
      </c>
      <c r="N15686" s="3" t="s">
        <v>4468</v>
      </c>
      <c r="O15686" s="3" t="s">
        <v>91</v>
      </c>
      <c r="P15686" s="4">
        <v>19090.0</v>
      </c>
      <c r="Q15686" s="3" t="s">
        <v>372</v>
      </c>
      <c r="S15686" s="3" t="s">
        <v>34</v>
      </c>
    </row>
    <row r="15687">
      <c r="A15687" s="2">
        <v>42318.714907407404</v>
      </c>
      <c r="B15687" s="3">
        <v>28.0</v>
      </c>
      <c r="C15687" s="3" t="s">
        <v>13871</v>
      </c>
      <c r="D15687" s="3">
        <v>61.0</v>
      </c>
      <c r="E15687" s="3" t="s">
        <v>13916</v>
      </c>
      <c r="F15687" s="3">
        <v>4.0</v>
      </c>
      <c r="G15687" s="3">
        <v>2.0</v>
      </c>
      <c r="H15687" s="3" t="s">
        <v>10957</v>
      </c>
      <c r="I15687" s="3" t="s">
        <v>14104</v>
      </c>
      <c r="J15687" s="3" t="s">
        <v>1617</v>
      </c>
      <c r="K15687" s="3" t="s">
        <v>24</v>
      </c>
      <c r="L15687" s="3">
        <v>7.0</v>
      </c>
      <c r="M15687" s="3" t="s">
        <v>30</v>
      </c>
      <c r="N15687" s="3" t="s">
        <v>14146</v>
      </c>
      <c r="O15687" s="3" t="s">
        <v>490</v>
      </c>
      <c r="P15687" s="4">
        <v>21034.0</v>
      </c>
      <c r="Q15687" s="3" t="s">
        <v>132</v>
      </c>
      <c r="S15687" s="3" t="s">
        <v>34</v>
      </c>
    </row>
    <row r="15688">
      <c r="A15688" s="2">
        <v>42318.714907407404</v>
      </c>
      <c r="B15688" s="3">
        <v>28.0</v>
      </c>
      <c r="C15688" s="3" t="s">
        <v>13871</v>
      </c>
      <c r="D15688" s="3">
        <v>61.0</v>
      </c>
      <c r="E15688" s="3" t="s">
        <v>13916</v>
      </c>
      <c r="F15688" s="3">
        <v>4.0</v>
      </c>
      <c r="G15688" s="3">
        <v>2.0</v>
      </c>
      <c r="H15688" s="3" t="s">
        <v>10957</v>
      </c>
      <c r="I15688" s="3" t="s">
        <v>14104</v>
      </c>
      <c r="J15688" s="3" t="s">
        <v>1617</v>
      </c>
      <c r="K15688" s="3" t="s">
        <v>24</v>
      </c>
      <c r="L15688" s="3">
        <v>8.0</v>
      </c>
      <c r="M15688" s="3" t="s">
        <v>25</v>
      </c>
      <c r="N15688" s="3" t="s">
        <v>11737</v>
      </c>
      <c r="O15688" s="3" t="s">
        <v>3610</v>
      </c>
      <c r="P15688" s="4">
        <v>19117.0</v>
      </c>
      <c r="Q15688" s="3" t="s">
        <v>372</v>
      </c>
      <c r="S15688" s="3" t="s">
        <v>34</v>
      </c>
    </row>
    <row r="15689">
      <c r="A15689" s="2">
        <v>42318.714907407404</v>
      </c>
      <c r="B15689" s="3">
        <v>28.0</v>
      </c>
      <c r="C15689" s="3" t="s">
        <v>13871</v>
      </c>
      <c r="D15689" s="3">
        <v>61.0</v>
      </c>
      <c r="E15689" s="3" t="s">
        <v>13916</v>
      </c>
      <c r="F15689" s="3">
        <v>4.0</v>
      </c>
      <c r="G15689" s="3">
        <v>2.0</v>
      </c>
      <c r="H15689" s="3" t="s">
        <v>10957</v>
      </c>
      <c r="I15689" s="3" t="s">
        <v>14104</v>
      </c>
      <c r="J15689" s="3" t="s">
        <v>1617</v>
      </c>
      <c r="K15689" s="3" t="s">
        <v>24</v>
      </c>
      <c r="L15689" s="3">
        <v>9.0</v>
      </c>
      <c r="M15689" s="3" t="s">
        <v>30</v>
      </c>
      <c r="N15689" s="3" t="s">
        <v>7983</v>
      </c>
      <c r="O15689" s="3" t="s">
        <v>307</v>
      </c>
      <c r="P15689" s="4">
        <v>20969.0</v>
      </c>
      <c r="Q15689" s="3" t="s">
        <v>132</v>
      </c>
      <c r="S15689" s="3" t="s">
        <v>34</v>
      </c>
    </row>
    <row r="15690">
      <c r="A15690" s="2">
        <v>42318.714907407404</v>
      </c>
      <c r="B15690" s="3">
        <v>28.0</v>
      </c>
      <c r="C15690" s="3" t="s">
        <v>13871</v>
      </c>
      <c r="D15690" s="3">
        <v>61.0</v>
      </c>
      <c r="E15690" s="3" t="s">
        <v>13916</v>
      </c>
      <c r="F15690" s="3">
        <v>4.0</v>
      </c>
      <c r="G15690" s="3">
        <v>2.0</v>
      </c>
      <c r="H15690" s="3" t="s">
        <v>10957</v>
      </c>
      <c r="I15690" s="3" t="s">
        <v>14104</v>
      </c>
      <c r="J15690" s="3" t="s">
        <v>1617</v>
      </c>
      <c r="K15690" s="3" t="s">
        <v>24</v>
      </c>
      <c r="L15690" s="3">
        <v>10.0</v>
      </c>
      <c r="M15690" s="3" t="s">
        <v>25</v>
      </c>
      <c r="N15690" s="3" t="s">
        <v>5398</v>
      </c>
      <c r="O15690" s="3" t="s">
        <v>359</v>
      </c>
      <c r="P15690" s="4">
        <v>23921.0</v>
      </c>
      <c r="Q15690" s="3" t="s">
        <v>37</v>
      </c>
      <c r="S15690" s="3" t="s">
        <v>34</v>
      </c>
    </row>
    <row r="15691">
      <c r="A15691" s="2">
        <v>42318.714907407404</v>
      </c>
      <c r="B15691" s="3">
        <v>28.0</v>
      </c>
      <c r="C15691" s="3" t="s">
        <v>13871</v>
      </c>
      <c r="D15691" s="3">
        <v>61.0</v>
      </c>
      <c r="E15691" s="3" t="s">
        <v>13916</v>
      </c>
      <c r="F15691" s="3">
        <v>4.0</v>
      </c>
      <c r="G15691" s="3">
        <v>2.0</v>
      </c>
      <c r="H15691" s="3" t="s">
        <v>10957</v>
      </c>
      <c r="I15691" s="3" t="s">
        <v>14104</v>
      </c>
      <c r="J15691" s="3" t="s">
        <v>1617</v>
      </c>
      <c r="K15691" s="3" t="s">
        <v>24</v>
      </c>
      <c r="L15691" s="3">
        <v>11.0</v>
      </c>
      <c r="M15691" s="3" t="s">
        <v>30</v>
      </c>
      <c r="N15691" s="3" t="s">
        <v>14147</v>
      </c>
      <c r="O15691" s="3" t="s">
        <v>1575</v>
      </c>
      <c r="P15691" s="4">
        <v>22312.0</v>
      </c>
      <c r="Q15691" s="3" t="s">
        <v>132</v>
      </c>
      <c r="S15691" s="3" t="s">
        <v>34</v>
      </c>
    </row>
    <row r="15692">
      <c r="A15692" s="2">
        <v>42318.714907407404</v>
      </c>
      <c r="B15692" s="3">
        <v>28.0</v>
      </c>
      <c r="C15692" s="3" t="s">
        <v>13871</v>
      </c>
      <c r="D15692" s="3">
        <v>76.0</v>
      </c>
      <c r="E15692" s="3" t="s">
        <v>13925</v>
      </c>
      <c r="F15692" s="3">
        <v>4.0</v>
      </c>
      <c r="G15692" s="3">
        <v>2.0</v>
      </c>
      <c r="H15692" s="3" t="s">
        <v>10957</v>
      </c>
      <c r="I15692" s="3" t="s">
        <v>14104</v>
      </c>
      <c r="J15692" s="3" t="s">
        <v>1617</v>
      </c>
      <c r="K15692" s="3" t="s">
        <v>24</v>
      </c>
      <c r="L15692" s="3">
        <v>1.0</v>
      </c>
      <c r="M15692" s="3" t="s">
        <v>30</v>
      </c>
      <c r="N15692" s="3" t="s">
        <v>14148</v>
      </c>
      <c r="O15692" s="3" t="s">
        <v>57</v>
      </c>
      <c r="P15692" s="4">
        <v>25275.0</v>
      </c>
      <c r="Q15692" s="3" t="s">
        <v>75</v>
      </c>
      <c r="S15692" s="3" t="s">
        <v>34</v>
      </c>
    </row>
    <row r="15693">
      <c r="A15693" s="2">
        <v>42318.714907407404</v>
      </c>
      <c r="B15693" s="3">
        <v>28.0</v>
      </c>
      <c r="C15693" s="3" t="s">
        <v>13871</v>
      </c>
      <c r="D15693" s="3">
        <v>76.0</v>
      </c>
      <c r="E15693" s="3" t="s">
        <v>13925</v>
      </c>
      <c r="F15693" s="3">
        <v>4.0</v>
      </c>
      <c r="G15693" s="3">
        <v>2.0</v>
      </c>
      <c r="H15693" s="3" t="s">
        <v>10957</v>
      </c>
      <c r="I15693" s="3" t="s">
        <v>14104</v>
      </c>
      <c r="J15693" s="3" t="s">
        <v>1617</v>
      </c>
      <c r="K15693" s="3" t="s">
        <v>272</v>
      </c>
      <c r="L15693" s="3">
        <v>2.0</v>
      </c>
      <c r="M15693" s="3" t="s">
        <v>25</v>
      </c>
      <c r="N15693" s="3" t="s">
        <v>14149</v>
      </c>
      <c r="O15693" s="3" t="s">
        <v>664</v>
      </c>
      <c r="P15693" s="4">
        <v>24361.0</v>
      </c>
      <c r="Q15693" s="3" t="s">
        <v>372</v>
      </c>
      <c r="S15693" s="3" t="s">
        <v>34</v>
      </c>
    </row>
    <row r="15694">
      <c r="A15694" s="2">
        <v>42318.714907407404</v>
      </c>
      <c r="B15694" s="3">
        <v>28.0</v>
      </c>
      <c r="C15694" s="3" t="s">
        <v>13871</v>
      </c>
      <c r="D15694" s="3">
        <v>76.0</v>
      </c>
      <c r="E15694" s="3" t="s">
        <v>13925</v>
      </c>
      <c r="F15694" s="3">
        <v>4.0</v>
      </c>
      <c r="G15694" s="3">
        <v>2.0</v>
      </c>
      <c r="H15694" s="3" t="s">
        <v>10957</v>
      </c>
      <c r="I15694" s="3" t="s">
        <v>14104</v>
      </c>
      <c r="J15694" s="3" t="s">
        <v>1617</v>
      </c>
      <c r="K15694" s="3" t="s">
        <v>24</v>
      </c>
      <c r="L15694" s="3">
        <v>3.0</v>
      </c>
      <c r="M15694" s="3" t="s">
        <v>30</v>
      </c>
      <c r="N15694" s="3" t="s">
        <v>4194</v>
      </c>
      <c r="O15694" s="3" t="s">
        <v>3014</v>
      </c>
      <c r="P15694" s="4">
        <v>25574.0</v>
      </c>
      <c r="Q15694" s="3" t="s">
        <v>37</v>
      </c>
      <c r="S15694" s="3" t="s">
        <v>34</v>
      </c>
    </row>
    <row r="15695">
      <c r="A15695" s="2">
        <v>42318.714907407404</v>
      </c>
      <c r="B15695" s="3">
        <v>28.0</v>
      </c>
      <c r="C15695" s="3" t="s">
        <v>13871</v>
      </c>
      <c r="D15695" s="3">
        <v>76.0</v>
      </c>
      <c r="E15695" s="3" t="s">
        <v>13925</v>
      </c>
      <c r="F15695" s="3">
        <v>4.0</v>
      </c>
      <c r="G15695" s="3">
        <v>2.0</v>
      </c>
      <c r="H15695" s="3" t="s">
        <v>10957</v>
      </c>
      <c r="I15695" s="3" t="s">
        <v>14104</v>
      </c>
      <c r="J15695" s="3" t="s">
        <v>1617</v>
      </c>
      <c r="K15695" s="3" t="s">
        <v>24</v>
      </c>
      <c r="L15695" s="3">
        <v>4.0</v>
      </c>
      <c r="M15695" s="3" t="s">
        <v>25</v>
      </c>
      <c r="N15695" s="3" t="s">
        <v>14150</v>
      </c>
      <c r="O15695" s="3" t="s">
        <v>42</v>
      </c>
      <c r="P15695" s="4">
        <v>23380.0</v>
      </c>
      <c r="Q15695" s="3" t="s">
        <v>372</v>
      </c>
      <c r="S15695" s="3" t="s">
        <v>34</v>
      </c>
    </row>
    <row r="15696">
      <c r="A15696" s="2">
        <v>42318.714907407404</v>
      </c>
      <c r="B15696" s="3">
        <v>28.0</v>
      </c>
      <c r="C15696" s="3" t="s">
        <v>13871</v>
      </c>
      <c r="D15696" s="3">
        <v>76.0</v>
      </c>
      <c r="E15696" s="3" t="s">
        <v>13925</v>
      </c>
      <c r="F15696" s="3">
        <v>4.0</v>
      </c>
      <c r="G15696" s="3">
        <v>2.0</v>
      </c>
      <c r="H15696" s="3" t="s">
        <v>10957</v>
      </c>
      <c r="I15696" s="3" t="s">
        <v>14104</v>
      </c>
      <c r="J15696" s="3" t="s">
        <v>1617</v>
      </c>
      <c r="K15696" s="3" t="s">
        <v>24</v>
      </c>
      <c r="L15696" s="3">
        <v>5.0</v>
      </c>
      <c r="M15696" s="3" t="s">
        <v>30</v>
      </c>
      <c r="N15696" s="3" t="s">
        <v>2841</v>
      </c>
      <c r="O15696" s="3" t="s">
        <v>1116</v>
      </c>
      <c r="P15696" s="4">
        <v>23673.0</v>
      </c>
      <c r="Q15696" s="3" t="s">
        <v>115</v>
      </c>
      <c r="S15696" s="3" t="s">
        <v>34</v>
      </c>
    </row>
    <row r="15697">
      <c r="A15697" s="2">
        <v>42318.714907407404</v>
      </c>
      <c r="B15697" s="3">
        <v>28.0</v>
      </c>
      <c r="C15697" s="3" t="s">
        <v>13871</v>
      </c>
      <c r="D15697" s="3">
        <v>76.0</v>
      </c>
      <c r="E15697" s="3" t="s">
        <v>13925</v>
      </c>
      <c r="F15697" s="3">
        <v>4.0</v>
      </c>
      <c r="G15697" s="3">
        <v>2.0</v>
      </c>
      <c r="H15697" s="3" t="s">
        <v>10957</v>
      </c>
      <c r="I15697" s="3" t="s">
        <v>14104</v>
      </c>
      <c r="J15697" s="3" t="s">
        <v>1617</v>
      </c>
      <c r="K15697" s="3" t="s">
        <v>24</v>
      </c>
      <c r="L15697" s="3">
        <v>6.0</v>
      </c>
      <c r="M15697" s="3" t="s">
        <v>25</v>
      </c>
      <c r="N15697" s="3" t="s">
        <v>14151</v>
      </c>
      <c r="O15697" s="3" t="s">
        <v>65</v>
      </c>
      <c r="P15697" s="4">
        <v>30955.0</v>
      </c>
      <c r="Q15697" s="3" t="s">
        <v>372</v>
      </c>
      <c r="S15697" s="3" t="s">
        <v>34</v>
      </c>
    </row>
    <row r="15698">
      <c r="A15698" s="2">
        <v>42318.714907407404</v>
      </c>
      <c r="B15698" s="3">
        <v>28.0</v>
      </c>
      <c r="C15698" s="3" t="s">
        <v>13871</v>
      </c>
      <c r="D15698" s="3">
        <v>76.0</v>
      </c>
      <c r="E15698" s="3" t="s">
        <v>13925</v>
      </c>
      <c r="F15698" s="3">
        <v>4.0</v>
      </c>
      <c r="G15698" s="3">
        <v>2.0</v>
      </c>
      <c r="H15698" s="3" t="s">
        <v>10957</v>
      </c>
      <c r="I15698" s="3" t="s">
        <v>14104</v>
      </c>
      <c r="J15698" s="3" t="s">
        <v>1617</v>
      </c>
      <c r="K15698" s="3" t="s">
        <v>24</v>
      </c>
      <c r="L15698" s="3">
        <v>7.0</v>
      </c>
      <c r="M15698" s="3" t="s">
        <v>30</v>
      </c>
      <c r="N15698" s="3" t="s">
        <v>14152</v>
      </c>
      <c r="O15698" s="3" t="s">
        <v>326</v>
      </c>
      <c r="P15698" s="4">
        <v>18880.0</v>
      </c>
      <c r="Q15698" s="3" t="s">
        <v>105</v>
      </c>
      <c r="S15698" s="3" t="s">
        <v>34</v>
      </c>
    </row>
    <row r="15699">
      <c r="A15699" s="2">
        <v>42318.714907407404</v>
      </c>
      <c r="B15699" s="3">
        <v>28.0</v>
      </c>
      <c r="C15699" s="3" t="s">
        <v>13871</v>
      </c>
      <c r="D15699" s="3">
        <v>76.0</v>
      </c>
      <c r="E15699" s="3" t="s">
        <v>13925</v>
      </c>
      <c r="F15699" s="3">
        <v>4.0</v>
      </c>
      <c r="G15699" s="3">
        <v>2.0</v>
      </c>
      <c r="H15699" s="3" t="s">
        <v>10957</v>
      </c>
      <c r="I15699" s="3" t="s">
        <v>14104</v>
      </c>
      <c r="J15699" s="3" t="s">
        <v>1617</v>
      </c>
      <c r="K15699" s="3" t="s">
        <v>24</v>
      </c>
      <c r="L15699" s="3">
        <v>8.0</v>
      </c>
      <c r="M15699" s="3" t="s">
        <v>25</v>
      </c>
      <c r="N15699" s="3" t="s">
        <v>14153</v>
      </c>
      <c r="O15699" s="3" t="s">
        <v>477</v>
      </c>
      <c r="P15699" s="4">
        <v>29288.0</v>
      </c>
      <c r="Q15699" s="3" t="s">
        <v>247</v>
      </c>
      <c r="S15699" s="3" t="s">
        <v>34</v>
      </c>
    </row>
    <row r="15700">
      <c r="A15700" s="2">
        <v>42318.714907407404</v>
      </c>
      <c r="B15700" s="3">
        <v>28.0</v>
      </c>
      <c r="C15700" s="3" t="s">
        <v>13871</v>
      </c>
      <c r="D15700" s="3">
        <v>76.0</v>
      </c>
      <c r="E15700" s="3" t="s">
        <v>13925</v>
      </c>
      <c r="F15700" s="3">
        <v>4.0</v>
      </c>
      <c r="G15700" s="3">
        <v>2.0</v>
      </c>
      <c r="H15700" s="3" t="s">
        <v>10957</v>
      </c>
      <c r="I15700" s="3" t="s">
        <v>14104</v>
      </c>
      <c r="J15700" s="3" t="s">
        <v>1617</v>
      </c>
      <c r="K15700" s="3" t="s">
        <v>24</v>
      </c>
      <c r="L15700" s="3">
        <v>9.0</v>
      </c>
      <c r="M15700" s="3" t="s">
        <v>30</v>
      </c>
      <c r="N15700" s="3" t="s">
        <v>14154</v>
      </c>
      <c r="O15700" s="3" t="s">
        <v>225</v>
      </c>
      <c r="P15700" s="4">
        <v>20633.0</v>
      </c>
      <c r="Q15700" s="3" t="s">
        <v>49</v>
      </c>
      <c r="S15700" s="3" t="s">
        <v>34</v>
      </c>
    </row>
    <row r="15701">
      <c r="A15701" s="2">
        <v>42318.714907407404</v>
      </c>
      <c r="B15701" s="3">
        <v>28.0</v>
      </c>
      <c r="C15701" s="3" t="s">
        <v>13871</v>
      </c>
      <c r="D15701" s="3">
        <v>76.0</v>
      </c>
      <c r="E15701" s="3" t="s">
        <v>13925</v>
      </c>
      <c r="F15701" s="3">
        <v>4.0</v>
      </c>
      <c r="G15701" s="3">
        <v>2.0</v>
      </c>
      <c r="H15701" s="3" t="s">
        <v>10957</v>
      </c>
      <c r="I15701" s="3" t="s">
        <v>14104</v>
      </c>
      <c r="J15701" s="3" t="s">
        <v>1617</v>
      </c>
      <c r="K15701" s="3" t="s">
        <v>24</v>
      </c>
      <c r="L15701" s="3">
        <v>10.0</v>
      </c>
      <c r="M15701" s="3" t="s">
        <v>25</v>
      </c>
      <c r="N15701" s="3" t="s">
        <v>14155</v>
      </c>
      <c r="O15701" s="3" t="s">
        <v>27</v>
      </c>
      <c r="P15701" s="4">
        <v>24512.0</v>
      </c>
      <c r="Q15701" s="3" t="s">
        <v>372</v>
      </c>
      <c r="S15701" s="3" t="s">
        <v>34</v>
      </c>
    </row>
    <row r="15702">
      <c r="A15702" s="2">
        <v>42318.714907407404</v>
      </c>
      <c r="B15702" s="3">
        <v>28.0</v>
      </c>
      <c r="C15702" s="3" t="s">
        <v>13871</v>
      </c>
      <c r="D15702" s="3">
        <v>76.0</v>
      </c>
      <c r="E15702" s="3" t="s">
        <v>13925</v>
      </c>
      <c r="F15702" s="3">
        <v>4.0</v>
      </c>
      <c r="G15702" s="3">
        <v>2.0</v>
      </c>
      <c r="H15702" s="3" t="s">
        <v>10957</v>
      </c>
      <c r="I15702" s="3" t="s">
        <v>14104</v>
      </c>
      <c r="J15702" s="3" t="s">
        <v>1617</v>
      </c>
      <c r="K15702" s="3" t="s">
        <v>24</v>
      </c>
      <c r="L15702" s="3">
        <v>11.0</v>
      </c>
      <c r="M15702" s="3" t="s">
        <v>30</v>
      </c>
      <c r="N15702" s="3" t="s">
        <v>14156</v>
      </c>
      <c r="O15702" s="3" t="s">
        <v>1116</v>
      </c>
      <c r="P15702" s="4">
        <v>26030.0</v>
      </c>
      <c r="Q15702" s="3" t="s">
        <v>75</v>
      </c>
      <c r="S15702" s="3" t="s">
        <v>34</v>
      </c>
    </row>
    <row r="15703">
      <c r="A15703" s="2">
        <v>42318.714907407404</v>
      </c>
      <c r="B15703" s="3">
        <v>28.0</v>
      </c>
      <c r="C15703" s="3" t="s">
        <v>13871</v>
      </c>
      <c r="D15703" s="3">
        <v>76.0</v>
      </c>
      <c r="E15703" s="3" t="s">
        <v>13925</v>
      </c>
      <c r="F15703" s="3">
        <v>4.0</v>
      </c>
      <c r="G15703" s="3">
        <v>2.0</v>
      </c>
      <c r="H15703" s="3" t="s">
        <v>10957</v>
      </c>
      <c r="I15703" s="3" t="s">
        <v>14104</v>
      </c>
      <c r="J15703" s="3" t="s">
        <v>1617</v>
      </c>
      <c r="K15703" s="3" t="s">
        <v>24</v>
      </c>
      <c r="L15703" s="3">
        <v>12.0</v>
      </c>
      <c r="M15703" s="3" t="s">
        <v>25</v>
      </c>
      <c r="N15703" s="3" t="s">
        <v>14157</v>
      </c>
      <c r="O15703" s="3" t="s">
        <v>74</v>
      </c>
      <c r="P15703" s="4">
        <v>25188.0</v>
      </c>
      <c r="Q15703" s="3" t="s">
        <v>372</v>
      </c>
      <c r="S15703" s="3" t="s">
        <v>34</v>
      </c>
    </row>
    <row r="15704">
      <c r="A15704" s="2">
        <v>42318.714907407404</v>
      </c>
      <c r="B15704" s="3">
        <v>28.0</v>
      </c>
      <c r="C15704" s="3" t="s">
        <v>13871</v>
      </c>
      <c r="D15704" s="3">
        <v>76.0</v>
      </c>
      <c r="E15704" s="3" t="s">
        <v>13925</v>
      </c>
      <c r="F15704" s="3">
        <v>4.0</v>
      </c>
      <c r="G15704" s="3">
        <v>2.0</v>
      </c>
      <c r="H15704" s="3" t="s">
        <v>10957</v>
      </c>
      <c r="I15704" s="3" t="s">
        <v>14104</v>
      </c>
      <c r="J15704" s="3" t="s">
        <v>1617</v>
      </c>
      <c r="K15704" s="3" t="s">
        <v>24</v>
      </c>
      <c r="L15704" s="3">
        <v>13.0</v>
      </c>
      <c r="M15704" s="3" t="s">
        <v>30</v>
      </c>
      <c r="N15704" s="3" t="s">
        <v>14158</v>
      </c>
      <c r="O15704" s="3" t="s">
        <v>1519</v>
      </c>
      <c r="P15704" s="4">
        <v>29270.0</v>
      </c>
      <c r="Q15704" s="3" t="s">
        <v>75</v>
      </c>
      <c r="S15704" s="3" t="s">
        <v>34</v>
      </c>
    </row>
    <row r="15705">
      <c r="A15705" s="2">
        <v>42318.714907407404</v>
      </c>
      <c r="B15705" s="3">
        <v>28.0</v>
      </c>
      <c r="C15705" s="3" t="s">
        <v>13871</v>
      </c>
      <c r="D15705" s="3">
        <v>76.0</v>
      </c>
      <c r="E15705" s="3" t="s">
        <v>13925</v>
      </c>
      <c r="F15705" s="3">
        <v>4.0</v>
      </c>
      <c r="G15705" s="3">
        <v>2.0</v>
      </c>
      <c r="H15705" s="3" t="s">
        <v>10957</v>
      </c>
      <c r="I15705" s="3" t="s">
        <v>14104</v>
      </c>
      <c r="J15705" s="3" t="s">
        <v>1617</v>
      </c>
      <c r="K15705" s="3" t="s">
        <v>24</v>
      </c>
      <c r="L15705" s="3">
        <v>14.0</v>
      </c>
      <c r="M15705" s="3" t="s">
        <v>25</v>
      </c>
      <c r="N15705" s="3" t="s">
        <v>3836</v>
      </c>
      <c r="O15705" s="3" t="s">
        <v>492</v>
      </c>
      <c r="P15705" s="4">
        <v>19096.0</v>
      </c>
      <c r="Q15705" s="3" t="s">
        <v>145</v>
      </c>
      <c r="S15705" s="3" t="s">
        <v>34</v>
      </c>
    </row>
    <row r="15706">
      <c r="A15706" s="2">
        <v>42318.714907407404</v>
      </c>
      <c r="B15706" s="3">
        <v>28.0</v>
      </c>
      <c r="C15706" s="3" t="s">
        <v>13871</v>
      </c>
      <c r="D15706" s="3">
        <v>76.0</v>
      </c>
      <c r="E15706" s="3" t="s">
        <v>13925</v>
      </c>
      <c r="F15706" s="3">
        <v>4.0</v>
      </c>
      <c r="G15706" s="3">
        <v>2.0</v>
      </c>
      <c r="H15706" s="3" t="s">
        <v>10957</v>
      </c>
      <c r="I15706" s="3" t="s">
        <v>14104</v>
      </c>
      <c r="J15706" s="3" t="s">
        <v>1617</v>
      </c>
      <c r="K15706" s="3" t="s">
        <v>24</v>
      </c>
      <c r="L15706" s="3">
        <v>15.0</v>
      </c>
      <c r="M15706" s="3" t="s">
        <v>30</v>
      </c>
      <c r="N15706" s="3" t="s">
        <v>14159</v>
      </c>
      <c r="O15706" s="3" t="s">
        <v>6049</v>
      </c>
      <c r="P15706" s="4">
        <v>18726.0</v>
      </c>
      <c r="Q15706" s="3" t="s">
        <v>75</v>
      </c>
      <c r="S15706" s="3" t="s">
        <v>34</v>
      </c>
    </row>
    <row r="15707">
      <c r="A15707" s="2">
        <v>42318.714907407404</v>
      </c>
      <c r="B15707" s="3">
        <v>28.0</v>
      </c>
      <c r="C15707" s="3" t="s">
        <v>13871</v>
      </c>
      <c r="D15707" s="3">
        <v>76.0</v>
      </c>
      <c r="E15707" s="3" t="s">
        <v>13925</v>
      </c>
      <c r="F15707" s="3">
        <v>4.0</v>
      </c>
      <c r="G15707" s="3">
        <v>2.0</v>
      </c>
      <c r="H15707" s="3" t="s">
        <v>10957</v>
      </c>
      <c r="I15707" s="3" t="s">
        <v>14104</v>
      </c>
      <c r="J15707" s="3" t="s">
        <v>1617</v>
      </c>
      <c r="K15707" s="3" t="s">
        <v>24</v>
      </c>
      <c r="L15707" s="3">
        <v>16.0</v>
      </c>
      <c r="M15707" s="3" t="s">
        <v>25</v>
      </c>
      <c r="N15707" s="3" t="s">
        <v>14160</v>
      </c>
      <c r="O15707" s="3" t="s">
        <v>1063</v>
      </c>
      <c r="P15707" s="4">
        <v>19724.0</v>
      </c>
      <c r="Q15707" s="3" t="s">
        <v>145</v>
      </c>
      <c r="S15707" s="3" t="s">
        <v>34</v>
      </c>
    </row>
    <row r="15708">
      <c r="A15708" s="2">
        <v>42318.714907407404</v>
      </c>
      <c r="B15708" s="3">
        <v>28.0</v>
      </c>
      <c r="C15708" s="3" t="s">
        <v>13871</v>
      </c>
      <c r="D15708" s="3">
        <v>76.0</v>
      </c>
      <c r="E15708" s="3" t="s">
        <v>13925</v>
      </c>
      <c r="F15708" s="3">
        <v>4.0</v>
      </c>
      <c r="G15708" s="3">
        <v>2.0</v>
      </c>
      <c r="H15708" s="3" t="s">
        <v>10957</v>
      </c>
      <c r="I15708" s="3" t="s">
        <v>14104</v>
      </c>
      <c r="J15708" s="3" t="s">
        <v>1617</v>
      </c>
      <c r="K15708" s="3" t="s">
        <v>24</v>
      </c>
      <c r="L15708" s="3">
        <v>17.0</v>
      </c>
      <c r="M15708" s="3" t="s">
        <v>30</v>
      </c>
      <c r="N15708" s="3" t="s">
        <v>5325</v>
      </c>
      <c r="O15708" s="3" t="s">
        <v>323</v>
      </c>
      <c r="P15708" s="4">
        <v>19887.0</v>
      </c>
      <c r="Q15708" s="3" t="s">
        <v>132</v>
      </c>
      <c r="S15708" s="3" t="s">
        <v>34</v>
      </c>
    </row>
    <row r="15709">
      <c r="A15709" s="2">
        <v>42318.714907407404</v>
      </c>
      <c r="B15709" s="3">
        <v>28.0</v>
      </c>
      <c r="C15709" s="3" t="s">
        <v>13871</v>
      </c>
      <c r="D15709" s="3">
        <v>76.0</v>
      </c>
      <c r="E15709" s="3" t="s">
        <v>13925</v>
      </c>
      <c r="F15709" s="3">
        <v>4.0</v>
      </c>
      <c r="G15709" s="3">
        <v>2.0</v>
      </c>
      <c r="H15709" s="3" t="s">
        <v>10957</v>
      </c>
      <c r="I15709" s="3" t="s">
        <v>14104</v>
      </c>
      <c r="J15709" s="3" t="s">
        <v>1617</v>
      </c>
      <c r="K15709" s="3" t="s">
        <v>24</v>
      </c>
      <c r="L15709" s="3">
        <v>18.0</v>
      </c>
      <c r="M15709" s="3" t="s">
        <v>25</v>
      </c>
      <c r="N15709" s="3" t="s">
        <v>11254</v>
      </c>
      <c r="O15709" s="3" t="s">
        <v>91</v>
      </c>
      <c r="P15709" s="4">
        <v>17043.0</v>
      </c>
      <c r="Q15709" s="3" t="s">
        <v>105</v>
      </c>
      <c r="S15709" s="3" t="s">
        <v>34</v>
      </c>
    </row>
    <row r="15710">
      <c r="A15710" s="2">
        <v>42318.714907407404</v>
      </c>
      <c r="B15710" s="3">
        <v>28.0</v>
      </c>
      <c r="C15710" s="3" t="s">
        <v>13871</v>
      </c>
      <c r="D15710" s="3">
        <v>76.0</v>
      </c>
      <c r="E15710" s="3" t="s">
        <v>13925</v>
      </c>
      <c r="F15710" s="3">
        <v>4.0</v>
      </c>
      <c r="G15710" s="3">
        <v>2.0</v>
      </c>
      <c r="H15710" s="3" t="s">
        <v>10957</v>
      </c>
      <c r="I15710" s="3" t="s">
        <v>14104</v>
      </c>
      <c r="J15710" s="3" t="s">
        <v>1617</v>
      </c>
      <c r="K15710" s="3" t="s">
        <v>24</v>
      </c>
      <c r="L15710" s="3">
        <v>19.0</v>
      </c>
      <c r="M15710" s="3" t="s">
        <v>30</v>
      </c>
      <c r="N15710" s="3" t="s">
        <v>14161</v>
      </c>
      <c r="O15710" s="3" t="s">
        <v>812</v>
      </c>
      <c r="P15710" s="4">
        <v>24118.0</v>
      </c>
      <c r="Q15710" s="3" t="s">
        <v>75</v>
      </c>
      <c r="S15710" s="3" t="s">
        <v>34</v>
      </c>
    </row>
    <row r="15711">
      <c r="A15711" s="2">
        <v>42318.714907407404</v>
      </c>
      <c r="B15711" s="3">
        <v>28.0</v>
      </c>
      <c r="C15711" s="3" t="s">
        <v>13871</v>
      </c>
      <c r="D15711" s="3">
        <v>76.0</v>
      </c>
      <c r="E15711" s="3" t="s">
        <v>13925</v>
      </c>
      <c r="F15711" s="3">
        <v>4.0</v>
      </c>
      <c r="G15711" s="3">
        <v>2.0</v>
      </c>
      <c r="H15711" s="3" t="s">
        <v>10957</v>
      </c>
      <c r="I15711" s="3" t="s">
        <v>14104</v>
      </c>
      <c r="J15711" s="3" t="s">
        <v>1617</v>
      </c>
      <c r="K15711" s="3" t="s">
        <v>24</v>
      </c>
      <c r="L15711" s="3">
        <v>20.0</v>
      </c>
      <c r="M15711" s="3" t="s">
        <v>25</v>
      </c>
      <c r="N15711" s="3" t="s">
        <v>14162</v>
      </c>
      <c r="O15711" s="3" t="s">
        <v>1068</v>
      </c>
      <c r="P15711" s="4">
        <v>24076.0</v>
      </c>
      <c r="Q15711" s="3" t="s">
        <v>132</v>
      </c>
      <c r="S15711" s="3" t="s">
        <v>34</v>
      </c>
    </row>
    <row r="15712">
      <c r="A15712" s="2">
        <v>42318.714907407404</v>
      </c>
      <c r="B15712" s="3">
        <v>28.0</v>
      </c>
      <c r="C15712" s="3" t="s">
        <v>13871</v>
      </c>
      <c r="D15712" s="3">
        <v>76.0</v>
      </c>
      <c r="E15712" s="3" t="s">
        <v>13925</v>
      </c>
      <c r="F15712" s="3">
        <v>4.0</v>
      </c>
      <c r="G15712" s="3">
        <v>2.0</v>
      </c>
      <c r="H15712" s="3" t="s">
        <v>10957</v>
      </c>
      <c r="I15712" s="3" t="s">
        <v>14104</v>
      </c>
      <c r="J15712" s="3" t="s">
        <v>1617</v>
      </c>
      <c r="K15712" s="3" t="s">
        <v>24</v>
      </c>
      <c r="L15712" s="3">
        <v>21.0</v>
      </c>
      <c r="M15712" s="3" t="s">
        <v>30</v>
      </c>
      <c r="N15712" s="3" t="s">
        <v>14163</v>
      </c>
      <c r="O15712" s="3" t="s">
        <v>1879</v>
      </c>
      <c r="P15712" s="4">
        <v>24188.0</v>
      </c>
      <c r="Q15712" s="3" t="s">
        <v>132</v>
      </c>
      <c r="S15712" s="3" t="s">
        <v>34</v>
      </c>
    </row>
    <row r="15713">
      <c r="A15713" s="2">
        <v>42318.714907407404</v>
      </c>
      <c r="B15713" s="3">
        <v>28.0</v>
      </c>
      <c r="C15713" s="3" t="s">
        <v>13871</v>
      </c>
      <c r="D15713" s="3">
        <v>76.0</v>
      </c>
      <c r="E15713" s="3" t="s">
        <v>13925</v>
      </c>
      <c r="F15713" s="3">
        <v>4.0</v>
      </c>
      <c r="G15713" s="3">
        <v>2.0</v>
      </c>
      <c r="H15713" s="3" t="s">
        <v>10957</v>
      </c>
      <c r="I15713" s="3" t="s">
        <v>14104</v>
      </c>
      <c r="J15713" s="3" t="s">
        <v>1617</v>
      </c>
      <c r="K15713" s="3" t="s">
        <v>24</v>
      </c>
      <c r="L15713" s="3">
        <v>22.0</v>
      </c>
      <c r="M15713" s="3" t="s">
        <v>25</v>
      </c>
      <c r="N15713" s="3" t="s">
        <v>14164</v>
      </c>
      <c r="O15713" s="3" t="s">
        <v>1502</v>
      </c>
      <c r="P15713" s="4">
        <v>20739.0</v>
      </c>
      <c r="Q15713" s="3" t="s">
        <v>52</v>
      </c>
      <c r="S15713" s="3" t="s">
        <v>34</v>
      </c>
    </row>
    <row r="15714">
      <c r="A15714" s="2">
        <v>42318.714907407404</v>
      </c>
      <c r="B15714" s="3">
        <v>28.0</v>
      </c>
      <c r="C15714" s="3" t="s">
        <v>13871</v>
      </c>
      <c r="D15714" s="3">
        <v>76.0</v>
      </c>
      <c r="E15714" s="3" t="s">
        <v>13925</v>
      </c>
      <c r="F15714" s="3">
        <v>4.0</v>
      </c>
      <c r="G15714" s="3">
        <v>2.0</v>
      </c>
      <c r="H15714" s="3" t="s">
        <v>10957</v>
      </c>
      <c r="I15714" s="3" t="s">
        <v>14104</v>
      </c>
      <c r="J15714" s="3" t="s">
        <v>1617</v>
      </c>
      <c r="K15714" s="3" t="s">
        <v>24</v>
      </c>
      <c r="L15714" s="3">
        <v>23.0</v>
      </c>
      <c r="M15714" s="3" t="s">
        <v>30</v>
      </c>
      <c r="N15714" s="3" t="s">
        <v>14165</v>
      </c>
      <c r="O15714" s="3" t="s">
        <v>121</v>
      </c>
      <c r="P15714" s="4">
        <v>19438.0</v>
      </c>
      <c r="Q15714" s="3" t="s">
        <v>418</v>
      </c>
      <c r="S15714" s="3" t="s">
        <v>34</v>
      </c>
    </row>
    <row r="15715">
      <c r="A15715" s="2">
        <v>42318.714907407404</v>
      </c>
      <c r="B15715" s="3">
        <v>28.0</v>
      </c>
      <c r="C15715" s="3" t="s">
        <v>13871</v>
      </c>
      <c r="D15715" s="3">
        <v>76.0</v>
      </c>
      <c r="E15715" s="3" t="s">
        <v>13925</v>
      </c>
      <c r="F15715" s="3">
        <v>4.0</v>
      </c>
      <c r="G15715" s="3">
        <v>2.0</v>
      </c>
      <c r="H15715" s="3" t="s">
        <v>10957</v>
      </c>
      <c r="I15715" s="3" t="s">
        <v>14104</v>
      </c>
      <c r="J15715" s="3" t="s">
        <v>1617</v>
      </c>
      <c r="K15715" s="3" t="s">
        <v>24</v>
      </c>
      <c r="L15715" s="3">
        <v>24.0</v>
      </c>
      <c r="M15715" s="3" t="s">
        <v>25</v>
      </c>
      <c r="N15715" s="3" t="s">
        <v>3700</v>
      </c>
      <c r="O15715" s="3" t="s">
        <v>609</v>
      </c>
      <c r="P15715" s="4">
        <v>29767.0</v>
      </c>
      <c r="Q15715" s="3" t="s">
        <v>372</v>
      </c>
      <c r="S15715" s="3" t="s">
        <v>34</v>
      </c>
    </row>
    <row r="15716">
      <c r="A15716" s="2">
        <v>42318.714907407404</v>
      </c>
      <c r="B15716" s="3">
        <v>28.0</v>
      </c>
      <c r="C15716" s="3" t="s">
        <v>13871</v>
      </c>
      <c r="D15716" s="3">
        <v>76.0</v>
      </c>
      <c r="E15716" s="3" t="s">
        <v>13925</v>
      </c>
      <c r="F15716" s="3">
        <v>4.0</v>
      </c>
      <c r="G15716" s="3">
        <v>2.0</v>
      </c>
      <c r="H15716" s="3" t="s">
        <v>10957</v>
      </c>
      <c r="I15716" s="3" t="s">
        <v>14104</v>
      </c>
      <c r="J15716" s="3" t="s">
        <v>1617</v>
      </c>
      <c r="K15716" s="3" t="s">
        <v>24</v>
      </c>
      <c r="L15716" s="3">
        <v>25.0</v>
      </c>
      <c r="M15716" s="3" t="s">
        <v>30</v>
      </c>
      <c r="N15716" s="3" t="s">
        <v>14166</v>
      </c>
      <c r="O15716" s="3" t="s">
        <v>3007</v>
      </c>
      <c r="P15716" s="4">
        <v>30002.0</v>
      </c>
      <c r="Q15716" s="3" t="s">
        <v>132</v>
      </c>
      <c r="S15716" s="3" t="s">
        <v>34</v>
      </c>
    </row>
    <row r="15717">
      <c r="A15717" s="2">
        <v>42318.714907407404</v>
      </c>
      <c r="B15717" s="3">
        <v>28.0</v>
      </c>
      <c r="C15717" s="3" t="s">
        <v>13871</v>
      </c>
      <c r="D15717" s="3">
        <v>76.0</v>
      </c>
      <c r="E15717" s="3" t="s">
        <v>13925</v>
      </c>
      <c r="F15717" s="3">
        <v>4.0</v>
      </c>
      <c r="G15717" s="3">
        <v>2.0</v>
      </c>
      <c r="H15717" s="3" t="s">
        <v>10957</v>
      </c>
      <c r="I15717" s="3" t="s">
        <v>14104</v>
      </c>
      <c r="J15717" s="3" t="s">
        <v>1617</v>
      </c>
      <c r="K15717" s="3" t="s">
        <v>24</v>
      </c>
      <c r="L15717" s="3">
        <v>26.0</v>
      </c>
      <c r="M15717" s="3" t="s">
        <v>25</v>
      </c>
      <c r="N15717" s="3" t="s">
        <v>9571</v>
      </c>
      <c r="O15717" s="3" t="s">
        <v>1275</v>
      </c>
      <c r="P15717" s="4">
        <v>22133.0</v>
      </c>
      <c r="Q15717" s="3" t="s">
        <v>132</v>
      </c>
      <c r="S15717" s="3" t="s">
        <v>34</v>
      </c>
    </row>
    <row r="15718">
      <c r="A15718" s="2">
        <v>42318.714907407404</v>
      </c>
      <c r="B15718" s="3">
        <v>28.0</v>
      </c>
      <c r="C15718" s="3" t="s">
        <v>13871</v>
      </c>
      <c r="D15718" s="3">
        <v>76.0</v>
      </c>
      <c r="E15718" s="3" t="s">
        <v>13925</v>
      </c>
      <c r="F15718" s="3">
        <v>4.0</v>
      </c>
      <c r="G15718" s="3">
        <v>2.0</v>
      </c>
      <c r="H15718" s="3" t="s">
        <v>10957</v>
      </c>
      <c r="I15718" s="3" t="s">
        <v>14104</v>
      </c>
      <c r="J15718" s="3" t="s">
        <v>1617</v>
      </c>
      <c r="K15718" s="3" t="s">
        <v>24</v>
      </c>
      <c r="L15718" s="3">
        <v>27.0</v>
      </c>
      <c r="M15718" s="3" t="s">
        <v>30</v>
      </c>
      <c r="N15718" s="3" t="s">
        <v>13901</v>
      </c>
      <c r="O15718" s="3" t="s">
        <v>683</v>
      </c>
      <c r="P15718" s="4">
        <v>19249.0</v>
      </c>
      <c r="Q15718" s="3" t="s">
        <v>105</v>
      </c>
      <c r="S15718" s="3" t="s">
        <v>34</v>
      </c>
    </row>
    <row r="15719">
      <c r="A15719" s="2">
        <v>42318.714907407404</v>
      </c>
      <c r="B15719" s="3">
        <v>28.0</v>
      </c>
      <c r="C15719" s="3" t="s">
        <v>13871</v>
      </c>
      <c r="D15719" s="3">
        <v>76.0</v>
      </c>
      <c r="E15719" s="3" t="s">
        <v>13925</v>
      </c>
      <c r="F15719" s="3">
        <v>4.0</v>
      </c>
      <c r="G15719" s="3">
        <v>2.0</v>
      </c>
      <c r="H15719" s="3" t="s">
        <v>10957</v>
      </c>
      <c r="I15719" s="3" t="s">
        <v>14104</v>
      </c>
      <c r="J15719" s="3" t="s">
        <v>1617</v>
      </c>
      <c r="K15719" s="3" t="s">
        <v>24</v>
      </c>
      <c r="L15719" s="3">
        <v>28.0</v>
      </c>
      <c r="M15719" s="3" t="s">
        <v>25</v>
      </c>
      <c r="N15719" s="3" t="s">
        <v>14167</v>
      </c>
      <c r="O15719" s="3" t="s">
        <v>3134</v>
      </c>
      <c r="P15719" s="4">
        <v>29472.0</v>
      </c>
      <c r="Q15719" s="3" t="s">
        <v>372</v>
      </c>
      <c r="S15719" s="3" t="s">
        <v>34</v>
      </c>
    </row>
    <row r="15720">
      <c r="A15720" s="2">
        <v>42318.714907407404</v>
      </c>
      <c r="B15720" s="3">
        <v>28.0</v>
      </c>
      <c r="C15720" s="3" t="s">
        <v>13871</v>
      </c>
      <c r="D15720" s="3">
        <v>76.0</v>
      </c>
      <c r="E15720" s="3" t="s">
        <v>13925</v>
      </c>
      <c r="F15720" s="3">
        <v>4.0</v>
      </c>
      <c r="G15720" s="3">
        <v>2.0</v>
      </c>
      <c r="H15720" s="3" t="s">
        <v>10957</v>
      </c>
      <c r="I15720" s="3" t="s">
        <v>14104</v>
      </c>
      <c r="J15720" s="3" t="s">
        <v>1617</v>
      </c>
      <c r="K15720" s="3" t="s">
        <v>24</v>
      </c>
      <c r="L15720" s="3">
        <v>29.0</v>
      </c>
      <c r="M15720" s="3" t="s">
        <v>30</v>
      </c>
      <c r="N15720" s="3" t="s">
        <v>14168</v>
      </c>
      <c r="O15720" s="3" t="s">
        <v>171</v>
      </c>
      <c r="P15720" s="4">
        <v>18476.0</v>
      </c>
      <c r="Q15720" s="3" t="s">
        <v>75</v>
      </c>
      <c r="S15720" s="3" t="s">
        <v>34</v>
      </c>
    </row>
    <row r="15721">
      <c r="A15721" s="2">
        <v>42318.714907407404</v>
      </c>
      <c r="B15721" s="3">
        <v>28.0</v>
      </c>
      <c r="C15721" s="3" t="s">
        <v>13871</v>
      </c>
      <c r="D15721" s="3">
        <v>76.0</v>
      </c>
      <c r="E15721" s="3" t="s">
        <v>13925</v>
      </c>
      <c r="F15721" s="3">
        <v>4.0</v>
      </c>
      <c r="G15721" s="3">
        <v>2.0</v>
      </c>
      <c r="H15721" s="3" t="s">
        <v>10957</v>
      </c>
      <c r="I15721" s="3" t="s">
        <v>14104</v>
      </c>
      <c r="J15721" s="3" t="s">
        <v>1617</v>
      </c>
      <c r="K15721" s="3" t="s">
        <v>24</v>
      </c>
      <c r="L15721" s="3">
        <v>30.0</v>
      </c>
      <c r="M15721" s="3" t="s">
        <v>25</v>
      </c>
      <c r="N15721" s="3" t="s">
        <v>14169</v>
      </c>
      <c r="O15721" s="3" t="s">
        <v>344</v>
      </c>
      <c r="P15721" s="4">
        <v>25367.0</v>
      </c>
      <c r="Q15721" s="3" t="s">
        <v>75</v>
      </c>
      <c r="S15721" s="3" t="s">
        <v>34</v>
      </c>
    </row>
    <row r="15722">
      <c r="A15722" s="2">
        <v>42318.714907407404</v>
      </c>
      <c r="B15722" s="3">
        <v>28.0</v>
      </c>
      <c r="C15722" s="3" t="s">
        <v>13871</v>
      </c>
      <c r="D15722" s="3">
        <v>76.0</v>
      </c>
      <c r="E15722" s="3" t="s">
        <v>13925</v>
      </c>
      <c r="F15722" s="3">
        <v>4.0</v>
      </c>
      <c r="G15722" s="3">
        <v>2.0</v>
      </c>
      <c r="H15722" s="3" t="s">
        <v>10957</v>
      </c>
      <c r="I15722" s="3" t="s">
        <v>14104</v>
      </c>
      <c r="J15722" s="3" t="s">
        <v>1617</v>
      </c>
      <c r="K15722" s="3" t="s">
        <v>24</v>
      </c>
      <c r="L15722" s="3">
        <v>31.0</v>
      </c>
      <c r="M15722" s="3" t="s">
        <v>30</v>
      </c>
      <c r="N15722" s="3" t="s">
        <v>14170</v>
      </c>
      <c r="O15722" s="3" t="s">
        <v>3014</v>
      </c>
      <c r="P15722" s="4">
        <v>26459.0</v>
      </c>
      <c r="Q15722" s="3" t="s">
        <v>40</v>
      </c>
      <c r="S15722" s="3" t="s">
        <v>34</v>
      </c>
    </row>
    <row r="15723">
      <c r="A15723" s="2">
        <v>42318.714907407404</v>
      </c>
      <c r="B15723" s="3">
        <v>28.0</v>
      </c>
      <c r="C15723" s="3" t="s">
        <v>13871</v>
      </c>
      <c r="D15723" s="3">
        <v>76.0</v>
      </c>
      <c r="E15723" s="3" t="s">
        <v>13925</v>
      </c>
      <c r="F15723" s="3">
        <v>4.0</v>
      </c>
      <c r="G15723" s="3">
        <v>2.0</v>
      </c>
      <c r="H15723" s="3" t="s">
        <v>10957</v>
      </c>
      <c r="I15723" s="3" t="s">
        <v>14104</v>
      </c>
      <c r="J15723" s="3" t="s">
        <v>1617</v>
      </c>
      <c r="K15723" s="3" t="s">
        <v>24</v>
      </c>
      <c r="L15723" s="3">
        <v>32.0</v>
      </c>
      <c r="M15723" s="3" t="s">
        <v>25</v>
      </c>
      <c r="N15723" s="3" t="s">
        <v>14171</v>
      </c>
      <c r="O15723" s="3" t="s">
        <v>305</v>
      </c>
      <c r="P15723" s="4">
        <v>23049.0</v>
      </c>
      <c r="Q15723" s="3" t="s">
        <v>191</v>
      </c>
      <c r="S15723" s="3" t="s">
        <v>34</v>
      </c>
    </row>
    <row r="15724">
      <c r="A15724" s="2">
        <v>42318.714907407404</v>
      </c>
      <c r="B15724" s="3">
        <v>28.0</v>
      </c>
      <c r="C15724" s="3" t="s">
        <v>13871</v>
      </c>
      <c r="D15724" s="3">
        <v>76.0</v>
      </c>
      <c r="E15724" s="3" t="s">
        <v>13925</v>
      </c>
      <c r="F15724" s="3">
        <v>4.0</v>
      </c>
      <c r="G15724" s="3">
        <v>2.0</v>
      </c>
      <c r="H15724" s="3" t="s">
        <v>10957</v>
      </c>
      <c r="I15724" s="3" t="s">
        <v>14104</v>
      </c>
      <c r="J15724" s="3" t="s">
        <v>1617</v>
      </c>
      <c r="K15724" s="3" t="s">
        <v>24</v>
      </c>
      <c r="L15724" s="3">
        <v>33.0</v>
      </c>
      <c r="M15724" s="3" t="s">
        <v>30</v>
      </c>
      <c r="N15724" s="3" t="s">
        <v>14172</v>
      </c>
      <c r="O15724" s="3" t="s">
        <v>452</v>
      </c>
      <c r="P15724" s="4">
        <v>22926.0</v>
      </c>
      <c r="Q15724" s="3" t="s">
        <v>75</v>
      </c>
      <c r="S15724" s="3" t="s">
        <v>34</v>
      </c>
    </row>
    <row r="15725">
      <c r="A15725" s="2">
        <v>42318.714907407404</v>
      </c>
      <c r="B15725" s="3">
        <v>28.0</v>
      </c>
      <c r="C15725" s="3" t="s">
        <v>13871</v>
      </c>
      <c r="D15725" s="3">
        <v>76.0</v>
      </c>
      <c r="E15725" s="3" t="s">
        <v>13925</v>
      </c>
      <c r="F15725" s="3">
        <v>4.0</v>
      </c>
      <c r="G15725" s="3">
        <v>2.0</v>
      </c>
      <c r="H15725" s="3" t="s">
        <v>10957</v>
      </c>
      <c r="I15725" s="3" t="s">
        <v>14104</v>
      </c>
      <c r="J15725" s="3" t="s">
        <v>1617</v>
      </c>
      <c r="K15725" s="3" t="s">
        <v>24</v>
      </c>
      <c r="L15725" s="3">
        <v>34.0</v>
      </c>
      <c r="M15725" s="3" t="s">
        <v>25</v>
      </c>
      <c r="N15725" s="3" t="s">
        <v>14173</v>
      </c>
      <c r="O15725" s="3" t="s">
        <v>95</v>
      </c>
      <c r="P15725" s="4">
        <v>18790.0</v>
      </c>
      <c r="Q15725" s="3" t="s">
        <v>46</v>
      </c>
      <c r="S15725" s="3" t="s">
        <v>34</v>
      </c>
    </row>
    <row r="15726">
      <c r="A15726" s="2">
        <v>42318.714907407404</v>
      </c>
      <c r="B15726" s="3">
        <v>28.0</v>
      </c>
      <c r="C15726" s="3" t="s">
        <v>13871</v>
      </c>
      <c r="D15726" s="3">
        <v>76.0</v>
      </c>
      <c r="E15726" s="3" t="s">
        <v>13925</v>
      </c>
      <c r="F15726" s="3">
        <v>4.0</v>
      </c>
      <c r="G15726" s="3">
        <v>2.0</v>
      </c>
      <c r="H15726" s="3" t="s">
        <v>10957</v>
      </c>
      <c r="I15726" s="3" t="s">
        <v>14104</v>
      </c>
      <c r="J15726" s="3" t="s">
        <v>1617</v>
      </c>
      <c r="K15726" s="3" t="s">
        <v>24</v>
      </c>
      <c r="L15726" s="3">
        <v>35.0</v>
      </c>
      <c r="M15726" s="3" t="s">
        <v>30</v>
      </c>
      <c r="N15726" s="3" t="s">
        <v>14174</v>
      </c>
      <c r="O15726" s="3" t="s">
        <v>14175</v>
      </c>
      <c r="P15726" s="4">
        <v>22917.0</v>
      </c>
      <c r="Q15726" s="3" t="s">
        <v>75</v>
      </c>
      <c r="S15726" s="3" t="s">
        <v>34</v>
      </c>
    </row>
    <row r="15727">
      <c r="A15727" s="2">
        <v>42318.714907407404</v>
      </c>
      <c r="B15727" s="3">
        <v>28.0</v>
      </c>
      <c r="C15727" s="3" t="s">
        <v>13871</v>
      </c>
      <c r="D15727" s="3">
        <v>76.0</v>
      </c>
      <c r="E15727" s="3" t="s">
        <v>13925</v>
      </c>
      <c r="F15727" s="3">
        <v>4.0</v>
      </c>
      <c r="G15727" s="3">
        <v>2.0</v>
      </c>
      <c r="H15727" s="3" t="s">
        <v>10957</v>
      </c>
      <c r="I15727" s="3" t="s">
        <v>14104</v>
      </c>
      <c r="J15727" s="3" t="s">
        <v>1617</v>
      </c>
      <c r="K15727" s="3" t="s">
        <v>24</v>
      </c>
      <c r="L15727" s="3">
        <v>36.0</v>
      </c>
      <c r="M15727" s="3" t="s">
        <v>25</v>
      </c>
      <c r="N15727" s="3" t="s">
        <v>4601</v>
      </c>
      <c r="O15727" s="3" t="s">
        <v>1819</v>
      </c>
      <c r="P15727" s="4">
        <v>20501.0</v>
      </c>
      <c r="Q15727" s="3" t="s">
        <v>145</v>
      </c>
      <c r="S15727" s="3" t="s">
        <v>34</v>
      </c>
    </row>
    <row r="15728">
      <c r="A15728" s="2">
        <v>42318.714907407404</v>
      </c>
      <c r="B15728" s="3">
        <v>28.0</v>
      </c>
      <c r="C15728" s="3" t="s">
        <v>13871</v>
      </c>
      <c r="D15728" s="3">
        <v>76.0</v>
      </c>
      <c r="E15728" s="3" t="s">
        <v>13925</v>
      </c>
      <c r="F15728" s="3">
        <v>4.0</v>
      </c>
      <c r="G15728" s="3">
        <v>2.0</v>
      </c>
      <c r="H15728" s="3" t="s">
        <v>10957</v>
      </c>
      <c r="I15728" s="3" t="s">
        <v>14104</v>
      </c>
      <c r="J15728" s="3" t="s">
        <v>1617</v>
      </c>
      <c r="K15728" s="3" t="s">
        <v>24</v>
      </c>
      <c r="L15728" s="3">
        <v>37.0</v>
      </c>
      <c r="M15728" s="3" t="s">
        <v>30</v>
      </c>
      <c r="N15728" s="3" t="s">
        <v>14176</v>
      </c>
      <c r="O15728" s="3" t="s">
        <v>452</v>
      </c>
      <c r="P15728" s="4">
        <v>22297.0</v>
      </c>
      <c r="Q15728" s="3" t="s">
        <v>115</v>
      </c>
      <c r="S15728" s="3" t="s">
        <v>34</v>
      </c>
    </row>
    <row r="15729">
      <c r="A15729" s="2">
        <v>42318.714907407404</v>
      </c>
      <c r="B15729" s="3">
        <v>28.0</v>
      </c>
      <c r="C15729" s="3" t="s">
        <v>13871</v>
      </c>
      <c r="D15729" s="3">
        <v>76.0</v>
      </c>
      <c r="E15729" s="3" t="s">
        <v>13925</v>
      </c>
      <c r="F15729" s="3">
        <v>4.0</v>
      </c>
      <c r="G15729" s="3">
        <v>2.0</v>
      </c>
      <c r="H15729" s="3" t="s">
        <v>10957</v>
      </c>
      <c r="I15729" s="3" t="s">
        <v>14104</v>
      </c>
      <c r="J15729" s="3" t="s">
        <v>1617</v>
      </c>
      <c r="K15729" s="3" t="s">
        <v>24</v>
      </c>
      <c r="L15729" s="3">
        <v>38.0</v>
      </c>
      <c r="M15729" s="3" t="s">
        <v>25</v>
      </c>
      <c r="N15729" s="3" t="s">
        <v>14177</v>
      </c>
      <c r="O15729" s="3" t="s">
        <v>1452</v>
      </c>
      <c r="P15729" s="4">
        <v>26499.0</v>
      </c>
      <c r="Q15729" s="3" t="s">
        <v>37</v>
      </c>
      <c r="S15729" s="3" t="s">
        <v>34</v>
      </c>
    </row>
    <row r="15730">
      <c r="A15730" s="2">
        <v>42318.714907407404</v>
      </c>
      <c r="B15730" s="3">
        <v>28.0</v>
      </c>
      <c r="C15730" s="3" t="s">
        <v>13871</v>
      </c>
      <c r="D15730" s="3">
        <v>76.0</v>
      </c>
      <c r="E15730" s="3" t="s">
        <v>13925</v>
      </c>
      <c r="F15730" s="3">
        <v>4.0</v>
      </c>
      <c r="G15730" s="3">
        <v>2.0</v>
      </c>
      <c r="H15730" s="3" t="s">
        <v>10957</v>
      </c>
      <c r="I15730" s="3" t="s">
        <v>14104</v>
      </c>
      <c r="J15730" s="3" t="s">
        <v>1617</v>
      </c>
      <c r="K15730" s="3" t="s">
        <v>24</v>
      </c>
      <c r="L15730" s="3">
        <v>39.0</v>
      </c>
      <c r="M15730" s="3" t="s">
        <v>30</v>
      </c>
      <c r="N15730" s="3" t="s">
        <v>14178</v>
      </c>
      <c r="O15730" s="3" t="s">
        <v>321</v>
      </c>
      <c r="P15730" s="4">
        <v>24440.0</v>
      </c>
      <c r="Q15730" s="3" t="s">
        <v>75</v>
      </c>
      <c r="S15730" s="3" t="s">
        <v>34</v>
      </c>
    </row>
    <row r="15731">
      <c r="A15731" s="2">
        <v>42318.714907407404</v>
      </c>
      <c r="B15731" s="3">
        <v>28.0</v>
      </c>
      <c r="C15731" s="3" t="s">
        <v>13871</v>
      </c>
      <c r="D15731" s="3">
        <v>76.0</v>
      </c>
      <c r="E15731" s="3" t="s">
        <v>13925</v>
      </c>
      <c r="F15731" s="3">
        <v>4.0</v>
      </c>
      <c r="G15731" s="3">
        <v>2.0</v>
      </c>
      <c r="H15731" s="3" t="s">
        <v>10957</v>
      </c>
      <c r="I15731" s="3" t="s">
        <v>14104</v>
      </c>
      <c r="J15731" s="3" t="s">
        <v>1617</v>
      </c>
      <c r="K15731" s="3" t="s">
        <v>24</v>
      </c>
      <c r="L15731" s="3">
        <v>40.0</v>
      </c>
      <c r="M15731" s="3" t="s">
        <v>25</v>
      </c>
      <c r="N15731" s="3" t="s">
        <v>14179</v>
      </c>
      <c r="O15731" s="3" t="s">
        <v>613</v>
      </c>
      <c r="P15731" s="4">
        <v>29383.0</v>
      </c>
      <c r="Q15731" s="3" t="s">
        <v>372</v>
      </c>
      <c r="S15731" s="3" t="s">
        <v>34</v>
      </c>
    </row>
    <row r="15732">
      <c r="A15732" s="2">
        <v>42318.714907407404</v>
      </c>
      <c r="B15732" s="3">
        <v>28.0</v>
      </c>
      <c r="C15732" s="3" t="s">
        <v>13871</v>
      </c>
      <c r="D15732" s="3">
        <v>76.0</v>
      </c>
      <c r="E15732" s="3" t="s">
        <v>13925</v>
      </c>
      <c r="F15732" s="3">
        <v>4.0</v>
      </c>
      <c r="G15732" s="3">
        <v>2.0</v>
      </c>
      <c r="H15732" s="3" t="s">
        <v>10957</v>
      </c>
      <c r="I15732" s="3" t="s">
        <v>14104</v>
      </c>
      <c r="J15732" s="3" t="s">
        <v>1617</v>
      </c>
      <c r="K15732" s="3" t="s">
        <v>24</v>
      </c>
      <c r="L15732" s="3">
        <v>41.0</v>
      </c>
      <c r="M15732" s="3" t="s">
        <v>30</v>
      </c>
      <c r="N15732" s="3" t="s">
        <v>14180</v>
      </c>
      <c r="O15732" s="3" t="s">
        <v>1263</v>
      </c>
      <c r="P15732" s="4">
        <v>22216.0</v>
      </c>
      <c r="Q15732" s="3" t="s">
        <v>40</v>
      </c>
      <c r="S15732" s="3" t="s">
        <v>34</v>
      </c>
    </row>
    <row r="15733">
      <c r="A15733" s="2">
        <v>42318.714907407404</v>
      </c>
      <c r="B15733" s="3">
        <v>28.0</v>
      </c>
      <c r="C15733" s="3" t="s">
        <v>13871</v>
      </c>
      <c r="D15733" s="3">
        <v>14.0</v>
      </c>
      <c r="E15733" s="3" t="s">
        <v>13872</v>
      </c>
      <c r="F15733" s="3">
        <v>5.0</v>
      </c>
      <c r="G15733" s="3">
        <v>9.0</v>
      </c>
      <c r="H15733" s="3" t="s">
        <v>14181</v>
      </c>
      <c r="I15733" s="3" t="s">
        <v>14182</v>
      </c>
      <c r="J15733" s="3" t="s">
        <v>922</v>
      </c>
      <c r="K15733" s="3" t="s">
        <v>24</v>
      </c>
      <c r="L15733" s="3">
        <v>1.0</v>
      </c>
      <c r="M15733" s="3" t="s">
        <v>25</v>
      </c>
      <c r="N15733" s="3" t="s">
        <v>14183</v>
      </c>
      <c r="O15733" s="3" t="s">
        <v>1873</v>
      </c>
      <c r="P15733" s="4">
        <v>26276.0</v>
      </c>
      <c r="Q15733" s="3" t="s">
        <v>60</v>
      </c>
      <c r="S15733" s="3" t="s">
        <v>29</v>
      </c>
    </row>
    <row r="15734">
      <c r="A15734" s="2">
        <v>42318.714907407404</v>
      </c>
      <c r="B15734" s="3">
        <v>28.0</v>
      </c>
      <c r="C15734" s="3" t="s">
        <v>13871</v>
      </c>
      <c r="D15734" s="3">
        <v>14.0</v>
      </c>
      <c r="E15734" s="3" t="s">
        <v>13872</v>
      </c>
      <c r="F15734" s="3">
        <v>5.0</v>
      </c>
      <c r="G15734" s="3">
        <v>9.0</v>
      </c>
      <c r="H15734" s="3" t="s">
        <v>14181</v>
      </c>
      <c r="I15734" s="3" t="s">
        <v>14182</v>
      </c>
      <c r="J15734" s="3" t="s">
        <v>922</v>
      </c>
      <c r="K15734" s="3" t="s">
        <v>24</v>
      </c>
      <c r="L15734" s="3">
        <v>2.0</v>
      </c>
      <c r="M15734" s="3" t="s">
        <v>30</v>
      </c>
      <c r="N15734" s="3" t="s">
        <v>14184</v>
      </c>
      <c r="O15734" s="3" t="s">
        <v>361</v>
      </c>
      <c r="P15734" s="4">
        <v>28596.0</v>
      </c>
      <c r="Q15734" s="3" t="s">
        <v>52</v>
      </c>
      <c r="S15734" s="3" t="s">
        <v>29</v>
      </c>
    </row>
    <row r="15735">
      <c r="A15735" s="2">
        <v>42318.714907407404</v>
      </c>
      <c r="B15735" s="3">
        <v>28.0</v>
      </c>
      <c r="C15735" s="3" t="s">
        <v>13871</v>
      </c>
      <c r="D15735" s="3">
        <v>14.0</v>
      </c>
      <c r="E15735" s="3" t="s">
        <v>13872</v>
      </c>
      <c r="F15735" s="3">
        <v>5.0</v>
      </c>
      <c r="G15735" s="3">
        <v>9.0</v>
      </c>
      <c r="H15735" s="3" t="s">
        <v>14181</v>
      </c>
      <c r="I15735" s="3" t="s">
        <v>14182</v>
      </c>
      <c r="J15735" s="3" t="s">
        <v>922</v>
      </c>
      <c r="K15735" s="3" t="s">
        <v>24</v>
      </c>
      <c r="L15735" s="3">
        <v>3.0</v>
      </c>
      <c r="M15735" s="3" t="s">
        <v>25</v>
      </c>
      <c r="N15735" s="3" t="s">
        <v>14185</v>
      </c>
      <c r="O15735" s="3" t="s">
        <v>401</v>
      </c>
      <c r="P15735" s="4">
        <v>26327.0</v>
      </c>
      <c r="Q15735" s="3" t="s">
        <v>60</v>
      </c>
      <c r="S15735" s="3" t="s">
        <v>34</v>
      </c>
    </row>
    <row r="15736">
      <c r="A15736" s="2">
        <v>42318.714907407404</v>
      </c>
      <c r="B15736" s="3">
        <v>28.0</v>
      </c>
      <c r="C15736" s="3" t="s">
        <v>13871</v>
      </c>
      <c r="D15736" s="3">
        <v>14.0</v>
      </c>
      <c r="E15736" s="3" t="s">
        <v>13872</v>
      </c>
      <c r="F15736" s="3">
        <v>5.0</v>
      </c>
      <c r="G15736" s="3">
        <v>9.0</v>
      </c>
      <c r="H15736" s="3" t="s">
        <v>14181</v>
      </c>
      <c r="I15736" s="3" t="s">
        <v>14182</v>
      </c>
      <c r="J15736" s="3" t="s">
        <v>922</v>
      </c>
      <c r="K15736" s="3" t="s">
        <v>24</v>
      </c>
      <c r="L15736" s="3">
        <v>4.0</v>
      </c>
      <c r="M15736" s="3" t="s">
        <v>30</v>
      </c>
      <c r="N15736" s="3" t="s">
        <v>7175</v>
      </c>
      <c r="O15736" s="3" t="s">
        <v>57</v>
      </c>
      <c r="P15736" s="4">
        <v>22838.0</v>
      </c>
      <c r="Q15736" s="3" t="s">
        <v>132</v>
      </c>
      <c r="S15736" s="3" t="s">
        <v>34</v>
      </c>
    </row>
    <row r="15737">
      <c r="A15737" s="2">
        <v>42318.714907407404</v>
      </c>
      <c r="B15737" s="3">
        <v>28.0</v>
      </c>
      <c r="C15737" s="3" t="s">
        <v>13871</v>
      </c>
      <c r="D15737" s="3">
        <v>14.0</v>
      </c>
      <c r="E15737" s="3" t="s">
        <v>13872</v>
      </c>
      <c r="F15737" s="3">
        <v>5.0</v>
      </c>
      <c r="G15737" s="3">
        <v>9.0</v>
      </c>
      <c r="H15737" s="3" t="s">
        <v>14181</v>
      </c>
      <c r="I15737" s="3" t="s">
        <v>14182</v>
      </c>
      <c r="J15737" s="3" t="s">
        <v>922</v>
      </c>
      <c r="K15737" s="3" t="s">
        <v>24</v>
      </c>
      <c r="L15737" s="3">
        <v>5.0</v>
      </c>
      <c r="M15737" s="3" t="s">
        <v>25</v>
      </c>
      <c r="N15737" s="3" t="s">
        <v>14186</v>
      </c>
      <c r="O15737" s="3" t="s">
        <v>796</v>
      </c>
      <c r="P15737" s="4">
        <v>24820.0</v>
      </c>
      <c r="Q15737" s="3" t="s">
        <v>372</v>
      </c>
      <c r="S15737" s="3" t="s">
        <v>34</v>
      </c>
    </row>
    <row r="15738">
      <c r="A15738" s="2">
        <v>42318.714907407404</v>
      </c>
      <c r="B15738" s="3">
        <v>28.0</v>
      </c>
      <c r="C15738" s="3" t="s">
        <v>13871</v>
      </c>
      <c r="D15738" s="3">
        <v>14.0</v>
      </c>
      <c r="E15738" s="3" t="s">
        <v>13872</v>
      </c>
      <c r="F15738" s="3">
        <v>5.0</v>
      </c>
      <c r="G15738" s="3">
        <v>9.0</v>
      </c>
      <c r="H15738" s="3" t="s">
        <v>14181</v>
      </c>
      <c r="I15738" s="3" t="s">
        <v>14182</v>
      </c>
      <c r="J15738" s="3" t="s">
        <v>922</v>
      </c>
      <c r="K15738" s="3" t="s">
        <v>24</v>
      </c>
      <c r="L15738" s="3">
        <v>6.0</v>
      </c>
      <c r="M15738" s="3" t="s">
        <v>30</v>
      </c>
      <c r="N15738" s="3" t="s">
        <v>14187</v>
      </c>
      <c r="O15738" s="3" t="s">
        <v>591</v>
      </c>
      <c r="P15738" s="4">
        <v>33496.0</v>
      </c>
      <c r="Q15738" s="3" t="s">
        <v>189</v>
      </c>
      <c r="S15738" s="3" t="s">
        <v>34</v>
      </c>
    </row>
    <row r="15739">
      <c r="A15739" s="2">
        <v>42318.714907407404</v>
      </c>
      <c r="B15739" s="3">
        <v>28.0</v>
      </c>
      <c r="C15739" s="3" t="s">
        <v>13871</v>
      </c>
      <c r="D15739" s="3">
        <v>14.0</v>
      </c>
      <c r="E15739" s="3" t="s">
        <v>13872</v>
      </c>
      <c r="F15739" s="3">
        <v>5.0</v>
      </c>
      <c r="G15739" s="3">
        <v>9.0</v>
      </c>
      <c r="H15739" s="3" t="s">
        <v>14181</v>
      </c>
      <c r="I15739" s="3" t="s">
        <v>14182</v>
      </c>
      <c r="J15739" s="3" t="s">
        <v>922</v>
      </c>
      <c r="K15739" s="3" t="s">
        <v>24</v>
      </c>
      <c r="L15739" s="3">
        <v>7.0</v>
      </c>
      <c r="M15739" s="3" t="s">
        <v>25</v>
      </c>
      <c r="N15739" s="3" t="s">
        <v>208</v>
      </c>
      <c r="O15739" s="3" t="s">
        <v>427</v>
      </c>
      <c r="P15739" s="4">
        <v>24296.0</v>
      </c>
      <c r="Q15739" s="3" t="s">
        <v>418</v>
      </c>
      <c r="S15739" s="3" t="s">
        <v>34</v>
      </c>
    </row>
    <row r="15740">
      <c r="A15740" s="2">
        <v>42318.714907407404</v>
      </c>
      <c r="B15740" s="3">
        <v>28.0</v>
      </c>
      <c r="C15740" s="3" t="s">
        <v>13871</v>
      </c>
      <c r="D15740" s="3">
        <v>14.0</v>
      </c>
      <c r="E15740" s="3" t="s">
        <v>13872</v>
      </c>
      <c r="F15740" s="3">
        <v>5.0</v>
      </c>
      <c r="G15740" s="3">
        <v>9.0</v>
      </c>
      <c r="H15740" s="3" t="s">
        <v>14181</v>
      </c>
      <c r="I15740" s="3" t="s">
        <v>14182</v>
      </c>
      <c r="J15740" s="3" t="s">
        <v>922</v>
      </c>
      <c r="K15740" s="3" t="s">
        <v>24</v>
      </c>
      <c r="L15740" s="3">
        <v>8.0</v>
      </c>
      <c r="M15740" s="3" t="s">
        <v>30</v>
      </c>
      <c r="N15740" s="3" t="s">
        <v>14188</v>
      </c>
      <c r="O15740" s="3" t="s">
        <v>677</v>
      </c>
      <c r="P15740" s="4">
        <v>26940.0</v>
      </c>
      <c r="Q15740" s="3" t="s">
        <v>37</v>
      </c>
      <c r="S15740" s="3" t="s">
        <v>34</v>
      </c>
    </row>
    <row r="15741">
      <c r="A15741" s="2">
        <v>42318.714907407404</v>
      </c>
      <c r="B15741" s="3">
        <v>28.0</v>
      </c>
      <c r="C15741" s="3" t="s">
        <v>13871</v>
      </c>
      <c r="D15741" s="3">
        <v>14.0</v>
      </c>
      <c r="E15741" s="3" t="s">
        <v>13872</v>
      </c>
      <c r="F15741" s="3">
        <v>5.0</v>
      </c>
      <c r="G15741" s="3">
        <v>9.0</v>
      </c>
      <c r="H15741" s="3" t="s">
        <v>14181</v>
      </c>
      <c r="I15741" s="3" t="s">
        <v>14182</v>
      </c>
      <c r="J15741" s="3" t="s">
        <v>922</v>
      </c>
      <c r="K15741" s="3" t="s">
        <v>24</v>
      </c>
      <c r="L15741" s="3">
        <v>9.0</v>
      </c>
      <c r="M15741" s="3" t="s">
        <v>25</v>
      </c>
      <c r="N15741" s="3" t="s">
        <v>14189</v>
      </c>
      <c r="O15741" s="3" t="s">
        <v>246</v>
      </c>
      <c r="P15741" s="4">
        <v>24583.0</v>
      </c>
      <c r="Q15741" s="3" t="s">
        <v>418</v>
      </c>
      <c r="S15741" s="3" t="s">
        <v>34</v>
      </c>
    </row>
    <row r="15742">
      <c r="A15742" s="2">
        <v>42318.714907407404</v>
      </c>
      <c r="B15742" s="3">
        <v>28.0</v>
      </c>
      <c r="C15742" s="3" t="s">
        <v>13871</v>
      </c>
      <c r="D15742" s="3">
        <v>14.0</v>
      </c>
      <c r="E15742" s="3" t="s">
        <v>13872</v>
      </c>
      <c r="F15742" s="3">
        <v>5.0</v>
      </c>
      <c r="G15742" s="3">
        <v>9.0</v>
      </c>
      <c r="H15742" s="3" t="s">
        <v>14181</v>
      </c>
      <c r="I15742" s="3" t="s">
        <v>14182</v>
      </c>
      <c r="J15742" s="3" t="s">
        <v>922</v>
      </c>
      <c r="K15742" s="3" t="s">
        <v>24</v>
      </c>
      <c r="L15742" s="3">
        <v>10.0</v>
      </c>
      <c r="M15742" s="3" t="s">
        <v>30</v>
      </c>
      <c r="N15742" s="3" t="s">
        <v>229</v>
      </c>
      <c r="O15742" s="3" t="s">
        <v>121</v>
      </c>
      <c r="P15742" s="4">
        <v>24020.0</v>
      </c>
      <c r="Q15742" s="3" t="s">
        <v>105</v>
      </c>
      <c r="S15742" s="3" t="s">
        <v>34</v>
      </c>
    </row>
    <row r="15743">
      <c r="A15743" s="2">
        <v>42318.714907407404</v>
      </c>
      <c r="B15743" s="3">
        <v>28.0</v>
      </c>
      <c r="C15743" s="3" t="s">
        <v>13871</v>
      </c>
      <c r="D15743" s="3">
        <v>14.0</v>
      </c>
      <c r="E15743" s="3" t="s">
        <v>13872</v>
      </c>
      <c r="F15743" s="3">
        <v>5.0</v>
      </c>
      <c r="G15743" s="3">
        <v>9.0</v>
      </c>
      <c r="H15743" s="3" t="s">
        <v>14181</v>
      </c>
      <c r="I15743" s="3" t="s">
        <v>14182</v>
      </c>
      <c r="J15743" s="3" t="s">
        <v>922</v>
      </c>
      <c r="K15743" s="3" t="s">
        <v>24</v>
      </c>
      <c r="L15743" s="3">
        <v>11.0</v>
      </c>
      <c r="M15743" s="3" t="s">
        <v>25</v>
      </c>
      <c r="N15743" s="3" t="s">
        <v>14190</v>
      </c>
      <c r="O15743" s="3" t="s">
        <v>446</v>
      </c>
      <c r="P15743" s="4">
        <v>24050.0</v>
      </c>
      <c r="Q15743" s="3" t="s">
        <v>33</v>
      </c>
      <c r="S15743" s="3" t="s">
        <v>34</v>
      </c>
    </row>
    <row r="15744">
      <c r="A15744" s="2">
        <v>42318.714907407404</v>
      </c>
      <c r="B15744" s="3">
        <v>28.0</v>
      </c>
      <c r="C15744" s="3" t="s">
        <v>13871</v>
      </c>
      <c r="D15744" s="3">
        <v>14.0</v>
      </c>
      <c r="E15744" s="3" t="s">
        <v>13872</v>
      </c>
      <c r="F15744" s="3">
        <v>5.0</v>
      </c>
      <c r="G15744" s="3">
        <v>9.0</v>
      </c>
      <c r="H15744" s="3" t="s">
        <v>14181</v>
      </c>
      <c r="I15744" s="3" t="s">
        <v>14182</v>
      </c>
      <c r="J15744" s="3" t="s">
        <v>922</v>
      </c>
      <c r="K15744" s="3" t="s">
        <v>24</v>
      </c>
      <c r="L15744" s="3">
        <v>12.0</v>
      </c>
      <c r="M15744" s="3" t="s">
        <v>30</v>
      </c>
      <c r="N15744" s="3" t="s">
        <v>947</v>
      </c>
      <c r="O15744" s="3" t="s">
        <v>694</v>
      </c>
      <c r="P15744" s="4">
        <v>33593.0</v>
      </c>
      <c r="Q15744" s="3" t="s">
        <v>1159</v>
      </c>
      <c r="S15744" s="3" t="s">
        <v>34</v>
      </c>
    </row>
    <row r="15745">
      <c r="A15745" s="2">
        <v>42318.714907407404</v>
      </c>
      <c r="B15745" s="3">
        <v>28.0</v>
      </c>
      <c r="C15745" s="3" t="s">
        <v>13871</v>
      </c>
      <c r="D15745" s="3">
        <v>14.0</v>
      </c>
      <c r="E15745" s="3" t="s">
        <v>13872</v>
      </c>
      <c r="F15745" s="3">
        <v>5.0</v>
      </c>
      <c r="G15745" s="3">
        <v>9.0</v>
      </c>
      <c r="H15745" s="3" t="s">
        <v>14181</v>
      </c>
      <c r="I15745" s="3" t="s">
        <v>14182</v>
      </c>
      <c r="J15745" s="3" t="s">
        <v>922</v>
      </c>
      <c r="K15745" s="3" t="s">
        <v>24</v>
      </c>
      <c r="L15745" s="3">
        <v>13.0</v>
      </c>
      <c r="M15745" s="3" t="s">
        <v>25</v>
      </c>
      <c r="N15745" s="3" t="s">
        <v>14191</v>
      </c>
      <c r="O15745" s="3" t="s">
        <v>1102</v>
      </c>
      <c r="P15745" s="4">
        <v>20228.0</v>
      </c>
      <c r="Q15745" s="3" t="s">
        <v>86</v>
      </c>
      <c r="S15745" s="3" t="s">
        <v>34</v>
      </c>
    </row>
    <row r="15746">
      <c r="A15746" s="2">
        <v>42318.714907407404</v>
      </c>
      <c r="B15746" s="3">
        <v>28.0</v>
      </c>
      <c r="C15746" s="3" t="s">
        <v>13871</v>
      </c>
      <c r="D15746" s="3">
        <v>14.0</v>
      </c>
      <c r="E15746" s="3" t="s">
        <v>13872</v>
      </c>
      <c r="F15746" s="3">
        <v>5.0</v>
      </c>
      <c r="G15746" s="3">
        <v>9.0</v>
      </c>
      <c r="H15746" s="3" t="s">
        <v>14181</v>
      </c>
      <c r="I15746" s="3" t="s">
        <v>14182</v>
      </c>
      <c r="J15746" s="3" t="s">
        <v>922</v>
      </c>
      <c r="K15746" s="3" t="s">
        <v>24</v>
      </c>
      <c r="L15746" s="3">
        <v>14.0</v>
      </c>
      <c r="M15746" s="3" t="s">
        <v>30</v>
      </c>
      <c r="N15746" s="3" t="s">
        <v>14192</v>
      </c>
      <c r="O15746" s="3" t="s">
        <v>591</v>
      </c>
      <c r="P15746" s="4">
        <v>31839.0</v>
      </c>
      <c r="Q15746" s="3" t="s">
        <v>189</v>
      </c>
      <c r="S15746" s="3" t="s">
        <v>34</v>
      </c>
    </row>
    <row r="15747">
      <c r="A15747" s="2">
        <v>42318.714907407404</v>
      </c>
      <c r="B15747" s="3">
        <v>28.0</v>
      </c>
      <c r="C15747" s="3" t="s">
        <v>13871</v>
      </c>
      <c r="D15747" s="3">
        <v>14.0</v>
      </c>
      <c r="E15747" s="3" t="s">
        <v>13872</v>
      </c>
      <c r="F15747" s="3">
        <v>5.0</v>
      </c>
      <c r="G15747" s="3">
        <v>9.0</v>
      </c>
      <c r="H15747" s="3" t="s">
        <v>14181</v>
      </c>
      <c r="I15747" s="3" t="s">
        <v>14182</v>
      </c>
      <c r="J15747" s="3" t="s">
        <v>922</v>
      </c>
      <c r="K15747" s="3" t="s">
        <v>24</v>
      </c>
      <c r="L15747" s="3">
        <v>15.0</v>
      </c>
      <c r="M15747" s="3" t="s">
        <v>25</v>
      </c>
      <c r="N15747" s="3" t="s">
        <v>14193</v>
      </c>
      <c r="O15747" s="3" t="s">
        <v>91</v>
      </c>
      <c r="P15747" s="4">
        <v>20162.0</v>
      </c>
      <c r="Q15747" s="3" t="s">
        <v>33</v>
      </c>
      <c r="S15747" s="3" t="s">
        <v>34</v>
      </c>
    </row>
    <row r="15748">
      <c r="A15748" s="2">
        <v>42318.714907407404</v>
      </c>
      <c r="B15748" s="3">
        <v>28.0</v>
      </c>
      <c r="C15748" s="3" t="s">
        <v>13871</v>
      </c>
      <c r="D15748" s="3">
        <v>14.0</v>
      </c>
      <c r="E15748" s="3" t="s">
        <v>13872</v>
      </c>
      <c r="F15748" s="3">
        <v>5.0</v>
      </c>
      <c r="G15748" s="3">
        <v>9.0</v>
      </c>
      <c r="H15748" s="3" t="s">
        <v>14181</v>
      </c>
      <c r="I15748" s="3" t="s">
        <v>14182</v>
      </c>
      <c r="J15748" s="3" t="s">
        <v>922</v>
      </c>
      <c r="K15748" s="3" t="s">
        <v>24</v>
      </c>
      <c r="L15748" s="3">
        <v>16.0</v>
      </c>
      <c r="M15748" s="3" t="s">
        <v>30</v>
      </c>
      <c r="N15748" s="3" t="s">
        <v>14194</v>
      </c>
      <c r="O15748" s="3" t="s">
        <v>14195</v>
      </c>
      <c r="P15748" s="4">
        <v>24972.0</v>
      </c>
      <c r="Q15748" s="3" t="s">
        <v>37</v>
      </c>
      <c r="S15748" s="3" t="s">
        <v>34</v>
      </c>
    </row>
    <row r="15749">
      <c r="A15749" s="2">
        <v>42318.714907407404</v>
      </c>
      <c r="B15749" s="3">
        <v>28.0</v>
      </c>
      <c r="C15749" s="3" t="s">
        <v>13871</v>
      </c>
      <c r="D15749" s="3">
        <v>14.0</v>
      </c>
      <c r="E15749" s="3" t="s">
        <v>13872</v>
      </c>
      <c r="F15749" s="3">
        <v>5.0</v>
      </c>
      <c r="G15749" s="3">
        <v>9.0</v>
      </c>
      <c r="H15749" s="3" t="s">
        <v>14181</v>
      </c>
      <c r="I15749" s="3" t="s">
        <v>14182</v>
      </c>
      <c r="J15749" s="3" t="s">
        <v>922</v>
      </c>
      <c r="K15749" s="3" t="s">
        <v>24</v>
      </c>
      <c r="L15749" s="3">
        <v>17.0</v>
      </c>
      <c r="M15749" s="3" t="s">
        <v>25</v>
      </c>
      <c r="N15749" s="3" t="s">
        <v>14196</v>
      </c>
      <c r="O15749" s="3" t="s">
        <v>2751</v>
      </c>
      <c r="P15749" s="4">
        <v>23500.0</v>
      </c>
      <c r="Q15749" s="3" t="s">
        <v>149</v>
      </c>
      <c r="S15749" s="3" t="s">
        <v>34</v>
      </c>
    </row>
    <row r="15750">
      <c r="A15750" s="2">
        <v>42318.714907407404</v>
      </c>
      <c r="B15750" s="3">
        <v>28.0</v>
      </c>
      <c r="C15750" s="3" t="s">
        <v>13871</v>
      </c>
      <c r="D15750" s="3">
        <v>14.0</v>
      </c>
      <c r="E15750" s="3" t="s">
        <v>13872</v>
      </c>
      <c r="F15750" s="3">
        <v>5.0</v>
      </c>
      <c r="G15750" s="3">
        <v>9.0</v>
      </c>
      <c r="H15750" s="3" t="s">
        <v>14181</v>
      </c>
      <c r="I15750" s="3" t="s">
        <v>14182</v>
      </c>
      <c r="J15750" s="3" t="s">
        <v>922</v>
      </c>
      <c r="K15750" s="3" t="s">
        <v>24</v>
      </c>
      <c r="L15750" s="3">
        <v>18.0</v>
      </c>
      <c r="M15750" s="3" t="s">
        <v>30</v>
      </c>
      <c r="N15750" s="3" t="s">
        <v>2702</v>
      </c>
      <c r="O15750" s="3" t="s">
        <v>1519</v>
      </c>
      <c r="P15750" s="4">
        <v>30701.0</v>
      </c>
      <c r="Q15750" s="3" t="s">
        <v>79</v>
      </c>
      <c r="S15750" s="3" t="s">
        <v>34</v>
      </c>
    </row>
    <row r="15751">
      <c r="A15751" s="2">
        <v>42318.714907407404</v>
      </c>
      <c r="B15751" s="3">
        <v>28.0</v>
      </c>
      <c r="C15751" s="3" t="s">
        <v>13871</v>
      </c>
      <c r="D15751" s="3">
        <v>14.0</v>
      </c>
      <c r="E15751" s="3" t="s">
        <v>13872</v>
      </c>
      <c r="F15751" s="3">
        <v>5.0</v>
      </c>
      <c r="G15751" s="3">
        <v>9.0</v>
      </c>
      <c r="H15751" s="3" t="s">
        <v>14181</v>
      </c>
      <c r="I15751" s="3" t="s">
        <v>14182</v>
      </c>
      <c r="J15751" s="3" t="s">
        <v>922</v>
      </c>
      <c r="K15751" s="3" t="s">
        <v>24</v>
      </c>
      <c r="L15751" s="3">
        <v>19.0</v>
      </c>
      <c r="M15751" s="3" t="s">
        <v>25</v>
      </c>
      <c r="N15751" s="3" t="s">
        <v>10937</v>
      </c>
      <c r="O15751" s="3" t="s">
        <v>251</v>
      </c>
      <c r="P15751" s="4">
        <v>23214.0</v>
      </c>
      <c r="Q15751" s="3" t="s">
        <v>37</v>
      </c>
      <c r="S15751" s="3" t="s">
        <v>34</v>
      </c>
    </row>
    <row r="15752">
      <c r="A15752" s="2">
        <v>42318.714907407404</v>
      </c>
      <c r="B15752" s="3">
        <v>28.0</v>
      </c>
      <c r="C15752" s="3" t="s">
        <v>13871</v>
      </c>
      <c r="D15752" s="3">
        <v>14.0</v>
      </c>
      <c r="E15752" s="3" t="s">
        <v>13872</v>
      </c>
      <c r="F15752" s="3">
        <v>5.0</v>
      </c>
      <c r="G15752" s="3">
        <v>9.0</v>
      </c>
      <c r="H15752" s="3" t="s">
        <v>14181</v>
      </c>
      <c r="I15752" s="3" t="s">
        <v>14182</v>
      </c>
      <c r="J15752" s="3" t="s">
        <v>922</v>
      </c>
      <c r="K15752" s="3" t="s">
        <v>24</v>
      </c>
      <c r="L15752" s="3">
        <v>20.0</v>
      </c>
      <c r="M15752" s="3" t="s">
        <v>30</v>
      </c>
      <c r="N15752" s="3" t="s">
        <v>2052</v>
      </c>
      <c r="O15752" s="3" t="s">
        <v>171</v>
      </c>
      <c r="P15752" s="4">
        <v>24225.0</v>
      </c>
      <c r="Q15752" s="3" t="s">
        <v>37</v>
      </c>
      <c r="S15752" s="3" t="s">
        <v>34</v>
      </c>
    </row>
    <row r="15753">
      <c r="A15753" s="2">
        <v>42318.714907407404</v>
      </c>
      <c r="B15753" s="3">
        <v>28.0</v>
      </c>
      <c r="C15753" s="3" t="s">
        <v>13871</v>
      </c>
      <c r="D15753" s="3">
        <v>14.0</v>
      </c>
      <c r="E15753" s="3" t="s">
        <v>13872</v>
      </c>
      <c r="F15753" s="3">
        <v>5.0</v>
      </c>
      <c r="G15753" s="3">
        <v>9.0</v>
      </c>
      <c r="H15753" s="3" t="s">
        <v>14181</v>
      </c>
      <c r="I15753" s="3" t="s">
        <v>14182</v>
      </c>
      <c r="J15753" s="3" t="s">
        <v>922</v>
      </c>
      <c r="K15753" s="3" t="s">
        <v>24</v>
      </c>
      <c r="L15753" s="3">
        <v>21.0</v>
      </c>
      <c r="M15753" s="3" t="s">
        <v>25</v>
      </c>
      <c r="N15753" s="3" t="s">
        <v>14197</v>
      </c>
      <c r="O15753" s="3" t="s">
        <v>54</v>
      </c>
      <c r="P15753" s="4">
        <v>33074.0</v>
      </c>
      <c r="Q15753" s="3" t="s">
        <v>75</v>
      </c>
      <c r="S15753" s="3" t="s">
        <v>34</v>
      </c>
    </row>
    <row r="15754">
      <c r="A15754" s="2">
        <v>42318.714907407404</v>
      </c>
      <c r="B15754" s="3">
        <v>28.0</v>
      </c>
      <c r="C15754" s="3" t="s">
        <v>13871</v>
      </c>
      <c r="D15754" s="3">
        <v>14.0</v>
      </c>
      <c r="E15754" s="3" t="s">
        <v>13872</v>
      </c>
      <c r="F15754" s="3">
        <v>5.0</v>
      </c>
      <c r="G15754" s="3">
        <v>9.0</v>
      </c>
      <c r="H15754" s="3" t="s">
        <v>14181</v>
      </c>
      <c r="I15754" s="3" t="s">
        <v>14182</v>
      </c>
      <c r="J15754" s="3" t="s">
        <v>922</v>
      </c>
      <c r="K15754" s="3" t="s">
        <v>24</v>
      </c>
      <c r="L15754" s="3">
        <v>22.0</v>
      </c>
      <c r="M15754" s="3" t="s">
        <v>30</v>
      </c>
      <c r="N15754" s="3" t="s">
        <v>14198</v>
      </c>
      <c r="O15754" s="3" t="s">
        <v>182</v>
      </c>
      <c r="P15754" s="4">
        <v>33162.0</v>
      </c>
      <c r="Q15754" s="3" t="s">
        <v>75</v>
      </c>
      <c r="S15754" s="3" t="s">
        <v>34</v>
      </c>
    </row>
    <row r="15755">
      <c r="A15755" s="2">
        <v>42318.714907407404</v>
      </c>
      <c r="B15755" s="3">
        <v>28.0</v>
      </c>
      <c r="C15755" s="3" t="s">
        <v>13871</v>
      </c>
      <c r="D15755" s="3">
        <v>14.0</v>
      </c>
      <c r="E15755" s="3" t="s">
        <v>13872</v>
      </c>
      <c r="F15755" s="3">
        <v>5.0</v>
      </c>
      <c r="G15755" s="3">
        <v>9.0</v>
      </c>
      <c r="H15755" s="3" t="s">
        <v>14181</v>
      </c>
      <c r="I15755" s="3" t="s">
        <v>14182</v>
      </c>
      <c r="J15755" s="3" t="s">
        <v>922</v>
      </c>
      <c r="K15755" s="3" t="s">
        <v>24</v>
      </c>
      <c r="L15755" s="3">
        <v>23.0</v>
      </c>
      <c r="M15755" s="3" t="s">
        <v>25</v>
      </c>
      <c r="N15755" s="3" t="s">
        <v>4291</v>
      </c>
      <c r="O15755" s="3" t="s">
        <v>427</v>
      </c>
      <c r="P15755" s="4">
        <v>23257.0</v>
      </c>
      <c r="Q15755" s="3" t="s">
        <v>37</v>
      </c>
      <c r="S15755" s="3" t="s">
        <v>34</v>
      </c>
    </row>
    <row r="15756">
      <c r="A15756" s="2">
        <v>42318.714907407404</v>
      </c>
      <c r="B15756" s="3">
        <v>28.0</v>
      </c>
      <c r="C15756" s="3" t="s">
        <v>13871</v>
      </c>
      <c r="D15756" s="3">
        <v>27.0</v>
      </c>
      <c r="E15756" s="3" t="s">
        <v>13886</v>
      </c>
      <c r="F15756" s="3">
        <v>5.0</v>
      </c>
      <c r="G15756" s="3">
        <v>9.0</v>
      </c>
      <c r="H15756" s="3" t="s">
        <v>14181</v>
      </c>
      <c r="I15756" s="3" t="s">
        <v>14182</v>
      </c>
      <c r="J15756" s="3" t="s">
        <v>922</v>
      </c>
      <c r="K15756" s="3" t="s">
        <v>24</v>
      </c>
      <c r="L15756" s="3">
        <v>1.0</v>
      </c>
      <c r="M15756" s="3" t="s">
        <v>25</v>
      </c>
      <c r="N15756" s="3" t="s">
        <v>9620</v>
      </c>
      <c r="O15756" s="3" t="s">
        <v>7992</v>
      </c>
      <c r="P15756" s="4">
        <v>21689.0</v>
      </c>
      <c r="Q15756" s="3" t="s">
        <v>1290</v>
      </c>
      <c r="S15756" s="3" t="s">
        <v>29</v>
      </c>
    </row>
    <row r="15757">
      <c r="A15757" s="2">
        <v>42318.714907407404</v>
      </c>
      <c r="B15757" s="3">
        <v>28.0</v>
      </c>
      <c r="C15757" s="3" t="s">
        <v>13871</v>
      </c>
      <c r="D15757" s="3">
        <v>27.0</v>
      </c>
      <c r="E15757" s="3" t="s">
        <v>13886</v>
      </c>
      <c r="F15757" s="3">
        <v>5.0</v>
      </c>
      <c r="G15757" s="3">
        <v>9.0</v>
      </c>
      <c r="H15757" s="3" t="s">
        <v>14181</v>
      </c>
      <c r="I15757" s="3" t="s">
        <v>14182</v>
      </c>
      <c r="J15757" s="3" t="s">
        <v>922</v>
      </c>
      <c r="K15757" s="3" t="s">
        <v>24</v>
      </c>
      <c r="L15757" s="3">
        <v>2.0</v>
      </c>
      <c r="M15757" s="3" t="s">
        <v>30</v>
      </c>
      <c r="N15757" s="3" t="s">
        <v>14199</v>
      </c>
      <c r="O15757" s="3" t="s">
        <v>508</v>
      </c>
      <c r="P15757" s="4">
        <v>26421.0</v>
      </c>
      <c r="Q15757" s="3" t="s">
        <v>110</v>
      </c>
      <c r="S15757" s="3" t="s">
        <v>29</v>
      </c>
    </row>
    <row r="15758">
      <c r="A15758" s="2">
        <v>42318.714907407404</v>
      </c>
      <c r="B15758" s="3">
        <v>28.0</v>
      </c>
      <c r="C15758" s="3" t="s">
        <v>13871</v>
      </c>
      <c r="D15758" s="3">
        <v>27.0</v>
      </c>
      <c r="E15758" s="3" t="s">
        <v>13886</v>
      </c>
      <c r="F15758" s="3">
        <v>5.0</v>
      </c>
      <c r="G15758" s="3">
        <v>9.0</v>
      </c>
      <c r="H15758" s="3" t="s">
        <v>14181</v>
      </c>
      <c r="I15758" s="3" t="s">
        <v>14182</v>
      </c>
      <c r="J15758" s="3" t="s">
        <v>922</v>
      </c>
      <c r="K15758" s="3" t="s">
        <v>24</v>
      </c>
      <c r="L15758" s="3">
        <v>3.0</v>
      </c>
      <c r="M15758" s="3" t="s">
        <v>25</v>
      </c>
      <c r="N15758" s="3" t="s">
        <v>14200</v>
      </c>
      <c r="O15758" s="3" t="s">
        <v>6242</v>
      </c>
      <c r="P15758" s="4">
        <v>29805.0</v>
      </c>
      <c r="Q15758" s="3" t="s">
        <v>189</v>
      </c>
      <c r="S15758" s="3" t="s">
        <v>34</v>
      </c>
    </row>
    <row r="15759">
      <c r="A15759" s="2">
        <v>42318.714907407404</v>
      </c>
      <c r="B15759" s="3">
        <v>28.0</v>
      </c>
      <c r="C15759" s="3" t="s">
        <v>13871</v>
      </c>
      <c r="D15759" s="3">
        <v>27.0</v>
      </c>
      <c r="E15759" s="3" t="s">
        <v>13886</v>
      </c>
      <c r="F15759" s="3">
        <v>5.0</v>
      </c>
      <c r="G15759" s="3">
        <v>9.0</v>
      </c>
      <c r="H15759" s="3" t="s">
        <v>14181</v>
      </c>
      <c r="I15759" s="3" t="s">
        <v>14182</v>
      </c>
      <c r="J15759" s="3" t="s">
        <v>922</v>
      </c>
      <c r="K15759" s="3" t="s">
        <v>24</v>
      </c>
      <c r="L15759" s="3">
        <v>4.0</v>
      </c>
      <c r="M15759" s="3" t="s">
        <v>30</v>
      </c>
      <c r="N15759" s="3" t="s">
        <v>14201</v>
      </c>
      <c r="O15759" s="3" t="s">
        <v>364</v>
      </c>
      <c r="P15759" s="4">
        <v>22577.0</v>
      </c>
      <c r="Q15759" s="3" t="s">
        <v>153</v>
      </c>
      <c r="S15759" s="3" t="s">
        <v>34</v>
      </c>
    </row>
    <row r="15760">
      <c r="A15760" s="2">
        <v>42318.714907407404</v>
      </c>
      <c r="B15760" s="3">
        <v>28.0</v>
      </c>
      <c r="C15760" s="3" t="s">
        <v>13871</v>
      </c>
      <c r="D15760" s="3">
        <v>27.0</v>
      </c>
      <c r="E15760" s="3" t="s">
        <v>13886</v>
      </c>
      <c r="F15760" s="3">
        <v>5.0</v>
      </c>
      <c r="G15760" s="3">
        <v>9.0</v>
      </c>
      <c r="H15760" s="3" t="s">
        <v>14181</v>
      </c>
      <c r="I15760" s="3" t="s">
        <v>14182</v>
      </c>
      <c r="J15760" s="3" t="s">
        <v>922</v>
      </c>
      <c r="K15760" s="3" t="s">
        <v>24</v>
      </c>
      <c r="L15760" s="3">
        <v>5.0</v>
      </c>
      <c r="M15760" s="3" t="s">
        <v>25</v>
      </c>
      <c r="N15760" s="3" t="s">
        <v>14202</v>
      </c>
      <c r="O15760" s="3" t="s">
        <v>2301</v>
      </c>
      <c r="P15760" s="4">
        <v>30110.0</v>
      </c>
      <c r="Q15760" s="3" t="s">
        <v>110</v>
      </c>
      <c r="S15760" s="3" t="s">
        <v>34</v>
      </c>
    </row>
    <row r="15761">
      <c r="A15761" s="2">
        <v>42318.714907407404</v>
      </c>
      <c r="B15761" s="3">
        <v>28.0</v>
      </c>
      <c r="C15761" s="3" t="s">
        <v>13871</v>
      </c>
      <c r="D15761" s="3">
        <v>27.0</v>
      </c>
      <c r="E15761" s="3" t="s">
        <v>13886</v>
      </c>
      <c r="F15761" s="3">
        <v>5.0</v>
      </c>
      <c r="G15761" s="3">
        <v>9.0</v>
      </c>
      <c r="H15761" s="3" t="s">
        <v>14181</v>
      </c>
      <c r="I15761" s="3" t="s">
        <v>14182</v>
      </c>
      <c r="J15761" s="3" t="s">
        <v>922</v>
      </c>
      <c r="K15761" s="3" t="s">
        <v>24</v>
      </c>
      <c r="L15761" s="3">
        <v>6.0</v>
      </c>
      <c r="M15761" s="3" t="s">
        <v>30</v>
      </c>
      <c r="N15761" s="3" t="s">
        <v>14203</v>
      </c>
      <c r="O15761" s="3" t="s">
        <v>171</v>
      </c>
      <c r="P15761" s="4">
        <v>22594.0</v>
      </c>
      <c r="Q15761" s="3" t="s">
        <v>37</v>
      </c>
      <c r="S15761" s="3" t="s">
        <v>34</v>
      </c>
    </row>
    <row r="15762">
      <c r="A15762" s="2">
        <v>42318.714907407404</v>
      </c>
      <c r="B15762" s="3">
        <v>28.0</v>
      </c>
      <c r="C15762" s="3" t="s">
        <v>13871</v>
      </c>
      <c r="D15762" s="3">
        <v>27.0</v>
      </c>
      <c r="E15762" s="3" t="s">
        <v>13886</v>
      </c>
      <c r="F15762" s="3">
        <v>5.0</v>
      </c>
      <c r="G15762" s="3">
        <v>9.0</v>
      </c>
      <c r="H15762" s="3" t="s">
        <v>14181</v>
      </c>
      <c r="I15762" s="3" t="s">
        <v>14182</v>
      </c>
      <c r="J15762" s="3" t="s">
        <v>922</v>
      </c>
      <c r="K15762" s="3" t="s">
        <v>24</v>
      </c>
      <c r="L15762" s="3">
        <v>7.0</v>
      </c>
      <c r="M15762" s="3" t="s">
        <v>25</v>
      </c>
      <c r="N15762" s="3" t="s">
        <v>3936</v>
      </c>
      <c r="O15762" s="3" t="s">
        <v>1037</v>
      </c>
      <c r="P15762" s="4">
        <v>27347.0</v>
      </c>
      <c r="Q15762" s="3" t="s">
        <v>189</v>
      </c>
      <c r="S15762" s="3" t="s">
        <v>34</v>
      </c>
    </row>
    <row r="15763">
      <c r="A15763" s="2">
        <v>42318.714907407404</v>
      </c>
      <c r="B15763" s="3">
        <v>28.0</v>
      </c>
      <c r="C15763" s="3" t="s">
        <v>13871</v>
      </c>
      <c r="D15763" s="3">
        <v>27.0</v>
      </c>
      <c r="E15763" s="3" t="s">
        <v>13886</v>
      </c>
      <c r="F15763" s="3">
        <v>5.0</v>
      </c>
      <c r="G15763" s="3">
        <v>9.0</v>
      </c>
      <c r="H15763" s="3" t="s">
        <v>14181</v>
      </c>
      <c r="I15763" s="3" t="s">
        <v>14182</v>
      </c>
      <c r="J15763" s="3" t="s">
        <v>922</v>
      </c>
      <c r="K15763" s="3" t="s">
        <v>24</v>
      </c>
      <c r="L15763" s="3">
        <v>8.0</v>
      </c>
      <c r="M15763" s="3" t="s">
        <v>30</v>
      </c>
      <c r="N15763" s="3" t="s">
        <v>14204</v>
      </c>
      <c r="O15763" s="3" t="s">
        <v>605</v>
      </c>
      <c r="P15763" s="4">
        <v>28820.0</v>
      </c>
      <c r="Q15763" s="3" t="s">
        <v>132</v>
      </c>
      <c r="S15763" s="3" t="s">
        <v>34</v>
      </c>
    </row>
    <row r="15764">
      <c r="A15764" s="2">
        <v>42318.714907407404</v>
      </c>
      <c r="B15764" s="3">
        <v>28.0</v>
      </c>
      <c r="C15764" s="3" t="s">
        <v>13871</v>
      </c>
      <c r="D15764" s="3">
        <v>27.0</v>
      </c>
      <c r="E15764" s="3" t="s">
        <v>13886</v>
      </c>
      <c r="F15764" s="3">
        <v>5.0</v>
      </c>
      <c r="G15764" s="3">
        <v>9.0</v>
      </c>
      <c r="H15764" s="3" t="s">
        <v>14181</v>
      </c>
      <c r="I15764" s="3" t="s">
        <v>14182</v>
      </c>
      <c r="J15764" s="3" t="s">
        <v>922</v>
      </c>
      <c r="K15764" s="3" t="s">
        <v>24</v>
      </c>
      <c r="L15764" s="3">
        <v>9.0</v>
      </c>
      <c r="M15764" s="3" t="s">
        <v>25</v>
      </c>
      <c r="N15764" s="3" t="s">
        <v>14205</v>
      </c>
      <c r="O15764" s="3" t="s">
        <v>42</v>
      </c>
      <c r="P15764" s="4">
        <v>24293.0</v>
      </c>
      <c r="Q15764" s="3" t="s">
        <v>189</v>
      </c>
      <c r="S15764" s="3" t="s">
        <v>34</v>
      </c>
    </row>
    <row r="15765">
      <c r="A15765" s="2">
        <v>42318.714907407404</v>
      </c>
      <c r="B15765" s="3">
        <v>28.0</v>
      </c>
      <c r="C15765" s="3" t="s">
        <v>13871</v>
      </c>
      <c r="D15765" s="3">
        <v>27.0</v>
      </c>
      <c r="E15765" s="3" t="s">
        <v>13886</v>
      </c>
      <c r="F15765" s="3">
        <v>5.0</v>
      </c>
      <c r="G15765" s="3">
        <v>9.0</v>
      </c>
      <c r="H15765" s="3" t="s">
        <v>14181</v>
      </c>
      <c r="I15765" s="3" t="s">
        <v>14182</v>
      </c>
      <c r="J15765" s="3" t="s">
        <v>922</v>
      </c>
      <c r="K15765" s="3" t="s">
        <v>24</v>
      </c>
      <c r="L15765" s="3">
        <v>10.0</v>
      </c>
      <c r="M15765" s="3" t="s">
        <v>30</v>
      </c>
      <c r="N15765" s="3" t="s">
        <v>14206</v>
      </c>
      <c r="O15765" s="3" t="s">
        <v>6477</v>
      </c>
      <c r="P15765" s="4">
        <v>29425.0</v>
      </c>
      <c r="Q15765" s="3" t="s">
        <v>115</v>
      </c>
      <c r="S15765" s="3" t="s">
        <v>34</v>
      </c>
    </row>
    <row r="15766">
      <c r="A15766" s="2">
        <v>42318.714907407404</v>
      </c>
      <c r="B15766" s="3">
        <v>28.0</v>
      </c>
      <c r="C15766" s="3" t="s">
        <v>13871</v>
      </c>
      <c r="D15766" s="3">
        <v>27.0</v>
      </c>
      <c r="E15766" s="3" t="s">
        <v>13886</v>
      </c>
      <c r="F15766" s="3">
        <v>5.0</v>
      </c>
      <c r="G15766" s="3">
        <v>9.0</v>
      </c>
      <c r="H15766" s="3" t="s">
        <v>14181</v>
      </c>
      <c r="I15766" s="3" t="s">
        <v>14182</v>
      </c>
      <c r="J15766" s="3" t="s">
        <v>922</v>
      </c>
      <c r="K15766" s="3" t="s">
        <v>24</v>
      </c>
      <c r="L15766" s="3">
        <v>11.0</v>
      </c>
      <c r="M15766" s="3" t="s">
        <v>25</v>
      </c>
      <c r="N15766" s="3" t="s">
        <v>14207</v>
      </c>
      <c r="O15766" s="3" t="s">
        <v>251</v>
      </c>
      <c r="P15766" s="4">
        <v>19939.0</v>
      </c>
      <c r="Q15766" s="3" t="s">
        <v>189</v>
      </c>
      <c r="S15766" s="3" t="s">
        <v>34</v>
      </c>
    </row>
    <row r="15767">
      <c r="A15767" s="2">
        <v>42318.714907407404</v>
      </c>
      <c r="B15767" s="3">
        <v>28.0</v>
      </c>
      <c r="C15767" s="3" t="s">
        <v>13871</v>
      </c>
      <c r="D15767" s="3">
        <v>27.0</v>
      </c>
      <c r="E15767" s="3" t="s">
        <v>13886</v>
      </c>
      <c r="F15767" s="3">
        <v>5.0</v>
      </c>
      <c r="G15767" s="3">
        <v>9.0</v>
      </c>
      <c r="H15767" s="3" t="s">
        <v>14181</v>
      </c>
      <c r="I15767" s="3" t="s">
        <v>14182</v>
      </c>
      <c r="J15767" s="3" t="s">
        <v>922</v>
      </c>
      <c r="K15767" s="3" t="s">
        <v>24</v>
      </c>
      <c r="L15767" s="3">
        <v>12.0</v>
      </c>
      <c r="M15767" s="3" t="s">
        <v>30</v>
      </c>
      <c r="N15767" s="3" t="s">
        <v>14208</v>
      </c>
      <c r="O15767" s="3" t="s">
        <v>1005</v>
      </c>
      <c r="P15767" s="4">
        <v>27619.0</v>
      </c>
      <c r="Q15767" s="3" t="s">
        <v>115</v>
      </c>
      <c r="S15767" s="3" t="s">
        <v>34</v>
      </c>
    </row>
    <row r="15768">
      <c r="A15768" s="2">
        <v>42318.714907407404</v>
      </c>
      <c r="B15768" s="3">
        <v>28.0</v>
      </c>
      <c r="C15768" s="3" t="s">
        <v>13871</v>
      </c>
      <c r="D15768" s="3">
        <v>27.0</v>
      </c>
      <c r="E15768" s="3" t="s">
        <v>13886</v>
      </c>
      <c r="F15768" s="3">
        <v>5.0</v>
      </c>
      <c r="G15768" s="3">
        <v>9.0</v>
      </c>
      <c r="H15768" s="3" t="s">
        <v>14181</v>
      </c>
      <c r="I15768" s="3" t="s">
        <v>14182</v>
      </c>
      <c r="J15768" s="3" t="s">
        <v>922</v>
      </c>
      <c r="K15768" s="3" t="s">
        <v>24</v>
      </c>
      <c r="L15768" s="3">
        <v>13.0</v>
      </c>
      <c r="M15768" s="3" t="s">
        <v>25</v>
      </c>
      <c r="N15768" s="3" t="s">
        <v>13684</v>
      </c>
      <c r="O15768" s="3" t="s">
        <v>1452</v>
      </c>
      <c r="P15768" s="4">
        <v>23960.0</v>
      </c>
      <c r="Q15768" s="3" t="s">
        <v>55</v>
      </c>
      <c r="S15768" s="3" t="s">
        <v>34</v>
      </c>
    </row>
    <row r="15769">
      <c r="A15769" s="2">
        <v>42318.714907407404</v>
      </c>
      <c r="B15769" s="3">
        <v>28.0</v>
      </c>
      <c r="C15769" s="3" t="s">
        <v>13871</v>
      </c>
      <c r="D15769" s="3">
        <v>27.0</v>
      </c>
      <c r="E15769" s="3" t="s">
        <v>13886</v>
      </c>
      <c r="F15769" s="3">
        <v>5.0</v>
      </c>
      <c r="G15769" s="3">
        <v>9.0</v>
      </c>
      <c r="H15769" s="3" t="s">
        <v>14181</v>
      </c>
      <c r="I15769" s="3" t="s">
        <v>14182</v>
      </c>
      <c r="J15769" s="3" t="s">
        <v>922</v>
      </c>
      <c r="K15769" s="3" t="s">
        <v>24</v>
      </c>
      <c r="L15769" s="3">
        <v>14.0</v>
      </c>
      <c r="M15769" s="3" t="s">
        <v>30</v>
      </c>
      <c r="N15769" s="3" t="s">
        <v>14209</v>
      </c>
      <c r="O15769" s="3" t="s">
        <v>215</v>
      </c>
      <c r="P15769" s="4">
        <v>25826.0</v>
      </c>
      <c r="Q15769" s="3" t="s">
        <v>72</v>
      </c>
      <c r="S15769" s="3" t="s">
        <v>34</v>
      </c>
    </row>
    <row r="15770">
      <c r="A15770" s="2">
        <v>42318.714907407404</v>
      </c>
      <c r="B15770" s="3">
        <v>28.0</v>
      </c>
      <c r="C15770" s="3" t="s">
        <v>13871</v>
      </c>
      <c r="D15770" s="3">
        <v>27.0</v>
      </c>
      <c r="E15770" s="3" t="s">
        <v>13886</v>
      </c>
      <c r="F15770" s="3">
        <v>5.0</v>
      </c>
      <c r="G15770" s="3">
        <v>9.0</v>
      </c>
      <c r="H15770" s="3" t="s">
        <v>14181</v>
      </c>
      <c r="I15770" s="3" t="s">
        <v>14182</v>
      </c>
      <c r="J15770" s="3" t="s">
        <v>922</v>
      </c>
      <c r="K15770" s="3" t="s">
        <v>24</v>
      </c>
      <c r="L15770" s="3">
        <v>15.0</v>
      </c>
      <c r="M15770" s="3" t="s">
        <v>25</v>
      </c>
      <c r="N15770" s="3" t="s">
        <v>14210</v>
      </c>
      <c r="O15770" s="3" t="s">
        <v>5447</v>
      </c>
      <c r="P15770" s="4">
        <v>21234.0</v>
      </c>
      <c r="Q15770" s="3" t="s">
        <v>205</v>
      </c>
      <c r="S15770" s="3" t="s">
        <v>34</v>
      </c>
    </row>
    <row r="15771">
      <c r="A15771" s="2">
        <v>42318.714907407404</v>
      </c>
      <c r="B15771" s="3">
        <v>28.0</v>
      </c>
      <c r="C15771" s="3" t="s">
        <v>13871</v>
      </c>
      <c r="D15771" s="3">
        <v>27.0</v>
      </c>
      <c r="E15771" s="3" t="s">
        <v>13886</v>
      </c>
      <c r="F15771" s="3">
        <v>5.0</v>
      </c>
      <c r="G15771" s="3">
        <v>9.0</v>
      </c>
      <c r="H15771" s="3" t="s">
        <v>14181</v>
      </c>
      <c r="I15771" s="3" t="s">
        <v>14182</v>
      </c>
      <c r="J15771" s="3" t="s">
        <v>922</v>
      </c>
      <c r="K15771" s="3" t="s">
        <v>24</v>
      </c>
      <c r="L15771" s="3">
        <v>16.0</v>
      </c>
      <c r="M15771" s="3" t="s">
        <v>30</v>
      </c>
      <c r="N15771" s="3" t="s">
        <v>14211</v>
      </c>
      <c r="O15771" s="3" t="s">
        <v>4853</v>
      </c>
      <c r="P15771" s="4">
        <v>31874.0</v>
      </c>
      <c r="Q15771" s="3" t="s">
        <v>132</v>
      </c>
      <c r="S15771" s="3" t="s">
        <v>34</v>
      </c>
    </row>
    <row r="15772">
      <c r="A15772" s="2">
        <v>42318.714907407404</v>
      </c>
      <c r="B15772" s="3">
        <v>28.0</v>
      </c>
      <c r="C15772" s="3" t="s">
        <v>13871</v>
      </c>
      <c r="D15772" s="3">
        <v>27.0</v>
      </c>
      <c r="E15772" s="3" t="s">
        <v>13886</v>
      </c>
      <c r="F15772" s="3">
        <v>5.0</v>
      </c>
      <c r="G15772" s="3">
        <v>9.0</v>
      </c>
      <c r="H15772" s="3" t="s">
        <v>14181</v>
      </c>
      <c r="I15772" s="3" t="s">
        <v>14182</v>
      </c>
      <c r="J15772" s="3" t="s">
        <v>922</v>
      </c>
      <c r="K15772" s="3" t="s">
        <v>24</v>
      </c>
      <c r="L15772" s="3">
        <v>17.0</v>
      </c>
      <c r="M15772" s="3" t="s">
        <v>25</v>
      </c>
      <c r="N15772" s="3" t="s">
        <v>14212</v>
      </c>
      <c r="O15772" s="3" t="s">
        <v>14213</v>
      </c>
      <c r="P15772" s="4">
        <v>21298.0</v>
      </c>
      <c r="Q15772" s="3" t="s">
        <v>132</v>
      </c>
      <c r="S15772" s="3" t="s">
        <v>34</v>
      </c>
    </row>
    <row r="15773">
      <c r="A15773" s="2">
        <v>42318.714907407404</v>
      </c>
      <c r="B15773" s="3">
        <v>28.0</v>
      </c>
      <c r="C15773" s="3" t="s">
        <v>13871</v>
      </c>
      <c r="D15773" s="3">
        <v>27.0</v>
      </c>
      <c r="E15773" s="3" t="s">
        <v>13886</v>
      </c>
      <c r="F15773" s="3">
        <v>5.0</v>
      </c>
      <c r="G15773" s="3">
        <v>9.0</v>
      </c>
      <c r="H15773" s="3" t="s">
        <v>14181</v>
      </c>
      <c r="I15773" s="3" t="s">
        <v>14182</v>
      </c>
      <c r="J15773" s="3" t="s">
        <v>922</v>
      </c>
      <c r="K15773" s="3" t="s">
        <v>24</v>
      </c>
      <c r="L15773" s="3">
        <v>18.0</v>
      </c>
      <c r="M15773" s="3" t="s">
        <v>30</v>
      </c>
      <c r="N15773" s="3" t="s">
        <v>14214</v>
      </c>
      <c r="O15773" s="3" t="s">
        <v>342</v>
      </c>
      <c r="P15773" s="4">
        <v>30553.0</v>
      </c>
      <c r="Q15773" s="3" t="s">
        <v>110</v>
      </c>
      <c r="S15773" s="3" t="s">
        <v>34</v>
      </c>
    </row>
    <row r="15774">
      <c r="A15774" s="2">
        <v>42318.714907407404</v>
      </c>
      <c r="B15774" s="3">
        <v>28.0</v>
      </c>
      <c r="C15774" s="3" t="s">
        <v>13871</v>
      </c>
      <c r="D15774" s="3">
        <v>27.0</v>
      </c>
      <c r="E15774" s="3" t="s">
        <v>13886</v>
      </c>
      <c r="F15774" s="3">
        <v>5.0</v>
      </c>
      <c r="G15774" s="3">
        <v>9.0</v>
      </c>
      <c r="H15774" s="3" t="s">
        <v>14181</v>
      </c>
      <c r="I15774" s="3" t="s">
        <v>14182</v>
      </c>
      <c r="J15774" s="3" t="s">
        <v>922</v>
      </c>
      <c r="K15774" s="3" t="s">
        <v>24</v>
      </c>
      <c r="L15774" s="3">
        <v>19.0</v>
      </c>
      <c r="M15774" s="3" t="s">
        <v>25</v>
      </c>
      <c r="N15774" s="3" t="s">
        <v>14215</v>
      </c>
      <c r="O15774" s="3" t="s">
        <v>1234</v>
      </c>
      <c r="P15774" s="4">
        <v>18690.0</v>
      </c>
      <c r="Q15774" s="3" t="s">
        <v>776</v>
      </c>
      <c r="R15774" s="3" t="s">
        <v>1030</v>
      </c>
      <c r="S15774" s="3" t="s">
        <v>34</v>
      </c>
    </row>
    <row r="15775">
      <c r="A15775" s="2">
        <v>42318.714907407404</v>
      </c>
      <c r="B15775" s="3">
        <v>28.0</v>
      </c>
      <c r="C15775" s="3" t="s">
        <v>13871</v>
      </c>
      <c r="D15775" s="3">
        <v>27.0</v>
      </c>
      <c r="E15775" s="3" t="s">
        <v>13886</v>
      </c>
      <c r="F15775" s="3">
        <v>5.0</v>
      </c>
      <c r="G15775" s="3">
        <v>9.0</v>
      </c>
      <c r="H15775" s="3" t="s">
        <v>14181</v>
      </c>
      <c r="I15775" s="3" t="s">
        <v>14182</v>
      </c>
      <c r="J15775" s="3" t="s">
        <v>922</v>
      </c>
      <c r="K15775" s="3" t="s">
        <v>24</v>
      </c>
      <c r="L15775" s="3">
        <v>20.0</v>
      </c>
      <c r="M15775" s="3" t="s">
        <v>30</v>
      </c>
      <c r="N15775" s="3" t="s">
        <v>14216</v>
      </c>
      <c r="O15775" s="3" t="s">
        <v>14217</v>
      </c>
      <c r="P15775" s="4">
        <v>34681.0</v>
      </c>
      <c r="Q15775" s="3" t="s">
        <v>191</v>
      </c>
      <c r="S15775" s="3" t="s">
        <v>34</v>
      </c>
    </row>
    <row r="15776">
      <c r="A15776" s="2">
        <v>42318.714907407404</v>
      </c>
      <c r="B15776" s="3">
        <v>28.0</v>
      </c>
      <c r="C15776" s="3" t="s">
        <v>13871</v>
      </c>
      <c r="D15776" s="3">
        <v>50.0</v>
      </c>
      <c r="E15776" s="3" t="s">
        <v>13899</v>
      </c>
      <c r="F15776" s="3">
        <v>5.0</v>
      </c>
      <c r="G15776" s="3">
        <v>9.0</v>
      </c>
      <c r="H15776" s="3" t="s">
        <v>14181</v>
      </c>
      <c r="I15776" s="3" t="s">
        <v>14182</v>
      </c>
      <c r="J15776" s="3" t="s">
        <v>922</v>
      </c>
      <c r="K15776" s="3" t="s">
        <v>24</v>
      </c>
      <c r="L15776" s="3">
        <v>1.0</v>
      </c>
      <c r="M15776" s="3" t="s">
        <v>25</v>
      </c>
      <c r="N15776" s="3" t="s">
        <v>12638</v>
      </c>
      <c r="O15776" s="3" t="s">
        <v>1275</v>
      </c>
      <c r="P15776" s="4">
        <v>25488.0</v>
      </c>
      <c r="Q15776" s="3" t="s">
        <v>216</v>
      </c>
      <c r="R15776" s="3" t="s">
        <v>1030</v>
      </c>
      <c r="S15776" s="3" t="s">
        <v>29</v>
      </c>
    </row>
    <row r="15777">
      <c r="A15777" s="2">
        <v>42318.714907407404</v>
      </c>
      <c r="B15777" s="3">
        <v>28.0</v>
      </c>
      <c r="C15777" s="3" t="s">
        <v>13871</v>
      </c>
      <c r="D15777" s="3">
        <v>50.0</v>
      </c>
      <c r="E15777" s="3" t="s">
        <v>13899</v>
      </c>
      <c r="F15777" s="3">
        <v>5.0</v>
      </c>
      <c r="G15777" s="3">
        <v>9.0</v>
      </c>
      <c r="H15777" s="3" t="s">
        <v>14181</v>
      </c>
      <c r="I15777" s="3" t="s">
        <v>14182</v>
      </c>
      <c r="J15777" s="3" t="s">
        <v>922</v>
      </c>
      <c r="K15777" s="3" t="s">
        <v>24</v>
      </c>
      <c r="L15777" s="3">
        <v>2.0</v>
      </c>
      <c r="M15777" s="3" t="s">
        <v>30</v>
      </c>
      <c r="N15777" s="3" t="s">
        <v>14218</v>
      </c>
      <c r="O15777" s="3" t="s">
        <v>166</v>
      </c>
      <c r="P15777" s="4">
        <v>31895.0</v>
      </c>
      <c r="Q15777" s="3" t="s">
        <v>110</v>
      </c>
      <c r="S15777" s="3" t="s">
        <v>34</v>
      </c>
    </row>
    <row r="15778">
      <c r="A15778" s="2">
        <v>42318.714907407404</v>
      </c>
      <c r="B15778" s="3">
        <v>28.0</v>
      </c>
      <c r="C15778" s="3" t="s">
        <v>13871</v>
      </c>
      <c r="D15778" s="3">
        <v>50.0</v>
      </c>
      <c r="E15778" s="3" t="s">
        <v>13899</v>
      </c>
      <c r="F15778" s="3">
        <v>5.0</v>
      </c>
      <c r="G15778" s="3">
        <v>9.0</v>
      </c>
      <c r="H15778" s="3" t="s">
        <v>14181</v>
      </c>
      <c r="I15778" s="3" t="s">
        <v>14182</v>
      </c>
      <c r="J15778" s="3" t="s">
        <v>922</v>
      </c>
      <c r="K15778" s="3" t="s">
        <v>24</v>
      </c>
      <c r="L15778" s="3">
        <v>3.0</v>
      </c>
      <c r="M15778" s="3" t="s">
        <v>25</v>
      </c>
      <c r="N15778" s="3" t="s">
        <v>14219</v>
      </c>
      <c r="O15778" s="3" t="s">
        <v>1815</v>
      </c>
      <c r="P15778" s="4">
        <v>27461.0</v>
      </c>
      <c r="Q15778" s="3" t="s">
        <v>216</v>
      </c>
      <c r="S15778" s="3" t="s">
        <v>34</v>
      </c>
    </row>
    <row r="15779">
      <c r="A15779" s="2">
        <v>42318.714907407404</v>
      </c>
      <c r="B15779" s="3">
        <v>28.0</v>
      </c>
      <c r="C15779" s="3" t="s">
        <v>13871</v>
      </c>
      <c r="D15779" s="3">
        <v>50.0</v>
      </c>
      <c r="E15779" s="3" t="s">
        <v>13899</v>
      </c>
      <c r="F15779" s="3">
        <v>5.0</v>
      </c>
      <c r="G15779" s="3">
        <v>9.0</v>
      </c>
      <c r="H15779" s="3" t="s">
        <v>14181</v>
      </c>
      <c r="I15779" s="3" t="s">
        <v>14182</v>
      </c>
      <c r="J15779" s="3" t="s">
        <v>922</v>
      </c>
      <c r="K15779" s="3" t="s">
        <v>24</v>
      </c>
      <c r="L15779" s="3">
        <v>4.0</v>
      </c>
      <c r="M15779" s="3" t="s">
        <v>30</v>
      </c>
      <c r="N15779" s="3" t="s">
        <v>14220</v>
      </c>
      <c r="O15779" s="3" t="s">
        <v>107</v>
      </c>
      <c r="P15779" s="4">
        <v>24229.0</v>
      </c>
      <c r="Q15779" s="3" t="s">
        <v>132</v>
      </c>
      <c r="S15779" s="3" t="s">
        <v>29</v>
      </c>
    </row>
    <row r="15780">
      <c r="A15780" s="2">
        <v>42318.714907407404</v>
      </c>
      <c r="B15780" s="3">
        <v>28.0</v>
      </c>
      <c r="C15780" s="3" t="s">
        <v>13871</v>
      </c>
      <c r="D15780" s="3">
        <v>50.0</v>
      </c>
      <c r="E15780" s="3" t="s">
        <v>13899</v>
      </c>
      <c r="F15780" s="3">
        <v>5.0</v>
      </c>
      <c r="G15780" s="3">
        <v>9.0</v>
      </c>
      <c r="H15780" s="3" t="s">
        <v>14181</v>
      </c>
      <c r="I15780" s="3" t="s">
        <v>14182</v>
      </c>
      <c r="J15780" s="3" t="s">
        <v>922</v>
      </c>
      <c r="K15780" s="3" t="s">
        <v>24</v>
      </c>
      <c r="L15780" s="3">
        <v>5.0</v>
      </c>
      <c r="M15780" s="3" t="s">
        <v>25</v>
      </c>
      <c r="N15780" s="3" t="s">
        <v>14221</v>
      </c>
      <c r="O15780" s="3" t="s">
        <v>102</v>
      </c>
      <c r="P15780" s="4">
        <v>21096.0</v>
      </c>
      <c r="Q15780" s="3" t="s">
        <v>189</v>
      </c>
      <c r="S15780" s="3" t="s">
        <v>34</v>
      </c>
    </row>
    <row r="15781">
      <c r="A15781" s="2">
        <v>42318.714907407404</v>
      </c>
      <c r="B15781" s="3">
        <v>28.0</v>
      </c>
      <c r="C15781" s="3" t="s">
        <v>13871</v>
      </c>
      <c r="D15781" s="3">
        <v>50.0</v>
      </c>
      <c r="E15781" s="3" t="s">
        <v>13899</v>
      </c>
      <c r="F15781" s="3">
        <v>5.0</v>
      </c>
      <c r="G15781" s="3">
        <v>9.0</v>
      </c>
      <c r="H15781" s="3" t="s">
        <v>14181</v>
      </c>
      <c r="I15781" s="3" t="s">
        <v>14182</v>
      </c>
      <c r="J15781" s="3" t="s">
        <v>922</v>
      </c>
      <c r="K15781" s="3" t="s">
        <v>24</v>
      </c>
      <c r="L15781" s="3">
        <v>6.0</v>
      </c>
      <c r="M15781" s="3" t="s">
        <v>30</v>
      </c>
      <c r="N15781" s="3" t="s">
        <v>14222</v>
      </c>
      <c r="O15781" s="3" t="s">
        <v>329</v>
      </c>
      <c r="P15781" s="4">
        <v>26793.0</v>
      </c>
      <c r="Q15781" s="3" t="s">
        <v>75</v>
      </c>
      <c r="S15781" s="3" t="s">
        <v>29</v>
      </c>
    </row>
    <row r="15782">
      <c r="A15782" s="2">
        <v>42318.714907407404</v>
      </c>
      <c r="B15782" s="3">
        <v>28.0</v>
      </c>
      <c r="C15782" s="3" t="s">
        <v>13871</v>
      </c>
      <c r="D15782" s="3">
        <v>50.0</v>
      </c>
      <c r="E15782" s="3" t="s">
        <v>13899</v>
      </c>
      <c r="F15782" s="3">
        <v>5.0</v>
      </c>
      <c r="G15782" s="3">
        <v>9.0</v>
      </c>
      <c r="H15782" s="3" t="s">
        <v>14181</v>
      </c>
      <c r="I15782" s="3" t="s">
        <v>14182</v>
      </c>
      <c r="J15782" s="3" t="s">
        <v>922</v>
      </c>
      <c r="K15782" s="3" t="s">
        <v>24</v>
      </c>
      <c r="L15782" s="3">
        <v>7.0</v>
      </c>
      <c r="M15782" s="3" t="s">
        <v>25</v>
      </c>
      <c r="N15782" s="3" t="s">
        <v>14223</v>
      </c>
      <c r="O15782" s="3" t="s">
        <v>14224</v>
      </c>
      <c r="P15782" s="4">
        <v>28515.0</v>
      </c>
      <c r="Q15782" s="3" t="s">
        <v>75</v>
      </c>
      <c r="S15782" s="3" t="s">
        <v>34</v>
      </c>
    </row>
    <row r="15783">
      <c r="A15783" s="2">
        <v>42318.714907407404</v>
      </c>
      <c r="B15783" s="3">
        <v>28.0</v>
      </c>
      <c r="C15783" s="3" t="s">
        <v>13871</v>
      </c>
      <c r="D15783" s="3">
        <v>50.0</v>
      </c>
      <c r="E15783" s="3" t="s">
        <v>13899</v>
      </c>
      <c r="F15783" s="3">
        <v>5.0</v>
      </c>
      <c r="G15783" s="3">
        <v>9.0</v>
      </c>
      <c r="H15783" s="3" t="s">
        <v>14181</v>
      </c>
      <c r="I15783" s="3" t="s">
        <v>14182</v>
      </c>
      <c r="J15783" s="3" t="s">
        <v>922</v>
      </c>
      <c r="K15783" s="3" t="s">
        <v>24</v>
      </c>
      <c r="L15783" s="3">
        <v>8.0</v>
      </c>
      <c r="M15783" s="3" t="s">
        <v>30</v>
      </c>
      <c r="N15783" s="3" t="s">
        <v>14225</v>
      </c>
      <c r="O15783" s="3" t="s">
        <v>560</v>
      </c>
      <c r="P15783" s="4">
        <v>25377.0</v>
      </c>
      <c r="Q15783" s="3" t="s">
        <v>189</v>
      </c>
      <c r="S15783" s="3" t="s">
        <v>34</v>
      </c>
    </row>
    <row r="15784">
      <c r="A15784" s="2">
        <v>42318.714907407404</v>
      </c>
      <c r="B15784" s="3">
        <v>28.0</v>
      </c>
      <c r="C15784" s="3" t="s">
        <v>13871</v>
      </c>
      <c r="D15784" s="3">
        <v>50.0</v>
      </c>
      <c r="E15784" s="3" t="s">
        <v>13899</v>
      </c>
      <c r="F15784" s="3">
        <v>5.0</v>
      </c>
      <c r="G15784" s="3">
        <v>9.0</v>
      </c>
      <c r="H15784" s="3" t="s">
        <v>14181</v>
      </c>
      <c r="I15784" s="3" t="s">
        <v>14182</v>
      </c>
      <c r="J15784" s="3" t="s">
        <v>922</v>
      </c>
      <c r="K15784" s="3" t="s">
        <v>24</v>
      </c>
      <c r="L15784" s="3">
        <v>9.0</v>
      </c>
      <c r="M15784" s="3" t="s">
        <v>25</v>
      </c>
      <c r="N15784" s="3" t="s">
        <v>2948</v>
      </c>
      <c r="O15784" s="3" t="s">
        <v>74</v>
      </c>
      <c r="P15784" s="4">
        <v>24349.0</v>
      </c>
      <c r="Q15784" s="3" t="s">
        <v>189</v>
      </c>
      <c r="S15784" s="3" t="s">
        <v>34</v>
      </c>
    </row>
    <row r="15785">
      <c r="A15785" s="2">
        <v>42318.714907407404</v>
      </c>
      <c r="B15785" s="3">
        <v>28.0</v>
      </c>
      <c r="C15785" s="3" t="s">
        <v>13871</v>
      </c>
      <c r="D15785" s="3">
        <v>50.0</v>
      </c>
      <c r="E15785" s="3" t="s">
        <v>13899</v>
      </c>
      <c r="F15785" s="3">
        <v>5.0</v>
      </c>
      <c r="G15785" s="3">
        <v>9.0</v>
      </c>
      <c r="H15785" s="3" t="s">
        <v>14181</v>
      </c>
      <c r="I15785" s="3" t="s">
        <v>14182</v>
      </c>
      <c r="J15785" s="3" t="s">
        <v>922</v>
      </c>
      <c r="K15785" s="3" t="s">
        <v>24</v>
      </c>
      <c r="L15785" s="3">
        <v>10.0</v>
      </c>
      <c r="M15785" s="3" t="s">
        <v>30</v>
      </c>
      <c r="N15785" s="3" t="s">
        <v>14226</v>
      </c>
      <c r="O15785" s="3" t="s">
        <v>249</v>
      </c>
      <c r="P15785" s="4">
        <v>17263.0</v>
      </c>
      <c r="Q15785" s="3" t="s">
        <v>205</v>
      </c>
      <c r="S15785" s="3" t="s">
        <v>34</v>
      </c>
    </row>
    <row r="15786">
      <c r="A15786" s="2">
        <v>42318.714907407404</v>
      </c>
      <c r="B15786" s="3">
        <v>28.0</v>
      </c>
      <c r="C15786" s="3" t="s">
        <v>13871</v>
      </c>
      <c r="D15786" s="3">
        <v>50.0</v>
      </c>
      <c r="E15786" s="3" t="s">
        <v>13899</v>
      </c>
      <c r="F15786" s="3">
        <v>5.0</v>
      </c>
      <c r="G15786" s="3">
        <v>9.0</v>
      </c>
      <c r="H15786" s="3" t="s">
        <v>14181</v>
      </c>
      <c r="I15786" s="3" t="s">
        <v>14182</v>
      </c>
      <c r="J15786" s="3" t="s">
        <v>922</v>
      </c>
      <c r="K15786" s="3" t="s">
        <v>24</v>
      </c>
      <c r="L15786" s="3">
        <v>11.0</v>
      </c>
      <c r="M15786" s="3" t="s">
        <v>25</v>
      </c>
      <c r="N15786" s="3" t="s">
        <v>14227</v>
      </c>
      <c r="O15786" s="3" t="s">
        <v>871</v>
      </c>
      <c r="P15786" s="4">
        <v>26646.0</v>
      </c>
      <c r="Q15786" s="3" t="s">
        <v>189</v>
      </c>
      <c r="S15786" s="3" t="s">
        <v>34</v>
      </c>
    </row>
    <row r="15787">
      <c r="A15787" s="2">
        <v>42318.714907407404</v>
      </c>
      <c r="B15787" s="3">
        <v>28.0</v>
      </c>
      <c r="C15787" s="3" t="s">
        <v>13871</v>
      </c>
      <c r="D15787" s="3">
        <v>50.0</v>
      </c>
      <c r="E15787" s="3" t="s">
        <v>13899</v>
      </c>
      <c r="F15787" s="3">
        <v>5.0</v>
      </c>
      <c r="G15787" s="3">
        <v>9.0</v>
      </c>
      <c r="H15787" s="3" t="s">
        <v>14181</v>
      </c>
      <c r="I15787" s="3" t="s">
        <v>14182</v>
      </c>
      <c r="J15787" s="3" t="s">
        <v>922</v>
      </c>
      <c r="K15787" s="3" t="s">
        <v>24</v>
      </c>
      <c r="L15787" s="3">
        <v>12.0</v>
      </c>
      <c r="M15787" s="3" t="s">
        <v>30</v>
      </c>
      <c r="N15787" s="3" t="s">
        <v>14228</v>
      </c>
      <c r="O15787" s="3" t="s">
        <v>2000</v>
      </c>
      <c r="P15787" s="4">
        <v>19897.0</v>
      </c>
      <c r="Q15787" s="3" t="s">
        <v>352</v>
      </c>
      <c r="S15787" s="3" t="s">
        <v>34</v>
      </c>
    </row>
    <row r="15788">
      <c r="A15788" s="2">
        <v>42318.714907407404</v>
      </c>
      <c r="B15788" s="3">
        <v>28.0</v>
      </c>
      <c r="C15788" s="3" t="s">
        <v>13871</v>
      </c>
      <c r="D15788" s="3">
        <v>50.0</v>
      </c>
      <c r="E15788" s="3" t="s">
        <v>13899</v>
      </c>
      <c r="F15788" s="3">
        <v>5.0</v>
      </c>
      <c r="G15788" s="3">
        <v>9.0</v>
      </c>
      <c r="H15788" s="3" t="s">
        <v>14181</v>
      </c>
      <c r="I15788" s="3" t="s">
        <v>14182</v>
      </c>
      <c r="J15788" s="3" t="s">
        <v>922</v>
      </c>
      <c r="K15788" s="3" t="s">
        <v>24</v>
      </c>
      <c r="L15788" s="3">
        <v>13.0</v>
      </c>
      <c r="M15788" s="3" t="s">
        <v>25</v>
      </c>
      <c r="N15788" s="3" t="s">
        <v>3960</v>
      </c>
      <c r="O15788" s="3" t="s">
        <v>69</v>
      </c>
      <c r="P15788" s="4">
        <v>22189.0</v>
      </c>
      <c r="Q15788" s="3" t="s">
        <v>52</v>
      </c>
      <c r="S15788" s="3" t="s">
        <v>34</v>
      </c>
    </row>
    <row r="15789">
      <c r="A15789" s="2">
        <v>42318.714907407404</v>
      </c>
      <c r="B15789" s="3">
        <v>28.0</v>
      </c>
      <c r="C15789" s="3" t="s">
        <v>13871</v>
      </c>
      <c r="D15789" s="3">
        <v>50.0</v>
      </c>
      <c r="E15789" s="3" t="s">
        <v>13899</v>
      </c>
      <c r="F15789" s="3">
        <v>5.0</v>
      </c>
      <c r="G15789" s="3">
        <v>9.0</v>
      </c>
      <c r="H15789" s="3" t="s">
        <v>14181</v>
      </c>
      <c r="I15789" s="3" t="s">
        <v>14182</v>
      </c>
      <c r="J15789" s="3" t="s">
        <v>922</v>
      </c>
      <c r="K15789" s="3" t="s">
        <v>24</v>
      </c>
      <c r="L15789" s="3">
        <v>14.0</v>
      </c>
      <c r="M15789" s="3" t="s">
        <v>30</v>
      </c>
      <c r="N15789" s="3" t="s">
        <v>14229</v>
      </c>
      <c r="O15789" s="3" t="s">
        <v>375</v>
      </c>
      <c r="P15789" s="4">
        <v>22799.0</v>
      </c>
      <c r="Q15789" s="3" t="s">
        <v>40</v>
      </c>
      <c r="S15789" s="3" t="s">
        <v>34</v>
      </c>
    </row>
    <row r="15790">
      <c r="A15790" s="2">
        <v>42318.714907407404</v>
      </c>
      <c r="B15790" s="3">
        <v>28.0</v>
      </c>
      <c r="C15790" s="3" t="s">
        <v>13871</v>
      </c>
      <c r="D15790" s="3">
        <v>50.0</v>
      </c>
      <c r="E15790" s="3" t="s">
        <v>13899</v>
      </c>
      <c r="F15790" s="3">
        <v>5.0</v>
      </c>
      <c r="G15790" s="3">
        <v>9.0</v>
      </c>
      <c r="H15790" s="3" t="s">
        <v>14181</v>
      </c>
      <c r="I15790" s="3" t="s">
        <v>14182</v>
      </c>
      <c r="J15790" s="3" t="s">
        <v>922</v>
      </c>
      <c r="K15790" s="3" t="s">
        <v>24</v>
      </c>
      <c r="L15790" s="3">
        <v>15.0</v>
      </c>
      <c r="M15790" s="3" t="s">
        <v>25</v>
      </c>
      <c r="N15790" s="3" t="s">
        <v>14230</v>
      </c>
      <c r="O15790" s="3" t="s">
        <v>664</v>
      </c>
      <c r="P15790" s="4">
        <v>23024.0</v>
      </c>
      <c r="Q15790" s="3" t="s">
        <v>189</v>
      </c>
      <c r="S15790" s="3" t="s">
        <v>34</v>
      </c>
    </row>
    <row r="15791">
      <c r="A15791" s="2">
        <v>42318.714907407404</v>
      </c>
      <c r="B15791" s="3">
        <v>28.0</v>
      </c>
      <c r="C15791" s="3" t="s">
        <v>13871</v>
      </c>
      <c r="D15791" s="3">
        <v>50.0</v>
      </c>
      <c r="E15791" s="3" t="s">
        <v>13899</v>
      </c>
      <c r="F15791" s="3">
        <v>5.0</v>
      </c>
      <c r="G15791" s="3">
        <v>9.0</v>
      </c>
      <c r="H15791" s="3" t="s">
        <v>14181</v>
      </c>
      <c r="I15791" s="3" t="s">
        <v>14182</v>
      </c>
      <c r="J15791" s="3" t="s">
        <v>922</v>
      </c>
      <c r="K15791" s="3" t="s">
        <v>24</v>
      </c>
      <c r="L15791" s="3">
        <v>16.0</v>
      </c>
      <c r="M15791" s="3" t="s">
        <v>30</v>
      </c>
      <c r="N15791" s="3" t="s">
        <v>14231</v>
      </c>
      <c r="O15791" s="3" t="s">
        <v>368</v>
      </c>
      <c r="P15791" s="4">
        <v>34271.0</v>
      </c>
      <c r="Q15791" s="3" t="s">
        <v>191</v>
      </c>
      <c r="S15791" s="3" t="s">
        <v>34</v>
      </c>
    </row>
    <row r="15792">
      <c r="A15792" s="2">
        <v>42318.714907407404</v>
      </c>
      <c r="B15792" s="3">
        <v>28.0</v>
      </c>
      <c r="C15792" s="3" t="s">
        <v>13871</v>
      </c>
      <c r="D15792" s="3">
        <v>50.0</v>
      </c>
      <c r="E15792" s="3" t="s">
        <v>13899</v>
      </c>
      <c r="F15792" s="3">
        <v>5.0</v>
      </c>
      <c r="G15792" s="3">
        <v>9.0</v>
      </c>
      <c r="H15792" s="3" t="s">
        <v>14181</v>
      </c>
      <c r="I15792" s="3" t="s">
        <v>14182</v>
      </c>
      <c r="J15792" s="3" t="s">
        <v>922</v>
      </c>
      <c r="K15792" s="3" t="s">
        <v>24</v>
      </c>
      <c r="L15792" s="3">
        <v>17.0</v>
      </c>
      <c r="M15792" s="3" t="s">
        <v>25</v>
      </c>
      <c r="N15792" s="3" t="s">
        <v>811</v>
      </c>
      <c r="O15792" s="3" t="s">
        <v>218</v>
      </c>
      <c r="P15792" s="4">
        <v>19396.0</v>
      </c>
      <c r="Q15792" s="3" t="s">
        <v>1605</v>
      </c>
      <c r="S15792" s="3" t="s">
        <v>34</v>
      </c>
    </row>
    <row r="15793">
      <c r="A15793" s="2">
        <v>42318.714907407404</v>
      </c>
      <c r="B15793" s="3">
        <v>28.0</v>
      </c>
      <c r="C15793" s="3" t="s">
        <v>13871</v>
      </c>
      <c r="D15793" s="3">
        <v>61.0</v>
      </c>
      <c r="E15793" s="3" t="s">
        <v>13916</v>
      </c>
      <c r="F15793" s="3">
        <v>5.0</v>
      </c>
      <c r="G15793" s="3">
        <v>9.0</v>
      </c>
      <c r="H15793" s="3" t="s">
        <v>14181</v>
      </c>
      <c r="I15793" s="3" t="s">
        <v>14182</v>
      </c>
      <c r="J15793" s="3" t="s">
        <v>922</v>
      </c>
      <c r="K15793" s="3" t="s">
        <v>24</v>
      </c>
      <c r="L15793" s="3">
        <v>1.0</v>
      </c>
      <c r="M15793" s="3" t="s">
        <v>25</v>
      </c>
      <c r="N15793" s="3" t="s">
        <v>2044</v>
      </c>
      <c r="O15793" s="3" t="s">
        <v>359</v>
      </c>
      <c r="P15793" s="4">
        <v>19169.0</v>
      </c>
      <c r="Q15793" s="3" t="s">
        <v>189</v>
      </c>
      <c r="R15793" s="3" t="s">
        <v>2134</v>
      </c>
      <c r="S15793" s="3" t="s">
        <v>29</v>
      </c>
    </row>
    <row r="15794">
      <c r="A15794" s="2">
        <v>42318.714907407404</v>
      </c>
      <c r="B15794" s="3">
        <v>28.0</v>
      </c>
      <c r="C15794" s="3" t="s">
        <v>13871</v>
      </c>
      <c r="D15794" s="3">
        <v>61.0</v>
      </c>
      <c r="E15794" s="3" t="s">
        <v>13916</v>
      </c>
      <c r="F15794" s="3">
        <v>5.0</v>
      </c>
      <c r="G15794" s="3">
        <v>9.0</v>
      </c>
      <c r="H15794" s="3" t="s">
        <v>14181</v>
      </c>
      <c r="I15794" s="3" t="s">
        <v>14182</v>
      </c>
      <c r="J15794" s="3" t="s">
        <v>922</v>
      </c>
      <c r="K15794" s="3" t="s">
        <v>24</v>
      </c>
      <c r="L15794" s="3">
        <v>2.0</v>
      </c>
      <c r="M15794" s="3" t="s">
        <v>30</v>
      </c>
      <c r="N15794" s="3" t="s">
        <v>14232</v>
      </c>
      <c r="O15794" s="3" t="s">
        <v>51</v>
      </c>
      <c r="P15794" s="4">
        <v>27520.0</v>
      </c>
      <c r="Q15794" s="3" t="s">
        <v>221</v>
      </c>
      <c r="S15794" s="3" t="s">
        <v>29</v>
      </c>
    </row>
    <row r="15795">
      <c r="A15795" s="2">
        <v>42318.714907407404</v>
      </c>
      <c r="B15795" s="3">
        <v>28.0</v>
      </c>
      <c r="C15795" s="3" t="s">
        <v>13871</v>
      </c>
      <c r="D15795" s="3">
        <v>61.0</v>
      </c>
      <c r="E15795" s="3" t="s">
        <v>13916</v>
      </c>
      <c r="F15795" s="3">
        <v>5.0</v>
      </c>
      <c r="G15795" s="3">
        <v>9.0</v>
      </c>
      <c r="H15795" s="3" t="s">
        <v>14181</v>
      </c>
      <c r="I15795" s="3" t="s">
        <v>14182</v>
      </c>
      <c r="J15795" s="3" t="s">
        <v>922</v>
      </c>
      <c r="K15795" s="3" t="s">
        <v>24</v>
      </c>
      <c r="L15795" s="3">
        <v>3.0</v>
      </c>
      <c r="M15795" s="3" t="s">
        <v>25</v>
      </c>
      <c r="N15795" s="3" t="s">
        <v>14233</v>
      </c>
      <c r="O15795" s="3" t="s">
        <v>664</v>
      </c>
      <c r="P15795" s="4">
        <v>20333.0</v>
      </c>
      <c r="Q15795" s="3" t="s">
        <v>43</v>
      </c>
      <c r="S15795" s="3" t="s">
        <v>34</v>
      </c>
    </row>
    <row r="15796">
      <c r="A15796" s="2">
        <v>42318.714907407404</v>
      </c>
      <c r="B15796" s="3">
        <v>28.0</v>
      </c>
      <c r="C15796" s="3" t="s">
        <v>13871</v>
      </c>
      <c r="D15796" s="3">
        <v>61.0</v>
      </c>
      <c r="E15796" s="3" t="s">
        <v>13916</v>
      </c>
      <c r="F15796" s="3">
        <v>5.0</v>
      </c>
      <c r="G15796" s="3">
        <v>9.0</v>
      </c>
      <c r="H15796" s="3" t="s">
        <v>14181</v>
      </c>
      <c r="I15796" s="3" t="s">
        <v>14182</v>
      </c>
      <c r="J15796" s="3" t="s">
        <v>922</v>
      </c>
      <c r="K15796" s="3" t="s">
        <v>24</v>
      </c>
      <c r="L15796" s="3">
        <v>4.0</v>
      </c>
      <c r="M15796" s="3" t="s">
        <v>30</v>
      </c>
      <c r="N15796" s="3" t="s">
        <v>7990</v>
      </c>
      <c r="O15796" s="3" t="s">
        <v>14234</v>
      </c>
      <c r="P15796" s="4">
        <v>21012.0</v>
      </c>
      <c r="Q15796" s="3" t="s">
        <v>115</v>
      </c>
      <c r="S15796" s="3" t="s">
        <v>29</v>
      </c>
    </row>
    <row r="15797">
      <c r="A15797" s="2">
        <v>42318.714907407404</v>
      </c>
      <c r="B15797" s="3">
        <v>28.0</v>
      </c>
      <c r="C15797" s="3" t="s">
        <v>13871</v>
      </c>
      <c r="D15797" s="3">
        <v>61.0</v>
      </c>
      <c r="E15797" s="3" t="s">
        <v>13916</v>
      </c>
      <c r="F15797" s="3">
        <v>5.0</v>
      </c>
      <c r="G15797" s="3">
        <v>9.0</v>
      </c>
      <c r="H15797" s="3" t="s">
        <v>14181</v>
      </c>
      <c r="I15797" s="3" t="s">
        <v>14182</v>
      </c>
      <c r="J15797" s="3" t="s">
        <v>922</v>
      </c>
      <c r="K15797" s="3" t="s">
        <v>24</v>
      </c>
      <c r="L15797" s="3">
        <v>5.0</v>
      </c>
      <c r="M15797" s="3" t="s">
        <v>25</v>
      </c>
      <c r="N15797" s="3" t="s">
        <v>14235</v>
      </c>
      <c r="O15797" s="3" t="s">
        <v>127</v>
      </c>
      <c r="P15797" s="4">
        <v>18634.0</v>
      </c>
      <c r="Q15797" s="3" t="s">
        <v>105</v>
      </c>
      <c r="S15797" s="3" t="s">
        <v>34</v>
      </c>
    </row>
    <row r="15798">
      <c r="A15798" s="2">
        <v>42318.714907407404</v>
      </c>
      <c r="B15798" s="3">
        <v>28.0</v>
      </c>
      <c r="C15798" s="3" t="s">
        <v>13871</v>
      </c>
      <c r="D15798" s="3">
        <v>61.0</v>
      </c>
      <c r="E15798" s="3" t="s">
        <v>13916</v>
      </c>
      <c r="F15798" s="3">
        <v>5.0</v>
      </c>
      <c r="G15798" s="3">
        <v>9.0</v>
      </c>
      <c r="H15798" s="3" t="s">
        <v>14181</v>
      </c>
      <c r="I15798" s="3" t="s">
        <v>14182</v>
      </c>
      <c r="J15798" s="3" t="s">
        <v>922</v>
      </c>
      <c r="K15798" s="3" t="s">
        <v>24</v>
      </c>
      <c r="L15798" s="3">
        <v>6.0</v>
      </c>
      <c r="M15798" s="3" t="s">
        <v>30</v>
      </c>
      <c r="N15798" s="3" t="s">
        <v>12542</v>
      </c>
      <c r="O15798" s="3" t="s">
        <v>235</v>
      </c>
      <c r="P15798" s="4">
        <v>21430.0</v>
      </c>
      <c r="Q15798" s="3" t="s">
        <v>189</v>
      </c>
      <c r="S15798" s="3" t="s">
        <v>34</v>
      </c>
    </row>
    <row r="15799">
      <c r="A15799" s="2">
        <v>42318.714907407404</v>
      </c>
      <c r="B15799" s="3">
        <v>28.0</v>
      </c>
      <c r="C15799" s="3" t="s">
        <v>13871</v>
      </c>
      <c r="D15799" s="3">
        <v>61.0</v>
      </c>
      <c r="E15799" s="3" t="s">
        <v>13916</v>
      </c>
      <c r="F15799" s="3">
        <v>5.0</v>
      </c>
      <c r="G15799" s="3">
        <v>9.0</v>
      </c>
      <c r="H15799" s="3" t="s">
        <v>14181</v>
      </c>
      <c r="I15799" s="3" t="s">
        <v>14182</v>
      </c>
      <c r="J15799" s="3" t="s">
        <v>922</v>
      </c>
      <c r="K15799" s="3" t="s">
        <v>24</v>
      </c>
      <c r="L15799" s="3">
        <v>7.0</v>
      </c>
      <c r="M15799" s="3" t="s">
        <v>25</v>
      </c>
      <c r="N15799" s="3" t="s">
        <v>6869</v>
      </c>
      <c r="O15799" s="3" t="s">
        <v>297</v>
      </c>
      <c r="P15799" s="4">
        <v>20240.0</v>
      </c>
      <c r="Q15799" s="3" t="s">
        <v>115</v>
      </c>
      <c r="S15799" s="3" t="s">
        <v>34</v>
      </c>
    </row>
    <row r="15800">
      <c r="A15800" s="2">
        <v>42318.714907407404</v>
      </c>
      <c r="B15800" s="3">
        <v>28.0</v>
      </c>
      <c r="C15800" s="3" t="s">
        <v>13871</v>
      </c>
      <c r="D15800" s="3">
        <v>61.0</v>
      </c>
      <c r="E15800" s="3" t="s">
        <v>13916</v>
      </c>
      <c r="F15800" s="3">
        <v>5.0</v>
      </c>
      <c r="G15800" s="3">
        <v>9.0</v>
      </c>
      <c r="H15800" s="3" t="s">
        <v>14181</v>
      </c>
      <c r="I15800" s="3" t="s">
        <v>14182</v>
      </c>
      <c r="J15800" s="3" t="s">
        <v>922</v>
      </c>
      <c r="K15800" s="3" t="s">
        <v>24</v>
      </c>
      <c r="L15800" s="3">
        <v>8.0</v>
      </c>
      <c r="M15800" s="3" t="s">
        <v>30</v>
      </c>
      <c r="N15800" s="3" t="s">
        <v>2948</v>
      </c>
      <c r="O15800" s="3" t="s">
        <v>375</v>
      </c>
      <c r="P15800" s="4">
        <v>23504.0</v>
      </c>
      <c r="Q15800" s="3" t="s">
        <v>37</v>
      </c>
      <c r="S15800" s="3" t="s">
        <v>34</v>
      </c>
    </row>
    <row r="15801">
      <c r="A15801" s="2">
        <v>42318.714907407404</v>
      </c>
      <c r="B15801" s="3">
        <v>28.0</v>
      </c>
      <c r="C15801" s="3" t="s">
        <v>13871</v>
      </c>
      <c r="D15801" s="3">
        <v>61.0</v>
      </c>
      <c r="E15801" s="3" t="s">
        <v>13916</v>
      </c>
      <c r="F15801" s="3">
        <v>5.0</v>
      </c>
      <c r="G15801" s="3">
        <v>9.0</v>
      </c>
      <c r="H15801" s="3" t="s">
        <v>14181</v>
      </c>
      <c r="I15801" s="3" t="s">
        <v>14182</v>
      </c>
      <c r="J15801" s="3" t="s">
        <v>922</v>
      </c>
      <c r="K15801" s="3" t="s">
        <v>24</v>
      </c>
      <c r="L15801" s="3">
        <v>9.0</v>
      </c>
      <c r="M15801" s="3" t="s">
        <v>25</v>
      </c>
      <c r="N15801" s="3" t="s">
        <v>14236</v>
      </c>
      <c r="O15801" s="3" t="s">
        <v>9585</v>
      </c>
      <c r="P15801" s="4">
        <v>33066.0</v>
      </c>
      <c r="Q15801" s="3" t="s">
        <v>153</v>
      </c>
      <c r="S15801" s="3" t="s">
        <v>34</v>
      </c>
    </row>
    <row r="15802">
      <c r="A15802" s="2">
        <v>42318.714907407404</v>
      </c>
      <c r="B15802" s="3">
        <v>28.0</v>
      </c>
      <c r="C15802" s="3" t="s">
        <v>13871</v>
      </c>
      <c r="D15802" s="3">
        <v>61.0</v>
      </c>
      <c r="E15802" s="3" t="s">
        <v>13916</v>
      </c>
      <c r="F15802" s="3">
        <v>5.0</v>
      </c>
      <c r="G15802" s="3">
        <v>9.0</v>
      </c>
      <c r="H15802" s="3" t="s">
        <v>14181</v>
      </c>
      <c r="I15802" s="3" t="s">
        <v>14182</v>
      </c>
      <c r="J15802" s="3" t="s">
        <v>922</v>
      </c>
      <c r="K15802" s="3" t="s">
        <v>24</v>
      </c>
      <c r="L15802" s="3">
        <v>10.0</v>
      </c>
      <c r="M15802" s="3" t="s">
        <v>30</v>
      </c>
      <c r="N15802" s="3" t="s">
        <v>14237</v>
      </c>
      <c r="O15802" s="3" t="s">
        <v>215</v>
      </c>
      <c r="P15802" s="4">
        <v>23898.0</v>
      </c>
      <c r="Q15802" s="3" t="s">
        <v>37</v>
      </c>
      <c r="S15802" s="3" t="s">
        <v>34</v>
      </c>
    </row>
    <row r="15803">
      <c r="A15803" s="2">
        <v>42318.714907407404</v>
      </c>
      <c r="B15803" s="3">
        <v>28.0</v>
      </c>
      <c r="C15803" s="3" t="s">
        <v>13871</v>
      </c>
      <c r="D15803" s="3">
        <v>61.0</v>
      </c>
      <c r="E15803" s="3" t="s">
        <v>13916</v>
      </c>
      <c r="F15803" s="3">
        <v>5.0</v>
      </c>
      <c r="G15803" s="3">
        <v>9.0</v>
      </c>
      <c r="H15803" s="3" t="s">
        <v>14181</v>
      </c>
      <c r="I15803" s="3" t="s">
        <v>14182</v>
      </c>
      <c r="J15803" s="3" t="s">
        <v>922</v>
      </c>
      <c r="K15803" s="3" t="s">
        <v>24</v>
      </c>
      <c r="L15803" s="3">
        <v>11.0</v>
      </c>
      <c r="M15803" s="3" t="s">
        <v>25</v>
      </c>
      <c r="N15803" s="3" t="s">
        <v>14238</v>
      </c>
      <c r="O15803" s="3" t="s">
        <v>100</v>
      </c>
      <c r="P15803" s="4">
        <v>29745.0</v>
      </c>
      <c r="Q15803" s="3" t="s">
        <v>52</v>
      </c>
      <c r="S15803" s="3" t="s">
        <v>34</v>
      </c>
    </row>
    <row r="15804">
      <c r="A15804" s="2">
        <v>42318.714907407404</v>
      </c>
      <c r="B15804" s="3">
        <v>28.0</v>
      </c>
      <c r="C15804" s="3" t="s">
        <v>13871</v>
      </c>
      <c r="D15804" s="3">
        <v>76.0</v>
      </c>
      <c r="E15804" s="3" t="s">
        <v>13925</v>
      </c>
      <c r="F15804" s="3">
        <v>5.0</v>
      </c>
      <c r="G15804" s="3">
        <v>9.0</v>
      </c>
      <c r="H15804" s="3" t="s">
        <v>14181</v>
      </c>
      <c r="I15804" s="3" t="s">
        <v>14182</v>
      </c>
      <c r="J15804" s="3" t="s">
        <v>922</v>
      </c>
      <c r="K15804" s="3" t="s">
        <v>272</v>
      </c>
      <c r="L15804" s="3">
        <v>1.0</v>
      </c>
      <c r="M15804" s="3" t="s">
        <v>25</v>
      </c>
      <c r="N15804" s="3" t="s">
        <v>14239</v>
      </c>
      <c r="O15804" s="3" t="s">
        <v>477</v>
      </c>
      <c r="P15804" s="4">
        <v>28223.0</v>
      </c>
      <c r="Q15804" s="3" t="s">
        <v>55</v>
      </c>
      <c r="R15804" s="3" t="s">
        <v>2134</v>
      </c>
      <c r="S15804" s="3" t="s">
        <v>29</v>
      </c>
    </row>
    <row r="15805">
      <c r="A15805" s="2">
        <v>42318.714907407404</v>
      </c>
      <c r="B15805" s="3">
        <v>28.0</v>
      </c>
      <c r="C15805" s="3" t="s">
        <v>13871</v>
      </c>
      <c r="D15805" s="3">
        <v>76.0</v>
      </c>
      <c r="E15805" s="3" t="s">
        <v>13925</v>
      </c>
      <c r="F15805" s="3">
        <v>5.0</v>
      </c>
      <c r="G15805" s="3">
        <v>9.0</v>
      </c>
      <c r="H15805" s="3" t="s">
        <v>14181</v>
      </c>
      <c r="I15805" s="3" t="s">
        <v>14182</v>
      </c>
      <c r="J15805" s="3" t="s">
        <v>922</v>
      </c>
      <c r="K15805" s="3" t="s">
        <v>24</v>
      </c>
      <c r="L15805" s="3">
        <v>2.0</v>
      </c>
      <c r="M15805" s="3" t="s">
        <v>30</v>
      </c>
      <c r="N15805" s="3" t="s">
        <v>11683</v>
      </c>
      <c r="O15805" s="3" t="s">
        <v>14240</v>
      </c>
      <c r="P15805" s="4">
        <v>29978.0</v>
      </c>
      <c r="Q15805" s="3" t="s">
        <v>75</v>
      </c>
      <c r="S15805" s="3" t="s">
        <v>34</v>
      </c>
    </row>
    <row r="15806">
      <c r="A15806" s="2">
        <v>42318.714907407404</v>
      </c>
      <c r="B15806" s="3">
        <v>28.0</v>
      </c>
      <c r="C15806" s="3" t="s">
        <v>13871</v>
      </c>
      <c r="D15806" s="3">
        <v>76.0</v>
      </c>
      <c r="E15806" s="3" t="s">
        <v>13925</v>
      </c>
      <c r="F15806" s="3">
        <v>5.0</v>
      </c>
      <c r="G15806" s="3">
        <v>9.0</v>
      </c>
      <c r="H15806" s="3" t="s">
        <v>14181</v>
      </c>
      <c r="I15806" s="3" t="s">
        <v>14182</v>
      </c>
      <c r="J15806" s="3" t="s">
        <v>922</v>
      </c>
      <c r="K15806" s="3" t="s">
        <v>24</v>
      </c>
      <c r="L15806" s="3">
        <v>3.0</v>
      </c>
      <c r="M15806" s="3" t="s">
        <v>25</v>
      </c>
      <c r="N15806" s="3" t="s">
        <v>4502</v>
      </c>
      <c r="O15806" s="3" t="s">
        <v>42</v>
      </c>
      <c r="P15806" s="4">
        <v>22522.0</v>
      </c>
      <c r="Q15806" s="3" t="s">
        <v>776</v>
      </c>
      <c r="S15806" s="3" t="s">
        <v>34</v>
      </c>
    </row>
    <row r="15807">
      <c r="A15807" s="2">
        <v>42318.714907407404</v>
      </c>
      <c r="B15807" s="3">
        <v>28.0</v>
      </c>
      <c r="C15807" s="3" t="s">
        <v>13871</v>
      </c>
      <c r="D15807" s="3">
        <v>76.0</v>
      </c>
      <c r="E15807" s="3" t="s">
        <v>13925</v>
      </c>
      <c r="F15807" s="3">
        <v>5.0</v>
      </c>
      <c r="G15807" s="3">
        <v>9.0</v>
      </c>
      <c r="H15807" s="3" t="s">
        <v>14181</v>
      </c>
      <c r="I15807" s="3" t="s">
        <v>14182</v>
      </c>
      <c r="J15807" s="3" t="s">
        <v>922</v>
      </c>
      <c r="K15807" s="3" t="s">
        <v>24</v>
      </c>
      <c r="L15807" s="3">
        <v>4.0</v>
      </c>
      <c r="M15807" s="3" t="s">
        <v>30</v>
      </c>
      <c r="N15807" s="3" t="s">
        <v>14241</v>
      </c>
      <c r="O15807" s="3" t="s">
        <v>553</v>
      </c>
      <c r="P15807" s="4">
        <v>26837.0</v>
      </c>
      <c r="Q15807" s="3" t="s">
        <v>216</v>
      </c>
      <c r="R15807" s="3" t="s">
        <v>1030</v>
      </c>
      <c r="S15807" s="3" t="s">
        <v>34</v>
      </c>
    </row>
    <row r="15808">
      <c r="A15808" s="2">
        <v>42318.714907407404</v>
      </c>
      <c r="B15808" s="3">
        <v>28.0</v>
      </c>
      <c r="C15808" s="3" t="s">
        <v>13871</v>
      </c>
      <c r="D15808" s="3">
        <v>76.0</v>
      </c>
      <c r="E15808" s="3" t="s">
        <v>13925</v>
      </c>
      <c r="F15808" s="3">
        <v>5.0</v>
      </c>
      <c r="G15808" s="3">
        <v>9.0</v>
      </c>
      <c r="H15808" s="3" t="s">
        <v>14181</v>
      </c>
      <c r="I15808" s="3" t="s">
        <v>14182</v>
      </c>
      <c r="J15808" s="3" t="s">
        <v>922</v>
      </c>
      <c r="K15808" s="3" t="s">
        <v>24</v>
      </c>
      <c r="L15808" s="3">
        <v>5.0</v>
      </c>
      <c r="M15808" s="3" t="s">
        <v>25</v>
      </c>
      <c r="N15808" s="3" t="s">
        <v>14242</v>
      </c>
      <c r="O15808" s="3" t="s">
        <v>359</v>
      </c>
      <c r="P15808" s="4">
        <v>26679.0</v>
      </c>
      <c r="Q15808" s="3" t="s">
        <v>169</v>
      </c>
      <c r="S15808" s="3" t="s">
        <v>34</v>
      </c>
    </row>
    <row r="15809">
      <c r="A15809" s="2">
        <v>42318.714907407404</v>
      </c>
      <c r="B15809" s="3">
        <v>28.0</v>
      </c>
      <c r="C15809" s="3" t="s">
        <v>13871</v>
      </c>
      <c r="D15809" s="3">
        <v>76.0</v>
      </c>
      <c r="E15809" s="3" t="s">
        <v>13925</v>
      </c>
      <c r="F15809" s="3">
        <v>5.0</v>
      </c>
      <c r="G15809" s="3">
        <v>9.0</v>
      </c>
      <c r="H15809" s="3" t="s">
        <v>14181</v>
      </c>
      <c r="I15809" s="3" t="s">
        <v>14182</v>
      </c>
      <c r="J15809" s="3" t="s">
        <v>922</v>
      </c>
      <c r="K15809" s="3" t="s">
        <v>24</v>
      </c>
      <c r="L15809" s="3">
        <v>6.0</v>
      </c>
      <c r="M15809" s="3" t="s">
        <v>30</v>
      </c>
      <c r="N15809" s="3" t="s">
        <v>14243</v>
      </c>
      <c r="O15809" s="3" t="s">
        <v>57</v>
      </c>
      <c r="P15809" s="4">
        <v>22515.0</v>
      </c>
      <c r="Q15809" s="3" t="s">
        <v>228</v>
      </c>
      <c r="S15809" s="3" t="s">
        <v>34</v>
      </c>
    </row>
    <row r="15810">
      <c r="A15810" s="2">
        <v>42318.714907407404</v>
      </c>
      <c r="B15810" s="3">
        <v>28.0</v>
      </c>
      <c r="C15810" s="3" t="s">
        <v>13871</v>
      </c>
      <c r="D15810" s="3">
        <v>76.0</v>
      </c>
      <c r="E15810" s="3" t="s">
        <v>13925</v>
      </c>
      <c r="F15810" s="3">
        <v>5.0</v>
      </c>
      <c r="G15810" s="3">
        <v>9.0</v>
      </c>
      <c r="H15810" s="3" t="s">
        <v>14181</v>
      </c>
      <c r="I15810" s="3" t="s">
        <v>14182</v>
      </c>
      <c r="J15810" s="3" t="s">
        <v>922</v>
      </c>
      <c r="K15810" s="3" t="s">
        <v>24</v>
      </c>
      <c r="L15810" s="3">
        <v>7.0</v>
      </c>
      <c r="M15810" s="3" t="s">
        <v>25</v>
      </c>
      <c r="N15810" s="3" t="s">
        <v>14244</v>
      </c>
      <c r="O15810" s="3" t="s">
        <v>5605</v>
      </c>
      <c r="P15810" s="4">
        <v>26132.0</v>
      </c>
      <c r="Q15810" s="3" t="s">
        <v>418</v>
      </c>
      <c r="S15810" s="3" t="s">
        <v>34</v>
      </c>
    </row>
    <row r="15811">
      <c r="A15811" s="2">
        <v>42318.714907407404</v>
      </c>
      <c r="B15811" s="3">
        <v>28.0</v>
      </c>
      <c r="C15811" s="3" t="s">
        <v>13871</v>
      </c>
      <c r="D15811" s="3">
        <v>76.0</v>
      </c>
      <c r="E15811" s="3" t="s">
        <v>13925</v>
      </c>
      <c r="F15811" s="3">
        <v>5.0</v>
      </c>
      <c r="G15811" s="3">
        <v>9.0</v>
      </c>
      <c r="H15811" s="3" t="s">
        <v>14181</v>
      </c>
      <c r="I15811" s="3" t="s">
        <v>14182</v>
      </c>
      <c r="J15811" s="3" t="s">
        <v>922</v>
      </c>
      <c r="K15811" s="3" t="s">
        <v>24</v>
      </c>
      <c r="L15811" s="3">
        <v>8.0</v>
      </c>
      <c r="M15811" s="3" t="s">
        <v>30</v>
      </c>
      <c r="N15811" s="3" t="s">
        <v>14245</v>
      </c>
      <c r="O15811" s="3" t="s">
        <v>121</v>
      </c>
      <c r="P15811" s="4">
        <v>27159.0</v>
      </c>
      <c r="Q15811" s="3" t="s">
        <v>115</v>
      </c>
      <c r="R15811" s="3" t="s">
        <v>1030</v>
      </c>
      <c r="S15811" s="3" t="s">
        <v>29</v>
      </c>
    </row>
    <row r="15812">
      <c r="A15812" s="2">
        <v>42318.714907407404</v>
      </c>
      <c r="B15812" s="3">
        <v>28.0</v>
      </c>
      <c r="C15812" s="3" t="s">
        <v>13871</v>
      </c>
      <c r="D15812" s="3">
        <v>76.0</v>
      </c>
      <c r="E15812" s="3" t="s">
        <v>13925</v>
      </c>
      <c r="F15812" s="3">
        <v>5.0</v>
      </c>
      <c r="G15812" s="3">
        <v>9.0</v>
      </c>
      <c r="H15812" s="3" t="s">
        <v>14181</v>
      </c>
      <c r="I15812" s="3" t="s">
        <v>14182</v>
      </c>
      <c r="J15812" s="3" t="s">
        <v>922</v>
      </c>
      <c r="K15812" s="3" t="s">
        <v>24</v>
      </c>
      <c r="L15812" s="3">
        <v>9.0</v>
      </c>
      <c r="M15812" s="3" t="s">
        <v>25</v>
      </c>
      <c r="N15812" s="3" t="s">
        <v>8759</v>
      </c>
      <c r="O15812" s="3" t="s">
        <v>102</v>
      </c>
      <c r="P15812" s="4">
        <v>19906.0</v>
      </c>
      <c r="Q15812" s="3" t="s">
        <v>49</v>
      </c>
      <c r="S15812" s="3" t="s">
        <v>34</v>
      </c>
    </row>
    <row r="15813">
      <c r="A15813" s="2">
        <v>42318.714907407404</v>
      </c>
      <c r="B15813" s="3">
        <v>28.0</v>
      </c>
      <c r="C15813" s="3" t="s">
        <v>13871</v>
      </c>
      <c r="D15813" s="3">
        <v>76.0</v>
      </c>
      <c r="E15813" s="3" t="s">
        <v>13925</v>
      </c>
      <c r="F15813" s="3">
        <v>5.0</v>
      </c>
      <c r="G15813" s="3">
        <v>9.0</v>
      </c>
      <c r="H15813" s="3" t="s">
        <v>14181</v>
      </c>
      <c r="I15813" s="3" t="s">
        <v>14182</v>
      </c>
      <c r="J15813" s="3" t="s">
        <v>922</v>
      </c>
      <c r="K15813" s="3" t="s">
        <v>24</v>
      </c>
      <c r="L15813" s="3">
        <v>10.0</v>
      </c>
      <c r="M15813" s="3" t="s">
        <v>30</v>
      </c>
      <c r="N15813" s="3" t="s">
        <v>14246</v>
      </c>
      <c r="O15813" s="3" t="s">
        <v>452</v>
      </c>
      <c r="P15813" s="4">
        <v>26107.0</v>
      </c>
      <c r="Q15813" s="3" t="s">
        <v>60</v>
      </c>
      <c r="S15813" s="3" t="s">
        <v>34</v>
      </c>
    </row>
    <row r="15814">
      <c r="A15814" s="2">
        <v>42318.714907407404</v>
      </c>
      <c r="B15814" s="3">
        <v>28.0</v>
      </c>
      <c r="C15814" s="3" t="s">
        <v>13871</v>
      </c>
      <c r="D15814" s="3">
        <v>76.0</v>
      </c>
      <c r="E15814" s="3" t="s">
        <v>13925</v>
      </c>
      <c r="F15814" s="3">
        <v>5.0</v>
      </c>
      <c r="G15814" s="3">
        <v>9.0</v>
      </c>
      <c r="H15814" s="3" t="s">
        <v>14181</v>
      </c>
      <c r="I15814" s="3" t="s">
        <v>14182</v>
      </c>
      <c r="J15814" s="3" t="s">
        <v>922</v>
      </c>
      <c r="K15814" s="3" t="s">
        <v>24</v>
      </c>
      <c r="L15814" s="3">
        <v>11.0</v>
      </c>
      <c r="M15814" s="3" t="s">
        <v>25</v>
      </c>
      <c r="N15814" s="3" t="s">
        <v>6321</v>
      </c>
      <c r="O15814" s="3" t="s">
        <v>12858</v>
      </c>
      <c r="P15814" s="4">
        <v>20028.0</v>
      </c>
      <c r="Q15814" s="3" t="s">
        <v>86</v>
      </c>
      <c r="S15814" s="3" t="s">
        <v>34</v>
      </c>
    </row>
    <row r="15815">
      <c r="A15815" s="2">
        <v>42318.714907407404</v>
      </c>
      <c r="B15815" s="3">
        <v>28.0</v>
      </c>
      <c r="C15815" s="3" t="s">
        <v>13871</v>
      </c>
      <c r="D15815" s="3">
        <v>76.0</v>
      </c>
      <c r="E15815" s="3" t="s">
        <v>13925</v>
      </c>
      <c r="F15815" s="3">
        <v>5.0</v>
      </c>
      <c r="G15815" s="3">
        <v>9.0</v>
      </c>
      <c r="H15815" s="3" t="s">
        <v>14181</v>
      </c>
      <c r="I15815" s="3" t="s">
        <v>14182</v>
      </c>
      <c r="J15815" s="3" t="s">
        <v>922</v>
      </c>
      <c r="K15815" s="3" t="s">
        <v>24</v>
      </c>
      <c r="L15815" s="3">
        <v>12.0</v>
      </c>
      <c r="M15815" s="3" t="s">
        <v>30</v>
      </c>
      <c r="N15815" s="3" t="s">
        <v>14247</v>
      </c>
      <c r="O15815" s="3" t="s">
        <v>57</v>
      </c>
      <c r="P15815" s="4">
        <v>25904.0</v>
      </c>
      <c r="Q15815" s="3" t="s">
        <v>189</v>
      </c>
      <c r="S15815" s="3" t="s">
        <v>29</v>
      </c>
    </row>
    <row r="15816">
      <c r="A15816" s="2">
        <v>42318.714907407404</v>
      </c>
      <c r="B15816" s="3">
        <v>28.0</v>
      </c>
      <c r="C15816" s="3" t="s">
        <v>13871</v>
      </c>
      <c r="D15816" s="3">
        <v>76.0</v>
      </c>
      <c r="E15816" s="3" t="s">
        <v>13925</v>
      </c>
      <c r="F15816" s="3">
        <v>5.0</v>
      </c>
      <c r="G15816" s="3">
        <v>9.0</v>
      </c>
      <c r="H15816" s="3" t="s">
        <v>14181</v>
      </c>
      <c r="I15816" s="3" t="s">
        <v>14182</v>
      </c>
      <c r="J15816" s="3" t="s">
        <v>922</v>
      </c>
      <c r="K15816" s="3" t="s">
        <v>24</v>
      </c>
      <c r="L15816" s="3">
        <v>13.0</v>
      </c>
      <c r="M15816" s="3" t="s">
        <v>25</v>
      </c>
      <c r="N15816" s="3" t="s">
        <v>68</v>
      </c>
      <c r="O15816" s="3" t="s">
        <v>477</v>
      </c>
      <c r="P15816" s="4">
        <v>28873.0</v>
      </c>
      <c r="Q15816" s="3" t="s">
        <v>79</v>
      </c>
      <c r="S15816" s="3" t="s">
        <v>34</v>
      </c>
    </row>
    <row r="15817">
      <c r="A15817" s="2">
        <v>42318.714907407404</v>
      </c>
      <c r="B15817" s="3">
        <v>28.0</v>
      </c>
      <c r="C15817" s="3" t="s">
        <v>13871</v>
      </c>
      <c r="D15817" s="3">
        <v>76.0</v>
      </c>
      <c r="E15817" s="3" t="s">
        <v>13925</v>
      </c>
      <c r="F15817" s="3">
        <v>5.0</v>
      </c>
      <c r="G15817" s="3">
        <v>9.0</v>
      </c>
      <c r="H15817" s="3" t="s">
        <v>14181</v>
      </c>
      <c r="I15817" s="3" t="s">
        <v>14182</v>
      </c>
      <c r="J15817" s="3" t="s">
        <v>922</v>
      </c>
      <c r="K15817" s="3" t="s">
        <v>24</v>
      </c>
      <c r="L15817" s="3">
        <v>14.0</v>
      </c>
      <c r="M15817" s="3" t="s">
        <v>30</v>
      </c>
      <c r="N15817" s="3" t="s">
        <v>14248</v>
      </c>
      <c r="O15817" s="3" t="s">
        <v>1611</v>
      </c>
      <c r="P15817" s="4">
        <v>26371.0</v>
      </c>
      <c r="Q15817" s="3" t="s">
        <v>153</v>
      </c>
      <c r="S15817" s="3" t="s">
        <v>34</v>
      </c>
    </row>
    <row r="15818">
      <c r="A15818" s="2">
        <v>42318.714907407404</v>
      </c>
      <c r="B15818" s="3">
        <v>28.0</v>
      </c>
      <c r="C15818" s="3" t="s">
        <v>13871</v>
      </c>
      <c r="D15818" s="3">
        <v>76.0</v>
      </c>
      <c r="E15818" s="3" t="s">
        <v>13925</v>
      </c>
      <c r="F15818" s="3">
        <v>5.0</v>
      </c>
      <c r="G15818" s="3">
        <v>9.0</v>
      </c>
      <c r="H15818" s="3" t="s">
        <v>14181</v>
      </c>
      <c r="I15818" s="3" t="s">
        <v>14182</v>
      </c>
      <c r="J15818" s="3" t="s">
        <v>922</v>
      </c>
      <c r="K15818" s="3" t="s">
        <v>24</v>
      </c>
      <c r="L15818" s="3">
        <v>15.0</v>
      </c>
      <c r="M15818" s="3" t="s">
        <v>25</v>
      </c>
      <c r="N15818" s="3" t="s">
        <v>2138</v>
      </c>
      <c r="O15818" s="3" t="s">
        <v>14249</v>
      </c>
      <c r="P15818" s="4">
        <v>27295.0</v>
      </c>
      <c r="Q15818" s="3" t="s">
        <v>40</v>
      </c>
      <c r="S15818" s="3" t="s">
        <v>34</v>
      </c>
    </row>
    <row r="15819">
      <c r="A15819" s="2">
        <v>42318.714907407404</v>
      </c>
      <c r="B15819" s="3">
        <v>28.0</v>
      </c>
      <c r="C15819" s="3" t="s">
        <v>13871</v>
      </c>
      <c r="D15819" s="3">
        <v>76.0</v>
      </c>
      <c r="E15819" s="3" t="s">
        <v>13925</v>
      </c>
      <c r="F15819" s="3">
        <v>5.0</v>
      </c>
      <c r="G15819" s="3">
        <v>9.0</v>
      </c>
      <c r="H15819" s="3" t="s">
        <v>14181</v>
      </c>
      <c r="I15819" s="3" t="s">
        <v>14182</v>
      </c>
      <c r="J15819" s="3" t="s">
        <v>922</v>
      </c>
      <c r="K15819" s="3" t="s">
        <v>24</v>
      </c>
      <c r="L15819" s="3">
        <v>16.0</v>
      </c>
      <c r="M15819" s="3" t="s">
        <v>30</v>
      </c>
      <c r="N15819" s="3" t="s">
        <v>14250</v>
      </c>
      <c r="O15819" s="3" t="s">
        <v>746</v>
      </c>
      <c r="P15819" s="4">
        <v>27108.0</v>
      </c>
      <c r="Q15819" s="3" t="s">
        <v>37</v>
      </c>
      <c r="S15819" s="3" t="s">
        <v>34</v>
      </c>
    </row>
    <row r="15820">
      <c r="A15820" s="2">
        <v>42318.714907407404</v>
      </c>
      <c r="B15820" s="3">
        <v>28.0</v>
      </c>
      <c r="C15820" s="3" t="s">
        <v>13871</v>
      </c>
      <c r="D15820" s="3">
        <v>76.0</v>
      </c>
      <c r="E15820" s="3" t="s">
        <v>13925</v>
      </c>
      <c r="F15820" s="3">
        <v>5.0</v>
      </c>
      <c r="G15820" s="3">
        <v>9.0</v>
      </c>
      <c r="H15820" s="3" t="s">
        <v>14181</v>
      </c>
      <c r="I15820" s="3" t="s">
        <v>14182</v>
      </c>
      <c r="J15820" s="3" t="s">
        <v>922</v>
      </c>
      <c r="K15820" s="3" t="s">
        <v>24</v>
      </c>
      <c r="L15820" s="3">
        <v>17.0</v>
      </c>
      <c r="M15820" s="3" t="s">
        <v>25</v>
      </c>
      <c r="N15820" s="3" t="s">
        <v>14251</v>
      </c>
      <c r="O15820" s="3" t="s">
        <v>54</v>
      </c>
      <c r="P15820" s="4">
        <v>28037.0</v>
      </c>
      <c r="Q15820" s="3" t="s">
        <v>132</v>
      </c>
      <c r="S15820" s="3" t="s">
        <v>34</v>
      </c>
    </row>
    <row r="15821">
      <c r="A15821" s="2">
        <v>42318.714907407404</v>
      </c>
      <c r="B15821" s="3">
        <v>28.0</v>
      </c>
      <c r="C15821" s="3" t="s">
        <v>13871</v>
      </c>
      <c r="D15821" s="3">
        <v>76.0</v>
      </c>
      <c r="E15821" s="3" t="s">
        <v>13925</v>
      </c>
      <c r="F15821" s="3">
        <v>5.0</v>
      </c>
      <c r="G15821" s="3">
        <v>9.0</v>
      </c>
      <c r="H15821" s="3" t="s">
        <v>14181</v>
      </c>
      <c r="I15821" s="3" t="s">
        <v>14182</v>
      </c>
      <c r="J15821" s="3" t="s">
        <v>922</v>
      </c>
      <c r="K15821" s="3" t="s">
        <v>24</v>
      </c>
      <c r="L15821" s="3">
        <v>18.0</v>
      </c>
      <c r="M15821" s="3" t="s">
        <v>30</v>
      </c>
      <c r="N15821" s="3" t="s">
        <v>10943</v>
      </c>
      <c r="O15821" s="3" t="s">
        <v>57</v>
      </c>
      <c r="P15821" s="4">
        <v>24474.0</v>
      </c>
      <c r="Q15821" s="3" t="s">
        <v>37</v>
      </c>
      <c r="S15821" s="3" t="s">
        <v>29</v>
      </c>
    </row>
    <row r="15822">
      <c r="A15822" s="2">
        <v>42318.714907407404</v>
      </c>
      <c r="B15822" s="3">
        <v>28.0</v>
      </c>
      <c r="C15822" s="3" t="s">
        <v>13871</v>
      </c>
      <c r="D15822" s="3">
        <v>76.0</v>
      </c>
      <c r="E15822" s="3" t="s">
        <v>13925</v>
      </c>
      <c r="F15822" s="3">
        <v>5.0</v>
      </c>
      <c r="G15822" s="3">
        <v>9.0</v>
      </c>
      <c r="H15822" s="3" t="s">
        <v>14181</v>
      </c>
      <c r="I15822" s="3" t="s">
        <v>14182</v>
      </c>
      <c r="J15822" s="3" t="s">
        <v>922</v>
      </c>
      <c r="K15822" s="3" t="s">
        <v>24</v>
      </c>
      <c r="L15822" s="3">
        <v>19.0</v>
      </c>
      <c r="M15822" s="3" t="s">
        <v>25</v>
      </c>
      <c r="N15822" s="3" t="s">
        <v>14252</v>
      </c>
      <c r="O15822" s="3" t="s">
        <v>251</v>
      </c>
      <c r="P15822" s="4">
        <v>25108.0</v>
      </c>
      <c r="Q15822" s="3" t="s">
        <v>115</v>
      </c>
      <c r="S15822" s="3" t="s">
        <v>34</v>
      </c>
    </row>
    <row r="15823">
      <c r="A15823" s="2">
        <v>42318.714907407404</v>
      </c>
      <c r="B15823" s="3">
        <v>28.0</v>
      </c>
      <c r="C15823" s="3" t="s">
        <v>13871</v>
      </c>
      <c r="D15823" s="3">
        <v>76.0</v>
      </c>
      <c r="E15823" s="3" t="s">
        <v>13925</v>
      </c>
      <c r="F15823" s="3">
        <v>5.0</v>
      </c>
      <c r="G15823" s="3">
        <v>9.0</v>
      </c>
      <c r="H15823" s="3" t="s">
        <v>14181</v>
      </c>
      <c r="I15823" s="3" t="s">
        <v>14182</v>
      </c>
      <c r="J15823" s="3" t="s">
        <v>922</v>
      </c>
      <c r="K15823" s="3" t="s">
        <v>24</v>
      </c>
      <c r="L15823" s="3">
        <v>20.0</v>
      </c>
      <c r="M15823" s="3" t="s">
        <v>30</v>
      </c>
      <c r="N15823" s="3" t="s">
        <v>14253</v>
      </c>
      <c r="O15823" s="3" t="s">
        <v>448</v>
      </c>
      <c r="P15823" s="4">
        <v>27130.0</v>
      </c>
      <c r="Q15823" s="3" t="s">
        <v>37</v>
      </c>
      <c r="S15823" s="3" t="s">
        <v>34</v>
      </c>
    </row>
    <row r="15824">
      <c r="A15824" s="2">
        <v>42318.714907407404</v>
      </c>
      <c r="B15824" s="3">
        <v>28.0</v>
      </c>
      <c r="C15824" s="3" t="s">
        <v>13871</v>
      </c>
      <c r="D15824" s="3">
        <v>76.0</v>
      </c>
      <c r="E15824" s="3" t="s">
        <v>13925</v>
      </c>
      <c r="F15824" s="3">
        <v>5.0</v>
      </c>
      <c r="G15824" s="3">
        <v>9.0</v>
      </c>
      <c r="H15824" s="3" t="s">
        <v>14181</v>
      </c>
      <c r="I15824" s="3" t="s">
        <v>14182</v>
      </c>
      <c r="J15824" s="3" t="s">
        <v>922</v>
      </c>
      <c r="K15824" s="3" t="s">
        <v>24</v>
      </c>
      <c r="L15824" s="3">
        <v>21.0</v>
      </c>
      <c r="M15824" s="3" t="s">
        <v>25</v>
      </c>
      <c r="N15824" s="3" t="s">
        <v>9070</v>
      </c>
      <c r="O15824" s="3" t="s">
        <v>796</v>
      </c>
      <c r="P15824" s="4">
        <v>26898.0</v>
      </c>
      <c r="Q15824" s="3" t="s">
        <v>352</v>
      </c>
      <c r="S15824" s="3" t="s">
        <v>34</v>
      </c>
    </row>
    <row r="15825">
      <c r="A15825" s="2">
        <v>42318.714907407404</v>
      </c>
      <c r="B15825" s="3">
        <v>28.0</v>
      </c>
      <c r="C15825" s="3" t="s">
        <v>13871</v>
      </c>
      <c r="D15825" s="3">
        <v>76.0</v>
      </c>
      <c r="E15825" s="3" t="s">
        <v>13925</v>
      </c>
      <c r="F15825" s="3">
        <v>5.0</v>
      </c>
      <c r="G15825" s="3">
        <v>9.0</v>
      </c>
      <c r="H15825" s="3" t="s">
        <v>14181</v>
      </c>
      <c r="I15825" s="3" t="s">
        <v>14182</v>
      </c>
      <c r="J15825" s="3" t="s">
        <v>922</v>
      </c>
      <c r="K15825" s="3" t="s">
        <v>24</v>
      </c>
      <c r="L15825" s="3">
        <v>22.0</v>
      </c>
      <c r="M15825" s="3" t="s">
        <v>30</v>
      </c>
      <c r="N15825" s="3" t="s">
        <v>5091</v>
      </c>
      <c r="O15825" s="3" t="s">
        <v>4725</v>
      </c>
      <c r="P15825" s="4">
        <v>26298.0</v>
      </c>
      <c r="Q15825" s="3" t="s">
        <v>221</v>
      </c>
      <c r="S15825" s="3" t="s">
        <v>34</v>
      </c>
    </row>
    <row r="15826">
      <c r="A15826" s="2">
        <v>42318.714907407404</v>
      </c>
      <c r="B15826" s="3">
        <v>28.0</v>
      </c>
      <c r="C15826" s="3" t="s">
        <v>13871</v>
      </c>
      <c r="D15826" s="3">
        <v>76.0</v>
      </c>
      <c r="E15826" s="3" t="s">
        <v>13925</v>
      </c>
      <c r="F15826" s="3">
        <v>5.0</v>
      </c>
      <c r="G15826" s="3">
        <v>9.0</v>
      </c>
      <c r="H15826" s="3" t="s">
        <v>14181</v>
      </c>
      <c r="I15826" s="3" t="s">
        <v>14182</v>
      </c>
      <c r="J15826" s="3" t="s">
        <v>922</v>
      </c>
      <c r="K15826" s="3" t="s">
        <v>24</v>
      </c>
      <c r="L15826" s="3">
        <v>23.0</v>
      </c>
      <c r="M15826" s="3" t="s">
        <v>25</v>
      </c>
      <c r="N15826" s="3" t="s">
        <v>14254</v>
      </c>
      <c r="O15826" s="3" t="s">
        <v>1506</v>
      </c>
      <c r="P15826" s="4">
        <v>27961.0</v>
      </c>
      <c r="Q15826" s="3" t="s">
        <v>189</v>
      </c>
      <c r="S15826" s="3" t="s">
        <v>34</v>
      </c>
    </row>
    <row r="15827">
      <c r="A15827" s="2">
        <v>42318.714907407404</v>
      </c>
      <c r="B15827" s="3">
        <v>28.0</v>
      </c>
      <c r="C15827" s="3" t="s">
        <v>13871</v>
      </c>
      <c r="D15827" s="3">
        <v>76.0</v>
      </c>
      <c r="E15827" s="3" t="s">
        <v>13925</v>
      </c>
      <c r="F15827" s="3">
        <v>5.0</v>
      </c>
      <c r="G15827" s="3">
        <v>9.0</v>
      </c>
      <c r="H15827" s="3" t="s">
        <v>14181</v>
      </c>
      <c r="I15827" s="3" t="s">
        <v>14182</v>
      </c>
      <c r="J15827" s="3" t="s">
        <v>922</v>
      </c>
      <c r="K15827" s="3" t="s">
        <v>24</v>
      </c>
      <c r="L15827" s="3">
        <v>24.0</v>
      </c>
      <c r="M15827" s="3" t="s">
        <v>30</v>
      </c>
      <c r="N15827" s="3" t="s">
        <v>13127</v>
      </c>
      <c r="O15827" s="3" t="s">
        <v>1304</v>
      </c>
      <c r="P15827" s="4">
        <v>32743.0</v>
      </c>
      <c r="Q15827" s="3" t="s">
        <v>418</v>
      </c>
      <c r="S15827" s="3" t="s">
        <v>34</v>
      </c>
    </row>
    <row r="15828">
      <c r="A15828" s="2">
        <v>42318.714907407404</v>
      </c>
      <c r="B15828" s="3">
        <v>28.0</v>
      </c>
      <c r="C15828" s="3" t="s">
        <v>13871</v>
      </c>
      <c r="D15828" s="3">
        <v>76.0</v>
      </c>
      <c r="E15828" s="3" t="s">
        <v>13925</v>
      </c>
      <c r="F15828" s="3">
        <v>5.0</v>
      </c>
      <c r="G15828" s="3">
        <v>9.0</v>
      </c>
      <c r="H15828" s="3" t="s">
        <v>14181</v>
      </c>
      <c r="I15828" s="3" t="s">
        <v>14182</v>
      </c>
      <c r="J15828" s="3" t="s">
        <v>922</v>
      </c>
      <c r="K15828" s="3" t="s">
        <v>24</v>
      </c>
      <c r="L15828" s="3">
        <v>25.0</v>
      </c>
      <c r="M15828" s="3" t="s">
        <v>25</v>
      </c>
      <c r="N15828" s="3" t="s">
        <v>14255</v>
      </c>
      <c r="O15828" s="3" t="s">
        <v>1456</v>
      </c>
      <c r="P15828" s="4">
        <v>20380.0</v>
      </c>
      <c r="Q15828" s="3" t="s">
        <v>49</v>
      </c>
      <c r="S15828" s="3" t="s">
        <v>34</v>
      </c>
    </row>
    <row r="15829">
      <c r="A15829" s="2">
        <v>42318.714907407404</v>
      </c>
      <c r="B15829" s="3">
        <v>28.0</v>
      </c>
      <c r="C15829" s="3" t="s">
        <v>13871</v>
      </c>
      <c r="D15829" s="3">
        <v>76.0</v>
      </c>
      <c r="E15829" s="3" t="s">
        <v>13925</v>
      </c>
      <c r="F15829" s="3">
        <v>5.0</v>
      </c>
      <c r="G15829" s="3">
        <v>9.0</v>
      </c>
      <c r="H15829" s="3" t="s">
        <v>14181</v>
      </c>
      <c r="I15829" s="3" t="s">
        <v>14182</v>
      </c>
      <c r="J15829" s="3" t="s">
        <v>922</v>
      </c>
      <c r="K15829" s="3" t="s">
        <v>24</v>
      </c>
      <c r="L15829" s="3">
        <v>26.0</v>
      </c>
      <c r="M15829" s="3" t="s">
        <v>30</v>
      </c>
      <c r="N15829" s="3" t="s">
        <v>14256</v>
      </c>
      <c r="O15829" s="3" t="s">
        <v>375</v>
      </c>
      <c r="P15829" s="4">
        <v>23666.0</v>
      </c>
      <c r="Q15829" s="3" t="s">
        <v>189</v>
      </c>
      <c r="S15829" s="3" t="s">
        <v>34</v>
      </c>
    </row>
    <row r="15830">
      <c r="A15830" s="2">
        <v>42318.714907407404</v>
      </c>
      <c r="B15830" s="3">
        <v>28.0</v>
      </c>
      <c r="C15830" s="3" t="s">
        <v>13871</v>
      </c>
      <c r="D15830" s="3">
        <v>76.0</v>
      </c>
      <c r="E15830" s="3" t="s">
        <v>13925</v>
      </c>
      <c r="F15830" s="3">
        <v>5.0</v>
      </c>
      <c r="G15830" s="3">
        <v>9.0</v>
      </c>
      <c r="H15830" s="3" t="s">
        <v>14181</v>
      </c>
      <c r="I15830" s="3" t="s">
        <v>14182</v>
      </c>
      <c r="J15830" s="3" t="s">
        <v>922</v>
      </c>
      <c r="K15830" s="3" t="s">
        <v>24</v>
      </c>
      <c r="L15830" s="3">
        <v>27.0</v>
      </c>
      <c r="M15830" s="3" t="s">
        <v>25</v>
      </c>
      <c r="N15830" s="3" t="s">
        <v>2040</v>
      </c>
      <c r="O15830" s="3" t="s">
        <v>27</v>
      </c>
      <c r="P15830" s="4">
        <v>22337.0</v>
      </c>
      <c r="Q15830" s="3" t="s">
        <v>37</v>
      </c>
      <c r="S15830" s="3" t="s">
        <v>34</v>
      </c>
    </row>
    <row r="15831">
      <c r="A15831" s="2">
        <v>42318.714907407404</v>
      </c>
      <c r="B15831" s="3">
        <v>28.0</v>
      </c>
      <c r="C15831" s="3" t="s">
        <v>13871</v>
      </c>
      <c r="D15831" s="3">
        <v>76.0</v>
      </c>
      <c r="E15831" s="3" t="s">
        <v>13925</v>
      </c>
      <c r="F15831" s="3">
        <v>5.0</v>
      </c>
      <c r="G15831" s="3">
        <v>9.0</v>
      </c>
      <c r="H15831" s="3" t="s">
        <v>14181</v>
      </c>
      <c r="I15831" s="3" t="s">
        <v>14182</v>
      </c>
      <c r="J15831" s="3" t="s">
        <v>922</v>
      </c>
      <c r="K15831" s="3" t="s">
        <v>24</v>
      </c>
      <c r="L15831" s="3">
        <v>28.0</v>
      </c>
      <c r="M15831" s="3" t="s">
        <v>30</v>
      </c>
      <c r="N15831" s="3" t="s">
        <v>14257</v>
      </c>
      <c r="O15831" s="3" t="s">
        <v>10416</v>
      </c>
      <c r="P15831" s="4">
        <v>31002.0</v>
      </c>
      <c r="Q15831" s="3" t="s">
        <v>418</v>
      </c>
      <c r="S15831" s="3" t="s">
        <v>34</v>
      </c>
    </row>
    <row r="15832">
      <c r="A15832" s="2">
        <v>42318.714907407404</v>
      </c>
      <c r="B15832" s="3">
        <v>28.0</v>
      </c>
      <c r="C15832" s="3" t="s">
        <v>13871</v>
      </c>
      <c r="D15832" s="3">
        <v>76.0</v>
      </c>
      <c r="E15832" s="3" t="s">
        <v>13925</v>
      </c>
      <c r="F15832" s="3">
        <v>5.0</v>
      </c>
      <c r="G15832" s="3">
        <v>9.0</v>
      </c>
      <c r="H15832" s="3" t="s">
        <v>14181</v>
      </c>
      <c r="I15832" s="3" t="s">
        <v>14182</v>
      </c>
      <c r="J15832" s="3" t="s">
        <v>922</v>
      </c>
      <c r="K15832" s="3" t="s">
        <v>24</v>
      </c>
      <c r="L15832" s="3">
        <v>29.0</v>
      </c>
      <c r="M15832" s="3" t="s">
        <v>25</v>
      </c>
      <c r="N15832" s="3" t="s">
        <v>14258</v>
      </c>
      <c r="O15832" s="3" t="s">
        <v>27</v>
      </c>
      <c r="P15832" s="4">
        <v>25869.0</v>
      </c>
      <c r="Q15832" s="3" t="s">
        <v>372</v>
      </c>
      <c r="S15832" s="3" t="s">
        <v>34</v>
      </c>
    </row>
    <row r="15833">
      <c r="A15833" s="2">
        <v>42318.714907407404</v>
      </c>
      <c r="B15833" s="3">
        <v>28.0</v>
      </c>
      <c r="C15833" s="3" t="s">
        <v>13871</v>
      </c>
      <c r="D15833" s="3">
        <v>76.0</v>
      </c>
      <c r="E15833" s="3" t="s">
        <v>13925</v>
      </c>
      <c r="F15833" s="3">
        <v>5.0</v>
      </c>
      <c r="G15833" s="3">
        <v>9.0</v>
      </c>
      <c r="H15833" s="3" t="s">
        <v>14181</v>
      </c>
      <c r="I15833" s="3" t="s">
        <v>14182</v>
      </c>
      <c r="J15833" s="3" t="s">
        <v>922</v>
      </c>
      <c r="K15833" s="3" t="s">
        <v>24</v>
      </c>
      <c r="L15833" s="3">
        <v>30.0</v>
      </c>
      <c r="M15833" s="3" t="s">
        <v>30</v>
      </c>
      <c r="N15833" s="3" t="s">
        <v>3129</v>
      </c>
      <c r="O15833" s="3" t="s">
        <v>364</v>
      </c>
      <c r="P15833" s="4">
        <v>24187.0</v>
      </c>
      <c r="Q15833" s="3" t="s">
        <v>132</v>
      </c>
      <c r="S15833" s="3" t="s">
        <v>34</v>
      </c>
    </row>
    <row r="15834">
      <c r="A15834" s="2">
        <v>42318.714907407404</v>
      </c>
      <c r="B15834" s="3">
        <v>28.0</v>
      </c>
      <c r="C15834" s="3" t="s">
        <v>13871</v>
      </c>
      <c r="D15834" s="3">
        <v>76.0</v>
      </c>
      <c r="E15834" s="3" t="s">
        <v>13925</v>
      </c>
      <c r="F15834" s="3">
        <v>5.0</v>
      </c>
      <c r="G15834" s="3">
        <v>9.0</v>
      </c>
      <c r="H15834" s="3" t="s">
        <v>14181</v>
      </c>
      <c r="I15834" s="3" t="s">
        <v>14182</v>
      </c>
      <c r="J15834" s="3" t="s">
        <v>922</v>
      </c>
      <c r="K15834" s="3" t="s">
        <v>24</v>
      </c>
      <c r="L15834" s="3">
        <v>31.0</v>
      </c>
      <c r="M15834" s="3" t="s">
        <v>25</v>
      </c>
      <c r="N15834" s="3" t="s">
        <v>14259</v>
      </c>
      <c r="O15834" s="3" t="s">
        <v>218</v>
      </c>
      <c r="P15834" s="4">
        <v>23344.0</v>
      </c>
      <c r="Q15834" s="3" t="s">
        <v>55</v>
      </c>
      <c r="S15834" s="3" t="s">
        <v>34</v>
      </c>
    </row>
    <row r="15835">
      <c r="A15835" s="2">
        <v>42318.714907407404</v>
      </c>
      <c r="B15835" s="3">
        <v>28.0</v>
      </c>
      <c r="C15835" s="3" t="s">
        <v>13871</v>
      </c>
      <c r="D15835" s="3">
        <v>76.0</v>
      </c>
      <c r="E15835" s="3" t="s">
        <v>13925</v>
      </c>
      <c r="F15835" s="3">
        <v>5.0</v>
      </c>
      <c r="G15835" s="3">
        <v>9.0</v>
      </c>
      <c r="H15835" s="3" t="s">
        <v>14181</v>
      </c>
      <c r="I15835" s="3" t="s">
        <v>14182</v>
      </c>
      <c r="J15835" s="3" t="s">
        <v>922</v>
      </c>
      <c r="K15835" s="3" t="s">
        <v>24</v>
      </c>
      <c r="L15835" s="3">
        <v>32.0</v>
      </c>
      <c r="M15835" s="3" t="s">
        <v>30</v>
      </c>
      <c r="N15835" s="3" t="s">
        <v>14260</v>
      </c>
      <c r="O15835" s="3" t="s">
        <v>511</v>
      </c>
      <c r="P15835" s="4">
        <v>32131.0</v>
      </c>
      <c r="Q15835" s="3" t="s">
        <v>216</v>
      </c>
      <c r="S15835" s="3" t="s">
        <v>34</v>
      </c>
    </row>
    <row r="15836">
      <c r="A15836" s="2">
        <v>42318.714907407404</v>
      </c>
      <c r="B15836" s="3">
        <v>28.0</v>
      </c>
      <c r="C15836" s="3" t="s">
        <v>13871</v>
      </c>
      <c r="D15836" s="3">
        <v>76.0</v>
      </c>
      <c r="E15836" s="3" t="s">
        <v>13925</v>
      </c>
      <c r="F15836" s="3">
        <v>5.0</v>
      </c>
      <c r="G15836" s="3">
        <v>9.0</v>
      </c>
      <c r="H15836" s="3" t="s">
        <v>14181</v>
      </c>
      <c r="I15836" s="3" t="s">
        <v>14182</v>
      </c>
      <c r="J15836" s="3" t="s">
        <v>922</v>
      </c>
      <c r="K15836" s="3" t="s">
        <v>24</v>
      </c>
      <c r="L15836" s="3">
        <v>33.0</v>
      </c>
      <c r="M15836" s="3" t="s">
        <v>25</v>
      </c>
      <c r="N15836" s="3" t="s">
        <v>14261</v>
      </c>
      <c r="O15836" s="3" t="s">
        <v>871</v>
      </c>
      <c r="P15836" s="4">
        <v>27118.0</v>
      </c>
      <c r="Q15836" s="3" t="s">
        <v>132</v>
      </c>
      <c r="S15836" s="3" t="s">
        <v>34</v>
      </c>
    </row>
    <row r="15837">
      <c r="A15837" s="2">
        <v>42318.714907407404</v>
      </c>
      <c r="B15837" s="3">
        <v>28.0</v>
      </c>
      <c r="C15837" s="3" t="s">
        <v>13871</v>
      </c>
      <c r="D15837" s="3">
        <v>76.0</v>
      </c>
      <c r="E15837" s="3" t="s">
        <v>13925</v>
      </c>
      <c r="F15837" s="3">
        <v>5.0</v>
      </c>
      <c r="G15837" s="3">
        <v>9.0</v>
      </c>
      <c r="H15837" s="3" t="s">
        <v>14181</v>
      </c>
      <c r="I15837" s="3" t="s">
        <v>14182</v>
      </c>
      <c r="J15837" s="3" t="s">
        <v>922</v>
      </c>
      <c r="K15837" s="3" t="s">
        <v>24</v>
      </c>
      <c r="L15837" s="3">
        <v>34.0</v>
      </c>
      <c r="M15837" s="3" t="s">
        <v>30</v>
      </c>
      <c r="N15837" s="3" t="s">
        <v>6628</v>
      </c>
      <c r="O15837" s="3" t="s">
        <v>215</v>
      </c>
      <c r="P15837" s="4">
        <v>22502.0</v>
      </c>
      <c r="Q15837" s="3" t="s">
        <v>52</v>
      </c>
      <c r="S15837" s="3" t="s">
        <v>34</v>
      </c>
    </row>
    <row r="15838">
      <c r="A15838" s="2">
        <v>42318.714907407404</v>
      </c>
      <c r="B15838" s="3">
        <v>28.0</v>
      </c>
      <c r="C15838" s="3" t="s">
        <v>13871</v>
      </c>
      <c r="D15838" s="3">
        <v>76.0</v>
      </c>
      <c r="E15838" s="3" t="s">
        <v>13925</v>
      </c>
      <c r="F15838" s="3">
        <v>5.0</v>
      </c>
      <c r="G15838" s="3">
        <v>9.0</v>
      </c>
      <c r="H15838" s="3" t="s">
        <v>14181</v>
      </c>
      <c r="I15838" s="3" t="s">
        <v>14182</v>
      </c>
      <c r="J15838" s="3" t="s">
        <v>922</v>
      </c>
      <c r="K15838" s="3" t="s">
        <v>24</v>
      </c>
      <c r="L15838" s="3">
        <v>35.0</v>
      </c>
      <c r="M15838" s="3" t="s">
        <v>25</v>
      </c>
      <c r="N15838" s="3" t="s">
        <v>3525</v>
      </c>
      <c r="O15838" s="3" t="s">
        <v>251</v>
      </c>
      <c r="P15838" s="4">
        <v>23110.0</v>
      </c>
      <c r="Q15838" s="3" t="s">
        <v>37</v>
      </c>
      <c r="S15838" s="3" t="s">
        <v>34</v>
      </c>
    </row>
    <row r="15839">
      <c r="A15839" s="2">
        <v>42318.714907407404</v>
      </c>
      <c r="B15839" s="3">
        <v>28.0</v>
      </c>
      <c r="C15839" s="3" t="s">
        <v>13871</v>
      </c>
      <c r="D15839" s="3">
        <v>76.0</v>
      </c>
      <c r="E15839" s="3" t="s">
        <v>13925</v>
      </c>
      <c r="F15839" s="3">
        <v>5.0</v>
      </c>
      <c r="G15839" s="3">
        <v>9.0</v>
      </c>
      <c r="H15839" s="3" t="s">
        <v>14181</v>
      </c>
      <c r="I15839" s="3" t="s">
        <v>14182</v>
      </c>
      <c r="J15839" s="3" t="s">
        <v>922</v>
      </c>
      <c r="K15839" s="3" t="s">
        <v>24</v>
      </c>
      <c r="L15839" s="3">
        <v>36.0</v>
      </c>
      <c r="M15839" s="3" t="s">
        <v>30</v>
      </c>
      <c r="N15839" s="3" t="s">
        <v>4736</v>
      </c>
      <c r="O15839" s="3" t="s">
        <v>364</v>
      </c>
      <c r="P15839" s="4">
        <v>26908.0</v>
      </c>
      <c r="Q15839" s="3" t="s">
        <v>189</v>
      </c>
      <c r="S15839" s="3" t="s">
        <v>34</v>
      </c>
    </row>
    <row r="15840">
      <c r="A15840" s="2">
        <v>42318.714907407404</v>
      </c>
      <c r="B15840" s="3">
        <v>28.0</v>
      </c>
      <c r="C15840" s="3" t="s">
        <v>13871</v>
      </c>
      <c r="D15840" s="3">
        <v>76.0</v>
      </c>
      <c r="E15840" s="3" t="s">
        <v>13925</v>
      </c>
      <c r="F15840" s="3">
        <v>5.0</v>
      </c>
      <c r="G15840" s="3">
        <v>9.0</v>
      </c>
      <c r="H15840" s="3" t="s">
        <v>14181</v>
      </c>
      <c r="I15840" s="3" t="s">
        <v>14182</v>
      </c>
      <c r="J15840" s="3" t="s">
        <v>922</v>
      </c>
      <c r="K15840" s="3" t="s">
        <v>24</v>
      </c>
      <c r="L15840" s="3">
        <v>37.0</v>
      </c>
      <c r="M15840" s="3" t="s">
        <v>25</v>
      </c>
      <c r="N15840" s="3" t="s">
        <v>2220</v>
      </c>
      <c r="O15840" s="3" t="s">
        <v>246</v>
      </c>
      <c r="P15840" s="4">
        <v>34182.0</v>
      </c>
      <c r="Q15840" s="3" t="s">
        <v>191</v>
      </c>
      <c r="S15840" s="3" t="s">
        <v>34</v>
      </c>
    </row>
    <row r="15841">
      <c r="A15841" s="2">
        <v>42318.714907407404</v>
      </c>
      <c r="B15841" s="3">
        <v>28.0</v>
      </c>
      <c r="C15841" s="3" t="s">
        <v>13871</v>
      </c>
      <c r="D15841" s="3">
        <v>76.0</v>
      </c>
      <c r="E15841" s="3" t="s">
        <v>13925</v>
      </c>
      <c r="F15841" s="3">
        <v>5.0</v>
      </c>
      <c r="G15841" s="3">
        <v>9.0</v>
      </c>
      <c r="H15841" s="3" t="s">
        <v>14181</v>
      </c>
      <c r="I15841" s="3" t="s">
        <v>14182</v>
      </c>
      <c r="J15841" s="3" t="s">
        <v>922</v>
      </c>
      <c r="K15841" s="3" t="s">
        <v>24</v>
      </c>
      <c r="L15841" s="3">
        <v>38.0</v>
      </c>
      <c r="M15841" s="3" t="s">
        <v>30</v>
      </c>
      <c r="N15841" s="3" t="s">
        <v>7902</v>
      </c>
      <c r="O15841" s="3" t="s">
        <v>102</v>
      </c>
      <c r="P15841" s="4">
        <v>21231.0</v>
      </c>
      <c r="Q15841" s="3" t="s">
        <v>40</v>
      </c>
      <c r="R15841" s="3" t="s">
        <v>1030</v>
      </c>
      <c r="S15841" s="3" t="s">
        <v>34</v>
      </c>
    </row>
    <row r="15842">
      <c r="A15842" s="2">
        <v>42318.714907407404</v>
      </c>
      <c r="B15842" s="3">
        <v>28.0</v>
      </c>
      <c r="C15842" s="3" t="s">
        <v>13871</v>
      </c>
      <c r="D15842" s="3">
        <v>76.0</v>
      </c>
      <c r="E15842" s="3" t="s">
        <v>13925</v>
      </c>
      <c r="F15842" s="3">
        <v>5.0</v>
      </c>
      <c r="G15842" s="3">
        <v>9.0</v>
      </c>
      <c r="H15842" s="3" t="s">
        <v>14181</v>
      </c>
      <c r="I15842" s="3" t="s">
        <v>14182</v>
      </c>
      <c r="J15842" s="3" t="s">
        <v>922</v>
      </c>
      <c r="K15842" s="3" t="s">
        <v>24</v>
      </c>
      <c r="L15842" s="3">
        <v>39.0</v>
      </c>
      <c r="M15842" s="3" t="s">
        <v>25</v>
      </c>
      <c r="N15842" s="3" t="s">
        <v>3153</v>
      </c>
      <c r="O15842" s="3" t="s">
        <v>681</v>
      </c>
      <c r="P15842" s="4">
        <v>26898.0</v>
      </c>
      <c r="Q15842" s="3" t="s">
        <v>132</v>
      </c>
      <c r="S15842" s="3" t="s">
        <v>34</v>
      </c>
    </row>
    <row r="15843">
      <c r="A15843" s="2">
        <v>42318.714907407404</v>
      </c>
      <c r="B15843" s="3">
        <v>28.0</v>
      </c>
      <c r="C15843" s="3" t="s">
        <v>13871</v>
      </c>
      <c r="D15843" s="3">
        <v>76.0</v>
      </c>
      <c r="E15843" s="3" t="s">
        <v>13925</v>
      </c>
      <c r="F15843" s="3">
        <v>5.0</v>
      </c>
      <c r="G15843" s="3">
        <v>9.0</v>
      </c>
      <c r="H15843" s="3" t="s">
        <v>14181</v>
      </c>
      <c r="I15843" s="3" t="s">
        <v>14182</v>
      </c>
      <c r="J15843" s="3" t="s">
        <v>922</v>
      </c>
      <c r="K15843" s="3" t="s">
        <v>24</v>
      </c>
      <c r="L15843" s="3">
        <v>40.0</v>
      </c>
      <c r="M15843" s="3" t="s">
        <v>30</v>
      </c>
      <c r="N15843" s="3" t="s">
        <v>5104</v>
      </c>
      <c r="O15843" s="3" t="s">
        <v>57</v>
      </c>
      <c r="P15843" s="4">
        <v>21827.0</v>
      </c>
      <c r="Q15843" s="3" t="s">
        <v>205</v>
      </c>
      <c r="R15843" s="3" t="s">
        <v>1030</v>
      </c>
      <c r="S15843" s="3" t="s">
        <v>34</v>
      </c>
    </row>
    <row r="15844">
      <c r="A15844" s="2">
        <v>42318.714907407404</v>
      </c>
      <c r="B15844" s="3">
        <v>28.0</v>
      </c>
      <c r="C15844" s="3" t="s">
        <v>13871</v>
      </c>
      <c r="D15844" s="3">
        <v>76.0</v>
      </c>
      <c r="E15844" s="3" t="s">
        <v>13925</v>
      </c>
      <c r="F15844" s="3">
        <v>5.0</v>
      </c>
      <c r="G15844" s="3">
        <v>9.0</v>
      </c>
      <c r="H15844" s="3" t="s">
        <v>14181</v>
      </c>
      <c r="I15844" s="3" t="s">
        <v>14182</v>
      </c>
      <c r="J15844" s="3" t="s">
        <v>922</v>
      </c>
      <c r="K15844" s="3" t="s">
        <v>24</v>
      </c>
      <c r="L15844" s="3">
        <v>41.0</v>
      </c>
      <c r="M15844" s="3" t="s">
        <v>25</v>
      </c>
      <c r="N15844" s="3" t="s">
        <v>14262</v>
      </c>
      <c r="O15844" s="3" t="s">
        <v>127</v>
      </c>
      <c r="P15844" s="4">
        <v>14868.0</v>
      </c>
      <c r="Q15844" s="3" t="s">
        <v>86</v>
      </c>
      <c r="S15844" s="3" t="s">
        <v>34</v>
      </c>
    </row>
    <row r="15845">
      <c r="A15845" s="2">
        <v>42318.714907407404</v>
      </c>
      <c r="B15845" s="3">
        <v>28.0</v>
      </c>
      <c r="C15845" s="3" t="s">
        <v>13871</v>
      </c>
      <c r="D15845" s="3">
        <v>14.0</v>
      </c>
      <c r="E15845" s="3" t="s">
        <v>13872</v>
      </c>
      <c r="F15845" s="3">
        <v>6.0</v>
      </c>
      <c r="G15845" s="3">
        <v>3.0</v>
      </c>
      <c r="H15845" s="3" t="s">
        <v>14263</v>
      </c>
      <c r="I15845" s="3" t="s">
        <v>14264</v>
      </c>
      <c r="J15845" s="3" t="s">
        <v>1185</v>
      </c>
      <c r="K15845" s="3" t="s">
        <v>24</v>
      </c>
      <c r="L15845" s="3">
        <v>1.0</v>
      </c>
      <c r="M15845" s="3" t="s">
        <v>30</v>
      </c>
      <c r="N15845" s="3" t="s">
        <v>7632</v>
      </c>
      <c r="O15845" s="3" t="s">
        <v>1116</v>
      </c>
      <c r="P15845" s="4">
        <v>25108.0</v>
      </c>
      <c r="Q15845" s="3" t="s">
        <v>1159</v>
      </c>
      <c r="S15845" s="3" t="s">
        <v>34</v>
      </c>
    </row>
    <row r="15846">
      <c r="A15846" s="2">
        <v>42318.714907407404</v>
      </c>
      <c r="B15846" s="3">
        <v>28.0</v>
      </c>
      <c r="C15846" s="3" t="s">
        <v>13871</v>
      </c>
      <c r="D15846" s="3">
        <v>14.0</v>
      </c>
      <c r="E15846" s="3" t="s">
        <v>13872</v>
      </c>
      <c r="F15846" s="3">
        <v>6.0</v>
      </c>
      <c r="G15846" s="3">
        <v>3.0</v>
      </c>
      <c r="H15846" s="3" t="s">
        <v>14263</v>
      </c>
      <c r="I15846" s="3" t="s">
        <v>14264</v>
      </c>
      <c r="J15846" s="3" t="s">
        <v>1185</v>
      </c>
      <c r="K15846" s="3" t="s">
        <v>24</v>
      </c>
      <c r="L15846" s="3">
        <v>2.0</v>
      </c>
      <c r="M15846" s="3" t="s">
        <v>25</v>
      </c>
      <c r="N15846" s="3" t="s">
        <v>14265</v>
      </c>
      <c r="O15846" s="3" t="s">
        <v>218</v>
      </c>
      <c r="P15846" s="4">
        <v>15247.0</v>
      </c>
      <c r="Q15846" s="3" t="s">
        <v>205</v>
      </c>
      <c r="S15846" s="3" t="s">
        <v>34</v>
      </c>
    </row>
    <row r="15847">
      <c r="A15847" s="2">
        <v>42318.714907407404</v>
      </c>
      <c r="B15847" s="3">
        <v>28.0</v>
      </c>
      <c r="C15847" s="3" t="s">
        <v>13871</v>
      </c>
      <c r="D15847" s="3">
        <v>14.0</v>
      </c>
      <c r="E15847" s="3" t="s">
        <v>13872</v>
      </c>
      <c r="F15847" s="3">
        <v>6.0</v>
      </c>
      <c r="G15847" s="3">
        <v>3.0</v>
      </c>
      <c r="H15847" s="3" t="s">
        <v>14263</v>
      </c>
      <c r="I15847" s="3" t="s">
        <v>14264</v>
      </c>
      <c r="J15847" s="3" t="s">
        <v>1185</v>
      </c>
      <c r="K15847" s="3" t="s">
        <v>24</v>
      </c>
      <c r="L15847" s="3">
        <v>3.0</v>
      </c>
      <c r="M15847" s="3" t="s">
        <v>30</v>
      </c>
      <c r="N15847" s="3" t="s">
        <v>1554</v>
      </c>
      <c r="O15847" s="3" t="s">
        <v>235</v>
      </c>
      <c r="P15847" s="4">
        <v>26390.0</v>
      </c>
      <c r="Q15847" s="3" t="s">
        <v>132</v>
      </c>
      <c r="S15847" s="3" t="s">
        <v>34</v>
      </c>
    </row>
    <row r="15848">
      <c r="A15848" s="2">
        <v>42318.714907407404</v>
      </c>
      <c r="B15848" s="3">
        <v>28.0</v>
      </c>
      <c r="C15848" s="3" t="s">
        <v>13871</v>
      </c>
      <c r="D15848" s="3">
        <v>14.0</v>
      </c>
      <c r="E15848" s="3" t="s">
        <v>13872</v>
      </c>
      <c r="F15848" s="3">
        <v>6.0</v>
      </c>
      <c r="G15848" s="3">
        <v>3.0</v>
      </c>
      <c r="H15848" s="3" t="s">
        <v>14263</v>
      </c>
      <c r="I15848" s="3" t="s">
        <v>14264</v>
      </c>
      <c r="J15848" s="3" t="s">
        <v>1185</v>
      </c>
      <c r="K15848" s="3" t="s">
        <v>24</v>
      </c>
      <c r="L15848" s="3">
        <v>4.0</v>
      </c>
      <c r="M15848" s="3" t="s">
        <v>25</v>
      </c>
      <c r="N15848" s="3" t="s">
        <v>362</v>
      </c>
      <c r="O15848" s="3" t="s">
        <v>3993</v>
      </c>
      <c r="P15848" s="4">
        <v>24171.0</v>
      </c>
      <c r="Q15848" s="3" t="s">
        <v>1159</v>
      </c>
      <c r="S15848" s="3" t="s">
        <v>34</v>
      </c>
    </row>
    <row r="15849">
      <c r="A15849" s="2">
        <v>42318.714907407404</v>
      </c>
      <c r="B15849" s="3">
        <v>28.0</v>
      </c>
      <c r="C15849" s="3" t="s">
        <v>13871</v>
      </c>
      <c r="D15849" s="3">
        <v>14.0</v>
      </c>
      <c r="E15849" s="3" t="s">
        <v>13872</v>
      </c>
      <c r="F15849" s="3">
        <v>6.0</v>
      </c>
      <c r="G15849" s="3">
        <v>3.0</v>
      </c>
      <c r="H15849" s="3" t="s">
        <v>14263</v>
      </c>
      <c r="I15849" s="3" t="s">
        <v>14264</v>
      </c>
      <c r="J15849" s="3" t="s">
        <v>1185</v>
      </c>
      <c r="K15849" s="3" t="s">
        <v>24</v>
      </c>
      <c r="L15849" s="3">
        <v>5.0</v>
      </c>
      <c r="M15849" s="3" t="s">
        <v>30</v>
      </c>
      <c r="N15849" s="3" t="s">
        <v>14266</v>
      </c>
      <c r="O15849" s="3" t="s">
        <v>299</v>
      </c>
      <c r="P15849" s="4">
        <v>23249.0</v>
      </c>
      <c r="Q15849" s="3" t="s">
        <v>132</v>
      </c>
      <c r="S15849" s="3" t="s">
        <v>34</v>
      </c>
    </row>
    <row r="15850">
      <c r="A15850" s="2">
        <v>42318.714907407404</v>
      </c>
      <c r="B15850" s="3">
        <v>28.0</v>
      </c>
      <c r="C15850" s="3" t="s">
        <v>13871</v>
      </c>
      <c r="D15850" s="3">
        <v>14.0</v>
      </c>
      <c r="E15850" s="3" t="s">
        <v>13872</v>
      </c>
      <c r="F15850" s="3">
        <v>6.0</v>
      </c>
      <c r="G15850" s="3">
        <v>3.0</v>
      </c>
      <c r="H15850" s="3" t="s">
        <v>14263</v>
      </c>
      <c r="I15850" s="3" t="s">
        <v>14264</v>
      </c>
      <c r="J15850" s="3" t="s">
        <v>1185</v>
      </c>
      <c r="K15850" s="3" t="s">
        <v>24</v>
      </c>
      <c r="L15850" s="3">
        <v>6.0</v>
      </c>
      <c r="M15850" s="3" t="s">
        <v>25</v>
      </c>
      <c r="N15850" s="3" t="s">
        <v>3335</v>
      </c>
      <c r="O15850" s="3" t="s">
        <v>218</v>
      </c>
      <c r="P15850" s="4">
        <v>20594.0</v>
      </c>
      <c r="Q15850" s="3" t="s">
        <v>115</v>
      </c>
      <c r="S15850" s="3" t="s">
        <v>34</v>
      </c>
    </row>
    <row r="15851">
      <c r="A15851" s="2">
        <v>42318.714907407404</v>
      </c>
      <c r="B15851" s="3">
        <v>28.0</v>
      </c>
      <c r="C15851" s="3" t="s">
        <v>13871</v>
      </c>
      <c r="D15851" s="3">
        <v>14.0</v>
      </c>
      <c r="E15851" s="3" t="s">
        <v>13872</v>
      </c>
      <c r="F15851" s="3">
        <v>6.0</v>
      </c>
      <c r="G15851" s="3">
        <v>3.0</v>
      </c>
      <c r="H15851" s="3" t="s">
        <v>14263</v>
      </c>
      <c r="I15851" s="3" t="s">
        <v>14264</v>
      </c>
      <c r="J15851" s="3" t="s">
        <v>1185</v>
      </c>
      <c r="K15851" s="3" t="s">
        <v>24</v>
      </c>
      <c r="L15851" s="3">
        <v>7.0</v>
      </c>
      <c r="M15851" s="3" t="s">
        <v>30</v>
      </c>
      <c r="N15851" s="3" t="s">
        <v>14267</v>
      </c>
      <c r="O15851" s="3" t="s">
        <v>311</v>
      </c>
      <c r="P15851" s="4">
        <v>27177.0</v>
      </c>
      <c r="Q15851" s="3" t="s">
        <v>132</v>
      </c>
      <c r="S15851" s="3" t="s">
        <v>34</v>
      </c>
    </row>
    <row r="15852">
      <c r="A15852" s="2">
        <v>42318.714907407404</v>
      </c>
      <c r="B15852" s="3">
        <v>28.0</v>
      </c>
      <c r="C15852" s="3" t="s">
        <v>13871</v>
      </c>
      <c r="D15852" s="3">
        <v>14.0</v>
      </c>
      <c r="E15852" s="3" t="s">
        <v>13872</v>
      </c>
      <c r="F15852" s="3">
        <v>6.0</v>
      </c>
      <c r="G15852" s="3">
        <v>3.0</v>
      </c>
      <c r="H15852" s="3" t="s">
        <v>14263</v>
      </c>
      <c r="I15852" s="3" t="s">
        <v>14264</v>
      </c>
      <c r="J15852" s="3" t="s">
        <v>1185</v>
      </c>
      <c r="K15852" s="3" t="s">
        <v>24</v>
      </c>
      <c r="L15852" s="3">
        <v>8.0</v>
      </c>
      <c r="M15852" s="3" t="s">
        <v>25</v>
      </c>
      <c r="N15852" s="3" t="s">
        <v>14268</v>
      </c>
      <c r="O15852" s="3" t="s">
        <v>27</v>
      </c>
      <c r="P15852" s="4">
        <v>25837.0</v>
      </c>
      <c r="Q15852" s="3" t="s">
        <v>132</v>
      </c>
      <c r="S15852" s="3" t="s">
        <v>34</v>
      </c>
    </row>
    <row r="15853">
      <c r="A15853" s="2">
        <v>42318.714907407404</v>
      </c>
      <c r="B15853" s="3">
        <v>28.0</v>
      </c>
      <c r="C15853" s="3" t="s">
        <v>13871</v>
      </c>
      <c r="D15853" s="3">
        <v>14.0</v>
      </c>
      <c r="E15853" s="3" t="s">
        <v>13872</v>
      </c>
      <c r="F15853" s="3">
        <v>6.0</v>
      </c>
      <c r="G15853" s="3">
        <v>3.0</v>
      </c>
      <c r="H15853" s="3" t="s">
        <v>14263</v>
      </c>
      <c r="I15853" s="3" t="s">
        <v>14264</v>
      </c>
      <c r="J15853" s="3" t="s">
        <v>1185</v>
      </c>
      <c r="K15853" s="3" t="s">
        <v>24</v>
      </c>
      <c r="L15853" s="3">
        <v>9.0</v>
      </c>
      <c r="M15853" s="3" t="s">
        <v>30</v>
      </c>
      <c r="N15853" s="3" t="s">
        <v>14269</v>
      </c>
      <c r="O15853" s="3" t="s">
        <v>129</v>
      </c>
      <c r="P15853" s="4">
        <v>21410.0</v>
      </c>
      <c r="Q15853" s="3" t="s">
        <v>37</v>
      </c>
      <c r="S15853" s="3" t="s">
        <v>34</v>
      </c>
    </row>
    <row r="15854">
      <c r="A15854" s="2">
        <v>42318.714907407404</v>
      </c>
      <c r="B15854" s="3">
        <v>28.0</v>
      </c>
      <c r="C15854" s="3" t="s">
        <v>13871</v>
      </c>
      <c r="D15854" s="3">
        <v>14.0</v>
      </c>
      <c r="E15854" s="3" t="s">
        <v>13872</v>
      </c>
      <c r="F15854" s="3">
        <v>6.0</v>
      </c>
      <c r="G15854" s="3">
        <v>3.0</v>
      </c>
      <c r="H15854" s="3" t="s">
        <v>14263</v>
      </c>
      <c r="I15854" s="3" t="s">
        <v>14264</v>
      </c>
      <c r="J15854" s="3" t="s">
        <v>1185</v>
      </c>
      <c r="K15854" s="3" t="s">
        <v>24</v>
      </c>
      <c r="L15854" s="3">
        <v>10.0</v>
      </c>
      <c r="M15854" s="3" t="s">
        <v>25</v>
      </c>
      <c r="N15854" s="3" t="s">
        <v>14270</v>
      </c>
      <c r="O15854" s="3" t="s">
        <v>1819</v>
      </c>
      <c r="P15854" s="4">
        <v>20109.0</v>
      </c>
      <c r="Q15854" s="3" t="s">
        <v>49</v>
      </c>
      <c r="S15854" s="3" t="s">
        <v>34</v>
      </c>
    </row>
    <row r="15855">
      <c r="A15855" s="2">
        <v>42318.714907407404</v>
      </c>
      <c r="B15855" s="3">
        <v>28.0</v>
      </c>
      <c r="C15855" s="3" t="s">
        <v>13871</v>
      </c>
      <c r="D15855" s="3">
        <v>14.0</v>
      </c>
      <c r="E15855" s="3" t="s">
        <v>13872</v>
      </c>
      <c r="F15855" s="3">
        <v>6.0</v>
      </c>
      <c r="G15855" s="3">
        <v>3.0</v>
      </c>
      <c r="H15855" s="3" t="s">
        <v>14263</v>
      </c>
      <c r="I15855" s="3" t="s">
        <v>14264</v>
      </c>
      <c r="J15855" s="3" t="s">
        <v>1185</v>
      </c>
      <c r="K15855" s="3" t="s">
        <v>24</v>
      </c>
      <c r="L15855" s="3">
        <v>11.0</v>
      </c>
      <c r="M15855" s="3" t="s">
        <v>30</v>
      </c>
      <c r="N15855" s="3" t="s">
        <v>14271</v>
      </c>
      <c r="O15855" s="3" t="s">
        <v>14272</v>
      </c>
      <c r="P15855" s="4">
        <v>26756.0</v>
      </c>
      <c r="Q15855" s="3" t="s">
        <v>33</v>
      </c>
      <c r="S15855" s="3" t="s">
        <v>34</v>
      </c>
    </row>
    <row r="15856">
      <c r="A15856" s="2">
        <v>42318.714907407404</v>
      </c>
      <c r="B15856" s="3">
        <v>28.0</v>
      </c>
      <c r="C15856" s="3" t="s">
        <v>13871</v>
      </c>
      <c r="D15856" s="3">
        <v>14.0</v>
      </c>
      <c r="E15856" s="3" t="s">
        <v>13872</v>
      </c>
      <c r="F15856" s="3">
        <v>6.0</v>
      </c>
      <c r="G15856" s="3">
        <v>3.0</v>
      </c>
      <c r="H15856" s="3" t="s">
        <v>14263</v>
      </c>
      <c r="I15856" s="3" t="s">
        <v>14264</v>
      </c>
      <c r="J15856" s="3" t="s">
        <v>1185</v>
      </c>
      <c r="K15856" s="3" t="s">
        <v>24</v>
      </c>
      <c r="L15856" s="3">
        <v>12.0</v>
      </c>
      <c r="M15856" s="3" t="s">
        <v>25</v>
      </c>
      <c r="N15856" s="3" t="s">
        <v>14273</v>
      </c>
      <c r="O15856" s="3" t="s">
        <v>123</v>
      </c>
      <c r="P15856" s="4">
        <v>21374.0</v>
      </c>
      <c r="Q15856" s="3" t="s">
        <v>132</v>
      </c>
      <c r="S15856" s="3" t="s">
        <v>34</v>
      </c>
    </row>
    <row r="15857">
      <c r="A15857" s="2">
        <v>42318.714907407404</v>
      </c>
      <c r="B15857" s="3">
        <v>28.0</v>
      </c>
      <c r="C15857" s="3" t="s">
        <v>13871</v>
      </c>
      <c r="D15857" s="3">
        <v>14.0</v>
      </c>
      <c r="E15857" s="3" t="s">
        <v>13872</v>
      </c>
      <c r="F15857" s="3">
        <v>6.0</v>
      </c>
      <c r="G15857" s="3">
        <v>3.0</v>
      </c>
      <c r="H15857" s="3" t="s">
        <v>14263</v>
      </c>
      <c r="I15857" s="3" t="s">
        <v>14264</v>
      </c>
      <c r="J15857" s="3" t="s">
        <v>1185</v>
      </c>
      <c r="K15857" s="3" t="s">
        <v>24</v>
      </c>
      <c r="L15857" s="3">
        <v>13.0</v>
      </c>
      <c r="M15857" s="3" t="s">
        <v>30</v>
      </c>
      <c r="N15857" s="3" t="s">
        <v>14274</v>
      </c>
      <c r="O15857" s="3" t="s">
        <v>1116</v>
      </c>
      <c r="P15857" s="4">
        <v>30573.0</v>
      </c>
      <c r="Q15857" s="3" t="s">
        <v>72</v>
      </c>
      <c r="S15857" s="3" t="s">
        <v>34</v>
      </c>
    </row>
    <row r="15858">
      <c r="A15858" s="2">
        <v>42318.714907407404</v>
      </c>
      <c r="B15858" s="3">
        <v>28.0</v>
      </c>
      <c r="C15858" s="3" t="s">
        <v>13871</v>
      </c>
      <c r="D15858" s="3">
        <v>14.0</v>
      </c>
      <c r="E15858" s="3" t="s">
        <v>13872</v>
      </c>
      <c r="F15858" s="3">
        <v>6.0</v>
      </c>
      <c r="G15858" s="3">
        <v>3.0</v>
      </c>
      <c r="H15858" s="3" t="s">
        <v>14263</v>
      </c>
      <c r="I15858" s="3" t="s">
        <v>14264</v>
      </c>
      <c r="J15858" s="3" t="s">
        <v>1185</v>
      </c>
      <c r="K15858" s="3" t="s">
        <v>24</v>
      </c>
      <c r="L15858" s="3">
        <v>14.0</v>
      </c>
      <c r="M15858" s="3" t="s">
        <v>25</v>
      </c>
      <c r="N15858" s="3" t="s">
        <v>14275</v>
      </c>
      <c r="O15858" s="3" t="s">
        <v>102</v>
      </c>
      <c r="P15858" s="4">
        <v>19886.0</v>
      </c>
      <c r="Q15858" s="3" t="s">
        <v>216</v>
      </c>
      <c r="S15858" s="3" t="s">
        <v>34</v>
      </c>
    </row>
    <row r="15859">
      <c r="A15859" s="2">
        <v>42318.714907407404</v>
      </c>
      <c r="B15859" s="3">
        <v>28.0</v>
      </c>
      <c r="C15859" s="3" t="s">
        <v>13871</v>
      </c>
      <c r="D15859" s="3">
        <v>14.0</v>
      </c>
      <c r="E15859" s="3" t="s">
        <v>13872</v>
      </c>
      <c r="F15859" s="3">
        <v>6.0</v>
      </c>
      <c r="G15859" s="3">
        <v>3.0</v>
      </c>
      <c r="H15859" s="3" t="s">
        <v>14263</v>
      </c>
      <c r="I15859" s="3" t="s">
        <v>14264</v>
      </c>
      <c r="J15859" s="3" t="s">
        <v>1185</v>
      </c>
      <c r="K15859" s="3" t="s">
        <v>24</v>
      </c>
      <c r="L15859" s="3">
        <v>15.0</v>
      </c>
      <c r="M15859" s="3" t="s">
        <v>30</v>
      </c>
      <c r="N15859" s="3" t="s">
        <v>14276</v>
      </c>
      <c r="O15859" s="3" t="s">
        <v>1360</v>
      </c>
      <c r="P15859" s="4">
        <v>28604.0</v>
      </c>
      <c r="Q15859" s="3" t="s">
        <v>40</v>
      </c>
      <c r="S15859" s="3" t="s">
        <v>34</v>
      </c>
    </row>
    <row r="15860">
      <c r="A15860" s="2">
        <v>42318.714907407404</v>
      </c>
      <c r="B15860" s="3">
        <v>28.0</v>
      </c>
      <c r="C15860" s="3" t="s">
        <v>13871</v>
      </c>
      <c r="D15860" s="3">
        <v>14.0</v>
      </c>
      <c r="E15860" s="3" t="s">
        <v>13872</v>
      </c>
      <c r="F15860" s="3">
        <v>6.0</v>
      </c>
      <c r="G15860" s="3">
        <v>3.0</v>
      </c>
      <c r="H15860" s="3" t="s">
        <v>14263</v>
      </c>
      <c r="I15860" s="3" t="s">
        <v>14264</v>
      </c>
      <c r="J15860" s="3" t="s">
        <v>1185</v>
      </c>
      <c r="K15860" s="3" t="s">
        <v>24</v>
      </c>
      <c r="L15860" s="3">
        <v>16.0</v>
      </c>
      <c r="M15860" s="3" t="s">
        <v>25</v>
      </c>
      <c r="N15860" s="3" t="s">
        <v>14277</v>
      </c>
      <c r="O15860" s="3" t="s">
        <v>1385</v>
      </c>
      <c r="P15860" s="4">
        <v>24501.0</v>
      </c>
      <c r="Q15860" s="3" t="s">
        <v>132</v>
      </c>
      <c r="S15860" s="3" t="s">
        <v>34</v>
      </c>
    </row>
    <row r="15861">
      <c r="A15861" s="2">
        <v>42318.714907407404</v>
      </c>
      <c r="B15861" s="3">
        <v>28.0</v>
      </c>
      <c r="C15861" s="3" t="s">
        <v>13871</v>
      </c>
      <c r="D15861" s="3">
        <v>14.0</v>
      </c>
      <c r="E15861" s="3" t="s">
        <v>13872</v>
      </c>
      <c r="F15861" s="3">
        <v>6.0</v>
      </c>
      <c r="G15861" s="3">
        <v>3.0</v>
      </c>
      <c r="H15861" s="3" t="s">
        <v>14263</v>
      </c>
      <c r="I15861" s="3" t="s">
        <v>14264</v>
      </c>
      <c r="J15861" s="3" t="s">
        <v>1185</v>
      </c>
      <c r="K15861" s="3" t="s">
        <v>24</v>
      </c>
      <c r="L15861" s="3">
        <v>17.0</v>
      </c>
      <c r="M15861" s="3" t="s">
        <v>30</v>
      </c>
      <c r="N15861" s="3" t="s">
        <v>14278</v>
      </c>
      <c r="O15861" s="3" t="s">
        <v>14279</v>
      </c>
      <c r="P15861" s="4">
        <v>16152.0</v>
      </c>
      <c r="Q15861" s="3" t="s">
        <v>205</v>
      </c>
      <c r="S15861" s="3" t="s">
        <v>34</v>
      </c>
    </row>
    <row r="15862">
      <c r="A15862" s="2">
        <v>42318.714907407404</v>
      </c>
      <c r="B15862" s="3">
        <v>28.0</v>
      </c>
      <c r="C15862" s="3" t="s">
        <v>13871</v>
      </c>
      <c r="D15862" s="3">
        <v>14.0</v>
      </c>
      <c r="E15862" s="3" t="s">
        <v>13872</v>
      </c>
      <c r="F15862" s="3">
        <v>6.0</v>
      </c>
      <c r="G15862" s="3">
        <v>3.0</v>
      </c>
      <c r="H15862" s="3" t="s">
        <v>14263</v>
      </c>
      <c r="I15862" s="3" t="s">
        <v>14264</v>
      </c>
      <c r="J15862" s="3" t="s">
        <v>1185</v>
      </c>
      <c r="K15862" s="3" t="s">
        <v>24</v>
      </c>
      <c r="L15862" s="3">
        <v>18.0</v>
      </c>
      <c r="M15862" s="3" t="s">
        <v>25</v>
      </c>
      <c r="N15862" s="3" t="s">
        <v>14280</v>
      </c>
      <c r="O15862" s="3" t="s">
        <v>1815</v>
      </c>
      <c r="P15862" s="4">
        <v>26402.0</v>
      </c>
      <c r="Q15862" s="3" t="s">
        <v>132</v>
      </c>
      <c r="S15862" s="3" t="s">
        <v>34</v>
      </c>
    </row>
    <row r="15863">
      <c r="A15863" s="2">
        <v>42318.714907407404</v>
      </c>
      <c r="B15863" s="3">
        <v>28.0</v>
      </c>
      <c r="C15863" s="3" t="s">
        <v>13871</v>
      </c>
      <c r="D15863" s="3">
        <v>14.0</v>
      </c>
      <c r="E15863" s="3" t="s">
        <v>13872</v>
      </c>
      <c r="F15863" s="3">
        <v>6.0</v>
      </c>
      <c r="G15863" s="3">
        <v>3.0</v>
      </c>
      <c r="H15863" s="3" t="s">
        <v>14263</v>
      </c>
      <c r="I15863" s="3" t="s">
        <v>14264</v>
      </c>
      <c r="J15863" s="3" t="s">
        <v>1185</v>
      </c>
      <c r="K15863" s="3" t="s">
        <v>24</v>
      </c>
      <c r="L15863" s="3">
        <v>19.0</v>
      </c>
      <c r="M15863" s="3" t="s">
        <v>30</v>
      </c>
      <c r="N15863" s="3" t="s">
        <v>14281</v>
      </c>
      <c r="O15863" s="3" t="s">
        <v>171</v>
      </c>
      <c r="P15863" s="4">
        <v>21133.0</v>
      </c>
      <c r="Q15863" s="3" t="s">
        <v>40</v>
      </c>
      <c r="S15863" s="3" t="s">
        <v>34</v>
      </c>
    </row>
    <row r="15864">
      <c r="A15864" s="2">
        <v>42318.714907407404</v>
      </c>
      <c r="B15864" s="3">
        <v>28.0</v>
      </c>
      <c r="C15864" s="3" t="s">
        <v>13871</v>
      </c>
      <c r="D15864" s="3">
        <v>14.0</v>
      </c>
      <c r="E15864" s="3" t="s">
        <v>13872</v>
      </c>
      <c r="F15864" s="3">
        <v>6.0</v>
      </c>
      <c r="G15864" s="3">
        <v>3.0</v>
      </c>
      <c r="H15864" s="3" t="s">
        <v>14263</v>
      </c>
      <c r="I15864" s="3" t="s">
        <v>14264</v>
      </c>
      <c r="J15864" s="3" t="s">
        <v>1185</v>
      </c>
      <c r="K15864" s="3" t="s">
        <v>24</v>
      </c>
      <c r="L15864" s="3">
        <v>20.0</v>
      </c>
      <c r="M15864" s="3" t="s">
        <v>25</v>
      </c>
      <c r="N15864" s="3" t="s">
        <v>14282</v>
      </c>
      <c r="O15864" s="3" t="s">
        <v>4383</v>
      </c>
      <c r="P15864" s="4">
        <v>34432.0</v>
      </c>
      <c r="Q15864" s="3" t="s">
        <v>132</v>
      </c>
      <c r="S15864" s="3" t="s">
        <v>34</v>
      </c>
    </row>
    <row r="15865">
      <c r="A15865" s="2">
        <v>42318.714907407404</v>
      </c>
      <c r="B15865" s="3">
        <v>28.0</v>
      </c>
      <c r="C15865" s="3" t="s">
        <v>13871</v>
      </c>
      <c r="D15865" s="3">
        <v>14.0</v>
      </c>
      <c r="E15865" s="3" t="s">
        <v>13872</v>
      </c>
      <c r="F15865" s="3">
        <v>6.0</v>
      </c>
      <c r="G15865" s="3">
        <v>3.0</v>
      </c>
      <c r="H15865" s="3" t="s">
        <v>14263</v>
      </c>
      <c r="I15865" s="3" t="s">
        <v>14264</v>
      </c>
      <c r="J15865" s="3" t="s">
        <v>1185</v>
      </c>
      <c r="K15865" s="3" t="s">
        <v>24</v>
      </c>
      <c r="L15865" s="3">
        <v>21.0</v>
      </c>
      <c r="M15865" s="3" t="s">
        <v>30</v>
      </c>
      <c r="N15865" s="3" t="s">
        <v>14283</v>
      </c>
      <c r="O15865" s="3" t="s">
        <v>1890</v>
      </c>
      <c r="P15865" s="4">
        <v>31904.0</v>
      </c>
      <c r="Q15865" s="3" t="s">
        <v>40</v>
      </c>
      <c r="S15865" s="3" t="s">
        <v>34</v>
      </c>
    </row>
    <row r="15866">
      <c r="A15866" s="2">
        <v>42318.714907407404</v>
      </c>
      <c r="B15866" s="3">
        <v>28.0</v>
      </c>
      <c r="C15866" s="3" t="s">
        <v>13871</v>
      </c>
      <c r="D15866" s="3">
        <v>14.0</v>
      </c>
      <c r="E15866" s="3" t="s">
        <v>13872</v>
      </c>
      <c r="F15866" s="3">
        <v>6.0</v>
      </c>
      <c r="G15866" s="3">
        <v>3.0</v>
      </c>
      <c r="H15866" s="3" t="s">
        <v>14263</v>
      </c>
      <c r="I15866" s="3" t="s">
        <v>14264</v>
      </c>
      <c r="J15866" s="3" t="s">
        <v>1185</v>
      </c>
      <c r="K15866" s="3" t="s">
        <v>24</v>
      </c>
      <c r="L15866" s="3">
        <v>22.0</v>
      </c>
      <c r="M15866" s="3" t="s">
        <v>25</v>
      </c>
      <c r="N15866" s="3" t="s">
        <v>14284</v>
      </c>
      <c r="O15866" s="3" t="s">
        <v>3245</v>
      </c>
      <c r="P15866" s="4">
        <v>24580.0</v>
      </c>
      <c r="Q15866" s="3" t="s">
        <v>33</v>
      </c>
      <c r="S15866" s="3" t="s">
        <v>34</v>
      </c>
    </row>
    <row r="15867">
      <c r="A15867" s="2">
        <v>42318.714907407404</v>
      </c>
      <c r="B15867" s="3">
        <v>28.0</v>
      </c>
      <c r="C15867" s="3" t="s">
        <v>13871</v>
      </c>
      <c r="D15867" s="3">
        <v>14.0</v>
      </c>
      <c r="E15867" s="3" t="s">
        <v>13872</v>
      </c>
      <c r="F15867" s="3">
        <v>6.0</v>
      </c>
      <c r="G15867" s="3">
        <v>3.0</v>
      </c>
      <c r="H15867" s="3" t="s">
        <v>14263</v>
      </c>
      <c r="I15867" s="3" t="s">
        <v>14264</v>
      </c>
      <c r="J15867" s="3" t="s">
        <v>1185</v>
      </c>
      <c r="K15867" s="3" t="s">
        <v>24</v>
      </c>
      <c r="L15867" s="3">
        <v>23.0</v>
      </c>
      <c r="M15867" s="3" t="s">
        <v>30</v>
      </c>
      <c r="N15867" s="3" t="s">
        <v>11559</v>
      </c>
      <c r="O15867" s="3" t="s">
        <v>186</v>
      </c>
      <c r="P15867" s="4">
        <v>16622.0</v>
      </c>
      <c r="Q15867" s="3" t="s">
        <v>96</v>
      </c>
      <c r="S15867" s="3" t="s">
        <v>34</v>
      </c>
    </row>
    <row r="15868">
      <c r="A15868" s="2">
        <v>42318.714907407404</v>
      </c>
      <c r="B15868" s="3">
        <v>28.0</v>
      </c>
      <c r="C15868" s="3" t="s">
        <v>13871</v>
      </c>
      <c r="D15868" s="3">
        <v>27.0</v>
      </c>
      <c r="E15868" s="3" t="s">
        <v>13886</v>
      </c>
      <c r="F15868" s="3">
        <v>6.0</v>
      </c>
      <c r="G15868" s="3">
        <v>3.0</v>
      </c>
      <c r="H15868" s="3" t="s">
        <v>14263</v>
      </c>
      <c r="I15868" s="3" t="s">
        <v>14264</v>
      </c>
      <c r="J15868" s="3" t="s">
        <v>1185</v>
      </c>
      <c r="K15868" s="3" t="s">
        <v>24</v>
      </c>
      <c r="L15868" s="3">
        <v>1.0</v>
      </c>
      <c r="M15868" s="3" t="s">
        <v>25</v>
      </c>
      <c r="N15868" s="3" t="s">
        <v>8047</v>
      </c>
      <c r="O15868" s="3" t="s">
        <v>10757</v>
      </c>
      <c r="P15868" s="4">
        <v>32292.0</v>
      </c>
      <c r="Q15868" s="3" t="s">
        <v>110</v>
      </c>
      <c r="S15868" s="3" t="s">
        <v>34</v>
      </c>
    </row>
    <row r="15869">
      <c r="A15869" s="2">
        <v>42318.714907407404</v>
      </c>
      <c r="B15869" s="3">
        <v>28.0</v>
      </c>
      <c r="C15869" s="3" t="s">
        <v>13871</v>
      </c>
      <c r="D15869" s="3">
        <v>27.0</v>
      </c>
      <c r="E15869" s="3" t="s">
        <v>13886</v>
      </c>
      <c r="F15869" s="3">
        <v>6.0</v>
      </c>
      <c r="G15869" s="3">
        <v>3.0</v>
      </c>
      <c r="H15869" s="3" t="s">
        <v>14263</v>
      </c>
      <c r="I15869" s="3" t="s">
        <v>14264</v>
      </c>
      <c r="J15869" s="3" t="s">
        <v>1185</v>
      </c>
      <c r="K15869" s="3" t="s">
        <v>24</v>
      </c>
      <c r="L15869" s="3">
        <v>2.0</v>
      </c>
      <c r="M15869" s="3" t="s">
        <v>30</v>
      </c>
      <c r="N15869" s="3" t="s">
        <v>14285</v>
      </c>
      <c r="O15869" s="3" t="s">
        <v>1890</v>
      </c>
      <c r="P15869" s="4">
        <v>27306.0</v>
      </c>
      <c r="Q15869" s="3" t="s">
        <v>132</v>
      </c>
      <c r="S15869" s="3" t="s">
        <v>34</v>
      </c>
    </row>
    <row r="15870">
      <c r="A15870" s="2">
        <v>42318.714907407404</v>
      </c>
      <c r="B15870" s="3">
        <v>28.0</v>
      </c>
      <c r="C15870" s="3" t="s">
        <v>13871</v>
      </c>
      <c r="D15870" s="3">
        <v>27.0</v>
      </c>
      <c r="E15870" s="3" t="s">
        <v>13886</v>
      </c>
      <c r="F15870" s="3">
        <v>6.0</v>
      </c>
      <c r="G15870" s="3">
        <v>3.0</v>
      </c>
      <c r="H15870" s="3" t="s">
        <v>14263</v>
      </c>
      <c r="I15870" s="3" t="s">
        <v>14264</v>
      </c>
      <c r="J15870" s="3" t="s">
        <v>1185</v>
      </c>
      <c r="K15870" s="3" t="s">
        <v>24</v>
      </c>
      <c r="L15870" s="3">
        <v>3.0</v>
      </c>
      <c r="M15870" s="3" t="s">
        <v>25</v>
      </c>
      <c r="N15870" s="3" t="s">
        <v>14286</v>
      </c>
      <c r="O15870" s="3" t="s">
        <v>796</v>
      </c>
      <c r="P15870" s="4">
        <v>21776.0</v>
      </c>
      <c r="Q15870" s="3" t="s">
        <v>169</v>
      </c>
      <c r="S15870" s="3" t="s">
        <v>34</v>
      </c>
    </row>
    <row r="15871">
      <c r="A15871" s="2">
        <v>42318.714907407404</v>
      </c>
      <c r="B15871" s="3">
        <v>28.0</v>
      </c>
      <c r="C15871" s="3" t="s">
        <v>13871</v>
      </c>
      <c r="D15871" s="3">
        <v>27.0</v>
      </c>
      <c r="E15871" s="3" t="s">
        <v>13886</v>
      </c>
      <c r="F15871" s="3">
        <v>6.0</v>
      </c>
      <c r="G15871" s="3">
        <v>3.0</v>
      </c>
      <c r="H15871" s="3" t="s">
        <v>14263</v>
      </c>
      <c r="I15871" s="3" t="s">
        <v>14264</v>
      </c>
      <c r="J15871" s="3" t="s">
        <v>1185</v>
      </c>
      <c r="K15871" s="3" t="s">
        <v>24</v>
      </c>
      <c r="L15871" s="3">
        <v>4.0</v>
      </c>
      <c r="M15871" s="3" t="s">
        <v>30</v>
      </c>
      <c r="N15871" s="3" t="s">
        <v>14287</v>
      </c>
      <c r="O15871" s="3" t="s">
        <v>299</v>
      </c>
      <c r="P15871" s="4">
        <v>21830.0</v>
      </c>
      <c r="Q15871" s="3" t="s">
        <v>132</v>
      </c>
      <c r="S15871" s="3" t="s">
        <v>34</v>
      </c>
    </row>
    <row r="15872">
      <c r="A15872" s="2">
        <v>42318.714907407404</v>
      </c>
      <c r="B15872" s="3">
        <v>28.0</v>
      </c>
      <c r="C15872" s="3" t="s">
        <v>13871</v>
      </c>
      <c r="D15872" s="3">
        <v>27.0</v>
      </c>
      <c r="E15872" s="3" t="s">
        <v>13886</v>
      </c>
      <c r="F15872" s="3">
        <v>6.0</v>
      </c>
      <c r="G15872" s="3">
        <v>3.0</v>
      </c>
      <c r="H15872" s="3" t="s">
        <v>14263</v>
      </c>
      <c r="I15872" s="3" t="s">
        <v>14264</v>
      </c>
      <c r="J15872" s="3" t="s">
        <v>1185</v>
      </c>
      <c r="K15872" s="3" t="s">
        <v>24</v>
      </c>
      <c r="L15872" s="3">
        <v>5.0</v>
      </c>
      <c r="M15872" s="3" t="s">
        <v>25</v>
      </c>
      <c r="N15872" s="3" t="s">
        <v>557</v>
      </c>
      <c r="O15872" s="3" t="s">
        <v>14288</v>
      </c>
      <c r="P15872" s="4">
        <v>26124.0</v>
      </c>
      <c r="Q15872" s="3" t="s">
        <v>352</v>
      </c>
      <c r="S15872" s="3" t="s">
        <v>34</v>
      </c>
    </row>
    <row r="15873">
      <c r="A15873" s="2">
        <v>42318.714907407404</v>
      </c>
      <c r="B15873" s="3">
        <v>28.0</v>
      </c>
      <c r="C15873" s="3" t="s">
        <v>13871</v>
      </c>
      <c r="D15873" s="3">
        <v>27.0</v>
      </c>
      <c r="E15873" s="3" t="s">
        <v>13886</v>
      </c>
      <c r="F15873" s="3">
        <v>6.0</v>
      </c>
      <c r="G15873" s="3">
        <v>3.0</v>
      </c>
      <c r="H15873" s="3" t="s">
        <v>14263</v>
      </c>
      <c r="I15873" s="3" t="s">
        <v>14264</v>
      </c>
      <c r="J15873" s="3" t="s">
        <v>1185</v>
      </c>
      <c r="K15873" s="3" t="s">
        <v>24</v>
      </c>
      <c r="L15873" s="3">
        <v>6.0</v>
      </c>
      <c r="M15873" s="3" t="s">
        <v>30</v>
      </c>
      <c r="N15873" s="3" t="s">
        <v>3365</v>
      </c>
      <c r="O15873" s="3" t="s">
        <v>423</v>
      </c>
      <c r="P15873" s="4">
        <v>17005.0</v>
      </c>
      <c r="Q15873" s="3" t="s">
        <v>49</v>
      </c>
      <c r="S15873" s="3" t="s">
        <v>34</v>
      </c>
    </row>
    <row r="15874">
      <c r="A15874" s="2">
        <v>42318.714907407404</v>
      </c>
      <c r="B15874" s="3">
        <v>28.0</v>
      </c>
      <c r="C15874" s="3" t="s">
        <v>13871</v>
      </c>
      <c r="D15874" s="3">
        <v>27.0</v>
      </c>
      <c r="E15874" s="3" t="s">
        <v>13886</v>
      </c>
      <c r="F15874" s="3">
        <v>6.0</v>
      </c>
      <c r="G15874" s="3">
        <v>3.0</v>
      </c>
      <c r="H15874" s="3" t="s">
        <v>14263</v>
      </c>
      <c r="I15874" s="3" t="s">
        <v>14264</v>
      </c>
      <c r="J15874" s="3" t="s">
        <v>1185</v>
      </c>
      <c r="K15874" s="3" t="s">
        <v>24</v>
      </c>
      <c r="L15874" s="3">
        <v>7.0</v>
      </c>
      <c r="M15874" s="3" t="s">
        <v>25</v>
      </c>
      <c r="N15874" s="3" t="s">
        <v>3400</v>
      </c>
      <c r="O15874" s="3" t="s">
        <v>200</v>
      </c>
      <c r="P15874" s="4">
        <v>24215.0</v>
      </c>
      <c r="Q15874" s="3" t="s">
        <v>1159</v>
      </c>
      <c r="S15874" s="3" t="s">
        <v>34</v>
      </c>
    </row>
    <row r="15875">
      <c r="A15875" s="2">
        <v>42318.714907407404</v>
      </c>
      <c r="B15875" s="3">
        <v>28.0</v>
      </c>
      <c r="C15875" s="3" t="s">
        <v>13871</v>
      </c>
      <c r="D15875" s="3">
        <v>27.0</v>
      </c>
      <c r="E15875" s="3" t="s">
        <v>13886</v>
      </c>
      <c r="F15875" s="3">
        <v>6.0</v>
      </c>
      <c r="G15875" s="3">
        <v>3.0</v>
      </c>
      <c r="H15875" s="3" t="s">
        <v>14263</v>
      </c>
      <c r="I15875" s="3" t="s">
        <v>14264</v>
      </c>
      <c r="J15875" s="3" t="s">
        <v>1185</v>
      </c>
      <c r="K15875" s="3" t="s">
        <v>24</v>
      </c>
      <c r="L15875" s="3">
        <v>8.0</v>
      </c>
      <c r="M15875" s="3" t="s">
        <v>30</v>
      </c>
      <c r="N15875" s="3" t="s">
        <v>14289</v>
      </c>
      <c r="O15875" s="3" t="s">
        <v>71</v>
      </c>
      <c r="P15875" s="4">
        <v>26564.0</v>
      </c>
      <c r="Q15875" s="3" t="s">
        <v>110</v>
      </c>
      <c r="S15875" s="3" t="s">
        <v>34</v>
      </c>
    </row>
    <row r="15876">
      <c r="A15876" s="2">
        <v>42318.714907407404</v>
      </c>
      <c r="B15876" s="3">
        <v>28.0</v>
      </c>
      <c r="C15876" s="3" t="s">
        <v>13871</v>
      </c>
      <c r="D15876" s="3">
        <v>27.0</v>
      </c>
      <c r="E15876" s="3" t="s">
        <v>13886</v>
      </c>
      <c r="F15876" s="3">
        <v>6.0</v>
      </c>
      <c r="G15876" s="3">
        <v>3.0</v>
      </c>
      <c r="H15876" s="3" t="s">
        <v>14263</v>
      </c>
      <c r="I15876" s="3" t="s">
        <v>14264</v>
      </c>
      <c r="J15876" s="3" t="s">
        <v>1185</v>
      </c>
      <c r="K15876" s="3" t="s">
        <v>24</v>
      </c>
      <c r="L15876" s="3">
        <v>9.0</v>
      </c>
      <c r="M15876" s="3" t="s">
        <v>25</v>
      </c>
      <c r="N15876" s="3" t="s">
        <v>2534</v>
      </c>
      <c r="O15876" s="3" t="s">
        <v>499</v>
      </c>
      <c r="P15876" s="4">
        <v>33330.0</v>
      </c>
      <c r="Q15876" s="3" t="s">
        <v>132</v>
      </c>
      <c r="S15876" s="3" t="s">
        <v>34</v>
      </c>
    </row>
    <row r="15877">
      <c r="A15877" s="2">
        <v>42318.714907407404</v>
      </c>
      <c r="B15877" s="3">
        <v>28.0</v>
      </c>
      <c r="C15877" s="3" t="s">
        <v>13871</v>
      </c>
      <c r="D15877" s="3">
        <v>27.0</v>
      </c>
      <c r="E15877" s="3" t="s">
        <v>13886</v>
      </c>
      <c r="F15877" s="3">
        <v>6.0</v>
      </c>
      <c r="G15877" s="3">
        <v>3.0</v>
      </c>
      <c r="H15877" s="3" t="s">
        <v>14263</v>
      </c>
      <c r="I15877" s="3" t="s">
        <v>14264</v>
      </c>
      <c r="J15877" s="3" t="s">
        <v>1185</v>
      </c>
      <c r="K15877" s="3" t="s">
        <v>24</v>
      </c>
      <c r="L15877" s="3">
        <v>10.0</v>
      </c>
      <c r="M15877" s="3" t="s">
        <v>30</v>
      </c>
      <c r="N15877" s="3" t="s">
        <v>14290</v>
      </c>
      <c r="O15877" s="3" t="s">
        <v>4764</v>
      </c>
      <c r="P15877" s="4">
        <v>23252.0</v>
      </c>
      <c r="Q15877" s="3" t="s">
        <v>46</v>
      </c>
      <c r="S15877" s="3" t="s">
        <v>34</v>
      </c>
    </row>
    <row r="15878">
      <c r="A15878" s="2">
        <v>42318.714907407404</v>
      </c>
      <c r="B15878" s="3">
        <v>28.0</v>
      </c>
      <c r="C15878" s="3" t="s">
        <v>13871</v>
      </c>
      <c r="D15878" s="3">
        <v>27.0</v>
      </c>
      <c r="E15878" s="3" t="s">
        <v>13886</v>
      </c>
      <c r="F15878" s="3">
        <v>6.0</v>
      </c>
      <c r="G15878" s="3">
        <v>3.0</v>
      </c>
      <c r="H15878" s="3" t="s">
        <v>14263</v>
      </c>
      <c r="I15878" s="3" t="s">
        <v>14264</v>
      </c>
      <c r="J15878" s="3" t="s">
        <v>1185</v>
      </c>
      <c r="K15878" s="3" t="s">
        <v>24</v>
      </c>
      <c r="L15878" s="3">
        <v>11.0</v>
      </c>
      <c r="M15878" s="3" t="s">
        <v>25</v>
      </c>
      <c r="N15878" s="3" t="s">
        <v>14291</v>
      </c>
      <c r="O15878" s="3" t="s">
        <v>100</v>
      </c>
      <c r="P15878" s="4">
        <v>27809.0</v>
      </c>
      <c r="Q15878" s="3" t="s">
        <v>169</v>
      </c>
      <c r="S15878" s="3" t="s">
        <v>34</v>
      </c>
    </row>
    <row r="15879">
      <c r="A15879" s="2">
        <v>42318.714907407404</v>
      </c>
      <c r="B15879" s="3">
        <v>28.0</v>
      </c>
      <c r="C15879" s="3" t="s">
        <v>13871</v>
      </c>
      <c r="D15879" s="3">
        <v>27.0</v>
      </c>
      <c r="E15879" s="3" t="s">
        <v>13886</v>
      </c>
      <c r="F15879" s="3">
        <v>6.0</v>
      </c>
      <c r="G15879" s="3">
        <v>3.0</v>
      </c>
      <c r="H15879" s="3" t="s">
        <v>14263</v>
      </c>
      <c r="I15879" s="3" t="s">
        <v>14264</v>
      </c>
      <c r="J15879" s="3" t="s">
        <v>1185</v>
      </c>
      <c r="K15879" s="3" t="s">
        <v>24</v>
      </c>
      <c r="L15879" s="3">
        <v>12.0</v>
      </c>
      <c r="M15879" s="3" t="s">
        <v>30</v>
      </c>
      <c r="N15879" s="3" t="s">
        <v>14292</v>
      </c>
      <c r="O15879" s="3" t="s">
        <v>1180</v>
      </c>
      <c r="P15879" s="4">
        <v>29967.0</v>
      </c>
      <c r="Q15879" s="3" t="s">
        <v>132</v>
      </c>
      <c r="S15879" s="3" t="s">
        <v>34</v>
      </c>
    </row>
    <row r="15880">
      <c r="A15880" s="2">
        <v>42318.714907407404</v>
      </c>
      <c r="B15880" s="3">
        <v>28.0</v>
      </c>
      <c r="C15880" s="3" t="s">
        <v>13871</v>
      </c>
      <c r="D15880" s="3">
        <v>27.0</v>
      </c>
      <c r="E15880" s="3" t="s">
        <v>13886</v>
      </c>
      <c r="F15880" s="3">
        <v>6.0</v>
      </c>
      <c r="G15880" s="3">
        <v>3.0</v>
      </c>
      <c r="H15880" s="3" t="s">
        <v>14263</v>
      </c>
      <c r="I15880" s="3" t="s">
        <v>14264</v>
      </c>
      <c r="J15880" s="3" t="s">
        <v>1185</v>
      </c>
      <c r="K15880" s="3" t="s">
        <v>24</v>
      </c>
      <c r="L15880" s="3">
        <v>13.0</v>
      </c>
      <c r="M15880" s="3" t="s">
        <v>25</v>
      </c>
      <c r="N15880" s="3" t="s">
        <v>14293</v>
      </c>
      <c r="O15880" s="3" t="s">
        <v>1102</v>
      </c>
      <c r="P15880" s="4">
        <v>17426.0</v>
      </c>
      <c r="Q15880" s="3" t="s">
        <v>96</v>
      </c>
      <c r="S15880" s="3" t="s">
        <v>34</v>
      </c>
    </row>
    <row r="15881">
      <c r="A15881" s="2">
        <v>42318.714907407404</v>
      </c>
      <c r="B15881" s="3">
        <v>28.0</v>
      </c>
      <c r="C15881" s="3" t="s">
        <v>13871</v>
      </c>
      <c r="D15881" s="3">
        <v>27.0</v>
      </c>
      <c r="E15881" s="3" t="s">
        <v>13886</v>
      </c>
      <c r="F15881" s="3">
        <v>6.0</v>
      </c>
      <c r="G15881" s="3">
        <v>3.0</v>
      </c>
      <c r="H15881" s="3" t="s">
        <v>14263</v>
      </c>
      <c r="I15881" s="3" t="s">
        <v>14264</v>
      </c>
      <c r="J15881" s="3" t="s">
        <v>1185</v>
      </c>
      <c r="K15881" s="3" t="s">
        <v>24</v>
      </c>
      <c r="L15881" s="3">
        <v>14.0</v>
      </c>
      <c r="M15881" s="3" t="s">
        <v>30</v>
      </c>
      <c r="N15881" s="3" t="s">
        <v>880</v>
      </c>
      <c r="O15881" s="3" t="s">
        <v>1099</v>
      </c>
      <c r="P15881" s="4">
        <v>24428.0</v>
      </c>
      <c r="Q15881" s="3" t="s">
        <v>132</v>
      </c>
      <c r="S15881" s="3" t="s">
        <v>34</v>
      </c>
    </row>
    <row r="15882">
      <c r="A15882" s="2">
        <v>42318.714907407404</v>
      </c>
      <c r="B15882" s="3">
        <v>28.0</v>
      </c>
      <c r="C15882" s="3" t="s">
        <v>13871</v>
      </c>
      <c r="D15882" s="3">
        <v>27.0</v>
      </c>
      <c r="E15882" s="3" t="s">
        <v>13886</v>
      </c>
      <c r="F15882" s="3">
        <v>6.0</v>
      </c>
      <c r="G15882" s="3">
        <v>3.0</v>
      </c>
      <c r="H15882" s="3" t="s">
        <v>14263</v>
      </c>
      <c r="I15882" s="3" t="s">
        <v>14264</v>
      </c>
      <c r="J15882" s="3" t="s">
        <v>1185</v>
      </c>
      <c r="K15882" s="3" t="s">
        <v>24</v>
      </c>
      <c r="L15882" s="3">
        <v>15.0</v>
      </c>
      <c r="M15882" s="3" t="s">
        <v>25</v>
      </c>
      <c r="N15882" s="3" t="s">
        <v>14287</v>
      </c>
      <c r="O15882" s="3" t="s">
        <v>27</v>
      </c>
      <c r="P15882" s="4">
        <v>26546.0</v>
      </c>
      <c r="Q15882" s="3" t="s">
        <v>372</v>
      </c>
      <c r="S15882" s="3" t="s">
        <v>34</v>
      </c>
    </row>
    <row r="15883">
      <c r="A15883" s="2">
        <v>42318.714907407404</v>
      </c>
      <c r="B15883" s="3">
        <v>28.0</v>
      </c>
      <c r="C15883" s="3" t="s">
        <v>13871</v>
      </c>
      <c r="D15883" s="3">
        <v>27.0</v>
      </c>
      <c r="E15883" s="3" t="s">
        <v>13886</v>
      </c>
      <c r="F15883" s="3">
        <v>6.0</v>
      </c>
      <c r="G15883" s="3">
        <v>3.0</v>
      </c>
      <c r="H15883" s="3" t="s">
        <v>14263</v>
      </c>
      <c r="I15883" s="3" t="s">
        <v>14264</v>
      </c>
      <c r="J15883" s="3" t="s">
        <v>1185</v>
      </c>
      <c r="K15883" s="3" t="s">
        <v>24</v>
      </c>
      <c r="L15883" s="3">
        <v>16.0</v>
      </c>
      <c r="M15883" s="3" t="s">
        <v>30</v>
      </c>
      <c r="N15883" s="3" t="s">
        <v>14294</v>
      </c>
      <c r="O15883" s="3" t="s">
        <v>3499</v>
      </c>
      <c r="P15883" s="4">
        <v>17656.0</v>
      </c>
      <c r="Q15883" s="3" t="s">
        <v>105</v>
      </c>
      <c r="S15883" s="3" t="s">
        <v>34</v>
      </c>
    </row>
    <row r="15884">
      <c r="A15884" s="2">
        <v>42318.714907407404</v>
      </c>
      <c r="B15884" s="3">
        <v>28.0</v>
      </c>
      <c r="C15884" s="3" t="s">
        <v>13871</v>
      </c>
      <c r="D15884" s="3">
        <v>27.0</v>
      </c>
      <c r="E15884" s="3" t="s">
        <v>13886</v>
      </c>
      <c r="F15884" s="3">
        <v>6.0</v>
      </c>
      <c r="G15884" s="3">
        <v>3.0</v>
      </c>
      <c r="H15884" s="3" t="s">
        <v>14263</v>
      </c>
      <c r="I15884" s="3" t="s">
        <v>14264</v>
      </c>
      <c r="J15884" s="3" t="s">
        <v>1185</v>
      </c>
      <c r="K15884" s="3" t="s">
        <v>24</v>
      </c>
      <c r="L15884" s="3">
        <v>17.0</v>
      </c>
      <c r="M15884" s="3" t="s">
        <v>25</v>
      </c>
      <c r="N15884" s="3" t="s">
        <v>14295</v>
      </c>
      <c r="O15884" s="3" t="s">
        <v>898</v>
      </c>
      <c r="P15884" s="4">
        <v>18929.0</v>
      </c>
      <c r="Q15884" s="3" t="s">
        <v>49</v>
      </c>
      <c r="S15884" s="3" t="s">
        <v>34</v>
      </c>
    </row>
    <row r="15885">
      <c r="A15885" s="2">
        <v>42318.714907407404</v>
      </c>
      <c r="B15885" s="3">
        <v>28.0</v>
      </c>
      <c r="C15885" s="3" t="s">
        <v>13871</v>
      </c>
      <c r="D15885" s="3">
        <v>27.0</v>
      </c>
      <c r="E15885" s="3" t="s">
        <v>13886</v>
      </c>
      <c r="F15885" s="3">
        <v>6.0</v>
      </c>
      <c r="G15885" s="3">
        <v>3.0</v>
      </c>
      <c r="H15885" s="3" t="s">
        <v>14263</v>
      </c>
      <c r="I15885" s="3" t="s">
        <v>14264</v>
      </c>
      <c r="J15885" s="3" t="s">
        <v>1185</v>
      </c>
      <c r="K15885" s="3" t="s">
        <v>24</v>
      </c>
      <c r="L15885" s="3">
        <v>18.0</v>
      </c>
      <c r="M15885" s="3" t="s">
        <v>30</v>
      </c>
      <c r="N15885" s="3" t="s">
        <v>2781</v>
      </c>
      <c r="O15885" s="3" t="s">
        <v>850</v>
      </c>
      <c r="P15885" s="4">
        <v>25248.0</v>
      </c>
      <c r="Q15885" s="3" t="s">
        <v>228</v>
      </c>
      <c r="S15885" s="3" t="s">
        <v>34</v>
      </c>
    </row>
    <row r="15886">
      <c r="A15886" s="2">
        <v>42318.714907407404</v>
      </c>
      <c r="B15886" s="3">
        <v>28.0</v>
      </c>
      <c r="C15886" s="3" t="s">
        <v>13871</v>
      </c>
      <c r="D15886" s="3">
        <v>27.0</v>
      </c>
      <c r="E15886" s="3" t="s">
        <v>13886</v>
      </c>
      <c r="F15886" s="3">
        <v>6.0</v>
      </c>
      <c r="G15886" s="3">
        <v>3.0</v>
      </c>
      <c r="H15886" s="3" t="s">
        <v>14263</v>
      </c>
      <c r="I15886" s="3" t="s">
        <v>14264</v>
      </c>
      <c r="J15886" s="3" t="s">
        <v>1185</v>
      </c>
      <c r="K15886" s="3" t="s">
        <v>24</v>
      </c>
      <c r="L15886" s="3">
        <v>19.0</v>
      </c>
      <c r="M15886" s="3" t="s">
        <v>25</v>
      </c>
      <c r="N15886" s="3" t="s">
        <v>14296</v>
      </c>
      <c r="O15886" s="3" t="s">
        <v>477</v>
      </c>
      <c r="P15886" s="4">
        <v>29889.0</v>
      </c>
      <c r="Q15886" s="3" t="s">
        <v>55</v>
      </c>
      <c r="S15886" s="3" t="s">
        <v>34</v>
      </c>
    </row>
    <row r="15887">
      <c r="A15887" s="2">
        <v>42318.714907407404</v>
      </c>
      <c r="B15887" s="3">
        <v>28.0</v>
      </c>
      <c r="C15887" s="3" t="s">
        <v>13871</v>
      </c>
      <c r="D15887" s="3">
        <v>27.0</v>
      </c>
      <c r="E15887" s="3" t="s">
        <v>13886</v>
      </c>
      <c r="F15887" s="3">
        <v>6.0</v>
      </c>
      <c r="G15887" s="3">
        <v>3.0</v>
      </c>
      <c r="H15887" s="3" t="s">
        <v>14263</v>
      </c>
      <c r="I15887" s="3" t="s">
        <v>14264</v>
      </c>
      <c r="J15887" s="3" t="s">
        <v>1185</v>
      </c>
      <c r="K15887" s="3" t="s">
        <v>24</v>
      </c>
      <c r="L15887" s="3">
        <v>20.0</v>
      </c>
      <c r="M15887" s="3" t="s">
        <v>30</v>
      </c>
      <c r="N15887" s="3" t="s">
        <v>13985</v>
      </c>
      <c r="O15887" s="3" t="s">
        <v>1443</v>
      </c>
      <c r="P15887" s="4">
        <v>15578.0</v>
      </c>
      <c r="Q15887" s="3" t="s">
        <v>96</v>
      </c>
      <c r="S15887" s="3" t="s">
        <v>34</v>
      </c>
    </row>
    <row r="15888">
      <c r="A15888" s="2">
        <v>42318.714907407404</v>
      </c>
      <c r="B15888" s="3">
        <v>28.0</v>
      </c>
      <c r="C15888" s="3" t="s">
        <v>13871</v>
      </c>
      <c r="D15888" s="3">
        <v>50.0</v>
      </c>
      <c r="E15888" s="3" t="s">
        <v>13899</v>
      </c>
      <c r="F15888" s="3">
        <v>6.0</v>
      </c>
      <c r="G15888" s="3">
        <v>3.0</v>
      </c>
      <c r="H15888" s="3" t="s">
        <v>14263</v>
      </c>
      <c r="I15888" s="3" t="s">
        <v>14264</v>
      </c>
      <c r="J15888" s="3" t="s">
        <v>1185</v>
      </c>
      <c r="K15888" s="3" t="s">
        <v>24</v>
      </c>
      <c r="L15888" s="3">
        <v>1.0</v>
      </c>
      <c r="M15888" s="3" t="s">
        <v>25</v>
      </c>
      <c r="N15888" s="3" t="s">
        <v>38</v>
      </c>
      <c r="O15888" s="3" t="s">
        <v>454</v>
      </c>
      <c r="P15888" s="4">
        <v>27960.0</v>
      </c>
      <c r="Q15888" s="3" t="s">
        <v>247</v>
      </c>
      <c r="S15888" s="3" t="s">
        <v>34</v>
      </c>
    </row>
    <row r="15889">
      <c r="A15889" s="2">
        <v>42318.714907407404</v>
      </c>
      <c r="B15889" s="3">
        <v>28.0</v>
      </c>
      <c r="C15889" s="3" t="s">
        <v>13871</v>
      </c>
      <c r="D15889" s="3">
        <v>50.0</v>
      </c>
      <c r="E15889" s="3" t="s">
        <v>13899</v>
      </c>
      <c r="F15889" s="3">
        <v>6.0</v>
      </c>
      <c r="G15889" s="3">
        <v>3.0</v>
      </c>
      <c r="H15889" s="3" t="s">
        <v>14263</v>
      </c>
      <c r="I15889" s="3" t="s">
        <v>14264</v>
      </c>
      <c r="J15889" s="3" t="s">
        <v>1185</v>
      </c>
      <c r="K15889" s="3" t="s">
        <v>24</v>
      </c>
      <c r="L15889" s="3">
        <v>2.0</v>
      </c>
      <c r="M15889" s="3" t="s">
        <v>30</v>
      </c>
      <c r="N15889" s="3" t="s">
        <v>14297</v>
      </c>
      <c r="O15889" s="3" t="s">
        <v>129</v>
      </c>
      <c r="P15889" s="4">
        <v>21211.0</v>
      </c>
      <c r="Q15889" s="3" t="s">
        <v>37</v>
      </c>
      <c r="S15889" s="3" t="s">
        <v>34</v>
      </c>
    </row>
    <row r="15890">
      <c r="A15890" s="2">
        <v>42318.714907407404</v>
      </c>
      <c r="B15890" s="3">
        <v>28.0</v>
      </c>
      <c r="C15890" s="3" t="s">
        <v>13871</v>
      </c>
      <c r="D15890" s="3">
        <v>50.0</v>
      </c>
      <c r="E15890" s="3" t="s">
        <v>13899</v>
      </c>
      <c r="F15890" s="3">
        <v>6.0</v>
      </c>
      <c r="G15890" s="3">
        <v>3.0</v>
      </c>
      <c r="H15890" s="3" t="s">
        <v>14263</v>
      </c>
      <c r="I15890" s="3" t="s">
        <v>14264</v>
      </c>
      <c r="J15890" s="3" t="s">
        <v>1185</v>
      </c>
      <c r="K15890" s="3" t="s">
        <v>24</v>
      </c>
      <c r="L15890" s="3">
        <v>3.0</v>
      </c>
      <c r="M15890" s="3" t="s">
        <v>25</v>
      </c>
      <c r="N15890" s="3" t="s">
        <v>14298</v>
      </c>
      <c r="O15890" s="3" t="s">
        <v>391</v>
      </c>
      <c r="P15890" s="4">
        <v>16315.0</v>
      </c>
      <c r="Q15890" s="3" t="s">
        <v>49</v>
      </c>
      <c r="S15890" s="3" t="s">
        <v>34</v>
      </c>
    </row>
    <row r="15891">
      <c r="A15891" s="2">
        <v>42318.714907407404</v>
      </c>
      <c r="B15891" s="3">
        <v>28.0</v>
      </c>
      <c r="C15891" s="3" t="s">
        <v>13871</v>
      </c>
      <c r="D15891" s="3">
        <v>50.0</v>
      </c>
      <c r="E15891" s="3" t="s">
        <v>13899</v>
      </c>
      <c r="F15891" s="3">
        <v>6.0</v>
      </c>
      <c r="G15891" s="3">
        <v>3.0</v>
      </c>
      <c r="H15891" s="3" t="s">
        <v>14263</v>
      </c>
      <c r="I15891" s="3" t="s">
        <v>14264</v>
      </c>
      <c r="J15891" s="3" t="s">
        <v>1185</v>
      </c>
      <c r="K15891" s="3" t="s">
        <v>24</v>
      </c>
      <c r="L15891" s="3">
        <v>4.0</v>
      </c>
      <c r="M15891" s="3" t="s">
        <v>30</v>
      </c>
      <c r="N15891" s="3" t="s">
        <v>989</v>
      </c>
      <c r="O15891" s="3" t="s">
        <v>1057</v>
      </c>
      <c r="P15891" s="4">
        <v>17116.0</v>
      </c>
      <c r="Q15891" s="3" t="s">
        <v>96</v>
      </c>
      <c r="S15891" s="3" t="s">
        <v>34</v>
      </c>
    </row>
    <row r="15892">
      <c r="A15892" s="2">
        <v>42318.714907407404</v>
      </c>
      <c r="B15892" s="3">
        <v>28.0</v>
      </c>
      <c r="C15892" s="3" t="s">
        <v>13871</v>
      </c>
      <c r="D15892" s="3">
        <v>50.0</v>
      </c>
      <c r="E15892" s="3" t="s">
        <v>13899</v>
      </c>
      <c r="F15892" s="3">
        <v>6.0</v>
      </c>
      <c r="G15892" s="3">
        <v>3.0</v>
      </c>
      <c r="H15892" s="3" t="s">
        <v>14263</v>
      </c>
      <c r="I15892" s="3" t="s">
        <v>14264</v>
      </c>
      <c r="J15892" s="3" t="s">
        <v>1185</v>
      </c>
      <c r="K15892" s="3" t="s">
        <v>24</v>
      </c>
      <c r="L15892" s="3">
        <v>5.0</v>
      </c>
      <c r="M15892" s="3" t="s">
        <v>25</v>
      </c>
      <c r="N15892" s="3" t="s">
        <v>12284</v>
      </c>
      <c r="O15892" s="3" t="s">
        <v>1815</v>
      </c>
      <c r="P15892" s="4">
        <v>35763.0</v>
      </c>
      <c r="Q15892" s="3" t="s">
        <v>191</v>
      </c>
      <c r="S15892" s="3" t="s">
        <v>34</v>
      </c>
    </row>
    <row r="15893">
      <c r="A15893" s="2">
        <v>42318.714907407404</v>
      </c>
      <c r="B15893" s="3">
        <v>28.0</v>
      </c>
      <c r="C15893" s="3" t="s">
        <v>13871</v>
      </c>
      <c r="D15893" s="3">
        <v>50.0</v>
      </c>
      <c r="E15893" s="3" t="s">
        <v>13899</v>
      </c>
      <c r="F15893" s="3">
        <v>6.0</v>
      </c>
      <c r="G15893" s="3">
        <v>3.0</v>
      </c>
      <c r="H15893" s="3" t="s">
        <v>14263</v>
      </c>
      <c r="I15893" s="3" t="s">
        <v>14264</v>
      </c>
      <c r="J15893" s="3" t="s">
        <v>1185</v>
      </c>
      <c r="K15893" s="3" t="s">
        <v>24</v>
      </c>
      <c r="L15893" s="3">
        <v>6.0</v>
      </c>
      <c r="M15893" s="3" t="s">
        <v>30</v>
      </c>
      <c r="N15893" s="3" t="s">
        <v>7959</v>
      </c>
      <c r="O15893" s="3" t="s">
        <v>14299</v>
      </c>
      <c r="P15893" s="4">
        <v>26231.0</v>
      </c>
      <c r="Q15893" s="3" t="s">
        <v>132</v>
      </c>
      <c r="S15893" s="3" t="s">
        <v>34</v>
      </c>
    </row>
    <row r="15894">
      <c r="A15894" s="2">
        <v>42318.714907407404</v>
      </c>
      <c r="B15894" s="3">
        <v>28.0</v>
      </c>
      <c r="C15894" s="3" t="s">
        <v>13871</v>
      </c>
      <c r="D15894" s="3">
        <v>50.0</v>
      </c>
      <c r="E15894" s="3" t="s">
        <v>13899</v>
      </c>
      <c r="F15894" s="3">
        <v>6.0</v>
      </c>
      <c r="G15894" s="3">
        <v>3.0</v>
      </c>
      <c r="H15894" s="3" t="s">
        <v>14263</v>
      </c>
      <c r="I15894" s="3" t="s">
        <v>14264</v>
      </c>
      <c r="J15894" s="3" t="s">
        <v>1185</v>
      </c>
      <c r="K15894" s="3" t="s">
        <v>24</v>
      </c>
      <c r="L15894" s="3">
        <v>7.0</v>
      </c>
      <c r="M15894" s="3" t="s">
        <v>25</v>
      </c>
      <c r="N15894" s="3" t="s">
        <v>631</v>
      </c>
      <c r="O15894" s="3" t="s">
        <v>401</v>
      </c>
      <c r="P15894" s="4">
        <v>23579.0</v>
      </c>
      <c r="Q15894" s="3" t="s">
        <v>1159</v>
      </c>
      <c r="S15894" s="3" t="s">
        <v>34</v>
      </c>
    </row>
    <row r="15895">
      <c r="A15895" s="2">
        <v>42318.714907407404</v>
      </c>
      <c r="B15895" s="3">
        <v>28.0</v>
      </c>
      <c r="C15895" s="3" t="s">
        <v>13871</v>
      </c>
      <c r="D15895" s="3">
        <v>50.0</v>
      </c>
      <c r="E15895" s="3" t="s">
        <v>13899</v>
      </c>
      <c r="F15895" s="3">
        <v>6.0</v>
      </c>
      <c r="G15895" s="3">
        <v>3.0</v>
      </c>
      <c r="H15895" s="3" t="s">
        <v>14263</v>
      </c>
      <c r="I15895" s="3" t="s">
        <v>14264</v>
      </c>
      <c r="J15895" s="3" t="s">
        <v>1185</v>
      </c>
      <c r="K15895" s="3" t="s">
        <v>24</v>
      </c>
      <c r="L15895" s="3">
        <v>8.0</v>
      </c>
      <c r="M15895" s="3" t="s">
        <v>30</v>
      </c>
      <c r="N15895" s="3" t="s">
        <v>2429</v>
      </c>
      <c r="O15895" s="3" t="s">
        <v>299</v>
      </c>
      <c r="P15895" s="4">
        <v>29830.0</v>
      </c>
      <c r="Q15895" s="3" t="s">
        <v>132</v>
      </c>
      <c r="S15895" s="3" t="s">
        <v>34</v>
      </c>
    </row>
    <row r="15896">
      <c r="A15896" s="2">
        <v>42318.714907407404</v>
      </c>
      <c r="B15896" s="3">
        <v>28.0</v>
      </c>
      <c r="C15896" s="3" t="s">
        <v>13871</v>
      </c>
      <c r="D15896" s="3">
        <v>50.0</v>
      </c>
      <c r="E15896" s="3" t="s">
        <v>13899</v>
      </c>
      <c r="F15896" s="3">
        <v>6.0</v>
      </c>
      <c r="G15896" s="3">
        <v>3.0</v>
      </c>
      <c r="H15896" s="3" t="s">
        <v>14263</v>
      </c>
      <c r="I15896" s="3" t="s">
        <v>14264</v>
      </c>
      <c r="J15896" s="3" t="s">
        <v>1185</v>
      </c>
      <c r="K15896" s="3" t="s">
        <v>24</v>
      </c>
      <c r="L15896" s="3">
        <v>9.0</v>
      </c>
      <c r="M15896" s="3" t="s">
        <v>25</v>
      </c>
      <c r="N15896" s="3" t="s">
        <v>607</v>
      </c>
      <c r="O15896" s="3" t="s">
        <v>2843</v>
      </c>
      <c r="P15896" s="4">
        <v>32805.0</v>
      </c>
      <c r="Q15896" s="3" t="s">
        <v>132</v>
      </c>
      <c r="S15896" s="3" t="s">
        <v>34</v>
      </c>
    </row>
    <row r="15897">
      <c r="A15897" s="2">
        <v>42318.714907407404</v>
      </c>
      <c r="B15897" s="3">
        <v>28.0</v>
      </c>
      <c r="C15897" s="3" t="s">
        <v>13871</v>
      </c>
      <c r="D15897" s="3">
        <v>50.0</v>
      </c>
      <c r="E15897" s="3" t="s">
        <v>13899</v>
      </c>
      <c r="F15897" s="3">
        <v>6.0</v>
      </c>
      <c r="G15897" s="3">
        <v>3.0</v>
      </c>
      <c r="H15897" s="3" t="s">
        <v>14263</v>
      </c>
      <c r="I15897" s="3" t="s">
        <v>14264</v>
      </c>
      <c r="J15897" s="3" t="s">
        <v>1185</v>
      </c>
      <c r="K15897" s="3" t="s">
        <v>24</v>
      </c>
      <c r="L15897" s="3">
        <v>10.0</v>
      </c>
      <c r="M15897" s="3" t="s">
        <v>30</v>
      </c>
      <c r="N15897" s="3" t="s">
        <v>2734</v>
      </c>
      <c r="O15897" s="3" t="s">
        <v>456</v>
      </c>
      <c r="P15897" s="4">
        <v>28409.0</v>
      </c>
      <c r="Q15897" s="3" t="s">
        <v>712</v>
      </c>
      <c r="S15897" s="3" t="s">
        <v>34</v>
      </c>
    </row>
    <row r="15898">
      <c r="A15898" s="2">
        <v>42318.714907407404</v>
      </c>
      <c r="B15898" s="3">
        <v>28.0</v>
      </c>
      <c r="C15898" s="3" t="s">
        <v>13871</v>
      </c>
      <c r="D15898" s="3">
        <v>50.0</v>
      </c>
      <c r="E15898" s="3" t="s">
        <v>13899</v>
      </c>
      <c r="F15898" s="3">
        <v>6.0</v>
      </c>
      <c r="G15898" s="3">
        <v>3.0</v>
      </c>
      <c r="H15898" s="3" t="s">
        <v>14263</v>
      </c>
      <c r="I15898" s="3" t="s">
        <v>14264</v>
      </c>
      <c r="J15898" s="3" t="s">
        <v>1185</v>
      </c>
      <c r="K15898" s="3" t="s">
        <v>24</v>
      </c>
      <c r="L15898" s="3">
        <v>11.0</v>
      </c>
      <c r="M15898" s="3" t="s">
        <v>25</v>
      </c>
      <c r="N15898" s="3" t="s">
        <v>14300</v>
      </c>
      <c r="O15898" s="3" t="s">
        <v>796</v>
      </c>
      <c r="P15898" s="4">
        <v>21292.0</v>
      </c>
      <c r="Q15898" s="3" t="s">
        <v>352</v>
      </c>
      <c r="S15898" s="3" t="s">
        <v>34</v>
      </c>
    </row>
    <row r="15899">
      <c r="A15899" s="2">
        <v>42318.714907407404</v>
      </c>
      <c r="B15899" s="3">
        <v>28.0</v>
      </c>
      <c r="C15899" s="3" t="s">
        <v>13871</v>
      </c>
      <c r="D15899" s="3">
        <v>50.0</v>
      </c>
      <c r="E15899" s="3" t="s">
        <v>13899</v>
      </c>
      <c r="F15899" s="3">
        <v>6.0</v>
      </c>
      <c r="G15899" s="3">
        <v>3.0</v>
      </c>
      <c r="H15899" s="3" t="s">
        <v>14263</v>
      </c>
      <c r="I15899" s="3" t="s">
        <v>14264</v>
      </c>
      <c r="J15899" s="3" t="s">
        <v>1185</v>
      </c>
      <c r="K15899" s="3" t="s">
        <v>24</v>
      </c>
      <c r="L15899" s="3">
        <v>12.0</v>
      </c>
      <c r="M15899" s="3" t="s">
        <v>30</v>
      </c>
      <c r="N15899" s="3" t="s">
        <v>14301</v>
      </c>
      <c r="O15899" s="3" t="s">
        <v>14302</v>
      </c>
      <c r="P15899" s="4">
        <v>22137.0</v>
      </c>
      <c r="Q15899" s="3" t="s">
        <v>228</v>
      </c>
      <c r="S15899" s="3" t="s">
        <v>34</v>
      </c>
    </row>
    <row r="15900">
      <c r="A15900" s="2">
        <v>42318.714907407404</v>
      </c>
      <c r="B15900" s="3">
        <v>28.0</v>
      </c>
      <c r="C15900" s="3" t="s">
        <v>13871</v>
      </c>
      <c r="D15900" s="3">
        <v>50.0</v>
      </c>
      <c r="E15900" s="3" t="s">
        <v>13899</v>
      </c>
      <c r="F15900" s="3">
        <v>6.0</v>
      </c>
      <c r="G15900" s="3">
        <v>3.0</v>
      </c>
      <c r="H15900" s="3" t="s">
        <v>14263</v>
      </c>
      <c r="I15900" s="3" t="s">
        <v>14264</v>
      </c>
      <c r="J15900" s="3" t="s">
        <v>1185</v>
      </c>
      <c r="K15900" s="3" t="s">
        <v>24</v>
      </c>
      <c r="L15900" s="3">
        <v>13.0</v>
      </c>
      <c r="M15900" s="3" t="s">
        <v>25</v>
      </c>
      <c r="N15900" s="3" t="s">
        <v>14303</v>
      </c>
      <c r="O15900" s="3" t="s">
        <v>980</v>
      </c>
      <c r="P15900" s="4">
        <v>20335.0</v>
      </c>
      <c r="Q15900" s="3" t="s">
        <v>105</v>
      </c>
      <c r="S15900" s="3" t="s">
        <v>34</v>
      </c>
    </row>
    <row r="15901">
      <c r="A15901" s="2">
        <v>42318.714907407404</v>
      </c>
      <c r="B15901" s="3">
        <v>28.0</v>
      </c>
      <c r="C15901" s="3" t="s">
        <v>13871</v>
      </c>
      <c r="D15901" s="3">
        <v>50.0</v>
      </c>
      <c r="E15901" s="3" t="s">
        <v>13899</v>
      </c>
      <c r="F15901" s="3">
        <v>6.0</v>
      </c>
      <c r="G15901" s="3">
        <v>3.0</v>
      </c>
      <c r="H15901" s="3" t="s">
        <v>14263</v>
      </c>
      <c r="I15901" s="3" t="s">
        <v>14264</v>
      </c>
      <c r="J15901" s="3" t="s">
        <v>1185</v>
      </c>
      <c r="K15901" s="3" t="s">
        <v>24</v>
      </c>
      <c r="L15901" s="3">
        <v>14.0</v>
      </c>
      <c r="M15901" s="3" t="s">
        <v>30</v>
      </c>
      <c r="N15901" s="3" t="s">
        <v>14304</v>
      </c>
      <c r="O15901" s="3" t="s">
        <v>311</v>
      </c>
      <c r="P15901" s="4">
        <v>30134.0</v>
      </c>
      <c r="Q15901" s="3" t="s">
        <v>40</v>
      </c>
      <c r="S15901" s="3" t="s">
        <v>34</v>
      </c>
    </row>
    <row r="15902">
      <c r="A15902" s="2">
        <v>42318.714907407404</v>
      </c>
      <c r="B15902" s="3">
        <v>28.0</v>
      </c>
      <c r="C15902" s="3" t="s">
        <v>13871</v>
      </c>
      <c r="D15902" s="3">
        <v>50.0</v>
      </c>
      <c r="E15902" s="3" t="s">
        <v>13899</v>
      </c>
      <c r="F15902" s="3">
        <v>6.0</v>
      </c>
      <c r="G15902" s="3">
        <v>3.0</v>
      </c>
      <c r="H15902" s="3" t="s">
        <v>14263</v>
      </c>
      <c r="I15902" s="3" t="s">
        <v>14264</v>
      </c>
      <c r="J15902" s="3" t="s">
        <v>1185</v>
      </c>
      <c r="K15902" s="3" t="s">
        <v>24</v>
      </c>
      <c r="L15902" s="3">
        <v>15.0</v>
      </c>
      <c r="M15902" s="3" t="s">
        <v>25</v>
      </c>
      <c r="N15902" s="3" t="s">
        <v>14305</v>
      </c>
      <c r="O15902" s="3" t="s">
        <v>1275</v>
      </c>
      <c r="P15902" s="4">
        <v>24039.0</v>
      </c>
      <c r="Q15902" s="3" t="s">
        <v>610</v>
      </c>
      <c r="S15902" s="3" t="s">
        <v>34</v>
      </c>
    </row>
    <row r="15903">
      <c r="A15903" s="2">
        <v>42318.714907407404</v>
      </c>
      <c r="B15903" s="3">
        <v>28.0</v>
      </c>
      <c r="C15903" s="3" t="s">
        <v>13871</v>
      </c>
      <c r="D15903" s="3">
        <v>50.0</v>
      </c>
      <c r="E15903" s="3" t="s">
        <v>13899</v>
      </c>
      <c r="F15903" s="3">
        <v>6.0</v>
      </c>
      <c r="G15903" s="3">
        <v>3.0</v>
      </c>
      <c r="H15903" s="3" t="s">
        <v>14263</v>
      </c>
      <c r="I15903" s="3" t="s">
        <v>14264</v>
      </c>
      <c r="J15903" s="3" t="s">
        <v>1185</v>
      </c>
      <c r="K15903" s="3" t="s">
        <v>24</v>
      </c>
      <c r="L15903" s="3">
        <v>16.0</v>
      </c>
      <c r="M15903" s="3" t="s">
        <v>30</v>
      </c>
      <c r="N15903" s="3" t="s">
        <v>3482</v>
      </c>
      <c r="O15903" s="3" t="s">
        <v>121</v>
      </c>
      <c r="P15903" s="4">
        <v>20120.0</v>
      </c>
      <c r="Q15903" s="3" t="s">
        <v>33</v>
      </c>
      <c r="S15903" s="3" t="s">
        <v>34</v>
      </c>
    </row>
    <row r="15904">
      <c r="A15904" s="2">
        <v>42318.714907407404</v>
      </c>
      <c r="B15904" s="3">
        <v>28.0</v>
      </c>
      <c r="C15904" s="3" t="s">
        <v>13871</v>
      </c>
      <c r="D15904" s="3">
        <v>50.0</v>
      </c>
      <c r="E15904" s="3" t="s">
        <v>13899</v>
      </c>
      <c r="F15904" s="3">
        <v>6.0</v>
      </c>
      <c r="G15904" s="3">
        <v>3.0</v>
      </c>
      <c r="H15904" s="3" t="s">
        <v>14263</v>
      </c>
      <c r="I15904" s="3" t="s">
        <v>14264</v>
      </c>
      <c r="J15904" s="3" t="s">
        <v>1185</v>
      </c>
      <c r="K15904" s="3" t="s">
        <v>24</v>
      </c>
      <c r="L15904" s="3">
        <v>17.0</v>
      </c>
      <c r="M15904" s="3" t="s">
        <v>25</v>
      </c>
      <c r="N15904" s="3" t="s">
        <v>989</v>
      </c>
      <c r="O15904" s="3" t="s">
        <v>417</v>
      </c>
      <c r="P15904" s="4">
        <v>17294.0</v>
      </c>
      <c r="Q15904" s="3" t="s">
        <v>4552</v>
      </c>
      <c r="S15904" s="3" t="s">
        <v>34</v>
      </c>
    </row>
    <row r="15905">
      <c r="A15905" s="2">
        <v>42318.714907407404</v>
      </c>
      <c r="B15905" s="3">
        <v>28.0</v>
      </c>
      <c r="C15905" s="3" t="s">
        <v>13871</v>
      </c>
      <c r="D15905" s="3">
        <v>61.0</v>
      </c>
      <c r="E15905" s="3" t="s">
        <v>13916</v>
      </c>
      <c r="F15905" s="3">
        <v>6.0</v>
      </c>
      <c r="G15905" s="3">
        <v>3.0</v>
      </c>
      <c r="H15905" s="3" t="s">
        <v>14263</v>
      </c>
      <c r="I15905" s="3" t="s">
        <v>14264</v>
      </c>
      <c r="J15905" s="3" t="s">
        <v>1185</v>
      </c>
      <c r="K15905" s="3" t="s">
        <v>24</v>
      </c>
      <c r="L15905" s="3">
        <v>1.0</v>
      </c>
      <c r="M15905" s="3" t="s">
        <v>25</v>
      </c>
      <c r="N15905" s="3" t="s">
        <v>14306</v>
      </c>
      <c r="O15905" s="3" t="s">
        <v>1637</v>
      </c>
      <c r="P15905" s="4">
        <v>22549.0</v>
      </c>
      <c r="Q15905" s="3" t="s">
        <v>132</v>
      </c>
      <c r="S15905" s="3" t="s">
        <v>34</v>
      </c>
    </row>
    <row r="15906">
      <c r="A15906" s="2">
        <v>42318.714907407404</v>
      </c>
      <c r="B15906" s="3">
        <v>28.0</v>
      </c>
      <c r="C15906" s="3" t="s">
        <v>13871</v>
      </c>
      <c r="D15906" s="3">
        <v>61.0</v>
      </c>
      <c r="E15906" s="3" t="s">
        <v>13916</v>
      </c>
      <c r="F15906" s="3">
        <v>6.0</v>
      </c>
      <c r="G15906" s="3">
        <v>3.0</v>
      </c>
      <c r="H15906" s="3" t="s">
        <v>14263</v>
      </c>
      <c r="I15906" s="3" t="s">
        <v>14264</v>
      </c>
      <c r="J15906" s="3" t="s">
        <v>1185</v>
      </c>
      <c r="K15906" s="3" t="s">
        <v>24</v>
      </c>
      <c r="L15906" s="3">
        <v>2.0</v>
      </c>
      <c r="M15906" s="3" t="s">
        <v>30</v>
      </c>
      <c r="N15906" s="3" t="s">
        <v>14307</v>
      </c>
      <c r="O15906" s="3" t="s">
        <v>560</v>
      </c>
      <c r="P15906" s="4">
        <v>19526.0</v>
      </c>
      <c r="Q15906" s="3" t="s">
        <v>49</v>
      </c>
      <c r="S15906" s="3" t="s">
        <v>34</v>
      </c>
    </row>
    <row r="15907">
      <c r="A15907" s="2">
        <v>42318.714907407404</v>
      </c>
      <c r="B15907" s="3">
        <v>28.0</v>
      </c>
      <c r="C15907" s="3" t="s">
        <v>13871</v>
      </c>
      <c r="D15907" s="3">
        <v>61.0</v>
      </c>
      <c r="E15907" s="3" t="s">
        <v>13916</v>
      </c>
      <c r="F15907" s="3">
        <v>6.0</v>
      </c>
      <c r="G15907" s="3">
        <v>3.0</v>
      </c>
      <c r="H15907" s="3" t="s">
        <v>14263</v>
      </c>
      <c r="I15907" s="3" t="s">
        <v>14264</v>
      </c>
      <c r="J15907" s="3" t="s">
        <v>1185</v>
      </c>
      <c r="K15907" s="3" t="s">
        <v>24</v>
      </c>
      <c r="L15907" s="3">
        <v>3.0</v>
      </c>
      <c r="M15907" s="3" t="s">
        <v>25</v>
      </c>
      <c r="N15907" s="3" t="s">
        <v>14308</v>
      </c>
      <c r="O15907" s="3" t="s">
        <v>1995</v>
      </c>
      <c r="P15907" s="4">
        <v>18157.0</v>
      </c>
      <c r="Q15907" s="3" t="s">
        <v>49</v>
      </c>
      <c r="S15907" s="3" t="s">
        <v>34</v>
      </c>
    </row>
    <row r="15908">
      <c r="A15908" s="2">
        <v>42318.714907407404</v>
      </c>
      <c r="B15908" s="3">
        <v>28.0</v>
      </c>
      <c r="C15908" s="3" t="s">
        <v>13871</v>
      </c>
      <c r="D15908" s="3">
        <v>61.0</v>
      </c>
      <c r="E15908" s="3" t="s">
        <v>13916</v>
      </c>
      <c r="F15908" s="3">
        <v>6.0</v>
      </c>
      <c r="G15908" s="3">
        <v>3.0</v>
      </c>
      <c r="H15908" s="3" t="s">
        <v>14263</v>
      </c>
      <c r="I15908" s="3" t="s">
        <v>14264</v>
      </c>
      <c r="J15908" s="3" t="s">
        <v>1185</v>
      </c>
      <c r="K15908" s="3" t="s">
        <v>24</v>
      </c>
      <c r="L15908" s="3">
        <v>4.0</v>
      </c>
      <c r="M15908" s="3" t="s">
        <v>30</v>
      </c>
      <c r="N15908" s="3" t="s">
        <v>4642</v>
      </c>
      <c r="O15908" s="3" t="s">
        <v>225</v>
      </c>
      <c r="P15908" s="4">
        <v>19618.0</v>
      </c>
      <c r="Q15908" s="3" t="s">
        <v>228</v>
      </c>
      <c r="S15908" s="3" t="s">
        <v>34</v>
      </c>
    </row>
    <row r="15909">
      <c r="A15909" s="2">
        <v>42318.714907407404</v>
      </c>
      <c r="B15909" s="3">
        <v>28.0</v>
      </c>
      <c r="C15909" s="3" t="s">
        <v>13871</v>
      </c>
      <c r="D15909" s="3">
        <v>61.0</v>
      </c>
      <c r="E15909" s="3" t="s">
        <v>13916</v>
      </c>
      <c r="F15909" s="3">
        <v>6.0</v>
      </c>
      <c r="G15909" s="3">
        <v>3.0</v>
      </c>
      <c r="H15909" s="3" t="s">
        <v>14263</v>
      </c>
      <c r="I15909" s="3" t="s">
        <v>14264</v>
      </c>
      <c r="J15909" s="3" t="s">
        <v>1185</v>
      </c>
      <c r="K15909" s="3" t="s">
        <v>24</v>
      </c>
      <c r="L15909" s="3">
        <v>5.0</v>
      </c>
      <c r="M15909" s="3" t="s">
        <v>25</v>
      </c>
      <c r="N15909" s="3" t="s">
        <v>14309</v>
      </c>
      <c r="O15909" s="3" t="s">
        <v>275</v>
      </c>
      <c r="P15909" s="4">
        <v>16815.0</v>
      </c>
      <c r="Q15909" s="3" t="s">
        <v>49</v>
      </c>
      <c r="S15909" s="3" t="s">
        <v>34</v>
      </c>
    </row>
    <row r="15910">
      <c r="A15910" s="2">
        <v>42318.714907407404</v>
      </c>
      <c r="B15910" s="3">
        <v>28.0</v>
      </c>
      <c r="C15910" s="3" t="s">
        <v>13871</v>
      </c>
      <c r="D15910" s="3">
        <v>61.0</v>
      </c>
      <c r="E15910" s="3" t="s">
        <v>13916</v>
      </c>
      <c r="F15910" s="3">
        <v>6.0</v>
      </c>
      <c r="G15910" s="3">
        <v>3.0</v>
      </c>
      <c r="H15910" s="3" t="s">
        <v>14263</v>
      </c>
      <c r="I15910" s="3" t="s">
        <v>14264</v>
      </c>
      <c r="J15910" s="3" t="s">
        <v>1185</v>
      </c>
      <c r="K15910" s="3" t="s">
        <v>24</v>
      </c>
      <c r="L15910" s="3">
        <v>6.0</v>
      </c>
      <c r="M15910" s="3" t="s">
        <v>30</v>
      </c>
      <c r="N15910" s="3" t="s">
        <v>14310</v>
      </c>
      <c r="O15910" s="3" t="s">
        <v>249</v>
      </c>
      <c r="P15910" s="4">
        <v>17703.0</v>
      </c>
      <c r="Q15910" s="3" t="s">
        <v>49</v>
      </c>
      <c r="S15910" s="3" t="s">
        <v>34</v>
      </c>
    </row>
    <row r="15911">
      <c r="A15911" s="2">
        <v>42318.714907407404</v>
      </c>
      <c r="B15911" s="3">
        <v>28.0</v>
      </c>
      <c r="C15911" s="3" t="s">
        <v>13871</v>
      </c>
      <c r="D15911" s="3">
        <v>61.0</v>
      </c>
      <c r="E15911" s="3" t="s">
        <v>13916</v>
      </c>
      <c r="F15911" s="3">
        <v>6.0</v>
      </c>
      <c r="G15911" s="3">
        <v>3.0</v>
      </c>
      <c r="H15911" s="3" t="s">
        <v>14263</v>
      </c>
      <c r="I15911" s="3" t="s">
        <v>14264</v>
      </c>
      <c r="J15911" s="3" t="s">
        <v>1185</v>
      </c>
      <c r="K15911" s="3" t="s">
        <v>24</v>
      </c>
      <c r="L15911" s="3">
        <v>7.0</v>
      </c>
      <c r="M15911" s="3" t="s">
        <v>25</v>
      </c>
      <c r="N15911" s="3" t="s">
        <v>14311</v>
      </c>
      <c r="O15911" s="3" t="s">
        <v>127</v>
      </c>
      <c r="P15911" s="4">
        <v>21662.0</v>
      </c>
      <c r="Q15911" s="3" t="s">
        <v>132</v>
      </c>
      <c r="S15911" s="3" t="s">
        <v>34</v>
      </c>
    </row>
    <row r="15912">
      <c r="A15912" s="2">
        <v>42318.714907407404</v>
      </c>
      <c r="B15912" s="3">
        <v>28.0</v>
      </c>
      <c r="C15912" s="3" t="s">
        <v>13871</v>
      </c>
      <c r="D15912" s="3">
        <v>61.0</v>
      </c>
      <c r="E15912" s="3" t="s">
        <v>13916</v>
      </c>
      <c r="F15912" s="3">
        <v>6.0</v>
      </c>
      <c r="G15912" s="3">
        <v>3.0</v>
      </c>
      <c r="H15912" s="3" t="s">
        <v>14263</v>
      </c>
      <c r="I15912" s="3" t="s">
        <v>14264</v>
      </c>
      <c r="J15912" s="3" t="s">
        <v>1185</v>
      </c>
      <c r="K15912" s="3" t="s">
        <v>24</v>
      </c>
      <c r="L15912" s="3">
        <v>8.0</v>
      </c>
      <c r="M15912" s="3" t="s">
        <v>30</v>
      </c>
      <c r="N15912" s="3" t="s">
        <v>14312</v>
      </c>
      <c r="O15912" s="3" t="s">
        <v>1318</v>
      </c>
      <c r="P15912" s="4">
        <v>28310.0</v>
      </c>
      <c r="Q15912" s="3" t="s">
        <v>40</v>
      </c>
      <c r="S15912" s="3" t="s">
        <v>34</v>
      </c>
    </row>
    <row r="15913">
      <c r="A15913" s="2">
        <v>42318.714907407404</v>
      </c>
      <c r="B15913" s="3">
        <v>28.0</v>
      </c>
      <c r="C15913" s="3" t="s">
        <v>13871</v>
      </c>
      <c r="D15913" s="3">
        <v>61.0</v>
      </c>
      <c r="E15913" s="3" t="s">
        <v>13916</v>
      </c>
      <c r="F15913" s="3">
        <v>6.0</v>
      </c>
      <c r="G15913" s="3">
        <v>3.0</v>
      </c>
      <c r="H15913" s="3" t="s">
        <v>14263</v>
      </c>
      <c r="I15913" s="3" t="s">
        <v>14264</v>
      </c>
      <c r="J15913" s="3" t="s">
        <v>1185</v>
      </c>
      <c r="K15913" s="3" t="s">
        <v>24</v>
      </c>
      <c r="L15913" s="3">
        <v>9.0</v>
      </c>
      <c r="M15913" s="3" t="s">
        <v>25</v>
      </c>
      <c r="N15913" s="3" t="s">
        <v>14313</v>
      </c>
      <c r="O15913" s="3" t="s">
        <v>200</v>
      </c>
      <c r="P15913" s="4">
        <v>18265.0</v>
      </c>
      <c r="Q15913" s="3" t="s">
        <v>49</v>
      </c>
      <c r="S15913" s="3" t="s">
        <v>34</v>
      </c>
    </row>
    <row r="15914">
      <c r="A15914" s="2">
        <v>42318.714907407404</v>
      </c>
      <c r="B15914" s="3">
        <v>28.0</v>
      </c>
      <c r="C15914" s="3" t="s">
        <v>13871</v>
      </c>
      <c r="D15914" s="3">
        <v>61.0</v>
      </c>
      <c r="E15914" s="3" t="s">
        <v>13916</v>
      </c>
      <c r="F15914" s="3">
        <v>6.0</v>
      </c>
      <c r="G15914" s="3">
        <v>3.0</v>
      </c>
      <c r="H15914" s="3" t="s">
        <v>14263</v>
      </c>
      <c r="I15914" s="3" t="s">
        <v>14264</v>
      </c>
      <c r="J15914" s="3" t="s">
        <v>1185</v>
      </c>
      <c r="K15914" s="3" t="s">
        <v>24</v>
      </c>
      <c r="L15914" s="3">
        <v>10.0</v>
      </c>
      <c r="M15914" s="3" t="s">
        <v>30</v>
      </c>
      <c r="N15914" s="3" t="s">
        <v>14314</v>
      </c>
      <c r="O15914" s="3" t="s">
        <v>1027</v>
      </c>
      <c r="P15914" s="4">
        <v>22485.0</v>
      </c>
      <c r="Q15914" s="3" t="s">
        <v>132</v>
      </c>
      <c r="S15914" s="3" t="s">
        <v>34</v>
      </c>
    </row>
    <row r="15915">
      <c r="A15915" s="2">
        <v>42318.714907407404</v>
      </c>
      <c r="B15915" s="3">
        <v>28.0</v>
      </c>
      <c r="C15915" s="3" t="s">
        <v>13871</v>
      </c>
      <c r="D15915" s="3">
        <v>61.0</v>
      </c>
      <c r="E15915" s="3" t="s">
        <v>13916</v>
      </c>
      <c r="F15915" s="3">
        <v>6.0</v>
      </c>
      <c r="G15915" s="3">
        <v>3.0</v>
      </c>
      <c r="H15915" s="3" t="s">
        <v>14263</v>
      </c>
      <c r="I15915" s="3" t="s">
        <v>14264</v>
      </c>
      <c r="J15915" s="3" t="s">
        <v>1185</v>
      </c>
      <c r="K15915" s="3" t="s">
        <v>24</v>
      </c>
      <c r="L15915" s="3">
        <v>11.0</v>
      </c>
      <c r="M15915" s="3" t="s">
        <v>25</v>
      </c>
      <c r="N15915" s="3" t="s">
        <v>14315</v>
      </c>
      <c r="O15915" s="3" t="s">
        <v>14316</v>
      </c>
      <c r="P15915" s="4">
        <v>24441.0</v>
      </c>
      <c r="Q15915" s="3" t="s">
        <v>33</v>
      </c>
      <c r="S15915" s="3" t="s">
        <v>34</v>
      </c>
    </row>
    <row r="15916">
      <c r="A15916" s="2">
        <v>42318.714907407404</v>
      </c>
      <c r="B15916" s="3">
        <v>28.0</v>
      </c>
      <c r="C15916" s="3" t="s">
        <v>13871</v>
      </c>
      <c r="D15916" s="3">
        <v>76.0</v>
      </c>
      <c r="E15916" s="3" t="s">
        <v>13925</v>
      </c>
      <c r="F15916" s="3">
        <v>6.0</v>
      </c>
      <c r="G15916" s="3">
        <v>3.0</v>
      </c>
      <c r="H15916" s="3" t="s">
        <v>14263</v>
      </c>
      <c r="I15916" s="3" t="s">
        <v>14264</v>
      </c>
      <c r="J15916" s="3" t="s">
        <v>1185</v>
      </c>
      <c r="K15916" s="3" t="s">
        <v>272</v>
      </c>
      <c r="L15916" s="3">
        <v>1.0</v>
      </c>
      <c r="M15916" s="3" t="s">
        <v>25</v>
      </c>
      <c r="N15916" s="3" t="s">
        <v>14317</v>
      </c>
      <c r="O15916" s="3" t="s">
        <v>477</v>
      </c>
      <c r="P15916" s="4">
        <v>28480.0</v>
      </c>
      <c r="Q15916" s="3" t="s">
        <v>153</v>
      </c>
      <c r="R15916" s="3" t="s">
        <v>1125</v>
      </c>
      <c r="S15916" s="3" t="s">
        <v>29</v>
      </c>
    </row>
    <row r="15917">
      <c r="A15917" s="2">
        <v>42318.714907407404</v>
      </c>
      <c r="B15917" s="3">
        <v>28.0</v>
      </c>
      <c r="C15917" s="3" t="s">
        <v>13871</v>
      </c>
      <c r="D15917" s="3">
        <v>76.0</v>
      </c>
      <c r="E15917" s="3" t="s">
        <v>13925</v>
      </c>
      <c r="F15917" s="3">
        <v>6.0</v>
      </c>
      <c r="G15917" s="3">
        <v>3.0</v>
      </c>
      <c r="H15917" s="3" t="s">
        <v>14263</v>
      </c>
      <c r="I15917" s="3" t="s">
        <v>14264</v>
      </c>
      <c r="J15917" s="3" t="s">
        <v>1185</v>
      </c>
      <c r="K15917" s="3" t="s">
        <v>24</v>
      </c>
      <c r="L15917" s="3">
        <v>2.0</v>
      </c>
      <c r="M15917" s="3" t="s">
        <v>30</v>
      </c>
      <c r="N15917" s="3" t="s">
        <v>10247</v>
      </c>
      <c r="O15917" s="3" t="s">
        <v>307</v>
      </c>
      <c r="P15917" s="4">
        <v>19672.0</v>
      </c>
      <c r="Q15917" s="3" t="s">
        <v>52</v>
      </c>
      <c r="S15917" s="3" t="s">
        <v>34</v>
      </c>
    </row>
    <row r="15918">
      <c r="A15918" s="2">
        <v>42318.714907407404</v>
      </c>
      <c r="B15918" s="3">
        <v>28.0</v>
      </c>
      <c r="C15918" s="3" t="s">
        <v>13871</v>
      </c>
      <c r="D15918" s="3">
        <v>76.0</v>
      </c>
      <c r="E15918" s="3" t="s">
        <v>13925</v>
      </c>
      <c r="F15918" s="3">
        <v>6.0</v>
      </c>
      <c r="G15918" s="3">
        <v>3.0</v>
      </c>
      <c r="H15918" s="3" t="s">
        <v>14263</v>
      </c>
      <c r="I15918" s="3" t="s">
        <v>14264</v>
      </c>
      <c r="J15918" s="3" t="s">
        <v>1185</v>
      </c>
      <c r="K15918" s="3" t="s">
        <v>24</v>
      </c>
      <c r="L15918" s="3">
        <v>3.0</v>
      </c>
      <c r="M15918" s="3" t="s">
        <v>25</v>
      </c>
      <c r="N15918" s="3" t="s">
        <v>2834</v>
      </c>
      <c r="O15918" s="3" t="s">
        <v>275</v>
      </c>
      <c r="P15918" s="4">
        <v>16720.0</v>
      </c>
      <c r="Q15918" s="3" t="s">
        <v>49</v>
      </c>
      <c r="S15918" s="3" t="s">
        <v>34</v>
      </c>
    </row>
    <row r="15919">
      <c r="A15919" s="2">
        <v>42318.714907407404</v>
      </c>
      <c r="B15919" s="3">
        <v>28.0</v>
      </c>
      <c r="C15919" s="3" t="s">
        <v>13871</v>
      </c>
      <c r="D15919" s="3">
        <v>76.0</v>
      </c>
      <c r="E15919" s="3" t="s">
        <v>13925</v>
      </c>
      <c r="F15919" s="3">
        <v>6.0</v>
      </c>
      <c r="G15919" s="3">
        <v>3.0</v>
      </c>
      <c r="H15919" s="3" t="s">
        <v>14263</v>
      </c>
      <c r="I15919" s="3" t="s">
        <v>14264</v>
      </c>
      <c r="J15919" s="3" t="s">
        <v>1185</v>
      </c>
      <c r="K15919" s="3" t="s">
        <v>24</v>
      </c>
      <c r="L15919" s="3">
        <v>4.0</v>
      </c>
      <c r="M15919" s="3" t="s">
        <v>30</v>
      </c>
      <c r="N15919" s="3" t="s">
        <v>8181</v>
      </c>
      <c r="O15919" s="3" t="s">
        <v>215</v>
      </c>
      <c r="P15919" s="4">
        <v>23697.0</v>
      </c>
      <c r="Q15919" s="3" t="s">
        <v>153</v>
      </c>
      <c r="S15919" s="3" t="s">
        <v>34</v>
      </c>
    </row>
    <row r="15920">
      <c r="A15920" s="2">
        <v>42318.714907407404</v>
      </c>
      <c r="B15920" s="3">
        <v>28.0</v>
      </c>
      <c r="C15920" s="3" t="s">
        <v>13871</v>
      </c>
      <c r="D15920" s="3">
        <v>76.0</v>
      </c>
      <c r="E15920" s="3" t="s">
        <v>13925</v>
      </c>
      <c r="F15920" s="3">
        <v>6.0</v>
      </c>
      <c r="G15920" s="3">
        <v>3.0</v>
      </c>
      <c r="H15920" s="3" t="s">
        <v>14263</v>
      </c>
      <c r="I15920" s="3" t="s">
        <v>14264</v>
      </c>
      <c r="J15920" s="3" t="s">
        <v>1185</v>
      </c>
      <c r="K15920" s="3" t="s">
        <v>24</v>
      </c>
      <c r="L15920" s="3">
        <v>5.0</v>
      </c>
      <c r="M15920" s="3" t="s">
        <v>25</v>
      </c>
      <c r="N15920" s="3" t="s">
        <v>1764</v>
      </c>
      <c r="O15920" s="3" t="s">
        <v>184</v>
      </c>
      <c r="P15920" s="4">
        <v>25918.0</v>
      </c>
      <c r="Q15920" s="3" t="s">
        <v>110</v>
      </c>
      <c r="S15920" s="3" t="s">
        <v>34</v>
      </c>
    </row>
    <row r="15921">
      <c r="A15921" s="2">
        <v>42318.714907407404</v>
      </c>
      <c r="B15921" s="3">
        <v>28.0</v>
      </c>
      <c r="C15921" s="3" t="s">
        <v>13871</v>
      </c>
      <c r="D15921" s="3">
        <v>76.0</v>
      </c>
      <c r="E15921" s="3" t="s">
        <v>13925</v>
      </c>
      <c r="F15921" s="3">
        <v>6.0</v>
      </c>
      <c r="G15921" s="3">
        <v>3.0</v>
      </c>
      <c r="H15921" s="3" t="s">
        <v>14263</v>
      </c>
      <c r="I15921" s="3" t="s">
        <v>14264</v>
      </c>
      <c r="J15921" s="3" t="s">
        <v>1185</v>
      </c>
      <c r="K15921" s="3" t="s">
        <v>24</v>
      </c>
      <c r="L15921" s="3">
        <v>6.0</v>
      </c>
      <c r="M15921" s="3" t="s">
        <v>30</v>
      </c>
      <c r="N15921" s="3" t="s">
        <v>14318</v>
      </c>
      <c r="O15921" s="3" t="s">
        <v>2444</v>
      </c>
      <c r="P15921" s="4">
        <v>19289.0</v>
      </c>
      <c r="Q15921" s="3" t="s">
        <v>105</v>
      </c>
      <c r="S15921" s="3" t="s">
        <v>29</v>
      </c>
    </row>
    <row r="15922">
      <c r="A15922" s="2">
        <v>42318.714907407404</v>
      </c>
      <c r="B15922" s="3">
        <v>28.0</v>
      </c>
      <c r="C15922" s="3" t="s">
        <v>13871</v>
      </c>
      <c r="D15922" s="3">
        <v>76.0</v>
      </c>
      <c r="E15922" s="3" t="s">
        <v>13925</v>
      </c>
      <c r="F15922" s="3">
        <v>6.0</v>
      </c>
      <c r="G15922" s="3">
        <v>3.0</v>
      </c>
      <c r="H15922" s="3" t="s">
        <v>14263</v>
      </c>
      <c r="I15922" s="3" t="s">
        <v>14264</v>
      </c>
      <c r="J15922" s="3" t="s">
        <v>1185</v>
      </c>
      <c r="K15922" s="3" t="s">
        <v>24</v>
      </c>
      <c r="L15922" s="3">
        <v>7.0</v>
      </c>
      <c r="M15922" s="3" t="s">
        <v>25</v>
      </c>
      <c r="N15922" s="3" t="s">
        <v>7608</v>
      </c>
      <c r="O15922" s="3" t="s">
        <v>36</v>
      </c>
      <c r="P15922" s="4">
        <v>27444.0</v>
      </c>
      <c r="Q15922" s="3" t="s">
        <v>37</v>
      </c>
      <c r="S15922" s="3" t="s">
        <v>34</v>
      </c>
    </row>
    <row r="15923">
      <c r="A15923" s="2">
        <v>42318.714907407404</v>
      </c>
      <c r="B15923" s="3">
        <v>28.0</v>
      </c>
      <c r="C15923" s="3" t="s">
        <v>13871</v>
      </c>
      <c r="D15923" s="3">
        <v>76.0</v>
      </c>
      <c r="E15923" s="3" t="s">
        <v>13925</v>
      </c>
      <c r="F15923" s="3">
        <v>6.0</v>
      </c>
      <c r="G15923" s="3">
        <v>3.0</v>
      </c>
      <c r="H15923" s="3" t="s">
        <v>14263</v>
      </c>
      <c r="I15923" s="3" t="s">
        <v>14264</v>
      </c>
      <c r="J15923" s="3" t="s">
        <v>1185</v>
      </c>
      <c r="K15923" s="3" t="s">
        <v>24</v>
      </c>
      <c r="L15923" s="3">
        <v>8.0</v>
      </c>
      <c r="M15923" s="3" t="s">
        <v>30</v>
      </c>
      <c r="N15923" s="3" t="s">
        <v>14319</v>
      </c>
      <c r="O15923" s="3" t="s">
        <v>626</v>
      </c>
      <c r="P15923" s="4">
        <v>18748.0</v>
      </c>
      <c r="Q15923" s="3" t="s">
        <v>40</v>
      </c>
      <c r="S15923" s="3" t="s">
        <v>34</v>
      </c>
    </row>
    <row r="15924">
      <c r="A15924" s="2">
        <v>42318.714907407404</v>
      </c>
      <c r="B15924" s="3">
        <v>28.0</v>
      </c>
      <c r="C15924" s="3" t="s">
        <v>13871</v>
      </c>
      <c r="D15924" s="3">
        <v>76.0</v>
      </c>
      <c r="E15924" s="3" t="s">
        <v>13925</v>
      </c>
      <c r="F15924" s="3">
        <v>6.0</v>
      </c>
      <c r="G15924" s="3">
        <v>3.0</v>
      </c>
      <c r="H15924" s="3" t="s">
        <v>14263</v>
      </c>
      <c r="I15924" s="3" t="s">
        <v>14264</v>
      </c>
      <c r="J15924" s="3" t="s">
        <v>1185</v>
      </c>
      <c r="K15924" s="3" t="s">
        <v>24</v>
      </c>
      <c r="L15924" s="3">
        <v>9.0</v>
      </c>
      <c r="M15924" s="3" t="s">
        <v>25</v>
      </c>
      <c r="N15924" s="3" t="s">
        <v>14320</v>
      </c>
      <c r="O15924" s="3" t="s">
        <v>1390</v>
      </c>
      <c r="P15924" s="4">
        <v>32825.0</v>
      </c>
      <c r="Q15924" s="3" t="s">
        <v>153</v>
      </c>
      <c r="S15924" s="3" t="s">
        <v>34</v>
      </c>
    </row>
    <row r="15925">
      <c r="A15925" s="2">
        <v>42318.714907407404</v>
      </c>
      <c r="B15925" s="3">
        <v>28.0</v>
      </c>
      <c r="C15925" s="3" t="s">
        <v>13871</v>
      </c>
      <c r="D15925" s="3">
        <v>76.0</v>
      </c>
      <c r="E15925" s="3" t="s">
        <v>13925</v>
      </c>
      <c r="F15925" s="3">
        <v>6.0</v>
      </c>
      <c r="G15925" s="3">
        <v>3.0</v>
      </c>
      <c r="H15925" s="3" t="s">
        <v>14263</v>
      </c>
      <c r="I15925" s="3" t="s">
        <v>14264</v>
      </c>
      <c r="J15925" s="3" t="s">
        <v>1185</v>
      </c>
      <c r="K15925" s="3" t="s">
        <v>24</v>
      </c>
      <c r="L15925" s="3">
        <v>10.0</v>
      </c>
      <c r="M15925" s="3" t="s">
        <v>30</v>
      </c>
      <c r="N15925" s="3" t="s">
        <v>835</v>
      </c>
      <c r="O15925" s="3" t="s">
        <v>375</v>
      </c>
      <c r="P15925" s="4">
        <v>22100.0</v>
      </c>
      <c r="Q15925" s="3" t="s">
        <v>132</v>
      </c>
      <c r="S15925" s="3" t="s">
        <v>34</v>
      </c>
    </row>
    <row r="15926">
      <c r="A15926" s="2">
        <v>42318.714907407404</v>
      </c>
      <c r="B15926" s="3">
        <v>28.0</v>
      </c>
      <c r="C15926" s="3" t="s">
        <v>13871</v>
      </c>
      <c r="D15926" s="3">
        <v>76.0</v>
      </c>
      <c r="E15926" s="3" t="s">
        <v>13925</v>
      </c>
      <c r="F15926" s="3">
        <v>6.0</v>
      </c>
      <c r="G15926" s="3">
        <v>3.0</v>
      </c>
      <c r="H15926" s="3" t="s">
        <v>14263</v>
      </c>
      <c r="I15926" s="3" t="s">
        <v>14264</v>
      </c>
      <c r="J15926" s="3" t="s">
        <v>1185</v>
      </c>
      <c r="K15926" s="3" t="s">
        <v>24</v>
      </c>
      <c r="L15926" s="3">
        <v>11.0</v>
      </c>
      <c r="M15926" s="3" t="s">
        <v>25</v>
      </c>
      <c r="N15926" s="3" t="s">
        <v>14321</v>
      </c>
      <c r="O15926" s="3" t="s">
        <v>257</v>
      </c>
      <c r="P15926" s="4">
        <v>19512.0</v>
      </c>
      <c r="Q15926" s="3" t="s">
        <v>49</v>
      </c>
      <c r="S15926" s="3" t="s">
        <v>34</v>
      </c>
    </row>
    <row r="15927">
      <c r="A15927" s="2">
        <v>42318.714907407404</v>
      </c>
      <c r="B15927" s="3">
        <v>28.0</v>
      </c>
      <c r="C15927" s="3" t="s">
        <v>13871</v>
      </c>
      <c r="D15927" s="3">
        <v>76.0</v>
      </c>
      <c r="E15927" s="3" t="s">
        <v>13925</v>
      </c>
      <c r="F15927" s="3">
        <v>6.0</v>
      </c>
      <c r="G15927" s="3">
        <v>3.0</v>
      </c>
      <c r="H15927" s="3" t="s">
        <v>14263</v>
      </c>
      <c r="I15927" s="3" t="s">
        <v>14264</v>
      </c>
      <c r="J15927" s="3" t="s">
        <v>1185</v>
      </c>
      <c r="K15927" s="3" t="s">
        <v>24</v>
      </c>
      <c r="L15927" s="3">
        <v>12.0</v>
      </c>
      <c r="M15927" s="3" t="s">
        <v>30</v>
      </c>
      <c r="N15927" s="3" t="s">
        <v>5170</v>
      </c>
      <c r="O15927" s="3" t="s">
        <v>14322</v>
      </c>
      <c r="P15927" s="4">
        <v>34473.0</v>
      </c>
      <c r="Q15927" s="3" t="s">
        <v>191</v>
      </c>
      <c r="S15927" s="3" t="s">
        <v>34</v>
      </c>
    </row>
    <row r="15928">
      <c r="A15928" s="2">
        <v>42318.714907407404</v>
      </c>
      <c r="B15928" s="3">
        <v>28.0</v>
      </c>
      <c r="C15928" s="3" t="s">
        <v>13871</v>
      </c>
      <c r="D15928" s="3">
        <v>76.0</v>
      </c>
      <c r="E15928" s="3" t="s">
        <v>13925</v>
      </c>
      <c r="F15928" s="3">
        <v>6.0</v>
      </c>
      <c r="G15928" s="3">
        <v>3.0</v>
      </c>
      <c r="H15928" s="3" t="s">
        <v>14263</v>
      </c>
      <c r="I15928" s="3" t="s">
        <v>14264</v>
      </c>
      <c r="J15928" s="3" t="s">
        <v>1185</v>
      </c>
      <c r="K15928" s="3" t="s">
        <v>24</v>
      </c>
      <c r="L15928" s="3">
        <v>13.0</v>
      </c>
      <c r="M15928" s="3" t="s">
        <v>25</v>
      </c>
      <c r="N15928" s="3" t="s">
        <v>14323</v>
      </c>
      <c r="O15928" s="3" t="s">
        <v>477</v>
      </c>
      <c r="P15928" s="4">
        <v>31297.0</v>
      </c>
      <c r="Q15928" s="3" t="s">
        <v>132</v>
      </c>
      <c r="S15928" s="3" t="s">
        <v>34</v>
      </c>
    </row>
    <row r="15929">
      <c r="A15929" s="2">
        <v>42318.714907407404</v>
      </c>
      <c r="B15929" s="3">
        <v>28.0</v>
      </c>
      <c r="C15929" s="3" t="s">
        <v>13871</v>
      </c>
      <c r="D15929" s="3">
        <v>76.0</v>
      </c>
      <c r="E15929" s="3" t="s">
        <v>13925</v>
      </c>
      <c r="F15929" s="3">
        <v>6.0</v>
      </c>
      <c r="G15929" s="3">
        <v>3.0</v>
      </c>
      <c r="H15929" s="3" t="s">
        <v>14263</v>
      </c>
      <c r="I15929" s="3" t="s">
        <v>14264</v>
      </c>
      <c r="J15929" s="3" t="s">
        <v>1185</v>
      </c>
      <c r="K15929" s="3" t="s">
        <v>24</v>
      </c>
      <c r="L15929" s="3">
        <v>14.0</v>
      </c>
      <c r="M15929" s="3" t="s">
        <v>30</v>
      </c>
      <c r="N15929" s="3" t="s">
        <v>11758</v>
      </c>
      <c r="O15929" s="3" t="s">
        <v>71</v>
      </c>
      <c r="P15929" s="4">
        <v>34711.0</v>
      </c>
      <c r="Q15929" s="3" t="s">
        <v>191</v>
      </c>
      <c r="S15929" s="3" t="s">
        <v>34</v>
      </c>
    </row>
    <row r="15930">
      <c r="A15930" s="2">
        <v>42318.714907407404</v>
      </c>
      <c r="B15930" s="3">
        <v>28.0</v>
      </c>
      <c r="C15930" s="3" t="s">
        <v>13871</v>
      </c>
      <c r="D15930" s="3">
        <v>76.0</v>
      </c>
      <c r="E15930" s="3" t="s">
        <v>13925</v>
      </c>
      <c r="F15930" s="3">
        <v>6.0</v>
      </c>
      <c r="G15930" s="3">
        <v>3.0</v>
      </c>
      <c r="H15930" s="3" t="s">
        <v>14263</v>
      </c>
      <c r="I15930" s="3" t="s">
        <v>14264</v>
      </c>
      <c r="J15930" s="3" t="s">
        <v>1185</v>
      </c>
      <c r="K15930" s="3" t="s">
        <v>24</v>
      </c>
      <c r="L15930" s="3">
        <v>15.0</v>
      </c>
      <c r="M15930" s="3" t="s">
        <v>25</v>
      </c>
      <c r="N15930" s="3" t="s">
        <v>14324</v>
      </c>
      <c r="O15930" s="3" t="s">
        <v>523</v>
      </c>
      <c r="P15930" s="4">
        <v>21413.0</v>
      </c>
      <c r="Q15930" s="3" t="s">
        <v>169</v>
      </c>
      <c r="S15930" s="3" t="s">
        <v>34</v>
      </c>
    </row>
    <row r="15931">
      <c r="A15931" s="2">
        <v>42318.714907407404</v>
      </c>
      <c r="B15931" s="3">
        <v>28.0</v>
      </c>
      <c r="C15931" s="3" t="s">
        <v>13871</v>
      </c>
      <c r="D15931" s="3">
        <v>76.0</v>
      </c>
      <c r="E15931" s="3" t="s">
        <v>13925</v>
      </c>
      <c r="F15931" s="3">
        <v>6.0</v>
      </c>
      <c r="G15931" s="3">
        <v>3.0</v>
      </c>
      <c r="H15931" s="3" t="s">
        <v>14263</v>
      </c>
      <c r="I15931" s="3" t="s">
        <v>14264</v>
      </c>
      <c r="J15931" s="3" t="s">
        <v>1185</v>
      </c>
      <c r="K15931" s="3" t="s">
        <v>24</v>
      </c>
      <c r="L15931" s="3">
        <v>16.0</v>
      </c>
      <c r="M15931" s="3" t="s">
        <v>30</v>
      </c>
      <c r="N15931" s="3" t="s">
        <v>14325</v>
      </c>
      <c r="O15931" s="3" t="s">
        <v>329</v>
      </c>
      <c r="P15931" s="4">
        <v>22981.0</v>
      </c>
      <c r="Q15931" s="3" t="s">
        <v>132</v>
      </c>
      <c r="S15931" s="3" t="s">
        <v>34</v>
      </c>
    </row>
    <row r="15932">
      <c r="A15932" s="2">
        <v>42318.714907407404</v>
      </c>
      <c r="B15932" s="3">
        <v>28.0</v>
      </c>
      <c r="C15932" s="3" t="s">
        <v>13871</v>
      </c>
      <c r="D15932" s="3">
        <v>76.0</v>
      </c>
      <c r="E15932" s="3" t="s">
        <v>13925</v>
      </c>
      <c r="F15932" s="3">
        <v>6.0</v>
      </c>
      <c r="G15932" s="3">
        <v>3.0</v>
      </c>
      <c r="H15932" s="3" t="s">
        <v>14263</v>
      </c>
      <c r="I15932" s="3" t="s">
        <v>14264</v>
      </c>
      <c r="J15932" s="3" t="s">
        <v>1185</v>
      </c>
      <c r="K15932" s="3" t="s">
        <v>24</v>
      </c>
      <c r="L15932" s="3">
        <v>17.0</v>
      </c>
      <c r="M15932" s="3" t="s">
        <v>25</v>
      </c>
      <c r="N15932" s="3" t="s">
        <v>14326</v>
      </c>
      <c r="O15932" s="3" t="s">
        <v>796</v>
      </c>
      <c r="P15932" s="4">
        <v>26363.0</v>
      </c>
      <c r="Q15932" s="3" t="s">
        <v>7169</v>
      </c>
      <c r="S15932" s="3" t="s">
        <v>34</v>
      </c>
    </row>
    <row r="15933">
      <c r="A15933" s="2">
        <v>42318.714907407404</v>
      </c>
      <c r="B15933" s="3">
        <v>28.0</v>
      </c>
      <c r="C15933" s="3" t="s">
        <v>13871</v>
      </c>
      <c r="D15933" s="3">
        <v>76.0</v>
      </c>
      <c r="E15933" s="3" t="s">
        <v>13925</v>
      </c>
      <c r="F15933" s="3">
        <v>6.0</v>
      </c>
      <c r="G15933" s="3">
        <v>3.0</v>
      </c>
      <c r="H15933" s="3" t="s">
        <v>14263</v>
      </c>
      <c r="I15933" s="3" t="s">
        <v>14264</v>
      </c>
      <c r="J15933" s="3" t="s">
        <v>1185</v>
      </c>
      <c r="K15933" s="3" t="s">
        <v>24</v>
      </c>
      <c r="L15933" s="3">
        <v>18.0</v>
      </c>
      <c r="M15933" s="3" t="s">
        <v>30</v>
      </c>
      <c r="N15933" s="3" t="s">
        <v>14327</v>
      </c>
      <c r="O15933" s="3" t="s">
        <v>1099</v>
      </c>
      <c r="P15933" s="4">
        <v>26213.0</v>
      </c>
      <c r="Q15933" s="3" t="s">
        <v>40</v>
      </c>
      <c r="S15933" s="3" t="s">
        <v>34</v>
      </c>
    </row>
    <row r="15934">
      <c r="A15934" s="2">
        <v>42318.714907407404</v>
      </c>
      <c r="B15934" s="3">
        <v>28.0</v>
      </c>
      <c r="C15934" s="3" t="s">
        <v>13871</v>
      </c>
      <c r="D15934" s="3">
        <v>76.0</v>
      </c>
      <c r="E15934" s="3" t="s">
        <v>13925</v>
      </c>
      <c r="F15934" s="3">
        <v>6.0</v>
      </c>
      <c r="G15934" s="3">
        <v>3.0</v>
      </c>
      <c r="H15934" s="3" t="s">
        <v>14263</v>
      </c>
      <c r="I15934" s="3" t="s">
        <v>14264</v>
      </c>
      <c r="J15934" s="3" t="s">
        <v>1185</v>
      </c>
      <c r="K15934" s="3" t="s">
        <v>24</v>
      </c>
      <c r="L15934" s="3">
        <v>19.0</v>
      </c>
      <c r="M15934" s="3" t="s">
        <v>25</v>
      </c>
      <c r="N15934" s="3" t="s">
        <v>14328</v>
      </c>
      <c r="O15934" s="3" t="s">
        <v>65</v>
      </c>
      <c r="P15934" s="4">
        <v>33042.0</v>
      </c>
      <c r="Q15934" s="3" t="s">
        <v>153</v>
      </c>
      <c r="S15934" s="3" t="s">
        <v>34</v>
      </c>
    </row>
    <row r="15935">
      <c r="A15935" s="2">
        <v>42318.714907407404</v>
      </c>
      <c r="B15935" s="3">
        <v>28.0</v>
      </c>
      <c r="C15935" s="3" t="s">
        <v>13871</v>
      </c>
      <c r="D15935" s="3">
        <v>76.0</v>
      </c>
      <c r="E15935" s="3" t="s">
        <v>13925</v>
      </c>
      <c r="F15935" s="3">
        <v>6.0</v>
      </c>
      <c r="G15935" s="3">
        <v>3.0</v>
      </c>
      <c r="H15935" s="3" t="s">
        <v>14263</v>
      </c>
      <c r="I15935" s="3" t="s">
        <v>14264</v>
      </c>
      <c r="J15935" s="3" t="s">
        <v>1185</v>
      </c>
      <c r="K15935" s="3" t="s">
        <v>24</v>
      </c>
      <c r="L15935" s="3">
        <v>20.0</v>
      </c>
      <c r="M15935" s="3" t="s">
        <v>30</v>
      </c>
      <c r="N15935" s="3" t="s">
        <v>7105</v>
      </c>
      <c r="O15935" s="3" t="s">
        <v>361</v>
      </c>
      <c r="P15935" s="4">
        <v>16253.0</v>
      </c>
      <c r="Q15935" s="3" t="s">
        <v>49</v>
      </c>
      <c r="S15935" s="3" t="s">
        <v>34</v>
      </c>
    </row>
    <row r="15936">
      <c r="A15936" s="2">
        <v>42318.714907407404</v>
      </c>
      <c r="B15936" s="3">
        <v>28.0</v>
      </c>
      <c r="C15936" s="3" t="s">
        <v>13871</v>
      </c>
      <c r="D15936" s="3">
        <v>76.0</v>
      </c>
      <c r="E15936" s="3" t="s">
        <v>13925</v>
      </c>
      <c r="F15936" s="3">
        <v>6.0</v>
      </c>
      <c r="G15936" s="3">
        <v>3.0</v>
      </c>
      <c r="H15936" s="3" t="s">
        <v>14263</v>
      </c>
      <c r="I15936" s="3" t="s">
        <v>14264</v>
      </c>
      <c r="J15936" s="3" t="s">
        <v>1185</v>
      </c>
      <c r="K15936" s="3" t="s">
        <v>24</v>
      </c>
      <c r="L15936" s="3">
        <v>21.0</v>
      </c>
      <c r="M15936" s="3" t="s">
        <v>25</v>
      </c>
      <c r="N15936" s="3" t="s">
        <v>14329</v>
      </c>
      <c r="O15936" s="3" t="s">
        <v>102</v>
      </c>
      <c r="P15936" s="4">
        <v>20970.0</v>
      </c>
      <c r="Q15936" s="3" t="s">
        <v>132</v>
      </c>
      <c r="S15936" s="3" t="s">
        <v>34</v>
      </c>
    </row>
    <row r="15937">
      <c r="A15937" s="2">
        <v>42318.714907407404</v>
      </c>
      <c r="B15937" s="3">
        <v>28.0</v>
      </c>
      <c r="C15937" s="3" t="s">
        <v>13871</v>
      </c>
      <c r="D15937" s="3">
        <v>76.0</v>
      </c>
      <c r="E15937" s="3" t="s">
        <v>13925</v>
      </c>
      <c r="F15937" s="3">
        <v>6.0</v>
      </c>
      <c r="G15937" s="3">
        <v>3.0</v>
      </c>
      <c r="H15937" s="3" t="s">
        <v>14263</v>
      </c>
      <c r="I15937" s="3" t="s">
        <v>14264</v>
      </c>
      <c r="J15937" s="3" t="s">
        <v>1185</v>
      </c>
      <c r="K15937" s="3" t="s">
        <v>24</v>
      </c>
      <c r="L15937" s="3">
        <v>22.0</v>
      </c>
      <c r="M15937" s="3" t="s">
        <v>30</v>
      </c>
      <c r="N15937" s="3" t="s">
        <v>11256</v>
      </c>
      <c r="O15937" s="3" t="s">
        <v>71</v>
      </c>
      <c r="P15937" s="4">
        <v>27935.0</v>
      </c>
      <c r="Q15937" s="3" t="s">
        <v>37</v>
      </c>
      <c r="S15937" s="3" t="s">
        <v>34</v>
      </c>
    </row>
    <row r="15938">
      <c r="A15938" s="2">
        <v>42318.714907407404</v>
      </c>
      <c r="B15938" s="3">
        <v>28.0</v>
      </c>
      <c r="C15938" s="3" t="s">
        <v>13871</v>
      </c>
      <c r="D15938" s="3">
        <v>76.0</v>
      </c>
      <c r="E15938" s="3" t="s">
        <v>13925</v>
      </c>
      <c r="F15938" s="3">
        <v>6.0</v>
      </c>
      <c r="G15938" s="3">
        <v>3.0</v>
      </c>
      <c r="H15938" s="3" t="s">
        <v>14263</v>
      </c>
      <c r="I15938" s="3" t="s">
        <v>14264</v>
      </c>
      <c r="J15938" s="3" t="s">
        <v>1185</v>
      </c>
      <c r="K15938" s="3" t="s">
        <v>24</v>
      </c>
      <c r="L15938" s="3">
        <v>23.0</v>
      </c>
      <c r="M15938" s="3" t="s">
        <v>25</v>
      </c>
      <c r="N15938" s="3" t="s">
        <v>14330</v>
      </c>
      <c r="O15938" s="3" t="s">
        <v>580</v>
      </c>
      <c r="P15938" s="4">
        <v>21123.0</v>
      </c>
      <c r="Q15938" s="3" t="s">
        <v>132</v>
      </c>
      <c r="S15938" s="3" t="s">
        <v>34</v>
      </c>
    </row>
    <row r="15939">
      <c r="A15939" s="2">
        <v>42318.714907407404</v>
      </c>
      <c r="B15939" s="3">
        <v>28.0</v>
      </c>
      <c r="C15939" s="3" t="s">
        <v>13871</v>
      </c>
      <c r="D15939" s="3">
        <v>76.0</v>
      </c>
      <c r="E15939" s="3" t="s">
        <v>13925</v>
      </c>
      <c r="F15939" s="3">
        <v>6.0</v>
      </c>
      <c r="G15939" s="3">
        <v>3.0</v>
      </c>
      <c r="H15939" s="3" t="s">
        <v>14263</v>
      </c>
      <c r="I15939" s="3" t="s">
        <v>14264</v>
      </c>
      <c r="J15939" s="3" t="s">
        <v>1185</v>
      </c>
      <c r="K15939" s="3" t="s">
        <v>24</v>
      </c>
      <c r="L15939" s="3">
        <v>24.0</v>
      </c>
      <c r="M15939" s="3" t="s">
        <v>30</v>
      </c>
      <c r="N15939" s="3" t="s">
        <v>5319</v>
      </c>
      <c r="O15939" s="3" t="s">
        <v>746</v>
      </c>
      <c r="P15939" s="4">
        <v>35303.0</v>
      </c>
      <c r="Q15939" s="3" t="s">
        <v>191</v>
      </c>
      <c r="S15939" s="3" t="s">
        <v>34</v>
      </c>
    </row>
    <row r="15940">
      <c r="A15940" s="2">
        <v>42318.714907407404</v>
      </c>
      <c r="B15940" s="3">
        <v>28.0</v>
      </c>
      <c r="C15940" s="3" t="s">
        <v>13871</v>
      </c>
      <c r="D15940" s="3">
        <v>76.0</v>
      </c>
      <c r="E15940" s="3" t="s">
        <v>13925</v>
      </c>
      <c r="F15940" s="3">
        <v>6.0</v>
      </c>
      <c r="G15940" s="3">
        <v>3.0</v>
      </c>
      <c r="H15940" s="3" t="s">
        <v>14263</v>
      </c>
      <c r="I15940" s="3" t="s">
        <v>14264</v>
      </c>
      <c r="J15940" s="3" t="s">
        <v>1185</v>
      </c>
      <c r="K15940" s="3" t="s">
        <v>24</v>
      </c>
      <c r="L15940" s="3">
        <v>25.0</v>
      </c>
      <c r="M15940" s="3" t="s">
        <v>25</v>
      </c>
      <c r="N15940" s="3" t="s">
        <v>3482</v>
      </c>
      <c r="O15940" s="3" t="s">
        <v>692</v>
      </c>
      <c r="P15940" s="4">
        <v>23195.0</v>
      </c>
      <c r="Q15940" s="3" t="s">
        <v>46</v>
      </c>
      <c r="S15940" s="3" t="s">
        <v>34</v>
      </c>
    </row>
    <row r="15941">
      <c r="A15941" s="2">
        <v>42318.714907407404</v>
      </c>
      <c r="B15941" s="3">
        <v>28.0</v>
      </c>
      <c r="C15941" s="3" t="s">
        <v>13871</v>
      </c>
      <c r="D15941" s="3">
        <v>76.0</v>
      </c>
      <c r="E15941" s="3" t="s">
        <v>13925</v>
      </c>
      <c r="F15941" s="3">
        <v>6.0</v>
      </c>
      <c r="G15941" s="3">
        <v>3.0</v>
      </c>
      <c r="H15941" s="3" t="s">
        <v>14263</v>
      </c>
      <c r="I15941" s="3" t="s">
        <v>14264</v>
      </c>
      <c r="J15941" s="3" t="s">
        <v>1185</v>
      </c>
      <c r="K15941" s="3" t="s">
        <v>24</v>
      </c>
      <c r="L15941" s="3">
        <v>26.0</v>
      </c>
      <c r="M15941" s="3" t="s">
        <v>30</v>
      </c>
      <c r="N15941" s="3" t="s">
        <v>14331</v>
      </c>
      <c r="O15941" s="3" t="s">
        <v>215</v>
      </c>
      <c r="P15941" s="4">
        <v>24346.0</v>
      </c>
      <c r="Q15941" s="3" t="s">
        <v>169</v>
      </c>
      <c r="S15941" s="3" t="s">
        <v>34</v>
      </c>
    </row>
    <row r="15942">
      <c r="A15942" s="2">
        <v>42318.714907407404</v>
      </c>
      <c r="B15942" s="3">
        <v>28.0</v>
      </c>
      <c r="C15942" s="3" t="s">
        <v>13871</v>
      </c>
      <c r="D15942" s="3">
        <v>76.0</v>
      </c>
      <c r="E15942" s="3" t="s">
        <v>13925</v>
      </c>
      <c r="F15942" s="3">
        <v>6.0</v>
      </c>
      <c r="G15942" s="3">
        <v>3.0</v>
      </c>
      <c r="H15942" s="3" t="s">
        <v>14263</v>
      </c>
      <c r="I15942" s="3" t="s">
        <v>14264</v>
      </c>
      <c r="J15942" s="3" t="s">
        <v>1185</v>
      </c>
      <c r="K15942" s="3" t="s">
        <v>24</v>
      </c>
      <c r="L15942" s="3">
        <v>27.0</v>
      </c>
      <c r="M15942" s="3" t="s">
        <v>25</v>
      </c>
      <c r="N15942" s="3" t="s">
        <v>14332</v>
      </c>
      <c r="O15942" s="3" t="s">
        <v>69</v>
      </c>
      <c r="P15942" s="4">
        <v>21437.0</v>
      </c>
      <c r="Q15942" s="3" t="s">
        <v>169</v>
      </c>
      <c r="S15942" s="3" t="s">
        <v>34</v>
      </c>
    </row>
    <row r="15943">
      <c r="A15943" s="2">
        <v>42318.714907407404</v>
      </c>
      <c r="B15943" s="3">
        <v>28.0</v>
      </c>
      <c r="C15943" s="3" t="s">
        <v>13871</v>
      </c>
      <c r="D15943" s="3">
        <v>76.0</v>
      </c>
      <c r="E15943" s="3" t="s">
        <v>13925</v>
      </c>
      <c r="F15943" s="3">
        <v>6.0</v>
      </c>
      <c r="G15943" s="3">
        <v>3.0</v>
      </c>
      <c r="H15943" s="3" t="s">
        <v>14263</v>
      </c>
      <c r="I15943" s="3" t="s">
        <v>14264</v>
      </c>
      <c r="J15943" s="3" t="s">
        <v>1185</v>
      </c>
      <c r="K15943" s="3" t="s">
        <v>24</v>
      </c>
      <c r="L15943" s="3">
        <v>28.0</v>
      </c>
      <c r="M15943" s="3" t="s">
        <v>30</v>
      </c>
      <c r="N15943" s="3" t="s">
        <v>14333</v>
      </c>
      <c r="O15943" s="3" t="s">
        <v>1109</v>
      </c>
      <c r="P15943" s="4">
        <v>17467.0</v>
      </c>
      <c r="Q15943" s="3" t="s">
        <v>49</v>
      </c>
      <c r="S15943" s="3" t="s">
        <v>34</v>
      </c>
    </row>
    <row r="15944">
      <c r="A15944" s="2">
        <v>42318.714907407404</v>
      </c>
      <c r="B15944" s="3">
        <v>28.0</v>
      </c>
      <c r="C15944" s="3" t="s">
        <v>13871</v>
      </c>
      <c r="D15944" s="3">
        <v>76.0</v>
      </c>
      <c r="E15944" s="3" t="s">
        <v>13925</v>
      </c>
      <c r="F15944" s="3">
        <v>6.0</v>
      </c>
      <c r="G15944" s="3">
        <v>3.0</v>
      </c>
      <c r="H15944" s="3" t="s">
        <v>14263</v>
      </c>
      <c r="I15944" s="3" t="s">
        <v>14264</v>
      </c>
      <c r="J15944" s="3" t="s">
        <v>1185</v>
      </c>
      <c r="K15944" s="3" t="s">
        <v>24</v>
      </c>
      <c r="L15944" s="3">
        <v>29.0</v>
      </c>
      <c r="M15944" s="3" t="s">
        <v>25</v>
      </c>
      <c r="N15944" s="3" t="s">
        <v>3960</v>
      </c>
      <c r="O15944" s="3" t="s">
        <v>1275</v>
      </c>
      <c r="P15944" s="4">
        <v>29426.0</v>
      </c>
      <c r="Q15944" s="3" t="s">
        <v>132</v>
      </c>
      <c r="S15944" s="3" t="s">
        <v>34</v>
      </c>
    </row>
    <row r="15945">
      <c r="A15945" s="2">
        <v>42318.714907407404</v>
      </c>
      <c r="B15945" s="3">
        <v>28.0</v>
      </c>
      <c r="C15945" s="3" t="s">
        <v>13871</v>
      </c>
      <c r="D15945" s="3">
        <v>76.0</v>
      </c>
      <c r="E15945" s="3" t="s">
        <v>13925</v>
      </c>
      <c r="F15945" s="3">
        <v>6.0</v>
      </c>
      <c r="G15945" s="3">
        <v>3.0</v>
      </c>
      <c r="H15945" s="3" t="s">
        <v>14263</v>
      </c>
      <c r="I15945" s="3" t="s">
        <v>14264</v>
      </c>
      <c r="J15945" s="3" t="s">
        <v>1185</v>
      </c>
      <c r="K15945" s="3" t="s">
        <v>24</v>
      </c>
      <c r="L15945" s="3">
        <v>30.0</v>
      </c>
      <c r="M15945" s="3" t="s">
        <v>30</v>
      </c>
      <c r="N15945" s="3" t="s">
        <v>936</v>
      </c>
      <c r="O15945" s="3" t="s">
        <v>307</v>
      </c>
      <c r="P15945" s="4">
        <v>14953.0</v>
      </c>
      <c r="Q15945" s="3" t="s">
        <v>49</v>
      </c>
      <c r="S15945" s="3" t="s">
        <v>34</v>
      </c>
    </row>
    <row r="15946">
      <c r="A15946" s="2">
        <v>42318.714907407404</v>
      </c>
      <c r="B15946" s="3">
        <v>28.0</v>
      </c>
      <c r="C15946" s="3" t="s">
        <v>13871</v>
      </c>
      <c r="D15946" s="3">
        <v>76.0</v>
      </c>
      <c r="E15946" s="3" t="s">
        <v>13925</v>
      </c>
      <c r="F15946" s="3">
        <v>6.0</v>
      </c>
      <c r="G15946" s="3">
        <v>3.0</v>
      </c>
      <c r="H15946" s="3" t="s">
        <v>14263</v>
      </c>
      <c r="I15946" s="3" t="s">
        <v>14264</v>
      </c>
      <c r="J15946" s="3" t="s">
        <v>1185</v>
      </c>
      <c r="K15946" s="3" t="s">
        <v>24</v>
      </c>
      <c r="L15946" s="3">
        <v>31.0</v>
      </c>
      <c r="M15946" s="3" t="s">
        <v>25</v>
      </c>
      <c r="N15946" s="3" t="s">
        <v>10583</v>
      </c>
      <c r="O15946" s="3" t="s">
        <v>102</v>
      </c>
      <c r="P15946" s="4">
        <v>19463.0</v>
      </c>
      <c r="Q15946" s="3" t="s">
        <v>49</v>
      </c>
      <c r="S15946" s="3" t="s">
        <v>34</v>
      </c>
    </row>
    <row r="15947">
      <c r="A15947" s="2">
        <v>42318.714907407404</v>
      </c>
      <c r="B15947" s="3">
        <v>28.0</v>
      </c>
      <c r="C15947" s="3" t="s">
        <v>13871</v>
      </c>
      <c r="D15947" s="3">
        <v>76.0</v>
      </c>
      <c r="E15947" s="3" t="s">
        <v>13925</v>
      </c>
      <c r="F15947" s="3">
        <v>6.0</v>
      </c>
      <c r="G15947" s="3">
        <v>3.0</v>
      </c>
      <c r="H15947" s="3" t="s">
        <v>14263</v>
      </c>
      <c r="I15947" s="3" t="s">
        <v>14264</v>
      </c>
      <c r="J15947" s="3" t="s">
        <v>1185</v>
      </c>
      <c r="K15947" s="3" t="s">
        <v>24</v>
      </c>
      <c r="L15947" s="3">
        <v>32.0</v>
      </c>
      <c r="M15947" s="3" t="s">
        <v>30</v>
      </c>
      <c r="N15947" s="3" t="s">
        <v>14334</v>
      </c>
      <c r="O15947" s="3" t="s">
        <v>1394</v>
      </c>
      <c r="P15947" s="4">
        <v>21693.0</v>
      </c>
      <c r="Q15947" s="3" t="s">
        <v>712</v>
      </c>
      <c r="S15947" s="3" t="s">
        <v>34</v>
      </c>
    </row>
    <row r="15948">
      <c r="A15948" s="2">
        <v>42318.714907407404</v>
      </c>
      <c r="B15948" s="3">
        <v>28.0</v>
      </c>
      <c r="C15948" s="3" t="s">
        <v>13871</v>
      </c>
      <c r="D15948" s="3">
        <v>76.0</v>
      </c>
      <c r="E15948" s="3" t="s">
        <v>13925</v>
      </c>
      <c r="F15948" s="3">
        <v>6.0</v>
      </c>
      <c r="G15948" s="3">
        <v>3.0</v>
      </c>
      <c r="H15948" s="3" t="s">
        <v>14263</v>
      </c>
      <c r="I15948" s="3" t="s">
        <v>14264</v>
      </c>
      <c r="J15948" s="3" t="s">
        <v>1185</v>
      </c>
      <c r="K15948" s="3" t="s">
        <v>24</v>
      </c>
      <c r="L15948" s="3">
        <v>33.0</v>
      </c>
      <c r="M15948" s="3" t="s">
        <v>25</v>
      </c>
      <c r="N15948" s="3" t="s">
        <v>7559</v>
      </c>
      <c r="O15948" s="3" t="s">
        <v>2150</v>
      </c>
      <c r="P15948" s="4">
        <v>22845.0</v>
      </c>
      <c r="Q15948" s="3" t="s">
        <v>169</v>
      </c>
      <c r="S15948" s="3" t="s">
        <v>34</v>
      </c>
    </row>
    <row r="15949">
      <c r="A15949" s="2">
        <v>42318.714907407404</v>
      </c>
      <c r="B15949" s="3">
        <v>28.0</v>
      </c>
      <c r="C15949" s="3" t="s">
        <v>13871</v>
      </c>
      <c r="D15949" s="3">
        <v>76.0</v>
      </c>
      <c r="E15949" s="3" t="s">
        <v>13925</v>
      </c>
      <c r="F15949" s="3">
        <v>6.0</v>
      </c>
      <c r="G15949" s="3">
        <v>3.0</v>
      </c>
      <c r="H15949" s="3" t="s">
        <v>14263</v>
      </c>
      <c r="I15949" s="3" t="s">
        <v>14264</v>
      </c>
      <c r="J15949" s="3" t="s">
        <v>1185</v>
      </c>
      <c r="K15949" s="3" t="s">
        <v>24</v>
      </c>
      <c r="L15949" s="3">
        <v>34.0</v>
      </c>
      <c r="M15949" s="3" t="s">
        <v>30</v>
      </c>
      <c r="N15949" s="3" t="s">
        <v>14335</v>
      </c>
      <c r="O15949" s="3" t="s">
        <v>6194</v>
      </c>
      <c r="P15949" s="4">
        <v>25056.0</v>
      </c>
      <c r="Q15949" s="3" t="s">
        <v>132</v>
      </c>
      <c r="S15949" s="3" t="s">
        <v>34</v>
      </c>
    </row>
    <row r="15950">
      <c r="A15950" s="2">
        <v>42318.714907407404</v>
      </c>
      <c r="B15950" s="3">
        <v>28.0</v>
      </c>
      <c r="C15950" s="3" t="s">
        <v>13871</v>
      </c>
      <c r="D15950" s="3">
        <v>76.0</v>
      </c>
      <c r="E15950" s="3" t="s">
        <v>13925</v>
      </c>
      <c r="F15950" s="3">
        <v>6.0</v>
      </c>
      <c r="G15950" s="3">
        <v>3.0</v>
      </c>
      <c r="H15950" s="3" t="s">
        <v>14263</v>
      </c>
      <c r="I15950" s="3" t="s">
        <v>14264</v>
      </c>
      <c r="J15950" s="3" t="s">
        <v>1185</v>
      </c>
      <c r="K15950" s="3" t="s">
        <v>24</v>
      </c>
      <c r="L15950" s="3">
        <v>35.0</v>
      </c>
      <c r="M15950" s="3" t="s">
        <v>25</v>
      </c>
      <c r="N15950" s="3" t="s">
        <v>383</v>
      </c>
      <c r="O15950" s="3" t="s">
        <v>1068</v>
      </c>
      <c r="P15950" s="4">
        <v>25126.0</v>
      </c>
      <c r="Q15950" s="3" t="s">
        <v>132</v>
      </c>
      <c r="S15950" s="3" t="s">
        <v>34</v>
      </c>
    </row>
    <row r="15951">
      <c r="A15951" s="2">
        <v>42318.714907407404</v>
      </c>
      <c r="B15951" s="3">
        <v>28.0</v>
      </c>
      <c r="C15951" s="3" t="s">
        <v>13871</v>
      </c>
      <c r="D15951" s="3">
        <v>76.0</v>
      </c>
      <c r="E15951" s="3" t="s">
        <v>13925</v>
      </c>
      <c r="F15951" s="3">
        <v>6.0</v>
      </c>
      <c r="G15951" s="3">
        <v>3.0</v>
      </c>
      <c r="H15951" s="3" t="s">
        <v>14263</v>
      </c>
      <c r="I15951" s="3" t="s">
        <v>14264</v>
      </c>
      <c r="J15951" s="3" t="s">
        <v>1185</v>
      </c>
      <c r="K15951" s="3" t="s">
        <v>24</v>
      </c>
      <c r="L15951" s="3">
        <v>36.0</v>
      </c>
      <c r="M15951" s="3" t="s">
        <v>30</v>
      </c>
      <c r="N15951" s="3" t="s">
        <v>14336</v>
      </c>
      <c r="O15951" s="3" t="s">
        <v>677</v>
      </c>
      <c r="P15951" s="4">
        <v>19979.0</v>
      </c>
      <c r="Q15951" s="3" t="s">
        <v>132</v>
      </c>
      <c r="S15951" s="3" t="s">
        <v>34</v>
      </c>
    </row>
    <row r="15952">
      <c r="A15952" s="2">
        <v>42318.714907407404</v>
      </c>
      <c r="B15952" s="3">
        <v>28.0</v>
      </c>
      <c r="C15952" s="3" t="s">
        <v>13871</v>
      </c>
      <c r="D15952" s="3">
        <v>76.0</v>
      </c>
      <c r="E15952" s="3" t="s">
        <v>13925</v>
      </c>
      <c r="F15952" s="3">
        <v>6.0</v>
      </c>
      <c r="G15952" s="3">
        <v>3.0</v>
      </c>
      <c r="H15952" s="3" t="s">
        <v>14263</v>
      </c>
      <c r="I15952" s="3" t="s">
        <v>14264</v>
      </c>
      <c r="J15952" s="3" t="s">
        <v>1185</v>
      </c>
      <c r="K15952" s="3" t="s">
        <v>24</v>
      </c>
      <c r="L15952" s="3">
        <v>37.0</v>
      </c>
      <c r="M15952" s="3" t="s">
        <v>25</v>
      </c>
      <c r="N15952" s="3" t="s">
        <v>14337</v>
      </c>
      <c r="O15952" s="3" t="s">
        <v>2159</v>
      </c>
      <c r="P15952" s="4">
        <v>21884.0</v>
      </c>
      <c r="Q15952" s="3" t="s">
        <v>132</v>
      </c>
      <c r="S15952" s="3" t="s">
        <v>34</v>
      </c>
    </row>
    <row r="15953">
      <c r="A15953" s="2">
        <v>42318.714907407404</v>
      </c>
      <c r="B15953" s="3">
        <v>28.0</v>
      </c>
      <c r="C15953" s="3" t="s">
        <v>13871</v>
      </c>
      <c r="D15953" s="3">
        <v>76.0</v>
      </c>
      <c r="E15953" s="3" t="s">
        <v>13925</v>
      </c>
      <c r="F15953" s="3">
        <v>6.0</v>
      </c>
      <c r="G15953" s="3">
        <v>3.0</v>
      </c>
      <c r="H15953" s="3" t="s">
        <v>14263</v>
      </c>
      <c r="I15953" s="3" t="s">
        <v>14264</v>
      </c>
      <c r="J15953" s="3" t="s">
        <v>1185</v>
      </c>
      <c r="K15953" s="3" t="s">
        <v>24</v>
      </c>
      <c r="L15953" s="3">
        <v>38.0</v>
      </c>
      <c r="M15953" s="3" t="s">
        <v>30</v>
      </c>
      <c r="N15953" s="3" t="s">
        <v>14338</v>
      </c>
      <c r="O15953" s="3" t="s">
        <v>193</v>
      </c>
      <c r="P15953" s="4">
        <v>17727.0</v>
      </c>
      <c r="Q15953" s="3" t="s">
        <v>49</v>
      </c>
      <c r="S15953" s="3" t="s">
        <v>34</v>
      </c>
    </row>
    <row r="15954">
      <c r="A15954" s="2">
        <v>42318.714907407404</v>
      </c>
      <c r="B15954" s="3">
        <v>28.0</v>
      </c>
      <c r="C15954" s="3" t="s">
        <v>13871</v>
      </c>
      <c r="D15954" s="3">
        <v>76.0</v>
      </c>
      <c r="E15954" s="3" t="s">
        <v>13925</v>
      </c>
      <c r="F15954" s="3">
        <v>6.0</v>
      </c>
      <c r="G15954" s="3">
        <v>3.0</v>
      </c>
      <c r="H15954" s="3" t="s">
        <v>14263</v>
      </c>
      <c r="I15954" s="3" t="s">
        <v>14264</v>
      </c>
      <c r="J15954" s="3" t="s">
        <v>1185</v>
      </c>
      <c r="K15954" s="3" t="s">
        <v>24</v>
      </c>
      <c r="L15954" s="3">
        <v>39.0</v>
      </c>
      <c r="M15954" s="3" t="s">
        <v>25</v>
      </c>
      <c r="N15954" s="3" t="s">
        <v>6890</v>
      </c>
      <c r="O15954" s="3" t="s">
        <v>359</v>
      </c>
      <c r="P15954" s="4">
        <v>26381.0</v>
      </c>
      <c r="Q15954" s="3" t="s">
        <v>75</v>
      </c>
      <c r="S15954" s="3" t="s">
        <v>34</v>
      </c>
    </row>
    <row r="15955">
      <c r="A15955" s="2">
        <v>42318.714907407404</v>
      </c>
      <c r="B15955" s="3">
        <v>28.0</v>
      </c>
      <c r="C15955" s="3" t="s">
        <v>13871</v>
      </c>
      <c r="D15955" s="3">
        <v>76.0</v>
      </c>
      <c r="E15955" s="3" t="s">
        <v>13925</v>
      </c>
      <c r="F15955" s="3">
        <v>6.0</v>
      </c>
      <c r="G15955" s="3">
        <v>3.0</v>
      </c>
      <c r="H15955" s="3" t="s">
        <v>14263</v>
      </c>
      <c r="I15955" s="3" t="s">
        <v>14264</v>
      </c>
      <c r="J15955" s="3" t="s">
        <v>1185</v>
      </c>
      <c r="K15955" s="3" t="s">
        <v>24</v>
      </c>
      <c r="L15955" s="3">
        <v>40.0</v>
      </c>
      <c r="M15955" s="3" t="s">
        <v>30</v>
      </c>
      <c r="N15955" s="3" t="s">
        <v>6842</v>
      </c>
      <c r="O15955" s="3" t="s">
        <v>5798</v>
      </c>
      <c r="P15955" s="4">
        <v>14073.0</v>
      </c>
      <c r="Q15955" s="3" t="s">
        <v>96</v>
      </c>
      <c r="S15955" s="3" t="s">
        <v>34</v>
      </c>
    </row>
    <row r="15956">
      <c r="A15956" s="2">
        <v>42318.714907407404</v>
      </c>
      <c r="B15956" s="3">
        <v>28.0</v>
      </c>
      <c r="C15956" s="3" t="s">
        <v>13871</v>
      </c>
      <c r="D15956" s="3">
        <v>76.0</v>
      </c>
      <c r="E15956" s="3" t="s">
        <v>13925</v>
      </c>
      <c r="F15956" s="3">
        <v>6.0</v>
      </c>
      <c r="G15956" s="3">
        <v>3.0</v>
      </c>
      <c r="H15956" s="3" t="s">
        <v>14263</v>
      </c>
      <c r="I15956" s="3" t="s">
        <v>14264</v>
      </c>
      <c r="J15956" s="3" t="s">
        <v>1185</v>
      </c>
      <c r="K15956" s="3" t="s">
        <v>24</v>
      </c>
      <c r="L15956" s="3">
        <v>41.0</v>
      </c>
      <c r="M15956" s="3" t="s">
        <v>25</v>
      </c>
      <c r="N15956" s="3" t="s">
        <v>14339</v>
      </c>
      <c r="O15956" s="3" t="s">
        <v>862</v>
      </c>
      <c r="P15956" s="4">
        <v>27284.0</v>
      </c>
      <c r="Q15956" s="3" t="s">
        <v>37</v>
      </c>
      <c r="S15956" s="3" t="s">
        <v>34</v>
      </c>
    </row>
    <row r="15957">
      <c r="A15957" s="2">
        <v>42318.714907407404</v>
      </c>
      <c r="B15957" s="3">
        <v>28.0</v>
      </c>
      <c r="C15957" s="3" t="s">
        <v>13871</v>
      </c>
      <c r="D15957" s="3">
        <v>14.0</v>
      </c>
      <c r="E15957" s="3" t="s">
        <v>13872</v>
      </c>
      <c r="F15957" s="3">
        <v>7.0</v>
      </c>
      <c r="G15957" s="3">
        <v>8.0</v>
      </c>
      <c r="H15957" s="3" t="s">
        <v>14340</v>
      </c>
      <c r="I15957" s="3" t="s">
        <v>14341</v>
      </c>
      <c r="J15957" s="3" t="s">
        <v>398</v>
      </c>
      <c r="K15957" s="3" t="s">
        <v>24</v>
      </c>
      <c r="L15957" s="3">
        <v>1.0</v>
      </c>
      <c r="M15957" s="3" t="s">
        <v>25</v>
      </c>
      <c r="N15957" s="3" t="s">
        <v>10244</v>
      </c>
      <c r="O15957" s="3" t="s">
        <v>1447</v>
      </c>
      <c r="P15957" s="4">
        <v>30972.0</v>
      </c>
      <c r="Q15957" s="3" t="s">
        <v>37</v>
      </c>
      <c r="S15957" s="3" t="s">
        <v>34</v>
      </c>
    </row>
    <row r="15958">
      <c r="A15958" s="2">
        <v>42318.714907407404</v>
      </c>
      <c r="B15958" s="3">
        <v>28.0</v>
      </c>
      <c r="C15958" s="3" t="s">
        <v>13871</v>
      </c>
      <c r="D15958" s="3">
        <v>14.0</v>
      </c>
      <c r="E15958" s="3" t="s">
        <v>13872</v>
      </c>
      <c r="F15958" s="3">
        <v>7.0</v>
      </c>
      <c r="G15958" s="3">
        <v>8.0</v>
      </c>
      <c r="H15958" s="3" t="s">
        <v>14340</v>
      </c>
      <c r="I15958" s="3" t="s">
        <v>14341</v>
      </c>
      <c r="J15958" s="3" t="s">
        <v>398</v>
      </c>
      <c r="K15958" s="3" t="s">
        <v>24</v>
      </c>
      <c r="L15958" s="3">
        <v>2.0</v>
      </c>
      <c r="M15958" s="3" t="s">
        <v>30</v>
      </c>
      <c r="N15958" s="3" t="s">
        <v>1497</v>
      </c>
      <c r="O15958" s="3" t="s">
        <v>3533</v>
      </c>
      <c r="P15958" s="4">
        <v>19628.0</v>
      </c>
      <c r="Q15958" s="3" t="s">
        <v>86</v>
      </c>
      <c r="S15958" s="3" t="s">
        <v>29</v>
      </c>
    </row>
    <row r="15959">
      <c r="A15959" s="2">
        <v>42318.714907407404</v>
      </c>
      <c r="B15959" s="3">
        <v>28.0</v>
      </c>
      <c r="C15959" s="3" t="s">
        <v>13871</v>
      </c>
      <c r="D15959" s="3">
        <v>14.0</v>
      </c>
      <c r="E15959" s="3" t="s">
        <v>13872</v>
      </c>
      <c r="F15959" s="3">
        <v>7.0</v>
      </c>
      <c r="G15959" s="3">
        <v>8.0</v>
      </c>
      <c r="H15959" s="3" t="s">
        <v>14340</v>
      </c>
      <c r="I15959" s="3" t="s">
        <v>14341</v>
      </c>
      <c r="J15959" s="3" t="s">
        <v>398</v>
      </c>
      <c r="K15959" s="3" t="s">
        <v>24</v>
      </c>
      <c r="L15959" s="3">
        <v>3.0</v>
      </c>
      <c r="M15959" s="3" t="s">
        <v>25</v>
      </c>
      <c r="N15959" s="3" t="s">
        <v>14342</v>
      </c>
      <c r="O15959" s="3" t="s">
        <v>184</v>
      </c>
      <c r="P15959" s="4">
        <v>30142.0</v>
      </c>
      <c r="Q15959" s="3" t="s">
        <v>79</v>
      </c>
      <c r="S15959" s="3" t="s">
        <v>34</v>
      </c>
    </row>
    <row r="15960">
      <c r="A15960" s="2">
        <v>42318.714907407404</v>
      </c>
      <c r="B15960" s="3">
        <v>28.0</v>
      </c>
      <c r="C15960" s="3" t="s">
        <v>13871</v>
      </c>
      <c r="D15960" s="3">
        <v>14.0</v>
      </c>
      <c r="E15960" s="3" t="s">
        <v>13872</v>
      </c>
      <c r="F15960" s="3">
        <v>7.0</v>
      </c>
      <c r="G15960" s="3">
        <v>8.0</v>
      </c>
      <c r="H15960" s="3" t="s">
        <v>14340</v>
      </c>
      <c r="I15960" s="3" t="s">
        <v>14341</v>
      </c>
      <c r="J15960" s="3" t="s">
        <v>398</v>
      </c>
      <c r="K15960" s="3" t="s">
        <v>24</v>
      </c>
      <c r="L15960" s="3">
        <v>4.0</v>
      </c>
      <c r="M15960" s="3" t="s">
        <v>30</v>
      </c>
      <c r="N15960" s="3" t="s">
        <v>14343</v>
      </c>
      <c r="O15960" s="3" t="s">
        <v>14344</v>
      </c>
      <c r="P15960" s="4">
        <v>22470.0</v>
      </c>
      <c r="Q15960" s="3" t="s">
        <v>52</v>
      </c>
      <c r="S15960" s="3" t="s">
        <v>34</v>
      </c>
    </row>
    <row r="15961">
      <c r="A15961" s="2">
        <v>42318.714907407404</v>
      </c>
      <c r="B15961" s="3">
        <v>28.0</v>
      </c>
      <c r="C15961" s="3" t="s">
        <v>13871</v>
      </c>
      <c r="D15961" s="3">
        <v>14.0</v>
      </c>
      <c r="E15961" s="3" t="s">
        <v>13872</v>
      </c>
      <c r="F15961" s="3">
        <v>7.0</v>
      </c>
      <c r="G15961" s="3">
        <v>8.0</v>
      </c>
      <c r="H15961" s="3" t="s">
        <v>14340</v>
      </c>
      <c r="I15961" s="3" t="s">
        <v>14341</v>
      </c>
      <c r="J15961" s="3" t="s">
        <v>398</v>
      </c>
      <c r="K15961" s="3" t="s">
        <v>24</v>
      </c>
      <c r="L15961" s="3">
        <v>5.0</v>
      </c>
      <c r="M15961" s="3" t="s">
        <v>25</v>
      </c>
      <c r="N15961" s="3" t="s">
        <v>13226</v>
      </c>
      <c r="O15961" s="3" t="s">
        <v>109</v>
      </c>
      <c r="P15961" s="4">
        <v>18887.0</v>
      </c>
      <c r="Q15961" s="3" t="s">
        <v>145</v>
      </c>
      <c r="S15961" s="3" t="s">
        <v>34</v>
      </c>
    </row>
    <row r="15962">
      <c r="A15962" s="2">
        <v>42318.714907407404</v>
      </c>
      <c r="B15962" s="3">
        <v>28.0</v>
      </c>
      <c r="C15962" s="3" t="s">
        <v>13871</v>
      </c>
      <c r="D15962" s="3">
        <v>14.0</v>
      </c>
      <c r="E15962" s="3" t="s">
        <v>13872</v>
      </c>
      <c r="F15962" s="3">
        <v>7.0</v>
      </c>
      <c r="G15962" s="3">
        <v>8.0</v>
      </c>
      <c r="H15962" s="3" t="s">
        <v>14340</v>
      </c>
      <c r="I15962" s="3" t="s">
        <v>14341</v>
      </c>
      <c r="J15962" s="3" t="s">
        <v>398</v>
      </c>
      <c r="K15962" s="3" t="s">
        <v>24</v>
      </c>
      <c r="L15962" s="3">
        <v>6.0</v>
      </c>
      <c r="M15962" s="3" t="s">
        <v>30</v>
      </c>
      <c r="N15962" s="3" t="s">
        <v>14345</v>
      </c>
      <c r="O15962" s="3" t="s">
        <v>490</v>
      </c>
      <c r="P15962" s="4">
        <v>24373.0</v>
      </c>
      <c r="Q15962" s="3" t="s">
        <v>115</v>
      </c>
      <c r="S15962" s="3" t="s">
        <v>34</v>
      </c>
    </row>
    <row r="15963">
      <c r="A15963" s="2">
        <v>42318.714907407404</v>
      </c>
      <c r="B15963" s="3">
        <v>28.0</v>
      </c>
      <c r="C15963" s="3" t="s">
        <v>13871</v>
      </c>
      <c r="D15963" s="3">
        <v>14.0</v>
      </c>
      <c r="E15963" s="3" t="s">
        <v>13872</v>
      </c>
      <c r="F15963" s="3">
        <v>7.0</v>
      </c>
      <c r="G15963" s="3">
        <v>8.0</v>
      </c>
      <c r="H15963" s="3" t="s">
        <v>14340</v>
      </c>
      <c r="I15963" s="3" t="s">
        <v>14341</v>
      </c>
      <c r="J15963" s="3" t="s">
        <v>398</v>
      </c>
      <c r="K15963" s="3" t="s">
        <v>24</v>
      </c>
      <c r="L15963" s="3">
        <v>7.0</v>
      </c>
      <c r="M15963" s="3" t="s">
        <v>25</v>
      </c>
      <c r="N15963" s="3" t="s">
        <v>14346</v>
      </c>
      <c r="O15963" s="3" t="s">
        <v>109</v>
      </c>
      <c r="P15963" s="4">
        <v>17066.0</v>
      </c>
      <c r="Q15963" s="3" t="s">
        <v>86</v>
      </c>
      <c r="S15963" s="3" t="s">
        <v>34</v>
      </c>
    </row>
    <row r="15964">
      <c r="A15964" s="2">
        <v>42318.714907407404</v>
      </c>
      <c r="B15964" s="3">
        <v>28.0</v>
      </c>
      <c r="C15964" s="3" t="s">
        <v>13871</v>
      </c>
      <c r="D15964" s="3">
        <v>14.0</v>
      </c>
      <c r="E15964" s="3" t="s">
        <v>13872</v>
      </c>
      <c r="F15964" s="3">
        <v>7.0</v>
      </c>
      <c r="G15964" s="3">
        <v>8.0</v>
      </c>
      <c r="H15964" s="3" t="s">
        <v>14340</v>
      </c>
      <c r="I15964" s="3" t="s">
        <v>14341</v>
      </c>
      <c r="J15964" s="3" t="s">
        <v>398</v>
      </c>
      <c r="K15964" s="3" t="s">
        <v>24</v>
      </c>
      <c r="L15964" s="3">
        <v>8.0</v>
      </c>
      <c r="M15964" s="3" t="s">
        <v>30</v>
      </c>
      <c r="N15964" s="3" t="s">
        <v>4292</v>
      </c>
      <c r="O15964" s="3" t="s">
        <v>697</v>
      </c>
      <c r="P15964" s="4">
        <v>26787.0</v>
      </c>
      <c r="Q15964" s="3" t="s">
        <v>132</v>
      </c>
      <c r="S15964" s="3" t="s">
        <v>34</v>
      </c>
    </row>
    <row r="15965">
      <c r="A15965" s="2">
        <v>42318.714907407404</v>
      </c>
      <c r="B15965" s="3">
        <v>28.0</v>
      </c>
      <c r="C15965" s="3" t="s">
        <v>13871</v>
      </c>
      <c r="D15965" s="3">
        <v>14.0</v>
      </c>
      <c r="E15965" s="3" t="s">
        <v>13872</v>
      </c>
      <c r="F15965" s="3">
        <v>7.0</v>
      </c>
      <c r="G15965" s="3">
        <v>8.0</v>
      </c>
      <c r="H15965" s="3" t="s">
        <v>14340</v>
      </c>
      <c r="I15965" s="3" t="s">
        <v>14341</v>
      </c>
      <c r="J15965" s="3" t="s">
        <v>398</v>
      </c>
      <c r="K15965" s="3" t="s">
        <v>24</v>
      </c>
      <c r="L15965" s="3">
        <v>9.0</v>
      </c>
      <c r="M15965" s="3" t="s">
        <v>25</v>
      </c>
      <c r="N15965" s="3" t="s">
        <v>14347</v>
      </c>
      <c r="O15965" s="3" t="s">
        <v>3798</v>
      </c>
      <c r="P15965" s="4">
        <v>32546.0</v>
      </c>
      <c r="Q15965" s="3" t="s">
        <v>247</v>
      </c>
      <c r="S15965" s="3" t="s">
        <v>34</v>
      </c>
    </row>
    <row r="15966">
      <c r="A15966" s="2">
        <v>42318.714907407404</v>
      </c>
      <c r="B15966" s="3">
        <v>28.0</v>
      </c>
      <c r="C15966" s="3" t="s">
        <v>13871</v>
      </c>
      <c r="D15966" s="3">
        <v>14.0</v>
      </c>
      <c r="E15966" s="3" t="s">
        <v>13872</v>
      </c>
      <c r="F15966" s="3">
        <v>7.0</v>
      </c>
      <c r="G15966" s="3">
        <v>8.0</v>
      </c>
      <c r="H15966" s="3" t="s">
        <v>14340</v>
      </c>
      <c r="I15966" s="3" t="s">
        <v>14341</v>
      </c>
      <c r="J15966" s="3" t="s">
        <v>398</v>
      </c>
      <c r="K15966" s="3" t="s">
        <v>24</v>
      </c>
      <c r="L15966" s="3">
        <v>10.0</v>
      </c>
      <c r="M15966" s="3" t="s">
        <v>30</v>
      </c>
      <c r="N15966" s="3" t="s">
        <v>14348</v>
      </c>
      <c r="O15966" s="3" t="s">
        <v>71</v>
      </c>
      <c r="P15966" s="4">
        <v>28264.0</v>
      </c>
      <c r="Q15966" s="3" t="s">
        <v>115</v>
      </c>
      <c r="S15966" s="3" t="s">
        <v>34</v>
      </c>
    </row>
    <row r="15967">
      <c r="A15967" s="2">
        <v>42318.714907407404</v>
      </c>
      <c r="B15967" s="3">
        <v>28.0</v>
      </c>
      <c r="C15967" s="3" t="s">
        <v>13871</v>
      </c>
      <c r="D15967" s="3">
        <v>14.0</v>
      </c>
      <c r="E15967" s="3" t="s">
        <v>13872</v>
      </c>
      <c r="F15967" s="3">
        <v>7.0</v>
      </c>
      <c r="G15967" s="3">
        <v>8.0</v>
      </c>
      <c r="H15967" s="3" t="s">
        <v>14340</v>
      </c>
      <c r="I15967" s="3" t="s">
        <v>14341</v>
      </c>
      <c r="J15967" s="3" t="s">
        <v>398</v>
      </c>
      <c r="K15967" s="3" t="s">
        <v>24</v>
      </c>
      <c r="L15967" s="3">
        <v>11.0</v>
      </c>
      <c r="M15967" s="3" t="s">
        <v>25</v>
      </c>
      <c r="N15967" s="3" t="s">
        <v>14349</v>
      </c>
      <c r="O15967" s="3" t="s">
        <v>377</v>
      </c>
      <c r="P15967" s="4">
        <v>22612.0</v>
      </c>
      <c r="Q15967" s="3" t="s">
        <v>52</v>
      </c>
      <c r="S15967" s="3" t="s">
        <v>34</v>
      </c>
    </row>
    <row r="15968">
      <c r="A15968" s="2">
        <v>42318.714907407404</v>
      </c>
      <c r="B15968" s="3">
        <v>28.0</v>
      </c>
      <c r="C15968" s="3" t="s">
        <v>13871</v>
      </c>
      <c r="D15968" s="3">
        <v>14.0</v>
      </c>
      <c r="E15968" s="3" t="s">
        <v>13872</v>
      </c>
      <c r="F15968" s="3">
        <v>7.0</v>
      </c>
      <c r="G15968" s="3">
        <v>8.0</v>
      </c>
      <c r="H15968" s="3" t="s">
        <v>14340</v>
      </c>
      <c r="I15968" s="3" t="s">
        <v>14341</v>
      </c>
      <c r="J15968" s="3" t="s">
        <v>398</v>
      </c>
      <c r="K15968" s="3" t="s">
        <v>24</v>
      </c>
      <c r="L15968" s="3">
        <v>12.0</v>
      </c>
      <c r="M15968" s="3" t="s">
        <v>30</v>
      </c>
      <c r="N15968" s="3" t="s">
        <v>14350</v>
      </c>
      <c r="O15968" s="3" t="s">
        <v>355</v>
      </c>
      <c r="P15968" s="4">
        <v>21613.0</v>
      </c>
      <c r="Q15968" s="3" t="s">
        <v>40</v>
      </c>
      <c r="S15968" s="3" t="s">
        <v>34</v>
      </c>
    </row>
    <row r="15969">
      <c r="A15969" s="2">
        <v>42318.714907407404</v>
      </c>
      <c r="B15969" s="3">
        <v>28.0</v>
      </c>
      <c r="C15969" s="3" t="s">
        <v>13871</v>
      </c>
      <c r="D15969" s="3">
        <v>14.0</v>
      </c>
      <c r="E15969" s="3" t="s">
        <v>13872</v>
      </c>
      <c r="F15969" s="3">
        <v>7.0</v>
      </c>
      <c r="G15969" s="3">
        <v>8.0</v>
      </c>
      <c r="H15969" s="3" t="s">
        <v>14340</v>
      </c>
      <c r="I15969" s="3" t="s">
        <v>14341</v>
      </c>
      <c r="J15969" s="3" t="s">
        <v>398</v>
      </c>
      <c r="K15969" s="3" t="s">
        <v>24</v>
      </c>
      <c r="L15969" s="3">
        <v>13.0</v>
      </c>
      <c r="M15969" s="3" t="s">
        <v>25</v>
      </c>
      <c r="N15969" s="3" t="s">
        <v>8880</v>
      </c>
      <c r="O15969" s="3" t="s">
        <v>427</v>
      </c>
      <c r="P15969" s="4">
        <v>25275.0</v>
      </c>
      <c r="Q15969" s="3" t="s">
        <v>132</v>
      </c>
      <c r="S15969" s="3" t="s">
        <v>34</v>
      </c>
    </row>
    <row r="15970">
      <c r="A15970" s="2">
        <v>42318.714907407404</v>
      </c>
      <c r="B15970" s="3">
        <v>28.0</v>
      </c>
      <c r="C15970" s="3" t="s">
        <v>13871</v>
      </c>
      <c r="D15970" s="3">
        <v>14.0</v>
      </c>
      <c r="E15970" s="3" t="s">
        <v>13872</v>
      </c>
      <c r="F15970" s="3">
        <v>7.0</v>
      </c>
      <c r="G15970" s="3">
        <v>8.0</v>
      </c>
      <c r="H15970" s="3" t="s">
        <v>14340</v>
      </c>
      <c r="I15970" s="3" t="s">
        <v>14341</v>
      </c>
      <c r="J15970" s="3" t="s">
        <v>398</v>
      </c>
      <c r="K15970" s="3" t="s">
        <v>24</v>
      </c>
      <c r="L15970" s="3">
        <v>14.0</v>
      </c>
      <c r="M15970" s="3" t="s">
        <v>30</v>
      </c>
      <c r="N15970" s="3" t="s">
        <v>5792</v>
      </c>
      <c r="O15970" s="3" t="s">
        <v>163</v>
      </c>
      <c r="P15970" s="4">
        <v>31180.0</v>
      </c>
      <c r="Q15970" s="3" t="s">
        <v>132</v>
      </c>
      <c r="S15970" s="3" t="s">
        <v>34</v>
      </c>
    </row>
    <row r="15971">
      <c r="A15971" s="2">
        <v>42318.714907407404</v>
      </c>
      <c r="B15971" s="3">
        <v>28.0</v>
      </c>
      <c r="C15971" s="3" t="s">
        <v>13871</v>
      </c>
      <c r="D15971" s="3">
        <v>14.0</v>
      </c>
      <c r="E15971" s="3" t="s">
        <v>13872</v>
      </c>
      <c r="F15971" s="3">
        <v>7.0</v>
      </c>
      <c r="G15971" s="3">
        <v>8.0</v>
      </c>
      <c r="H15971" s="3" t="s">
        <v>14340</v>
      </c>
      <c r="I15971" s="3" t="s">
        <v>14341</v>
      </c>
      <c r="J15971" s="3" t="s">
        <v>398</v>
      </c>
      <c r="K15971" s="3" t="s">
        <v>24</v>
      </c>
      <c r="L15971" s="3">
        <v>15.0</v>
      </c>
      <c r="M15971" s="3" t="s">
        <v>25</v>
      </c>
      <c r="N15971" s="3" t="s">
        <v>14351</v>
      </c>
      <c r="O15971" s="3" t="s">
        <v>119</v>
      </c>
      <c r="P15971" s="4">
        <v>21414.0</v>
      </c>
      <c r="Q15971" s="3" t="s">
        <v>247</v>
      </c>
      <c r="S15971" s="3" t="s">
        <v>34</v>
      </c>
    </row>
    <row r="15972">
      <c r="A15972" s="2">
        <v>42318.714907407404</v>
      </c>
      <c r="B15972" s="3">
        <v>28.0</v>
      </c>
      <c r="C15972" s="3" t="s">
        <v>13871</v>
      </c>
      <c r="D15972" s="3">
        <v>14.0</v>
      </c>
      <c r="E15972" s="3" t="s">
        <v>13872</v>
      </c>
      <c r="F15972" s="3">
        <v>7.0</v>
      </c>
      <c r="G15972" s="3">
        <v>8.0</v>
      </c>
      <c r="H15972" s="3" t="s">
        <v>14340</v>
      </c>
      <c r="I15972" s="3" t="s">
        <v>14341</v>
      </c>
      <c r="J15972" s="3" t="s">
        <v>398</v>
      </c>
      <c r="K15972" s="3" t="s">
        <v>24</v>
      </c>
      <c r="L15972" s="3">
        <v>16.0</v>
      </c>
      <c r="M15972" s="3" t="s">
        <v>30</v>
      </c>
      <c r="N15972" s="3" t="s">
        <v>14352</v>
      </c>
      <c r="O15972" s="3" t="s">
        <v>1489</v>
      </c>
      <c r="P15972" s="4">
        <v>25383.0</v>
      </c>
      <c r="Q15972" s="3" t="s">
        <v>228</v>
      </c>
      <c r="S15972" s="3" t="s">
        <v>34</v>
      </c>
    </row>
    <row r="15973">
      <c r="A15973" s="2">
        <v>42318.714907407404</v>
      </c>
      <c r="B15973" s="3">
        <v>28.0</v>
      </c>
      <c r="C15973" s="3" t="s">
        <v>13871</v>
      </c>
      <c r="D15973" s="3">
        <v>14.0</v>
      </c>
      <c r="E15973" s="3" t="s">
        <v>13872</v>
      </c>
      <c r="F15973" s="3">
        <v>7.0</v>
      </c>
      <c r="G15973" s="3">
        <v>8.0</v>
      </c>
      <c r="H15973" s="3" t="s">
        <v>14340</v>
      </c>
      <c r="I15973" s="3" t="s">
        <v>14341</v>
      </c>
      <c r="J15973" s="3" t="s">
        <v>398</v>
      </c>
      <c r="K15973" s="3" t="s">
        <v>24</v>
      </c>
      <c r="L15973" s="3">
        <v>17.0</v>
      </c>
      <c r="M15973" s="3" t="s">
        <v>25</v>
      </c>
      <c r="N15973" s="3" t="s">
        <v>5841</v>
      </c>
      <c r="O15973" s="3" t="s">
        <v>218</v>
      </c>
      <c r="P15973" s="4">
        <v>24179.0</v>
      </c>
      <c r="Q15973" s="3" t="s">
        <v>115</v>
      </c>
      <c r="S15973" s="3" t="s">
        <v>34</v>
      </c>
    </row>
    <row r="15974">
      <c r="A15974" s="2">
        <v>42318.714907407404</v>
      </c>
      <c r="B15974" s="3">
        <v>28.0</v>
      </c>
      <c r="C15974" s="3" t="s">
        <v>13871</v>
      </c>
      <c r="D15974" s="3">
        <v>14.0</v>
      </c>
      <c r="E15974" s="3" t="s">
        <v>13872</v>
      </c>
      <c r="F15974" s="3">
        <v>7.0</v>
      </c>
      <c r="G15974" s="3">
        <v>8.0</v>
      </c>
      <c r="H15974" s="3" t="s">
        <v>14340</v>
      </c>
      <c r="I15974" s="3" t="s">
        <v>14341</v>
      </c>
      <c r="J15974" s="3" t="s">
        <v>398</v>
      </c>
      <c r="K15974" s="3" t="s">
        <v>24</v>
      </c>
      <c r="L15974" s="3">
        <v>18.0</v>
      </c>
      <c r="M15974" s="3" t="s">
        <v>30</v>
      </c>
      <c r="N15974" s="3" t="s">
        <v>2890</v>
      </c>
      <c r="O15974" s="3" t="s">
        <v>2285</v>
      </c>
      <c r="P15974" s="4">
        <v>19590.0</v>
      </c>
      <c r="Q15974" s="3" t="s">
        <v>145</v>
      </c>
      <c r="S15974" s="3" t="s">
        <v>34</v>
      </c>
    </row>
    <row r="15975">
      <c r="A15975" s="2">
        <v>42318.714907407404</v>
      </c>
      <c r="B15975" s="3">
        <v>28.0</v>
      </c>
      <c r="C15975" s="3" t="s">
        <v>13871</v>
      </c>
      <c r="D15975" s="3">
        <v>14.0</v>
      </c>
      <c r="E15975" s="3" t="s">
        <v>13872</v>
      </c>
      <c r="F15975" s="3">
        <v>7.0</v>
      </c>
      <c r="G15975" s="3">
        <v>8.0</v>
      </c>
      <c r="H15975" s="3" t="s">
        <v>14340</v>
      </c>
      <c r="I15975" s="3" t="s">
        <v>14341</v>
      </c>
      <c r="J15975" s="3" t="s">
        <v>398</v>
      </c>
      <c r="K15975" s="3" t="s">
        <v>24</v>
      </c>
      <c r="L15975" s="3">
        <v>19.0</v>
      </c>
      <c r="M15975" s="3" t="s">
        <v>25</v>
      </c>
      <c r="N15975" s="3" t="s">
        <v>2778</v>
      </c>
      <c r="O15975" s="3" t="s">
        <v>119</v>
      </c>
      <c r="P15975" s="4">
        <v>22250.0</v>
      </c>
      <c r="Q15975" s="3" t="s">
        <v>52</v>
      </c>
      <c r="S15975" s="3" t="s">
        <v>34</v>
      </c>
    </row>
    <row r="15976">
      <c r="A15976" s="2">
        <v>42318.714907407404</v>
      </c>
      <c r="B15976" s="3">
        <v>28.0</v>
      </c>
      <c r="C15976" s="3" t="s">
        <v>13871</v>
      </c>
      <c r="D15976" s="3">
        <v>14.0</v>
      </c>
      <c r="E15976" s="3" t="s">
        <v>13872</v>
      </c>
      <c r="F15976" s="3">
        <v>7.0</v>
      </c>
      <c r="G15976" s="3">
        <v>8.0</v>
      </c>
      <c r="H15976" s="3" t="s">
        <v>14340</v>
      </c>
      <c r="I15976" s="3" t="s">
        <v>14341</v>
      </c>
      <c r="J15976" s="3" t="s">
        <v>398</v>
      </c>
      <c r="K15976" s="3" t="s">
        <v>24</v>
      </c>
      <c r="L15976" s="3">
        <v>20.0</v>
      </c>
      <c r="M15976" s="3" t="s">
        <v>30</v>
      </c>
      <c r="N15976" s="3" t="s">
        <v>14351</v>
      </c>
      <c r="O15976" s="3" t="s">
        <v>452</v>
      </c>
      <c r="P15976" s="4">
        <v>23176.0</v>
      </c>
      <c r="Q15976" s="3" t="s">
        <v>52</v>
      </c>
      <c r="S15976" s="3" t="s">
        <v>34</v>
      </c>
    </row>
    <row r="15977">
      <c r="A15977" s="2">
        <v>42318.714907407404</v>
      </c>
      <c r="B15977" s="3">
        <v>28.0</v>
      </c>
      <c r="C15977" s="3" t="s">
        <v>13871</v>
      </c>
      <c r="D15977" s="3">
        <v>14.0</v>
      </c>
      <c r="E15977" s="3" t="s">
        <v>13872</v>
      </c>
      <c r="F15977" s="3">
        <v>7.0</v>
      </c>
      <c r="G15977" s="3">
        <v>8.0</v>
      </c>
      <c r="H15977" s="3" t="s">
        <v>14340</v>
      </c>
      <c r="I15977" s="3" t="s">
        <v>14341</v>
      </c>
      <c r="J15977" s="3" t="s">
        <v>398</v>
      </c>
      <c r="K15977" s="3" t="s">
        <v>24</v>
      </c>
      <c r="L15977" s="3">
        <v>21.0</v>
      </c>
      <c r="M15977" s="3" t="s">
        <v>25</v>
      </c>
      <c r="N15977" s="3" t="s">
        <v>14353</v>
      </c>
      <c r="O15977" s="3" t="s">
        <v>477</v>
      </c>
      <c r="P15977" s="4">
        <v>17304.0</v>
      </c>
      <c r="Q15977" s="3" t="s">
        <v>28</v>
      </c>
      <c r="S15977" s="3" t="s">
        <v>34</v>
      </c>
    </row>
    <row r="15978">
      <c r="A15978" s="2">
        <v>42318.714907407404</v>
      </c>
      <c r="B15978" s="3">
        <v>28.0</v>
      </c>
      <c r="C15978" s="3" t="s">
        <v>13871</v>
      </c>
      <c r="D15978" s="3">
        <v>14.0</v>
      </c>
      <c r="E15978" s="3" t="s">
        <v>13872</v>
      </c>
      <c r="F15978" s="3">
        <v>7.0</v>
      </c>
      <c r="G15978" s="3">
        <v>8.0</v>
      </c>
      <c r="H15978" s="3" t="s">
        <v>14340</v>
      </c>
      <c r="I15978" s="3" t="s">
        <v>14341</v>
      </c>
      <c r="J15978" s="3" t="s">
        <v>398</v>
      </c>
      <c r="K15978" s="3" t="s">
        <v>24</v>
      </c>
      <c r="L15978" s="3">
        <v>22.0</v>
      </c>
      <c r="M15978" s="3" t="s">
        <v>30</v>
      </c>
      <c r="N15978" s="3" t="s">
        <v>14354</v>
      </c>
      <c r="O15978" s="3" t="s">
        <v>1021</v>
      </c>
      <c r="P15978" s="4">
        <v>18822.0</v>
      </c>
      <c r="Q15978" s="3" t="s">
        <v>86</v>
      </c>
      <c r="S15978" s="3" t="s">
        <v>34</v>
      </c>
    </row>
    <row r="15979">
      <c r="A15979" s="2">
        <v>42318.714907407404</v>
      </c>
      <c r="B15979" s="3">
        <v>28.0</v>
      </c>
      <c r="C15979" s="3" t="s">
        <v>13871</v>
      </c>
      <c r="D15979" s="3">
        <v>14.0</v>
      </c>
      <c r="E15979" s="3" t="s">
        <v>13872</v>
      </c>
      <c r="F15979" s="3">
        <v>7.0</v>
      </c>
      <c r="G15979" s="3">
        <v>8.0</v>
      </c>
      <c r="H15979" s="3" t="s">
        <v>14340</v>
      </c>
      <c r="I15979" s="3" t="s">
        <v>14341</v>
      </c>
      <c r="J15979" s="3" t="s">
        <v>398</v>
      </c>
      <c r="K15979" s="3" t="s">
        <v>24</v>
      </c>
      <c r="L15979" s="3">
        <v>23.0</v>
      </c>
      <c r="M15979" s="3" t="s">
        <v>25</v>
      </c>
      <c r="N15979" s="3" t="s">
        <v>14355</v>
      </c>
      <c r="O15979" s="3" t="s">
        <v>243</v>
      </c>
      <c r="P15979" s="4">
        <v>18156.0</v>
      </c>
      <c r="Q15979" s="3" t="s">
        <v>49</v>
      </c>
      <c r="S15979" s="3" t="s">
        <v>29</v>
      </c>
    </row>
    <row r="15980">
      <c r="A15980" s="2">
        <v>42318.714907407404</v>
      </c>
      <c r="B15980" s="3">
        <v>28.0</v>
      </c>
      <c r="C15980" s="3" t="s">
        <v>13871</v>
      </c>
      <c r="D15980" s="3">
        <v>27.0</v>
      </c>
      <c r="E15980" s="3" t="s">
        <v>13886</v>
      </c>
      <c r="F15980" s="3">
        <v>7.0</v>
      </c>
      <c r="G15980" s="3">
        <v>8.0</v>
      </c>
      <c r="H15980" s="3" t="s">
        <v>14340</v>
      </c>
      <c r="I15980" s="3" t="s">
        <v>14341</v>
      </c>
      <c r="J15980" s="3" t="s">
        <v>398</v>
      </c>
      <c r="K15980" s="3" t="s">
        <v>24</v>
      </c>
      <c r="L15980" s="3">
        <v>1.0</v>
      </c>
      <c r="M15980" s="3" t="s">
        <v>25</v>
      </c>
      <c r="N15980" s="3" t="s">
        <v>660</v>
      </c>
      <c r="O15980" s="3" t="s">
        <v>492</v>
      </c>
      <c r="P15980" s="4">
        <v>19561.0</v>
      </c>
      <c r="Q15980" s="3" t="s">
        <v>247</v>
      </c>
      <c r="S15980" s="3" t="s">
        <v>29</v>
      </c>
    </row>
    <row r="15981">
      <c r="A15981" s="2">
        <v>42318.714907407404</v>
      </c>
      <c r="B15981" s="3">
        <v>28.0</v>
      </c>
      <c r="C15981" s="3" t="s">
        <v>13871</v>
      </c>
      <c r="D15981" s="3">
        <v>27.0</v>
      </c>
      <c r="E15981" s="3" t="s">
        <v>13886</v>
      </c>
      <c r="F15981" s="3">
        <v>7.0</v>
      </c>
      <c r="G15981" s="3">
        <v>8.0</v>
      </c>
      <c r="H15981" s="3" t="s">
        <v>14340</v>
      </c>
      <c r="I15981" s="3" t="s">
        <v>14341</v>
      </c>
      <c r="J15981" s="3" t="s">
        <v>398</v>
      </c>
      <c r="K15981" s="3" t="s">
        <v>24</v>
      </c>
      <c r="L15981" s="3">
        <v>2.0</v>
      </c>
      <c r="M15981" s="3" t="s">
        <v>30</v>
      </c>
      <c r="N15981" s="3" t="s">
        <v>14356</v>
      </c>
      <c r="O15981" s="3" t="s">
        <v>14357</v>
      </c>
      <c r="P15981" s="4">
        <v>29896.0</v>
      </c>
      <c r="Q15981" s="3" t="s">
        <v>132</v>
      </c>
      <c r="S15981" s="3" t="s">
        <v>34</v>
      </c>
    </row>
    <row r="15982">
      <c r="A15982" s="2">
        <v>42318.714907407404</v>
      </c>
      <c r="B15982" s="3">
        <v>28.0</v>
      </c>
      <c r="C15982" s="3" t="s">
        <v>13871</v>
      </c>
      <c r="D15982" s="3">
        <v>27.0</v>
      </c>
      <c r="E15982" s="3" t="s">
        <v>13886</v>
      </c>
      <c r="F15982" s="3">
        <v>7.0</v>
      </c>
      <c r="G15982" s="3">
        <v>8.0</v>
      </c>
      <c r="H15982" s="3" t="s">
        <v>14340</v>
      </c>
      <c r="I15982" s="3" t="s">
        <v>14341</v>
      </c>
      <c r="J15982" s="3" t="s">
        <v>398</v>
      </c>
      <c r="K15982" s="3" t="s">
        <v>24</v>
      </c>
      <c r="L15982" s="3">
        <v>3.0</v>
      </c>
      <c r="M15982" s="3" t="s">
        <v>25</v>
      </c>
      <c r="N15982" s="3" t="s">
        <v>14358</v>
      </c>
      <c r="O15982" s="3" t="s">
        <v>664</v>
      </c>
      <c r="P15982" s="4">
        <v>21140.0</v>
      </c>
      <c r="Q15982" s="3" t="s">
        <v>86</v>
      </c>
      <c r="S15982" s="3" t="s">
        <v>34</v>
      </c>
    </row>
    <row r="15983">
      <c r="A15983" s="2">
        <v>42318.714907407404</v>
      </c>
      <c r="B15983" s="3">
        <v>28.0</v>
      </c>
      <c r="C15983" s="3" t="s">
        <v>13871</v>
      </c>
      <c r="D15983" s="3">
        <v>27.0</v>
      </c>
      <c r="E15983" s="3" t="s">
        <v>13886</v>
      </c>
      <c r="F15983" s="3">
        <v>7.0</v>
      </c>
      <c r="G15983" s="3">
        <v>8.0</v>
      </c>
      <c r="H15983" s="3" t="s">
        <v>14340</v>
      </c>
      <c r="I15983" s="3" t="s">
        <v>14341</v>
      </c>
      <c r="J15983" s="3" t="s">
        <v>398</v>
      </c>
      <c r="K15983" s="3" t="s">
        <v>24</v>
      </c>
      <c r="L15983" s="3">
        <v>4.0</v>
      </c>
      <c r="M15983" s="3" t="s">
        <v>30</v>
      </c>
      <c r="N15983" s="3" t="s">
        <v>14359</v>
      </c>
      <c r="O15983" s="3" t="s">
        <v>553</v>
      </c>
      <c r="P15983" s="4">
        <v>27142.0</v>
      </c>
      <c r="Q15983" s="3" t="s">
        <v>372</v>
      </c>
      <c r="S15983" s="3" t="s">
        <v>34</v>
      </c>
    </row>
    <row r="15984">
      <c r="A15984" s="2">
        <v>42318.714907407404</v>
      </c>
      <c r="B15984" s="3">
        <v>28.0</v>
      </c>
      <c r="C15984" s="3" t="s">
        <v>13871</v>
      </c>
      <c r="D15984" s="3">
        <v>27.0</v>
      </c>
      <c r="E15984" s="3" t="s">
        <v>13886</v>
      </c>
      <c r="F15984" s="3">
        <v>7.0</v>
      </c>
      <c r="G15984" s="3">
        <v>8.0</v>
      </c>
      <c r="H15984" s="3" t="s">
        <v>14340</v>
      </c>
      <c r="I15984" s="3" t="s">
        <v>14341</v>
      </c>
      <c r="J15984" s="3" t="s">
        <v>398</v>
      </c>
      <c r="K15984" s="3" t="s">
        <v>24</v>
      </c>
      <c r="L15984" s="3">
        <v>5.0</v>
      </c>
      <c r="M15984" s="3" t="s">
        <v>25</v>
      </c>
      <c r="N15984" s="3" t="s">
        <v>195</v>
      </c>
      <c r="O15984" s="3" t="s">
        <v>523</v>
      </c>
      <c r="P15984" s="4">
        <v>23054.0</v>
      </c>
      <c r="Q15984" s="3" t="s">
        <v>37</v>
      </c>
      <c r="S15984" s="3" t="s">
        <v>34</v>
      </c>
    </row>
    <row r="15985">
      <c r="A15985" s="2">
        <v>42318.714907407404</v>
      </c>
      <c r="B15985" s="3">
        <v>28.0</v>
      </c>
      <c r="C15985" s="3" t="s">
        <v>13871</v>
      </c>
      <c r="D15985" s="3">
        <v>27.0</v>
      </c>
      <c r="E15985" s="3" t="s">
        <v>13886</v>
      </c>
      <c r="F15985" s="3">
        <v>7.0</v>
      </c>
      <c r="G15985" s="3">
        <v>8.0</v>
      </c>
      <c r="H15985" s="3" t="s">
        <v>14340</v>
      </c>
      <c r="I15985" s="3" t="s">
        <v>14341</v>
      </c>
      <c r="J15985" s="3" t="s">
        <v>398</v>
      </c>
      <c r="K15985" s="3" t="s">
        <v>24</v>
      </c>
      <c r="L15985" s="3">
        <v>6.0</v>
      </c>
      <c r="M15985" s="3" t="s">
        <v>30</v>
      </c>
      <c r="N15985" s="3" t="s">
        <v>14360</v>
      </c>
      <c r="O15985" s="3" t="s">
        <v>14361</v>
      </c>
      <c r="P15985" s="4">
        <v>32478.0</v>
      </c>
      <c r="Q15985" s="3" t="s">
        <v>132</v>
      </c>
      <c r="S15985" s="3" t="s">
        <v>34</v>
      </c>
    </row>
    <row r="15986">
      <c r="A15986" s="2">
        <v>42318.714907407404</v>
      </c>
      <c r="B15986" s="3">
        <v>28.0</v>
      </c>
      <c r="C15986" s="3" t="s">
        <v>13871</v>
      </c>
      <c r="D15986" s="3">
        <v>27.0</v>
      </c>
      <c r="E15986" s="3" t="s">
        <v>13886</v>
      </c>
      <c r="F15986" s="3">
        <v>7.0</v>
      </c>
      <c r="G15986" s="3">
        <v>8.0</v>
      </c>
      <c r="H15986" s="3" t="s">
        <v>14340</v>
      </c>
      <c r="I15986" s="3" t="s">
        <v>14341</v>
      </c>
      <c r="J15986" s="3" t="s">
        <v>398</v>
      </c>
      <c r="K15986" s="3" t="s">
        <v>24</v>
      </c>
      <c r="L15986" s="3">
        <v>7.0</v>
      </c>
      <c r="M15986" s="3" t="s">
        <v>25</v>
      </c>
      <c r="N15986" s="3" t="s">
        <v>14362</v>
      </c>
      <c r="O15986" s="3" t="s">
        <v>8729</v>
      </c>
      <c r="P15986" s="4">
        <v>25668.0</v>
      </c>
      <c r="Q15986" s="3" t="s">
        <v>37</v>
      </c>
      <c r="S15986" s="3" t="s">
        <v>34</v>
      </c>
    </row>
    <row r="15987">
      <c r="A15987" s="2">
        <v>42318.714907407404</v>
      </c>
      <c r="B15987" s="3">
        <v>28.0</v>
      </c>
      <c r="C15987" s="3" t="s">
        <v>13871</v>
      </c>
      <c r="D15987" s="3">
        <v>27.0</v>
      </c>
      <c r="E15987" s="3" t="s">
        <v>13886</v>
      </c>
      <c r="F15987" s="3">
        <v>7.0</v>
      </c>
      <c r="G15987" s="3">
        <v>8.0</v>
      </c>
      <c r="H15987" s="3" t="s">
        <v>14340</v>
      </c>
      <c r="I15987" s="3" t="s">
        <v>14341</v>
      </c>
      <c r="J15987" s="3" t="s">
        <v>398</v>
      </c>
      <c r="K15987" s="3" t="s">
        <v>24</v>
      </c>
      <c r="L15987" s="3">
        <v>8.0</v>
      </c>
      <c r="M15987" s="3" t="s">
        <v>30</v>
      </c>
      <c r="N15987" s="3" t="s">
        <v>14363</v>
      </c>
      <c r="O15987" s="3" t="s">
        <v>626</v>
      </c>
      <c r="P15987" s="4">
        <v>20612.0</v>
      </c>
      <c r="Q15987" s="3" t="s">
        <v>132</v>
      </c>
      <c r="S15987" s="3" t="s">
        <v>34</v>
      </c>
    </row>
    <row r="15988">
      <c r="A15988" s="2">
        <v>42318.714907407404</v>
      </c>
      <c r="B15988" s="3">
        <v>28.0</v>
      </c>
      <c r="C15988" s="3" t="s">
        <v>13871</v>
      </c>
      <c r="D15988" s="3">
        <v>27.0</v>
      </c>
      <c r="E15988" s="3" t="s">
        <v>13886</v>
      </c>
      <c r="F15988" s="3">
        <v>7.0</v>
      </c>
      <c r="G15988" s="3">
        <v>8.0</v>
      </c>
      <c r="H15988" s="3" t="s">
        <v>14340</v>
      </c>
      <c r="I15988" s="3" t="s">
        <v>14341</v>
      </c>
      <c r="J15988" s="3" t="s">
        <v>398</v>
      </c>
      <c r="K15988" s="3" t="s">
        <v>24</v>
      </c>
      <c r="L15988" s="3">
        <v>9.0</v>
      </c>
      <c r="M15988" s="3" t="s">
        <v>25</v>
      </c>
      <c r="N15988" s="3" t="s">
        <v>14364</v>
      </c>
      <c r="O15988" s="3" t="s">
        <v>4383</v>
      </c>
      <c r="P15988" s="4">
        <v>18128.0</v>
      </c>
      <c r="Q15988" s="3" t="s">
        <v>49</v>
      </c>
      <c r="S15988" s="3" t="s">
        <v>34</v>
      </c>
    </row>
    <row r="15989">
      <c r="A15989" s="2">
        <v>42318.714907407404</v>
      </c>
      <c r="B15989" s="3">
        <v>28.0</v>
      </c>
      <c r="C15989" s="3" t="s">
        <v>13871</v>
      </c>
      <c r="D15989" s="3">
        <v>27.0</v>
      </c>
      <c r="E15989" s="3" t="s">
        <v>13886</v>
      </c>
      <c r="F15989" s="3">
        <v>7.0</v>
      </c>
      <c r="G15989" s="3">
        <v>8.0</v>
      </c>
      <c r="H15989" s="3" t="s">
        <v>14340</v>
      </c>
      <c r="I15989" s="3" t="s">
        <v>14341</v>
      </c>
      <c r="J15989" s="3" t="s">
        <v>398</v>
      </c>
      <c r="K15989" s="3" t="s">
        <v>24</v>
      </c>
      <c r="L15989" s="3">
        <v>10.0</v>
      </c>
      <c r="M15989" s="3" t="s">
        <v>30</v>
      </c>
      <c r="N15989" s="3" t="s">
        <v>6355</v>
      </c>
      <c r="O15989" s="3" t="s">
        <v>9368</v>
      </c>
      <c r="P15989" s="4">
        <v>21844.0</v>
      </c>
      <c r="Q15989" s="3" t="s">
        <v>247</v>
      </c>
      <c r="S15989" s="3" t="s">
        <v>34</v>
      </c>
    </row>
    <row r="15990">
      <c r="A15990" s="2">
        <v>42318.714907407404</v>
      </c>
      <c r="B15990" s="3">
        <v>28.0</v>
      </c>
      <c r="C15990" s="3" t="s">
        <v>13871</v>
      </c>
      <c r="D15990" s="3">
        <v>27.0</v>
      </c>
      <c r="E15990" s="3" t="s">
        <v>13886</v>
      </c>
      <c r="F15990" s="3">
        <v>7.0</v>
      </c>
      <c r="G15990" s="3">
        <v>8.0</v>
      </c>
      <c r="H15990" s="3" t="s">
        <v>14340</v>
      </c>
      <c r="I15990" s="3" t="s">
        <v>14341</v>
      </c>
      <c r="J15990" s="3" t="s">
        <v>398</v>
      </c>
      <c r="K15990" s="3" t="s">
        <v>24</v>
      </c>
      <c r="L15990" s="3">
        <v>11.0</v>
      </c>
      <c r="M15990" s="3" t="s">
        <v>25</v>
      </c>
      <c r="N15990" s="3" t="s">
        <v>3854</v>
      </c>
      <c r="O15990" s="3" t="s">
        <v>458</v>
      </c>
      <c r="P15990" s="4">
        <v>31894.0</v>
      </c>
      <c r="Q15990" s="3" t="s">
        <v>55</v>
      </c>
      <c r="S15990" s="3" t="s">
        <v>34</v>
      </c>
    </row>
    <row r="15991">
      <c r="A15991" s="2">
        <v>42318.714907407404</v>
      </c>
      <c r="B15991" s="3">
        <v>28.0</v>
      </c>
      <c r="C15991" s="3" t="s">
        <v>13871</v>
      </c>
      <c r="D15991" s="3">
        <v>27.0</v>
      </c>
      <c r="E15991" s="3" t="s">
        <v>13886</v>
      </c>
      <c r="F15991" s="3">
        <v>7.0</v>
      </c>
      <c r="G15991" s="3">
        <v>8.0</v>
      </c>
      <c r="H15991" s="3" t="s">
        <v>14340</v>
      </c>
      <c r="I15991" s="3" t="s">
        <v>14341</v>
      </c>
      <c r="J15991" s="3" t="s">
        <v>398</v>
      </c>
      <c r="K15991" s="3" t="s">
        <v>24</v>
      </c>
      <c r="L15991" s="3">
        <v>12.0</v>
      </c>
      <c r="M15991" s="3" t="s">
        <v>30</v>
      </c>
      <c r="N15991" s="3" t="s">
        <v>14365</v>
      </c>
      <c r="O15991" s="3" t="s">
        <v>633</v>
      </c>
      <c r="P15991" s="4">
        <v>22087.0</v>
      </c>
      <c r="Q15991" s="3" t="s">
        <v>247</v>
      </c>
      <c r="S15991" s="3" t="s">
        <v>34</v>
      </c>
    </row>
    <row r="15992">
      <c r="A15992" s="2">
        <v>42318.714907407404</v>
      </c>
      <c r="B15992" s="3">
        <v>28.0</v>
      </c>
      <c r="C15992" s="3" t="s">
        <v>13871</v>
      </c>
      <c r="D15992" s="3">
        <v>27.0</v>
      </c>
      <c r="E15992" s="3" t="s">
        <v>13886</v>
      </c>
      <c r="F15992" s="3">
        <v>7.0</v>
      </c>
      <c r="G15992" s="3">
        <v>8.0</v>
      </c>
      <c r="H15992" s="3" t="s">
        <v>14340</v>
      </c>
      <c r="I15992" s="3" t="s">
        <v>14341</v>
      </c>
      <c r="J15992" s="3" t="s">
        <v>398</v>
      </c>
      <c r="K15992" s="3" t="s">
        <v>24</v>
      </c>
      <c r="L15992" s="3">
        <v>13.0</v>
      </c>
      <c r="M15992" s="3" t="s">
        <v>25</v>
      </c>
      <c r="N15992" s="3" t="s">
        <v>14366</v>
      </c>
      <c r="O15992" s="3" t="s">
        <v>796</v>
      </c>
      <c r="P15992" s="4">
        <v>17740.0</v>
      </c>
      <c r="Q15992" s="3" t="s">
        <v>105</v>
      </c>
      <c r="S15992" s="3" t="s">
        <v>34</v>
      </c>
    </row>
    <row r="15993">
      <c r="A15993" s="2">
        <v>42318.714907407404</v>
      </c>
      <c r="B15993" s="3">
        <v>28.0</v>
      </c>
      <c r="C15993" s="3" t="s">
        <v>13871</v>
      </c>
      <c r="D15993" s="3">
        <v>27.0</v>
      </c>
      <c r="E15993" s="3" t="s">
        <v>13886</v>
      </c>
      <c r="F15993" s="3">
        <v>7.0</v>
      </c>
      <c r="G15993" s="3">
        <v>8.0</v>
      </c>
      <c r="H15993" s="3" t="s">
        <v>14340</v>
      </c>
      <c r="I15993" s="3" t="s">
        <v>14341</v>
      </c>
      <c r="J15993" s="3" t="s">
        <v>398</v>
      </c>
      <c r="K15993" s="3" t="s">
        <v>24</v>
      </c>
      <c r="L15993" s="3">
        <v>14.0</v>
      </c>
      <c r="M15993" s="3" t="s">
        <v>30</v>
      </c>
      <c r="N15993" s="3" t="s">
        <v>2534</v>
      </c>
      <c r="O15993" s="3" t="s">
        <v>329</v>
      </c>
      <c r="P15993" s="4">
        <v>22050.0</v>
      </c>
      <c r="Q15993" s="3" t="s">
        <v>115</v>
      </c>
      <c r="S15993" s="3" t="s">
        <v>34</v>
      </c>
    </row>
    <row r="15994">
      <c r="A15994" s="2">
        <v>42318.714907407404</v>
      </c>
      <c r="B15994" s="3">
        <v>28.0</v>
      </c>
      <c r="C15994" s="3" t="s">
        <v>13871</v>
      </c>
      <c r="D15994" s="3">
        <v>27.0</v>
      </c>
      <c r="E15994" s="3" t="s">
        <v>13886</v>
      </c>
      <c r="F15994" s="3">
        <v>7.0</v>
      </c>
      <c r="G15994" s="3">
        <v>8.0</v>
      </c>
      <c r="H15994" s="3" t="s">
        <v>14340</v>
      </c>
      <c r="I15994" s="3" t="s">
        <v>14341</v>
      </c>
      <c r="J15994" s="3" t="s">
        <v>398</v>
      </c>
      <c r="K15994" s="3" t="s">
        <v>24</v>
      </c>
      <c r="L15994" s="3">
        <v>15.0</v>
      </c>
      <c r="M15994" s="3" t="s">
        <v>25</v>
      </c>
      <c r="N15994" s="3" t="s">
        <v>14367</v>
      </c>
      <c r="O15994" s="3" t="s">
        <v>371</v>
      </c>
      <c r="P15994" s="4">
        <v>19252.0</v>
      </c>
      <c r="Q15994" s="3" t="s">
        <v>105</v>
      </c>
      <c r="S15994" s="3" t="s">
        <v>34</v>
      </c>
    </row>
    <row r="15995">
      <c r="A15995" s="2">
        <v>42318.714907407404</v>
      </c>
      <c r="B15995" s="3">
        <v>28.0</v>
      </c>
      <c r="C15995" s="3" t="s">
        <v>13871</v>
      </c>
      <c r="D15995" s="3">
        <v>27.0</v>
      </c>
      <c r="E15995" s="3" t="s">
        <v>13886</v>
      </c>
      <c r="F15995" s="3">
        <v>7.0</v>
      </c>
      <c r="G15995" s="3">
        <v>8.0</v>
      </c>
      <c r="H15995" s="3" t="s">
        <v>14340</v>
      </c>
      <c r="I15995" s="3" t="s">
        <v>14341</v>
      </c>
      <c r="J15995" s="3" t="s">
        <v>398</v>
      </c>
      <c r="K15995" s="3" t="s">
        <v>24</v>
      </c>
      <c r="L15995" s="3">
        <v>16.0</v>
      </c>
      <c r="M15995" s="3" t="s">
        <v>30</v>
      </c>
      <c r="N15995" s="3" t="s">
        <v>6129</v>
      </c>
      <c r="O15995" s="3" t="s">
        <v>225</v>
      </c>
      <c r="P15995" s="4">
        <v>20774.0</v>
      </c>
      <c r="Q15995" s="3" t="s">
        <v>247</v>
      </c>
      <c r="S15995" s="3" t="s">
        <v>34</v>
      </c>
    </row>
    <row r="15996">
      <c r="A15996" s="2">
        <v>42318.714907407404</v>
      </c>
      <c r="B15996" s="3">
        <v>28.0</v>
      </c>
      <c r="C15996" s="3" t="s">
        <v>13871</v>
      </c>
      <c r="D15996" s="3">
        <v>27.0</v>
      </c>
      <c r="E15996" s="3" t="s">
        <v>13886</v>
      </c>
      <c r="F15996" s="3">
        <v>7.0</v>
      </c>
      <c r="G15996" s="3">
        <v>8.0</v>
      </c>
      <c r="H15996" s="3" t="s">
        <v>14340</v>
      </c>
      <c r="I15996" s="3" t="s">
        <v>14341</v>
      </c>
      <c r="J15996" s="3" t="s">
        <v>398</v>
      </c>
      <c r="K15996" s="3" t="s">
        <v>24</v>
      </c>
      <c r="L15996" s="3">
        <v>17.0</v>
      </c>
      <c r="M15996" s="3" t="s">
        <v>25</v>
      </c>
      <c r="N15996" s="3" t="s">
        <v>14368</v>
      </c>
      <c r="O15996" s="3" t="s">
        <v>14369</v>
      </c>
      <c r="P15996" s="4">
        <v>26642.0</v>
      </c>
      <c r="Q15996" s="3" t="s">
        <v>132</v>
      </c>
      <c r="S15996" s="3" t="s">
        <v>34</v>
      </c>
    </row>
    <row r="15997">
      <c r="A15997" s="2">
        <v>42318.714907407404</v>
      </c>
      <c r="B15997" s="3">
        <v>28.0</v>
      </c>
      <c r="C15997" s="3" t="s">
        <v>13871</v>
      </c>
      <c r="D15997" s="3">
        <v>27.0</v>
      </c>
      <c r="E15997" s="3" t="s">
        <v>13886</v>
      </c>
      <c r="F15997" s="3">
        <v>7.0</v>
      </c>
      <c r="G15997" s="3">
        <v>8.0</v>
      </c>
      <c r="H15997" s="3" t="s">
        <v>14340</v>
      </c>
      <c r="I15997" s="3" t="s">
        <v>14341</v>
      </c>
      <c r="J15997" s="3" t="s">
        <v>398</v>
      </c>
      <c r="K15997" s="3" t="s">
        <v>24</v>
      </c>
      <c r="L15997" s="3">
        <v>18.0</v>
      </c>
      <c r="M15997" s="3" t="s">
        <v>30</v>
      </c>
      <c r="N15997" s="3" t="s">
        <v>4062</v>
      </c>
      <c r="O15997" s="3" t="s">
        <v>633</v>
      </c>
      <c r="P15997" s="4">
        <v>21579.0</v>
      </c>
      <c r="Q15997" s="3" t="s">
        <v>75</v>
      </c>
      <c r="S15997" s="3" t="s">
        <v>34</v>
      </c>
    </row>
    <row r="15998">
      <c r="A15998" s="2">
        <v>42318.714907407404</v>
      </c>
      <c r="B15998" s="3">
        <v>28.0</v>
      </c>
      <c r="C15998" s="3" t="s">
        <v>13871</v>
      </c>
      <c r="D15998" s="3">
        <v>27.0</v>
      </c>
      <c r="E15998" s="3" t="s">
        <v>13886</v>
      </c>
      <c r="F15998" s="3">
        <v>7.0</v>
      </c>
      <c r="G15998" s="3">
        <v>8.0</v>
      </c>
      <c r="H15998" s="3" t="s">
        <v>14340</v>
      </c>
      <c r="I15998" s="3" t="s">
        <v>14341</v>
      </c>
      <c r="J15998" s="3" t="s">
        <v>398</v>
      </c>
      <c r="K15998" s="3" t="s">
        <v>24</v>
      </c>
      <c r="L15998" s="3">
        <v>19.0</v>
      </c>
      <c r="M15998" s="3" t="s">
        <v>25</v>
      </c>
      <c r="N15998" s="3" t="s">
        <v>14370</v>
      </c>
      <c r="O15998" s="3" t="s">
        <v>956</v>
      </c>
      <c r="P15998" s="4">
        <v>30004.0</v>
      </c>
      <c r="Q15998" s="3" t="s">
        <v>372</v>
      </c>
      <c r="S15998" s="3" t="s">
        <v>34</v>
      </c>
    </row>
    <row r="15999">
      <c r="A15999" s="2">
        <v>42318.714907407404</v>
      </c>
      <c r="B15999" s="3">
        <v>28.0</v>
      </c>
      <c r="C15999" s="3" t="s">
        <v>13871</v>
      </c>
      <c r="D15999" s="3">
        <v>27.0</v>
      </c>
      <c r="E15999" s="3" t="s">
        <v>13886</v>
      </c>
      <c r="F15999" s="3">
        <v>7.0</v>
      </c>
      <c r="G15999" s="3">
        <v>8.0</v>
      </c>
      <c r="H15999" s="3" t="s">
        <v>14340</v>
      </c>
      <c r="I15999" s="3" t="s">
        <v>14341</v>
      </c>
      <c r="J15999" s="3" t="s">
        <v>398</v>
      </c>
      <c r="K15999" s="3" t="s">
        <v>24</v>
      </c>
      <c r="L15999" s="3">
        <v>20.0</v>
      </c>
      <c r="M15999" s="3" t="s">
        <v>30</v>
      </c>
      <c r="N15999" s="3" t="s">
        <v>10872</v>
      </c>
      <c r="O15999" s="3" t="s">
        <v>1085</v>
      </c>
      <c r="P15999" s="4">
        <v>13524.0</v>
      </c>
      <c r="Q15999" s="3" t="s">
        <v>86</v>
      </c>
      <c r="S15999" s="3" t="s">
        <v>34</v>
      </c>
    </row>
    <row r="16000">
      <c r="A16000" s="2">
        <v>42318.714907407404</v>
      </c>
      <c r="B16000" s="3">
        <v>28.0</v>
      </c>
      <c r="C16000" s="3" t="s">
        <v>13871</v>
      </c>
      <c r="D16000" s="3">
        <v>50.0</v>
      </c>
      <c r="E16000" s="3" t="s">
        <v>13899</v>
      </c>
      <c r="F16000" s="3">
        <v>7.0</v>
      </c>
      <c r="G16000" s="3">
        <v>8.0</v>
      </c>
      <c r="H16000" s="3" t="s">
        <v>14340</v>
      </c>
      <c r="I16000" s="3" t="s">
        <v>14341</v>
      </c>
      <c r="J16000" s="3" t="s">
        <v>398</v>
      </c>
      <c r="K16000" s="3" t="s">
        <v>24</v>
      </c>
      <c r="L16000" s="3">
        <v>1.0</v>
      </c>
      <c r="M16000" s="3" t="s">
        <v>30</v>
      </c>
      <c r="N16000" s="3" t="s">
        <v>14371</v>
      </c>
      <c r="O16000" s="3" t="s">
        <v>57</v>
      </c>
      <c r="P16000" s="4">
        <v>24500.0</v>
      </c>
      <c r="Q16000" s="3" t="s">
        <v>372</v>
      </c>
      <c r="S16000" s="3" t="s">
        <v>34</v>
      </c>
    </row>
    <row r="16001">
      <c r="A16001" s="2">
        <v>42318.714907407404</v>
      </c>
      <c r="B16001" s="3">
        <v>28.0</v>
      </c>
      <c r="C16001" s="3" t="s">
        <v>13871</v>
      </c>
      <c r="D16001" s="3">
        <v>50.0</v>
      </c>
      <c r="E16001" s="3" t="s">
        <v>13899</v>
      </c>
      <c r="F16001" s="3">
        <v>7.0</v>
      </c>
      <c r="G16001" s="3">
        <v>8.0</v>
      </c>
      <c r="H16001" s="3" t="s">
        <v>14340</v>
      </c>
      <c r="I16001" s="3" t="s">
        <v>14341</v>
      </c>
      <c r="J16001" s="3" t="s">
        <v>398</v>
      </c>
      <c r="K16001" s="3" t="s">
        <v>24</v>
      </c>
      <c r="L16001" s="3">
        <v>2.0</v>
      </c>
      <c r="M16001" s="3" t="s">
        <v>25</v>
      </c>
      <c r="N16001" s="3" t="s">
        <v>14372</v>
      </c>
      <c r="O16001" s="3" t="s">
        <v>564</v>
      </c>
      <c r="P16001" s="4">
        <v>29042.0</v>
      </c>
      <c r="Q16001" s="3" t="s">
        <v>37</v>
      </c>
      <c r="S16001" s="3" t="s">
        <v>34</v>
      </c>
    </row>
    <row r="16002">
      <c r="A16002" s="2">
        <v>42318.714907407404</v>
      </c>
      <c r="B16002" s="3">
        <v>28.0</v>
      </c>
      <c r="C16002" s="3" t="s">
        <v>13871</v>
      </c>
      <c r="D16002" s="3">
        <v>50.0</v>
      </c>
      <c r="E16002" s="3" t="s">
        <v>13899</v>
      </c>
      <c r="F16002" s="3">
        <v>7.0</v>
      </c>
      <c r="G16002" s="3">
        <v>8.0</v>
      </c>
      <c r="H16002" s="3" t="s">
        <v>14340</v>
      </c>
      <c r="I16002" s="3" t="s">
        <v>14341</v>
      </c>
      <c r="J16002" s="3" t="s">
        <v>398</v>
      </c>
      <c r="K16002" s="3" t="s">
        <v>24</v>
      </c>
      <c r="L16002" s="3">
        <v>3.0</v>
      </c>
      <c r="M16002" s="3" t="s">
        <v>30</v>
      </c>
      <c r="N16002" s="3" t="s">
        <v>14373</v>
      </c>
      <c r="O16002" s="3" t="s">
        <v>235</v>
      </c>
      <c r="P16002" s="4">
        <v>18093.0</v>
      </c>
      <c r="Q16002" s="3" t="s">
        <v>86</v>
      </c>
      <c r="S16002" s="3" t="s">
        <v>34</v>
      </c>
    </row>
    <row r="16003">
      <c r="A16003" s="2">
        <v>42318.714907407404</v>
      </c>
      <c r="B16003" s="3">
        <v>28.0</v>
      </c>
      <c r="C16003" s="3" t="s">
        <v>13871</v>
      </c>
      <c r="D16003" s="3">
        <v>50.0</v>
      </c>
      <c r="E16003" s="3" t="s">
        <v>13899</v>
      </c>
      <c r="F16003" s="3">
        <v>7.0</v>
      </c>
      <c r="G16003" s="3">
        <v>8.0</v>
      </c>
      <c r="H16003" s="3" t="s">
        <v>14340</v>
      </c>
      <c r="I16003" s="3" t="s">
        <v>14341</v>
      </c>
      <c r="J16003" s="3" t="s">
        <v>398</v>
      </c>
      <c r="K16003" s="3" t="s">
        <v>24</v>
      </c>
      <c r="L16003" s="3">
        <v>4.0</v>
      </c>
      <c r="M16003" s="3" t="s">
        <v>25</v>
      </c>
      <c r="N16003" s="3" t="s">
        <v>14374</v>
      </c>
      <c r="O16003" s="3" t="s">
        <v>1089</v>
      </c>
      <c r="P16003" s="4">
        <v>20718.0</v>
      </c>
      <c r="Q16003" s="3" t="s">
        <v>72</v>
      </c>
      <c r="S16003" s="3" t="s">
        <v>34</v>
      </c>
    </row>
    <row r="16004">
      <c r="A16004" s="2">
        <v>42318.714907407404</v>
      </c>
      <c r="B16004" s="3">
        <v>28.0</v>
      </c>
      <c r="C16004" s="3" t="s">
        <v>13871</v>
      </c>
      <c r="D16004" s="3">
        <v>50.0</v>
      </c>
      <c r="E16004" s="3" t="s">
        <v>13899</v>
      </c>
      <c r="F16004" s="3">
        <v>7.0</v>
      </c>
      <c r="G16004" s="3">
        <v>8.0</v>
      </c>
      <c r="H16004" s="3" t="s">
        <v>14340</v>
      </c>
      <c r="I16004" s="3" t="s">
        <v>14341</v>
      </c>
      <c r="J16004" s="3" t="s">
        <v>398</v>
      </c>
      <c r="K16004" s="3" t="s">
        <v>24</v>
      </c>
      <c r="L16004" s="3">
        <v>5.0</v>
      </c>
      <c r="M16004" s="3" t="s">
        <v>30</v>
      </c>
      <c r="N16004" s="3" t="s">
        <v>11418</v>
      </c>
      <c r="O16004" s="3" t="s">
        <v>71</v>
      </c>
      <c r="P16004" s="4">
        <v>30782.0</v>
      </c>
      <c r="Q16004" s="3" t="s">
        <v>72</v>
      </c>
      <c r="S16004" s="3" t="s">
        <v>34</v>
      </c>
    </row>
    <row r="16005">
      <c r="A16005" s="2">
        <v>42318.714907407404</v>
      </c>
      <c r="B16005" s="3">
        <v>28.0</v>
      </c>
      <c r="C16005" s="3" t="s">
        <v>13871</v>
      </c>
      <c r="D16005" s="3">
        <v>50.0</v>
      </c>
      <c r="E16005" s="3" t="s">
        <v>13899</v>
      </c>
      <c r="F16005" s="3">
        <v>7.0</v>
      </c>
      <c r="G16005" s="3">
        <v>8.0</v>
      </c>
      <c r="H16005" s="3" t="s">
        <v>14340</v>
      </c>
      <c r="I16005" s="3" t="s">
        <v>14341</v>
      </c>
      <c r="J16005" s="3" t="s">
        <v>398</v>
      </c>
      <c r="K16005" s="3" t="s">
        <v>24</v>
      </c>
      <c r="L16005" s="3">
        <v>6.0</v>
      </c>
      <c r="M16005" s="3" t="s">
        <v>25</v>
      </c>
      <c r="N16005" s="3" t="s">
        <v>13697</v>
      </c>
      <c r="O16005" s="3" t="s">
        <v>7470</v>
      </c>
      <c r="P16005" s="4">
        <v>27446.0</v>
      </c>
      <c r="Q16005" s="3" t="s">
        <v>52</v>
      </c>
      <c r="S16005" s="3" t="s">
        <v>34</v>
      </c>
    </row>
    <row r="16006">
      <c r="A16006" s="2">
        <v>42318.714907407404</v>
      </c>
      <c r="B16006" s="3">
        <v>28.0</v>
      </c>
      <c r="C16006" s="3" t="s">
        <v>13871</v>
      </c>
      <c r="D16006" s="3">
        <v>50.0</v>
      </c>
      <c r="E16006" s="3" t="s">
        <v>13899</v>
      </c>
      <c r="F16006" s="3">
        <v>7.0</v>
      </c>
      <c r="G16006" s="3">
        <v>8.0</v>
      </c>
      <c r="H16006" s="3" t="s">
        <v>14340</v>
      </c>
      <c r="I16006" s="3" t="s">
        <v>14341</v>
      </c>
      <c r="J16006" s="3" t="s">
        <v>398</v>
      </c>
      <c r="K16006" s="3" t="s">
        <v>24</v>
      </c>
      <c r="L16006" s="3">
        <v>7.0</v>
      </c>
      <c r="M16006" s="3" t="s">
        <v>30</v>
      </c>
      <c r="N16006" s="3" t="s">
        <v>3758</v>
      </c>
      <c r="O16006" s="3" t="s">
        <v>193</v>
      </c>
      <c r="P16006" s="4">
        <v>20784.0</v>
      </c>
      <c r="Q16006" s="3" t="s">
        <v>372</v>
      </c>
      <c r="S16006" s="3" t="s">
        <v>34</v>
      </c>
    </row>
    <row r="16007">
      <c r="A16007" s="2">
        <v>42318.714907407404</v>
      </c>
      <c r="B16007" s="3">
        <v>28.0</v>
      </c>
      <c r="C16007" s="3" t="s">
        <v>13871</v>
      </c>
      <c r="D16007" s="3">
        <v>50.0</v>
      </c>
      <c r="E16007" s="3" t="s">
        <v>13899</v>
      </c>
      <c r="F16007" s="3">
        <v>7.0</v>
      </c>
      <c r="G16007" s="3">
        <v>8.0</v>
      </c>
      <c r="H16007" s="3" t="s">
        <v>14340</v>
      </c>
      <c r="I16007" s="3" t="s">
        <v>14341</v>
      </c>
      <c r="J16007" s="3" t="s">
        <v>398</v>
      </c>
      <c r="K16007" s="3" t="s">
        <v>24</v>
      </c>
      <c r="L16007" s="3">
        <v>8.0</v>
      </c>
      <c r="M16007" s="3" t="s">
        <v>25</v>
      </c>
      <c r="N16007" s="3" t="s">
        <v>14375</v>
      </c>
      <c r="O16007" s="3" t="s">
        <v>530</v>
      </c>
      <c r="P16007" s="4">
        <v>21531.0</v>
      </c>
      <c r="Q16007" s="3" t="s">
        <v>3663</v>
      </c>
      <c r="S16007" s="3" t="s">
        <v>34</v>
      </c>
    </row>
    <row r="16008">
      <c r="A16008" s="2">
        <v>42318.714907407404</v>
      </c>
      <c r="B16008" s="3">
        <v>28.0</v>
      </c>
      <c r="C16008" s="3" t="s">
        <v>13871</v>
      </c>
      <c r="D16008" s="3">
        <v>50.0</v>
      </c>
      <c r="E16008" s="3" t="s">
        <v>13899</v>
      </c>
      <c r="F16008" s="3">
        <v>7.0</v>
      </c>
      <c r="G16008" s="3">
        <v>8.0</v>
      </c>
      <c r="H16008" s="3" t="s">
        <v>14340</v>
      </c>
      <c r="I16008" s="3" t="s">
        <v>14341</v>
      </c>
      <c r="J16008" s="3" t="s">
        <v>398</v>
      </c>
      <c r="K16008" s="3" t="s">
        <v>24</v>
      </c>
      <c r="L16008" s="3">
        <v>9.0</v>
      </c>
      <c r="M16008" s="3" t="s">
        <v>30</v>
      </c>
      <c r="N16008" s="3" t="s">
        <v>7924</v>
      </c>
      <c r="O16008" s="3" t="s">
        <v>329</v>
      </c>
      <c r="P16008" s="4">
        <v>23208.0</v>
      </c>
      <c r="Q16008" s="3" t="s">
        <v>132</v>
      </c>
      <c r="S16008" s="3" t="s">
        <v>34</v>
      </c>
    </row>
    <row r="16009">
      <c r="A16009" s="2">
        <v>42318.714907407404</v>
      </c>
      <c r="B16009" s="3">
        <v>28.0</v>
      </c>
      <c r="C16009" s="3" t="s">
        <v>13871</v>
      </c>
      <c r="D16009" s="3">
        <v>50.0</v>
      </c>
      <c r="E16009" s="3" t="s">
        <v>13899</v>
      </c>
      <c r="F16009" s="3">
        <v>7.0</v>
      </c>
      <c r="G16009" s="3">
        <v>8.0</v>
      </c>
      <c r="H16009" s="3" t="s">
        <v>14340</v>
      </c>
      <c r="I16009" s="3" t="s">
        <v>14341</v>
      </c>
      <c r="J16009" s="3" t="s">
        <v>398</v>
      </c>
      <c r="K16009" s="3" t="s">
        <v>24</v>
      </c>
      <c r="L16009" s="3">
        <v>10.0</v>
      </c>
      <c r="M16009" s="3" t="s">
        <v>25</v>
      </c>
      <c r="N16009" s="3" t="s">
        <v>14376</v>
      </c>
      <c r="O16009" s="3" t="s">
        <v>580</v>
      </c>
      <c r="P16009" s="4">
        <v>22610.0</v>
      </c>
      <c r="Q16009" s="3" t="s">
        <v>372</v>
      </c>
      <c r="S16009" s="3" t="s">
        <v>34</v>
      </c>
    </row>
    <row r="16010">
      <c r="A16010" s="2">
        <v>42318.714907407404</v>
      </c>
      <c r="B16010" s="3">
        <v>28.0</v>
      </c>
      <c r="C16010" s="3" t="s">
        <v>13871</v>
      </c>
      <c r="D16010" s="3">
        <v>50.0</v>
      </c>
      <c r="E16010" s="3" t="s">
        <v>13899</v>
      </c>
      <c r="F16010" s="3">
        <v>7.0</v>
      </c>
      <c r="G16010" s="3">
        <v>8.0</v>
      </c>
      <c r="H16010" s="3" t="s">
        <v>14340</v>
      </c>
      <c r="I16010" s="3" t="s">
        <v>14341</v>
      </c>
      <c r="J16010" s="3" t="s">
        <v>398</v>
      </c>
      <c r="K16010" s="3" t="s">
        <v>24</v>
      </c>
      <c r="L16010" s="3">
        <v>11.0</v>
      </c>
      <c r="M16010" s="3" t="s">
        <v>30</v>
      </c>
      <c r="N16010" s="3" t="s">
        <v>689</v>
      </c>
      <c r="O16010" s="3" t="s">
        <v>2299</v>
      </c>
      <c r="P16010" s="4">
        <v>28796.0</v>
      </c>
      <c r="Q16010" s="3" t="s">
        <v>247</v>
      </c>
      <c r="S16010" s="3" t="s">
        <v>34</v>
      </c>
    </row>
    <row r="16011">
      <c r="A16011" s="2">
        <v>42318.714907407404</v>
      </c>
      <c r="B16011" s="3">
        <v>28.0</v>
      </c>
      <c r="C16011" s="3" t="s">
        <v>13871</v>
      </c>
      <c r="D16011" s="3">
        <v>50.0</v>
      </c>
      <c r="E16011" s="3" t="s">
        <v>13899</v>
      </c>
      <c r="F16011" s="3">
        <v>7.0</v>
      </c>
      <c r="G16011" s="3">
        <v>8.0</v>
      </c>
      <c r="H16011" s="3" t="s">
        <v>14340</v>
      </c>
      <c r="I16011" s="3" t="s">
        <v>14341</v>
      </c>
      <c r="J16011" s="3" t="s">
        <v>398</v>
      </c>
      <c r="K16011" s="3" t="s">
        <v>24</v>
      </c>
      <c r="L16011" s="3">
        <v>12.0</v>
      </c>
      <c r="M16011" s="3" t="s">
        <v>25</v>
      </c>
      <c r="N16011" s="3" t="s">
        <v>14377</v>
      </c>
      <c r="O16011" s="3" t="s">
        <v>377</v>
      </c>
      <c r="P16011" s="4">
        <v>25114.0</v>
      </c>
      <c r="Q16011" s="3" t="s">
        <v>372</v>
      </c>
      <c r="S16011" s="3" t="s">
        <v>34</v>
      </c>
    </row>
    <row r="16012">
      <c r="A16012" s="2">
        <v>42318.714907407404</v>
      </c>
      <c r="B16012" s="3">
        <v>28.0</v>
      </c>
      <c r="C16012" s="3" t="s">
        <v>13871</v>
      </c>
      <c r="D16012" s="3">
        <v>50.0</v>
      </c>
      <c r="E16012" s="3" t="s">
        <v>13899</v>
      </c>
      <c r="F16012" s="3">
        <v>7.0</v>
      </c>
      <c r="G16012" s="3">
        <v>8.0</v>
      </c>
      <c r="H16012" s="3" t="s">
        <v>14340</v>
      </c>
      <c r="I16012" s="3" t="s">
        <v>14341</v>
      </c>
      <c r="J16012" s="3" t="s">
        <v>398</v>
      </c>
      <c r="K16012" s="3" t="s">
        <v>24</v>
      </c>
      <c r="L16012" s="3">
        <v>13.0</v>
      </c>
      <c r="M16012" s="3" t="s">
        <v>30</v>
      </c>
      <c r="N16012" s="3" t="s">
        <v>14378</v>
      </c>
      <c r="O16012" s="3" t="s">
        <v>1465</v>
      </c>
      <c r="P16012" s="4">
        <v>25792.0</v>
      </c>
      <c r="Q16012" s="3" t="s">
        <v>352</v>
      </c>
      <c r="S16012" s="3" t="s">
        <v>34</v>
      </c>
    </row>
    <row r="16013">
      <c r="A16013" s="2">
        <v>42318.714907407404</v>
      </c>
      <c r="B16013" s="3">
        <v>28.0</v>
      </c>
      <c r="C16013" s="3" t="s">
        <v>13871</v>
      </c>
      <c r="D16013" s="3">
        <v>50.0</v>
      </c>
      <c r="E16013" s="3" t="s">
        <v>13899</v>
      </c>
      <c r="F16013" s="3">
        <v>7.0</v>
      </c>
      <c r="G16013" s="3">
        <v>8.0</v>
      </c>
      <c r="H16013" s="3" t="s">
        <v>14340</v>
      </c>
      <c r="I16013" s="3" t="s">
        <v>14341</v>
      </c>
      <c r="J16013" s="3" t="s">
        <v>398</v>
      </c>
      <c r="K16013" s="3" t="s">
        <v>24</v>
      </c>
      <c r="L16013" s="3">
        <v>14.0</v>
      </c>
      <c r="M16013" s="3" t="s">
        <v>25</v>
      </c>
      <c r="N16013" s="3" t="s">
        <v>14379</v>
      </c>
      <c r="O16013" s="3" t="s">
        <v>91</v>
      </c>
      <c r="P16013" s="4">
        <v>19982.0</v>
      </c>
      <c r="Q16013" s="3" t="s">
        <v>49</v>
      </c>
      <c r="S16013" s="3" t="s">
        <v>34</v>
      </c>
    </row>
    <row r="16014">
      <c r="A16014" s="2">
        <v>42318.714907407404</v>
      </c>
      <c r="B16014" s="3">
        <v>28.0</v>
      </c>
      <c r="C16014" s="3" t="s">
        <v>13871</v>
      </c>
      <c r="D16014" s="3">
        <v>50.0</v>
      </c>
      <c r="E16014" s="3" t="s">
        <v>13899</v>
      </c>
      <c r="F16014" s="3">
        <v>7.0</v>
      </c>
      <c r="G16014" s="3">
        <v>8.0</v>
      </c>
      <c r="H16014" s="3" t="s">
        <v>14340</v>
      </c>
      <c r="I16014" s="3" t="s">
        <v>14341</v>
      </c>
      <c r="J16014" s="3" t="s">
        <v>398</v>
      </c>
      <c r="K16014" s="3" t="s">
        <v>24</v>
      </c>
      <c r="L16014" s="3">
        <v>15.0</v>
      </c>
      <c r="M16014" s="3" t="s">
        <v>30</v>
      </c>
      <c r="N16014" s="3" t="s">
        <v>14380</v>
      </c>
      <c r="O16014" s="3" t="s">
        <v>51</v>
      </c>
      <c r="P16014" s="4">
        <v>26618.0</v>
      </c>
      <c r="Q16014" s="3" t="s">
        <v>52</v>
      </c>
      <c r="S16014" s="3" t="s">
        <v>34</v>
      </c>
    </row>
    <row r="16015">
      <c r="A16015" s="2">
        <v>42318.714907407404</v>
      </c>
      <c r="B16015" s="3">
        <v>28.0</v>
      </c>
      <c r="C16015" s="3" t="s">
        <v>13871</v>
      </c>
      <c r="D16015" s="3">
        <v>50.0</v>
      </c>
      <c r="E16015" s="3" t="s">
        <v>13899</v>
      </c>
      <c r="F16015" s="3">
        <v>7.0</v>
      </c>
      <c r="G16015" s="3">
        <v>8.0</v>
      </c>
      <c r="H16015" s="3" t="s">
        <v>14340</v>
      </c>
      <c r="I16015" s="3" t="s">
        <v>14341</v>
      </c>
      <c r="J16015" s="3" t="s">
        <v>398</v>
      </c>
      <c r="K16015" s="3" t="s">
        <v>24</v>
      </c>
      <c r="L16015" s="3">
        <v>16.0</v>
      </c>
      <c r="M16015" s="3" t="s">
        <v>25</v>
      </c>
      <c r="N16015" s="3" t="s">
        <v>3751</v>
      </c>
      <c r="O16015" s="3" t="s">
        <v>2765</v>
      </c>
      <c r="P16015" s="4">
        <v>32033.0</v>
      </c>
      <c r="Q16015" s="3" t="s">
        <v>191</v>
      </c>
      <c r="S16015" s="3" t="s">
        <v>34</v>
      </c>
    </row>
    <row r="16016">
      <c r="A16016" s="2">
        <v>42318.714907407404</v>
      </c>
      <c r="B16016" s="3">
        <v>28.0</v>
      </c>
      <c r="C16016" s="3" t="s">
        <v>13871</v>
      </c>
      <c r="D16016" s="3">
        <v>50.0</v>
      </c>
      <c r="E16016" s="3" t="s">
        <v>13899</v>
      </c>
      <c r="F16016" s="3">
        <v>7.0</v>
      </c>
      <c r="G16016" s="3">
        <v>8.0</v>
      </c>
      <c r="H16016" s="3" t="s">
        <v>14340</v>
      </c>
      <c r="I16016" s="3" t="s">
        <v>14341</v>
      </c>
      <c r="J16016" s="3" t="s">
        <v>398</v>
      </c>
      <c r="K16016" s="3" t="s">
        <v>24</v>
      </c>
      <c r="L16016" s="3">
        <v>17.0</v>
      </c>
      <c r="M16016" s="3" t="s">
        <v>30</v>
      </c>
      <c r="N16016" s="3" t="s">
        <v>10679</v>
      </c>
      <c r="O16016" s="3" t="s">
        <v>102</v>
      </c>
      <c r="P16016" s="4">
        <v>18849.0</v>
      </c>
      <c r="Q16016" s="3" t="s">
        <v>49</v>
      </c>
      <c r="S16016" s="3" t="s">
        <v>29</v>
      </c>
    </row>
    <row r="16017">
      <c r="A16017" s="2">
        <v>42318.714907407404</v>
      </c>
      <c r="B16017" s="3">
        <v>28.0</v>
      </c>
      <c r="C16017" s="3" t="s">
        <v>13871</v>
      </c>
      <c r="D16017" s="3">
        <v>61.0</v>
      </c>
      <c r="E16017" s="3" t="s">
        <v>13916</v>
      </c>
      <c r="F16017" s="3">
        <v>7.0</v>
      </c>
      <c r="G16017" s="3">
        <v>8.0</v>
      </c>
      <c r="H16017" s="3" t="s">
        <v>14340</v>
      </c>
      <c r="I16017" s="3" t="s">
        <v>14341</v>
      </c>
      <c r="J16017" s="3" t="s">
        <v>398</v>
      </c>
      <c r="K16017" s="3" t="s">
        <v>24</v>
      </c>
      <c r="L16017" s="3">
        <v>1.0</v>
      </c>
      <c r="M16017" s="3" t="s">
        <v>25</v>
      </c>
      <c r="N16017" s="3" t="s">
        <v>9807</v>
      </c>
      <c r="O16017" s="3" t="s">
        <v>536</v>
      </c>
      <c r="P16017" s="4">
        <v>21427.0</v>
      </c>
      <c r="Q16017" s="3" t="s">
        <v>110</v>
      </c>
      <c r="S16017" s="3" t="s">
        <v>34</v>
      </c>
    </row>
    <row r="16018">
      <c r="A16018" s="2">
        <v>42318.714907407404</v>
      </c>
      <c r="B16018" s="3">
        <v>28.0</v>
      </c>
      <c r="C16018" s="3" t="s">
        <v>13871</v>
      </c>
      <c r="D16018" s="3">
        <v>61.0</v>
      </c>
      <c r="E16018" s="3" t="s">
        <v>13916</v>
      </c>
      <c r="F16018" s="3">
        <v>7.0</v>
      </c>
      <c r="G16018" s="3">
        <v>8.0</v>
      </c>
      <c r="H16018" s="3" t="s">
        <v>14340</v>
      </c>
      <c r="I16018" s="3" t="s">
        <v>14341</v>
      </c>
      <c r="J16018" s="3" t="s">
        <v>398</v>
      </c>
      <c r="K16018" s="3" t="s">
        <v>24</v>
      </c>
      <c r="L16018" s="3">
        <v>2.0</v>
      </c>
      <c r="M16018" s="3" t="s">
        <v>30</v>
      </c>
      <c r="N16018" s="3" t="s">
        <v>14381</v>
      </c>
      <c r="O16018" s="3" t="s">
        <v>1706</v>
      </c>
      <c r="P16018" s="4">
        <v>22289.0</v>
      </c>
      <c r="Q16018" s="3" t="s">
        <v>79</v>
      </c>
      <c r="S16018" s="3" t="s">
        <v>34</v>
      </c>
    </row>
    <row r="16019">
      <c r="A16019" s="2">
        <v>42318.714907407404</v>
      </c>
      <c r="B16019" s="3">
        <v>28.0</v>
      </c>
      <c r="C16019" s="3" t="s">
        <v>13871</v>
      </c>
      <c r="D16019" s="3">
        <v>61.0</v>
      </c>
      <c r="E16019" s="3" t="s">
        <v>13916</v>
      </c>
      <c r="F16019" s="3">
        <v>7.0</v>
      </c>
      <c r="G16019" s="3">
        <v>8.0</v>
      </c>
      <c r="H16019" s="3" t="s">
        <v>14340</v>
      </c>
      <c r="I16019" s="3" t="s">
        <v>14341</v>
      </c>
      <c r="J16019" s="3" t="s">
        <v>398</v>
      </c>
      <c r="K16019" s="3" t="s">
        <v>24</v>
      </c>
      <c r="L16019" s="3">
        <v>3.0</v>
      </c>
      <c r="M16019" s="3" t="s">
        <v>25</v>
      </c>
      <c r="N16019" s="3" t="s">
        <v>14382</v>
      </c>
      <c r="O16019" s="3" t="s">
        <v>109</v>
      </c>
      <c r="P16019" s="4">
        <v>19310.0</v>
      </c>
      <c r="Q16019" s="3" t="s">
        <v>105</v>
      </c>
      <c r="S16019" s="3" t="s">
        <v>29</v>
      </c>
    </row>
    <row r="16020">
      <c r="A16020" s="2">
        <v>42318.714907407404</v>
      </c>
      <c r="B16020" s="3">
        <v>28.0</v>
      </c>
      <c r="C16020" s="3" t="s">
        <v>13871</v>
      </c>
      <c r="D16020" s="3">
        <v>61.0</v>
      </c>
      <c r="E16020" s="3" t="s">
        <v>13916</v>
      </c>
      <c r="F16020" s="3">
        <v>7.0</v>
      </c>
      <c r="G16020" s="3">
        <v>8.0</v>
      </c>
      <c r="H16020" s="3" t="s">
        <v>14340</v>
      </c>
      <c r="I16020" s="3" t="s">
        <v>14341</v>
      </c>
      <c r="J16020" s="3" t="s">
        <v>398</v>
      </c>
      <c r="K16020" s="3" t="s">
        <v>24</v>
      </c>
      <c r="L16020" s="3">
        <v>4.0</v>
      </c>
      <c r="M16020" s="3" t="s">
        <v>30</v>
      </c>
      <c r="N16020" s="3" t="s">
        <v>14383</v>
      </c>
      <c r="O16020" s="3" t="s">
        <v>560</v>
      </c>
      <c r="P16020" s="4">
        <v>20260.0</v>
      </c>
      <c r="Q16020" s="3" t="s">
        <v>105</v>
      </c>
      <c r="S16020" s="3" t="s">
        <v>34</v>
      </c>
    </row>
    <row r="16021">
      <c r="A16021" s="2">
        <v>42318.714907407404</v>
      </c>
      <c r="B16021" s="3">
        <v>28.0</v>
      </c>
      <c r="C16021" s="3" t="s">
        <v>13871</v>
      </c>
      <c r="D16021" s="3">
        <v>61.0</v>
      </c>
      <c r="E16021" s="3" t="s">
        <v>13916</v>
      </c>
      <c r="F16021" s="3">
        <v>7.0</v>
      </c>
      <c r="G16021" s="3">
        <v>8.0</v>
      </c>
      <c r="H16021" s="3" t="s">
        <v>14340</v>
      </c>
      <c r="I16021" s="3" t="s">
        <v>14341</v>
      </c>
      <c r="J16021" s="3" t="s">
        <v>398</v>
      </c>
      <c r="K16021" s="3" t="s">
        <v>24</v>
      </c>
      <c r="L16021" s="3">
        <v>5.0</v>
      </c>
      <c r="M16021" s="3" t="s">
        <v>25</v>
      </c>
      <c r="N16021" s="3" t="s">
        <v>14384</v>
      </c>
      <c r="O16021" s="3" t="s">
        <v>14385</v>
      </c>
      <c r="P16021" s="4">
        <v>19237.0</v>
      </c>
      <c r="Q16021" s="3" t="s">
        <v>79</v>
      </c>
      <c r="S16021" s="3" t="s">
        <v>34</v>
      </c>
    </row>
    <row r="16022">
      <c r="A16022" s="2">
        <v>42318.714907407404</v>
      </c>
      <c r="B16022" s="3">
        <v>28.0</v>
      </c>
      <c r="C16022" s="3" t="s">
        <v>13871</v>
      </c>
      <c r="D16022" s="3">
        <v>61.0</v>
      </c>
      <c r="E16022" s="3" t="s">
        <v>13916</v>
      </c>
      <c r="F16022" s="3">
        <v>7.0</v>
      </c>
      <c r="G16022" s="3">
        <v>8.0</v>
      </c>
      <c r="H16022" s="3" t="s">
        <v>14340</v>
      </c>
      <c r="I16022" s="3" t="s">
        <v>14341</v>
      </c>
      <c r="J16022" s="3" t="s">
        <v>398</v>
      </c>
      <c r="K16022" s="3" t="s">
        <v>24</v>
      </c>
      <c r="L16022" s="3">
        <v>6.0</v>
      </c>
      <c r="M16022" s="3" t="s">
        <v>30</v>
      </c>
      <c r="N16022" s="3" t="s">
        <v>14386</v>
      </c>
      <c r="O16022" s="3" t="s">
        <v>1646</v>
      </c>
      <c r="P16022" s="4">
        <v>24626.0</v>
      </c>
      <c r="Q16022" s="3" t="s">
        <v>115</v>
      </c>
      <c r="S16022" s="3" t="s">
        <v>34</v>
      </c>
    </row>
    <row r="16023">
      <c r="A16023" s="2">
        <v>42318.714907407404</v>
      </c>
      <c r="B16023" s="3">
        <v>28.0</v>
      </c>
      <c r="C16023" s="3" t="s">
        <v>13871</v>
      </c>
      <c r="D16023" s="3">
        <v>61.0</v>
      </c>
      <c r="E16023" s="3" t="s">
        <v>13916</v>
      </c>
      <c r="F16023" s="3">
        <v>7.0</v>
      </c>
      <c r="G16023" s="3">
        <v>8.0</v>
      </c>
      <c r="H16023" s="3" t="s">
        <v>14340</v>
      </c>
      <c r="I16023" s="3" t="s">
        <v>14341</v>
      </c>
      <c r="J16023" s="3" t="s">
        <v>398</v>
      </c>
      <c r="K16023" s="3" t="s">
        <v>24</v>
      </c>
      <c r="L16023" s="3">
        <v>7.0</v>
      </c>
      <c r="M16023" s="3" t="s">
        <v>25</v>
      </c>
      <c r="N16023" s="3" t="s">
        <v>14387</v>
      </c>
      <c r="O16023" s="3" t="s">
        <v>477</v>
      </c>
      <c r="P16023" s="4">
        <v>26806.0</v>
      </c>
      <c r="Q16023" s="3" t="s">
        <v>75</v>
      </c>
      <c r="S16023" s="3" t="s">
        <v>34</v>
      </c>
    </row>
    <row r="16024">
      <c r="A16024" s="2">
        <v>42318.714907407404</v>
      </c>
      <c r="B16024" s="3">
        <v>28.0</v>
      </c>
      <c r="C16024" s="3" t="s">
        <v>13871</v>
      </c>
      <c r="D16024" s="3">
        <v>61.0</v>
      </c>
      <c r="E16024" s="3" t="s">
        <v>13916</v>
      </c>
      <c r="F16024" s="3">
        <v>7.0</v>
      </c>
      <c r="G16024" s="3">
        <v>8.0</v>
      </c>
      <c r="H16024" s="3" t="s">
        <v>14340</v>
      </c>
      <c r="I16024" s="3" t="s">
        <v>14341</v>
      </c>
      <c r="J16024" s="3" t="s">
        <v>398</v>
      </c>
      <c r="K16024" s="3" t="s">
        <v>24</v>
      </c>
      <c r="L16024" s="3">
        <v>8.0</v>
      </c>
      <c r="M16024" s="3" t="s">
        <v>30</v>
      </c>
      <c r="N16024" s="3" t="s">
        <v>14388</v>
      </c>
      <c r="O16024" s="3" t="s">
        <v>1356</v>
      </c>
      <c r="P16024" s="4">
        <v>19588.0</v>
      </c>
      <c r="Q16024" s="3" t="s">
        <v>145</v>
      </c>
      <c r="S16024" s="3" t="s">
        <v>34</v>
      </c>
    </row>
    <row r="16025">
      <c r="A16025" s="2">
        <v>42318.714907407404</v>
      </c>
      <c r="B16025" s="3">
        <v>28.0</v>
      </c>
      <c r="C16025" s="3" t="s">
        <v>13871</v>
      </c>
      <c r="D16025" s="3">
        <v>61.0</v>
      </c>
      <c r="E16025" s="3" t="s">
        <v>13916</v>
      </c>
      <c r="F16025" s="3">
        <v>7.0</v>
      </c>
      <c r="G16025" s="3">
        <v>8.0</v>
      </c>
      <c r="H16025" s="3" t="s">
        <v>14340</v>
      </c>
      <c r="I16025" s="3" t="s">
        <v>14341</v>
      </c>
      <c r="J16025" s="3" t="s">
        <v>398</v>
      </c>
      <c r="K16025" s="3" t="s">
        <v>24</v>
      </c>
      <c r="L16025" s="3">
        <v>9.0</v>
      </c>
      <c r="M16025" s="3" t="s">
        <v>25</v>
      </c>
      <c r="N16025" s="3" t="s">
        <v>6517</v>
      </c>
      <c r="O16025" s="3" t="s">
        <v>377</v>
      </c>
      <c r="P16025" s="4">
        <v>16858.0</v>
      </c>
      <c r="Q16025" s="3" t="s">
        <v>49</v>
      </c>
      <c r="S16025" s="3" t="s">
        <v>34</v>
      </c>
    </row>
    <row r="16026">
      <c r="A16026" s="2">
        <v>42318.714907407404</v>
      </c>
      <c r="B16026" s="3">
        <v>28.0</v>
      </c>
      <c r="C16026" s="3" t="s">
        <v>13871</v>
      </c>
      <c r="D16026" s="3">
        <v>61.0</v>
      </c>
      <c r="E16026" s="3" t="s">
        <v>13916</v>
      </c>
      <c r="F16026" s="3">
        <v>7.0</v>
      </c>
      <c r="G16026" s="3">
        <v>8.0</v>
      </c>
      <c r="H16026" s="3" t="s">
        <v>14340</v>
      </c>
      <c r="I16026" s="3" t="s">
        <v>14341</v>
      </c>
      <c r="J16026" s="3" t="s">
        <v>398</v>
      </c>
      <c r="K16026" s="3" t="s">
        <v>24</v>
      </c>
      <c r="L16026" s="3">
        <v>10.0</v>
      </c>
      <c r="M16026" s="3" t="s">
        <v>30</v>
      </c>
      <c r="N16026" s="3" t="s">
        <v>14389</v>
      </c>
      <c r="O16026" s="3" t="s">
        <v>171</v>
      </c>
      <c r="P16026" s="4">
        <v>20888.0</v>
      </c>
      <c r="Q16026" s="3" t="s">
        <v>372</v>
      </c>
      <c r="S16026" s="3" t="s">
        <v>34</v>
      </c>
    </row>
    <row r="16027">
      <c r="A16027" s="2">
        <v>42318.714907407404</v>
      </c>
      <c r="B16027" s="3">
        <v>28.0</v>
      </c>
      <c r="C16027" s="3" t="s">
        <v>13871</v>
      </c>
      <c r="D16027" s="3">
        <v>61.0</v>
      </c>
      <c r="E16027" s="3" t="s">
        <v>13916</v>
      </c>
      <c r="F16027" s="3">
        <v>7.0</v>
      </c>
      <c r="G16027" s="3">
        <v>8.0</v>
      </c>
      <c r="H16027" s="3" t="s">
        <v>14340</v>
      </c>
      <c r="I16027" s="3" t="s">
        <v>14341</v>
      </c>
      <c r="J16027" s="3" t="s">
        <v>398</v>
      </c>
      <c r="K16027" s="3" t="s">
        <v>24</v>
      </c>
      <c r="L16027" s="3">
        <v>11.0</v>
      </c>
      <c r="M16027" s="3" t="s">
        <v>25</v>
      </c>
      <c r="N16027" s="3" t="s">
        <v>14125</v>
      </c>
      <c r="O16027" s="3" t="s">
        <v>14390</v>
      </c>
      <c r="P16027" s="4">
        <v>21271.0</v>
      </c>
      <c r="Q16027" s="3" t="s">
        <v>115</v>
      </c>
      <c r="S16027" s="3" t="s">
        <v>34</v>
      </c>
    </row>
    <row r="16028">
      <c r="A16028" s="2">
        <v>42318.714907407404</v>
      </c>
      <c r="B16028" s="3">
        <v>28.0</v>
      </c>
      <c r="C16028" s="3" t="s">
        <v>13871</v>
      </c>
      <c r="D16028" s="3">
        <v>76.0</v>
      </c>
      <c r="E16028" s="3" t="s">
        <v>13925</v>
      </c>
      <c r="F16028" s="3">
        <v>7.0</v>
      </c>
      <c r="G16028" s="3">
        <v>8.0</v>
      </c>
      <c r="H16028" s="3" t="s">
        <v>14340</v>
      </c>
      <c r="I16028" s="3" t="s">
        <v>14341</v>
      </c>
      <c r="J16028" s="3" t="s">
        <v>398</v>
      </c>
      <c r="K16028" s="3" t="s">
        <v>272</v>
      </c>
      <c r="L16028" s="3">
        <v>1.0</v>
      </c>
      <c r="M16028" s="3" t="s">
        <v>25</v>
      </c>
      <c r="N16028" s="3" t="s">
        <v>14391</v>
      </c>
      <c r="O16028" s="3" t="s">
        <v>319</v>
      </c>
      <c r="P16028" s="4">
        <v>26287.0</v>
      </c>
      <c r="Q16028" s="3" t="s">
        <v>153</v>
      </c>
      <c r="S16028" s="3" t="s">
        <v>34</v>
      </c>
    </row>
    <row r="16029">
      <c r="A16029" s="2">
        <v>42318.714907407404</v>
      </c>
      <c r="B16029" s="3">
        <v>28.0</v>
      </c>
      <c r="C16029" s="3" t="s">
        <v>13871</v>
      </c>
      <c r="D16029" s="3">
        <v>76.0</v>
      </c>
      <c r="E16029" s="3" t="s">
        <v>13925</v>
      </c>
      <c r="F16029" s="3">
        <v>7.0</v>
      </c>
      <c r="G16029" s="3">
        <v>8.0</v>
      </c>
      <c r="H16029" s="3" t="s">
        <v>14340</v>
      </c>
      <c r="I16029" s="3" t="s">
        <v>14341</v>
      </c>
      <c r="J16029" s="3" t="s">
        <v>398</v>
      </c>
      <c r="K16029" s="3" t="s">
        <v>24</v>
      </c>
      <c r="L16029" s="3">
        <v>2.0</v>
      </c>
      <c r="M16029" s="3" t="s">
        <v>30</v>
      </c>
      <c r="N16029" s="3" t="s">
        <v>14392</v>
      </c>
      <c r="O16029" s="3" t="s">
        <v>32</v>
      </c>
      <c r="P16029" s="4">
        <v>25631.0</v>
      </c>
      <c r="Q16029" s="3" t="s">
        <v>189</v>
      </c>
      <c r="S16029" s="3" t="s">
        <v>29</v>
      </c>
    </row>
    <row r="16030">
      <c r="A16030" s="2">
        <v>42318.714907407404</v>
      </c>
      <c r="B16030" s="3">
        <v>28.0</v>
      </c>
      <c r="C16030" s="3" t="s">
        <v>13871</v>
      </c>
      <c r="D16030" s="3">
        <v>76.0</v>
      </c>
      <c r="E16030" s="3" t="s">
        <v>13925</v>
      </c>
      <c r="F16030" s="3">
        <v>7.0</v>
      </c>
      <c r="G16030" s="3">
        <v>8.0</v>
      </c>
      <c r="H16030" s="3" t="s">
        <v>14340</v>
      </c>
      <c r="I16030" s="3" t="s">
        <v>14341</v>
      </c>
      <c r="J16030" s="3" t="s">
        <v>398</v>
      </c>
      <c r="K16030" s="3" t="s">
        <v>24</v>
      </c>
      <c r="L16030" s="3">
        <v>3.0</v>
      </c>
      <c r="M16030" s="3" t="s">
        <v>25</v>
      </c>
      <c r="N16030" s="3" t="s">
        <v>9933</v>
      </c>
      <c r="O16030" s="3" t="s">
        <v>1637</v>
      </c>
      <c r="P16030" s="4">
        <v>30246.0</v>
      </c>
      <c r="Q16030" s="3" t="s">
        <v>37</v>
      </c>
      <c r="S16030" s="3" t="s">
        <v>34</v>
      </c>
    </row>
    <row r="16031">
      <c r="A16031" s="2">
        <v>42318.714907407404</v>
      </c>
      <c r="B16031" s="3">
        <v>28.0</v>
      </c>
      <c r="C16031" s="3" t="s">
        <v>13871</v>
      </c>
      <c r="D16031" s="3">
        <v>76.0</v>
      </c>
      <c r="E16031" s="3" t="s">
        <v>13925</v>
      </c>
      <c r="F16031" s="3">
        <v>7.0</v>
      </c>
      <c r="G16031" s="3">
        <v>8.0</v>
      </c>
      <c r="H16031" s="3" t="s">
        <v>14340</v>
      </c>
      <c r="I16031" s="3" t="s">
        <v>14341</v>
      </c>
      <c r="J16031" s="3" t="s">
        <v>398</v>
      </c>
      <c r="K16031" s="3" t="s">
        <v>24</v>
      </c>
      <c r="L16031" s="3">
        <v>4.0</v>
      </c>
      <c r="M16031" s="3" t="s">
        <v>30</v>
      </c>
      <c r="N16031" s="3" t="s">
        <v>10403</v>
      </c>
      <c r="O16031" s="3" t="s">
        <v>364</v>
      </c>
      <c r="P16031" s="4">
        <v>23209.0</v>
      </c>
      <c r="Q16031" s="3" t="s">
        <v>132</v>
      </c>
      <c r="S16031" s="3" t="s">
        <v>34</v>
      </c>
    </row>
    <row r="16032">
      <c r="A16032" s="2">
        <v>42318.714907407404</v>
      </c>
      <c r="B16032" s="3">
        <v>28.0</v>
      </c>
      <c r="C16032" s="3" t="s">
        <v>13871</v>
      </c>
      <c r="D16032" s="3">
        <v>76.0</v>
      </c>
      <c r="E16032" s="3" t="s">
        <v>13925</v>
      </c>
      <c r="F16032" s="3">
        <v>7.0</v>
      </c>
      <c r="G16032" s="3">
        <v>8.0</v>
      </c>
      <c r="H16032" s="3" t="s">
        <v>14340</v>
      </c>
      <c r="I16032" s="3" t="s">
        <v>14341</v>
      </c>
      <c r="J16032" s="3" t="s">
        <v>398</v>
      </c>
      <c r="K16032" s="3" t="s">
        <v>24</v>
      </c>
      <c r="L16032" s="3">
        <v>5.0</v>
      </c>
      <c r="M16032" s="3" t="s">
        <v>25</v>
      </c>
      <c r="N16032" s="3" t="s">
        <v>4050</v>
      </c>
      <c r="O16032" s="3" t="s">
        <v>14393</v>
      </c>
      <c r="P16032" s="4">
        <v>25414.0</v>
      </c>
      <c r="Q16032" s="3" t="s">
        <v>37</v>
      </c>
      <c r="S16032" s="3" t="s">
        <v>34</v>
      </c>
    </row>
    <row r="16033">
      <c r="A16033" s="2">
        <v>42318.714907407404</v>
      </c>
      <c r="B16033" s="3">
        <v>28.0</v>
      </c>
      <c r="C16033" s="3" t="s">
        <v>13871</v>
      </c>
      <c r="D16033" s="3">
        <v>76.0</v>
      </c>
      <c r="E16033" s="3" t="s">
        <v>13925</v>
      </c>
      <c r="F16033" s="3">
        <v>7.0</v>
      </c>
      <c r="G16033" s="3">
        <v>8.0</v>
      </c>
      <c r="H16033" s="3" t="s">
        <v>14340</v>
      </c>
      <c r="I16033" s="3" t="s">
        <v>14341</v>
      </c>
      <c r="J16033" s="3" t="s">
        <v>398</v>
      </c>
      <c r="K16033" s="3" t="s">
        <v>24</v>
      </c>
      <c r="L16033" s="3">
        <v>6.0</v>
      </c>
      <c r="M16033" s="3" t="s">
        <v>30</v>
      </c>
      <c r="N16033" s="3" t="s">
        <v>6700</v>
      </c>
      <c r="O16033" s="3" t="s">
        <v>1263</v>
      </c>
      <c r="P16033" s="4">
        <v>25112.0</v>
      </c>
      <c r="Q16033" s="3" t="s">
        <v>52</v>
      </c>
      <c r="S16033" s="3" t="s">
        <v>34</v>
      </c>
    </row>
    <row r="16034">
      <c r="A16034" s="2">
        <v>42318.714907407404</v>
      </c>
      <c r="B16034" s="3">
        <v>28.0</v>
      </c>
      <c r="C16034" s="3" t="s">
        <v>13871</v>
      </c>
      <c r="D16034" s="3">
        <v>76.0</v>
      </c>
      <c r="E16034" s="3" t="s">
        <v>13925</v>
      </c>
      <c r="F16034" s="3">
        <v>7.0</v>
      </c>
      <c r="G16034" s="3">
        <v>8.0</v>
      </c>
      <c r="H16034" s="3" t="s">
        <v>14340</v>
      </c>
      <c r="I16034" s="3" t="s">
        <v>14341</v>
      </c>
      <c r="J16034" s="3" t="s">
        <v>398</v>
      </c>
      <c r="K16034" s="3" t="s">
        <v>24</v>
      </c>
      <c r="L16034" s="3">
        <v>7.0</v>
      </c>
      <c r="M16034" s="3" t="s">
        <v>25</v>
      </c>
      <c r="N16034" s="3" t="s">
        <v>14394</v>
      </c>
      <c r="O16034" s="3" t="s">
        <v>1220</v>
      </c>
      <c r="P16034" s="4">
        <v>32844.0</v>
      </c>
      <c r="Q16034" s="3" t="s">
        <v>1605</v>
      </c>
      <c r="S16034" s="3" t="s">
        <v>34</v>
      </c>
    </row>
    <row r="16035">
      <c r="A16035" s="2">
        <v>42318.714907407404</v>
      </c>
      <c r="B16035" s="3">
        <v>28.0</v>
      </c>
      <c r="C16035" s="3" t="s">
        <v>13871</v>
      </c>
      <c r="D16035" s="3">
        <v>76.0</v>
      </c>
      <c r="E16035" s="3" t="s">
        <v>13925</v>
      </c>
      <c r="F16035" s="3">
        <v>7.0</v>
      </c>
      <c r="G16035" s="3">
        <v>8.0</v>
      </c>
      <c r="H16035" s="3" t="s">
        <v>14340</v>
      </c>
      <c r="I16035" s="3" t="s">
        <v>14341</v>
      </c>
      <c r="J16035" s="3" t="s">
        <v>398</v>
      </c>
      <c r="K16035" s="3" t="s">
        <v>24</v>
      </c>
      <c r="L16035" s="3">
        <v>8.0</v>
      </c>
      <c r="M16035" s="3" t="s">
        <v>30</v>
      </c>
      <c r="N16035" s="3" t="s">
        <v>14395</v>
      </c>
      <c r="O16035" s="3" t="s">
        <v>45</v>
      </c>
      <c r="P16035" s="4">
        <v>21387.0</v>
      </c>
      <c r="Q16035" s="3" t="s">
        <v>153</v>
      </c>
      <c r="S16035" s="3" t="s">
        <v>34</v>
      </c>
    </row>
    <row r="16036">
      <c r="A16036" s="2">
        <v>42318.714907407404</v>
      </c>
      <c r="B16036" s="3">
        <v>28.0</v>
      </c>
      <c r="C16036" s="3" t="s">
        <v>13871</v>
      </c>
      <c r="D16036" s="3">
        <v>76.0</v>
      </c>
      <c r="E16036" s="3" t="s">
        <v>13925</v>
      </c>
      <c r="F16036" s="3">
        <v>7.0</v>
      </c>
      <c r="G16036" s="3">
        <v>8.0</v>
      </c>
      <c r="H16036" s="3" t="s">
        <v>14340</v>
      </c>
      <c r="I16036" s="3" t="s">
        <v>14341</v>
      </c>
      <c r="J16036" s="3" t="s">
        <v>398</v>
      </c>
      <c r="K16036" s="3" t="s">
        <v>24</v>
      </c>
      <c r="L16036" s="3">
        <v>9.0</v>
      </c>
      <c r="M16036" s="3" t="s">
        <v>25</v>
      </c>
      <c r="N16036" s="3" t="s">
        <v>14396</v>
      </c>
      <c r="O16036" s="3" t="s">
        <v>297</v>
      </c>
      <c r="P16036" s="4">
        <v>27972.0</v>
      </c>
      <c r="Q16036" s="3" t="s">
        <v>132</v>
      </c>
      <c r="S16036" s="3" t="s">
        <v>34</v>
      </c>
    </row>
    <row r="16037">
      <c r="A16037" s="2">
        <v>42318.714907407404</v>
      </c>
      <c r="B16037" s="3">
        <v>28.0</v>
      </c>
      <c r="C16037" s="3" t="s">
        <v>13871</v>
      </c>
      <c r="D16037" s="3">
        <v>76.0</v>
      </c>
      <c r="E16037" s="3" t="s">
        <v>13925</v>
      </c>
      <c r="F16037" s="3">
        <v>7.0</v>
      </c>
      <c r="G16037" s="3">
        <v>8.0</v>
      </c>
      <c r="H16037" s="3" t="s">
        <v>14340</v>
      </c>
      <c r="I16037" s="3" t="s">
        <v>14341</v>
      </c>
      <c r="J16037" s="3" t="s">
        <v>398</v>
      </c>
      <c r="K16037" s="3" t="s">
        <v>24</v>
      </c>
      <c r="L16037" s="3">
        <v>10.0</v>
      </c>
      <c r="M16037" s="3" t="s">
        <v>30</v>
      </c>
      <c r="N16037" s="3" t="s">
        <v>856</v>
      </c>
      <c r="O16037" s="3" t="s">
        <v>361</v>
      </c>
      <c r="P16037" s="4">
        <v>22540.0</v>
      </c>
      <c r="Q16037" s="3" t="s">
        <v>52</v>
      </c>
      <c r="S16037" s="3" t="s">
        <v>34</v>
      </c>
    </row>
    <row r="16038">
      <c r="A16038" s="2">
        <v>42318.714907407404</v>
      </c>
      <c r="B16038" s="3">
        <v>28.0</v>
      </c>
      <c r="C16038" s="3" t="s">
        <v>13871</v>
      </c>
      <c r="D16038" s="3">
        <v>76.0</v>
      </c>
      <c r="E16038" s="3" t="s">
        <v>13925</v>
      </c>
      <c r="F16038" s="3">
        <v>7.0</v>
      </c>
      <c r="G16038" s="3">
        <v>8.0</v>
      </c>
      <c r="H16038" s="3" t="s">
        <v>14340</v>
      </c>
      <c r="I16038" s="3" t="s">
        <v>14341</v>
      </c>
      <c r="J16038" s="3" t="s">
        <v>398</v>
      </c>
      <c r="K16038" s="3" t="s">
        <v>24</v>
      </c>
      <c r="L16038" s="3">
        <v>11.0</v>
      </c>
      <c r="M16038" s="3" t="s">
        <v>25</v>
      </c>
      <c r="N16038" s="3" t="s">
        <v>14397</v>
      </c>
      <c r="O16038" s="3" t="s">
        <v>384</v>
      </c>
      <c r="P16038" s="4">
        <v>30415.0</v>
      </c>
      <c r="Q16038" s="3" t="s">
        <v>189</v>
      </c>
      <c r="S16038" s="3" t="s">
        <v>29</v>
      </c>
    </row>
    <row r="16039">
      <c r="A16039" s="2">
        <v>42318.714907407404</v>
      </c>
      <c r="B16039" s="3">
        <v>28.0</v>
      </c>
      <c r="C16039" s="3" t="s">
        <v>13871</v>
      </c>
      <c r="D16039" s="3">
        <v>76.0</v>
      </c>
      <c r="E16039" s="3" t="s">
        <v>13925</v>
      </c>
      <c r="F16039" s="3">
        <v>7.0</v>
      </c>
      <c r="G16039" s="3">
        <v>8.0</v>
      </c>
      <c r="H16039" s="3" t="s">
        <v>14340</v>
      </c>
      <c r="I16039" s="3" t="s">
        <v>14341</v>
      </c>
      <c r="J16039" s="3" t="s">
        <v>398</v>
      </c>
      <c r="K16039" s="3" t="s">
        <v>24</v>
      </c>
      <c r="L16039" s="3">
        <v>12.0</v>
      </c>
      <c r="M16039" s="3" t="s">
        <v>30</v>
      </c>
      <c r="N16039" s="3" t="s">
        <v>11737</v>
      </c>
      <c r="O16039" s="3" t="s">
        <v>215</v>
      </c>
      <c r="P16039" s="4">
        <v>23111.0</v>
      </c>
      <c r="Q16039" s="3" t="s">
        <v>52</v>
      </c>
      <c r="S16039" s="3" t="s">
        <v>34</v>
      </c>
    </row>
    <row r="16040">
      <c r="A16040" s="2">
        <v>42318.714907407404</v>
      </c>
      <c r="B16040" s="3">
        <v>28.0</v>
      </c>
      <c r="C16040" s="3" t="s">
        <v>13871</v>
      </c>
      <c r="D16040" s="3">
        <v>76.0</v>
      </c>
      <c r="E16040" s="3" t="s">
        <v>13925</v>
      </c>
      <c r="F16040" s="3">
        <v>7.0</v>
      </c>
      <c r="G16040" s="3">
        <v>8.0</v>
      </c>
      <c r="H16040" s="3" t="s">
        <v>14340</v>
      </c>
      <c r="I16040" s="3" t="s">
        <v>14341</v>
      </c>
      <c r="J16040" s="3" t="s">
        <v>398</v>
      </c>
      <c r="K16040" s="3" t="s">
        <v>24</v>
      </c>
      <c r="L16040" s="3">
        <v>13.0</v>
      </c>
      <c r="M16040" s="3" t="s">
        <v>25</v>
      </c>
      <c r="N16040" s="3" t="s">
        <v>14398</v>
      </c>
      <c r="O16040" s="3" t="s">
        <v>523</v>
      </c>
      <c r="P16040" s="4">
        <v>21199.0</v>
      </c>
      <c r="Q16040" s="3" t="s">
        <v>149</v>
      </c>
      <c r="S16040" s="3" t="s">
        <v>34</v>
      </c>
    </row>
    <row r="16041">
      <c r="A16041" s="2">
        <v>42318.714907407404</v>
      </c>
      <c r="B16041" s="3">
        <v>28.0</v>
      </c>
      <c r="C16041" s="3" t="s">
        <v>13871</v>
      </c>
      <c r="D16041" s="3">
        <v>76.0</v>
      </c>
      <c r="E16041" s="3" t="s">
        <v>13925</v>
      </c>
      <c r="F16041" s="3">
        <v>7.0</v>
      </c>
      <c r="G16041" s="3">
        <v>8.0</v>
      </c>
      <c r="H16041" s="3" t="s">
        <v>14340</v>
      </c>
      <c r="I16041" s="3" t="s">
        <v>14341</v>
      </c>
      <c r="J16041" s="3" t="s">
        <v>398</v>
      </c>
      <c r="K16041" s="3" t="s">
        <v>24</v>
      </c>
      <c r="L16041" s="3">
        <v>14.0</v>
      </c>
      <c r="M16041" s="3" t="s">
        <v>30</v>
      </c>
      <c r="N16041" s="3" t="s">
        <v>14399</v>
      </c>
      <c r="O16041" s="3" t="s">
        <v>107</v>
      </c>
      <c r="P16041" s="4">
        <v>19455.0</v>
      </c>
      <c r="Q16041" s="3" t="s">
        <v>113</v>
      </c>
      <c r="S16041" s="3" t="s">
        <v>34</v>
      </c>
    </row>
    <row r="16042">
      <c r="A16042" s="2">
        <v>42318.714907407404</v>
      </c>
      <c r="B16042" s="3">
        <v>28.0</v>
      </c>
      <c r="C16042" s="3" t="s">
        <v>13871</v>
      </c>
      <c r="D16042" s="3">
        <v>76.0</v>
      </c>
      <c r="E16042" s="3" t="s">
        <v>13925</v>
      </c>
      <c r="F16042" s="3">
        <v>7.0</v>
      </c>
      <c r="G16042" s="3">
        <v>8.0</v>
      </c>
      <c r="H16042" s="3" t="s">
        <v>14340</v>
      </c>
      <c r="I16042" s="3" t="s">
        <v>14341</v>
      </c>
      <c r="J16042" s="3" t="s">
        <v>398</v>
      </c>
      <c r="K16042" s="3" t="s">
        <v>24</v>
      </c>
      <c r="L16042" s="3">
        <v>15.0</v>
      </c>
      <c r="M16042" s="3" t="s">
        <v>25</v>
      </c>
      <c r="N16042" s="3" t="s">
        <v>14400</v>
      </c>
      <c r="O16042" s="3" t="s">
        <v>243</v>
      </c>
      <c r="P16042" s="4">
        <v>32958.0</v>
      </c>
      <c r="Q16042" s="3" t="s">
        <v>191</v>
      </c>
      <c r="S16042" s="3" t="s">
        <v>34</v>
      </c>
    </row>
    <row r="16043">
      <c r="A16043" s="2">
        <v>42318.714907407404</v>
      </c>
      <c r="B16043" s="3">
        <v>28.0</v>
      </c>
      <c r="C16043" s="3" t="s">
        <v>13871</v>
      </c>
      <c r="D16043" s="3">
        <v>76.0</v>
      </c>
      <c r="E16043" s="3" t="s">
        <v>13925</v>
      </c>
      <c r="F16043" s="3">
        <v>7.0</v>
      </c>
      <c r="G16043" s="3">
        <v>8.0</v>
      </c>
      <c r="H16043" s="3" t="s">
        <v>14340</v>
      </c>
      <c r="I16043" s="3" t="s">
        <v>14341</v>
      </c>
      <c r="J16043" s="3" t="s">
        <v>398</v>
      </c>
      <c r="K16043" s="3" t="s">
        <v>24</v>
      </c>
      <c r="L16043" s="3">
        <v>16.0</v>
      </c>
      <c r="M16043" s="3" t="s">
        <v>30</v>
      </c>
      <c r="N16043" s="3" t="s">
        <v>1766</v>
      </c>
      <c r="O16043" s="3" t="s">
        <v>1027</v>
      </c>
      <c r="P16043" s="4">
        <v>27103.0</v>
      </c>
      <c r="Q16043" s="3" t="s">
        <v>115</v>
      </c>
      <c r="S16043" s="3" t="s">
        <v>34</v>
      </c>
    </row>
    <row r="16044">
      <c r="A16044" s="2">
        <v>42318.714907407404</v>
      </c>
      <c r="B16044" s="3">
        <v>28.0</v>
      </c>
      <c r="C16044" s="3" t="s">
        <v>13871</v>
      </c>
      <c r="D16044" s="3">
        <v>76.0</v>
      </c>
      <c r="E16044" s="3" t="s">
        <v>13925</v>
      </c>
      <c r="F16044" s="3">
        <v>7.0</v>
      </c>
      <c r="G16044" s="3">
        <v>8.0</v>
      </c>
      <c r="H16044" s="3" t="s">
        <v>14340</v>
      </c>
      <c r="I16044" s="3" t="s">
        <v>14341</v>
      </c>
      <c r="J16044" s="3" t="s">
        <v>398</v>
      </c>
      <c r="K16044" s="3" t="s">
        <v>24</v>
      </c>
      <c r="L16044" s="3">
        <v>17.0</v>
      </c>
      <c r="M16044" s="3" t="s">
        <v>25</v>
      </c>
      <c r="N16044" s="3" t="s">
        <v>1486</v>
      </c>
      <c r="O16044" s="3" t="s">
        <v>14401</v>
      </c>
      <c r="P16044" s="4">
        <v>28691.0</v>
      </c>
      <c r="Q16044" s="3" t="s">
        <v>372</v>
      </c>
      <c r="S16044" s="3" t="s">
        <v>34</v>
      </c>
    </row>
    <row r="16045">
      <c r="A16045" s="2">
        <v>42318.714907407404</v>
      </c>
      <c r="B16045" s="3">
        <v>28.0</v>
      </c>
      <c r="C16045" s="3" t="s">
        <v>13871</v>
      </c>
      <c r="D16045" s="3">
        <v>76.0</v>
      </c>
      <c r="E16045" s="3" t="s">
        <v>13925</v>
      </c>
      <c r="F16045" s="3">
        <v>7.0</v>
      </c>
      <c r="G16045" s="3">
        <v>8.0</v>
      </c>
      <c r="H16045" s="3" t="s">
        <v>14340</v>
      </c>
      <c r="I16045" s="3" t="s">
        <v>14341</v>
      </c>
      <c r="J16045" s="3" t="s">
        <v>398</v>
      </c>
      <c r="K16045" s="3" t="s">
        <v>24</v>
      </c>
      <c r="L16045" s="3">
        <v>18.0</v>
      </c>
      <c r="M16045" s="3" t="s">
        <v>30</v>
      </c>
      <c r="N16045" s="3" t="s">
        <v>14402</v>
      </c>
      <c r="O16045" s="3" t="s">
        <v>4777</v>
      </c>
      <c r="P16045" s="4">
        <v>26353.0</v>
      </c>
      <c r="Q16045" s="3" t="s">
        <v>189</v>
      </c>
      <c r="S16045" s="3" t="s">
        <v>34</v>
      </c>
    </row>
    <row r="16046">
      <c r="A16046" s="2">
        <v>42318.714907407404</v>
      </c>
      <c r="B16046" s="3">
        <v>28.0</v>
      </c>
      <c r="C16046" s="3" t="s">
        <v>13871</v>
      </c>
      <c r="D16046" s="3">
        <v>76.0</v>
      </c>
      <c r="E16046" s="3" t="s">
        <v>13925</v>
      </c>
      <c r="F16046" s="3">
        <v>7.0</v>
      </c>
      <c r="G16046" s="3">
        <v>8.0</v>
      </c>
      <c r="H16046" s="3" t="s">
        <v>14340</v>
      </c>
      <c r="I16046" s="3" t="s">
        <v>14341</v>
      </c>
      <c r="J16046" s="3" t="s">
        <v>398</v>
      </c>
      <c r="K16046" s="3" t="s">
        <v>24</v>
      </c>
      <c r="L16046" s="3">
        <v>19.0</v>
      </c>
      <c r="M16046" s="3" t="s">
        <v>25</v>
      </c>
      <c r="N16046" s="3" t="s">
        <v>14403</v>
      </c>
      <c r="O16046" s="3" t="s">
        <v>1275</v>
      </c>
      <c r="P16046" s="4">
        <v>26844.0</v>
      </c>
      <c r="Q16046" s="3" t="s">
        <v>372</v>
      </c>
      <c r="S16046" s="3" t="s">
        <v>34</v>
      </c>
    </row>
    <row r="16047">
      <c r="A16047" s="2">
        <v>42318.714907407404</v>
      </c>
      <c r="B16047" s="3">
        <v>28.0</v>
      </c>
      <c r="C16047" s="3" t="s">
        <v>13871</v>
      </c>
      <c r="D16047" s="3">
        <v>76.0</v>
      </c>
      <c r="E16047" s="3" t="s">
        <v>13925</v>
      </c>
      <c r="F16047" s="3">
        <v>7.0</v>
      </c>
      <c r="G16047" s="3">
        <v>8.0</v>
      </c>
      <c r="H16047" s="3" t="s">
        <v>14340</v>
      </c>
      <c r="I16047" s="3" t="s">
        <v>14341</v>
      </c>
      <c r="J16047" s="3" t="s">
        <v>398</v>
      </c>
      <c r="K16047" s="3" t="s">
        <v>24</v>
      </c>
      <c r="L16047" s="3">
        <v>20.0</v>
      </c>
      <c r="M16047" s="3" t="s">
        <v>30</v>
      </c>
      <c r="N16047" s="3" t="s">
        <v>14294</v>
      </c>
      <c r="O16047" s="3" t="s">
        <v>423</v>
      </c>
      <c r="P16047" s="4">
        <v>34477.0</v>
      </c>
      <c r="Q16047" s="3" t="s">
        <v>191</v>
      </c>
      <c r="S16047" s="3" t="s">
        <v>34</v>
      </c>
    </row>
    <row r="16048">
      <c r="A16048" s="2">
        <v>42318.714907407404</v>
      </c>
      <c r="B16048" s="3">
        <v>28.0</v>
      </c>
      <c r="C16048" s="3" t="s">
        <v>13871</v>
      </c>
      <c r="D16048" s="3">
        <v>76.0</v>
      </c>
      <c r="E16048" s="3" t="s">
        <v>13925</v>
      </c>
      <c r="F16048" s="3">
        <v>7.0</v>
      </c>
      <c r="G16048" s="3">
        <v>8.0</v>
      </c>
      <c r="H16048" s="3" t="s">
        <v>14340</v>
      </c>
      <c r="I16048" s="3" t="s">
        <v>14341</v>
      </c>
      <c r="J16048" s="3" t="s">
        <v>398</v>
      </c>
      <c r="K16048" s="3" t="s">
        <v>24</v>
      </c>
      <c r="L16048" s="3">
        <v>21.0</v>
      </c>
      <c r="M16048" s="3" t="s">
        <v>25</v>
      </c>
      <c r="N16048" s="3" t="s">
        <v>14404</v>
      </c>
      <c r="O16048" s="3" t="s">
        <v>421</v>
      </c>
      <c r="P16048" s="4">
        <v>22876.0</v>
      </c>
      <c r="Q16048" s="3" t="s">
        <v>153</v>
      </c>
      <c r="S16048" s="3" t="s">
        <v>34</v>
      </c>
    </row>
    <row r="16049">
      <c r="A16049" s="2">
        <v>42318.714907407404</v>
      </c>
      <c r="B16049" s="3">
        <v>28.0</v>
      </c>
      <c r="C16049" s="3" t="s">
        <v>13871</v>
      </c>
      <c r="D16049" s="3">
        <v>76.0</v>
      </c>
      <c r="E16049" s="3" t="s">
        <v>13925</v>
      </c>
      <c r="F16049" s="3">
        <v>7.0</v>
      </c>
      <c r="G16049" s="3">
        <v>8.0</v>
      </c>
      <c r="H16049" s="3" t="s">
        <v>14340</v>
      </c>
      <c r="I16049" s="3" t="s">
        <v>14341</v>
      </c>
      <c r="J16049" s="3" t="s">
        <v>398</v>
      </c>
      <c r="K16049" s="3" t="s">
        <v>24</v>
      </c>
      <c r="L16049" s="3">
        <v>22.0</v>
      </c>
      <c r="M16049" s="3" t="s">
        <v>30</v>
      </c>
      <c r="N16049" s="3" t="s">
        <v>10838</v>
      </c>
      <c r="O16049" s="3" t="s">
        <v>11040</v>
      </c>
      <c r="P16049" s="4">
        <v>18373.0</v>
      </c>
      <c r="Q16049" s="3" t="s">
        <v>1955</v>
      </c>
      <c r="S16049" s="3" t="s">
        <v>34</v>
      </c>
    </row>
    <row r="16050">
      <c r="A16050" s="2">
        <v>42318.714907407404</v>
      </c>
      <c r="B16050" s="3">
        <v>28.0</v>
      </c>
      <c r="C16050" s="3" t="s">
        <v>13871</v>
      </c>
      <c r="D16050" s="3">
        <v>76.0</v>
      </c>
      <c r="E16050" s="3" t="s">
        <v>13925</v>
      </c>
      <c r="F16050" s="3">
        <v>7.0</v>
      </c>
      <c r="G16050" s="3">
        <v>8.0</v>
      </c>
      <c r="H16050" s="3" t="s">
        <v>14340</v>
      </c>
      <c r="I16050" s="3" t="s">
        <v>14341</v>
      </c>
      <c r="J16050" s="3" t="s">
        <v>398</v>
      </c>
      <c r="K16050" s="3" t="s">
        <v>24</v>
      </c>
      <c r="L16050" s="3">
        <v>23.0</v>
      </c>
      <c r="M16050" s="3" t="s">
        <v>25</v>
      </c>
      <c r="N16050" s="3" t="s">
        <v>7998</v>
      </c>
      <c r="O16050" s="3" t="s">
        <v>3003</v>
      </c>
      <c r="P16050" s="4">
        <v>19297.0</v>
      </c>
      <c r="Q16050" s="3" t="s">
        <v>49</v>
      </c>
      <c r="S16050" s="3" t="s">
        <v>34</v>
      </c>
    </row>
    <row r="16051">
      <c r="A16051" s="2">
        <v>42318.714907407404</v>
      </c>
      <c r="B16051" s="3">
        <v>28.0</v>
      </c>
      <c r="C16051" s="3" t="s">
        <v>13871</v>
      </c>
      <c r="D16051" s="3">
        <v>76.0</v>
      </c>
      <c r="E16051" s="3" t="s">
        <v>13925</v>
      </c>
      <c r="F16051" s="3">
        <v>7.0</v>
      </c>
      <c r="G16051" s="3">
        <v>8.0</v>
      </c>
      <c r="H16051" s="3" t="s">
        <v>14340</v>
      </c>
      <c r="I16051" s="3" t="s">
        <v>14341</v>
      </c>
      <c r="J16051" s="3" t="s">
        <v>398</v>
      </c>
      <c r="K16051" s="3" t="s">
        <v>24</v>
      </c>
      <c r="L16051" s="3">
        <v>24.0</v>
      </c>
      <c r="M16051" s="3" t="s">
        <v>30</v>
      </c>
      <c r="N16051" s="3" t="s">
        <v>14405</v>
      </c>
      <c r="O16051" s="3" t="s">
        <v>364</v>
      </c>
      <c r="P16051" s="4">
        <v>22593.0</v>
      </c>
      <c r="Q16051" s="3" t="s">
        <v>79</v>
      </c>
      <c r="S16051" s="3" t="s">
        <v>34</v>
      </c>
    </row>
    <row r="16052">
      <c r="A16052" s="2">
        <v>42318.714907407404</v>
      </c>
      <c r="B16052" s="3">
        <v>28.0</v>
      </c>
      <c r="C16052" s="3" t="s">
        <v>13871</v>
      </c>
      <c r="D16052" s="3">
        <v>76.0</v>
      </c>
      <c r="E16052" s="3" t="s">
        <v>13925</v>
      </c>
      <c r="F16052" s="3">
        <v>7.0</v>
      </c>
      <c r="G16052" s="3">
        <v>8.0</v>
      </c>
      <c r="H16052" s="3" t="s">
        <v>14340</v>
      </c>
      <c r="I16052" s="3" t="s">
        <v>14341</v>
      </c>
      <c r="J16052" s="3" t="s">
        <v>398</v>
      </c>
      <c r="K16052" s="3" t="s">
        <v>24</v>
      </c>
      <c r="L16052" s="3">
        <v>25.0</v>
      </c>
      <c r="M16052" s="3" t="s">
        <v>25</v>
      </c>
      <c r="N16052" s="3" t="s">
        <v>14406</v>
      </c>
      <c r="O16052" s="3" t="s">
        <v>1527</v>
      </c>
      <c r="P16052" s="4">
        <v>22291.0</v>
      </c>
      <c r="Q16052" s="3" t="s">
        <v>1605</v>
      </c>
      <c r="S16052" s="3" t="s">
        <v>34</v>
      </c>
    </row>
    <row r="16053">
      <c r="A16053" s="2">
        <v>42318.714907407404</v>
      </c>
      <c r="B16053" s="3">
        <v>28.0</v>
      </c>
      <c r="C16053" s="3" t="s">
        <v>13871</v>
      </c>
      <c r="D16053" s="3">
        <v>76.0</v>
      </c>
      <c r="E16053" s="3" t="s">
        <v>13925</v>
      </c>
      <c r="F16053" s="3">
        <v>7.0</v>
      </c>
      <c r="G16053" s="3">
        <v>8.0</v>
      </c>
      <c r="H16053" s="3" t="s">
        <v>14340</v>
      </c>
      <c r="I16053" s="3" t="s">
        <v>14341</v>
      </c>
      <c r="J16053" s="3" t="s">
        <v>398</v>
      </c>
      <c r="K16053" s="3" t="s">
        <v>24</v>
      </c>
      <c r="L16053" s="3">
        <v>26.0</v>
      </c>
      <c r="M16053" s="3" t="s">
        <v>30</v>
      </c>
      <c r="N16053" s="3" t="s">
        <v>989</v>
      </c>
      <c r="O16053" s="3" t="s">
        <v>1024</v>
      </c>
      <c r="P16053" s="4">
        <v>32524.0</v>
      </c>
      <c r="Q16053" s="3" t="s">
        <v>115</v>
      </c>
      <c r="S16053" s="3" t="s">
        <v>34</v>
      </c>
    </row>
    <row r="16054">
      <c r="A16054" s="2">
        <v>42318.714907407404</v>
      </c>
      <c r="B16054" s="3">
        <v>28.0</v>
      </c>
      <c r="C16054" s="3" t="s">
        <v>13871</v>
      </c>
      <c r="D16054" s="3">
        <v>76.0</v>
      </c>
      <c r="E16054" s="3" t="s">
        <v>13925</v>
      </c>
      <c r="F16054" s="3">
        <v>7.0</v>
      </c>
      <c r="G16054" s="3">
        <v>8.0</v>
      </c>
      <c r="H16054" s="3" t="s">
        <v>14340</v>
      </c>
      <c r="I16054" s="3" t="s">
        <v>14341</v>
      </c>
      <c r="J16054" s="3" t="s">
        <v>398</v>
      </c>
      <c r="K16054" s="3" t="s">
        <v>24</v>
      </c>
      <c r="L16054" s="3">
        <v>27.0</v>
      </c>
      <c r="M16054" s="3" t="s">
        <v>25</v>
      </c>
      <c r="N16054" s="3" t="s">
        <v>950</v>
      </c>
      <c r="O16054" s="3" t="s">
        <v>973</v>
      </c>
      <c r="P16054" s="4">
        <v>34851.0</v>
      </c>
      <c r="Q16054" s="3" t="s">
        <v>191</v>
      </c>
      <c r="S16054" s="3" t="s">
        <v>34</v>
      </c>
    </row>
    <row r="16055">
      <c r="A16055" s="2">
        <v>42318.714907407404</v>
      </c>
      <c r="B16055" s="3">
        <v>28.0</v>
      </c>
      <c r="C16055" s="3" t="s">
        <v>13871</v>
      </c>
      <c r="D16055" s="3">
        <v>76.0</v>
      </c>
      <c r="E16055" s="3" t="s">
        <v>13925</v>
      </c>
      <c r="F16055" s="3">
        <v>7.0</v>
      </c>
      <c r="G16055" s="3">
        <v>8.0</v>
      </c>
      <c r="H16055" s="3" t="s">
        <v>14340</v>
      </c>
      <c r="I16055" s="3" t="s">
        <v>14341</v>
      </c>
      <c r="J16055" s="3" t="s">
        <v>398</v>
      </c>
      <c r="K16055" s="3" t="s">
        <v>24</v>
      </c>
      <c r="L16055" s="3">
        <v>28.0</v>
      </c>
      <c r="M16055" s="3" t="s">
        <v>30</v>
      </c>
      <c r="N16055" s="3" t="s">
        <v>14328</v>
      </c>
      <c r="O16055" s="3" t="s">
        <v>1120</v>
      </c>
      <c r="P16055" s="4">
        <v>27476.0</v>
      </c>
      <c r="Q16055" s="3" t="s">
        <v>205</v>
      </c>
      <c r="S16055" s="3" t="s">
        <v>34</v>
      </c>
    </row>
    <row r="16056">
      <c r="A16056" s="2">
        <v>42318.714907407404</v>
      </c>
      <c r="B16056" s="3">
        <v>28.0</v>
      </c>
      <c r="C16056" s="3" t="s">
        <v>13871</v>
      </c>
      <c r="D16056" s="3">
        <v>76.0</v>
      </c>
      <c r="E16056" s="3" t="s">
        <v>13925</v>
      </c>
      <c r="F16056" s="3">
        <v>7.0</v>
      </c>
      <c r="G16056" s="3">
        <v>8.0</v>
      </c>
      <c r="H16056" s="3" t="s">
        <v>14340</v>
      </c>
      <c r="I16056" s="3" t="s">
        <v>14341</v>
      </c>
      <c r="J16056" s="3" t="s">
        <v>398</v>
      </c>
      <c r="K16056" s="3" t="s">
        <v>24</v>
      </c>
      <c r="L16056" s="3">
        <v>29.0</v>
      </c>
      <c r="M16056" s="3" t="s">
        <v>25</v>
      </c>
      <c r="N16056" s="3" t="s">
        <v>14407</v>
      </c>
      <c r="O16056" s="3" t="s">
        <v>421</v>
      </c>
      <c r="P16056" s="4">
        <v>23183.0</v>
      </c>
      <c r="Q16056" s="3" t="s">
        <v>228</v>
      </c>
      <c r="S16056" s="3" t="s">
        <v>34</v>
      </c>
    </row>
    <row r="16057">
      <c r="A16057" s="2">
        <v>42318.714907407404</v>
      </c>
      <c r="B16057" s="3">
        <v>28.0</v>
      </c>
      <c r="C16057" s="3" t="s">
        <v>13871</v>
      </c>
      <c r="D16057" s="3">
        <v>76.0</v>
      </c>
      <c r="E16057" s="3" t="s">
        <v>13925</v>
      </c>
      <c r="F16057" s="3">
        <v>7.0</v>
      </c>
      <c r="G16057" s="3">
        <v>8.0</v>
      </c>
      <c r="H16057" s="3" t="s">
        <v>14340</v>
      </c>
      <c r="I16057" s="3" t="s">
        <v>14341</v>
      </c>
      <c r="J16057" s="3" t="s">
        <v>398</v>
      </c>
      <c r="K16057" s="3" t="s">
        <v>24</v>
      </c>
      <c r="L16057" s="3">
        <v>30.0</v>
      </c>
      <c r="M16057" s="3" t="s">
        <v>30</v>
      </c>
      <c r="N16057" s="3" t="s">
        <v>14408</v>
      </c>
      <c r="O16057" s="3" t="s">
        <v>456</v>
      </c>
      <c r="P16057" s="4">
        <v>20824.0</v>
      </c>
      <c r="Q16057" s="3" t="s">
        <v>86</v>
      </c>
      <c r="S16057" s="3" t="s">
        <v>34</v>
      </c>
    </row>
    <row r="16058">
      <c r="A16058" s="2">
        <v>42318.714907407404</v>
      </c>
      <c r="B16058" s="3">
        <v>28.0</v>
      </c>
      <c r="C16058" s="3" t="s">
        <v>13871</v>
      </c>
      <c r="D16058" s="3">
        <v>76.0</v>
      </c>
      <c r="E16058" s="3" t="s">
        <v>13925</v>
      </c>
      <c r="F16058" s="3">
        <v>7.0</v>
      </c>
      <c r="G16058" s="3">
        <v>8.0</v>
      </c>
      <c r="H16058" s="3" t="s">
        <v>14340</v>
      </c>
      <c r="I16058" s="3" t="s">
        <v>14341</v>
      </c>
      <c r="J16058" s="3" t="s">
        <v>398</v>
      </c>
      <c r="K16058" s="3" t="s">
        <v>24</v>
      </c>
      <c r="L16058" s="3">
        <v>31.0</v>
      </c>
      <c r="M16058" s="3" t="s">
        <v>25</v>
      </c>
      <c r="N16058" s="3" t="s">
        <v>7498</v>
      </c>
      <c r="O16058" s="3" t="s">
        <v>1815</v>
      </c>
      <c r="P16058" s="4">
        <v>28321.0</v>
      </c>
      <c r="Q16058" s="3" t="s">
        <v>37</v>
      </c>
      <c r="S16058" s="3" t="s">
        <v>34</v>
      </c>
    </row>
    <row r="16059">
      <c r="A16059" s="2">
        <v>42318.714907407404</v>
      </c>
      <c r="B16059" s="3">
        <v>28.0</v>
      </c>
      <c r="C16059" s="3" t="s">
        <v>13871</v>
      </c>
      <c r="D16059" s="3">
        <v>76.0</v>
      </c>
      <c r="E16059" s="3" t="s">
        <v>13925</v>
      </c>
      <c r="F16059" s="3">
        <v>7.0</v>
      </c>
      <c r="G16059" s="3">
        <v>8.0</v>
      </c>
      <c r="H16059" s="3" t="s">
        <v>14340</v>
      </c>
      <c r="I16059" s="3" t="s">
        <v>14341</v>
      </c>
      <c r="J16059" s="3" t="s">
        <v>398</v>
      </c>
      <c r="K16059" s="3" t="s">
        <v>24</v>
      </c>
      <c r="L16059" s="3">
        <v>32.0</v>
      </c>
      <c r="M16059" s="3" t="s">
        <v>30</v>
      </c>
      <c r="N16059" s="3" t="s">
        <v>6735</v>
      </c>
      <c r="O16059" s="3" t="s">
        <v>518</v>
      </c>
      <c r="P16059" s="4">
        <v>30226.0</v>
      </c>
      <c r="Q16059" s="3" t="s">
        <v>418</v>
      </c>
      <c r="S16059" s="3" t="s">
        <v>34</v>
      </c>
    </row>
    <row r="16060">
      <c r="A16060" s="2">
        <v>42318.714907407404</v>
      </c>
      <c r="B16060" s="3">
        <v>28.0</v>
      </c>
      <c r="C16060" s="3" t="s">
        <v>13871</v>
      </c>
      <c r="D16060" s="3">
        <v>76.0</v>
      </c>
      <c r="E16060" s="3" t="s">
        <v>13925</v>
      </c>
      <c r="F16060" s="3">
        <v>7.0</v>
      </c>
      <c r="G16060" s="3">
        <v>8.0</v>
      </c>
      <c r="H16060" s="3" t="s">
        <v>14340</v>
      </c>
      <c r="I16060" s="3" t="s">
        <v>14341</v>
      </c>
      <c r="J16060" s="3" t="s">
        <v>398</v>
      </c>
      <c r="K16060" s="3" t="s">
        <v>24</v>
      </c>
      <c r="L16060" s="3">
        <v>33.0</v>
      </c>
      <c r="M16060" s="3" t="s">
        <v>25</v>
      </c>
      <c r="N16060" s="3" t="s">
        <v>397</v>
      </c>
      <c r="O16060" s="3" t="s">
        <v>359</v>
      </c>
      <c r="P16060" s="4">
        <v>25067.0</v>
      </c>
      <c r="Q16060" s="3" t="s">
        <v>372</v>
      </c>
      <c r="S16060" s="3" t="s">
        <v>34</v>
      </c>
    </row>
    <row r="16061">
      <c r="A16061" s="2">
        <v>42318.714907407404</v>
      </c>
      <c r="B16061" s="3">
        <v>28.0</v>
      </c>
      <c r="C16061" s="3" t="s">
        <v>13871</v>
      </c>
      <c r="D16061" s="3">
        <v>76.0</v>
      </c>
      <c r="E16061" s="3" t="s">
        <v>13925</v>
      </c>
      <c r="F16061" s="3">
        <v>7.0</v>
      </c>
      <c r="G16061" s="3">
        <v>8.0</v>
      </c>
      <c r="H16061" s="3" t="s">
        <v>14340</v>
      </c>
      <c r="I16061" s="3" t="s">
        <v>14341</v>
      </c>
      <c r="J16061" s="3" t="s">
        <v>398</v>
      </c>
      <c r="K16061" s="3" t="s">
        <v>24</v>
      </c>
      <c r="L16061" s="3">
        <v>34.0</v>
      </c>
      <c r="M16061" s="3" t="s">
        <v>30</v>
      </c>
      <c r="N16061" s="3" t="s">
        <v>950</v>
      </c>
      <c r="O16061" s="3" t="s">
        <v>14409</v>
      </c>
      <c r="P16061" s="4">
        <v>32498.0</v>
      </c>
      <c r="Q16061" s="3" t="s">
        <v>115</v>
      </c>
      <c r="S16061" s="3" t="s">
        <v>34</v>
      </c>
    </row>
    <row r="16062">
      <c r="A16062" s="2">
        <v>42318.714907407404</v>
      </c>
      <c r="B16062" s="3">
        <v>28.0</v>
      </c>
      <c r="C16062" s="3" t="s">
        <v>13871</v>
      </c>
      <c r="D16062" s="3">
        <v>76.0</v>
      </c>
      <c r="E16062" s="3" t="s">
        <v>13925</v>
      </c>
      <c r="F16062" s="3">
        <v>7.0</v>
      </c>
      <c r="G16062" s="3">
        <v>8.0</v>
      </c>
      <c r="H16062" s="3" t="s">
        <v>14340</v>
      </c>
      <c r="I16062" s="3" t="s">
        <v>14341</v>
      </c>
      <c r="J16062" s="3" t="s">
        <v>398</v>
      </c>
      <c r="K16062" s="3" t="s">
        <v>24</v>
      </c>
      <c r="L16062" s="3">
        <v>35.0</v>
      </c>
      <c r="M16062" s="3" t="s">
        <v>25</v>
      </c>
      <c r="N16062" s="3" t="s">
        <v>1486</v>
      </c>
      <c r="O16062" s="3" t="s">
        <v>1275</v>
      </c>
      <c r="P16062" s="4">
        <v>25591.0</v>
      </c>
      <c r="Q16062" s="3" t="s">
        <v>55</v>
      </c>
      <c r="S16062" s="3" t="s">
        <v>34</v>
      </c>
    </row>
    <row r="16063">
      <c r="A16063" s="2">
        <v>42318.714907407404</v>
      </c>
      <c r="B16063" s="3">
        <v>28.0</v>
      </c>
      <c r="C16063" s="3" t="s">
        <v>13871</v>
      </c>
      <c r="D16063" s="3">
        <v>76.0</v>
      </c>
      <c r="E16063" s="3" t="s">
        <v>13925</v>
      </c>
      <c r="F16063" s="3">
        <v>7.0</v>
      </c>
      <c r="G16063" s="3">
        <v>8.0</v>
      </c>
      <c r="H16063" s="3" t="s">
        <v>14340</v>
      </c>
      <c r="I16063" s="3" t="s">
        <v>14341</v>
      </c>
      <c r="J16063" s="3" t="s">
        <v>398</v>
      </c>
      <c r="K16063" s="3" t="s">
        <v>24</v>
      </c>
      <c r="L16063" s="3">
        <v>36.0</v>
      </c>
      <c r="M16063" s="3" t="s">
        <v>30</v>
      </c>
      <c r="N16063" s="3" t="s">
        <v>14410</v>
      </c>
      <c r="O16063" s="3" t="s">
        <v>139</v>
      </c>
      <c r="P16063" s="4">
        <v>26087.0</v>
      </c>
      <c r="Q16063" s="3" t="s">
        <v>372</v>
      </c>
      <c r="S16063" s="3" t="s">
        <v>34</v>
      </c>
    </row>
    <row r="16064">
      <c r="A16064" s="2">
        <v>42318.714907407404</v>
      </c>
      <c r="B16064" s="3">
        <v>28.0</v>
      </c>
      <c r="C16064" s="3" t="s">
        <v>13871</v>
      </c>
      <c r="D16064" s="3">
        <v>76.0</v>
      </c>
      <c r="E16064" s="3" t="s">
        <v>13925</v>
      </c>
      <c r="F16064" s="3">
        <v>7.0</v>
      </c>
      <c r="G16064" s="3">
        <v>8.0</v>
      </c>
      <c r="H16064" s="3" t="s">
        <v>14340</v>
      </c>
      <c r="I16064" s="3" t="s">
        <v>14341</v>
      </c>
      <c r="J16064" s="3" t="s">
        <v>398</v>
      </c>
      <c r="K16064" s="3" t="s">
        <v>24</v>
      </c>
      <c r="L16064" s="3">
        <v>37.0</v>
      </c>
      <c r="M16064" s="3" t="s">
        <v>25</v>
      </c>
      <c r="N16064" s="3" t="s">
        <v>814</v>
      </c>
      <c r="O16064" s="3" t="s">
        <v>281</v>
      </c>
      <c r="P16064" s="4">
        <v>19833.0</v>
      </c>
      <c r="Q16064" s="3" t="s">
        <v>247</v>
      </c>
      <c r="S16064" s="3" t="s">
        <v>29</v>
      </c>
    </row>
    <row r="16065">
      <c r="A16065" s="2">
        <v>42318.714907407404</v>
      </c>
      <c r="B16065" s="3">
        <v>28.0</v>
      </c>
      <c r="C16065" s="3" t="s">
        <v>13871</v>
      </c>
      <c r="D16065" s="3">
        <v>76.0</v>
      </c>
      <c r="E16065" s="3" t="s">
        <v>13925</v>
      </c>
      <c r="F16065" s="3">
        <v>7.0</v>
      </c>
      <c r="G16065" s="3">
        <v>8.0</v>
      </c>
      <c r="H16065" s="3" t="s">
        <v>14340</v>
      </c>
      <c r="I16065" s="3" t="s">
        <v>14341</v>
      </c>
      <c r="J16065" s="3" t="s">
        <v>398</v>
      </c>
      <c r="K16065" s="3" t="s">
        <v>24</v>
      </c>
      <c r="L16065" s="3">
        <v>38.0</v>
      </c>
      <c r="M16065" s="3" t="s">
        <v>30</v>
      </c>
      <c r="N16065" s="3" t="s">
        <v>14411</v>
      </c>
      <c r="O16065" s="3" t="s">
        <v>633</v>
      </c>
      <c r="P16065" s="4">
        <v>18408.0</v>
      </c>
      <c r="Q16065" s="3" t="s">
        <v>86</v>
      </c>
      <c r="S16065" s="3" t="s">
        <v>29</v>
      </c>
    </row>
    <row r="16066">
      <c r="A16066" s="2">
        <v>42318.714907407404</v>
      </c>
      <c r="B16066" s="3">
        <v>28.0</v>
      </c>
      <c r="C16066" s="3" t="s">
        <v>13871</v>
      </c>
      <c r="D16066" s="3">
        <v>76.0</v>
      </c>
      <c r="E16066" s="3" t="s">
        <v>13925</v>
      </c>
      <c r="F16066" s="3">
        <v>7.0</v>
      </c>
      <c r="G16066" s="3">
        <v>8.0</v>
      </c>
      <c r="H16066" s="3" t="s">
        <v>14340</v>
      </c>
      <c r="I16066" s="3" t="s">
        <v>14341</v>
      </c>
      <c r="J16066" s="3" t="s">
        <v>398</v>
      </c>
      <c r="K16066" s="3" t="s">
        <v>24</v>
      </c>
      <c r="L16066" s="3">
        <v>39.0</v>
      </c>
      <c r="M16066" s="3" t="s">
        <v>25</v>
      </c>
      <c r="N16066" s="3" t="s">
        <v>13927</v>
      </c>
      <c r="O16066" s="3" t="s">
        <v>4335</v>
      </c>
      <c r="P16066" s="4">
        <v>20447.0</v>
      </c>
      <c r="Q16066" s="3" t="s">
        <v>115</v>
      </c>
      <c r="S16066" s="3" t="s">
        <v>29</v>
      </c>
    </row>
    <row r="16067">
      <c r="A16067" s="2">
        <v>42318.714907407404</v>
      </c>
      <c r="B16067" s="3">
        <v>28.0</v>
      </c>
      <c r="C16067" s="3" t="s">
        <v>13871</v>
      </c>
      <c r="D16067" s="3">
        <v>76.0</v>
      </c>
      <c r="E16067" s="3" t="s">
        <v>13925</v>
      </c>
      <c r="F16067" s="3">
        <v>7.0</v>
      </c>
      <c r="G16067" s="3">
        <v>8.0</v>
      </c>
      <c r="H16067" s="3" t="s">
        <v>14340</v>
      </c>
      <c r="I16067" s="3" t="s">
        <v>14341</v>
      </c>
      <c r="J16067" s="3" t="s">
        <v>398</v>
      </c>
      <c r="K16067" s="3" t="s">
        <v>24</v>
      </c>
      <c r="L16067" s="3">
        <v>40.0</v>
      </c>
      <c r="M16067" s="3" t="s">
        <v>30</v>
      </c>
      <c r="N16067" s="3" t="s">
        <v>14412</v>
      </c>
      <c r="O16067" s="3" t="s">
        <v>283</v>
      </c>
      <c r="P16067" s="4">
        <v>25233.0</v>
      </c>
      <c r="Q16067" s="3" t="s">
        <v>418</v>
      </c>
      <c r="S16067" s="3" t="s">
        <v>34</v>
      </c>
    </row>
    <row r="16068">
      <c r="A16068" s="2">
        <v>42318.714907407404</v>
      </c>
      <c r="B16068" s="3">
        <v>28.0</v>
      </c>
      <c r="C16068" s="3" t="s">
        <v>13871</v>
      </c>
      <c r="D16068" s="3">
        <v>76.0</v>
      </c>
      <c r="E16068" s="3" t="s">
        <v>13925</v>
      </c>
      <c r="F16068" s="3">
        <v>7.0</v>
      </c>
      <c r="G16068" s="3">
        <v>8.0</v>
      </c>
      <c r="H16068" s="3" t="s">
        <v>14340</v>
      </c>
      <c r="I16068" s="3" t="s">
        <v>14341</v>
      </c>
      <c r="J16068" s="3" t="s">
        <v>398</v>
      </c>
      <c r="K16068" s="3" t="s">
        <v>24</v>
      </c>
      <c r="L16068" s="3">
        <v>41.0</v>
      </c>
      <c r="M16068" s="3" t="s">
        <v>25</v>
      </c>
      <c r="N16068" s="3" t="s">
        <v>7996</v>
      </c>
      <c r="O16068" s="3" t="s">
        <v>59</v>
      </c>
      <c r="P16068" s="4">
        <v>21471.0</v>
      </c>
      <c r="Q16068" s="3" t="s">
        <v>372</v>
      </c>
      <c r="S16068" s="3" t="s">
        <v>34</v>
      </c>
    </row>
    <row r="16069">
      <c r="A16069" s="2">
        <v>42318.714907407404</v>
      </c>
      <c r="B16069" s="3">
        <v>28.0</v>
      </c>
      <c r="C16069" s="3" t="s">
        <v>13871</v>
      </c>
      <c r="D16069" s="3">
        <v>14.0</v>
      </c>
      <c r="E16069" s="3" t="s">
        <v>13872</v>
      </c>
      <c r="F16069" s="3">
        <v>8.0</v>
      </c>
      <c r="G16069" s="3">
        <v>7.0</v>
      </c>
      <c r="H16069" s="3" t="s">
        <v>14413</v>
      </c>
      <c r="I16069" s="3" t="s">
        <v>14414</v>
      </c>
      <c r="J16069" s="3" t="s">
        <v>2015</v>
      </c>
      <c r="K16069" s="3" t="s">
        <v>24</v>
      </c>
      <c r="L16069" s="3">
        <v>1.0</v>
      </c>
      <c r="M16069" s="3" t="s">
        <v>25</v>
      </c>
      <c r="N16069" s="3" t="s">
        <v>94</v>
      </c>
      <c r="O16069" s="3" t="s">
        <v>1475</v>
      </c>
      <c r="P16069" s="4">
        <v>22866.0</v>
      </c>
      <c r="Q16069" s="3" t="s">
        <v>46</v>
      </c>
      <c r="S16069" s="3" t="s">
        <v>34</v>
      </c>
    </row>
    <row r="16070">
      <c r="A16070" s="2">
        <v>42318.714907407404</v>
      </c>
      <c r="B16070" s="3">
        <v>28.0</v>
      </c>
      <c r="C16070" s="3" t="s">
        <v>13871</v>
      </c>
      <c r="D16070" s="3">
        <v>14.0</v>
      </c>
      <c r="E16070" s="3" t="s">
        <v>13872</v>
      </c>
      <c r="F16070" s="3">
        <v>8.0</v>
      </c>
      <c r="G16070" s="3">
        <v>7.0</v>
      </c>
      <c r="H16070" s="3" t="s">
        <v>14413</v>
      </c>
      <c r="I16070" s="3" t="s">
        <v>14414</v>
      </c>
      <c r="J16070" s="3" t="s">
        <v>2015</v>
      </c>
      <c r="K16070" s="3" t="s">
        <v>24</v>
      </c>
      <c r="L16070" s="3">
        <v>2.0</v>
      </c>
      <c r="M16070" s="3" t="s">
        <v>30</v>
      </c>
      <c r="N16070" s="3" t="s">
        <v>14415</v>
      </c>
      <c r="O16070" s="3" t="s">
        <v>139</v>
      </c>
      <c r="P16070" s="4">
        <v>27268.0</v>
      </c>
      <c r="Q16070" s="3" t="s">
        <v>687</v>
      </c>
      <c r="S16070" s="3" t="s">
        <v>29</v>
      </c>
    </row>
    <row r="16071">
      <c r="A16071" s="2">
        <v>42318.714907407404</v>
      </c>
      <c r="B16071" s="3">
        <v>28.0</v>
      </c>
      <c r="C16071" s="3" t="s">
        <v>13871</v>
      </c>
      <c r="D16071" s="3">
        <v>14.0</v>
      </c>
      <c r="E16071" s="3" t="s">
        <v>13872</v>
      </c>
      <c r="F16071" s="3">
        <v>8.0</v>
      </c>
      <c r="G16071" s="3">
        <v>7.0</v>
      </c>
      <c r="H16071" s="3" t="s">
        <v>14413</v>
      </c>
      <c r="I16071" s="3" t="s">
        <v>14414</v>
      </c>
      <c r="J16071" s="3" t="s">
        <v>2015</v>
      </c>
      <c r="K16071" s="3" t="s">
        <v>24</v>
      </c>
      <c r="L16071" s="3">
        <v>3.0</v>
      </c>
      <c r="M16071" s="3" t="s">
        <v>25</v>
      </c>
      <c r="N16071" s="3" t="s">
        <v>128</v>
      </c>
      <c r="O16071" s="3" t="s">
        <v>427</v>
      </c>
      <c r="P16071" s="4">
        <v>26054.0</v>
      </c>
      <c r="Q16071" s="3" t="s">
        <v>83</v>
      </c>
      <c r="S16071" s="3" t="s">
        <v>34</v>
      </c>
    </row>
    <row r="16072">
      <c r="A16072" s="2">
        <v>42318.714907407404</v>
      </c>
      <c r="B16072" s="3">
        <v>28.0</v>
      </c>
      <c r="C16072" s="3" t="s">
        <v>13871</v>
      </c>
      <c r="D16072" s="3">
        <v>14.0</v>
      </c>
      <c r="E16072" s="3" t="s">
        <v>13872</v>
      </c>
      <c r="F16072" s="3">
        <v>8.0</v>
      </c>
      <c r="G16072" s="3">
        <v>7.0</v>
      </c>
      <c r="H16072" s="3" t="s">
        <v>14413</v>
      </c>
      <c r="I16072" s="3" t="s">
        <v>14414</v>
      </c>
      <c r="J16072" s="3" t="s">
        <v>2015</v>
      </c>
      <c r="K16072" s="3" t="s">
        <v>24</v>
      </c>
      <c r="L16072" s="3">
        <v>4.0</v>
      </c>
      <c r="M16072" s="3" t="s">
        <v>30</v>
      </c>
      <c r="N16072" s="3" t="s">
        <v>526</v>
      </c>
      <c r="O16072" s="3" t="s">
        <v>283</v>
      </c>
      <c r="P16072" s="4">
        <v>26697.0</v>
      </c>
      <c r="Q16072" s="3" t="s">
        <v>132</v>
      </c>
      <c r="S16072" s="3" t="s">
        <v>34</v>
      </c>
    </row>
    <row r="16073">
      <c r="A16073" s="2">
        <v>42318.714907407404</v>
      </c>
      <c r="B16073" s="3">
        <v>28.0</v>
      </c>
      <c r="C16073" s="3" t="s">
        <v>13871</v>
      </c>
      <c r="D16073" s="3">
        <v>14.0</v>
      </c>
      <c r="E16073" s="3" t="s">
        <v>13872</v>
      </c>
      <c r="F16073" s="3">
        <v>8.0</v>
      </c>
      <c r="G16073" s="3">
        <v>7.0</v>
      </c>
      <c r="H16073" s="3" t="s">
        <v>14413</v>
      </c>
      <c r="I16073" s="3" t="s">
        <v>14414</v>
      </c>
      <c r="J16073" s="3" t="s">
        <v>2015</v>
      </c>
      <c r="K16073" s="3" t="s">
        <v>24</v>
      </c>
      <c r="L16073" s="3">
        <v>5.0</v>
      </c>
      <c r="M16073" s="3" t="s">
        <v>25</v>
      </c>
      <c r="N16073" s="3" t="s">
        <v>14416</v>
      </c>
      <c r="O16073" s="3" t="s">
        <v>69</v>
      </c>
      <c r="P16073" s="4">
        <v>22088.0</v>
      </c>
      <c r="Q16073" s="3" t="s">
        <v>712</v>
      </c>
      <c r="S16073" s="3" t="s">
        <v>34</v>
      </c>
    </row>
    <row r="16074">
      <c r="A16074" s="2">
        <v>42318.714907407404</v>
      </c>
      <c r="B16074" s="3">
        <v>28.0</v>
      </c>
      <c r="C16074" s="3" t="s">
        <v>13871</v>
      </c>
      <c r="D16074" s="3">
        <v>14.0</v>
      </c>
      <c r="E16074" s="3" t="s">
        <v>13872</v>
      </c>
      <c r="F16074" s="3">
        <v>8.0</v>
      </c>
      <c r="G16074" s="3">
        <v>7.0</v>
      </c>
      <c r="H16074" s="3" t="s">
        <v>14413</v>
      </c>
      <c r="I16074" s="3" t="s">
        <v>14414</v>
      </c>
      <c r="J16074" s="3" t="s">
        <v>2015</v>
      </c>
      <c r="K16074" s="3" t="s">
        <v>24</v>
      </c>
      <c r="L16074" s="3">
        <v>6.0</v>
      </c>
      <c r="M16074" s="3" t="s">
        <v>30</v>
      </c>
      <c r="N16074" s="3" t="s">
        <v>6867</v>
      </c>
      <c r="O16074" s="3" t="s">
        <v>1360</v>
      </c>
      <c r="P16074" s="4">
        <v>24596.0</v>
      </c>
      <c r="Q16074" s="3" t="s">
        <v>72</v>
      </c>
      <c r="S16074" s="3" t="s">
        <v>34</v>
      </c>
    </row>
    <row r="16075">
      <c r="A16075" s="2">
        <v>42318.714907407404</v>
      </c>
      <c r="B16075" s="3">
        <v>28.0</v>
      </c>
      <c r="C16075" s="3" t="s">
        <v>13871</v>
      </c>
      <c r="D16075" s="3">
        <v>14.0</v>
      </c>
      <c r="E16075" s="3" t="s">
        <v>13872</v>
      </c>
      <c r="F16075" s="3">
        <v>8.0</v>
      </c>
      <c r="G16075" s="3">
        <v>7.0</v>
      </c>
      <c r="H16075" s="3" t="s">
        <v>14413</v>
      </c>
      <c r="I16075" s="3" t="s">
        <v>14414</v>
      </c>
      <c r="J16075" s="3" t="s">
        <v>2015</v>
      </c>
      <c r="K16075" s="3" t="s">
        <v>24</v>
      </c>
      <c r="L16075" s="3">
        <v>7.0</v>
      </c>
      <c r="M16075" s="3" t="s">
        <v>25</v>
      </c>
      <c r="N16075" s="3" t="s">
        <v>206</v>
      </c>
      <c r="O16075" s="3" t="s">
        <v>104</v>
      </c>
      <c r="P16075" s="4">
        <v>20949.0</v>
      </c>
      <c r="Q16075" s="3" t="s">
        <v>43</v>
      </c>
      <c r="S16075" s="3" t="s">
        <v>34</v>
      </c>
    </row>
    <row r="16076">
      <c r="A16076" s="2">
        <v>42318.714907407404</v>
      </c>
      <c r="B16076" s="3">
        <v>28.0</v>
      </c>
      <c r="C16076" s="3" t="s">
        <v>13871</v>
      </c>
      <c r="D16076" s="3">
        <v>14.0</v>
      </c>
      <c r="E16076" s="3" t="s">
        <v>13872</v>
      </c>
      <c r="F16076" s="3">
        <v>8.0</v>
      </c>
      <c r="G16076" s="3">
        <v>7.0</v>
      </c>
      <c r="H16076" s="3" t="s">
        <v>14413</v>
      </c>
      <c r="I16076" s="3" t="s">
        <v>14414</v>
      </c>
      <c r="J16076" s="3" t="s">
        <v>2015</v>
      </c>
      <c r="K16076" s="3" t="s">
        <v>24</v>
      </c>
      <c r="L16076" s="3">
        <v>8.0</v>
      </c>
      <c r="M16076" s="3" t="s">
        <v>30</v>
      </c>
      <c r="N16076" s="3" t="s">
        <v>14417</v>
      </c>
      <c r="O16076" s="3" t="s">
        <v>249</v>
      </c>
      <c r="P16076" s="4">
        <v>18928.0</v>
      </c>
      <c r="Q16076" s="3" t="s">
        <v>189</v>
      </c>
      <c r="S16076" s="3" t="s">
        <v>29</v>
      </c>
    </row>
    <row r="16077">
      <c r="A16077" s="2">
        <v>42318.714907407404</v>
      </c>
      <c r="B16077" s="3">
        <v>28.0</v>
      </c>
      <c r="C16077" s="3" t="s">
        <v>13871</v>
      </c>
      <c r="D16077" s="3">
        <v>14.0</v>
      </c>
      <c r="E16077" s="3" t="s">
        <v>13872</v>
      </c>
      <c r="F16077" s="3">
        <v>8.0</v>
      </c>
      <c r="G16077" s="3">
        <v>7.0</v>
      </c>
      <c r="H16077" s="3" t="s">
        <v>14413</v>
      </c>
      <c r="I16077" s="3" t="s">
        <v>14414</v>
      </c>
      <c r="J16077" s="3" t="s">
        <v>2015</v>
      </c>
      <c r="K16077" s="3" t="s">
        <v>24</v>
      </c>
      <c r="L16077" s="3">
        <v>9.0</v>
      </c>
      <c r="M16077" s="3" t="s">
        <v>25</v>
      </c>
      <c r="N16077" s="3" t="s">
        <v>14418</v>
      </c>
      <c r="O16077" s="3" t="s">
        <v>119</v>
      </c>
      <c r="P16077" s="4">
        <v>20185.0</v>
      </c>
      <c r="Q16077" s="3" t="s">
        <v>33</v>
      </c>
      <c r="S16077" s="3" t="s">
        <v>29</v>
      </c>
    </row>
    <row r="16078">
      <c r="A16078" s="2">
        <v>42318.714907407404</v>
      </c>
      <c r="B16078" s="3">
        <v>28.0</v>
      </c>
      <c r="C16078" s="3" t="s">
        <v>13871</v>
      </c>
      <c r="D16078" s="3">
        <v>14.0</v>
      </c>
      <c r="E16078" s="3" t="s">
        <v>13872</v>
      </c>
      <c r="F16078" s="3">
        <v>8.0</v>
      </c>
      <c r="G16078" s="3">
        <v>7.0</v>
      </c>
      <c r="H16078" s="3" t="s">
        <v>14413</v>
      </c>
      <c r="I16078" s="3" t="s">
        <v>14414</v>
      </c>
      <c r="J16078" s="3" t="s">
        <v>2015</v>
      </c>
      <c r="K16078" s="3" t="s">
        <v>24</v>
      </c>
      <c r="L16078" s="3">
        <v>10.0</v>
      </c>
      <c r="M16078" s="3" t="s">
        <v>30</v>
      </c>
      <c r="N16078" s="3" t="s">
        <v>14419</v>
      </c>
      <c r="O16078" s="3" t="s">
        <v>13623</v>
      </c>
      <c r="P16078" s="4">
        <v>24916.0</v>
      </c>
      <c r="Q16078" s="3" t="s">
        <v>216</v>
      </c>
      <c r="S16078" s="3" t="s">
        <v>34</v>
      </c>
    </row>
    <row r="16079">
      <c r="A16079" s="2">
        <v>42318.714907407404</v>
      </c>
      <c r="B16079" s="3">
        <v>28.0</v>
      </c>
      <c r="C16079" s="3" t="s">
        <v>13871</v>
      </c>
      <c r="D16079" s="3">
        <v>14.0</v>
      </c>
      <c r="E16079" s="3" t="s">
        <v>13872</v>
      </c>
      <c r="F16079" s="3">
        <v>8.0</v>
      </c>
      <c r="G16079" s="3">
        <v>7.0</v>
      </c>
      <c r="H16079" s="3" t="s">
        <v>14413</v>
      </c>
      <c r="I16079" s="3" t="s">
        <v>14414</v>
      </c>
      <c r="J16079" s="3" t="s">
        <v>2015</v>
      </c>
      <c r="K16079" s="3" t="s">
        <v>24</v>
      </c>
      <c r="L16079" s="3">
        <v>11.0</v>
      </c>
      <c r="M16079" s="3" t="s">
        <v>25</v>
      </c>
      <c r="N16079" s="3" t="s">
        <v>14420</v>
      </c>
      <c r="O16079" s="3" t="s">
        <v>123</v>
      </c>
      <c r="P16079" s="4">
        <v>17852.0</v>
      </c>
      <c r="Q16079" s="3" t="s">
        <v>105</v>
      </c>
      <c r="S16079" s="3" t="s">
        <v>34</v>
      </c>
    </row>
    <row r="16080">
      <c r="A16080" s="2">
        <v>42318.714907407404</v>
      </c>
      <c r="B16080" s="3">
        <v>28.0</v>
      </c>
      <c r="C16080" s="3" t="s">
        <v>13871</v>
      </c>
      <c r="D16080" s="3">
        <v>14.0</v>
      </c>
      <c r="E16080" s="3" t="s">
        <v>13872</v>
      </c>
      <c r="F16080" s="3">
        <v>8.0</v>
      </c>
      <c r="G16080" s="3">
        <v>7.0</v>
      </c>
      <c r="H16080" s="3" t="s">
        <v>14413</v>
      </c>
      <c r="I16080" s="3" t="s">
        <v>14414</v>
      </c>
      <c r="J16080" s="3" t="s">
        <v>2015</v>
      </c>
      <c r="K16080" s="3" t="s">
        <v>24</v>
      </c>
      <c r="L16080" s="3">
        <v>12.0</v>
      </c>
      <c r="M16080" s="3" t="s">
        <v>30</v>
      </c>
      <c r="N16080" s="3" t="s">
        <v>14421</v>
      </c>
      <c r="O16080" s="3" t="s">
        <v>121</v>
      </c>
      <c r="P16080" s="4">
        <v>27331.0</v>
      </c>
      <c r="Q16080" s="3" t="s">
        <v>189</v>
      </c>
      <c r="S16080" s="3" t="s">
        <v>34</v>
      </c>
    </row>
    <row r="16081">
      <c r="A16081" s="2">
        <v>42318.714907407404</v>
      </c>
      <c r="B16081" s="3">
        <v>28.0</v>
      </c>
      <c r="C16081" s="3" t="s">
        <v>13871</v>
      </c>
      <c r="D16081" s="3">
        <v>14.0</v>
      </c>
      <c r="E16081" s="3" t="s">
        <v>13872</v>
      </c>
      <c r="F16081" s="3">
        <v>8.0</v>
      </c>
      <c r="G16081" s="3">
        <v>7.0</v>
      </c>
      <c r="H16081" s="3" t="s">
        <v>14413</v>
      </c>
      <c r="I16081" s="3" t="s">
        <v>14414</v>
      </c>
      <c r="J16081" s="3" t="s">
        <v>2015</v>
      </c>
      <c r="K16081" s="3" t="s">
        <v>24</v>
      </c>
      <c r="L16081" s="3">
        <v>13.0</v>
      </c>
      <c r="M16081" s="3" t="s">
        <v>25</v>
      </c>
      <c r="N16081" s="3" t="s">
        <v>14422</v>
      </c>
      <c r="O16081" s="3" t="s">
        <v>42</v>
      </c>
      <c r="P16081" s="4">
        <v>24868.0</v>
      </c>
      <c r="Q16081" s="3" t="s">
        <v>189</v>
      </c>
      <c r="S16081" s="3" t="s">
        <v>34</v>
      </c>
    </row>
    <row r="16082">
      <c r="A16082" s="2">
        <v>42318.714907407404</v>
      </c>
      <c r="B16082" s="3">
        <v>28.0</v>
      </c>
      <c r="C16082" s="3" t="s">
        <v>13871</v>
      </c>
      <c r="D16082" s="3">
        <v>14.0</v>
      </c>
      <c r="E16082" s="3" t="s">
        <v>13872</v>
      </c>
      <c r="F16082" s="3">
        <v>8.0</v>
      </c>
      <c r="G16082" s="3">
        <v>7.0</v>
      </c>
      <c r="H16082" s="3" t="s">
        <v>14413</v>
      </c>
      <c r="I16082" s="3" t="s">
        <v>14414</v>
      </c>
      <c r="J16082" s="3" t="s">
        <v>2015</v>
      </c>
      <c r="K16082" s="3" t="s">
        <v>24</v>
      </c>
      <c r="L16082" s="3">
        <v>14.0</v>
      </c>
      <c r="M16082" s="3" t="s">
        <v>30</v>
      </c>
      <c r="N16082" s="3" t="s">
        <v>14423</v>
      </c>
      <c r="O16082" s="3" t="s">
        <v>139</v>
      </c>
      <c r="P16082" s="4">
        <v>22734.0</v>
      </c>
      <c r="Q16082" s="3" t="s">
        <v>33</v>
      </c>
      <c r="S16082" s="3" t="s">
        <v>34</v>
      </c>
    </row>
    <row r="16083">
      <c r="A16083" s="2">
        <v>42318.714907407404</v>
      </c>
      <c r="B16083" s="3">
        <v>28.0</v>
      </c>
      <c r="C16083" s="3" t="s">
        <v>13871</v>
      </c>
      <c r="D16083" s="3">
        <v>14.0</v>
      </c>
      <c r="E16083" s="3" t="s">
        <v>13872</v>
      </c>
      <c r="F16083" s="3">
        <v>8.0</v>
      </c>
      <c r="G16083" s="3">
        <v>7.0</v>
      </c>
      <c r="H16083" s="3" t="s">
        <v>14413</v>
      </c>
      <c r="I16083" s="3" t="s">
        <v>14414</v>
      </c>
      <c r="J16083" s="3" t="s">
        <v>2015</v>
      </c>
      <c r="K16083" s="3" t="s">
        <v>24</v>
      </c>
      <c r="L16083" s="3">
        <v>15.0</v>
      </c>
      <c r="M16083" s="3" t="s">
        <v>25</v>
      </c>
      <c r="N16083" s="3" t="s">
        <v>14424</v>
      </c>
      <c r="O16083" s="3" t="s">
        <v>1527</v>
      </c>
      <c r="P16083" s="4">
        <v>27120.0</v>
      </c>
      <c r="Q16083" s="3" t="s">
        <v>1955</v>
      </c>
      <c r="S16083" s="3" t="s">
        <v>34</v>
      </c>
    </row>
    <row r="16084">
      <c r="A16084" s="2">
        <v>42318.714907407404</v>
      </c>
      <c r="B16084" s="3">
        <v>28.0</v>
      </c>
      <c r="C16084" s="3" t="s">
        <v>13871</v>
      </c>
      <c r="D16084" s="3">
        <v>14.0</v>
      </c>
      <c r="E16084" s="3" t="s">
        <v>13872</v>
      </c>
      <c r="F16084" s="3">
        <v>8.0</v>
      </c>
      <c r="G16084" s="3">
        <v>7.0</v>
      </c>
      <c r="H16084" s="3" t="s">
        <v>14413</v>
      </c>
      <c r="I16084" s="3" t="s">
        <v>14414</v>
      </c>
      <c r="J16084" s="3" t="s">
        <v>2015</v>
      </c>
      <c r="K16084" s="3" t="s">
        <v>24</v>
      </c>
      <c r="L16084" s="3">
        <v>16.0</v>
      </c>
      <c r="M16084" s="3" t="s">
        <v>30</v>
      </c>
      <c r="N16084" s="3" t="s">
        <v>14425</v>
      </c>
      <c r="O16084" s="3" t="s">
        <v>1547</v>
      </c>
      <c r="P16084" s="4">
        <v>21697.0</v>
      </c>
      <c r="Q16084" s="3" t="s">
        <v>216</v>
      </c>
      <c r="S16084" s="3" t="s">
        <v>34</v>
      </c>
    </row>
    <row r="16085">
      <c r="A16085" s="2">
        <v>42318.714907407404</v>
      </c>
      <c r="B16085" s="3">
        <v>28.0</v>
      </c>
      <c r="C16085" s="3" t="s">
        <v>13871</v>
      </c>
      <c r="D16085" s="3">
        <v>14.0</v>
      </c>
      <c r="E16085" s="3" t="s">
        <v>13872</v>
      </c>
      <c r="F16085" s="3">
        <v>8.0</v>
      </c>
      <c r="G16085" s="3">
        <v>7.0</v>
      </c>
      <c r="H16085" s="3" t="s">
        <v>14413</v>
      </c>
      <c r="I16085" s="3" t="s">
        <v>14414</v>
      </c>
      <c r="J16085" s="3" t="s">
        <v>2015</v>
      </c>
      <c r="K16085" s="3" t="s">
        <v>24</v>
      </c>
      <c r="L16085" s="3">
        <v>17.0</v>
      </c>
      <c r="M16085" s="3" t="s">
        <v>25</v>
      </c>
      <c r="N16085" s="3" t="s">
        <v>4170</v>
      </c>
      <c r="O16085" s="3" t="s">
        <v>227</v>
      </c>
      <c r="P16085" s="4">
        <v>28439.0</v>
      </c>
      <c r="Q16085" s="3" t="s">
        <v>247</v>
      </c>
      <c r="S16085" s="3" t="s">
        <v>34</v>
      </c>
    </row>
    <row r="16086">
      <c r="A16086" s="2">
        <v>42318.714907407404</v>
      </c>
      <c r="B16086" s="3">
        <v>28.0</v>
      </c>
      <c r="C16086" s="3" t="s">
        <v>13871</v>
      </c>
      <c r="D16086" s="3">
        <v>14.0</v>
      </c>
      <c r="E16086" s="3" t="s">
        <v>13872</v>
      </c>
      <c r="F16086" s="3">
        <v>8.0</v>
      </c>
      <c r="G16086" s="3">
        <v>7.0</v>
      </c>
      <c r="H16086" s="3" t="s">
        <v>14413</v>
      </c>
      <c r="I16086" s="3" t="s">
        <v>14414</v>
      </c>
      <c r="J16086" s="3" t="s">
        <v>2015</v>
      </c>
      <c r="K16086" s="3" t="s">
        <v>24</v>
      </c>
      <c r="L16086" s="3">
        <v>18.0</v>
      </c>
      <c r="M16086" s="3" t="s">
        <v>30</v>
      </c>
      <c r="N16086" s="3" t="s">
        <v>14426</v>
      </c>
      <c r="O16086" s="3" t="s">
        <v>14427</v>
      </c>
      <c r="P16086" s="4">
        <v>31814.0</v>
      </c>
      <c r="Q16086" s="3" t="s">
        <v>380</v>
      </c>
      <c r="S16086" s="3" t="s">
        <v>34</v>
      </c>
    </row>
    <row r="16087">
      <c r="A16087" s="2">
        <v>42318.714907407404</v>
      </c>
      <c r="B16087" s="3">
        <v>28.0</v>
      </c>
      <c r="C16087" s="3" t="s">
        <v>13871</v>
      </c>
      <c r="D16087" s="3">
        <v>14.0</v>
      </c>
      <c r="E16087" s="3" t="s">
        <v>13872</v>
      </c>
      <c r="F16087" s="3">
        <v>8.0</v>
      </c>
      <c r="G16087" s="3">
        <v>7.0</v>
      </c>
      <c r="H16087" s="3" t="s">
        <v>14413</v>
      </c>
      <c r="I16087" s="3" t="s">
        <v>14414</v>
      </c>
      <c r="J16087" s="3" t="s">
        <v>2015</v>
      </c>
      <c r="K16087" s="3" t="s">
        <v>24</v>
      </c>
      <c r="L16087" s="3">
        <v>19.0</v>
      </c>
      <c r="M16087" s="3" t="s">
        <v>25</v>
      </c>
      <c r="N16087" s="3" t="s">
        <v>6065</v>
      </c>
      <c r="O16087" s="3" t="s">
        <v>95</v>
      </c>
      <c r="P16087" s="4">
        <v>23899.0</v>
      </c>
      <c r="Q16087" s="3" t="s">
        <v>1178</v>
      </c>
      <c r="S16087" s="3" t="s">
        <v>34</v>
      </c>
    </row>
    <row r="16088">
      <c r="A16088" s="2">
        <v>42318.714907407404</v>
      </c>
      <c r="B16088" s="3">
        <v>28.0</v>
      </c>
      <c r="C16088" s="3" t="s">
        <v>13871</v>
      </c>
      <c r="D16088" s="3">
        <v>14.0</v>
      </c>
      <c r="E16088" s="3" t="s">
        <v>13872</v>
      </c>
      <c r="F16088" s="3">
        <v>8.0</v>
      </c>
      <c r="G16088" s="3">
        <v>7.0</v>
      </c>
      <c r="H16088" s="3" t="s">
        <v>14413</v>
      </c>
      <c r="I16088" s="3" t="s">
        <v>14414</v>
      </c>
      <c r="J16088" s="3" t="s">
        <v>2015</v>
      </c>
      <c r="K16088" s="3" t="s">
        <v>24</v>
      </c>
      <c r="L16088" s="3">
        <v>20.0</v>
      </c>
      <c r="M16088" s="3" t="s">
        <v>30</v>
      </c>
      <c r="N16088" s="3" t="s">
        <v>14428</v>
      </c>
      <c r="O16088" s="3" t="s">
        <v>215</v>
      </c>
      <c r="P16088" s="4">
        <v>23545.0</v>
      </c>
      <c r="Q16088" s="3" t="s">
        <v>40</v>
      </c>
      <c r="S16088" s="3" t="s">
        <v>34</v>
      </c>
    </row>
    <row r="16089">
      <c r="A16089" s="2">
        <v>42318.714907407404</v>
      </c>
      <c r="B16089" s="3">
        <v>28.0</v>
      </c>
      <c r="C16089" s="3" t="s">
        <v>13871</v>
      </c>
      <c r="D16089" s="3">
        <v>14.0</v>
      </c>
      <c r="E16089" s="3" t="s">
        <v>13872</v>
      </c>
      <c r="F16089" s="3">
        <v>8.0</v>
      </c>
      <c r="G16089" s="3">
        <v>7.0</v>
      </c>
      <c r="H16089" s="3" t="s">
        <v>14413</v>
      </c>
      <c r="I16089" s="3" t="s">
        <v>14414</v>
      </c>
      <c r="J16089" s="3" t="s">
        <v>2015</v>
      </c>
      <c r="K16089" s="3" t="s">
        <v>24</v>
      </c>
      <c r="L16089" s="3">
        <v>21.0</v>
      </c>
      <c r="M16089" s="3" t="s">
        <v>25</v>
      </c>
      <c r="N16089" s="3" t="s">
        <v>14429</v>
      </c>
      <c r="O16089" s="3" t="s">
        <v>176</v>
      </c>
      <c r="P16089" s="4">
        <v>32763.0</v>
      </c>
      <c r="Q16089" s="3" t="s">
        <v>60</v>
      </c>
      <c r="S16089" s="3" t="s">
        <v>34</v>
      </c>
    </row>
    <row r="16090">
      <c r="A16090" s="2">
        <v>42318.714907407404</v>
      </c>
      <c r="B16090" s="3">
        <v>28.0</v>
      </c>
      <c r="C16090" s="3" t="s">
        <v>13871</v>
      </c>
      <c r="D16090" s="3">
        <v>14.0</v>
      </c>
      <c r="E16090" s="3" t="s">
        <v>13872</v>
      </c>
      <c r="F16090" s="3">
        <v>8.0</v>
      </c>
      <c r="G16090" s="3">
        <v>7.0</v>
      </c>
      <c r="H16090" s="3" t="s">
        <v>14413</v>
      </c>
      <c r="I16090" s="3" t="s">
        <v>14414</v>
      </c>
      <c r="J16090" s="3" t="s">
        <v>2015</v>
      </c>
      <c r="K16090" s="3" t="s">
        <v>24</v>
      </c>
      <c r="L16090" s="3">
        <v>22.0</v>
      </c>
      <c r="M16090" s="3" t="s">
        <v>30</v>
      </c>
      <c r="N16090" s="3" t="s">
        <v>14430</v>
      </c>
      <c r="O16090" s="3" t="s">
        <v>5226</v>
      </c>
      <c r="P16090" s="4">
        <v>32674.0</v>
      </c>
      <c r="Q16090" s="3" t="s">
        <v>132</v>
      </c>
      <c r="S16090" s="3" t="s">
        <v>34</v>
      </c>
    </row>
    <row r="16091">
      <c r="A16091" s="2">
        <v>42318.714907407404</v>
      </c>
      <c r="B16091" s="3">
        <v>28.0</v>
      </c>
      <c r="C16091" s="3" t="s">
        <v>13871</v>
      </c>
      <c r="D16091" s="3">
        <v>14.0</v>
      </c>
      <c r="E16091" s="3" t="s">
        <v>13872</v>
      </c>
      <c r="F16091" s="3">
        <v>8.0</v>
      </c>
      <c r="G16091" s="3">
        <v>7.0</v>
      </c>
      <c r="H16091" s="3" t="s">
        <v>14413</v>
      </c>
      <c r="I16091" s="3" t="s">
        <v>14414</v>
      </c>
      <c r="J16091" s="3" t="s">
        <v>2015</v>
      </c>
      <c r="K16091" s="3" t="s">
        <v>24</v>
      </c>
      <c r="L16091" s="3">
        <v>23.0</v>
      </c>
      <c r="M16091" s="3" t="s">
        <v>25</v>
      </c>
      <c r="N16091" s="3" t="s">
        <v>4207</v>
      </c>
      <c r="O16091" s="3" t="s">
        <v>100</v>
      </c>
      <c r="P16091" s="4">
        <v>27776.0</v>
      </c>
      <c r="Q16091" s="3" t="s">
        <v>247</v>
      </c>
      <c r="S16091" s="3" t="s">
        <v>34</v>
      </c>
    </row>
    <row r="16092">
      <c r="A16092" s="2">
        <v>42318.714907407404</v>
      </c>
      <c r="B16092" s="3">
        <v>28.0</v>
      </c>
      <c r="C16092" s="3" t="s">
        <v>13871</v>
      </c>
      <c r="D16092" s="3">
        <v>27.0</v>
      </c>
      <c r="E16092" s="3" t="s">
        <v>13886</v>
      </c>
      <c r="F16092" s="3">
        <v>8.0</v>
      </c>
      <c r="G16092" s="3">
        <v>7.0</v>
      </c>
      <c r="H16092" s="3" t="s">
        <v>14413</v>
      </c>
      <c r="I16092" s="3" t="s">
        <v>14414</v>
      </c>
      <c r="J16092" s="3" t="s">
        <v>2015</v>
      </c>
      <c r="K16092" s="3" t="s">
        <v>272</v>
      </c>
      <c r="L16092" s="3">
        <v>1.0</v>
      </c>
      <c r="M16092" s="3" t="s">
        <v>25</v>
      </c>
      <c r="N16092" s="3" t="s">
        <v>2840</v>
      </c>
      <c r="O16092" s="3" t="s">
        <v>530</v>
      </c>
      <c r="P16092" s="4">
        <v>22510.0</v>
      </c>
      <c r="Q16092" s="3" t="s">
        <v>418</v>
      </c>
      <c r="R16092" s="3" t="s">
        <v>1030</v>
      </c>
      <c r="S16092" s="3" t="s">
        <v>34</v>
      </c>
    </row>
    <row r="16093">
      <c r="A16093" s="2">
        <v>42318.714907407404</v>
      </c>
      <c r="B16093" s="3">
        <v>28.0</v>
      </c>
      <c r="C16093" s="3" t="s">
        <v>13871</v>
      </c>
      <c r="D16093" s="3">
        <v>27.0</v>
      </c>
      <c r="E16093" s="3" t="s">
        <v>13886</v>
      </c>
      <c r="F16093" s="3">
        <v>8.0</v>
      </c>
      <c r="G16093" s="3">
        <v>7.0</v>
      </c>
      <c r="H16093" s="3" t="s">
        <v>14413</v>
      </c>
      <c r="I16093" s="3" t="s">
        <v>14414</v>
      </c>
      <c r="J16093" s="3" t="s">
        <v>2015</v>
      </c>
      <c r="K16093" s="3" t="s">
        <v>24</v>
      </c>
      <c r="L16093" s="3">
        <v>2.0</v>
      </c>
      <c r="M16093" s="3" t="s">
        <v>30</v>
      </c>
      <c r="N16093" s="3" t="s">
        <v>14431</v>
      </c>
      <c r="O16093" s="3" t="s">
        <v>633</v>
      </c>
      <c r="P16093" s="4">
        <v>16030.0</v>
      </c>
      <c r="Q16093" s="3" t="s">
        <v>49</v>
      </c>
      <c r="S16093" s="3" t="s">
        <v>34</v>
      </c>
    </row>
    <row r="16094">
      <c r="A16094" s="2">
        <v>42318.714907407404</v>
      </c>
      <c r="B16094" s="3">
        <v>28.0</v>
      </c>
      <c r="C16094" s="3" t="s">
        <v>13871</v>
      </c>
      <c r="D16094" s="3">
        <v>27.0</v>
      </c>
      <c r="E16094" s="3" t="s">
        <v>13886</v>
      </c>
      <c r="F16094" s="3">
        <v>8.0</v>
      </c>
      <c r="G16094" s="3">
        <v>7.0</v>
      </c>
      <c r="H16094" s="3" t="s">
        <v>14413</v>
      </c>
      <c r="I16094" s="3" t="s">
        <v>14414</v>
      </c>
      <c r="J16094" s="3" t="s">
        <v>2015</v>
      </c>
      <c r="K16094" s="3" t="s">
        <v>24</v>
      </c>
      <c r="L16094" s="3">
        <v>3.0</v>
      </c>
      <c r="M16094" s="3" t="s">
        <v>25</v>
      </c>
      <c r="N16094" s="3" t="s">
        <v>14432</v>
      </c>
      <c r="O16094" s="3" t="s">
        <v>213</v>
      </c>
      <c r="P16094" s="4">
        <v>23081.0</v>
      </c>
      <c r="Q16094" s="3" t="s">
        <v>205</v>
      </c>
      <c r="S16094" s="3" t="s">
        <v>34</v>
      </c>
    </row>
    <row r="16095">
      <c r="A16095" s="2">
        <v>42318.714907407404</v>
      </c>
      <c r="B16095" s="3">
        <v>28.0</v>
      </c>
      <c r="C16095" s="3" t="s">
        <v>13871</v>
      </c>
      <c r="D16095" s="3">
        <v>27.0</v>
      </c>
      <c r="E16095" s="3" t="s">
        <v>13886</v>
      </c>
      <c r="F16095" s="3">
        <v>8.0</v>
      </c>
      <c r="G16095" s="3">
        <v>7.0</v>
      </c>
      <c r="H16095" s="3" t="s">
        <v>14413</v>
      </c>
      <c r="I16095" s="3" t="s">
        <v>14414</v>
      </c>
      <c r="J16095" s="3" t="s">
        <v>2015</v>
      </c>
      <c r="K16095" s="3" t="s">
        <v>24</v>
      </c>
      <c r="L16095" s="3">
        <v>4.0</v>
      </c>
      <c r="M16095" s="3" t="s">
        <v>30</v>
      </c>
      <c r="N16095" s="3" t="s">
        <v>14433</v>
      </c>
      <c r="O16095" s="3" t="s">
        <v>283</v>
      </c>
      <c r="P16095" s="4">
        <v>23354.0</v>
      </c>
      <c r="Q16095" s="3" t="s">
        <v>46</v>
      </c>
      <c r="S16095" s="3" t="s">
        <v>34</v>
      </c>
    </row>
    <row r="16096">
      <c r="A16096" s="2">
        <v>42318.714907407404</v>
      </c>
      <c r="B16096" s="3">
        <v>28.0</v>
      </c>
      <c r="C16096" s="3" t="s">
        <v>13871</v>
      </c>
      <c r="D16096" s="3">
        <v>27.0</v>
      </c>
      <c r="E16096" s="3" t="s">
        <v>13886</v>
      </c>
      <c r="F16096" s="3">
        <v>8.0</v>
      </c>
      <c r="G16096" s="3">
        <v>7.0</v>
      </c>
      <c r="H16096" s="3" t="s">
        <v>14413</v>
      </c>
      <c r="I16096" s="3" t="s">
        <v>14414</v>
      </c>
      <c r="J16096" s="3" t="s">
        <v>2015</v>
      </c>
      <c r="K16096" s="3" t="s">
        <v>24</v>
      </c>
      <c r="L16096" s="3">
        <v>5.0</v>
      </c>
      <c r="M16096" s="3" t="s">
        <v>25</v>
      </c>
      <c r="N16096" s="3" t="s">
        <v>14010</v>
      </c>
      <c r="O16096" s="3" t="s">
        <v>3134</v>
      </c>
      <c r="P16096" s="4">
        <v>27582.0</v>
      </c>
      <c r="Q16096" s="3" t="s">
        <v>776</v>
      </c>
      <c r="S16096" s="3" t="s">
        <v>29</v>
      </c>
    </row>
    <row r="16097">
      <c r="A16097" s="2">
        <v>42318.714907407404</v>
      </c>
      <c r="B16097" s="3">
        <v>28.0</v>
      </c>
      <c r="C16097" s="3" t="s">
        <v>13871</v>
      </c>
      <c r="D16097" s="3">
        <v>27.0</v>
      </c>
      <c r="E16097" s="3" t="s">
        <v>13886</v>
      </c>
      <c r="F16097" s="3">
        <v>8.0</v>
      </c>
      <c r="G16097" s="3">
        <v>7.0</v>
      </c>
      <c r="H16097" s="3" t="s">
        <v>14413</v>
      </c>
      <c r="I16097" s="3" t="s">
        <v>14414</v>
      </c>
      <c r="J16097" s="3" t="s">
        <v>2015</v>
      </c>
      <c r="K16097" s="3" t="s">
        <v>24</v>
      </c>
      <c r="L16097" s="3">
        <v>6.0</v>
      </c>
      <c r="M16097" s="3" t="s">
        <v>30</v>
      </c>
      <c r="N16097" s="3" t="s">
        <v>14434</v>
      </c>
      <c r="O16097" s="3" t="s">
        <v>14435</v>
      </c>
      <c r="P16097" s="4">
        <v>28512.0</v>
      </c>
      <c r="Q16097" s="3" t="s">
        <v>110</v>
      </c>
      <c r="S16097" s="3" t="s">
        <v>34</v>
      </c>
    </row>
    <row r="16098">
      <c r="A16098" s="2">
        <v>42318.714907407404</v>
      </c>
      <c r="B16098" s="3">
        <v>28.0</v>
      </c>
      <c r="C16098" s="3" t="s">
        <v>13871</v>
      </c>
      <c r="D16098" s="3">
        <v>27.0</v>
      </c>
      <c r="E16098" s="3" t="s">
        <v>13886</v>
      </c>
      <c r="F16098" s="3">
        <v>8.0</v>
      </c>
      <c r="G16098" s="3">
        <v>7.0</v>
      </c>
      <c r="H16098" s="3" t="s">
        <v>14413</v>
      </c>
      <c r="I16098" s="3" t="s">
        <v>14414</v>
      </c>
      <c r="J16098" s="3" t="s">
        <v>2015</v>
      </c>
      <c r="K16098" s="3" t="s">
        <v>24</v>
      </c>
      <c r="L16098" s="3">
        <v>7.0</v>
      </c>
      <c r="M16098" s="3" t="s">
        <v>25</v>
      </c>
      <c r="N16098" s="3" t="s">
        <v>14351</v>
      </c>
      <c r="O16098" s="3" t="s">
        <v>530</v>
      </c>
      <c r="P16098" s="4">
        <v>22408.0</v>
      </c>
      <c r="Q16098" s="3" t="s">
        <v>418</v>
      </c>
      <c r="R16098" s="3" t="s">
        <v>1134</v>
      </c>
      <c r="S16098" s="3" t="s">
        <v>34</v>
      </c>
    </row>
    <row r="16099">
      <c r="A16099" s="2">
        <v>42318.714907407404</v>
      </c>
      <c r="B16099" s="3">
        <v>28.0</v>
      </c>
      <c r="C16099" s="3" t="s">
        <v>13871</v>
      </c>
      <c r="D16099" s="3">
        <v>27.0</v>
      </c>
      <c r="E16099" s="3" t="s">
        <v>13886</v>
      </c>
      <c r="F16099" s="3">
        <v>8.0</v>
      </c>
      <c r="G16099" s="3">
        <v>7.0</v>
      </c>
      <c r="H16099" s="3" t="s">
        <v>14413</v>
      </c>
      <c r="I16099" s="3" t="s">
        <v>14414</v>
      </c>
      <c r="J16099" s="3" t="s">
        <v>2015</v>
      </c>
      <c r="K16099" s="3" t="s">
        <v>24</v>
      </c>
      <c r="L16099" s="3">
        <v>8.0</v>
      </c>
      <c r="M16099" s="3" t="s">
        <v>30</v>
      </c>
      <c r="N16099" s="3" t="s">
        <v>7867</v>
      </c>
      <c r="O16099" s="3" t="s">
        <v>1887</v>
      </c>
      <c r="P16099" s="4">
        <v>23479.0</v>
      </c>
      <c r="Q16099" s="3" t="s">
        <v>33</v>
      </c>
      <c r="S16099" s="3" t="s">
        <v>34</v>
      </c>
    </row>
    <row r="16100">
      <c r="A16100" s="2">
        <v>42318.714907407404</v>
      </c>
      <c r="B16100" s="3">
        <v>28.0</v>
      </c>
      <c r="C16100" s="3" t="s">
        <v>13871</v>
      </c>
      <c r="D16100" s="3">
        <v>27.0</v>
      </c>
      <c r="E16100" s="3" t="s">
        <v>13886</v>
      </c>
      <c r="F16100" s="3">
        <v>8.0</v>
      </c>
      <c r="G16100" s="3">
        <v>7.0</v>
      </c>
      <c r="H16100" s="3" t="s">
        <v>14413</v>
      </c>
      <c r="I16100" s="3" t="s">
        <v>14414</v>
      </c>
      <c r="J16100" s="3" t="s">
        <v>2015</v>
      </c>
      <c r="K16100" s="3" t="s">
        <v>24</v>
      </c>
      <c r="L16100" s="3">
        <v>9.0</v>
      </c>
      <c r="M16100" s="3" t="s">
        <v>25</v>
      </c>
      <c r="N16100" s="3" t="s">
        <v>14436</v>
      </c>
      <c r="O16100" s="3" t="s">
        <v>377</v>
      </c>
      <c r="P16100" s="4">
        <v>30943.0</v>
      </c>
      <c r="Q16100" s="3" t="s">
        <v>216</v>
      </c>
      <c r="S16100" s="3" t="s">
        <v>34</v>
      </c>
    </row>
    <row r="16101">
      <c r="A16101" s="2">
        <v>42318.714907407404</v>
      </c>
      <c r="B16101" s="3">
        <v>28.0</v>
      </c>
      <c r="C16101" s="3" t="s">
        <v>13871</v>
      </c>
      <c r="D16101" s="3">
        <v>27.0</v>
      </c>
      <c r="E16101" s="3" t="s">
        <v>13886</v>
      </c>
      <c r="F16101" s="3">
        <v>8.0</v>
      </c>
      <c r="G16101" s="3">
        <v>7.0</v>
      </c>
      <c r="H16101" s="3" t="s">
        <v>14413</v>
      </c>
      <c r="I16101" s="3" t="s">
        <v>14414</v>
      </c>
      <c r="J16101" s="3" t="s">
        <v>2015</v>
      </c>
      <c r="K16101" s="3" t="s">
        <v>24</v>
      </c>
      <c r="L16101" s="3">
        <v>10.0</v>
      </c>
      <c r="M16101" s="3" t="s">
        <v>30</v>
      </c>
      <c r="N16101" s="3" t="s">
        <v>2045</v>
      </c>
      <c r="O16101" s="3" t="s">
        <v>1706</v>
      </c>
      <c r="P16101" s="4">
        <v>19353.0</v>
      </c>
      <c r="Q16101" s="3" t="s">
        <v>33</v>
      </c>
      <c r="S16101" s="3" t="s">
        <v>34</v>
      </c>
    </row>
    <row r="16102">
      <c r="A16102" s="2">
        <v>42318.714907407404</v>
      </c>
      <c r="B16102" s="3">
        <v>28.0</v>
      </c>
      <c r="C16102" s="3" t="s">
        <v>13871</v>
      </c>
      <c r="D16102" s="3">
        <v>27.0</v>
      </c>
      <c r="E16102" s="3" t="s">
        <v>13886</v>
      </c>
      <c r="F16102" s="3">
        <v>8.0</v>
      </c>
      <c r="G16102" s="3">
        <v>7.0</v>
      </c>
      <c r="H16102" s="3" t="s">
        <v>14413</v>
      </c>
      <c r="I16102" s="3" t="s">
        <v>14414</v>
      </c>
      <c r="J16102" s="3" t="s">
        <v>2015</v>
      </c>
      <c r="K16102" s="3" t="s">
        <v>24</v>
      </c>
      <c r="L16102" s="3">
        <v>11.0</v>
      </c>
      <c r="M16102" s="3" t="s">
        <v>25</v>
      </c>
      <c r="N16102" s="3" t="s">
        <v>14437</v>
      </c>
      <c r="O16102" s="3" t="s">
        <v>213</v>
      </c>
      <c r="P16102" s="4">
        <v>18240.0</v>
      </c>
      <c r="Q16102" s="3" t="s">
        <v>49</v>
      </c>
      <c r="S16102" s="3" t="s">
        <v>34</v>
      </c>
    </row>
    <row r="16103">
      <c r="A16103" s="2">
        <v>42318.714907407404</v>
      </c>
      <c r="B16103" s="3">
        <v>28.0</v>
      </c>
      <c r="C16103" s="3" t="s">
        <v>13871</v>
      </c>
      <c r="D16103" s="3">
        <v>27.0</v>
      </c>
      <c r="E16103" s="3" t="s">
        <v>13886</v>
      </c>
      <c r="F16103" s="3">
        <v>8.0</v>
      </c>
      <c r="G16103" s="3">
        <v>7.0</v>
      </c>
      <c r="H16103" s="3" t="s">
        <v>14413</v>
      </c>
      <c r="I16103" s="3" t="s">
        <v>14414</v>
      </c>
      <c r="J16103" s="3" t="s">
        <v>2015</v>
      </c>
      <c r="K16103" s="3" t="s">
        <v>24</v>
      </c>
      <c r="L16103" s="3">
        <v>12.0</v>
      </c>
      <c r="M16103" s="3" t="s">
        <v>30</v>
      </c>
      <c r="N16103" s="3" t="s">
        <v>14438</v>
      </c>
      <c r="O16103" s="3" t="s">
        <v>342</v>
      </c>
      <c r="P16103" s="4">
        <v>27040.0</v>
      </c>
      <c r="Q16103" s="3" t="s">
        <v>247</v>
      </c>
      <c r="S16103" s="3" t="s">
        <v>34</v>
      </c>
    </row>
    <row r="16104">
      <c r="A16104" s="2">
        <v>42318.714907407404</v>
      </c>
      <c r="B16104" s="3">
        <v>28.0</v>
      </c>
      <c r="C16104" s="3" t="s">
        <v>13871</v>
      </c>
      <c r="D16104" s="3">
        <v>27.0</v>
      </c>
      <c r="E16104" s="3" t="s">
        <v>13886</v>
      </c>
      <c r="F16104" s="3">
        <v>8.0</v>
      </c>
      <c r="G16104" s="3">
        <v>7.0</v>
      </c>
      <c r="H16104" s="3" t="s">
        <v>14413</v>
      </c>
      <c r="I16104" s="3" t="s">
        <v>14414</v>
      </c>
      <c r="J16104" s="3" t="s">
        <v>2015</v>
      </c>
      <c r="K16104" s="3" t="s">
        <v>24</v>
      </c>
      <c r="L16104" s="3">
        <v>13.0</v>
      </c>
      <c r="M16104" s="3" t="s">
        <v>25</v>
      </c>
      <c r="N16104" s="3" t="s">
        <v>14439</v>
      </c>
      <c r="O16104" s="3" t="s">
        <v>1102</v>
      </c>
      <c r="P16104" s="4">
        <v>17866.0</v>
      </c>
      <c r="Q16104" s="3" t="s">
        <v>105</v>
      </c>
      <c r="S16104" s="3" t="s">
        <v>34</v>
      </c>
    </row>
    <row r="16105">
      <c r="A16105" s="2">
        <v>42318.714907407404</v>
      </c>
      <c r="B16105" s="3">
        <v>28.0</v>
      </c>
      <c r="C16105" s="3" t="s">
        <v>13871</v>
      </c>
      <c r="D16105" s="3">
        <v>27.0</v>
      </c>
      <c r="E16105" s="3" t="s">
        <v>13886</v>
      </c>
      <c r="F16105" s="3">
        <v>8.0</v>
      </c>
      <c r="G16105" s="3">
        <v>7.0</v>
      </c>
      <c r="H16105" s="3" t="s">
        <v>14413</v>
      </c>
      <c r="I16105" s="3" t="s">
        <v>14414</v>
      </c>
      <c r="J16105" s="3" t="s">
        <v>2015</v>
      </c>
      <c r="K16105" s="3" t="s">
        <v>24</v>
      </c>
      <c r="L16105" s="3">
        <v>14.0</v>
      </c>
      <c r="M16105" s="3" t="s">
        <v>30</v>
      </c>
      <c r="N16105" s="3" t="s">
        <v>14440</v>
      </c>
      <c r="O16105" s="3" t="s">
        <v>8711</v>
      </c>
      <c r="P16105" s="4">
        <v>27488.0</v>
      </c>
      <c r="Q16105" s="3" t="s">
        <v>37</v>
      </c>
      <c r="S16105" s="3" t="s">
        <v>34</v>
      </c>
    </row>
    <row r="16106">
      <c r="A16106" s="2">
        <v>42318.714907407404</v>
      </c>
      <c r="B16106" s="3">
        <v>28.0</v>
      </c>
      <c r="C16106" s="3" t="s">
        <v>13871</v>
      </c>
      <c r="D16106" s="3">
        <v>27.0</v>
      </c>
      <c r="E16106" s="3" t="s">
        <v>13886</v>
      </c>
      <c r="F16106" s="3">
        <v>8.0</v>
      </c>
      <c r="G16106" s="3">
        <v>7.0</v>
      </c>
      <c r="H16106" s="3" t="s">
        <v>14413</v>
      </c>
      <c r="I16106" s="3" t="s">
        <v>14414</v>
      </c>
      <c r="J16106" s="3" t="s">
        <v>2015</v>
      </c>
      <c r="K16106" s="3" t="s">
        <v>24</v>
      </c>
      <c r="L16106" s="3">
        <v>15.0</v>
      </c>
      <c r="M16106" s="3" t="s">
        <v>25</v>
      </c>
      <c r="N16106" s="3" t="s">
        <v>14441</v>
      </c>
      <c r="O16106" s="3" t="s">
        <v>246</v>
      </c>
      <c r="P16106" s="4">
        <v>22564.0</v>
      </c>
      <c r="Q16106" s="3" t="s">
        <v>740</v>
      </c>
      <c r="S16106" s="3" t="s">
        <v>34</v>
      </c>
    </row>
    <row r="16107">
      <c r="A16107" s="2">
        <v>42318.714907407404</v>
      </c>
      <c r="B16107" s="3">
        <v>28.0</v>
      </c>
      <c r="C16107" s="3" t="s">
        <v>13871</v>
      </c>
      <c r="D16107" s="3">
        <v>27.0</v>
      </c>
      <c r="E16107" s="3" t="s">
        <v>13886</v>
      </c>
      <c r="F16107" s="3">
        <v>8.0</v>
      </c>
      <c r="G16107" s="3">
        <v>7.0</v>
      </c>
      <c r="H16107" s="3" t="s">
        <v>14413</v>
      </c>
      <c r="I16107" s="3" t="s">
        <v>14414</v>
      </c>
      <c r="J16107" s="3" t="s">
        <v>2015</v>
      </c>
      <c r="K16107" s="3" t="s">
        <v>24</v>
      </c>
      <c r="L16107" s="3">
        <v>16.0</v>
      </c>
      <c r="M16107" s="3" t="s">
        <v>30</v>
      </c>
      <c r="N16107" s="3" t="s">
        <v>14442</v>
      </c>
      <c r="O16107" s="3" t="s">
        <v>215</v>
      </c>
      <c r="P16107" s="4">
        <v>23815.0</v>
      </c>
      <c r="Q16107" s="3" t="s">
        <v>37</v>
      </c>
      <c r="S16107" s="3" t="s">
        <v>34</v>
      </c>
    </row>
    <row r="16108">
      <c r="A16108" s="2">
        <v>42318.714907407404</v>
      </c>
      <c r="B16108" s="3">
        <v>28.0</v>
      </c>
      <c r="C16108" s="3" t="s">
        <v>13871</v>
      </c>
      <c r="D16108" s="3">
        <v>27.0</v>
      </c>
      <c r="E16108" s="3" t="s">
        <v>13886</v>
      </c>
      <c r="F16108" s="3">
        <v>8.0</v>
      </c>
      <c r="G16108" s="3">
        <v>7.0</v>
      </c>
      <c r="H16108" s="3" t="s">
        <v>14413</v>
      </c>
      <c r="I16108" s="3" t="s">
        <v>14414</v>
      </c>
      <c r="J16108" s="3" t="s">
        <v>2015</v>
      </c>
      <c r="K16108" s="3" t="s">
        <v>24</v>
      </c>
      <c r="L16108" s="3">
        <v>17.0</v>
      </c>
      <c r="M16108" s="3" t="s">
        <v>25</v>
      </c>
      <c r="N16108" s="3" t="s">
        <v>14443</v>
      </c>
      <c r="O16108" s="3" t="s">
        <v>240</v>
      </c>
      <c r="P16108" s="4">
        <v>19300.0</v>
      </c>
      <c r="Q16108" s="3" t="s">
        <v>1221</v>
      </c>
      <c r="S16108" s="3" t="s">
        <v>34</v>
      </c>
    </row>
    <row r="16109">
      <c r="A16109" s="2">
        <v>42318.714907407404</v>
      </c>
      <c r="B16109" s="3">
        <v>28.0</v>
      </c>
      <c r="C16109" s="3" t="s">
        <v>13871</v>
      </c>
      <c r="D16109" s="3">
        <v>27.0</v>
      </c>
      <c r="E16109" s="3" t="s">
        <v>13886</v>
      </c>
      <c r="F16109" s="3">
        <v>8.0</v>
      </c>
      <c r="G16109" s="3">
        <v>7.0</v>
      </c>
      <c r="H16109" s="3" t="s">
        <v>14413</v>
      </c>
      <c r="I16109" s="3" t="s">
        <v>14414</v>
      </c>
      <c r="J16109" s="3" t="s">
        <v>2015</v>
      </c>
      <c r="K16109" s="3" t="s">
        <v>24</v>
      </c>
      <c r="L16109" s="3">
        <v>18.0</v>
      </c>
      <c r="M16109" s="3" t="s">
        <v>30</v>
      </c>
      <c r="N16109" s="3" t="s">
        <v>14444</v>
      </c>
      <c r="O16109" s="3" t="s">
        <v>215</v>
      </c>
      <c r="P16109" s="4">
        <v>26282.0</v>
      </c>
      <c r="Q16109" s="3" t="s">
        <v>189</v>
      </c>
      <c r="S16109" s="3" t="s">
        <v>34</v>
      </c>
    </row>
    <row r="16110">
      <c r="A16110" s="2">
        <v>42318.714907407404</v>
      </c>
      <c r="B16110" s="3">
        <v>28.0</v>
      </c>
      <c r="C16110" s="3" t="s">
        <v>13871</v>
      </c>
      <c r="D16110" s="3">
        <v>27.0</v>
      </c>
      <c r="E16110" s="3" t="s">
        <v>13886</v>
      </c>
      <c r="F16110" s="3">
        <v>8.0</v>
      </c>
      <c r="G16110" s="3">
        <v>7.0</v>
      </c>
      <c r="H16110" s="3" t="s">
        <v>14413</v>
      </c>
      <c r="I16110" s="3" t="s">
        <v>14414</v>
      </c>
      <c r="J16110" s="3" t="s">
        <v>2015</v>
      </c>
      <c r="K16110" s="3" t="s">
        <v>24</v>
      </c>
      <c r="L16110" s="3">
        <v>19.0</v>
      </c>
      <c r="M16110" s="3" t="s">
        <v>25</v>
      </c>
      <c r="N16110" s="3" t="s">
        <v>14445</v>
      </c>
      <c r="O16110" s="3" t="s">
        <v>1593</v>
      </c>
      <c r="P16110" s="4">
        <v>34030.0</v>
      </c>
      <c r="Q16110" s="3" t="s">
        <v>191</v>
      </c>
      <c r="S16110" s="3" t="s">
        <v>34</v>
      </c>
    </row>
    <row r="16111">
      <c r="A16111" s="2">
        <v>42318.714907407404</v>
      </c>
      <c r="B16111" s="3">
        <v>28.0</v>
      </c>
      <c r="C16111" s="3" t="s">
        <v>13871</v>
      </c>
      <c r="D16111" s="3">
        <v>27.0</v>
      </c>
      <c r="E16111" s="3" t="s">
        <v>13886</v>
      </c>
      <c r="F16111" s="3">
        <v>8.0</v>
      </c>
      <c r="G16111" s="3">
        <v>7.0</v>
      </c>
      <c r="H16111" s="3" t="s">
        <v>14413</v>
      </c>
      <c r="I16111" s="3" t="s">
        <v>14414</v>
      </c>
      <c r="J16111" s="3" t="s">
        <v>2015</v>
      </c>
      <c r="K16111" s="3" t="s">
        <v>24</v>
      </c>
      <c r="L16111" s="3">
        <v>20.0</v>
      </c>
      <c r="M16111" s="3" t="s">
        <v>30</v>
      </c>
      <c r="N16111" s="3" t="s">
        <v>14446</v>
      </c>
      <c r="O16111" s="3" t="s">
        <v>4987</v>
      </c>
      <c r="P16111" s="4">
        <v>34079.0</v>
      </c>
      <c r="Q16111" s="3" t="s">
        <v>191</v>
      </c>
      <c r="S16111" s="3" t="s">
        <v>34</v>
      </c>
    </row>
    <row r="16112">
      <c r="A16112" s="2">
        <v>42318.714907407404</v>
      </c>
      <c r="B16112" s="3">
        <v>28.0</v>
      </c>
      <c r="C16112" s="3" t="s">
        <v>13871</v>
      </c>
      <c r="D16112" s="3">
        <v>50.0</v>
      </c>
      <c r="E16112" s="3" t="s">
        <v>13899</v>
      </c>
      <c r="F16112" s="3">
        <v>8.0</v>
      </c>
      <c r="G16112" s="3">
        <v>7.0</v>
      </c>
      <c r="H16112" s="3" t="s">
        <v>14413</v>
      </c>
      <c r="I16112" s="3" t="s">
        <v>14414</v>
      </c>
      <c r="J16112" s="3" t="s">
        <v>2015</v>
      </c>
      <c r="K16112" s="3" t="s">
        <v>24</v>
      </c>
      <c r="L16112" s="3">
        <v>1.0</v>
      </c>
      <c r="M16112" s="3" t="s">
        <v>25</v>
      </c>
      <c r="N16112" s="3" t="s">
        <v>9586</v>
      </c>
      <c r="O16112" s="3" t="s">
        <v>613</v>
      </c>
      <c r="P16112" s="4">
        <v>29391.0</v>
      </c>
      <c r="Q16112" s="3" t="s">
        <v>1955</v>
      </c>
      <c r="S16112" s="3" t="s">
        <v>34</v>
      </c>
    </row>
    <row r="16113">
      <c r="A16113" s="2">
        <v>42318.714907407404</v>
      </c>
      <c r="B16113" s="3">
        <v>28.0</v>
      </c>
      <c r="C16113" s="3" t="s">
        <v>13871</v>
      </c>
      <c r="D16113" s="3">
        <v>50.0</v>
      </c>
      <c r="E16113" s="3" t="s">
        <v>13899</v>
      </c>
      <c r="F16113" s="3">
        <v>8.0</v>
      </c>
      <c r="G16113" s="3">
        <v>7.0</v>
      </c>
      <c r="H16113" s="3" t="s">
        <v>14413</v>
      </c>
      <c r="I16113" s="3" t="s">
        <v>14414</v>
      </c>
      <c r="J16113" s="3" t="s">
        <v>2015</v>
      </c>
      <c r="K16113" s="3" t="s">
        <v>24</v>
      </c>
      <c r="L16113" s="3">
        <v>2.0</v>
      </c>
      <c r="M16113" s="3" t="s">
        <v>30</v>
      </c>
      <c r="N16113" s="3" t="s">
        <v>3809</v>
      </c>
      <c r="O16113" s="3" t="s">
        <v>323</v>
      </c>
      <c r="P16113" s="4">
        <v>18804.0</v>
      </c>
      <c r="Q16113" s="3" t="s">
        <v>37</v>
      </c>
      <c r="S16113" s="3" t="s">
        <v>29</v>
      </c>
    </row>
    <row r="16114">
      <c r="A16114" s="2">
        <v>42318.714907407404</v>
      </c>
      <c r="B16114" s="3">
        <v>28.0</v>
      </c>
      <c r="C16114" s="3" t="s">
        <v>13871</v>
      </c>
      <c r="D16114" s="3">
        <v>50.0</v>
      </c>
      <c r="E16114" s="3" t="s">
        <v>13899</v>
      </c>
      <c r="F16114" s="3">
        <v>8.0</v>
      </c>
      <c r="G16114" s="3">
        <v>7.0</v>
      </c>
      <c r="H16114" s="3" t="s">
        <v>14413</v>
      </c>
      <c r="I16114" s="3" t="s">
        <v>14414</v>
      </c>
      <c r="J16114" s="3" t="s">
        <v>2015</v>
      </c>
      <c r="K16114" s="3" t="s">
        <v>24</v>
      </c>
      <c r="L16114" s="3">
        <v>3.0</v>
      </c>
      <c r="M16114" s="3" t="s">
        <v>25</v>
      </c>
      <c r="N16114" s="3" t="s">
        <v>3809</v>
      </c>
      <c r="O16114" s="3" t="s">
        <v>14447</v>
      </c>
      <c r="P16114" s="4">
        <v>25554.0</v>
      </c>
      <c r="Q16114" s="3" t="s">
        <v>740</v>
      </c>
      <c r="S16114" s="3" t="s">
        <v>34</v>
      </c>
    </row>
    <row r="16115">
      <c r="A16115" s="2">
        <v>42318.714907407404</v>
      </c>
      <c r="B16115" s="3">
        <v>28.0</v>
      </c>
      <c r="C16115" s="3" t="s">
        <v>13871</v>
      </c>
      <c r="D16115" s="3">
        <v>50.0</v>
      </c>
      <c r="E16115" s="3" t="s">
        <v>13899</v>
      </c>
      <c r="F16115" s="3">
        <v>8.0</v>
      </c>
      <c r="G16115" s="3">
        <v>7.0</v>
      </c>
      <c r="H16115" s="3" t="s">
        <v>14413</v>
      </c>
      <c r="I16115" s="3" t="s">
        <v>14414</v>
      </c>
      <c r="J16115" s="3" t="s">
        <v>2015</v>
      </c>
      <c r="K16115" s="3" t="s">
        <v>24</v>
      </c>
      <c r="L16115" s="3">
        <v>4.0</v>
      </c>
      <c r="M16115" s="3" t="s">
        <v>30</v>
      </c>
      <c r="N16115" s="3" t="s">
        <v>1613</v>
      </c>
      <c r="O16115" s="3" t="s">
        <v>71</v>
      </c>
      <c r="P16115" s="4">
        <v>22755.0</v>
      </c>
      <c r="Q16115" s="3" t="s">
        <v>132</v>
      </c>
      <c r="S16115" s="3" t="s">
        <v>34</v>
      </c>
    </row>
    <row r="16116">
      <c r="A16116" s="2">
        <v>42318.714907407404</v>
      </c>
      <c r="B16116" s="3">
        <v>28.0</v>
      </c>
      <c r="C16116" s="3" t="s">
        <v>13871</v>
      </c>
      <c r="D16116" s="3">
        <v>50.0</v>
      </c>
      <c r="E16116" s="3" t="s">
        <v>13899</v>
      </c>
      <c r="F16116" s="3">
        <v>8.0</v>
      </c>
      <c r="G16116" s="3">
        <v>7.0</v>
      </c>
      <c r="H16116" s="3" t="s">
        <v>14413</v>
      </c>
      <c r="I16116" s="3" t="s">
        <v>14414</v>
      </c>
      <c r="J16116" s="3" t="s">
        <v>2015</v>
      </c>
      <c r="K16116" s="3" t="s">
        <v>24</v>
      </c>
      <c r="L16116" s="3">
        <v>5.0</v>
      </c>
      <c r="M16116" s="3" t="s">
        <v>25</v>
      </c>
      <c r="N16116" s="3" t="s">
        <v>14109</v>
      </c>
      <c r="O16116" s="3" t="s">
        <v>2159</v>
      </c>
      <c r="P16116" s="4">
        <v>18686.0</v>
      </c>
      <c r="Q16116" s="3" t="s">
        <v>209</v>
      </c>
      <c r="S16116" s="3" t="s">
        <v>34</v>
      </c>
    </row>
    <row r="16117">
      <c r="A16117" s="2">
        <v>42318.714907407404</v>
      </c>
      <c r="B16117" s="3">
        <v>28.0</v>
      </c>
      <c r="C16117" s="3" t="s">
        <v>13871</v>
      </c>
      <c r="D16117" s="3">
        <v>50.0</v>
      </c>
      <c r="E16117" s="3" t="s">
        <v>13899</v>
      </c>
      <c r="F16117" s="3">
        <v>8.0</v>
      </c>
      <c r="G16117" s="3">
        <v>7.0</v>
      </c>
      <c r="H16117" s="3" t="s">
        <v>14413</v>
      </c>
      <c r="I16117" s="3" t="s">
        <v>14414</v>
      </c>
      <c r="J16117" s="3" t="s">
        <v>2015</v>
      </c>
      <c r="K16117" s="3" t="s">
        <v>24</v>
      </c>
      <c r="L16117" s="3">
        <v>6.0</v>
      </c>
      <c r="M16117" s="3" t="s">
        <v>30</v>
      </c>
      <c r="N16117" s="3" t="s">
        <v>14448</v>
      </c>
      <c r="O16117" s="3" t="s">
        <v>364</v>
      </c>
      <c r="P16117" s="4">
        <v>26081.0</v>
      </c>
      <c r="Q16117" s="3" t="s">
        <v>33</v>
      </c>
      <c r="S16117" s="3" t="s">
        <v>29</v>
      </c>
    </row>
    <row r="16118">
      <c r="A16118" s="2">
        <v>42318.714907407404</v>
      </c>
      <c r="B16118" s="3">
        <v>28.0</v>
      </c>
      <c r="C16118" s="3" t="s">
        <v>13871</v>
      </c>
      <c r="D16118" s="3">
        <v>50.0</v>
      </c>
      <c r="E16118" s="3" t="s">
        <v>13899</v>
      </c>
      <c r="F16118" s="3">
        <v>8.0</v>
      </c>
      <c r="G16118" s="3">
        <v>7.0</v>
      </c>
      <c r="H16118" s="3" t="s">
        <v>14413</v>
      </c>
      <c r="I16118" s="3" t="s">
        <v>14414</v>
      </c>
      <c r="J16118" s="3" t="s">
        <v>2015</v>
      </c>
      <c r="K16118" s="3" t="s">
        <v>24</v>
      </c>
      <c r="L16118" s="3">
        <v>7.0</v>
      </c>
      <c r="M16118" s="3" t="s">
        <v>25</v>
      </c>
      <c r="N16118" s="3" t="s">
        <v>9807</v>
      </c>
      <c r="O16118" s="3" t="s">
        <v>664</v>
      </c>
      <c r="P16118" s="4">
        <v>24519.0</v>
      </c>
      <c r="Q16118" s="3" t="s">
        <v>43</v>
      </c>
      <c r="S16118" s="3" t="s">
        <v>34</v>
      </c>
    </row>
    <row r="16119">
      <c r="A16119" s="2">
        <v>42318.714907407404</v>
      </c>
      <c r="B16119" s="3">
        <v>28.0</v>
      </c>
      <c r="C16119" s="3" t="s">
        <v>13871</v>
      </c>
      <c r="D16119" s="3">
        <v>50.0</v>
      </c>
      <c r="E16119" s="3" t="s">
        <v>13899</v>
      </c>
      <c r="F16119" s="3">
        <v>8.0</v>
      </c>
      <c r="G16119" s="3">
        <v>7.0</v>
      </c>
      <c r="H16119" s="3" t="s">
        <v>14413</v>
      </c>
      <c r="I16119" s="3" t="s">
        <v>14414</v>
      </c>
      <c r="J16119" s="3" t="s">
        <v>2015</v>
      </c>
      <c r="K16119" s="3" t="s">
        <v>24</v>
      </c>
      <c r="L16119" s="3">
        <v>8.0</v>
      </c>
      <c r="M16119" s="3" t="s">
        <v>30</v>
      </c>
      <c r="N16119" s="3" t="s">
        <v>14449</v>
      </c>
      <c r="O16119" s="3" t="s">
        <v>1356</v>
      </c>
      <c r="P16119" s="4">
        <v>19152.0</v>
      </c>
      <c r="Q16119" s="3" t="s">
        <v>345</v>
      </c>
      <c r="S16119" s="3" t="s">
        <v>34</v>
      </c>
    </row>
    <row r="16120">
      <c r="A16120" s="2">
        <v>42318.714907407404</v>
      </c>
      <c r="B16120" s="3">
        <v>28.0</v>
      </c>
      <c r="C16120" s="3" t="s">
        <v>13871</v>
      </c>
      <c r="D16120" s="3">
        <v>50.0</v>
      </c>
      <c r="E16120" s="3" t="s">
        <v>13899</v>
      </c>
      <c r="F16120" s="3">
        <v>8.0</v>
      </c>
      <c r="G16120" s="3">
        <v>7.0</v>
      </c>
      <c r="H16120" s="3" t="s">
        <v>14413</v>
      </c>
      <c r="I16120" s="3" t="s">
        <v>14414</v>
      </c>
      <c r="J16120" s="3" t="s">
        <v>2015</v>
      </c>
      <c r="K16120" s="3" t="s">
        <v>24</v>
      </c>
      <c r="L16120" s="3">
        <v>9.0</v>
      </c>
      <c r="M16120" s="3" t="s">
        <v>25</v>
      </c>
      <c r="N16120" s="3" t="s">
        <v>14450</v>
      </c>
      <c r="O16120" s="3" t="s">
        <v>243</v>
      </c>
      <c r="P16120" s="4">
        <v>20281.0</v>
      </c>
      <c r="Q16120" s="3" t="s">
        <v>55</v>
      </c>
      <c r="S16120" s="3" t="s">
        <v>34</v>
      </c>
    </row>
    <row r="16121">
      <c r="A16121" s="2">
        <v>42318.714907407404</v>
      </c>
      <c r="B16121" s="3">
        <v>28.0</v>
      </c>
      <c r="C16121" s="3" t="s">
        <v>13871</v>
      </c>
      <c r="D16121" s="3">
        <v>50.0</v>
      </c>
      <c r="E16121" s="3" t="s">
        <v>13899</v>
      </c>
      <c r="F16121" s="3">
        <v>8.0</v>
      </c>
      <c r="G16121" s="3">
        <v>7.0</v>
      </c>
      <c r="H16121" s="3" t="s">
        <v>14413</v>
      </c>
      <c r="I16121" s="3" t="s">
        <v>14414</v>
      </c>
      <c r="J16121" s="3" t="s">
        <v>2015</v>
      </c>
      <c r="K16121" s="3" t="s">
        <v>24</v>
      </c>
      <c r="L16121" s="3">
        <v>10.0</v>
      </c>
      <c r="M16121" s="3" t="s">
        <v>30</v>
      </c>
      <c r="N16121" s="3" t="s">
        <v>12793</v>
      </c>
      <c r="O16121" s="3" t="s">
        <v>677</v>
      </c>
      <c r="P16121" s="4">
        <v>21271.0</v>
      </c>
      <c r="Q16121" s="3" t="s">
        <v>52</v>
      </c>
      <c r="S16121" s="3" t="s">
        <v>34</v>
      </c>
    </row>
    <row r="16122">
      <c r="A16122" s="2">
        <v>42318.714907407404</v>
      </c>
      <c r="B16122" s="3">
        <v>28.0</v>
      </c>
      <c r="C16122" s="3" t="s">
        <v>13871</v>
      </c>
      <c r="D16122" s="3">
        <v>50.0</v>
      </c>
      <c r="E16122" s="3" t="s">
        <v>13899</v>
      </c>
      <c r="F16122" s="3">
        <v>8.0</v>
      </c>
      <c r="G16122" s="3">
        <v>7.0</v>
      </c>
      <c r="H16122" s="3" t="s">
        <v>14413</v>
      </c>
      <c r="I16122" s="3" t="s">
        <v>14414</v>
      </c>
      <c r="J16122" s="3" t="s">
        <v>2015</v>
      </c>
      <c r="K16122" s="3" t="s">
        <v>24</v>
      </c>
      <c r="L16122" s="3">
        <v>11.0</v>
      </c>
      <c r="M16122" s="3" t="s">
        <v>25</v>
      </c>
      <c r="N16122" s="3" t="s">
        <v>14451</v>
      </c>
      <c r="O16122" s="3" t="s">
        <v>305</v>
      </c>
      <c r="P16122" s="4">
        <v>17097.0</v>
      </c>
      <c r="Q16122" s="3" t="s">
        <v>72</v>
      </c>
      <c r="S16122" s="3" t="s">
        <v>34</v>
      </c>
    </row>
    <row r="16123">
      <c r="A16123" s="2">
        <v>42318.714907407404</v>
      </c>
      <c r="B16123" s="3">
        <v>28.0</v>
      </c>
      <c r="C16123" s="3" t="s">
        <v>13871</v>
      </c>
      <c r="D16123" s="3">
        <v>50.0</v>
      </c>
      <c r="E16123" s="3" t="s">
        <v>13899</v>
      </c>
      <c r="F16123" s="3">
        <v>8.0</v>
      </c>
      <c r="G16123" s="3">
        <v>7.0</v>
      </c>
      <c r="H16123" s="3" t="s">
        <v>14413</v>
      </c>
      <c r="I16123" s="3" t="s">
        <v>14414</v>
      </c>
      <c r="J16123" s="3" t="s">
        <v>2015</v>
      </c>
      <c r="K16123" s="3" t="s">
        <v>24</v>
      </c>
      <c r="L16123" s="3">
        <v>12.0</v>
      </c>
      <c r="M16123" s="3" t="s">
        <v>30</v>
      </c>
      <c r="N16123" s="3" t="s">
        <v>14452</v>
      </c>
      <c r="O16123" s="3" t="s">
        <v>283</v>
      </c>
      <c r="P16123" s="4">
        <v>23793.0</v>
      </c>
      <c r="Q16123" s="3" t="s">
        <v>75</v>
      </c>
      <c r="S16123" s="3" t="s">
        <v>34</v>
      </c>
    </row>
    <row r="16124">
      <c r="A16124" s="2">
        <v>42318.714907407404</v>
      </c>
      <c r="B16124" s="3">
        <v>28.0</v>
      </c>
      <c r="C16124" s="3" t="s">
        <v>13871</v>
      </c>
      <c r="D16124" s="3">
        <v>50.0</v>
      </c>
      <c r="E16124" s="3" t="s">
        <v>13899</v>
      </c>
      <c r="F16124" s="3">
        <v>8.0</v>
      </c>
      <c r="G16124" s="3">
        <v>7.0</v>
      </c>
      <c r="H16124" s="3" t="s">
        <v>14413</v>
      </c>
      <c r="I16124" s="3" t="s">
        <v>14414</v>
      </c>
      <c r="J16124" s="3" t="s">
        <v>2015</v>
      </c>
      <c r="K16124" s="3" t="s">
        <v>24</v>
      </c>
      <c r="L16124" s="3">
        <v>13.0</v>
      </c>
      <c r="M16124" s="3" t="s">
        <v>25</v>
      </c>
      <c r="N16124" s="3" t="s">
        <v>14453</v>
      </c>
      <c r="O16124" s="3" t="s">
        <v>243</v>
      </c>
      <c r="P16124" s="4">
        <v>33673.0</v>
      </c>
      <c r="Q16124" s="3" t="s">
        <v>132</v>
      </c>
      <c r="S16124" s="3" t="s">
        <v>34</v>
      </c>
    </row>
    <row r="16125">
      <c r="A16125" s="2">
        <v>42318.714907407404</v>
      </c>
      <c r="B16125" s="3">
        <v>28.0</v>
      </c>
      <c r="C16125" s="3" t="s">
        <v>13871</v>
      </c>
      <c r="D16125" s="3">
        <v>50.0</v>
      </c>
      <c r="E16125" s="3" t="s">
        <v>13899</v>
      </c>
      <c r="F16125" s="3">
        <v>8.0</v>
      </c>
      <c r="G16125" s="3">
        <v>7.0</v>
      </c>
      <c r="H16125" s="3" t="s">
        <v>14413</v>
      </c>
      <c r="I16125" s="3" t="s">
        <v>14414</v>
      </c>
      <c r="J16125" s="3" t="s">
        <v>2015</v>
      </c>
      <c r="K16125" s="3" t="s">
        <v>24</v>
      </c>
      <c r="L16125" s="3">
        <v>14.0</v>
      </c>
      <c r="M16125" s="3" t="s">
        <v>30</v>
      </c>
      <c r="N16125" s="3" t="s">
        <v>7386</v>
      </c>
      <c r="O16125" s="3" t="s">
        <v>307</v>
      </c>
      <c r="P16125" s="4">
        <v>18026.0</v>
      </c>
      <c r="Q16125" s="3" t="s">
        <v>72</v>
      </c>
      <c r="S16125" s="3" t="s">
        <v>34</v>
      </c>
    </row>
    <row r="16126">
      <c r="A16126" s="2">
        <v>42318.714907407404</v>
      </c>
      <c r="B16126" s="3">
        <v>28.0</v>
      </c>
      <c r="C16126" s="3" t="s">
        <v>13871</v>
      </c>
      <c r="D16126" s="3">
        <v>50.0</v>
      </c>
      <c r="E16126" s="3" t="s">
        <v>13899</v>
      </c>
      <c r="F16126" s="3">
        <v>8.0</v>
      </c>
      <c r="G16126" s="3">
        <v>7.0</v>
      </c>
      <c r="H16126" s="3" t="s">
        <v>14413</v>
      </c>
      <c r="I16126" s="3" t="s">
        <v>14414</v>
      </c>
      <c r="J16126" s="3" t="s">
        <v>2015</v>
      </c>
      <c r="K16126" s="3" t="s">
        <v>24</v>
      </c>
      <c r="L16126" s="3">
        <v>15.0</v>
      </c>
      <c r="M16126" s="3" t="s">
        <v>25</v>
      </c>
      <c r="N16126" s="3" t="s">
        <v>14454</v>
      </c>
      <c r="O16126" s="3" t="s">
        <v>359</v>
      </c>
      <c r="P16126" s="4">
        <v>25058.0</v>
      </c>
      <c r="Q16126" s="3" t="s">
        <v>189</v>
      </c>
      <c r="S16126" s="3" t="s">
        <v>34</v>
      </c>
    </row>
    <row r="16127">
      <c r="A16127" s="2">
        <v>42318.714907407404</v>
      </c>
      <c r="B16127" s="3">
        <v>28.0</v>
      </c>
      <c r="C16127" s="3" t="s">
        <v>13871</v>
      </c>
      <c r="D16127" s="3">
        <v>50.0</v>
      </c>
      <c r="E16127" s="3" t="s">
        <v>13899</v>
      </c>
      <c r="F16127" s="3">
        <v>8.0</v>
      </c>
      <c r="G16127" s="3">
        <v>7.0</v>
      </c>
      <c r="H16127" s="3" t="s">
        <v>14413</v>
      </c>
      <c r="I16127" s="3" t="s">
        <v>14414</v>
      </c>
      <c r="J16127" s="3" t="s">
        <v>2015</v>
      </c>
      <c r="K16127" s="3" t="s">
        <v>24</v>
      </c>
      <c r="L16127" s="3">
        <v>16.0</v>
      </c>
      <c r="M16127" s="3" t="s">
        <v>30</v>
      </c>
      <c r="N16127" s="3" t="s">
        <v>14455</v>
      </c>
      <c r="O16127" s="3" t="s">
        <v>1360</v>
      </c>
      <c r="P16127" s="4">
        <v>25112.0</v>
      </c>
      <c r="Q16127" s="3" t="s">
        <v>110</v>
      </c>
      <c r="S16127" s="3" t="s">
        <v>34</v>
      </c>
    </row>
    <row r="16128">
      <c r="A16128" s="2">
        <v>42318.714907407404</v>
      </c>
      <c r="B16128" s="3">
        <v>28.0</v>
      </c>
      <c r="C16128" s="3" t="s">
        <v>13871</v>
      </c>
      <c r="D16128" s="3">
        <v>50.0</v>
      </c>
      <c r="E16128" s="3" t="s">
        <v>13899</v>
      </c>
      <c r="F16128" s="3">
        <v>8.0</v>
      </c>
      <c r="G16128" s="3">
        <v>7.0</v>
      </c>
      <c r="H16128" s="3" t="s">
        <v>14413</v>
      </c>
      <c r="I16128" s="3" t="s">
        <v>14414</v>
      </c>
      <c r="J16128" s="3" t="s">
        <v>2015</v>
      </c>
      <c r="K16128" s="3" t="s">
        <v>24</v>
      </c>
      <c r="L16128" s="3">
        <v>17.0</v>
      </c>
      <c r="M16128" s="3" t="s">
        <v>25</v>
      </c>
      <c r="N16128" s="3" t="s">
        <v>2235</v>
      </c>
      <c r="O16128" s="3" t="s">
        <v>1506</v>
      </c>
      <c r="P16128" s="4">
        <v>17499.0</v>
      </c>
      <c r="Q16128" s="3" t="s">
        <v>528</v>
      </c>
      <c r="S16128" s="3" t="s">
        <v>34</v>
      </c>
    </row>
    <row r="16129">
      <c r="A16129" s="2">
        <v>42318.714907407404</v>
      </c>
      <c r="B16129" s="3">
        <v>28.0</v>
      </c>
      <c r="C16129" s="3" t="s">
        <v>13871</v>
      </c>
      <c r="D16129" s="3">
        <v>61.0</v>
      </c>
      <c r="E16129" s="3" t="s">
        <v>13916</v>
      </c>
      <c r="F16129" s="3">
        <v>8.0</v>
      </c>
      <c r="G16129" s="3">
        <v>7.0</v>
      </c>
      <c r="H16129" s="3" t="s">
        <v>14413</v>
      </c>
      <c r="I16129" s="3" t="s">
        <v>14414</v>
      </c>
      <c r="J16129" s="3" t="s">
        <v>2015</v>
      </c>
      <c r="K16129" s="3" t="s">
        <v>24</v>
      </c>
      <c r="L16129" s="3">
        <v>1.0</v>
      </c>
      <c r="M16129" s="3" t="s">
        <v>25</v>
      </c>
      <c r="N16129" s="3" t="s">
        <v>14456</v>
      </c>
      <c r="O16129" s="3" t="s">
        <v>564</v>
      </c>
      <c r="P16129" s="4">
        <v>26331.0</v>
      </c>
      <c r="Q16129" s="3" t="s">
        <v>1955</v>
      </c>
      <c r="S16129" s="3" t="s">
        <v>29</v>
      </c>
    </row>
    <row r="16130">
      <c r="A16130" s="2">
        <v>42318.714907407404</v>
      </c>
      <c r="B16130" s="3">
        <v>28.0</v>
      </c>
      <c r="C16130" s="3" t="s">
        <v>13871</v>
      </c>
      <c r="D16130" s="3">
        <v>61.0</v>
      </c>
      <c r="E16130" s="3" t="s">
        <v>13916</v>
      </c>
      <c r="F16130" s="3">
        <v>8.0</v>
      </c>
      <c r="G16130" s="3">
        <v>7.0</v>
      </c>
      <c r="H16130" s="3" t="s">
        <v>14413</v>
      </c>
      <c r="I16130" s="3" t="s">
        <v>14414</v>
      </c>
      <c r="J16130" s="3" t="s">
        <v>2015</v>
      </c>
      <c r="K16130" s="3" t="s">
        <v>24</v>
      </c>
      <c r="L16130" s="3">
        <v>2.0</v>
      </c>
      <c r="M16130" s="3" t="s">
        <v>30</v>
      </c>
      <c r="N16130" s="3" t="s">
        <v>924</v>
      </c>
      <c r="O16130" s="3" t="s">
        <v>121</v>
      </c>
      <c r="P16130" s="4">
        <v>24102.0</v>
      </c>
      <c r="Q16130" s="3" t="s">
        <v>110</v>
      </c>
      <c r="S16130" s="3" t="s">
        <v>34</v>
      </c>
    </row>
    <row r="16131">
      <c r="A16131" s="2">
        <v>42318.714907407404</v>
      </c>
      <c r="B16131" s="3">
        <v>28.0</v>
      </c>
      <c r="C16131" s="3" t="s">
        <v>13871</v>
      </c>
      <c r="D16131" s="3">
        <v>61.0</v>
      </c>
      <c r="E16131" s="3" t="s">
        <v>13916</v>
      </c>
      <c r="F16131" s="3">
        <v>8.0</v>
      </c>
      <c r="G16131" s="3">
        <v>7.0</v>
      </c>
      <c r="H16131" s="3" t="s">
        <v>14413</v>
      </c>
      <c r="I16131" s="3" t="s">
        <v>14414</v>
      </c>
      <c r="J16131" s="3" t="s">
        <v>2015</v>
      </c>
      <c r="K16131" s="3" t="s">
        <v>24</v>
      </c>
      <c r="L16131" s="3">
        <v>3.0</v>
      </c>
      <c r="M16131" s="3" t="s">
        <v>25</v>
      </c>
      <c r="N16131" s="3" t="s">
        <v>14457</v>
      </c>
      <c r="O16131" s="3" t="s">
        <v>1385</v>
      </c>
      <c r="P16131" s="4">
        <v>27803.0</v>
      </c>
      <c r="Q16131" s="3" t="s">
        <v>189</v>
      </c>
      <c r="S16131" s="3" t="s">
        <v>29</v>
      </c>
    </row>
    <row r="16132">
      <c r="A16132" s="2">
        <v>42318.714907407404</v>
      </c>
      <c r="B16132" s="3">
        <v>28.0</v>
      </c>
      <c r="C16132" s="3" t="s">
        <v>13871</v>
      </c>
      <c r="D16132" s="3">
        <v>61.0</v>
      </c>
      <c r="E16132" s="3" t="s">
        <v>13916</v>
      </c>
      <c r="F16132" s="3">
        <v>8.0</v>
      </c>
      <c r="G16132" s="3">
        <v>7.0</v>
      </c>
      <c r="H16132" s="3" t="s">
        <v>14413</v>
      </c>
      <c r="I16132" s="3" t="s">
        <v>14414</v>
      </c>
      <c r="J16132" s="3" t="s">
        <v>2015</v>
      </c>
      <c r="K16132" s="3" t="s">
        <v>24</v>
      </c>
      <c r="L16132" s="3">
        <v>4.0</v>
      </c>
      <c r="M16132" s="3" t="s">
        <v>30</v>
      </c>
      <c r="N16132" s="3" t="s">
        <v>14458</v>
      </c>
      <c r="O16132" s="3" t="s">
        <v>726</v>
      </c>
      <c r="P16132" s="4">
        <v>26607.0</v>
      </c>
      <c r="Q16132" s="3" t="s">
        <v>33</v>
      </c>
      <c r="S16132" s="3" t="s">
        <v>34</v>
      </c>
    </row>
    <row r="16133">
      <c r="A16133" s="2">
        <v>42318.714907407404</v>
      </c>
      <c r="B16133" s="3">
        <v>28.0</v>
      </c>
      <c r="C16133" s="3" t="s">
        <v>13871</v>
      </c>
      <c r="D16133" s="3">
        <v>61.0</v>
      </c>
      <c r="E16133" s="3" t="s">
        <v>13916</v>
      </c>
      <c r="F16133" s="3">
        <v>8.0</v>
      </c>
      <c r="G16133" s="3">
        <v>7.0</v>
      </c>
      <c r="H16133" s="3" t="s">
        <v>14413</v>
      </c>
      <c r="I16133" s="3" t="s">
        <v>14414</v>
      </c>
      <c r="J16133" s="3" t="s">
        <v>2015</v>
      </c>
      <c r="K16133" s="3" t="s">
        <v>24</v>
      </c>
      <c r="L16133" s="3">
        <v>5.0</v>
      </c>
      <c r="M16133" s="3" t="s">
        <v>25</v>
      </c>
      <c r="N16133" s="3" t="s">
        <v>14459</v>
      </c>
      <c r="O16133" s="3" t="s">
        <v>359</v>
      </c>
      <c r="P16133" s="4">
        <v>24783.0</v>
      </c>
      <c r="Q16133" s="3" t="s">
        <v>216</v>
      </c>
      <c r="S16133" s="3" t="s">
        <v>34</v>
      </c>
    </row>
    <row r="16134">
      <c r="A16134" s="2">
        <v>42318.714907407404</v>
      </c>
      <c r="B16134" s="3">
        <v>28.0</v>
      </c>
      <c r="C16134" s="3" t="s">
        <v>13871</v>
      </c>
      <c r="D16134" s="3">
        <v>61.0</v>
      </c>
      <c r="E16134" s="3" t="s">
        <v>13916</v>
      </c>
      <c r="F16134" s="3">
        <v>8.0</v>
      </c>
      <c r="G16134" s="3">
        <v>7.0</v>
      </c>
      <c r="H16134" s="3" t="s">
        <v>14413</v>
      </c>
      <c r="I16134" s="3" t="s">
        <v>14414</v>
      </c>
      <c r="J16134" s="3" t="s">
        <v>2015</v>
      </c>
      <c r="K16134" s="3" t="s">
        <v>24</v>
      </c>
      <c r="L16134" s="3">
        <v>6.0</v>
      </c>
      <c r="M16134" s="3" t="s">
        <v>30</v>
      </c>
      <c r="N16134" s="3" t="s">
        <v>14460</v>
      </c>
      <c r="O16134" s="3" t="s">
        <v>1879</v>
      </c>
      <c r="P16134" s="4">
        <v>23192.0</v>
      </c>
      <c r="Q16134" s="3" t="s">
        <v>216</v>
      </c>
      <c r="S16134" s="3" t="s">
        <v>34</v>
      </c>
    </row>
    <row r="16135">
      <c r="A16135" s="2">
        <v>42318.714907407404</v>
      </c>
      <c r="B16135" s="3">
        <v>28.0</v>
      </c>
      <c r="C16135" s="3" t="s">
        <v>13871</v>
      </c>
      <c r="D16135" s="3">
        <v>61.0</v>
      </c>
      <c r="E16135" s="3" t="s">
        <v>13916</v>
      </c>
      <c r="F16135" s="3">
        <v>8.0</v>
      </c>
      <c r="G16135" s="3">
        <v>7.0</v>
      </c>
      <c r="H16135" s="3" t="s">
        <v>14413</v>
      </c>
      <c r="I16135" s="3" t="s">
        <v>14414</v>
      </c>
      <c r="J16135" s="3" t="s">
        <v>2015</v>
      </c>
      <c r="K16135" s="3" t="s">
        <v>24</v>
      </c>
      <c r="L16135" s="3">
        <v>7.0</v>
      </c>
      <c r="M16135" s="3" t="s">
        <v>25</v>
      </c>
      <c r="N16135" s="3" t="s">
        <v>14461</v>
      </c>
      <c r="O16135" s="3" t="s">
        <v>427</v>
      </c>
      <c r="P16135" s="4">
        <v>24973.0</v>
      </c>
      <c r="Q16135" s="3" t="s">
        <v>110</v>
      </c>
      <c r="S16135" s="3" t="s">
        <v>34</v>
      </c>
    </row>
    <row r="16136">
      <c r="A16136" s="2">
        <v>42318.714907407404</v>
      </c>
      <c r="B16136" s="3">
        <v>28.0</v>
      </c>
      <c r="C16136" s="3" t="s">
        <v>13871</v>
      </c>
      <c r="D16136" s="3">
        <v>61.0</v>
      </c>
      <c r="E16136" s="3" t="s">
        <v>13916</v>
      </c>
      <c r="F16136" s="3">
        <v>8.0</v>
      </c>
      <c r="G16136" s="3">
        <v>7.0</v>
      </c>
      <c r="H16136" s="3" t="s">
        <v>14413</v>
      </c>
      <c r="I16136" s="3" t="s">
        <v>14414</v>
      </c>
      <c r="J16136" s="3" t="s">
        <v>2015</v>
      </c>
      <c r="K16136" s="3" t="s">
        <v>24</v>
      </c>
      <c r="L16136" s="3">
        <v>8.0</v>
      </c>
      <c r="M16136" s="3" t="s">
        <v>30</v>
      </c>
      <c r="N16136" s="3" t="s">
        <v>14462</v>
      </c>
      <c r="O16136" s="3" t="s">
        <v>225</v>
      </c>
      <c r="P16136" s="4">
        <v>20692.0</v>
      </c>
      <c r="Q16136" s="3" t="s">
        <v>216</v>
      </c>
      <c r="S16136" s="3" t="s">
        <v>34</v>
      </c>
    </row>
    <row r="16137">
      <c r="A16137" s="2">
        <v>42318.714907407404</v>
      </c>
      <c r="B16137" s="3">
        <v>28.0</v>
      </c>
      <c r="C16137" s="3" t="s">
        <v>13871</v>
      </c>
      <c r="D16137" s="3">
        <v>61.0</v>
      </c>
      <c r="E16137" s="3" t="s">
        <v>13916</v>
      </c>
      <c r="F16137" s="3">
        <v>8.0</v>
      </c>
      <c r="G16137" s="3">
        <v>7.0</v>
      </c>
      <c r="H16137" s="3" t="s">
        <v>14413</v>
      </c>
      <c r="I16137" s="3" t="s">
        <v>14414</v>
      </c>
      <c r="J16137" s="3" t="s">
        <v>2015</v>
      </c>
      <c r="K16137" s="3" t="s">
        <v>24</v>
      </c>
      <c r="L16137" s="3">
        <v>9.0</v>
      </c>
      <c r="M16137" s="3" t="s">
        <v>25</v>
      </c>
      <c r="N16137" s="3" t="s">
        <v>14463</v>
      </c>
      <c r="O16137" s="3" t="s">
        <v>2026</v>
      </c>
      <c r="P16137" s="4">
        <v>32632.0</v>
      </c>
      <c r="Q16137" s="3" t="s">
        <v>110</v>
      </c>
      <c r="S16137" s="3" t="s">
        <v>34</v>
      </c>
    </row>
    <row r="16138">
      <c r="A16138" s="2">
        <v>42318.714907407404</v>
      </c>
      <c r="B16138" s="3">
        <v>28.0</v>
      </c>
      <c r="C16138" s="3" t="s">
        <v>13871</v>
      </c>
      <c r="D16138" s="3">
        <v>61.0</v>
      </c>
      <c r="E16138" s="3" t="s">
        <v>13916</v>
      </c>
      <c r="F16138" s="3">
        <v>8.0</v>
      </c>
      <c r="G16138" s="3">
        <v>7.0</v>
      </c>
      <c r="H16138" s="3" t="s">
        <v>14413</v>
      </c>
      <c r="I16138" s="3" t="s">
        <v>14414</v>
      </c>
      <c r="J16138" s="3" t="s">
        <v>2015</v>
      </c>
      <c r="K16138" s="3" t="s">
        <v>24</v>
      </c>
      <c r="L16138" s="3">
        <v>10.0</v>
      </c>
      <c r="M16138" s="3" t="s">
        <v>30</v>
      </c>
      <c r="N16138" s="3" t="s">
        <v>5091</v>
      </c>
      <c r="O16138" s="3" t="s">
        <v>487</v>
      </c>
      <c r="P16138" s="4">
        <v>23131.0</v>
      </c>
      <c r="Q16138" s="3" t="s">
        <v>216</v>
      </c>
      <c r="S16138" s="3" t="s">
        <v>34</v>
      </c>
    </row>
    <row r="16139">
      <c r="A16139" s="2">
        <v>42318.714907407404</v>
      </c>
      <c r="B16139" s="3">
        <v>28.0</v>
      </c>
      <c r="C16139" s="3" t="s">
        <v>13871</v>
      </c>
      <c r="D16139" s="3">
        <v>61.0</v>
      </c>
      <c r="E16139" s="3" t="s">
        <v>13916</v>
      </c>
      <c r="F16139" s="3">
        <v>8.0</v>
      </c>
      <c r="G16139" s="3">
        <v>7.0</v>
      </c>
      <c r="H16139" s="3" t="s">
        <v>14413</v>
      </c>
      <c r="I16139" s="3" t="s">
        <v>14414</v>
      </c>
      <c r="J16139" s="3" t="s">
        <v>2015</v>
      </c>
      <c r="K16139" s="3" t="s">
        <v>24</v>
      </c>
      <c r="L16139" s="3">
        <v>11.0</v>
      </c>
      <c r="M16139" s="3" t="s">
        <v>25</v>
      </c>
      <c r="N16139" s="3" t="s">
        <v>14464</v>
      </c>
      <c r="O16139" s="3" t="s">
        <v>69</v>
      </c>
      <c r="P16139" s="4">
        <v>19375.0</v>
      </c>
      <c r="Q16139" s="3" t="s">
        <v>110</v>
      </c>
      <c r="S16139" s="3" t="s">
        <v>34</v>
      </c>
    </row>
    <row r="16140">
      <c r="A16140" s="2">
        <v>42318.714907407404</v>
      </c>
      <c r="B16140" s="3">
        <v>28.0</v>
      </c>
      <c r="C16140" s="3" t="s">
        <v>13871</v>
      </c>
      <c r="D16140" s="3">
        <v>76.0</v>
      </c>
      <c r="E16140" s="3" t="s">
        <v>13925</v>
      </c>
      <c r="F16140" s="3">
        <v>8.0</v>
      </c>
      <c r="G16140" s="3">
        <v>7.0</v>
      </c>
      <c r="H16140" s="3" t="s">
        <v>14413</v>
      </c>
      <c r="I16140" s="3" t="s">
        <v>14414</v>
      </c>
      <c r="J16140" s="3" t="s">
        <v>2015</v>
      </c>
      <c r="K16140" s="3" t="s">
        <v>24</v>
      </c>
      <c r="L16140" s="3">
        <v>1.0</v>
      </c>
      <c r="M16140" s="3" t="s">
        <v>30</v>
      </c>
      <c r="N16140" s="3" t="s">
        <v>14465</v>
      </c>
      <c r="O16140" s="3" t="s">
        <v>307</v>
      </c>
      <c r="P16140" s="4">
        <v>22869.0</v>
      </c>
      <c r="Q16140" s="3" t="s">
        <v>418</v>
      </c>
      <c r="R16140" s="3" t="s">
        <v>1030</v>
      </c>
      <c r="S16140" s="3" t="s">
        <v>34</v>
      </c>
    </row>
    <row r="16141">
      <c r="A16141" s="2">
        <v>42318.714907407404</v>
      </c>
      <c r="B16141" s="3">
        <v>28.0</v>
      </c>
      <c r="C16141" s="3" t="s">
        <v>13871</v>
      </c>
      <c r="D16141" s="3">
        <v>76.0</v>
      </c>
      <c r="E16141" s="3" t="s">
        <v>13925</v>
      </c>
      <c r="F16141" s="3">
        <v>8.0</v>
      </c>
      <c r="G16141" s="3">
        <v>7.0</v>
      </c>
      <c r="H16141" s="3" t="s">
        <v>14413</v>
      </c>
      <c r="I16141" s="3" t="s">
        <v>14414</v>
      </c>
      <c r="J16141" s="3" t="s">
        <v>2015</v>
      </c>
      <c r="K16141" s="3" t="s">
        <v>24</v>
      </c>
      <c r="L16141" s="3">
        <v>2.0</v>
      </c>
      <c r="M16141" s="3" t="s">
        <v>25</v>
      </c>
      <c r="N16141" s="3" t="s">
        <v>14466</v>
      </c>
      <c r="O16141" s="3" t="s">
        <v>499</v>
      </c>
      <c r="P16141" s="4">
        <v>24625.0</v>
      </c>
      <c r="Q16141" s="3" t="s">
        <v>37</v>
      </c>
      <c r="S16141" s="3" t="s">
        <v>29</v>
      </c>
    </row>
    <row r="16142">
      <c r="A16142" s="2">
        <v>42318.714907407404</v>
      </c>
      <c r="B16142" s="3">
        <v>28.0</v>
      </c>
      <c r="C16142" s="3" t="s">
        <v>13871</v>
      </c>
      <c r="D16142" s="3">
        <v>76.0</v>
      </c>
      <c r="E16142" s="3" t="s">
        <v>13925</v>
      </c>
      <c r="F16142" s="3">
        <v>8.0</v>
      </c>
      <c r="G16142" s="3">
        <v>7.0</v>
      </c>
      <c r="H16142" s="3" t="s">
        <v>14413</v>
      </c>
      <c r="I16142" s="3" t="s">
        <v>14414</v>
      </c>
      <c r="J16142" s="3" t="s">
        <v>2015</v>
      </c>
      <c r="K16142" s="3" t="s">
        <v>24</v>
      </c>
      <c r="L16142" s="3">
        <v>3.0</v>
      </c>
      <c r="M16142" s="3" t="s">
        <v>30</v>
      </c>
      <c r="N16142" s="3" t="s">
        <v>14467</v>
      </c>
      <c r="O16142" s="3" t="s">
        <v>121</v>
      </c>
      <c r="P16142" s="4">
        <v>22103.0</v>
      </c>
      <c r="Q16142" s="3" t="s">
        <v>418</v>
      </c>
      <c r="R16142" s="3" t="s">
        <v>1134</v>
      </c>
      <c r="S16142" s="3" t="s">
        <v>34</v>
      </c>
    </row>
    <row r="16143">
      <c r="A16143" s="2">
        <v>42318.714907407404</v>
      </c>
      <c r="B16143" s="3">
        <v>28.0</v>
      </c>
      <c r="C16143" s="3" t="s">
        <v>13871</v>
      </c>
      <c r="D16143" s="3">
        <v>76.0</v>
      </c>
      <c r="E16143" s="3" t="s">
        <v>13925</v>
      </c>
      <c r="F16143" s="3">
        <v>8.0</v>
      </c>
      <c r="G16143" s="3">
        <v>7.0</v>
      </c>
      <c r="H16143" s="3" t="s">
        <v>14413</v>
      </c>
      <c r="I16143" s="3" t="s">
        <v>14414</v>
      </c>
      <c r="J16143" s="3" t="s">
        <v>2015</v>
      </c>
      <c r="K16143" s="3" t="s">
        <v>24</v>
      </c>
      <c r="L16143" s="3">
        <v>4.0</v>
      </c>
      <c r="M16143" s="3" t="s">
        <v>25</v>
      </c>
      <c r="N16143" s="3" t="s">
        <v>14468</v>
      </c>
      <c r="O16143" s="3" t="s">
        <v>384</v>
      </c>
      <c r="P16143" s="4">
        <v>31946.0</v>
      </c>
      <c r="Q16143" s="3" t="s">
        <v>110</v>
      </c>
      <c r="S16143" s="3" t="s">
        <v>34</v>
      </c>
    </row>
    <row r="16144">
      <c r="A16144" s="2">
        <v>42318.714907407404</v>
      </c>
      <c r="B16144" s="3">
        <v>28.0</v>
      </c>
      <c r="C16144" s="3" t="s">
        <v>13871</v>
      </c>
      <c r="D16144" s="3">
        <v>76.0</v>
      </c>
      <c r="E16144" s="3" t="s">
        <v>13925</v>
      </c>
      <c r="F16144" s="3">
        <v>8.0</v>
      </c>
      <c r="G16144" s="3">
        <v>7.0</v>
      </c>
      <c r="H16144" s="3" t="s">
        <v>14413</v>
      </c>
      <c r="I16144" s="3" t="s">
        <v>14414</v>
      </c>
      <c r="J16144" s="3" t="s">
        <v>2015</v>
      </c>
      <c r="K16144" s="3" t="s">
        <v>24</v>
      </c>
      <c r="L16144" s="3">
        <v>5.0</v>
      </c>
      <c r="M16144" s="3" t="s">
        <v>30</v>
      </c>
      <c r="N16144" s="3" t="s">
        <v>14469</v>
      </c>
      <c r="O16144" s="3" t="s">
        <v>5411</v>
      </c>
      <c r="P16144" s="4">
        <v>24556.0</v>
      </c>
      <c r="Q16144" s="3" t="s">
        <v>153</v>
      </c>
      <c r="S16144" s="3" t="s">
        <v>29</v>
      </c>
    </row>
    <row r="16145">
      <c r="A16145" s="2">
        <v>42318.714907407404</v>
      </c>
      <c r="B16145" s="3">
        <v>28.0</v>
      </c>
      <c r="C16145" s="3" t="s">
        <v>13871</v>
      </c>
      <c r="D16145" s="3">
        <v>76.0</v>
      </c>
      <c r="E16145" s="3" t="s">
        <v>13925</v>
      </c>
      <c r="F16145" s="3">
        <v>8.0</v>
      </c>
      <c r="G16145" s="3">
        <v>7.0</v>
      </c>
      <c r="H16145" s="3" t="s">
        <v>14413</v>
      </c>
      <c r="I16145" s="3" t="s">
        <v>14414</v>
      </c>
      <c r="J16145" s="3" t="s">
        <v>2015</v>
      </c>
      <c r="K16145" s="3" t="s">
        <v>24</v>
      </c>
      <c r="L16145" s="3">
        <v>6.0</v>
      </c>
      <c r="M16145" s="3" t="s">
        <v>25</v>
      </c>
      <c r="N16145" s="3" t="s">
        <v>14470</v>
      </c>
      <c r="O16145" s="3" t="s">
        <v>2159</v>
      </c>
      <c r="P16145" s="4">
        <v>19854.0</v>
      </c>
      <c r="Q16145" s="3" t="s">
        <v>37</v>
      </c>
      <c r="S16145" s="3" t="s">
        <v>29</v>
      </c>
    </row>
    <row r="16146">
      <c r="A16146" s="2">
        <v>42318.714907407404</v>
      </c>
      <c r="B16146" s="3">
        <v>28.0</v>
      </c>
      <c r="C16146" s="3" t="s">
        <v>13871</v>
      </c>
      <c r="D16146" s="3">
        <v>76.0</v>
      </c>
      <c r="E16146" s="3" t="s">
        <v>13925</v>
      </c>
      <c r="F16146" s="3">
        <v>8.0</v>
      </c>
      <c r="G16146" s="3">
        <v>7.0</v>
      </c>
      <c r="H16146" s="3" t="s">
        <v>14413</v>
      </c>
      <c r="I16146" s="3" t="s">
        <v>14414</v>
      </c>
      <c r="J16146" s="3" t="s">
        <v>2015</v>
      </c>
      <c r="K16146" s="3" t="s">
        <v>24</v>
      </c>
      <c r="L16146" s="3">
        <v>7.0</v>
      </c>
      <c r="M16146" s="3" t="s">
        <v>30</v>
      </c>
      <c r="N16146" s="3" t="s">
        <v>14471</v>
      </c>
      <c r="O16146" s="3" t="s">
        <v>129</v>
      </c>
      <c r="P16146" s="4">
        <v>23354.0</v>
      </c>
      <c r="Q16146" s="3" t="s">
        <v>189</v>
      </c>
      <c r="S16146" s="3" t="s">
        <v>34</v>
      </c>
    </row>
    <row r="16147">
      <c r="A16147" s="2">
        <v>42318.714907407404</v>
      </c>
      <c r="B16147" s="3">
        <v>28.0</v>
      </c>
      <c r="C16147" s="3" t="s">
        <v>13871</v>
      </c>
      <c r="D16147" s="3">
        <v>76.0</v>
      </c>
      <c r="E16147" s="3" t="s">
        <v>13925</v>
      </c>
      <c r="F16147" s="3">
        <v>8.0</v>
      </c>
      <c r="G16147" s="3">
        <v>7.0</v>
      </c>
      <c r="H16147" s="3" t="s">
        <v>14413</v>
      </c>
      <c r="I16147" s="3" t="s">
        <v>14414</v>
      </c>
      <c r="J16147" s="3" t="s">
        <v>2015</v>
      </c>
      <c r="K16147" s="3" t="s">
        <v>24</v>
      </c>
      <c r="L16147" s="3">
        <v>8.0</v>
      </c>
      <c r="M16147" s="3" t="s">
        <v>25</v>
      </c>
      <c r="N16147" s="3" t="s">
        <v>14472</v>
      </c>
      <c r="O16147" s="3" t="s">
        <v>664</v>
      </c>
      <c r="P16147" s="4">
        <v>24525.0</v>
      </c>
      <c r="Q16147" s="3" t="s">
        <v>83</v>
      </c>
      <c r="S16147" s="3" t="s">
        <v>29</v>
      </c>
    </row>
    <row r="16148">
      <c r="A16148" s="2">
        <v>42318.714907407404</v>
      </c>
      <c r="B16148" s="3">
        <v>28.0</v>
      </c>
      <c r="C16148" s="3" t="s">
        <v>13871</v>
      </c>
      <c r="D16148" s="3">
        <v>76.0</v>
      </c>
      <c r="E16148" s="3" t="s">
        <v>13925</v>
      </c>
      <c r="F16148" s="3">
        <v>8.0</v>
      </c>
      <c r="G16148" s="3">
        <v>7.0</v>
      </c>
      <c r="H16148" s="3" t="s">
        <v>14413</v>
      </c>
      <c r="I16148" s="3" t="s">
        <v>14414</v>
      </c>
      <c r="J16148" s="3" t="s">
        <v>2015</v>
      </c>
      <c r="K16148" s="3" t="s">
        <v>24</v>
      </c>
      <c r="L16148" s="3">
        <v>9.0</v>
      </c>
      <c r="M16148" s="3" t="s">
        <v>30</v>
      </c>
      <c r="N16148" s="3" t="s">
        <v>1704</v>
      </c>
      <c r="O16148" s="3" t="s">
        <v>283</v>
      </c>
      <c r="P16148" s="4">
        <v>23535.0</v>
      </c>
      <c r="Q16148" s="3" t="s">
        <v>72</v>
      </c>
      <c r="S16148" s="3" t="s">
        <v>34</v>
      </c>
    </row>
    <row r="16149">
      <c r="A16149" s="2">
        <v>42318.714907407404</v>
      </c>
      <c r="B16149" s="3">
        <v>28.0</v>
      </c>
      <c r="C16149" s="3" t="s">
        <v>13871</v>
      </c>
      <c r="D16149" s="3">
        <v>76.0</v>
      </c>
      <c r="E16149" s="3" t="s">
        <v>13925</v>
      </c>
      <c r="F16149" s="3">
        <v>8.0</v>
      </c>
      <c r="G16149" s="3">
        <v>7.0</v>
      </c>
      <c r="H16149" s="3" t="s">
        <v>14413</v>
      </c>
      <c r="I16149" s="3" t="s">
        <v>14414</v>
      </c>
      <c r="J16149" s="3" t="s">
        <v>2015</v>
      </c>
      <c r="K16149" s="3" t="s">
        <v>24</v>
      </c>
      <c r="L16149" s="3">
        <v>10.0</v>
      </c>
      <c r="M16149" s="3" t="s">
        <v>25</v>
      </c>
      <c r="N16149" s="3" t="s">
        <v>14473</v>
      </c>
      <c r="O16149" s="3" t="s">
        <v>297</v>
      </c>
      <c r="P16149" s="4">
        <v>21651.0</v>
      </c>
      <c r="Q16149" s="3" t="s">
        <v>1955</v>
      </c>
      <c r="S16149" s="3" t="s">
        <v>34</v>
      </c>
    </row>
    <row r="16150">
      <c r="A16150" s="2">
        <v>42318.714907407404</v>
      </c>
      <c r="B16150" s="3">
        <v>28.0</v>
      </c>
      <c r="C16150" s="3" t="s">
        <v>13871</v>
      </c>
      <c r="D16150" s="3">
        <v>76.0</v>
      </c>
      <c r="E16150" s="3" t="s">
        <v>13925</v>
      </c>
      <c r="F16150" s="3">
        <v>8.0</v>
      </c>
      <c r="G16150" s="3">
        <v>7.0</v>
      </c>
      <c r="H16150" s="3" t="s">
        <v>14413</v>
      </c>
      <c r="I16150" s="3" t="s">
        <v>14414</v>
      </c>
      <c r="J16150" s="3" t="s">
        <v>2015</v>
      </c>
      <c r="K16150" s="3" t="s">
        <v>24</v>
      </c>
      <c r="L16150" s="3">
        <v>11.0</v>
      </c>
      <c r="M16150" s="3" t="s">
        <v>30</v>
      </c>
      <c r="N16150" s="3" t="s">
        <v>14474</v>
      </c>
      <c r="O16150" s="3" t="s">
        <v>4529</v>
      </c>
      <c r="P16150" s="4">
        <v>24243.0</v>
      </c>
      <c r="Q16150" s="3" t="s">
        <v>169</v>
      </c>
      <c r="S16150" s="3" t="s">
        <v>34</v>
      </c>
    </row>
    <row r="16151">
      <c r="A16151" s="2">
        <v>42318.714907407404</v>
      </c>
      <c r="B16151" s="3">
        <v>28.0</v>
      </c>
      <c r="C16151" s="3" t="s">
        <v>13871</v>
      </c>
      <c r="D16151" s="3">
        <v>76.0</v>
      </c>
      <c r="E16151" s="3" t="s">
        <v>13925</v>
      </c>
      <c r="F16151" s="3">
        <v>8.0</v>
      </c>
      <c r="G16151" s="3">
        <v>7.0</v>
      </c>
      <c r="H16151" s="3" t="s">
        <v>14413</v>
      </c>
      <c r="I16151" s="3" t="s">
        <v>14414</v>
      </c>
      <c r="J16151" s="3" t="s">
        <v>2015</v>
      </c>
      <c r="K16151" s="3" t="s">
        <v>24</v>
      </c>
      <c r="L16151" s="3">
        <v>12.0</v>
      </c>
      <c r="M16151" s="3" t="s">
        <v>25</v>
      </c>
      <c r="N16151" s="3" t="s">
        <v>14475</v>
      </c>
      <c r="O16151" s="3" t="s">
        <v>119</v>
      </c>
      <c r="P16151" s="4">
        <v>19673.0</v>
      </c>
      <c r="Q16151" s="3" t="s">
        <v>132</v>
      </c>
      <c r="S16151" s="3" t="s">
        <v>34</v>
      </c>
    </row>
    <row r="16152">
      <c r="A16152" s="2">
        <v>42318.714907407404</v>
      </c>
      <c r="B16152" s="3">
        <v>28.0</v>
      </c>
      <c r="C16152" s="3" t="s">
        <v>13871</v>
      </c>
      <c r="D16152" s="3">
        <v>76.0</v>
      </c>
      <c r="E16152" s="3" t="s">
        <v>13925</v>
      </c>
      <c r="F16152" s="3">
        <v>8.0</v>
      </c>
      <c r="G16152" s="3">
        <v>7.0</v>
      </c>
      <c r="H16152" s="3" t="s">
        <v>14413</v>
      </c>
      <c r="I16152" s="3" t="s">
        <v>14414</v>
      </c>
      <c r="J16152" s="3" t="s">
        <v>2015</v>
      </c>
      <c r="K16152" s="3" t="s">
        <v>24</v>
      </c>
      <c r="L16152" s="3">
        <v>13.0</v>
      </c>
      <c r="M16152" s="3" t="s">
        <v>30</v>
      </c>
      <c r="N16152" s="3" t="s">
        <v>13361</v>
      </c>
      <c r="O16152" s="3" t="s">
        <v>2221</v>
      </c>
      <c r="P16152" s="4">
        <v>26840.0</v>
      </c>
      <c r="Q16152" s="3" t="s">
        <v>33</v>
      </c>
      <c r="S16152" s="3" t="s">
        <v>34</v>
      </c>
    </row>
    <row r="16153">
      <c r="A16153" s="2">
        <v>42318.714907407404</v>
      </c>
      <c r="B16153" s="3">
        <v>28.0</v>
      </c>
      <c r="C16153" s="3" t="s">
        <v>13871</v>
      </c>
      <c r="D16153" s="3">
        <v>76.0</v>
      </c>
      <c r="E16153" s="3" t="s">
        <v>13925</v>
      </c>
      <c r="F16153" s="3">
        <v>8.0</v>
      </c>
      <c r="G16153" s="3">
        <v>7.0</v>
      </c>
      <c r="H16153" s="3" t="s">
        <v>14413</v>
      </c>
      <c r="I16153" s="3" t="s">
        <v>14414</v>
      </c>
      <c r="J16153" s="3" t="s">
        <v>2015</v>
      </c>
      <c r="K16153" s="3" t="s">
        <v>24</v>
      </c>
      <c r="L16153" s="3">
        <v>14.0</v>
      </c>
      <c r="M16153" s="3" t="s">
        <v>25</v>
      </c>
      <c r="N16153" s="3" t="s">
        <v>14476</v>
      </c>
      <c r="O16153" s="3" t="s">
        <v>141</v>
      </c>
      <c r="P16153" s="4">
        <v>21804.0</v>
      </c>
      <c r="Q16153" s="3" t="s">
        <v>33</v>
      </c>
      <c r="S16153" s="3" t="s">
        <v>34</v>
      </c>
    </row>
    <row r="16154">
      <c r="A16154" s="2">
        <v>42318.714907407404</v>
      </c>
      <c r="B16154" s="3">
        <v>28.0</v>
      </c>
      <c r="C16154" s="3" t="s">
        <v>13871</v>
      </c>
      <c r="D16154" s="3">
        <v>76.0</v>
      </c>
      <c r="E16154" s="3" t="s">
        <v>13925</v>
      </c>
      <c r="F16154" s="3">
        <v>8.0</v>
      </c>
      <c r="G16154" s="3">
        <v>7.0</v>
      </c>
      <c r="H16154" s="3" t="s">
        <v>14413</v>
      </c>
      <c r="I16154" s="3" t="s">
        <v>14414</v>
      </c>
      <c r="J16154" s="3" t="s">
        <v>2015</v>
      </c>
      <c r="K16154" s="3" t="s">
        <v>24</v>
      </c>
      <c r="L16154" s="3">
        <v>15.0</v>
      </c>
      <c r="M16154" s="3" t="s">
        <v>30</v>
      </c>
      <c r="N16154" s="3" t="s">
        <v>1985</v>
      </c>
      <c r="O16154" s="3" t="s">
        <v>57</v>
      </c>
      <c r="P16154" s="4">
        <v>23766.0</v>
      </c>
      <c r="Q16154" s="3" t="s">
        <v>189</v>
      </c>
      <c r="S16154" s="3" t="s">
        <v>29</v>
      </c>
    </row>
    <row r="16155">
      <c r="A16155" s="2">
        <v>42318.714907407404</v>
      </c>
      <c r="B16155" s="3">
        <v>28.0</v>
      </c>
      <c r="C16155" s="3" t="s">
        <v>13871</v>
      </c>
      <c r="D16155" s="3">
        <v>76.0</v>
      </c>
      <c r="E16155" s="3" t="s">
        <v>13925</v>
      </c>
      <c r="F16155" s="3">
        <v>8.0</v>
      </c>
      <c r="G16155" s="3">
        <v>7.0</v>
      </c>
      <c r="H16155" s="3" t="s">
        <v>14413</v>
      </c>
      <c r="I16155" s="3" t="s">
        <v>14414</v>
      </c>
      <c r="J16155" s="3" t="s">
        <v>2015</v>
      </c>
      <c r="K16155" s="3" t="s">
        <v>24</v>
      </c>
      <c r="L16155" s="3">
        <v>16.0</v>
      </c>
      <c r="M16155" s="3" t="s">
        <v>25</v>
      </c>
      <c r="N16155" s="3" t="s">
        <v>14477</v>
      </c>
      <c r="O16155" s="3" t="s">
        <v>408</v>
      </c>
      <c r="P16155" s="4">
        <v>19842.0</v>
      </c>
      <c r="Q16155" s="3" t="s">
        <v>1955</v>
      </c>
      <c r="S16155" s="3" t="s">
        <v>34</v>
      </c>
    </row>
    <row r="16156">
      <c r="A16156" s="2">
        <v>42318.714907407404</v>
      </c>
      <c r="B16156" s="3">
        <v>28.0</v>
      </c>
      <c r="C16156" s="3" t="s">
        <v>13871</v>
      </c>
      <c r="D16156" s="3">
        <v>76.0</v>
      </c>
      <c r="E16156" s="3" t="s">
        <v>13925</v>
      </c>
      <c r="F16156" s="3">
        <v>8.0</v>
      </c>
      <c r="G16156" s="3">
        <v>7.0</v>
      </c>
      <c r="H16156" s="3" t="s">
        <v>14413</v>
      </c>
      <c r="I16156" s="3" t="s">
        <v>14414</v>
      </c>
      <c r="J16156" s="3" t="s">
        <v>2015</v>
      </c>
      <c r="K16156" s="3" t="s">
        <v>24</v>
      </c>
      <c r="L16156" s="3">
        <v>17.0</v>
      </c>
      <c r="M16156" s="3" t="s">
        <v>30</v>
      </c>
      <c r="N16156" s="3" t="s">
        <v>14478</v>
      </c>
      <c r="O16156" s="3" t="s">
        <v>215</v>
      </c>
      <c r="P16156" s="4">
        <v>24137.0</v>
      </c>
      <c r="Q16156" s="3" t="s">
        <v>72</v>
      </c>
      <c r="S16156" s="3" t="s">
        <v>34</v>
      </c>
    </row>
    <row r="16157">
      <c r="A16157" s="2">
        <v>42318.714907407404</v>
      </c>
      <c r="B16157" s="3">
        <v>28.0</v>
      </c>
      <c r="C16157" s="3" t="s">
        <v>13871</v>
      </c>
      <c r="D16157" s="3">
        <v>76.0</v>
      </c>
      <c r="E16157" s="3" t="s">
        <v>13925</v>
      </c>
      <c r="F16157" s="3">
        <v>8.0</v>
      </c>
      <c r="G16157" s="3">
        <v>7.0</v>
      </c>
      <c r="H16157" s="3" t="s">
        <v>14413</v>
      </c>
      <c r="I16157" s="3" t="s">
        <v>14414</v>
      </c>
      <c r="J16157" s="3" t="s">
        <v>2015</v>
      </c>
      <c r="K16157" s="3" t="s">
        <v>24</v>
      </c>
      <c r="L16157" s="3">
        <v>18.0</v>
      </c>
      <c r="M16157" s="3" t="s">
        <v>25</v>
      </c>
      <c r="N16157" s="3" t="s">
        <v>12849</v>
      </c>
      <c r="O16157" s="3" t="s">
        <v>257</v>
      </c>
      <c r="P16157" s="4">
        <v>20859.0</v>
      </c>
      <c r="Q16157" s="3" t="s">
        <v>216</v>
      </c>
      <c r="S16157" s="3" t="s">
        <v>34</v>
      </c>
    </row>
    <row r="16158">
      <c r="A16158" s="2">
        <v>42318.714907407404</v>
      </c>
      <c r="B16158" s="3">
        <v>28.0</v>
      </c>
      <c r="C16158" s="3" t="s">
        <v>13871</v>
      </c>
      <c r="D16158" s="3">
        <v>76.0</v>
      </c>
      <c r="E16158" s="3" t="s">
        <v>13925</v>
      </c>
      <c r="F16158" s="3">
        <v>8.0</v>
      </c>
      <c r="G16158" s="3">
        <v>7.0</v>
      </c>
      <c r="H16158" s="3" t="s">
        <v>14413</v>
      </c>
      <c r="I16158" s="3" t="s">
        <v>14414</v>
      </c>
      <c r="J16158" s="3" t="s">
        <v>2015</v>
      </c>
      <c r="K16158" s="3" t="s">
        <v>24</v>
      </c>
      <c r="L16158" s="3">
        <v>19.0</v>
      </c>
      <c r="M16158" s="3" t="s">
        <v>30</v>
      </c>
      <c r="N16158" s="3" t="s">
        <v>1857</v>
      </c>
      <c r="O16158" s="3" t="s">
        <v>857</v>
      </c>
      <c r="P16158" s="4">
        <v>23755.0</v>
      </c>
      <c r="Q16158" s="3" t="s">
        <v>189</v>
      </c>
      <c r="S16158" s="3" t="s">
        <v>34</v>
      </c>
    </row>
    <row r="16159">
      <c r="A16159" s="2">
        <v>42318.714907407404</v>
      </c>
      <c r="B16159" s="3">
        <v>28.0</v>
      </c>
      <c r="C16159" s="3" t="s">
        <v>13871</v>
      </c>
      <c r="D16159" s="3">
        <v>76.0</v>
      </c>
      <c r="E16159" s="3" t="s">
        <v>13925</v>
      </c>
      <c r="F16159" s="3">
        <v>8.0</v>
      </c>
      <c r="G16159" s="3">
        <v>7.0</v>
      </c>
      <c r="H16159" s="3" t="s">
        <v>14413</v>
      </c>
      <c r="I16159" s="3" t="s">
        <v>14414</v>
      </c>
      <c r="J16159" s="3" t="s">
        <v>2015</v>
      </c>
      <c r="K16159" s="3" t="s">
        <v>24</v>
      </c>
      <c r="L16159" s="3">
        <v>20.0</v>
      </c>
      <c r="M16159" s="3" t="s">
        <v>25</v>
      </c>
      <c r="N16159" s="3" t="s">
        <v>2734</v>
      </c>
      <c r="O16159" s="3" t="s">
        <v>91</v>
      </c>
      <c r="P16159" s="4">
        <v>16536.0</v>
      </c>
      <c r="Q16159" s="3" t="s">
        <v>49</v>
      </c>
      <c r="S16159" s="3" t="s">
        <v>34</v>
      </c>
    </row>
    <row r="16160">
      <c r="A16160" s="2">
        <v>42318.714907407404</v>
      </c>
      <c r="B16160" s="3">
        <v>28.0</v>
      </c>
      <c r="C16160" s="3" t="s">
        <v>13871</v>
      </c>
      <c r="D16160" s="3">
        <v>76.0</v>
      </c>
      <c r="E16160" s="3" t="s">
        <v>13925</v>
      </c>
      <c r="F16160" s="3">
        <v>8.0</v>
      </c>
      <c r="G16160" s="3">
        <v>7.0</v>
      </c>
      <c r="H16160" s="3" t="s">
        <v>14413</v>
      </c>
      <c r="I16160" s="3" t="s">
        <v>14414</v>
      </c>
      <c r="J16160" s="3" t="s">
        <v>2015</v>
      </c>
      <c r="K16160" s="3" t="s">
        <v>24</v>
      </c>
      <c r="L16160" s="3">
        <v>21.0</v>
      </c>
      <c r="M16160" s="3" t="s">
        <v>30</v>
      </c>
      <c r="N16160" s="3" t="s">
        <v>14479</v>
      </c>
      <c r="O16160" s="3" t="s">
        <v>1012</v>
      </c>
      <c r="P16160" s="4">
        <v>24154.0</v>
      </c>
      <c r="Q16160" s="3" t="s">
        <v>132</v>
      </c>
      <c r="S16160" s="3" t="s">
        <v>34</v>
      </c>
    </row>
    <row r="16161">
      <c r="A16161" s="2">
        <v>42318.714907407404</v>
      </c>
      <c r="B16161" s="3">
        <v>28.0</v>
      </c>
      <c r="C16161" s="3" t="s">
        <v>13871</v>
      </c>
      <c r="D16161" s="3">
        <v>76.0</v>
      </c>
      <c r="E16161" s="3" t="s">
        <v>13925</v>
      </c>
      <c r="F16161" s="3">
        <v>8.0</v>
      </c>
      <c r="G16161" s="3">
        <v>7.0</v>
      </c>
      <c r="H16161" s="3" t="s">
        <v>14413</v>
      </c>
      <c r="I16161" s="3" t="s">
        <v>14414</v>
      </c>
      <c r="J16161" s="3" t="s">
        <v>2015</v>
      </c>
      <c r="K16161" s="3" t="s">
        <v>24</v>
      </c>
      <c r="L16161" s="3">
        <v>22.0</v>
      </c>
      <c r="M16161" s="3" t="s">
        <v>25</v>
      </c>
      <c r="N16161" s="3" t="s">
        <v>14480</v>
      </c>
      <c r="O16161" s="3" t="s">
        <v>243</v>
      </c>
      <c r="P16161" s="4">
        <v>19339.0</v>
      </c>
      <c r="Q16161" s="3" t="s">
        <v>205</v>
      </c>
      <c r="S16161" s="3" t="s">
        <v>34</v>
      </c>
    </row>
    <row r="16162">
      <c r="A16162" s="2">
        <v>42318.714907407404</v>
      </c>
      <c r="B16162" s="3">
        <v>28.0</v>
      </c>
      <c r="C16162" s="3" t="s">
        <v>13871</v>
      </c>
      <c r="D16162" s="3">
        <v>76.0</v>
      </c>
      <c r="E16162" s="3" t="s">
        <v>13925</v>
      </c>
      <c r="F16162" s="3">
        <v>8.0</v>
      </c>
      <c r="G16162" s="3">
        <v>7.0</v>
      </c>
      <c r="H16162" s="3" t="s">
        <v>14413</v>
      </c>
      <c r="I16162" s="3" t="s">
        <v>14414</v>
      </c>
      <c r="J16162" s="3" t="s">
        <v>2015</v>
      </c>
      <c r="K16162" s="3" t="s">
        <v>24</v>
      </c>
      <c r="L16162" s="3">
        <v>23.0</v>
      </c>
      <c r="M16162" s="3" t="s">
        <v>30</v>
      </c>
      <c r="N16162" s="3" t="s">
        <v>14481</v>
      </c>
      <c r="O16162" s="3" t="s">
        <v>311</v>
      </c>
      <c r="P16162" s="4">
        <v>28917.0</v>
      </c>
      <c r="Q16162" s="3" t="s">
        <v>75</v>
      </c>
      <c r="S16162" s="3" t="s">
        <v>34</v>
      </c>
    </row>
    <row r="16163">
      <c r="A16163" s="2">
        <v>42318.714907407404</v>
      </c>
      <c r="B16163" s="3">
        <v>28.0</v>
      </c>
      <c r="C16163" s="3" t="s">
        <v>13871</v>
      </c>
      <c r="D16163" s="3">
        <v>76.0</v>
      </c>
      <c r="E16163" s="3" t="s">
        <v>13925</v>
      </c>
      <c r="F16163" s="3">
        <v>8.0</v>
      </c>
      <c r="G16163" s="3">
        <v>7.0</v>
      </c>
      <c r="H16163" s="3" t="s">
        <v>14413</v>
      </c>
      <c r="I16163" s="3" t="s">
        <v>14414</v>
      </c>
      <c r="J16163" s="3" t="s">
        <v>2015</v>
      </c>
      <c r="K16163" s="3" t="s">
        <v>24</v>
      </c>
      <c r="L16163" s="3">
        <v>24.0</v>
      </c>
      <c r="M16163" s="3" t="s">
        <v>25</v>
      </c>
      <c r="N16163" s="3" t="s">
        <v>14482</v>
      </c>
      <c r="O16163" s="3" t="s">
        <v>2415</v>
      </c>
      <c r="P16163" s="4">
        <v>28458.0</v>
      </c>
      <c r="Q16163" s="3" t="s">
        <v>72</v>
      </c>
      <c r="S16163" s="3" t="s">
        <v>34</v>
      </c>
    </row>
    <row r="16164">
      <c r="A16164" s="2">
        <v>42318.714907407404</v>
      </c>
      <c r="B16164" s="3">
        <v>28.0</v>
      </c>
      <c r="C16164" s="3" t="s">
        <v>13871</v>
      </c>
      <c r="D16164" s="3">
        <v>76.0</v>
      </c>
      <c r="E16164" s="3" t="s">
        <v>13925</v>
      </c>
      <c r="F16164" s="3">
        <v>8.0</v>
      </c>
      <c r="G16164" s="3">
        <v>7.0</v>
      </c>
      <c r="H16164" s="3" t="s">
        <v>14413</v>
      </c>
      <c r="I16164" s="3" t="s">
        <v>14414</v>
      </c>
      <c r="J16164" s="3" t="s">
        <v>2015</v>
      </c>
      <c r="K16164" s="3" t="s">
        <v>24</v>
      </c>
      <c r="L16164" s="3">
        <v>25.0</v>
      </c>
      <c r="M16164" s="3" t="s">
        <v>30</v>
      </c>
      <c r="N16164" s="3" t="s">
        <v>14483</v>
      </c>
      <c r="O16164" s="3" t="s">
        <v>919</v>
      </c>
      <c r="P16164" s="4">
        <v>24369.0</v>
      </c>
      <c r="Q16164" s="3" t="s">
        <v>46</v>
      </c>
      <c r="S16164" s="3" t="s">
        <v>34</v>
      </c>
    </row>
    <row r="16165">
      <c r="A16165" s="2">
        <v>42318.714907407404</v>
      </c>
      <c r="B16165" s="3">
        <v>28.0</v>
      </c>
      <c r="C16165" s="3" t="s">
        <v>13871</v>
      </c>
      <c r="D16165" s="3">
        <v>76.0</v>
      </c>
      <c r="E16165" s="3" t="s">
        <v>13925</v>
      </c>
      <c r="F16165" s="3">
        <v>8.0</v>
      </c>
      <c r="G16165" s="3">
        <v>7.0</v>
      </c>
      <c r="H16165" s="3" t="s">
        <v>14413</v>
      </c>
      <c r="I16165" s="3" t="s">
        <v>14414</v>
      </c>
      <c r="J16165" s="3" t="s">
        <v>2015</v>
      </c>
      <c r="K16165" s="3" t="s">
        <v>24</v>
      </c>
      <c r="L16165" s="3">
        <v>26.0</v>
      </c>
      <c r="M16165" s="3" t="s">
        <v>25</v>
      </c>
      <c r="N16165" s="3" t="s">
        <v>5364</v>
      </c>
      <c r="O16165" s="3" t="s">
        <v>69</v>
      </c>
      <c r="P16165" s="4">
        <v>20395.0</v>
      </c>
      <c r="Q16165" s="3" t="s">
        <v>1955</v>
      </c>
      <c r="S16165" s="3" t="s">
        <v>34</v>
      </c>
    </row>
    <row r="16166">
      <c r="A16166" s="2">
        <v>42318.714907407404</v>
      </c>
      <c r="B16166" s="3">
        <v>28.0</v>
      </c>
      <c r="C16166" s="3" t="s">
        <v>13871</v>
      </c>
      <c r="D16166" s="3">
        <v>76.0</v>
      </c>
      <c r="E16166" s="3" t="s">
        <v>13925</v>
      </c>
      <c r="F16166" s="3">
        <v>8.0</v>
      </c>
      <c r="G16166" s="3">
        <v>7.0</v>
      </c>
      <c r="H16166" s="3" t="s">
        <v>14413</v>
      </c>
      <c r="I16166" s="3" t="s">
        <v>14414</v>
      </c>
      <c r="J16166" s="3" t="s">
        <v>2015</v>
      </c>
      <c r="K16166" s="3" t="s">
        <v>24</v>
      </c>
      <c r="L16166" s="3">
        <v>27.0</v>
      </c>
      <c r="M16166" s="3" t="s">
        <v>30</v>
      </c>
      <c r="N16166" s="3" t="s">
        <v>14484</v>
      </c>
      <c r="O16166" s="3" t="s">
        <v>1547</v>
      </c>
      <c r="P16166" s="4">
        <v>22472.0</v>
      </c>
      <c r="Q16166" s="3" t="s">
        <v>115</v>
      </c>
      <c r="S16166" s="3" t="s">
        <v>34</v>
      </c>
    </row>
    <row r="16167">
      <c r="A16167" s="2">
        <v>42318.714907407404</v>
      </c>
      <c r="B16167" s="3">
        <v>28.0</v>
      </c>
      <c r="C16167" s="3" t="s">
        <v>13871</v>
      </c>
      <c r="D16167" s="3">
        <v>76.0</v>
      </c>
      <c r="E16167" s="3" t="s">
        <v>13925</v>
      </c>
      <c r="F16167" s="3">
        <v>8.0</v>
      </c>
      <c r="G16167" s="3">
        <v>7.0</v>
      </c>
      <c r="H16167" s="3" t="s">
        <v>14413</v>
      </c>
      <c r="I16167" s="3" t="s">
        <v>14414</v>
      </c>
      <c r="J16167" s="3" t="s">
        <v>2015</v>
      </c>
      <c r="K16167" s="3" t="s">
        <v>24</v>
      </c>
      <c r="L16167" s="3">
        <v>28.0</v>
      </c>
      <c r="M16167" s="3" t="s">
        <v>25</v>
      </c>
      <c r="N16167" s="3" t="s">
        <v>517</v>
      </c>
      <c r="O16167" s="3" t="s">
        <v>609</v>
      </c>
      <c r="P16167" s="4">
        <v>25375.0</v>
      </c>
      <c r="Q16167" s="3" t="s">
        <v>72</v>
      </c>
      <c r="S16167" s="3" t="s">
        <v>34</v>
      </c>
    </row>
    <row r="16168">
      <c r="A16168" s="2">
        <v>42318.714907407404</v>
      </c>
      <c r="B16168" s="3">
        <v>28.0</v>
      </c>
      <c r="C16168" s="3" t="s">
        <v>13871</v>
      </c>
      <c r="D16168" s="3">
        <v>76.0</v>
      </c>
      <c r="E16168" s="3" t="s">
        <v>13925</v>
      </c>
      <c r="F16168" s="3">
        <v>8.0</v>
      </c>
      <c r="G16168" s="3">
        <v>7.0</v>
      </c>
      <c r="H16168" s="3" t="s">
        <v>14413</v>
      </c>
      <c r="I16168" s="3" t="s">
        <v>14414</v>
      </c>
      <c r="J16168" s="3" t="s">
        <v>2015</v>
      </c>
      <c r="K16168" s="3" t="s">
        <v>24</v>
      </c>
      <c r="L16168" s="3">
        <v>29.0</v>
      </c>
      <c r="M16168" s="3" t="s">
        <v>30</v>
      </c>
      <c r="N16168" s="3" t="s">
        <v>6112</v>
      </c>
      <c r="O16168" s="3" t="s">
        <v>709</v>
      </c>
      <c r="P16168" s="4">
        <v>28891.0</v>
      </c>
      <c r="Q16168" s="3" t="s">
        <v>153</v>
      </c>
      <c r="S16168" s="3" t="s">
        <v>34</v>
      </c>
    </row>
    <row r="16169">
      <c r="A16169" s="2">
        <v>42318.714907407404</v>
      </c>
      <c r="B16169" s="3">
        <v>28.0</v>
      </c>
      <c r="C16169" s="3" t="s">
        <v>13871</v>
      </c>
      <c r="D16169" s="3">
        <v>76.0</v>
      </c>
      <c r="E16169" s="3" t="s">
        <v>13925</v>
      </c>
      <c r="F16169" s="3">
        <v>8.0</v>
      </c>
      <c r="G16169" s="3">
        <v>7.0</v>
      </c>
      <c r="H16169" s="3" t="s">
        <v>14413</v>
      </c>
      <c r="I16169" s="3" t="s">
        <v>14414</v>
      </c>
      <c r="J16169" s="3" t="s">
        <v>2015</v>
      </c>
      <c r="K16169" s="3" t="s">
        <v>24</v>
      </c>
      <c r="L16169" s="3">
        <v>30.0</v>
      </c>
      <c r="M16169" s="3" t="s">
        <v>25</v>
      </c>
      <c r="N16169" s="3" t="s">
        <v>14485</v>
      </c>
      <c r="O16169" s="3" t="s">
        <v>109</v>
      </c>
      <c r="P16169" s="4">
        <v>30107.0</v>
      </c>
      <c r="Q16169" s="3" t="s">
        <v>216</v>
      </c>
      <c r="S16169" s="3" t="s">
        <v>34</v>
      </c>
    </row>
    <row r="16170">
      <c r="A16170" s="2">
        <v>42318.714907407404</v>
      </c>
      <c r="B16170" s="3">
        <v>28.0</v>
      </c>
      <c r="C16170" s="3" t="s">
        <v>13871</v>
      </c>
      <c r="D16170" s="3">
        <v>76.0</v>
      </c>
      <c r="E16170" s="3" t="s">
        <v>13925</v>
      </c>
      <c r="F16170" s="3">
        <v>8.0</v>
      </c>
      <c r="G16170" s="3">
        <v>7.0</v>
      </c>
      <c r="H16170" s="3" t="s">
        <v>14413</v>
      </c>
      <c r="I16170" s="3" t="s">
        <v>14414</v>
      </c>
      <c r="J16170" s="3" t="s">
        <v>2015</v>
      </c>
      <c r="K16170" s="3" t="s">
        <v>24</v>
      </c>
      <c r="L16170" s="3">
        <v>31.0</v>
      </c>
      <c r="M16170" s="3" t="s">
        <v>30</v>
      </c>
      <c r="N16170" s="3" t="s">
        <v>14486</v>
      </c>
      <c r="O16170" s="3" t="s">
        <v>361</v>
      </c>
      <c r="P16170" s="4">
        <v>19975.0</v>
      </c>
      <c r="Q16170" s="3" t="s">
        <v>352</v>
      </c>
      <c r="S16170" s="3" t="s">
        <v>34</v>
      </c>
    </row>
    <row r="16171">
      <c r="A16171" s="2">
        <v>42318.714907407404</v>
      </c>
      <c r="B16171" s="3">
        <v>28.0</v>
      </c>
      <c r="C16171" s="3" t="s">
        <v>13871</v>
      </c>
      <c r="D16171" s="3">
        <v>76.0</v>
      </c>
      <c r="E16171" s="3" t="s">
        <v>13925</v>
      </c>
      <c r="F16171" s="3">
        <v>8.0</v>
      </c>
      <c r="G16171" s="3">
        <v>7.0</v>
      </c>
      <c r="H16171" s="3" t="s">
        <v>14413</v>
      </c>
      <c r="I16171" s="3" t="s">
        <v>14414</v>
      </c>
      <c r="J16171" s="3" t="s">
        <v>2015</v>
      </c>
      <c r="K16171" s="3" t="s">
        <v>24</v>
      </c>
      <c r="L16171" s="3">
        <v>32.0</v>
      </c>
      <c r="M16171" s="3" t="s">
        <v>25</v>
      </c>
      <c r="N16171" s="3" t="s">
        <v>3604</v>
      </c>
      <c r="O16171" s="3" t="s">
        <v>2079</v>
      </c>
      <c r="P16171" s="4">
        <v>32712.0</v>
      </c>
      <c r="Q16171" s="3" t="s">
        <v>132</v>
      </c>
      <c r="S16171" s="3" t="s">
        <v>34</v>
      </c>
    </row>
    <row r="16172">
      <c r="A16172" s="2">
        <v>42318.714907407404</v>
      </c>
      <c r="B16172" s="3">
        <v>28.0</v>
      </c>
      <c r="C16172" s="3" t="s">
        <v>13871</v>
      </c>
      <c r="D16172" s="3">
        <v>76.0</v>
      </c>
      <c r="E16172" s="3" t="s">
        <v>13925</v>
      </c>
      <c r="F16172" s="3">
        <v>8.0</v>
      </c>
      <c r="G16172" s="3">
        <v>7.0</v>
      </c>
      <c r="H16172" s="3" t="s">
        <v>14413</v>
      </c>
      <c r="I16172" s="3" t="s">
        <v>14414</v>
      </c>
      <c r="J16172" s="3" t="s">
        <v>2015</v>
      </c>
      <c r="K16172" s="3" t="s">
        <v>24</v>
      </c>
      <c r="L16172" s="3">
        <v>33.0</v>
      </c>
      <c r="M16172" s="3" t="s">
        <v>30</v>
      </c>
      <c r="N16172" s="3" t="s">
        <v>8021</v>
      </c>
      <c r="O16172" s="3" t="s">
        <v>389</v>
      </c>
      <c r="P16172" s="4">
        <v>31939.0</v>
      </c>
      <c r="Q16172" s="3" t="s">
        <v>75</v>
      </c>
      <c r="S16172" s="3" t="s">
        <v>34</v>
      </c>
    </row>
    <row r="16173">
      <c r="A16173" s="2">
        <v>42318.714907407404</v>
      </c>
      <c r="B16173" s="3">
        <v>28.0</v>
      </c>
      <c r="C16173" s="3" t="s">
        <v>13871</v>
      </c>
      <c r="D16173" s="3">
        <v>76.0</v>
      </c>
      <c r="E16173" s="3" t="s">
        <v>13925</v>
      </c>
      <c r="F16173" s="3">
        <v>8.0</v>
      </c>
      <c r="G16173" s="3">
        <v>7.0</v>
      </c>
      <c r="H16173" s="3" t="s">
        <v>14413</v>
      </c>
      <c r="I16173" s="3" t="s">
        <v>14414</v>
      </c>
      <c r="J16173" s="3" t="s">
        <v>2015</v>
      </c>
      <c r="K16173" s="3" t="s">
        <v>24</v>
      </c>
      <c r="L16173" s="3">
        <v>34.0</v>
      </c>
      <c r="M16173" s="3" t="s">
        <v>25</v>
      </c>
      <c r="N16173" s="3" t="s">
        <v>14487</v>
      </c>
      <c r="O16173" s="3" t="s">
        <v>14488</v>
      </c>
      <c r="P16173" s="4">
        <v>28222.0</v>
      </c>
      <c r="Q16173" s="3" t="s">
        <v>37</v>
      </c>
      <c r="S16173" s="3" t="s">
        <v>34</v>
      </c>
    </row>
    <row r="16174">
      <c r="A16174" s="2">
        <v>42318.714907407404</v>
      </c>
      <c r="B16174" s="3">
        <v>28.0</v>
      </c>
      <c r="C16174" s="3" t="s">
        <v>13871</v>
      </c>
      <c r="D16174" s="3">
        <v>76.0</v>
      </c>
      <c r="E16174" s="3" t="s">
        <v>13925</v>
      </c>
      <c r="F16174" s="3">
        <v>8.0</v>
      </c>
      <c r="G16174" s="3">
        <v>7.0</v>
      </c>
      <c r="H16174" s="3" t="s">
        <v>14413</v>
      </c>
      <c r="I16174" s="3" t="s">
        <v>14414</v>
      </c>
      <c r="J16174" s="3" t="s">
        <v>2015</v>
      </c>
      <c r="K16174" s="3" t="s">
        <v>24</v>
      </c>
      <c r="L16174" s="3">
        <v>35.0</v>
      </c>
      <c r="M16174" s="3" t="s">
        <v>30</v>
      </c>
      <c r="N16174" s="3" t="s">
        <v>2925</v>
      </c>
      <c r="O16174" s="3" t="s">
        <v>697</v>
      </c>
      <c r="P16174" s="4">
        <v>26554.0</v>
      </c>
      <c r="Q16174" s="3" t="s">
        <v>1955</v>
      </c>
      <c r="S16174" s="3" t="s">
        <v>34</v>
      </c>
    </row>
    <row r="16175">
      <c r="A16175" s="2">
        <v>42318.714907407404</v>
      </c>
      <c r="B16175" s="3">
        <v>28.0</v>
      </c>
      <c r="C16175" s="3" t="s">
        <v>13871</v>
      </c>
      <c r="D16175" s="3">
        <v>76.0</v>
      </c>
      <c r="E16175" s="3" t="s">
        <v>13925</v>
      </c>
      <c r="F16175" s="3">
        <v>8.0</v>
      </c>
      <c r="G16175" s="3">
        <v>7.0</v>
      </c>
      <c r="H16175" s="3" t="s">
        <v>14413</v>
      </c>
      <c r="I16175" s="3" t="s">
        <v>14414</v>
      </c>
      <c r="J16175" s="3" t="s">
        <v>2015</v>
      </c>
      <c r="K16175" s="3" t="s">
        <v>24</v>
      </c>
      <c r="L16175" s="3">
        <v>36.0</v>
      </c>
      <c r="M16175" s="3" t="s">
        <v>25</v>
      </c>
      <c r="N16175" s="3" t="s">
        <v>1742</v>
      </c>
      <c r="O16175" s="3" t="s">
        <v>4383</v>
      </c>
      <c r="P16175" s="4">
        <v>28097.0</v>
      </c>
      <c r="Q16175" s="3" t="s">
        <v>1454</v>
      </c>
      <c r="S16175" s="3" t="s">
        <v>34</v>
      </c>
    </row>
    <row r="16176">
      <c r="A16176" s="2">
        <v>42318.714907407404</v>
      </c>
      <c r="B16176" s="3">
        <v>28.0</v>
      </c>
      <c r="C16176" s="3" t="s">
        <v>13871</v>
      </c>
      <c r="D16176" s="3">
        <v>76.0</v>
      </c>
      <c r="E16176" s="3" t="s">
        <v>13925</v>
      </c>
      <c r="F16176" s="3">
        <v>8.0</v>
      </c>
      <c r="G16176" s="3">
        <v>7.0</v>
      </c>
      <c r="H16176" s="3" t="s">
        <v>14413</v>
      </c>
      <c r="I16176" s="3" t="s">
        <v>14414</v>
      </c>
      <c r="J16176" s="3" t="s">
        <v>2015</v>
      </c>
      <c r="K16176" s="3" t="s">
        <v>24</v>
      </c>
      <c r="L16176" s="3">
        <v>37.0</v>
      </c>
      <c r="M16176" s="3" t="s">
        <v>30</v>
      </c>
      <c r="N16176" s="3" t="s">
        <v>2066</v>
      </c>
      <c r="O16176" s="3" t="s">
        <v>726</v>
      </c>
      <c r="P16176" s="4">
        <v>26772.0</v>
      </c>
      <c r="Q16176" s="3" t="s">
        <v>33</v>
      </c>
      <c r="S16176" s="3" t="s">
        <v>34</v>
      </c>
    </row>
    <row r="16177">
      <c r="A16177" s="2">
        <v>42318.714907407404</v>
      </c>
      <c r="B16177" s="3">
        <v>28.0</v>
      </c>
      <c r="C16177" s="3" t="s">
        <v>13871</v>
      </c>
      <c r="D16177" s="3">
        <v>76.0</v>
      </c>
      <c r="E16177" s="3" t="s">
        <v>13925</v>
      </c>
      <c r="F16177" s="3">
        <v>8.0</v>
      </c>
      <c r="G16177" s="3">
        <v>7.0</v>
      </c>
      <c r="H16177" s="3" t="s">
        <v>14413</v>
      </c>
      <c r="I16177" s="3" t="s">
        <v>14414</v>
      </c>
      <c r="J16177" s="3" t="s">
        <v>2015</v>
      </c>
      <c r="K16177" s="3" t="s">
        <v>24</v>
      </c>
      <c r="L16177" s="3">
        <v>38.0</v>
      </c>
      <c r="M16177" s="3" t="s">
        <v>25</v>
      </c>
      <c r="N16177" s="3" t="s">
        <v>1044</v>
      </c>
      <c r="O16177" s="3" t="s">
        <v>371</v>
      </c>
      <c r="P16177" s="4">
        <v>23305.0</v>
      </c>
      <c r="Q16177" s="3" t="s">
        <v>418</v>
      </c>
      <c r="S16177" s="3" t="s">
        <v>34</v>
      </c>
    </row>
    <row r="16178">
      <c r="A16178" s="2">
        <v>42318.714907407404</v>
      </c>
      <c r="B16178" s="3">
        <v>28.0</v>
      </c>
      <c r="C16178" s="3" t="s">
        <v>13871</v>
      </c>
      <c r="D16178" s="3">
        <v>76.0</v>
      </c>
      <c r="E16178" s="3" t="s">
        <v>13925</v>
      </c>
      <c r="F16178" s="3">
        <v>8.0</v>
      </c>
      <c r="G16178" s="3">
        <v>7.0</v>
      </c>
      <c r="H16178" s="3" t="s">
        <v>14413</v>
      </c>
      <c r="I16178" s="3" t="s">
        <v>14414</v>
      </c>
      <c r="J16178" s="3" t="s">
        <v>2015</v>
      </c>
      <c r="K16178" s="3" t="s">
        <v>24</v>
      </c>
      <c r="L16178" s="3">
        <v>39.0</v>
      </c>
      <c r="M16178" s="3" t="s">
        <v>30</v>
      </c>
      <c r="N16178" s="3" t="s">
        <v>14489</v>
      </c>
      <c r="O16178" s="3" t="s">
        <v>1646</v>
      </c>
      <c r="P16178" s="4">
        <v>20948.0</v>
      </c>
      <c r="Q16178" s="3" t="s">
        <v>72</v>
      </c>
      <c r="S16178" s="3" t="s">
        <v>34</v>
      </c>
    </row>
    <row r="16179">
      <c r="A16179" s="2">
        <v>42318.714907407404</v>
      </c>
      <c r="B16179" s="3">
        <v>28.0</v>
      </c>
      <c r="C16179" s="3" t="s">
        <v>13871</v>
      </c>
      <c r="D16179" s="3">
        <v>76.0</v>
      </c>
      <c r="E16179" s="3" t="s">
        <v>13925</v>
      </c>
      <c r="F16179" s="3">
        <v>8.0</v>
      </c>
      <c r="G16179" s="3">
        <v>7.0</v>
      </c>
      <c r="H16179" s="3" t="s">
        <v>14413</v>
      </c>
      <c r="I16179" s="3" t="s">
        <v>14414</v>
      </c>
      <c r="J16179" s="3" t="s">
        <v>2015</v>
      </c>
      <c r="K16179" s="3" t="s">
        <v>24</v>
      </c>
      <c r="L16179" s="3">
        <v>40.0</v>
      </c>
      <c r="M16179" s="3" t="s">
        <v>25</v>
      </c>
      <c r="N16179" s="3" t="s">
        <v>14490</v>
      </c>
      <c r="O16179" s="3" t="s">
        <v>246</v>
      </c>
      <c r="P16179" s="4">
        <v>14376.0</v>
      </c>
      <c r="Q16179" s="3" t="s">
        <v>113</v>
      </c>
      <c r="S16179" s="3" t="s">
        <v>34</v>
      </c>
    </row>
    <row r="16180">
      <c r="A16180" s="2">
        <v>42318.714907407404</v>
      </c>
      <c r="B16180" s="3">
        <v>28.0</v>
      </c>
      <c r="C16180" s="3" t="s">
        <v>13871</v>
      </c>
      <c r="D16180" s="3">
        <v>76.0</v>
      </c>
      <c r="E16180" s="3" t="s">
        <v>13925</v>
      </c>
      <c r="F16180" s="3">
        <v>8.0</v>
      </c>
      <c r="G16180" s="3">
        <v>7.0</v>
      </c>
      <c r="H16180" s="3" t="s">
        <v>14413</v>
      </c>
      <c r="I16180" s="3" t="s">
        <v>14414</v>
      </c>
      <c r="J16180" s="3" t="s">
        <v>2015</v>
      </c>
      <c r="K16180" s="3" t="s">
        <v>24</v>
      </c>
      <c r="L16180" s="3">
        <v>41.0</v>
      </c>
      <c r="M16180" s="3" t="s">
        <v>30</v>
      </c>
      <c r="N16180" s="3" t="s">
        <v>14491</v>
      </c>
      <c r="O16180" s="3" t="s">
        <v>121</v>
      </c>
      <c r="P16180" s="4">
        <v>18384.0</v>
      </c>
      <c r="Q16180" s="3" t="s">
        <v>86</v>
      </c>
      <c r="S16180" s="3" t="s">
        <v>34</v>
      </c>
    </row>
    <row r="16181">
      <c r="A16181" s="2">
        <v>42318.714907407404</v>
      </c>
      <c r="B16181" s="3">
        <v>28.0</v>
      </c>
      <c r="C16181" s="3" t="s">
        <v>13871</v>
      </c>
      <c r="D16181" s="3">
        <v>14.0</v>
      </c>
      <c r="E16181" s="3" t="s">
        <v>13872</v>
      </c>
      <c r="F16181" s="3">
        <v>9.0</v>
      </c>
      <c r="G16181" s="3">
        <v>6.0</v>
      </c>
      <c r="H16181" s="3" t="s">
        <v>1410</v>
      </c>
      <c r="I16181" s="3" t="s">
        <v>14492</v>
      </c>
      <c r="J16181" s="3" t="s">
        <v>1412</v>
      </c>
      <c r="K16181" s="3" t="s">
        <v>24</v>
      </c>
      <c r="L16181" s="3">
        <v>1.0</v>
      </c>
      <c r="M16181" s="3" t="s">
        <v>25</v>
      </c>
      <c r="N16181" s="3" t="s">
        <v>14493</v>
      </c>
      <c r="O16181" s="3" t="s">
        <v>14494</v>
      </c>
      <c r="P16181" s="4">
        <v>32910.0</v>
      </c>
      <c r="Q16181" s="3" t="s">
        <v>132</v>
      </c>
      <c r="S16181" s="3" t="s">
        <v>34</v>
      </c>
    </row>
    <row r="16182">
      <c r="A16182" s="2">
        <v>42318.714907407404</v>
      </c>
      <c r="B16182" s="3">
        <v>28.0</v>
      </c>
      <c r="C16182" s="3" t="s">
        <v>13871</v>
      </c>
      <c r="D16182" s="3">
        <v>14.0</v>
      </c>
      <c r="E16182" s="3" t="s">
        <v>13872</v>
      </c>
      <c r="F16182" s="3">
        <v>9.0</v>
      </c>
      <c r="G16182" s="3">
        <v>6.0</v>
      </c>
      <c r="H16182" s="3" t="s">
        <v>1410</v>
      </c>
      <c r="I16182" s="3" t="s">
        <v>14492</v>
      </c>
      <c r="J16182" s="3" t="s">
        <v>1412</v>
      </c>
      <c r="K16182" s="3" t="s">
        <v>24</v>
      </c>
      <c r="L16182" s="3">
        <v>2.0</v>
      </c>
      <c r="M16182" s="3" t="s">
        <v>30</v>
      </c>
      <c r="N16182" s="3" t="s">
        <v>265</v>
      </c>
      <c r="O16182" s="3" t="s">
        <v>393</v>
      </c>
      <c r="P16182" s="4">
        <v>24725.0</v>
      </c>
      <c r="Q16182" s="3" t="s">
        <v>28</v>
      </c>
      <c r="S16182" s="3" t="s">
        <v>34</v>
      </c>
    </row>
    <row r="16183">
      <c r="A16183" s="2">
        <v>42318.714907407404</v>
      </c>
      <c r="B16183" s="3">
        <v>28.0</v>
      </c>
      <c r="C16183" s="3" t="s">
        <v>13871</v>
      </c>
      <c r="D16183" s="3">
        <v>14.0</v>
      </c>
      <c r="E16183" s="3" t="s">
        <v>13872</v>
      </c>
      <c r="F16183" s="3">
        <v>9.0</v>
      </c>
      <c r="G16183" s="3">
        <v>6.0</v>
      </c>
      <c r="H16183" s="3" t="s">
        <v>1410</v>
      </c>
      <c r="I16183" s="3" t="s">
        <v>14492</v>
      </c>
      <c r="J16183" s="3" t="s">
        <v>1412</v>
      </c>
      <c r="K16183" s="3" t="s">
        <v>24</v>
      </c>
      <c r="L16183" s="3">
        <v>3.0</v>
      </c>
      <c r="M16183" s="3" t="s">
        <v>25</v>
      </c>
      <c r="N16183" s="3" t="s">
        <v>13711</v>
      </c>
      <c r="O16183" s="3" t="s">
        <v>127</v>
      </c>
      <c r="P16183" s="4">
        <v>18990.0</v>
      </c>
      <c r="Q16183" s="3" t="s">
        <v>113</v>
      </c>
      <c r="S16183" s="3" t="s">
        <v>34</v>
      </c>
    </row>
    <row r="16184">
      <c r="A16184" s="2">
        <v>42318.714907407404</v>
      </c>
      <c r="B16184" s="3">
        <v>28.0</v>
      </c>
      <c r="C16184" s="3" t="s">
        <v>13871</v>
      </c>
      <c r="D16184" s="3">
        <v>14.0</v>
      </c>
      <c r="E16184" s="3" t="s">
        <v>13872</v>
      </c>
      <c r="F16184" s="3">
        <v>9.0</v>
      </c>
      <c r="G16184" s="3">
        <v>6.0</v>
      </c>
      <c r="H16184" s="3" t="s">
        <v>1410</v>
      </c>
      <c r="I16184" s="3" t="s">
        <v>14492</v>
      </c>
      <c r="J16184" s="3" t="s">
        <v>1412</v>
      </c>
      <c r="K16184" s="3" t="s">
        <v>24</v>
      </c>
      <c r="L16184" s="3">
        <v>4.0</v>
      </c>
      <c r="M16184" s="3" t="s">
        <v>30</v>
      </c>
      <c r="N16184" s="3" t="s">
        <v>206</v>
      </c>
      <c r="O16184" s="3" t="s">
        <v>57</v>
      </c>
      <c r="P16184" s="4">
        <v>24779.0</v>
      </c>
      <c r="Q16184" s="3" t="s">
        <v>72</v>
      </c>
      <c r="S16184" s="3" t="s">
        <v>34</v>
      </c>
    </row>
    <row r="16185">
      <c r="A16185" s="2">
        <v>42318.714907407404</v>
      </c>
      <c r="B16185" s="3">
        <v>28.0</v>
      </c>
      <c r="C16185" s="3" t="s">
        <v>13871</v>
      </c>
      <c r="D16185" s="3">
        <v>14.0</v>
      </c>
      <c r="E16185" s="3" t="s">
        <v>13872</v>
      </c>
      <c r="F16185" s="3">
        <v>9.0</v>
      </c>
      <c r="G16185" s="3">
        <v>6.0</v>
      </c>
      <c r="H16185" s="3" t="s">
        <v>1410</v>
      </c>
      <c r="I16185" s="3" t="s">
        <v>14492</v>
      </c>
      <c r="J16185" s="3" t="s">
        <v>1412</v>
      </c>
      <c r="K16185" s="3" t="s">
        <v>24</v>
      </c>
      <c r="L16185" s="3">
        <v>5.0</v>
      </c>
      <c r="M16185" s="3" t="s">
        <v>25</v>
      </c>
      <c r="N16185" s="3" t="s">
        <v>9329</v>
      </c>
      <c r="O16185" s="3" t="s">
        <v>1502</v>
      </c>
      <c r="P16185" s="4">
        <v>34359.0</v>
      </c>
      <c r="Q16185" s="3" t="s">
        <v>191</v>
      </c>
      <c r="S16185" s="3" t="s">
        <v>34</v>
      </c>
    </row>
    <row r="16186">
      <c r="A16186" s="2">
        <v>42318.714907407404</v>
      </c>
      <c r="B16186" s="3">
        <v>28.0</v>
      </c>
      <c r="C16186" s="3" t="s">
        <v>13871</v>
      </c>
      <c r="D16186" s="3">
        <v>14.0</v>
      </c>
      <c r="E16186" s="3" t="s">
        <v>13872</v>
      </c>
      <c r="F16186" s="3">
        <v>9.0</v>
      </c>
      <c r="G16186" s="3">
        <v>6.0</v>
      </c>
      <c r="H16186" s="3" t="s">
        <v>1410</v>
      </c>
      <c r="I16186" s="3" t="s">
        <v>14492</v>
      </c>
      <c r="J16186" s="3" t="s">
        <v>1412</v>
      </c>
      <c r="K16186" s="3" t="s">
        <v>24</v>
      </c>
      <c r="L16186" s="3">
        <v>6.0</v>
      </c>
      <c r="M16186" s="3" t="s">
        <v>30</v>
      </c>
      <c r="N16186" s="3" t="s">
        <v>14495</v>
      </c>
      <c r="O16186" s="3" t="s">
        <v>1821</v>
      </c>
      <c r="P16186" s="4">
        <v>29109.0</v>
      </c>
      <c r="Q16186" s="3" t="s">
        <v>159</v>
      </c>
      <c r="S16186" s="3" t="s">
        <v>34</v>
      </c>
    </row>
    <row r="16187">
      <c r="A16187" s="2">
        <v>42318.714907407404</v>
      </c>
      <c r="B16187" s="3">
        <v>28.0</v>
      </c>
      <c r="C16187" s="3" t="s">
        <v>13871</v>
      </c>
      <c r="D16187" s="3">
        <v>14.0</v>
      </c>
      <c r="E16187" s="3" t="s">
        <v>13872</v>
      </c>
      <c r="F16187" s="3">
        <v>9.0</v>
      </c>
      <c r="G16187" s="3">
        <v>6.0</v>
      </c>
      <c r="H16187" s="3" t="s">
        <v>1410</v>
      </c>
      <c r="I16187" s="3" t="s">
        <v>14492</v>
      </c>
      <c r="J16187" s="3" t="s">
        <v>1412</v>
      </c>
      <c r="K16187" s="3" t="s">
        <v>24</v>
      </c>
      <c r="L16187" s="3">
        <v>7.0</v>
      </c>
      <c r="M16187" s="3" t="s">
        <v>25</v>
      </c>
      <c r="N16187" s="3" t="s">
        <v>14496</v>
      </c>
      <c r="O16187" s="3" t="s">
        <v>359</v>
      </c>
      <c r="P16187" s="4">
        <v>22782.0</v>
      </c>
      <c r="Q16187" s="3" t="s">
        <v>75</v>
      </c>
      <c r="S16187" s="3" t="s">
        <v>34</v>
      </c>
    </row>
    <row r="16188">
      <c r="A16188" s="2">
        <v>42318.714907407404</v>
      </c>
      <c r="B16188" s="3">
        <v>28.0</v>
      </c>
      <c r="C16188" s="3" t="s">
        <v>13871</v>
      </c>
      <c r="D16188" s="3">
        <v>14.0</v>
      </c>
      <c r="E16188" s="3" t="s">
        <v>13872</v>
      </c>
      <c r="F16188" s="3">
        <v>9.0</v>
      </c>
      <c r="G16188" s="3">
        <v>6.0</v>
      </c>
      <c r="H16188" s="3" t="s">
        <v>1410</v>
      </c>
      <c r="I16188" s="3" t="s">
        <v>14492</v>
      </c>
      <c r="J16188" s="3" t="s">
        <v>1412</v>
      </c>
      <c r="K16188" s="3" t="s">
        <v>24</v>
      </c>
      <c r="L16188" s="3">
        <v>8.0</v>
      </c>
      <c r="M16188" s="3" t="s">
        <v>30</v>
      </c>
      <c r="N16188" s="3" t="s">
        <v>2902</v>
      </c>
      <c r="O16188" s="3" t="s">
        <v>456</v>
      </c>
      <c r="P16188" s="4">
        <v>29149.0</v>
      </c>
      <c r="Q16188" s="3" t="s">
        <v>43</v>
      </c>
      <c r="S16188" s="3" t="s">
        <v>34</v>
      </c>
    </row>
    <row r="16189">
      <c r="A16189" s="2">
        <v>42318.714907407404</v>
      </c>
      <c r="B16189" s="3">
        <v>28.0</v>
      </c>
      <c r="C16189" s="3" t="s">
        <v>13871</v>
      </c>
      <c r="D16189" s="3">
        <v>14.0</v>
      </c>
      <c r="E16189" s="3" t="s">
        <v>13872</v>
      </c>
      <c r="F16189" s="3">
        <v>9.0</v>
      </c>
      <c r="G16189" s="3">
        <v>6.0</v>
      </c>
      <c r="H16189" s="3" t="s">
        <v>1410</v>
      </c>
      <c r="I16189" s="3" t="s">
        <v>14492</v>
      </c>
      <c r="J16189" s="3" t="s">
        <v>1412</v>
      </c>
      <c r="K16189" s="3" t="s">
        <v>24</v>
      </c>
      <c r="L16189" s="3">
        <v>9.0</v>
      </c>
      <c r="M16189" s="3" t="s">
        <v>25</v>
      </c>
      <c r="N16189" s="3" t="s">
        <v>14497</v>
      </c>
      <c r="O16189" s="3" t="s">
        <v>613</v>
      </c>
      <c r="P16189" s="4">
        <v>28548.0</v>
      </c>
      <c r="Q16189" s="3" t="s">
        <v>372</v>
      </c>
      <c r="S16189" s="3" t="s">
        <v>34</v>
      </c>
    </row>
    <row r="16190">
      <c r="A16190" s="2">
        <v>42318.714907407404</v>
      </c>
      <c r="B16190" s="3">
        <v>28.0</v>
      </c>
      <c r="C16190" s="3" t="s">
        <v>13871</v>
      </c>
      <c r="D16190" s="3">
        <v>14.0</v>
      </c>
      <c r="E16190" s="3" t="s">
        <v>13872</v>
      </c>
      <c r="F16190" s="3">
        <v>9.0</v>
      </c>
      <c r="G16190" s="3">
        <v>6.0</v>
      </c>
      <c r="H16190" s="3" t="s">
        <v>1410</v>
      </c>
      <c r="I16190" s="3" t="s">
        <v>14492</v>
      </c>
      <c r="J16190" s="3" t="s">
        <v>1412</v>
      </c>
      <c r="K16190" s="3" t="s">
        <v>24</v>
      </c>
      <c r="L16190" s="3">
        <v>10.0</v>
      </c>
      <c r="M16190" s="3" t="s">
        <v>30</v>
      </c>
      <c r="N16190" s="3" t="s">
        <v>8205</v>
      </c>
      <c r="O16190" s="3" t="s">
        <v>1012</v>
      </c>
      <c r="P16190" s="4">
        <v>20744.0</v>
      </c>
      <c r="Q16190" s="3" t="s">
        <v>40</v>
      </c>
      <c r="S16190" s="3" t="s">
        <v>34</v>
      </c>
    </row>
    <row r="16191">
      <c r="A16191" s="2">
        <v>42318.714907407404</v>
      </c>
      <c r="B16191" s="3">
        <v>28.0</v>
      </c>
      <c r="C16191" s="3" t="s">
        <v>13871</v>
      </c>
      <c r="D16191" s="3">
        <v>14.0</v>
      </c>
      <c r="E16191" s="3" t="s">
        <v>13872</v>
      </c>
      <c r="F16191" s="3">
        <v>9.0</v>
      </c>
      <c r="G16191" s="3">
        <v>6.0</v>
      </c>
      <c r="H16191" s="3" t="s">
        <v>1410</v>
      </c>
      <c r="I16191" s="3" t="s">
        <v>14492</v>
      </c>
      <c r="J16191" s="3" t="s">
        <v>1412</v>
      </c>
      <c r="K16191" s="3" t="s">
        <v>24</v>
      </c>
      <c r="L16191" s="3">
        <v>11.0</v>
      </c>
      <c r="M16191" s="3" t="s">
        <v>25</v>
      </c>
      <c r="N16191" s="3" t="s">
        <v>14498</v>
      </c>
      <c r="O16191" s="3" t="s">
        <v>102</v>
      </c>
      <c r="P16191" s="4">
        <v>23067.0</v>
      </c>
      <c r="Q16191" s="3" t="s">
        <v>352</v>
      </c>
      <c r="S16191" s="3" t="s">
        <v>34</v>
      </c>
    </row>
    <row r="16192">
      <c r="A16192" s="2">
        <v>42318.714907407404</v>
      </c>
      <c r="B16192" s="3">
        <v>28.0</v>
      </c>
      <c r="C16192" s="3" t="s">
        <v>13871</v>
      </c>
      <c r="D16192" s="3">
        <v>14.0</v>
      </c>
      <c r="E16192" s="3" t="s">
        <v>13872</v>
      </c>
      <c r="F16192" s="3">
        <v>9.0</v>
      </c>
      <c r="G16192" s="3">
        <v>6.0</v>
      </c>
      <c r="H16192" s="3" t="s">
        <v>1410</v>
      </c>
      <c r="I16192" s="3" t="s">
        <v>14492</v>
      </c>
      <c r="J16192" s="3" t="s">
        <v>1412</v>
      </c>
      <c r="K16192" s="3" t="s">
        <v>24</v>
      </c>
      <c r="L16192" s="3">
        <v>12.0</v>
      </c>
      <c r="M16192" s="3" t="s">
        <v>30</v>
      </c>
      <c r="N16192" s="3" t="s">
        <v>14499</v>
      </c>
      <c r="O16192" s="3" t="s">
        <v>264</v>
      </c>
      <c r="P16192" s="4">
        <v>33298.0</v>
      </c>
      <c r="Q16192" s="3" t="s">
        <v>191</v>
      </c>
      <c r="S16192" s="3" t="s">
        <v>34</v>
      </c>
    </row>
    <row r="16193">
      <c r="A16193" s="2">
        <v>42318.714907407404</v>
      </c>
      <c r="B16193" s="3">
        <v>28.0</v>
      </c>
      <c r="C16193" s="3" t="s">
        <v>13871</v>
      </c>
      <c r="D16193" s="3">
        <v>14.0</v>
      </c>
      <c r="E16193" s="3" t="s">
        <v>13872</v>
      </c>
      <c r="F16193" s="3">
        <v>9.0</v>
      </c>
      <c r="G16193" s="3">
        <v>6.0</v>
      </c>
      <c r="H16193" s="3" t="s">
        <v>1410</v>
      </c>
      <c r="I16193" s="3" t="s">
        <v>14492</v>
      </c>
      <c r="J16193" s="3" t="s">
        <v>1412</v>
      </c>
      <c r="K16193" s="3" t="s">
        <v>24</v>
      </c>
      <c r="L16193" s="3">
        <v>13.0</v>
      </c>
      <c r="M16193" s="3" t="s">
        <v>25</v>
      </c>
      <c r="N16193" s="3" t="s">
        <v>14500</v>
      </c>
      <c r="O16193" s="3" t="s">
        <v>551</v>
      </c>
      <c r="P16193" s="4">
        <v>30806.0</v>
      </c>
      <c r="Q16193" s="3" t="s">
        <v>372</v>
      </c>
      <c r="S16193" s="3" t="s">
        <v>34</v>
      </c>
    </row>
    <row r="16194">
      <c r="A16194" s="2">
        <v>42318.714907407404</v>
      </c>
      <c r="B16194" s="3">
        <v>28.0</v>
      </c>
      <c r="C16194" s="3" t="s">
        <v>13871</v>
      </c>
      <c r="D16194" s="3">
        <v>14.0</v>
      </c>
      <c r="E16194" s="3" t="s">
        <v>13872</v>
      </c>
      <c r="F16194" s="3">
        <v>9.0</v>
      </c>
      <c r="G16194" s="3">
        <v>6.0</v>
      </c>
      <c r="H16194" s="3" t="s">
        <v>1410</v>
      </c>
      <c r="I16194" s="3" t="s">
        <v>14492</v>
      </c>
      <c r="J16194" s="3" t="s">
        <v>1412</v>
      </c>
      <c r="K16194" s="3" t="s">
        <v>24</v>
      </c>
      <c r="L16194" s="3">
        <v>14.0</v>
      </c>
      <c r="M16194" s="3" t="s">
        <v>30</v>
      </c>
      <c r="N16194" s="3" t="s">
        <v>14496</v>
      </c>
      <c r="O16194" s="3" t="s">
        <v>81</v>
      </c>
      <c r="P16194" s="4">
        <v>20572.0</v>
      </c>
      <c r="Q16194" s="3" t="s">
        <v>75</v>
      </c>
      <c r="S16194" s="3" t="s">
        <v>34</v>
      </c>
    </row>
    <row r="16195">
      <c r="A16195" s="2">
        <v>42318.714907407404</v>
      </c>
      <c r="B16195" s="3">
        <v>28.0</v>
      </c>
      <c r="C16195" s="3" t="s">
        <v>13871</v>
      </c>
      <c r="D16195" s="3">
        <v>14.0</v>
      </c>
      <c r="E16195" s="3" t="s">
        <v>13872</v>
      </c>
      <c r="F16195" s="3">
        <v>9.0</v>
      </c>
      <c r="G16195" s="3">
        <v>6.0</v>
      </c>
      <c r="H16195" s="3" t="s">
        <v>1410</v>
      </c>
      <c r="I16195" s="3" t="s">
        <v>14492</v>
      </c>
      <c r="J16195" s="3" t="s">
        <v>1412</v>
      </c>
      <c r="K16195" s="3" t="s">
        <v>24</v>
      </c>
      <c r="L16195" s="3">
        <v>15.0</v>
      </c>
      <c r="M16195" s="3" t="s">
        <v>25</v>
      </c>
      <c r="N16195" s="3" t="s">
        <v>14501</v>
      </c>
      <c r="O16195" s="3" t="s">
        <v>796</v>
      </c>
      <c r="P16195" s="4">
        <v>26792.0</v>
      </c>
      <c r="Q16195" s="3" t="s">
        <v>40</v>
      </c>
      <c r="S16195" s="3" t="s">
        <v>34</v>
      </c>
    </row>
    <row r="16196">
      <c r="A16196" s="2">
        <v>42318.714907407404</v>
      </c>
      <c r="B16196" s="3">
        <v>28.0</v>
      </c>
      <c r="C16196" s="3" t="s">
        <v>13871</v>
      </c>
      <c r="D16196" s="3">
        <v>14.0</v>
      </c>
      <c r="E16196" s="3" t="s">
        <v>13872</v>
      </c>
      <c r="F16196" s="3">
        <v>9.0</v>
      </c>
      <c r="G16196" s="3">
        <v>6.0</v>
      </c>
      <c r="H16196" s="3" t="s">
        <v>1410</v>
      </c>
      <c r="I16196" s="3" t="s">
        <v>14492</v>
      </c>
      <c r="J16196" s="3" t="s">
        <v>1412</v>
      </c>
      <c r="K16196" s="3" t="s">
        <v>24</v>
      </c>
      <c r="L16196" s="3">
        <v>16.0</v>
      </c>
      <c r="M16196" s="3" t="s">
        <v>30</v>
      </c>
      <c r="N16196" s="3" t="s">
        <v>6705</v>
      </c>
      <c r="O16196" s="3" t="s">
        <v>235</v>
      </c>
      <c r="P16196" s="4">
        <v>19709.0</v>
      </c>
      <c r="Q16196" s="3" t="s">
        <v>105</v>
      </c>
      <c r="S16196" s="3" t="s">
        <v>34</v>
      </c>
    </row>
    <row r="16197">
      <c r="A16197" s="2">
        <v>42318.714907407404</v>
      </c>
      <c r="B16197" s="3">
        <v>28.0</v>
      </c>
      <c r="C16197" s="3" t="s">
        <v>13871</v>
      </c>
      <c r="D16197" s="3">
        <v>14.0</v>
      </c>
      <c r="E16197" s="3" t="s">
        <v>13872</v>
      </c>
      <c r="F16197" s="3">
        <v>9.0</v>
      </c>
      <c r="G16197" s="3">
        <v>6.0</v>
      </c>
      <c r="H16197" s="3" t="s">
        <v>1410</v>
      </c>
      <c r="I16197" s="3" t="s">
        <v>14492</v>
      </c>
      <c r="J16197" s="3" t="s">
        <v>1412</v>
      </c>
      <c r="K16197" s="3" t="s">
        <v>24</v>
      </c>
      <c r="L16197" s="3">
        <v>17.0</v>
      </c>
      <c r="M16197" s="3" t="s">
        <v>25</v>
      </c>
      <c r="N16197" s="3" t="s">
        <v>14502</v>
      </c>
      <c r="O16197" s="3" t="s">
        <v>539</v>
      </c>
      <c r="P16197" s="4">
        <v>31446.0</v>
      </c>
      <c r="Q16197" s="3" t="s">
        <v>55</v>
      </c>
      <c r="S16197" s="3" t="s">
        <v>34</v>
      </c>
    </row>
    <row r="16198">
      <c r="A16198" s="2">
        <v>42318.714907407404</v>
      </c>
      <c r="B16198" s="3">
        <v>28.0</v>
      </c>
      <c r="C16198" s="3" t="s">
        <v>13871</v>
      </c>
      <c r="D16198" s="3">
        <v>14.0</v>
      </c>
      <c r="E16198" s="3" t="s">
        <v>13872</v>
      </c>
      <c r="F16198" s="3">
        <v>9.0</v>
      </c>
      <c r="G16198" s="3">
        <v>6.0</v>
      </c>
      <c r="H16198" s="3" t="s">
        <v>1410</v>
      </c>
      <c r="I16198" s="3" t="s">
        <v>14492</v>
      </c>
      <c r="J16198" s="3" t="s">
        <v>1412</v>
      </c>
      <c r="K16198" s="3" t="s">
        <v>24</v>
      </c>
      <c r="L16198" s="3">
        <v>18.0</v>
      </c>
      <c r="M16198" s="3" t="s">
        <v>30</v>
      </c>
      <c r="N16198" s="3" t="s">
        <v>14503</v>
      </c>
      <c r="O16198" s="3" t="s">
        <v>193</v>
      </c>
      <c r="P16198" s="4">
        <v>19162.0</v>
      </c>
      <c r="Q16198" s="3" t="s">
        <v>49</v>
      </c>
      <c r="S16198" s="3" t="s">
        <v>34</v>
      </c>
    </row>
    <row r="16199">
      <c r="A16199" s="2">
        <v>42318.714907407404</v>
      </c>
      <c r="B16199" s="3">
        <v>28.0</v>
      </c>
      <c r="C16199" s="3" t="s">
        <v>13871</v>
      </c>
      <c r="D16199" s="3">
        <v>14.0</v>
      </c>
      <c r="E16199" s="3" t="s">
        <v>13872</v>
      </c>
      <c r="F16199" s="3">
        <v>9.0</v>
      </c>
      <c r="G16199" s="3">
        <v>6.0</v>
      </c>
      <c r="H16199" s="3" t="s">
        <v>1410</v>
      </c>
      <c r="I16199" s="3" t="s">
        <v>14492</v>
      </c>
      <c r="J16199" s="3" t="s">
        <v>1412</v>
      </c>
      <c r="K16199" s="3" t="s">
        <v>24</v>
      </c>
      <c r="L16199" s="3">
        <v>19.0</v>
      </c>
      <c r="M16199" s="3" t="s">
        <v>25</v>
      </c>
      <c r="N16199" s="3" t="s">
        <v>10551</v>
      </c>
      <c r="O16199" s="3" t="s">
        <v>1311</v>
      </c>
      <c r="P16199" s="4">
        <v>21310.0</v>
      </c>
      <c r="Q16199" s="3" t="s">
        <v>205</v>
      </c>
      <c r="S16199" s="3" t="s">
        <v>34</v>
      </c>
    </row>
    <row r="16200">
      <c r="A16200" s="2">
        <v>42318.714907407404</v>
      </c>
      <c r="B16200" s="3">
        <v>28.0</v>
      </c>
      <c r="C16200" s="3" t="s">
        <v>13871</v>
      </c>
      <c r="D16200" s="3">
        <v>14.0</v>
      </c>
      <c r="E16200" s="3" t="s">
        <v>13872</v>
      </c>
      <c r="F16200" s="3">
        <v>9.0</v>
      </c>
      <c r="G16200" s="3">
        <v>6.0</v>
      </c>
      <c r="H16200" s="3" t="s">
        <v>1410</v>
      </c>
      <c r="I16200" s="3" t="s">
        <v>14492</v>
      </c>
      <c r="J16200" s="3" t="s">
        <v>1412</v>
      </c>
      <c r="K16200" s="3" t="s">
        <v>24</v>
      </c>
      <c r="L16200" s="3">
        <v>20.0</v>
      </c>
      <c r="M16200" s="3" t="s">
        <v>30</v>
      </c>
      <c r="N16200" s="3" t="s">
        <v>14504</v>
      </c>
      <c r="O16200" s="3" t="s">
        <v>1180</v>
      </c>
      <c r="P16200" s="4">
        <v>34145.0</v>
      </c>
      <c r="Q16200" s="3" t="s">
        <v>132</v>
      </c>
      <c r="S16200" s="3" t="s">
        <v>34</v>
      </c>
    </row>
    <row r="16201">
      <c r="A16201" s="2">
        <v>42318.714907407404</v>
      </c>
      <c r="B16201" s="3">
        <v>28.0</v>
      </c>
      <c r="C16201" s="3" t="s">
        <v>13871</v>
      </c>
      <c r="D16201" s="3">
        <v>14.0</v>
      </c>
      <c r="E16201" s="3" t="s">
        <v>13872</v>
      </c>
      <c r="F16201" s="3">
        <v>9.0</v>
      </c>
      <c r="G16201" s="3">
        <v>6.0</v>
      </c>
      <c r="H16201" s="3" t="s">
        <v>1410</v>
      </c>
      <c r="I16201" s="3" t="s">
        <v>14492</v>
      </c>
      <c r="J16201" s="3" t="s">
        <v>1412</v>
      </c>
      <c r="K16201" s="3" t="s">
        <v>24</v>
      </c>
      <c r="L16201" s="3">
        <v>21.0</v>
      </c>
      <c r="M16201" s="3" t="s">
        <v>25</v>
      </c>
      <c r="N16201" s="3" t="s">
        <v>3164</v>
      </c>
      <c r="O16201" s="3" t="s">
        <v>14505</v>
      </c>
      <c r="P16201" s="4">
        <v>24431.0</v>
      </c>
      <c r="Q16201" s="3" t="s">
        <v>37</v>
      </c>
      <c r="S16201" s="3" t="s">
        <v>34</v>
      </c>
    </row>
    <row r="16202">
      <c r="A16202" s="2">
        <v>42318.714907407404</v>
      </c>
      <c r="B16202" s="3">
        <v>28.0</v>
      </c>
      <c r="C16202" s="3" t="s">
        <v>13871</v>
      </c>
      <c r="D16202" s="3">
        <v>14.0</v>
      </c>
      <c r="E16202" s="3" t="s">
        <v>13872</v>
      </c>
      <c r="F16202" s="3">
        <v>9.0</v>
      </c>
      <c r="G16202" s="3">
        <v>6.0</v>
      </c>
      <c r="H16202" s="3" t="s">
        <v>1410</v>
      </c>
      <c r="I16202" s="3" t="s">
        <v>14492</v>
      </c>
      <c r="J16202" s="3" t="s">
        <v>1412</v>
      </c>
      <c r="K16202" s="3" t="s">
        <v>24</v>
      </c>
      <c r="L16202" s="3">
        <v>22.0</v>
      </c>
      <c r="M16202" s="3" t="s">
        <v>30</v>
      </c>
      <c r="N16202" s="3" t="s">
        <v>10551</v>
      </c>
      <c r="O16202" s="3" t="s">
        <v>919</v>
      </c>
      <c r="P16202" s="4">
        <v>21362.0</v>
      </c>
      <c r="Q16202" s="3" t="s">
        <v>46</v>
      </c>
      <c r="S16202" s="3" t="s">
        <v>34</v>
      </c>
    </row>
    <row r="16203">
      <c r="A16203" s="2">
        <v>42318.714907407404</v>
      </c>
      <c r="B16203" s="3">
        <v>28.0</v>
      </c>
      <c r="C16203" s="3" t="s">
        <v>13871</v>
      </c>
      <c r="D16203" s="3">
        <v>14.0</v>
      </c>
      <c r="E16203" s="3" t="s">
        <v>13872</v>
      </c>
      <c r="F16203" s="3">
        <v>9.0</v>
      </c>
      <c r="G16203" s="3">
        <v>6.0</v>
      </c>
      <c r="H16203" s="3" t="s">
        <v>1410</v>
      </c>
      <c r="I16203" s="3" t="s">
        <v>14492</v>
      </c>
      <c r="J16203" s="3" t="s">
        <v>1412</v>
      </c>
      <c r="K16203" s="3" t="s">
        <v>24</v>
      </c>
      <c r="L16203" s="3">
        <v>23.0</v>
      </c>
      <c r="M16203" s="3" t="s">
        <v>25</v>
      </c>
      <c r="N16203" s="3" t="s">
        <v>14506</v>
      </c>
      <c r="O16203" s="3" t="s">
        <v>523</v>
      </c>
      <c r="P16203" s="4">
        <v>20607.0</v>
      </c>
      <c r="Q16203" s="3" t="s">
        <v>216</v>
      </c>
      <c r="S16203" s="3" t="s">
        <v>34</v>
      </c>
    </row>
    <row r="16204">
      <c r="A16204" s="2">
        <v>42318.714907407404</v>
      </c>
      <c r="B16204" s="3">
        <v>28.0</v>
      </c>
      <c r="C16204" s="3" t="s">
        <v>13871</v>
      </c>
      <c r="D16204" s="3">
        <v>27.0</v>
      </c>
      <c r="E16204" s="3" t="s">
        <v>13886</v>
      </c>
      <c r="F16204" s="3">
        <v>9.0</v>
      </c>
      <c r="G16204" s="3">
        <v>6.0</v>
      </c>
      <c r="H16204" s="3" t="s">
        <v>1410</v>
      </c>
      <c r="I16204" s="3" t="s">
        <v>14492</v>
      </c>
      <c r="J16204" s="3" t="s">
        <v>1412</v>
      </c>
      <c r="K16204" s="3" t="s">
        <v>24</v>
      </c>
      <c r="L16204" s="3">
        <v>1.0</v>
      </c>
      <c r="M16204" s="3" t="s">
        <v>25</v>
      </c>
      <c r="N16204" s="3" t="s">
        <v>14507</v>
      </c>
      <c r="O16204" s="3" t="s">
        <v>309</v>
      </c>
      <c r="P16204" s="4">
        <v>26091.0</v>
      </c>
      <c r="Q16204" s="3" t="s">
        <v>610</v>
      </c>
      <c r="S16204" s="3" t="s">
        <v>34</v>
      </c>
    </row>
    <row r="16205">
      <c r="A16205" s="2">
        <v>42318.714907407404</v>
      </c>
      <c r="B16205" s="3">
        <v>28.0</v>
      </c>
      <c r="C16205" s="3" t="s">
        <v>13871</v>
      </c>
      <c r="D16205" s="3">
        <v>27.0</v>
      </c>
      <c r="E16205" s="3" t="s">
        <v>13886</v>
      </c>
      <c r="F16205" s="3">
        <v>9.0</v>
      </c>
      <c r="G16205" s="3">
        <v>6.0</v>
      </c>
      <c r="H16205" s="3" t="s">
        <v>1410</v>
      </c>
      <c r="I16205" s="3" t="s">
        <v>14492</v>
      </c>
      <c r="J16205" s="3" t="s">
        <v>1412</v>
      </c>
      <c r="K16205" s="3" t="s">
        <v>24</v>
      </c>
      <c r="L16205" s="3">
        <v>2.0</v>
      </c>
      <c r="M16205" s="3" t="s">
        <v>30</v>
      </c>
      <c r="N16205" s="3" t="s">
        <v>2404</v>
      </c>
      <c r="O16205" s="3" t="s">
        <v>1465</v>
      </c>
      <c r="P16205" s="4">
        <v>31916.0</v>
      </c>
      <c r="Q16205" s="3" t="s">
        <v>60</v>
      </c>
      <c r="S16205" s="3" t="s">
        <v>34</v>
      </c>
    </row>
    <row r="16206">
      <c r="A16206" s="2">
        <v>42318.714907407404</v>
      </c>
      <c r="B16206" s="3">
        <v>28.0</v>
      </c>
      <c r="C16206" s="3" t="s">
        <v>13871</v>
      </c>
      <c r="D16206" s="3">
        <v>27.0</v>
      </c>
      <c r="E16206" s="3" t="s">
        <v>13886</v>
      </c>
      <c r="F16206" s="3">
        <v>9.0</v>
      </c>
      <c r="G16206" s="3">
        <v>6.0</v>
      </c>
      <c r="H16206" s="3" t="s">
        <v>1410</v>
      </c>
      <c r="I16206" s="3" t="s">
        <v>14492</v>
      </c>
      <c r="J16206" s="3" t="s">
        <v>1412</v>
      </c>
      <c r="K16206" s="3" t="s">
        <v>24</v>
      </c>
      <c r="L16206" s="3">
        <v>3.0</v>
      </c>
      <c r="M16206" s="3" t="s">
        <v>25</v>
      </c>
      <c r="N16206" s="3" t="s">
        <v>2737</v>
      </c>
      <c r="O16206" s="3" t="s">
        <v>69</v>
      </c>
      <c r="P16206" s="4">
        <v>20098.0</v>
      </c>
      <c r="Q16206" s="3" t="s">
        <v>33</v>
      </c>
      <c r="S16206" s="3" t="s">
        <v>34</v>
      </c>
    </row>
    <row r="16207">
      <c r="A16207" s="2">
        <v>42318.714907407404</v>
      </c>
      <c r="B16207" s="3">
        <v>28.0</v>
      </c>
      <c r="C16207" s="3" t="s">
        <v>13871</v>
      </c>
      <c r="D16207" s="3">
        <v>27.0</v>
      </c>
      <c r="E16207" s="3" t="s">
        <v>13886</v>
      </c>
      <c r="F16207" s="3">
        <v>9.0</v>
      </c>
      <c r="G16207" s="3">
        <v>6.0</v>
      </c>
      <c r="H16207" s="3" t="s">
        <v>1410</v>
      </c>
      <c r="I16207" s="3" t="s">
        <v>14492</v>
      </c>
      <c r="J16207" s="3" t="s">
        <v>1412</v>
      </c>
      <c r="K16207" s="3" t="s">
        <v>24</v>
      </c>
      <c r="L16207" s="3">
        <v>4.0</v>
      </c>
      <c r="M16207" s="3" t="s">
        <v>30</v>
      </c>
      <c r="N16207" s="3" t="s">
        <v>14508</v>
      </c>
      <c r="O16207" s="3" t="s">
        <v>998</v>
      </c>
      <c r="P16207" s="4">
        <v>18825.0</v>
      </c>
      <c r="Q16207" s="3" t="s">
        <v>113</v>
      </c>
      <c r="S16207" s="3" t="s">
        <v>34</v>
      </c>
    </row>
    <row r="16208">
      <c r="A16208" s="2">
        <v>42318.714907407404</v>
      </c>
      <c r="B16208" s="3">
        <v>28.0</v>
      </c>
      <c r="C16208" s="3" t="s">
        <v>13871</v>
      </c>
      <c r="D16208" s="3">
        <v>27.0</v>
      </c>
      <c r="E16208" s="3" t="s">
        <v>13886</v>
      </c>
      <c r="F16208" s="3">
        <v>9.0</v>
      </c>
      <c r="G16208" s="3">
        <v>6.0</v>
      </c>
      <c r="H16208" s="3" t="s">
        <v>1410</v>
      </c>
      <c r="I16208" s="3" t="s">
        <v>14492</v>
      </c>
      <c r="J16208" s="3" t="s">
        <v>1412</v>
      </c>
      <c r="K16208" s="3" t="s">
        <v>24</v>
      </c>
      <c r="L16208" s="3">
        <v>5.0</v>
      </c>
      <c r="M16208" s="3" t="s">
        <v>25</v>
      </c>
      <c r="N16208" s="3" t="s">
        <v>14509</v>
      </c>
      <c r="O16208" s="3" t="s">
        <v>14510</v>
      </c>
      <c r="P16208" s="4">
        <v>26906.0</v>
      </c>
      <c r="Q16208" s="3" t="s">
        <v>132</v>
      </c>
      <c r="S16208" s="3" t="s">
        <v>34</v>
      </c>
    </row>
    <row r="16209">
      <c r="A16209" s="2">
        <v>42318.714907407404</v>
      </c>
      <c r="B16209" s="3">
        <v>28.0</v>
      </c>
      <c r="C16209" s="3" t="s">
        <v>13871</v>
      </c>
      <c r="D16209" s="3">
        <v>27.0</v>
      </c>
      <c r="E16209" s="3" t="s">
        <v>13886</v>
      </c>
      <c r="F16209" s="3">
        <v>9.0</v>
      </c>
      <c r="G16209" s="3">
        <v>6.0</v>
      </c>
      <c r="H16209" s="3" t="s">
        <v>1410</v>
      </c>
      <c r="I16209" s="3" t="s">
        <v>14492</v>
      </c>
      <c r="J16209" s="3" t="s">
        <v>1412</v>
      </c>
      <c r="K16209" s="3" t="s">
        <v>24</v>
      </c>
      <c r="L16209" s="3">
        <v>6.0</v>
      </c>
      <c r="M16209" s="3" t="s">
        <v>30</v>
      </c>
      <c r="N16209" s="3" t="s">
        <v>6958</v>
      </c>
      <c r="O16209" s="3" t="s">
        <v>448</v>
      </c>
      <c r="P16209" s="4">
        <v>26105.0</v>
      </c>
      <c r="Q16209" s="3" t="s">
        <v>110</v>
      </c>
      <c r="S16209" s="3" t="s">
        <v>34</v>
      </c>
    </row>
    <row r="16210">
      <c r="A16210" s="2">
        <v>42318.714907407404</v>
      </c>
      <c r="B16210" s="3">
        <v>28.0</v>
      </c>
      <c r="C16210" s="3" t="s">
        <v>13871</v>
      </c>
      <c r="D16210" s="3">
        <v>27.0</v>
      </c>
      <c r="E16210" s="3" t="s">
        <v>13886</v>
      </c>
      <c r="F16210" s="3">
        <v>9.0</v>
      </c>
      <c r="G16210" s="3">
        <v>6.0</v>
      </c>
      <c r="H16210" s="3" t="s">
        <v>1410</v>
      </c>
      <c r="I16210" s="3" t="s">
        <v>14492</v>
      </c>
      <c r="J16210" s="3" t="s">
        <v>1412</v>
      </c>
      <c r="K16210" s="3" t="s">
        <v>24</v>
      </c>
      <c r="L16210" s="3">
        <v>7.0</v>
      </c>
      <c r="M16210" s="3" t="s">
        <v>25</v>
      </c>
      <c r="N16210" s="3" t="s">
        <v>438</v>
      </c>
      <c r="O16210" s="3" t="s">
        <v>7860</v>
      </c>
      <c r="P16210" s="4">
        <v>20267.0</v>
      </c>
      <c r="Q16210" s="3" t="s">
        <v>1205</v>
      </c>
      <c r="S16210" s="3" t="s">
        <v>34</v>
      </c>
    </row>
    <row r="16211">
      <c r="A16211" s="2">
        <v>42318.714907407404</v>
      </c>
      <c r="B16211" s="3">
        <v>28.0</v>
      </c>
      <c r="C16211" s="3" t="s">
        <v>13871</v>
      </c>
      <c r="D16211" s="3">
        <v>27.0</v>
      </c>
      <c r="E16211" s="3" t="s">
        <v>13886</v>
      </c>
      <c r="F16211" s="3">
        <v>9.0</v>
      </c>
      <c r="G16211" s="3">
        <v>6.0</v>
      </c>
      <c r="H16211" s="3" t="s">
        <v>1410</v>
      </c>
      <c r="I16211" s="3" t="s">
        <v>14492</v>
      </c>
      <c r="J16211" s="3" t="s">
        <v>1412</v>
      </c>
      <c r="K16211" s="3" t="s">
        <v>24</v>
      </c>
      <c r="L16211" s="3">
        <v>8.0</v>
      </c>
      <c r="M16211" s="3" t="s">
        <v>30</v>
      </c>
      <c r="N16211" s="3" t="s">
        <v>26</v>
      </c>
      <c r="O16211" s="3" t="s">
        <v>81</v>
      </c>
      <c r="P16211" s="4">
        <v>20888.0</v>
      </c>
      <c r="Q16211" s="3" t="s">
        <v>115</v>
      </c>
      <c r="S16211" s="3" t="s">
        <v>34</v>
      </c>
    </row>
    <row r="16212">
      <c r="A16212" s="2">
        <v>42318.714907407404</v>
      </c>
      <c r="B16212" s="3">
        <v>28.0</v>
      </c>
      <c r="C16212" s="3" t="s">
        <v>13871</v>
      </c>
      <c r="D16212" s="3">
        <v>27.0</v>
      </c>
      <c r="E16212" s="3" t="s">
        <v>13886</v>
      </c>
      <c r="F16212" s="3">
        <v>9.0</v>
      </c>
      <c r="G16212" s="3">
        <v>6.0</v>
      </c>
      <c r="H16212" s="3" t="s">
        <v>1410</v>
      </c>
      <c r="I16212" s="3" t="s">
        <v>14492</v>
      </c>
      <c r="J16212" s="3" t="s">
        <v>1412</v>
      </c>
      <c r="K16212" s="3" t="s">
        <v>24</v>
      </c>
      <c r="L16212" s="3">
        <v>9.0</v>
      </c>
      <c r="M16212" s="3" t="s">
        <v>25</v>
      </c>
      <c r="N16212" s="3" t="s">
        <v>14511</v>
      </c>
      <c r="O16212" s="3" t="s">
        <v>359</v>
      </c>
      <c r="P16212" s="4">
        <v>23043.0</v>
      </c>
      <c r="Q16212" s="3" t="s">
        <v>79</v>
      </c>
      <c r="S16212" s="3" t="s">
        <v>34</v>
      </c>
    </row>
    <row r="16213">
      <c r="A16213" s="2">
        <v>42318.714907407404</v>
      </c>
      <c r="B16213" s="3">
        <v>28.0</v>
      </c>
      <c r="C16213" s="3" t="s">
        <v>13871</v>
      </c>
      <c r="D16213" s="3">
        <v>27.0</v>
      </c>
      <c r="E16213" s="3" t="s">
        <v>13886</v>
      </c>
      <c r="F16213" s="3">
        <v>9.0</v>
      </c>
      <c r="G16213" s="3">
        <v>6.0</v>
      </c>
      <c r="H16213" s="3" t="s">
        <v>1410</v>
      </c>
      <c r="I16213" s="3" t="s">
        <v>14492</v>
      </c>
      <c r="J16213" s="3" t="s">
        <v>1412</v>
      </c>
      <c r="K16213" s="3" t="s">
        <v>24</v>
      </c>
      <c r="L16213" s="3">
        <v>10.0</v>
      </c>
      <c r="M16213" s="3" t="s">
        <v>30</v>
      </c>
      <c r="N16213" s="3" t="s">
        <v>14512</v>
      </c>
      <c r="O16213" s="3" t="s">
        <v>677</v>
      </c>
      <c r="P16213" s="4">
        <v>16894.0</v>
      </c>
      <c r="Q16213" s="3" t="s">
        <v>49</v>
      </c>
      <c r="S16213" s="3" t="s">
        <v>34</v>
      </c>
    </row>
    <row r="16214">
      <c r="A16214" s="2">
        <v>42318.714907407404</v>
      </c>
      <c r="B16214" s="3">
        <v>28.0</v>
      </c>
      <c r="C16214" s="3" t="s">
        <v>13871</v>
      </c>
      <c r="D16214" s="3">
        <v>27.0</v>
      </c>
      <c r="E16214" s="3" t="s">
        <v>13886</v>
      </c>
      <c r="F16214" s="3">
        <v>9.0</v>
      </c>
      <c r="G16214" s="3">
        <v>6.0</v>
      </c>
      <c r="H16214" s="3" t="s">
        <v>1410</v>
      </c>
      <c r="I16214" s="3" t="s">
        <v>14492</v>
      </c>
      <c r="J16214" s="3" t="s">
        <v>1412</v>
      </c>
      <c r="K16214" s="3" t="s">
        <v>24</v>
      </c>
      <c r="L16214" s="3">
        <v>11.0</v>
      </c>
      <c r="M16214" s="3" t="s">
        <v>25</v>
      </c>
      <c r="N16214" s="3" t="s">
        <v>1935</v>
      </c>
      <c r="O16214" s="3" t="s">
        <v>384</v>
      </c>
      <c r="P16214" s="4">
        <v>31665.0</v>
      </c>
      <c r="Q16214" s="3" t="s">
        <v>55</v>
      </c>
      <c r="S16214" s="3" t="s">
        <v>34</v>
      </c>
    </row>
    <row r="16215">
      <c r="A16215" s="2">
        <v>42318.714907407404</v>
      </c>
      <c r="B16215" s="3">
        <v>28.0</v>
      </c>
      <c r="C16215" s="3" t="s">
        <v>13871</v>
      </c>
      <c r="D16215" s="3">
        <v>27.0</v>
      </c>
      <c r="E16215" s="3" t="s">
        <v>13886</v>
      </c>
      <c r="F16215" s="3">
        <v>9.0</v>
      </c>
      <c r="G16215" s="3">
        <v>6.0</v>
      </c>
      <c r="H16215" s="3" t="s">
        <v>1410</v>
      </c>
      <c r="I16215" s="3" t="s">
        <v>14492</v>
      </c>
      <c r="J16215" s="3" t="s">
        <v>1412</v>
      </c>
      <c r="K16215" s="3" t="s">
        <v>24</v>
      </c>
      <c r="L16215" s="3">
        <v>12.0</v>
      </c>
      <c r="M16215" s="3" t="s">
        <v>30</v>
      </c>
      <c r="N16215" s="3" t="s">
        <v>14137</v>
      </c>
      <c r="O16215" s="3" t="s">
        <v>560</v>
      </c>
      <c r="P16215" s="4">
        <v>17711.0</v>
      </c>
      <c r="Q16215" s="3" t="s">
        <v>49</v>
      </c>
      <c r="S16215" s="3" t="s">
        <v>34</v>
      </c>
    </row>
    <row r="16216">
      <c r="A16216" s="2">
        <v>42318.714907407404</v>
      </c>
      <c r="B16216" s="3">
        <v>28.0</v>
      </c>
      <c r="C16216" s="3" t="s">
        <v>13871</v>
      </c>
      <c r="D16216" s="3">
        <v>27.0</v>
      </c>
      <c r="E16216" s="3" t="s">
        <v>13886</v>
      </c>
      <c r="F16216" s="3">
        <v>9.0</v>
      </c>
      <c r="G16216" s="3">
        <v>6.0</v>
      </c>
      <c r="H16216" s="3" t="s">
        <v>1410</v>
      </c>
      <c r="I16216" s="3" t="s">
        <v>14492</v>
      </c>
      <c r="J16216" s="3" t="s">
        <v>1412</v>
      </c>
      <c r="K16216" s="3" t="s">
        <v>24</v>
      </c>
      <c r="L16216" s="3">
        <v>13.0</v>
      </c>
      <c r="M16216" s="3" t="s">
        <v>25</v>
      </c>
      <c r="N16216" s="3" t="s">
        <v>14513</v>
      </c>
      <c r="O16216" s="3" t="s">
        <v>1089</v>
      </c>
      <c r="P16216" s="4">
        <v>32916.0</v>
      </c>
      <c r="Q16216" s="3" t="s">
        <v>43</v>
      </c>
      <c r="S16216" s="3" t="s">
        <v>34</v>
      </c>
    </row>
    <row r="16217">
      <c r="A16217" s="2">
        <v>42318.714907407404</v>
      </c>
      <c r="B16217" s="3">
        <v>28.0</v>
      </c>
      <c r="C16217" s="3" t="s">
        <v>13871</v>
      </c>
      <c r="D16217" s="3">
        <v>27.0</v>
      </c>
      <c r="E16217" s="3" t="s">
        <v>13886</v>
      </c>
      <c r="F16217" s="3">
        <v>9.0</v>
      </c>
      <c r="G16217" s="3">
        <v>6.0</v>
      </c>
      <c r="H16217" s="3" t="s">
        <v>1410</v>
      </c>
      <c r="I16217" s="3" t="s">
        <v>14492</v>
      </c>
      <c r="J16217" s="3" t="s">
        <v>1412</v>
      </c>
      <c r="K16217" s="3" t="s">
        <v>24</v>
      </c>
      <c r="L16217" s="3">
        <v>14.0</v>
      </c>
      <c r="M16217" s="3" t="s">
        <v>30</v>
      </c>
      <c r="N16217" s="3" t="s">
        <v>14507</v>
      </c>
      <c r="O16217" s="3" t="s">
        <v>596</v>
      </c>
      <c r="P16217" s="4">
        <v>11464.0</v>
      </c>
      <c r="Q16217" s="3" t="s">
        <v>49</v>
      </c>
      <c r="S16217" s="3" t="s">
        <v>34</v>
      </c>
    </row>
    <row r="16218">
      <c r="A16218" s="2">
        <v>42318.714907407404</v>
      </c>
      <c r="B16218" s="3">
        <v>28.0</v>
      </c>
      <c r="C16218" s="3" t="s">
        <v>13871</v>
      </c>
      <c r="D16218" s="3">
        <v>27.0</v>
      </c>
      <c r="E16218" s="3" t="s">
        <v>13886</v>
      </c>
      <c r="F16218" s="3">
        <v>9.0</v>
      </c>
      <c r="G16218" s="3">
        <v>6.0</v>
      </c>
      <c r="H16218" s="3" t="s">
        <v>1410</v>
      </c>
      <c r="I16218" s="3" t="s">
        <v>14492</v>
      </c>
      <c r="J16218" s="3" t="s">
        <v>1412</v>
      </c>
      <c r="K16218" s="3" t="s">
        <v>24</v>
      </c>
      <c r="L16218" s="3">
        <v>15.0</v>
      </c>
      <c r="M16218" s="3" t="s">
        <v>25</v>
      </c>
      <c r="N16218" s="3" t="s">
        <v>4238</v>
      </c>
      <c r="O16218" s="3" t="s">
        <v>477</v>
      </c>
      <c r="P16218" s="4">
        <v>34597.0</v>
      </c>
      <c r="Q16218" s="3" t="s">
        <v>72</v>
      </c>
      <c r="S16218" s="3" t="s">
        <v>34</v>
      </c>
    </row>
    <row r="16219">
      <c r="A16219" s="2">
        <v>42318.714907407404</v>
      </c>
      <c r="B16219" s="3">
        <v>28.0</v>
      </c>
      <c r="C16219" s="3" t="s">
        <v>13871</v>
      </c>
      <c r="D16219" s="3">
        <v>27.0</v>
      </c>
      <c r="E16219" s="3" t="s">
        <v>13886</v>
      </c>
      <c r="F16219" s="3">
        <v>9.0</v>
      </c>
      <c r="G16219" s="3">
        <v>6.0</v>
      </c>
      <c r="H16219" s="3" t="s">
        <v>1410</v>
      </c>
      <c r="I16219" s="3" t="s">
        <v>14492</v>
      </c>
      <c r="J16219" s="3" t="s">
        <v>1412</v>
      </c>
      <c r="K16219" s="3" t="s">
        <v>24</v>
      </c>
      <c r="L16219" s="3">
        <v>16.0</v>
      </c>
      <c r="M16219" s="3" t="s">
        <v>30</v>
      </c>
      <c r="N16219" s="3" t="s">
        <v>1246</v>
      </c>
      <c r="O16219" s="3" t="s">
        <v>2285</v>
      </c>
      <c r="P16219" s="4">
        <v>18078.0</v>
      </c>
      <c r="Q16219" s="3" t="s">
        <v>86</v>
      </c>
      <c r="S16219" s="3" t="s">
        <v>34</v>
      </c>
    </row>
    <row r="16220">
      <c r="A16220" s="2">
        <v>42318.714907407404</v>
      </c>
      <c r="B16220" s="3">
        <v>28.0</v>
      </c>
      <c r="C16220" s="3" t="s">
        <v>13871</v>
      </c>
      <c r="D16220" s="3">
        <v>27.0</v>
      </c>
      <c r="E16220" s="3" t="s">
        <v>13886</v>
      </c>
      <c r="F16220" s="3">
        <v>9.0</v>
      </c>
      <c r="G16220" s="3">
        <v>6.0</v>
      </c>
      <c r="H16220" s="3" t="s">
        <v>1410</v>
      </c>
      <c r="I16220" s="3" t="s">
        <v>14492</v>
      </c>
      <c r="J16220" s="3" t="s">
        <v>1412</v>
      </c>
      <c r="K16220" s="3" t="s">
        <v>24</v>
      </c>
      <c r="L16220" s="3">
        <v>17.0</v>
      </c>
      <c r="M16220" s="3" t="s">
        <v>25</v>
      </c>
      <c r="N16220" s="3" t="s">
        <v>14514</v>
      </c>
      <c r="O16220" s="3" t="s">
        <v>2150</v>
      </c>
      <c r="P16220" s="4">
        <v>25548.0</v>
      </c>
      <c r="Q16220" s="3" t="s">
        <v>352</v>
      </c>
      <c r="S16220" s="3" t="s">
        <v>34</v>
      </c>
    </row>
    <row r="16221">
      <c r="A16221" s="2">
        <v>42318.714907407404</v>
      </c>
      <c r="B16221" s="3">
        <v>28.0</v>
      </c>
      <c r="C16221" s="3" t="s">
        <v>13871</v>
      </c>
      <c r="D16221" s="3">
        <v>27.0</v>
      </c>
      <c r="E16221" s="3" t="s">
        <v>13886</v>
      </c>
      <c r="F16221" s="3">
        <v>9.0</v>
      </c>
      <c r="G16221" s="3">
        <v>6.0</v>
      </c>
      <c r="H16221" s="3" t="s">
        <v>1410</v>
      </c>
      <c r="I16221" s="3" t="s">
        <v>14492</v>
      </c>
      <c r="J16221" s="3" t="s">
        <v>1412</v>
      </c>
      <c r="K16221" s="3" t="s">
        <v>24</v>
      </c>
      <c r="L16221" s="3">
        <v>18.0</v>
      </c>
      <c r="M16221" s="3" t="s">
        <v>30</v>
      </c>
      <c r="N16221" s="3" t="s">
        <v>14515</v>
      </c>
      <c r="O16221" s="3" t="s">
        <v>193</v>
      </c>
      <c r="P16221" s="4">
        <v>20777.0</v>
      </c>
      <c r="Q16221" s="3" t="s">
        <v>153</v>
      </c>
      <c r="S16221" s="3" t="s">
        <v>34</v>
      </c>
    </row>
    <row r="16222">
      <c r="A16222" s="2">
        <v>42318.714907407404</v>
      </c>
      <c r="B16222" s="3">
        <v>28.0</v>
      </c>
      <c r="C16222" s="3" t="s">
        <v>13871</v>
      </c>
      <c r="D16222" s="3">
        <v>27.0</v>
      </c>
      <c r="E16222" s="3" t="s">
        <v>13886</v>
      </c>
      <c r="F16222" s="3">
        <v>9.0</v>
      </c>
      <c r="G16222" s="3">
        <v>6.0</v>
      </c>
      <c r="H16222" s="3" t="s">
        <v>1410</v>
      </c>
      <c r="I16222" s="3" t="s">
        <v>14492</v>
      </c>
      <c r="J16222" s="3" t="s">
        <v>1412</v>
      </c>
      <c r="K16222" s="3" t="s">
        <v>24</v>
      </c>
      <c r="L16222" s="3">
        <v>19.0</v>
      </c>
      <c r="M16222" s="3" t="s">
        <v>25</v>
      </c>
      <c r="N16222" s="3" t="s">
        <v>14516</v>
      </c>
      <c r="O16222" s="3" t="s">
        <v>218</v>
      </c>
      <c r="P16222" s="4">
        <v>23680.0</v>
      </c>
      <c r="Q16222" s="3" t="s">
        <v>75</v>
      </c>
      <c r="S16222" s="3" t="s">
        <v>34</v>
      </c>
    </row>
    <row r="16223">
      <c r="A16223" s="2">
        <v>42318.714907407404</v>
      </c>
      <c r="B16223" s="3">
        <v>28.0</v>
      </c>
      <c r="C16223" s="3" t="s">
        <v>13871</v>
      </c>
      <c r="D16223" s="3">
        <v>27.0</v>
      </c>
      <c r="E16223" s="3" t="s">
        <v>13886</v>
      </c>
      <c r="F16223" s="3">
        <v>9.0</v>
      </c>
      <c r="G16223" s="3">
        <v>6.0</v>
      </c>
      <c r="H16223" s="3" t="s">
        <v>1410</v>
      </c>
      <c r="I16223" s="3" t="s">
        <v>14492</v>
      </c>
      <c r="J16223" s="3" t="s">
        <v>1412</v>
      </c>
      <c r="K16223" s="3" t="s">
        <v>24</v>
      </c>
      <c r="L16223" s="3">
        <v>20.0</v>
      </c>
      <c r="M16223" s="3" t="s">
        <v>30</v>
      </c>
      <c r="N16223" s="3" t="s">
        <v>3129</v>
      </c>
      <c r="O16223" s="3" t="s">
        <v>946</v>
      </c>
      <c r="P16223" s="4">
        <v>33962.0</v>
      </c>
      <c r="Q16223" s="3" t="s">
        <v>247</v>
      </c>
      <c r="S16223" s="3" t="s">
        <v>34</v>
      </c>
    </row>
    <row r="16224">
      <c r="A16224" s="2">
        <v>42318.714907407404</v>
      </c>
      <c r="B16224" s="3">
        <v>28.0</v>
      </c>
      <c r="C16224" s="3" t="s">
        <v>13871</v>
      </c>
      <c r="D16224" s="3">
        <v>50.0</v>
      </c>
      <c r="E16224" s="3" t="s">
        <v>13899</v>
      </c>
      <c r="F16224" s="3">
        <v>9.0</v>
      </c>
      <c r="G16224" s="3">
        <v>6.0</v>
      </c>
      <c r="H16224" s="3" t="s">
        <v>1410</v>
      </c>
      <c r="I16224" s="3" t="s">
        <v>14492</v>
      </c>
      <c r="J16224" s="3" t="s">
        <v>1412</v>
      </c>
      <c r="K16224" s="3" t="s">
        <v>24</v>
      </c>
      <c r="L16224" s="3">
        <v>1.0</v>
      </c>
      <c r="M16224" s="3" t="s">
        <v>25</v>
      </c>
      <c r="N16224" s="3" t="s">
        <v>5285</v>
      </c>
      <c r="O16224" s="3" t="s">
        <v>639</v>
      </c>
      <c r="P16224" s="4">
        <v>20012.0</v>
      </c>
      <c r="Q16224" s="3" t="s">
        <v>110</v>
      </c>
      <c r="S16224" s="3" t="s">
        <v>34</v>
      </c>
    </row>
    <row r="16225">
      <c r="A16225" s="2">
        <v>42318.714907407404</v>
      </c>
      <c r="B16225" s="3">
        <v>28.0</v>
      </c>
      <c r="C16225" s="3" t="s">
        <v>13871</v>
      </c>
      <c r="D16225" s="3">
        <v>50.0</v>
      </c>
      <c r="E16225" s="3" t="s">
        <v>13899</v>
      </c>
      <c r="F16225" s="3">
        <v>9.0</v>
      </c>
      <c r="G16225" s="3">
        <v>6.0</v>
      </c>
      <c r="H16225" s="3" t="s">
        <v>1410</v>
      </c>
      <c r="I16225" s="3" t="s">
        <v>14492</v>
      </c>
      <c r="J16225" s="3" t="s">
        <v>1412</v>
      </c>
      <c r="K16225" s="3" t="s">
        <v>24</v>
      </c>
      <c r="L16225" s="3">
        <v>2.0</v>
      </c>
      <c r="M16225" s="3" t="s">
        <v>30</v>
      </c>
      <c r="N16225" s="3" t="s">
        <v>5285</v>
      </c>
      <c r="O16225" s="3" t="s">
        <v>323</v>
      </c>
      <c r="P16225" s="4">
        <v>20676.0</v>
      </c>
      <c r="Q16225" s="3" t="s">
        <v>75</v>
      </c>
      <c r="S16225" s="3" t="s">
        <v>34</v>
      </c>
    </row>
    <row r="16226">
      <c r="A16226" s="2">
        <v>42318.714907407404</v>
      </c>
      <c r="B16226" s="3">
        <v>28.0</v>
      </c>
      <c r="C16226" s="3" t="s">
        <v>13871</v>
      </c>
      <c r="D16226" s="3">
        <v>50.0</v>
      </c>
      <c r="E16226" s="3" t="s">
        <v>13899</v>
      </c>
      <c r="F16226" s="3">
        <v>9.0</v>
      </c>
      <c r="G16226" s="3">
        <v>6.0</v>
      </c>
      <c r="H16226" s="3" t="s">
        <v>1410</v>
      </c>
      <c r="I16226" s="3" t="s">
        <v>14492</v>
      </c>
      <c r="J16226" s="3" t="s">
        <v>1412</v>
      </c>
      <c r="K16226" s="3" t="s">
        <v>24</v>
      </c>
      <c r="L16226" s="3">
        <v>3.0</v>
      </c>
      <c r="M16226" s="3" t="s">
        <v>25</v>
      </c>
      <c r="N16226" s="3" t="s">
        <v>14517</v>
      </c>
      <c r="O16226" s="3" t="s">
        <v>227</v>
      </c>
      <c r="P16226" s="4">
        <v>28881.0</v>
      </c>
      <c r="Q16226" s="3" t="s">
        <v>72</v>
      </c>
      <c r="S16226" s="3" t="s">
        <v>34</v>
      </c>
    </row>
    <row r="16227">
      <c r="A16227" s="2">
        <v>42318.714907407404</v>
      </c>
      <c r="B16227" s="3">
        <v>28.0</v>
      </c>
      <c r="C16227" s="3" t="s">
        <v>13871</v>
      </c>
      <c r="D16227" s="3">
        <v>50.0</v>
      </c>
      <c r="E16227" s="3" t="s">
        <v>13899</v>
      </c>
      <c r="F16227" s="3">
        <v>9.0</v>
      </c>
      <c r="G16227" s="3">
        <v>6.0</v>
      </c>
      <c r="H16227" s="3" t="s">
        <v>1410</v>
      </c>
      <c r="I16227" s="3" t="s">
        <v>14492</v>
      </c>
      <c r="J16227" s="3" t="s">
        <v>1412</v>
      </c>
      <c r="K16227" s="3" t="s">
        <v>24</v>
      </c>
      <c r="L16227" s="3">
        <v>4.0</v>
      </c>
      <c r="M16227" s="3" t="s">
        <v>30</v>
      </c>
      <c r="N16227" s="3" t="s">
        <v>2596</v>
      </c>
      <c r="O16227" s="3" t="s">
        <v>2578</v>
      </c>
      <c r="P16227" s="4">
        <v>34197.0</v>
      </c>
      <c r="Q16227" s="3" t="s">
        <v>191</v>
      </c>
      <c r="S16227" s="3" t="s">
        <v>34</v>
      </c>
    </row>
    <row r="16228">
      <c r="A16228" s="2">
        <v>42318.714907407404</v>
      </c>
      <c r="B16228" s="3">
        <v>28.0</v>
      </c>
      <c r="C16228" s="3" t="s">
        <v>13871</v>
      </c>
      <c r="D16228" s="3">
        <v>50.0</v>
      </c>
      <c r="E16228" s="3" t="s">
        <v>13899</v>
      </c>
      <c r="F16228" s="3">
        <v>9.0</v>
      </c>
      <c r="G16228" s="3">
        <v>6.0</v>
      </c>
      <c r="H16228" s="3" t="s">
        <v>1410</v>
      </c>
      <c r="I16228" s="3" t="s">
        <v>14492</v>
      </c>
      <c r="J16228" s="3" t="s">
        <v>1412</v>
      </c>
      <c r="K16228" s="3" t="s">
        <v>24</v>
      </c>
      <c r="L16228" s="3">
        <v>5.0</v>
      </c>
      <c r="M16228" s="3" t="s">
        <v>25</v>
      </c>
      <c r="N16228" s="3" t="s">
        <v>2734</v>
      </c>
      <c r="O16228" s="3" t="s">
        <v>1385</v>
      </c>
      <c r="P16228" s="4">
        <v>25488.0</v>
      </c>
      <c r="Q16228" s="3" t="s">
        <v>169</v>
      </c>
      <c r="S16228" s="3" t="s">
        <v>34</v>
      </c>
    </row>
    <row r="16229">
      <c r="A16229" s="2">
        <v>42318.714907407404</v>
      </c>
      <c r="B16229" s="3">
        <v>28.0</v>
      </c>
      <c r="C16229" s="3" t="s">
        <v>13871</v>
      </c>
      <c r="D16229" s="3">
        <v>50.0</v>
      </c>
      <c r="E16229" s="3" t="s">
        <v>13899</v>
      </c>
      <c r="F16229" s="3">
        <v>9.0</v>
      </c>
      <c r="G16229" s="3">
        <v>6.0</v>
      </c>
      <c r="H16229" s="3" t="s">
        <v>1410</v>
      </c>
      <c r="I16229" s="3" t="s">
        <v>14492</v>
      </c>
      <c r="J16229" s="3" t="s">
        <v>1412</v>
      </c>
      <c r="K16229" s="3" t="s">
        <v>24</v>
      </c>
      <c r="L16229" s="3">
        <v>6.0</v>
      </c>
      <c r="M16229" s="3" t="s">
        <v>30</v>
      </c>
      <c r="N16229" s="3" t="s">
        <v>14518</v>
      </c>
      <c r="O16229" s="3" t="s">
        <v>375</v>
      </c>
      <c r="P16229" s="4">
        <v>23494.0</v>
      </c>
      <c r="Q16229" s="3" t="s">
        <v>46</v>
      </c>
      <c r="S16229" s="3" t="s">
        <v>34</v>
      </c>
    </row>
    <row r="16230">
      <c r="A16230" s="2">
        <v>42318.714907407404</v>
      </c>
      <c r="B16230" s="3">
        <v>28.0</v>
      </c>
      <c r="C16230" s="3" t="s">
        <v>13871</v>
      </c>
      <c r="D16230" s="3">
        <v>50.0</v>
      </c>
      <c r="E16230" s="3" t="s">
        <v>13899</v>
      </c>
      <c r="F16230" s="3">
        <v>9.0</v>
      </c>
      <c r="G16230" s="3">
        <v>6.0</v>
      </c>
      <c r="H16230" s="3" t="s">
        <v>1410</v>
      </c>
      <c r="I16230" s="3" t="s">
        <v>14492</v>
      </c>
      <c r="J16230" s="3" t="s">
        <v>1412</v>
      </c>
      <c r="K16230" s="3" t="s">
        <v>24</v>
      </c>
      <c r="L16230" s="3">
        <v>7.0</v>
      </c>
      <c r="M16230" s="3" t="s">
        <v>25</v>
      </c>
      <c r="N16230" s="3" t="s">
        <v>14519</v>
      </c>
      <c r="O16230" s="3" t="s">
        <v>1016</v>
      </c>
      <c r="P16230" s="4">
        <v>28506.0</v>
      </c>
      <c r="Q16230" s="3" t="s">
        <v>169</v>
      </c>
      <c r="S16230" s="3" t="s">
        <v>34</v>
      </c>
    </row>
    <row r="16231">
      <c r="A16231" s="2">
        <v>42318.714907407404</v>
      </c>
      <c r="B16231" s="3">
        <v>28.0</v>
      </c>
      <c r="C16231" s="3" t="s">
        <v>13871</v>
      </c>
      <c r="D16231" s="3">
        <v>50.0</v>
      </c>
      <c r="E16231" s="3" t="s">
        <v>13899</v>
      </c>
      <c r="F16231" s="3">
        <v>9.0</v>
      </c>
      <c r="G16231" s="3">
        <v>6.0</v>
      </c>
      <c r="H16231" s="3" t="s">
        <v>1410</v>
      </c>
      <c r="I16231" s="3" t="s">
        <v>14492</v>
      </c>
      <c r="J16231" s="3" t="s">
        <v>1412</v>
      </c>
      <c r="K16231" s="3" t="s">
        <v>24</v>
      </c>
      <c r="L16231" s="3">
        <v>8.0</v>
      </c>
      <c r="M16231" s="3" t="s">
        <v>30</v>
      </c>
      <c r="N16231" s="3" t="s">
        <v>14520</v>
      </c>
      <c r="O16231" s="3" t="s">
        <v>857</v>
      </c>
      <c r="P16231" s="4">
        <v>27452.0</v>
      </c>
      <c r="Q16231" s="3" t="s">
        <v>72</v>
      </c>
      <c r="S16231" s="3" t="s">
        <v>34</v>
      </c>
    </row>
    <row r="16232">
      <c r="A16232" s="2">
        <v>42318.714907407404</v>
      </c>
      <c r="B16232" s="3">
        <v>28.0</v>
      </c>
      <c r="C16232" s="3" t="s">
        <v>13871</v>
      </c>
      <c r="D16232" s="3">
        <v>50.0</v>
      </c>
      <c r="E16232" s="3" t="s">
        <v>13899</v>
      </c>
      <c r="F16232" s="3">
        <v>9.0</v>
      </c>
      <c r="G16232" s="3">
        <v>6.0</v>
      </c>
      <c r="H16232" s="3" t="s">
        <v>1410</v>
      </c>
      <c r="I16232" s="3" t="s">
        <v>14492</v>
      </c>
      <c r="J16232" s="3" t="s">
        <v>1412</v>
      </c>
      <c r="K16232" s="3" t="s">
        <v>24</v>
      </c>
      <c r="L16232" s="3">
        <v>9.0</v>
      </c>
      <c r="M16232" s="3" t="s">
        <v>25</v>
      </c>
      <c r="N16232" s="3" t="s">
        <v>631</v>
      </c>
      <c r="O16232" s="3" t="s">
        <v>384</v>
      </c>
      <c r="P16232" s="4">
        <v>34445.0</v>
      </c>
      <c r="Q16232" s="3" t="s">
        <v>40</v>
      </c>
      <c r="S16232" s="3" t="s">
        <v>34</v>
      </c>
    </row>
    <row r="16233">
      <c r="A16233" s="2">
        <v>42318.714907407404</v>
      </c>
      <c r="B16233" s="3">
        <v>28.0</v>
      </c>
      <c r="C16233" s="3" t="s">
        <v>13871</v>
      </c>
      <c r="D16233" s="3">
        <v>50.0</v>
      </c>
      <c r="E16233" s="3" t="s">
        <v>13899</v>
      </c>
      <c r="F16233" s="3">
        <v>9.0</v>
      </c>
      <c r="G16233" s="3">
        <v>6.0</v>
      </c>
      <c r="H16233" s="3" t="s">
        <v>1410</v>
      </c>
      <c r="I16233" s="3" t="s">
        <v>14492</v>
      </c>
      <c r="J16233" s="3" t="s">
        <v>1412</v>
      </c>
      <c r="K16233" s="3" t="s">
        <v>24</v>
      </c>
      <c r="L16233" s="3">
        <v>10.0</v>
      </c>
      <c r="M16233" s="3" t="s">
        <v>30</v>
      </c>
      <c r="N16233" s="3" t="s">
        <v>14515</v>
      </c>
      <c r="O16233" s="3" t="s">
        <v>215</v>
      </c>
      <c r="P16233" s="4">
        <v>33275.0</v>
      </c>
      <c r="Q16233" s="3" t="s">
        <v>191</v>
      </c>
      <c r="S16233" s="3" t="s">
        <v>34</v>
      </c>
    </row>
    <row r="16234">
      <c r="A16234" s="2">
        <v>42318.714907407404</v>
      </c>
      <c r="B16234" s="3">
        <v>28.0</v>
      </c>
      <c r="C16234" s="3" t="s">
        <v>13871</v>
      </c>
      <c r="D16234" s="3">
        <v>50.0</v>
      </c>
      <c r="E16234" s="3" t="s">
        <v>13899</v>
      </c>
      <c r="F16234" s="3">
        <v>9.0</v>
      </c>
      <c r="G16234" s="3">
        <v>6.0</v>
      </c>
      <c r="H16234" s="3" t="s">
        <v>1410</v>
      </c>
      <c r="I16234" s="3" t="s">
        <v>14492</v>
      </c>
      <c r="J16234" s="3" t="s">
        <v>1412</v>
      </c>
      <c r="K16234" s="3" t="s">
        <v>24</v>
      </c>
      <c r="L16234" s="3">
        <v>11.0</v>
      </c>
      <c r="M16234" s="3" t="s">
        <v>25</v>
      </c>
      <c r="N16234" s="3" t="s">
        <v>2902</v>
      </c>
      <c r="O16234" s="3" t="s">
        <v>377</v>
      </c>
      <c r="P16234" s="4">
        <v>29530.0</v>
      </c>
      <c r="Q16234" s="3" t="s">
        <v>43</v>
      </c>
      <c r="S16234" s="3" t="s">
        <v>34</v>
      </c>
    </row>
    <row r="16235">
      <c r="A16235" s="2">
        <v>42318.714907407404</v>
      </c>
      <c r="B16235" s="3">
        <v>28.0</v>
      </c>
      <c r="C16235" s="3" t="s">
        <v>13871</v>
      </c>
      <c r="D16235" s="3">
        <v>50.0</v>
      </c>
      <c r="E16235" s="3" t="s">
        <v>13899</v>
      </c>
      <c r="F16235" s="3">
        <v>9.0</v>
      </c>
      <c r="G16235" s="3">
        <v>6.0</v>
      </c>
      <c r="H16235" s="3" t="s">
        <v>1410</v>
      </c>
      <c r="I16235" s="3" t="s">
        <v>14492</v>
      </c>
      <c r="J16235" s="3" t="s">
        <v>1412</v>
      </c>
      <c r="K16235" s="3" t="s">
        <v>24</v>
      </c>
      <c r="L16235" s="3">
        <v>12.0</v>
      </c>
      <c r="M16235" s="3" t="s">
        <v>30</v>
      </c>
      <c r="N16235" s="3" t="s">
        <v>14519</v>
      </c>
      <c r="O16235" s="3" t="s">
        <v>2782</v>
      </c>
      <c r="P16235" s="4">
        <v>29347.0</v>
      </c>
      <c r="Q16235" s="3" t="s">
        <v>75</v>
      </c>
      <c r="S16235" s="3" t="s">
        <v>34</v>
      </c>
    </row>
    <row r="16236">
      <c r="A16236" s="2">
        <v>42318.714907407404</v>
      </c>
      <c r="B16236" s="3">
        <v>28.0</v>
      </c>
      <c r="C16236" s="3" t="s">
        <v>13871</v>
      </c>
      <c r="D16236" s="3">
        <v>50.0</v>
      </c>
      <c r="E16236" s="3" t="s">
        <v>13899</v>
      </c>
      <c r="F16236" s="3">
        <v>9.0</v>
      </c>
      <c r="G16236" s="3">
        <v>6.0</v>
      </c>
      <c r="H16236" s="3" t="s">
        <v>1410</v>
      </c>
      <c r="I16236" s="3" t="s">
        <v>14492</v>
      </c>
      <c r="J16236" s="3" t="s">
        <v>1412</v>
      </c>
      <c r="K16236" s="3" t="s">
        <v>24</v>
      </c>
      <c r="L16236" s="3">
        <v>13.0</v>
      </c>
      <c r="M16236" s="3" t="s">
        <v>25</v>
      </c>
      <c r="N16236" s="3" t="s">
        <v>14521</v>
      </c>
      <c r="O16236" s="3" t="s">
        <v>196</v>
      </c>
      <c r="P16236" s="4">
        <v>19357.0</v>
      </c>
      <c r="Q16236" s="3" t="s">
        <v>209</v>
      </c>
      <c r="S16236" s="3" t="s">
        <v>34</v>
      </c>
    </row>
    <row r="16237">
      <c r="A16237" s="2">
        <v>42318.714907407404</v>
      </c>
      <c r="B16237" s="3">
        <v>28.0</v>
      </c>
      <c r="C16237" s="3" t="s">
        <v>13871</v>
      </c>
      <c r="D16237" s="3">
        <v>50.0</v>
      </c>
      <c r="E16237" s="3" t="s">
        <v>13899</v>
      </c>
      <c r="F16237" s="3">
        <v>9.0</v>
      </c>
      <c r="G16237" s="3">
        <v>6.0</v>
      </c>
      <c r="H16237" s="3" t="s">
        <v>1410</v>
      </c>
      <c r="I16237" s="3" t="s">
        <v>14492</v>
      </c>
      <c r="J16237" s="3" t="s">
        <v>1412</v>
      </c>
      <c r="K16237" s="3" t="s">
        <v>24</v>
      </c>
      <c r="L16237" s="3">
        <v>14.0</v>
      </c>
      <c r="M16237" s="3" t="s">
        <v>30</v>
      </c>
      <c r="N16237" s="3" t="s">
        <v>5285</v>
      </c>
      <c r="O16237" s="3" t="s">
        <v>1239</v>
      </c>
      <c r="P16237" s="4">
        <v>35693.0</v>
      </c>
      <c r="Q16237" s="3" t="s">
        <v>191</v>
      </c>
      <c r="S16237" s="3" t="s">
        <v>34</v>
      </c>
    </row>
    <row r="16238">
      <c r="A16238" s="2">
        <v>42318.714907407404</v>
      </c>
      <c r="B16238" s="3">
        <v>28.0</v>
      </c>
      <c r="C16238" s="3" t="s">
        <v>13871</v>
      </c>
      <c r="D16238" s="3">
        <v>50.0</v>
      </c>
      <c r="E16238" s="3" t="s">
        <v>13899</v>
      </c>
      <c r="F16238" s="3">
        <v>9.0</v>
      </c>
      <c r="G16238" s="3">
        <v>6.0</v>
      </c>
      <c r="H16238" s="3" t="s">
        <v>1410</v>
      </c>
      <c r="I16238" s="3" t="s">
        <v>14492</v>
      </c>
      <c r="J16238" s="3" t="s">
        <v>1412</v>
      </c>
      <c r="K16238" s="3" t="s">
        <v>24</v>
      </c>
      <c r="L16238" s="3">
        <v>15.0</v>
      </c>
      <c r="M16238" s="3" t="s">
        <v>25</v>
      </c>
      <c r="N16238" s="3" t="s">
        <v>14522</v>
      </c>
      <c r="O16238" s="3" t="s">
        <v>102</v>
      </c>
      <c r="P16238" s="4">
        <v>18484.0</v>
      </c>
      <c r="Q16238" s="3" t="s">
        <v>96</v>
      </c>
      <c r="S16238" s="3" t="s">
        <v>34</v>
      </c>
    </row>
    <row r="16239">
      <c r="A16239" s="2">
        <v>42318.714907407404</v>
      </c>
      <c r="B16239" s="3">
        <v>28.0</v>
      </c>
      <c r="C16239" s="3" t="s">
        <v>13871</v>
      </c>
      <c r="D16239" s="3">
        <v>50.0</v>
      </c>
      <c r="E16239" s="3" t="s">
        <v>13899</v>
      </c>
      <c r="F16239" s="3">
        <v>9.0</v>
      </c>
      <c r="G16239" s="3">
        <v>6.0</v>
      </c>
      <c r="H16239" s="3" t="s">
        <v>1410</v>
      </c>
      <c r="I16239" s="3" t="s">
        <v>14492</v>
      </c>
      <c r="J16239" s="3" t="s">
        <v>1412</v>
      </c>
      <c r="K16239" s="3" t="s">
        <v>24</v>
      </c>
      <c r="L16239" s="3">
        <v>16.0</v>
      </c>
      <c r="M16239" s="3" t="s">
        <v>30</v>
      </c>
      <c r="N16239" s="3" t="s">
        <v>2902</v>
      </c>
      <c r="O16239" s="3" t="s">
        <v>677</v>
      </c>
      <c r="P16239" s="4">
        <v>18473.0</v>
      </c>
      <c r="Q16239" s="3" t="s">
        <v>96</v>
      </c>
      <c r="S16239" s="3" t="s">
        <v>34</v>
      </c>
    </row>
    <row r="16240">
      <c r="A16240" s="2">
        <v>42318.714907407404</v>
      </c>
      <c r="B16240" s="3">
        <v>28.0</v>
      </c>
      <c r="C16240" s="3" t="s">
        <v>13871</v>
      </c>
      <c r="D16240" s="3">
        <v>50.0</v>
      </c>
      <c r="E16240" s="3" t="s">
        <v>13899</v>
      </c>
      <c r="F16240" s="3">
        <v>9.0</v>
      </c>
      <c r="G16240" s="3">
        <v>6.0</v>
      </c>
      <c r="H16240" s="3" t="s">
        <v>1410</v>
      </c>
      <c r="I16240" s="3" t="s">
        <v>14492</v>
      </c>
      <c r="J16240" s="3" t="s">
        <v>1412</v>
      </c>
      <c r="K16240" s="3" t="s">
        <v>24</v>
      </c>
      <c r="L16240" s="3">
        <v>17.0</v>
      </c>
      <c r="M16240" s="3" t="s">
        <v>25</v>
      </c>
      <c r="N16240" s="3" t="s">
        <v>11959</v>
      </c>
      <c r="O16240" s="3" t="s">
        <v>204</v>
      </c>
      <c r="P16240" s="4">
        <v>20586.0</v>
      </c>
      <c r="Q16240" s="3" t="s">
        <v>79</v>
      </c>
      <c r="S16240" s="3" t="s">
        <v>34</v>
      </c>
    </row>
    <row r="16241">
      <c r="A16241" s="2">
        <v>42318.714907407404</v>
      </c>
      <c r="B16241" s="3">
        <v>28.0</v>
      </c>
      <c r="C16241" s="3" t="s">
        <v>13871</v>
      </c>
      <c r="D16241" s="3">
        <v>61.0</v>
      </c>
      <c r="E16241" s="3" t="s">
        <v>13916</v>
      </c>
      <c r="F16241" s="3">
        <v>9.0</v>
      </c>
      <c r="G16241" s="3">
        <v>6.0</v>
      </c>
      <c r="H16241" s="3" t="s">
        <v>1410</v>
      </c>
      <c r="I16241" s="3" t="s">
        <v>14492</v>
      </c>
      <c r="J16241" s="3" t="s">
        <v>1412</v>
      </c>
      <c r="K16241" s="3" t="s">
        <v>272</v>
      </c>
      <c r="L16241" s="3">
        <v>1.0</v>
      </c>
      <c r="M16241" s="3" t="s">
        <v>25</v>
      </c>
      <c r="N16241" s="3" t="s">
        <v>13663</v>
      </c>
      <c r="O16241" s="3" t="s">
        <v>1068</v>
      </c>
      <c r="P16241" s="4">
        <v>25201.0</v>
      </c>
      <c r="Q16241" s="3" t="s">
        <v>110</v>
      </c>
      <c r="S16241" s="3" t="s">
        <v>34</v>
      </c>
    </row>
    <row r="16242">
      <c r="A16242" s="2">
        <v>42318.714907407404</v>
      </c>
      <c r="B16242" s="3">
        <v>28.0</v>
      </c>
      <c r="C16242" s="3" t="s">
        <v>13871</v>
      </c>
      <c r="D16242" s="3">
        <v>61.0</v>
      </c>
      <c r="E16242" s="3" t="s">
        <v>13916</v>
      </c>
      <c r="F16242" s="3">
        <v>9.0</v>
      </c>
      <c r="G16242" s="3">
        <v>6.0</v>
      </c>
      <c r="H16242" s="3" t="s">
        <v>1410</v>
      </c>
      <c r="I16242" s="3" t="s">
        <v>14492</v>
      </c>
      <c r="J16242" s="3" t="s">
        <v>1412</v>
      </c>
      <c r="K16242" s="3" t="s">
        <v>24</v>
      </c>
      <c r="L16242" s="3">
        <v>2.0</v>
      </c>
      <c r="M16242" s="3" t="s">
        <v>30</v>
      </c>
      <c r="N16242" s="3" t="s">
        <v>810</v>
      </c>
      <c r="O16242" s="3" t="s">
        <v>89</v>
      </c>
      <c r="P16242" s="4">
        <v>20576.0</v>
      </c>
      <c r="Q16242" s="3" t="s">
        <v>75</v>
      </c>
      <c r="S16242" s="3" t="s">
        <v>34</v>
      </c>
    </row>
    <row r="16243">
      <c r="A16243" s="2">
        <v>42318.714907407404</v>
      </c>
      <c r="B16243" s="3">
        <v>28.0</v>
      </c>
      <c r="C16243" s="3" t="s">
        <v>13871</v>
      </c>
      <c r="D16243" s="3">
        <v>61.0</v>
      </c>
      <c r="E16243" s="3" t="s">
        <v>13916</v>
      </c>
      <c r="F16243" s="3">
        <v>9.0</v>
      </c>
      <c r="G16243" s="3">
        <v>6.0</v>
      </c>
      <c r="H16243" s="3" t="s">
        <v>1410</v>
      </c>
      <c r="I16243" s="3" t="s">
        <v>14492</v>
      </c>
      <c r="J16243" s="3" t="s">
        <v>1412</v>
      </c>
      <c r="K16243" s="3" t="s">
        <v>24</v>
      </c>
      <c r="L16243" s="3">
        <v>3.0</v>
      </c>
      <c r="M16243" s="3" t="s">
        <v>25</v>
      </c>
      <c r="N16243" s="3" t="s">
        <v>14523</v>
      </c>
      <c r="O16243" s="3" t="s">
        <v>14524</v>
      </c>
      <c r="P16243" s="4">
        <v>30251.0</v>
      </c>
      <c r="Q16243" s="3" t="s">
        <v>43</v>
      </c>
      <c r="S16243" s="3" t="s">
        <v>34</v>
      </c>
    </row>
    <row r="16244">
      <c r="A16244" s="2">
        <v>42318.714907407404</v>
      </c>
      <c r="B16244" s="3">
        <v>28.0</v>
      </c>
      <c r="C16244" s="3" t="s">
        <v>13871</v>
      </c>
      <c r="D16244" s="3">
        <v>61.0</v>
      </c>
      <c r="E16244" s="3" t="s">
        <v>13916</v>
      </c>
      <c r="F16244" s="3">
        <v>9.0</v>
      </c>
      <c r="G16244" s="3">
        <v>6.0</v>
      </c>
      <c r="H16244" s="3" t="s">
        <v>1410</v>
      </c>
      <c r="I16244" s="3" t="s">
        <v>14492</v>
      </c>
      <c r="J16244" s="3" t="s">
        <v>1412</v>
      </c>
      <c r="K16244" s="3" t="s">
        <v>24</v>
      </c>
      <c r="L16244" s="3">
        <v>4.0</v>
      </c>
      <c r="M16244" s="3" t="s">
        <v>30</v>
      </c>
      <c r="N16244" s="3" t="s">
        <v>14525</v>
      </c>
      <c r="O16244" s="3" t="s">
        <v>5284</v>
      </c>
      <c r="P16244" s="4">
        <v>22554.0</v>
      </c>
      <c r="Q16244" s="3" t="s">
        <v>37</v>
      </c>
      <c r="S16244" s="3" t="s">
        <v>34</v>
      </c>
    </row>
    <row r="16245">
      <c r="A16245" s="2">
        <v>42318.714907407404</v>
      </c>
      <c r="B16245" s="3">
        <v>28.0</v>
      </c>
      <c r="C16245" s="3" t="s">
        <v>13871</v>
      </c>
      <c r="D16245" s="3">
        <v>61.0</v>
      </c>
      <c r="E16245" s="3" t="s">
        <v>13916</v>
      </c>
      <c r="F16245" s="3">
        <v>9.0</v>
      </c>
      <c r="G16245" s="3">
        <v>6.0</v>
      </c>
      <c r="H16245" s="3" t="s">
        <v>1410</v>
      </c>
      <c r="I16245" s="3" t="s">
        <v>14492</v>
      </c>
      <c r="J16245" s="3" t="s">
        <v>1412</v>
      </c>
      <c r="K16245" s="3" t="s">
        <v>24</v>
      </c>
      <c r="L16245" s="3">
        <v>5.0</v>
      </c>
      <c r="M16245" s="3" t="s">
        <v>25</v>
      </c>
      <c r="N16245" s="3" t="s">
        <v>14526</v>
      </c>
      <c r="O16245" s="3" t="s">
        <v>395</v>
      </c>
      <c r="P16245" s="4">
        <v>20041.0</v>
      </c>
      <c r="Q16245" s="3" t="s">
        <v>49</v>
      </c>
      <c r="S16245" s="3" t="s">
        <v>34</v>
      </c>
    </row>
    <row r="16246">
      <c r="A16246" s="2">
        <v>42318.714907407404</v>
      </c>
      <c r="B16246" s="3">
        <v>28.0</v>
      </c>
      <c r="C16246" s="3" t="s">
        <v>13871</v>
      </c>
      <c r="D16246" s="3">
        <v>61.0</v>
      </c>
      <c r="E16246" s="3" t="s">
        <v>13916</v>
      </c>
      <c r="F16246" s="3">
        <v>9.0</v>
      </c>
      <c r="G16246" s="3">
        <v>6.0</v>
      </c>
      <c r="H16246" s="3" t="s">
        <v>1410</v>
      </c>
      <c r="I16246" s="3" t="s">
        <v>14492</v>
      </c>
      <c r="J16246" s="3" t="s">
        <v>1412</v>
      </c>
      <c r="K16246" s="3" t="s">
        <v>24</v>
      </c>
      <c r="L16246" s="3">
        <v>6.0</v>
      </c>
      <c r="M16246" s="3" t="s">
        <v>30</v>
      </c>
      <c r="N16246" s="3" t="s">
        <v>14515</v>
      </c>
      <c r="O16246" s="3" t="s">
        <v>746</v>
      </c>
      <c r="P16246" s="4">
        <v>31717.0</v>
      </c>
      <c r="Q16246" s="3" t="s">
        <v>372</v>
      </c>
      <c r="S16246" s="3" t="s">
        <v>34</v>
      </c>
    </row>
    <row r="16247">
      <c r="A16247" s="2">
        <v>42318.714907407404</v>
      </c>
      <c r="B16247" s="3">
        <v>28.0</v>
      </c>
      <c r="C16247" s="3" t="s">
        <v>13871</v>
      </c>
      <c r="D16247" s="3">
        <v>61.0</v>
      </c>
      <c r="E16247" s="3" t="s">
        <v>13916</v>
      </c>
      <c r="F16247" s="3">
        <v>9.0</v>
      </c>
      <c r="G16247" s="3">
        <v>6.0</v>
      </c>
      <c r="H16247" s="3" t="s">
        <v>1410</v>
      </c>
      <c r="I16247" s="3" t="s">
        <v>14492</v>
      </c>
      <c r="J16247" s="3" t="s">
        <v>1412</v>
      </c>
      <c r="K16247" s="3" t="s">
        <v>24</v>
      </c>
      <c r="L16247" s="3">
        <v>7.0</v>
      </c>
      <c r="M16247" s="3" t="s">
        <v>25</v>
      </c>
      <c r="N16247" s="3" t="s">
        <v>14527</v>
      </c>
      <c r="O16247" s="3" t="s">
        <v>127</v>
      </c>
      <c r="P16247" s="4">
        <v>19523.0</v>
      </c>
      <c r="Q16247" s="3" t="s">
        <v>40</v>
      </c>
      <c r="S16247" s="3" t="s">
        <v>34</v>
      </c>
    </row>
    <row r="16248">
      <c r="A16248" s="2">
        <v>42318.714907407404</v>
      </c>
      <c r="B16248" s="3">
        <v>28.0</v>
      </c>
      <c r="C16248" s="3" t="s">
        <v>13871</v>
      </c>
      <c r="D16248" s="3">
        <v>61.0</v>
      </c>
      <c r="E16248" s="3" t="s">
        <v>13916</v>
      </c>
      <c r="F16248" s="3">
        <v>9.0</v>
      </c>
      <c r="G16248" s="3">
        <v>6.0</v>
      </c>
      <c r="H16248" s="3" t="s">
        <v>1410</v>
      </c>
      <c r="I16248" s="3" t="s">
        <v>14492</v>
      </c>
      <c r="J16248" s="3" t="s">
        <v>1412</v>
      </c>
      <c r="K16248" s="3" t="s">
        <v>24</v>
      </c>
      <c r="L16248" s="3">
        <v>8.0</v>
      </c>
      <c r="M16248" s="3" t="s">
        <v>30</v>
      </c>
      <c r="N16248" s="3" t="s">
        <v>8145</v>
      </c>
      <c r="O16248" s="3" t="s">
        <v>14528</v>
      </c>
      <c r="P16248" s="4">
        <v>31963.0</v>
      </c>
      <c r="Q16248" s="3" t="s">
        <v>132</v>
      </c>
      <c r="S16248" s="3" t="s">
        <v>34</v>
      </c>
    </row>
    <row r="16249">
      <c r="A16249" s="2">
        <v>42318.714907407404</v>
      </c>
      <c r="B16249" s="3">
        <v>28.0</v>
      </c>
      <c r="C16249" s="3" t="s">
        <v>13871</v>
      </c>
      <c r="D16249" s="3">
        <v>61.0</v>
      </c>
      <c r="E16249" s="3" t="s">
        <v>13916</v>
      </c>
      <c r="F16249" s="3">
        <v>9.0</v>
      </c>
      <c r="G16249" s="3">
        <v>6.0</v>
      </c>
      <c r="H16249" s="3" t="s">
        <v>1410</v>
      </c>
      <c r="I16249" s="3" t="s">
        <v>14492</v>
      </c>
      <c r="J16249" s="3" t="s">
        <v>1412</v>
      </c>
      <c r="K16249" s="3" t="s">
        <v>24</v>
      </c>
      <c r="L16249" s="3">
        <v>9.0</v>
      </c>
      <c r="M16249" s="3" t="s">
        <v>25</v>
      </c>
      <c r="N16249" s="3" t="s">
        <v>2734</v>
      </c>
      <c r="O16249" s="3" t="s">
        <v>102</v>
      </c>
      <c r="P16249" s="4">
        <v>18855.0</v>
      </c>
      <c r="Q16249" s="3" t="s">
        <v>72</v>
      </c>
      <c r="S16249" s="3" t="s">
        <v>34</v>
      </c>
    </row>
    <row r="16250">
      <c r="A16250" s="2">
        <v>42318.714907407404</v>
      </c>
      <c r="B16250" s="3">
        <v>28.0</v>
      </c>
      <c r="C16250" s="3" t="s">
        <v>13871</v>
      </c>
      <c r="D16250" s="3">
        <v>61.0</v>
      </c>
      <c r="E16250" s="3" t="s">
        <v>13916</v>
      </c>
      <c r="F16250" s="3">
        <v>9.0</v>
      </c>
      <c r="G16250" s="3">
        <v>6.0</v>
      </c>
      <c r="H16250" s="3" t="s">
        <v>1410</v>
      </c>
      <c r="I16250" s="3" t="s">
        <v>14492</v>
      </c>
      <c r="J16250" s="3" t="s">
        <v>1412</v>
      </c>
      <c r="K16250" s="3" t="s">
        <v>24</v>
      </c>
      <c r="L16250" s="3">
        <v>10.0</v>
      </c>
      <c r="M16250" s="3" t="s">
        <v>30</v>
      </c>
      <c r="N16250" s="3" t="s">
        <v>4058</v>
      </c>
      <c r="O16250" s="3" t="s">
        <v>803</v>
      </c>
      <c r="P16250" s="4">
        <v>19125.0</v>
      </c>
      <c r="Q16250" s="3" t="s">
        <v>49</v>
      </c>
      <c r="S16250" s="3" t="s">
        <v>34</v>
      </c>
    </row>
    <row r="16251">
      <c r="A16251" s="2">
        <v>42318.714907407404</v>
      </c>
      <c r="B16251" s="3">
        <v>28.0</v>
      </c>
      <c r="C16251" s="3" t="s">
        <v>13871</v>
      </c>
      <c r="D16251" s="3">
        <v>61.0</v>
      </c>
      <c r="E16251" s="3" t="s">
        <v>13916</v>
      </c>
      <c r="F16251" s="3">
        <v>9.0</v>
      </c>
      <c r="G16251" s="3">
        <v>6.0</v>
      </c>
      <c r="H16251" s="3" t="s">
        <v>1410</v>
      </c>
      <c r="I16251" s="3" t="s">
        <v>14492</v>
      </c>
      <c r="J16251" s="3" t="s">
        <v>1412</v>
      </c>
      <c r="K16251" s="3" t="s">
        <v>24</v>
      </c>
      <c r="L16251" s="3">
        <v>11.0</v>
      </c>
      <c r="M16251" s="3" t="s">
        <v>25</v>
      </c>
      <c r="N16251" s="3" t="s">
        <v>7938</v>
      </c>
      <c r="O16251" s="3" t="s">
        <v>36</v>
      </c>
      <c r="P16251" s="4">
        <v>32994.0</v>
      </c>
      <c r="Q16251" s="3" t="s">
        <v>159</v>
      </c>
      <c r="S16251" s="3" t="s">
        <v>34</v>
      </c>
    </row>
    <row r="16252">
      <c r="A16252" s="2">
        <v>42318.714907407404</v>
      </c>
      <c r="B16252" s="3">
        <v>28.0</v>
      </c>
      <c r="C16252" s="3" t="s">
        <v>13871</v>
      </c>
      <c r="D16252" s="3">
        <v>76.0</v>
      </c>
      <c r="E16252" s="3" t="s">
        <v>13925</v>
      </c>
      <c r="F16252" s="3">
        <v>9.0</v>
      </c>
      <c r="G16252" s="3">
        <v>6.0</v>
      </c>
      <c r="H16252" s="3" t="s">
        <v>1410</v>
      </c>
      <c r="I16252" s="3" t="s">
        <v>14492</v>
      </c>
      <c r="J16252" s="3" t="s">
        <v>1412</v>
      </c>
      <c r="K16252" s="3" t="s">
        <v>24</v>
      </c>
      <c r="L16252" s="3">
        <v>1.0</v>
      </c>
      <c r="M16252" s="3" t="s">
        <v>25</v>
      </c>
      <c r="N16252" s="3" t="s">
        <v>14529</v>
      </c>
      <c r="O16252" s="3" t="s">
        <v>359</v>
      </c>
      <c r="P16252" s="4">
        <v>29219.0</v>
      </c>
      <c r="Q16252" s="3" t="s">
        <v>132</v>
      </c>
      <c r="S16252" s="3" t="s">
        <v>34</v>
      </c>
    </row>
    <row r="16253">
      <c r="A16253" s="2">
        <v>42318.714907407404</v>
      </c>
      <c r="B16253" s="3">
        <v>28.0</v>
      </c>
      <c r="C16253" s="3" t="s">
        <v>13871</v>
      </c>
      <c r="D16253" s="3">
        <v>76.0</v>
      </c>
      <c r="E16253" s="3" t="s">
        <v>13925</v>
      </c>
      <c r="F16253" s="3">
        <v>9.0</v>
      </c>
      <c r="G16253" s="3">
        <v>6.0</v>
      </c>
      <c r="H16253" s="3" t="s">
        <v>1410</v>
      </c>
      <c r="I16253" s="3" t="s">
        <v>14492</v>
      </c>
      <c r="J16253" s="3" t="s">
        <v>1412</v>
      </c>
      <c r="K16253" s="3" t="s">
        <v>24</v>
      </c>
      <c r="L16253" s="3">
        <v>2.0</v>
      </c>
      <c r="M16253" s="3" t="s">
        <v>30</v>
      </c>
      <c r="N16253" s="3" t="s">
        <v>8880</v>
      </c>
      <c r="O16253" s="3" t="s">
        <v>14530</v>
      </c>
      <c r="P16253" s="4">
        <v>24088.0</v>
      </c>
      <c r="Q16253" s="3" t="s">
        <v>46</v>
      </c>
      <c r="S16253" s="3" t="s">
        <v>34</v>
      </c>
    </row>
    <row r="16254">
      <c r="A16254" s="2">
        <v>42318.714907407404</v>
      </c>
      <c r="B16254" s="3">
        <v>28.0</v>
      </c>
      <c r="C16254" s="3" t="s">
        <v>13871</v>
      </c>
      <c r="D16254" s="3">
        <v>76.0</v>
      </c>
      <c r="E16254" s="3" t="s">
        <v>13925</v>
      </c>
      <c r="F16254" s="3">
        <v>9.0</v>
      </c>
      <c r="G16254" s="3">
        <v>6.0</v>
      </c>
      <c r="H16254" s="3" t="s">
        <v>1410</v>
      </c>
      <c r="I16254" s="3" t="s">
        <v>14492</v>
      </c>
      <c r="J16254" s="3" t="s">
        <v>1412</v>
      </c>
      <c r="K16254" s="3" t="s">
        <v>24</v>
      </c>
      <c r="L16254" s="3">
        <v>3.0</v>
      </c>
      <c r="M16254" s="3" t="s">
        <v>25</v>
      </c>
      <c r="N16254" s="3" t="s">
        <v>14531</v>
      </c>
      <c r="O16254" s="3" t="s">
        <v>3111</v>
      </c>
      <c r="P16254" s="4">
        <v>33206.0</v>
      </c>
      <c r="Q16254" s="3" t="s">
        <v>191</v>
      </c>
      <c r="S16254" s="3" t="s">
        <v>34</v>
      </c>
    </row>
    <row r="16255">
      <c r="A16255" s="2">
        <v>42318.714907407404</v>
      </c>
      <c r="B16255" s="3">
        <v>28.0</v>
      </c>
      <c r="C16255" s="3" t="s">
        <v>13871</v>
      </c>
      <c r="D16255" s="3">
        <v>76.0</v>
      </c>
      <c r="E16255" s="3" t="s">
        <v>13925</v>
      </c>
      <c r="F16255" s="3">
        <v>9.0</v>
      </c>
      <c r="G16255" s="3">
        <v>6.0</v>
      </c>
      <c r="H16255" s="3" t="s">
        <v>1410</v>
      </c>
      <c r="I16255" s="3" t="s">
        <v>14492</v>
      </c>
      <c r="J16255" s="3" t="s">
        <v>1412</v>
      </c>
      <c r="K16255" s="3" t="s">
        <v>24</v>
      </c>
      <c r="L16255" s="3">
        <v>4.0</v>
      </c>
      <c r="M16255" s="3" t="s">
        <v>30</v>
      </c>
      <c r="N16255" s="3" t="s">
        <v>14532</v>
      </c>
      <c r="O16255" s="3" t="s">
        <v>98</v>
      </c>
      <c r="P16255" s="4">
        <v>27360.0</v>
      </c>
      <c r="Q16255" s="3" t="s">
        <v>52</v>
      </c>
      <c r="S16255" s="3" t="s">
        <v>34</v>
      </c>
    </row>
    <row r="16256">
      <c r="A16256" s="2">
        <v>42318.714907407404</v>
      </c>
      <c r="B16256" s="3">
        <v>28.0</v>
      </c>
      <c r="C16256" s="3" t="s">
        <v>13871</v>
      </c>
      <c r="D16256" s="3">
        <v>76.0</v>
      </c>
      <c r="E16256" s="3" t="s">
        <v>13925</v>
      </c>
      <c r="F16256" s="3">
        <v>9.0</v>
      </c>
      <c r="G16256" s="3">
        <v>6.0</v>
      </c>
      <c r="H16256" s="3" t="s">
        <v>1410</v>
      </c>
      <c r="I16256" s="3" t="s">
        <v>14492</v>
      </c>
      <c r="J16256" s="3" t="s">
        <v>1412</v>
      </c>
      <c r="K16256" s="3" t="s">
        <v>24</v>
      </c>
      <c r="L16256" s="3">
        <v>5.0</v>
      </c>
      <c r="M16256" s="3" t="s">
        <v>25</v>
      </c>
      <c r="N16256" s="3" t="s">
        <v>14533</v>
      </c>
      <c r="O16256" s="3" t="s">
        <v>246</v>
      </c>
      <c r="P16256" s="4">
        <v>32631.0</v>
      </c>
      <c r="Q16256" s="3" t="s">
        <v>247</v>
      </c>
      <c r="S16256" s="3" t="s">
        <v>34</v>
      </c>
    </row>
    <row r="16257">
      <c r="A16257" s="2">
        <v>42318.714907407404</v>
      </c>
      <c r="B16257" s="3">
        <v>28.0</v>
      </c>
      <c r="C16257" s="3" t="s">
        <v>13871</v>
      </c>
      <c r="D16257" s="3">
        <v>76.0</v>
      </c>
      <c r="E16257" s="3" t="s">
        <v>13925</v>
      </c>
      <c r="F16257" s="3">
        <v>9.0</v>
      </c>
      <c r="G16257" s="3">
        <v>6.0</v>
      </c>
      <c r="H16257" s="3" t="s">
        <v>1410</v>
      </c>
      <c r="I16257" s="3" t="s">
        <v>14492</v>
      </c>
      <c r="J16257" s="3" t="s">
        <v>1412</v>
      </c>
      <c r="K16257" s="3" t="s">
        <v>24</v>
      </c>
      <c r="L16257" s="3">
        <v>6.0</v>
      </c>
      <c r="M16257" s="3" t="s">
        <v>30</v>
      </c>
      <c r="N16257" s="3" t="s">
        <v>2329</v>
      </c>
      <c r="O16257" s="3" t="s">
        <v>11940</v>
      </c>
      <c r="P16257" s="4">
        <v>35321.0</v>
      </c>
      <c r="Q16257" s="3" t="s">
        <v>191</v>
      </c>
      <c r="S16257" s="3" t="s">
        <v>34</v>
      </c>
    </row>
    <row r="16258">
      <c r="A16258" s="2">
        <v>42318.714907407404</v>
      </c>
      <c r="B16258" s="3">
        <v>28.0</v>
      </c>
      <c r="C16258" s="3" t="s">
        <v>13871</v>
      </c>
      <c r="D16258" s="3">
        <v>76.0</v>
      </c>
      <c r="E16258" s="3" t="s">
        <v>13925</v>
      </c>
      <c r="F16258" s="3">
        <v>9.0</v>
      </c>
      <c r="G16258" s="3">
        <v>6.0</v>
      </c>
      <c r="H16258" s="3" t="s">
        <v>1410</v>
      </c>
      <c r="I16258" s="3" t="s">
        <v>14492</v>
      </c>
      <c r="J16258" s="3" t="s">
        <v>1412</v>
      </c>
      <c r="K16258" s="3" t="s">
        <v>24</v>
      </c>
      <c r="L16258" s="3">
        <v>7.0</v>
      </c>
      <c r="M16258" s="3" t="s">
        <v>25</v>
      </c>
      <c r="N16258" s="3" t="s">
        <v>14534</v>
      </c>
      <c r="O16258" s="3" t="s">
        <v>4143</v>
      </c>
      <c r="P16258" s="4">
        <v>27043.0</v>
      </c>
      <c r="Q16258" s="3" t="s">
        <v>37</v>
      </c>
      <c r="S16258" s="3" t="s">
        <v>34</v>
      </c>
    </row>
    <row r="16259">
      <c r="A16259" s="2">
        <v>42318.714907407404</v>
      </c>
      <c r="B16259" s="3">
        <v>28.0</v>
      </c>
      <c r="C16259" s="3" t="s">
        <v>13871</v>
      </c>
      <c r="D16259" s="3">
        <v>76.0</v>
      </c>
      <c r="E16259" s="3" t="s">
        <v>13925</v>
      </c>
      <c r="F16259" s="3">
        <v>9.0</v>
      </c>
      <c r="G16259" s="3">
        <v>6.0</v>
      </c>
      <c r="H16259" s="3" t="s">
        <v>1410</v>
      </c>
      <c r="I16259" s="3" t="s">
        <v>14492</v>
      </c>
      <c r="J16259" s="3" t="s">
        <v>1412</v>
      </c>
      <c r="K16259" s="3" t="s">
        <v>24</v>
      </c>
      <c r="L16259" s="3">
        <v>8.0</v>
      </c>
      <c r="M16259" s="3" t="s">
        <v>30</v>
      </c>
      <c r="N16259" s="3" t="s">
        <v>14535</v>
      </c>
      <c r="O16259" s="3" t="s">
        <v>3232</v>
      </c>
      <c r="P16259" s="4">
        <v>27454.0</v>
      </c>
      <c r="Q16259" s="3" t="s">
        <v>40</v>
      </c>
      <c r="S16259" s="3" t="s">
        <v>34</v>
      </c>
    </row>
    <row r="16260">
      <c r="A16260" s="2">
        <v>42318.714907407404</v>
      </c>
      <c r="B16260" s="3">
        <v>28.0</v>
      </c>
      <c r="C16260" s="3" t="s">
        <v>13871</v>
      </c>
      <c r="D16260" s="3">
        <v>76.0</v>
      </c>
      <c r="E16260" s="3" t="s">
        <v>13925</v>
      </c>
      <c r="F16260" s="3">
        <v>9.0</v>
      </c>
      <c r="G16260" s="3">
        <v>6.0</v>
      </c>
      <c r="H16260" s="3" t="s">
        <v>1410</v>
      </c>
      <c r="I16260" s="3" t="s">
        <v>14492</v>
      </c>
      <c r="J16260" s="3" t="s">
        <v>1412</v>
      </c>
      <c r="K16260" s="3" t="s">
        <v>24</v>
      </c>
      <c r="L16260" s="3">
        <v>9.0</v>
      </c>
      <c r="M16260" s="3" t="s">
        <v>25</v>
      </c>
      <c r="N16260" s="3" t="s">
        <v>14536</v>
      </c>
      <c r="O16260" s="3" t="s">
        <v>14537</v>
      </c>
      <c r="P16260" s="4">
        <v>19768.0</v>
      </c>
      <c r="Q16260" s="3" t="s">
        <v>105</v>
      </c>
      <c r="S16260" s="3" t="s">
        <v>34</v>
      </c>
    </row>
    <row r="16261">
      <c r="A16261" s="2">
        <v>42318.714907407404</v>
      </c>
      <c r="B16261" s="3">
        <v>28.0</v>
      </c>
      <c r="C16261" s="3" t="s">
        <v>13871</v>
      </c>
      <c r="D16261" s="3">
        <v>76.0</v>
      </c>
      <c r="E16261" s="3" t="s">
        <v>13925</v>
      </c>
      <c r="F16261" s="3">
        <v>9.0</v>
      </c>
      <c r="G16261" s="3">
        <v>6.0</v>
      </c>
      <c r="H16261" s="3" t="s">
        <v>1410</v>
      </c>
      <c r="I16261" s="3" t="s">
        <v>14492</v>
      </c>
      <c r="J16261" s="3" t="s">
        <v>1412</v>
      </c>
      <c r="K16261" s="3" t="s">
        <v>24</v>
      </c>
      <c r="L16261" s="3">
        <v>10.0</v>
      </c>
      <c r="M16261" s="3" t="s">
        <v>30</v>
      </c>
      <c r="N16261" s="3" t="s">
        <v>1597</v>
      </c>
      <c r="O16261" s="3" t="s">
        <v>14538</v>
      </c>
      <c r="P16261" s="4">
        <v>21637.0</v>
      </c>
      <c r="Q16261" s="3" t="s">
        <v>228</v>
      </c>
      <c r="S16261" s="3" t="s">
        <v>34</v>
      </c>
    </row>
    <row r="16262">
      <c r="A16262" s="2">
        <v>42318.714907407404</v>
      </c>
      <c r="B16262" s="3">
        <v>28.0</v>
      </c>
      <c r="C16262" s="3" t="s">
        <v>13871</v>
      </c>
      <c r="D16262" s="3">
        <v>76.0</v>
      </c>
      <c r="E16262" s="3" t="s">
        <v>13925</v>
      </c>
      <c r="F16262" s="3">
        <v>9.0</v>
      </c>
      <c r="G16262" s="3">
        <v>6.0</v>
      </c>
      <c r="H16262" s="3" t="s">
        <v>1410</v>
      </c>
      <c r="I16262" s="3" t="s">
        <v>14492</v>
      </c>
      <c r="J16262" s="3" t="s">
        <v>1412</v>
      </c>
      <c r="K16262" s="3" t="s">
        <v>24</v>
      </c>
      <c r="L16262" s="3">
        <v>11.0</v>
      </c>
      <c r="M16262" s="3" t="s">
        <v>25</v>
      </c>
      <c r="N16262" s="3" t="s">
        <v>3723</v>
      </c>
      <c r="O16262" s="3" t="s">
        <v>14539</v>
      </c>
      <c r="P16262" s="4">
        <v>16361.0</v>
      </c>
      <c r="Q16262" s="3" t="s">
        <v>113</v>
      </c>
      <c r="S16262" s="3" t="s">
        <v>34</v>
      </c>
    </row>
    <row r="16263">
      <c r="A16263" s="2">
        <v>42318.714907407404</v>
      </c>
      <c r="B16263" s="3">
        <v>28.0</v>
      </c>
      <c r="C16263" s="3" t="s">
        <v>13871</v>
      </c>
      <c r="D16263" s="3">
        <v>76.0</v>
      </c>
      <c r="E16263" s="3" t="s">
        <v>13925</v>
      </c>
      <c r="F16263" s="3">
        <v>9.0</v>
      </c>
      <c r="G16263" s="3">
        <v>6.0</v>
      </c>
      <c r="H16263" s="3" t="s">
        <v>1410</v>
      </c>
      <c r="I16263" s="3" t="s">
        <v>14492</v>
      </c>
      <c r="J16263" s="3" t="s">
        <v>1412</v>
      </c>
      <c r="K16263" s="3" t="s">
        <v>24</v>
      </c>
      <c r="L16263" s="3">
        <v>12.0</v>
      </c>
      <c r="M16263" s="3" t="s">
        <v>30</v>
      </c>
      <c r="N16263" s="3" t="s">
        <v>14540</v>
      </c>
      <c r="O16263" s="3" t="s">
        <v>14541</v>
      </c>
      <c r="P16263" s="4">
        <v>34626.0</v>
      </c>
      <c r="Q16263" s="3" t="s">
        <v>132</v>
      </c>
      <c r="S16263" s="3" t="s">
        <v>34</v>
      </c>
    </row>
    <row r="16264">
      <c r="A16264" s="2">
        <v>42318.714907407404</v>
      </c>
      <c r="B16264" s="3">
        <v>28.0</v>
      </c>
      <c r="C16264" s="3" t="s">
        <v>13871</v>
      </c>
      <c r="D16264" s="3">
        <v>76.0</v>
      </c>
      <c r="E16264" s="3" t="s">
        <v>13925</v>
      </c>
      <c r="F16264" s="3">
        <v>9.0</v>
      </c>
      <c r="G16264" s="3">
        <v>6.0</v>
      </c>
      <c r="H16264" s="3" t="s">
        <v>1410</v>
      </c>
      <c r="I16264" s="3" t="s">
        <v>14492</v>
      </c>
      <c r="J16264" s="3" t="s">
        <v>1412</v>
      </c>
      <c r="K16264" s="3" t="s">
        <v>24</v>
      </c>
      <c r="L16264" s="3">
        <v>13.0</v>
      </c>
      <c r="M16264" s="3" t="s">
        <v>25</v>
      </c>
      <c r="N16264" s="3" t="s">
        <v>14542</v>
      </c>
      <c r="O16264" s="3" t="s">
        <v>530</v>
      </c>
      <c r="P16264" s="4">
        <v>20312.0</v>
      </c>
      <c r="Q16264" s="3" t="s">
        <v>110</v>
      </c>
      <c r="S16264" s="3" t="s">
        <v>34</v>
      </c>
    </row>
    <row r="16265">
      <c r="A16265" s="2">
        <v>42318.714907407404</v>
      </c>
      <c r="B16265" s="3">
        <v>28.0</v>
      </c>
      <c r="C16265" s="3" t="s">
        <v>13871</v>
      </c>
      <c r="D16265" s="3">
        <v>76.0</v>
      </c>
      <c r="E16265" s="3" t="s">
        <v>13925</v>
      </c>
      <c r="F16265" s="3">
        <v>9.0</v>
      </c>
      <c r="G16265" s="3">
        <v>6.0</v>
      </c>
      <c r="H16265" s="3" t="s">
        <v>1410</v>
      </c>
      <c r="I16265" s="3" t="s">
        <v>14492</v>
      </c>
      <c r="J16265" s="3" t="s">
        <v>1412</v>
      </c>
      <c r="K16265" s="3" t="s">
        <v>24</v>
      </c>
      <c r="L16265" s="3">
        <v>14.0</v>
      </c>
      <c r="M16265" s="3" t="s">
        <v>30</v>
      </c>
      <c r="N16265" s="3" t="s">
        <v>2235</v>
      </c>
      <c r="O16265" s="3" t="s">
        <v>1893</v>
      </c>
      <c r="P16265" s="4">
        <v>32956.0</v>
      </c>
      <c r="Q16265" s="3" t="s">
        <v>191</v>
      </c>
      <c r="S16265" s="3" t="s">
        <v>34</v>
      </c>
    </row>
    <row r="16266">
      <c r="A16266" s="2">
        <v>42318.714907407404</v>
      </c>
      <c r="B16266" s="3">
        <v>28.0</v>
      </c>
      <c r="C16266" s="3" t="s">
        <v>13871</v>
      </c>
      <c r="D16266" s="3">
        <v>76.0</v>
      </c>
      <c r="E16266" s="3" t="s">
        <v>13925</v>
      </c>
      <c r="F16266" s="3">
        <v>9.0</v>
      </c>
      <c r="G16266" s="3">
        <v>6.0</v>
      </c>
      <c r="H16266" s="3" t="s">
        <v>1410</v>
      </c>
      <c r="I16266" s="3" t="s">
        <v>14492</v>
      </c>
      <c r="J16266" s="3" t="s">
        <v>1412</v>
      </c>
      <c r="K16266" s="3" t="s">
        <v>24</v>
      </c>
      <c r="L16266" s="3">
        <v>15.0</v>
      </c>
      <c r="M16266" s="3" t="s">
        <v>25</v>
      </c>
      <c r="N16266" s="3" t="s">
        <v>14543</v>
      </c>
      <c r="O16266" s="3" t="s">
        <v>384</v>
      </c>
      <c r="P16266" s="4">
        <v>29493.0</v>
      </c>
      <c r="Q16266" s="3" t="s">
        <v>110</v>
      </c>
      <c r="S16266" s="3" t="s">
        <v>34</v>
      </c>
    </row>
    <row r="16267">
      <c r="A16267" s="2">
        <v>42318.714907407404</v>
      </c>
      <c r="B16267" s="3">
        <v>28.0</v>
      </c>
      <c r="C16267" s="3" t="s">
        <v>13871</v>
      </c>
      <c r="D16267" s="3">
        <v>76.0</v>
      </c>
      <c r="E16267" s="3" t="s">
        <v>13925</v>
      </c>
      <c r="F16267" s="3">
        <v>9.0</v>
      </c>
      <c r="G16267" s="3">
        <v>6.0</v>
      </c>
      <c r="H16267" s="3" t="s">
        <v>1410</v>
      </c>
      <c r="I16267" s="3" t="s">
        <v>14492</v>
      </c>
      <c r="J16267" s="3" t="s">
        <v>1412</v>
      </c>
      <c r="K16267" s="3" t="s">
        <v>24</v>
      </c>
      <c r="L16267" s="3">
        <v>16.0</v>
      </c>
      <c r="M16267" s="3" t="s">
        <v>30</v>
      </c>
      <c r="N16267" s="3" t="s">
        <v>14544</v>
      </c>
      <c r="O16267" s="3" t="s">
        <v>4987</v>
      </c>
      <c r="P16267" s="4">
        <v>31622.0</v>
      </c>
      <c r="Q16267" s="3" t="s">
        <v>43</v>
      </c>
      <c r="S16267" s="3" t="s">
        <v>34</v>
      </c>
    </row>
    <row r="16268">
      <c r="A16268" s="2">
        <v>42318.714907407404</v>
      </c>
      <c r="B16268" s="3">
        <v>28.0</v>
      </c>
      <c r="C16268" s="3" t="s">
        <v>13871</v>
      </c>
      <c r="D16268" s="3">
        <v>76.0</v>
      </c>
      <c r="E16268" s="3" t="s">
        <v>13925</v>
      </c>
      <c r="F16268" s="3">
        <v>9.0</v>
      </c>
      <c r="G16268" s="3">
        <v>6.0</v>
      </c>
      <c r="H16268" s="3" t="s">
        <v>1410</v>
      </c>
      <c r="I16268" s="3" t="s">
        <v>14492</v>
      </c>
      <c r="J16268" s="3" t="s">
        <v>1412</v>
      </c>
      <c r="K16268" s="3" t="s">
        <v>24</v>
      </c>
      <c r="L16268" s="3">
        <v>17.0</v>
      </c>
      <c r="M16268" s="3" t="s">
        <v>25</v>
      </c>
      <c r="N16268" s="3" t="s">
        <v>7066</v>
      </c>
      <c r="O16268" s="3" t="s">
        <v>1220</v>
      </c>
      <c r="P16268" s="4">
        <v>32611.0</v>
      </c>
      <c r="Q16268" s="3" t="s">
        <v>55</v>
      </c>
      <c r="S16268" s="3" t="s">
        <v>34</v>
      </c>
    </row>
    <row r="16269">
      <c r="A16269" s="2">
        <v>42318.714907407404</v>
      </c>
      <c r="B16269" s="3">
        <v>28.0</v>
      </c>
      <c r="C16269" s="3" t="s">
        <v>13871</v>
      </c>
      <c r="D16269" s="3">
        <v>76.0</v>
      </c>
      <c r="E16269" s="3" t="s">
        <v>13925</v>
      </c>
      <c r="F16269" s="3">
        <v>9.0</v>
      </c>
      <c r="G16269" s="3">
        <v>6.0</v>
      </c>
      <c r="H16269" s="3" t="s">
        <v>1410</v>
      </c>
      <c r="I16269" s="3" t="s">
        <v>14492</v>
      </c>
      <c r="J16269" s="3" t="s">
        <v>1412</v>
      </c>
      <c r="K16269" s="3" t="s">
        <v>24</v>
      </c>
      <c r="L16269" s="3">
        <v>18.0</v>
      </c>
      <c r="M16269" s="3" t="s">
        <v>30</v>
      </c>
      <c r="N16269" s="3" t="s">
        <v>8880</v>
      </c>
      <c r="O16269" s="3" t="s">
        <v>307</v>
      </c>
      <c r="P16269" s="4">
        <v>24287.0</v>
      </c>
      <c r="Q16269" s="3" t="s">
        <v>189</v>
      </c>
      <c r="S16269" s="3" t="s">
        <v>34</v>
      </c>
    </row>
    <row r="16270">
      <c r="A16270" s="2">
        <v>42318.714907407404</v>
      </c>
      <c r="B16270" s="3">
        <v>28.0</v>
      </c>
      <c r="C16270" s="3" t="s">
        <v>13871</v>
      </c>
      <c r="D16270" s="3">
        <v>76.0</v>
      </c>
      <c r="E16270" s="3" t="s">
        <v>13925</v>
      </c>
      <c r="F16270" s="3">
        <v>9.0</v>
      </c>
      <c r="G16270" s="3">
        <v>6.0</v>
      </c>
      <c r="H16270" s="3" t="s">
        <v>1410</v>
      </c>
      <c r="I16270" s="3" t="s">
        <v>14492</v>
      </c>
      <c r="J16270" s="3" t="s">
        <v>1412</v>
      </c>
      <c r="K16270" s="3" t="s">
        <v>24</v>
      </c>
      <c r="L16270" s="3">
        <v>19.0</v>
      </c>
      <c r="M16270" s="3" t="s">
        <v>25</v>
      </c>
      <c r="N16270" s="3" t="s">
        <v>3941</v>
      </c>
      <c r="O16270" s="3" t="s">
        <v>14545</v>
      </c>
      <c r="P16270" s="4">
        <v>31737.0</v>
      </c>
      <c r="Q16270" s="3" t="s">
        <v>115</v>
      </c>
      <c r="S16270" s="3" t="s">
        <v>34</v>
      </c>
    </row>
    <row r="16271">
      <c r="A16271" s="2">
        <v>42318.714907407404</v>
      </c>
      <c r="B16271" s="3">
        <v>28.0</v>
      </c>
      <c r="C16271" s="3" t="s">
        <v>13871</v>
      </c>
      <c r="D16271" s="3">
        <v>76.0</v>
      </c>
      <c r="E16271" s="3" t="s">
        <v>13925</v>
      </c>
      <c r="F16271" s="3">
        <v>9.0</v>
      </c>
      <c r="G16271" s="3">
        <v>6.0</v>
      </c>
      <c r="H16271" s="3" t="s">
        <v>1410</v>
      </c>
      <c r="I16271" s="3" t="s">
        <v>14492</v>
      </c>
      <c r="J16271" s="3" t="s">
        <v>1412</v>
      </c>
      <c r="K16271" s="3" t="s">
        <v>24</v>
      </c>
      <c r="L16271" s="3">
        <v>20.0</v>
      </c>
      <c r="M16271" s="3" t="s">
        <v>30</v>
      </c>
      <c r="N16271" s="3" t="s">
        <v>14546</v>
      </c>
      <c r="O16271" s="3" t="s">
        <v>215</v>
      </c>
      <c r="P16271" s="4">
        <v>29436.0</v>
      </c>
      <c r="Q16271" s="3" t="s">
        <v>132</v>
      </c>
      <c r="S16271" s="3" t="s">
        <v>34</v>
      </c>
    </row>
    <row r="16272">
      <c r="A16272" s="2">
        <v>42318.714907407404</v>
      </c>
      <c r="B16272" s="3">
        <v>28.0</v>
      </c>
      <c r="C16272" s="3" t="s">
        <v>13871</v>
      </c>
      <c r="D16272" s="3">
        <v>76.0</v>
      </c>
      <c r="E16272" s="3" t="s">
        <v>13925</v>
      </c>
      <c r="F16272" s="3">
        <v>9.0</v>
      </c>
      <c r="G16272" s="3">
        <v>6.0</v>
      </c>
      <c r="H16272" s="3" t="s">
        <v>1410</v>
      </c>
      <c r="I16272" s="3" t="s">
        <v>14492</v>
      </c>
      <c r="J16272" s="3" t="s">
        <v>1412</v>
      </c>
      <c r="K16272" s="3" t="s">
        <v>24</v>
      </c>
      <c r="L16272" s="3">
        <v>21.0</v>
      </c>
      <c r="M16272" s="3" t="s">
        <v>25</v>
      </c>
      <c r="N16272" s="3" t="s">
        <v>14547</v>
      </c>
      <c r="O16272" s="3" t="s">
        <v>251</v>
      </c>
      <c r="P16272" s="4">
        <v>27437.0</v>
      </c>
      <c r="Q16272" s="3" t="s">
        <v>37</v>
      </c>
      <c r="S16272" s="3" t="s">
        <v>34</v>
      </c>
    </row>
    <row r="16273">
      <c r="A16273" s="2">
        <v>42318.714907407404</v>
      </c>
      <c r="B16273" s="3">
        <v>28.0</v>
      </c>
      <c r="C16273" s="3" t="s">
        <v>13871</v>
      </c>
      <c r="D16273" s="3">
        <v>76.0</v>
      </c>
      <c r="E16273" s="3" t="s">
        <v>13925</v>
      </c>
      <c r="F16273" s="3">
        <v>9.0</v>
      </c>
      <c r="G16273" s="3">
        <v>6.0</v>
      </c>
      <c r="H16273" s="3" t="s">
        <v>1410</v>
      </c>
      <c r="I16273" s="3" t="s">
        <v>14492</v>
      </c>
      <c r="J16273" s="3" t="s">
        <v>1412</v>
      </c>
      <c r="K16273" s="3" t="s">
        <v>24</v>
      </c>
      <c r="L16273" s="3">
        <v>22.0</v>
      </c>
      <c r="M16273" s="3" t="s">
        <v>30</v>
      </c>
      <c r="N16273" s="3" t="s">
        <v>4231</v>
      </c>
      <c r="O16273" s="3" t="s">
        <v>11532</v>
      </c>
      <c r="P16273" s="4">
        <v>31173.0</v>
      </c>
      <c r="Q16273" s="3" t="s">
        <v>40</v>
      </c>
      <c r="S16273" s="3" t="s">
        <v>34</v>
      </c>
    </row>
    <row r="16274">
      <c r="A16274" s="2">
        <v>42318.714907407404</v>
      </c>
      <c r="B16274" s="3">
        <v>28.0</v>
      </c>
      <c r="C16274" s="3" t="s">
        <v>13871</v>
      </c>
      <c r="D16274" s="3">
        <v>76.0</v>
      </c>
      <c r="E16274" s="3" t="s">
        <v>13925</v>
      </c>
      <c r="F16274" s="3">
        <v>9.0</v>
      </c>
      <c r="G16274" s="3">
        <v>6.0</v>
      </c>
      <c r="H16274" s="3" t="s">
        <v>1410</v>
      </c>
      <c r="I16274" s="3" t="s">
        <v>14492</v>
      </c>
      <c r="J16274" s="3" t="s">
        <v>1412</v>
      </c>
      <c r="K16274" s="3" t="s">
        <v>24</v>
      </c>
      <c r="L16274" s="3">
        <v>23.0</v>
      </c>
      <c r="M16274" s="3" t="s">
        <v>25</v>
      </c>
      <c r="N16274" s="3" t="s">
        <v>14548</v>
      </c>
      <c r="O16274" s="3" t="s">
        <v>384</v>
      </c>
      <c r="P16274" s="4">
        <v>33857.0</v>
      </c>
      <c r="Q16274" s="3" t="s">
        <v>191</v>
      </c>
      <c r="S16274" s="3" t="s">
        <v>34</v>
      </c>
    </row>
    <row r="16275">
      <c r="A16275" s="2">
        <v>42318.714907407404</v>
      </c>
      <c r="B16275" s="3">
        <v>28.0</v>
      </c>
      <c r="C16275" s="3" t="s">
        <v>13871</v>
      </c>
      <c r="D16275" s="3">
        <v>76.0</v>
      </c>
      <c r="E16275" s="3" t="s">
        <v>13925</v>
      </c>
      <c r="F16275" s="3">
        <v>9.0</v>
      </c>
      <c r="G16275" s="3">
        <v>6.0</v>
      </c>
      <c r="H16275" s="3" t="s">
        <v>1410</v>
      </c>
      <c r="I16275" s="3" t="s">
        <v>14492</v>
      </c>
      <c r="J16275" s="3" t="s">
        <v>1412</v>
      </c>
      <c r="K16275" s="3" t="s">
        <v>24</v>
      </c>
      <c r="L16275" s="3">
        <v>24.0</v>
      </c>
      <c r="M16275" s="3" t="s">
        <v>30</v>
      </c>
      <c r="N16275" s="3" t="s">
        <v>8466</v>
      </c>
      <c r="O16275" s="3" t="s">
        <v>697</v>
      </c>
      <c r="P16275" s="4">
        <v>30972.0</v>
      </c>
      <c r="Q16275" s="3" t="s">
        <v>115</v>
      </c>
      <c r="S16275" s="3" t="s">
        <v>34</v>
      </c>
    </row>
    <row r="16276">
      <c r="A16276" s="2">
        <v>42318.714907407404</v>
      </c>
      <c r="B16276" s="3">
        <v>28.0</v>
      </c>
      <c r="C16276" s="3" t="s">
        <v>13871</v>
      </c>
      <c r="D16276" s="3">
        <v>76.0</v>
      </c>
      <c r="E16276" s="3" t="s">
        <v>13925</v>
      </c>
      <c r="F16276" s="3">
        <v>9.0</v>
      </c>
      <c r="G16276" s="3">
        <v>6.0</v>
      </c>
      <c r="H16276" s="3" t="s">
        <v>1410</v>
      </c>
      <c r="I16276" s="3" t="s">
        <v>14492</v>
      </c>
      <c r="J16276" s="3" t="s">
        <v>1412</v>
      </c>
      <c r="K16276" s="3" t="s">
        <v>24</v>
      </c>
      <c r="L16276" s="3">
        <v>25.0</v>
      </c>
      <c r="M16276" s="3" t="s">
        <v>25</v>
      </c>
      <c r="N16276" s="3" t="s">
        <v>14549</v>
      </c>
      <c r="O16276" s="3" t="s">
        <v>536</v>
      </c>
      <c r="P16276" s="4">
        <v>15199.0</v>
      </c>
      <c r="Q16276" s="3" t="s">
        <v>96</v>
      </c>
      <c r="S16276" s="3" t="s">
        <v>34</v>
      </c>
    </row>
    <row r="16277">
      <c r="A16277" s="2">
        <v>42318.714907407404</v>
      </c>
      <c r="B16277" s="3">
        <v>28.0</v>
      </c>
      <c r="C16277" s="3" t="s">
        <v>13871</v>
      </c>
      <c r="D16277" s="3">
        <v>76.0</v>
      </c>
      <c r="E16277" s="3" t="s">
        <v>13925</v>
      </c>
      <c r="F16277" s="3">
        <v>9.0</v>
      </c>
      <c r="G16277" s="3">
        <v>6.0</v>
      </c>
      <c r="H16277" s="3" t="s">
        <v>1410</v>
      </c>
      <c r="I16277" s="3" t="s">
        <v>14492</v>
      </c>
      <c r="J16277" s="3" t="s">
        <v>1412</v>
      </c>
      <c r="K16277" s="3" t="s">
        <v>24</v>
      </c>
      <c r="L16277" s="3">
        <v>26.0</v>
      </c>
      <c r="M16277" s="3" t="s">
        <v>30</v>
      </c>
      <c r="N16277" s="3" t="s">
        <v>14550</v>
      </c>
      <c r="O16277" s="3" t="s">
        <v>1879</v>
      </c>
      <c r="P16277" s="4">
        <v>30414.0</v>
      </c>
      <c r="Q16277" s="3" t="s">
        <v>40</v>
      </c>
      <c r="S16277" s="3" t="s">
        <v>34</v>
      </c>
    </row>
    <row r="16278">
      <c r="A16278" s="2">
        <v>42318.714907407404</v>
      </c>
      <c r="B16278" s="3">
        <v>28.0</v>
      </c>
      <c r="C16278" s="3" t="s">
        <v>13871</v>
      </c>
      <c r="D16278" s="3">
        <v>76.0</v>
      </c>
      <c r="E16278" s="3" t="s">
        <v>13925</v>
      </c>
      <c r="F16278" s="3">
        <v>9.0</v>
      </c>
      <c r="G16278" s="3">
        <v>6.0</v>
      </c>
      <c r="H16278" s="3" t="s">
        <v>1410</v>
      </c>
      <c r="I16278" s="3" t="s">
        <v>14492</v>
      </c>
      <c r="J16278" s="3" t="s">
        <v>1412</v>
      </c>
      <c r="K16278" s="3" t="s">
        <v>24</v>
      </c>
      <c r="L16278" s="3">
        <v>27.0</v>
      </c>
      <c r="M16278" s="3" t="s">
        <v>25</v>
      </c>
      <c r="N16278" s="3" t="s">
        <v>14551</v>
      </c>
      <c r="O16278" s="3" t="s">
        <v>91</v>
      </c>
      <c r="P16278" s="4">
        <v>15398.0</v>
      </c>
      <c r="Q16278" s="3" t="s">
        <v>49</v>
      </c>
      <c r="S16278" s="3" t="s">
        <v>34</v>
      </c>
    </row>
    <row r="16279">
      <c r="A16279" s="2">
        <v>42318.714907407404</v>
      </c>
      <c r="B16279" s="3">
        <v>28.0</v>
      </c>
      <c r="C16279" s="3" t="s">
        <v>13871</v>
      </c>
      <c r="D16279" s="3">
        <v>76.0</v>
      </c>
      <c r="E16279" s="3" t="s">
        <v>13925</v>
      </c>
      <c r="F16279" s="3">
        <v>9.0</v>
      </c>
      <c r="G16279" s="3">
        <v>6.0</v>
      </c>
      <c r="H16279" s="3" t="s">
        <v>1410</v>
      </c>
      <c r="I16279" s="3" t="s">
        <v>14492</v>
      </c>
      <c r="J16279" s="3" t="s">
        <v>1412</v>
      </c>
      <c r="K16279" s="3" t="s">
        <v>24</v>
      </c>
      <c r="L16279" s="3">
        <v>28.0</v>
      </c>
      <c r="M16279" s="3" t="s">
        <v>30</v>
      </c>
      <c r="N16279" s="3" t="s">
        <v>8349</v>
      </c>
      <c r="O16279" s="3" t="s">
        <v>14552</v>
      </c>
      <c r="P16279" s="4">
        <v>22634.0</v>
      </c>
      <c r="Q16279" s="3" t="s">
        <v>105</v>
      </c>
      <c r="S16279" s="3" t="s">
        <v>34</v>
      </c>
    </row>
    <row r="16280">
      <c r="A16280" s="2">
        <v>42318.714907407404</v>
      </c>
      <c r="B16280" s="3">
        <v>28.0</v>
      </c>
      <c r="C16280" s="3" t="s">
        <v>13871</v>
      </c>
      <c r="D16280" s="3">
        <v>76.0</v>
      </c>
      <c r="E16280" s="3" t="s">
        <v>13925</v>
      </c>
      <c r="F16280" s="3">
        <v>9.0</v>
      </c>
      <c r="G16280" s="3">
        <v>6.0</v>
      </c>
      <c r="H16280" s="3" t="s">
        <v>1410</v>
      </c>
      <c r="I16280" s="3" t="s">
        <v>14492</v>
      </c>
      <c r="J16280" s="3" t="s">
        <v>1412</v>
      </c>
      <c r="K16280" s="3" t="s">
        <v>24</v>
      </c>
      <c r="L16280" s="3">
        <v>29.0</v>
      </c>
      <c r="M16280" s="3" t="s">
        <v>25</v>
      </c>
      <c r="N16280" s="3" t="s">
        <v>14553</v>
      </c>
      <c r="O16280" s="3" t="s">
        <v>1947</v>
      </c>
      <c r="P16280" s="4">
        <v>26368.0</v>
      </c>
      <c r="Q16280" s="3" t="s">
        <v>55</v>
      </c>
      <c r="S16280" s="3" t="s">
        <v>34</v>
      </c>
    </row>
    <row r="16281">
      <c r="A16281" s="2">
        <v>42318.714907407404</v>
      </c>
      <c r="B16281" s="3">
        <v>28.0</v>
      </c>
      <c r="C16281" s="3" t="s">
        <v>13871</v>
      </c>
      <c r="D16281" s="3">
        <v>76.0</v>
      </c>
      <c r="E16281" s="3" t="s">
        <v>13925</v>
      </c>
      <c r="F16281" s="3">
        <v>9.0</v>
      </c>
      <c r="G16281" s="3">
        <v>6.0</v>
      </c>
      <c r="H16281" s="3" t="s">
        <v>1410</v>
      </c>
      <c r="I16281" s="3" t="s">
        <v>14492</v>
      </c>
      <c r="J16281" s="3" t="s">
        <v>1412</v>
      </c>
      <c r="K16281" s="3" t="s">
        <v>24</v>
      </c>
      <c r="L16281" s="3">
        <v>30.0</v>
      </c>
      <c r="M16281" s="3" t="s">
        <v>30</v>
      </c>
      <c r="N16281" s="3" t="s">
        <v>14554</v>
      </c>
      <c r="O16281" s="3" t="s">
        <v>336</v>
      </c>
      <c r="P16281" s="4">
        <v>15530.0</v>
      </c>
      <c r="Q16281" s="3" t="s">
        <v>49</v>
      </c>
      <c r="S16281" s="3" t="s">
        <v>34</v>
      </c>
    </row>
    <row r="16282">
      <c r="A16282" s="2">
        <v>42318.714907407404</v>
      </c>
      <c r="B16282" s="3">
        <v>28.0</v>
      </c>
      <c r="C16282" s="3" t="s">
        <v>13871</v>
      </c>
      <c r="D16282" s="3">
        <v>76.0</v>
      </c>
      <c r="E16282" s="3" t="s">
        <v>13925</v>
      </c>
      <c r="F16282" s="3">
        <v>9.0</v>
      </c>
      <c r="G16282" s="3">
        <v>6.0</v>
      </c>
      <c r="H16282" s="3" t="s">
        <v>1410</v>
      </c>
      <c r="I16282" s="3" t="s">
        <v>14492</v>
      </c>
      <c r="J16282" s="3" t="s">
        <v>1412</v>
      </c>
      <c r="K16282" s="3" t="s">
        <v>24</v>
      </c>
      <c r="L16282" s="3">
        <v>31.0</v>
      </c>
      <c r="M16282" s="3" t="s">
        <v>25</v>
      </c>
      <c r="N16282" s="3" t="s">
        <v>14531</v>
      </c>
      <c r="O16282" s="3" t="s">
        <v>664</v>
      </c>
      <c r="P16282" s="4">
        <v>21937.0</v>
      </c>
      <c r="Q16282" s="3" t="s">
        <v>40</v>
      </c>
      <c r="S16282" s="3" t="s">
        <v>34</v>
      </c>
    </row>
    <row r="16283">
      <c r="A16283" s="2">
        <v>42318.714907407404</v>
      </c>
      <c r="B16283" s="3">
        <v>28.0</v>
      </c>
      <c r="C16283" s="3" t="s">
        <v>13871</v>
      </c>
      <c r="D16283" s="3">
        <v>76.0</v>
      </c>
      <c r="E16283" s="3" t="s">
        <v>13925</v>
      </c>
      <c r="F16283" s="3">
        <v>9.0</v>
      </c>
      <c r="G16283" s="3">
        <v>6.0</v>
      </c>
      <c r="H16283" s="3" t="s">
        <v>1410</v>
      </c>
      <c r="I16283" s="3" t="s">
        <v>14492</v>
      </c>
      <c r="J16283" s="3" t="s">
        <v>1412</v>
      </c>
      <c r="K16283" s="3" t="s">
        <v>24</v>
      </c>
      <c r="L16283" s="3">
        <v>32.0</v>
      </c>
      <c r="M16283" s="3" t="s">
        <v>30</v>
      </c>
      <c r="N16283" s="3" t="s">
        <v>2617</v>
      </c>
      <c r="O16283" s="3" t="s">
        <v>1356</v>
      </c>
      <c r="P16283" s="4">
        <v>16637.0</v>
      </c>
      <c r="Q16283" s="3" t="s">
        <v>49</v>
      </c>
      <c r="S16283" s="3" t="s">
        <v>34</v>
      </c>
    </row>
    <row r="16284">
      <c r="A16284" s="2">
        <v>42318.714907407404</v>
      </c>
      <c r="B16284" s="3">
        <v>28.0</v>
      </c>
      <c r="C16284" s="3" t="s">
        <v>13871</v>
      </c>
      <c r="D16284" s="3">
        <v>76.0</v>
      </c>
      <c r="E16284" s="3" t="s">
        <v>13925</v>
      </c>
      <c r="F16284" s="3">
        <v>9.0</v>
      </c>
      <c r="G16284" s="3">
        <v>6.0</v>
      </c>
      <c r="H16284" s="3" t="s">
        <v>1410</v>
      </c>
      <c r="I16284" s="3" t="s">
        <v>14492</v>
      </c>
      <c r="J16284" s="3" t="s">
        <v>1412</v>
      </c>
      <c r="K16284" s="3" t="s">
        <v>24</v>
      </c>
      <c r="L16284" s="3">
        <v>33.0</v>
      </c>
      <c r="M16284" s="3" t="s">
        <v>25</v>
      </c>
      <c r="N16284" s="3" t="s">
        <v>14555</v>
      </c>
      <c r="O16284" s="3" t="s">
        <v>664</v>
      </c>
      <c r="P16284" s="4">
        <v>20610.0</v>
      </c>
      <c r="Q16284" s="3" t="s">
        <v>40</v>
      </c>
      <c r="S16284" s="3" t="s">
        <v>34</v>
      </c>
    </row>
    <row r="16285">
      <c r="A16285" s="2">
        <v>42318.714907407404</v>
      </c>
      <c r="B16285" s="3">
        <v>28.0</v>
      </c>
      <c r="C16285" s="3" t="s">
        <v>13871</v>
      </c>
      <c r="D16285" s="3">
        <v>76.0</v>
      </c>
      <c r="E16285" s="3" t="s">
        <v>13925</v>
      </c>
      <c r="F16285" s="3">
        <v>9.0</v>
      </c>
      <c r="G16285" s="3">
        <v>6.0</v>
      </c>
      <c r="H16285" s="3" t="s">
        <v>1410</v>
      </c>
      <c r="I16285" s="3" t="s">
        <v>14492</v>
      </c>
      <c r="J16285" s="3" t="s">
        <v>1412</v>
      </c>
      <c r="K16285" s="3" t="s">
        <v>24</v>
      </c>
      <c r="L16285" s="3">
        <v>34.0</v>
      </c>
      <c r="M16285" s="3" t="s">
        <v>30</v>
      </c>
      <c r="N16285" s="3" t="s">
        <v>14556</v>
      </c>
      <c r="O16285" s="3" t="s">
        <v>620</v>
      </c>
      <c r="P16285" s="4">
        <v>20508.0</v>
      </c>
      <c r="Q16285" s="3" t="s">
        <v>115</v>
      </c>
      <c r="S16285" s="3" t="s">
        <v>34</v>
      </c>
    </row>
    <row r="16286">
      <c r="A16286" s="2">
        <v>42318.714907407404</v>
      </c>
      <c r="B16286" s="3">
        <v>28.0</v>
      </c>
      <c r="C16286" s="3" t="s">
        <v>13871</v>
      </c>
      <c r="D16286" s="3">
        <v>76.0</v>
      </c>
      <c r="E16286" s="3" t="s">
        <v>13925</v>
      </c>
      <c r="F16286" s="3">
        <v>9.0</v>
      </c>
      <c r="G16286" s="3">
        <v>6.0</v>
      </c>
      <c r="H16286" s="3" t="s">
        <v>1410</v>
      </c>
      <c r="I16286" s="3" t="s">
        <v>14492</v>
      </c>
      <c r="J16286" s="3" t="s">
        <v>1412</v>
      </c>
      <c r="K16286" s="3" t="s">
        <v>24</v>
      </c>
      <c r="L16286" s="3">
        <v>35.0</v>
      </c>
      <c r="M16286" s="3" t="s">
        <v>25</v>
      </c>
      <c r="N16286" s="3" t="s">
        <v>14557</v>
      </c>
      <c r="O16286" s="3" t="s">
        <v>2453</v>
      </c>
      <c r="P16286" s="4">
        <v>17607.0</v>
      </c>
      <c r="Q16286" s="3" t="s">
        <v>86</v>
      </c>
      <c r="S16286" s="3" t="s">
        <v>34</v>
      </c>
    </row>
    <row r="16287">
      <c r="A16287" s="2">
        <v>42318.714907407404</v>
      </c>
      <c r="B16287" s="3">
        <v>28.0</v>
      </c>
      <c r="C16287" s="3" t="s">
        <v>13871</v>
      </c>
      <c r="D16287" s="3">
        <v>76.0</v>
      </c>
      <c r="E16287" s="3" t="s">
        <v>13925</v>
      </c>
      <c r="F16287" s="3">
        <v>9.0</v>
      </c>
      <c r="G16287" s="3">
        <v>6.0</v>
      </c>
      <c r="H16287" s="3" t="s">
        <v>1410</v>
      </c>
      <c r="I16287" s="3" t="s">
        <v>14492</v>
      </c>
      <c r="J16287" s="3" t="s">
        <v>1412</v>
      </c>
      <c r="K16287" s="3" t="s">
        <v>24</v>
      </c>
      <c r="L16287" s="3">
        <v>36.0</v>
      </c>
      <c r="M16287" s="3" t="s">
        <v>30</v>
      </c>
      <c r="N16287" s="3" t="s">
        <v>1459</v>
      </c>
      <c r="O16287" s="3" t="s">
        <v>93</v>
      </c>
      <c r="P16287" s="4">
        <v>14622.0</v>
      </c>
      <c r="Q16287" s="3" t="s">
        <v>96</v>
      </c>
      <c r="S16287" s="3" t="s">
        <v>34</v>
      </c>
    </row>
    <row r="16288">
      <c r="A16288" s="2">
        <v>42318.714907407404</v>
      </c>
      <c r="B16288" s="3">
        <v>28.0</v>
      </c>
      <c r="C16288" s="3" t="s">
        <v>13871</v>
      </c>
      <c r="D16288" s="3">
        <v>76.0</v>
      </c>
      <c r="E16288" s="3" t="s">
        <v>13925</v>
      </c>
      <c r="F16288" s="3">
        <v>9.0</v>
      </c>
      <c r="G16288" s="3">
        <v>6.0</v>
      </c>
      <c r="H16288" s="3" t="s">
        <v>1410</v>
      </c>
      <c r="I16288" s="3" t="s">
        <v>14492</v>
      </c>
      <c r="J16288" s="3" t="s">
        <v>1412</v>
      </c>
      <c r="K16288" s="3" t="s">
        <v>24</v>
      </c>
      <c r="L16288" s="3">
        <v>37.0</v>
      </c>
      <c r="M16288" s="3" t="s">
        <v>25</v>
      </c>
      <c r="N16288" s="3" t="s">
        <v>14558</v>
      </c>
      <c r="O16288" s="3" t="s">
        <v>401</v>
      </c>
      <c r="P16288" s="4">
        <v>26398.0</v>
      </c>
      <c r="Q16288" s="3" t="s">
        <v>37</v>
      </c>
      <c r="S16288" s="3" t="s">
        <v>34</v>
      </c>
    </row>
    <row r="16289">
      <c r="A16289" s="2">
        <v>42318.714907407404</v>
      </c>
      <c r="B16289" s="3">
        <v>28.0</v>
      </c>
      <c r="C16289" s="3" t="s">
        <v>13871</v>
      </c>
      <c r="D16289" s="3">
        <v>76.0</v>
      </c>
      <c r="E16289" s="3" t="s">
        <v>13925</v>
      </c>
      <c r="F16289" s="3">
        <v>9.0</v>
      </c>
      <c r="G16289" s="3">
        <v>6.0</v>
      </c>
      <c r="H16289" s="3" t="s">
        <v>1410</v>
      </c>
      <c r="I16289" s="3" t="s">
        <v>14492</v>
      </c>
      <c r="J16289" s="3" t="s">
        <v>1412</v>
      </c>
      <c r="K16289" s="3" t="s">
        <v>24</v>
      </c>
      <c r="L16289" s="3">
        <v>38.0</v>
      </c>
      <c r="M16289" s="3" t="s">
        <v>30</v>
      </c>
      <c r="N16289" s="3" t="s">
        <v>14559</v>
      </c>
      <c r="O16289" s="3" t="s">
        <v>2585</v>
      </c>
      <c r="P16289" s="4">
        <v>32790.0</v>
      </c>
      <c r="Q16289" s="3" t="s">
        <v>132</v>
      </c>
      <c r="S16289" s="3" t="s">
        <v>34</v>
      </c>
    </row>
    <row r="16290">
      <c r="A16290" s="2">
        <v>42318.714907407404</v>
      </c>
      <c r="B16290" s="3">
        <v>28.0</v>
      </c>
      <c r="C16290" s="3" t="s">
        <v>13871</v>
      </c>
      <c r="D16290" s="3">
        <v>76.0</v>
      </c>
      <c r="E16290" s="3" t="s">
        <v>13925</v>
      </c>
      <c r="F16290" s="3">
        <v>9.0</v>
      </c>
      <c r="G16290" s="3">
        <v>6.0</v>
      </c>
      <c r="H16290" s="3" t="s">
        <v>1410</v>
      </c>
      <c r="I16290" s="3" t="s">
        <v>14492</v>
      </c>
      <c r="J16290" s="3" t="s">
        <v>1412</v>
      </c>
      <c r="K16290" s="3" t="s">
        <v>24</v>
      </c>
      <c r="L16290" s="3">
        <v>39.0</v>
      </c>
      <c r="M16290" s="3" t="s">
        <v>25</v>
      </c>
      <c r="N16290" s="3" t="s">
        <v>14531</v>
      </c>
      <c r="O16290" s="3" t="s">
        <v>14560</v>
      </c>
      <c r="P16290" s="4">
        <v>31147.0</v>
      </c>
      <c r="Q16290" s="3" t="s">
        <v>132</v>
      </c>
      <c r="S16290" s="3" t="s">
        <v>34</v>
      </c>
    </row>
    <row r="16291">
      <c r="A16291" s="2">
        <v>42318.714907407404</v>
      </c>
      <c r="B16291" s="3">
        <v>28.0</v>
      </c>
      <c r="C16291" s="3" t="s">
        <v>13871</v>
      </c>
      <c r="D16291" s="3">
        <v>76.0</v>
      </c>
      <c r="E16291" s="3" t="s">
        <v>13925</v>
      </c>
      <c r="F16291" s="3">
        <v>9.0</v>
      </c>
      <c r="G16291" s="3">
        <v>6.0</v>
      </c>
      <c r="H16291" s="3" t="s">
        <v>1410</v>
      </c>
      <c r="I16291" s="3" t="s">
        <v>14492</v>
      </c>
      <c r="J16291" s="3" t="s">
        <v>1412</v>
      </c>
      <c r="K16291" s="3" t="s">
        <v>24</v>
      </c>
      <c r="L16291" s="3">
        <v>40.0</v>
      </c>
      <c r="M16291" s="3" t="s">
        <v>30</v>
      </c>
      <c r="N16291" s="3" t="s">
        <v>7284</v>
      </c>
      <c r="O16291" s="3" t="s">
        <v>1239</v>
      </c>
      <c r="P16291" s="4">
        <v>29663.0</v>
      </c>
      <c r="Q16291" s="3" t="s">
        <v>132</v>
      </c>
      <c r="S16291" s="3" t="s">
        <v>34</v>
      </c>
    </row>
    <row r="16292">
      <c r="A16292" s="2">
        <v>42318.714907407404</v>
      </c>
      <c r="B16292" s="3">
        <v>28.0</v>
      </c>
      <c r="C16292" s="3" t="s">
        <v>13871</v>
      </c>
      <c r="D16292" s="3">
        <v>76.0</v>
      </c>
      <c r="E16292" s="3" t="s">
        <v>13925</v>
      </c>
      <c r="F16292" s="3">
        <v>9.0</v>
      </c>
      <c r="G16292" s="3">
        <v>6.0</v>
      </c>
      <c r="H16292" s="3" t="s">
        <v>1410</v>
      </c>
      <c r="I16292" s="3" t="s">
        <v>14492</v>
      </c>
      <c r="J16292" s="3" t="s">
        <v>1412</v>
      </c>
      <c r="K16292" s="3" t="s">
        <v>24</v>
      </c>
      <c r="L16292" s="3">
        <v>41.0</v>
      </c>
      <c r="M16292" s="3" t="s">
        <v>25</v>
      </c>
      <c r="N16292" s="3" t="s">
        <v>14529</v>
      </c>
      <c r="O16292" s="3" t="s">
        <v>257</v>
      </c>
      <c r="P16292" s="4">
        <v>17673.0</v>
      </c>
      <c r="Q16292" s="3" t="s">
        <v>145</v>
      </c>
      <c r="S16292" s="3" t="s">
        <v>34</v>
      </c>
    </row>
    <row r="16293">
      <c r="A16293" s="2">
        <v>42318.714907407404</v>
      </c>
      <c r="B16293" s="3">
        <v>52.0</v>
      </c>
      <c r="C16293" s="3" t="s">
        <v>14561</v>
      </c>
      <c r="D16293" s="3">
        <v>44.0</v>
      </c>
      <c r="E16293" s="3" t="s">
        <v>14562</v>
      </c>
      <c r="F16293" s="3">
        <v>1.0</v>
      </c>
      <c r="G16293" s="3">
        <v>7.0</v>
      </c>
      <c r="H16293" s="3" t="s">
        <v>3676</v>
      </c>
      <c r="I16293" s="3" t="s">
        <v>14563</v>
      </c>
      <c r="J16293" s="3" t="s">
        <v>1185</v>
      </c>
      <c r="K16293" s="3" t="s">
        <v>24</v>
      </c>
      <c r="L16293" s="3">
        <v>1.0</v>
      </c>
      <c r="M16293" s="3" t="s">
        <v>25</v>
      </c>
      <c r="N16293" s="3" t="s">
        <v>239</v>
      </c>
      <c r="O16293" s="3" t="s">
        <v>227</v>
      </c>
      <c r="P16293" s="4">
        <v>26840.0</v>
      </c>
      <c r="Q16293" s="3" t="s">
        <v>169</v>
      </c>
      <c r="S16293" s="3" t="s">
        <v>34</v>
      </c>
    </row>
    <row r="16294">
      <c r="A16294" s="2">
        <v>42318.714907407404</v>
      </c>
      <c r="B16294" s="3">
        <v>52.0</v>
      </c>
      <c r="C16294" s="3" t="s">
        <v>14561</v>
      </c>
      <c r="D16294" s="3">
        <v>44.0</v>
      </c>
      <c r="E16294" s="3" t="s">
        <v>14562</v>
      </c>
      <c r="F16294" s="3">
        <v>1.0</v>
      </c>
      <c r="G16294" s="3">
        <v>7.0</v>
      </c>
      <c r="H16294" s="3" t="s">
        <v>3676</v>
      </c>
      <c r="I16294" s="3" t="s">
        <v>14563</v>
      </c>
      <c r="J16294" s="3" t="s">
        <v>1185</v>
      </c>
      <c r="K16294" s="3" t="s">
        <v>24</v>
      </c>
      <c r="L16294" s="3">
        <v>2.0</v>
      </c>
      <c r="M16294" s="3" t="s">
        <v>30</v>
      </c>
      <c r="N16294" s="3" t="s">
        <v>14564</v>
      </c>
      <c r="O16294" s="3" t="s">
        <v>225</v>
      </c>
      <c r="P16294" s="4">
        <v>19501.0</v>
      </c>
      <c r="Q16294" s="3" t="s">
        <v>113</v>
      </c>
      <c r="S16294" s="3" t="s">
        <v>34</v>
      </c>
    </row>
    <row r="16295">
      <c r="A16295" s="2">
        <v>42318.714907407404</v>
      </c>
      <c r="B16295" s="3">
        <v>52.0</v>
      </c>
      <c r="C16295" s="3" t="s">
        <v>14561</v>
      </c>
      <c r="D16295" s="3">
        <v>44.0</v>
      </c>
      <c r="E16295" s="3" t="s">
        <v>14562</v>
      </c>
      <c r="F16295" s="3">
        <v>1.0</v>
      </c>
      <c r="G16295" s="3">
        <v>7.0</v>
      </c>
      <c r="H16295" s="3" t="s">
        <v>3676</v>
      </c>
      <c r="I16295" s="3" t="s">
        <v>14563</v>
      </c>
      <c r="J16295" s="3" t="s">
        <v>1185</v>
      </c>
      <c r="K16295" s="3" t="s">
        <v>24</v>
      </c>
      <c r="L16295" s="3">
        <v>3.0</v>
      </c>
      <c r="M16295" s="3" t="s">
        <v>25</v>
      </c>
      <c r="N16295" s="3" t="s">
        <v>1824</v>
      </c>
      <c r="O16295" s="3" t="s">
        <v>536</v>
      </c>
      <c r="P16295" s="4">
        <v>19078.0</v>
      </c>
      <c r="Q16295" s="3" t="s">
        <v>113</v>
      </c>
      <c r="S16295" s="3" t="s">
        <v>34</v>
      </c>
    </row>
    <row r="16296">
      <c r="A16296" s="2">
        <v>42318.714907407404</v>
      </c>
      <c r="B16296" s="3">
        <v>52.0</v>
      </c>
      <c r="C16296" s="3" t="s">
        <v>14561</v>
      </c>
      <c r="D16296" s="3">
        <v>44.0</v>
      </c>
      <c r="E16296" s="3" t="s">
        <v>14562</v>
      </c>
      <c r="F16296" s="3">
        <v>1.0</v>
      </c>
      <c r="G16296" s="3">
        <v>7.0</v>
      </c>
      <c r="H16296" s="3" t="s">
        <v>3676</v>
      </c>
      <c r="I16296" s="3" t="s">
        <v>14563</v>
      </c>
      <c r="J16296" s="3" t="s">
        <v>1185</v>
      </c>
      <c r="K16296" s="3" t="s">
        <v>24</v>
      </c>
      <c r="L16296" s="3">
        <v>4.0</v>
      </c>
      <c r="M16296" s="3" t="s">
        <v>30</v>
      </c>
      <c r="N16296" s="3" t="s">
        <v>14565</v>
      </c>
      <c r="O16296" s="3" t="s">
        <v>1342</v>
      </c>
      <c r="P16296" s="4">
        <v>15174.0</v>
      </c>
      <c r="Q16296" s="3" t="s">
        <v>105</v>
      </c>
      <c r="S16296" s="3" t="s">
        <v>34</v>
      </c>
    </row>
    <row r="16297">
      <c r="A16297" s="2">
        <v>42318.714907407404</v>
      </c>
      <c r="B16297" s="3">
        <v>52.0</v>
      </c>
      <c r="C16297" s="3" t="s">
        <v>14561</v>
      </c>
      <c r="D16297" s="3">
        <v>44.0</v>
      </c>
      <c r="E16297" s="3" t="s">
        <v>14562</v>
      </c>
      <c r="F16297" s="3">
        <v>1.0</v>
      </c>
      <c r="G16297" s="3">
        <v>7.0</v>
      </c>
      <c r="H16297" s="3" t="s">
        <v>3676</v>
      </c>
      <c r="I16297" s="3" t="s">
        <v>14563</v>
      </c>
      <c r="J16297" s="3" t="s">
        <v>1185</v>
      </c>
      <c r="K16297" s="3" t="s">
        <v>24</v>
      </c>
      <c r="L16297" s="3">
        <v>5.0</v>
      </c>
      <c r="M16297" s="3" t="s">
        <v>25</v>
      </c>
      <c r="N16297" s="3" t="s">
        <v>4939</v>
      </c>
      <c r="O16297" s="3" t="s">
        <v>281</v>
      </c>
      <c r="P16297" s="4">
        <v>20106.0</v>
      </c>
      <c r="Q16297" s="3" t="s">
        <v>37</v>
      </c>
      <c r="S16297" s="3" t="s">
        <v>34</v>
      </c>
    </row>
    <row r="16298">
      <c r="A16298" s="2">
        <v>42318.714907407404</v>
      </c>
      <c r="B16298" s="3">
        <v>52.0</v>
      </c>
      <c r="C16298" s="3" t="s">
        <v>14561</v>
      </c>
      <c r="D16298" s="3">
        <v>44.0</v>
      </c>
      <c r="E16298" s="3" t="s">
        <v>14562</v>
      </c>
      <c r="F16298" s="3">
        <v>1.0</v>
      </c>
      <c r="G16298" s="3">
        <v>7.0</v>
      </c>
      <c r="H16298" s="3" t="s">
        <v>3676</v>
      </c>
      <c r="I16298" s="3" t="s">
        <v>14563</v>
      </c>
      <c r="J16298" s="3" t="s">
        <v>1185</v>
      </c>
      <c r="K16298" s="3" t="s">
        <v>24</v>
      </c>
      <c r="L16298" s="3">
        <v>6.0</v>
      </c>
      <c r="M16298" s="3" t="s">
        <v>30</v>
      </c>
      <c r="N16298" s="3" t="s">
        <v>14566</v>
      </c>
      <c r="O16298" s="3" t="s">
        <v>14567</v>
      </c>
      <c r="P16298" s="4">
        <v>29689.0</v>
      </c>
      <c r="Q16298" s="3" t="s">
        <v>40</v>
      </c>
      <c r="S16298" s="3" t="s">
        <v>34</v>
      </c>
    </row>
    <row r="16299">
      <c r="A16299" s="2">
        <v>42318.714907407404</v>
      </c>
      <c r="B16299" s="3">
        <v>52.0</v>
      </c>
      <c r="C16299" s="3" t="s">
        <v>14561</v>
      </c>
      <c r="D16299" s="3">
        <v>44.0</v>
      </c>
      <c r="E16299" s="3" t="s">
        <v>14562</v>
      </c>
      <c r="F16299" s="3">
        <v>1.0</v>
      </c>
      <c r="G16299" s="3">
        <v>7.0</v>
      </c>
      <c r="H16299" s="3" t="s">
        <v>3676</v>
      </c>
      <c r="I16299" s="3" t="s">
        <v>14563</v>
      </c>
      <c r="J16299" s="3" t="s">
        <v>1185</v>
      </c>
      <c r="K16299" s="3" t="s">
        <v>24</v>
      </c>
      <c r="L16299" s="3">
        <v>7.0</v>
      </c>
      <c r="M16299" s="3" t="s">
        <v>25</v>
      </c>
      <c r="N16299" s="3" t="s">
        <v>4037</v>
      </c>
      <c r="O16299" s="3" t="s">
        <v>2150</v>
      </c>
      <c r="P16299" s="4">
        <v>19542.0</v>
      </c>
      <c r="Q16299" s="3" t="s">
        <v>33</v>
      </c>
      <c r="S16299" s="3" t="s">
        <v>34</v>
      </c>
    </row>
    <row r="16300">
      <c r="A16300" s="2">
        <v>42318.714907407404</v>
      </c>
      <c r="B16300" s="3">
        <v>52.0</v>
      </c>
      <c r="C16300" s="3" t="s">
        <v>14561</v>
      </c>
      <c r="D16300" s="3">
        <v>44.0</v>
      </c>
      <c r="E16300" s="3" t="s">
        <v>14562</v>
      </c>
      <c r="F16300" s="3">
        <v>1.0</v>
      </c>
      <c r="G16300" s="3">
        <v>7.0</v>
      </c>
      <c r="H16300" s="3" t="s">
        <v>3676</v>
      </c>
      <c r="I16300" s="3" t="s">
        <v>14563</v>
      </c>
      <c r="J16300" s="3" t="s">
        <v>1185</v>
      </c>
      <c r="K16300" s="3" t="s">
        <v>24</v>
      </c>
      <c r="L16300" s="3">
        <v>8.0</v>
      </c>
      <c r="M16300" s="3" t="s">
        <v>30</v>
      </c>
      <c r="N16300" s="3" t="s">
        <v>4292</v>
      </c>
      <c r="O16300" s="3" t="s">
        <v>1453</v>
      </c>
      <c r="P16300" s="4">
        <v>32653.0</v>
      </c>
      <c r="Q16300" s="3" t="s">
        <v>132</v>
      </c>
      <c r="S16300" s="3" t="s">
        <v>34</v>
      </c>
    </row>
    <row r="16301">
      <c r="A16301" s="2">
        <v>42318.714907407404</v>
      </c>
      <c r="B16301" s="3">
        <v>52.0</v>
      </c>
      <c r="C16301" s="3" t="s">
        <v>14561</v>
      </c>
      <c r="D16301" s="3">
        <v>44.0</v>
      </c>
      <c r="E16301" s="3" t="s">
        <v>14562</v>
      </c>
      <c r="F16301" s="3">
        <v>1.0</v>
      </c>
      <c r="G16301" s="3">
        <v>7.0</v>
      </c>
      <c r="H16301" s="3" t="s">
        <v>3676</v>
      </c>
      <c r="I16301" s="3" t="s">
        <v>14563</v>
      </c>
      <c r="J16301" s="3" t="s">
        <v>1185</v>
      </c>
      <c r="K16301" s="3" t="s">
        <v>24</v>
      </c>
      <c r="L16301" s="3">
        <v>9.0</v>
      </c>
      <c r="M16301" s="3" t="s">
        <v>25</v>
      </c>
      <c r="N16301" s="3" t="s">
        <v>14568</v>
      </c>
      <c r="O16301" s="3" t="s">
        <v>613</v>
      </c>
      <c r="P16301" s="4">
        <v>26694.0</v>
      </c>
      <c r="Q16301" s="3" t="s">
        <v>169</v>
      </c>
      <c r="S16301" s="3" t="s">
        <v>34</v>
      </c>
    </row>
    <row r="16302">
      <c r="A16302" s="2">
        <v>42318.714907407404</v>
      </c>
      <c r="B16302" s="3">
        <v>52.0</v>
      </c>
      <c r="C16302" s="3" t="s">
        <v>14561</v>
      </c>
      <c r="D16302" s="3">
        <v>44.0</v>
      </c>
      <c r="E16302" s="3" t="s">
        <v>14562</v>
      </c>
      <c r="F16302" s="3">
        <v>1.0</v>
      </c>
      <c r="G16302" s="3">
        <v>7.0</v>
      </c>
      <c r="H16302" s="3" t="s">
        <v>3676</v>
      </c>
      <c r="I16302" s="3" t="s">
        <v>14563</v>
      </c>
      <c r="J16302" s="3" t="s">
        <v>1185</v>
      </c>
      <c r="K16302" s="3" t="s">
        <v>24</v>
      </c>
      <c r="L16302" s="3">
        <v>10.0</v>
      </c>
      <c r="M16302" s="3" t="s">
        <v>30</v>
      </c>
      <c r="N16302" s="3" t="s">
        <v>14569</v>
      </c>
      <c r="O16302" s="3" t="s">
        <v>14570</v>
      </c>
      <c r="P16302" s="4">
        <v>21238.0</v>
      </c>
      <c r="Q16302" s="3" t="s">
        <v>40</v>
      </c>
      <c r="S16302" s="3" t="s">
        <v>34</v>
      </c>
    </row>
    <row r="16303">
      <c r="A16303" s="2">
        <v>42318.714907407404</v>
      </c>
      <c r="B16303" s="3">
        <v>52.0</v>
      </c>
      <c r="C16303" s="3" t="s">
        <v>14561</v>
      </c>
      <c r="D16303" s="3">
        <v>44.0</v>
      </c>
      <c r="E16303" s="3" t="s">
        <v>14562</v>
      </c>
      <c r="F16303" s="3">
        <v>1.0</v>
      </c>
      <c r="G16303" s="3">
        <v>7.0</v>
      </c>
      <c r="H16303" s="3" t="s">
        <v>3676</v>
      </c>
      <c r="I16303" s="3" t="s">
        <v>14563</v>
      </c>
      <c r="J16303" s="3" t="s">
        <v>1185</v>
      </c>
      <c r="K16303" s="3" t="s">
        <v>24</v>
      </c>
      <c r="L16303" s="3">
        <v>11.0</v>
      </c>
      <c r="M16303" s="3" t="s">
        <v>25</v>
      </c>
      <c r="N16303" s="3" t="s">
        <v>14571</v>
      </c>
      <c r="O16303" s="3" t="s">
        <v>492</v>
      </c>
      <c r="P16303" s="4">
        <v>21469.0</v>
      </c>
      <c r="Q16303" s="3" t="s">
        <v>712</v>
      </c>
      <c r="S16303" s="3" t="s">
        <v>34</v>
      </c>
    </row>
    <row r="16304">
      <c r="A16304" s="2">
        <v>42318.714907407404</v>
      </c>
      <c r="B16304" s="3">
        <v>52.0</v>
      </c>
      <c r="C16304" s="3" t="s">
        <v>14561</v>
      </c>
      <c r="D16304" s="3">
        <v>44.0</v>
      </c>
      <c r="E16304" s="3" t="s">
        <v>14562</v>
      </c>
      <c r="F16304" s="3">
        <v>1.0</v>
      </c>
      <c r="G16304" s="3">
        <v>7.0</v>
      </c>
      <c r="H16304" s="3" t="s">
        <v>3676</v>
      </c>
      <c r="I16304" s="3" t="s">
        <v>14563</v>
      </c>
      <c r="J16304" s="3" t="s">
        <v>1185</v>
      </c>
      <c r="K16304" s="3" t="s">
        <v>24</v>
      </c>
      <c r="L16304" s="3">
        <v>12.0</v>
      </c>
      <c r="M16304" s="3" t="s">
        <v>30</v>
      </c>
      <c r="N16304" s="3" t="s">
        <v>4840</v>
      </c>
      <c r="O16304" s="3" t="s">
        <v>76</v>
      </c>
      <c r="P16304" s="4">
        <v>33175.0</v>
      </c>
      <c r="Q16304" s="3" t="s">
        <v>191</v>
      </c>
      <c r="S16304" s="3" t="s">
        <v>34</v>
      </c>
    </row>
    <row r="16305">
      <c r="A16305" s="2">
        <v>42318.714907407404</v>
      </c>
      <c r="B16305" s="3">
        <v>52.0</v>
      </c>
      <c r="C16305" s="3" t="s">
        <v>14561</v>
      </c>
      <c r="D16305" s="3">
        <v>44.0</v>
      </c>
      <c r="E16305" s="3" t="s">
        <v>14562</v>
      </c>
      <c r="F16305" s="3">
        <v>1.0</v>
      </c>
      <c r="G16305" s="3">
        <v>7.0</v>
      </c>
      <c r="H16305" s="3" t="s">
        <v>3676</v>
      </c>
      <c r="I16305" s="3" t="s">
        <v>14563</v>
      </c>
      <c r="J16305" s="3" t="s">
        <v>1185</v>
      </c>
      <c r="K16305" s="3" t="s">
        <v>24</v>
      </c>
      <c r="L16305" s="3">
        <v>13.0</v>
      </c>
      <c r="M16305" s="3" t="s">
        <v>25</v>
      </c>
      <c r="N16305" s="3" t="s">
        <v>14572</v>
      </c>
      <c r="O16305" s="3" t="s">
        <v>871</v>
      </c>
      <c r="P16305" s="4">
        <v>35097.0</v>
      </c>
      <c r="Q16305" s="3" t="s">
        <v>191</v>
      </c>
      <c r="S16305" s="3" t="s">
        <v>34</v>
      </c>
    </row>
    <row r="16306">
      <c r="A16306" s="2">
        <v>42318.714907407404</v>
      </c>
      <c r="B16306" s="3">
        <v>52.0</v>
      </c>
      <c r="C16306" s="3" t="s">
        <v>14561</v>
      </c>
      <c r="D16306" s="3">
        <v>44.0</v>
      </c>
      <c r="E16306" s="3" t="s">
        <v>14562</v>
      </c>
      <c r="F16306" s="3">
        <v>1.0</v>
      </c>
      <c r="G16306" s="3">
        <v>7.0</v>
      </c>
      <c r="H16306" s="3" t="s">
        <v>3676</v>
      </c>
      <c r="I16306" s="3" t="s">
        <v>14563</v>
      </c>
      <c r="J16306" s="3" t="s">
        <v>1185</v>
      </c>
      <c r="K16306" s="3" t="s">
        <v>24</v>
      </c>
      <c r="L16306" s="3">
        <v>14.0</v>
      </c>
      <c r="M16306" s="3" t="s">
        <v>30</v>
      </c>
      <c r="N16306" s="3" t="s">
        <v>4626</v>
      </c>
      <c r="O16306" s="3" t="s">
        <v>769</v>
      </c>
      <c r="P16306" s="4">
        <v>18065.0</v>
      </c>
      <c r="Q16306" s="3" t="s">
        <v>113</v>
      </c>
      <c r="S16306" s="3" t="s">
        <v>34</v>
      </c>
    </row>
    <row r="16307">
      <c r="A16307" s="2">
        <v>42318.714907407404</v>
      </c>
      <c r="B16307" s="3">
        <v>52.0</v>
      </c>
      <c r="C16307" s="3" t="s">
        <v>14561</v>
      </c>
      <c r="D16307" s="3">
        <v>44.0</v>
      </c>
      <c r="E16307" s="3" t="s">
        <v>14562</v>
      </c>
      <c r="F16307" s="3">
        <v>1.0</v>
      </c>
      <c r="G16307" s="3">
        <v>7.0</v>
      </c>
      <c r="H16307" s="3" t="s">
        <v>3676</v>
      </c>
      <c r="I16307" s="3" t="s">
        <v>14563</v>
      </c>
      <c r="J16307" s="3" t="s">
        <v>1185</v>
      </c>
      <c r="K16307" s="3" t="s">
        <v>24</v>
      </c>
      <c r="L16307" s="3">
        <v>15.0</v>
      </c>
      <c r="M16307" s="3" t="s">
        <v>25</v>
      </c>
      <c r="N16307" s="3" t="s">
        <v>14573</v>
      </c>
      <c r="O16307" s="3" t="s">
        <v>664</v>
      </c>
      <c r="P16307" s="4">
        <v>27605.0</v>
      </c>
      <c r="Q16307" s="3" t="s">
        <v>132</v>
      </c>
      <c r="S16307" s="3" t="s">
        <v>34</v>
      </c>
    </row>
    <row r="16308">
      <c r="A16308" s="2">
        <v>42318.714907407404</v>
      </c>
      <c r="B16308" s="3">
        <v>52.0</v>
      </c>
      <c r="C16308" s="3" t="s">
        <v>14561</v>
      </c>
      <c r="D16308" s="3">
        <v>44.0</v>
      </c>
      <c r="E16308" s="3" t="s">
        <v>14562</v>
      </c>
      <c r="F16308" s="3">
        <v>1.0</v>
      </c>
      <c r="G16308" s="3">
        <v>7.0</v>
      </c>
      <c r="H16308" s="3" t="s">
        <v>3676</v>
      </c>
      <c r="I16308" s="3" t="s">
        <v>14563</v>
      </c>
      <c r="J16308" s="3" t="s">
        <v>1185</v>
      </c>
      <c r="K16308" s="3" t="s">
        <v>24</v>
      </c>
      <c r="L16308" s="3">
        <v>16.0</v>
      </c>
      <c r="M16308" s="3" t="s">
        <v>30</v>
      </c>
      <c r="N16308" s="3" t="s">
        <v>14574</v>
      </c>
      <c r="O16308" s="3" t="s">
        <v>193</v>
      </c>
      <c r="P16308" s="4">
        <v>28435.0</v>
      </c>
      <c r="Q16308" s="3" t="s">
        <v>46</v>
      </c>
      <c r="S16308" s="3" t="s">
        <v>34</v>
      </c>
    </row>
    <row r="16309">
      <c r="A16309" s="2">
        <v>42318.714907407404</v>
      </c>
      <c r="B16309" s="3">
        <v>52.0</v>
      </c>
      <c r="C16309" s="3" t="s">
        <v>14561</v>
      </c>
      <c r="D16309" s="3">
        <v>44.0</v>
      </c>
      <c r="E16309" s="3" t="s">
        <v>14562</v>
      </c>
      <c r="F16309" s="3">
        <v>1.0</v>
      </c>
      <c r="G16309" s="3">
        <v>7.0</v>
      </c>
      <c r="H16309" s="3" t="s">
        <v>3676</v>
      </c>
      <c r="I16309" s="3" t="s">
        <v>14563</v>
      </c>
      <c r="J16309" s="3" t="s">
        <v>1185</v>
      </c>
      <c r="K16309" s="3" t="s">
        <v>24</v>
      </c>
      <c r="L16309" s="3">
        <v>17.0</v>
      </c>
      <c r="M16309" s="3" t="s">
        <v>25</v>
      </c>
      <c r="N16309" s="3" t="s">
        <v>14575</v>
      </c>
      <c r="O16309" s="3" t="s">
        <v>366</v>
      </c>
      <c r="P16309" s="4">
        <v>26317.0</v>
      </c>
      <c r="Q16309" s="3" t="s">
        <v>247</v>
      </c>
      <c r="S16309" s="3" t="s">
        <v>34</v>
      </c>
    </row>
    <row r="16310">
      <c r="A16310" s="2">
        <v>42318.714907407404</v>
      </c>
      <c r="B16310" s="3">
        <v>52.0</v>
      </c>
      <c r="C16310" s="3" t="s">
        <v>14561</v>
      </c>
      <c r="D16310" s="3">
        <v>44.0</v>
      </c>
      <c r="E16310" s="3" t="s">
        <v>14562</v>
      </c>
      <c r="F16310" s="3">
        <v>1.0</v>
      </c>
      <c r="G16310" s="3">
        <v>7.0</v>
      </c>
      <c r="H16310" s="3" t="s">
        <v>3676</v>
      </c>
      <c r="I16310" s="3" t="s">
        <v>14563</v>
      </c>
      <c r="J16310" s="3" t="s">
        <v>1185</v>
      </c>
      <c r="K16310" s="3" t="s">
        <v>24</v>
      </c>
      <c r="L16310" s="3">
        <v>18.0</v>
      </c>
      <c r="M16310" s="3" t="s">
        <v>30</v>
      </c>
      <c r="N16310" s="3" t="s">
        <v>972</v>
      </c>
      <c r="O16310" s="3" t="s">
        <v>995</v>
      </c>
      <c r="P16310" s="4">
        <v>23935.0</v>
      </c>
      <c r="Q16310" s="3" t="s">
        <v>40</v>
      </c>
      <c r="S16310" s="3" t="s">
        <v>34</v>
      </c>
    </row>
    <row r="16311">
      <c r="A16311" s="2">
        <v>42318.714907407404</v>
      </c>
      <c r="B16311" s="3">
        <v>52.0</v>
      </c>
      <c r="C16311" s="3" t="s">
        <v>14561</v>
      </c>
      <c r="D16311" s="3">
        <v>44.0</v>
      </c>
      <c r="E16311" s="3" t="s">
        <v>14562</v>
      </c>
      <c r="F16311" s="3">
        <v>1.0</v>
      </c>
      <c r="G16311" s="3">
        <v>7.0</v>
      </c>
      <c r="H16311" s="3" t="s">
        <v>3676</v>
      </c>
      <c r="I16311" s="3" t="s">
        <v>14563</v>
      </c>
      <c r="J16311" s="3" t="s">
        <v>1185</v>
      </c>
      <c r="K16311" s="3" t="s">
        <v>24</v>
      </c>
      <c r="L16311" s="3">
        <v>19.0</v>
      </c>
      <c r="M16311" s="3" t="s">
        <v>25</v>
      </c>
      <c r="N16311" s="3" t="s">
        <v>14241</v>
      </c>
      <c r="O16311" s="3" t="s">
        <v>477</v>
      </c>
      <c r="P16311" s="4">
        <v>30720.0</v>
      </c>
      <c r="Q16311" s="3" t="s">
        <v>132</v>
      </c>
      <c r="S16311" s="3" t="s">
        <v>34</v>
      </c>
    </row>
    <row r="16312">
      <c r="A16312" s="2">
        <v>42318.714907407404</v>
      </c>
      <c r="B16312" s="3">
        <v>52.0</v>
      </c>
      <c r="C16312" s="3" t="s">
        <v>14561</v>
      </c>
      <c r="D16312" s="3">
        <v>44.0</v>
      </c>
      <c r="E16312" s="3" t="s">
        <v>14562</v>
      </c>
      <c r="F16312" s="3">
        <v>1.0</v>
      </c>
      <c r="G16312" s="3">
        <v>7.0</v>
      </c>
      <c r="H16312" s="3" t="s">
        <v>3676</v>
      </c>
      <c r="I16312" s="3" t="s">
        <v>14563</v>
      </c>
      <c r="J16312" s="3" t="s">
        <v>1185</v>
      </c>
      <c r="K16312" s="3" t="s">
        <v>24</v>
      </c>
      <c r="L16312" s="3">
        <v>20.0</v>
      </c>
      <c r="M16312" s="3" t="s">
        <v>30</v>
      </c>
      <c r="N16312" s="3" t="s">
        <v>14576</v>
      </c>
      <c r="O16312" s="3" t="s">
        <v>14577</v>
      </c>
      <c r="P16312" s="4">
        <v>29157.0</v>
      </c>
      <c r="Q16312" s="3" t="s">
        <v>79</v>
      </c>
      <c r="S16312" s="3" t="s">
        <v>34</v>
      </c>
    </row>
    <row r="16313">
      <c r="A16313" s="2">
        <v>42318.714907407404</v>
      </c>
      <c r="B16313" s="3">
        <v>52.0</v>
      </c>
      <c r="C16313" s="3" t="s">
        <v>14561</v>
      </c>
      <c r="D16313" s="3">
        <v>44.0</v>
      </c>
      <c r="E16313" s="3" t="s">
        <v>14562</v>
      </c>
      <c r="F16313" s="3">
        <v>1.0</v>
      </c>
      <c r="G16313" s="3">
        <v>7.0</v>
      </c>
      <c r="H16313" s="3" t="s">
        <v>3676</v>
      </c>
      <c r="I16313" s="3" t="s">
        <v>14563</v>
      </c>
      <c r="J16313" s="3" t="s">
        <v>1185</v>
      </c>
      <c r="K16313" s="3" t="s">
        <v>24</v>
      </c>
      <c r="L16313" s="3">
        <v>21.0</v>
      </c>
      <c r="M16313" s="3" t="s">
        <v>25</v>
      </c>
      <c r="N16313" s="3" t="s">
        <v>4040</v>
      </c>
      <c r="O16313" s="3" t="s">
        <v>109</v>
      </c>
      <c r="P16313" s="4">
        <v>20182.0</v>
      </c>
      <c r="Q16313" s="3" t="s">
        <v>46</v>
      </c>
      <c r="S16313" s="3" t="s">
        <v>34</v>
      </c>
    </row>
    <row r="16314">
      <c r="A16314" s="2">
        <v>42318.714907407404</v>
      </c>
      <c r="B16314" s="3">
        <v>52.0</v>
      </c>
      <c r="C16314" s="3" t="s">
        <v>14561</v>
      </c>
      <c r="D16314" s="3">
        <v>44.0</v>
      </c>
      <c r="E16314" s="3" t="s">
        <v>14562</v>
      </c>
      <c r="F16314" s="3">
        <v>1.0</v>
      </c>
      <c r="G16314" s="3">
        <v>7.0</v>
      </c>
      <c r="H16314" s="3" t="s">
        <v>3676</v>
      </c>
      <c r="I16314" s="3" t="s">
        <v>14563</v>
      </c>
      <c r="J16314" s="3" t="s">
        <v>1185</v>
      </c>
      <c r="K16314" s="3" t="s">
        <v>24</v>
      </c>
      <c r="L16314" s="3">
        <v>22.0</v>
      </c>
      <c r="M16314" s="3" t="s">
        <v>30</v>
      </c>
      <c r="N16314" s="3" t="s">
        <v>3576</v>
      </c>
      <c r="O16314" s="3" t="s">
        <v>307</v>
      </c>
      <c r="P16314" s="4">
        <v>19359.0</v>
      </c>
      <c r="Q16314" s="3" t="s">
        <v>49</v>
      </c>
      <c r="S16314" s="3" t="s">
        <v>34</v>
      </c>
    </row>
    <row r="16315">
      <c r="A16315" s="2">
        <v>42318.714907407404</v>
      </c>
      <c r="B16315" s="3">
        <v>52.0</v>
      </c>
      <c r="C16315" s="3" t="s">
        <v>14561</v>
      </c>
      <c r="D16315" s="3">
        <v>44.0</v>
      </c>
      <c r="E16315" s="3" t="s">
        <v>14562</v>
      </c>
      <c r="F16315" s="3">
        <v>1.0</v>
      </c>
      <c r="G16315" s="3">
        <v>7.0</v>
      </c>
      <c r="H16315" s="3" t="s">
        <v>3676</v>
      </c>
      <c r="I16315" s="3" t="s">
        <v>14563</v>
      </c>
      <c r="J16315" s="3" t="s">
        <v>1185</v>
      </c>
      <c r="K16315" s="3" t="s">
        <v>24</v>
      </c>
      <c r="L16315" s="3">
        <v>23.0</v>
      </c>
      <c r="M16315" s="3" t="s">
        <v>25</v>
      </c>
      <c r="N16315" s="3" t="s">
        <v>14578</v>
      </c>
      <c r="O16315" s="3" t="s">
        <v>196</v>
      </c>
      <c r="P16315" s="4">
        <v>19642.0</v>
      </c>
      <c r="Q16315" s="3" t="s">
        <v>205</v>
      </c>
      <c r="S16315" s="3" t="s">
        <v>34</v>
      </c>
    </row>
    <row r="16316">
      <c r="A16316" s="2">
        <v>42318.714907407404</v>
      </c>
      <c r="B16316" s="3">
        <v>52.0</v>
      </c>
      <c r="C16316" s="3" t="s">
        <v>14561</v>
      </c>
      <c r="D16316" s="3">
        <v>44.0</v>
      </c>
      <c r="E16316" s="3" t="s">
        <v>14562</v>
      </c>
      <c r="F16316" s="3">
        <v>1.0</v>
      </c>
      <c r="G16316" s="3">
        <v>7.0</v>
      </c>
      <c r="H16316" s="3" t="s">
        <v>3676</v>
      </c>
      <c r="I16316" s="3" t="s">
        <v>14563</v>
      </c>
      <c r="J16316" s="3" t="s">
        <v>1185</v>
      </c>
      <c r="K16316" s="3" t="s">
        <v>24</v>
      </c>
      <c r="L16316" s="3">
        <v>24.0</v>
      </c>
      <c r="M16316" s="3" t="s">
        <v>30</v>
      </c>
      <c r="N16316" s="3" t="s">
        <v>14579</v>
      </c>
      <c r="O16316" s="3" t="s">
        <v>342</v>
      </c>
      <c r="P16316" s="4">
        <v>17620.0</v>
      </c>
      <c r="Q16316" s="3" t="s">
        <v>113</v>
      </c>
      <c r="S16316" s="3" t="s">
        <v>34</v>
      </c>
    </row>
    <row r="16317">
      <c r="A16317" s="2">
        <v>42318.714907407404</v>
      </c>
      <c r="B16317" s="3">
        <v>52.0</v>
      </c>
      <c r="C16317" s="3" t="s">
        <v>14561</v>
      </c>
      <c r="D16317" s="3">
        <v>44.0</v>
      </c>
      <c r="E16317" s="3" t="s">
        <v>14562</v>
      </c>
      <c r="F16317" s="3">
        <v>1.0</v>
      </c>
      <c r="G16317" s="3">
        <v>7.0</v>
      </c>
      <c r="H16317" s="3" t="s">
        <v>3676</v>
      </c>
      <c r="I16317" s="3" t="s">
        <v>14563</v>
      </c>
      <c r="J16317" s="3" t="s">
        <v>1185</v>
      </c>
      <c r="K16317" s="3" t="s">
        <v>24</v>
      </c>
      <c r="L16317" s="3">
        <v>25.0</v>
      </c>
      <c r="M16317" s="3" t="s">
        <v>25</v>
      </c>
      <c r="N16317" s="3" t="s">
        <v>1512</v>
      </c>
      <c r="O16317" s="3" t="s">
        <v>251</v>
      </c>
      <c r="P16317" s="4">
        <v>17195.0</v>
      </c>
      <c r="Q16317" s="3" t="s">
        <v>117</v>
      </c>
      <c r="S16317" s="3" t="s">
        <v>34</v>
      </c>
    </row>
    <row r="16318">
      <c r="A16318" s="2">
        <v>42318.714907407404</v>
      </c>
      <c r="B16318" s="3">
        <v>52.0</v>
      </c>
      <c r="C16318" s="3" t="s">
        <v>14561</v>
      </c>
      <c r="D16318" s="3">
        <v>44.0</v>
      </c>
      <c r="E16318" s="3" t="s">
        <v>14562</v>
      </c>
      <c r="F16318" s="3">
        <v>1.0</v>
      </c>
      <c r="G16318" s="3">
        <v>7.0</v>
      </c>
      <c r="H16318" s="3" t="s">
        <v>3676</v>
      </c>
      <c r="I16318" s="3" t="s">
        <v>14563</v>
      </c>
      <c r="J16318" s="3" t="s">
        <v>1185</v>
      </c>
      <c r="K16318" s="3" t="s">
        <v>24</v>
      </c>
      <c r="L16318" s="3">
        <v>26.0</v>
      </c>
      <c r="M16318" s="3" t="s">
        <v>30</v>
      </c>
      <c r="N16318" s="3" t="s">
        <v>14580</v>
      </c>
      <c r="O16318" s="3" t="s">
        <v>746</v>
      </c>
      <c r="P16318" s="4">
        <v>28028.0</v>
      </c>
      <c r="Q16318" s="3" t="s">
        <v>132</v>
      </c>
      <c r="S16318" s="3" t="s">
        <v>34</v>
      </c>
    </row>
    <row r="16319">
      <c r="A16319" s="2">
        <v>42318.714907407404</v>
      </c>
      <c r="B16319" s="3">
        <v>52.0</v>
      </c>
      <c r="C16319" s="3" t="s">
        <v>14561</v>
      </c>
      <c r="D16319" s="3">
        <v>44.0</v>
      </c>
      <c r="E16319" s="3" t="s">
        <v>14562</v>
      </c>
      <c r="F16319" s="3">
        <v>1.0</v>
      </c>
      <c r="G16319" s="3">
        <v>7.0</v>
      </c>
      <c r="H16319" s="3" t="s">
        <v>3676</v>
      </c>
      <c r="I16319" s="3" t="s">
        <v>14563</v>
      </c>
      <c r="J16319" s="3" t="s">
        <v>1185</v>
      </c>
      <c r="K16319" s="3" t="s">
        <v>24</v>
      </c>
      <c r="L16319" s="3">
        <v>27.0</v>
      </c>
      <c r="M16319" s="3" t="s">
        <v>25</v>
      </c>
      <c r="N16319" s="3" t="s">
        <v>14581</v>
      </c>
      <c r="O16319" s="3" t="s">
        <v>4263</v>
      </c>
      <c r="P16319" s="4">
        <v>17723.0</v>
      </c>
      <c r="Q16319" s="3" t="s">
        <v>209</v>
      </c>
      <c r="S16319" s="3" t="s">
        <v>34</v>
      </c>
    </row>
    <row r="16320">
      <c r="A16320" s="2">
        <v>42318.714907407404</v>
      </c>
      <c r="B16320" s="3">
        <v>52.0</v>
      </c>
      <c r="C16320" s="3" t="s">
        <v>14561</v>
      </c>
      <c r="D16320" s="3">
        <v>44.0</v>
      </c>
      <c r="E16320" s="3" t="s">
        <v>14562</v>
      </c>
      <c r="F16320" s="3">
        <v>1.0</v>
      </c>
      <c r="G16320" s="3">
        <v>7.0</v>
      </c>
      <c r="H16320" s="3" t="s">
        <v>3676</v>
      </c>
      <c r="I16320" s="3" t="s">
        <v>14563</v>
      </c>
      <c r="J16320" s="3" t="s">
        <v>1185</v>
      </c>
      <c r="K16320" s="3" t="s">
        <v>24</v>
      </c>
      <c r="L16320" s="3">
        <v>28.0</v>
      </c>
      <c r="M16320" s="3" t="s">
        <v>30</v>
      </c>
      <c r="N16320" s="3" t="s">
        <v>68</v>
      </c>
      <c r="O16320" s="3" t="s">
        <v>329</v>
      </c>
      <c r="P16320" s="4">
        <v>19468.0</v>
      </c>
      <c r="Q16320" s="3" t="s">
        <v>113</v>
      </c>
      <c r="S16320" s="3" t="s">
        <v>34</v>
      </c>
    </row>
    <row r="16321">
      <c r="A16321" s="2">
        <v>42318.714907407404</v>
      </c>
      <c r="B16321" s="3">
        <v>52.0</v>
      </c>
      <c r="C16321" s="3" t="s">
        <v>14561</v>
      </c>
      <c r="D16321" s="3">
        <v>44.0</v>
      </c>
      <c r="E16321" s="3" t="s">
        <v>14562</v>
      </c>
      <c r="F16321" s="3">
        <v>1.0</v>
      </c>
      <c r="G16321" s="3">
        <v>7.0</v>
      </c>
      <c r="H16321" s="3" t="s">
        <v>3676</v>
      </c>
      <c r="I16321" s="3" t="s">
        <v>14563</v>
      </c>
      <c r="J16321" s="3" t="s">
        <v>1185</v>
      </c>
      <c r="K16321" s="3" t="s">
        <v>24</v>
      </c>
      <c r="L16321" s="3">
        <v>29.0</v>
      </c>
      <c r="M16321" s="3" t="s">
        <v>25</v>
      </c>
      <c r="N16321" s="3" t="s">
        <v>2214</v>
      </c>
      <c r="O16321" s="3" t="s">
        <v>200</v>
      </c>
      <c r="P16321" s="4">
        <v>27457.0</v>
      </c>
      <c r="Q16321" s="3" t="s">
        <v>43</v>
      </c>
      <c r="S16321" s="3" t="s">
        <v>34</v>
      </c>
    </row>
    <row r="16322">
      <c r="A16322" s="2">
        <v>42318.714907407404</v>
      </c>
      <c r="B16322" s="3">
        <v>52.0</v>
      </c>
      <c r="C16322" s="3" t="s">
        <v>14561</v>
      </c>
      <c r="D16322" s="3">
        <v>44.0</v>
      </c>
      <c r="E16322" s="3" t="s">
        <v>14562</v>
      </c>
      <c r="F16322" s="3">
        <v>1.0</v>
      </c>
      <c r="G16322" s="3">
        <v>7.0</v>
      </c>
      <c r="H16322" s="3" t="s">
        <v>3676</v>
      </c>
      <c r="I16322" s="3" t="s">
        <v>14563</v>
      </c>
      <c r="J16322" s="3" t="s">
        <v>1185</v>
      </c>
      <c r="K16322" s="3" t="s">
        <v>24</v>
      </c>
      <c r="L16322" s="3">
        <v>30.0</v>
      </c>
      <c r="M16322" s="3" t="s">
        <v>30</v>
      </c>
      <c r="N16322" s="3" t="s">
        <v>14582</v>
      </c>
      <c r="O16322" s="3" t="s">
        <v>1074</v>
      </c>
      <c r="P16322" s="4">
        <v>26920.0</v>
      </c>
      <c r="Q16322" s="3" t="s">
        <v>228</v>
      </c>
      <c r="S16322" s="3" t="s">
        <v>34</v>
      </c>
    </row>
    <row r="16323">
      <c r="A16323" s="2">
        <v>42318.714907407404</v>
      </c>
      <c r="B16323" s="3">
        <v>52.0</v>
      </c>
      <c r="C16323" s="3" t="s">
        <v>14561</v>
      </c>
      <c r="D16323" s="3">
        <v>44.0</v>
      </c>
      <c r="E16323" s="3" t="s">
        <v>14562</v>
      </c>
      <c r="F16323" s="3">
        <v>1.0</v>
      </c>
      <c r="G16323" s="3">
        <v>7.0</v>
      </c>
      <c r="H16323" s="3" t="s">
        <v>3676</v>
      </c>
      <c r="I16323" s="3" t="s">
        <v>14563</v>
      </c>
      <c r="J16323" s="3" t="s">
        <v>1185</v>
      </c>
      <c r="K16323" s="3" t="s">
        <v>24</v>
      </c>
      <c r="L16323" s="3">
        <v>31.0</v>
      </c>
      <c r="M16323" s="3" t="s">
        <v>25</v>
      </c>
      <c r="N16323" s="3" t="s">
        <v>7135</v>
      </c>
      <c r="O16323" s="3" t="s">
        <v>7470</v>
      </c>
      <c r="P16323" s="4">
        <v>32851.0</v>
      </c>
      <c r="Q16323" s="3" t="s">
        <v>79</v>
      </c>
      <c r="S16323" s="3" t="s">
        <v>34</v>
      </c>
    </row>
    <row r="16324">
      <c r="A16324" s="2">
        <v>42318.714907407404</v>
      </c>
      <c r="B16324" s="3">
        <v>52.0</v>
      </c>
      <c r="C16324" s="3" t="s">
        <v>14561</v>
      </c>
      <c r="D16324" s="3">
        <v>44.0</v>
      </c>
      <c r="E16324" s="3" t="s">
        <v>14562</v>
      </c>
      <c r="F16324" s="3">
        <v>1.0</v>
      </c>
      <c r="G16324" s="3">
        <v>7.0</v>
      </c>
      <c r="H16324" s="3" t="s">
        <v>3676</v>
      </c>
      <c r="I16324" s="3" t="s">
        <v>14563</v>
      </c>
      <c r="J16324" s="3" t="s">
        <v>1185</v>
      </c>
      <c r="K16324" s="3" t="s">
        <v>24</v>
      </c>
      <c r="L16324" s="3">
        <v>32.0</v>
      </c>
      <c r="M16324" s="3" t="s">
        <v>30</v>
      </c>
      <c r="N16324" s="3" t="s">
        <v>6756</v>
      </c>
      <c r="O16324" s="3" t="s">
        <v>14583</v>
      </c>
      <c r="P16324" s="4">
        <v>18076.0</v>
      </c>
      <c r="Q16324" s="3" t="s">
        <v>113</v>
      </c>
      <c r="S16324" s="3" t="s">
        <v>34</v>
      </c>
    </row>
    <row r="16325">
      <c r="A16325" s="2">
        <v>42318.714907407404</v>
      </c>
      <c r="B16325" s="3">
        <v>52.0</v>
      </c>
      <c r="C16325" s="3" t="s">
        <v>14561</v>
      </c>
      <c r="D16325" s="3">
        <v>44.0</v>
      </c>
      <c r="E16325" s="3" t="s">
        <v>14562</v>
      </c>
      <c r="F16325" s="3">
        <v>1.0</v>
      </c>
      <c r="G16325" s="3">
        <v>7.0</v>
      </c>
      <c r="H16325" s="3" t="s">
        <v>3676</v>
      </c>
      <c r="I16325" s="3" t="s">
        <v>14563</v>
      </c>
      <c r="J16325" s="3" t="s">
        <v>1185</v>
      </c>
      <c r="K16325" s="3" t="s">
        <v>24</v>
      </c>
      <c r="L16325" s="3">
        <v>33.0</v>
      </c>
      <c r="M16325" s="3" t="s">
        <v>25</v>
      </c>
      <c r="N16325" s="3" t="s">
        <v>13425</v>
      </c>
      <c r="O16325" s="3" t="s">
        <v>530</v>
      </c>
      <c r="P16325" s="4">
        <v>17055.0</v>
      </c>
      <c r="Q16325" s="3" t="s">
        <v>105</v>
      </c>
      <c r="S16325" s="3" t="s">
        <v>34</v>
      </c>
    </row>
    <row r="16326">
      <c r="A16326" s="2">
        <v>42318.714907407404</v>
      </c>
      <c r="B16326" s="3">
        <v>52.0</v>
      </c>
      <c r="C16326" s="3" t="s">
        <v>14561</v>
      </c>
      <c r="D16326" s="3">
        <v>44.0</v>
      </c>
      <c r="E16326" s="3" t="s">
        <v>14562</v>
      </c>
      <c r="F16326" s="3">
        <v>1.0</v>
      </c>
      <c r="G16326" s="3">
        <v>7.0</v>
      </c>
      <c r="H16326" s="3" t="s">
        <v>3676</v>
      </c>
      <c r="I16326" s="3" t="s">
        <v>14563</v>
      </c>
      <c r="J16326" s="3" t="s">
        <v>1185</v>
      </c>
      <c r="K16326" s="3" t="s">
        <v>24</v>
      </c>
      <c r="L16326" s="3">
        <v>34.0</v>
      </c>
      <c r="M16326" s="3" t="s">
        <v>30</v>
      </c>
      <c r="N16326" s="3" t="s">
        <v>38</v>
      </c>
      <c r="O16326" s="3" t="s">
        <v>4764</v>
      </c>
      <c r="P16326" s="4">
        <v>20474.0</v>
      </c>
      <c r="Q16326" s="3" t="s">
        <v>37</v>
      </c>
      <c r="S16326" s="3" t="s">
        <v>34</v>
      </c>
    </row>
    <row r="16327">
      <c r="A16327" s="2">
        <v>42318.714907407404</v>
      </c>
      <c r="B16327" s="3">
        <v>52.0</v>
      </c>
      <c r="C16327" s="3" t="s">
        <v>14561</v>
      </c>
      <c r="D16327" s="3">
        <v>44.0</v>
      </c>
      <c r="E16327" s="3" t="s">
        <v>14562</v>
      </c>
      <c r="F16327" s="3">
        <v>1.0</v>
      </c>
      <c r="G16327" s="3">
        <v>7.0</v>
      </c>
      <c r="H16327" s="3" t="s">
        <v>3676</v>
      </c>
      <c r="I16327" s="3" t="s">
        <v>14563</v>
      </c>
      <c r="J16327" s="3" t="s">
        <v>1185</v>
      </c>
      <c r="K16327" s="3" t="s">
        <v>24</v>
      </c>
      <c r="L16327" s="3">
        <v>35.0</v>
      </c>
      <c r="M16327" s="3" t="s">
        <v>25</v>
      </c>
      <c r="N16327" s="3" t="s">
        <v>4743</v>
      </c>
      <c r="O16327" s="3" t="s">
        <v>91</v>
      </c>
      <c r="P16327" s="4">
        <v>18789.0</v>
      </c>
      <c r="Q16327" s="3" t="s">
        <v>113</v>
      </c>
      <c r="S16327" s="3" t="s">
        <v>34</v>
      </c>
    </row>
    <row r="16328">
      <c r="A16328" s="2">
        <v>42318.714907407404</v>
      </c>
      <c r="B16328" s="3">
        <v>52.0</v>
      </c>
      <c r="C16328" s="3" t="s">
        <v>14561</v>
      </c>
      <c r="D16328" s="3">
        <v>49.0</v>
      </c>
      <c r="E16328" s="3" t="s">
        <v>14584</v>
      </c>
      <c r="F16328" s="3">
        <v>1.0</v>
      </c>
      <c r="G16328" s="3">
        <v>7.0</v>
      </c>
      <c r="H16328" s="3" t="s">
        <v>3676</v>
      </c>
      <c r="I16328" s="3" t="s">
        <v>14563</v>
      </c>
      <c r="J16328" s="3" t="s">
        <v>1185</v>
      </c>
      <c r="K16328" s="3" t="s">
        <v>24</v>
      </c>
      <c r="L16328" s="3">
        <v>1.0</v>
      </c>
      <c r="M16328" s="3" t="s">
        <v>25</v>
      </c>
      <c r="N16328" s="3" t="s">
        <v>14585</v>
      </c>
      <c r="O16328" s="3" t="s">
        <v>1295</v>
      </c>
      <c r="P16328" s="4">
        <v>33595.0</v>
      </c>
      <c r="Q16328" s="3" t="s">
        <v>191</v>
      </c>
      <c r="S16328" s="3" t="s">
        <v>34</v>
      </c>
    </row>
    <row r="16329">
      <c r="A16329" s="2">
        <v>42318.714907407404</v>
      </c>
      <c r="B16329" s="3">
        <v>52.0</v>
      </c>
      <c r="C16329" s="3" t="s">
        <v>14561</v>
      </c>
      <c r="D16329" s="3">
        <v>49.0</v>
      </c>
      <c r="E16329" s="3" t="s">
        <v>14584</v>
      </c>
      <c r="F16329" s="3">
        <v>1.0</v>
      </c>
      <c r="G16329" s="3">
        <v>7.0</v>
      </c>
      <c r="H16329" s="3" t="s">
        <v>3676</v>
      </c>
      <c r="I16329" s="3" t="s">
        <v>14563</v>
      </c>
      <c r="J16329" s="3" t="s">
        <v>1185</v>
      </c>
      <c r="K16329" s="3" t="s">
        <v>24</v>
      </c>
      <c r="L16329" s="3">
        <v>2.0</v>
      </c>
      <c r="M16329" s="3" t="s">
        <v>30</v>
      </c>
      <c r="N16329" s="3" t="s">
        <v>14586</v>
      </c>
      <c r="O16329" s="3" t="s">
        <v>93</v>
      </c>
      <c r="P16329" s="4">
        <v>17692.0</v>
      </c>
      <c r="Q16329" s="3" t="s">
        <v>49</v>
      </c>
      <c r="S16329" s="3" t="s">
        <v>34</v>
      </c>
    </row>
    <row r="16330">
      <c r="A16330" s="2">
        <v>42318.714907407404</v>
      </c>
      <c r="B16330" s="3">
        <v>52.0</v>
      </c>
      <c r="C16330" s="3" t="s">
        <v>14561</v>
      </c>
      <c r="D16330" s="3">
        <v>49.0</v>
      </c>
      <c r="E16330" s="3" t="s">
        <v>14584</v>
      </c>
      <c r="F16330" s="3">
        <v>1.0</v>
      </c>
      <c r="G16330" s="3">
        <v>7.0</v>
      </c>
      <c r="H16330" s="3" t="s">
        <v>3676</v>
      </c>
      <c r="I16330" s="3" t="s">
        <v>14563</v>
      </c>
      <c r="J16330" s="3" t="s">
        <v>1185</v>
      </c>
      <c r="K16330" s="3" t="s">
        <v>24</v>
      </c>
      <c r="L16330" s="3">
        <v>3.0</v>
      </c>
      <c r="M16330" s="3" t="s">
        <v>25</v>
      </c>
      <c r="N16330" s="3" t="s">
        <v>14587</v>
      </c>
      <c r="O16330" s="3" t="s">
        <v>109</v>
      </c>
      <c r="P16330" s="4">
        <v>17682.0</v>
      </c>
      <c r="Q16330" s="3" t="s">
        <v>266</v>
      </c>
      <c r="S16330" s="3" t="s">
        <v>34</v>
      </c>
    </row>
    <row r="16331">
      <c r="A16331" s="2">
        <v>42318.714907407404</v>
      </c>
      <c r="B16331" s="3">
        <v>52.0</v>
      </c>
      <c r="C16331" s="3" t="s">
        <v>14561</v>
      </c>
      <c r="D16331" s="3">
        <v>49.0</v>
      </c>
      <c r="E16331" s="3" t="s">
        <v>14584</v>
      </c>
      <c r="F16331" s="3">
        <v>1.0</v>
      </c>
      <c r="G16331" s="3">
        <v>7.0</v>
      </c>
      <c r="H16331" s="3" t="s">
        <v>3676</v>
      </c>
      <c r="I16331" s="3" t="s">
        <v>14563</v>
      </c>
      <c r="J16331" s="3" t="s">
        <v>1185</v>
      </c>
      <c r="K16331" s="3" t="s">
        <v>24</v>
      </c>
      <c r="L16331" s="3">
        <v>4.0</v>
      </c>
      <c r="M16331" s="3" t="s">
        <v>30</v>
      </c>
      <c r="N16331" s="3" t="s">
        <v>14588</v>
      </c>
      <c r="O16331" s="3" t="s">
        <v>995</v>
      </c>
      <c r="P16331" s="4">
        <v>26339.0</v>
      </c>
      <c r="Q16331" s="3" t="s">
        <v>216</v>
      </c>
      <c r="S16331" s="3" t="s">
        <v>34</v>
      </c>
    </row>
    <row r="16332">
      <c r="A16332" s="2">
        <v>42318.714907407404</v>
      </c>
      <c r="B16332" s="3">
        <v>52.0</v>
      </c>
      <c r="C16332" s="3" t="s">
        <v>14561</v>
      </c>
      <c r="D16332" s="3">
        <v>49.0</v>
      </c>
      <c r="E16332" s="3" t="s">
        <v>14584</v>
      </c>
      <c r="F16332" s="3">
        <v>1.0</v>
      </c>
      <c r="G16332" s="3">
        <v>7.0</v>
      </c>
      <c r="H16332" s="3" t="s">
        <v>3676</v>
      </c>
      <c r="I16332" s="3" t="s">
        <v>14563</v>
      </c>
      <c r="J16332" s="3" t="s">
        <v>1185</v>
      </c>
      <c r="K16332" s="3" t="s">
        <v>24</v>
      </c>
      <c r="L16332" s="3">
        <v>5.0</v>
      </c>
      <c r="M16332" s="3" t="s">
        <v>25</v>
      </c>
      <c r="N16332" s="3" t="s">
        <v>14589</v>
      </c>
      <c r="O16332" s="3" t="s">
        <v>168</v>
      </c>
      <c r="P16332" s="4">
        <v>22261.0</v>
      </c>
      <c r="Q16332" s="3" t="s">
        <v>75</v>
      </c>
      <c r="S16332" s="3" t="s">
        <v>34</v>
      </c>
    </row>
    <row r="16333">
      <c r="A16333" s="2">
        <v>42318.714907407404</v>
      </c>
      <c r="B16333" s="3">
        <v>52.0</v>
      </c>
      <c r="C16333" s="3" t="s">
        <v>14561</v>
      </c>
      <c r="D16333" s="3">
        <v>49.0</v>
      </c>
      <c r="E16333" s="3" t="s">
        <v>14584</v>
      </c>
      <c r="F16333" s="3">
        <v>1.0</v>
      </c>
      <c r="G16333" s="3">
        <v>7.0</v>
      </c>
      <c r="H16333" s="3" t="s">
        <v>3676</v>
      </c>
      <c r="I16333" s="3" t="s">
        <v>14563</v>
      </c>
      <c r="J16333" s="3" t="s">
        <v>1185</v>
      </c>
      <c r="K16333" s="3" t="s">
        <v>24</v>
      </c>
      <c r="L16333" s="3">
        <v>6.0</v>
      </c>
      <c r="M16333" s="3" t="s">
        <v>30</v>
      </c>
      <c r="N16333" s="3" t="s">
        <v>2931</v>
      </c>
      <c r="O16333" s="3" t="s">
        <v>4621</v>
      </c>
      <c r="P16333" s="4">
        <v>35283.0</v>
      </c>
      <c r="Q16333" s="3" t="s">
        <v>191</v>
      </c>
      <c r="S16333" s="3" t="s">
        <v>34</v>
      </c>
    </row>
    <row r="16334">
      <c r="A16334" s="2">
        <v>42318.714907407404</v>
      </c>
      <c r="B16334" s="3">
        <v>52.0</v>
      </c>
      <c r="C16334" s="3" t="s">
        <v>14561</v>
      </c>
      <c r="D16334" s="3">
        <v>49.0</v>
      </c>
      <c r="E16334" s="3" t="s">
        <v>14584</v>
      </c>
      <c r="F16334" s="3">
        <v>1.0</v>
      </c>
      <c r="G16334" s="3">
        <v>7.0</v>
      </c>
      <c r="H16334" s="3" t="s">
        <v>3676</v>
      </c>
      <c r="I16334" s="3" t="s">
        <v>14563</v>
      </c>
      <c r="J16334" s="3" t="s">
        <v>1185</v>
      </c>
      <c r="K16334" s="3" t="s">
        <v>24</v>
      </c>
      <c r="L16334" s="3">
        <v>7.0</v>
      </c>
      <c r="M16334" s="3" t="s">
        <v>25</v>
      </c>
      <c r="N16334" s="3" t="s">
        <v>7935</v>
      </c>
      <c r="O16334" s="3" t="s">
        <v>1899</v>
      </c>
      <c r="P16334" s="4">
        <v>22285.0</v>
      </c>
      <c r="Q16334" s="3" t="s">
        <v>55</v>
      </c>
      <c r="S16334" s="3" t="s">
        <v>34</v>
      </c>
    </row>
    <row r="16335">
      <c r="A16335" s="2">
        <v>42318.714907407404</v>
      </c>
      <c r="B16335" s="3">
        <v>52.0</v>
      </c>
      <c r="C16335" s="3" t="s">
        <v>14561</v>
      </c>
      <c r="D16335" s="3">
        <v>49.0</v>
      </c>
      <c r="E16335" s="3" t="s">
        <v>14584</v>
      </c>
      <c r="F16335" s="3">
        <v>1.0</v>
      </c>
      <c r="G16335" s="3">
        <v>7.0</v>
      </c>
      <c r="H16335" s="3" t="s">
        <v>3676</v>
      </c>
      <c r="I16335" s="3" t="s">
        <v>14563</v>
      </c>
      <c r="J16335" s="3" t="s">
        <v>1185</v>
      </c>
      <c r="K16335" s="3" t="s">
        <v>24</v>
      </c>
      <c r="L16335" s="3">
        <v>8.0</v>
      </c>
      <c r="M16335" s="3" t="s">
        <v>30</v>
      </c>
      <c r="N16335" s="3" t="s">
        <v>14590</v>
      </c>
      <c r="O16335" s="3" t="s">
        <v>2037</v>
      </c>
      <c r="P16335" s="4">
        <v>34006.0</v>
      </c>
      <c r="Q16335" s="3" t="s">
        <v>191</v>
      </c>
      <c r="S16335" s="3" t="s">
        <v>34</v>
      </c>
    </row>
    <row r="16336">
      <c r="A16336" s="2">
        <v>42318.714907407404</v>
      </c>
      <c r="B16336" s="3">
        <v>52.0</v>
      </c>
      <c r="C16336" s="3" t="s">
        <v>14561</v>
      </c>
      <c r="D16336" s="3">
        <v>49.0</v>
      </c>
      <c r="E16336" s="3" t="s">
        <v>14584</v>
      </c>
      <c r="F16336" s="3">
        <v>1.0</v>
      </c>
      <c r="G16336" s="3">
        <v>7.0</v>
      </c>
      <c r="H16336" s="3" t="s">
        <v>3676</v>
      </c>
      <c r="I16336" s="3" t="s">
        <v>14563</v>
      </c>
      <c r="J16336" s="3" t="s">
        <v>1185</v>
      </c>
      <c r="K16336" s="3" t="s">
        <v>24</v>
      </c>
      <c r="L16336" s="3">
        <v>9.0</v>
      </c>
      <c r="M16336" s="3" t="s">
        <v>25</v>
      </c>
      <c r="N16336" s="3" t="s">
        <v>14591</v>
      </c>
      <c r="O16336" s="3" t="s">
        <v>3367</v>
      </c>
      <c r="P16336" s="4">
        <v>33721.0</v>
      </c>
      <c r="Q16336" s="3" t="s">
        <v>191</v>
      </c>
      <c r="S16336" s="3" t="s">
        <v>34</v>
      </c>
    </row>
    <row r="16337">
      <c r="A16337" s="2">
        <v>42318.714907407404</v>
      </c>
      <c r="B16337" s="3">
        <v>52.0</v>
      </c>
      <c r="C16337" s="3" t="s">
        <v>14561</v>
      </c>
      <c r="D16337" s="3">
        <v>49.0</v>
      </c>
      <c r="E16337" s="3" t="s">
        <v>14584</v>
      </c>
      <c r="F16337" s="3">
        <v>1.0</v>
      </c>
      <c r="G16337" s="3">
        <v>7.0</v>
      </c>
      <c r="H16337" s="3" t="s">
        <v>3676</v>
      </c>
      <c r="I16337" s="3" t="s">
        <v>14563</v>
      </c>
      <c r="J16337" s="3" t="s">
        <v>1185</v>
      </c>
      <c r="K16337" s="3" t="s">
        <v>24</v>
      </c>
      <c r="L16337" s="3">
        <v>10.0</v>
      </c>
      <c r="M16337" s="3" t="s">
        <v>30</v>
      </c>
      <c r="N16337" s="3" t="s">
        <v>14592</v>
      </c>
      <c r="O16337" s="3" t="s">
        <v>1280</v>
      </c>
      <c r="P16337" s="4">
        <v>20247.0</v>
      </c>
      <c r="Q16337" s="3" t="s">
        <v>46</v>
      </c>
      <c r="S16337" s="3" t="s">
        <v>34</v>
      </c>
    </row>
    <row r="16338">
      <c r="A16338" s="2">
        <v>42318.714907407404</v>
      </c>
      <c r="B16338" s="3">
        <v>52.0</v>
      </c>
      <c r="C16338" s="3" t="s">
        <v>14561</v>
      </c>
      <c r="D16338" s="3">
        <v>49.0</v>
      </c>
      <c r="E16338" s="3" t="s">
        <v>14584</v>
      </c>
      <c r="F16338" s="3">
        <v>1.0</v>
      </c>
      <c r="G16338" s="3">
        <v>7.0</v>
      </c>
      <c r="H16338" s="3" t="s">
        <v>3676</v>
      </c>
      <c r="I16338" s="3" t="s">
        <v>14563</v>
      </c>
      <c r="J16338" s="3" t="s">
        <v>1185</v>
      </c>
      <c r="K16338" s="3" t="s">
        <v>24</v>
      </c>
      <c r="L16338" s="3">
        <v>11.0</v>
      </c>
      <c r="M16338" s="3" t="s">
        <v>25</v>
      </c>
      <c r="N16338" s="3" t="s">
        <v>14593</v>
      </c>
      <c r="O16338" s="3" t="s">
        <v>862</v>
      </c>
      <c r="P16338" s="4">
        <v>33541.0</v>
      </c>
      <c r="Q16338" s="3" t="s">
        <v>610</v>
      </c>
      <c r="S16338" s="3" t="s">
        <v>34</v>
      </c>
    </row>
    <row r="16339">
      <c r="A16339" s="2">
        <v>42318.714907407404</v>
      </c>
      <c r="B16339" s="3">
        <v>52.0</v>
      </c>
      <c r="C16339" s="3" t="s">
        <v>14561</v>
      </c>
      <c r="D16339" s="3">
        <v>49.0</v>
      </c>
      <c r="E16339" s="3" t="s">
        <v>14584</v>
      </c>
      <c r="F16339" s="3">
        <v>1.0</v>
      </c>
      <c r="G16339" s="3">
        <v>7.0</v>
      </c>
      <c r="H16339" s="3" t="s">
        <v>3676</v>
      </c>
      <c r="I16339" s="3" t="s">
        <v>14563</v>
      </c>
      <c r="J16339" s="3" t="s">
        <v>1185</v>
      </c>
      <c r="K16339" s="3" t="s">
        <v>24</v>
      </c>
      <c r="L16339" s="3">
        <v>12.0</v>
      </c>
      <c r="M16339" s="3" t="s">
        <v>30</v>
      </c>
      <c r="N16339" s="3" t="s">
        <v>14594</v>
      </c>
      <c r="O16339" s="3" t="s">
        <v>11996</v>
      </c>
      <c r="P16339" s="4">
        <v>22055.0</v>
      </c>
      <c r="Q16339" s="3" t="s">
        <v>46</v>
      </c>
      <c r="S16339" s="3" t="s">
        <v>34</v>
      </c>
    </row>
    <row r="16340">
      <c r="A16340" s="2">
        <v>42318.714907407404</v>
      </c>
      <c r="B16340" s="3">
        <v>52.0</v>
      </c>
      <c r="C16340" s="3" t="s">
        <v>14561</v>
      </c>
      <c r="D16340" s="3">
        <v>49.0</v>
      </c>
      <c r="E16340" s="3" t="s">
        <v>14584</v>
      </c>
      <c r="F16340" s="3">
        <v>1.0</v>
      </c>
      <c r="G16340" s="3">
        <v>7.0</v>
      </c>
      <c r="H16340" s="3" t="s">
        <v>3676</v>
      </c>
      <c r="I16340" s="3" t="s">
        <v>14563</v>
      </c>
      <c r="J16340" s="3" t="s">
        <v>1185</v>
      </c>
      <c r="K16340" s="3" t="s">
        <v>24</v>
      </c>
      <c r="L16340" s="3">
        <v>13.0</v>
      </c>
      <c r="M16340" s="3" t="s">
        <v>25</v>
      </c>
      <c r="N16340" s="3" t="s">
        <v>8121</v>
      </c>
      <c r="O16340" s="3" t="s">
        <v>69</v>
      </c>
      <c r="P16340" s="4">
        <v>18677.0</v>
      </c>
      <c r="Q16340" s="3" t="s">
        <v>96</v>
      </c>
      <c r="S16340" s="3" t="s">
        <v>34</v>
      </c>
    </row>
    <row r="16341">
      <c r="A16341" s="2">
        <v>42318.714907407404</v>
      </c>
      <c r="B16341" s="3">
        <v>52.0</v>
      </c>
      <c r="C16341" s="3" t="s">
        <v>14561</v>
      </c>
      <c r="D16341" s="3">
        <v>49.0</v>
      </c>
      <c r="E16341" s="3" t="s">
        <v>14584</v>
      </c>
      <c r="F16341" s="3">
        <v>1.0</v>
      </c>
      <c r="G16341" s="3">
        <v>7.0</v>
      </c>
      <c r="H16341" s="3" t="s">
        <v>3676</v>
      </c>
      <c r="I16341" s="3" t="s">
        <v>14563</v>
      </c>
      <c r="J16341" s="3" t="s">
        <v>1185</v>
      </c>
      <c r="K16341" s="3" t="s">
        <v>24</v>
      </c>
      <c r="L16341" s="3">
        <v>14.0</v>
      </c>
      <c r="M16341" s="3" t="s">
        <v>30</v>
      </c>
      <c r="N16341" s="3" t="s">
        <v>14595</v>
      </c>
      <c r="O16341" s="3" t="s">
        <v>45</v>
      </c>
      <c r="P16341" s="4">
        <v>24310.0</v>
      </c>
      <c r="Q16341" s="3" t="s">
        <v>132</v>
      </c>
      <c r="S16341" s="3" t="s">
        <v>34</v>
      </c>
    </row>
    <row r="16342">
      <c r="A16342" s="2">
        <v>42318.714907407404</v>
      </c>
      <c r="B16342" s="3">
        <v>52.0</v>
      </c>
      <c r="C16342" s="3" t="s">
        <v>14561</v>
      </c>
      <c r="D16342" s="3">
        <v>49.0</v>
      </c>
      <c r="E16342" s="3" t="s">
        <v>14584</v>
      </c>
      <c r="F16342" s="3">
        <v>1.0</v>
      </c>
      <c r="G16342" s="3">
        <v>7.0</v>
      </c>
      <c r="H16342" s="3" t="s">
        <v>3676</v>
      </c>
      <c r="I16342" s="3" t="s">
        <v>14563</v>
      </c>
      <c r="J16342" s="3" t="s">
        <v>1185</v>
      </c>
      <c r="K16342" s="3" t="s">
        <v>24</v>
      </c>
      <c r="L16342" s="3">
        <v>15.0</v>
      </c>
      <c r="M16342" s="3" t="s">
        <v>25</v>
      </c>
      <c r="N16342" s="3" t="s">
        <v>14596</v>
      </c>
      <c r="O16342" s="3" t="s">
        <v>180</v>
      </c>
      <c r="P16342" s="4">
        <v>23877.0</v>
      </c>
      <c r="Q16342" s="3" t="s">
        <v>110</v>
      </c>
      <c r="S16342" s="3" t="s">
        <v>34</v>
      </c>
    </row>
    <row r="16343">
      <c r="A16343" s="2">
        <v>42318.714907407404</v>
      </c>
      <c r="B16343" s="3">
        <v>52.0</v>
      </c>
      <c r="C16343" s="3" t="s">
        <v>14561</v>
      </c>
      <c r="D16343" s="3">
        <v>49.0</v>
      </c>
      <c r="E16343" s="3" t="s">
        <v>14584</v>
      </c>
      <c r="F16343" s="3">
        <v>1.0</v>
      </c>
      <c r="G16343" s="3">
        <v>7.0</v>
      </c>
      <c r="H16343" s="3" t="s">
        <v>3676</v>
      </c>
      <c r="I16343" s="3" t="s">
        <v>14563</v>
      </c>
      <c r="J16343" s="3" t="s">
        <v>1185</v>
      </c>
      <c r="K16343" s="3" t="s">
        <v>24</v>
      </c>
      <c r="L16343" s="3">
        <v>16.0</v>
      </c>
      <c r="M16343" s="3" t="s">
        <v>30</v>
      </c>
      <c r="N16343" s="3" t="s">
        <v>1046</v>
      </c>
      <c r="O16343" s="3" t="s">
        <v>375</v>
      </c>
      <c r="P16343" s="4">
        <v>33592.0</v>
      </c>
      <c r="Q16343" s="3" t="s">
        <v>132</v>
      </c>
      <c r="S16343" s="3" t="s">
        <v>34</v>
      </c>
    </row>
    <row r="16344">
      <c r="A16344" s="2">
        <v>42318.714907407404</v>
      </c>
      <c r="B16344" s="3">
        <v>52.0</v>
      </c>
      <c r="C16344" s="3" t="s">
        <v>14561</v>
      </c>
      <c r="D16344" s="3">
        <v>49.0</v>
      </c>
      <c r="E16344" s="3" t="s">
        <v>14584</v>
      </c>
      <c r="F16344" s="3">
        <v>1.0</v>
      </c>
      <c r="G16344" s="3">
        <v>7.0</v>
      </c>
      <c r="H16344" s="3" t="s">
        <v>3676</v>
      </c>
      <c r="I16344" s="3" t="s">
        <v>14563</v>
      </c>
      <c r="J16344" s="3" t="s">
        <v>1185</v>
      </c>
      <c r="K16344" s="3" t="s">
        <v>24</v>
      </c>
      <c r="L16344" s="3">
        <v>17.0</v>
      </c>
      <c r="M16344" s="3" t="s">
        <v>25</v>
      </c>
      <c r="N16344" s="3" t="s">
        <v>689</v>
      </c>
      <c r="O16344" s="3" t="s">
        <v>281</v>
      </c>
      <c r="P16344" s="4">
        <v>20043.0</v>
      </c>
      <c r="Q16344" s="3" t="s">
        <v>145</v>
      </c>
      <c r="S16344" s="3" t="s">
        <v>34</v>
      </c>
    </row>
    <row r="16345">
      <c r="A16345" s="2">
        <v>42318.714907407404</v>
      </c>
      <c r="B16345" s="3">
        <v>52.0</v>
      </c>
      <c r="C16345" s="3" t="s">
        <v>14561</v>
      </c>
      <c r="D16345" s="3">
        <v>49.0</v>
      </c>
      <c r="E16345" s="3" t="s">
        <v>14584</v>
      </c>
      <c r="F16345" s="3">
        <v>1.0</v>
      </c>
      <c r="G16345" s="3">
        <v>7.0</v>
      </c>
      <c r="H16345" s="3" t="s">
        <v>3676</v>
      </c>
      <c r="I16345" s="3" t="s">
        <v>14563</v>
      </c>
      <c r="J16345" s="3" t="s">
        <v>1185</v>
      </c>
      <c r="K16345" s="3" t="s">
        <v>24</v>
      </c>
      <c r="L16345" s="3">
        <v>18.0</v>
      </c>
      <c r="M16345" s="3" t="s">
        <v>30</v>
      </c>
      <c r="N16345" s="3" t="s">
        <v>1486</v>
      </c>
      <c r="O16345" s="3" t="s">
        <v>375</v>
      </c>
      <c r="P16345" s="4">
        <v>20803.0</v>
      </c>
      <c r="Q16345" s="3" t="s">
        <v>216</v>
      </c>
      <c r="S16345" s="3" t="s">
        <v>34</v>
      </c>
    </row>
    <row r="16346">
      <c r="A16346" s="2">
        <v>42318.714907407404</v>
      </c>
      <c r="B16346" s="3">
        <v>52.0</v>
      </c>
      <c r="C16346" s="3" t="s">
        <v>14561</v>
      </c>
      <c r="D16346" s="3">
        <v>49.0</v>
      </c>
      <c r="E16346" s="3" t="s">
        <v>14584</v>
      </c>
      <c r="F16346" s="3">
        <v>1.0</v>
      </c>
      <c r="G16346" s="3">
        <v>7.0</v>
      </c>
      <c r="H16346" s="3" t="s">
        <v>3676</v>
      </c>
      <c r="I16346" s="3" t="s">
        <v>14563</v>
      </c>
      <c r="J16346" s="3" t="s">
        <v>1185</v>
      </c>
      <c r="K16346" s="3" t="s">
        <v>24</v>
      </c>
      <c r="L16346" s="3">
        <v>19.0</v>
      </c>
      <c r="M16346" s="3" t="s">
        <v>25</v>
      </c>
      <c r="N16346" s="3" t="s">
        <v>5285</v>
      </c>
      <c r="O16346" s="3" t="s">
        <v>196</v>
      </c>
      <c r="P16346" s="4">
        <v>23651.0</v>
      </c>
      <c r="Q16346" s="3" t="s">
        <v>132</v>
      </c>
      <c r="S16346" s="3" t="s">
        <v>34</v>
      </c>
    </row>
    <row r="16347">
      <c r="A16347" s="2">
        <v>42318.714907407404</v>
      </c>
      <c r="B16347" s="3">
        <v>52.0</v>
      </c>
      <c r="C16347" s="3" t="s">
        <v>14561</v>
      </c>
      <c r="D16347" s="3">
        <v>49.0</v>
      </c>
      <c r="E16347" s="3" t="s">
        <v>14584</v>
      </c>
      <c r="F16347" s="3">
        <v>1.0</v>
      </c>
      <c r="G16347" s="3">
        <v>7.0</v>
      </c>
      <c r="H16347" s="3" t="s">
        <v>3676</v>
      </c>
      <c r="I16347" s="3" t="s">
        <v>14563</v>
      </c>
      <c r="J16347" s="3" t="s">
        <v>1185</v>
      </c>
      <c r="K16347" s="3" t="s">
        <v>24</v>
      </c>
      <c r="L16347" s="3">
        <v>20.0</v>
      </c>
      <c r="M16347" s="3" t="s">
        <v>30</v>
      </c>
      <c r="N16347" s="3" t="s">
        <v>277</v>
      </c>
      <c r="O16347" s="3" t="s">
        <v>853</v>
      </c>
      <c r="P16347" s="4">
        <v>22269.0</v>
      </c>
      <c r="Q16347" s="3" t="s">
        <v>40</v>
      </c>
      <c r="S16347" s="3" t="s">
        <v>34</v>
      </c>
    </row>
    <row r="16348">
      <c r="A16348" s="2">
        <v>42318.714907407404</v>
      </c>
      <c r="B16348" s="3">
        <v>52.0</v>
      </c>
      <c r="C16348" s="3" t="s">
        <v>14561</v>
      </c>
      <c r="D16348" s="3">
        <v>49.0</v>
      </c>
      <c r="E16348" s="3" t="s">
        <v>14584</v>
      </c>
      <c r="F16348" s="3">
        <v>1.0</v>
      </c>
      <c r="G16348" s="3">
        <v>7.0</v>
      </c>
      <c r="H16348" s="3" t="s">
        <v>3676</v>
      </c>
      <c r="I16348" s="3" t="s">
        <v>14563</v>
      </c>
      <c r="J16348" s="3" t="s">
        <v>1185</v>
      </c>
      <c r="K16348" s="3" t="s">
        <v>24</v>
      </c>
      <c r="L16348" s="3">
        <v>21.0</v>
      </c>
      <c r="M16348" s="3" t="s">
        <v>25</v>
      </c>
      <c r="N16348" s="3" t="s">
        <v>2418</v>
      </c>
      <c r="O16348" s="3" t="s">
        <v>1947</v>
      </c>
      <c r="P16348" s="4">
        <v>31937.0</v>
      </c>
      <c r="Q16348" s="3" t="s">
        <v>60</v>
      </c>
      <c r="S16348" s="3" t="s">
        <v>34</v>
      </c>
    </row>
    <row r="16349">
      <c r="A16349" s="2">
        <v>42318.714907407404</v>
      </c>
      <c r="B16349" s="3">
        <v>52.0</v>
      </c>
      <c r="C16349" s="3" t="s">
        <v>14561</v>
      </c>
      <c r="D16349" s="3">
        <v>49.0</v>
      </c>
      <c r="E16349" s="3" t="s">
        <v>14584</v>
      </c>
      <c r="F16349" s="3">
        <v>1.0</v>
      </c>
      <c r="G16349" s="3">
        <v>7.0</v>
      </c>
      <c r="H16349" s="3" t="s">
        <v>3676</v>
      </c>
      <c r="I16349" s="3" t="s">
        <v>14563</v>
      </c>
      <c r="J16349" s="3" t="s">
        <v>1185</v>
      </c>
      <c r="K16349" s="3" t="s">
        <v>24</v>
      </c>
      <c r="L16349" s="3">
        <v>22.0</v>
      </c>
      <c r="M16349" s="3" t="s">
        <v>30</v>
      </c>
      <c r="N16349" s="3" t="s">
        <v>14597</v>
      </c>
      <c r="O16349" s="3" t="s">
        <v>85</v>
      </c>
      <c r="P16349" s="4">
        <v>16280.0</v>
      </c>
      <c r="Q16349" s="3" t="s">
        <v>49</v>
      </c>
      <c r="S16349" s="3" t="s">
        <v>34</v>
      </c>
    </row>
    <row r="16350">
      <c r="A16350" s="2">
        <v>42318.714907407404</v>
      </c>
      <c r="B16350" s="3">
        <v>52.0</v>
      </c>
      <c r="C16350" s="3" t="s">
        <v>14561</v>
      </c>
      <c r="D16350" s="3">
        <v>53.0</v>
      </c>
      <c r="E16350" s="3" t="s">
        <v>14598</v>
      </c>
      <c r="F16350" s="3">
        <v>1.0</v>
      </c>
      <c r="G16350" s="3">
        <v>7.0</v>
      </c>
      <c r="H16350" s="3" t="s">
        <v>3676</v>
      </c>
      <c r="I16350" s="3" t="s">
        <v>14563</v>
      </c>
      <c r="J16350" s="3" t="s">
        <v>1185</v>
      </c>
      <c r="K16350" s="3" t="s">
        <v>24</v>
      </c>
      <c r="L16350" s="3">
        <v>1.0</v>
      </c>
      <c r="M16350" s="3" t="s">
        <v>25</v>
      </c>
      <c r="N16350" s="3" t="s">
        <v>14599</v>
      </c>
      <c r="O16350" s="3" t="s">
        <v>421</v>
      </c>
      <c r="P16350" s="4">
        <v>23316.0</v>
      </c>
      <c r="Q16350" s="3" t="s">
        <v>110</v>
      </c>
      <c r="S16350" s="3" t="s">
        <v>34</v>
      </c>
    </row>
    <row r="16351">
      <c r="A16351" s="2">
        <v>42318.714907407404</v>
      </c>
      <c r="B16351" s="3">
        <v>52.0</v>
      </c>
      <c r="C16351" s="3" t="s">
        <v>14561</v>
      </c>
      <c r="D16351" s="3">
        <v>53.0</v>
      </c>
      <c r="E16351" s="3" t="s">
        <v>14598</v>
      </c>
      <c r="F16351" s="3">
        <v>1.0</v>
      </c>
      <c r="G16351" s="3">
        <v>7.0</v>
      </c>
      <c r="H16351" s="3" t="s">
        <v>3676</v>
      </c>
      <c r="I16351" s="3" t="s">
        <v>14563</v>
      </c>
      <c r="J16351" s="3" t="s">
        <v>1185</v>
      </c>
      <c r="K16351" s="3" t="s">
        <v>24</v>
      </c>
      <c r="L16351" s="3">
        <v>2.0</v>
      </c>
      <c r="M16351" s="3" t="s">
        <v>30</v>
      </c>
      <c r="N16351" s="3" t="s">
        <v>9935</v>
      </c>
      <c r="O16351" s="3" t="s">
        <v>368</v>
      </c>
      <c r="P16351" s="4">
        <v>30829.0</v>
      </c>
      <c r="Q16351" s="3" t="s">
        <v>153</v>
      </c>
      <c r="S16351" s="3" t="s">
        <v>34</v>
      </c>
    </row>
    <row r="16352">
      <c r="A16352" s="2">
        <v>42318.714907407404</v>
      </c>
      <c r="B16352" s="3">
        <v>52.0</v>
      </c>
      <c r="C16352" s="3" t="s">
        <v>14561</v>
      </c>
      <c r="D16352" s="3">
        <v>53.0</v>
      </c>
      <c r="E16352" s="3" t="s">
        <v>14598</v>
      </c>
      <c r="F16352" s="3">
        <v>1.0</v>
      </c>
      <c r="G16352" s="3">
        <v>7.0</v>
      </c>
      <c r="H16352" s="3" t="s">
        <v>3676</v>
      </c>
      <c r="I16352" s="3" t="s">
        <v>14563</v>
      </c>
      <c r="J16352" s="3" t="s">
        <v>1185</v>
      </c>
      <c r="K16352" s="3" t="s">
        <v>24</v>
      </c>
      <c r="L16352" s="3">
        <v>3.0</v>
      </c>
      <c r="M16352" s="3" t="s">
        <v>25</v>
      </c>
      <c r="N16352" s="3" t="s">
        <v>14600</v>
      </c>
      <c r="O16352" s="3" t="s">
        <v>305</v>
      </c>
      <c r="P16352" s="4">
        <v>19645.0</v>
      </c>
      <c r="Q16352" s="3" t="s">
        <v>105</v>
      </c>
      <c r="S16352" s="3" t="s">
        <v>34</v>
      </c>
    </row>
    <row r="16353">
      <c r="A16353" s="2">
        <v>42318.714907407404</v>
      </c>
      <c r="B16353" s="3">
        <v>52.0</v>
      </c>
      <c r="C16353" s="3" t="s">
        <v>14561</v>
      </c>
      <c r="D16353" s="3">
        <v>53.0</v>
      </c>
      <c r="E16353" s="3" t="s">
        <v>14598</v>
      </c>
      <c r="F16353" s="3">
        <v>1.0</v>
      </c>
      <c r="G16353" s="3">
        <v>7.0</v>
      </c>
      <c r="H16353" s="3" t="s">
        <v>3676</v>
      </c>
      <c r="I16353" s="3" t="s">
        <v>14563</v>
      </c>
      <c r="J16353" s="3" t="s">
        <v>1185</v>
      </c>
      <c r="K16353" s="3" t="s">
        <v>24</v>
      </c>
      <c r="L16353" s="3">
        <v>4.0</v>
      </c>
      <c r="M16353" s="3" t="s">
        <v>30</v>
      </c>
      <c r="N16353" s="3" t="s">
        <v>3373</v>
      </c>
      <c r="O16353" s="3" t="s">
        <v>93</v>
      </c>
      <c r="P16353" s="4">
        <v>18053.0</v>
      </c>
      <c r="Q16353" s="3" t="s">
        <v>49</v>
      </c>
      <c r="S16353" s="3" t="s">
        <v>34</v>
      </c>
    </row>
    <row r="16354">
      <c r="A16354" s="2">
        <v>42318.714907407404</v>
      </c>
      <c r="B16354" s="3">
        <v>52.0</v>
      </c>
      <c r="C16354" s="3" t="s">
        <v>14561</v>
      </c>
      <c r="D16354" s="3">
        <v>53.0</v>
      </c>
      <c r="E16354" s="3" t="s">
        <v>14598</v>
      </c>
      <c r="F16354" s="3">
        <v>1.0</v>
      </c>
      <c r="G16354" s="3">
        <v>7.0</v>
      </c>
      <c r="H16354" s="3" t="s">
        <v>3676</v>
      </c>
      <c r="I16354" s="3" t="s">
        <v>14563</v>
      </c>
      <c r="J16354" s="3" t="s">
        <v>1185</v>
      </c>
      <c r="K16354" s="3" t="s">
        <v>24</v>
      </c>
      <c r="L16354" s="3">
        <v>5.0</v>
      </c>
      <c r="M16354" s="3" t="s">
        <v>25</v>
      </c>
      <c r="N16354" s="3" t="s">
        <v>14601</v>
      </c>
      <c r="O16354" s="3" t="s">
        <v>240</v>
      </c>
      <c r="P16354" s="4">
        <v>16046.0</v>
      </c>
      <c r="Q16354" s="3" t="s">
        <v>117</v>
      </c>
      <c r="S16354" s="3" t="s">
        <v>34</v>
      </c>
    </row>
    <row r="16355">
      <c r="A16355" s="2">
        <v>42318.714907407404</v>
      </c>
      <c r="B16355" s="3">
        <v>52.0</v>
      </c>
      <c r="C16355" s="3" t="s">
        <v>14561</v>
      </c>
      <c r="D16355" s="3">
        <v>53.0</v>
      </c>
      <c r="E16355" s="3" t="s">
        <v>14598</v>
      </c>
      <c r="F16355" s="3">
        <v>1.0</v>
      </c>
      <c r="G16355" s="3">
        <v>7.0</v>
      </c>
      <c r="H16355" s="3" t="s">
        <v>3676</v>
      </c>
      <c r="I16355" s="3" t="s">
        <v>14563</v>
      </c>
      <c r="J16355" s="3" t="s">
        <v>1185</v>
      </c>
      <c r="K16355" s="3" t="s">
        <v>24</v>
      </c>
      <c r="L16355" s="3">
        <v>6.0</v>
      </c>
      <c r="M16355" s="3" t="s">
        <v>30</v>
      </c>
      <c r="N16355" s="3" t="s">
        <v>14602</v>
      </c>
      <c r="O16355" s="3" t="s">
        <v>919</v>
      </c>
      <c r="P16355" s="4">
        <v>16785.0</v>
      </c>
      <c r="Q16355" s="3" t="s">
        <v>132</v>
      </c>
      <c r="S16355" s="3" t="s">
        <v>34</v>
      </c>
    </row>
    <row r="16356">
      <c r="A16356" s="2">
        <v>42318.714907407404</v>
      </c>
      <c r="B16356" s="3">
        <v>52.0</v>
      </c>
      <c r="C16356" s="3" t="s">
        <v>14561</v>
      </c>
      <c r="D16356" s="3">
        <v>53.0</v>
      </c>
      <c r="E16356" s="3" t="s">
        <v>14598</v>
      </c>
      <c r="F16356" s="3">
        <v>1.0</v>
      </c>
      <c r="G16356" s="3">
        <v>7.0</v>
      </c>
      <c r="H16356" s="3" t="s">
        <v>3676</v>
      </c>
      <c r="I16356" s="3" t="s">
        <v>14563</v>
      </c>
      <c r="J16356" s="3" t="s">
        <v>1185</v>
      </c>
      <c r="K16356" s="3" t="s">
        <v>24</v>
      </c>
      <c r="L16356" s="3">
        <v>7.0</v>
      </c>
      <c r="M16356" s="3" t="s">
        <v>25</v>
      </c>
      <c r="N16356" s="3" t="s">
        <v>14603</v>
      </c>
      <c r="O16356" s="3" t="s">
        <v>27</v>
      </c>
      <c r="P16356" s="4">
        <v>28766.0</v>
      </c>
      <c r="Q16356" s="3" t="s">
        <v>132</v>
      </c>
      <c r="S16356" s="3" t="s">
        <v>34</v>
      </c>
    </row>
    <row r="16357">
      <c r="A16357" s="2">
        <v>42318.714907407404</v>
      </c>
      <c r="B16357" s="3">
        <v>52.0</v>
      </c>
      <c r="C16357" s="3" t="s">
        <v>14561</v>
      </c>
      <c r="D16357" s="3">
        <v>53.0</v>
      </c>
      <c r="E16357" s="3" t="s">
        <v>14598</v>
      </c>
      <c r="F16357" s="3">
        <v>1.0</v>
      </c>
      <c r="G16357" s="3">
        <v>7.0</v>
      </c>
      <c r="H16357" s="3" t="s">
        <v>3676</v>
      </c>
      <c r="I16357" s="3" t="s">
        <v>14563</v>
      </c>
      <c r="J16357" s="3" t="s">
        <v>1185</v>
      </c>
      <c r="K16357" s="3" t="s">
        <v>24</v>
      </c>
      <c r="L16357" s="3">
        <v>8.0</v>
      </c>
      <c r="M16357" s="3" t="s">
        <v>30</v>
      </c>
      <c r="N16357" s="3" t="s">
        <v>14604</v>
      </c>
      <c r="O16357" s="3" t="s">
        <v>121</v>
      </c>
      <c r="P16357" s="4">
        <v>20815.0</v>
      </c>
      <c r="Q16357" s="3" t="s">
        <v>132</v>
      </c>
      <c r="S16357" s="3" t="s">
        <v>34</v>
      </c>
    </row>
    <row r="16358">
      <c r="A16358" s="2">
        <v>42318.714907407404</v>
      </c>
      <c r="B16358" s="3">
        <v>52.0</v>
      </c>
      <c r="C16358" s="3" t="s">
        <v>14561</v>
      </c>
      <c r="D16358" s="3">
        <v>53.0</v>
      </c>
      <c r="E16358" s="3" t="s">
        <v>14598</v>
      </c>
      <c r="F16358" s="3">
        <v>1.0</v>
      </c>
      <c r="G16358" s="3">
        <v>7.0</v>
      </c>
      <c r="H16358" s="3" t="s">
        <v>3676</v>
      </c>
      <c r="I16358" s="3" t="s">
        <v>14563</v>
      </c>
      <c r="J16358" s="3" t="s">
        <v>1185</v>
      </c>
      <c r="K16358" s="3" t="s">
        <v>24</v>
      </c>
      <c r="L16358" s="3">
        <v>9.0</v>
      </c>
      <c r="M16358" s="3" t="s">
        <v>25</v>
      </c>
      <c r="N16358" s="3" t="s">
        <v>10993</v>
      </c>
      <c r="O16358" s="3" t="s">
        <v>168</v>
      </c>
      <c r="P16358" s="4">
        <v>16099.0</v>
      </c>
      <c r="Q16358" s="3" t="s">
        <v>49</v>
      </c>
      <c r="S16358" s="3" t="s">
        <v>34</v>
      </c>
    </row>
    <row r="16359">
      <c r="A16359" s="2">
        <v>42318.714907407404</v>
      </c>
      <c r="B16359" s="3">
        <v>52.0</v>
      </c>
      <c r="C16359" s="3" t="s">
        <v>14561</v>
      </c>
      <c r="D16359" s="3">
        <v>53.0</v>
      </c>
      <c r="E16359" s="3" t="s">
        <v>14598</v>
      </c>
      <c r="F16359" s="3">
        <v>1.0</v>
      </c>
      <c r="G16359" s="3">
        <v>7.0</v>
      </c>
      <c r="H16359" s="3" t="s">
        <v>3676</v>
      </c>
      <c r="I16359" s="3" t="s">
        <v>14563</v>
      </c>
      <c r="J16359" s="3" t="s">
        <v>1185</v>
      </c>
      <c r="K16359" s="3" t="s">
        <v>24</v>
      </c>
      <c r="L16359" s="3">
        <v>10.0</v>
      </c>
      <c r="M16359" s="3" t="s">
        <v>30</v>
      </c>
      <c r="N16359" s="3" t="s">
        <v>14605</v>
      </c>
      <c r="O16359" s="3" t="s">
        <v>14606</v>
      </c>
      <c r="P16359" s="4">
        <v>13035.0</v>
      </c>
      <c r="Q16359" s="3" t="s">
        <v>49</v>
      </c>
      <c r="S16359" s="3" t="s">
        <v>34</v>
      </c>
    </row>
    <row r="16360">
      <c r="A16360" s="2">
        <v>42318.714907407404</v>
      </c>
      <c r="B16360" s="3">
        <v>52.0</v>
      </c>
      <c r="C16360" s="3" t="s">
        <v>14561</v>
      </c>
      <c r="D16360" s="3">
        <v>72.0</v>
      </c>
      <c r="E16360" s="3" t="s">
        <v>14607</v>
      </c>
      <c r="F16360" s="3">
        <v>1.0</v>
      </c>
      <c r="G16360" s="3">
        <v>7.0</v>
      </c>
      <c r="H16360" s="3" t="s">
        <v>3676</v>
      </c>
      <c r="I16360" s="3" t="s">
        <v>14563</v>
      </c>
      <c r="J16360" s="3" t="s">
        <v>1185</v>
      </c>
      <c r="K16360" s="3" t="s">
        <v>272</v>
      </c>
      <c r="L16360" s="3">
        <v>1.0</v>
      </c>
      <c r="M16360" s="3" t="s">
        <v>25</v>
      </c>
      <c r="N16360" s="3" t="s">
        <v>3903</v>
      </c>
      <c r="O16360" s="3" t="s">
        <v>664</v>
      </c>
      <c r="P16360" s="4">
        <v>20297.0</v>
      </c>
      <c r="Q16360" s="3" t="s">
        <v>169</v>
      </c>
      <c r="S16360" s="3" t="s">
        <v>34</v>
      </c>
    </row>
    <row r="16361">
      <c r="A16361" s="2">
        <v>42318.714907407404</v>
      </c>
      <c r="B16361" s="3">
        <v>52.0</v>
      </c>
      <c r="C16361" s="3" t="s">
        <v>14561</v>
      </c>
      <c r="D16361" s="3">
        <v>72.0</v>
      </c>
      <c r="E16361" s="3" t="s">
        <v>14607</v>
      </c>
      <c r="F16361" s="3">
        <v>1.0</v>
      </c>
      <c r="G16361" s="3">
        <v>7.0</v>
      </c>
      <c r="H16361" s="3" t="s">
        <v>3676</v>
      </c>
      <c r="I16361" s="3" t="s">
        <v>14563</v>
      </c>
      <c r="J16361" s="3" t="s">
        <v>1185</v>
      </c>
      <c r="K16361" s="3" t="s">
        <v>24</v>
      </c>
      <c r="L16361" s="3">
        <v>2.0</v>
      </c>
      <c r="M16361" s="3" t="s">
        <v>30</v>
      </c>
      <c r="N16361" s="3" t="s">
        <v>14608</v>
      </c>
      <c r="O16361" s="3" t="s">
        <v>368</v>
      </c>
      <c r="P16361" s="4">
        <v>32180.0</v>
      </c>
      <c r="Q16361" s="3" t="s">
        <v>132</v>
      </c>
      <c r="S16361" s="3" t="s">
        <v>34</v>
      </c>
    </row>
    <row r="16362">
      <c r="A16362" s="2">
        <v>42318.714907407404</v>
      </c>
      <c r="B16362" s="3">
        <v>52.0</v>
      </c>
      <c r="C16362" s="3" t="s">
        <v>14561</v>
      </c>
      <c r="D16362" s="3">
        <v>72.0</v>
      </c>
      <c r="E16362" s="3" t="s">
        <v>14607</v>
      </c>
      <c r="F16362" s="3">
        <v>1.0</v>
      </c>
      <c r="G16362" s="3">
        <v>7.0</v>
      </c>
      <c r="H16362" s="3" t="s">
        <v>3676</v>
      </c>
      <c r="I16362" s="3" t="s">
        <v>14563</v>
      </c>
      <c r="J16362" s="3" t="s">
        <v>1185</v>
      </c>
      <c r="K16362" s="3" t="s">
        <v>24</v>
      </c>
      <c r="L16362" s="3">
        <v>3.0</v>
      </c>
      <c r="M16362" s="3" t="s">
        <v>25</v>
      </c>
      <c r="N16362" s="3" t="s">
        <v>2224</v>
      </c>
      <c r="O16362" s="3" t="s">
        <v>664</v>
      </c>
      <c r="P16362" s="4">
        <v>24258.0</v>
      </c>
      <c r="Q16362" s="3" t="s">
        <v>2911</v>
      </c>
      <c r="S16362" s="3" t="s">
        <v>34</v>
      </c>
    </row>
    <row r="16363">
      <c r="A16363" s="2">
        <v>42318.714907407404</v>
      </c>
      <c r="B16363" s="3">
        <v>52.0</v>
      </c>
      <c r="C16363" s="3" t="s">
        <v>14561</v>
      </c>
      <c r="D16363" s="3">
        <v>72.0</v>
      </c>
      <c r="E16363" s="3" t="s">
        <v>14607</v>
      </c>
      <c r="F16363" s="3">
        <v>1.0</v>
      </c>
      <c r="G16363" s="3">
        <v>7.0</v>
      </c>
      <c r="H16363" s="3" t="s">
        <v>3676</v>
      </c>
      <c r="I16363" s="3" t="s">
        <v>14563</v>
      </c>
      <c r="J16363" s="3" t="s">
        <v>1185</v>
      </c>
      <c r="K16363" s="3" t="s">
        <v>24</v>
      </c>
      <c r="L16363" s="3">
        <v>4.0</v>
      </c>
      <c r="M16363" s="3" t="s">
        <v>30</v>
      </c>
      <c r="N16363" s="3" t="s">
        <v>2734</v>
      </c>
      <c r="O16363" s="3" t="s">
        <v>6461</v>
      </c>
      <c r="P16363" s="4">
        <v>31319.0</v>
      </c>
      <c r="Q16363" s="3" t="s">
        <v>169</v>
      </c>
      <c r="S16363" s="3" t="s">
        <v>34</v>
      </c>
    </row>
    <row r="16364">
      <c r="A16364" s="2">
        <v>42318.714907407404</v>
      </c>
      <c r="B16364" s="3">
        <v>52.0</v>
      </c>
      <c r="C16364" s="3" t="s">
        <v>14561</v>
      </c>
      <c r="D16364" s="3">
        <v>72.0</v>
      </c>
      <c r="E16364" s="3" t="s">
        <v>14607</v>
      </c>
      <c r="F16364" s="3">
        <v>1.0</v>
      </c>
      <c r="G16364" s="3">
        <v>7.0</v>
      </c>
      <c r="H16364" s="3" t="s">
        <v>3676</v>
      </c>
      <c r="I16364" s="3" t="s">
        <v>14563</v>
      </c>
      <c r="J16364" s="3" t="s">
        <v>1185</v>
      </c>
      <c r="K16364" s="3" t="s">
        <v>24</v>
      </c>
      <c r="L16364" s="3">
        <v>5.0</v>
      </c>
      <c r="M16364" s="3" t="s">
        <v>25</v>
      </c>
      <c r="N16364" s="3" t="s">
        <v>14609</v>
      </c>
      <c r="O16364" s="3" t="s">
        <v>533</v>
      </c>
      <c r="P16364" s="4">
        <v>29254.0</v>
      </c>
      <c r="Q16364" s="3" t="s">
        <v>159</v>
      </c>
      <c r="S16364" s="3" t="s">
        <v>34</v>
      </c>
    </row>
    <row r="16365">
      <c r="A16365" s="2">
        <v>42318.714907407404</v>
      </c>
      <c r="B16365" s="3">
        <v>52.0</v>
      </c>
      <c r="C16365" s="3" t="s">
        <v>14561</v>
      </c>
      <c r="D16365" s="3">
        <v>72.0</v>
      </c>
      <c r="E16365" s="3" t="s">
        <v>14607</v>
      </c>
      <c r="F16365" s="3">
        <v>1.0</v>
      </c>
      <c r="G16365" s="3">
        <v>7.0</v>
      </c>
      <c r="H16365" s="3" t="s">
        <v>3676</v>
      </c>
      <c r="I16365" s="3" t="s">
        <v>14563</v>
      </c>
      <c r="J16365" s="3" t="s">
        <v>1185</v>
      </c>
      <c r="K16365" s="3" t="s">
        <v>24</v>
      </c>
      <c r="L16365" s="3">
        <v>6.0</v>
      </c>
      <c r="M16365" s="3" t="s">
        <v>30</v>
      </c>
      <c r="N16365" s="3" t="s">
        <v>835</v>
      </c>
      <c r="O16365" s="3" t="s">
        <v>697</v>
      </c>
      <c r="P16365" s="4">
        <v>23792.0</v>
      </c>
      <c r="Q16365" s="3" t="s">
        <v>40</v>
      </c>
      <c r="S16365" s="3" t="s">
        <v>34</v>
      </c>
    </row>
    <row r="16366">
      <c r="A16366" s="2">
        <v>42318.714907407404</v>
      </c>
      <c r="B16366" s="3">
        <v>52.0</v>
      </c>
      <c r="C16366" s="3" t="s">
        <v>14561</v>
      </c>
      <c r="D16366" s="3">
        <v>72.0</v>
      </c>
      <c r="E16366" s="3" t="s">
        <v>14607</v>
      </c>
      <c r="F16366" s="3">
        <v>1.0</v>
      </c>
      <c r="G16366" s="3">
        <v>7.0</v>
      </c>
      <c r="H16366" s="3" t="s">
        <v>3676</v>
      </c>
      <c r="I16366" s="3" t="s">
        <v>14563</v>
      </c>
      <c r="J16366" s="3" t="s">
        <v>1185</v>
      </c>
      <c r="K16366" s="3" t="s">
        <v>24</v>
      </c>
      <c r="L16366" s="3">
        <v>7.0</v>
      </c>
      <c r="M16366" s="3" t="s">
        <v>25</v>
      </c>
      <c r="N16366" s="3" t="s">
        <v>14610</v>
      </c>
      <c r="O16366" s="3" t="s">
        <v>14611</v>
      </c>
      <c r="P16366" s="4">
        <v>24596.0</v>
      </c>
      <c r="Q16366" s="3" t="s">
        <v>132</v>
      </c>
      <c r="S16366" s="3" t="s">
        <v>34</v>
      </c>
    </row>
    <row r="16367">
      <c r="A16367" s="2">
        <v>42318.714907407404</v>
      </c>
      <c r="B16367" s="3">
        <v>52.0</v>
      </c>
      <c r="C16367" s="3" t="s">
        <v>14561</v>
      </c>
      <c r="D16367" s="3">
        <v>72.0</v>
      </c>
      <c r="E16367" s="3" t="s">
        <v>14607</v>
      </c>
      <c r="F16367" s="3">
        <v>1.0</v>
      </c>
      <c r="G16367" s="3">
        <v>7.0</v>
      </c>
      <c r="H16367" s="3" t="s">
        <v>3676</v>
      </c>
      <c r="I16367" s="3" t="s">
        <v>14563</v>
      </c>
      <c r="J16367" s="3" t="s">
        <v>1185</v>
      </c>
      <c r="K16367" s="3" t="s">
        <v>24</v>
      </c>
      <c r="L16367" s="3">
        <v>8.0</v>
      </c>
      <c r="M16367" s="3" t="s">
        <v>30</v>
      </c>
      <c r="N16367" s="3" t="s">
        <v>14612</v>
      </c>
      <c r="O16367" s="3" t="s">
        <v>215</v>
      </c>
      <c r="P16367" s="4">
        <v>24580.0</v>
      </c>
      <c r="Q16367" s="3" t="s">
        <v>132</v>
      </c>
      <c r="S16367" s="3" t="s">
        <v>34</v>
      </c>
    </row>
    <row r="16368">
      <c r="A16368" s="2">
        <v>42318.714907407404</v>
      </c>
      <c r="B16368" s="3">
        <v>52.0</v>
      </c>
      <c r="C16368" s="3" t="s">
        <v>14561</v>
      </c>
      <c r="D16368" s="3">
        <v>72.0</v>
      </c>
      <c r="E16368" s="3" t="s">
        <v>14607</v>
      </c>
      <c r="F16368" s="3">
        <v>1.0</v>
      </c>
      <c r="G16368" s="3">
        <v>7.0</v>
      </c>
      <c r="H16368" s="3" t="s">
        <v>3676</v>
      </c>
      <c r="I16368" s="3" t="s">
        <v>14563</v>
      </c>
      <c r="J16368" s="3" t="s">
        <v>1185</v>
      </c>
      <c r="K16368" s="3" t="s">
        <v>24</v>
      </c>
      <c r="L16368" s="3">
        <v>9.0</v>
      </c>
      <c r="M16368" s="3" t="s">
        <v>25</v>
      </c>
      <c r="N16368" s="3" t="s">
        <v>835</v>
      </c>
      <c r="O16368" s="3" t="s">
        <v>796</v>
      </c>
      <c r="P16368" s="4">
        <v>25550.0</v>
      </c>
      <c r="Q16368" s="3" t="s">
        <v>169</v>
      </c>
      <c r="S16368" s="3" t="s">
        <v>34</v>
      </c>
    </row>
    <row r="16369">
      <c r="A16369" s="2">
        <v>42318.714907407404</v>
      </c>
      <c r="B16369" s="3">
        <v>52.0</v>
      </c>
      <c r="C16369" s="3" t="s">
        <v>14561</v>
      </c>
      <c r="D16369" s="3">
        <v>72.0</v>
      </c>
      <c r="E16369" s="3" t="s">
        <v>14607</v>
      </c>
      <c r="F16369" s="3">
        <v>1.0</v>
      </c>
      <c r="G16369" s="3">
        <v>7.0</v>
      </c>
      <c r="H16369" s="3" t="s">
        <v>3676</v>
      </c>
      <c r="I16369" s="3" t="s">
        <v>14563</v>
      </c>
      <c r="J16369" s="3" t="s">
        <v>1185</v>
      </c>
      <c r="K16369" s="3" t="s">
        <v>24</v>
      </c>
      <c r="L16369" s="3">
        <v>10.0</v>
      </c>
      <c r="M16369" s="3" t="s">
        <v>30</v>
      </c>
      <c r="N16369" s="3" t="s">
        <v>11016</v>
      </c>
      <c r="O16369" s="3" t="s">
        <v>3190</v>
      </c>
      <c r="P16369" s="4">
        <v>20297.0</v>
      </c>
      <c r="Q16369" s="3" t="s">
        <v>132</v>
      </c>
      <c r="S16369" s="3" t="s">
        <v>34</v>
      </c>
    </row>
    <row r="16370">
      <c r="A16370" s="2">
        <v>42318.714907407404</v>
      </c>
      <c r="B16370" s="3">
        <v>52.0</v>
      </c>
      <c r="C16370" s="3" t="s">
        <v>14561</v>
      </c>
      <c r="D16370" s="3">
        <v>72.0</v>
      </c>
      <c r="E16370" s="3" t="s">
        <v>14607</v>
      </c>
      <c r="F16370" s="3">
        <v>1.0</v>
      </c>
      <c r="G16370" s="3">
        <v>7.0</v>
      </c>
      <c r="H16370" s="3" t="s">
        <v>3676</v>
      </c>
      <c r="I16370" s="3" t="s">
        <v>14563</v>
      </c>
      <c r="J16370" s="3" t="s">
        <v>1185</v>
      </c>
      <c r="K16370" s="3" t="s">
        <v>24</v>
      </c>
      <c r="L16370" s="3">
        <v>11.0</v>
      </c>
      <c r="M16370" s="3" t="s">
        <v>25</v>
      </c>
      <c r="N16370" s="3" t="s">
        <v>14613</v>
      </c>
      <c r="O16370" s="3" t="s">
        <v>14614</v>
      </c>
      <c r="P16370" s="4">
        <v>27066.0</v>
      </c>
      <c r="Q16370" s="3" t="s">
        <v>33</v>
      </c>
      <c r="S16370" s="3" t="s">
        <v>34</v>
      </c>
    </row>
    <row r="16371">
      <c r="A16371" s="2">
        <v>42318.714907407404</v>
      </c>
      <c r="B16371" s="3">
        <v>52.0</v>
      </c>
      <c r="C16371" s="3" t="s">
        <v>14561</v>
      </c>
      <c r="D16371" s="3">
        <v>72.0</v>
      </c>
      <c r="E16371" s="3" t="s">
        <v>14607</v>
      </c>
      <c r="F16371" s="3">
        <v>1.0</v>
      </c>
      <c r="G16371" s="3">
        <v>7.0</v>
      </c>
      <c r="H16371" s="3" t="s">
        <v>3676</v>
      </c>
      <c r="I16371" s="3" t="s">
        <v>14563</v>
      </c>
      <c r="J16371" s="3" t="s">
        <v>1185</v>
      </c>
      <c r="K16371" s="3" t="s">
        <v>24</v>
      </c>
      <c r="L16371" s="3">
        <v>12.0</v>
      </c>
      <c r="M16371" s="3" t="s">
        <v>30</v>
      </c>
      <c r="N16371" s="3" t="s">
        <v>206</v>
      </c>
      <c r="O16371" s="3" t="s">
        <v>112</v>
      </c>
      <c r="P16371" s="4">
        <v>20047.0</v>
      </c>
      <c r="Q16371" s="3" t="s">
        <v>1178</v>
      </c>
      <c r="S16371" s="3" t="s">
        <v>34</v>
      </c>
    </row>
    <row r="16372">
      <c r="A16372" s="2">
        <v>42318.714907407404</v>
      </c>
      <c r="B16372" s="3">
        <v>52.0</v>
      </c>
      <c r="C16372" s="3" t="s">
        <v>14561</v>
      </c>
      <c r="D16372" s="3">
        <v>72.0</v>
      </c>
      <c r="E16372" s="3" t="s">
        <v>14607</v>
      </c>
      <c r="F16372" s="3">
        <v>1.0</v>
      </c>
      <c r="G16372" s="3">
        <v>7.0</v>
      </c>
      <c r="H16372" s="3" t="s">
        <v>3676</v>
      </c>
      <c r="I16372" s="3" t="s">
        <v>14563</v>
      </c>
      <c r="J16372" s="3" t="s">
        <v>1185</v>
      </c>
      <c r="K16372" s="3" t="s">
        <v>24</v>
      </c>
      <c r="L16372" s="3">
        <v>13.0</v>
      </c>
      <c r="M16372" s="3" t="s">
        <v>25</v>
      </c>
      <c r="N16372" s="3" t="s">
        <v>10472</v>
      </c>
      <c r="O16372" s="3" t="s">
        <v>95</v>
      </c>
      <c r="P16372" s="4">
        <v>22659.0</v>
      </c>
      <c r="Q16372" s="3" t="s">
        <v>132</v>
      </c>
      <c r="S16372" s="3" t="s">
        <v>34</v>
      </c>
    </row>
    <row r="16373">
      <c r="A16373" s="2">
        <v>42318.714907407404</v>
      </c>
      <c r="B16373" s="3">
        <v>52.0</v>
      </c>
      <c r="C16373" s="3" t="s">
        <v>14561</v>
      </c>
      <c r="D16373" s="3">
        <v>72.0</v>
      </c>
      <c r="E16373" s="3" t="s">
        <v>14607</v>
      </c>
      <c r="F16373" s="3">
        <v>1.0</v>
      </c>
      <c r="G16373" s="3">
        <v>7.0</v>
      </c>
      <c r="H16373" s="3" t="s">
        <v>3676</v>
      </c>
      <c r="I16373" s="3" t="s">
        <v>14563</v>
      </c>
      <c r="J16373" s="3" t="s">
        <v>1185</v>
      </c>
      <c r="K16373" s="3" t="s">
        <v>24</v>
      </c>
      <c r="L16373" s="3">
        <v>14.0</v>
      </c>
      <c r="M16373" s="3" t="s">
        <v>30</v>
      </c>
      <c r="N16373" s="3" t="s">
        <v>5398</v>
      </c>
      <c r="O16373" s="3" t="s">
        <v>697</v>
      </c>
      <c r="P16373" s="4">
        <v>28980.0</v>
      </c>
      <c r="Q16373" s="3" t="s">
        <v>372</v>
      </c>
      <c r="S16373" s="3" t="s">
        <v>34</v>
      </c>
    </row>
    <row r="16374">
      <c r="A16374" s="2">
        <v>42318.714907407404</v>
      </c>
      <c r="B16374" s="3">
        <v>52.0</v>
      </c>
      <c r="C16374" s="3" t="s">
        <v>14561</v>
      </c>
      <c r="D16374" s="3">
        <v>72.0</v>
      </c>
      <c r="E16374" s="3" t="s">
        <v>14607</v>
      </c>
      <c r="F16374" s="3">
        <v>1.0</v>
      </c>
      <c r="G16374" s="3">
        <v>7.0</v>
      </c>
      <c r="H16374" s="3" t="s">
        <v>3676</v>
      </c>
      <c r="I16374" s="3" t="s">
        <v>14563</v>
      </c>
      <c r="J16374" s="3" t="s">
        <v>1185</v>
      </c>
      <c r="K16374" s="3" t="s">
        <v>24</v>
      </c>
      <c r="L16374" s="3">
        <v>15.0</v>
      </c>
      <c r="M16374" s="3" t="s">
        <v>25</v>
      </c>
      <c r="N16374" s="3" t="s">
        <v>3539</v>
      </c>
      <c r="O16374" s="3" t="s">
        <v>1637</v>
      </c>
      <c r="P16374" s="4">
        <v>23280.0</v>
      </c>
      <c r="Q16374" s="3" t="s">
        <v>46</v>
      </c>
      <c r="S16374" s="3" t="s">
        <v>34</v>
      </c>
    </row>
    <row r="16375">
      <c r="A16375" s="2">
        <v>42318.714907407404</v>
      </c>
      <c r="B16375" s="3">
        <v>52.0</v>
      </c>
      <c r="C16375" s="3" t="s">
        <v>14561</v>
      </c>
      <c r="D16375" s="3">
        <v>72.0</v>
      </c>
      <c r="E16375" s="3" t="s">
        <v>14607</v>
      </c>
      <c r="F16375" s="3">
        <v>1.0</v>
      </c>
      <c r="G16375" s="3">
        <v>7.0</v>
      </c>
      <c r="H16375" s="3" t="s">
        <v>3676</v>
      </c>
      <c r="I16375" s="3" t="s">
        <v>14563</v>
      </c>
      <c r="J16375" s="3" t="s">
        <v>1185</v>
      </c>
      <c r="K16375" s="3" t="s">
        <v>24</v>
      </c>
      <c r="L16375" s="3">
        <v>16.0</v>
      </c>
      <c r="M16375" s="3" t="s">
        <v>30</v>
      </c>
      <c r="N16375" s="3" t="s">
        <v>4292</v>
      </c>
      <c r="O16375" s="3" t="s">
        <v>14615</v>
      </c>
      <c r="P16375" s="4">
        <v>26308.0</v>
      </c>
      <c r="Q16375" s="3" t="s">
        <v>46</v>
      </c>
      <c r="S16375" s="3" t="s">
        <v>34</v>
      </c>
    </row>
    <row r="16376">
      <c r="A16376" s="2">
        <v>42318.714907407404</v>
      </c>
      <c r="B16376" s="3">
        <v>52.0</v>
      </c>
      <c r="C16376" s="3" t="s">
        <v>14561</v>
      </c>
      <c r="D16376" s="3">
        <v>72.0</v>
      </c>
      <c r="E16376" s="3" t="s">
        <v>14607</v>
      </c>
      <c r="F16376" s="3">
        <v>1.0</v>
      </c>
      <c r="G16376" s="3">
        <v>7.0</v>
      </c>
      <c r="H16376" s="3" t="s">
        <v>3676</v>
      </c>
      <c r="I16376" s="3" t="s">
        <v>14563</v>
      </c>
      <c r="J16376" s="3" t="s">
        <v>1185</v>
      </c>
      <c r="K16376" s="3" t="s">
        <v>24</v>
      </c>
      <c r="L16376" s="3">
        <v>17.0</v>
      </c>
      <c r="M16376" s="3" t="s">
        <v>25</v>
      </c>
      <c r="N16376" s="3" t="s">
        <v>14616</v>
      </c>
      <c r="O16376" s="3" t="s">
        <v>871</v>
      </c>
      <c r="P16376" s="4">
        <v>27154.0</v>
      </c>
      <c r="Q16376" s="3" t="s">
        <v>72</v>
      </c>
      <c r="S16376" s="3" t="s">
        <v>34</v>
      </c>
    </row>
    <row r="16377">
      <c r="A16377" s="2">
        <v>42318.714907407404</v>
      </c>
      <c r="B16377" s="3">
        <v>52.0</v>
      </c>
      <c r="C16377" s="3" t="s">
        <v>14561</v>
      </c>
      <c r="D16377" s="3">
        <v>85.0</v>
      </c>
      <c r="E16377" s="3" t="s">
        <v>14617</v>
      </c>
      <c r="F16377" s="3">
        <v>1.0</v>
      </c>
      <c r="G16377" s="3">
        <v>7.0</v>
      </c>
      <c r="H16377" s="3" t="s">
        <v>3676</v>
      </c>
      <c r="I16377" s="3" t="s">
        <v>14563</v>
      </c>
      <c r="J16377" s="3" t="s">
        <v>1185</v>
      </c>
      <c r="K16377" s="3" t="s">
        <v>24</v>
      </c>
      <c r="L16377" s="3">
        <v>1.0</v>
      </c>
      <c r="M16377" s="3" t="s">
        <v>30</v>
      </c>
      <c r="N16377" s="3" t="s">
        <v>14618</v>
      </c>
      <c r="O16377" s="3" t="s">
        <v>225</v>
      </c>
      <c r="P16377" s="4">
        <v>16201.0</v>
      </c>
      <c r="Q16377" s="3" t="s">
        <v>113</v>
      </c>
      <c r="S16377" s="3" t="s">
        <v>34</v>
      </c>
    </row>
    <row r="16378">
      <c r="A16378" s="2">
        <v>42318.714907407404</v>
      </c>
      <c r="B16378" s="3">
        <v>52.0</v>
      </c>
      <c r="C16378" s="3" t="s">
        <v>14561</v>
      </c>
      <c r="D16378" s="3">
        <v>85.0</v>
      </c>
      <c r="E16378" s="3" t="s">
        <v>14617</v>
      </c>
      <c r="F16378" s="3">
        <v>1.0</v>
      </c>
      <c r="G16378" s="3">
        <v>7.0</v>
      </c>
      <c r="H16378" s="3" t="s">
        <v>3676</v>
      </c>
      <c r="I16378" s="3" t="s">
        <v>14563</v>
      </c>
      <c r="J16378" s="3" t="s">
        <v>1185</v>
      </c>
      <c r="K16378" s="3" t="s">
        <v>24</v>
      </c>
      <c r="L16378" s="3">
        <v>2.0</v>
      </c>
      <c r="M16378" s="3" t="s">
        <v>25</v>
      </c>
      <c r="N16378" s="3" t="s">
        <v>14619</v>
      </c>
      <c r="O16378" s="3" t="s">
        <v>91</v>
      </c>
      <c r="P16378" s="4">
        <v>26025.0</v>
      </c>
      <c r="Q16378" s="3" t="s">
        <v>37</v>
      </c>
      <c r="S16378" s="3" t="s">
        <v>34</v>
      </c>
    </row>
    <row r="16379">
      <c r="A16379" s="2">
        <v>42318.714907407404</v>
      </c>
      <c r="B16379" s="3">
        <v>52.0</v>
      </c>
      <c r="C16379" s="3" t="s">
        <v>14561</v>
      </c>
      <c r="D16379" s="3">
        <v>85.0</v>
      </c>
      <c r="E16379" s="3" t="s">
        <v>14617</v>
      </c>
      <c r="F16379" s="3">
        <v>1.0</v>
      </c>
      <c r="G16379" s="3">
        <v>7.0</v>
      </c>
      <c r="H16379" s="3" t="s">
        <v>3676</v>
      </c>
      <c r="I16379" s="3" t="s">
        <v>14563</v>
      </c>
      <c r="J16379" s="3" t="s">
        <v>1185</v>
      </c>
      <c r="K16379" s="3" t="s">
        <v>24</v>
      </c>
      <c r="L16379" s="3">
        <v>3.0</v>
      </c>
      <c r="M16379" s="3" t="s">
        <v>30</v>
      </c>
      <c r="N16379" s="3" t="s">
        <v>3983</v>
      </c>
      <c r="O16379" s="3" t="s">
        <v>2020</v>
      </c>
      <c r="P16379" s="4">
        <v>15401.0</v>
      </c>
      <c r="Q16379" s="3" t="s">
        <v>105</v>
      </c>
      <c r="S16379" s="3" t="s">
        <v>34</v>
      </c>
    </row>
    <row r="16380">
      <c r="A16380" s="2">
        <v>42318.714907407404</v>
      </c>
      <c r="B16380" s="3">
        <v>52.0</v>
      </c>
      <c r="C16380" s="3" t="s">
        <v>14561</v>
      </c>
      <c r="D16380" s="3">
        <v>85.0</v>
      </c>
      <c r="E16380" s="3" t="s">
        <v>14617</v>
      </c>
      <c r="F16380" s="3">
        <v>1.0</v>
      </c>
      <c r="G16380" s="3">
        <v>7.0</v>
      </c>
      <c r="H16380" s="3" t="s">
        <v>3676</v>
      </c>
      <c r="I16380" s="3" t="s">
        <v>14563</v>
      </c>
      <c r="J16380" s="3" t="s">
        <v>1185</v>
      </c>
      <c r="K16380" s="3" t="s">
        <v>24</v>
      </c>
      <c r="L16380" s="3">
        <v>4.0</v>
      </c>
      <c r="M16380" s="3" t="s">
        <v>25</v>
      </c>
      <c r="N16380" s="3" t="s">
        <v>14620</v>
      </c>
      <c r="O16380" s="3" t="s">
        <v>914</v>
      </c>
      <c r="P16380" s="4">
        <v>20379.0</v>
      </c>
      <c r="Q16380" s="3" t="s">
        <v>110</v>
      </c>
      <c r="S16380" s="3" t="s">
        <v>34</v>
      </c>
    </row>
    <row r="16381">
      <c r="A16381" s="2">
        <v>42318.714907407404</v>
      </c>
      <c r="B16381" s="3">
        <v>52.0</v>
      </c>
      <c r="C16381" s="3" t="s">
        <v>14561</v>
      </c>
      <c r="D16381" s="3">
        <v>85.0</v>
      </c>
      <c r="E16381" s="3" t="s">
        <v>14617</v>
      </c>
      <c r="F16381" s="3">
        <v>1.0</v>
      </c>
      <c r="G16381" s="3">
        <v>7.0</v>
      </c>
      <c r="H16381" s="3" t="s">
        <v>3676</v>
      </c>
      <c r="I16381" s="3" t="s">
        <v>14563</v>
      </c>
      <c r="J16381" s="3" t="s">
        <v>1185</v>
      </c>
      <c r="K16381" s="3" t="s">
        <v>24</v>
      </c>
      <c r="L16381" s="3">
        <v>5.0</v>
      </c>
      <c r="M16381" s="3" t="s">
        <v>30</v>
      </c>
      <c r="N16381" s="3" t="s">
        <v>14621</v>
      </c>
      <c r="O16381" s="3" t="s">
        <v>81</v>
      </c>
      <c r="P16381" s="4">
        <v>21788.0</v>
      </c>
      <c r="Q16381" s="3" t="s">
        <v>132</v>
      </c>
      <c r="S16381" s="3" t="s">
        <v>34</v>
      </c>
    </row>
    <row r="16382">
      <c r="A16382" s="2">
        <v>42318.714907407404</v>
      </c>
      <c r="B16382" s="3">
        <v>52.0</v>
      </c>
      <c r="C16382" s="3" t="s">
        <v>14561</v>
      </c>
      <c r="D16382" s="3">
        <v>85.0</v>
      </c>
      <c r="E16382" s="3" t="s">
        <v>14617</v>
      </c>
      <c r="F16382" s="3">
        <v>1.0</v>
      </c>
      <c r="G16382" s="3">
        <v>7.0</v>
      </c>
      <c r="H16382" s="3" t="s">
        <v>3676</v>
      </c>
      <c r="I16382" s="3" t="s">
        <v>14563</v>
      </c>
      <c r="J16382" s="3" t="s">
        <v>1185</v>
      </c>
      <c r="K16382" s="3" t="s">
        <v>24</v>
      </c>
      <c r="L16382" s="3">
        <v>6.0</v>
      </c>
      <c r="M16382" s="3" t="s">
        <v>25</v>
      </c>
      <c r="N16382" s="3" t="s">
        <v>14622</v>
      </c>
      <c r="O16382" s="3" t="s">
        <v>338</v>
      </c>
      <c r="P16382" s="4">
        <v>29831.0</v>
      </c>
      <c r="Q16382" s="3" t="s">
        <v>43</v>
      </c>
      <c r="S16382" s="3" t="s">
        <v>34</v>
      </c>
    </row>
    <row r="16383">
      <c r="A16383" s="2">
        <v>42318.714907407404</v>
      </c>
      <c r="B16383" s="3">
        <v>52.0</v>
      </c>
      <c r="C16383" s="3" t="s">
        <v>14561</v>
      </c>
      <c r="D16383" s="3">
        <v>85.0</v>
      </c>
      <c r="E16383" s="3" t="s">
        <v>14617</v>
      </c>
      <c r="F16383" s="3">
        <v>1.0</v>
      </c>
      <c r="G16383" s="3">
        <v>7.0</v>
      </c>
      <c r="H16383" s="3" t="s">
        <v>3676</v>
      </c>
      <c r="I16383" s="3" t="s">
        <v>14563</v>
      </c>
      <c r="J16383" s="3" t="s">
        <v>1185</v>
      </c>
      <c r="K16383" s="3" t="s">
        <v>24</v>
      </c>
      <c r="L16383" s="3">
        <v>7.0</v>
      </c>
      <c r="M16383" s="3" t="s">
        <v>30</v>
      </c>
      <c r="N16383" s="3" t="s">
        <v>3527</v>
      </c>
      <c r="O16383" s="3" t="s">
        <v>9096</v>
      </c>
      <c r="P16383" s="4">
        <v>31252.0</v>
      </c>
      <c r="Q16383" s="3" t="s">
        <v>132</v>
      </c>
      <c r="S16383" s="3" t="s">
        <v>34</v>
      </c>
    </row>
    <row r="16384">
      <c r="A16384" s="2">
        <v>42318.714907407404</v>
      </c>
      <c r="B16384" s="3">
        <v>52.0</v>
      </c>
      <c r="C16384" s="3" t="s">
        <v>14561</v>
      </c>
      <c r="D16384" s="3">
        <v>85.0</v>
      </c>
      <c r="E16384" s="3" t="s">
        <v>14617</v>
      </c>
      <c r="F16384" s="3">
        <v>1.0</v>
      </c>
      <c r="G16384" s="3">
        <v>7.0</v>
      </c>
      <c r="H16384" s="3" t="s">
        <v>3676</v>
      </c>
      <c r="I16384" s="3" t="s">
        <v>14563</v>
      </c>
      <c r="J16384" s="3" t="s">
        <v>1185</v>
      </c>
      <c r="K16384" s="3" t="s">
        <v>24</v>
      </c>
      <c r="L16384" s="3">
        <v>8.0</v>
      </c>
      <c r="M16384" s="3" t="s">
        <v>25</v>
      </c>
      <c r="N16384" s="3" t="s">
        <v>14623</v>
      </c>
      <c r="O16384" s="3" t="s">
        <v>14624</v>
      </c>
      <c r="P16384" s="4">
        <v>17037.0</v>
      </c>
      <c r="Q16384" s="3" t="s">
        <v>113</v>
      </c>
      <c r="S16384" s="3" t="s">
        <v>34</v>
      </c>
    </row>
    <row r="16385">
      <c r="A16385" s="2">
        <v>42318.714907407404</v>
      </c>
      <c r="B16385" s="3">
        <v>52.0</v>
      </c>
      <c r="C16385" s="3" t="s">
        <v>14561</v>
      </c>
      <c r="D16385" s="3">
        <v>85.0</v>
      </c>
      <c r="E16385" s="3" t="s">
        <v>14617</v>
      </c>
      <c r="F16385" s="3">
        <v>1.0</v>
      </c>
      <c r="G16385" s="3">
        <v>7.0</v>
      </c>
      <c r="H16385" s="3" t="s">
        <v>3676</v>
      </c>
      <c r="I16385" s="3" t="s">
        <v>14563</v>
      </c>
      <c r="J16385" s="3" t="s">
        <v>1185</v>
      </c>
      <c r="K16385" s="3" t="s">
        <v>24</v>
      </c>
      <c r="L16385" s="3">
        <v>9.0</v>
      </c>
      <c r="M16385" s="3" t="s">
        <v>30</v>
      </c>
      <c r="N16385" s="3" t="s">
        <v>14625</v>
      </c>
      <c r="O16385" s="3" t="s">
        <v>45</v>
      </c>
      <c r="P16385" s="4">
        <v>22610.0</v>
      </c>
      <c r="Q16385" s="3" t="s">
        <v>110</v>
      </c>
      <c r="S16385" s="3" t="s">
        <v>34</v>
      </c>
    </row>
    <row r="16386">
      <c r="A16386" s="2">
        <v>42318.714907407404</v>
      </c>
      <c r="B16386" s="3">
        <v>52.0</v>
      </c>
      <c r="C16386" s="3" t="s">
        <v>14561</v>
      </c>
      <c r="D16386" s="3">
        <v>85.0</v>
      </c>
      <c r="E16386" s="3" t="s">
        <v>14617</v>
      </c>
      <c r="F16386" s="3">
        <v>1.0</v>
      </c>
      <c r="G16386" s="3">
        <v>7.0</v>
      </c>
      <c r="H16386" s="3" t="s">
        <v>3676</v>
      </c>
      <c r="I16386" s="3" t="s">
        <v>14563</v>
      </c>
      <c r="J16386" s="3" t="s">
        <v>1185</v>
      </c>
      <c r="K16386" s="3" t="s">
        <v>24</v>
      </c>
      <c r="L16386" s="3">
        <v>10.0</v>
      </c>
      <c r="M16386" s="3" t="s">
        <v>25</v>
      </c>
      <c r="N16386" s="3" t="s">
        <v>1550</v>
      </c>
      <c r="O16386" s="3" t="s">
        <v>2101</v>
      </c>
      <c r="P16386" s="4">
        <v>17393.0</v>
      </c>
      <c r="Q16386" s="3" t="s">
        <v>96</v>
      </c>
      <c r="S16386" s="3" t="s">
        <v>34</v>
      </c>
    </row>
    <row r="16387">
      <c r="A16387" s="2">
        <v>42318.714907407404</v>
      </c>
      <c r="B16387" s="3">
        <v>52.0</v>
      </c>
      <c r="C16387" s="3" t="s">
        <v>14561</v>
      </c>
      <c r="D16387" s="3">
        <v>85.0</v>
      </c>
      <c r="E16387" s="3" t="s">
        <v>14617</v>
      </c>
      <c r="F16387" s="3">
        <v>1.0</v>
      </c>
      <c r="G16387" s="3">
        <v>7.0</v>
      </c>
      <c r="H16387" s="3" t="s">
        <v>3676</v>
      </c>
      <c r="I16387" s="3" t="s">
        <v>14563</v>
      </c>
      <c r="J16387" s="3" t="s">
        <v>1185</v>
      </c>
      <c r="K16387" s="3" t="s">
        <v>24</v>
      </c>
      <c r="L16387" s="3">
        <v>11.0</v>
      </c>
      <c r="M16387" s="3" t="s">
        <v>30</v>
      </c>
      <c r="N16387" s="3" t="s">
        <v>362</v>
      </c>
      <c r="O16387" s="3" t="s">
        <v>121</v>
      </c>
      <c r="P16387" s="4">
        <v>20107.0</v>
      </c>
      <c r="Q16387" s="3" t="s">
        <v>372</v>
      </c>
      <c r="S16387" s="3" t="s">
        <v>34</v>
      </c>
    </row>
    <row r="16388">
      <c r="A16388" s="2">
        <v>42318.714907407404</v>
      </c>
      <c r="B16388" s="3">
        <v>52.0</v>
      </c>
      <c r="C16388" s="3" t="s">
        <v>14561</v>
      </c>
      <c r="D16388" s="3">
        <v>85.0</v>
      </c>
      <c r="E16388" s="3" t="s">
        <v>14617</v>
      </c>
      <c r="F16388" s="3">
        <v>1.0</v>
      </c>
      <c r="G16388" s="3">
        <v>7.0</v>
      </c>
      <c r="H16388" s="3" t="s">
        <v>3676</v>
      </c>
      <c r="I16388" s="3" t="s">
        <v>14563</v>
      </c>
      <c r="J16388" s="3" t="s">
        <v>1185</v>
      </c>
      <c r="K16388" s="3" t="s">
        <v>24</v>
      </c>
      <c r="L16388" s="3">
        <v>12.0</v>
      </c>
      <c r="M16388" s="3" t="s">
        <v>25</v>
      </c>
      <c r="N16388" s="3" t="s">
        <v>14626</v>
      </c>
      <c r="O16388" s="3" t="s">
        <v>69</v>
      </c>
      <c r="P16388" s="4">
        <v>19763.0</v>
      </c>
      <c r="Q16388" s="3" t="s">
        <v>216</v>
      </c>
      <c r="S16388" s="3" t="s">
        <v>34</v>
      </c>
    </row>
    <row r="16389">
      <c r="A16389" s="2">
        <v>42318.714907407404</v>
      </c>
      <c r="B16389" s="3">
        <v>52.0</v>
      </c>
      <c r="C16389" s="3" t="s">
        <v>14561</v>
      </c>
      <c r="D16389" s="3">
        <v>85.0</v>
      </c>
      <c r="E16389" s="3" t="s">
        <v>14617</v>
      </c>
      <c r="F16389" s="3">
        <v>1.0</v>
      </c>
      <c r="G16389" s="3">
        <v>7.0</v>
      </c>
      <c r="H16389" s="3" t="s">
        <v>3676</v>
      </c>
      <c r="I16389" s="3" t="s">
        <v>14563</v>
      </c>
      <c r="J16389" s="3" t="s">
        <v>1185</v>
      </c>
      <c r="K16389" s="3" t="s">
        <v>24</v>
      </c>
      <c r="L16389" s="3">
        <v>13.0</v>
      </c>
      <c r="M16389" s="3" t="s">
        <v>30</v>
      </c>
      <c r="N16389" s="3" t="s">
        <v>14627</v>
      </c>
      <c r="O16389" s="3" t="s">
        <v>186</v>
      </c>
      <c r="P16389" s="4">
        <v>19441.0</v>
      </c>
      <c r="Q16389" s="3" t="s">
        <v>49</v>
      </c>
      <c r="S16389" s="3" t="s">
        <v>34</v>
      </c>
    </row>
    <row r="16390">
      <c r="A16390" s="2">
        <v>42318.714907407404</v>
      </c>
      <c r="B16390" s="3">
        <v>52.0</v>
      </c>
      <c r="C16390" s="3" t="s">
        <v>14561</v>
      </c>
      <c r="D16390" s="3">
        <v>85.0</v>
      </c>
      <c r="E16390" s="3" t="s">
        <v>14617</v>
      </c>
      <c r="F16390" s="3">
        <v>1.0</v>
      </c>
      <c r="G16390" s="3">
        <v>7.0</v>
      </c>
      <c r="H16390" s="3" t="s">
        <v>3676</v>
      </c>
      <c r="I16390" s="3" t="s">
        <v>14563</v>
      </c>
      <c r="J16390" s="3" t="s">
        <v>1185</v>
      </c>
      <c r="K16390" s="3" t="s">
        <v>24</v>
      </c>
      <c r="L16390" s="3">
        <v>14.0</v>
      </c>
      <c r="M16390" s="3" t="s">
        <v>25</v>
      </c>
      <c r="N16390" s="3" t="s">
        <v>14628</v>
      </c>
      <c r="O16390" s="3" t="s">
        <v>243</v>
      </c>
      <c r="P16390" s="4">
        <v>15912.0</v>
      </c>
      <c r="Q16390" s="3" t="s">
        <v>49</v>
      </c>
      <c r="S16390" s="3" t="s">
        <v>34</v>
      </c>
    </row>
    <row r="16391">
      <c r="A16391" s="2">
        <v>42318.714907407404</v>
      </c>
      <c r="B16391" s="3">
        <v>52.0</v>
      </c>
      <c r="C16391" s="3" t="s">
        <v>14561</v>
      </c>
      <c r="D16391" s="3">
        <v>85.0</v>
      </c>
      <c r="E16391" s="3" t="s">
        <v>14617</v>
      </c>
      <c r="F16391" s="3">
        <v>1.0</v>
      </c>
      <c r="G16391" s="3">
        <v>7.0</v>
      </c>
      <c r="H16391" s="3" t="s">
        <v>3676</v>
      </c>
      <c r="I16391" s="3" t="s">
        <v>14563</v>
      </c>
      <c r="J16391" s="3" t="s">
        <v>1185</v>
      </c>
      <c r="K16391" s="3" t="s">
        <v>24</v>
      </c>
      <c r="L16391" s="3">
        <v>15.0</v>
      </c>
      <c r="M16391" s="3" t="s">
        <v>30</v>
      </c>
      <c r="N16391" s="3" t="s">
        <v>9892</v>
      </c>
      <c r="O16391" s="3" t="s">
        <v>1356</v>
      </c>
      <c r="P16391" s="4">
        <v>17041.0</v>
      </c>
      <c r="Q16391" s="3" t="s">
        <v>49</v>
      </c>
      <c r="S16391" s="3" t="s">
        <v>34</v>
      </c>
    </row>
    <row r="16392">
      <c r="A16392" s="2">
        <v>42318.714907407404</v>
      </c>
      <c r="B16392" s="3">
        <v>52.0</v>
      </c>
      <c r="C16392" s="3" t="s">
        <v>14561</v>
      </c>
      <c r="D16392" s="3">
        <v>85.0</v>
      </c>
      <c r="E16392" s="3" t="s">
        <v>14617</v>
      </c>
      <c r="F16392" s="3">
        <v>1.0</v>
      </c>
      <c r="G16392" s="3">
        <v>7.0</v>
      </c>
      <c r="H16392" s="3" t="s">
        <v>3676</v>
      </c>
      <c r="I16392" s="3" t="s">
        <v>14563</v>
      </c>
      <c r="J16392" s="3" t="s">
        <v>1185</v>
      </c>
      <c r="K16392" s="3" t="s">
        <v>24</v>
      </c>
      <c r="L16392" s="3">
        <v>16.0</v>
      </c>
      <c r="M16392" s="3" t="s">
        <v>25</v>
      </c>
      <c r="N16392" s="3" t="s">
        <v>4093</v>
      </c>
      <c r="O16392" s="3" t="s">
        <v>898</v>
      </c>
      <c r="P16392" s="4">
        <v>15942.0</v>
      </c>
      <c r="Q16392" s="3" t="s">
        <v>96</v>
      </c>
      <c r="S16392" s="3" t="s">
        <v>34</v>
      </c>
    </row>
    <row r="16393">
      <c r="A16393" s="2">
        <v>42318.714907407404</v>
      </c>
      <c r="B16393" s="3">
        <v>52.0</v>
      </c>
      <c r="C16393" s="3" t="s">
        <v>14561</v>
      </c>
      <c r="D16393" s="3">
        <v>85.0</v>
      </c>
      <c r="E16393" s="3" t="s">
        <v>14617</v>
      </c>
      <c r="F16393" s="3">
        <v>1.0</v>
      </c>
      <c r="G16393" s="3">
        <v>7.0</v>
      </c>
      <c r="H16393" s="3" t="s">
        <v>3676</v>
      </c>
      <c r="I16393" s="3" t="s">
        <v>14563</v>
      </c>
      <c r="J16393" s="3" t="s">
        <v>1185</v>
      </c>
      <c r="K16393" s="3" t="s">
        <v>24</v>
      </c>
      <c r="L16393" s="3">
        <v>17.0</v>
      </c>
      <c r="M16393" s="3" t="s">
        <v>30</v>
      </c>
      <c r="N16393" s="3" t="s">
        <v>14629</v>
      </c>
      <c r="O16393" s="3" t="s">
        <v>5252</v>
      </c>
      <c r="P16393" s="4">
        <v>18574.0</v>
      </c>
      <c r="Q16393" s="3" t="s">
        <v>49</v>
      </c>
      <c r="S16393" s="3" t="s">
        <v>34</v>
      </c>
    </row>
    <row r="16394">
      <c r="A16394" s="2">
        <v>42318.714907407404</v>
      </c>
      <c r="B16394" s="3">
        <v>52.0</v>
      </c>
      <c r="C16394" s="3" t="s">
        <v>14561</v>
      </c>
      <c r="D16394" s="3">
        <v>85.0</v>
      </c>
      <c r="E16394" s="3" t="s">
        <v>14617</v>
      </c>
      <c r="F16394" s="3">
        <v>1.0</v>
      </c>
      <c r="G16394" s="3">
        <v>7.0</v>
      </c>
      <c r="H16394" s="3" t="s">
        <v>3676</v>
      </c>
      <c r="I16394" s="3" t="s">
        <v>14563</v>
      </c>
      <c r="J16394" s="3" t="s">
        <v>1185</v>
      </c>
      <c r="K16394" s="3" t="s">
        <v>24</v>
      </c>
      <c r="L16394" s="3">
        <v>18.0</v>
      </c>
      <c r="M16394" s="3" t="s">
        <v>25</v>
      </c>
      <c r="N16394" s="3" t="s">
        <v>14630</v>
      </c>
      <c r="O16394" s="3" t="s">
        <v>251</v>
      </c>
      <c r="P16394" s="4">
        <v>25580.0</v>
      </c>
      <c r="Q16394" s="3" t="s">
        <v>1159</v>
      </c>
      <c r="S16394" s="3" t="s">
        <v>34</v>
      </c>
    </row>
    <row r="16395">
      <c r="A16395" s="2">
        <v>42318.714907407404</v>
      </c>
      <c r="B16395" s="3">
        <v>52.0</v>
      </c>
      <c r="C16395" s="3" t="s">
        <v>14561</v>
      </c>
      <c r="D16395" s="3">
        <v>85.0</v>
      </c>
      <c r="E16395" s="3" t="s">
        <v>14617</v>
      </c>
      <c r="F16395" s="3">
        <v>1.0</v>
      </c>
      <c r="G16395" s="3">
        <v>7.0</v>
      </c>
      <c r="H16395" s="3" t="s">
        <v>3676</v>
      </c>
      <c r="I16395" s="3" t="s">
        <v>14563</v>
      </c>
      <c r="J16395" s="3" t="s">
        <v>1185</v>
      </c>
      <c r="K16395" s="3" t="s">
        <v>24</v>
      </c>
      <c r="L16395" s="3">
        <v>19.0</v>
      </c>
      <c r="M16395" s="3" t="s">
        <v>30</v>
      </c>
      <c r="N16395" s="3" t="s">
        <v>14631</v>
      </c>
      <c r="O16395" s="3" t="s">
        <v>193</v>
      </c>
      <c r="P16395" s="4">
        <v>15717.0</v>
      </c>
      <c r="Q16395" s="3" t="s">
        <v>86</v>
      </c>
      <c r="S16395" s="3" t="s">
        <v>34</v>
      </c>
    </row>
    <row r="16396">
      <c r="A16396" s="2">
        <v>42318.714907407404</v>
      </c>
      <c r="B16396" s="3">
        <v>52.0</v>
      </c>
      <c r="C16396" s="3" t="s">
        <v>14561</v>
      </c>
      <c r="D16396" s="3">
        <v>44.0</v>
      </c>
      <c r="E16396" s="3" t="s">
        <v>14562</v>
      </c>
      <c r="F16396" s="3">
        <v>2.0</v>
      </c>
      <c r="G16396" s="3">
        <v>9.0</v>
      </c>
      <c r="H16396" s="3" t="s">
        <v>14632</v>
      </c>
      <c r="I16396" s="3" t="s">
        <v>14633</v>
      </c>
      <c r="J16396" s="3" t="s">
        <v>1808</v>
      </c>
      <c r="K16396" s="3" t="s">
        <v>272</v>
      </c>
      <c r="L16396" s="3">
        <v>1.0</v>
      </c>
      <c r="M16396" s="3" t="s">
        <v>25</v>
      </c>
      <c r="N16396" s="3" t="s">
        <v>14634</v>
      </c>
      <c r="O16396" s="3" t="s">
        <v>523</v>
      </c>
      <c r="P16396" s="4">
        <v>17768.0</v>
      </c>
      <c r="Q16396" s="3" t="s">
        <v>49</v>
      </c>
      <c r="S16396" s="3" t="s">
        <v>34</v>
      </c>
    </row>
    <row r="16397">
      <c r="A16397" s="2">
        <v>42318.714907407404</v>
      </c>
      <c r="B16397" s="3">
        <v>52.0</v>
      </c>
      <c r="C16397" s="3" t="s">
        <v>14561</v>
      </c>
      <c r="D16397" s="3">
        <v>44.0</v>
      </c>
      <c r="E16397" s="3" t="s">
        <v>14562</v>
      </c>
      <c r="F16397" s="3">
        <v>2.0</v>
      </c>
      <c r="G16397" s="3">
        <v>9.0</v>
      </c>
      <c r="H16397" s="3" t="s">
        <v>14632</v>
      </c>
      <c r="I16397" s="3" t="s">
        <v>14633</v>
      </c>
      <c r="J16397" s="3" t="s">
        <v>1808</v>
      </c>
      <c r="K16397" s="3" t="s">
        <v>24</v>
      </c>
      <c r="L16397" s="3">
        <v>2.0</v>
      </c>
      <c r="M16397" s="3" t="s">
        <v>30</v>
      </c>
      <c r="N16397" s="3" t="s">
        <v>13201</v>
      </c>
      <c r="O16397" s="3" t="s">
        <v>342</v>
      </c>
      <c r="P16397" s="4">
        <v>26473.0</v>
      </c>
      <c r="Q16397" s="3" t="s">
        <v>37</v>
      </c>
      <c r="S16397" s="3" t="s">
        <v>34</v>
      </c>
    </row>
    <row r="16398">
      <c r="A16398" s="2">
        <v>42318.714907407404</v>
      </c>
      <c r="B16398" s="3">
        <v>52.0</v>
      </c>
      <c r="C16398" s="3" t="s">
        <v>14561</v>
      </c>
      <c r="D16398" s="3">
        <v>44.0</v>
      </c>
      <c r="E16398" s="3" t="s">
        <v>14562</v>
      </c>
      <c r="F16398" s="3">
        <v>2.0</v>
      </c>
      <c r="G16398" s="3">
        <v>9.0</v>
      </c>
      <c r="H16398" s="3" t="s">
        <v>14632</v>
      </c>
      <c r="I16398" s="3" t="s">
        <v>14633</v>
      </c>
      <c r="J16398" s="3" t="s">
        <v>1808</v>
      </c>
      <c r="K16398" s="3" t="s">
        <v>24</v>
      </c>
      <c r="L16398" s="3">
        <v>3.0</v>
      </c>
      <c r="M16398" s="3" t="s">
        <v>25</v>
      </c>
      <c r="N16398" s="3" t="s">
        <v>14635</v>
      </c>
      <c r="O16398" s="3" t="s">
        <v>530</v>
      </c>
      <c r="P16398" s="4">
        <v>21078.0</v>
      </c>
      <c r="Q16398" s="3" t="s">
        <v>169</v>
      </c>
      <c r="S16398" s="3" t="s">
        <v>34</v>
      </c>
    </row>
    <row r="16399">
      <c r="A16399" s="2">
        <v>42318.714907407404</v>
      </c>
      <c r="B16399" s="3">
        <v>52.0</v>
      </c>
      <c r="C16399" s="3" t="s">
        <v>14561</v>
      </c>
      <c r="D16399" s="3">
        <v>44.0</v>
      </c>
      <c r="E16399" s="3" t="s">
        <v>14562</v>
      </c>
      <c r="F16399" s="3">
        <v>2.0</v>
      </c>
      <c r="G16399" s="3">
        <v>9.0</v>
      </c>
      <c r="H16399" s="3" t="s">
        <v>14632</v>
      </c>
      <c r="I16399" s="3" t="s">
        <v>14633</v>
      </c>
      <c r="J16399" s="3" t="s">
        <v>1808</v>
      </c>
      <c r="K16399" s="3" t="s">
        <v>24</v>
      </c>
      <c r="L16399" s="3">
        <v>4.0</v>
      </c>
      <c r="M16399" s="3" t="s">
        <v>30</v>
      </c>
      <c r="N16399" s="3" t="s">
        <v>2595</v>
      </c>
      <c r="O16399" s="3" t="s">
        <v>89</v>
      </c>
      <c r="P16399" s="4">
        <v>17559.0</v>
      </c>
      <c r="Q16399" s="3" t="s">
        <v>113</v>
      </c>
      <c r="S16399" s="3" t="s">
        <v>34</v>
      </c>
    </row>
    <row r="16400">
      <c r="A16400" s="2">
        <v>42318.714907407404</v>
      </c>
      <c r="B16400" s="3">
        <v>52.0</v>
      </c>
      <c r="C16400" s="3" t="s">
        <v>14561</v>
      </c>
      <c r="D16400" s="3">
        <v>44.0</v>
      </c>
      <c r="E16400" s="3" t="s">
        <v>14562</v>
      </c>
      <c r="F16400" s="3">
        <v>2.0</v>
      </c>
      <c r="G16400" s="3">
        <v>9.0</v>
      </c>
      <c r="H16400" s="3" t="s">
        <v>14632</v>
      </c>
      <c r="I16400" s="3" t="s">
        <v>14633</v>
      </c>
      <c r="J16400" s="3" t="s">
        <v>1808</v>
      </c>
      <c r="K16400" s="3" t="s">
        <v>24</v>
      </c>
      <c r="L16400" s="3">
        <v>5.0</v>
      </c>
      <c r="M16400" s="3" t="s">
        <v>25</v>
      </c>
      <c r="N16400" s="3" t="s">
        <v>14636</v>
      </c>
      <c r="O16400" s="3" t="s">
        <v>1102</v>
      </c>
      <c r="P16400" s="4">
        <v>17465.0</v>
      </c>
      <c r="Q16400" s="3" t="s">
        <v>105</v>
      </c>
      <c r="S16400" s="3" t="s">
        <v>34</v>
      </c>
    </row>
    <row r="16401">
      <c r="A16401" s="2">
        <v>42318.714907407404</v>
      </c>
      <c r="B16401" s="3">
        <v>52.0</v>
      </c>
      <c r="C16401" s="3" t="s">
        <v>14561</v>
      </c>
      <c r="D16401" s="3">
        <v>44.0</v>
      </c>
      <c r="E16401" s="3" t="s">
        <v>14562</v>
      </c>
      <c r="F16401" s="3">
        <v>2.0</v>
      </c>
      <c r="G16401" s="3">
        <v>9.0</v>
      </c>
      <c r="H16401" s="3" t="s">
        <v>14632</v>
      </c>
      <c r="I16401" s="3" t="s">
        <v>14633</v>
      </c>
      <c r="J16401" s="3" t="s">
        <v>1808</v>
      </c>
      <c r="K16401" s="3" t="s">
        <v>24</v>
      </c>
      <c r="L16401" s="3">
        <v>6.0</v>
      </c>
      <c r="M16401" s="3" t="s">
        <v>30</v>
      </c>
      <c r="N16401" s="3" t="s">
        <v>14637</v>
      </c>
      <c r="O16401" s="3" t="s">
        <v>283</v>
      </c>
      <c r="P16401" s="4">
        <v>22978.0</v>
      </c>
      <c r="Q16401" s="3" t="s">
        <v>228</v>
      </c>
      <c r="S16401" s="3" t="s">
        <v>34</v>
      </c>
    </row>
    <row r="16402">
      <c r="A16402" s="2">
        <v>42318.714907407404</v>
      </c>
      <c r="B16402" s="3">
        <v>52.0</v>
      </c>
      <c r="C16402" s="3" t="s">
        <v>14561</v>
      </c>
      <c r="D16402" s="3">
        <v>44.0</v>
      </c>
      <c r="E16402" s="3" t="s">
        <v>14562</v>
      </c>
      <c r="F16402" s="3">
        <v>2.0</v>
      </c>
      <c r="G16402" s="3">
        <v>9.0</v>
      </c>
      <c r="H16402" s="3" t="s">
        <v>14632</v>
      </c>
      <c r="I16402" s="3" t="s">
        <v>14633</v>
      </c>
      <c r="J16402" s="3" t="s">
        <v>1808</v>
      </c>
      <c r="K16402" s="3" t="s">
        <v>24</v>
      </c>
      <c r="L16402" s="3">
        <v>7.0</v>
      </c>
      <c r="M16402" s="3" t="s">
        <v>25</v>
      </c>
      <c r="N16402" s="3" t="s">
        <v>9620</v>
      </c>
      <c r="O16402" s="3" t="s">
        <v>297</v>
      </c>
      <c r="P16402" s="4">
        <v>20942.0</v>
      </c>
      <c r="Q16402" s="3" t="s">
        <v>72</v>
      </c>
      <c r="S16402" s="3" t="s">
        <v>34</v>
      </c>
    </row>
    <row r="16403">
      <c r="A16403" s="2">
        <v>42318.714907407404</v>
      </c>
      <c r="B16403" s="3">
        <v>52.0</v>
      </c>
      <c r="C16403" s="3" t="s">
        <v>14561</v>
      </c>
      <c r="D16403" s="3">
        <v>44.0</v>
      </c>
      <c r="E16403" s="3" t="s">
        <v>14562</v>
      </c>
      <c r="F16403" s="3">
        <v>2.0</v>
      </c>
      <c r="G16403" s="3">
        <v>9.0</v>
      </c>
      <c r="H16403" s="3" t="s">
        <v>14632</v>
      </c>
      <c r="I16403" s="3" t="s">
        <v>14633</v>
      </c>
      <c r="J16403" s="3" t="s">
        <v>1808</v>
      </c>
      <c r="K16403" s="3" t="s">
        <v>24</v>
      </c>
      <c r="L16403" s="3">
        <v>8.0</v>
      </c>
      <c r="M16403" s="3" t="s">
        <v>30</v>
      </c>
      <c r="N16403" s="3" t="s">
        <v>14638</v>
      </c>
      <c r="O16403" s="3" t="s">
        <v>235</v>
      </c>
      <c r="P16403" s="4">
        <v>21908.0</v>
      </c>
      <c r="Q16403" s="3" t="s">
        <v>169</v>
      </c>
      <c r="S16403" s="3" t="s">
        <v>34</v>
      </c>
    </row>
    <row r="16404">
      <c r="A16404" s="2">
        <v>42318.714907407404</v>
      </c>
      <c r="B16404" s="3">
        <v>52.0</v>
      </c>
      <c r="C16404" s="3" t="s">
        <v>14561</v>
      </c>
      <c r="D16404" s="3">
        <v>44.0</v>
      </c>
      <c r="E16404" s="3" t="s">
        <v>14562</v>
      </c>
      <c r="F16404" s="3">
        <v>2.0</v>
      </c>
      <c r="G16404" s="3">
        <v>9.0</v>
      </c>
      <c r="H16404" s="3" t="s">
        <v>14632</v>
      </c>
      <c r="I16404" s="3" t="s">
        <v>14633</v>
      </c>
      <c r="J16404" s="3" t="s">
        <v>1808</v>
      </c>
      <c r="K16404" s="3" t="s">
        <v>24</v>
      </c>
      <c r="L16404" s="3">
        <v>9.0</v>
      </c>
      <c r="M16404" s="3" t="s">
        <v>25</v>
      </c>
      <c r="N16404" s="3" t="s">
        <v>14639</v>
      </c>
      <c r="O16404" s="3" t="s">
        <v>95</v>
      </c>
      <c r="P16404" s="4">
        <v>20735.0</v>
      </c>
      <c r="Q16404" s="3" t="s">
        <v>52</v>
      </c>
      <c r="S16404" s="3" t="s">
        <v>34</v>
      </c>
    </row>
    <row r="16405">
      <c r="A16405" s="2">
        <v>42318.714907407404</v>
      </c>
      <c r="B16405" s="3">
        <v>52.0</v>
      </c>
      <c r="C16405" s="3" t="s">
        <v>14561</v>
      </c>
      <c r="D16405" s="3">
        <v>44.0</v>
      </c>
      <c r="E16405" s="3" t="s">
        <v>14562</v>
      </c>
      <c r="F16405" s="3">
        <v>2.0</v>
      </c>
      <c r="G16405" s="3">
        <v>9.0</v>
      </c>
      <c r="H16405" s="3" t="s">
        <v>14632</v>
      </c>
      <c r="I16405" s="3" t="s">
        <v>14633</v>
      </c>
      <c r="J16405" s="3" t="s">
        <v>1808</v>
      </c>
      <c r="K16405" s="3" t="s">
        <v>24</v>
      </c>
      <c r="L16405" s="3">
        <v>10.0</v>
      </c>
      <c r="M16405" s="3" t="s">
        <v>30</v>
      </c>
      <c r="N16405" s="3" t="s">
        <v>1825</v>
      </c>
      <c r="O16405" s="3" t="s">
        <v>355</v>
      </c>
      <c r="P16405" s="4">
        <v>23031.0</v>
      </c>
      <c r="Q16405" s="3" t="s">
        <v>79</v>
      </c>
      <c r="S16405" s="3" t="s">
        <v>34</v>
      </c>
    </row>
    <row r="16406">
      <c r="A16406" s="2">
        <v>42318.714907407404</v>
      </c>
      <c r="B16406" s="3">
        <v>52.0</v>
      </c>
      <c r="C16406" s="3" t="s">
        <v>14561</v>
      </c>
      <c r="D16406" s="3">
        <v>44.0</v>
      </c>
      <c r="E16406" s="3" t="s">
        <v>14562</v>
      </c>
      <c r="F16406" s="3">
        <v>2.0</v>
      </c>
      <c r="G16406" s="3">
        <v>9.0</v>
      </c>
      <c r="H16406" s="3" t="s">
        <v>14632</v>
      </c>
      <c r="I16406" s="3" t="s">
        <v>14633</v>
      </c>
      <c r="J16406" s="3" t="s">
        <v>1808</v>
      </c>
      <c r="K16406" s="3" t="s">
        <v>24</v>
      </c>
      <c r="L16406" s="3">
        <v>11.0</v>
      </c>
      <c r="M16406" s="3" t="s">
        <v>25</v>
      </c>
      <c r="N16406" s="3" t="s">
        <v>14640</v>
      </c>
      <c r="O16406" s="3" t="s">
        <v>251</v>
      </c>
      <c r="P16406" s="4">
        <v>29013.0</v>
      </c>
      <c r="Q16406" s="3" t="s">
        <v>372</v>
      </c>
      <c r="S16406" s="3" t="s">
        <v>34</v>
      </c>
    </row>
    <row r="16407">
      <c r="A16407" s="2">
        <v>42318.714907407404</v>
      </c>
      <c r="B16407" s="3">
        <v>52.0</v>
      </c>
      <c r="C16407" s="3" t="s">
        <v>14561</v>
      </c>
      <c r="D16407" s="3">
        <v>44.0</v>
      </c>
      <c r="E16407" s="3" t="s">
        <v>14562</v>
      </c>
      <c r="F16407" s="3">
        <v>2.0</v>
      </c>
      <c r="G16407" s="3">
        <v>9.0</v>
      </c>
      <c r="H16407" s="3" t="s">
        <v>14632</v>
      </c>
      <c r="I16407" s="3" t="s">
        <v>14633</v>
      </c>
      <c r="J16407" s="3" t="s">
        <v>1808</v>
      </c>
      <c r="K16407" s="3" t="s">
        <v>24</v>
      </c>
      <c r="L16407" s="3">
        <v>12.0</v>
      </c>
      <c r="M16407" s="3" t="s">
        <v>30</v>
      </c>
      <c r="N16407" s="3" t="s">
        <v>14641</v>
      </c>
      <c r="O16407" s="3" t="s">
        <v>1821</v>
      </c>
      <c r="P16407" s="4">
        <v>31517.0</v>
      </c>
      <c r="Q16407" s="3" t="s">
        <v>132</v>
      </c>
      <c r="S16407" s="3" t="s">
        <v>34</v>
      </c>
    </row>
    <row r="16408">
      <c r="A16408" s="2">
        <v>42318.714907407404</v>
      </c>
      <c r="B16408" s="3">
        <v>52.0</v>
      </c>
      <c r="C16408" s="3" t="s">
        <v>14561</v>
      </c>
      <c r="D16408" s="3">
        <v>44.0</v>
      </c>
      <c r="E16408" s="3" t="s">
        <v>14562</v>
      </c>
      <c r="F16408" s="3">
        <v>2.0</v>
      </c>
      <c r="G16408" s="3">
        <v>9.0</v>
      </c>
      <c r="H16408" s="3" t="s">
        <v>14632</v>
      </c>
      <c r="I16408" s="3" t="s">
        <v>14633</v>
      </c>
      <c r="J16408" s="3" t="s">
        <v>1808</v>
      </c>
      <c r="K16408" s="3" t="s">
        <v>24</v>
      </c>
      <c r="L16408" s="3">
        <v>13.0</v>
      </c>
      <c r="M16408" s="3" t="s">
        <v>25</v>
      </c>
      <c r="N16408" s="3" t="s">
        <v>2840</v>
      </c>
      <c r="O16408" s="3" t="s">
        <v>95</v>
      </c>
      <c r="P16408" s="4">
        <v>21333.0</v>
      </c>
      <c r="Q16408" s="3" t="s">
        <v>33</v>
      </c>
      <c r="S16408" s="3" t="s">
        <v>34</v>
      </c>
    </row>
    <row r="16409">
      <c r="A16409" s="2">
        <v>42318.714907407404</v>
      </c>
      <c r="B16409" s="3">
        <v>52.0</v>
      </c>
      <c r="C16409" s="3" t="s">
        <v>14561</v>
      </c>
      <c r="D16409" s="3">
        <v>44.0</v>
      </c>
      <c r="E16409" s="3" t="s">
        <v>14562</v>
      </c>
      <c r="F16409" s="3">
        <v>2.0</v>
      </c>
      <c r="G16409" s="3">
        <v>9.0</v>
      </c>
      <c r="H16409" s="3" t="s">
        <v>14632</v>
      </c>
      <c r="I16409" s="3" t="s">
        <v>14633</v>
      </c>
      <c r="J16409" s="3" t="s">
        <v>1808</v>
      </c>
      <c r="K16409" s="3" t="s">
        <v>24</v>
      </c>
      <c r="L16409" s="3">
        <v>14.0</v>
      </c>
      <c r="M16409" s="3" t="s">
        <v>30</v>
      </c>
      <c r="N16409" s="3" t="s">
        <v>14642</v>
      </c>
      <c r="O16409" s="3" t="s">
        <v>14643</v>
      </c>
      <c r="P16409" s="4">
        <v>18204.0</v>
      </c>
      <c r="Q16409" s="3" t="s">
        <v>113</v>
      </c>
      <c r="S16409" s="3" t="s">
        <v>34</v>
      </c>
    </row>
    <row r="16410">
      <c r="A16410" s="2">
        <v>42318.714907407404</v>
      </c>
      <c r="B16410" s="3">
        <v>52.0</v>
      </c>
      <c r="C16410" s="3" t="s">
        <v>14561</v>
      </c>
      <c r="D16410" s="3">
        <v>44.0</v>
      </c>
      <c r="E16410" s="3" t="s">
        <v>14562</v>
      </c>
      <c r="F16410" s="3">
        <v>2.0</v>
      </c>
      <c r="G16410" s="3">
        <v>9.0</v>
      </c>
      <c r="H16410" s="3" t="s">
        <v>14632</v>
      </c>
      <c r="I16410" s="3" t="s">
        <v>14633</v>
      </c>
      <c r="J16410" s="3" t="s">
        <v>1808</v>
      </c>
      <c r="K16410" s="3" t="s">
        <v>24</v>
      </c>
      <c r="L16410" s="3">
        <v>15.0</v>
      </c>
      <c r="M16410" s="3" t="s">
        <v>25</v>
      </c>
      <c r="N16410" s="3" t="s">
        <v>124</v>
      </c>
      <c r="O16410" s="3" t="s">
        <v>14644</v>
      </c>
      <c r="P16410" s="4">
        <v>29445.0</v>
      </c>
      <c r="Q16410" s="3" t="s">
        <v>110</v>
      </c>
      <c r="S16410" s="3" t="s">
        <v>34</v>
      </c>
    </row>
    <row r="16411">
      <c r="A16411" s="2">
        <v>42318.714907407404</v>
      </c>
      <c r="B16411" s="3">
        <v>52.0</v>
      </c>
      <c r="C16411" s="3" t="s">
        <v>14561</v>
      </c>
      <c r="D16411" s="3">
        <v>44.0</v>
      </c>
      <c r="E16411" s="3" t="s">
        <v>14562</v>
      </c>
      <c r="F16411" s="3">
        <v>2.0</v>
      </c>
      <c r="G16411" s="3">
        <v>9.0</v>
      </c>
      <c r="H16411" s="3" t="s">
        <v>14632</v>
      </c>
      <c r="I16411" s="3" t="s">
        <v>14633</v>
      </c>
      <c r="J16411" s="3" t="s">
        <v>1808</v>
      </c>
      <c r="K16411" s="3" t="s">
        <v>24</v>
      </c>
      <c r="L16411" s="3">
        <v>16.0</v>
      </c>
      <c r="M16411" s="3" t="s">
        <v>30</v>
      </c>
      <c r="N16411" s="3" t="s">
        <v>2267</v>
      </c>
      <c r="O16411" s="3" t="s">
        <v>13109</v>
      </c>
      <c r="P16411" s="4">
        <v>28665.0</v>
      </c>
      <c r="Q16411" s="3" t="s">
        <v>37</v>
      </c>
      <c r="S16411" s="3" t="s">
        <v>34</v>
      </c>
    </row>
    <row r="16412">
      <c r="A16412" s="2">
        <v>42318.714907407404</v>
      </c>
      <c r="B16412" s="3">
        <v>52.0</v>
      </c>
      <c r="C16412" s="3" t="s">
        <v>14561</v>
      </c>
      <c r="D16412" s="3">
        <v>44.0</v>
      </c>
      <c r="E16412" s="3" t="s">
        <v>14562</v>
      </c>
      <c r="F16412" s="3">
        <v>2.0</v>
      </c>
      <c r="G16412" s="3">
        <v>9.0</v>
      </c>
      <c r="H16412" s="3" t="s">
        <v>14632</v>
      </c>
      <c r="I16412" s="3" t="s">
        <v>14633</v>
      </c>
      <c r="J16412" s="3" t="s">
        <v>1808</v>
      </c>
      <c r="K16412" s="3" t="s">
        <v>24</v>
      </c>
      <c r="L16412" s="3">
        <v>17.0</v>
      </c>
      <c r="M16412" s="3" t="s">
        <v>25</v>
      </c>
      <c r="N16412" s="3" t="s">
        <v>14645</v>
      </c>
      <c r="O16412" s="3" t="s">
        <v>14646</v>
      </c>
      <c r="P16412" s="4">
        <v>19477.0</v>
      </c>
      <c r="Q16412" s="3" t="s">
        <v>49</v>
      </c>
      <c r="S16412" s="3" t="s">
        <v>34</v>
      </c>
    </row>
    <row r="16413">
      <c r="A16413" s="2">
        <v>42318.714907407404</v>
      </c>
      <c r="B16413" s="3">
        <v>52.0</v>
      </c>
      <c r="C16413" s="3" t="s">
        <v>14561</v>
      </c>
      <c r="D16413" s="3">
        <v>44.0</v>
      </c>
      <c r="E16413" s="3" t="s">
        <v>14562</v>
      </c>
      <c r="F16413" s="3">
        <v>2.0</v>
      </c>
      <c r="G16413" s="3">
        <v>9.0</v>
      </c>
      <c r="H16413" s="3" t="s">
        <v>14632</v>
      </c>
      <c r="I16413" s="3" t="s">
        <v>14633</v>
      </c>
      <c r="J16413" s="3" t="s">
        <v>1808</v>
      </c>
      <c r="K16413" s="3" t="s">
        <v>24</v>
      </c>
      <c r="L16413" s="3">
        <v>18.0</v>
      </c>
      <c r="M16413" s="3" t="s">
        <v>30</v>
      </c>
      <c r="N16413" s="3" t="s">
        <v>3096</v>
      </c>
      <c r="O16413" s="3" t="s">
        <v>375</v>
      </c>
      <c r="P16413" s="4">
        <v>22173.0</v>
      </c>
      <c r="Q16413" s="3" t="s">
        <v>115</v>
      </c>
      <c r="S16413" s="3" t="s">
        <v>34</v>
      </c>
    </row>
    <row r="16414">
      <c r="A16414" s="2">
        <v>42318.714907407404</v>
      </c>
      <c r="B16414" s="3">
        <v>52.0</v>
      </c>
      <c r="C16414" s="3" t="s">
        <v>14561</v>
      </c>
      <c r="D16414" s="3">
        <v>44.0</v>
      </c>
      <c r="E16414" s="3" t="s">
        <v>14562</v>
      </c>
      <c r="F16414" s="3">
        <v>2.0</v>
      </c>
      <c r="G16414" s="3">
        <v>9.0</v>
      </c>
      <c r="H16414" s="3" t="s">
        <v>14632</v>
      </c>
      <c r="I16414" s="3" t="s">
        <v>14633</v>
      </c>
      <c r="J16414" s="3" t="s">
        <v>1808</v>
      </c>
      <c r="K16414" s="3" t="s">
        <v>24</v>
      </c>
      <c r="L16414" s="3">
        <v>19.0</v>
      </c>
      <c r="M16414" s="3" t="s">
        <v>25</v>
      </c>
      <c r="N16414" s="3" t="s">
        <v>14647</v>
      </c>
      <c r="O16414" s="3" t="s">
        <v>218</v>
      </c>
      <c r="P16414" s="4">
        <v>25051.0</v>
      </c>
      <c r="Q16414" s="3" t="s">
        <v>33</v>
      </c>
      <c r="S16414" s="3" t="s">
        <v>34</v>
      </c>
    </row>
    <row r="16415">
      <c r="A16415" s="2">
        <v>42318.714907407404</v>
      </c>
      <c r="B16415" s="3">
        <v>52.0</v>
      </c>
      <c r="C16415" s="3" t="s">
        <v>14561</v>
      </c>
      <c r="D16415" s="3">
        <v>44.0</v>
      </c>
      <c r="E16415" s="3" t="s">
        <v>14562</v>
      </c>
      <c r="F16415" s="3">
        <v>2.0</v>
      </c>
      <c r="G16415" s="3">
        <v>9.0</v>
      </c>
      <c r="H16415" s="3" t="s">
        <v>14632</v>
      </c>
      <c r="I16415" s="3" t="s">
        <v>14633</v>
      </c>
      <c r="J16415" s="3" t="s">
        <v>1808</v>
      </c>
      <c r="K16415" s="3" t="s">
        <v>24</v>
      </c>
      <c r="L16415" s="3">
        <v>20.0</v>
      </c>
      <c r="M16415" s="3" t="s">
        <v>30</v>
      </c>
      <c r="N16415" s="3" t="s">
        <v>14648</v>
      </c>
      <c r="O16415" s="3" t="s">
        <v>51</v>
      </c>
      <c r="P16415" s="4">
        <v>25657.0</v>
      </c>
      <c r="Q16415" s="3" t="s">
        <v>169</v>
      </c>
      <c r="S16415" s="3" t="s">
        <v>34</v>
      </c>
    </row>
    <row r="16416">
      <c r="A16416" s="2">
        <v>42318.714907407404</v>
      </c>
      <c r="B16416" s="3">
        <v>52.0</v>
      </c>
      <c r="C16416" s="3" t="s">
        <v>14561</v>
      </c>
      <c r="D16416" s="3">
        <v>44.0</v>
      </c>
      <c r="E16416" s="3" t="s">
        <v>14562</v>
      </c>
      <c r="F16416" s="3">
        <v>2.0</v>
      </c>
      <c r="G16416" s="3">
        <v>9.0</v>
      </c>
      <c r="H16416" s="3" t="s">
        <v>14632</v>
      </c>
      <c r="I16416" s="3" t="s">
        <v>14633</v>
      </c>
      <c r="J16416" s="3" t="s">
        <v>1808</v>
      </c>
      <c r="K16416" s="3" t="s">
        <v>24</v>
      </c>
      <c r="L16416" s="3">
        <v>21.0</v>
      </c>
      <c r="M16416" s="3" t="s">
        <v>25</v>
      </c>
      <c r="N16416" s="3" t="s">
        <v>14649</v>
      </c>
      <c r="O16416" s="3" t="s">
        <v>91</v>
      </c>
      <c r="P16416" s="4">
        <v>23791.0</v>
      </c>
      <c r="Q16416" s="3" t="s">
        <v>132</v>
      </c>
      <c r="S16416" s="3" t="s">
        <v>34</v>
      </c>
    </row>
    <row r="16417">
      <c r="A16417" s="2">
        <v>42318.714907407404</v>
      </c>
      <c r="B16417" s="3">
        <v>52.0</v>
      </c>
      <c r="C16417" s="3" t="s">
        <v>14561</v>
      </c>
      <c r="D16417" s="3">
        <v>44.0</v>
      </c>
      <c r="E16417" s="3" t="s">
        <v>14562</v>
      </c>
      <c r="F16417" s="3">
        <v>2.0</v>
      </c>
      <c r="G16417" s="3">
        <v>9.0</v>
      </c>
      <c r="H16417" s="3" t="s">
        <v>14632</v>
      </c>
      <c r="I16417" s="3" t="s">
        <v>14633</v>
      </c>
      <c r="J16417" s="3" t="s">
        <v>1808</v>
      </c>
      <c r="K16417" s="3" t="s">
        <v>24</v>
      </c>
      <c r="L16417" s="3">
        <v>22.0</v>
      </c>
      <c r="M16417" s="3" t="s">
        <v>30</v>
      </c>
      <c r="N16417" s="3" t="s">
        <v>14650</v>
      </c>
      <c r="O16417" s="3" t="s">
        <v>9579</v>
      </c>
      <c r="P16417" s="4">
        <v>23361.0</v>
      </c>
      <c r="Q16417" s="3" t="s">
        <v>372</v>
      </c>
      <c r="S16417" s="3" t="s">
        <v>34</v>
      </c>
    </row>
    <row r="16418">
      <c r="A16418" s="2">
        <v>42318.714907407404</v>
      </c>
      <c r="B16418" s="3">
        <v>52.0</v>
      </c>
      <c r="C16418" s="3" t="s">
        <v>14561</v>
      </c>
      <c r="D16418" s="3">
        <v>44.0</v>
      </c>
      <c r="E16418" s="3" t="s">
        <v>14562</v>
      </c>
      <c r="F16418" s="3">
        <v>2.0</v>
      </c>
      <c r="G16418" s="3">
        <v>9.0</v>
      </c>
      <c r="H16418" s="3" t="s">
        <v>14632</v>
      </c>
      <c r="I16418" s="3" t="s">
        <v>14633</v>
      </c>
      <c r="J16418" s="3" t="s">
        <v>1808</v>
      </c>
      <c r="K16418" s="3" t="s">
        <v>24</v>
      </c>
      <c r="L16418" s="3">
        <v>23.0</v>
      </c>
      <c r="M16418" s="3" t="s">
        <v>25</v>
      </c>
      <c r="N16418" s="3" t="s">
        <v>2065</v>
      </c>
      <c r="O16418" s="3" t="s">
        <v>551</v>
      </c>
      <c r="P16418" s="4">
        <v>30215.0</v>
      </c>
      <c r="Q16418" s="3" t="s">
        <v>46</v>
      </c>
      <c r="S16418" s="3" t="s">
        <v>34</v>
      </c>
    </row>
    <row r="16419">
      <c r="A16419" s="2">
        <v>42318.714907407404</v>
      </c>
      <c r="B16419" s="3">
        <v>52.0</v>
      </c>
      <c r="C16419" s="3" t="s">
        <v>14561</v>
      </c>
      <c r="D16419" s="3">
        <v>44.0</v>
      </c>
      <c r="E16419" s="3" t="s">
        <v>14562</v>
      </c>
      <c r="F16419" s="3">
        <v>2.0</v>
      </c>
      <c r="G16419" s="3">
        <v>9.0</v>
      </c>
      <c r="H16419" s="3" t="s">
        <v>14632</v>
      </c>
      <c r="I16419" s="3" t="s">
        <v>14633</v>
      </c>
      <c r="J16419" s="3" t="s">
        <v>1808</v>
      </c>
      <c r="K16419" s="3" t="s">
        <v>24</v>
      </c>
      <c r="L16419" s="3">
        <v>24.0</v>
      </c>
      <c r="M16419" s="3" t="s">
        <v>30</v>
      </c>
      <c r="N16419" s="3" t="s">
        <v>14651</v>
      </c>
      <c r="O16419" s="3" t="s">
        <v>8610</v>
      </c>
      <c r="P16419" s="4">
        <v>28445.0</v>
      </c>
      <c r="Q16419" s="3" t="s">
        <v>110</v>
      </c>
      <c r="S16419" s="3" t="s">
        <v>34</v>
      </c>
    </row>
    <row r="16420">
      <c r="A16420" s="2">
        <v>42318.714907407404</v>
      </c>
      <c r="B16420" s="3">
        <v>52.0</v>
      </c>
      <c r="C16420" s="3" t="s">
        <v>14561</v>
      </c>
      <c r="D16420" s="3">
        <v>44.0</v>
      </c>
      <c r="E16420" s="3" t="s">
        <v>14562</v>
      </c>
      <c r="F16420" s="3">
        <v>2.0</v>
      </c>
      <c r="G16420" s="3">
        <v>9.0</v>
      </c>
      <c r="H16420" s="3" t="s">
        <v>14632</v>
      </c>
      <c r="I16420" s="3" t="s">
        <v>14633</v>
      </c>
      <c r="J16420" s="3" t="s">
        <v>1808</v>
      </c>
      <c r="K16420" s="3" t="s">
        <v>24</v>
      </c>
      <c r="L16420" s="3">
        <v>25.0</v>
      </c>
      <c r="M16420" s="3" t="s">
        <v>25</v>
      </c>
      <c r="N16420" s="3" t="s">
        <v>2070</v>
      </c>
      <c r="O16420" s="3" t="s">
        <v>218</v>
      </c>
      <c r="P16420" s="4">
        <v>22943.0</v>
      </c>
      <c r="Q16420" s="3" t="s">
        <v>40</v>
      </c>
      <c r="S16420" s="3" t="s">
        <v>34</v>
      </c>
    </row>
    <row r="16421">
      <c r="A16421" s="2">
        <v>42318.714907407404</v>
      </c>
      <c r="B16421" s="3">
        <v>52.0</v>
      </c>
      <c r="C16421" s="3" t="s">
        <v>14561</v>
      </c>
      <c r="D16421" s="3">
        <v>44.0</v>
      </c>
      <c r="E16421" s="3" t="s">
        <v>14562</v>
      </c>
      <c r="F16421" s="3">
        <v>2.0</v>
      </c>
      <c r="G16421" s="3">
        <v>9.0</v>
      </c>
      <c r="H16421" s="3" t="s">
        <v>14632</v>
      </c>
      <c r="I16421" s="3" t="s">
        <v>14633</v>
      </c>
      <c r="J16421" s="3" t="s">
        <v>1808</v>
      </c>
      <c r="K16421" s="3" t="s">
        <v>24</v>
      </c>
      <c r="L16421" s="3">
        <v>26.0</v>
      </c>
      <c r="M16421" s="3" t="s">
        <v>30</v>
      </c>
      <c r="N16421" s="3" t="s">
        <v>9266</v>
      </c>
      <c r="O16421" s="3" t="s">
        <v>171</v>
      </c>
      <c r="P16421" s="4">
        <v>18502.0</v>
      </c>
      <c r="Q16421" s="3" t="s">
        <v>105</v>
      </c>
      <c r="S16421" s="3" t="s">
        <v>34</v>
      </c>
    </row>
    <row r="16422">
      <c r="A16422" s="2">
        <v>42318.714907407404</v>
      </c>
      <c r="B16422" s="3">
        <v>52.0</v>
      </c>
      <c r="C16422" s="3" t="s">
        <v>14561</v>
      </c>
      <c r="D16422" s="3">
        <v>44.0</v>
      </c>
      <c r="E16422" s="3" t="s">
        <v>14562</v>
      </c>
      <c r="F16422" s="3">
        <v>2.0</v>
      </c>
      <c r="G16422" s="3">
        <v>9.0</v>
      </c>
      <c r="H16422" s="3" t="s">
        <v>14632</v>
      </c>
      <c r="I16422" s="3" t="s">
        <v>14633</v>
      </c>
      <c r="J16422" s="3" t="s">
        <v>1808</v>
      </c>
      <c r="K16422" s="3" t="s">
        <v>24</v>
      </c>
      <c r="L16422" s="3">
        <v>27.0</v>
      </c>
      <c r="M16422" s="3" t="s">
        <v>25</v>
      </c>
      <c r="N16422" s="3" t="s">
        <v>14652</v>
      </c>
      <c r="O16422" s="3" t="s">
        <v>281</v>
      </c>
      <c r="P16422" s="4">
        <v>23398.0</v>
      </c>
      <c r="Q16422" s="3" t="s">
        <v>115</v>
      </c>
      <c r="S16422" s="3" t="s">
        <v>34</v>
      </c>
    </row>
    <row r="16423">
      <c r="A16423" s="2">
        <v>42318.714907407404</v>
      </c>
      <c r="B16423" s="3">
        <v>52.0</v>
      </c>
      <c r="C16423" s="3" t="s">
        <v>14561</v>
      </c>
      <c r="D16423" s="3">
        <v>44.0</v>
      </c>
      <c r="E16423" s="3" t="s">
        <v>14562</v>
      </c>
      <c r="F16423" s="3">
        <v>2.0</v>
      </c>
      <c r="G16423" s="3">
        <v>9.0</v>
      </c>
      <c r="H16423" s="3" t="s">
        <v>14632</v>
      </c>
      <c r="I16423" s="3" t="s">
        <v>14633</v>
      </c>
      <c r="J16423" s="3" t="s">
        <v>1808</v>
      </c>
      <c r="K16423" s="3" t="s">
        <v>24</v>
      </c>
      <c r="L16423" s="3">
        <v>28.0</v>
      </c>
      <c r="M16423" s="3" t="s">
        <v>30</v>
      </c>
      <c r="N16423" s="3" t="s">
        <v>8288</v>
      </c>
      <c r="O16423" s="3" t="s">
        <v>283</v>
      </c>
      <c r="P16423" s="4">
        <v>24579.0</v>
      </c>
      <c r="Q16423" s="3" t="s">
        <v>43</v>
      </c>
      <c r="S16423" s="3" t="s">
        <v>34</v>
      </c>
    </row>
    <row r="16424">
      <c r="A16424" s="2">
        <v>42318.714907407404</v>
      </c>
      <c r="B16424" s="3">
        <v>52.0</v>
      </c>
      <c r="C16424" s="3" t="s">
        <v>14561</v>
      </c>
      <c r="D16424" s="3">
        <v>44.0</v>
      </c>
      <c r="E16424" s="3" t="s">
        <v>14562</v>
      </c>
      <c r="F16424" s="3">
        <v>2.0</v>
      </c>
      <c r="G16424" s="3">
        <v>9.0</v>
      </c>
      <c r="H16424" s="3" t="s">
        <v>14632</v>
      </c>
      <c r="I16424" s="3" t="s">
        <v>14633</v>
      </c>
      <c r="J16424" s="3" t="s">
        <v>1808</v>
      </c>
      <c r="K16424" s="3" t="s">
        <v>24</v>
      </c>
      <c r="L16424" s="3">
        <v>29.0</v>
      </c>
      <c r="M16424" s="3" t="s">
        <v>25</v>
      </c>
      <c r="N16424" s="3" t="s">
        <v>10624</v>
      </c>
      <c r="O16424" s="3" t="s">
        <v>898</v>
      </c>
      <c r="P16424" s="4">
        <v>22833.0</v>
      </c>
      <c r="Q16424" s="3" t="s">
        <v>75</v>
      </c>
      <c r="S16424" s="3" t="s">
        <v>34</v>
      </c>
    </row>
    <row r="16425">
      <c r="A16425" s="2">
        <v>42318.714907407404</v>
      </c>
      <c r="B16425" s="3">
        <v>52.0</v>
      </c>
      <c r="C16425" s="3" t="s">
        <v>14561</v>
      </c>
      <c r="D16425" s="3">
        <v>44.0</v>
      </c>
      <c r="E16425" s="3" t="s">
        <v>14562</v>
      </c>
      <c r="F16425" s="3">
        <v>2.0</v>
      </c>
      <c r="G16425" s="3">
        <v>9.0</v>
      </c>
      <c r="H16425" s="3" t="s">
        <v>14632</v>
      </c>
      <c r="I16425" s="3" t="s">
        <v>14633</v>
      </c>
      <c r="J16425" s="3" t="s">
        <v>1808</v>
      </c>
      <c r="K16425" s="3" t="s">
        <v>24</v>
      </c>
      <c r="L16425" s="3">
        <v>30.0</v>
      </c>
      <c r="M16425" s="3" t="s">
        <v>30</v>
      </c>
      <c r="N16425" s="3" t="s">
        <v>14653</v>
      </c>
      <c r="O16425" s="3" t="s">
        <v>490</v>
      </c>
      <c r="P16425" s="4">
        <v>20760.0</v>
      </c>
      <c r="Q16425" s="3" t="s">
        <v>40</v>
      </c>
      <c r="S16425" s="3" t="s">
        <v>34</v>
      </c>
    </row>
    <row r="16426">
      <c r="A16426" s="2">
        <v>42318.714907407404</v>
      </c>
      <c r="B16426" s="3">
        <v>52.0</v>
      </c>
      <c r="C16426" s="3" t="s">
        <v>14561</v>
      </c>
      <c r="D16426" s="3">
        <v>44.0</v>
      </c>
      <c r="E16426" s="3" t="s">
        <v>14562</v>
      </c>
      <c r="F16426" s="3">
        <v>2.0</v>
      </c>
      <c r="G16426" s="3">
        <v>9.0</v>
      </c>
      <c r="H16426" s="3" t="s">
        <v>14632</v>
      </c>
      <c r="I16426" s="3" t="s">
        <v>14633</v>
      </c>
      <c r="J16426" s="3" t="s">
        <v>1808</v>
      </c>
      <c r="K16426" s="3" t="s">
        <v>24</v>
      </c>
      <c r="L16426" s="3">
        <v>31.0</v>
      </c>
      <c r="M16426" s="3" t="s">
        <v>25</v>
      </c>
      <c r="N16426" s="3" t="s">
        <v>9571</v>
      </c>
      <c r="O16426" s="3" t="s">
        <v>13480</v>
      </c>
      <c r="P16426" s="4">
        <v>25103.0</v>
      </c>
      <c r="Q16426" s="3" t="s">
        <v>189</v>
      </c>
      <c r="S16426" s="3" t="s">
        <v>34</v>
      </c>
    </row>
    <row r="16427">
      <c r="A16427" s="2">
        <v>42318.714907407404</v>
      </c>
      <c r="B16427" s="3">
        <v>52.0</v>
      </c>
      <c r="C16427" s="3" t="s">
        <v>14561</v>
      </c>
      <c r="D16427" s="3">
        <v>44.0</v>
      </c>
      <c r="E16427" s="3" t="s">
        <v>14562</v>
      </c>
      <c r="F16427" s="3">
        <v>2.0</v>
      </c>
      <c r="G16427" s="3">
        <v>9.0</v>
      </c>
      <c r="H16427" s="3" t="s">
        <v>14632</v>
      </c>
      <c r="I16427" s="3" t="s">
        <v>14633</v>
      </c>
      <c r="J16427" s="3" t="s">
        <v>1808</v>
      </c>
      <c r="K16427" s="3" t="s">
        <v>24</v>
      </c>
      <c r="L16427" s="3">
        <v>32.0</v>
      </c>
      <c r="M16427" s="3" t="s">
        <v>30</v>
      </c>
      <c r="N16427" s="3" t="s">
        <v>14654</v>
      </c>
      <c r="O16427" s="3" t="s">
        <v>13109</v>
      </c>
      <c r="P16427" s="4">
        <v>35155.0</v>
      </c>
      <c r="Q16427" s="3" t="s">
        <v>191</v>
      </c>
      <c r="S16427" s="3" t="s">
        <v>34</v>
      </c>
    </row>
    <row r="16428">
      <c r="A16428" s="2">
        <v>42318.714907407404</v>
      </c>
      <c r="B16428" s="3">
        <v>52.0</v>
      </c>
      <c r="C16428" s="3" t="s">
        <v>14561</v>
      </c>
      <c r="D16428" s="3">
        <v>44.0</v>
      </c>
      <c r="E16428" s="3" t="s">
        <v>14562</v>
      </c>
      <c r="F16428" s="3">
        <v>2.0</v>
      </c>
      <c r="G16428" s="3">
        <v>9.0</v>
      </c>
      <c r="H16428" s="3" t="s">
        <v>14632</v>
      </c>
      <c r="I16428" s="3" t="s">
        <v>14633</v>
      </c>
      <c r="J16428" s="3" t="s">
        <v>1808</v>
      </c>
      <c r="K16428" s="3" t="s">
        <v>24</v>
      </c>
      <c r="L16428" s="3">
        <v>33.0</v>
      </c>
      <c r="M16428" s="3" t="s">
        <v>25</v>
      </c>
      <c r="N16428" s="3" t="s">
        <v>1675</v>
      </c>
      <c r="O16428" s="3" t="s">
        <v>492</v>
      </c>
      <c r="P16428" s="4">
        <v>16691.0</v>
      </c>
      <c r="Q16428" s="3" t="s">
        <v>113</v>
      </c>
      <c r="S16428" s="3" t="s">
        <v>34</v>
      </c>
    </row>
    <row r="16429">
      <c r="A16429" s="2">
        <v>42318.714907407404</v>
      </c>
      <c r="B16429" s="3">
        <v>52.0</v>
      </c>
      <c r="C16429" s="3" t="s">
        <v>14561</v>
      </c>
      <c r="D16429" s="3">
        <v>44.0</v>
      </c>
      <c r="E16429" s="3" t="s">
        <v>14562</v>
      </c>
      <c r="F16429" s="3">
        <v>2.0</v>
      </c>
      <c r="G16429" s="3">
        <v>9.0</v>
      </c>
      <c r="H16429" s="3" t="s">
        <v>14632</v>
      </c>
      <c r="I16429" s="3" t="s">
        <v>14633</v>
      </c>
      <c r="J16429" s="3" t="s">
        <v>1808</v>
      </c>
      <c r="K16429" s="3" t="s">
        <v>24</v>
      </c>
      <c r="L16429" s="3">
        <v>34.0</v>
      </c>
      <c r="M16429" s="3" t="s">
        <v>30</v>
      </c>
      <c r="N16429" s="3" t="s">
        <v>2070</v>
      </c>
      <c r="O16429" s="3" t="s">
        <v>14655</v>
      </c>
      <c r="P16429" s="4">
        <v>27499.0</v>
      </c>
      <c r="Q16429" s="3" t="s">
        <v>132</v>
      </c>
      <c r="S16429" s="3" t="s">
        <v>34</v>
      </c>
    </row>
    <row r="16430">
      <c r="A16430" s="2">
        <v>42318.714907407404</v>
      </c>
      <c r="B16430" s="3">
        <v>52.0</v>
      </c>
      <c r="C16430" s="3" t="s">
        <v>14561</v>
      </c>
      <c r="D16430" s="3">
        <v>44.0</v>
      </c>
      <c r="E16430" s="3" t="s">
        <v>14562</v>
      </c>
      <c r="F16430" s="3">
        <v>2.0</v>
      </c>
      <c r="G16430" s="3">
        <v>9.0</v>
      </c>
      <c r="H16430" s="3" t="s">
        <v>14632</v>
      </c>
      <c r="I16430" s="3" t="s">
        <v>14633</v>
      </c>
      <c r="J16430" s="3" t="s">
        <v>1808</v>
      </c>
      <c r="K16430" s="3" t="s">
        <v>24</v>
      </c>
      <c r="L16430" s="3">
        <v>35.0</v>
      </c>
      <c r="M16430" s="3" t="s">
        <v>25</v>
      </c>
      <c r="N16430" s="3" t="s">
        <v>3456</v>
      </c>
      <c r="O16430" s="3" t="s">
        <v>204</v>
      </c>
      <c r="P16430" s="4">
        <v>21765.0</v>
      </c>
      <c r="Q16430" s="3" t="s">
        <v>132</v>
      </c>
      <c r="S16430" s="3" t="s">
        <v>34</v>
      </c>
    </row>
    <row r="16431">
      <c r="A16431" s="2">
        <v>42318.714907407404</v>
      </c>
      <c r="B16431" s="3">
        <v>52.0</v>
      </c>
      <c r="C16431" s="3" t="s">
        <v>14561</v>
      </c>
      <c r="D16431" s="3">
        <v>49.0</v>
      </c>
      <c r="E16431" s="3" t="s">
        <v>14584</v>
      </c>
      <c r="F16431" s="3">
        <v>2.0</v>
      </c>
      <c r="G16431" s="3">
        <v>9.0</v>
      </c>
      <c r="H16431" s="3" t="s">
        <v>14632</v>
      </c>
      <c r="I16431" s="3" t="s">
        <v>14633</v>
      </c>
      <c r="J16431" s="3" t="s">
        <v>1808</v>
      </c>
      <c r="K16431" s="3" t="s">
        <v>24</v>
      </c>
      <c r="L16431" s="3">
        <v>1.0</v>
      </c>
      <c r="M16431" s="3" t="s">
        <v>30</v>
      </c>
      <c r="N16431" s="3" t="s">
        <v>14656</v>
      </c>
      <c r="O16431" s="3" t="s">
        <v>171</v>
      </c>
      <c r="P16431" s="4">
        <v>19427.0</v>
      </c>
      <c r="Q16431" s="3" t="s">
        <v>113</v>
      </c>
      <c r="S16431" s="3" t="s">
        <v>34</v>
      </c>
    </row>
    <row r="16432">
      <c r="A16432" s="2">
        <v>42318.714907407404</v>
      </c>
      <c r="B16432" s="3">
        <v>52.0</v>
      </c>
      <c r="C16432" s="3" t="s">
        <v>14561</v>
      </c>
      <c r="D16432" s="3">
        <v>49.0</v>
      </c>
      <c r="E16432" s="3" t="s">
        <v>14584</v>
      </c>
      <c r="F16432" s="3">
        <v>2.0</v>
      </c>
      <c r="G16432" s="3">
        <v>9.0</v>
      </c>
      <c r="H16432" s="3" t="s">
        <v>14632</v>
      </c>
      <c r="I16432" s="3" t="s">
        <v>14633</v>
      </c>
      <c r="J16432" s="3" t="s">
        <v>1808</v>
      </c>
      <c r="K16432" s="3" t="s">
        <v>24</v>
      </c>
      <c r="L16432" s="3">
        <v>2.0</v>
      </c>
      <c r="M16432" s="3" t="s">
        <v>25</v>
      </c>
      <c r="N16432" s="3" t="s">
        <v>14657</v>
      </c>
      <c r="O16432" s="3" t="s">
        <v>523</v>
      </c>
      <c r="P16432" s="4">
        <v>18947.0</v>
      </c>
      <c r="Q16432" s="3" t="s">
        <v>105</v>
      </c>
      <c r="S16432" s="3" t="s">
        <v>34</v>
      </c>
    </row>
    <row r="16433">
      <c r="A16433" s="2">
        <v>42318.714907407404</v>
      </c>
      <c r="B16433" s="3">
        <v>52.0</v>
      </c>
      <c r="C16433" s="3" t="s">
        <v>14561</v>
      </c>
      <c r="D16433" s="3">
        <v>49.0</v>
      </c>
      <c r="E16433" s="3" t="s">
        <v>14584</v>
      </c>
      <c r="F16433" s="3">
        <v>2.0</v>
      </c>
      <c r="G16433" s="3">
        <v>9.0</v>
      </c>
      <c r="H16433" s="3" t="s">
        <v>14632</v>
      </c>
      <c r="I16433" s="3" t="s">
        <v>14633</v>
      </c>
      <c r="J16433" s="3" t="s">
        <v>1808</v>
      </c>
      <c r="K16433" s="3" t="s">
        <v>24</v>
      </c>
      <c r="L16433" s="3">
        <v>3.0</v>
      </c>
      <c r="M16433" s="3" t="s">
        <v>30</v>
      </c>
      <c r="N16433" s="3" t="s">
        <v>14658</v>
      </c>
      <c r="O16433" s="3" t="s">
        <v>14659</v>
      </c>
      <c r="P16433" s="4">
        <v>30261.0</v>
      </c>
      <c r="Q16433" s="3" t="s">
        <v>228</v>
      </c>
      <c r="S16433" s="3" t="s">
        <v>34</v>
      </c>
    </row>
    <row r="16434">
      <c r="A16434" s="2">
        <v>42318.714907407404</v>
      </c>
      <c r="B16434" s="3">
        <v>52.0</v>
      </c>
      <c r="C16434" s="3" t="s">
        <v>14561</v>
      </c>
      <c r="D16434" s="3">
        <v>49.0</v>
      </c>
      <c r="E16434" s="3" t="s">
        <v>14584</v>
      </c>
      <c r="F16434" s="3">
        <v>2.0</v>
      </c>
      <c r="G16434" s="3">
        <v>9.0</v>
      </c>
      <c r="H16434" s="3" t="s">
        <v>14632</v>
      </c>
      <c r="I16434" s="3" t="s">
        <v>14633</v>
      </c>
      <c r="J16434" s="3" t="s">
        <v>1808</v>
      </c>
      <c r="K16434" s="3" t="s">
        <v>24</v>
      </c>
      <c r="L16434" s="3">
        <v>4.0</v>
      </c>
      <c r="M16434" s="3" t="s">
        <v>25</v>
      </c>
      <c r="N16434" s="3" t="s">
        <v>14660</v>
      </c>
      <c r="O16434" s="3" t="s">
        <v>871</v>
      </c>
      <c r="P16434" s="4">
        <v>23734.0</v>
      </c>
      <c r="Q16434" s="3" t="s">
        <v>132</v>
      </c>
      <c r="S16434" s="3" t="s">
        <v>34</v>
      </c>
    </row>
    <row r="16435">
      <c r="A16435" s="2">
        <v>42318.714907407404</v>
      </c>
      <c r="B16435" s="3">
        <v>52.0</v>
      </c>
      <c r="C16435" s="3" t="s">
        <v>14561</v>
      </c>
      <c r="D16435" s="3">
        <v>49.0</v>
      </c>
      <c r="E16435" s="3" t="s">
        <v>14584</v>
      </c>
      <c r="F16435" s="3">
        <v>2.0</v>
      </c>
      <c r="G16435" s="3">
        <v>9.0</v>
      </c>
      <c r="H16435" s="3" t="s">
        <v>14632</v>
      </c>
      <c r="I16435" s="3" t="s">
        <v>14633</v>
      </c>
      <c r="J16435" s="3" t="s">
        <v>1808</v>
      </c>
      <c r="K16435" s="3" t="s">
        <v>24</v>
      </c>
      <c r="L16435" s="3">
        <v>5.0</v>
      </c>
      <c r="M16435" s="3" t="s">
        <v>30</v>
      </c>
      <c r="N16435" s="3" t="s">
        <v>14661</v>
      </c>
      <c r="O16435" s="3" t="s">
        <v>215</v>
      </c>
      <c r="P16435" s="4">
        <v>24085.0</v>
      </c>
      <c r="Q16435" s="3" t="s">
        <v>132</v>
      </c>
      <c r="S16435" s="3" t="s">
        <v>34</v>
      </c>
    </row>
    <row r="16436">
      <c r="A16436" s="2">
        <v>42318.714907407404</v>
      </c>
      <c r="B16436" s="3">
        <v>52.0</v>
      </c>
      <c r="C16436" s="3" t="s">
        <v>14561</v>
      </c>
      <c r="D16436" s="3">
        <v>49.0</v>
      </c>
      <c r="E16436" s="3" t="s">
        <v>14584</v>
      </c>
      <c r="F16436" s="3">
        <v>2.0</v>
      </c>
      <c r="G16436" s="3">
        <v>9.0</v>
      </c>
      <c r="H16436" s="3" t="s">
        <v>14632</v>
      </c>
      <c r="I16436" s="3" t="s">
        <v>14633</v>
      </c>
      <c r="J16436" s="3" t="s">
        <v>1808</v>
      </c>
      <c r="K16436" s="3" t="s">
        <v>24</v>
      </c>
      <c r="L16436" s="3">
        <v>6.0</v>
      </c>
      <c r="M16436" s="3" t="s">
        <v>25</v>
      </c>
      <c r="N16436" s="3" t="s">
        <v>14654</v>
      </c>
      <c r="O16436" s="3" t="s">
        <v>14662</v>
      </c>
      <c r="P16436" s="4">
        <v>32671.0</v>
      </c>
      <c r="Q16436" s="3" t="s">
        <v>40</v>
      </c>
      <c r="S16436" s="3" t="s">
        <v>34</v>
      </c>
    </row>
    <row r="16437">
      <c r="A16437" s="2">
        <v>42318.714907407404</v>
      </c>
      <c r="B16437" s="3">
        <v>52.0</v>
      </c>
      <c r="C16437" s="3" t="s">
        <v>14561</v>
      </c>
      <c r="D16437" s="3">
        <v>49.0</v>
      </c>
      <c r="E16437" s="3" t="s">
        <v>14584</v>
      </c>
      <c r="F16437" s="3">
        <v>2.0</v>
      </c>
      <c r="G16437" s="3">
        <v>9.0</v>
      </c>
      <c r="H16437" s="3" t="s">
        <v>14632</v>
      </c>
      <c r="I16437" s="3" t="s">
        <v>14633</v>
      </c>
      <c r="J16437" s="3" t="s">
        <v>1808</v>
      </c>
      <c r="K16437" s="3" t="s">
        <v>24</v>
      </c>
      <c r="L16437" s="3">
        <v>7.0</v>
      </c>
      <c r="M16437" s="3" t="s">
        <v>30</v>
      </c>
      <c r="N16437" s="3" t="s">
        <v>14663</v>
      </c>
      <c r="O16437" s="3" t="s">
        <v>342</v>
      </c>
      <c r="P16437" s="4">
        <v>21410.0</v>
      </c>
      <c r="Q16437" s="3" t="s">
        <v>60</v>
      </c>
      <c r="S16437" s="3" t="s">
        <v>34</v>
      </c>
    </row>
    <row r="16438">
      <c r="A16438" s="2">
        <v>42318.714907407404</v>
      </c>
      <c r="B16438" s="3">
        <v>52.0</v>
      </c>
      <c r="C16438" s="3" t="s">
        <v>14561</v>
      </c>
      <c r="D16438" s="3">
        <v>49.0</v>
      </c>
      <c r="E16438" s="3" t="s">
        <v>14584</v>
      </c>
      <c r="F16438" s="3">
        <v>2.0</v>
      </c>
      <c r="G16438" s="3">
        <v>9.0</v>
      </c>
      <c r="H16438" s="3" t="s">
        <v>14632</v>
      </c>
      <c r="I16438" s="3" t="s">
        <v>14633</v>
      </c>
      <c r="J16438" s="3" t="s">
        <v>1808</v>
      </c>
      <c r="K16438" s="3" t="s">
        <v>24</v>
      </c>
      <c r="L16438" s="3">
        <v>8.0</v>
      </c>
      <c r="M16438" s="3" t="s">
        <v>25</v>
      </c>
      <c r="N16438" s="3" t="s">
        <v>14664</v>
      </c>
      <c r="O16438" s="3" t="s">
        <v>10314</v>
      </c>
      <c r="P16438" s="4">
        <v>21711.0</v>
      </c>
      <c r="Q16438" s="3" t="s">
        <v>40</v>
      </c>
      <c r="S16438" s="3" t="s">
        <v>34</v>
      </c>
    </row>
    <row r="16439">
      <c r="A16439" s="2">
        <v>42318.714907407404</v>
      </c>
      <c r="B16439" s="3">
        <v>52.0</v>
      </c>
      <c r="C16439" s="3" t="s">
        <v>14561</v>
      </c>
      <c r="D16439" s="3">
        <v>49.0</v>
      </c>
      <c r="E16439" s="3" t="s">
        <v>14584</v>
      </c>
      <c r="F16439" s="3">
        <v>2.0</v>
      </c>
      <c r="G16439" s="3">
        <v>9.0</v>
      </c>
      <c r="H16439" s="3" t="s">
        <v>14632</v>
      </c>
      <c r="I16439" s="3" t="s">
        <v>14633</v>
      </c>
      <c r="J16439" s="3" t="s">
        <v>1808</v>
      </c>
      <c r="K16439" s="3" t="s">
        <v>24</v>
      </c>
      <c r="L16439" s="3">
        <v>9.0</v>
      </c>
      <c r="M16439" s="3" t="s">
        <v>30</v>
      </c>
      <c r="N16439" s="3" t="s">
        <v>14665</v>
      </c>
      <c r="O16439" s="3" t="s">
        <v>1227</v>
      </c>
      <c r="P16439" s="4">
        <v>32265.0</v>
      </c>
      <c r="Q16439" s="3" t="s">
        <v>79</v>
      </c>
      <c r="S16439" s="3" t="s">
        <v>34</v>
      </c>
    </row>
    <row r="16440">
      <c r="A16440" s="2">
        <v>42318.714907407404</v>
      </c>
      <c r="B16440" s="3">
        <v>52.0</v>
      </c>
      <c r="C16440" s="3" t="s">
        <v>14561</v>
      </c>
      <c r="D16440" s="3">
        <v>49.0</v>
      </c>
      <c r="E16440" s="3" t="s">
        <v>14584</v>
      </c>
      <c r="F16440" s="3">
        <v>2.0</v>
      </c>
      <c r="G16440" s="3">
        <v>9.0</v>
      </c>
      <c r="H16440" s="3" t="s">
        <v>14632</v>
      </c>
      <c r="I16440" s="3" t="s">
        <v>14633</v>
      </c>
      <c r="J16440" s="3" t="s">
        <v>1808</v>
      </c>
      <c r="K16440" s="3" t="s">
        <v>24</v>
      </c>
      <c r="L16440" s="3">
        <v>10.0</v>
      </c>
      <c r="M16440" s="3" t="s">
        <v>25</v>
      </c>
      <c r="N16440" s="3" t="s">
        <v>14666</v>
      </c>
      <c r="O16440" s="3" t="s">
        <v>14667</v>
      </c>
      <c r="P16440" s="4">
        <v>22994.0</v>
      </c>
      <c r="Q16440" s="3" t="s">
        <v>1159</v>
      </c>
      <c r="S16440" s="3" t="s">
        <v>34</v>
      </c>
    </row>
    <row r="16441">
      <c r="A16441" s="2">
        <v>42318.714907407404</v>
      </c>
      <c r="B16441" s="3">
        <v>52.0</v>
      </c>
      <c r="C16441" s="3" t="s">
        <v>14561</v>
      </c>
      <c r="D16441" s="3">
        <v>49.0</v>
      </c>
      <c r="E16441" s="3" t="s">
        <v>14584</v>
      </c>
      <c r="F16441" s="3">
        <v>2.0</v>
      </c>
      <c r="G16441" s="3">
        <v>9.0</v>
      </c>
      <c r="H16441" s="3" t="s">
        <v>14632</v>
      </c>
      <c r="I16441" s="3" t="s">
        <v>14633</v>
      </c>
      <c r="J16441" s="3" t="s">
        <v>1808</v>
      </c>
      <c r="K16441" s="3" t="s">
        <v>24</v>
      </c>
      <c r="L16441" s="3">
        <v>11.0</v>
      </c>
      <c r="M16441" s="3" t="s">
        <v>30</v>
      </c>
      <c r="N16441" s="3" t="s">
        <v>14668</v>
      </c>
      <c r="O16441" s="3" t="s">
        <v>919</v>
      </c>
      <c r="P16441" s="4">
        <v>20835.0</v>
      </c>
      <c r="Q16441" s="3" t="s">
        <v>86</v>
      </c>
      <c r="S16441" s="3" t="s">
        <v>34</v>
      </c>
    </row>
    <row r="16442">
      <c r="A16442" s="2">
        <v>42318.714907407404</v>
      </c>
      <c r="B16442" s="3">
        <v>52.0</v>
      </c>
      <c r="C16442" s="3" t="s">
        <v>14561</v>
      </c>
      <c r="D16442" s="3">
        <v>49.0</v>
      </c>
      <c r="E16442" s="3" t="s">
        <v>14584</v>
      </c>
      <c r="F16442" s="3">
        <v>2.0</v>
      </c>
      <c r="G16442" s="3">
        <v>9.0</v>
      </c>
      <c r="H16442" s="3" t="s">
        <v>14632</v>
      </c>
      <c r="I16442" s="3" t="s">
        <v>14633</v>
      </c>
      <c r="J16442" s="3" t="s">
        <v>1808</v>
      </c>
      <c r="K16442" s="3" t="s">
        <v>24</v>
      </c>
      <c r="L16442" s="3">
        <v>12.0</v>
      </c>
      <c r="M16442" s="3" t="s">
        <v>25</v>
      </c>
      <c r="N16442" s="3" t="s">
        <v>14669</v>
      </c>
      <c r="O16442" s="3" t="s">
        <v>3505</v>
      </c>
      <c r="P16442" s="4">
        <v>26592.0</v>
      </c>
      <c r="Q16442" s="3" t="s">
        <v>75</v>
      </c>
      <c r="S16442" s="3" t="s">
        <v>34</v>
      </c>
    </row>
    <row r="16443">
      <c r="A16443" s="2">
        <v>42318.714907407404</v>
      </c>
      <c r="B16443" s="3">
        <v>52.0</v>
      </c>
      <c r="C16443" s="3" t="s">
        <v>14561</v>
      </c>
      <c r="D16443" s="3">
        <v>49.0</v>
      </c>
      <c r="E16443" s="3" t="s">
        <v>14584</v>
      </c>
      <c r="F16443" s="3">
        <v>2.0</v>
      </c>
      <c r="G16443" s="3">
        <v>9.0</v>
      </c>
      <c r="H16443" s="3" t="s">
        <v>14632</v>
      </c>
      <c r="I16443" s="3" t="s">
        <v>14633</v>
      </c>
      <c r="J16443" s="3" t="s">
        <v>1808</v>
      </c>
      <c r="K16443" s="3" t="s">
        <v>24</v>
      </c>
      <c r="L16443" s="3">
        <v>13.0</v>
      </c>
      <c r="M16443" s="3" t="s">
        <v>30</v>
      </c>
      <c r="N16443" s="3" t="s">
        <v>7386</v>
      </c>
      <c r="O16443" s="3" t="s">
        <v>375</v>
      </c>
      <c r="P16443" s="4">
        <v>28717.0</v>
      </c>
      <c r="Q16443" s="3" t="s">
        <v>60</v>
      </c>
      <c r="S16443" s="3" t="s">
        <v>34</v>
      </c>
    </row>
    <row r="16444">
      <c r="A16444" s="2">
        <v>42318.714907407404</v>
      </c>
      <c r="B16444" s="3">
        <v>52.0</v>
      </c>
      <c r="C16444" s="3" t="s">
        <v>14561</v>
      </c>
      <c r="D16444" s="3">
        <v>49.0</v>
      </c>
      <c r="E16444" s="3" t="s">
        <v>14584</v>
      </c>
      <c r="F16444" s="3">
        <v>2.0</v>
      </c>
      <c r="G16444" s="3">
        <v>9.0</v>
      </c>
      <c r="H16444" s="3" t="s">
        <v>14632</v>
      </c>
      <c r="I16444" s="3" t="s">
        <v>14633</v>
      </c>
      <c r="J16444" s="3" t="s">
        <v>1808</v>
      </c>
      <c r="K16444" s="3" t="s">
        <v>24</v>
      </c>
      <c r="L16444" s="3">
        <v>14.0</v>
      </c>
      <c r="M16444" s="3" t="s">
        <v>25</v>
      </c>
      <c r="N16444" s="3" t="s">
        <v>14670</v>
      </c>
      <c r="O16444" s="3" t="s">
        <v>371</v>
      </c>
      <c r="P16444" s="4">
        <v>24199.0</v>
      </c>
      <c r="Q16444" s="3" t="s">
        <v>52</v>
      </c>
      <c r="S16444" s="3" t="s">
        <v>34</v>
      </c>
    </row>
    <row r="16445">
      <c r="A16445" s="2">
        <v>42318.714907407404</v>
      </c>
      <c r="B16445" s="3">
        <v>52.0</v>
      </c>
      <c r="C16445" s="3" t="s">
        <v>14561</v>
      </c>
      <c r="D16445" s="3">
        <v>49.0</v>
      </c>
      <c r="E16445" s="3" t="s">
        <v>14584</v>
      </c>
      <c r="F16445" s="3">
        <v>2.0</v>
      </c>
      <c r="G16445" s="3">
        <v>9.0</v>
      </c>
      <c r="H16445" s="3" t="s">
        <v>14632</v>
      </c>
      <c r="I16445" s="3" t="s">
        <v>14633</v>
      </c>
      <c r="J16445" s="3" t="s">
        <v>1808</v>
      </c>
      <c r="K16445" s="3" t="s">
        <v>24</v>
      </c>
      <c r="L16445" s="3">
        <v>15.0</v>
      </c>
      <c r="M16445" s="3" t="s">
        <v>30</v>
      </c>
      <c r="N16445" s="3" t="s">
        <v>14671</v>
      </c>
      <c r="O16445" s="3" t="s">
        <v>14672</v>
      </c>
      <c r="P16445" s="4">
        <v>28341.0</v>
      </c>
      <c r="Q16445" s="3" t="s">
        <v>46</v>
      </c>
      <c r="S16445" s="3" t="s">
        <v>34</v>
      </c>
    </row>
    <row r="16446">
      <c r="A16446" s="2">
        <v>42318.714907407404</v>
      </c>
      <c r="B16446" s="3">
        <v>52.0</v>
      </c>
      <c r="C16446" s="3" t="s">
        <v>14561</v>
      </c>
      <c r="D16446" s="3">
        <v>49.0</v>
      </c>
      <c r="E16446" s="3" t="s">
        <v>14584</v>
      </c>
      <c r="F16446" s="3">
        <v>2.0</v>
      </c>
      <c r="G16446" s="3">
        <v>9.0</v>
      </c>
      <c r="H16446" s="3" t="s">
        <v>14632</v>
      </c>
      <c r="I16446" s="3" t="s">
        <v>14633</v>
      </c>
      <c r="J16446" s="3" t="s">
        <v>1808</v>
      </c>
      <c r="K16446" s="3" t="s">
        <v>24</v>
      </c>
      <c r="L16446" s="3">
        <v>16.0</v>
      </c>
      <c r="M16446" s="3" t="s">
        <v>25</v>
      </c>
      <c r="N16446" s="3" t="s">
        <v>14673</v>
      </c>
      <c r="O16446" s="3" t="s">
        <v>1819</v>
      </c>
      <c r="P16446" s="4">
        <v>18521.0</v>
      </c>
      <c r="Q16446" s="3" t="s">
        <v>86</v>
      </c>
      <c r="S16446" s="3" t="s">
        <v>34</v>
      </c>
    </row>
    <row r="16447">
      <c r="A16447" s="2">
        <v>42318.714907407404</v>
      </c>
      <c r="B16447" s="3">
        <v>52.0</v>
      </c>
      <c r="C16447" s="3" t="s">
        <v>14561</v>
      </c>
      <c r="D16447" s="3">
        <v>49.0</v>
      </c>
      <c r="E16447" s="3" t="s">
        <v>14584</v>
      </c>
      <c r="F16447" s="3">
        <v>2.0</v>
      </c>
      <c r="G16447" s="3">
        <v>9.0</v>
      </c>
      <c r="H16447" s="3" t="s">
        <v>14632</v>
      </c>
      <c r="I16447" s="3" t="s">
        <v>14633</v>
      </c>
      <c r="J16447" s="3" t="s">
        <v>1808</v>
      </c>
      <c r="K16447" s="3" t="s">
        <v>24</v>
      </c>
      <c r="L16447" s="3">
        <v>17.0</v>
      </c>
      <c r="M16447" s="3" t="s">
        <v>30</v>
      </c>
      <c r="N16447" s="3" t="s">
        <v>14666</v>
      </c>
      <c r="O16447" s="3" t="s">
        <v>5252</v>
      </c>
      <c r="P16447" s="4">
        <v>22951.0</v>
      </c>
      <c r="Q16447" s="3" t="s">
        <v>132</v>
      </c>
      <c r="S16447" s="3" t="s">
        <v>34</v>
      </c>
    </row>
    <row r="16448">
      <c r="A16448" s="2">
        <v>42318.714907407404</v>
      </c>
      <c r="B16448" s="3">
        <v>52.0</v>
      </c>
      <c r="C16448" s="3" t="s">
        <v>14561</v>
      </c>
      <c r="D16448" s="3">
        <v>49.0</v>
      </c>
      <c r="E16448" s="3" t="s">
        <v>14584</v>
      </c>
      <c r="F16448" s="3">
        <v>2.0</v>
      </c>
      <c r="G16448" s="3">
        <v>9.0</v>
      </c>
      <c r="H16448" s="3" t="s">
        <v>14632</v>
      </c>
      <c r="I16448" s="3" t="s">
        <v>14633</v>
      </c>
      <c r="J16448" s="3" t="s">
        <v>1808</v>
      </c>
      <c r="K16448" s="3" t="s">
        <v>24</v>
      </c>
      <c r="L16448" s="3">
        <v>18.0</v>
      </c>
      <c r="M16448" s="3" t="s">
        <v>25</v>
      </c>
      <c r="N16448" s="3" t="s">
        <v>5325</v>
      </c>
      <c r="O16448" s="3" t="s">
        <v>119</v>
      </c>
      <c r="P16448" s="4">
        <v>21737.0</v>
      </c>
      <c r="Q16448" s="3" t="s">
        <v>687</v>
      </c>
      <c r="S16448" s="3" t="s">
        <v>34</v>
      </c>
    </row>
    <row r="16449">
      <c r="A16449" s="2">
        <v>42318.714907407404</v>
      </c>
      <c r="B16449" s="3">
        <v>52.0</v>
      </c>
      <c r="C16449" s="3" t="s">
        <v>14561</v>
      </c>
      <c r="D16449" s="3">
        <v>49.0</v>
      </c>
      <c r="E16449" s="3" t="s">
        <v>14584</v>
      </c>
      <c r="F16449" s="3">
        <v>2.0</v>
      </c>
      <c r="G16449" s="3">
        <v>9.0</v>
      </c>
      <c r="H16449" s="3" t="s">
        <v>14632</v>
      </c>
      <c r="I16449" s="3" t="s">
        <v>14633</v>
      </c>
      <c r="J16449" s="3" t="s">
        <v>1808</v>
      </c>
      <c r="K16449" s="3" t="s">
        <v>24</v>
      </c>
      <c r="L16449" s="3">
        <v>19.0</v>
      </c>
      <c r="M16449" s="3" t="s">
        <v>30</v>
      </c>
      <c r="N16449" s="3" t="s">
        <v>14674</v>
      </c>
      <c r="O16449" s="3" t="s">
        <v>683</v>
      </c>
      <c r="P16449" s="4">
        <v>18687.0</v>
      </c>
      <c r="Q16449" s="3" t="s">
        <v>49</v>
      </c>
      <c r="S16449" s="3" t="s">
        <v>34</v>
      </c>
    </row>
    <row r="16450">
      <c r="A16450" s="2">
        <v>42318.714907407404</v>
      </c>
      <c r="B16450" s="3">
        <v>52.0</v>
      </c>
      <c r="C16450" s="3" t="s">
        <v>14561</v>
      </c>
      <c r="D16450" s="3">
        <v>49.0</v>
      </c>
      <c r="E16450" s="3" t="s">
        <v>14584</v>
      </c>
      <c r="F16450" s="3">
        <v>2.0</v>
      </c>
      <c r="G16450" s="3">
        <v>9.0</v>
      </c>
      <c r="H16450" s="3" t="s">
        <v>14632</v>
      </c>
      <c r="I16450" s="3" t="s">
        <v>14633</v>
      </c>
      <c r="J16450" s="3" t="s">
        <v>1808</v>
      </c>
      <c r="K16450" s="3" t="s">
        <v>24</v>
      </c>
      <c r="L16450" s="3">
        <v>20.0</v>
      </c>
      <c r="M16450" s="3" t="s">
        <v>25</v>
      </c>
      <c r="N16450" s="3" t="s">
        <v>924</v>
      </c>
      <c r="O16450" s="3" t="s">
        <v>184</v>
      </c>
      <c r="P16450" s="4">
        <v>26705.0</v>
      </c>
      <c r="Q16450" s="3" t="s">
        <v>46</v>
      </c>
      <c r="S16450" s="3" t="s">
        <v>34</v>
      </c>
    </row>
    <row r="16451">
      <c r="A16451" s="2">
        <v>42318.714907407404</v>
      </c>
      <c r="B16451" s="3">
        <v>52.0</v>
      </c>
      <c r="C16451" s="3" t="s">
        <v>14561</v>
      </c>
      <c r="D16451" s="3">
        <v>49.0</v>
      </c>
      <c r="E16451" s="3" t="s">
        <v>14584</v>
      </c>
      <c r="F16451" s="3">
        <v>2.0</v>
      </c>
      <c r="G16451" s="3">
        <v>9.0</v>
      </c>
      <c r="H16451" s="3" t="s">
        <v>14632</v>
      </c>
      <c r="I16451" s="3" t="s">
        <v>14633</v>
      </c>
      <c r="J16451" s="3" t="s">
        <v>1808</v>
      </c>
      <c r="K16451" s="3" t="s">
        <v>24</v>
      </c>
      <c r="L16451" s="3">
        <v>21.0</v>
      </c>
      <c r="M16451" s="3" t="s">
        <v>30</v>
      </c>
      <c r="N16451" s="3" t="s">
        <v>7249</v>
      </c>
      <c r="O16451" s="3" t="s">
        <v>633</v>
      </c>
      <c r="P16451" s="4">
        <v>17178.0</v>
      </c>
      <c r="Q16451" s="3" t="s">
        <v>49</v>
      </c>
      <c r="S16451" s="3" t="s">
        <v>34</v>
      </c>
    </row>
    <row r="16452">
      <c r="A16452" s="2">
        <v>42318.714907407404</v>
      </c>
      <c r="B16452" s="3">
        <v>52.0</v>
      </c>
      <c r="C16452" s="3" t="s">
        <v>14561</v>
      </c>
      <c r="D16452" s="3">
        <v>49.0</v>
      </c>
      <c r="E16452" s="3" t="s">
        <v>14584</v>
      </c>
      <c r="F16452" s="3">
        <v>2.0</v>
      </c>
      <c r="G16452" s="3">
        <v>9.0</v>
      </c>
      <c r="H16452" s="3" t="s">
        <v>14632</v>
      </c>
      <c r="I16452" s="3" t="s">
        <v>14633</v>
      </c>
      <c r="J16452" s="3" t="s">
        <v>1808</v>
      </c>
      <c r="K16452" s="3" t="s">
        <v>24</v>
      </c>
      <c r="L16452" s="3">
        <v>22.0</v>
      </c>
      <c r="M16452" s="3" t="s">
        <v>25</v>
      </c>
      <c r="N16452" s="3" t="s">
        <v>14675</v>
      </c>
      <c r="O16452" s="3" t="s">
        <v>12535</v>
      </c>
      <c r="P16452" s="4">
        <v>27857.0</v>
      </c>
      <c r="Q16452" s="3" t="s">
        <v>418</v>
      </c>
      <c r="S16452" s="3" t="s">
        <v>34</v>
      </c>
    </row>
    <row r="16453">
      <c r="A16453" s="2">
        <v>42318.714907407404</v>
      </c>
      <c r="B16453" s="3">
        <v>52.0</v>
      </c>
      <c r="C16453" s="3" t="s">
        <v>14561</v>
      </c>
      <c r="D16453" s="3">
        <v>53.0</v>
      </c>
      <c r="E16453" s="3" t="s">
        <v>14598</v>
      </c>
      <c r="F16453" s="3">
        <v>2.0</v>
      </c>
      <c r="G16453" s="3">
        <v>9.0</v>
      </c>
      <c r="H16453" s="3" t="s">
        <v>14632</v>
      </c>
      <c r="I16453" s="3" t="s">
        <v>14633</v>
      </c>
      <c r="J16453" s="3" t="s">
        <v>1808</v>
      </c>
      <c r="K16453" s="3" t="s">
        <v>24</v>
      </c>
      <c r="L16453" s="3">
        <v>1.0</v>
      </c>
      <c r="M16453" s="3" t="s">
        <v>25</v>
      </c>
      <c r="N16453" s="3" t="s">
        <v>7349</v>
      </c>
      <c r="O16453" s="3" t="s">
        <v>1831</v>
      </c>
      <c r="P16453" s="4">
        <v>21041.0</v>
      </c>
      <c r="Q16453" s="3" t="s">
        <v>205</v>
      </c>
      <c r="S16453" s="3" t="s">
        <v>34</v>
      </c>
    </row>
    <row r="16454">
      <c r="A16454" s="2">
        <v>42318.714907407404</v>
      </c>
      <c r="B16454" s="3">
        <v>52.0</v>
      </c>
      <c r="C16454" s="3" t="s">
        <v>14561</v>
      </c>
      <c r="D16454" s="3">
        <v>53.0</v>
      </c>
      <c r="E16454" s="3" t="s">
        <v>14598</v>
      </c>
      <c r="F16454" s="3">
        <v>2.0</v>
      </c>
      <c r="G16454" s="3">
        <v>9.0</v>
      </c>
      <c r="H16454" s="3" t="s">
        <v>14632</v>
      </c>
      <c r="I16454" s="3" t="s">
        <v>14633</v>
      </c>
      <c r="J16454" s="3" t="s">
        <v>1808</v>
      </c>
      <c r="K16454" s="3" t="s">
        <v>24</v>
      </c>
      <c r="L16454" s="3">
        <v>2.0</v>
      </c>
      <c r="M16454" s="3" t="s">
        <v>30</v>
      </c>
      <c r="N16454" s="3" t="s">
        <v>7409</v>
      </c>
      <c r="O16454" s="3" t="s">
        <v>14676</v>
      </c>
      <c r="P16454" s="4">
        <v>27213.0</v>
      </c>
      <c r="Q16454" s="3" t="s">
        <v>216</v>
      </c>
      <c r="S16454" s="3" t="s">
        <v>34</v>
      </c>
    </row>
    <row r="16455">
      <c r="A16455" s="2">
        <v>42318.714907407404</v>
      </c>
      <c r="B16455" s="3">
        <v>52.0</v>
      </c>
      <c r="C16455" s="3" t="s">
        <v>14561</v>
      </c>
      <c r="D16455" s="3">
        <v>53.0</v>
      </c>
      <c r="E16455" s="3" t="s">
        <v>14598</v>
      </c>
      <c r="F16455" s="3">
        <v>2.0</v>
      </c>
      <c r="G16455" s="3">
        <v>9.0</v>
      </c>
      <c r="H16455" s="3" t="s">
        <v>14632</v>
      </c>
      <c r="I16455" s="3" t="s">
        <v>14633</v>
      </c>
      <c r="J16455" s="3" t="s">
        <v>1808</v>
      </c>
      <c r="K16455" s="3" t="s">
        <v>24</v>
      </c>
      <c r="L16455" s="3">
        <v>3.0</v>
      </c>
      <c r="M16455" s="3" t="s">
        <v>25</v>
      </c>
      <c r="N16455" s="3" t="s">
        <v>14677</v>
      </c>
      <c r="O16455" s="3" t="s">
        <v>536</v>
      </c>
      <c r="P16455" s="4">
        <v>15187.0</v>
      </c>
      <c r="Q16455" s="3" t="s">
        <v>49</v>
      </c>
      <c r="S16455" s="3" t="s">
        <v>34</v>
      </c>
    </row>
    <row r="16456">
      <c r="A16456" s="2">
        <v>42318.714907407404</v>
      </c>
      <c r="B16456" s="3">
        <v>52.0</v>
      </c>
      <c r="C16456" s="3" t="s">
        <v>14561</v>
      </c>
      <c r="D16456" s="3">
        <v>53.0</v>
      </c>
      <c r="E16456" s="3" t="s">
        <v>14598</v>
      </c>
      <c r="F16456" s="3">
        <v>2.0</v>
      </c>
      <c r="G16456" s="3">
        <v>9.0</v>
      </c>
      <c r="H16456" s="3" t="s">
        <v>14632</v>
      </c>
      <c r="I16456" s="3" t="s">
        <v>14633</v>
      </c>
      <c r="J16456" s="3" t="s">
        <v>1808</v>
      </c>
      <c r="K16456" s="3" t="s">
        <v>24</v>
      </c>
      <c r="L16456" s="3">
        <v>4.0</v>
      </c>
      <c r="M16456" s="3" t="s">
        <v>30</v>
      </c>
      <c r="N16456" s="3" t="s">
        <v>14678</v>
      </c>
      <c r="O16456" s="3" t="s">
        <v>5272</v>
      </c>
      <c r="P16456" s="4">
        <v>33420.0</v>
      </c>
      <c r="Q16456" s="3" t="s">
        <v>191</v>
      </c>
      <c r="S16456" s="3" t="s">
        <v>34</v>
      </c>
    </row>
    <row r="16457">
      <c r="A16457" s="2">
        <v>42318.714907407404</v>
      </c>
      <c r="B16457" s="3">
        <v>52.0</v>
      </c>
      <c r="C16457" s="3" t="s">
        <v>14561</v>
      </c>
      <c r="D16457" s="3">
        <v>53.0</v>
      </c>
      <c r="E16457" s="3" t="s">
        <v>14598</v>
      </c>
      <c r="F16457" s="3">
        <v>2.0</v>
      </c>
      <c r="G16457" s="3">
        <v>9.0</v>
      </c>
      <c r="H16457" s="3" t="s">
        <v>14632</v>
      </c>
      <c r="I16457" s="3" t="s">
        <v>14633</v>
      </c>
      <c r="J16457" s="3" t="s">
        <v>1808</v>
      </c>
      <c r="K16457" s="3" t="s">
        <v>24</v>
      </c>
      <c r="L16457" s="3">
        <v>5.0</v>
      </c>
      <c r="M16457" s="3" t="s">
        <v>25</v>
      </c>
      <c r="N16457" s="3" t="s">
        <v>7409</v>
      </c>
      <c r="O16457" s="3" t="s">
        <v>417</v>
      </c>
      <c r="P16457" s="4">
        <v>18126.0</v>
      </c>
      <c r="Q16457" s="3" t="s">
        <v>117</v>
      </c>
      <c r="S16457" s="3" t="s">
        <v>34</v>
      </c>
    </row>
    <row r="16458">
      <c r="A16458" s="2">
        <v>42318.714907407404</v>
      </c>
      <c r="B16458" s="3">
        <v>52.0</v>
      </c>
      <c r="C16458" s="3" t="s">
        <v>14561</v>
      </c>
      <c r="D16458" s="3">
        <v>53.0</v>
      </c>
      <c r="E16458" s="3" t="s">
        <v>14598</v>
      </c>
      <c r="F16458" s="3">
        <v>2.0</v>
      </c>
      <c r="G16458" s="3">
        <v>9.0</v>
      </c>
      <c r="H16458" s="3" t="s">
        <v>14632</v>
      </c>
      <c r="I16458" s="3" t="s">
        <v>14633</v>
      </c>
      <c r="J16458" s="3" t="s">
        <v>1808</v>
      </c>
      <c r="K16458" s="3" t="s">
        <v>24</v>
      </c>
      <c r="L16458" s="3">
        <v>6.0</v>
      </c>
      <c r="M16458" s="3" t="s">
        <v>30</v>
      </c>
      <c r="N16458" s="3" t="s">
        <v>14679</v>
      </c>
      <c r="O16458" s="3" t="s">
        <v>139</v>
      </c>
      <c r="P16458" s="4">
        <v>26597.0</v>
      </c>
      <c r="Q16458" s="3" t="s">
        <v>169</v>
      </c>
      <c r="S16458" s="3" t="s">
        <v>34</v>
      </c>
    </row>
    <row r="16459">
      <c r="A16459" s="2">
        <v>42318.714907407404</v>
      </c>
      <c r="B16459" s="3">
        <v>52.0</v>
      </c>
      <c r="C16459" s="3" t="s">
        <v>14561</v>
      </c>
      <c r="D16459" s="3">
        <v>53.0</v>
      </c>
      <c r="E16459" s="3" t="s">
        <v>14598</v>
      </c>
      <c r="F16459" s="3">
        <v>2.0</v>
      </c>
      <c r="G16459" s="3">
        <v>9.0</v>
      </c>
      <c r="H16459" s="3" t="s">
        <v>14632</v>
      </c>
      <c r="I16459" s="3" t="s">
        <v>14633</v>
      </c>
      <c r="J16459" s="3" t="s">
        <v>1808</v>
      </c>
      <c r="K16459" s="3" t="s">
        <v>24</v>
      </c>
      <c r="L16459" s="3">
        <v>7.0</v>
      </c>
      <c r="M16459" s="3" t="s">
        <v>25</v>
      </c>
      <c r="N16459" s="3" t="s">
        <v>14680</v>
      </c>
      <c r="O16459" s="3" t="s">
        <v>377</v>
      </c>
      <c r="P16459" s="4">
        <v>19124.0</v>
      </c>
      <c r="Q16459" s="3" t="s">
        <v>86</v>
      </c>
      <c r="S16459" s="3" t="s">
        <v>34</v>
      </c>
    </row>
    <row r="16460">
      <c r="A16460" s="2">
        <v>42318.714907407404</v>
      </c>
      <c r="B16460" s="3">
        <v>52.0</v>
      </c>
      <c r="C16460" s="3" t="s">
        <v>14561</v>
      </c>
      <c r="D16460" s="3">
        <v>53.0</v>
      </c>
      <c r="E16460" s="3" t="s">
        <v>14598</v>
      </c>
      <c r="F16460" s="3">
        <v>2.0</v>
      </c>
      <c r="G16460" s="3">
        <v>9.0</v>
      </c>
      <c r="H16460" s="3" t="s">
        <v>14632</v>
      </c>
      <c r="I16460" s="3" t="s">
        <v>14633</v>
      </c>
      <c r="J16460" s="3" t="s">
        <v>1808</v>
      </c>
      <c r="K16460" s="3" t="s">
        <v>24</v>
      </c>
      <c r="L16460" s="3">
        <v>8.0</v>
      </c>
      <c r="M16460" s="3" t="s">
        <v>30</v>
      </c>
      <c r="N16460" s="3" t="s">
        <v>14681</v>
      </c>
      <c r="O16460" s="3" t="s">
        <v>560</v>
      </c>
      <c r="P16460" s="4">
        <v>17539.0</v>
      </c>
      <c r="Q16460" s="3" t="s">
        <v>113</v>
      </c>
      <c r="S16460" s="3" t="s">
        <v>34</v>
      </c>
    </row>
    <row r="16461">
      <c r="A16461" s="2">
        <v>42318.714907407404</v>
      </c>
      <c r="B16461" s="3">
        <v>52.0</v>
      </c>
      <c r="C16461" s="3" t="s">
        <v>14561</v>
      </c>
      <c r="D16461" s="3">
        <v>53.0</v>
      </c>
      <c r="E16461" s="3" t="s">
        <v>14598</v>
      </c>
      <c r="F16461" s="3">
        <v>2.0</v>
      </c>
      <c r="G16461" s="3">
        <v>9.0</v>
      </c>
      <c r="H16461" s="3" t="s">
        <v>14632</v>
      </c>
      <c r="I16461" s="3" t="s">
        <v>14633</v>
      </c>
      <c r="J16461" s="3" t="s">
        <v>1808</v>
      </c>
      <c r="K16461" s="3" t="s">
        <v>24</v>
      </c>
      <c r="L16461" s="3">
        <v>9.0</v>
      </c>
      <c r="M16461" s="3" t="s">
        <v>25</v>
      </c>
      <c r="N16461" s="3" t="s">
        <v>579</v>
      </c>
      <c r="O16461" s="3" t="s">
        <v>462</v>
      </c>
      <c r="P16461" s="4">
        <v>20724.0</v>
      </c>
      <c r="Q16461" s="3" t="s">
        <v>55</v>
      </c>
      <c r="S16461" s="3" t="s">
        <v>34</v>
      </c>
    </row>
    <row r="16462">
      <c r="A16462" s="2">
        <v>42318.714907407404</v>
      </c>
      <c r="B16462" s="3">
        <v>52.0</v>
      </c>
      <c r="C16462" s="3" t="s">
        <v>14561</v>
      </c>
      <c r="D16462" s="3">
        <v>53.0</v>
      </c>
      <c r="E16462" s="3" t="s">
        <v>14598</v>
      </c>
      <c r="F16462" s="3">
        <v>2.0</v>
      </c>
      <c r="G16462" s="3">
        <v>9.0</v>
      </c>
      <c r="H16462" s="3" t="s">
        <v>14632</v>
      </c>
      <c r="I16462" s="3" t="s">
        <v>14633</v>
      </c>
      <c r="J16462" s="3" t="s">
        <v>1808</v>
      </c>
      <c r="K16462" s="3" t="s">
        <v>24</v>
      </c>
      <c r="L16462" s="3">
        <v>10.0</v>
      </c>
      <c r="M16462" s="3" t="s">
        <v>30</v>
      </c>
      <c r="N16462" s="3" t="s">
        <v>11016</v>
      </c>
      <c r="O16462" s="3" t="s">
        <v>14682</v>
      </c>
      <c r="P16462" s="4">
        <v>18016.0</v>
      </c>
      <c r="Q16462" s="3" t="s">
        <v>117</v>
      </c>
      <c r="S16462" s="3" t="s">
        <v>34</v>
      </c>
    </row>
    <row r="16463">
      <c r="A16463" s="2">
        <v>42318.714907407404</v>
      </c>
      <c r="B16463" s="3">
        <v>52.0</v>
      </c>
      <c r="C16463" s="3" t="s">
        <v>14561</v>
      </c>
      <c r="D16463" s="3">
        <v>72.0</v>
      </c>
      <c r="E16463" s="3" t="s">
        <v>14607</v>
      </c>
      <c r="F16463" s="3">
        <v>2.0</v>
      </c>
      <c r="G16463" s="3">
        <v>9.0</v>
      </c>
      <c r="H16463" s="3" t="s">
        <v>14632</v>
      </c>
      <c r="I16463" s="3" t="s">
        <v>14633</v>
      </c>
      <c r="J16463" s="3" t="s">
        <v>1808</v>
      </c>
      <c r="K16463" s="3" t="s">
        <v>24</v>
      </c>
      <c r="L16463" s="3">
        <v>1.0</v>
      </c>
      <c r="M16463" s="3" t="s">
        <v>30</v>
      </c>
      <c r="N16463" s="3" t="s">
        <v>14683</v>
      </c>
      <c r="O16463" s="3" t="s">
        <v>3712</v>
      </c>
      <c r="P16463" s="4">
        <v>18892.0</v>
      </c>
      <c r="Q16463" s="3" t="s">
        <v>60</v>
      </c>
      <c r="S16463" s="3" t="s">
        <v>34</v>
      </c>
    </row>
    <row r="16464">
      <c r="A16464" s="2">
        <v>42318.714907407404</v>
      </c>
      <c r="B16464" s="3">
        <v>52.0</v>
      </c>
      <c r="C16464" s="3" t="s">
        <v>14561</v>
      </c>
      <c r="D16464" s="3">
        <v>72.0</v>
      </c>
      <c r="E16464" s="3" t="s">
        <v>14607</v>
      </c>
      <c r="F16464" s="3">
        <v>2.0</v>
      </c>
      <c r="G16464" s="3">
        <v>9.0</v>
      </c>
      <c r="H16464" s="3" t="s">
        <v>14632</v>
      </c>
      <c r="I16464" s="3" t="s">
        <v>14633</v>
      </c>
      <c r="J16464" s="3" t="s">
        <v>1808</v>
      </c>
      <c r="K16464" s="3" t="s">
        <v>24</v>
      </c>
      <c r="L16464" s="3">
        <v>2.0</v>
      </c>
      <c r="M16464" s="3" t="s">
        <v>25</v>
      </c>
      <c r="N16464" s="3" t="s">
        <v>14684</v>
      </c>
      <c r="O16464" s="3" t="s">
        <v>218</v>
      </c>
      <c r="P16464" s="4">
        <v>20418.0</v>
      </c>
      <c r="Q16464" s="3" t="s">
        <v>49</v>
      </c>
      <c r="S16464" s="3" t="s">
        <v>34</v>
      </c>
    </row>
    <row r="16465">
      <c r="A16465" s="2">
        <v>42318.714907407404</v>
      </c>
      <c r="B16465" s="3">
        <v>52.0</v>
      </c>
      <c r="C16465" s="3" t="s">
        <v>14561</v>
      </c>
      <c r="D16465" s="3">
        <v>72.0</v>
      </c>
      <c r="E16465" s="3" t="s">
        <v>14607</v>
      </c>
      <c r="F16465" s="3">
        <v>2.0</v>
      </c>
      <c r="G16465" s="3">
        <v>9.0</v>
      </c>
      <c r="H16465" s="3" t="s">
        <v>14632</v>
      </c>
      <c r="I16465" s="3" t="s">
        <v>14633</v>
      </c>
      <c r="J16465" s="3" t="s">
        <v>1808</v>
      </c>
      <c r="K16465" s="3" t="s">
        <v>24</v>
      </c>
      <c r="L16465" s="3">
        <v>3.0</v>
      </c>
      <c r="M16465" s="3" t="s">
        <v>30</v>
      </c>
      <c r="N16465" s="3" t="s">
        <v>3246</v>
      </c>
      <c r="O16465" s="3" t="s">
        <v>361</v>
      </c>
      <c r="P16465" s="4">
        <v>24132.0</v>
      </c>
      <c r="Q16465" s="3" t="s">
        <v>40</v>
      </c>
      <c r="S16465" s="3" t="s">
        <v>34</v>
      </c>
    </row>
    <row r="16466">
      <c r="A16466" s="2">
        <v>42318.714907407404</v>
      </c>
      <c r="B16466" s="3">
        <v>52.0</v>
      </c>
      <c r="C16466" s="3" t="s">
        <v>14561</v>
      </c>
      <c r="D16466" s="3">
        <v>72.0</v>
      </c>
      <c r="E16466" s="3" t="s">
        <v>14607</v>
      </c>
      <c r="F16466" s="3">
        <v>2.0</v>
      </c>
      <c r="G16466" s="3">
        <v>9.0</v>
      </c>
      <c r="H16466" s="3" t="s">
        <v>14632</v>
      </c>
      <c r="I16466" s="3" t="s">
        <v>14633</v>
      </c>
      <c r="J16466" s="3" t="s">
        <v>1808</v>
      </c>
      <c r="K16466" s="3" t="s">
        <v>24</v>
      </c>
      <c r="L16466" s="3">
        <v>4.0</v>
      </c>
      <c r="M16466" s="3" t="s">
        <v>25</v>
      </c>
      <c r="N16466" s="3" t="s">
        <v>2596</v>
      </c>
      <c r="O16466" s="3" t="s">
        <v>48</v>
      </c>
      <c r="P16466" s="4">
        <v>18791.0</v>
      </c>
      <c r="Q16466" s="3" t="s">
        <v>55</v>
      </c>
      <c r="S16466" s="3" t="s">
        <v>34</v>
      </c>
    </row>
    <row r="16467">
      <c r="A16467" s="2">
        <v>42318.714907407404</v>
      </c>
      <c r="B16467" s="3">
        <v>52.0</v>
      </c>
      <c r="C16467" s="3" t="s">
        <v>14561</v>
      </c>
      <c r="D16467" s="3">
        <v>72.0</v>
      </c>
      <c r="E16467" s="3" t="s">
        <v>14607</v>
      </c>
      <c r="F16467" s="3">
        <v>2.0</v>
      </c>
      <c r="G16467" s="3">
        <v>9.0</v>
      </c>
      <c r="H16467" s="3" t="s">
        <v>14632</v>
      </c>
      <c r="I16467" s="3" t="s">
        <v>14633</v>
      </c>
      <c r="J16467" s="3" t="s">
        <v>1808</v>
      </c>
      <c r="K16467" s="3" t="s">
        <v>24</v>
      </c>
      <c r="L16467" s="3">
        <v>5.0</v>
      </c>
      <c r="M16467" s="3" t="s">
        <v>30</v>
      </c>
      <c r="N16467" s="3" t="s">
        <v>5263</v>
      </c>
      <c r="O16467" s="3" t="s">
        <v>32</v>
      </c>
      <c r="P16467" s="4">
        <v>28210.0</v>
      </c>
      <c r="Q16467" s="3" t="s">
        <v>132</v>
      </c>
      <c r="S16467" s="3" t="s">
        <v>34</v>
      </c>
    </row>
    <row r="16468">
      <c r="A16468" s="2">
        <v>42318.714907407404</v>
      </c>
      <c r="B16468" s="3">
        <v>52.0</v>
      </c>
      <c r="C16468" s="3" t="s">
        <v>14561</v>
      </c>
      <c r="D16468" s="3">
        <v>72.0</v>
      </c>
      <c r="E16468" s="3" t="s">
        <v>14607</v>
      </c>
      <c r="F16468" s="3">
        <v>2.0</v>
      </c>
      <c r="G16468" s="3">
        <v>9.0</v>
      </c>
      <c r="H16468" s="3" t="s">
        <v>14632</v>
      </c>
      <c r="I16468" s="3" t="s">
        <v>14633</v>
      </c>
      <c r="J16468" s="3" t="s">
        <v>1808</v>
      </c>
      <c r="K16468" s="3" t="s">
        <v>24</v>
      </c>
      <c r="L16468" s="3">
        <v>6.0</v>
      </c>
      <c r="M16468" s="3" t="s">
        <v>25</v>
      </c>
      <c r="N16468" s="3" t="s">
        <v>14685</v>
      </c>
      <c r="O16468" s="3" t="s">
        <v>862</v>
      </c>
      <c r="P16468" s="4">
        <v>33534.0</v>
      </c>
      <c r="Q16468" s="3" t="s">
        <v>37</v>
      </c>
      <c r="S16468" s="3" t="s">
        <v>34</v>
      </c>
    </row>
    <row r="16469">
      <c r="A16469" s="2">
        <v>42318.714907407404</v>
      </c>
      <c r="B16469" s="3">
        <v>52.0</v>
      </c>
      <c r="C16469" s="3" t="s">
        <v>14561</v>
      </c>
      <c r="D16469" s="3">
        <v>72.0</v>
      </c>
      <c r="E16469" s="3" t="s">
        <v>14607</v>
      </c>
      <c r="F16469" s="3">
        <v>2.0</v>
      </c>
      <c r="G16469" s="3">
        <v>9.0</v>
      </c>
      <c r="H16469" s="3" t="s">
        <v>14632</v>
      </c>
      <c r="I16469" s="3" t="s">
        <v>14633</v>
      </c>
      <c r="J16469" s="3" t="s">
        <v>1808</v>
      </c>
      <c r="K16469" s="3" t="s">
        <v>24</v>
      </c>
      <c r="L16469" s="3">
        <v>7.0</v>
      </c>
      <c r="M16469" s="3" t="s">
        <v>30</v>
      </c>
      <c r="N16469" s="3" t="s">
        <v>14686</v>
      </c>
      <c r="O16469" s="3" t="s">
        <v>12535</v>
      </c>
      <c r="P16469" s="4">
        <v>30145.0</v>
      </c>
      <c r="Q16469" s="3" t="s">
        <v>247</v>
      </c>
      <c r="S16469" s="3" t="s">
        <v>34</v>
      </c>
    </row>
    <row r="16470">
      <c r="A16470" s="2">
        <v>42318.714907407404</v>
      </c>
      <c r="B16470" s="3">
        <v>52.0</v>
      </c>
      <c r="C16470" s="3" t="s">
        <v>14561</v>
      </c>
      <c r="D16470" s="3">
        <v>72.0</v>
      </c>
      <c r="E16470" s="3" t="s">
        <v>14607</v>
      </c>
      <c r="F16470" s="3">
        <v>2.0</v>
      </c>
      <c r="G16470" s="3">
        <v>9.0</v>
      </c>
      <c r="H16470" s="3" t="s">
        <v>14632</v>
      </c>
      <c r="I16470" s="3" t="s">
        <v>14633</v>
      </c>
      <c r="J16470" s="3" t="s">
        <v>1808</v>
      </c>
      <c r="K16470" s="3" t="s">
        <v>24</v>
      </c>
      <c r="L16470" s="3">
        <v>8.0</v>
      </c>
      <c r="M16470" s="3" t="s">
        <v>25</v>
      </c>
      <c r="N16470" s="3" t="s">
        <v>7386</v>
      </c>
      <c r="O16470" s="3" t="s">
        <v>95</v>
      </c>
      <c r="P16470" s="4">
        <v>18524.0</v>
      </c>
      <c r="Q16470" s="3" t="s">
        <v>169</v>
      </c>
      <c r="S16470" s="3" t="s">
        <v>34</v>
      </c>
    </row>
    <row r="16471">
      <c r="A16471" s="2">
        <v>42318.714907407404</v>
      </c>
      <c r="B16471" s="3">
        <v>52.0</v>
      </c>
      <c r="C16471" s="3" t="s">
        <v>14561</v>
      </c>
      <c r="D16471" s="3">
        <v>72.0</v>
      </c>
      <c r="E16471" s="3" t="s">
        <v>14607</v>
      </c>
      <c r="F16471" s="3">
        <v>2.0</v>
      </c>
      <c r="G16471" s="3">
        <v>9.0</v>
      </c>
      <c r="H16471" s="3" t="s">
        <v>14632</v>
      </c>
      <c r="I16471" s="3" t="s">
        <v>14633</v>
      </c>
      <c r="J16471" s="3" t="s">
        <v>1808</v>
      </c>
      <c r="K16471" s="3" t="s">
        <v>24</v>
      </c>
      <c r="L16471" s="3">
        <v>9.0</v>
      </c>
      <c r="M16471" s="3" t="s">
        <v>30</v>
      </c>
      <c r="N16471" s="3" t="s">
        <v>14687</v>
      </c>
      <c r="O16471" s="3" t="s">
        <v>342</v>
      </c>
      <c r="P16471" s="4">
        <v>33189.0</v>
      </c>
      <c r="Q16471" s="3" t="s">
        <v>37</v>
      </c>
      <c r="S16471" s="3" t="s">
        <v>34</v>
      </c>
    </row>
    <row r="16472">
      <c r="A16472" s="2">
        <v>42318.714907407404</v>
      </c>
      <c r="B16472" s="3">
        <v>52.0</v>
      </c>
      <c r="C16472" s="3" t="s">
        <v>14561</v>
      </c>
      <c r="D16472" s="3">
        <v>72.0</v>
      </c>
      <c r="E16472" s="3" t="s">
        <v>14607</v>
      </c>
      <c r="F16472" s="3">
        <v>2.0</v>
      </c>
      <c r="G16472" s="3">
        <v>9.0</v>
      </c>
      <c r="H16472" s="3" t="s">
        <v>14632</v>
      </c>
      <c r="I16472" s="3" t="s">
        <v>14633</v>
      </c>
      <c r="J16472" s="3" t="s">
        <v>1808</v>
      </c>
      <c r="K16472" s="3" t="s">
        <v>24</v>
      </c>
      <c r="L16472" s="3">
        <v>10.0</v>
      </c>
      <c r="M16472" s="3" t="s">
        <v>25</v>
      </c>
      <c r="N16472" s="3" t="s">
        <v>14678</v>
      </c>
      <c r="O16472" s="3" t="s">
        <v>1593</v>
      </c>
      <c r="P16472" s="4">
        <v>22466.0</v>
      </c>
      <c r="Q16472" s="3" t="s">
        <v>189</v>
      </c>
      <c r="S16472" s="3" t="s">
        <v>34</v>
      </c>
    </row>
    <row r="16473">
      <c r="A16473" s="2">
        <v>42318.714907407404</v>
      </c>
      <c r="B16473" s="3">
        <v>52.0</v>
      </c>
      <c r="C16473" s="3" t="s">
        <v>14561</v>
      </c>
      <c r="D16473" s="3">
        <v>72.0</v>
      </c>
      <c r="E16473" s="3" t="s">
        <v>14607</v>
      </c>
      <c r="F16473" s="3">
        <v>2.0</v>
      </c>
      <c r="G16473" s="3">
        <v>9.0</v>
      </c>
      <c r="H16473" s="3" t="s">
        <v>14632</v>
      </c>
      <c r="I16473" s="3" t="s">
        <v>14633</v>
      </c>
      <c r="J16473" s="3" t="s">
        <v>1808</v>
      </c>
      <c r="K16473" s="3" t="s">
        <v>24</v>
      </c>
      <c r="L16473" s="3">
        <v>11.0</v>
      </c>
      <c r="M16473" s="3" t="s">
        <v>30</v>
      </c>
      <c r="N16473" s="3" t="s">
        <v>14688</v>
      </c>
      <c r="O16473" s="3" t="s">
        <v>336</v>
      </c>
      <c r="P16473" s="4">
        <v>19094.0</v>
      </c>
      <c r="Q16473" s="3" t="s">
        <v>105</v>
      </c>
      <c r="S16473" s="3" t="s">
        <v>34</v>
      </c>
    </row>
    <row r="16474">
      <c r="A16474" s="2">
        <v>42318.714907407404</v>
      </c>
      <c r="B16474" s="3">
        <v>52.0</v>
      </c>
      <c r="C16474" s="3" t="s">
        <v>14561</v>
      </c>
      <c r="D16474" s="3">
        <v>72.0</v>
      </c>
      <c r="E16474" s="3" t="s">
        <v>14607</v>
      </c>
      <c r="F16474" s="3">
        <v>2.0</v>
      </c>
      <c r="G16474" s="3">
        <v>9.0</v>
      </c>
      <c r="H16474" s="3" t="s">
        <v>14632</v>
      </c>
      <c r="I16474" s="3" t="s">
        <v>14633</v>
      </c>
      <c r="J16474" s="3" t="s">
        <v>1808</v>
      </c>
      <c r="K16474" s="3" t="s">
        <v>24</v>
      </c>
      <c r="L16474" s="3">
        <v>12.0</v>
      </c>
      <c r="M16474" s="3" t="s">
        <v>25</v>
      </c>
      <c r="N16474" s="3" t="s">
        <v>14689</v>
      </c>
      <c r="O16474" s="3" t="s">
        <v>1447</v>
      </c>
      <c r="P16474" s="4">
        <v>30742.0</v>
      </c>
      <c r="Q16474" s="3" t="s">
        <v>115</v>
      </c>
      <c r="S16474" s="3" t="s">
        <v>34</v>
      </c>
    </row>
    <row r="16475">
      <c r="A16475" s="2">
        <v>42318.714907407404</v>
      </c>
      <c r="B16475" s="3">
        <v>52.0</v>
      </c>
      <c r="C16475" s="3" t="s">
        <v>14561</v>
      </c>
      <c r="D16475" s="3">
        <v>72.0</v>
      </c>
      <c r="E16475" s="3" t="s">
        <v>14607</v>
      </c>
      <c r="F16475" s="3">
        <v>2.0</v>
      </c>
      <c r="G16475" s="3">
        <v>9.0</v>
      </c>
      <c r="H16475" s="3" t="s">
        <v>14632</v>
      </c>
      <c r="I16475" s="3" t="s">
        <v>14633</v>
      </c>
      <c r="J16475" s="3" t="s">
        <v>1808</v>
      </c>
      <c r="K16475" s="3" t="s">
        <v>24</v>
      </c>
      <c r="L16475" s="3">
        <v>13.0</v>
      </c>
      <c r="M16475" s="3" t="s">
        <v>30</v>
      </c>
      <c r="N16475" s="3" t="s">
        <v>7787</v>
      </c>
      <c r="O16475" s="3" t="s">
        <v>235</v>
      </c>
      <c r="P16475" s="4">
        <v>20066.0</v>
      </c>
      <c r="Q16475" s="3" t="s">
        <v>86</v>
      </c>
      <c r="S16475" s="3" t="s">
        <v>34</v>
      </c>
    </row>
    <row r="16476">
      <c r="A16476" s="2">
        <v>42318.714907407404</v>
      </c>
      <c r="B16476" s="3">
        <v>52.0</v>
      </c>
      <c r="C16476" s="3" t="s">
        <v>14561</v>
      </c>
      <c r="D16476" s="3">
        <v>72.0</v>
      </c>
      <c r="E16476" s="3" t="s">
        <v>14607</v>
      </c>
      <c r="F16476" s="3">
        <v>2.0</v>
      </c>
      <c r="G16476" s="3">
        <v>9.0</v>
      </c>
      <c r="H16476" s="3" t="s">
        <v>14632</v>
      </c>
      <c r="I16476" s="3" t="s">
        <v>14633</v>
      </c>
      <c r="J16476" s="3" t="s">
        <v>1808</v>
      </c>
      <c r="K16476" s="3" t="s">
        <v>24</v>
      </c>
      <c r="L16476" s="3">
        <v>14.0</v>
      </c>
      <c r="M16476" s="3" t="s">
        <v>25</v>
      </c>
      <c r="N16476" s="3" t="s">
        <v>965</v>
      </c>
      <c r="O16476" s="3" t="s">
        <v>1456</v>
      </c>
      <c r="P16476" s="4">
        <v>26337.0</v>
      </c>
      <c r="Q16476" s="3" t="s">
        <v>740</v>
      </c>
      <c r="S16476" s="3" t="s">
        <v>34</v>
      </c>
    </row>
    <row r="16477">
      <c r="A16477" s="2">
        <v>42318.714907407404</v>
      </c>
      <c r="B16477" s="3">
        <v>52.0</v>
      </c>
      <c r="C16477" s="3" t="s">
        <v>14561</v>
      </c>
      <c r="D16477" s="3">
        <v>72.0</v>
      </c>
      <c r="E16477" s="3" t="s">
        <v>14607</v>
      </c>
      <c r="F16477" s="3">
        <v>2.0</v>
      </c>
      <c r="G16477" s="3">
        <v>9.0</v>
      </c>
      <c r="H16477" s="3" t="s">
        <v>14632</v>
      </c>
      <c r="I16477" s="3" t="s">
        <v>14633</v>
      </c>
      <c r="J16477" s="3" t="s">
        <v>1808</v>
      </c>
      <c r="K16477" s="3" t="s">
        <v>24</v>
      </c>
      <c r="L16477" s="3">
        <v>15.0</v>
      </c>
      <c r="M16477" s="3" t="s">
        <v>30</v>
      </c>
      <c r="N16477" s="3" t="s">
        <v>14680</v>
      </c>
      <c r="O16477" s="3" t="s">
        <v>3790</v>
      </c>
      <c r="P16477" s="4">
        <v>17456.0</v>
      </c>
      <c r="Q16477" s="3" t="s">
        <v>117</v>
      </c>
      <c r="S16477" s="3" t="s">
        <v>34</v>
      </c>
    </row>
    <row r="16478">
      <c r="A16478" s="2">
        <v>42318.714907407404</v>
      </c>
      <c r="B16478" s="3">
        <v>52.0</v>
      </c>
      <c r="C16478" s="3" t="s">
        <v>14561</v>
      </c>
      <c r="D16478" s="3">
        <v>72.0</v>
      </c>
      <c r="E16478" s="3" t="s">
        <v>14607</v>
      </c>
      <c r="F16478" s="3">
        <v>2.0</v>
      </c>
      <c r="G16478" s="3">
        <v>9.0</v>
      </c>
      <c r="H16478" s="3" t="s">
        <v>14632</v>
      </c>
      <c r="I16478" s="3" t="s">
        <v>14633</v>
      </c>
      <c r="J16478" s="3" t="s">
        <v>1808</v>
      </c>
      <c r="K16478" s="3" t="s">
        <v>24</v>
      </c>
      <c r="L16478" s="3">
        <v>16.0</v>
      </c>
      <c r="M16478" s="3" t="s">
        <v>25</v>
      </c>
      <c r="N16478" s="3" t="s">
        <v>14690</v>
      </c>
      <c r="O16478" s="3" t="s">
        <v>200</v>
      </c>
      <c r="P16478" s="4">
        <v>16655.0</v>
      </c>
      <c r="Q16478" s="3" t="s">
        <v>49</v>
      </c>
      <c r="S16478" s="3" t="s">
        <v>34</v>
      </c>
    </row>
    <row r="16479">
      <c r="A16479" s="2">
        <v>42318.714907407404</v>
      </c>
      <c r="B16479" s="3">
        <v>52.0</v>
      </c>
      <c r="C16479" s="3" t="s">
        <v>14561</v>
      </c>
      <c r="D16479" s="3">
        <v>72.0</v>
      </c>
      <c r="E16479" s="3" t="s">
        <v>14607</v>
      </c>
      <c r="F16479" s="3">
        <v>2.0</v>
      </c>
      <c r="G16479" s="3">
        <v>9.0</v>
      </c>
      <c r="H16479" s="3" t="s">
        <v>14632</v>
      </c>
      <c r="I16479" s="3" t="s">
        <v>14633</v>
      </c>
      <c r="J16479" s="3" t="s">
        <v>1808</v>
      </c>
      <c r="K16479" s="3" t="s">
        <v>24</v>
      </c>
      <c r="L16479" s="3">
        <v>17.0</v>
      </c>
      <c r="M16479" s="3" t="s">
        <v>30</v>
      </c>
      <c r="N16479" s="3" t="s">
        <v>14691</v>
      </c>
      <c r="O16479" s="3" t="s">
        <v>1085</v>
      </c>
      <c r="P16479" s="4">
        <v>21323.0</v>
      </c>
      <c r="Q16479" s="3" t="s">
        <v>228</v>
      </c>
      <c r="S16479" s="3" t="s">
        <v>34</v>
      </c>
    </row>
    <row r="16480">
      <c r="A16480" s="2">
        <v>42318.714907407404</v>
      </c>
      <c r="B16480" s="3">
        <v>52.0</v>
      </c>
      <c r="C16480" s="3" t="s">
        <v>14561</v>
      </c>
      <c r="D16480" s="3">
        <v>85.0</v>
      </c>
      <c r="E16480" s="3" t="s">
        <v>14617</v>
      </c>
      <c r="F16480" s="3">
        <v>2.0</v>
      </c>
      <c r="G16480" s="3">
        <v>9.0</v>
      </c>
      <c r="H16480" s="3" t="s">
        <v>14632</v>
      </c>
      <c r="I16480" s="3" t="s">
        <v>14633</v>
      </c>
      <c r="J16480" s="3" t="s">
        <v>1808</v>
      </c>
      <c r="K16480" s="3" t="s">
        <v>24</v>
      </c>
      <c r="L16480" s="3">
        <v>1.0</v>
      </c>
      <c r="M16480" s="3" t="s">
        <v>30</v>
      </c>
      <c r="N16480" s="3" t="s">
        <v>6731</v>
      </c>
      <c r="O16480" s="3" t="s">
        <v>57</v>
      </c>
      <c r="P16480" s="4">
        <v>26145.0</v>
      </c>
      <c r="Q16480" s="3" t="s">
        <v>52</v>
      </c>
      <c r="S16480" s="3" t="s">
        <v>34</v>
      </c>
    </row>
    <row r="16481">
      <c r="A16481" s="2">
        <v>42318.714907407404</v>
      </c>
      <c r="B16481" s="3">
        <v>52.0</v>
      </c>
      <c r="C16481" s="3" t="s">
        <v>14561</v>
      </c>
      <c r="D16481" s="3">
        <v>85.0</v>
      </c>
      <c r="E16481" s="3" t="s">
        <v>14617</v>
      </c>
      <c r="F16481" s="3">
        <v>2.0</v>
      </c>
      <c r="G16481" s="3">
        <v>9.0</v>
      </c>
      <c r="H16481" s="3" t="s">
        <v>14632</v>
      </c>
      <c r="I16481" s="3" t="s">
        <v>14633</v>
      </c>
      <c r="J16481" s="3" t="s">
        <v>1808</v>
      </c>
      <c r="K16481" s="3" t="s">
        <v>24</v>
      </c>
      <c r="L16481" s="3">
        <v>2.0</v>
      </c>
      <c r="M16481" s="3" t="s">
        <v>25</v>
      </c>
      <c r="N16481" s="3" t="s">
        <v>14692</v>
      </c>
      <c r="O16481" s="3" t="s">
        <v>862</v>
      </c>
      <c r="P16481" s="4">
        <v>29077.0</v>
      </c>
      <c r="Q16481" s="3" t="s">
        <v>205</v>
      </c>
      <c r="S16481" s="3" t="s">
        <v>34</v>
      </c>
    </row>
    <row r="16482">
      <c r="A16482" s="2">
        <v>42318.714907407404</v>
      </c>
      <c r="B16482" s="3">
        <v>52.0</v>
      </c>
      <c r="C16482" s="3" t="s">
        <v>14561</v>
      </c>
      <c r="D16482" s="3">
        <v>85.0</v>
      </c>
      <c r="E16482" s="3" t="s">
        <v>14617</v>
      </c>
      <c r="F16482" s="3">
        <v>2.0</v>
      </c>
      <c r="G16482" s="3">
        <v>9.0</v>
      </c>
      <c r="H16482" s="3" t="s">
        <v>14632</v>
      </c>
      <c r="I16482" s="3" t="s">
        <v>14633</v>
      </c>
      <c r="J16482" s="3" t="s">
        <v>1808</v>
      </c>
      <c r="K16482" s="3" t="s">
        <v>24</v>
      </c>
      <c r="L16482" s="3">
        <v>3.0</v>
      </c>
      <c r="M16482" s="3" t="s">
        <v>30</v>
      </c>
      <c r="N16482" s="3" t="s">
        <v>2070</v>
      </c>
      <c r="O16482" s="3" t="s">
        <v>98</v>
      </c>
      <c r="P16482" s="4">
        <v>21556.0</v>
      </c>
      <c r="Q16482" s="3" t="s">
        <v>40</v>
      </c>
      <c r="S16482" s="3" t="s">
        <v>34</v>
      </c>
    </row>
    <row r="16483">
      <c r="A16483" s="2">
        <v>42318.714907407404</v>
      </c>
      <c r="B16483" s="3">
        <v>52.0</v>
      </c>
      <c r="C16483" s="3" t="s">
        <v>14561</v>
      </c>
      <c r="D16483" s="3">
        <v>85.0</v>
      </c>
      <c r="E16483" s="3" t="s">
        <v>14617</v>
      </c>
      <c r="F16483" s="3">
        <v>2.0</v>
      </c>
      <c r="G16483" s="3">
        <v>9.0</v>
      </c>
      <c r="H16483" s="3" t="s">
        <v>14632</v>
      </c>
      <c r="I16483" s="3" t="s">
        <v>14633</v>
      </c>
      <c r="J16483" s="3" t="s">
        <v>1808</v>
      </c>
      <c r="K16483" s="3" t="s">
        <v>24</v>
      </c>
      <c r="L16483" s="3">
        <v>4.0</v>
      </c>
      <c r="M16483" s="3" t="s">
        <v>25</v>
      </c>
      <c r="N16483" s="3" t="s">
        <v>14693</v>
      </c>
      <c r="O16483" s="3" t="s">
        <v>530</v>
      </c>
      <c r="P16483" s="4">
        <v>17922.0</v>
      </c>
      <c r="Q16483" s="3" t="s">
        <v>105</v>
      </c>
      <c r="S16483" s="3" t="s">
        <v>34</v>
      </c>
    </row>
    <row r="16484">
      <c r="A16484" s="2">
        <v>42318.714907407404</v>
      </c>
      <c r="B16484" s="3">
        <v>52.0</v>
      </c>
      <c r="C16484" s="3" t="s">
        <v>14561</v>
      </c>
      <c r="D16484" s="3">
        <v>85.0</v>
      </c>
      <c r="E16484" s="3" t="s">
        <v>14617</v>
      </c>
      <c r="F16484" s="3">
        <v>2.0</v>
      </c>
      <c r="G16484" s="3">
        <v>9.0</v>
      </c>
      <c r="H16484" s="3" t="s">
        <v>14632</v>
      </c>
      <c r="I16484" s="3" t="s">
        <v>14633</v>
      </c>
      <c r="J16484" s="3" t="s">
        <v>1808</v>
      </c>
      <c r="K16484" s="3" t="s">
        <v>24</v>
      </c>
      <c r="L16484" s="3">
        <v>5.0</v>
      </c>
      <c r="M16484" s="3" t="s">
        <v>30</v>
      </c>
      <c r="N16484" s="3" t="s">
        <v>5846</v>
      </c>
      <c r="O16484" s="3" t="s">
        <v>329</v>
      </c>
      <c r="P16484" s="4">
        <v>23948.0</v>
      </c>
      <c r="Q16484" s="3" t="s">
        <v>372</v>
      </c>
      <c r="S16484" s="3" t="s">
        <v>34</v>
      </c>
    </row>
    <row r="16485">
      <c r="A16485" s="2">
        <v>42318.714907407404</v>
      </c>
      <c r="B16485" s="3">
        <v>52.0</v>
      </c>
      <c r="C16485" s="3" t="s">
        <v>14561</v>
      </c>
      <c r="D16485" s="3">
        <v>85.0</v>
      </c>
      <c r="E16485" s="3" t="s">
        <v>14617</v>
      </c>
      <c r="F16485" s="3">
        <v>2.0</v>
      </c>
      <c r="G16485" s="3">
        <v>9.0</v>
      </c>
      <c r="H16485" s="3" t="s">
        <v>14632</v>
      </c>
      <c r="I16485" s="3" t="s">
        <v>14633</v>
      </c>
      <c r="J16485" s="3" t="s">
        <v>1808</v>
      </c>
      <c r="K16485" s="3" t="s">
        <v>24</v>
      </c>
      <c r="L16485" s="3">
        <v>6.0</v>
      </c>
      <c r="M16485" s="3" t="s">
        <v>25</v>
      </c>
      <c r="N16485" s="3" t="s">
        <v>3094</v>
      </c>
      <c r="O16485" s="3" t="s">
        <v>69</v>
      </c>
      <c r="P16485" s="4">
        <v>18571.0</v>
      </c>
      <c r="Q16485" s="3" t="s">
        <v>49</v>
      </c>
      <c r="S16485" s="3" t="s">
        <v>34</v>
      </c>
    </row>
    <row r="16486">
      <c r="A16486" s="2">
        <v>42318.714907407404</v>
      </c>
      <c r="B16486" s="3">
        <v>52.0</v>
      </c>
      <c r="C16486" s="3" t="s">
        <v>14561</v>
      </c>
      <c r="D16486" s="3">
        <v>85.0</v>
      </c>
      <c r="E16486" s="3" t="s">
        <v>14617</v>
      </c>
      <c r="F16486" s="3">
        <v>2.0</v>
      </c>
      <c r="G16486" s="3">
        <v>9.0</v>
      </c>
      <c r="H16486" s="3" t="s">
        <v>14632</v>
      </c>
      <c r="I16486" s="3" t="s">
        <v>14633</v>
      </c>
      <c r="J16486" s="3" t="s">
        <v>1808</v>
      </c>
      <c r="K16486" s="3" t="s">
        <v>24</v>
      </c>
      <c r="L16486" s="3">
        <v>7.0</v>
      </c>
      <c r="M16486" s="3" t="s">
        <v>30</v>
      </c>
      <c r="N16486" s="3" t="s">
        <v>2032</v>
      </c>
      <c r="O16486" s="3" t="s">
        <v>452</v>
      </c>
      <c r="P16486" s="4">
        <v>21684.0</v>
      </c>
      <c r="Q16486" s="3" t="s">
        <v>115</v>
      </c>
      <c r="S16486" s="3" t="s">
        <v>34</v>
      </c>
    </row>
    <row r="16487">
      <c r="A16487" s="2">
        <v>42318.714907407404</v>
      </c>
      <c r="B16487" s="3">
        <v>52.0</v>
      </c>
      <c r="C16487" s="3" t="s">
        <v>14561</v>
      </c>
      <c r="D16487" s="3">
        <v>85.0</v>
      </c>
      <c r="E16487" s="3" t="s">
        <v>14617</v>
      </c>
      <c r="F16487" s="3">
        <v>2.0</v>
      </c>
      <c r="G16487" s="3">
        <v>9.0</v>
      </c>
      <c r="H16487" s="3" t="s">
        <v>14632</v>
      </c>
      <c r="I16487" s="3" t="s">
        <v>14633</v>
      </c>
      <c r="J16487" s="3" t="s">
        <v>1808</v>
      </c>
      <c r="K16487" s="3" t="s">
        <v>24</v>
      </c>
      <c r="L16487" s="3">
        <v>8.0</v>
      </c>
      <c r="M16487" s="3" t="s">
        <v>25</v>
      </c>
      <c r="N16487" s="3" t="s">
        <v>14694</v>
      </c>
      <c r="O16487" s="3" t="s">
        <v>91</v>
      </c>
      <c r="P16487" s="4">
        <v>17469.0</v>
      </c>
      <c r="Q16487" s="3" t="s">
        <v>49</v>
      </c>
      <c r="S16487" s="3" t="s">
        <v>34</v>
      </c>
    </row>
    <row r="16488">
      <c r="A16488" s="2">
        <v>42318.714907407404</v>
      </c>
      <c r="B16488" s="3">
        <v>52.0</v>
      </c>
      <c r="C16488" s="3" t="s">
        <v>14561</v>
      </c>
      <c r="D16488" s="3">
        <v>85.0</v>
      </c>
      <c r="E16488" s="3" t="s">
        <v>14617</v>
      </c>
      <c r="F16488" s="3">
        <v>2.0</v>
      </c>
      <c r="G16488" s="3">
        <v>9.0</v>
      </c>
      <c r="H16488" s="3" t="s">
        <v>14632</v>
      </c>
      <c r="I16488" s="3" t="s">
        <v>14633</v>
      </c>
      <c r="J16488" s="3" t="s">
        <v>1808</v>
      </c>
      <c r="K16488" s="3" t="s">
        <v>24</v>
      </c>
      <c r="L16488" s="3">
        <v>9.0</v>
      </c>
      <c r="M16488" s="3" t="s">
        <v>30</v>
      </c>
      <c r="N16488" s="3" t="s">
        <v>14695</v>
      </c>
      <c r="O16488" s="3" t="s">
        <v>342</v>
      </c>
      <c r="P16488" s="4">
        <v>22062.0</v>
      </c>
      <c r="Q16488" s="3" t="s">
        <v>221</v>
      </c>
      <c r="S16488" s="3" t="s">
        <v>34</v>
      </c>
    </row>
    <row r="16489">
      <c r="A16489" s="2">
        <v>42318.714907407404</v>
      </c>
      <c r="B16489" s="3">
        <v>52.0</v>
      </c>
      <c r="C16489" s="3" t="s">
        <v>14561</v>
      </c>
      <c r="D16489" s="3">
        <v>85.0</v>
      </c>
      <c r="E16489" s="3" t="s">
        <v>14617</v>
      </c>
      <c r="F16489" s="3">
        <v>2.0</v>
      </c>
      <c r="G16489" s="3">
        <v>9.0</v>
      </c>
      <c r="H16489" s="3" t="s">
        <v>14632</v>
      </c>
      <c r="I16489" s="3" t="s">
        <v>14633</v>
      </c>
      <c r="J16489" s="3" t="s">
        <v>1808</v>
      </c>
      <c r="K16489" s="3" t="s">
        <v>24</v>
      </c>
      <c r="L16489" s="3">
        <v>10.0</v>
      </c>
      <c r="M16489" s="3" t="s">
        <v>25</v>
      </c>
      <c r="N16489" s="3" t="s">
        <v>14227</v>
      </c>
      <c r="O16489" s="3" t="s">
        <v>692</v>
      </c>
      <c r="P16489" s="4">
        <v>18438.0</v>
      </c>
      <c r="Q16489" s="3" t="s">
        <v>49</v>
      </c>
      <c r="S16489" s="3" t="s">
        <v>34</v>
      </c>
    </row>
    <row r="16490">
      <c r="A16490" s="2">
        <v>42318.714907407404</v>
      </c>
      <c r="B16490" s="3">
        <v>52.0</v>
      </c>
      <c r="C16490" s="3" t="s">
        <v>14561</v>
      </c>
      <c r="D16490" s="3">
        <v>85.0</v>
      </c>
      <c r="E16490" s="3" t="s">
        <v>14617</v>
      </c>
      <c r="F16490" s="3">
        <v>2.0</v>
      </c>
      <c r="G16490" s="3">
        <v>9.0</v>
      </c>
      <c r="H16490" s="3" t="s">
        <v>14632</v>
      </c>
      <c r="I16490" s="3" t="s">
        <v>14633</v>
      </c>
      <c r="J16490" s="3" t="s">
        <v>1808</v>
      </c>
      <c r="K16490" s="3" t="s">
        <v>24</v>
      </c>
      <c r="L16490" s="3">
        <v>11.0</v>
      </c>
      <c r="M16490" s="3" t="s">
        <v>30</v>
      </c>
      <c r="N16490" s="3" t="s">
        <v>14666</v>
      </c>
      <c r="O16490" s="3" t="s">
        <v>14696</v>
      </c>
      <c r="P16490" s="4">
        <v>31711.0</v>
      </c>
      <c r="Q16490" s="3" t="s">
        <v>132</v>
      </c>
      <c r="S16490" s="3" t="s">
        <v>34</v>
      </c>
    </row>
    <row r="16491">
      <c r="A16491" s="2">
        <v>42318.714907407404</v>
      </c>
      <c r="B16491" s="3">
        <v>52.0</v>
      </c>
      <c r="C16491" s="3" t="s">
        <v>14561</v>
      </c>
      <c r="D16491" s="3">
        <v>85.0</v>
      </c>
      <c r="E16491" s="3" t="s">
        <v>14617</v>
      </c>
      <c r="F16491" s="3">
        <v>2.0</v>
      </c>
      <c r="G16491" s="3">
        <v>9.0</v>
      </c>
      <c r="H16491" s="3" t="s">
        <v>14632</v>
      </c>
      <c r="I16491" s="3" t="s">
        <v>14633</v>
      </c>
      <c r="J16491" s="3" t="s">
        <v>1808</v>
      </c>
      <c r="K16491" s="3" t="s">
        <v>24</v>
      </c>
      <c r="L16491" s="3">
        <v>12.0</v>
      </c>
      <c r="M16491" s="3" t="s">
        <v>25</v>
      </c>
      <c r="N16491" s="3" t="s">
        <v>6890</v>
      </c>
      <c r="O16491" s="3" t="s">
        <v>458</v>
      </c>
      <c r="P16491" s="4">
        <v>31839.0</v>
      </c>
      <c r="Q16491" s="3" t="s">
        <v>79</v>
      </c>
      <c r="S16491" s="3" t="s">
        <v>34</v>
      </c>
    </row>
    <row r="16492">
      <c r="A16492" s="2">
        <v>42318.714907407404</v>
      </c>
      <c r="B16492" s="3">
        <v>52.0</v>
      </c>
      <c r="C16492" s="3" t="s">
        <v>14561</v>
      </c>
      <c r="D16492" s="3">
        <v>85.0</v>
      </c>
      <c r="E16492" s="3" t="s">
        <v>14617</v>
      </c>
      <c r="F16492" s="3">
        <v>2.0</v>
      </c>
      <c r="G16492" s="3">
        <v>9.0</v>
      </c>
      <c r="H16492" s="3" t="s">
        <v>14632</v>
      </c>
      <c r="I16492" s="3" t="s">
        <v>14633</v>
      </c>
      <c r="J16492" s="3" t="s">
        <v>1808</v>
      </c>
      <c r="K16492" s="3" t="s">
        <v>24</v>
      </c>
      <c r="L16492" s="3">
        <v>13.0</v>
      </c>
      <c r="M16492" s="3" t="s">
        <v>30</v>
      </c>
      <c r="N16492" s="3" t="s">
        <v>14697</v>
      </c>
      <c r="O16492" s="3" t="s">
        <v>158</v>
      </c>
      <c r="P16492" s="4">
        <v>20271.0</v>
      </c>
      <c r="Q16492" s="3" t="s">
        <v>113</v>
      </c>
      <c r="S16492" s="3" t="s">
        <v>34</v>
      </c>
    </row>
    <row r="16493">
      <c r="A16493" s="2">
        <v>42318.714907407404</v>
      </c>
      <c r="B16493" s="3">
        <v>52.0</v>
      </c>
      <c r="C16493" s="3" t="s">
        <v>14561</v>
      </c>
      <c r="D16493" s="3">
        <v>85.0</v>
      </c>
      <c r="E16493" s="3" t="s">
        <v>14617</v>
      </c>
      <c r="F16493" s="3">
        <v>2.0</v>
      </c>
      <c r="G16493" s="3">
        <v>9.0</v>
      </c>
      <c r="H16493" s="3" t="s">
        <v>14632</v>
      </c>
      <c r="I16493" s="3" t="s">
        <v>14633</v>
      </c>
      <c r="J16493" s="3" t="s">
        <v>1808</v>
      </c>
      <c r="K16493" s="3" t="s">
        <v>24</v>
      </c>
      <c r="L16493" s="3">
        <v>14.0</v>
      </c>
      <c r="M16493" s="3" t="s">
        <v>25</v>
      </c>
      <c r="N16493" s="3" t="s">
        <v>7457</v>
      </c>
      <c r="O16493" s="3" t="s">
        <v>14698</v>
      </c>
      <c r="P16493" s="4">
        <v>31624.0</v>
      </c>
      <c r="Q16493" s="3" t="s">
        <v>115</v>
      </c>
      <c r="S16493" s="3" t="s">
        <v>34</v>
      </c>
    </row>
    <row r="16494">
      <c r="A16494" s="2">
        <v>42318.714907407404</v>
      </c>
      <c r="B16494" s="3">
        <v>52.0</v>
      </c>
      <c r="C16494" s="3" t="s">
        <v>14561</v>
      </c>
      <c r="D16494" s="3">
        <v>85.0</v>
      </c>
      <c r="E16494" s="3" t="s">
        <v>14617</v>
      </c>
      <c r="F16494" s="3">
        <v>2.0</v>
      </c>
      <c r="G16494" s="3">
        <v>9.0</v>
      </c>
      <c r="H16494" s="3" t="s">
        <v>14632</v>
      </c>
      <c r="I16494" s="3" t="s">
        <v>14633</v>
      </c>
      <c r="J16494" s="3" t="s">
        <v>1808</v>
      </c>
      <c r="K16494" s="3" t="s">
        <v>24</v>
      </c>
      <c r="L16494" s="3">
        <v>15.0</v>
      </c>
      <c r="M16494" s="3" t="s">
        <v>30</v>
      </c>
      <c r="N16494" s="3" t="s">
        <v>14699</v>
      </c>
      <c r="O16494" s="3" t="s">
        <v>81</v>
      </c>
      <c r="P16494" s="4">
        <v>24887.0</v>
      </c>
      <c r="Q16494" s="3" t="s">
        <v>132</v>
      </c>
      <c r="S16494" s="3" t="s">
        <v>34</v>
      </c>
    </row>
    <row r="16495">
      <c r="A16495" s="2">
        <v>42318.714907407404</v>
      </c>
      <c r="B16495" s="3">
        <v>52.0</v>
      </c>
      <c r="C16495" s="3" t="s">
        <v>14561</v>
      </c>
      <c r="D16495" s="3">
        <v>85.0</v>
      </c>
      <c r="E16495" s="3" t="s">
        <v>14617</v>
      </c>
      <c r="F16495" s="3">
        <v>2.0</v>
      </c>
      <c r="G16495" s="3">
        <v>9.0</v>
      </c>
      <c r="H16495" s="3" t="s">
        <v>14632</v>
      </c>
      <c r="I16495" s="3" t="s">
        <v>14633</v>
      </c>
      <c r="J16495" s="3" t="s">
        <v>1808</v>
      </c>
      <c r="K16495" s="3" t="s">
        <v>24</v>
      </c>
      <c r="L16495" s="3">
        <v>16.0</v>
      </c>
      <c r="M16495" s="3" t="s">
        <v>25</v>
      </c>
      <c r="N16495" s="3" t="s">
        <v>3056</v>
      </c>
      <c r="O16495" s="3" t="s">
        <v>69</v>
      </c>
      <c r="P16495" s="4">
        <v>21139.0</v>
      </c>
      <c r="Q16495" s="3" t="s">
        <v>49</v>
      </c>
      <c r="S16495" s="3" t="s">
        <v>34</v>
      </c>
    </row>
    <row r="16496">
      <c r="A16496" s="2">
        <v>42318.714907407404</v>
      </c>
      <c r="B16496" s="3">
        <v>52.0</v>
      </c>
      <c r="C16496" s="3" t="s">
        <v>14561</v>
      </c>
      <c r="D16496" s="3">
        <v>85.0</v>
      </c>
      <c r="E16496" s="3" t="s">
        <v>14617</v>
      </c>
      <c r="F16496" s="3">
        <v>2.0</v>
      </c>
      <c r="G16496" s="3">
        <v>9.0</v>
      </c>
      <c r="H16496" s="3" t="s">
        <v>14632</v>
      </c>
      <c r="I16496" s="3" t="s">
        <v>14633</v>
      </c>
      <c r="J16496" s="3" t="s">
        <v>1808</v>
      </c>
      <c r="K16496" s="3" t="s">
        <v>24</v>
      </c>
      <c r="L16496" s="3">
        <v>17.0</v>
      </c>
      <c r="M16496" s="3" t="s">
        <v>30</v>
      </c>
      <c r="N16496" s="3" t="s">
        <v>14700</v>
      </c>
      <c r="O16496" s="3" t="s">
        <v>14672</v>
      </c>
      <c r="P16496" s="4">
        <v>28117.0</v>
      </c>
      <c r="Q16496" s="3" t="s">
        <v>153</v>
      </c>
      <c r="S16496" s="3" t="s">
        <v>34</v>
      </c>
    </row>
    <row r="16497">
      <c r="A16497" s="2">
        <v>42318.714907407404</v>
      </c>
      <c r="B16497" s="3">
        <v>52.0</v>
      </c>
      <c r="C16497" s="3" t="s">
        <v>14561</v>
      </c>
      <c r="D16497" s="3">
        <v>85.0</v>
      </c>
      <c r="E16497" s="3" t="s">
        <v>14617</v>
      </c>
      <c r="F16497" s="3">
        <v>2.0</v>
      </c>
      <c r="G16497" s="3">
        <v>9.0</v>
      </c>
      <c r="H16497" s="3" t="s">
        <v>14632</v>
      </c>
      <c r="I16497" s="3" t="s">
        <v>14633</v>
      </c>
      <c r="J16497" s="3" t="s">
        <v>1808</v>
      </c>
      <c r="K16497" s="3" t="s">
        <v>24</v>
      </c>
      <c r="L16497" s="3">
        <v>18.0</v>
      </c>
      <c r="M16497" s="3" t="s">
        <v>25</v>
      </c>
      <c r="N16497" s="3" t="s">
        <v>14701</v>
      </c>
      <c r="O16497" s="3" t="s">
        <v>458</v>
      </c>
      <c r="P16497" s="4">
        <v>35404.0</v>
      </c>
      <c r="Q16497" s="3" t="s">
        <v>191</v>
      </c>
      <c r="S16497" s="3" t="s">
        <v>34</v>
      </c>
    </row>
    <row r="16498">
      <c r="A16498" s="2">
        <v>42318.714907407404</v>
      </c>
      <c r="B16498" s="3">
        <v>52.0</v>
      </c>
      <c r="C16498" s="3" t="s">
        <v>14561</v>
      </c>
      <c r="D16498" s="3">
        <v>85.0</v>
      </c>
      <c r="E16498" s="3" t="s">
        <v>14617</v>
      </c>
      <c r="F16498" s="3">
        <v>2.0</v>
      </c>
      <c r="G16498" s="3">
        <v>9.0</v>
      </c>
      <c r="H16498" s="3" t="s">
        <v>14632</v>
      </c>
      <c r="I16498" s="3" t="s">
        <v>14633</v>
      </c>
      <c r="J16498" s="3" t="s">
        <v>1808</v>
      </c>
      <c r="K16498" s="3" t="s">
        <v>24</v>
      </c>
      <c r="L16498" s="3">
        <v>19.0</v>
      </c>
      <c r="M16498" s="3" t="s">
        <v>30</v>
      </c>
      <c r="N16498" s="3" t="s">
        <v>14177</v>
      </c>
      <c r="O16498" s="3" t="s">
        <v>803</v>
      </c>
      <c r="P16498" s="4">
        <v>11346.0</v>
      </c>
      <c r="Q16498" s="3" t="s">
        <v>113</v>
      </c>
      <c r="S16498" s="3" t="s">
        <v>34</v>
      </c>
    </row>
    <row r="16499">
      <c r="A16499" s="2">
        <v>42318.714907407404</v>
      </c>
      <c r="B16499" s="3">
        <v>52.0</v>
      </c>
      <c r="C16499" s="3" t="s">
        <v>14561</v>
      </c>
      <c r="D16499" s="3">
        <v>44.0</v>
      </c>
      <c r="E16499" s="3" t="s">
        <v>14562</v>
      </c>
      <c r="F16499" s="3">
        <v>3.0</v>
      </c>
      <c r="G16499" s="3">
        <v>3.0</v>
      </c>
      <c r="H16499" s="3" t="s">
        <v>672</v>
      </c>
      <c r="I16499" s="3" t="s">
        <v>673</v>
      </c>
      <c r="J16499" s="3" t="s">
        <v>674</v>
      </c>
      <c r="K16499" s="3" t="s">
        <v>24</v>
      </c>
      <c r="L16499" s="3">
        <v>1.0</v>
      </c>
      <c r="M16499" s="3" t="s">
        <v>30</v>
      </c>
      <c r="N16499" s="3" t="s">
        <v>14702</v>
      </c>
      <c r="O16499" s="3" t="s">
        <v>139</v>
      </c>
      <c r="P16499" s="4">
        <v>21080.0</v>
      </c>
      <c r="Q16499" s="3" t="s">
        <v>149</v>
      </c>
      <c r="S16499" s="3" t="s">
        <v>34</v>
      </c>
    </row>
    <row r="16500">
      <c r="A16500" s="2">
        <v>42318.714907407404</v>
      </c>
      <c r="B16500" s="3">
        <v>52.0</v>
      </c>
      <c r="C16500" s="3" t="s">
        <v>14561</v>
      </c>
      <c r="D16500" s="3">
        <v>44.0</v>
      </c>
      <c r="E16500" s="3" t="s">
        <v>14562</v>
      </c>
      <c r="F16500" s="3">
        <v>3.0</v>
      </c>
      <c r="G16500" s="3">
        <v>3.0</v>
      </c>
      <c r="H16500" s="3" t="s">
        <v>672</v>
      </c>
      <c r="I16500" s="3" t="s">
        <v>673</v>
      </c>
      <c r="J16500" s="3" t="s">
        <v>674</v>
      </c>
      <c r="K16500" s="3" t="s">
        <v>24</v>
      </c>
      <c r="L16500" s="3">
        <v>2.0</v>
      </c>
      <c r="M16500" s="3" t="s">
        <v>25</v>
      </c>
      <c r="N16500" s="3" t="s">
        <v>14703</v>
      </c>
      <c r="O16500" s="3" t="s">
        <v>1815</v>
      </c>
      <c r="P16500" s="4">
        <v>26081.0</v>
      </c>
      <c r="Q16500" s="3" t="s">
        <v>110</v>
      </c>
      <c r="S16500" s="3" t="s">
        <v>34</v>
      </c>
    </row>
    <row r="16501">
      <c r="A16501" s="2">
        <v>42318.714907407404</v>
      </c>
      <c r="B16501" s="3">
        <v>52.0</v>
      </c>
      <c r="C16501" s="3" t="s">
        <v>14561</v>
      </c>
      <c r="D16501" s="3">
        <v>44.0</v>
      </c>
      <c r="E16501" s="3" t="s">
        <v>14562</v>
      </c>
      <c r="F16501" s="3">
        <v>3.0</v>
      </c>
      <c r="G16501" s="3">
        <v>3.0</v>
      </c>
      <c r="H16501" s="3" t="s">
        <v>672</v>
      </c>
      <c r="I16501" s="3" t="s">
        <v>673</v>
      </c>
      <c r="J16501" s="3" t="s">
        <v>674</v>
      </c>
      <c r="K16501" s="3" t="s">
        <v>24</v>
      </c>
      <c r="L16501" s="3">
        <v>3.0</v>
      </c>
      <c r="M16501" s="3" t="s">
        <v>30</v>
      </c>
      <c r="N16501" s="3" t="s">
        <v>7304</v>
      </c>
      <c r="O16501" s="3" t="s">
        <v>14704</v>
      </c>
      <c r="P16501" s="4">
        <v>19263.0</v>
      </c>
      <c r="Q16501" s="3" t="s">
        <v>49</v>
      </c>
      <c r="S16501" s="3" t="s">
        <v>34</v>
      </c>
    </row>
    <row r="16502">
      <c r="A16502" s="2">
        <v>42318.714907407404</v>
      </c>
      <c r="B16502" s="3">
        <v>52.0</v>
      </c>
      <c r="C16502" s="3" t="s">
        <v>14561</v>
      </c>
      <c r="D16502" s="3">
        <v>44.0</v>
      </c>
      <c r="E16502" s="3" t="s">
        <v>14562</v>
      </c>
      <c r="F16502" s="3">
        <v>3.0</v>
      </c>
      <c r="G16502" s="3">
        <v>3.0</v>
      </c>
      <c r="H16502" s="3" t="s">
        <v>672</v>
      </c>
      <c r="I16502" s="3" t="s">
        <v>673</v>
      </c>
      <c r="J16502" s="3" t="s">
        <v>674</v>
      </c>
      <c r="K16502" s="3" t="s">
        <v>24</v>
      </c>
      <c r="L16502" s="3">
        <v>4.0</v>
      </c>
      <c r="M16502" s="3" t="s">
        <v>25</v>
      </c>
      <c r="N16502" s="3" t="s">
        <v>1660</v>
      </c>
      <c r="O16502" s="3" t="s">
        <v>8479</v>
      </c>
      <c r="P16502" s="4">
        <v>21313.0</v>
      </c>
      <c r="Q16502" s="3" t="s">
        <v>132</v>
      </c>
      <c r="S16502" s="3" t="s">
        <v>34</v>
      </c>
    </row>
    <row r="16503">
      <c r="A16503" s="2">
        <v>42318.714907407404</v>
      </c>
      <c r="B16503" s="3">
        <v>52.0</v>
      </c>
      <c r="C16503" s="3" t="s">
        <v>14561</v>
      </c>
      <c r="D16503" s="3">
        <v>44.0</v>
      </c>
      <c r="E16503" s="3" t="s">
        <v>14562</v>
      </c>
      <c r="F16503" s="3">
        <v>3.0</v>
      </c>
      <c r="G16503" s="3">
        <v>3.0</v>
      </c>
      <c r="H16503" s="3" t="s">
        <v>672</v>
      </c>
      <c r="I16503" s="3" t="s">
        <v>673</v>
      </c>
      <c r="J16503" s="3" t="s">
        <v>674</v>
      </c>
      <c r="K16503" s="3" t="s">
        <v>24</v>
      </c>
      <c r="L16503" s="3">
        <v>5.0</v>
      </c>
      <c r="M16503" s="3" t="s">
        <v>30</v>
      </c>
      <c r="N16503" s="3" t="s">
        <v>14705</v>
      </c>
      <c r="O16503" s="3" t="s">
        <v>2024</v>
      </c>
      <c r="P16503" s="4">
        <v>33981.0</v>
      </c>
      <c r="Q16503" s="3" t="s">
        <v>191</v>
      </c>
      <c r="S16503" s="3" t="s">
        <v>34</v>
      </c>
    </row>
    <row r="16504">
      <c r="A16504" s="2">
        <v>42318.714907407404</v>
      </c>
      <c r="B16504" s="3">
        <v>52.0</v>
      </c>
      <c r="C16504" s="3" t="s">
        <v>14561</v>
      </c>
      <c r="D16504" s="3">
        <v>44.0</v>
      </c>
      <c r="E16504" s="3" t="s">
        <v>14562</v>
      </c>
      <c r="F16504" s="3">
        <v>3.0</v>
      </c>
      <c r="G16504" s="3">
        <v>3.0</v>
      </c>
      <c r="H16504" s="3" t="s">
        <v>672</v>
      </c>
      <c r="I16504" s="3" t="s">
        <v>673</v>
      </c>
      <c r="J16504" s="3" t="s">
        <v>674</v>
      </c>
      <c r="K16504" s="3" t="s">
        <v>24</v>
      </c>
      <c r="L16504" s="3">
        <v>6.0</v>
      </c>
      <c r="M16504" s="3" t="s">
        <v>25</v>
      </c>
      <c r="N16504" s="3" t="s">
        <v>14706</v>
      </c>
      <c r="O16504" s="3" t="s">
        <v>246</v>
      </c>
      <c r="P16504" s="4">
        <v>32086.0</v>
      </c>
      <c r="Q16504" s="3" t="s">
        <v>132</v>
      </c>
      <c r="S16504" s="3" t="s">
        <v>34</v>
      </c>
    </row>
    <row r="16505">
      <c r="A16505" s="2">
        <v>42318.714907407404</v>
      </c>
      <c r="B16505" s="3">
        <v>52.0</v>
      </c>
      <c r="C16505" s="3" t="s">
        <v>14561</v>
      </c>
      <c r="D16505" s="3">
        <v>44.0</v>
      </c>
      <c r="E16505" s="3" t="s">
        <v>14562</v>
      </c>
      <c r="F16505" s="3">
        <v>3.0</v>
      </c>
      <c r="G16505" s="3">
        <v>3.0</v>
      </c>
      <c r="H16505" s="3" t="s">
        <v>672</v>
      </c>
      <c r="I16505" s="3" t="s">
        <v>673</v>
      </c>
      <c r="J16505" s="3" t="s">
        <v>674</v>
      </c>
      <c r="K16505" s="3" t="s">
        <v>24</v>
      </c>
      <c r="L16505" s="3">
        <v>7.0</v>
      </c>
      <c r="M16505" s="3" t="s">
        <v>30</v>
      </c>
      <c r="N16505" s="3" t="s">
        <v>14707</v>
      </c>
      <c r="O16505" s="3" t="s">
        <v>98</v>
      </c>
      <c r="P16505" s="4">
        <v>20658.0</v>
      </c>
      <c r="Q16505" s="3" t="s">
        <v>205</v>
      </c>
      <c r="S16505" s="3" t="s">
        <v>34</v>
      </c>
    </row>
    <row r="16506">
      <c r="A16506" s="2">
        <v>42318.714907407404</v>
      </c>
      <c r="B16506" s="3">
        <v>52.0</v>
      </c>
      <c r="C16506" s="3" t="s">
        <v>14561</v>
      </c>
      <c r="D16506" s="3">
        <v>44.0</v>
      </c>
      <c r="E16506" s="3" t="s">
        <v>14562</v>
      </c>
      <c r="F16506" s="3">
        <v>3.0</v>
      </c>
      <c r="G16506" s="3">
        <v>3.0</v>
      </c>
      <c r="H16506" s="3" t="s">
        <v>672</v>
      </c>
      <c r="I16506" s="3" t="s">
        <v>673</v>
      </c>
      <c r="J16506" s="3" t="s">
        <v>674</v>
      </c>
      <c r="K16506" s="3" t="s">
        <v>24</v>
      </c>
      <c r="L16506" s="3">
        <v>8.0</v>
      </c>
      <c r="M16506" s="3" t="s">
        <v>25</v>
      </c>
      <c r="N16506" s="3" t="s">
        <v>14708</v>
      </c>
      <c r="O16506" s="3" t="s">
        <v>536</v>
      </c>
      <c r="P16506" s="4">
        <v>20381.0</v>
      </c>
      <c r="Q16506" s="3" t="s">
        <v>1955</v>
      </c>
      <c r="S16506" s="3" t="s">
        <v>34</v>
      </c>
    </row>
    <row r="16507">
      <c r="A16507" s="2">
        <v>42318.714907407404</v>
      </c>
      <c r="B16507" s="3">
        <v>52.0</v>
      </c>
      <c r="C16507" s="3" t="s">
        <v>14561</v>
      </c>
      <c r="D16507" s="3">
        <v>44.0</v>
      </c>
      <c r="E16507" s="3" t="s">
        <v>14562</v>
      </c>
      <c r="F16507" s="3">
        <v>3.0</v>
      </c>
      <c r="G16507" s="3">
        <v>3.0</v>
      </c>
      <c r="H16507" s="3" t="s">
        <v>672</v>
      </c>
      <c r="I16507" s="3" t="s">
        <v>673</v>
      </c>
      <c r="J16507" s="3" t="s">
        <v>674</v>
      </c>
      <c r="K16507" s="3" t="s">
        <v>24</v>
      </c>
      <c r="L16507" s="3">
        <v>9.0</v>
      </c>
      <c r="M16507" s="3" t="s">
        <v>30</v>
      </c>
      <c r="N16507" s="3" t="s">
        <v>12610</v>
      </c>
      <c r="O16507" s="3" t="s">
        <v>171</v>
      </c>
      <c r="P16507" s="4">
        <v>21505.0</v>
      </c>
      <c r="Q16507" s="3" t="s">
        <v>132</v>
      </c>
      <c r="S16507" s="3" t="s">
        <v>34</v>
      </c>
    </row>
    <row r="16508">
      <c r="A16508" s="2">
        <v>42318.714907407404</v>
      </c>
      <c r="B16508" s="3">
        <v>52.0</v>
      </c>
      <c r="C16508" s="3" t="s">
        <v>14561</v>
      </c>
      <c r="D16508" s="3">
        <v>44.0</v>
      </c>
      <c r="E16508" s="3" t="s">
        <v>14562</v>
      </c>
      <c r="F16508" s="3">
        <v>3.0</v>
      </c>
      <c r="G16508" s="3">
        <v>3.0</v>
      </c>
      <c r="H16508" s="3" t="s">
        <v>672</v>
      </c>
      <c r="I16508" s="3" t="s">
        <v>673</v>
      </c>
      <c r="J16508" s="3" t="s">
        <v>674</v>
      </c>
      <c r="K16508" s="3" t="s">
        <v>24</v>
      </c>
      <c r="L16508" s="3">
        <v>10.0</v>
      </c>
      <c r="M16508" s="3" t="s">
        <v>25</v>
      </c>
      <c r="N16508" s="3" t="s">
        <v>14709</v>
      </c>
      <c r="O16508" s="3" t="s">
        <v>1390</v>
      </c>
      <c r="P16508" s="4">
        <v>32507.0</v>
      </c>
      <c r="Q16508" s="3" t="s">
        <v>132</v>
      </c>
      <c r="S16508" s="3" t="s">
        <v>34</v>
      </c>
    </row>
    <row r="16509">
      <c r="A16509" s="2">
        <v>42318.714907407404</v>
      </c>
      <c r="B16509" s="3">
        <v>52.0</v>
      </c>
      <c r="C16509" s="3" t="s">
        <v>14561</v>
      </c>
      <c r="D16509" s="3">
        <v>44.0</v>
      </c>
      <c r="E16509" s="3" t="s">
        <v>14562</v>
      </c>
      <c r="F16509" s="3">
        <v>3.0</v>
      </c>
      <c r="G16509" s="3">
        <v>3.0</v>
      </c>
      <c r="H16509" s="3" t="s">
        <v>672</v>
      </c>
      <c r="I16509" s="3" t="s">
        <v>673</v>
      </c>
      <c r="J16509" s="3" t="s">
        <v>674</v>
      </c>
      <c r="K16509" s="3" t="s">
        <v>24</v>
      </c>
      <c r="L16509" s="3">
        <v>11.0</v>
      </c>
      <c r="M16509" s="3" t="s">
        <v>30</v>
      </c>
      <c r="N16509" s="3" t="s">
        <v>1416</v>
      </c>
      <c r="O16509" s="3" t="s">
        <v>14710</v>
      </c>
      <c r="P16509" s="4">
        <v>31580.0</v>
      </c>
      <c r="Q16509" s="3" t="s">
        <v>40</v>
      </c>
      <c r="S16509" s="3" t="s">
        <v>34</v>
      </c>
    </row>
    <row r="16510">
      <c r="A16510" s="2">
        <v>42318.714907407404</v>
      </c>
      <c r="B16510" s="3">
        <v>52.0</v>
      </c>
      <c r="C16510" s="3" t="s">
        <v>14561</v>
      </c>
      <c r="D16510" s="3">
        <v>44.0</v>
      </c>
      <c r="E16510" s="3" t="s">
        <v>14562</v>
      </c>
      <c r="F16510" s="3">
        <v>3.0</v>
      </c>
      <c r="G16510" s="3">
        <v>3.0</v>
      </c>
      <c r="H16510" s="3" t="s">
        <v>672</v>
      </c>
      <c r="I16510" s="3" t="s">
        <v>673</v>
      </c>
      <c r="J16510" s="3" t="s">
        <v>674</v>
      </c>
      <c r="K16510" s="3" t="s">
        <v>24</v>
      </c>
      <c r="L16510" s="3">
        <v>12.0</v>
      </c>
      <c r="M16510" s="3" t="s">
        <v>25</v>
      </c>
      <c r="N16510" s="3" t="s">
        <v>14711</v>
      </c>
      <c r="O16510" s="3" t="s">
        <v>218</v>
      </c>
      <c r="P16510" s="4">
        <v>27505.0</v>
      </c>
      <c r="Q16510" s="3" t="s">
        <v>687</v>
      </c>
      <c r="S16510" s="3" t="s">
        <v>34</v>
      </c>
    </row>
    <row r="16511">
      <c r="A16511" s="2">
        <v>42318.714907407404</v>
      </c>
      <c r="B16511" s="3">
        <v>52.0</v>
      </c>
      <c r="C16511" s="3" t="s">
        <v>14561</v>
      </c>
      <c r="D16511" s="3">
        <v>44.0</v>
      </c>
      <c r="E16511" s="3" t="s">
        <v>14562</v>
      </c>
      <c r="F16511" s="3">
        <v>3.0</v>
      </c>
      <c r="G16511" s="3">
        <v>3.0</v>
      </c>
      <c r="H16511" s="3" t="s">
        <v>672</v>
      </c>
      <c r="I16511" s="3" t="s">
        <v>673</v>
      </c>
      <c r="J16511" s="3" t="s">
        <v>674</v>
      </c>
      <c r="K16511" s="3" t="s">
        <v>24</v>
      </c>
      <c r="L16511" s="3">
        <v>13.0</v>
      </c>
      <c r="M16511" s="3" t="s">
        <v>30</v>
      </c>
      <c r="N16511" s="3" t="s">
        <v>14712</v>
      </c>
      <c r="O16511" s="3" t="s">
        <v>992</v>
      </c>
      <c r="P16511" s="4">
        <v>35181.0</v>
      </c>
      <c r="Q16511" s="3" t="s">
        <v>191</v>
      </c>
      <c r="S16511" s="3" t="s">
        <v>34</v>
      </c>
    </row>
    <row r="16512">
      <c r="A16512" s="2">
        <v>42318.714907407404</v>
      </c>
      <c r="B16512" s="3">
        <v>52.0</v>
      </c>
      <c r="C16512" s="3" t="s">
        <v>14561</v>
      </c>
      <c r="D16512" s="3">
        <v>44.0</v>
      </c>
      <c r="E16512" s="3" t="s">
        <v>14562</v>
      </c>
      <c r="F16512" s="3">
        <v>3.0</v>
      </c>
      <c r="G16512" s="3">
        <v>3.0</v>
      </c>
      <c r="H16512" s="3" t="s">
        <v>672</v>
      </c>
      <c r="I16512" s="3" t="s">
        <v>673</v>
      </c>
      <c r="J16512" s="3" t="s">
        <v>674</v>
      </c>
      <c r="K16512" s="3" t="s">
        <v>24</v>
      </c>
      <c r="L16512" s="3">
        <v>14.0</v>
      </c>
      <c r="M16512" s="3" t="s">
        <v>25</v>
      </c>
      <c r="N16512" s="3" t="s">
        <v>14713</v>
      </c>
      <c r="O16512" s="3" t="s">
        <v>862</v>
      </c>
      <c r="P16512" s="4">
        <v>33524.0</v>
      </c>
      <c r="Q16512" s="3" t="s">
        <v>191</v>
      </c>
      <c r="S16512" s="3" t="s">
        <v>34</v>
      </c>
    </row>
    <row r="16513">
      <c r="A16513" s="2">
        <v>42318.714907407404</v>
      </c>
      <c r="B16513" s="3">
        <v>52.0</v>
      </c>
      <c r="C16513" s="3" t="s">
        <v>14561</v>
      </c>
      <c r="D16513" s="3">
        <v>44.0</v>
      </c>
      <c r="E16513" s="3" t="s">
        <v>14562</v>
      </c>
      <c r="F16513" s="3">
        <v>3.0</v>
      </c>
      <c r="G16513" s="3">
        <v>3.0</v>
      </c>
      <c r="H16513" s="3" t="s">
        <v>672</v>
      </c>
      <c r="I16513" s="3" t="s">
        <v>673</v>
      </c>
      <c r="J16513" s="3" t="s">
        <v>674</v>
      </c>
      <c r="K16513" s="3" t="s">
        <v>24</v>
      </c>
      <c r="L16513" s="3">
        <v>15.0</v>
      </c>
      <c r="M16513" s="3" t="s">
        <v>30</v>
      </c>
      <c r="N16513" s="3" t="s">
        <v>14714</v>
      </c>
      <c r="O16513" s="3" t="s">
        <v>1595</v>
      </c>
      <c r="P16513" s="4">
        <v>33473.0</v>
      </c>
      <c r="Q16513" s="3" t="s">
        <v>46</v>
      </c>
      <c r="S16513" s="3" t="s">
        <v>34</v>
      </c>
    </row>
    <row r="16514">
      <c r="A16514" s="2">
        <v>42318.714907407404</v>
      </c>
      <c r="B16514" s="3">
        <v>52.0</v>
      </c>
      <c r="C16514" s="3" t="s">
        <v>14561</v>
      </c>
      <c r="D16514" s="3">
        <v>44.0</v>
      </c>
      <c r="E16514" s="3" t="s">
        <v>14562</v>
      </c>
      <c r="F16514" s="3">
        <v>3.0</v>
      </c>
      <c r="G16514" s="3">
        <v>3.0</v>
      </c>
      <c r="H16514" s="3" t="s">
        <v>672</v>
      </c>
      <c r="I16514" s="3" t="s">
        <v>673</v>
      </c>
      <c r="J16514" s="3" t="s">
        <v>674</v>
      </c>
      <c r="K16514" s="3" t="s">
        <v>24</v>
      </c>
      <c r="L16514" s="3">
        <v>16.0</v>
      </c>
      <c r="M16514" s="3" t="s">
        <v>25</v>
      </c>
      <c r="N16514" s="3" t="s">
        <v>14715</v>
      </c>
      <c r="O16514" s="3" t="s">
        <v>218</v>
      </c>
      <c r="P16514" s="4">
        <v>22792.0</v>
      </c>
      <c r="Q16514" s="3" t="s">
        <v>72</v>
      </c>
      <c r="S16514" s="3" t="s">
        <v>34</v>
      </c>
    </row>
    <row r="16515">
      <c r="A16515" s="2">
        <v>42318.714907407404</v>
      </c>
      <c r="B16515" s="3">
        <v>52.0</v>
      </c>
      <c r="C16515" s="3" t="s">
        <v>14561</v>
      </c>
      <c r="D16515" s="3">
        <v>44.0</v>
      </c>
      <c r="E16515" s="3" t="s">
        <v>14562</v>
      </c>
      <c r="F16515" s="3">
        <v>3.0</v>
      </c>
      <c r="G16515" s="3">
        <v>3.0</v>
      </c>
      <c r="H16515" s="3" t="s">
        <v>672</v>
      </c>
      <c r="I16515" s="3" t="s">
        <v>673</v>
      </c>
      <c r="J16515" s="3" t="s">
        <v>674</v>
      </c>
      <c r="K16515" s="3" t="s">
        <v>24</v>
      </c>
      <c r="L16515" s="3">
        <v>17.0</v>
      </c>
      <c r="M16515" s="3" t="s">
        <v>30</v>
      </c>
      <c r="N16515" s="3" t="s">
        <v>14716</v>
      </c>
      <c r="O16515" s="3" t="s">
        <v>1489</v>
      </c>
      <c r="P16515" s="4">
        <v>24410.0</v>
      </c>
      <c r="Q16515" s="3" t="s">
        <v>132</v>
      </c>
      <c r="S16515" s="3" t="s">
        <v>34</v>
      </c>
    </row>
    <row r="16516">
      <c r="A16516" s="2">
        <v>42318.714907407404</v>
      </c>
      <c r="B16516" s="3">
        <v>52.0</v>
      </c>
      <c r="C16516" s="3" t="s">
        <v>14561</v>
      </c>
      <c r="D16516" s="3">
        <v>44.0</v>
      </c>
      <c r="E16516" s="3" t="s">
        <v>14562</v>
      </c>
      <c r="F16516" s="3">
        <v>3.0</v>
      </c>
      <c r="G16516" s="3">
        <v>3.0</v>
      </c>
      <c r="H16516" s="3" t="s">
        <v>672</v>
      </c>
      <c r="I16516" s="3" t="s">
        <v>673</v>
      </c>
      <c r="J16516" s="3" t="s">
        <v>674</v>
      </c>
      <c r="K16516" s="3" t="s">
        <v>24</v>
      </c>
      <c r="L16516" s="3">
        <v>18.0</v>
      </c>
      <c r="M16516" s="3" t="s">
        <v>25</v>
      </c>
      <c r="N16516" s="3" t="s">
        <v>3660</v>
      </c>
      <c r="O16516" s="3" t="s">
        <v>281</v>
      </c>
      <c r="P16516" s="4">
        <v>20855.0</v>
      </c>
      <c r="Q16516" s="3" t="s">
        <v>115</v>
      </c>
      <c r="S16516" s="3" t="s">
        <v>34</v>
      </c>
    </row>
    <row r="16517">
      <c r="A16517" s="2">
        <v>42318.714907407404</v>
      </c>
      <c r="B16517" s="3">
        <v>52.0</v>
      </c>
      <c r="C16517" s="3" t="s">
        <v>14561</v>
      </c>
      <c r="D16517" s="3">
        <v>44.0</v>
      </c>
      <c r="E16517" s="3" t="s">
        <v>14562</v>
      </c>
      <c r="F16517" s="3">
        <v>3.0</v>
      </c>
      <c r="G16517" s="3">
        <v>3.0</v>
      </c>
      <c r="H16517" s="3" t="s">
        <v>672</v>
      </c>
      <c r="I16517" s="3" t="s">
        <v>673</v>
      </c>
      <c r="J16517" s="3" t="s">
        <v>674</v>
      </c>
      <c r="K16517" s="3" t="s">
        <v>24</v>
      </c>
      <c r="L16517" s="3">
        <v>19.0</v>
      </c>
      <c r="M16517" s="3" t="s">
        <v>30</v>
      </c>
      <c r="N16517" s="3" t="s">
        <v>14717</v>
      </c>
      <c r="O16517" s="3" t="s">
        <v>705</v>
      </c>
      <c r="P16517" s="4">
        <v>21163.0</v>
      </c>
      <c r="Q16517" s="3" t="s">
        <v>60</v>
      </c>
      <c r="S16517" s="3" t="s">
        <v>34</v>
      </c>
    </row>
    <row r="16518">
      <c r="A16518" s="2">
        <v>42318.714907407404</v>
      </c>
      <c r="B16518" s="3">
        <v>52.0</v>
      </c>
      <c r="C16518" s="3" t="s">
        <v>14561</v>
      </c>
      <c r="D16518" s="3">
        <v>44.0</v>
      </c>
      <c r="E16518" s="3" t="s">
        <v>14562</v>
      </c>
      <c r="F16518" s="3">
        <v>3.0</v>
      </c>
      <c r="G16518" s="3">
        <v>3.0</v>
      </c>
      <c r="H16518" s="3" t="s">
        <v>672</v>
      </c>
      <c r="I16518" s="3" t="s">
        <v>673</v>
      </c>
      <c r="J16518" s="3" t="s">
        <v>674</v>
      </c>
      <c r="K16518" s="3" t="s">
        <v>24</v>
      </c>
      <c r="L16518" s="3">
        <v>20.0</v>
      </c>
      <c r="M16518" s="3" t="s">
        <v>25</v>
      </c>
      <c r="N16518" s="3" t="s">
        <v>14718</v>
      </c>
      <c r="O16518" s="3" t="s">
        <v>796</v>
      </c>
      <c r="P16518" s="4">
        <v>24870.0</v>
      </c>
      <c r="Q16518" s="3" t="s">
        <v>169</v>
      </c>
      <c r="S16518" s="3" t="s">
        <v>34</v>
      </c>
    </row>
    <row r="16519">
      <c r="A16519" s="2">
        <v>42318.714907407404</v>
      </c>
      <c r="B16519" s="3">
        <v>52.0</v>
      </c>
      <c r="C16519" s="3" t="s">
        <v>14561</v>
      </c>
      <c r="D16519" s="3">
        <v>44.0</v>
      </c>
      <c r="E16519" s="3" t="s">
        <v>14562</v>
      </c>
      <c r="F16519" s="3">
        <v>3.0</v>
      </c>
      <c r="G16519" s="3">
        <v>3.0</v>
      </c>
      <c r="H16519" s="3" t="s">
        <v>672</v>
      </c>
      <c r="I16519" s="3" t="s">
        <v>673</v>
      </c>
      <c r="J16519" s="3" t="s">
        <v>674</v>
      </c>
      <c r="K16519" s="3" t="s">
        <v>24</v>
      </c>
      <c r="L16519" s="3">
        <v>21.0</v>
      </c>
      <c r="M16519" s="3" t="s">
        <v>30</v>
      </c>
      <c r="N16519" s="3" t="s">
        <v>1996</v>
      </c>
      <c r="O16519" s="3" t="s">
        <v>1494</v>
      </c>
      <c r="P16519" s="4">
        <v>20751.0</v>
      </c>
      <c r="Q16519" s="3" t="s">
        <v>132</v>
      </c>
      <c r="S16519" s="3" t="s">
        <v>34</v>
      </c>
    </row>
    <row r="16520">
      <c r="A16520" s="2">
        <v>42318.714907407404</v>
      </c>
      <c r="B16520" s="3">
        <v>52.0</v>
      </c>
      <c r="C16520" s="3" t="s">
        <v>14561</v>
      </c>
      <c r="D16520" s="3">
        <v>44.0</v>
      </c>
      <c r="E16520" s="3" t="s">
        <v>14562</v>
      </c>
      <c r="F16520" s="3">
        <v>3.0</v>
      </c>
      <c r="G16520" s="3">
        <v>3.0</v>
      </c>
      <c r="H16520" s="3" t="s">
        <v>672</v>
      </c>
      <c r="I16520" s="3" t="s">
        <v>673</v>
      </c>
      <c r="J16520" s="3" t="s">
        <v>674</v>
      </c>
      <c r="K16520" s="3" t="s">
        <v>24</v>
      </c>
      <c r="L16520" s="3">
        <v>22.0</v>
      </c>
      <c r="M16520" s="3" t="s">
        <v>25</v>
      </c>
      <c r="N16520" s="3" t="s">
        <v>5047</v>
      </c>
      <c r="O16520" s="3" t="s">
        <v>822</v>
      </c>
      <c r="P16520" s="4">
        <v>33763.0</v>
      </c>
      <c r="Q16520" s="3" t="s">
        <v>372</v>
      </c>
      <c r="S16520" s="3" t="s">
        <v>34</v>
      </c>
    </row>
    <row r="16521">
      <c r="A16521" s="2">
        <v>42318.714907407404</v>
      </c>
      <c r="B16521" s="3">
        <v>52.0</v>
      </c>
      <c r="C16521" s="3" t="s">
        <v>14561</v>
      </c>
      <c r="D16521" s="3">
        <v>44.0</v>
      </c>
      <c r="E16521" s="3" t="s">
        <v>14562</v>
      </c>
      <c r="F16521" s="3">
        <v>3.0</v>
      </c>
      <c r="G16521" s="3">
        <v>3.0</v>
      </c>
      <c r="H16521" s="3" t="s">
        <v>672</v>
      </c>
      <c r="I16521" s="3" t="s">
        <v>673</v>
      </c>
      <c r="J16521" s="3" t="s">
        <v>674</v>
      </c>
      <c r="K16521" s="3" t="s">
        <v>24</v>
      </c>
      <c r="L16521" s="3">
        <v>23.0</v>
      </c>
      <c r="M16521" s="3" t="s">
        <v>30</v>
      </c>
      <c r="N16521" s="3" t="s">
        <v>14719</v>
      </c>
      <c r="O16521" s="3" t="s">
        <v>1865</v>
      </c>
      <c r="P16521" s="4">
        <v>22329.0</v>
      </c>
      <c r="Q16521" s="3" t="s">
        <v>60</v>
      </c>
      <c r="S16521" s="3" t="s">
        <v>34</v>
      </c>
    </row>
    <row r="16522">
      <c r="A16522" s="2">
        <v>42318.714907407404</v>
      </c>
      <c r="B16522" s="3">
        <v>52.0</v>
      </c>
      <c r="C16522" s="3" t="s">
        <v>14561</v>
      </c>
      <c r="D16522" s="3">
        <v>44.0</v>
      </c>
      <c r="E16522" s="3" t="s">
        <v>14562</v>
      </c>
      <c r="F16522" s="3">
        <v>3.0</v>
      </c>
      <c r="G16522" s="3">
        <v>3.0</v>
      </c>
      <c r="H16522" s="3" t="s">
        <v>672</v>
      </c>
      <c r="I16522" s="3" t="s">
        <v>673</v>
      </c>
      <c r="J16522" s="3" t="s">
        <v>674</v>
      </c>
      <c r="K16522" s="3" t="s">
        <v>24</v>
      </c>
      <c r="L16522" s="3">
        <v>24.0</v>
      </c>
      <c r="M16522" s="3" t="s">
        <v>25</v>
      </c>
      <c r="N16522" s="3" t="s">
        <v>14720</v>
      </c>
      <c r="O16522" s="3" t="s">
        <v>898</v>
      </c>
      <c r="P16522" s="4">
        <v>18083.0</v>
      </c>
      <c r="Q16522" s="3" t="s">
        <v>216</v>
      </c>
      <c r="S16522" s="3" t="s">
        <v>34</v>
      </c>
    </row>
    <row r="16523">
      <c r="A16523" s="2">
        <v>42318.714907407404</v>
      </c>
      <c r="B16523" s="3">
        <v>52.0</v>
      </c>
      <c r="C16523" s="3" t="s">
        <v>14561</v>
      </c>
      <c r="D16523" s="3">
        <v>44.0</v>
      </c>
      <c r="E16523" s="3" t="s">
        <v>14562</v>
      </c>
      <c r="F16523" s="3">
        <v>3.0</v>
      </c>
      <c r="G16523" s="3">
        <v>3.0</v>
      </c>
      <c r="H16523" s="3" t="s">
        <v>672</v>
      </c>
      <c r="I16523" s="3" t="s">
        <v>673</v>
      </c>
      <c r="J16523" s="3" t="s">
        <v>674</v>
      </c>
      <c r="K16523" s="3" t="s">
        <v>24</v>
      </c>
      <c r="L16523" s="3">
        <v>25.0</v>
      </c>
      <c r="M16523" s="3" t="s">
        <v>30</v>
      </c>
      <c r="N16523" s="3" t="s">
        <v>8983</v>
      </c>
      <c r="O16523" s="3" t="s">
        <v>6183</v>
      </c>
      <c r="P16523" s="4">
        <v>19872.0</v>
      </c>
      <c r="Q16523" s="3" t="s">
        <v>132</v>
      </c>
      <c r="S16523" s="3" t="s">
        <v>34</v>
      </c>
    </row>
    <row r="16524">
      <c r="A16524" s="2">
        <v>42318.714907407404</v>
      </c>
      <c r="B16524" s="3">
        <v>52.0</v>
      </c>
      <c r="C16524" s="3" t="s">
        <v>14561</v>
      </c>
      <c r="D16524" s="3">
        <v>44.0</v>
      </c>
      <c r="E16524" s="3" t="s">
        <v>14562</v>
      </c>
      <c r="F16524" s="3">
        <v>3.0</v>
      </c>
      <c r="G16524" s="3">
        <v>3.0</v>
      </c>
      <c r="H16524" s="3" t="s">
        <v>672</v>
      </c>
      <c r="I16524" s="3" t="s">
        <v>673</v>
      </c>
      <c r="J16524" s="3" t="s">
        <v>674</v>
      </c>
      <c r="K16524" s="3" t="s">
        <v>24</v>
      </c>
      <c r="L16524" s="3">
        <v>26.0</v>
      </c>
      <c r="M16524" s="3" t="s">
        <v>25</v>
      </c>
      <c r="N16524" s="3" t="s">
        <v>14721</v>
      </c>
      <c r="O16524" s="3" t="s">
        <v>275</v>
      </c>
      <c r="P16524" s="4">
        <v>16113.0</v>
      </c>
      <c r="Q16524" s="3" t="s">
        <v>49</v>
      </c>
      <c r="S16524" s="3" t="s">
        <v>34</v>
      </c>
    </row>
    <row r="16525">
      <c r="A16525" s="2">
        <v>42318.714907407404</v>
      </c>
      <c r="B16525" s="3">
        <v>52.0</v>
      </c>
      <c r="C16525" s="3" t="s">
        <v>14561</v>
      </c>
      <c r="D16525" s="3">
        <v>44.0</v>
      </c>
      <c r="E16525" s="3" t="s">
        <v>14562</v>
      </c>
      <c r="F16525" s="3">
        <v>3.0</v>
      </c>
      <c r="G16525" s="3">
        <v>3.0</v>
      </c>
      <c r="H16525" s="3" t="s">
        <v>672</v>
      </c>
      <c r="I16525" s="3" t="s">
        <v>673</v>
      </c>
      <c r="J16525" s="3" t="s">
        <v>674</v>
      </c>
      <c r="K16525" s="3" t="s">
        <v>24</v>
      </c>
      <c r="L16525" s="3">
        <v>27.0</v>
      </c>
      <c r="M16525" s="3" t="s">
        <v>30</v>
      </c>
      <c r="N16525" s="3" t="s">
        <v>14722</v>
      </c>
      <c r="O16525" s="3" t="s">
        <v>368</v>
      </c>
      <c r="P16525" s="4">
        <v>34299.0</v>
      </c>
      <c r="Q16525" s="3" t="s">
        <v>191</v>
      </c>
      <c r="S16525" s="3" t="s">
        <v>34</v>
      </c>
    </row>
    <row r="16526">
      <c r="A16526" s="2">
        <v>42318.714907407404</v>
      </c>
      <c r="B16526" s="3">
        <v>52.0</v>
      </c>
      <c r="C16526" s="3" t="s">
        <v>14561</v>
      </c>
      <c r="D16526" s="3">
        <v>44.0</v>
      </c>
      <c r="E16526" s="3" t="s">
        <v>14562</v>
      </c>
      <c r="F16526" s="3">
        <v>3.0</v>
      </c>
      <c r="G16526" s="3">
        <v>3.0</v>
      </c>
      <c r="H16526" s="3" t="s">
        <v>672</v>
      </c>
      <c r="I16526" s="3" t="s">
        <v>673</v>
      </c>
      <c r="J16526" s="3" t="s">
        <v>674</v>
      </c>
      <c r="K16526" s="3" t="s">
        <v>24</v>
      </c>
      <c r="L16526" s="3">
        <v>28.0</v>
      </c>
      <c r="M16526" s="3" t="s">
        <v>25</v>
      </c>
      <c r="N16526" s="3" t="s">
        <v>2625</v>
      </c>
      <c r="O16526" s="3" t="s">
        <v>523</v>
      </c>
      <c r="P16526" s="4">
        <v>21435.0</v>
      </c>
      <c r="Q16526" s="3" t="s">
        <v>189</v>
      </c>
      <c r="S16526" s="3" t="s">
        <v>34</v>
      </c>
    </row>
    <row r="16527">
      <c r="A16527" s="2">
        <v>42318.714907407404</v>
      </c>
      <c r="B16527" s="3">
        <v>52.0</v>
      </c>
      <c r="C16527" s="3" t="s">
        <v>14561</v>
      </c>
      <c r="D16527" s="3">
        <v>44.0</v>
      </c>
      <c r="E16527" s="3" t="s">
        <v>14562</v>
      </c>
      <c r="F16527" s="3">
        <v>3.0</v>
      </c>
      <c r="G16527" s="3">
        <v>3.0</v>
      </c>
      <c r="H16527" s="3" t="s">
        <v>672</v>
      </c>
      <c r="I16527" s="3" t="s">
        <v>673</v>
      </c>
      <c r="J16527" s="3" t="s">
        <v>674</v>
      </c>
      <c r="K16527" s="3" t="s">
        <v>24</v>
      </c>
      <c r="L16527" s="3">
        <v>29.0</v>
      </c>
      <c r="M16527" s="3" t="s">
        <v>30</v>
      </c>
      <c r="N16527" s="3" t="s">
        <v>14723</v>
      </c>
      <c r="O16527" s="3" t="s">
        <v>1360</v>
      </c>
      <c r="P16527" s="4">
        <v>25685.0</v>
      </c>
      <c r="Q16527" s="3" t="s">
        <v>228</v>
      </c>
      <c r="S16527" s="3" t="s">
        <v>34</v>
      </c>
    </row>
    <row r="16528">
      <c r="A16528" s="2">
        <v>42318.714907407404</v>
      </c>
      <c r="B16528" s="3">
        <v>52.0</v>
      </c>
      <c r="C16528" s="3" t="s">
        <v>14561</v>
      </c>
      <c r="D16528" s="3">
        <v>44.0</v>
      </c>
      <c r="E16528" s="3" t="s">
        <v>14562</v>
      </c>
      <c r="F16528" s="3">
        <v>3.0</v>
      </c>
      <c r="G16528" s="3">
        <v>3.0</v>
      </c>
      <c r="H16528" s="3" t="s">
        <v>672</v>
      </c>
      <c r="I16528" s="3" t="s">
        <v>673</v>
      </c>
      <c r="J16528" s="3" t="s">
        <v>674</v>
      </c>
      <c r="K16528" s="3" t="s">
        <v>24</v>
      </c>
      <c r="L16528" s="3">
        <v>30.0</v>
      </c>
      <c r="M16528" s="3" t="s">
        <v>25</v>
      </c>
      <c r="N16528" s="3" t="s">
        <v>14724</v>
      </c>
      <c r="O16528" s="3" t="s">
        <v>855</v>
      </c>
      <c r="P16528" s="4">
        <v>26540.0</v>
      </c>
      <c r="Q16528" s="3" t="s">
        <v>110</v>
      </c>
      <c r="S16528" s="3" t="s">
        <v>34</v>
      </c>
    </row>
    <row r="16529">
      <c r="A16529" s="2">
        <v>42318.714907407404</v>
      </c>
      <c r="B16529" s="3">
        <v>52.0</v>
      </c>
      <c r="C16529" s="3" t="s">
        <v>14561</v>
      </c>
      <c r="D16529" s="3">
        <v>44.0</v>
      </c>
      <c r="E16529" s="3" t="s">
        <v>14562</v>
      </c>
      <c r="F16529" s="3">
        <v>3.0</v>
      </c>
      <c r="G16529" s="3">
        <v>3.0</v>
      </c>
      <c r="H16529" s="3" t="s">
        <v>672</v>
      </c>
      <c r="I16529" s="3" t="s">
        <v>673</v>
      </c>
      <c r="J16529" s="3" t="s">
        <v>674</v>
      </c>
      <c r="K16529" s="3" t="s">
        <v>24</v>
      </c>
      <c r="L16529" s="3">
        <v>31.0</v>
      </c>
      <c r="M16529" s="3" t="s">
        <v>30</v>
      </c>
      <c r="N16529" s="3" t="s">
        <v>2625</v>
      </c>
      <c r="O16529" s="3" t="s">
        <v>3048</v>
      </c>
      <c r="P16529" s="4">
        <v>22261.0</v>
      </c>
      <c r="Q16529" s="3" t="s">
        <v>52</v>
      </c>
      <c r="S16529" s="3" t="s">
        <v>34</v>
      </c>
    </row>
    <row r="16530">
      <c r="A16530" s="2">
        <v>42318.714907407404</v>
      </c>
      <c r="B16530" s="3">
        <v>52.0</v>
      </c>
      <c r="C16530" s="3" t="s">
        <v>14561</v>
      </c>
      <c r="D16530" s="3">
        <v>44.0</v>
      </c>
      <c r="E16530" s="3" t="s">
        <v>14562</v>
      </c>
      <c r="F16530" s="3">
        <v>3.0</v>
      </c>
      <c r="G16530" s="3">
        <v>3.0</v>
      </c>
      <c r="H16530" s="3" t="s">
        <v>672</v>
      </c>
      <c r="I16530" s="3" t="s">
        <v>673</v>
      </c>
      <c r="J16530" s="3" t="s">
        <v>674</v>
      </c>
      <c r="K16530" s="3" t="s">
        <v>24</v>
      </c>
      <c r="L16530" s="3">
        <v>32.0</v>
      </c>
      <c r="M16530" s="3" t="s">
        <v>25</v>
      </c>
      <c r="N16530" s="3" t="s">
        <v>14725</v>
      </c>
      <c r="O16530" s="3" t="s">
        <v>42</v>
      </c>
      <c r="P16530" s="4">
        <v>29431.0</v>
      </c>
      <c r="Q16530" s="3" t="s">
        <v>132</v>
      </c>
      <c r="S16530" s="3" t="s">
        <v>34</v>
      </c>
    </row>
    <row r="16531">
      <c r="A16531" s="2">
        <v>42318.714907407404</v>
      </c>
      <c r="B16531" s="3">
        <v>52.0</v>
      </c>
      <c r="C16531" s="3" t="s">
        <v>14561</v>
      </c>
      <c r="D16531" s="3">
        <v>44.0</v>
      </c>
      <c r="E16531" s="3" t="s">
        <v>14562</v>
      </c>
      <c r="F16531" s="3">
        <v>3.0</v>
      </c>
      <c r="G16531" s="3">
        <v>3.0</v>
      </c>
      <c r="H16531" s="3" t="s">
        <v>672</v>
      </c>
      <c r="I16531" s="3" t="s">
        <v>673</v>
      </c>
      <c r="J16531" s="3" t="s">
        <v>674</v>
      </c>
      <c r="K16531" s="3" t="s">
        <v>24</v>
      </c>
      <c r="L16531" s="3">
        <v>33.0</v>
      </c>
      <c r="M16531" s="3" t="s">
        <v>30</v>
      </c>
      <c r="N16531" s="3" t="s">
        <v>14726</v>
      </c>
      <c r="O16531" s="3" t="s">
        <v>235</v>
      </c>
      <c r="P16531" s="4">
        <v>20977.0</v>
      </c>
      <c r="Q16531" s="3" t="s">
        <v>2342</v>
      </c>
      <c r="S16531" s="3" t="s">
        <v>34</v>
      </c>
    </row>
    <row r="16532">
      <c r="A16532" s="2">
        <v>42318.714907407404</v>
      </c>
      <c r="B16532" s="3">
        <v>52.0</v>
      </c>
      <c r="C16532" s="3" t="s">
        <v>14561</v>
      </c>
      <c r="D16532" s="3">
        <v>44.0</v>
      </c>
      <c r="E16532" s="3" t="s">
        <v>14562</v>
      </c>
      <c r="F16532" s="3">
        <v>3.0</v>
      </c>
      <c r="G16532" s="3">
        <v>3.0</v>
      </c>
      <c r="H16532" s="3" t="s">
        <v>672</v>
      </c>
      <c r="I16532" s="3" t="s">
        <v>673</v>
      </c>
      <c r="J16532" s="3" t="s">
        <v>674</v>
      </c>
      <c r="K16532" s="3" t="s">
        <v>24</v>
      </c>
      <c r="L16532" s="3">
        <v>34.0</v>
      </c>
      <c r="M16532" s="3" t="s">
        <v>25</v>
      </c>
      <c r="N16532" s="3" t="s">
        <v>2044</v>
      </c>
      <c r="O16532" s="3" t="s">
        <v>196</v>
      </c>
      <c r="P16532" s="4">
        <v>19107.0</v>
      </c>
      <c r="Q16532" s="3" t="s">
        <v>117</v>
      </c>
      <c r="S16532" s="3" t="s">
        <v>34</v>
      </c>
    </row>
    <row r="16533">
      <c r="A16533" s="2">
        <v>42318.714907407404</v>
      </c>
      <c r="B16533" s="3">
        <v>52.0</v>
      </c>
      <c r="C16533" s="3" t="s">
        <v>14561</v>
      </c>
      <c r="D16533" s="3">
        <v>44.0</v>
      </c>
      <c r="E16533" s="3" t="s">
        <v>14562</v>
      </c>
      <c r="F16533" s="3">
        <v>3.0</v>
      </c>
      <c r="G16533" s="3">
        <v>3.0</v>
      </c>
      <c r="H16533" s="3" t="s">
        <v>672</v>
      </c>
      <c r="I16533" s="3" t="s">
        <v>673</v>
      </c>
      <c r="J16533" s="3" t="s">
        <v>674</v>
      </c>
      <c r="K16533" s="3" t="s">
        <v>24</v>
      </c>
      <c r="L16533" s="3">
        <v>35.0</v>
      </c>
      <c r="M16533" s="3" t="s">
        <v>30</v>
      </c>
      <c r="N16533" s="3" t="s">
        <v>3372</v>
      </c>
      <c r="O16533" s="3" t="s">
        <v>368</v>
      </c>
      <c r="P16533" s="4">
        <v>13994.0</v>
      </c>
      <c r="Q16533" s="3" t="s">
        <v>49</v>
      </c>
      <c r="S16533" s="3" t="s">
        <v>34</v>
      </c>
    </row>
    <row r="16534">
      <c r="A16534" s="2">
        <v>42318.714907407404</v>
      </c>
      <c r="B16534" s="3">
        <v>52.0</v>
      </c>
      <c r="C16534" s="3" t="s">
        <v>14561</v>
      </c>
      <c r="D16534" s="3">
        <v>49.0</v>
      </c>
      <c r="E16534" s="3" t="s">
        <v>14584</v>
      </c>
      <c r="F16534" s="3">
        <v>3.0</v>
      </c>
      <c r="G16534" s="3">
        <v>3.0</v>
      </c>
      <c r="H16534" s="3" t="s">
        <v>672</v>
      </c>
      <c r="I16534" s="3" t="s">
        <v>673</v>
      </c>
      <c r="J16534" s="3" t="s">
        <v>674</v>
      </c>
      <c r="K16534" s="3" t="s">
        <v>24</v>
      </c>
      <c r="L16534" s="3">
        <v>1.0</v>
      </c>
      <c r="M16534" s="3" t="s">
        <v>25</v>
      </c>
      <c r="N16534" s="3" t="s">
        <v>3751</v>
      </c>
      <c r="O16534" s="3" t="s">
        <v>454</v>
      </c>
      <c r="P16534" s="4">
        <v>16564.0</v>
      </c>
      <c r="Q16534" s="3" t="s">
        <v>72</v>
      </c>
      <c r="S16534" s="3" t="s">
        <v>34</v>
      </c>
    </row>
    <row r="16535">
      <c r="A16535" s="2">
        <v>42318.714907407404</v>
      </c>
      <c r="B16535" s="3">
        <v>52.0</v>
      </c>
      <c r="C16535" s="3" t="s">
        <v>14561</v>
      </c>
      <c r="D16535" s="3">
        <v>49.0</v>
      </c>
      <c r="E16535" s="3" t="s">
        <v>14584</v>
      </c>
      <c r="F16535" s="3">
        <v>3.0</v>
      </c>
      <c r="G16535" s="3">
        <v>3.0</v>
      </c>
      <c r="H16535" s="3" t="s">
        <v>672</v>
      </c>
      <c r="I16535" s="3" t="s">
        <v>673</v>
      </c>
      <c r="J16535" s="3" t="s">
        <v>674</v>
      </c>
      <c r="K16535" s="3" t="s">
        <v>24</v>
      </c>
      <c r="L16535" s="3">
        <v>2.0</v>
      </c>
      <c r="M16535" s="3" t="s">
        <v>30</v>
      </c>
      <c r="N16535" s="3" t="s">
        <v>14727</v>
      </c>
      <c r="O16535" s="3" t="s">
        <v>375</v>
      </c>
      <c r="P16535" s="4">
        <v>17809.0</v>
      </c>
      <c r="Q16535" s="3" t="s">
        <v>86</v>
      </c>
      <c r="S16535" s="3" t="s">
        <v>34</v>
      </c>
    </row>
    <row r="16536">
      <c r="A16536" s="2">
        <v>42318.714907407404</v>
      </c>
      <c r="B16536" s="3">
        <v>52.0</v>
      </c>
      <c r="C16536" s="3" t="s">
        <v>14561</v>
      </c>
      <c r="D16536" s="3">
        <v>49.0</v>
      </c>
      <c r="E16536" s="3" t="s">
        <v>14584</v>
      </c>
      <c r="F16536" s="3">
        <v>3.0</v>
      </c>
      <c r="G16536" s="3">
        <v>3.0</v>
      </c>
      <c r="H16536" s="3" t="s">
        <v>672</v>
      </c>
      <c r="I16536" s="3" t="s">
        <v>673</v>
      </c>
      <c r="J16536" s="3" t="s">
        <v>674</v>
      </c>
      <c r="K16536" s="3" t="s">
        <v>24</v>
      </c>
      <c r="L16536" s="3">
        <v>3.0</v>
      </c>
      <c r="M16536" s="3" t="s">
        <v>25</v>
      </c>
      <c r="N16536" s="3" t="s">
        <v>3854</v>
      </c>
      <c r="O16536" s="3" t="s">
        <v>1972</v>
      </c>
      <c r="P16536" s="4">
        <v>18827.0</v>
      </c>
      <c r="Q16536" s="3" t="s">
        <v>86</v>
      </c>
      <c r="S16536" s="3" t="s">
        <v>34</v>
      </c>
    </row>
    <row r="16537">
      <c r="A16537" s="2">
        <v>42318.714907407404</v>
      </c>
      <c r="B16537" s="3">
        <v>52.0</v>
      </c>
      <c r="C16537" s="3" t="s">
        <v>14561</v>
      </c>
      <c r="D16537" s="3">
        <v>49.0</v>
      </c>
      <c r="E16537" s="3" t="s">
        <v>14584</v>
      </c>
      <c r="F16537" s="3">
        <v>3.0</v>
      </c>
      <c r="G16537" s="3">
        <v>3.0</v>
      </c>
      <c r="H16537" s="3" t="s">
        <v>672</v>
      </c>
      <c r="I16537" s="3" t="s">
        <v>673</v>
      </c>
      <c r="J16537" s="3" t="s">
        <v>674</v>
      </c>
      <c r="K16537" s="3" t="s">
        <v>24</v>
      </c>
      <c r="L16537" s="3">
        <v>4.0</v>
      </c>
      <c r="M16537" s="3" t="s">
        <v>30</v>
      </c>
      <c r="N16537" s="3" t="s">
        <v>14728</v>
      </c>
      <c r="O16537" s="3" t="s">
        <v>677</v>
      </c>
      <c r="P16537" s="4">
        <v>23097.0</v>
      </c>
      <c r="Q16537" s="3" t="s">
        <v>28</v>
      </c>
      <c r="S16537" s="3" t="s">
        <v>34</v>
      </c>
    </row>
    <row r="16538">
      <c r="A16538" s="2">
        <v>42318.714907407404</v>
      </c>
      <c r="B16538" s="3">
        <v>52.0</v>
      </c>
      <c r="C16538" s="3" t="s">
        <v>14561</v>
      </c>
      <c r="D16538" s="3">
        <v>49.0</v>
      </c>
      <c r="E16538" s="3" t="s">
        <v>14584</v>
      </c>
      <c r="F16538" s="3">
        <v>3.0</v>
      </c>
      <c r="G16538" s="3">
        <v>3.0</v>
      </c>
      <c r="H16538" s="3" t="s">
        <v>672</v>
      </c>
      <c r="I16538" s="3" t="s">
        <v>673</v>
      </c>
      <c r="J16538" s="3" t="s">
        <v>674</v>
      </c>
      <c r="K16538" s="3" t="s">
        <v>24</v>
      </c>
      <c r="L16538" s="3">
        <v>5.0</v>
      </c>
      <c r="M16538" s="3" t="s">
        <v>25</v>
      </c>
      <c r="N16538" s="3" t="s">
        <v>14729</v>
      </c>
      <c r="O16538" s="3" t="s">
        <v>862</v>
      </c>
      <c r="P16538" s="4">
        <v>30030.0</v>
      </c>
      <c r="Q16538" s="3" t="s">
        <v>37</v>
      </c>
      <c r="S16538" s="3" t="s">
        <v>34</v>
      </c>
    </row>
    <row r="16539">
      <c r="A16539" s="2">
        <v>42318.714907407404</v>
      </c>
      <c r="B16539" s="3">
        <v>52.0</v>
      </c>
      <c r="C16539" s="3" t="s">
        <v>14561</v>
      </c>
      <c r="D16539" s="3">
        <v>49.0</v>
      </c>
      <c r="E16539" s="3" t="s">
        <v>14584</v>
      </c>
      <c r="F16539" s="3">
        <v>3.0</v>
      </c>
      <c r="G16539" s="3">
        <v>3.0</v>
      </c>
      <c r="H16539" s="3" t="s">
        <v>672</v>
      </c>
      <c r="I16539" s="3" t="s">
        <v>673</v>
      </c>
      <c r="J16539" s="3" t="s">
        <v>674</v>
      </c>
      <c r="K16539" s="3" t="s">
        <v>24</v>
      </c>
      <c r="L16539" s="3">
        <v>6.0</v>
      </c>
      <c r="M16539" s="3" t="s">
        <v>30</v>
      </c>
      <c r="N16539" s="3" t="s">
        <v>14730</v>
      </c>
      <c r="O16539" s="3" t="s">
        <v>139</v>
      </c>
      <c r="P16539" s="4">
        <v>26949.0</v>
      </c>
      <c r="Q16539" s="3" t="s">
        <v>37</v>
      </c>
      <c r="S16539" s="3" t="s">
        <v>34</v>
      </c>
    </row>
    <row r="16540">
      <c r="A16540" s="2">
        <v>42318.714907407404</v>
      </c>
      <c r="B16540" s="3">
        <v>52.0</v>
      </c>
      <c r="C16540" s="3" t="s">
        <v>14561</v>
      </c>
      <c r="D16540" s="3">
        <v>49.0</v>
      </c>
      <c r="E16540" s="3" t="s">
        <v>14584</v>
      </c>
      <c r="F16540" s="3">
        <v>3.0</v>
      </c>
      <c r="G16540" s="3">
        <v>3.0</v>
      </c>
      <c r="H16540" s="3" t="s">
        <v>672</v>
      </c>
      <c r="I16540" s="3" t="s">
        <v>673</v>
      </c>
      <c r="J16540" s="3" t="s">
        <v>674</v>
      </c>
      <c r="K16540" s="3" t="s">
        <v>24</v>
      </c>
      <c r="L16540" s="3">
        <v>7.0</v>
      </c>
      <c r="M16540" s="3" t="s">
        <v>25</v>
      </c>
      <c r="N16540" s="3" t="s">
        <v>14731</v>
      </c>
      <c r="O16540" s="3" t="s">
        <v>65</v>
      </c>
      <c r="P16540" s="4">
        <v>34976.0</v>
      </c>
      <c r="Q16540" s="3" t="s">
        <v>191</v>
      </c>
      <c r="S16540" s="3" t="s">
        <v>34</v>
      </c>
    </row>
    <row r="16541">
      <c r="A16541" s="2">
        <v>42318.714907407404</v>
      </c>
      <c r="B16541" s="3">
        <v>52.0</v>
      </c>
      <c r="C16541" s="3" t="s">
        <v>14561</v>
      </c>
      <c r="D16541" s="3">
        <v>49.0</v>
      </c>
      <c r="E16541" s="3" t="s">
        <v>14584</v>
      </c>
      <c r="F16541" s="3">
        <v>3.0</v>
      </c>
      <c r="G16541" s="3">
        <v>3.0</v>
      </c>
      <c r="H16541" s="3" t="s">
        <v>672</v>
      </c>
      <c r="I16541" s="3" t="s">
        <v>673</v>
      </c>
      <c r="J16541" s="3" t="s">
        <v>674</v>
      </c>
      <c r="K16541" s="3" t="s">
        <v>24</v>
      </c>
      <c r="L16541" s="3">
        <v>8.0</v>
      </c>
      <c r="M16541" s="3" t="s">
        <v>30</v>
      </c>
      <c r="N16541" s="3" t="s">
        <v>2649</v>
      </c>
      <c r="O16541" s="3" t="s">
        <v>7964</v>
      </c>
      <c r="P16541" s="4">
        <v>18704.0</v>
      </c>
      <c r="Q16541" s="3" t="s">
        <v>105</v>
      </c>
      <c r="S16541" s="3" t="s">
        <v>34</v>
      </c>
    </row>
    <row r="16542">
      <c r="A16542" s="2">
        <v>42318.714907407404</v>
      </c>
      <c r="B16542" s="3">
        <v>52.0</v>
      </c>
      <c r="C16542" s="3" t="s">
        <v>14561</v>
      </c>
      <c r="D16542" s="3">
        <v>49.0</v>
      </c>
      <c r="E16542" s="3" t="s">
        <v>14584</v>
      </c>
      <c r="F16542" s="3">
        <v>3.0</v>
      </c>
      <c r="G16542" s="3">
        <v>3.0</v>
      </c>
      <c r="H16542" s="3" t="s">
        <v>672</v>
      </c>
      <c r="I16542" s="3" t="s">
        <v>673</v>
      </c>
      <c r="J16542" s="3" t="s">
        <v>674</v>
      </c>
      <c r="K16542" s="3" t="s">
        <v>24</v>
      </c>
      <c r="L16542" s="3">
        <v>9.0</v>
      </c>
      <c r="M16542" s="3" t="s">
        <v>25</v>
      </c>
      <c r="N16542" s="3" t="s">
        <v>14732</v>
      </c>
      <c r="O16542" s="3" t="s">
        <v>2067</v>
      </c>
      <c r="P16542" s="4">
        <v>18461.0</v>
      </c>
      <c r="Q16542" s="3" t="s">
        <v>49</v>
      </c>
      <c r="S16542" s="3" t="s">
        <v>34</v>
      </c>
    </row>
    <row r="16543">
      <c r="A16543" s="2">
        <v>42318.714907407404</v>
      </c>
      <c r="B16543" s="3">
        <v>52.0</v>
      </c>
      <c r="C16543" s="3" t="s">
        <v>14561</v>
      </c>
      <c r="D16543" s="3">
        <v>49.0</v>
      </c>
      <c r="E16543" s="3" t="s">
        <v>14584</v>
      </c>
      <c r="F16543" s="3">
        <v>3.0</v>
      </c>
      <c r="G16543" s="3">
        <v>3.0</v>
      </c>
      <c r="H16543" s="3" t="s">
        <v>672</v>
      </c>
      <c r="I16543" s="3" t="s">
        <v>673</v>
      </c>
      <c r="J16543" s="3" t="s">
        <v>674</v>
      </c>
      <c r="K16543" s="3" t="s">
        <v>24</v>
      </c>
      <c r="L16543" s="3">
        <v>10.0</v>
      </c>
      <c r="M16543" s="3" t="s">
        <v>30</v>
      </c>
      <c r="N16543" s="3" t="s">
        <v>14733</v>
      </c>
      <c r="O16543" s="3" t="s">
        <v>375</v>
      </c>
      <c r="P16543" s="4">
        <v>17728.0</v>
      </c>
      <c r="Q16543" s="3" t="s">
        <v>86</v>
      </c>
      <c r="S16543" s="3" t="s">
        <v>34</v>
      </c>
    </row>
    <row r="16544">
      <c r="A16544" s="2">
        <v>42318.714907407404</v>
      </c>
      <c r="B16544" s="3">
        <v>52.0</v>
      </c>
      <c r="C16544" s="3" t="s">
        <v>14561</v>
      </c>
      <c r="D16544" s="3">
        <v>49.0</v>
      </c>
      <c r="E16544" s="3" t="s">
        <v>14584</v>
      </c>
      <c r="F16544" s="3">
        <v>3.0</v>
      </c>
      <c r="G16544" s="3">
        <v>3.0</v>
      </c>
      <c r="H16544" s="3" t="s">
        <v>672</v>
      </c>
      <c r="I16544" s="3" t="s">
        <v>673</v>
      </c>
      <c r="J16544" s="3" t="s">
        <v>674</v>
      </c>
      <c r="K16544" s="3" t="s">
        <v>24</v>
      </c>
      <c r="L16544" s="3">
        <v>11.0</v>
      </c>
      <c r="M16544" s="3" t="s">
        <v>25</v>
      </c>
      <c r="N16544" s="3" t="s">
        <v>14734</v>
      </c>
      <c r="O16544" s="3" t="s">
        <v>168</v>
      </c>
      <c r="P16544" s="4">
        <v>13487.0</v>
      </c>
      <c r="Q16544" s="3" t="s">
        <v>49</v>
      </c>
      <c r="S16544" s="3" t="s">
        <v>34</v>
      </c>
    </row>
    <row r="16545">
      <c r="A16545" s="2">
        <v>42318.71491898148</v>
      </c>
      <c r="B16545" s="3">
        <v>52.0</v>
      </c>
      <c r="C16545" s="3" t="s">
        <v>14561</v>
      </c>
      <c r="D16545" s="3">
        <v>49.0</v>
      </c>
      <c r="E16545" s="3" t="s">
        <v>14584</v>
      </c>
      <c r="F16545" s="3">
        <v>3.0</v>
      </c>
      <c r="G16545" s="3">
        <v>3.0</v>
      </c>
      <c r="H16545" s="3" t="s">
        <v>672</v>
      </c>
      <c r="I16545" s="3" t="s">
        <v>673</v>
      </c>
      <c r="J16545" s="3" t="s">
        <v>674</v>
      </c>
      <c r="K16545" s="3" t="s">
        <v>24</v>
      </c>
      <c r="L16545" s="3">
        <v>12.0</v>
      </c>
      <c r="M16545" s="3" t="s">
        <v>30</v>
      </c>
      <c r="N16545" s="3" t="s">
        <v>13908</v>
      </c>
      <c r="O16545" s="3" t="s">
        <v>14735</v>
      </c>
      <c r="P16545" s="4">
        <v>22113.0</v>
      </c>
      <c r="Q16545" s="3" t="s">
        <v>40</v>
      </c>
      <c r="S16545" s="3" t="s">
        <v>34</v>
      </c>
    </row>
    <row r="16546">
      <c r="A16546" s="2">
        <v>42318.71491898148</v>
      </c>
      <c r="B16546" s="3">
        <v>52.0</v>
      </c>
      <c r="C16546" s="3" t="s">
        <v>14561</v>
      </c>
      <c r="D16546" s="3">
        <v>49.0</v>
      </c>
      <c r="E16546" s="3" t="s">
        <v>14584</v>
      </c>
      <c r="F16546" s="3">
        <v>3.0</v>
      </c>
      <c r="G16546" s="3">
        <v>3.0</v>
      </c>
      <c r="H16546" s="3" t="s">
        <v>672</v>
      </c>
      <c r="I16546" s="3" t="s">
        <v>673</v>
      </c>
      <c r="J16546" s="3" t="s">
        <v>674</v>
      </c>
      <c r="K16546" s="3" t="s">
        <v>24</v>
      </c>
      <c r="L16546" s="3">
        <v>13.0</v>
      </c>
      <c r="M16546" s="3" t="s">
        <v>25</v>
      </c>
      <c r="N16546" s="3" t="s">
        <v>3480</v>
      </c>
      <c r="O16546" s="3" t="s">
        <v>218</v>
      </c>
      <c r="P16546" s="4">
        <v>27183.0</v>
      </c>
      <c r="Q16546" s="3" t="s">
        <v>149</v>
      </c>
      <c r="S16546" s="3" t="s">
        <v>34</v>
      </c>
    </row>
    <row r="16547">
      <c r="A16547" s="2">
        <v>42318.71491898148</v>
      </c>
      <c r="B16547" s="3">
        <v>52.0</v>
      </c>
      <c r="C16547" s="3" t="s">
        <v>14561</v>
      </c>
      <c r="D16547" s="3">
        <v>49.0</v>
      </c>
      <c r="E16547" s="3" t="s">
        <v>14584</v>
      </c>
      <c r="F16547" s="3">
        <v>3.0</v>
      </c>
      <c r="G16547" s="3">
        <v>3.0</v>
      </c>
      <c r="H16547" s="3" t="s">
        <v>672</v>
      </c>
      <c r="I16547" s="3" t="s">
        <v>673</v>
      </c>
      <c r="J16547" s="3" t="s">
        <v>674</v>
      </c>
      <c r="K16547" s="3" t="s">
        <v>24</v>
      </c>
      <c r="L16547" s="3">
        <v>14.0</v>
      </c>
      <c r="M16547" s="3" t="s">
        <v>30</v>
      </c>
      <c r="N16547" s="3" t="s">
        <v>14736</v>
      </c>
      <c r="O16547" s="3" t="s">
        <v>857</v>
      </c>
      <c r="P16547" s="4">
        <v>18671.0</v>
      </c>
      <c r="Q16547" s="3" t="s">
        <v>49</v>
      </c>
      <c r="S16547" s="3" t="s">
        <v>34</v>
      </c>
    </row>
    <row r="16548">
      <c r="A16548" s="2">
        <v>42318.71491898148</v>
      </c>
      <c r="B16548" s="3">
        <v>52.0</v>
      </c>
      <c r="C16548" s="3" t="s">
        <v>14561</v>
      </c>
      <c r="D16548" s="3">
        <v>49.0</v>
      </c>
      <c r="E16548" s="3" t="s">
        <v>14584</v>
      </c>
      <c r="F16548" s="3">
        <v>3.0</v>
      </c>
      <c r="G16548" s="3">
        <v>3.0</v>
      </c>
      <c r="H16548" s="3" t="s">
        <v>672</v>
      </c>
      <c r="I16548" s="3" t="s">
        <v>673</v>
      </c>
      <c r="J16548" s="3" t="s">
        <v>674</v>
      </c>
      <c r="K16548" s="3" t="s">
        <v>24</v>
      </c>
      <c r="L16548" s="3">
        <v>15.0</v>
      </c>
      <c r="M16548" s="3" t="s">
        <v>25</v>
      </c>
      <c r="N16548" s="3" t="s">
        <v>14737</v>
      </c>
      <c r="O16548" s="3" t="s">
        <v>956</v>
      </c>
      <c r="P16548" s="4">
        <v>21183.0</v>
      </c>
      <c r="Q16548" s="3" t="s">
        <v>169</v>
      </c>
      <c r="S16548" s="3" t="s">
        <v>34</v>
      </c>
    </row>
    <row r="16549">
      <c r="A16549" s="2">
        <v>42318.71491898148</v>
      </c>
      <c r="B16549" s="3">
        <v>52.0</v>
      </c>
      <c r="C16549" s="3" t="s">
        <v>14561</v>
      </c>
      <c r="D16549" s="3">
        <v>49.0</v>
      </c>
      <c r="E16549" s="3" t="s">
        <v>14584</v>
      </c>
      <c r="F16549" s="3">
        <v>3.0</v>
      </c>
      <c r="G16549" s="3">
        <v>3.0</v>
      </c>
      <c r="H16549" s="3" t="s">
        <v>672</v>
      </c>
      <c r="I16549" s="3" t="s">
        <v>673</v>
      </c>
      <c r="J16549" s="3" t="s">
        <v>674</v>
      </c>
      <c r="K16549" s="3" t="s">
        <v>24</v>
      </c>
      <c r="L16549" s="3">
        <v>16.0</v>
      </c>
      <c r="M16549" s="3" t="s">
        <v>30</v>
      </c>
      <c r="N16549" s="3" t="s">
        <v>14738</v>
      </c>
      <c r="O16549" s="3" t="s">
        <v>67</v>
      </c>
      <c r="P16549" s="4">
        <v>16557.0</v>
      </c>
      <c r="Q16549" s="3" t="s">
        <v>105</v>
      </c>
      <c r="S16549" s="3" t="s">
        <v>34</v>
      </c>
    </row>
    <row r="16550">
      <c r="A16550" s="2">
        <v>42318.71491898148</v>
      </c>
      <c r="B16550" s="3">
        <v>52.0</v>
      </c>
      <c r="C16550" s="3" t="s">
        <v>14561</v>
      </c>
      <c r="D16550" s="3">
        <v>49.0</v>
      </c>
      <c r="E16550" s="3" t="s">
        <v>14584</v>
      </c>
      <c r="F16550" s="3">
        <v>3.0</v>
      </c>
      <c r="G16550" s="3">
        <v>3.0</v>
      </c>
      <c r="H16550" s="3" t="s">
        <v>672</v>
      </c>
      <c r="I16550" s="3" t="s">
        <v>673</v>
      </c>
      <c r="J16550" s="3" t="s">
        <v>674</v>
      </c>
      <c r="K16550" s="3" t="s">
        <v>24</v>
      </c>
      <c r="L16550" s="3">
        <v>17.0</v>
      </c>
      <c r="M16550" s="3" t="s">
        <v>25</v>
      </c>
      <c r="N16550" s="3" t="s">
        <v>14739</v>
      </c>
      <c r="O16550" s="3" t="s">
        <v>477</v>
      </c>
      <c r="P16550" s="4">
        <v>27838.0</v>
      </c>
      <c r="Q16550" s="3" t="s">
        <v>75</v>
      </c>
      <c r="S16550" s="3" t="s">
        <v>34</v>
      </c>
    </row>
    <row r="16551">
      <c r="A16551" s="2">
        <v>42318.71491898148</v>
      </c>
      <c r="B16551" s="3">
        <v>52.0</v>
      </c>
      <c r="C16551" s="3" t="s">
        <v>14561</v>
      </c>
      <c r="D16551" s="3">
        <v>49.0</v>
      </c>
      <c r="E16551" s="3" t="s">
        <v>14584</v>
      </c>
      <c r="F16551" s="3">
        <v>3.0</v>
      </c>
      <c r="G16551" s="3">
        <v>3.0</v>
      </c>
      <c r="H16551" s="3" t="s">
        <v>672</v>
      </c>
      <c r="I16551" s="3" t="s">
        <v>673</v>
      </c>
      <c r="J16551" s="3" t="s">
        <v>674</v>
      </c>
      <c r="K16551" s="3" t="s">
        <v>24</v>
      </c>
      <c r="L16551" s="3">
        <v>18.0</v>
      </c>
      <c r="M16551" s="3" t="s">
        <v>30</v>
      </c>
      <c r="N16551" s="3" t="s">
        <v>14740</v>
      </c>
      <c r="O16551" s="3" t="s">
        <v>8824</v>
      </c>
      <c r="P16551" s="4">
        <v>17416.0</v>
      </c>
      <c r="Q16551" s="3" t="s">
        <v>117</v>
      </c>
      <c r="S16551" s="3" t="s">
        <v>34</v>
      </c>
    </row>
    <row r="16552">
      <c r="A16552" s="2">
        <v>42318.71491898148</v>
      </c>
      <c r="B16552" s="3">
        <v>52.0</v>
      </c>
      <c r="C16552" s="3" t="s">
        <v>14561</v>
      </c>
      <c r="D16552" s="3">
        <v>49.0</v>
      </c>
      <c r="E16552" s="3" t="s">
        <v>14584</v>
      </c>
      <c r="F16552" s="3">
        <v>3.0</v>
      </c>
      <c r="G16552" s="3">
        <v>3.0</v>
      </c>
      <c r="H16552" s="3" t="s">
        <v>672</v>
      </c>
      <c r="I16552" s="3" t="s">
        <v>673</v>
      </c>
      <c r="J16552" s="3" t="s">
        <v>674</v>
      </c>
      <c r="K16552" s="3" t="s">
        <v>24</v>
      </c>
      <c r="L16552" s="3">
        <v>19.0</v>
      </c>
      <c r="M16552" s="3" t="s">
        <v>25</v>
      </c>
      <c r="N16552" s="3" t="s">
        <v>14741</v>
      </c>
      <c r="O16552" s="3" t="s">
        <v>48</v>
      </c>
      <c r="P16552" s="4">
        <v>22395.0</v>
      </c>
      <c r="Q16552" s="3" t="s">
        <v>352</v>
      </c>
      <c r="S16552" s="3" t="s">
        <v>34</v>
      </c>
    </row>
    <row r="16553">
      <c r="A16553" s="2">
        <v>42318.71491898148</v>
      </c>
      <c r="B16553" s="3">
        <v>52.0</v>
      </c>
      <c r="C16553" s="3" t="s">
        <v>14561</v>
      </c>
      <c r="D16553" s="3">
        <v>49.0</v>
      </c>
      <c r="E16553" s="3" t="s">
        <v>14584</v>
      </c>
      <c r="F16553" s="3">
        <v>3.0</v>
      </c>
      <c r="G16553" s="3">
        <v>3.0</v>
      </c>
      <c r="H16553" s="3" t="s">
        <v>672</v>
      </c>
      <c r="I16553" s="3" t="s">
        <v>673</v>
      </c>
      <c r="J16553" s="3" t="s">
        <v>674</v>
      </c>
      <c r="K16553" s="3" t="s">
        <v>24</v>
      </c>
      <c r="L16553" s="3">
        <v>20.0</v>
      </c>
      <c r="M16553" s="3" t="s">
        <v>30</v>
      </c>
      <c r="N16553" s="3" t="s">
        <v>14742</v>
      </c>
      <c r="O16553" s="3" t="s">
        <v>361</v>
      </c>
      <c r="P16553" s="4">
        <v>30232.0</v>
      </c>
      <c r="Q16553" s="3" t="s">
        <v>37</v>
      </c>
      <c r="S16553" s="3" t="s">
        <v>34</v>
      </c>
    </row>
    <row r="16554">
      <c r="A16554" s="2">
        <v>42318.71491898148</v>
      </c>
      <c r="B16554" s="3">
        <v>52.0</v>
      </c>
      <c r="C16554" s="3" t="s">
        <v>14561</v>
      </c>
      <c r="D16554" s="3">
        <v>49.0</v>
      </c>
      <c r="E16554" s="3" t="s">
        <v>14584</v>
      </c>
      <c r="F16554" s="3">
        <v>3.0</v>
      </c>
      <c r="G16554" s="3">
        <v>3.0</v>
      </c>
      <c r="H16554" s="3" t="s">
        <v>672</v>
      </c>
      <c r="I16554" s="3" t="s">
        <v>673</v>
      </c>
      <c r="J16554" s="3" t="s">
        <v>674</v>
      </c>
      <c r="K16554" s="3" t="s">
        <v>24</v>
      </c>
      <c r="L16554" s="3">
        <v>21.0</v>
      </c>
      <c r="M16554" s="3" t="s">
        <v>25</v>
      </c>
      <c r="N16554" s="3" t="s">
        <v>14743</v>
      </c>
      <c r="O16554" s="3" t="s">
        <v>1358</v>
      </c>
      <c r="P16554" s="4">
        <v>34954.0</v>
      </c>
      <c r="Q16554" s="3" t="s">
        <v>191</v>
      </c>
      <c r="S16554" s="3" t="s">
        <v>34</v>
      </c>
    </row>
    <row r="16555">
      <c r="A16555" s="2">
        <v>42318.71491898148</v>
      </c>
      <c r="B16555" s="3">
        <v>52.0</v>
      </c>
      <c r="C16555" s="3" t="s">
        <v>14561</v>
      </c>
      <c r="D16555" s="3">
        <v>49.0</v>
      </c>
      <c r="E16555" s="3" t="s">
        <v>14584</v>
      </c>
      <c r="F16555" s="3">
        <v>3.0</v>
      </c>
      <c r="G16555" s="3">
        <v>3.0</v>
      </c>
      <c r="H16555" s="3" t="s">
        <v>672</v>
      </c>
      <c r="I16555" s="3" t="s">
        <v>673</v>
      </c>
      <c r="J16555" s="3" t="s">
        <v>674</v>
      </c>
      <c r="K16555" s="3" t="s">
        <v>24</v>
      </c>
      <c r="L16555" s="3">
        <v>22.0</v>
      </c>
      <c r="M16555" s="3" t="s">
        <v>30</v>
      </c>
      <c r="N16555" s="3" t="s">
        <v>14744</v>
      </c>
      <c r="O16555" s="3" t="s">
        <v>946</v>
      </c>
      <c r="P16555" s="4">
        <v>30581.0</v>
      </c>
      <c r="Q16555" s="3" t="s">
        <v>132</v>
      </c>
      <c r="S16555" s="3" t="s">
        <v>34</v>
      </c>
    </row>
    <row r="16556">
      <c r="A16556" s="2">
        <v>42318.71491898148</v>
      </c>
      <c r="B16556" s="3">
        <v>52.0</v>
      </c>
      <c r="C16556" s="3" t="s">
        <v>14561</v>
      </c>
      <c r="D16556" s="3">
        <v>53.0</v>
      </c>
      <c r="E16556" s="3" t="s">
        <v>14598</v>
      </c>
      <c r="F16556" s="3">
        <v>3.0</v>
      </c>
      <c r="G16556" s="3">
        <v>3.0</v>
      </c>
      <c r="H16556" s="3" t="s">
        <v>672</v>
      </c>
      <c r="I16556" s="3" t="s">
        <v>673</v>
      </c>
      <c r="J16556" s="3" t="s">
        <v>674</v>
      </c>
      <c r="K16556" s="3" t="s">
        <v>24</v>
      </c>
      <c r="L16556" s="3">
        <v>1.0</v>
      </c>
      <c r="M16556" s="3" t="s">
        <v>25</v>
      </c>
      <c r="N16556" s="3" t="s">
        <v>14745</v>
      </c>
      <c r="O16556" s="3" t="s">
        <v>91</v>
      </c>
      <c r="P16556" s="4">
        <v>20463.0</v>
      </c>
      <c r="Q16556" s="3" t="s">
        <v>970</v>
      </c>
      <c r="S16556" s="3" t="s">
        <v>34</v>
      </c>
    </row>
    <row r="16557">
      <c r="A16557" s="2">
        <v>42318.71491898148</v>
      </c>
      <c r="B16557" s="3">
        <v>52.0</v>
      </c>
      <c r="C16557" s="3" t="s">
        <v>14561</v>
      </c>
      <c r="D16557" s="3">
        <v>53.0</v>
      </c>
      <c r="E16557" s="3" t="s">
        <v>14598</v>
      </c>
      <c r="F16557" s="3">
        <v>3.0</v>
      </c>
      <c r="G16557" s="3">
        <v>3.0</v>
      </c>
      <c r="H16557" s="3" t="s">
        <v>672</v>
      </c>
      <c r="I16557" s="3" t="s">
        <v>673</v>
      </c>
      <c r="J16557" s="3" t="s">
        <v>674</v>
      </c>
      <c r="K16557" s="3" t="s">
        <v>24</v>
      </c>
      <c r="L16557" s="3">
        <v>2.0</v>
      </c>
      <c r="M16557" s="3" t="s">
        <v>30</v>
      </c>
      <c r="N16557" s="3" t="s">
        <v>14746</v>
      </c>
      <c r="O16557" s="3" t="s">
        <v>139</v>
      </c>
      <c r="P16557" s="4">
        <v>25130.0</v>
      </c>
      <c r="Q16557" s="3" t="s">
        <v>216</v>
      </c>
      <c r="S16557" s="3" t="s">
        <v>34</v>
      </c>
    </row>
    <row r="16558">
      <c r="A16558" s="2">
        <v>42318.71491898148</v>
      </c>
      <c r="B16558" s="3">
        <v>52.0</v>
      </c>
      <c r="C16558" s="3" t="s">
        <v>14561</v>
      </c>
      <c r="D16558" s="3">
        <v>53.0</v>
      </c>
      <c r="E16558" s="3" t="s">
        <v>14598</v>
      </c>
      <c r="F16558" s="3">
        <v>3.0</v>
      </c>
      <c r="G16558" s="3">
        <v>3.0</v>
      </c>
      <c r="H16558" s="3" t="s">
        <v>672</v>
      </c>
      <c r="I16558" s="3" t="s">
        <v>673</v>
      </c>
      <c r="J16558" s="3" t="s">
        <v>674</v>
      </c>
      <c r="K16558" s="3" t="s">
        <v>24</v>
      </c>
      <c r="L16558" s="3">
        <v>3.0</v>
      </c>
      <c r="M16558" s="3" t="s">
        <v>25</v>
      </c>
      <c r="N16558" s="3" t="s">
        <v>14747</v>
      </c>
      <c r="O16558" s="3" t="s">
        <v>237</v>
      </c>
      <c r="P16558" s="4">
        <v>33389.0</v>
      </c>
      <c r="Q16558" s="3" t="s">
        <v>191</v>
      </c>
      <c r="S16558" s="3" t="s">
        <v>34</v>
      </c>
    </row>
    <row r="16559">
      <c r="A16559" s="2">
        <v>42318.71491898148</v>
      </c>
      <c r="B16559" s="3">
        <v>52.0</v>
      </c>
      <c r="C16559" s="3" t="s">
        <v>14561</v>
      </c>
      <c r="D16559" s="3">
        <v>53.0</v>
      </c>
      <c r="E16559" s="3" t="s">
        <v>14598</v>
      </c>
      <c r="F16559" s="3">
        <v>3.0</v>
      </c>
      <c r="G16559" s="3">
        <v>3.0</v>
      </c>
      <c r="H16559" s="3" t="s">
        <v>672</v>
      </c>
      <c r="I16559" s="3" t="s">
        <v>673</v>
      </c>
      <c r="J16559" s="3" t="s">
        <v>674</v>
      </c>
      <c r="K16559" s="3" t="s">
        <v>24</v>
      </c>
      <c r="L16559" s="3">
        <v>4.0</v>
      </c>
      <c r="M16559" s="3" t="s">
        <v>30</v>
      </c>
      <c r="N16559" s="3" t="s">
        <v>3089</v>
      </c>
      <c r="O16559" s="3" t="s">
        <v>14748</v>
      </c>
      <c r="P16559" s="4">
        <v>17441.0</v>
      </c>
      <c r="Q16559" s="3" t="s">
        <v>132</v>
      </c>
      <c r="S16559" s="3" t="s">
        <v>34</v>
      </c>
    </row>
    <row r="16560">
      <c r="A16560" s="2">
        <v>42318.71491898148</v>
      </c>
      <c r="B16560" s="3">
        <v>52.0</v>
      </c>
      <c r="C16560" s="3" t="s">
        <v>14561</v>
      </c>
      <c r="D16560" s="3">
        <v>53.0</v>
      </c>
      <c r="E16560" s="3" t="s">
        <v>14598</v>
      </c>
      <c r="F16560" s="3">
        <v>3.0</v>
      </c>
      <c r="G16560" s="3">
        <v>3.0</v>
      </c>
      <c r="H16560" s="3" t="s">
        <v>672</v>
      </c>
      <c r="I16560" s="3" t="s">
        <v>673</v>
      </c>
      <c r="J16560" s="3" t="s">
        <v>674</v>
      </c>
      <c r="K16560" s="3" t="s">
        <v>24</v>
      </c>
      <c r="L16560" s="3">
        <v>5.0</v>
      </c>
      <c r="M16560" s="3" t="s">
        <v>25</v>
      </c>
      <c r="N16560" s="3" t="s">
        <v>14749</v>
      </c>
      <c r="O16560" s="3" t="s">
        <v>1475</v>
      </c>
      <c r="P16560" s="4">
        <v>23363.0</v>
      </c>
      <c r="Q16560" s="3" t="s">
        <v>79</v>
      </c>
      <c r="S16560" s="3" t="s">
        <v>34</v>
      </c>
    </row>
    <row r="16561">
      <c r="A16561" s="2">
        <v>42318.71491898148</v>
      </c>
      <c r="B16561" s="3">
        <v>52.0</v>
      </c>
      <c r="C16561" s="3" t="s">
        <v>14561</v>
      </c>
      <c r="D16561" s="3">
        <v>53.0</v>
      </c>
      <c r="E16561" s="3" t="s">
        <v>14598</v>
      </c>
      <c r="F16561" s="3">
        <v>3.0</v>
      </c>
      <c r="G16561" s="3">
        <v>3.0</v>
      </c>
      <c r="H16561" s="3" t="s">
        <v>672</v>
      </c>
      <c r="I16561" s="3" t="s">
        <v>673</v>
      </c>
      <c r="J16561" s="3" t="s">
        <v>674</v>
      </c>
      <c r="K16561" s="3" t="s">
        <v>24</v>
      </c>
      <c r="L16561" s="3">
        <v>6.0</v>
      </c>
      <c r="M16561" s="3" t="s">
        <v>30</v>
      </c>
      <c r="N16561" s="3" t="s">
        <v>3951</v>
      </c>
      <c r="O16561" s="3" t="s">
        <v>235</v>
      </c>
      <c r="P16561" s="4">
        <v>19728.0</v>
      </c>
      <c r="Q16561" s="3" t="s">
        <v>209</v>
      </c>
      <c r="S16561" s="3" t="s">
        <v>34</v>
      </c>
    </row>
    <row r="16562">
      <c r="A16562" s="2">
        <v>42318.71491898148</v>
      </c>
      <c r="B16562" s="3">
        <v>52.0</v>
      </c>
      <c r="C16562" s="3" t="s">
        <v>14561</v>
      </c>
      <c r="D16562" s="3">
        <v>53.0</v>
      </c>
      <c r="E16562" s="3" t="s">
        <v>14598</v>
      </c>
      <c r="F16562" s="3">
        <v>3.0</v>
      </c>
      <c r="G16562" s="3">
        <v>3.0</v>
      </c>
      <c r="H16562" s="3" t="s">
        <v>672</v>
      </c>
      <c r="I16562" s="3" t="s">
        <v>673</v>
      </c>
      <c r="J16562" s="3" t="s">
        <v>674</v>
      </c>
      <c r="K16562" s="3" t="s">
        <v>24</v>
      </c>
      <c r="L16562" s="3">
        <v>7.0</v>
      </c>
      <c r="M16562" s="3" t="s">
        <v>25</v>
      </c>
      <c r="N16562" s="3" t="s">
        <v>14750</v>
      </c>
      <c r="O16562" s="3" t="s">
        <v>218</v>
      </c>
      <c r="P16562" s="4">
        <v>25031.0</v>
      </c>
      <c r="Q16562" s="3" t="s">
        <v>380</v>
      </c>
      <c r="S16562" s="3" t="s">
        <v>34</v>
      </c>
    </row>
    <row r="16563">
      <c r="A16563" s="2">
        <v>42318.71491898148</v>
      </c>
      <c r="B16563" s="3">
        <v>52.0</v>
      </c>
      <c r="C16563" s="3" t="s">
        <v>14561</v>
      </c>
      <c r="D16563" s="3">
        <v>53.0</v>
      </c>
      <c r="E16563" s="3" t="s">
        <v>14598</v>
      </c>
      <c r="F16563" s="3">
        <v>3.0</v>
      </c>
      <c r="G16563" s="3">
        <v>3.0</v>
      </c>
      <c r="H16563" s="3" t="s">
        <v>672</v>
      </c>
      <c r="I16563" s="3" t="s">
        <v>673</v>
      </c>
      <c r="J16563" s="3" t="s">
        <v>674</v>
      </c>
      <c r="K16563" s="3" t="s">
        <v>24</v>
      </c>
      <c r="L16563" s="3">
        <v>8.0</v>
      </c>
      <c r="M16563" s="3" t="s">
        <v>30</v>
      </c>
      <c r="N16563" s="3" t="s">
        <v>14751</v>
      </c>
      <c r="O16563" s="3" t="s">
        <v>683</v>
      </c>
      <c r="P16563" s="4">
        <v>17420.0</v>
      </c>
      <c r="Q16563" s="3" t="s">
        <v>49</v>
      </c>
      <c r="S16563" s="3" t="s">
        <v>34</v>
      </c>
    </row>
    <row r="16564">
      <c r="A16564" s="2">
        <v>42318.71491898148</v>
      </c>
      <c r="B16564" s="3">
        <v>52.0</v>
      </c>
      <c r="C16564" s="3" t="s">
        <v>14561</v>
      </c>
      <c r="D16564" s="3">
        <v>53.0</v>
      </c>
      <c r="E16564" s="3" t="s">
        <v>14598</v>
      </c>
      <c r="F16564" s="3">
        <v>3.0</v>
      </c>
      <c r="G16564" s="3">
        <v>3.0</v>
      </c>
      <c r="H16564" s="3" t="s">
        <v>672</v>
      </c>
      <c r="I16564" s="3" t="s">
        <v>673</v>
      </c>
      <c r="J16564" s="3" t="s">
        <v>674</v>
      </c>
      <c r="K16564" s="3" t="s">
        <v>24</v>
      </c>
      <c r="L16564" s="3">
        <v>9.0</v>
      </c>
      <c r="M16564" s="3" t="s">
        <v>25</v>
      </c>
      <c r="N16564" s="3" t="s">
        <v>14752</v>
      </c>
      <c r="O16564" s="3" t="s">
        <v>95</v>
      </c>
      <c r="P16564" s="4">
        <v>17089.0</v>
      </c>
      <c r="Q16564" s="3" t="s">
        <v>105</v>
      </c>
      <c r="S16564" s="3" t="s">
        <v>34</v>
      </c>
    </row>
    <row r="16565">
      <c r="A16565" s="2">
        <v>42318.71491898148</v>
      </c>
      <c r="B16565" s="3">
        <v>52.0</v>
      </c>
      <c r="C16565" s="3" t="s">
        <v>14561</v>
      </c>
      <c r="D16565" s="3">
        <v>53.0</v>
      </c>
      <c r="E16565" s="3" t="s">
        <v>14598</v>
      </c>
      <c r="F16565" s="3">
        <v>3.0</v>
      </c>
      <c r="G16565" s="3">
        <v>3.0</v>
      </c>
      <c r="H16565" s="3" t="s">
        <v>672</v>
      </c>
      <c r="I16565" s="3" t="s">
        <v>673</v>
      </c>
      <c r="J16565" s="3" t="s">
        <v>674</v>
      </c>
      <c r="K16565" s="3" t="s">
        <v>24</v>
      </c>
      <c r="L16565" s="3">
        <v>10.0</v>
      </c>
      <c r="M16565" s="3" t="s">
        <v>30</v>
      </c>
      <c r="N16565" s="3" t="s">
        <v>2845</v>
      </c>
      <c r="O16565" s="3" t="s">
        <v>375</v>
      </c>
      <c r="P16565" s="4">
        <v>22001.0</v>
      </c>
      <c r="Q16565" s="3" t="s">
        <v>132</v>
      </c>
      <c r="S16565" s="3" t="s">
        <v>34</v>
      </c>
    </row>
    <row r="16566">
      <c r="A16566" s="2">
        <v>42318.71491898148</v>
      </c>
      <c r="B16566" s="3">
        <v>52.0</v>
      </c>
      <c r="C16566" s="3" t="s">
        <v>14561</v>
      </c>
      <c r="D16566" s="3">
        <v>72.0</v>
      </c>
      <c r="E16566" s="3" t="s">
        <v>14607</v>
      </c>
      <c r="F16566" s="3">
        <v>3.0</v>
      </c>
      <c r="G16566" s="3">
        <v>3.0</v>
      </c>
      <c r="H16566" s="3" t="s">
        <v>672</v>
      </c>
      <c r="I16566" s="3" t="s">
        <v>673</v>
      </c>
      <c r="J16566" s="3" t="s">
        <v>674</v>
      </c>
      <c r="K16566" s="3" t="s">
        <v>272</v>
      </c>
      <c r="L16566" s="3">
        <v>1.0</v>
      </c>
      <c r="M16566" s="3" t="s">
        <v>30</v>
      </c>
      <c r="N16566" s="3" t="s">
        <v>14753</v>
      </c>
      <c r="O16566" s="3" t="s">
        <v>67</v>
      </c>
      <c r="P16566" s="4">
        <v>17583.0</v>
      </c>
      <c r="Q16566" s="3" t="s">
        <v>72</v>
      </c>
      <c r="S16566" s="3" t="s">
        <v>34</v>
      </c>
    </row>
    <row r="16567">
      <c r="A16567" s="2">
        <v>42318.71491898148</v>
      </c>
      <c r="B16567" s="3">
        <v>52.0</v>
      </c>
      <c r="C16567" s="3" t="s">
        <v>14561</v>
      </c>
      <c r="D16567" s="3">
        <v>72.0</v>
      </c>
      <c r="E16567" s="3" t="s">
        <v>14607</v>
      </c>
      <c r="F16567" s="3">
        <v>3.0</v>
      </c>
      <c r="G16567" s="3">
        <v>3.0</v>
      </c>
      <c r="H16567" s="3" t="s">
        <v>672</v>
      </c>
      <c r="I16567" s="3" t="s">
        <v>673</v>
      </c>
      <c r="J16567" s="3" t="s">
        <v>674</v>
      </c>
      <c r="K16567" s="3" t="s">
        <v>24</v>
      </c>
      <c r="L16567" s="3">
        <v>2.0</v>
      </c>
      <c r="M16567" s="3" t="s">
        <v>25</v>
      </c>
      <c r="N16567" s="3" t="s">
        <v>4291</v>
      </c>
      <c r="O16567" s="3" t="s">
        <v>1506</v>
      </c>
      <c r="P16567" s="4">
        <v>19953.0</v>
      </c>
      <c r="Q16567" s="3" t="s">
        <v>83</v>
      </c>
      <c r="S16567" s="3" t="s">
        <v>34</v>
      </c>
    </row>
    <row r="16568">
      <c r="A16568" s="2">
        <v>42318.71491898148</v>
      </c>
      <c r="B16568" s="3">
        <v>52.0</v>
      </c>
      <c r="C16568" s="3" t="s">
        <v>14561</v>
      </c>
      <c r="D16568" s="3">
        <v>72.0</v>
      </c>
      <c r="E16568" s="3" t="s">
        <v>14607</v>
      </c>
      <c r="F16568" s="3">
        <v>3.0</v>
      </c>
      <c r="G16568" s="3">
        <v>3.0</v>
      </c>
      <c r="H16568" s="3" t="s">
        <v>672</v>
      </c>
      <c r="I16568" s="3" t="s">
        <v>673</v>
      </c>
      <c r="J16568" s="3" t="s">
        <v>674</v>
      </c>
      <c r="K16568" s="3" t="s">
        <v>24</v>
      </c>
      <c r="L16568" s="3">
        <v>3.0</v>
      </c>
      <c r="M16568" s="3" t="s">
        <v>30</v>
      </c>
      <c r="N16568" s="3" t="s">
        <v>12398</v>
      </c>
      <c r="O16568" s="3" t="s">
        <v>368</v>
      </c>
      <c r="P16568" s="4">
        <v>30039.0</v>
      </c>
      <c r="Q16568" s="3" t="s">
        <v>189</v>
      </c>
      <c r="S16568" s="3" t="s">
        <v>34</v>
      </c>
    </row>
    <row r="16569">
      <c r="A16569" s="2">
        <v>42318.71491898148</v>
      </c>
      <c r="B16569" s="3">
        <v>52.0</v>
      </c>
      <c r="C16569" s="3" t="s">
        <v>14561</v>
      </c>
      <c r="D16569" s="3">
        <v>72.0</v>
      </c>
      <c r="E16569" s="3" t="s">
        <v>14607</v>
      </c>
      <c r="F16569" s="3">
        <v>3.0</v>
      </c>
      <c r="G16569" s="3">
        <v>3.0</v>
      </c>
      <c r="H16569" s="3" t="s">
        <v>672</v>
      </c>
      <c r="I16569" s="3" t="s">
        <v>673</v>
      </c>
      <c r="J16569" s="3" t="s">
        <v>674</v>
      </c>
      <c r="K16569" s="3" t="s">
        <v>24</v>
      </c>
      <c r="L16569" s="3">
        <v>4.0</v>
      </c>
      <c r="M16569" s="3" t="s">
        <v>25</v>
      </c>
      <c r="N16569" s="3" t="s">
        <v>14754</v>
      </c>
      <c r="O16569" s="3" t="s">
        <v>1452</v>
      </c>
      <c r="P16569" s="4">
        <v>24745.0</v>
      </c>
      <c r="Q16569" s="3" t="s">
        <v>33</v>
      </c>
      <c r="S16569" s="3" t="s">
        <v>34</v>
      </c>
    </row>
    <row r="16570">
      <c r="A16570" s="2">
        <v>42318.71491898148</v>
      </c>
      <c r="B16570" s="3">
        <v>52.0</v>
      </c>
      <c r="C16570" s="3" t="s">
        <v>14561</v>
      </c>
      <c r="D16570" s="3">
        <v>72.0</v>
      </c>
      <c r="E16570" s="3" t="s">
        <v>14607</v>
      </c>
      <c r="F16570" s="3">
        <v>3.0</v>
      </c>
      <c r="G16570" s="3">
        <v>3.0</v>
      </c>
      <c r="H16570" s="3" t="s">
        <v>672</v>
      </c>
      <c r="I16570" s="3" t="s">
        <v>673</v>
      </c>
      <c r="J16570" s="3" t="s">
        <v>674</v>
      </c>
      <c r="K16570" s="3" t="s">
        <v>24</v>
      </c>
      <c r="L16570" s="3">
        <v>5.0</v>
      </c>
      <c r="M16570" s="3" t="s">
        <v>30</v>
      </c>
      <c r="N16570" s="3" t="s">
        <v>14755</v>
      </c>
      <c r="O16570" s="3" t="s">
        <v>81</v>
      </c>
      <c r="P16570" s="4">
        <v>25102.0</v>
      </c>
      <c r="Q16570" s="3" t="s">
        <v>132</v>
      </c>
      <c r="S16570" s="3" t="s">
        <v>34</v>
      </c>
    </row>
    <row r="16571">
      <c r="A16571" s="2">
        <v>42318.71491898148</v>
      </c>
      <c r="B16571" s="3">
        <v>52.0</v>
      </c>
      <c r="C16571" s="3" t="s">
        <v>14561</v>
      </c>
      <c r="D16571" s="3">
        <v>72.0</v>
      </c>
      <c r="E16571" s="3" t="s">
        <v>14607</v>
      </c>
      <c r="F16571" s="3">
        <v>3.0</v>
      </c>
      <c r="G16571" s="3">
        <v>3.0</v>
      </c>
      <c r="H16571" s="3" t="s">
        <v>672</v>
      </c>
      <c r="I16571" s="3" t="s">
        <v>673</v>
      </c>
      <c r="J16571" s="3" t="s">
        <v>674</v>
      </c>
      <c r="K16571" s="3" t="s">
        <v>24</v>
      </c>
      <c r="L16571" s="3">
        <v>6.0</v>
      </c>
      <c r="M16571" s="3" t="s">
        <v>25</v>
      </c>
      <c r="N16571" s="3" t="s">
        <v>12593</v>
      </c>
      <c r="O16571" s="3" t="s">
        <v>492</v>
      </c>
      <c r="P16571" s="4">
        <v>17702.0</v>
      </c>
      <c r="Q16571" s="3" t="s">
        <v>49</v>
      </c>
      <c r="S16571" s="3" t="s">
        <v>34</v>
      </c>
    </row>
    <row r="16572">
      <c r="A16572" s="2">
        <v>42318.71491898148</v>
      </c>
      <c r="B16572" s="3">
        <v>52.0</v>
      </c>
      <c r="C16572" s="3" t="s">
        <v>14561</v>
      </c>
      <c r="D16572" s="3">
        <v>72.0</v>
      </c>
      <c r="E16572" s="3" t="s">
        <v>14607</v>
      </c>
      <c r="F16572" s="3">
        <v>3.0</v>
      </c>
      <c r="G16572" s="3">
        <v>3.0</v>
      </c>
      <c r="H16572" s="3" t="s">
        <v>672</v>
      </c>
      <c r="I16572" s="3" t="s">
        <v>673</v>
      </c>
      <c r="J16572" s="3" t="s">
        <v>674</v>
      </c>
      <c r="K16572" s="3" t="s">
        <v>24</v>
      </c>
      <c r="L16572" s="3">
        <v>7.0</v>
      </c>
      <c r="M16572" s="3" t="s">
        <v>30</v>
      </c>
      <c r="N16572" s="3" t="s">
        <v>14756</v>
      </c>
      <c r="O16572" s="3" t="s">
        <v>215</v>
      </c>
      <c r="P16572" s="4">
        <v>29408.0</v>
      </c>
      <c r="Q16572" s="3" t="s">
        <v>191</v>
      </c>
      <c r="S16572" s="3" t="s">
        <v>34</v>
      </c>
    </row>
    <row r="16573">
      <c r="A16573" s="2">
        <v>42318.71491898148</v>
      </c>
      <c r="B16573" s="3">
        <v>52.0</v>
      </c>
      <c r="C16573" s="3" t="s">
        <v>14561</v>
      </c>
      <c r="D16573" s="3">
        <v>72.0</v>
      </c>
      <c r="E16573" s="3" t="s">
        <v>14607</v>
      </c>
      <c r="F16573" s="3">
        <v>3.0</v>
      </c>
      <c r="G16573" s="3">
        <v>3.0</v>
      </c>
      <c r="H16573" s="3" t="s">
        <v>672</v>
      </c>
      <c r="I16573" s="3" t="s">
        <v>673</v>
      </c>
      <c r="J16573" s="3" t="s">
        <v>674</v>
      </c>
      <c r="K16573" s="3" t="s">
        <v>24</v>
      </c>
      <c r="L16573" s="3">
        <v>8.0</v>
      </c>
      <c r="M16573" s="3" t="s">
        <v>25</v>
      </c>
      <c r="N16573" s="3" t="s">
        <v>14757</v>
      </c>
      <c r="O16573" s="3" t="s">
        <v>956</v>
      </c>
      <c r="P16573" s="4">
        <v>32911.0</v>
      </c>
      <c r="Q16573" s="3" t="s">
        <v>191</v>
      </c>
      <c r="S16573" s="3" t="s">
        <v>34</v>
      </c>
    </row>
    <row r="16574">
      <c r="A16574" s="2">
        <v>42318.71491898148</v>
      </c>
      <c r="B16574" s="3">
        <v>52.0</v>
      </c>
      <c r="C16574" s="3" t="s">
        <v>14561</v>
      </c>
      <c r="D16574" s="3">
        <v>72.0</v>
      </c>
      <c r="E16574" s="3" t="s">
        <v>14607</v>
      </c>
      <c r="F16574" s="3">
        <v>3.0</v>
      </c>
      <c r="G16574" s="3">
        <v>3.0</v>
      </c>
      <c r="H16574" s="3" t="s">
        <v>672</v>
      </c>
      <c r="I16574" s="3" t="s">
        <v>673</v>
      </c>
      <c r="J16574" s="3" t="s">
        <v>674</v>
      </c>
      <c r="K16574" s="3" t="s">
        <v>24</v>
      </c>
      <c r="L16574" s="3">
        <v>9.0</v>
      </c>
      <c r="M16574" s="3" t="s">
        <v>30</v>
      </c>
      <c r="N16574" s="3" t="s">
        <v>14758</v>
      </c>
      <c r="O16574" s="3" t="s">
        <v>307</v>
      </c>
      <c r="P16574" s="4">
        <v>17229.0</v>
      </c>
      <c r="Q16574" s="3" t="s">
        <v>145</v>
      </c>
      <c r="S16574" s="3" t="s">
        <v>34</v>
      </c>
    </row>
    <row r="16575">
      <c r="A16575" s="2">
        <v>42318.71491898148</v>
      </c>
      <c r="B16575" s="3">
        <v>52.0</v>
      </c>
      <c r="C16575" s="3" t="s">
        <v>14561</v>
      </c>
      <c r="D16575" s="3">
        <v>72.0</v>
      </c>
      <c r="E16575" s="3" t="s">
        <v>14607</v>
      </c>
      <c r="F16575" s="3">
        <v>3.0</v>
      </c>
      <c r="G16575" s="3">
        <v>3.0</v>
      </c>
      <c r="H16575" s="3" t="s">
        <v>672</v>
      </c>
      <c r="I16575" s="3" t="s">
        <v>673</v>
      </c>
      <c r="J16575" s="3" t="s">
        <v>674</v>
      </c>
      <c r="K16575" s="3" t="s">
        <v>24</v>
      </c>
      <c r="L16575" s="3">
        <v>10.0</v>
      </c>
      <c r="M16575" s="3" t="s">
        <v>25</v>
      </c>
      <c r="N16575" s="3" t="s">
        <v>14759</v>
      </c>
      <c r="O16575" s="3" t="s">
        <v>685</v>
      </c>
      <c r="P16575" s="4">
        <v>25523.0</v>
      </c>
      <c r="Q16575" s="3" t="s">
        <v>33</v>
      </c>
      <c r="S16575" s="3" t="s">
        <v>34</v>
      </c>
    </row>
    <row r="16576">
      <c r="A16576" s="2">
        <v>42318.71491898148</v>
      </c>
      <c r="B16576" s="3">
        <v>52.0</v>
      </c>
      <c r="C16576" s="3" t="s">
        <v>14561</v>
      </c>
      <c r="D16576" s="3">
        <v>72.0</v>
      </c>
      <c r="E16576" s="3" t="s">
        <v>14607</v>
      </c>
      <c r="F16576" s="3">
        <v>3.0</v>
      </c>
      <c r="G16576" s="3">
        <v>3.0</v>
      </c>
      <c r="H16576" s="3" t="s">
        <v>672</v>
      </c>
      <c r="I16576" s="3" t="s">
        <v>673</v>
      </c>
      <c r="J16576" s="3" t="s">
        <v>674</v>
      </c>
      <c r="K16576" s="3" t="s">
        <v>24</v>
      </c>
      <c r="L16576" s="3">
        <v>11.0</v>
      </c>
      <c r="M16576" s="3" t="s">
        <v>30</v>
      </c>
      <c r="N16576" s="3" t="s">
        <v>2032</v>
      </c>
      <c r="O16576" s="3" t="s">
        <v>215</v>
      </c>
      <c r="P16576" s="4">
        <v>23421.0</v>
      </c>
      <c r="Q16576" s="3" t="s">
        <v>132</v>
      </c>
      <c r="S16576" s="3" t="s">
        <v>34</v>
      </c>
    </row>
    <row r="16577">
      <c r="A16577" s="2">
        <v>42318.71491898148</v>
      </c>
      <c r="B16577" s="3">
        <v>52.0</v>
      </c>
      <c r="C16577" s="3" t="s">
        <v>14561</v>
      </c>
      <c r="D16577" s="3">
        <v>72.0</v>
      </c>
      <c r="E16577" s="3" t="s">
        <v>14607</v>
      </c>
      <c r="F16577" s="3">
        <v>3.0</v>
      </c>
      <c r="G16577" s="3">
        <v>3.0</v>
      </c>
      <c r="H16577" s="3" t="s">
        <v>672</v>
      </c>
      <c r="I16577" s="3" t="s">
        <v>673</v>
      </c>
      <c r="J16577" s="3" t="s">
        <v>674</v>
      </c>
      <c r="K16577" s="3" t="s">
        <v>24</v>
      </c>
      <c r="L16577" s="3">
        <v>12.0</v>
      </c>
      <c r="M16577" s="3" t="s">
        <v>25</v>
      </c>
      <c r="N16577" s="3" t="s">
        <v>318</v>
      </c>
      <c r="O16577" s="3" t="s">
        <v>1385</v>
      </c>
      <c r="P16577" s="4">
        <v>24769.0</v>
      </c>
      <c r="Q16577" s="3" t="s">
        <v>149</v>
      </c>
      <c r="S16577" s="3" t="s">
        <v>34</v>
      </c>
    </row>
    <row r="16578">
      <c r="A16578" s="2">
        <v>42318.71491898148</v>
      </c>
      <c r="B16578" s="3">
        <v>52.0</v>
      </c>
      <c r="C16578" s="3" t="s">
        <v>14561</v>
      </c>
      <c r="D16578" s="3">
        <v>72.0</v>
      </c>
      <c r="E16578" s="3" t="s">
        <v>14607</v>
      </c>
      <c r="F16578" s="3">
        <v>3.0</v>
      </c>
      <c r="G16578" s="3">
        <v>3.0</v>
      </c>
      <c r="H16578" s="3" t="s">
        <v>672</v>
      </c>
      <c r="I16578" s="3" t="s">
        <v>673</v>
      </c>
      <c r="J16578" s="3" t="s">
        <v>674</v>
      </c>
      <c r="K16578" s="3" t="s">
        <v>24</v>
      </c>
      <c r="L16578" s="3">
        <v>13.0</v>
      </c>
      <c r="M16578" s="3" t="s">
        <v>30</v>
      </c>
      <c r="N16578" s="3" t="s">
        <v>14760</v>
      </c>
      <c r="O16578" s="3" t="s">
        <v>215</v>
      </c>
      <c r="P16578" s="4">
        <v>26037.0</v>
      </c>
      <c r="Q16578" s="3" t="s">
        <v>132</v>
      </c>
      <c r="S16578" s="3" t="s">
        <v>34</v>
      </c>
    </row>
    <row r="16579">
      <c r="A16579" s="2">
        <v>42318.71491898148</v>
      </c>
      <c r="B16579" s="3">
        <v>52.0</v>
      </c>
      <c r="C16579" s="3" t="s">
        <v>14561</v>
      </c>
      <c r="D16579" s="3">
        <v>72.0</v>
      </c>
      <c r="E16579" s="3" t="s">
        <v>14607</v>
      </c>
      <c r="F16579" s="3">
        <v>3.0</v>
      </c>
      <c r="G16579" s="3">
        <v>3.0</v>
      </c>
      <c r="H16579" s="3" t="s">
        <v>672</v>
      </c>
      <c r="I16579" s="3" t="s">
        <v>673</v>
      </c>
      <c r="J16579" s="3" t="s">
        <v>674</v>
      </c>
      <c r="K16579" s="3" t="s">
        <v>24</v>
      </c>
      <c r="L16579" s="3">
        <v>14.0</v>
      </c>
      <c r="M16579" s="3" t="s">
        <v>25</v>
      </c>
      <c r="N16579" s="3" t="s">
        <v>7610</v>
      </c>
      <c r="O16579" s="3" t="s">
        <v>251</v>
      </c>
      <c r="P16579" s="4">
        <v>31072.0</v>
      </c>
      <c r="Q16579" s="3" t="s">
        <v>79</v>
      </c>
      <c r="S16579" s="3" t="s">
        <v>34</v>
      </c>
    </row>
    <row r="16580">
      <c r="A16580" s="2">
        <v>42318.71491898148</v>
      </c>
      <c r="B16580" s="3">
        <v>52.0</v>
      </c>
      <c r="C16580" s="3" t="s">
        <v>14561</v>
      </c>
      <c r="D16580" s="3">
        <v>72.0</v>
      </c>
      <c r="E16580" s="3" t="s">
        <v>14607</v>
      </c>
      <c r="F16580" s="3">
        <v>3.0</v>
      </c>
      <c r="G16580" s="3">
        <v>3.0</v>
      </c>
      <c r="H16580" s="3" t="s">
        <v>672</v>
      </c>
      <c r="I16580" s="3" t="s">
        <v>673</v>
      </c>
      <c r="J16580" s="3" t="s">
        <v>674</v>
      </c>
      <c r="K16580" s="3" t="s">
        <v>24</v>
      </c>
      <c r="L16580" s="3">
        <v>15.0</v>
      </c>
      <c r="M16580" s="3" t="s">
        <v>30</v>
      </c>
      <c r="N16580" s="3" t="s">
        <v>14761</v>
      </c>
      <c r="O16580" s="3" t="s">
        <v>677</v>
      </c>
      <c r="P16580" s="4">
        <v>23465.0</v>
      </c>
      <c r="Q16580" s="3" t="s">
        <v>72</v>
      </c>
      <c r="S16580" s="3" t="s">
        <v>34</v>
      </c>
    </row>
    <row r="16581">
      <c r="A16581" s="2">
        <v>42318.71491898148</v>
      </c>
      <c r="B16581" s="3">
        <v>52.0</v>
      </c>
      <c r="C16581" s="3" t="s">
        <v>14561</v>
      </c>
      <c r="D16581" s="3">
        <v>72.0</v>
      </c>
      <c r="E16581" s="3" t="s">
        <v>14607</v>
      </c>
      <c r="F16581" s="3">
        <v>3.0</v>
      </c>
      <c r="G16581" s="3">
        <v>3.0</v>
      </c>
      <c r="H16581" s="3" t="s">
        <v>672</v>
      </c>
      <c r="I16581" s="3" t="s">
        <v>673</v>
      </c>
      <c r="J16581" s="3" t="s">
        <v>674</v>
      </c>
      <c r="K16581" s="3" t="s">
        <v>24</v>
      </c>
      <c r="L16581" s="3">
        <v>16.0</v>
      </c>
      <c r="M16581" s="3" t="s">
        <v>25</v>
      </c>
      <c r="N16581" s="3" t="s">
        <v>14762</v>
      </c>
      <c r="O16581" s="3" t="s">
        <v>613</v>
      </c>
      <c r="P16581" s="4">
        <v>26329.0</v>
      </c>
      <c r="Q16581" s="3" t="s">
        <v>28</v>
      </c>
      <c r="S16581" s="3" t="s">
        <v>34</v>
      </c>
    </row>
    <row r="16582">
      <c r="A16582" s="2">
        <v>42318.71491898148</v>
      </c>
      <c r="B16582" s="3">
        <v>52.0</v>
      </c>
      <c r="C16582" s="3" t="s">
        <v>14561</v>
      </c>
      <c r="D16582" s="3">
        <v>72.0</v>
      </c>
      <c r="E16582" s="3" t="s">
        <v>14607</v>
      </c>
      <c r="F16582" s="3">
        <v>3.0</v>
      </c>
      <c r="G16582" s="3">
        <v>3.0</v>
      </c>
      <c r="H16582" s="3" t="s">
        <v>672</v>
      </c>
      <c r="I16582" s="3" t="s">
        <v>673</v>
      </c>
      <c r="J16582" s="3" t="s">
        <v>674</v>
      </c>
      <c r="K16582" s="3" t="s">
        <v>24</v>
      </c>
      <c r="L16582" s="3">
        <v>17.0</v>
      </c>
      <c r="M16582" s="3" t="s">
        <v>30</v>
      </c>
      <c r="N16582" s="3" t="s">
        <v>14763</v>
      </c>
      <c r="O16582" s="3" t="s">
        <v>633</v>
      </c>
      <c r="P16582" s="4">
        <v>15788.0</v>
      </c>
      <c r="Q16582" s="3" t="s">
        <v>49</v>
      </c>
      <c r="S16582" s="3" t="s">
        <v>34</v>
      </c>
    </row>
    <row r="16583">
      <c r="A16583" s="2">
        <v>42318.71491898148</v>
      </c>
      <c r="B16583" s="3">
        <v>52.0</v>
      </c>
      <c r="C16583" s="3" t="s">
        <v>14561</v>
      </c>
      <c r="D16583" s="3">
        <v>85.0</v>
      </c>
      <c r="E16583" s="3" t="s">
        <v>14617</v>
      </c>
      <c r="F16583" s="3">
        <v>3.0</v>
      </c>
      <c r="G16583" s="3">
        <v>3.0</v>
      </c>
      <c r="H16583" s="3" t="s">
        <v>672</v>
      </c>
      <c r="I16583" s="3" t="s">
        <v>673</v>
      </c>
      <c r="J16583" s="3" t="s">
        <v>674</v>
      </c>
      <c r="K16583" s="3" t="s">
        <v>24</v>
      </c>
      <c r="L16583" s="3">
        <v>1.0</v>
      </c>
      <c r="M16583" s="3" t="s">
        <v>30</v>
      </c>
      <c r="N16583" s="3" t="s">
        <v>552</v>
      </c>
      <c r="O16583" s="3" t="s">
        <v>215</v>
      </c>
      <c r="P16583" s="4">
        <v>19886.0</v>
      </c>
      <c r="Q16583" s="3" t="s">
        <v>60</v>
      </c>
      <c r="S16583" s="3" t="s">
        <v>34</v>
      </c>
    </row>
    <row r="16584">
      <c r="A16584" s="2">
        <v>42318.71491898148</v>
      </c>
      <c r="B16584" s="3">
        <v>52.0</v>
      </c>
      <c r="C16584" s="3" t="s">
        <v>14561</v>
      </c>
      <c r="D16584" s="3">
        <v>85.0</v>
      </c>
      <c r="E16584" s="3" t="s">
        <v>14617</v>
      </c>
      <c r="F16584" s="3">
        <v>3.0</v>
      </c>
      <c r="G16584" s="3">
        <v>3.0</v>
      </c>
      <c r="H16584" s="3" t="s">
        <v>672</v>
      </c>
      <c r="I16584" s="3" t="s">
        <v>673</v>
      </c>
      <c r="J16584" s="3" t="s">
        <v>674</v>
      </c>
      <c r="K16584" s="3" t="s">
        <v>24</v>
      </c>
      <c r="L16584" s="3">
        <v>2.0</v>
      </c>
      <c r="M16584" s="3" t="s">
        <v>25</v>
      </c>
      <c r="N16584" s="3" t="s">
        <v>14764</v>
      </c>
      <c r="O16584" s="3" t="s">
        <v>1395</v>
      </c>
      <c r="P16584" s="4">
        <v>23796.0</v>
      </c>
      <c r="Q16584" s="3" t="s">
        <v>169</v>
      </c>
      <c r="S16584" s="3" t="s">
        <v>34</v>
      </c>
    </row>
    <row r="16585">
      <c r="A16585" s="2">
        <v>42318.71491898148</v>
      </c>
      <c r="B16585" s="3">
        <v>52.0</v>
      </c>
      <c r="C16585" s="3" t="s">
        <v>14561</v>
      </c>
      <c r="D16585" s="3">
        <v>85.0</v>
      </c>
      <c r="E16585" s="3" t="s">
        <v>14617</v>
      </c>
      <c r="F16585" s="3">
        <v>3.0</v>
      </c>
      <c r="G16585" s="3">
        <v>3.0</v>
      </c>
      <c r="H16585" s="3" t="s">
        <v>672</v>
      </c>
      <c r="I16585" s="3" t="s">
        <v>673</v>
      </c>
      <c r="J16585" s="3" t="s">
        <v>674</v>
      </c>
      <c r="K16585" s="3" t="s">
        <v>24</v>
      </c>
      <c r="L16585" s="3">
        <v>3.0</v>
      </c>
      <c r="M16585" s="3" t="s">
        <v>30</v>
      </c>
      <c r="N16585" s="3" t="s">
        <v>14765</v>
      </c>
      <c r="O16585" s="3" t="s">
        <v>4856</v>
      </c>
      <c r="P16585" s="4">
        <v>19507.0</v>
      </c>
      <c r="Q16585" s="3" t="s">
        <v>49</v>
      </c>
      <c r="S16585" s="3" t="s">
        <v>34</v>
      </c>
    </row>
    <row r="16586">
      <c r="A16586" s="2">
        <v>42318.71491898148</v>
      </c>
      <c r="B16586" s="3">
        <v>52.0</v>
      </c>
      <c r="C16586" s="3" t="s">
        <v>14561</v>
      </c>
      <c r="D16586" s="3">
        <v>85.0</v>
      </c>
      <c r="E16586" s="3" t="s">
        <v>14617</v>
      </c>
      <c r="F16586" s="3">
        <v>3.0</v>
      </c>
      <c r="G16586" s="3">
        <v>3.0</v>
      </c>
      <c r="H16586" s="3" t="s">
        <v>672</v>
      </c>
      <c r="I16586" s="3" t="s">
        <v>673</v>
      </c>
      <c r="J16586" s="3" t="s">
        <v>674</v>
      </c>
      <c r="K16586" s="3" t="s">
        <v>24</v>
      </c>
      <c r="L16586" s="3">
        <v>4.0</v>
      </c>
      <c r="M16586" s="3" t="s">
        <v>25</v>
      </c>
      <c r="N16586" s="3" t="s">
        <v>14766</v>
      </c>
      <c r="O16586" s="3" t="s">
        <v>251</v>
      </c>
      <c r="P16586" s="4">
        <v>19747.0</v>
      </c>
      <c r="Q16586" s="3" t="s">
        <v>96</v>
      </c>
      <c r="S16586" s="3" t="s">
        <v>34</v>
      </c>
    </row>
    <row r="16587">
      <c r="A16587" s="2">
        <v>42318.71491898148</v>
      </c>
      <c r="B16587" s="3">
        <v>52.0</v>
      </c>
      <c r="C16587" s="3" t="s">
        <v>14561</v>
      </c>
      <c r="D16587" s="3">
        <v>85.0</v>
      </c>
      <c r="E16587" s="3" t="s">
        <v>14617</v>
      </c>
      <c r="F16587" s="3">
        <v>3.0</v>
      </c>
      <c r="G16587" s="3">
        <v>3.0</v>
      </c>
      <c r="H16587" s="3" t="s">
        <v>672</v>
      </c>
      <c r="I16587" s="3" t="s">
        <v>673</v>
      </c>
      <c r="J16587" s="3" t="s">
        <v>674</v>
      </c>
      <c r="K16587" s="3" t="s">
        <v>24</v>
      </c>
      <c r="L16587" s="3">
        <v>5.0</v>
      </c>
      <c r="M16587" s="3" t="s">
        <v>30</v>
      </c>
      <c r="N16587" s="3" t="s">
        <v>14767</v>
      </c>
      <c r="O16587" s="3" t="s">
        <v>121</v>
      </c>
      <c r="P16587" s="4">
        <v>21156.0</v>
      </c>
      <c r="Q16587" s="3" t="s">
        <v>105</v>
      </c>
      <c r="S16587" s="3" t="s">
        <v>34</v>
      </c>
    </row>
    <row r="16588">
      <c r="A16588" s="2">
        <v>42318.71491898148</v>
      </c>
      <c r="B16588" s="3">
        <v>52.0</v>
      </c>
      <c r="C16588" s="3" t="s">
        <v>14561</v>
      </c>
      <c r="D16588" s="3">
        <v>85.0</v>
      </c>
      <c r="E16588" s="3" t="s">
        <v>14617</v>
      </c>
      <c r="F16588" s="3">
        <v>3.0</v>
      </c>
      <c r="G16588" s="3">
        <v>3.0</v>
      </c>
      <c r="H16588" s="3" t="s">
        <v>672</v>
      </c>
      <c r="I16588" s="3" t="s">
        <v>673</v>
      </c>
      <c r="J16588" s="3" t="s">
        <v>674</v>
      </c>
      <c r="K16588" s="3" t="s">
        <v>24</v>
      </c>
      <c r="L16588" s="3">
        <v>6.0</v>
      </c>
      <c r="M16588" s="3" t="s">
        <v>25</v>
      </c>
      <c r="N16588" s="3" t="s">
        <v>13727</v>
      </c>
      <c r="O16588" s="3" t="s">
        <v>1593</v>
      </c>
      <c r="P16588" s="4">
        <v>24408.0</v>
      </c>
      <c r="Q16588" s="3" t="s">
        <v>189</v>
      </c>
      <c r="S16588" s="3" t="s">
        <v>34</v>
      </c>
    </row>
    <row r="16589">
      <c r="A16589" s="2">
        <v>42318.71491898148</v>
      </c>
      <c r="B16589" s="3">
        <v>52.0</v>
      </c>
      <c r="C16589" s="3" t="s">
        <v>14561</v>
      </c>
      <c r="D16589" s="3">
        <v>85.0</v>
      </c>
      <c r="E16589" s="3" t="s">
        <v>14617</v>
      </c>
      <c r="F16589" s="3">
        <v>3.0</v>
      </c>
      <c r="G16589" s="3">
        <v>3.0</v>
      </c>
      <c r="H16589" s="3" t="s">
        <v>672</v>
      </c>
      <c r="I16589" s="3" t="s">
        <v>673</v>
      </c>
      <c r="J16589" s="3" t="s">
        <v>674</v>
      </c>
      <c r="K16589" s="3" t="s">
        <v>24</v>
      </c>
      <c r="L16589" s="3">
        <v>7.0</v>
      </c>
      <c r="M16589" s="3" t="s">
        <v>30</v>
      </c>
      <c r="N16589" s="3" t="s">
        <v>14768</v>
      </c>
      <c r="O16589" s="3" t="s">
        <v>6446</v>
      </c>
      <c r="P16589" s="4">
        <v>23550.0</v>
      </c>
      <c r="Q16589" s="3" t="s">
        <v>40</v>
      </c>
      <c r="S16589" s="3" t="s">
        <v>34</v>
      </c>
    </row>
    <row r="16590">
      <c r="A16590" s="2">
        <v>42318.71491898148</v>
      </c>
      <c r="B16590" s="3">
        <v>52.0</v>
      </c>
      <c r="C16590" s="3" t="s">
        <v>14561</v>
      </c>
      <c r="D16590" s="3">
        <v>85.0</v>
      </c>
      <c r="E16590" s="3" t="s">
        <v>14617</v>
      </c>
      <c r="F16590" s="3">
        <v>3.0</v>
      </c>
      <c r="G16590" s="3">
        <v>3.0</v>
      </c>
      <c r="H16590" s="3" t="s">
        <v>672</v>
      </c>
      <c r="I16590" s="3" t="s">
        <v>673</v>
      </c>
      <c r="J16590" s="3" t="s">
        <v>674</v>
      </c>
      <c r="K16590" s="3" t="s">
        <v>24</v>
      </c>
      <c r="L16590" s="3">
        <v>8.0</v>
      </c>
      <c r="M16590" s="3" t="s">
        <v>25</v>
      </c>
      <c r="N16590" s="3" t="s">
        <v>14769</v>
      </c>
      <c r="O16590" s="3" t="s">
        <v>74</v>
      </c>
      <c r="P16590" s="4">
        <v>24438.0</v>
      </c>
      <c r="Q16590" s="3" t="s">
        <v>169</v>
      </c>
      <c r="S16590" s="3" t="s">
        <v>34</v>
      </c>
    </row>
    <row r="16591">
      <c r="A16591" s="2">
        <v>42318.71491898148</v>
      </c>
      <c r="B16591" s="3">
        <v>52.0</v>
      </c>
      <c r="C16591" s="3" t="s">
        <v>14561</v>
      </c>
      <c r="D16591" s="3">
        <v>85.0</v>
      </c>
      <c r="E16591" s="3" t="s">
        <v>14617</v>
      </c>
      <c r="F16591" s="3">
        <v>3.0</v>
      </c>
      <c r="G16591" s="3">
        <v>3.0</v>
      </c>
      <c r="H16591" s="3" t="s">
        <v>672</v>
      </c>
      <c r="I16591" s="3" t="s">
        <v>673</v>
      </c>
      <c r="J16591" s="3" t="s">
        <v>674</v>
      </c>
      <c r="K16591" s="3" t="s">
        <v>24</v>
      </c>
      <c r="L16591" s="3">
        <v>9.0</v>
      </c>
      <c r="M16591" s="3" t="s">
        <v>30</v>
      </c>
      <c r="N16591" s="3" t="s">
        <v>14770</v>
      </c>
      <c r="O16591" s="3" t="s">
        <v>225</v>
      </c>
      <c r="P16591" s="4">
        <v>18869.0</v>
      </c>
      <c r="Q16591" s="3" t="s">
        <v>209</v>
      </c>
      <c r="S16591" s="3" t="s">
        <v>34</v>
      </c>
    </row>
    <row r="16592">
      <c r="A16592" s="2">
        <v>42318.71491898148</v>
      </c>
      <c r="B16592" s="3">
        <v>52.0</v>
      </c>
      <c r="C16592" s="3" t="s">
        <v>14561</v>
      </c>
      <c r="D16592" s="3">
        <v>85.0</v>
      </c>
      <c r="E16592" s="3" t="s">
        <v>14617</v>
      </c>
      <c r="F16592" s="3">
        <v>3.0</v>
      </c>
      <c r="G16592" s="3">
        <v>3.0</v>
      </c>
      <c r="H16592" s="3" t="s">
        <v>672</v>
      </c>
      <c r="I16592" s="3" t="s">
        <v>673</v>
      </c>
      <c r="J16592" s="3" t="s">
        <v>674</v>
      </c>
      <c r="K16592" s="3" t="s">
        <v>24</v>
      </c>
      <c r="L16592" s="3">
        <v>10.0</v>
      </c>
      <c r="M16592" s="3" t="s">
        <v>25</v>
      </c>
      <c r="N16592" s="3" t="s">
        <v>14771</v>
      </c>
      <c r="O16592" s="3" t="s">
        <v>359</v>
      </c>
      <c r="P16592" s="4">
        <v>18506.0</v>
      </c>
      <c r="Q16592" s="3" t="s">
        <v>96</v>
      </c>
      <c r="S16592" s="3" t="s">
        <v>34</v>
      </c>
    </row>
    <row r="16593">
      <c r="A16593" s="2">
        <v>42318.71491898148</v>
      </c>
      <c r="B16593" s="3">
        <v>52.0</v>
      </c>
      <c r="C16593" s="3" t="s">
        <v>14561</v>
      </c>
      <c r="D16593" s="3">
        <v>85.0</v>
      </c>
      <c r="E16593" s="3" t="s">
        <v>14617</v>
      </c>
      <c r="F16593" s="3">
        <v>3.0</v>
      </c>
      <c r="G16593" s="3">
        <v>3.0</v>
      </c>
      <c r="H16593" s="3" t="s">
        <v>672</v>
      </c>
      <c r="I16593" s="3" t="s">
        <v>673</v>
      </c>
      <c r="J16593" s="3" t="s">
        <v>674</v>
      </c>
      <c r="K16593" s="3" t="s">
        <v>24</v>
      </c>
      <c r="L16593" s="3">
        <v>11.0</v>
      </c>
      <c r="M16593" s="3" t="s">
        <v>30</v>
      </c>
      <c r="N16593" s="3" t="s">
        <v>14772</v>
      </c>
      <c r="O16593" s="3" t="s">
        <v>1489</v>
      </c>
      <c r="P16593" s="4">
        <v>20453.0</v>
      </c>
      <c r="Q16593" s="3" t="s">
        <v>115</v>
      </c>
      <c r="S16593" s="3" t="s">
        <v>34</v>
      </c>
    </row>
    <row r="16594">
      <c r="A16594" s="2">
        <v>42318.71491898148</v>
      </c>
      <c r="B16594" s="3">
        <v>52.0</v>
      </c>
      <c r="C16594" s="3" t="s">
        <v>14561</v>
      </c>
      <c r="D16594" s="3">
        <v>85.0</v>
      </c>
      <c r="E16594" s="3" t="s">
        <v>14617</v>
      </c>
      <c r="F16594" s="3">
        <v>3.0</v>
      </c>
      <c r="G16594" s="3">
        <v>3.0</v>
      </c>
      <c r="H16594" s="3" t="s">
        <v>672</v>
      </c>
      <c r="I16594" s="3" t="s">
        <v>673</v>
      </c>
      <c r="J16594" s="3" t="s">
        <v>674</v>
      </c>
      <c r="K16594" s="3" t="s">
        <v>24</v>
      </c>
      <c r="L16594" s="3">
        <v>12.0</v>
      </c>
      <c r="M16594" s="3" t="s">
        <v>25</v>
      </c>
      <c r="N16594" s="3" t="s">
        <v>1639</v>
      </c>
      <c r="O16594" s="3" t="s">
        <v>275</v>
      </c>
      <c r="P16594" s="4">
        <v>14441.0</v>
      </c>
      <c r="Q16594" s="3" t="s">
        <v>49</v>
      </c>
      <c r="S16594" s="3" t="s">
        <v>34</v>
      </c>
    </row>
    <row r="16595">
      <c r="A16595" s="2">
        <v>42318.71491898148</v>
      </c>
      <c r="B16595" s="3">
        <v>52.0</v>
      </c>
      <c r="C16595" s="3" t="s">
        <v>14561</v>
      </c>
      <c r="D16595" s="3">
        <v>85.0</v>
      </c>
      <c r="E16595" s="3" t="s">
        <v>14617</v>
      </c>
      <c r="F16595" s="3">
        <v>3.0</v>
      </c>
      <c r="G16595" s="3">
        <v>3.0</v>
      </c>
      <c r="H16595" s="3" t="s">
        <v>672</v>
      </c>
      <c r="I16595" s="3" t="s">
        <v>673</v>
      </c>
      <c r="J16595" s="3" t="s">
        <v>674</v>
      </c>
      <c r="K16595" s="3" t="s">
        <v>24</v>
      </c>
      <c r="L16595" s="3">
        <v>13.0</v>
      </c>
      <c r="M16595" s="3" t="s">
        <v>30</v>
      </c>
      <c r="N16595" s="3" t="s">
        <v>14773</v>
      </c>
      <c r="O16595" s="3" t="s">
        <v>98</v>
      </c>
      <c r="P16595" s="4">
        <v>22822.0</v>
      </c>
      <c r="Q16595" s="3" t="s">
        <v>189</v>
      </c>
      <c r="S16595" s="3" t="s">
        <v>34</v>
      </c>
    </row>
    <row r="16596">
      <c r="A16596" s="2">
        <v>42318.71491898148</v>
      </c>
      <c r="B16596" s="3">
        <v>52.0</v>
      </c>
      <c r="C16596" s="3" t="s">
        <v>14561</v>
      </c>
      <c r="D16596" s="3">
        <v>85.0</v>
      </c>
      <c r="E16596" s="3" t="s">
        <v>14617</v>
      </c>
      <c r="F16596" s="3">
        <v>3.0</v>
      </c>
      <c r="G16596" s="3">
        <v>3.0</v>
      </c>
      <c r="H16596" s="3" t="s">
        <v>672</v>
      </c>
      <c r="I16596" s="3" t="s">
        <v>673</v>
      </c>
      <c r="J16596" s="3" t="s">
        <v>674</v>
      </c>
      <c r="K16596" s="3" t="s">
        <v>24</v>
      </c>
      <c r="L16596" s="3">
        <v>14.0</v>
      </c>
      <c r="M16596" s="3" t="s">
        <v>25</v>
      </c>
      <c r="N16596" s="3" t="s">
        <v>14774</v>
      </c>
      <c r="O16596" s="3" t="s">
        <v>685</v>
      </c>
      <c r="P16596" s="4">
        <v>34053.0</v>
      </c>
      <c r="Q16596" s="3" t="s">
        <v>191</v>
      </c>
      <c r="S16596" s="3" t="s">
        <v>34</v>
      </c>
    </row>
    <row r="16597">
      <c r="A16597" s="2">
        <v>42318.71491898148</v>
      </c>
      <c r="B16597" s="3">
        <v>52.0</v>
      </c>
      <c r="C16597" s="3" t="s">
        <v>14561</v>
      </c>
      <c r="D16597" s="3">
        <v>85.0</v>
      </c>
      <c r="E16597" s="3" t="s">
        <v>14617</v>
      </c>
      <c r="F16597" s="3">
        <v>3.0</v>
      </c>
      <c r="G16597" s="3">
        <v>3.0</v>
      </c>
      <c r="H16597" s="3" t="s">
        <v>672</v>
      </c>
      <c r="I16597" s="3" t="s">
        <v>673</v>
      </c>
      <c r="J16597" s="3" t="s">
        <v>674</v>
      </c>
      <c r="K16597" s="3" t="s">
        <v>24</v>
      </c>
      <c r="L16597" s="3">
        <v>15.0</v>
      </c>
      <c r="M16597" s="3" t="s">
        <v>30</v>
      </c>
      <c r="N16597" s="3" t="s">
        <v>14775</v>
      </c>
      <c r="O16597" s="3" t="s">
        <v>1723</v>
      </c>
      <c r="P16597" s="4">
        <v>18950.0</v>
      </c>
      <c r="Q16597" s="3" t="s">
        <v>49</v>
      </c>
      <c r="S16597" s="3" t="s">
        <v>34</v>
      </c>
    </row>
    <row r="16598">
      <c r="A16598" s="2">
        <v>42318.71491898148</v>
      </c>
      <c r="B16598" s="3">
        <v>52.0</v>
      </c>
      <c r="C16598" s="3" t="s">
        <v>14561</v>
      </c>
      <c r="D16598" s="3">
        <v>85.0</v>
      </c>
      <c r="E16598" s="3" t="s">
        <v>14617</v>
      </c>
      <c r="F16598" s="3">
        <v>3.0</v>
      </c>
      <c r="G16598" s="3">
        <v>3.0</v>
      </c>
      <c r="H16598" s="3" t="s">
        <v>672</v>
      </c>
      <c r="I16598" s="3" t="s">
        <v>673</v>
      </c>
      <c r="J16598" s="3" t="s">
        <v>674</v>
      </c>
      <c r="K16598" s="3" t="s">
        <v>24</v>
      </c>
      <c r="L16598" s="3">
        <v>16.0</v>
      </c>
      <c r="M16598" s="3" t="s">
        <v>25</v>
      </c>
      <c r="N16598" s="3" t="s">
        <v>14776</v>
      </c>
      <c r="O16598" s="3" t="s">
        <v>377</v>
      </c>
      <c r="P16598" s="4">
        <v>18042.0</v>
      </c>
      <c r="Q16598" s="3" t="s">
        <v>49</v>
      </c>
      <c r="S16598" s="3" t="s">
        <v>34</v>
      </c>
    </row>
    <row r="16599">
      <c r="A16599" s="2">
        <v>42318.71491898148</v>
      </c>
      <c r="B16599" s="3">
        <v>52.0</v>
      </c>
      <c r="C16599" s="3" t="s">
        <v>14561</v>
      </c>
      <c r="D16599" s="3">
        <v>85.0</v>
      </c>
      <c r="E16599" s="3" t="s">
        <v>14617</v>
      </c>
      <c r="F16599" s="3">
        <v>3.0</v>
      </c>
      <c r="G16599" s="3">
        <v>3.0</v>
      </c>
      <c r="H16599" s="3" t="s">
        <v>672</v>
      </c>
      <c r="I16599" s="3" t="s">
        <v>673</v>
      </c>
      <c r="J16599" s="3" t="s">
        <v>674</v>
      </c>
      <c r="K16599" s="3" t="s">
        <v>24</v>
      </c>
      <c r="L16599" s="3">
        <v>17.0</v>
      </c>
      <c r="M16599" s="3" t="s">
        <v>30</v>
      </c>
      <c r="N16599" s="3" t="s">
        <v>14777</v>
      </c>
      <c r="O16599" s="3" t="s">
        <v>342</v>
      </c>
      <c r="P16599" s="4">
        <v>16360.0</v>
      </c>
      <c r="Q16599" s="3" t="s">
        <v>40</v>
      </c>
      <c r="S16599" s="3" t="s">
        <v>34</v>
      </c>
    </row>
    <row r="16600">
      <c r="A16600" s="2">
        <v>42318.71491898148</v>
      </c>
      <c r="B16600" s="3">
        <v>52.0</v>
      </c>
      <c r="C16600" s="3" t="s">
        <v>14561</v>
      </c>
      <c r="D16600" s="3">
        <v>85.0</v>
      </c>
      <c r="E16600" s="3" t="s">
        <v>14617</v>
      </c>
      <c r="F16600" s="3">
        <v>3.0</v>
      </c>
      <c r="G16600" s="3">
        <v>3.0</v>
      </c>
      <c r="H16600" s="3" t="s">
        <v>672</v>
      </c>
      <c r="I16600" s="3" t="s">
        <v>673</v>
      </c>
      <c r="J16600" s="3" t="s">
        <v>674</v>
      </c>
      <c r="K16600" s="3" t="s">
        <v>24</v>
      </c>
      <c r="L16600" s="3">
        <v>18.0</v>
      </c>
      <c r="M16600" s="3" t="s">
        <v>25</v>
      </c>
      <c r="N16600" s="3" t="s">
        <v>14778</v>
      </c>
      <c r="O16600" s="3" t="s">
        <v>102</v>
      </c>
      <c r="P16600" s="4">
        <v>18119.0</v>
      </c>
      <c r="Q16600" s="3" t="s">
        <v>96</v>
      </c>
      <c r="S16600" s="3" t="s">
        <v>34</v>
      </c>
    </row>
    <row r="16601">
      <c r="A16601" s="2">
        <v>42318.71491898148</v>
      </c>
      <c r="B16601" s="3">
        <v>52.0</v>
      </c>
      <c r="C16601" s="3" t="s">
        <v>14561</v>
      </c>
      <c r="D16601" s="3">
        <v>85.0</v>
      </c>
      <c r="E16601" s="3" t="s">
        <v>14617</v>
      </c>
      <c r="F16601" s="3">
        <v>3.0</v>
      </c>
      <c r="G16601" s="3">
        <v>3.0</v>
      </c>
      <c r="H16601" s="3" t="s">
        <v>672</v>
      </c>
      <c r="I16601" s="3" t="s">
        <v>673</v>
      </c>
      <c r="J16601" s="3" t="s">
        <v>674</v>
      </c>
      <c r="K16601" s="3" t="s">
        <v>24</v>
      </c>
      <c r="L16601" s="3">
        <v>19.0</v>
      </c>
      <c r="M16601" s="3" t="s">
        <v>30</v>
      </c>
      <c r="N16601" s="3" t="s">
        <v>14779</v>
      </c>
      <c r="O16601" s="3" t="s">
        <v>355</v>
      </c>
      <c r="P16601" s="4">
        <v>12139.0</v>
      </c>
      <c r="Q16601" s="3" t="s">
        <v>113</v>
      </c>
      <c r="S16601" s="3" t="s">
        <v>34</v>
      </c>
    </row>
    <row r="16602">
      <c r="A16602" s="2">
        <v>42318.71491898148</v>
      </c>
      <c r="B16602" s="3">
        <v>52.0</v>
      </c>
      <c r="C16602" s="3" t="s">
        <v>14561</v>
      </c>
      <c r="D16602" s="3">
        <v>44.0</v>
      </c>
      <c r="E16602" s="3" t="s">
        <v>14562</v>
      </c>
      <c r="F16602" s="3">
        <v>4.0</v>
      </c>
      <c r="G16602" s="3">
        <v>8.0</v>
      </c>
      <c r="H16602" s="3" t="s">
        <v>7796</v>
      </c>
      <c r="I16602" s="3" t="s">
        <v>14780</v>
      </c>
      <c r="J16602" s="3" t="s">
        <v>4890</v>
      </c>
      <c r="K16602" s="3" t="s">
        <v>24</v>
      </c>
      <c r="L16602" s="3">
        <v>1.0</v>
      </c>
      <c r="M16602" s="3" t="s">
        <v>30</v>
      </c>
      <c r="N16602" s="3" t="s">
        <v>7457</v>
      </c>
      <c r="O16602" s="3" t="s">
        <v>98</v>
      </c>
      <c r="P16602" s="4">
        <v>22496.0</v>
      </c>
      <c r="Q16602" s="3" t="s">
        <v>228</v>
      </c>
      <c r="S16602" s="3" t="s">
        <v>29</v>
      </c>
    </row>
    <row r="16603">
      <c r="A16603" s="2">
        <v>42318.71491898148</v>
      </c>
      <c r="B16603" s="3">
        <v>52.0</v>
      </c>
      <c r="C16603" s="3" t="s">
        <v>14561</v>
      </c>
      <c r="D16603" s="3">
        <v>44.0</v>
      </c>
      <c r="E16603" s="3" t="s">
        <v>14562</v>
      </c>
      <c r="F16603" s="3">
        <v>4.0</v>
      </c>
      <c r="G16603" s="3">
        <v>8.0</v>
      </c>
      <c r="H16603" s="3" t="s">
        <v>7796</v>
      </c>
      <c r="I16603" s="3" t="s">
        <v>14780</v>
      </c>
      <c r="J16603" s="3" t="s">
        <v>4890</v>
      </c>
      <c r="K16603" s="3" t="s">
        <v>24</v>
      </c>
      <c r="L16603" s="3">
        <v>2.0</v>
      </c>
      <c r="M16603" s="3" t="s">
        <v>25</v>
      </c>
      <c r="N16603" s="3" t="s">
        <v>2045</v>
      </c>
      <c r="O16603" s="3" t="s">
        <v>421</v>
      </c>
      <c r="P16603" s="4">
        <v>20408.0</v>
      </c>
      <c r="Q16603" s="3" t="s">
        <v>169</v>
      </c>
      <c r="S16603" s="3" t="s">
        <v>34</v>
      </c>
    </row>
    <row r="16604">
      <c r="A16604" s="2">
        <v>42318.71491898148</v>
      </c>
      <c r="B16604" s="3">
        <v>52.0</v>
      </c>
      <c r="C16604" s="3" t="s">
        <v>14561</v>
      </c>
      <c r="D16604" s="3">
        <v>44.0</v>
      </c>
      <c r="E16604" s="3" t="s">
        <v>14562</v>
      </c>
      <c r="F16604" s="3">
        <v>4.0</v>
      </c>
      <c r="G16604" s="3">
        <v>8.0</v>
      </c>
      <c r="H16604" s="3" t="s">
        <v>7796</v>
      </c>
      <c r="I16604" s="3" t="s">
        <v>14780</v>
      </c>
      <c r="J16604" s="3" t="s">
        <v>4890</v>
      </c>
      <c r="K16604" s="3" t="s">
        <v>24</v>
      </c>
      <c r="L16604" s="3">
        <v>3.0</v>
      </c>
      <c r="M16604" s="3" t="s">
        <v>30</v>
      </c>
      <c r="N16604" s="3" t="s">
        <v>3836</v>
      </c>
      <c r="O16604" s="3" t="s">
        <v>1021</v>
      </c>
      <c r="P16604" s="4">
        <v>20472.0</v>
      </c>
      <c r="Q16604" s="3" t="s">
        <v>49</v>
      </c>
      <c r="S16604" s="3" t="s">
        <v>34</v>
      </c>
    </row>
    <row r="16605">
      <c r="A16605" s="2">
        <v>42318.71491898148</v>
      </c>
      <c r="B16605" s="3">
        <v>52.0</v>
      </c>
      <c r="C16605" s="3" t="s">
        <v>14561</v>
      </c>
      <c r="D16605" s="3">
        <v>44.0</v>
      </c>
      <c r="E16605" s="3" t="s">
        <v>14562</v>
      </c>
      <c r="F16605" s="3">
        <v>4.0</v>
      </c>
      <c r="G16605" s="3">
        <v>8.0</v>
      </c>
      <c r="H16605" s="3" t="s">
        <v>7796</v>
      </c>
      <c r="I16605" s="3" t="s">
        <v>14780</v>
      </c>
      <c r="J16605" s="3" t="s">
        <v>4890</v>
      </c>
      <c r="K16605" s="3" t="s">
        <v>24</v>
      </c>
      <c r="L16605" s="3">
        <v>4.0</v>
      </c>
      <c r="M16605" s="3" t="s">
        <v>25</v>
      </c>
      <c r="N16605" s="3" t="s">
        <v>2052</v>
      </c>
      <c r="O16605" s="3" t="s">
        <v>218</v>
      </c>
      <c r="P16605" s="4">
        <v>21851.0</v>
      </c>
      <c r="Q16605" s="3" t="s">
        <v>153</v>
      </c>
      <c r="S16605" s="3" t="s">
        <v>29</v>
      </c>
    </row>
    <row r="16606">
      <c r="A16606" s="2">
        <v>42318.71491898148</v>
      </c>
      <c r="B16606" s="3">
        <v>52.0</v>
      </c>
      <c r="C16606" s="3" t="s">
        <v>14561</v>
      </c>
      <c r="D16606" s="3">
        <v>44.0</v>
      </c>
      <c r="E16606" s="3" t="s">
        <v>14562</v>
      </c>
      <c r="F16606" s="3">
        <v>4.0</v>
      </c>
      <c r="G16606" s="3">
        <v>8.0</v>
      </c>
      <c r="H16606" s="3" t="s">
        <v>7796</v>
      </c>
      <c r="I16606" s="3" t="s">
        <v>14780</v>
      </c>
      <c r="J16606" s="3" t="s">
        <v>4890</v>
      </c>
      <c r="K16606" s="3" t="s">
        <v>24</v>
      </c>
      <c r="L16606" s="3">
        <v>5.0</v>
      </c>
      <c r="M16606" s="3" t="s">
        <v>30</v>
      </c>
      <c r="N16606" s="3" t="s">
        <v>7457</v>
      </c>
      <c r="O16606" s="3" t="s">
        <v>1263</v>
      </c>
      <c r="P16606" s="4">
        <v>25231.0</v>
      </c>
      <c r="Q16606" s="3" t="s">
        <v>132</v>
      </c>
      <c r="S16606" s="3" t="s">
        <v>34</v>
      </c>
    </row>
    <row r="16607">
      <c r="A16607" s="2">
        <v>42318.71491898148</v>
      </c>
      <c r="B16607" s="3">
        <v>52.0</v>
      </c>
      <c r="C16607" s="3" t="s">
        <v>14561</v>
      </c>
      <c r="D16607" s="3">
        <v>44.0</v>
      </c>
      <c r="E16607" s="3" t="s">
        <v>14562</v>
      </c>
      <c r="F16607" s="3">
        <v>4.0</v>
      </c>
      <c r="G16607" s="3">
        <v>8.0</v>
      </c>
      <c r="H16607" s="3" t="s">
        <v>7796</v>
      </c>
      <c r="I16607" s="3" t="s">
        <v>14780</v>
      </c>
      <c r="J16607" s="3" t="s">
        <v>4890</v>
      </c>
      <c r="K16607" s="3" t="s">
        <v>24</v>
      </c>
      <c r="L16607" s="3">
        <v>6.0</v>
      </c>
      <c r="M16607" s="3" t="s">
        <v>25</v>
      </c>
      <c r="N16607" s="3" t="s">
        <v>14781</v>
      </c>
      <c r="O16607" s="3" t="s">
        <v>664</v>
      </c>
      <c r="P16607" s="4">
        <v>25055.0</v>
      </c>
      <c r="Q16607" s="3" t="s">
        <v>372</v>
      </c>
      <c r="S16607" s="3" t="s">
        <v>34</v>
      </c>
    </row>
    <row r="16608">
      <c r="A16608" s="2">
        <v>42318.71491898148</v>
      </c>
      <c r="B16608" s="3">
        <v>52.0</v>
      </c>
      <c r="C16608" s="3" t="s">
        <v>14561</v>
      </c>
      <c r="D16608" s="3">
        <v>44.0</v>
      </c>
      <c r="E16608" s="3" t="s">
        <v>14562</v>
      </c>
      <c r="F16608" s="3">
        <v>4.0</v>
      </c>
      <c r="G16608" s="3">
        <v>8.0</v>
      </c>
      <c r="H16608" s="3" t="s">
        <v>7796</v>
      </c>
      <c r="I16608" s="3" t="s">
        <v>14780</v>
      </c>
      <c r="J16608" s="3" t="s">
        <v>4890</v>
      </c>
      <c r="K16608" s="3" t="s">
        <v>24</v>
      </c>
      <c r="L16608" s="3">
        <v>7.0</v>
      </c>
      <c r="M16608" s="3" t="s">
        <v>30</v>
      </c>
      <c r="N16608" s="3" t="s">
        <v>14782</v>
      </c>
      <c r="O16608" s="3" t="s">
        <v>14783</v>
      </c>
      <c r="P16608" s="4">
        <v>31774.0</v>
      </c>
      <c r="Q16608" s="3" t="s">
        <v>132</v>
      </c>
      <c r="S16608" s="3" t="s">
        <v>34</v>
      </c>
    </row>
    <row r="16609">
      <c r="A16609" s="2">
        <v>42318.71491898148</v>
      </c>
      <c r="B16609" s="3">
        <v>52.0</v>
      </c>
      <c r="C16609" s="3" t="s">
        <v>14561</v>
      </c>
      <c r="D16609" s="3">
        <v>44.0</v>
      </c>
      <c r="E16609" s="3" t="s">
        <v>14562</v>
      </c>
      <c r="F16609" s="3">
        <v>4.0</v>
      </c>
      <c r="G16609" s="3">
        <v>8.0</v>
      </c>
      <c r="H16609" s="3" t="s">
        <v>7796</v>
      </c>
      <c r="I16609" s="3" t="s">
        <v>14780</v>
      </c>
      <c r="J16609" s="3" t="s">
        <v>4890</v>
      </c>
      <c r="K16609" s="3" t="s">
        <v>24</v>
      </c>
      <c r="L16609" s="3">
        <v>8.0</v>
      </c>
      <c r="M16609" s="3" t="s">
        <v>25</v>
      </c>
      <c r="N16609" s="3" t="s">
        <v>14784</v>
      </c>
      <c r="O16609" s="3" t="s">
        <v>2405</v>
      </c>
      <c r="P16609" s="4">
        <v>33208.0</v>
      </c>
      <c r="Q16609" s="3" t="s">
        <v>132</v>
      </c>
      <c r="S16609" s="3" t="s">
        <v>34</v>
      </c>
    </row>
    <row r="16610">
      <c r="A16610" s="2">
        <v>42318.71491898148</v>
      </c>
      <c r="B16610" s="3">
        <v>52.0</v>
      </c>
      <c r="C16610" s="3" t="s">
        <v>14561</v>
      </c>
      <c r="D16610" s="3">
        <v>44.0</v>
      </c>
      <c r="E16610" s="3" t="s">
        <v>14562</v>
      </c>
      <c r="F16610" s="3">
        <v>4.0</v>
      </c>
      <c r="G16610" s="3">
        <v>8.0</v>
      </c>
      <c r="H16610" s="3" t="s">
        <v>7796</v>
      </c>
      <c r="I16610" s="3" t="s">
        <v>14780</v>
      </c>
      <c r="J16610" s="3" t="s">
        <v>4890</v>
      </c>
      <c r="K16610" s="3" t="s">
        <v>24</v>
      </c>
      <c r="L16610" s="3">
        <v>9.0</v>
      </c>
      <c r="M16610" s="3" t="s">
        <v>30</v>
      </c>
      <c r="N16610" s="3" t="s">
        <v>9305</v>
      </c>
      <c r="O16610" s="3" t="s">
        <v>299</v>
      </c>
      <c r="P16610" s="4">
        <v>24283.0</v>
      </c>
      <c r="Q16610" s="3" t="s">
        <v>247</v>
      </c>
      <c r="S16610" s="3" t="s">
        <v>34</v>
      </c>
    </row>
    <row r="16611">
      <c r="A16611" s="2">
        <v>42318.71491898148</v>
      </c>
      <c r="B16611" s="3">
        <v>52.0</v>
      </c>
      <c r="C16611" s="3" t="s">
        <v>14561</v>
      </c>
      <c r="D16611" s="3">
        <v>44.0</v>
      </c>
      <c r="E16611" s="3" t="s">
        <v>14562</v>
      </c>
      <c r="F16611" s="3">
        <v>4.0</v>
      </c>
      <c r="G16611" s="3">
        <v>8.0</v>
      </c>
      <c r="H16611" s="3" t="s">
        <v>7796</v>
      </c>
      <c r="I16611" s="3" t="s">
        <v>14780</v>
      </c>
      <c r="J16611" s="3" t="s">
        <v>4890</v>
      </c>
      <c r="K16611" s="3" t="s">
        <v>24</v>
      </c>
      <c r="L16611" s="3">
        <v>10.0</v>
      </c>
      <c r="M16611" s="3" t="s">
        <v>25</v>
      </c>
      <c r="N16611" s="3" t="s">
        <v>14785</v>
      </c>
      <c r="O16611" s="3" t="s">
        <v>95</v>
      </c>
      <c r="P16611" s="4">
        <v>26362.0</v>
      </c>
      <c r="Q16611" s="3" t="s">
        <v>372</v>
      </c>
      <c r="S16611" s="3" t="s">
        <v>34</v>
      </c>
    </row>
    <row r="16612">
      <c r="A16612" s="2">
        <v>42318.71491898148</v>
      </c>
      <c r="B16612" s="3">
        <v>52.0</v>
      </c>
      <c r="C16612" s="3" t="s">
        <v>14561</v>
      </c>
      <c r="D16612" s="3">
        <v>44.0</v>
      </c>
      <c r="E16612" s="3" t="s">
        <v>14562</v>
      </c>
      <c r="F16612" s="3">
        <v>4.0</v>
      </c>
      <c r="G16612" s="3">
        <v>8.0</v>
      </c>
      <c r="H16612" s="3" t="s">
        <v>7796</v>
      </c>
      <c r="I16612" s="3" t="s">
        <v>14780</v>
      </c>
      <c r="J16612" s="3" t="s">
        <v>4890</v>
      </c>
      <c r="K16612" s="3" t="s">
        <v>24</v>
      </c>
      <c r="L16612" s="3">
        <v>11.0</v>
      </c>
      <c r="M16612" s="3" t="s">
        <v>30</v>
      </c>
      <c r="N16612" s="3" t="s">
        <v>14786</v>
      </c>
      <c r="O16612" s="3" t="s">
        <v>612</v>
      </c>
      <c r="P16612" s="4">
        <v>35267.0</v>
      </c>
      <c r="Q16612" s="3" t="s">
        <v>191</v>
      </c>
      <c r="S16612" s="3" t="s">
        <v>34</v>
      </c>
    </row>
    <row r="16613">
      <c r="A16613" s="2">
        <v>42318.71491898148</v>
      </c>
      <c r="B16613" s="3">
        <v>52.0</v>
      </c>
      <c r="C16613" s="3" t="s">
        <v>14561</v>
      </c>
      <c r="D16613" s="3">
        <v>44.0</v>
      </c>
      <c r="E16613" s="3" t="s">
        <v>14562</v>
      </c>
      <c r="F16613" s="3">
        <v>4.0</v>
      </c>
      <c r="G16613" s="3">
        <v>8.0</v>
      </c>
      <c r="H16613" s="3" t="s">
        <v>7796</v>
      </c>
      <c r="I16613" s="3" t="s">
        <v>14780</v>
      </c>
      <c r="J16613" s="3" t="s">
        <v>4890</v>
      </c>
      <c r="K16613" s="3" t="s">
        <v>24</v>
      </c>
      <c r="L16613" s="3">
        <v>12.0</v>
      </c>
      <c r="M16613" s="3" t="s">
        <v>25</v>
      </c>
      <c r="N16613" s="3" t="s">
        <v>14787</v>
      </c>
      <c r="O16613" s="3" t="s">
        <v>204</v>
      </c>
      <c r="P16613" s="4">
        <v>24603.0</v>
      </c>
      <c r="Q16613" s="3" t="s">
        <v>372</v>
      </c>
      <c r="S16613" s="3" t="s">
        <v>34</v>
      </c>
    </row>
    <row r="16614">
      <c r="A16614" s="2">
        <v>42318.71491898148</v>
      </c>
      <c r="B16614" s="3">
        <v>52.0</v>
      </c>
      <c r="C16614" s="3" t="s">
        <v>14561</v>
      </c>
      <c r="D16614" s="3">
        <v>44.0</v>
      </c>
      <c r="E16614" s="3" t="s">
        <v>14562</v>
      </c>
      <c r="F16614" s="3">
        <v>4.0</v>
      </c>
      <c r="G16614" s="3">
        <v>8.0</v>
      </c>
      <c r="H16614" s="3" t="s">
        <v>7796</v>
      </c>
      <c r="I16614" s="3" t="s">
        <v>14780</v>
      </c>
      <c r="J16614" s="3" t="s">
        <v>4890</v>
      </c>
      <c r="K16614" s="3" t="s">
        <v>24</v>
      </c>
      <c r="L16614" s="3">
        <v>13.0</v>
      </c>
      <c r="M16614" s="3" t="s">
        <v>30</v>
      </c>
      <c r="N16614" s="3" t="s">
        <v>951</v>
      </c>
      <c r="O16614" s="3" t="s">
        <v>375</v>
      </c>
      <c r="P16614" s="4">
        <v>18547.0</v>
      </c>
      <c r="Q16614" s="3" t="s">
        <v>86</v>
      </c>
      <c r="S16614" s="3" t="s">
        <v>29</v>
      </c>
    </row>
    <row r="16615">
      <c r="A16615" s="2">
        <v>42318.71491898148</v>
      </c>
      <c r="B16615" s="3">
        <v>52.0</v>
      </c>
      <c r="C16615" s="3" t="s">
        <v>14561</v>
      </c>
      <c r="D16615" s="3">
        <v>44.0</v>
      </c>
      <c r="E16615" s="3" t="s">
        <v>14562</v>
      </c>
      <c r="F16615" s="3">
        <v>4.0</v>
      </c>
      <c r="G16615" s="3">
        <v>8.0</v>
      </c>
      <c r="H16615" s="3" t="s">
        <v>7796</v>
      </c>
      <c r="I16615" s="3" t="s">
        <v>14780</v>
      </c>
      <c r="J16615" s="3" t="s">
        <v>4890</v>
      </c>
      <c r="K16615" s="3" t="s">
        <v>24</v>
      </c>
      <c r="L16615" s="3">
        <v>14.0</v>
      </c>
      <c r="M16615" s="3" t="s">
        <v>25</v>
      </c>
      <c r="N16615" s="3" t="s">
        <v>4110</v>
      </c>
      <c r="O16615" s="3" t="s">
        <v>243</v>
      </c>
      <c r="P16615" s="4">
        <v>24153.0</v>
      </c>
      <c r="Q16615" s="3" t="s">
        <v>132</v>
      </c>
      <c r="S16615" s="3" t="s">
        <v>34</v>
      </c>
    </row>
    <row r="16616">
      <c r="A16616" s="2">
        <v>42318.71491898148</v>
      </c>
      <c r="B16616" s="3">
        <v>52.0</v>
      </c>
      <c r="C16616" s="3" t="s">
        <v>14561</v>
      </c>
      <c r="D16616" s="3">
        <v>44.0</v>
      </c>
      <c r="E16616" s="3" t="s">
        <v>14562</v>
      </c>
      <c r="F16616" s="3">
        <v>4.0</v>
      </c>
      <c r="G16616" s="3">
        <v>8.0</v>
      </c>
      <c r="H16616" s="3" t="s">
        <v>7796</v>
      </c>
      <c r="I16616" s="3" t="s">
        <v>14780</v>
      </c>
      <c r="J16616" s="3" t="s">
        <v>4890</v>
      </c>
      <c r="K16616" s="3" t="s">
        <v>24</v>
      </c>
      <c r="L16616" s="3">
        <v>15.0</v>
      </c>
      <c r="M16616" s="3" t="s">
        <v>30</v>
      </c>
      <c r="N16616" s="3" t="s">
        <v>8138</v>
      </c>
      <c r="O16616" s="3" t="s">
        <v>215</v>
      </c>
      <c r="P16616" s="4">
        <v>22665.0</v>
      </c>
      <c r="Q16616" s="3" t="s">
        <v>132</v>
      </c>
      <c r="S16616" s="3" t="s">
        <v>34</v>
      </c>
    </row>
    <row r="16617">
      <c r="A16617" s="2">
        <v>42318.71491898148</v>
      </c>
      <c r="B16617" s="3">
        <v>52.0</v>
      </c>
      <c r="C16617" s="3" t="s">
        <v>14561</v>
      </c>
      <c r="D16617" s="3">
        <v>44.0</v>
      </c>
      <c r="E16617" s="3" t="s">
        <v>14562</v>
      </c>
      <c r="F16617" s="3">
        <v>4.0</v>
      </c>
      <c r="G16617" s="3">
        <v>8.0</v>
      </c>
      <c r="H16617" s="3" t="s">
        <v>7796</v>
      </c>
      <c r="I16617" s="3" t="s">
        <v>14780</v>
      </c>
      <c r="J16617" s="3" t="s">
        <v>4890</v>
      </c>
      <c r="K16617" s="3" t="s">
        <v>24</v>
      </c>
      <c r="L16617" s="3">
        <v>16.0</v>
      </c>
      <c r="M16617" s="3" t="s">
        <v>25</v>
      </c>
      <c r="N16617" s="3" t="s">
        <v>14788</v>
      </c>
      <c r="O16617" s="3" t="s">
        <v>36</v>
      </c>
      <c r="P16617" s="4">
        <v>26226.0</v>
      </c>
      <c r="Q16617" s="3" t="s">
        <v>247</v>
      </c>
      <c r="S16617" s="3" t="s">
        <v>34</v>
      </c>
    </row>
    <row r="16618">
      <c r="A16618" s="2">
        <v>42318.71491898148</v>
      </c>
      <c r="B16618" s="3">
        <v>52.0</v>
      </c>
      <c r="C16618" s="3" t="s">
        <v>14561</v>
      </c>
      <c r="D16618" s="3">
        <v>44.0</v>
      </c>
      <c r="E16618" s="3" t="s">
        <v>14562</v>
      </c>
      <c r="F16618" s="3">
        <v>4.0</v>
      </c>
      <c r="G16618" s="3">
        <v>8.0</v>
      </c>
      <c r="H16618" s="3" t="s">
        <v>7796</v>
      </c>
      <c r="I16618" s="3" t="s">
        <v>14780</v>
      </c>
      <c r="J16618" s="3" t="s">
        <v>4890</v>
      </c>
      <c r="K16618" s="3" t="s">
        <v>24</v>
      </c>
      <c r="L16618" s="3">
        <v>17.0</v>
      </c>
      <c r="M16618" s="3" t="s">
        <v>30</v>
      </c>
      <c r="N16618" s="3" t="s">
        <v>14789</v>
      </c>
      <c r="O16618" s="3" t="s">
        <v>992</v>
      </c>
      <c r="P16618" s="4">
        <v>29504.0</v>
      </c>
      <c r="Q16618" s="3" t="s">
        <v>1605</v>
      </c>
      <c r="S16618" s="3" t="s">
        <v>29</v>
      </c>
    </row>
    <row r="16619">
      <c r="A16619" s="2">
        <v>42318.71491898148</v>
      </c>
      <c r="B16619" s="3">
        <v>52.0</v>
      </c>
      <c r="C16619" s="3" t="s">
        <v>14561</v>
      </c>
      <c r="D16619" s="3">
        <v>44.0</v>
      </c>
      <c r="E16619" s="3" t="s">
        <v>14562</v>
      </c>
      <c r="F16619" s="3">
        <v>4.0</v>
      </c>
      <c r="G16619" s="3">
        <v>8.0</v>
      </c>
      <c r="H16619" s="3" t="s">
        <v>7796</v>
      </c>
      <c r="I16619" s="3" t="s">
        <v>14780</v>
      </c>
      <c r="J16619" s="3" t="s">
        <v>4890</v>
      </c>
      <c r="K16619" s="3" t="s">
        <v>24</v>
      </c>
      <c r="L16619" s="3">
        <v>18.0</v>
      </c>
      <c r="M16619" s="3" t="s">
        <v>25</v>
      </c>
      <c r="N16619" s="3" t="s">
        <v>3301</v>
      </c>
      <c r="O16619" s="3" t="s">
        <v>2765</v>
      </c>
      <c r="P16619" s="4">
        <v>33766.0</v>
      </c>
      <c r="Q16619" s="3" t="s">
        <v>60</v>
      </c>
      <c r="S16619" s="3" t="s">
        <v>34</v>
      </c>
    </row>
    <row r="16620">
      <c r="A16620" s="2">
        <v>42318.71491898148</v>
      </c>
      <c r="B16620" s="3">
        <v>52.0</v>
      </c>
      <c r="C16620" s="3" t="s">
        <v>14561</v>
      </c>
      <c r="D16620" s="3">
        <v>44.0</v>
      </c>
      <c r="E16620" s="3" t="s">
        <v>14562</v>
      </c>
      <c r="F16620" s="3">
        <v>4.0</v>
      </c>
      <c r="G16620" s="3">
        <v>8.0</v>
      </c>
      <c r="H16620" s="3" t="s">
        <v>7796</v>
      </c>
      <c r="I16620" s="3" t="s">
        <v>14780</v>
      </c>
      <c r="J16620" s="3" t="s">
        <v>4890</v>
      </c>
      <c r="K16620" s="3" t="s">
        <v>24</v>
      </c>
      <c r="L16620" s="3">
        <v>19.0</v>
      </c>
      <c r="M16620" s="3" t="s">
        <v>30</v>
      </c>
      <c r="N16620" s="3" t="s">
        <v>14790</v>
      </c>
      <c r="O16620" s="3" t="s">
        <v>336</v>
      </c>
      <c r="P16620" s="4">
        <v>18392.0</v>
      </c>
      <c r="Q16620" s="3" t="s">
        <v>49</v>
      </c>
      <c r="S16620" s="3" t="s">
        <v>34</v>
      </c>
    </row>
    <row r="16621">
      <c r="A16621" s="2">
        <v>42318.71491898148</v>
      </c>
      <c r="B16621" s="3">
        <v>52.0</v>
      </c>
      <c r="C16621" s="3" t="s">
        <v>14561</v>
      </c>
      <c r="D16621" s="3">
        <v>44.0</v>
      </c>
      <c r="E16621" s="3" t="s">
        <v>14562</v>
      </c>
      <c r="F16621" s="3">
        <v>4.0</v>
      </c>
      <c r="G16621" s="3">
        <v>8.0</v>
      </c>
      <c r="H16621" s="3" t="s">
        <v>7796</v>
      </c>
      <c r="I16621" s="3" t="s">
        <v>14780</v>
      </c>
      <c r="J16621" s="3" t="s">
        <v>4890</v>
      </c>
      <c r="K16621" s="3" t="s">
        <v>24</v>
      </c>
      <c r="L16621" s="3">
        <v>20.0</v>
      </c>
      <c r="M16621" s="3" t="s">
        <v>25</v>
      </c>
      <c r="N16621" s="3" t="s">
        <v>14791</v>
      </c>
      <c r="O16621" s="3" t="s">
        <v>204</v>
      </c>
      <c r="P16621" s="4">
        <v>18857.0</v>
      </c>
      <c r="Q16621" s="3" t="s">
        <v>86</v>
      </c>
      <c r="S16621" s="3" t="s">
        <v>34</v>
      </c>
    </row>
    <row r="16622">
      <c r="A16622" s="2">
        <v>42318.71491898148</v>
      </c>
      <c r="B16622" s="3">
        <v>52.0</v>
      </c>
      <c r="C16622" s="3" t="s">
        <v>14561</v>
      </c>
      <c r="D16622" s="3">
        <v>44.0</v>
      </c>
      <c r="E16622" s="3" t="s">
        <v>14562</v>
      </c>
      <c r="F16622" s="3">
        <v>4.0</v>
      </c>
      <c r="G16622" s="3">
        <v>8.0</v>
      </c>
      <c r="H16622" s="3" t="s">
        <v>7796</v>
      </c>
      <c r="I16622" s="3" t="s">
        <v>14780</v>
      </c>
      <c r="J16622" s="3" t="s">
        <v>4890</v>
      </c>
      <c r="K16622" s="3" t="s">
        <v>24</v>
      </c>
      <c r="L16622" s="3">
        <v>21.0</v>
      </c>
      <c r="M16622" s="3" t="s">
        <v>30</v>
      </c>
      <c r="N16622" s="3" t="s">
        <v>14792</v>
      </c>
      <c r="O16622" s="3" t="s">
        <v>121</v>
      </c>
      <c r="P16622" s="4">
        <v>19683.0</v>
      </c>
      <c r="Q16622" s="3" t="s">
        <v>86</v>
      </c>
      <c r="S16622" s="3" t="s">
        <v>34</v>
      </c>
    </row>
    <row r="16623">
      <c r="A16623" s="2">
        <v>42318.71491898148</v>
      </c>
      <c r="B16623" s="3">
        <v>52.0</v>
      </c>
      <c r="C16623" s="3" t="s">
        <v>14561</v>
      </c>
      <c r="D16623" s="3">
        <v>44.0</v>
      </c>
      <c r="E16623" s="3" t="s">
        <v>14562</v>
      </c>
      <c r="F16623" s="3">
        <v>4.0</v>
      </c>
      <c r="G16623" s="3">
        <v>8.0</v>
      </c>
      <c r="H16623" s="3" t="s">
        <v>7796</v>
      </c>
      <c r="I16623" s="3" t="s">
        <v>14780</v>
      </c>
      <c r="J16623" s="3" t="s">
        <v>4890</v>
      </c>
      <c r="K16623" s="3" t="s">
        <v>24</v>
      </c>
      <c r="L16623" s="3">
        <v>22.0</v>
      </c>
      <c r="M16623" s="3" t="s">
        <v>25</v>
      </c>
      <c r="N16623" s="3" t="s">
        <v>14793</v>
      </c>
      <c r="O16623" s="3" t="s">
        <v>95</v>
      </c>
      <c r="P16623" s="4">
        <v>24406.0</v>
      </c>
      <c r="Q16623" s="3" t="s">
        <v>372</v>
      </c>
      <c r="S16623" s="3" t="s">
        <v>34</v>
      </c>
    </row>
    <row r="16624">
      <c r="A16624" s="2">
        <v>42318.71491898148</v>
      </c>
      <c r="B16624" s="3">
        <v>52.0</v>
      </c>
      <c r="C16624" s="3" t="s">
        <v>14561</v>
      </c>
      <c r="D16624" s="3">
        <v>44.0</v>
      </c>
      <c r="E16624" s="3" t="s">
        <v>14562</v>
      </c>
      <c r="F16624" s="3">
        <v>4.0</v>
      </c>
      <c r="G16624" s="3">
        <v>8.0</v>
      </c>
      <c r="H16624" s="3" t="s">
        <v>7796</v>
      </c>
      <c r="I16624" s="3" t="s">
        <v>14780</v>
      </c>
      <c r="J16624" s="3" t="s">
        <v>4890</v>
      </c>
      <c r="K16624" s="3" t="s">
        <v>24</v>
      </c>
      <c r="L16624" s="3">
        <v>23.0</v>
      </c>
      <c r="M16624" s="3" t="s">
        <v>30</v>
      </c>
      <c r="N16624" s="3" t="s">
        <v>14794</v>
      </c>
      <c r="O16624" s="3" t="s">
        <v>10649</v>
      </c>
      <c r="P16624" s="4">
        <v>28028.0</v>
      </c>
      <c r="Q16624" s="3" t="s">
        <v>132</v>
      </c>
      <c r="S16624" s="3" t="s">
        <v>34</v>
      </c>
    </row>
    <row r="16625">
      <c r="A16625" s="2">
        <v>42318.71491898148</v>
      </c>
      <c r="B16625" s="3">
        <v>52.0</v>
      </c>
      <c r="C16625" s="3" t="s">
        <v>14561</v>
      </c>
      <c r="D16625" s="3">
        <v>44.0</v>
      </c>
      <c r="E16625" s="3" t="s">
        <v>14562</v>
      </c>
      <c r="F16625" s="3">
        <v>4.0</v>
      </c>
      <c r="G16625" s="3">
        <v>8.0</v>
      </c>
      <c r="H16625" s="3" t="s">
        <v>7796</v>
      </c>
      <c r="I16625" s="3" t="s">
        <v>14780</v>
      </c>
      <c r="J16625" s="3" t="s">
        <v>4890</v>
      </c>
      <c r="K16625" s="3" t="s">
        <v>24</v>
      </c>
      <c r="L16625" s="3">
        <v>24.0</v>
      </c>
      <c r="M16625" s="3" t="s">
        <v>25</v>
      </c>
      <c r="N16625" s="3" t="s">
        <v>14795</v>
      </c>
      <c r="O16625" s="3" t="s">
        <v>477</v>
      </c>
      <c r="P16625" s="4">
        <v>31559.0</v>
      </c>
      <c r="Q16625" s="3" t="s">
        <v>132</v>
      </c>
      <c r="S16625" s="3" t="s">
        <v>34</v>
      </c>
    </row>
    <row r="16626">
      <c r="A16626" s="2">
        <v>42318.71491898148</v>
      </c>
      <c r="B16626" s="3">
        <v>52.0</v>
      </c>
      <c r="C16626" s="3" t="s">
        <v>14561</v>
      </c>
      <c r="D16626" s="3">
        <v>44.0</v>
      </c>
      <c r="E16626" s="3" t="s">
        <v>14562</v>
      </c>
      <c r="F16626" s="3">
        <v>4.0</v>
      </c>
      <c r="G16626" s="3">
        <v>8.0</v>
      </c>
      <c r="H16626" s="3" t="s">
        <v>7796</v>
      </c>
      <c r="I16626" s="3" t="s">
        <v>14780</v>
      </c>
      <c r="J16626" s="3" t="s">
        <v>4890</v>
      </c>
      <c r="K16626" s="3" t="s">
        <v>24</v>
      </c>
      <c r="L16626" s="3">
        <v>25.0</v>
      </c>
      <c r="M16626" s="3" t="s">
        <v>30</v>
      </c>
      <c r="N16626" s="3" t="s">
        <v>14796</v>
      </c>
      <c r="O16626" s="3" t="s">
        <v>812</v>
      </c>
      <c r="P16626" s="4">
        <v>24590.0</v>
      </c>
      <c r="Q16626" s="3" t="s">
        <v>46</v>
      </c>
      <c r="S16626" s="3" t="s">
        <v>34</v>
      </c>
    </row>
    <row r="16627">
      <c r="A16627" s="2">
        <v>42318.71491898148</v>
      </c>
      <c r="B16627" s="3">
        <v>52.0</v>
      </c>
      <c r="C16627" s="3" t="s">
        <v>14561</v>
      </c>
      <c r="D16627" s="3">
        <v>44.0</v>
      </c>
      <c r="E16627" s="3" t="s">
        <v>14562</v>
      </c>
      <c r="F16627" s="3">
        <v>4.0</v>
      </c>
      <c r="G16627" s="3">
        <v>8.0</v>
      </c>
      <c r="H16627" s="3" t="s">
        <v>7796</v>
      </c>
      <c r="I16627" s="3" t="s">
        <v>14780</v>
      </c>
      <c r="J16627" s="3" t="s">
        <v>4890</v>
      </c>
      <c r="K16627" s="3" t="s">
        <v>24</v>
      </c>
      <c r="L16627" s="3">
        <v>26.0</v>
      </c>
      <c r="M16627" s="3" t="s">
        <v>25</v>
      </c>
      <c r="N16627" s="3" t="s">
        <v>14797</v>
      </c>
      <c r="O16627" s="3" t="s">
        <v>14798</v>
      </c>
      <c r="P16627" s="4">
        <v>28799.0</v>
      </c>
      <c r="Q16627" s="3" t="s">
        <v>132</v>
      </c>
      <c r="S16627" s="3" t="s">
        <v>34</v>
      </c>
    </row>
    <row r="16628">
      <c r="A16628" s="2">
        <v>42318.71491898148</v>
      </c>
      <c r="B16628" s="3">
        <v>52.0</v>
      </c>
      <c r="C16628" s="3" t="s">
        <v>14561</v>
      </c>
      <c r="D16628" s="3">
        <v>44.0</v>
      </c>
      <c r="E16628" s="3" t="s">
        <v>14562</v>
      </c>
      <c r="F16628" s="3">
        <v>4.0</v>
      </c>
      <c r="G16628" s="3">
        <v>8.0</v>
      </c>
      <c r="H16628" s="3" t="s">
        <v>7796</v>
      </c>
      <c r="I16628" s="3" t="s">
        <v>14780</v>
      </c>
      <c r="J16628" s="3" t="s">
        <v>4890</v>
      </c>
      <c r="K16628" s="3" t="s">
        <v>24</v>
      </c>
      <c r="L16628" s="3">
        <v>27.0</v>
      </c>
      <c r="M16628" s="3" t="s">
        <v>30</v>
      </c>
      <c r="N16628" s="3" t="s">
        <v>14799</v>
      </c>
      <c r="O16628" s="3" t="s">
        <v>11003</v>
      </c>
      <c r="P16628" s="4">
        <v>32657.0</v>
      </c>
      <c r="Q16628" s="3" t="s">
        <v>372</v>
      </c>
      <c r="S16628" s="3" t="s">
        <v>34</v>
      </c>
    </row>
    <row r="16629">
      <c r="A16629" s="2">
        <v>42318.71491898148</v>
      </c>
      <c r="B16629" s="3">
        <v>52.0</v>
      </c>
      <c r="C16629" s="3" t="s">
        <v>14561</v>
      </c>
      <c r="D16629" s="3">
        <v>44.0</v>
      </c>
      <c r="E16629" s="3" t="s">
        <v>14562</v>
      </c>
      <c r="F16629" s="3">
        <v>4.0</v>
      </c>
      <c r="G16629" s="3">
        <v>8.0</v>
      </c>
      <c r="H16629" s="3" t="s">
        <v>7796</v>
      </c>
      <c r="I16629" s="3" t="s">
        <v>14780</v>
      </c>
      <c r="J16629" s="3" t="s">
        <v>4890</v>
      </c>
      <c r="K16629" s="3" t="s">
        <v>24</v>
      </c>
      <c r="L16629" s="3">
        <v>28.0</v>
      </c>
      <c r="M16629" s="3" t="s">
        <v>25</v>
      </c>
      <c r="N16629" s="3" t="s">
        <v>7893</v>
      </c>
      <c r="O16629" s="3" t="s">
        <v>1275</v>
      </c>
      <c r="P16629" s="4">
        <v>21651.0</v>
      </c>
      <c r="Q16629" s="3" t="s">
        <v>110</v>
      </c>
      <c r="S16629" s="3" t="s">
        <v>34</v>
      </c>
    </row>
    <row r="16630">
      <c r="A16630" s="2">
        <v>42318.71491898148</v>
      </c>
      <c r="B16630" s="3">
        <v>52.0</v>
      </c>
      <c r="C16630" s="3" t="s">
        <v>14561</v>
      </c>
      <c r="D16630" s="3">
        <v>44.0</v>
      </c>
      <c r="E16630" s="3" t="s">
        <v>14562</v>
      </c>
      <c r="F16630" s="3">
        <v>4.0</v>
      </c>
      <c r="G16630" s="3">
        <v>8.0</v>
      </c>
      <c r="H16630" s="3" t="s">
        <v>7796</v>
      </c>
      <c r="I16630" s="3" t="s">
        <v>14780</v>
      </c>
      <c r="J16630" s="3" t="s">
        <v>4890</v>
      </c>
      <c r="K16630" s="3" t="s">
        <v>24</v>
      </c>
      <c r="L16630" s="3">
        <v>29.0</v>
      </c>
      <c r="M16630" s="3" t="s">
        <v>30</v>
      </c>
      <c r="N16630" s="3" t="s">
        <v>14800</v>
      </c>
      <c r="O16630" s="3" t="s">
        <v>307</v>
      </c>
      <c r="P16630" s="4">
        <v>17752.0</v>
      </c>
      <c r="Q16630" s="3" t="s">
        <v>105</v>
      </c>
      <c r="S16630" s="3" t="s">
        <v>34</v>
      </c>
    </row>
    <row r="16631">
      <c r="A16631" s="2">
        <v>42318.71491898148</v>
      </c>
      <c r="B16631" s="3">
        <v>52.0</v>
      </c>
      <c r="C16631" s="3" t="s">
        <v>14561</v>
      </c>
      <c r="D16631" s="3">
        <v>44.0</v>
      </c>
      <c r="E16631" s="3" t="s">
        <v>14562</v>
      </c>
      <c r="F16631" s="3">
        <v>4.0</v>
      </c>
      <c r="G16631" s="3">
        <v>8.0</v>
      </c>
      <c r="H16631" s="3" t="s">
        <v>7796</v>
      </c>
      <c r="I16631" s="3" t="s">
        <v>14780</v>
      </c>
      <c r="J16631" s="3" t="s">
        <v>4890</v>
      </c>
      <c r="K16631" s="3" t="s">
        <v>24</v>
      </c>
      <c r="L16631" s="3">
        <v>30.0</v>
      </c>
      <c r="M16631" s="3" t="s">
        <v>25</v>
      </c>
      <c r="N16631" s="3" t="s">
        <v>5332</v>
      </c>
      <c r="O16631" s="3" t="s">
        <v>243</v>
      </c>
      <c r="P16631" s="4">
        <v>27207.0</v>
      </c>
      <c r="Q16631" s="3" t="s">
        <v>115</v>
      </c>
      <c r="S16631" s="3" t="s">
        <v>34</v>
      </c>
    </row>
    <row r="16632">
      <c r="A16632" s="2">
        <v>42318.71491898148</v>
      </c>
      <c r="B16632" s="3">
        <v>52.0</v>
      </c>
      <c r="C16632" s="3" t="s">
        <v>14561</v>
      </c>
      <c r="D16632" s="3">
        <v>44.0</v>
      </c>
      <c r="E16632" s="3" t="s">
        <v>14562</v>
      </c>
      <c r="F16632" s="3">
        <v>4.0</v>
      </c>
      <c r="G16632" s="3">
        <v>8.0</v>
      </c>
      <c r="H16632" s="3" t="s">
        <v>7796</v>
      </c>
      <c r="I16632" s="3" t="s">
        <v>14780</v>
      </c>
      <c r="J16632" s="3" t="s">
        <v>4890</v>
      </c>
      <c r="K16632" s="3" t="s">
        <v>24</v>
      </c>
      <c r="L16632" s="3">
        <v>31.0</v>
      </c>
      <c r="M16632" s="3" t="s">
        <v>30</v>
      </c>
      <c r="N16632" s="3" t="s">
        <v>6705</v>
      </c>
      <c r="O16632" s="3" t="s">
        <v>283</v>
      </c>
      <c r="P16632" s="4">
        <v>23090.0</v>
      </c>
      <c r="Q16632" s="3" t="s">
        <v>372</v>
      </c>
      <c r="S16632" s="3" t="s">
        <v>34</v>
      </c>
    </row>
    <row r="16633">
      <c r="A16633" s="2">
        <v>42318.71491898148</v>
      </c>
      <c r="B16633" s="3">
        <v>52.0</v>
      </c>
      <c r="C16633" s="3" t="s">
        <v>14561</v>
      </c>
      <c r="D16633" s="3">
        <v>44.0</v>
      </c>
      <c r="E16633" s="3" t="s">
        <v>14562</v>
      </c>
      <c r="F16633" s="3">
        <v>4.0</v>
      </c>
      <c r="G16633" s="3">
        <v>8.0</v>
      </c>
      <c r="H16633" s="3" t="s">
        <v>7796</v>
      </c>
      <c r="I16633" s="3" t="s">
        <v>14780</v>
      </c>
      <c r="J16633" s="3" t="s">
        <v>4890</v>
      </c>
      <c r="K16633" s="3" t="s">
        <v>24</v>
      </c>
      <c r="L16633" s="3">
        <v>32.0</v>
      </c>
      <c r="M16633" s="3" t="s">
        <v>25</v>
      </c>
      <c r="N16633" s="3" t="s">
        <v>7386</v>
      </c>
      <c r="O16633" s="3" t="s">
        <v>69</v>
      </c>
      <c r="P16633" s="4">
        <v>19827.0</v>
      </c>
      <c r="Q16633" s="3" t="s">
        <v>49</v>
      </c>
      <c r="S16633" s="3" t="s">
        <v>34</v>
      </c>
    </row>
    <row r="16634">
      <c r="A16634" s="2">
        <v>42318.71491898148</v>
      </c>
      <c r="B16634" s="3">
        <v>52.0</v>
      </c>
      <c r="C16634" s="3" t="s">
        <v>14561</v>
      </c>
      <c r="D16634" s="3">
        <v>44.0</v>
      </c>
      <c r="E16634" s="3" t="s">
        <v>14562</v>
      </c>
      <c r="F16634" s="3">
        <v>4.0</v>
      </c>
      <c r="G16634" s="3">
        <v>8.0</v>
      </c>
      <c r="H16634" s="3" t="s">
        <v>7796</v>
      </c>
      <c r="I16634" s="3" t="s">
        <v>14780</v>
      </c>
      <c r="J16634" s="3" t="s">
        <v>4890</v>
      </c>
      <c r="K16634" s="3" t="s">
        <v>24</v>
      </c>
      <c r="L16634" s="3">
        <v>33.0</v>
      </c>
      <c r="M16634" s="3" t="s">
        <v>30</v>
      </c>
      <c r="N16634" s="3" t="s">
        <v>14801</v>
      </c>
      <c r="O16634" s="3" t="s">
        <v>163</v>
      </c>
      <c r="P16634" s="4">
        <v>24106.0</v>
      </c>
      <c r="Q16634" s="3" t="s">
        <v>40</v>
      </c>
      <c r="S16634" s="3" t="s">
        <v>34</v>
      </c>
    </row>
    <row r="16635">
      <c r="A16635" s="2">
        <v>42318.71491898148</v>
      </c>
      <c r="B16635" s="3">
        <v>52.0</v>
      </c>
      <c r="C16635" s="3" t="s">
        <v>14561</v>
      </c>
      <c r="D16635" s="3">
        <v>44.0</v>
      </c>
      <c r="E16635" s="3" t="s">
        <v>14562</v>
      </c>
      <c r="F16635" s="3">
        <v>4.0</v>
      </c>
      <c r="G16635" s="3">
        <v>8.0</v>
      </c>
      <c r="H16635" s="3" t="s">
        <v>7796</v>
      </c>
      <c r="I16635" s="3" t="s">
        <v>14780</v>
      </c>
      <c r="J16635" s="3" t="s">
        <v>4890</v>
      </c>
      <c r="K16635" s="3" t="s">
        <v>24</v>
      </c>
      <c r="L16635" s="3">
        <v>34.0</v>
      </c>
      <c r="M16635" s="3" t="s">
        <v>25</v>
      </c>
      <c r="N16635" s="3" t="s">
        <v>14802</v>
      </c>
      <c r="O16635" s="3" t="s">
        <v>1295</v>
      </c>
      <c r="P16635" s="4">
        <v>28490.0</v>
      </c>
      <c r="Q16635" s="3" t="s">
        <v>418</v>
      </c>
      <c r="S16635" s="3" t="s">
        <v>29</v>
      </c>
    </row>
    <row r="16636">
      <c r="A16636" s="2">
        <v>42318.71491898148</v>
      </c>
      <c r="B16636" s="3">
        <v>52.0</v>
      </c>
      <c r="C16636" s="3" t="s">
        <v>14561</v>
      </c>
      <c r="D16636" s="3">
        <v>44.0</v>
      </c>
      <c r="E16636" s="3" t="s">
        <v>14562</v>
      </c>
      <c r="F16636" s="3">
        <v>4.0</v>
      </c>
      <c r="G16636" s="3">
        <v>8.0</v>
      </c>
      <c r="H16636" s="3" t="s">
        <v>7796</v>
      </c>
      <c r="I16636" s="3" t="s">
        <v>14780</v>
      </c>
      <c r="J16636" s="3" t="s">
        <v>4890</v>
      </c>
      <c r="K16636" s="3" t="s">
        <v>24</v>
      </c>
      <c r="L16636" s="3">
        <v>35.0</v>
      </c>
      <c r="M16636" s="3" t="s">
        <v>30</v>
      </c>
      <c r="N16636" s="3" t="s">
        <v>192</v>
      </c>
      <c r="O16636" s="3" t="s">
        <v>6637</v>
      </c>
      <c r="P16636" s="4">
        <v>21956.0</v>
      </c>
      <c r="Q16636" s="3" t="s">
        <v>40</v>
      </c>
      <c r="S16636" s="3" t="s">
        <v>34</v>
      </c>
    </row>
    <row r="16637">
      <c r="A16637" s="2">
        <v>42318.71491898148</v>
      </c>
      <c r="B16637" s="3">
        <v>52.0</v>
      </c>
      <c r="C16637" s="3" t="s">
        <v>14561</v>
      </c>
      <c r="D16637" s="3">
        <v>49.0</v>
      </c>
      <c r="E16637" s="3" t="s">
        <v>14584</v>
      </c>
      <c r="F16637" s="3">
        <v>4.0</v>
      </c>
      <c r="G16637" s="3">
        <v>8.0</v>
      </c>
      <c r="H16637" s="3" t="s">
        <v>7796</v>
      </c>
      <c r="I16637" s="3" t="s">
        <v>14780</v>
      </c>
      <c r="J16637" s="3" t="s">
        <v>4890</v>
      </c>
      <c r="K16637" s="3" t="s">
        <v>272</v>
      </c>
      <c r="L16637" s="3">
        <v>1.0</v>
      </c>
      <c r="M16637" s="3" t="s">
        <v>25</v>
      </c>
      <c r="N16637" s="3" t="s">
        <v>14803</v>
      </c>
      <c r="O16637" s="3" t="s">
        <v>91</v>
      </c>
      <c r="P16637" s="4">
        <v>25363.0</v>
      </c>
      <c r="Q16637" s="3" t="s">
        <v>149</v>
      </c>
      <c r="S16637" s="3" t="s">
        <v>34</v>
      </c>
    </row>
    <row r="16638">
      <c r="A16638" s="2">
        <v>42318.71491898148</v>
      </c>
      <c r="B16638" s="3">
        <v>52.0</v>
      </c>
      <c r="C16638" s="3" t="s">
        <v>14561</v>
      </c>
      <c r="D16638" s="3">
        <v>49.0</v>
      </c>
      <c r="E16638" s="3" t="s">
        <v>14584</v>
      </c>
      <c r="F16638" s="3">
        <v>4.0</v>
      </c>
      <c r="G16638" s="3">
        <v>8.0</v>
      </c>
      <c r="H16638" s="3" t="s">
        <v>7796</v>
      </c>
      <c r="I16638" s="3" t="s">
        <v>14780</v>
      </c>
      <c r="J16638" s="3" t="s">
        <v>4890</v>
      </c>
      <c r="K16638" s="3" t="s">
        <v>24</v>
      </c>
      <c r="L16638" s="3">
        <v>2.0</v>
      </c>
      <c r="M16638" s="3" t="s">
        <v>30</v>
      </c>
      <c r="N16638" s="3" t="s">
        <v>14804</v>
      </c>
      <c r="O16638" s="3" t="s">
        <v>158</v>
      </c>
      <c r="P16638" s="4">
        <v>20752.0</v>
      </c>
      <c r="Q16638" s="3" t="s">
        <v>372</v>
      </c>
      <c r="S16638" s="3" t="s">
        <v>34</v>
      </c>
    </row>
    <row r="16639">
      <c r="A16639" s="2">
        <v>42318.71491898148</v>
      </c>
      <c r="B16639" s="3">
        <v>52.0</v>
      </c>
      <c r="C16639" s="3" t="s">
        <v>14561</v>
      </c>
      <c r="D16639" s="3">
        <v>49.0</v>
      </c>
      <c r="E16639" s="3" t="s">
        <v>14584</v>
      </c>
      <c r="F16639" s="3">
        <v>4.0</v>
      </c>
      <c r="G16639" s="3">
        <v>8.0</v>
      </c>
      <c r="H16639" s="3" t="s">
        <v>7796</v>
      </c>
      <c r="I16639" s="3" t="s">
        <v>14780</v>
      </c>
      <c r="J16639" s="3" t="s">
        <v>4890</v>
      </c>
      <c r="K16639" s="3" t="s">
        <v>24</v>
      </c>
      <c r="L16639" s="3">
        <v>3.0</v>
      </c>
      <c r="M16639" s="3" t="s">
        <v>25</v>
      </c>
      <c r="N16639" s="3" t="s">
        <v>14455</v>
      </c>
      <c r="O16639" s="3" t="s">
        <v>1193</v>
      </c>
      <c r="P16639" s="4">
        <v>33115.0</v>
      </c>
      <c r="Q16639" s="3" t="s">
        <v>52</v>
      </c>
      <c r="S16639" s="3" t="s">
        <v>34</v>
      </c>
    </row>
    <row r="16640">
      <c r="A16640" s="2">
        <v>42318.71491898148</v>
      </c>
      <c r="B16640" s="3">
        <v>52.0</v>
      </c>
      <c r="C16640" s="3" t="s">
        <v>14561</v>
      </c>
      <c r="D16640" s="3">
        <v>49.0</v>
      </c>
      <c r="E16640" s="3" t="s">
        <v>14584</v>
      </c>
      <c r="F16640" s="3">
        <v>4.0</v>
      </c>
      <c r="G16640" s="3">
        <v>8.0</v>
      </c>
      <c r="H16640" s="3" t="s">
        <v>7796</v>
      </c>
      <c r="I16640" s="3" t="s">
        <v>14780</v>
      </c>
      <c r="J16640" s="3" t="s">
        <v>4890</v>
      </c>
      <c r="K16640" s="3" t="s">
        <v>24</v>
      </c>
      <c r="L16640" s="3">
        <v>4.0</v>
      </c>
      <c r="M16640" s="3" t="s">
        <v>30</v>
      </c>
      <c r="N16640" s="3" t="s">
        <v>14805</v>
      </c>
      <c r="O16640" s="3" t="s">
        <v>746</v>
      </c>
      <c r="P16640" s="4">
        <v>27068.0</v>
      </c>
      <c r="Q16640" s="3" t="s">
        <v>40</v>
      </c>
      <c r="S16640" s="3" t="s">
        <v>34</v>
      </c>
    </row>
    <row r="16641">
      <c r="A16641" s="2">
        <v>42318.71491898148</v>
      </c>
      <c r="B16641" s="3">
        <v>52.0</v>
      </c>
      <c r="C16641" s="3" t="s">
        <v>14561</v>
      </c>
      <c r="D16641" s="3">
        <v>49.0</v>
      </c>
      <c r="E16641" s="3" t="s">
        <v>14584</v>
      </c>
      <c r="F16641" s="3">
        <v>4.0</v>
      </c>
      <c r="G16641" s="3">
        <v>8.0</v>
      </c>
      <c r="H16641" s="3" t="s">
        <v>7796</v>
      </c>
      <c r="I16641" s="3" t="s">
        <v>14780</v>
      </c>
      <c r="J16641" s="3" t="s">
        <v>4890</v>
      </c>
      <c r="K16641" s="3" t="s">
        <v>24</v>
      </c>
      <c r="L16641" s="3">
        <v>5.0</v>
      </c>
      <c r="M16641" s="3" t="s">
        <v>25</v>
      </c>
      <c r="N16641" s="3" t="s">
        <v>14806</v>
      </c>
      <c r="O16641" s="3" t="s">
        <v>902</v>
      </c>
      <c r="P16641" s="4">
        <v>31756.0</v>
      </c>
      <c r="Q16641" s="3" t="s">
        <v>60</v>
      </c>
      <c r="S16641" s="3" t="s">
        <v>34</v>
      </c>
    </row>
    <row r="16642">
      <c r="A16642" s="2">
        <v>42318.71491898148</v>
      </c>
      <c r="B16642" s="3">
        <v>52.0</v>
      </c>
      <c r="C16642" s="3" t="s">
        <v>14561</v>
      </c>
      <c r="D16642" s="3">
        <v>49.0</v>
      </c>
      <c r="E16642" s="3" t="s">
        <v>14584</v>
      </c>
      <c r="F16642" s="3">
        <v>4.0</v>
      </c>
      <c r="G16642" s="3">
        <v>8.0</v>
      </c>
      <c r="H16642" s="3" t="s">
        <v>7796</v>
      </c>
      <c r="I16642" s="3" t="s">
        <v>14780</v>
      </c>
      <c r="J16642" s="3" t="s">
        <v>4890</v>
      </c>
      <c r="K16642" s="3" t="s">
        <v>24</v>
      </c>
      <c r="L16642" s="3">
        <v>6.0</v>
      </c>
      <c r="M16642" s="3" t="s">
        <v>30</v>
      </c>
      <c r="N16642" s="3" t="s">
        <v>14807</v>
      </c>
      <c r="O16642" s="3" t="s">
        <v>602</v>
      </c>
      <c r="P16642" s="4">
        <v>27017.0</v>
      </c>
      <c r="Q16642" s="3" t="s">
        <v>372</v>
      </c>
      <c r="S16642" s="3" t="s">
        <v>34</v>
      </c>
    </row>
    <row r="16643">
      <c r="A16643" s="2">
        <v>42318.71491898148</v>
      </c>
      <c r="B16643" s="3">
        <v>52.0</v>
      </c>
      <c r="C16643" s="3" t="s">
        <v>14561</v>
      </c>
      <c r="D16643" s="3">
        <v>49.0</v>
      </c>
      <c r="E16643" s="3" t="s">
        <v>14584</v>
      </c>
      <c r="F16643" s="3">
        <v>4.0</v>
      </c>
      <c r="G16643" s="3">
        <v>8.0</v>
      </c>
      <c r="H16643" s="3" t="s">
        <v>7796</v>
      </c>
      <c r="I16643" s="3" t="s">
        <v>14780</v>
      </c>
      <c r="J16643" s="3" t="s">
        <v>4890</v>
      </c>
      <c r="K16643" s="3" t="s">
        <v>24</v>
      </c>
      <c r="L16643" s="3">
        <v>7.0</v>
      </c>
      <c r="M16643" s="3" t="s">
        <v>25</v>
      </c>
      <c r="N16643" s="3" t="s">
        <v>14808</v>
      </c>
      <c r="O16643" s="3" t="s">
        <v>200</v>
      </c>
      <c r="P16643" s="4">
        <v>17882.0</v>
      </c>
      <c r="Q16643" s="3" t="s">
        <v>209</v>
      </c>
      <c r="S16643" s="3" t="s">
        <v>34</v>
      </c>
    </row>
    <row r="16644">
      <c r="A16644" s="2">
        <v>42318.71491898148</v>
      </c>
      <c r="B16644" s="3">
        <v>52.0</v>
      </c>
      <c r="C16644" s="3" t="s">
        <v>14561</v>
      </c>
      <c r="D16644" s="3">
        <v>49.0</v>
      </c>
      <c r="E16644" s="3" t="s">
        <v>14584</v>
      </c>
      <c r="F16644" s="3">
        <v>4.0</v>
      </c>
      <c r="G16644" s="3">
        <v>8.0</v>
      </c>
      <c r="H16644" s="3" t="s">
        <v>7796</v>
      </c>
      <c r="I16644" s="3" t="s">
        <v>14780</v>
      </c>
      <c r="J16644" s="3" t="s">
        <v>4890</v>
      </c>
      <c r="K16644" s="3" t="s">
        <v>24</v>
      </c>
      <c r="L16644" s="3">
        <v>8.0</v>
      </c>
      <c r="M16644" s="3" t="s">
        <v>30</v>
      </c>
      <c r="N16644" s="3" t="s">
        <v>14809</v>
      </c>
      <c r="O16644" s="3" t="s">
        <v>93</v>
      </c>
      <c r="P16644" s="4">
        <v>17923.0</v>
      </c>
      <c r="Q16644" s="3" t="s">
        <v>49</v>
      </c>
      <c r="S16644" s="3" t="s">
        <v>34</v>
      </c>
    </row>
    <row r="16645">
      <c r="A16645" s="2">
        <v>42318.71491898148</v>
      </c>
      <c r="B16645" s="3">
        <v>52.0</v>
      </c>
      <c r="C16645" s="3" t="s">
        <v>14561</v>
      </c>
      <c r="D16645" s="3">
        <v>49.0</v>
      </c>
      <c r="E16645" s="3" t="s">
        <v>14584</v>
      </c>
      <c r="F16645" s="3">
        <v>4.0</v>
      </c>
      <c r="G16645" s="3">
        <v>8.0</v>
      </c>
      <c r="H16645" s="3" t="s">
        <v>7796</v>
      </c>
      <c r="I16645" s="3" t="s">
        <v>14780</v>
      </c>
      <c r="J16645" s="3" t="s">
        <v>4890</v>
      </c>
      <c r="K16645" s="3" t="s">
        <v>24</v>
      </c>
      <c r="L16645" s="3">
        <v>9.0</v>
      </c>
      <c r="M16645" s="3" t="s">
        <v>25</v>
      </c>
      <c r="N16645" s="3" t="s">
        <v>14810</v>
      </c>
      <c r="O16645" s="3" t="s">
        <v>180</v>
      </c>
      <c r="P16645" s="4">
        <v>22032.0</v>
      </c>
      <c r="Q16645" s="3" t="s">
        <v>43</v>
      </c>
      <c r="S16645" s="3" t="s">
        <v>34</v>
      </c>
    </row>
    <row r="16646">
      <c r="A16646" s="2">
        <v>42318.71491898148</v>
      </c>
      <c r="B16646" s="3">
        <v>52.0</v>
      </c>
      <c r="C16646" s="3" t="s">
        <v>14561</v>
      </c>
      <c r="D16646" s="3">
        <v>49.0</v>
      </c>
      <c r="E16646" s="3" t="s">
        <v>14584</v>
      </c>
      <c r="F16646" s="3">
        <v>4.0</v>
      </c>
      <c r="G16646" s="3">
        <v>8.0</v>
      </c>
      <c r="H16646" s="3" t="s">
        <v>7796</v>
      </c>
      <c r="I16646" s="3" t="s">
        <v>14780</v>
      </c>
      <c r="J16646" s="3" t="s">
        <v>4890</v>
      </c>
      <c r="K16646" s="3" t="s">
        <v>24</v>
      </c>
      <c r="L16646" s="3">
        <v>10.0</v>
      </c>
      <c r="M16646" s="3" t="s">
        <v>30</v>
      </c>
      <c r="N16646" s="3" t="s">
        <v>14811</v>
      </c>
      <c r="O16646" s="3" t="s">
        <v>803</v>
      </c>
      <c r="P16646" s="4">
        <v>17019.0</v>
      </c>
      <c r="Q16646" s="3" t="s">
        <v>86</v>
      </c>
      <c r="S16646" s="3" t="s">
        <v>34</v>
      </c>
    </row>
    <row r="16647">
      <c r="A16647" s="2">
        <v>42318.71491898148</v>
      </c>
      <c r="B16647" s="3">
        <v>52.0</v>
      </c>
      <c r="C16647" s="3" t="s">
        <v>14561</v>
      </c>
      <c r="D16647" s="3">
        <v>49.0</v>
      </c>
      <c r="E16647" s="3" t="s">
        <v>14584</v>
      </c>
      <c r="F16647" s="3">
        <v>4.0</v>
      </c>
      <c r="G16647" s="3">
        <v>8.0</v>
      </c>
      <c r="H16647" s="3" t="s">
        <v>7796</v>
      </c>
      <c r="I16647" s="3" t="s">
        <v>14780</v>
      </c>
      <c r="J16647" s="3" t="s">
        <v>4890</v>
      </c>
      <c r="K16647" s="3" t="s">
        <v>24</v>
      </c>
      <c r="L16647" s="3">
        <v>11.0</v>
      </c>
      <c r="M16647" s="3" t="s">
        <v>25</v>
      </c>
      <c r="N16647" s="3" t="s">
        <v>763</v>
      </c>
      <c r="O16647" s="3" t="s">
        <v>359</v>
      </c>
      <c r="P16647" s="4">
        <v>20494.0</v>
      </c>
      <c r="Q16647" s="3" t="s">
        <v>132</v>
      </c>
      <c r="S16647" s="3" t="s">
        <v>34</v>
      </c>
    </row>
    <row r="16648">
      <c r="A16648" s="2">
        <v>42318.71491898148</v>
      </c>
      <c r="B16648" s="3">
        <v>52.0</v>
      </c>
      <c r="C16648" s="3" t="s">
        <v>14561</v>
      </c>
      <c r="D16648" s="3">
        <v>49.0</v>
      </c>
      <c r="E16648" s="3" t="s">
        <v>14584</v>
      </c>
      <c r="F16648" s="3">
        <v>4.0</v>
      </c>
      <c r="G16648" s="3">
        <v>8.0</v>
      </c>
      <c r="H16648" s="3" t="s">
        <v>7796</v>
      </c>
      <c r="I16648" s="3" t="s">
        <v>14780</v>
      </c>
      <c r="J16648" s="3" t="s">
        <v>4890</v>
      </c>
      <c r="K16648" s="3" t="s">
        <v>24</v>
      </c>
      <c r="L16648" s="3">
        <v>12.0</v>
      </c>
      <c r="M16648" s="3" t="s">
        <v>30</v>
      </c>
      <c r="N16648" s="3" t="s">
        <v>3114</v>
      </c>
      <c r="O16648" s="3" t="s">
        <v>166</v>
      </c>
      <c r="P16648" s="4">
        <v>19743.0</v>
      </c>
      <c r="Q16648" s="3" t="s">
        <v>105</v>
      </c>
      <c r="S16648" s="3" t="s">
        <v>34</v>
      </c>
    </row>
    <row r="16649">
      <c r="A16649" s="2">
        <v>42318.71491898148</v>
      </c>
      <c r="B16649" s="3">
        <v>52.0</v>
      </c>
      <c r="C16649" s="3" t="s">
        <v>14561</v>
      </c>
      <c r="D16649" s="3">
        <v>49.0</v>
      </c>
      <c r="E16649" s="3" t="s">
        <v>14584</v>
      </c>
      <c r="F16649" s="3">
        <v>4.0</v>
      </c>
      <c r="G16649" s="3">
        <v>8.0</v>
      </c>
      <c r="H16649" s="3" t="s">
        <v>7796</v>
      </c>
      <c r="I16649" s="3" t="s">
        <v>14780</v>
      </c>
      <c r="J16649" s="3" t="s">
        <v>4890</v>
      </c>
      <c r="K16649" s="3" t="s">
        <v>24</v>
      </c>
      <c r="L16649" s="3">
        <v>13.0</v>
      </c>
      <c r="M16649" s="3" t="s">
        <v>25</v>
      </c>
      <c r="N16649" s="3" t="s">
        <v>6602</v>
      </c>
      <c r="O16649" s="3" t="s">
        <v>664</v>
      </c>
      <c r="P16649" s="4">
        <v>21608.0</v>
      </c>
      <c r="Q16649" s="3" t="s">
        <v>79</v>
      </c>
      <c r="S16649" s="3" t="s">
        <v>34</v>
      </c>
    </row>
    <row r="16650">
      <c r="A16650" s="2">
        <v>42318.71491898148</v>
      </c>
      <c r="B16650" s="3">
        <v>52.0</v>
      </c>
      <c r="C16650" s="3" t="s">
        <v>14561</v>
      </c>
      <c r="D16650" s="3">
        <v>49.0</v>
      </c>
      <c r="E16650" s="3" t="s">
        <v>14584</v>
      </c>
      <c r="F16650" s="3">
        <v>4.0</v>
      </c>
      <c r="G16650" s="3">
        <v>8.0</v>
      </c>
      <c r="H16650" s="3" t="s">
        <v>7796</v>
      </c>
      <c r="I16650" s="3" t="s">
        <v>14780</v>
      </c>
      <c r="J16650" s="3" t="s">
        <v>4890</v>
      </c>
      <c r="K16650" s="3" t="s">
        <v>24</v>
      </c>
      <c r="L16650" s="3">
        <v>14.0</v>
      </c>
      <c r="M16650" s="3" t="s">
        <v>30</v>
      </c>
      <c r="N16650" s="3" t="s">
        <v>2994</v>
      </c>
      <c r="O16650" s="3" t="s">
        <v>490</v>
      </c>
      <c r="P16650" s="4">
        <v>20193.0</v>
      </c>
      <c r="Q16650" s="3" t="s">
        <v>132</v>
      </c>
      <c r="S16650" s="3" t="s">
        <v>34</v>
      </c>
    </row>
    <row r="16651">
      <c r="A16651" s="2">
        <v>42318.71491898148</v>
      </c>
      <c r="B16651" s="3">
        <v>52.0</v>
      </c>
      <c r="C16651" s="3" t="s">
        <v>14561</v>
      </c>
      <c r="D16651" s="3">
        <v>49.0</v>
      </c>
      <c r="E16651" s="3" t="s">
        <v>14584</v>
      </c>
      <c r="F16651" s="3">
        <v>4.0</v>
      </c>
      <c r="G16651" s="3">
        <v>8.0</v>
      </c>
      <c r="H16651" s="3" t="s">
        <v>7796</v>
      </c>
      <c r="I16651" s="3" t="s">
        <v>14780</v>
      </c>
      <c r="J16651" s="3" t="s">
        <v>4890</v>
      </c>
      <c r="K16651" s="3" t="s">
        <v>24</v>
      </c>
      <c r="L16651" s="3">
        <v>15.0</v>
      </c>
      <c r="M16651" s="3" t="s">
        <v>25</v>
      </c>
      <c r="N16651" s="3" t="s">
        <v>14812</v>
      </c>
      <c r="O16651" s="3" t="s">
        <v>530</v>
      </c>
      <c r="P16651" s="4">
        <v>21717.0</v>
      </c>
      <c r="Q16651" s="3" t="s">
        <v>372</v>
      </c>
      <c r="S16651" s="3" t="s">
        <v>34</v>
      </c>
    </row>
    <row r="16652">
      <c r="A16652" s="2">
        <v>42318.71491898148</v>
      </c>
      <c r="B16652" s="3">
        <v>52.0</v>
      </c>
      <c r="C16652" s="3" t="s">
        <v>14561</v>
      </c>
      <c r="D16652" s="3">
        <v>49.0</v>
      </c>
      <c r="E16652" s="3" t="s">
        <v>14584</v>
      </c>
      <c r="F16652" s="3">
        <v>4.0</v>
      </c>
      <c r="G16652" s="3">
        <v>8.0</v>
      </c>
      <c r="H16652" s="3" t="s">
        <v>7796</v>
      </c>
      <c r="I16652" s="3" t="s">
        <v>14780</v>
      </c>
      <c r="J16652" s="3" t="s">
        <v>4890</v>
      </c>
      <c r="K16652" s="3" t="s">
        <v>24</v>
      </c>
      <c r="L16652" s="3">
        <v>16.0</v>
      </c>
      <c r="M16652" s="3" t="s">
        <v>30</v>
      </c>
      <c r="N16652" s="3" t="s">
        <v>14813</v>
      </c>
      <c r="O16652" s="3" t="s">
        <v>452</v>
      </c>
      <c r="P16652" s="4">
        <v>27057.0</v>
      </c>
      <c r="Q16652" s="3" t="s">
        <v>37</v>
      </c>
      <c r="S16652" s="3" t="s">
        <v>34</v>
      </c>
    </row>
    <row r="16653">
      <c r="A16653" s="2">
        <v>42318.71491898148</v>
      </c>
      <c r="B16653" s="3">
        <v>52.0</v>
      </c>
      <c r="C16653" s="3" t="s">
        <v>14561</v>
      </c>
      <c r="D16653" s="3">
        <v>49.0</v>
      </c>
      <c r="E16653" s="3" t="s">
        <v>14584</v>
      </c>
      <c r="F16653" s="3">
        <v>4.0</v>
      </c>
      <c r="G16653" s="3">
        <v>8.0</v>
      </c>
      <c r="H16653" s="3" t="s">
        <v>7796</v>
      </c>
      <c r="I16653" s="3" t="s">
        <v>14780</v>
      </c>
      <c r="J16653" s="3" t="s">
        <v>4890</v>
      </c>
      <c r="K16653" s="3" t="s">
        <v>24</v>
      </c>
      <c r="L16653" s="3">
        <v>17.0</v>
      </c>
      <c r="M16653" s="3" t="s">
        <v>25</v>
      </c>
      <c r="N16653" s="3" t="s">
        <v>14345</v>
      </c>
      <c r="O16653" s="3" t="s">
        <v>1819</v>
      </c>
      <c r="P16653" s="4">
        <v>18911.0</v>
      </c>
      <c r="Q16653" s="3" t="s">
        <v>49</v>
      </c>
      <c r="S16653" s="3" t="s">
        <v>34</v>
      </c>
    </row>
    <row r="16654">
      <c r="A16654" s="2">
        <v>42318.71491898148</v>
      </c>
      <c r="B16654" s="3">
        <v>52.0</v>
      </c>
      <c r="C16654" s="3" t="s">
        <v>14561</v>
      </c>
      <c r="D16654" s="3">
        <v>49.0</v>
      </c>
      <c r="E16654" s="3" t="s">
        <v>14584</v>
      </c>
      <c r="F16654" s="3">
        <v>4.0</v>
      </c>
      <c r="G16654" s="3">
        <v>8.0</v>
      </c>
      <c r="H16654" s="3" t="s">
        <v>7796</v>
      </c>
      <c r="I16654" s="3" t="s">
        <v>14780</v>
      </c>
      <c r="J16654" s="3" t="s">
        <v>4890</v>
      </c>
      <c r="K16654" s="3" t="s">
        <v>24</v>
      </c>
      <c r="L16654" s="3">
        <v>18.0</v>
      </c>
      <c r="M16654" s="3" t="s">
        <v>30</v>
      </c>
      <c r="N16654" s="3" t="s">
        <v>2323</v>
      </c>
      <c r="O16654" s="3" t="s">
        <v>375</v>
      </c>
      <c r="P16654" s="4">
        <v>21243.0</v>
      </c>
      <c r="Q16654" s="3" t="s">
        <v>132</v>
      </c>
      <c r="S16654" s="3" t="s">
        <v>34</v>
      </c>
    </row>
    <row r="16655">
      <c r="A16655" s="2">
        <v>42318.71491898148</v>
      </c>
      <c r="B16655" s="3">
        <v>52.0</v>
      </c>
      <c r="C16655" s="3" t="s">
        <v>14561</v>
      </c>
      <c r="D16655" s="3">
        <v>49.0</v>
      </c>
      <c r="E16655" s="3" t="s">
        <v>14584</v>
      </c>
      <c r="F16655" s="3">
        <v>4.0</v>
      </c>
      <c r="G16655" s="3">
        <v>8.0</v>
      </c>
      <c r="H16655" s="3" t="s">
        <v>7796</v>
      </c>
      <c r="I16655" s="3" t="s">
        <v>14780</v>
      </c>
      <c r="J16655" s="3" t="s">
        <v>4890</v>
      </c>
      <c r="K16655" s="3" t="s">
        <v>24</v>
      </c>
      <c r="L16655" s="3">
        <v>19.0</v>
      </c>
      <c r="M16655" s="3" t="s">
        <v>25</v>
      </c>
      <c r="N16655" s="3" t="s">
        <v>3441</v>
      </c>
      <c r="O16655" s="3" t="s">
        <v>613</v>
      </c>
      <c r="P16655" s="4">
        <v>27771.0</v>
      </c>
      <c r="Q16655" s="3" t="s">
        <v>149</v>
      </c>
      <c r="S16655" s="3" t="s">
        <v>34</v>
      </c>
    </row>
    <row r="16656">
      <c r="A16656" s="2">
        <v>42318.71491898148</v>
      </c>
      <c r="B16656" s="3">
        <v>52.0</v>
      </c>
      <c r="C16656" s="3" t="s">
        <v>14561</v>
      </c>
      <c r="D16656" s="3">
        <v>49.0</v>
      </c>
      <c r="E16656" s="3" t="s">
        <v>14584</v>
      </c>
      <c r="F16656" s="3">
        <v>4.0</v>
      </c>
      <c r="G16656" s="3">
        <v>8.0</v>
      </c>
      <c r="H16656" s="3" t="s">
        <v>7796</v>
      </c>
      <c r="I16656" s="3" t="s">
        <v>14780</v>
      </c>
      <c r="J16656" s="3" t="s">
        <v>4890</v>
      </c>
      <c r="K16656" s="3" t="s">
        <v>24</v>
      </c>
      <c r="L16656" s="3">
        <v>20.0</v>
      </c>
      <c r="M16656" s="3" t="s">
        <v>30</v>
      </c>
      <c r="N16656" s="3" t="s">
        <v>934</v>
      </c>
      <c r="O16656" s="3" t="s">
        <v>1120</v>
      </c>
      <c r="P16656" s="4">
        <v>33540.0</v>
      </c>
      <c r="Q16656" s="3" t="s">
        <v>191</v>
      </c>
      <c r="S16656" s="3" t="s">
        <v>34</v>
      </c>
    </row>
    <row r="16657">
      <c r="A16657" s="2">
        <v>42318.71491898148</v>
      </c>
      <c r="B16657" s="3">
        <v>52.0</v>
      </c>
      <c r="C16657" s="3" t="s">
        <v>14561</v>
      </c>
      <c r="D16657" s="3">
        <v>49.0</v>
      </c>
      <c r="E16657" s="3" t="s">
        <v>14584</v>
      </c>
      <c r="F16657" s="3">
        <v>4.0</v>
      </c>
      <c r="G16657" s="3">
        <v>8.0</v>
      </c>
      <c r="H16657" s="3" t="s">
        <v>7796</v>
      </c>
      <c r="I16657" s="3" t="s">
        <v>14780</v>
      </c>
      <c r="J16657" s="3" t="s">
        <v>4890</v>
      </c>
      <c r="K16657" s="3" t="s">
        <v>24</v>
      </c>
      <c r="L16657" s="3">
        <v>21.0</v>
      </c>
      <c r="M16657" s="3" t="s">
        <v>25</v>
      </c>
      <c r="N16657" s="3" t="s">
        <v>12908</v>
      </c>
      <c r="O16657" s="3" t="s">
        <v>14814</v>
      </c>
      <c r="P16657" s="4">
        <v>21864.0</v>
      </c>
      <c r="Q16657" s="3" t="s">
        <v>115</v>
      </c>
      <c r="S16657" s="3" t="s">
        <v>34</v>
      </c>
    </row>
    <row r="16658">
      <c r="A16658" s="2">
        <v>42318.71491898148</v>
      </c>
      <c r="B16658" s="3">
        <v>52.0</v>
      </c>
      <c r="C16658" s="3" t="s">
        <v>14561</v>
      </c>
      <c r="D16658" s="3">
        <v>49.0</v>
      </c>
      <c r="E16658" s="3" t="s">
        <v>14584</v>
      </c>
      <c r="F16658" s="3">
        <v>4.0</v>
      </c>
      <c r="G16658" s="3">
        <v>8.0</v>
      </c>
      <c r="H16658" s="3" t="s">
        <v>7796</v>
      </c>
      <c r="I16658" s="3" t="s">
        <v>14780</v>
      </c>
      <c r="J16658" s="3" t="s">
        <v>4890</v>
      </c>
      <c r="K16658" s="3" t="s">
        <v>24</v>
      </c>
      <c r="L16658" s="3">
        <v>22.0</v>
      </c>
      <c r="M16658" s="3" t="s">
        <v>30</v>
      </c>
      <c r="N16658" s="3" t="s">
        <v>14815</v>
      </c>
      <c r="O16658" s="3" t="s">
        <v>139</v>
      </c>
      <c r="P16658" s="4">
        <v>24572.0</v>
      </c>
      <c r="Q16658" s="3" t="s">
        <v>247</v>
      </c>
      <c r="S16658" s="3" t="s">
        <v>34</v>
      </c>
    </row>
    <row r="16659">
      <c r="A16659" s="2">
        <v>42318.71491898148</v>
      </c>
      <c r="B16659" s="3">
        <v>52.0</v>
      </c>
      <c r="C16659" s="3" t="s">
        <v>14561</v>
      </c>
      <c r="D16659" s="3">
        <v>53.0</v>
      </c>
      <c r="E16659" s="3" t="s">
        <v>14598</v>
      </c>
      <c r="F16659" s="3">
        <v>4.0</v>
      </c>
      <c r="G16659" s="3">
        <v>8.0</v>
      </c>
      <c r="H16659" s="3" t="s">
        <v>7796</v>
      </c>
      <c r="I16659" s="3" t="s">
        <v>14780</v>
      </c>
      <c r="J16659" s="3" t="s">
        <v>4890</v>
      </c>
      <c r="K16659" s="3" t="s">
        <v>24</v>
      </c>
      <c r="L16659" s="3">
        <v>1.0</v>
      </c>
      <c r="M16659" s="3" t="s">
        <v>25</v>
      </c>
      <c r="N16659" s="3" t="s">
        <v>732</v>
      </c>
      <c r="O16659" s="3" t="s">
        <v>1447</v>
      </c>
      <c r="P16659" s="4">
        <v>30265.0</v>
      </c>
      <c r="Q16659" s="3" t="s">
        <v>418</v>
      </c>
      <c r="S16659" s="3" t="s">
        <v>34</v>
      </c>
    </row>
    <row r="16660">
      <c r="A16660" s="2">
        <v>42318.71491898148</v>
      </c>
      <c r="B16660" s="3">
        <v>52.0</v>
      </c>
      <c r="C16660" s="3" t="s">
        <v>14561</v>
      </c>
      <c r="D16660" s="3">
        <v>53.0</v>
      </c>
      <c r="E16660" s="3" t="s">
        <v>14598</v>
      </c>
      <c r="F16660" s="3">
        <v>4.0</v>
      </c>
      <c r="G16660" s="3">
        <v>8.0</v>
      </c>
      <c r="H16660" s="3" t="s">
        <v>7796</v>
      </c>
      <c r="I16660" s="3" t="s">
        <v>14780</v>
      </c>
      <c r="J16660" s="3" t="s">
        <v>4890</v>
      </c>
      <c r="K16660" s="3" t="s">
        <v>24</v>
      </c>
      <c r="L16660" s="3">
        <v>2.0</v>
      </c>
      <c r="M16660" s="3" t="s">
        <v>30</v>
      </c>
      <c r="N16660" s="3" t="s">
        <v>14816</v>
      </c>
      <c r="O16660" s="3" t="s">
        <v>702</v>
      </c>
      <c r="P16660" s="4">
        <v>31150.0</v>
      </c>
      <c r="Q16660" s="3" t="s">
        <v>75</v>
      </c>
      <c r="S16660" s="3" t="s">
        <v>34</v>
      </c>
    </row>
    <row r="16661">
      <c r="A16661" s="2">
        <v>42318.71491898148</v>
      </c>
      <c r="B16661" s="3">
        <v>52.0</v>
      </c>
      <c r="C16661" s="3" t="s">
        <v>14561</v>
      </c>
      <c r="D16661" s="3">
        <v>53.0</v>
      </c>
      <c r="E16661" s="3" t="s">
        <v>14598</v>
      </c>
      <c r="F16661" s="3">
        <v>4.0</v>
      </c>
      <c r="G16661" s="3">
        <v>8.0</v>
      </c>
      <c r="H16661" s="3" t="s">
        <v>7796</v>
      </c>
      <c r="I16661" s="3" t="s">
        <v>14780</v>
      </c>
      <c r="J16661" s="3" t="s">
        <v>4890</v>
      </c>
      <c r="K16661" s="3" t="s">
        <v>24</v>
      </c>
      <c r="L16661" s="3">
        <v>3.0</v>
      </c>
      <c r="M16661" s="3" t="s">
        <v>25</v>
      </c>
      <c r="N16661" s="3" t="s">
        <v>8100</v>
      </c>
      <c r="O16661" s="3" t="s">
        <v>95</v>
      </c>
      <c r="P16661" s="4">
        <v>16826.0</v>
      </c>
      <c r="Q16661" s="3" t="s">
        <v>49</v>
      </c>
      <c r="S16661" s="3" t="s">
        <v>34</v>
      </c>
    </row>
    <row r="16662">
      <c r="A16662" s="2">
        <v>42318.71491898148</v>
      </c>
      <c r="B16662" s="3">
        <v>52.0</v>
      </c>
      <c r="C16662" s="3" t="s">
        <v>14561</v>
      </c>
      <c r="D16662" s="3">
        <v>53.0</v>
      </c>
      <c r="E16662" s="3" t="s">
        <v>14598</v>
      </c>
      <c r="F16662" s="3">
        <v>4.0</v>
      </c>
      <c r="G16662" s="3">
        <v>8.0</v>
      </c>
      <c r="H16662" s="3" t="s">
        <v>7796</v>
      </c>
      <c r="I16662" s="3" t="s">
        <v>14780</v>
      </c>
      <c r="J16662" s="3" t="s">
        <v>4890</v>
      </c>
      <c r="K16662" s="3" t="s">
        <v>24</v>
      </c>
      <c r="L16662" s="3">
        <v>4.0</v>
      </c>
      <c r="M16662" s="3" t="s">
        <v>30</v>
      </c>
      <c r="N16662" s="3" t="s">
        <v>13910</v>
      </c>
      <c r="O16662" s="3" t="s">
        <v>734</v>
      </c>
      <c r="P16662" s="4">
        <v>21307.0</v>
      </c>
      <c r="Q16662" s="3" t="s">
        <v>33</v>
      </c>
      <c r="S16662" s="3" t="s">
        <v>34</v>
      </c>
    </row>
    <row r="16663">
      <c r="A16663" s="2">
        <v>42318.71491898148</v>
      </c>
      <c r="B16663" s="3">
        <v>52.0</v>
      </c>
      <c r="C16663" s="3" t="s">
        <v>14561</v>
      </c>
      <c r="D16663" s="3">
        <v>53.0</v>
      </c>
      <c r="E16663" s="3" t="s">
        <v>14598</v>
      </c>
      <c r="F16663" s="3">
        <v>4.0</v>
      </c>
      <c r="G16663" s="3">
        <v>8.0</v>
      </c>
      <c r="H16663" s="3" t="s">
        <v>7796</v>
      </c>
      <c r="I16663" s="3" t="s">
        <v>14780</v>
      </c>
      <c r="J16663" s="3" t="s">
        <v>4890</v>
      </c>
      <c r="K16663" s="3" t="s">
        <v>24</v>
      </c>
      <c r="L16663" s="3">
        <v>5.0</v>
      </c>
      <c r="M16663" s="3" t="s">
        <v>25</v>
      </c>
      <c r="N16663" s="3" t="s">
        <v>14817</v>
      </c>
      <c r="O16663" s="3" t="s">
        <v>1921</v>
      </c>
      <c r="P16663" s="4">
        <v>27714.0</v>
      </c>
      <c r="Q16663" s="3" t="s">
        <v>37</v>
      </c>
      <c r="S16663" s="3" t="s">
        <v>34</v>
      </c>
    </row>
    <row r="16664">
      <c r="A16664" s="2">
        <v>42318.71491898148</v>
      </c>
      <c r="B16664" s="3">
        <v>52.0</v>
      </c>
      <c r="C16664" s="3" t="s">
        <v>14561</v>
      </c>
      <c r="D16664" s="3">
        <v>53.0</v>
      </c>
      <c r="E16664" s="3" t="s">
        <v>14598</v>
      </c>
      <c r="F16664" s="3">
        <v>4.0</v>
      </c>
      <c r="G16664" s="3">
        <v>8.0</v>
      </c>
      <c r="H16664" s="3" t="s">
        <v>7796</v>
      </c>
      <c r="I16664" s="3" t="s">
        <v>14780</v>
      </c>
      <c r="J16664" s="3" t="s">
        <v>4890</v>
      </c>
      <c r="K16664" s="3" t="s">
        <v>24</v>
      </c>
      <c r="L16664" s="3">
        <v>6.0</v>
      </c>
      <c r="M16664" s="3" t="s">
        <v>30</v>
      </c>
      <c r="N16664" s="3" t="s">
        <v>14818</v>
      </c>
      <c r="O16664" s="3" t="s">
        <v>568</v>
      </c>
      <c r="P16664" s="4">
        <v>28324.0</v>
      </c>
      <c r="Q16664" s="3" t="s">
        <v>75</v>
      </c>
      <c r="S16664" s="3" t="s">
        <v>34</v>
      </c>
    </row>
    <row r="16665">
      <c r="A16665" s="2">
        <v>42318.71491898148</v>
      </c>
      <c r="B16665" s="3">
        <v>52.0</v>
      </c>
      <c r="C16665" s="3" t="s">
        <v>14561</v>
      </c>
      <c r="D16665" s="3">
        <v>53.0</v>
      </c>
      <c r="E16665" s="3" t="s">
        <v>14598</v>
      </c>
      <c r="F16665" s="3">
        <v>4.0</v>
      </c>
      <c r="G16665" s="3">
        <v>8.0</v>
      </c>
      <c r="H16665" s="3" t="s">
        <v>7796</v>
      </c>
      <c r="I16665" s="3" t="s">
        <v>14780</v>
      </c>
      <c r="J16665" s="3" t="s">
        <v>4890</v>
      </c>
      <c r="K16665" s="3" t="s">
        <v>24</v>
      </c>
      <c r="L16665" s="3">
        <v>7.0</v>
      </c>
      <c r="M16665" s="3" t="s">
        <v>25</v>
      </c>
      <c r="N16665" s="3" t="s">
        <v>13186</v>
      </c>
      <c r="O16665" s="3" t="s">
        <v>767</v>
      </c>
      <c r="P16665" s="4">
        <v>29633.0</v>
      </c>
      <c r="Q16665" s="3" t="s">
        <v>40</v>
      </c>
      <c r="S16665" s="3" t="s">
        <v>34</v>
      </c>
    </row>
    <row r="16666">
      <c r="A16666" s="2">
        <v>42318.71491898148</v>
      </c>
      <c r="B16666" s="3">
        <v>52.0</v>
      </c>
      <c r="C16666" s="3" t="s">
        <v>14561</v>
      </c>
      <c r="D16666" s="3">
        <v>53.0</v>
      </c>
      <c r="E16666" s="3" t="s">
        <v>14598</v>
      </c>
      <c r="F16666" s="3">
        <v>4.0</v>
      </c>
      <c r="G16666" s="3">
        <v>8.0</v>
      </c>
      <c r="H16666" s="3" t="s">
        <v>7796</v>
      </c>
      <c r="I16666" s="3" t="s">
        <v>14780</v>
      </c>
      <c r="J16666" s="3" t="s">
        <v>4890</v>
      </c>
      <c r="K16666" s="3" t="s">
        <v>24</v>
      </c>
      <c r="L16666" s="3">
        <v>8.0</v>
      </c>
      <c r="M16666" s="3" t="s">
        <v>30</v>
      </c>
      <c r="N16666" s="3" t="s">
        <v>14819</v>
      </c>
      <c r="O16666" s="3" t="s">
        <v>1336</v>
      </c>
      <c r="P16666" s="4">
        <v>27083.0</v>
      </c>
      <c r="Q16666" s="3" t="s">
        <v>132</v>
      </c>
      <c r="S16666" s="3" t="s">
        <v>34</v>
      </c>
    </row>
    <row r="16667">
      <c r="A16667" s="2">
        <v>42318.71491898148</v>
      </c>
      <c r="B16667" s="3">
        <v>52.0</v>
      </c>
      <c r="C16667" s="3" t="s">
        <v>14561</v>
      </c>
      <c r="D16667" s="3">
        <v>53.0</v>
      </c>
      <c r="E16667" s="3" t="s">
        <v>14598</v>
      </c>
      <c r="F16667" s="3">
        <v>4.0</v>
      </c>
      <c r="G16667" s="3">
        <v>8.0</v>
      </c>
      <c r="H16667" s="3" t="s">
        <v>7796</v>
      </c>
      <c r="I16667" s="3" t="s">
        <v>14780</v>
      </c>
      <c r="J16667" s="3" t="s">
        <v>4890</v>
      </c>
      <c r="K16667" s="3" t="s">
        <v>24</v>
      </c>
      <c r="L16667" s="3">
        <v>9.0</v>
      </c>
      <c r="M16667" s="3" t="s">
        <v>25</v>
      </c>
      <c r="N16667" s="3" t="s">
        <v>8798</v>
      </c>
      <c r="O16667" s="3" t="s">
        <v>1654</v>
      </c>
      <c r="P16667" s="4">
        <v>21657.0</v>
      </c>
      <c r="Q16667" s="3" t="s">
        <v>132</v>
      </c>
      <c r="S16667" s="3" t="s">
        <v>34</v>
      </c>
    </row>
    <row r="16668">
      <c r="A16668" s="2">
        <v>42318.71491898148</v>
      </c>
      <c r="B16668" s="3">
        <v>52.0</v>
      </c>
      <c r="C16668" s="3" t="s">
        <v>14561</v>
      </c>
      <c r="D16668" s="3">
        <v>53.0</v>
      </c>
      <c r="E16668" s="3" t="s">
        <v>14598</v>
      </c>
      <c r="F16668" s="3">
        <v>4.0</v>
      </c>
      <c r="G16668" s="3">
        <v>8.0</v>
      </c>
      <c r="H16668" s="3" t="s">
        <v>7796</v>
      </c>
      <c r="I16668" s="3" t="s">
        <v>14780</v>
      </c>
      <c r="J16668" s="3" t="s">
        <v>4890</v>
      </c>
      <c r="K16668" s="3" t="s">
        <v>24</v>
      </c>
      <c r="L16668" s="3">
        <v>10.0</v>
      </c>
      <c r="M16668" s="3" t="s">
        <v>30</v>
      </c>
      <c r="N16668" s="3" t="s">
        <v>14820</v>
      </c>
      <c r="O16668" s="3" t="s">
        <v>518</v>
      </c>
      <c r="P16668" s="4">
        <v>29592.0</v>
      </c>
      <c r="Q16668" s="3" t="s">
        <v>37</v>
      </c>
      <c r="S16668" s="3" t="s">
        <v>34</v>
      </c>
    </row>
    <row r="16669">
      <c r="A16669" s="2">
        <v>42318.71491898148</v>
      </c>
      <c r="B16669" s="3">
        <v>52.0</v>
      </c>
      <c r="C16669" s="3" t="s">
        <v>14561</v>
      </c>
      <c r="D16669" s="3">
        <v>72.0</v>
      </c>
      <c r="E16669" s="3" t="s">
        <v>14607</v>
      </c>
      <c r="F16669" s="3">
        <v>4.0</v>
      </c>
      <c r="G16669" s="3">
        <v>8.0</v>
      </c>
      <c r="H16669" s="3" t="s">
        <v>7796</v>
      </c>
      <c r="I16669" s="3" t="s">
        <v>14780</v>
      </c>
      <c r="J16669" s="3" t="s">
        <v>4890</v>
      </c>
      <c r="K16669" s="3" t="s">
        <v>24</v>
      </c>
      <c r="L16669" s="3">
        <v>1.0</v>
      </c>
      <c r="M16669" s="3" t="s">
        <v>25</v>
      </c>
      <c r="N16669" s="3" t="s">
        <v>14821</v>
      </c>
      <c r="O16669" s="3" t="s">
        <v>27</v>
      </c>
      <c r="P16669" s="4">
        <v>23619.0</v>
      </c>
      <c r="Q16669" s="3" t="s">
        <v>83</v>
      </c>
      <c r="S16669" s="3" t="s">
        <v>34</v>
      </c>
    </row>
    <row r="16670">
      <c r="A16670" s="2">
        <v>42318.71491898148</v>
      </c>
      <c r="B16670" s="3">
        <v>52.0</v>
      </c>
      <c r="C16670" s="3" t="s">
        <v>14561</v>
      </c>
      <c r="D16670" s="3">
        <v>72.0</v>
      </c>
      <c r="E16670" s="3" t="s">
        <v>14607</v>
      </c>
      <c r="F16670" s="3">
        <v>4.0</v>
      </c>
      <c r="G16670" s="3">
        <v>8.0</v>
      </c>
      <c r="H16670" s="3" t="s">
        <v>7796</v>
      </c>
      <c r="I16670" s="3" t="s">
        <v>14780</v>
      </c>
      <c r="J16670" s="3" t="s">
        <v>4890</v>
      </c>
      <c r="K16670" s="3" t="s">
        <v>24</v>
      </c>
      <c r="L16670" s="3">
        <v>2.0</v>
      </c>
      <c r="M16670" s="3" t="s">
        <v>30</v>
      </c>
      <c r="N16670" s="3" t="s">
        <v>14822</v>
      </c>
      <c r="O16670" s="3" t="s">
        <v>121</v>
      </c>
      <c r="P16670" s="4">
        <v>22311.0</v>
      </c>
      <c r="Q16670" s="3" t="s">
        <v>52</v>
      </c>
      <c r="S16670" s="3" t="s">
        <v>34</v>
      </c>
    </row>
    <row r="16671">
      <c r="A16671" s="2">
        <v>42318.71491898148</v>
      </c>
      <c r="B16671" s="3">
        <v>52.0</v>
      </c>
      <c r="C16671" s="3" t="s">
        <v>14561</v>
      </c>
      <c r="D16671" s="3">
        <v>72.0</v>
      </c>
      <c r="E16671" s="3" t="s">
        <v>14607</v>
      </c>
      <c r="F16671" s="3">
        <v>4.0</v>
      </c>
      <c r="G16671" s="3">
        <v>8.0</v>
      </c>
      <c r="H16671" s="3" t="s">
        <v>7796</v>
      </c>
      <c r="I16671" s="3" t="s">
        <v>14780</v>
      </c>
      <c r="J16671" s="3" t="s">
        <v>4890</v>
      </c>
      <c r="K16671" s="3" t="s">
        <v>24</v>
      </c>
      <c r="L16671" s="3">
        <v>3.0</v>
      </c>
      <c r="M16671" s="3" t="s">
        <v>25</v>
      </c>
      <c r="N16671" s="3" t="s">
        <v>14823</v>
      </c>
      <c r="O16671" s="3" t="s">
        <v>227</v>
      </c>
      <c r="P16671" s="4">
        <v>26324.0</v>
      </c>
      <c r="Q16671" s="3" t="s">
        <v>247</v>
      </c>
      <c r="S16671" s="3" t="s">
        <v>34</v>
      </c>
    </row>
    <row r="16672">
      <c r="A16672" s="2">
        <v>42318.71491898148</v>
      </c>
      <c r="B16672" s="3">
        <v>52.0</v>
      </c>
      <c r="C16672" s="3" t="s">
        <v>14561</v>
      </c>
      <c r="D16672" s="3">
        <v>72.0</v>
      </c>
      <c r="E16672" s="3" t="s">
        <v>14607</v>
      </c>
      <c r="F16672" s="3">
        <v>4.0</v>
      </c>
      <c r="G16672" s="3">
        <v>8.0</v>
      </c>
      <c r="H16672" s="3" t="s">
        <v>7796</v>
      </c>
      <c r="I16672" s="3" t="s">
        <v>14780</v>
      </c>
      <c r="J16672" s="3" t="s">
        <v>4890</v>
      </c>
      <c r="K16672" s="3" t="s">
        <v>24</v>
      </c>
      <c r="L16672" s="3">
        <v>4.0</v>
      </c>
      <c r="M16672" s="3" t="s">
        <v>30</v>
      </c>
      <c r="N16672" s="3" t="s">
        <v>14824</v>
      </c>
      <c r="O16672" s="3" t="s">
        <v>14825</v>
      </c>
      <c r="P16672" s="4">
        <v>27527.0</v>
      </c>
      <c r="Q16672" s="3" t="s">
        <v>352</v>
      </c>
      <c r="S16672" s="3" t="s">
        <v>34</v>
      </c>
    </row>
    <row r="16673">
      <c r="A16673" s="2">
        <v>42318.71491898148</v>
      </c>
      <c r="B16673" s="3">
        <v>52.0</v>
      </c>
      <c r="C16673" s="3" t="s">
        <v>14561</v>
      </c>
      <c r="D16673" s="3">
        <v>72.0</v>
      </c>
      <c r="E16673" s="3" t="s">
        <v>14607</v>
      </c>
      <c r="F16673" s="3">
        <v>4.0</v>
      </c>
      <c r="G16673" s="3">
        <v>8.0</v>
      </c>
      <c r="H16673" s="3" t="s">
        <v>7796</v>
      </c>
      <c r="I16673" s="3" t="s">
        <v>14780</v>
      </c>
      <c r="J16673" s="3" t="s">
        <v>4890</v>
      </c>
      <c r="K16673" s="3" t="s">
        <v>24</v>
      </c>
      <c r="L16673" s="3">
        <v>5.0</v>
      </c>
      <c r="M16673" s="3" t="s">
        <v>25</v>
      </c>
      <c r="N16673" s="3" t="s">
        <v>14826</v>
      </c>
      <c r="O16673" s="3" t="s">
        <v>69</v>
      </c>
      <c r="P16673" s="4">
        <v>17983.0</v>
      </c>
      <c r="Q16673" s="3" t="s">
        <v>86</v>
      </c>
      <c r="S16673" s="3" t="s">
        <v>34</v>
      </c>
    </row>
    <row r="16674">
      <c r="A16674" s="2">
        <v>42318.71491898148</v>
      </c>
      <c r="B16674" s="3">
        <v>52.0</v>
      </c>
      <c r="C16674" s="3" t="s">
        <v>14561</v>
      </c>
      <c r="D16674" s="3">
        <v>72.0</v>
      </c>
      <c r="E16674" s="3" t="s">
        <v>14607</v>
      </c>
      <c r="F16674" s="3">
        <v>4.0</v>
      </c>
      <c r="G16674" s="3">
        <v>8.0</v>
      </c>
      <c r="H16674" s="3" t="s">
        <v>7796</v>
      </c>
      <c r="I16674" s="3" t="s">
        <v>14780</v>
      </c>
      <c r="J16674" s="3" t="s">
        <v>4890</v>
      </c>
      <c r="K16674" s="3" t="s">
        <v>24</v>
      </c>
      <c r="L16674" s="3">
        <v>6.0</v>
      </c>
      <c r="M16674" s="3" t="s">
        <v>30</v>
      </c>
      <c r="N16674" s="3" t="s">
        <v>14506</v>
      </c>
      <c r="O16674" s="3" t="s">
        <v>490</v>
      </c>
      <c r="P16674" s="4">
        <v>19109.0</v>
      </c>
      <c r="Q16674" s="3" t="s">
        <v>86</v>
      </c>
      <c r="S16674" s="3" t="s">
        <v>34</v>
      </c>
    </row>
    <row r="16675">
      <c r="A16675" s="2">
        <v>42318.71491898148</v>
      </c>
      <c r="B16675" s="3">
        <v>52.0</v>
      </c>
      <c r="C16675" s="3" t="s">
        <v>14561</v>
      </c>
      <c r="D16675" s="3">
        <v>72.0</v>
      </c>
      <c r="E16675" s="3" t="s">
        <v>14607</v>
      </c>
      <c r="F16675" s="3">
        <v>4.0</v>
      </c>
      <c r="G16675" s="3">
        <v>8.0</v>
      </c>
      <c r="H16675" s="3" t="s">
        <v>7796</v>
      </c>
      <c r="I16675" s="3" t="s">
        <v>14780</v>
      </c>
      <c r="J16675" s="3" t="s">
        <v>4890</v>
      </c>
      <c r="K16675" s="3" t="s">
        <v>24</v>
      </c>
      <c r="L16675" s="3">
        <v>7.0</v>
      </c>
      <c r="M16675" s="3" t="s">
        <v>25</v>
      </c>
      <c r="N16675" s="3" t="s">
        <v>963</v>
      </c>
      <c r="O16675" s="3" t="s">
        <v>3228</v>
      </c>
      <c r="P16675" s="4">
        <v>29907.0</v>
      </c>
      <c r="Q16675" s="3" t="s">
        <v>60</v>
      </c>
      <c r="S16675" s="3" t="s">
        <v>34</v>
      </c>
    </row>
    <row r="16676">
      <c r="A16676" s="2">
        <v>42318.71491898148</v>
      </c>
      <c r="B16676" s="3">
        <v>52.0</v>
      </c>
      <c r="C16676" s="3" t="s">
        <v>14561</v>
      </c>
      <c r="D16676" s="3">
        <v>72.0</v>
      </c>
      <c r="E16676" s="3" t="s">
        <v>14607</v>
      </c>
      <c r="F16676" s="3">
        <v>4.0</v>
      </c>
      <c r="G16676" s="3">
        <v>8.0</v>
      </c>
      <c r="H16676" s="3" t="s">
        <v>7796</v>
      </c>
      <c r="I16676" s="3" t="s">
        <v>14780</v>
      </c>
      <c r="J16676" s="3" t="s">
        <v>4890</v>
      </c>
      <c r="K16676" s="3" t="s">
        <v>24</v>
      </c>
      <c r="L16676" s="3">
        <v>8.0</v>
      </c>
      <c r="M16676" s="3" t="s">
        <v>30</v>
      </c>
      <c r="N16676" s="3" t="s">
        <v>14827</v>
      </c>
      <c r="O16676" s="3" t="s">
        <v>1547</v>
      </c>
      <c r="P16676" s="4">
        <v>23517.0</v>
      </c>
      <c r="Q16676" s="3" t="s">
        <v>228</v>
      </c>
      <c r="S16676" s="3" t="s">
        <v>34</v>
      </c>
    </row>
    <row r="16677">
      <c r="A16677" s="2">
        <v>42318.71491898148</v>
      </c>
      <c r="B16677" s="3">
        <v>52.0</v>
      </c>
      <c r="C16677" s="3" t="s">
        <v>14561</v>
      </c>
      <c r="D16677" s="3">
        <v>72.0</v>
      </c>
      <c r="E16677" s="3" t="s">
        <v>14607</v>
      </c>
      <c r="F16677" s="3">
        <v>4.0</v>
      </c>
      <c r="G16677" s="3">
        <v>8.0</v>
      </c>
      <c r="H16677" s="3" t="s">
        <v>7796</v>
      </c>
      <c r="I16677" s="3" t="s">
        <v>14780</v>
      </c>
      <c r="J16677" s="3" t="s">
        <v>4890</v>
      </c>
      <c r="K16677" s="3" t="s">
        <v>24</v>
      </c>
      <c r="L16677" s="3">
        <v>9.0</v>
      </c>
      <c r="M16677" s="3" t="s">
        <v>25</v>
      </c>
      <c r="N16677" s="3" t="s">
        <v>14828</v>
      </c>
      <c r="O16677" s="3" t="s">
        <v>240</v>
      </c>
      <c r="P16677" s="4">
        <v>14007.0</v>
      </c>
      <c r="Q16677" s="3" t="s">
        <v>105</v>
      </c>
      <c r="S16677" s="3" t="s">
        <v>34</v>
      </c>
    </row>
    <row r="16678">
      <c r="A16678" s="2">
        <v>42318.71491898148</v>
      </c>
      <c r="B16678" s="3">
        <v>52.0</v>
      </c>
      <c r="C16678" s="3" t="s">
        <v>14561</v>
      </c>
      <c r="D16678" s="3">
        <v>72.0</v>
      </c>
      <c r="E16678" s="3" t="s">
        <v>14607</v>
      </c>
      <c r="F16678" s="3">
        <v>4.0</v>
      </c>
      <c r="G16678" s="3">
        <v>8.0</v>
      </c>
      <c r="H16678" s="3" t="s">
        <v>7796</v>
      </c>
      <c r="I16678" s="3" t="s">
        <v>14780</v>
      </c>
      <c r="J16678" s="3" t="s">
        <v>4890</v>
      </c>
      <c r="K16678" s="3" t="s">
        <v>24</v>
      </c>
      <c r="L16678" s="3">
        <v>10.0</v>
      </c>
      <c r="M16678" s="3" t="s">
        <v>30</v>
      </c>
      <c r="N16678" s="3" t="s">
        <v>3480</v>
      </c>
      <c r="O16678" s="3" t="s">
        <v>1024</v>
      </c>
      <c r="P16678" s="4">
        <v>34499.0</v>
      </c>
      <c r="Q16678" s="3" t="s">
        <v>191</v>
      </c>
      <c r="S16678" s="3" t="s">
        <v>34</v>
      </c>
    </row>
    <row r="16679">
      <c r="A16679" s="2">
        <v>42318.71491898148</v>
      </c>
      <c r="B16679" s="3">
        <v>52.0</v>
      </c>
      <c r="C16679" s="3" t="s">
        <v>14561</v>
      </c>
      <c r="D16679" s="3">
        <v>72.0</v>
      </c>
      <c r="E16679" s="3" t="s">
        <v>14607</v>
      </c>
      <c r="F16679" s="3">
        <v>4.0</v>
      </c>
      <c r="G16679" s="3">
        <v>8.0</v>
      </c>
      <c r="H16679" s="3" t="s">
        <v>7796</v>
      </c>
      <c r="I16679" s="3" t="s">
        <v>14780</v>
      </c>
      <c r="J16679" s="3" t="s">
        <v>4890</v>
      </c>
      <c r="K16679" s="3" t="s">
        <v>24</v>
      </c>
      <c r="L16679" s="3">
        <v>11.0</v>
      </c>
      <c r="M16679" s="3" t="s">
        <v>25</v>
      </c>
      <c r="N16679" s="3" t="s">
        <v>9137</v>
      </c>
      <c r="O16679" s="3" t="s">
        <v>7470</v>
      </c>
      <c r="P16679" s="4">
        <v>28535.0</v>
      </c>
      <c r="Q16679" s="3" t="s">
        <v>115</v>
      </c>
      <c r="S16679" s="3" t="s">
        <v>34</v>
      </c>
    </row>
    <row r="16680">
      <c r="A16680" s="2">
        <v>42318.71491898148</v>
      </c>
      <c r="B16680" s="3">
        <v>52.0</v>
      </c>
      <c r="C16680" s="3" t="s">
        <v>14561</v>
      </c>
      <c r="D16680" s="3">
        <v>72.0</v>
      </c>
      <c r="E16680" s="3" t="s">
        <v>14607</v>
      </c>
      <c r="F16680" s="3">
        <v>4.0</v>
      </c>
      <c r="G16680" s="3">
        <v>8.0</v>
      </c>
      <c r="H16680" s="3" t="s">
        <v>7796</v>
      </c>
      <c r="I16680" s="3" t="s">
        <v>14780</v>
      </c>
      <c r="J16680" s="3" t="s">
        <v>4890</v>
      </c>
      <c r="K16680" s="3" t="s">
        <v>24</v>
      </c>
      <c r="L16680" s="3">
        <v>12.0</v>
      </c>
      <c r="M16680" s="3" t="s">
        <v>30</v>
      </c>
      <c r="N16680" s="3" t="s">
        <v>14829</v>
      </c>
      <c r="O16680" s="3" t="s">
        <v>605</v>
      </c>
      <c r="P16680" s="4">
        <v>27401.0</v>
      </c>
      <c r="Q16680" s="3" t="s">
        <v>37</v>
      </c>
      <c r="S16680" s="3" t="s">
        <v>34</v>
      </c>
    </row>
    <row r="16681">
      <c r="A16681" s="2">
        <v>42318.71491898148</v>
      </c>
      <c r="B16681" s="3">
        <v>52.0</v>
      </c>
      <c r="C16681" s="3" t="s">
        <v>14561</v>
      </c>
      <c r="D16681" s="3">
        <v>72.0</v>
      </c>
      <c r="E16681" s="3" t="s">
        <v>14607</v>
      </c>
      <c r="F16681" s="3">
        <v>4.0</v>
      </c>
      <c r="G16681" s="3">
        <v>8.0</v>
      </c>
      <c r="H16681" s="3" t="s">
        <v>7796</v>
      </c>
      <c r="I16681" s="3" t="s">
        <v>14780</v>
      </c>
      <c r="J16681" s="3" t="s">
        <v>4890</v>
      </c>
      <c r="K16681" s="3" t="s">
        <v>24</v>
      </c>
      <c r="L16681" s="3">
        <v>13.0</v>
      </c>
      <c r="M16681" s="3" t="s">
        <v>25</v>
      </c>
      <c r="N16681" s="3" t="s">
        <v>124</v>
      </c>
      <c r="O16681" s="3" t="s">
        <v>100</v>
      </c>
      <c r="P16681" s="4">
        <v>28447.0</v>
      </c>
      <c r="Q16681" s="3" t="s">
        <v>132</v>
      </c>
      <c r="S16681" s="3" t="s">
        <v>34</v>
      </c>
    </row>
    <row r="16682">
      <c r="A16682" s="2">
        <v>42318.71491898148</v>
      </c>
      <c r="B16682" s="3">
        <v>52.0</v>
      </c>
      <c r="C16682" s="3" t="s">
        <v>14561</v>
      </c>
      <c r="D16682" s="3">
        <v>72.0</v>
      </c>
      <c r="E16682" s="3" t="s">
        <v>14607</v>
      </c>
      <c r="F16682" s="3">
        <v>4.0</v>
      </c>
      <c r="G16682" s="3">
        <v>8.0</v>
      </c>
      <c r="H16682" s="3" t="s">
        <v>7796</v>
      </c>
      <c r="I16682" s="3" t="s">
        <v>14780</v>
      </c>
      <c r="J16682" s="3" t="s">
        <v>4890</v>
      </c>
      <c r="K16682" s="3" t="s">
        <v>24</v>
      </c>
      <c r="L16682" s="3">
        <v>14.0</v>
      </c>
      <c r="M16682" s="3" t="s">
        <v>30</v>
      </c>
      <c r="N16682" s="3" t="s">
        <v>2267</v>
      </c>
      <c r="O16682" s="3" t="s">
        <v>98</v>
      </c>
      <c r="P16682" s="4">
        <v>23075.0</v>
      </c>
      <c r="Q16682" s="3" t="s">
        <v>75</v>
      </c>
      <c r="S16682" s="3" t="s">
        <v>34</v>
      </c>
    </row>
    <row r="16683">
      <c r="A16683" s="2">
        <v>42318.71491898148</v>
      </c>
      <c r="B16683" s="3">
        <v>52.0</v>
      </c>
      <c r="C16683" s="3" t="s">
        <v>14561</v>
      </c>
      <c r="D16683" s="3">
        <v>72.0</v>
      </c>
      <c r="E16683" s="3" t="s">
        <v>14607</v>
      </c>
      <c r="F16683" s="3">
        <v>4.0</v>
      </c>
      <c r="G16683" s="3">
        <v>8.0</v>
      </c>
      <c r="H16683" s="3" t="s">
        <v>7796</v>
      </c>
      <c r="I16683" s="3" t="s">
        <v>14780</v>
      </c>
      <c r="J16683" s="3" t="s">
        <v>4890</v>
      </c>
      <c r="K16683" s="3" t="s">
        <v>24</v>
      </c>
      <c r="L16683" s="3">
        <v>15.0</v>
      </c>
      <c r="M16683" s="3" t="s">
        <v>25</v>
      </c>
      <c r="N16683" s="3" t="s">
        <v>14830</v>
      </c>
      <c r="O16683" s="3" t="s">
        <v>102</v>
      </c>
      <c r="P16683" s="4">
        <v>19787.0</v>
      </c>
      <c r="Q16683" s="3" t="s">
        <v>49</v>
      </c>
      <c r="S16683" s="3" t="s">
        <v>34</v>
      </c>
    </row>
    <row r="16684">
      <c r="A16684" s="2">
        <v>42318.71491898148</v>
      </c>
      <c r="B16684" s="3">
        <v>52.0</v>
      </c>
      <c r="C16684" s="3" t="s">
        <v>14561</v>
      </c>
      <c r="D16684" s="3">
        <v>72.0</v>
      </c>
      <c r="E16684" s="3" t="s">
        <v>14607</v>
      </c>
      <c r="F16684" s="3">
        <v>4.0</v>
      </c>
      <c r="G16684" s="3">
        <v>8.0</v>
      </c>
      <c r="H16684" s="3" t="s">
        <v>7796</v>
      </c>
      <c r="I16684" s="3" t="s">
        <v>14780</v>
      </c>
      <c r="J16684" s="3" t="s">
        <v>4890</v>
      </c>
      <c r="K16684" s="3" t="s">
        <v>24</v>
      </c>
      <c r="L16684" s="3">
        <v>16.0</v>
      </c>
      <c r="M16684" s="3" t="s">
        <v>30</v>
      </c>
      <c r="N16684" s="3" t="s">
        <v>14831</v>
      </c>
      <c r="O16684" s="3" t="s">
        <v>329</v>
      </c>
      <c r="P16684" s="4">
        <v>20672.0</v>
      </c>
      <c r="Q16684" s="3" t="s">
        <v>115</v>
      </c>
      <c r="S16684" s="3" t="s">
        <v>34</v>
      </c>
    </row>
    <row r="16685">
      <c r="A16685" s="2">
        <v>42318.71491898148</v>
      </c>
      <c r="B16685" s="3">
        <v>52.0</v>
      </c>
      <c r="C16685" s="3" t="s">
        <v>14561</v>
      </c>
      <c r="D16685" s="3">
        <v>72.0</v>
      </c>
      <c r="E16685" s="3" t="s">
        <v>14607</v>
      </c>
      <c r="F16685" s="3">
        <v>4.0</v>
      </c>
      <c r="G16685" s="3">
        <v>8.0</v>
      </c>
      <c r="H16685" s="3" t="s">
        <v>7796</v>
      </c>
      <c r="I16685" s="3" t="s">
        <v>14780</v>
      </c>
      <c r="J16685" s="3" t="s">
        <v>4890</v>
      </c>
      <c r="K16685" s="3" t="s">
        <v>24</v>
      </c>
      <c r="L16685" s="3">
        <v>17.0</v>
      </c>
      <c r="M16685" s="3" t="s">
        <v>25</v>
      </c>
      <c r="N16685" s="3" t="s">
        <v>14832</v>
      </c>
      <c r="O16685" s="3" t="s">
        <v>1072</v>
      </c>
      <c r="P16685" s="4">
        <v>35000.0</v>
      </c>
      <c r="Q16685" s="3" t="s">
        <v>191</v>
      </c>
      <c r="S16685" s="3" t="s">
        <v>34</v>
      </c>
    </row>
    <row r="16686">
      <c r="A16686" s="2">
        <v>42318.71491898148</v>
      </c>
      <c r="B16686" s="3">
        <v>52.0</v>
      </c>
      <c r="C16686" s="3" t="s">
        <v>14561</v>
      </c>
      <c r="D16686" s="3">
        <v>85.0</v>
      </c>
      <c r="E16686" s="3" t="s">
        <v>14617</v>
      </c>
      <c r="F16686" s="3">
        <v>4.0</v>
      </c>
      <c r="G16686" s="3">
        <v>8.0</v>
      </c>
      <c r="H16686" s="3" t="s">
        <v>7796</v>
      </c>
      <c r="I16686" s="3" t="s">
        <v>14780</v>
      </c>
      <c r="J16686" s="3" t="s">
        <v>4890</v>
      </c>
      <c r="K16686" s="3" t="s">
        <v>24</v>
      </c>
      <c r="L16686" s="3">
        <v>1.0</v>
      </c>
      <c r="M16686" s="3" t="s">
        <v>30</v>
      </c>
      <c r="N16686" s="3" t="s">
        <v>4291</v>
      </c>
      <c r="O16686" s="3" t="s">
        <v>602</v>
      </c>
      <c r="P16686" s="4">
        <v>27054.0</v>
      </c>
      <c r="Q16686" s="3" t="s">
        <v>72</v>
      </c>
      <c r="S16686" s="3" t="s">
        <v>34</v>
      </c>
    </row>
    <row r="16687">
      <c r="A16687" s="2">
        <v>42318.71491898148</v>
      </c>
      <c r="B16687" s="3">
        <v>52.0</v>
      </c>
      <c r="C16687" s="3" t="s">
        <v>14561</v>
      </c>
      <c r="D16687" s="3">
        <v>85.0</v>
      </c>
      <c r="E16687" s="3" t="s">
        <v>14617</v>
      </c>
      <c r="F16687" s="3">
        <v>4.0</v>
      </c>
      <c r="G16687" s="3">
        <v>8.0</v>
      </c>
      <c r="H16687" s="3" t="s">
        <v>7796</v>
      </c>
      <c r="I16687" s="3" t="s">
        <v>14780</v>
      </c>
      <c r="J16687" s="3" t="s">
        <v>4890</v>
      </c>
      <c r="K16687" s="3" t="s">
        <v>24</v>
      </c>
      <c r="L16687" s="3">
        <v>2.0</v>
      </c>
      <c r="M16687" s="3" t="s">
        <v>25</v>
      </c>
      <c r="N16687" s="3" t="s">
        <v>14833</v>
      </c>
      <c r="O16687" s="3" t="s">
        <v>14834</v>
      </c>
      <c r="P16687" s="4">
        <v>35202.0</v>
      </c>
      <c r="Q16687" s="3" t="s">
        <v>191</v>
      </c>
      <c r="S16687" s="3" t="s">
        <v>34</v>
      </c>
    </row>
    <row r="16688">
      <c r="A16688" s="2">
        <v>42318.71491898148</v>
      </c>
      <c r="B16688" s="3">
        <v>52.0</v>
      </c>
      <c r="C16688" s="3" t="s">
        <v>14561</v>
      </c>
      <c r="D16688" s="3">
        <v>85.0</v>
      </c>
      <c r="E16688" s="3" t="s">
        <v>14617</v>
      </c>
      <c r="F16688" s="3">
        <v>4.0</v>
      </c>
      <c r="G16688" s="3">
        <v>8.0</v>
      </c>
      <c r="H16688" s="3" t="s">
        <v>7796</v>
      </c>
      <c r="I16688" s="3" t="s">
        <v>14780</v>
      </c>
      <c r="J16688" s="3" t="s">
        <v>4890</v>
      </c>
      <c r="K16688" s="3" t="s">
        <v>24</v>
      </c>
      <c r="L16688" s="3">
        <v>3.0</v>
      </c>
      <c r="M16688" s="3" t="s">
        <v>30</v>
      </c>
      <c r="N16688" s="3" t="s">
        <v>14835</v>
      </c>
      <c r="O16688" s="3" t="s">
        <v>452</v>
      </c>
      <c r="P16688" s="4">
        <v>25451.0</v>
      </c>
      <c r="Q16688" s="3" t="s">
        <v>132</v>
      </c>
      <c r="S16688" s="3" t="s">
        <v>34</v>
      </c>
    </row>
    <row r="16689">
      <c r="A16689" s="2">
        <v>42318.71491898148</v>
      </c>
      <c r="B16689" s="3">
        <v>52.0</v>
      </c>
      <c r="C16689" s="3" t="s">
        <v>14561</v>
      </c>
      <c r="D16689" s="3">
        <v>85.0</v>
      </c>
      <c r="E16689" s="3" t="s">
        <v>14617</v>
      </c>
      <c r="F16689" s="3">
        <v>4.0</v>
      </c>
      <c r="G16689" s="3">
        <v>8.0</v>
      </c>
      <c r="H16689" s="3" t="s">
        <v>7796</v>
      </c>
      <c r="I16689" s="3" t="s">
        <v>14780</v>
      </c>
      <c r="J16689" s="3" t="s">
        <v>4890</v>
      </c>
      <c r="K16689" s="3" t="s">
        <v>24</v>
      </c>
      <c r="L16689" s="3">
        <v>4.0</v>
      </c>
      <c r="M16689" s="3" t="s">
        <v>25</v>
      </c>
      <c r="N16689" s="3" t="s">
        <v>8576</v>
      </c>
      <c r="O16689" s="3" t="s">
        <v>1754</v>
      </c>
      <c r="P16689" s="4">
        <v>31055.0</v>
      </c>
      <c r="Q16689" s="3" t="s">
        <v>115</v>
      </c>
      <c r="S16689" s="3" t="s">
        <v>34</v>
      </c>
    </row>
    <row r="16690">
      <c r="A16690" s="2">
        <v>42318.71491898148</v>
      </c>
      <c r="B16690" s="3">
        <v>52.0</v>
      </c>
      <c r="C16690" s="3" t="s">
        <v>14561</v>
      </c>
      <c r="D16690" s="3">
        <v>85.0</v>
      </c>
      <c r="E16690" s="3" t="s">
        <v>14617</v>
      </c>
      <c r="F16690" s="3">
        <v>4.0</v>
      </c>
      <c r="G16690" s="3">
        <v>8.0</v>
      </c>
      <c r="H16690" s="3" t="s">
        <v>7796</v>
      </c>
      <c r="I16690" s="3" t="s">
        <v>14780</v>
      </c>
      <c r="J16690" s="3" t="s">
        <v>4890</v>
      </c>
      <c r="K16690" s="3" t="s">
        <v>24</v>
      </c>
      <c r="L16690" s="3">
        <v>5.0</v>
      </c>
      <c r="M16690" s="3" t="s">
        <v>30</v>
      </c>
      <c r="N16690" s="3" t="s">
        <v>14836</v>
      </c>
      <c r="O16690" s="3" t="s">
        <v>235</v>
      </c>
      <c r="P16690" s="4">
        <v>28122.0</v>
      </c>
      <c r="Q16690" s="3" t="s">
        <v>247</v>
      </c>
      <c r="S16690" s="3" t="s">
        <v>34</v>
      </c>
    </row>
    <row r="16691">
      <c r="A16691" s="2">
        <v>42318.71491898148</v>
      </c>
      <c r="B16691" s="3">
        <v>52.0</v>
      </c>
      <c r="C16691" s="3" t="s">
        <v>14561</v>
      </c>
      <c r="D16691" s="3">
        <v>85.0</v>
      </c>
      <c r="E16691" s="3" t="s">
        <v>14617</v>
      </c>
      <c r="F16691" s="3">
        <v>4.0</v>
      </c>
      <c r="G16691" s="3">
        <v>8.0</v>
      </c>
      <c r="H16691" s="3" t="s">
        <v>7796</v>
      </c>
      <c r="I16691" s="3" t="s">
        <v>14780</v>
      </c>
      <c r="J16691" s="3" t="s">
        <v>4890</v>
      </c>
      <c r="K16691" s="3" t="s">
        <v>24</v>
      </c>
      <c r="L16691" s="3">
        <v>6.0</v>
      </c>
      <c r="M16691" s="3" t="s">
        <v>25</v>
      </c>
      <c r="N16691" s="3" t="s">
        <v>14837</v>
      </c>
      <c r="O16691" s="3" t="s">
        <v>495</v>
      </c>
      <c r="P16691" s="4">
        <v>20760.0</v>
      </c>
      <c r="Q16691" s="3" t="s">
        <v>228</v>
      </c>
      <c r="S16691" s="3" t="s">
        <v>34</v>
      </c>
    </row>
    <row r="16692">
      <c r="A16692" s="2">
        <v>42318.71491898148</v>
      </c>
      <c r="B16692" s="3">
        <v>52.0</v>
      </c>
      <c r="C16692" s="3" t="s">
        <v>14561</v>
      </c>
      <c r="D16692" s="3">
        <v>85.0</v>
      </c>
      <c r="E16692" s="3" t="s">
        <v>14617</v>
      </c>
      <c r="F16692" s="3">
        <v>4.0</v>
      </c>
      <c r="G16692" s="3">
        <v>8.0</v>
      </c>
      <c r="H16692" s="3" t="s">
        <v>7796</v>
      </c>
      <c r="I16692" s="3" t="s">
        <v>14780</v>
      </c>
      <c r="J16692" s="3" t="s">
        <v>4890</v>
      </c>
      <c r="K16692" s="3" t="s">
        <v>24</v>
      </c>
      <c r="L16692" s="3">
        <v>7.0</v>
      </c>
      <c r="M16692" s="3" t="s">
        <v>30</v>
      </c>
      <c r="N16692" s="3" t="s">
        <v>14838</v>
      </c>
      <c r="O16692" s="3" t="s">
        <v>329</v>
      </c>
      <c r="P16692" s="4">
        <v>20818.0</v>
      </c>
      <c r="Q16692" s="3" t="s">
        <v>132</v>
      </c>
      <c r="S16692" s="3" t="s">
        <v>34</v>
      </c>
    </row>
    <row r="16693">
      <c r="A16693" s="2">
        <v>42318.71491898148</v>
      </c>
      <c r="B16693" s="3">
        <v>52.0</v>
      </c>
      <c r="C16693" s="3" t="s">
        <v>14561</v>
      </c>
      <c r="D16693" s="3">
        <v>85.0</v>
      </c>
      <c r="E16693" s="3" t="s">
        <v>14617</v>
      </c>
      <c r="F16693" s="3">
        <v>4.0</v>
      </c>
      <c r="G16693" s="3">
        <v>8.0</v>
      </c>
      <c r="H16693" s="3" t="s">
        <v>7796</v>
      </c>
      <c r="I16693" s="3" t="s">
        <v>14780</v>
      </c>
      <c r="J16693" s="3" t="s">
        <v>4890</v>
      </c>
      <c r="K16693" s="3" t="s">
        <v>24</v>
      </c>
      <c r="L16693" s="3">
        <v>8.0</v>
      </c>
      <c r="M16693" s="3" t="s">
        <v>25</v>
      </c>
      <c r="N16693" s="3" t="s">
        <v>14839</v>
      </c>
      <c r="O16693" s="3" t="s">
        <v>69</v>
      </c>
      <c r="P16693" s="4">
        <v>22043.0</v>
      </c>
      <c r="Q16693" s="3" t="s">
        <v>33</v>
      </c>
      <c r="S16693" s="3" t="s">
        <v>34</v>
      </c>
    </row>
    <row r="16694">
      <c r="A16694" s="2">
        <v>42318.71491898148</v>
      </c>
      <c r="B16694" s="3">
        <v>52.0</v>
      </c>
      <c r="C16694" s="3" t="s">
        <v>14561</v>
      </c>
      <c r="D16694" s="3">
        <v>85.0</v>
      </c>
      <c r="E16694" s="3" t="s">
        <v>14617</v>
      </c>
      <c r="F16694" s="3">
        <v>4.0</v>
      </c>
      <c r="G16694" s="3">
        <v>8.0</v>
      </c>
      <c r="H16694" s="3" t="s">
        <v>7796</v>
      </c>
      <c r="I16694" s="3" t="s">
        <v>14780</v>
      </c>
      <c r="J16694" s="3" t="s">
        <v>4890</v>
      </c>
      <c r="K16694" s="3" t="s">
        <v>24</v>
      </c>
      <c r="L16694" s="3">
        <v>9.0</v>
      </c>
      <c r="M16694" s="3" t="s">
        <v>30</v>
      </c>
      <c r="N16694" s="3" t="s">
        <v>14840</v>
      </c>
      <c r="O16694" s="3" t="s">
        <v>14841</v>
      </c>
      <c r="P16694" s="4">
        <v>26746.0</v>
      </c>
      <c r="Q16694" s="3" t="s">
        <v>216</v>
      </c>
      <c r="S16694" s="3" t="s">
        <v>34</v>
      </c>
    </row>
    <row r="16695">
      <c r="A16695" s="2">
        <v>42318.71491898148</v>
      </c>
      <c r="B16695" s="3">
        <v>52.0</v>
      </c>
      <c r="C16695" s="3" t="s">
        <v>14561</v>
      </c>
      <c r="D16695" s="3">
        <v>85.0</v>
      </c>
      <c r="E16695" s="3" t="s">
        <v>14617</v>
      </c>
      <c r="F16695" s="3">
        <v>4.0</v>
      </c>
      <c r="G16695" s="3">
        <v>8.0</v>
      </c>
      <c r="H16695" s="3" t="s">
        <v>7796</v>
      </c>
      <c r="I16695" s="3" t="s">
        <v>14780</v>
      </c>
      <c r="J16695" s="3" t="s">
        <v>4890</v>
      </c>
      <c r="K16695" s="3" t="s">
        <v>24</v>
      </c>
      <c r="L16695" s="3">
        <v>10.0</v>
      </c>
      <c r="M16695" s="3" t="s">
        <v>25</v>
      </c>
      <c r="N16695" s="3" t="s">
        <v>14842</v>
      </c>
      <c r="O16695" s="3" t="s">
        <v>902</v>
      </c>
      <c r="P16695" s="4">
        <v>31700.0</v>
      </c>
      <c r="Q16695" s="3" t="s">
        <v>37</v>
      </c>
      <c r="S16695" s="3" t="s">
        <v>34</v>
      </c>
    </row>
    <row r="16696">
      <c r="A16696" s="2">
        <v>42318.71491898148</v>
      </c>
      <c r="B16696" s="3">
        <v>52.0</v>
      </c>
      <c r="C16696" s="3" t="s">
        <v>14561</v>
      </c>
      <c r="D16696" s="3">
        <v>85.0</v>
      </c>
      <c r="E16696" s="3" t="s">
        <v>14617</v>
      </c>
      <c r="F16696" s="3">
        <v>4.0</v>
      </c>
      <c r="G16696" s="3">
        <v>8.0</v>
      </c>
      <c r="H16696" s="3" t="s">
        <v>7796</v>
      </c>
      <c r="I16696" s="3" t="s">
        <v>14780</v>
      </c>
      <c r="J16696" s="3" t="s">
        <v>4890</v>
      </c>
      <c r="K16696" s="3" t="s">
        <v>24</v>
      </c>
      <c r="L16696" s="3">
        <v>11.0</v>
      </c>
      <c r="M16696" s="3" t="s">
        <v>30</v>
      </c>
      <c r="N16696" s="3" t="s">
        <v>14843</v>
      </c>
      <c r="O16696" s="3" t="s">
        <v>67</v>
      </c>
      <c r="P16696" s="4">
        <v>26831.0</v>
      </c>
      <c r="Q16696" s="3" t="s">
        <v>610</v>
      </c>
      <c r="S16696" s="3" t="s">
        <v>34</v>
      </c>
    </row>
    <row r="16697">
      <c r="A16697" s="2">
        <v>42318.71491898148</v>
      </c>
      <c r="B16697" s="3">
        <v>52.0</v>
      </c>
      <c r="C16697" s="3" t="s">
        <v>14561</v>
      </c>
      <c r="D16697" s="3">
        <v>85.0</v>
      </c>
      <c r="E16697" s="3" t="s">
        <v>14617</v>
      </c>
      <c r="F16697" s="3">
        <v>4.0</v>
      </c>
      <c r="G16697" s="3">
        <v>8.0</v>
      </c>
      <c r="H16697" s="3" t="s">
        <v>7796</v>
      </c>
      <c r="I16697" s="3" t="s">
        <v>14780</v>
      </c>
      <c r="J16697" s="3" t="s">
        <v>4890</v>
      </c>
      <c r="K16697" s="3" t="s">
        <v>24</v>
      </c>
      <c r="L16697" s="3">
        <v>12.0</v>
      </c>
      <c r="M16697" s="3" t="s">
        <v>25</v>
      </c>
      <c r="N16697" s="3" t="s">
        <v>14844</v>
      </c>
      <c r="O16697" s="3" t="s">
        <v>14845</v>
      </c>
      <c r="P16697" s="4">
        <v>35109.0</v>
      </c>
      <c r="Q16697" s="3" t="s">
        <v>191</v>
      </c>
      <c r="S16697" s="3" t="s">
        <v>34</v>
      </c>
    </row>
    <row r="16698">
      <c r="A16698" s="2">
        <v>42318.71491898148</v>
      </c>
      <c r="B16698" s="3">
        <v>52.0</v>
      </c>
      <c r="C16698" s="3" t="s">
        <v>14561</v>
      </c>
      <c r="D16698" s="3">
        <v>85.0</v>
      </c>
      <c r="E16698" s="3" t="s">
        <v>14617</v>
      </c>
      <c r="F16698" s="3">
        <v>4.0</v>
      </c>
      <c r="G16698" s="3">
        <v>8.0</v>
      </c>
      <c r="H16698" s="3" t="s">
        <v>7796</v>
      </c>
      <c r="I16698" s="3" t="s">
        <v>14780</v>
      </c>
      <c r="J16698" s="3" t="s">
        <v>4890</v>
      </c>
      <c r="K16698" s="3" t="s">
        <v>24</v>
      </c>
      <c r="L16698" s="3">
        <v>13.0</v>
      </c>
      <c r="M16698" s="3" t="s">
        <v>30</v>
      </c>
      <c r="N16698" s="3" t="s">
        <v>14846</v>
      </c>
      <c r="O16698" s="3" t="s">
        <v>225</v>
      </c>
      <c r="P16698" s="4">
        <v>24508.0</v>
      </c>
      <c r="Q16698" s="3" t="s">
        <v>132</v>
      </c>
      <c r="S16698" s="3" t="s">
        <v>34</v>
      </c>
    </row>
    <row r="16699">
      <c r="A16699" s="2">
        <v>42318.71491898148</v>
      </c>
      <c r="B16699" s="3">
        <v>52.0</v>
      </c>
      <c r="C16699" s="3" t="s">
        <v>14561</v>
      </c>
      <c r="D16699" s="3">
        <v>85.0</v>
      </c>
      <c r="E16699" s="3" t="s">
        <v>14617</v>
      </c>
      <c r="F16699" s="3">
        <v>4.0</v>
      </c>
      <c r="G16699" s="3">
        <v>8.0</v>
      </c>
      <c r="H16699" s="3" t="s">
        <v>7796</v>
      </c>
      <c r="I16699" s="3" t="s">
        <v>14780</v>
      </c>
      <c r="J16699" s="3" t="s">
        <v>4890</v>
      </c>
      <c r="K16699" s="3" t="s">
        <v>24</v>
      </c>
      <c r="L16699" s="3">
        <v>14.0</v>
      </c>
      <c r="M16699" s="3" t="s">
        <v>25</v>
      </c>
      <c r="N16699" s="3" t="s">
        <v>14847</v>
      </c>
      <c r="O16699" s="3" t="s">
        <v>27</v>
      </c>
      <c r="P16699" s="4">
        <v>33454.0</v>
      </c>
      <c r="Q16699" s="3" t="s">
        <v>132</v>
      </c>
      <c r="S16699" s="3" t="s">
        <v>34</v>
      </c>
    </row>
    <row r="16700">
      <c r="A16700" s="2">
        <v>42318.71491898148</v>
      </c>
      <c r="B16700" s="3">
        <v>52.0</v>
      </c>
      <c r="C16700" s="3" t="s">
        <v>14561</v>
      </c>
      <c r="D16700" s="3">
        <v>85.0</v>
      </c>
      <c r="E16700" s="3" t="s">
        <v>14617</v>
      </c>
      <c r="F16700" s="3">
        <v>4.0</v>
      </c>
      <c r="G16700" s="3">
        <v>8.0</v>
      </c>
      <c r="H16700" s="3" t="s">
        <v>7796</v>
      </c>
      <c r="I16700" s="3" t="s">
        <v>14780</v>
      </c>
      <c r="J16700" s="3" t="s">
        <v>4890</v>
      </c>
      <c r="K16700" s="3" t="s">
        <v>24</v>
      </c>
      <c r="L16700" s="3">
        <v>15.0</v>
      </c>
      <c r="M16700" s="3" t="s">
        <v>30</v>
      </c>
      <c r="N16700" s="3" t="s">
        <v>5326</v>
      </c>
      <c r="O16700" s="3" t="s">
        <v>1304</v>
      </c>
      <c r="P16700" s="4">
        <v>35467.0</v>
      </c>
      <c r="Q16700" s="3" t="s">
        <v>191</v>
      </c>
      <c r="S16700" s="3" t="s">
        <v>34</v>
      </c>
    </row>
    <row r="16701">
      <c r="A16701" s="2">
        <v>42318.71491898148</v>
      </c>
      <c r="B16701" s="3">
        <v>52.0</v>
      </c>
      <c r="C16701" s="3" t="s">
        <v>14561</v>
      </c>
      <c r="D16701" s="3">
        <v>85.0</v>
      </c>
      <c r="E16701" s="3" t="s">
        <v>14617</v>
      </c>
      <c r="F16701" s="3">
        <v>4.0</v>
      </c>
      <c r="G16701" s="3">
        <v>8.0</v>
      </c>
      <c r="H16701" s="3" t="s">
        <v>7796</v>
      </c>
      <c r="I16701" s="3" t="s">
        <v>14780</v>
      </c>
      <c r="J16701" s="3" t="s">
        <v>4890</v>
      </c>
      <c r="K16701" s="3" t="s">
        <v>24</v>
      </c>
      <c r="L16701" s="3">
        <v>16.0</v>
      </c>
      <c r="M16701" s="3" t="s">
        <v>25</v>
      </c>
      <c r="N16701" s="3" t="s">
        <v>14848</v>
      </c>
      <c r="O16701" s="3" t="s">
        <v>7405</v>
      </c>
      <c r="P16701" s="4">
        <v>20554.0</v>
      </c>
      <c r="Q16701" s="3" t="s">
        <v>37</v>
      </c>
      <c r="S16701" s="3" t="s">
        <v>34</v>
      </c>
    </row>
    <row r="16702">
      <c r="A16702" s="2">
        <v>42318.71491898148</v>
      </c>
      <c r="B16702" s="3">
        <v>52.0</v>
      </c>
      <c r="C16702" s="3" t="s">
        <v>14561</v>
      </c>
      <c r="D16702" s="3">
        <v>85.0</v>
      </c>
      <c r="E16702" s="3" t="s">
        <v>14617</v>
      </c>
      <c r="F16702" s="3">
        <v>4.0</v>
      </c>
      <c r="G16702" s="3">
        <v>8.0</v>
      </c>
      <c r="H16702" s="3" t="s">
        <v>7796</v>
      </c>
      <c r="I16702" s="3" t="s">
        <v>14780</v>
      </c>
      <c r="J16702" s="3" t="s">
        <v>4890</v>
      </c>
      <c r="K16702" s="3" t="s">
        <v>24</v>
      </c>
      <c r="L16702" s="3">
        <v>17.0</v>
      </c>
      <c r="M16702" s="3" t="s">
        <v>30</v>
      </c>
      <c r="N16702" s="3" t="s">
        <v>14849</v>
      </c>
      <c r="O16702" s="3" t="s">
        <v>1489</v>
      </c>
      <c r="P16702" s="4">
        <v>21393.0</v>
      </c>
      <c r="Q16702" s="3" t="s">
        <v>132</v>
      </c>
      <c r="S16702" s="3" t="s">
        <v>34</v>
      </c>
    </row>
    <row r="16703">
      <c r="A16703" s="2">
        <v>42318.71491898148</v>
      </c>
      <c r="B16703" s="3">
        <v>52.0</v>
      </c>
      <c r="C16703" s="3" t="s">
        <v>14561</v>
      </c>
      <c r="D16703" s="3">
        <v>85.0</v>
      </c>
      <c r="E16703" s="3" t="s">
        <v>14617</v>
      </c>
      <c r="F16703" s="3">
        <v>4.0</v>
      </c>
      <c r="G16703" s="3">
        <v>8.0</v>
      </c>
      <c r="H16703" s="3" t="s">
        <v>7796</v>
      </c>
      <c r="I16703" s="3" t="s">
        <v>14780</v>
      </c>
      <c r="J16703" s="3" t="s">
        <v>4890</v>
      </c>
      <c r="K16703" s="3" t="s">
        <v>24</v>
      </c>
      <c r="L16703" s="3">
        <v>18.0</v>
      </c>
      <c r="M16703" s="3" t="s">
        <v>25</v>
      </c>
      <c r="N16703" s="3" t="s">
        <v>3638</v>
      </c>
      <c r="O16703" s="3" t="s">
        <v>2486</v>
      </c>
      <c r="P16703" s="4">
        <v>35541.0</v>
      </c>
      <c r="Q16703" s="3" t="s">
        <v>191</v>
      </c>
      <c r="S16703" s="3" t="s">
        <v>34</v>
      </c>
    </row>
    <row r="16704">
      <c r="A16704" s="2">
        <v>42318.71491898148</v>
      </c>
      <c r="B16704" s="3">
        <v>52.0</v>
      </c>
      <c r="C16704" s="3" t="s">
        <v>14561</v>
      </c>
      <c r="D16704" s="3">
        <v>85.0</v>
      </c>
      <c r="E16704" s="3" t="s">
        <v>14617</v>
      </c>
      <c r="F16704" s="3">
        <v>4.0</v>
      </c>
      <c r="G16704" s="3">
        <v>8.0</v>
      </c>
      <c r="H16704" s="3" t="s">
        <v>7796</v>
      </c>
      <c r="I16704" s="3" t="s">
        <v>14780</v>
      </c>
      <c r="J16704" s="3" t="s">
        <v>4890</v>
      </c>
      <c r="K16704" s="3" t="s">
        <v>24</v>
      </c>
      <c r="L16704" s="3">
        <v>19.0</v>
      </c>
      <c r="M16704" s="3" t="s">
        <v>30</v>
      </c>
      <c r="N16704" s="3" t="s">
        <v>14850</v>
      </c>
      <c r="O16704" s="3" t="s">
        <v>1251</v>
      </c>
      <c r="P16704" s="4">
        <v>31401.0</v>
      </c>
      <c r="Q16704" s="3" t="s">
        <v>132</v>
      </c>
      <c r="S16704" s="3" t="s">
        <v>34</v>
      </c>
    </row>
    <row r="16705">
      <c r="A16705" s="2">
        <v>42318.71491898148</v>
      </c>
      <c r="B16705" s="3">
        <v>52.0</v>
      </c>
      <c r="C16705" s="3" t="s">
        <v>14561</v>
      </c>
      <c r="D16705" s="3">
        <v>44.0</v>
      </c>
      <c r="E16705" s="3" t="s">
        <v>14562</v>
      </c>
      <c r="F16705" s="3">
        <v>5.0</v>
      </c>
      <c r="G16705" s="3">
        <v>6.0</v>
      </c>
      <c r="H16705" s="3" t="s">
        <v>10957</v>
      </c>
      <c r="I16705" s="3" t="s">
        <v>1616</v>
      </c>
      <c r="J16705" s="3" t="s">
        <v>1617</v>
      </c>
      <c r="K16705" s="3" t="s">
        <v>272</v>
      </c>
      <c r="L16705" s="3">
        <v>1.0</v>
      </c>
      <c r="M16705" s="3" t="s">
        <v>25</v>
      </c>
      <c r="N16705" s="3" t="s">
        <v>14851</v>
      </c>
      <c r="O16705" s="3" t="s">
        <v>4453</v>
      </c>
      <c r="P16705" s="4">
        <v>25222.0</v>
      </c>
      <c r="Q16705" s="3" t="s">
        <v>79</v>
      </c>
      <c r="S16705" s="3" t="s">
        <v>34</v>
      </c>
    </row>
    <row r="16706">
      <c r="A16706" s="2">
        <v>42318.71491898148</v>
      </c>
      <c r="B16706" s="3">
        <v>52.0</v>
      </c>
      <c r="C16706" s="3" t="s">
        <v>14561</v>
      </c>
      <c r="D16706" s="3">
        <v>44.0</v>
      </c>
      <c r="E16706" s="3" t="s">
        <v>14562</v>
      </c>
      <c r="F16706" s="3">
        <v>5.0</v>
      </c>
      <c r="G16706" s="3">
        <v>6.0</v>
      </c>
      <c r="H16706" s="3" t="s">
        <v>10957</v>
      </c>
      <c r="I16706" s="3" t="s">
        <v>1616</v>
      </c>
      <c r="J16706" s="3" t="s">
        <v>1617</v>
      </c>
      <c r="K16706" s="3" t="s">
        <v>24</v>
      </c>
      <c r="L16706" s="3">
        <v>2.0</v>
      </c>
      <c r="M16706" s="3" t="s">
        <v>30</v>
      </c>
      <c r="N16706" s="3" t="s">
        <v>312</v>
      </c>
      <c r="O16706" s="3" t="s">
        <v>361</v>
      </c>
      <c r="P16706" s="4">
        <v>18249.0</v>
      </c>
      <c r="Q16706" s="3" t="s">
        <v>86</v>
      </c>
      <c r="S16706" s="3" t="s">
        <v>34</v>
      </c>
    </row>
    <row r="16707">
      <c r="A16707" s="2">
        <v>42318.71491898148</v>
      </c>
      <c r="B16707" s="3">
        <v>52.0</v>
      </c>
      <c r="C16707" s="3" t="s">
        <v>14561</v>
      </c>
      <c r="D16707" s="3">
        <v>44.0</v>
      </c>
      <c r="E16707" s="3" t="s">
        <v>14562</v>
      </c>
      <c r="F16707" s="3">
        <v>5.0</v>
      </c>
      <c r="G16707" s="3">
        <v>6.0</v>
      </c>
      <c r="H16707" s="3" t="s">
        <v>10957</v>
      </c>
      <c r="I16707" s="3" t="s">
        <v>1616</v>
      </c>
      <c r="J16707" s="3" t="s">
        <v>1617</v>
      </c>
      <c r="K16707" s="3" t="s">
        <v>24</v>
      </c>
      <c r="L16707" s="3">
        <v>3.0</v>
      </c>
      <c r="M16707" s="3" t="s">
        <v>25</v>
      </c>
      <c r="N16707" s="3" t="s">
        <v>14852</v>
      </c>
      <c r="O16707" s="3" t="s">
        <v>477</v>
      </c>
      <c r="P16707" s="4">
        <v>27658.0</v>
      </c>
      <c r="Q16707" s="3" t="s">
        <v>132</v>
      </c>
      <c r="S16707" s="3" t="s">
        <v>34</v>
      </c>
    </row>
    <row r="16708">
      <c r="A16708" s="2">
        <v>42318.71491898148</v>
      </c>
      <c r="B16708" s="3">
        <v>52.0</v>
      </c>
      <c r="C16708" s="3" t="s">
        <v>14561</v>
      </c>
      <c r="D16708" s="3">
        <v>44.0</v>
      </c>
      <c r="E16708" s="3" t="s">
        <v>14562</v>
      </c>
      <c r="F16708" s="3">
        <v>5.0</v>
      </c>
      <c r="G16708" s="3">
        <v>6.0</v>
      </c>
      <c r="H16708" s="3" t="s">
        <v>10957</v>
      </c>
      <c r="I16708" s="3" t="s">
        <v>1616</v>
      </c>
      <c r="J16708" s="3" t="s">
        <v>1617</v>
      </c>
      <c r="K16708" s="3" t="s">
        <v>24</v>
      </c>
      <c r="L16708" s="3">
        <v>4.0</v>
      </c>
      <c r="M16708" s="3" t="s">
        <v>30</v>
      </c>
      <c r="N16708" s="3" t="s">
        <v>14853</v>
      </c>
      <c r="O16708" s="3" t="s">
        <v>361</v>
      </c>
      <c r="P16708" s="4">
        <v>28473.0</v>
      </c>
      <c r="Q16708" s="3" t="s">
        <v>55</v>
      </c>
      <c r="S16708" s="3" t="s">
        <v>34</v>
      </c>
    </row>
    <row r="16709">
      <c r="A16709" s="2">
        <v>42318.71491898148</v>
      </c>
      <c r="B16709" s="3">
        <v>52.0</v>
      </c>
      <c r="C16709" s="3" t="s">
        <v>14561</v>
      </c>
      <c r="D16709" s="3">
        <v>44.0</v>
      </c>
      <c r="E16709" s="3" t="s">
        <v>14562</v>
      </c>
      <c r="F16709" s="3">
        <v>5.0</v>
      </c>
      <c r="G16709" s="3">
        <v>6.0</v>
      </c>
      <c r="H16709" s="3" t="s">
        <v>10957</v>
      </c>
      <c r="I16709" s="3" t="s">
        <v>1616</v>
      </c>
      <c r="J16709" s="3" t="s">
        <v>1617</v>
      </c>
      <c r="K16709" s="3" t="s">
        <v>24</v>
      </c>
      <c r="L16709" s="3">
        <v>5.0</v>
      </c>
      <c r="M16709" s="3" t="s">
        <v>25</v>
      </c>
      <c r="N16709" s="3" t="s">
        <v>1718</v>
      </c>
      <c r="O16709" s="3" t="s">
        <v>91</v>
      </c>
      <c r="P16709" s="4">
        <v>24326.0</v>
      </c>
      <c r="Q16709" s="3" t="s">
        <v>372</v>
      </c>
      <c r="S16709" s="3" t="s">
        <v>34</v>
      </c>
    </row>
    <row r="16710">
      <c r="A16710" s="2">
        <v>42318.71491898148</v>
      </c>
      <c r="B16710" s="3">
        <v>52.0</v>
      </c>
      <c r="C16710" s="3" t="s">
        <v>14561</v>
      </c>
      <c r="D16710" s="3">
        <v>44.0</v>
      </c>
      <c r="E16710" s="3" t="s">
        <v>14562</v>
      </c>
      <c r="F16710" s="3">
        <v>5.0</v>
      </c>
      <c r="G16710" s="3">
        <v>6.0</v>
      </c>
      <c r="H16710" s="3" t="s">
        <v>10957</v>
      </c>
      <c r="I16710" s="3" t="s">
        <v>1616</v>
      </c>
      <c r="J16710" s="3" t="s">
        <v>1617</v>
      </c>
      <c r="K16710" s="3" t="s">
        <v>24</v>
      </c>
      <c r="L16710" s="3">
        <v>6.0</v>
      </c>
      <c r="M16710" s="3" t="s">
        <v>30</v>
      </c>
      <c r="N16710" s="3" t="s">
        <v>2991</v>
      </c>
      <c r="O16710" s="3" t="s">
        <v>1197</v>
      </c>
      <c r="P16710" s="4">
        <v>16029.0</v>
      </c>
      <c r="Q16710" s="3" t="s">
        <v>49</v>
      </c>
      <c r="S16710" s="3" t="s">
        <v>34</v>
      </c>
    </row>
    <row r="16711">
      <c r="A16711" s="2">
        <v>42318.71491898148</v>
      </c>
      <c r="B16711" s="3">
        <v>52.0</v>
      </c>
      <c r="C16711" s="3" t="s">
        <v>14561</v>
      </c>
      <c r="D16711" s="3">
        <v>44.0</v>
      </c>
      <c r="E16711" s="3" t="s">
        <v>14562</v>
      </c>
      <c r="F16711" s="3">
        <v>5.0</v>
      </c>
      <c r="G16711" s="3">
        <v>6.0</v>
      </c>
      <c r="H16711" s="3" t="s">
        <v>10957</v>
      </c>
      <c r="I16711" s="3" t="s">
        <v>1616</v>
      </c>
      <c r="J16711" s="3" t="s">
        <v>1617</v>
      </c>
      <c r="K16711" s="3" t="s">
        <v>24</v>
      </c>
      <c r="L16711" s="3">
        <v>7.0</v>
      </c>
      <c r="M16711" s="3" t="s">
        <v>25</v>
      </c>
      <c r="N16711" s="3" t="s">
        <v>1442</v>
      </c>
      <c r="O16711" s="3" t="s">
        <v>257</v>
      </c>
      <c r="P16711" s="4">
        <v>23591.0</v>
      </c>
      <c r="Q16711" s="3" t="s">
        <v>79</v>
      </c>
      <c r="S16711" s="3" t="s">
        <v>34</v>
      </c>
    </row>
    <row r="16712">
      <c r="A16712" s="2">
        <v>42318.71491898148</v>
      </c>
      <c r="B16712" s="3">
        <v>52.0</v>
      </c>
      <c r="C16712" s="3" t="s">
        <v>14561</v>
      </c>
      <c r="D16712" s="3">
        <v>44.0</v>
      </c>
      <c r="E16712" s="3" t="s">
        <v>14562</v>
      </c>
      <c r="F16712" s="3">
        <v>5.0</v>
      </c>
      <c r="G16712" s="3">
        <v>6.0</v>
      </c>
      <c r="H16712" s="3" t="s">
        <v>10957</v>
      </c>
      <c r="I16712" s="3" t="s">
        <v>1616</v>
      </c>
      <c r="J16712" s="3" t="s">
        <v>1617</v>
      </c>
      <c r="K16712" s="3" t="s">
        <v>24</v>
      </c>
      <c r="L16712" s="3">
        <v>8.0</v>
      </c>
      <c r="M16712" s="3" t="s">
        <v>30</v>
      </c>
      <c r="N16712" s="3" t="s">
        <v>14854</v>
      </c>
      <c r="O16712" s="3" t="s">
        <v>919</v>
      </c>
      <c r="P16712" s="4">
        <v>20884.0</v>
      </c>
      <c r="Q16712" s="3" t="s">
        <v>132</v>
      </c>
      <c r="S16712" s="3" t="s">
        <v>34</v>
      </c>
    </row>
    <row r="16713">
      <c r="A16713" s="2">
        <v>42318.71491898148</v>
      </c>
      <c r="B16713" s="3">
        <v>52.0</v>
      </c>
      <c r="C16713" s="3" t="s">
        <v>14561</v>
      </c>
      <c r="D16713" s="3">
        <v>44.0</v>
      </c>
      <c r="E16713" s="3" t="s">
        <v>14562</v>
      </c>
      <c r="F16713" s="3">
        <v>5.0</v>
      </c>
      <c r="G16713" s="3">
        <v>6.0</v>
      </c>
      <c r="H16713" s="3" t="s">
        <v>10957</v>
      </c>
      <c r="I16713" s="3" t="s">
        <v>1616</v>
      </c>
      <c r="J16713" s="3" t="s">
        <v>1617</v>
      </c>
      <c r="K16713" s="3" t="s">
        <v>24</v>
      </c>
      <c r="L16713" s="3">
        <v>9.0</v>
      </c>
      <c r="M16713" s="3" t="s">
        <v>25</v>
      </c>
      <c r="N16713" s="3" t="s">
        <v>14855</v>
      </c>
      <c r="O16713" s="3" t="s">
        <v>639</v>
      </c>
      <c r="P16713" s="4">
        <v>20612.0</v>
      </c>
      <c r="Q16713" s="3" t="s">
        <v>372</v>
      </c>
      <c r="S16713" s="3" t="s">
        <v>34</v>
      </c>
    </row>
    <row r="16714">
      <c r="A16714" s="2">
        <v>42318.71491898148</v>
      </c>
      <c r="B16714" s="3">
        <v>52.0</v>
      </c>
      <c r="C16714" s="3" t="s">
        <v>14561</v>
      </c>
      <c r="D16714" s="3">
        <v>44.0</v>
      </c>
      <c r="E16714" s="3" t="s">
        <v>14562</v>
      </c>
      <c r="F16714" s="3">
        <v>5.0</v>
      </c>
      <c r="G16714" s="3">
        <v>6.0</v>
      </c>
      <c r="H16714" s="3" t="s">
        <v>10957</v>
      </c>
      <c r="I16714" s="3" t="s">
        <v>1616</v>
      </c>
      <c r="J16714" s="3" t="s">
        <v>1617</v>
      </c>
      <c r="K16714" s="3" t="s">
        <v>24</v>
      </c>
      <c r="L16714" s="3">
        <v>10.0</v>
      </c>
      <c r="M16714" s="3" t="s">
        <v>30</v>
      </c>
      <c r="N16714" s="3" t="s">
        <v>14856</v>
      </c>
      <c r="O16714" s="3" t="s">
        <v>2299</v>
      </c>
      <c r="P16714" s="4">
        <v>29710.0</v>
      </c>
      <c r="Q16714" s="3" t="s">
        <v>132</v>
      </c>
      <c r="S16714" s="3" t="s">
        <v>34</v>
      </c>
    </row>
    <row r="16715">
      <c r="A16715" s="2">
        <v>42318.71491898148</v>
      </c>
      <c r="B16715" s="3">
        <v>52.0</v>
      </c>
      <c r="C16715" s="3" t="s">
        <v>14561</v>
      </c>
      <c r="D16715" s="3">
        <v>44.0</v>
      </c>
      <c r="E16715" s="3" t="s">
        <v>14562</v>
      </c>
      <c r="F16715" s="3">
        <v>5.0</v>
      </c>
      <c r="G16715" s="3">
        <v>6.0</v>
      </c>
      <c r="H16715" s="3" t="s">
        <v>10957</v>
      </c>
      <c r="I16715" s="3" t="s">
        <v>1616</v>
      </c>
      <c r="J16715" s="3" t="s">
        <v>1617</v>
      </c>
      <c r="K16715" s="3" t="s">
        <v>24</v>
      </c>
      <c r="L16715" s="3">
        <v>11.0</v>
      </c>
      <c r="M16715" s="3" t="s">
        <v>25</v>
      </c>
      <c r="N16715" s="3" t="s">
        <v>14857</v>
      </c>
      <c r="O16715" s="3" t="s">
        <v>664</v>
      </c>
      <c r="P16715" s="4">
        <v>22660.0</v>
      </c>
      <c r="Q16715" s="3" t="s">
        <v>372</v>
      </c>
      <c r="S16715" s="3" t="s">
        <v>34</v>
      </c>
    </row>
    <row r="16716">
      <c r="A16716" s="2">
        <v>42318.71491898148</v>
      </c>
      <c r="B16716" s="3">
        <v>52.0</v>
      </c>
      <c r="C16716" s="3" t="s">
        <v>14561</v>
      </c>
      <c r="D16716" s="3">
        <v>44.0</v>
      </c>
      <c r="E16716" s="3" t="s">
        <v>14562</v>
      </c>
      <c r="F16716" s="3">
        <v>5.0</v>
      </c>
      <c r="G16716" s="3">
        <v>6.0</v>
      </c>
      <c r="H16716" s="3" t="s">
        <v>10957</v>
      </c>
      <c r="I16716" s="3" t="s">
        <v>1616</v>
      </c>
      <c r="J16716" s="3" t="s">
        <v>1617</v>
      </c>
      <c r="K16716" s="3" t="s">
        <v>24</v>
      </c>
      <c r="L16716" s="3">
        <v>12.0</v>
      </c>
      <c r="M16716" s="3" t="s">
        <v>30</v>
      </c>
      <c r="N16716" s="3" t="s">
        <v>14858</v>
      </c>
      <c r="O16716" s="3" t="s">
        <v>1360</v>
      </c>
      <c r="P16716" s="4">
        <v>25052.0</v>
      </c>
      <c r="Q16716" s="3" t="s">
        <v>149</v>
      </c>
      <c r="S16716" s="3" t="s">
        <v>34</v>
      </c>
    </row>
    <row r="16717">
      <c r="A16717" s="2">
        <v>42318.71491898148</v>
      </c>
      <c r="B16717" s="3">
        <v>52.0</v>
      </c>
      <c r="C16717" s="3" t="s">
        <v>14561</v>
      </c>
      <c r="D16717" s="3">
        <v>44.0</v>
      </c>
      <c r="E16717" s="3" t="s">
        <v>14562</v>
      </c>
      <c r="F16717" s="3">
        <v>5.0</v>
      </c>
      <c r="G16717" s="3">
        <v>6.0</v>
      </c>
      <c r="H16717" s="3" t="s">
        <v>10957</v>
      </c>
      <c r="I16717" s="3" t="s">
        <v>1616</v>
      </c>
      <c r="J16717" s="3" t="s">
        <v>1617</v>
      </c>
      <c r="K16717" s="3" t="s">
        <v>24</v>
      </c>
      <c r="L16717" s="3">
        <v>13.0</v>
      </c>
      <c r="M16717" s="3" t="s">
        <v>25</v>
      </c>
      <c r="N16717" s="3" t="s">
        <v>2561</v>
      </c>
      <c r="O16717" s="3" t="s">
        <v>1899</v>
      </c>
      <c r="P16717" s="4">
        <v>25443.0</v>
      </c>
      <c r="Q16717" s="3" t="s">
        <v>132</v>
      </c>
      <c r="S16717" s="3" t="s">
        <v>34</v>
      </c>
    </row>
    <row r="16718">
      <c r="A16718" s="2">
        <v>42318.71491898148</v>
      </c>
      <c r="B16718" s="3">
        <v>52.0</v>
      </c>
      <c r="C16718" s="3" t="s">
        <v>14561</v>
      </c>
      <c r="D16718" s="3">
        <v>44.0</v>
      </c>
      <c r="E16718" s="3" t="s">
        <v>14562</v>
      </c>
      <c r="F16718" s="3">
        <v>5.0</v>
      </c>
      <c r="G16718" s="3">
        <v>6.0</v>
      </c>
      <c r="H16718" s="3" t="s">
        <v>10957</v>
      </c>
      <c r="I16718" s="3" t="s">
        <v>1616</v>
      </c>
      <c r="J16718" s="3" t="s">
        <v>1617</v>
      </c>
      <c r="K16718" s="3" t="s">
        <v>24</v>
      </c>
      <c r="L16718" s="3">
        <v>14.0</v>
      </c>
      <c r="M16718" s="3" t="s">
        <v>30</v>
      </c>
      <c r="N16718" s="3" t="s">
        <v>14859</v>
      </c>
      <c r="O16718" s="3" t="s">
        <v>323</v>
      </c>
      <c r="P16718" s="4">
        <v>21083.0</v>
      </c>
      <c r="Q16718" s="3" t="s">
        <v>75</v>
      </c>
      <c r="S16718" s="3" t="s">
        <v>34</v>
      </c>
    </row>
    <row r="16719">
      <c r="A16719" s="2">
        <v>42318.71491898148</v>
      </c>
      <c r="B16719" s="3">
        <v>52.0</v>
      </c>
      <c r="C16719" s="3" t="s">
        <v>14561</v>
      </c>
      <c r="D16719" s="3">
        <v>44.0</v>
      </c>
      <c r="E16719" s="3" t="s">
        <v>14562</v>
      </c>
      <c r="F16719" s="3">
        <v>5.0</v>
      </c>
      <c r="G16719" s="3">
        <v>6.0</v>
      </c>
      <c r="H16719" s="3" t="s">
        <v>10957</v>
      </c>
      <c r="I16719" s="3" t="s">
        <v>1616</v>
      </c>
      <c r="J16719" s="3" t="s">
        <v>1617</v>
      </c>
      <c r="K16719" s="3" t="s">
        <v>24</v>
      </c>
      <c r="L16719" s="3">
        <v>15.0</v>
      </c>
      <c r="M16719" s="3" t="s">
        <v>25</v>
      </c>
      <c r="N16719" s="3" t="s">
        <v>14860</v>
      </c>
      <c r="O16719" s="3" t="s">
        <v>1456</v>
      </c>
      <c r="P16719" s="4">
        <v>19365.0</v>
      </c>
      <c r="Q16719" s="3" t="s">
        <v>372</v>
      </c>
      <c r="S16719" s="3" t="s">
        <v>34</v>
      </c>
    </row>
    <row r="16720">
      <c r="A16720" s="2">
        <v>42318.71491898148</v>
      </c>
      <c r="B16720" s="3">
        <v>52.0</v>
      </c>
      <c r="C16720" s="3" t="s">
        <v>14561</v>
      </c>
      <c r="D16720" s="3">
        <v>44.0</v>
      </c>
      <c r="E16720" s="3" t="s">
        <v>14562</v>
      </c>
      <c r="F16720" s="3">
        <v>5.0</v>
      </c>
      <c r="G16720" s="3">
        <v>6.0</v>
      </c>
      <c r="H16720" s="3" t="s">
        <v>10957</v>
      </c>
      <c r="I16720" s="3" t="s">
        <v>1616</v>
      </c>
      <c r="J16720" s="3" t="s">
        <v>1617</v>
      </c>
      <c r="K16720" s="3" t="s">
        <v>24</v>
      </c>
      <c r="L16720" s="3">
        <v>16.0</v>
      </c>
      <c r="M16720" s="3" t="s">
        <v>30</v>
      </c>
      <c r="N16720" s="3" t="s">
        <v>14861</v>
      </c>
      <c r="O16720" s="3" t="s">
        <v>235</v>
      </c>
      <c r="P16720" s="4">
        <v>21279.0</v>
      </c>
      <c r="Q16720" s="3" t="s">
        <v>75</v>
      </c>
      <c r="S16720" s="3" t="s">
        <v>34</v>
      </c>
    </row>
    <row r="16721">
      <c r="A16721" s="2">
        <v>42318.71491898148</v>
      </c>
      <c r="B16721" s="3">
        <v>52.0</v>
      </c>
      <c r="C16721" s="3" t="s">
        <v>14561</v>
      </c>
      <c r="D16721" s="3">
        <v>44.0</v>
      </c>
      <c r="E16721" s="3" t="s">
        <v>14562</v>
      </c>
      <c r="F16721" s="3">
        <v>5.0</v>
      </c>
      <c r="G16721" s="3">
        <v>6.0</v>
      </c>
      <c r="H16721" s="3" t="s">
        <v>10957</v>
      </c>
      <c r="I16721" s="3" t="s">
        <v>1616</v>
      </c>
      <c r="J16721" s="3" t="s">
        <v>1617</v>
      </c>
      <c r="K16721" s="3" t="s">
        <v>24</v>
      </c>
      <c r="L16721" s="3">
        <v>17.0</v>
      </c>
      <c r="M16721" s="3" t="s">
        <v>25</v>
      </c>
      <c r="N16721" s="3" t="s">
        <v>1698</v>
      </c>
      <c r="O16721" s="3" t="s">
        <v>218</v>
      </c>
      <c r="P16721" s="4">
        <v>22380.0</v>
      </c>
      <c r="Q16721" s="3" t="s">
        <v>372</v>
      </c>
      <c r="S16721" s="3" t="s">
        <v>34</v>
      </c>
    </row>
    <row r="16722">
      <c r="A16722" s="2">
        <v>42318.71491898148</v>
      </c>
      <c r="B16722" s="3">
        <v>52.0</v>
      </c>
      <c r="C16722" s="3" t="s">
        <v>14561</v>
      </c>
      <c r="D16722" s="3">
        <v>44.0</v>
      </c>
      <c r="E16722" s="3" t="s">
        <v>14562</v>
      </c>
      <c r="F16722" s="3">
        <v>5.0</v>
      </c>
      <c r="G16722" s="3">
        <v>6.0</v>
      </c>
      <c r="H16722" s="3" t="s">
        <v>10957</v>
      </c>
      <c r="I16722" s="3" t="s">
        <v>1616</v>
      </c>
      <c r="J16722" s="3" t="s">
        <v>1617</v>
      </c>
      <c r="K16722" s="3" t="s">
        <v>24</v>
      </c>
      <c r="L16722" s="3">
        <v>18.0</v>
      </c>
      <c r="M16722" s="3" t="s">
        <v>30</v>
      </c>
      <c r="N16722" s="3" t="s">
        <v>14862</v>
      </c>
      <c r="O16722" s="3" t="s">
        <v>14863</v>
      </c>
      <c r="P16722" s="4">
        <v>21028.0</v>
      </c>
      <c r="Q16722" s="3" t="s">
        <v>40</v>
      </c>
      <c r="S16722" s="3" t="s">
        <v>34</v>
      </c>
    </row>
    <row r="16723">
      <c r="A16723" s="2">
        <v>42318.71491898148</v>
      </c>
      <c r="B16723" s="3">
        <v>52.0</v>
      </c>
      <c r="C16723" s="3" t="s">
        <v>14561</v>
      </c>
      <c r="D16723" s="3">
        <v>44.0</v>
      </c>
      <c r="E16723" s="3" t="s">
        <v>14562</v>
      </c>
      <c r="F16723" s="3">
        <v>5.0</v>
      </c>
      <c r="G16723" s="3">
        <v>6.0</v>
      </c>
      <c r="H16723" s="3" t="s">
        <v>10957</v>
      </c>
      <c r="I16723" s="3" t="s">
        <v>1616</v>
      </c>
      <c r="J16723" s="3" t="s">
        <v>1617</v>
      </c>
      <c r="K16723" s="3" t="s">
        <v>24</v>
      </c>
      <c r="L16723" s="3">
        <v>19.0</v>
      </c>
      <c r="M16723" s="3" t="s">
        <v>25</v>
      </c>
      <c r="N16723" s="3" t="s">
        <v>8030</v>
      </c>
      <c r="O16723" s="3" t="s">
        <v>3610</v>
      </c>
      <c r="P16723" s="4">
        <v>16880.0</v>
      </c>
      <c r="Q16723" s="3" t="s">
        <v>49</v>
      </c>
      <c r="S16723" s="3" t="s">
        <v>34</v>
      </c>
    </row>
    <row r="16724">
      <c r="A16724" s="2">
        <v>42318.71491898148</v>
      </c>
      <c r="B16724" s="3">
        <v>52.0</v>
      </c>
      <c r="C16724" s="3" t="s">
        <v>14561</v>
      </c>
      <c r="D16724" s="3">
        <v>44.0</v>
      </c>
      <c r="E16724" s="3" t="s">
        <v>14562</v>
      </c>
      <c r="F16724" s="3">
        <v>5.0</v>
      </c>
      <c r="G16724" s="3">
        <v>6.0</v>
      </c>
      <c r="H16724" s="3" t="s">
        <v>10957</v>
      </c>
      <c r="I16724" s="3" t="s">
        <v>1616</v>
      </c>
      <c r="J16724" s="3" t="s">
        <v>1617</v>
      </c>
      <c r="K16724" s="3" t="s">
        <v>24</v>
      </c>
      <c r="L16724" s="3">
        <v>20.0</v>
      </c>
      <c r="M16724" s="3" t="s">
        <v>30</v>
      </c>
      <c r="N16724" s="3" t="s">
        <v>14864</v>
      </c>
      <c r="O16724" s="3" t="s">
        <v>1027</v>
      </c>
      <c r="P16724" s="4">
        <v>22883.0</v>
      </c>
      <c r="Q16724" s="3" t="s">
        <v>132</v>
      </c>
      <c r="S16724" s="3" t="s">
        <v>34</v>
      </c>
    </row>
    <row r="16725">
      <c r="A16725" s="2">
        <v>42318.71491898148</v>
      </c>
      <c r="B16725" s="3">
        <v>52.0</v>
      </c>
      <c r="C16725" s="3" t="s">
        <v>14561</v>
      </c>
      <c r="D16725" s="3">
        <v>44.0</v>
      </c>
      <c r="E16725" s="3" t="s">
        <v>14562</v>
      </c>
      <c r="F16725" s="3">
        <v>5.0</v>
      </c>
      <c r="G16725" s="3">
        <v>6.0</v>
      </c>
      <c r="H16725" s="3" t="s">
        <v>10957</v>
      </c>
      <c r="I16725" s="3" t="s">
        <v>1616</v>
      </c>
      <c r="J16725" s="3" t="s">
        <v>1617</v>
      </c>
      <c r="K16725" s="3" t="s">
        <v>24</v>
      </c>
      <c r="L16725" s="3">
        <v>21.0</v>
      </c>
      <c r="M16725" s="3" t="s">
        <v>25</v>
      </c>
      <c r="N16725" s="3" t="s">
        <v>543</v>
      </c>
      <c r="O16725" s="3" t="s">
        <v>664</v>
      </c>
      <c r="P16725" s="4">
        <v>21213.0</v>
      </c>
      <c r="Q16725" s="3" t="s">
        <v>37</v>
      </c>
      <c r="S16725" s="3" t="s">
        <v>34</v>
      </c>
    </row>
    <row r="16726">
      <c r="A16726" s="2">
        <v>42318.71491898148</v>
      </c>
      <c r="B16726" s="3">
        <v>52.0</v>
      </c>
      <c r="C16726" s="3" t="s">
        <v>14561</v>
      </c>
      <c r="D16726" s="3">
        <v>44.0</v>
      </c>
      <c r="E16726" s="3" t="s">
        <v>14562</v>
      </c>
      <c r="F16726" s="3">
        <v>5.0</v>
      </c>
      <c r="G16726" s="3">
        <v>6.0</v>
      </c>
      <c r="H16726" s="3" t="s">
        <v>10957</v>
      </c>
      <c r="I16726" s="3" t="s">
        <v>1616</v>
      </c>
      <c r="J16726" s="3" t="s">
        <v>1617</v>
      </c>
      <c r="K16726" s="3" t="s">
        <v>24</v>
      </c>
      <c r="L16726" s="3">
        <v>22.0</v>
      </c>
      <c r="M16726" s="3" t="s">
        <v>30</v>
      </c>
      <c r="N16726" s="3" t="s">
        <v>14865</v>
      </c>
      <c r="O16726" s="3" t="s">
        <v>375</v>
      </c>
      <c r="P16726" s="4">
        <v>22090.0</v>
      </c>
      <c r="Q16726" s="3" t="s">
        <v>75</v>
      </c>
      <c r="S16726" s="3" t="s">
        <v>34</v>
      </c>
    </row>
    <row r="16727">
      <c r="A16727" s="2">
        <v>42318.71491898148</v>
      </c>
      <c r="B16727" s="3">
        <v>52.0</v>
      </c>
      <c r="C16727" s="3" t="s">
        <v>14561</v>
      </c>
      <c r="D16727" s="3">
        <v>44.0</v>
      </c>
      <c r="E16727" s="3" t="s">
        <v>14562</v>
      </c>
      <c r="F16727" s="3">
        <v>5.0</v>
      </c>
      <c r="G16727" s="3">
        <v>6.0</v>
      </c>
      <c r="H16727" s="3" t="s">
        <v>10957</v>
      </c>
      <c r="I16727" s="3" t="s">
        <v>1616</v>
      </c>
      <c r="J16727" s="3" t="s">
        <v>1617</v>
      </c>
      <c r="K16727" s="3" t="s">
        <v>24</v>
      </c>
      <c r="L16727" s="3">
        <v>23.0</v>
      </c>
      <c r="M16727" s="3" t="s">
        <v>25</v>
      </c>
      <c r="N16727" s="3" t="s">
        <v>2898</v>
      </c>
      <c r="O16727" s="3" t="s">
        <v>102</v>
      </c>
      <c r="P16727" s="4">
        <v>22179.0</v>
      </c>
      <c r="Q16727" s="3" t="s">
        <v>75</v>
      </c>
      <c r="S16727" s="3" t="s">
        <v>34</v>
      </c>
    </row>
    <row r="16728">
      <c r="A16728" s="2">
        <v>42318.71491898148</v>
      </c>
      <c r="B16728" s="3">
        <v>52.0</v>
      </c>
      <c r="C16728" s="3" t="s">
        <v>14561</v>
      </c>
      <c r="D16728" s="3">
        <v>44.0</v>
      </c>
      <c r="E16728" s="3" t="s">
        <v>14562</v>
      </c>
      <c r="F16728" s="3">
        <v>5.0</v>
      </c>
      <c r="G16728" s="3">
        <v>6.0</v>
      </c>
      <c r="H16728" s="3" t="s">
        <v>10957</v>
      </c>
      <c r="I16728" s="3" t="s">
        <v>1616</v>
      </c>
      <c r="J16728" s="3" t="s">
        <v>1617</v>
      </c>
      <c r="K16728" s="3" t="s">
        <v>24</v>
      </c>
      <c r="L16728" s="3">
        <v>24.0</v>
      </c>
      <c r="M16728" s="3" t="s">
        <v>30</v>
      </c>
      <c r="N16728" s="3" t="s">
        <v>14866</v>
      </c>
      <c r="O16728" s="3" t="s">
        <v>139</v>
      </c>
      <c r="P16728" s="4">
        <v>22599.0</v>
      </c>
      <c r="Q16728" s="3" t="s">
        <v>132</v>
      </c>
      <c r="S16728" s="3" t="s">
        <v>34</v>
      </c>
    </row>
    <row r="16729">
      <c r="A16729" s="2">
        <v>42318.71491898148</v>
      </c>
      <c r="B16729" s="3">
        <v>52.0</v>
      </c>
      <c r="C16729" s="3" t="s">
        <v>14561</v>
      </c>
      <c r="D16729" s="3">
        <v>44.0</v>
      </c>
      <c r="E16729" s="3" t="s">
        <v>14562</v>
      </c>
      <c r="F16729" s="3">
        <v>5.0</v>
      </c>
      <c r="G16729" s="3">
        <v>6.0</v>
      </c>
      <c r="H16729" s="3" t="s">
        <v>10957</v>
      </c>
      <c r="I16729" s="3" t="s">
        <v>1616</v>
      </c>
      <c r="J16729" s="3" t="s">
        <v>1617</v>
      </c>
      <c r="K16729" s="3" t="s">
        <v>24</v>
      </c>
      <c r="L16729" s="3">
        <v>25.0</v>
      </c>
      <c r="M16729" s="3" t="s">
        <v>25</v>
      </c>
      <c r="N16729" s="3" t="s">
        <v>2890</v>
      </c>
      <c r="O16729" s="3" t="s">
        <v>91</v>
      </c>
      <c r="P16729" s="4">
        <v>20143.0</v>
      </c>
      <c r="Q16729" s="3" t="s">
        <v>49</v>
      </c>
      <c r="S16729" s="3" t="s">
        <v>34</v>
      </c>
    </row>
    <row r="16730">
      <c r="A16730" s="2">
        <v>42318.71491898148</v>
      </c>
      <c r="B16730" s="3">
        <v>52.0</v>
      </c>
      <c r="C16730" s="3" t="s">
        <v>14561</v>
      </c>
      <c r="D16730" s="3">
        <v>44.0</v>
      </c>
      <c r="E16730" s="3" t="s">
        <v>14562</v>
      </c>
      <c r="F16730" s="3">
        <v>5.0</v>
      </c>
      <c r="G16730" s="3">
        <v>6.0</v>
      </c>
      <c r="H16730" s="3" t="s">
        <v>10957</v>
      </c>
      <c r="I16730" s="3" t="s">
        <v>1616</v>
      </c>
      <c r="J16730" s="3" t="s">
        <v>1617</v>
      </c>
      <c r="K16730" s="3" t="s">
        <v>24</v>
      </c>
      <c r="L16730" s="3">
        <v>26.0</v>
      </c>
      <c r="M16730" s="3" t="s">
        <v>30</v>
      </c>
      <c r="N16730" s="3" t="s">
        <v>14867</v>
      </c>
      <c r="O16730" s="3" t="s">
        <v>329</v>
      </c>
      <c r="P16730" s="4">
        <v>17815.0</v>
      </c>
      <c r="Q16730" s="3" t="s">
        <v>115</v>
      </c>
      <c r="S16730" s="3" t="s">
        <v>34</v>
      </c>
    </row>
    <row r="16731">
      <c r="A16731" s="2">
        <v>42318.71491898148</v>
      </c>
      <c r="B16731" s="3">
        <v>52.0</v>
      </c>
      <c r="C16731" s="3" t="s">
        <v>14561</v>
      </c>
      <c r="D16731" s="3">
        <v>44.0</v>
      </c>
      <c r="E16731" s="3" t="s">
        <v>14562</v>
      </c>
      <c r="F16731" s="3">
        <v>5.0</v>
      </c>
      <c r="G16731" s="3">
        <v>6.0</v>
      </c>
      <c r="H16731" s="3" t="s">
        <v>10957</v>
      </c>
      <c r="I16731" s="3" t="s">
        <v>1616</v>
      </c>
      <c r="J16731" s="3" t="s">
        <v>1617</v>
      </c>
      <c r="K16731" s="3" t="s">
        <v>24</v>
      </c>
      <c r="L16731" s="3">
        <v>27.0</v>
      </c>
      <c r="M16731" s="3" t="s">
        <v>25</v>
      </c>
      <c r="N16731" s="3" t="s">
        <v>14868</v>
      </c>
      <c r="O16731" s="3" t="s">
        <v>91</v>
      </c>
      <c r="P16731" s="4">
        <v>20991.0</v>
      </c>
      <c r="Q16731" s="3" t="s">
        <v>75</v>
      </c>
      <c r="S16731" s="3" t="s">
        <v>34</v>
      </c>
    </row>
    <row r="16732">
      <c r="A16732" s="2">
        <v>42318.71491898148</v>
      </c>
      <c r="B16732" s="3">
        <v>52.0</v>
      </c>
      <c r="C16732" s="3" t="s">
        <v>14561</v>
      </c>
      <c r="D16732" s="3">
        <v>44.0</v>
      </c>
      <c r="E16732" s="3" t="s">
        <v>14562</v>
      </c>
      <c r="F16732" s="3">
        <v>5.0</v>
      </c>
      <c r="G16732" s="3">
        <v>6.0</v>
      </c>
      <c r="H16732" s="3" t="s">
        <v>10957</v>
      </c>
      <c r="I16732" s="3" t="s">
        <v>1616</v>
      </c>
      <c r="J16732" s="3" t="s">
        <v>1617</v>
      </c>
      <c r="K16732" s="3" t="s">
        <v>24</v>
      </c>
      <c r="L16732" s="3">
        <v>28.0</v>
      </c>
      <c r="M16732" s="3" t="s">
        <v>30</v>
      </c>
      <c r="N16732" s="3" t="s">
        <v>14869</v>
      </c>
      <c r="O16732" s="3" t="s">
        <v>1027</v>
      </c>
      <c r="P16732" s="4">
        <v>24658.0</v>
      </c>
      <c r="Q16732" s="3" t="s">
        <v>37</v>
      </c>
      <c r="S16732" s="3" t="s">
        <v>34</v>
      </c>
    </row>
    <row r="16733">
      <c r="A16733" s="2">
        <v>42318.71491898148</v>
      </c>
      <c r="B16733" s="3">
        <v>52.0</v>
      </c>
      <c r="C16733" s="3" t="s">
        <v>14561</v>
      </c>
      <c r="D16733" s="3">
        <v>44.0</v>
      </c>
      <c r="E16733" s="3" t="s">
        <v>14562</v>
      </c>
      <c r="F16733" s="3">
        <v>5.0</v>
      </c>
      <c r="G16733" s="3">
        <v>6.0</v>
      </c>
      <c r="H16733" s="3" t="s">
        <v>10957</v>
      </c>
      <c r="I16733" s="3" t="s">
        <v>1616</v>
      </c>
      <c r="J16733" s="3" t="s">
        <v>1617</v>
      </c>
      <c r="K16733" s="3" t="s">
        <v>24</v>
      </c>
      <c r="L16733" s="3">
        <v>29.0</v>
      </c>
      <c r="M16733" s="3" t="s">
        <v>25</v>
      </c>
      <c r="N16733" s="3" t="s">
        <v>2504</v>
      </c>
      <c r="O16733" s="3" t="s">
        <v>237</v>
      </c>
      <c r="P16733" s="4">
        <v>17796.0</v>
      </c>
      <c r="Q16733" s="3" t="s">
        <v>86</v>
      </c>
      <c r="S16733" s="3" t="s">
        <v>34</v>
      </c>
    </row>
    <row r="16734">
      <c r="A16734" s="2">
        <v>42318.71491898148</v>
      </c>
      <c r="B16734" s="3">
        <v>52.0</v>
      </c>
      <c r="C16734" s="3" t="s">
        <v>14561</v>
      </c>
      <c r="D16734" s="3">
        <v>44.0</v>
      </c>
      <c r="E16734" s="3" t="s">
        <v>14562</v>
      </c>
      <c r="F16734" s="3">
        <v>5.0</v>
      </c>
      <c r="G16734" s="3">
        <v>6.0</v>
      </c>
      <c r="H16734" s="3" t="s">
        <v>10957</v>
      </c>
      <c r="I16734" s="3" t="s">
        <v>1616</v>
      </c>
      <c r="J16734" s="3" t="s">
        <v>1617</v>
      </c>
      <c r="K16734" s="3" t="s">
        <v>24</v>
      </c>
      <c r="L16734" s="3">
        <v>30.0</v>
      </c>
      <c r="M16734" s="3" t="s">
        <v>30</v>
      </c>
      <c r="N16734" s="3" t="s">
        <v>4663</v>
      </c>
      <c r="O16734" s="3" t="s">
        <v>102</v>
      </c>
      <c r="P16734" s="4">
        <v>21715.0</v>
      </c>
      <c r="Q16734" s="3" t="s">
        <v>37</v>
      </c>
      <c r="S16734" s="3" t="s">
        <v>34</v>
      </c>
    </row>
    <row r="16735">
      <c r="A16735" s="2">
        <v>42318.71491898148</v>
      </c>
      <c r="B16735" s="3">
        <v>52.0</v>
      </c>
      <c r="C16735" s="3" t="s">
        <v>14561</v>
      </c>
      <c r="D16735" s="3">
        <v>44.0</v>
      </c>
      <c r="E16735" s="3" t="s">
        <v>14562</v>
      </c>
      <c r="F16735" s="3">
        <v>5.0</v>
      </c>
      <c r="G16735" s="3">
        <v>6.0</v>
      </c>
      <c r="H16735" s="3" t="s">
        <v>10957</v>
      </c>
      <c r="I16735" s="3" t="s">
        <v>1616</v>
      </c>
      <c r="J16735" s="3" t="s">
        <v>1617</v>
      </c>
      <c r="K16735" s="3" t="s">
        <v>24</v>
      </c>
      <c r="L16735" s="3">
        <v>31.0</v>
      </c>
      <c r="M16735" s="3" t="s">
        <v>25</v>
      </c>
      <c r="N16735" s="3" t="s">
        <v>7284</v>
      </c>
      <c r="O16735" s="3" t="s">
        <v>305</v>
      </c>
      <c r="P16735" s="4">
        <v>21546.0</v>
      </c>
      <c r="Q16735" s="3" t="s">
        <v>115</v>
      </c>
      <c r="S16735" s="3" t="s">
        <v>34</v>
      </c>
    </row>
    <row r="16736">
      <c r="A16736" s="2">
        <v>42318.71491898148</v>
      </c>
      <c r="B16736" s="3">
        <v>52.0</v>
      </c>
      <c r="C16736" s="3" t="s">
        <v>14561</v>
      </c>
      <c r="D16736" s="3">
        <v>44.0</v>
      </c>
      <c r="E16736" s="3" t="s">
        <v>14562</v>
      </c>
      <c r="F16736" s="3">
        <v>5.0</v>
      </c>
      <c r="G16736" s="3">
        <v>6.0</v>
      </c>
      <c r="H16736" s="3" t="s">
        <v>10957</v>
      </c>
      <c r="I16736" s="3" t="s">
        <v>1616</v>
      </c>
      <c r="J16736" s="3" t="s">
        <v>1617</v>
      </c>
      <c r="K16736" s="3" t="s">
        <v>24</v>
      </c>
      <c r="L16736" s="3">
        <v>32.0</v>
      </c>
      <c r="M16736" s="3" t="s">
        <v>30</v>
      </c>
      <c r="N16736" s="3" t="s">
        <v>14870</v>
      </c>
      <c r="O16736" s="3" t="s">
        <v>121</v>
      </c>
      <c r="P16736" s="4">
        <v>19935.0</v>
      </c>
      <c r="Q16736" s="3" t="s">
        <v>86</v>
      </c>
      <c r="S16736" s="3" t="s">
        <v>34</v>
      </c>
    </row>
    <row r="16737">
      <c r="A16737" s="2">
        <v>42318.71491898148</v>
      </c>
      <c r="B16737" s="3">
        <v>52.0</v>
      </c>
      <c r="C16737" s="3" t="s">
        <v>14561</v>
      </c>
      <c r="D16737" s="3">
        <v>44.0</v>
      </c>
      <c r="E16737" s="3" t="s">
        <v>14562</v>
      </c>
      <c r="F16737" s="3">
        <v>5.0</v>
      </c>
      <c r="G16737" s="3">
        <v>6.0</v>
      </c>
      <c r="H16737" s="3" t="s">
        <v>10957</v>
      </c>
      <c r="I16737" s="3" t="s">
        <v>1616</v>
      </c>
      <c r="J16737" s="3" t="s">
        <v>1617</v>
      </c>
      <c r="K16737" s="3" t="s">
        <v>24</v>
      </c>
      <c r="L16737" s="3">
        <v>33.0</v>
      </c>
      <c r="M16737" s="3" t="s">
        <v>25</v>
      </c>
      <c r="N16737" s="3" t="s">
        <v>14871</v>
      </c>
      <c r="O16737" s="3" t="s">
        <v>141</v>
      </c>
      <c r="P16737" s="4">
        <v>24966.0</v>
      </c>
      <c r="Q16737" s="3" t="s">
        <v>79</v>
      </c>
      <c r="S16737" s="3" t="s">
        <v>34</v>
      </c>
    </row>
    <row r="16738">
      <c r="A16738" s="2">
        <v>42318.71491898148</v>
      </c>
      <c r="B16738" s="3">
        <v>52.0</v>
      </c>
      <c r="C16738" s="3" t="s">
        <v>14561</v>
      </c>
      <c r="D16738" s="3">
        <v>44.0</v>
      </c>
      <c r="E16738" s="3" t="s">
        <v>14562</v>
      </c>
      <c r="F16738" s="3">
        <v>5.0</v>
      </c>
      <c r="G16738" s="3">
        <v>6.0</v>
      </c>
      <c r="H16738" s="3" t="s">
        <v>10957</v>
      </c>
      <c r="I16738" s="3" t="s">
        <v>1616</v>
      </c>
      <c r="J16738" s="3" t="s">
        <v>1617</v>
      </c>
      <c r="K16738" s="3" t="s">
        <v>24</v>
      </c>
      <c r="L16738" s="3">
        <v>34.0</v>
      </c>
      <c r="M16738" s="3" t="s">
        <v>30</v>
      </c>
      <c r="N16738" s="3" t="s">
        <v>14872</v>
      </c>
      <c r="O16738" s="3" t="s">
        <v>1694</v>
      </c>
      <c r="P16738" s="4">
        <v>16938.0</v>
      </c>
      <c r="Q16738" s="3" t="s">
        <v>228</v>
      </c>
      <c r="S16738" s="3" t="s">
        <v>34</v>
      </c>
    </row>
    <row r="16739">
      <c r="A16739" s="2">
        <v>42318.71491898148</v>
      </c>
      <c r="B16739" s="3">
        <v>52.0</v>
      </c>
      <c r="C16739" s="3" t="s">
        <v>14561</v>
      </c>
      <c r="D16739" s="3">
        <v>44.0</v>
      </c>
      <c r="E16739" s="3" t="s">
        <v>14562</v>
      </c>
      <c r="F16739" s="3">
        <v>5.0</v>
      </c>
      <c r="G16739" s="3">
        <v>6.0</v>
      </c>
      <c r="H16739" s="3" t="s">
        <v>10957</v>
      </c>
      <c r="I16739" s="3" t="s">
        <v>1616</v>
      </c>
      <c r="J16739" s="3" t="s">
        <v>1617</v>
      </c>
      <c r="K16739" s="3" t="s">
        <v>24</v>
      </c>
      <c r="L16739" s="3">
        <v>35.0</v>
      </c>
      <c r="M16739" s="3" t="s">
        <v>25</v>
      </c>
      <c r="N16739" s="3" t="s">
        <v>14873</v>
      </c>
      <c r="O16739" s="3" t="s">
        <v>536</v>
      </c>
      <c r="P16739" s="4">
        <v>17569.0</v>
      </c>
      <c r="Q16739" s="3" t="s">
        <v>86</v>
      </c>
      <c r="S16739" s="3" t="s">
        <v>34</v>
      </c>
    </row>
    <row r="16740">
      <c r="A16740" s="2">
        <v>42318.71491898148</v>
      </c>
      <c r="B16740" s="3">
        <v>52.0</v>
      </c>
      <c r="C16740" s="3" t="s">
        <v>14561</v>
      </c>
      <c r="D16740" s="3">
        <v>49.0</v>
      </c>
      <c r="E16740" s="3" t="s">
        <v>14584</v>
      </c>
      <c r="F16740" s="3">
        <v>5.0</v>
      </c>
      <c r="G16740" s="3">
        <v>6.0</v>
      </c>
      <c r="H16740" s="3" t="s">
        <v>10957</v>
      </c>
      <c r="I16740" s="3" t="s">
        <v>1616</v>
      </c>
      <c r="J16740" s="3" t="s">
        <v>1617</v>
      </c>
      <c r="K16740" s="3" t="s">
        <v>24</v>
      </c>
      <c r="L16740" s="3">
        <v>1.0</v>
      </c>
      <c r="M16740" s="3" t="s">
        <v>30</v>
      </c>
      <c r="N16740" s="3" t="s">
        <v>749</v>
      </c>
      <c r="O16740" s="3" t="s">
        <v>32</v>
      </c>
      <c r="P16740" s="4">
        <v>27647.0</v>
      </c>
      <c r="Q16740" s="3" t="s">
        <v>52</v>
      </c>
      <c r="S16740" s="3" t="s">
        <v>34</v>
      </c>
    </row>
    <row r="16741">
      <c r="A16741" s="2">
        <v>42318.71491898148</v>
      </c>
      <c r="B16741" s="3">
        <v>52.0</v>
      </c>
      <c r="C16741" s="3" t="s">
        <v>14561</v>
      </c>
      <c r="D16741" s="3">
        <v>49.0</v>
      </c>
      <c r="E16741" s="3" t="s">
        <v>14584</v>
      </c>
      <c r="F16741" s="3">
        <v>5.0</v>
      </c>
      <c r="G16741" s="3">
        <v>6.0</v>
      </c>
      <c r="H16741" s="3" t="s">
        <v>10957</v>
      </c>
      <c r="I16741" s="3" t="s">
        <v>1616</v>
      </c>
      <c r="J16741" s="3" t="s">
        <v>1617</v>
      </c>
      <c r="K16741" s="3" t="s">
        <v>24</v>
      </c>
      <c r="L16741" s="3">
        <v>2.0</v>
      </c>
      <c r="M16741" s="3" t="s">
        <v>25</v>
      </c>
      <c r="N16741" s="3" t="s">
        <v>14874</v>
      </c>
      <c r="O16741" s="3" t="s">
        <v>119</v>
      </c>
      <c r="P16741" s="4">
        <v>19454.0</v>
      </c>
      <c r="Q16741" s="3" t="s">
        <v>372</v>
      </c>
      <c r="S16741" s="3" t="s">
        <v>34</v>
      </c>
    </row>
    <row r="16742">
      <c r="A16742" s="2">
        <v>42318.71491898148</v>
      </c>
      <c r="B16742" s="3">
        <v>52.0</v>
      </c>
      <c r="C16742" s="3" t="s">
        <v>14561</v>
      </c>
      <c r="D16742" s="3">
        <v>49.0</v>
      </c>
      <c r="E16742" s="3" t="s">
        <v>14584</v>
      </c>
      <c r="F16742" s="3">
        <v>5.0</v>
      </c>
      <c r="G16742" s="3">
        <v>6.0</v>
      </c>
      <c r="H16742" s="3" t="s">
        <v>10957</v>
      </c>
      <c r="I16742" s="3" t="s">
        <v>1616</v>
      </c>
      <c r="J16742" s="3" t="s">
        <v>1617</v>
      </c>
      <c r="K16742" s="3" t="s">
        <v>24</v>
      </c>
      <c r="L16742" s="3">
        <v>3.0</v>
      </c>
      <c r="M16742" s="3" t="s">
        <v>30</v>
      </c>
      <c r="N16742" s="3" t="s">
        <v>14875</v>
      </c>
      <c r="O16742" s="3" t="s">
        <v>81</v>
      </c>
      <c r="P16742" s="4">
        <v>27681.0</v>
      </c>
      <c r="Q16742" s="3" t="s">
        <v>75</v>
      </c>
      <c r="S16742" s="3" t="s">
        <v>34</v>
      </c>
    </row>
    <row r="16743">
      <c r="A16743" s="2">
        <v>42318.71491898148</v>
      </c>
      <c r="B16743" s="3">
        <v>52.0</v>
      </c>
      <c r="C16743" s="3" t="s">
        <v>14561</v>
      </c>
      <c r="D16743" s="3">
        <v>49.0</v>
      </c>
      <c r="E16743" s="3" t="s">
        <v>14584</v>
      </c>
      <c r="F16743" s="3">
        <v>5.0</v>
      </c>
      <c r="G16743" s="3">
        <v>6.0</v>
      </c>
      <c r="H16743" s="3" t="s">
        <v>10957</v>
      </c>
      <c r="I16743" s="3" t="s">
        <v>1616</v>
      </c>
      <c r="J16743" s="3" t="s">
        <v>1617</v>
      </c>
      <c r="K16743" s="3" t="s">
        <v>24</v>
      </c>
      <c r="L16743" s="3">
        <v>4.0</v>
      </c>
      <c r="M16743" s="3" t="s">
        <v>25</v>
      </c>
      <c r="N16743" s="3" t="s">
        <v>14876</v>
      </c>
      <c r="O16743" s="3" t="s">
        <v>580</v>
      </c>
      <c r="P16743" s="4">
        <v>26184.0</v>
      </c>
      <c r="Q16743" s="3" t="s">
        <v>372</v>
      </c>
      <c r="S16743" s="3" t="s">
        <v>34</v>
      </c>
    </row>
    <row r="16744">
      <c r="A16744" s="2">
        <v>42318.71491898148</v>
      </c>
      <c r="B16744" s="3">
        <v>52.0</v>
      </c>
      <c r="C16744" s="3" t="s">
        <v>14561</v>
      </c>
      <c r="D16744" s="3">
        <v>49.0</v>
      </c>
      <c r="E16744" s="3" t="s">
        <v>14584</v>
      </c>
      <c r="F16744" s="3">
        <v>5.0</v>
      </c>
      <c r="G16744" s="3">
        <v>6.0</v>
      </c>
      <c r="H16744" s="3" t="s">
        <v>10957</v>
      </c>
      <c r="I16744" s="3" t="s">
        <v>1616</v>
      </c>
      <c r="J16744" s="3" t="s">
        <v>1617</v>
      </c>
      <c r="K16744" s="3" t="s">
        <v>24</v>
      </c>
      <c r="L16744" s="3">
        <v>5.0</v>
      </c>
      <c r="M16744" s="3" t="s">
        <v>30</v>
      </c>
      <c r="N16744" s="3" t="s">
        <v>14877</v>
      </c>
      <c r="O16744" s="3" t="s">
        <v>960</v>
      </c>
      <c r="P16744" s="4">
        <v>21025.0</v>
      </c>
      <c r="Q16744" s="3" t="s">
        <v>115</v>
      </c>
      <c r="S16744" s="3" t="s">
        <v>34</v>
      </c>
    </row>
    <row r="16745">
      <c r="A16745" s="2">
        <v>42318.71491898148</v>
      </c>
      <c r="B16745" s="3">
        <v>52.0</v>
      </c>
      <c r="C16745" s="3" t="s">
        <v>14561</v>
      </c>
      <c r="D16745" s="3">
        <v>49.0</v>
      </c>
      <c r="E16745" s="3" t="s">
        <v>14584</v>
      </c>
      <c r="F16745" s="3">
        <v>5.0</v>
      </c>
      <c r="G16745" s="3">
        <v>6.0</v>
      </c>
      <c r="H16745" s="3" t="s">
        <v>10957</v>
      </c>
      <c r="I16745" s="3" t="s">
        <v>1616</v>
      </c>
      <c r="J16745" s="3" t="s">
        <v>1617</v>
      </c>
      <c r="K16745" s="3" t="s">
        <v>24</v>
      </c>
      <c r="L16745" s="3">
        <v>6.0</v>
      </c>
      <c r="M16745" s="3" t="s">
        <v>25</v>
      </c>
      <c r="N16745" s="3" t="s">
        <v>14878</v>
      </c>
      <c r="O16745" s="3" t="s">
        <v>119</v>
      </c>
      <c r="P16745" s="4">
        <v>22682.0</v>
      </c>
      <c r="Q16745" s="3" t="s">
        <v>247</v>
      </c>
      <c r="S16745" s="3" t="s">
        <v>34</v>
      </c>
    </row>
    <row r="16746">
      <c r="A16746" s="2">
        <v>42318.71491898148</v>
      </c>
      <c r="B16746" s="3">
        <v>52.0</v>
      </c>
      <c r="C16746" s="3" t="s">
        <v>14561</v>
      </c>
      <c r="D16746" s="3">
        <v>49.0</v>
      </c>
      <c r="E16746" s="3" t="s">
        <v>14584</v>
      </c>
      <c r="F16746" s="3">
        <v>5.0</v>
      </c>
      <c r="G16746" s="3">
        <v>6.0</v>
      </c>
      <c r="H16746" s="3" t="s">
        <v>10957</v>
      </c>
      <c r="I16746" s="3" t="s">
        <v>1616</v>
      </c>
      <c r="J16746" s="3" t="s">
        <v>1617</v>
      </c>
      <c r="K16746" s="3" t="s">
        <v>24</v>
      </c>
      <c r="L16746" s="3">
        <v>7.0</v>
      </c>
      <c r="M16746" s="3" t="s">
        <v>30</v>
      </c>
      <c r="N16746" s="3" t="s">
        <v>14879</v>
      </c>
      <c r="O16746" s="3" t="s">
        <v>1713</v>
      </c>
      <c r="P16746" s="4">
        <v>21439.0</v>
      </c>
      <c r="Q16746" s="3" t="s">
        <v>189</v>
      </c>
      <c r="S16746" s="3" t="s">
        <v>34</v>
      </c>
    </row>
    <row r="16747">
      <c r="A16747" s="2">
        <v>42318.71491898148</v>
      </c>
      <c r="B16747" s="3">
        <v>52.0</v>
      </c>
      <c r="C16747" s="3" t="s">
        <v>14561</v>
      </c>
      <c r="D16747" s="3">
        <v>49.0</v>
      </c>
      <c r="E16747" s="3" t="s">
        <v>14584</v>
      </c>
      <c r="F16747" s="3">
        <v>5.0</v>
      </c>
      <c r="G16747" s="3">
        <v>6.0</v>
      </c>
      <c r="H16747" s="3" t="s">
        <v>10957</v>
      </c>
      <c r="I16747" s="3" t="s">
        <v>1616</v>
      </c>
      <c r="J16747" s="3" t="s">
        <v>1617</v>
      </c>
      <c r="K16747" s="3" t="s">
        <v>24</v>
      </c>
      <c r="L16747" s="3">
        <v>8.0</v>
      </c>
      <c r="M16747" s="3" t="s">
        <v>25</v>
      </c>
      <c r="N16747" s="3" t="s">
        <v>14880</v>
      </c>
      <c r="O16747" s="3" t="s">
        <v>391</v>
      </c>
      <c r="P16747" s="4">
        <v>17968.0</v>
      </c>
      <c r="Q16747" s="3" t="s">
        <v>49</v>
      </c>
      <c r="S16747" s="3" t="s">
        <v>34</v>
      </c>
    </row>
    <row r="16748">
      <c r="A16748" s="2">
        <v>42318.71491898148</v>
      </c>
      <c r="B16748" s="3">
        <v>52.0</v>
      </c>
      <c r="C16748" s="3" t="s">
        <v>14561</v>
      </c>
      <c r="D16748" s="3">
        <v>49.0</v>
      </c>
      <c r="E16748" s="3" t="s">
        <v>14584</v>
      </c>
      <c r="F16748" s="3">
        <v>5.0</v>
      </c>
      <c r="G16748" s="3">
        <v>6.0</v>
      </c>
      <c r="H16748" s="3" t="s">
        <v>10957</v>
      </c>
      <c r="I16748" s="3" t="s">
        <v>1616</v>
      </c>
      <c r="J16748" s="3" t="s">
        <v>1617</v>
      </c>
      <c r="K16748" s="3" t="s">
        <v>24</v>
      </c>
      <c r="L16748" s="3">
        <v>9.0</v>
      </c>
      <c r="M16748" s="3" t="s">
        <v>30</v>
      </c>
      <c r="N16748" s="3" t="s">
        <v>5846</v>
      </c>
      <c r="O16748" s="3" t="s">
        <v>1021</v>
      </c>
      <c r="P16748" s="4">
        <v>21021.0</v>
      </c>
      <c r="Q16748" s="3" t="s">
        <v>115</v>
      </c>
      <c r="S16748" s="3" t="s">
        <v>34</v>
      </c>
    </row>
    <row r="16749">
      <c r="A16749" s="2">
        <v>42318.71491898148</v>
      </c>
      <c r="B16749" s="3">
        <v>52.0</v>
      </c>
      <c r="C16749" s="3" t="s">
        <v>14561</v>
      </c>
      <c r="D16749" s="3">
        <v>49.0</v>
      </c>
      <c r="E16749" s="3" t="s">
        <v>14584</v>
      </c>
      <c r="F16749" s="3">
        <v>5.0</v>
      </c>
      <c r="G16749" s="3">
        <v>6.0</v>
      </c>
      <c r="H16749" s="3" t="s">
        <v>10957</v>
      </c>
      <c r="I16749" s="3" t="s">
        <v>1616</v>
      </c>
      <c r="J16749" s="3" t="s">
        <v>1617</v>
      </c>
      <c r="K16749" s="3" t="s">
        <v>24</v>
      </c>
      <c r="L16749" s="3">
        <v>10.0</v>
      </c>
      <c r="M16749" s="3" t="s">
        <v>25</v>
      </c>
      <c r="N16749" s="3" t="s">
        <v>1444</v>
      </c>
      <c r="O16749" s="3" t="s">
        <v>218</v>
      </c>
      <c r="P16749" s="4">
        <v>20789.0</v>
      </c>
      <c r="Q16749" s="3" t="s">
        <v>37</v>
      </c>
      <c r="S16749" s="3" t="s">
        <v>34</v>
      </c>
    </row>
    <row r="16750">
      <c r="A16750" s="2">
        <v>42318.71491898148</v>
      </c>
      <c r="B16750" s="3">
        <v>52.0</v>
      </c>
      <c r="C16750" s="3" t="s">
        <v>14561</v>
      </c>
      <c r="D16750" s="3">
        <v>49.0</v>
      </c>
      <c r="E16750" s="3" t="s">
        <v>14584</v>
      </c>
      <c r="F16750" s="3">
        <v>5.0</v>
      </c>
      <c r="G16750" s="3">
        <v>6.0</v>
      </c>
      <c r="H16750" s="3" t="s">
        <v>10957</v>
      </c>
      <c r="I16750" s="3" t="s">
        <v>1616</v>
      </c>
      <c r="J16750" s="3" t="s">
        <v>1617</v>
      </c>
      <c r="K16750" s="3" t="s">
        <v>24</v>
      </c>
      <c r="L16750" s="3">
        <v>11.0</v>
      </c>
      <c r="M16750" s="3" t="s">
        <v>30</v>
      </c>
      <c r="N16750" s="3" t="s">
        <v>5561</v>
      </c>
      <c r="O16750" s="3" t="s">
        <v>93</v>
      </c>
      <c r="P16750" s="4">
        <v>23348.0</v>
      </c>
      <c r="Q16750" s="3" t="s">
        <v>115</v>
      </c>
      <c r="S16750" s="3" t="s">
        <v>34</v>
      </c>
    </row>
    <row r="16751">
      <c r="A16751" s="2">
        <v>42318.71491898148</v>
      </c>
      <c r="B16751" s="3">
        <v>52.0</v>
      </c>
      <c r="C16751" s="3" t="s">
        <v>14561</v>
      </c>
      <c r="D16751" s="3">
        <v>49.0</v>
      </c>
      <c r="E16751" s="3" t="s">
        <v>14584</v>
      </c>
      <c r="F16751" s="3">
        <v>5.0</v>
      </c>
      <c r="G16751" s="3">
        <v>6.0</v>
      </c>
      <c r="H16751" s="3" t="s">
        <v>10957</v>
      </c>
      <c r="I16751" s="3" t="s">
        <v>1616</v>
      </c>
      <c r="J16751" s="3" t="s">
        <v>1617</v>
      </c>
      <c r="K16751" s="3" t="s">
        <v>24</v>
      </c>
      <c r="L16751" s="3">
        <v>12.0</v>
      </c>
      <c r="M16751" s="3" t="s">
        <v>25</v>
      </c>
      <c r="N16751" s="3" t="s">
        <v>1444</v>
      </c>
      <c r="O16751" s="3" t="s">
        <v>7470</v>
      </c>
      <c r="P16751" s="4">
        <v>27289.0</v>
      </c>
      <c r="Q16751" s="3" t="s">
        <v>372</v>
      </c>
      <c r="S16751" s="3" t="s">
        <v>34</v>
      </c>
    </row>
    <row r="16752">
      <c r="A16752" s="2">
        <v>42318.71491898148</v>
      </c>
      <c r="B16752" s="3">
        <v>52.0</v>
      </c>
      <c r="C16752" s="3" t="s">
        <v>14561</v>
      </c>
      <c r="D16752" s="3">
        <v>49.0</v>
      </c>
      <c r="E16752" s="3" t="s">
        <v>14584</v>
      </c>
      <c r="F16752" s="3">
        <v>5.0</v>
      </c>
      <c r="G16752" s="3">
        <v>6.0</v>
      </c>
      <c r="H16752" s="3" t="s">
        <v>10957</v>
      </c>
      <c r="I16752" s="3" t="s">
        <v>1616</v>
      </c>
      <c r="J16752" s="3" t="s">
        <v>1617</v>
      </c>
      <c r="K16752" s="3" t="s">
        <v>24</v>
      </c>
      <c r="L16752" s="3">
        <v>13.0</v>
      </c>
      <c r="M16752" s="3" t="s">
        <v>30</v>
      </c>
      <c r="N16752" s="3" t="s">
        <v>14881</v>
      </c>
      <c r="O16752" s="3" t="s">
        <v>2097</v>
      </c>
      <c r="P16752" s="4">
        <v>18291.0</v>
      </c>
      <c r="Q16752" s="3" t="s">
        <v>105</v>
      </c>
      <c r="S16752" s="3" t="s">
        <v>34</v>
      </c>
    </row>
    <row r="16753">
      <c r="A16753" s="2">
        <v>42318.71491898148</v>
      </c>
      <c r="B16753" s="3">
        <v>52.0</v>
      </c>
      <c r="C16753" s="3" t="s">
        <v>14561</v>
      </c>
      <c r="D16753" s="3">
        <v>49.0</v>
      </c>
      <c r="E16753" s="3" t="s">
        <v>14584</v>
      </c>
      <c r="F16753" s="3">
        <v>5.0</v>
      </c>
      <c r="G16753" s="3">
        <v>6.0</v>
      </c>
      <c r="H16753" s="3" t="s">
        <v>10957</v>
      </c>
      <c r="I16753" s="3" t="s">
        <v>1616</v>
      </c>
      <c r="J16753" s="3" t="s">
        <v>1617</v>
      </c>
      <c r="K16753" s="3" t="s">
        <v>24</v>
      </c>
      <c r="L16753" s="3">
        <v>14.0</v>
      </c>
      <c r="M16753" s="3" t="s">
        <v>25</v>
      </c>
      <c r="N16753" s="3" t="s">
        <v>14882</v>
      </c>
      <c r="O16753" s="3" t="s">
        <v>168</v>
      </c>
      <c r="P16753" s="4">
        <v>18544.0</v>
      </c>
      <c r="Q16753" s="3" t="s">
        <v>49</v>
      </c>
      <c r="S16753" s="3" t="s">
        <v>34</v>
      </c>
    </row>
    <row r="16754">
      <c r="A16754" s="2">
        <v>42318.71491898148</v>
      </c>
      <c r="B16754" s="3">
        <v>52.0</v>
      </c>
      <c r="C16754" s="3" t="s">
        <v>14561</v>
      </c>
      <c r="D16754" s="3">
        <v>49.0</v>
      </c>
      <c r="E16754" s="3" t="s">
        <v>14584</v>
      </c>
      <c r="F16754" s="3">
        <v>5.0</v>
      </c>
      <c r="G16754" s="3">
        <v>6.0</v>
      </c>
      <c r="H16754" s="3" t="s">
        <v>10957</v>
      </c>
      <c r="I16754" s="3" t="s">
        <v>1616</v>
      </c>
      <c r="J16754" s="3" t="s">
        <v>1617</v>
      </c>
      <c r="K16754" s="3" t="s">
        <v>24</v>
      </c>
      <c r="L16754" s="3">
        <v>15.0</v>
      </c>
      <c r="M16754" s="3" t="s">
        <v>30</v>
      </c>
      <c r="N16754" s="3" t="s">
        <v>543</v>
      </c>
      <c r="O16754" s="3" t="s">
        <v>368</v>
      </c>
      <c r="P16754" s="4">
        <v>28519.0</v>
      </c>
      <c r="Q16754" s="3" t="s">
        <v>75</v>
      </c>
      <c r="S16754" s="3" t="s">
        <v>34</v>
      </c>
    </row>
    <row r="16755">
      <c r="A16755" s="2">
        <v>42318.71491898148</v>
      </c>
      <c r="B16755" s="3">
        <v>52.0</v>
      </c>
      <c r="C16755" s="3" t="s">
        <v>14561</v>
      </c>
      <c r="D16755" s="3">
        <v>49.0</v>
      </c>
      <c r="E16755" s="3" t="s">
        <v>14584</v>
      </c>
      <c r="F16755" s="3">
        <v>5.0</v>
      </c>
      <c r="G16755" s="3">
        <v>6.0</v>
      </c>
      <c r="H16755" s="3" t="s">
        <v>10957</v>
      </c>
      <c r="I16755" s="3" t="s">
        <v>1616</v>
      </c>
      <c r="J16755" s="3" t="s">
        <v>1617</v>
      </c>
      <c r="K16755" s="3" t="s">
        <v>24</v>
      </c>
      <c r="L16755" s="3">
        <v>16.0</v>
      </c>
      <c r="M16755" s="3" t="s">
        <v>25</v>
      </c>
      <c r="N16755" s="3" t="s">
        <v>2214</v>
      </c>
      <c r="O16755" s="3" t="s">
        <v>871</v>
      </c>
      <c r="P16755" s="4">
        <v>26052.0</v>
      </c>
      <c r="Q16755" s="3" t="s">
        <v>372</v>
      </c>
      <c r="S16755" s="3" t="s">
        <v>34</v>
      </c>
    </row>
    <row r="16756">
      <c r="A16756" s="2">
        <v>42318.71491898148</v>
      </c>
      <c r="B16756" s="3">
        <v>52.0</v>
      </c>
      <c r="C16756" s="3" t="s">
        <v>14561</v>
      </c>
      <c r="D16756" s="3">
        <v>49.0</v>
      </c>
      <c r="E16756" s="3" t="s">
        <v>14584</v>
      </c>
      <c r="F16756" s="3">
        <v>5.0</v>
      </c>
      <c r="G16756" s="3">
        <v>6.0</v>
      </c>
      <c r="H16756" s="3" t="s">
        <v>10957</v>
      </c>
      <c r="I16756" s="3" t="s">
        <v>1616</v>
      </c>
      <c r="J16756" s="3" t="s">
        <v>1617</v>
      </c>
      <c r="K16756" s="3" t="s">
        <v>24</v>
      </c>
      <c r="L16756" s="3">
        <v>17.0</v>
      </c>
      <c r="M16756" s="3" t="s">
        <v>30</v>
      </c>
      <c r="N16756" s="3" t="s">
        <v>14883</v>
      </c>
      <c r="O16756" s="3" t="s">
        <v>342</v>
      </c>
      <c r="P16756" s="4">
        <v>27594.0</v>
      </c>
      <c r="Q16756" s="3" t="s">
        <v>189</v>
      </c>
      <c r="S16756" s="3" t="s">
        <v>34</v>
      </c>
    </row>
    <row r="16757">
      <c r="A16757" s="2">
        <v>42318.71491898148</v>
      </c>
      <c r="B16757" s="3">
        <v>52.0</v>
      </c>
      <c r="C16757" s="3" t="s">
        <v>14561</v>
      </c>
      <c r="D16757" s="3">
        <v>49.0</v>
      </c>
      <c r="E16757" s="3" t="s">
        <v>14584</v>
      </c>
      <c r="F16757" s="3">
        <v>5.0</v>
      </c>
      <c r="G16757" s="3">
        <v>6.0</v>
      </c>
      <c r="H16757" s="3" t="s">
        <v>10957</v>
      </c>
      <c r="I16757" s="3" t="s">
        <v>1616</v>
      </c>
      <c r="J16757" s="3" t="s">
        <v>1617</v>
      </c>
      <c r="K16757" s="3" t="s">
        <v>24</v>
      </c>
      <c r="L16757" s="3">
        <v>18.0</v>
      </c>
      <c r="M16757" s="3" t="s">
        <v>25</v>
      </c>
      <c r="N16757" s="3" t="s">
        <v>14884</v>
      </c>
      <c r="O16757" s="3" t="s">
        <v>305</v>
      </c>
      <c r="P16757" s="4">
        <v>24913.0</v>
      </c>
      <c r="Q16757" s="3" t="s">
        <v>132</v>
      </c>
      <c r="S16757" s="3" t="s">
        <v>34</v>
      </c>
    </row>
    <row r="16758">
      <c r="A16758" s="2">
        <v>42318.71491898148</v>
      </c>
      <c r="B16758" s="3">
        <v>52.0</v>
      </c>
      <c r="C16758" s="3" t="s">
        <v>14561</v>
      </c>
      <c r="D16758" s="3">
        <v>49.0</v>
      </c>
      <c r="E16758" s="3" t="s">
        <v>14584</v>
      </c>
      <c r="F16758" s="3">
        <v>5.0</v>
      </c>
      <c r="G16758" s="3">
        <v>6.0</v>
      </c>
      <c r="H16758" s="3" t="s">
        <v>10957</v>
      </c>
      <c r="I16758" s="3" t="s">
        <v>1616</v>
      </c>
      <c r="J16758" s="3" t="s">
        <v>1617</v>
      </c>
      <c r="K16758" s="3" t="s">
        <v>24</v>
      </c>
      <c r="L16758" s="3">
        <v>19.0</v>
      </c>
      <c r="M16758" s="3" t="s">
        <v>30</v>
      </c>
      <c r="N16758" s="3" t="s">
        <v>14885</v>
      </c>
      <c r="O16758" s="3" t="s">
        <v>342</v>
      </c>
      <c r="P16758" s="4">
        <v>22311.0</v>
      </c>
      <c r="Q16758" s="3" t="s">
        <v>52</v>
      </c>
      <c r="S16758" s="3" t="s">
        <v>34</v>
      </c>
    </row>
    <row r="16759">
      <c r="A16759" s="2">
        <v>42318.71491898148</v>
      </c>
      <c r="B16759" s="3">
        <v>52.0</v>
      </c>
      <c r="C16759" s="3" t="s">
        <v>14561</v>
      </c>
      <c r="D16759" s="3">
        <v>49.0</v>
      </c>
      <c r="E16759" s="3" t="s">
        <v>14584</v>
      </c>
      <c r="F16759" s="3">
        <v>5.0</v>
      </c>
      <c r="G16759" s="3">
        <v>6.0</v>
      </c>
      <c r="H16759" s="3" t="s">
        <v>10957</v>
      </c>
      <c r="I16759" s="3" t="s">
        <v>1616</v>
      </c>
      <c r="J16759" s="3" t="s">
        <v>1617</v>
      </c>
      <c r="K16759" s="3" t="s">
        <v>24</v>
      </c>
      <c r="L16759" s="3">
        <v>20.0</v>
      </c>
      <c r="M16759" s="3" t="s">
        <v>25</v>
      </c>
      <c r="N16759" s="3" t="s">
        <v>14886</v>
      </c>
      <c r="O16759" s="3" t="s">
        <v>502</v>
      </c>
      <c r="P16759" s="4">
        <v>25888.0</v>
      </c>
      <c r="Q16759" s="3" t="s">
        <v>52</v>
      </c>
      <c r="S16759" s="3" t="s">
        <v>34</v>
      </c>
    </row>
    <row r="16760">
      <c r="A16760" s="2">
        <v>42318.71491898148</v>
      </c>
      <c r="B16760" s="3">
        <v>52.0</v>
      </c>
      <c r="C16760" s="3" t="s">
        <v>14561</v>
      </c>
      <c r="D16760" s="3">
        <v>49.0</v>
      </c>
      <c r="E16760" s="3" t="s">
        <v>14584</v>
      </c>
      <c r="F16760" s="3">
        <v>5.0</v>
      </c>
      <c r="G16760" s="3">
        <v>6.0</v>
      </c>
      <c r="H16760" s="3" t="s">
        <v>10957</v>
      </c>
      <c r="I16760" s="3" t="s">
        <v>1616</v>
      </c>
      <c r="J16760" s="3" t="s">
        <v>1617</v>
      </c>
      <c r="K16760" s="3" t="s">
        <v>24</v>
      </c>
      <c r="L16760" s="3">
        <v>21.0</v>
      </c>
      <c r="M16760" s="3" t="s">
        <v>30</v>
      </c>
      <c r="N16760" s="3" t="s">
        <v>14819</v>
      </c>
      <c r="O16760" s="3" t="s">
        <v>225</v>
      </c>
      <c r="P16760" s="4">
        <v>21986.0</v>
      </c>
      <c r="Q16760" s="3" t="s">
        <v>75</v>
      </c>
      <c r="S16760" s="3" t="s">
        <v>34</v>
      </c>
    </row>
    <row r="16761">
      <c r="A16761" s="2">
        <v>42318.71491898148</v>
      </c>
      <c r="B16761" s="3">
        <v>52.0</v>
      </c>
      <c r="C16761" s="3" t="s">
        <v>14561</v>
      </c>
      <c r="D16761" s="3">
        <v>49.0</v>
      </c>
      <c r="E16761" s="3" t="s">
        <v>14584</v>
      </c>
      <c r="F16761" s="3">
        <v>5.0</v>
      </c>
      <c r="G16761" s="3">
        <v>6.0</v>
      </c>
      <c r="H16761" s="3" t="s">
        <v>10957</v>
      </c>
      <c r="I16761" s="3" t="s">
        <v>1616</v>
      </c>
      <c r="J16761" s="3" t="s">
        <v>1617</v>
      </c>
      <c r="K16761" s="3" t="s">
        <v>24</v>
      </c>
      <c r="L16761" s="3">
        <v>22.0</v>
      </c>
      <c r="M16761" s="3" t="s">
        <v>25</v>
      </c>
      <c r="N16761" s="3" t="s">
        <v>14887</v>
      </c>
      <c r="O16761" s="3" t="s">
        <v>613</v>
      </c>
      <c r="P16761" s="4">
        <v>26368.0</v>
      </c>
      <c r="Q16761" s="3" t="s">
        <v>75</v>
      </c>
      <c r="S16761" s="3" t="s">
        <v>34</v>
      </c>
    </row>
    <row r="16762">
      <c r="A16762" s="2">
        <v>42318.71491898148</v>
      </c>
      <c r="B16762" s="3">
        <v>52.0</v>
      </c>
      <c r="C16762" s="3" t="s">
        <v>14561</v>
      </c>
      <c r="D16762" s="3">
        <v>53.0</v>
      </c>
      <c r="E16762" s="3" t="s">
        <v>14598</v>
      </c>
      <c r="F16762" s="3">
        <v>5.0</v>
      </c>
      <c r="G16762" s="3">
        <v>6.0</v>
      </c>
      <c r="H16762" s="3" t="s">
        <v>10957</v>
      </c>
      <c r="I16762" s="3" t="s">
        <v>1616</v>
      </c>
      <c r="J16762" s="3" t="s">
        <v>1617</v>
      </c>
      <c r="K16762" s="3" t="s">
        <v>24</v>
      </c>
      <c r="L16762" s="3">
        <v>1.0</v>
      </c>
      <c r="M16762" s="3" t="s">
        <v>30</v>
      </c>
      <c r="N16762" s="3" t="s">
        <v>14888</v>
      </c>
      <c r="O16762" s="3" t="s">
        <v>171</v>
      </c>
      <c r="P16762" s="4">
        <v>20633.0</v>
      </c>
      <c r="Q16762" s="3" t="s">
        <v>145</v>
      </c>
      <c r="S16762" s="3" t="s">
        <v>34</v>
      </c>
    </row>
    <row r="16763">
      <c r="A16763" s="2">
        <v>42318.71491898148</v>
      </c>
      <c r="B16763" s="3">
        <v>52.0</v>
      </c>
      <c r="C16763" s="3" t="s">
        <v>14561</v>
      </c>
      <c r="D16763" s="3">
        <v>53.0</v>
      </c>
      <c r="E16763" s="3" t="s">
        <v>14598</v>
      </c>
      <c r="F16763" s="3">
        <v>5.0</v>
      </c>
      <c r="G16763" s="3">
        <v>6.0</v>
      </c>
      <c r="H16763" s="3" t="s">
        <v>10957</v>
      </c>
      <c r="I16763" s="3" t="s">
        <v>1616</v>
      </c>
      <c r="J16763" s="3" t="s">
        <v>1617</v>
      </c>
      <c r="K16763" s="3" t="s">
        <v>24</v>
      </c>
      <c r="L16763" s="3">
        <v>2.0</v>
      </c>
      <c r="M16763" s="3" t="s">
        <v>25</v>
      </c>
      <c r="N16763" s="3" t="s">
        <v>2931</v>
      </c>
      <c r="O16763" s="3" t="s">
        <v>27</v>
      </c>
      <c r="P16763" s="4">
        <v>26140.0</v>
      </c>
      <c r="Q16763" s="3" t="s">
        <v>40</v>
      </c>
      <c r="S16763" s="3" t="s">
        <v>34</v>
      </c>
    </row>
    <row r="16764">
      <c r="A16764" s="2">
        <v>42318.71491898148</v>
      </c>
      <c r="B16764" s="3">
        <v>52.0</v>
      </c>
      <c r="C16764" s="3" t="s">
        <v>14561</v>
      </c>
      <c r="D16764" s="3">
        <v>53.0</v>
      </c>
      <c r="E16764" s="3" t="s">
        <v>14598</v>
      </c>
      <c r="F16764" s="3">
        <v>5.0</v>
      </c>
      <c r="G16764" s="3">
        <v>6.0</v>
      </c>
      <c r="H16764" s="3" t="s">
        <v>10957</v>
      </c>
      <c r="I16764" s="3" t="s">
        <v>1616</v>
      </c>
      <c r="J16764" s="3" t="s">
        <v>1617</v>
      </c>
      <c r="K16764" s="3" t="s">
        <v>24</v>
      </c>
      <c r="L16764" s="3">
        <v>3.0</v>
      </c>
      <c r="M16764" s="3" t="s">
        <v>30</v>
      </c>
      <c r="N16764" s="3" t="s">
        <v>3089</v>
      </c>
      <c r="O16764" s="3" t="s">
        <v>89</v>
      </c>
      <c r="P16764" s="4">
        <v>23059.0</v>
      </c>
      <c r="Q16764" s="3" t="s">
        <v>75</v>
      </c>
      <c r="S16764" s="3" t="s">
        <v>34</v>
      </c>
    </row>
    <row r="16765">
      <c r="A16765" s="2">
        <v>42318.71491898148</v>
      </c>
      <c r="B16765" s="3">
        <v>52.0</v>
      </c>
      <c r="C16765" s="3" t="s">
        <v>14561</v>
      </c>
      <c r="D16765" s="3">
        <v>53.0</v>
      </c>
      <c r="E16765" s="3" t="s">
        <v>14598</v>
      </c>
      <c r="F16765" s="3">
        <v>5.0</v>
      </c>
      <c r="G16765" s="3">
        <v>6.0</v>
      </c>
      <c r="H16765" s="3" t="s">
        <v>10957</v>
      </c>
      <c r="I16765" s="3" t="s">
        <v>1616</v>
      </c>
      <c r="J16765" s="3" t="s">
        <v>1617</v>
      </c>
      <c r="K16765" s="3" t="s">
        <v>24</v>
      </c>
      <c r="L16765" s="3">
        <v>4.0</v>
      </c>
      <c r="M16765" s="3" t="s">
        <v>25</v>
      </c>
      <c r="N16765" s="3" t="s">
        <v>447</v>
      </c>
      <c r="O16765" s="3" t="s">
        <v>1947</v>
      </c>
      <c r="P16765" s="4">
        <v>30944.0</v>
      </c>
      <c r="Q16765" s="3" t="s">
        <v>79</v>
      </c>
      <c r="S16765" s="3" t="s">
        <v>34</v>
      </c>
    </row>
    <row r="16766">
      <c r="A16766" s="2">
        <v>42318.71491898148</v>
      </c>
      <c r="B16766" s="3">
        <v>52.0</v>
      </c>
      <c r="C16766" s="3" t="s">
        <v>14561</v>
      </c>
      <c r="D16766" s="3">
        <v>53.0</v>
      </c>
      <c r="E16766" s="3" t="s">
        <v>14598</v>
      </c>
      <c r="F16766" s="3">
        <v>5.0</v>
      </c>
      <c r="G16766" s="3">
        <v>6.0</v>
      </c>
      <c r="H16766" s="3" t="s">
        <v>10957</v>
      </c>
      <c r="I16766" s="3" t="s">
        <v>1616</v>
      </c>
      <c r="J16766" s="3" t="s">
        <v>1617</v>
      </c>
      <c r="K16766" s="3" t="s">
        <v>24</v>
      </c>
      <c r="L16766" s="3">
        <v>5.0</v>
      </c>
      <c r="M16766" s="3" t="s">
        <v>30</v>
      </c>
      <c r="N16766" s="3" t="s">
        <v>192</v>
      </c>
      <c r="O16766" s="3" t="s">
        <v>368</v>
      </c>
      <c r="P16766" s="4">
        <v>24023.0</v>
      </c>
      <c r="Q16766" s="3" t="s">
        <v>372</v>
      </c>
      <c r="S16766" s="3" t="s">
        <v>34</v>
      </c>
    </row>
    <row r="16767">
      <c r="A16767" s="2">
        <v>42318.71491898148</v>
      </c>
      <c r="B16767" s="3">
        <v>52.0</v>
      </c>
      <c r="C16767" s="3" t="s">
        <v>14561</v>
      </c>
      <c r="D16767" s="3">
        <v>53.0</v>
      </c>
      <c r="E16767" s="3" t="s">
        <v>14598</v>
      </c>
      <c r="F16767" s="3">
        <v>5.0</v>
      </c>
      <c r="G16767" s="3">
        <v>6.0</v>
      </c>
      <c r="H16767" s="3" t="s">
        <v>10957</v>
      </c>
      <c r="I16767" s="3" t="s">
        <v>1616</v>
      </c>
      <c r="J16767" s="3" t="s">
        <v>1617</v>
      </c>
      <c r="K16767" s="3" t="s">
        <v>24</v>
      </c>
      <c r="L16767" s="3">
        <v>6.0</v>
      </c>
      <c r="M16767" s="3" t="s">
        <v>25</v>
      </c>
      <c r="N16767" s="3" t="s">
        <v>14889</v>
      </c>
      <c r="O16767" s="3" t="s">
        <v>427</v>
      </c>
      <c r="P16767" s="4">
        <v>16951.0</v>
      </c>
      <c r="Q16767" s="3" t="s">
        <v>49</v>
      </c>
      <c r="S16767" s="3" t="s">
        <v>34</v>
      </c>
    </row>
    <row r="16768">
      <c r="A16768" s="2">
        <v>42318.71491898148</v>
      </c>
      <c r="B16768" s="3">
        <v>52.0</v>
      </c>
      <c r="C16768" s="3" t="s">
        <v>14561</v>
      </c>
      <c r="D16768" s="3">
        <v>53.0</v>
      </c>
      <c r="E16768" s="3" t="s">
        <v>14598</v>
      </c>
      <c r="F16768" s="3">
        <v>5.0</v>
      </c>
      <c r="G16768" s="3">
        <v>6.0</v>
      </c>
      <c r="H16768" s="3" t="s">
        <v>10957</v>
      </c>
      <c r="I16768" s="3" t="s">
        <v>1616</v>
      </c>
      <c r="J16768" s="3" t="s">
        <v>1617</v>
      </c>
      <c r="K16768" s="3" t="s">
        <v>24</v>
      </c>
      <c r="L16768" s="3">
        <v>7.0</v>
      </c>
      <c r="M16768" s="3" t="s">
        <v>30</v>
      </c>
      <c r="N16768" s="3" t="s">
        <v>447</v>
      </c>
      <c r="O16768" s="3" t="s">
        <v>1821</v>
      </c>
      <c r="P16768" s="4">
        <v>28759.0</v>
      </c>
      <c r="Q16768" s="3" t="s">
        <v>72</v>
      </c>
      <c r="S16768" s="3" t="s">
        <v>34</v>
      </c>
    </row>
    <row r="16769">
      <c r="A16769" s="2">
        <v>42318.71491898148</v>
      </c>
      <c r="B16769" s="3">
        <v>52.0</v>
      </c>
      <c r="C16769" s="3" t="s">
        <v>14561</v>
      </c>
      <c r="D16769" s="3">
        <v>53.0</v>
      </c>
      <c r="E16769" s="3" t="s">
        <v>14598</v>
      </c>
      <c r="F16769" s="3">
        <v>5.0</v>
      </c>
      <c r="G16769" s="3">
        <v>6.0</v>
      </c>
      <c r="H16769" s="3" t="s">
        <v>10957</v>
      </c>
      <c r="I16769" s="3" t="s">
        <v>1616</v>
      </c>
      <c r="J16769" s="3" t="s">
        <v>1617</v>
      </c>
      <c r="K16769" s="3" t="s">
        <v>24</v>
      </c>
      <c r="L16769" s="3">
        <v>8.0</v>
      </c>
      <c r="M16769" s="3" t="s">
        <v>25</v>
      </c>
      <c r="N16769" s="3" t="s">
        <v>4129</v>
      </c>
      <c r="O16769" s="3" t="s">
        <v>240</v>
      </c>
      <c r="P16769" s="4">
        <v>16994.0</v>
      </c>
      <c r="Q16769" s="3" t="s">
        <v>86</v>
      </c>
      <c r="S16769" s="3" t="s">
        <v>34</v>
      </c>
    </row>
    <row r="16770">
      <c r="A16770" s="2">
        <v>42318.71491898148</v>
      </c>
      <c r="B16770" s="3">
        <v>52.0</v>
      </c>
      <c r="C16770" s="3" t="s">
        <v>14561</v>
      </c>
      <c r="D16770" s="3">
        <v>53.0</v>
      </c>
      <c r="E16770" s="3" t="s">
        <v>14598</v>
      </c>
      <c r="F16770" s="3">
        <v>5.0</v>
      </c>
      <c r="G16770" s="3">
        <v>6.0</v>
      </c>
      <c r="H16770" s="3" t="s">
        <v>10957</v>
      </c>
      <c r="I16770" s="3" t="s">
        <v>1616</v>
      </c>
      <c r="J16770" s="3" t="s">
        <v>1617</v>
      </c>
      <c r="K16770" s="3" t="s">
        <v>24</v>
      </c>
      <c r="L16770" s="3">
        <v>9.0</v>
      </c>
      <c r="M16770" s="3" t="s">
        <v>30</v>
      </c>
      <c r="N16770" s="3" t="s">
        <v>14890</v>
      </c>
      <c r="O16770" s="3" t="s">
        <v>323</v>
      </c>
      <c r="P16770" s="4">
        <v>13164.0</v>
      </c>
      <c r="Q16770" s="3" t="s">
        <v>49</v>
      </c>
      <c r="S16770" s="3" t="s">
        <v>34</v>
      </c>
    </row>
    <row r="16771">
      <c r="A16771" s="2">
        <v>42318.71491898148</v>
      </c>
      <c r="B16771" s="3">
        <v>52.0</v>
      </c>
      <c r="C16771" s="3" t="s">
        <v>14561</v>
      </c>
      <c r="D16771" s="3">
        <v>53.0</v>
      </c>
      <c r="E16771" s="3" t="s">
        <v>14598</v>
      </c>
      <c r="F16771" s="3">
        <v>5.0</v>
      </c>
      <c r="G16771" s="3">
        <v>6.0</v>
      </c>
      <c r="H16771" s="3" t="s">
        <v>10957</v>
      </c>
      <c r="I16771" s="3" t="s">
        <v>1616</v>
      </c>
      <c r="J16771" s="3" t="s">
        <v>1617</v>
      </c>
      <c r="K16771" s="3" t="s">
        <v>24</v>
      </c>
      <c r="L16771" s="3">
        <v>10.0</v>
      </c>
      <c r="M16771" s="3" t="s">
        <v>25</v>
      </c>
      <c r="N16771" s="3" t="s">
        <v>14891</v>
      </c>
      <c r="O16771" s="3" t="s">
        <v>123</v>
      </c>
      <c r="P16771" s="4">
        <v>19683.0</v>
      </c>
      <c r="Q16771" s="3" t="s">
        <v>105</v>
      </c>
      <c r="S16771" s="3" t="s">
        <v>34</v>
      </c>
    </row>
    <row r="16772">
      <c r="A16772" s="2">
        <v>42318.71491898148</v>
      </c>
      <c r="B16772" s="3">
        <v>52.0</v>
      </c>
      <c r="C16772" s="3" t="s">
        <v>14561</v>
      </c>
      <c r="D16772" s="3">
        <v>72.0</v>
      </c>
      <c r="E16772" s="3" t="s">
        <v>14607</v>
      </c>
      <c r="F16772" s="3">
        <v>5.0</v>
      </c>
      <c r="G16772" s="3">
        <v>6.0</v>
      </c>
      <c r="H16772" s="3" t="s">
        <v>10957</v>
      </c>
      <c r="I16772" s="3" t="s">
        <v>1616</v>
      </c>
      <c r="J16772" s="3" t="s">
        <v>1617</v>
      </c>
      <c r="K16772" s="3" t="s">
        <v>24</v>
      </c>
      <c r="L16772" s="3">
        <v>1.0</v>
      </c>
      <c r="M16772" s="3" t="s">
        <v>25</v>
      </c>
      <c r="N16772" s="3" t="s">
        <v>14892</v>
      </c>
      <c r="O16772" s="3" t="s">
        <v>204</v>
      </c>
      <c r="P16772" s="4">
        <v>20661.0</v>
      </c>
      <c r="Q16772" s="3" t="s">
        <v>372</v>
      </c>
      <c r="S16772" s="3" t="s">
        <v>34</v>
      </c>
    </row>
    <row r="16773">
      <c r="A16773" s="2">
        <v>42318.71491898148</v>
      </c>
      <c r="B16773" s="3">
        <v>52.0</v>
      </c>
      <c r="C16773" s="3" t="s">
        <v>14561</v>
      </c>
      <c r="D16773" s="3">
        <v>72.0</v>
      </c>
      <c r="E16773" s="3" t="s">
        <v>14607</v>
      </c>
      <c r="F16773" s="3">
        <v>5.0</v>
      </c>
      <c r="G16773" s="3">
        <v>6.0</v>
      </c>
      <c r="H16773" s="3" t="s">
        <v>10957</v>
      </c>
      <c r="I16773" s="3" t="s">
        <v>1616</v>
      </c>
      <c r="J16773" s="3" t="s">
        <v>1617</v>
      </c>
      <c r="K16773" s="3" t="s">
        <v>24</v>
      </c>
      <c r="L16773" s="3">
        <v>2.0</v>
      </c>
      <c r="M16773" s="3" t="s">
        <v>30</v>
      </c>
      <c r="N16773" s="3" t="s">
        <v>2887</v>
      </c>
      <c r="O16773" s="3" t="s">
        <v>850</v>
      </c>
      <c r="P16773" s="4">
        <v>24289.0</v>
      </c>
      <c r="Q16773" s="3" t="s">
        <v>189</v>
      </c>
      <c r="S16773" s="3" t="s">
        <v>34</v>
      </c>
    </row>
    <row r="16774">
      <c r="A16774" s="2">
        <v>42318.71491898148</v>
      </c>
      <c r="B16774" s="3">
        <v>52.0</v>
      </c>
      <c r="C16774" s="3" t="s">
        <v>14561</v>
      </c>
      <c r="D16774" s="3">
        <v>72.0</v>
      </c>
      <c r="E16774" s="3" t="s">
        <v>14607</v>
      </c>
      <c r="F16774" s="3">
        <v>5.0</v>
      </c>
      <c r="G16774" s="3">
        <v>6.0</v>
      </c>
      <c r="H16774" s="3" t="s">
        <v>10957</v>
      </c>
      <c r="I16774" s="3" t="s">
        <v>1616</v>
      </c>
      <c r="J16774" s="3" t="s">
        <v>1617</v>
      </c>
      <c r="K16774" s="3" t="s">
        <v>24</v>
      </c>
      <c r="L16774" s="3">
        <v>3.0</v>
      </c>
      <c r="M16774" s="3" t="s">
        <v>25</v>
      </c>
      <c r="N16774" s="3" t="s">
        <v>3941</v>
      </c>
      <c r="O16774" s="3" t="s">
        <v>862</v>
      </c>
      <c r="P16774" s="4">
        <v>25065.0</v>
      </c>
      <c r="Q16774" s="3" t="s">
        <v>37</v>
      </c>
      <c r="S16774" s="3" t="s">
        <v>34</v>
      </c>
    </row>
    <row r="16775">
      <c r="A16775" s="2">
        <v>42318.71491898148</v>
      </c>
      <c r="B16775" s="3">
        <v>52.0</v>
      </c>
      <c r="C16775" s="3" t="s">
        <v>14561</v>
      </c>
      <c r="D16775" s="3">
        <v>72.0</v>
      </c>
      <c r="E16775" s="3" t="s">
        <v>14607</v>
      </c>
      <c r="F16775" s="3">
        <v>5.0</v>
      </c>
      <c r="G16775" s="3">
        <v>6.0</v>
      </c>
      <c r="H16775" s="3" t="s">
        <v>10957</v>
      </c>
      <c r="I16775" s="3" t="s">
        <v>1616</v>
      </c>
      <c r="J16775" s="3" t="s">
        <v>1617</v>
      </c>
      <c r="K16775" s="3" t="s">
        <v>24</v>
      </c>
      <c r="L16775" s="3">
        <v>4.0</v>
      </c>
      <c r="M16775" s="3" t="s">
        <v>30</v>
      </c>
      <c r="N16775" s="3" t="s">
        <v>14893</v>
      </c>
      <c r="O16775" s="3" t="s">
        <v>960</v>
      </c>
      <c r="P16775" s="4">
        <v>21745.0</v>
      </c>
      <c r="Q16775" s="3" t="s">
        <v>228</v>
      </c>
      <c r="S16775" s="3" t="s">
        <v>34</v>
      </c>
    </row>
    <row r="16776">
      <c r="A16776" s="2">
        <v>42318.71491898148</v>
      </c>
      <c r="B16776" s="3">
        <v>52.0</v>
      </c>
      <c r="C16776" s="3" t="s">
        <v>14561</v>
      </c>
      <c r="D16776" s="3">
        <v>72.0</v>
      </c>
      <c r="E16776" s="3" t="s">
        <v>14607</v>
      </c>
      <c r="F16776" s="3">
        <v>5.0</v>
      </c>
      <c r="G16776" s="3">
        <v>6.0</v>
      </c>
      <c r="H16776" s="3" t="s">
        <v>10957</v>
      </c>
      <c r="I16776" s="3" t="s">
        <v>1616</v>
      </c>
      <c r="J16776" s="3" t="s">
        <v>1617</v>
      </c>
      <c r="K16776" s="3" t="s">
        <v>24</v>
      </c>
      <c r="L16776" s="3">
        <v>5.0</v>
      </c>
      <c r="M16776" s="3" t="s">
        <v>25</v>
      </c>
      <c r="N16776" s="3" t="s">
        <v>14894</v>
      </c>
      <c r="O16776" s="3" t="s">
        <v>533</v>
      </c>
      <c r="P16776" s="4">
        <v>28290.0</v>
      </c>
      <c r="Q16776" s="3" t="s">
        <v>189</v>
      </c>
      <c r="S16776" s="3" t="s">
        <v>34</v>
      </c>
    </row>
    <row r="16777">
      <c r="A16777" s="2">
        <v>42318.71491898148</v>
      </c>
      <c r="B16777" s="3">
        <v>52.0</v>
      </c>
      <c r="C16777" s="3" t="s">
        <v>14561</v>
      </c>
      <c r="D16777" s="3">
        <v>72.0</v>
      </c>
      <c r="E16777" s="3" t="s">
        <v>14607</v>
      </c>
      <c r="F16777" s="3">
        <v>5.0</v>
      </c>
      <c r="G16777" s="3">
        <v>6.0</v>
      </c>
      <c r="H16777" s="3" t="s">
        <v>10957</v>
      </c>
      <c r="I16777" s="3" t="s">
        <v>1616</v>
      </c>
      <c r="J16777" s="3" t="s">
        <v>1617</v>
      </c>
      <c r="K16777" s="3" t="s">
        <v>24</v>
      </c>
      <c r="L16777" s="3">
        <v>6.0</v>
      </c>
      <c r="M16777" s="3" t="s">
        <v>30</v>
      </c>
      <c r="N16777" s="3" t="s">
        <v>3149</v>
      </c>
      <c r="O16777" s="3" t="s">
        <v>1489</v>
      </c>
      <c r="P16777" s="4">
        <v>28125.0</v>
      </c>
      <c r="Q16777" s="3" t="s">
        <v>37</v>
      </c>
      <c r="S16777" s="3" t="s">
        <v>34</v>
      </c>
    </row>
    <row r="16778">
      <c r="A16778" s="2">
        <v>42318.71491898148</v>
      </c>
      <c r="B16778" s="3">
        <v>52.0</v>
      </c>
      <c r="C16778" s="3" t="s">
        <v>14561</v>
      </c>
      <c r="D16778" s="3">
        <v>72.0</v>
      </c>
      <c r="E16778" s="3" t="s">
        <v>14607</v>
      </c>
      <c r="F16778" s="3">
        <v>5.0</v>
      </c>
      <c r="G16778" s="3">
        <v>6.0</v>
      </c>
      <c r="H16778" s="3" t="s">
        <v>10957</v>
      </c>
      <c r="I16778" s="3" t="s">
        <v>1616</v>
      </c>
      <c r="J16778" s="3" t="s">
        <v>1617</v>
      </c>
      <c r="K16778" s="3" t="s">
        <v>24</v>
      </c>
      <c r="L16778" s="3">
        <v>7.0</v>
      </c>
      <c r="M16778" s="3" t="s">
        <v>25</v>
      </c>
      <c r="N16778" s="3" t="s">
        <v>14895</v>
      </c>
      <c r="O16778" s="3" t="s">
        <v>297</v>
      </c>
      <c r="P16778" s="4">
        <v>23758.0</v>
      </c>
      <c r="Q16778" s="3" t="s">
        <v>60</v>
      </c>
      <c r="S16778" s="3" t="s">
        <v>34</v>
      </c>
    </row>
    <row r="16779">
      <c r="A16779" s="2">
        <v>42318.71491898148</v>
      </c>
      <c r="B16779" s="3">
        <v>52.0</v>
      </c>
      <c r="C16779" s="3" t="s">
        <v>14561</v>
      </c>
      <c r="D16779" s="3">
        <v>72.0</v>
      </c>
      <c r="E16779" s="3" t="s">
        <v>14607</v>
      </c>
      <c r="F16779" s="3">
        <v>5.0</v>
      </c>
      <c r="G16779" s="3">
        <v>6.0</v>
      </c>
      <c r="H16779" s="3" t="s">
        <v>10957</v>
      </c>
      <c r="I16779" s="3" t="s">
        <v>1616</v>
      </c>
      <c r="J16779" s="3" t="s">
        <v>1617</v>
      </c>
      <c r="K16779" s="3" t="s">
        <v>24</v>
      </c>
      <c r="L16779" s="3">
        <v>8.0</v>
      </c>
      <c r="M16779" s="3" t="s">
        <v>30</v>
      </c>
      <c r="N16779" s="3" t="s">
        <v>14896</v>
      </c>
      <c r="O16779" s="3" t="s">
        <v>1876</v>
      </c>
      <c r="P16779" s="4">
        <v>17267.0</v>
      </c>
      <c r="Q16779" s="3" t="s">
        <v>113</v>
      </c>
      <c r="S16779" s="3" t="s">
        <v>34</v>
      </c>
    </row>
    <row r="16780">
      <c r="A16780" s="2">
        <v>42318.71491898148</v>
      </c>
      <c r="B16780" s="3">
        <v>52.0</v>
      </c>
      <c r="C16780" s="3" t="s">
        <v>14561</v>
      </c>
      <c r="D16780" s="3">
        <v>72.0</v>
      </c>
      <c r="E16780" s="3" t="s">
        <v>14607</v>
      </c>
      <c r="F16780" s="3">
        <v>5.0</v>
      </c>
      <c r="G16780" s="3">
        <v>6.0</v>
      </c>
      <c r="H16780" s="3" t="s">
        <v>10957</v>
      </c>
      <c r="I16780" s="3" t="s">
        <v>1616</v>
      </c>
      <c r="J16780" s="3" t="s">
        <v>1617</v>
      </c>
      <c r="K16780" s="3" t="s">
        <v>24</v>
      </c>
      <c r="L16780" s="3">
        <v>9.0</v>
      </c>
      <c r="M16780" s="3" t="s">
        <v>25</v>
      </c>
      <c r="N16780" s="3" t="s">
        <v>6605</v>
      </c>
      <c r="O16780" s="3" t="s">
        <v>218</v>
      </c>
      <c r="P16780" s="4">
        <v>21800.0</v>
      </c>
      <c r="Q16780" s="3" t="s">
        <v>372</v>
      </c>
      <c r="S16780" s="3" t="s">
        <v>34</v>
      </c>
    </row>
    <row r="16781">
      <c r="A16781" s="2">
        <v>42318.71491898148</v>
      </c>
      <c r="B16781" s="3">
        <v>52.0</v>
      </c>
      <c r="C16781" s="3" t="s">
        <v>14561</v>
      </c>
      <c r="D16781" s="3">
        <v>72.0</v>
      </c>
      <c r="E16781" s="3" t="s">
        <v>14607</v>
      </c>
      <c r="F16781" s="3">
        <v>5.0</v>
      </c>
      <c r="G16781" s="3">
        <v>6.0</v>
      </c>
      <c r="H16781" s="3" t="s">
        <v>10957</v>
      </c>
      <c r="I16781" s="3" t="s">
        <v>1616</v>
      </c>
      <c r="J16781" s="3" t="s">
        <v>1617</v>
      </c>
      <c r="K16781" s="3" t="s">
        <v>24</v>
      </c>
      <c r="L16781" s="3">
        <v>10.0</v>
      </c>
      <c r="M16781" s="3" t="s">
        <v>30</v>
      </c>
      <c r="N16781" s="3" t="s">
        <v>14895</v>
      </c>
      <c r="O16781" s="3" t="s">
        <v>107</v>
      </c>
      <c r="P16781" s="4">
        <v>24429.0</v>
      </c>
      <c r="Q16781" s="3" t="s">
        <v>228</v>
      </c>
      <c r="S16781" s="3" t="s">
        <v>34</v>
      </c>
    </row>
    <row r="16782">
      <c r="A16782" s="2">
        <v>42318.71491898148</v>
      </c>
      <c r="B16782" s="3">
        <v>52.0</v>
      </c>
      <c r="C16782" s="3" t="s">
        <v>14561</v>
      </c>
      <c r="D16782" s="3">
        <v>72.0</v>
      </c>
      <c r="E16782" s="3" t="s">
        <v>14607</v>
      </c>
      <c r="F16782" s="3">
        <v>5.0</v>
      </c>
      <c r="G16782" s="3">
        <v>6.0</v>
      </c>
      <c r="H16782" s="3" t="s">
        <v>10957</v>
      </c>
      <c r="I16782" s="3" t="s">
        <v>1616</v>
      </c>
      <c r="J16782" s="3" t="s">
        <v>1617</v>
      </c>
      <c r="K16782" s="3" t="s">
        <v>24</v>
      </c>
      <c r="L16782" s="3">
        <v>11.0</v>
      </c>
      <c r="M16782" s="3" t="s">
        <v>25</v>
      </c>
      <c r="N16782" s="3" t="s">
        <v>14107</v>
      </c>
      <c r="O16782" s="3" t="s">
        <v>319</v>
      </c>
      <c r="P16782" s="4">
        <v>28197.0</v>
      </c>
      <c r="Q16782" s="3" t="s">
        <v>228</v>
      </c>
      <c r="S16782" s="3" t="s">
        <v>34</v>
      </c>
    </row>
    <row r="16783">
      <c r="A16783" s="2">
        <v>42318.71491898148</v>
      </c>
      <c r="B16783" s="3">
        <v>52.0</v>
      </c>
      <c r="C16783" s="3" t="s">
        <v>14561</v>
      </c>
      <c r="D16783" s="3">
        <v>72.0</v>
      </c>
      <c r="E16783" s="3" t="s">
        <v>14607</v>
      </c>
      <c r="F16783" s="3">
        <v>5.0</v>
      </c>
      <c r="G16783" s="3">
        <v>6.0</v>
      </c>
      <c r="H16783" s="3" t="s">
        <v>10957</v>
      </c>
      <c r="I16783" s="3" t="s">
        <v>1616</v>
      </c>
      <c r="J16783" s="3" t="s">
        <v>1617</v>
      </c>
      <c r="K16783" s="3" t="s">
        <v>24</v>
      </c>
      <c r="L16783" s="3">
        <v>12.0</v>
      </c>
      <c r="M16783" s="3" t="s">
        <v>30</v>
      </c>
      <c r="N16783" s="3" t="s">
        <v>12596</v>
      </c>
      <c r="O16783" s="3" t="s">
        <v>166</v>
      </c>
      <c r="P16783" s="4">
        <v>17952.0</v>
      </c>
      <c r="Q16783" s="3" t="s">
        <v>49</v>
      </c>
      <c r="S16783" s="3" t="s">
        <v>34</v>
      </c>
    </row>
    <row r="16784">
      <c r="A16784" s="2">
        <v>42318.71491898148</v>
      </c>
      <c r="B16784" s="3">
        <v>52.0</v>
      </c>
      <c r="C16784" s="3" t="s">
        <v>14561</v>
      </c>
      <c r="D16784" s="3">
        <v>72.0</v>
      </c>
      <c r="E16784" s="3" t="s">
        <v>14607</v>
      </c>
      <c r="F16784" s="3">
        <v>5.0</v>
      </c>
      <c r="G16784" s="3">
        <v>6.0</v>
      </c>
      <c r="H16784" s="3" t="s">
        <v>10957</v>
      </c>
      <c r="I16784" s="3" t="s">
        <v>1616</v>
      </c>
      <c r="J16784" s="3" t="s">
        <v>1617</v>
      </c>
      <c r="K16784" s="3" t="s">
        <v>24</v>
      </c>
      <c r="L16784" s="3">
        <v>13.0</v>
      </c>
      <c r="M16784" s="3" t="s">
        <v>25</v>
      </c>
      <c r="N16784" s="3" t="s">
        <v>1137</v>
      </c>
      <c r="O16784" s="3" t="s">
        <v>530</v>
      </c>
      <c r="P16784" s="4">
        <v>17992.0</v>
      </c>
      <c r="Q16784" s="3" t="s">
        <v>79</v>
      </c>
      <c r="S16784" s="3" t="s">
        <v>34</v>
      </c>
    </row>
    <row r="16785">
      <c r="A16785" s="2">
        <v>42318.71491898148</v>
      </c>
      <c r="B16785" s="3">
        <v>52.0</v>
      </c>
      <c r="C16785" s="3" t="s">
        <v>14561</v>
      </c>
      <c r="D16785" s="3">
        <v>72.0</v>
      </c>
      <c r="E16785" s="3" t="s">
        <v>14607</v>
      </c>
      <c r="F16785" s="3">
        <v>5.0</v>
      </c>
      <c r="G16785" s="3">
        <v>6.0</v>
      </c>
      <c r="H16785" s="3" t="s">
        <v>10957</v>
      </c>
      <c r="I16785" s="3" t="s">
        <v>1616</v>
      </c>
      <c r="J16785" s="3" t="s">
        <v>1617</v>
      </c>
      <c r="K16785" s="3" t="s">
        <v>24</v>
      </c>
      <c r="L16785" s="3">
        <v>14.0</v>
      </c>
      <c r="M16785" s="3" t="s">
        <v>30</v>
      </c>
      <c r="N16785" s="3" t="s">
        <v>1660</v>
      </c>
      <c r="O16785" s="3" t="s">
        <v>14897</v>
      </c>
      <c r="P16785" s="4">
        <v>22344.0</v>
      </c>
      <c r="Q16785" s="3" t="s">
        <v>132</v>
      </c>
      <c r="S16785" s="3" t="s">
        <v>34</v>
      </c>
    </row>
    <row r="16786">
      <c r="A16786" s="2">
        <v>42318.71491898148</v>
      </c>
      <c r="B16786" s="3">
        <v>52.0</v>
      </c>
      <c r="C16786" s="3" t="s">
        <v>14561</v>
      </c>
      <c r="D16786" s="3">
        <v>72.0</v>
      </c>
      <c r="E16786" s="3" t="s">
        <v>14607</v>
      </c>
      <c r="F16786" s="3">
        <v>5.0</v>
      </c>
      <c r="G16786" s="3">
        <v>6.0</v>
      </c>
      <c r="H16786" s="3" t="s">
        <v>10957</v>
      </c>
      <c r="I16786" s="3" t="s">
        <v>1616</v>
      </c>
      <c r="J16786" s="3" t="s">
        <v>1617</v>
      </c>
      <c r="K16786" s="3" t="s">
        <v>24</v>
      </c>
      <c r="L16786" s="3">
        <v>15.0</v>
      </c>
      <c r="M16786" s="3" t="s">
        <v>25</v>
      </c>
      <c r="N16786" s="3" t="s">
        <v>14314</v>
      </c>
      <c r="O16786" s="3" t="s">
        <v>1298</v>
      </c>
      <c r="P16786" s="4">
        <v>26366.0</v>
      </c>
      <c r="Q16786" s="3" t="s">
        <v>372</v>
      </c>
      <c r="S16786" s="3" t="s">
        <v>34</v>
      </c>
    </row>
    <row r="16787">
      <c r="A16787" s="2">
        <v>42318.71491898148</v>
      </c>
      <c r="B16787" s="3">
        <v>52.0</v>
      </c>
      <c r="C16787" s="3" t="s">
        <v>14561</v>
      </c>
      <c r="D16787" s="3">
        <v>72.0</v>
      </c>
      <c r="E16787" s="3" t="s">
        <v>14607</v>
      </c>
      <c r="F16787" s="3">
        <v>5.0</v>
      </c>
      <c r="G16787" s="3">
        <v>6.0</v>
      </c>
      <c r="H16787" s="3" t="s">
        <v>10957</v>
      </c>
      <c r="I16787" s="3" t="s">
        <v>1616</v>
      </c>
      <c r="J16787" s="3" t="s">
        <v>1617</v>
      </c>
      <c r="K16787" s="3" t="s">
        <v>24</v>
      </c>
      <c r="L16787" s="3">
        <v>16.0</v>
      </c>
      <c r="M16787" s="3" t="s">
        <v>30</v>
      </c>
      <c r="N16787" s="3" t="s">
        <v>1444</v>
      </c>
      <c r="O16787" s="3" t="s">
        <v>93</v>
      </c>
      <c r="P16787" s="4">
        <v>19228.0</v>
      </c>
      <c r="Q16787" s="3" t="s">
        <v>132</v>
      </c>
      <c r="S16787" s="3" t="s">
        <v>34</v>
      </c>
    </row>
    <row r="16788">
      <c r="A16788" s="2">
        <v>42318.71491898148</v>
      </c>
      <c r="B16788" s="3">
        <v>52.0</v>
      </c>
      <c r="C16788" s="3" t="s">
        <v>14561</v>
      </c>
      <c r="D16788" s="3">
        <v>72.0</v>
      </c>
      <c r="E16788" s="3" t="s">
        <v>14607</v>
      </c>
      <c r="F16788" s="3">
        <v>5.0</v>
      </c>
      <c r="G16788" s="3">
        <v>6.0</v>
      </c>
      <c r="H16788" s="3" t="s">
        <v>10957</v>
      </c>
      <c r="I16788" s="3" t="s">
        <v>1616</v>
      </c>
      <c r="J16788" s="3" t="s">
        <v>1617</v>
      </c>
      <c r="K16788" s="3" t="s">
        <v>24</v>
      </c>
      <c r="L16788" s="3">
        <v>17.0</v>
      </c>
      <c r="M16788" s="3" t="s">
        <v>25</v>
      </c>
      <c r="N16788" s="3" t="s">
        <v>14898</v>
      </c>
      <c r="O16788" s="3" t="s">
        <v>1102</v>
      </c>
      <c r="P16788" s="4">
        <v>18831.0</v>
      </c>
      <c r="Q16788" s="3" t="s">
        <v>49</v>
      </c>
      <c r="S16788" s="3" t="s">
        <v>34</v>
      </c>
    </row>
    <row r="16789">
      <c r="A16789" s="2">
        <v>42318.71491898148</v>
      </c>
      <c r="B16789" s="3">
        <v>52.0</v>
      </c>
      <c r="C16789" s="3" t="s">
        <v>14561</v>
      </c>
      <c r="D16789" s="3">
        <v>85.0</v>
      </c>
      <c r="E16789" s="3" t="s">
        <v>14617</v>
      </c>
      <c r="F16789" s="3">
        <v>5.0</v>
      </c>
      <c r="G16789" s="3">
        <v>6.0</v>
      </c>
      <c r="H16789" s="3" t="s">
        <v>10957</v>
      </c>
      <c r="I16789" s="3" t="s">
        <v>1616</v>
      </c>
      <c r="J16789" s="3" t="s">
        <v>1617</v>
      </c>
      <c r="K16789" s="3" t="s">
        <v>24</v>
      </c>
      <c r="L16789" s="3">
        <v>1.0</v>
      </c>
      <c r="M16789" s="3" t="s">
        <v>25</v>
      </c>
      <c r="N16789" s="3" t="s">
        <v>3836</v>
      </c>
      <c r="O16789" s="3" t="s">
        <v>523</v>
      </c>
      <c r="P16789" s="4">
        <v>20884.0</v>
      </c>
      <c r="Q16789" s="3" t="s">
        <v>37</v>
      </c>
      <c r="S16789" s="3" t="s">
        <v>34</v>
      </c>
    </row>
    <row r="16790">
      <c r="A16790" s="2">
        <v>42318.71491898148</v>
      </c>
      <c r="B16790" s="3">
        <v>52.0</v>
      </c>
      <c r="C16790" s="3" t="s">
        <v>14561</v>
      </c>
      <c r="D16790" s="3">
        <v>85.0</v>
      </c>
      <c r="E16790" s="3" t="s">
        <v>14617</v>
      </c>
      <c r="F16790" s="3">
        <v>5.0</v>
      </c>
      <c r="G16790" s="3">
        <v>6.0</v>
      </c>
      <c r="H16790" s="3" t="s">
        <v>10957</v>
      </c>
      <c r="I16790" s="3" t="s">
        <v>1616</v>
      </c>
      <c r="J16790" s="3" t="s">
        <v>1617</v>
      </c>
      <c r="K16790" s="3" t="s">
        <v>24</v>
      </c>
      <c r="L16790" s="3">
        <v>2.0</v>
      </c>
      <c r="M16790" s="3" t="s">
        <v>30</v>
      </c>
      <c r="N16790" s="3" t="s">
        <v>607</v>
      </c>
      <c r="O16790" s="3" t="s">
        <v>639</v>
      </c>
      <c r="P16790" s="4">
        <v>21679.0</v>
      </c>
      <c r="Q16790" s="3" t="s">
        <v>75</v>
      </c>
      <c r="S16790" s="3" t="s">
        <v>34</v>
      </c>
    </row>
    <row r="16791">
      <c r="A16791" s="2">
        <v>42318.71491898148</v>
      </c>
      <c r="B16791" s="3">
        <v>52.0</v>
      </c>
      <c r="C16791" s="3" t="s">
        <v>14561</v>
      </c>
      <c r="D16791" s="3">
        <v>85.0</v>
      </c>
      <c r="E16791" s="3" t="s">
        <v>14617</v>
      </c>
      <c r="F16791" s="3">
        <v>5.0</v>
      </c>
      <c r="G16791" s="3">
        <v>6.0</v>
      </c>
      <c r="H16791" s="3" t="s">
        <v>10957</v>
      </c>
      <c r="I16791" s="3" t="s">
        <v>1616</v>
      </c>
      <c r="J16791" s="3" t="s">
        <v>1617</v>
      </c>
      <c r="K16791" s="3" t="s">
        <v>24</v>
      </c>
      <c r="L16791" s="3">
        <v>3.0</v>
      </c>
      <c r="M16791" s="3" t="s">
        <v>25</v>
      </c>
      <c r="N16791" s="3" t="s">
        <v>14899</v>
      </c>
      <c r="O16791" s="3" t="s">
        <v>218</v>
      </c>
      <c r="P16791" s="4">
        <v>21557.0</v>
      </c>
      <c r="Q16791" s="3" t="s">
        <v>372</v>
      </c>
      <c r="S16791" s="3" t="s">
        <v>34</v>
      </c>
    </row>
    <row r="16792">
      <c r="A16792" s="2">
        <v>42318.71491898148</v>
      </c>
      <c r="B16792" s="3">
        <v>52.0</v>
      </c>
      <c r="C16792" s="3" t="s">
        <v>14561</v>
      </c>
      <c r="D16792" s="3">
        <v>85.0</v>
      </c>
      <c r="E16792" s="3" t="s">
        <v>14617</v>
      </c>
      <c r="F16792" s="3">
        <v>5.0</v>
      </c>
      <c r="G16792" s="3">
        <v>6.0</v>
      </c>
      <c r="H16792" s="3" t="s">
        <v>10957</v>
      </c>
      <c r="I16792" s="3" t="s">
        <v>1616</v>
      </c>
      <c r="J16792" s="3" t="s">
        <v>1617</v>
      </c>
      <c r="K16792" s="3" t="s">
        <v>24</v>
      </c>
      <c r="L16792" s="3">
        <v>4.0</v>
      </c>
      <c r="M16792" s="3" t="s">
        <v>30</v>
      </c>
      <c r="N16792" s="3" t="s">
        <v>14900</v>
      </c>
      <c r="O16792" s="3" t="s">
        <v>135</v>
      </c>
      <c r="P16792" s="4">
        <v>23618.0</v>
      </c>
      <c r="Q16792" s="3" t="s">
        <v>372</v>
      </c>
      <c r="S16792" s="3" t="s">
        <v>34</v>
      </c>
    </row>
    <row r="16793">
      <c r="A16793" s="2">
        <v>42318.71491898148</v>
      </c>
      <c r="B16793" s="3">
        <v>52.0</v>
      </c>
      <c r="C16793" s="3" t="s">
        <v>14561</v>
      </c>
      <c r="D16793" s="3">
        <v>85.0</v>
      </c>
      <c r="E16793" s="3" t="s">
        <v>14617</v>
      </c>
      <c r="F16793" s="3">
        <v>5.0</v>
      </c>
      <c r="G16793" s="3">
        <v>6.0</v>
      </c>
      <c r="H16793" s="3" t="s">
        <v>10957</v>
      </c>
      <c r="I16793" s="3" t="s">
        <v>1616</v>
      </c>
      <c r="J16793" s="3" t="s">
        <v>1617</v>
      </c>
      <c r="K16793" s="3" t="s">
        <v>24</v>
      </c>
      <c r="L16793" s="3">
        <v>5.0</v>
      </c>
      <c r="M16793" s="3" t="s">
        <v>25</v>
      </c>
      <c r="N16793" s="3" t="s">
        <v>14901</v>
      </c>
      <c r="O16793" s="3" t="s">
        <v>1506</v>
      </c>
      <c r="P16793" s="4">
        <v>20957.0</v>
      </c>
      <c r="Q16793" s="3" t="s">
        <v>352</v>
      </c>
      <c r="S16793" s="3" t="s">
        <v>34</v>
      </c>
    </row>
    <row r="16794">
      <c r="A16794" s="2">
        <v>42318.71491898148</v>
      </c>
      <c r="B16794" s="3">
        <v>52.0</v>
      </c>
      <c r="C16794" s="3" t="s">
        <v>14561</v>
      </c>
      <c r="D16794" s="3">
        <v>85.0</v>
      </c>
      <c r="E16794" s="3" t="s">
        <v>14617</v>
      </c>
      <c r="F16794" s="3">
        <v>5.0</v>
      </c>
      <c r="G16794" s="3">
        <v>6.0</v>
      </c>
      <c r="H16794" s="3" t="s">
        <v>10957</v>
      </c>
      <c r="I16794" s="3" t="s">
        <v>1616</v>
      </c>
      <c r="J16794" s="3" t="s">
        <v>1617</v>
      </c>
      <c r="K16794" s="3" t="s">
        <v>24</v>
      </c>
      <c r="L16794" s="3">
        <v>6.0</v>
      </c>
      <c r="M16794" s="3" t="s">
        <v>30</v>
      </c>
      <c r="N16794" s="3" t="s">
        <v>14902</v>
      </c>
      <c r="O16794" s="3" t="s">
        <v>726</v>
      </c>
      <c r="P16794" s="4">
        <v>27359.0</v>
      </c>
      <c r="Q16794" s="3" t="s">
        <v>37</v>
      </c>
      <c r="S16794" s="3" t="s">
        <v>34</v>
      </c>
    </row>
    <row r="16795">
      <c r="A16795" s="2">
        <v>42318.71491898148</v>
      </c>
      <c r="B16795" s="3">
        <v>52.0</v>
      </c>
      <c r="C16795" s="3" t="s">
        <v>14561</v>
      </c>
      <c r="D16795" s="3">
        <v>85.0</v>
      </c>
      <c r="E16795" s="3" t="s">
        <v>14617</v>
      </c>
      <c r="F16795" s="3">
        <v>5.0</v>
      </c>
      <c r="G16795" s="3">
        <v>6.0</v>
      </c>
      <c r="H16795" s="3" t="s">
        <v>10957</v>
      </c>
      <c r="I16795" s="3" t="s">
        <v>1616</v>
      </c>
      <c r="J16795" s="3" t="s">
        <v>1617</v>
      </c>
      <c r="K16795" s="3" t="s">
        <v>24</v>
      </c>
      <c r="L16795" s="3">
        <v>7.0</v>
      </c>
      <c r="M16795" s="3" t="s">
        <v>25</v>
      </c>
      <c r="N16795" s="3" t="s">
        <v>2354</v>
      </c>
      <c r="O16795" s="3" t="s">
        <v>530</v>
      </c>
      <c r="P16795" s="4">
        <v>26929.0</v>
      </c>
      <c r="Q16795" s="3" t="s">
        <v>115</v>
      </c>
      <c r="S16795" s="3" t="s">
        <v>34</v>
      </c>
    </row>
    <row r="16796">
      <c r="A16796" s="2">
        <v>42318.71491898148</v>
      </c>
      <c r="B16796" s="3">
        <v>52.0</v>
      </c>
      <c r="C16796" s="3" t="s">
        <v>14561</v>
      </c>
      <c r="D16796" s="3">
        <v>85.0</v>
      </c>
      <c r="E16796" s="3" t="s">
        <v>14617</v>
      </c>
      <c r="F16796" s="3">
        <v>5.0</v>
      </c>
      <c r="G16796" s="3">
        <v>6.0</v>
      </c>
      <c r="H16796" s="3" t="s">
        <v>10957</v>
      </c>
      <c r="I16796" s="3" t="s">
        <v>1616</v>
      </c>
      <c r="J16796" s="3" t="s">
        <v>1617</v>
      </c>
      <c r="K16796" s="3" t="s">
        <v>24</v>
      </c>
      <c r="L16796" s="3">
        <v>8.0</v>
      </c>
      <c r="M16796" s="3" t="s">
        <v>30</v>
      </c>
      <c r="N16796" s="3" t="s">
        <v>2437</v>
      </c>
      <c r="O16796" s="3" t="s">
        <v>121</v>
      </c>
      <c r="P16796" s="4">
        <v>27658.0</v>
      </c>
      <c r="Q16796" s="3" t="s">
        <v>37</v>
      </c>
      <c r="S16796" s="3" t="s">
        <v>34</v>
      </c>
    </row>
    <row r="16797">
      <c r="A16797" s="2">
        <v>42318.71491898148</v>
      </c>
      <c r="B16797" s="3">
        <v>52.0</v>
      </c>
      <c r="C16797" s="3" t="s">
        <v>14561</v>
      </c>
      <c r="D16797" s="3">
        <v>85.0</v>
      </c>
      <c r="E16797" s="3" t="s">
        <v>14617</v>
      </c>
      <c r="F16797" s="3">
        <v>5.0</v>
      </c>
      <c r="G16797" s="3">
        <v>6.0</v>
      </c>
      <c r="H16797" s="3" t="s">
        <v>10957</v>
      </c>
      <c r="I16797" s="3" t="s">
        <v>1616</v>
      </c>
      <c r="J16797" s="3" t="s">
        <v>1617</v>
      </c>
      <c r="K16797" s="3" t="s">
        <v>24</v>
      </c>
      <c r="L16797" s="3">
        <v>9.0</v>
      </c>
      <c r="M16797" s="3" t="s">
        <v>25</v>
      </c>
      <c r="N16797" s="3" t="s">
        <v>14903</v>
      </c>
      <c r="O16797" s="3" t="s">
        <v>42</v>
      </c>
      <c r="P16797" s="4">
        <v>25522.0</v>
      </c>
      <c r="Q16797" s="3" t="s">
        <v>37</v>
      </c>
      <c r="S16797" s="3" t="s">
        <v>34</v>
      </c>
    </row>
    <row r="16798">
      <c r="A16798" s="2">
        <v>42318.71491898148</v>
      </c>
      <c r="B16798" s="3">
        <v>52.0</v>
      </c>
      <c r="C16798" s="3" t="s">
        <v>14561</v>
      </c>
      <c r="D16798" s="3">
        <v>85.0</v>
      </c>
      <c r="E16798" s="3" t="s">
        <v>14617</v>
      </c>
      <c r="F16798" s="3">
        <v>5.0</v>
      </c>
      <c r="G16798" s="3">
        <v>6.0</v>
      </c>
      <c r="H16798" s="3" t="s">
        <v>10957</v>
      </c>
      <c r="I16798" s="3" t="s">
        <v>1616</v>
      </c>
      <c r="J16798" s="3" t="s">
        <v>1617</v>
      </c>
      <c r="K16798" s="3" t="s">
        <v>24</v>
      </c>
      <c r="L16798" s="3">
        <v>10.0</v>
      </c>
      <c r="M16798" s="3" t="s">
        <v>30</v>
      </c>
      <c r="N16798" s="3" t="s">
        <v>14904</v>
      </c>
      <c r="O16798" s="3" t="s">
        <v>342</v>
      </c>
      <c r="P16798" s="4">
        <v>22111.0</v>
      </c>
      <c r="Q16798" s="3" t="s">
        <v>372</v>
      </c>
      <c r="S16798" s="3" t="s">
        <v>34</v>
      </c>
    </row>
    <row r="16799">
      <c r="A16799" s="2">
        <v>42318.71491898148</v>
      </c>
      <c r="B16799" s="3">
        <v>52.0</v>
      </c>
      <c r="C16799" s="3" t="s">
        <v>14561</v>
      </c>
      <c r="D16799" s="3">
        <v>85.0</v>
      </c>
      <c r="E16799" s="3" t="s">
        <v>14617</v>
      </c>
      <c r="F16799" s="3">
        <v>5.0</v>
      </c>
      <c r="G16799" s="3">
        <v>6.0</v>
      </c>
      <c r="H16799" s="3" t="s">
        <v>10957</v>
      </c>
      <c r="I16799" s="3" t="s">
        <v>1616</v>
      </c>
      <c r="J16799" s="3" t="s">
        <v>1617</v>
      </c>
      <c r="K16799" s="3" t="s">
        <v>24</v>
      </c>
      <c r="L16799" s="3">
        <v>11.0</v>
      </c>
      <c r="M16799" s="3" t="s">
        <v>25</v>
      </c>
      <c r="N16799" s="3" t="s">
        <v>4217</v>
      </c>
      <c r="O16799" s="3" t="s">
        <v>204</v>
      </c>
      <c r="P16799" s="4">
        <v>18511.0</v>
      </c>
      <c r="Q16799" s="3" t="s">
        <v>49</v>
      </c>
      <c r="S16799" s="3" t="s">
        <v>34</v>
      </c>
    </row>
    <row r="16800">
      <c r="A16800" s="2">
        <v>42318.71491898148</v>
      </c>
      <c r="B16800" s="3">
        <v>52.0</v>
      </c>
      <c r="C16800" s="3" t="s">
        <v>14561</v>
      </c>
      <c r="D16800" s="3">
        <v>85.0</v>
      </c>
      <c r="E16800" s="3" t="s">
        <v>14617</v>
      </c>
      <c r="F16800" s="3">
        <v>5.0</v>
      </c>
      <c r="G16800" s="3">
        <v>6.0</v>
      </c>
      <c r="H16800" s="3" t="s">
        <v>10957</v>
      </c>
      <c r="I16800" s="3" t="s">
        <v>1616</v>
      </c>
      <c r="J16800" s="3" t="s">
        <v>1617</v>
      </c>
      <c r="K16800" s="3" t="s">
        <v>24</v>
      </c>
      <c r="L16800" s="3">
        <v>12.0</v>
      </c>
      <c r="M16800" s="3" t="s">
        <v>30</v>
      </c>
      <c r="N16800" s="3" t="s">
        <v>14905</v>
      </c>
      <c r="O16800" s="3" t="s">
        <v>1085</v>
      </c>
      <c r="P16800" s="4">
        <v>19447.0</v>
      </c>
      <c r="Q16800" s="3" t="s">
        <v>105</v>
      </c>
      <c r="S16800" s="3" t="s">
        <v>34</v>
      </c>
    </row>
    <row r="16801">
      <c r="A16801" s="2">
        <v>42318.71491898148</v>
      </c>
      <c r="B16801" s="3">
        <v>52.0</v>
      </c>
      <c r="C16801" s="3" t="s">
        <v>14561</v>
      </c>
      <c r="D16801" s="3">
        <v>85.0</v>
      </c>
      <c r="E16801" s="3" t="s">
        <v>14617</v>
      </c>
      <c r="F16801" s="3">
        <v>5.0</v>
      </c>
      <c r="G16801" s="3">
        <v>6.0</v>
      </c>
      <c r="H16801" s="3" t="s">
        <v>10957</v>
      </c>
      <c r="I16801" s="3" t="s">
        <v>1616</v>
      </c>
      <c r="J16801" s="3" t="s">
        <v>1617</v>
      </c>
      <c r="K16801" s="3" t="s">
        <v>24</v>
      </c>
      <c r="L16801" s="3">
        <v>13.0</v>
      </c>
      <c r="M16801" s="3" t="s">
        <v>25</v>
      </c>
      <c r="N16801" s="3" t="s">
        <v>14906</v>
      </c>
      <c r="O16801" s="3" t="s">
        <v>95</v>
      </c>
      <c r="P16801" s="4">
        <v>16151.0</v>
      </c>
      <c r="Q16801" s="3" t="s">
        <v>86</v>
      </c>
      <c r="S16801" s="3" t="s">
        <v>34</v>
      </c>
    </row>
    <row r="16802">
      <c r="A16802" s="2">
        <v>42318.71491898148</v>
      </c>
      <c r="B16802" s="3">
        <v>52.0</v>
      </c>
      <c r="C16802" s="3" t="s">
        <v>14561</v>
      </c>
      <c r="D16802" s="3">
        <v>85.0</v>
      </c>
      <c r="E16802" s="3" t="s">
        <v>14617</v>
      </c>
      <c r="F16802" s="3">
        <v>5.0</v>
      </c>
      <c r="G16802" s="3">
        <v>6.0</v>
      </c>
      <c r="H16802" s="3" t="s">
        <v>10957</v>
      </c>
      <c r="I16802" s="3" t="s">
        <v>1616</v>
      </c>
      <c r="J16802" s="3" t="s">
        <v>1617</v>
      </c>
      <c r="K16802" s="3" t="s">
        <v>24</v>
      </c>
      <c r="L16802" s="3">
        <v>14.0</v>
      </c>
      <c r="M16802" s="3" t="s">
        <v>30</v>
      </c>
      <c r="N16802" s="3" t="s">
        <v>2865</v>
      </c>
      <c r="O16802" s="3" t="s">
        <v>1575</v>
      </c>
      <c r="P16802" s="4">
        <v>29270.0</v>
      </c>
      <c r="Q16802" s="3" t="s">
        <v>132</v>
      </c>
      <c r="S16802" s="3" t="s">
        <v>34</v>
      </c>
    </row>
    <row r="16803">
      <c r="A16803" s="2">
        <v>42318.71491898148</v>
      </c>
      <c r="B16803" s="3">
        <v>52.0</v>
      </c>
      <c r="C16803" s="3" t="s">
        <v>14561</v>
      </c>
      <c r="D16803" s="3">
        <v>85.0</v>
      </c>
      <c r="E16803" s="3" t="s">
        <v>14617</v>
      </c>
      <c r="F16803" s="3">
        <v>5.0</v>
      </c>
      <c r="G16803" s="3">
        <v>6.0</v>
      </c>
      <c r="H16803" s="3" t="s">
        <v>10957</v>
      </c>
      <c r="I16803" s="3" t="s">
        <v>1616</v>
      </c>
      <c r="J16803" s="3" t="s">
        <v>1617</v>
      </c>
      <c r="K16803" s="3" t="s">
        <v>24</v>
      </c>
      <c r="L16803" s="3">
        <v>15.0</v>
      </c>
      <c r="M16803" s="3" t="s">
        <v>25</v>
      </c>
      <c r="N16803" s="3" t="s">
        <v>14907</v>
      </c>
      <c r="O16803" s="3" t="s">
        <v>127</v>
      </c>
      <c r="P16803" s="4">
        <v>19107.0</v>
      </c>
      <c r="Q16803" s="3" t="s">
        <v>79</v>
      </c>
      <c r="S16803" s="3" t="s">
        <v>34</v>
      </c>
    </row>
    <row r="16804">
      <c r="A16804" s="2">
        <v>42318.71491898148</v>
      </c>
      <c r="B16804" s="3">
        <v>52.0</v>
      </c>
      <c r="C16804" s="3" t="s">
        <v>14561</v>
      </c>
      <c r="D16804" s="3">
        <v>85.0</v>
      </c>
      <c r="E16804" s="3" t="s">
        <v>14617</v>
      </c>
      <c r="F16804" s="3">
        <v>5.0</v>
      </c>
      <c r="G16804" s="3">
        <v>6.0</v>
      </c>
      <c r="H16804" s="3" t="s">
        <v>10957</v>
      </c>
      <c r="I16804" s="3" t="s">
        <v>1616</v>
      </c>
      <c r="J16804" s="3" t="s">
        <v>1617</v>
      </c>
      <c r="K16804" s="3" t="s">
        <v>24</v>
      </c>
      <c r="L16804" s="3">
        <v>16.0</v>
      </c>
      <c r="M16804" s="3" t="s">
        <v>30</v>
      </c>
      <c r="N16804" s="3" t="s">
        <v>14908</v>
      </c>
      <c r="O16804" s="3" t="s">
        <v>102</v>
      </c>
      <c r="P16804" s="4">
        <v>18214.0</v>
      </c>
      <c r="Q16804" s="3" t="s">
        <v>49</v>
      </c>
      <c r="S16804" s="3" t="s">
        <v>34</v>
      </c>
    </row>
    <row r="16805">
      <c r="A16805" s="2">
        <v>42318.71491898148</v>
      </c>
      <c r="B16805" s="3">
        <v>52.0</v>
      </c>
      <c r="C16805" s="3" t="s">
        <v>14561</v>
      </c>
      <c r="D16805" s="3">
        <v>85.0</v>
      </c>
      <c r="E16805" s="3" t="s">
        <v>14617</v>
      </c>
      <c r="F16805" s="3">
        <v>5.0</v>
      </c>
      <c r="G16805" s="3">
        <v>6.0</v>
      </c>
      <c r="H16805" s="3" t="s">
        <v>10957</v>
      </c>
      <c r="I16805" s="3" t="s">
        <v>1616</v>
      </c>
      <c r="J16805" s="3" t="s">
        <v>1617</v>
      </c>
      <c r="K16805" s="3" t="s">
        <v>24</v>
      </c>
      <c r="L16805" s="3">
        <v>17.0</v>
      </c>
      <c r="M16805" s="3" t="s">
        <v>25</v>
      </c>
      <c r="N16805" s="3" t="s">
        <v>14909</v>
      </c>
      <c r="O16805" s="3" t="s">
        <v>1506</v>
      </c>
      <c r="P16805" s="4">
        <v>19757.0</v>
      </c>
      <c r="Q16805" s="3" t="s">
        <v>52</v>
      </c>
      <c r="S16805" s="3" t="s">
        <v>34</v>
      </c>
    </row>
    <row r="16806">
      <c r="A16806" s="2">
        <v>42318.71491898148</v>
      </c>
      <c r="B16806" s="3">
        <v>52.0</v>
      </c>
      <c r="C16806" s="3" t="s">
        <v>14561</v>
      </c>
      <c r="D16806" s="3">
        <v>85.0</v>
      </c>
      <c r="E16806" s="3" t="s">
        <v>14617</v>
      </c>
      <c r="F16806" s="3">
        <v>5.0</v>
      </c>
      <c r="G16806" s="3">
        <v>6.0</v>
      </c>
      <c r="H16806" s="3" t="s">
        <v>10957</v>
      </c>
      <c r="I16806" s="3" t="s">
        <v>1616</v>
      </c>
      <c r="J16806" s="3" t="s">
        <v>1617</v>
      </c>
      <c r="K16806" s="3" t="s">
        <v>24</v>
      </c>
      <c r="L16806" s="3">
        <v>18.0</v>
      </c>
      <c r="M16806" s="3" t="s">
        <v>30</v>
      </c>
      <c r="N16806" s="3" t="s">
        <v>14910</v>
      </c>
      <c r="O16806" s="3" t="s">
        <v>98</v>
      </c>
      <c r="P16806" s="4">
        <v>23124.0</v>
      </c>
      <c r="Q16806" s="3" t="s">
        <v>132</v>
      </c>
      <c r="S16806" s="3" t="s">
        <v>34</v>
      </c>
    </row>
    <row r="16807">
      <c r="A16807" s="2">
        <v>42318.71491898148</v>
      </c>
      <c r="B16807" s="3">
        <v>52.0</v>
      </c>
      <c r="C16807" s="3" t="s">
        <v>14561</v>
      </c>
      <c r="D16807" s="3">
        <v>85.0</v>
      </c>
      <c r="E16807" s="3" t="s">
        <v>14617</v>
      </c>
      <c r="F16807" s="3">
        <v>5.0</v>
      </c>
      <c r="G16807" s="3">
        <v>6.0</v>
      </c>
      <c r="H16807" s="3" t="s">
        <v>10957</v>
      </c>
      <c r="I16807" s="3" t="s">
        <v>1616</v>
      </c>
      <c r="J16807" s="3" t="s">
        <v>1617</v>
      </c>
      <c r="K16807" s="3" t="s">
        <v>24</v>
      </c>
      <c r="L16807" s="3">
        <v>19.0</v>
      </c>
      <c r="M16807" s="3" t="s">
        <v>25</v>
      </c>
      <c r="N16807" s="3" t="s">
        <v>14911</v>
      </c>
      <c r="O16807" s="3" t="s">
        <v>523</v>
      </c>
      <c r="P16807" s="4">
        <v>19406.0</v>
      </c>
      <c r="Q16807" s="3" t="s">
        <v>37</v>
      </c>
      <c r="S16807" s="3" t="s">
        <v>34</v>
      </c>
    </row>
    <row r="16808">
      <c r="A16808" s="2">
        <v>42318.71491898148</v>
      </c>
      <c r="B16808" s="3">
        <v>52.0</v>
      </c>
      <c r="C16808" s="3" t="s">
        <v>14561</v>
      </c>
      <c r="D16808" s="3">
        <v>44.0</v>
      </c>
      <c r="E16808" s="3" t="s">
        <v>14562</v>
      </c>
      <c r="F16808" s="3">
        <v>6.0</v>
      </c>
      <c r="G16808" s="3">
        <v>5.0</v>
      </c>
      <c r="H16808" s="3" t="s">
        <v>14912</v>
      </c>
      <c r="I16808" s="3" t="s">
        <v>14913</v>
      </c>
      <c r="J16808" s="3" t="s">
        <v>2015</v>
      </c>
      <c r="K16808" s="3" t="s">
        <v>24</v>
      </c>
      <c r="L16808" s="3">
        <v>1.0</v>
      </c>
      <c r="M16808" s="3" t="s">
        <v>30</v>
      </c>
      <c r="N16808" s="3" t="s">
        <v>2890</v>
      </c>
      <c r="O16808" s="3" t="s">
        <v>452</v>
      </c>
      <c r="P16808" s="4">
        <v>28583.0</v>
      </c>
      <c r="Q16808" s="3" t="s">
        <v>110</v>
      </c>
      <c r="S16808" s="3" t="s">
        <v>34</v>
      </c>
    </row>
    <row r="16809">
      <c r="A16809" s="2">
        <v>42318.71491898148</v>
      </c>
      <c r="B16809" s="3">
        <v>52.0</v>
      </c>
      <c r="C16809" s="3" t="s">
        <v>14561</v>
      </c>
      <c r="D16809" s="3">
        <v>44.0</v>
      </c>
      <c r="E16809" s="3" t="s">
        <v>14562</v>
      </c>
      <c r="F16809" s="3">
        <v>6.0</v>
      </c>
      <c r="G16809" s="3">
        <v>5.0</v>
      </c>
      <c r="H16809" s="3" t="s">
        <v>14912</v>
      </c>
      <c r="I16809" s="3" t="s">
        <v>14913</v>
      </c>
      <c r="J16809" s="3" t="s">
        <v>2015</v>
      </c>
      <c r="K16809" s="3" t="s">
        <v>24</v>
      </c>
      <c r="L16809" s="3">
        <v>2.0</v>
      </c>
      <c r="M16809" s="3" t="s">
        <v>25</v>
      </c>
      <c r="N16809" s="3" t="s">
        <v>14914</v>
      </c>
      <c r="O16809" s="3" t="s">
        <v>1643</v>
      </c>
      <c r="P16809" s="4">
        <v>20340.0</v>
      </c>
      <c r="Q16809" s="3" t="s">
        <v>169</v>
      </c>
      <c r="S16809" s="3" t="s">
        <v>34</v>
      </c>
    </row>
    <row r="16810">
      <c r="A16810" s="2">
        <v>42318.71491898148</v>
      </c>
      <c r="B16810" s="3">
        <v>52.0</v>
      </c>
      <c r="C16810" s="3" t="s">
        <v>14561</v>
      </c>
      <c r="D16810" s="3">
        <v>44.0</v>
      </c>
      <c r="E16810" s="3" t="s">
        <v>14562</v>
      </c>
      <c r="F16810" s="3">
        <v>6.0</v>
      </c>
      <c r="G16810" s="3">
        <v>5.0</v>
      </c>
      <c r="H16810" s="3" t="s">
        <v>14912</v>
      </c>
      <c r="I16810" s="3" t="s">
        <v>14913</v>
      </c>
      <c r="J16810" s="3" t="s">
        <v>2015</v>
      </c>
      <c r="K16810" s="3" t="s">
        <v>24</v>
      </c>
      <c r="L16810" s="3">
        <v>3.0</v>
      </c>
      <c r="M16810" s="3" t="s">
        <v>30</v>
      </c>
      <c r="N16810" s="3" t="s">
        <v>7559</v>
      </c>
      <c r="O16810" s="3" t="s">
        <v>995</v>
      </c>
      <c r="P16810" s="4">
        <v>28057.0</v>
      </c>
      <c r="Q16810" s="3" t="s">
        <v>75</v>
      </c>
      <c r="S16810" s="3" t="s">
        <v>34</v>
      </c>
    </row>
    <row r="16811">
      <c r="A16811" s="2">
        <v>42318.71491898148</v>
      </c>
      <c r="B16811" s="3">
        <v>52.0</v>
      </c>
      <c r="C16811" s="3" t="s">
        <v>14561</v>
      </c>
      <c r="D16811" s="3">
        <v>44.0</v>
      </c>
      <c r="E16811" s="3" t="s">
        <v>14562</v>
      </c>
      <c r="F16811" s="3">
        <v>6.0</v>
      </c>
      <c r="G16811" s="3">
        <v>5.0</v>
      </c>
      <c r="H16811" s="3" t="s">
        <v>14912</v>
      </c>
      <c r="I16811" s="3" t="s">
        <v>14913</v>
      </c>
      <c r="J16811" s="3" t="s">
        <v>2015</v>
      </c>
      <c r="K16811" s="3" t="s">
        <v>24</v>
      </c>
      <c r="L16811" s="3">
        <v>4.0</v>
      </c>
      <c r="M16811" s="3" t="s">
        <v>25</v>
      </c>
      <c r="N16811" s="3" t="s">
        <v>14915</v>
      </c>
      <c r="O16811" s="3" t="s">
        <v>27</v>
      </c>
      <c r="P16811" s="4">
        <v>21307.0</v>
      </c>
      <c r="Q16811" s="3" t="s">
        <v>83</v>
      </c>
      <c r="R16811" s="3" t="s">
        <v>1030</v>
      </c>
      <c r="S16811" s="3" t="s">
        <v>34</v>
      </c>
    </row>
    <row r="16812">
      <c r="A16812" s="2">
        <v>42318.71491898148</v>
      </c>
      <c r="B16812" s="3">
        <v>52.0</v>
      </c>
      <c r="C16812" s="3" t="s">
        <v>14561</v>
      </c>
      <c r="D16812" s="3">
        <v>44.0</v>
      </c>
      <c r="E16812" s="3" t="s">
        <v>14562</v>
      </c>
      <c r="F16812" s="3">
        <v>6.0</v>
      </c>
      <c r="G16812" s="3">
        <v>5.0</v>
      </c>
      <c r="H16812" s="3" t="s">
        <v>14912</v>
      </c>
      <c r="I16812" s="3" t="s">
        <v>14913</v>
      </c>
      <c r="J16812" s="3" t="s">
        <v>2015</v>
      </c>
      <c r="K16812" s="3" t="s">
        <v>24</v>
      </c>
      <c r="L16812" s="3">
        <v>5.0</v>
      </c>
      <c r="M16812" s="3" t="s">
        <v>30</v>
      </c>
      <c r="N16812" s="3" t="s">
        <v>5152</v>
      </c>
      <c r="O16812" s="3" t="s">
        <v>71</v>
      </c>
      <c r="P16812" s="4">
        <v>27013.0</v>
      </c>
      <c r="Q16812" s="3" t="s">
        <v>1454</v>
      </c>
      <c r="S16812" s="3" t="s">
        <v>34</v>
      </c>
    </row>
    <row r="16813">
      <c r="A16813" s="2">
        <v>42318.71491898148</v>
      </c>
      <c r="B16813" s="3">
        <v>52.0</v>
      </c>
      <c r="C16813" s="3" t="s">
        <v>14561</v>
      </c>
      <c r="D16813" s="3">
        <v>44.0</v>
      </c>
      <c r="E16813" s="3" t="s">
        <v>14562</v>
      </c>
      <c r="F16813" s="3">
        <v>6.0</v>
      </c>
      <c r="G16813" s="3">
        <v>5.0</v>
      </c>
      <c r="H16813" s="3" t="s">
        <v>14912</v>
      </c>
      <c r="I16813" s="3" t="s">
        <v>14913</v>
      </c>
      <c r="J16813" s="3" t="s">
        <v>2015</v>
      </c>
      <c r="K16813" s="3" t="s">
        <v>24</v>
      </c>
      <c r="L16813" s="3">
        <v>6.0</v>
      </c>
      <c r="M16813" s="3" t="s">
        <v>25</v>
      </c>
      <c r="N16813" s="3" t="s">
        <v>14916</v>
      </c>
      <c r="O16813" s="3" t="s">
        <v>377</v>
      </c>
      <c r="P16813" s="4">
        <v>24366.0</v>
      </c>
      <c r="Q16813" s="3" t="s">
        <v>216</v>
      </c>
      <c r="S16813" s="3" t="s">
        <v>29</v>
      </c>
    </row>
    <row r="16814">
      <c r="A16814" s="2">
        <v>42318.71491898148</v>
      </c>
      <c r="B16814" s="3">
        <v>52.0</v>
      </c>
      <c r="C16814" s="3" t="s">
        <v>14561</v>
      </c>
      <c r="D16814" s="3">
        <v>44.0</v>
      </c>
      <c r="E16814" s="3" t="s">
        <v>14562</v>
      </c>
      <c r="F16814" s="3">
        <v>6.0</v>
      </c>
      <c r="G16814" s="3">
        <v>5.0</v>
      </c>
      <c r="H16814" s="3" t="s">
        <v>14912</v>
      </c>
      <c r="I16814" s="3" t="s">
        <v>14913</v>
      </c>
      <c r="J16814" s="3" t="s">
        <v>2015</v>
      </c>
      <c r="K16814" s="3" t="s">
        <v>24</v>
      </c>
      <c r="L16814" s="3">
        <v>7.0</v>
      </c>
      <c r="M16814" s="3" t="s">
        <v>30</v>
      </c>
      <c r="N16814" s="3" t="s">
        <v>14917</v>
      </c>
      <c r="O16814" s="3" t="s">
        <v>81</v>
      </c>
      <c r="P16814" s="4">
        <v>19976.0</v>
      </c>
      <c r="Q16814" s="3" t="s">
        <v>105</v>
      </c>
      <c r="S16814" s="3" t="s">
        <v>34</v>
      </c>
    </row>
    <row r="16815">
      <c r="A16815" s="2">
        <v>42318.71491898148</v>
      </c>
      <c r="B16815" s="3">
        <v>52.0</v>
      </c>
      <c r="C16815" s="3" t="s">
        <v>14561</v>
      </c>
      <c r="D16815" s="3">
        <v>44.0</v>
      </c>
      <c r="E16815" s="3" t="s">
        <v>14562</v>
      </c>
      <c r="F16815" s="3">
        <v>6.0</v>
      </c>
      <c r="G16815" s="3">
        <v>5.0</v>
      </c>
      <c r="H16815" s="3" t="s">
        <v>14912</v>
      </c>
      <c r="I16815" s="3" t="s">
        <v>14913</v>
      </c>
      <c r="J16815" s="3" t="s">
        <v>2015</v>
      </c>
      <c r="K16815" s="3" t="s">
        <v>24</v>
      </c>
      <c r="L16815" s="3">
        <v>8.0</v>
      </c>
      <c r="M16815" s="3" t="s">
        <v>25</v>
      </c>
      <c r="N16815" s="3" t="s">
        <v>14918</v>
      </c>
      <c r="O16815" s="3" t="s">
        <v>359</v>
      </c>
      <c r="P16815" s="4">
        <v>20377.0</v>
      </c>
      <c r="Q16815" s="3" t="s">
        <v>2679</v>
      </c>
      <c r="S16815" s="3" t="s">
        <v>29</v>
      </c>
    </row>
    <row r="16816">
      <c r="A16816" s="2">
        <v>42318.71491898148</v>
      </c>
      <c r="B16816" s="3">
        <v>52.0</v>
      </c>
      <c r="C16816" s="3" t="s">
        <v>14561</v>
      </c>
      <c r="D16816" s="3">
        <v>44.0</v>
      </c>
      <c r="E16816" s="3" t="s">
        <v>14562</v>
      </c>
      <c r="F16816" s="3">
        <v>6.0</v>
      </c>
      <c r="G16816" s="3">
        <v>5.0</v>
      </c>
      <c r="H16816" s="3" t="s">
        <v>14912</v>
      </c>
      <c r="I16816" s="3" t="s">
        <v>14913</v>
      </c>
      <c r="J16816" s="3" t="s">
        <v>2015</v>
      </c>
      <c r="K16816" s="3" t="s">
        <v>24</v>
      </c>
      <c r="L16816" s="3">
        <v>9.0</v>
      </c>
      <c r="M16816" s="3" t="s">
        <v>30</v>
      </c>
      <c r="N16816" s="3" t="s">
        <v>14919</v>
      </c>
      <c r="O16816" s="3" t="s">
        <v>375</v>
      </c>
      <c r="P16816" s="4">
        <v>24182.0</v>
      </c>
      <c r="Q16816" s="3" t="s">
        <v>216</v>
      </c>
      <c r="S16816" s="3" t="s">
        <v>29</v>
      </c>
    </row>
    <row r="16817">
      <c r="A16817" s="2">
        <v>42318.71491898148</v>
      </c>
      <c r="B16817" s="3">
        <v>52.0</v>
      </c>
      <c r="C16817" s="3" t="s">
        <v>14561</v>
      </c>
      <c r="D16817" s="3">
        <v>44.0</v>
      </c>
      <c r="E16817" s="3" t="s">
        <v>14562</v>
      </c>
      <c r="F16817" s="3">
        <v>6.0</v>
      </c>
      <c r="G16817" s="3">
        <v>5.0</v>
      </c>
      <c r="H16817" s="3" t="s">
        <v>14912</v>
      </c>
      <c r="I16817" s="3" t="s">
        <v>14913</v>
      </c>
      <c r="J16817" s="3" t="s">
        <v>2015</v>
      </c>
      <c r="K16817" s="3" t="s">
        <v>24</v>
      </c>
      <c r="L16817" s="3">
        <v>10.0</v>
      </c>
      <c r="M16817" s="3" t="s">
        <v>25</v>
      </c>
      <c r="N16817" s="3" t="s">
        <v>14920</v>
      </c>
      <c r="O16817" s="3" t="s">
        <v>401</v>
      </c>
      <c r="P16817" s="4">
        <v>24988.0</v>
      </c>
      <c r="Q16817" s="3" t="s">
        <v>216</v>
      </c>
      <c r="S16817" s="3" t="s">
        <v>29</v>
      </c>
    </row>
    <row r="16818">
      <c r="A16818" s="2">
        <v>42318.71491898148</v>
      </c>
      <c r="B16818" s="3">
        <v>52.0</v>
      </c>
      <c r="C16818" s="3" t="s">
        <v>14561</v>
      </c>
      <c r="D16818" s="3">
        <v>44.0</v>
      </c>
      <c r="E16818" s="3" t="s">
        <v>14562</v>
      </c>
      <c r="F16818" s="3">
        <v>6.0</v>
      </c>
      <c r="G16818" s="3">
        <v>5.0</v>
      </c>
      <c r="H16818" s="3" t="s">
        <v>14912</v>
      </c>
      <c r="I16818" s="3" t="s">
        <v>14913</v>
      </c>
      <c r="J16818" s="3" t="s">
        <v>2015</v>
      </c>
      <c r="K16818" s="3" t="s">
        <v>24</v>
      </c>
      <c r="L16818" s="3">
        <v>11.0</v>
      </c>
      <c r="M16818" s="3" t="s">
        <v>30</v>
      </c>
      <c r="N16818" s="3" t="s">
        <v>14921</v>
      </c>
      <c r="O16818" s="3" t="s">
        <v>737</v>
      </c>
      <c r="P16818" s="4">
        <v>19114.0</v>
      </c>
      <c r="Q16818" s="3" t="s">
        <v>352</v>
      </c>
      <c r="S16818" s="3" t="s">
        <v>34</v>
      </c>
    </row>
    <row r="16819">
      <c r="A16819" s="2">
        <v>42318.71491898148</v>
      </c>
      <c r="B16819" s="3">
        <v>52.0</v>
      </c>
      <c r="C16819" s="3" t="s">
        <v>14561</v>
      </c>
      <c r="D16819" s="3">
        <v>44.0</v>
      </c>
      <c r="E16819" s="3" t="s">
        <v>14562</v>
      </c>
      <c r="F16819" s="3">
        <v>6.0</v>
      </c>
      <c r="G16819" s="3">
        <v>5.0</v>
      </c>
      <c r="H16819" s="3" t="s">
        <v>14912</v>
      </c>
      <c r="I16819" s="3" t="s">
        <v>14913</v>
      </c>
      <c r="J16819" s="3" t="s">
        <v>2015</v>
      </c>
      <c r="K16819" s="3" t="s">
        <v>24</v>
      </c>
      <c r="L16819" s="3">
        <v>12.0</v>
      </c>
      <c r="M16819" s="3" t="s">
        <v>25</v>
      </c>
      <c r="N16819" s="3" t="s">
        <v>14922</v>
      </c>
      <c r="O16819" s="3" t="s">
        <v>91</v>
      </c>
      <c r="P16819" s="4">
        <v>21960.0</v>
      </c>
      <c r="Q16819" s="3" t="s">
        <v>2679</v>
      </c>
      <c r="S16819" s="3" t="s">
        <v>34</v>
      </c>
    </row>
    <row r="16820">
      <c r="A16820" s="2">
        <v>42318.71491898148</v>
      </c>
      <c r="B16820" s="3">
        <v>52.0</v>
      </c>
      <c r="C16820" s="3" t="s">
        <v>14561</v>
      </c>
      <c r="D16820" s="3">
        <v>44.0</v>
      </c>
      <c r="E16820" s="3" t="s">
        <v>14562</v>
      </c>
      <c r="F16820" s="3">
        <v>6.0</v>
      </c>
      <c r="G16820" s="3">
        <v>5.0</v>
      </c>
      <c r="H16820" s="3" t="s">
        <v>14912</v>
      </c>
      <c r="I16820" s="3" t="s">
        <v>14913</v>
      </c>
      <c r="J16820" s="3" t="s">
        <v>2015</v>
      </c>
      <c r="K16820" s="3" t="s">
        <v>24</v>
      </c>
      <c r="L16820" s="3">
        <v>13.0</v>
      </c>
      <c r="M16820" s="3" t="s">
        <v>30</v>
      </c>
      <c r="N16820" s="3" t="s">
        <v>4292</v>
      </c>
      <c r="O16820" s="3" t="s">
        <v>283</v>
      </c>
      <c r="P16820" s="4">
        <v>24467.0</v>
      </c>
      <c r="Q16820" s="3" t="s">
        <v>37</v>
      </c>
      <c r="S16820" s="3" t="s">
        <v>29</v>
      </c>
    </row>
    <row r="16821">
      <c r="A16821" s="2">
        <v>42318.71491898148</v>
      </c>
      <c r="B16821" s="3">
        <v>52.0</v>
      </c>
      <c r="C16821" s="3" t="s">
        <v>14561</v>
      </c>
      <c r="D16821" s="3">
        <v>44.0</v>
      </c>
      <c r="E16821" s="3" t="s">
        <v>14562</v>
      </c>
      <c r="F16821" s="3">
        <v>6.0</v>
      </c>
      <c r="G16821" s="3">
        <v>5.0</v>
      </c>
      <c r="H16821" s="3" t="s">
        <v>14912</v>
      </c>
      <c r="I16821" s="3" t="s">
        <v>14913</v>
      </c>
      <c r="J16821" s="3" t="s">
        <v>2015</v>
      </c>
      <c r="K16821" s="3" t="s">
        <v>24</v>
      </c>
      <c r="L16821" s="3">
        <v>14.0</v>
      </c>
      <c r="M16821" s="3" t="s">
        <v>25</v>
      </c>
      <c r="N16821" s="3" t="s">
        <v>14923</v>
      </c>
      <c r="O16821" s="3" t="s">
        <v>305</v>
      </c>
      <c r="P16821" s="4">
        <v>23197.0</v>
      </c>
      <c r="Q16821" s="3" t="s">
        <v>110</v>
      </c>
      <c r="S16821" s="3" t="s">
        <v>34</v>
      </c>
    </row>
    <row r="16822">
      <c r="A16822" s="2">
        <v>42318.71491898148</v>
      </c>
      <c r="B16822" s="3">
        <v>52.0</v>
      </c>
      <c r="C16822" s="3" t="s">
        <v>14561</v>
      </c>
      <c r="D16822" s="3">
        <v>44.0</v>
      </c>
      <c r="E16822" s="3" t="s">
        <v>14562</v>
      </c>
      <c r="F16822" s="3">
        <v>6.0</v>
      </c>
      <c r="G16822" s="3">
        <v>5.0</v>
      </c>
      <c r="H16822" s="3" t="s">
        <v>14912</v>
      </c>
      <c r="I16822" s="3" t="s">
        <v>14913</v>
      </c>
      <c r="J16822" s="3" t="s">
        <v>2015</v>
      </c>
      <c r="K16822" s="3" t="s">
        <v>24</v>
      </c>
      <c r="L16822" s="3">
        <v>15.0</v>
      </c>
      <c r="M16822" s="3" t="s">
        <v>30</v>
      </c>
      <c r="N16822" s="3" t="s">
        <v>14924</v>
      </c>
      <c r="O16822" s="3" t="s">
        <v>746</v>
      </c>
      <c r="P16822" s="4">
        <v>24862.0</v>
      </c>
      <c r="Q16822" s="3" t="s">
        <v>216</v>
      </c>
      <c r="S16822" s="3" t="s">
        <v>34</v>
      </c>
    </row>
    <row r="16823">
      <c r="A16823" s="2">
        <v>42318.71491898148</v>
      </c>
      <c r="B16823" s="3">
        <v>52.0</v>
      </c>
      <c r="C16823" s="3" t="s">
        <v>14561</v>
      </c>
      <c r="D16823" s="3">
        <v>44.0</v>
      </c>
      <c r="E16823" s="3" t="s">
        <v>14562</v>
      </c>
      <c r="F16823" s="3">
        <v>6.0</v>
      </c>
      <c r="G16823" s="3">
        <v>5.0</v>
      </c>
      <c r="H16823" s="3" t="s">
        <v>14912</v>
      </c>
      <c r="I16823" s="3" t="s">
        <v>14913</v>
      </c>
      <c r="J16823" s="3" t="s">
        <v>2015</v>
      </c>
      <c r="K16823" s="3" t="s">
        <v>24</v>
      </c>
      <c r="L16823" s="3">
        <v>16.0</v>
      </c>
      <c r="M16823" s="3" t="s">
        <v>25</v>
      </c>
      <c r="N16823" s="3" t="s">
        <v>14925</v>
      </c>
      <c r="O16823" s="3" t="s">
        <v>6009</v>
      </c>
      <c r="P16823" s="4">
        <v>27146.0</v>
      </c>
      <c r="Q16823" s="3" t="s">
        <v>72</v>
      </c>
      <c r="S16823" s="3" t="s">
        <v>34</v>
      </c>
    </row>
    <row r="16824">
      <c r="A16824" s="2">
        <v>42318.71491898148</v>
      </c>
      <c r="B16824" s="3">
        <v>52.0</v>
      </c>
      <c r="C16824" s="3" t="s">
        <v>14561</v>
      </c>
      <c r="D16824" s="3">
        <v>44.0</v>
      </c>
      <c r="E16824" s="3" t="s">
        <v>14562</v>
      </c>
      <c r="F16824" s="3">
        <v>6.0</v>
      </c>
      <c r="G16824" s="3">
        <v>5.0</v>
      </c>
      <c r="H16824" s="3" t="s">
        <v>14912</v>
      </c>
      <c r="I16824" s="3" t="s">
        <v>14913</v>
      </c>
      <c r="J16824" s="3" t="s">
        <v>2015</v>
      </c>
      <c r="K16824" s="3" t="s">
        <v>24</v>
      </c>
      <c r="L16824" s="3">
        <v>17.0</v>
      </c>
      <c r="M16824" s="3" t="s">
        <v>30</v>
      </c>
      <c r="N16824" s="3" t="s">
        <v>9939</v>
      </c>
      <c r="O16824" s="3" t="s">
        <v>709</v>
      </c>
      <c r="P16824" s="4">
        <v>24041.0</v>
      </c>
      <c r="Q16824" s="3" t="s">
        <v>132</v>
      </c>
      <c r="S16824" s="3" t="s">
        <v>34</v>
      </c>
    </row>
    <row r="16825">
      <c r="A16825" s="2">
        <v>42318.71491898148</v>
      </c>
      <c r="B16825" s="3">
        <v>52.0</v>
      </c>
      <c r="C16825" s="3" t="s">
        <v>14561</v>
      </c>
      <c r="D16825" s="3">
        <v>44.0</v>
      </c>
      <c r="E16825" s="3" t="s">
        <v>14562</v>
      </c>
      <c r="F16825" s="3">
        <v>6.0</v>
      </c>
      <c r="G16825" s="3">
        <v>5.0</v>
      </c>
      <c r="H16825" s="3" t="s">
        <v>14912</v>
      </c>
      <c r="I16825" s="3" t="s">
        <v>14913</v>
      </c>
      <c r="J16825" s="3" t="s">
        <v>2015</v>
      </c>
      <c r="K16825" s="3" t="s">
        <v>24</v>
      </c>
      <c r="L16825" s="3">
        <v>18.0</v>
      </c>
      <c r="M16825" s="3" t="s">
        <v>25</v>
      </c>
      <c r="N16825" s="3" t="s">
        <v>14926</v>
      </c>
      <c r="O16825" s="3" t="s">
        <v>319</v>
      </c>
      <c r="P16825" s="4">
        <v>28723.0</v>
      </c>
      <c r="Q16825" s="3" t="s">
        <v>169</v>
      </c>
      <c r="S16825" s="3" t="s">
        <v>34</v>
      </c>
    </row>
    <row r="16826">
      <c r="A16826" s="2">
        <v>42318.71491898148</v>
      </c>
      <c r="B16826" s="3">
        <v>52.0</v>
      </c>
      <c r="C16826" s="3" t="s">
        <v>14561</v>
      </c>
      <c r="D16826" s="3">
        <v>44.0</v>
      </c>
      <c r="E16826" s="3" t="s">
        <v>14562</v>
      </c>
      <c r="F16826" s="3">
        <v>6.0</v>
      </c>
      <c r="G16826" s="3">
        <v>5.0</v>
      </c>
      <c r="H16826" s="3" t="s">
        <v>14912</v>
      </c>
      <c r="I16826" s="3" t="s">
        <v>14913</v>
      </c>
      <c r="J16826" s="3" t="s">
        <v>2015</v>
      </c>
      <c r="K16826" s="3" t="s">
        <v>24</v>
      </c>
      <c r="L16826" s="3">
        <v>19.0</v>
      </c>
      <c r="M16826" s="3" t="s">
        <v>30</v>
      </c>
      <c r="N16826" s="3" t="s">
        <v>14927</v>
      </c>
      <c r="O16826" s="3" t="s">
        <v>215</v>
      </c>
      <c r="P16826" s="4">
        <v>21394.0</v>
      </c>
      <c r="Q16826" s="3" t="s">
        <v>169</v>
      </c>
      <c r="S16826" s="3" t="s">
        <v>34</v>
      </c>
    </row>
    <row r="16827">
      <c r="A16827" s="2">
        <v>42318.71491898148</v>
      </c>
      <c r="B16827" s="3">
        <v>52.0</v>
      </c>
      <c r="C16827" s="3" t="s">
        <v>14561</v>
      </c>
      <c r="D16827" s="3">
        <v>44.0</v>
      </c>
      <c r="E16827" s="3" t="s">
        <v>14562</v>
      </c>
      <c r="F16827" s="3">
        <v>6.0</v>
      </c>
      <c r="G16827" s="3">
        <v>5.0</v>
      </c>
      <c r="H16827" s="3" t="s">
        <v>14912</v>
      </c>
      <c r="I16827" s="3" t="s">
        <v>14913</v>
      </c>
      <c r="J16827" s="3" t="s">
        <v>2015</v>
      </c>
      <c r="K16827" s="3" t="s">
        <v>24</v>
      </c>
      <c r="L16827" s="3">
        <v>20.0</v>
      </c>
      <c r="M16827" s="3" t="s">
        <v>25</v>
      </c>
      <c r="N16827" s="3" t="s">
        <v>14928</v>
      </c>
      <c r="O16827" s="3" t="s">
        <v>27</v>
      </c>
      <c r="P16827" s="4">
        <v>24913.0</v>
      </c>
      <c r="Q16827" s="3" t="s">
        <v>33</v>
      </c>
      <c r="S16827" s="3" t="s">
        <v>34</v>
      </c>
    </row>
    <row r="16828">
      <c r="A16828" s="2">
        <v>42318.71491898148</v>
      </c>
      <c r="B16828" s="3">
        <v>52.0</v>
      </c>
      <c r="C16828" s="3" t="s">
        <v>14561</v>
      </c>
      <c r="D16828" s="3">
        <v>44.0</v>
      </c>
      <c r="E16828" s="3" t="s">
        <v>14562</v>
      </c>
      <c r="F16828" s="3">
        <v>6.0</v>
      </c>
      <c r="G16828" s="3">
        <v>5.0</v>
      </c>
      <c r="H16828" s="3" t="s">
        <v>14912</v>
      </c>
      <c r="I16828" s="3" t="s">
        <v>14913</v>
      </c>
      <c r="J16828" s="3" t="s">
        <v>2015</v>
      </c>
      <c r="K16828" s="3" t="s">
        <v>24</v>
      </c>
      <c r="L16828" s="3">
        <v>21.0</v>
      </c>
      <c r="M16828" s="3" t="s">
        <v>30</v>
      </c>
      <c r="N16828" s="3" t="s">
        <v>14929</v>
      </c>
      <c r="O16828" s="3" t="s">
        <v>364</v>
      </c>
      <c r="P16828" s="4">
        <v>20373.0</v>
      </c>
      <c r="Q16828" s="3" t="s">
        <v>37</v>
      </c>
      <c r="S16828" s="3" t="s">
        <v>34</v>
      </c>
    </row>
    <row r="16829">
      <c r="A16829" s="2">
        <v>42318.71491898148</v>
      </c>
      <c r="B16829" s="3">
        <v>52.0</v>
      </c>
      <c r="C16829" s="3" t="s">
        <v>14561</v>
      </c>
      <c r="D16829" s="3">
        <v>44.0</v>
      </c>
      <c r="E16829" s="3" t="s">
        <v>14562</v>
      </c>
      <c r="F16829" s="3">
        <v>6.0</v>
      </c>
      <c r="G16829" s="3">
        <v>5.0</v>
      </c>
      <c r="H16829" s="3" t="s">
        <v>14912</v>
      </c>
      <c r="I16829" s="3" t="s">
        <v>14913</v>
      </c>
      <c r="J16829" s="3" t="s">
        <v>2015</v>
      </c>
      <c r="K16829" s="3" t="s">
        <v>24</v>
      </c>
      <c r="L16829" s="3">
        <v>22.0</v>
      </c>
      <c r="M16829" s="3" t="s">
        <v>25</v>
      </c>
      <c r="N16829" s="3" t="s">
        <v>14930</v>
      </c>
      <c r="O16829" s="3" t="s">
        <v>141</v>
      </c>
      <c r="P16829" s="4">
        <v>23193.0</v>
      </c>
      <c r="Q16829" s="3" t="s">
        <v>33</v>
      </c>
      <c r="S16829" s="3" t="s">
        <v>34</v>
      </c>
    </row>
    <row r="16830">
      <c r="A16830" s="2">
        <v>42318.71491898148</v>
      </c>
      <c r="B16830" s="3">
        <v>52.0</v>
      </c>
      <c r="C16830" s="3" t="s">
        <v>14561</v>
      </c>
      <c r="D16830" s="3">
        <v>44.0</v>
      </c>
      <c r="E16830" s="3" t="s">
        <v>14562</v>
      </c>
      <c r="F16830" s="3">
        <v>6.0</v>
      </c>
      <c r="G16830" s="3">
        <v>5.0</v>
      </c>
      <c r="H16830" s="3" t="s">
        <v>14912</v>
      </c>
      <c r="I16830" s="3" t="s">
        <v>14913</v>
      </c>
      <c r="J16830" s="3" t="s">
        <v>2015</v>
      </c>
      <c r="K16830" s="3" t="s">
        <v>24</v>
      </c>
      <c r="L16830" s="3">
        <v>23.0</v>
      </c>
      <c r="M16830" s="3" t="s">
        <v>30</v>
      </c>
      <c r="N16830" s="3" t="s">
        <v>14931</v>
      </c>
      <c r="O16830" s="3" t="s">
        <v>677</v>
      </c>
      <c r="P16830" s="4">
        <v>28619.0</v>
      </c>
      <c r="Q16830" s="3" t="s">
        <v>132</v>
      </c>
      <c r="S16830" s="3" t="s">
        <v>34</v>
      </c>
    </row>
    <row r="16831">
      <c r="A16831" s="2">
        <v>42318.71491898148</v>
      </c>
      <c r="B16831" s="3">
        <v>52.0</v>
      </c>
      <c r="C16831" s="3" t="s">
        <v>14561</v>
      </c>
      <c r="D16831" s="3">
        <v>44.0</v>
      </c>
      <c r="E16831" s="3" t="s">
        <v>14562</v>
      </c>
      <c r="F16831" s="3">
        <v>6.0</v>
      </c>
      <c r="G16831" s="3">
        <v>5.0</v>
      </c>
      <c r="H16831" s="3" t="s">
        <v>14912</v>
      </c>
      <c r="I16831" s="3" t="s">
        <v>14913</v>
      </c>
      <c r="J16831" s="3" t="s">
        <v>2015</v>
      </c>
      <c r="K16831" s="3" t="s">
        <v>24</v>
      </c>
      <c r="L16831" s="3">
        <v>24.0</v>
      </c>
      <c r="M16831" s="3" t="s">
        <v>25</v>
      </c>
      <c r="N16831" s="3" t="s">
        <v>14932</v>
      </c>
      <c r="O16831" s="3" t="s">
        <v>251</v>
      </c>
      <c r="P16831" s="4">
        <v>21894.0</v>
      </c>
      <c r="Q16831" s="3" t="s">
        <v>189</v>
      </c>
      <c r="S16831" s="3" t="s">
        <v>29</v>
      </c>
    </row>
    <row r="16832">
      <c r="A16832" s="2">
        <v>42318.71491898148</v>
      </c>
      <c r="B16832" s="3">
        <v>52.0</v>
      </c>
      <c r="C16832" s="3" t="s">
        <v>14561</v>
      </c>
      <c r="D16832" s="3">
        <v>44.0</v>
      </c>
      <c r="E16832" s="3" t="s">
        <v>14562</v>
      </c>
      <c r="F16832" s="3">
        <v>6.0</v>
      </c>
      <c r="G16832" s="3">
        <v>5.0</v>
      </c>
      <c r="H16832" s="3" t="s">
        <v>14912</v>
      </c>
      <c r="I16832" s="3" t="s">
        <v>14913</v>
      </c>
      <c r="J16832" s="3" t="s">
        <v>2015</v>
      </c>
      <c r="K16832" s="3" t="s">
        <v>24</v>
      </c>
      <c r="L16832" s="3">
        <v>25.0</v>
      </c>
      <c r="M16832" s="3" t="s">
        <v>30</v>
      </c>
      <c r="N16832" s="3" t="s">
        <v>14933</v>
      </c>
      <c r="O16832" s="3" t="s">
        <v>215</v>
      </c>
      <c r="P16832" s="4">
        <v>24531.0</v>
      </c>
      <c r="Q16832" s="3" t="s">
        <v>40</v>
      </c>
      <c r="S16832" s="3" t="s">
        <v>34</v>
      </c>
    </row>
    <row r="16833">
      <c r="A16833" s="2">
        <v>42318.71491898148</v>
      </c>
      <c r="B16833" s="3">
        <v>52.0</v>
      </c>
      <c r="C16833" s="3" t="s">
        <v>14561</v>
      </c>
      <c r="D16833" s="3">
        <v>44.0</v>
      </c>
      <c r="E16833" s="3" t="s">
        <v>14562</v>
      </c>
      <c r="F16833" s="3">
        <v>6.0</v>
      </c>
      <c r="G16833" s="3">
        <v>5.0</v>
      </c>
      <c r="H16833" s="3" t="s">
        <v>14912</v>
      </c>
      <c r="I16833" s="3" t="s">
        <v>14913</v>
      </c>
      <c r="J16833" s="3" t="s">
        <v>2015</v>
      </c>
      <c r="K16833" s="3" t="s">
        <v>24</v>
      </c>
      <c r="L16833" s="3">
        <v>26.0</v>
      </c>
      <c r="M16833" s="3" t="s">
        <v>25</v>
      </c>
      <c r="N16833" s="3" t="s">
        <v>12680</v>
      </c>
      <c r="O16833" s="3" t="s">
        <v>218</v>
      </c>
      <c r="P16833" s="4">
        <v>22343.0</v>
      </c>
      <c r="Q16833" s="3" t="s">
        <v>740</v>
      </c>
      <c r="S16833" s="3" t="s">
        <v>34</v>
      </c>
    </row>
    <row r="16834">
      <c r="A16834" s="2">
        <v>42318.71491898148</v>
      </c>
      <c r="B16834" s="3">
        <v>52.0</v>
      </c>
      <c r="C16834" s="3" t="s">
        <v>14561</v>
      </c>
      <c r="D16834" s="3">
        <v>44.0</v>
      </c>
      <c r="E16834" s="3" t="s">
        <v>14562</v>
      </c>
      <c r="F16834" s="3">
        <v>6.0</v>
      </c>
      <c r="G16834" s="3">
        <v>5.0</v>
      </c>
      <c r="H16834" s="3" t="s">
        <v>14912</v>
      </c>
      <c r="I16834" s="3" t="s">
        <v>14913</v>
      </c>
      <c r="J16834" s="3" t="s">
        <v>2015</v>
      </c>
      <c r="K16834" s="3" t="s">
        <v>24</v>
      </c>
      <c r="L16834" s="3">
        <v>27.0</v>
      </c>
      <c r="M16834" s="3" t="s">
        <v>30</v>
      </c>
      <c r="N16834" s="3" t="s">
        <v>14934</v>
      </c>
      <c r="O16834" s="3" t="s">
        <v>605</v>
      </c>
      <c r="P16834" s="4">
        <v>29618.0</v>
      </c>
      <c r="Q16834" s="3" t="s">
        <v>352</v>
      </c>
      <c r="S16834" s="3" t="s">
        <v>34</v>
      </c>
    </row>
    <row r="16835">
      <c r="A16835" s="2">
        <v>42318.71491898148</v>
      </c>
      <c r="B16835" s="3">
        <v>52.0</v>
      </c>
      <c r="C16835" s="3" t="s">
        <v>14561</v>
      </c>
      <c r="D16835" s="3">
        <v>44.0</v>
      </c>
      <c r="E16835" s="3" t="s">
        <v>14562</v>
      </c>
      <c r="F16835" s="3">
        <v>6.0</v>
      </c>
      <c r="G16835" s="3">
        <v>5.0</v>
      </c>
      <c r="H16835" s="3" t="s">
        <v>14912</v>
      </c>
      <c r="I16835" s="3" t="s">
        <v>14913</v>
      </c>
      <c r="J16835" s="3" t="s">
        <v>2015</v>
      </c>
      <c r="K16835" s="3" t="s">
        <v>24</v>
      </c>
      <c r="L16835" s="3">
        <v>28.0</v>
      </c>
      <c r="M16835" s="3" t="s">
        <v>25</v>
      </c>
      <c r="N16835" s="3" t="s">
        <v>14935</v>
      </c>
      <c r="O16835" s="3" t="s">
        <v>427</v>
      </c>
      <c r="P16835" s="4">
        <v>20777.0</v>
      </c>
      <c r="Q16835" s="3" t="s">
        <v>216</v>
      </c>
      <c r="S16835" s="3" t="s">
        <v>34</v>
      </c>
    </row>
    <row r="16836">
      <c r="A16836" s="2">
        <v>42318.71491898148</v>
      </c>
      <c r="B16836" s="3">
        <v>52.0</v>
      </c>
      <c r="C16836" s="3" t="s">
        <v>14561</v>
      </c>
      <c r="D16836" s="3">
        <v>44.0</v>
      </c>
      <c r="E16836" s="3" t="s">
        <v>14562</v>
      </c>
      <c r="F16836" s="3">
        <v>6.0</v>
      </c>
      <c r="G16836" s="3">
        <v>5.0</v>
      </c>
      <c r="H16836" s="3" t="s">
        <v>14912</v>
      </c>
      <c r="I16836" s="3" t="s">
        <v>14913</v>
      </c>
      <c r="J16836" s="3" t="s">
        <v>2015</v>
      </c>
      <c r="K16836" s="3" t="s">
        <v>24</v>
      </c>
      <c r="L16836" s="3">
        <v>29.0</v>
      </c>
      <c r="M16836" s="3" t="s">
        <v>30</v>
      </c>
      <c r="N16836" s="3" t="s">
        <v>14936</v>
      </c>
      <c r="O16836" s="3" t="s">
        <v>389</v>
      </c>
      <c r="P16836" s="4">
        <v>32583.0</v>
      </c>
      <c r="Q16836" s="3" t="s">
        <v>110</v>
      </c>
      <c r="S16836" s="3" t="s">
        <v>34</v>
      </c>
    </row>
    <row r="16837">
      <c r="A16837" s="2">
        <v>42318.71491898148</v>
      </c>
      <c r="B16837" s="3">
        <v>52.0</v>
      </c>
      <c r="C16837" s="3" t="s">
        <v>14561</v>
      </c>
      <c r="D16837" s="3">
        <v>44.0</v>
      </c>
      <c r="E16837" s="3" t="s">
        <v>14562</v>
      </c>
      <c r="F16837" s="3">
        <v>6.0</v>
      </c>
      <c r="G16837" s="3">
        <v>5.0</v>
      </c>
      <c r="H16837" s="3" t="s">
        <v>14912</v>
      </c>
      <c r="I16837" s="3" t="s">
        <v>14913</v>
      </c>
      <c r="J16837" s="3" t="s">
        <v>2015</v>
      </c>
      <c r="K16837" s="3" t="s">
        <v>24</v>
      </c>
      <c r="L16837" s="3">
        <v>30.0</v>
      </c>
      <c r="M16837" s="3" t="s">
        <v>25</v>
      </c>
      <c r="N16837" s="3" t="s">
        <v>14937</v>
      </c>
      <c r="O16837" s="3" t="s">
        <v>1072</v>
      </c>
      <c r="P16837" s="4">
        <v>26120.0</v>
      </c>
      <c r="Q16837" s="3" t="s">
        <v>110</v>
      </c>
      <c r="S16837" s="3" t="s">
        <v>34</v>
      </c>
    </row>
    <row r="16838">
      <c r="A16838" s="2">
        <v>42318.71491898148</v>
      </c>
      <c r="B16838" s="3">
        <v>52.0</v>
      </c>
      <c r="C16838" s="3" t="s">
        <v>14561</v>
      </c>
      <c r="D16838" s="3">
        <v>44.0</v>
      </c>
      <c r="E16838" s="3" t="s">
        <v>14562</v>
      </c>
      <c r="F16838" s="3">
        <v>6.0</v>
      </c>
      <c r="G16838" s="3">
        <v>5.0</v>
      </c>
      <c r="H16838" s="3" t="s">
        <v>14912</v>
      </c>
      <c r="I16838" s="3" t="s">
        <v>14913</v>
      </c>
      <c r="J16838" s="3" t="s">
        <v>2015</v>
      </c>
      <c r="K16838" s="3" t="s">
        <v>24</v>
      </c>
      <c r="L16838" s="3">
        <v>31.0</v>
      </c>
      <c r="M16838" s="3" t="s">
        <v>30</v>
      </c>
      <c r="N16838" s="3" t="s">
        <v>5710</v>
      </c>
      <c r="O16838" s="3" t="s">
        <v>98</v>
      </c>
      <c r="P16838" s="4">
        <v>28868.0</v>
      </c>
      <c r="Q16838" s="3" t="s">
        <v>40</v>
      </c>
      <c r="S16838" s="3" t="s">
        <v>34</v>
      </c>
    </row>
    <row r="16839">
      <c r="A16839" s="2">
        <v>42318.71491898148</v>
      </c>
      <c r="B16839" s="3">
        <v>52.0</v>
      </c>
      <c r="C16839" s="3" t="s">
        <v>14561</v>
      </c>
      <c r="D16839" s="3">
        <v>44.0</v>
      </c>
      <c r="E16839" s="3" t="s">
        <v>14562</v>
      </c>
      <c r="F16839" s="3">
        <v>6.0</v>
      </c>
      <c r="G16839" s="3">
        <v>5.0</v>
      </c>
      <c r="H16839" s="3" t="s">
        <v>14912</v>
      </c>
      <c r="I16839" s="3" t="s">
        <v>14913</v>
      </c>
      <c r="J16839" s="3" t="s">
        <v>2015</v>
      </c>
      <c r="K16839" s="3" t="s">
        <v>24</v>
      </c>
      <c r="L16839" s="3">
        <v>32.0</v>
      </c>
      <c r="M16839" s="3" t="s">
        <v>25</v>
      </c>
      <c r="N16839" s="3" t="s">
        <v>14938</v>
      </c>
      <c r="O16839" s="3" t="s">
        <v>862</v>
      </c>
      <c r="P16839" s="4">
        <v>32888.0</v>
      </c>
      <c r="Q16839" s="3" t="s">
        <v>191</v>
      </c>
      <c r="S16839" s="3" t="s">
        <v>34</v>
      </c>
    </row>
    <row r="16840">
      <c r="A16840" s="2">
        <v>42318.71491898148</v>
      </c>
      <c r="B16840" s="3">
        <v>52.0</v>
      </c>
      <c r="C16840" s="3" t="s">
        <v>14561</v>
      </c>
      <c r="D16840" s="3">
        <v>44.0</v>
      </c>
      <c r="E16840" s="3" t="s">
        <v>14562</v>
      </c>
      <c r="F16840" s="3">
        <v>6.0</v>
      </c>
      <c r="G16840" s="3">
        <v>5.0</v>
      </c>
      <c r="H16840" s="3" t="s">
        <v>14912</v>
      </c>
      <c r="I16840" s="3" t="s">
        <v>14913</v>
      </c>
      <c r="J16840" s="3" t="s">
        <v>2015</v>
      </c>
      <c r="K16840" s="3" t="s">
        <v>24</v>
      </c>
      <c r="L16840" s="3">
        <v>33.0</v>
      </c>
      <c r="M16840" s="3" t="s">
        <v>30</v>
      </c>
      <c r="N16840" s="3" t="s">
        <v>7818</v>
      </c>
      <c r="O16840" s="3" t="s">
        <v>283</v>
      </c>
      <c r="P16840" s="4">
        <v>25123.0</v>
      </c>
      <c r="Q16840" s="3" t="s">
        <v>72</v>
      </c>
      <c r="S16840" s="3" t="s">
        <v>34</v>
      </c>
    </row>
    <row r="16841">
      <c r="A16841" s="2">
        <v>42318.71491898148</v>
      </c>
      <c r="B16841" s="3">
        <v>52.0</v>
      </c>
      <c r="C16841" s="3" t="s">
        <v>14561</v>
      </c>
      <c r="D16841" s="3">
        <v>44.0</v>
      </c>
      <c r="E16841" s="3" t="s">
        <v>14562</v>
      </c>
      <c r="F16841" s="3">
        <v>6.0</v>
      </c>
      <c r="G16841" s="3">
        <v>5.0</v>
      </c>
      <c r="H16841" s="3" t="s">
        <v>14912</v>
      </c>
      <c r="I16841" s="3" t="s">
        <v>14913</v>
      </c>
      <c r="J16841" s="3" t="s">
        <v>2015</v>
      </c>
      <c r="K16841" s="3" t="s">
        <v>24</v>
      </c>
      <c r="L16841" s="3">
        <v>34.0</v>
      </c>
      <c r="M16841" s="3" t="s">
        <v>25</v>
      </c>
      <c r="N16841" s="3" t="s">
        <v>14939</v>
      </c>
      <c r="O16841" s="3" t="s">
        <v>1385</v>
      </c>
      <c r="P16841" s="4">
        <v>27412.0</v>
      </c>
      <c r="Q16841" s="3" t="s">
        <v>216</v>
      </c>
      <c r="S16841" s="3" t="s">
        <v>34</v>
      </c>
    </row>
    <row r="16842">
      <c r="A16842" s="2">
        <v>42318.71491898148</v>
      </c>
      <c r="B16842" s="3">
        <v>52.0</v>
      </c>
      <c r="C16842" s="3" t="s">
        <v>14561</v>
      </c>
      <c r="D16842" s="3">
        <v>44.0</v>
      </c>
      <c r="E16842" s="3" t="s">
        <v>14562</v>
      </c>
      <c r="F16842" s="3">
        <v>6.0</v>
      </c>
      <c r="G16842" s="3">
        <v>5.0</v>
      </c>
      <c r="H16842" s="3" t="s">
        <v>14912</v>
      </c>
      <c r="I16842" s="3" t="s">
        <v>14913</v>
      </c>
      <c r="J16842" s="3" t="s">
        <v>2015</v>
      </c>
      <c r="K16842" s="3" t="s">
        <v>24</v>
      </c>
      <c r="L16842" s="3">
        <v>35.0</v>
      </c>
      <c r="M16842" s="3" t="s">
        <v>30</v>
      </c>
      <c r="N16842" s="3" t="s">
        <v>8145</v>
      </c>
      <c r="O16842" s="3" t="s">
        <v>7394</v>
      </c>
      <c r="P16842" s="4">
        <v>27762.0</v>
      </c>
      <c r="Q16842" s="3" t="s">
        <v>216</v>
      </c>
      <c r="S16842" s="3" t="s">
        <v>34</v>
      </c>
    </row>
    <row r="16843">
      <c r="A16843" s="2">
        <v>42318.71491898148</v>
      </c>
      <c r="B16843" s="3">
        <v>52.0</v>
      </c>
      <c r="C16843" s="3" t="s">
        <v>14561</v>
      </c>
      <c r="D16843" s="3">
        <v>49.0</v>
      </c>
      <c r="E16843" s="3" t="s">
        <v>14584</v>
      </c>
      <c r="F16843" s="3">
        <v>6.0</v>
      </c>
      <c r="G16843" s="3">
        <v>5.0</v>
      </c>
      <c r="H16843" s="3" t="s">
        <v>14912</v>
      </c>
      <c r="I16843" s="3" t="s">
        <v>14913</v>
      </c>
      <c r="J16843" s="3" t="s">
        <v>2015</v>
      </c>
      <c r="K16843" s="3" t="s">
        <v>24</v>
      </c>
      <c r="L16843" s="3">
        <v>1.0</v>
      </c>
      <c r="M16843" s="3" t="s">
        <v>25</v>
      </c>
      <c r="N16843" s="3" t="s">
        <v>14455</v>
      </c>
      <c r="O16843" s="3" t="s">
        <v>237</v>
      </c>
      <c r="P16843" s="4">
        <v>21107.0</v>
      </c>
      <c r="Q16843" s="3" t="s">
        <v>380</v>
      </c>
      <c r="S16843" s="3" t="s">
        <v>34</v>
      </c>
    </row>
    <row r="16844">
      <c r="A16844" s="2">
        <v>42318.71491898148</v>
      </c>
      <c r="B16844" s="3">
        <v>52.0</v>
      </c>
      <c r="C16844" s="3" t="s">
        <v>14561</v>
      </c>
      <c r="D16844" s="3">
        <v>49.0</v>
      </c>
      <c r="E16844" s="3" t="s">
        <v>14584</v>
      </c>
      <c r="F16844" s="3">
        <v>6.0</v>
      </c>
      <c r="G16844" s="3">
        <v>5.0</v>
      </c>
      <c r="H16844" s="3" t="s">
        <v>14912</v>
      </c>
      <c r="I16844" s="3" t="s">
        <v>14913</v>
      </c>
      <c r="J16844" s="3" t="s">
        <v>2015</v>
      </c>
      <c r="K16844" s="3" t="s">
        <v>24</v>
      </c>
      <c r="L16844" s="3">
        <v>2.0</v>
      </c>
      <c r="M16844" s="3" t="s">
        <v>30</v>
      </c>
      <c r="N16844" s="3" t="s">
        <v>2040</v>
      </c>
      <c r="O16844" s="3" t="s">
        <v>215</v>
      </c>
      <c r="P16844" s="4">
        <v>24744.0</v>
      </c>
      <c r="Q16844" s="3" t="s">
        <v>60</v>
      </c>
      <c r="S16844" s="3" t="s">
        <v>34</v>
      </c>
    </row>
    <row r="16845">
      <c r="A16845" s="2">
        <v>42318.71491898148</v>
      </c>
      <c r="B16845" s="3">
        <v>52.0</v>
      </c>
      <c r="C16845" s="3" t="s">
        <v>14561</v>
      </c>
      <c r="D16845" s="3">
        <v>49.0</v>
      </c>
      <c r="E16845" s="3" t="s">
        <v>14584</v>
      </c>
      <c r="F16845" s="3">
        <v>6.0</v>
      </c>
      <c r="G16845" s="3">
        <v>5.0</v>
      </c>
      <c r="H16845" s="3" t="s">
        <v>14912</v>
      </c>
      <c r="I16845" s="3" t="s">
        <v>14913</v>
      </c>
      <c r="J16845" s="3" t="s">
        <v>2015</v>
      </c>
      <c r="K16845" s="3" t="s">
        <v>24</v>
      </c>
      <c r="L16845" s="3">
        <v>3.0</v>
      </c>
      <c r="M16845" s="3" t="s">
        <v>25</v>
      </c>
      <c r="N16845" s="3" t="s">
        <v>1046</v>
      </c>
      <c r="O16845" s="3" t="s">
        <v>240</v>
      </c>
      <c r="P16845" s="4">
        <v>25731.0</v>
      </c>
      <c r="Q16845" s="3" t="s">
        <v>37</v>
      </c>
      <c r="S16845" s="3" t="s">
        <v>29</v>
      </c>
    </row>
    <row r="16846">
      <c r="A16846" s="2">
        <v>42318.71491898148</v>
      </c>
      <c r="B16846" s="3">
        <v>52.0</v>
      </c>
      <c r="C16846" s="3" t="s">
        <v>14561</v>
      </c>
      <c r="D16846" s="3">
        <v>49.0</v>
      </c>
      <c r="E16846" s="3" t="s">
        <v>14584</v>
      </c>
      <c r="F16846" s="3">
        <v>6.0</v>
      </c>
      <c r="G16846" s="3">
        <v>5.0</v>
      </c>
      <c r="H16846" s="3" t="s">
        <v>14912</v>
      </c>
      <c r="I16846" s="3" t="s">
        <v>14913</v>
      </c>
      <c r="J16846" s="3" t="s">
        <v>2015</v>
      </c>
      <c r="K16846" s="3" t="s">
        <v>24</v>
      </c>
      <c r="L16846" s="3">
        <v>4.0</v>
      </c>
      <c r="M16846" s="3" t="s">
        <v>30</v>
      </c>
      <c r="N16846" s="3" t="s">
        <v>12672</v>
      </c>
      <c r="O16846" s="3" t="s">
        <v>11532</v>
      </c>
      <c r="P16846" s="4">
        <v>22540.0</v>
      </c>
      <c r="Q16846" s="3" t="s">
        <v>216</v>
      </c>
      <c r="S16846" s="3" t="s">
        <v>34</v>
      </c>
    </row>
    <row r="16847">
      <c r="A16847" s="2">
        <v>42318.71491898148</v>
      </c>
      <c r="B16847" s="3">
        <v>52.0</v>
      </c>
      <c r="C16847" s="3" t="s">
        <v>14561</v>
      </c>
      <c r="D16847" s="3">
        <v>49.0</v>
      </c>
      <c r="E16847" s="3" t="s">
        <v>14584</v>
      </c>
      <c r="F16847" s="3">
        <v>6.0</v>
      </c>
      <c r="G16847" s="3">
        <v>5.0</v>
      </c>
      <c r="H16847" s="3" t="s">
        <v>14912</v>
      </c>
      <c r="I16847" s="3" t="s">
        <v>14913</v>
      </c>
      <c r="J16847" s="3" t="s">
        <v>2015</v>
      </c>
      <c r="K16847" s="3" t="s">
        <v>24</v>
      </c>
      <c r="L16847" s="3">
        <v>5.0</v>
      </c>
      <c r="M16847" s="3" t="s">
        <v>25</v>
      </c>
      <c r="N16847" s="3" t="s">
        <v>14940</v>
      </c>
      <c r="O16847" s="3" t="s">
        <v>359</v>
      </c>
      <c r="P16847" s="4">
        <v>23692.0</v>
      </c>
      <c r="Q16847" s="3" t="s">
        <v>189</v>
      </c>
      <c r="S16847" s="3" t="s">
        <v>29</v>
      </c>
    </row>
    <row r="16848">
      <c r="A16848" s="2">
        <v>42318.71491898148</v>
      </c>
      <c r="B16848" s="3">
        <v>52.0</v>
      </c>
      <c r="C16848" s="3" t="s">
        <v>14561</v>
      </c>
      <c r="D16848" s="3">
        <v>49.0</v>
      </c>
      <c r="E16848" s="3" t="s">
        <v>14584</v>
      </c>
      <c r="F16848" s="3">
        <v>6.0</v>
      </c>
      <c r="G16848" s="3">
        <v>5.0</v>
      </c>
      <c r="H16848" s="3" t="s">
        <v>14912</v>
      </c>
      <c r="I16848" s="3" t="s">
        <v>14913</v>
      </c>
      <c r="J16848" s="3" t="s">
        <v>2015</v>
      </c>
      <c r="K16848" s="3" t="s">
        <v>24</v>
      </c>
      <c r="L16848" s="3">
        <v>6.0</v>
      </c>
      <c r="M16848" s="3" t="s">
        <v>30</v>
      </c>
      <c r="N16848" s="3" t="s">
        <v>14941</v>
      </c>
      <c r="O16848" s="3" t="s">
        <v>81</v>
      </c>
      <c r="P16848" s="4">
        <v>25104.0</v>
      </c>
      <c r="Q16848" s="3" t="s">
        <v>33</v>
      </c>
      <c r="S16848" s="3" t="s">
        <v>34</v>
      </c>
    </row>
    <row r="16849">
      <c r="A16849" s="2">
        <v>42318.71491898148</v>
      </c>
      <c r="B16849" s="3">
        <v>52.0</v>
      </c>
      <c r="C16849" s="3" t="s">
        <v>14561</v>
      </c>
      <c r="D16849" s="3">
        <v>49.0</v>
      </c>
      <c r="E16849" s="3" t="s">
        <v>14584</v>
      </c>
      <c r="F16849" s="3">
        <v>6.0</v>
      </c>
      <c r="G16849" s="3">
        <v>5.0</v>
      </c>
      <c r="H16849" s="3" t="s">
        <v>14912</v>
      </c>
      <c r="I16849" s="3" t="s">
        <v>14913</v>
      </c>
      <c r="J16849" s="3" t="s">
        <v>2015</v>
      </c>
      <c r="K16849" s="3" t="s">
        <v>24</v>
      </c>
      <c r="L16849" s="3">
        <v>7.0</v>
      </c>
      <c r="M16849" s="3" t="s">
        <v>25</v>
      </c>
      <c r="N16849" s="3" t="s">
        <v>14942</v>
      </c>
      <c r="O16849" s="3" t="s">
        <v>359</v>
      </c>
      <c r="P16849" s="4">
        <v>26095.0</v>
      </c>
      <c r="Q16849" s="3" t="s">
        <v>216</v>
      </c>
      <c r="S16849" s="3" t="s">
        <v>34</v>
      </c>
    </row>
    <row r="16850">
      <c r="A16850" s="2">
        <v>42318.71491898148</v>
      </c>
      <c r="B16850" s="3">
        <v>52.0</v>
      </c>
      <c r="C16850" s="3" t="s">
        <v>14561</v>
      </c>
      <c r="D16850" s="3">
        <v>49.0</v>
      </c>
      <c r="E16850" s="3" t="s">
        <v>14584</v>
      </c>
      <c r="F16850" s="3">
        <v>6.0</v>
      </c>
      <c r="G16850" s="3">
        <v>5.0</v>
      </c>
      <c r="H16850" s="3" t="s">
        <v>14912</v>
      </c>
      <c r="I16850" s="3" t="s">
        <v>14913</v>
      </c>
      <c r="J16850" s="3" t="s">
        <v>2015</v>
      </c>
      <c r="K16850" s="3" t="s">
        <v>24</v>
      </c>
      <c r="L16850" s="3">
        <v>8.0</v>
      </c>
      <c r="M16850" s="3" t="s">
        <v>30</v>
      </c>
      <c r="N16850" s="3" t="s">
        <v>14943</v>
      </c>
      <c r="O16850" s="3" t="s">
        <v>121</v>
      </c>
      <c r="P16850" s="4">
        <v>19414.0</v>
      </c>
      <c r="Q16850" s="3" t="s">
        <v>40</v>
      </c>
      <c r="R16850" s="3" t="s">
        <v>1134</v>
      </c>
      <c r="S16850" s="3" t="s">
        <v>29</v>
      </c>
    </row>
    <row r="16851">
      <c r="A16851" s="2">
        <v>42318.71491898148</v>
      </c>
      <c r="B16851" s="3">
        <v>52.0</v>
      </c>
      <c r="C16851" s="3" t="s">
        <v>14561</v>
      </c>
      <c r="D16851" s="3">
        <v>49.0</v>
      </c>
      <c r="E16851" s="3" t="s">
        <v>14584</v>
      </c>
      <c r="F16851" s="3">
        <v>6.0</v>
      </c>
      <c r="G16851" s="3">
        <v>5.0</v>
      </c>
      <c r="H16851" s="3" t="s">
        <v>14912</v>
      </c>
      <c r="I16851" s="3" t="s">
        <v>14913</v>
      </c>
      <c r="J16851" s="3" t="s">
        <v>2015</v>
      </c>
      <c r="K16851" s="3" t="s">
        <v>24</v>
      </c>
      <c r="L16851" s="3">
        <v>9.0</v>
      </c>
      <c r="M16851" s="3" t="s">
        <v>25</v>
      </c>
      <c r="N16851" s="3" t="s">
        <v>14944</v>
      </c>
      <c r="O16851" s="3" t="s">
        <v>1452</v>
      </c>
      <c r="P16851" s="4">
        <v>23715.0</v>
      </c>
      <c r="Q16851" s="3" t="s">
        <v>1454</v>
      </c>
      <c r="S16851" s="3" t="s">
        <v>34</v>
      </c>
    </row>
    <row r="16852">
      <c r="A16852" s="2">
        <v>42318.71491898148</v>
      </c>
      <c r="B16852" s="3">
        <v>52.0</v>
      </c>
      <c r="C16852" s="3" t="s">
        <v>14561</v>
      </c>
      <c r="D16852" s="3">
        <v>49.0</v>
      </c>
      <c r="E16852" s="3" t="s">
        <v>14584</v>
      </c>
      <c r="F16852" s="3">
        <v>6.0</v>
      </c>
      <c r="G16852" s="3">
        <v>5.0</v>
      </c>
      <c r="H16852" s="3" t="s">
        <v>14912</v>
      </c>
      <c r="I16852" s="3" t="s">
        <v>14913</v>
      </c>
      <c r="J16852" s="3" t="s">
        <v>2015</v>
      </c>
      <c r="K16852" s="3" t="s">
        <v>24</v>
      </c>
      <c r="L16852" s="3">
        <v>10.0</v>
      </c>
      <c r="M16852" s="3" t="s">
        <v>30</v>
      </c>
      <c r="N16852" s="3" t="s">
        <v>14945</v>
      </c>
      <c r="O16852" s="3" t="s">
        <v>279</v>
      </c>
      <c r="P16852" s="4">
        <v>20731.0</v>
      </c>
      <c r="Q16852" s="3" t="s">
        <v>72</v>
      </c>
      <c r="S16852" s="3" t="s">
        <v>34</v>
      </c>
    </row>
    <row r="16853">
      <c r="A16853" s="2">
        <v>42318.71491898148</v>
      </c>
      <c r="B16853" s="3">
        <v>52.0</v>
      </c>
      <c r="C16853" s="3" t="s">
        <v>14561</v>
      </c>
      <c r="D16853" s="3">
        <v>49.0</v>
      </c>
      <c r="E16853" s="3" t="s">
        <v>14584</v>
      </c>
      <c r="F16853" s="3">
        <v>6.0</v>
      </c>
      <c r="G16853" s="3">
        <v>5.0</v>
      </c>
      <c r="H16853" s="3" t="s">
        <v>14912</v>
      </c>
      <c r="I16853" s="3" t="s">
        <v>14913</v>
      </c>
      <c r="J16853" s="3" t="s">
        <v>2015</v>
      </c>
      <c r="K16853" s="3" t="s">
        <v>24</v>
      </c>
      <c r="L16853" s="3">
        <v>11.0</v>
      </c>
      <c r="M16853" s="3" t="s">
        <v>25</v>
      </c>
      <c r="N16853" s="3" t="s">
        <v>14946</v>
      </c>
      <c r="O16853" s="3" t="s">
        <v>12233</v>
      </c>
      <c r="P16853" s="4">
        <v>26939.0</v>
      </c>
      <c r="Q16853" s="3" t="s">
        <v>216</v>
      </c>
      <c r="S16853" s="3" t="s">
        <v>34</v>
      </c>
    </row>
    <row r="16854">
      <c r="A16854" s="2">
        <v>42318.71491898148</v>
      </c>
      <c r="B16854" s="3">
        <v>52.0</v>
      </c>
      <c r="C16854" s="3" t="s">
        <v>14561</v>
      </c>
      <c r="D16854" s="3">
        <v>49.0</v>
      </c>
      <c r="E16854" s="3" t="s">
        <v>14584</v>
      </c>
      <c r="F16854" s="3">
        <v>6.0</v>
      </c>
      <c r="G16854" s="3">
        <v>5.0</v>
      </c>
      <c r="H16854" s="3" t="s">
        <v>14912</v>
      </c>
      <c r="I16854" s="3" t="s">
        <v>14913</v>
      </c>
      <c r="J16854" s="3" t="s">
        <v>2015</v>
      </c>
      <c r="K16854" s="3" t="s">
        <v>24</v>
      </c>
      <c r="L16854" s="3">
        <v>12.0</v>
      </c>
      <c r="M16854" s="3" t="s">
        <v>30</v>
      </c>
      <c r="N16854" s="3" t="s">
        <v>302</v>
      </c>
      <c r="O16854" s="3" t="s">
        <v>85</v>
      </c>
      <c r="P16854" s="4">
        <v>22012.0</v>
      </c>
      <c r="Q16854" s="3" t="s">
        <v>189</v>
      </c>
      <c r="S16854" s="3" t="s">
        <v>34</v>
      </c>
    </row>
    <row r="16855">
      <c r="A16855" s="2">
        <v>42318.71491898148</v>
      </c>
      <c r="B16855" s="3">
        <v>52.0</v>
      </c>
      <c r="C16855" s="3" t="s">
        <v>14561</v>
      </c>
      <c r="D16855" s="3">
        <v>49.0</v>
      </c>
      <c r="E16855" s="3" t="s">
        <v>14584</v>
      </c>
      <c r="F16855" s="3">
        <v>6.0</v>
      </c>
      <c r="G16855" s="3">
        <v>5.0</v>
      </c>
      <c r="H16855" s="3" t="s">
        <v>14912</v>
      </c>
      <c r="I16855" s="3" t="s">
        <v>14913</v>
      </c>
      <c r="J16855" s="3" t="s">
        <v>2015</v>
      </c>
      <c r="K16855" s="3" t="s">
        <v>24</v>
      </c>
      <c r="L16855" s="3">
        <v>13.0</v>
      </c>
      <c r="M16855" s="3" t="s">
        <v>25</v>
      </c>
      <c r="N16855" s="3" t="s">
        <v>2052</v>
      </c>
      <c r="O16855" s="3" t="s">
        <v>2765</v>
      </c>
      <c r="P16855" s="4">
        <v>27509.0</v>
      </c>
      <c r="Q16855" s="3" t="s">
        <v>33</v>
      </c>
      <c r="S16855" s="3" t="s">
        <v>34</v>
      </c>
    </row>
    <row r="16856">
      <c r="A16856" s="2">
        <v>42318.71491898148</v>
      </c>
      <c r="B16856" s="3">
        <v>52.0</v>
      </c>
      <c r="C16856" s="3" t="s">
        <v>14561</v>
      </c>
      <c r="D16856" s="3">
        <v>49.0</v>
      </c>
      <c r="E16856" s="3" t="s">
        <v>14584</v>
      </c>
      <c r="F16856" s="3">
        <v>6.0</v>
      </c>
      <c r="G16856" s="3">
        <v>5.0</v>
      </c>
      <c r="H16856" s="3" t="s">
        <v>14912</v>
      </c>
      <c r="I16856" s="3" t="s">
        <v>14913</v>
      </c>
      <c r="J16856" s="3" t="s">
        <v>2015</v>
      </c>
      <c r="K16856" s="3" t="s">
        <v>24</v>
      </c>
      <c r="L16856" s="3">
        <v>14.0</v>
      </c>
      <c r="M16856" s="3" t="s">
        <v>30</v>
      </c>
      <c r="N16856" s="3" t="s">
        <v>14455</v>
      </c>
      <c r="O16856" s="3" t="s">
        <v>85</v>
      </c>
      <c r="P16856" s="4">
        <v>19897.0</v>
      </c>
      <c r="Q16856" s="3" t="s">
        <v>110</v>
      </c>
      <c r="S16856" s="3" t="s">
        <v>34</v>
      </c>
    </row>
    <row r="16857">
      <c r="A16857" s="2">
        <v>42318.71491898148</v>
      </c>
      <c r="B16857" s="3">
        <v>52.0</v>
      </c>
      <c r="C16857" s="3" t="s">
        <v>14561</v>
      </c>
      <c r="D16857" s="3">
        <v>49.0</v>
      </c>
      <c r="E16857" s="3" t="s">
        <v>14584</v>
      </c>
      <c r="F16857" s="3">
        <v>6.0</v>
      </c>
      <c r="G16857" s="3">
        <v>5.0</v>
      </c>
      <c r="H16857" s="3" t="s">
        <v>14912</v>
      </c>
      <c r="I16857" s="3" t="s">
        <v>14913</v>
      </c>
      <c r="J16857" s="3" t="s">
        <v>2015</v>
      </c>
      <c r="K16857" s="3" t="s">
        <v>24</v>
      </c>
      <c r="L16857" s="3">
        <v>15.0</v>
      </c>
      <c r="M16857" s="3" t="s">
        <v>25</v>
      </c>
      <c r="N16857" s="3" t="s">
        <v>14382</v>
      </c>
      <c r="O16857" s="3" t="s">
        <v>95</v>
      </c>
      <c r="P16857" s="4">
        <v>22422.0</v>
      </c>
      <c r="Q16857" s="3" t="s">
        <v>372</v>
      </c>
      <c r="S16857" s="3" t="s">
        <v>34</v>
      </c>
    </row>
    <row r="16858">
      <c r="A16858" s="2">
        <v>42318.71491898148</v>
      </c>
      <c r="B16858" s="3">
        <v>52.0</v>
      </c>
      <c r="C16858" s="3" t="s">
        <v>14561</v>
      </c>
      <c r="D16858" s="3">
        <v>49.0</v>
      </c>
      <c r="E16858" s="3" t="s">
        <v>14584</v>
      </c>
      <c r="F16858" s="3">
        <v>6.0</v>
      </c>
      <c r="G16858" s="3">
        <v>5.0</v>
      </c>
      <c r="H16858" s="3" t="s">
        <v>14912</v>
      </c>
      <c r="I16858" s="3" t="s">
        <v>14913</v>
      </c>
      <c r="J16858" s="3" t="s">
        <v>2015</v>
      </c>
      <c r="K16858" s="3" t="s">
        <v>24</v>
      </c>
      <c r="L16858" s="3">
        <v>16.0</v>
      </c>
      <c r="M16858" s="3" t="s">
        <v>30</v>
      </c>
      <c r="N16858" s="3" t="s">
        <v>14947</v>
      </c>
      <c r="O16858" s="3" t="s">
        <v>14948</v>
      </c>
      <c r="P16858" s="4">
        <v>21954.0</v>
      </c>
      <c r="Q16858" s="3" t="s">
        <v>221</v>
      </c>
      <c r="S16858" s="3" t="s">
        <v>34</v>
      </c>
    </row>
    <row r="16859">
      <c r="A16859" s="2">
        <v>42318.71491898148</v>
      </c>
      <c r="B16859" s="3">
        <v>52.0</v>
      </c>
      <c r="C16859" s="3" t="s">
        <v>14561</v>
      </c>
      <c r="D16859" s="3">
        <v>49.0</v>
      </c>
      <c r="E16859" s="3" t="s">
        <v>14584</v>
      </c>
      <c r="F16859" s="3">
        <v>6.0</v>
      </c>
      <c r="G16859" s="3">
        <v>5.0</v>
      </c>
      <c r="H16859" s="3" t="s">
        <v>14912</v>
      </c>
      <c r="I16859" s="3" t="s">
        <v>14913</v>
      </c>
      <c r="J16859" s="3" t="s">
        <v>2015</v>
      </c>
      <c r="K16859" s="3" t="s">
        <v>24</v>
      </c>
      <c r="L16859" s="3">
        <v>17.0</v>
      </c>
      <c r="M16859" s="3" t="s">
        <v>25</v>
      </c>
      <c r="N16859" s="3" t="s">
        <v>14949</v>
      </c>
      <c r="O16859" s="3" t="s">
        <v>12464</v>
      </c>
      <c r="P16859" s="4">
        <v>33758.0</v>
      </c>
      <c r="Q16859" s="3" t="s">
        <v>191</v>
      </c>
      <c r="S16859" s="3" t="s">
        <v>34</v>
      </c>
    </row>
    <row r="16860">
      <c r="A16860" s="2">
        <v>42318.71491898148</v>
      </c>
      <c r="B16860" s="3">
        <v>52.0</v>
      </c>
      <c r="C16860" s="3" t="s">
        <v>14561</v>
      </c>
      <c r="D16860" s="3">
        <v>49.0</v>
      </c>
      <c r="E16860" s="3" t="s">
        <v>14584</v>
      </c>
      <c r="F16860" s="3">
        <v>6.0</v>
      </c>
      <c r="G16860" s="3">
        <v>5.0</v>
      </c>
      <c r="H16860" s="3" t="s">
        <v>14912</v>
      </c>
      <c r="I16860" s="3" t="s">
        <v>14913</v>
      </c>
      <c r="J16860" s="3" t="s">
        <v>2015</v>
      </c>
      <c r="K16860" s="3" t="s">
        <v>24</v>
      </c>
      <c r="L16860" s="3">
        <v>18.0</v>
      </c>
      <c r="M16860" s="3" t="s">
        <v>30</v>
      </c>
      <c r="N16860" s="3" t="s">
        <v>14726</v>
      </c>
      <c r="O16860" s="3" t="s">
        <v>413</v>
      </c>
      <c r="P16860" s="4">
        <v>21699.0</v>
      </c>
      <c r="Q16860" s="3" t="s">
        <v>110</v>
      </c>
      <c r="S16860" s="3" t="s">
        <v>34</v>
      </c>
    </row>
    <row r="16861">
      <c r="A16861" s="2">
        <v>42318.71491898148</v>
      </c>
      <c r="B16861" s="3">
        <v>52.0</v>
      </c>
      <c r="C16861" s="3" t="s">
        <v>14561</v>
      </c>
      <c r="D16861" s="3">
        <v>49.0</v>
      </c>
      <c r="E16861" s="3" t="s">
        <v>14584</v>
      </c>
      <c r="F16861" s="3">
        <v>6.0</v>
      </c>
      <c r="G16861" s="3">
        <v>5.0</v>
      </c>
      <c r="H16861" s="3" t="s">
        <v>14912</v>
      </c>
      <c r="I16861" s="3" t="s">
        <v>14913</v>
      </c>
      <c r="J16861" s="3" t="s">
        <v>2015</v>
      </c>
      <c r="K16861" s="3" t="s">
        <v>24</v>
      </c>
      <c r="L16861" s="3">
        <v>19.0</v>
      </c>
      <c r="M16861" s="3" t="s">
        <v>25</v>
      </c>
      <c r="N16861" s="3" t="s">
        <v>12593</v>
      </c>
      <c r="O16861" s="3" t="s">
        <v>1037</v>
      </c>
      <c r="P16861" s="4">
        <v>26359.0</v>
      </c>
      <c r="Q16861" s="3" t="s">
        <v>110</v>
      </c>
      <c r="S16861" s="3" t="s">
        <v>34</v>
      </c>
    </row>
    <row r="16862">
      <c r="A16862" s="2">
        <v>42318.71491898148</v>
      </c>
      <c r="B16862" s="3">
        <v>52.0</v>
      </c>
      <c r="C16862" s="3" t="s">
        <v>14561</v>
      </c>
      <c r="D16862" s="3">
        <v>49.0</v>
      </c>
      <c r="E16862" s="3" t="s">
        <v>14584</v>
      </c>
      <c r="F16862" s="3">
        <v>6.0</v>
      </c>
      <c r="G16862" s="3">
        <v>5.0</v>
      </c>
      <c r="H16862" s="3" t="s">
        <v>14912</v>
      </c>
      <c r="I16862" s="3" t="s">
        <v>14913</v>
      </c>
      <c r="J16862" s="3" t="s">
        <v>2015</v>
      </c>
      <c r="K16862" s="3" t="s">
        <v>24</v>
      </c>
      <c r="L16862" s="3">
        <v>20.0</v>
      </c>
      <c r="M16862" s="3" t="s">
        <v>30</v>
      </c>
      <c r="N16862" s="3" t="s">
        <v>14950</v>
      </c>
      <c r="O16862" s="3" t="s">
        <v>514</v>
      </c>
      <c r="P16862" s="4">
        <v>33920.0</v>
      </c>
      <c r="Q16862" s="3" t="s">
        <v>191</v>
      </c>
      <c r="S16862" s="3" t="s">
        <v>34</v>
      </c>
    </row>
    <row r="16863">
      <c r="A16863" s="2">
        <v>42318.71491898148</v>
      </c>
      <c r="B16863" s="3">
        <v>52.0</v>
      </c>
      <c r="C16863" s="3" t="s">
        <v>14561</v>
      </c>
      <c r="D16863" s="3">
        <v>49.0</v>
      </c>
      <c r="E16863" s="3" t="s">
        <v>14584</v>
      </c>
      <c r="F16863" s="3">
        <v>6.0</v>
      </c>
      <c r="G16863" s="3">
        <v>5.0</v>
      </c>
      <c r="H16863" s="3" t="s">
        <v>14912</v>
      </c>
      <c r="I16863" s="3" t="s">
        <v>14913</v>
      </c>
      <c r="J16863" s="3" t="s">
        <v>2015</v>
      </c>
      <c r="K16863" s="3" t="s">
        <v>24</v>
      </c>
      <c r="L16863" s="3">
        <v>21.0</v>
      </c>
      <c r="M16863" s="3" t="s">
        <v>25</v>
      </c>
      <c r="N16863" s="3" t="s">
        <v>543</v>
      </c>
      <c r="O16863" s="3" t="s">
        <v>102</v>
      </c>
      <c r="P16863" s="4">
        <v>20057.0</v>
      </c>
      <c r="Q16863" s="3" t="s">
        <v>153</v>
      </c>
      <c r="S16863" s="3" t="s">
        <v>29</v>
      </c>
    </row>
    <row r="16864">
      <c r="A16864" s="2">
        <v>42318.71491898148</v>
      </c>
      <c r="B16864" s="3">
        <v>52.0</v>
      </c>
      <c r="C16864" s="3" t="s">
        <v>14561</v>
      </c>
      <c r="D16864" s="3">
        <v>49.0</v>
      </c>
      <c r="E16864" s="3" t="s">
        <v>14584</v>
      </c>
      <c r="F16864" s="3">
        <v>6.0</v>
      </c>
      <c r="G16864" s="3">
        <v>5.0</v>
      </c>
      <c r="H16864" s="3" t="s">
        <v>14912</v>
      </c>
      <c r="I16864" s="3" t="s">
        <v>14913</v>
      </c>
      <c r="J16864" s="3" t="s">
        <v>2015</v>
      </c>
      <c r="K16864" s="3" t="s">
        <v>24</v>
      </c>
      <c r="L16864" s="3">
        <v>22.0</v>
      </c>
      <c r="M16864" s="3" t="s">
        <v>30</v>
      </c>
      <c r="N16864" s="3" t="s">
        <v>14951</v>
      </c>
      <c r="O16864" s="3" t="s">
        <v>734</v>
      </c>
      <c r="P16864" s="4">
        <v>18421.0</v>
      </c>
      <c r="Q16864" s="3" t="s">
        <v>49</v>
      </c>
      <c r="S16864" s="3" t="s">
        <v>34</v>
      </c>
    </row>
    <row r="16865">
      <c r="A16865" s="2">
        <v>42318.71491898148</v>
      </c>
      <c r="B16865" s="3">
        <v>52.0</v>
      </c>
      <c r="C16865" s="3" t="s">
        <v>14561</v>
      </c>
      <c r="D16865" s="3">
        <v>53.0</v>
      </c>
      <c r="E16865" s="3" t="s">
        <v>14598</v>
      </c>
      <c r="F16865" s="3">
        <v>6.0</v>
      </c>
      <c r="G16865" s="3">
        <v>5.0</v>
      </c>
      <c r="H16865" s="3" t="s">
        <v>14912</v>
      </c>
      <c r="I16865" s="3" t="s">
        <v>14913</v>
      </c>
      <c r="J16865" s="3" t="s">
        <v>2015</v>
      </c>
      <c r="K16865" s="3" t="s">
        <v>24</v>
      </c>
      <c r="L16865" s="3">
        <v>1.0</v>
      </c>
      <c r="M16865" s="3" t="s">
        <v>25</v>
      </c>
      <c r="N16865" s="3" t="s">
        <v>3306</v>
      </c>
      <c r="O16865" s="3" t="s">
        <v>1456</v>
      </c>
      <c r="P16865" s="4">
        <v>21409.0</v>
      </c>
      <c r="Q16865" s="3" t="s">
        <v>418</v>
      </c>
      <c r="R16865" s="3" t="s">
        <v>1030</v>
      </c>
      <c r="S16865" s="3" t="s">
        <v>29</v>
      </c>
    </row>
    <row r="16866">
      <c r="A16866" s="2">
        <v>42318.71491898148</v>
      </c>
      <c r="B16866" s="3">
        <v>52.0</v>
      </c>
      <c r="C16866" s="3" t="s">
        <v>14561</v>
      </c>
      <c r="D16866" s="3">
        <v>53.0</v>
      </c>
      <c r="E16866" s="3" t="s">
        <v>14598</v>
      </c>
      <c r="F16866" s="3">
        <v>6.0</v>
      </c>
      <c r="G16866" s="3">
        <v>5.0</v>
      </c>
      <c r="H16866" s="3" t="s">
        <v>14912</v>
      </c>
      <c r="I16866" s="3" t="s">
        <v>14913</v>
      </c>
      <c r="J16866" s="3" t="s">
        <v>2015</v>
      </c>
      <c r="K16866" s="3" t="s">
        <v>24</v>
      </c>
      <c r="L16866" s="3">
        <v>2.0</v>
      </c>
      <c r="M16866" s="3" t="s">
        <v>30</v>
      </c>
      <c r="N16866" s="3" t="s">
        <v>14952</v>
      </c>
      <c r="O16866" s="3" t="s">
        <v>9214</v>
      </c>
      <c r="P16866" s="4">
        <v>26347.0</v>
      </c>
      <c r="Q16866" s="3" t="s">
        <v>149</v>
      </c>
      <c r="S16866" s="3" t="s">
        <v>29</v>
      </c>
    </row>
    <row r="16867">
      <c r="A16867" s="2">
        <v>42318.71491898148</v>
      </c>
      <c r="B16867" s="3">
        <v>52.0</v>
      </c>
      <c r="C16867" s="3" t="s">
        <v>14561</v>
      </c>
      <c r="D16867" s="3">
        <v>53.0</v>
      </c>
      <c r="E16867" s="3" t="s">
        <v>14598</v>
      </c>
      <c r="F16867" s="3">
        <v>6.0</v>
      </c>
      <c r="G16867" s="3">
        <v>5.0</v>
      </c>
      <c r="H16867" s="3" t="s">
        <v>14912</v>
      </c>
      <c r="I16867" s="3" t="s">
        <v>14913</v>
      </c>
      <c r="J16867" s="3" t="s">
        <v>2015</v>
      </c>
      <c r="K16867" s="3" t="s">
        <v>24</v>
      </c>
      <c r="L16867" s="3">
        <v>3.0</v>
      </c>
      <c r="M16867" s="3" t="s">
        <v>25</v>
      </c>
      <c r="N16867" s="3" t="s">
        <v>1554</v>
      </c>
      <c r="O16867" s="3" t="s">
        <v>218</v>
      </c>
      <c r="P16867" s="4">
        <v>25843.0</v>
      </c>
      <c r="Q16867" s="3" t="s">
        <v>216</v>
      </c>
      <c r="S16867" s="3" t="s">
        <v>34</v>
      </c>
    </row>
    <row r="16868">
      <c r="A16868" s="2">
        <v>42318.71491898148</v>
      </c>
      <c r="B16868" s="3">
        <v>52.0</v>
      </c>
      <c r="C16868" s="3" t="s">
        <v>14561</v>
      </c>
      <c r="D16868" s="3">
        <v>53.0</v>
      </c>
      <c r="E16868" s="3" t="s">
        <v>14598</v>
      </c>
      <c r="F16868" s="3">
        <v>6.0</v>
      </c>
      <c r="G16868" s="3">
        <v>5.0</v>
      </c>
      <c r="H16868" s="3" t="s">
        <v>14912</v>
      </c>
      <c r="I16868" s="3" t="s">
        <v>14913</v>
      </c>
      <c r="J16868" s="3" t="s">
        <v>2015</v>
      </c>
      <c r="K16868" s="3" t="s">
        <v>24</v>
      </c>
      <c r="L16868" s="3">
        <v>4.0</v>
      </c>
      <c r="M16868" s="3" t="s">
        <v>30</v>
      </c>
      <c r="N16868" s="3" t="s">
        <v>14953</v>
      </c>
      <c r="O16868" s="3" t="s">
        <v>364</v>
      </c>
      <c r="P16868" s="4">
        <v>24729.0</v>
      </c>
      <c r="Q16868" s="3" t="s">
        <v>33</v>
      </c>
      <c r="S16868" s="3" t="s">
        <v>34</v>
      </c>
    </row>
    <row r="16869">
      <c r="A16869" s="2">
        <v>42318.71491898148</v>
      </c>
      <c r="B16869" s="3">
        <v>52.0</v>
      </c>
      <c r="C16869" s="3" t="s">
        <v>14561</v>
      </c>
      <c r="D16869" s="3">
        <v>53.0</v>
      </c>
      <c r="E16869" s="3" t="s">
        <v>14598</v>
      </c>
      <c r="F16869" s="3">
        <v>6.0</v>
      </c>
      <c r="G16869" s="3">
        <v>5.0</v>
      </c>
      <c r="H16869" s="3" t="s">
        <v>14912</v>
      </c>
      <c r="I16869" s="3" t="s">
        <v>14913</v>
      </c>
      <c r="J16869" s="3" t="s">
        <v>2015</v>
      </c>
      <c r="K16869" s="3" t="s">
        <v>24</v>
      </c>
      <c r="L16869" s="3">
        <v>5.0</v>
      </c>
      <c r="M16869" s="3" t="s">
        <v>25</v>
      </c>
      <c r="N16869" s="3" t="s">
        <v>13047</v>
      </c>
      <c r="O16869" s="3" t="s">
        <v>127</v>
      </c>
      <c r="P16869" s="4">
        <v>18374.0</v>
      </c>
      <c r="Q16869" s="3" t="s">
        <v>145</v>
      </c>
      <c r="S16869" s="3" t="s">
        <v>34</v>
      </c>
    </row>
    <row r="16870">
      <c r="A16870" s="2">
        <v>42318.71491898148</v>
      </c>
      <c r="B16870" s="3">
        <v>52.0</v>
      </c>
      <c r="C16870" s="3" t="s">
        <v>14561</v>
      </c>
      <c r="D16870" s="3">
        <v>53.0</v>
      </c>
      <c r="E16870" s="3" t="s">
        <v>14598</v>
      </c>
      <c r="F16870" s="3">
        <v>6.0</v>
      </c>
      <c r="G16870" s="3">
        <v>5.0</v>
      </c>
      <c r="H16870" s="3" t="s">
        <v>14912</v>
      </c>
      <c r="I16870" s="3" t="s">
        <v>14913</v>
      </c>
      <c r="J16870" s="3" t="s">
        <v>2015</v>
      </c>
      <c r="K16870" s="3" t="s">
        <v>24</v>
      </c>
      <c r="L16870" s="3">
        <v>6.0</v>
      </c>
      <c r="M16870" s="3" t="s">
        <v>30</v>
      </c>
      <c r="N16870" s="3" t="s">
        <v>14954</v>
      </c>
      <c r="O16870" s="3" t="s">
        <v>8921</v>
      </c>
      <c r="P16870" s="4">
        <v>29181.0</v>
      </c>
      <c r="Q16870" s="3" t="s">
        <v>37</v>
      </c>
      <c r="S16870" s="3" t="s">
        <v>34</v>
      </c>
    </row>
    <row r="16871">
      <c r="A16871" s="2">
        <v>42318.71491898148</v>
      </c>
      <c r="B16871" s="3">
        <v>52.0</v>
      </c>
      <c r="C16871" s="3" t="s">
        <v>14561</v>
      </c>
      <c r="D16871" s="3">
        <v>53.0</v>
      </c>
      <c r="E16871" s="3" t="s">
        <v>14598</v>
      </c>
      <c r="F16871" s="3">
        <v>6.0</v>
      </c>
      <c r="G16871" s="3">
        <v>5.0</v>
      </c>
      <c r="H16871" s="3" t="s">
        <v>14912</v>
      </c>
      <c r="I16871" s="3" t="s">
        <v>14913</v>
      </c>
      <c r="J16871" s="3" t="s">
        <v>2015</v>
      </c>
      <c r="K16871" s="3" t="s">
        <v>24</v>
      </c>
      <c r="L16871" s="3">
        <v>7.0</v>
      </c>
      <c r="M16871" s="3" t="s">
        <v>25</v>
      </c>
      <c r="N16871" s="3" t="s">
        <v>14955</v>
      </c>
      <c r="O16871" s="3" t="s">
        <v>1037</v>
      </c>
      <c r="P16871" s="4">
        <v>27836.0</v>
      </c>
      <c r="Q16871" s="3" t="s">
        <v>72</v>
      </c>
      <c r="S16871" s="3" t="s">
        <v>34</v>
      </c>
    </row>
    <row r="16872">
      <c r="A16872" s="2">
        <v>42318.71491898148</v>
      </c>
      <c r="B16872" s="3">
        <v>52.0</v>
      </c>
      <c r="C16872" s="3" t="s">
        <v>14561</v>
      </c>
      <c r="D16872" s="3">
        <v>53.0</v>
      </c>
      <c r="E16872" s="3" t="s">
        <v>14598</v>
      </c>
      <c r="F16872" s="3">
        <v>6.0</v>
      </c>
      <c r="G16872" s="3">
        <v>5.0</v>
      </c>
      <c r="H16872" s="3" t="s">
        <v>14912</v>
      </c>
      <c r="I16872" s="3" t="s">
        <v>14913</v>
      </c>
      <c r="J16872" s="3" t="s">
        <v>2015</v>
      </c>
      <c r="K16872" s="3" t="s">
        <v>24</v>
      </c>
      <c r="L16872" s="3">
        <v>8.0</v>
      </c>
      <c r="M16872" s="3" t="s">
        <v>30</v>
      </c>
      <c r="N16872" s="3" t="s">
        <v>14956</v>
      </c>
      <c r="O16872" s="3" t="s">
        <v>57</v>
      </c>
      <c r="P16872" s="4">
        <v>31508.0</v>
      </c>
      <c r="Q16872" s="3" t="s">
        <v>110</v>
      </c>
      <c r="S16872" s="3" t="s">
        <v>34</v>
      </c>
    </row>
    <row r="16873">
      <c r="A16873" s="2">
        <v>42318.71491898148</v>
      </c>
      <c r="B16873" s="3">
        <v>52.0</v>
      </c>
      <c r="C16873" s="3" t="s">
        <v>14561</v>
      </c>
      <c r="D16873" s="3">
        <v>53.0</v>
      </c>
      <c r="E16873" s="3" t="s">
        <v>14598</v>
      </c>
      <c r="F16873" s="3">
        <v>6.0</v>
      </c>
      <c r="G16873" s="3">
        <v>5.0</v>
      </c>
      <c r="H16873" s="3" t="s">
        <v>14912</v>
      </c>
      <c r="I16873" s="3" t="s">
        <v>14913</v>
      </c>
      <c r="J16873" s="3" t="s">
        <v>2015</v>
      </c>
      <c r="K16873" s="3" t="s">
        <v>24</v>
      </c>
      <c r="L16873" s="3">
        <v>9.0</v>
      </c>
      <c r="M16873" s="3" t="s">
        <v>25</v>
      </c>
      <c r="N16873" s="3" t="s">
        <v>14957</v>
      </c>
      <c r="O16873" s="3" t="s">
        <v>462</v>
      </c>
      <c r="P16873" s="4">
        <v>18196.0</v>
      </c>
      <c r="Q16873" s="3" t="s">
        <v>105</v>
      </c>
      <c r="S16873" s="3" t="s">
        <v>34</v>
      </c>
    </row>
    <row r="16874">
      <c r="A16874" s="2">
        <v>42318.71491898148</v>
      </c>
      <c r="B16874" s="3">
        <v>52.0</v>
      </c>
      <c r="C16874" s="3" t="s">
        <v>14561</v>
      </c>
      <c r="D16874" s="3">
        <v>53.0</v>
      </c>
      <c r="E16874" s="3" t="s">
        <v>14598</v>
      </c>
      <c r="F16874" s="3">
        <v>6.0</v>
      </c>
      <c r="G16874" s="3">
        <v>5.0</v>
      </c>
      <c r="H16874" s="3" t="s">
        <v>14912</v>
      </c>
      <c r="I16874" s="3" t="s">
        <v>14913</v>
      </c>
      <c r="J16874" s="3" t="s">
        <v>2015</v>
      </c>
      <c r="K16874" s="3" t="s">
        <v>24</v>
      </c>
      <c r="L16874" s="3">
        <v>10.0</v>
      </c>
      <c r="M16874" s="3" t="s">
        <v>30</v>
      </c>
      <c r="N16874" s="3" t="s">
        <v>14958</v>
      </c>
      <c r="O16874" s="3" t="s">
        <v>905</v>
      </c>
      <c r="P16874" s="4">
        <v>34854.0</v>
      </c>
      <c r="Q16874" s="3" t="s">
        <v>191</v>
      </c>
      <c r="S16874" s="3" t="s">
        <v>34</v>
      </c>
    </row>
    <row r="16875">
      <c r="A16875" s="2">
        <v>42318.71491898148</v>
      </c>
      <c r="B16875" s="3">
        <v>52.0</v>
      </c>
      <c r="C16875" s="3" t="s">
        <v>14561</v>
      </c>
      <c r="D16875" s="3">
        <v>72.0</v>
      </c>
      <c r="E16875" s="3" t="s">
        <v>14607</v>
      </c>
      <c r="F16875" s="3">
        <v>6.0</v>
      </c>
      <c r="G16875" s="3">
        <v>5.0</v>
      </c>
      <c r="H16875" s="3" t="s">
        <v>14912</v>
      </c>
      <c r="I16875" s="3" t="s">
        <v>14913</v>
      </c>
      <c r="J16875" s="3" t="s">
        <v>2015</v>
      </c>
      <c r="K16875" s="3" t="s">
        <v>24</v>
      </c>
      <c r="L16875" s="3">
        <v>1.0</v>
      </c>
      <c r="M16875" s="3" t="s">
        <v>30</v>
      </c>
      <c r="N16875" s="3" t="s">
        <v>14959</v>
      </c>
      <c r="O16875" s="3" t="s">
        <v>1116</v>
      </c>
      <c r="P16875" s="4">
        <v>27422.0</v>
      </c>
      <c r="Q16875" s="3" t="s">
        <v>169</v>
      </c>
      <c r="S16875" s="3" t="s">
        <v>34</v>
      </c>
    </row>
    <row r="16876">
      <c r="A16876" s="2">
        <v>42318.71491898148</v>
      </c>
      <c r="B16876" s="3">
        <v>52.0</v>
      </c>
      <c r="C16876" s="3" t="s">
        <v>14561</v>
      </c>
      <c r="D16876" s="3">
        <v>72.0</v>
      </c>
      <c r="E16876" s="3" t="s">
        <v>14607</v>
      </c>
      <c r="F16876" s="3">
        <v>6.0</v>
      </c>
      <c r="G16876" s="3">
        <v>5.0</v>
      </c>
      <c r="H16876" s="3" t="s">
        <v>14912</v>
      </c>
      <c r="I16876" s="3" t="s">
        <v>14913</v>
      </c>
      <c r="J16876" s="3" t="s">
        <v>2015</v>
      </c>
      <c r="K16876" s="3" t="s">
        <v>24</v>
      </c>
      <c r="L16876" s="3">
        <v>2.0</v>
      </c>
      <c r="M16876" s="3" t="s">
        <v>25</v>
      </c>
      <c r="N16876" s="3" t="s">
        <v>14960</v>
      </c>
      <c r="O16876" s="3" t="s">
        <v>200</v>
      </c>
      <c r="P16876" s="4">
        <v>18250.0</v>
      </c>
      <c r="Q16876" s="3" t="s">
        <v>86</v>
      </c>
      <c r="S16876" s="3" t="s">
        <v>34</v>
      </c>
    </row>
    <row r="16877">
      <c r="A16877" s="2">
        <v>42318.71491898148</v>
      </c>
      <c r="B16877" s="3">
        <v>52.0</v>
      </c>
      <c r="C16877" s="3" t="s">
        <v>14561</v>
      </c>
      <c r="D16877" s="3">
        <v>72.0</v>
      </c>
      <c r="E16877" s="3" t="s">
        <v>14607</v>
      </c>
      <c r="F16877" s="3">
        <v>6.0</v>
      </c>
      <c r="G16877" s="3">
        <v>5.0</v>
      </c>
      <c r="H16877" s="3" t="s">
        <v>14912</v>
      </c>
      <c r="I16877" s="3" t="s">
        <v>14913</v>
      </c>
      <c r="J16877" s="3" t="s">
        <v>2015</v>
      </c>
      <c r="K16877" s="3" t="s">
        <v>24</v>
      </c>
      <c r="L16877" s="3">
        <v>3.0</v>
      </c>
      <c r="M16877" s="3" t="s">
        <v>30</v>
      </c>
      <c r="N16877" s="3" t="s">
        <v>14695</v>
      </c>
      <c r="O16877" s="3" t="s">
        <v>677</v>
      </c>
      <c r="P16877" s="4">
        <v>26773.0</v>
      </c>
      <c r="Q16877" s="3" t="s">
        <v>60</v>
      </c>
      <c r="S16877" s="3" t="s">
        <v>34</v>
      </c>
    </row>
    <row r="16878">
      <c r="A16878" s="2">
        <v>42318.71491898148</v>
      </c>
      <c r="B16878" s="3">
        <v>52.0</v>
      </c>
      <c r="C16878" s="3" t="s">
        <v>14561</v>
      </c>
      <c r="D16878" s="3">
        <v>72.0</v>
      </c>
      <c r="E16878" s="3" t="s">
        <v>14607</v>
      </c>
      <c r="F16878" s="3">
        <v>6.0</v>
      </c>
      <c r="G16878" s="3">
        <v>5.0</v>
      </c>
      <c r="H16878" s="3" t="s">
        <v>14912</v>
      </c>
      <c r="I16878" s="3" t="s">
        <v>14913</v>
      </c>
      <c r="J16878" s="3" t="s">
        <v>2015</v>
      </c>
      <c r="K16878" s="3" t="s">
        <v>24</v>
      </c>
      <c r="L16878" s="3">
        <v>4.0</v>
      </c>
      <c r="M16878" s="3" t="s">
        <v>25</v>
      </c>
      <c r="N16878" s="3" t="s">
        <v>14961</v>
      </c>
      <c r="O16878" s="3" t="s">
        <v>119</v>
      </c>
      <c r="P16878" s="4">
        <v>21405.0</v>
      </c>
      <c r="Q16878" s="3" t="s">
        <v>216</v>
      </c>
      <c r="S16878" s="3" t="s">
        <v>34</v>
      </c>
    </row>
    <row r="16879">
      <c r="A16879" s="2">
        <v>42318.71491898148</v>
      </c>
      <c r="B16879" s="3">
        <v>52.0</v>
      </c>
      <c r="C16879" s="3" t="s">
        <v>14561</v>
      </c>
      <c r="D16879" s="3">
        <v>72.0</v>
      </c>
      <c r="E16879" s="3" t="s">
        <v>14607</v>
      </c>
      <c r="F16879" s="3">
        <v>6.0</v>
      </c>
      <c r="G16879" s="3">
        <v>5.0</v>
      </c>
      <c r="H16879" s="3" t="s">
        <v>14912</v>
      </c>
      <c r="I16879" s="3" t="s">
        <v>14913</v>
      </c>
      <c r="J16879" s="3" t="s">
        <v>2015</v>
      </c>
      <c r="K16879" s="3" t="s">
        <v>24</v>
      </c>
      <c r="L16879" s="3">
        <v>5.0</v>
      </c>
      <c r="M16879" s="3" t="s">
        <v>30</v>
      </c>
      <c r="N16879" s="3" t="s">
        <v>14962</v>
      </c>
      <c r="O16879" s="3" t="s">
        <v>342</v>
      </c>
      <c r="P16879" s="4">
        <v>26343.0</v>
      </c>
      <c r="Q16879" s="3" t="s">
        <v>687</v>
      </c>
      <c r="S16879" s="3" t="s">
        <v>29</v>
      </c>
    </row>
    <row r="16880">
      <c r="A16880" s="2">
        <v>42318.71491898148</v>
      </c>
      <c r="B16880" s="3">
        <v>52.0</v>
      </c>
      <c r="C16880" s="3" t="s">
        <v>14561</v>
      </c>
      <c r="D16880" s="3">
        <v>72.0</v>
      </c>
      <c r="E16880" s="3" t="s">
        <v>14607</v>
      </c>
      <c r="F16880" s="3">
        <v>6.0</v>
      </c>
      <c r="G16880" s="3">
        <v>5.0</v>
      </c>
      <c r="H16880" s="3" t="s">
        <v>14912</v>
      </c>
      <c r="I16880" s="3" t="s">
        <v>14913</v>
      </c>
      <c r="J16880" s="3" t="s">
        <v>2015</v>
      </c>
      <c r="K16880" s="3" t="s">
        <v>24</v>
      </c>
      <c r="L16880" s="3">
        <v>6.0</v>
      </c>
      <c r="M16880" s="3" t="s">
        <v>25</v>
      </c>
      <c r="N16880" s="3" t="s">
        <v>14963</v>
      </c>
      <c r="O16880" s="3" t="s">
        <v>1819</v>
      </c>
      <c r="P16880" s="4">
        <v>23478.0</v>
      </c>
      <c r="Q16880" s="3" t="s">
        <v>43</v>
      </c>
      <c r="S16880" s="3" t="s">
        <v>34</v>
      </c>
    </row>
    <row r="16881">
      <c r="A16881" s="2">
        <v>42318.71491898148</v>
      </c>
      <c r="B16881" s="3">
        <v>52.0</v>
      </c>
      <c r="C16881" s="3" t="s">
        <v>14561</v>
      </c>
      <c r="D16881" s="3">
        <v>72.0</v>
      </c>
      <c r="E16881" s="3" t="s">
        <v>14607</v>
      </c>
      <c r="F16881" s="3">
        <v>6.0</v>
      </c>
      <c r="G16881" s="3">
        <v>5.0</v>
      </c>
      <c r="H16881" s="3" t="s">
        <v>14912</v>
      </c>
      <c r="I16881" s="3" t="s">
        <v>14913</v>
      </c>
      <c r="J16881" s="3" t="s">
        <v>2015</v>
      </c>
      <c r="K16881" s="3" t="s">
        <v>24</v>
      </c>
      <c r="L16881" s="3">
        <v>7.0</v>
      </c>
      <c r="M16881" s="3" t="s">
        <v>30</v>
      </c>
      <c r="N16881" s="3" t="s">
        <v>3831</v>
      </c>
      <c r="O16881" s="3" t="s">
        <v>1557</v>
      </c>
      <c r="P16881" s="4">
        <v>28151.0</v>
      </c>
      <c r="Q16881" s="3" t="s">
        <v>189</v>
      </c>
      <c r="S16881" s="3" t="s">
        <v>34</v>
      </c>
    </row>
    <row r="16882">
      <c r="A16882" s="2">
        <v>42318.71491898148</v>
      </c>
      <c r="B16882" s="3">
        <v>52.0</v>
      </c>
      <c r="C16882" s="3" t="s">
        <v>14561</v>
      </c>
      <c r="D16882" s="3">
        <v>72.0</v>
      </c>
      <c r="E16882" s="3" t="s">
        <v>14607</v>
      </c>
      <c r="F16882" s="3">
        <v>6.0</v>
      </c>
      <c r="G16882" s="3">
        <v>5.0</v>
      </c>
      <c r="H16882" s="3" t="s">
        <v>14912</v>
      </c>
      <c r="I16882" s="3" t="s">
        <v>14913</v>
      </c>
      <c r="J16882" s="3" t="s">
        <v>2015</v>
      </c>
      <c r="K16882" s="3" t="s">
        <v>24</v>
      </c>
      <c r="L16882" s="3">
        <v>8.0</v>
      </c>
      <c r="M16882" s="3" t="s">
        <v>25</v>
      </c>
      <c r="N16882" s="3" t="s">
        <v>12506</v>
      </c>
      <c r="O16882" s="3" t="s">
        <v>477</v>
      </c>
      <c r="P16882" s="4">
        <v>27670.0</v>
      </c>
      <c r="Q16882" s="3" t="s">
        <v>1171</v>
      </c>
      <c r="S16882" s="3" t="s">
        <v>34</v>
      </c>
    </row>
    <row r="16883">
      <c r="A16883" s="2">
        <v>42318.71491898148</v>
      </c>
      <c r="B16883" s="3">
        <v>52.0</v>
      </c>
      <c r="C16883" s="3" t="s">
        <v>14561</v>
      </c>
      <c r="D16883" s="3">
        <v>72.0</v>
      </c>
      <c r="E16883" s="3" t="s">
        <v>14607</v>
      </c>
      <c r="F16883" s="3">
        <v>6.0</v>
      </c>
      <c r="G16883" s="3">
        <v>5.0</v>
      </c>
      <c r="H16883" s="3" t="s">
        <v>14912</v>
      </c>
      <c r="I16883" s="3" t="s">
        <v>14913</v>
      </c>
      <c r="J16883" s="3" t="s">
        <v>2015</v>
      </c>
      <c r="K16883" s="3" t="s">
        <v>24</v>
      </c>
      <c r="L16883" s="3">
        <v>9.0</v>
      </c>
      <c r="M16883" s="3" t="s">
        <v>30</v>
      </c>
      <c r="N16883" s="3" t="s">
        <v>14964</v>
      </c>
      <c r="O16883" s="3" t="s">
        <v>14965</v>
      </c>
      <c r="P16883" s="4">
        <v>21824.0</v>
      </c>
      <c r="Q16883" s="3" t="s">
        <v>216</v>
      </c>
      <c r="S16883" s="3" t="s">
        <v>34</v>
      </c>
    </row>
    <row r="16884">
      <c r="A16884" s="2">
        <v>42318.71491898148</v>
      </c>
      <c r="B16884" s="3">
        <v>52.0</v>
      </c>
      <c r="C16884" s="3" t="s">
        <v>14561</v>
      </c>
      <c r="D16884" s="3">
        <v>72.0</v>
      </c>
      <c r="E16884" s="3" t="s">
        <v>14607</v>
      </c>
      <c r="F16884" s="3">
        <v>6.0</v>
      </c>
      <c r="G16884" s="3">
        <v>5.0</v>
      </c>
      <c r="H16884" s="3" t="s">
        <v>14912</v>
      </c>
      <c r="I16884" s="3" t="s">
        <v>14913</v>
      </c>
      <c r="J16884" s="3" t="s">
        <v>2015</v>
      </c>
      <c r="K16884" s="3" t="s">
        <v>24</v>
      </c>
      <c r="L16884" s="3">
        <v>10.0</v>
      </c>
      <c r="M16884" s="3" t="s">
        <v>25</v>
      </c>
      <c r="N16884" s="3" t="s">
        <v>14966</v>
      </c>
      <c r="O16884" s="3" t="s">
        <v>1819</v>
      </c>
      <c r="P16884" s="4">
        <v>19724.0</v>
      </c>
      <c r="Q16884" s="3" t="s">
        <v>49</v>
      </c>
      <c r="S16884" s="3" t="s">
        <v>34</v>
      </c>
    </row>
    <row r="16885">
      <c r="A16885" s="2">
        <v>42318.71491898148</v>
      </c>
      <c r="B16885" s="3">
        <v>52.0</v>
      </c>
      <c r="C16885" s="3" t="s">
        <v>14561</v>
      </c>
      <c r="D16885" s="3">
        <v>72.0</v>
      </c>
      <c r="E16885" s="3" t="s">
        <v>14607</v>
      </c>
      <c r="F16885" s="3">
        <v>6.0</v>
      </c>
      <c r="G16885" s="3">
        <v>5.0</v>
      </c>
      <c r="H16885" s="3" t="s">
        <v>14912</v>
      </c>
      <c r="I16885" s="3" t="s">
        <v>14913</v>
      </c>
      <c r="J16885" s="3" t="s">
        <v>2015</v>
      </c>
      <c r="K16885" s="3" t="s">
        <v>24</v>
      </c>
      <c r="L16885" s="3">
        <v>11.0</v>
      </c>
      <c r="M16885" s="3" t="s">
        <v>30</v>
      </c>
      <c r="N16885" s="3" t="s">
        <v>14967</v>
      </c>
      <c r="O16885" s="3" t="s">
        <v>14968</v>
      </c>
      <c r="P16885" s="4">
        <v>19121.0</v>
      </c>
      <c r="Q16885" s="3" t="s">
        <v>205</v>
      </c>
      <c r="S16885" s="3" t="s">
        <v>34</v>
      </c>
    </row>
    <row r="16886">
      <c r="A16886" s="2">
        <v>42318.71491898148</v>
      </c>
      <c r="B16886" s="3">
        <v>52.0</v>
      </c>
      <c r="C16886" s="3" t="s">
        <v>14561</v>
      </c>
      <c r="D16886" s="3">
        <v>72.0</v>
      </c>
      <c r="E16886" s="3" t="s">
        <v>14607</v>
      </c>
      <c r="F16886" s="3">
        <v>6.0</v>
      </c>
      <c r="G16886" s="3">
        <v>5.0</v>
      </c>
      <c r="H16886" s="3" t="s">
        <v>14912</v>
      </c>
      <c r="I16886" s="3" t="s">
        <v>14913</v>
      </c>
      <c r="J16886" s="3" t="s">
        <v>2015</v>
      </c>
      <c r="K16886" s="3" t="s">
        <v>24</v>
      </c>
      <c r="L16886" s="3">
        <v>12.0</v>
      </c>
      <c r="M16886" s="3" t="s">
        <v>25</v>
      </c>
      <c r="N16886" s="3" t="s">
        <v>9399</v>
      </c>
      <c r="O16886" s="3" t="s">
        <v>536</v>
      </c>
      <c r="P16886" s="4">
        <v>18471.0</v>
      </c>
      <c r="Q16886" s="3" t="s">
        <v>110</v>
      </c>
      <c r="S16886" s="3" t="s">
        <v>34</v>
      </c>
    </row>
    <row r="16887">
      <c r="A16887" s="2">
        <v>42318.71491898148</v>
      </c>
      <c r="B16887" s="3">
        <v>52.0</v>
      </c>
      <c r="C16887" s="3" t="s">
        <v>14561</v>
      </c>
      <c r="D16887" s="3">
        <v>72.0</v>
      </c>
      <c r="E16887" s="3" t="s">
        <v>14607</v>
      </c>
      <c r="F16887" s="3">
        <v>6.0</v>
      </c>
      <c r="G16887" s="3">
        <v>5.0</v>
      </c>
      <c r="H16887" s="3" t="s">
        <v>14912</v>
      </c>
      <c r="I16887" s="3" t="s">
        <v>14913</v>
      </c>
      <c r="J16887" s="3" t="s">
        <v>2015</v>
      </c>
      <c r="K16887" s="3" t="s">
        <v>24</v>
      </c>
      <c r="L16887" s="3">
        <v>13.0</v>
      </c>
      <c r="M16887" s="3" t="s">
        <v>30</v>
      </c>
      <c r="N16887" s="3" t="s">
        <v>14969</v>
      </c>
      <c r="O16887" s="3" t="s">
        <v>1360</v>
      </c>
      <c r="P16887" s="4">
        <v>27307.0</v>
      </c>
      <c r="Q16887" s="3" t="s">
        <v>247</v>
      </c>
      <c r="S16887" s="3" t="s">
        <v>34</v>
      </c>
    </row>
    <row r="16888">
      <c r="A16888" s="2">
        <v>42318.71491898148</v>
      </c>
      <c r="B16888" s="3">
        <v>52.0</v>
      </c>
      <c r="C16888" s="3" t="s">
        <v>14561</v>
      </c>
      <c r="D16888" s="3">
        <v>72.0</v>
      </c>
      <c r="E16888" s="3" t="s">
        <v>14607</v>
      </c>
      <c r="F16888" s="3">
        <v>6.0</v>
      </c>
      <c r="G16888" s="3">
        <v>5.0</v>
      </c>
      <c r="H16888" s="3" t="s">
        <v>14912</v>
      </c>
      <c r="I16888" s="3" t="s">
        <v>14913</v>
      </c>
      <c r="J16888" s="3" t="s">
        <v>2015</v>
      </c>
      <c r="K16888" s="3" t="s">
        <v>24</v>
      </c>
      <c r="L16888" s="3">
        <v>14.0</v>
      </c>
      <c r="M16888" s="3" t="s">
        <v>25</v>
      </c>
      <c r="N16888" s="3" t="s">
        <v>14970</v>
      </c>
      <c r="O16888" s="3" t="s">
        <v>377</v>
      </c>
      <c r="P16888" s="4">
        <v>33222.0</v>
      </c>
      <c r="Q16888" s="3" t="s">
        <v>191</v>
      </c>
      <c r="S16888" s="3" t="s">
        <v>34</v>
      </c>
    </row>
    <row r="16889">
      <c r="A16889" s="2">
        <v>42318.71491898148</v>
      </c>
      <c r="B16889" s="3">
        <v>52.0</v>
      </c>
      <c r="C16889" s="3" t="s">
        <v>14561</v>
      </c>
      <c r="D16889" s="3">
        <v>72.0</v>
      </c>
      <c r="E16889" s="3" t="s">
        <v>14607</v>
      </c>
      <c r="F16889" s="3">
        <v>6.0</v>
      </c>
      <c r="G16889" s="3">
        <v>5.0</v>
      </c>
      <c r="H16889" s="3" t="s">
        <v>14912</v>
      </c>
      <c r="I16889" s="3" t="s">
        <v>14913</v>
      </c>
      <c r="J16889" s="3" t="s">
        <v>2015</v>
      </c>
      <c r="K16889" s="3" t="s">
        <v>24</v>
      </c>
      <c r="L16889" s="3">
        <v>15.0</v>
      </c>
      <c r="M16889" s="3" t="s">
        <v>30</v>
      </c>
      <c r="N16889" s="3" t="s">
        <v>14971</v>
      </c>
      <c r="O16889" s="3" t="s">
        <v>2585</v>
      </c>
      <c r="P16889" s="4">
        <v>35169.0</v>
      </c>
      <c r="Q16889" s="3" t="s">
        <v>191</v>
      </c>
      <c r="S16889" s="3" t="s">
        <v>34</v>
      </c>
    </row>
    <row r="16890">
      <c r="A16890" s="2">
        <v>42318.71491898148</v>
      </c>
      <c r="B16890" s="3">
        <v>52.0</v>
      </c>
      <c r="C16890" s="3" t="s">
        <v>14561</v>
      </c>
      <c r="D16890" s="3">
        <v>72.0</v>
      </c>
      <c r="E16890" s="3" t="s">
        <v>14607</v>
      </c>
      <c r="F16890" s="3">
        <v>6.0</v>
      </c>
      <c r="G16890" s="3">
        <v>5.0</v>
      </c>
      <c r="H16890" s="3" t="s">
        <v>14912</v>
      </c>
      <c r="I16890" s="3" t="s">
        <v>14913</v>
      </c>
      <c r="J16890" s="3" t="s">
        <v>2015</v>
      </c>
      <c r="K16890" s="3" t="s">
        <v>24</v>
      </c>
      <c r="L16890" s="3">
        <v>16.0</v>
      </c>
      <c r="M16890" s="3" t="s">
        <v>25</v>
      </c>
      <c r="N16890" s="3" t="s">
        <v>2887</v>
      </c>
      <c r="O16890" s="3" t="s">
        <v>243</v>
      </c>
      <c r="P16890" s="4">
        <v>33365.0</v>
      </c>
      <c r="Q16890" s="3" t="s">
        <v>191</v>
      </c>
      <c r="S16890" s="3" t="s">
        <v>34</v>
      </c>
    </row>
    <row r="16891">
      <c r="A16891" s="2">
        <v>42318.71491898148</v>
      </c>
      <c r="B16891" s="3">
        <v>52.0</v>
      </c>
      <c r="C16891" s="3" t="s">
        <v>14561</v>
      </c>
      <c r="D16891" s="3">
        <v>72.0</v>
      </c>
      <c r="E16891" s="3" t="s">
        <v>14607</v>
      </c>
      <c r="F16891" s="3">
        <v>6.0</v>
      </c>
      <c r="G16891" s="3">
        <v>5.0</v>
      </c>
      <c r="H16891" s="3" t="s">
        <v>14912</v>
      </c>
      <c r="I16891" s="3" t="s">
        <v>14913</v>
      </c>
      <c r="J16891" s="3" t="s">
        <v>2015</v>
      </c>
      <c r="K16891" s="3" t="s">
        <v>24</v>
      </c>
      <c r="L16891" s="3">
        <v>17.0</v>
      </c>
      <c r="M16891" s="3" t="s">
        <v>30</v>
      </c>
      <c r="N16891" s="3" t="s">
        <v>483</v>
      </c>
      <c r="O16891" s="3" t="s">
        <v>527</v>
      </c>
      <c r="P16891" s="4">
        <v>27396.0</v>
      </c>
      <c r="Q16891" s="3" t="s">
        <v>40</v>
      </c>
      <c r="S16891" s="3" t="s">
        <v>34</v>
      </c>
    </row>
    <row r="16892">
      <c r="A16892" s="2">
        <v>42318.71491898148</v>
      </c>
      <c r="B16892" s="3">
        <v>52.0</v>
      </c>
      <c r="C16892" s="3" t="s">
        <v>14561</v>
      </c>
      <c r="D16892" s="3">
        <v>85.0</v>
      </c>
      <c r="E16892" s="3" t="s">
        <v>14617</v>
      </c>
      <c r="F16892" s="3">
        <v>6.0</v>
      </c>
      <c r="G16892" s="3">
        <v>5.0</v>
      </c>
      <c r="H16892" s="3" t="s">
        <v>14912</v>
      </c>
      <c r="I16892" s="3" t="s">
        <v>14913</v>
      </c>
      <c r="J16892" s="3" t="s">
        <v>2015</v>
      </c>
      <c r="K16892" s="3" t="s">
        <v>272</v>
      </c>
      <c r="L16892" s="3">
        <v>1.0</v>
      </c>
      <c r="M16892" s="3" t="s">
        <v>25</v>
      </c>
      <c r="N16892" s="3" t="s">
        <v>14972</v>
      </c>
      <c r="O16892" s="3" t="s">
        <v>421</v>
      </c>
      <c r="P16892" s="4">
        <v>22240.0</v>
      </c>
      <c r="Q16892" s="3" t="s">
        <v>418</v>
      </c>
      <c r="R16892" s="3" t="s">
        <v>1134</v>
      </c>
      <c r="S16892" s="3" t="s">
        <v>34</v>
      </c>
    </row>
    <row r="16893">
      <c r="A16893" s="2">
        <v>42318.71491898148</v>
      </c>
      <c r="B16893" s="3">
        <v>52.0</v>
      </c>
      <c r="C16893" s="3" t="s">
        <v>14561</v>
      </c>
      <c r="D16893" s="3">
        <v>85.0</v>
      </c>
      <c r="E16893" s="3" t="s">
        <v>14617</v>
      </c>
      <c r="F16893" s="3">
        <v>6.0</v>
      </c>
      <c r="G16893" s="3">
        <v>5.0</v>
      </c>
      <c r="H16893" s="3" t="s">
        <v>14912</v>
      </c>
      <c r="I16893" s="3" t="s">
        <v>14913</v>
      </c>
      <c r="J16893" s="3" t="s">
        <v>2015</v>
      </c>
      <c r="K16893" s="3" t="s">
        <v>24</v>
      </c>
      <c r="L16893" s="3">
        <v>2.0</v>
      </c>
      <c r="M16893" s="3" t="s">
        <v>30</v>
      </c>
      <c r="N16893" s="3" t="s">
        <v>2734</v>
      </c>
      <c r="O16893" s="3" t="s">
        <v>1403</v>
      </c>
      <c r="P16893" s="4">
        <v>23087.0</v>
      </c>
      <c r="Q16893" s="3" t="s">
        <v>33</v>
      </c>
      <c r="S16893" s="3" t="s">
        <v>34</v>
      </c>
    </row>
    <row r="16894">
      <c r="A16894" s="2">
        <v>42318.71491898148</v>
      </c>
      <c r="B16894" s="3">
        <v>52.0</v>
      </c>
      <c r="C16894" s="3" t="s">
        <v>14561</v>
      </c>
      <c r="D16894" s="3">
        <v>85.0</v>
      </c>
      <c r="E16894" s="3" t="s">
        <v>14617</v>
      </c>
      <c r="F16894" s="3">
        <v>6.0</v>
      </c>
      <c r="G16894" s="3">
        <v>5.0</v>
      </c>
      <c r="H16894" s="3" t="s">
        <v>14912</v>
      </c>
      <c r="I16894" s="3" t="s">
        <v>14913</v>
      </c>
      <c r="J16894" s="3" t="s">
        <v>2015</v>
      </c>
      <c r="K16894" s="3" t="s">
        <v>24</v>
      </c>
      <c r="L16894" s="3">
        <v>3.0</v>
      </c>
      <c r="M16894" s="3" t="s">
        <v>25</v>
      </c>
      <c r="N16894" s="3" t="s">
        <v>2331</v>
      </c>
      <c r="O16894" s="3" t="s">
        <v>14973</v>
      </c>
      <c r="P16894" s="4">
        <v>20631.0</v>
      </c>
      <c r="Q16894" s="3" t="s">
        <v>380</v>
      </c>
      <c r="S16894" s="3" t="s">
        <v>29</v>
      </c>
    </row>
    <row r="16895">
      <c r="A16895" s="2">
        <v>42318.71491898148</v>
      </c>
      <c r="B16895" s="3">
        <v>52.0</v>
      </c>
      <c r="C16895" s="3" t="s">
        <v>14561</v>
      </c>
      <c r="D16895" s="3">
        <v>85.0</v>
      </c>
      <c r="E16895" s="3" t="s">
        <v>14617</v>
      </c>
      <c r="F16895" s="3">
        <v>6.0</v>
      </c>
      <c r="G16895" s="3">
        <v>5.0</v>
      </c>
      <c r="H16895" s="3" t="s">
        <v>14912</v>
      </c>
      <c r="I16895" s="3" t="s">
        <v>14913</v>
      </c>
      <c r="J16895" s="3" t="s">
        <v>2015</v>
      </c>
      <c r="K16895" s="3" t="s">
        <v>24</v>
      </c>
      <c r="L16895" s="3">
        <v>4.0</v>
      </c>
      <c r="M16895" s="3" t="s">
        <v>30</v>
      </c>
      <c r="N16895" s="3" t="s">
        <v>2890</v>
      </c>
      <c r="O16895" s="3" t="s">
        <v>311</v>
      </c>
      <c r="P16895" s="4">
        <v>27368.0</v>
      </c>
      <c r="Q16895" s="3" t="s">
        <v>37</v>
      </c>
      <c r="S16895" s="3" t="s">
        <v>29</v>
      </c>
    </row>
    <row r="16896">
      <c r="A16896" s="2">
        <v>42318.71491898148</v>
      </c>
      <c r="B16896" s="3">
        <v>52.0</v>
      </c>
      <c r="C16896" s="3" t="s">
        <v>14561</v>
      </c>
      <c r="D16896" s="3">
        <v>85.0</v>
      </c>
      <c r="E16896" s="3" t="s">
        <v>14617</v>
      </c>
      <c r="F16896" s="3">
        <v>6.0</v>
      </c>
      <c r="G16896" s="3">
        <v>5.0</v>
      </c>
      <c r="H16896" s="3" t="s">
        <v>14912</v>
      </c>
      <c r="I16896" s="3" t="s">
        <v>14913</v>
      </c>
      <c r="J16896" s="3" t="s">
        <v>2015</v>
      </c>
      <c r="K16896" s="3" t="s">
        <v>24</v>
      </c>
      <c r="L16896" s="3">
        <v>5.0</v>
      </c>
      <c r="M16896" s="3" t="s">
        <v>25</v>
      </c>
      <c r="N16896" s="3" t="s">
        <v>14974</v>
      </c>
      <c r="O16896" s="3" t="s">
        <v>246</v>
      </c>
      <c r="P16896" s="4">
        <v>26089.0</v>
      </c>
      <c r="Q16896" s="3" t="s">
        <v>418</v>
      </c>
      <c r="S16896" s="3" t="s">
        <v>29</v>
      </c>
    </row>
    <row r="16897">
      <c r="A16897" s="2">
        <v>42318.71491898148</v>
      </c>
      <c r="B16897" s="3">
        <v>52.0</v>
      </c>
      <c r="C16897" s="3" t="s">
        <v>14561</v>
      </c>
      <c r="D16897" s="3">
        <v>85.0</v>
      </c>
      <c r="E16897" s="3" t="s">
        <v>14617</v>
      </c>
      <c r="F16897" s="3">
        <v>6.0</v>
      </c>
      <c r="G16897" s="3">
        <v>5.0</v>
      </c>
      <c r="H16897" s="3" t="s">
        <v>14912</v>
      </c>
      <c r="I16897" s="3" t="s">
        <v>14913</v>
      </c>
      <c r="J16897" s="3" t="s">
        <v>2015</v>
      </c>
      <c r="K16897" s="3" t="s">
        <v>24</v>
      </c>
      <c r="L16897" s="3">
        <v>6.0</v>
      </c>
      <c r="M16897" s="3" t="s">
        <v>30</v>
      </c>
      <c r="N16897" s="3" t="s">
        <v>12793</v>
      </c>
      <c r="O16897" s="3" t="s">
        <v>283</v>
      </c>
      <c r="P16897" s="4">
        <v>26699.0</v>
      </c>
      <c r="Q16897" s="3" t="s">
        <v>169</v>
      </c>
      <c r="S16897" s="3" t="s">
        <v>34</v>
      </c>
    </row>
    <row r="16898">
      <c r="A16898" s="2">
        <v>42318.71491898148</v>
      </c>
      <c r="B16898" s="3">
        <v>52.0</v>
      </c>
      <c r="C16898" s="3" t="s">
        <v>14561</v>
      </c>
      <c r="D16898" s="3">
        <v>85.0</v>
      </c>
      <c r="E16898" s="3" t="s">
        <v>14617</v>
      </c>
      <c r="F16898" s="3">
        <v>6.0</v>
      </c>
      <c r="G16898" s="3">
        <v>5.0</v>
      </c>
      <c r="H16898" s="3" t="s">
        <v>14912</v>
      </c>
      <c r="I16898" s="3" t="s">
        <v>14913</v>
      </c>
      <c r="J16898" s="3" t="s">
        <v>2015</v>
      </c>
      <c r="K16898" s="3" t="s">
        <v>24</v>
      </c>
      <c r="L16898" s="3">
        <v>7.0</v>
      </c>
      <c r="M16898" s="3" t="s">
        <v>25</v>
      </c>
      <c r="N16898" s="3" t="s">
        <v>14975</v>
      </c>
      <c r="O16898" s="3" t="s">
        <v>359</v>
      </c>
      <c r="P16898" s="4">
        <v>25143.0</v>
      </c>
      <c r="Q16898" s="3" t="s">
        <v>169</v>
      </c>
      <c r="S16898" s="3" t="s">
        <v>34</v>
      </c>
    </row>
    <row r="16899">
      <c r="A16899" s="2">
        <v>42318.71491898148</v>
      </c>
      <c r="B16899" s="3">
        <v>52.0</v>
      </c>
      <c r="C16899" s="3" t="s">
        <v>14561</v>
      </c>
      <c r="D16899" s="3">
        <v>85.0</v>
      </c>
      <c r="E16899" s="3" t="s">
        <v>14617</v>
      </c>
      <c r="F16899" s="3">
        <v>6.0</v>
      </c>
      <c r="G16899" s="3">
        <v>5.0</v>
      </c>
      <c r="H16899" s="3" t="s">
        <v>14912</v>
      </c>
      <c r="I16899" s="3" t="s">
        <v>14913</v>
      </c>
      <c r="J16899" s="3" t="s">
        <v>2015</v>
      </c>
      <c r="K16899" s="3" t="s">
        <v>24</v>
      </c>
      <c r="L16899" s="3">
        <v>8.0</v>
      </c>
      <c r="M16899" s="3" t="s">
        <v>30</v>
      </c>
      <c r="N16899" s="3" t="s">
        <v>13514</v>
      </c>
      <c r="O16899" s="3" t="s">
        <v>1024</v>
      </c>
      <c r="P16899" s="4">
        <v>29884.0</v>
      </c>
      <c r="Q16899" s="3" t="s">
        <v>1955</v>
      </c>
      <c r="S16899" s="3" t="s">
        <v>29</v>
      </c>
    </row>
    <row r="16900">
      <c r="A16900" s="2">
        <v>42318.71491898148</v>
      </c>
      <c r="B16900" s="3">
        <v>52.0</v>
      </c>
      <c r="C16900" s="3" t="s">
        <v>14561</v>
      </c>
      <c r="D16900" s="3">
        <v>85.0</v>
      </c>
      <c r="E16900" s="3" t="s">
        <v>14617</v>
      </c>
      <c r="F16900" s="3">
        <v>6.0</v>
      </c>
      <c r="G16900" s="3">
        <v>5.0</v>
      </c>
      <c r="H16900" s="3" t="s">
        <v>14912</v>
      </c>
      <c r="I16900" s="3" t="s">
        <v>14913</v>
      </c>
      <c r="J16900" s="3" t="s">
        <v>2015</v>
      </c>
      <c r="K16900" s="3" t="s">
        <v>24</v>
      </c>
      <c r="L16900" s="3">
        <v>9.0</v>
      </c>
      <c r="M16900" s="3" t="s">
        <v>25</v>
      </c>
      <c r="N16900" s="3" t="s">
        <v>14976</v>
      </c>
      <c r="O16900" s="3" t="s">
        <v>9585</v>
      </c>
      <c r="P16900" s="4">
        <v>30249.0</v>
      </c>
      <c r="Q16900" s="3" t="s">
        <v>418</v>
      </c>
      <c r="S16900" s="3" t="s">
        <v>34</v>
      </c>
    </row>
    <row r="16901">
      <c r="A16901" s="2">
        <v>42318.71491898148</v>
      </c>
      <c r="B16901" s="3">
        <v>52.0</v>
      </c>
      <c r="C16901" s="3" t="s">
        <v>14561</v>
      </c>
      <c r="D16901" s="3">
        <v>85.0</v>
      </c>
      <c r="E16901" s="3" t="s">
        <v>14617</v>
      </c>
      <c r="F16901" s="3">
        <v>6.0</v>
      </c>
      <c r="G16901" s="3">
        <v>5.0</v>
      </c>
      <c r="H16901" s="3" t="s">
        <v>14912</v>
      </c>
      <c r="I16901" s="3" t="s">
        <v>14913</v>
      </c>
      <c r="J16901" s="3" t="s">
        <v>2015</v>
      </c>
      <c r="K16901" s="3" t="s">
        <v>24</v>
      </c>
      <c r="L16901" s="3">
        <v>10.0</v>
      </c>
      <c r="M16901" s="3" t="s">
        <v>30</v>
      </c>
      <c r="N16901" s="3" t="s">
        <v>14977</v>
      </c>
      <c r="O16901" s="3" t="s">
        <v>605</v>
      </c>
      <c r="P16901" s="4">
        <v>27317.0</v>
      </c>
      <c r="Q16901" s="3" t="s">
        <v>72</v>
      </c>
      <c r="S16901" s="3" t="s">
        <v>34</v>
      </c>
    </row>
    <row r="16902">
      <c r="A16902" s="2">
        <v>42318.71491898148</v>
      </c>
      <c r="B16902" s="3">
        <v>52.0</v>
      </c>
      <c r="C16902" s="3" t="s">
        <v>14561</v>
      </c>
      <c r="D16902" s="3">
        <v>85.0</v>
      </c>
      <c r="E16902" s="3" t="s">
        <v>14617</v>
      </c>
      <c r="F16902" s="3">
        <v>6.0</v>
      </c>
      <c r="G16902" s="3">
        <v>5.0</v>
      </c>
      <c r="H16902" s="3" t="s">
        <v>14912</v>
      </c>
      <c r="I16902" s="3" t="s">
        <v>14913</v>
      </c>
      <c r="J16902" s="3" t="s">
        <v>2015</v>
      </c>
      <c r="K16902" s="3" t="s">
        <v>24</v>
      </c>
      <c r="L16902" s="3">
        <v>11.0</v>
      </c>
      <c r="M16902" s="3" t="s">
        <v>25</v>
      </c>
      <c r="N16902" s="3" t="s">
        <v>5398</v>
      </c>
      <c r="O16902" s="3" t="s">
        <v>377</v>
      </c>
      <c r="P16902" s="4">
        <v>27837.0</v>
      </c>
      <c r="Q16902" s="3" t="s">
        <v>345</v>
      </c>
      <c r="S16902" s="3" t="s">
        <v>34</v>
      </c>
    </row>
    <row r="16903">
      <c r="A16903" s="2">
        <v>42318.71491898148</v>
      </c>
      <c r="B16903" s="3">
        <v>52.0</v>
      </c>
      <c r="C16903" s="3" t="s">
        <v>14561</v>
      </c>
      <c r="D16903" s="3">
        <v>85.0</v>
      </c>
      <c r="E16903" s="3" t="s">
        <v>14617</v>
      </c>
      <c r="F16903" s="3">
        <v>6.0</v>
      </c>
      <c r="G16903" s="3">
        <v>5.0</v>
      </c>
      <c r="H16903" s="3" t="s">
        <v>14912</v>
      </c>
      <c r="I16903" s="3" t="s">
        <v>14913</v>
      </c>
      <c r="J16903" s="3" t="s">
        <v>2015</v>
      </c>
      <c r="K16903" s="3" t="s">
        <v>24</v>
      </c>
      <c r="L16903" s="3">
        <v>12.0</v>
      </c>
      <c r="M16903" s="3" t="s">
        <v>30</v>
      </c>
      <c r="N16903" s="3" t="s">
        <v>11742</v>
      </c>
      <c r="O16903" s="3" t="s">
        <v>1027</v>
      </c>
      <c r="P16903" s="4">
        <v>24285.0</v>
      </c>
      <c r="Q16903" s="3" t="s">
        <v>75</v>
      </c>
      <c r="S16903" s="3" t="s">
        <v>34</v>
      </c>
    </row>
    <row r="16904">
      <c r="A16904" s="2">
        <v>42318.71491898148</v>
      </c>
      <c r="B16904" s="3">
        <v>52.0</v>
      </c>
      <c r="C16904" s="3" t="s">
        <v>14561</v>
      </c>
      <c r="D16904" s="3">
        <v>85.0</v>
      </c>
      <c r="E16904" s="3" t="s">
        <v>14617</v>
      </c>
      <c r="F16904" s="3">
        <v>6.0</v>
      </c>
      <c r="G16904" s="3">
        <v>5.0</v>
      </c>
      <c r="H16904" s="3" t="s">
        <v>14912</v>
      </c>
      <c r="I16904" s="3" t="s">
        <v>14913</v>
      </c>
      <c r="J16904" s="3" t="s">
        <v>2015</v>
      </c>
      <c r="K16904" s="3" t="s">
        <v>24</v>
      </c>
      <c r="L16904" s="3">
        <v>13.0</v>
      </c>
      <c r="M16904" s="3" t="s">
        <v>25</v>
      </c>
      <c r="N16904" s="3" t="s">
        <v>1486</v>
      </c>
      <c r="O16904" s="3" t="s">
        <v>218</v>
      </c>
      <c r="P16904" s="4">
        <v>29572.0</v>
      </c>
      <c r="Q16904" s="3" t="s">
        <v>37</v>
      </c>
      <c r="S16904" s="3" t="s">
        <v>34</v>
      </c>
    </row>
    <row r="16905">
      <c r="A16905" s="2">
        <v>42318.71491898148</v>
      </c>
      <c r="B16905" s="3">
        <v>52.0</v>
      </c>
      <c r="C16905" s="3" t="s">
        <v>14561</v>
      </c>
      <c r="D16905" s="3">
        <v>85.0</v>
      </c>
      <c r="E16905" s="3" t="s">
        <v>14617</v>
      </c>
      <c r="F16905" s="3">
        <v>6.0</v>
      </c>
      <c r="G16905" s="3">
        <v>5.0</v>
      </c>
      <c r="H16905" s="3" t="s">
        <v>14912</v>
      </c>
      <c r="I16905" s="3" t="s">
        <v>14913</v>
      </c>
      <c r="J16905" s="3" t="s">
        <v>2015</v>
      </c>
      <c r="K16905" s="3" t="s">
        <v>24</v>
      </c>
      <c r="L16905" s="3">
        <v>14.0</v>
      </c>
      <c r="M16905" s="3" t="s">
        <v>30</v>
      </c>
      <c r="N16905" s="3" t="s">
        <v>13483</v>
      </c>
      <c r="O16905" s="3" t="s">
        <v>709</v>
      </c>
      <c r="P16905" s="4">
        <v>31749.0</v>
      </c>
      <c r="Q16905" s="3" t="s">
        <v>1955</v>
      </c>
      <c r="S16905" s="3" t="s">
        <v>34</v>
      </c>
    </row>
    <row r="16906">
      <c r="A16906" s="2">
        <v>42318.71491898148</v>
      </c>
      <c r="B16906" s="3">
        <v>52.0</v>
      </c>
      <c r="C16906" s="3" t="s">
        <v>14561</v>
      </c>
      <c r="D16906" s="3">
        <v>85.0</v>
      </c>
      <c r="E16906" s="3" t="s">
        <v>14617</v>
      </c>
      <c r="F16906" s="3">
        <v>6.0</v>
      </c>
      <c r="G16906" s="3">
        <v>5.0</v>
      </c>
      <c r="H16906" s="3" t="s">
        <v>14912</v>
      </c>
      <c r="I16906" s="3" t="s">
        <v>14913</v>
      </c>
      <c r="J16906" s="3" t="s">
        <v>2015</v>
      </c>
      <c r="K16906" s="3" t="s">
        <v>24</v>
      </c>
      <c r="L16906" s="3">
        <v>15.0</v>
      </c>
      <c r="M16906" s="3" t="s">
        <v>25</v>
      </c>
      <c r="N16906" s="3" t="s">
        <v>14978</v>
      </c>
      <c r="O16906" s="3" t="s">
        <v>11713</v>
      </c>
      <c r="P16906" s="4">
        <v>19069.0</v>
      </c>
      <c r="Q16906" s="3" t="s">
        <v>49</v>
      </c>
      <c r="S16906" s="3" t="s">
        <v>34</v>
      </c>
    </row>
    <row r="16907">
      <c r="A16907" s="2">
        <v>42318.71491898148</v>
      </c>
      <c r="B16907" s="3">
        <v>52.0</v>
      </c>
      <c r="C16907" s="3" t="s">
        <v>14561</v>
      </c>
      <c r="D16907" s="3">
        <v>85.0</v>
      </c>
      <c r="E16907" s="3" t="s">
        <v>14617</v>
      </c>
      <c r="F16907" s="3">
        <v>6.0</v>
      </c>
      <c r="G16907" s="3">
        <v>5.0</v>
      </c>
      <c r="H16907" s="3" t="s">
        <v>14912</v>
      </c>
      <c r="I16907" s="3" t="s">
        <v>14913</v>
      </c>
      <c r="J16907" s="3" t="s">
        <v>2015</v>
      </c>
      <c r="K16907" s="3" t="s">
        <v>24</v>
      </c>
      <c r="L16907" s="3">
        <v>16.0</v>
      </c>
      <c r="M16907" s="3" t="s">
        <v>30</v>
      </c>
      <c r="N16907" s="3" t="s">
        <v>2649</v>
      </c>
      <c r="O16907" s="3" t="s">
        <v>171</v>
      </c>
      <c r="P16907" s="4">
        <v>19583.0</v>
      </c>
      <c r="Q16907" s="3" t="s">
        <v>86</v>
      </c>
      <c r="S16907" s="3" t="s">
        <v>34</v>
      </c>
    </row>
    <row r="16908">
      <c r="A16908" s="2">
        <v>42318.71491898148</v>
      </c>
      <c r="B16908" s="3">
        <v>52.0</v>
      </c>
      <c r="C16908" s="3" t="s">
        <v>14561</v>
      </c>
      <c r="D16908" s="3">
        <v>85.0</v>
      </c>
      <c r="E16908" s="3" t="s">
        <v>14617</v>
      </c>
      <c r="F16908" s="3">
        <v>6.0</v>
      </c>
      <c r="G16908" s="3">
        <v>5.0</v>
      </c>
      <c r="H16908" s="3" t="s">
        <v>14912</v>
      </c>
      <c r="I16908" s="3" t="s">
        <v>14913</v>
      </c>
      <c r="J16908" s="3" t="s">
        <v>2015</v>
      </c>
      <c r="K16908" s="3" t="s">
        <v>24</v>
      </c>
      <c r="L16908" s="3">
        <v>17.0</v>
      </c>
      <c r="M16908" s="3" t="s">
        <v>25</v>
      </c>
      <c r="N16908" s="3" t="s">
        <v>651</v>
      </c>
      <c r="O16908" s="3" t="s">
        <v>319</v>
      </c>
      <c r="P16908" s="4">
        <v>27150.0</v>
      </c>
      <c r="Q16908" s="3" t="s">
        <v>216</v>
      </c>
      <c r="S16908" s="3" t="s">
        <v>34</v>
      </c>
    </row>
    <row r="16909">
      <c r="A16909" s="2">
        <v>42318.71491898148</v>
      </c>
      <c r="B16909" s="3">
        <v>52.0</v>
      </c>
      <c r="C16909" s="3" t="s">
        <v>14561</v>
      </c>
      <c r="D16909" s="3">
        <v>85.0</v>
      </c>
      <c r="E16909" s="3" t="s">
        <v>14617</v>
      </c>
      <c r="F16909" s="3">
        <v>6.0</v>
      </c>
      <c r="G16909" s="3">
        <v>5.0</v>
      </c>
      <c r="H16909" s="3" t="s">
        <v>14912</v>
      </c>
      <c r="I16909" s="3" t="s">
        <v>14913</v>
      </c>
      <c r="J16909" s="3" t="s">
        <v>2015</v>
      </c>
      <c r="K16909" s="3" t="s">
        <v>24</v>
      </c>
      <c r="L16909" s="3">
        <v>18.0</v>
      </c>
      <c r="M16909" s="3" t="s">
        <v>30</v>
      </c>
      <c r="N16909" s="3" t="s">
        <v>362</v>
      </c>
      <c r="O16909" s="3" t="s">
        <v>193</v>
      </c>
      <c r="P16909" s="4">
        <v>16918.0</v>
      </c>
      <c r="Q16909" s="3" t="s">
        <v>49</v>
      </c>
      <c r="S16909" s="3" t="s">
        <v>34</v>
      </c>
    </row>
    <row r="16910">
      <c r="A16910" s="2">
        <v>42318.71491898148</v>
      </c>
      <c r="B16910" s="3">
        <v>52.0</v>
      </c>
      <c r="C16910" s="3" t="s">
        <v>14561</v>
      </c>
      <c r="D16910" s="3">
        <v>85.0</v>
      </c>
      <c r="E16910" s="3" t="s">
        <v>14617</v>
      </c>
      <c r="F16910" s="3">
        <v>6.0</v>
      </c>
      <c r="G16910" s="3">
        <v>5.0</v>
      </c>
      <c r="H16910" s="3" t="s">
        <v>14912</v>
      </c>
      <c r="I16910" s="3" t="s">
        <v>14913</v>
      </c>
      <c r="J16910" s="3" t="s">
        <v>2015</v>
      </c>
      <c r="K16910" s="3" t="s">
        <v>24</v>
      </c>
      <c r="L16910" s="3">
        <v>19.0</v>
      </c>
      <c r="M16910" s="3" t="s">
        <v>25</v>
      </c>
      <c r="N16910" s="3" t="s">
        <v>14979</v>
      </c>
      <c r="O16910" s="3" t="s">
        <v>7943</v>
      </c>
      <c r="P16910" s="4">
        <v>20644.0</v>
      </c>
      <c r="Q16910" s="3" t="s">
        <v>169</v>
      </c>
      <c r="S16910" s="3" t="s">
        <v>34</v>
      </c>
    </row>
    <row r="16911">
      <c r="A16911" s="2">
        <v>42318.71491898148</v>
      </c>
      <c r="B16911" s="3">
        <v>52.0</v>
      </c>
      <c r="C16911" s="3" t="s">
        <v>14561</v>
      </c>
      <c r="D16911" s="3">
        <v>44.0</v>
      </c>
      <c r="E16911" s="3" t="s">
        <v>14562</v>
      </c>
      <c r="F16911" s="3">
        <v>7.0</v>
      </c>
      <c r="G16911" s="3">
        <v>4.0</v>
      </c>
      <c r="H16911" s="3" t="s">
        <v>14980</v>
      </c>
      <c r="I16911" s="3" t="s">
        <v>14981</v>
      </c>
      <c r="J16911" s="3" t="s">
        <v>922</v>
      </c>
      <c r="K16911" s="3" t="s">
        <v>272</v>
      </c>
      <c r="L16911" s="3">
        <v>1.0</v>
      </c>
      <c r="M16911" s="3" t="s">
        <v>25</v>
      </c>
      <c r="N16911" s="3" t="s">
        <v>14982</v>
      </c>
      <c r="O16911" s="3" t="s">
        <v>27</v>
      </c>
      <c r="P16911" s="4">
        <v>25082.0</v>
      </c>
      <c r="Q16911" s="3" t="s">
        <v>149</v>
      </c>
      <c r="S16911" s="3" t="s">
        <v>29</v>
      </c>
    </row>
    <row r="16912">
      <c r="A16912" s="2">
        <v>42318.71491898148</v>
      </c>
      <c r="B16912" s="3">
        <v>52.0</v>
      </c>
      <c r="C16912" s="3" t="s">
        <v>14561</v>
      </c>
      <c r="D16912" s="3">
        <v>44.0</v>
      </c>
      <c r="E16912" s="3" t="s">
        <v>14562</v>
      </c>
      <c r="F16912" s="3">
        <v>7.0</v>
      </c>
      <c r="G16912" s="3">
        <v>4.0</v>
      </c>
      <c r="H16912" s="3" t="s">
        <v>14980</v>
      </c>
      <c r="I16912" s="3" t="s">
        <v>14981</v>
      </c>
      <c r="J16912" s="3" t="s">
        <v>922</v>
      </c>
      <c r="K16912" s="3" t="s">
        <v>24</v>
      </c>
      <c r="L16912" s="3">
        <v>2.0</v>
      </c>
      <c r="M16912" s="3" t="s">
        <v>30</v>
      </c>
      <c r="N16912" s="3" t="s">
        <v>1742</v>
      </c>
      <c r="O16912" s="3" t="s">
        <v>2438</v>
      </c>
      <c r="P16912" s="4">
        <v>25680.0</v>
      </c>
      <c r="Q16912" s="3" t="s">
        <v>37</v>
      </c>
      <c r="S16912" s="3" t="s">
        <v>34</v>
      </c>
    </row>
    <row r="16913">
      <c r="A16913" s="2">
        <v>42318.71491898148</v>
      </c>
      <c r="B16913" s="3">
        <v>52.0</v>
      </c>
      <c r="C16913" s="3" t="s">
        <v>14561</v>
      </c>
      <c r="D16913" s="3">
        <v>44.0</v>
      </c>
      <c r="E16913" s="3" t="s">
        <v>14562</v>
      </c>
      <c r="F16913" s="3">
        <v>7.0</v>
      </c>
      <c r="G16913" s="3">
        <v>4.0</v>
      </c>
      <c r="H16913" s="3" t="s">
        <v>14980</v>
      </c>
      <c r="I16913" s="3" t="s">
        <v>14981</v>
      </c>
      <c r="J16913" s="3" t="s">
        <v>922</v>
      </c>
      <c r="K16913" s="3" t="s">
        <v>24</v>
      </c>
      <c r="L16913" s="3">
        <v>3.0</v>
      </c>
      <c r="M16913" s="3" t="s">
        <v>25</v>
      </c>
      <c r="N16913" s="3" t="s">
        <v>420</v>
      </c>
      <c r="O16913" s="3" t="s">
        <v>536</v>
      </c>
      <c r="P16913" s="4">
        <v>21705.0</v>
      </c>
      <c r="Q16913" s="3" t="s">
        <v>169</v>
      </c>
      <c r="S16913" s="3" t="s">
        <v>34</v>
      </c>
    </row>
    <row r="16914">
      <c r="A16914" s="2">
        <v>42318.71491898148</v>
      </c>
      <c r="B16914" s="3">
        <v>52.0</v>
      </c>
      <c r="C16914" s="3" t="s">
        <v>14561</v>
      </c>
      <c r="D16914" s="3">
        <v>44.0</v>
      </c>
      <c r="E16914" s="3" t="s">
        <v>14562</v>
      </c>
      <c r="F16914" s="3">
        <v>7.0</v>
      </c>
      <c r="G16914" s="3">
        <v>4.0</v>
      </c>
      <c r="H16914" s="3" t="s">
        <v>14980</v>
      </c>
      <c r="I16914" s="3" t="s">
        <v>14981</v>
      </c>
      <c r="J16914" s="3" t="s">
        <v>922</v>
      </c>
      <c r="K16914" s="3" t="s">
        <v>24</v>
      </c>
      <c r="L16914" s="3">
        <v>4.0</v>
      </c>
      <c r="M16914" s="3" t="s">
        <v>30</v>
      </c>
      <c r="N16914" s="3" t="s">
        <v>2939</v>
      </c>
      <c r="O16914" s="3" t="s">
        <v>869</v>
      </c>
      <c r="P16914" s="4">
        <v>19992.0</v>
      </c>
      <c r="Q16914" s="3" t="s">
        <v>86</v>
      </c>
      <c r="S16914" s="3" t="s">
        <v>34</v>
      </c>
    </row>
    <row r="16915">
      <c r="A16915" s="2">
        <v>42318.71491898148</v>
      </c>
      <c r="B16915" s="3">
        <v>52.0</v>
      </c>
      <c r="C16915" s="3" t="s">
        <v>14561</v>
      </c>
      <c r="D16915" s="3">
        <v>44.0</v>
      </c>
      <c r="E16915" s="3" t="s">
        <v>14562</v>
      </c>
      <c r="F16915" s="3">
        <v>7.0</v>
      </c>
      <c r="G16915" s="3">
        <v>4.0</v>
      </c>
      <c r="H16915" s="3" t="s">
        <v>14980</v>
      </c>
      <c r="I16915" s="3" t="s">
        <v>14981</v>
      </c>
      <c r="J16915" s="3" t="s">
        <v>922</v>
      </c>
      <c r="K16915" s="3" t="s">
        <v>24</v>
      </c>
      <c r="L16915" s="3">
        <v>5.0</v>
      </c>
      <c r="M16915" s="3" t="s">
        <v>25</v>
      </c>
      <c r="N16915" s="3" t="s">
        <v>14983</v>
      </c>
      <c r="O16915" s="3" t="s">
        <v>297</v>
      </c>
      <c r="P16915" s="4">
        <v>24192.0</v>
      </c>
      <c r="Q16915" s="3" t="s">
        <v>153</v>
      </c>
      <c r="S16915" s="3" t="s">
        <v>34</v>
      </c>
    </row>
    <row r="16916">
      <c r="A16916" s="2">
        <v>42318.71491898148</v>
      </c>
      <c r="B16916" s="3">
        <v>52.0</v>
      </c>
      <c r="C16916" s="3" t="s">
        <v>14561</v>
      </c>
      <c r="D16916" s="3">
        <v>44.0</v>
      </c>
      <c r="E16916" s="3" t="s">
        <v>14562</v>
      </c>
      <c r="F16916" s="3">
        <v>7.0</v>
      </c>
      <c r="G16916" s="3">
        <v>4.0</v>
      </c>
      <c r="H16916" s="3" t="s">
        <v>14980</v>
      </c>
      <c r="I16916" s="3" t="s">
        <v>14981</v>
      </c>
      <c r="J16916" s="3" t="s">
        <v>922</v>
      </c>
      <c r="K16916" s="3" t="s">
        <v>24</v>
      </c>
      <c r="L16916" s="3">
        <v>6.0</v>
      </c>
      <c r="M16916" s="3" t="s">
        <v>30</v>
      </c>
      <c r="N16916" s="3" t="s">
        <v>14984</v>
      </c>
      <c r="O16916" s="3" t="s">
        <v>14985</v>
      </c>
      <c r="P16916" s="4">
        <v>23560.0</v>
      </c>
      <c r="Q16916" s="3" t="s">
        <v>132</v>
      </c>
      <c r="S16916" s="3" t="s">
        <v>29</v>
      </c>
    </row>
    <row r="16917">
      <c r="A16917" s="2">
        <v>42318.71491898148</v>
      </c>
      <c r="B16917" s="3">
        <v>52.0</v>
      </c>
      <c r="C16917" s="3" t="s">
        <v>14561</v>
      </c>
      <c r="D16917" s="3">
        <v>44.0</v>
      </c>
      <c r="E16917" s="3" t="s">
        <v>14562</v>
      </c>
      <c r="F16917" s="3">
        <v>7.0</v>
      </c>
      <c r="G16917" s="3">
        <v>4.0</v>
      </c>
      <c r="H16917" s="3" t="s">
        <v>14980</v>
      </c>
      <c r="I16917" s="3" t="s">
        <v>14981</v>
      </c>
      <c r="J16917" s="3" t="s">
        <v>922</v>
      </c>
      <c r="K16917" s="3" t="s">
        <v>24</v>
      </c>
      <c r="L16917" s="3">
        <v>7.0</v>
      </c>
      <c r="M16917" s="3" t="s">
        <v>25</v>
      </c>
      <c r="N16917" s="3" t="s">
        <v>14986</v>
      </c>
      <c r="O16917" s="3" t="s">
        <v>371</v>
      </c>
      <c r="P16917" s="4">
        <v>19903.0</v>
      </c>
      <c r="Q16917" s="3" t="s">
        <v>145</v>
      </c>
      <c r="S16917" s="3" t="s">
        <v>29</v>
      </c>
    </row>
    <row r="16918">
      <c r="A16918" s="2">
        <v>42318.71491898148</v>
      </c>
      <c r="B16918" s="3">
        <v>52.0</v>
      </c>
      <c r="C16918" s="3" t="s">
        <v>14561</v>
      </c>
      <c r="D16918" s="3">
        <v>44.0</v>
      </c>
      <c r="E16918" s="3" t="s">
        <v>14562</v>
      </c>
      <c r="F16918" s="3">
        <v>7.0</v>
      </c>
      <c r="G16918" s="3">
        <v>4.0</v>
      </c>
      <c r="H16918" s="3" t="s">
        <v>14980</v>
      </c>
      <c r="I16918" s="3" t="s">
        <v>14981</v>
      </c>
      <c r="J16918" s="3" t="s">
        <v>922</v>
      </c>
      <c r="K16918" s="3" t="s">
        <v>24</v>
      </c>
      <c r="L16918" s="3">
        <v>8.0</v>
      </c>
      <c r="M16918" s="3" t="s">
        <v>30</v>
      </c>
      <c r="N16918" s="3" t="s">
        <v>14987</v>
      </c>
      <c r="O16918" s="3" t="s">
        <v>1360</v>
      </c>
      <c r="P16918" s="4">
        <v>25875.0</v>
      </c>
      <c r="Q16918" s="3" t="s">
        <v>40</v>
      </c>
      <c r="S16918" s="3" t="s">
        <v>29</v>
      </c>
    </row>
    <row r="16919">
      <c r="A16919" s="2">
        <v>42318.71491898148</v>
      </c>
      <c r="B16919" s="3">
        <v>52.0</v>
      </c>
      <c r="C16919" s="3" t="s">
        <v>14561</v>
      </c>
      <c r="D16919" s="3">
        <v>44.0</v>
      </c>
      <c r="E16919" s="3" t="s">
        <v>14562</v>
      </c>
      <c r="F16919" s="3">
        <v>7.0</v>
      </c>
      <c r="G16919" s="3">
        <v>4.0</v>
      </c>
      <c r="H16919" s="3" t="s">
        <v>14980</v>
      </c>
      <c r="I16919" s="3" t="s">
        <v>14981</v>
      </c>
      <c r="J16919" s="3" t="s">
        <v>922</v>
      </c>
      <c r="K16919" s="3" t="s">
        <v>24</v>
      </c>
      <c r="L16919" s="3">
        <v>9.0</v>
      </c>
      <c r="M16919" s="3" t="s">
        <v>25</v>
      </c>
      <c r="N16919" s="3" t="s">
        <v>5710</v>
      </c>
      <c r="O16919" s="3" t="s">
        <v>102</v>
      </c>
      <c r="P16919" s="4">
        <v>21357.0</v>
      </c>
      <c r="Q16919" s="3" t="s">
        <v>33</v>
      </c>
      <c r="S16919" s="3" t="s">
        <v>29</v>
      </c>
    </row>
    <row r="16920">
      <c r="A16920" s="2">
        <v>42318.71491898148</v>
      </c>
      <c r="B16920" s="3">
        <v>52.0</v>
      </c>
      <c r="C16920" s="3" t="s">
        <v>14561</v>
      </c>
      <c r="D16920" s="3">
        <v>44.0</v>
      </c>
      <c r="E16920" s="3" t="s">
        <v>14562</v>
      </c>
      <c r="F16920" s="3">
        <v>7.0</v>
      </c>
      <c r="G16920" s="3">
        <v>4.0</v>
      </c>
      <c r="H16920" s="3" t="s">
        <v>14980</v>
      </c>
      <c r="I16920" s="3" t="s">
        <v>14981</v>
      </c>
      <c r="J16920" s="3" t="s">
        <v>922</v>
      </c>
      <c r="K16920" s="3" t="s">
        <v>24</v>
      </c>
      <c r="L16920" s="3">
        <v>10.0</v>
      </c>
      <c r="M16920" s="3" t="s">
        <v>30</v>
      </c>
      <c r="N16920" s="3" t="s">
        <v>14988</v>
      </c>
      <c r="O16920" s="3" t="s">
        <v>448</v>
      </c>
      <c r="P16920" s="4">
        <v>25018.0</v>
      </c>
      <c r="Q16920" s="3" t="s">
        <v>189</v>
      </c>
      <c r="S16920" s="3" t="s">
        <v>34</v>
      </c>
    </row>
    <row r="16921">
      <c r="A16921" s="2">
        <v>42318.71491898148</v>
      </c>
      <c r="B16921" s="3">
        <v>52.0</v>
      </c>
      <c r="C16921" s="3" t="s">
        <v>14561</v>
      </c>
      <c r="D16921" s="3">
        <v>44.0</v>
      </c>
      <c r="E16921" s="3" t="s">
        <v>14562</v>
      </c>
      <c r="F16921" s="3">
        <v>7.0</v>
      </c>
      <c r="G16921" s="3">
        <v>4.0</v>
      </c>
      <c r="H16921" s="3" t="s">
        <v>14980</v>
      </c>
      <c r="I16921" s="3" t="s">
        <v>14981</v>
      </c>
      <c r="J16921" s="3" t="s">
        <v>922</v>
      </c>
      <c r="K16921" s="3" t="s">
        <v>24</v>
      </c>
      <c r="L16921" s="3">
        <v>11.0</v>
      </c>
      <c r="M16921" s="3" t="s">
        <v>25</v>
      </c>
      <c r="N16921" s="3" t="s">
        <v>14989</v>
      </c>
      <c r="O16921" s="3" t="s">
        <v>281</v>
      </c>
      <c r="P16921" s="4">
        <v>20393.0</v>
      </c>
      <c r="Q16921" s="3" t="s">
        <v>216</v>
      </c>
      <c r="S16921" s="3" t="s">
        <v>34</v>
      </c>
    </row>
    <row r="16922">
      <c r="A16922" s="2">
        <v>42318.71491898148</v>
      </c>
      <c r="B16922" s="3">
        <v>52.0</v>
      </c>
      <c r="C16922" s="3" t="s">
        <v>14561</v>
      </c>
      <c r="D16922" s="3">
        <v>44.0</v>
      </c>
      <c r="E16922" s="3" t="s">
        <v>14562</v>
      </c>
      <c r="F16922" s="3">
        <v>7.0</v>
      </c>
      <c r="G16922" s="3">
        <v>4.0</v>
      </c>
      <c r="H16922" s="3" t="s">
        <v>14980</v>
      </c>
      <c r="I16922" s="3" t="s">
        <v>14981</v>
      </c>
      <c r="J16922" s="3" t="s">
        <v>922</v>
      </c>
      <c r="K16922" s="3" t="s">
        <v>24</v>
      </c>
      <c r="L16922" s="3">
        <v>12.0</v>
      </c>
      <c r="M16922" s="3" t="s">
        <v>30</v>
      </c>
      <c r="N16922" s="3" t="s">
        <v>14990</v>
      </c>
      <c r="O16922" s="3" t="s">
        <v>121</v>
      </c>
      <c r="P16922" s="4">
        <v>22902.0</v>
      </c>
      <c r="Q16922" s="3" t="s">
        <v>75</v>
      </c>
      <c r="S16922" s="3" t="s">
        <v>29</v>
      </c>
    </row>
    <row r="16923">
      <c r="A16923" s="2">
        <v>42318.71491898148</v>
      </c>
      <c r="B16923" s="3">
        <v>52.0</v>
      </c>
      <c r="C16923" s="3" t="s">
        <v>14561</v>
      </c>
      <c r="D16923" s="3">
        <v>44.0</v>
      </c>
      <c r="E16923" s="3" t="s">
        <v>14562</v>
      </c>
      <c r="F16923" s="3">
        <v>7.0</v>
      </c>
      <c r="G16923" s="3">
        <v>4.0</v>
      </c>
      <c r="H16923" s="3" t="s">
        <v>14980</v>
      </c>
      <c r="I16923" s="3" t="s">
        <v>14981</v>
      </c>
      <c r="J16923" s="3" t="s">
        <v>922</v>
      </c>
      <c r="K16923" s="3" t="s">
        <v>24</v>
      </c>
      <c r="L16923" s="3">
        <v>13.0</v>
      </c>
      <c r="M16923" s="3" t="s">
        <v>25</v>
      </c>
      <c r="N16923" s="3" t="s">
        <v>14991</v>
      </c>
      <c r="O16923" s="3" t="s">
        <v>371</v>
      </c>
      <c r="P16923" s="4">
        <v>22553.0</v>
      </c>
      <c r="Q16923" s="3" t="s">
        <v>189</v>
      </c>
      <c r="S16923" s="3" t="s">
        <v>34</v>
      </c>
    </row>
    <row r="16924">
      <c r="A16924" s="2">
        <v>42318.71491898148</v>
      </c>
      <c r="B16924" s="3">
        <v>52.0</v>
      </c>
      <c r="C16924" s="3" t="s">
        <v>14561</v>
      </c>
      <c r="D16924" s="3">
        <v>44.0</v>
      </c>
      <c r="E16924" s="3" t="s">
        <v>14562</v>
      </c>
      <c r="F16924" s="3">
        <v>7.0</v>
      </c>
      <c r="G16924" s="3">
        <v>4.0</v>
      </c>
      <c r="H16924" s="3" t="s">
        <v>14980</v>
      </c>
      <c r="I16924" s="3" t="s">
        <v>14981</v>
      </c>
      <c r="J16924" s="3" t="s">
        <v>922</v>
      </c>
      <c r="K16924" s="3" t="s">
        <v>24</v>
      </c>
      <c r="L16924" s="3">
        <v>14.0</v>
      </c>
      <c r="M16924" s="3" t="s">
        <v>30</v>
      </c>
      <c r="N16924" s="3" t="s">
        <v>14992</v>
      </c>
      <c r="O16924" s="3" t="s">
        <v>1070</v>
      </c>
      <c r="P16924" s="4">
        <v>23232.0</v>
      </c>
      <c r="Q16924" s="3" t="s">
        <v>189</v>
      </c>
      <c r="S16924" s="3" t="s">
        <v>34</v>
      </c>
    </row>
    <row r="16925">
      <c r="A16925" s="2">
        <v>42318.71491898148</v>
      </c>
      <c r="B16925" s="3">
        <v>52.0</v>
      </c>
      <c r="C16925" s="3" t="s">
        <v>14561</v>
      </c>
      <c r="D16925" s="3">
        <v>44.0</v>
      </c>
      <c r="E16925" s="3" t="s">
        <v>14562</v>
      </c>
      <c r="F16925" s="3">
        <v>7.0</v>
      </c>
      <c r="G16925" s="3">
        <v>4.0</v>
      </c>
      <c r="H16925" s="3" t="s">
        <v>14980</v>
      </c>
      <c r="I16925" s="3" t="s">
        <v>14981</v>
      </c>
      <c r="J16925" s="3" t="s">
        <v>922</v>
      </c>
      <c r="K16925" s="3" t="s">
        <v>24</v>
      </c>
      <c r="L16925" s="3">
        <v>15.0</v>
      </c>
      <c r="M16925" s="3" t="s">
        <v>25</v>
      </c>
      <c r="N16925" s="3" t="s">
        <v>3758</v>
      </c>
      <c r="O16925" s="3" t="s">
        <v>359</v>
      </c>
      <c r="P16925" s="4">
        <v>22796.0</v>
      </c>
      <c r="Q16925" s="3" t="s">
        <v>418</v>
      </c>
      <c r="S16925" s="3" t="s">
        <v>29</v>
      </c>
    </row>
    <row r="16926">
      <c r="A16926" s="2">
        <v>42318.71491898148</v>
      </c>
      <c r="B16926" s="3">
        <v>52.0</v>
      </c>
      <c r="C16926" s="3" t="s">
        <v>14561</v>
      </c>
      <c r="D16926" s="3">
        <v>44.0</v>
      </c>
      <c r="E16926" s="3" t="s">
        <v>14562</v>
      </c>
      <c r="F16926" s="3">
        <v>7.0</v>
      </c>
      <c r="G16926" s="3">
        <v>4.0</v>
      </c>
      <c r="H16926" s="3" t="s">
        <v>14980</v>
      </c>
      <c r="I16926" s="3" t="s">
        <v>14981</v>
      </c>
      <c r="J16926" s="3" t="s">
        <v>922</v>
      </c>
      <c r="K16926" s="3" t="s">
        <v>24</v>
      </c>
      <c r="L16926" s="3">
        <v>16.0</v>
      </c>
      <c r="M16926" s="3" t="s">
        <v>30</v>
      </c>
      <c r="N16926" s="3" t="s">
        <v>14085</v>
      </c>
      <c r="O16926" s="3" t="s">
        <v>1148</v>
      </c>
      <c r="P16926" s="4">
        <v>28595.0</v>
      </c>
      <c r="Q16926" s="3" t="s">
        <v>132</v>
      </c>
      <c r="S16926" s="3" t="s">
        <v>34</v>
      </c>
    </row>
    <row r="16927">
      <c r="A16927" s="2">
        <v>42318.71491898148</v>
      </c>
      <c r="B16927" s="3">
        <v>52.0</v>
      </c>
      <c r="C16927" s="3" t="s">
        <v>14561</v>
      </c>
      <c r="D16927" s="3">
        <v>44.0</v>
      </c>
      <c r="E16927" s="3" t="s">
        <v>14562</v>
      </c>
      <c r="F16927" s="3">
        <v>7.0</v>
      </c>
      <c r="G16927" s="3">
        <v>4.0</v>
      </c>
      <c r="H16927" s="3" t="s">
        <v>14980</v>
      </c>
      <c r="I16927" s="3" t="s">
        <v>14981</v>
      </c>
      <c r="J16927" s="3" t="s">
        <v>922</v>
      </c>
      <c r="K16927" s="3" t="s">
        <v>24</v>
      </c>
      <c r="L16927" s="3">
        <v>17.0</v>
      </c>
      <c r="M16927" s="3" t="s">
        <v>25</v>
      </c>
      <c r="N16927" s="3" t="s">
        <v>14076</v>
      </c>
      <c r="O16927" s="3" t="s">
        <v>11635</v>
      </c>
      <c r="P16927" s="4">
        <v>26684.0</v>
      </c>
      <c r="Q16927" s="3" t="s">
        <v>110</v>
      </c>
      <c r="S16927" s="3" t="s">
        <v>29</v>
      </c>
    </row>
    <row r="16928">
      <c r="A16928" s="2">
        <v>42318.71491898148</v>
      </c>
      <c r="B16928" s="3">
        <v>52.0</v>
      </c>
      <c r="C16928" s="3" t="s">
        <v>14561</v>
      </c>
      <c r="D16928" s="3">
        <v>44.0</v>
      </c>
      <c r="E16928" s="3" t="s">
        <v>14562</v>
      </c>
      <c r="F16928" s="3">
        <v>7.0</v>
      </c>
      <c r="G16928" s="3">
        <v>4.0</v>
      </c>
      <c r="H16928" s="3" t="s">
        <v>14980</v>
      </c>
      <c r="I16928" s="3" t="s">
        <v>14981</v>
      </c>
      <c r="J16928" s="3" t="s">
        <v>922</v>
      </c>
      <c r="K16928" s="3" t="s">
        <v>24</v>
      </c>
      <c r="L16928" s="3">
        <v>18.0</v>
      </c>
      <c r="M16928" s="3" t="s">
        <v>30</v>
      </c>
      <c r="N16928" s="3" t="s">
        <v>8861</v>
      </c>
      <c r="O16928" s="3" t="s">
        <v>361</v>
      </c>
      <c r="P16928" s="4">
        <v>24624.0</v>
      </c>
      <c r="Q16928" s="3" t="s">
        <v>149</v>
      </c>
      <c r="S16928" s="3" t="s">
        <v>34</v>
      </c>
    </row>
    <row r="16929">
      <c r="A16929" s="2">
        <v>42318.71491898148</v>
      </c>
      <c r="B16929" s="3">
        <v>52.0</v>
      </c>
      <c r="C16929" s="3" t="s">
        <v>14561</v>
      </c>
      <c r="D16929" s="3">
        <v>44.0</v>
      </c>
      <c r="E16929" s="3" t="s">
        <v>14562</v>
      </c>
      <c r="F16929" s="3">
        <v>7.0</v>
      </c>
      <c r="G16929" s="3">
        <v>4.0</v>
      </c>
      <c r="H16929" s="3" t="s">
        <v>14980</v>
      </c>
      <c r="I16929" s="3" t="s">
        <v>14981</v>
      </c>
      <c r="J16929" s="3" t="s">
        <v>922</v>
      </c>
      <c r="K16929" s="3" t="s">
        <v>24</v>
      </c>
      <c r="L16929" s="3">
        <v>19.0</v>
      </c>
      <c r="M16929" s="3" t="s">
        <v>25</v>
      </c>
      <c r="N16929" s="3" t="s">
        <v>11622</v>
      </c>
      <c r="O16929" s="3" t="s">
        <v>1072</v>
      </c>
      <c r="P16929" s="4">
        <v>30652.0</v>
      </c>
      <c r="Q16929" s="3" t="s">
        <v>189</v>
      </c>
      <c r="S16929" s="3" t="s">
        <v>34</v>
      </c>
    </row>
    <row r="16930">
      <c r="A16930" s="2">
        <v>42318.71491898148</v>
      </c>
      <c r="B16930" s="3">
        <v>52.0</v>
      </c>
      <c r="C16930" s="3" t="s">
        <v>14561</v>
      </c>
      <c r="D16930" s="3">
        <v>44.0</v>
      </c>
      <c r="E16930" s="3" t="s">
        <v>14562</v>
      </c>
      <c r="F16930" s="3">
        <v>7.0</v>
      </c>
      <c r="G16930" s="3">
        <v>4.0</v>
      </c>
      <c r="H16930" s="3" t="s">
        <v>14980</v>
      </c>
      <c r="I16930" s="3" t="s">
        <v>14981</v>
      </c>
      <c r="J16930" s="3" t="s">
        <v>922</v>
      </c>
      <c r="K16930" s="3" t="s">
        <v>24</v>
      </c>
      <c r="L16930" s="3">
        <v>20.0</v>
      </c>
      <c r="M16930" s="3" t="s">
        <v>30</v>
      </c>
      <c r="N16930" s="3" t="s">
        <v>2070</v>
      </c>
      <c r="O16930" s="3" t="s">
        <v>299</v>
      </c>
      <c r="P16930" s="4">
        <v>21429.0</v>
      </c>
      <c r="Q16930" s="3" t="s">
        <v>189</v>
      </c>
      <c r="S16930" s="3" t="s">
        <v>29</v>
      </c>
    </row>
    <row r="16931">
      <c r="A16931" s="2">
        <v>42318.71491898148</v>
      </c>
      <c r="B16931" s="3">
        <v>52.0</v>
      </c>
      <c r="C16931" s="3" t="s">
        <v>14561</v>
      </c>
      <c r="D16931" s="3">
        <v>44.0</v>
      </c>
      <c r="E16931" s="3" t="s">
        <v>14562</v>
      </c>
      <c r="F16931" s="3">
        <v>7.0</v>
      </c>
      <c r="G16931" s="3">
        <v>4.0</v>
      </c>
      <c r="H16931" s="3" t="s">
        <v>14980</v>
      </c>
      <c r="I16931" s="3" t="s">
        <v>14981</v>
      </c>
      <c r="J16931" s="3" t="s">
        <v>922</v>
      </c>
      <c r="K16931" s="3" t="s">
        <v>24</v>
      </c>
      <c r="L16931" s="3">
        <v>21.0</v>
      </c>
      <c r="M16931" s="3" t="s">
        <v>25</v>
      </c>
      <c r="N16931" s="3" t="s">
        <v>14993</v>
      </c>
      <c r="O16931" s="3" t="s">
        <v>401</v>
      </c>
      <c r="P16931" s="4">
        <v>23881.0</v>
      </c>
      <c r="Q16931" s="3" t="s">
        <v>52</v>
      </c>
      <c r="S16931" s="3" t="s">
        <v>34</v>
      </c>
    </row>
    <row r="16932">
      <c r="A16932" s="2">
        <v>42318.71491898148</v>
      </c>
      <c r="B16932" s="3">
        <v>52.0</v>
      </c>
      <c r="C16932" s="3" t="s">
        <v>14561</v>
      </c>
      <c r="D16932" s="3">
        <v>44.0</v>
      </c>
      <c r="E16932" s="3" t="s">
        <v>14562</v>
      </c>
      <c r="F16932" s="3">
        <v>7.0</v>
      </c>
      <c r="G16932" s="3">
        <v>4.0</v>
      </c>
      <c r="H16932" s="3" t="s">
        <v>14980</v>
      </c>
      <c r="I16932" s="3" t="s">
        <v>14981</v>
      </c>
      <c r="J16932" s="3" t="s">
        <v>922</v>
      </c>
      <c r="K16932" s="3" t="s">
        <v>24</v>
      </c>
      <c r="L16932" s="3">
        <v>22.0</v>
      </c>
      <c r="M16932" s="3" t="s">
        <v>30</v>
      </c>
      <c r="N16932" s="3" t="s">
        <v>14994</v>
      </c>
      <c r="O16932" s="3" t="s">
        <v>1239</v>
      </c>
      <c r="P16932" s="4">
        <v>27712.0</v>
      </c>
      <c r="Q16932" s="3" t="s">
        <v>153</v>
      </c>
      <c r="S16932" s="3" t="s">
        <v>34</v>
      </c>
    </row>
    <row r="16933">
      <c r="A16933" s="2">
        <v>42318.71491898148</v>
      </c>
      <c r="B16933" s="3">
        <v>52.0</v>
      </c>
      <c r="C16933" s="3" t="s">
        <v>14561</v>
      </c>
      <c r="D16933" s="3">
        <v>44.0</v>
      </c>
      <c r="E16933" s="3" t="s">
        <v>14562</v>
      </c>
      <c r="F16933" s="3">
        <v>7.0</v>
      </c>
      <c r="G16933" s="3">
        <v>4.0</v>
      </c>
      <c r="H16933" s="3" t="s">
        <v>14980</v>
      </c>
      <c r="I16933" s="3" t="s">
        <v>14981</v>
      </c>
      <c r="J16933" s="3" t="s">
        <v>922</v>
      </c>
      <c r="K16933" s="3" t="s">
        <v>24</v>
      </c>
      <c r="L16933" s="3">
        <v>23.0</v>
      </c>
      <c r="M16933" s="3" t="s">
        <v>25</v>
      </c>
      <c r="N16933" s="3" t="s">
        <v>4551</v>
      </c>
      <c r="O16933" s="3" t="s">
        <v>1109</v>
      </c>
      <c r="P16933" s="4">
        <v>32080.0</v>
      </c>
      <c r="Q16933" s="3" t="s">
        <v>372</v>
      </c>
      <c r="S16933" s="3" t="s">
        <v>34</v>
      </c>
    </row>
    <row r="16934">
      <c r="A16934" s="2">
        <v>42318.71491898148</v>
      </c>
      <c r="B16934" s="3">
        <v>52.0</v>
      </c>
      <c r="C16934" s="3" t="s">
        <v>14561</v>
      </c>
      <c r="D16934" s="3">
        <v>44.0</v>
      </c>
      <c r="E16934" s="3" t="s">
        <v>14562</v>
      </c>
      <c r="F16934" s="3">
        <v>7.0</v>
      </c>
      <c r="G16934" s="3">
        <v>4.0</v>
      </c>
      <c r="H16934" s="3" t="s">
        <v>14980</v>
      </c>
      <c r="I16934" s="3" t="s">
        <v>14981</v>
      </c>
      <c r="J16934" s="3" t="s">
        <v>922</v>
      </c>
      <c r="K16934" s="3" t="s">
        <v>24</v>
      </c>
      <c r="L16934" s="3">
        <v>24.0</v>
      </c>
      <c r="M16934" s="3" t="s">
        <v>30</v>
      </c>
      <c r="N16934" s="3" t="s">
        <v>2427</v>
      </c>
      <c r="O16934" s="3" t="s">
        <v>121</v>
      </c>
      <c r="P16934" s="4">
        <v>19195.0</v>
      </c>
      <c r="Q16934" s="3" t="s">
        <v>105</v>
      </c>
      <c r="S16934" s="3" t="s">
        <v>34</v>
      </c>
    </row>
    <row r="16935">
      <c r="A16935" s="2">
        <v>42318.71491898148</v>
      </c>
      <c r="B16935" s="3">
        <v>52.0</v>
      </c>
      <c r="C16935" s="3" t="s">
        <v>14561</v>
      </c>
      <c r="D16935" s="3">
        <v>44.0</v>
      </c>
      <c r="E16935" s="3" t="s">
        <v>14562</v>
      </c>
      <c r="F16935" s="3">
        <v>7.0</v>
      </c>
      <c r="G16935" s="3">
        <v>4.0</v>
      </c>
      <c r="H16935" s="3" t="s">
        <v>14980</v>
      </c>
      <c r="I16935" s="3" t="s">
        <v>14981</v>
      </c>
      <c r="J16935" s="3" t="s">
        <v>922</v>
      </c>
      <c r="K16935" s="3" t="s">
        <v>24</v>
      </c>
      <c r="L16935" s="3">
        <v>25.0</v>
      </c>
      <c r="M16935" s="3" t="s">
        <v>25</v>
      </c>
      <c r="N16935" s="3" t="s">
        <v>7935</v>
      </c>
      <c r="O16935" s="3" t="s">
        <v>1502</v>
      </c>
      <c r="P16935" s="4">
        <v>32252.0</v>
      </c>
      <c r="Q16935" s="3" t="s">
        <v>216</v>
      </c>
      <c r="S16935" s="3" t="s">
        <v>34</v>
      </c>
    </row>
    <row r="16936">
      <c r="A16936" s="2">
        <v>42318.71491898148</v>
      </c>
      <c r="B16936" s="3">
        <v>52.0</v>
      </c>
      <c r="C16936" s="3" t="s">
        <v>14561</v>
      </c>
      <c r="D16936" s="3">
        <v>44.0</v>
      </c>
      <c r="E16936" s="3" t="s">
        <v>14562</v>
      </c>
      <c r="F16936" s="3">
        <v>7.0</v>
      </c>
      <c r="G16936" s="3">
        <v>4.0</v>
      </c>
      <c r="H16936" s="3" t="s">
        <v>14980</v>
      </c>
      <c r="I16936" s="3" t="s">
        <v>14981</v>
      </c>
      <c r="J16936" s="3" t="s">
        <v>922</v>
      </c>
      <c r="K16936" s="3" t="s">
        <v>24</v>
      </c>
      <c r="L16936" s="3">
        <v>26.0</v>
      </c>
      <c r="M16936" s="3" t="s">
        <v>30</v>
      </c>
      <c r="N16936" s="3" t="s">
        <v>14995</v>
      </c>
      <c r="O16936" s="3" t="s">
        <v>1360</v>
      </c>
      <c r="P16936" s="4">
        <v>31917.0</v>
      </c>
      <c r="Q16936" s="3" t="s">
        <v>132</v>
      </c>
      <c r="S16936" s="3" t="s">
        <v>34</v>
      </c>
    </row>
    <row r="16937">
      <c r="A16937" s="2">
        <v>42318.71491898148</v>
      </c>
      <c r="B16937" s="3">
        <v>52.0</v>
      </c>
      <c r="C16937" s="3" t="s">
        <v>14561</v>
      </c>
      <c r="D16937" s="3">
        <v>44.0</v>
      </c>
      <c r="E16937" s="3" t="s">
        <v>14562</v>
      </c>
      <c r="F16937" s="3">
        <v>7.0</v>
      </c>
      <c r="G16937" s="3">
        <v>4.0</v>
      </c>
      <c r="H16937" s="3" t="s">
        <v>14980</v>
      </c>
      <c r="I16937" s="3" t="s">
        <v>14981</v>
      </c>
      <c r="J16937" s="3" t="s">
        <v>922</v>
      </c>
      <c r="K16937" s="3" t="s">
        <v>24</v>
      </c>
      <c r="L16937" s="3">
        <v>27.0</v>
      </c>
      <c r="M16937" s="3" t="s">
        <v>25</v>
      </c>
      <c r="N16937" s="3" t="s">
        <v>14996</v>
      </c>
      <c r="O16937" s="3" t="s">
        <v>14997</v>
      </c>
      <c r="P16937" s="4">
        <v>21921.0</v>
      </c>
      <c r="Q16937" s="3" t="s">
        <v>132</v>
      </c>
      <c r="S16937" s="3" t="s">
        <v>34</v>
      </c>
    </row>
    <row r="16938">
      <c r="A16938" s="2">
        <v>42318.71491898148</v>
      </c>
      <c r="B16938" s="3">
        <v>52.0</v>
      </c>
      <c r="C16938" s="3" t="s">
        <v>14561</v>
      </c>
      <c r="D16938" s="3">
        <v>44.0</v>
      </c>
      <c r="E16938" s="3" t="s">
        <v>14562</v>
      </c>
      <c r="F16938" s="3">
        <v>7.0</v>
      </c>
      <c r="G16938" s="3">
        <v>4.0</v>
      </c>
      <c r="H16938" s="3" t="s">
        <v>14980</v>
      </c>
      <c r="I16938" s="3" t="s">
        <v>14981</v>
      </c>
      <c r="J16938" s="3" t="s">
        <v>922</v>
      </c>
      <c r="K16938" s="3" t="s">
        <v>24</v>
      </c>
      <c r="L16938" s="3">
        <v>28.0</v>
      </c>
      <c r="M16938" s="3" t="s">
        <v>30</v>
      </c>
      <c r="N16938" s="3" t="s">
        <v>14998</v>
      </c>
      <c r="O16938" s="3" t="s">
        <v>249</v>
      </c>
      <c r="P16938" s="4">
        <v>23387.0</v>
      </c>
      <c r="Q16938" s="3" t="s">
        <v>40</v>
      </c>
      <c r="S16938" s="3" t="s">
        <v>34</v>
      </c>
    </row>
    <row r="16939">
      <c r="A16939" s="2">
        <v>42318.71491898148</v>
      </c>
      <c r="B16939" s="3">
        <v>52.0</v>
      </c>
      <c r="C16939" s="3" t="s">
        <v>14561</v>
      </c>
      <c r="D16939" s="3">
        <v>44.0</v>
      </c>
      <c r="E16939" s="3" t="s">
        <v>14562</v>
      </c>
      <c r="F16939" s="3">
        <v>7.0</v>
      </c>
      <c r="G16939" s="3">
        <v>4.0</v>
      </c>
      <c r="H16939" s="3" t="s">
        <v>14980</v>
      </c>
      <c r="I16939" s="3" t="s">
        <v>14981</v>
      </c>
      <c r="J16939" s="3" t="s">
        <v>922</v>
      </c>
      <c r="K16939" s="3" t="s">
        <v>24</v>
      </c>
      <c r="L16939" s="3">
        <v>29.0</v>
      </c>
      <c r="M16939" s="3" t="s">
        <v>25</v>
      </c>
      <c r="N16939" s="3" t="s">
        <v>7731</v>
      </c>
      <c r="O16939" s="3" t="s">
        <v>1398</v>
      </c>
      <c r="P16939" s="4">
        <v>34205.0</v>
      </c>
      <c r="Q16939" s="3" t="s">
        <v>191</v>
      </c>
      <c r="S16939" s="3" t="s">
        <v>34</v>
      </c>
    </row>
    <row r="16940">
      <c r="A16940" s="2">
        <v>42318.71491898148</v>
      </c>
      <c r="B16940" s="3">
        <v>52.0</v>
      </c>
      <c r="C16940" s="3" t="s">
        <v>14561</v>
      </c>
      <c r="D16940" s="3">
        <v>44.0</v>
      </c>
      <c r="E16940" s="3" t="s">
        <v>14562</v>
      </c>
      <c r="F16940" s="3">
        <v>7.0</v>
      </c>
      <c r="G16940" s="3">
        <v>4.0</v>
      </c>
      <c r="H16940" s="3" t="s">
        <v>14980</v>
      </c>
      <c r="I16940" s="3" t="s">
        <v>14981</v>
      </c>
      <c r="J16940" s="3" t="s">
        <v>922</v>
      </c>
      <c r="K16940" s="3" t="s">
        <v>24</v>
      </c>
      <c r="L16940" s="3">
        <v>30.0</v>
      </c>
      <c r="M16940" s="3" t="s">
        <v>30</v>
      </c>
      <c r="N16940" s="3" t="s">
        <v>14670</v>
      </c>
      <c r="O16940" s="3" t="s">
        <v>121</v>
      </c>
      <c r="P16940" s="4">
        <v>25043.0</v>
      </c>
      <c r="Q16940" s="3" t="s">
        <v>189</v>
      </c>
      <c r="S16940" s="3" t="s">
        <v>34</v>
      </c>
    </row>
    <row r="16941">
      <c r="A16941" s="2">
        <v>42318.71491898148</v>
      </c>
      <c r="B16941" s="3">
        <v>52.0</v>
      </c>
      <c r="C16941" s="3" t="s">
        <v>14561</v>
      </c>
      <c r="D16941" s="3">
        <v>44.0</v>
      </c>
      <c r="E16941" s="3" t="s">
        <v>14562</v>
      </c>
      <c r="F16941" s="3">
        <v>7.0</v>
      </c>
      <c r="G16941" s="3">
        <v>4.0</v>
      </c>
      <c r="H16941" s="3" t="s">
        <v>14980</v>
      </c>
      <c r="I16941" s="3" t="s">
        <v>14981</v>
      </c>
      <c r="J16941" s="3" t="s">
        <v>922</v>
      </c>
      <c r="K16941" s="3" t="s">
        <v>24</v>
      </c>
      <c r="L16941" s="3">
        <v>31.0</v>
      </c>
      <c r="M16941" s="3" t="s">
        <v>25</v>
      </c>
      <c r="N16941" s="3" t="s">
        <v>14999</v>
      </c>
      <c r="O16941" s="3" t="s">
        <v>427</v>
      </c>
      <c r="P16941" s="4">
        <v>20310.0</v>
      </c>
      <c r="Q16941" s="3" t="s">
        <v>49</v>
      </c>
      <c r="S16941" s="3" t="s">
        <v>34</v>
      </c>
    </row>
    <row r="16942">
      <c r="A16942" s="2">
        <v>42318.71491898148</v>
      </c>
      <c r="B16942" s="3">
        <v>52.0</v>
      </c>
      <c r="C16942" s="3" t="s">
        <v>14561</v>
      </c>
      <c r="D16942" s="3">
        <v>44.0</v>
      </c>
      <c r="E16942" s="3" t="s">
        <v>14562</v>
      </c>
      <c r="F16942" s="3">
        <v>7.0</v>
      </c>
      <c r="G16942" s="3">
        <v>4.0</v>
      </c>
      <c r="H16942" s="3" t="s">
        <v>14980</v>
      </c>
      <c r="I16942" s="3" t="s">
        <v>14981</v>
      </c>
      <c r="J16942" s="3" t="s">
        <v>922</v>
      </c>
      <c r="K16942" s="3" t="s">
        <v>24</v>
      </c>
      <c r="L16942" s="3">
        <v>32.0</v>
      </c>
      <c r="M16942" s="3" t="s">
        <v>30</v>
      </c>
      <c r="N16942" s="3" t="s">
        <v>14991</v>
      </c>
      <c r="O16942" s="3" t="s">
        <v>1012</v>
      </c>
      <c r="P16942" s="4">
        <v>22078.0</v>
      </c>
      <c r="Q16942" s="3" t="s">
        <v>228</v>
      </c>
      <c r="S16942" s="3" t="s">
        <v>34</v>
      </c>
    </row>
    <row r="16943">
      <c r="A16943" s="2">
        <v>42318.71491898148</v>
      </c>
      <c r="B16943" s="3">
        <v>52.0</v>
      </c>
      <c r="C16943" s="3" t="s">
        <v>14561</v>
      </c>
      <c r="D16943" s="3">
        <v>44.0</v>
      </c>
      <c r="E16943" s="3" t="s">
        <v>14562</v>
      </c>
      <c r="F16943" s="3">
        <v>7.0</v>
      </c>
      <c r="G16943" s="3">
        <v>4.0</v>
      </c>
      <c r="H16943" s="3" t="s">
        <v>14980</v>
      </c>
      <c r="I16943" s="3" t="s">
        <v>14981</v>
      </c>
      <c r="J16943" s="3" t="s">
        <v>922</v>
      </c>
      <c r="K16943" s="3" t="s">
        <v>24</v>
      </c>
      <c r="L16943" s="3">
        <v>33.0</v>
      </c>
      <c r="M16943" s="3" t="s">
        <v>25</v>
      </c>
      <c r="N16943" s="3" t="s">
        <v>5672</v>
      </c>
      <c r="O16943" s="3" t="s">
        <v>95</v>
      </c>
      <c r="P16943" s="4">
        <v>23546.0</v>
      </c>
      <c r="Q16943" s="3" t="s">
        <v>189</v>
      </c>
      <c r="S16943" s="3" t="s">
        <v>34</v>
      </c>
    </row>
    <row r="16944">
      <c r="A16944" s="2">
        <v>42318.71491898148</v>
      </c>
      <c r="B16944" s="3">
        <v>52.0</v>
      </c>
      <c r="C16944" s="3" t="s">
        <v>14561</v>
      </c>
      <c r="D16944" s="3">
        <v>44.0</v>
      </c>
      <c r="E16944" s="3" t="s">
        <v>14562</v>
      </c>
      <c r="F16944" s="3">
        <v>7.0</v>
      </c>
      <c r="G16944" s="3">
        <v>4.0</v>
      </c>
      <c r="H16944" s="3" t="s">
        <v>14980</v>
      </c>
      <c r="I16944" s="3" t="s">
        <v>14981</v>
      </c>
      <c r="J16944" s="3" t="s">
        <v>922</v>
      </c>
      <c r="K16944" s="3" t="s">
        <v>24</v>
      </c>
      <c r="L16944" s="3">
        <v>34.0</v>
      </c>
      <c r="M16944" s="3" t="s">
        <v>30</v>
      </c>
      <c r="N16944" s="3" t="s">
        <v>15000</v>
      </c>
      <c r="O16944" s="3" t="s">
        <v>746</v>
      </c>
      <c r="P16944" s="4">
        <v>27370.0</v>
      </c>
      <c r="Q16944" s="3" t="s">
        <v>37</v>
      </c>
      <c r="S16944" s="3" t="s">
        <v>34</v>
      </c>
    </row>
    <row r="16945">
      <c r="A16945" s="2">
        <v>42318.71491898148</v>
      </c>
      <c r="B16945" s="3">
        <v>52.0</v>
      </c>
      <c r="C16945" s="3" t="s">
        <v>14561</v>
      </c>
      <c r="D16945" s="3">
        <v>44.0</v>
      </c>
      <c r="E16945" s="3" t="s">
        <v>14562</v>
      </c>
      <c r="F16945" s="3">
        <v>7.0</v>
      </c>
      <c r="G16945" s="3">
        <v>4.0</v>
      </c>
      <c r="H16945" s="3" t="s">
        <v>14980</v>
      </c>
      <c r="I16945" s="3" t="s">
        <v>14981</v>
      </c>
      <c r="J16945" s="3" t="s">
        <v>922</v>
      </c>
      <c r="K16945" s="3" t="s">
        <v>24</v>
      </c>
      <c r="L16945" s="3">
        <v>35.0</v>
      </c>
      <c r="M16945" s="3" t="s">
        <v>25</v>
      </c>
      <c r="N16945" s="3" t="s">
        <v>5420</v>
      </c>
      <c r="O16945" s="3" t="s">
        <v>1234</v>
      </c>
      <c r="P16945" s="4">
        <v>19397.0</v>
      </c>
      <c r="Q16945" s="3" t="s">
        <v>105</v>
      </c>
      <c r="S16945" s="3" t="s">
        <v>34</v>
      </c>
    </row>
    <row r="16946">
      <c r="A16946" s="2">
        <v>42318.71491898148</v>
      </c>
      <c r="B16946" s="3">
        <v>52.0</v>
      </c>
      <c r="C16946" s="3" t="s">
        <v>14561</v>
      </c>
      <c r="D16946" s="3">
        <v>49.0</v>
      </c>
      <c r="E16946" s="3" t="s">
        <v>14584</v>
      </c>
      <c r="F16946" s="3">
        <v>7.0</v>
      </c>
      <c r="G16946" s="3">
        <v>4.0</v>
      </c>
      <c r="H16946" s="3" t="s">
        <v>14980</v>
      </c>
      <c r="I16946" s="3" t="s">
        <v>14981</v>
      </c>
      <c r="J16946" s="3" t="s">
        <v>922</v>
      </c>
      <c r="K16946" s="3" t="s">
        <v>24</v>
      </c>
      <c r="L16946" s="3">
        <v>1.0</v>
      </c>
      <c r="M16946" s="3" t="s">
        <v>30</v>
      </c>
      <c r="N16946" s="3" t="s">
        <v>2596</v>
      </c>
      <c r="O16946" s="3" t="s">
        <v>6282</v>
      </c>
      <c r="P16946" s="4">
        <v>26971.0</v>
      </c>
      <c r="Q16946" s="3" t="s">
        <v>40</v>
      </c>
      <c r="S16946" s="3" t="s">
        <v>34</v>
      </c>
    </row>
    <row r="16947">
      <c r="A16947" s="2">
        <v>42318.71491898148</v>
      </c>
      <c r="B16947" s="3">
        <v>52.0</v>
      </c>
      <c r="C16947" s="3" t="s">
        <v>14561</v>
      </c>
      <c r="D16947" s="3">
        <v>49.0</v>
      </c>
      <c r="E16947" s="3" t="s">
        <v>14584</v>
      </c>
      <c r="F16947" s="3">
        <v>7.0</v>
      </c>
      <c r="G16947" s="3">
        <v>4.0</v>
      </c>
      <c r="H16947" s="3" t="s">
        <v>14980</v>
      </c>
      <c r="I16947" s="3" t="s">
        <v>14981</v>
      </c>
      <c r="J16947" s="3" t="s">
        <v>922</v>
      </c>
      <c r="K16947" s="3" t="s">
        <v>24</v>
      </c>
      <c r="L16947" s="3">
        <v>2.0</v>
      </c>
      <c r="M16947" s="3" t="s">
        <v>25</v>
      </c>
      <c r="N16947" s="3" t="s">
        <v>15001</v>
      </c>
      <c r="O16947" s="3" t="s">
        <v>42</v>
      </c>
      <c r="P16947" s="4">
        <v>25845.0</v>
      </c>
      <c r="Q16947" s="3" t="s">
        <v>169</v>
      </c>
      <c r="S16947" s="3" t="s">
        <v>29</v>
      </c>
    </row>
    <row r="16948">
      <c r="A16948" s="2">
        <v>42318.71491898148</v>
      </c>
      <c r="B16948" s="3">
        <v>52.0</v>
      </c>
      <c r="C16948" s="3" t="s">
        <v>14561</v>
      </c>
      <c r="D16948" s="3">
        <v>49.0</v>
      </c>
      <c r="E16948" s="3" t="s">
        <v>14584</v>
      </c>
      <c r="F16948" s="3">
        <v>7.0</v>
      </c>
      <c r="G16948" s="3">
        <v>4.0</v>
      </c>
      <c r="H16948" s="3" t="s">
        <v>14980</v>
      </c>
      <c r="I16948" s="3" t="s">
        <v>14981</v>
      </c>
      <c r="J16948" s="3" t="s">
        <v>922</v>
      </c>
      <c r="K16948" s="3" t="s">
        <v>24</v>
      </c>
      <c r="L16948" s="3">
        <v>3.0</v>
      </c>
      <c r="M16948" s="3" t="s">
        <v>30</v>
      </c>
      <c r="N16948" s="3" t="s">
        <v>15002</v>
      </c>
      <c r="O16948" s="3" t="s">
        <v>857</v>
      </c>
      <c r="P16948" s="4">
        <v>24393.0</v>
      </c>
      <c r="Q16948" s="3" t="s">
        <v>132</v>
      </c>
      <c r="S16948" s="3" t="s">
        <v>34</v>
      </c>
    </row>
    <row r="16949">
      <c r="A16949" s="2">
        <v>42318.71491898148</v>
      </c>
      <c r="B16949" s="3">
        <v>52.0</v>
      </c>
      <c r="C16949" s="3" t="s">
        <v>14561</v>
      </c>
      <c r="D16949" s="3">
        <v>49.0</v>
      </c>
      <c r="E16949" s="3" t="s">
        <v>14584</v>
      </c>
      <c r="F16949" s="3">
        <v>7.0</v>
      </c>
      <c r="G16949" s="3">
        <v>4.0</v>
      </c>
      <c r="H16949" s="3" t="s">
        <v>14980</v>
      </c>
      <c r="I16949" s="3" t="s">
        <v>14981</v>
      </c>
      <c r="J16949" s="3" t="s">
        <v>922</v>
      </c>
      <c r="K16949" s="3" t="s">
        <v>24</v>
      </c>
      <c r="L16949" s="3">
        <v>4.0</v>
      </c>
      <c r="M16949" s="3" t="s">
        <v>25</v>
      </c>
      <c r="N16949" s="3" t="s">
        <v>15003</v>
      </c>
      <c r="O16949" s="3" t="s">
        <v>15004</v>
      </c>
      <c r="P16949" s="4">
        <v>34300.0</v>
      </c>
      <c r="Q16949" s="3" t="s">
        <v>191</v>
      </c>
      <c r="S16949" s="3" t="s">
        <v>34</v>
      </c>
    </row>
    <row r="16950">
      <c r="A16950" s="2">
        <v>42318.71491898148</v>
      </c>
      <c r="B16950" s="3">
        <v>52.0</v>
      </c>
      <c r="C16950" s="3" t="s">
        <v>14561</v>
      </c>
      <c r="D16950" s="3">
        <v>49.0</v>
      </c>
      <c r="E16950" s="3" t="s">
        <v>14584</v>
      </c>
      <c r="F16950" s="3">
        <v>7.0</v>
      </c>
      <c r="G16950" s="3">
        <v>4.0</v>
      </c>
      <c r="H16950" s="3" t="s">
        <v>14980</v>
      </c>
      <c r="I16950" s="3" t="s">
        <v>14981</v>
      </c>
      <c r="J16950" s="3" t="s">
        <v>922</v>
      </c>
      <c r="K16950" s="3" t="s">
        <v>24</v>
      </c>
      <c r="L16950" s="3">
        <v>5.0</v>
      </c>
      <c r="M16950" s="3" t="s">
        <v>30</v>
      </c>
      <c r="N16950" s="3" t="s">
        <v>15005</v>
      </c>
      <c r="O16950" s="3" t="s">
        <v>452</v>
      </c>
      <c r="P16950" s="4">
        <v>25283.0</v>
      </c>
      <c r="Q16950" s="3" t="s">
        <v>37</v>
      </c>
      <c r="S16950" s="3" t="s">
        <v>29</v>
      </c>
    </row>
    <row r="16951">
      <c r="A16951" s="2">
        <v>42318.71491898148</v>
      </c>
      <c r="B16951" s="3">
        <v>52.0</v>
      </c>
      <c r="C16951" s="3" t="s">
        <v>14561</v>
      </c>
      <c r="D16951" s="3">
        <v>49.0</v>
      </c>
      <c r="E16951" s="3" t="s">
        <v>14584</v>
      </c>
      <c r="F16951" s="3">
        <v>7.0</v>
      </c>
      <c r="G16951" s="3">
        <v>4.0</v>
      </c>
      <c r="H16951" s="3" t="s">
        <v>14980</v>
      </c>
      <c r="I16951" s="3" t="s">
        <v>14981</v>
      </c>
      <c r="J16951" s="3" t="s">
        <v>922</v>
      </c>
      <c r="K16951" s="3" t="s">
        <v>24</v>
      </c>
      <c r="L16951" s="3">
        <v>6.0</v>
      </c>
      <c r="M16951" s="3" t="s">
        <v>25</v>
      </c>
      <c r="N16951" s="3" t="s">
        <v>15006</v>
      </c>
      <c r="O16951" s="3" t="s">
        <v>2026</v>
      </c>
      <c r="P16951" s="4">
        <v>26871.0</v>
      </c>
      <c r="Q16951" s="3" t="s">
        <v>2911</v>
      </c>
      <c r="S16951" s="3" t="s">
        <v>34</v>
      </c>
    </row>
    <row r="16952">
      <c r="A16952" s="2">
        <v>42318.71491898148</v>
      </c>
      <c r="B16952" s="3">
        <v>52.0</v>
      </c>
      <c r="C16952" s="3" t="s">
        <v>14561</v>
      </c>
      <c r="D16952" s="3">
        <v>49.0</v>
      </c>
      <c r="E16952" s="3" t="s">
        <v>14584</v>
      </c>
      <c r="F16952" s="3">
        <v>7.0</v>
      </c>
      <c r="G16952" s="3">
        <v>4.0</v>
      </c>
      <c r="H16952" s="3" t="s">
        <v>14980</v>
      </c>
      <c r="I16952" s="3" t="s">
        <v>14981</v>
      </c>
      <c r="J16952" s="3" t="s">
        <v>922</v>
      </c>
      <c r="K16952" s="3" t="s">
        <v>24</v>
      </c>
      <c r="L16952" s="3">
        <v>7.0</v>
      </c>
      <c r="M16952" s="3" t="s">
        <v>30</v>
      </c>
      <c r="N16952" s="3" t="s">
        <v>15007</v>
      </c>
      <c r="O16952" s="3" t="s">
        <v>139</v>
      </c>
      <c r="P16952" s="4">
        <v>23444.0</v>
      </c>
      <c r="Q16952" s="3" t="s">
        <v>72</v>
      </c>
      <c r="S16952" s="3" t="s">
        <v>29</v>
      </c>
    </row>
    <row r="16953">
      <c r="A16953" s="2">
        <v>42318.71491898148</v>
      </c>
      <c r="B16953" s="3">
        <v>52.0</v>
      </c>
      <c r="C16953" s="3" t="s">
        <v>14561</v>
      </c>
      <c r="D16953" s="3">
        <v>49.0</v>
      </c>
      <c r="E16953" s="3" t="s">
        <v>14584</v>
      </c>
      <c r="F16953" s="3">
        <v>7.0</v>
      </c>
      <c r="G16953" s="3">
        <v>4.0</v>
      </c>
      <c r="H16953" s="3" t="s">
        <v>14980</v>
      </c>
      <c r="I16953" s="3" t="s">
        <v>14981</v>
      </c>
      <c r="J16953" s="3" t="s">
        <v>922</v>
      </c>
      <c r="K16953" s="3" t="s">
        <v>24</v>
      </c>
      <c r="L16953" s="3">
        <v>8.0</v>
      </c>
      <c r="M16953" s="3" t="s">
        <v>25</v>
      </c>
      <c r="N16953" s="3" t="s">
        <v>15008</v>
      </c>
      <c r="O16953" s="3" t="s">
        <v>545</v>
      </c>
      <c r="P16953" s="4">
        <v>27005.0</v>
      </c>
      <c r="Q16953" s="3" t="s">
        <v>37</v>
      </c>
      <c r="S16953" s="3" t="s">
        <v>29</v>
      </c>
    </row>
    <row r="16954">
      <c r="A16954" s="2">
        <v>42318.71491898148</v>
      </c>
      <c r="B16954" s="3">
        <v>52.0</v>
      </c>
      <c r="C16954" s="3" t="s">
        <v>14561</v>
      </c>
      <c r="D16954" s="3">
        <v>49.0</v>
      </c>
      <c r="E16954" s="3" t="s">
        <v>14584</v>
      </c>
      <c r="F16954" s="3">
        <v>7.0</v>
      </c>
      <c r="G16954" s="3">
        <v>4.0</v>
      </c>
      <c r="H16954" s="3" t="s">
        <v>14980</v>
      </c>
      <c r="I16954" s="3" t="s">
        <v>14981</v>
      </c>
      <c r="J16954" s="3" t="s">
        <v>922</v>
      </c>
      <c r="K16954" s="3" t="s">
        <v>24</v>
      </c>
      <c r="L16954" s="3">
        <v>9.0</v>
      </c>
      <c r="M16954" s="3" t="s">
        <v>30</v>
      </c>
      <c r="N16954" s="3" t="s">
        <v>5721</v>
      </c>
      <c r="O16954" s="3" t="s">
        <v>866</v>
      </c>
      <c r="P16954" s="4">
        <v>21294.0</v>
      </c>
      <c r="Q16954" s="3" t="s">
        <v>266</v>
      </c>
      <c r="S16954" s="3" t="s">
        <v>29</v>
      </c>
    </row>
    <row r="16955">
      <c r="A16955" s="2">
        <v>42318.71491898148</v>
      </c>
      <c r="B16955" s="3">
        <v>52.0</v>
      </c>
      <c r="C16955" s="3" t="s">
        <v>14561</v>
      </c>
      <c r="D16955" s="3">
        <v>49.0</v>
      </c>
      <c r="E16955" s="3" t="s">
        <v>14584</v>
      </c>
      <c r="F16955" s="3">
        <v>7.0</v>
      </c>
      <c r="G16955" s="3">
        <v>4.0</v>
      </c>
      <c r="H16955" s="3" t="s">
        <v>14980</v>
      </c>
      <c r="I16955" s="3" t="s">
        <v>14981</v>
      </c>
      <c r="J16955" s="3" t="s">
        <v>922</v>
      </c>
      <c r="K16955" s="3" t="s">
        <v>24</v>
      </c>
      <c r="L16955" s="3">
        <v>10.0</v>
      </c>
      <c r="M16955" s="3" t="s">
        <v>25</v>
      </c>
      <c r="N16955" s="3" t="s">
        <v>15009</v>
      </c>
      <c r="O16955" s="3" t="s">
        <v>104</v>
      </c>
      <c r="P16955" s="4">
        <v>20055.0</v>
      </c>
      <c r="Q16955" s="3" t="s">
        <v>33</v>
      </c>
      <c r="S16955" s="3" t="s">
        <v>34</v>
      </c>
    </row>
    <row r="16956">
      <c r="A16956" s="2">
        <v>42318.71491898148</v>
      </c>
      <c r="B16956" s="3">
        <v>52.0</v>
      </c>
      <c r="C16956" s="3" t="s">
        <v>14561</v>
      </c>
      <c r="D16956" s="3">
        <v>49.0</v>
      </c>
      <c r="E16956" s="3" t="s">
        <v>14584</v>
      </c>
      <c r="F16956" s="3">
        <v>7.0</v>
      </c>
      <c r="G16956" s="3">
        <v>4.0</v>
      </c>
      <c r="H16956" s="3" t="s">
        <v>14980</v>
      </c>
      <c r="I16956" s="3" t="s">
        <v>14981</v>
      </c>
      <c r="J16956" s="3" t="s">
        <v>922</v>
      </c>
      <c r="K16956" s="3" t="s">
        <v>24</v>
      </c>
      <c r="L16956" s="3">
        <v>11.0</v>
      </c>
      <c r="M16956" s="3" t="s">
        <v>30</v>
      </c>
      <c r="N16956" s="3" t="s">
        <v>15010</v>
      </c>
      <c r="O16956" s="3" t="s">
        <v>32</v>
      </c>
      <c r="P16956" s="4">
        <v>26391.0</v>
      </c>
      <c r="Q16956" s="3" t="s">
        <v>189</v>
      </c>
      <c r="S16956" s="3" t="s">
        <v>34</v>
      </c>
    </row>
    <row r="16957">
      <c r="A16957" s="2">
        <v>42318.71491898148</v>
      </c>
      <c r="B16957" s="3">
        <v>52.0</v>
      </c>
      <c r="C16957" s="3" t="s">
        <v>14561</v>
      </c>
      <c r="D16957" s="3">
        <v>49.0</v>
      </c>
      <c r="E16957" s="3" t="s">
        <v>14584</v>
      </c>
      <c r="F16957" s="3">
        <v>7.0</v>
      </c>
      <c r="G16957" s="3">
        <v>4.0</v>
      </c>
      <c r="H16957" s="3" t="s">
        <v>14980</v>
      </c>
      <c r="I16957" s="3" t="s">
        <v>14981</v>
      </c>
      <c r="J16957" s="3" t="s">
        <v>922</v>
      </c>
      <c r="K16957" s="3" t="s">
        <v>24</v>
      </c>
      <c r="L16957" s="3">
        <v>12.0</v>
      </c>
      <c r="M16957" s="3" t="s">
        <v>25</v>
      </c>
      <c r="N16957" s="3" t="s">
        <v>3406</v>
      </c>
      <c r="O16957" s="3" t="s">
        <v>319</v>
      </c>
      <c r="P16957" s="4">
        <v>29593.0</v>
      </c>
      <c r="Q16957" s="3" t="s">
        <v>115</v>
      </c>
      <c r="S16957" s="3" t="s">
        <v>34</v>
      </c>
    </row>
    <row r="16958">
      <c r="A16958" s="2">
        <v>42318.71491898148</v>
      </c>
      <c r="B16958" s="3">
        <v>52.0</v>
      </c>
      <c r="C16958" s="3" t="s">
        <v>14561</v>
      </c>
      <c r="D16958" s="3">
        <v>49.0</v>
      </c>
      <c r="E16958" s="3" t="s">
        <v>14584</v>
      </c>
      <c r="F16958" s="3">
        <v>7.0</v>
      </c>
      <c r="G16958" s="3">
        <v>4.0</v>
      </c>
      <c r="H16958" s="3" t="s">
        <v>14980</v>
      </c>
      <c r="I16958" s="3" t="s">
        <v>14981</v>
      </c>
      <c r="J16958" s="3" t="s">
        <v>922</v>
      </c>
      <c r="K16958" s="3" t="s">
        <v>24</v>
      </c>
      <c r="L16958" s="3">
        <v>13.0</v>
      </c>
      <c r="M16958" s="3" t="s">
        <v>30</v>
      </c>
      <c r="N16958" s="3" t="s">
        <v>15011</v>
      </c>
      <c r="O16958" s="3" t="s">
        <v>139</v>
      </c>
      <c r="P16958" s="4">
        <v>21095.0</v>
      </c>
      <c r="Q16958" s="3" t="s">
        <v>1955</v>
      </c>
      <c r="S16958" s="3" t="s">
        <v>34</v>
      </c>
    </row>
    <row r="16959">
      <c r="A16959" s="2">
        <v>42318.71491898148</v>
      </c>
      <c r="B16959" s="3">
        <v>52.0</v>
      </c>
      <c r="C16959" s="3" t="s">
        <v>14561</v>
      </c>
      <c r="D16959" s="3">
        <v>49.0</v>
      </c>
      <c r="E16959" s="3" t="s">
        <v>14584</v>
      </c>
      <c r="F16959" s="3">
        <v>7.0</v>
      </c>
      <c r="G16959" s="3">
        <v>4.0</v>
      </c>
      <c r="H16959" s="3" t="s">
        <v>14980</v>
      </c>
      <c r="I16959" s="3" t="s">
        <v>14981</v>
      </c>
      <c r="J16959" s="3" t="s">
        <v>922</v>
      </c>
      <c r="K16959" s="3" t="s">
        <v>24</v>
      </c>
      <c r="L16959" s="3">
        <v>14.0</v>
      </c>
      <c r="M16959" s="3" t="s">
        <v>25</v>
      </c>
      <c r="N16959" s="3" t="s">
        <v>5214</v>
      </c>
      <c r="O16959" s="3" t="s">
        <v>499</v>
      </c>
      <c r="P16959" s="4">
        <v>28750.0</v>
      </c>
      <c r="Q16959" s="3" t="s">
        <v>83</v>
      </c>
      <c r="S16959" s="3" t="s">
        <v>34</v>
      </c>
    </row>
    <row r="16960">
      <c r="A16960" s="2">
        <v>42318.71491898148</v>
      </c>
      <c r="B16960" s="3">
        <v>52.0</v>
      </c>
      <c r="C16960" s="3" t="s">
        <v>14561</v>
      </c>
      <c r="D16960" s="3">
        <v>49.0</v>
      </c>
      <c r="E16960" s="3" t="s">
        <v>14584</v>
      </c>
      <c r="F16960" s="3">
        <v>7.0</v>
      </c>
      <c r="G16960" s="3">
        <v>4.0</v>
      </c>
      <c r="H16960" s="3" t="s">
        <v>14980</v>
      </c>
      <c r="I16960" s="3" t="s">
        <v>14981</v>
      </c>
      <c r="J16960" s="3" t="s">
        <v>922</v>
      </c>
      <c r="K16960" s="3" t="s">
        <v>24</v>
      </c>
      <c r="L16960" s="3">
        <v>15.0</v>
      </c>
      <c r="M16960" s="3" t="s">
        <v>30</v>
      </c>
      <c r="N16960" s="3" t="s">
        <v>2220</v>
      </c>
      <c r="O16960" s="3" t="s">
        <v>342</v>
      </c>
      <c r="P16960" s="4">
        <v>26674.0</v>
      </c>
      <c r="Q16960" s="3" t="s">
        <v>72</v>
      </c>
      <c r="S16960" s="3" t="s">
        <v>34</v>
      </c>
    </row>
    <row r="16961">
      <c r="A16961" s="2">
        <v>42318.71491898148</v>
      </c>
      <c r="B16961" s="3">
        <v>52.0</v>
      </c>
      <c r="C16961" s="3" t="s">
        <v>14561</v>
      </c>
      <c r="D16961" s="3">
        <v>49.0</v>
      </c>
      <c r="E16961" s="3" t="s">
        <v>14584</v>
      </c>
      <c r="F16961" s="3">
        <v>7.0</v>
      </c>
      <c r="G16961" s="3">
        <v>4.0</v>
      </c>
      <c r="H16961" s="3" t="s">
        <v>14980</v>
      </c>
      <c r="I16961" s="3" t="s">
        <v>14981</v>
      </c>
      <c r="J16961" s="3" t="s">
        <v>922</v>
      </c>
      <c r="K16961" s="3" t="s">
        <v>24</v>
      </c>
      <c r="L16961" s="3">
        <v>16.0</v>
      </c>
      <c r="M16961" s="3" t="s">
        <v>25</v>
      </c>
      <c r="N16961" s="3" t="s">
        <v>6156</v>
      </c>
      <c r="O16961" s="3" t="s">
        <v>27</v>
      </c>
      <c r="P16961" s="4">
        <v>26312.0</v>
      </c>
      <c r="Q16961" s="3" t="s">
        <v>216</v>
      </c>
      <c r="S16961" s="3" t="s">
        <v>34</v>
      </c>
    </row>
    <row r="16962">
      <c r="A16962" s="2">
        <v>42318.71491898148</v>
      </c>
      <c r="B16962" s="3">
        <v>52.0</v>
      </c>
      <c r="C16962" s="3" t="s">
        <v>14561</v>
      </c>
      <c r="D16962" s="3">
        <v>49.0</v>
      </c>
      <c r="E16962" s="3" t="s">
        <v>14584</v>
      </c>
      <c r="F16962" s="3">
        <v>7.0</v>
      </c>
      <c r="G16962" s="3">
        <v>4.0</v>
      </c>
      <c r="H16962" s="3" t="s">
        <v>14980</v>
      </c>
      <c r="I16962" s="3" t="s">
        <v>14981</v>
      </c>
      <c r="J16962" s="3" t="s">
        <v>922</v>
      </c>
      <c r="K16962" s="3" t="s">
        <v>24</v>
      </c>
      <c r="L16962" s="3">
        <v>17.0</v>
      </c>
      <c r="M16962" s="3" t="s">
        <v>30</v>
      </c>
      <c r="N16962" s="3" t="s">
        <v>7920</v>
      </c>
      <c r="O16962" s="3" t="s">
        <v>602</v>
      </c>
      <c r="P16962" s="4">
        <v>23224.0</v>
      </c>
      <c r="Q16962" s="3" t="s">
        <v>52</v>
      </c>
      <c r="S16962" s="3" t="s">
        <v>34</v>
      </c>
    </row>
    <row r="16963">
      <c r="A16963" s="2">
        <v>42318.71491898148</v>
      </c>
      <c r="B16963" s="3">
        <v>52.0</v>
      </c>
      <c r="C16963" s="3" t="s">
        <v>14561</v>
      </c>
      <c r="D16963" s="3">
        <v>49.0</v>
      </c>
      <c r="E16963" s="3" t="s">
        <v>14584</v>
      </c>
      <c r="F16963" s="3">
        <v>7.0</v>
      </c>
      <c r="G16963" s="3">
        <v>4.0</v>
      </c>
      <c r="H16963" s="3" t="s">
        <v>14980</v>
      </c>
      <c r="I16963" s="3" t="s">
        <v>14981</v>
      </c>
      <c r="J16963" s="3" t="s">
        <v>922</v>
      </c>
      <c r="K16963" s="3" t="s">
        <v>24</v>
      </c>
      <c r="L16963" s="3">
        <v>18.0</v>
      </c>
      <c r="M16963" s="3" t="s">
        <v>25</v>
      </c>
      <c r="N16963" s="3" t="s">
        <v>15012</v>
      </c>
      <c r="O16963" s="3" t="s">
        <v>218</v>
      </c>
      <c r="P16963" s="4">
        <v>22818.0</v>
      </c>
      <c r="Q16963" s="3" t="s">
        <v>33</v>
      </c>
      <c r="S16963" s="3" t="s">
        <v>34</v>
      </c>
    </row>
    <row r="16964">
      <c r="A16964" s="2">
        <v>42318.71491898148</v>
      </c>
      <c r="B16964" s="3">
        <v>52.0</v>
      </c>
      <c r="C16964" s="3" t="s">
        <v>14561</v>
      </c>
      <c r="D16964" s="3">
        <v>49.0</v>
      </c>
      <c r="E16964" s="3" t="s">
        <v>14584</v>
      </c>
      <c r="F16964" s="3">
        <v>7.0</v>
      </c>
      <c r="G16964" s="3">
        <v>4.0</v>
      </c>
      <c r="H16964" s="3" t="s">
        <v>14980</v>
      </c>
      <c r="I16964" s="3" t="s">
        <v>14981</v>
      </c>
      <c r="J16964" s="3" t="s">
        <v>922</v>
      </c>
      <c r="K16964" s="3" t="s">
        <v>24</v>
      </c>
      <c r="L16964" s="3">
        <v>19.0</v>
      </c>
      <c r="M16964" s="3" t="s">
        <v>30</v>
      </c>
      <c r="N16964" s="3" t="s">
        <v>15013</v>
      </c>
      <c r="O16964" s="3" t="s">
        <v>67</v>
      </c>
      <c r="P16964" s="4">
        <v>25345.0</v>
      </c>
      <c r="Q16964" s="3" t="s">
        <v>60</v>
      </c>
      <c r="S16964" s="3" t="s">
        <v>34</v>
      </c>
    </row>
    <row r="16965">
      <c r="A16965" s="2">
        <v>42318.71491898148</v>
      </c>
      <c r="B16965" s="3">
        <v>52.0</v>
      </c>
      <c r="C16965" s="3" t="s">
        <v>14561</v>
      </c>
      <c r="D16965" s="3">
        <v>49.0</v>
      </c>
      <c r="E16965" s="3" t="s">
        <v>14584</v>
      </c>
      <c r="F16965" s="3">
        <v>7.0</v>
      </c>
      <c r="G16965" s="3">
        <v>4.0</v>
      </c>
      <c r="H16965" s="3" t="s">
        <v>14980</v>
      </c>
      <c r="I16965" s="3" t="s">
        <v>14981</v>
      </c>
      <c r="J16965" s="3" t="s">
        <v>922</v>
      </c>
      <c r="K16965" s="3" t="s">
        <v>24</v>
      </c>
      <c r="L16965" s="3">
        <v>20.0</v>
      </c>
      <c r="M16965" s="3" t="s">
        <v>25</v>
      </c>
      <c r="N16965" s="3" t="s">
        <v>15014</v>
      </c>
      <c r="O16965" s="3" t="s">
        <v>27</v>
      </c>
      <c r="P16965" s="4">
        <v>29169.0</v>
      </c>
      <c r="Q16965" s="3" t="s">
        <v>1955</v>
      </c>
      <c r="S16965" s="3" t="s">
        <v>34</v>
      </c>
    </row>
    <row r="16966">
      <c r="A16966" s="2">
        <v>42318.71491898148</v>
      </c>
      <c r="B16966" s="3">
        <v>52.0</v>
      </c>
      <c r="C16966" s="3" t="s">
        <v>14561</v>
      </c>
      <c r="D16966" s="3">
        <v>49.0</v>
      </c>
      <c r="E16966" s="3" t="s">
        <v>14584</v>
      </c>
      <c r="F16966" s="3">
        <v>7.0</v>
      </c>
      <c r="G16966" s="3">
        <v>4.0</v>
      </c>
      <c r="H16966" s="3" t="s">
        <v>14980</v>
      </c>
      <c r="I16966" s="3" t="s">
        <v>14981</v>
      </c>
      <c r="J16966" s="3" t="s">
        <v>922</v>
      </c>
      <c r="K16966" s="3" t="s">
        <v>24</v>
      </c>
      <c r="L16966" s="3">
        <v>21.0</v>
      </c>
      <c r="M16966" s="3" t="s">
        <v>30</v>
      </c>
      <c r="N16966" s="3" t="s">
        <v>7305</v>
      </c>
      <c r="O16966" s="3" t="s">
        <v>375</v>
      </c>
      <c r="P16966" s="4">
        <v>20935.0</v>
      </c>
      <c r="Q16966" s="3" t="s">
        <v>132</v>
      </c>
      <c r="S16966" s="3" t="s">
        <v>34</v>
      </c>
    </row>
    <row r="16967">
      <c r="A16967" s="2">
        <v>42318.71491898148</v>
      </c>
      <c r="B16967" s="3">
        <v>52.0</v>
      </c>
      <c r="C16967" s="3" t="s">
        <v>14561</v>
      </c>
      <c r="D16967" s="3">
        <v>49.0</v>
      </c>
      <c r="E16967" s="3" t="s">
        <v>14584</v>
      </c>
      <c r="F16967" s="3">
        <v>7.0</v>
      </c>
      <c r="G16967" s="3">
        <v>4.0</v>
      </c>
      <c r="H16967" s="3" t="s">
        <v>14980</v>
      </c>
      <c r="I16967" s="3" t="s">
        <v>14981</v>
      </c>
      <c r="J16967" s="3" t="s">
        <v>922</v>
      </c>
      <c r="K16967" s="3" t="s">
        <v>24</v>
      </c>
      <c r="L16967" s="3">
        <v>22.0</v>
      </c>
      <c r="M16967" s="3" t="s">
        <v>25</v>
      </c>
      <c r="N16967" s="3" t="s">
        <v>15015</v>
      </c>
      <c r="O16967" s="3" t="s">
        <v>180</v>
      </c>
      <c r="P16967" s="4">
        <v>19774.0</v>
      </c>
      <c r="Q16967" s="3" t="s">
        <v>145</v>
      </c>
      <c r="S16967" s="3" t="s">
        <v>34</v>
      </c>
    </row>
    <row r="16968">
      <c r="A16968" s="2">
        <v>42318.71491898148</v>
      </c>
      <c r="B16968" s="3">
        <v>52.0</v>
      </c>
      <c r="C16968" s="3" t="s">
        <v>14561</v>
      </c>
      <c r="D16968" s="3">
        <v>53.0</v>
      </c>
      <c r="E16968" s="3" t="s">
        <v>14598</v>
      </c>
      <c r="F16968" s="3">
        <v>7.0</v>
      </c>
      <c r="G16968" s="3">
        <v>4.0</v>
      </c>
      <c r="H16968" s="3" t="s">
        <v>14980</v>
      </c>
      <c r="I16968" s="3" t="s">
        <v>14981</v>
      </c>
      <c r="J16968" s="3" t="s">
        <v>922</v>
      </c>
      <c r="K16968" s="3" t="s">
        <v>24</v>
      </c>
      <c r="L16968" s="3">
        <v>1.0</v>
      </c>
      <c r="M16968" s="3" t="s">
        <v>25</v>
      </c>
      <c r="N16968" s="3" t="s">
        <v>15016</v>
      </c>
      <c r="O16968" s="3" t="s">
        <v>417</v>
      </c>
      <c r="P16968" s="4">
        <v>23380.0</v>
      </c>
      <c r="Q16968" s="3" t="s">
        <v>418</v>
      </c>
      <c r="S16968" s="3" t="s">
        <v>29</v>
      </c>
    </row>
    <row r="16969">
      <c r="A16969" s="2">
        <v>42318.71491898148</v>
      </c>
      <c r="B16969" s="3">
        <v>52.0</v>
      </c>
      <c r="C16969" s="3" t="s">
        <v>14561</v>
      </c>
      <c r="D16969" s="3">
        <v>53.0</v>
      </c>
      <c r="E16969" s="3" t="s">
        <v>14598</v>
      </c>
      <c r="F16969" s="3">
        <v>7.0</v>
      </c>
      <c r="G16969" s="3">
        <v>4.0</v>
      </c>
      <c r="H16969" s="3" t="s">
        <v>14980</v>
      </c>
      <c r="I16969" s="3" t="s">
        <v>14981</v>
      </c>
      <c r="J16969" s="3" t="s">
        <v>922</v>
      </c>
      <c r="K16969" s="3" t="s">
        <v>24</v>
      </c>
      <c r="L16969" s="3">
        <v>2.0</v>
      </c>
      <c r="M16969" s="3" t="s">
        <v>30</v>
      </c>
      <c r="N16969" s="3" t="s">
        <v>15017</v>
      </c>
      <c r="O16969" s="3" t="s">
        <v>1706</v>
      </c>
      <c r="P16969" s="4">
        <v>20209.0</v>
      </c>
      <c r="Q16969" s="3" t="s">
        <v>33</v>
      </c>
      <c r="S16969" s="3" t="s">
        <v>34</v>
      </c>
    </row>
    <row r="16970">
      <c r="A16970" s="2">
        <v>42318.71491898148</v>
      </c>
      <c r="B16970" s="3">
        <v>52.0</v>
      </c>
      <c r="C16970" s="3" t="s">
        <v>14561</v>
      </c>
      <c r="D16970" s="3">
        <v>53.0</v>
      </c>
      <c r="E16970" s="3" t="s">
        <v>14598</v>
      </c>
      <c r="F16970" s="3">
        <v>7.0</v>
      </c>
      <c r="G16970" s="3">
        <v>4.0</v>
      </c>
      <c r="H16970" s="3" t="s">
        <v>14980</v>
      </c>
      <c r="I16970" s="3" t="s">
        <v>14981</v>
      </c>
      <c r="J16970" s="3" t="s">
        <v>922</v>
      </c>
      <c r="K16970" s="3" t="s">
        <v>24</v>
      </c>
      <c r="L16970" s="3">
        <v>3.0</v>
      </c>
      <c r="M16970" s="3" t="s">
        <v>25</v>
      </c>
      <c r="N16970" s="3" t="s">
        <v>3936</v>
      </c>
      <c r="O16970" s="3" t="s">
        <v>15018</v>
      </c>
      <c r="P16970" s="4">
        <v>35470.0</v>
      </c>
      <c r="Q16970" s="3" t="s">
        <v>191</v>
      </c>
      <c r="S16970" s="3" t="s">
        <v>34</v>
      </c>
    </row>
    <row r="16971">
      <c r="A16971" s="2">
        <v>42318.71491898148</v>
      </c>
      <c r="B16971" s="3">
        <v>52.0</v>
      </c>
      <c r="C16971" s="3" t="s">
        <v>14561</v>
      </c>
      <c r="D16971" s="3">
        <v>53.0</v>
      </c>
      <c r="E16971" s="3" t="s">
        <v>14598</v>
      </c>
      <c r="F16971" s="3">
        <v>7.0</v>
      </c>
      <c r="G16971" s="3">
        <v>4.0</v>
      </c>
      <c r="H16971" s="3" t="s">
        <v>14980</v>
      </c>
      <c r="I16971" s="3" t="s">
        <v>14981</v>
      </c>
      <c r="J16971" s="3" t="s">
        <v>922</v>
      </c>
      <c r="K16971" s="3" t="s">
        <v>24</v>
      </c>
      <c r="L16971" s="3">
        <v>4.0</v>
      </c>
      <c r="M16971" s="3" t="s">
        <v>30</v>
      </c>
      <c r="N16971" s="3" t="s">
        <v>5263</v>
      </c>
      <c r="O16971" s="3" t="s">
        <v>283</v>
      </c>
      <c r="P16971" s="4">
        <v>25620.0</v>
      </c>
      <c r="Q16971" s="3" t="s">
        <v>110</v>
      </c>
      <c r="S16971" s="3" t="s">
        <v>34</v>
      </c>
    </row>
    <row r="16972">
      <c r="A16972" s="2">
        <v>42318.71491898148</v>
      </c>
      <c r="B16972" s="3">
        <v>52.0</v>
      </c>
      <c r="C16972" s="3" t="s">
        <v>14561</v>
      </c>
      <c r="D16972" s="3">
        <v>53.0</v>
      </c>
      <c r="E16972" s="3" t="s">
        <v>14598</v>
      </c>
      <c r="F16972" s="3">
        <v>7.0</v>
      </c>
      <c r="G16972" s="3">
        <v>4.0</v>
      </c>
      <c r="H16972" s="3" t="s">
        <v>14980</v>
      </c>
      <c r="I16972" s="3" t="s">
        <v>14981</v>
      </c>
      <c r="J16972" s="3" t="s">
        <v>922</v>
      </c>
      <c r="K16972" s="3" t="s">
        <v>24</v>
      </c>
      <c r="L16972" s="3">
        <v>5.0</v>
      </c>
      <c r="M16972" s="3" t="s">
        <v>25</v>
      </c>
      <c r="N16972" s="3" t="s">
        <v>15019</v>
      </c>
      <c r="O16972" s="3" t="s">
        <v>257</v>
      </c>
      <c r="P16972" s="4">
        <v>21840.0</v>
      </c>
      <c r="Q16972" s="3" t="s">
        <v>132</v>
      </c>
      <c r="S16972" s="3" t="s">
        <v>34</v>
      </c>
    </row>
    <row r="16973">
      <c r="A16973" s="2">
        <v>42318.71491898148</v>
      </c>
      <c r="B16973" s="3">
        <v>52.0</v>
      </c>
      <c r="C16973" s="3" t="s">
        <v>14561</v>
      </c>
      <c r="D16973" s="3">
        <v>53.0</v>
      </c>
      <c r="E16973" s="3" t="s">
        <v>14598</v>
      </c>
      <c r="F16973" s="3">
        <v>7.0</v>
      </c>
      <c r="G16973" s="3">
        <v>4.0</v>
      </c>
      <c r="H16973" s="3" t="s">
        <v>14980</v>
      </c>
      <c r="I16973" s="3" t="s">
        <v>14981</v>
      </c>
      <c r="J16973" s="3" t="s">
        <v>922</v>
      </c>
      <c r="K16973" s="3" t="s">
        <v>24</v>
      </c>
      <c r="L16973" s="3">
        <v>6.0</v>
      </c>
      <c r="M16973" s="3" t="s">
        <v>30</v>
      </c>
      <c r="N16973" s="3" t="s">
        <v>15020</v>
      </c>
      <c r="O16973" s="3" t="s">
        <v>803</v>
      </c>
      <c r="P16973" s="4">
        <v>24732.0</v>
      </c>
      <c r="Q16973" s="3" t="s">
        <v>37</v>
      </c>
      <c r="S16973" s="3" t="s">
        <v>34</v>
      </c>
    </row>
    <row r="16974">
      <c r="A16974" s="2">
        <v>42318.71491898148</v>
      </c>
      <c r="B16974" s="3">
        <v>52.0</v>
      </c>
      <c r="C16974" s="3" t="s">
        <v>14561</v>
      </c>
      <c r="D16974" s="3">
        <v>53.0</v>
      </c>
      <c r="E16974" s="3" t="s">
        <v>14598</v>
      </c>
      <c r="F16974" s="3">
        <v>7.0</v>
      </c>
      <c r="G16974" s="3">
        <v>4.0</v>
      </c>
      <c r="H16974" s="3" t="s">
        <v>14980</v>
      </c>
      <c r="I16974" s="3" t="s">
        <v>14981</v>
      </c>
      <c r="J16974" s="3" t="s">
        <v>922</v>
      </c>
      <c r="K16974" s="3" t="s">
        <v>24</v>
      </c>
      <c r="L16974" s="3">
        <v>7.0</v>
      </c>
      <c r="M16974" s="3" t="s">
        <v>25</v>
      </c>
      <c r="N16974" s="3" t="s">
        <v>1644</v>
      </c>
      <c r="O16974" s="3" t="s">
        <v>95</v>
      </c>
      <c r="P16974" s="4">
        <v>19769.0</v>
      </c>
      <c r="Q16974" s="3" t="s">
        <v>86</v>
      </c>
      <c r="S16974" s="3" t="s">
        <v>34</v>
      </c>
    </row>
    <row r="16975">
      <c r="A16975" s="2">
        <v>42318.71491898148</v>
      </c>
      <c r="B16975" s="3">
        <v>52.0</v>
      </c>
      <c r="C16975" s="3" t="s">
        <v>14561</v>
      </c>
      <c r="D16975" s="3">
        <v>53.0</v>
      </c>
      <c r="E16975" s="3" t="s">
        <v>14598</v>
      </c>
      <c r="F16975" s="3">
        <v>7.0</v>
      </c>
      <c r="G16975" s="3">
        <v>4.0</v>
      </c>
      <c r="H16975" s="3" t="s">
        <v>14980</v>
      </c>
      <c r="I16975" s="3" t="s">
        <v>14981</v>
      </c>
      <c r="J16975" s="3" t="s">
        <v>922</v>
      </c>
      <c r="K16975" s="3" t="s">
        <v>24</v>
      </c>
      <c r="L16975" s="3">
        <v>8.0</v>
      </c>
      <c r="M16975" s="3" t="s">
        <v>30</v>
      </c>
      <c r="N16975" s="3" t="s">
        <v>15021</v>
      </c>
      <c r="O16975" s="3" t="s">
        <v>283</v>
      </c>
      <c r="P16975" s="4">
        <v>24659.0</v>
      </c>
      <c r="Q16975" s="3" t="s">
        <v>132</v>
      </c>
      <c r="S16975" s="3" t="s">
        <v>34</v>
      </c>
    </row>
    <row r="16976">
      <c r="A16976" s="2">
        <v>42318.71491898148</v>
      </c>
      <c r="B16976" s="3">
        <v>52.0</v>
      </c>
      <c r="C16976" s="3" t="s">
        <v>14561</v>
      </c>
      <c r="D16976" s="3">
        <v>53.0</v>
      </c>
      <c r="E16976" s="3" t="s">
        <v>14598</v>
      </c>
      <c r="F16976" s="3">
        <v>7.0</v>
      </c>
      <c r="G16976" s="3">
        <v>4.0</v>
      </c>
      <c r="H16976" s="3" t="s">
        <v>14980</v>
      </c>
      <c r="I16976" s="3" t="s">
        <v>14981</v>
      </c>
      <c r="J16976" s="3" t="s">
        <v>922</v>
      </c>
      <c r="K16976" s="3" t="s">
        <v>24</v>
      </c>
      <c r="L16976" s="3">
        <v>9.0</v>
      </c>
      <c r="M16976" s="3" t="s">
        <v>25</v>
      </c>
      <c r="N16976" s="3" t="s">
        <v>15022</v>
      </c>
      <c r="O16976" s="3" t="s">
        <v>246</v>
      </c>
      <c r="P16976" s="4">
        <v>30189.0</v>
      </c>
      <c r="Q16976" s="3" t="s">
        <v>189</v>
      </c>
      <c r="S16976" s="3" t="s">
        <v>34</v>
      </c>
    </row>
    <row r="16977">
      <c r="A16977" s="2">
        <v>42318.71491898148</v>
      </c>
      <c r="B16977" s="3">
        <v>52.0</v>
      </c>
      <c r="C16977" s="3" t="s">
        <v>14561</v>
      </c>
      <c r="D16977" s="3">
        <v>53.0</v>
      </c>
      <c r="E16977" s="3" t="s">
        <v>14598</v>
      </c>
      <c r="F16977" s="3">
        <v>7.0</v>
      </c>
      <c r="G16977" s="3">
        <v>4.0</v>
      </c>
      <c r="H16977" s="3" t="s">
        <v>14980</v>
      </c>
      <c r="I16977" s="3" t="s">
        <v>14981</v>
      </c>
      <c r="J16977" s="3" t="s">
        <v>922</v>
      </c>
      <c r="K16977" s="3" t="s">
        <v>24</v>
      </c>
      <c r="L16977" s="3">
        <v>10.0</v>
      </c>
      <c r="M16977" s="3" t="s">
        <v>30</v>
      </c>
      <c r="N16977" s="3" t="s">
        <v>14596</v>
      </c>
      <c r="O16977" s="3" t="s">
        <v>8014</v>
      </c>
      <c r="P16977" s="4">
        <v>21305.0</v>
      </c>
      <c r="Q16977" s="3" t="s">
        <v>418</v>
      </c>
      <c r="S16977" s="3" t="s">
        <v>34</v>
      </c>
    </row>
    <row r="16978">
      <c r="A16978" s="2">
        <v>42318.71491898148</v>
      </c>
      <c r="B16978" s="3">
        <v>52.0</v>
      </c>
      <c r="C16978" s="3" t="s">
        <v>14561</v>
      </c>
      <c r="D16978" s="3">
        <v>72.0</v>
      </c>
      <c r="E16978" s="3" t="s">
        <v>14607</v>
      </c>
      <c r="F16978" s="3">
        <v>7.0</v>
      </c>
      <c r="G16978" s="3">
        <v>4.0</v>
      </c>
      <c r="H16978" s="3" t="s">
        <v>14980</v>
      </c>
      <c r="I16978" s="3" t="s">
        <v>14981</v>
      </c>
      <c r="J16978" s="3" t="s">
        <v>922</v>
      </c>
      <c r="K16978" s="3" t="s">
        <v>24</v>
      </c>
      <c r="L16978" s="3">
        <v>1.0</v>
      </c>
      <c r="M16978" s="3" t="s">
        <v>25</v>
      </c>
      <c r="N16978" s="3" t="s">
        <v>15023</v>
      </c>
      <c r="O16978" s="3" t="s">
        <v>251</v>
      </c>
      <c r="P16978" s="4">
        <v>24405.0</v>
      </c>
      <c r="Q16978" s="3" t="s">
        <v>83</v>
      </c>
      <c r="S16978" s="3" t="s">
        <v>29</v>
      </c>
    </row>
    <row r="16979">
      <c r="A16979" s="2">
        <v>42318.71491898148</v>
      </c>
      <c r="B16979" s="3">
        <v>52.0</v>
      </c>
      <c r="C16979" s="3" t="s">
        <v>14561</v>
      </c>
      <c r="D16979" s="3">
        <v>72.0</v>
      </c>
      <c r="E16979" s="3" t="s">
        <v>14607</v>
      </c>
      <c r="F16979" s="3">
        <v>7.0</v>
      </c>
      <c r="G16979" s="3">
        <v>4.0</v>
      </c>
      <c r="H16979" s="3" t="s">
        <v>14980</v>
      </c>
      <c r="I16979" s="3" t="s">
        <v>14981</v>
      </c>
      <c r="J16979" s="3" t="s">
        <v>922</v>
      </c>
      <c r="K16979" s="3" t="s">
        <v>24</v>
      </c>
      <c r="L16979" s="3">
        <v>2.0</v>
      </c>
      <c r="M16979" s="3" t="s">
        <v>30</v>
      </c>
      <c r="N16979" s="3" t="s">
        <v>15024</v>
      </c>
      <c r="O16979" s="3" t="s">
        <v>5386</v>
      </c>
      <c r="P16979" s="4">
        <v>27948.0</v>
      </c>
      <c r="Q16979" s="3" t="s">
        <v>52</v>
      </c>
      <c r="S16979" s="3" t="s">
        <v>29</v>
      </c>
    </row>
    <row r="16980">
      <c r="A16980" s="2">
        <v>42318.71491898148</v>
      </c>
      <c r="B16980" s="3">
        <v>52.0</v>
      </c>
      <c r="C16980" s="3" t="s">
        <v>14561</v>
      </c>
      <c r="D16980" s="3">
        <v>72.0</v>
      </c>
      <c r="E16980" s="3" t="s">
        <v>14607</v>
      </c>
      <c r="F16980" s="3">
        <v>7.0</v>
      </c>
      <c r="G16980" s="3">
        <v>4.0</v>
      </c>
      <c r="H16980" s="3" t="s">
        <v>14980</v>
      </c>
      <c r="I16980" s="3" t="s">
        <v>14981</v>
      </c>
      <c r="J16980" s="3" t="s">
        <v>922</v>
      </c>
      <c r="K16980" s="3" t="s">
        <v>24</v>
      </c>
      <c r="L16980" s="3">
        <v>3.0</v>
      </c>
      <c r="M16980" s="3" t="s">
        <v>25</v>
      </c>
      <c r="N16980" s="3" t="s">
        <v>15025</v>
      </c>
      <c r="O16980" s="3" t="s">
        <v>102</v>
      </c>
      <c r="P16980" s="4">
        <v>22910.0</v>
      </c>
      <c r="Q16980" s="3" t="s">
        <v>149</v>
      </c>
      <c r="S16980" s="3" t="s">
        <v>34</v>
      </c>
    </row>
    <row r="16981">
      <c r="A16981" s="2">
        <v>42318.71491898148</v>
      </c>
      <c r="B16981" s="3">
        <v>52.0</v>
      </c>
      <c r="C16981" s="3" t="s">
        <v>14561</v>
      </c>
      <c r="D16981" s="3">
        <v>72.0</v>
      </c>
      <c r="E16981" s="3" t="s">
        <v>14607</v>
      </c>
      <c r="F16981" s="3">
        <v>7.0</v>
      </c>
      <c r="G16981" s="3">
        <v>4.0</v>
      </c>
      <c r="H16981" s="3" t="s">
        <v>14980</v>
      </c>
      <c r="I16981" s="3" t="s">
        <v>14981</v>
      </c>
      <c r="J16981" s="3" t="s">
        <v>922</v>
      </c>
      <c r="K16981" s="3" t="s">
        <v>24</v>
      </c>
      <c r="L16981" s="3">
        <v>4.0</v>
      </c>
      <c r="M16981" s="3" t="s">
        <v>30</v>
      </c>
      <c r="N16981" s="3" t="s">
        <v>15026</v>
      </c>
      <c r="O16981" s="3" t="s">
        <v>107</v>
      </c>
      <c r="P16981" s="4">
        <v>20157.0</v>
      </c>
      <c r="Q16981" s="3" t="s">
        <v>189</v>
      </c>
      <c r="S16981" s="3" t="s">
        <v>29</v>
      </c>
    </row>
    <row r="16982">
      <c r="A16982" s="2">
        <v>42318.71491898148</v>
      </c>
      <c r="B16982" s="3">
        <v>52.0</v>
      </c>
      <c r="C16982" s="3" t="s">
        <v>14561</v>
      </c>
      <c r="D16982" s="3">
        <v>72.0</v>
      </c>
      <c r="E16982" s="3" t="s">
        <v>14607</v>
      </c>
      <c r="F16982" s="3">
        <v>7.0</v>
      </c>
      <c r="G16982" s="3">
        <v>4.0</v>
      </c>
      <c r="H16982" s="3" t="s">
        <v>14980</v>
      </c>
      <c r="I16982" s="3" t="s">
        <v>14981</v>
      </c>
      <c r="J16982" s="3" t="s">
        <v>922</v>
      </c>
      <c r="K16982" s="3" t="s">
        <v>24</v>
      </c>
      <c r="L16982" s="3">
        <v>5.0</v>
      </c>
      <c r="M16982" s="3" t="s">
        <v>25</v>
      </c>
      <c r="N16982" s="3" t="s">
        <v>15027</v>
      </c>
      <c r="O16982" s="3" t="s">
        <v>796</v>
      </c>
      <c r="P16982" s="4">
        <v>24473.0</v>
      </c>
      <c r="Q16982" s="3" t="s">
        <v>345</v>
      </c>
      <c r="S16982" s="3" t="s">
        <v>34</v>
      </c>
    </row>
    <row r="16983">
      <c r="A16983" s="2">
        <v>42318.71491898148</v>
      </c>
      <c r="B16983" s="3">
        <v>52.0</v>
      </c>
      <c r="C16983" s="3" t="s">
        <v>14561</v>
      </c>
      <c r="D16983" s="3">
        <v>72.0</v>
      </c>
      <c r="E16983" s="3" t="s">
        <v>14607</v>
      </c>
      <c r="F16983" s="3">
        <v>7.0</v>
      </c>
      <c r="G16983" s="3">
        <v>4.0</v>
      </c>
      <c r="H16983" s="3" t="s">
        <v>14980</v>
      </c>
      <c r="I16983" s="3" t="s">
        <v>14981</v>
      </c>
      <c r="J16983" s="3" t="s">
        <v>922</v>
      </c>
      <c r="K16983" s="3" t="s">
        <v>24</v>
      </c>
      <c r="L16983" s="3">
        <v>6.0</v>
      </c>
      <c r="M16983" s="3" t="s">
        <v>30</v>
      </c>
      <c r="N16983" s="3" t="s">
        <v>5846</v>
      </c>
      <c r="O16983" s="3" t="s">
        <v>57</v>
      </c>
      <c r="P16983" s="4">
        <v>25544.0</v>
      </c>
      <c r="Q16983" s="3" t="s">
        <v>132</v>
      </c>
      <c r="S16983" s="3" t="s">
        <v>34</v>
      </c>
    </row>
    <row r="16984">
      <c r="A16984" s="2">
        <v>42318.71491898148</v>
      </c>
      <c r="B16984" s="3">
        <v>52.0</v>
      </c>
      <c r="C16984" s="3" t="s">
        <v>14561</v>
      </c>
      <c r="D16984" s="3">
        <v>72.0</v>
      </c>
      <c r="E16984" s="3" t="s">
        <v>14607</v>
      </c>
      <c r="F16984" s="3">
        <v>7.0</v>
      </c>
      <c r="G16984" s="3">
        <v>4.0</v>
      </c>
      <c r="H16984" s="3" t="s">
        <v>14980</v>
      </c>
      <c r="I16984" s="3" t="s">
        <v>14981</v>
      </c>
      <c r="J16984" s="3" t="s">
        <v>922</v>
      </c>
      <c r="K16984" s="3" t="s">
        <v>24</v>
      </c>
      <c r="L16984" s="3">
        <v>7.0</v>
      </c>
      <c r="M16984" s="3" t="s">
        <v>25</v>
      </c>
      <c r="N16984" s="3" t="s">
        <v>15028</v>
      </c>
      <c r="O16984" s="3" t="s">
        <v>297</v>
      </c>
      <c r="P16984" s="4">
        <v>26704.0</v>
      </c>
      <c r="Q16984" s="3" t="s">
        <v>189</v>
      </c>
      <c r="S16984" s="3" t="s">
        <v>34</v>
      </c>
    </row>
    <row r="16985">
      <c r="A16985" s="2">
        <v>42318.71491898148</v>
      </c>
      <c r="B16985" s="3">
        <v>52.0</v>
      </c>
      <c r="C16985" s="3" t="s">
        <v>14561</v>
      </c>
      <c r="D16985" s="3">
        <v>72.0</v>
      </c>
      <c r="E16985" s="3" t="s">
        <v>14607</v>
      </c>
      <c r="F16985" s="3">
        <v>7.0</v>
      </c>
      <c r="G16985" s="3">
        <v>4.0</v>
      </c>
      <c r="H16985" s="3" t="s">
        <v>14980</v>
      </c>
      <c r="I16985" s="3" t="s">
        <v>14981</v>
      </c>
      <c r="J16985" s="3" t="s">
        <v>922</v>
      </c>
      <c r="K16985" s="3" t="s">
        <v>24</v>
      </c>
      <c r="L16985" s="3">
        <v>8.0</v>
      </c>
      <c r="M16985" s="3" t="s">
        <v>30</v>
      </c>
      <c r="N16985" s="3" t="s">
        <v>15029</v>
      </c>
      <c r="O16985" s="3" t="s">
        <v>15030</v>
      </c>
      <c r="P16985" s="4">
        <v>20757.0</v>
      </c>
      <c r="Q16985" s="3" t="s">
        <v>37</v>
      </c>
      <c r="S16985" s="3" t="s">
        <v>34</v>
      </c>
    </row>
    <row r="16986">
      <c r="A16986" s="2">
        <v>42318.71491898148</v>
      </c>
      <c r="B16986" s="3">
        <v>52.0</v>
      </c>
      <c r="C16986" s="3" t="s">
        <v>14561</v>
      </c>
      <c r="D16986" s="3">
        <v>72.0</v>
      </c>
      <c r="E16986" s="3" t="s">
        <v>14607</v>
      </c>
      <c r="F16986" s="3">
        <v>7.0</v>
      </c>
      <c r="G16986" s="3">
        <v>4.0</v>
      </c>
      <c r="H16986" s="3" t="s">
        <v>14980</v>
      </c>
      <c r="I16986" s="3" t="s">
        <v>14981</v>
      </c>
      <c r="J16986" s="3" t="s">
        <v>922</v>
      </c>
      <c r="K16986" s="3" t="s">
        <v>24</v>
      </c>
      <c r="L16986" s="3">
        <v>9.0</v>
      </c>
      <c r="M16986" s="3" t="s">
        <v>25</v>
      </c>
      <c r="N16986" s="3" t="s">
        <v>15031</v>
      </c>
      <c r="O16986" s="3" t="s">
        <v>15032</v>
      </c>
      <c r="P16986" s="4">
        <v>22666.0</v>
      </c>
      <c r="Q16986" s="3" t="s">
        <v>189</v>
      </c>
      <c r="S16986" s="3" t="s">
        <v>34</v>
      </c>
    </row>
    <row r="16987">
      <c r="A16987" s="2">
        <v>42318.71491898148</v>
      </c>
      <c r="B16987" s="3">
        <v>52.0</v>
      </c>
      <c r="C16987" s="3" t="s">
        <v>14561</v>
      </c>
      <c r="D16987" s="3">
        <v>72.0</v>
      </c>
      <c r="E16987" s="3" t="s">
        <v>14607</v>
      </c>
      <c r="F16987" s="3">
        <v>7.0</v>
      </c>
      <c r="G16987" s="3">
        <v>4.0</v>
      </c>
      <c r="H16987" s="3" t="s">
        <v>14980</v>
      </c>
      <c r="I16987" s="3" t="s">
        <v>14981</v>
      </c>
      <c r="J16987" s="3" t="s">
        <v>922</v>
      </c>
      <c r="K16987" s="3" t="s">
        <v>24</v>
      </c>
      <c r="L16987" s="3">
        <v>10.0</v>
      </c>
      <c r="M16987" s="3" t="s">
        <v>30</v>
      </c>
      <c r="N16987" s="3" t="s">
        <v>15033</v>
      </c>
      <c r="O16987" s="3" t="s">
        <v>375</v>
      </c>
      <c r="P16987" s="4">
        <v>24859.0</v>
      </c>
      <c r="Q16987" s="3" t="s">
        <v>37</v>
      </c>
      <c r="S16987" s="3" t="s">
        <v>34</v>
      </c>
    </row>
    <row r="16988">
      <c r="A16988" s="2">
        <v>42318.71491898148</v>
      </c>
      <c r="B16988" s="3">
        <v>52.0</v>
      </c>
      <c r="C16988" s="3" t="s">
        <v>14561</v>
      </c>
      <c r="D16988" s="3">
        <v>72.0</v>
      </c>
      <c r="E16988" s="3" t="s">
        <v>14607</v>
      </c>
      <c r="F16988" s="3">
        <v>7.0</v>
      </c>
      <c r="G16988" s="3">
        <v>4.0</v>
      </c>
      <c r="H16988" s="3" t="s">
        <v>14980</v>
      </c>
      <c r="I16988" s="3" t="s">
        <v>14981</v>
      </c>
      <c r="J16988" s="3" t="s">
        <v>922</v>
      </c>
      <c r="K16988" s="3" t="s">
        <v>24</v>
      </c>
      <c r="L16988" s="3">
        <v>11.0</v>
      </c>
      <c r="M16988" s="3" t="s">
        <v>25</v>
      </c>
      <c r="N16988" s="3" t="s">
        <v>3772</v>
      </c>
      <c r="O16988" s="3" t="s">
        <v>218</v>
      </c>
      <c r="P16988" s="4">
        <v>19084.0</v>
      </c>
      <c r="Q16988" s="3" t="s">
        <v>72</v>
      </c>
      <c r="S16988" s="3" t="s">
        <v>29</v>
      </c>
    </row>
    <row r="16989">
      <c r="A16989" s="2">
        <v>42318.71491898148</v>
      </c>
      <c r="B16989" s="3">
        <v>52.0</v>
      </c>
      <c r="C16989" s="3" t="s">
        <v>14561</v>
      </c>
      <c r="D16989" s="3">
        <v>72.0</v>
      </c>
      <c r="E16989" s="3" t="s">
        <v>14607</v>
      </c>
      <c r="F16989" s="3">
        <v>7.0</v>
      </c>
      <c r="G16989" s="3">
        <v>4.0</v>
      </c>
      <c r="H16989" s="3" t="s">
        <v>14980</v>
      </c>
      <c r="I16989" s="3" t="s">
        <v>14981</v>
      </c>
      <c r="J16989" s="3" t="s">
        <v>922</v>
      </c>
      <c r="K16989" s="3" t="s">
        <v>24</v>
      </c>
      <c r="L16989" s="3">
        <v>12.0</v>
      </c>
      <c r="M16989" s="3" t="s">
        <v>30</v>
      </c>
      <c r="N16989" s="3" t="s">
        <v>15034</v>
      </c>
      <c r="O16989" s="3" t="s">
        <v>386</v>
      </c>
      <c r="P16989" s="4">
        <v>17202.0</v>
      </c>
      <c r="Q16989" s="3" t="s">
        <v>105</v>
      </c>
      <c r="S16989" s="3" t="s">
        <v>34</v>
      </c>
    </row>
    <row r="16990">
      <c r="A16990" s="2">
        <v>42318.71491898148</v>
      </c>
      <c r="B16990" s="3">
        <v>52.0</v>
      </c>
      <c r="C16990" s="3" t="s">
        <v>14561</v>
      </c>
      <c r="D16990" s="3">
        <v>72.0</v>
      </c>
      <c r="E16990" s="3" t="s">
        <v>14607</v>
      </c>
      <c r="F16990" s="3">
        <v>7.0</v>
      </c>
      <c r="G16990" s="3">
        <v>4.0</v>
      </c>
      <c r="H16990" s="3" t="s">
        <v>14980</v>
      </c>
      <c r="I16990" s="3" t="s">
        <v>14981</v>
      </c>
      <c r="J16990" s="3" t="s">
        <v>922</v>
      </c>
      <c r="K16990" s="3" t="s">
        <v>24</v>
      </c>
      <c r="L16990" s="3">
        <v>13.0</v>
      </c>
      <c r="M16990" s="3" t="s">
        <v>25</v>
      </c>
      <c r="N16990" s="3" t="s">
        <v>15035</v>
      </c>
      <c r="O16990" s="3" t="s">
        <v>1754</v>
      </c>
      <c r="P16990" s="4">
        <v>32265.0</v>
      </c>
      <c r="Q16990" s="3" t="s">
        <v>110</v>
      </c>
      <c r="S16990" s="3" t="s">
        <v>34</v>
      </c>
    </row>
    <row r="16991">
      <c r="A16991" s="2">
        <v>42318.71491898148</v>
      </c>
      <c r="B16991" s="3">
        <v>52.0</v>
      </c>
      <c r="C16991" s="3" t="s">
        <v>14561</v>
      </c>
      <c r="D16991" s="3">
        <v>72.0</v>
      </c>
      <c r="E16991" s="3" t="s">
        <v>14607</v>
      </c>
      <c r="F16991" s="3">
        <v>7.0</v>
      </c>
      <c r="G16991" s="3">
        <v>4.0</v>
      </c>
      <c r="H16991" s="3" t="s">
        <v>14980</v>
      </c>
      <c r="I16991" s="3" t="s">
        <v>14981</v>
      </c>
      <c r="J16991" s="3" t="s">
        <v>922</v>
      </c>
      <c r="K16991" s="3" t="s">
        <v>24</v>
      </c>
      <c r="L16991" s="3">
        <v>14.0</v>
      </c>
      <c r="M16991" s="3" t="s">
        <v>30</v>
      </c>
      <c r="N16991" s="3" t="s">
        <v>15036</v>
      </c>
      <c r="O16991" s="3" t="s">
        <v>746</v>
      </c>
      <c r="P16991" s="4">
        <v>25646.0</v>
      </c>
      <c r="Q16991" s="3" t="s">
        <v>110</v>
      </c>
      <c r="S16991" s="3" t="s">
        <v>34</v>
      </c>
    </row>
    <row r="16992">
      <c r="A16992" s="2">
        <v>42318.71491898148</v>
      </c>
      <c r="B16992" s="3">
        <v>52.0</v>
      </c>
      <c r="C16992" s="3" t="s">
        <v>14561</v>
      </c>
      <c r="D16992" s="3">
        <v>72.0</v>
      </c>
      <c r="E16992" s="3" t="s">
        <v>14607</v>
      </c>
      <c r="F16992" s="3">
        <v>7.0</v>
      </c>
      <c r="G16992" s="3">
        <v>4.0</v>
      </c>
      <c r="H16992" s="3" t="s">
        <v>14980</v>
      </c>
      <c r="I16992" s="3" t="s">
        <v>14981</v>
      </c>
      <c r="J16992" s="3" t="s">
        <v>922</v>
      </c>
      <c r="K16992" s="3" t="s">
        <v>24</v>
      </c>
      <c r="L16992" s="3">
        <v>15.0</v>
      </c>
      <c r="M16992" s="3" t="s">
        <v>25</v>
      </c>
      <c r="N16992" s="3" t="s">
        <v>15037</v>
      </c>
      <c r="O16992" s="3" t="s">
        <v>213</v>
      </c>
      <c r="P16992" s="4">
        <v>19089.0</v>
      </c>
      <c r="Q16992" s="3" t="s">
        <v>145</v>
      </c>
      <c r="S16992" s="3" t="s">
        <v>34</v>
      </c>
    </row>
    <row r="16993">
      <c r="A16993" s="2">
        <v>42318.71491898148</v>
      </c>
      <c r="B16993" s="3">
        <v>52.0</v>
      </c>
      <c r="C16993" s="3" t="s">
        <v>14561</v>
      </c>
      <c r="D16993" s="3">
        <v>72.0</v>
      </c>
      <c r="E16993" s="3" t="s">
        <v>14607</v>
      </c>
      <c r="F16993" s="3">
        <v>7.0</v>
      </c>
      <c r="G16993" s="3">
        <v>4.0</v>
      </c>
      <c r="H16993" s="3" t="s">
        <v>14980</v>
      </c>
      <c r="I16993" s="3" t="s">
        <v>14981</v>
      </c>
      <c r="J16993" s="3" t="s">
        <v>922</v>
      </c>
      <c r="K16993" s="3" t="s">
        <v>24</v>
      </c>
      <c r="L16993" s="3">
        <v>16.0</v>
      </c>
      <c r="M16993" s="3" t="s">
        <v>30</v>
      </c>
      <c r="N16993" s="3" t="s">
        <v>15038</v>
      </c>
      <c r="O16993" s="3" t="s">
        <v>1519</v>
      </c>
      <c r="P16993" s="4">
        <v>30705.0</v>
      </c>
      <c r="Q16993" s="3" t="s">
        <v>110</v>
      </c>
      <c r="S16993" s="3" t="s">
        <v>34</v>
      </c>
    </row>
    <row r="16994">
      <c r="A16994" s="2">
        <v>42318.71491898148</v>
      </c>
      <c r="B16994" s="3">
        <v>52.0</v>
      </c>
      <c r="C16994" s="3" t="s">
        <v>14561</v>
      </c>
      <c r="D16994" s="3">
        <v>72.0</v>
      </c>
      <c r="E16994" s="3" t="s">
        <v>14607</v>
      </c>
      <c r="F16994" s="3">
        <v>7.0</v>
      </c>
      <c r="G16994" s="3">
        <v>4.0</v>
      </c>
      <c r="H16994" s="3" t="s">
        <v>14980</v>
      </c>
      <c r="I16994" s="3" t="s">
        <v>14981</v>
      </c>
      <c r="J16994" s="3" t="s">
        <v>922</v>
      </c>
      <c r="K16994" s="3" t="s">
        <v>24</v>
      </c>
      <c r="L16994" s="3">
        <v>17.0</v>
      </c>
      <c r="M16994" s="3" t="s">
        <v>25</v>
      </c>
      <c r="N16994" s="3" t="s">
        <v>2127</v>
      </c>
      <c r="O16994" s="3" t="s">
        <v>442</v>
      </c>
      <c r="P16994" s="4">
        <v>33459.0</v>
      </c>
      <c r="Q16994" s="3" t="s">
        <v>153</v>
      </c>
      <c r="S16994" s="3" t="s">
        <v>34</v>
      </c>
    </row>
    <row r="16995">
      <c r="A16995" s="2">
        <v>42318.71491898148</v>
      </c>
      <c r="B16995" s="3">
        <v>52.0</v>
      </c>
      <c r="C16995" s="3" t="s">
        <v>14561</v>
      </c>
      <c r="D16995" s="3">
        <v>85.0</v>
      </c>
      <c r="E16995" s="3" t="s">
        <v>14617</v>
      </c>
      <c r="F16995" s="3">
        <v>7.0</v>
      </c>
      <c r="G16995" s="3">
        <v>4.0</v>
      </c>
      <c r="H16995" s="3" t="s">
        <v>14980</v>
      </c>
      <c r="I16995" s="3" t="s">
        <v>14981</v>
      </c>
      <c r="J16995" s="3" t="s">
        <v>922</v>
      </c>
      <c r="K16995" s="3" t="s">
        <v>24</v>
      </c>
      <c r="L16995" s="3">
        <v>1.0</v>
      </c>
      <c r="M16995" s="3" t="s">
        <v>25</v>
      </c>
      <c r="N16995" s="3" t="s">
        <v>15039</v>
      </c>
      <c r="O16995" s="3" t="s">
        <v>1275</v>
      </c>
      <c r="P16995" s="4">
        <v>26644.0</v>
      </c>
      <c r="Q16995" s="3" t="s">
        <v>37</v>
      </c>
      <c r="S16995" s="3" t="s">
        <v>34</v>
      </c>
    </row>
    <row r="16996">
      <c r="A16996" s="2">
        <v>42318.71491898148</v>
      </c>
      <c r="B16996" s="3">
        <v>52.0</v>
      </c>
      <c r="C16996" s="3" t="s">
        <v>14561</v>
      </c>
      <c r="D16996" s="3">
        <v>85.0</v>
      </c>
      <c r="E16996" s="3" t="s">
        <v>14617</v>
      </c>
      <c r="F16996" s="3">
        <v>7.0</v>
      </c>
      <c r="G16996" s="3">
        <v>4.0</v>
      </c>
      <c r="H16996" s="3" t="s">
        <v>14980</v>
      </c>
      <c r="I16996" s="3" t="s">
        <v>14981</v>
      </c>
      <c r="J16996" s="3" t="s">
        <v>922</v>
      </c>
      <c r="K16996" s="3" t="s">
        <v>24</v>
      </c>
      <c r="L16996" s="3">
        <v>2.0</v>
      </c>
      <c r="M16996" s="3" t="s">
        <v>30</v>
      </c>
      <c r="N16996" s="3" t="s">
        <v>15040</v>
      </c>
      <c r="O16996" s="3" t="s">
        <v>15041</v>
      </c>
      <c r="P16996" s="4">
        <v>28060.0</v>
      </c>
      <c r="Q16996" s="3" t="s">
        <v>37</v>
      </c>
      <c r="S16996" s="3" t="s">
        <v>29</v>
      </c>
    </row>
    <row r="16997">
      <c r="A16997" s="2">
        <v>42318.71491898148</v>
      </c>
      <c r="B16997" s="3">
        <v>52.0</v>
      </c>
      <c r="C16997" s="3" t="s">
        <v>14561</v>
      </c>
      <c r="D16997" s="3">
        <v>85.0</v>
      </c>
      <c r="E16997" s="3" t="s">
        <v>14617</v>
      </c>
      <c r="F16997" s="3">
        <v>7.0</v>
      </c>
      <c r="G16997" s="3">
        <v>4.0</v>
      </c>
      <c r="H16997" s="3" t="s">
        <v>14980</v>
      </c>
      <c r="I16997" s="3" t="s">
        <v>14981</v>
      </c>
      <c r="J16997" s="3" t="s">
        <v>922</v>
      </c>
      <c r="K16997" s="3" t="s">
        <v>24</v>
      </c>
      <c r="L16997" s="3">
        <v>3.0</v>
      </c>
      <c r="M16997" s="3" t="s">
        <v>25</v>
      </c>
      <c r="N16997" s="3" t="s">
        <v>15042</v>
      </c>
      <c r="O16997" s="3" t="s">
        <v>580</v>
      </c>
      <c r="P16997" s="4">
        <v>25310.0</v>
      </c>
      <c r="Q16997" s="3" t="s">
        <v>37</v>
      </c>
      <c r="S16997" s="3" t="s">
        <v>34</v>
      </c>
    </row>
    <row r="16998">
      <c r="A16998" s="2">
        <v>42318.71491898148</v>
      </c>
      <c r="B16998" s="3">
        <v>52.0</v>
      </c>
      <c r="C16998" s="3" t="s">
        <v>14561</v>
      </c>
      <c r="D16998" s="3">
        <v>85.0</v>
      </c>
      <c r="E16998" s="3" t="s">
        <v>14617</v>
      </c>
      <c r="F16998" s="3">
        <v>7.0</v>
      </c>
      <c r="G16998" s="3">
        <v>4.0</v>
      </c>
      <c r="H16998" s="3" t="s">
        <v>14980</v>
      </c>
      <c r="I16998" s="3" t="s">
        <v>14981</v>
      </c>
      <c r="J16998" s="3" t="s">
        <v>922</v>
      </c>
      <c r="K16998" s="3" t="s">
        <v>24</v>
      </c>
      <c r="L16998" s="3">
        <v>4.0</v>
      </c>
      <c r="M16998" s="3" t="s">
        <v>30</v>
      </c>
      <c r="N16998" s="3" t="s">
        <v>15043</v>
      </c>
      <c r="O16998" s="3" t="s">
        <v>171</v>
      </c>
      <c r="P16998" s="4">
        <v>22509.0</v>
      </c>
      <c r="Q16998" s="3" t="s">
        <v>37</v>
      </c>
      <c r="S16998" s="3" t="s">
        <v>34</v>
      </c>
    </row>
    <row r="16999">
      <c r="A16999" s="2">
        <v>42318.71491898148</v>
      </c>
      <c r="B16999" s="3">
        <v>52.0</v>
      </c>
      <c r="C16999" s="3" t="s">
        <v>14561</v>
      </c>
      <c r="D16999" s="3">
        <v>85.0</v>
      </c>
      <c r="E16999" s="3" t="s">
        <v>14617</v>
      </c>
      <c r="F16999" s="3">
        <v>7.0</v>
      </c>
      <c r="G16999" s="3">
        <v>4.0</v>
      </c>
      <c r="H16999" s="3" t="s">
        <v>14980</v>
      </c>
      <c r="I16999" s="3" t="s">
        <v>14981</v>
      </c>
      <c r="J16999" s="3" t="s">
        <v>922</v>
      </c>
      <c r="K16999" s="3" t="s">
        <v>24</v>
      </c>
      <c r="L16999" s="3">
        <v>5.0</v>
      </c>
      <c r="M16999" s="3" t="s">
        <v>25</v>
      </c>
      <c r="N16999" s="3" t="s">
        <v>15044</v>
      </c>
      <c r="O16999" s="3" t="s">
        <v>3505</v>
      </c>
      <c r="P16999" s="4">
        <v>18817.0</v>
      </c>
      <c r="Q16999" s="3" t="s">
        <v>72</v>
      </c>
      <c r="S16999" s="3" t="s">
        <v>34</v>
      </c>
    </row>
    <row r="17000">
      <c r="A17000" s="2">
        <v>42318.71491898148</v>
      </c>
      <c r="B17000" s="3">
        <v>52.0</v>
      </c>
      <c r="C17000" s="3" t="s">
        <v>14561</v>
      </c>
      <c r="D17000" s="3">
        <v>85.0</v>
      </c>
      <c r="E17000" s="3" t="s">
        <v>14617</v>
      </c>
      <c r="F17000" s="3">
        <v>7.0</v>
      </c>
      <c r="G17000" s="3">
        <v>4.0</v>
      </c>
      <c r="H17000" s="3" t="s">
        <v>14980</v>
      </c>
      <c r="I17000" s="3" t="s">
        <v>14981</v>
      </c>
      <c r="J17000" s="3" t="s">
        <v>922</v>
      </c>
      <c r="K17000" s="3" t="s">
        <v>24</v>
      </c>
      <c r="L17000" s="3">
        <v>6.0</v>
      </c>
      <c r="M17000" s="3" t="s">
        <v>30</v>
      </c>
      <c r="N17000" s="3" t="s">
        <v>2953</v>
      </c>
      <c r="O17000" s="3" t="s">
        <v>3499</v>
      </c>
      <c r="P17000" s="4">
        <v>22344.0</v>
      </c>
      <c r="Q17000" s="3" t="s">
        <v>43</v>
      </c>
      <c r="S17000" s="3" t="s">
        <v>34</v>
      </c>
    </row>
    <row r="17001">
      <c r="A17001" s="2">
        <v>42318.71491898148</v>
      </c>
      <c r="B17001" s="3">
        <v>52.0</v>
      </c>
      <c r="C17001" s="3" t="s">
        <v>14561</v>
      </c>
      <c r="D17001" s="3">
        <v>85.0</v>
      </c>
      <c r="E17001" s="3" t="s">
        <v>14617</v>
      </c>
      <c r="F17001" s="3">
        <v>7.0</v>
      </c>
      <c r="G17001" s="3">
        <v>4.0</v>
      </c>
      <c r="H17001" s="3" t="s">
        <v>14980</v>
      </c>
      <c r="I17001" s="3" t="s">
        <v>14981</v>
      </c>
      <c r="J17001" s="3" t="s">
        <v>922</v>
      </c>
      <c r="K17001" s="3" t="s">
        <v>24</v>
      </c>
      <c r="L17001" s="3">
        <v>7.0</v>
      </c>
      <c r="M17001" s="3" t="s">
        <v>25</v>
      </c>
      <c r="N17001" s="3" t="s">
        <v>15045</v>
      </c>
      <c r="O17001" s="3" t="s">
        <v>458</v>
      </c>
      <c r="P17001" s="4">
        <v>31350.0</v>
      </c>
      <c r="Q17001" s="3" t="s">
        <v>352</v>
      </c>
      <c r="S17001" s="3" t="s">
        <v>34</v>
      </c>
    </row>
    <row r="17002">
      <c r="A17002" s="2">
        <v>42318.71491898148</v>
      </c>
      <c r="B17002" s="3">
        <v>52.0</v>
      </c>
      <c r="C17002" s="3" t="s">
        <v>14561</v>
      </c>
      <c r="D17002" s="3">
        <v>85.0</v>
      </c>
      <c r="E17002" s="3" t="s">
        <v>14617</v>
      </c>
      <c r="F17002" s="3">
        <v>7.0</v>
      </c>
      <c r="G17002" s="3">
        <v>4.0</v>
      </c>
      <c r="H17002" s="3" t="s">
        <v>14980</v>
      </c>
      <c r="I17002" s="3" t="s">
        <v>14981</v>
      </c>
      <c r="J17002" s="3" t="s">
        <v>922</v>
      </c>
      <c r="K17002" s="3" t="s">
        <v>24</v>
      </c>
      <c r="L17002" s="3">
        <v>8.0</v>
      </c>
      <c r="M17002" s="3" t="s">
        <v>30</v>
      </c>
      <c r="N17002" s="3" t="s">
        <v>15046</v>
      </c>
      <c r="O17002" s="3" t="s">
        <v>67</v>
      </c>
      <c r="P17002" s="4">
        <v>26623.0</v>
      </c>
      <c r="Q17002" s="3" t="s">
        <v>115</v>
      </c>
      <c r="S17002" s="3" t="s">
        <v>34</v>
      </c>
    </row>
    <row r="17003">
      <c r="A17003" s="2">
        <v>42318.71491898148</v>
      </c>
      <c r="B17003" s="3">
        <v>52.0</v>
      </c>
      <c r="C17003" s="3" t="s">
        <v>14561</v>
      </c>
      <c r="D17003" s="3">
        <v>85.0</v>
      </c>
      <c r="E17003" s="3" t="s">
        <v>14617</v>
      </c>
      <c r="F17003" s="3">
        <v>7.0</v>
      </c>
      <c r="G17003" s="3">
        <v>4.0</v>
      </c>
      <c r="H17003" s="3" t="s">
        <v>14980</v>
      </c>
      <c r="I17003" s="3" t="s">
        <v>14981</v>
      </c>
      <c r="J17003" s="3" t="s">
        <v>922</v>
      </c>
      <c r="K17003" s="3" t="s">
        <v>24</v>
      </c>
      <c r="L17003" s="3">
        <v>9.0</v>
      </c>
      <c r="M17003" s="3" t="s">
        <v>25</v>
      </c>
      <c r="N17003" s="3" t="s">
        <v>2625</v>
      </c>
      <c r="O17003" s="3" t="s">
        <v>218</v>
      </c>
      <c r="P17003" s="4">
        <v>25407.0</v>
      </c>
      <c r="Q17003" s="3" t="s">
        <v>1178</v>
      </c>
      <c r="S17003" s="3" t="s">
        <v>34</v>
      </c>
    </row>
    <row r="17004">
      <c r="A17004" s="2">
        <v>42318.71491898148</v>
      </c>
      <c r="B17004" s="3">
        <v>52.0</v>
      </c>
      <c r="C17004" s="3" t="s">
        <v>14561</v>
      </c>
      <c r="D17004" s="3">
        <v>85.0</v>
      </c>
      <c r="E17004" s="3" t="s">
        <v>14617</v>
      </c>
      <c r="F17004" s="3">
        <v>7.0</v>
      </c>
      <c r="G17004" s="3">
        <v>4.0</v>
      </c>
      <c r="H17004" s="3" t="s">
        <v>14980</v>
      </c>
      <c r="I17004" s="3" t="s">
        <v>14981</v>
      </c>
      <c r="J17004" s="3" t="s">
        <v>922</v>
      </c>
      <c r="K17004" s="3" t="s">
        <v>24</v>
      </c>
      <c r="L17004" s="3">
        <v>10.0</v>
      </c>
      <c r="M17004" s="3" t="s">
        <v>30</v>
      </c>
      <c r="N17004" s="3" t="s">
        <v>15047</v>
      </c>
      <c r="O17004" s="3" t="s">
        <v>726</v>
      </c>
      <c r="P17004" s="4">
        <v>27655.0</v>
      </c>
      <c r="Q17004" s="3" t="s">
        <v>132</v>
      </c>
      <c r="S17004" s="3" t="s">
        <v>34</v>
      </c>
    </row>
    <row r="17005">
      <c r="A17005" s="2">
        <v>42318.71491898148</v>
      </c>
      <c r="B17005" s="3">
        <v>52.0</v>
      </c>
      <c r="C17005" s="3" t="s">
        <v>14561</v>
      </c>
      <c r="D17005" s="3">
        <v>85.0</v>
      </c>
      <c r="E17005" s="3" t="s">
        <v>14617</v>
      </c>
      <c r="F17005" s="3">
        <v>7.0</v>
      </c>
      <c r="G17005" s="3">
        <v>4.0</v>
      </c>
      <c r="H17005" s="3" t="s">
        <v>14980</v>
      </c>
      <c r="I17005" s="3" t="s">
        <v>14981</v>
      </c>
      <c r="J17005" s="3" t="s">
        <v>922</v>
      </c>
      <c r="K17005" s="3" t="s">
        <v>24</v>
      </c>
      <c r="L17005" s="3">
        <v>11.0</v>
      </c>
      <c r="M17005" s="3" t="s">
        <v>25</v>
      </c>
      <c r="N17005" s="3" t="s">
        <v>15048</v>
      </c>
      <c r="O17005" s="3" t="s">
        <v>1452</v>
      </c>
      <c r="P17005" s="4">
        <v>25327.0</v>
      </c>
      <c r="Q17005" s="3" t="s">
        <v>37</v>
      </c>
      <c r="S17005" s="3" t="s">
        <v>34</v>
      </c>
    </row>
    <row r="17006">
      <c r="A17006" s="2">
        <v>42318.71491898148</v>
      </c>
      <c r="B17006" s="3">
        <v>52.0</v>
      </c>
      <c r="C17006" s="3" t="s">
        <v>14561</v>
      </c>
      <c r="D17006" s="3">
        <v>85.0</v>
      </c>
      <c r="E17006" s="3" t="s">
        <v>14617</v>
      </c>
      <c r="F17006" s="3">
        <v>7.0</v>
      </c>
      <c r="G17006" s="3">
        <v>4.0</v>
      </c>
      <c r="H17006" s="3" t="s">
        <v>14980</v>
      </c>
      <c r="I17006" s="3" t="s">
        <v>14981</v>
      </c>
      <c r="J17006" s="3" t="s">
        <v>922</v>
      </c>
      <c r="K17006" s="3" t="s">
        <v>24</v>
      </c>
      <c r="L17006" s="3">
        <v>12.0</v>
      </c>
      <c r="M17006" s="3" t="s">
        <v>30</v>
      </c>
      <c r="N17006" s="3" t="s">
        <v>15049</v>
      </c>
      <c r="O17006" s="3" t="s">
        <v>326</v>
      </c>
      <c r="P17006" s="4">
        <v>19201.0</v>
      </c>
      <c r="Q17006" s="3" t="s">
        <v>86</v>
      </c>
      <c r="S17006" s="3" t="s">
        <v>34</v>
      </c>
    </row>
    <row r="17007">
      <c r="A17007" s="2">
        <v>42318.71491898148</v>
      </c>
      <c r="B17007" s="3">
        <v>52.0</v>
      </c>
      <c r="C17007" s="3" t="s">
        <v>14561</v>
      </c>
      <c r="D17007" s="3">
        <v>85.0</v>
      </c>
      <c r="E17007" s="3" t="s">
        <v>14617</v>
      </c>
      <c r="F17007" s="3">
        <v>7.0</v>
      </c>
      <c r="G17007" s="3">
        <v>4.0</v>
      </c>
      <c r="H17007" s="3" t="s">
        <v>14980</v>
      </c>
      <c r="I17007" s="3" t="s">
        <v>14981</v>
      </c>
      <c r="J17007" s="3" t="s">
        <v>922</v>
      </c>
      <c r="K17007" s="3" t="s">
        <v>24</v>
      </c>
      <c r="L17007" s="3">
        <v>13.0</v>
      </c>
      <c r="M17007" s="3" t="s">
        <v>25</v>
      </c>
      <c r="N17007" s="3" t="s">
        <v>15050</v>
      </c>
      <c r="O17007" s="3" t="s">
        <v>319</v>
      </c>
      <c r="P17007" s="4">
        <v>28126.0</v>
      </c>
      <c r="Q17007" s="3" t="s">
        <v>37</v>
      </c>
      <c r="S17007" s="3" t="s">
        <v>34</v>
      </c>
    </row>
    <row r="17008">
      <c r="A17008" s="2">
        <v>42318.71491898148</v>
      </c>
      <c r="B17008" s="3">
        <v>52.0</v>
      </c>
      <c r="C17008" s="3" t="s">
        <v>14561</v>
      </c>
      <c r="D17008" s="3">
        <v>85.0</v>
      </c>
      <c r="E17008" s="3" t="s">
        <v>14617</v>
      </c>
      <c r="F17008" s="3">
        <v>7.0</v>
      </c>
      <c r="G17008" s="3">
        <v>4.0</v>
      </c>
      <c r="H17008" s="3" t="s">
        <v>14980</v>
      </c>
      <c r="I17008" s="3" t="s">
        <v>14981</v>
      </c>
      <c r="J17008" s="3" t="s">
        <v>922</v>
      </c>
      <c r="K17008" s="3" t="s">
        <v>24</v>
      </c>
      <c r="L17008" s="3">
        <v>14.0</v>
      </c>
      <c r="M17008" s="3" t="s">
        <v>30</v>
      </c>
      <c r="N17008" s="3" t="s">
        <v>15051</v>
      </c>
      <c r="O17008" s="3" t="s">
        <v>15052</v>
      </c>
      <c r="P17008" s="4">
        <v>24549.0</v>
      </c>
      <c r="Q17008" s="3" t="s">
        <v>33</v>
      </c>
      <c r="S17008" s="3" t="s">
        <v>34</v>
      </c>
    </row>
    <row r="17009">
      <c r="A17009" s="2">
        <v>42318.71491898148</v>
      </c>
      <c r="B17009" s="3">
        <v>52.0</v>
      </c>
      <c r="C17009" s="3" t="s">
        <v>14561</v>
      </c>
      <c r="D17009" s="3">
        <v>85.0</v>
      </c>
      <c r="E17009" s="3" t="s">
        <v>14617</v>
      </c>
      <c r="F17009" s="3">
        <v>7.0</v>
      </c>
      <c r="G17009" s="3">
        <v>4.0</v>
      </c>
      <c r="H17009" s="3" t="s">
        <v>14980</v>
      </c>
      <c r="I17009" s="3" t="s">
        <v>14981</v>
      </c>
      <c r="J17009" s="3" t="s">
        <v>922</v>
      </c>
      <c r="K17009" s="3" t="s">
        <v>24</v>
      </c>
      <c r="L17009" s="3">
        <v>15.0</v>
      </c>
      <c r="M17009" s="3" t="s">
        <v>25</v>
      </c>
      <c r="N17009" s="3" t="s">
        <v>15053</v>
      </c>
      <c r="O17009" s="3" t="s">
        <v>1390</v>
      </c>
      <c r="P17009" s="4">
        <v>32646.0</v>
      </c>
      <c r="Q17009" s="3" t="s">
        <v>191</v>
      </c>
      <c r="S17009" s="3" t="s">
        <v>34</v>
      </c>
    </row>
    <row r="17010">
      <c r="A17010" s="2">
        <v>42318.71491898148</v>
      </c>
      <c r="B17010" s="3">
        <v>52.0</v>
      </c>
      <c r="C17010" s="3" t="s">
        <v>14561</v>
      </c>
      <c r="D17010" s="3">
        <v>85.0</v>
      </c>
      <c r="E17010" s="3" t="s">
        <v>14617</v>
      </c>
      <c r="F17010" s="3">
        <v>7.0</v>
      </c>
      <c r="G17010" s="3">
        <v>4.0</v>
      </c>
      <c r="H17010" s="3" t="s">
        <v>14980</v>
      </c>
      <c r="I17010" s="3" t="s">
        <v>14981</v>
      </c>
      <c r="J17010" s="3" t="s">
        <v>922</v>
      </c>
      <c r="K17010" s="3" t="s">
        <v>24</v>
      </c>
      <c r="L17010" s="3">
        <v>16.0</v>
      </c>
      <c r="M17010" s="3" t="s">
        <v>30</v>
      </c>
      <c r="N17010" s="3" t="s">
        <v>15054</v>
      </c>
      <c r="O17010" s="3" t="s">
        <v>215</v>
      </c>
      <c r="P17010" s="4">
        <v>25094.0</v>
      </c>
      <c r="Q17010" s="3" t="s">
        <v>189</v>
      </c>
      <c r="S17010" s="3" t="s">
        <v>34</v>
      </c>
    </row>
    <row r="17011">
      <c r="A17011" s="2">
        <v>42318.71491898148</v>
      </c>
      <c r="B17011" s="3">
        <v>52.0</v>
      </c>
      <c r="C17011" s="3" t="s">
        <v>14561</v>
      </c>
      <c r="D17011" s="3">
        <v>85.0</v>
      </c>
      <c r="E17011" s="3" t="s">
        <v>14617</v>
      </c>
      <c r="F17011" s="3">
        <v>7.0</v>
      </c>
      <c r="G17011" s="3">
        <v>4.0</v>
      </c>
      <c r="H17011" s="3" t="s">
        <v>14980</v>
      </c>
      <c r="I17011" s="3" t="s">
        <v>14981</v>
      </c>
      <c r="J17011" s="3" t="s">
        <v>922</v>
      </c>
      <c r="K17011" s="3" t="s">
        <v>24</v>
      </c>
      <c r="L17011" s="3">
        <v>17.0</v>
      </c>
      <c r="M17011" s="3" t="s">
        <v>25</v>
      </c>
      <c r="N17011" s="3" t="s">
        <v>15055</v>
      </c>
      <c r="O17011" s="3" t="s">
        <v>42</v>
      </c>
      <c r="P17011" s="4">
        <v>27595.0</v>
      </c>
      <c r="Q17011" s="3" t="s">
        <v>43</v>
      </c>
      <c r="S17011" s="3" t="s">
        <v>34</v>
      </c>
    </row>
    <row r="17012">
      <c r="A17012" s="2">
        <v>42318.71491898148</v>
      </c>
      <c r="B17012" s="3">
        <v>52.0</v>
      </c>
      <c r="C17012" s="3" t="s">
        <v>14561</v>
      </c>
      <c r="D17012" s="3">
        <v>85.0</v>
      </c>
      <c r="E17012" s="3" t="s">
        <v>14617</v>
      </c>
      <c r="F17012" s="3">
        <v>7.0</v>
      </c>
      <c r="G17012" s="3">
        <v>4.0</v>
      </c>
      <c r="H17012" s="3" t="s">
        <v>14980</v>
      </c>
      <c r="I17012" s="3" t="s">
        <v>14981</v>
      </c>
      <c r="J17012" s="3" t="s">
        <v>922</v>
      </c>
      <c r="K17012" s="3" t="s">
        <v>24</v>
      </c>
      <c r="L17012" s="3">
        <v>18.0</v>
      </c>
      <c r="M17012" s="3" t="s">
        <v>30</v>
      </c>
      <c r="N17012" s="3" t="s">
        <v>15056</v>
      </c>
      <c r="O17012" s="3" t="s">
        <v>1821</v>
      </c>
      <c r="P17012" s="4">
        <v>30132.0</v>
      </c>
      <c r="Q17012" s="3" t="s">
        <v>37</v>
      </c>
      <c r="S17012" s="3" t="s">
        <v>34</v>
      </c>
    </row>
    <row r="17013">
      <c r="A17013" s="2">
        <v>42318.71491898148</v>
      </c>
      <c r="B17013" s="3">
        <v>52.0</v>
      </c>
      <c r="C17013" s="3" t="s">
        <v>14561</v>
      </c>
      <c r="D17013" s="3">
        <v>85.0</v>
      </c>
      <c r="E17013" s="3" t="s">
        <v>14617</v>
      </c>
      <c r="F17013" s="3">
        <v>7.0</v>
      </c>
      <c r="G17013" s="3">
        <v>4.0</v>
      </c>
      <c r="H17013" s="3" t="s">
        <v>14980</v>
      </c>
      <c r="I17013" s="3" t="s">
        <v>14981</v>
      </c>
      <c r="J17013" s="3" t="s">
        <v>922</v>
      </c>
      <c r="K17013" s="3" t="s">
        <v>24</v>
      </c>
      <c r="L17013" s="3">
        <v>19.0</v>
      </c>
      <c r="M17013" s="3" t="s">
        <v>25</v>
      </c>
      <c r="N17013" s="3" t="s">
        <v>15057</v>
      </c>
      <c r="O17013" s="3" t="s">
        <v>3448</v>
      </c>
      <c r="P17013" s="4">
        <v>21237.0</v>
      </c>
      <c r="Q17013" s="3" t="s">
        <v>55</v>
      </c>
      <c r="S17013" s="3" t="s">
        <v>34</v>
      </c>
    </row>
    <row r="17014">
      <c r="A17014" s="2">
        <v>42318.71491898148</v>
      </c>
      <c r="B17014" s="3">
        <v>52.0</v>
      </c>
      <c r="C17014" s="3" t="s">
        <v>14561</v>
      </c>
      <c r="D17014" s="3">
        <v>44.0</v>
      </c>
      <c r="E17014" s="3" t="s">
        <v>14562</v>
      </c>
      <c r="F17014" s="3">
        <v>8.0</v>
      </c>
      <c r="G17014" s="3">
        <v>10.0</v>
      </c>
      <c r="H17014" s="3" t="s">
        <v>15058</v>
      </c>
      <c r="I17014" s="3" t="s">
        <v>15058</v>
      </c>
      <c r="J17014" s="3" t="s">
        <v>1617</v>
      </c>
      <c r="K17014" s="3" t="s">
        <v>24</v>
      </c>
      <c r="L17014" s="3">
        <v>1.0</v>
      </c>
      <c r="M17014" s="3" t="s">
        <v>30</v>
      </c>
      <c r="N17014" s="3" t="s">
        <v>936</v>
      </c>
      <c r="O17014" s="3" t="s">
        <v>235</v>
      </c>
      <c r="P17014" s="4">
        <v>15935.0</v>
      </c>
      <c r="Q17014" s="3" t="s">
        <v>145</v>
      </c>
      <c r="S17014" s="3" t="s">
        <v>34</v>
      </c>
    </row>
    <row r="17015">
      <c r="A17015" s="2">
        <v>42318.71491898148</v>
      </c>
      <c r="B17015" s="3">
        <v>52.0</v>
      </c>
      <c r="C17015" s="3" t="s">
        <v>14561</v>
      </c>
      <c r="D17015" s="3">
        <v>44.0</v>
      </c>
      <c r="E17015" s="3" t="s">
        <v>14562</v>
      </c>
      <c r="F17015" s="3">
        <v>8.0</v>
      </c>
      <c r="G17015" s="3">
        <v>10.0</v>
      </c>
      <c r="H17015" s="3" t="s">
        <v>15058</v>
      </c>
      <c r="I17015" s="3" t="s">
        <v>15058</v>
      </c>
      <c r="J17015" s="3" t="s">
        <v>1617</v>
      </c>
      <c r="K17015" s="3" t="s">
        <v>24</v>
      </c>
      <c r="L17015" s="3">
        <v>2.0</v>
      </c>
      <c r="M17015" s="3" t="s">
        <v>25</v>
      </c>
      <c r="N17015" s="3" t="s">
        <v>15059</v>
      </c>
      <c r="O17015" s="3" t="s">
        <v>95</v>
      </c>
      <c r="P17015" s="4">
        <v>19411.0</v>
      </c>
      <c r="Q17015" s="3" t="s">
        <v>105</v>
      </c>
      <c r="S17015" s="3" t="s">
        <v>34</v>
      </c>
    </row>
    <row r="17016">
      <c r="A17016" s="2">
        <v>42318.71491898148</v>
      </c>
      <c r="B17016" s="3">
        <v>52.0</v>
      </c>
      <c r="C17016" s="3" t="s">
        <v>14561</v>
      </c>
      <c r="D17016" s="3">
        <v>44.0</v>
      </c>
      <c r="E17016" s="3" t="s">
        <v>14562</v>
      </c>
      <c r="F17016" s="3">
        <v>8.0</v>
      </c>
      <c r="G17016" s="3">
        <v>10.0</v>
      </c>
      <c r="H17016" s="3" t="s">
        <v>15058</v>
      </c>
      <c r="I17016" s="3" t="s">
        <v>15058</v>
      </c>
      <c r="J17016" s="3" t="s">
        <v>1617</v>
      </c>
      <c r="K17016" s="3" t="s">
        <v>24</v>
      </c>
      <c r="L17016" s="3">
        <v>3.0</v>
      </c>
      <c r="M17016" s="3" t="s">
        <v>30</v>
      </c>
      <c r="N17016" s="3" t="s">
        <v>9636</v>
      </c>
      <c r="O17016" s="3" t="s">
        <v>71</v>
      </c>
      <c r="P17016" s="4">
        <v>31702.0</v>
      </c>
      <c r="Q17016" s="3" t="s">
        <v>189</v>
      </c>
      <c r="S17016" s="3" t="s">
        <v>34</v>
      </c>
    </row>
    <row r="17017">
      <c r="A17017" s="2">
        <v>42318.71491898148</v>
      </c>
      <c r="B17017" s="3">
        <v>52.0</v>
      </c>
      <c r="C17017" s="3" t="s">
        <v>14561</v>
      </c>
      <c r="D17017" s="3">
        <v>44.0</v>
      </c>
      <c r="E17017" s="3" t="s">
        <v>14562</v>
      </c>
      <c r="F17017" s="3">
        <v>8.0</v>
      </c>
      <c r="G17017" s="3">
        <v>10.0</v>
      </c>
      <c r="H17017" s="3" t="s">
        <v>15058</v>
      </c>
      <c r="I17017" s="3" t="s">
        <v>15058</v>
      </c>
      <c r="J17017" s="3" t="s">
        <v>1617</v>
      </c>
      <c r="K17017" s="3" t="s">
        <v>272</v>
      </c>
      <c r="L17017" s="3">
        <v>4.0</v>
      </c>
      <c r="M17017" s="3" t="s">
        <v>25</v>
      </c>
      <c r="N17017" s="3" t="s">
        <v>2471</v>
      </c>
      <c r="O17017" s="3" t="s">
        <v>251</v>
      </c>
      <c r="P17017" s="4">
        <v>25873.0</v>
      </c>
      <c r="Q17017" s="3" t="s">
        <v>75</v>
      </c>
      <c r="S17017" s="3" t="s">
        <v>34</v>
      </c>
    </row>
    <row r="17018">
      <c r="A17018" s="2">
        <v>42318.71491898148</v>
      </c>
      <c r="B17018" s="3">
        <v>52.0</v>
      </c>
      <c r="C17018" s="3" t="s">
        <v>14561</v>
      </c>
      <c r="D17018" s="3">
        <v>44.0</v>
      </c>
      <c r="E17018" s="3" t="s">
        <v>14562</v>
      </c>
      <c r="F17018" s="3">
        <v>8.0</v>
      </c>
      <c r="G17018" s="3">
        <v>10.0</v>
      </c>
      <c r="H17018" s="3" t="s">
        <v>15058</v>
      </c>
      <c r="I17018" s="3" t="s">
        <v>15058</v>
      </c>
      <c r="J17018" s="3" t="s">
        <v>1617</v>
      </c>
      <c r="K17018" s="3" t="s">
        <v>24</v>
      </c>
      <c r="L17018" s="3">
        <v>5.0</v>
      </c>
      <c r="M17018" s="3" t="s">
        <v>30</v>
      </c>
      <c r="N17018" s="3" t="s">
        <v>6136</v>
      </c>
      <c r="O17018" s="3" t="s">
        <v>2482</v>
      </c>
      <c r="P17018" s="4">
        <v>27840.0</v>
      </c>
      <c r="Q17018" s="3" t="s">
        <v>75</v>
      </c>
      <c r="S17018" s="3" t="s">
        <v>34</v>
      </c>
    </row>
    <row r="17019">
      <c r="A17019" s="2">
        <v>42318.71491898148</v>
      </c>
      <c r="B17019" s="3">
        <v>52.0</v>
      </c>
      <c r="C17019" s="3" t="s">
        <v>14561</v>
      </c>
      <c r="D17019" s="3">
        <v>44.0</v>
      </c>
      <c r="E17019" s="3" t="s">
        <v>14562</v>
      </c>
      <c r="F17019" s="3">
        <v>8.0</v>
      </c>
      <c r="G17019" s="3">
        <v>10.0</v>
      </c>
      <c r="H17019" s="3" t="s">
        <v>15058</v>
      </c>
      <c r="I17019" s="3" t="s">
        <v>15058</v>
      </c>
      <c r="J17019" s="3" t="s">
        <v>1617</v>
      </c>
      <c r="K17019" s="3" t="s">
        <v>24</v>
      </c>
      <c r="L17019" s="3">
        <v>6.0</v>
      </c>
      <c r="M17019" s="3" t="s">
        <v>25</v>
      </c>
      <c r="N17019" s="3" t="s">
        <v>14177</v>
      </c>
      <c r="O17019" s="3" t="s">
        <v>1390</v>
      </c>
      <c r="P17019" s="4">
        <v>27160.0</v>
      </c>
      <c r="Q17019" s="3" t="s">
        <v>228</v>
      </c>
      <c r="S17019" s="3" t="s">
        <v>34</v>
      </c>
    </row>
    <row r="17020">
      <c r="A17020" s="2">
        <v>42318.71491898148</v>
      </c>
      <c r="B17020" s="3">
        <v>52.0</v>
      </c>
      <c r="C17020" s="3" t="s">
        <v>14561</v>
      </c>
      <c r="D17020" s="3">
        <v>44.0</v>
      </c>
      <c r="E17020" s="3" t="s">
        <v>14562</v>
      </c>
      <c r="F17020" s="3">
        <v>8.0</v>
      </c>
      <c r="G17020" s="3">
        <v>10.0</v>
      </c>
      <c r="H17020" s="3" t="s">
        <v>15058</v>
      </c>
      <c r="I17020" s="3" t="s">
        <v>15058</v>
      </c>
      <c r="J17020" s="3" t="s">
        <v>1617</v>
      </c>
      <c r="K17020" s="3" t="s">
        <v>24</v>
      </c>
      <c r="L17020" s="3">
        <v>7.0</v>
      </c>
      <c r="M17020" s="3" t="s">
        <v>30</v>
      </c>
      <c r="N17020" s="3" t="s">
        <v>15060</v>
      </c>
      <c r="O17020" s="3" t="s">
        <v>9918</v>
      </c>
      <c r="P17020" s="4">
        <v>29502.0</v>
      </c>
      <c r="Q17020" s="3" t="s">
        <v>75</v>
      </c>
      <c r="S17020" s="3" t="s">
        <v>34</v>
      </c>
    </row>
    <row r="17021">
      <c r="A17021" s="2">
        <v>42318.71491898148</v>
      </c>
      <c r="B17021" s="3">
        <v>52.0</v>
      </c>
      <c r="C17021" s="3" t="s">
        <v>14561</v>
      </c>
      <c r="D17021" s="3">
        <v>44.0</v>
      </c>
      <c r="E17021" s="3" t="s">
        <v>14562</v>
      </c>
      <c r="F17021" s="3">
        <v>8.0</v>
      </c>
      <c r="G17021" s="3">
        <v>10.0</v>
      </c>
      <c r="H17021" s="3" t="s">
        <v>15058</v>
      </c>
      <c r="I17021" s="3" t="s">
        <v>15058</v>
      </c>
      <c r="J17021" s="3" t="s">
        <v>1617</v>
      </c>
      <c r="K17021" s="3" t="s">
        <v>24</v>
      </c>
      <c r="L17021" s="3">
        <v>8.0</v>
      </c>
      <c r="M17021" s="3" t="s">
        <v>25</v>
      </c>
      <c r="N17021" s="3" t="s">
        <v>703</v>
      </c>
      <c r="O17021" s="3" t="s">
        <v>7301</v>
      </c>
      <c r="P17021" s="4">
        <v>27796.0</v>
      </c>
      <c r="Q17021" s="3" t="s">
        <v>372</v>
      </c>
      <c r="S17021" s="3" t="s">
        <v>34</v>
      </c>
    </row>
    <row r="17022">
      <c r="A17022" s="2">
        <v>42318.71491898148</v>
      </c>
      <c r="B17022" s="3">
        <v>52.0</v>
      </c>
      <c r="C17022" s="3" t="s">
        <v>14561</v>
      </c>
      <c r="D17022" s="3">
        <v>44.0</v>
      </c>
      <c r="E17022" s="3" t="s">
        <v>14562</v>
      </c>
      <c r="F17022" s="3">
        <v>8.0</v>
      </c>
      <c r="G17022" s="3">
        <v>10.0</v>
      </c>
      <c r="H17022" s="3" t="s">
        <v>15058</v>
      </c>
      <c r="I17022" s="3" t="s">
        <v>15058</v>
      </c>
      <c r="J17022" s="3" t="s">
        <v>1617</v>
      </c>
      <c r="K17022" s="3" t="s">
        <v>24</v>
      </c>
      <c r="L17022" s="3">
        <v>9.0</v>
      </c>
      <c r="M17022" s="3" t="s">
        <v>30</v>
      </c>
      <c r="N17022" s="3" t="s">
        <v>15061</v>
      </c>
      <c r="O17022" s="3" t="s">
        <v>235</v>
      </c>
      <c r="P17022" s="4">
        <v>19444.0</v>
      </c>
      <c r="Q17022" s="3" t="s">
        <v>49</v>
      </c>
      <c r="S17022" s="3" t="s">
        <v>34</v>
      </c>
    </row>
    <row r="17023">
      <c r="A17023" s="2">
        <v>42318.71491898148</v>
      </c>
      <c r="B17023" s="3">
        <v>52.0</v>
      </c>
      <c r="C17023" s="3" t="s">
        <v>14561</v>
      </c>
      <c r="D17023" s="3">
        <v>44.0</v>
      </c>
      <c r="E17023" s="3" t="s">
        <v>14562</v>
      </c>
      <c r="F17023" s="3">
        <v>8.0</v>
      </c>
      <c r="G17023" s="3">
        <v>10.0</v>
      </c>
      <c r="H17023" s="3" t="s">
        <v>15058</v>
      </c>
      <c r="I17023" s="3" t="s">
        <v>15058</v>
      </c>
      <c r="J17023" s="3" t="s">
        <v>1617</v>
      </c>
      <c r="K17023" s="3" t="s">
        <v>24</v>
      </c>
      <c r="L17023" s="3">
        <v>10.0</v>
      </c>
      <c r="M17023" s="3" t="s">
        <v>25</v>
      </c>
      <c r="N17023" s="3" t="s">
        <v>15062</v>
      </c>
      <c r="O17023" s="3" t="s">
        <v>180</v>
      </c>
      <c r="P17023" s="4">
        <v>22191.0</v>
      </c>
      <c r="Q17023" s="3" t="s">
        <v>75</v>
      </c>
      <c r="S17023" s="3" t="s">
        <v>34</v>
      </c>
    </row>
    <row r="17024">
      <c r="A17024" s="2">
        <v>42318.71491898148</v>
      </c>
      <c r="B17024" s="3">
        <v>52.0</v>
      </c>
      <c r="C17024" s="3" t="s">
        <v>14561</v>
      </c>
      <c r="D17024" s="3">
        <v>44.0</v>
      </c>
      <c r="E17024" s="3" t="s">
        <v>14562</v>
      </c>
      <c r="F17024" s="3">
        <v>8.0</v>
      </c>
      <c r="G17024" s="3">
        <v>10.0</v>
      </c>
      <c r="H17024" s="3" t="s">
        <v>15058</v>
      </c>
      <c r="I17024" s="3" t="s">
        <v>15058</v>
      </c>
      <c r="J17024" s="3" t="s">
        <v>1617</v>
      </c>
      <c r="K17024" s="3" t="s">
        <v>24</v>
      </c>
      <c r="L17024" s="3">
        <v>11.0</v>
      </c>
      <c r="M17024" s="3" t="s">
        <v>30</v>
      </c>
      <c r="N17024" s="3" t="s">
        <v>15063</v>
      </c>
      <c r="O17024" s="3" t="s">
        <v>3499</v>
      </c>
      <c r="P17024" s="4">
        <v>22556.0</v>
      </c>
      <c r="Q17024" s="3" t="s">
        <v>75</v>
      </c>
      <c r="S17024" s="3" t="s">
        <v>34</v>
      </c>
    </row>
    <row r="17025">
      <c r="A17025" s="2">
        <v>42318.71491898148</v>
      </c>
      <c r="B17025" s="3">
        <v>52.0</v>
      </c>
      <c r="C17025" s="3" t="s">
        <v>14561</v>
      </c>
      <c r="D17025" s="3">
        <v>44.0</v>
      </c>
      <c r="E17025" s="3" t="s">
        <v>14562</v>
      </c>
      <c r="F17025" s="3">
        <v>8.0</v>
      </c>
      <c r="G17025" s="3">
        <v>10.0</v>
      </c>
      <c r="H17025" s="3" t="s">
        <v>15058</v>
      </c>
      <c r="I17025" s="3" t="s">
        <v>15058</v>
      </c>
      <c r="J17025" s="3" t="s">
        <v>1617</v>
      </c>
      <c r="K17025" s="3" t="s">
        <v>24</v>
      </c>
      <c r="L17025" s="3">
        <v>12.0</v>
      </c>
      <c r="M17025" s="3" t="s">
        <v>25</v>
      </c>
      <c r="N17025" s="3" t="s">
        <v>15064</v>
      </c>
      <c r="O17025" s="3" t="s">
        <v>227</v>
      </c>
      <c r="P17025" s="4">
        <v>27196.0</v>
      </c>
      <c r="Q17025" s="3" t="s">
        <v>149</v>
      </c>
      <c r="S17025" s="3" t="s">
        <v>34</v>
      </c>
    </row>
    <row r="17026">
      <c r="A17026" s="2">
        <v>42318.71491898148</v>
      </c>
      <c r="B17026" s="3">
        <v>52.0</v>
      </c>
      <c r="C17026" s="3" t="s">
        <v>14561</v>
      </c>
      <c r="D17026" s="3">
        <v>44.0</v>
      </c>
      <c r="E17026" s="3" t="s">
        <v>14562</v>
      </c>
      <c r="F17026" s="3">
        <v>8.0</v>
      </c>
      <c r="G17026" s="3">
        <v>10.0</v>
      </c>
      <c r="H17026" s="3" t="s">
        <v>15058</v>
      </c>
      <c r="I17026" s="3" t="s">
        <v>15058</v>
      </c>
      <c r="J17026" s="3" t="s">
        <v>1617</v>
      </c>
      <c r="K17026" s="3" t="s">
        <v>24</v>
      </c>
      <c r="L17026" s="3">
        <v>13.0</v>
      </c>
      <c r="M17026" s="3" t="s">
        <v>30</v>
      </c>
      <c r="N17026" s="3" t="s">
        <v>15065</v>
      </c>
      <c r="O17026" s="3" t="s">
        <v>850</v>
      </c>
      <c r="P17026" s="4">
        <v>22332.0</v>
      </c>
      <c r="Q17026" s="3" t="s">
        <v>75</v>
      </c>
      <c r="S17026" s="3" t="s">
        <v>34</v>
      </c>
    </row>
    <row r="17027">
      <c r="A17027" s="2">
        <v>42318.71491898148</v>
      </c>
      <c r="B17027" s="3">
        <v>52.0</v>
      </c>
      <c r="C17027" s="3" t="s">
        <v>14561</v>
      </c>
      <c r="D17027" s="3">
        <v>44.0</v>
      </c>
      <c r="E17027" s="3" t="s">
        <v>14562</v>
      </c>
      <c r="F17027" s="3">
        <v>8.0</v>
      </c>
      <c r="G17027" s="3">
        <v>10.0</v>
      </c>
      <c r="H17027" s="3" t="s">
        <v>15058</v>
      </c>
      <c r="I17027" s="3" t="s">
        <v>15058</v>
      </c>
      <c r="J17027" s="3" t="s">
        <v>1617</v>
      </c>
      <c r="K17027" s="3" t="s">
        <v>24</v>
      </c>
      <c r="L17027" s="3">
        <v>14.0</v>
      </c>
      <c r="M17027" s="3" t="s">
        <v>25</v>
      </c>
      <c r="N17027" s="3" t="s">
        <v>15066</v>
      </c>
      <c r="O17027" s="3" t="s">
        <v>980</v>
      </c>
      <c r="P17027" s="4">
        <v>22667.0</v>
      </c>
      <c r="Q17027" s="3" t="s">
        <v>75</v>
      </c>
      <c r="S17027" s="3" t="s">
        <v>34</v>
      </c>
    </row>
    <row r="17028">
      <c r="A17028" s="2">
        <v>42318.71491898148</v>
      </c>
      <c r="B17028" s="3">
        <v>52.0</v>
      </c>
      <c r="C17028" s="3" t="s">
        <v>14561</v>
      </c>
      <c r="D17028" s="3">
        <v>44.0</v>
      </c>
      <c r="E17028" s="3" t="s">
        <v>14562</v>
      </c>
      <c r="F17028" s="3">
        <v>8.0</v>
      </c>
      <c r="G17028" s="3">
        <v>10.0</v>
      </c>
      <c r="H17028" s="3" t="s">
        <v>15058</v>
      </c>
      <c r="I17028" s="3" t="s">
        <v>15058</v>
      </c>
      <c r="J17028" s="3" t="s">
        <v>1617</v>
      </c>
      <c r="K17028" s="3" t="s">
        <v>24</v>
      </c>
      <c r="L17028" s="3">
        <v>15.0</v>
      </c>
      <c r="M17028" s="3" t="s">
        <v>30</v>
      </c>
      <c r="N17028" s="3" t="s">
        <v>15067</v>
      </c>
      <c r="O17028" s="3" t="s">
        <v>121</v>
      </c>
      <c r="P17028" s="4">
        <v>22332.0</v>
      </c>
      <c r="Q17028" s="3" t="s">
        <v>75</v>
      </c>
      <c r="S17028" s="3" t="s">
        <v>34</v>
      </c>
    </row>
    <row r="17029">
      <c r="A17029" s="2">
        <v>42318.71491898148</v>
      </c>
      <c r="B17029" s="3">
        <v>52.0</v>
      </c>
      <c r="C17029" s="3" t="s">
        <v>14561</v>
      </c>
      <c r="D17029" s="3">
        <v>44.0</v>
      </c>
      <c r="E17029" s="3" t="s">
        <v>14562</v>
      </c>
      <c r="F17029" s="3">
        <v>8.0</v>
      </c>
      <c r="G17029" s="3">
        <v>10.0</v>
      </c>
      <c r="H17029" s="3" t="s">
        <v>15058</v>
      </c>
      <c r="I17029" s="3" t="s">
        <v>15058</v>
      </c>
      <c r="J17029" s="3" t="s">
        <v>1617</v>
      </c>
      <c r="K17029" s="3" t="s">
        <v>24</v>
      </c>
      <c r="L17029" s="3">
        <v>16.0</v>
      </c>
      <c r="M17029" s="3" t="s">
        <v>25</v>
      </c>
      <c r="N17029" s="3" t="s">
        <v>15068</v>
      </c>
      <c r="O17029" s="3" t="s">
        <v>366</v>
      </c>
      <c r="P17029" s="4">
        <v>26457.0</v>
      </c>
      <c r="Q17029" s="3" t="s">
        <v>132</v>
      </c>
      <c r="S17029" s="3" t="s">
        <v>34</v>
      </c>
    </row>
    <row r="17030">
      <c r="A17030" s="2">
        <v>42318.71491898148</v>
      </c>
      <c r="B17030" s="3">
        <v>52.0</v>
      </c>
      <c r="C17030" s="3" t="s">
        <v>14561</v>
      </c>
      <c r="D17030" s="3">
        <v>44.0</v>
      </c>
      <c r="E17030" s="3" t="s">
        <v>14562</v>
      </c>
      <c r="F17030" s="3">
        <v>8.0</v>
      </c>
      <c r="G17030" s="3">
        <v>10.0</v>
      </c>
      <c r="H17030" s="3" t="s">
        <v>15058</v>
      </c>
      <c r="I17030" s="3" t="s">
        <v>15058</v>
      </c>
      <c r="J17030" s="3" t="s">
        <v>1617</v>
      </c>
      <c r="K17030" s="3" t="s">
        <v>24</v>
      </c>
      <c r="L17030" s="3">
        <v>17.0</v>
      </c>
      <c r="M17030" s="3" t="s">
        <v>30</v>
      </c>
      <c r="N17030" s="3" t="s">
        <v>15069</v>
      </c>
      <c r="O17030" s="3" t="s">
        <v>81</v>
      </c>
      <c r="P17030" s="4">
        <v>24701.0</v>
      </c>
      <c r="Q17030" s="3" t="s">
        <v>228</v>
      </c>
      <c r="S17030" s="3" t="s">
        <v>34</v>
      </c>
    </row>
    <row r="17031">
      <c r="A17031" s="2">
        <v>42318.71491898148</v>
      </c>
      <c r="B17031" s="3">
        <v>52.0</v>
      </c>
      <c r="C17031" s="3" t="s">
        <v>14561</v>
      </c>
      <c r="D17031" s="3">
        <v>44.0</v>
      </c>
      <c r="E17031" s="3" t="s">
        <v>14562</v>
      </c>
      <c r="F17031" s="3">
        <v>8.0</v>
      </c>
      <c r="G17031" s="3">
        <v>10.0</v>
      </c>
      <c r="H17031" s="3" t="s">
        <v>15058</v>
      </c>
      <c r="I17031" s="3" t="s">
        <v>15058</v>
      </c>
      <c r="J17031" s="3" t="s">
        <v>1617</v>
      </c>
      <c r="K17031" s="3" t="s">
        <v>24</v>
      </c>
      <c r="L17031" s="3">
        <v>18.0</v>
      </c>
      <c r="M17031" s="3" t="s">
        <v>25</v>
      </c>
      <c r="N17031" s="3" t="s">
        <v>3324</v>
      </c>
      <c r="O17031" s="3" t="s">
        <v>4383</v>
      </c>
      <c r="P17031" s="4">
        <v>26753.0</v>
      </c>
      <c r="Q17031" s="3" t="s">
        <v>37</v>
      </c>
      <c r="S17031" s="3" t="s">
        <v>34</v>
      </c>
    </row>
    <row r="17032">
      <c r="A17032" s="2">
        <v>42318.71491898148</v>
      </c>
      <c r="B17032" s="3">
        <v>52.0</v>
      </c>
      <c r="C17032" s="3" t="s">
        <v>14561</v>
      </c>
      <c r="D17032" s="3">
        <v>44.0</v>
      </c>
      <c r="E17032" s="3" t="s">
        <v>14562</v>
      </c>
      <c r="F17032" s="3">
        <v>8.0</v>
      </c>
      <c r="G17032" s="3">
        <v>10.0</v>
      </c>
      <c r="H17032" s="3" t="s">
        <v>15058</v>
      </c>
      <c r="I17032" s="3" t="s">
        <v>15058</v>
      </c>
      <c r="J17032" s="3" t="s">
        <v>1617</v>
      </c>
      <c r="K17032" s="3" t="s">
        <v>24</v>
      </c>
      <c r="L17032" s="3">
        <v>19.0</v>
      </c>
      <c r="M17032" s="3" t="s">
        <v>30</v>
      </c>
      <c r="N17032" s="3" t="s">
        <v>15070</v>
      </c>
      <c r="O17032" s="3" t="s">
        <v>15071</v>
      </c>
      <c r="P17032" s="4">
        <v>24108.0</v>
      </c>
      <c r="Q17032" s="3" t="s">
        <v>75</v>
      </c>
      <c r="S17032" s="3" t="s">
        <v>34</v>
      </c>
    </row>
    <row r="17033">
      <c r="A17033" s="2">
        <v>42318.71491898148</v>
      </c>
      <c r="B17033" s="3">
        <v>52.0</v>
      </c>
      <c r="C17033" s="3" t="s">
        <v>14561</v>
      </c>
      <c r="D17033" s="3">
        <v>44.0</v>
      </c>
      <c r="E17033" s="3" t="s">
        <v>14562</v>
      </c>
      <c r="F17033" s="3">
        <v>8.0</v>
      </c>
      <c r="G17033" s="3">
        <v>10.0</v>
      </c>
      <c r="H17033" s="3" t="s">
        <v>15058</v>
      </c>
      <c r="I17033" s="3" t="s">
        <v>15058</v>
      </c>
      <c r="J17033" s="3" t="s">
        <v>1617</v>
      </c>
      <c r="K17033" s="3" t="s">
        <v>24</v>
      </c>
      <c r="L17033" s="3">
        <v>20.0</v>
      </c>
      <c r="M17033" s="3" t="s">
        <v>25</v>
      </c>
      <c r="N17033" s="3" t="s">
        <v>15072</v>
      </c>
      <c r="O17033" s="3" t="s">
        <v>8308</v>
      </c>
      <c r="P17033" s="4">
        <v>29365.0</v>
      </c>
      <c r="Q17033" s="3" t="s">
        <v>75</v>
      </c>
      <c r="S17033" s="3" t="s">
        <v>34</v>
      </c>
    </row>
    <row r="17034">
      <c r="A17034" s="2">
        <v>42318.71491898148</v>
      </c>
      <c r="B17034" s="3">
        <v>52.0</v>
      </c>
      <c r="C17034" s="3" t="s">
        <v>14561</v>
      </c>
      <c r="D17034" s="3">
        <v>44.0</v>
      </c>
      <c r="E17034" s="3" t="s">
        <v>14562</v>
      </c>
      <c r="F17034" s="3">
        <v>8.0</v>
      </c>
      <c r="G17034" s="3">
        <v>10.0</v>
      </c>
      <c r="H17034" s="3" t="s">
        <v>15058</v>
      </c>
      <c r="I17034" s="3" t="s">
        <v>15058</v>
      </c>
      <c r="J17034" s="3" t="s">
        <v>1617</v>
      </c>
      <c r="K17034" s="3" t="s">
        <v>24</v>
      </c>
      <c r="L17034" s="3">
        <v>21.0</v>
      </c>
      <c r="M17034" s="3" t="s">
        <v>30</v>
      </c>
      <c r="N17034" s="3" t="s">
        <v>15073</v>
      </c>
      <c r="O17034" s="3" t="s">
        <v>15074</v>
      </c>
      <c r="P17034" s="4">
        <v>21635.0</v>
      </c>
      <c r="Q17034" s="3" t="s">
        <v>75</v>
      </c>
      <c r="S17034" s="3" t="s">
        <v>34</v>
      </c>
    </row>
    <row r="17035">
      <c r="A17035" s="2">
        <v>42318.71491898148</v>
      </c>
      <c r="B17035" s="3">
        <v>52.0</v>
      </c>
      <c r="C17035" s="3" t="s">
        <v>14561</v>
      </c>
      <c r="D17035" s="3">
        <v>44.0</v>
      </c>
      <c r="E17035" s="3" t="s">
        <v>14562</v>
      </c>
      <c r="F17035" s="3">
        <v>8.0</v>
      </c>
      <c r="G17035" s="3">
        <v>10.0</v>
      </c>
      <c r="H17035" s="3" t="s">
        <v>15058</v>
      </c>
      <c r="I17035" s="3" t="s">
        <v>15058</v>
      </c>
      <c r="J17035" s="3" t="s">
        <v>1617</v>
      </c>
      <c r="K17035" s="3" t="s">
        <v>24</v>
      </c>
      <c r="L17035" s="3">
        <v>22.0</v>
      </c>
      <c r="M17035" s="3" t="s">
        <v>25</v>
      </c>
      <c r="N17035" s="3" t="s">
        <v>732</v>
      </c>
      <c r="O17035" s="3" t="s">
        <v>536</v>
      </c>
      <c r="P17035" s="4">
        <v>20868.0</v>
      </c>
      <c r="Q17035" s="3" t="s">
        <v>1159</v>
      </c>
      <c r="S17035" s="3" t="s">
        <v>34</v>
      </c>
    </row>
    <row r="17036">
      <c r="A17036" s="2">
        <v>42318.71491898148</v>
      </c>
      <c r="B17036" s="3">
        <v>52.0</v>
      </c>
      <c r="C17036" s="3" t="s">
        <v>14561</v>
      </c>
      <c r="D17036" s="3">
        <v>44.0</v>
      </c>
      <c r="E17036" s="3" t="s">
        <v>14562</v>
      </c>
      <c r="F17036" s="3">
        <v>8.0</v>
      </c>
      <c r="G17036" s="3">
        <v>10.0</v>
      </c>
      <c r="H17036" s="3" t="s">
        <v>15058</v>
      </c>
      <c r="I17036" s="3" t="s">
        <v>15058</v>
      </c>
      <c r="J17036" s="3" t="s">
        <v>1617</v>
      </c>
      <c r="K17036" s="3" t="s">
        <v>24</v>
      </c>
      <c r="L17036" s="3">
        <v>23.0</v>
      </c>
      <c r="M17036" s="3" t="s">
        <v>30</v>
      </c>
      <c r="N17036" s="3" t="s">
        <v>15075</v>
      </c>
      <c r="O17036" s="3" t="s">
        <v>15076</v>
      </c>
      <c r="P17036" s="4">
        <v>31842.0</v>
      </c>
      <c r="Q17036" s="3" t="s">
        <v>75</v>
      </c>
      <c r="S17036" s="3" t="s">
        <v>34</v>
      </c>
    </row>
    <row r="17037">
      <c r="A17037" s="2">
        <v>42318.71491898148</v>
      </c>
      <c r="B17037" s="3">
        <v>52.0</v>
      </c>
      <c r="C17037" s="3" t="s">
        <v>14561</v>
      </c>
      <c r="D17037" s="3">
        <v>44.0</v>
      </c>
      <c r="E17037" s="3" t="s">
        <v>14562</v>
      </c>
      <c r="F17037" s="3">
        <v>8.0</v>
      </c>
      <c r="G17037" s="3">
        <v>10.0</v>
      </c>
      <c r="H17037" s="3" t="s">
        <v>15058</v>
      </c>
      <c r="I17037" s="3" t="s">
        <v>15058</v>
      </c>
      <c r="J17037" s="3" t="s">
        <v>1617</v>
      </c>
      <c r="K17037" s="3" t="s">
        <v>24</v>
      </c>
      <c r="L17037" s="3">
        <v>24.0</v>
      </c>
      <c r="M17037" s="3" t="s">
        <v>25</v>
      </c>
      <c r="N17037" s="3" t="s">
        <v>15077</v>
      </c>
      <c r="O17037" s="3" t="s">
        <v>251</v>
      </c>
      <c r="P17037" s="4">
        <v>26932.0</v>
      </c>
      <c r="Q17037" s="3" t="s">
        <v>75</v>
      </c>
      <c r="S17037" s="3" t="s">
        <v>34</v>
      </c>
    </row>
    <row r="17038">
      <c r="A17038" s="2">
        <v>42318.71491898148</v>
      </c>
      <c r="B17038" s="3">
        <v>52.0</v>
      </c>
      <c r="C17038" s="3" t="s">
        <v>14561</v>
      </c>
      <c r="D17038" s="3">
        <v>44.0</v>
      </c>
      <c r="E17038" s="3" t="s">
        <v>14562</v>
      </c>
      <c r="F17038" s="3">
        <v>8.0</v>
      </c>
      <c r="G17038" s="3">
        <v>10.0</v>
      </c>
      <c r="H17038" s="3" t="s">
        <v>15058</v>
      </c>
      <c r="I17038" s="3" t="s">
        <v>15058</v>
      </c>
      <c r="J17038" s="3" t="s">
        <v>1617</v>
      </c>
      <c r="K17038" s="3" t="s">
        <v>24</v>
      </c>
      <c r="L17038" s="3">
        <v>25.0</v>
      </c>
      <c r="M17038" s="3" t="s">
        <v>30</v>
      </c>
      <c r="N17038" s="3" t="s">
        <v>7710</v>
      </c>
      <c r="O17038" s="3" t="s">
        <v>1307</v>
      </c>
      <c r="P17038" s="4">
        <v>23269.0</v>
      </c>
      <c r="Q17038" s="3" t="s">
        <v>75</v>
      </c>
      <c r="S17038" s="3" t="s">
        <v>34</v>
      </c>
    </row>
    <row r="17039">
      <c r="A17039" s="2">
        <v>42318.71491898148</v>
      </c>
      <c r="B17039" s="3">
        <v>52.0</v>
      </c>
      <c r="C17039" s="3" t="s">
        <v>14561</v>
      </c>
      <c r="D17039" s="3">
        <v>44.0</v>
      </c>
      <c r="E17039" s="3" t="s">
        <v>14562</v>
      </c>
      <c r="F17039" s="3">
        <v>8.0</v>
      </c>
      <c r="G17039" s="3">
        <v>10.0</v>
      </c>
      <c r="H17039" s="3" t="s">
        <v>15058</v>
      </c>
      <c r="I17039" s="3" t="s">
        <v>15058</v>
      </c>
      <c r="J17039" s="3" t="s">
        <v>1617</v>
      </c>
      <c r="K17039" s="3" t="s">
        <v>24</v>
      </c>
      <c r="L17039" s="3">
        <v>26.0</v>
      </c>
      <c r="M17039" s="3" t="s">
        <v>25</v>
      </c>
      <c r="N17039" s="3" t="s">
        <v>15078</v>
      </c>
      <c r="O17039" s="3" t="s">
        <v>401</v>
      </c>
      <c r="P17039" s="4">
        <v>25474.0</v>
      </c>
      <c r="Q17039" s="3" t="s">
        <v>372</v>
      </c>
      <c r="S17039" s="3" t="s">
        <v>34</v>
      </c>
    </row>
    <row r="17040">
      <c r="A17040" s="2">
        <v>42318.71491898148</v>
      </c>
      <c r="B17040" s="3">
        <v>52.0</v>
      </c>
      <c r="C17040" s="3" t="s">
        <v>14561</v>
      </c>
      <c r="D17040" s="3">
        <v>44.0</v>
      </c>
      <c r="E17040" s="3" t="s">
        <v>14562</v>
      </c>
      <c r="F17040" s="3">
        <v>8.0</v>
      </c>
      <c r="G17040" s="3">
        <v>10.0</v>
      </c>
      <c r="H17040" s="3" t="s">
        <v>15058</v>
      </c>
      <c r="I17040" s="3" t="s">
        <v>15058</v>
      </c>
      <c r="J17040" s="3" t="s">
        <v>1617</v>
      </c>
      <c r="K17040" s="3" t="s">
        <v>24</v>
      </c>
      <c r="L17040" s="3">
        <v>27.0</v>
      </c>
      <c r="M17040" s="3" t="s">
        <v>30</v>
      </c>
      <c r="N17040" s="3" t="s">
        <v>15079</v>
      </c>
      <c r="O17040" s="3" t="s">
        <v>129</v>
      </c>
      <c r="P17040" s="4">
        <v>19504.0</v>
      </c>
      <c r="Q17040" s="3" t="s">
        <v>105</v>
      </c>
      <c r="S17040" s="3" t="s">
        <v>34</v>
      </c>
    </row>
    <row r="17041">
      <c r="A17041" s="2">
        <v>42318.71491898148</v>
      </c>
      <c r="B17041" s="3">
        <v>52.0</v>
      </c>
      <c r="C17041" s="3" t="s">
        <v>14561</v>
      </c>
      <c r="D17041" s="3">
        <v>44.0</v>
      </c>
      <c r="E17041" s="3" t="s">
        <v>14562</v>
      </c>
      <c r="F17041" s="3">
        <v>8.0</v>
      </c>
      <c r="G17041" s="3">
        <v>10.0</v>
      </c>
      <c r="H17041" s="3" t="s">
        <v>15058</v>
      </c>
      <c r="I17041" s="3" t="s">
        <v>15058</v>
      </c>
      <c r="J17041" s="3" t="s">
        <v>1617</v>
      </c>
      <c r="K17041" s="3" t="s">
        <v>24</v>
      </c>
      <c r="L17041" s="3">
        <v>28.0</v>
      </c>
      <c r="M17041" s="3" t="s">
        <v>25</v>
      </c>
      <c r="N17041" s="3" t="s">
        <v>5286</v>
      </c>
      <c r="O17041" s="3" t="s">
        <v>36</v>
      </c>
      <c r="P17041" s="4">
        <v>27930.0</v>
      </c>
      <c r="Q17041" s="3" t="s">
        <v>372</v>
      </c>
      <c r="S17041" s="3" t="s">
        <v>34</v>
      </c>
    </row>
    <row r="17042">
      <c r="A17042" s="2">
        <v>42318.71491898148</v>
      </c>
      <c r="B17042" s="3">
        <v>52.0</v>
      </c>
      <c r="C17042" s="3" t="s">
        <v>14561</v>
      </c>
      <c r="D17042" s="3">
        <v>44.0</v>
      </c>
      <c r="E17042" s="3" t="s">
        <v>14562</v>
      </c>
      <c r="F17042" s="3">
        <v>8.0</v>
      </c>
      <c r="G17042" s="3">
        <v>10.0</v>
      </c>
      <c r="H17042" s="3" t="s">
        <v>15058</v>
      </c>
      <c r="I17042" s="3" t="s">
        <v>15058</v>
      </c>
      <c r="J17042" s="3" t="s">
        <v>1617</v>
      </c>
      <c r="K17042" s="3" t="s">
        <v>24</v>
      </c>
      <c r="L17042" s="3">
        <v>29.0</v>
      </c>
      <c r="M17042" s="3" t="s">
        <v>30</v>
      </c>
      <c r="N17042" s="3" t="s">
        <v>15080</v>
      </c>
      <c r="O17042" s="3" t="s">
        <v>1116</v>
      </c>
      <c r="P17042" s="4">
        <v>28306.0</v>
      </c>
      <c r="Q17042" s="3" t="s">
        <v>189</v>
      </c>
      <c r="S17042" s="3" t="s">
        <v>34</v>
      </c>
    </row>
    <row r="17043">
      <c r="A17043" s="2">
        <v>42318.71491898148</v>
      </c>
      <c r="B17043" s="3">
        <v>52.0</v>
      </c>
      <c r="C17043" s="3" t="s">
        <v>14561</v>
      </c>
      <c r="D17043" s="3">
        <v>44.0</v>
      </c>
      <c r="E17043" s="3" t="s">
        <v>14562</v>
      </c>
      <c r="F17043" s="3">
        <v>8.0</v>
      </c>
      <c r="G17043" s="3">
        <v>10.0</v>
      </c>
      <c r="H17043" s="3" t="s">
        <v>15058</v>
      </c>
      <c r="I17043" s="3" t="s">
        <v>15058</v>
      </c>
      <c r="J17043" s="3" t="s">
        <v>1617</v>
      </c>
      <c r="K17043" s="3" t="s">
        <v>24</v>
      </c>
      <c r="L17043" s="3">
        <v>30.0</v>
      </c>
      <c r="M17043" s="3" t="s">
        <v>25</v>
      </c>
      <c r="N17043" s="3" t="s">
        <v>3671</v>
      </c>
      <c r="O17043" s="3" t="s">
        <v>427</v>
      </c>
      <c r="P17043" s="4">
        <v>20955.0</v>
      </c>
      <c r="Q17043" s="3" t="s">
        <v>75</v>
      </c>
      <c r="S17043" s="3" t="s">
        <v>34</v>
      </c>
    </row>
    <row r="17044">
      <c r="A17044" s="2">
        <v>42318.71491898148</v>
      </c>
      <c r="B17044" s="3">
        <v>52.0</v>
      </c>
      <c r="C17044" s="3" t="s">
        <v>14561</v>
      </c>
      <c r="D17044" s="3">
        <v>44.0</v>
      </c>
      <c r="E17044" s="3" t="s">
        <v>14562</v>
      </c>
      <c r="F17044" s="3">
        <v>8.0</v>
      </c>
      <c r="G17044" s="3">
        <v>10.0</v>
      </c>
      <c r="H17044" s="3" t="s">
        <v>15058</v>
      </c>
      <c r="I17044" s="3" t="s">
        <v>15058</v>
      </c>
      <c r="J17044" s="3" t="s">
        <v>1617</v>
      </c>
      <c r="K17044" s="3" t="s">
        <v>24</v>
      </c>
      <c r="L17044" s="3">
        <v>31.0</v>
      </c>
      <c r="M17044" s="3" t="s">
        <v>30</v>
      </c>
      <c r="N17044" s="3" t="s">
        <v>15081</v>
      </c>
      <c r="O17044" s="3" t="s">
        <v>1557</v>
      </c>
      <c r="P17044" s="4">
        <v>27299.0</v>
      </c>
      <c r="Q17044" s="3" t="s">
        <v>132</v>
      </c>
      <c r="S17044" s="3" t="s">
        <v>34</v>
      </c>
    </row>
    <row r="17045">
      <c r="A17045" s="2">
        <v>42318.71491898148</v>
      </c>
      <c r="B17045" s="3">
        <v>52.0</v>
      </c>
      <c r="C17045" s="3" t="s">
        <v>14561</v>
      </c>
      <c r="D17045" s="3">
        <v>44.0</v>
      </c>
      <c r="E17045" s="3" t="s">
        <v>14562</v>
      </c>
      <c r="F17045" s="3">
        <v>8.0</v>
      </c>
      <c r="G17045" s="3">
        <v>10.0</v>
      </c>
      <c r="H17045" s="3" t="s">
        <v>15058</v>
      </c>
      <c r="I17045" s="3" t="s">
        <v>15058</v>
      </c>
      <c r="J17045" s="3" t="s">
        <v>1617</v>
      </c>
      <c r="K17045" s="3" t="s">
        <v>24</v>
      </c>
      <c r="L17045" s="3">
        <v>32.0</v>
      </c>
      <c r="M17045" s="3" t="s">
        <v>25</v>
      </c>
      <c r="N17045" s="3" t="s">
        <v>7905</v>
      </c>
      <c r="O17045" s="3" t="s">
        <v>502</v>
      </c>
      <c r="P17045" s="4">
        <v>21868.0</v>
      </c>
      <c r="Q17045" s="3" t="s">
        <v>372</v>
      </c>
      <c r="S17045" s="3" t="s">
        <v>34</v>
      </c>
    </row>
    <row r="17046">
      <c r="A17046" s="2">
        <v>42318.71491898148</v>
      </c>
      <c r="B17046" s="3">
        <v>52.0</v>
      </c>
      <c r="C17046" s="3" t="s">
        <v>14561</v>
      </c>
      <c r="D17046" s="3">
        <v>44.0</v>
      </c>
      <c r="E17046" s="3" t="s">
        <v>14562</v>
      </c>
      <c r="F17046" s="3">
        <v>8.0</v>
      </c>
      <c r="G17046" s="3">
        <v>10.0</v>
      </c>
      <c r="H17046" s="3" t="s">
        <v>15058</v>
      </c>
      <c r="I17046" s="3" t="s">
        <v>15058</v>
      </c>
      <c r="J17046" s="3" t="s">
        <v>1617</v>
      </c>
      <c r="K17046" s="3" t="s">
        <v>24</v>
      </c>
      <c r="L17046" s="3">
        <v>33.0</v>
      </c>
      <c r="M17046" s="3" t="s">
        <v>30</v>
      </c>
      <c r="N17046" s="3" t="s">
        <v>15082</v>
      </c>
      <c r="O17046" s="3" t="s">
        <v>215</v>
      </c>
      <c r="P17046" s="4">
        <v>23403.0</v>
      </c>
      <c r="Q17046" s="3" t="s">
        <v>40</v>
      </c>
      <c r="S17046" s="3" t="s">
        <v>34</v>
      </c>
    </row>
    <row r="17047">
      <c r="A17047" s="2">
        <v>42318.71491898148</v>
      </c>
      <c r="B17047" s="3">
        <v>52.0</v>
      </c>
      <c r="C17047" s="3" t="s">
        <v>14561</v>
      </c>
      <c r="D17047" s="3">
        <v>44.0</v>
      </c>
      <c r="E17047" s="3" t="s">
        <v>14562</v>
      </c>
      <c r="F17047" s="3">
        <v>8.0</v>
      </c>
      <c r="G17047" s="3">
        <v>10.0</v>
      </c>
      <c r="H17047" s="3" t="s">
        <v>15058</v>
      </c>
      <c r="I17047" s="3" t="s">
        <v>15058</v>
      </c>
      <c r="J17047" s="3" t="s">
        <v>1617</v>
      </c>
      <c r="K17047" s="3" t="s">
        <v>24</v>
      </c>
      <c r="L17047" s="3">
        <v>34.0</v>
      </c>
      <c r="M17047" s="3" t="s">
        <v>25</v>
      </c>
      <c r="N17047" s="3" t="s">
        <v>1499</v>
      </c>
      <c r="O17047" s="3" t="s">
        <v>218</v>
      </c>
      <c r="P17047" s="4">
        <v>21400.0</v>
      </c>
      <c r="Q17047" s="3" t="s">
        <v>115</v>
      </c>
      <c r="S17047" s="3" t="s">
        <v>34</v>
      </c>
    </row>
    <row r="17048">
      <c r="A17048" s="2">
        <v>42318.71491898148</v>
      </c>
      <c r="B17048" s="3">
        <v>52.0</v>
      </c>
      <c r="C17048" s="3" t="s">
        <v>14561</v>
      </c>
      <c r="D17048" s="3">
        <v>44.0</v>
      </c>
      <c r="E17048" s="3" t="s">
        <v>14562</v>
      </c>
      <c r="F17048" s="3">
        <v>8.0</v>
      </c>
      <c r="G17048" s="3">
        <v>10.0</v>
      </c>
      <c r="H17048" s="3" t="s">
        <v>15058</v>
      </c>
      <c r="I17048" s="3" t="s">
        <v>15058</v>
      </c>
      <c r="J17048" s="3" t="s">
        <v>1617</v>
      </c>
      <c r="K17048" s="3" t="s">
        <v>24</v>
      </c>
      <c r="L17048" s="3">
        <v>35.0</v>
      </c>
      <c r="M17048" s="3" t="s">
        <v>30</v>
      </c>
      <c r="N17048" s="3" t="s">
        <v>15083</v>
      </c>
      <c r="O17048" s="3" t="s">
        <v>121</v>
      </c>
      <c r="P17048" s="4">
        <v>22071.0</v>
      </c>
      <c r="Q17048" s="3" t="s">
        <v>105</v>
      </c>
      <c r="S17048" s="3" t="s">
        <v>34</v>
      </c>
    </row>
    <row r="17049">
      <c r="A17049" s="2">
        <v>42318.71491898148</v>
      </c>
      <c r="B17049" s="3">
        <v>52.0</v>
      </c>
      <c r="C17049" s="3" t="s">
        <v>14561</v>
      </c>
      <c r="D17049" s="3">
        <v>49.0</v>
      </c>
      <c r="E17049" s="3" t="s">
        <v>14584</v>
      </c>
      <c r="F17049" s="3">
        <v>8.0</v>
      </c>
      <c r="G17049" s="3">
        <v>10.0</v>
      </c>
      <c r="H17049" s="3" t="s">
        <v>15058</v>
      </c>
      <c r="I17049" s="3" t="s">
        <v>15058</v>
      </c>
      <c r="J17049" s="3" t="s">
        <v>1617</v>
      </c>
      <c r="K17049" s="3" t="s">
        <v>24</v>
      </c>
      <c r="L17049" s="3">
        <v>1.0</v>
      </c>
      <c r="M17049" s="3" t="s">
        <v>25</v>
      </c>
      <c r="N17049" s="3" t="s">
        <v>703</v>
      </c>
      <c r="O17049" s="3" t="s">
        <v>227</v>
      </c>
      <c r="P17049" s="4">
        <v>26131.0</v>
      </c>
      <c r="Q17049" s="3" t="s">
        <v>372</v>
      </c>
      <c r="S17049" s="3" t="s">
        <v>34</v>
      </c>
    </row>
    <row r="17050">
      <c r="A17050" s="2">
        <v>42318.71491898148</v>
      </c>
      <c r="B17050" s="3">
        <v>52.0</v>
      </c>
      <c r="C17050" s="3" t="s">
        <v>14561</v>
      </c>
      <c r="D17050" s="3">
        <v>49.0</v>
      </c>
      <c r="E17050" s="3" t="s">
        <v>14584</v>
      </c>
      <c r="F17050" s="3">
        <v>8.0</v>
      </c>
      <c r="G17050" s="3">
        <v>10.0</v>
      </c>
      <c r="H17050" s="3" t="s">
        <v>15058</v>
      </c>
      <c r="I17050" s="3" t="s">
        <v>15058</v>
      </c>
      <c r="J17050" s="3" t="s">
        <v>1617</v>
      </c>
      <c r="K17050" s="3" t="s">
        <v>24</v>
      </c>
      <c r="L17050" s="3">
        <v>2.0</v>
      </c>
      <c r="M17050" s="3" t="s">
        <v>30</v>
      </c>
      <c r="N17050" s="3" t="s">
        <v>15069</v>
      </c>
      <c r="O17050" s="3" t="s">
        <v>121</v>
      </c>
      <c r="P17050" s="4">
        <v>24333.0</v>
      </c>
      <c r="Q17050" s="3" t="s">
        <v>75</v>
      </c>
      <c r="S17050" s="3" t="s">
        <v>34</v>
      </c>
    </row>
    <row r="17051">
      <c r="A17051" s="2">
        <v>42318.71491898148</v>
      </c>
      <c r="B17051" s="3">
        <v>52.0</v>
      </c>
      <c r="C17051" s="3" t="s">
        <v>14561</v>
      </c>
      <c r="D17051" s="3">
        <v>49.0</v>
      </c>
      <c r="E17051" s="3" t="s">
        <v>14584</v>
      </c>
      <c r="F17051" s="3">
        <v>8.0</v>
      </c>
      <c r="G17051" s="3">
        <v>10.0</v>
      </c>
      <c r="H17051" s="3" t="s">
        <v>15058</v>
      </c>
      <c r="I17051" s="3" t="s">
        <v>15058</v>
      </c>
      <c r="J17051" s="3" t="s">
        <v>1617</v>
      </c>
      <c r="K17051" s="3" t="s">
        <v>24</v>
      </c>
      <c r="L17051" s="3">
        <v>3.0</v>
      </c>
      <c r="M17051" s="3" t="s">
        <v>25</v>
      </c>
      <c r="N17051" s="3" t="s">
        <v>2834</v>
      </c>
      <c r="O17051" s="3" t="s">
        <v>102</v>
      </c>
      <c r="P17051" s="4">
        <v>20828.0</v>
      </c>
      <c r="Q17051" s="3" t="s">
        <v>75</v>
      </c>
      <c r="S17051" s="3" t="s">
        <v>34</v>
      </c>
    </row>
    <row r="17052">
      <c r="A17052" s="2">
        <v>42318.71491898148</v>
      </c>
      <c r="B17052" s="3">
        <v>52.0</v>
      </c>
      <c r="C17052" s="3" t="s">
        <v>14561</v>
      </c>
      <c r="D17052" s="3">
        <v>49.0</v>
      </c>
      <c r="E17052" s="3" t="s">
        <v>14584</v>
      </c>
      <c r="F17052" s="3">
        <v>8.0</v>
      </c>
      <c r="G17052" s="3">
        <v>10.0</v>
      </c>
      <c r="H17052" s="3" t="s">
        <v>15058</v>
      </c>
      <c r="I17052" s="3" t="s">
        <v>15058</v>
      </c>
      <c r="J17052" s="3" t="s">
        <v>1617</v>
      </c>
      <c r="K17052" s="3" t="s">
        <v>24</v>
      </c>
      <c r="L17052" s="3">
        <v>4.0</v>
      </c>
      <c r="M17052" s="3" t="s">
        <v>30</v>
      </c>
      <c r="N17052" s="3" t="s">
        <v>15084</v>
      </c>
      <c r="O17052" s="3" t="s">
        <v>1215</v>
      </c>
      <c r="P17052" s="4">
        <v>32836.0</v>
      </c>
      <c r="Q17052" s="3" t="s">
        <v>132</v>
      </c>
      <c r="S17052" s="3" t="s">
        <v>34</v>
      </c>
    </row>
    <row r="17053">
      <c r="A17053" s="2">
        <v>42318.71491898148</v>
      </c>
      <c r="B17053" s="3">
        <v>52.0</v>
      </c>
      <c r="C17053" s="3" t="s">
        <v>14561</v>
      </c>
      <c r="D17053" s="3">
        <v>49.0</v>
      </c>
      <c r="E17053" s="3" t="s">
        <v>14584</v>
      </c>
      <c r="F17053" s="3">
        <v>8.0</v>
      </c>
      <c r="G17053" s="3">
        <v>10.0</v>
      </c>
      <c r="H17053" s="3" t="s">
        <v>15058</v>
      </c>
      <c r="I17053" s="3" t="s">
        <v>15058</v>
      </c>
      <c r="J17053" s="3" t="s">
        <v>1617</v>
      </c>
      <c r="K17053" s="3" t="s">
        <v>24</v>
      </c>
      <c r="L17053" s="3">
        <v>5.0</v>
      </c>
      <c r="M17053" s="3" t="s">
        <v>25</v>
      </c>
      <c r="N17053" s="3" t="s">
        <v>15085</v>
      </c>
      <c r="O17053" s="3" t="s">
        <v>15086</v>
      </c>
      <c r="P17053" s="4">
        <v>26611.0</v>
      </c>
      <c r="Q17053" s="3" t="s">
        <v>75</v>
      </c>
      <c r="S17053" s="3" t="s">
        <v>34</v>
      </c>
    </row>
    <row r="17054">
      <c r="A17054" s="2">
        <v>42318.71491898148</v>
      </c>
      <c r="B17054" s="3">
        <v>52.0</v>
      </c>
      <c r="C17054" s="3" t="s">
        <v>14561</v>
      </c>
      <c r="D17054" s="3">
        <v>49.0</v>
      </c>
      <c r="E17054" s="3" t="s">
        <v>14584</v>
      </c>
      <c r="F17054" s="3">
        <v>8.0</v>
      </c>
      <c r="G17054" s="3">
        <v>10.0</v>
      </c>
      <c r="H17054" s="3" t="s">
        <v>15058</v>
      </c>
      <c r="I17054" s="3" t="s">
        <v>15058</v>
      </c>
      <c r="J17054" s="3" t="s">
        <v>1617</v>
      </c>
      <c r="K17054" s="3" t="s">
        <v>24</v>
      </c>
      <c r="L17054" s="3">
        <v>6.0</v>
      </c>
      <c r="M17054" s="3" t="s">
        <v>30</v>
      </c>
      <c r="N17054" s="3" t="s">
        <v>15087</v>
      </c>
      <c r="O17054" s="3" t="s">
        <v>215</v>
      </c>
      <c r="P17054" s="4">
        <v>23071.0</v>
      </c>
      <c r="Q17054" s="3" t="s">
        <v>75</v>
      </c>
      <c r="S17054" s="3" t="s">
        <v>34</v>
      </c>
    </row>
    <row r="17055">
      <c r="A17055" s="2">
        <v>42318.71491898148</v>
      </c>
      <c r="B17055" s="3">
        <v>52.0</v>
      </c>
      <c r="C17055" s="3" t="s">
        <v>14561</v>
      </c>
      <c r="D17055" s="3">
        <v>49.0</v>
      </c>
      <c r="E17055" s="3" t="s">
        <v>14584</v>
      </c>
      <c r="F17055" s="3">
        <v>8.0</v>
      </c>
      <c r="G17055" s="3">
        <v>10.0</v>
      </c>
      <c r="H17055" s="3" t="s">
        <v>15058</v>
      </c>
      <c r="I17055" s="3" t="s">
        <v>15058</v>
      </c>
      <c r="J17055" s="3" t="s">
        <v>1617</v>
      </c>
      <c r="K17055" s="3" t="s">
        <v>24</v>
      </c>
      <c r="L17055" s="3">
        <v>7.0</v>
      </c>
      <c r="M17055" s="3" t="s">
        <v>25</v>
      </c>
      <c r="N17055" s="3" t="s">
        <v>14651</v>
      </c>
      <c r="O17055" s="3" t="s">
        <v>102</v>
      </c>
      <c r="P17055" s="4">
        <v>21435.0</v>
      </c>
      <c r="Q17055" s="3" t="s">
        <v>75</v>
      </c>
      <c r="S17055" s="3" t="s">
        <v>34</v>
      </c>
    </row>
    <row r="17056">
      <c r="A17056" s="2">
        <v>42318.71491898148</v>
      </c>
      <c r="B17056" s="3">
        <v>52.0</v>
      </c>
      <c r="C17056" s="3" t="s">
        <v>14561</v>
      </c>
      <c r="D17056" s="3">
        <v>49.0</v>
      </c>
      <c r="E17056" s="3" t="s">
        <v>14584</v>
      </c>
      <c r="F17056" s="3">
        <v>8.0</v>
      </c>
      <c r="G17056" s="3">
        <v>10.0</v>
      </c>
      <c r="H17056" s="3" t="s">
        <v>15058</v>
      </c>
      <c r="I17056" s="3" t="s">
        <v>15058</v>
      </c>
      <c r="J17056" s="3" t="s">
        <v>1617</v>
      </c>
      <c r="K17056" s="3" t="s">
        <v>24</v>
      </c>
      <c r="L17056" s="3">
        <v>8.0</v>
      </c>
      <c r="M17056" s="3" t="s">
        <v>30</v>
      </c>
      <c r="N17056" s="3" t="s">
        <v>15088</v>
      </c>
      <c r="O17056" s="3" t="s">
        <v>834</v>
      </c>
      <c r="P17056" s="4">
        <v>29257.0</v>
      </c>
      <c r="Q17056" s="3" t="s">
        <v>75</v>
      </c>
      <c r="S17056" s="3" t="s">
        <v>34</v>
      </c>
    </row>
    <row r="17057">
      <c r="A17057" s="2">
        <v>42318.71491898148</v>
      </c>
      <c r="B17057" s="3">
        <v>52.0</v>
      </c>
      <c r="C17057" s="3" t="s">
        <v>14561</v>
      </c>
      <c r="D17057" s="3">
        <v>49.0</v>
      </c>
      <c r="E17057" s="3" t="s">
        <v>14584</v>
      </c>
      <c r="F17057" s="3">
        <v>8.0</v>
      </c>
      <c r="G17057" s="3">
        <v>10.0</v>
      </c>
      <c r="H17057" s="3" t="s">
        <v>15058</v>
      </c>
      <c r="I17057" s="3" t="s">
        <v>15058</v>
      </c>
      <c r="J17057" s="3" t="s">
        <v>1617</v>
      </c>
      <c r="K17057" s="3" t="s">
        <v>24</v>
      </c>
      <c r="L17057" s="3">
        <v>9.0</v>
      </c>
      <c r="M17057" s="3" t="s">
        <v>25</v>
      </c>
      <c r="N17057" s="3" t="s">
        <v>15089</v>
      </c>
      <c r="O17057" s="3" t="s">
        <v>417</v>
      </c>
      <c r="P17057" s="4">
        <v>20846.0</v>
      </c>
      <c r="Q17057" s="3" t="s">
        <v>52</v>
      </c>
      <c r="S17057" s="3" t="s">
        <v>34</v>
      </c>
    </row>
    <row r="17058">
      <c r="A17058" s="2">
        <v>42318.71491898148</v>
      </c>
      <c r="B17058" s="3">
        <v>52.0</v>
      </c>
      <c r="C17058" s="3" t="s">
        <v>14561</v>
      </c>
      <c r="D17058" s="3">
        <v>49.0</v>
      </c>
      <c r="E17058" s="3" t="s">
        <v>14584</v>
      </c>
      <c r="F17058" s="3">
        <v>8.0</v>
      </c>
      <c r="G17058" s="3">
        <v>10.0</v>
      </c>
      <c r="H17058" s="3" t="s">
        <v>15058</v>
      </c>
      <c r="I17058" s="3" t="s">
        <v>15058</v>
      </c>
      <c r="J17058" s="3" t="s">
        <v>1617</v>
      </c>
      <c r="K17058" s="3" t="s">
        <v>24</v>
      </c>
      <c r="L17058" s="3">
        <v>10.0</v>
      </c>
      <c r="M17058" s="3" t="s">
        <v>30</v>
      </c>
      <c r="N17058" s="3" t="s">
        <v>1737</v>
      </c>
      <c r="O17058" s="3" t="s">
        <v>9691</v>
      </c>
      <c r="P17058" s="4">
        <v>22090.0</v>
      </c>
      <c r="Q17058" s="3" t="s">
        <v>189</v>
      </c>
      <c r="S17058" s="3" t="s">
        <v>34</v>
      </c>
    </row>
    <row r="17059">
      <c r="A17059" s="2">
        <v>42318.71491898148</v>
      </c>
      <c r="B17059" s="3">
        <v>52.0</v>
      </c>
      <c r="C17059" s="3" t="s">
        <v>14561</v>
      </c>
      <c r="D17059" s="3">
        <v>49.0</v>
      </c>
      <c r="E17059" s="3" t="s">
        <v>14584</v>
      </c>
      <c r="F17059" s="3">
        <v>8.0</v>
      </c>
      <c r="G17059" s="3">
        <v>10.0</v>
      </c>
      <c r="H17059" s="3" t="s">
        <v>15058</v>
      </c>
      <c r="I17059" s="3" t="s">
        <v>15058</v>
      </c>
      <c r="J17059" s="3" t="s">
        <v>1617</v>
      </c>
      <c r="K17059" s="3" t="s">
        <v>24</v>
      </c>
      <c r="L17059" s="3">
        <v>11.0</v>
      </c>
      <c r="M17059" s="3" t="s">
        <v>25</v>
      </c>
      <c r="N17059" s="3" t="s">
        <v>15090</v>
      </c>
      <c r="O17059" s="3" t="s">
        <v>1995</v>
      </c>
      <c r="P17059" s="4">
        <v>19840.0</v>
      </c>
      <c r="Q17059" s="3" t="s">
        <v>105</v>
      </c>
      <c r="S17059" s="3" t="s">
        <v>34</v>
      </c>
    </row>
    <row r="17060">
      <c r="A17060" s="2">
        <v>42318.71491898148</v>
      </c>
      <c r="B17060" s="3">
        <v>52.0</v>
      </c>
      <c r="C17060" s="3" t="s">
        <v>14561</v>
      </c>
      <c r="D17060" s="3">
        <v>49.0</v>
      </c>
      <c r="E17060" s="3" t="s">
        <v>14584</v>
      </c>
      <c r="F17060" s="3">
        <v>8.0</v>
      </c>
      <c r="G17060" s="3">
        <v>10.0</v>
      </c>
      <c r="H17060" s="3" t="s">
        <v>15058</v>
      </c>
      <c r="I17060" s="3" t="s">
        <v>15058</v>
      </c>
      <c r="J17060" s="3" t="s">
        <v>1617</v>
      </c>
      <c r="K17060" s="3" t="s">
        <v>24</v>
      </c>
      <c r="L17060" s="3">
        <v>12.0</v>
      </c>
      <c r="M17060" s="3" t="s">
        <v>30</v>
      </c>
      <c r="N17060" s="3" t="s">
        <v>7282</v>
      </c>
      <c r="O17060" s="3" t="s">
        <v>742</v>
      </c>
      <c r="P17060" s="4">
        <v>21940.0</v>
      </c>
      <c r="Q17060" s="3" t="s">
        <v>75</v>
      </c>
      <c r="S17060" s="3" t="s">
        <v>34</v>
      </c>
    </row>
    <row r="17061">
      <c r="A17061" s="2">
        <v>42318.71491898148</v>
      </c>
      <c r="B17061" s="3">
        <v>52.0</v>
      </c>
      <c r="C17061" s="3" t="s">
        <v>14561</v>
      </c>
      <c r="D17061" s="3">
        <v>49.0</v>
      </c>
      <c r="E17061" s="3" t="s">
        <v>14584</v>
      </c>
      <c r="F17061" s="3">
        <v>8.0</v>
      </c>
      <c r="G17061" s="3">
        <v>10.0</v>
      </c>
      <c r="H17061" s="3" t="s">
        <v>15058</v>
      </c>
      <c r="I17061" s="3" t="s">
        <v>15058</v>
      </c>
      <c r="J17061" s="3" t="s">
        <v>1617</v>
      </c>
      <c r="K17061" s="3" t="s">
        <v>24</v>
      </c>
      <c r="L17061" s="3">
        <v>13.0</v>
      </c>
      <c r="M17061" s="3" t="s">
        <v>25</v>
      </c>
      <c r="N17061" s="3" t="s">
        <v>3751</v>
      </c>
      <c r="O17061" s="3" t="s">
        <v>305</v>
      </c>
      <c r="P17061" s="4">
        <v>21092.0</v>
      </c>
      <c r="Q17061" s="3" t="s">
        <v>105</v>
      </c>
      <c r="S17061" s="3" t="s">
        <v>34</v>
      </c>
    </row>
    <row r="17062">
      <c r="A17062" s="2">
        <v>42318.71491898148</v>
      </c>
      <c r="B17062" s="3">
        <v>52.0</v>
      </c>
      <c r="C17062" s="3" t="s">
        <v>14561</v>
      </c>
      <c r="D17062" s="3">
        <v>49.0</v>
      </c>
      <c r="E17062" s="3" t="s">
        <v>14584</v>
      </c>
      <c r="F17062" s="3">
        <v>8.0</v>
      </c>
      <c r="G17062" s="3">
        <v>10.0</v>
      </c>
      <c r="H17062" s="3" t="s">
        <v>15058</v>
      </c>
      <c r="I17062" s="3" t="s">
        <v>15058</v>
      </c>
      <c r="J17062" s="3" t="s">
        <v>1617</v>
      </c>
      <c r="K17062" s="3" t="s">
        <v>24</v>
      </c>
      <c r="L17062" s="3">
        <v>14.0</v>
      </c>
      <c r="M17062" s="3" t="s">
        <v>30</v>
      </c>
      <c r="N17062" s="3" t="s">
        <v>15091</v>
      </c>
      <c r="O17062" s="3" t="s">
        <v>15092</v>
      </c>
      <c r="P17062" s="4">
        <v>28134.0</v>
      </c>
      <c r="Q17062" s="3" t="s">
        <v>75</v>
      </c>
      <c r="S17062" s="3" t="s">
        <v>34</v>
      </c>
    </row>
    <row r="17063">
      <c r="A17063" s="2">
        <v>42318.71491898148</v>
      </c>
      <c r="B17063" s="3">
        <v>52.0</v>
      </c>
      <c r="C17063" s="3" t="s">
        <v>14561</v>
      </c>
      <c r="D17063" s="3">
        <v>49.0</v>
      </c>
      <c r="E17063" s="3" t="s">
        <v>14584</v>
      </c>
      <c r="F17063" s="3">
        <v>8.0</v>
      </c>
      <c r="G17063" s="3">
        <v>10.0</v>
      </c>
      <c r="H17063" s="3" t="s">
        <v>15058</v>
      </c>
      <c r="I17063" s="3" t="s">
        <v>15058</v>
      </c>
      <c r="J17063" s="3" t="s">
        <v>1617</v>
      </c>
      <c r="K17063" s="3" t="s">
        <v>24</v>
      </c>
      <c r="L17063" s="3">
        <v>15.0</v>
      </c>
      <c r="M17063" s="3" t="s">
        <v>25</v>
      </c>
      <c r="N17063" s="3" t="s">
        <v>6136</v>
      </c>
      <c r="O17063" s="3" t="s">
        <v>1390</v>
      </c>
      <c r="P17063" s="4">
        <v>31100.0</v>
      </c>
      <c r="Q17063" s="3" t="s">
        <v>75</v>
      </c>
      <c r="S17063" s="3" t="s">
        <v>34</v>
      </c>
    </row>
    <row r="17064">
      <c r="A17064" s="2">
        <v>42318.71491898148</v>
      </c>
      <c r="B17064" s="3">
        <v>52.0</v>
      </c>
      <c r="C17064" s="3" t="s">
        <v>14561</v>
      </c>
      <c r="D17064" s="3">
        <v>49.0</v>
      </c>
      <c r="E17064" s="3" t="s">
        <v>14584</v>
      </c>
      <c r="F17064" s="3">
        <v>8.0</v>
      </c>
      <c r="G17064" s="3">
        <v>10.0</v>
      </c>
      <c r="H17064" s="3" t="s">
        <v>15058</v>
      </c>
      <c r="I17064" s="3" t="s">
        <v>15058</v>
      </c>
      <c r="J17064" s="3" t="s">
        <v>1617</v>
      </c>
      <c r="K17064" s="3" t="s">
        <v>24</v>
      </c>
      <c r="L17064" s="3">
        <v>16.0</v>
      </c>
      <c r="M17064" s="3" t="s">
        <v>30</v>
      </c>
      <c r="N17064" s="3" t="s">
        <v>15093</v>
      </c>
      <c r="O17064" s="3" t="s">
        <v>283</v>
      </c>
      <c r="P17064" s="4">
        <v>27013.0</v>
      </c>
      <c r="Q17064" s="3" t="s">
        <v>75</v>
      </c>
      <c r="S17064" s="3" t="s">
        <v>34</v>
      </c>
    </row>
    <row r="17065">
      <c r="A17065" s="2">
        <v>42318.71491898148</v>
      </c>
      <c r="B17065" s="3">
        <v>52.0</v>
      </c>
      <c r="C17065" s="3" t="s">
        <v>14561</v>
      </c>
      <c r="D17065" s="3">
        <v>49.0</v>
      </c>
      <c r="E17065" s="3" t="s">
        <v>14584</v>
      </c>
      <c r="F17065" s="3">
        <v>8.0</v>
      </c>
      <c r="G17065" s="3">
        <v>10.0</v>
      </c>
      <c r="H17065" s="3" t="s">
        <v>15058</v>
      </c>
      <c r="I17065" s="3" t="s">
        <v>15058</v>
      </c>
      <c r="J17065" s="3" t="s">
        <v>1617</v>
      </c>
      <c r="K17065" s="3" t="s">
        <v>24</v>
      </c>
      <c r="L17065" s="3">
        <v>17.0</v>
      </c>
      <c r="M17065" s="3" t="s">
        <v>25</v>
      </c>
      <c r="N17065" s="3" t="s">
        <v>15094</v>
      </c>
      <c r="O17065" s="3" t="s">
        <v>315</v>
      </c>
      <c r="P17065" s="4">
        <v>23095.0</v>
      </c>
      <c r="Q17065" s="3" t="s">
        <v>75</v>
      </c>
      <c r="S17065" s="3" t="s">
        <v>34</v>
      </c>
    </row>
    <row r="17066">
      <c r="A17066" s="2">
        <v>42318.71491898148</v>
      </c>
      <c r="B17066" s="3">
        <v>52.0</v>
      </c>
      <c r="C17066" s="3" t="s">
        <v>14561</v>
      </c>
      <c r="D17066" s="3">
        <v>49.0</v>
      </c>
      <c r="E17066" s="3" t="s">
        <v>14584</v>
      </c>
      <c r="F17066" s="3">
        <v>8.0</v>
      </c>
      <c r="G17066" s="3">
        <v>10.0</v>
      </c>
      <c r="H17066" s="3" t="s">
        <v>15058</v>
      </c>
      <c r="I17066" s="3" t="s">
        <v>15058</v>
      </c>
      <c r="J17066" s="3" t="s">
        <v>1617</v>
      </c>
      <c r="K17066" s="3" t="s">
        <v>24</v>
      </c>
      <c r="L17066" s="3">
        <v>18.0</v>
      </c>
      <c r="M17066" s="3" t="s">
        <v>30</v>
      </c>
      <c r="N17066" s="3" t="s">
        <v>15095</v>
      </c>
      <c r="O17066" s="3" t="s">
        <v>307</v>
      </c>
      <c r="P17066" s="4">
        <v>26451.0</v>
      </c>
      <c r="Q17066" s="3" t="s">
        <v>75</v>
      </c>
      <c r="S17066" s="3" t="s">
        <v>34</v>
      </c>
    </row>
    <row r="17067">
      <c r="A17067" s="2">
        <v>42318.71491898148</v>
      </c>
      <c r="B17067" s="3">
        <v>52.0</v>
      </c>
      <c r="C17067" s="3" t="s">
        <v>14561</v>
      </c>
      <c r="D17067" s="3">
        <v>49.0</v>
      </c>
      <c r="E17067" s="3" t="s">
        <v>14584</v>
      </c>
      <c r="F17067" s="3">
        <v>8.0</v>
      </c>
      <c r="G17067" s="3">
        <v>10.0</v>
      </c>
      <c r="H17067" s="3" t="s">
        <v>15058</v>
      </c>
      <c r="I17067" s="3" t="s">
        <v>15058</v>
      </c>
      <c r="J17067" s="3" t="s">
        <v>1617</v>
      </c>
      <c r="K17067" s="3" t="s">
        <v>24</v>
      </c>
      <c r="L17067" s="3">
        <v>19.0</v>
      </c>
      <c r="M17067" s="3" t="s">
        <v>25</v>
      </c>
      <c r="N17067" s="3" t="s">
        <v>15079</v>
      </c>
      <c r="O17067" s="3" t="s">
        <v>91</v>
      </c>
      <c r="P17067" s="4">
        <v>18999.0</v>
      </c>
      <c r="Q17067" s="3" t="s">
        <v>105</v>
      </c>
      <c r="S17067" s="3" t="s">
        <v>34</v>
      </c>
    </row>
    <row r="17068">
      <c r="A17068" s="2">
        <v>42318.71491898148</v>
      </c>
      <c r="B17068" s="3">
        <v>52.0</v>
      </c>
      <c r="C17068" s="3" t="s">
        <v>14561</v>
      </c>
      <c r="D17068" s="3">
        <v>49.0</v>
      </c>
      <c r="E17068" s="3" t="s">
        <v>14584</v>
      </c>
      <c r="F17068" s="3">
        <v>8.0</v>
      </c>
      <c r="G17068" s="3">
        <v>10.0</v>
      </c>
      <c r="H17068" s="3" t="s">
        <v>15058</v>
      </c>
      <c r="I17068" s="3" t="s">
        <v>15058</v>
      </c>
      <c r="J17068" s="3" t="s">
        <v>1617</v>
      </c>
      <c r="K17068" s="3" t="s">
        <v>24</v>
      </c>
      <c r="L17068" s="3">
        <v>20.0</v>
      </c>
      <c r="M17068" s="3" t="s">
        <v>30</v>
      </c>
      <c r="N17068" s="3" t="s">
        <v>15096</v>
      </c>
      <c r="O17068" s="3" t="s">
        <v>15097</v>
      </c>
      <c r="P17068" s="4">
        <v>28804.0</v>
      </c>
      <c r="Q17068" s="3" t="s">
        <v>75</v>
      </c>
      <c r="S17068" s="3" t="s">
        <v>34</v>
      </c>
    </row>
    <row r="17069">
      <c r="A17069" s="2">
        <v>42318.71491898148</v>
      </c>
      <c r="B17069" s="3">
        <v>52.0</v>
      </c>
      <c r="C17069" s="3" t="s">
        <v>14561</v>
      </c>
      <c r="D17069" s="3">
        <v>49.0</v>
      </c>
      <c r="E17069" s="3" t="s">
        <v>14584</v>
      </c>
      <c r="F17069" s="3">
        <v>8.0</v>
      </c>
      <c r="G17069" s="3">
        <v>10.0</v>
      </c>
      <c r="H17069" s="3" t="s">
        <v>15058</v>
      </c>
      <c r="I17069" s="3" t="s">
        <v>15058</v>
      </c>
      <c r="J17069" s="3" t="s">
        <v>1617</v>
      </c>
      <c r="K17069" s="3" t="s">
        <v>24</v>
      </c>
      <c r="L17069" s="3">
        <v>21.0</v>
      </c>
      <c r="M17069" s="3" t="s">
        <v>25</v>
      </c>
      <c r="N17069" s="3" t="s">
        <v>3040</v>
      </c>
      <c r="O17069" s="3" t="s">
        <v>180</v>
      </c>
      <c r="P17069" s="4">
        <v>18565.0</v>
      </c>
      <c r="Q17069" s="3" t="s">
        <v>75</v>
      </c>
      <c r="S17069" s="3" t="s">
        <v>34</v>
      </c>
    </row>
    <row r="17070">
      <c r="A17070" s="2">
        <v>42318.71491898148</v>
      </c>
      <c r="B17070" s="3">
        <v>52.0</v>
      </c>
      <c r="C17070" s="3" t="s">
        <v>14561</v>
      </c>
      <c r="D17070" s="3">
        <v>49.0</v>
      </c>
      <c r="E17070" s="3" t="s">
        <v>14584</v>
      </c>
      <c r="F17070" s="3">
        <v>8.0</v>
      </c>
      <c r="G17070" s="3">
        <v>10.0</v>
      </c>
      <c r="H17070" s="3" t="s">
        <v>15058</v>
      </c>
      <c r="I17070" s="3" t="s">
        <v>15058</v>
      </c>
      <c r="J17070" s="3" t="s">
        <v>1617</v>
      </c>
      <c r="K17070" s="3" t="s">
        <v>24</v>
      </c>
      <c r="L17070" s="3">
        <v>22.0</v>
      </c>
      <c r="M17070" s="3" t="s">
        <v>30</v>
      </c>
      <c r="N17070" s="3" t="s">
        <v>15098</v>
      </c>
      <c r="O17070" s="3" t="s">
        <v>9674</v>
      </c>
      <c r="P17070" s="4">
        <v>21366.0</v>
      </c>
      <c r="Q17070" s="3" t="s">
        <v>75</v>
      </c>
      <c r="S17070" s="3" t="s">
        <v>34</v>
      </c>
    </row>
    <row r="17071">
      <c r="A17071" s="2">
        <v>42318.71491898148</v>
      </c>
      <c r="B17071" s="3">
        <v>52.0</v>
      </c>
      <c r="C17071" s="3" t="s">
        <v>14561</v>
      </c>
      <c r="D17071" s="3">
        <v>53.0</v>
      </c>
      <c r="E17071" s="3" t="s">
        <v>14598</v>
      </c>
      <c r="F17071" s="3">
        <v>8.0</v>
      </c>
      <c r="G17071" s="3">
        <v>10.0</v>
      </c>
      <c r="H17071" s="3" t="s">
        <v>15058</v>
      </c>
      <c r="I17071" s="3" t="s">
        <v>15058</v>
      </c>
      <c r="J17071" s="3" t="s">
        <v>1617</v>
      </c>
      <c r="K17071" s="3" t="s">
        <v>24</v>
      </c>
      <c r="L17071" s="3">
        <v>1.0</v>
      </c>
      <c r="M17071" s="3" t="s">
        <v>30</v>
      </c>
      <c r="N17071" s="3" t="s">
        <v>15099</v>
      </c>
      <c r="O17071" s="3" t="s">
        <v>2092</v>
      </c>
      <c r="P17071" s="4">
        <v>26484.0</v>
      </c>
      <c r="Q17071" s="3" t="s">
        <v>75</v>
      </c>
      <c r="S17071" s="3" t="s">
        <v>34</v>
      </c>
    </row>
    <row r="17072">
      <c r="A17072" s="2">
        <v>42318.71491898148</v>
      </c>
      <c r="B17072" s="3">
        <v>52.0</v>
      </c>
      <c r="C17072" s="3" t="s">
        <v>14561</v>
      </c>
      <c r="D17072" s="3">
        <v>53.0</v>
      </c>
      <c r="E17072" s="3" t="s">
        <v>14598</v>
      </c>
      <c r="F17072" s="3">
        <v>8.0</v>
      </c>
      <c r="G17072" s="3">
        <v>10.0</v>
      </c>
      <c r="H17072" s="3" t="s">
        <v>15058</v>
      </c>
      <c r="I17072" s="3" t="s">
        <v>15058</v>
      </c>
      <c r="J17072" s="3" t="s">
        <v>1617</v>
      </c>
      <c r="K17072" s="3" t="s">
        <v>24</v>
      </c>
      <c r="L17072" s="3">
        <v>2.0</v>
      </c>
      <c r="M17072" s="3" t="s">
        <v>25</v>
      </c>
      <c r="N17072" s="3" t="s">
        <v>15100</v>
      </c>
      <c r="O17072" s="3" t="s">
        <v>74</v>
      </c>
      <c r="P17072" s="4">
        <v>23706.0</v>
      </c>
      <c r="Q17072" s="3" t="s">
        <v>75</v>
      </c>
      <c r="S17072" s="3" t="s">
        <v>34</v>
      </c>
    </row>
    <row r="17073">
      <c r="A17073" s="2">
        <v>42318.71491898148</v>
      </c>
      <c r="B17073" s="3">
        <v>52.0</v>
      </c>
      <c r="C17073" s="3" t="s">
        <v>14561</v>
      </c>
      <c r="D17073" s="3">
        <v>53.0</v>
      </c>
      <c r="E17073" s="3" t="s">
        <v>14598</v>
      </c>
      <c r="F17073" s="3">
        <v>8.0</v>
      </c>
      <c r="G17073" s="3">
        <v>10.0</v>
      </c>
      <c r="H17073" s="3" t="s">
        <v>15058</v>
      </c>
      <c r="I17073" s="3" t="s">
        <v>15058</v>
      </c>
      <c r="J17073" s="3" t="s">
        <v>1617</v>
      </c>
      <c r="K17073" s="3" t="s">
        <v>24</v>
      </c>
      <c r="L17073" s="3">
        <v>3.0</v>
      </c>
      <c r="M17073" s="3" t="s">
        <v>30</v>
      </c>
      <c r="N17073" s="3" t="s">
        <v>15101</v>
      </c>
      <c r="O17073" s="3" t="s">
        <v>186</v>
      </c>
      <c r="P17073" s="4">
        <v>17017.0</v>
      </c>
      <c r="Q17073" s="3" t="s">
        <v>86</v>
      </c>
      <c r="S17073" s="3" t="s">
        <v>34</v>
      </c>
    </row>
    <row r="17074">
      <c r="A17074" s="2">
        <v>42318.71491898148</v>
      </c>
      <c r="B17074" s="3">
        <v>52.0</v>
      </c>
      <c r="C17074" s="3" t="s">
        <v>14561</v>
      </c>
      <c r="D17074" s="3">
        <v>53.0</v>
      </c>
      <c r="E17074" s="3" t="s">
        <v>14598</v>
      </c>
      <c r="F17074" s="3">
        <v>8.0</v>
      </c>
      <c r="G17074" s="3">
        <v>10.0</v>
      </c>
      <c r="H17074" s="3" t="s">
        <v>15058</v>
      </c>
      <c r="I17074" s="3" t="s">
        <v>15058</v>
      </c>
      <c r="J17074" s="3" t="s">
        <v>1617</v>
      </c>
      <c r="K17074" s="3" t="s">
        <v>24</v>
      </c>
      <c r="L17074" s="3">
        <v>4.0</v>
      </c>
      <c r="M17074" s="3" t="s">
        <v>25</v>
      </c>
      <c r="N17074" s="3" t="s">
        <v>15102</v>
      </c>
      <c r="O17074" s="3" t="s">
        <v>141</v>
      </c>
      <c r="P17074" s="4">
        <v>27552.0</v>
      </c>
      <c r="Q17074" s="3" t="s">
        <v>228</v>
      </c>
      <c r="S17074" s="3" t="s">
        <v>34</v>
      </c>
    </row>
    <row r="17075">
      <c r="A17075" s="2">
        <v>42318.71491898148</v>
      </c>
      <c r="B17075" s="3">
        <v>52.0</v>
      </c>
      <c r="C17075" s="3" t="s">
        <v>14561</v>
      </c>
      <c r="D17075" s="3">
        <v>53.0</v>
      </c>
      <c r="E17075" s="3" t="s">
        <v>14598</v>
      </c>
      <c r="F17075" s="3">
        <v>8.0</v>
      </c>
      <c r="G17075" s="3">
        <v>10.0</v>
      </c>
      <c r="H17075" s="3" t="s">
        <v>15058</v>
      </c>
      <c r="I17075" s="3" t="s">
        <v>15058</v>
      </c>
      <c r="J17075" s="3" t="s">
        <v>1617</v>
      </c>
      <c r="K17075" s="3" t="s">
        <v>24</v>
      </c>
      <c r="L17075" s="3">
        <v>5.0</v>
      </c>
      <c r="M17075" s="3" t="s">
        <v>30</v>
      </c>
      <c r="N17075" s="3" t="s">
        <v>689</v>
      </c>
      <c r="O17075" s="3" t="s">
        <v>249</v>
      </c>
      <c r="P17075" s="4">
        <v>22415.0</v>
      </c>
      <c r="Q17075" s="3" t="s">
        <v>75</v>
      </c>
      <c r="S17075" s="3" t="s">
        <v>34</v>
      </c>
    </row>
    <row r="17076">
      <c r="A17076" s="2">
        <v>42318.71491898148</v>
      </c>
      <c r="B17076" s="3">
        <v>52.0</v>
      </c>
      <c r="C17076" s="3" t="s">
        <v>14561</v>
      </c>
      <c r="D17076" s="3">
        <v>53.0</v>
      </c>
      <c r="E17076" s="3" t="s">
        <v>14598</v>
      </c>
      <c r="F17076" s="3">
        <v>8.0</v>
      </c>
      <c r="G17076" s="3">
        <v>10.0</v>
      </c>
      <c r="H17076" s="3" t="s">
        <v>15058</v>
      </c>
      <c r="I17076" s="3" t="s">
        <v>15058</v>
      </c>
      <c r="J17076" s="3" t="s">
        <v>1617</v>
      </c>
      <c r="K17076" s="3" t="s">
        <v>24</v>
      </c>
      <c r="L17076" s="3">
        <v>6.0</v>
      </c>
      <c r="M17076" s="3" t="s">
        <v>25</v>
      </c>
      <c r="N17076" s="3" t="s">
        <v>15103</v>
      </c>
      <c r="O17076" s="3" t="s">
        <v>956</v>
      </c>
      <c r="P17076" s="4">
        <v>30202.0</v>
      </c>
      <c r="Q17076" s="3" t="s">
        <v>75</v>
      </c>
      <c r="S17076" s="3" t="s">
        <v>34</v>
      </c>
    </row>
    <row r="17077">
      <c r="A17077" s="2">
        <v>42318.71491898148</v>
      </c>
      <c r="B17077" s="3">
        <v>52.0</v>
      </c>
      <c r="C17077" s="3" t="s">
        <v>14561</v>
      </c>
      <c r="D17077" s="3">
        <v>53.0</v>
      </c>
      <c r="E17077" s="3" t="s">
        <v>14598</v>
      </c>
      <c r="F17077" s="3">
        <v>8.0</v>
      </c>
      <c r="G17077" s="3">
        <v>10.0</v>
      </c>
      <c r="H17077" s="3" t="s">
        <v>15058</v>
      </c>
      <c r="I17077" s="3" t="s">
        <v>15058</v>
      </c>
      <c r="J17077" s="3" t="s">
        <v>1617</v>
      </c>
      <c r="K17077" s="3" t="s">
        <v>24</v>
      </c>
      <c r="L17077" s="3">
        <v>7.0</v>
      </c>
      <c r="M17077" s="3" t="s">
        <v>30</v>
      </c>
      <c r="N17077" s="3" t="s">
        <v>15104</v>
      </c>
      <c r="O17077" s="3" t="s">
        <v>389</v>
      </c>
      <c r="P17077" s="4">
        <v>29086.0</v>
      </c>
      <c r="Q17077" s="3" t="s">
        <v>75</v>
      </c>
      <c r="S17077" s="3" t="s">
        <v>34</v>
      </c>
    </row>
    <row r="17078">
      <c r="A17078" s="2">
        <v>42318.71491898148</v>
      </c>
      <c r="B17078" s="3">
        <v>52.0</v>
      </c>
      <c r="C17078" s="3" t="s">
        <v>14561</v>
      </c>
      <c r="D17078" s="3">
        <v>53.0</v>
      </c>
      <c r="E17078" s="3" t="s">
        <v>14598</v>
      </c>
      <c r="F17078" s="3">
        <v>8.0</v>
      </c>
      <c r="G17078" s="3">
        <v>10.0</v>
      </c>
      <c r="H17078" s="3" t="s">
        <v>15058</v>
      </c>
      <c r="I17078" s="3" t="s">
        <v>15058</v>
      </c>
      <c r="J17078" s="3" t="s">
        <v>1617</v>
      </c>
      <c r="K17078" s="3" t="s">
        <v>24</v>
      </c>
      <c r="L17078" s="3">
        <v>8.0</v>
      </c>
      <c r="M17078" s="3" t="s">
        <v>25</v>
      </c>
      <c r="N17078" s="3" t="s">
        <v>7652</v>
      </c>
      <c r="O17078" s="3" t="s">
        <v>681</v>
      </c>
      <c r="P17078" s="4">
        <v>30160.0</v>
      </c>
      <c r="Q17078" s="3" t="s">
        <v>75</v>
      </c>
      <c r="S17078" s="3" t="s">
        <v>34</v>
      </c>
    </row>
    <row r="17079">
      <c r="A17079" s="2">
        <v>42318.71491898148</v>
      </c>
      <c r="B17079" s="3">
        <v>52.0</v>
      </c>
      <c r="C17079" s="3" t="s">
        <v>14561</v>
      </c>
      <c r="D17079" s="3">
        <v>53.0</v>
      </c>
      <c r="E17079" s="3" t="s">
        <v>14598</v>
      </c>
      <c r="F17079" s="3">
        <v>8.0</v>
      </c>
      <c r="G17079" s="3">
        <v>10.0</v>
      </c>
      <c r="H17079" s="3" t="s">
        <v>15058</v>
      </c>
      <c r="I17079" s="3" t="s">
        <v>15058</v>
      </c>
      <c r="J17079" s="3" t="s">
        <v>1617</v>
      </c>
      <c r="K17079" s="3" t="s">
        <v>24</v>
      </c>
      <c r="L17079" s="3">
        <v>9.0</v>
      </c>
      <c r="M17079" s="3" t="s">
        <v>30</v>
      </c>
      <c r="N17079" s="3" t="s">
        <v>14694</v>
      </c>
      <c r="O17079" s="3" t="s">
        <v>375</v>
      </c>
      <c r="P17079" s="4">
        <v>27095.0</v>
      </c>
      <c r="Q17079" s="3" t="s">
        <v>132</v>
      </c>
      <c r="S17079" s="3" t="s">
        <v>34</v>
      </c>
    </row>
    <row r="17080">
      <c r="A17080" s="2">
        <v>42318.71491898148</v>
      </c>
      <c r="B17080" s="3">
        <v>52.0</v>
      </c>
      <c r="C17080" s="3" t="s">
        <v>14561</v>
      </c>
      <c r="D17080" s="3">
        <v>53.0</v>
      </c>
      <c r="E17080" s="3" t="s">
        <v>14598</v>
      </c>
      <c r="F17080" s="3">
        <v>8.0</v>
      </c>
      <c r="G17080" s="3">
        <v>10.0</v>
      </c>
      <c r="H17080" s="3" t="s">
        <v>15058</v>
      </c>
      <c r="I17080" s="3" t="s">
        <v>15058</v>
      </c>
      <c r="J17080" s="3" t="s">
        <v>1617</v>
      </c>
      <c r="K17080" s="3" t="s">
        <v>24</v>
      </c>
      <c r="L17080" s="3">
        <v>10.0</v>
      </c>
      <c r="M17080" s="3" t="s">
        <v>25</v>
      </c>
      <c r="N17080" s="3" t="s">
        <v>15105</v>
      </c>
      <c r="O17080" s="3" t="s">
        <v>15106</v>
      </c>
      <c r="P17080" s="4">
        <v>33775.0</v>
      </c>
      <c r="Q17080" s="3" t="s">
        <v>191</v>
      </c>
      <c r="S17080" s="3" t="s">
        <v>34</v>
      </c>
    </row>
    <row r="17081">
      <c r="A17081" s="2">
        <v>42318.71491898148</v>
      </c>
      <c r="B17081" s="3">
        <v>52.0</v>
      </c>
      <c r="C17081" s="3" t="s">
        <v>14561</v>
      </c>
      <c r="D17081" s="3">
        <v>72.0</v>
      </c>
      <c r="E17081" s="3" t="s">
        <v>14607</v>
      </c>
      <c r="F17081" s="3">
        <v>8.0</v>
      </c>
      <c r="G17081" s="3">
        <v>10.0</v>
      </c>
      <c r="H17081" s="3" t="s">
        <v>15058</v>
      </c>
      <c r="I17081" s="3" t="s">
        <v>15058</v>
      </c>
      <c r="J17081" s="3" t="s">
        <v>1617</v>
      </c>
      <c r="K17081" s="3" t="s">
        <v>24</v>
      </c>
      <c r="L17081" s="3">
        <v>1.0</v>
      </c>
      <c r="M17081" s="3" t="s">
        <v>25</v>
      </c>
      <c r="N17081" s="3" t="s">
        <v>15107</v>
      </c>
      <c r="O17081" s="3" t="s">
        <v>100</v>
      </c>
      <c r="P17081" s="4">
        <v>26996.0</v>
      </c>
      <c r="Q17081" s="3" t="s">
        <v>52</v>
      </c>
      <c r="S17081" s="3" t="s">
        <v>34</v>
      </c>
    </row>
    <row r="17082">
      <c r="A17082" s="2">
        <v>42318.71491898148</v>
      </c>
      <c r="B17082" s="3">
        <v>52.0</v>
      </c>
      <c r="C17082" s="3" t="s">
        <v>14561</v>
      </c>
      <c r="D17082" s="3">
        <v>72.0</v>
      </c>
      <c r="E17082" s="3" t="s">
        <v>14607</v>
      </c>
      <c r="F17082" s="3">
        <v>8.0</v>
      </c>
      <c r="G17082" s="3">
        <v>10.0</v>
      </c>
      <c r="H17082" s="3" t="s">
        <v>15058</v>
      </c>
      <c r="I17082" s="3" t="s">
        <v>15058</v>
      </c>
      <c r="J17082" s="3" t="s">
        <v>1617</v>
      </c>
      <c r="K17082" s="3" t="s">
        <v>24</v>
      </c>
      <c r="L17082" s="3">
        <v>2.0</v>
      </c>
      <c r="M17082" s="3" t="s">
        <v>30</v>
      </c>
      <c r="N17082" s="3" t="s">
        <v>543</v>
      </c>
      <c r="O17082" s="3" t="s">
        <v>7858</v>
      </c>
      <c r="P17082" s="4">
        <v>28676.0</v>
      </c>
      <c r="Q17082" s="3" t="s">
        <v>75</v>
      </c>
      <c r="S17082" s="3" t="s">
        <v>34</v>
      </c>
    </row>
    <row r="17083">
      <c r="A17083" s="2">
        <v>42318.71491898148</v>
      </c>
      <c r="B17083" s="3">
        <v>52.0</v>
      </c>
      <c r="C17083" s="3" t="s">
        <v>14561</v>
      </c>
      <c r="D17083" s="3">
        <v>72.0</v>
      </c>
      <c r="E17083" s="3" t="s">
        <v>14607</v>
      </c>
      <c r="F17083" s="3">
        <v>8.0</v>
      </c>
      <c r="G17083" s="3">
        <v>10.0</v>
      </c>
      <c r="H17083" s="3" t="s">
        <v>15058</v>
      </c>
      <c r="I17083" s="3" t="s">
        <v>15058</v>
      </c>
      <c r="J17083" s="3" t="s">
        <v>1617</v>
      </c>
      <c r="K17083" s="3" t="s">
        <v>24</v>
      </c>
      <c r="L17083" s="3">
        <v>3.0</v>
      </c>
      <c r="M17083" s="3" t="s">
        <v>25</v>
      </c>
      <c r="N17083" s="3" t="s">
        <v>15108</v>
      </c>
      <c r="O17083" s="3" t="s">
        <v>862</v>
      </c>
      <c r="P17083" s="4">
        <v>27646.0</v>
      </c>
      <c r="Q17083" s="3" t="s">
        <v>52</v>
      </c>
      <c r="S17083" s="3" t="s">
        <v>34</v>
      </c>
    </row>
    <row r="17084">
      <c r="A17084" s="2">
        <v>42318.71491898148</v>
      </c>
      <c r="B17084" s="3">
        <v>52.0</v>
      </c>
      <c r="C17084" s="3" t="s">
        <v>14561</v>
      </c>
      <c r="D17084" s="3">
        <v>72.0</v>
      </c>
      <c r="E17084" s="3" t="s">
        <v>14607</v>
      </c>
      <c r="F17084" s="3">
        <v>8.0</v>
      </c>
      <c r="G17084" s="3">
        <v>10.0</v>
      </c>
      <c r="H17084" s="3" t="s">
        <v>15058</v>
      </c>
      <c r="I17084" s="3" t="s">
        <v>15058</v>
      </c>
      <c r="J17084" s="3" t="s">
        <v>1617</v>
      </c>
      <c r="K17084" s="3" t="s">
        <v>24</v>
      </c>
      <c r="L17084" s="3">
        <v>4.0</v>
      </c>
      <c r="M17084" s="3" t="s">
        <v>30</v>
      </c>
      <c r="N17084" s="3" t="s">
        <v>94</v>
      </c>
      <c r="O17084" s="3" t="s">
        <v>2363</v>
      </c>
      <c r="P17084" s="4">
        <v>29922.0</v>
      </c>
      <c r="Q17084" s="3" t="s">
        <v>52</v>
      </c>
      <c r="S17084" s="3" t="s">
        <v>34</v>
      </c>
    </row>
    <row r="17085">
      <c r="A17085" s="2">
        <v>42318.71491898148</v>
      </c>
      <c r="B17085" s="3">
        <v>52.0</v>
      </c>
      <c r="C17085" s="3" t="s">
        <v>14561</v>
      </c>
      <c r="D17085" s="3">
        <v>72.0</v>
      </c>
      <c r="E17085" s="3" t="s">
        <v>14607</v>
      </c>
      <c r="F17085" s="3">
        <v>8.0</v>
      </c>
      <c r="G17085" s="3">
        <v>10.0</v>
      </c>
      <c r="H17085" s="3" t="s">
        <v>15058</v>
      </c>
      <c r="I17085" s="3" t="s">
        <v>15058</v>
      </c>
      <c r="J17085" s="3" t="s">
        <v>1617</v>
      </c>
      <c r="K17085" s="3" t="s">
        <v>24</v>
      </c>
      <c r="L17085" s="3">
        <v>5.0</v>
      </c>
      <c r="M17085" s="3" t="s">
        <v>25</v>
      </c>
      <c r="N17085" s="3" t="s">
        <v>15109</v>
      </c>
      <c r="O17085" s="3" t="s">
        <v>257</v>
      </c>
      <c r="P17085" s="4">
        <v>18953.0</v>
      </c>
      <c r="Q17085" s="3" t="s">
        <v>49</v>
      </c>
      <c r="S17085" s="3" t="s">
        <v>34</v>
      </c>
    </row>
    <row r="17086">
      <c r="A17086" s="2">
        <v>42318.71491898148</v>
      </c>
      <c r="B17086" s="3">
        <v>52.0</v>
      </c>
      <c r="C17086" s="3" t="s">
        <v>14561</v>
      </c>
      <c r="D17086" s="3">
        <v>72.0</v>
      </c>
      <c r="E17086" s="3" t="s">
        <v>14607</v>
      </c>
      <c r="F17086" s="3">
        <v>8.0</v>
      </c>
      <c r="G17086" s="3">
        <v>10.0</v>
      </c>
      <c r="H17086" s="3" t="s">
        <v>15058</v>
      </c>
      <c r="I17086" s="3" t="s">
        <v>15058</v>
      </c>
      <c r="J17086" s="3" t="s">
        <v>1617</v>
      </c>
      <c r="K17086" s="3" t="s">
        <v>24</v>
      </c>
      <c r="L17086" s="3">
        <v>6.0</v>
      </c>
      <c r="M17086" s="3" t="s">
        <v>30</v>
      </c>
      <c r="N17086" s="3" t="s">
        <v>2158</v>
      </c>
      <c r="O17086" s="3" t="s">
        <v>1263</v>
      </c>
      <c r="P17086" s="4">
        <v>24722.0</v>
      </c>
      <c r="Q17086" s="3" t="s">
        <v>228</v>
      </c>
      <c r="S17086" s="3" t="s">
        <v>34</v>
      </c>
    </row>
    <row r="17087">
      <c r="A17087" s="2">
        <v>42318.71491898148</v>
      </c>
      <c r="B17087" s="3">
        <v>52.0</v>
      </c>
      <c r="C17087" s="3" t="s">
        <v>14561</v>
      </c>
      <c r="D17087" s="3">
        <v>72.0</v>
      </c>
      <c r="E17087" s="3" t="s">
        <v>14607</v>
      </c>
      <c r="F17087" s="3">
        <v>8.0</v>
      </c>
      <c r="G17087" s="3">
        <v>10.0</v>
      </c>
      <c r="H17087" s="3" t="s">
        <v>15058</v>
      </c>
      <c r="I17087" s="3" t="s">
        <v>15058</v>
      </c>
      <c r="J17087" s="3" t="s">
        <v>1617</v>
      </c>
      <c r="K17087" s="3" t="s">
        <v>24</v>
      </c>
      <c r="L17087" s="3">
        <v>7.0</v>
      </c>
      <c r="M17087" s="3" t="s">
        <v>25</v>
      </c>
      <c r="N17087" s="3" t="s">
        <v>15110</v>
      </c>
      <c r="O17087" s="3" t="s">
        <v>523</v>
      </c>
      <c r="P17087" s="4">
        <v>19844.0</v>
      </c>
      <c r="Q17087" s="3" t="s">
        <v>105</v>
      </c>
      <c r="S17087" s="3" t="s">
        <v>34</v>
      </c>
    </row>
    <row r="17088">
      <c r="A17088" s="2">
        <v>42318.71491898148</v>
      </c>
      <c r="B17088" s="3">
        <v>52.0</v>
      </c>
      <c r="C17088" s="3" t="s">
        <v>14561</v>
      </c>
      <c r="D17088" s="3">
        <v>72.0</v>
      </c>
      <c r="E17088" s="3" t="s">
        <v>14607</v>
      </c>
      <c r="F17088" s="3">
        <v>8.0</v>
      </c>
      <c r="G17088" s="3">
        <v>10.0</v>
      </c>
      <c r="H17088" s="3" t="s">
        <v>15058</v>
      </c>
      <c r="I17088" s="3" t="s">
        <v>15058</v>
      </c>
      <c r="J17088" s="3" t="s">
        <v>1617</v>
      </c>
      <c r="K17088" s="3" t="s">
        <v>24</v>
      </c>
      <c r="L17088" s="3">
        <v>8.0</v>
      </c>
      <c r="M17088" s="3" t="s">
        <v>30</v>
      </c>
      <c r="N17088" s="3" t="s">
        <v>4135</v>
      </c>
      <c r="O17088" s="3" t="s">
        <v>413</v>
      </c>
      <c r="P17088" s="4">
        <v>20738.0</v>
      </c>
      <c r="Q17088" s="3" t="s">
        <v>75</v>
      </c>
      <c r="S17088" s="3" t="s">
        <v>34</v>
      </c>
    </row>
    <row r="17089">
      <c r="A17089" s="2">
        <v>42318.71491898148</v>
      </c>
      <c r="B17089" s="3">
        <v>52.0</v>
      </c>
      <c r="C17089" s="3" t="s">
        <v>14561</v>
      </c>
      <c r="D17089" s="3">
        <v>72.0</v>
      </c>
      <c r="E17089" s="3" t="s">
        <v>14607</v>
      </c>
      <c r="F17089" s="3">
        <v>8.0</v>
      </c>
      <c r="G17089" s="3">
        <v>10.0</v>
      </c>
      <c r="H17089" s="3" t="s">
        <v>15058</v>
      </c>
      <c r="I17089" s="3" t="s">
        <v>15058</v>
      </c>
      <c r="J17089" s="3" t="s">
        <v>1617</v>
      </c>
      <c r="K17089" s="3" t="s">
        <v>24</v>
      </c>
      <c r="L17089" s="3">
        <v>9.0</v>
      </c>
      <c r="M17089" s="3" t="s">
        <v>25</v>
      </c>
      <c r="N17089" s="3" t="s">
        <v>15111</v>
      </c>
      <c r="O17089" s="3" t="s">
        <v>1754</v>
      </c>
      <c r="P17089" s="4">
        <v>33509.0</v>
      </c>
      <c r="Q17089" s="3" t="s">
        <v>1159</v>
      </c>
      <c r="S17089" s="3" t="s">
        <v>34</v>
      </c>
    </row>
    <row r="17090">
      <c r="A17090" s="2">
        <v>42318.71491898148</v>
      </c>
      <c r="B17090" s="3">
        <v>52.0</v>
      </c>
      <c r="C17090" s="3" t="s">
        <v>14561</v>
      </c>
      <c r="D17090" s="3">
        <v>72.0</v>
      </c>
      <c r="E17090" s="3" t="s">
        <v>14607</v>
      </c>
      <c r="F17090" s="3">
        <v>8.0</v>
      </c>
      <c r="G17090" s="3">
        <v>10.0</v>
      </c>
      <c r="H17090" s="3" t="s">
        <v>15058</v>
      </c>
      <c r="I17090" s="3" t="s">
        <v>15058</v>
      </c>
      <c r="J17090" s="3" t="s">
        <v>1617</v>
      </c>
      <c r="K17090" s="3" t="s">
        <v>24</v>
      </c>
      <c r="L17090" s="3">
        <v>10.0</v>
      </c>
      <c r="M17090" s="3" t="s">
        <v>30</v>
      </c>
      <c r="N17090" s="3" t="s">
        <v>1935</v>
      </c>
      <c r="O17090" s="3" t="s">
        <v>329</v>
      </c>
      <c r="P17090" s="4">
        <v>23978.0</v>
      </c>
      <c r="Q17090" s="3" t="s">
        <v>75</v>
      </c>
      <c r="S17090" s="3" t="s">
        <v>34</v>
      </c>
    </row>
    <row r="17091">
      <c r="A17091" s="2">
        <v>42318.71491898148</v>
      </c>
      <c r="B17091" s="3">
        <v>52.0</v>
      </c>
      <c r="C17091" s="3" t="s">
        <v>14561</v>
      </c>
      <c r="D17091" s="3">
        <v>72.0</v>
      </c>
      <c r="E17091" s="3" t="s">
        <v>14607</v>
      </c>
      <c r="F17091" s="3">
        <v>8.0</v>
      </c>
      <c r="G17091" s="3">
        <v>10.0</v>
      </c>
      <c r="H17091" s="3" t="s">
        <v>15058</v>
      </c>
      <c r="I17091" s="3" t="s">
        <v>15058</v>
      </c>
      <c r="J17091" s="3" t="s">
        <v>1617</v>
      </c>
      <c r="K17091" s="3" t="s">
        <v>24</v>
      </c>
      <c r="L17091" s="3">
        <v>11.0</v>
      </c>
      <c r="M17091" s="3" t="s">
        <v>25</v>
      </c>
      <c r="N17091" s="3" t="s">
        <v>15112</v>
      </c>
      <c r="O17091" s="3" t="s">
        <v>401</v>
      </c>
      <c r="P17091" s="4">
        <v>26649.0</v>
      </c>
      <c r="Q17091" s="3" t="s">
        <v>75</v>
      </c>
      <c r="S17091" s="3" t="s">
        <v>34</v>
      </c>
    </row>
    <row r="17092">
      <c r="A17092" s="2">
        <v>42318.71491898148</v>
      </c>
      <c r="B17092" s="3">
        <v>52.0</v>
      </c>
      <c r="C17092" s="3" t="s">
        <v>14561</v>
      </c>
      <c r="D17092" s="3">
        <v>72.0</v>
      </c>
      <c r="E17092" s="3" t="s">
        <v>14607</v>
      </c>
      <c r="F17092" s="3">
        <v>8.0</v>
      </c>
      <c r="G17092" s="3">
        <v>10.0</v>
      </c>
      <c r="H17092" s="3" t="s">
        <v>15058</v>
      </c>
      <c r="I17092" s="3" t="s">
        <v>15058</v>
      </c>
      <c r="J17092" s="3" t="s">
        <v>1617</v>
      </c>
      <c r="K17092" s="3" t="s">
        <v>24</v>
      </c>
      <c r="L17092" s="3">
        <v>12.0</v>
      </c>
      <c r="M17092" s="3" t="s">
        <v>30</v>
      </c>
      <c r="N17092" s="3" t="s">
        <v>15113</v>
      </c>
      <c r="O17092" s="3" t="s">
        <v>5711</v>
      </c>
      <c r="P17092" s="4">
        <v>27856.0</v>
      </c>
      <c r="Q17092" s="3" t="s">
        <v>75</v>
      </c>
      <c r="S17092" s="3" t="s">
        <v>34</v>
      </c>
    </row>
    <row r="17093">
      <c r="A17093" s="2">
        <v>42318.71491898148</v>
      </c>
      <c r="B17093" s="3">
        <v>52.0</v>
      </c>
      <c r="C17093" s="3" t="s">
        <v>14561</v>
      </c>
      <c r="D17093" s="3">
        <v>72.0</v>
      </c>
      <c r="E17093" s="3" t="s">
        <v>14607</v>
      </c>
      <c r="F17093" s="3">
        <v>8.0</v>
      </c>
      <c r="G17093" s="3">
        <v>10.0</v>
      </c>
      <c r="H17093" s="3" t="s">
        <v>15058</v>
      </c>
      <c r="I17093" s="3" t="s">
        <v>15058</v>
      </c>
      <c r="J17093" s="3" t="s">
        <v>1617</v>
      </c>
      <c r="K17093" s="3" t="s">
        <v>24</v>
      </c>
      <c r="L17093" s="3">
        <v>13.0</v>
      </c>
      <c r="M17093" s="3" t="s">
        <v>25</v>
      </c>
      <c r="N17093" s="3" t="s">
        <v>4375</v>
      </c>
      <c r="O17093" s="3" t="s">
        <v>243</v>
      </c>
      <c r="P17093" s="4">
        <v>21148.0</v>
      </c>
      <c r="Q17093" s="3" t="s">
        <v>40</v>
      </c>
      <c r="S17093" s="3" t="s">
        <v>34</v>
      </c>
    </row>
    <row r="17094">
      <c r="A17094" s="2">
        <v>42318.71491898148</v>
      </c>
      <c r="B17094" s="3">
        <v>52.0</v>
      </c>
      <c r="C17094" s="3" t="s">
        <v>14561</v>
      </c>
      <c r="D17094" s="3">
        <v>72.0</v>
      </c>
      <c r="E17094" s="3" t="s">
        <v>14607</v>
      </c>
      <c r="F17094" s="3">
        <v>8.0</v>
      </c>
      <c r="G17094" s="3">
        <v>10.0</v>
      </c>
      <c r="H17094" s="3" t="s">
        <v>15058</v>
      </c>
      <c r="I17094" s="3" t="s">
        <v>15058</v>
      </c>
      <c r="J17094" s="3" t="s">
        <v>1617</v>
      </c>
      <c r="K17094" s="3" t="s">
        <v>24</v>
      </c>
      <c r="L17094" s="3">
        <v>14.0</v>
      </c>
      <c r="M17094" s="3" t="s">
        <v>30</v>
      </c>
      <c r="N17094" s="3" t="s">
        <v>7156</v>
      </c>
      <c r="O17094" s="3" t="s">
        <v>2128</v>
      </c>
      <c r="P17094" s="4">
        <v>22114.0</v>
      </c>
      <c r="Q17094" s="3" t="s">
        <v>75</v>
      </c>
      <c r="S17094" s="3" t="s">
        <v>34</v>
      </c>
    </row>
    <row r="17095">
      <c r="A17095" s="2">
        <v>42318.71491898148</v>
      </c>
      <c r="B17095" s="3">
        <v>52.0</v>
      </c>
      <c r="C17095" s="3" t="s">
        <v>14561</v>
      </c>
      <c r="D17095" s="3">
        <v>72.0</v>
      </c>
      <c r="E17095" s="3" t="s">
        <v>14607</v>
      </c>
      <c r="F17095" s="3">
        <v>8.0</v>
      </c>
      <c r="G17095" s="3">
        <v>10.0</v>
      </c>
      <c r="H17095" s="3" t="s">
        <v>15058</v>
      </c>
      <c r="I17095" s="3" t="s">
        <v>15058</v>
      </c>
      <c r="J17095" s="3" t="s">
        <v>1617</v>
      </c>
      <c r="K17095" s="3" t="s">
        <v>24</v>
      </c>
      <c r="L17095" s="3">
        <v>15.0</v>
      </c>
      <c r="M17095" s="3" t="s">
        <v>25</v>
      </c>
      <c r="N17095" s="3" t="s">
        <v>12497</v>
      </c>
      <c r="O17095" s="3" t="s">
        <v>119</v>
      </c>
      <c r="P17095" s="4">
        <v>21756.0</v>
      </c>
      <c r="Q17095" s="3" t="s">
        <v>75</v>
      </c>
      <c r="S17095" s="3" t="s">
        <v>34</v>
      </c>
    </row>
    <row r="17096">
      <c r="A17096" s="2">
        <v>42318.71491898148</v>
      </c>
      <c r="B17096" s="3">
        <v>52.0</v>
      </c>
      <c r="C17096" s="3" t="s">
        <v>14561</v>
      </c>
      <c r="D17096" s="3">
        <v>72.0</v>
      </c>
      <c r="E17096" s="3" t="s">
        <v>14607</v>
      </c>
      <c r="F17096" s="3">
        <v>8.0</v>
      </c>
      <c r="G17096" s="3">
        <v>10.0</v>
      </c>
      <c r="H17096" s="3" t="s">
        <v>15058</v>
      </c>
      <c r="I17096" s="3" t="s">
        <v>15058</v>
      </c>
      <c r="J17096" s="3" t="s">
        <v>1617</v>
      </c>
      <c r="K17096" s="3" t="s">
        <v>24</v>
      </c>
      <c r="L17096" s="3">
        <v>16.0</v>
      </c>
      <c r="M17096" s="3" t="s">
        <v>30</v>
      </c>
      <c r="N17096" s="3" t="s">
        <v>15114</v>
      </c>
      <c r="O17096" s="3" t="s">
        <v>729</v>
      </c>
      <c r="P17096" s="4">
        <v>16822.0</v>
      </c>
      <c r="Q17096" s="3" t="s">
        <v>49</v>
      </c>
      <c r="S17096" s="3" t="s">
        <v>34</v>
      </c>
    </row>
    <row r="17097">
      <c r="A17097" s="2">
        <v>42318.71491898148</v>
      </c>
      <c r="B17097" s="3">
        <v>52.0</v>
      </c>
      <c r="C17097" s="3" t="s">
        <v>14561</v>
      </c>
      <c r="D17097" s="3">
        <v>72.0</v>
      </c>
      <c r="E17097" s="3" t="s">
        <v>14607</v>
      </c>
      <c r="F17097" s="3">
        <v>8.0</v>
      </c>
      <c r="G17097" s="3">
        <v>10.0</v>
      </c>
      <c r="H17097" s="3" t="s">
        <v>15058</v>
      </c>
      <c r="I17097" s="3" t="s">
        <v>15058</v>
      </c>
      <c r="J17097" s="3" t="s">
        <v>1617</v>
      </c>
      <c r="K17097" s="3" t="s">
        <v>24</v>
      </c>
      <c r="L17097" s="3">
        <v>17.0</v>
      </c>
      <c r="M17097" s="3" t="s">
        <v>25</v>
      </c>
      <c r="N17097" s="3" t="s">
        <v>15083</v>
      </c>
      <c r="O17097" s="3" t="s">
        <v>523</v>
      </c>
      <c r="P17097" s="4">
        <v>20946.0</v>
      </c>
      <c r="Q17097" s="3" t="s">
        <v>75</v>
      </c>
      <c r="S17097" s="3" t="s">
        <v>34</v>
      </c>
    </row>
    <row r="17098">
      <c r="A17098" s="2">
        <v>42318.71491898148</v>
      </c>
      <c r="B17098" s="3">
        <v>52.0</v>
      </c>
      <c r="C17098" s="3" t="s">
        <v>14561</v>
      </c>
      <c r="D17098" s="3">
        <v>85.0</v>
      </c>
      <c r="E17098" s="3" t="s">
        <v>14617</v>
      </c>
      <c r="F17098" s="3">
        <v>8.0</v>
      </c>
      <c r="G17098" s="3">
        <v>10.0</v>
      </c>
      <c r="H17098" s="3" t="s">
        <v>15058</v>
      </c>
      <c r="I17098" s="3" t="s">
        <v>15058</v>
      </c>
      <c r="J17098" s="3" t="s">
        <v>1617</v>
      </c>
      <c r="K17098" s="3" t="s">
        <v>24</v>
      </c>
      <c r="L17098" s="3">
        <v>1.0</v>
      </c>
      <c r="M17098" s="3" t="s">
        <v>30</v>
      </c>
      <c r="N17098" s="3" t="s">
        <v>15107</v>
      </c>
      <c r="O17098" s="3" t="s">
        <v>375</v>
      </c>
      <c r="P17098" s="4">
        <v>17666.0</v>
      </c>
      <c r="Q17098" s="3" t="s">
        <v>86</v>
      </c>
      <c r="S17098" s="3" t="s">
        <v>34</v>
      </c>
    </row>
    <row r="17099">
      <c r="A17099" s="2">
        <v>42318.71491898148</v>
      </c>
      <c r="B17099" s="3">
        <v>52.0</v>
      </c>
      <c r="C17099" s="3" t="s">
        <v>14561</v>
      </c>
      <c r="D17099" s="3">
        <v>85.0</v>
      </c>
      <c r="E17099" s="3" t="s">
        <v>14617</v>
      </c>
      <c r="F17099" s="3">
        <v>8.0</v>
      </c>
      <c r="G17099" s="3">
        <v>10.0</v>
      </c>
      <c r="H17099" s="3" t="s">
        <v>15058</v>
      </c>
      <c r="I17099" s="3" t="s">
        <v>15058</v>
      </c>
      <c r="J17099" s="3" t="s">
        <v>1617</v>
      </c>
      <c r="K17099" s="3" t="s">
        <v>24</v>
      </c>
      <c r="L17099" s="3">
        <v>2.0</v>
      </c>
      <c r="M17099" s="3" t="s">
        <v>25</v>
      </c>
      <c r="N17099" s="3" t="s">
        <v>15115</v>
      </c>
      <c r="O17099" s="3" t="s">
        <v>1995</v>
      </c>
      <c r="P17099" s="4">
        <v>18795.0</v>
      </c>
      <c r="Q17099" s="3" t="s">
        <v>49</v>
      </c>
      <c r="S17099" s="3" t="s">
        <v>34</v>
      </c>
    </row>
    <row r="17100">
      <c r="A17100" s="2">
        <v>42318.71491898148</v>
      </c>
      <c r="B17100" s="3">
        <v>52.0</v>
      </c>
      <c r="C17100" s="3" t="s">
        <v>14561</v>
      </c>
      <c r="D17100" s="3">
        <v>85.0</v>
      </c>
      <c r="E17100" s="3" t="s">
        <v>14617</v>
      </c>
      <c r="F17100" s="3">
        <v>8.0</v>
      </c>
      <c r="G17100" s="3">
        <v>10.0</v>
      </c>
      <c r="H17100" s="3" t="s">
        <v>15058</v>
      </c>
      <c r="I17100" s="3" t="s">
        <v>15058</v>
      </c>
      <c r="J17100" s="3" t="s">
        <v>1617</v>
      </c>
      <c r="K17100" s="3" t="s">
        <v>24</v>
      </c>
      <c r="L17100" s="3">
        <v>3.0</v>
      </c>
      <c r="M17100" s="3" t="s">
        <v>30</v>
      </c>
      <c r="N17100" s="3" t="s">
        <v>15116</v>
      </c>
      <c r="O17100" s="3" t="s">
        <v>347</v>
      </c>
      <c r="P17100" s="4">
        <v>17824.0</v>
      </c>
      <c r="Q17100" s="3" t="s">
        <v>105</v>
      </c>
      <c r="S17100" s="3" t="s">
        <v>34</v>
      </c>
    </row>
    <row r="17101">
      <c r="A17101" s="2">
        <v>42318.71491898148</v>
      </c>
      <c r="B17101" s="3">
        <v>52.0</v>
      </c>
      <c r="C17101" s="3" t="s">
        <v>14561</v>
      </c>
      <c r="D17101" s="3">
        <v>85.0</v>
      </c>
      <c r="E17101" s="3" t="s">
        <v>14617</v>
      </c>
      <c r="F17101" s="3">
        <v>8.0</v>
      </c>
      <c r="G17101" s="3">
        <v>10.0</v>
      </c>
      <c r="H17101" s="3" t="s">
        <v>15058</v>
      </c>
      <c r="I17101" s="3" t="s">
        <v>15058</v>
      </c>
      <c r="J17101" s="3" t="s">
        <v>1617</v>
      </c>
      <c r="K17101" s="3" t="s">
        <v>24</v>
      </c>
      <c r="L17101" s="3">
        <v>4.0</v>
      </c>
      <c r="M17101" s="3" t="s">
        <v>25</v>
      </c>
      <c r="N17101" s="3" t="s">
        <v>15117</v>
      </c>
      <c r="O17101" s="3" t="s">
        <v>1047</v>
      </c>
      <c r="P17101" s="4">
        <v>19095.0</v>
      </c>
      <c r="Q17101" s="3" t="s">
        <v>105</v>
      </c>
      <c r="S17101" s="3" t="s">
        <v>34</v>
      </c>
    </row>
    <row r="17102">
      <c r="A17102" s="2">
        <v>42318.71491898148</v>
      </c>
      <c r="B17102" s="3">
        <v>52.0</v>
      </c>
      <c r="C17102" s="3" t="s">
        <v>14561</v>
      </c>
      <c r="D17102" s="3">
        <v>85.0</v>
      </c>
      <c r="E17102" s="3" t="s">
        <v>14617</v>
      </c>
      <c r="F17102" s="3">
        <v>8.0</v>
      </c>
      <c r="G17102" s="3">
        <v>10.0</v>
      </c>
      <c r="H17102" s="3" t="s">
        <v>15058</v>
      </c>
      <c r="I17102" s="3" t="s">
        <v>15058</v>
      </c>
      <c r="J17102" s="3" t="s">
        <v>1617</v>
      </c>
      <c r="K17102" s="3" t="s">
        <v>24</v>
      </c>
      <c r="L17102" s="3">
        <v>5.0</v>
      </c>
      <c r="M17102" s="3" t="s">
        <v>30</v>
      </c>
      <c r="N17102" s="3" t="s">
        <v>4944</v>
      </c>
      <c r="O17102" s="3" t="s">
        <v>1227</v>
      </c>
      <c r="P17102" s="4">
        <v>28292.0</v>
      </c>
      <c r="Q17102" s="3" t="s">
        <v>52</v>
      </c>
      <c r="S17102" s="3" t="s">
        <v>34</v>
      </c>
    </row>
    <row r="17103">
      <c r="A17103" s="2">
        <v>42318.71491898148</v>
      </c>
      <c r="B17103" s="3">
        <v>52.0</v>
      </c>
      <c r="C17103" s="3" t="s">
        <v>14561</v>
      </c>
      <c r="D17103" s="3">
        <v>85.0</v>
      </c>
      <c r="E17103" s="3" t="s">
        <v>14617</v>
      </c>
      <c r="F17103" s="3">
        <v>8.0</v>
      </c>
      <c r="G17103" s="3">
        <v>10.0</v>
      </c>
      <c r="H17103" s="3" t="s">
        <v>15058</v>
      </c>
      <c r="I17103" s="3" t="s">
        <v>15058</v>
      </c>
      <c r="J17103" s="3" t="s">
        <v>1617</v>
      </c>
      <c r="K17103" s="3" t="s">
        <v>24</v>
      </c>
      <c r="L17103" s="3">
        <v>6.0</v>
      </c>
      <c r="M17103" s="3" t="s">
        <v>25</v>
      </c>
      <c r="N17103" s="3" t="s">
        <v>15118</v>
      </c>
      <c r="O17103" s="3" t="s">
        <v>417</v>
      </c>
      <c r="P17103" s="4">
        <v>17558.0</v>
      </c>
      <c r="Q17103" s="3" t="s">
        <v>372</v>
      </c>
      <c r="S17103" s="3" t="s">
        <v>34</v>
      </c>
    </row>
    <row r="17104">
      <c r="A17104" s="2">
        <v>42318.71491898148</v>
      </c>
      <c r="B17104" s="3">
        <v>52.0</v>
      </c>
      <c r="C17104" s="3" t="s">
        <v>14561</v>
      </c>
      <c r="D17104" s="3">
        <v>85.0</v>
      </c>
      <c r="E17104" s="3" t="s">
        <v>14617</v>
      </c>
      <c r="F17104" s="3">
        <v>8.0</v>
      </c>
      <c r="G17104" s="3">
        <v>10.0</v>
      </c>
      <c r="H17104" s="3" t="s">
        <v>15058</v>
      </c>
      <c r="I17104" s="3" t="s">
        <v>15058</v>
      </c>
      <c r="J17104" s="3" t="s">
        <v>1617</v>
      </c>
      <c r="K17104" s="3" t="s">
        <v>24</v>
      </c>
      <c r="L17104" s="3">
        <v>7.0</v>
      </c>
      <c r="M17104" s="3" t="s">
        <v>30</v>
      </c>
      <c r="N17104" s="3" t="s">
        <v>15119</v>
      </c>
      <c r="O17104" s="3" t="s">
        <v>2141</v>
      </c>
      <c r="P17104" s="4">
        <v>17766.0</v>
      </c>
      <c r="Q17104" s="3" t="s">
        <v>145</v>
      </c>
      <c r="S17104" s="3" t="s">
        <v>34</v>
      </c>
    </row>
    <row r="17105">
      <c r="A17105" s="2">
        <v>42318.71491898148</v>
      </c>
      <c r="B17105" s="3">
        <v>52.0</v>
      </c>
      <c r="C17105" s="3" t="s">
        <v>14561</v>
      </c>
      <c r="D17105" s="3">
        <v>85.0</v>
      </c>
      <c r="E17105" s="3" t="s">
        <v>14617</v>
      </c>
      <c r="F17105" s="3">
        <v>8.0</v>
      </c>
      <c r="G17105" s="3">
        <v>10.0</v>
      </c>
      <c r="H17105" s="3" t="s">
        <v>15058</v>
      </c>
      <c r="I17105" s="3" t="s">
        <v>15058</v>
      </c>
      <c r="J17105" s="3" t="s">
        <v>1617</v>
      </c>
      <c r="K17105" s="3" t="s">
        <v>24</v>
      </c>
      <c r="L17105" s="3">
        <v>8.0</v>
      </c>
      <c r="M17105" s="3" t="s">
        <v>25</v>
      </c>
      <c r="N17105" s="3" t="s">
        <v>15116</v>
      </c>
      <c r="O17105" s="3" t="s">
        <v>5605</v>
      </c>
      <c r="P17105" s="4">
        <v>18794.0</v>
      </c>
      <c r="Q17105" s="3" t="s">
        <v>49</v>
      </c>
      <c r="S17105" s="3" t="s">
        <v>34</v>
      </c>
    </row>
    <row r="17106">
      <c r="A17106" s="2">
        <v>42318.71491898148</v>
      </c>
      <c r="B17106" s="3">
        <v>52.0</v>
      </c>
      <c r="C17106" s="3" t="s">
        <v>14561</v>
      </c>
      <c r="D17106" s="3">
        <v>85.0</v>
      </c>
      <c r="E17106" s="3" t="s">
        <v>14617</v>
      </c>
      <c r="F17106" s="3">
        <v>8.0</v>
      </c>
      <c r="G17106" s="3">
        <v>10.0</v>
      </c>
      <c r="H17106" s="3" t="s">
        <v>15058</v>
      </c>
      <c r="I17106" s="3" t="s">
        <v>15058</v>
      </c>
      <c r="J17106" s="3" t="s">
        <v>1617</v>
      </c>
      <c r="K17106" s="3" t="s">
        <v>24</v>
      </c>
      <c r="L17106" s="3">
        <v>9.0</v>
      </c>
      <c r="M17106" s="3" t="s">
        <v>30</v>
      </c>
      <c r="N17106" s="3" t="s">
        <v>447</v>
      </c>
      <c r="O17106" s="3" t="s">
        <v>562</v>
      </c>
      <c r="P17106" s="4">
        <v>18297.0</v>
      </c>
      <c r="Q17106" s="3" t="s">
        <v>86</v>
      </c>
      <c r="S17106" s="3" t="s">
        <v>34</v>
      </c>
    </row>
    <row r="17107">
      <c r="A17107" s="2">
        <v>42318.71491898148</v>
      </c>
      <c r="B17107" s="3">
        <v>52.0</v>
      </c>
      <c r="C17107" s="3" t="s">
        <v>14561</v>
      </c>
      <c r="D17107" s="3">
        <v>85.0</v>
      </c>
      <c r="E17107" s="3" t="s">
        <v>14617</v>
      </c>
      <c r="F17107" s="3">
        <v>8.0</v>
      </c>
      <c r="G17107" s="3">
        <v>10.0</v>
      </c>
      <c r="H17107" s="3" t="s">
        <v>15058</v>
      </c>
      <c r="I17107" s="3" t="s">
        <v>15058</v>
      </c>
      <c r="J17107" s="3" t="s">
        <v>1617</v>
      </c>
      <c r="K17107" s="3" t="s">
        <v>24</v>
      </c>
      <c r="L17107" s="3">
        <v>10.0</v>
      </c>
      <c r="M17107" s="3" t="s">
        <v>25</v>
      </c>
      <c r="N17107" s="3" t="s">
        <v>15120</v>
      </c>
      <c r="O17107" s="3" t="s">
        <v>213</v>
      </c>
      <c r="P17107" s="4">
        <v>16559.0</v>
      </c>
      <c r="Q17107" s="3" t="s">
        <v>49</v>
      </c>
      <c r="S17107" s="3" t="s">
        <v>34</v>
      </c>
    </row>
    <row r="17108">
      <c r="A17108" s="2">
        <v>42318.71491898148</v>
      </c>
      <c r="B17108" s="3">
        <v>52.0</v>
      </c>
      <c r="C17108" s="3" t="s">
        <v>14561</v>
      </c>
      <c r="D17108" s="3">
        <v>85.0</v>
      </c>
      <c r="E17108" s="3" t="s">
        <v>14617</v>
      </c>
      <c r="F17108" s="3">
        <v>8.0</v>
      </c>
      <c r="G17108" s="3">
        <v>10.0</v>
      </c>
      <c r="H17108" s="3" t="s">
        <v>15058</v>
      </c>
      <c r="I17108" s="3" t="s">
        <v>15058</v>
      </c>
      <c r="J17108" s="3" t="s">
        <v>1617</v>
      </c>
      <c r="K17108" s="3" t="s">
        <v>24</v>
      </c>
      <c r="L17108" s="3">
        <v>11.0</v>
      </c>
      <c r="M17108" s="3" t="s">
        <v>30</v>
      </c>
      <c r="N17108" s="3" t="s">
        <v>15121</v>
      </c>
      <c r="O17108" s="3" t="s">
        <v>1109</v>
      </c>
      <c r="P17108" s="4">
        <v>25402.0</v>
      </c>
      <c r="Q17108" s="3" t="s">
        <v>75</v>
      </c>
      <c r="S17108" s="3" t="s">
        <v>34</v>
      </c>
    </row>
    <row r="17109">
      <c r="A17109" s="2">
        <v>42318.71491898148</v>
      </c>
      <c r="B17109" s="3">
        <v>52.0</v>
      </c>
      <c r="C17109" s="3" t="s">
        <v>14561</v>
      </c>
      <c r="D17109" s="3">
        <v>85.0</v>
      </c>
      <c r="E17109" s="3" t="s">
        <v>14617</v>
      </c>
      <c r="F17109" s="3">
        <v>8.0</v>
      </c>
      <c r="G17109" s="3">
        <v>10.0</v>
      </c>
      <c r="H17109" s="3" t="s">
        <v>15058</v>
      </c>
      <c r="I17109" s="3" t="s">
        <v>15058</v>
      </c>
      <c r="J17109" s="3" t="s">
        <v>1617</v>
      </c>
      <c r="K17109" s="3" t="s">
        <v>24</v>
      </c>
      <c r="L17109" s="3">
        <v>12.0</v>
      </c>
      <c r="M17109" s="3" t="s">
        <v>25</v>
      </c>
      <c r="N17109" s="3" t="s">
        <v>3002</v>
      </c>
      <c r="O17109" s="3" t="s">
        <v>91</v>
      </c>
      <c r="P17109" s="4">
        <v>24652.0</v>
      </c>
      <c r="Q17109" s="3" t="s">
        <v>75</v>
      </c>
      <c r="S17109" s="3" t="s">
        <v>34</v>
      </c>
    </row>
    <row r="17110">
      <c r="A17110" s="2">
        <v>42318.71491898148</v>
      </c>
      <c r="B17110" s="3">
        <v>52.0</v>
      </c>
      <c r="C17110" s="3" t="s">
        <v>14561</v>
      </c>
      <c r="D17110" s="3">
        <v>85.0</v>
      </c>
      <c r="E17110" s="3" t="s">
        <v>14617</v>
      </c>
      <c r="F17110" s="3">
        <v>8.0</v>
      </c>
      <c r="G17110" s="3">
        <v>10.0</v>
      </c>
      <c r="H17110" s="3" t="s">
        <v>15058</v>
      </c>
      <c r="I17110" s="3" t="s">
        <v>15058</v>
      </c>
      <c r="J17110" s="3" t="s">
        <v>1617</v>
      </c>
      <c r="K17110" s="3" t="s">
        <v>24</v>
      </c>
      <c r="L17110" s="3">
        <v>13.0</v>
      </c>
      <c r="M17110" s="3" t="s">
        <v>30</v>
      </c>
      <c r="N17110" s="3" t="s">
        <v>15122</v>
      </c>
      <c r="O17110" s="3" t="s">
        <v>171</v>
      </c>
      <c r="P17110" s="4">
        <v>21982.0</v>
      </c>
      <c r="Q17110" s="3" t="s">
        <v>75</v>
      </c>
      <c r="S17110" s="3" t="s">
        <v>34</v>
      </c>
    </row>
    <row r="17111">
      <c r="A17111" s="2">
        <v>42318.71491898148</v>
      </c>
      <c r="B17111" s="3">
        <v>52.0</v>
      </c>
      <c r="C17111" s="3" t="s">
        <v>14561</v>
      </c>
      <c r="D17111" s="3">
        <v>85.0</v>
      </c>
      <c r="E17111" s="3" t="s">
        <v>14617</v>
      </c>
      <c r="F17111" s="3">
        <v>8.0</v>
      </c>
      <c r="G17111" s="3">
        <v>10.0</v>
      </c>
      <c r="H17111" s="3" t="s">
        <v>15058</v>
      </c>
      <c r="I17111" s="3" t="s">
        <v>15058</v>
      </c>
      <c r="J17111" s="3" t="s">
        <v>1617</v>
      </c>
      <c r="K17111" s="3" t="s">
        <v>24</v>
      </c>
      <c r="L17111" s="3">
        <v>14.0</v>
      </c>
      <c r="M17111" s="3" t="s">
        <v>25</v>
      </c>
      <c r="N17111" s="3" t="s">
        <v>15123</v>
      </c>
      <c r="O17111" s="3" t="s">
        <v>27</v>
      </c>
      <c r="P17111" s="4">
        <v>21755.0</v>
      </c>
      <c r="Q17111" s="3" t="s">
        <v>75</v>
      </c>
      <c r="S17111" s="3" t="s">
        <v>34</v>
      </c>
    </row>
    <row r="17112">
      <c r="A17112" s="2">
        <v>42318.71491898148</v>
      </c>
      <c r="B17112" s="3">
        <v>52.0</v>
      </c>
      <c r="C17112" s="3" t="s">
        <v>14561</v>
      </c>
      <c r="D17112" s="3">
        <v>85.0</v>
      </c>
      <c r="E17112" s="3" t="s">
        <v>14617</v>
      </c>
      <c r="F17112" s="3">
        <v>8.0</v>
      </c>
      <c r="G17112" s="3">
        <v>10.0</v>
      </c>
      <c r="H17112" s="3" t="s">
        <v>15058</v>
      </c>
      <c r="I17112" s="3" t="s">
        <v>15058</v>
      </c>
      <c r="J17112" s="3" t="s">
        <v>1617</v>
      </c>
      <c r="K17112" s="3" t="s">
        <v>24</v>
      </c>
      <c r="L17112" s="3">
        <v>15.0</v>
      </c>
      <c r="M17112" s="3" t="s">
        <v>30</v>
      </c>
      <c r="N17112" s="3" t="s">
        <v>15124</v>
      </c>
      <c r="O17112" s="3" t="s">
        <v>15125</v>
      </c>
      <c r="P17112" s="4">
        <v>18821.0</v>
      </c>
      <c r="Q17112" s="3" t="s">
        <v>105</v>
      </c>
      <c r="S17112" s="3" t="s">
        <v>34</v>
      </c>
    </row>
    <row r="17113">
      <c r="A17113" s="2">
        <v>42318.71491898148</v>
      </c>
      <c r="B17113" s="3">
        <v>52.0</v>
      </c>
      <c r="C17113" s="3" t="s">
        <v>14561</v>
      </c>
      <c r="D17113" s="3">
        <v>85.0</v>
      </c>
      <c r="E17113" s="3" t="s">
        <v>14617</v>
      </c>
      <c r="F17113" s="3">
        <v>8.0</v>
      </c>
      <c r="G17113" s="3">
        <v>10.0</v>
      </c>
      <c r="H17113" s="3" t="s">
        <v>15058</v>
      </c>
      <c r="I17113" s="3" t="s">
        <v>15058</v>
      </c>
      <c r="J17113" s="3" t="s">
        <v>1617</v>
      </c>
      <c r="K17113" s="3" t="s">
        <v>24</v>
      </c>
      <c r="L17113" s="3">
        <v>16.0</v>
      </c>
      <c r="M17113" s="3" t="s">
        <v>25</v>
      </c>
      <c r="N17113" s="3" t="s">
        <v>4798</v>
      </c>
      <c r="O17113" s="3" t="s">
        <v>69</v>
      </c>
      <c r="P17113" s="4">
        <v>20980.0</v>
      </c>
      <c r="Q17113" s="3" t="s">
        <v>75</v>
      </c>
      <c r="S17113" s="3" t="s">
        <v>34</v>
      </c>
    </row>
    <row r="17114">
      <c r="A17114" s="2">
        <v>42318.71491898148</v>
      </c>
      <c r="B17114" s="3">
        <v>52.0</v>
      </c>
      <c r="C17114" s="3" t="s">
        <v>14561</v>
      </c>
      <c r="D17114" s="3">
        <v>85.0</v>
      </c>
      <c r="E17114" s="3" t="s">
        <v>14617</v>
      </c>
      <c r="F17114" s="3">
        <v>8.0</v>
      </c>
      <c r="G17114" s="3">
        <v>10.0</v>
      </c>
      <c r="H17114" s="3" t="s">
        <v>15058</v>
      </c>
      <c r="I17114" s="3" t="s">
        <v>15058</v>
      </c>
      <c r="J17114" s="3" t="s">
        <v>1617</v>
      </c>
      <c r="K17114" s="3" t="s">
        <v>24</v>
      </c>
      <c r="L17114" s="3">
        <v>17.0</v>
      </c>
      <c r="M17114" s="3" t="s">
        <v>30</v>
      </c>
      <c r="N17114" s="3" t="s">
        <v>15126</v>
      </c>
      <c r="O17114" s="3" t="s">
        <v>15127</v>
      </c>
      <c r="P17114" s="4">
        <v>20893.0</v>
      </c>
      <c r="Q17114" s="3" t="s">
        <v>105</v>
      </c>
      <c r="S17114" s="3" t="s">
        <v>34</v>
      </c>
    </row>
    <row r="17115">
      <c r="A17115" s="2">
        <v>42318.71491898148</v>
      </c>
      <c r="B17115" s="3">
        <v>52.0</v>
      </c>
      <c r="C17115" s="3" t="s">
        <v>14561</v>
      </c>
      <c r="D17115" s="3">
        <v>85.0</v>
      </c>
      <c r="E17115" s="3" t="s">
        <v>14617</v>
      </c>
      <c r="F17115" s="3">
        <v>8.0</v>
      </c>
      <c r="G17115" s="3">
        <v>10.0</v>
      </c>
      <c r="H17115" s="3" t="s">
        <v>15058</v>
      </c>
      <c r="I17115" s="3" t="s">
        <v>15058</v>
      </c>
      <c r="J17115" s="3" t="s">
        <v>1617</v>
      </c>
      <c r="K17115" s="3" t="s">
        <v>24</v>
      </c>
      <c r="L17115" s="3">
        <v>18.0</v>
      </c>
      <c r="M17115" s="3" t="s">
        <v>25</v>
      </c>
      <c r="N17115" s="3" t="s">
        <v>15128</v>
      </c>
      <c r="O17115" s="3" t="s">
        <v>27</v>
      </c>
      <c r="P17115" s="4">
        <v>29232.0</v>
      </c>
      <c r="Q17115" s="3" t="s">
        <v>75</v>
      </c>
      <c r="S17115" s="3" t="s">
        <v>34</v>
      </c>
    </row>
    <row r="17116">
      <c r="A17116" s="2">
        <v>42318.71491898148</v>
      </c>
      <c r="B17116" s="3">
        <v>52.0</v>
      </c>
      <c r="C17116" s="3" t="s">
        <v>14561</v>
      </c>
      <c r="D17116" s="3">
        <v>85.0</v>
      </c>
      <c r="E17116" s="3" t="s">
        <v>14617</v>
      </c>
      <c r="F17116" s="3">
        <v>8.0</v>
      </c>
      <c r="G17116" s="3">
        <v>10.0</v>
      </c>
      <c r="H17116" s="3" t="s">
        <v>15058</v>
      </c>
      <c r="I17116" s="3" t="s">
        <v>15058</v>
      </c>
      <c r="J17116" s="3" t="s">
        <v>1617</v>
      </c>
      <c r="K17116" s="3" t="s">
        <v>24</v>
      </c>
      <c r="L17116" s="3">
        <v>19.0</v>
      </c>
      <c r="M17116" s="3" t="s">
        <v>30</v>
      </c>
      <c r="N17116" s="3" t="s">
        <v>15129</v>
      </c>
      <c r="O17116" s="3" t="s">
        <v>2438</v>
      </c>
      <c r="P17116" s="4">
        <v>27162.0</v>
      </c>
      <c r="Q17116" s="3" t="s">
        <v>132</v>
      </c>
      <c r="S17116" s="3" t="s">
        <v>34</v>
      </c>
    </row>
    <row r="17117">
      <c r="A17117" s="2">
        <v>42318.71491898148</v>
      </c>
      <c r="B17117" s="3">
        <v>52.0</v>
      </c>
      <c r="C17117" s="3" t="s">
        <v>14561</v>
      </c>
      <c r="D17117" s="3">
        <v>44.0</v>
      </c>
      <c r="E17117" s="3" t="s">
        <v>14562</v>
      </c>
      <c r="F17117" s="3">
        <v>9.0</v>
      </c>
      <c r="G17117" s="3">
        <v>12.0</v>
      </c>
      <c r="H17117" s="3" t="s">
        <v>15130</v>
      </c>
      <c r="I17117" s="3" t="s">
        <v>15131</v>
      </c>
      <c r="J17117" s="3" t="s">
        <v>3464</v>
      </c>
      <c r="K17117" s="3" t="s">
        <v>24</v>
      </c>
      <c r="L17117" s="3">
        <v>1.0</v>
      </c>
      <c r="M17117" s="3" t="s">
        <v>25</v>
      </c>
      <c r="N17117" s="3" t="s">
        <v>15132</v>
      </c>
      <c r="O17117" s="3" t="s">
        <v>401</v>
      </c>
      <c r="P17117" s="4">
        <v>23158.0</v>
      </c>
      <c r="Q17117" s="3" t="s">
        <v>110</v>
      </c>
      <c r="S17117" s="3" t="s">
        <v>34</v>
      </c>
    </row>
    <row r="17118">
      <c r="A17118" s="2">
        <v>42318.71491898148</v>
      </c>
      <c r="B17118" s="3">
        <v>52.0</v>
      </c>
      <c r="C17118" s="3" t="s">
        <v>14561</v>
      </c>
      <c r="D17118" s="3">
        <v>44.0</v>
      </c>
      <c r="E17118" s="3" t="s">
        <v>14562</v>
      </c>
      <c r="F17118" s="3">
        <v>9.0</v>
      </c>
      <c r="G17118" s="3">
        <v>12.0</v>
      </c>
      <c r="H17118" s="3" t="s">
        <v>15130</v>
      </c>
      <c r="I17118" s="3" t="s">
        <v>15131</v>
      </c>
      <c r="J17118" s="3" t="s">
        <v>3464</v>
      </c>
      <c r="K17118" s="3" t="s">
        <v>24</v>
      </c>
      <c r="L17118" s="3">
        <v>2.0</v>
      </c>
      <c r="M17118" s="3" t="s">
        <v>30</v>
      </c>
      <c r="N17118" s="3" t="s">
        <v>2062</v>
      </c>
      <c r="O17118" s="3" t="s">
        <v>1547</v>
      </c>
      <c r="P17118" s="4">
        <v>22192.0</v>
      </c>
      <c r="Q17118" s="3" t="s">
        <v>55</v>
      </c>
      <c r="S17118" s="3" t="s">
        <v>34</v>
      </c>
    </row>
    <row r="17119">
      <c r="A17119" s="2">
        <v>42318.71491898148</v>
      </c>
      <c r="B17119" s="3">
        <v>52.0</v>
      </c>
      <c r="C17119" s="3" t="s">
        <v>14561</v>
      </c>
      <c r="D17119" s="3">
        <v>44.0</v>
      </c>
      <c r="E17119" s="3" t="s">
        <v>14562</v>
      </c>
      <c r="F17119" s="3">
        <v>9.0</v>
      </c>
      <c r="G17119" s="3">
        <v>12.0</v>
      </c>
      <c r="H17119" s="3" t="s">
        <v>15130</v>
      </c>
      <c r="I17119" s="3" t="s">
        <v>15131</v>
      </c>
      <c r="J17119" s="3" t="s">
        <v>3464</v>
      </c>
      <c r="K17119" s="3" t="s">
        <v>24</v>
      </c>
      <c r="L17119" s="3">
        <v>3.0</v>
      </c>
      <c r="M17119" s="3" t="s">
        <v>25</v>
      </c>
      <c r="N17119" s="3" t="s">
        <v>15133</v>
      </c>
      <c r="O17119" s="3" t="s">
        <v>27</v>
      </c>
      <c r="P17119" s="4">
        <v>24641.0</v>
      </c>
      <c r="Q17119" s="3" t="s">
        <v>110</v>
      </c>
      <c r="S17119" s="3" t="s">
        <v>34</v>
      </c>
    </row>
    <row r="17120">
      <c r="A17120" s="2">
        <v>42318.71491898148</v>
      </c>
      <c r="B17120" s="3">
        <v>52.0</v>
      </c>
      <c r="C17120" s="3" t="s">
        <v>14561</v>
      </c>
      <c r="D17120" s="3">
        <v>44.0</v>
      </c>
      <c r="E17120" s="3" t="s">
        <v>14562</v>
      </c>
      <c r="F17120" s="3">
        <v>9.0</v>
      </c>
      <c r="G17120" s="3">
        <v>12.0</v>
      </c>
      <c r="H17120" s="3" t="s">
        <v>15130</v>
      </c>
      <c r="I17120" s="3" t="s">
        <v>15131</v>
      </c>
      <c r="J17120" s="3" t="s">
        <v>3464</v>
      </c>
      <c r="K17120" s="3" t="s">
        <v>24</v>
      </c>
      <c r="L17120" s="3">
        <v>4.0</v>
      </c>
      <c r="M17120" s="3" t="s">
        <v>30</v>
      </c>
      <c r="N17120" s="3" t="s">
        <v>15134</v>
      </c>
      <c r="O17120" s="3" t="s">
        <v>10968</v>
      </c>
      <c r="P17120" s="4">
        <v>25879.0</v>
      </c>
      <c r="Q17120" s="3" t="s">
        <v>132</v>
      </c>
      <c r="S17120" s="3" t="s">
        <v>34</v>
      </c>
    </row>
    <row r="17121">
      <c r="A17121" s="2">
        <v>42318.71491898148</v>
      </c>
      <c r="B17121" s="3">
        <v>52.0</v>
      </c>
      <c r="C17121" s="3" t="s">
        <v>14561</v>
      </c>
      <c r="D17121" s="3">
        <v>44.0</v>
      </c>
      <c r="E17121" s="3" t="s">
        <v>14562</v>
      </c>
      <c r="F17121" s="3">
        <v>9.0</v>
      </c>
      <c r="G17121" s="3">
        <v>12.0</v>
      </c>
      <c r="H17121" s="3" t="s">
        <v>15130</v>
      </c>
      <c r="I17121" s="3" t="s">
        <v>15131</v>
      </c>
      <c r="J17121" s="3" t="s">
        <v>3464</v>
      </c>
      <c r="K17121" s="3" t="s">
        <v>24</v>
      </c>
      <c r="L17121" s="3">
        <v>5.0</v>
      </c>
      <c r="M17121" s="3" t="s">
        <v>25</v>
      </c>
      <c r="N17121" s="3" t="s">
        <v>9617</v>
      </c>
      <c r="O17121" s="3" t="s">
        <v>102</v>
      </c>
      <c r="P17121" s="4">
        <v>21250.0</v>
      </c>
      <c r="Q17121" s="3" t="s">
        <v>33</v>
      </c>
      <c r="S17121" s="3" t="s">
        <v>34</v>
      </c>
    </row>
    <row r="17122">
      <c r="A17122" s="2">
        <v>42318.71491898148</v>
      </c>
      <c r="B17122" s="3">
        <v>52.0</v>
      </c>
      <c r="C17122" s="3" t="s">
        <v>14561</v>
      </c>
      <c r="D17122" s="3">
        <v>44.0</v>
      </c>
      <c r="E17122" s="3" t="s">
        <v>14562</v>
      </c>
      <c r="F17122" s="3">
        <v>9.0</v>
      </c>
      <c r="G17122" s="3">
        <v>12.0</v>
      </c>
      <c r="H17122" s="3" t="s">
        <v>15130</v>
      </c>
      <c r="I17122" s="3" t="s">
        <v>15131</v>
      </c>
      <c r="J17122" s="3" t="s">
        <v>3464</v>
      </c>
      <c r="K17122" s="3" t="s">
        <v>24</v>
      </c>
      <c r="L17122" s="3">
        <v>6.0</v>
      </c>
      <c r="M17122" s="3" t="s">
        <v>30</v>
      </c>
      <c r="N17122" s="3" t="s">
        <v>14993</v>
      </c>
      <c r="O17122" s="3" t="s">
        <v>547</v>
      </c>
      <c r="P17122" s="4">
        <v>18833.0</v>
      </c>
      <c r="Q17122" s="3" t="s">
        <v>86</v>
      </c>
      <c r="S17122" s="3" t="s">
        <v>34</v>
      </c>
    </row>
    <row r="17123">
      <c r="A17123" s="2">
        <v>42318.71491898148</v>
      </c>
      <c r="B17123" s="3">
        <v>52.0</v>
      </c>
      <c r="C17123" s="3" t="s">
        <v>14561</v>
      </c>
      <c r="D17123" s="3">
        <v>44.0</v>
      </c>
      <c r="E17123" s="3" t="s">
        <v>14562</v>
      </c>
      <c r="F17123" s="3">
        <v>9.0</v>
      </c>
      <c r="G17123" s="3">
        <v>12.0</v>
      </c>
      <c r="H17123" s="3" t="s">
        <v>15130</v>
      </c>
      <c r="I17123" s="3" t="s">
        <v>15131</v>
      </c>
      <c r="J17123" s="3" t="s">
        <v>3464</v>
      </c>
      <c r="K17123" s="3" t="s">
        <v>24</v>
      </c>
      <c r="L17123" s="3">
        <v>7.0</v>
      </c>
      <c r="M17123" s="3" t="s">
        <v>25</v>
      </c>
      <c r="N17123" s="3" t="s">
        <v>15135</v>
      </c>
      <c r="O17123" s="3" t="s">
        <v>1873</v>
      </c>
      <c r="P17123" s="4">
        <v>20082.0</v>
      </c>
      <c r="Q17123" s="3" t="s">
        <v>149</v>
      </c>
      <c r="S17123" s="3" t="s">
        <v>34</v>
      </c>
    </row>
    <row r="17124">
      <c r="A17124" s="2">
        <v>42318.71491898148</v>
      </c>
      <c r="B17124" s="3">
        <v>52.0</v>
      </c>
      <c r="C17124" s="3" t="s">
        <v>14561</v>
      </c>
      <c r="D17124" s="3">
        <v>44.0</v>
      </c>
      <c r="E17124" s="3" t="s">
        <v>14562</v>
      </c>
      <c r="F17124" s="3">
        <v>9.0</v>
      </c>
      <c r="G17124" s="3">
        <v>12.0</v>
      </c>
      <c r="H17124" s="3" t="s">
        <v>15130</v>
      </c>
      <c r="I17124" s="3" t="s">
        <v>15131</v>
      </c>
      <c r="J17124" s="3" t="s">
        <v>3464</v>
      </c>
      <c r="K17124" s="3" t="s">
        <v>24</v>
      </c>
      <c r="L17124" s="3">
        <v>8.0</v>
      </c>
      <c r="M17124" s="3" t="s">
        <v>30</v>
      </c>
      <c r="N17124" s="3" t="s">
        <v>5437</v>
      </c>
      <c r="O17124" s="3" t="s">
        <v>85</v>
      </c>
      <c r="P17124" s="4">
        <v>10428.0</v>
      </c>
      <c r="Q17124" s="3" t="s">
        <v>105</v>
      </c>
      <c r="S17124" s="3" t="s">
        <v>34</v>
      </c>
    </row>
    <row r="17125">
      <c r="A17125" s="2">
        <v>42318.71491898148</v>
      </c>
      <c r="B17125" s="3">
        <v>52.0</v>
      </c>
      <c r="C17125" s="3" t="s">
        <v>14561</v>
      </c>
      <c r="D17125" s="3">
        <v>44.0</v>
      </c>
      <c r="E17125" s="3" t="s">
        <v>14562</v>
      </c>
      <c r="F17125" s="3">
        <v>9.0</v>
      </c>
      <c r="G17125" s="3">
        <v>12.0</v>
      </c>
      <c r="H17125" s="3" t="s">
        <v>15130</v>
      </c>
      <c r="I17125" s="3" t="s">
        <v>15131</v>
      </c>
      <c r="J17125" s="3" t="s">
        <v>3464</v>
      </c>
      <c r="K17125" s="3" t="s">
        <v>24</v>
      </c>
      <c r="L17125" s="3">
        <v>9.0</v>
      </c>
      <c r="M17125" s="3" t="s">
        <v>25</v>
      </c>
      <c r="N17125" s="3" t="s">
        <v>15136</v>
      </c>
      <c r="O17125" s="3" t="s">
        <v>454</v>
      </c>
      <c r="P17125" s="4">
        <v>20510.0</v>
      </c>
      <c r="Q17125" s="3" t="s">
        <v>169</v>
      </c>
      <c r="S17125" s="3" t="s">
        <v>34</v>
      </c>
    </row>
    <row r="17126">
      <c r="A17126" s="2">
        <v>42318.71491898148</v>
      </c>
      <c r="B17126" s="3">
        <v>52.0</v>
      </c>
      <c r="C17126" s="3" t="s">
        <v>14561</v>
      </c>
      <c r="D17126" s="3">
        <v>44.0</v>
      </c>
      <c r="E17126" s="3" t="s">
        <v>14562</v>
      </c>
      <c r="F17126" s="3">
        <v>9.0</v>
      </c>
      <c r="G17126" s="3">
        <v>12.0</v>
      </c>
      <c r="H17126" s="3" t="s">
        <v>15130</v>
      </c>
      <c r="I17126" s="3" t="s">
        <v>15131</v>
      </c>
      <c r="J17126" s="3" t="s">
        <v>3464</v>
      </c>
      <c r="K17126" s="3" t="s">
        <v>24</v>
      </c>
      <c r="L17126" s="3">
        <v>10.0</v>
      </c>
      <c r="M17126" s="3" t="s">
        <v>30</v>
      </c>
      <c r="N17126" s="3" t="s">
        <v>15137</v>
      </c>
      <c r="O17126" s="3" t="s">
        <v>15138</v>
      </c>
      <c r="P17126" s="4">
        <v>24929.0</v>
      </c>
      <c r="Q17126" s="3" t="s">
        <v>110</v>
      </c>
      <c r="S17126" s="3" t="s">
        <v>29</v>
      </c>
    </row>
    <row r="17127">
      <c r="A17127" s="2">
        <v>42318.71491898148</v>
      </c>
      <c r="B17127" s="3">
        <v>52.0</v>
      </c>
      <c r="C17127" s="3" t="s">
        <v>14561</v>
      </c>
      <c r="D17127" s="3">
        <v>44.0</v>
      </c>
      <c r="E17127" s="3" t="s">
        <v>14562</v>
      </c>
      <c r="F17127" s="3">
        <v>9.0</v>
      </c>
      <c r="G17127" s="3">
        <v>12.0</v>
      </c>
      <c r="H17127" s="3" t="s">
        <v>15130</v>
      </c>
      <c r="I17127" s="3" t="s">
        <v>15131</v>
      </c>
      <c r="J17127" s="3" t="s">
        <v>3464</v>
      </c>
      <c r="K17127" s="3" t="s">
        <v>24</v>
      </c>
      <c r="L17127" s="3">
        <v>11.0</v>
      </c>
      <c r="M17127" s="3" t="s">
        <v>25</v>
      </c>
      <c r="N17127" s="3" t="s">
        <v>3056</v>
      </c>
      <c r="O17127" s="3" t="s">
        <v>74</v>
      </c>
      <c r="P17127" s="4">
        <v>29209.0</v>
      </c>
      <c r="Q17127" s="3" t="s">
        <v>115</v>
      </c>
      <c r="S17127" s="3" t="s">
        <v>34</v>
      </c>
    </row>
    <row r="17128">
      <c r="A17128" s="2">
        <v>42318.71491898148</v>
      </c>
      <c r="B17128" s="3">
        <v>52.0</v>
      </c>
      <c r="C17128" s="3" t="s">
        <v>14561</v>
      </c>
      <c r="D17128" s="3">
        <v>44.0</v>
      </c>
      <c r="E17128" s="3" t="s">
        <v>14562</v>
      </c>
      <c r="F17128" s="3">
        <v>9.0</v>
      </c>
      <c r="G17128" s="3">
        <v>12.0</v>
      </c>
      <c r="H17128" s="3" t="s">
        <v>15130</v>
      </c>
      <c r="I17128" s="3" t="s">
        <v>15131</v>
      </c>
      <c r="J17128" s="3" t="s">
        <v>3464</v>
      </c>
      <c r="K17128" s="3" t="s">
        <v>24</v>
      </c>
      <c r="L17128" s="3">
        <v>12.0</v>
      </c>
      <c r="M17128" s="3" t="s">
        <v>30</v>
      </c>
      <c r="N17128" s="3" t="s">
        <v>15139</v>
      </c>
      <c r="O17128" s="3" t="s">
        <v>4400</v>
      </c>
      <c r="P17128" s="4">
        <v>29275.0</v>
      </c>
      <c r="Q17128" s="3" t="s">
        <v>1955</v>
      </c>
      <c r="S17128" s="3" t="s">
        <v>34</v>
      </c>
    </row>
    <row r="17129">
      <c r="A17129" s="2">
        <v>42318.71491898148</v>
      </c>
      <c r="B17129" s="3">
        <v>52.0</v>
      </c>
      <c r="C17129" s="3" t="s">
        <v>14561</v>
      </c>
      <c r="D17129" s="3">
        <v>44.0</v>
      </c>
      <c r="E17129" s="3" t="s">
        <v>14562</v>
      </c>
      <c r="F17129" s="3">
        <v>9.0</v>
      </c>
      <c r="G17129" s="3">
        <v>12.0</v>
      </c>
      <c r="H17129" s="3" t="s">
        <v>15130</v>
      </c>
      <c r="I17129" s="3" t="s">
        <v>15131</v>
      </c>
      <c r="J17129" s="3" t="s">
        <v>3464</v>
      </c>
      <c r="K17129" s="3" t="s">
        <v>24</v>
      </c>
      <c r="L17129" s="3">
        <v>13.0</v>
      </c>
      <c r="M17129" s="3" t="s">
        <v>25</v>
      </c>
      <c r="N17129" s="3" t="s">
        <v>3200</v>
      </c>
      <c r="O17129" s="3" t="s">
        <v>1502</v>
      </c>
      <c r="P17129" s="4">
        <v>33167.0</v>
      </c>
      <c r="Q17129" s="3" t="s">
        <v>345</v>
      </c>
      <c r="S17129" s="3" t="s">
        <v>34</v>
      </c>
    </row>
    <row r="17130">
      <c r="A17130" s="2">
        <v>42318.71491898148</v>
      </c>
      <c r="B17130" s="3">
        <v>52.0</v>
      </c>
      <c r="C17130" s="3" t="s">
        <v>14561</v>
      </c>
      <c r="D17130" s="3">
        <v>44.0</v>
      </c>
      <c r="E17130" s="3" t="s">
        <v>14562</v>
      </c>
      <c r="F17130" s="3">
        <v>9.0</v>
      </c>
      <c r="G17130" s="3">
        <v>12.0</v>
      </c>
      <c r="H17130" s="3" t="s">
        <v>15130</v>
      </c>
      <c r="I17130" s="3" t="s">
        <v>15131</v>
      </c>
      <c r="J17130" s="3" t="s">
        <v>3464</v>
      </c>
      <c r="K17130" s="3" t="s">
        <v>24</v>
      </c>
      <c r="L17130" s="3">
        <v>14.0</v>
      </c>
      <c r="M17130" s="3" t="s">
        <v>30</v>
      </c>
      <c r="N17130" s="3" t="s">
        <v>14964</v>
      </c>
      <c r="O17130" s="3" t="s">
        <v>121</v>
      </c>
      <c r="P17130" s="4">
        <v>21490.0</v>
      </c>
      <c r="Q17130" s="3" t="s">
        <v>115</v>
      </c>
      <c r="S17130" s="3" t="s">
        <v>34</v>
      </c>
    </row>
    <row r="17131">
      <c r="A17131" s="2">
        <v>42318.71491898148</v>
      </c>
      <c r="B17131" s="3">
        <v>52.0</v>
      </c>
      <c r="C17131" s="3" t="s">
        <v>14561</v>
      </c>
      <c r="D17131" s="3">
        <v>44.0</v>
      </c>
      <c r="E17131" s="3" t="s">
        <v>14562</v>
      </c>
      <c r="F17131" s="3">
        <v>9.0</v>
      </c>
      <c r="G17131" s="3">
        <v>12.0</v>
      </c>
      <c r="H17131" s="3" t="s">
        <v>15130</v>
      </c>
      <c r="I17131" s="3" t="s">
        <v>15131</v>
      </c>
      <c r="J17131" s="3" t="s">
        <v>3464</v>
      </c>
      <c r="K17131" s="3" t="s">
        <v>24</v>
      </c>
      <c r="L17131" s="3">
        <v>15.0</v>
      </c>
      <c r="M17131" s="3" t="s">
        <v>25</v>
      </c>
      <c r="N17131" s="3" t="s">
        <v>15140</v>
      </c>
      <c r="O17131" s="3" t="s">
        <v>102</v>
      </c>
      <c r="P17131" s="4">
        <v>22067.0</v>
      </c>
      <c r="Q17131" s="3" t="s">
        <v>79</v>
      </c>
      <c r="S17131" s="3" t="s">
        <v>34</v>
      </c>
    </row>
    <row r="17132">
      <c r="A17132" s="2">
        <v>42318.71491898148</v>
      </c>
      <c r="B17132" s="3">
        <v>52.0</v>
      </c>
      <c r="C17132" s="3" t="s">
        <v>14561</v>
      </c>
      <c r="D17132" s="3">
        <v>44.0</v>
      </c>
      <c r="E17132" s="3" t="s">
        <v>14562</v>
      </c>
      <c r="F17132" s="3">
        <v>9.0</v>
      </c>
      <c r="G17132" s="3">
        <v>12.0</v>
      </c>
      <c r="H17132" s="3" t="s">
        <v>15130</v>
      </c>
      <c r="I17132" s="3" t="s">
        <v>15131</v>
      </c>
      <c r="J17132" s="3" t="s">
        <v>3464</v>
      </c>
      <c r="K17132" s="3" t="s">
        <v>24</v>
      </c>
      <c r="L17132" s="3">
        <v>16.0</v>
      </c>
      <c r="M17132" s="3" t="s">
        <v>30</v>
      </c>
      <c r="N17132" s="3" t="s">
        <v>7016</v>
      </c>
      <c r="O17132" s="3" t="s">
        <v>1547</v>
      </c>
      <c r="P17132" s="4">
        <v>24271.0</v>
      </c>
      <c r="Q17132" s="3" t="s">
        <v>37</v>
      </c>
      <c r="S17132" s="3" t="s">
        <v>34</v>
      </c>
    </row>
    <row r="17133">
      <c r="A17133" s="2">
        <v>42318.71491898148</v>
      </c>
      <c r="B17133" s="3">
        <v>52.0</v>
      </c>
      <c r="C17133" s="3" t="s">
        <v>14561</v>
      </c>
      <c r="D17133" s="3">
        <v>44.0</v>
      </c>
      <c r="E17133" s="3" t="s">
        <v>14562</v>
      </c>
      <c r="F17133" s="3">
        <v>9.0</v>
      </c>
      <c r="G17133" s="3">
        <v>12.0</v>
      </c>
      <c r="H17133" s="3" t="s">
        <v>15130</v>
      </c>
      <c r="I17133" s="3" t="s">
        <v>15131</v>
      </c>
      <c r="J17133" s="3" t="s">
        <v>3464</v>
      </c>
      <c r="K17133" s="3" t="s">
        <v>24</v>
      </c>
      <c r="L17133" s="3">
        <v>17.0</v>
      </c>
      <c r="M17133" s="3" t="s">
        <v>25</v>
      </c>
      <c r="N17133" s="3" t="s">
        <v>15141</v>
      </c>
      <c r="O17133" s="3" t="s">
        <v>27</v>
      </c>
      <c r="P17133" s="4">
        <v>25640.0</v>
      </c>
      <c r="Q17133" s="3" t="s">
        <v>266</v>
      </c>
      <c r="S17133" s="3" t="s">
        <v>34</v>
      </c>
    </row>
    <row r="17134">
      <c r="A17134" s="2">
        <v>42318.71491898148</v>
      </c>
      <c r="B17134" s="3">
        <v>52.0</v>
      </c>
      <c r="C17134" s="3" t="s">
        <v>14561</v>
      </c>
      <c r="D17134" s="3">
        <v>44.0</v>
      </c>
      <c r="E17134" s="3" t="s">
        <v>14562</v>
      </c>
      <c r="F17134" s="3">
        <v>9.0</v>
      </c>
      <c r="G17134" s="3">
        <v>12.0</v>
      </c>
      <c r="H17134" s="3" t="s">
        <v>15130</v>
      </c>
      <c r="I17134" s="3" t="s">
        <v>15131</v>
      </c>
      <c r="J17134" s="3" t="s">
        <v>3464</v>
      </c>
      <c r="K17134" s="3" t="s">
        <v>24</v>
      </c>
      <c r="L17134" s="3">
        <v>18.0</v>
      </c>
      <c r="M17134" s="3" t="s">
        <v>30</v>
      </c>
      <c r="N17134" s="3" t="s">
        <v>15142</v>
      </c>
      <c r="O17134" s="3" t="s">
        <v>375</v>
      </c>
      <c r="P17134" s="4">
        <v>19130.0</v>
      </c>
      <c r="Q17134" s="3" t="s">
        <v>86</v>
      </c>
      <c r="S17134" s="3" t="s">
        <v>34</v>
      </c>
    </row>
    <row r="17135">
      <c r="A17135" s="2">
        <v>42318.71491898148</v>
      </c>
      <c r="B17135" s="3">
        <v>52.0</v>
      </c>
      <c r="C17135" s="3" t="s">
        <v>14561</v>
      </c>
      <c r="D17135" s="3">
        <v>44.0</v>
      </c>
      <c r="E17135" s="3" t="s">
        <v>14562</v>
      </c>
      <c r="F17135" s="3">
        <v>9.0</v>
      </c>
      <c r="G17135" s="3">
        <v>12.0</v>
      </c>
      <c r="H17135" s="3" t="s">
        <v>15130</v>
      </c>
      <c r="I17135" s="3" t="s">
        <v>15131</v>
      </c>
      <c r="J17135" s="3" t="s">
        <v>3464</v>
      </c>
      <c r="K17135" s="3" t="s">
        <v>24</v>
      </c>
      <c r="L17135" s="3">
        <v>19.0</v>
      </c>
      <c r="M17135" s="3" t="s">
        <v>25</v>
      </c>
      <c r="N17135" s="3" t="s">
        <v>15143</v>
      </c>
      <c r="O17135" s="3" t="s">
        <v>15144</v>
      </c>
      <c r="P17135" s="4">
        <v>25443.0</v>
      </c>
      <c r="Q17135" s="3" t="s">
        <v>1205</v>
      </c>
      <c r="S17135" s="3" t="s">
        <v>34</v>
      </c>
    </row>
    <row r="17136">
      <c r="A17136" s="2">
        <v>42318.71491898148</v>
      </c>
      <c r="B17136" s="3">
        <v>52.0</v>
      </c>
      <c r="C17136" s="3" t="s">
        <v>14561</v>
      </c>
      <c r="D17136" s="3">
        <v>44.0</v>
      </c>
      <c r="E17136" s="3" t="s">
        <v>14562</v>
      </c>
      <c r="F17136" s="3">
        <v>9.0</v>
      </c>
      <c r="G17136" s="3">
        <v>12.0</v>
      </c>
      <c r="H17136" s="3" t="s">
        <v>15130</v>
      </c>
      <c r="I17136" s="3" t="s">
        <v>15131</v>
      </c>
      <c r="J17136" s="3" t="s">
        <v>3464</v>
      </c>
      <c r="K17136" s="3" t="s">
        <v>24</v>
      </c>
      <c r="L17136" s="3">
        <v>20.0</v>
      </c>
      <c r="M17136" s="3" t="s">
        <v>30</v>
      </c>
      <c r="N17136" s="3" t="s">
        <v>15145</v>
      </c>
      <c r="O17136" s="3" t="s">
        <v>368</v>
      </c>
      <c r="P17136" s="4">
        <v>32463.0</v>
      </c>
      <c r="Q17136" s="3" t="s">
        <v>132</v>
      </c>
      <c r="S17136" s="3" t="s">
        <v>34</v>
      </c>
    </row>
    <row r="17137">
      <c r="A17137" s="2">
        <v>42318.71491898148</v>
      </c>
      <c r="B17137" s="3">
        <v>52.0</v>
      </c>
      <c r="C17137" s="3" t="s">
        <v>14561</v>
      </c>
      <c r="D17137" s="3">
        <v>44.0</v>
      </c>
      <c r="E17137" s="3" t="s">
        <v>14562</v>
      </c>
      <c r="F17137" s="3">
        <v>9.0</v>
      </c>
      <c r="G17137" s="3">
        <v>12.0</v>
      </c>
      <c r="H17137" s="3" t="s">
        <v>15130</v>
      </c>
      <c r="I17137" s="3" t="s">
        <v>15131</v>
      </c>
      <c r="J17137" s="3" t="s">
        <v>3464</v>
      </c>
      <c r="K17137" s="3" t="s">
        <v>24</v>
      </c>
      <c r="L17137" s="3">
        <v>21.0</v>
      </c>
      <c r="M17137" s="3" t="s">
        <v>25</v>
      </c>
      <c r="N17137" s="3" t="s">
        <v>15146</v>
      </c>
      <c r="O17137" s="3" t="s">
        <v>377</v>
      </c>
      <c r="P17137" s="4">
        <v>17995.0</v>
      </c>
      <c r="Q17137" s="3" t="s">
        <v>49</v>
      </c>
      <c r="S17137" s="3" t="s">
        <v>34</v>
      </c>
    </row>
    <row r="17138">
      <c r="A17138" s="2">
        <v>42318.71491898148</v>
      </c>
      <c r="B17138" s="3">
        <v>52.0</v>
      </c>
      <c r="C17138" s="3" t="s">
        <v>14561</v>
      </c>
      <c r="D17138" s="3">
        <v>44.0</v>
      </c>
      <c r="E17138" s="3" t="s">
        <v>14562</v>
      </c>
      <c r="F17138" s="3">
        <v>9.0</v>
      </c>
      <c r="G17138" s="3">
        <v>12.0</v>
      </c>
      <c r="H17138" s="3" t="s">
        <v>15130</v>
      </c>
      <c r="I17138" s="3" t="s">
        <v>15131</v>
      </c>
      <c r="J17138" s="3" t="s">
        <v>3464</v>
      </c>
      <c r="K17138" s="3" t="s">
        <v>24</v>
      </c>
      <c r="L17138" s="3">
        <v>22.0</v>
      </c>
      <c r="M17138" s="3" t="s">
        <v>30</v>
      </c>
      <c r="N17138" s="3" t="s">
        <v>15147</v>
      </c>
      <c r="O17138" s="3" t="s">
        <v>946</v>
      </c>
      <c r="P17138" s="4">
        <v>30021.0</v>
      </c>
      <c r="Q17138" s="3" t="s">
        <v>115</v>
      </c>
      <c r="S17138" s="3" t="s">
        <v>34</v>
      </c>
    </row>
    <row r="17139">
      <c r="A17139" s="2">
        <v>42318.71491898148</v>
      </c>
      <c r="B17139" s="3">
        <v>52.0</v>
      </c>
      <c r="C17139" s="3" t="s">
        <v>14561</v>
      </c>
      <c r="D17139" s="3">
        <v>44.0</v>
      </c>
      <c r="E17139" s="3" t="s">
        <v>14562</v>
      </c>
      <c r="F17139" s="3">
        <v>9.0</v>
      </c>
      <c r="G17139" s="3">
        <v>12.0</v>
      </c>
      <c r="H17139" s="3" t="s">
        <v>15130</v>
      </c>
      <c r="I17139" s="3" t="s">
        <v>15131</v>
      </c>
      <c r="J17139" s="3" t="s">
        <v>3464</v>
      </c>
      <c r="K17139" s="3" t="s">
        <v>24</v>
      </c>
      <c r="L17139" s="3">
        <v>23.0</v>
      </c>
      <c r="M17139" s="3" t="s">
        <v>25</v>
      </c>
      <c r="N17139" s="3" t="s">
        <v>15148</v>
      </c>
      <c r="O17139" s="3" t="s">
        <v>27</v>
      </c>
      <c r="P17139" s="4">
        <v>24683.0</v>
      </c>
      <c r="Q17139" s="3" t="s">
        <v>216</v>
      </c>
      <c r="S17139" s="3" t="s">
        <v>34</v>
      </c>
    </row>
    <row r="17140">
      <c r="A17140" s="2">
        <v>42318.71491898148</v>
      </c>
      <c r="B17140" s="3">
        <v>52.0</v>
      </c>
      <c r="C17140" s="3" t="s">
        <v>14561</v>
      </c>
      <c r="D17140" s="3">
        <v>44.0</v>
      </c>
      <c r="E17140" s="3" t="s">
        <v>14562</v>
      </c>
      <c r="F17140" s="3">
        <v>9.0</v>
      </c>
      <c r="G17140" s="3">
        <v>12.0</v>
      </c>
      <c r="H17140" s="3" t="s">
        <v>15130</v>
      </c>
      <c r="I17140" s="3" t="s">
        <v>15131</v>
      </c>
      <c r="J17140" s="3" t="s">
        <v>3464</v>
      </c>
      <c r="K17140" s="3" t="s">
        <v>24</v>
      </c>
      <c r="L17140" s="3">
        <v>24.0</v>
      </c>
      <c r="M17140" s="3" t="s">
        <v>30</v>
      </c>
      <c r="N17140" s="3" t="s">
        <v>15149</v>
      </c>
      <c r="O17140" s="3" t="s">
        <v>45</v>
      </c>
      <c r="P17140" s="4">
        <v>26999.0</v>
      </c>
      <c r="Q17140" s="3" t="s">
        <v>37</v>
      </c>
      <c r="S17140" s="3" t="s">
        <v>34</v>
      </c>
    </row>
    <row r="17141">
      <c r="A17141" s="2">
        <v>42318.71491898148</v>
      </c>
      <c r="B17141" s="3">
        <v>52.0</v>
      </c>
      <c r="C17141" s="3" t="s">
        <v>14561</v>
      </c>
      <c r="D17141" s="3">
        <v>44.0</v>
      </c>
      <c r="E17141" s="3" t="s">
        <v>14562</v>
      </c>
      <c r="F17141" s="3">
        <v>9.0</v>
      </c>
      <c r="G17141" s="3">
        <v>12.0</v>
      </c>
      <c r="H17141" s="3" t="s">
        <v>15130</v>
      </c>
      <c r="I17141" s="3" t="s">
        <v>15131</v>
      </c>
      <c r="J17141" s="3" t="s">
        <v>3464</v>
      </c>
      <c r="K17141" s="3" t="s">
        <v>24</v>
      </c>
      <c r="L17141" s="3">
        <v>25.0</v>
      </c>
      <c r="M17141" s="3" t="s">
        <v>25</v>
      </c>
      <c r="N17141" s="3" t="s">
        <v>14828</v>
      </c>
      <c r="O17141" s="3" t="s">
        <v>1395</v>
      </c>
      <c r="P17141" s="4">
        <v>24255.0</v>
      </c>
      <c r="Q17141" s="3" t="s">
        <v>110</v>
      </c>
      <c r="S17141" s="3" t="s">
        <v>34</v>
      </c>
    </row>
    <row r="17142">
      <c r="A17142" s="2">
        <v>42318.71491898148</v>
      </c>
      <c r="B17142" s="3">
        <v>52.0</v>
      </c>
      <c r="C17142" s="3" t="s">
        <v>14561</v>
      </c>
      <c r="D17142" s="3">
        <v>44.0</v>
      </c>
      <c r="E17142" s="3" t="s">
        <v>14562</v>
      </c>
      <c r="F17142" s="3">
        <v>9.0</v>
      </c>
      <c r="G17142" s="3">
        <v>12.0</v>
      </c>
      <c r="H17142" s="3" t="s">
        <v>15130</v>
      </c>
      <c r="I17142" s="3" t="s">
        <v>15131</v>
      </c>
      <c r="J17142" s="3" t="s">
        <v>3464</v>
      </c>
      <c r="K17142" s="3" t="s">
        <v>24</v>
      </c>
      <c r="L17142" s="3">
        <v>26.0</v>
      </c>
      <c r="M17142" s="3" t="s">
        <v>30</v>
      </c>
      <c r="N17142" s="3" t="s">
        <v>5298</v>
      </c>
      <c r="O17142" s="3" t="s">
        <v>1394</v>
      </c>
      <c r="P17142" s="4">
        <v>24253.0</v>
      </c>
      <c r="Q17142" s="3" t="s">
        <v>247</v>
      </c>
      <c r="S17142" s="3" t="s">
        <v>34</v>
      </c>
    </row>
    <row r="17143">
      <c r="A17143" s="2">
        <v>42318.71491898148</v>
      </c>
      <c r="B17143" s="3">
        <v>52.0</v>
      </c>
      <c r="C17143" s="3" t="s">
        <v>14561</v>
      </c>
      <c r="D17143" s="3">
        <v>44.0</v>
      </c>
      <c r="E17143" s="3" t="s">
        <v>14562</v>
      </c>
      <c r="F17143" s="3">
        <v>9.0</v>
      </c>
      <c r="G17143" s="3">
        <v>12.0</v>
      </c>
      <c r="H17143" s="3" t="s">
        <v>15130</v>
      </c>
      <c r="I17143" s="3" t="s">
        <v>15131</v>
      </c>
      <c r="J17143" s="3" t="s">
        <v>3464</v>
      </c>
      <c r="K17143" s="3" t="s">
        <v>24</v>
      </c>
      <c r="L17143" s="3">
        <v>27.0</v>
      </c>
      <c r="M17143" s="3" t="s">
        <v>25</v>
      </c>
      <c r="N17143" s="3" t="s">
        <v>15150</v>
      </c>
      <c r="O17143" s="3" t="s">
        <v>384</v>
      </c>
      <c r="P17143" s="4">
        <v>33457.0</v>
      </c>
      <c r="Q17143" s="3" t="s">
        <v>52</v>
      </c>
      <c r="S17143" s="3" t="s">
        <v>34</v>
      </c>
    </row>
    <row r="17144">
      <c r="A17144" s="2">
        <v>42318.71491898148</v>
      </c>
      <c r="B17144" s="3">
        <v>52.0</v>
      </c>
      <c r="C17144" s="3" t="s">
        <v>14561</v>
      </c>
      <c r="D17144" s="3">
        <v>44.0</v>
      </c>
      <c r="E17144" s="3" t="s">
        <v>14562</v>
      </c>
      <c r="F17144" s="3">
        <v>9.0</v>
      </c>
      <c r="G17144" s="3">
        <v>12.0</v>
      </c>
      <c r="H17144" s="3" t="s">
        <v>15130</v>
      </c>
      <c r="I17144" s="3" t="s">
        <v>15131</v>
      </c>
      <c r="J17144" s="3" t="s">
        <v>3464</v>
      </c>
      <c r="K17144" s="3" t="s">
        <v>24</v>
      </c>
      <c r="L17144" s="3">
        <v>28.0</v>
      </c>
      <c r="M17144" s="3" t="s">
        <v>30</v>
      </c>
      <c r="N17144" s="3" t="s">
        <v>15151</v>
      </c>
      <c r="O17144" s="3" t="s">
        <v>3260</v>
      </c>
      <c r="P17144" s="4">
        <v>31786.0</v>
      </c>
      <c r="Q17144" s="3" t="s">
        <v>72</v>
      </c>
      <c r="S17144" s="3" t="s">
        <v>34</v>
      </c>
    </row>
    <row r="17145">
      <c r="A17145" s="2">
        <v>42318.71491898148</v>
      </c>
      <c r="B17145" s="3">
        <v>52.0</v>
      </c>
      <c r="C17145" s="3" t="s">
        <v>14561</v>
      </c>
      <c r="D17145" s="3">
        <v>44.0</v>
      </c>
      <c r="E17145" s="3" t="s">
        <v>14562</v>
      </c>
      <c r="F17145" s="3">
        <v>9.0</v>
      </c>
      <c r="G17145" s="3">
        <v>12.0</v>
      </c>
      <c r="H17145" s="3" t="s">
        <v>15130</v>
      </c>
      <c r="I17145" s="3" t="s">
        <v>15131</v>
      </c>
      <c r="J17145" s="3" t="s">
        <v>3464</v>
      </c>
      <c r="K17145" s="3" t="s">
        <v>24</v>
      </c>
      <c r="L17145" s="3">
        <v>29.0</v>
      </c>
      <c r="M17145" s="3" t="s">
        <v>25</v>
      </c>
      <c r="N17145" s="3" t="s">
        <v>2734</v>
      </c>
      <c r="O17145" s="3" t="s">
        <v>200</v>
      </c>
      <c r="P17145" s="4">
        <v>20430.0</v>
      </c>
      <c r="Q17145" s="3" t="s">
        <v>33</v>
      </c>
      <c r="S17145" s="3" t="s">
        <v>34</v>
      </c>
    </row>
    <row r="17146">
      <c r="A17146" s="2">
        <v>42318.71491898148</v>
      </c>
      <c r="B17146" s="3">
        <v>52.0</v>
      </c>
      <c r="C17146" s="3" t="s">
        <v>14561</v>
      </c>
      <c r="D17146" s="3">
        <v>44.0</v>
      </c>
      <c r="E17146" s="3" t="s">
        <v>14562</v>
      </c>
      <c r="F17146" s="3">
        <v>9.0</v>
      </c>
      <c r="G17146" s="3">
        <v>12.0</v>
      </c>
      <c r="H17146" s="3" t="s">
        <v>15130</v>
      </c>
      <c r="I17146" s="3" t="s">
        <v>15131</v>
      </c>
      <c r="J17146" s="3" t="s">
        <v>3464</v>
      </c>
      <c r="K17146" s="3" t="s">
        <v>24</v>
      </c>
      <c r="L17146" s="3">
        <v>30.0</v>
      </c>
      <c r="M17146" s="3" t="s">
        <v>30</v>
      </c>
      <c r="N17146" s="3" t="s">
        <v>15152</v>
      </c>
      <c r="O17146" s="3" t="s">
        <v>4621</v>
      </c>
      <c r="P17146" s="4">
        <v>33428.0</v>
      </c>
      <c r="Q17146" s="3" t="s">
        <v>132</v>
      </c>
      <c r="S17146" s="3" t="s">
        <v>34</v>
      </c>
    </row>
    <row r="17147">
      <c r="A17147" s="2">
        <v>42318.71491898148</v>
      </c>
      <c r="B17147" s="3">
        <v>52.0</v>
      </c>
      <c r="C17147" s="3" t="s">
        <v>14561</v>
      </c>
      <c r="D17147" s="3">
        <v>44.0</v>
      </c>
      <c r="E17147" s="3" t="s">
        <v>14562</v>
      </c>
      <c r="F17147" s="3">
        <v>9.0</v>
      </c>
      <c r="G17147" s="3">
        <v>12.0</v>
      </c>
      <c r="H17147" s="3" t="s">
        <v>15130</v>
      </c>
      <c r="I17147" s="3" t="s">
        <v>15131</v>
      </c>
      <c r="J17147" s="3" t="s">
        <v>3464</v>
      </c>
      <c r="K17147" s="3" t="s">
        <v>24</v>
      </c>
      <c r="L17147" s="3">
        <v>31.0</v>
      </c>
      <c r="M17147" s="3" t="s">
        <v>25</v>
      </c>
      <c r="N17147" s="3" t="s">
        <v>13968</v>
      </c>
      <c r="O17147" s="3" t="s">
        <v>59</v>
      </c>
      <c r="P17147" s="4">
        <v>18706.0</v>
      </c>
      <c r="Q17147" s="3" t="s">
        <v>105</v>
      </c>
      <c r="S17147" s="3" t="s">
        <v>34</v>
      </c>
    </row>
    <row r="17148">
      <c r="A17148" s="2">
        <v>42318.71491898148</v>
      </c>
      <c r="B17148" s="3">
        <v>52.0</v>
      </c>
      <c r="C17148" s="3" t="s">
        <v>14561</v>
      </c>
      <c r="D17148" s="3">
        <v>44.0</v>
      </c>
      <c r="E17148" s="3" t="s">
        <v>14562</v>
      </c>
      <c r="F17148" s="3">
        <v>9.0</v>
      </c>
      <c r="G17148" s="3">
        <v>12.0</v>
      </c>
      <c r="H17148" s="3" t="s">
        <v>15130</v>
      </c>
      <c r="I17148" s="3" t="s">
        <v>15131</v>
      </c>
      <c r="J17148" s="3" t="s">
        <v>3464</v>
      </c>
      <c r="K17148" s="3" t="s">
        <v>24</v>
      </c>
      <c r="L17148" s="3">
        <v>32.0</v>
      </c>
      <c r="M17148" s="3" t="s">
        <v>30</v>
      </c>
      <c r="N17148" s="3" t="s">
        <v>15153</v>
      </c>
      <c r="O17148" s="3" t="s">
        <v>919</v>
      </c>
      <c r="P17148" s="4">
        <v>19889.0</v>
      </c>
      <c r="Q17148" s="3" t="s">
        <v>75</v>
      </c>
      <c r="S17148" s="3" t="s">
        <v>34</v>
      </c>
    </row>
    <row r="17149">
      <c r="A17149" s="2">
        <v>42318.71491898148</v>
      </c>
      <c r="B17149" s="3">
        <v>52.0</v>
      </c>
      <c r="C17149" s="3" t="s">
        <v>14561</v>
      </c>
      <c r="D17149" s="3">
        <v>44.0</v>
      </c>
      <c r="E17149" s="3" t="s">
        <v>14562</v>
      </c>
      <c r="F17149" s="3">
        <v>9.0</v>
      </c>
      <c r="G17149" s="3">
        <v>12.0</v>
      </c>
      <c r="H17149" s="3" t="s">
        <v>15130</v>
      </c>
      <c r="I17149" s="3" t="s">
        <v>15131</v>
      </c>
      <c r="J17149" s="3" t="s">
        <v>3464</v>
      </c>
      <c r="K17149" s="3" t="s">
        <v>24</v>
      </c>
      <c r="L17149" s="3">
        <v>33.0</v>
      </c>
      <c r="M17149" s="3" t="s">
        <v>25</v>
      </c>
      <c r="N17149" s="3" t="s">
        <v>15154</v>
      </c>
      <c r="O17149" s="3" t="s">
        <v>297</v>
      </c>
      <c r="P17149" s="4">
        <v>23461.0</v>
      </c>
      <c r="Q17149" s="3" t="s">
        <v>345</v>
      </c>
      <c r="S17149" s="3" t="s">
        <v>34</v>
      </c>
    </row>
    <row r="17150">
      <c r="A17150" s="2">
        <v>42318.71491898148</v>
      </c>
      <c r="B17150" s="3">
        <v>52.0</v>
      </c>
      <c r="C17150" s="3" t="s">
        <v>14561</v>
      </c>
      <c r="D17150" s="3">
        <v>44.0</v>
      </c>
      <c r="E17150" s="3" t="s">
        <v>14562</v>
      </c>
      <c r="F17150" s="3">
        <v>9.0</v>
      </c>
      <c r="G17150" s="3">
        <v>12.0</v>
      </c>
      <c r="H17150" s="3" t="s">
        <v>15130</v>
      </c>
      <c r="I17150" s="3" t="s">
        <v>15131</v>
      </c>
      <c r="J17150" s="3" t="s">
        <v>3464</v>
      </c>
      <c r="K17150" s="3" t="s">
        <v>24</v>
      </c>
      <c r="L17150" s="3">
        <v>34.0</v>
      </c>
      <c r="M17150" s="3" t="s">
        <v>30</v>
      </c>
      <c r="N17150" s="3" t="s">
        <v>7687</v>
      </c>
      <c r="O17150" s="3" t="s">
        <v>1547</v>
      </c>
      <c r="P17150" s="4">
        <v>27149.0</v>
      </c>
      <c r="Q17150" s="3" t="s">
        <v>266</v>
      </c>
      <c r="S17150" s="3" t="s">
        <v>34</v>
      </c>
    </row>
    <row r="17151">
      <c r="A17151" s="2">
        <v>42318.71491898148</v>
      </c>
      <c r="B17151" s="3">
        <v>52.0</v>
      </c>
      <c r="C17151" s="3" t="s">
        <v>14561</v>
      </c>
      <c r="D17151" s="3">
        <v>44.0</v>
      </c>
      <c r="E17151" s="3" t="s">
        <v>14562</v>
      </c>
      <c r="F17151" s="3">
        <v>9.0</v>
      </c>
      <c r="G17151" s="3">
        <v>12.0</v>
      </c>
      <c r="H17151" s="3" t="s">
        <v>15130</v>
      </c>
      <c r="I17151" s="3" t="s">
        <v>15131</v>
      </c>
      <c r="J17151" s="3" t="s">
        <v>3464</v>
      </c>
      <c r="K17151" s="3" t="s">
        <v>24</v>
      </c>
      <c r="L17151" s="3">
        <v>35.0</v>
      </c>
      <c r="M17151" s="3" t="s">
        <v>25</v>
      </c>
      <c r="N17151" s="3" t="s">
        <v>15155</v>
      </c>
      <c r="O17151" s="3" t="s">
        <v>3993</v>
      </c>
      <c r="P17151" s="4">
        <v>24668.0</v>
      </c>
      <c r="Q17151" s="3" t="s">
        <v>72</v>
      </c>
      <c r="S17151" s="3" t="s">
        <v>29</v>
      </c>
    </row>
    <row r="17152">
      <c r="A17152" s="2">
        <v>42318.71491898148</v>
      </c>
      <c r="B17152" s="3">
        <v>52.0</v>
      </c>
      <c r="C17152" s="3" t="s">
        <v>14561</v>
      </c>
      <c r="D17152" s="3">
        <v>49.0</v>
      </c>
      <c r="E17152" s="3" t="s">
        <v>14584</v>
      </c>
      <c r="F17152" s="3">
        <v>9.0</v>
      </c>
      <c r="G17152" s="3">
        <v>12.0</v>
      </c>
      <c r="H17152" s="3" t="s">
        <v>15130</v>
      </c>
      <c r="I17152" s="3" t="s">
        <v>15131</v>
      </c>
      <c r="J17152" s="3" t="s">
        <v>3464</v>
      </c>
      <c r="K17152" s="3" t="s">
        <v>24</v>
      </c>
      <c r="L17152" s="3">
        <v>1.0</v>
      </c>
      <c r="M17152" s="3" t="s">
        <v>30</v>
      </c>
      <c r="N17152" s="3" t="s">
        <v>15156</v>
      </c>
      <c r="O17152" s="3" t="s">
        <v>1116</v>
      </c>
      <c r="P17152" s="4">
        <v>26445.0</v>
      </c>
      <c r="Q17152" s="3" t="s">
        <v>75</v>
      </c>
      <c r="S17152" s="3" t="s">
        <v>29</v>
      </c>
    </row>
    <row r="17153">
      <c r="A17153" s="2">
        <v>42318.71491898148</v>
      </c>
      <c r="B17153" s="3">
        <v>52.0</v>
      </c>
      <c r="C17153" s="3" t="s">
        <v>14561</v>
      </c>
      <c r="D17153" s="3">
        <v>49.0</v>
      </c>
      <c r="E17153" s="3" t="s">
        <v>14584</v>
      </c>
      <c r="F17153" s="3">
        <v>9.0</v>
      </c>
      <c r="G17153" s="3">
        <v>12.0</v>
      </c>
      <c r="H17153" s="3" t="s">
        <v>15130</v>
      </c>
      <c r="I17153" s="3" t="s">
        <v>15131</v>
      </c>
      <c r="J17153" s="3" t="s">
        <v>3464</v>
      </c>
      <c r="K17153" s="3" t="s">
        <v>24</v>
      </c>
      <c r="L17153" s="3">
        <v>2.0</v>
      </c>
      <c r="M17153" s="3" t="s">
        <v>25</v>
      </c>
      <c r="N17153" s="3" t="s">
        <v>3009</v>
      </c>
      <c r="O17153" s="3" t="s">
        <v>401</v>
      </c>
      <c r="P17153" s="4">
        <v>24291.0</v>
      </c>
      <c r="Q17153" s="3" t="s">
        <v>37</v>
      </c>
      <c r="S17153" s="3" t="s">
        <v>34</v>
      </c>
    </row>
    <row r="17154">
      <c r="A17154" s="2">
        <v>42318.71491898148</v>
      </c>
      <c r="B17154" s="3">
        <v>52.0</v>
      </c>
      <c r="C17154" s="3" t="s">
        <v>14561</v>
      </c>
      <c r="D17154" s="3">
        <v>49.0</v>
      </c>
      <c r="E17154" s="3" t="s">
        <v>14584</v>
      </c>
      <c r="F17154" s="3">
        <v>9.0</v>
      </c>
      <c r="G17154" s="3">
        <v>12.0</v>
      </c>
      <c r="H17154" s="3" t="s">
        <v>15130</v>
      </c>
      <c r="I17154" s="3" t="s">
        <v>15131</v>
      </c>
      <c r="J17154" s="3" t="s">
        <v>3464</v>
      </c>
      <c r="K17154" s="3" t="s">
        <v>24</v>
      </c>
      <c r="L17154" s="3">
        <v>3.0</v>
      </c>
      <c r="M17154" s="3" t="s">
        <v>30</v>
      </c>
      <c r="N17154" s="3" t="s">
        <v>15157</v>
      </c>
      <c r="O17154" s="3" t="s">
        <v>992</v>
      </c>
      <c r="P17154" s="4">
        <v>28972.0</v>
      </c>
      <c r="Q17154" s="3" t="s">
        <v>40</v>
      </c>
      <c r="S17154" s="3" t="s">
        <v>34</v>
      </c>
    </row>
    <row r="17155">
      <c r="A17155" s="2">
        <v>42318.71491898148</v>
      </c>
      <c r="B17155" s="3">
        <v>52.0</v>
      </c>
      <c r="C17155" s="3" t="s">
        <v>14561</v>
      </c>
      <c r="D17155" s="3">
        <v>49.0</v>
      </c>
      <c r="E17155" s="3" t="s">
        <v>14584</v>
      </c>
      <c r="F17155" s="3">
        <v>9.0</v>
      </c>
      <c r="G17155" s="3">
        <v>12.0</v>
      </c>
      <c r="H17155" s="3" t="s">
        <v>15130</v>
      </c>
      <c r="I17155" s="3" t="s">
        <v>15131</v>
      </c>
      <c r="J17155" s="3" t="s">
        <v>3464</v>
      </c>
      <c r="K17155" s="3" t="s">
        <v>24</v>
      </c>
      <c r="L17155" s="3">
        <v>4.0</v>
      </c>
      <c r="M17155" s="3" t="s">
        <v>25</v>
      </c>
      <c r="N17155" s="3" t="s">
        <v>15158</v>
      </c>
      <c r="O17155" s="3" t="s">
        <v>530</v>
      </c>
      <c r="P17155" s="4">
        <v>24879.0</v>
      </c>
      <c r="Q17155" s="3" t="s">
        <v>169</v>
      </c>
      <c r="S17155" s="3" t="s">
        <v>34</v>
      </c>
    </row>
    <row r="17156">
      <c r="A17156" s="2">
        <v>42318.71491898148</v>
      </c>
      <c r="B17156" s="3">
        <v>52.0</v>
      </c>
      <c r="C17156" s="3" t="s">
        <v>14561</v>
      </c>
      <c r="D17156" s="3">
        <v>49.0</v>
      </c>
      <c r="E17156" s="3" t="s">
        <v>14584</v>
      </c>
      <c r="F17156" s="3">
        <v>9.0</v>
      </c>
      <c r="G17156" s="3">
        <v>12.0</v>
      </c>
      <c r="H17156" s="3" t="s">
        <v>15130</v>
      </c>
      <c r="I17156" s="3" t="s">
        <v>15131</v>
      </c>
      <c r="J17156" s="3" t="s">
        <v>3464</v>
      </c>
      <c r="K17156" s="3" t="s">
        <v>24</v>
      </c>
      <c r="L17156" s="3">
        <v>5.0</v>
      </c>
      <c r="M17156" s="3" t="s">
        <v>30</v>
      </c>
      <c r="N17156" s="3" t="s">
        <v>15159</v>
      </c>
      <c r="O17156" s="3" t="s">
        <v>15160</v>
      </c>
      <c r="P17156" s="4">
        <v>24450.0</v>
      </c>
      <c r="Q17156" s="3" t="s">
        <v>110</v>
      </c>
      <c r="S17156" s="3" t="s">
        <v>34</v>
      </c>
    </row>
    <row r="17157">
      <c r="A17157" s="2">
        <v>42318.71491898148</v>
      </c>
      <c r="B17157" s="3">
        <v>52.0</v>
      </c>
      <c r="C17157" s="3" t="s">
        <v>14561</v>
      </c>
      <c r="D17157" s="3">
        <v>49.0</v>
      </c>
      <c r="E17157" s="3" t="s">
        <v>14584</v>
      </c>
      <c r="F17157" s="3">
        <v>9.0</v>
      </c>
      <c r="G17157" s="3">
        <v>12.0</v>
      </c>
      <c r="H17157" s="3" t="s">
        <v>15130</v>
      </c>
      <c r="I17157" s="3" t="s">
        <v>15131</v>
      </c>
      <c r="J17157" s="3" t="s">
        <v>3464</v>
      </c>
      <c r="K17157" s="3" t="s">
        <v>24</v>
      </c>
      <c r="L17157" s="3">
        <v>6.0</v>
      </c>
      <c r="M17157" s="3" t="s">
        <v>25</v>
      </c>
      <c r="N17157" s="3" t="s">
        <v>14222</v>
      </c>
      <c r="O17157" s="3" t="s">
        <v>102</v>
      </c>
      <c r="P17157" s="4">
        <v>17860.0</v>
      </c>
      <c r="Q17157" s="3" t="s">
        <v>209</v>
      </c>
      <c r="S17157" s="3" t="s">
        <v>34</v>
      </c>
    </row>
    <row r="17158">
      <c r="A17158" s="2">
        <v>42318.71491898148</v>
      </c>
      <c r="B17158" s="3">
        <v>52.0</v>
      </c>
      <c r="C17158" s="3" t="s">
        <v>14561</v>
      </c>
      <c r="D17158" s="3">
        <v>49.0</v>
      </c>
      <c r="E17158" s="3" t="s">
        <v>14584</v>
      </c>
      <c r="F17158" s="3">
        <v>9.0</v>
      </c>
      <c r="G17158" s="3">
        <v>12.0</v>
      </c>
      <c r="H17158" s="3" t="s">
        <v>15130</v>
      </c>
      <c r="I17158" s="3" t="s">
        <v>15131</v>
      </c>
      <c r="J17158" s="3" t="s">
        <v>3464</v>
      </c>
      <c r="K17158" s="3" t="s">
        <v>24</v>
      </c>
      <c r="L17158" s="3">
        <v>7.0</v>
      </c>
      <c r="M17158" s="3" t="s">
        <v>30</v>
      </c>
      <c r="N17158" s="3" t="s">
        <v>15161</v>
      </c>
      <c r="O17158" s="3" t="s">
        <v>171</v>
      </c>
      <c r="P17158" s="4">
        <v>26215.0</v>
      </c>
      <c r="Q17158" s="3" t="s">
        <v>46</v>
      </c>
      <c r="S17158" s="3" t="s">
        <v>34</v>
      </c>
    </row>
    <row r="17159">
      <c r="A17159" s="2">
        <v>42318.71491898148</v>
      </c>
      <c r="B17159" s="3">
        <v>52.0</v>
      </c>
      <c r="C17159" s="3" t="s">
        <v>14561</v>
      </c>
      <c r="D17159" s="3">
        <v>49.0</v>
      </c>
      <c r="E17159" s="3" t="s">
        <v>14584</v>
      </c>
      <c r="F17159" s="3">
        <v>9.0</v>
      </c>
      <c r="G17159" s="3">
        <v>12.0</v>
      </c>
      <c r="H17159" s="3" t="s">
        <v>15130</v>
      </c>
      <c r="I17159" s="3" t="s">
        <v>15131</v>
      </c>
      <c r="J17159" s="3" t="s">
        <v>3464</v>
      </c>
      <c r="K17159" s="3" t="s">
        <v>24</v>
      </c>
      <c r="L17159" s="3">
        <v>8.0</v>
      </c>
      <c r="M17159" s="3" t="s">
        <v>25</v>
      </c>
      <c r="N17159" s="3" t="s">
        <v>15162</v>
      </c>
      <c r="O17159" s="3" t="s">
        <v>377</v>
      </c>
      <c r="P17159" s="4">
        <v>21781.0</v>
      </c>
      <c r="Q17159" s="3" t="s">
        <v>149</v>
      </c>
      <c r="S17159" s="3" t="s">
        <v>34</v>
      </c>
    </row>
    <row r="17160">
      <c r="A17160" s="2">
        <v>42318.71491898148</v>
      </c>
      <c r="B17160" s="3">
        <v>52.0</v>
      </c>
      <c r="C17160" s="3" t="s">
        <v>14561</v>
      </c>
      <c r="D17160" s="3">
        <v>49.0</v>
      </c>
      <c r="E17160" s="3" t="s">
        <v>14584</v>
      </c>
      <c r="F17160" s="3">
        <v>9.0</v>
      </c>
      <c r="G17160" s="3">
        <v>12.0</v>
      </c>
      <c r="H17160" s="3" t="s">
        <v>15130</v>
      </c>
      <c r="I17160" s="3" t="s">
        <v>15131</v>
      </c>
      <c r="J17160" s="3" t="s">
        <v>3464</v>
      </c>
      <c r="K17160" s="3" t="s">
        <v>24</v>
      </c>
      <c r="L17160" s="3">
        <v>9.0</v>
      </c>
      <c r="M17160" s="3" t="s">
        <v>30</v>
      </c>
      <c r="N17160" s="3" t="s">
        <v>15163</v>
      </c>
      <c r="O17160" s="3" t="s">
        <v>605</v>
      </c>
      <c r="P17160" s="4">
        <v>26208.0</v>
      </c>
      <c r="Q17160" s="3" t="s">
        <v>149</v>
      </c>
      <c r="S17160" s="3" t="s">
        <v>34</v>
      </c>
    </row>
    <row r="17161">
      <c r="A17161" s="2">
        <v>42318.71491898148</v>
      </c>
      <c r="B17161" s="3">
        <v>52.0</v>
      </c>
      <c r="C17161" s="3" t="s">
        <v>14561</v>
      </c>
      <c r="D17161" s="3">
        <v>49.0</v>
      </c>
      <c r="E17161" s="3" t="s">
        <v>14584</v>
      </c>
      <c r="F17161" s="3">
        <v>9.0</v>
      </c>
      <c r="G17161" s="3">
        <v>12.0</v>
      </c>
      <c r="H17161" s="3" t="s">
        <v>15130</v>
      </c>
      <c r="I17161" s="3" t="s">
        <v>15131</v>
      </c>
      <c r="J17161" s="3" t="s">
        <v>3464</v>
      </c>
      <c r="K17161" s="3" t="s">
        <v>24</v>
      </c>
      <c r="L17161" s="3">
        <v>10.0</v>
      </c>
      <c r="M17161" s="3" t="s">
        <v>25</v>
      </c>
      <c r="N17161" s="3" t="s">
        <v>1703</v>
      </c>
      <c r="O17161" s="3" t="s">
        <v>27</v>
      </c>
      <c r="P17161" s="4">
        <v>26168.0</v>
      </c>
      <c r="Q17161" s="3" t="s">
        <v>132</v>
      </c>
      <c r="S17161" s="3" t="s">
        <v>34</v>
      </c>
    </row>
    <row r="17162">
      <c r="A17162" s="2">
        <v>42318.71491898148</v>
      </c>
      <c r="B17162" s="3">
        <v>52.0</v>
      </c>
      <c r="C17162" s="3" t="s">
        <v>14561</v>
      </c>
      <c r="D17162" s="3">
        <v>49.0</v>
      </c>
      <c r="E17162" s="3" t="s">
        <v>14584</v>
      </c>
      <c r="F17162" s="3">
        <v>9.0</v>
      </c>
      <c r="G17162" s="3">
        <v>12.0</v>
      </c>
      <c r="H17162" s="3" t="s">
        <v>15130</v>
      </c>
      <c r="I17162" s="3" t="s">
        <v>15131</v>
      </c>
      <c r="J17162" s="3" t="s">
        <v>3464</v>
      </c>
      <c r="K17162" s="3" t="s">
        <v>24</v>
      </c>
      <c r="L17162" s="3">
        <v>11.0</v>
      </c>
      <c r="M17162" s="3" t="s">
        <v>30</v>
      </c>
      <c r="N17162" s="3" t="s">
        <v>15164</v>
      </c>
      <c r="O17162" s="3" t="s">
        <v>235</v>
      </c>
      <c r="P17162" s="4">
        <v>21077.0</v>
      </c>
      <c r="Q17162" s="3" t="s">
        <v>189</v>
      </c>
      <c r="S17162" s="3" t="s">
        <v>34</v>
      </c>
    </row>
    <row r="17163">
      <c r="A17163" s="2">
        <v>42318.71491898148</v>
      </c>
      <c r="B17163" s="3">
        <v>52.0</v>
      </c>
      <c r="C17163" s="3" t="s">
        <v>14561</v>
      </c>
      <c r="D17163" s="3">
        <v>49.0</v>
      </c>
      <c r="E17163" s="3" t="s">
        <v>14584</v>
      </c>
      <c r="F17163" s="3">
        <v>9.0</v>
      </c>
      <c r="G17163" s="3">
        <v>12.0</v>
      </c>
      <c r="H17163" s="3" t="s">
        <v>15130</v>
      </c>
      <c r="I17163" s="3" t="s">
        <v>15131</v>
      </c>
      <c r="J17163" s="3" t="s">
        <v>3464</v>
      </c>
      <c r="K17163" s="3" t="s">
        <v>24</v>
      </c>
      <c r="L17163" s="3">
        <v>12.0</v>
      </c>
      <c r="M17163" s="3" t="s">
        <v>25</v>
      </c>
      <c r="N17163" s="3" t="s">
        <v>15165</v>
      </c>
      <c r="O17163" s="3" t="s">
        <v>91</v>
      </c>
      <c r="P17163" s="4">
        <v>21031.0</v>
      </c>
      <c r="Q17163" s="3" t="s">
        <v>221</v>
      </c>
      <c r="S17163" s="3" t="s">
        <v>34</v>
      </c>
    </row>
    <row r="17164">
      <c r="A17164" s="2">
        <v>42318.71491898148</v>
      </c>
      <c r="B17164" s="3">
        <v>52.0</v>
      </c>
      <c r="C17164" s="3" t="s">
        <v>14561</v>
      </c>
      <c r="D17164" s="3">
        <v>49.0</v>
      </c>
      <c r="E17164" s="3" t="s">
        <v>14584</v>
      </c>
      <c r="F17164" s="3">
        <v>9.0</v>
      </c>
      <c r="G17164" s="3">
        <v>12.0</v>
      </c>
      <c r="H17164" s="3" t="s">
        <v>15130</v>
      </c>
      <c r="I17164" s="3" t="s">
        <v>15131</v>
      </c>
      <c r="J17164" s="3" t="s">
        <v>3464</v>
      </c>
      <c r="K17164" s="3" t="s">
        <v>24</v>
      </c>
      <c r="L17164" s="3">
        <v>13.0</v>
      </c>
      <c r="M17164" s="3" t="s">
        <v>30</v>
      </c>
      <c r="N17164" s="3" t="s">
        <v>15166</v>
      </c>
      <c r="O17164" s="3" t="s">
        <v>121</v>
      </c>
      <c r="P17164" s="4">
        <v>21460.0</v>
      </c>
      <c r="Q17164" s="3" t="s">
        <v>132</v>
      </c>
      <c r="S17164" s="3" t="s">
        <v>34</v>
      </c>
    </row>
    <row r="17165">
      <c r="A17165" s="2">
        <v>42318.71491898148</v>
      </c>
      <c r="B17165" s="3">
        <v>52.0</v>
      </c>
      <c r="C17165" s="3" t="s">
        <v>14561</v>
      </c>
      <c r="D17165" s="3">
        <v>49.0</v>
      </c>
      <c r="E17165" s="3" t="s">
        <v>14584</v>
      </c>
      <c r="F17165" s="3">
        <v>9.0</v>
      </c>
      <c r="G17165" s="3">
        <v>12.0</v>
      </c>
      <c r="H17165" s="3" t="s">
        <v>15130</v>
      </c>
      <c r="I17165" s="3" t="s">
        <v>15131</v>
      </c>
      <c r="J17165" s="3" t="s">
        <v>3464</v>
      </c>
      <c r="K17165" s="3" t="s">
        <v>24</v>
      </c>
      <c r="L17165" s="3">
        <v>14.0</v>
      </c>
      <c r="M17165" s="3" t="s">
        <v>25</v>
      </c>
      <c r="N17165" s="3" t="s">
        <v>15167</v>
      </c>
      <c r="O17165" s="3" t="s">
        <v>1037</v>
      </c>
      <c r="P17165" s="4">
        <v>25570.0</v>
      </c>
      <c r="Q17165" s="3" t="s">
        <v>132</v>
      </c>
      <c r="S17165" s="3" t="s">
        <v>34</v>
      </c>
    </row>
    <row r="17166">
      <c r="A17166" s="2">
        <v>42318.71491898148</v>
      </c>
      <c r="B17166" s="3">
        <v>52.0</v>
      </c>
      <c r="C17166" s="3" t="s">
        <v>14561</v>
      </c>
      <c r="D17166" s="3">
        <v>49.0</v>
      </c>
      <c r="E17166" s="3" t="s">
        <v>14584</v>
      </c>
      <c r="F17166" s="3">
        <v>9.0</v>
      </c>
      <c r="G17166" s="3">
        <v>12.0</v>
      </c>
      <c r="H17166" s="3" t="s">
        <v>15130</v>
      </c>
      <c r="I17166" s="3" t="s">
        <v>15131</v>
      </c>
      <c r="J17166" s="3" t="s">
        <v>3464</v>
      </c>
      <c r="K17166" s="3" t="s">
        <v>24</v>
      </c>
      <c r="L17166" s="3">
        <v>15.0</v>
      </c>
      <c r="M17166" s="3" t="s">
        <v>30</v>
      </c>
      <c r="N17166" s="3" t="s">
        <v>2035</v>
      </c>
      <c r="O17166" s="3" t="s">
        <v>389</v>
      </c>
      <c r="P17166" s="4">
        <v>28341.0</v>
      </c>
      <c r="Q17166" s="3" t="s">
        <v>40</v>
      </c>
      <c r="S17166" s="3" t="s">
        <v>34</v>
      </c>
    </row>
    <row r="17167">
      <c r="A17167" s="2">
        <v>42318.71491898148</v>
      </c>
      <c r="B17167" s="3">
        <v>52.0</v>
      </c>
      <c r="C17167" s="3" t="s">
        <v>14561</v>
      </c>
      <c r="D17167" s="3">
        <v>49.0</v>
      </c>
      <c r="E17167" s="3" t="s">
        <v>14584</v>
      </c>
      <c r="F17167" s="3">
        <v>9.0</v>
      </c>
      <c r="G17167" s="3">
        <v>12.0</v>
      </c>
      <c r="H17167" s="3" t="s">
        <v>15130</v>
      </c>
      <c r="I17167" s="3" t="s">
        <v>15131</v>
      </c>
      <c r="J17167" s="3" t="s">
        <v>3464</v>
      </c>
      <c r="K17167" s="3" t="s">
        <v>24</v>
      </c>
      <c r="L17167" s="3">
        <v>16.0</v>
      </c>
      <c r="M17167" s="3" t="s">
        <v>25</v>
      </c>
      <c r="N17167" s="3" t="s">
        <v>94</v>
      </c>
      <c r="O17167" s="3" t="s">
        <v>384</v>
      </c>
      <c r="P17167" s="4">
        <v>29409.0</v>
      </c>
      <c r="Q17167" s="3" t="s">
        <v>132</v>
      </c>
      <c r="S17167" s="3" t="s">
        <v>34</v>
      </c>
    </row>
    <row r="17168">
      <c r="A17168" s="2">
        <v>42318.71491898148</v>
      </c>
      <c r="B17168" s="3">
        <v>52.0</v>
      </c>
      <c r="C17168" s="3" t="s">
        <v>14561</v>
      </c>
      <c r="D17168" s="3">
        <v>49.0</v>
      </c>
      <c r="E17168" s="3" t="s">
        <v>14584</v>
      </c>
      <c r="F17168" s="3">
        <v>9.0</v>
      </c>
      <c r="G17168" s="3">
        <v>12.0</v>
      </c>
      <c r="H17168" s="3" t="s">
        <v>15130</v>
      </c>
      <c r="I17168" s="3" t="s">
        <v>15131</v>
      </c>
      <c r="J17168" s="3" t="s">
        <v>3464</v>
      </c>
      <c r="K17168" s="3" t="s">
        <v>24</v>
      </c>
      <c r="L17168" s="3">
        <v>17.0</v>
      </c>
      <c r="M17168" s="3" t="s">
        <v>30</v>
      </c>
      <c r="N17168" s="3" t="s">
        <v>15168</v>
      </c>
      <c r="O17168" s="3" t="s">
        <v>249</v>
      </c>
      <c r="P17168" s="4">
        <v>19672.0</v>
      </c>
      <c r="Q17168" s="3" t="s">
        <v>132</v>
      </c>
      <c r="S17168" s="3" t="s">
        <v>34</v>
      </c>
    </row>
    <row r="17169">
      <c r="A17169" s="2">
        <v>42318.71491898148</v>
      </c>
      <c r="B17169" s="3">
        <v>52.0</v>
      </c>
      <c r="C17169" s="3" t="s">
        <v>14561</v>
      </c>
      <c r="D17169" s="3">
        <v>49.0</v>
      </c>
      <c r="E17169" s="3" t="s">
        <v>14584</v>
      </c>
      <c r="F17169" s="3">
        <v>9.0</v>
      </c>
      <c r="G17169" s="3">
        <v>12.0</v>
      </c>
      <c r="H17169" s="3" t="s">
        <v>15130</v>
      </c>
      <c r="I17169" s="3" t="s">
        <v>15131</v>
      </c>
      <c r="J17169" s="3" t="s">
        <v>3464</v>
      </c>
      <c r="K17169" s="3" t="s">
        <v>24</v>
      </c>
      <c r="L17169" s="3">
        <v>18.0</v>
      </c>
      <c r="M17169" s="3" t="s">
        <v>25</v>
      </c>
      <c r="N17169" s="3" t="s">
        <v>5522</v>
      </c>
      <c r="O17169" s="3" t="s">
        <v>664</v>
      </c>
      <c r="P17169" s="4">
        <v>22772.0</v>
      </c>
      <c r="Q17169" s="3" t="s">
        <v>169</v>
      </c>
      <c r="S17169" s="3" t="s">
        <v>34</v>
      </c>
    </row>
    <row r="17170">
      <c r="A17170" s="2">
        <v>42318.71491898148</v>
      </c>
      <c r="B17170" s="3">
        <v>52.0</v>
      </c>
      <c r="C17170" s="3" t="s">
        <v>14561</v>
      </c>
      <c r="D17170" s="3">
        <v>49.0</v>
      </c>
      <c r="E17170" s="3" t="s">
        <v>14584</v>
      </c>
      <c r="F17170" s="3">
        <v>9.0</v>
      </c>
      <c r="G17170" s="3">
        <v>12.0</v>
      </c>
      <c r="H17170" s="3" t="s">
        <v>15130</v>
      </c>
      <c r="I17170" s="3" t="s">
        <v>15131</v>
      </c>
      <c r="J17170" s="3" t="s">
        <v>3464</v>
      </c>
      <c r="K17170" s="3" t="s">
        <v>24</v>
      </c>
      <c r="L17170" s="3">
        <v>19.0</v>
      </c>
      <c r="M17170" s="3" t="s">
        <v>30</v>
      </c>
      <c r="N17170" s="3" t="s">
        <v>15169</v>
      </c>
      <c r="O17170" s="3" t="s">
        <v>1061</v>
      </c>
      <c r="P17170" s="4">
        <v>26073.0</v>
      </c>
      <c r="Q17170" s="3" t="s">
        <v>110</v>
      </c>
      <c r="S17170" s="3" t="s">
        <v>29</v>
      </c>
    </row>
    <row r="17171">
      <c r="A17171" s="2">
        <v>42318.71491898148</v>
      </c>
      <c r="B17171" s="3">
        <v>52.0</v>
      </c>
      <c r="C17171" s="3" t="s">
        <v>14561</v>
      </c>
      <c r="D17171" s="3">
        <v>49.0</v>
      </c>
      <c r="E17171" s="3" t="s">
        <v>14584</v>
      </c>
      <c r="F17171" s="3">
        <v>9.0</v>
      </c>
      <c r="G17171" s="3">
        <v>12.0</v>
      </c>
      <c r="H17171" s="3" t="s">
        <v>15130</v>
      </c>
      <c r="I17171" s="3" t="s">
        <v>15131</v>
      </c>
      <c r="J17171" s="3" t="s">
        <v>3464</v>
      </c>
      <c r="K17171" s="3" t="s">
        <v>24</v>
      </c>
      <c r="L17171" s="3">
        <v>20.0</v>
      </c>
      <c r="M17171" s="3" t="s">
        <v>25</v>
      </c>
      <c r="N17171" s="3" t="s">
        <v>15170</v>
      </c>
      <c r="O17171" s="3" t="s">
        <v>1390</v>
      </c>
      <c r="P17171" s="4">
        <v>29118.0</v>
      </c>
      <c r="Q17171" s="3" t="s">
        <v>52</v>
      </c>
      <c r="S17171" s="3" t="s">
        <v>34</v>
      </c>
    </row>
    <row r="17172">
      <c r="A17172" s="2">
        <v>42318.71491898148</v>
      </c>
      <c r="B17172" s="3">
        <v>52.0</v>
      </c>
      <c r="C17172" s="3" t="s">
        <v>14561</v>
      </c>
      <c r="D17172" s="3">
        <v>49.0</v>
      </c>
      <c r="E17172" s="3" t="s">
        <v>14584</v>
      </c>
      <c r="F17172" s="3">
        <v>9.0</v>
      </c>
      <c r="G17172" s="3">
        <v>12.0</v>
      </c>
      <c r="H17172" s="3" t="s">
        <v>15130</v>
      </c>
      <c r="I17172" s="3" t="s">
        <v>15131</v>
      </c>
      <c r="J17172" s="3" t="s">
        <v>3464</v>
      </c>
      <c r="K17172" s="3" t="s">
        <v>24</v>
      </c>
      <c r="L17172" s="3">
        <v>21.0</v>
      </c>
      <c r="M17172" s="3" t="s">
        <v>30</v>
      </c>
      <c r="N17172" s="3" t="s">
        <v>3044</v>
      </c>
      <c r="O17172" s="3" t="s">
        <v>283</v>
      </c>
      <c r="P17172" s="4">
        <v>20459.0</v>
      </c>
      <c r="Q17172" s="3" t="s">
        <v>169</v>
      </c>
      <c r="S17172" s="3" t="s">
        <v>34</v>
      </c>
    </row>
    <row r="17173">
      <c r="A17173" s="2">
        <v>42318.71491898148</v>
      </c>
      <c r="B17173" s="3">
        <v>52.0</v>
      </c>
      <c r="C17173" s="3" t="s">
        <v>14561</v>
      </c>
      <c r="D17173" s="3">
        <v>49.0</v>
      </c>
      <c r="E17173" s="3" t="s">
        <v>14584</v>
      </c>
      <c r="F17173" s="3">
        <v>9.0</v>
      </c>
      <c r="G17173" s="3">
        <v>12.0</v>
      </c>
      <c r="H17173" s="3" t="s">
        <v>15130</v>
      </c>
      <c r="I17173" s="3" t="s">
        <v>15131</v>
      </c>
      <c r="J17173" s="3" t="s">
        <v>3464</v>
      </c>
      <c r="K17173" s="3" t="s">
        <v>24</v>
      </c>
      <c r="L17173" s="3">
        <v>22.0</v>
      </c>
      <c r="M17173" s="3" t="s">
        <v>25</v>
      </c>
      <c r="N17173" s="3" t="s">
        <v>15171</v>
      </c>
      <c r="O17173" s="3" t="s">
        <v>4885</v>
      </c>
      <c r="P17173" s="4">
        <v>31398.0</v>
      </c>
      <c r="Q17173" s="3" t="s">
        <v>132</v>
      </c>
      <c r="S17173" s="3" t="s">
        <v>34</v>
      </c>
    </row>
    <row r="17174">
      <c r="A17174" s="2">
        <v>42318.71491898148</v>
      </c>
      <c r="B17174" s="3">
        <v>52.0</v>
      </c>
      <c r="C17174" s="3" t="s">
        <v>14561</v>
      </c>
      <c r="D17174" s="3">
        <v>53.0</v>
      </c>
      <c r="E17174" s="3" t="s">
        <v>14598</v>
      </c>
      <c r="F17174" s="3">
        <v>9.0</v>
      </c>
      <c r="G17174" s="3">
        <v>12.0</v>
      </c>
      <c r="H17174" s="3" t="s">
        <v>15130</v>
      </c>
      <c r="I17174" s="3" t="s">
        <v>15131</v>
      </c>
      <c r="J17174" s="3" t="s">
        <v>3464</v>
      </c>
      <c r="K17174" s="3" t="s">
        <v>24</v>
      </c>
      <c r="L17174" s="3">
        <v>1.0</v>
      </c>
      <c r="M17174" s="3" t="s">
        <v>25</v>
      </c>
      <c r="N17174" s="3" t="s">
        <v>15172</v>
      </c>
      <c r="O17174" s="3" t="s">
        <v>1146</v>
      </c>
      <c r="P17174" s="4">
        <v>32559.0</v>
      </c>
      <c r="Q17174" s="3" t="s">
        <v>75</v>
      </c>
      <c r="S17174" s="3" t="s">
        <v>34</v>
      </c>
    </row>
    <row r="17175">
      <c r="A17175" s="2">
        <v>42318.71491898148</v>
      </c>
      <c r="B17175" s="3">
        <v>52.0</v>
      </c>
      <c r="C17175" s="3" t="s">
        <v>14561</v>
      </c>
      <c r="D17175" s="3">
        <v>53.0</v>
      </c>
      <c r="E17175" s="3" t="s">
        <v>14598</v>
      </c>
      <c r="F17175" s="3">
        <v>9.0</v>
      </c>
      <c r="G17175" s="3">
        <v>12.0</v>
      </c>
      <c r="H17175" s="3" t="s">
        <v>15130</v>
      </c>
      <c r="I17175" s="3" t="s">
        <v>15131</v>
      </c>
      <c r="J17175" s="3" t="s">
        <v>3464</v>
      </c>
      <c r="K17175" s="3" t="s">
        <v>24</v>
      </c>
      <c r="L17175" s="3">
        <v>2.0</v>
      </c>
      <c r="M17175" s="3" t="s">
        <v>30</v>
      </c>
      <c r="N17175" s="3" t="s">
        <v>7325</v>
      </c>
      <c r="O17175" s="3" t="s">
        <v>5149</v>
      </c>
      <c r="P17175" s="4">
        <v>33458.0</v>
      </c>
      <c r="Q17175" s="3" t="s">
        <v>191</v>
      </c>
      <c r="S17175" s="3" t="s">
        <v>34</v>
      </c>
    </row>
    <row r="17176">
      <c r="A17176" s="2">
        <v>42318.71491898148</v>
      </c>
      <c r="B17176" s="3">
        <v>52.0</v>
      </c>
      <c r="C17176" s="3" t="s">
        <v>14561</v>
      </c>
      <c r="D17176" s="3">
        <v>53.0</v>
      </c>
      <c r="E17176" s="3" t="s">
        <v>14598</v>
      </c>
      <c r="F17176" s="3">
        <v>9.0</v>
      </c>
      <c r="G17176" s="3">
        <v>12.0</v>
      </c>
      <c r="H17176" s="3" t="s">
        <v>15130</v>
      </c>
      <c r="I17176" s="3" t="s">
        <v>15131</v>
      </c>
      <c r="J17176" s="3" t="s">
        <v>3464</v>
      </c>
      <c r="K17176" s="3" t="s">
        <v>24</v>
      </c>
      <c r="L17176" s="3">
        <v>3.0</v>
      </c>
      <c r="M17176" s="3" t="s">
        <v>25</v>
      </c>
      <c r="N17176" s="3" t="s">
        <v>15021</v>
      </c>
      <c r="O17176" s="3" t="s">
        <v>2093</v>
      </c>
      <c r="P17176" s="4">
        <v>26903.0</v>
      </c>
      <c r="Q17176" s="3" t="s">
        <v>115</v>
      </c>
      <c r="S17176" s="3" t="s">
        <v>34</v>
      </c>
    </row>
    <row r="17177">
      <c r="A17177" s="2">
        <v>42318.71491898148</v>
      </c>
      <c r="B17177" s="3">
        <v>52.0</v>
      </c>
      <c r="C17177" s="3" t="s">
        <v>14561</v>
      </c>
      <c r="D17177" s="3">
        <v>53.0</v>
      </c>
      <c r="E17177" s="3" t="s">
        <v>14598</v>
      </c>
      <c r="F17177" s="3">
        <v>9.0</v>
      </c>
      <c r="G17177" s="3">
        <v>12.0</v>
      </c>
      <c r="H17177" s="3" t="s">
        <v>15130</v>
      </c>
      <c r="I17177" s="3" t="s">
        <v>15131</v>
      </c>
      <c r="J17177" s="3" t="s">
        <v>3464</v>
      </c>
      <c r="K17177" s="3" t="s">
        <v>24</v>
      </c>
      <c r="L17177" s="3">
        <v>4.0</v>
      </c>
      <c r="M17177" s="3" t="s">
        <v>30</v>
      </c>
      <c r="N17177" s="3" t="s">
        <v>1737</v>
      </c>
      <c r="O17177" s="3" t="s">
        <v>67</v>
      </c>
      <c r="P17177" s="4">
        <v>26927.0</v>
      </c>
      <c r="Q17177" s="3" t="s">
        <v>52</v>
      </c>
      <c r="S17177" s="3" t="s">
        <v>34</v>
      </c>
    </row>
    <row r="17178">
      <c r="A17178" s="2">
        <v>42318.71491898148</v>
      </c>
      <c r="B17178" s="3">
        <v>52.0</v>
      </c>
      <c r="C17178" s="3" t="s">
        <v>14561</v>
      </c>
      <c r="D17178" s="3">
        <v>53.0</v>
      </c>
      <c r="E17178" s="3" t="s">
        <v>14598</v>
      </c>
      <c r="F17178" s="3">
        <v>9.0</v>
      </c>
      <c r="G17178" s="3">
        <v>12.0</v>
      </c>
      <c r="H17178" s="3" t="s">
        <v>15130</v>
      </c>
      <c r="I17178" s="3" t="s">
        <v>15131</v>
      </c>
      <c r="J17178" s="3" t="s">
        <v>3464</v>
      </c>
      <c r="K17178" s="3" t="s">
        <v>24</v>
      </c>
      <c r="L17178" s="3">
        <v>5.0</v>
      </c>
      <c r="M17178" s="3" t="s">
        <v>25</v>
      </c>
      <c r="N17178" s="3" t="s">
        <v>9643</v>
      </c>
      <c r="O17178" s="3" t="s">
        <v>54</v>
      </c>
      <c r="P17178" s="4">
        <v>26673.0</v>
      </c>
      <c r="Q17178" s="3" t="s">
        <v>43</v>
      </c>
      <c r="S17178" s="3" t="s">
        <v>34</v>
      </c>
    </row>
    <row r="17179">
      <c r="A17179" s="2">
        <v>42318.71491898148</v>
      </c>
      <c r="B17179" s="3">
        <v>52.0</v>
      </c>
      <c r="C17179" s="3" t="s">
        <v>14561</v>
      </c>
      <c r="D17179" s="3">
        <v>53.0</v>
      </c>
      <c r="E17179" s="3" t="s">
        <v>14598</v>
      </c>
      <c r="F17179" s="3">
        <v>9.0</v>
      </c>
      <c r="G17179" s="3">
        <v>12.0</v>
      </c>
      <c r="H17179" s="3" t="s">
        <v>15130</v>
      </c>
      <c r="I17179" s="3" t="s">
        <v>15131</v>
      </c>
      <c r="J17179" s="3" t="s">
        <v>3464</v>
      </c>
      <c r="K17179" s="3" t="s">
        <v>24</v>
      </c>
      <c r="L17179" s="3">
        <v>6.0</v>
      </c>
      <c r="M17179" s="3" t="s">
        <v>30</v>
      </c>
      <c r="N17179" s="3" t="s">
        <v>15173</v>
      </c>
      <c r="O17179" s="3" t="s">
        <v>121</v>
      </c>
      <c r="P17179" s="4">
        <v>21379.0</v>
      </c>
      <c r="Q17179" s="3" t="s">
        <v>189</v>
      </c>
      <c r="S17179" s="3" t="s">
        <v>34</v>
      </c>
    </row>
    <row r="17180">
      <c r="A17180" s="2">
        <v>42318.71491898148</v>
      </c>
      <c r="B17180" s="3">
        <v>52.0</v>
      </c>
      <c r="C17180" s="3" t="s">
        <v>14561</v>
      </c>
      <c r="D17180" s="3">
        <v>53.0</v>
      </c>
      <c r="E17180" s="3" t="s">
        <v>14598</v>
      </c>
      <c r="F17180" s="3">
        <v>9.0</v>
      </c>
      <c r="G17180" s="3">
        <v>12.0</v>
      </c>
      <c r="H17180" s="3" t="s">
        <v>15130</v>
      </c>
      <c r="I17180" s="3" t="s">
        <v>15131</v>
      </c>
      <c r="J17180" s="3" t="s">
        <v>3464</v>
      </c>
      <c r="K17180" s="3" t="s">
        <v>24</v>
      </c>
      <c r="L17180" s="3">
        <v>7.0</v>
      </c>
      <c r="M17180" s="3" t="s">
        <v>25</v>
      </c>
      <c r="N17180" s="3" t="s">
        <v>15174</v>
      </c>
      <c r="O17180" s="3" t="s">
        <v>391</v>
      </c>
      <c r="P17180" s="4">
        <v>18053.0</v>
      </c>
      <c r="Q17180" s="3" t="s">
        <v>96</v>
      </c>
      <c r="S17180" s="3" t="s">
        <v>34</v>
      </c>
    </row>
    <row r="17181">
      <c r="A17181" s="2">
        <v>42318.71491898148</v>
      </c>
      <c r="B17181" s="3">
        <v>52.0</v>
      </c>
      <c r="C17181" s="3" t="s">
        <v>14561</v>
      </c>
      <c r="D17181" s="3">
        <v>53.0</v>
      </c>
      <c r="E17181" s="3" t="s">
        <v>14598</v>
      </c>
      <c r="F17181" s="3">
        <v>9.0</v>
      </c>
      <c r="G17181" s="3">
        <v>12.0</v>
      </c>
      <c r="H17181" s="3" t="s">
        <v>15130</v>
      </c>
      <c r="I17181" s="3" t="s">
        <v>15131</v>
      </c>
      <c r="J17181" s="3" t="s">
        <v>3464</v>
      </c>
      <c r="K17181" s="3" t="s">
        <v>24</v>
      </c>
      <c r="L17181" s="3">
        <v>8.0</v>
      </c>
      <c r="M17181" s="3" t="s">
        <v>30</v>
      </c>
      <c r="N17181" s="3" t="s">
        <v>4989</v>
      </c>
      <c r="O17181" s="3" t="s">
        <v>361</v>
      </c>
      <c r="P17181" s="4">
        <v>32691.0</v>
      </c>
      <c r="Q17181" s="3" t="s">
        <v>132</v>
      </c>
      <c r="S17181" s="3" t="s">
        <v>34</v>
      </c>
    </row>
    <row r="17182">
      <c r="A17182" s="2">
        <v>42318.71491898148</v>
      </c>
      <c r="B17182" s="3">
        <v>52.0</v>
      </c>
      <c r="C17182" s="3" t="s">
        <v>14561</v>
      </c>
      <c r="D17182" s="3">
        <v>53.0</v>
      </c>
      <c r="E17182" s="3" t="s">
        <v>14598</v>
      </c>
      <c r="F17182" s="3">
        <v>9.0</v>
      </c>
      <c r="G17182" s="3">
        <v>12.0</v>
      </c>
      <c r="H17182" s="3" t="s">
        <v>15130</v>
      </c>
      <c r="I17182" s="3" t="s">
        <v>15131</v>
      </c>
      <c r="J17182" s="3" t="s">
        <v>3464</v>
      </c>
      <c r="K17182" s="3" t="s">
        <v>24</v>
      </c>
      <c r="L17182" s="3">
        <v>9.0</v>
      </c>
      <c r="M17182" s="3" t="s">
        <v>25</v>
      </c>
      <c r="N17182" s="3" t="s">
        <v>2331</v>
      </c>
      <c r="O17182" s="3" t="s">
        <v>95</v>
      </c>
      <c r="P17182" s="4">
        <v>20400.0</v>
      </c>
      <c r="Q17182" s="3" t="s">
        <v>132</v>
      </c>
      <c r="S17182" s="3" t="s">
        <v>29</v>
      </c>
    </row>
    <row r="17183">
      <c r="A17183" s="2">
        <v>42318.71491898148</v>
      </c>
      <c r="B17183" s="3">
        <v>52.0</v>
      </c>
      <c r="C17183" s="3" t="s">
        <v>14561</v>
      </c>
      <c r="D17183" s="3">
        <v>53.0</v>
      </c>
      <c r="E17183" s="3" t="s">
        <v>14598</v>
      </c>
      <c r="F17183" s="3">
        <v>9.0</v>
      </c>
      <c r="G17183" s="3">
        <v>12.0</v>
      </c>
      <c r="H17183" s="3" t="s">
        <v>15130</v>
      </c>
      <c r="I17183" s="3" t="s">
        <v>15131</v>
      </c>
      <c r="J17183" s="3" t="s">
        <v>3464</v>
      </c>
      <c r="K17183" s="3" t="s">
        <v>24</v>
      </c>
      <c r="L17183" s="3">
        <v>10.0</v>
      </c>
      <c r="M17183" s="3" t="s">
        <v>30</v>
      </c>
      <c r="N17183" s="3" t="s">
        <v>2078</v>
      </c>
      <c r="O17183" s="3" t="s">
        <v>89</v>
      </c>
      <c r="P17183" s="4">
        <v>26114.0</v>
      </c>
      <c r="Q17183" s="3" t="s">
        <v>247</v>
      </c>
      <c r="S17183" s="3" t="s">
        <v>34</v>
      </c>
    </row>
    <row r="17184">
      <c r="A17184" s="2">
        <v>42318.71491898148</v>
      </c>
      <c r="B17184" s="3">
        <v>52.0</v>
      </c>
      <c r="C17184" s="3" t="s">
        <v>14561</v>
      </c>
      <c r="D17184" s="3">
        <v>72.0</v>
      </c>
      <c r="E17184" s="3" t="s">
        <v>14607</v>
      </c>
      <c r="F17184" s="3">
        <v>9.0</v>
      </c>
      <c r="G17184" s="3">
        <v>12.0</v>
      </c>
      <c r="H17184" s="3" t="s">
        <v>15130</v>
      </c>
      <c r="I17184" s="3" t="s">
        <v>15131</v>
      </c>
      <c r="J17184" s="3" t="s">
        <v>3464</v>
      </c>
      <c r="K17184" s="3" t="s">
        <v>272</v>
      </c>
      <c r="L17184" s="3">
        <v>1.0</v>
      </c>
      <c r="M17184" s="3" t="s">
        <v>30</v>
      </c>
      <c r="N17184" s="3" t="s">
        <v>15175</v>
      </c>
      <c r="O17184" s="3" t="s">
        <v>139</v>
      </c>
      <c r="P17184" s="4">
        <v>29062.0</v>
      </c>
      <c r="Q17184" s="3" t="s">
        <v>132</v>
      </c>
      <c r="S17184" s="3" t="s">
        <v>29</v>
      </c>
    </row>
    <row r="17185">
      <c r="A17185" s="2">
        <v>42318.71491898148</v>
      </c>
      <c r="B17185" s="3">
        <v>52.0</v>
      </c>
      <c r="C17185" s="3" t="s">
        <v>14561</v>
      </c>
      <c r="D17185" s="3">
        <v>72.0</v>
      </c>
      <c r="E17185" s="3" t="s">
        <v>14607</v>
      </c>
      <c r="F17185" s="3">
        <v>9.0</v>
      </c>
      <c r="G17185" s="3">
        <v>12.0</v>
      </c>
      <c r="H17185" s="3" t="s">
        <v>15130</v>
      </c>
      <c r="I17185" s="3" t="s">
        <v>15131</v>
      </c>
      <c r="J17185" s="3" t="s">
        <v>3464</v>
      </c>
      <c r="K17185" s="3" t="s">
        <v>24</v>
      </c>
      <c r="L17185" s="3">
        <v>2.0</v>
      </c>
      <c r="M17185" s="3" t="s">
        <v>25</v>
      </c>
      <c r="N17185" s="3" t="s">
        <v>3941</v>
      </c>
      <c r="O17185" s="3" t="s">
        <v>95</v>
      </c>
      <c r="P17185" s="4">
        <v>19542.0</v>
      </c>
      <c r="Q17185" s="3" t="s">
        <v>352</v>
      </c>
      <c r="S17185" s="3" t="s">
        <v>34</v>
      </c>
    </row>
    <row r="17186">
      <c r="A17186" s="2">
        <v>42318.71491898148</v>
      </c>
      <c r="B17186" s="3">
        <v>52.0</v>
      </c>
      <c r="C17186" s="3" t="s">
        <v>14561</v>
      </c>
      <c r="D17186" s="3">
        <v>72.0</v>
      </c>
      <c r="E17186" s="3" t="s">
        <v>14607</v>
      </c>
      <c r="F17186" s="3">
        <v>9.0</v>
      </c>
      <c r="G17186" s="3">
        <v>12.0</v>
      </c>
      <c r="H17186" s="3" t="s">
        <v>15130</v>
      </c>
      <c r="I17186" s="3" t="s">
        <v>15131</v>
      </c>
      <c r="J17186" s="3" t="s">
        <v>3464</v>
      </c>
      <c r="K17186" s="3" t="s">
        <v>24</v>
      </c>
      <c r="L17186" s="3">
        <v>3.0</v>
      </c>
      <c r="M17186" s="3" t="s">
        <v>30</v>
      </c>
      <c r="N17186" s="3" t="s">
        <v>7702</v>
      </c>
      <c r="O17186" s="3" t="s">
        <v>3533</v>
      </c>
      <c r="P17186" s="4">
        <v>25075.0</v>
      </c>
      <c r="Q17186" s="3" t="s">
        <v>37</v>
      </c>
      <c r="S17186" s="3" t="s">
        <v>34</v>
      </c>
    </row>
    <row r="17187">
      <c r="A17187" s="2">
        <v>42318.71491898148</v>
      </c>
      <c r="B17187" s="3">
        <v>52.0</v>
      </c>
      <c r="C17187" s="3" t="s">
        <v>14561</v>
      </c>
      <c r="D17187" s="3">
        <v>72.0</v>
      </c>
      <c r="E17187" s="3" t="s">
        <v>14607</v>
      </c>
      <c r="F17187" s="3">
        <v>9.0</v>
      </c>
      <c r="G17187" s="3">
        <v>12.0</v>
      </c>
      <c r="H17187" s="3" t="s">
        <v>15130</v>
      </c>
      <c r="I17187" s="3" t="s">
        <v>15131</v>
      </c>
      <c r="J17187" s="3" t="s">
        <v>3464</v>
      </c>
      <c r="K17187" s="3" t="s">
        <v>24</v>
      </c>
      <c r="L17187" s="3">
        <v>4.0</v>
      </c>
      <c r="M17187" s="3" t="s">
        <v>25</v>
      </c>
      <c r="N17187" s="3" t="s">
        <v>10233</v>
      </c>
      <c r="O17187" s="3" t="s">
        <v>2188</v>
      </c>
      <c r="P17187" s="4">
        <v>25129.0</v>
      </c>
      <c r="Q17187" s="3" t="s">
        <v>110</v>
      </c>
      <c r="S17187" s="3" t="s">
        <v>34</v>
      </c>
    </row>
    <row r="17188">
      <c r="A17188" s="2">
        <v>42318.71491898148</v>
      </c>
      <c r="B17188" s="3">
        <v>52.0</v>
      </c>
      <c r="C17188" s="3" t="s">
        <v>14561</v>
      </c>
      <c r="D17188" s="3">
        <v>72.0</v>
      </c>
      <c r="E17188" s="3" t="s">
        <v>14607</v>
      </c>
      <c r="F17188" s="3">
        <v>9.0</v>
      </c>
      <c r="G17188" s="3">
        <v>12.0</v>
      </c>
      <c r="H17188" s="3" t="s">
        <v>15130</v>
      </c>
      <c r="I17188" s="3" t="s">
        <v>15131</v>
      </c>
      <c r="J17188" s="3" t="s">
        <v>3464</v>
      </c>
      <c r="K17188" s="3" t="s">
        <v>24</v>
      </c>
      <c r="L17188" s="3">
        <v>5.0</v>
      </c>
      <c r="M17188" s="3" t="s">
        <v>30</v>
      </c>
      <c r="N17188" s="3" t="s">
        <v>6213</v>
      </c>
      <c r="O17188" s="3" t="s">
        <v>705</v>
      </c>
      <c r="P17188" s="4">
        <v>21542.0</v>
      </c>
      <c r="Q17188" s="3" t="s">
        <v>52</v>
      </c>
      <c r="S17188" s="3" t="s">
        <v>34</v>
      </c>
    </row>
    <row r="17189">
      <c r="A17189" s="2">
        <v>42318.71491898148</v>
      </c>
      <c r="B17189" s="3">
        <v>52.0</v>
      </c>
      <c r="C17189" s="3" t="s">
        <v>14561</v>
      </c>
      <c r="D17189" s="3">
        <v>72.0</v>
      </c>
      <c r="E17189" s="3" t="s">
        <v>14607</v>
      </c>
      <c r="F17189" s="3">
        <v>9.0</v>
      </c>
      <c r="G17189" s="3">
        <v>12.0</v>
      </c>
      <c r="H17189" s="3" t="s">
        <v>15130</v>
      </c>
      <c r="I17189" s="3" t="s">
        <v>15131</v>
      </c>
      <c r="J17189" s="3" t="s">
        <v>3464</v>
      </c>
      <c r="K17189" s="3" t="s">
        <v>24</v>
      </c>
      <c r="L17189" s="3">
        <v>6.0</v>
      </c>
      <c r="M17189" s="3" t="s">
        <v>25</v>
      </c>
      <c r="N17189" s="3" t="s">
        <v>15176</v>
      </c>
      <c r="O17189" s="3" t="s">
        <v>477</v>
      </c>
      <c r="P17189" s="4">
        <v>29427.0</v>
      </c>
      <c r="Q17189" s="3" t="s">
        <v>132</v>
      </c>
      <c r="S17189" s="3" t="s">
        <v>34</v>
      </c>
    </row>
    <row r="17190">
      <c r="A17190" s="2">
        <v>42318.71491898148</v>
      </c>
      <c r="B17190" s="3">
        <v>52.0</v>
      </c>
      <c r="C17190" s="3" t="s">
        <v>14561</v>
      </c>
      <c r="D17190" s="3">
        <v>72.0</v>
      </c>
      <c r="E17190" s="3" t="s">
        <v>14607</v>
      </c>
      <c r="F17190" s="3">
        <v>9.0</v>
      </c>
      <c r="G17190" s="3">
        <v>12.0</v>
      </c>
      <c r="H17190" s="3" t="s">
        <v>15130</v>
      </c>
      <c r="I17190" s="3" t="s">
        <v>15131</v>
      </c>
      <c r="J17190" s="3" t="s">
        <v>3464</v>
      </c>
      <c r="K17190" s="3" t="s">
        <v>24</v>
      </c>
      <c r="L17190" s="3">
        <v>7.0</v>
      </c>
      <c r="M17190" s="3" t="s">
        <v>30</v>
      </c>
      <c r="N17190" s="3" t="s">
        <v>15177</v>
      </c>
      <c r="O17190" s="3" t="s">
        <v>15178</v>
      </c>
      <c r="P17190" s="4">
        <v>22691.0</v>
      </c>
      <c r="Q17190" s="3" t="s">
        <v>132</v>
      </c>
      <c r="S17190" s="3" t="s">
        <v>34</v>
      </c>
    </row>
    <row r="17191">
      <c r="A17191" s="2">
        <v>42318.71491898148</v>
      </c>
      <c r="B17191" s="3">
        <v>52.0</v>
      </c>
      <c r="C17191" s="3" t="s">
        <v>14561</v>
      </c>
      <c r="D17191" s="3">
        <v>72.0</v>
      </c>
      <c r="E17191" s="3" t="s">
        <v>14607</v>
      </c>
      <c r="F17191" s="3">
        <v>9.0</v>
      </c>
      <c r="G17191" s="3">
        <v>12.0</v>
      </c>
      <c r="H17191" s="3" t="s">
        <v>15130</v>
      </c>
      <c r="I17191" s="3" t="s">
        <v>15131</v>
      </c>
      <c r="J17191" s="3" t="s">
        <v>3464</v>
      </c>
      <c r="K17191" s="3" t="s">
        <v>24</v>
      </c>
      <c r="L17191" s="3">
        <v>8.0</v>
      </c>
      <c r="M17191" s="3" t="s">
        <v>25</v>
      </c>
      <c r="N17191" s="3" t="s">
        <v>15073</v>
      </c>
      <c r="O17191" s="3" t="s">
        <v>91</v>
      </c>
      <c r="P17191" s="4">
        <v>20163.0</v>
      </c>
      <c r="Q17191" s="3" t="s">
        <v>205</v>
      </c>
      <c r="S17191" s="3" t="s">
        <v>34</v>
      </c>
    </row>
    <row r="17192">
      <c r="A17192" s="2">
        <v>42318.71491898148</v>
      </c>
      <c r="B17192" s="3">
        <v>52.0</v>
      </c>
      <c r="C17192" s="3" t="s">
        <v>14561</v>
      </c>
      <c r="D17192" s="3">
        <v>72.0</v>
      </c>
      <c r="E17192" s="3" t="s">
        <v>14607</v>
      </c>
      <c r="F17192" s="3">
        <v>9.0</v>
      </c>
      <c r="G17192" s="3">
        <v>12.0</v>
      </c>
      <c r="H17192" s="3" t="s">
        <v>15130</v>
      </c>
      <c r="I17192" s="3" t="s">
        <v>15131</v>
      </c>
      <c r="J17192" s="3" t="s">
        <v>3464</v>
      </c>
      <c r="K17192" s="3" t="s">
        <v>24</v>
      </c>
      <c r="L17192" s="3">
        <v>9.0</v>
      </c>
      <c r="M17192" s="3" t="s">
        <v>30</v>
      </c>
      <c r="N17192" s="3" t="s">
        <v>15179</v>
      </c>
      <c r="O17192" s="3" t="s">
        <v>746</v>
      </c>
      <c r="P17192" s="4">
        <v>27472.0</v>
      </c>
      <c r="Q17192" s="3" t="s">
        <v>110</v>
      </c>
      <c r="S17192" s="3" t="s">
        <v>34</v>
      </c>
    </row>
    <row r="17193">
      <c r="A17193" s="2">
        <v>42318.71491898148</v>
      </c>
      <c r="B17193" s="3">
        <v>52.0</v>
      </c>
      <c r="C17193" s="3" t="s">
        <v>14561</v>
      </c>
      <c r="D17193" s="3">
        <v>72.0</v>
      </c>
      <c r="E17193" s="3" t="s">
        <v>14607</v>
      </c>
      <c r="F17193" s="3">
        <v>9.0</v>
      </c>
      <c r="G17193" s="3">
        <v>12.0</v>
      </c>
      <c r="H17193" s="3" t="s">
        <v>15130</v>
      </c>
      <c r="I17193" s="3" t="s">
        <v>15131</v>
      </c>
      <c r="J17193" s="3" t="s">
        <v>3464</v>
      </c>
      <c r="K17193" s="3" t="s">
        <v>24</v>
      </c>
      <c r="L17193" s="3">
        <v>10.0</v>
      </c>
      <c r="M17193" s="3" t="s">
        <v>25</v>
      </c>
      <c r="N17193" s="3" t="s">
        <v>15180</v>
      </c>
      <c r="O17193" s="3" t="s">
        <v>366</v>
      </c>
      <c r="P17193" s="4">
        <v>25866.0</v>
      </c>
      <c r="Q17193" s="3" t="s">
        <v>79</v>
      </c>
      <c r="S17193" s="3" t="s">
        <v>34</v>
      </c>
    </row>
    <row r="17194">
      <c r="A17194" s="2">
        <v>42318.71491898148</v>
      </c>
      <c r="B17194" s="3">
        <v>52.0</v>
      </c>
      <c r="C17194" s="3" t="s">
        <v>14561</v>
      </c>
      <c r="D17194" s="3">
        <v>72.0</v>
      </c>
      <c r="E17194" s="3" t="s">
        <v>14607</v>
      </c>
      <c r="F17194" s="3">
        <v>9.0</v>
      </c>
      <c r="G17194" s="3">
        <v>12.0</v>
      </c>
      <c r="H17194" s="3" t="s">
        <v>15130</v>
      </c>
      <c r="I17194" s="3" t="s">
        <v>15131</v>
      </c>
      <c r="J17194" s="3" t="s">
        <v>3464</v>
      </c>
      <c r="K17194" s="3" t="s">
        <v>24</v>
      </c>
      <c r="L17194" s="3">
        <v>11.0</v>
      </c>
      <c r="M17194" s="3" t="s">
        <v>30</v>
      </c>
      <c r="N17194" s="3" t="s">
        <v>15181</v>
      </c>
      <c r="O17194" s="3" t="s">
        <v>1360</v>
      </c>
      <c r="P17194" s="4">
        <v>23803.0</v>
      </c>
      <c r="Q17194" s="3" t="s">
        <v>46</v>
      </c>
      <c r="S17194" s="3" t="s">
        <v>34</v>
      </c>
    </row>
    <row r="17195">
      <c r="A17195" s="2">
        <v>42318.71491898148</v>
      </c>
      <c r="B17195" s="3">
        <v>52.0</v>
      </c>
      <c r="C17195" s="3" t="s">
        <v>14561</v>
      </c>
      <c r="D17195" s="3">
        <v>72.0</v>
      </c>
      <c r="E17195" s="3" t="s">
        <v>14607</v>
      </c>
      <c r="F17195" s="3">
        <v>9.0</v>
      </c>
      <c r="G17195" s="3">
        <v>12.0</v>
      </c>
      <c r="H17195" s="3" t="s">
        <v>15130</v>
      </c>
      <c r="I17195" s="3" t="s">
        <v>15131</v>
      </c>
      <c r="J17195" s="3" t="s">
        <v>3464</v>
      </c>
      <c r="K17195" s="3" t="s">
        <v>24</v>
      </c>
      <c r="L17195" s="3">
        <v>12.0</v>
      </c>
      <c r="M17195" s="3" t="s">
        <v>25</v>
      </c>
      <c r="N17195" s="3" t="s">
        <v>8125</v>
      </c>
      <c r="O17195" s="3" t="s">
        <v>91</v>
      </c>
      <c r="P17195" s="4">
        <v>23337.0</v>
      </c>
      <c r="Q17195" s="3" t="s">
        <v>33</v>
      </c>
      <c r="S17195" s="3" t="s">
        <v>34</v>
      </c>
    </row>
    <row r="17196">
      <c r="A17196" s="2">
        <v>42318.71491898148</v>
      </c>
      <c r="B17196" s="3">
        <v>52.0</v>
      </c>
      <c r="C17196" s="3" t="s">
        <v>14561</v>
      </c>
      <c r="D17196" s="3">
        <v>72.0</v>
      </c>
      <c r="E17196" s="3" t="s">
        <v>14607</v>
      </c>
      <c r="F17196" s="3">
        <v>9.0</v>
      </c>
      <c r="G17196" s="3">
        <v>12.0</v>
      </c>
      <c r="H17196" s="3" t="s">
        <v>15130</v>
      </c>
      <c r="I17196" s="3" t="s">
        <v>15131</v>
      </c>
      <c r="J17196" s="3" t="s">
        <v>3464</v>
      </c>
      <c r="K17196" s="3" t="s">
        <v>24</v>
      </c>
      <c r="L17196" s="3">
        <v>13.0</v>
      </c>
      <c r="M17196" s="3" t="s">
        <v>30</v>
      </c>
      <c r="N17196" s="3" t="s">
        <v>15182</v>
      </c>
      <c r="O17196" s="3" t="s">
        <v>249</v>
      </c>
      <c r="P17196" s="4">
        <v>19278.0</v>
      </c>
      <c r="Q17196" s="3" t="s">
        <v>60</v>
      </c>
      <c r="S17196" s="3" t="s">
        <v>34</v>
      </c>
    </row>
    <row r="17197">
      <c r="A17197" s="2">
        <v>42318.71491898148</v>
      </c>
      <c r="B17197" s="3">
        <v>52.0</v>
      </c>
      <c r="C17197" s="3" t="s">
        <v>14561</v>
      </c>
      <c r="D17197" s="3">
        <v>72.0</v>
      </c>
      <c r="E17197" s="3" t="s">
        <v>14607</v>
      </c>
      <c r="F17197" s="3">
        <v>9.0</v>
      </c>
      <c r="G17197" s="3">
        <v>12.0</v>
      </c>
      <c r="H17197" s="3" t="s">
        <v>15130</v>
      </c>
      <c r="I17197" s="3" t="s">
        <v>15131</v>
      </c>
      <c r="J17197" s="3" t="s">
        <v>3464</v>
      </c>
      <c r="K17197" s="3" t="s">
        <v>24</v>
      </c>
      <c r="L17197" s="3">
        <v>14.0</v>
      </c>
      <c r="M17197" s="3" t="s">
        <v>25</v>
      </c>
      <c r="N17197" s="3" t="s">
        <v>854</v>
      </c>
      <c r="O17197" s="3" t="s">
        <v>384</v>
      </c>
      <c r="P17197" s="4">
        <v>33170.0</v>
      </c>
      <c r="Q17197" s="3" t="s">
        <v>55</v>
      </c>
      <c r="S17197" s="3" t="s">
        <v>34</v>
      </c>
    </row>
    <row r="17198">
      <c r="A17198" s="2">
        <v>42318.71491898148</v>
      </c>
      <c r="B17198" s="3">
        <v>52.0</v>
      </c>
      <c r="C17198" s="3" t="s">
        <v>14561</v>
      </c>
      <c r="D17198" s="3">
        <v>72.0</v>
      </c>
      <c r="E17198" s="3" t="s">
        <v>14607</v>
      </c>
      <c r="F17198" s="3">
        <v>9.0</v>
      </c>
      <c r="G17198" s="3">
        <v>12.0</v>
      </c>
      <c r="H17198" s="3" t="s">
        <v>15130</v>
      </c>
      <c r="I17198" s="3" t="s">
        <v>15131</v>
      </c>
      <c r="J17198" s="3" t="s">
        <v>3464</v>
      </c>
      <c r="K17198" s="3" t="s">
        <v>24</v>
      </c>
      <c r="L17198" s="3">
        <v>15.0</v>
      </c>
      <c r="M17198" s="3" t="s">
        <v>30</v>
      </c>
      <c r="N17198" s="3" t="s">
        <v>15183</v>
      </c>
      <c r="O17198" s="3" t="s">
        <v>283</v>
      </c>
      <c r="P17198" s="4">
        <v>24141.0</v>
      </c>
      <c r="Q17198" s="3" t="s">
        <v>79</v>
      </c>
      <c r="S17198" s="3" t="s">
        <v>34</v>
      </c>
    </row>
    <row r="17199">
      <c r="A17199" s="2">
        <v>42318.71491898148</v>
      </c>
      <c r="B17199" s="3">
        <v>52.0</v>
      </c>
      <c r="C17199" s="3" t="s">
        <v>14561</v>
      </c>
      <c r="D17199" s="3">
        <v>72.0</v>
      </c>
      <c r="E17199" s="3" t="s">
        <v>14607</v>
      </c>
      <c r="F17199" s="3">
        <v>9.0</v>
      </c>
      <c r="G17199" s="3">
        <v>12.0</v>
      </c>
      <c r="H17199" s="3" t="s">
        <v>15130</v>
      </c>
      <c r="I17199" s="3" t="s">
        <v>15131</v>
      </c>
      <c r="J17199" s="3" t="s">
        <v>3464</v>
      </c>
      <c r="K17199" s="3" t="s">
        <v>24</v>
      </c>
      <c r="L17199" s="3">
        <v>16.0</v>
      </c>
      <c r="M17199" s="3" t="s">
        <v>25</v>
      </c>
      <c r="N17199" s="3" t="s">
        <v>15184</v>
      </c>
      <c r="O17199" s="3" t="s">
        <v>168</v>
      </c>
      <c r="P17199" s="4">
        <v>19121.0</v>
      </c>
      <c r="Q17199" s="3" t="s">
        <v>86</v>
      </c>
      <c r="S17199" s="3" t="s">
        <v>34</v>
      </c>
    </row>
    <row r="17200">
      <c r="A17200" s="2">
        <v>42318.71491898148</v>
      </c>
      <c r="B17200" s="3">
        <v>52.0</v>
      </c>
      <c r="C17200" s="3" t="s">
        <v>14561</v>
      </c>
      <c r="D17200" s="3">
        <v>72.0</v>
      </c>
      <c r="E17200" s="3" t="s">
        <v>14607</v>
      </c>
      <c r="F17200" s="3">
        <v>9.0</v>
      </c>
      <c r="G17200" s="3">
        <v>12.0</v>
      </c>
      <c r="H17200" s="3" t="s">
        <v>15130</v>
      </c>
      <c r="I17200" s="3" t="s">
        <v>15131</v>
      </c>
      <c r="J17200" s="3" t="s">
        <v>3464</v>
      </c>
      <c r="K17200" s="3" t="s">
        <v>24</v>
      </c>
      <c r="L17200" s="3">
        <v>17.0</v>
      </c>
      <c r="M17200" s="3" t="s">
        <v>30</v>
      </c>
      <c r="N17200" s="3" t="s">
        <v>15185</v>
      </c>
      <c r="O17200" s="3" t="s">
        <v>215</v>
      </c>
      <c r="P17200" s="4">
        <v>24629.0</v>
      </c>
      <c r="Q17200" s="3" t="s">
        <v>37</v>
      </c>
      <c r="S17200" s="3" t="s">
        <v>34</v>
      </c>
    </row>
    <row r="17201">
      <c r="A17201" s="2">
        <v>42318.71491898148</v>
      </c>
      <c r="B17201" s="3">
        <v>52.0</v>
      </c>
      <c r="C17201" s="3" t="s">
        <v>14561</v>
      </c>
      <c r="D17201" s="3">
        <v>85.0</v>
      </c>
      <c r="E17201" s="3" t="s">
        <v>14617</v>
      </c>
      <c r="F17201" s="3">
        <v>9.0</v>
      </c>
      <c r="G17201" s="3">
        <v>12.0</v>
      </c>
      <c r="H17201" s="3" t="s">
        <v>15130</v>
      </c>
      <c r="I17201" s="3" t="s">
        <v>15131</v>
      </c>
      <c r="J17201" s="3" t="s">
        <v>3464</v>
      </c>
      <c r="K17201" s="3" t="s">
        <v>24</v>
      </c>
      <c r="L17201" s="3">
        <v>1.0</v>
      </c>
      <c r="M17201" s="3" t="s">
        <v>30</v>
      </c>
      <c r="N17201" s="3" t="s">
        <v>15186</v>
      </c>
      <c r="O17201" s="3" t="s">
        <v>591</v>
      </c>
      <c r="P17201" s="4">
        <v>31524.0</v>
      </c>
      <c r="Q17201" s="3" t="s">
        <v>132</v>
      </c>
      <c r="S17201" s="3" t="s">
        <v>34</v>
      </c>
    </row>
    <row r="17202">
      <c r="A17202" s="2">
        <v>42318.71491898148</v>
      </c>
      <c r="B17202" s="3">
        <v>52.0</v>
      </c>
      <c r="C17202" s="3" t="s">
        <v>14561</v>
      </c>
      <c r="D17202" s="3">
        <v>85.0</v>
      </c>
      <c r="E17202" s="3" t="s">
        <v>14617</v>
      </c>
      <c r="F17202" s="3">
        <v>9.0</v>
      </c>
      <c r="G17202" s="3">
        <v>12.0</v>
      </c>
      <c r="H17202" s="3" t="s">
        <v>15130</v>
      </c>
      <c r="I17202" s="3" t="s">
        <v>15131</v>
      </c>
      <c r="J17202" s="3" t="s">
        <v>3464</v>
      </c>
      <c r="K17202" s="3" t="s">
        <v>24</v>
      </c>
      <c r="L17202" s="3">
        <v>2.0</v>
      </c>
      <c r="M17202" s="3" t="s">
        <v>25</v>
      </c>
      <c r="N17202" s="3" t="s">
        <v>15187</v>
      </c>
      <c r="O17202" s="3" t="s">
        <v>1522</v>
      </c>
      <c r="P17202" s="4">
        <v>27112.0</v>
      </c>
      <c r="Q17202" s="3" t="s">
        <v>37</v>
      </c>
      <c r="S17202" s="3" t="s">
        <v>34</v>
      </c>
    </row>
    <row r="17203">
      <c r="A17203" s="2">
        <v>42318.71491898148</v>
      </c>
      <c r="B17203" s="3">
        <v>52.0</v>
      </c>
      <c r="C17203" s="3" t="s">
        <v>14561</v>
      </c>
      <c r="D17203" s="3">
        <v>85.0</v>
      </c>
      <c r="E17203" s="3" t="s">
        <v>14617</v>
      </c>
      <c r="F17203" s="3">
        <v>9.0</v>
      </c>
      <c r="G17203" s="3">
        <v>12.0</v>
      </c>
      <c r="H17203" s="3" t="s">
        <v>15130</v>
      </c>
      <c r="I17203" s="3" t="s">
        <v>15131</v>
      </c>
      <c r="J17203" s="3" t="s">
        <v>3464</v>
      </c>
      <c r="K17203" s="3" t="s">
        <v>24</v>
      </c>
      <c r="L17203" s="3">
        <v>3.0</v>
      </c>
      <c r="M17203" s="3" t="s">
        <v>30</v>
      </c>
      <c r="N17203" s="3" t="s">
        <v>5522</v>
      </c>
      <c r="O17203" s="3" t="s">
        <v>166</v>
      </c>
      <c r="P17203" s="4">
        <v>20059.0</v>
      </c>
      <c r="Q17203" s="3" t="s">
        <v>153</v>
      </c>
      <c r="S17203" s="3" t="s">
        <v>29</v>
      </c>
    </row>
    <row r="17204">
      <c r="A17204" s="2">
        <v>42318.71491898148</v>
      </c>
      <c r="B17204" s="3">
        <v>52.0</v>
      </c>
      <c r="C17204" s="3" t="s">
        <v>14561</v>
      </c>
      <c r="D17204" s="3">
        <v>85.0</v>
      </c>
      <c r="E17204" s="3" t="s">
        <v>14617</v>
      </c>
      <c r="F17204" s="3">
        <v>9.0</v>
      </c>
      <c r="G17204" s="3">
        <v>12.0</v>
      </c>
      <c r="H17204" s="3" t="s">
        <v>15130</v>
      </c>
      <c r="I17204" s="3" t="s">
        <v>15131</v>
      </c>
      <c r="J17204" s="3" t="s">
        <v>3464</v>
      </c>
      <c r="K17204" s="3" t="s">
        <v>24</v>
      </c>
      <c r="L17204" s="3">
        <v>4.0</v>
      </c>
      <c r="M17204" s="3" t="s">
        <v>25</v>
      </c>
      <c r="N17204" s="3" t="s">
        <v>2040</v>
      </c>
      <c r="O17204" s="3" t="s">
        <v>421</v>
      </c>
      <c r="P17204" s="4">
        <v>25174.0</v>
      </c>
      <c r="Q17204" s="3" t="s">
        <v>75</v>
      </c>
      <c r="S17204" s="3" t="s">
        <v>34</v>
      </c>
    </row>
    <row r="17205">
      <c r="A17205" s="2">
        <v>42318.71491898148</v>
      </c>
      <c r="B17205" s="3">
        <v>52.0</v>
      </c>
      <c r="C17205" s="3" t="s">
        <v>14561</v>
      </c>
      <c r="D17205" s="3">
        <v>85.0</v>
      </c>
      <c r="E17205" s="3" t="s">
        <v>14617</v>
      </c>
      <c r="F17205" s="3">
        <v>9.0</v>
      </c>
      <c r="G17205" s="3">
        <v>12.0</v>
      </c>
      <c r="H17205" s="3" t="s">
        <v>15130</v>
      </c>
      <c r="I17205" s="3" t="s">
        <v>15131</v>
      </c>
      <c r="J17205" s="3" t="s">
        <v>3464</v>
      </c>
      <c r="K17205" s="3" t="s">
        <v>24</v>
      </c>
      <c r="L17205" s="3">
        <v>5.0</v>
      </c>
      <c r="M17205" s="3" t="s">
        <v>30</v>
      </c>
      <c r="N17205" s="3" t="s">
        <v>1217</v>
      </c>
      <c r="O17205" s="3" t="s">
        <v>307</v>
      </c>
      <c r="P17205" s="4">
        <v>21716.0</v>
      </c>
      <c r="Q17205" s="3" t="s">
        <v>189</v>
      </c>
      <c r="S17205" s="3" t="s">
        <v>34</v>
      </c>
    </row>
    <row r="17206">
      <c r="A17206" s="2">
        <v>42318.71491898148</v>
      </c>
      <c r="B17206" s="3">
        <v>52.0</v>
      </c>
      <c r="C17206" s="3" t="s">
        <v>14561</v>
      </c>
      <c r="D17206" s="3">
        <v>85.0</v>
      </c>
      <c r="E17206" s="3" t="s">
        <v>14617</v>
      </c>
      <c r="F17206" s="3">
        <v>9.0</v>
      </c>
      <c r="G17206" s="3">
        <v>12.0</v>
      </c>
      <c r="H17206" s="3" t="s">
        <v>15130</v>
      </c>
      <c r="I17206" s="3" t="s">
        <v>15131</v>
      </c>
      <c r="J17206" s="3" t="s">
        <v>3464</v>
      </c>
      <c r="K17206" s="3" t="s">
        <v>24</v>
      </c>
      <c r="L17206" s="3">
        <v>6.0</v>
      </c>
      <c r="M17206" s="3" t="s">
        <v>25</v>
      </c>
      <c r="N17206" s="3" t="s">
        <v>15188</v>
      </c>
      <c r="O17206" s="3" t="s">
        <v>213</v>
      </c>
      <c r="P17206" s="4">
        <v>19162.0</v>
      </c>
      <c r="Q17206" s="3" t="s">
        <v>86</v>
      </c>
      <c r="S17206" s="3" t="s">
        <v>34</v>
      </c>
    </row>
    <row r="17207">
      <c r="A17207" s="2">
        <v>42318.71491898148</v>
      </c>
      <c r="B17207" s="3">
        <v>52.0</v>
      </c>
      <c r="C17207" s="3" t="s">
        <v>14561</v>
      </c>
      <c r="D17207" s="3">
        <v>85.0</v>
      </c>
      <c r="E17207" s="3" t="s">
        <v>14617</v>
      </c>
      <c r="F17207" s="3">
        <v>9.0</v>
      </c>
      <c r="G17207" s="3">
        <v>12.0</v>
      </c>
      <c r="H17207" s="3" t="s">
        <v>15130</v>
      </c>
      <c r="I17207" s="3" t="s">
        <v>15131</v>
      </c>
      <c r="J17207" s="3" t="s">
        <v>3464</v>
      </c>
      <c r="K17207" s="3" t="s">
        <v>24</v>
      </c>
      <c r="L17207" s="3">
        <v>7.0</v>
      </c>
      <c r="M17207" s="3" t="s">
        <v>30</v>
      </c>
      <c r="N17207" s="3" t="s">
        <v>15189</v>
      </c>
      <c r="O17207" s="3" t="s">
        <v>591</v>
      </c>
      <c r="P17207" s="4">
        <v>29943.0</v>
      </c>
      <c r="Q17207" s="3" t="s">
        <v>132</v>
      </c>
      <c r="S17207" s="3" t="s">
        <v>34</v>
      </c>
    </row>
    <row r="17208">
      <c r="A17208" s="2">
        <v>42318.71491898148</v>
      </c>
      <c r="B17208" s="3">
        <v>52.0</v>
      </c>
      <c r="C17208" s="3" t="s">
        <v>14561</v>
      </c>
      <c r="D17208" s="3">
        <v>85.0</v>
      </c>
      <c r="E17208" s="3" t="s">
        <v>14617</v>
      </c>
      <c r="F17208" s="3">
        <v>9.0</v>
      </c>
      <c r="G17208" s="3">
        <v>12.0</v>
      </c>
      <c r="H17208" s="3" t="s">
        <v>15130</v>
      </c>
      <c r="I17208" s="3" t="s">
        <v>15131</v>
      </c>
      <c r="J17208" s="3" t="s">
        <v>3464</v>
      </c>
      <c r="K17208" s="3" t="s">
        <v>24</v>
      </c>
      <c r="L17208" s="3">
        <v>8.0</v>
      </c>
      <c r="M17208" s="3" t="s">
        <v>25</v>
      </c>
      <c r="N17208" s="3" t="s">
        <v>15190</v>
      </c>
      <c r="O17208" s="3" t="s">
        <v>95</v>
      </c>
      <c r="P17208" s="4">
        <v>20892.0</v>
      </c>
      <c r="Q17208" s="3" t="s">
        <v>159</v>
      </c>
      <c r="S17208" s="3" t="s">
        <v>34</v>
      </c>
    </row>
    <row r="17209">
      <c r="A17209" s="2">
        <v>42318.71491898148</v>
      </c>
      <c r="B17209" s="3">
        <v>52.0</v>
      </c>
      <c r="C17209" s="3" t="s">
        <v>14561</v>
      </c>
      <c r="D17209" s="3">
        <v>85.0</v>
      </c>
      <c r="E17209" s="3" t="s">
        <v>14617</v>
      </c>
      <c r="F17209" s="3">
        <v>9.0</v>
      </c>
      <c r="G17209" s="3">
        <v>12.0</v>
      </c>
      <c r="H17209" s="3" t="s">
        <v>15130</v>
      </c>
      <c r="I17209" s="3" t="s">
        <v>15131</v>
      </c>
      <c r="J17209" s="3" t="s">
        <v>3464</v>
      </c>
      <c r="K17209" s="3" t="s">
        <v>24</v>
      </c>
      <c r="L17209" s="3">
        <v>9.0</v>
      </c>
      <c r="M17209" s="3" t="s">
        <v>30</v>
      </c>
      <c r="N17209" s="3" t="s">
        <v>15191</v>
      </c>
      <c r="O17209" s="3" t="s">
        <v>71</v>
      </c>
      <c r="P17209" s="4">
        <v>28188.0</v>
      </c>
      <c r="Q17209" s="3" t="s">
        <v>205</v>
      </c>
      <c r="S17209" s="3" t="s">
        <v>34</v>
      </c>
    </row>
    <row r="17210">
      <c r="A17210" s="2">
        <v>42318.71491898148</v>
      </c>
      <c r="B17210" s="3">
        <v>52.0</v>
      </c>
      <c r="C17210" s="3" t="s">
        <v>14561</v>
      </c>
      <c r="D17210" s="3">
        <v>85.0</v>
      </c>
      <c r="E17210" s="3" t="s">
        <v>14617</v>
      </c>
      <c r="F17210" s="3">
        <v>9.0</v>
      </c>
      <c r="G17210" s="3">
        <v>12.0</v>
      </c>
      <c r="H17210" s="3" t="s">
        <v>15130</v>
      </c>
      <c r="I17210" s="3" t="s">
        <v>15131</v>
      </c>
      <c r="J17210" s="3" t="s">
        <v>3464</v>
      </c>
      <c r="K17210" s="3" t="s">
        <v>24</v>
      </c>
      <c r="L17210" s="3">
        <v>10.0</v>
      </c>
      <c r="M17210" s="3" t="s">
        <v>25</v>
      </c>
      <c r="N17210" s="3" t="s">
        <v>6418</v>
      </c>
      <c r="O17210" s="3" t="s">
        <v>237</v>
      </c>
      <c r="P17210" s="4">
        <v>24821.0</v>
      </c>
      <c r="Q17210" s="3" t="s">
        <v>33</v>
      </c>
      <c r="S17210" s="3" t="s">
        <v>34</v>
      </c>
    </row>
    <row r="17211">
      <c r="A17211" s="2">
        <v>42318.71491898148</v>
      </c>
      <c r="B17211" s="3">
        <v>52.0</v>
      </c>
      <c r="C17211" s="3" t="s">
        <v>14561</v>
      </c>
      <c r="D17211" s="3">
        <v>85.0</v>
      </c>
      <c r="E17211" s="3" t="s">
        <v>14617</v>
      </c>
      <c r="F17211" s="3">
        <v>9.0</v>
      </c>
      <c r="G17211" s="3">
        <v>12.0</v>
      </c>
      <c r="H17211" s="3" t="s">
        <v>15130</v>
      </c>
      <c r="I17211" s="3" t="s">
        <v>15131</v>
      </c>
      <c r="J17211" s="3" t="s">
        <v>3464</v>
      </c>
      <c r="K17211" s="3" t="s">
        <v>24</v>
      </c>
      <c r="L17211" s="3">
        <v>11.0</v>
      </c>
      <c r="M17211" s="3" t="s">
        <v>30</v>
      </c>
      <c r="N17211" s="3" t="s">
        <v>15192</v>
      </c>
      <c r="O17211" s="3" t="s">
        <v>45</v>
      </c>
      <c r="P17211" s="4">
        <v>23181.0</v>
      </c>
      <c r="Q17211" s="3" t="s">
        <v>189</v>
      </c>
      <c r="S17211" s="3" t="s">
        <v>34</v>
      </c>
    </row>
    <row r="17212">
      <c r="A17212" s="2">
        <v>42318.71491898148</v>
      </c>
      <c r="B17212" s="3">
        <v>52.0</v>
      </c>
      <c r="C17212" s="3" t="s">
        <v>14561</v>
      </c>
      <c r="D17212" s="3">
        <v>85.0</v>
      </c>
      <c r="E17212" s="3" t="s">
        <v>14617</v>
      </c>
      <c r="F17212" s="3">
        <v>9.0</v>
      </c>
      <c r="G17212" s="3">
        <v>12.0</v>
      </c>
      <c r="H17212" s="3" t="s">
        <v>15130</v>
      </c>
      <c r="I17212" s="3" t="s">
        <v>15131</v>
      </c>
      <c r="J17212" s="3" t="s">
        <v>3464</v>
      </c>
      <c r="K17212" s="3" t="s">
        <v>24</v>
      </c>
      <c r="L17212" s="3">
        <v>12.0</v>
      </c>
      <c r="M17212" s="3" t="s">
        <v>25</v>
      </c>
      <c r="N17212" s="3" t="s">
        <v>15193</v>
      </c>
      <c r="O17212" s="3" t="s">
        <v>213</v>
      </c>
      <c r="P17212" s="4">
        <v>20266.0</v>
      </c>
      <c r="Q17212" s="3" t="s">
        <v>86</v>
      </c>
      <c r="S17212" s="3" t="s">
        <v>34</v>
      </c>
    </row>
    <row r="17213">
      <c r="A17213" s="2">
        <v>42318.71491898148</v>
      </c>
      <c r="B17213" s="3">
        <v>52.0</v>
      </c>
      <c r="C17213" s="3" t="s">
        <v>14561</v>
      </c>
      <c r="D17213" s="3">
        <v>85.0</v>
      </c>
      <c r="E17213" s="3" t="s">
        <v>14617</v>
      </c>
      <c r="F17213" s="3">
        <v>9.0</v>
      </c>
      <c r="G17213" s="3">
        <v>12.0</v>
      </c>
      <c r="H17213" s="3" t="s">
        <v>15130</v>
      </c>
      <c r="I17213" s="3" t="s">
        <v>15131</v>
      </c>
      <c r="J17213" s="3" t="s">
        <v>3464</v>
      </c>
      <c r="K17213" s="3" t="s">
        <v>24</v>
      </c>
      <c r="L17213" s="3">
        <v>13.0</v>
      </c>
      <c r="M17213" s="3" t="s">
        <v>30</v>
      </c>
      <c r="N17213" s="3" t="s">
        <v>15194</v>
      </c>
      <c r="O17213" s="3" t="s">
        <v>2585</v>
      </c>
      <c r="P17213" s="4">
        <v>22639.0</v>
      </c>
      <c r="Q17213" s="3" t="s">
        <v>86</v>
      </c>
      <c r="S17213" s="3" t="s">
        <v>34</v>
      </c>
    </row>
    <row r="17214">
      <c r="A17214" s="2">
        <v>42318.71491898148</v>
      </c>
      <c r="B17214" s="3">
        <v>52.0</v>
      </c>
      <c r="C17214" s="3" t="s">
        <v>14561</v>
      </c>
      <c r="D17214" s="3">
        <v>85.0</v>
      </c>
      <c r="E17214" s="3" t="s">
        <v>14617</v>
      </c>
      <c r="F17214" s="3">
        <v>9.0</v>
      </c>
      <c r="G17214" s="3">
        <v>12.0</v>
      </c>
      <c r="H17214" s="3" t="s">
        <v>15130</v>
      </c>
      <c r="I17214" s="3" t="s">
        <v>15131</v>
      </c>
      <c r="J17214" s="3" t="s">
        <v>3464</v>
      </c>
      <c r="K17214" s="3" t="s">
        <v>24</v>
      </c>
      <c r="L17214" s="3">
        <v>14.0</v>
      </c>
      <c r="M17214" s="3" t="s">
        <v>25</v>
      </c>
      <c r="N17214" s="3" t="s">
        <v>15195</v>
      </c>
      <c r="O17214" s="3" t="s">
        <v>359</v>
      </c>
      <c r="P17214" s="4">
        <v>23546.0</v>
      </c>
      <c r="Q17214" s="3" t="s">
        <v>46</v>
      </c>
      <c r="S17214" s="3" t="s">
        <v>34</v>
      </c>
    </row>
    <row r="17215">
      <c r="A17215" s="2">
        <v>42318.71491898148</v>
      </c>
      <c r="B17215" s="3">
        <v>52.0</v>
      </c>
      <c r="C17215" s="3" t="s">
        <v>14561</v>
      </c>
      <c r="D17215" s="3">
        <v>85.0</v>
      </c>
      <c r="E17215" s="3" t="s">
        <v>14617</v>
      </c>
      <c r="F17215" s="3">
        <v>9.0</v>
      </c>
      <c r="G17215" s="3">
        <v>12.0</v>
      </c>
      <c r="H17215" s="3" t="s">
        <v>15130</v>
      </c>
      <c r="I17215" s="3" t="s">
        <v>15131</v>
      </c>
      <c r="J17215" s="3" t="s">
        <v>3464</v>
      </c>
      <c r="K17215" s="3" t="s">
        <v>24</v>
      </c>
      <c r="L17215" s="3">
        <v>15.0</v>
      </c>
      <c r="M17215" s="3" t="s">
        <v>30</v>
      </c>
      <c r="N17215" s="3" t="s">
        <v>15196</v>
      </c>
      <c r="O17215" s="3" t="s">
        <v>1280</v>
      </c>
      <c r="P17215" s="4">
        <v>21479.0</v>
      </c>
      <c r="Q17215" s="3" t="s">
        <v>79</v>
      </c>
      <c r="S17215" s="3" t="s">
        <v>34</v>
      </c>
    </row>
    <row r="17216">
      <c r="A17216" s="2">
        <v>42318.71491898148</v>
      </c>
      <c r="B17216" s="3">
        <v>52.0</v>
      </c>
      <c r="C17216" s="3" t="s">
        <v>14561</v>
      </c>
      <c r="D17216" s="3">
        <v>85.0</v>
      </c>
      <c r="E17216" s="3" t="s">
        <v>14617</v>
      </c>
      <c r="F17216" s="3">
        <v>9.0</v>
      </c>
      <c r="G17216" s="3">
        <v>12.0</v>
      </c>
      <c r="H17216" s="3" t="s">
        <v>15130</v>
      </c>
      <c r="I17216" s="3" t="s">
        <v>15131</v>
      </c>
      <c r="J17216" s="3" t="s">
        <v>3464</v>
      </c>
      <c r="K17216" s="3" t="s">
        <v>24</v>
      </c>
      <c r="L17216" s="3">
        <v>16.0</v>
      </c>
      <c r="M17216" s="3" t="s">
        <v>25</v>
      </c>
      <c r="N17216" s="3" t="s">
        <v>15197</v>
      </c>
      <c r="O17216" s="3" t="s">
        <v>168</v>
      </c>
      <c r="P17216" s="4">
        <v>17478.0</v>
      </c>
      <c r="Q17216" s="3" t="s">
        <v>1205</v>
      </c>
      <c r="S17216" s="3" t="s">
        <v>34</v>
      </c>
    </row>
    <row r="17217">
      <c r="A17217" s="2">
        <v>42318.71491898148</v>
      </c>
      <c r="B17217" s="3">
        <v>52.0</v>
      </c>
      <c r="C17217" s="3" t="s">
        <v>14561</v>
      </c>
      <c r="D17217" s="3">
        <v>85.0</v>
      </c>
      <c r="E17217" s="3" t="s">
        <v>14617</v>
      </c>
      <c r="F17217" s="3">
        <v>9.0</v>
      </c>
      <c r="G17217" s="3">
        <v>12.0</v>
      </c>
      <c r="H17217" s="3" t="s">
        <v>15130</v>
      </c>
      <c r="I17217" s="3" t="s">
        <v>15131</v>
      </c>
      <c r="J17217" s="3" t="s">
        <v>3464</v>
      </c>
      <c r="K17217" s="3" t="s">
        <v>24</v>
      </c>
      <c r="L17217" s="3">
        <v>17.0</v>
      </c>
      <c r="M17217" s="3" t="s">
        <v>30</v>
      </c>
      <c r="N17217" s="3" t="s">
        <v>15198</v>
      </c>
      <c r="O17217" s="3" t="s">
        <v>171</v>
      </c>
      <c r="P17217" s="4">
        <v>21973.0</v>
      </c>
      <c r="Q17217" s="3" t="s">
        <v>132</v>
      </c>
      <c r="S17217" s="3" t="s">
        <v>34</v>
      </c>
    </row>
    <row r="17218">
      <c r="A17218" s="2">
        <v>42318.71491898148</v>
      </c>
      <c r="B17218" s="3">
        <v>52.0</v>
      </c>
      <c r="C17218" s="3" t="s">
        <v>14561</v>
      </c>
      <c r="D17218" s="3">
        <v>85.0</v>
      </c>
      <c r="E17218" s="3" t="s">
        <v>14617</v>
      </c>
      <c r="F17218" s="3">
        <v>9.0</v>
      </c>
      <c r="G17218" s="3">
        <v>12.0</v>
      </c>
      <c r="H17218" s="3" t="s">
        <v>15130</v>
      </c>
      <c r="I17218" s="3" t="s">
        <v>15131</v>
      </c>
      <c r="J17218" s="3" t="s">
        <v>3464</v>
      </c>
      <c r="K17218" s="3" t="s">
        <v>24</v>
      </c>
      <c r="L17218" s="3">
        <v>18.0</v>
      </c>
      <c r="M17218" s="3" t="s">
        <v>25</v>
      </c>
      <c r="N17218" s="3" t="s">
        <v>15199</v>
      </c>
      <c r="O17218" s="3" t="s">
        <v>237</v>
      </c>
      <c r="P17218" s="4">
        <v>19998.0</v>
      </c>
      <c r="Q17218" s="3" t="s">
        <v>33</v>
      </c>
      <c r="S17218" s="3" t="s">
        <v>34</v>
      </c>
    </row>
    <row r="17219">
      <c r="A17219" s="2">
        <v>42318.71491898148</v>
      </c>
      <c r="B17219" s="3">
        <v>52.0</v>
      </c>
      <c r="C17219" s="3" t="s">
        <v>14561</v>
      </c>
      <c r="D17219" s="3">
        <v>85.0</v>
      </c>
      <c r="E17219" s="3" t="s">
        <v>14617</v>
      </c>
      <c r="F17219" s="3">
        <v>9.0</v>
      </c>
      <c r="G17219" s="3">
        <v>12.0</v>
      </c>
      <c r="H17219" s="3" t="s">
        <v>15130</v>
      </c>
      <c r="I17219" s="3" t="s">
        <v>15131</v>
      </c>
      <c r="J17219" s="3" t="s">
        <v>3464</v>
      </c>
      <c r="K17219" s="3" t="s">
        <v>24</v>
      </c>
      <c r="L17219" s="3">
        <v>19.0</v>
      </c>
      <c r="M17219" s="3" t="s">
        <v>30</v>
      </c>
      <c r="N17219" s="3" t="s">
        <v>15200</v>
      </c>
      <c r="O17219" s="3" t="s">
        <v>166</v>
      </c>
      <c r="P17219" s="4">
        <v>18365.0</v>
      </c>
      <c r="Q17219" s="3" t="s">
        <v>105</v>
      </c>
      <c r="S17219" s="3" t="s">
        <v>34</v>
      </c>
    </row>
    <row r="17220">
      <c r="A17220" s="2">
        <v>42318.71491898148</v>
      </c>
      <c r="B17220" s="3">
        <v>52.0</v>
      </c>
      <c r="C17220" s="3" t="s">
        <v>14561</v>
      </c>
      <c r="D17220" s="3">
        <v>44.0</v>
      </c>
      <c r="E17220" s="3" t="s">
        <v>14562</v>
      </c>
      <c r="F17220" s="3">
        <v>10.0</v>
      </c>
      <c r="G17220" s="3">
        <v>2.0</v>
      </c>
      <c r="H17220" s="3" t="s">
        <v>1410</v>
      </c>
      <c r="I17220" s="3" t="s">
        <v>4247</v>
      </c>
      <c r="J17220" s="3" t="s">
        <v>1412</v>
      </c>
      <c r="K17220" s="3" t="s">
        <v>272</v>
      </c>
      <c r="L17220" s="3">
        <v>1.0</v>
      </c>
      <c r="M17220" s="3" t="s">
        <v>25</v>
      </c>
      <c r="N17220" s="3" t="s">
        <v>15201</v>
      </c>
      <c r="O17220" s="3" t="s">
        <v>91</v>
      </c>
      <c r="P17220" s="4">
        <v>22891.0</v>
      </c>
      <c r="Q17220" s="3" t="s">
        <v>72</v>
      </c>
      <c r="S17220" s="3" t="s">
        <v>34</v>
      </c>
    </row>
    <row r="17221">
      <c r="A17221" s="2">
        <v>42318.71491898148</v>
      </c>
      <c r="B17221" s="3">
        <v>52.0</v>
      </c>
      <c r="C17221" s="3" t="s">
        <v>14561</v>
      </c>
      <c r="D17221" s="3">
        <v>44.0</v>
      </c>
      <c r="E17221" s="3" t="s">
        <v>14562</v>
      </c>
      <c r="F17221" s="3">
        <v>10.0</v>
      </c>
      <c r="G17221" s="3">
        <v>2.0</v>
      </c>
      <c r="H17221" s="3" t="s">
        <v>1410</v>
      </c>
      <c r="I17221" s="3" t="s">
        <v>4247</v>
      </c>
      <c r="J17221" s="3" t="s">
        <v>1412</v>
      </c>
      <c r="K17221" s="3" t="s">
        <v>24</v>
      </c>
      <c r="L17221" s="3">
        <v>2.0</v>
      </c>
      <c r="M17221" s="3" t="s">
        <v>30</v>
      </c>
      <c r="N17221" s="3" t="s">
        <v>15202</v>
      </c>
      <c r="O17221" s="3" t="s">
        <v>992</v>
      </c>
      <c r="P17221" s="4">
        <v>30634.0</v>
      </c>
      <c r="Q17221" s="3" t="s">
        <v>37</v>
      </c>
      <c r="S17221" s="3" t="s">
        <v>34</v>
      </c>
    </row>
    <row r="17222">
      <c r="A17222" s="2">
        <v>42318.71491898148</v>
      </c>
      <c r="B17222" s="3">
        <v>52.0</v>
      </c>
      <c r="C17222" s="3" t="s">
        <v>14561</v>
      </c>
      <c r="D17222" s="3">
        <v>44.0</v>
      </c>
      <c r="E17222" s="3" t="s">
        <v>14562</v>
      </c>
      <c r="F17222" s="3">
        <v>10.0</v>
      </c>
      <c r="G17222" s="3">
        <v>2.0</v>
      </c>
      <c r="H17222" s="3" t="s">
        <v>1410</v>
      </c>
      <c r="I17222" s="3" t="s">
        <v>4247</v>
      </c>
      <c r="J17222" s="3" t="s">
        <v>1412</v>
      </c>
      <c r="K17222" s="3" t="s">
        <v>24</v>
      </c>
      <c r="L17222" s="3">
        <v>3.0</v>
      </c>
      <c r="M17222" s="3" t="s">
        <v>25</v>
      </c>
      <c r="N17222" s="3" t="s">
        <v>15203</v>
      </c>
      <c r="O17222" s="3" t="s">
        <v>359</v>
      </c>
      <c r="P17222" s="4">
        <v>23859.0</v>
      </c>
      <c r="Q17222" s="3" t="s">
        <v>352</v>
      </c>
      <c r="S17222" s="3" t="s">
        <v>34</v>
      </c>
    </row>
    <row r="17223">
      <c r="A17223" s="2">
        <v>42318.71491898148</v>
      </c>
      <c r="B17223" s="3">
        <v>52.0</v>
      </c>
      <c r="C17223" s="3" t="s">
        <v>14561</v>
      </c>
      <c r="D17223" s="3">
        <v>44.0</v>
      </c>
      <c r="E17223" s="3" t="s">
        <v>14562</v>
      </c>
      <c r="F17223" s="3">
        <v>10.0</v>
      </c>
      <c r="G17223" s="3">
        <v>2.0</v>
      </c>
      <c r="H17223" s="3" t="s">
        <v>1410</v>
      </c>
      <c r="I17223" s="3" t="s">
        <v>4247</v>
      </c>
      <c r="J17223" s="3" t="s">
        <v>1412</v>
      </c>
      <c r="K17223" s="3" t="s">
        <v>24</v>
      </c>
      <c r="L17223" s="3">
        <v>4.0</v>
      </c>
      <c r="M17223" s="3" t="s">
        <v>30</v>
      </c>
      <c r="N17223" s="3" t="s">
        <v>15204</v>
      </c>
      <c r="O17223" s="3" t="s">
        <v>946</v>
      </c>
      <c r="P17223" s="4">
        <v>30450.0</v>
      </c>
      <c r="Q17223" s="3" t="s">
        <v>43</v>
      </c>
      <c r="S17223" s="3" t="s">
        <v>34</v>
      </c>
    </row>
    <row r="17224">
      <c r="A17224" s="2">
        <v>42318.71491898148</v>
      </c>
      <c r="B17224" s="3">
        <v>52.0</v>
      </c>
      <c r="C17224" s="3" t="s">
        <v>14561</v>
      </c>
      <c r="D17224" s="3">
        <v>44.0</v>
      </c>
      <c r="E17224" s="3" t="s">
        <v>14562</v>
      </c>
      <c r="F17224" s="3">
        <v>10.0</v>
      </c>
      <c r="G17224" s="3">
        <v>2.0</v>
      </c>
      <c r="H17224" s="3" t="s">
        <v>1410</v>
      </c>
      <c r="I17224" s="3" t="s">
        <v>4247</v>
      </c>
      <c r="J17224" s="3" t="s">
        <v>1412</v>
      </c>
      <c r="K17224" s="3" t="s">
        <v>24</v>
      </c>
      <c r="L17224" s="3">
        <v>5.0</v>
      </c>
      <c r="M17224" s="3" t="s">
        <v>25</v>
      </c>
      <c r="N17224" s="3" t="s">
        <v>15205</v>
      </c>
      <c r="O17224" s="3" t="s">
        <v>137</v>
      </c>
      <c r="P17224" s="4">
        <v>31101.0</v>
      </c>
      <c r="Q17224" s="3" t="s">
        <v>191</v>
      </c>
      <c r="S17224" s="3" t="s">
        <v>34</v>
      </c>
    </row>
    <row r="17225">
      <c r="A17225" s="2">
        <v>42318.71491898148</v>
      </c>
      <c r="B17225" s="3">
        <v>52.0</v>
      </c>
      <c r="C17225" s="3" t="s">
        <v>14561</v>
      </c>
      <c r="D17225" s="3">
        <v>44.0</v>
      </c>
      <c r="E17225" s="3" t="s">
        <v>14562</v>
      </c>
      <c r="F17225" s="3">
        <v>10.0</v>
      </c>
      <c r="G17225" s="3">
        <v>2.0</v>
      </c>
      <c r="H17225" s="3" t="s">
        <v>1410</v>
      </c>
      <c r="I17225" s="3" t="s">
        <v>4247</v>
      </c>
      <c r="J17225" s="3" t="s">
        <v>1412</v>
      </c>
      <c r="K17225" s="3" t="s">
        <v>24</v>
      </c>
      <c r="L17225" s="3">
        <v>6.0</v>
      </c>
      <c r="M17225" s="3" t="s">
        <v>30</v>
      </c>
      <c r="N17225" s="3" t="s">
        <v>6267</v>
      </c>
      <c r="O17225" s="3" t="s">
        <v>32</v>
      </c>
      <c r="P17225" s="4">
        <v>28785.0</v>
      </c>
      <c r="Q17225" s="3" t="s">
        <v>110</v>
      </c>
      <c r="S17225" s="3" t="s">
        <v>34</v>
      </c>
    </row>
    <row r="17226">
      <c r="A17226" s="2">
        <v>42318.71491898148</v>
      </c>
      <c r="B17226" s="3">
        <v>52.0</v>
      </c>
      <c r="C17226" s="3" t="s">
        <v>14561</v>
      </c>
      <c r="D17226" s="3">
        <v>44.0</v>
      </c>
      <c r="E17226" s="3" t="s">
        <v>14562</v>
      </c>
      <c r="F17226" s="3">
        <v>10.0</v>
      </c>
      <c r="G17226" s="3">
        <v>2.0</v>
      </c>
      <c r="H17226" s="3" t="s">
        <v>1410</v>
      </c>
      <c r="I17226" s="3" t="s">
        <v>4247</v>
      </c>
      <c r="J17226" s="3" t="s">
        <v>1412</v>
      </c>
      <c r="K17226" s="3" t="s">
        <v>24</v>
      </c>
      <c r="L17226" s="3">
        <v>7.0</v>
      </c>
      <c r="M17226" s="3" t="s">
        <v>25</v>
      </c>
      <c r="N17226" s="3" t="s">
        <v>4336</v>
      </c>
      <c r="O17226" s="3" t="s">
        <v>1111</v>
      </c>
      <c r="P17226" s="4">
        <v>32631.0</v>
      </c>
      <c r="Q17226" s="3" t="s">
        <v>79</v>
      </c>
      <c r="S17226" s="3" t="s">
        <v>34</v>
      </c>
    </row>
    <row r="17227">
      <c r="A17227" s="2">
        <v>42318.71491898148</v>
      </c>
      <c r="B17227" s="3">
        <v>52.0</v>
      </c>
      <c r="C17227" s="3" t="s">
        <v>14561</v>
      </c>
      <c r="D17227" s="3">
        <v>44.0</v>
      </c>
      <c r="E17227" s="3" t="s">
        <v>14562</v>
      </c>
      <c r="F17227" s="3">
        <v>10.0</v>
      </c>
      <c r="G17227" s="3">
        <v>2.0</v>
      </c>
      <c r="H17227" s="3" t="s">
        <v>1410</v>
      </c>
      <c r="I17227" s="3" t="s">
        <v>4247</v>
      </c>
      <c r="J17227" s="3" t="s">
        <v>1412</v>
      </c>
      <c r="K17227" s="3" t="s">
        <v>24</v>
      </c>
      <c r="L17227" s="3">
        <v>8.0</v>
      </c>
      <c r="M17227" s="3" t="s">
        <v>30</v>
      </c>
      <c r="N17227" s="3" t="s">
        <v>15206</v>
      </c>
      <c r="O17227" s="3" t="s">
        <v>361</v>
      </c>
      <c r="P17227" s="4">
        <v>18645.0</v>
      </c>
      <c r="Q17227" s="3" t="s">
        <v>86</v>
      </c>
      <c r="S17227" s="3" t="s">
        <v>34</v>
      </c>
    </row>
    <row r="17228">
      <c r="A17228" s="2">
        <v>42318.71491898148</v>
      </c>
      <c r="B17228" s="3">
        <v>52.0</v>
      </c>
      <c r="C17228" s="3" t="s">
        <v>14561</v>
      </c>
      <c r="D17228" s="3">
        <v>44.0</v>
      </c>
      <c r="E17228" s="3" t="s">
        <v>14562</v>
      </c>
      <c r="F17228" s="3">
        <v>10.0</v>
      </c>
      <c r="G17228" s="3">
        <v>2.0</v>
      </c>
      <c r="H17228" s="3" t="s">
        <v>1410</v>
      </c>
      <c r="I17228" s="3" t="s">
        <v>4247</v>
      </c>
      <c r="J17228" s="3" t="s">
        <v>1412</v>
      </c>
      <c r="K17228" s="3" t="s">
        <v>24</v>
      </c>
      <c r="L17228" s="3">
        <v>9.0</v>
      </c>
      <c r="M17228" s="3" t="s">
        <v>25</v>
      </c>
      <c r="N17228" s="3" t="s">
        <v>15207</v>
      </c>
      <c r="O17228" s="3" t="s">
        <v>15208</v>
      </c>
      <c r="P17228" s="4">
        <v>30450.0</v>
      </c>
      <c r="Q17228" s="3" t="s">
        <v>79</v>
      </c>
      <c r="S17228" s="3" t="s">
        <v>34</v>
      </c>
    </row>
    <row r="17229">
      <c r="A17229" s="2">
        <v>42318.71491898148</v>
      </c>
      <c r="B17229" s="3">
        <v>52.0</v>
      </c>
      <c r="C17229" s="3" t="s">
        <v>14561</v>
      </c>
      <c r="D17229" s="3">
        <v>44.0</v>
      </c>
      <c r="E17229" s="3" t="s">
        <v>14562</v>
      </c>
      <c r="F17229" s="3">
        <v>10.0</v>
      </c>
      <c r="G17229" s="3">
        <v>2.0</v>
      </c>
      <c r="H17229" s="3" t="s">
        <v>1410</v>
      </c>
      <c r="I17229" s="3" t="s">
        <v>4247</v>
      </c>
      <c r="J17229" s="3" t="s">
        <v>1412</v>
      </c>
      <c r="K17229" s="3" t="s">
        <v>24</v>
      </c>
      <c r="L17229" s="3">
        <v>10.0</v>
      </c>
      <c r="M17229" s="3" t="s">
        <v>30</v>
      </c>
      <c r="N17229" s="3" t="s">
        <v>6705</v>
      </c>
      <c r="O17229" s="3" t="s">
        <v>139</v>
      </c>
      <c r="P17229" s="4">
        <v>20948.0</v>
      </c>
      <c r="Q17229" s="3" t="s">
        <v>247</v>
      </c>
      <c r="S17229" s="3" t="s">
        <v>34</v>
      </c>
    </row>
    <row r="17230">
      <c r="A17230" s="2">
        <v>42318.71491898148</v>
      </c>
      <c r="B17230" s="3">
        <v>52.0</v>
      </c>
      <c r="C17230" s="3" t="s">
        <v>14561</v>
      </c>
      <c r="D17230" s="3">
        <v>44.0</v>
      </c>
      <c r="E17230" s="3" t="s">
        <v>14562</v>
      </c>
      <c r="F17230" s="3">
        <v>10.0</v>
      </c>
      <c r="G17230" s="3">
        <v>2.0</v>
      </c>
      <c r="H17230" s="3" t="s">
        <v>1410</v>
      </c>
      <c r="I17230" s="3" t="s">
        <v>4247</v>
      </c>
      <c r="J17230" s="3" t="s">
        <v>1412</v>
      </c>
      <c r="K17230" s="3" t="s">
        <v>24</v>
      </c>
      <c r="L17230" s="3">
        <v>11.0</v>
      </c>
      <c r="M17230" s="3" t="s">
        <v>25</v>
      </c>
      <c r="N17230" s="3" t="s">
        <v>7722</v>
      </c>
      <c r="O17230" s="3" t="s">
        <v>10757</v>
      </c>
      <c r="P17230" s="4">
        <v>34554.0</v>
      </c>
      <c r="Q17230" s="3" t="s">
        <v>191</v>
      </c>
      <c r="S17230" s="3" t="s">
        <v>34</v>
      </c>
    </row>
    <row r="17231">
      <c r="A17231" s="2">
        <v>42318.71491898148</v>
      </c>
      <c r="B17231" s="3">
        <v>52.0</v>
      </c>
      <c r="C17231" s="3" t="s">
        <v>14561</v>
      </c>
      <c r="D17231" s="3">
        <v>44.0</v>
      </c>
      <c r="E17231" s="3" t="s">
        <v>14562</v>
      </c>
      <c r="F17231" s="3">
        <v>10.0</v>
      </c>
      <c r="G17231" s="3">
        <v>2.0</v>
      </c>
      <c r="H17231" s="3" t="s">
        <v>1410</v>
      </c>
      <c r="I17231" s="3" t="s">
        <v>4247</v>
      </c>
      <c r="J17231" s="3" t="s">
        <v>1412</v>
      </c>
      <c r="K17231" s="3" t="s">
        <v>24</v>
      </c>
      <c r="L17231" s="3">
        <v>12.0</v>
      </c>
      <c r="M17231" s="3" t="s">
        <v>30</v>
      </c>
      <c r="N17231" s="3" t="s">
        <v>2625</v>
      </c>
      <c r="O17231" s="3" t="s">
        <v>139</v>
      </c>
      <c r="P17231" s="4">
        <v>22481.0</v>
      </c>
      <c r="Q17231" s="3" t="s">
        <v>75</v>
      </c>
      <c r="S17231" s="3" t="s">
        <v>34</v>
      </c>
    </row>
    <row r="17232">
      <c r="A17232" s="2">
        <v>42318.71491898148</v>
      </c>
      <c r="B17232" s="3">
        <v>52.0</v>
      </c>
      <c r="C17232" s="3" t="s">
        <v>14561</v>
      </c>
      <c r="D17232" s="3">
        <v>44.0</v>
      </c>
      <c r="E17232" s="3" t="s">
        <v>14562</v>
      </c>
      <c r="F17232" s="3">
        <v>10.0</v>
      </c>
      <c r="G17232" s="3">
        <v>2.0</v>
      </c>
      <c r="H17232" s="3" t="s">
        <v>1410</v>
      </c>
      <c r="I17232" s="3" t="s">
        <v>4247</v>
      </c>
      <c r="J17232" s="3" t="s">
        <v>1412</v>
      </c>
      <c r="K17232" s="3" t="s">
        <v>24</v>
      </c>
      <c r="L17232" s="3">
        <v>13.0</v>
      </c>
      <c r="M17232" s="3" t="s">
        <v>25</v>
      </c>
      <c r="N17232" s="3" t="s">
        <v>15209</v>
      </c>
      <c r="O17232" s="3" t="s">
        <v>580</v>
      </c>
      <c r="P17232" s="4">
        <v>28270.0</v>
      </c>
      <c r="Q17232" s="3" t="s">
        <v>55</v>
      </c>
      <c r="S17232" s="3" t="s">
        <v>34</v>
      </c>
    </row>
    <row r="17233">
      <c r="A17233" s="2">
        <v>42318.71491898148</v>
      </c>
      <c r="B17233" s="3">
        <v>52.0</v>
      </c>
      <c r="C17233" s="3" t="s">
        <v>14561</v>
      </c>
      <c r="D17233" s="3">
        <v>44.0</v>
      </c>
      <c r="E17233" s="3" t="s">
        <v>14562</v>
      </c>
      <c r="F17233" s="3">
        <v>10.0</v>
      </c>
      <c r="G17233" s="3">
        <v>2.0</v>
      </c>
      <c r="H17233" s="3" t="s">
        <v>1410</v>
      </c>
      <c r="I17233" s="3" t="s">
        <v>4247</v>
      </c>
      <c r="J17233" s="3" t="s">
        <v>1412</v>
      </c>
      <c r="K17233" s="3" t="s">
        <v>24</v>
      </c>
      <c r="L17233" s="3">
        <v>14.0</v>
      </c>
      <c r="M17233" s="3" t="s">
        <v>30</v>
      </c>
      <c r="N17233" s="3" t="s">
        <v>15210</v>
      </c>
      <c r="O17233" s="3" t="s">
        <v>15211</v>
      </c>
      <c r="P17233" s="4">
        <v>32677.0</v>
      </c>
      <c r="Q17233" s="3" t="s">
        <v>132</v>
      </c>
      <c r="S17233" s="3" t="s">
        <v>34</v>
      </c>
    </row>
    <row r="17234">
      <c r="A17234" s="2">
        <v>42318.71491898148</v>
      </c>
      <c r="B17234" s="3">
        <v>52.0</v>
      </c>
      <c r="C17234" s="3" t="s">
        <v>14561</v>
      </c>
      <c r="D17234" s="3">
        <v>44.0</v>
      </c>
      <c r="E17234" s="3" t="s">
        <v>14562</v>
      </c>
      <c r="F17234" s="3">
        <v>10.0</v>
      </c>
      <c r="G17234" s="3">
        <v>2.0</v>
      </c>
      <c r="H17234" s="3" t="s">
        <v>1410</v>
      </c>
      <c r="I17234" s="3" t="s">
        <v>4247</v>
      </c>
      <c r="J17234" s="3" t="s">
        <v>1412</v>
      </c>
      <c r="K17234" s="3" t="s">
        <v>24</v>
      </c>
      <c r="L17234" s="3">
        <v>15.0</v>
      </c>
      <c r="M17234" s="3" t="s">
        <v>25</v>
      </c>
      <c r="N17234" s="3" t="s">
        <v>15212</v>
      </c>
      <c r="O17234" s="3" t="s">
        <v>218</v>
      </c>
      <c r="P17234" s="4">
        <v>17636.0</v>
      </c>
      <c r="Q17234" s="3" t="s">
        <v>49</v>
      </c>
      <c r="S17234" s="3" t="s">
        <v>34</v>
      </c>
    </row>
    <row r="17235">
      <c r="A17235" s="2">
        <v>42318.71491898148</v>
      </c>
      <c r="B17235" s="3">
        <v>52.0</v>
      </c>
      <c r="C17235" s="3" t="s">
        <v>14561</v>
      </c>
      <c r="D17235" s="3">
        <v>44.0</v>
      </c>
      <c r="E17235" s="3" t="s">
        <v>14562</v>
      </c>
      <c r="F17235" s="3">
        <v>10.0</v>
      </c>
      <c r="G17235" s="3">
        <v>2.0</v>
      </c>
      <c r="H17235" s="3" t="s">
        <v>1410</v>
      </c>
      <c r="I17235" s="3" t="s">
        <v>4247</v>
      </c>
      <c r="J17235" s="3" t="s">
        <v>1412</v>
      </c>
      <c r="K17235" s="3" t="s">
        <v>24</v>
      </c>
      <c r="L17235" s="3">
        <v>16.0</v>
      </c>
      <c r="M17235" s="3" t="s">
        <v>30</v>
      </c>
      <c r="N17235" s="3" t="s">
        <v>15213</v>
      </c>
      <c r="O17235" s="3" t="s">
        <v>15214</v>
      </c>
      <c r="P17235" s="4">
        <v>15812.0</v>
      </c>
      <c r="Q17235" s="3" t="s">
        <v>49</v>
      </c>
      <c r="S17235" s="3" t="s">
        <v>34</v>
      </c>
    </row>
    <row r="17236">
      <c r="A17236" s="2">
        <v>42318.71491898148</v>
      </c>
      <c r="B17236" s="3">
        <v>52.0</v>
      </c>
      <c r="C17236" s="3" t="s">
        <v>14561</v>
      </c>
      <c r="D17236" s="3">
        <v>44.0</v>
      </c>
      <c r="E17236" s="3" t="s">
        <v>14562</v>
      </c>
      <c r="F17236" s="3">
        <v>10.0</v>
      </c>
      <c r="G17236" s="3">
        <v>2.0</v>
      </c>
      <c r="H17236" s="3" t="s">
        <v>1410</v>
      </c>
      <c r="I17236" s="3" t="s">
        <v>4247</v>
      </c>
      <c r="J17236" s="3" t="s">
        <v>1412</v>
      </c>
      <c r="K17236" s="3" t="s">
        <v>24</v>
      </c>
      <c r="L17236" s="3">
        <v>17.0</v>
      </c>
      <c r="M17236" s="3" t="s">
        <v>25</v>
      </c>
      <c r="N17236" s="3" t="s">
        <v>6267</v>
      </c>
      <c r="O17236" s="3" t="s">
        <v>141</v>
      </c>
      <c r="P17236" s="4">
        <v>27171.0</v>
      </c>
      <c r="Q17236" s="3" t="s">
        <v>132</v>
      </c>
      <c r="S17236" s="3" t="s">
        <v>34</v>
      </c>
    </row>
    <row r="17237">
      <c r="A17237" s="2">
        <v>42318.71491898148</v>
      </c>
      <c r="B17237" s="3">
        <v>52.0</v>
      </c>
      <c r="C17237" s="3" t="s">
        <v>14561</v>
      </c>
      <c r="D17237" s="3">
        <v>44.0</v>
      </c>
      <c r="E17237" s="3" t="s">
        <v>14562</v>
      </c>
      <c r="F17237" s="3">
        <v>10.0</v>
      </c>
      <c r="G17237" s="3">
        <v>2.0</v>
      </c>
      <c r="H17237" s="3" t="s">
        <v>1410</v>
      </c>
      <c r="I17237" s="3" t="s">
        <v>4247</v>
      </c>
      <c r="J17237" s="3" t="s">
        <v>1412</v>
      </c>
      <c r="K17237" s="3" t="s">
        <v>24</v>
      </c>
      <c r="L17237" s="3">
        <v>18.0</v>
      </c>
      <c r="M17237" s="3" t="s">
        <v>30</v>
      </c>
      <c r="N17237" s="3" t="s">
        <v>15215</v>
      </c>
      <c r="O17237" s="3" t="s">
        <v>15216</v>
      </c>
      <c r="P17237" s="4">
        <v>19272.0</v>
      </c>
      <c r="Q17237" s="3" t="s">
        <v>113</v>
      </c>
      <c r="S17237" s="3" t="s">
        <v>34</v>
      </c>
    </row>
    <row r="17238">
      <c r="A17238" s="2">
        <v>42318.71491898148</v>
      </c>
      <c r="B17238" s="3">
        <v>52.0</v>
      </c>
      <c r="C17238" s="3" t="s">
        <v>14561</v>
      </c>
      <c r="D17238" s="3">
        <v>44.0</v>
      </c>
      <c r="E17238" s="3" t="s">
        <v>14562</v>
      </c>
      <c r="F17238" s="3">
        <v>10.0</v>
      </c>
      <c r="G17238" s="3">
        <v>2.0</v>
      </c>
      <c r="H17238" s="3" t="s">
        <v>1410</v>
      </c>
      <c r="I17238" s="3" t="s">
        <v>4247</v>
      </c>
      <c r="J17238" s="3" t="s">
        <v>1412</v>
      </c>
      <c r="K17238" s="3" t="s">
        <v>24</v>
      </c>
      <c r="L17238" s="3">
        <v>19.0</v>
      </c>
      <c r="M17238" s="3" t="s">
        <v>25</v>
      </c>
      <c r="N17238" s="3" t="s">
        <v>15217</v>
      </c>
      <c r="O17238" s="3" t="s">
        <v>218</v>
      </c>
      <c r="P17238" s="4">
        <v>30038.0</v>
      </c>
      <c r="Q17238" s="3" t="s">
        <v>380</v>
      </c>
      <c r="S17238" s="3" t="s">
        <v>34</v>
      </c>
    </row>
    <row r="17239">
      <c r="A17239" s="2">
        <v>42318.71491898148</v>
      </c>
      <c r="B17239" s="3">
        <v>52.0</v>
      </c>
      <c r="C17239" s="3" t="s">
        <v>14561</v>
      </c>
      <c r="D17239" s="3">
        <v>44.0</v>
      </c>
      <c r="E17239" s="3" t="s">
        <v>14562</v>
      </c>
      <c r="F17239" s="3">
        <v>10.0</v>
      </c>
      <c r="G17239" s="3">
        <v>2.0</v>
      </c>
      <c r="H17239" s="3" t="s">
        <v>1410</v>
      </c>
      <c r="I17239" s="3" t="s">
        <v>4247</v>
      </c>
      <c r="J17239" s="3" t="s">
        <v>1412</v>
      </c>
      <c r="K17239" s="3" t="s">
        <v>24</v>
      </c>
      <c r="L17239" s="3">
        <v>20.0</v>
      </c>
      <c r="M17239" s="3" t="s">
        <v>30</v>
      </c>
      <c r="N17239" s="3" t="s">
        <v>15218</v>
      </c>
      <c r="O17239" s="3" t="s">
        <v>268</v>
      </c>
      <c r="P17239" s="4">
        <v>25181.0</v>
      </c>
      <c r="Q17239" s="3" t="s">
        <v>72</v>
      </c>
      <c r="S17239" s="3" t="s">
        <v>34</v>
      </c>
    </row>
    <row r="17240">
      <c r="A17240" s="2">
        <v>42318.71491898148</v>
      </c>
      <c r="B17240" s="3">
        <v>52.0</v>
      </c>
      <c r="C17240" s="3" t="s">
        <v>14561</v>
      </c>
      <c r="D17240" s="3">
        <v>44.0</v>
      </c>
      <c r="E17240" s="3" t="s">
        <v>14562</v>
      </c>
      <c r="F17240" s="3">
        <v>10.0</v>
      </c>
      <c r="G17240" s="3">
        <v>2.0</v>
      </c>
      <c r="H17240" s="3" t="s">
        <v>1410</v>
      </c>
      <c r="I17240" s="3" t="s">
        <v>4247</v>
      </c>
      <c r="J17240" s="3" t="s">
        <v>1412</v>
      </c>
      <c r="K17240" s="3" t="s">
        <v>24</v>
      </c>
      <c r="L17240" s="3">
        <v>21.0</v>
      </c>
      <c r="M17240" s="3" t="s">
        <v>25</v>
      </c>
      <c r="N17240" s="3" t="s">
        <v>12156</v>
      </c>
      <c r="O17240" s="3" t="s">
        <v>3111</v>
      </c>
      <c r="P17240" s="4">
        <v>29830.0</v>
      </c>
      <c r="Q17240" s="3" t="s">
        <v>115</v>
      </c>
      <c r="S17240" s="3" t="s">
        <v>34</v>
      </c>
    </row>
    <row r="17241">
      <c r="A17241" s="2">
        <v>42318.71491898148</v>
      </c>
      <c r="B17241" s="3">
        <v>52.0</v>
      </c>
      <c r="C17241" s="3" t="s">
        <v>14561</v>
      </c>
      <c r="D17241" s="3">
        <v>44.0</v>
      </c>
      <c r="E17241" s="3" t="s">
        <v>14562</v>
      </c>
      <c r="F17241" s="3">
        <v>10.0</v>
      </c>
      <c r="G17241" s="3">
        <v>2.0</v>
      </c>
      <c r="H17241" s="3" t="s">
        <v>1410</v>
      </c>
      <c r="I17241" s="3" t="s">
        <v>4247</v>
      </c>
      <c r="J17241" s="3" t="s">
        <v>1412</v>
      </c>
      <c r="K17241" s="3" t="s">
        <v>24</v>
      </c>
      <c r="L17241" s="3">
        <v>22.0</v>
      </c>
      <c r="M17241" s="3" t="s">
        <v>30</v>
      </c>
      <c r="N17241" s="3" t="s">
        <v>3482</v>
      </c>
      <c r="O17241" s="3" t="s">
        <v>336</v>
      </c>
      <c r="P17241" s="4">
        <v>23256.0</v>
      </c>
      <c r="Q17241" s="3" t="s">
        <v>132</v>
      </c>
      <c r="S17241" s="3" t="s">
        <v>34</v>
      </c>
    </row>
    <row r="17242">
      <c r="A17242" s="2">
        <v>42318.71491898148</v>
      </c>
      <c r="B17242" s="3">
        <v>52.0</v>
      </c>
      <c r="C17242" s="3" t="s">
        <v>14561</v>
      </c>
      <c r="D17242" s="3">
        <v>44.0</v>
      </c>
      <c r="E17242" s="3" t="s">
        <v>14562</v>
      </c>
      <c r="F17242" s="3">
        <v>10.0</v>
      </c>
      <c r="G17242" s="3">
        <v>2.0</v>
      </c>
      <c r="H17242" s="3" t="s">
        <v>1410</v>
      </c>
      <c r="I17242" s="3" t="s">
        <v>4247</v>
      </c>
      <c r="J17242" s="3" t="s">
        <v>1412</v>
      </c>
      <c r="K17242" s="3" t="s">
        <v>24</v>
      </c>
      <c r="L17242" s="3">
        <v>23.0</v>
      </c>
      <c r="M17242" s="3" t="s">
        <v>25</v>
      </c>
      <c r="N17242" s="3" t="s">
        <v>15219</v>
      </c>
      <c r="O17242" s="3" t="s">
        <v>100</v>
      </c>
      <c r="P17242" s="4">
        <v>29687.0</v>
      </c>
      <c r="Q17242" s="3" t="s">
        <v>37</v>
      </c>
      <c r="S17242" s="3" t="s">
        <v>34</v>
      </c>
    </row>
    <row r="17243">
      <c r="A17243" s="2">
        <v>42318.71491898148</v>
      </c>
      <c r="B17243" s="3">
        <v>52.0</v>
      </c>
      <c r="C17243" s="3" t="s">
        <v>14561</v>
      </c>
      <c r="D17243" s="3">
        <v>44.0</v>
      </c>
      <c r="E17243" s="3" t="s">
        <v>14562</v>
      </c>
      <c r="F17243" s="3">
        <v>10.0</v>
      </c>
      <c r="G17243" s="3">
        <v>2.0</v>
      </c>
      <c r="H17243" s="3" t="s">
        <v>1410</v>
      </c>
      <c r="I17243" s="3" t="s">
        <v>4247</v>
      </c>
      <c r="J17243" s="3" t="s">
        <v>1412</v>
      </c>
      <c r="K17243" s="3" t="s">
        <v>24</v>
      </c>
      <c r="L17243" s="3">
        <v>24.0</v>
      </c>
      <c r="M17243" s="3" t="s">
        <v>30</v>
      </c>
      <c r="N17243" s="3" t="s">
        <v>15220</v>
      </c>
      <c r="O17243" s="3" t="s">
        <v>1021</v>
      </c>
      <c r="P17243" s="4">
        <v>22760.0</v>
      </c>
      <c r="Q17243" s="3" t="s">
        <v>228</v>
      </c>
      <c r="S17243" s="3" t="s">
        <v>34</v>
      </c>
    </row>
    <row r="17244">
      <c r="A17244" s="2">
        <v>42318.71491898148</v>
      </c>
      <c r="B17244" s="3">
        <v>52.0</v>
      </c>
      <c r="C17244" s="3" t="s">
        <v>14561</v>
      </c>
      <c r="D17244" s="3">
        <v>44.0</v>
      </c>
      <c r="E17244" s="3" t="s">
        <v>14562</v>
      </c>
      <c r="F17244" s="3">
        <v>10.0</v>
      </c>
      <c r="G17244" s="3">
        <v>2.0</v>
      </c>
      <c r="H17244" s="3" t="s">
        <v>1410</v>
      </c>
      <c r="I17244" s="3" t="s">
        <v>4247</v>
      </c>
      <c r="J17244" s="3" t="s">
        <v>1412</v>
      </c>
      <c r="K17244" s="3" t="s">
        <v>24</v>
      </c>
      <c r="L17244" s="3">
        <v>25.0</v>
      </c>
      <c r="M17244" s="3" t="s">
        <v>25</v>
      </c>
      <c r="N17244" s="3" t="s">
        <v>5846</v>
      </c>
      <c r="O17244" s="3" t="s">
        <v>180</v>
      </c>
      <c r="P17244" s="4">
        <v>20523.0</v>
      </c>
      <c r="Q17244" s="3" t="s">
        <v>46</v>
      </c>
      <c r="S17244" s="3" t="s">
        <v>34</v>
      </c>
    </row>
    <row r="17245">
      <c r="A17245" s="2">
        <v>42318.71491898148</v>
      </c>
      <c r="B17245" s="3">
        <v>52.0</v>
      </c>
      <c r="C17245" s="3" t="s">
        <v>14561</v>
      </c>
      <c r="D17245" s="3">
        <v>44.0</v>
      </c>
      <c r="E17245" s="3" t="s">
        <v>14562</v>
      </c>
      <c r="F17245" s="3">
        <v>10.0</v>
      </c>
      <c r="G17245" s="3">
        <v>2.0</v>
      </c>
      <c r="H17245" s="3" t="s">
        <v>1410</v>
      </c>
      <c r="I17245" s="3" t="s">
        <v>4247</v>
      </c>
      <c r="J17245" s="3" t="s">
        <v>1412</v>
      </c>
      <c r="K17245" s="3" t="s">
        <v>24</v>
      </c>
      <c r="L17245" s="3">
        <v>26.0</v>
      </c>
      <c r="M17245" s="3" t="s">
        <v>30</v>
      </c>
      <c r="N17245" s="3" t="s">
        <v>15221</v>
      </c>
      <c r="O17245" s="3" t="s">
        <v>15222</v>
      </c>
      <c r="P17245" s="4">
        <v>33573.0</v>
      </c>
      <c r="Q17245" s="3" t="s">
        <v>28</v>
      </c>
      <c r="S17245" s="3" t="s">
        <v>34</v>
      </c>
    </row>
    <row r="17246">
      <c r="A17246" s="2">
        <v>42318.71491898148</v>
      </c>
      <c r="B17246" s="3">
        <v>52.0</v>
      </c>
      <c r="C17246" s="3" t="s">
        <v>14561</v>
      </c>
      <c r="D17246" s="3">
        <v>44.0</v>
      </c>
      <c r="E17246" s="3" t="s">
        <v>14562</v>
      </c>
      <c r="F17246" s="3">
        <v>10.0</v>
      </c>
      <c r="G17246" s="3">
        <v>2.0</v>
      </c>
      <c r="H17246" s="3" t="s">
        <v>1410</v>
      </c>
      <c r="I17246" s="3" t="s">
        <v>4247</v>
      </c>
      <c r="J17246" s="3" t="s">
        <v>1412</v>
      </c>
      <c r="K17246" s="3" t="s">
        <v>24</v>
      </c>
      <c r="L17246" s="3">
        <v>27.0</v>
      </c>
      <c r="M17246" s="3" t="s">
        <v>25</v>
      </c>
      <c r="N17246" s="3" t="s">
        <v>965</v>
      </c>
      <c r="O17246" s="3" t="s">
        <v>27</v>
      </c>
      <c r="P17246" s="4">
        <v>24264.0</v>
      </c>
      <c r="Q17246" s="3" t="s">
        <v>72</v>
      </c>
      <c r="S17246" s="3" t="s">
        <v>34</v>
      </c>
    </row>
    <row r="17247">
      <c r="A17247" s="2">
        <v>42318.71491898148</v>
      </c>
      <c r="B17247" s="3">
        <v>52.0</v>
      </c>
      <c r="C17247" s="3" t="s">
        <v>14561</v>
      </c>
      <c r="D17247" s="3">
        <v>44.0</v>
      </c>
      <c r="E17247" s="3" t="s">
        <v>14562</v>
      </c>
      <c r="F17247" s="3">
        <v>10.0</v>
      </c>
      <c r="G17247" s="3">
        <v>2.0</v>
      </c>
      <c r="H17247" s="3" t="s">
        <v>1410</v>
      </c>
      <c r="I17247" s="3" t="s">
        <v>4247</v>
      </c>
      <c r="J17247" s="3" t="s">
        <v>1412</v>
      </c>
      <c r="K17247" s="3" t="s">
        <v>24</v>
      </c>
      <c r="L17247" s="3">
        <v>28.0</v>
      </c>
      <c r="M17247" s="3" t="s">
        <v>30</v>
      </c>
      <c r="N17247" s="3" t="s">
        <v>7951</v>
      </c>
      <c r="O17247" s="3" t="s">
        <v>562</v>
      </c>
      <c r="P17247" s="4">
        <v>18957.0</v>
      </c>
      <c r="Q17247" s="3" t="s">
        <v>49</v>
      </c>
      <c r="S17247" s="3" t="s">
        <v>34</v>
      </c>
    </row>
    <row r="17248">
      <c r="A17248" s="2">
        <v>42318.71491898148</v>
      </c>
      <c r="B17248" s="3">
        <v>52.0</v>
      </c>
      <c r="C17248" s="3" t="s">
        <v>14561</v>
      </c>
      <c r="D17248" s="3">
        <v>44.0</v>
      </c>
      <c r="E17248" s="3" t="s">
        <v>14562</v>
      </c>
      <c r="F17248" s="3">
        <v>10.0</v>
      </c>
      <c r="G17248" s="3">
        <v>2.0</v>
      </c>
      <c r="H17248" s="3" t="s">
        <v>1410</v>
      </c>
      <c r="I17248" s="3" t="s">
        <v>4247</v>
      </c>
      <c r="J17248" s="3" t="s">
        <v>1412</v>
      </c>
      <c r="K17248" s="3" t="s">
        <v>24</v>
      </c>
      <c r="L17248" s="3">
        <v>29.0</v>
      </c>
      <c r="M17248" s="3" t="s">
        <v>25</v>
      </c>
      <c r="N17248" s="3" t="s">
        <v>15223</v>
      </c>
      <c r="O17248" s="3" t="s">
        <v>871</v>
      </c>
      <c r="P17248" s="4">
        <v>26517.0</v>
      </c>
      <c r="Q17248" s="3" t="s">
        <v>132</v>
      </c>
      <c r="S17248" s="3" t="s">
        <v>34</v>
      </c>
    </row>
    <row r="17249">
      <c r="A17249" s="2">
        <v>42318.71491898148</v>
      </c>
      <c r="B17249" s="3">
        <v>52.0</v>
      </c>
      <c r="C17249" s="3" t="s">
        <v>14561</v>
      </c>
      <c r="D17249" s="3">
        <v>44.0</v>
      </c>
      <c r="E17249" s="3" t="s">
        <v>14562</v>
      </c>
      <c r="F17249" s="3">
        <v>10.0</v>
      </c>
      <c r="G17249" s="3">
        <v>2.0</v>
      </c>
      <c r="H17249" s="3" t="s">
        <v>1410</v>
      </c>
      <c r="I17249" s="3" t="s">
        <v>4247</v>
      </c>
      <c r="J17249" s="3" t="s">
        <v>1412</v>
      </c>
      <c r="K17249" s="3" t="s">
        <v>24</v>
      </c>
      <c r="L17249" s="3">
        <v>30.0</v>
      </c>
      <c r="M17249" s="3" t="s">
        <v>30</v>
      </c>
      <c r="N17249" s="3" t="s">
        <v>15224</v>
      </c>
      <c r="O17249" s="3" t="s">
        <v>368</v>
      </c>
      <c r="P17249" s="4">
        <v>19208.0</v>
      </c>
      <c r="Q17249" s="3" t="s">
        <v>86</v>
      </c>
      <c r="S17249" s="3" t="s">
        <v>34</v>
      </c>
    </row>
    <row r="17250">
      <c r="A17250" s="2">
        <v>42318.71491898148</v>
      </c>
      <c r="B17250" s="3">
        <v>52.0</v>
      </c>
      <c r="C17250" s="3" t="s">
        <v>14561</v>
      </c>
      <c r="D17250" s="3">
        <v>44.0</v>
      </c>
      <c r="E17250" s="3" t="s">
        <v>14562</v>
      </c>
      <c r="F17250" s="3">
        <v>10.0</v>
      </c>
      <c r="G17250" s="3">
        <v>2.0</v>
      </c>
      <c r="H17250" s="3" t="s">
        <v>1410</v>
      </c>
      <c r="I17250" s="3" t="s">
        <v>4247</v>
      </c>
      <c r="J17250" s="3" t="s">
        <v>1412</v>
      </c>
      <c r="K17250" s="3" t="s">
        <v>24</v>
      </c>
      <c r="L17250" s="3">
        <v>31.0</v>
      </c>
      <c r="M17250" s="3" t="s">
        <v>25</v>
      </c>
      <c r="N17250" s="3" t="s">
        <v>15225</v>
      </c>
      <c r="O17250" s="3" t="s">
        <v>1921</v>
      </c>
      <c r="P17250" s="4">
        <v>30976.0</v>
      </c>
      <c r="Q17250" s="3" t="s">
        <v>79</v>
      </c>
      <c r="S17250" s="3" t="s">
        <v>34</v>
      </c>
    </row>
    <row r="17251">
      <c r="A17251" s="2">
        <v>42318.71491898148</v>
      </c>
      <c r="B17251" s="3">
        <v>52.0</v>
      </c>
      <c r="C17251" s="3" t="s">
        <v>14561</v>
      </c>
      <c r="D17251" s="3">
        <v>44.0</v>
      </c>
      <c r="E17251" s="3" t="s">
        <v>14562</v>
      </c>
      <c r="F17251" s="3">
        <v>10.0</v>
      </c>
      <c r="G17251" s="3">
        <v>2.0</v>
      </c>
      <c r="H17251" s="3" t="s">
        <v>1410</v>
      </c>
      <c r="I17251" s="3" t="s">
        <v>4247</v>
      </c>
      <c r="J17251" s="3" t="s">
        <v>1412</v>
      </c>
      <c r="K17251" s="3" t="s">
        <v>24</v>
      </c>
      <c r="L17251" s="3">
        <v>32.0</v>
      </c>
      <c r="M17251" s="3" t="s">
        <v>30</v>
      </c>
      <c r="N17251" s="3" t="s">
        <v>2329</v>
      </c>
      <c r="O17251" s="3" t="s">
        <v>329</v>
      </c>
      <c r="P17251" s="4">
        <v>25525.0</v>
      </c>
      <c r="Q17251" s="3" t="s">
        <v>33</v>
      </c>
      <c r="S17251" s="3" t="s">
        <v>34</v>
      </c>
    </row>
    <row r="17252">
      <c r="A17252" s="2">
        <v>42318.71491898148</v>
      </c>
      <c r="B17252" s="3">
        <v>52.0</v>
      </c>
      <c r="C17252" s="3" t="s">
        <v>14561</v>
      </c>
      <c r="D17252" s="3">
        <v>44.0</v>
      </c>
      <c r="E17252" s="3" t="s">
        <v>14562</v>
      </c>
      <c r="F17252" s="3">
        <v>10.0</v>
      </c>
      <c r="G17252" s="3">
        <v>2.0</v>
      </c>
      <c r="H17252" s="3" t="s">
        <v>1410</v>
      </c>
      <c r="I17252" s="3" t="s">
        <v>4247</v>
      </c>
      <c r="J17252" s="3" t="s">
        <v>1412</v>
      </c>
      <c r="K17252" s="3" t="s">
        <v>24</v>
      </c>
      <c r="L17252" s="3">
        <v>33.0</v>
      </c>
      <c r="M17252" s="3" t="s">
        <v>25</v>
      </c>
      <c r="N17252" s="3" t="s">
        <v>15226</v>
      </c>
      <c r="O17252" s="3" t="s">
        <v>27</v>
      </c>
      <c r="P17252" s="4">
        <v>23198.0</v>
      </c>
      <c r="Q17252" s="3" t="s">
        <v>40</v>
      </c>
      <c r="S17252" s="3" t="s">
        <v>34</v>
      </c>
    </row>
    <row r="17253">
      <c r="A17253" s="2">
        <v>42318.71491898148</v>
      </c>
      <c r="B17253" s="3">
        <v>52.0</v>
      </c>
      <c r="C17253" s="3" t="s">
        <v>14561</v>
      </c>
      <c r="D17253" s="3">
        <v>44.0</v>
      </c>
      <c r="E17253" s="3" t="s">
        <v>14562</v>
      </c>
      <c r="F17253" s="3">
        <v>10.0</v>
      </c>
      <c r="G17253" s="3">
        <v>2.0</v>
      </c>
      <c r="H17253" s="3" t="s">
        <v>1410</v>
      </c>
      <c r="I17253" s="3" t="s">
        <v>4247</v>
      </c>
      <c r="J17253" s="3" t="s">
        <v>1412</v>
      </c>
      <c r="K17253" s="3" t="s">
        <v>24</v>
      </c>
      <c r="L17253" s="3">
        <v>34.0</v>
      </c>
      <c r="M17253" s="3" t="s">
        <v>30</v>
      </c>
      <c r="N17253" s="3" t="s">
        <v>15205</v>
      </c>
      <c r="O17253" s="3" t="s">
        <v>547</v>
      </c>
      <c r="P17253" s="4">
        <v>31772.0</v>
      </c>
      <c r="Q17253" s="3" t="s">
        <v>40</v>
      </c>
      <c r="S17253" s="3" t="s">
        <v>34</v>
      </c>
    </row>
    <row r="17254">
      <c r="A17254" s="2">
        <v>42318.71491898148</v>
      </c>
      <c r="B17254" s="3">
        <v>52.0</v>
      </c>
      <c r="C17254" s="3" t="s">
        <v>14561</v>
      </c>
      <c r="D17254" s="3">
        <v>44.0</v>
      </c>
      <c r="E17254" s="3" t="s">
        <v>14562</v>
      </c>
      <c r="F17254" s="3">
        <v>10.0</v>
      </c>
      <c r="G17254" s="3">
        <v>2.0</v>
      </c>
      <c r="H17254" s="3" t="s">
        <v>1410</v>
      </c>
      <c r="I17254" s="3" t="s">
        <v>4247</v>
      </c>
      <c r="J17254" s="3" t="s">
        <v>1412</v>
      </c>
      <c r="K17254" s="3" t="s">
        <v>24</v>
      </c>
      <c r="L17254" s="3">
        <v>35.0</v>
      </c>
      <c r="M17254" s="3" t="s">
        <v>25</v>
      </c>
      <c r="N17254" s="3" t="s">
        <v>9382</v>
      </c>
      <c r="O17254" s="3" t="s">
        <v>15227</v>
      </c>
      <c r="P17254" s="4">
        <v>30869.0</v>
      </c>
      <c r="Q17254" s="3" t="s">
        <v>46</v>
      </c>
      <c r="S17254" s="3" t="s">
        <v>34</v>
      </c>
    </row>
    <row r="17255">
      <c r="A17255" s="2">
        <v>42318.71491898148</v>
      </c>
      <c r="B17255" s="3">
        <v>52.0</v>
      </c>
      <c r="C17255" s="3" t="s">
        <v>14561</v>
      </c>
      <c r="D17255" s="3">
        <v>49.0</v>
      </c>
      <c r="E17255" s="3" t="s">
        <v>14584</v>
      </c>
      <c r="F17255" s="3">
        <v>10.0</v>
      </c>
      <c r="G17255" s="3">
        <v>2.0</v>
      </c>
      <c r="H17255" s="3" t="s">
        <v>1410</v>
      </c>
      <c r="I17255" s="3" t="s">
        <v>4247</v>
      </c>
      <c r="J17255" s="3" t="s">
        <v>1412</v>
      </c>
      <c r="K17255" s="3" t="s">
        <v>24</v>
      </c>
      <c r="L17255" s="3">
        <v>1.0</v>
      </c>
      <c r="M17255" s="3" t="s">
        <v>25</v>
      </c>
      <c r="N17255" s="3" t="s">
        <v>7775</v>
      </c>
      <c r="O17255" s="3" t="s">
        <v>796</v>
      </c>
      <c r="P17255" s="4">
        <v>26173.0</v>
      </c>
      <c r="Q17255" s="3" t="s">
        <v>40</v>
      </c>
      <c r="S17255" s="3" t="s">
        <v>34</v>
      </c>
    </row>
    <row r="17256">
      <c r="A17256" s="2">
        <v>42318.71491898148</v>
      </c>
      <c r="B17256" s="3">
        <v>52.0</v>
      </c>
      <c r="C17256" s="3" t="s">
        <v>14561</v>
      </c>
      <c r="D17256" s="3">
        <v>49.0</v>
      </c>
      <c r="E17256" s="3" t="s">
        <v>14584</v>
      </c>
      <c r="F17256" s="3">
        <v>10.0</v>
      </c>
      <c r="G17256" s="3">
        <v>2.0</v>
      </c>
      <c r="H17256" s="3" t="s">
        <v>1410</v>
      </c>
      <c r="I17256" s="3" t="s">
        <v>4247</v>
      </c>
      <c r="J17256" s="3" t="s">
        <v>1412</v>
      </c>
      <c r="K17256" s="3" t="s">
        <v>24</v>
      </c>
      <c r="L17256" s="3">
        <v>2.0</v>
      </c>
      <c r="M17256" s="3" t="s">
        <v>30</v>
      </c>
      <c r="N17256" s="3" t="s">
        <v>735</v>
      </c>
      <c r="O17256" s="3" t="s">
        <v>1739</v>
      </c>
      <c r="P17256" s="4">
        <v>19188.0</v>
      </c>
      <c r="Q17256" s="3" t="s">
        <v>153</v>
      </c>
      <c r="S17256" s="3" t="s">
        <v>34</v>
      </c>
    </row>
    <row r="17257">
      <c r="A17257" s="2">
        <v>42318.71491898148</v>
      </c>
      <c r="B17257" s="3">
        <v>52.0</v>
      </c>
      <c r="C17257" s="3" t="s">
        <v>14561</v>
      </c>
      <c r="D17257" s="3">
        <v>49.0</v>
      </c>
      <c r="E17257" s="3" t="s">
        <v>14584</v>
      </c>
      <c r="F17257" s="3">
        <v>10.0</v>
      </c>
      <c r="G17257" s="3">
        <v>2.0</v>
      </c>
      <c r="H17257" s="3" t="s">
        <v>1410</v>
      </c>
      <c r="I17257" s="3" t="s">
        <v>4247</v>
      </c>
      <c r="J17257" s="3" t="s">
        <v>1412</v>
      </c>
      <c r="K17257" s="3" t="s">
        <v>24</v>
      </c>
      <c r="L17257" s="3">
        <v>3.0</v>
      </c>
      <c r="M17257" s="3" t="s">
        <v>25</v>
      </c>
      <c r="N17257" s="3" t="s">
        <v>4046</v>
      </c>
      <c r="O17257" s="3" t="s">
        <v>200</v>
      </c>
      <c r="P17257" s="4">
        <v>17794.0</v>
      </c>
      <c r="Q17257" s="3" t="s">
        <v>49</v>
      </c>
      <c r="S17257" s="3" t="s">
        <v>34</v>
      </c>
    </row>
    <row r="17258">
      <c r="A17258" s="2">
        <v>42318.71491898148</v>
      </c>
      <c r="B17258" s="3">
        <v>52.0</v>
      </c>
      <c r="C17258" s="3" t="s">
        <v>14561</v>
      </c>
      <c r="D17258" s="3">
        <v>49.0</v>
      </c>
      <c r="E17258" s="3" t="s">
        <v>14584</v>
      </c>
      <c r="F17258" s="3">
        <v>10.0</v>
      </c>
      <c r="G17258" s="3">
        <v>2.0</v>
      </c>
      <c r="H17258" s="3" t="s">
        <v>1410</v>
      </c>
      <c r="I17258" s="3" t="s">
        <v>4247</v>
      </c>
      <c r="J17258" s="3" t="s">
        <v>1412</v>
      </c>
      <c r="K17258" s="3" t="s">
        <v>24</v>
      </c>
      <c r="L17258" s="3">
        <v>4.0</v>
      </c>
      <c r="M17258" s="3" t="s">
        <v>30</v>
      </c>
      <c r="N17258" s="3" t="s">
        <v>5083</v>
      </c>
      <c r="O17258" s="3" t="s">
        <v>81</v>
      </c>
      <c r="P17258" s="4">
        <v>18271.0</v>
      </c>
      <c r="Q17258" s="3" t="s">
        <v>49</v>
      </c>
      <c r="S17258" s="3" t="s">
        <v>34</v>
      </c>
    </row>
    <row r="17259">
      <c r="A17259" s="2">
        <v>42318.71491898148</v>
      </c>
      <c r="B17259" s="3">
        <v>52.0</v>
      </c>
      <c r="C17259" s="3" t="s">
        <v>14561</v>
      </c>
      <c r="D17259" s="3">
        <v>49.0</v>
      </c>
      <c r="E17259" s="3" t="s">
        <v>14584</v>
      </c>
      <c r="F17259" s="3">
        <v>10.0</v>
      </c>
      <c r="G17259" s="3">
        <v>2.0</v>
      </c>
      <c r="H17259" s="3" t="s">
        <v>1410</v>
      </c>
      <c r="I17259" s="3" t="s">
        <v>4247</v>
      </c>
      <c r="J17259" s="3" t="s">
        <v>1412</v>
      </c>
      <c r="K17259" s="3" t="s">
        <v>24</v>
      </c>
      <c r="L17259" s="3">
        <v>5.0</v>
      </c>
      <c r="M17259" s="3" t="s">
        <v>25</v>
      </c>
      <c r="N17259" s="3" t="s">
        <v>4394</v>
      </c>
      <c r="O17259" s="3" t="s">
        <v>69</v>
      </c>
      <c r="P17259" s="4">
        <v>21372.0</v>
      </c>
      <c r="Q17259" s="3" t="s">
        <v>72</v>
      </c>
      <c r="S17259" s="3" t="s">
        <v>34</v>
      </c>
    </row>
    <row r="17260">
      <c r="A17260" s="2">
        <v>42318.71491898148</v>
      </c>
      <c r="B17260" s="3">
        <v>52.0</v>
      </c>
      <c r="C17260" s="3" t="s">
        <v>14561</v>
      </c>
      <c r="D17260" s="3">
        <v>49.0</v>
      </c>
      <c r="E17260" s="3" t="s">
        <v>14584</v>
      </c>
      <c r="F17260" s="3">
        <v>10.0</v>
      </c>
      <c r="G17260" s="3">
        <v>2.0</v>
      </c>
      <c r="H17260" s="3" t="s">
        <v>1410</v>
      </c>
      <c r="I17260" s="3" t="s">
        <v>4247</v>
      </c>
      <c r="J17260" s="3" t="s">
        <v>1412</v>
      </c>
      <c r="K17260" s="3" t="s">
        <v>24</v>
      </c>
      <c r="L17260" s="3">
        <v>6.0</v>
      </c>
      <c r="M17260" s="3" t="s">
        <v>30</v>
      </c>
      <c r="N17260" s="3" t="s">
        <v>15228</v>
      </c>
      <c r="O17260" s="3" t="s">
        <v>15229</v>
      </c>
      <c r="P17260" s="4">
        <v>27533.0</v>
      </c>
      <c r="Q17260" s="3" t="s">
        <v>1955</v>
      </c>
      <c r="S17260" s="3" t="s">
        <v>34</v>
      </c>
    </row>
    <row r="17261">
      <c r="A17261" s="2">
        <v>42318.71491898148</v>
      </c>
      <c r="B17261" s="3">
        <v>52.0</v>
      </c>
      <c r="C17261" s="3" t="s">
        <v>14561</v>
      </c>
      <c r="D17261" s="3">
        <v>49.0</v>
      </c>
      <c r="E17261" s="3" t="s">
        <v>14584</v>
      </c>
      <c r="F17261" s="3">
        <v>10.0</v>
      </c>
      <c r="G17261" s="3">
        <v>2.0</v>
      </c>
      <c r="H17261" s="3" t="s">
        <v>1410</v>
      </c>
      <c r="I17261" s="3" t="s">
        <v>4247</v>
      </c>
      <c r="J17261" s="3" t="s">
        <v>1412</v>
      </c>
      <c r="K17261" s="3" t="s">
        <v>24</v>
      </c>
      <c r="L17261" s="3">
        <v>7.0</v>
      </c>
      <c r="M17261" s="3" t="s">
        <v>25</v>
      </c>
      <c r="N17261" s="3" t="s">
        <v>15230</v>
      </c>
      <c r="O17261" s="3" t="s">
        <v>281</v>
      </c>
      <c r="P17261" s="4">
        <v>26808.0</v>
      </c>
      <c r="Q17261" s="3" t="s">
        <v>110</v>
      </c>
      <c r="S17261" s="3" t="s">
        <v>34</v>
      </c>
    </row>
    <row r="17262">
      <c r="A17262" s="2">
        <v>42318.71491898148</v>
      </c>
      <c r="B17262" s="3">
        <v>52.0</v>
      </c>
      <c r="C17262" s="3" t="s">
        <v>14561</v>
      </c>
      <c r="D17262" s="3">
        <v>49.0</v>
      </c>
      <c r="E17262" s="3" t="s">
        <v>14584</v>
      </c>
      <c r="F17262" s="3">
        <v>10.0</v>
      </c>
      <c r="G17262" s="3">
        <v>2.0</v>
      </c>
      <c r="H17262" s="3" t="s">
        <v>1410</v>
      </c>
      <c r="I17262" s="3" t="s">
        <v>4247</v>
      </c>
      <c r="J17262" s="3" t="s">
        <v>1412</v>
      </c>
      <c r="K17262" s="3" t="s">
        <v>24</v>
      </c>
      <c r="L17262" s="3">
        <v>8.0</v>
      </c>
      <c r="M17262" s="3" t="s">
        <v>30</v>
      </c>
      <c r="N17262" s="3" t="s">
        <v>15231</v>
      </c>
      <c r="O17262" s="3" t="s">
        <v>368</v>
      </c>
      <c r="P17262" s="4">
        <v>30029.0</v>
      </c>
      <c r="Q17262" s="3" t="s">
        <v>55</v>
      </c>
      <c r="S17262" s="3" t="s">
        <v>34</v>
      </c>
    </row>
    <row r="17263">
      <c r="A17263" s="2">
        <v>42318.71491898148</v>
      </c>
      <c r="B17263" s="3">
        <v>52.0</v>
      </c>
      <c r="C17263" s="3" t="s">
        <v>14561</v>
      </c>
      <c r="D17263" s="3">
        <v>49.0</v>
      </c>
      <c r="E17263" s="3" t="s">
        <v>14584</v>
      </c>
      <c r="F17263" s="3">
        <v>10.0</v>
      </c>
      <c r="G17263" s="3">
        <v>2.0</v>
      </c>
      <c r="H17263" s="3" t="s">
        <v>1410</v>
      </c>
      <c r="I17263" s="3" t="s">
        <v>4247</v>
      </c>
      <c r="J17263" s="3" t="s">
        <v>1412</v>
      </c>
      <c r="K17263" s="3" t="s">
        <v>24</v>
      </c>
      <c r="L17263" s="3">
        <v>9.0</v>
      </c>
      <c r="M17263" s="3" t="s">
        <v>25</v>
      </c>
      <c r="N17263" s="3" t="s">
        <v>3518</v>
      </c>
      <c r="O17263" s="3" t="s">
        <v>297</v>
      </c>
      <c r="P17263" s="4">
        <v>27910.0</v>
      </c>
      <c r="Q17263" s="3" t="s">
        <v>1205</v>
      </c>
      <c r="S17263" s="3" t="s">
        <v>34</v>
      </c>
    </row>
    <row r="17264">
      <c r="A17264" s="2">
        <v>42318.71491898148</v>
      </c>
      <c r="B17264" s="3">
        <v>52.0</v>
      </c>
      <c r="C17264" s="3" t="s">
        <v>14561</v>
      </c>
      <c r="D17264" s="3">
        <v>49.0</v>
      </c>
      <c r="E17264" s="3" t="s">
        <v>14584</v>
      </c>
      <c r="F17264" s="3">
        <v>10.0</v>
      </c>
      <c r="G17264" s="3">
        <v>2.0</v>
      </c>
      <c r="H17264" s="3" t="s">
        <v>1410</v>
      </c>
      <c r="I17264" s="3" t="s">
        <v>4247</v>
      </c>
      <c r="J17264" s="3" t="s">
        <v>1412</v>
      </c>
      <c r="K17264" s="3" t="s">
        <v>24</v>
      </c>
      <c r="L17264" s="3">
        <v>10.0</v>
      </c>
      <c r="M17264" s="3" t="s">
        <v>30</v>
      </c>
      <c r="N17264" s="3" t="s">
        <v>689</v>
      </c>
      <c r="O17264" s="3" t="s">
        <v>342</v>
      </c>
      <c r="P17264" s="4">
        <v>22303.0</v>
      </c>
      <c r="Q17264" s="3" t="s">
        <v>115</v>
      </c>
      <c r="S17264" s="3" t="s">
        <v>34</v>
      </c>
    </row>
    <row r="17265">
      <c r="A17265" s="2">
        <v>42318.71491898148</v>
      </c>
      <c r="B17265" s="3">
        <v>52.0</v>
      </c>
      <c r="C17265" s="3" t="s">
        <v>14561</v>
      </c>
      <c r="D17265" s="3">
        <v>49.0</v>
      </c>
      <c r="E17265" s="3" t="s">
        <v>14584</v>
      </c>
      <c r="F17265" s="3">
        <v>10.0</v>
      </c>
      <c r="G17265" s="3">
        <v>2.0</v>
      </c>
      <c r="H17265" s="3" t="s">
        <v>1410</v>
      </c>
      <c r="I17265" s="3" t="s">
        <v>4247</v>
      </c>
      <c r="J17265" s="3" t="s">
        <v>1412</v>
      </c>
      <c r="K17265" s="3" t="s">
        <v>24</v>
      </c>
      <c r="L17265" s="3">
        <v>11.0</v>
      </c>
      <c r="M17265" s="3" t="s">
        <v>25</v>
      </c>
      <c r="N17265" s="3" t="s">
        <v>3270</v>
      </c>
      <c r="O17265" s="3" t="s">
        <v>523</v>
      </c>
      <c r="P17265" s="4">
        <v>20753.0</v>
      </c>
      <c r="Q17265" s="3" t="s">
        <v>52</v>
      </c>
      <c r="S17265" s="3" t="s">
        <v>34</v>
      </c>
    </row>
    <row r="17266">
      <c r="A17266" s="2">
        <v>42318.71491898148</v>
      </c>
      <c r="B17266" s="3">
        <v>52.0</v>
      </c>
      <c r="C17266" s="3" t="s">
        <v>14561</v>
      </c>
      <c r="D17266" s="3">
        <v>49.0</v>
      </c>
      <c r="E17266" s="3" t="s">
        <v>14584</v>
      </c>
      <c r="F17266" s="3">
        <v>10.0</v>
      </c>
      <c r="G17266" s="3">
        <v>2.0</v>
      </c>
      <c r="H17266" s="3" t="s">
        <v>1410</v>
      </c>
      <c r="I17266" s="3" t="s">
        <v>4247</v>
      </c>
      <c r="J17266" s="3" t="s">
        <v>1412</v>
      </c>
      <c r="K17266" s="3" t="s">
        <v>24</v>
      </c>
      <c r="L17266" s="3">
        <v>12.0</v>
      </c>
      <c r="M17266" s="3" t="s">
        <v>30</v>
      </c>
      <c r="N17266" s="3" t="s">
        <v>15232</v>
      </c>
      <c r="O17266" s="3" t="s">
        <v>67</v>
      </c>
      <c r="P17266" s="4">
        <v>27277.0</v>
      </c>
      <c r="Q17266" s="3" t="s">
        <v>72</v>
      </c>
      <c r="S17266" s="3" t="s">
        <v>34</v>
      </c>
    </row>
    <row r="17267">
      <c r="A17267" s="2">
        <v>42318.71491898148</v>
      </c>
      <c r="B17267" s="3">
        <v>52.0</v>
      </c>
      <c r="C17267" s="3" t="s">
        <v>14561</v>
      </c>
      <c r="D17267" s="3">
        <v>49.0</v>
      </c>
      <c r="E17267" s="3" t="s">
        <v>14584</v>
      </c>
      <c r="F17267" s="3">
        <v>10.0</v>
      </c>
      <c r="G17267" s="3">
        <v>2.0</v>
      </c>
      <c r="H17267" s="3" t="s">
        <v>1410</v>
      </c>
      <c r="I17267" s="3" t="s">
        <v>4247</v>
      </c>
      <c r="J17267" s="3" t="s">
        <v>1412</v>
      </c>
      <c r="K17267" s="3" t="s">
        <v>24</v>
      </c>
      <c r="L17267" s="3">
        <v>13.0</v>
      </c>
      <c r="M17267" s="3" t="s">
        <v>25</v>
      </c>
      <c r="N17267" s="3" t="s">
        <v>11041</v>
      </c>
      <c r="O17267" s="3" t="s">
        <v>5057</v>
      </c>
      <c r="P17267" s="4">
        <v>30140.0</v>
      </c>
      <c r="Q17267" s="3" t="s">
        <v>132</v>
      </c>
      <c r="S17267" s="3" t="s">
        <v>34</v>
      </c>
    </row>
    <row r="17268">
      <c r="A17268" s="2">
        <v>42318.71491898148</v>
      </c>
      <c r="B17268" s="3">
        <v>52.0</v>
      </c>
      <c r="C17268" s="3" t="s">
        <v>14561</v>
      </c>
      <c r="D17268" s="3">
        <v>49.0</v>
      </c>
      <c r="E17268" s="3" t="s">
        <v>14584</v>
      </c>
      <c r="F17268" s="3">
        <v>10.0</v>
      </c>
      <c r="G17268" s="3">
        <v>2.0</v>
      </c>
      <c r="H17268" s="3" t="s">
        <v>1410</v>
      </c>
      <c r="I17268" s="3" t="s">
        <v>4247</v>
      </c>
      <c r="J17268" s="3" t="s">
        <v>1412</v>
      </c>
      <c r="K17268" s="3" t="s">
        <v>24</v>
      </c>
      <c r="L17268" s="3">
        <v>14.0</v>
      </c>
      <c r="M17268" s="3" t="s">
        <v>30</v>
      </c>
      <c r="N17268" s="3" t="s">
        <v>15233</v>
      </c>
      <c r="O17268" s="3" t="s">
        <v>803</v>
      </c>
      <c r="P17268" s="4">
        <v>20195.0</v>
      </c>
      <c r="Q17268" s="3" t="s">
        <v>380</v>
      </c>
      <c r="S17268" s="3" t="s">
        <v>34</v>
      </c>
    </row>
    <row r="17269">
      <c r="A17269" s="2">
        <v>42318.71491898148</v>
      </c>
      <c r="B17269" s="3">
        <v>52.0</v>
      </c>
      <c r="C17269" s="3" t="s">
        <v>14561</v>
      </c>
      <c r="D17269" s="3">
        <v>49.0</v>
      </c>
      <c r="E17269" s="3" t="s">
        <v>14584</v>
      </c>
      <c r="F17269" s="3">
        <v>10.0</v>
      </c>
      <c r="G17269" s="3">
        <v>2.0</v>
      </c>
      <c r="H17269" s="3" t="s">
        <v>1410</v>
      </c>
      <c r="I17269" s="3" t="s">
        <v>4247</v>
      </c>
      <c r="J17269" s="3" t="s">
        <v>1412</v>
      </c>
      <c r="K17269" s="3" t="s">
        <v>24</v>
      </c>
      <c r="L17269" s="3">
        <v>15.0</v>
      </c>
      <c r="M17269" s="3" t="s">
        <v>25</v>
      </c>
      <c r="N17269" s="3" t="s">
        <v>1644</v>
      </c>
      <c r="O17269" s="3" t="s">
        <v>384</v>
      </c>
      <c r="P17269" s="4">
        <v>27181.0</v>
      </c>
      <c r="Q17269" s="3" t="s">
        <v>72</v>
      </c>
      <c r="S17269" s="3" t="s">
        <v>34</v>
      </c>
    </row>
    <row r="17270">
      <c r="A17270" s="2">
        <v>42318.71491898148</v>
      </c>
      <c r="B17270" s="3">
        <v>52.0</v>
      </c>
      <c r="C17270" s="3" t="s">
        <v>14561</v>
      </c>
      <c r="D17270" s="3">
        <v>49.0</v>
      </c>
      <c r="E17270" s="3" t="s">
        <v>14584</v>
      </c>
      <c r="F17270" s="3">
        <v>10.0</v>
      </c>
      <c r="G17270" s="3">
        <v>2.0</v>
      </c>
      <c r="H17270" s="3" t="s">
        <v>1410</v>
      </c>
      <c r="I17270" s="3" t="s">
        <v>4247</v>
      </c>
      <c r="J17270" s="3" t="s">
        <v>1412</v>
      </c>
      <c r="K17270" s="3" t="s">
        <v>24</v>
      </c>
      <c r="L17270" s="3">
        <v>16.0</v>
      </c>
      <c r="M17270" s="3" t="s">
        <v>30</v>
      </c>
      <c r="N17270" s="3" t="s">
        <v>378</v>
      </c>
      <c r="O17270" s="3" t="s">
        <v>885</v>
      </c>
      <c r="P17270" s="4">
        <v>31140.0</v>
      </c>
      <c r="Q17270" s="3" t="s">
        <v>60</v>
      </c>
      <c r="S17270" s="3" t="s">
        <v>34</v>
      </c>
    </row>
    <row r="17271">
      <c r="A17271" s="2">
        <v>42318.71491898148</v>
      </c>
      <c r="B17271" s="3">
        <v>52.0</v>
      </c>
      <c r="C17271" s="3" t="s">
        <v>14561</v>
      </c>
      <c r="D17271" s="3">
        <v>49.0</v>
      </c>
      <c r="E17271" s="3" t="s">
        <v>14584</v>
      </c>
      <c r="F17271" s="3">
        <v>10.0</v>
      </c>
      <c r="G17271" s="3">
        <v>2.0</v>
      </c>
      <c r="H17271" s="3" t="s">
        <v>1410</v>
      </c>
      <c r="I17271" s="3" t="s">
        <v>4247</v>
      </c>
      <c r="J17271" s="3" t="s">
        <v>1412</v>
      </c>
      <c r="K17271" s="3" t="s">
        <v>24</v>
      </c>
      <c r="L17271" s="3">
        <v>17.0</v>
      </c>
      <c r="M17271" s="3" t="s">
        <v>25</v>
      </c>
      <c r="N17271" s="3" t="s">
        <v>15234</v>
      </c>
      <c r="O17271" s="3" t="s">
        <v>15235</v>
      </c>
      <c r="P17271" s="4">
        <v>32203.0</v>
      </c>
      <c r="Q17271" s="3" t="s">
        <v>37</v>
      </c>
      <c r="S17271" s="3" t="s">
        <v>34</v>
      </c>
    </row>
    <row r="17272">
      <c r="A17272" s="2">
        <v>42318.71491898148</v>
      </c>
      <c r="B17272" s="3">
        <v>52.0</v>
      </c>
      <c r="C17272" s="3" t="s">
        <v>14561</v>
      </c>
      <c r="D17272" s="3">
        <v>49.0</v>
      </c>
      <c r="E17272" s="3" t="s">
        <v>14584</v>
      </c>
      <c r="F17272" s="3">
        <v>10.0</v>
      </c>
      <c r="G17272" s="3">
        <v>2.0</v>
      </c>
      <c r="H17272" s="3" t="s">
        <v>1410</v>
      </c>
      <c r="I17272" s="3" t="s">
        <v>4247</v>
      </c>
      <c r="J17272" s="3" t="s">
        <v>1412</v>
      </c>
      <c r="K17272" s="3" t="s">
        <v>24</v>
      </c>
      <c r="L17272" s="3">
        <v>18.0</v>
      </c>
      <c r="M17272" s="3" t="s">
        <v>30</v>
      </c>
      <c r="N17272" s="3" t="s">
        <v>15236</v>
      </c>
      <c r="O17272" s="3" t="s">
        <v>235</v>
      </c>
      <c r="P17272" s="4">
        <v>21262.0</v>
      </c>
      <c r="Q17272" s="3" t="s">
        <v>205</v>
      </c>
      <c r="S17272" s="3" t="s">
        <v>34</v>
      </c>
    </row>
    <row r="17273">
      <c r="A17273" s="2">
        <v>42318.71491898148</v>
      </c>
      <c r="B17273" s="3">
        <v>52.0</v>
      </c>
      <c r="C17273" s="3" t="s">
        <v>14561</v>
      </c>
      <c r="D17273" s="3">
        <v>49.0</v>
      </c>
      <c r="E17273" s="3" t="s">
        <v>14584</v>
      </c>
      <c r="F17273" s="3">
        <v>10.0</v>
      </c>
      <c r="G17273" s="3">
        <v>2.0</v>
      </c>
      <c r="H17273" s="3" t="s">
        <v>1410</v>
      </c>
      <c r="I17273" s="3" t="s">
        <v>4247</v>
      </c>
      <c r="J17273" s="3" t="s">
        <v>1412</v>
      </c>
      <c r="K17273" s="3" t="s">
        <v>24</v>
      </c>
      <c r="L17273" s="3">
        <v>19.0</v>
      </c>
      <c r="M17273" s="3" t="s">
        <v>25</v>
      </c>
      <c r="N17273" s="3" t="s">
        <v>7818</v>
      </c>
      <c r="O17273" s="3" t="s">
        <v>1921</v>
      </c>
      <c r="P17273" s="4">
        <v>34467.0</v>
      </c>
      <c r="Q17273" s="3" t="s">
        <v>191</v>
      </c>
      <c r="S17273" s="3" t="s">
        <v>34</v>
      </c>
    </row>
    <row r="17274">
      <c r="A17274" s="2">
        <v>42318.71491898148</v>
      </c>
      <c r="B17274" s="3">
        <v>52.0</v>
      </c>
      <c r="C17274" s="3" t="s">
        <v>14561</v>
      </c>
      <c r="D17274" s="3">
        <v>49.0</v>
      </c>
      <c r="E17274" s="3" t="s">
        <v>14584</v>
      </c>
      <c r="F17274" s="3">
        <v>10.0</v>
      </c>
      <c r="G17274" s="3">
        <v>2.0</v>
      </c>
      <c r="H17274" s="3" t="s">
        <v>1410</v>
      </c>
      <c r="I17274" s="3" t="s">
        <v>4247</v>
      </c>
      <c r="J17274" s="3" t="s">
        <v>1412</v>
      </c>
      <c r="K17274" s="3" t="s">
        <v>24</v>
      </c>
      <c r="L17274" s="3">
        <v>20.0</v>
      </c>
      <c r="M17274" s="3" t="s">
        <v>30</v>
      </c>
      <c r="N17274" s="3" t="s">
        <v>1742</v>
      </c>
      <c r="O17274" s="3" t="s">
        <v>215</v>
      </c>
      <c r="P17274" s="4">
        <v>25111.0</v>
      </c>
      <c r="Q17274" s="3" t="s">
        <v>132</v>
      </c>
      <c r="S17274" s="3" t="s">
        <v>34</v>
      </c>
    </row>
    <row r="17275">
      <c r="A17275" s="2">
        <v>42318.71491898148</v>
      </c>
      <c r="B17275" s="3">
        <v>52.0</v>
      </c>
      <c r="C17275" s="3" t="s">
        <v>14561</v>
      </c>
      <c r="D17275" s="3">
        <v>49.0</v>
      </c>
      <c r="E17275" s="3" t="s">
        <v>14584</v>
      </c>
      <c r="F17275" s="3">
        <v>10.0</v>
      </c>
      <c r="G17275" s="3">
        <v>2.0</v>
      </c>
      <c r="H17275" s="3" t="s">
        <v>1410</v>
      </c>
      <c r="I17275" s="3" t="s">
        <v>4247</v>
      </c>
      <c r="J17275" s="3" t="s">
        <v>1412</v>
      </c>
      <c r="K17275" s="3" t="s">
        <v>24</v>
      </c>
      <c r="L17275" s="3">
        <v>21.0</v>
      </c>
      <c r="M17275" s="3" t="s">
        <v>25</v>
      </c>
      <c r="N17275" s="3" t="s">
        <v>15237</v>
      </c>
      <c r="O17275" s="3" t="s">
        <v>204</v>
      </c>
      <c r="P17275" s="4">
        <v>23313.0</v>
      </c>
      <c r="Q17275" s="3" t="s">
        <v>55</v>
      </c>
      <c r="S17275" s="3" t="s">
        <v>34</v>
      </c>
    </row>
    <row r="17276">
      <c r="A17276" s="2">
        <v>42318.71491898148</v>
      </c>
      <c r="B17276" s="3">
        <v>52.0</v>
      </c>
      <c r="C17276" s="3" t="s">
        <v>14561</v>
      </c>
      <c r="D17276" s="3">
        <v>49.0</v>
      </c>
      <c r="E17276" s="3" t="s">
        <v>14584</v>
      </c>
      <c r="F17276" s="3">
        <v>10.0</v>
      </c>
      <c r="G17276" s="3">
        <v>2.0</v>
      </c>
      <c r="H17276" s="3" t="s">
        <v>1410</v>
      </c>
      <c r="I17276" s="3" t="s">
        <v>4247</v>
      </c>
      <c r="J17276" s="3" t="s">
        <v>1412</v>
      </c>
      <c r="K17276" s="3" t="s">
        <v>24</v>
      </c>
      <c r="L17276" s="3">
        <v>22.0</v>
      </c>
      <c r="M17276" s="3" t="s">
        <v>30</v>
      </c>
      <c r="N17276" s="3" t="s">
        <v>13150</v>
      </c>
      <c r="O17276" s="3" t="s">
        <v>342</v>
      </c>
      <c r="P17276" s="4">
        <v>25104.0</v>
      </c>
      <c r="Q17276" s="3" t="s">
        <v>132</v>
      </c>
      <c r="S17276" s="3" t="s">
        <v>34</v>
      </c>
    </row>
    <row r="17277">
      <c r="A17277" s="2">
        <v>42318.71491898148</v>
      </c>
      <c r="B17277" s="3">
        <v>52.0</v>
      </c>
      <c r="C17277" s="3" t="s">
        <v>14561</v>
      </c>
      <c r="D17277" s="3">
        <v>53.0</v>
      </c>
      <c r="E17277" s="3" t="s">
        <v>14598</v>
      </c>
      <c r="F17277" s="3">
        <v>10.0</v>
      </c>
      <c r="G17277" s="3">
        <v>2.0</v>
      </c>
      <c r="H17277" s="3" t="s">
        <v>1410</v>
      </c>
      <c r="I17277" s="3" t="s">
        <v>4247</v>
      </c>
      <c r="J17277" s="3" t="s">
        <v>1412</v>
      </c>
      <c r="K17277" s="3" t="s">
        <v>24</v>
      </c>
      <c r="L17277" s="3">
        <v>1.0</v>
      </c>
      <c r="M17277" s="3" t="s">
        <v>25</v>
      </c>
      <c r="N17277" s="3" t="s">
        <v>15238</v>
      </c>
      <c r="O17277" s="3" t="s">
        <v>15239</v>
      </c>
      <c r="P17277" s="4">
        <v>28921.0</v>
      </c>
      <c r="Q17277" s="3" t="s">
        <v>28</v>
      </c>
      <c r="S17277" s="3" t="s">
        <v>34</v>
      </c>
    </row>
    <row r="17278">
      <c r="A17278" s="2">
        <v>42318.71491898148</v>
      </c>
      <c r="B17278" s="3">
        <v>52.0</v>
      </c>
      <c r="C17278" s="3" t="s">
        <v>14561</v>
      </c>
      <c r="D17278" s="3">
        <v>53.0</v>
      </c>
      <c r="E17278" s="3" t="s">
        <v>14598</v>
      </c>
      <c r="F17278" s="3">
        <v>10.0</v>
      </c>
      <c r="G17278" s="3">
        <v>2.0</v>
      </c>
      <c r="H17278" s="3" t="s">
        <v>1410</v>
      </c>
      <c r="I17278" s="3" t="s">
        <v>4247</v>
      </c>
      <c r="J17278" s="3" t="s">
        <v>1412</v>
      </c>
      <c r="K17278" s="3" t="s">
        <v>24</v>
      </c>
      <c r="L17278" s="3">
        <v>2.0</v>
      </c>
      <c r="M17278" s="3" t="s">
        <v>30</v>
      </c>
      <c r="N17278" s="3" t="s">
        <v>3129</v>
      </c>
      <c r="O17278" s="3" t="s">
        <v>783</v>
      </c>
      <c r="P17278" s="4">
        <v>18843.0</v>
      </c>
      <c r="Q17278" s="3" t="s">
        <v>49</v>
      </c>
      <c r="S17278" s="3" t="s">
        <v>34</v>
      </c>
    </row>
    <row r="17279">
      <c r="A17279" s="2">
        <v>42318.71491898148</v>
      </c>
      <c r="B17279" s="3">
        <v>52.0</v>
      </c>
      <c r="C17279" s="3" t="s">
        <v>14561</v>
      </c>
      <c r="D17279" s="3">
        <v>53.0</v>
      </c>
      <c r="E17279" s="3" t="s">
        <v>14598</v>
      </c>
      <c r="F17279" s="3">
        <v>10.0</v>
      </c>
      <c r="G17279" s="3">
        <v>2.0</v>
      </c>
      <c r="H17279" s="3" t="s">
        <v>1410</v>
      </c>
      <c r="I17279" s="3" t="s">
        <v>4247</v>
      </c>
      <c r="J17279" s="3" t="s">
        <v>1412</v>
      </c>
      <c r="K17279" s="3" t="s">
        <v>24</v>
      </c>
      <c r="L17279" s="3">
        <v>3.0</v>
      </c>
      <c r="M17279" s="3" t="s">
        <v>25</v>
      </c>
      <c r="N17279" s="3" t="s">
        <v>15240</v>
      </c>
      <c r="O17279" s="3" t="s">
        <v>1947</v>
      </c>
      <c r="P17279" s="4">
        <v>31176.0</v>
      </c>
      <c r="Q17279" s="3" t="s">
        <v>110</v>
      </c>
      <c r="S17279" s="3" t="s">
        <v>34</v>
      </c>
    </row>
    <row r="17280">
      <c r="A17280" s="2">
        <v>42318.71491898148</v>
      </c>
      <c r="B17280" s="3">
        <v>52.0</v>
      </c>
      <c r="C17280" s="3" t="s">
        <v>14561</v>
      </c>
      <c r="D17280" s="3">
        <v>53.0</v>
      </c>
      <c r="E17280" s="3" t="s">
        <v>14598</v>
      </c>
      <c r="F17280" s="3">
        <v>10.0</v>
      </c>
      <c r="G17280" s="3">
        <v>2.0</v>
      </c>
      <c r="H17280" s="3" t="s">
        <v>1410</v>
      </c>
      <c r="I17280" s="3" t="s">
        <v>4247</v>
      </c>
      <c r="J17280" s="3" t="s">
        <v>1412</v>
      </c>
      <c r="K17280" s="3" t="s">
        <v>24</v>
      </c>
      <c r="L17280" s="3">
        <v>4.0</v>
      </c>
      <c r="M17280" s="3" t="s">
        <v>30</v>
      </c>
      <c r="N17280" s="3" t="s">
        <v>9301</v>
      </c>
      <c r="O17280" s="3" t="s">
        <v>361</v>
      </c>
      <c r="P17280" s="4">
        <v>29253.0</v>
      </c>
      <c r="Q17280" s="3" t="s">
        <v>46</v>
      </c>
      <c r="S17280" s="3" t="s">
        <v>34</v>
      </c>
    </row>
    <row r="17281">
      <c r="A17281" s="2">
        <v>42318.71491898148</v>
      </c>
      <c r="B17281" s="3">
        <v>52.0</v>
      </c>
      <c r="C17281" s="3" t="s">
        <v>14561</v>
      </c>
      <c r="D17281" s="3">
        <v>53.0</v>
      </c>
      <c r="E17281" s="3" t="s">
        <v>14598</v>
      </c>
      <c r="F17281" s="3">
        <v>10.0</v>
      </c>
      <c r="G17281" s="3">
        <v>2.0</v>
      </c>
      <c r="H17281" s="3" t="s">
        <v>1410</v>
      </c>
      <c r="I17281" s="3" t="s">
        <v>4247</v>
      </c>
      <c r="J17281" s="3" t="s">
        <v>1412</v>
      </c>
      <c r="K17281" s="3" t="s">
        <v>24</v>
      </c>
      <c r="L17281" s="3">
        <v>5.0</v>
      </c>
      <c r="M17281" s="3" t="s">
        <v>25</v>
      </c>
      <c r="N17281" s="3" t="s">
        <v>15241</v>
      </c>
      <c r="O17281" s="3" t="s">
        <v>12858</v>
      </c>
      <c r="P17281" s="4">
        <v>33541.0</v>
      </c>
      <c r="Q17281" s="3" t="s">
        <v>372</v>
      </c>
      <c r="S17281" s="3" t="s">
        <v>34</v>
      </c>
    </row>
    <row r="17282">
      <c r="A17282" s="2">
        <v>42318.71491898148</v>
      </c>
      <c r="B17282" s="3">
        <v>52.0</v>
      </c>
      <c r="C17282" s="3" t="s">
        <v>14561</v>
      </c>
      <c r="D17282" s="3">
        <v>53.0</v>
      </c>
      <c r="E17282" s="3" t="s">
        <v>14598</v>
      </c>
      <c r="F17282" s="3">
        <v>10.0</v>
      </c>
      <c r="G17282" s="3">
        <v>2.0</v>
      </c>
      <c r="H17282" s="3" t="s">
        <v>1410</v>
      </c>
      <c r="I17282" s="3" t="s">
        <v>4247</v>
      </c>
      <c r="J17282" s="3" t="s">
        <v>1412</v>
      </c>
      <c r="K17282" s="3" t="s">
        <v>24</v>
      </c>
      <c r="L17282" s="3">
        <v>6.0</v>
      </c>
      <c r="M17282" s="3" t="s">
        <v>30</v>
      </c>
      <c r="N17282" s="3" t="s">
        <v>15241</v>
      </c>
      <c r="O17282" s="3" t="s">
        <v>364</v>
      </c>
      <c r="P17282" s="4">
        <v>24892.0</v>
      </c>
      <c r="Q17282" s="3" t="s">
        <v>40</v>
      </c>
      <c r="S17282" s="3" t="s">
        <v>34</v>
      </c>
    </row>
    <row r="17283">
      <c r="A17283" s="2">
        <v>42318.71491898148</v>
      </c>
      <c r="B17283" s="3">
        <v>52.0</v>
      </c>
      <c r="C17283" s="3" t="s">
        <v>14561</v>
      </c>
      <c r="D17283" s="3">
        <v>53.0</v>
      </c>
      <c r="E17283" s="3" t="s">
        <v>14598</v>
      </c>
      <c r="F17283" s="3">
        <v>10.0</v>
      </c>
      <c r="G17283" s="3">
        <v>2.0</v>
      </c>
      <c r="H17283" s="3" t="s">
        <v>1410</v>
      </c>
      <c r="I17283" s="3" t="s">
        <v>4247</v>
      </c>
      <c r="J17283" s="3" t="s">
        <v>1412</v>
      </c>
      <c r="K17283" s="3" t="s">
        <v>24</v>
      </c>
      <c r="L17283" s="3">
        <v>7.0</v>
      </c>
      <c r="M17283" s="3" t="s">
        <v>25</v>
      </c>
      <c r="N17283" s="3" t="s">
        <v>15242</v>
      </c>
      <c r="O17283" s="3" t="s">
        <v>5655</v>
      </c>
      <c r="P17283" s="4">
        <v>33053.0</v>
      </c>
      <c r="Q17283" s="3" t="s">
        <v>191</v>
      </c>
      <c r="S17283" s="3" t="s">
        <v>34</v>
      </c>
    </row>
    <row r="17284">
      <c r="A17284" s="2">
        <v>42318.71491898148</v>
      </c>
      <c r="B17284" s="3">
        <v>52.0</v>
      </c>
      <c r="C17284" s="3" t="s">
        <v>14561</v>
      </c>
      <c r="D17284" s="3">
        <v>53.0</v>
      </c>
      <c r="E17284" s="3" t="s">
        <v>14598</v>
      </c>
      <c r="F17284" s="3">
        <v>10.0</v>
      </c>
      <c r="G17284" s="3">
        <v>2.0</v>
      </c>
      <c r="H17284" s="3" t="s">
        <v>1410</v>
      </c>
      <c r="I17284" s="3" t="s">
        <v>4247</v>
      </c>
      <c r="J17284" s="3" t="s">
        <v>1412</v>
      </c>
      <c r="K17284" s="3" t="s">
        <v>24</v>
      </c>
      <c r="L17284" s="3">
        <v>8.0</v>
      </c>
      <c r="M17284" s="3" t="s">
        <v>30</v>
      </c>
      <c r="N17284" s="3" t="s">
        <v>15243</v>
      </c>
      <c r="O17284" s="3" t="s">
        <v>163</v>
      </c>
      <c r="P17284" s="4">
        <v>28664.0</v>
      </c>
      <c r="Q17284" s="3" t="s">
        <v>132</v>
      </c>
      <c r="S17284" s="3" t="s">
        <v>34</v>
      </c>
    </row>
    <row r="17285">
      <c r="A17285" s="2">
        <v>42318.71491898148</v>
      </c>
      <c r="B17285" s="3">
        <v>52.0</v>
      </c>
      <c r="C17285" s="3" t="s">
        <v>14561</v>
      </c>
      <c r="D17285" s="3">
        <v>53.0</v>
      </c>
      <c r="E17285" s="3" t="s">
        <v>14598</v>
      </c>
      <c r="F17285" s="3">
        <v>10.0</v>
      </c>
      <c r="G17285" s="3">
        <v>2.0</v>
      </c>
      <c r="H17285" s="3" t="s">
        <v>1410</v>
      </c>
      <c r="I17285" s="3" t="s">
        <v>4247</v>
      </c>
      <c r="J17285" s="3" t="s">
        <v>1412</v>
      </c>
      <c r="K17285" s="3" t="s">
        <v>24</v>
      </c>
      <c r="L17285" s="3">
        <v>9.0</v>
      </c>
      <c r="M17285" s="3" t="s">
        <v>25</v>
      </c>
      <c r="N17285" s="3" t="s">
        <v>15244</v>
      </c>
      <c r="O17285" s="3" t="s">
        <v>477</v>
      </c>
      <c r="P17285" s="4">
        <v>29585.0</v>
      </c>
      <c r="Q17285" s="3" t="s">
        <v>2911</v>
      </c>
      <c r="S17285" s="3" t="s">
        <v>34</v>
      </c>
    </row>
    <row r="17286">
      <c r="A17286" s="2">
        <v>42318.71491898148</v>
      </c>
      <c r="B17286" s="3">
        <v>52.0</v>
      </c>
      <c r="C17286" s="3" t="s">
        <v>14561</v>
      </c>
      <c r="D17286" s="3">
        <v>53.0</v>
      </c>
      <c r="E17286" s="3" t="s">
        <v>14598</v>
      </c>
      <c r="F17286" s="3">
        <v>10.0</v>
      </c>
      <c r="G17286" s="3">
        <v>2.0</v>
      </c>
      <c r="H17286" s="3" t="s">
        <v>1410</v>
      </c>
      <c r="I17286" s="3" t="s">
        <v>4247</v>
      </c>
      <c r="J17286" s="3" t="s">
        <v>1412</v>
      </c>
      <c r="K17286" s="3" t="s">
        <v>24</v>
      </c>
      <c r="L17286" s="3">
        <v>10.0</v>
      </c>
      <c r="M17286" s="3" t="s">
        <v>30</v>
      </c>
      <c r="N17286" s="3" t="s">
        <v>15245</v>
      </c>
      <c r="O17286" s="3" t="s">
        <v>1012</v>
      </c>
      <c r="P17286" s="4">
        <v>19125.0</v>
      </c>
      <c r="Q17286" s="3" t="s">
        <v>153</v>
      </c>
      <c r="S17286" s="3" t="s">
        <v>34</v>
      </c>
    </row>
    <row r="17287">
      <c r="A17287" s="2">
        <v>42318.71491898148</v>
      </c>
      <c r="B17287" s="3">
        <v>52.0</v>
      </c>
      <c r="C17287" s="3" t="s">
        <v>14561</v>
      </c>
      <c r="D17287" s="3">
        <v>72.0</v>
      </c>
      <c r="E17287" s="3" t="s">
        <v>14607</v>
      </c>
      <c r="F17287" s="3">
        <v>10.0</v>
      </c>
      <c r="G17287" s="3">
        <v>2.0</v>
      </c>
      <c r="H17287" s="3" t="s">
        <v>1410</v>
      </c>
      <c r="I17287" s="3" t="s">
        <v>4247</v>
      </c>
      <c r="J17287" s="3" t="s">
        <v>1412</v>
      </c>
      <c r="K17287" s="3" t="s">
        <v>24</v>
      </c>
      <c r="L17287" s="3">
        <v>1.0</v>
      </c>
      <c r="M17287" s="3" t="s">
        <v>25</v>
      </c>
      <c r="N17287" s="3" t="s">
        <v>15246</v>
      </c>
      <c r="O17287" s="3" t="s">
        <v>371</v>
      </c>
      <c r="P17287" s="4">
        <v>24262.0</v>
      </c>
      <c r="Q17287" s="3" t="s">
        <v>110</v>
      </c>
      <c r="S17287" s="3" t="s">
        <v>34</v>
      </c>
    </row>
    <row r="17288">
      <c r="A17288" s="2">
        <v>42318.71491898148</v>
      </c>
      <c r="B17288" s="3">
        <v>52.0</v>
      </c>
      <c r="C17288" s="3" t="s">
        <v>14561</v>
      </c>
      <c r="D17288" s="3">
        <v>72.0</v>
      </c>
      <c r="E17288" s="3" t="s">
        <v>14607</v>
      </c>
      <c r="F17288" s="3">
        <v>10.0</v>
      </c>
      <c r="G17288" s="3">
        <v>2.0</v>
      </c>
      <c r="H17288" s="3" t="s">
        <v>1410</v>
      </c>
      <c r="I17288" s="3" t="s">
        <v>4247</v>
      </c>
      <c r="J17288" s="3" t="s">
        <v>1412</v>
      </c>
      <c r="K17288" s="3" t="s">
        <v>24</v>
      </c>
      <c r="L17288" s="3">
        <v>2.0</v>
      </c>
      <c r="M17288" s="3" t="s">
        <v>30</v>
      </c>
      <c r="N17288" s="3" t="s">
        <v>15247</v>
      </c>
      <c r="O17288" s="3" t="s">
        <v>6115</v>
      </c>
      <c r="P17288" s="4">
        <v>26291.0</v>
      </c>
      <c r="Q17288" s="3" t="s">
        <v>372</v>
      </c>
      <c r="S17288" s="3" t="s">
        <v>34</v>
      </c>
    </row>
    <row r="17289">
      <c r="A17289" s="2">
        <v>42318.71491898148</v>
      </c>
      <c r="B17289" s="3">
        <v>52.0</v>
      </c>
      <c r="C17289" s="3" t="s">
        <v>14561</v>
      </c>
      <c r="D17289" s="3">
        <v>72.0</v>
      </c>
      <c r="E17289" s="3" t="s">
        <v>14607</v>
      </c>
      <c r="F17289" s="3">
        <v>10.0</v>
      </c>
      <c r="G17289" s="3">
        <v>2.0</v>
      </c>
      <c r="H17289" s="3" t="s">
        <v>1410</v>
      </c>
      <c r="I17289" s="3" t="s">
        <v>4247</v>
      </c>
      <c r="J17289" s="3" t="s">
        <v>1412</v>
      </c>
      <c r="K17289" s="3" t="s">
        <v>24</v>
      </c>
      <c r="L17289" s="3">
        <v>3.0</v>
      </c>
      <c r="M17289" s="3" t="s">
        <v>25</v>
      </c>
      <c r="N17289" s="3" t="s">
        <v>15248</v>
      </c>
      <c r="O17289" s="3" t="s">
        <v>639</v>
      </c>
      <c r="P17289" s="4">
        <v>22669.0</v>
      </c>
      <c r="Q17289" s="3" t="s">
        <v>372</v>
      </c>
      <c r="S17289" s="3" t="s">
        <v>34</v>
      </c>
    </row>
    <row r="17290">
      <c r="A17290" s="2">
        <v>42318.71491898148</v>
      </c>
      <c r="B17290" s="3">
        <v>52.0</v>
      </c>
      <c r="C17290" s="3" t="s">
        <v>14561</v>
      </c>
      <c r="D17290" s="3">
        <v>72.0</v>
      </c>
      <c r="E17290" s="3" t="s">
        <v>14607</v>
      </c>
      <c r="F17290" s="3">
        <v>10.0</v>
      </c>
      <c r="G17290" s="3">
        <v>2.0</v>
      </c>
      <c r="H17290" s="3" t="s">
        <v>1410</v>
      </c>
      <c r="I17290" s="3" t="s">
        <v>4247</v>
      </c>
      <c r="J17290" s="3" t="s">
        <v>1412</v>
      </c>
      <c r="K17290" s="3" t="s">
        <v>24</v>
      </c>
      <c r="L17290" s="3">
        <v>4.0</v>
      </c>
      <c r="M17290" s="3" t="s">
        <v>30</v>
      </c>
      <c r="N17290" s="3" t="s">
        <v>15249</v>
      </c>
      <c r="O17290" s="3" t="s">
        <v>329</v>
      </c>
      <c r="P17290" s="4">
        <v>25654.0</v>
      </c>
      <c r="Q17290" s="3" t="s">
        <v>221</v>
      </c>
      <c r="S17290" s="3" t="s">
        <v>34</v>
      </c>
    </row>
    <row r="17291">
      <c r="A17291" s="2">
        <v>42318.71491898148</v>
      </c>
      <c r="B17291" s="3">
        <v>52.0</v>
      </c>
      <c r="C17291" s="3" t="s">
        <v>14561</v>
      </c>
      <c r="D17291" s="3">
        <v>72.0</v>
      </c>
      <c r="E17291" s="3" t="s">
        <v>14607</v>
      </c>
      <c r="F17291" s="3">
        <v>10.0</v>
      </c>
      <c r="G17291" s="3">
        <v>2.0</v>
      </c>
      <c r="H17291" s="3" t="s">
        <v>1410</v>
      </c>
      <c r="I17291" s="3" t="s">
        <v>4247</v>
      </c>
      <c r="J17291" s="3" t="s">
        <v>1412</v>
      </c>
      <c r="K17291" s="3" t="s">
        <v>24</v>
      </c>
      <c r="L17291" s="3">
        <v>5.0</v>
      </c>
      <c r="M17291" s="3" t="s">
        <v>25</v>
      </c>
      <c r="N17291" s="3" t="s">
        <v>15250</v>
      </c>
      <c r="O17291" s="3" t="s">
        <v>36</v>
      </c>
      <c r="P17291" s="4">
        <v>29840.0</v>
      </c>
      <c r="Q17291" s="3" t="s">
        <v>40</v>
      </c>
      <c r="S17291" s="3" t="s">
        <v>34</v>
      </c>
    </row>
    <row r="17292">
      <c r="A17292" s="2">
        <v>42318.71491898148</v>
      </c>
      <c r="B17292" s="3">
        <v>52.0</v>
      </c>
      <c r="C17292" s="3" t="s">
        <v>14561</v>
      </c>
      <c r="D17292" s="3">
        <v>72.0</v>
      </c>
      <c r="E17292" s="3" t="s">
        <v>14607</v>
      </c>
      <c r="F17292" s="3">
        <v>10.0</v>
      </c>
      <c r="G17292" s="3">
        <v>2.0</v>
      </c>
      <c r="H17292" s="3" t="s">
        <v>1410</v>
      </c>
      <c r="I17292" s="3" t="s">
        <v>4247</v>
      </c>
      <c r="J17292" s="3" t="s">
        <v>1412</v>
      </c>
      <c r="K17292" s="3" t="s">
        <v>24</v>
      </c>
      <c r="L17292" s="3">
        <v>6.0</v>
      </c>
      <c r="M17292" s="3" t="s">
        <v>30</v>
      </c>
      <c r="N17292" s="3" t="s">
        <v>15251</v>
      </c>
      <c r="O17292" s="3" t="s">
        <v>342</v>
      </c>
      <c r="P17292" s="4">
        <v>26379.0</v>
      </c>
      <c r="Q17292" s="3" t="s">
        <v>72</v>
      </c>
      <c r="S17292" s="3" t="s">
        <v>34</v>
      </c>
    </row>
    <row r="17293">
      <c r="A17293" s="2">
        <v>42318.71491898148</v>
      </c>
      <c r="B17293" s="3">
        <v>52.0</v>
      </c>
      <c r="C17293" s="3" t="s">
        <v>14561</v>
      </c>
      <c r="D17293" s="3">
        <v>72.0</v>
      </c>
      <c r="E17293" s="3" t="s">
        <v>14607</v>
      </c>
      <c r="F17293" s="3">
        <v>10.0</v>
      </c>
      <c r="G17293" s="3">
        <v>2.0</v>
      </c>
      <c r="H17293" s="3" t="s">
        <v>1410</v>
      </c>
      <c r="I17293" s="3" t="s">
        <v>4247</v>
      </c>
      <c r="J17293" s="3" t="s">
        <v>1412</v>
      </c>
      <c r="K17293" s="3" t="s">
        <v>24</v>
      </c>
      <c r="L17293" s="3">
        <v>7.0</v>
      </c>
      <c r="M17293" s="3" t="s">
        <v>25</v>
      </c>
      <c r="N17293" s="3" t="s">
        <v>15252</v>
      </c>
      <c r="O17293" s="3" t="s">
        <v>1072</v>
      </c>
      <c r="P17293" s="4">
        <v>27016.0</v>
      </c>
      <c r="Q17293" s="3" t="s">
        <v>132</v>
      </c>
      <c r="S17293" s="3" t="s">
        <v>34</v>
      </c>
    </row>
    <row r="17294">
      <c r="A17294" s="2">
        <v>42318.71491898148</v>
      </c>
      <c r="B17294" s="3">
        <v>52.0</v>
      </c>
      <c r="C17294" s="3" t="s">
        <v>14561</v>
      </c>
      <c r="D17294" s="3">
        <v>72.0</v>
      </c>
      <c r="E17294" s="3" t="s">
        <v>14607</v>
      </c>
      <c r="F17294" s="3">
        <v>10.0</v>
      </c>
      <c r="G17294" s="3">
        <v>2.0</v>
      </c>
      <c r="H17294" s="3" t="s">
        <v>1410</v>
      </c>
      <c r="I17294" s="3" t="s">
        <v>4247</v>
      </c>
      <c r="J17294" s="3" t="s">
        <v>1412</v>
      </c>
      <c r="K17294" s="3" t="s">
        <v>24</v>
      </c>
      <c r="L17294" s="3">
        <v>8.0</v>
      </c>
      <c r="M17294" s="3" t="s">
        <v>30</v>
      </c>
      <c r="N17294" s="3" t="s">
        <v>15253</v>
      </c>
      <c r="O17294" s="3" t="s">
        <v>166</v>
      </c>
      <c r="P17294" s="4">
        <v>18703.0</v>
      </c>
      <c r="Q17294" s="3" t="s">
        <v>49</v>
      </c>
      <c r="S17294" s="3" t="s">
        <v>34</v>
      </c>
    </row>
    <row r="17295">
      <c r="A17295" s="2">
        <v>42318.71491898148</v>
      </c>
      <c r="B17295" s="3">
        <v>52.0</v>
      </c>
      <c r="C17295" s="3" t="s">
        <v>14561</v>
      </c>
      <c r="D17295" s="3">
        <v>72.0</v>
      </c>
      <c r="E17295" s="3" t="s">
        <v>14607</v>
      </c>
      <c r="F17295" s="3">
        <v>10.0</v>
      </c>
      <c r="G17295" s="3">
        <v>2.0</v>
      </c>
      <c r="H17295" s="3" t="s">
        <v>1410</v>
      </c>
      <c r="I17295" s="3" t="s">
        <v>4247</v>
      </c>
      <c r="J17295" s="3" t="s">
        <v>1412</v>
      </c>
      <c r="K17295" s="3" t="s">
        <v>24</v>
      </c>
      <c r="L17295" s="3">
        <v>9.0</v>
      </c>
      <c r="M17295" s="3" t="s">
        <v>25</v>
      </c>
      <c r="N17295" s="3" t="s">
        <v>15254</v>
      </c>
      <c r="O17295" s="3" t="s">
        <v>371</v>
      </c>
      <c r="P17295" s="4">
        <v>21394.0</v>
      </c>
      <c r="Q17295" s="3" t="s">
        <v>1955</v>
      </c>
      <c r="S17295" s="3" t="s">
        <v>34</v>
      </c>
    </row>
    <row r="17296">
      <c r="A17296" s="2">
        <v>42318.71491898148</v>
      </c>
      <c r="B17296" s="3">
        <v>52.0</v>
      </c>
      <c r="C17296" s="3" t="s">
        <v>14561</v>
      </c>
      <c r="D17296" s="3">
        <v>72.0</v>
      </c>
      <c r="E17296" s="3" t="s">
        <v>14607</v>
      </c>
      <c r="F17296" s="3">
        <v>10.0</v>
      </c>
      <c r="G17296" s="3">
        <v>2.0</v>
      </c>
      <c r="H17296" s="3" t="s">
        <v>1410</v>
      </c>
      <c r="I17296" s="3" t="s">
        <v>4247</v>
      </c>
      <c r="J17296" s="3" t="s">
        <v>1412</v>
      </c>
      <c r="K17296" s="3" t="s">
        <v>24</v>
      </c>
      <c r="L17296" s="3">
        <v>10.0</v>
      </c>
      <c r="M17296" s="3" t="s">
        <v>30</v>
      </c>
      <c r="N17296" s="3" t="s">
        <v>14246</v>
      </c>
      <c r="O17296" s="3" t="s">
        <v>57</v>
      </c>
      <c r="P17296" s="4">
        <v>21004.0</v>
      </c>
      <c r="Q17296" s="3" t="s">
        <v>228</v>
      </c>
      <c r="S17296" s="3" t="s">
        <v>34</v>
      </c>
    </row>
    <row r="17297">
      <c r="A17297" s="2">
        <v>42318.71491898148</v>
      </c>
      <c r="B17297" s="3">
        <v>52.0</v>
      </c>
      <c r="C17297" s="3" t="s">
        <v>14561</v>
      </c>
      <c r="D17297" s="3">
        <v>72.0</v>
      </c>
      <c r="E17297" s="3" t="s">
        <v>14607</v>
      </c>
      <c r="F17297" s="3">
        <v>10.0</v>
      </c>
      <c r="G17297" s="3">
        <v>2.0</v>
      </c>
      <c r="H17297" s="3" t="s">
        <v>1410</v>
      </c>
      <c r="I17297" s="3" t="s">
        <v>4247</v>
      </c>
      <c r="J17297" s="3" t="s">
        <v>1412</v>
      </c>
      <c r="K17297" s="3" t="s">
        <v>24</v>
      </c>
      <c r="L17297" s="3">
        <v>11.0</v>
      </c>
      <c r="M17297" s="3" t="s">
        <v>25</v>
      </c>
      <c r="N17297" s="3" t="s">
        <v>15255</v>
      </c>
      <c r="O17297" s="3" t="s">
        <v>15256</v>
      </c>
      <c r="P17297" s="4">
        <v>25326.0</v>
      </c>
      <c r="Q17297" s="3" t="s">
        <v>266</v>
      </c>
      <c r="S17297" s="3" t="s">
        <v>34</v>
      </c>
    </row>
    <row r="17298">
      <c r="A17298" s="2">
        <v>42318.71491898148</v>
      </c>
      <c r="B17298" s="3">
        <v>52.0</v>
      </c>
      <c r="C17298" s="3" t="s">
        <v>14561</v>
      </c>
      <c r="D17298" s="3">
        <v>72.0</v>
      </c>
      <c r="E17298" s="3" t="s">
        <v>14607</v>
      </c>
      <c r="F17298" s="3">
        <v>10.0</v>
      </c>
      <c r="G17298" s="3">
        <v>2.0</v>
      </c>
      <c r="H17298" s="3" t="s">
        <v>1410</v>
      </c>
      <c r="I17298" s="3" t="s">
        <v>4247</v>
      </c>
      <c r="J17298" s="3" t="s">
        <v>1412</v>
      </c>
      <c r="K17298" s="3" t="s">
        <v>24</v>
      </c>
      <c r="L17298" s="3">
        <v>12.0</v>
      </c>
      <c r="M17298" s="3" t="s">
        <v>30</v>
      </c>
      <c r="N17298" s="3" t="s">
        <v>15257</v>
      </c>
      <c r="O17298" s="3" t="s">
        <v>2299</v>
      </c>
      <c r="P17298" s="4">
        <v>32609.0</v>
      </c>
      <c r="Q17298" s="3" t="s">
        <v>40</v>
      </c>
      <c r="S17298" s="3" t="s">
        <v>34</v>
      </c>
    </row>
    <row r="17299">
      <c r="A17299" s="2">
        <v>42318.71491898148</v>
      </c>
      <c r="B17299" s="3">
        <v>52.0</v>
      </c>
      <c r="C17299" s="3" t="s">
        <v>14561</v>
      </c>
      <c r="D17299" s="3">
        <v>72.0</v>
      </c>
      <c r="E17299" s="3" t="s">
        <v>14607</v>
      </c>
      <c r="F17299" s="3">
        <v>10.0</v>
      </c>
      <c r="G17299" s="3">
        <v>2.0</v>
      </c>
      <c r="H17299" s="3" t="s">
        <v>1410</v>
      </c>
      <c r="I17299" s="3" t="s">
        <v>4247</v>
      </c>
      <c r="J17299" s="3" t="s">
        <v>1412</v>
      </c>
      <c r="K17299" s="3" t="s">
        <v>24</v>
      </c>
      <c r="L17299" s="3">
        <v>13.0</v>
      </c>
      <c r="M17299" s="3" t="s">
        <v>25</v>
      </c>
      <c r="N17299" s="3" t="s">
        <v>15258</v>
      </c>
      <c r="O17299" s="3" t="s">
        <v>7980</v>
      </c>
      <c r="P17299" s="4">
        <v>26510.0</v>
      </c>
      <c r="Q17299" s="3" t="s">
        <v>79</v>
      </c>
      <c r="S17299" s="3" t="s">
        <v>34</v>
      </c>
    </row>
    <row r="17300">
      <c r="A17300" s="2">
        <v>42318.71491898148</v>
      </c>
      <c r="B17300" s="3">
        <v>52.0</v>
      </c>
      <c r="C17300" s="3" t="s">
        <v>14561</v>
      </c>
      <c r="D17300" s="3">
        <v>72.0</v>
      </c>
      <c r="E17300" s="3" t="s">
        <v>14607</v>
      </c>
      <c r="F17300" s="3">
        <v>10.0</v>
      </c>
      <c r="G17300" s="3">
        <v>2.0</v>
      </c>
      <c r="H17300" s="3" t="s">
        <v>1410</v>
      </c>
      <c r="I17300" s="3" t="s">
        <v>4247</v>
      </c>
      <c r="J17300" s="3" t="s">
        <v>1412</v>
      </c>
      <c r="K17300" s="3" t="s">
        <v>24</v>
      </c>
      <c r="L17300" s="3">
        <v>14.0</v>
      </c>
      <c r="M17300" s="3" t="s">
        <v>30</v>
      </c>
      <c r="N17300" s="3" t="s">
        <v>15259</v>
      </c>
      <c r="O17300" s="3" t="s">
        <v>283</v>
      </c>
      <c r="P17300" s="4">
        <v>23920.0</v>
      </c>
      <c r="Q17300" s="3" t="s">
        <v>132</v>
      </c>
      <c r="S17300" s="3" t="s">
        <v>34</v>
      </c>
    </row>
    <row r="17301">
      <c r="A17301" s="2">
        <v>42318.71491898148</v>
      </c>
      <c r="B17301" s="3">
        <v>52.0</v>
      </c>
      <c r="C17301" s="3" t="s">
        <v>14561</v>
      </c>
      <c r="D17301" s="3">
        <v>72.0</v>
      </c>
      <c r="E17301" s="3" t="s">
        <v>14607</v>
      </c>
      <c r="F17301" s="3">
        <v>10.0</v>
      </c>
      <c r="G17301" s="3">
        <v>2.0</v>
      </c>
      <c r="H17301" s="3" t="s">
        <v>1410</v>
      </c>
      <c r="I17301" s="3" t="s">
        <v>4247</v>
      </c>
      <c r="J17301" s="3" t="s">
        <v>1412</v>
      </c>
      <c r="K17301" s="3" t="s">
        <v>24</v>
      </c>
      <c r="L17301" s="3">
        <v>15.0</v>
      </c>
      <c r="M17301" s="3" t="s">
        <v>25</v>
      </c>
      <c r="N17301" s="3" t="s">
        <v>15260</v>
      </c>
      <c r="O17301" s="3" t="s">
        <v>15261</v>
      </c>
      <c r="P17301" s="4">
        <v>23060.0</v>
      </c>
      <c r="Q17301" s="3" t="s">
        <v>228</v>
      </c>
      <c r="S17301" s="3" t="s">
        <v>34</v>
      </c>
    </row>
    <row r="17302">
      <c r="A17302" s="2">
        <v>42318.71491898148</v>
      </c>
      <c r="B17302" s="3">
        <v>52.0</v>
      </c>
      <c r="C17302" s="3" t="s">
        <v>14561</v>
      </c>
      <c r="D17302" s="3">
        <v>72.0</v>
      </c>
      <c r="E17302" s="3" t="s">
        <v>14607</v>
      </c>
      <c r="F17302" s="3">
        <v>10.0</v>
      </c>
      <c r="G17302" s="3">
        <v>2.0</v>
      </c>
      <c r="H17302" s="3" t="s">
        <v>1410</v>
      </c>
      <c r="I17302" s="3" t="s">
        <v>4247</v>
      </c>
      <c r="J17302" s="3" t="s">
        <v>1412</v>
      </c>
      <c r="K17302" s="3" t="s">
        <v>24</v>
      </c>
      <c r="L17302" s="3">
        <v>16.0</v>
      </c>
      <c r="M17302" s="3" t="s">
        <v>30</v>
      </c>
      <c r="N17302" s="3" t="s">
        <v>15262</v>
      </c>
      <c r="O17302" s="3" t="s">
        <v>1197</v>
      </c>
      <c r="P17302" s="4">
        <v>21218.0</v>
      </c>
      <c r="Q17302" s="3" t="s">
        <v>72</v>
      </c>
      <c r="S17302" s="3" t="s">
        <v>34</v>
      </c>
    </row>
    <row r="17303">
      <c r="A17303" s="2">
        <v>42318.71491898148</v>
      </c>
      <c r="B17303" s="3">
        <v>52.0</v>
      </c>
      <c r="C17303" s="3" t="s">
        <v>14561</v>
      </c>
      <c r="D17303" s="3">
        <v>72.0</v>
      </c>
      <c r="E17303" s="3" t="s">
        <v>14607</v>
      </c>
      <c r="F17303" s="3">
        <v>10.0</v>
      </c>
      <c r="G17303" s="3">
        <v>2.0</v>
      </c>
      <c r="H17303" s="3" t="s">
        <v>1410</v>
      </c>
      <c r="I17303" s="3" t="s">
        <v>4247</v>
      </c>
      <c r="J17303" s="3" t="s">
        <v>1412</v>
      </c>
      <c r="K17303" s="3" t="s">
        <v>24</v>
      </c>
      <c r="L17303" s="3">
        <v>17.0</v>
      </c>
      <c r="M17303" s="3" t="s">
        <v>25</v>
      </c>
      <c r="N17303" s="3" t="s">
        <v>15263</v>
      </c>
      <c r="O17303" s="3" t="s">
        <v>251</v>
      </c>
      <c r="P17303" s="4">
        <v>27007.0</v>
      </c>
      <c r="Q17303" s="3" t="s">
        <v>46</v>
      </c>
      <c r="S17303" s="3" t="s">
        <v>34</v>
      </c>
    </row>
    <row r="17304">
      <c r="A17304" s="2">
        <v>42318.71491898148</v>
      </c>
      <c r="B17304" s="3">
        <v>52.0</v>
      </c>
      <c r="C17304" s="3" t="s">
        <v>14561</v>
      </c>
      <c r="D17304" s="3">
        <v>85.0</v>
      </c>
      <c r="E17304" s="3" t="s">
        <v>14617</v>
      </c>
      <c r="F17304" s="3">
        <v>10.0</v>
      </c>
      <c r="G17304" s="3">
        <v>2.0</v>
      </c>
      <c r="H17304" s="3" t="s">
        <v>1410</v>
      </c>
      <c r="I17304" s="3" t="s">
        <v>4247</v>
      </c>
      <c r="J17304" s="3" t="s">
        <v>1412</v>
      </c>
      <c r="K17304" s="3" t="s">
        <v>24</v>
      </c>
      <c r="L17304" s="3">
        <v>1.0</v>
      </c>
      <c r="M17304" s="3" t="s">
        <v>25</v>
      </c>
      <c r="N17304" s="3" t="s">
        <v>15264</v>
      </c>
      <c r="O17304" s="3" t="s">
        <v>11635</v>
      </c>
      <c r="P17304" s="4">
        <v>31296.0</v>
      </c>
      <c r="Q17304" s="3" t="s">
        <v>33</v>
      </c>
      <c r="S17304" s="3" t="s">
        <v>34</v>
      </c>
    </row>
    <row r="17305">
      <c r="A17305" s="2">
        <v>42318.71491898148</v>
      </c>
      <c r="B17305" s="3">
        <v>52.0</v>
      </c>
      <c r="C17305" s="3" t="s">
        <v>14561</v>
      </c>
      <c r="D17305" s="3">
        <v>85.0</v>
      </c>
      <c r="E17305" s="3" t="s">
        <v>14617</v>
      </c>
      <c r="F17305" s="3">
        <v>10.0</v>
      </c>
      <c r="G17305" s="3">
        <v>2.0</v>
      </c>
      <c r="H17305" s="3" t="s">
        <v>1410</v>
      </c>
      <c r="I17305" s="3" t="s">
        <v>4247</v>
      </c>
      <c r="J17305" s="3" t="s">
        <v>1412</v>
      </c>
      <c r="K17305" s="3" t="s">
        <v>24</v>
      </c>
      <c r="L17305" s="3">
        <v>2.0</v>
      </c>
      <c r="M17305" s="3" t="s">
        <v>30</v>
      </c>
      <c r="N17305" s="3" t="s">
        <v>15265</v>
      </c>
      <c r="O17305" s="3" t="s">
        <v>8474</v>
      </c>
      <c r="P17305" s="4">
        <v>23444.0</v>
      </c>
      <c r="Q17305" s="3" t="s">
        <v>132</v>
      </c>
      <c r="S17305" s="3" t="s">
        <v>34</v>
      </c>
    </row>
    <row r="17306">
      <c r="A17306" s="2">
        <v>42318.71491898148</v>
      </c>
      <c r="B17306" s="3">
        <v>52.0</v>
      </c>
      <c r="C17306" s="3" t="s">
        <v>14561</v>
      </c>
      <c r="D17306" s="3">
        <v>85.0</v>
      </c>
      <c r="E17306" s="3" t="s">
        <v>14617</v>
      </c>
      <c r="F17306" s="3">
        <v>10.0</v>
      </c>
      <c r="G17306" s="3">
        <v>2.0</v>
      </c>
      <c r="H17306" s="3" t="s">
        <v>1410</v>
      </c>
      <c r="I17306" s="3" t="s">
        <v>4247</v>
      </c>
      <c r="J17306" s="3" t="s">
        <v>1412</v>
      </c>
      <c r="K17306" s="3" t="s">
        <v>24</v>
      </c>
      <c r="L17306" s="3">
        <v>3.0</v>
      </c>
      <c r="M17306" s="3" t="s">
        <v>25</v>
      </c>
      <c r="N17306" s="3" t="s">
        <v>15266</v>
      </c>
      <c r="O17306" s="3" t="s">
        <v>3725</v>
      </c>
      <c r="P17306" s="4">
        <v>26221.0</v>
      </c>
      <c r="Q17306" s="3" t="s">
        <v>132</v>
      </c>
      <c r="S17306" s="3" t="s">
        <v>34</v>
      </c>
    </row>
    <row r="17307">
      <c r="A17307" s="2">
        <v>42318.71491898148</v>
      </c>
      <c r="B17307" s="3">
        <v>52.0</v>
      </c>
      <c r="C17307" s="3" t="s">
        <v>14561</v>
      </c>
      <c r="D17307" s="3">
        <v>85.0</v>
      </c>
      <c r="E17307" s="3" t="s">
        <v>14617</v>
      </c>
      <c r="F17307" s="3">
        <v>10.0</v>
      </c>
      <c r="G17307" s="3">
        <v>2.0</v>
      </c>
      <c r="H17307" s="3" t="s">
        <v>1410</v>
      </c>
      <c r="I17307" s="3" t="s">
        <v>4247</v>
      </c>
      <c r="J17307" s="3" t="s">
        <v>1412</v>
      </c>
      <c r="K17307" s="3" t="s">
        <v>24</v>
      </c>
      <c r="L17307" s="3">
        <v>4.0</v>
      </c>
      <c r="M17307" s="3" t="s">
        <v>30</v>
      </c>
      <c r="N17307" s="3" t="s">
        <v>2331</v>
      </c>
      <c r="O17307" s="3" t="s">
        <v>518</v>
      </c>
      <c r="P17307" s="4">
        <v>27465.0</v>
      </c>
      <c r="Q17307" s="3" t="s">
        <v>115</v>
      </c>
      <c r="S17307" s="3" t="s">
        <v>34</v>
      </c>
    </row>
    <row r="17308">
      <c r="A17308" s="2">
        <v>42318.71491898148</v>
      </c>
      <c r="B17308" s="3">
        <v>52.0</v>
      </c>
      <c r="C17308" s="3" t="s">
        <v>14561</v>
      </c>
      <c r="D17308" s="3">
        <v>85.0</v>
      </c>
      <c r="E17308" s="3" t="s">
        <v>14617</v>
      </c>
      <c r="F17308" s="3">
        <v>10.0</v>
      </c>
      <c r="G17308" s="3">
        <v>2.0</v>
      </c>
      <c r="H17308" s="3" t="s">
        <v>1410</v>
      </c>
      <c r="I17308" s="3" t="s">
        <v>4247</v>
      </c>
      <c r="J17308" s="3" t="s">
        <v>1412</v>
      </c>
      <c r="K17308" s="3" t="s">
        <v>24</v>
      </c>
      <c r="L17308" s="3">
        <v>5.0</v>
      </c>
      <c r="M17308" s="3" t="s">
        <v>25</v>
      </c>
      <c r="N17308" s="3" t="s">
        <v>10289</v>
      </c>
      <c r="O17308" s="3" t="s">
        <v>42</v>
      </c>
      <c r="P17308" s="4">
        <v>24408.0</v>
      </c>
      <c r="Q17308" s="3" t="s">
        <v>79</v>
      </c>
      <c r="S17308" s="3" t="s">
        <v>34</v>
      </c>
    </row>
    <row r="17309">
      <c r="A17309" s="2">
        <v>42318.71491898148</v>
      </c>
      <c r="B17309" s="3">
        <v>52.0</v>
      </c>
      <c r="C17309" s="3" t="s">
        <v>14561</v>
      </c>
      <c r="D17309" s="3">
        <v>85.0</v>
      </c>
      <c r="E17309" s="3" t="s">
        <v>14617</v>
      </c>
      <c r="F17309" s="3">
        <v>10.0</v>
      </c>
      <c r="G17309" s="3">
        <v>2.0</v>
      </c>
      <c r="H17309" s="3" t="s">
        <v>1410</v>
      </c>
      <c r="I17309" s="3" t="s">
        <v>4247</v>
      </c>
      <c r="J17309" s="3" t="s">
        <v>1412</v>
      </c>
      <c r="K17309" s="3" t="s">
        <v>24</v>
      </c>
      <c r="L17309" s="3">
        <v>6.0</v>
      </c>
      <c r="M17309" s="3" t="s">
        <v>30</v>
      </c>
      <c r="N17309" s="3" t="s">
        <v>94</v>
      </c>
      <c r="O17309" s="3" t="s">
        <v>364</v>
      </c>
      <c r="P17309" s="4">
        <v>29490.0</v>
      </c>
      <c r="Q17309" s="3" t="s">
        <v>40</v>
      </c>
      <c r="S17309" s="3" t="s">
        <v>34</v>
      </c>
    </row>
    <row r="17310">
      <c r="A17310" s="2">
        <v>42318.71491898148</v>
      </c>
      <c r="B17310" s="3">
        <v>52.0</v>
      </c>
      <c r="C17310" s="3" t="s">
        <v>14561</v>
      </c>
      <c r="D17310" s="3">
        <v>85.0</v>
      </c>
      <c r="E17310" s="3" t="s">
        <v>14617</v>
      </c>
      <c r="F17310" s="3">
        <v>10.0</v>
      </c>
      <c r="G17310" s="3">
        <v>2.0</v>
      </c>
      <c r="H17310" s="3" t="s">
        <v>1410</v>
      </c>
      <c r="I17310" s="3" t="s">
        <v>4247</v>
      </c>
      <c r="J17310" s="3" t="s">
        <v>1412</v>
      </c>
      <c r="K17310" s="3" t="s">
        <v>24</v>
      </c>
      <c r="L17310" s="3">
        <v>7.0</v>
      </c>
      <c r="M17310" s="3" t="s">
        <v>25</v>
      </c>
      <c r="N17310" s="3" t="s">
        <v>15267</v>
      </c>
      <c r="O17310" s="3" t="s">
        <v>523</v>
      </c>
      <c r="P17310" s="4">
        <v>21206.0</v>
      </c>
      <c r="Q17310" s="3" t="s">
        <v>216</v>
      </c>
      <c r="S17310" s="3" t="s">
        <v>34</v>
      </c>
    </row>
    <row r="17311">
      <c r="A17311" s="2">
        <v>42318.71491898148</v>
      </c>
      <c r="B17311" s="3">
        <v>52.0</v>
      </c>
      <c r="C17311" s="3" t="s">
        <v>14561</v>
      </c>
      <c r="D17311" s="3">
        <v>85.0</v>
      </c>
      <c r="E17311" s="3" t="s">
        <v>14617</v>
      </c>
      <c r="F17311" s="3">
        <v>10.0</v>
      </c>
      <c r="G17311" s="3">
        <v>2.0</v>
      </c>
      <c r="H17311" s="3" t="s">
        <v>1410</v>
      </c>
      <c r="I17311" s="3" t="s">
        <v>4247</v>
      </c>
      <c r="J17311" s="3" t="s">
        <v>1412</v>
      </c>
      <c r="K17311" s="3" t="s">
        <v>24</v>
      </c>
      <c r="L17311" s="3">
        <v>8.0</v>
      </c>
      <c r="M17311" s="3" t="s">
        <v>30</v>
      </c>
      <c r="N17311" s="3" t="s">
        <v>15268</v>
      </c>
      <c r="O17311" s="3" t="s">
        <v>326</v>
      </c>
      <c r="P17311" s="4">
        <v>22693.0</v>
      </c>
      <c r="Q17311" s="3" t="s">
        <v>132</v>
      </c>
      <c r="S17311" s="3" t="s">
        <v>34</v>
      </c>
    </row>
    <row r="17312">
      <c r="A17312" s="2">
        <v>42318.71491898148</v>
      </c>
      <c r="B17312" s="3">
        <v>52.0</v>
      </c>
      <c r="C17312" s="3" t="s">
        <v>14561</v>
      </c>
      <c r="D17312" s="3">
        <v>85.0</v>
      </c>
      <c r="E17312" s="3" t="s">
        <v>14617</v>
      </c>
      <c r="F17312" s="3">
        <v>10.0</v>
      </c>
      <c r="G17312" s="3">
        <v>2.0</v>
      </c>
      <c r="H17312" s="3" t="s">
        <v>1410</v>
      </c>
      <c r="I17312" s="3" t="s">
        <v>4247</v>
      </c>
      <c r="J17312" s="3" t="s">
        <v>1412</v>
      </c>
      <c r="K17312" s="3" t="s">
        <v>24</v>
      </c>
      <c r="L17312" s="3">
        <v>9.0</v>
      </c>
      <c r="M17312" s="3" t="s">
        <v>25</v>
      </c>
      <c r="N17312" s="3" t="s">
        <v>12621</v>
      </c>
      <c r="O17312" s="3" t="s">
        <v>257</v>
      </c>
      <c r="P17312" s="4">
        <v>27425.0</v>
      </c>
      <c r="Q17312" s="3" t="s">
        <v>115</v>
      </c>
      <c r="S17312" s="3" t="s">
        <v>34</v>
      </c>
    </row>
    <row r="17313">
      <c r="A17313" s="2">
        <v>42318.71491898148</v>
      </c>
      <c r="B17313" s="3">
        <v>52.0</v>
      </c>
      <c r="C17313" s="3" t="s">
        <v>14561</v>
      </c>
      <c r="D17313" s="3">
        <v>85.0</v>
      </c>
      <c r="E17313" s="3" t="s">
        <v>14617</v>
      </c>
      <c r="F17313" s="3">
        <v>10.0</v>
      </c>
      <c r="G17313" s="3">
        <v>2.0</v>
      </c>
      <c r="H17313" s="3" t="s">
        <v>1410</v>
      </c>
      <c r="I17313" s="3" t="s">
        <v>4247</v>
      </c>
      <c r="J17313" s="3" t="s">
        <v>1412</v>
      </c>
      <c r="K17313" s="3" t="s">
        <v>24</v>
      </c>
      <c r="L17313" s="3">
        <v>10.0</v>
      </c>
      <c r="M17313" s="3" t="s">
        <v>30</v>
      </c>
      <c r="N17313" s="3" t="s">
        <v>15269</v>
      </c>
      <c r="O17313" s="3" t="s">
        <v>361</v>
      </c>
      <c r="P17313" s="4">
        <v>32810.0</v>
      </c>
      <c r="Q17313" s="3" t="s">
        <v>1159</v>
      </c>
      <c r="S17313" s="3" t="s">
        <v>34</v>
      </c>
    </row>
    <row r="17314">
      <c r="A17314" s="2">
        <v>42318.71491898148</v>
      </c>
      <c r="B17314" s="3">
        <v>52.0</v>
      </c>
      <c r="C17314" s="3" t="s">
        <v>14561</v>
      </c>
      <c r="D17314" s="3">
        <v>85.0</v>
      </c>
      <c r="E17314" s="3" t="s">
        <v>14617</v>
      </c>
      <c r="F17314" s="3">
        <v>10.0</v>
      </c>
      <c r="G17314" s="3">
        <v>2.0</v>
      </c>
      <c r="H17314" s="3" t="s">
        <v>1410</v>
      </c>
      <c r="I17314" s="3" t="s">
        <v>4247</v>
      </c>
      <c r="J17314" s="3" t="s">
        <v>1412</v>
      </c>
      <c r="K17314" s="3" t="s">
        <v>24</v>
      </c>
      <c r="L17314" s="3">
        <v>11.0</v>
      </c>
      <c r="M17314" s="3" t="s">
        <v>25</v>
      </c>
      <c r="N17314" s="3" t="s">
        <v>4166</v>
      </c>
      <c r="O17314" s="3" t="s">
        <v>523</v>
      </c>
      <c r="P17314" s="4">
        <v>18097.0</v>
      </c>
      <c r="Q17314" s="3" t="s">
        <v>105</v>
      </c>
      <c r="S17314" s="3" t="s">
        <v>34</v>
      </c>
    </row>
    <row r="17315">
      <c r="A17315" s="2">
        <v>42318.71491898148</v>
      </c>
      <c r="B17315" s="3">
        <v>52.0</v>
      </c>
      <c r="C17315" s="3" t="s">
        <v>14561</v>
      </c>
      <c r="D17315" s="3">
        <v>85.0</v>
      </c>
      <c r="E17315" s="3" t="s">
        <v>14617</v>
      </c>
      <c r="F17315" s="3">
        <v>10.0</v>
      </c>
      <c r="G17315" s="3">
        <v>2.0</v>
      </c>
      <c r="H17315" s="3" t="s">
        <v>1410</v>
      </c>
      <c r="I17315" s="3" t="s">
        <v>4247</v>
      </c>
      <c r="J17315" s="3" t="s">
        <v>1412</v>
      </c>
      <c r="K17315" s="3" t="s">
        <v>24</v>
      </c>
      <c r="L17315" s="3">
        <v>12.0</v>
      </c>
      <c r="M17315" s="3" t="s">
        <v>30</v>
      </c>
      <c r="N17315" s="3" t="s">
        <v>15270</v>
      </c>
      <c r="O17315" s="3" t="s">
        <v>734</v>
      </c>
      <c r="P17315" s="4">
        <v>24179.0</v>
      </c>
      <c r="Q17315" s="3" t="s">
        <v>132</v>
      </c>
      <c r="S17315" s="3" t="s">
        <v>34</v>
      </c>
    </row>
    <row r="17316">
      <c r="A17316" s="2">
        <v>42318.71491898148</v>
      </c>
      <c r="B17316" s="3">
        <v>52.0</v>
      </c>
      <c r="C17316" s="3" t="s">
        <v>14561</v>
      </c>
      <c r="D17316" s="3">
        <v>85.0</v>
      </c>
      <c r="E17316" s="3" t="s">
        <v>14617</v>
      </c>
      <c r="F17316" s="3">
        <v>10.0</v>
      </c>
      <c r="G17316" s="3">
        <v>2.0</v>
      </c>
      <c r="H17316" s="3" t="s">
        <v>1410</v>
      </c>
      <c r="I17316" s="3" t="s">
        <v>4247</v>
      </c>
      <c r="J17316" s="3" t="s">
        <v>1412</v>
      </c>
      <c r="K17316" s="3" t="s">
        <v>24</v>
      </c>
      <c r="L17316" s="3">
        <v>13.0</v>
      </c>
      <c r="M17316" s="3" t="s">
        <v>25</v>
      </c>
      <c r="N17316" s="3" t="s">
        <v>3784</v>
      </c>
      <c r="O17316" s="3" t="s">
        <v>862</v>
      </c>
      <c r="P17316" s="4">
        <v>26963.0</v>
      </c>
      <c r="Q17316" s="3" t="s">
        <v>72</v>
      </c>
      <c r="S17316" s="3" t="s">
        <v>34</v>
      </c>
    </row>
    <row r="17317">
      <c r="A17317" s="2">
        <v>42318.71491898148</v>
      </c>
      <c r="B17317" s="3">
        <v>52.0</v>
      </c>
      <c r="C17317" s="3" t="s">
        <v>14561</v>
      </c>
      <c r="D17317" s="3">
        <v>85.0</v>
      </c>
      <c r="E17317" s="3" t="s">
        <v>14617</v>
      </c>
      <c r="F17317" s="3">
        <v>10.0</v>
      </c>
      <c r="G17317" s="3">
        <v>2.0</v>
      </c>
      <c r="H17317" s="3" t="s">
        <v>1410</v>
      </c>
      <c r="I17317" s="3" t="s">
        <v>4247</v>
      </c>
      <c r="J17317" s="3" t="s">
        <v>1412</v>
      </c>
      <c r="K17317" s="3" t="s">
        <v>24</v>
      </c>
      <c r="L17317" s="3">
        <v>14.0</v>
      </c>
      <c r="M17317" s="3" t="s">
        <v>30</v>
      </c>
      <c r="N17317" s="3" t="s">
        <v>15044</v>
      </c>
      <c r="O17317" s="3" t="s">
        <v>10367</v>
      </c>
      <c r="P17317" s="4">
        <v>35543.0</v>
      </c>
      <c r="Q17317" s="3" t="s">
        <v>40</v>
      </c>
      <c r="S17317" s="3" t="s">
        <v>34</v>
      </c>
    </row>
    <row r="17318">
      <c r="A17318" s="2">
        <v>42318.71491898148</v>
      </c>
      <c r="B17318" s="3">
        <v>52.0</v>
      </c>
      <c r="C17318" s="3" t="s">
        <v>14561</v>
      </c>
      <c r="D17318" s="3">
        <v>85.0</v>
      </c>
      <c r="E17318" s="3" t="s">
        <v>14617</v>
      </c>
      <c r="F17318" s="3">
        <v>10.0</v>
      </c>
      <c r="G17318" s="3">
        <v>2.0</v>
      </c>
      <c r="H17318" s="3" t="s">
        <v>1410</v>
      </c>
      <c r="I17318" s="3" t="s">
        <v>4247</v>
      </c>
      <c r="J17318" s="3" t="s">
        <v>1412</v>
      </c>
      <c r="K17318" s="3" t="s">
        <v>24</v>
      </c>
      <c r="L17318" s="3">
        <v>15.0</v>
      </c>
      <c r="M17318" s="3" t="s">
        <v>25</v>
      </c>
      <c r="N17318" s="3" t="s">
        <v>15271</v>
      </c>
      <c r="O17318" s="3" t="s">
        <v>243</v>
      </c>
      <c r="P17318" s="4">
        <v>25451.0</v>
      </c>
      <c r="Q17318" s="3" t="s">
        <v>110</v>
      </c>
      <c r="S17318" s="3" t="s">
        <v>34</v>
      </c>
    </row>
    <row r="17319">
      <c r="A17319" s="2">
        <v>42318.71491898148</v>
      </c>
      <c r="B17319" s="3">
        <v>52.0</v>
      </c>
      <c r="C17319" s="3" t="s">
        <v>14561</v>
      </c>
      <c r="D17319" s="3">
        <v>85.0</v>
      </c>
      <c r="E17319" s="3" t="s">
        <v>14617</v>
      </c>
      <c r="F17319" s="3">
        <v>10.0</v>
      </c>
      <c r="G17319" s="3">
        <v>2.0</v>
      </c>
      <c r="H17319" s="3" t="s">
        <v>1410</v>
      </c>
      <c r="I17319" s="3" t="s">
        <v>4247</v>
      </c>
      <c r="J17319" s="3" t="s">
        <v>1412</v>
      </c>
      <c r="K17319" s="3" t="s">
        <v>24</v>
      </c>
      <c r="L17319" s="3">
        <v>16.0</v>
      </c>
      <c r="M17319" s="3" t="s">
        <v>30</v>
      </c>
      <c r="N17319" s="3" t="s">
        <v>15272</v>
      </c>
      <c r="O17319" s="3" t="s">
        <v>591</v>
      </c>
      <c r="P17319" s="4">
        <v>32271.0</v>
      </c>
      <c r="Q17319" s="3" t="s">
        <v>52</v>
      </c>
      <c r="S17319" s="3" t="s">
        <v>34</v>
      </c>
    </row>
    <row r="17320">
      <c r="A17320" s="2">
        <v>42318.71491898148</v>
      </c>
      <c r="B17320" s="3">
        <v>52.0</v>
      </c>
      <c r="C17320" s="3" t="s">
        <v>14561</v>
      </c>
      <c r="D17320" s="3">
        <v>85.0</v>
      </c>
      <c r="E17320" s="3" t="s">
        <v>14617</v>
      </c>
      <c r="F17320" s="3">
        <v>10.0</v>
      </c>
      <c r="G17320" s="3">
        <v>2.0</v>
      </c>
      <c r="H17320" s="3" t="s">
        <v>1410</v>
      </c>
      <c r="I17320" s="3" t="s">
        <v>4247</v>
      </c>
      <c r="J17320" s="3" t="s">
        <v>1412</v>
      </c>
      <c r="K17320" s="3" t="s">
        <v>24</v>
      </c>
      <c r="L17320" s="3">
        <v>17.0</v>
      </c>
      <c r="M17320" s="3" t="s">
        <v>25</v>
      </c>
      <c r="N17320" s="3" t="s">
        <v>7904</v>
      </c>
      <c r="O17320" s="3" t="s">
        <v>421</v>
      </c>
      <c r="P17320" s="4">
        <v>26111.0</v>
      </c>
      <c r="Q17320" s="3" t="s">
        <v>40</v>
      </c>
      <c r="S17320" s="3" t="s">
        <v>34</v>
      </c>
    </row>
    <row r="17321">
      <c r="A17321" s="2">
        <v>42318.71491898148</v>
      </c>
      <c r="B17321" s="3">
        <v>52.0</v>
      </c>
      <c r="C17321" s="3" t="s">
        <v>14561</v>
      </c>
      <c r="D17321" s="3">
        <v>85.0</v>
      </c>
      <c r="E17321" s="3" t="s">
        <v>14617</v>
      </c>
      <c r="F17321" s="3">
        <v>10.0</v>
      </c>
      <c r="G17321" s="3">
        <v>2.0</v>
      </c>
      <c r="H17321" s="3" t="s">
        <v>1410</v>
      </c>
      <c r="I17321" s="3" t="s">
        <v>4247</v>
      </c>
      <c r="J17321" s="3" t="s">
        <v>1412</v>
      </c>
      <c r="K17321" s="3" t="s">
        <v>24</v>
      </c>
      <c r="L17321" s="3">
        <v>18.0</v>
      </c>
      <c r="M17321" s="3" t="s">
        <v>30</v>
      </c>
      <c r="N17321" s="3" t="s">
        <v>124</v>
      </c>
      <c r="O17321" s="3" t="s">
        <v>1876</v>
      </c>
      <c r="P17321" s="4">
        <v>16448.0</v>
      </c>
      <c r="Q17321" s="3" t="s">
        <v>49</v>
      </c>
      <c r="S17321" s="3" t="s">
        <v>34</v>
      </c>
    </row>
    <row r="17322">
      <c r="A17322" s="2">
        <v>42318.71491898148</v>
      </c>
      <c r="B17322" s="3">
        <v>52.0</v>
      </c>
      <c r="C17322" s="3" t="s">
        <v>14561</v>
      </c>
      <c r="D17322" s="3">
        <v>85.0</v>
      </c>
      <c r="E17322" s="3" t="s">
        <v>14617</v>
      </c>
      <c r="F17322" s="3">
        <v>10.0</v>
      </c>
      <c r="G17322" s="3">
        <v>2.0</v>
      </c>
      <c r="H17322" s="3" t="s">
        <v>1410</v>
      </c>
      <c r="I17322" s="3" t="s">
        <v>4247</v>
      </c>
      <c r="J17322" s="3" t="s">
        <v>1412</v>
      </c>
      <c r="K17322" s="3" t="s">
        <v>24</v>
      </c>
      <c r="L17322" s="3">
        <v>19.0</v>
      </c>
      <c r="M17322" s="3" t="s">
        <v>25</v>
      </c>
      <c r="N17322" s="3" t="s">
        <v>378</v>
      </c>
      <c r="O17322" s="3" t="s">
        <v>15273</v>
      </c>
      <c r="P17322" s="4">
        <v>28414.0</v>
      </c>
      <c r="Q17322" s="3" t="s">
        <v>60</v>
      </c>
      <c r="S17322" s="3" t="s">
        <v>34</v>
      </c>
    </row>
    <row r="17323">
      <c r="A17323" s="2">
        <v>42318.71491898148</v>
      </c>
      <c r="B17323" s="3">
        <v>93.0</v>
      </c>
      <c r="C17323" s="3" t="s">
        <v>15274</v>
      </c>
      <c r="D17323" s="3">
        <v>4.0</v>
      </c>
      <c r="E17323" s="3" t="s">
        <v>15275</v>
      </c>
      <c r="F17323" s="3">
        <v>1.0</v>
      </c>
      <c r="G17323" s="3">
        <v>10.0</v>
      </c>
      <c r="H17323" s="3" t="s">
        <v>15276</v>
      </c>
      <c r="I17323" s="3" t="s">
        <v>15277</v>
      </c>
      <c r="J17323" s="3" t="s">
        <v>6433</v>
      </c>
      <c r="K17323" s="3" t="s">
        <v>24</v>
      </c>
      <c r="L17323" s="3">
        <v>1.0</v>
      </c>
      <c r="M17323" s="3" t="s">
        <v>25</v>
      </c>
      <c r="N17323" s="3" t="s">
        <v>378</v>
      </c>
      <c r="O17323" s="3" t="s">
        <v>95</v>
      </c>
      <c r="P17323" s="4">
        <v>18107.0</v>
      </c>
      <c r="Q17323" s="3" t="s">
        <v>113</v>
      </c>
      <c r="S17323" s="3" t="s">
        <v>34</v>
      </c>
    </row>
    <row r="17324">
      <c r="A17324" s="2">
        <v>42318.71491898148</v>
      </c>
      <c r="B17324" s="3">
        <v>93.0</v>
      </c>
      <c r="C17324" s="3" t="s">
        <v>15274</v>
      </c>
      <c r="D17324" s="3">
        <v>4.0</v>
      </c>
      <c r="E17324" s="3" t="s">
        <v>15275</v>
      </c>
      <c r="F17324" s="3">
        <v>1.0</v>
      </c>
      <c r="G17324" s="3">
        <v>10.0</v>
      </c>
      <c r="H17324" s="3" t="s">
        <v>15276</v>
      </c>
      <c r="I17324" s="3" t="s">
        <v>15277</v>
      </c>
      <c r="J17324" s="3" t="s">
        <v>6433</v>
      </c>
      <c r="K17324" s="3" t="s">
        <v>24</v>
      </c>
      <c r="L17324" s="3">
        <v>2.0</v>
      </c>
      <c r="M17324" s="3" t="s">
        <v>30</v>
      </c>
      <c r="N17324" s="3" t="s">
        <v>15278</v>
      </c>
      <c r="O17324" s="3" t="s">
        <v>121</v>
      </c>
      <c r="P17324" s="4">
        <v>24194.0</v>
      </c>
      <c r="Q17324" s="3" t="s">
        <v>40</v>
      </c>
      <c r="S17324" s="3" t="s">
        <v>34</v>
      </c>
    </row>
    <row r="17325">
      <c r="A17325" s="2">
        <v>42318.71491898148</v>
      </c>
      <c r="B17325" s="3">
        <v>93.0</v>
      </c>
      <c r="C17325" s="3" t="s">
        <v>15274</v>
      </c>
      <c r="D17325" s="3">
        <v>4.0</v>
      </c>
      <c r="E17325" s="3" t="s">
        <v>15275</v>
      </c>
      <c r="F17325" s="3">
        <v>1.0</v>
      </c>
      <c r="G17325" s="3">
        <v>10.0</v>
      </c>
      <c r="H17325" s="3" t="s">
        <v>15276</v>
      </c>
      <c r="I17325" s="3" t="s">
        <v>15277</v>
      </c>
      <c r="J17325" s="3" t="s">
        <v>6433</v>
      </c>
      <c r="K17325" s="3" t="s">
        <v>24</v>
      </c>
      <c r="L17325" s="3">
        <v>3.0</v>
      </c>
      <c r="M17325" s="3" t="s">
        <v>25</v>
      </c>
      <c r="N17325" s="3" t="s">
        <v>15279</v>
      </c>
      <c r="O17325" s="3" t="s">
        <v>218</v>
      </c>
      <c r="P17325" s="4">
        <v>23486.0</v>
      </c>
      <c r="Q17325" s="3" t="s">
        <v>33</v>
      </c>
      <c r="S17325" s="3" t="s">
        <v>34</v>
      </c>
    </row>
    <row r="17326">
      <c r="A17326" s="2">
        <v>42318.71491898148</v>
      </c>
      <c r="B17326" s="3">
        <v>93.0</v>
      </c>
      <c r="C17326" s="3" t="s">
        <v>15274</v>
      </c>
      <c r="D17326" s="3">
        <v>4.0</v>
      </c>
      <c r="E17326" s="3" t="s">
        <v>15275</v>
      </c>
      <c r="F17326" s="3">
        <v>1.0</v>
      </c>
      <c r="G17326" s="3">
        <v>10.0</v>
      </c>
      <c r="H17326" s="3" t="s">
        <v>15276</v>
      </c>
      <c r="I17326" s="3" t="s">
        <v>15277</v>
      </c>
      <c r="J17326" s="3" t="s">
        <v>6433</v>
      </c>
      <c r="K17326" s="3" t="s">
        <v>24</v>
      </c>
      <c r="L17326" s="3">
        <v>4.0</v>
      </c>
      <c r="M17326" s="3" t="s">
        <v>30</v>
      </c>
      <c r="N17326" s="3" t="s">
        <v>965</v>
      </c>
      <c r="O17326" s="3" t="s">
        <v>919</v>
      </c>
      <c r="P17326" s="4">
        <v>21519.0</v>
      </c>
      <c r="Q17326" s="3" t="s">
        <v>132</v>
      </c>
      <c r="S17326" s="3" t="s">
        <v>34</v>
      </c>
    </row>
    <row r="17327">
      <c r="A17327" s="2">
        <v>42318.71491898148</v>
      </c>
      <c r="B17327" s="3">
        <v>93.0</v>
      </c>
      <c r="C17327" s="3" t="s">
        <v>15274</v>
      </c>
      <c r="D17327" s="3">
        <v>4.0</v>
      </c>
      <c r="E17327" s="3" t="s">
        <v>15275</v>
      </c>
      <c r="F17327" s="3">
        <v>1.0</v>
      </c>
      <c r="G17327" s="3">
        <v>10.0</v>
      </c>
      <c r="H17327" s="3" t="s">
        <v>15276</v>
      </c>
      <c r="I17327" s="3" t="s">
        <v>15277</v>
      </c>
      <c r="J17327" s="3" t="s">
        <v>6433</v>
      </c>
      <c r="K17327" s="3" t="s">
        <v>24</v>
      </c>
      <c r="L17327" s="3">
        <v>5.0</v>
      </c>
      <c r="M17327" s="3" t="s">
        <v>25</v>
      </c>
      <c r="N17327" s="3" t="s">
        <v>15280</v>
      </c>
      <c r="O17327" s="3" t="s">
        <v>200</v>
      </c>
      <c r="P17327" s="4">
        <v>21164.0</v>
      </c>
      <c r="Q17327" s="3" t="s">
        <v>86</v>
      </c>
      <c r="S17327" s="3" t="s">
        <v>34</v>
      </c>
    </row>
    <row r="17328">
      <c r="A17328" s="2">
        <v>42318.71491898148</v>
      </c>
      <c r="B17328" s="3">
        <v>93.0</v>
      </c>
      <c r="C17328" s="3" t="s">
        <v>15274</v>
      </c>
      <c r="D17328" s="3">
        <v>4.0</v>
      </c>
      <c r="E17328" s="3" t="s">
        <v>15275</v>
      </c>
      <c r="F17328" s="3">
        <v>1.0</v>
      </c>
      <c r="G17328" s="3">
        <v>10.0</v>
      </c>
      <c r="H17328" s="3" t="s">
        <v>15276</v>
      </c>
      <c r="I17328" s="3" t="s">
        <v>15277</v>
      </c>
      <c r="J17328" s="3" t="s">
        <v>6433</v>
      </c>
      <c r="K17328" s="3" t="s">
        <v>24</v>
      </c>
      <c r="L17328" s="3">
        <v>6.0</v>
      </c>
      <c r="M17328" s="3" t="s">
        <v>30</v>
      </c>
      <c r="N17328" s="3" t="s">
        <v>2389</v>
      </c>
      <c r="O17328" s="3" t="s">
        <v>694</v>
      </c>
      <c r="P17328" s="4">
        <v>25168.0</v>
      </c>
      <c r="Q17328" s="3" t="s">
        <v>132</v>
      </c>
      <c r="S17328" s="3" t="s">
        <v>34</v>
      </c>
    </row>
    <row r="17329">
      <c r="A17329" s="2">
        <v>42318.71491898148</v>
      </c>
      <c r="B17329" s="3">
        <v>93.0</v>
      </c>
      <c r="C17329" s="3" t="s">
        <v>15274</v>
      </c>
      <c r="D17329" s="3">
        <v>5.0</v>
      </c>
      <c r="E17329" s="3" t="s">
        <v>15281</v>
      </c>
      <c r="F17329" s="3">
        <v>1.0</v>
      </c>
      <c r="G17329" s="3">
        <v>10.0</v>
      </c>
      <c r="H17329" s="3" t="s">
        <v>15276</v>
      </c>
      <c r="I17329" s="3" t="s">
        <v>15277</v>
      </c>
      <c r="J17329" s="3" t="s">
        <v>6433</v>
      </c>
      <c r="K17329" s="3" t="s">
        <v>24</v>
      </c>
      <c r="L17329" s="3">
        <v>1.0</v>
      </c>
      <c r="M17329" s="3" t="s">
        <v>30</v>
      </c>
      <c r="N17329" s="3" t="s">
        <v>15282</v>
      </c>
      <c r="O17329" s="3" t="s">
        <v>809</v>
      </c>
      <c r="P17329" s="4">
        <v>17528.0</v>
      </c>
      <c r="Q17329" s="3" t="s">
        <v>117</v>
      </c>
      <c r="S17329" s="3" t="s">
        <v>34</v>
      </c>
    </row>
    <row r="17330">
      <c r="A17330" s="2">
        <v>42318.71491898148</v>
      </c>
      <c r="B17330" s="3">
        <v>93.0</v>
      </c>
      <c r="C17330" s="3" t="s">
        <v>15274</v>
      </c>
      <c r="D17330" s="3">
        <v>5.0</v>
      </c>
      <c r="E17330" s="3" t="s">
        <v>15281</v>
      </c>
      <c r="F17330" s="3">
        <v>1.0</v>
      </c>
      <c r="G17330" s="3">
        <v>10.0</v>
      </c>
      <c r="H17330" s="3" t="s">
        <v>15276</v>
      </c>
      <c r="I17330" s="3" t="s">
        <v>15277</v>
      </c>
      <c r="J17330" s="3" t="s">
        <v>6433</v>
      </c>
      <c r="K17330" s="3" t="s">
        <v>24</v>
      </c>
      <c r="L17330" s="3">
        <v>2.0</v>
      </c>
      <c r="M17330" s="3" t="s">
        <v>25</v>
      </c>
      <c r="N17330" s="3" t="s">
        <v>1691</v>
      </c>
      <c r="O17330" s="3" t="s">
        <v>213</v>
      </c>
      <c r="P17330" s="4">
        <v>20090.0</v>
      </c>
      <c r="Q17330" s="3" t="s">
        <v>113</v>
      </c>
      <c r="S17330" s="3" t="s">
        <v>34</v>
      </c>
    </row>
    <row r="17331">
      <c r="A17331" s="2">
        <v>42318.71491898148</v>
      </c>
      <c r="B17331" s="3">
        <v>93.0</v>
      </c>
      <c r="C17331" s="3" t="s">
        <v>15274</v>
      </c>
      <c r="D17331" s="3">
        <v>5.0</v>
      </c>
      <c r="E17331" s="3" t="s">
        <v>15281</v>
      </c>
      <c r="F17331" s="3">
        <v>1.0</v>
      </c>
      <c r="G17331" s="3">
        <v>10.0</v>
      </c>
      <c r="H17331" s="3" t="s">
        <v>15276</v>
      </c>
      <c r="I17331" s="3" t="s">
        <v>15277</v>
      </c>
      <c r="J17331" s="3" t="s">
        <v>6433</v>
      </c>
      <c r="K17331" s="3" t="s">
        <v>24</v>
      </c>
      <c r="L17331" s="3">
        <v>3.0</v>
      </c>
      <c r="M17331" s="3" t="s">
        <v>30</v>
      </c>
      <c r="N17331" s="3" t="s">
        <v>15283</v>
      </c>
      <c r="O17331" s="3" t="s">
        <v>1191</v>
      </c>
      <c r="P17331" s="4">
        <v>31162.0</v>
      </c>
      <c r="Q17331" s="3" t="s">
        <v>132</v>
      </c>
      <c r="S17331" s="3" t="s">
        <v>34</v>
      </c>
    </row>
    <row r="17332">
      <c r="A17332" s="2">
        <v>42318.71491898148</v>
      </c>
      <c r="B17332" s="3">
        <v>93.0</v>
      </c>
      <c r="C17332" s="3" t="s">
        <v>15274</v>
      </c>
      <c r="D17332" s="3">
        <v>5.0</v>
      </c>
      <c r="E17332" s="3" t="s">
        <v>15281</v>
      </c>
      <c r="F17332" s="3">
        <v>1.0</v>
      </c>
      <c r="G17332" s="3">
        <v>10.0</v>
      </c>
      <c r="H17332" s="3" t="s">
        <v>15276</v>
      </c>
      <c r="I17332" s="3" t="s">
        <v>15277</v>
      </c>
      <c r="J17332" s="3" t="s">
        <v>6433</v>
      </c>
      <c r="K17332" s="3" t="s">
        <v>24</v>
      </c>
      <c r="L17332" s="3">
        <v>4.0</v>
      </c>
      <c r="M17332" s="3" t="s">
        <v>25</v>
      </c>
      <c r="N17332" s="3" t="s">
        <v>15284</v>
      </c>
      <c r="O17332" s="3" t="s">
        <v>15285</v>
      </c>
      <c r="P17332" s="4">
        <v>9557.0</v>
      </c>
      <c r="Q17332" s="3" t="s">
        <v>113</v>
      </c>
      <c r="S17332" s="3" t="s">
        <v>34</v>
      </c>
    </row>
    <row r="17333">
      <c r="A17333" s="2">
        <v>42318.71491898148</v>
      </c>
      <c r="B17333" s="3">
        <v>93.0</v>
      </c>
      <c r="C17333" s="3" t="s">
        <v>15274</v>
      </c>
      <c r="D17333" s="3">
        <v>5.0</v>
      </c>
      <c r="E17333" s="3" t="s">
        <v>15281</v>
      </c>
      <c r="F17333" s="3">
        <v>1.0</v>
      </c>
      <c r="G17333" s="3">
        <v>10.0</v>
      </c>
      <c r="H17333" s="3" t="s">
        <v>15276</v>
      </c>
      <c r="I17333" s="3" t="s">
        <v>15277</v>
      </c>
      <c r="J17333" s="3" t="s">
        <v>6433</v>
      </c>
      <c r="K17333" s="3" t="s">
        <v>24</v>
      </c>
      <c r="L17333" s="3">
        <v>5.0</v>
      </c>
      <c r="M17333" s="3" t="s">
        <v>30</v>
      </c>
      <c r="N17333" s="3" t="s">
        <v>15286</v>
      </c>
      <c r="O17333" s="3" t="s">
        <v>198</v>
      </c>
      <c r="P17333" s="4">
        <v>13732.0</v>
      </c>
      <c r="Q17333" s="3" t="s">
        <v>113</v>
      </c>
      <c r="S17333" s="3" t="s">
        <v>34</v>
      </c>
    </row>
    <row r="17334">
      <c r="A17334" s="2">
        <v>42318.71491898148</v>
      </c>
      <c r="B17334" s="3">
        <v>93.0</v>
      </c>
      <c r="C17334" s="3" t="s">
        <v>15274</v>
      </c>
      <c r="D17334" s="3">
        <v>5.0</v>
      </c>
      <c r="E17334" s="3" t="s">
        <v>15281</v>
      </c>
      <c r="F17334" s="3">
        <v>1.0</v>
      </c>
      <c r="G17334" s="3">
        <v>10.0</v>
      </c>
      <c r="H17334" s="3" t="s">
        <v>15276</v>
      </c>
      <c r="I17334" s="3" t="s">
        <v>15277</v>
      </c>
      <c r="J17334" s="3" t="s">
        <v>6433</v>
      </c>
      <c r="K17334" s="3" t="s">
        <v>24</v>
      </c>
      <c r="L17334" s="3">
        <v>6.0</v>
      </c>
      <c r="M17334" s="3" t="s">
        <v>25</v>
      </c>
      <c r="N17334" s="3" t="s">
        <v>5086</v>
      </c>
      <c r="O17334" s="3" t="s">
        <v>69</v>
      </c>
      <c r="P17334" s="4">
        <v>21395.0</v>
      </c>
      <c r="Q17334" s="3" t="s">
        <v>40</v>
      </c>
      <c r="S17334" s="3" t="s">
        <v>34</v>
      </c>
    </row>
    <row r="17335">
      <c r="A17335" s="2">
        <v>42318.71491898148</v>
      </c>
      <c r="B17335" s="3">
        <v>93.0</v>
      </c>
      <c r="C17335" s="3" t="s">
        <v>15274</v>
      </c>
      <c r="D17335" s="3">
        <v>6.0</v>
      </c>
      <c r="E17335" s="3" t="s">
        <v>15287</v>
      </c>
      <c r="F17335" s="3">
        <v>1.0</v>
      </c>
      <c r="G17335" s="3">
        <v>10.0</v>
      </c>
      <c r="H17335" s="3" t="s">
        <v>15276</v>
      </c>
      <c r="I17335" s="3" t="s">
        <v>15277</v>
      </c>
      <c r="J17335" s="3" t="s">
        <v>6433</v>
      </c>
      <c r="K17335" s="3" t="s">
        <v>272</v>
      </c>
      <c r="L17335" s="3">
        <v>1.0</v>
      </c>
      <c r="M17335" s="3" t="s">
        <v>25</v>
      </c>
      <c r="N17335" s="3" t="s">
        <v>15288</v>
      </c>
      <c r="O17335" s="3" t="s">
        <v>15289</v>
      </c>
      <c r="P17335" s="4">
        <v>21547.0</v>
      </c>
      <c r="Q17335" s="3" t="s">
        <v>132</v>
      </c>
      <c r="S17335" s="3" t="s">
        <v>34</v>
      </c>
    </row>
    <row r="17336">
      <c r="A17336" s="2">
        <v>42318.71491898148</v>
      </c>
      <c r="B17336" s="3">
        <v>93.0</v>
      </c>
      <c r="C17336" s="3" t="s">
        <v>15274</v>
      </c>
      <c r="D17336" s="3">
        <v>6.0</v>
      </c>
      <c r="E17336" s="3" t="s">
        <v>15287</v>
      </c>
      <c r="F17336" s="3">
        <v>1.0</v>
      </c>
      <c r="G17336" s="3">
        <v>10.0</v>
      </c>
      <c r="H17336" s="3" t="s">
        <v>15276</v>
      </c>
      <c r="I17336" s="3" t="s">
        <v>15277</v>
      </c>
      <c r="J17336" s="3" t="s">
        <v>6433</v>
      </c>
      <c r="K17336" s="3" t="s">
        <v>24</v>
      </c>
      <c r="L17336" s="3">
        <v>2.0</v>
      </c>
      <c r="M17336" s="3" t="s">
        <v>30</v>
      </c>
      <c r="N17336" s="3" t="s">
        <v>15290</v>
      </c>
      <c r="O17336" s="3" t="s">
        <v>57</v>
      </c>
      <c r="P17336" s="4">
        <v>27385.0</v>
      </c>
      <c r="Q17336" s="3" t="s">
        <v>189</v>
      </c>
      <c r="S17336" s="3" t="s">
        <v>34</v>
      </c>
    </row>
    <row r="17337">
      <c r="A17337" s="2">
        <v>42318.71491898148</v>
      </c>
      <c r="B17337" s="3">
        <v>93.0</v>
      </c>
      <c r="C17337" s="3" t="s">
        <v>15274</v>
      </c>
      <c r="D17337" s="3">
        <v>6.0</v>
      </c>
      <c r="E17337" s="3" t="s">
        <v>15287</v>
      </c>
      <c r="F17337" s="3">
        <v>1.0</v>
      </c>
      <c r="G17337" s="3">
        <v>10.0</v>
      </c>
      <c r="H17337" s="3" t="s">
        <v>15276</v>
      </c>
      <c r="I17337" s="3" t="s">
        <v>15277</v>
      </c>
      <c r="J17337" s="3" t="s">
        <v>6433</v>
      </c>
      <c r="K17337" s="3" t="s">
        <v>24</v>
      </c>
      <c r="L17337" s="3">
        <v>3.0</v>
      </c>
      <c r="M17337" s="3" t="s">
        <v>25</v>
      </c>
      <c r="N17337" s="3" t="s">
        <v>15291</v>
      </c>
      <c r="O17337" s="3" t="s">
        <v>180</v>
      </c>
      <c r="P17337" s="4">
        <v>22058.0</v>
      </c>
      <c r="Q17337" s="3" t="s">
        <v>55</v>
      </c>
      <c r="S17337" s="3" t="s">
        <v>34</v>
      </c>
    </row>
    <row r="17338">
      <c r="A17338" s="2">
        <v>42318.71491898148</v>
      </c>
      <c r="B17338" s="3">
        <v>93.0</v>
      </c>
      <c r="C17338" s="3" t="s">
        <v>15274</v>
      </c>
      <c r="D17338" s="3">
        <v>6.0</v>
      </c>
      <c r="E17338" s="3" t="s">
        <v>15287</v>
      </c>
      <c r="F17338" s="3">
        <v>1.0</v>
      </c>
      <c r="G17338" s="3">
        <v>10.0</v>
      </c>
      <c r="H17338" s="3" t="s">
        <v>15276</v>
      </c>
      <c r="I17338" s="3" t="s">
        <v>15277</v>
      </c>
      <c r="J17338" s="3" t="s">
        <v>6433</v>
      </c>
      <c r="K17338" s="3" t="s">
        <v>24</v>
      </c>
      <c r="L17338" s="3">
        <v>4.0</v>
      </c>
      <c r="M17338" s="3" t="s">
        <v>30</v>
      </c>
      <c r="N17338" s="3" t="s">
        <v>14001</v>
      </c>
      <c r="O17338" s="3" t="s">
        <v>375</v>
      </c>
      <c r="P17338" s="4">
        <v>23120.0</v>
      </c>
      <c r="Q17338" s="3" t="s">
        <v>712</v>
      </c>
      <c r="S17338" s="3" t="s">
        <v>34</v>
      </c>
    </row>
    <row r="17339">
      <c r="A17339" s="2">
        <v>42318.71491898148</v>
      </c>
      <c r="B17339" s="3">
        <v>93.0</v>
      </c>
      <c r="C17339" s="3" t="s">
        <v>15274</v>
      </c>
      <c r="D17339" s="3">
        <v>6.0</v>
      </c>
      <c r="E17339" s="3" t="s">
        <v>15287</v>
      </c>
      <c r="F17339" s="3">
        <v>1.0</v>
      </c>
      <c r="G17339" s="3">
        <v>10.0</v>
      </c>
      <c r="H17339" s="3" t="s">
        <v>15276</v>
      </c>
      <c r="I17339" s="3" t="s">
        <v>15277</v>
      </c>
      <c r="J17339" s="3" t="s">
        <v>6433</v>
      </c>
      <c r="K17339" s="3" t="s">
        <v>24</v>
      </c>
      <c r="L17339" s="3">
        <v>5.0</v>
      </c>
      <c r="M17339" s="3" t="s">
        <v>25</v>
      </c>
      <c r="N17339" s="3" t="s">
        <v>15292</v>
      </c>
      <c r="O17339" s="3" t="s">
        <v>417</v>
      </c>
      <c r="P17339" s="4">
        <v>15898.0</v>
      </c>
      <c r="Q17339" s="3" t="s">
        <v>49</v>
      </c>
      <c r="S17339" s="3" t="s">
        <v>34</v>
      </c>
    </row>
    <row r="17340">
      <c r="A17340" s="2">
        <v>42318.71491898148</v>
      </c>
      <c r="B17340" s="3">
        <v>93.0</v>
      </c>
      <c r="C17340" s="3" t="s">
        <v>15274</v>
      </c>
      <c r="D17340" s="3">
        <v>6.0</v>
      </c>
      <c r="E17340" s="3" t="s">
        <v>15287</v>
      </c>
      <c r="F17340" s="3">
        <v>1.0</v>
      </c>
      <c r="G17340" s="3">
        <v>10.0</v>
      </c>
      <c r="H17340" s="3" t="s">
        <v>15276</v>
      </c>
      <c r="I17340" s="3" t="s">
        <v>15277</v>
      </c>
      <c r="J17340" s="3" t="s">
        <v>6433</v>
      </c>
      <c r="K17340" s="3" t="s">
        <v>24</v>
      </c>
      <c r="L17340" s="3">
        <v>6.0</v>
      </c>
      <c r="M17340" s="3" t="s">
        <v>30</v>
      </c>
      <c r="N17340" s="3" t="s">
        <v>15293</v>
      </c>
      <c r="O17340" s="3" t="s">
        <v>15294</v>
      </c>
      <c r="P17340" s="4">
        <v>23371.0</v>
      </c>
      <c r="Q17340" s="3" t="s">
        <v>40</v>
      </c>
      <c r="S17340" s="3" t="s">
        <v>34</v>
      </c>
    </row>
    <row r="17341">
      <c r="A17341" s="2">
        <v>42318.71491898148</v>
      </c>
      <c r="B17341" s="3">
        <v>93.0</v>
      </c>
      <c r="C17341" s="3" t="s">
        <v>15274</v>
      </c>
      <c r="D17341" s="3">
        <v>6.0</v>
      </c>
      <c r="E17341" s="3" t="s">
        <v>15287</v>
      </c>
      <c r="F17341" s="3">
        <v>1.0</v>
      </c>
      <c r="G17341" s="3">
        <v>10.0</v>
      </c>
      <c r="H17341" s="3" t="s">
        <v>15276</v>
      </c>
      <c r="I17341" s="3" t="s">
        <v>15277</v>
      </c>
      <c r="J17341" s="3" t="s">
        <v>6433</v>
      </c>
      <c r="K17341" s="3" t="s">
        <v>24</v>
      </c>
      <c r="L17341" s="3">
        <v>7.0</v>
      </c>
      <c r="M17341" s="3" t="s">
        <v>25</v>
      </c>
      <c r="N17341" s="3" t="s">
        <v>15295</v>
      </c>
      <c r="O17341" s="3" t="s">
        <v>893</v>
      </c>
      <c r="P17341" s="4">
        <v>14551.0</v>
      </c>
      <c r="Q17341" s="3" t="s">
        <v>113</v>
      </c>
      <c r="S17341" s="3" t="s">
        <v>34</v>
      </c>
    </row>
    <row r="17342">
      <c r="A17342" s="2">
        <v>42318.71491898148</v>
      </c>
      <c r="B17342" s="3">
        <v>93.0</v>
      </c>
      <c r="C17342" s="3" t="s">
        <v>15274</v>
      </c>
      <c r="D17342" s="3">
        <v>6.0</v>
      </c>
      <c r="E17342" s="3" t="s">
        <v>15287</v>
      </c>
      <c r="F17342" s="3">
        <v>1.0</v>
      </c>
      <c r="G17342" s="3">
        <v>10.0</v>
      </c>
      <c r="H17342" s="3" t="s">
        <v>15276</v>
      </c>
      <c r="I17342" s="3" t="s">
        <v>15277</v>
      </c>
      <c r="J17342" s="3" t="s">
        <v>6433</v>
      </c>
      <c r="K17342" s="3" t="s">
        <v>24</v>
      </c>
      <c r="L17342" s="3">
        <v>8.0</v>
      </c>
      <c r="M17342" s="3" t="s">
        <v>30</v>
      </c>
      <c r="N17342" s="3" t="s">
        <v>2982</v>
      </c>
      <c r="O17342" s="3" t="s">
        <v>283</v>
      </c>
      <c r="P17342" s="4">
        <v>26832.0</v>
      </c>
      <c r="Q17342" s="3" t="s">
        <v>132</v>
      </c>
      <c r="S17342" s="3" t="s">
        <v>34</v>
      </c>
    </row>
    <row r="17343">
      <c r="A17343" s="2">
        <v>42318.71491898148</v>
      </c>
      <c r="B17343" s="3">
        <v>93.0</v>
      </c>
      <c r="C17343" s="3" t="s">
        <v>15274</v>
      </c>
      <c r="D17343" s="3">
        <v>6.0</v>
      </c>
      <c r="E17343" s="3" t="s">
        <v>15287</v>
      </c>
      <c r="F17343" s="3">
        <v>1.0</v>
      </c>
      <c r="G17343" s="3">
        <v>10.0</v>
      </c>
      <c r="H17343" s="3" t="s">
        <v>15276</v>
      </c>
      <c r="I17343" s="3" t="s">
        <v>15277</v>
      </c>
      <c r="J17343" s="3" t="s">
        <v>6433</v>
      </c>
      <c r="K17343" s="3" t="s">
        <v>24</v>
      </c>
      <c r="L17343" s="3">
        <v>9.0</v>
      </c>
      <c r="M17343" s="3" t="s">
        <v>25</v>
      </c>
      <c r="N17343" s="3" t="s">
        <v>15296</v>
      </c>
      <c r="O17343" s="3" t="s">
        <v>218</v>
      </c>
      <c r="P17343" s="4">
        <v>24164.0</v>
      </c>
      <c r="Q17343" s="3" t="s">
        <v>72</v>
      </c>
      <c r="S17343" s="3" t="s">
        <v>34</v>
      </c>
    </row>
    <row r="17344">
      <c r="A17344" s="2">
        <v>42318.71491898148</v>
      </c>
      <c r="B17344" s="3">
        <v>93.0</v>
      </c>
      <c r="C17344" s="3" t="s">
        <v>15274</v>
      </c>
      <c r="D17344" s="3">
        <v>6.0</v>
      </c>
      <c r="E17344" s="3" t="s">
        <v>15287</v>
      </c>
      <c r="F17344" s="3">
        <v>1.0</v>
      </c>
      <c r="G17344" s="3">
        <v>10.0</v>
      </c>
      <c r="H17344" s="3" t="s">
        <v>15276</v>
      </c>
      <c r="I17344" s="3" t="s">
        <v>15277</v>
      </c>
      <c r="J17344" s="3" t="s">
        <v>6433</v>
      </c>
      <c r="K17344" s="3" t="s">
        <v>24</v>
      </c>
      <c r="L17344" s="3">
        <v>10.0</v>
      </c>
      <c r="M17344" s="3" t="s">
        <v>30</v>
      </c>
      <c r="N17344" s="3" t="s">
        <v>15297</v>
      </c>
      <c r="O17344" s="3" t="s">
        <v>4856</v>
      </c>
      <c r="P17344" s="4">
        <v>21345.0</v>
      </c>
      <c r="Q17344" s="3" t="s">
        <v>132</v>
      </c>
      <c r="S17344" s="3" t="s">
        <v>34</v>
      </c>
    </row>
    <row r="17345">
      <c r="A17345" s="2">
        <v>42318.71491898148</v>
      </c>
      <c r="B17345" s="3">
        <v>93.0</v>
      </c>
      <c r="C17345" s="3" t="s">
        <v>15274</v>
      </c>
      <c r="D17345" s="3">
        <v>6.0</v>
      </c>
      <c r="E17345" s="3" t="s">
        <v>15287</v>
      </c>
      <c r="F17345" s="3">
        <v>1.0</v>
      </c>
      <c r="G17345" s="3">
        <v>10.0</v>
      </c>
      <c r="H17345" s="3" t="s">
        <v>15276</v>
      </c>
      <c r="I17345" s="3" t="s">
        <v>15277</v>
      </c>
      <c r="J17345" s="3" t="s">
        <v>6433</v>
      </c>
      <c r="K17345" s="3" t="s">
        <v>24</v>
      </c>
      <c r="L17345" s="3">
        <v>11.0</v>
      </c>
      <c r="M17345" s="3" t="s">
        <v>25</v>
      </c>
      <c r="N17345" s="3" t="s">
        <v>15298</v>
      </c>
      <c r="O17345" s="3" t="s">
        <v>859</v>
      </c>
      <c r="P17345" s="4">
        <v>24424.0</v>
      </c>
      <c r="Q17345" s="3" t="s">
        <v>132</v>
      </c>
      <c r="S17345" s="3" t="s">
        <v>34</v>
      </c>
    </row>
    <row r="17346">
      <c r="A17346" s="2">
        <v>42318.71491898148</v>
      </c>
      <c r="B17346" s="3">
        <v>93.0</v>
      </c>
      <c r="C17346" s="3" t="s">
        <v>15274</v>
      </c>
      <c r="D17346" s="3">
        <v>6.0</v>
      </c>
      <c r="E17346" s="3" t="s">
        <v>15287</v>
      </c>
      <c r="F17346" s="3">
        <v>1.0</v>
      </c>
      <c r="G17346" s="3">
        <v>10.0</v>
      </c>
      <c r="H17346" s="3" t="s">
        <v>15276</v>
      </c>
      <c r="I17346" s="3" t="s">
        <v>15277</v>
      </c>
      <c r="J17346" s="3" t="s">
        <v>6433</v>
      </c>
      <c r="K17346" s="3" t="s">
        <v>24</v>
      </c>
      <c r="L17346" s="3">
        <v>12.0</v>
      </c>
      <c r="M17346" s="3" t="s">
        <v>30</v>
      </c>
      <c r="N17346" s="3" t="s">
        <v>5841</v>
      </c>
      <c r="O17346" s="3" t="s">
        <v>158</v>
      </c>
      <c r="P17346" s="4">
        <v>13009.0</v>
      </c>
      <c r="Q17346" s="3" t="s">
        <v>113</v>
      </c>
      <c r="S17346" s="3" t="s">
        <v>34</v>
      </c>
    </row>
    <row r="17347">
      <c r="A17347" s="2">
        <v>42318.71491898148</v>
      </c>
      <c r="B17347" s="3">
        <v>93.0</v>
      </c>
      <c r="C17347" s="3" t="s">
        <v>15274</v>
      </c>
      <c r="D17347" s="3">
        <v>6.0</v>
      </c>
      <c r="E17347" s="3" t="s">
        <v>15287</v>
      </c>
      <c r="F17347" s="3">
        <v>1.0</v>
      </c>
      <c r="G17347" s="3">
        <v>10.0</v>
      </c>
      <c r="H17347" s="3" t="s">
        <v>15276</v>
      </c>
      <c r="I17347" s="3" t="s">
        <v>15277</v>
      </c>
      <c r="J17347" s="3" t="s">
        <v>6433</v>
      </c>
      <c r="K17347" s="3" t="s">
        <v>24</v>
      </c>
      <c r="L17347" s="3">
        <v>13.0</v>
      </c>
      <c r="M17347" s="3" t="s">
        <v>25</v>
      </c>
      <c r="N17347" s="3" t="s">
        <v>15299</v>
      </c>
      <c r="O17347" s="3" t="s">
        <v>15300</v>
      </c>
      <c r="P17347" s="4">
        <v>23187.0</v>
      </c>
      <c r="Q17347" s="3" t="s">
        <v>132</v>
      </c>
      <c r="S17347" s="3" t="s">
        <v>34</v>
      </c>
    </row>
    <row r="17348">
      <c r="A17348" s="2">
        <v>42318.71491898148</v>
      </c>
      <c r="B17348" s="3">
        <v>93.0</v>
      </c>
      <c r="C17348" s="3" t="s">
        <v>15274</v>
      </c>
      <c r="D17348" s="3">
        <v>6.0</v>
      </c>
      <c r="E17348" s="3" t="s">
        <v>15287</v>
      </c>
      <c r="F17348" s="3">
        <v>1.0</v>
      </c>
      <c r="G17348" s="3">
        <v>10.0</v>
      </c>
      <c r="H17348" s="3" t="s">
        <v>15276</v>
      </c>
      <c r="I17348" s="3" t="s">
        <v>15277</v>
      </c>
      <c r="J17348" s="3" t="s">
        <v>6433</v>
      </c>
      <c r="K17348" s="3" t="s">
        <v>24</v>
      </c>
      <c r="L17348" s="3">
        <v>14.0</v>
      </c>
      <c r="M17348" s="3" t="s">
        <v>30</v>
      </c>
      <c r="N17348" s="3" t="s">
        <v>15301</v>
      </c>
      <c r="O17348" s="3" t="s">
        <v>448</v>
      </c>
      <c r="P17348" s="4">
        <v>25607.0</v>
      </c>
      <c r="Q17348" s="3" t="s">
        <v>132</v>
      </c>
      <c r="S17348" s="3" t="s">
        <v>34</v>
      </c>
    </row>
    <row r="17349">
      <c r="A17349" s="2">
        <v>42318.71491898148</v>
      </c>
      <c r="B17349" s="3">
        <v>93.0</v>
      </c>
      <c r="C17349" s="3" t="s">
        <v>15274</v>
      </c>
      <c r="D17349" s="3">
        <v>6.0</v>
      </c>
      <c r="E17349" s="3" t="s">
        <v>15287</v>
      </c>
      <c r="F17349" s="3">
        <v>1.0</v>
      </c>
      <c r="G17349" s="3">
        <v>10.0</v>
      </c>
      <c r="H17349" s="3" t="s">
        <v>15276</v>
      </c>
      <c r="I17349" s="3" t="s">
        <v>15277</v>
      </c>
      <c r="J17349" s="3" t="s">
        <v>6433</v>
      </c>
      <c r="K17349" s="3" t="s">
        <v>24</v>
      </c>
      <c r="L17349" s="3">
        <v>15.0</v>
      </c>
      <c r="M17349" s="3" t="s">
        <v>25</v>
      </c>
      <c r="N17349" s="3" t="s">
        <v>15302</v>
      </c>
      <c r="O17349" s="3" t="s">
        <v>628</v>
      </c>
      <c r="P17349" s="4">
        <v>30863.0</v>
      </c>
      <c r="Q17349" s="3" t="s">
        <v>132</v>
      </c>
      <c r="S17349" s="3" t="s">
        <v>34</v>
      </c>
    </row>
    <row r="17350">
      <c r="A17350" s="2">
        <v>42318.71491898148</v>
      </c>
      <c r="B17350" s="3">
        <v>93.0</v>
      </c>
      <c r="C17350" s="3" t="s">
        <v>15274</v>
      </c>
      <c r="D17350" s="3">
        <v>6.0</v>
      </c>
      <c r="E17350" s="3" t="s">
        <v>15287</v>
      </c>
      <c r="F17350" s="3">
        <v>1.0</v>
      </c>
      <c r="G17350" s="3">
        <v>10.0</v>
      </c>
      <c r="H17350" s="3" t="s">
        <v>15276</v>
      </c>
      <c r="I17350" s="3" t="s">
        <v>15277</v>
      </c>
      <c r="J17350" s="3" t="s">
        <v>6433</v>
      </c>
      <c r="K17350" s="3" t="s">
        <v>24</v>
      </c>
      <c r="L17350" s="3">
        <v>16.0</v>
      </c>
      <c r="M17350" s="3" t="s">
        <v>30</v>
      </c>
      <c r="N17350" s="3" t="s">
        <v>15303</v>
      </c>
      <c r="O17350" s="3" t="s">
        <v>1893</v>
      </c>
      <c r="P17350" s="4">
        <v>15104.0</v>
      </c>
      <c r="Q17350" s="3" t="s">
        <v>113</v>
      </c>
      <c r="S17350" s="3" t="s">
        <v>34</v>
      </c>
    </row>
    <row r="17351">
      <c r="A17351" s="2">
        <v>42318.71491898148</v>
      </c>
      <c r="B17351" s="3">
        <v>93.0</v>
      </c>
      <c r="C17351" s="3" t="s">
        <v>15274</v>
      </c>
      <c r="D17351" s="3">
        <v>6.0</v>
      </c>
      <c r="E17351" s="3" t="s">
        <v>15287</v>
      </c>
      <c r="F17351" s="3">
        <v>1.0</v>
      </c>
      <c r="G17351" s="3">
        <v>10.0</v>
      </c>
      <c r="H17351" s="3" t="s">
        <v>15276</v>
      </c>
      <c r="I17351" s="3" t="s">
        <v>15277</v>
      </c>
      <c r="J17351" s="3" t="s">
        <v>6433</v>
      </c>
      <c r="K17351" s="3" t="s">
        <v>24</v>
      </c>
      <c r="L17351" s="3">
        <v>17.0</v>
      </c>
      <c r="M17351" s="3" t="s">
        <v>25</v>
      </c>
      <c r="N17351" s="3" t="s">
        <v>8594</v>
      </c>
      <c r="O17351" s="3" t="s">
        <v>10015</v>
      </c>
      <c r="P17351" s="4">
        <v>29983.0</v>
      </c>
      <c r="Q17351" s="3" t="s">
        <v>132</v>
      </c>
      <c r="S17351" s="3" t="s">
        <v>34</v>
      </c>
    </row>
    <row r="17352">
      <c r="A17352" s="2">
        <v>42318.71491898148</v>
      </c>
      <c r="B17352" s="3">
        <v>93.0</v>
      </c>
      <c r="C17352" s="3" t="s">
        <v>15274</v>
      </c>
      <c r="D17352" s="3">
        <v>6.0</v>
      </c>
      <c r="E17352" s="3" t="s">
        <v>15287</v>
      </c>
      <c r="F17352" s="3">
        <v>1.0</v>
      </c>
      <c r="G17352" s="3">
        <v>10.0</v>
      </c>
      <c r="H17352" s="3" t="s">
        <v>15276</v>
      </c>
      <c r="I17352" s="3" t="s">
        <v>15277</v>
      </c>
      <c r="J17352" s="3" t="s">
        <v>6433</v>
      </c>
      <c r="K17352" s="3" t="s">
        <v>24</v>
      </c>
      <c r="L17352" s="3">
        <v>18.0</v>
      </c>
      <c r="M17352" s="3" t="s">
        <v>30</v>
      </c>
      <c r="N17352" s="3" t="s">
        <v>7869</v>
      </c>
      <c r="O17352" s="3" t="s">
        <v>2092</v>
      </c>
      <c r="P17352" s="4">
        <v>23684.0</v>
      </c>
      <c r="Q17352" s="3" t="s">
        <v>72</v>
      </c>
      <c r="S17352" s="3" t="s">
        <v>34</v>
      </c>
    </row>
    <row r="17353">
      <c r="A17353" s="2">
        <v>42318.71491898148</v>
      </c>
      <c r="B17353" s="3">
        <v>93.0</v>
      </c>
      <c r="C17353" s="3" t="s">
        <v>15274</v>
      </c>
      <c r="D17353" s="3">
        <v>6.0</v>
      </c>
      <c r="E17353" s="3" t="s">
        <v>15287</v>
      </c>
      <c r="F17353" s="3">
        <v>1.0</v>
      </c>
      <c r="G17353" s="3">
        <v>10.0</v>
      </c>
      <c r="H17353" s="3" t="s">
        <v>15276</v>
      </c>
      <c r="I17353" s="3" t="s">
        <v>15277</v>
      </c>
      <c r="J17353" s="3" t="s">
        <v>6433</v>
      </c>
      <c r="K17353" s="3" t="s">
        <v>24</v>
      </c>
      <c r="L17353" s="3">
        <v>19.0</v>
      </c>
      <c r="M17353" s="3" t="s">
        <v>25</v>
      </c>
      <c r="N17353" s="3" t="s">
        <v>15304</v>
      </c>
      <c r="O17353" s="3" t="s">
        <v>15305</v>
      </c>
      <c r="P17353" s="4">
        <v>19846.0</v>
      </c>
      <c r="Q17353" s="3" t="s">
        <v>132</v>
      </c>
      <c r="S17353" s="3" t="s">
        <v>34</v>
      </c>
    </row>
    <row r="17354">
      <c r="A17354" s="2">
        <v>42318.71491898148</v>
      </c>
      <c r="B17354" s="3">
        <v>93.0</v>
      </c>
      <c r="C17354" s="3" t="s">
        <v>15274</v>
      </c>
      <c r="D17354" s="3">
        <v>6.0</v>
      </c>
      <c r="E17354" s="3" t="s">
        <v>15287</v>
      </c>
      <c r="F17354" s="3">
        <v>1.0</v>
      </c>
      <c r="G17354" s="3">
        <v>10.0</v>
      </c>
      <c r="H17354" s="3" t="s">
        <v>15276</v>
      </c>
      <c r="I17354" s="3" t="s">
        <v>15277</v>
      </c>
      <c r="J17354" s="3" t="s">
        <v>6433</v>
      </c>
      <c r="K17354" s="3" t="s">
        <v>24</v>
      </c>
      <c r="L17354" s="3">
        <v>20.0</v>
      </c>
      <c r="M17354" s="3" t="s">
        <v>30</v>
      </c>
      <c r="N17354" s="3" t="s">
        <v>2517</v>
      </c>
      <c r="O17354" s="3" t="s">
        <v>7800</v>
      </c>
      <c r="P17354" s="4">
        <v>35226.0</v>
      </c>
      <c r="Q17354" s="3" t="s">
        <v>191</v>
      </c>
      <c r="S17354" s="3" t="s">
        <v>34</v>
      </c>
    </row>
    <row r="17355">
      <c r="A17355" s="2">
        <v>42318.71491898148</v>
      </c>
      <c r="B17355" s="3">
        <v>93.0</v>
      </c>
      <c r="C17355" s="3" t="s">
        <v>15274</v>
      </c>
      <c r="D17355" s="3">
        <v>6.0</v>
      </c>
      <c r="E17355" s="3" t="s">
        <v>15287</v>
      </c>
      <c r="F17355" s="3">
        <v>1.0</v>
      </c>
      <c r="G17355" s="3">
        <v>10.0</v>
      </c>
      <c r="H17355" s="3" t="s">
        <v>15276</v>
      </c>
      <c r="I17355" s="3" t="s">
        <v>15277</v>
      </c>
      <c r="J17355" s="3" t="s">
        <v>6433</v>
      </c>
      <c r="K17355" s="3" t="s">
        <v>24</v>
      </c>
      <c r="L17355" s="3">
        <v>21.0</v>
      </c>
      <c r="M17355" s="3" t="s">
        <v>25</v>
      </c>
      <c r="N17355" s="3" t="s">
        <v>15306</v>
      </c>
      <c r="O17355" s="3" t="s">
        <v>246</v>
      </c>
      <c r="P17355" s="4">
        <v>17168.0</v>
      </c>
      <c r="Q17355" s="3" t="s">
        <v>49</v>
      </c>
      <c r="S17355" s="3" t="s">
        <v>34</v>
      </c>
    </row>
    <row r="17356">
      <c r="A17356" s="2">
        <v>42318.71491898148</v>
      </c>
      <c r="B17356" s="3">
        <v>93.0</v>
      </c>
      <c r="C17356" s="3" t="s">
        <v>15274</v>
      </c>
      <c r="D17356" s="3">
        <v>6.0</v>
      </c>
      <c r="E17356" s="3" t="s">
        <v>15287</v>
      </c>
      <c r="F17356" s="3">
        <v>1.0</v>
      </c>
      <c r="G17356" s="3">
        <v>10.0</v>
      </c>
      <c r="H17356" s="3" t="s">
        <v>15276</v>
      </c>
      <c r="I17356" s="3" t="s">
        <v>15277</v>
      </c>
      <c r="J17356" s="3" t="s">
        <v>6433</v>
      </c>
      <c r="K17356" s="3" t="s">
        <v>24</v>
      </c>
      <c r="L17356" s="3">
        <v>22.0</v>
      </c>
      <c r="M17356" s="3" t="s">
        <v>30</v>
      </c>
      <c r="N17356" s="3" t="s">
        <v>15307</v>
      </c>
      <c r="O17356" s="3" t="s">
        <v>4745</v>
      </c>
      <c r="P17356" s="4">
        <v>15077.0</v>
      </c>
      <c r="Q17356" s="3" t="s">
        <v>105</v>
      </c>
      <c r="S17356" s="3" t="s">
        <v>34</v>
      </c>
    </row>
    <row r="17357">
      <c r="A17357" s="2">
        <v>42318.71491898148</v>
      </c>
      <c r="B17357" s="3">
        <v>93.0</v>
      </c>
      <c r="C17357" s="3" t="s">
        <v>15274</v>
      </c>
      <c r="D17357" s="3">
        <v>6.0</v>
      </c>
      <c r="E17357" s="3" t="s">
        <v>15287</v>
      </c>
      <c r="F17357" s="3">
        <v>1.0</v>
      </c>
      <c r="G17357" s="3">
        <v>10.0</v>
      </c>
      <c r="H17357" s="3" t="s">
        <v>15276</v>
      </c>
      <c r="I17357" s="3" t="s">
        <v>15277</v>
      </c>
      <c r="J17357" s="3" t="s">
        <v>6433</v>
      </c>
      <c r="K17357" s="3" t="s">
        <v>24</v>
      </c>
      <c r="L17357" s="3">
        <v>23.0</v>
      </c>
      <c r="M17357" s="3" t="s">
        <v>25</v>
      </c>
      <c r="N17357" s="3" t="s">
        <v>15308</v>
      </c>
      <c r="O17357" s="3" t="s">
        <v>15289</v>
      </c>
      <c r="P17357" s="4">
        <v>21758.0</v>
      </c>
      <c r="Q17357" s="3" t="s">
        <v>72</v>
      </c>
      <c r="S17357" s="3" t="s">
        <v>34</v>
      </c>
    </row>
    <row r="17358">
      <c r="A17358" s="2">
        <v>42318.71491898148</v>
      </c>
      <c r="B17358" s="3">
        <v>93.0</v>
      </c>
      <c r="C17358" s="3" t="s">
        <v>15274</v>
      </c>
      <c r="D17358" s="3">
        <v>6.0</v>
      </c>
      <c r="E17358" s="3" t="s">
        <v>15287</v>
      </c>
      <c r="F17358" s="3">
        <v>1.0</v>
      </c>
      <c r="G17358" s="3">
        <v>10.0</v>
      </c>
      <c r="H17358" s="3" t="s">
        <v>15276</v>
      </c>
      <c r="I17358" s="3" t="s">
        <v>15277</v>
      </c>
      <c r="J17358" s="3" t="s">
        <v>6433</v>
      </c>
      <c r="K17358" s="3" t="s">
        <v>24</v>
      </c>
      <c r="L17358" s="3">
        <v>24.0</v>
      </c>
      <c r="M17358" s="3" t="s">
        <v>30</v>
      </c>
      <c r="N17358" s="3" t="s">
        <v>15309</v>
      </c>
      <c r="O17358" s="3" t="s">
        <v>15310</v>
      </c>
      <c r="P17358" s="4">
        <v>20452.0</v>
      </c>
      <c r="Q17358" s="3" t="s">
        <v>40</v>
      </c>
      <c r="S17358" s="3" t="s">
        <v>34</v>
      </c>
    </row>
    <row r="17359">
      <c r="A17359" s="2">
        <v>42318.71491898148</v>
      </c>
      <c r="B17359" s="3">
        <v>93.0</v>
      </c>
      <c r="C17359" s="3" t="s">
        <v>15274</v>
      </c>
      <c r="D17359" s="3">
        <v>6.0</v>
      </c>
      <c r="E17359" s="3" t="s">
        <v>15287</v>
      </c>
      <c r="F17359" s="3">
        <v>1.0</v>
      </c>
      <c r="G17359" s="3">
        <v>10.0</v>
      </c>
      <c r="H17359" s="3" t="s">
        <v>15276</v>
      </c>
      <c r="I17359" s="3" t="s">
        <v>15277</v>
      </c>
      <c r="J17359" s="3" t="s">
        <v>6433</v>
      </c>
      <c r="K17359" s="3" t="s">
        <v>24</v>
      </c>
      <c r="L17359" s="3">
        <v>25.0</v>
      </c>
      <c r="M17359" s="3" t="s">
        <v>25</v>
      </c>
      <c r="N17359" s="3" t="s">
        <v>4741</v>
      </c>
      <c r="O17359" s="3" t="s">
        <v>141</v>
      </c>
      <c r="P17359" s="4">
        <v>27519.0</v>
      </c>
      <c r="Q17359" s="3" t="s">
        <v>132</v>
      </c>
      <c r="S17359" s="3" t="s">
        <v>34</v>
      </c>
    </row>
    <row r="17360">
      <c r="A17360" s="2">
        <v>42318.71491898148</v>
      </c>
      <c r="B17360" s="3">
        <v>93.0</v>
      </c>
      <c r="C17360" s="3" t="s">
        <v>15274</v>
      </c>
      <c r="D17360" s="3">
        <v>6.0</v>
      </c>
      <c r="E17360" s="3" t="s">
        <v>15287</v>
      </c>
      <c r="F17360" s="3">
        <v>1.0</v>
      </c>
      <c r="G17360" s="3">
        <v>10.0</v>
      </c>
      <c r="H17360" s="3" t="s">
        <v>15276</v>
      </c>
      <c r="I17360" s="3" t="s">
        <v>15277</v>
      </c>
      <c r="J17360" s="3" t="s">
        <v>6433</v>
      </c>
      <c r="K17360" s="3" t="s">
        <v>24</v>
      </c>
      <c r="L17360" s="3">
        <v>26.0</v>
      </c>
      <c r="M17360" s="3" t="s">
        <v>30</v>
      </c>
      <c r="N17360" s="3" t="s">
        <v>15311</v>
      </c>
      <c r="O17360" s="3" t="s">
        <v>15312</v>
      </c>
      <c r="P17360" s="4">
        <v>11024.0</v>
      </c>
      <c r="Q17360" s="3" t="s">
        <v>40</v>
      </c>
      <c r="S17360" s="3" t="s">
        <v>34</v>
      </c>
    </row>
    <row r="17361">
      <c r="A17361" s="2">
        <v>42318.71491898148</v>
      </c>
      <c r="B17361" s="3">
        <v>93.0</v>
      </c>
      <c r="C17361" s="3" t="s">
        <v>15274</v>
      </c>
      <c r="D17361" s="3">
        <v>6.0</v>
      </c>
      <c r="E17361" s="3" t="s">
        <v>15287</v>
      </c>
      <c r="F17361" s="3">
        <v>1.0</v>
      </c>
      <c r="G17361" s="3">
        <v>10.0</v>
      </c>
      <c r="H17361" s="3" t="s">
        <v>15276</v>
      </c>
      <c r="I17361" s="3" t="s">
        <v>15277</v>
      </c>
      <c r="J17361" s="3" t="s">
        <v>6433</v>
      </c>
      <c r="K17361" s="3" t="s">
        <v>24</v>
      </c>
      <c r="L17361" s="3">
        <v>27.0</v>
      </c>
      <c r="M17361" s="3" t="s">
        <v>25</v>
      </c>
      <c r="N17361" s="3" t="s">
        <v>15313</v>
      </c>
      <c r="O17361" s="3" t="s">
        <v>8732</v>
      </c>
      <c r="P17361" s="4">
        <v>34309.0</v>
      </c>
      <c r="Q17361" s="3" t="s">
        <v>132</v>
      </c>
      <c r="S17361" s="3" t="s">
        <v>34</v>
      </c>
    </row>
    <row r="17362">
      <c r="A17362" s="2">
        <v>42318.71491898148</v>
      </c>
      <c r="B17362" s="3">
        <v>93.0</v>
      </c>
      <c r="C17362" s="3" t="s">
        <v>15274</v>
      </c>
      <c r="D17362" s="3">
        <v>6.0</v>
      </c>
      <c r="E17362" s="3" t="s">
        <v>15287</v>
      </c>
      <c r="F17362" s="3">
        <v>1.0</v>
      </c>
      <c r="G17362" s="3">
        <v>10.0</v>
      </c>
      <c r="H17362" s="3" t="s">
        <v>15276</v>
      </c>
      <c r="I17362" s="3" t="s">
        <v>15277</v>
      </c>
      <c r="J17362" s="3" t="s">
        <v>6433</v>
      </c>
      <c r="K17362" s="3" t="s">
        <v>24</v>
      </c>
      <c r="L17362" s="3">
        <v>28.0</v>
      </c>
      <c r="M17362" s="3" t="s">
        <v>30</v>
      </c>
      <c r="N17362" s="3" t="s">
        <v>15314</v>
      </c>
      <c r="O17362" s="3" t="s">
        <v>81</v>
      </c>
      <c r="P17362" s="4">
        <v>20685.0</v>
      </c>
      <c r="Q17362" s="3" t="s">
        <v>113</v>
      </c>
      <c r="S17362" s="3" t="s">
        <v>34</v>
      </c>
    </row>
    <row r="17363">
      <c r="A17363" s="2">
        <v>42318.71491898148</v>
      </c>
      <c r="B17363" s="3">
        <v>93.0</v>
      </c>
      <c r="C17363" s="3" t="s">
        <v>15274</v>
      </c>
      <c r="D17363" s="3">
        <v>6.0</v>
      </c>
      <c r="E17363" s="3" t="s">
        <v>15287</v>
      </c>
      <c r="F17363" s="3">
        <v>1.0</v>
      </c>
      <c r="G17363" s="3">
        <v>10.0</v>
      </c>
      <c r="H17363" s="3" t="s">
        <v>15276</v>
      </c>
      <c r="I17363" s="3" t="s">
        <v>15277</v>
      </c>
      <c r="J17363" s="3" t="s">
        <v>6433</v>
      </c>
      <c r="K17363" s="3" t="s">
        <v>24</v>
      </c>
      <c r="L17363" s="3">
        <v>29.0</v>
      </c>
      <c r="M17363" s="3" t="s">
        <v>25</v>
      </c>
      <c r="N17363" s="3" t="s">
        <v>747</v>
      </c>
      <c r="O17363" s="3" t="s">
        <v>91</v>
      </c>
      <c r="P17363" s="4">
        <v>21036.0</v>
      </c>
      <c r="Q17363" s="3" t="s">
        <v>189</v>
      </c>
      <c r="S17363" s="3" t="s">
        <v>34</v>
      </c>
    </row>
    <row r="17364">
      <c r="A17364" s="2">
        <v>42318.71491898148</v>
      </c>
      <c r="B17364" s="3">
        <v>93.0</v>
      </c>
      <c r="C17364" s="3" t="s">
        <v>15274</v>
      </c>
      <c r="D17364" s="3">
        <v>13.0</v>
      </c>
      <c r="E17364" s="3" t="s">
        <v>15315</v>
      </c>
      <c r="F17364" s="3">
        <v>1.0</v>
      </c>
      <c r="G17364" s="3">
        <v>10.0</v>
      </c>
      <c r="H17364" s="3" t="s">
        <v>15276</v>
      </c>
      <c r="I17364" s="3" t="s">
        <v>15277</v>
      </c>
      <c r="J17364" s="3" t="s">
        <v>6433</v>
      </c>
      <c r="K17364" s="3" t="s">
        <v>24</v>
      </c>
      <c r="L17364" s="3">
        <v>1.0</v>
      </c>
      <c r="M17364" s="3" t="s">
        <v>25</v>
      </c>
      <c r="N17364" s="3" t="s">
        <v>10060</v>
      </c>
      <c r="O17364" s="3" t="s">
        <v>967</v>
      </c>
      <c r="P17364" s="4">
        <v>22803.0</v>
      </c>
      <c r="Q17364" s="3" t="s">
        <v>55</v>
      </c>
      <c r="S17364" s="3" t="s">
        <v>34</v>
      </c>
    </row>
    <row r="17365">
      <c r="A17365" s="2">
        <v>42318.71491898148</v>
      </c>
      <c r="B17365" s="3">
        <v>93.0</v>
      </c>
      <c r="C17365" s="3" t="s">
        <v>15274</v>
      </c>
      <c r="D17365" s="3">
        <v>13.0</v>
      </c>
      <c r="E17365" s="3" t="s">
        <v>15315</v>
      </c>
      <c r="F17365" s="3">
        <v>1.0</v>
      </c>
      <c r="G17365" s="3">
        <v>10.0</v>
      </c>
      <c r="H17365" s="3" t="s">
        <v>15276</v>
      </c>
      <c r="I17365" s="3" t="s">
        <v>15277</v>
      </c>
      <c r="J17365" s="3" t="s">
        <v>6433</v>
      </c>
      <c r="K17365" s="3" t="s">
        <v>24</v>
      </c>
      <c r="L17365" s="3">
        <v>2.0</v>
      </c>
      <c r="M17365" s="3" t="s">
        <v>30</v>
      </c>
      <c r="N17365" s="3" t="s">
        <v>8836</v>
      </c>
      <c r="O17365" s="3" t="s">
        <v>139</v>
      </c>
      <c r="P17365" s="4">
        <v>23334.0</v>
      </c>
      <c r="Q17365" s="3" t="s">
        <v>228</v>
      </c>
      <c r="S17365" s="3" t="s">
        <v>34</v>
      </c>
    </row>
    <row r="17366">
      <c r="A17366" s="2">
        <v>42318.71491898148</v>
      </c>
      <c r="B17366" s="3">
        <v>93.0</v>
      </c>
      <c r="C17366" s="3" t="s">
        <v>15274</v>
      </c>
      <c r="D17366" s="3">
        <v>13.0</v>
      </c>
      <c r="E17366" s="3" t="s">
        <v>15315</v>
      </c>
      <c r="F17366" s="3">
        <v>1.0</v>
      </c>
      <c r="G17366" s="3">
        <v>10.0</v>
      </c>
      <c r="H17366" s="3" t="s">
        <v>15276</v>
      </c>
      <c r="I17366" s="3" t="s">
        <v>15277</v>
      </c>
      <c r="J17366" s="3" t="s">
        <v>6433</v>
      </c>
      <c r="K17366" s="3" t="s">
        <v>24</v>
      </c>
      <c r="L17366" s="3">
        <v>3.0</v>
      </c>
      <c r="M17366" s="3" t="s">
        <v>25</v>
      </c>
      <c r="N17366" s="3" t="s">
        <v>15316</v>
      </c>
      <c r="O17366" s="3" t="s">
        <v>898</v>
      </c>
      <c r="P17366" s="4">
        <v>22473.0</v>
      </c>
      <c r="Q17366" s="3" t="s">
        <v>1454</v>
      </c>
      <c r="S17366" s="3" t="s">
        <v>34</v>
      </c>
    </row>
    <row r="17367">
      <c r="A17367" s="2">
        <v>42318.71491898148</v>
      </c>
      <c r="B17367" s="3">
        <v>93.0</v>
      </c>
      <c r="C17367" s="3" t="s">
        <v>15274</v>
      </c>
      <c r="D17367" s="3">
        <v>13.0</v>
      </c>
      <c r="E17367" s="3" t="s">
        <v>15315</v>
      </c>
      <c r="F17367" s="3">
        <v>1.0</v>
      </c>
      <c r="G17367" s="3">
        <v>10.0</v>
      </c>
      <c r="H17367" s="3" t="s">
        <v>15276</v>
      </c>
      <c r="I17367" s="3" t="s">
        <v>15277</v>
      </c>
      <c r="J17367" s="3" t="s">
        <v>6433</v>
      </c>
      <c r="K17367" s="3" t="s">
        <v>24</v>
      </c>
      <c r="L17367" s="3">
        <v>4.0</v>
      </c>
      <c r="M17367" s="3" t="s">
        <v>30</v>
      </c>
      <c r="N17367" s="3" t="s">
        <v>15317</v>
      </c>
      <c r="O17367" s="3" t="s">
        <v>15318</v>
      </c>
      <c r="P17367" s="4">
        <v>24465.0</v>
      </c>
      <c r="Q17367" s="3" t="s">
        <v>79</v>
      </c>
      <c r="S17367" s="3" t="s">
        <v>34</v>
      </c>
    </row>
    <row r="17368">
      <c r="A17368" s="2">
        <v>42318.71491898148</v>
      </c>
      <c r="B17368" s="3">
        <v>93.0</v>
      </c>
      <c r="C17368" s="3" t="s">
        <v>15274</v>
      </c>
      <c r="D17368" s="3">
        <v>13.0</v>
      </c>
      <c r="E17368" s="3" t="s">
        <v>15315</v>
      </c>
      <c r="F17368" s="3">
        <v>1.0</v>
      </c>
      <c r="G17368" s="3">
        <v>10.0</v>
      </c>
      <c r="H17368" s="3" t="s">
        <v>15276</v>
      </c>
      <c r="I17368" s="3" t="s">
        <v>15277</v>
      </c>
      <c r="J17368" s="3" t="s">
        <v>6433</v>
      </c>
      <c r="K17368" s="3" t="s">
        <v>24</v>
      </c>
      <c r="L17368" s="3">
        <v>5.0</v>
      </c>
      <c r="M17368" s="3" t="s">
        <v>25</v>
      </c>
      <c r="N17368" s="3" t="s">
        <v>2561</v>
      </c>
      <c r="O17368" s="3" t="s">
        <v>4335</v>
      </c>
      <c r="P17368" s="4">
        <v>17316.0</v>
      </c>
      <c r="Q17368" s="3" t="s">
        <v>49</v>
      </c>
      <c r="S17368" s="3" t="s">
        <v>34</v>
      </c>
    </row>
    <row r="17369">
      <c r="A17369" s="2">
        <v>42318.71491898148</v>
      </c>
      <c r="B17369" s="3">
        <v>93.0</v>
      </c>
      <c r="C17369" s="3" t="s">
        <v>15274</v>
      </c>
      <c r="D17369" s="3">
        <v>13.0</v>
      </c>
      <c r="E17369" s="3" t="s">
        <v>15315</v>
      </c>
      <c r="F17369" s="3">
        <v>1.0</v>
      </c>
      <c r="G17369" s="3">
        <v>10.0</v>
      </c>
      <c r="H17369" s="3" t="s">
        <v>15276</v>
      </c>
      <c r="I17369" s="3" t="s">
        <v>15277</v>
      </c>
      <c r="J17369" s="3" t="s">
        <v>6433</v>
      </c>
      <c r="K17369" s="3" t="s">
        <v>24</v>
      </c>
      <c r="L17369" s="3">
        <v>6.0</v>
      </c>
      <c r="M17369" s="3" t="s">
        <v>30</v>
      </c>
      <c r="N17369" s="3" t="s">
        <v>15319</v>
      </c>
      <c r="O17369" s="3" t="s">
        <v>15320</v>
      </c>
      <c r="P17369" s="4">
        <v>31104.0</v>
      </c>
      <c r="Q17369" s="3" t="s">
        <v>132</v>
      </c>
      <c r="S17369" s="3" t="s">
        <v>34</v>
      </c>
    </row>
    <row r="17370">
      <c r="A17370" s="2">
        <v>42318.71491898148</v>
      </c>
      <c r="B17370" s="3">
        <v>93.0</v>
      </c>
      <c r="C17370" s="3" t="s">
        <v>15274</v>
      </c>
      <c r="D17370" s="3">
        <v>13.0</v>
      </c>
      <c r="E17370" s="3" t="s">
        <v>15315</v>
      </c>
      <c r="F17370" s="3">
        <v>1.0</v>
      </c>
      <c r="G17370" s="3">
        <v>10.0</v>
      </c>
      <c r="H17370" s="3" t="s">
        <v>15276</v>
      </c>
      <c r="I17370" s="3" t="s">
        <v>15277</v>
      </c>
      <c r="J17370" s="3" t="s">
        <v>6433</v>
      </c>
      <c r="K17370" s="3" t="s">
        <v>24</v>
      </c>
      <c r="L17370" s="3">
        <v>7.0</v>
      </c>
      <c r="M17370" s="3" t="s">
        <v>25</v>
      </c>
      <c r="N17370" s="3" t="s">
        <v>9004</v>
      </c>
      <c r="O17370" s="3" t="s">
        <v>281</v>
      </c>
      <c r="P17370" s="4">
        <v>18005.0</v>
      </c>
      <c r="Q17370" s="3" t="s">
        <v>110</v>
      </c>
      <c r="S17370" s="3" t="s">
        <v>34</v>
      </c>
    </row>
    <row r="17371">
      <c r="A17371" s="2">
        <v>42318.71491898148</v>
      </c>
      <c r="B17371" s="3">
        <v>93.0</v>
      </c>
      <c r="C17371" s="3" t="s">
        <v>15274</v>
      </c>
      <c r="D17371" s="3">
        <v>13.0</v>
      </c>
      <c r="E17371" s="3" t="s">
        <v>15315</v>
      </c>
      <c r="F17371" s="3">
        <v>1.0</v>
      </c>
      <c r="G17371" s="3">
        <v>10.0</v>
      </c>
      <c r="H17371" s="3" t="s">
        <v>15276</v>
      </c>
      <c r="I17371" s="3" t="s">
        <v>15277</v>
      </c>
      <c r="J17371" s="3" t="s">
        <v>6433</v>
      </c>
      <c r="K17371" s="3" t="s">
        <v>24</v>
      </c>
      <c r="L17371" s="3">
        <v>8.0</v>
      </c>
      <c r="M17371" s="3" t="s">
        <v>30</v>
      </c>
      <c r="N17371" s="3" t="s">
        <v>15321</v>
      </c>
      <c r="O17371" s="3" t="s">
        <v>9214</v>
      </c>
      <c r="P17371" s="4">
        <v>26477.0</v>
      </c>
      <c r="Q17371" s="3" t="s">
        <v>72</v>
      </c>
      <c r="S17371" s="3" t="s">
        <v>34</v>
      </c>
    </row>
    <row r="17372">
      <c r="A17372" s="2">
        <v>42318.71491898148</v>
      </c>
      <c r="B17372" s="3">
        <v>93.0</v>
      </c>
      <c r="C17372" s="3" t="s">
        <v>15274</v>
      </c>
      <c r="D17372" s="3">
        <v>13.0</v>
      </c>
      <c r="E17372" s="3" t="s">
        <v>15315</v>
      </c>
      <c r="F17372" s="3">
        <v>1.0</v>
      </c>
      <c r="G17372" s="3">
        <v>10.0</v>
      </c>
      <c r="H17372" s="3" t="s">
        <v>15276</v>
      </c>
      <c r="I17372" s="3" t="s">
        <v>15277</v>
      </c>
      <c r="J17372" s="3" t="s">
        <v>6433</v>
      </c>
      <c r="K17372" s="3" t="s">
        <v>24</v>
      </c>
      <c r="L17372" s="3">
        <v>9.0</v>
      </c>
      <c r="M17372" s="3" t="s">
        <v>25</v>
      </c>
      <c r="N17372" s="3" t="s">
        <v>15322</v>
      </c>
      <c r="O17372" s="3" t="s">
        <v>15323</v>
      </c>
      <c r="P17372" s="4">
        <v>19837.0</v>
      </c>
      <c r="Q17372" s="3" t="s">
        <v>40</v>
      </c>
      <c r="S17372" s="3" t="s">
        <v>34</v>
      </c>
    </row>
    <row r="17373">
      <c r="A17373" s="2">
        <v>42318.71491898148</v>
      </c>
      <c r="B17373" s="3">
        <v>93.0</v>
      </c>
      <c r="C17373" s="3" t="s">
        <v>15274</v>
      </c>
      <c r="D17373" s="3">
        <v>13.0</v>
      </c>
      <c r="E17373" s="3" t="s">
        <v>15315</v>
      </c>
      <c r="F17373" s="3">
        <v>1.0</v>
      </c>
      <c r="G17373" s="3">
        <v>10.0</v>
      </c>
      <c r="H17373" s="3" t="s">
        <v>15276</v>
      </c>
      <c r="I17373" s="3" t="s">
        <v>15277</v>
      </c>
      <c r="J17373" s="3" t="s">
        <v>6433</v>
      </c>
      <c r="K17373" s="3" t="s">
        <v>24</v>
      </c>
      <c r="L17373" s="3">
        <v>10.0</v>
      </c>
      <c r="M17373" s="3" t="s">
        <v>30</v>
      </c>
      <c r="N17373" s="3" t="s">
        <v>10060</v>
      </c>
      <c r="O17373" s="3" t="s">
        <v>4349</v>
      </c>
      <c r="P17373" s="4">
        <v>18000.0</v>
      </c>
      <c r="Q17373" s="3" t="s">
        <v>132</v>
      </c>
      <c r="S17373" s="3" t="s">
        <v>34</v>
      </c>
    </row>
    <row r="17374">
      <c r="A17374" s="2">
        <v>42318.71491898148</v>
      </c>
      <c r="B17374" s="3">
        <v>93.0</v>
      </c>
      <c r="C17374" s="3" t="s">
        <v>15274</v>
      </c>
      <c r="D17374" s="3">
        <v>13.0</v>
      </c>
      <c r="E17374" s="3" t="s">
        <v>15315</v>
      </c>
      <c r="F17374" s="3">
        <v>1.0</v>
      </c>
      <c r="G17374" s="3">
        <v>10.0</v>
      </c>
      <c r="H17374" s="3" t="s">
        <v>15276</v>
      </c>
      <c r="I17374" s="3" t="s">
        <v>15277</v>
      </c>
      <c r="J17374" s="3" t="s">
        <v>6433</v>
      </c>
      <c r="K17374" s="3" t="s">
        <v>24</v>
      </c>
      <c r="L17374" s="3">
        <v>11.0</v>
      </c>
      <c r="M17374" s="3" t="s">
        <v>25</v>
      </c>
      <c r="N17374" s="3" t="s">
        <v>15324</v>
      </c>
      <c r="O17374" s="3" t="s">
        <v>15325</v>
      </c>
      <c r="P17374" s="4">
        <v>24995.0</v>
      </c>
      <c r="Q17374" s="3" t="s">
        <v>247</v>
      </c>
      <c r="S17374" s="3" t="s">
        <v>34</v>
      </c>
    </row>
    <row r="17375">
      <c r="A17375" s="2">
        <v>42318.71491898148</v>
      </c>
      <c r="B17375" s="3">
        <v>93.0</v>
      </c>
      <c r="C17375" s="3" t="s">
        <v>15274</v>
      </c>
      <c r="D17375" s="3">
        <v>13.0</v>
      </c>
      <c r="E17375" s="3" t="s">
        <v>15315</v>
      </c>
      <c r="F17375" s="3">
        <v>1.0</v>
      </c>
      <c r="G17375" s="3">
        <v>10.0</v>
      </c>
      <c r="H17375" s="3" t="s">
        <v>15276</v>
      </c>
      <c r="I17375" s="3" t="s">
        <v>15277</v>
      </c>
      <c r="J17375" s="3" t="s">
        <v>6433</v>
      </c>
      <c r="K17375" s="3" t="s">
        <v>24</v>
      </c>
      <c r="L17375" s="3">
        <v>12.0</v>
      </c>
      <c r="M17375" s="3" t="s">
        <v>30</v>
      </c>
      <c r="N17375" s="3" t="s">
        <v>15326</v>
      </c>
      <c r="O17375" s="3" t="s">
        <v>818</v>
      </c>
      <c r="P17375" s="4">
        <v>30771.0</v>
      </c>
      <c r="Q17375" s="3" t="s">
        <v>46</v>
      </c>
      <c r="S17375" s="3" t="s">
        <v>34</v>
      </c>
    </row>
    <row r="17376">
      <c r="A17376" s="2">
        <v>42318.71491898148</v>
      </c>
      <c r="B17376" s="3">
        <v>93.0</v>
      </c>
      <c r="C17376" s="3" t="s">
        <v>15274</v>
      </c>
      <c r="D17376" s="3">
        <v>13.0</v>
      </c>
      <c r="E17376" s="3" t="s">
        <v>15315</v>
      </c>
      <c r="F17376" s="3">
        <v>1.0</v>
      </c>
      <c r="G17376" s="3">
        <v>10.0</v>
      </c>
      <c r="H17376" s="3" t="s">
        <v>15276</v>
      </c>
      <c r="I17376" s="3" t="s">
        <v>15277</v>
      </c>
      <c r="J17376" s="3" t="s">
        <v>6433</v>
      </c>
      <c r="K17376" s="3" t="s">
        <v>24</v>
      </c>
      <c r="L17376" s="3">
        <v>13.0</v>
      </c>
      <c r="M17376" s="3" t="s">
        <v>25</v>
      </c>
      <c r="N17376" s="3" t="s">
        <v>15327</v>
      </c>
      <c r="O17376" s="3" t="s">
        <v>371</v>
      </c>
      <c r="P17376" s="4">
        <v>23015.0</v>
      </c>
      <c r="Q17376" s="3" t="s">
        <v>1454</v>
      </c>
      <c r="S17376" s="3" t="s">
        <v>34</v>
      </c>
    </row>
    <row r="17377">
      <c r="A17377" s="2">
        <v>42318.71491898148</v>
      </c>
      <c r="B17377" s="3">
        <v>93.0</v>
      </c>
      <c r="C17377" s="3" t="s">
        <v>15274</v>
      </c>
      <c r="D17377" s="3">
        <v>13.0</v>
      </c>
      <c r="E17377" s="3" t="s">
        <v>15315</v>
      </c>
      <c r="F17377" s="3">
        <v>1.0</v>
      </c>
      <c r="G17377" s="3">
        <v>10.0</v>
      </c>
      <c r="H17377" s="3" t="s">
        <v>15276</v>
      </c>
      <c r="I17377" s="3" t="s">
        <v>15277</v>
      </c>
      <c r="J17377" s="3" t="s">
        <v>6433</v>
      </c>
      <c r="K17377" s="3" t="s">
        <v>24</v>
      </c>
      <c r="L17377" s="3">
        <v>14.0</v>
      </c>
      <c r="M17377" s="3" t="s">
        <v>30</v>
      </c>
      <c r="N17377" s="3" t="s">
        <v>15328</v>
      </c>
      <c r="O17377" s="3" t="s">
        <v>1070</v>
      </c>
      <c r="P17377" s="4">
        <v>29578.0</v>
      </c>
      <c r="Q17377" s="3" t="s">
        <v>40</v>
      </c>
      <c r="S17377" s="3" t="s">
        <v>34</v>
      </c>
    </row>
    <row r="17378">
      <c r="A17378" s="2">
        <v>42318.71491898148</v>
      </c>
      <c r="B17378" s="3">
        <v>93.0</v>
      </c>
      <c r="C17378" s="3" t="s">
        <v>15274</v>
      </c>
      <c r="D17378" s="3">
        <v>13.0</v>
      </c>
      <c r="E17378" s="3" t="s">
        <v>15315</v>
      </c>
      <c r="F17378" s="3">
        <v>1.0</v>
      </c>
      <c r="G17378" s="3">
        <v>10.0</v>
      </c>
      <c r="H17378" s="3" t="s">
        <v>15276</v>
      </c>
      <c r="I17378" s="3" t="s">
        <v>15277</v>
      </c>
      <c r="J17378" s="3" t="s">
        <v>6433</v>
      </c>
      <c r="K17378" s="3" t="s">
        <v>24</v>
      </c>
      <c r="L17378" s="3">
        <v>15.0</v>
      </c>
      <c r="M17378" s="3" t="s">
        <v>25</v>
      </c>
      <c r="N17378" s="3" t="s">
        <v>2347</v>
      </c>
      <c r="O17378" s="3" t="s">
        <v>628</v>
      </c>
      <c r="P17378" s="4">
        <v>22031.0</v>
      </c>
      <c r="Q17378" s="3" t="s">
        <v>79</v>
      </c>
      <c r="S17378" s="3" t="s">
        <v>34</v>
      </c>
    </row>
    <row r="17379">
      <c r="A17379" s="2">
        <v>42318.71491898148</v>
      </c>
      <c r="B17379" s="3">
        <v>93.0</v>
      </c>
      <c r="C17379" s="3" t="s">
        <v>15274</v>
      </c>
      <c r="D17379" s="3">
        <v>13.0</v>
      </c>
      <c r="E17379" s="3" t="s">
        <v>15315</v>
      </c>
      <c r="F17379" s="3">
        <v>1.0</v>
      </c>
      <c r="G17379" s="3">
        <v>10.0</v>
      </c>
      <c r="H17379" s="3" t="s">
        <v>15276</v>
      </c>
      <c r="I17379" s="3" t="s">
        <v>15277</v>
      </c>
      <c r="J17379" s="3" t="s">
        <v>6433</v>
      </c>
      <c r="K17379" s="3" t="s">
        <v>24</v>
      </c>
      <c r="L17379" s="3">
        <v>16.0</v>
      </c>
      <c r="M17379" s="3" t="s">
        <v>30</v>
      </c>
      <c r="N17379" s="3" t="s">
        <v>607</v>
      </c>
      <c r="O17379" s="3" t="s">
        <v>186</v>
      </c>
      <c r="P17379" s="4">
        <v>20184.0</v>
      </c>
      <c r="Q17379" s="3" t="s">
        <v>40</v>
      </c>
      <c r="S17379" s="3" t="s">
        <v>34</v>
      </c>
    </row>
    <row r="17380">
      <c r="A17380" s="2">
        <v>42318.71491898148</v>
      </c>
      <c r="B17380" s="3">
        <v>93.0</v>
      </c>
      <c r="C17380" s="3" t="s">
        <v>15274</v>
      </c>
      <c r="D17380" s="3">
        <v>13.0</v>
      </c>
      <c r="E17380" s="3" t="s">
        <v>15315</v>
      </c>
      <c r="F17380" s="3">
        <v>1.0</v>
      </c>
      <c r="G17380" s="3">
        <v>10.0</v>
      </c>
      <c r="H17380" s="3" t="s">
        <v>15276</v>
      </c>
      <c r="I17380" s="3" t="s">
        <v>15277</v>
      </c>
      <c r="J17380" s="3" t="s">
        <v>6433</v>
      </c>
      <c r="K17380" s="3" t="s">
        <v>24</v>
      </c>
      <c r="L17380" s="3">
        <v>17.0</v>
      </c>
      <c r="M17380" s="3" t="s">
        <v>25</v>
      </c>
      <c r="N17380" s="3" t="s">
        <v>15329</v>
      </c>
      <c r="O17380" s="3" t="s">
        <v>15330</v>
      </c>
      <c r="P17380" s="4">
        <v>25714.0</v>
      </c>
      <c r="Q17380" s="3" t="s">
        <v>132</v>
      </c>
      <c r="S17380" s="3" t="s">
        <v>34</v>
      </c>
    </row>
    <row r="17381">
      <c r="A17381" s="2">
        <v>42318.71491898148</v>
      </c>
      <c r="B17381" s="3">
        <v>93.0</v>
      </c>
      <c r="C17381" s="3" t="s">
        <v>15274</v>
      </c>
      <c r="D17381" s="3">
        <v>13.0</v>
      </c>
      <c r="E17381" s="3" t="s">
        <v>15315</v>
      </c>
      <c r="F17381" s="3">
        <v>1.0</v>
      </c>
      <c r="G17381" s="3">
        <v>10.0</v>
      </c>
      <c r="H17381" s="3" t="s">
        <v>15276</v>
      </c>
      <c r="I17381" s="3" t="s">
        <v>15277</v>
      </c>
      <c r="J17381" s="3" t="s">
        <v>6433</v>
      </c>
      <c r="K17381" s="3" t="s">
        <v>24</v>
      </c>
      <c r="L17381" s="3">
        <v>18.0</v>
      </c>
      <c r="M17381" s="3" t="s">
        <v>30</v>
      </c>
      <c r="N17381" s="3" t="s">
        <v>15331</v>
      </c>
      <c r="O17381" s="3" t="s">
        <v>850</v>
      </c>
      <c r="P17381" s="4">
        <v>27685.0</v>
      </c>
      <c r="Q17381" s="3" t="s">
        <v>153</v>
      </c>
      <c r="S17381" s="3" t="s">
        <v>34</v>
      </c>
    </row>
    <row r="17382">
      <c r="A17382" s="2">
        <v>42318.71491898148</v>
      </c>
      <c r="B17382" s="3">
        <v>93.0</v>
      </c>
      <c r="C17382" s="3" t="s">
        <v>15274</v>
      </c>
      <c r="D17382" s="3">
        <v>13.0</v>
      </c>
      <c r="E17382" s="3" t="s">
        <v>15315</v>
      </c>
      <c r="F17382" s="3">
        <v>1.0</v>
      </c>
      <c r="G17382" s="3">
        <v>10.0</v>
      </c>
      <c r="H17382" s="3" t="s">
        <v>15276</v>
      </c>
      <c r="I17382" s="3" t="s">
        <v>15277</v>
      </c>
      <c r="J17382" s="3" t="s">
        <v>6433</v>
      </c>
      <c r="K17382" s="3" t="s">
        <v>24</v>
      </c>
      <c r="L17382" s="3">
        <v>19.0</v>
      </c>
      <c r="M17382" s="3" t="s">
        <v>25</v>
      </c>
      <c r="N17382" s="3" t="s">
        <v>15332</v>
      </c>
      <c r="O17382" s="3" t="s">
        <v>427</v>
      </c>
      <c r="P17382" s="4">
        <v>21189.0</v>
      </c>
      <c r="Q17382" s="3" t="s">
        <v>1454</v>
      </c>
      <c r="S17382" s="3" t="s">
        <v>34</v>
      </c>
    </row>
    <row r="17383">
      <c r="A17383" s="2">
        <v>42318.71491898148</v>
      </c>
      <c r="B17383" s="3">
        <v>93.0</v>
      </c>
      <c r="C17383" s="3" t="s">
        <v>15274</v>
      </c>
      <c r="D17383" s="3">
        <v>13.0</v>
      </c>
      <c r="E17383" s="3" t="s">
        <v>15315</v>
      </c>
      <c r="F17383" s="3">
        <v>1.0</v>
      </c>
      <c r="G17383" s="3">
        <v>10.0</v>
      </c>
      <c r="H17383" s="3" t="s">
        <v>15276</v>
      </c>
      <c r="I17383" s="3" t="s">
        <v>15277</v>
      </c>
      <c r="J17383" s="3" t="s">
        <v>6433</v>
      </c>
      <c r="K17383" s="3" t="s">
        <v>24</v>
      </c>
      <c r="L17383" s="3">
        <v>20.0</v>
      </c>
      <c r="M17383" s="3" t="s">
        <v>30</v>
      </c>
      <c r="N17383" s="3" t="s">
        <v>15333</v>
      </c>
      <c r="O17383" s="3" t="s">
        <v>368</v>
      </c>
      <c r="P17383" s="4">
        <v>25551.0</v>
      </c>
      <c r="Q17383" s="3" t="s">
        <v>132</v>
      </c>
      <c r="S17383" s="3" t="s">
        <v>34</v>
      </c>
    </row>
    <row r="17384">
      <c r="A17384" s="2">
        <v>42318.71491898148</v>
      </c>
      <c r="B17384" s="3">
        <v>93.0</v>
      </c>
      <c r="C17384" s="3" t="s">
        <v>15274</v>
      </c>
      <c r="D17384" s="3">
        <v>13.0</v>
      </c>
      <c r="E17384" s="3" t="s">
        <v>15315</v>
      </c>
      <c r="F17384" s="3">
        <v>1.0</v>
      </c>
      <c r="G17384" s="3">
        <v>10.0</v>
      </c>
      <c r="H17384" s="3" t="s">
        <v>15276</v>
      </c>
      <c r="I17384" s="3" t="s">
        <v>15277</v>
      </c>
      <c r="J17384" s="3" t="s">
        <v>6433</v>
      </c>
      <c r="K17384" s="3" t="s">
        <v>24</v>
      </c>
      <c r="L17384" s="3">
        <v>21.0</v>
      </c>
      <c r="M17384" s="3" t="s">
        <v>25</v>
      </c>
      <c r="N17384" s="3" t="s">
        <v>14573</v>
      </c>
      <c r="O17384" s="3" t="s">
        <v>305</v>
      </c>
      <c r="P17384" s="4">
        <v>27832.0</v>
      </c>
      <c r="Q17384" s="3" t="s">
        <v>1159</v>
      </c>
      <c r="S17384" s="3" t="s">
        <v>34</v>
      </c>
    </row>
    <row r="17385">
      <c r="A17385" s="2">
        <v>42318.71491898148</v>
      </c>
      <c r="B17385" s="3">
        <v>93.0</v>
      </c>
      <c r="C17385" s="3" t="s">
        <v>15274</v>
      </c>
      <c r="D17385" s="3">
        <v>13.0</v>
      </c>
      <c r="E17385" s="3" t="s">
        <v>15315</v>
      </c>
      <c r="F17385" s="3">
        <v>1.0</v>
      </c>
      <c r="G17385" s="3">
        <v>10.0</v>
      </c>
      <c r="H17385" s="3" t="s">
        <v>15276</v>
      </c>
      <c r="I17385" s="3" t="s">
        <v>15277</v>
      </c>
      <c r="J17385" s="3" t="s">
        <v>6433</v>
      </c>
      <c r="K17385" s="3" t="s">
        <v>24</v>
      </c>
      <c r="L17385" s="3">
        <v>22.0</v>
      </c>
      <c r="M17385" s="3" t="s">
        <v>30</v>
      </c>
      <c r="N17385" s="3" t="s">
        <v>15334</v>
      </c>
      <c r="O17385" s="3" t="s">
        <v>178</v>
      </c>
      <c r="P17385" s="4">
        <v>18144.0</v>
      </c>
      <c r="Q17385" s="3" t="s">
        <v>113</v>
      </c>
      <c r="S17385" s="3" t="s">
        <v>34</v>
      </c>
    </row>
    <row r="17386">
      <c r="A17386" s="2">
        <v>42318.71491898148</v>
      </c>
      <c r="B17386" s="3">
        <v>93.0</v>
      </c>
      <c r="C17386" s="3" t="s">
        <v>15274</v>
      </c>
      <c r="D17386" s="3">
        <v>13.0</v>
      </c>
      <c r="E17386" s="3" t="s">
        <v>15315</v>
      </c>
      <c r="F17386" s="3">
        <v>1.0</v>
      </c>
      <c r="G17386" s="3">
        <v>10.0</v>
      </c>
      <c r="H17386" s="3" t="s">
        <v>15276</v>
      </c>
      <c r="I17386" s="3" t="s">
        <v>15277</v>
      </c>
      <c r="J17386" s="3" t="s">
        <v>6433</v>
      </c>
      <c r="K17386" s="3" t="s">
        <v>24</v>
      </c>
      <c r="L17386" s="3">
        <v>23.0</v>
      </c>
      <c r="M17386" s="3" t="s">
        <v>25</v>
      </c>
      <c r="N17386" s="3" t="s">
        <v>15317</v>
      </c>
      <c r="O17386" s="3" t="s">
        <v>2751</v>
      </c>
      <c r="P17386" s="4">
        <v>29070.0</v>
      </c>
      <c r="Q17386" s="3" t="s">
        <v>221</v>
      </c>
      <c r="S17386" s="3" t="s">
        <v>34</v>
      </c>
    </row>
    <row r="17387">
      <c r="A17387" s="2">
        <v>42318.71491898148</v>
      </c>
      <c r="B17387" s="3">
        <v>93.0</v>
      </c>
      <c r="C17387" s="3" t="s">
        <v>15274</v>
      </c>
      <c r="D17387" s="3">
        <v>13.0</v>
      </c>
      <c r="E17387" s="3" t="s">
        <v>15315</v>
      </c>
      <c r="F17387" s="3">
        <v>1.0</v>
      </c>
      <c r="G17387" s="3">
        <v>10.0</v>
      </c>
      <c r="H17387" s="3" t="s">
        <v>15276</v>
      </c>
      <c r="I17387" s="3" t="s">
        <v>15277</v>
      </c>
      <c r="J17387" s="3" t="s">
        <v>6433</v>
      </c>
      <c r="K17387" s="3" t="s">
        <v>24</v>
      </c>
      <c r="L17387" s="3">
        <v>24.0</v>
      </c>
      <c r="M17387" s="3" t="s">
        <v>30</v>
      </c>
      <c r="N17387" s="3" t="s">
        <v>15326</v>
      </c>
      <c r="O17387" s="3" t="s">
        <v>2591</v>
      </c>
      <c r="P17387" s="4">
        <v>33960.0</v>
      </c>
      <c r="Q17387" s="3" t="s">
        <v>191</v>
      </c>
      <c r="S17387" s="3" t="s">
        <v>34</v>
      </c>
    </row>
    <row r="17388">
      <c r="A17388" s="2">
        <v>42318.71491898148</v>
      </c>
      <c r="B17388" s="3">
        <v>93.0</v>
      </c>
      <c r="C17388" s="3" t="s">
        <v>15274</v>
      </c>
      <c r="D17388" s="3">
        <v>13.0</v>
      </c>
      <c r="E17388" s="3" t="s">
        <v>15315</v>
      </c>
      <c r="F17388" s="3">
        <v>1.0</v>
      </c>
      <c r="G17388" s="3">
        <v>10.0</v>
      </c>
      <c r="H17388" s="3" t="s">
        <v>15276</v>
      </c>
      <c r="I17388" s="3" t="s">
        <v>15277</v>
      </c>
      <c r="J17388" s="3" t="s">
        <v>6433</v>
      </c>
      <c r="K17388" s="3" t="s">
        <v>24</v>
      </c>
      <c r="L17388" s="3">
        <v>25.0</v>
      </c>
      <c r="M17388" s="3" t="s">
        <v>25</v>
      </c>
      <c r="N17388" s="3" t="s">
        <v>10060</v>
      </c>
      <c r="O17388" s="3" t="s">
        <v>1593</v>
      </c>
      <c r="P17388" s="4">
        <v>33966.0</v>
      </c>
      <c r="Q17388" s="3" t="s">
        <v>191</v>
      </c>
      <c r="S17388" s="3" t="s">
        <v>34</v>
      </c>
    </row>
    <row r="17389">
      <c r="A17389" s="2">
        <v>42318.71491898148</v>
      </c>
      <c r="B17389" s="3">
        <v>93.0</v>
      </c>
      <c r="C17389" s="3" t="s">
        <v>15274</v>
      </c>
      <c r="D17389" s="3">
        <v>13.0</v>
      </c>
      <c r="E17389" s="3" t="s">
        <v>15315</v>
      </c>
      <c r="F17389" s="3">
        <v>1.0</v>
      </c>
      <c r="G17389" s="3">
        <v>10.0</v>
      </c>
      <c r="H17389" s="3" t="s">
        <v>15276</v>
      </c>
      <c r="I17389" s="3" t="s">
        <v>15277</v>
      </c>
      <c r="J17389" s="3" t="s">
        <v>6433</v>
      </c>
      <c r="K17389" s="3" t="s">
        <v>24</v>
      </c>
      <c r="L17389" s="3">
        <v>26.0</v>
      </c>
      <c r="M17389" s="3" t="s">
        <v>30</v>
      </c>
      <c r="N17389" s="3" t="s">
        <v>15335</v>
      </c>
      <c r="O17389" s="3" t="s">
        <v>1772</v>
      </c>
      <c r="P17389" s="4">
        <v>34237.0</v>
      </c>
      <c r="Q17389" s="3" t="s">
        <v>132</v>
      </c>
      <c r="S17389" s="3" t="s">
        <v>34</v>
      </c>
    </row>
    <row r="17390">
      <c r="A17390" s="2">
        <v>42318.71491898148</v>
      </c>
      <c r="B17390" s="3">
        <v>93.0</v>
      </c>
      <c r="C17390" s="3" t="s">
        <v>15274</v>
      </c>
      <c r="D17390" s="3">
        <v>13.0</v>
      </c>
      <c r="E17390" s="3" t="s">
        <v>15315</v>
      </c>
      <c r="F17390" s="3">
        <v>1.0</v>
      </c>
      <c r="G17390" s="3">
        <v>10.0</v>
      </c>
      <c r="H17390" s="3" t="s">
        <v>15276</v>
      </c>
      <c r="I17390" s="3" t="s">
        <v>15277</v>
      </c>
      <c r="J17390" s="3" t="s">
        <v>6433</v>
      </c>
      <c r="K17390" s="3" t="s">
        <v>24</v>
      </c>
      <c r="L17390" s="3">
        <v>27.0</v>
      </c>
      <c r="M17390" s="3" t="s">
        <v>25</v>
      </c>
      <c r="N17390" s="3" t="s">
        <v>15336</v>
      </c>
      <c r="O17390" s="3" t="s">
        <v>69</v>
      </c>
      <c r="P17390" s="4">
        <v>22503.0</v>
      </c>
      <c r="Q17390" s="3" t="s">
        <v>43</v>
      </c>
      <c r="S17390" s="3" t="s">
        <v>34</v>
      </c>
    </row>
    <row r="17391">
      <c r="A17391" s="2">
        <v>42318.71491898148</v>
      </c>
      <c r="B17391" s="3">
        <v>93.0</v>
      </c>
      <c r="C17391" s="3" t="s">
        <v>15274</v>
      </c>
      <c r="D17391" s="3">
        <v>13.0</v>
      </c>
      <c r="E17391" s="3" t="s">
        <v>15315</v>
      </c>
      <c r="F17391" s="3">
        <v>1.0</v>
      </c>
      <c r="G17391" s="3">
        <v>10.0</v>
      </c>
      <c r="H17391" s="3" t="s">
        <v>15276</v>
      </c>
      <c r="I17391" s="3" t="s">
        <v>15277</v>
      </c>
      <c r="J17391" s="3" t="s">
        <v>6433</v>
      </c>
      <c r="K17391" s="3" t="s">
        <v>24</v>
      </c>
      <c r="L17391" s="3">
        <v>28.0</v>
      </c>
      <c r="M17391" s="3" t="s">
        <v>30</v>
      </c>
      <c r="N17391" s="3" t="s">
        <v>4944</v>
      </c>
      <c r="O17391" s="3" t="s">
        <v>3271</v>
      </c>
      <c r="P17391" s="4">
        <v>32467.0</v>
      </c>
      <c r="Q17391" s="3" t="s">
        <v>132</v>
      </c>
      <c r="S17391" s="3" t="s">
        <v>34</v>
      </c>
    </row>
    <row r="17392">
      <c r="A17392" s="2">
        <v>42318.71491898148</v>
      </c>
      <c r="B17392" s="3">
        <v>93.0</v>
      </c>
      <c r="C17392" s="3" t="s">
        <v>15274</v>
      </c>
      <c r="D17392" s="3">
        <v>13.0</v>
      </c>
      <c r="E17392" s="3" t="s">
        <v>15315</v>
      </c>
      <c r="F17392" s="3">
        <v>1.0</v>
      </c>
      <c r="G17392" s="3">
        <v>10.0</v>
      </c>
      <c r="H17392" s="3" t="s">
        <v>15276</v>
      </c>
      <c r="I17392" s="3" t="s">
        <v>15277</v>
      </c>
      <c r="J17392" s="3" t="s">
        <v>6433</v>
      </c>
      <c r="K17392" s="3" t="s">
        <v>24</v>
      </c>
      <c r="L17392" s="3">
        <v>29.0</v>
      </c>
      <c r="M17392" s="3" t="s">
        <v>25</v>
      </c>
      <c r="N17392" s="3" t="s">
        <v>15337</v>
      </c>
      <c r="O17392" s="3" t="s">
        <v>2093</v>
      </c>
      <c r="P17392" s="4">
        <v>32423.0</v>
      </c>
      <c r="Q17392" s="3" t="s">
        <v>610</v>
      </c>
      <c r="S17392" s="3" t="s">
        <v>34</v>
      </c>
    </row>
    <row r="17393">
      <c r="A17393" s="2">
        <v>42318.71491898148</v>
      </c>
      <c r="B17393" s="3">
        <v>93.0</v>
      </c>
      <c r="C17393" s="3" t="s">
        <v>15274</v>
      </c>
      <c r="D17393" s="3">
        <v>13.0</v>
      </c>
      <c r="E17393" s="3" t="s">
        <v>15315</v>
      </c>
      <c r="F17393" s="3">
        <v>1.0</v>
      </c>
      <c r="G17393" s="3">
        <v>10.0</v>
      </c>
      <c r="H17393" s="3" t="s">
        <v>15276</v>
      </c>
      <c r="I17393" s="3" t="s">
        <v>15277</v>
      </c>
      <c r="J17393" s="3" t="s">
        <v>6433</v>
      </c>
      <c r="K17393" s="3" t="s">
        <v>24</v>
      </c>
      <c r="L17393" s="3">
        <v>30.0</v>
      </c>
      <c r="M17393" s="3" t="s">
        <v>30</v>
      </c>
      <c r="N17393" s="3" t="s">
        <v>15338</v>
      </c>
      <c r="O17393" s="3" t="s">
        <v>1453</v>
      </c>
      <c r="P17393" s="4">
        <v>29315.0</v>
      </c>
      <c r="Q17393" s="3" t="s">
        <v>46</v>
      </c>
      <c r="S17393" s="3" t="s">
        <v>34</v>
      </c>
    </row>
    <row r="17394">
      <c r="A17394" s="2">
        <v>42318.71491898148</v>
      </c>
      <c r="B17394" s="3">
        <v>93.0</v>
      </c>
      <c r="C17394" s="3" t="s">
        <v>15274</v>
      </c>
      <c r="D17394" s="3">
        <v>13.0</v>
      </c>
      <c r="E17394" s="3" t="s">
        <v>15315</v>
      </c>
      <c r="F17394" s="3">
        <v>1.0</v>
      </c>
      <c r="G17394" s="3">
        <v>10.0</v>
      </c>
      <c r="H17394" s="3" t="s">
        <v>15276</v>
      </c>
      <c r="I17394" s="3" t="s">
        <v>15277</v>
      </c>
      <c r="J17394" s="3" t="s">
        <v>6433</v>
      </c>
      <c r="K17394" s="3" t="s">
        <v>24</v>
      </c>
      <c r="L17394" s="3">
        <v>31.0</v>
      </c>
      <c r="M17394" s="3" t="s">
        <v>25</v>
      </c>
      <c r="N17394" s="3" t="s">
        <v>15339</v>
      </c>
      <c r="O17394" s="3" t="s">
        <v>123</v>
      </c>
      <c r="P17394" s="4">
        <v>19052.0</v>
      </c>
      <c r="Q17394" s="3" t="s">
        <v>113</v>
      </c>
      <c r="S17394" s="3" t="s">
        <v>34</v>
      </c>
    </row>
    <row r="17395">
      <c r="A17395" s="2">
        <v>42318.71491898148</v>
      </c>
      <c r="B17395" s="3">
        <v>93.0</v>
      </c>
      <c r="C17395" s="3" t="s">
        <v>15274</v>
      </c>
      <c r="D17395" s="3">
        <v>13.0</v>
      </c>
      <c r="E17395" s="3" t="s">
        <v>15315</v>
      </c>
      <c r="F17395" s="3">
        <v>1.0</v>
      </c>
      <c r="G17395" s="3">
        <v>10.0</v>
      </c>
      <c r="H17395" s="3" t="s">
        <v>15276</v>
      </c>
      <c r="I17395" s="3" t="s">
        <v>15277</v>
      </c>
      <c r="J17395" s="3" t="s">
        <v>6433</v>
      </c>
      <c r="K17395" s="3" t="s">
        <v>24</v>
      </c>
      <c r="L17395" s="3">
        <v>32.0</v>
      </c>
      <c r="M17395" s="3" t="s">
        <v>30</v>
      </c>
      <c r="N17395" s="3" t="s">
        <v>15340</v>
      </c>
      <c r="O17395" s="3" t="s">
        <v>15341</v>
      </c>
      <c r="P17395" s="4">
        <v>34273.0</v>
      </c>
      <c r="Q17395" s="3" t="s">
        <v>79</v>
      </c>
      <c r="S17395" s="3" t="s">
        <v>34</v>
      </c>
    </row>
    <row r="17396">
      <c r="A17396" s="2">
        <v>42318.71491898148</v>
      </c>
      <c r="B17396" s="3">
        <v>93.0</v>
      </c>
      <c r="C17396" s="3" t="s">
        <v>15274</v>
      </c>
      <c r="D17396" s="3">
        <v>13.0</v>
      </c>
      <c r="E17396" s="3" t="s">
        <v>15315</v>
      </c>
      <c r="F17396" s="3">
        <v>1.0</v>
      </c>
      <c r="G17396" s="3">
        <v>10.0</v>
      </c>
      <c r="H17396" s="3" t="s">
        <v>15276</v>
      </c>
      <c r="I17396" s="3" t="s">
        <v>15277</v>
      </c>
      <c r="J17396" s="3" t="s">
        <v>6433</v>
      </c>
      <c r="K17396" s="3" t="s">
        <v>24</v>
      </c>
      <c r="L17396" s="3">
        <v>33.0</v>
      </c>
      <c r="M17396" s="3" t="s">
        <v>25</v>
      </c>
      <c r="N17396" s="3" t="s">
        <v>1046</v>
      </c>
      <c r="O17396" s="3" t="s">
        <v>65</v>
      </c>
      <c r="P17396" s="4">
        <v>34142.0</v>
      </c>
      <c r="Q17396" s="3" t="s">
        <v>372</v>
      </c>
      <c r="S17396" s="3" t="s">
        <v>34</v>
      </c>
    </row>
    <row r="17397">
      <c r="A17397" s="2">
        <v>42318.71491898148</v>
      </c>
      <c r="B17397" s="3">
        <v>93.0</v>
      </c>
      <c r="C17397" s="3" t="s">
        <v>15274</v>
      </c>
      <c r="D17397" s="3">
        <v>13.0</v>
      </c>
      <c r="E17397" s="3" t="s">
        <v>15315</v>
      </c>
      <c r="F17397" s="3">
        <v>1.0</v>
      </c>
      <c r="G17397" s="3">
        <v>10.0</v>
      </c>
      <c r="H17397" s="3" t="s">
        <v>15276</v>
      </c>
      <c r="I17397" s="3" t="s">
        <v>15277</v>
      </c>
      <c r="J17397" s="3" t="s">
        <v>6433</v>
      </c>
      <c r="K17397" s="3" t="s">
        <v>24</v>
      </c>
      <c r="L17397" s="3">
        <v>34.0</v>
      </c>
      <c r="M17397" s="3" t="s">
        <v>30</v>
      </c>
      <c r="N17397" s="3" t="s">
        <v>15342</v>
      </c>
      <c r="O17397" s="3" t="s">
        <v>1936</v>
      </c>
      <c r="P17397" s="4">
        <v>31341.0</v>
      </c>
      <c r="Q17397" s="3" t="s">
        <v>72</v>
      </c>
      <c r="S17397" s="3" t="s">
        <v>34</v>
      </c>
    </row>
    <row r="17398">
      <c r="A17398" s="2">
        <v>42318.71491898148</v>
      </c>
      <c r="B17398" s="3">
        <v>93.0</v>
      </c>
      <c r="C17398" s="3" t="s">
        <v>15274</v>
      </c>
      <c r="D17398" s="3">
        <v>13.0</v>
      </c>
      <c r="E17398" s="3" t="s">
        <v>15315</v>
      </c>
      <c r="F17398" s="3">
        <v>1.0</v>
      </c>
      <c r="G17398" s="3">
        <v>10.0</v>
      </c>
      <c r="H17398" s="3" t="s">
        <v>15276</v>
      </c>
      <c r="I17398" s="3" t="s">
        <v>15277</v>
      </c>
      <c r="J17398" s="3" t="s">
        <v>6433</v>
      </c>
      <c r="K17398" s="3" t="s">
        <v>24</v>
      </c>
      <c r="L17398" s="3">
        <v>35.0</v>
      </c>
      <c r="M17398" s="3" t="s">
        <v>25</v>
      </c>
      <c r="N17398" s="3" t="s">
        <v>15343</v>
      </c>
      <c r="O17398" s="3" t="s">
        <v>8577</v>
      </c>
      <c r="P17398" s="4">
        <v>24636.0</v>
      </c>
      <c r="Q17398" s="3" t="s">
        <v>79</v>
      </c>
      <c r="S17398" s="3" t="s">
        <v>34</v>
      </c>
    </row>
    <row r="17399">
      <c r="A17399" s="2">
        <v>42318.71491898148</v>
      </c>
      <c r="B17399" s="3">
        <v>93.0</v>
      </c>
      <c r="C17399" s="3" t="s">
        <v>15274</v>
      </c>
      <c r="D17399" s="3">
        <v>13.0</v>
      </c>
      <c r="E17399" s="3" t="s">
        <v>15315</v>
      </c>
      <c r="F17399" s="3">
        <v>1.0</v>
      </c>
      <c r="G17399" s="3">
        <v>10.0</v>
      </c>
      <c r="H17399" s="3" t="s">
        <v>15276</v>
      </c>
      <c r="I17399" s="3" t="s">
        <v>15277</v>
      </c>
      <c r="J17399" s="3" t="s">
        <v>6433</v>
      </c>
      <c r="K17399" s="3" t="s">
        <v>24</v>
      </c>
      <c r="L17399" s="3">
        <v>36.0</v>
      </c>
      <c r="M17399" s="3" t="s">
        <v>30</v>
      </c>
      <c r="N17399" s="3" t="s">
        <v>5630</v>
      </c>
      <c r="O17399" s="3" t="s">
        <v>2020</v>
      </c>
      <c r="P17399" s="4">
        <v>17497.0</v>
      </c>
      <c r="Q17399" s="3" t="s">
        <v>105</v>
      </c>
      <c r="S17399" s="3" t="s">
        <v>34</v>
      </c>
    </row>
    <row r="17400">
      <c r="A17400" s="2">
        <v>42318.71491898148</v>
      </c>
      <c r="B17400" s="3">
        <v>93.0</v>
      </c>
      <c r="C17400" s="3" t="s">
        <v>15274</v>
      </c>
      <c r="D17400" s="3">
        <v>13.0</v>
      </c>
      <c r="E17400" s="3" t="s">
        <v>15315</v>
      </c>
      <c r="F17400" s="3">
        <v>1.0</v>
      </c>
      <c r="G17400" s="3">
        <v>10.0</v>
      </c>
      <c r="H17400" s="3" t="s">
        <v>15276</v>
      </c>
      <c r="I17400" s="3" t="s">
        <v>15277</v>
      </c>
      <c r="J17400" s="3" t="s">
        <v>6433</v>
      </c>
      <c r="K17400" s="3" t="s">
        <v>24</v>
      </c>
      <c r="L17400" s="3">
        <v>37.0</v>
      </c>
      <c r="M17400" s="3" t="s">
        <v>25</v>
      </c>
      <c r="N17400" s="3" t="s">
        <v>15344</v>
      </c>
      <c r="O17400" s="3" t="s">
        <v>5057</v>
      </c>
      <c r="P17400" s="4">
        <v>20119.0</v>
      </c>
      <c r="Q17400" s="3" t="s">
        <v>49</v>
      </c>
      <c r="S17400" s="3" t="s">
        <v>34</v>
      </c>
    </row>
    <row r="17401">
      <c r="A17401" s="2">
        <v>42318.71491898148</v>
      </c>
      <c r="B17401" s="3">
        <v>93.0</v>
      </c>
      <c r="C17401" s="3" t="s">
        <v>15274</v>
      </c>
      <c r="D17401" s="3">
        <v>13.0</v>
      </c>
      <c r="E17401" s="3" t="s">
        <v>15315</v>
      </c>
      <c r="F17401" s="3">
        <v>1.0</v>
      </c>
      <c r="G17401" s="3">
        <v>10.0</v>
      </c>
      <c r="H17401" s="3" t="s">
        <v>15276</v>
      </c>
      <c r="I17401" s="3" t="s">
        <v>15277</v>
      </c>
      <c r="J17401" s="3" t="s">
        <v>6433</v>
      </c>
      <c r="K17401" s="3" t="s">
        <v>24</v>
      </c>
      <c r="L17401" s="3">
        <v>38.0</v>
      </c>
      <c r="M17401" s="3" t="s">
        <v>30</v>
      </c>
      <c r="N17401" s="3" t="s">
        <v>15345</v>
      </c>
      <c r="O17401" s="3" t="s">
        <v>178</v>
      </c>
      <c r="P17401" s="4">
        <v>18193.0</v>
      </c>
      <c r="Q17401" s="3" t="s">
        <v>113</v>
      </c>
      <c r="S17401" s="3" t="s">
        <v>34</v>
      </c>
    </row>
    <row r="17402">
      <c r="A17402" s="2">
        <v>42318.71491898148</v>
      </c>
      <c r="B17402" s="3">
        <v>93.0</v>
      </c>
      <c r="C17402" s="3" t="s">
        <v>15274</v>
      </c>
      <c r="D17402" s="3">
        <v>13.0</v>
      </c>
      <c r="E17402" s="3" t="s">
        <v>15315</v>
      </c>
      <c r="F17402" s="3">
        <v>1.0</v>
      </c>
      <c r="G17402" s="3">
        <v>10.0</v>
      </c>
      <c r="H17402" s="3" t="s">
        <v>15276</v>
      </c>
      <c r="I17402" s="3" t="s">
        <v>15277</v>
      </c>
      <c r="J17402" s="3" t="s">
        <v>6433</v>
      </c>
      <c r="K17402" s="3" t="s">
        <v>24</v>
      </c>
      <c r="L17402" s="3">
        <v>39.0</v>
      </c>
      <c r="M17402" s="3" t="s">
        <v>25</v>
      </c>
      <c r="N17402" s="3" t="s">
        <v>8847</v>
      </c>
      <c r="O17402" s="3" t="s">
        <v>15346</v>
      </c>
      <c r="P17402" s="4">
        <v>30515.0</v>
      </c>
      <c r="Q17402" s="3" t="s">
        <v>2911</v>
      </c>
      <c r="S17402" s="3" t="s">
        <v>34</v>
      </c>
    </row>
    <row r="17403">
      <c r="A17403" s="2">
        <v>42318.71491898148</v>
      </c>
      <c r="B17403" s="3">
        <v>93.0</v>
      </c>
      <c r="C17403" s="3" t="s">
        <v>15274</v>
      </c>
      <c r="D17403" s="3">
        <v>13.0</v>
      </c>
      <c r="E17403" s="3" t="s">
        <v>15315</v>
      </c>
      <c r="F17403" s="3">
        <v>1.0</v>
      </c>
      <c r="G17403" s="3">
        <v>10.0</v>
      </c>
      <c r="H17403" s="3" t="s">
        <v>15276</v>
      </c>
      <c r="I17403" s="3" t="s">
        <v>15277</v>
      </c>
      <c r="J17403" s="3" t="s">
        <v>6433</v>
      </c>
      <c r="K17403" s="3" t="s">
        <v>24</v>
      </c>
      <c r="L17403" s="3">
        <v>40.0</v>
      </c>
      <c r="M17403" s="3" t="s">
        <v>30</v>
      </c>
      <c r="N17403" s="3" t="s">
        <v>15347</v>
      </c>
      <c r="O17403" s="3" t="s">
        <v>3378</v>
      </c>
      <c r="P17403" s="4">
        <v>25183.0</v>
      </c>
      <c r="Q17403" s="3" t="s">
        <v>132</v>
      </c>
      <c r="S17403" s="3" t="s">
        <v>34</v>
      </c>
    </row>
    <row r="17404">
      <c r="A17404" s="2">
        <v>42318.71491898148</v>
      </c>
      <c r="B17404" s="3">
        <v>93.0</v>
      </c>
      <c r="C17404" s="3" t="s">
        <v>15274</v>
      </c>
      <c r="D17404" s="3">
        <v>13.0</v>
      </c>
      <c r="E17404" s="3" t="s">
        <v>15315</v>
      </c>
      <c r="F17404" s="3">
        <v>1.0</v>
      </c>
      <c r="G17404" s="3">
        <v>10.0</v>
      </c>
      <c r="H17404" s="3" t="s">
        <v>15276</v>
      </c>
      <c r="I17404" s="3" t="s">
        <v>15277</v>
      </c>
      <c r="J17404" s="3" t="s">
        <v>6433</v>
      </c>
      <c r="K17404" s="3" t="s">
        <v>24</v>
      </c>
      <c r="L17404" s="3">
        <v>41.0</v>
      </c>
      <c r="M17404" s="3" t="s">
        <v>25</v>
      </c>
      <c r="N17404" s="3" t="s">
        <v>15348</v>
      </c>
      <c r="O17404" s="3" t="s">
        <v>4810</v>
      </c>
      <c r="P17404" s="4">
        <v>19425.0</v>
      </c>
      <c r="Q17404" s="3" t="s">
        <v>153</v>
      </c>
      <c r="S17404" s="3" t="s">
        <v>34</v>
      </c>
    </row>
    <row r="17405">
      <c r="A17405" s="2">
        <v>42318.71491898148</v>
      </c>
      <c r="B17405" s="3">
        <v>93.0</v>
      </c>
      <c r="C17405" s="3" t="s">
        <v>15274</v>
      </c>
      <c r="D17405" s="3">
        <v>13.0</v>
      </c>
      <c r="E17405" s="3" t="s">
        <v>15315</v>
      </c>
      <c r="F17405" s="3">
        <v>1.0</v>
      </c>
      <c r="G17405" s="3">
        <v>10.0</v>
      </c>
      <c r="H17405" s="3" t="s">
        <v>15276</v>
      </c>
      <c r="I17405" s="3" t="s">
        <v>15277</v>
      </c>
      <c r="J17405" s="3" t="s">
        <v>6433</v>
      </c>
      <c r="K17405" s="3" t="s">
        <v>24</v>
      </c>
      <c r="L17405" s="3">
        <v>42.0</v>
      </c>
      <c r="M17405" s="3" t="s">
        <v>30</v>
      </c>
      <c r="N17405" s="3" t="s">
        <v>15349</v>
      </c>
      <c r="O17405" s="3" t="s">
        <v>15350</v>
      </c>
      <c r="P17405" s="4">
        <v>22363.0</v>
      </c>
      <c r="Q17405" s="3" t="s">
        <v>40</v>
      </c>
      <c r="S17405" s="3" t="s">
        <v>34</v>
      </c>
    </row>
    <row r="17406">
      <c r="A17406" s="2">
        <v>42318.71491898148</v>
      </c>
      <c r="B17406" s="3">
        <v>93.0</v>
      </c>
      <c r="C17406" s="3" t="s">
        <v>15274</v>
      </c>
      <c r="D17406" s="3">
        <v>13.0</v>
      </c>
      <c r="E17406" s="3" t="s">
        <v>15315</v>
      </c>
      <c r="F17406" s="3">
        <v>1.0</v>
      </c>
      <c r="G17406" s="3">
        <v>10.0</v>
      </c>
      <c r="H17406" s="3" t="s">
        <v>15276</v>
      </c>
      <c r="I17406" s="3" t="s">
        <v>15277</v>
      </c>
      <c r="J17406" s="3" t="s">
        <v>6433</v>
      </c>
      <c r="K17406" s="3" t="s">
        <v>24</v>
      </c>
      <c r="L17406" s="3">
        <v>43.0</v>
      </c>
      <c r="M17406" s="3" t="s">
        <v>25</v>
      </c>
      <c r="N17406" s="3" t="s">
        <v>15351</v>
      </c>
      <c r="O17406" s="3" t="s">
        <v>8577</v>
      </c>
      <c r="P17406" s="4">
        <v>24140.0</v>
      </c>
      <c r="Q17406" s="3" t="s">
        <v>132</v>
      </c>
      <c r="S17406" s="3" t="s">
        <v>34</v>
      </c>
    </row>
    <row r="17407">
      <c r="A17407" s="2">
        <v>42318.71491898148</v>
      </c>
      <c r="B17407" s="3">
        <v>93.0</v>
      </c>
      <c r="C17407" s="3" t="s">
        <v>15274</v>
      </c>
      <c r="D17407" s="3">
        <v>13.0</v>
      </c>
      <c r="E17407" s="3" t="s">
        <v>15315</v>
      </c>
      <c r="F17407" s="3">
        <v>1.0</v>
      </c>
      <c r="G17407" s="3">
        <v>10.0</v>
      </c>
      <c r="H17407" s="3" t="s">
        <v>15276</v>
      </c>
      <c r="I17407" s="3" t="s">
        <v>15277</v>
      </c>
      <c r="J17407" s="3" t="s">
        <v>6433</v>
      </c>
      <c r="K17407" s="3" t="s">
        <v>24</v>
      </c>
      <c r="L17407" s="3">
        <v>44.0</v>
      </c>
      <c r="M17407" s="3" t="s">
        <v>30</v>
      </c>
      <c r="N17407" s="3" t="s">
        <v>15352</v>
      </c>
      <c r="O17407" s="3" t="s">
        <v>2631</v>
      </c>
      <c r="P17407" s="4">
        <v>24708.0</v>
      </c>
      <c r="Q17407" s="3" t="s">
        <v>132</v>
      </c>
      <c r="S17407" s="3" t="s">
        <v>34</v>
      </c>
    </row>
    <row r="17408">
      <c r="A17408" s="2">
        <v>42318.71491898148</v>
      </c>
      <c r="B17408" s="3">
        <v>93.0</v>
      </c>
      <c r="C17408" s="3" t="s">
        <v>15274</v>
      </c>
      <c r="D17408" s="3">
        <v>13.0</v>
      </c>
      <c r="E17408" s="3" t="s">
        <v>15315</v>
      </c>
      <c r="F17408" s="3">
        <v>1.0</v>
      </c>
      <c r="G17408" s="3">
        <v>10.0</v>
      </c>
      <c r="H17408" s="3" t="s">
        <v>15276</v>
      </c>
      <c r="I17408" s="3" t="s">
        <v>15277</v>
      </c>
      <c r="J17408" s="3" t="s">
        <v>6433</v>
      </c>
      <c r="K17408" s="3" t="s">
        <v>24</v>
      </c>
      <c r="L17408" s="3">
        <v>45.0</v>
      </c>
      <c r="M17408" s="3" t="s">
        <v>25</v>
      </c>
      <c r="N17408" s="3" t="s">
        <v>15353</v>
      </c>
      <c r="O17408" s="3" t="s">
        <v>9200</v>
      </c>
      <c r="P17408" s="4">
        <v>27465.0</v>
      </c>
      <c r="Q17408" s="3" t="s">
        <v>79</v>
      </c>
      <c r="S17408" s="3" t="s">
        <v>34</v>
      </c>
    </row>
    <row r="17409">
      <c r="A17409" s="2">
        <v>42318.71491898148</v>
      </c>
      <c r="B17409" s="3">
        <v>93.0</v>
      </c>
      <c r="C17409" s="3" t="s">
        <v>15274</v>
      </c>
      <c r="D17409" s="3">
        <v>13.0</v>
      </c>
      <c r="E17409" s="3" t="s">
        <v>15315</v>
      </c>
      <c r="F17409" s="3">
        <v>1.0</v>
      </c>
      <c r="G17409" s="3">
        <v>10.0</v>
      </c>
      <c r="H17409" s="3" t="s">
        <v>15276</v>
      </c>
      <c r="I17409" s="3" t="s">
        <v>15277</v>
      </c>
      <c r="J17409" s="3" t="s">
        <v>6433</v>
      </c>
      <c r="K17409" s="3" t="s">
        <v>24</v>
      </c>
      <c r="L17409" s="3">
        <v>46.0</v>
      </c>
      <c r="M17409" s="3" t="s">
        <v>30</v>
      </c>
      <c r="N17409" s="3" t="s">
        <v>15354</v>
      </c>
      <c r="O17409" s="3" t="s">
        <v>452</v>
      </c>
      <c r="P17409" s="4">
        <v>27705.0</v>
      </c>
      <c r="Q17409" s="3" t="s">
        <v>72</v>
      </c>
      <c r="S17409" s="3" t="s">
        <v>34</v>
      </c>
    </row>
    <row r="17410">
      <c r="A17410" s="2">
        <v>42318.71491898148</v>
      </c>
      <c r="B17410" s="3">
        <v>93.0</v>
      </c>
      <c r="C17410" s="3" t="s">
        <v>15274</v>
      </c>
      <c r="D17410" s="3">
        <v>13.0</v>
      </c>
      <c r="E17410" s="3" t="s">
        <v>15315</v>
      </c>
      <c r="F17410" s="3">
        <v>1.0</v>
      </c>
      <c r="G17410" s="3">
        <v>10.0</v>
      </c>
      <c r="H17410" s="3" t="s">
        <v>15276</v>
      </c>
      <c r="I17410" s="3" t="s">
        <v>15277</v>
      </c>
      <c r="J17410" s="3" t="s">
        <v>6433</v>
      </c>
      <c r="K17410" s="3" t="s">
        <v>24</v>
      </c>
      <c r="L17410" s="3">
        <v>47.0</v>
      </c>
      <c r="M17410" s="3" t="s">
        <v>25</v>
      </c>
      <c r="N17410" s="3" t="s">
        <v>9353</v>
      </c>
      <c r="O17410" s="3" t="s">
        <v>297</v>
      </c>
      <c r="P17410" s="4">
        <v>27389.0</v>
      </c>
      <c r="Q17410" s="3" t="s">
        <v>132</v>
      </c>
      <c r="S17410" s="3" t="s">
        <v>34</v>
      </c>
    </row>
    <row r="17411">
      <c r="A17411" s="2">
        <v>42318.71491898148</v>
      </c>
      <c r="B17411" s="3">
        <v>93.0</v>
      </c>
      <c r="C17411" s="3" t="s">
        <v>15274</v>
      </c>
      <c r="D17411" s="3">
        <v>13.0</v>
      </c>
      <c r="E17411" s="3" t="s">
        <v>15315</v>
      </c>
      <c r="F17411" s="3">
        <v>1.0</v>
      </c>
      <c r="G17411" s="3">
        <v>10.0</v>
      </c>
      <c r="H17411" s="3" t="s">
        <v>15276</v>
      </c>
      <c r="I17411" s="3" t="s">
        <v>15277</v>
      </c>
      <c r="J17411" s="3" t="s">
        <v>6433</v>
      </c>
      <c r="K17411" s="3" t="s">
        <v>24</v>
      </c>
      <c r="L17411" s="3">
        <v>48.0</v>
      </c>
      <c r="M17411" s="3" t="s">
        <v>30</v>
      </c>
      <c r="N17411" s="3" t="s">
        <v>15284</v>
      </c>
      <c r="O17411" s="3" t="s">
        <v>487</v>
      </c>
      <c r="P17411" s="4">
        <v>22200.0</v>
      </c>
      <c r="Q17411" s="3" t="s">
        <v>132</v>
      </c>
      <c r="S17411" s="3" t="s">
        <v>34</v>
      </c>
    </row>
    <row r="17412">
      <c r="A17412" s="2">
        <v>42318.71491898148</v>
      </c>
      <c r="B17412" s="3">
        <v>93.0</v>
      </c>
      <c r="C17412" s="3" t="s">
        <v>15274</v>
      </c>
      <c r="D17412" s="3">
        <v>13.0</v>
      </c>
      <c r="E17412" s="3" t="s">
        <v>15315</v>
      </c>
      <c r="F17412" s="3">
        <v>1.0</v>
      </c>
      <c r="G17412" s="3">
        <v>10.0</v>
      </c>
      <c r="H17412" s="3" t="s">
        <v>15276</v>
      </c>
      <c r="I17412" s="3" t="s">
        <v>15277</v>
      </c>
      <c r="J17412" s="3" t="s">
        <v>6433</v>
      </c>
      <c r="K17412" s="3" t="s">
        <v>24</v>
      </c>
      <c r="L17412" s="3">
        <v>49.0</v>
      </c>
      <c r="M17412" s="3" t="s">
        <v>25</v>
      </c>
      <c r="N17412" s="3" t="s">
        <v>15355</v>
      </c>
      <c r="O17412" s="3" t="s">
        <v>5968</v>
      </c>
      <c r="P17412" s="4">
        <v>27578.0</v>
      </c>
      <c r="Q17412" s="3" t="s">
        <v>1605</v>
      </c>
      <c r="S17412" s="3" t="s">
        <v>34</v>
      </c>
    </row>
    <row r="17413">
      <c r="A17413" s="2">
        <v>42318.71491898148</v>
      </c>
      <c r="B17413" s="3">
        <v>93.0</v>
      </c>
      <c r="C17413" s="3" t="s">
        <v>15274</v>
      </c>
      <c r="D17413" s="3">
        <v>13.0</v>
      </c>
      <c r="E17413" s="3" t="s">
        <v>15315</v>
      </c>
      <c r="F17413" s="3">
        <v>1.0</v>
      </c>
      <c r="G17413" s="3">
        <v>10.0</v>
      </c>
      <c r="H17413" s="3" t="s">
        <v>15276</v>
      </c>
      <c r="I17413" s="3" t="s">
        <v>15277</v>
      </c>
      <c r="J17413" s="3" t="s">
        <v>6433</v>
      </c>
      <c r="K17413" s="3" t="s">
        <v>24</v>
      </c>
      <c r="L17413" s="3">
        <v>50.0</v>
      </c>
      <c r="M17413" s="3" t="s">
        <v>30</v>
      </c>
      <c r="N17413" s="3" t="s">
        <v>15326</v>
      </c>
      <c r="O17413" s="3" t="s">
        <v>905</v>
      </c>
      <c r="P17413" s="4">
        <v>35341.0</v>
      </c>
      <c r="Q17413" s="3" t="s">
        <v>191</v>
      </c>
      <c r="S17413" s="3" t="s">
        <v>34</v>
      </c>
    </row>
    <row r="17414">
      <c r="A17414" s="2">
        <v>42318.71491898148</v>
      </c>
      <c r="B17414" s="3">
        <v>93.0</v>
      </c>
      <c r="C17414" s="3" t="s">
        <v>15274</v>
      </c>
      <c r="D17414" s="3">
        <v>13.0</v>
      </c>
      <c r="E17414" s="3" t="s">
        <v>15315</v>
      </c>
      <c r="F17414" s="3">
        <v>1.0</v>
      </c>
      <c r="G17414" s="3">
        <v>10.0</v>
      </c>
      <c r="H17414" s="3" t="s">
        <v>15276</v>
      </c>
      <c r="I17414" s="3" t="s">
        <v>15277</v>
      </c>
      <c r="J17414" s="3" t="s">
        <v>6433</v>
      </c>
      <c r="K17414" s="3" t="s">
        <v>24</v>
      </c>
      <c r="L17414" s="3">
        <v>51.0</v>
      </c>
      <c r="M17414" s="3" t="s">
        <v>25</v>
      </c>
      <c r="N17414" s="3" t="s">
        <v>15356</v>
      </c>
      <c r="O17414" s="3" t="s">
        <v>417</v>
      </c>
      <c r="P17414" s="4">
        <v>17737.0</v>
      </c>
      <c r="Q17414" s="3" t="s">
        <v>113</v>
      </c>
      <c r="S17414" s="3" t="s">
        <v>34</v>
      </c>
    </row>
    <row r="17415">
      <c r="A17415" s="2">
        <v>42318.71491898148</v>
      </c>
      <c r="B17415" s="3">
        <v>93.0</v>
      </c>
      <c r="C17415" s="3" t="s">
        <v>15274</v>
      </c>
      <c r="D17415" s="3">
        <v>83.0</v>
      </c>
      <c r="E17415" s="3" t="s">
        <v>15357</v>
      </c>
      <c r="F17415" s="3">
        <v>1.0</v>
      </c>
      <c r="G17415" s="3">
        <v>10.0</v>
      </c>
      <c r="H17415" s="3" t="s">
        <v>15276</v>
      </c>
      <c r="I17415" s="3" t="s">
        <v>15277</v>
      </c>
      <c r="J17415" s="3" t="s">
        <v>6433</v>
      </c>
      <c r="K17415" s="3" t="s">
        <v>24</v>
      </c>
      <c r="L17415" s="3">
        <v>1.0</v>
      </c>
      <c r="M17415" s="3" t="s">
        <v>25</v>
      </c>
      <c r="N17415" s="3" t="s">
        <v>14046</v>
      </c>
      <c r="O17415" s="3" t="s">
        <v>251</v>
      </c>
      <c r="P17415" s="4">
        <v>27015.0</v>
      </c>
      <c r="Q17415" s="3" t="s">
        <v>79</v>
      </c>
      <c r="S17415" s="3" t="s">
        <v>34</v>
      </c>
    </row>
    <row r="17416">
      <c r="A17416" s="2">
        <v>42318.71491898148</v>
      </c>
      <c r="B17416" s="3">
        <v>93.0</v>
      </c>
      <c r="C17416" s="3" t="s">
        <v>15274</v>
      </c>
      <c r="D17416" s="3">
        <v>83.0</v>
      </c>
      <c r="E17416" s="3" t="s">
        <v>15357</v>
      </c>
      <c r="F17416" s="3">
        <v>1.0</v>
      </c>
      <c r="G17416" s="3">
        <v>10.0</v>
      </c>
      <c r="H17416" s="3" t="s">
        <v>15276</v>
      </c>
      <c r="I17416" s="3" t="s">
        <v>15277</v>
      </c>
      <c r="J17416" s="3" t="s">
        <v>6433</v>
      </c>
      <c r="K17416" s="3" t="s">
        <v>24</v>
      </c>
      <c r="L17416" s="3">
        <v>2.0</v>
      </c>
      <c r="M17416" s="3" t="s">
        <v>30</v>
      </c>
      <c r="N17416" s="3" t="s">
        <v>15358</v>
      </c>
      <c r="O17416" s="3" t="s">
        <v>15359</v>
      </c>
      <c r="P17416" s="4">
        <v>30957.0</v>
      </c>
      <c r="Q17416" s="3" t="s">
        <v>46</v>
      </c>
      <c r="S17416" s="3" t="s">
        <v>34</v>
      </c>
    </row>
    <row r="17417">
      <c r="A17417" s="2">
        <v>42318.71491898148</v>
      </c>
      <c r="B17417" s="3">
        <v>93.0</v>
      </c>
      <c r="C17417" s="3" t="s">
        <v>15274</v>
      </c>
      <c r="D17417" s="3">
        <v>83.0</v>
      </c>
      <c r="E17417" s="3" t="s">
        <v>15357</v>
      </c>
      <c r="F17417" s="3">
        <v>1.0</v>
      </c>
      <c r="G17417" s="3">
        <v>10.0</v>
      </c>
      <c r="H17417" s="3" t="s">
        <v>15276</v>
      </c>
      <c r="I17417" s="3" t="s">
        <v>15277</v>
      </c>
      <c r="J17417" s="3" t="s">
        <v>6433</v>
      </c>
      <c r="K17417" s="3" t="s">
        <v>24</v>
      </c>
      <c r="L17417" s="3">
        <v>3.0</v>
      </c>
      <c r="M17417" s="3" t="s">
        <v>25</v>
      </c>
      <c r="N17417" s="3" t="s">
        <v>15360</v>
      </c>
      <c r="O17417" s="3" t="s">
        <v>15361</v>
      </c>
      <c r="P17417" s="4">
        <v>19147.0</v>
      </c>
      <c r="Q17417" s="3" t="s">
        <v>79</v>
      </c>
      <c r="S17417" s="3" t="s">
        <v>34</v>
      </c>
    </row>
    <row r="17418">
      <c r="A17418" s="2">
        <v>42318.71491898148</v>
      </c>
      <c r="B17418" s="3">
        <v>93.0</v>
      </c>
      <c r="C17418" s="3" t="s">
        <v>15274</v>
      </c>
      <c r="D17418" s="3">
        <v>83.0</v>
      </c>
      <c r="E17418" s="3" t="s">
        <v>15357</v>
      </c>
      <c r="F17418" s="3">
        <v>1.0</v>
      </c>
      <c r="G17418" s="3">
        <v>10.0</v>
      </c>
      <c r="H17418" s="3" t="s">
        <v>15276</v>
      </c>
      <c r="I17418" s="3" t="s">
        <v>15277</v>
      </c>
      <c r="J17418" s="3" t="s">
        <v>6433</v>
      </c>
      <c r="K17418" s="3" t="s">
        <v>24</v>
      </c>
      <c r="L17418" s="3">
        <v>4.0</v>
      </c>
      <c r="M17418" s="3" t="s">
        <v>30</v>
      </c>
      <c r="N17418" s="3" t="s">
        <v>15362</v>
      </c>
      <c r="O17418" s="3" t="s">
        <v>452</v>
      </c>
      <c r="P17418" s="4">
        <v>23864.0</v>
      </c>
      <c r="Q17418" s="3" t="s">
        <v>52</v>
      </c>
      <c r="S17418" s="3" t="s">
        <v>34</v>
      </c>
    </row>
    <row r="17419">
      <c r="A17419" s="2">
        <v>42318.71491898148</v>
      </c>
      <c r="B17419" s="3">
        <v>93.0</v>
      </c>
      <c r="C17419" s="3" t="s">
        <v>15274</v>
      </c>
      <c r="D17419" s="3">
        <v>83.0</v>
      </c>
      <c r="E17419" s="3" t="s">
        <v>15357</v>
      </c>
      <c r="F17419" s="3">
        <v>1.0</v>
      </c>
      <c r="G17419" s="3">
        <v>10.0</v>
      </c>
      <c r="H17419" s="3" t="s">
        <v>15276</v>
      </c>
      <c r="I17419" s="3" t="s">
        <v>15277</v>
      </c>
      <c r="J17419" s="3" t="s">
        <v>6433</v>
      </c>
      <c r="K17419" s="3" t="s">
        <v>24</v>
      </c>
      <c r="L17419" s="3">
        <v>5.0</v>
      </c>
      <c r="M17419" s="3" t="s">
        <v>25</v>
      </c>
      <c r="N17419" s="3" t="s">
        <v>5136</v>
      </c>
      <c r="O17419" s="3" t="s">
        <v>1311</v>
      </c>
      <c r="P17419" s="4">
        <v>18845.0</v>
      </c>
      <c r="Q17419" s="3" t="s">
        <v>105</v>
      </c>
      <c r="S17419" s="3" t="s">
        <v>34</v>
      </c>
    </row>
    <row r="17420">
      <c r="A17420" s="2">
        <v>42318.71491898148</v>
      </c>
      <c r="B17420" s="3">
        <v>93.0</v>
      </c>
      <c r="C17420" s="3" t="s">
        <v>15274</v>
      </c>
      <c r="D17420" s="3">
        <v>83.0</v>
      </c>
      <c r="E17420" s="3" t="s">
        <v>15357</v>
      </c>
      <c r="F17420" s="3">
        <v>1.0</v>
      </c>
      <c r="G17420" s="3">
        <v>10.0</v>
      </c>
      <c r="H17420" s="3" t="s">
        <v>15276</v>
      </c>
      <c r="I17420" s="3" t="s">
        <v>15277</v>
      </c>
      <c r="J17420" s="3" t="s">
        <v>6433</v>
      </c>
      <c r="K17420" s="3" t="s">
        <v>24</v>
      </c>
      <c r="L17420" s="3">
        <v>6.0</v>
      </c>
      <c r="M17420" s="3" t="s">
        <v>30</v>
      </c>
      <c r="N17420" s="3" t="s">
        <v>15363</v>
      </c>
      <c r="O17420" s="3" t="s">
        <v>605</v>
      </c>
      <c r="P17420" s="4">
        <v>31022.0</v>
      </c>
      <c r="Q17420" s="3" t="s">
        <v>132</v>
      </c>
      <c r="S17420" s="3" t="s">
        <v>34</v>
      </c>
    </row>
    <row r="17421">
      <c r="A17421" s="2">
        <v>42318.71491898148</v>
      </c>
      <c r="B17421" s="3">
        <v>93.0</v>
      </c>
      <c r="C17421" s="3" t="s">
        <v>15274</v>
      </c>
      <c r="D17421" s="3">
        <v>83.0</v>
      </c>
      <c r="E17421" s="3" t="s">
        <v>15357</v>
      </c>
      <c r="F17421" s="3">
        <v>1.0</v>
      </c>
      <c r="G17421" s="3">
        <v>10.0</v>
      </c>
      <c r="H17421" s="3" t="s">
        <v>15276</v>
      </c>
      <c r="I17421" s="3" t="s">
        <v>15277</v>
      </c>
      <c r="J17421" s="3" t="s">
        <v>6433</v>
      </c>
      <c r="K17421" s="3" t="s">
        <v>24</v>
      </c>
      <c r="L17421" s="3">
        <v>7.0</v>
      </c>
      <c r="M17421" s="3" t="s">
        <v>25</v>
      </c>
      <c r="N17421" s="3" t="s">
        <v>15364</v>
      </c>
      <c r="O17421" s="3" t="s">
        <v>305</v>
      </c>
      <c r="P17421" s="4">
        <v>19618.0</v>
      </c>
      <c r="Q17421" s="3" t="s">
        <v>49</v>
      </c>
      <c r="S17421" s="3" t="s">
        <v>34</v>
      </c>
    </row>
    <row r="17422">
      <c r="A17422" s="2">
        <v>42318.71491898148</v>
      </c>
      <c r="B17422" s="3">
        <v>93.0</v>
      </c>
      <c r="C17422" s="3" t="s">
        <v>15274</v>
      </c>
      <c r="D17422" s="3">
        <v>83.0</v>
      </c>
      <c r="E17422" s="3" t="s">
        <v>15357</v>
      </c>
      <c r="F17422" s="3">
        <v>1.0</v>
      </c>
      <c r="G17422" s="3">
        <v>10.0</v>
      </c>
      <c r="H17422" s="3" t="s">
        <v>15276</v>
      </c>
      <c r="I17422" s="3" t="s">
        <v>15277</v>
      </c>
      <c r="J17422" s="3" t="s">
        <v>6433</v>
      </c>
      <c r="K17422" s="3" t="s">
        <v>24</v>
      </c>
      <c r="L17422" s="3">
        <v>8.0</v>
      </c>
      <c r="M17422" s="3" t="s">
        <v>30</v>
      </c>
      <c r="N17422" s="3" t="s">
        <v>15365</v>
      </c>
      <c r="O17422" s="3" t="s">
        <v>6183</v>
      </c>
      <c r="P17422" s="4">
        <v>16882.0</v>
      </c>
      <c r="Q17422" s="3" t="s">
        <v>49</v>
      </c>
      <c r="S17422" s="3" t="s">
        <v>34</v>
      </c>
    </row>
    <row r="17423">
      <c r="A17423" s="2">
        <v>42318.71491898148</v>
      </c>
      <c r="B17423" s="3">
        <v>93.0</v>
      </c>
      <c r="C17423" s="3" t="s">
        <v>15274</v>
      </c>
      <c r="D17423" s="3">
        <v>83.0</v>
      </c>
      <c r="E17423" s="3" t="s">
        <v>15357</v>
      </c>
      <c r="F17423" s="3">
        <v>1.0</v>
      </c>
      <c r="G17423" s="3">
        <v>10.0</v>
      </c>
      <c r="H17423" s="3" t="s">
        <v>15276</v>
      </c>
      <c r="I17423" s="3" t="s">
        <v>15277</v>
      </c>
      <c r="J17423" s="3" t="s">
        <v>6433</v>
      </c>
      <c r="K17423" s="3" t="s">
        <v>24</v>
      </c>
      <c r="L17423" s="3">
        <v>9.0</v>
      </c>
      <c r="M17423" s="3" t="s">
        <v>25</v>
      </c>
      <c r="N17423" s="3" t="s">
        <v>3617</v>
      </c>
      <c r="O17423" s="3" t="s">
        <v>862</v>
      </c>
      <c r="P17423" s="4">
        <v>23309.0</v>
      </c>
      <c r="Q17423" s="3" t="s">
        <v>43</v>
      </c>
      <c r="S17423" s="3" t="s">
        <v>34</v>
      </c>
    </row>
    <row r="17424">
      <c r="A17424" s="2">
        <v>42318.71491898148</v>
      </c>
      <c r="B17424" s="3">
        <v>93.0</v>
      </c>
      <c r="C17424" s="3" t="s">
        <v>15274</v>
      </c>
      <c r="D17424" s="3">
        <v>83.0</v>
      </c>
      <c r="E17424" s="3" t="s">
        <v>15357</v>
      </c>
      <c r="F17424" s="3">
        <v>1.0</v>
      </c>
      <c r="G17424" s="3">
        <v>10.0</v>
      </c>
      <c r="H17424" s="3" t="s">
        <v>15276</v>
      </c>
      <c r="I17424" s="3" t="s">
        <v>15277</v>
      </c>
      <c r="J17424" s="3" t="s">
        <v>6433</v>
      </c>
      <c r="K17424" s="3" t="s">
        <v>24</v>
      </c>
      <c r="L17424" s="3">
        <v>10.0</v>
      </c>
      <c r="M17424" s="3" t="s">
        <v>30</v>
      </c>
      <c r="N17424" s="3" t="s">
        <v>15366</v>
      </c>
      <c r="O17424" s="3" t="s">
        <v>1890</v>
      </c>
      <c r="P17424" s="4">
        <v>29015.0</v>
      </c>
      <c r="Q17424" s="3" t="s">
        <v>132</v>
      </c>
      <c r="S17424" s="3" t="s">
        <v>34</v>
      </c>
    </row>
    <row r="17425">
      <c r="A17425" s="2">
        <v>42318.71491898148</v>
      </c>
      <c r="B17425" s="3">
        <v>93.0</v>
      </c>
      <c r="C17425" s="3" t="s">
        <v>15274</v>
      </c>
      <c r="D17425" s="3">
        <v>83.0</v>
      </c>
      <c r="E17425" s="3" t="s">
        <v>15357</v>
      </c>
      <c r="F17425" s="3">
        <v>1.0</v>
      </c>
      <c r="G17425" s="3">
        <v>10.0</v>
      </c>
      <c r="H17425" s="3" t="s">
        <v>15276</v>
      </c>
      <c r="I17425" s="3" t="s">
        <v>15277</v>
      </c>
      <c r="J17425" s="3" t="s">
        <v>6433</v>
      </c>
      <c r="K17425" s="3" t="s">
        <v>24</v>
      </c>
      <c r="L17425" s="3">
        <v>11.0</v>
      </c>
      <c r="M17425" s="3" t="s">
        <v>25</v>
      </c>
      <c r="N17425" s="3" t="s">
        <v>15367</v>
      </c>
      <c r="O17425" s="3" t="s">
        <v>10178</v>
      </c>
      <c r="P17425" s="4">
        <v>27181.0</v>
      </c>
      <c r="Q17425" s="3" t="s">
        <v>43</v>
      </c>
      <c r="S17425" s="3" t="s">
        <v>34</v>
      </c>
    </row>
    <row r="17426">
      <c r="A17426" s="2">
        <v>42318.71491898148</v>
      </c>
      <c r="B17426" s="3">
        <v>93.0</v>
      </c>
      <c r="C17426" s="3" t="s">
        <v>15274</v>
      </c>
      <c r="D17426" s="3">
        <v>83.0</v>
      </c>
      <c r="E17426" s="3" t="s">
        <v>15357</v>
      </c>
      <c r="F17426" s="3">
        <v>1.0</v>
      </c>
      <c r="G17426" s="3">
        <v>10.0</v>
      </c>
      <c r="H17426" s="3" t="s">
        <v>15276</v>
      </c>
      <c r="I17426" s="3" t="s">
        <v>15277</v>
      </c>
      <c r="J17426" s="3" t="s">
        <v>6433</v>
      </c>
      <c r="K17426" s="3" t="s">
        <v>24</v>
      </c>
      <c r="L17426" s="3">
        <v>12.0</v>
      </c>
      <c r="M17426" s="3" t="s">
        <v>30</v>
      </c>
      <c r="N17426" s="3" t="s">
        <v>15368</v>
      </c>
      <c r="O17426" s="3" t="s">
        <v>1494</v>
      </c>
      <c r="P17426" s="4">
        <v>24135.0</v>
      </c>
      <c r="Q17426" s="3" t="s">
        <v>79</v>
      </c>
      <c r="S17426" s="3" t="s">
        <v>34</v>
      </c>
    </row>
    <row r="17427">
      <c r="A17427" s="2">
        <v>42318.71491898148</v>
      </c>
      <c r="B17427" s="3">
        <v>93.0</v>
      </c>
      <c r="C17427" s="3" t="s">
        <v>15274</v>
      </c>
      <c r="D17427" s="3">
        <v>83.0</v>
      </c>
      <c r="E17427" s="3" t="s">
        <v>15357</v>
      </c>
      <c r="F17427" s="3">
        <v>1.0</v>
      </c>
      <c r="G17427" s="3">
        <v>10.0</v>
      </c>
      <c r="H17427" s="3" t="s">
        <v>15276</v>
      </c>
      <c r="I17427" s="3" t="s">
        <v>15277</v>
      </c>
      <c r="J17427" s="3" t="s">
        <v>6433</v>
      </c>
      <c r="K17427" s="3" t="s">
        <v>24</v>
      </c>
      <c r="L17427" s="3">
        <v>13.0</v>
      </c>
      <c r="M17427" s="3" t="s">
        <v>25</v>
      </c>
      <c r="N17427" s="3" t="s">
        <v>15369</v>
      </c>
      <c r="O17427" s="3" t="s">
        <v>1819</v>
      </c>
      <c r="P17427" s="4">
        <v>20584.0</v>
      </c>
      <c r="Q17427" s="3" t="s">
        <v>40</v>
      </c>
      <c r="S17427" s="3" t="s">
        <v>34</v>
      </c>
    </row>
    <row r="17428">
      <c r="A17428" s="2">
        <v>42318.71491898148</v>
      </c>
      <c r="B17428" s="3">
        <v>93.0</v>
      </c>
      <c r="C17428" s="3" t="s">
        <v>15274</v>
      </c>
      <c r="D17428" s="3">
        <v>83.0</v>
      </c>
      <c r="E17428" s="3" t="s">
        <v>15357</v>
      </c>
      <c r="F17428" s="3">
        <v>1.0</v>
      </c>
      <c r="G17428" s="3">
        <v>10.0</v>
      </c>
      <c r="H17428" s="3" t="s">
        <v>15276</v>
      </c>
      <c r="I17428" s="3" t="s">
        <v>15277</v>
      </c>
      <c r="J17428" s="3" t="s">
        <v>6433</v>
      </c>
      <c r="K17428" s="3" t="s">
        <v>24</v>
      </c>
      <c r="L17428" s="3">
        <v>14.0</v>
      </c>
      <c r="M17428" s="3" t="s">
        <v>30</v>
      </c>
      <c r="N17428" s="3" t="s">
        <v>15370</v>
      </c>
      <c r="O17428" s="3" t="s">
        <v>329</v>
      </c>
      <c r="P17428" s="4">
        <v>23040.0</v>
      </c>
      <c r="Q17428" s="3" t="s">
        <v>132</v>
      </c>
      <c r="S17428" s="3" t="s">
        <v>34</v>
      </c>
    </row>
    <row r="17429">
      <c r="A17429" s="2">
        <v>42318.71491898148</v>
      </c>
      <c r="B17429" s="3">
        <v>93.0</v>
      </c>
      <c r="C17429" s="3" t="s">
        <v>15274</v>
      </c>
      <c r="D17429" s="3">
        <v>83.0</v>
      </c>
      <c r="E17429" s="3" t="s">
        <v>15357</v>
      </c>
      <c r="F17429" s="3">
        <v>1.0</v>
      </c>
      <c r="G17429" s="3">
        <v>10.0</v>
      </c>
      <c r="H17429" s="3" t="s">
        <v>15276</v>
      </c>
      <c r="I17429" s="3" t="s">
        <v>15277</v>
      </c>
      <c r="J17429" s="3" t="s">
        <v>6433</v>
      </c>
      <c r="K17429" s="3" t="s">
        <v>24</v>
      </c>
      <c r="L17429" s="3">
        <v>15.0</v>
      </c>
      <c r="M17429" s="3" t="s">
        <v>25</v>
      </c>
      <c r="N17429" s="3" t="s">
        <v>3435</v>
      </c>
      <c r="O17429" s="3" t="s">
        <v>200</v>
      </c>
      <c r="P17429" s="4">
        <v>24078.0</v>
      </c>
      <c r="Q17429" s="3" t="s">
        <v>79</v>
      </c>
      <c r="S17429" s="3" t="s">
        <v>34</v>
      </c>
    </row>
    <row r="17430">
      <c r="A17430" s="2">
        <v>42318.71491898148</v>
      </c>
      <c r="B17430" s="3">
        <v>93.0</v>
      </c>
      <c r="C17430" s="3" t="s">
        <v>15274</v>
      </c>
      <c r="D17430" s="3">
        <v>83.0</v>
      </c>
      <c r="E17430" s="3" t="s">
        <v>15357</v>
      </c>
      <c r="F17430" s="3">
        <v>1.0</v>
      </c>
      <c r="G17430" s="3">
        <v>10.0</v>
      </c>
      <c r="H17430" s="3" t="s">
        <v>15276</v>
      </c>
      <c r="I17430" s="3" t="s">
        <v>15277</v>
      </c>
      <c r="J17430" s="3" t="s">
        <v>6433</v>
      </c>
      <c r="K17430" s="3" t="s">
        <v>24</v>
      </c>
      <c r="L17430" s="3">
        <v>16.0</v>
      </c>
      <c r="M17430" s="3" t="s">
        <v>30</v>
      </c>
      <c r="N17430" s="3" t="s">
        <v>7991</v>
      </c>
      <c r="O17430" s="3" t="s">
        <v>1876</v>
      </c>
      <c r="P17430" s="4">
        <v>20099.0</v>
      </c>
      <c r="Q17430" s="3" t="s">
        <v>145</v>
      </c>
      <c r="S17430" s="3" t="s">
        <v>34</v>
      </c>
    </row>
    <row r="17431">
      <c r="A17431" s="2">
        <v>42318.71491898148</v>
      </c>
      <c r="B17431" s="3">
        <v>93.0</v>
      </c>
      <c r="C17431" s="3" t="s">
        <v>15274</v>
      </c>
      <c r="D17431" s="3">
        <v>83.0</v>
      </c>
      <c r="E17431" s="3" t="s">
        <v>15357</v>
      </c>
      <c r="F17431" s="3">
        <v>1.0</v>
      </c>
      <c r="G17431" s="3">
        <v>10.0</v>
      </c>
      <c r="H17431" s="3" t="s">
        <v>15276</v>
      </c>
      <c r="I17431" s="3" t="s">
        <v>15277</v>
      </c>
      <c r="J17431" s="3" t="s">
        <v>6433</v>
      </c>
      <c r="K17431" s="3" t="s">
        <v>24</v>
      </c>
      <c r="L17431" s="3">
        <v>17.0</v>
      </c>
      <c r="M17431" s="3" t="s">
        <v>25</v>
      </c>
      <c r="N17431" s="3" t="s">
        <v>15371</v>
      </c>
      <c r="O17431" s="3" t="s">
        <v>109</v>
      </c>
      <c r="P17431" s="4">
        <v>23440.0</v>
      </c>
      <c r="Q17431" s="3" t="s">
        <v>55</v>
      </c>
      <c r="S17431" s="3" t="s">
        <v>34</v>
      </c>
    </row>
    <row r="17432">
      <c r="A17432" s="2">
        <v>42318.71491898148</v>
      </c>
      <c r="B17432" s="3">
        <v>93.0</v>
      </c>
      <c r="C17432" s="3" t="s">
        <v>15274</v>
      </c>
      <c r="D17432" s="3">
        <v>83.0</v>
      </c>
      <c r="E17432" s="3" t="s">
        <v>15357</v>
      </c>
      <c r="F17432" s="3">
        <v>1.0</v>
      </c>
      <c r="G17432" s="3">
        <v>10.0</v>
      </c>
      <c r="H17432" s="3" t="s">
        <v>15276</v>
      </c>
      <c r="I17432" s="3" t="s">
        <v>15277</v>
      </c>
      <c r="J17432" s="3" t="s">
        <v>6433</v>
      </c>
      <c r="K17432" s="3" t="s">
        <v>24</v>
      </c>
      <c r="L17432" s="3">
        <v>18.0</v>
      </c>
      <c r="M17432" s="3" t="s">
        <v>30</v>
      </c>
      <c r="N17432" s="3" t="s">
        <v>15372</v>
      </c>
      <c r="O17432" s="3" t="s">
        <v>803</v>
      </c>
      <c r="P17432" s="4">
        <v>15876.0</v>
      </c>
      <c r="Q17432" s="3" t="s">
        <v>113</v>
      </c>
      <c r="S17432" s="3" t="s">
        <v>34</v>
      </c>
    </row>
    <row r="17433">
      <c r="A17433" s="2">
        <v>42318.71491898148</v>
      </c>
      <c r="B17433" s="3">
        <v>93.0</v>
      </c>
      <c r="C17433" s="3" t="s">
        <v>15274</v>
      </c>
      <c r="D17433" s="3">
        <v>83.0</v>
      </c>
      <c r="E17433" s="3" t="s">
        <v>15357</v>
      </c>
      <c r="F17433" s="3">
        <v>1.0</v>
      </c>
      <c r="G17433" s="3">
        <v>10.0</v>
      </c>
      <c r="H17433" s="3" t="s">
        <v>15276</v>
      </c>
      <c r="I17433" s="3" t="s">
        <v>15277</v>
      </c>
      <c r="J17433" s="3" t="s">
        <v>6433</v>
      </c>
      <c r="K17433" s="3" t="s">
        <v>24</v>
      </c>
      <c r="L17433" s="3">
        <v>19.0</v>
      </c>
      <c r="M17433" s="3" t="s">
        <v>25</v>
      </c>
      <c r="N17433" s="3" t="s">
        <v>124</v>
      </c>
      <c r="O17433" s="3" t="s">
        <v>15373</v>
      </c>
      <c r="P17433" s="4">
        <v>19357.0</v>
      </c>
      <c r="Q17433" s="3" t="s">
        <v>113</v>
      </c>
      <c r="S17433" s="3" t="s">
        <v>34</v>
      </c>
    </row>
    <row r="17434">
      <c r="A17434" s="2">
        <v>42318.71491898148</v>
      </c>
      <c r="B17434" s="3">
        <v>93.0</v>
      </c>
      <c r="C17434" s="3" t="s">
        <v>15274</v>
      </c>
      <c r="D17434" s="3">
        <v>83.0</v>
      </c>
      <c r="E17434" s="3" t="s">
        <v>15357</v>
      </c>
      <c r="F17434" s="3">
        <v>1.0</v>
      </c>
      <c r="G17434" s="3">
        <v>10.0</v>
      </c>
      <c r="H17434" s="3" t="s">
        <v>15276</v>
      </c>
      <c r="I17434" s="3" t="s">
        <v>15277</v>
      </c>
      <c r="J17434" s="3" t="s">
        <v>6433</v>
      </c>
      <c r="K17434" s="3" t="s">
        <v>24</v>
      </c>
      <c r="L17434" s="3">
        <v>20.0</v>
      </c>
      <c r="M17434" s="3" t="s">
        <v>30</v>
      </c>
      <c r="N17434" s="3" t="s">
        <v>15374</v>
      </c>
      <c r="O17434" s="3" t="s">
        <v>7903</v>
      </c>
      <c r="P17434" s="4">
        <v>23634.0</v>
      </c>
      <c r="Q17434" s="3" t="s">
        <v>153</v>
      </c>
      <c r="S17434" s="3" t="s">
        <v>34</v>
      </c>
    </row>
    <row r="17435">
      <c r="A17435" s="2">
        <v>42318.71491898148</v>
      </c>
      <c r="B17435" s="3">
        <v>93.0</v>
      </c>
      <c r="C17435" s="3" t="s">
        <v>15274</v>
      </c>
      <c r="D17435" s="3">
        <v>83.0</v>
      </c>
      <c r="E17435" s="3" t="s">
        <v>15357</v>
      </c>
      <c r="F17435" s="3">
        <v>1.0</v>
      </c>
      <c r="G17435" s="3">
        <v>10.0</v>
      </c>
      <c r="H17435" s="3" t="s">
        <v>15276</v>
      </c>
      <c r="I17435" s="3" t="s">
        <v>15277</v>
      </c>
      <c r="J17435" s="3" t="s">
        <v>6433</v>
      </c>
      <c r="K17435" s="3" t="s">
        <v>24</v>
      </c>
      <c r="L17435" s="3">
        <v>21.0</v>
      </c>
      <c r="M17435" s="3" t="s">
        <v>25</v>
      </c>
      <c r="N17435" s="3" t="s">
        <v>15375</v>
      </c>
      <c r="O17435" s="3" t="s">
        <v>338</v>
      </c>
      <c r="P17435" s="4">
        <v>16959.0</v>
      </c>
      <c r="Q17435" s="3" t="s">
        <v>49</v>
      </c>
      <c r="S17435" s="3" t="s">
        <v>34</v>
      </c>
    </row>
    <row r="17436">
      <c r="A17436" s="2">
        <v>42318.71491898148</v>
      </c>
      <c r="B17436" s="3">
        <v>93.0</v>
      </c>
      <c r="C17436" s="3" t="s">
        <v>15274</v>
      </c>
      <c r="D17436" s="3">
        <v>83.0</v>
      </c>
      <c r="E17436" s="3" t="s">
        <v>15357</v>
      </c>
      <c r="F17436" s="3">
        <v>1.0</v>
      </c>
      <c r="G17436" s="3">
        <v>10.0</v>
      </c>
      <c r="H17436" s="3" t="s">
        <v>15276</v>
      </c>
      <c r="I17436" s="3" t="s">
        <v>15277</v>
      </c>
      <c r="J17436" s="3" t="s">
        <v>6433</v>
      </c>
      <c r="K17436" s="3" t="s">
        <v>24</v>
      </c>
      <c r="L17436" s="3">
        <v>22.0</v>
      </c>
      <c r="M17436" s="3" t="s">
        <v>30</v>
      </c>
      <c r="N17436" s="3" t="s">
        <v>15376</v>
      </c>
      <c r="O17436" s="3" t="s">
        <v>121</v>
      </c>
      <c r="P17436" s="4">
        <v>21262.0</v>
      </c>
      <c r="Q17436" s="3" t="s">
        <v>52</v>
      </c>
      <c r="S17436" s="3" t="s">
        <v>34</v>
      </c>
    </row>
    <row r="17437">
      <c r="A17437" s="2">
        <v>42318.71491898148</v>
      </c>
      <c r="B17437" s="3">
        <v>93.0</v>
      </c>
      <c r="C17437" s="3" t="s">
        <v>15274</v>
      </c>
      <c r="D17437" s="3">
        <v>83.0</v>
      </c>
      <c r="E17437" s="3" t="s">
        <v>15357</v>
      </c>
      <c r="F17437" s="3">
        <v>1.0</v>
      </c>
      <c r="G17437" s="3">
        <v>10.0</v>
      </c>
      <c r="H17437" s="3" t="s">
        <v>15276</v>
      </c>
      <c r="I17437" s="3" t="s">
        <v>15277</v>
      </c>
      <c r="J17437" s="3" t="s">
        <v>6433</v>
      </c>
      <c r="K17437" s="3" t="s">
        <v>24</v>
      </c>
      <c r="L17437" s="3">
        <v>23.0</v>
      </c>
      <c r="M17437" s="3" t="s">
        <v>25</v>
      </c>
      <c r="N17437" s="3" t="s">
        <v>2734</v>
      </c>
      <c r="O17437" s="3" t="s">
        <v>613</v>
      </c>
      <c r="P17437" s="4">
        <v>27548.0</v>
      </c>
      <c r="Q17437" s="3" t="s">
        <v>132</v>
      </c>
      <c r="S17437" s="3" t="s">
        <v>34</v>
      </c>
    </row>
    <row r="17438">
      <c r="A17438" s="2">
        <v>42318.71491898148</v>
      </c>
      <c r="B17438" s="3">
        <v>93.0</v>
      </c>
      <c r="C17438" s="3" t="s">
        <v>15274</v>
      </c>
      <c r="D17438" s="3">
        <v>83.0</v>
      </c>
      <c r="E17438" s="3" t="s">
        <v>15357</v>
      </c>
      <c r="F17438" s="3">
        <v>1.0</v>
      </c>
      <c r="G17438" s="3">
        <v>10.0</v>
      </c>
      <c r="H17438" s="3" t="s">
        <v>15276</v>
      </c>
      <c r="I17438" s="3" t="s">
        <v>15277</v>
      </c>
      <c r="J17438" s="3" t="s">
        <v>6433</v>
      </c>
      <c r="K17438" s="3" t="s">
        <v>24</v>
      </c>
      <c r="L17438" s="3">
        <v>24.0</v>
      </c>
      <c r="M17438" s="3" t="s">
        <v>30</v>
      </c>
      <c r="N17438" s="3" t="s">
        <v>15377</v>
      </c>
      <c r="O17438" s="3" t="s">
        <v>81</v>
      </c>
      <c r="P17438" s="4">
        <v>24120.0</v>
      </c>
      <c r="Q17438" s="3" t="s">
        <v>72</v>
      </c>
      <c r="S17438" s="3" t="s">
        <v>34</v>
      </c>
    </row>
    <row r="17439">
      <c r="A17439" s="2">
        <v>42318.71491898148</v>
      </c>
      <c r="B17439" s="3">
        <v>93.0</v>
      </c>
      <c r="C17439" s="3" t="s">
        <v>15274</v>
      </c>
      <c r="D17439" s="3">
        <v>83.0</v>
      </c>
      <c r="E17439" s="3" t="s">
        <v>15357</v>
      </c>
      <c r="F17439" s="3">
        <v>1.0</v>
      </c>
      <c r="G17439" s="3">
        <v>10.0</v>
      </c>
      <c r="H17439" s="3" t="s">
        <v>15276</v>
      </c>
      <c r="I17439" s="3" t="s">
        <v>15277</v>
      </c>
      <c r="J17439" s="3" t="s">
        <v>6433</v>
      </c>
      <c r="K17439" s="3" t="s">
        <v>24</v>
      </c>
      <c r="L17439" s="3">
        <v>25.0</v>
      </c>
      <c r="M17439" s="3" t="s">
        <v>25</v>
      </c>
      <c r="N17439" s="3" t="s">
        <v>2517</v>
      </c>
      <c r="O17439" s="3" t="s">
        <v>15378</v>
      </c>
      <c r="P17439" s="4">
        <v>34570.0</v>
      </c>
      <c r="Q17439" s="3" t="s">
        <v>191</v>
      </c>
      <c r="S17439" s="3" t="s">
        <v>34</v>
      </c>
    </row>
    <row r="17440">
      <c r="A17440" s="2">
        <v>42318.71491898148</v>
      </c>
      <c r="B17440" s="3">
        <v>93.0</v>
      </c>
      <c r="C17440" s="3" t="s">
        <v>15274</v>
      </c>
      <c r="D17440" s="3">
        <v>83.0</v>
      </c>
      <c r="E17440" s="3" t="s">
        <v>15357</v>
      </c>
      <c r="F17440" s="3">
        <v>1.0</v>
      </c>
      <c r="G17440" s="3">
        <v>10.0</v>
      </c>
      <c r="H17440" s="3" t="s">
        <v>15276</v>
      </c>
      <c r="I17440" s="3" t="s">
        <v>15277</v>
      </c>
      <c r="J17440" s="3" t="s">
        <v>6433</v>
      </c>
      <c r="K17440" s="3" t="s">
        <v>24</v>
      </c>
      <c r="L17440" s="3">
        <v>26.0</v>
      </c>
      <c r="M17440" s="3" t="s">
        <v>30</v>
      </c>
      <c r="N17440" s="3" t="s">
        <v>15379</v>
      </c>
      <c r="O17440" s="3" t="s">
        <v>102</v>
      </c>
      <c r="P17440" s="4">
        <v>21879.0</v>
      </c>
      <c r="Q17440" s="3" t="s">
        <v>132</v>
      </c>
      <c r="S17440" s="3" t="s">
        <v>34</v>
      </c>
    </row>
    <row r="17441">
      <c r="A17441" s="2">
        <v>42318.71491898148</v>
      </c>
      <c r="B17441" s="3">
        <v>93.0</v>
      </c>
      <c r="C17441" s="3" t="s">
        <v>15274</v>
      </c>
      <c r="D17441" s="3">
        <v>83.0</v>
      </c>
      <c r="E17441" s="3" t="s">
        <v>15357</v>
      </c>
      <c r="F17441" s="3">
        <v>1.0</v>
      </c>
      <c r="G17441" s="3">
        <v>10.0</v>
      </c>
      <c r="H17441" s="3" t="s">
        <v>15276</v>
      </c>
      <c r="I17441" s="3" t="s">
        <v>15277</v>
      </c>
      <c r="J17441" s="3" t="s">
        <v>6433</v>
      </c>
      <c r="K17441" s="3" t="s">
        <v>24</v>
      </c>
      <c r="L17441" s="3">
        <v>27.0</v>
      </c>
      <c r="M17441" s="3" t="s">
        <v>25</v>
      </c>
      <c r="N17441" s="3" t="s">
        <v>15380</v>
      </c>
      <c r="O17441" s="3" t="s">
        <v>95</v>
      </c>
      <c r="P17441" s="4">
        <v>17365.0</v>
      </c>
      <c r="Q17441" s="3" t="s">
        <v>113</v>
      </c>
      <c r="S17441" s="3" t="s">
        <v>34</v>
      </c>
    </row>
    <row r="17442">
      <c r="A17442" s="2">
        <v>42318.71491898148</v>
      </c>
      <c r="B17442" s="3">
        <v>93.0</v>
      </c>
      <c r="C17442" s="3" t="s">
        <v>15274</v>
      </c>
      <c r="D17442" s="3">
        <v>84.0</v>
      </c>
      <c r="E17442" s="3" t="s">
        <v>15381</v>
      </c>
      <c r="F17442" s="3">
        <v>1.0</v>
      </c>
      <c r="G17442" s="3">
        <v>10.0</v>
      </c>
      <c r="H17442" s="3" t="s">
        <v>15276</v>
      </c>
      <c r="I17442" s="3" t="s">
        <v>15277</v>
      </c>
      <c r="J17442" s="3" t="s">
        <v>6433</v>
      </c>
      <c r="K17442" s="3" t="s">
        <v>24</v>
      </c>
      <c r="L17442" s="3">
        <v>1.0</v>
      </c>
      <c r="M17442" s="3" t="s">
        <v>25</v>
      </c>
      <c r="N17442" s="3" t="s">
        <v>15382</v>
      </c>
      <c r="O17442" s="3" t="s">
        <v>95</v>
      </c>
      <c r="P17442" s="4">
        <v>18669.0</v>
      </c>
      <c r="Q17442" s="3" t="s">
        <v>1171</v>
      </c>
      <c r="S17442" s="3" t="s">
        <v>34</v>
      </c>
    </row>
    <row r="17443">
      <c r="A17443" s="2">
        <v>42318.71491898148</v>
      </c>
      <c r="B17443" s="3">
        <v>93.0</v>
      </c>
      <c r="C17443" s="3" t="s">
        <v>15274</v>
      </c>
      <c r="D17443" s="3">
        <v>84.0</v>
      </c>
      <c r="E17443" s="3" t="s">
        <v>15381</v>
      </c>
      <c r="F17443" s="3">
        <v>1.0</v>
      </c>
      <c r="G17443" s="3">
        <v>10.0</v>
      </c>
      <c r="H17443" s="3" t="s">
        <v>15276</v>
      </c>
      <c r="I17443" s="3" t="s">
        <v>15277</v>
      </c>
      <c r="J17443" s="3" t="s">
        <v>6433</v>
      </c>
      <c r="K17443" s="3" t="s">
        <v>24</v>
      </c>
      <c r="L17443" s="3">
        <v>2.0</v>
      </c>
      <c r="M17443" s="3" t="s">
        <v>30</v>
      </c>
      <c r="N17443" s="3" t="s">
        <v>15383</v>
      </c>
      <c r="O17443" s="3" t="s">
        <v>102</v>
      </c>
      <c r="P17443" s="4">
        <v>21887.0</v>
      </c>
      <c r="Q17443" s="3" t="s">
        <v>2679</v>
      </c>
      <c r="S17443" s="3" t="s">
        <v>34</v>
      </c>
    </row>
    <row r="17444">
      <c r="A17444" s="2">
        <v>42318.71491898148</v>
      </c>
      <c r="B17444" s="3">
        <v>93.0</v>
      </c>
      <c r="C17444" s="3" t="s">
        <v>15274</v>
      </c>
      <c r="D17444" s="3">
        <v>84.0</v>
      </c>
      <c r="E17444" s="3" t="s">
        <v>15381</v>
      </c>
      <c r="F17444" s="3">
        <v>1.0</v>
      </c>
      <c r="G17444" s="3">
        <v>10.0</v>
      </c>
      <c r="H17444" s="3" t="s">
        <v>15276</v>
      </c>
      <c r="I17444" s="3" t="s">
        <v>15277</v>
      </c>
      <c r="J17444" s="3" t="s">
        <v>6433</v>
      </c>
      <c r="K17444" s="3" t="s">
        <v>24</v>
      </c>
      <c r="L17444" s="3">
        <v>3.0</v>
      </c>
      <c r="M17444" s="3" t="s">
        <v>25</v>
      </c>
      <c r="N17444" s="3" t="s">
        <v>8300</v>
      </c>
      <c r="O17444" s="3" t="s">
        <v>42</v>
      </c>
      <c r="P17444" s="4">
        <v>24152.0</v>
      </c>
      <c r="Q17444" s="3" t="s">
        <v>72</v>
      </c>
      <c r="S17444" s="3" t="s">
        <v>34</v>
      </c>
    </row>
    <row r="17445">
      <c r="A17445" s="2">
        <v>42318.71491898148</v>
      </c>
      <c r="B17445" s="3">
        <v>93.0</v>
      </c>
      <c r="C17445" s="3" t="s">
        <v>15274</v>
      </c>
      <c r="D17445" s="3">
        <v>84.0</v>
      </c>
      <c r="E17445" s="3" t="s">
        <v>15381</v>
      </c>
      <c r="F17445" s="3">
        <v>1.0</v>
      </c>
      <c r="G17445" s="3">
        <v>10.0</v>
      </c>
      <c r="H17445" s="3" t="s">
        <v>15276</v>
      </c>
      <c r="I17445" s="3" t="s">
        <v>15277</v>
      </c>
      <c r="J17445" s="3" t="s">
        <v>6433</v>
      </c>
      <c r="K17445" s="3" t="s">
        <v>24</v>
      </c>
      <c r="L17445" s="3">
        <v>4.0</v>
      </c>
      <c r="M17445" s="3" t="s">
        <v>30</v>
      </c>
      <c r="N17445" s="3" t="s">
        <v>8812</v>
      </c>
      <c r="O17445" s="3" t="s">
        <v>225</v>
      </c>
      <c r="P17445" s="4">
        <v>21985.0</v>
      </c>
      <c r="Q17445" s="3" t="s">
        <v>228</v>
      </c>
      <c r="S17445" s="3" t="s">
        <v>34</v>
      </c>
    </row>
    <row r="17446">
      <c r="A17446" s="2">
        <v>42318.71491898148</v>
      </c>
      <c r="B17446" s="3">
        <v>93.0</v>
      </c>
      <c r="C17446" s="3" t="s">
        <v>15274</v>
      </c>
      <c r="D17446" s="3">
        <v>84.0</v>
      </c>
      <c r="E17446" s="3" t="s">
        <v>15381</v>
      </c>
      <c r="F17446" s="3">
        <v>1.0</v>
      </c>
      <c r="G17446" s="3">
        <v>10.0</v>
      </c>
      <c r="H17446" s="3" t="s">
        <v>15276</v>
      </c>
      <c r="I17446" s="3" t="s">
        <v>15277</v>
      </c>
      <c r="J17446" s="3" t="s">
        <v>6433</v>
      </c>
      <c r="K17446" s="3" t="s">
        <v>24</v>
      </c>
      <c r="L17446" s="3">
        <v>5.0</v>
      </c>
      <c r="M17446" s="3" t="s">
        <v>25</v>
      </c>
      <c r="N17446" s="3" t="s">
        <v>8191</v>
      </c>
      <c r="O17446" s="3" t="s">
        <v>91</v>
      </c>
      <c r="P17446" s="4">
        <v>21893.0</v>
      </c>
      <c r="Q17446" s="3" t="s">
        <v>72</v>
      </c>
      <c r="S17446" s="3" t="s">
        <v>34</v>
      </c>
    </row>
    <row r="17447">
      <c r="A17447" s="2">
        <v>42318.71491898148</v>
      </c>
      <c r="B17447" s="3">
        <v>93.0</v>
      </c>
      <c r="C17447" s="3" t="s">
        <v>15274</v>
      </c>
      <c r="D17447" s="3">
        <v>84.0</v>
      </c>
      <c r="E17447" s="3" t="s">
        <v>15381</v>
      </c>
      <c r="F17447" s="3">
        <v>1.0</v>
      </c>
      <c r="G17447" s="3">
        <v>10.0</v>
      </c>
      <c r="H17447" s="3" t="s">
        <v>15276</v>
      </c>
      <c r="I17447" s="3" t="s">
        <v>15277</v>
      </c>
      <c r="J17447" s="3" t="s">
        <v>6433</v>
      </c>
      <c r="K17447" s="3" t="s">
        <v>24</v>
      </c>
      <c r="L17447" s="3">
        <v>6.0</v>
      </c>
      <c r="M17447" s="3" t="s">
        <v>30</v>
      </c>
      <c r="N17447" s="3" t="s">
        <v>15384</v>
      </c>
      <c r="O17447" s="3" t="s">
        <v>857</v>
      </c>
      <c r="P17447" s="4">
        <v>15597.0</v>
      </c>
      <c r="Q17447" s="3" t="s">
        <v>113</v>
      </c>
      <c r="S17447" s="3" t="s">
        <v>34</v>
      </c>
    </row>
    <row r="17448">
      <c r="A17448" s="2">
        <v>42318.71491898148</v>
      </c>
      <c r="B17448" s="3">
        <v>93.0</v>
      </c>
      <c r="C17448" s="3" t="s">
        <v>15274</v>
      </c>
      <c r="D17448" s="3">
        <v>84.0</v>
      </c>
      <c r="E17448" s="3" t="s">
        <v>15381</v>
      </c>
      <c r="F17448" s="3">
        <v>1.0</v>
      </c>
      <c r="G17448" s="3">
        <v>10.0</v>
      </c>
      <c r="H17448" s="3" t="s">
        <v>15276</v>
      </c>
      <c r="I17448" s="3" t="s">
        <v>15277</v>
      </c>
      <c r="J17448" s="3" t="s">
        <v>6433</v>
      </c>
      <c r="K17448" s="3" t="s">
        <v>24</v>
      </c>
      <c r="L17448" s="3">
        <v>7.0</v>
      </c>
      <c r="M17448" s="3" t="s">
        <v>25</v>
      </c>
      <c r="N17448" s="3" t="s">
        <v>15385</v>
      </c>
      <c r="O17448" s="3" t="s">
        <v>5809</v>
      </c>
      <c r="P17448" s="4">
        <v>20503.0</v>
      </c>
      <c r="Q17448" s="3" t="s">
        <v>72</v>
      </c>
      <c r="S17448" s="3" t="s">
        <v>34</v>
      </c>
    </row>
    <row r="17449">
      <c r="A17449" s="2">
        <v>42318.71491898148</v>
      </c>
      <c r="B17449" s="3">
        <v>93.0</v>
      </c>
      <c r="C17449" s="3" t="s">
        <v>15274</v>
      </c>
      <c r="D17449" s="3">
        <v>84.0</v>
      </c>
      <c r="E17449" s="3" t="s">
        <v>15381</v>
      </c>
      <c r="F17449" s="3">
        <v>1.0</v>
      </c>
      <c r="G17449" s="3">
        <v>10.0</v>
      </c>
      <c r="H17449" s="3" t="s">
        <v>15276</v>
      </c>
      <c r="I17449" s="3" t="s">
        <v>15277</v>
      </c>
      <c r="J17449" s="3" t="s">
        <v>6433</v>
      </c>
      <c r="K17449" s="3" t="s">
        <v>24</v>
      </c>
      <c r="L17449" s="3">
        <v>8.0</v>
      </c>
      <c r="M17449" s="3" t="s">
        <v>30</v>
      </c>
      <c r="N17449" s="3" t="s">
        <v>543</v>
      </c>
      <c r="O17449" s="3" t="s">
        <v>456</v>
      </c>
      <c r="P17449" s="4">
        <v>26072.0</v>
      </c>
      <c r="Q17449" s="3" t="s">
        <v>153</v>
      </c>
      <c r="S17449" s="3" t="s">
        <v>34</v>
      </c>
    </row>
    <row r="17450">
      <c r="A17450" s="2">
        <v>42318.71491898148</v>
      </c>
      <c r="B17450" s="3">
        <v>93.0</v>
      </c>
      <c r="C17450" s="3" t="s">
        <v>15274</v>
      </c>
      <c r="D17450" s="3">
        <v>84.0</v>
      </c>
      <c r="E17450" s="3" t="s">
        <v>15381</v>
      </c>
      <c r="F17450" s="3">
        <v>1.0</v>
      </c>
      <c r="G17450" s="3">
        <v>10.0</v>
      </c>
      <c r="H17450" s="3" t="s">
        <v>15276</v>
      </c>
      <c r="I17450" s="3" t="s">
        <v>15277</v>
      </c>
      <c r="J17450" s="3" t="s">
        <v>6433</v>
      </c>
      <c r="K17450" s="3" t="s">
        <v>24</v>
      </c>
      <c r="L17450" s="3">
        <v>9.0</v>
      </c>
      <c r="M17450" s="3" t="s">
        <v>25</v>
      </c>
      <c r="N17450" s="3" t="s">
        <v>15386</v>
      </c>
      <c r="O17450" s="3" t="s">
        <v>2453</v>
      </c>
      <c r="P17450" s="4">
        <v>23803.0</v>
      </c>
      <c r="Q17450" s="3" t="s">
        <v>110</v>
      </c>
      <c r="S17450" s="3" t="s">
        <v>34</v>
      </c>
    </row>
    <row r="17451">
      <c r="A17451" s="2">
        <v>42318.71491898148</v>
      </c>
      <c r="B17451" s="3">
        <v>93.0</v>
      </c>
      <c r="C17451" s="3" t="s">
        <v>15274</v>
      </c>
      <c r="D17451" s="3">
        <v>84.0</v>
      </c>
      <c r="E17451" s="3" t="s">
        <v>15381</v>
      </c>
      <c r="F17451" s="3">
        <v>1.0</v>
      </c>
      <c r="G17451" s="3">
        <v>10.0</v>
      </c>
      <c r="H17451" s="3" t="s">
        <v>15276</v>
      </c>
      <c r="I17451" s="3" t="s">
        <v>15277</v>
      </c>
      <c r="J17451" s="3" t="s">
        <v>6433</v>
      </c>
      <c r="K17451" s="3" t="s">
        <v>24</v>
      </c>
      <c r="L17451" s="3">
        <v>10.0</v>
      </c>
      <c r="M17451" s="3" t="s">
        <v>30</v>
      </c>
      <c r="N17451" s="3" t="s">
        <v>15387</v>
      </c>
      <c r="O17451" s="3" t="s">
        <v>1197</v>
      </c>
      <c r="P17451" s="4">
        <v>19556.0</v>
      </c>
      <c r="Q17451" s="3" t="s">
        <v>132</v>
      </c>
      <c r="S17451" s="3" t="s">
        <v>34</v>
      </c>
    </row>
    <row r="17452">
      <c r="A17452" s="2">
        <v>42318.71491898148</v>
      </c>
      <c r="B17452" s="3">
        <v>93.0</v>
      </c>
      <c r="C17452" s="3" t="s">
        <v>15274</v>
      </c>
      <c r="D17452" s="3">
        <v>84.0</v>
      </c>
      <c r="E17452" s="3" t="s">
        <v>15381</v>
      </c>
      <c r="F17452" s="3">
        <v>1.0</v>
      </c>
      <c r="G17452" s="3">
        <v>10.0</v>
      </c>
      <c r="H17452" s="3" t="s">
        <v>15276</v>
      </c>
      <c r="I17452" s="3" t="s">
        <v>15277</v>
      </c>
      <c r="J17452" s="3" t="s">
        <v>6433</v>
      </c>
      <c r="K17452" s="3" t="s">
        <v>24</v>
      </c>
      <c r="L17452" s="3">
        <v>11.0</v>
      </c>
      <c r="M17452" s="3" t="s">
        <v>25</v>
      </c>
      <c r="N17452" s="3" t="s">
        <v>15388</v>
      </c>
      <c r="O17452" s="3" t="s">
        <v>15389</v>
      </c>
      <c r="P17452" s="4">
        <v>33198.0</v>
      </c>
      <c r="Q17452" s="3" t="s">
        <v>132</v>
      </c>
      <c r="S17452" s="3" t="s">
        <v>34</v>
      </c>
    </row>
    <row r="17453">
      <c r="A17453" s="2">
        <v>42318.71491898148</v>
      </c>
      <c r="B17453" s="3">
        <v>93.0</v>
      </c>
      <c r="C17453" s="3" t="s">
        <v>15274</v>
      </c>
      <c r="D17453" s="3">
        <v>84.0</v>
      </c>
      <c r="E17453" s="3" t="s">
        <v>15381</v>
      </c>
      <c r="F17453" s="3">
        <v>1.0</v>
      </c>
      <c r="G17453" s="3">
        <v>10.0</v>
      </c>
      <c r="H17453" s="3" t="s">
        <v>15276</v>
      </c>
      <c r="I17453" s="3" t="s">
        <v>15277</v>
      </c>
      <c r="J17453" s="3" t="s">
        <v>6433</v>
      </c>
      <c r="K17453" s="3" t="s">
        <v>24</v>
      </c>
      <c r="L17453" s="3">
        <v>12.0</v>
      </c>
      <c r="M17453" s="3" t="s">
        <v>30</v>
      </c>
      <c r="N17453" s="3" t="s">
        <v>2614</v>
      </c>
      <c r="O17453" s="3" t="s">
        <v>375</v>
      </c>
      <c r="P17453" s="4">
        <v>24664.0</v>
      </c>
      <c r="Q17453" s="3" t="s">
        <v>110</v>
      </c>
      <c r="S17453" s="3" t="s">
        <v>34</v>
      </c>
    </row>
    <row r="17454">
      <c r="A17454" s="2">
        <v>42318.71491898148</v>
      </c>
      <c r="B17454" s="3">
        <v>93.0</v>
      </c>
      <c r="C17454" s="3" t="s">
        <v>15274</v>
      </c>
      <c r="D17454" s="3">
        <v>84.0</v>
      </c>
      <c r="E17454" s="3" t="s">
        <v>15381</v>
      </c>
      <c r="F17454" s="3">
        <v>1.0</v>
      </c>
      <c r="G17454" s="3">
        <v>10.0</v>
      </c>
      <c r="H17454" s="3" t="s">
        <v>15276</v>
      </c>
      <c r="I17454" s="3" t="s">
        <v>15277</v>
      </c>
      <c r="J17454" s="3" t="s">
        <v>6433</v>
      </c>
      <c r="K17454" s="3" t="s">
        <v>24</v>
      </c>
      <c r="L17454" s="3">
        <v>13.0</v>
      </c>
      <c r="M17454" s="3" t="s">
        <v>25</v>
      </c>
      <c r="N17454" s="3" t="s">
        <v>15288</v>
      </c>
      <c r="O17454" s="3" t="s">
        <v>427</v>
      </c>
      <c r="P17454" s="4">
        <v>29865.0</v>
      </c>
      <c r="Q17454" s="3" t="s">
        <v>132</v>
      </c>
      <c r="S17454" s="3" t="s">
        <v>34</v>
      </c>
    </row>
    <row r="17455">
      <c r="A17455" s="2">
        <v>42318.71491898148</v>
      </c>
      <c r="B17455" s="3">
        <v>93.0</v>
      </c>
      <c r="C17455" s="3" t="s">
        <v>15274</v>
      </c>
      <c r="D17455" s="3">
        <v>84.0</v>
      </c>
      <c r="E17455" s="3" t="s">
        <v>15381</v>
      </c>
      <c r="F17455" s="3">
        <v>1.0</v>
      </c>
      <c r="G17455" s="3">
        <v>10.0</v>
      </c>
      <c r="H17455" s="3" t="s">
        <v>15276</v>
      </c>
      <c r="I17455" s="3" t="s">
        <v>15277</v>
      </c>
      <c r="J17455" s="3" t="s">
        <v>6433</v>
      </c>
      <c r="K17455" s="3" t="s">
        <v>24</v>
      </c>
      <c r="L17455" s="3">
        <v>14.0</v>
      </c>
      <c r="M17455" s="3" t="s">
        <v>30</v>
      </c>
      <c r="N17455" s="3" t="s">
        <v>15390</v>
      </c>
      <c r="O17455" s="3" t="s">
        <v>705</v>
      </c>
      <c r="P17455" s="4">
        <v>21700.0</v>
      </c>
      <c r="Q17455" s="3" t="s">
        <v>189</v>
      </c>
      <c r="S17455" s="3" t="s">
        <v>34</v>
      </c>
    </row>
    <row r="17456">
      <c r="A17456" s="2">
        <v>42318.71491898148</v>
      </c>
      <c r="B17456" s="3">
        <v>93.0</v>
      </c>
      <c r="C17456" s="3" t="s">
        <v>15274</v>
      </c>
      <c r="D17456" s="3">
        <v>84.0</v>
      </c>
      <c r="E17456" s="3" t="s">
        <v>15381</v>
      </c>
      <c r="F17456" s="3">
        <v>1.0</v>
      </c>
      <c r="G17456" s="3">
        <v>10.0</v>
      </c>
      <c r="H17456" s="3" t="s">
        <v>15276</v>
      </c>
      <c r="I17456" s="3" t="s">
        <v>15277</v>
      </c>
      <c r="J17456" s="3" t="s">
        <v>6433</v>
      </c>
      <c r="K17456" s="3" t="s">
        <v>24</v>
      </c>
      <c r="L17456" s="3">
        <v>15.0</v>
      </c>
      <c r="M17456" s="3" t="s">
        <v>25</v>
      </c>
      <c r="N17456" s="3" t="s">
        <v>15284</v>
      </c>
      <c r="O17456" s="3" t="s">
        <v>980</v>
      </c>
      <c r="P17456" s="4">
        <v>23928.0</v>
      </c>
      <c r="Q17456" s="3" t="s">
        <v>132</v>
      </c>
      <c r="S17456" s="3" t="s">
        <v>34</v>
      </c>
    </row>
    <row r="17457">
      <c r="A17457" s="2">
        <v>42318.71491898148</v>
      </c>
      <c r="B17457" s="3">
        <v>93.0</v>
      </c>
      <c r="C17457" s="3" t="s">
        <v>15274</v>
      </c>
      <c r="D17457" s="3">
        <v>84.0</v>
      </c>
      <c r="E17457" s="3" t="s">
        <v>15381</v>
      </c>
      <c r="F17457" s="3">
        <v>1.0</v>
      </c>
      <c r="G17457" s="3">
        <v>10.0</v>
      </c>
      <c r="H17457" s="3" t="s">
        <v>15276</v>
      </c>
      <c r="I17457" s="3" t="s">
        <v>15277</v>
      </c>
      <c r="J17457" s="3" t="s">
        <v>6433</v>
      </c>
      <c r="K17457" s="3" t="s">
        <v>24</v>
      </c>
      <c r="L17457" s="3">
        <v>16.0</v>
      </c>
      <c r="M17457" s="3" t="s">
        <v>30</v>
      </c>
      <c r="N17457" s="3" t="s">
        <v>15391</v>
      </c>
      <c r="O17457" s="3" t="s">
        <v>1694</v>
      </c>
      <c r="P17457" s="4">
        <v>16630.0</v>
      </c>
      <c r="Q17457" s="3" t="s">
        <v>86</v>
      </c>
      <c r="S17457" s="3" t="s">
        <v>34</v>
      </c>
    </row>
    <row r="17458">
      <c r="A17458" s="2">
        <v>42318.71491898148</v>
      </c>
      <c r="B17458" s="3">
        <v>93.0</v>
      </c>
      <c r="C17458" s="3" t="s">
        <v>15274</v>
      </c>
      <c r="D17458" s="3">
        <v>4.0</v>
      </c>
      <c r="E17458" s="3" t="s">
        <v>15275</v>
      </c>
      <c r="F17458" s="3">
        <v>2.0</v>
      </c>
      <c r="G17458" s="3">
        <v>3.0</v>
      </c>
      <c r="H17458" s="3" t="s">
        <v>1615</v>
      </c>
      <c r="I17458" s="3" t="s">
        <v>1616</v>
      </c>
      <c r="J17458" s="3" t="s">
        <v>1617</v>
      </c>
      <c r="K17458" s="3" t="s">
        <v>24</v>
      </c>
      <c r="L17458" s="3">
        <v>1.0</v>
      </c>
      <c r="M17458" s="3" t="s">
        <v>30</v>
      </c>
      <c r="N17458" s="3" t="s">
        <v>15392</v>
      </c>
      <c r="O17458" s="3" t="s">
        <v>283</v>
      </c>
      <c r="P17458" s="4">
        <v>23179.0</v>
      </c>
      <c r="Q17458" s="3" t="s">
        <v>228</v>
      </c>
      <c r="S17458" s="3" t="s">
        <v>34</v>
      </c>
    </row>
    <row r="17459">
      <c r="A17459" s="2">
        <v>42318.71491898148</v>
      </c>
      <c r="B17459" s="3">
        <v>93.0</v>
      </c>
      <c r="C17459" s="3" t="s">
        <v>15274</v>
      </c>
      <c r="D17459" s="3">
        <v>4.0</v>
      </c>
      <c r="E17459" s="3" t="s">
        <v>15275</v>
      </c>
      <c r="F17459" s="3">
        <v>2.0</v>
      </c>
      <c r="G17459" s="3">
        <v>3.0</v>
      </c>
      <c r="H17459" s="3" t="s">
        <v>1615</v>
      </c>
      <c r="I17459" s="3" t="s">
        <v>1616</v>
      </c>
      <c r="J17459" s="3" t="s">
        <v>1617</v>
      </c>
      <c r="K17459" s="3" t="s">
        <v>24</v>
      </c>
      <c r="L17459" s="3">
        <v>2.0</v>
      </c>
      <c r="M17459" s="3" t="s">
        <v>25</v>
      </c>
      <c r="N17459" s="3" t="s">
        <v>15393</v>
      </c>
      <c r="O17459" s="3" t="s">
        <v>898</v>
      </c>
      <c r="P17459" s="4">
        <v>17619.0</v>
      </c>
      <c r="Q17459" s="3" t="s">
        <v>105</v>
      </c>
      <c r="S17459" s="3" t="s">
        <v>34</v>
      </c>
    </row>
    <row r="17460">
      <c r="A17460" s="2">
        <v>42318.71491898148</v>
      </c>
      <c r="B17460" s="3">
        <v>93.0</v>
      </c>
      <c r="C17460" s="3" t="s">
        <v>15274</v>
      </c>
      <c r="D17460" s="3">
        <v>4.0</v>
      </c>
      <c r="E17460" s="3" t="s">
        <v>15275</v>
      </c>
      <c r="F17460" s="3">
        <v>2.0</v>
      </c>
      <c r="G17460" s="3">
        <v>3.0</v>
      </c>
      <c r="H17460" s="3" t="s">
        <v>1615</v>
      </c>
      <c r="I17460" s="3" t="s">
        <v>1616</v>
      </c>
      <c r="J17460" s="3" t="s">
        <v>1617</v>
      </c>
      <c r="K17460" s="3" t="s">
        <v>24</v>
      </c>
      <c r="L17460" s="3">
        <v>3.0</v>
      </c>
      <c r="M17460" s="3" t="s">
        <v>30</v>
      </c>
      <c r="N17460" s="3" t="s">
        <v>15394</v>
      </c>
      <c r="O17460" s="3" t="s">
        <v>193</v>
      </c>
      <c r="P17460" s="4">
        <v>17296.0</v>
      </c>
      <c r="Q17460" s="3" t="s">
        <v>49</v>
      </c>
      <c r="S17460" s="3" t="s">
        <v>34</v>
      </c>
    </row>
    <row r="17461">
      <c r="A17461" s="2">
        <v>42318.71491898148</v>
      </c>
      <c r="B17461" s="3">
        <v>93.0</v>
      </c>
      <c r="C17461" s="3" t="s">
        <v>15274</v>
      </c>
      <c r="D17461" s="3">
        <v>4.0</v>
      </c>
      <c r="E17461" s="3" t="s">
        <v>15275</v>
      </c>
      <c r="F17461" s="3">
        <v>2.0</v>
      </c>
      <c r="G17461" s="3">
        <v>3.0</v>
      </c>
      <c r="H17461" s="3" t="s">
        <v>1615</v>
      </c>
      <c r="I17461" s="3" t="s">
        <v>1616</v>
      </c>
      <c r="J17461" s="3" t="s">
        <v>1617</v>
      </c>
      <c r="K17461" s="3" t="s">
        <v>24</v>
      </c>
      <c r="L17461" s="3">
        <v>4.0</v>
      </c>
      <c r="M17461" s="3" t="s">
        <v>25</v>
      </c>
      <c r="N17461" s="3" t="s">
        <v>5012</v>
      </c>
      <c r="O17461" s="3" t="s">
        <v>218</v>
      </c>
      <c r="P17461" s="4">
        <v>21655.0</v>
      </c>
      <c r="Q17461" s="3" t="s">
        <v>372</v>
      </c>
      <c r="S17461" s="3" t="s">
        <v>34</v>
      </c>
    </row>
    <row r="17462">
      <c r="A17462" s="2">
        <v>42318.71491898148</v>
      </c>
      <c r="B17462" s="3">
        <v>93.0</v>
      </c>
      <c r="C17462" s="3" t="s">
        <v>15274</v>
      </c>
      <c r="D17462" s="3">
        <v>4.0</v>
      </c>
      <c r="E17462" s="3" t="s">
        <v>15275</v>
      </c>
      <c r="F17462" s="3">
        <v>2.0</v>
      </c>
      <c r="G17462" s="3">
        <v>3.0</v>
      </c>
      <c r="H17462" s="3" t="s">
        <v>1615</v>
      </c>
      <c r="I17462" s="3" t="s">
        <v>1616</v>
      </c>
      <c r="J17462" s="3" t="s">
        <v>1617</v>
      </c>
      <c r="K17462" s="3" t="s">
        <v>24</v>
      </c>
      <c r="L17462" s="3">
        <v>5.0</v>
      </c>
      <c r="M17462" s="3" t="s">
        <v>30</v>
      </c>
      <c r="N17462" s="3" t="s">
        <v>15395</v>
      </c>
      <c r="O17462" s="3" t="s">
        <v>323</v>
      </c>
      <c r="P17462" s="4">
        <v>19856.0</v>
      </c>
      <c r="Q17462" s="3" t="s">
        <v>149</v>
      </c>
      <c r="S17462" s="3" t="s">
        <v>34</v>
      </c>
    </row>
    <row r="17463">
      <c r="A17463" s="2">
        <v>42318.71491898148</v>
      </c>
      <c r="B17463" s="3">
        <v>93.0</v>
      </c>
      <c r="C17463" s="3" t="s">
        <v>15274</v>
      </c>
      <c r="D17463" s="3">
        <v>4.0</v>
      </c>
      <c r="E17463" s="3" t="s">
        <v>15275</v>
      </c>
      <c r="F17463" s="3">
        <v>2.0</v>
      </c>
      <c r="G17463" s="3">
        <v>3.0</v>
      </c>
      <c r="H17463" s="3" t="s">
        <v>1615</v>
      </c>
      <c r="I17463" s="3" t="s">
        <v>1616</v>
      </c>
      <c r="J17463" s="3" t="s">
        <v>1617</v>
      </c>
      <c r="K17463" s="3" t="s">
        <v>24</v>
      </c>
      <c r="L17463" s="3">
        <v>6.0</v>
      </c>
      <c r="M17463" s="3" t="s">
        <v>25</v>
      </c>
      <c r="N17463" s="3" t="s">
        <v>15396</v>
      </c>
      <c r="O17463" s="3" t="s">
        <v>628</v>
      </c>
      <c r="P17463" s="4">
        <v>17136.0</v>
      </c>
      <c r="Q17463" s="3" t="s">
        <v>49</v>
      </c>
      <c r="S17463" s="3" t="s">
        <v>34</v>
      </c>
    </row>
    <row r="17464">
      <c r="A17464" s="2">
        <v>42318.71491898148</v>
      </c>
      <c r="B17464" s="3">
        <v>93.0</v>
      </c>
      <c r="C17464" s="3" t="s">
        <v>15274</v>
      </c>
      <c r="D17464" s="3">
        <v>5.0</v>
      </c>
      <c r="E17464" s="3" t="s">
        <v>15281</v>
      </c>
      <c r="F17464" s="3">
        <v>2.0</v>
      </c>
      <c r="G17464" s="3">
        <v>3.0</v>
      </c>
      <c r="H17464" s="3" t="s">
        <v>1615</v>
      </c>
      <c r="I17464" s="3" t="s">
        <v>1616</v>
      </c>
      <c r="J17464" s="3" t="s">
        <v>1617</v>
      </c>
      <c r="K17464" s="3" t="s">
        <v>24</v>
      </c>
      <c r="L17464" s="3">
        <v>1.0</v>
      </c>
      <c r="M17464" s="3" t="s">
        <v>25</v>
      </c>
      <c r="N17464" s="3" t="s">
        <v>15397</v>
      </c>
      <c r="O17464" s="3" t="s">
        <v>42</v>
      </c>
      <c r="P17464" s="4">
        <v>26009.0</v>
      </c>
      <c r="Q17464" s="3" t="s">
        <v>37</v>
      </c>
      <c r="S17464" s="3" t="s">
        <v>34</v>
      </c>
    </row>
    <row r="17465">
      <c r="A17465" s="2">
        <v>42318.71491898148</v>
      </c>
      <c r="B17465" s="3">
        <v>93.0</v>
      </c>
      <c r="C17465" s="3" t="s">
        <v>15274</v>
      </c>
      <c r="D17465" s="3">
        <v>5.0</v>
      </c>
      <c r="E17465" s="3" t="s">
        <v>15281</v>
      </c>
      <c r="F17465" s="3">
        <v>2.0</v>
      </c>
      <c r="G17465" s="3">
        <v>3.0</v>
      </c>
      <c r="H17465" s="3" t="s">
        <v>1615</v>
      </c>
      <c r="I17465" s="3" t="s">
        <v>1616</v>
      </c>
      <c r="J17465" s="3" t="s">
        <v>1617</v>
      </c>
      <c r="K17465" s="3" t="s">
        <v>24</v>
      </c>
      <c r="L17465" s="3">
        <v>2.0</v>
      </c>
      <c r="M17465" s="3" t="s">
        <v>30</v>
      </c>
      <c r="N17465" s="3" t="s">
        <v>15398</v>
      </c>
      <c r="O17465" s="3" t="s">
        <v>15399</v>
      </c>
      <c r="P17465" s="4">
        <v>17878.0</v>
      </c>
      <c r="Q17465" s="3" t="s">
        <v>105</v>
      </c>
      <c r="S17465" s="3" t="s">
        <v>34</v>
      </c>
    </row>
    <row r="17466">
      <c r="A17466" s="2">
        <v>42318.71491898148</v>
      </c>
      <c r="B17466" s="3">
        <v>93.0</v>
      </c>
      <c r="C17466" s="3" t="s">
        <v>15274</v>
      </c>
      <c r="D17466" s="3">
        <v>5.0</v>
      </c>
      <c r="E17466" s="3" t="s">
        <v>15281</v>
      </c>
      <c r="F17466" s="3">
        <v>2.0</v>
      </c>
      <c r="G17466" s="3">
        <v>3.0</v>
      </c>
      <c r="H17466" s="3" t="s">
        <v>1615</v>
      </c>
      <c r="I17466" s="3" t="s">
        <v>1616</v>
      </c>
      <c r="J17466" s="3" t="s">
        <v>1617</v>
      </c>
      <c r="K17466" s="3" t="s">
        <v>24</v>
      </c>
      <c r="L17466" s="3">
        <v>3.0</v>
      </c>
      <c r="M17466" s="3" t="s">
        <v>25</v>
      </c>
      <c r="N17466" s="3" t="s">
        <v>2419</v>
      </c>
      <c r="O17466" s="3" t="s">
        <v>359</v>
      </c>
      <c r="P17466" s="4">
        <v>20271.0</v>
      </c>
      <c r="Q17466" s="3" t="s">
        <v>49</v>
      </c>
      <c r="S17466" s="3" t="s">
        <v>34</v>
      </c>
    </row>
    <row r="17467">
      <c r="A17467" s="2">
        <v>42318.71491898148</v>
      </c>
      <c r="B17467" s="3">
        <v>93.0</v>
      </c>
      <c r="C17467" s="3" t="s">
        <v>15274</v>
      </c>
      <c r="D17467" s="3">
        <v>5.0</v>
      </c>
      <c r="E17467" s="3" t="s">
        <v>15281</v>
      </c>
      <c r="F17467" s="3">
        <v>2.0</v>
      </c>
      <c r="G17467" s="3">
        <v>3.0</v>
      </c>
      <c r="H17467" s="3" t="s">
        <v>1615</v>
      </c>
      <c r="I17467" s="3" t="s">
        <v>1616</v>
      </c>
      <c r="J17467" s="3" t="s">
        <v>1617</v>
      </c>
      <c r="K17467" s="3" t="s">
        <v>24</v>
      </c>
      <c r="L17467" s="3">
        <v>4.0</v>
      </c>
      <c r="M17467" s="3" t="s">
        <v>30</v>
      </c>
      <c r="N17467" s="3" t="s">
        <v>7904</v>
      </c>
      <c r="O17467" s="3" t="s">
        <v>15400</v>
      </c>
      <c r="P17467" s="4">
        <v>29634.0</v>
      </c>
      <c r="Q17467" s="3" t="s">
        <v>132</v>
      </c>
      <c r="S17467" s="3" t="s">
        <v>34</v>
      </c>
    </row>
    <row r="17468">
      <c r="A17468" s="2">
        <v>42318.71491898148</v>
      </c>
      <c r="B17468" s="3">
        <v>93.0</v>
      </c>
      <c r="C17468" s="3" t="s">
        <v>15274</v>
      </c>
      <c r="D17468" s="3">
        <v>5.0</v>
      </c>
      <c r="E17468" s="3" t="s">
        <v>15281</v>
      </c>
      <c r="F17468" s="3">
        <v>2.0</v>
      </c>
      <c r="G17468" s="3">
        <v>3.0</v>
      </c>
      <c r="H17468" s="3" t="s">
        <v>1615</v>
      </c>
      <c r="I17468" s="3" t="s">
        <v>1616</v>
      </c>
      <c r="J17468" s="3" t="s">
        <v>1617</v>
      </c>
      <c r="K17468" s="3" t="s">
        <v>24</v>
      </c>
      <c r="L17468" s="3">
        <v>5.0</v>
      </c>
      <c r="M17468" s="3" t="s">
        <v>25</v>
      </c>
      <c r="N17468" s="3" t="s">
        <v>15401</v>
      </c>
      <c r="O17468" s="3" t="s">
        <v>384</v>
      </c>
      <c r="P17468" s="4">
        <v>29768.0</v>
      </c>
      <c r="Q17468" s="3" t="s">
        <v>372</v>
      </c>
      <c r="S17468" s="3" t="s">
        <v>34</v>
      </c>
    </row>
    <row r="17469">
      <c r="A17469" s="2">
        <v>42318.71491898148</v>
      </c>
      <c r="B17469" s="3">
        <v>93.0</v>
      </c>
      <c r="C17469" s="3" t="s">
        <v>15274</v>
      </c>
      <c r="D17469" s="3">
        <v>5.0</v>
      </c>
      <c r="E17469" s="3" t="s">
        <v>15281</v>
      </c>
      <c r="F17469" s="3">
        <v>2.0</v>
      </c>
      <c r="G17469" s="3">
        <v>3.0</v>
      </c>
      <c r="H17469" s="3" t="s">
        <v>1615</v>
      </c>
      <c r="I17469" s="3" t="s">
        <v>1616</v>
      </c>
      <c r="J17469" s="3" t="s">
        <v>1617</v>
      </c>
      <c r="K17469" s="3" t="s">
        <v>24</v>
      </c>
      <c r="L17469" s="3">
        <v>6.0</v>
      </c>
      <c r="M17469" s="3" t="s">
        <v>30</v>
      </c>
      <c r="N17469" s="3" t="s">
        <v>15402</v>
      </c>
      <c r="O17469" s="3" t="s">
        <v>1400</v>
      </c>
      <c r="P17469" s="4">
        <v>28446.0</v>
      </c>
      <c r="Q17469" s="3" t="s">
        <v>40</v>
      </c>
      <c r="S17469" s="3" t="s">
        <v>34</v>
      </c>
    </row>
    <row r="17470">
      <c r="A17470" s="2">
        <v>42318.71491898148</v>
      </c>
      <c r="B17470" s="3">
        <v>93.0</v>
      </c>
      <c r="C17470" s="3" t="s">
        <v>15274</v>
      </c>
      <c r="D17470" s="3">
        <v>6.0</v>
      </c>
      <c r="E17470" s="3" t="s">
        <v>15287</v>
      </c>
      <c r="F17470" s="3">
        <v>2.0</v>
      </c>
      <c r="G17470" s="3">
        <v>3.0</v>
      </c>
      <c r="H17470" s="3" t="s">
        <v>1615</v>
      </c>
      <c r="I17470" s="3" t="s">
        <v>1616</v>
      </c>
      <c r="J17470" s="3" t="s">
        <v>1617</v>
      </c>
      <c r="K17470" s="3" t="s">
        <v>24</v>
      </c>
      <c r="L17470" s="3">
        <v>1.0</v>
      </c>
      <c r="M17470" s="3" t="s">
        <v>30</v>
      </c>
      <c r="N17470" s="3" t="s">
        <v>15403</v>
      </c>
      <c r="O17470" s="3" t="s">
        <v>2285</v>
      </c>
      <c r="P17470" s="4">
        <v>19072.0</v>
      </c>
      <c r="Q17470" s="3" t="s">
        <v>372</v>
      </c>
      <c r="S17470" s="3" t="s">
        <v>34</v>
      </c>
    </row>
    <row r="17471">
      <c r="A17471" s="2">
        <v>42318.71491898148</v>
      </c>
      <c r="B17471" s="3">
        <v>93.0</v>
      </c>
      <c r="C17471" s="3" t="s">
        <v>15274</v>
      </c>
      <c r="D17471" s="3">
        <v>6.0</v>
      </c>
      <c r="E17471" s="3" t="s">
        <v>15287</v>
      </c>
      <c r="F17471" s="3">
        <v>2.0</v>
      </c>
      <c r="G17471" s="3">
        <v>3.0</v>
      </c>
      <c r="H17471" s="3" t="s">
        <v>1615</v>
      </c>
      <c r="I17471" s="3" t="s">
        <v>1616</v>
      </c>
      <c r="J17471" s="3" t="s">
        <v>1617</v>
      </c>
      <c r="K17471" s="3" t="s">
        <v>24</v>
      </c>
      <c r="L17471" s="3">
        <v>2.0</v>
      </c>
      <c r="M17471" s="3" t="s">
        <v>25</v>
      </c>
      <c r="N17471" s="3" t="s">
        <v>15404</v>
      </c>
      <c r="O17471" s="3" t="s">
        <v>91</v>
      </c>
      <c r="P17471" s="4">
        <v>18775.0</v>
      </c>
      <c r="Q17471" s="3" t="s">
        <v>49</v>
      </c>
      <c r="S17471" s="3" t="s">
        <v>34</v>
      </c>
    </row>
    <row r="17472">
      <c r="A17472" s="2">
        <v>42318.71491898148</v>
      </c>
      <c r="B17472" s="3">
        <v>93.0</v>
      </c>
      <c r="C17472" s="3" t="s">
        <v>15274</v>
      </c>
      <c r="D17472" s="3">
        <v>6.0</v>
      </c>
      <c r="E17472" s="3" t="s">
        <v>15287</v>
      </c>
      <c r="F17472" s="3">
        <v>2.0</v>
      </c>
      <c r="G17472" s="3">
        <v>3.0</v>
      </c>
      <c r="H17472" s="3" t="s">
        <v>1615</v>
      </c>
      <c r="I17472" s="3" t="s">
        <v>1616</v>
      </c>
      <c r="J17472" s="3" t="s">
        <v>1617</v>
      </c>
      <c r="K17472" s="3" t="s">
        <v>24</v>
      </c>
      <c r="L17472" s="3">
        <v>3.0</v>
      </c>
      <c r="M17472" s="3" t="s">
        <v>30</v>
      </c>
      <c r="N17472" s="3" t="s">
        <v>15405</v>
      </c>
      <c r="O17472" s="3" t="s">
        <v>355</v>
      </c>
      <c r="P17472" s="4">
        <v>24358.0</v>
      </c>
      <c r="Q17472" s="3" t="s">
        <v>205</v>
      </c>
      <c r="S17472" s="3" t="s">
        <v>34</v>
      </c>
    </row>
    <row r="17473">
      <c r="A17473" s="2">
        <v>42318.71491898148</v>
      </c>
      <c r="B17473" s="3">
        <v>93.0</v>
      </c>
      <c r="C17473" s="3" t="s">
        <v>15274</v>
      </c>
      <c r="D17473" s="3">
        <v>6.0</v>
      </c>
      <c r="E17473" s="3" t="s">
        <v>15287</v>
      </c>
      <c r="F17473" s="3">
        <v>2.0</v>
      </c>
      <c r="G17473" s="3">
        <v>3.0</v>
      </c>
      <c r="H17473" s="3" t="s">
        <v>1615</v>
      </c>
      <c r="I17473" s="3" t="s">
        <v>1616</v>
      </c>
      <c r="J17473" s="3" t="s">
        <v>1617</v>
      </c>
      <c r="K17473" s="3" t="s">
        <v>24</v>
      </c>
      <c r="L17473" s="3">
        <v>4.0</v>
      </c>
      <c r="M17473" s="3" t="s">
        <v>25</v>
      </c>
      <c r="N17473" s="3" t="s">
        <v>15406</v>
      </c>
      <c r="O17473" s="3" t="s">
        <v>628</v>
      </c>
      <c r="P17473" s="4">
        <v>17021.0</v>
      </c>
      <c r="Q17473" s="3" t="s">
        <v>49</v>
      </c>
      <c r="S17473" s="3" t="s">
        <v>34</v>
      </c>
    </row>
    <row r="17474">
      <c r="A17474" s="2">
        <v>42318.71491898148</v>
      </c>
      <c r="B17474" s="3">
        <v>93.0</v>
      </c>
      <c r="C17474" s="3" t="s">
        <v>15274</v>
      </c>
      <c r="D17474" s="3">
        <v>6.0</v>
      </c>
      <c r="E17474" s="3" t="s">
        <v>15287</v>
      </c>
      <c r="F17474" s="3">
        <v>2.0</v>
      </c>
      <c r="G17474" s="3">
        <v>3.0</v>
      </c>
      <c r="H17474" s="3" t="s">
        <v>1615</v>
      </c>
      <c r="I17474" s="3" t="s">
        <v>1616</v>
      </c>
      <c r="J17474" s="3" t="s">
        <v>1617</v>
      </c>
      <c r="K17474" s="3" t="s">
        <v>24</v>
      </c>
      <c r="L17474" s="3">
        <v>5.0</v>
      </c>
      <c r="M17474" s="3" t="s">
        <v>30</v>
      </c>
      <c r="N17474" s="3" t="s">
        <v>2303</v>
      </c>
      <c r="O17474" s="3" t="s">
        <v>1713</v>
      </c>
      <c r="P17474" s="4">
        <v>22002.0</v>
      </c>
      <c r="Q17474" s="3" t="s">
        <v>228</v>
      </c>
      <c r="S17474" s="3" t="s">
        <v>34</v>
      </c>
    </row>
    <row r="17475">
      <c r="A17475" s="2">
        <v>42318.71491898148</v>
      </c>
      <c r="B17475" s="3">
        <v>93.0</v>
      </c>
      <c r="C17475" s="3" t="s">
        <v>15274</v>
      </c>
      <c r="D17475" s="3">
        <v>6.0</v>
      </c>
      <c r="E17475" s="3" t="s">
        <v>15287</v>
      </c>
      <c r="F17475" s="3">
        <v>2.0</v>
      </c>
      <c r="G17475" s="3">
        <v>3.0</v>
      </c>
      <c r="H17475" s="3" t="s">
        <v>1615</v>
      </c>
      <c r="I17475" s="3" t="s">
        <v>1616</v>
      </c>
      <c r="J17475" s="3" t="s">
        <v>1617</v>
      </c>
      <c r="K17475" s="3" t="s">
        <v>24</v>
      </c>
      <c r="L17475" s="3">
        <v>6.0</v>
      </c>
      <c r="M17475" s="3" t="s">
        <v>25</v>
      </c>
      <c r="N17475" s="3" t="s">
        <v>15407</v>
      </c>
      <c r="O17475" s="3" t="s">
        <v>281</v>
      </c>
      <c r="P17475" s="4">
        <v>20061.0</v>
      </c>
      <c r="Q17475" s="3" t="s">
        <v>49</v>
      </c>
      <c r="S17475" s="3" t="s">
        <v>34</v>
      </c>
    </row>
    <row r="17476">
      <c r="A17476" s="2">
        <v>42318.71491898148</v>
      </c>
      <c r="B17476" s="3">
        <v>93.0</v>
      </c>
      <c r="C17476" s="3" t="s">
        <v>15274</v>
      </c>
      <c r="D17476" s="3">
        <v>6.0</v>
      </c>
      <c r="E17476" s="3" t="s">
        <v>15287</v>
      </c>
      <c r="F17476" s="3">
        <v>2.0</v>
      </c>
      <c r="G17476" s="3">
        <v>3.0</v>
      </c>
      <c r="H17476" s="3" t="s">
        <v>1615</v>
      </c>
      <c r="I17476" s="3" t="s">
        <v>1616</v>
      </c>
      <c r="J17476" s="3" t="s">
        <v>1617</v>
      </c>
      <c r="K17476" s="3" t="s">
        <v>24</v>
      </c>
      <c r="L17476" s="3">
        <v>7.0</v>
      </c>
      <c r="M17476" s="3" t="s">
        <v>30</v>
      </c>
      <c r="N17476" s="3" t="s">
        <v>15408</v>
      </c>
      <c r="O17476" s="3" t="s">
        <v>742</v>
      </c>
      <c r="P17476" s="4">
        <v>17303.0</v>
      </c>
      <c r="Q17476" s="3" t="s">
        <v>372</v>
      </c>
      <c r="S17476" s="3" t="s">
        <v>34</v>
      </c>
    </row>
    <row r="17477">
      <c r="A17477" s="2">
        <v>42318.71491898148</v>
      </c>
      <c r="B17477" s="3">
        <v>93.0</v>
      </c>
      <c r="C17477" s="3" t="s">
        <v>15274</v>
      </c>
      <c r="D17477" s="3">
        <v>6.0</v>
      </c>
      <c r="E17477" s="3" t="s">
        <v>15287</v>
      </c>
      <c r="F17477" s="3">
        <v>2.0</v>
      </c>
      <c r="G17477" s="3">
        <v>3.0</v>
      </c>
      <c r="H17477" s="3" t="s">
        <v>1615</v>
      </c>
      <c r="I17477" s="3" t="s">
        <v>1616</v>
      </c>
      <c r="J17477" s="3" t="s">
        <v>1617</v>
      </c>
      <c r="K17477" s="3" t="s">
        <v>24</v>
      </c>
      <c r="L17477" s="3">
        <v>8.0</v>
      </c>
      <c r="M17477" s="3" t="s">
        <v>25</v>
      </c>
      <c r="N17477" s="3" t="s">
        <v>15409</v>
      </c>
      <c r="O17477" s="3" t="s">
        <v>1037</v>
      </c>
      <c r="P17477" s="4">
        <v>17860.0</v>
      </c>
      <c r="Q17477" s="3" t="s">
        <v>49</v>
      </c>
      <c r="S17477" s="3" t="s">
        <v>34</v>
      </c>
    </row>
    <row r="17478">
      <c r="A17478" s="2">
        <v>42318.71491898148</v>
      </c>
      <c r="B17478" s="3">
        <v>93.0</v>
      </c>
      <c r="C17478" s="3" t="s">
        <v>15274</v>
      </c>
      <c r="D17478" s="3">
        <v>6.0</v>
      </c>
      <c r="E17478" s="3" t="s">
        <v>15287</v>
      </c>
      <c r="F17478" s="3">
        <v>2.0</v>
      </c>
      <c r="G17478" s="3">
        <v>3.0</v>
      </c>
      <c r="H17478" s="3" t="s">
        <v>1615</v>
      </c>
      <c r="I17478" s="3" t="s">
        <v>1616</v>
      </c>
      <c r="J17478" s="3" t="s">
        <v>1617</v>
      </c>
      <c r="K17478" s="3" t="s">
        <v>24</v>
      </c>
      <c r="L17478" s="3">
        <v>9.0</v>
      </c>
      <c r="M17478" s="3" t="s">
        <v>30</v>
      </c>
      <c r="N17478" s="3" t="s">
        <v>12610</v>
      </c>
      <c r="O17478" s="3" t="s">
        <v>163</v>
      </c>
      <c r="P17478" s="4">
        <v>28667.0</v>
      </c>
      <c r="Q17478" s="3" t="s">
        <v>159</v>
      </c>
      <c r="S17478" s="3" t="s">
        <v>34</v>
      </c>
    </row>
    <row r="17479">
      <c r="A17479" s="2">
        <v>42318.71491898148</v>
      </c>
      <c r="B17479" s="3">
        <v>93.0</v>
      </c>
      <c r="C17479" s="3" t="s">
        <v>15274</v>
      </c>
      <c r="D17479" s="3">
        <v>6.0</v>
      </c>
      <c r="E17479" s="3" t="s">
        <v>15287</v>
      </c>
      <c r="F17479" s="3">
        <v>2.0</v>
      </c>
      <c r="G17479" s="3">
        <v>3.0</v>
      </c>
      <c r="H17479" s="3" t="s">
        <v>1615</v>
      </c>
      <c r="I17479" s="3" t="s">
        <v>1616</v>
      </c>
      <c r="J17479" s="3" t="s">
        <v>1617</v>
      </c>
      <c r="K17479" s="3" t="s">
        <v>24</v>
      </c>
      <c r="L17479" s="3">
        <v>10.0</v>
      </c>
      <c r="M17479" s="3" t="s">
        <v>25</v>
      </c>
      <c r="N17479" s="3" t="s">
        <v>15410</v>
      </c>
      <c r="O17479" s="3" t="s">
        <v>417</v>
      </c>
      <c r="P17479" s="4">
        <v>17968.0</v>
      </c>
      <c r="Q17479" s="3" t="s">
        <v>115</v>
      </c>
      <c r="S17479" s="3" t="s">
        <v>34</v>
      </c>
    </row>
    <row r="17480">
      <c r="A17480" s="2">
        <v>42318.71491898148</v>
      </c>
      <c r="B17480" s="3">
        <v>93.0</v>
      </c>
      <c r="C17480" s="3" t="s">
        <v>15274</v>
      </c>
      <c r="D17480" s="3">
        <v>6.0</v>
      </c>
      <c r="E17480" s="3" t="s">
        <v>15287</v>
      </c>
      <c r="F17480" s="3">
        <v>2.0</v>
      </c>
      <c r="G17480" s="3">
        <v>3.0</v>
      </c>
      <c r="H17480" s="3" t="s">
        <v>1615</v>
      </c>
      <c r="I17480" s="3" t="s">
        <v>1616</v>
      </c>
      <c r="J17480" s="3" t="s">
        <v>1617</v>
      </c>
      <c r="K17480" s="3" t="s">
        <v>24</v>
      </c>
      <c r="L17480" s="3">
        <v>11.0</v>
      </c>
      <c r="M17480" s="3" t="s">
        <v>30</v>
      </c>
      <c r="N17480" s="3" t="s">
        <v>15411</v>
      </c>
      <c r="O17480" s="3" t="s">
        <v>125</v>
      </c>
      <c r="P17480" s="4">
        <v>19911.0</v>
      </c>
      <c r="Q17480" s="3" t="s">
        <v>132</v>
      </c>
      <c r="S17480" s="3" t="s">
        <v>34</v>
      </c>
    </row>
    <row r="17481">
      <c r="A17481" s="2">
        <v>42318.71491898148</v>
      </c>
      <c r="B17481" s="3">
        <v>93.0</v>
      </c>
      <c r="C17481" s="3" t="s">
        <v>15274</v>
      </c>
      <c r="D17481" s="3">
        <v>6.0</v>
      </c>
      <c r="E17481" s="3" t="s">
        <v>15287</v>
      </c>
      <c r="F17481" s="3">
        <v>2.0</v>
      </c>
      <c r="G17481" s="3">
        <v>3.0</v>
      </c>
      <c r="H17481" s="3" t="s">
        <v>1615</v>
      </c>
      <c r="I17481" s="3" t="s">
        <v>1616</v>
      </c>
      <c r="J17481" s="3" t="s">
        <v>1617</v>
      </c>
      <c r="K17481" s="3" t="s">
        <v>24</v>
      </c>
      <c r="L17481" s="3">
        <v>12.0</v>
      </c>
      <c r="M17481" s="3" t="s">
        <v>25</v>
      </c>
      <c r="N17481" s="3" t="s">
        <v>15412</v>
      </c>
      <c r="O17481" s="3" t="s">
        <v>218</v>
      </c>
      <c r="P17481" s="4">
        <v>25444.0</v>
      </c>
      <c r="Q17481" s="3" t="s">
        <v>372</v>
      </c>
      <c r="S17481" s="3" t="s">
        <v>34</v>
      </c>
    </row>
    <row r="17482">
      <c r="A17482" s="2">
        <v>42318.71491898148</v>
      </c>
      <c r="B17482" s="3">
        <v>93.0</v>
      </c>
      <c r="C17482" s="3" t="s">
        <v>15274</v>
      </c>
      <c r="D17482" s="3">
        <v>6.0</v>
      </c>
      <c r="E17482" s="3" t="s">
        <v>15287</v>
      </c>
      <c r="F17482" s="3">
        <v>2.0</v>
      </c>
      <c r="G17482" s="3">
        <v>3.0</v>
      </c>
      <c r="H17482" s="3" t="s">
        <v>1615</v>
      </c>
      <c r="I17482" s="3" t="s">
        <v>1616</v>
      </c>
      <c r="J17482" s="3" t="s">
        <v>1617</v>
      </c>
      <c r="K17482" s="3" t="s">
        <v>24</v>
      </c>
      <c r="L17482" s="3">
        <v>13.0</v>
      </c>
      <c r="M17482" s="3" t="s">
        <v>30</v>
      </c>
      <c r="N17482" s="3" t="s">
        <v>302</v>
      </c>
      <c r="O17482" s="3" t="s">
        <v>32</v>
      </c>
      <c r="P17482" s="4">
        <v>26377.0</v>
      </c>
      <c r="Q17482" s="3" t="s">
        <v>79</v>
      </c>
      <c r="S17482" s="3" t="s">
        <v>34</v>
      </c>
    </row>
    <row r="17483">
      <c r="A17483" s="2">
        <v>42318.71491898148</v>
      </c>
      <c r="B17483" s="3">
        <v>93.0</v>
      </c>
      <c r="C17483" s="3" t="s">
        <v>15274</v>
      </c>
      <c r="D17483" s="3">
        <v>6.0</v>
      </c>
      <c r="E17483" s="3" t="s">
        <v>15287</v>
      </c>
      <c r="F17483" s="3">
        <v>2.0</v>
      </c>
      <c r="G17483" s="3">
        <v>3.0</v>
      </c>
      <c r="H17483" s="3" t="s">
        <v>1615</v>
      </c>
      <c r="I17483" s="3" t="s">
        <v>1616</v>
      </c>
      <c r="J17483" s="3" t="s">
        <v>1617</v>
      </c>
      <c r="K17483" s="3" t="s">
        <v>24</v>
      </c>
      <c r="L17483" s="3">
        <v>14.0</v>
      </c>
      <c r="M17483" s="3" t="s">
        <v>25</v>
      </c>
      <c r="N17483" s="3" t="s">
        <v>15413</v>
      </c>
      <c r="O17483" s="3" t="s">
        <v>243</v>
      </c>
      <c r="P17483" s="4">
        <v>24219.0</v>
      </c>
      <c r="Q17483" s="3" t="s">
        <v>372</v>
      </c>
      <c r="S17483" s="3" t="s">
        <v>34</v>
      </c>
    </row>
    <row r="17484">
      <c r="A17484" s="2">
        <v>42318.71491898148</v>
      </c>
      <c r="B17484" s="3">
        <v>93.0</v>
      </c>
      <c r="C17484" s="3" t="s">
        <v>15274</v>
      </c>
      <c r="D17484" s="3">
        <v>6.0</v>
      </c>
      <c r="E17484" s="3" t="s">
        <v>15287</v>
      </c>
      <c r="F17484" s="3">
        <v>2.0</v>
      </c>
      <c r="G17484" s="3">
        <v>3.0</v>
      </c>
      <c r="H17484" s="3" t="s">
        <v>1615</v>
      </c>
      <c r="I17484" s="3" t="s">
        <v>1616</v>
      </c>
      <c r="J17484" s="3" t="s">
        <v>1617</v>
      </c>
      <c r="K17484" s="3" t="s">
        <v>24</v>
      </c>
      <c r="L17484" s="3">
        <v>15.0</v>
      </c>
      <c r="M17484" s="3" t="s">
        <v>30</v>
      </c>
      <c r="N17484" s="3" t="s">
        <v>6107</v>
      </c>
      <c r="O17484" s="3" t="s">
        <v>1394</v>
      </c>
      <c r="P17484" s="4">
        <v>23685.0</v>
      </c>
      <c r="Q17484" s="3" t="s">
        <v>132</v>
      </c>
      <c r="S17484" s="3" t="s">
        <v>34</v>
      </c>
    </row>
    <row r="17485">
      <c r="A17485" s="2">
        <v>42318.71491898148</v>
      </c>
      <c r="B17485" s="3">
        <v>93.0</v>
      </c>
      <c r="C17485" s="3" t="s">
        <v>15274</v>
      </c>
      <c r="D17485" s="3">
        <v>6.0</v>
      </c>
      <c r="E17485" s="3" t="s">
        <v>15287</v>
      </c>
      <c r="F17485" s="3">
        <v>2.0</v>
      </c>
      <c r="G17485" s="3">
        <v>3.0</v>
      </c>
      <c r="H17485" s="3" t="s">
        <v>1615</v>
      </c>
      <c r="I17485" s="3" t="s">
        <v>1616</v>
      </c>
      <c r="J17485" s="3" t="s">
        <v>1617</v>
      </c>
      <c r="K17485" s="3" t="s">
        <v>24</v>
      </c>
      <c r="L17485" s="3">
        <v>16.0</v>
      </c>
      <c r="M17485" s="3" t="s">
        <v>25</v>
      </c>
      <c r="N17485" s="3" t="s">
        <v>15414</v>
      </c>
      <c r="O17485" s="3" t="s">
        <v>7301</v>
      </c>
      <c r="P17485" s="4">
        <v>22989.0</v>
      </c>
      <c r="Q17485" s="3" t="s">
        <v>372</v>
      </c>
      <c r="S17485" s="3" t="s">
        <v>34</v>
      </c>
    </row>
    <row r="17486">
      <c r="A17486" s="2">
        <v>42318.71491898148</v>
      </c>
      <c r="B17486" s="3">
        <v>93.0</v>
      </c>
      <c r="C17486" s="3" t="s">
        <v>15274</v>
      </c>
      <c r="D17486" s="3">
        <v>6.0</v>
      </c>
      <c r="E17486" s="3" t="s">
        <v>15287</v>
      </c>
      <c r="F17486" s="3">
        <v>2.0</v>
      </c>
      <c r="G17486" s="3">
        <v>3.0</v>
      </c>
      <c r="H17486" s="3" t="s">
        <v>1615</v>
      </c>
      <c r="I17486" s="3" t="s">
        <v>1616</v>
      </c>
      <c r="J17486" s="3" t="s">
        <v>1617</v>
      </c>
      <c r="K17486" s="3" t="s">
        <v>24</v>
      </c>
      <c r="L17486" s="3">
        <v>17.0</v>
      </c>
      <c r="M17486" s="3" t="s">
        <v>30</v>
      </c>
      <c r="N17486" s="3" t="s">
        <v>15415</v>
      </c>
      <c r="O17486" s="3" t="s">
        <v>547</v>
      </c>
      <c r="P17486" s="4">
        <v>17323.0</v>
      </c>
      <c r="Q17486" s="3" t="s">
        <v>105</v>
      </c>
      <c r="S17486" s="3" t="s">
        <v>34</v>
      </c>
    </row>
    <row r="17487">
      <c r="A17487" s="2">
        <v>42318.71491898148</v>
      </c>
      <c r="B17487" s="3">
        <v>93.0</v>
      </c>
      <c r="C17487" s="3" t="s">
        <v>15274</v>
      </c>
      <c r="D17487" s="3">
        <v>6.0</v>
      </c>
      <c r="E17487" s="3" t="s">
        <v>15287</v>
      </c>
      <c r="F17487" s="3">
        <v>2.0</v>
      </c>
      <c r="G17487" s="3">
        <v>3.0</v>
      </c>
      <c r="H17487" s="3" t="s">
        <v>1615</v>
      </c>
      <c r="I17487" s="3" t="s">
        <v>1616</v>
      </c>
      <c r="J17487" s="3" t="s">
        <v>1617</v>
      </c>
      <c r="K17487" s="3" t="s">
        <v>24</v>
      </c>
      <c r="L17487" s="3">
        <v>18.0</v>
      </c>
      <c r="M17487" s="3" t="s">
        <v>25</v>
      </c>
      <c r="N17487" s="3" t="s">
        <v>1046</v>
      </c>
      <c r="O17487" s="3" t="s">
        <v>1385</v>
      </c>
      <c r="P17487" s="4">
        <v>27238.0</v>
      </c>
      <c r="Q17487" s="3" t="s">
        <v>55</v>
      </c>
      <c r="S17487" s="3" t="s">
        <v>34</v>
      </c>
    </row>
    <row r="17488">
      <c r="A17488" s="2">
        <v>42318.71491898148</v>
      </c>
      <c r="B17488" s="3">
        <v>93.0</v>
      </c>
      <c r="C17488" s="3" t="s">
        <v>15274</v>
      </c>
      <c r="D17488" s="3">
        <v>6.0</v>
      </c>
      <c r="E17488" s="3" t="s">
        <v>15287</v>
      </c>
      <c r="F17488" s="3">
        <v>2.0</v>
      </c>
      <c r="G17488" s="3">
        <v>3.0</v>
      </c>
      <c r="H17488" s="3" t="s">
        <v>1615</v>
      </c>
      <c r="I17488" s="3" t="s">
        <v>1616</v>
      </c>
      <c r="J17488" s="3" t="s">
        <v>1617</v>
      </c>
      <c r="K17488" s="3" t="s">
        <v>24</v>
      </c>
      <c r="L17488" s="3">
        <v>19.0</v>
      </c>
      <c r="M17488" s="3" t="s">
        <v>30</v>
      </c>
      <c r="N17488" s="3" t="s">
        <v>15416</v>
      </c>
      <c r="O17488" s="3" t="s">
        <v>15417</v>
      </c>
      <c r="P17488" s="4">
        <v>30149.0</v>
      </c>
      <c r="Q17488" s="3" t="s">
        <v>372</v>
      </c>
      <c r="S17488" s="3" t="s">
        <v>34</v>
      </c>
    </row>
    <row r="17489">
      <c r="A17489" s="2">
        <v>42318.71491898148</v>
      </c>
      <c r="B17489" s="3">
        <v>93.0</v>
      </c>
      <c r="C17489" s="3" t="s">
        <v>15274</v>
      </c>
      <c r="D17489" s="3">
        <v>6.0</v>
      </c>
      <c r="E17489" s="3" t="s">
        <v>15287</v>
      </c>
      <c r="F17489" s="3">
        <v>2.0</v>
      </c>
      <c r="G17489" s="3">
        <v>3.0</v>
      </c>
      <c r="H17489" s="3" t="s">
        <v>1615</v>
      </c>
      <c r="I17489" s="3" t="s">
        <v>1616</v>
      </c>
      <c r="J17489" s="3" t="s">
        <v>1617</v>
      </c>
      <c r="K17489" s="3" t="s">
        <v>24</v>
      </c>
      <c r="L17489" s="3">
        <v>20.0</v>
      </c>
      <c r="M17489" s="3" t="s">
        <v>25</v>
      </c>
      <c r="N17489" s="3" t="s">
        <v>12129</v>
      </c>
      <c r="O17489" s="3" t="s">
        <v>4751</v>
      </c>
      <c r="P17489" s="4">
        <v>26390.0</v>
      </c>
      <c r="Q17489" s="3" t="s">
        <v>37</v>
      </c>
      <c r="S17489" s="3" t="s">
        <v>34</v>
      </c>
    </row>
    <row r="17490">
      <c r="A17490" s="2">
        <v>42318.71491898148</v>
      </c>
      <c r="B17490" s="3">
        <v>93.0</v>
      </c>
      <c r="C17490" s="3" t="s">
        <v>15274</v>
      </c>
      <c r="D17490" s="3">
        <v>6.0</v>
      </c>
      <c r="E17490" s="3" t="s">
        <v>15287</v>
      </c>
      <c r="F17490" s="3">
        <v>2.0</v>
      </c>
      <c r="G17490" s="3">
        <v>3.0</v>
      </c>
      <c r="H17490" s="3" t="s">
        <v>1615</v>
      </c>
      <c r="I17490" s="3" t="s">
        <v>1616</v>
      </c>
      <c r="J17490" s="3" t="s">
        <v>1617</v>
      </c>
      <c r="K17490" s="3" t="s">
        <v>24</v>
      </c>
      <c r="L17490" s="3">
        <v>21.0</v>
      </c>
      <c r="M17490" s="3" t="s">
        <v>30</v>
      </c>
      <c r="N17490" s="3" t="s">
        <v>15418</v>
      </c>
      <c r="O17490" s="3" t="s">
        <v>98</v>
      </c>
      <c r="P17490" s="4">
        <v>23103.0</v>
      </c>
      <c r="Q17490" s="3" t="s">
        <v>132</v>
      </c>
      <c r="S17490" s="3" t="s">
        <v>34</v>
      </c>
    </row>
    <row r="17491">
      <c r="A17491" s="2">
        <v>42318.71491898148</v>
      </c>
      <c r="B17491" s="3">
        <v>93.0</v>
      </c>
      <c r="C17491" s="3" t="s">
        <v>15274</v>
      </c>
      <c r="D17491" s="3">
        <v>6.0</v>
      </c>
      <c r="E17491" s="3" t="s">
        <v>15287</v>
      </c>
      <c r="F17491" s="3">
        <v>2.0</v>
      </c>
      <c r="G17491" s="3">
        <v>3.0</v>
      </c>
      <c r="H17491" s="3" t="s">
        <v>1615</v>
      </c>
      <c r="I17491" s="3" t="s">
        <v>1616</v>
      </c>
      <c r="J17491" s="3" t="s">
        <v>1617</v>
      </c>
      <c r="K17491" s="3" t="s">
        <v>24</v>
      </c>
      <c r="L17491" s="3">
        <v>22.0</v>
      </c>
      <c r="M17491" s="3" t="s">
        <v>25</v>
      </c>
      <c r="N17491" s="3" t="s">
        <v>15419</v>
      </c>
      <c r="O17491" s="3" t="s">
        <v>628</v>
      </c>
      <c r="P17491" s="4">
        <v>18230.0</v>
      </c>
      <c r="Q17491" s="3" t="s">
        <v>86</v>
      </c>
      <c r="S17491" s="3" t="s">
        <v>34</v>
      </c>
    </row>
    <row r="17492">
      <c r="A17492" s="2">
        <v>42318.71491898148</v>
      </c>
      <c r="B17492" s="3">
        <v>93.0</v>
      </c>
      <c r="C17492" s="3" t="s">
        <v>15274</v>
      </c>
      <c r="D17492" s="3">
        <v>6.0</v>
      </c>
      <c r="E17492" s="3" t="s">
        <v>15287</v>
      </c>
      <c r="F17492" s="3">
        <v>2.0</v>
      </c>
      <c r="G17492" s="3">
        <v>3.0</v>
      </c>
      <c r="H17492" s="3" t="s">
        <v>1615</v>
      </c>
      <c r="I17492" s="3" t="s">
        <v>1616</v>
      </c>
      <c r="J17492" s="3" t="s">
        <v>1617</v>
      </c>
      <c r="K17492" s="3" t="s">
        <v>24</v>
      </c>
      <c r="L17492" s="3">
        <v>23.0</v>
      </c>
      <c r="M17492" s="3" t="s">
        <v>30</v>
      </c>
      <c r="N17492" s="3" t="s">
        <v>2865</v>
      </c>
      <c r="O17492" s="3" t="s">
        <v>307</v>
      </c>
      <c r="P17492" s="4">
        <v>24216.0</v>
      </c>
      <c r="Q17492" s="3" t="s">
        <v>132</v>
      </c>
      <c r="S17492" s="3" t="s">
        <v>34</v>
      </c>
    </row>
    <row r="17493">
      <c r="A17493" s="2">
        <v>42318.71491898148</v>
      </c>
      <c r="B17493" s="3">
        <v>93.0</v>
      </c>
      <c r="C17493" s="3" t="s">
        <v>15274</v>
      </c>
      <c r="D17493" s="3">
        <v>6.0</v>
      </c>
      <c r="E17493" s="3" t="s">
        <v>15287</v>
      </c>
      <c r="F17493" s="3">
        <v>2.0</v>
      </c>
      <c r="G17493" s="3">
        <v>3.0</v>
      </c>
      <c r="H17493" s="3" t="s">
        <v>1615</v>
      </c>
      <c r="I17493" s="3" t="s">
        <v>1616</v>
      </c>
      <c r="J17493" s="3" t="s">
        <v>1617</v>
      </c>
      <c r="K17493" s="3" t="s">
        <v>24</v>
      </c>
      <c r="L17493" s="3">
        <v>24.0</v>
      </c>
      <c r="M17493" s="3" t="s">
        <v>25</v>
      </c>
      <c r="N17493" s="3" t="s">
        <v>14866</v>
      </c>
      <c r="O17493" s="3" t="s">
        <v>141</v>
      </c>
      <c r="P17493" s="4">
        <v>23710.0</v>
      </c>
      <c r="Q17493" s="3" t="s">
        <v>149</v>
      </c>
      <c r="S17493" s="3" t="s">
        <v>34</v>
      </c>
    </row>
    <row r="17494">
      <c r="A17494" s="2">
        <v>42318.71491898148</v>
      </c>
      <c r="B17494" s="3">
        <v>93.0</v>
      </c>
      <c r="C17494" s="3" t="s">
        <v>15274</v>
      </c>
      <c r="D17494" s="3">
        <v>6.0</v>
      </c>
      <c r="E17494" s="3" t="s">
        <v>15287</v>
      </c>
      <c r="F17494" s="3">
        <v>2.0</v>
      </c>
      <c r="G17494" s="3">
        <v>3.0</v>
      </c>
      <c r="H17494" s="3" t="s">
        <v>1615</v>
      </c>
      <c r="I17494" s="3" t="s">
        <v>1616</v>
      </c>
      <c r="J17494" s="3" t="s">
        <v>1617</v>
      </c>
      <c r="K17494" s="3" t="s">
        <v>24</v>
      </c>
      <c r="L17494" s="3">
        <v>25.0</v>
      </c>
      <c r="M17494" s="3" t="s">
        <v>30</v>
      </c>
      <c r="N17494" s="3" t="s">
        <v>5360</v>
      </c>
      <c r="O17494" s="3" t="s">
        <v>93</v>
      </c>
      <c r="P17494" s="4">
        <v>14366.0</v>
      </c>
      <c r="Q17494" s="3" t="s">
        <v>49</v>
      </c>
      <c r="S17494" s="3" t="s">
        <v>34</v>
      </c>
    </row>
    <row r="17495">
      <c r="A17495" s="2">
        <v>42318.71491898148</v>
      </c>
      <c r="B17495" s="3">
        <v>93.0</v>
      </c>
      <c r="C17495" s="3" t="s">
        <v>15274</v>
      </c>
      <c r="D17495" s="3">
        <v>6.0</v>
      </c>
      <c r="E17495" s="3" t="s">
        <v>15287</v>
      </c>
      <c r="F17495" s="3">
        <v>2.0</v>
      </c>
      <c r="G17495" s="3">
        <v>3.0</v>
      </c>
      <c r="H17495" s="3" t="s">
        <v>1615</v>
      </c>
      <c r="I17495" s="3" t="s">
        <v>1616</v>
      </c>
      <c r="J17495" s="3" t="s">
        <v>1617</v>
      </c>
      <c r="K17495" s="3" t="s">
        <v>24</v>
      </c>
      <c r="L17495" s="3">
        <v>26.0</v>
      </c>
      <c r="M17495" s="3" t="s">
        <v>25</v>
      </c>
      <c r="N17495" s="3" t="s">
        <v>15420</v>
      </c>
      <c r="O17495" s="3" t="s">
        <v>1754</v>
      </c>
      <c r="P17495" s="4">
        <v>26264.0</v>
      </c>
      <c r="Q17495" s="3" t="s">
        <v>372</v>
      </c>
      <c r="S17495" s="3" t="s">
        <v>34</v>
      </c>
    </row>
    <row r="17496">
      <c r="A17496" s="2">
        <v>42318.71491898148</v>
      </c>
      <c r="B17496" s="3">
        <v>93.0</v>
      </c>
      <c r="C17496" s="3" t="s">
        <v>15274</v>
      </c>
      <c r="D17496" s="3">
        <v>6.0</v>
      </c>
      <c r="E17496" s="3" t="s">
        <v>15287</v>
      </c>
      <c r="F17496" s="3">
        <v>2.0</v>
      </c>
      <c r="G17496" s="3">
        <v>3.0</v>
      </c>
      <c r="H17496" s="3" t="s">
        <v>1615</v>
      </c>
      <c r="I17496" s="3" t="s">
        <v>1616</v>
      </c>
      <c r="J17496" s="3" t="s">
        <v>1617</v>
      </c>
      <c r="K17496" s="3" t="s">
        <v>24</v>
      </c>
      <c r="L17496" s="3">
        <v>27.0</v>
      </c>
      <c r="M17496" s="3" t="s">
        <v>30</v>
      </c>
      <c r="N17496" s="3" t="s">
        <v>8552</v>
      </c>
      <c r="O17496" s="3" t="s">
        <v>605</v>
      </c>
      <c r="P17496" s="4">
        <v>23588.0</v>
      </c>
      <c r="Q17496" s="3" t="s">
        <v>132</v>
      </c>
      <c r="S17496" s="3" t="s">
        <v>34</v>
      </c>
    </row>
    <row r="17497">
      <c r="A17497" s="2">
        <v>42318.71491898148</v>
      </c>
      <c r="B17497" s="3">
        <v>93.0</v>
      </c>
      <c r="C17497" s="3" t="s">
        <v>15274</v>
      </c>
      <c r="D17497" s="3">
        <v>6.0</v>
      </c>
      <c r="E17497" s="3" t="s">
        <v>15287</v>
      </c>
      <c r="F17497" s="3">
        <v>2.0</v>
      </c>
      <c r="G17497" s="3">
        <v>3.0</v>
      </c>
      <c r="H17497" s="3" t="s">
        <v>1615</v>
      </c>
      <c r="I17497" s="3" t="s">
        <v>1616</v>
      </c>
      <c r="J17497" s="3" t="s">
        <v>1617</v>
      </c>
      <c r="K17497" s="3" t="s">
        <v>24</v>
      </c>
      <c r="L17497" s="3">
        <v>28.0</v>
      </c>
      <c r="M17497" s="3" t="s">
        <v>25</v>
      </c>
      <c r="N17497" s="3" t="s">
        <v>15409</v>
      </c>
      <c r="O17497" s="3" t="s">
        <v>309</v>
      </c>
      <c r="P17497" s="4">
        <v>26053.0</v>
      </c>
      <c r="Q17497" s="3" t="s">
        <v>372</v>
      </c>
      <c r="S17497" s="3" t="s">
        <v>34</v>
      </c>
    </row>
    <row r="17498">
      <c r="A17498" s="2">
        <v>42318.71491898148</v>
      </c>
      <c r="B17498" s="3">
        <v>93.0</v>
      </c>
      <c r="C17498" s="3" t="s">
        <v>15274</v>
      </c>
      <c r="D17498" s="3">
        <v>6.0</v>
      </c>
      <c r="E17498" s="3" t="s">
        <v>15287</v>
      </c>
      <c r="F17498" s="3">
        <v>2.0</v>
      </c>
      <c r="G17498" s="3">
        <v>3.0</v>
      </c>
      <c r="H17498" s="3" t="s">
        <v>1615</v>
      </c>
      <c r="I17498" s="3" t="s">
        <v>1616</v>
      </c>
      <c r="J17498" s="3" t="s">
        <v>1617</v>
      </c>
      <c r="K17498" s="3" t="s">
        <v>24</v>
      </c>
      <c r="L17498" s="3">
        <v>29.0</v>
      </c>
      <c r="M17498" s="3" t="s">
        <v>30</v>
      </c>
      <c r="N17498" s="3" t="s">
        <v>15421</v>
      </c>
      <c r="O17498" s="3" t="s">
        <v>1197</v>
      </c>
      <c r="P17498" s="4">
        <v>14727.0</v>
      </c>
      <c r="Q17498" s="3" t="s">
        <v>86</v>
      </c>
      <c r="S17498" s="3" t="s">
        <v>34</v>
      </c>
    </row>
    <row r="17499">
      <c r="A17499" s="2">
        <v>42318.71491898148</v>
      </c>
      <c r="B17499" s="3">
        <v>93.0</v>
      </c>
      <c r="C17499" s="3" t="s">
        <v>15274</v>
      </c>
      <c r="D17499" s="3">
        <v>13.0</v>
      </c>
      <c r="E17499" s="3" t="s">
        <v>15315</v>
      </c>
      <c r="F17499" s="3">
        <v>2.0</v>
      </c>
      <c r="G17499" s="3">
        <v>3.0</v>
      </c>
      <c r="H17499" s="3" t="s">
        <v>1615</v>
      </c>
      <c r="I17499" s="3" t="s">
        <v>1616</v>
      </c>
      <c r="J17499" s="3" t="s">
        <v>1617</v>
      </c>
      <c r="K17499" s="3" t="s">
        <v>24</v>
      </c>
      <c r="L17499" s="3">
        <v>1.0</v>
      </c>
      <c r="M17499" s="3" t="s">
        <v>25</v>
      </c>
      <c r="N17499" s="3" t="s">
        <v>2034</v>
      </c>
      <c r="O17499" s="3" t="s">
        <v>377</v>
      </c>
      <c r="P17499" s="4">
        <v>23885.0</v>
      </c>
      <c r="Q17499" s="3" t="s">
        <v>372</v>
      </c>
      <c r="S17499" s="3" t="s">
        <v>34</v>
      </c>
    </row>
    <row r="17500">
      <c r="A17500" s="2">
        <v>42318.71491898148</v>
      </c>
      <c r="B17500" s="3">
        <v>93.0</v>
      </c>
      <c r="C17500" s="3" t="s">
        <v>15274</v>
      </c>
      <c r="D17500" s="3">
        <v>13.0</v>
      </c>
      <c r="E17500" s="3" t="s">
        <v>15315</v>
      </c>
      <c r="F17500" s="3">
        <v>2.0</v>
      </c>
      <c r="G17500" s="3">
        <v>3.0</v>
      </c>
      <c r="H17500" s="3" t="s">
        <v>1615</v>
      </c>
      <c r="I17500" s="3" t="s">
        <v>1616</v>
      </c>
      <c r="J17500" s="3" t="s">
        <v>1617</v>
      </c>
      <c r="K17500" s="3" t="s">
        <v>272</v>
      </c>
      <c r="L17500" s="3">
        <v>2.0</v>
      </c>
      <c r="M17500" s="3" t="s">
        <v>30</v>
      </c>
      <c r="N17500" s="3" t="s">
        <v>2649</v>
      </c>
      <c r="O17500" s="3" t="s">
        <v>215</v>
      </c>
      <c r="P17500" s="4">
        <v>23918.0</v>
      </c>
      <c r="Q17500" s="3" t="s">
        <v>37</v>
      </c>
      <c r="S17500" s="3" t="s">
        <v>34</v>
      </c>
    </row>
    <row r="17501">
      <c r="A17501" s="2">
        <v>42318.71491898148</v>
      </c>
      <c r="B17501" s="3">
        <v>93.0</v>
      </c>
      <c r="C17501" s="3" t="s">
        <v>15274</v>
      </c>
      <c r="D17501" s="3">
        <v>13.0</v>
      </c>
      <c r="E17501" s="3" t="s">
        <v>15315</v>
      </c>
      <c r="F17501" s="3">
        <v>2.0</v>
      </c>
      <c r="G17501" s="3">
        <v>3.0</v>
      </c>
      <c r="H17501" s="3" t="s">
        <v>1615</v>
      </c>
      <c r="I17501" s="3" t="s">
        <v>1616</v>
      </c>
      <c r="J17501" s="3" t="s">
        <v>1617</v>
      </c>
      <c r="K17501" s="3" t="s">
        <v>24</v>
      </c>
      <c r="L17501" s="3">
        <v>3.0</v>
      </c>
      <c r="M17501" s="3" t="s">
        <v>25</v>
      </c>
      <c r="N17501" s="3" t="s">
        <v>15422</v>
      </c>
      <c r="O17501" s="3" t="s">
        <v>427</v>
      </c>
      <c r="P17501" s="4">
        <v>21225.0</v>
      </c>
      <c r="Q17501" s="3" t="s">
        <v>372</v>
      </c>
      <c r="S17501" s="3" t="s">
        <v>34</v>
      </c>
    </row>
    <row r="17502">
      <c r="A17502" s="2">
        <v>42318.71491898148</v>
      </c>
      <c r="B17502" s="3">
        <v>93.0</v>
      </c>
      <c r="C17502" s="3" t="s">
        <v>15274</v>
      </c>
      <c r="D17502" s="3">
        <v>13.0</v>
      </c>
      <c r="E17502" s="3" t="s">
        <v>15315</v>
      </c>
      <c r="F17502" s="3">
        <v>2.0</v>
      </c>
      <c r="G17502" s="3">
        <v>3.0</v>
      </c>
      <c r="H17502" s="3" t="s">
        <v>1615</v>
      </c>
      <c r="I17502" s="3" t="s">
        <v>1616</v>
      </c>
      <c r="J17502" s="3" t="s">
        <v>1617</v>
      </c>
      <c r="K17502" s="3" t="s">
        <v>24</v>
      </c>
      <c r="L17502" s="3">
        <v>4.0</v>
      </c>
      <c r="M17502" s="3" t="s">
        <v>30</v>
      </c>
      <c r="N17502" s="3" t="s">
        <v>15408</v>
      </c>
      <c r="O17502" s="3" t="s">
        <v>2285</v>
      </c>
      <c r="P17502" s="4">
        <v>18561.0</v>
      </c>
      <c r="Q17502" s="3" t="s">
        <v>145</v>
      </c>
      <c r="S17502" s="3" t="s">
        <v>34</v>
      </c>
    </row>
    <row r="17503">
      <c r="A17503" s="2">
        <v>42318.71491898148</v>
      </c>
      <c r="B17503" s="3">
        <v>93.0</v>
      </c>
      <c r="C17503" s="3" t="s">
        <v>15274</v>
      </c>
      <c r="D17503" s="3">
        <v>13.0</v>
      </c>
      <c r="E17503" s="3" t="s">
        <v>15315</v>
      </c>
      <c r="F17503" s="3">
        <v>2.0</v>
      </c>
      <c r="G17503" s="3">
        <v>3.0</v>
      </c>
      <c r="H17503" s="3" t="s">
        <v>1615</v>
      </c>
      <c r="I17503" s="3" t="s">
        <v>1616</v>
      </c>
      <c r="J17503" s="3" t="s">
        <v>1617</v>
      </c>
      <c r="K17503" s="3" t="s">
        <v>24</v>
      </c>
      <c r="L17503" s="3">
        <v>5.0</v>
      </c>
      <c r="M17503" s="3" t="s">
        <v>25</v>
      </c>
      <c r="N17503" s="3" t="s">
        <v>13923</v>
      </c>
      <c r="O17503" s="3" t="s">
        <v>213</v>
      </c>
      <c r="P17503" s="4">
        <v>19723.0</v>
      </c>
      <c r="Q17503" s="3" t="s">
        <v>49</v>
      </c>
      <c r="S17503" s="3" t="s">
        <v>34</v>
      </c>
    </row>
    <row r="17504">
      <c r="A17504" s="2">
        <v>42318.71491898148</v>
      </c>
      <c r="B17504" s="3">
        <v>93.0</v>
      </c>
      <c r="C17504" s="3" t="s">
        <v>15274</v>
      </c>
      <c r="D17504" s="3">
        <v>13.0</v>
      </c>
      <c r="E17504" s="3" t="s">
        <v>15315</v>
      </c>
      <c r="F17504" s="3">
        <v>2.0</v>
      </c>
      <c r="G17504" s="3">
        <v>3.0</v>
      </c>
      <c r="H17504" s="3" t="s">
        <v>1615</v>
      </c>
      <c r="I17504" s="3" t="s">
        <v>1616</v>
      </c>
      <c r="J17504" s="3" t="s">
        <v>1617</v>
      </c>
      <c r="K17504" s="3" t="s">
        <v>24</v>
      </c>
      <c r="L17504" s="3">
        <v>6.0</v>
      </c>
      <c r="M17504" s="3" t="s">
        <v>30</v>
      </c>
      <c r="N17504" s="3" t="s">
        <v>15423</v>
      </c>
      <c r="O17504" s="3" t="s">
        <v>225</v>
      </c>
      <c r="P17504" s="4">
        <v>20861.0</v>
      </c>
      <c r="Q17504" s="3" t="s">
        <v>247</v>
      </c>
      <c r="S17504" s="3" t="s">
        <v>34</v>
      </c>
    </row>
    <row r="17505">
      <c r="A17505" s="2">
        <v>42318.71491898148</v>
      </c>
      <c r="B17505" s="3">
        <v>93.0</v>
      </c>
      <c r="C17505" s="3" t="s">
        <v>15274</v>
      </c>
      <c r="D17505" s="3">
        <v>13.0</v>
      </c>
      <c r="E17505" s="3" t="s">
        <v>15315</v>
      </c>
      <c r="F17505" s="3">
        <v>2.0</v>
      </c>
      <c r="G17505" s="3">
        <v>3.0</v>
      </c>
      <c r="H17505" s="3" t="s">
        <v>1615</v>
      </c>
      <c r="I17505" s="3" t="s">
        <v>1616</v>
      </c>
      <c r="J17505" s="3" t="s">
        <v>1617</v>
      </c>
      <c r="K17505" s="3" t="s">
        <v>24</v>
      </c>
      <c r="L17505" s="3">
        <v>7.0</v>
      </c>
      <c r="M17505" s="3" t="s">
        <v>25</v>
      </c>
      <c r="N17505" s="3" t="s">
        <v>15424</v>
      </c>
      <c r="O17505" s="3" t="s">
        <v>309</v>
      </c>
      <c r="P17505" s="4">
        <v>27322.0</v>
      </c>
      <c r="Q17505" s="3" t="s">
        <v>372</v>
      </c>
      <c r="S17505" s="3" t="s">
        <v>34</v>
      </c>
    </row>
    <row r="17506">
      <c r="A17506" s="2">
        <v>42318.71491898148</v>
      </c>
      <c r="B17506" s="3">
        <v>93.0</v>
      </c>
      <c r="C17506" s="3" t="s">
        <v>15274</v>
      </c>
      <c r="D17506" s="3">
        <v>13.0</v>
      </c>
      <c r="E17506" s="3" t="s">
        <v>15315</v>
      </c>
      <c r="F17506" s="3">
        <v>2.0</v>
      </c>
      <c r="G17506" s="3">
        <v>3.0</v>
      </c>
      <c r="H17506" s="3" t="s">
        <v>1615</v>
      </c>
      <c r="I17506" s="3" t="s">
        <v>1616</v>
      </c>
      <c r="J17506" s="3" t="s">
        <v>1617</v>
      </c>
      <c r="K17506" s="3" t="s">
        <v>24</v>
      </c>
      <c r="L17506" s="3">
        <v>8.0</v>
      </c>
      <c r="M17506" s="3" t="s">
        <v>30</v>
      </c>
      <c r="N17506" s="3" t="s">
        <v>4048</v>
      </c>
      <c r="O17506" s="3" t="s">
        <v>186</v>
      </c>
      <c r="P17506" s="4">
        <v>19677.0</v>
      </c>
      <c r="Q17506" s="3" t="s">
        <v>247</v>
      </c>
      <c r="S17506" s="3" t="s">
        <v>34</v>
      </c>
    </row>
    <row r="17507">
      <c r="A17507" s="2">
        <v>42318.71491898148</v>
      </c>
      <c r="B17507" s="3">
        <v>93.0</v>
      </c>
      <c r="C17507" s="3" t="s">
        <v>15274</v>
      </c>
      <c r="D17507" s="3">
        <v>13.0</v>
      </c>
      <c r="E17507" s="3" t="s">
        <v>15315</v>
      </c>
      <c r="F17507" s="3">
        <v>2.0</v>
      </c>
      <c r="G17507" s="3">
        <v>3.0</v>
      </c>
      <c r="H17507" s="3" t="s">
        <v>1615</v>
      </c>
      <c r="I17507" s="3" t="s">
        <v>1616</v>
      </c>
      <c r="J17507" s="3" t="s">
        <v>1617</v>
      </c>
      <c r="K17507" s="3" t="s">
        <v>24</v>
      </c>
      <c r="L17507" s="3">
        <v>9.0</v>
      </c>
      <c r="M17507" s="3" t="s">
        <v>25</v>
      </c>
      <c r="N17507" s="3" t="s">
        <v>15425</v>
      </c>
      <c r="O17507" s="3" t="s">
        <v>15426</v>
      </c>
      <c r="P17507" s="4">
        <v>17817.0</v>
      </c>
      <c r="Q17507" s="3" t="s">
        <v>49</v>
      </c>
      <c r="S17507" s="3" t="s">
        <v>34</v>
      </c>
    </row>
    <row r="17508">
      <c r="A17508" s="2">
        <v>42318.71491898148</v>
      </c>
      <c r="B17508" s="3">
        <v>93.0</v>
      </c>
      <c r="C17508" s="3" t="s">
        <v>15274</v>
      </c>
      <c r="D17508" s="3">
        <v>13.0</v>
      </c>
      <c r="E17508" s="3" t="s">
        <v>15315</v>
      </c>
      <c r="F17508" s="3">
        <v>2.0</v>
      </c>
      <c r="G17508" s="3">
        <v>3.0</v>
      </c>
      <c r="H17508" s="3" t="s">
        <v>1615</v>
      </c>
      <c r="I17508" s="3" t="s">
        <v>1616</v>
      </c>
      <c r="J17508" s="3" t="s">
        <v>1617</v>
      </c>
      <c r="K17508" s="3" t="s">
        <v>24</v>
      </c>
      <c r="L17508" s="3">
        <v>10.0</v>
      </c>
      <c r="M17508" s="3" t="s">
        <v>30</v>
      </c>
      <c r="N17508" s="3" t="s">
        <v>1935</v>
      </c>
      <c r="O17508" s="3" t="s">
        <v>45</v>
      </c>
      <c r="P17508" s="4">
        <v>22293.0</v>
      </c>
      <c r="Q17508" s="3" t="s">
        <v>247</v>
      </c>
      <c r="S17508" s="3" t="s">
        <v>34</v>
      </c>
    </row>
    <row r="17509">
      <c r="A17509" s="2">
        <v>42318.71491898148</v>
      </c>
      <c r="B17509" s="3">
        <v>93.0</v>
      </c>
      <c r="C17509" s="3" t="s">
        <v>15274</v>
      </c>
      <c r="D17509" s="3">
        <v>13.0</v>
      </c>
      <c r="E17509" s="3" t="s">
        <v>15315</v>
      </c>
      <c r="F17509" s="3">
        <v>2.0</v>
      </c>
      <c r="G17509" s="3">
        <v>3.0</v>
      </c>
      <c r="H17509" s="3" t="s">
        <v>1615</v>
      </c>
      <c r="I17509" s="3" t="s">
        <v>1616</v>
      </c>
      <c r="J17509" s="3" t="s">
        <v>1617</v>
      </c>
      <c r="K17509" s="3" t="s">
        <v>24</v>
      </c>
      <c r="L17509" s="3">
        <v>11.0</v>
      </c>
      <c r="M17509" s="3" t="s">
        <v>25</v>
      </c>
      <c r="N17509" s="3" t="s">
        <v>15424</v>
      </c>
      <c r="O17509" s="3" t="s">
        <v>237</v>
      </c>
      <c r="P17509" s="4">
        <v>13790.0</v>
      </c>
      <c r="Q17509" s="3" t="s">
        <v>49</v>
      </c>
      <c r="S17509" s="3" t="s">
        <v>34</v>
      </c>
    </row>
    <row r="17510">
      <c r="A17510" s="2">
        <v>42318.71491898148</v>
      </c>
      <c r="B17510" s="3">
        <v>93.0</v>
      </c>
      <c r="C17510" s="3" t="s">
        <v>15274</v>
      </c>
      <c r="D17510" s="3">
        <v>13.0</v>
      </c>
      <c r="E17510" s="3" t="s">
        <v>15315</v>
      </c>
      <c r="F17510" s="3">
        <v>2.0</v>
      </c>
      <c r="G17510" s="3">
        <v>3.0</v>
      </c>
      <c r="H17510" s="3" t="s">
        <v>1615</v>
      </c>
      <c r="I17510" s="3" t="s">
        <v>1616</v>
      </c>
      <c r="J17510" s="3" t="s">
        <v>1617</v>
      </c>
      <c r="K17510" s="3" t="s">
        <v>24</v>
      </c>
      <c r="L17510" s="3">
        <v>12.0</v>
      </c>
      <c r="M17510" s="3" t="s">
        <v>30</v>
      </c>
      <c r="N17510" s="3" t="s">
        <v>15427</v>
      </c>
      <c r="O17510" s="3" t="s">
        <v>1547</v>
      </c>
      <c r="P17510" s="4">
        <v>21107.0</v>
      </c>
      <c r="Q17510" s="3" t="s">
        <v>132</v>
      </c>
      <c r="S17510" s="3" t="s">
        <v>34</v>
      </c>
    </row>
    <row r="17511">
      <c r="A17511" s="2">
        <v>42318.71491898148</v>
      </c>
      <c r="B17511" s="3">
        <v>93.0</v>
      </c>
      <c r="C17511" s="3" t="s">
        <v>15274</v>
      </c>
      <c r="D17511" s="3">
        <v>13.0</v>
      </c>
      <c r="E17511" s="3" t="s">
        <v>15315</v>
      </c>
      <c r="F17511" s="3">
        <v>2.0</v>
      </c>
      <c r="G17511" s="3">
        <v>3.0</v>
      </c>
      <c r="H17511" s="3" t="s">
        <v>1615</v>
      </c>
      <c r="I17511" s="3" t="s">
        <v>1616</v>
      </c>
      <c r="J17511" s="3" t="s">
        <v>1617</v>
      </c>
      <c r="K17511" s="3" t="s">
        <v>24</v>
      </c>
      <c r="L17511" s="3">
        <v>13.0</v>
      </c>
      <c r="M17511" s="3" t="s">
        <v>25</v>
      </c>
      <c r="N17511" s="3" t="s">
        <v>15428</v>
      </c>
      <c r="O17511" s="3" t="s">
        <v>243</v>
      </c>
      <c r="P17511" s="4">
        <v>18149.0</v>
      </c>
      <c r="Q17511" s="3" t="s">
        <v>105</v>
      </c>
      <c r="S17511" s="3" t="s">
        <v>34</v>
      </c>
    </row>
    <row r="17512">
      <c r="A17512" s="2">
        <v>42318.71491898148</v>
      </c>
      <c r="B17512" s="3">
        <v>93.0</v>
      </c>
      <c r="C17512" s="3" t="s">
        <v>15274</v>
      </c>
      <c r="D17512" s="3">
        <v>13.0</v>
      </c>
      <c r="E17512" s="3" t="s">
        <v>15315</v>
      </c>
      <c r="F17512" s="3">
        <v>2.0</v>
      </c>
      <c r="G17512" s="3">
        <v>3.0</v>
      </c>
      <c r="H17512" s="3" t="s">
        <v>1615</v>
      </c>
      <c r="I17512" s="3" t="s">
        <v>1616</v>
      </c>
      <c r="J17512" s="3" t="s">
        <v>1617</v>
      </c>
      <c r="K17512" s="3" t="s">
        <v>24</v>
      </c>
      <c r="L17512" s="3">
        <v>14.0</v>
      </c>
      <c r="M17512" s="3" t="s">
        <v>30</v>
      </c>
      <c r="N17512" s="3" t="s">
        <v>951</v>
      </c>
      <c r="O17512" s="3" t="s">
        <v>336</v>
      </c>
      <c r="P17512" s="4">
        <v>28058.0</v>
      </c>
      <c r="Q17512" s="3" t="s">
        <v>37</v>
      </c>
      <c r="S17512" s="3" t="s">
        <v>34</v>
      </c>
    </row>
    <row r="17513">
      <c r="A17513" s="2">
        <v>42318.71491898148</v>
      </c>
      <c r="B17513" s="3">
        <v>93.0</v>
      </c>
      <c r="C17513" s="3" t="s">
        <v>15274</v>
      </c>
      <c r="D17513" s="3">
        <v>13.0</v>
      </c>
      <c r="E17513" s="3" t="s">
        <v>15315</v>
      </c>
      <c r="F17513" s="3">
        <v>2.0</v>
      </c>
      <c r="G17513" s="3">
        <v>3.0</v>
      </c>
      <c r="H17513" s="3" t="s">
        <v>1615</v>
      </c>
      <c r="I17513" s="3" t="s">
        <v>1616</v>
      </c>
      <c r="J17513" s="3" t="s">
        <v>1617</v>
      </c>
      <c r="K17513" s="3" t="s">
        <v>24</v>
      </c>
      <c r="L17513" s="3">
        <v>15.0</v>
      </c>
      <c r="M17513" s="3" t="s">
        <v>25</v>
      </c>
      <c r="N17513" s="3" t="s">
        <v>3427</v>
      </c>
      <c r="O17513" s="3" t="s">
        <v>95</v>
      </c>
      <c r="P17513" s="4">
        <v>19008.0</v>
      </c>
      <c r="Q17513" s="3" t="s">
        <v>86</v>
      </c>
      <c r="S17513" s="3" t="s">
        <v>34</v>
      </c>
    </row>
    <row r="17514">
      <c r="A17514" s="2">
        <v>42318.71491898148</v>
      </c>
      <c r="B17514" s="3">
        <v>93.0</v>
      </c>
      <c r="C17514" s="3" t="s">
        <v>15274</v>
      </c>
      <c r="D17514" s="3">
        <v>13.0</v>
      </c>
      <c r="E17514" s="3" t="s">
        <v>15315</v>
      </c>
      <c r="F17514" s="3">
        <v>2.0</v>
      </c>
      <c r="G17514" s="3">
        <v>3.0</v>
      </c>
      <c r="H17514" s="3" t="s">
        <v>1615</v>
      </c>
      <c r="I17514" s="3" t="s">
        <v>1616</v>
      </c>
      <c r="J17514" s="3" t="s">
        <v>1617</v>
      </c>
      <c r="K17514" s="3" t="s">
        <v>24</v>
      </c>
      <c r="L17514" s="3">
        <v>16.0</v>
      </c>
      <c r="M17514" s="3" t="s">
        <v>30</v>
      </c>
      <c r="N17514" s="3" t="s">
        <v>15429</v>
      </c>
      <c r="O17514" s="3" t="s">
        <v>4935</v>
      </c>
      <c r="P17514" s="4">
        <v>20070.0</v>
      </c>
      <c r="Q17514" s="3" t="s">
        <v>52</v>
      </c>
      <c r="S17514" s="3" t="s">
        <v>34</v>
      </c>
    </row>
    <row r="17515">
      <c r="A17515" s="2">
        <v>42318.71491898148</v>
      </c>
      <c r="B17515" s="3">
        <v>93.0</v>
      </c>
      <c r="C17515" s="3" t="s">
        <v>15274</v>
      </c>
      <c r="D17515" s="3">
        <v>13.0</v>
      </c>
      <c r="E17515" s="3" t="s">
        <v>15315</v>
      </c>
      <c r="F17515" s="3">
        <v>2.0</v>
      </c>
      <c r="G17515" s="3">
        <v>3.0</v>
      </c>
      <c r="H17515" s="3" t="s">
        <v>1615</v>
      </c>
      <c r="I17515" s="3" t="s">
        <v>1616</v>
      </c>
      <c r="J17515" s="3" t="s">
        <v>1617</v>
      </c>
      <c r="K17515" s="3" t="s">
        <v>24</v>
      </c>
      <c r="L17515" s="3">
        <v>17.0</v>
      </c>
      <c r="M17515" s="3" t="s">
        <v>25</v>
      </c>
      <c r="N17515" s="3" t="s">
        <v>15430</v>
      </c>
      <c r="O17515" s="3" t="s">
        <v>319</v>
      </c>
      <c r="P17515" s="4">
        <v>28773.0</v>
      </c>
      <c r="Q17515" s="3" t="s">
        <v>37</v>
      </c>
      <c r="S17515" s="3" t="s">
        <v>34</v>
      </c>
    </row>
    <row r="17516">
      <c r="A17516" s="2">
        <v>42318.71491898148</v>
      </c>
      <c r="B17516" s="3">
        <v>93.0</v>
      </c>
      <c r="C17516" s="3" t="s">
        <v>15274</v>
      </c>
      <c r="D17516" s="3">
        <v>13.0</v>
      </c>
      <c r="E17516" s="3" t="s">
        <v>15315</v>
      </c>
      <c r="F17516" s="3">
        <v>2.0</v>
      </c>
      <c r="G17516" s="3">
        <v>3.0</v>
      </c>
      <c r="H17516" s="3" t="s">
        <v>1615</v>
      </c>
      <c r="I17516" s="3" t="s">
        <v>1616</v>
      </c>
      <c r="J17516" s="3" t="s">
        <v>1617</v>
      </c>
      <c r="K17516" s="3" t="s">
        <v>24</v>
      </c>
      <c r="L17516" s="3">
        <v>18.0</v>
      </c>
      <c r="M17516" s="3" t="s">
        <v>30</v>
      </c>
      <c r="N17516" s="3" t="s">
        <v>12304</v>
      </c>
      <c r="O17516" s="3" t="s">
        <v>342</v>
      </c>
      <c r="P17516" s="4">
        <v>14224.0</v>
      </c>
      <c r="Q17516" s="3" t="s">
        <v>86</v>
      </c>
      <c r="S17516" s="3" t="s">
        <v>34</v>
      </c>
    </row>
    <row r="17517">
      <c r="A17517" s="2">
        <v>42318.71491898148</v>
      </c>
      <c r="B17517" s="3">
        <v>93.0</v>
      </c>
      <c r="C17517" s="3" t="s">
        <v>15274</v>
      </c>
      <c r="D17517" s="3">
        <v>13.0</v>
      </c>
      <c r="E17517" s="3" t="s">
        <v>15315</v>
      </c>
      <c r="F17517" s="3">
        <v>2.0</v>
      </c>
      <c r="G17517" s="3">
        <v>3.0</v>
      </c>
      <c r="H17517" s="3" t="s">
        <v>1615</v>
      </c>
      <c r="I17517" s="3" t="s">
        <v>1616</v>
      </c>
      <c r="J17517" s="3" t="s">
        <v>1617</v>
      </c>
      <c r="K17517" s="3" t="s">
        <v>24</v>
      </c>
      <c r="L17517" s="3">
        <v>19.0</v>
      </c>
      <c r="M17517" s="3" t="s">
        <v>25</v>
      </c>
      <c r="N17517" s="3" t="s">
        <v>15431</v>
      </c>
      <c r="O17517" s="3" t="s">
        <v>956</v>
      </c>
      <c r="P17517" s="4">
        <v>29709.0</v>
      </c>
      <c r="Q17517" s="3" t="s">
        <v>372</v>
      </c>
      <c r="S17517" s="3" t="s">
        <v>34</v>
      </c>
    </row>
    <row r="17518">
      <c r="A17518" s="2">
        <v>42318.71491898148</v>
      </c>
      <c r="B17518" s="3">
        <v>93.0</v>
      </c>
      <c r="C17518" s="3" t="s">
        <v>15274</v>
      </c>
      <c r="D17518" s="3">
        <v>13.0</v>
      </c>
      <c r="E17518" s="3" t="s">
        <v>15315</v>
      </c>
      <c r="F17518" s="3">
        <v>2.0</v>
      </c>
      <c r="G17518" s="3">
        <v>3.0</v>
      </c>
      <c r="H17518" s="3" t="s">
        <v>1615</v>
      </c>
      <c r="I17518" s="3" t="s">
        <v>1616</v>
      </c>
      <c r="J17518" s="3" t="s">
        <v>1617</v>
      </c>
      <c r="K17518" s="3" t="s">
        <v>24</v>
      </c>
      <c r="L17518" s="3">
        <v>20.0</v>
      </c>
      <c r="M17518" s="3" t="s">
        <v>30</v>
      </c>
      <c r="N17518" s="3" t="s">
        <v>15432</v>
      </c>
      <c r="O17518" s="3" t="s">
        <v>5574</v>
      </c>
      <c r="P17518" s="4">
        <v>24516.0</v>
      </c>
      <c r="Q17518" s="3" t="s">
        <v>37</v>
      </c>
      <c r="S17518" s="3" t="s">
        <v>34</v>
      </c>
    </row>
    <row r="17519">
      <c r="A17519" s="2">
        <v>42318.71491898148</v>
      </c>
      <c r="B17519" s="3">
        <v>93.0</v>
      </c>
      <c r="C17519" s="3" t="s">
        <v>15274</v>
      </c>
      <c r="D17519" s="3">
        <v>13.0</v>
      </c>
      <c r="E17519" s="3" t="s">
        <v>15315</v>
      </c>
      <c r="F17519" s="3">
        <v>2.0</v>
      </c>
      <c r="G17519" s="3">
        <v>3.0</v>
      </c>
      <c r="H17519" s="3" t="s">
        <v>1615</v>
      </c>
      <c r="I17519" s="3" t="s">
        <v>1616</v>
      </c>
      <c r="J17519" s="3" t="s">
        <v>1617</v>
      </c>
      <c r="K17519" s="3" t="s">
        <v>24</v>
      </c>
      <c r="L17519" s="3">
        <v>21.0</v>
      </c>
      <c r="M17519" s="3" t="s">
        <v>25</v>
      </c>
      <c r="N17519" s="3" t="s">
        <v>15433</v>
      </c>
      <c r="O17519" s="3" t="s">
        <v>1452</v>
      </c>
      <c r="P17519" s="4">
        <v>24381.0</v>
      </c>
      <c r="Q17519" s="3" t="s">
        <v>247</v>
      </c>
      <c r="S17519" s="3" t="s">
        <v>34</v>
      </c>
    </row>
    <row r="17520">
      <c r="A17520" s="2">
        <v>42318.71491898148</v>
      </c>
      <c r="B17520" s="3">
        <v>93.0</v>
      </c>
      <c r="C17520" s="3" t="s">
        <v>15274</v>
      </c>
      <c r="D17520" s="3">
        <v>13.0</v>
      </c>
      <c r="E17520" s="3" t="s">
        <v>15315</v>
      </c>
      <c r="F17520" s="3">
        <v>2.0</v>
      </c>
      <c r="G17520" s="3">
        <v>3.0</v>
      </c>
      <c r="H17520" s="3" t="s">
        <v>1615</v>
      </c>
      <c r="I17520" s="3" t="s">
        <v>1616</v>
      </c>
      <c r="J17520" s="3" t="s">
        <v>1617</v>
      </c>
      <c r="K17520" s="3" t="s">
        <v>24</v>
      </c>
      <c r="L17520" s="3">
        <v>22.0</v>
      </c>
      <c r="M17520" s="3" t="s">
        <v>30</v>
      </c>
      <c r="N17520" s="3" t="s">
        <v>15434</v>
      </c>
      <c r="O17520" s="3" t="s">
        <v>1074</v>
      </c>
      <c r="P17520" s="4">
        <v>17859.0</v>
      </c>
      <c r="Q17520" s="3" t="s">
        <v>28</v>
      </c>
      <c r="S17520" s="3" t="s">
        <v>34</v>
      </c>
    </row>
    <row r="17521">
      <c r="A17521" s="2">
        <v>42318.71491898148</v>
      </c>
      <c r="B17521" s="3">
        <v>93.0</v>
      </c>
      <c r="C17521" s="3" t="s">
        <v>15274</v>
      </c>
      <c r="D17521" s="3">
        <v>13.0</v>
      </c>
      <c r="E17521" s="3" t="s">
        <v>15315</v>
      </c>
      <c r="F17521" s="3">
        <v>2.0</v>
      </c>
      <c r="G17521" s="3">
        <v>3.0</v>
      </c>
      <c r="H17521" s="3" t="s">
        <v>1615</v>
      </c>
      <c r="I17521" s="3" t="s">
        <v>1616</v>
      </c>
      <c r="J17521" s="3" t="s">
        <v>1617</v>
      </c>
      <c r="K17521" s="3" t="s">
        <v>24</v>
      </c>
      <c r="L17521" s="3">
        <v>23.0</v>
      </c>
      <c r="M17521" s="3" t="s">
        <v>25</v>
      </c>
      <c r="N17521" s="3" t="s">
        <v>4230</v>
      </c>
      <c r="O17521" s="3" t="s">
        <v>27</v>
      </c>
      <c r="P17521" s="4">
        <v>24879.0</v>
      </c>
      <c r="Q17521" s="3" t="s">
        <v>79</v>
      </c>
      <c r="S17521" s="3" t="s">
        <v>34</v>
      </c>
    </row>
    <row r="17522">
      <c r="A17522" s="2">
        <v>42318.71491898148</v>
      </c>
      <c r="B17522" s="3">
        <v>93.0</v>
      </c>
      <c r="C17522" s="3" t="s">
        <v>15274</v>
      </c>
      <c r="D17522" s="3">
        <v>13.0</v>
      </c>
      <c r="E17522" s="3" t="s">
        <v>15315</v>
      </c>
      <c r="F17522" s="3">
        <v>2.0</v>
      </c>
      <c r="G17522" s="3">
        <v>3.0</v>
      </c>
      <c r="H17522" s="3" t="s">
        <v>1615</v>
      </c>
      <c r="I17522" s="3" t="s">
        <v>1616</v>
      </c>
      <c r="J17522" s="3" t="s">
        <v>1617</v>
      </c>
      <c r="K17522" s="3" t="s">
        <v>24</v>
      </c>
      <c r="L17522" s="3">
        <v>24.0</v>
      </c>
      <c r="M17522" s="3" t="s">
        <v>30</v>
      </c>
      <c r="N17522" s="3" t="s">
        <v>15435</v>
      </c>
      <c r="O17522" s="3" t="s">
        <v>919</v>
      </c>
      <c r="P17522" s="4">
        <v>27129.0</v>
      </c>
      <c r="Q17522" s="3" t="s">
        <v>28</v>
      </c>
      <c r="S17522" s="3" t="s">
        <v>34</v>
      </c>
    </row>
    <row r="17523">
      <c r="A17523" s="2">
        <v>42318.71491898148</v>
      </c>
      <c r="B17523" s="3">
        <v>93.0</v>
      </c>
      <c r="C17523" s="3" t="s">
        <v>15274</v>
      </c>
      <c r="D17523" s="3">
        <v>13.0</v>
      </c>
      <c r="E17523" s="3" t="s">
        <v>15315</v>
      </c>
      <c r="F17523" s="3">
        <v>2.0</v>
      </c>
      <c r="G17523" s="3">
        <v>3.0</v>
      </c>
      <c r="H17523" s="3" t="s">
        <v>1615</v>
      </c>
      <c r="I17523" s="3" t="s">
        <v>1616</v>
      </c>
      <c r="J17523" s="3" t="s">
        <v>1617</v>
      </c>
      <c r="K17523" s="3" t="s">
        <v>24</v>
      </c>
      <c r="L17523" s="3">
        <v>25.0</v>
      </c>
      <c r="M17523" s="3" t="s">
        <v>25</v>
      </c>
      <c r="N17523" s="3" t="s">
        <v>2276</v>
      </c>
      <c r="O17523" s="3" t="s">
        <v>4922</v>
      </c>
      <c r="P17523" s="4">
        <v>30528.0</v>
      </c>
      <c r="Q17523" s="3" t="s">
        <v>72</v>
      </c>
      <c r="S17523" s="3" t="s">
        <v>34</v>
      </c>
    </row>
    <row r="17524">
      <c r="A17524" s="2">
        <v>42318.71491898148</v>
      </c>
      <c r="B17524" s="3">
        <v>93.0</v>
      </c>
      <c r="C17524" s="3" t="s">
        <v>15274</v>
      </c>
      <c r="D17524" s="3">
        <v>13.0</v>
      </c>
      <c r="E17524" s="3" t="s">
        <v>15315</v>
      </c>
      <c r="F17524" s="3">
        <v>2.0</v>
      </c>
      <c r="G17524" s="3">
        <v>3.0</v>
      </c>
      <c r="H17524" s="3" t="s">
        <v>1615</v>
      </c>
      <c r="I17524" s="3" t="s">
        <v>1616</v>
      </c>
      <c r="J17524" s="3" t="s">
        <v>1617</v>
      </c>
      <c r="K17524" s="3" t="s">
        <v>24</v>
      </c>
      <c r="L17524" s="3">
        <v>26.0</v>
      </c>
      <c r="M17524" s="3" t="s">
        <v>30</v>
      </c>
      <c r="N17524" s="3" t="s">
        <v>6151</v>
      </c>
      <c r="O17524" s="3" t="s">
        <v>14583</v>
      </c>
      <c r="P17524" s="4">
        <v>18717.0</v>
      </c>
      <c r="Q17524" s="3" t="s">
        <v>105</v>
      </c>
      <c r="S17524" s="3" t="s">
        <v>34</v>
      </c>
    </row>
    <row r="17525">
      <c r="A17525" s="2">
        <v>42318.71491898148</v>
      </c>
      <c r="B17525" s="3">
        <v>93.0</v>
      </c>
      <c r="C17525" s="3" t="s">
        <v>15274</v>
      </c>
      <c r="D17525" s="3">
        <v>13.0</v>
      </c>
      <c r="E17525" s="3" t="s">
        <v>15315</v>
      </c>
      <c r="F17525" s="3">
        <v>2.0</v>
      </c>
      <c r="G17525" s="3">
        <v>3.0</v>
      </c>
      <c r="H17525" s="3" t="s">
        <v>1615</v>
      </c>
      <c r="I17525" s="3" t="s">
        <v>1616</v>
      </c>
      <c r="J17525" s="3" t="s">
        <v>1617</v>
      </c>
      <c r="K17525" s="3" t="s">
        <v>24</v>
      </c>
      <c r="L17525" s="3">
        <v>27.0</v>
      </c>
      <c r="M17525" s="3" t="s">
        <v>25</v>
      </c>
      <c r="N17525" s="3" t="s">
        <v>3427</v>
      </c>
      <c r="O17525" s="3" t="s">
        <v>123</v>
      </c>
      <c r="P17525" s="4">
        <v>23320.0</v>
      </c>
      <c r="Q17525" s="3" t="s">
        <v>37</v>
      </c>
      <c r="S17525" s="3" t="s">
        <v>34</v>
      </c>
    </row>
    <row r="17526">
      <c r="A17526" s="2">
        <v>42318.71491898148</v>
      </c>
      <c r="B17526" s="3">
        <v>93.0</v>
      </c>
      <c r="C17526" s="3" t="s">
        <v>15274</v>
      </c>
      <c r="D17526" s="3">
        <v>13.0</v>
      </c>
      <c r="E17526" s="3" t="s">
        <v>15315</v>
      </c>
      <c r="F17526" s="3">
        <v>2.0</v>
      </c>
      <c r="G17526" s="3">
        <v>3.0</v>
      </c>
      <c r="H17526" s="3" t="s">
        <v>1615</v>
      </c>
      <c r="I17526" s="3" t="s">
        <v>1616</v>
      </c>
      <c r="J17526" s="3" t="s">
        <v>1617</v>
      </c>
      <c r="K17526" s="3" t="s">
        <v>24</v>
      </c>
      <c r="L17526" s="3">
        <v>28.0</v>
      </c>
      <c r="M17526" s="3" t="s">
        <v>30</v>
      </c>
      <c r="N17526" s="3" t="s">
        <v>15436</v>
      </c>
      <c r="O17526" s="3" t="s">
        <v>364</v>
      </c>
      <c r="P17526" s="4">
        <v>15878.0</v>
      </c>
      <c r="Q17526" s="3" t="s">
        <v>49</v>
      </c>
      <c r="S17526" s="3" t="s">
        <v>34</v>
      </c>
    </row>
    <row r="17527">
      <c r="A17527" s="2">
        <v>42318.71491898148</v>
      </c>
      <c r="B17527" s="3">
        <v>93.0</v>
      </c>
      <c r="C17527" s="3" t="s">
        <v>15274</v>
      </c>
      <c r="D17527" s="3">
        <v>13.0</v>
      </c>
      <c r="E17527" s="3" t="s">
        <v>15315</v>
      </c>
      <c r="F17527" s="3">
        <v>2.0</v>
      </c>
      <c r="G17527" s="3">
        <v>3.0</v>
      </c>
      <c r="H17527" s="3" t="s">
        <v>1615</v>
      </c>
      <c r="I17527" s="3" t="s">
        <v>1616</v>
      </c>
      <c r="J17527" s="3" t="s">
        <v>1617</v>
      </c>
      <c r="K17527" s="3" t="s">
        <v>24</v>
      </c>
      <c r="L17527" s="3">
        <v>29.0</v>
      </c>
      <c r="M17527" s="3" t="s">
        <v>25</v>
      </c>
      <c r="N17527" s="3" t="s">
        <v>15437</v>
      </c>
      <c r="O17527" s="3" t="s">
        <v>218</v>
      </c>
      <c r="P17527" s="4">
        <v>24400.0</v>
      </c>
      <c r="Q17527" s="3" t="s">
        <v>37</v>
      </c>
      <c r="S17527" s="3" t="s">
        <v>34</v>
      </c>
    </row>
    <row r="17528">
      <c r="A17528" s="2">
        <v>42318.71491898148</v>
      </c>
      <c r="B17528" s="3">
        <v>93.0</v>
      </c>
      <c r="C17528" s="3" t="s">
        <v>15274</v>
      </c>
      <c r="D17528" s="3">
        <v>13.0</v>
      </c>
      <c r="E17528" s="3" t="s">
        <v>15315</v>
      </c>
      <c r="F17528" s="3">
        <v>2.0</v>
      </c>
      <c r="G17528" s="3">
        <v>3.0</v>
      </c>
      <c r="H17528" s="3" t="s">
        <v>1615</v>
      </c>
      <c r="I17528" s="3" t="s">
        <v>1616</v>
      </c>
      <c r="J17528" s="3" t="s">
        <v>1617</v>
      </c>
      <c r="K17528" s="3" t="s">
        <v>24</v>
      </c>
      <c r="L17528" s="3">
        <v>30.0</v>
      </c>
      <c r="M17528" s="3" t="s">
        <v>30</v>
      </c>
      <c r="N17528" s="3" t="s">
        <v>15438</v>
      </c>
      <c r="O17528" s="3" t="s">
        <v>121</v>
      </c>
      <c r="P17528" s="4">
        <v>21501.0</v>
      </c>
      <c r="Q17528" s="3" t="s">
        <v>37</v>
      </c>
      <c r="S17528" s="3" t="s">
        <v>34</v>
      </c>
    </row>
    <row r="17529">
      <c r="A17529" s="2">
        <v>42318.71491898148</v>
      </c>
      <c r="B17529" s="3">
        <v>93.0</v>
      </c>
      <c r="C17529" s="3" t="s">
        <v>15274</v>
      </c>
      <c r="D17529" s="3">
        <v>13.0</v>
      </c>
      <c r="E17529" s="3" t="s">
        <v>15315</v>
      </c>
      <c r="F17529" s="3">
        <v>2.0</v>
      </c>
      <c r="G17529" s="3">
        <v>3.0</v>
      </c>
      <c r="H17529" s="3" t="s">
        <v>1615</v>
      </c>
      <c r="I17529" s="3" t="s">
        <v>1616</v>
      </c>
      <c r="J17529" s="3" t="s">
        <v>1617</v>
      </c>
      <c r="K17529" s="3" t="s">
        <v>24</v>
      </c>
      <c r="L17529" s="3">
        <v>31.0</v>
      </c>
      <c r="M17529" s="3" t="s">
        <v>25</v>
      </c>
      <c r="N17529" s="3" t="s">
        <v>15439</v>
      </c>
      <c r="O17529" s="3" t="s">
        <v>168</v>
      </c>
      <c r="P17529" s="4">
        <v>20559.0</v>
      </c>
      <c r="Q17529" s="3" t="s">
        <v>37</v>
      </c>
      <c r="S17529" s="3" t="s">
        <v>34</v>
      </c>
    </row>
    <row r="17530">
      <c r="A17530" s="2">
        <v>42318.71491898148</v>
      </c>
      <c r="B17530" s="3">
        <v>93.0</v>
      </c>
      <c r="C17530" s="3" t="s">
        <v>15274</v>
      </c>
      <c r="D17530" s="3">
        <v>13.0</v>
      </c>
      <c r="E17530" s="3" t="s">
        <v>15315</v>
      </c>
      <c r="F17530" s="3">
        <v>2.0</v>
      </c>
      <c r="G17530" s="3">
        <v>3.0</v>
      </c>
      <c r="H17530" s="3" t="s">
        <v>1615</v>
      </c>
      <c r="I17530" s="3" t="s">
        <v>1616</v>
      </c>
      <c r="J17530" s="3" t="s">
        <v>1617</v>
      </c>
      <c r="K17530" s="3" t="s">
        <v>24</v>
      </c>
      <c r="L17530" s="3">
        <v>32.0</v>
      </c>
      <c r="M17530" s="3" t="s">
        <v>30</v>
      </c>
      <c r="N17530" s="3" t="s">
        <v>3011</v>
      </c>
      <c r="O17530" s="3" t="s">
        <v>783</v>
      </c>
      <c r="P17530" s="4">
        <v>17698.0</v>
      </c>
      <c r="Q17530" s="3" t="s">
        <v>145</v>
      </c>
      <c r="S17530" s="3" t="s">
        <v>34</v>
      </c>
    </row>
    <row r="17531">
      <c r="A17531" s="2">
        <v>42318.71491898148</v>
      </c>
      <c r="B17531" s="3">
        <v>93.0</v>
      </c>
      <c r="C17531" s="3" t="s">
        <v>15274</v>
      </c>
      <c r="D17531" s="3">
        <v>13.0</v>
      </c>
      <c r="E17531" s="3" t="s">
        <v>15315</v>
      </c>
      <c r="F17531" s="3">
        <v>2.0</v>
      </c>
      <c r="G17531" s="3">
        <v>3.0</v>
      </c>
      <c r="H17531" s="3" t="s">
        <v>1615</v>
      </c>
      <c r="I17531" s="3" t="s">
        <v>1616</v>
      </c>
      <c r="J17531" s="3" t="s">
        <v>1617</v>
      </c>
      <c r="K17531" s="3" t="s">
        <v>24</v>
      </c>
      <c r="L17531" s="3">
        <v>33.0</v>
      </c>
      <c r="M17531" s="3" t="s">
        <v>25</v>
      </c>
      <c r="N17531" s="3" t="s">
        <v>951</v>
      </c>
      <c r="O17531" s="3" t="s">
        <v>27</v>
      </c>
      <c r="P17531" s="4">
        <v>26672.0</v>
      </c>
      <c r="Q17531" s="3" t="s">
        <v>28</v>
      </c>
      <c r="S17531" s="3" t="s">
        <v>34</v>
      </c>
    </row>
    <row r="17532">
      <c r="A17532" s="2">
        <v>42318.71491898148</v>
      </c>
      <c r="B17532" s="3">
        <v>93.0</v>
      </c>
      <c r="C17532" s="3" t="s">
        <v>15274</v>
      </c>
      <c r="D17532" s="3">
        <v>13.0</v>
      </c>
      <c r="E17532" s="3" t="s">
        <v>15315</v>
      </c>
      <c r="F17532" s="3">
        <v>2.0</v>
      </c>
      <c r="G17532" s="3">
        <v>3.0</v>
      </c>
      <c r="H17532" s="3" t="s">
        <v>1615</v>
      </c>
      <c r="I17532" s="3" t="s">
        <v>1616</v>
      </c>
      <c r="J17532" s="3" t="s">
        <v>1617</v>
      </c>
      <c r="K17532" s="3" t="s">
        <v>24</v>
      </c>
      <c r="L17532" s="3">
        <v>34.0</v>
      </c>
      <c r="M17532" s="3" t="s">
        <v>30</v>
      </c>
      <c r="N17532" s="3" t="s">
        <v>10276</v>
      </c>
      <c r="O17532" s="3" t="s">
        <v>215</v>
      </c>
      <c r="P17532" s="4">
        <v>26392.0</v>
      </c>
      <c r="Q17532" s="3" t="s">
        <v>132</v>
      </c>
      <c r="S17532" s="3" t="s">
        <v>34</v>
      </c>
    </row>
    <row r="17533">
      <c r="A17533" s="2">
        <v>42318.71491898148</v>
      </c>
      <c r="B17533" s="3">
        <v>93.0</v>
      </c>
      <c r="C17533" s="3" t="s">
        <v>15274</v>
      </c>
      <c r="D17533" s="3">
        <v>13.0</v>
      </c>
      <c r="E17533" s="3" t="s">
        <v>15315</v>
      </c>
      <c r="F17533" s="3">
        <v>2.0</v>
      </c>
      <c r="G17533" s="3">
        <v>3.0</v>
      </c>
      <c r="H17533" s="3" t="s">
        <v>1615</v>
      </c>
      <c r="I17533" s="3" t="s">
        <v>1616</v>
      </c>
      <c r="J17533" s="3" t="s">
        <v>1617</v>
      </c>
      <c r="K17533" s="3" t="s">
        <v>24</v>
      </c>
      <c r="L17533" s="3">
        <v>35.0</v>
      </c>
      <c r="M17533" s="3" t="s">
        <v>25</v>
      </c>
      <c r="N17533" s="3" t="s">
        <v>15440</v>
      </c>
      <c r="O17533" s="3" t="s">
        <v>536</v>
      </c>
      <c r="P17533" s="4">
        <v>20916.0</v>
      </c>
      <c r="Q17533" s="3" t="s">
        <v>37</v>
      </c>
      <c r="S17533" s="3" t="s">
        <v>34</v>
      </c>
    </row>
    <row r="17534">
      <c r="A17534" s="2">
        <v>42318.71491898148</v>
      </c>
      <c r="B17534" s="3">
        <v>93.0</v>
      </c>
      <c r="C17534" s="3" t="s">
        <v>15274</v>
      </c>
      <c r="D17534" s="3">
        <v>13.0</v>
      </c>
      <c r="E17534" s="3" t="s">
        <v>15315</v>
      </c>
      <c r="F17534" s="3">
        <v>2.0</v>
      </c>
      <c r="G17534" s="3">
        <v>3.0</v>
      </c>
      <c r="H17534" s="3" t="s">
        <v>1615</v>
      </c>
      <c r="I17534" s="3" t="s">
        <v>1616</v>
      </c>
      <c r="J17534" s="3" t="s">
        <v>1617</v>
      </c>
      <c r="K17534" s="3" t="s">
        <v>24</v>
      </c>
      <c r="L17534" s="3">
        <v>36.0</v>
      </c>
      <c r="M17534" s="3" t="s">
        <v>30</v>
      </c>
      <c r="N17534" s="3" t="s">
        <v>631</v>
      </c>
      <c r="O17534" s="3" t="s">
        <v>171</v>
      </c>
      <c r="P17534" s="4">
        <v>18140.0</v>
      </c>
      <c r="Q17534" s="3" t="s">
        <v>145</v>
      </c>
      <c r="S17534" s="3" t="s">
        <v>34</v>
      </c>
    </row>
    <row r="17535">
      <c r="A17535" s="2">
        <v>42318.71491898148</v>
      </c>
      <c r="B17535" s="3">
        <v>93.0</v>
      </c>
      <c r="C17535" s="3" t="s">
        <v>15274</v>
      </c>
      <c r="D17535" s="3">
        <v>13.0</v>
      </c>
      <c r="E17535" s="3" t="s">
        <v>15315</v>
      </c>
      <c r="F17535" s="3">
        <v>2.0</v>
      </c>
      <c r="G17535" s="3">
        <v>3.0</v>
      </c>
      <c r="H17535" s="3" t="s">
        <v>1615</v>
      </c>
      <c r="I17535" s="3" t="s">
        <v>1616</v>
      </c>
      <c r="J17535" s="3" t="s">
        <v>1617</v>
      </c>
      <c r="K17535" s="3" t="s">
        <v>24</v>
      </c>
      <c r="L17535" s="3">
        <v>37.0</v>
      </c>
      <c r="M17535" s="3" t="s">
        <v>25</v>
      </c>
      <c r="N17535" s="3" t="s">
        <v>3530</v>
      </c>
      <c r="O17535" s="3" t="s">
        <v>1037</v>
      </c>
      <c r="P17535" s="4">
        <v>20218.0</v>
      </c>
      <c r="Q17535" s="3" t="s">
        <v>86</v>
      </c>
      <c r="S17535" s="3" t="s">
        <v>34</v>
      </c>
    </row>
    <row r="17536">
      <c r="A17536" s="2">
        <v>42318.71491898148</v>
      </c>
      <c r="B17536" s="3">
        <v>93.0</v>
      </c>
      <c r="C17536" s="3" t="s">
        <v>15274</v>
      </c>
      <c r="D17536" s="3">
        <v>13.0</v>
      </c>
      <c r="E17536" s="3" t="s">
        <v>15315</v>
      </c>
      <c r="F17536" s="3">
        <v>2.0</v>
      </c>
      <c r="G17536" s="3">
        <v>3.0</v>
      </c>
      <c r="H17536" s="3" t="s">
        <v>1615</v>
      </c>
      <c r="I17536" s="3" t="s">
        <v>1616</v>
      </c>
      <c r="J17536" s="3" t="s">
        <v>1617</v>
      </c>
      <c r="K17536" s="3" t="s">
        <v>24</v>
      </c>
      <c r="L17536" s="3">
        <v>38.0</v>
      </c>
      <c r="M17536" s="3" t="s">
        <v>30</v>
      </c>
      <c r="N17536" s="3" t="s">
        <v>15441</v>
      </c>
      <c r="O17536" s="3" t="s">
        <v>283</v>
      </c>
      <c r="P17536" s="4">
        <v>21359.0</v>
      </c>
      <c r="Q17536" s="3" t="s">
        <v>52</v>
      </c>
      <c r="S17536" s="3" t="s">
        <v>34</v>
      </c>
    </row>
    <row r="17537">
      <c r="A17537" s="2">
        <v>42318.71491898148</v>
      </c>
      <c r="B17537" s="3">
        <v>93.0</v>
      </c>
      <c r="C17537" s="3" t="s">
        <v>15274</v>
      </c>
      <c r="D17537" s="3">
        <v>13.0</v>
      </c>
      <c r="E17537" s="3" t="s">
        <v>15315</v>
      </c>
      <c r="F17537" s="3">
        <v>2.0</v>
      </c>
      <c r="G17537" s="3">
        <v>3.0</v>
      </c>
      <c r="H17537" s="3" t="s">
        <v>1615</v>
      </c>
      <c r="I17537" s="3" t="s">
        <v>1616</v>
      </c>
      <c r="J17537" s="3" t="s">
        <v>1617</v>
      </c>
      <c r="K17537" s="3" t="s">
        <v>24</v>
      </c>
      <c r="L17537" s="3">
        <v>39.0</v>
      </c>
      <c r="M17537" s="3" t="s">
        <v>25</v>
      </c>
      <c r="N17537" s="3" t="s">
        <v>15442</v>
      </c>
      <c r="O17537" s="3" t="s">
        <v>127</v>
      </c>
      <c r="P17537" s="4">
        <v>17031.0</v>
      </c>
      <c r="Q17537" s="3" t="s">
        <v>49</v>
      </c>
      <c r="S17537" s="3" t="s">
        <v>34</v>
      </c>
    </row>
    <row r="17538">
      <c r="A17538" s="2">
        <v>42318.71491898148</v>
      </c>
      <c r="B17538" s="3">
        <v>93.0</v>
      </c>
      <c r="C17538" s="3" t="s">
        <v>15274</v>
      </c>
      <c r="D17538" s="3">
        <v>13.0</v>
      </c>
      <c r="E17538" s="3" t="s">
        <v>15315</v>
      </c>
      <c r="F17538" s="3">
        <v>2.0</v>
      </c>
      <c r="G17538" s="3">
        <v>3.0</v>
      </c>
      <c r="H17538" s="3" t="s">
        <v>1615</v>
      </c>
      <c r="I17538" s="3" t="s">
        <v>1616</v>
      </c>
      <c r="J17538" s="3" t="s">
        <v>1617</v>
      </c>
      <c r="K17538" s="3" t="s">
        <v>24</v>
      </c>
      <c r="L17538" s="3">
        <v>40.0</v>
      </c>
      <c r="M17538" s="3" t="s">
        <v>30</v>
      </c>
      <c r="N17538" s="3" t="s">
        <v>15443</v>
      </c>
      <c r="O17538" s="3" t="s">
        <v>81</v>
      </c>
      <c r="P17538" s="4">
        <v>22464.0</v>
      </c>
      <c r="Q17538" s="3" t="s">
        <v>132</v>
      </c>
      <c r="S17538" s="3" t="s">
        <v>34</v>
      </c>
    </row>
    <row r="17539">
      <c r="A17539" s="2">
        <v>42318.71491898148</v>
      </c>
      <c r="B17539" s="3">
        <v>93.0</v>
      </c>
      <c r="C17539" s="3" t="s">
        <v>15274</v>
      </c>
      <c r="D17539" s="3">
        <v>13.0</v>
      </c>
      <c r="E17539" s="3" t="s">
        <v>15315</v>
      </c>
      <c r="F17539" s="3">
        <v>2.0</v>
      </c>
      <c r="G17539" s="3">
        <v>3.0</v>
      </c>
      <c r="H17539" s="3" t="s">
        <v>1615</v>
      </c>
      <c r="I17539" s="3" t="s">
        <v>1616</v>
      </c>
      <c r="J17539" s="3" t="s">
        <v>1617</v>
      </c>
      <c r="K17539" s="3" t="s">
        <v>24</v>
      </c>
      <c r="L17539" s="3">
        <v>41.0</v>
      </c>
      <c r="M17539" s="3" t="s">
        <v>25</v>
      </c>
      <c r="N17539" s="3" t="s">
        <v>15444</v>
      </c>
      <c r="O17539" s="3" t="s">
        <v>123</v>
      </c>
      <c r="P17539" s="4">
        <v>19677.0</v>
      </c>
      <c r="Q17539" s="3" t="s">
        <v>46</v>
      </c>
      <c r="S17539" s="3" t="s">
        <v>34</v>
      </c>
    </row>
    <row r="17540">
      <c r="A17540" s="2">
        <v>42318.71491898148</v>
      </c>
      <c r="B17540" s="3">
        <v>93.0</v>
      </c>
      <c r="C17540" s="3" t="s">
        <v>15274</v>
      </c>
      <c r="D17540" s="3">
        <v>13.0</v>
      </c>
      <c r="E17540" s="3" t="s">
        <v>15315</v>
      </c>
      <c r="F17540" s="3">
        <v>2.0</v>
      </c>
      <c r="G17540" s="3">
        <v>3.0</v>
      </c>
      <c r="H17540" s="3" t="s">
        <v>1615</v>
      </c>
      <c r="I17540" s="3" t="s">
        <v>1616</v>
      </c>
      <c r="J17540" s="3" t="s">
        <v>1617</v>
      </c>
      <c r="K17540" s="3" t="s">
        <v>24</v>
      </c>
      <c r="L17540" s="3">
        <v>42.0</v>
      </c>
      <c r="M17540" s="3" t="s">
        <v>30</v>
      </c>
      <c r="N17540" s="3" t="s">
        <v>432</v>
      </c>
      <c r="O17540" s="3" t="s">
        <v>249</v>
      </c>
      <c r="P17540" s="4">
        <v>20592.0</v>
      </c>
      <c r="Q17540" s="3" t="s">
        <v>37</v>
      </c>
      <c r="S17540" s="3" t="s">
        <v>34</v>
      </c>
    </row>
    <row r="17541">
      <c r="A17541" s="2">
        <v>42318.71491898148</v>
      </c>
      <c r="B17541" s="3">
        <v>93.0</v>
      </c>
      <c r="C17541" s="3" t="s">
        <v>15274</v>
      </c>
      <c r="D17541" s="3">
        <v>13.0</v>
      </c>
      <c r="E17541" s="3" t="s">
        <v>15315</v>
      </c>
      <c r="F17541" s="3">
        <v>2.0</v>
      </c>
      <c r="G17541" s="3">
        <v>3.0</v>
      </c>
      <c r="H17541" s="3" t="s">
        <v>1615</v>
      </c>
      <c r="I17541" s="3" t="s">
        <v>1616</v>
      </c>
      <c r="J17541" s="3" t="s">
        <v>1617</v>
      </c>
      <c r="K17541" s="3" t="s">
        <v>24</v>
      </c>
      <c r="L17541" s="3">
        <v>43.0</v>
      </c>
      <c r="M17541" s="3" t="s">
        <v>25</v>
      </c>
      <c r="N17541" s="3" t="s">
        <v>15445</v>
      </c>
      <c r="O17541" s="3" t="s">
        <v>109</v>
      </c>
      <c r="P17541" s="4">
        <v>23908.0</v>
      </c>
      <c r="Q17541" s="3" t="s">
        <v>205</v>
      </c>
      <c r="S17541" s="3" t="s">
        <v>34</v>
      </c>
    </row>
    <row r="17542">
      <c r="A17542" s="2">
        <v>42318.71491898148</v>
      </c>
      <c r="B17542" s="3">
        <v>93.0</v>
      </c>
      <c r="C17542" s="3" t="s">
        <v>15274</v>
      </c>
      <c r="D17542" s="3">
        <v>13.0</v>
      </c>
      <c r="E17542" s="3" t="s">
        <v>15315</v>
      </c>
      <c r="F17542" s="3">
        <v>2.0</v>
      </c>
      <c r="G17542" s="3">
        <v>3.0</v>
      </c>
      <c r="H17542" s="3" t="s">
        <v>1615</v>
      </c>
      <c r="I17542" s="3" t="s">
        <v>1616</v>
      </c>
      <c r="J17542" s="3" t="s">
        <v>1617</v>
      </c>
      <c r="K17542" s="3" t="s">
        <v>24</v>
      </c>
      <c r="L17542" s="3">
        <v>44.0</v>
      </c>
      <c r="M17542" s="3" t="s">
        <v>30</v>
      </c>
      <c r="N17542" s="3" t="s">
        <v>7073</v>
      </c>
      <c r="O17542" s="3" t="s">
        <v>6115</v>
      </c>
      <c r="P17542" s="4">
        <v>17161.0</v>
      </c>
      <c r="Q17542" s="3" t="s">
        <v>105</v>
      </c>
      <c r="S17542" s="3" t="s">
        <v>34</v>
      </c>
    </row>
    <row r="17543">
      <c r="A17543" s="2">
        <v>42318.71491898148</v>
      </c>
      <c r="B17543" s="3">
        <v>93.0</v>
      </c>
      <c r="C17543" s="3" t="s">
        <v>15274</v>
      </c>
      <c r="D17543" s="3">
        <v>13.0</v>
      </c>
      <c r="E17543" s="3" t="s">
        <v>15315</v>
      </c>
      <c r="F17543" s="3">
        <v>2.0</v>
      </c>
      <c r="G17543" s="3">
        <v>3.0</v>
      </c>
      <c r="H17543" s="3" t="s">
        <v>1615</v>
      </c>
      <c r="I17543" s="3" t="s">
        <v>1616</v>
      </c>
      <c r="J17543" s="3" t="s">
        <v>1617</v>
      </c>
      <c r="K17543" s="3" t="s">
        <v>24</v>
      </c>
      <c r="L17543" s="3">
        <v>45.0</v>
      </c>
      <c r="M17543" s="3" t="s">
        <v>25</v>
      </c>
      <c r="N17543" s="3" t="s">
        <v>15446</v>
      </c>
      <c r="O17543" s="3" t="s">
        <v>48</v>
      </c>
      <c r="P17543" s="4">
        <v>28263.0</v>
      </c>
      <c r="Q17543" s="3" t="s">
        <v>1159</v>
      </c>
      <c r="S17543" s="3" t="s">
        <v>34</v>
      </c>
    </row>
    <row r="17544">
      <c r="A17544" s="2">
        <v>42318.71491898148</v>
      </c>
      <c r="B17544" s="3">
        <v>93.0</v>
      </c>
      <c r="C17544" s="3" t="s">
        <v>15274</v>
      </c>
      <c r="D17544" s="3">
        <v>13.0</v>
      </c>
      <c r="E17544" s="3" t="s">
        <v>15315</v>
      </c>
      <c r="F17544" s="3">
        <v>2.0</v>
      </c>
      <c r="G17544" s="3">
        <v>3.0</v>
      </c>
      <c r="H17544" s="3" t="s">
        <v>1615</v>
      </c>
      <c r="I17544" s="3" t="s">
        <v>1616</v>
      </c>
      <c r="J17544" s="3" t="s">
        <v>1617</v>
      </c>
      <c r="K17544" s="3" t="s">
        <v>24</v>
      </c>
      <c r="L17544" s="3">
        <v>46.0</v>
      </c>
      <c r="M17544" s="3" t="s">
        <v>30</v>
      </c>
      <c r="N17544" s="3" t="s">
        <v>4220</v>
      </c>
      <c r="O17544" s="3" t="s">
        <v>1547</v>
      </c>
      <c r="P17544" s="4">
        <v>22199.0</v>
      </c>
      <c r="Q17544" s="3" t="s">
        <v>372</v>
      </c>
      <c r="S17544" s="3" t="s">
        <v>34</v>
      </c>
    </row>
    <row r="17545">
      <c r="A17545" s="2">
        <v>42318.71491898148</v>
      </c>
      <c r="B17545" s="3">
        <v>93.0</v>
      </c>
      <c r="C17545" s="3" t="s">
        <v>15274</v>
      </c>
      <c r="D17545" s="3">
        <v>13.0</v>
      </c>
      <c r="E17545" s="3" t="s">
        <v>15315</v>
      </c>
      <c r="F17545" s="3">
        <v>2.0</v>
      </c>
      <c r="G17545" s="3">
        <v>3.0</v>
      </c>
      <c r="H17545" s="3" t="s">
        <v>1615</v>
      </c>
      <c r="I17545" s="3" t="s">
        <v>1616</v>
      </c>
      <c r="J17545" s="3" t="s">
        <v>1617</v>
      </c>
      <c r="K17545" s="3" t="s">
        <v>24</v>
      </c>
      <c r="L17545" s="3">
        <v>47.0</v>
      </c>
      <c r="M17545" s="3" t="s">
        <v>25</v>
      </c>
      <c r="N17545" s="3" t="s">
        <v>5583</v>
      </c>
      <c r="O17545" s="3" t="s">
        <v>69</v>
      </c>
      <c r="P17545" s="4">
        <v>20483.0</v>
      </c>
      <c r="Q17545" s="3" t="s">
        <v>49</v>
      </c>
      <c r="S17545" s="3" t="s">
        <v>34</v>
      </c>
    </row>
    <row r="17546">
      <c r="A17546" s="2">
        <v>42318.71491898148</v>
      </c>
      <c r="B17546" s="3">
        <v>93.0</v>
      </c>
      <c r="C17546" s="3" t="s">
        <v>15274</v>
      </c>
      <c r="D17546" s="3">
        <v>13.0</v>
      </c>
      <c r="E17546" s="3" t="s">
        <v>15315</v>
      </c>
      <c r="F17546" s="3">
        <v>2.0</v>
      </c>
      <c r="G17546" s="3">
        <v>3.0</v>
      </c>
      <c r="H17546" s="3" t="s">
        <v>1615</v>
      </c>
      <c r="I17546" s="3" t="s">
        <v>1616</v>
      </c>
      <c r="J17546" s="3" t="s">
        <v>1617</v>
      </c>
      <c r="K17546" s="3" t="s">
        <v>24</v>
      </c>
      <c r="L17546" s="3">
        <v>48.0</v>
      </c>
      <c r="M17546" s="3" t="s">
        <v>30</v>
      </c>
      <c r="N17546" s="3" t="s">
        <v>15447</v>
      </c>
      <c r="O17546" s="3" t="s">
        <v>2265</v>
      </c>
      <c r="P17546" s="4">
        <v>19945.0</v>
      </c>
      <c r="Q17546" s="3" t="s">
        <v>247</v>
      </c>
      <c r="S17546" s="3" t="s">
        <v>34</v>
      </c>
    </row>
    <row r="17547">
      <c r="A17547" s="2">
        <v>42318.71491898148</v>
      </c>
      <c r="B17547" s="3">
        <v>93.0</v>
      </c>
      <c r="C17547" s="3" t="s">
        <v>15274</v>
      </c>
      <c r="D17547" s="3">
        <v>13.0</v>
      </c>
      <c r="E17547" s="3" t="s">
        <v>15315</v>
      </c>
      <c r="F17547" s="3">
        <v>2.0</v>
      </c>
      <c r="G17547" s="3">
        <v>3.0</v>
      </c>
      <c r="H17547" s="3" t="s">
        <v>1615</v>
      </c>
      <c r="I17547" s="3" t="s">
        <v>1616</v>
      </c>
      <c r="J17547" s="3" t="s">
        <v>1617</v>
      </c>
      <c r="K17547" s="3" t="s">
        <v>24</v>
      </c>
      <c r="L17547" s="3">
        <v>49.0</v>
      </c>
      <c r="M17547" s="3" t="s">
        <v>25</v>
      </c>
      <c r="N17547" s="3" t="s">
        <v>15448</v>
      </c>
      <c r="O17547" s="3" t="s">
        <v>257</v>
      </c>
      <c r="P17547" s="4">
        <v>19108.0</v>
      </c>
      <c r="Q17547" s="3" t="s">
        <v>105</v>
      </c>
      <c r="S17547" s="3" t="s">
        <v>34</v>
      </c>
    </row>
    <row r="17548">
      <c r="A17548" s="2">
        <v>42318.71491898148</v>
      </c>
      <c r="B17548" s="3">
        <v>93.0</v>
      </c>
      <c r="C17548" s="3" t="s">
        <v>15274</v>
      </c>
      <c r="D17548" s="3">
        <v>13.0</v>
      </c>
      <c r="E17548" s="3" t="s">
        <v>15315</v>
      </c>
      <c r="F17548" s="3">
        <v>2.0</v>
      </c>
      <c r="G17548" s="3">
        <v>3.0</v>
      </c>
      <c r="H17548" s="3" t="s">
        <v>1615</v>
      </c>
      <c r="I17548" s="3" t="s">
        <v>1616</v>
      </c>
      <c r="J17548" s="3" t="s">
        <v>1617</v>
      </c>
      <c r="K17548" s="3" t="s">
        <v>24</v>
      </c>
      <c r="L17548" s="3">
        <v>50.0</v>
      </c>
      <c r="M17548" s="3" t="s">
        <v>30</v>
      </c>
      <c r="N17548" s="3" t="s">
        <v>15449</v>
      </c>
      <c r="O17548" s="3" t="s">
        <v>336</v>
      </c>
      <c r="P17548" s="4">
        <v>15755.0</v>
      </c>
      <c r="Q17548" s="3" t="s">
        <v>49</v>
      </c>
      <c r="S17548" s="3" t="s">
        <v>34</v>
      </c>
    </row>
    <row r="17549">
      <c r="A17549" s="2">
        <v>42318.71491898148</v>
      </c>
      <c r="B17549" s="3">
        <v>93.0</v>
      </c>
      <c r="C17549" s="3" t="s">
        <v>15274</v>
      </c>
      <c r="D17549" s="3">
        <v>13.0</v>
      </c>
      <c r="E17549" s="3" t="s">
        <v>15315</v>
      </c>
      <c r="F17549" s="3">
        <v>2.0</v>
      </c>
      <c r="G17549" s="3">
        <v>3.0</v>
      </c>
      <c r="H17549" s="3" t="s">
        <v>1615</v>
      </c>
      <c r="I17549" s="3" t="s">
        <v>1616</v>
      </c>
      <c r="J17549" s="3" t="s">
        <v>1617</v>
      </c>
      <c r="K17549" s="3" t="s">
        <v>24</v>
      </c>
      <c r="L17549" s="3">
        <v>51.0</v>
      </c>
      <c r="M17549" s="3" t="s">
        <v>25</v>
      </c>
      <c r="N17549" s="3" t="s">
        <v>15450</v>
      </c>
      <c r="O17549" s="3" t="s">
        <v>204</v>
      </c>
      <c r="P17549" s="4">
        <v>14819.0</v>
      </c>
      <c r="Q17549" s="3" t="s">
        <v>49</v>
      </c>
      <c r="S17549" s="3" t="s">
        <v>34</v>
      </c>
    </row>
    <row r="17550">
      <c r="A17550" s="2">
        <v>42318.71491898148</v>
      </c>
      <c r="B17550" s="3">
        <v>93.0</v>
      </c>
      <c r="C17550" s="3" t="s">
        <v>15274</v>
      </c>
      <c r="D17550" s="3">
        <v>83.0</v>
      </c>
      <c r="E17550" s="3" t="s">
        <v>15357</v>
      </c>
      <c r="F17550" s="3">
        <v>2.0</v>
      </c>
      <c r="G17550" s="3">
        <v>3.0</v>
      </c>
      <c r="H17550" s="3" t="s">
        <v>1615</v>
      </c>
      <c r="I17550" s="3" t="s">
        <v>1616</v>
      </c>
      <c r="J17550" s="3" t="s">
        <v>1617</v>
      </c>
      <c r="K17550" s="3" t="s">
        <v>24</v>
      </c>
      <c r="L17550" s="3">
        <v>1.0</v>
      </c>
      <c r="M17550" s="3" t="s">
        <v>30</v>
      </c>
      <c r="N17550" s="3" t="s">
        <v>312</v>
      </c>
      <c r="O17550" s="3" t="s">
        <v>1074</v>
      </c>
      <c r="P17550" s="4">
        <v>15846.0</v>
      </c>
      <c r="Q17550" s="3" t="s">
        <v>86</v>
      </c>
      <c r="S17550" s="3" t="s">
        <v>34</v>
      </c>
    </row>
    <row r="17551">
      <c r="A17551" s="2">
        <v>42318.71491898148</v>
      </c>
      <c r="B17551" s="3">
        <v>93.0</v>
      </c>
      <c r="C17551" s="3" t="s">
        <v>15274</v>
      </c>
      <c r="D17551" s="3">
        <v>83.0</v>
      </c>
      <c r="E17551" s="3" t="s">
        <v>15357</v>
      </c>
      <c r="F17551" s="3">
        <v>2.0</v>
      </c>
      <c r="G17551" s="3">
        <v>3.0</v>
      </c>
      <c r="H17551" s="3" t="s">
        <v>1615</v>
      </c>
      <c r="I17551" s="3" t="s">
        <v>1616</v>
      </c>
      <c r="J17551" s="3" t="s">
        <v>1617</v>
      </c>
      <c r="K17551" s="3" t="s">
        <v>24</v>
      </c>
      <c r="L17551" s="3">
        <v>2.0</v>
      </c>
      <c r="M17551" s="3" t="s">
        <v>25</v>
      </c>
      <c r="N17551" s="3" t="s">
        <v>15439</v>
      </c>
      <c r="O17551" s="3" t="s">
        <v>5809</v>
      </c>
      <c r="P17551" s="4">
        <v>18713.0</v>
      </c>
      <c r="Q17551" s="3" t="s">
        <v>86</v>
      </c>
      <c r="S17551" s="3" t="s">
        <v>34</v>
      </c>
    </row>
    <row r="17552">
      <c r="A17552" s="2">
        <v>42318.71491898148</v>
      </c>
      <c r="B17552" s="3">
        <v>93.0</v>
      </c>
      <c r="C17552" s="3" t="s">
        <v>15274</v>
      </c>
      <c r="D17552" s="3">
        <v>83.0</v>
      </c>
      <c r="E17552" s="3" t="s">
        <v>15357</v>
      </c>
      <c r="F17552" s="3">
        <v>2.0</v>
      </c>
      <c r="G17552" s="3">
        <v>3.0</v>
      </c>
      <c r="H17552" s="3" t="s">
        <v>1615</v>
      </c>
      <c r="I17552" s="3" t="s">
        <v>1616</v>
      </c>
      <c r="J17552" s="3" t="s">
        <v>1617</v>
      </c>
      <c r="K17552" s="3" t="s">
        <v>24</v>
      </c>
      <c r="L17552" s="3">
        <v>3.0</v>
      </c>
      <c r="M17552" s="3" t="s">
        <v>30</v>
      </c>
      <c r="N17552" s="3" t="s">
        <v>1935</v>
      </c>
      <c r="O17552" s="3" t="s">
        <v>1547</v>
      </c>
      <c r="P17552" s="4">
        <v>23432.0</v>
      </c>
      <c r="Q17552" s="3" t="s">
        <v>132</v>
      </c>
      <c r="S17552" s="3" t="s">
        <v>34</v>
      </c>
    </row>
    <row r="17553">
      <c r="A17553" s="2">
        <v>42318.71491898148</v>
      </c>
      <c r="B17553" s="3">
        <v>93.0</v>
      </c>
      <c r="C17553" s="3" t="s">
        <v>15274</v>
      </c>
      <c r="D17553" s="3">
        <v>83.0</v>
      </c>
      <c r="E17553" s="3" t="s">
        <v>15357</v>
      </c>
      <c r="F17553" s="3">
        <v>2.0</v>
      </c>
      <c r="G17553" s="3">
        <v>3.0</v>
      </c>
      <c r="H17553" s="3" t="s">
        <v>1615</v>
      </c>
      <c r="I17553" s="3" t="s">
        <v>1616</v>
      </c>
      <c r="J17553" s="3" t="s">
        <v>1617</v>
      </c>
      <c r="K17553" s="3" t="s">
        <v>24</v>
      </c>
      <c r="L17553" s="3">
        <v>4.0</v>
      </c>
      <c r="M17553" s="3" t="s">
        <v>25</v>
      </c>
      <c r="N17553" s="3" t="s">
        <v>15451</v>
      </c>
      <c r="O17553" s="3" t="s">
        <v>523</v>
      </c>
      <c r="P17553" s="4">
        <v>24780.0</v>
      </c>
      <c r="Q17553" s="3" t="s">
        <v>247</v>
      </c>
      <c r="S17553" s="3" t="s">
        <v>34</v>
      </c>
    </row>
    <row r="17554">
      <c r="A17554" s="2">
        <v>42318.71491898148</v>
      </c>
      <c r="B17554" s="3">
        <v>93.0</v>
      </c>
      <c r="C17554" s="3" t="s">
        <v>15274</v>
      </c>
      <c r="D17554" s="3">
        <v>83.0</v>
      </c>
      <c r="E17554" s="3" t="s">
        <v>15357</v>
      </c>
      <c r="F17554" s="3">
        <v>2.0</v>
      </c>
      <c r="G17554" s="3">
        <v>3.0</v>
      </c>
      <c r="H17554" s="3" t="s">
        <v>1615</v>
      </c>
      <c r="I17554" s="3" t="s">
        <v>1616</v>
      </c>
      <c r="J17554" s="3" t="s">
        <v>1617</v>
      </c>
      <c r="K17554" s="3" t="s">
        <v>24</v>
      </c>
      <c r="L17554" s="3">
        <v>5.0</v>
      </c>
      <c r="M17554" s="3" t="s">
        <v>30</v>
      </c>
      <c r="N17554" s="3" t="s">
        <v>15452</v>
      </c>
      <c r="O17554" s="3" t="s">
        <v>15453</v>
      </c>
      <c r="P17554" s="4">
        <v>20237.0</v>
      </c>
      <c r="Q17554" s="3" t="s">
        <v>228</v>
      </c>
      <c r="S17554" s="3" t="s">
        <v>34</v>
      </c>
    </row>
    <row r="17555">
      <c r="A17555" s="2">
        <v>42318.71491898148</v>
      </c>
      <c r="B17555" s="3">
        <v>93.0</v>
      </c>
      <c r="C17555" s="3" t="s">
        <v>15274</v>
      </c>
      <c r="D17555" s="3">
        <v>83.0</v>
      </c>
      <c r="E17555" s="3" t="s">
        <v>15357</v>
      </c>
      <c r="F17555" s="3">
        <v>2.0</v>
      </c>
      <c r="G17555" s="3">
        <v>3.0</v>
      </c>
      <c r="H17555" s="3" t="s">
        <v>1615</v>
      </c>
      <c r="I17555" s="3" t="s">
        <v>1616</v>
      </c>
      <c r="J17555" s="3" t="s">
        <v>1617</v>
      </c>
      <c r="K17555" s="3" t="s">
        <v>24</v>
      </c>
      <c r="L17555" s="3">
        <v>6.0</v>
      </c>
      <c r="M17555" s="3" t="s">
        <v>25</v>
      </c>
      <c r="N17555" s="3" t="s">
        <v>15454</v>
      </c>
      <c r="O17555" s="3" t="s">
        <v>200</v>
      </c>
      <c r="P17555" s="4">
        <v>17198.0</v>
      </c>
      <c r="Q17555" s="3" t="s">
        <v>105</v>
      </c>
      <c r="S17555" s="3" t="s">
        <v>34</v>
      </c>
    </row>
    <row r="17556">
      <c r="A17556" s="2">
        <v>42318.71491898148</v>
      </c>
      <c r="B17556" s="3">
        <v>93.0</v>
      </c>
      <c r="C17556" s="3" t="s">
        <v>15274</v>
      </c>
      <c r="D17556" s="3">
        <v>83.0</v>
      </c>
      <c r="E17556" s="3" t="s">
        <v>15357</v>
      </c>
      <c r="F17556" s="3">
        <v>2.0</v>
      </c>
      <c r="G17556" s="3">
        <v>3.0</v>
      </c>
      <c r="H17556" s="3" t="s">
        <v>1615</v>
      </c>
      <c r="I17556" s="3" t="s">
        <v>1616</v>
      </c>
      <c r="J17556" s="3" t="s">
        <v>1617</v>
      </c>
      <c r="K17556" s="3" t="s">
        <v>24</v>
      </c>
      <c r="L17556" s="3">
        <v>7.0</v>
      </c>
      <c r="M17556" s="3" t="s">
        <v>30</v>
      </c>
      <c r="N17556" s="3" t="s">
        <v>15416</v>
      </c>
      <c r="O17556" s="3" t="s">
        <v>626</v>
      </c>
      <c r="P17556" s="4">
        <v>20593.0</v>
      </c>
      <c r="Q17556" s="3" t="s">
        <v>132</v>
      </c>
      <c r="S17556" s="3" t="s">
        <v>34</v>
      </c>
    </row>
    <row r="17557">
      <c r="A17557" s="2">
        <v>42318.71491898148</v>
      </c>
      <c r="B17557" s="3">
        <v>93.0</v>
      </c>
      <c r="C17557" s="3" t="s">
        <v>15274</v>
      </c>
      <c r="D17557" s="3">
        <v>83.0</v>
      </c>
      <c r="E17557" s="3" t="s">
        <v>15357</v>
      </c>
      <c r="F17557" s="3">
        <v>2.0</v>
      </c>
      <c r="G17557" s="3">
        <v>3.0</v>
      </c>
      <c r="H17557" s="3" t="s">
        <v>1615</v>
      </c>
      <c r="I17557" s="3" t="s">
        <v>1616</v>
      </c>
      <c r="J17557" s="3" t="s">
        <v>1617</v>
      </c>
      <c r="K17557" s="3" t="s">
        <v>24</v>
      </c>
      <c r="L17557" s="3">
        <v>8.0</v>
      </c>
      <c r="M17557" s="3" t="s">
        <v>25</v>
      </c>
      <c r="N17557" s="3" t="s">
        <v>15455</v>
      </c>
      <c r="O17557" s="3" t="s">
        <v>1275</v>
      </c>
      <c r="P17557" s="4">
        <v>26878.0</v>
      </c>
      <c r="Q17557" s="3" t="s">
        <v>132</v>
      </c>
      <c r="S17557" s="3" t="s">
        <v>34</v>
      </c>
    </row>
    <row r="17558">
      <c r="A17558" s="2">
        <v>42318.71491898148</v>
      </c>
      <c r="B17558" s="3">
        <v>93.0</v>
      </c>
      <c r="C17558" s="3" t="s">
        <v>15274</v>
      </c>
      <c r="D17558" s="3">
        <v>83.0</v>
      </c>
      <c r="E17558" s="3" t="s">
        <v>15357</v>
      </c>
      <c r="F17558" s="3">
        <v>2.0</v>
      </c>
      <c r="G17558" s="3">
        <v>3.0</v>
      </c>
      <c r="H17558" s="3" t="s">
        <v>1615</v>
      </c>
      <c r="I17558" s="3" t="s">
        <v>1616</v>
      </c>
      <c r="J17558" s="3" t="s">
        <v>1617</v>
      </c>
      <c r="K17558" s="3" t="s">
        <v>24</v>
      </c>
      <c r="L17558" s="3">
        <v>9.0</v>
      </c>
      <c r="M17558" s="3" t="s">
        <v>30</v>
      </c>
      <c r="N17558" s="3" t="s">
        <v>15456</v>
      </c>
      <c r="O17558" s="3" t="s">
        <v>45</v>
      </c>
      <c r="P17558" s="4">
        <v>22841.0</v>
      </c>
      <c r="Q17558" s="3" t="s">
        <v>228</v>
      </c>
      <c r="S17558" s="3" t="s">
        <v>34</v>
      </c>
    </row>
    <row r="17559">
      <c r="A17559" s="2">
        <v>42318.71491898148</v>
      </c>
      <c r="B17559" s="3">
        <v>93.0</v>
      </c>
      <c r="C17559" s="3" t="s">
        <v>15274</v>
      </c>
      <c r="D17559" s="3">
        <v>83.0</v>
      </c>
      <c r="E17559" s="3" t="s">
        <v>15357</v>
      </c>
      <c r="F17559" s="3">
        <v>2.0</v>
      </c>
      <c r="G17559" s="3">
        <v>3.0</v>
      </c>
      <c r="H17559" s="3" t="s">
        <v>1615</v>
      </c>
      <c r="I17559" s="3" t="s">
        <v>1616</v>
      </c>
      <c r="J17559" s="3" t="s">
        <v>1617</v>
      </c>
      <c r="K17559" s="3" t="s">
        <v>24</v>
      </c>
      <c r="L17559" s="3">
        <v>10.0</v>
      </c>
      <c r="M17559" s="3" t="s">
        <v>25</v>
      </c>
      <c r="N17559" s="3" t="s">
        <v>15457</v>
      </c>
      <c r="O17559" s="3" t="s">
        <v>1016</v>
      </c>
      <c r="P17559" s="4">
        <v>28243.0</v>
      </c>
      <c r="Q17559" s="3" t="s">
        <v>132</v>
      </c>
      <c r="S17559" s="3" t="s">
        <v>34</v>
      </c>
    </row>
    <row r="17560">
      <c r="A17560" s="2">
        <v>42318.71491898148</v>
      </c>
      <c r="B17560" s="3">
        <v>93.0</v>
      </c>
      <c r="C17560" s="3" t="s">
        <v>15274</v>
      </c>
      <c r="D17560" s="3">
        <v>83.0</v>
      </c>
      <c r="E17560" s="3" t="s">
        <v>15357</v>
      </c>
      <c r="F17560" s="3">
        <v>2.0</v>
      </c>
      <c r="G17560" s="3">
        <v>3.0</v>
      </c>
      <c r="H17560" s="3" t="s">
        <v>1615</v>
      </c>
      <c r="I17560" s="3" t="s">
        <v>1616</v>
      </c>
      <c r="J17560" s="3" t="s">
        <v>1617</v>
      </c>
      <c r="K17560" s="3" t="s">
        <v>24</v>
      </c>
      <c r="L17560" s="3">
        <v>11.0</v>
      </c>
      <c r="M17560" s="3" t="s">
        <v>30</v>
      </c>
      <c r="N17560" s="3" t="s">
        <v>15458</v>
      </c>
      <c r="O17560" s="3" t="s">
        <v>307</v>
      </c>
      <c r="P17560" s="4">
        <v>15790.0</v>
      </c>
      <c r="Q17560" s="3" t="s">
        <v>145</v>
      </c>
      <c r="S17560" s="3" t="s">
        <v>34</v>
      </c>
    </row>
    <row r="17561">
      <c r="A17561" s="2">
        <v>42318.71491898148</v>
      </c>
      <c r="B17561" s="3">
        <v>93.0</v>
      </c>
      <c r="C17561" s="3" t="s">
        <v>15274</v>
      </c>
      <c r="D17561" s="3">
        <v>83.0</v>
      </c>
      <c r="E17561" s="3" t="s">
        <v>15357</v>
      </c>
      <c r="F17561" s="3">
        <v>2.0</v>
      </c>
      <c r="G17561" s="3">
        <v>3.0</v>
      </c>
      <c r="H17561" s="3" t="s">
        <v>1615</v>
      </c>
      <c r="I17561" s="3" t="s">
        <v>1616</v>
      </c>
      <c r="J17561" s="3" t="s">
        <v>1617</v>
      </c>
      <c r="K17561" s="3" t="s">
        <v>24</v>
      </c>
      <c r="L17561" s="3">
        <v>12.0</v>
      </c>
      <c r="M17561" s="3" t="s">
        <v>25</v>
      </c>
      <c r="N17561" s="3" t="s">
        <v>15459</v>
      </c>
      <c r="O17561" s="3" t="s">
        <v>15460</v>
      </c>
      <c r="P17561" s="4">
        <v>19559.0</v>
      </c>
      <c r="Q17561" s="3" t="s">
        <v>49</v>
      </c>
      <c r="S17561" s="3" t="s">
        <v>34</v>
      </c>
    </row>
    <row r="17562">
      <c r="A17562" s="2">
        <v>42318.71491898148</v>
      </c>
      <c r="B17562" s="3">
        <v>93.0</v>
      </c>
      <c r="C17562" s="3" t="s">
        <v>15274</v>
      </c>
      <c r="D17562" s="3">
        <v>83.0</v>
      </c>
      <c r="E17562" s="3" t="s">
        <v>15357</v>
      </c>
      <c r="F17562" s="3">
        <v>2.0</v>
      </c>
      <c r="G17562" s="3">
        <v>3.0</v>
      </c>
      <c r="H17562" s="3" t="s">
        <v>1615</v>
      </c>
      <c r="I17562" s="3" t="s">
        <v>1616</v>
      </c>
      <c r="J17562" s="3" t="s">
        <v>1617</v>
      </c>
      <c r="K17562" s="3" t="s">
        <v>24</v>
      </c>
      <c r="L17562" s="3">
        <v>13.0</v>
      </c>
      <c r="M17562" s="3" t="s">
        <v>30</v>
      </c>
      <c r="N17562" s="3" t="s">
        <v>974</v>
      </c>
      <c r="O17562" s="3" t="s">
        <v>361</v>
      </c>
      <c r="P17562" s="4">
        <v>17661.0</v>
      </c>
      <c r="Q17562" s="3" t="s">
        <v>145</v>
      </c>
      <c r="S17562" s="3" t="s">
        <v>34</v>
      </c>
    </row>
    <row r="17563">
      <c r="A17563" s="2">
        <v>42318.71491898148</v>
      </c>
      <c r="B17563" s="3">
        <v>93.0</v>
      </c>
      <c r="C17563" s="3" t="s">
        <v>15274</v>
      </c>
      <c r="D17563" s="3">
        <v>83.0</v>
      </c>
      <c r="E17563" s="3" t="s">
        <v>15357</v>
      </c>
      <c r="F17563" s="3">
        <v>2.0</v>
      </c>
      <c r="G17563" s="3">
        <v>3.0</v>
      </c>
      <c r="H17563" s="3" t="s">
        <v>1615</v>
      </c>
      <c r="I17563" s="3" t="s">
        <v>1616</v>
      </c>
      <c r="J17563" s="3" t="s">
        <v>1617</v>
      </c>
      <c r="K17563" s="3" t="s">
        <v>24</v>
      </c>
      <c r="L17563" s="3">
        <v>14.0</v>
      </c>
      <c r="M17563" s="3" t="s">
        <v>25</v>
      </c>
      <c r="N17563" s="3" t="s">
        <v>15461</v>
      </c>
      <c r="O17563" s="3" t="s">
        <v>251</v>
      </c>
      <c r="P17563" s="4">
        <v>24661.0</v>
      </c>
      <c r="Q17563" s="3" t="s">
        <v>79</v>
      </c>
      <c r="S17563" s="3" t="s">
        <v>34</v>
      </c>
    </row>
    <row r="17564">
      <c r="A17564" s="2">
        <v>42318.71491898148</v>
      </c>
      <c r="B17564" s="3">
        <v>93.0</v>
      </c>
      <c r="C17564" s="3" t="s">
        <v>15274</v>
      </c>
      <c r="D17564" s="3">
        <v>83.0</v>
      </c>
      <c r="E17564" s="3" t="s">
        <v>15357</v>
      </c>
      <c r="F17564" s="3">
        <v>2.0</v>
      </c>
      <c r="G17564" s="3">
        <v>3.0</v>
      </c>
      <c r="H17564" s="3" t="s">
        <v>1615</v>
      </c>
      <c r="I17564" s="3" t="s">
        <v>1616</v>
      </c>
      <c r="J17564" s="3" t="s">
        <v>1617</v>
      </c>
      <c r="K17564" s="3" t="s">
        <v>24</v>
      </c>
      <c r="L17564" s="3">
        <v>15.0</v>
      </c>
      <c r="M17564" s="3" t="s">
        <v>30</v>
      </c>
      <c r="N17564" s="3" t="s">
        <v>7333</v>
      </c>
      <c r="O17564" s="3" t="s">
        <v>32</v>
      </c>
      <c r="P17564" s="4">
        <v>26690.0</v>
      </c>
      <c r="Q17564" s="3" t="s">
        <v>132</v>
      </c>
      <c r="S17564" s="3" t="s">
        <v>34</v>
      </c>
    </row>
    <row r="17565">
      <c r="A17565" s="2">
        <v>42318.71491898148</v>
      </c>
      <c r="B17565" s="3">
        <v>93.0</v>
      </c>
      <c r="C17565" s="3" t="s">
        <v>15274</v>
      </c>
      <c r="D17565" s="3">
        <v>83.0</v>
      </c>
      <c r="E17565" s="3" t="s">
        <v>15357</v>
      </c>
      <c r="F17565" s="3">
        <v>2.0</v>
      </c>
      <c r="G17565" s="3">
        <v>3.0</v>
      </c>
      <c r="H17565" s="3" t="s">
        <v>1615</v>
      </c>
      <c r="I17565" s="3" t="s">
        <v>1616</v>
      </c>
      <c r="J17565" s="3" t="s">
        <v>1617</v>
      </c>
      <c r="K17565" s="3" t="s">
        <v>24</v>
      </c>
      <c r="L17565" s="3">
        <v>16.0</v>
      </c>
      <c r="M17565" s="3" t="s">
        <v>25</v>
      </c>
      <c r="N17565" s="3" t="s">
        <v>4502</v>
      </c>
      <c r="O17565" s="3" t="s">
        <v>59</v>
      </c>
      <c r="P17565" s="4">
        <v>25672.0</v>
      </c>
      <c r="Q17565" s="3" t="s">
        <v>228</v>
      </c>
      <c r="S17565" s="3" t="s">
        <v>34</v>
      </c>
    </row>
    <row r="17566">
      <c r="A17566" s="2">
        <v>42318.71491898148</v>
      </c>
      <c r="B17566" s="3">
        <v>93.0</v>
      </c>
      <c r="C17566" s="3" t="s">
        <v>15274</v>
      </c>
      <c r="D17566" s="3">
        <v>83.0</v>
      </c>
      <c r="E17566" s="3" t="s">
        <v>15357</v>
      </c>
      <c r="F17566" s="3">
        <v>2.0</v>
      </c>
      <c r="G17566" s="3">
        <v>3.0</v>
      </c>
      <c r="H17566" s="3" t="s">
        <v>1615</v>
      </c>
      <c r="I17566" s="3" t="s">
        <v>1616</v>
      </c>
      <c r="J17566" s="3" t="s">
        <v>1617</v>
      </c>
      <c r="K17566" s="3" t="s">
        <v>24</v>
      </c>
      <c r="L17566" s="3">
        <v>17.0</v>
      </c>
      <c r="M17566" s="3" t="s">
        <v>30</v>
      </c>
      <c r="N17566" s="3" t="s">
        <v>15462</v>
      </c>
      <c r="O17566" s="3" t="s">
        <v>605</v>
      </c>
      <c r="P17566" s="4">
        <v>27463.0</v>
      </c>
      <c r="Q17566" s="3" t="s">
        <v>132</v>
      </c>
      <c r="S17566" s="3" t="s">
        <v>34</v>
      </c>
    </row>
    <row r="17567">
      <c r="A17567" s="2">
        <v>42318.71491898148</v>
      </c>
      <c r="B17567" s="3">
        <v>93.0</v>
      </c>
      <c r="C17567" s="3" t="s">
        <v>15274</v>
      </c>
      <c r="D17567" s="3">
        <v>83.0</v>
      </c>
      <c r="E17567" s="3" t="s">
        <v>15357</v>
      </c>
      <c r="F17567" s="3">
        <v>2.0</v>
      </c>
      <c r="G17567" s="3">
        <v>3.0</v>
      </c>
      <c r="H17567" s="3" t="s">
        <v>1615</v>
      </c>
      <c r="I17567" s="3" t="s">
        <v>1616</v>
      </c>
      <c r="J17567" s="3" t="s">
        <v>1617</v>
      </c>
      <c r="K17567" s="3" t="s">
        <v>24</v>
      </c>
      <c r="L17567" s="3">
        <v>18.0</v>
      </c>
      <c r="M17567" s="3" t="s">
        <v>25</v>
      </c>
      <c r="N17567" s="3" t="s">
        <v>15463</v>
      </c>
      <c r="O17567" s="3" t="s">
        <v>15464</v>
      </c>
      <c r="P17567" s="4">
        <v>32183.0</v>
      </c>
      <c r="Q17567" s="3" t="s">
        <v>247</v>
      </c>
      <c r="S17567" s="3" t="s">
        <v>34</v>
      </c>
    </row>
    <row r="17568">
      <c r="A17568" s="2">
        <v>42318.71491898148</v>
      </c>
      <c r="B17568" s="3">
        <v>93.0</v>
      </c>
      <c r="C17568" s="3" t="s">
        <v>15274</v>
      </c>
      <c r="D17568" s="3">
        <v>83.0</v>
      </c>
      <c r="E17568" s="3" t="s">
        <v>15357</v>
      </c>
      <c r="F17568" s="3">
        <v>2.0</v>
      </c>
      <c r="G17568" s="3">
        <v>3.0</v>
      </c>
      <c r="H17568" s="3" t="s">
        <v>1615</v>
      </c>
      <c r="I17568" s="3" t="s">
        <v>1616</v>
      </c>
      <c r="J17568" s="3" t="s">
        <v>1617</v>
      </c>
      <c r="K17568" s="3" t="s">
        <v>24</v>
      </c>
      <c r="L17568" s="3">
        <v>19.0</v>
      </c>
      <c r="M17568" s="3" t="s">
        <v>30</v>
      </c>
      <c r="N17568" s="3" t="s">
        <v>15465</v>
      </c>
      <c r="O17568" s="3" t="s">
        <v>225</v>
      </c>
      <c r="P17568" s="4">
        <v>21761.0</v>
      </c>
      <c r="Q17568" s="3" t="s">
        <v>60</v>
      </c>
      <c r="S17568" s="3" t="s">
        <v>34</v>
      </c>
    </row>
    <row r="17569">
      <c r="A17569" s="2">
        <v>42318.71491898148</v>
      </c>
      <c r="B17569" s="3">
        <v>93.0</v>
      </c>
      <c r="C17569" s="3" t="s">
        <v>15274</v>
      </c>
      <c r="D17569" s="3">
        <v>83.0</v>
      </c>
      <c r="E17569" s="3" t="s">
        <v>15357</v>
      </c>
      <c r="F17569" s="3">
        <v>2.0</v>
      </c>
      <c r="G17569" s="3">
        <v>3.0</v>
      </c>
      <c r="H17569" s="3" t="s">
        <v>1615</v>
      </c>
      <c r="I17569" s="3" t="s">
        <v>1616</v>
      </c>
      <c r="J17569" s="3" t="s">
        <v>1617</v>
      </c>
      <c r="K17569" s="3" t="s">
        <v>24</v>
      </c>
      <c r="L17569" s="3">
        <v>20.0</v>
      </c>
      <c r="M17569" s="3" t="s">
        <v>25</v>
      </c>
      <c r="N17569" s="3" t="s">
        <v>15466</v>
      </c>
      <c r="O17569" s="3" t="s">
        <v>536</v>
      </c>
      <c r="P17569" s="4">
        <v>16501.0</v>
      </c>
      <c r="Q17569" s="3" t="s">
        <v>145</v>
      </c>
      <c r="S17569" s="3" t="s">
        <v>34</v>
      </c>
    </row>
    <row r="17570">
      <c r="A17570" s="2">
        <v>42318.71491898148</v>
      </c>
      <c r="B17570" s="3">
        <v>93.0</v>
      </c>
      <c r="C17570" s="3" t="s">
        <v>15274</v>
      </c>
      <c r="D17570" s="3">
        <v>83.0</v>
      </c>
      <c r="E17570" s="3" t="s">
        <v>15357</v>
      </c>
      <c r="F17570" s="3">
        <v>2.0</v>
      </c>
      <c r="G17570" s="3">
        <v>3.0</v>
      </c>
      <c r="H17570" s="3" t="s">
        <v>1615</v>
      </c>
      <c r="I17570" s="3" t="s">
        <v>1616</v>
      </c>
      <c r="J17570" s="3" t="s">
        <v>1617</v>
      </c>
      <c r="K17570" s="3" t="s">
        <v>24</v>
      </c>
      <c r="L17570" s="3">
        <v>21.0</v>
      </c>
      <c r="M17570" s="3" t="s">
        <v>30</v>
      </c>
      <c r="N17570" s="3" t="s">
        <v>7473</v>
      </c>
      <c r="O17570" s="3" t="s">
        <v>235</v>
      </c>
      <c r="P17570" s="4">
        <v>19405.0</v>
      </c>
      <c r="Q17570" s="3" t="s">
        <v>46</v>
      </c>
      <c r="S17570" s="3" t="s">
        <v>34</v>
      </c>
    </row>
    <row r="17571">
      <c r="A17571" s="2">
        <v>42318.71491898148</v>
      </c>
      <c r="B17571" s="3">
        <v>93.0</v>
      </c>
      <c r="C17571" s="3" t="s">
        <v>15274</v>
      </c>
      <c r="D17571" s="3">
        <v>83.0</v>
      </c>
      <c r="E17571" s="3" t="s">
        <v>15357</v>
      </c>
      <c r="F17571" s="3">
        <v>2.0</v>
      </c>
      <c r="G17571" s="3">
        <v>3.0</v>
      </c>
      <c r="H17571" s="3" t="s">
        <v>1615</v>
      </c>
      <c r="I17571" s="3" t="s">
        <v>1616</v>
      </c>
      <c r="J17571" s="3" t="s">
        <v>1617</v>
      </c>
      <c r="K17571" s="3" t="s">
        <v>24</v>
      </c>
      <c r="L17571" s="3">
        <v>22.0</v>
      </c>
      <c r="M17571" s="3" t="s">
        <v>25</v>
      </c>
      <c r="N17571" s="3" t="s">
        <v>15467</v>
      </c>
      <c r="O17571" s="3" t="s">
        <v>297</v>
      </c>
      <c r="P17571" s="4">
        <v>24505.0</v>
      </c>
      <c r="Q17571" s="3" t="s">
        <v>28</v>
      </c>
      <c r="S17571" s="3" t="s">
        <v>34</v>
      </c>
    </row>
    <row r="17572">
      <c r="A17572" s="2">
        <v>42318.71491898148</v>
      </c>
      <c r="B17572" s="3">
        <v>93.0</v>
      </c>
      <c r="C17572" s="3" t="s">
        <v>15274</v>
      </c>
      <c r="D17572" s="3">
        <v>83.0</v>
      </c>
      <c r="E17572" s="3" t="s">
        <v>15357</v>
      </c>
      <c r="F17572" s="3">
        <v>2.0</v>
      </c>
      <c r="G17572" s="3">
        <v>3.0</v>
      </c>
      <c r="H17572" s="3" t="s">
        <v>1615</v>
      </c>
      <c r="I17572" s="3" t="s">
        <v>1616</v>
      </c>
      <c r="J17572" s="3" t="s">
        <v>1617</v>
      </c>
      <c r="K17572" s="3" t="s">
        <v>24</v>
      </c>
      <c r="L17572" s="3">
        <v>23.0</v>
      </c>
      <c r="M17572" s="3" t="s">
        <v>30</v>
      </c>
      <c r="N17572" s="3" t="s">
        <v>15468</v>
      </c>
      <c r="O17572" s="3" t="s">
        <v>919</v>
      </c>
      <c r="P17572" s="4">
        <v>20666.0</v>
      </c>
      <c r="Q17572" s="3" t="s">
        <v>132</v>
      </c>
      <c r="S17572" s="3" t="s">
        <v>34</v>
      </c>
    </row>
    <row r="17573">
      <c r="A17573" s="2">
        <v>42318.71491898148</v>
      </c>
      <c r="B17573" s="3">
        <v>93.0</v>
      </c>
      <c r="C17573" s="3" t="s">
        <v>15274</v>
      </c>
      <c r="D17573" s="3">
        <v>83.0</v>
      </c>
      <c r="E17573" s="3" t="s">
        <v>15357</v>
      </c>
      <c r="F17573" s="3">
        <v>2.0</v>
      </c>
      <c r="G17573" s="3">
        <v>3.0</v>
      </c>
      <c r="H17573" s="3" t="s">
        <v>1615</v>
      </c>
      <c r="I17573" s="3" t="s">
        <v>1616</v>
      </c>
      <c r="J17573" s="3" t="s">
        <v>1617</v>
      </c>
      <c r="K17573" s="3" t="s">
        <v>24</v>
      </c>
      <c r="L17573" s="3">
        <v>24.0</v>
      </c>
      <c r="M17573" s="3" t="s">
        <v>25</v>
      </c>
      <c r="N17573" s="3" t="s">
        <v>15469</v>
      </c>
      <c r="O17573" s="3" t="s">
        <v>251</v>
      </c>
      <c r="P17573" s="4">
        <v>26663.0</v>
      </c>
      <c r="Q17573" s="3" t="s">
        <v>37</v>
      </c>
      <c r="S17573" s="3" t="s">
        <v>34</v>
      </c>
    </row>
    <row r="17574">
      <c r="A17574" s="2">
        <v>42318.71491898148</v>
      </c>
      <c r="B17574" s="3">
        <v>93.0</v>
      </c>
      <c r="C17574" s="3" t="s">
        <v>15274</v>
      </c>
      <c r="D17574" s="3">
        <v>83.0</v>
      </c>
      <c r="E17574" s="3" t="s">
        <v>15357</v>
      </c>
      <c r="F17574" s="3">
        <v>2.0</v>
      </c>
      <c r="G17574" s="3">
        <v>3.0</v>
      </c>
      <c r="H17574" s="3" t="s">
        <v>1615</v>
      </c>
      <c r="I17574" s="3" t="s">
        <v>1616</v>
      </c>
      <c r="J17574" s="3" t="s">
        <v>1617</v>
      </c>
      <c r="K17574" s="3" t="s">
        <v>24</v>
      </c>
      <c r="L17574" s="3">
        <v>25.0</v>
      </c>
      <c r="M17574" s="3" t="s">
        <v>30</v>
      </c>
      <c r="N17574" s="3" t="s">
        <v>5802</v>
      </c>
      <c r="O17574" s="3" t="s">
        <v>705</v>
      </c>
      <c r="P17574" s="4">
        <v>19688.0</v>
      </c>
      <c r="Q17574" s="3" t="s">
        <v>37</v>
      </c>
      <c r="S17574" s="3" t="s">
        <v>34</v>
      </c>
    </row>
    <row r="17575">
      <c r="A17575" s="2">
        <v>42318.71491898148</v>
      </c>
      <c r="B17575" s="3">
        <v>93.0</v>
      </c>
      <c r="C17575" s="3" t="s">
        <v>15274</v>
      </c>
      <c r="D17575" s="3">
        <v>83.0</v>
      </c>
      <c r="E17575" s="3" t="s">
        <v>15357</v>
      </c>
      <c r="F17575" s="3">
        <v>2.0</v>
      </c>
      <c r="G17575" s="3">
        <v>3.0</v>
      </c>
      <c r="H17575" s="3" t="s">
        <v>1615</v>
      </c>
      <c r="I17575" s="3" t="s">
        <v>1616</v>
      </c>
      <c r="J17575" s="3" t="s">
        <v>1617</v>
      </c>
      <c r="K17575" s="3" t="s">
        <v>24</v>
      </c>
      <c r="L17575" s="3">
        <v>26.0</v>
      </c>
      <c r="M17575" s="3" t="s">
        <v>25</v>
      </c>
      <c r="N17575" s="3" t="s">
        <v>15470</v>
      </c>
      <c r="O17575" s="3" t="s">
        <v>95</v>
      </c>
      <c r="P17575" s="4">
        <v>18294.0</v>
      </c>
      <c r="Q17575" s="3" t="s">
        <v>372</v>
      </c>
      <c r="S17575" s="3" t="s">
        <v>34</v>
      </c>
    </row>
    <row r="17576">
      <c r="A17576" s="2">
        <v>42318.71491898148</v>
      </c>
      <c r="B17576" s="3">
        <v>93.0</v>
      </c>
      <c r="C17576" s="3" t="s">
        <v>15274</v>
      </c>
      <c r="D17576" s="3">
        <v>83.0</v>
      </c>
      <c r="E17576" s="3" t="s">
        <v>15357</v>
      </c>
      <c r="F17576" s="3">
        <v>2.0</v>
      </c>
      <c r="G17576" s="3">
        <v>3.0</v>
      </c>
      <c r="H17576" s="3" t="s">
        <v>1615</v>
      </c>
      <c r="I17576" s="3" t="s">
        <v>1616</v>
      </c>
      <c r="J17576" s="3" t="s">
        <v>1617</v>
      </c>
      <c r="K17576" s="3" t="s">
        <v>24</v>
      </c>
      <c r="L17576" s="3">
        <v>27.0</v>
      </c>
      <c r="M17576" s="3" t="s">
        <v>30</v>
      </c>
      <c r="N17576" s="3" t="s">
        <v>15471</v>
      </c>
      <c r="O17576" s="3" t="s">
        <v>960</v>
      </c>
      <c r="P17576" s="4">
        <v>19679.0</v>
      </c>
      <c r="Q17576" s="3" t="s">
        <v>145</v>
      </c>
      <c r="S17576" s="3" t="s">
        <v>34</v>
      </c>
    </row>
    <row r="17577">
      <c r="A17577" s="2">
        <v>42318.71491898148</v>
      </c>
      <c r="B17577" s="3">
        <v>93.0</v>
      </c>
      <c r="C17577" s="3" t="s">
        <v>15274</v>
      </c>
      <c r="D17577" s="3">
        <v>84.0</v>
      </c>
      <c r="E17577" s="3" t="s">
        <v>15381</v>
      </c>
      <c r="F17577" s="3">
        <v>2.0</v>
      </c>
      <c r="G17577" s="3">
        <v>3.0</v>
      </c>
      <c r="H17577" s="3" t="s">
        <v>1615</v>
      </c>
      <c r="I17577" s="3" t="s">
        <v>1616</v>
      </c>
      <c r="J17577" s="3" t="s">
        <v>1617</v>
      </c>
      <c r="K17577" s="3" t="s">
        <v>24</v>
      </c>
      <c r="L17577" s="3">
        <v>1.0</v>
      </c>
      <c r="M17577" s="3" t="s">
        <v>25</v>
      </c>
      <c r="N17577" s="3" t="s">
        <v>15472</v>
      </c>
      <c r="O17577" s="3" t="s">
        <v>251</v>
      </c>
      <c r="P17577" s="4">
        <v>18460.0</v>
      </c>
      <c r="Q17577" s="3" t="s">
        <v>49</v>
      </c>
      <c r="S17577" s="3" t="s">
        <v>34</v>
      </c>
    </row>
    <row r="17578">
      <c r="A17578" s="2">
        <v>42318.71491898148</v>
      </c>
      <c r="B17578" s="3">
        <v>93.0</v>
      </c>
      <c r="C17578" s="3" t="s">
        <v>15274</v>
      </c>
      <c r="D17578" s="3">
        <v>84.0</v>
      </c>
      <c r="E17578" s="3" t="s">
        <v>15381</v>
      </c>
      <c r="F17578" s="3">
        <v>2.0</v>
      </c>
      <c r="G17578" s="3">
        <v>3.0</v>
      </c>
      <c r="H17578" s="3" t="s">
        <v>1615</v>
      </c>
      <c r="I17578" s="3" t="s">
        <v>1616</v>
      </c>
      <c r="J17578" s="3" t="s">
        <v>1617</v>
      </c>
      <c r="K17578" s="3" t="s">
        <v>24</v>
      </c>
      <c r="L17578" s="3">
        <v>2.0</v>
      </c>
      <c r="M17578" s="3" t="s">
        <v>30</v>
      </c>
      <c r="N17578" s="3" t="s">
        <v>2831</v>
      </c>
      <c r="O17578" s="3" t="s">
        <v>326</v>
      </c>
      <c r="P17578" s="4">
        <v>18003.0</v>
      </c>
      <c r="Q17578" s="3" t="s">
        <v>132</v>
      </c>
      <c r="S17578" s="3" t="s">
        <v>34</v>
      </c>
    </row>
    <row r="17579">
      <c r="A17579" s="2">
        <v>42318.71491898148</v>
      </c>
      <c r="B17579" s="3">
        <v>93.0</v>
      </c>
      <c r="C17579" s="3" t="s">
        <v>15274</v>
      </c>
      <c r="D17579" s="3">
        <v>84.0</v>
      </c>
      <c r="E17579" s="3" t="s">
        <v>15381</v>
      </c>
      <c r="F17579" s="3">
        <v>2.0</v>
      </c>
      <c r="G17579" s="3">
        <v>3.0</v>
      </c>
      <c r="H17579" s="3" t="s">
        <v>1615</v>
      </c>
      <c r="I17579" s="3" t="s">
        <v>1616</v>
      </c>
      <c r="J17579" s="3" t="s">
        <v>1617</v>
      </c>
      <c r="K17579" s="3" t="s">
        <v>24</v>
      </c>
      <c r="L17579" s="3">
        <v>3.0</v>
      </c>
      <c r="M17579" s="3" t="s">
        <v>25</v>
      </c>
      <c r="N17579" s="3" t="s">
        <v>15473</v>
      </c>
      <c r="O17579" s="3" t="s">
        <v>893</v>
      </c>
      <c r="P17579" s="4">
        <v>18337.0</v>
      </c>
      <c r="Q17579" s="3" t="s">
        <v>49</v>
      </c>
      <c r="S17579" s="3" t="s">
        <v>34</v>
      </c>
    </row>
    <row r="17580">
      <c r="A17580" s="2">
        <v>42318.71491898148</v>
      </c>
      <c r="B17580" s="3">
        <v>93.0</v>
      </c>
      <c r="C17580" s="3" t="s">
        <v>15274</v>
      </c>
      <c r="D17580" s="3">
        <v>84.0</v>
      </c>
      <c r="E17580" s="3" t="s">
        <v>15381</v>
      </c>
      <c r="F17580" s="3">
        <v>2.0</v>
      </c>
      <c r="G17580" s="3">
        <v>3.0</v>
      </c>
      <c r="H17580" s="3" t="s">
        <v>1615</v>
      </c>
      <c r="I17580" s="3" t="s">
        <v>1616</v>
      </c>
      <c r="J17580" s="3" t="s">
        <v>1617</v>
      </c>
      <c r="K17580" s="3" t="s">
        <v>24</v>
      </c>
      <c r="L17580" s="3">
        <v>4.0</v>
      </c>
      <c r="M17580" s="3" t="s">
        <v>30</v>
      </c>
      <c r="N17580" s="3" t="s">
        <v>15474</v>
      </c>
      <c r="O17580" s="3" t="s">
        <v>361</v>
      </c>
      <c r="P17580" s="4">
        <v>12288.0</v>
      </c>
      <c r="Q17580" s="3" t="s">
        <v>49</v>
      </c>
      <c r="S17580" s="3" t="s">
        <v>34</v>
      </c>
    </row>
    <row r="17581">
      <c r="A17581" s="2">
        <v>42318.71491898148</v>
      </c>
      <c r="B17581" s="3">
        <v>93.0</v>
      </c>
      <c r="C17581" s="3" t="s">
        <v>15274</v>
      </c>
      <c r="D17581" s="3">
        <v>84.0</v>
      </c>
      <c r="E17581" s="3" t="s">
        <v>15381</v>
      </c>
      <c r="F17581" s="3">
        <v>2.0</v>
      </c>
      <c r="G17581" s="3">
        <v>3.0</v>
      </c>
      <c r="H17581" s="3" t="s">
        <v>1615</v>
      </c>
      <c r="I17581" s="3" t="s">
        <v>1616</v>
      </c>
      <c r="J17581" s="3" t="s">
        <v>1617</v>
      </c>
      <c r="K17581" s="3" t="s">
        <v>24</v>
      </c>
      <c r="L17581" s="3">
        <v>5.0</v>
      </c>
      <c r="M17581" s="3" t="s">
        <v>25</v>
      </c>
      <c r="N17581" s="3" t="s">
        <v>2404</v>
      </c>
      <c r="O17581" s="3" t="s">
        <v>104</v>
      </c>
      <c r="P17581" s="4">
        <v>28023.0</v>
      </c>
      <c r="Q17581" s="3" t="s">
        <v>55</v>
      </c>
      <c r="S17581" s="3" t="s">
        <v>34</v>
      </c>
    </row>
    <row r="17582">
      <c r="A17582" s="2">
        <v>42318.71491898148</v>
      </c>
      <c r="B17582" s="3">
        <v>93.0</v>
      </c>
      <c r="C17582" s="3" t="s">
        <v>15274</v>
      </c>
      <c r="D17582" s="3">
        <v>84.0</v>
      </c>
      <c r="E17582" s="3" t="s">
        <v>15381</v>
      </c>
      <c r="F17582" s="3">
        <v>2.0</v>
      </c>
      <c r="G17582" s="3">
        <v>3.0</v>
      </c>
      <c r="H17582" s="3" t="s">
        <v>1615</v>
      </c>
      <c r="I17582" s="3" t="s">
        <v>1616</v>
      </c>
      <c r="J17582" s="3" t="s">
        <v>1617</v>
      </c>
      <c r="K17582" s="3" t="s">
        <v>24</v>
      </c>
      <c r="L17582" s="3">
        <v>6.0</v>
      </c>
      <c r="M17582" s="3" t="s">
        <v>30</v>
      </c>
      <c r="N17582" s="3" t="s">
        <v>1737</v>
      </c>
      <c r="O17582" s="3" t="s">
        <v>1012</v>
      </c>
      <c r="P17582" s="4">
        <v>22937.0</v>
      </c>
      <c r="Q17582" s="3" t="s">
        <v>60</v>
      </c>
      <c r="S17582" s="3" t="s">
        <v>34</v>
      </c>
    </row>
    <row r="17583">
      <c r="A17583" s="2">
        <v>42318.71491898148</v>
      </c>
      <c r="B17583" s="3">
        <v>93.0</v>
      </c>
      <c r="C17583" s="3" t="s">
        <v>15274</v>
      </c>
      <c r="D17583" s="3">
        <v>84.0</v>
      </c>
      <c r="E17583" s="3" t="s">
        <v>15381</v>
      </c>
      <c r="F17583" s="3">
        <v>2.0</v>
      </c>
      <c r="G17583" s="3">
        <v>3.0</v>
      </c>
      <c r="H17583" s="3" t="s">
        <v>1615</v>
      </c>
      <c r="I17583" s="3" t="s">
        <v>1616</v>
      </c>
      <c r="J17583" s="3" t="s">
        <v>1617</v>
      </c>
      <c r="K17583" s="3" t="s">
        <v>24</v>
      </c>
      <c r="L17583" s="3">
        <v>7.0</v>
      </c>
      <c r="M17583" s="3" t="s">
        <v>25</v>
      </c>
      <c r="N17583" s="3" t="s">
        <v>2649</v>
      </c>
      <c r="O17583" s="3" t="s">
        <v>427</v>
      </c>
      <c r="P17583" s="4">
        <v>25358.0</v>
      </c>
      <c r="Q17583" s="3" t="s">
        <v>205</v>
      </c>
      <c r="S17583" s="3" t="s">
        <v>34</v>
      </c>
    </row>
    <row r="17584">
      <c r="A17584" s="2">
        <v>42318.71491898148</v>
      </c>
      <c r="B17584" s="3">
        <v>93.0</v>
      </c>
      <c r="C17584" s="3" t="s">
        <v>15274</v>
      </c>
      <c r="D17584" s="3">
        <v>84.0</v>
      </c>
      <c r="E17584" s="3" t="s">
        <v>15381</v>
      </c>
      <c r="F17584" s="3">
        <v>2.0</v>
      </c>
      <c r="G17584" s="3">
        <v>3.0</v>
      </c>
      <c r="H17584" s="3" t="s">
        <v>1615</v>
      </c>
      <c r="I17584" s="3" t="s">
        <v>1616</v>
      </c>
      <c r="J17584" s="3" t="s">
        <v>1617</v>
      </c>
      <c r="K17584" s="3" t="s">
        <v>24</v>
      </c>
      <c r="L17584" s="3">
        <v>8.0</v>
      </c>
      <c r="M17584" s="3" t="s">
        <v>30</v>
      </c>
      <c r="N17584" s="3" t="s">
        <v>15475</v>
      </c>
      <c r="O17584" s="3" t="s">
        <v>375</v>
      </c>
      <c r="P17584" s="4">
        <v>22880.0</v>
      </c>
      <c r="Q17584" s="3" t="s">
        <v>37</v>
      </c>
      <c r="S17584" s="3" t="s">
        <v>34</v>
      </c>
    </row>
    <row r="17585">
      <c r="A17585" s="2">
        <v>42318.71491898148</v>
      </c>
      <c r="B17585" s="3">
        <v>93.0</v>
      </c>
      <c r="C17585" s="3" t="s">
        <v>15274</v>
      </c>
      <c r="D17585" s="3">
        <v>84.0</v>
      </c>
      <c r="E17585" s="3" t="s">
        <v>15381</v>
      </c>
      <c r="F17585" s="3">
        <v>2.0</v>
      </c>
      <c r="G17585" s="3">
        <v>3.0</v>
      </c>
      <c r="H17585" s="3" t="s">
        <v>1615</v>
      </c>
      <c r="I17585" s="3" t="s">
        <v>1616</v>
      </c>
      <c r="J17585" s="3" t="s">
        <v>1617</v>
      </c>
      <c r="K17585" s="3" t="s">
        <v>24</v>
      </c>
      <c r="L17585" s="3">
        <v>9.0</v>
      </c>
      <c r="M17585" s="3" t="s">
        <v>25</v>
      </c>
      <c r="N17585" s="3" t="s">
        <v>15476</v>
      </c>
      <c r="O17585" s="3" t="s">
        <v>281</v>
      </c>
      <c r="P17585" s="4">
        <v>18301.0</v>
      </c>
      <c r="Q17585" s="3" t="s">
        <v>86</v>
      </c>
      <c r="S17585" s="3" t="s">
        <v>34</v>
      </c>
    </row>
    <row r="17586">
      <c r="A17586" s="2">
        <v>42318.71491898148</v>
      </c>
      <c r="B17586" s="3">
        <v>93.0</v>
      </c>
      <c r="C17586" s="3" t="s">
        <v>15274</v>
      </c>
      <c r="D17586" s="3">
        <v>84.0</v>
      </c>
      <c r="E17586" s="3" t="s">
        <v>15381</v>
      </c>
      <c r="F17586" s="3">
        <v>2.0</v>
      </c>
      <c r="G17586" s="3">
        <v>3.0</v>
      </c>
      <c r="H17586" s="3" t="s">
        <v>1615</v>
      </c>
      <c r="I17586" s="3" t="s">
        <v>1616</v>
      </c>
      <c r="J17586" s="3" t="s">
        <v>1617</v>
      </c>
      <c r="K17586" s="3" t="s">
        <v>24</v>
      </c>
      <c r="L17586" s="3">
        <v>10.0</v>
      </c>
      <c r="M17586" s="3" t="s">
        <v>30</v>
      </c>
      <c r="N17586" s="3" t="s">
        <v>15477</v>
      </c>
      <c r="O17586" s="3" t="s">
        <v>3014</v>
      </c>
      <c r="P17586" s="4">
        <v>25921.0</v>
      </c>
      <c r="Q17586" s="3" t="s">
        <v>221</v>
      </c>
      <c r="S17586" s="3" t="s">
        <v>34</v>
      </c>
    </row>
    <row r="17587">
      <c r="A17587" s="2">
        <v>42318.71491898148</v>
      </c>
      <c r="B17587" s="3">
        <v>93.0</v>
      </c>
      <c r="C17587" s="3" t="s">
        <v>15274</v>
      </c>
      <c r="D17587" s="3">
        <v>84.0</v>
      </c>
      <c r="E17587" s="3" t="s">
        <v>15381</v>
      </c>
      <c r="F17587" s="3">
        <v>2.0</v>
      </c>
      <c r="G17587" s="3">
        <v>3.0</v>
      </c>
      <c r="H17587" s="3" t="s">
        <v>1615</v>
      </c>
      <c r="I17587" s="3" t="s">
        <v>1616</v>
      </c>
      <c r="J17587" s="3" t="s">
        <v>1617</v>
      </c>
      <c r="K17587" s="3" t="s">
        <v>24</v>
      </c>
      <c r="L17587" s="3">
        <v>11.0</v>
      </c>
      <c r="M17587" s="3" t="s">
        <v>25</v>
      </c>
      <c r="N17587" s="3" t="s">
        <v>2939</v>
      </c>
      <c r="O17587" s="3" t="s">
        <v>3248</v>
      </c>
      <c r="P17587" s="4">
        <v>20483.0</v>
      </c>
      <c r="Q17587" s="3" t="s">
        <v>372</v>
      </c>
      <c r="S17587" s="3" t="s">
        <v>34</v>
      </c>
    </row>
    <row r="17588">
      <c r="A17588" s="2">
        <v>42318.71491898148</v>
      </c>
      <c r="B17588" s="3">
        <v>93.0</v>
      </c>
      <c r="C17588" s="3" t="s">
        <v>15274</v>
      </c>
      <c r="D17588" s="3">
        <v>84.0</v>
      </c>
      <c r="E17588" s="3" t="s">
        <v>15381</v>
      </c>
      <c r="F17588" s="3">
        <v>2.0</v>
      </c>
      <c r="G17588" s="3">
        <v>3.0</v>
      </c>
      <c r="H17588" s="3" t="s">
        <v>1615</v>
      </c>
      <c r="I17588" s="3" t="s">
        <v>1616</v>
      </c>
      <c r="J17588" s="3" t="s">
        <v>1617</v>
      </c>
      <c r="K17588" s="3" t="s">
        <v>24</v>
      </c>
      <c r="L17588" s="3">
        <v>12.0</v>
      </c>
      <c r="M17588" s="3" t="s">
        <v>30</v>
      </c>
      <c r="N17588" s="3" t="s">
        <v>15478</v>
      </c>
      <c r="O17588" s="3" t="s">
        <v>694</v>
      </c>
      <c r="P17588" s="4">
        <v>34454.0</v>
      </c>
      <c r="Q17588" s="3" t="s">
        <v>191</v>
      </c>
      <c r="S17588" s="3" t="s">
        <v>34</v>
      </c>
    </row>
    <row r="17589">
      <c r="A17589" s="2">
        <v>42318.71491898148</v>
      </c>
      <c r="B17589" s="3">
        <v>93.0</v>
      </c>
      <c r="C17589" s="3" t="s">
        <v>15274</v>
      </c>
      <c r="D17589" s="3">
        <v>84.0</v>
      </c>
      <c r="E17589" s="3" t="s">
        <v>15381</v>
      </c>
      <c r="F17589" s="3">
        <v>2.0</v>
      </c>
      <c r="G17589" s="3">
        <v>3.0</v>
      </c>
      <c r="H17589" s="3" t="s">
        <v>1615</v>
      </c>
      <c r="I17589" s="3" t="s">
        <v>1616</v>
      </c>
      <c r="J17589" s="3" t="s">
        <v>1617</v>
      </c>
      <c r="K17589" s="3" t="s">
        <v>24</v>
      </c>
      <c r="L17589" s="3">
        <v>13.0</v>
      </c>
      <c r="M17589" s="3" t="s">
        <v>25</v>
      </c>
      <c r="N17589" s="3" t="s">
        <v>15423</v>
      </c>
      <c r="O17589" s="3" t="s">
        <v>243</v>
      </c>
      <c r="P17589" s="4">
        <v>18200.0</v>
      </c>
      <c r="Q17589" s="3" t="s">
        <v>105</v>
      </c>
      <c r="S17589" s="3" t="s">
        <v>34</v>
      </c>
    </row>
    <row r="17590">
      <c r="A17590" s="2">
        <v>42318.71491898148</v>
      </c>
      <c r="B17590" s="3">
        <v>93.0</v>
      </c>
      <c r="C17590" s="3" t="s">
        <v>15274</v>
      </c>
      <c r="D17590" s="3">
        <v>84.0</v>
      </c>
      <c r="E17590" s="3" t="s">
        <v>15381</v>
      </c>
      <c r="F17590" s="3">
        <v>2.0</v>
      </c>
      <c r="G17590" s="3">
        <v>3.0</v>
      </c>
      <c r="H17590" s="3" t="s">
        <v>1615</v>
      </c>
      <c r="I17590" s="3" t="s">
        <v>1616</v>
      </c>
      <c r="J17590" s="3" t="s">
        <v>1617</v>
      </c>
      <c r="K17590" s="3" t="s">
        <v>24</v>
      </c>
      <c r="L17590" s="3">
        <v>14.0</v>
      </c>
      <c r="M17590" s="3" t="s">
        <v>30</v>
      </c>
      <c r="N17590" s="3" t="s">
        <v>15479</v>
      </c>
      <c r="O17590" s="3" t="s">
        <v>323</v>
      </c>
      <c r="P17590" s="4">
        <v>20316.0</v>
      </c>
      <c r="Q17590" s="3" t="s">
        <v>145</v>
      </c>
      <c r="S17590" s="3" t="s">
        <v>34</v>
      </c>
    </row>
    <row r="17591">
      <c r="A17591" s="2">
        <v>42318.71491898148</v>
      </c>
      <c r="B17591" s="3">
        <v>93.0</v>
      </c>
      <c r="C17591" s="3" t="s">
        <v>15274</v>
      </c>
      <c r="D17591" s="3">
        <v>84.0</v>
      </c>
      <c r="E17591" s="3" t="s">
        <v>15381</v>
      </c>
      <c r="F17591" s="3">
        <v>2.0</v>
      </c>
      <c r="G17591" s="3">
        <v>3.0</v>
      </c>
      <c r="H17591" s="3" t="s">
        <v>1615</v>
      </c>
      <c r="I17591" s="3" t="s">
        <v>1616</v>
      </c>
      <c r="J17591" s="3" t="s">
        <v>1617</v>
      </c>
      <c r="K17591" s="3" t="s">
        <v>24</v>
      </c>
      <c r="L17591" s="3">
        <v>15.0</v>
      </c>
      <c r="M17591" s="3" t="s">
        <v>25</v>
      </c>
      <c r="N17591" s="3" t="s">
        <v>15480</v>
      </c>
      <c r="O17591" s="3" t="s">
        <v>297</v>
      </c>
      <c r="P17591" s="4">
        <v>27607.0</v>
      </c>
      <c r="Q17591" s="3" t="s">
        <v>132</v>
      </c>
      <c r="S17591" s="3" t="s">
        <v>34</v>
      </c>
    </row>
    <row r="17592">
      <c r="A17592" s="2">
        <v>42318.71491898148</v>
      </c>
      <c r="B17592" s="3">
        <v>93.0</v>
      </c>
      <c r="C17592" s="3" t="s">
        <v>15274</v>
      </c>
      <c r="D17592" s="3">
        <v>84.0</v>
      </c>
      <c r="E17592" s="3" t="s">
        <v>15381</v>
      </c>
      <c r="F17592" s="3">
        <v>2.0</v>
      </c>
      <c r="G17592" s="3">
        <v>3.0</v>
      </c>
      <c r="H17592" s="3" t="s">
        <v>1615</v>
      </c>
      <c r="I17592" s="3" t="s">
        <v>1616</v>
      </c>
      <c r="J17592" s="3" t="s">
        <v>1617</v>
      </c>
      <c r="K17592" s="3" t="s">
        <v>24</v>
      </c>
      <c r="L17592" s="3">
        <v>16.0</v>
      </c>
      <c r="M17592" s="3" t="s">
        <v>30</v>
      </c>
      <c r="N17592" s="3" t="s">
        <v>15431</v>
      </c>
      <c r="O17592" s="3" t="s">
        <v>3232</v>
      </c>
      <c r="P17592" s="4">
        <v>30676.0</v>
      </c>
      <c r="Q17592" s="3" t="s">
        <v>132</v>
      </c>
      <c r="S17592" s="3" t="s">
        <v>34</v>
      </c>
    </row>
    <row r="17593">
      <c r="A17593" s="2">
        <v>42318.71491898148</v>
      </c>
      <c r="B17593" s="3">
        <v>93.0</v>
      </c>
      <c r="C17593" s="3" t="s">
        <v>15274</v>
      </c>
      <c r="D17593" s="3">
        <v>4.0</v>
      </c>
      <c r="E17593" s="3" t="s">
        <v>15275</v>
      </c>
      <c r="F17593" s="3">
        <v>3.0</v>
      </c>
      <c r="G17593" s="3">
        <v>9.0</v>
      </c>
      <c r="H17593" s="3" t="s">
        <v>15481</v>
      </c>
      <c r="I17593" s="3" t="s">
        <v>15481</v>
      </c>
      <c r="J17593" s="3" t="s">
        <v>11458</v>
      </c>
      <c r="K17593" s="3" t="s">
        <v>24</v>
      </c>
      <c r="L17593" s="3">
        <v>1.0</v>
      </c>
      <c r="M17593" s="3" t="s">
        <v>25</v>
      </c>
      <c r="N17593" s="3" t="s">
        <v>15482</v>
      </c>
      <c r="O17593" s="3" t="s">
        <v>95</v>
      </c>
      <c r="P17593" s="4">
        <v>17583.0</v>
      </c>
      <c r="Q17593" s="3" t="s">
        <v>86</v>
      </c>
      <c r="S17593" s="3" t="s">
        <v>34</v>
      </c>
    </row>
    <row r="17594">
      <c r="A17594" s="2">
        <v>42318.71491898148</v>
      </c>
      <c r="B17594" s="3">
        <v>93.0</v>
      </c>
      <c r="C17594" s="3" t="s">
        <v>15274</v>
      </c>
      <c r="D17594" s="3">
        <v>4.0</v>
      </c>
      <c r="E17594" s="3" t="s">
        <v>15275</v>
      </c>
      <c r="F17594" s="3">
        <v>3.0</v>
      </c>
      <c r="G17594" s="3">
        <v>9.0</v>
      </c>
      <c r="H17594" s="3" t="s">
        <v>15481</v>
      </c>
      <c r="I17594" s="3" t="s">
        <v>15481</v>
      </c>
      <c r="J17594" s="3" t="s">
        <v>11458</v>
      </c>
      <c r="K17594" s="3" t="s">
        <v>24</v>
      </c>
      <c r="L17594" s="3">
        <v>2.0</v>
      </c>
      <c r="M17594" s="3" t="s">
        <v>30</v>
      </c>
      <c r="N17594" s="3" t="s">
        <v>15483</v>
      </c>
      <c r="O17594" s="3" t="s">
        <v>93</v>
      </c>
      <c r="P17594" s="4">
        <v>17940.0</v>
      </c>
      <c r="Q17594" s="3" t="s">
        <v>49</v>
      </c>
      <c r="S17594" s="3" t="s">
        <v>34</v>
      </c>
    </row>
    <row r="17595">
      <c r="A17595" s="2">
        <v>42318.71491898148</v>
      </c>
      <c r="B17595" s="3">
        <v>93.0</v>
      </c>
      <c r="C17595" s="3" t="s">
        <v>15274</v>
      </c>
      <c r="D17595" s="3">
        <v>4.0</v>
      </c>
      <c r="E17595" s="3" t="s">
        <v>15275</v>
      </c>
      <c r="F17595" s="3">
        <v>3.0</v>
      </c>
      <c r="G17595" s="3">
        <v>9.0</v>
      </c>
      <c r="H17595" s="3" t="s">
        <v>15481</v>
      </c>
      <c r="I17595" s="3" t="s">
        <v>15481</v>
      </c>
      <c r="J17595" s="3" t="s">
        <v>11458</v>
      </c>
      <c r="K17595" s="3" t="s">
        <v>24</v>
      </c>
      <c r="L17595" s="3">
        <v>3.0</v>
      </c>
      <c r="M17595" s="3" t="s">
        <v>25</v>
      </c>
      <c r="N17595" s="3" t="s">
        <v>15484</v>
      </c>
      <c r="O17595" s="3" t="s">
        <v>395</v>
      </c>
      <c r="P17595" s="4">
        <v>16289.0</v>
      </c>
      <c r="Q17595" s="3" t="s">
        <v>49</v>
      </c>
      <c r="S17595" s="3" t="s">
        <v>34</v>
      </c>
    </row>
    <row r="17596">
      <c r="A17596" s="2">
        <v>42318.71491898148</v>
      </c>
      <c r="B17596" s="3">
        <v>93.0</v>
      </c>
      <c r="C17596" s="3" t="s">
        <v>15274</v>
      </c>
      <c r="D17596" s="3">
        <v>4.0</v>
      </c>
      <c r="E17596" s="3" t="s">
        <v>15275</v>
      </c>
      <c r="F17596" s="3">
        <v>3.0</v>
      </c>
      <c r="G17596" s="3">
        <v>9.0</v>
      </c>
      <c r="H17596" s="3" t="s">
        <v>15481</v>
      </c>
      <c r="I17596" s="3" t="s">
        <v>15481</v>
      </c>
      <c r="J17596" s="3" t="s">
        <v>11458</v>
      </c>
      <c r="K17596" s="3" t="s">
        <v>24</v>
      </c>
      <c r="L17596" s="3">
        <v>4.0</v>
      </c>
      <c r="M17596" s="3" t="s">
        <v>30</v>
      </c>
      <c r="N17596" s="3" t="s">
        <v>15485</v>
      </c>
      <c r="O17596" s="3" t="s">
        <v>452</v>
      </c>
      <c r="P17596" s="4">
        <v>22180.0</v>
      </c>
      <c r="Q17596" s="3" t="s">
        <v>40</v>
      </c>
      <c r="S17596" s="3" t="s">
        <v>34</v>
      </c>
    </row>
    <row r="17597">
      <c r="A17597" s="2">
        <v>42318.71491898148</v>
      </c>
      <c r="B17597" s="3">
        <v>93.0</v>
      </c>
      <c r="C17597" s="3" t="s">
        <v>15274</v>
      </c>
      <c r="D17597" s="3">
        <v>4.0</v>
      </c>
      <c r="E17597" s="3" t="s">
        <v>15275</v>
      </c>
      <c r="F17597" s="3">
        <v>3.0</v>
      </c>
      <c r="G17597" s="3">
        <v>9.0</v>
      </c>
      <c r="H17597" s="3" t="s">
        <v>15481</v>
      </c>
      <c r="I17597" s="3" t="s">
        <v>15481</v>
      </c>
      <c r="J17597" s="3" t="s">
        <v>11458</v>
      </c>
      <c r="K17597" s="3" t="s">
        <v>24</v>
      </c>
      <c r="L17597" s="3">
        <v>5.0</v>
      </c>
      <c r="M17597" s="3" t="s">
        <v>25</v>
      </c>
      <c r="N17597" s="3" t="s">
        <v>15486</v>
      </c>
      <c r="O17597" s="3" t="s">
        <v>59</v>
      </c>
      <c r="P17597" s="4">
        <v>23553.0</v>
      </c>
      <c r="Q17597" s="3" t="s">
        <v>105</v>
      </c>
      <c r="S17597" s="3" t="s">
        <v>34</v>
      </c>
    </row>
    <row r="17598">
      <c r="A17598" s="2">
        <v>42318.71491898148</v>
      </c>
      <c r="B17598" s="3">
        <v>93.0</v>
      </c>
      <c r="C17598" s="3" t="s">
        <v>15274</v>
      </c>
      <c r="D17598" s="3">
        <v>4.0</v>
      </c>
      <c r="E17598" s="3" t="s">
        <v>15275</v>
      </c>
      <c r="F17598" s="3">
        <v>3.0</v>
      </c>
      <c r="G17598" s="3">
        <v>9.0</v>
      </c>
      <c r="H17598" s="3" t="s">
        <v>15481</v>
      </c>
      <c r="I17598" s="3" t="s">
        <v>15481</v>
      </c>
      <c r="J17598" s="3" t="s">
        <v>11458</v>
      </c>
      <c r="K17598" s="3" t="s">
        <v>24</v>
      </c>
      <c r="L17598" s="3">
        <v>6.0</v>
      </c>
      <c r="M17598" s="3" t="s">
        <v>30</v>
      </c>
      <c r="N17598" s="3" t="s">
        <v>6748</v>
      </c>
      <c r="O17598" s="3" t="s">
        <v>726</v>
      </c>
      <c r="P17598" s="4">
        <v>25658.0</v>
      </c>
      <c r="Q17598" s="3" t="s">
        <v>132</v>
      </c>
      <c r="S17598" s="3" t="s">
        <v>34</v>
      </c>
    </row>
    <row r="17599">
      <c r="A17599" s="2">
        <v>42318.71491898148</v>
      </c>
      <c r="B17599" s="3">
        <v>93.0</v>
      </c>
      <c r="C17599" s="3" t="s">
        <v>15274</v>
      </c>
      <c r="D17599" s="3">
        <v>5.0</v>
      </c>
      <c r="E17599" s="3" t="s">
        <v>15281</v>
      </c>
      <c r="F17599" s="3">
        <v>3.0</v>
      </c>
      <c r="G17599" s="3">
        <v>9.0</v>
      </c>
      <c r="H17599" s="3" t="s">
        <v>15481</v>
      </c>
      <c r="I17599" s="3" t="s">
        <v>15481</v>
      </c>
      <c r="J17599" s="3" t="s">
        <v>11458</v>
      </c>
      <c r="K17599" s="3" t="s">
        <v>24</v>
      </c>
      <c r="L17599" s="3">
        <v>1.0</v>
      </c>
      <c r="M17599" s="3" t="s">
        <v>25</v>
      </c>
      <c r="N17599" s="3" t="s">
        <v>11622</v>
      </c>
      <c r="O17599" s="3" t="s">
        <v>251</v>
      </c>
      <c r="P17599" s="4">
        <v>21498.0</v>
      </c>
      <c r="Q17599" s="3" t="s">
        <v>345</v>
      </c>
      <c r="S17599" s="3" t="s">
        <v>34</v>
      </c>
    </row>
    <row r="17600">
      <c r="A17600" s="2">
        <v>42318.71491898148</v>
      </c>
      <c r="B17600" s="3">
        <v>93.0</v>
      </c>
      <c r="C17600" s="3" t="s">
        <v>15274</v>
      </c>
      <c r="D17600" s="3">
        <v>5.0</v>
      </c>
      <c r="E17600" s="3" t="s">
        <v>15281</v>
      </c>
      <c r="F17600" s="3">
        <v>3.0</v>
      </c>
      <c r="G17600" s="3">
        <v>9.0</v>
      </c>
      <c r="H17600" s="3" t="s">
        <v>15481</v>
      </c>
      <c r="I17600" s="3" t="s">
        <v>15481</v>
      </c>
      <c r="J17600" s="3" t="s">
        <v>11458</v>
      </c>
      <c r="K17600" s="3" t="s">
        <v>24</v>
      </c>
      <c r="L17600" s="3">
        <v>2.0</v>
      </c>
      <c r="M17600" s="3" t="s">
        <v>30</v>
      </c>
      <c r="N17600" s="3" t="s">
        <v>3823</v>
      </c>
      <c r="O17600" s="3" t="s">
        <v>171</v>
      </c>
      <c r="P17600" s="4">
        <v>19634.0</v>
      </c>
      <c r="Q17600" s="3" t="s">
        <v>46</v>
      </c>
      <c r="S17600" s="3" t="s">
        <v>34</v>
      </c>
    </row>
    <row r="17601">
      <c r="A17601" s="2">
        <v>42318.71491898148</v>
      </c>
      <c r="B17601" s="3">
        <v>93.0</v>
      </c>
      <c r="C17601" s="3" t="s">
        <v>15274</v>
      </c>
      <c r="D17601" s="3">
        <v>5.0</v>
      </c>
      <c r="E17601" s="3" t="s">
        <v>15281</v>
      </c>
      <c r="F17601" s="3">
        <v>3.0</v>
      </c>
      <c r="G17601" s="3">
        <v>9.0</v>
      </c>
      <c r="H17601" s="3" t="s">
        <v>15481</v>
      </c>
      <c r="I17601" s="3" t="s">
        <v>15481</v>
      </c>
      <c r="J17601" s="3" t="s">
        <v>11458</v>
      </c>
      <c r="K17601" s="3" t="s">
        <v>24</v>
      </c>
      <c r="L17601" s="3">
        <v>3.0</v>
      </c>
      <c r="M17601" s="3" t="s">
        <v>25</v>
      </c>
      <c r="N17601" s="3" t="s">
        <v>15487</v>
      </c>
      <c r="O17601" s="3" t="s">
        <v>1234</v>
      </c>
      <c r="P17601" s="4">
        <v>18294.0</v>
      </c>
      <c r="Q17601" s="3" t="s">
        <v>113</v>
      </c>
      <c r="S17601" s="3" t="s">
        <v>34</v>
      </c>
    </row>
    <row r="17602">
      <c r="A17602" s="2">
        <v>42318.71491898148</v>
      </c>
      <c r="B17602" s="3">
        <v>93.0</v>
      </c>
      <c r="C17602" s="3" t="s">
        <v>15274</v>
      </c>
      <c r="D17602" s="3">
        <v>5.0</v>
      </c>
      <c r="E17602" s="3" t="s">
        <v>15281</v>
      </c>
      <c r="F17602" s="3">
        <v>3.0</v>
      </c>
      <c r="G17602" s="3">
        <v>9.0</v>
      </c>
      <c r="H17602" s="3" t="s">
        <v>15481</v>
      </c>
      <c r="I17602" s="3" t="s">
        <v>15481</v>
      </c>
      <c r="J17602" s="3" t="s">
        <v>11458</v>
      </c>
      <c r="K17602" s="3" t="s">
        <v>24</v>
      </c>
      <c r="L17602" s="3">
        <v>4.0</v>
      </c>
      <c r="M17602" s="3" t="s">
        <v>30</v>
      </c>
      <c r="N17602" s="3" t="s">
        <v>15488</v>
      </c>
      <c r="O17602" s="3" t="s">
        <v>171</v>
      </c>
      <c r="P17602" s="4">
        <v>19893.0</v>
      </c>
      <c r="Q17602" s="3" t="s">
        <v>1955</v>
      </c>
      <c r="S17602" s="3" t="s">
        <v>34</v>
      </c>
    </row>
    <row r="17603">
      <c r="A17603" s="2">
        <v>42318.71491898148</v>
      </c>
      <c r="B17603" s="3">
        <v>93.0</v>
      </c>
      <c r="C17603" s="3" t="s">
        <v>15274</v>
      </c>
      <c r="D17603" s="3">
        <v>5.0</v>
      </c>
      <c r="E17603" s="3" t="s">
        <v>15281</v>
      </c>
      <c r="F17603" s="3">
        <v>3.0</v>
      </c>
      <c r="G17603" s="3">
        <v>9.0</v>
      </c>
      <c r="H17603" s="3" t="s">
        <v>15481</v>
      </c>
      <c r="I17603" s="3" t="s">
        <v>15481</v>
      </c>
      <c r="J17603" s="3" t="s">
        <v>11458</v>
      </c>
      <c r="K17603" s="3" t="s">
        <v>24</v>
      </c>
      <c r="L17603" s="3">
        <v>5.0</v>
      </c>
      <c r="M17603" s="3" t="s">
        <v>25</v>
      </c>
      <c r="N17603" s="3" t="s">
        <v>15489</v>
      </c>
      <c r="O17603" s="3" t="s">
        <v>15490</v>
      </c>
      <c r="P17603" s="4">
        <v>32183.0</v>
      </c>
      <c r="Q17603" s="3" t="s">
        <v>72</v>
      </c>
      <c r="S17603" s="3" t="s">
        <v>34</v>
      </c>
    </row>
    <row r="17604">
      <c r="A17604" s="2">
        <v>42318.71491898148</v>
      </c>
      <c r="B17604" s="3">
        <v>93.0</v>
      </c>
      <c r="C17604" s="3" t="s">
        <v>15274</v>
      </c>
      <c r="D17604" s="3">
        <v>5.0</v>
      </c>
      <c r="E17604" s="3" t="s">
        <v>15281</v>
      </c>
      <c r="F17604" s="3">
        <v>3.0</v>
      </c>
      <c r="G17604" s="3">
        <v>9.0</v>
      </c>
      <c r="H17604" s="3" t="s">
        <v>15481</v>
      </c>
      <c r="I17604" s="3" t="s">
        <v>15481</v>
      </c>
      <c r="J17604" s="3" t="s">
        <v>11458</v>
      </c>
      <c r="K17604" s="3" t="s">
        <v>24</v>
      </c>
      <c r="L17604" s="3">
        <v>6.0</v>
      </c>
      <c r="M17604" s="3" t="s">
        <v>30</v>
      </c>
      <c r="N17604" s="3" t="s">
        <v>15491</v>
      </c>
      <c r="O17604" s="3" t="s">
        <v>215</v>
      </c>
      <c r="P17604" s="4">
        <v>20584.0</v>
      </c>
      <c r="Q17604" s="3" t="s">
        <v>40</v>
      </c>
      <c r="S17604" s="3" t="s">
        <v>34</v>
      </c>
    </row>
    <row r="17605">
      <c r="A17605" s="2">
        <v>42318.71491898148</v>
      </c>
      <c r="B17605" s="3">
        <v>93.0</v>
      </c>
      <c r="C17605" s="3" t="s">
        <v>15274</v>
      </c>
      <c r="D17605" s="3">
        <v>6.0</v>
      </c>
      <c r="E17605" s="3" t="s">
        <v>15287</v>
      </c>
      <c r="F17605" s="3">
        <v>3.0</v>
      </c>
      <c r="G17605" s="3">
        <v>9.0</v>
      </c>
      <c r="H17605" s="3" t="s">
        <v>15481</v>
      </c>
      <c r="I17605" s="3" t="s">
        <v>15481</v>
      </c>
      <c r="J17605" s="3" t="s">
        <v>11458</v>
      </c>
      <c r="K17605" s="3" t="s">
        <v>24</v>
      </c>
      <c r="L17605" s="3">
        <v>1.0</v>
      </c>
      <c r="M17605" s="3" t="s">
        <v>30</v>
      </c>
      <c r="N17605" s="3" t="s">
        <v>15492</v>
      </c>
      <c r="O17605" s="3" t="s">
        <v>1453</v>
      </c>
      <c r="P17605" s="4">
        <v>19172.0</v>
      </c>
      <c r="Q17605" s="3" t="s">
        <v>49</v>
      </c>
      <c r="S17605" s="3" t="s">
        <v>29</v>
      </c>
    </row>
    <row r="17606">
      <c r="A17606" s="2">
        <v>42318.71491898148</v>
      </c>
      <c r="B17606" s="3">
        <v>93.0</v>
      </c>
      <c r="C17606" s="3" t="s">
        <v>15274</v>
      </c>
      <c r="D17606" s="3">
        <v>6.0</v>
      </c>
      <c r="E17606" s="3" t="s">
        <v>15287</v>
      </c>
      <c r="F17606" s="3">
        <v>3.0</v>
      </c>
      <c r="G17606" s="3">
        <v>9.0</v>
      </c>
      <c r="H17606" s="3" t="s">
        <v>15481</v>
      </c>
      <c r="I17606" s="3" t="s">
        <v>15481</v>
      </c>
      <c r="J17606" s="3" t="s">
        <v>11458</v>
      </c>
      <c r="K17606" s="3" t="s">
        <v>24</v>
      </c>
      <c r="L17606" s="3">
        <v>2.0</v>
      </c>
      <c r="M17606" s="3" t="s">
        <v>25</v>
      </c>
      <c r="N17606" s="3" t="s">
        <v>15493</v>
      </c>
      <c r="O17606" s="3" t="s">
        <v>95</v>
      </c>
      <c r="P17606" s="4">
        <v>18505.0</v>
      </c>
      <c r="Q17606" s="3" t="s">
        <v>1221</v>
      </c>
      <c r="S17606" s="3" t="s">
        <v>34</v>
      </c>
    </row>
    <row r="17607">
      <c r="A17607" s="2">
        <v>42318.71491898148</v>
      </c>
      <c r="B17607" s="3">
        <v>93.0</v>
      </c>
      <c r="C17607" s="3" t="s">
        <v>15274</v>
      </c>
      <c r="D17607" s="3">
        <v>6.0</v>
      </c>
      <c r="E17607" s="3" t="s">
        <v>15287</v>
      </c>
      <c r="F17607" s="3">
        <v>3.0</v>
      </c>
      <c r="G17607" s="3">
        <v>9.0</v>
      </c>
      <c r="H17607" s="3" t="s">
        <v>15481</v>
      </c>
      <c r="I17607" s="3" t="s">
        <v>15481</v>
      </c>
      <c r="J17607" s="3" t="s">
        <v>11458</v>
      </c>
      <c r="K17607" s="3" t="s">
        <v>24</v>
      </c>
      <c r="L17607" s="3">
        <v>3.0</v>
      </c>
      <c r="M17607" s="3" t="s">
        <v>30</v>
      </c>
      <c r="N17607" s="3" t="s">
        <v>15494</v>
      </c>
      <c r="O17607" s="3" t="s">
        <v>283</v>
      </c>
      <c r="P17607" s="4">
        <v>25580.0</v>
      </c>
      <c r="Q17607" s="3" t="s">
        <v>40</v>
      </c>
      <c r="S17607" s="3" t="s">
        <v>34</v>
      </c>
    </row>
    <row r="17608">
      <c r="A17608" s="2">
        <v>42318.71491898148</v>
      </c>
      <c r="B17608" s="3">
        <v>93.0</v>
      </c>
      <c r="C17608" s="3" t="s">
        <v>15274</v>
      </c>
      <c r="D17608" s="3">
        <v>6.0</v>
      </c>
      <c r="E17608" s="3" t="s">
        <v>15287</v>
      </c>
      <c r="F17608" s="3">
        <v>3.0</v>
      </c>
      <c r="G17608" s="3">
        <v>9.0</v>
      </c>
      <c r="H17608" s="3" t="s">
        <v>15481</v>
      </c>
      <c r="I17608" s="3" t="s">
        <v>15481</v>
      </c>
      <c r="J17608" s="3" t="s">
        <v>11458</v>
      </c>
      <c r="K17608" s="3" t="s">
        <v>24</v>
      </c>
      <c r="L17608" s="3">
        <v>4.0</v>
      </c>
      <c r="M17608" s="3" t="s">
        <v>25</v>
      </c>
      <c r="N17608" s="3" t="s">
        <v>15483</v>
      </c>
      <c r="O17608" s="3" t="s">
        <v>2159</v>
      </c>
      <c r="P17608" s="4">
        <v>17034.0</v>
      </c>
      <c r="Q17608" s="3" t="s">
        <v>49</v>
      </c>
      <c r="S17608" s="3" t="s">
        <v>29</v>
      </c>
    </row>
    <row r="17609">
      <c r="A17609" s="2">
        <v>42318.71491898148</v>
      </c>
      <c r="B17609" s="3">
        <v>93.0</v>
      </c>
      <c r="C17609" s="3" t="s">
        <v>15274</v>
      </c>
      <c r="D17609" s="3">
        <v>6.0</v>
      </c>
      <c r="E17609" s="3" t="s">
        <v>15287</v>
      </c>
      <c r="F17609" s="3">
        <v>3.0</v>
      </c>
      <c r="G17609" s="3">
        <v>9.0</v>
      </c>
      <c r="H17609" s="3" t="s">
        <v>15481</v>
      </c>
      <c r="I17609" s="3" t="s">
        <v>15481</v>
      </c>
      <c r="J17609" s="3" t="s">
        <v>11458</v>
      </c>
      <c r="K17609" s="3" t="s">
        <v>24</v>
      </c>
      <c r="L17609" s="3">
        <v>5.0</v>
      </c>
      <c r="M17609" s="3" t="s">
        <v>30</v>
      </c>
      <c r="N17609" s="3" t="s">
        <v>15495</v>
      </c>
      <c r="O17609" s="3" t="s">
        <v>869</v>
      </c>
      <c r="P17609" s="4">
        <v>18411.0</v>
      </c>
      <c r="Q17609" s="3" t="s">
        <v>105</v>
      </c>
      <c r="S17609" s="3" t="s">
        <v>34</v>
      </c>
    </row>
    <row r="17610">
      <c r="A17610" s="2">
        <v>42318.71491898148</v>
      </c>
      <c r="B17610" s="3">
        <v>93.0</v>
      </c>
      <c r="C17610" s="3" t="s">
        <v>15274</v>
      </c>
      <c r="D17610" s="3">
        <v>6.0</v>
      </c>
      <c r="E17610" s="3" t="s">
        <v>15287</v>
      </c>
      <c r="F17610" s="3">
        <v>3.0</v>
      </c>
      <c r="G17610" s="3">
        <v>9.0</v>
      </c>
      <c r="H17610" s="3" t="s">
        <v>15481</v>
      </c>
      <c r="I17610" s="3" t="s">
        <v>15481</v>
      </c>
      <c r="J17610" s="3" t="s">
        <v>11458</v>
      </c>
      <c r="K17610" s="3" t="s">
        <v>24</v>
      </c>
      <c r="L17610" s="3">
        <v>6.0</v>
      </c>
      <c r="M17610" s="3" t="s">
        <v>25</v>
      </c>
      <c r="N17610" s="3" t="s">
        <v>5034</v>
      </c>
      <c r="O17610" s="3" t="s">
        <v>454</v>
      </c>
      <c r="P17610" s="4">
        <v>21953.0</v>
      </c>
      <c r="Q17610" s="3" t="s">
        <v>216</v>
      </c>
      <c r="S17610" s="3" t="s">
        <v>34</v>
      </c>
    </row>
    <row r="17611">
      <c r="A17611" s="2">
        <v>42318.71491898148</v>
      </c>
      <c r="B17611" s="3">
        <v>93.0</v>
      </c>
      <c r="C17611" s="3" t="s">
        <v>15274</v>
      </c>
      <c r="D17611" s="3">
        <v>6.0</v>
      </c>
      <c r="E17611" s="3" t="s">
        <v>15287</v>
      </c>
      <c r="F17611" s="3">
        <v>3.0</v>
      </c>
      <c r="G17611" s="3">
        <v>9.0</v>
      </c>
      <c r="H17611" s="3" t="s">
        <v>15481</v>
      </c>
      <c r="I17611" s="3" t="s">
        <v>15481</v>
      </c>
      <c r="J17611" s="3" t="s">
        <v>11458</v>
      </c>
      <c r="K17611" s="3" t="s">
        <v>24</v>
      </c>
      <c r="L17611" s="3">
        <v>7.0</v>
      </c>
      <c r="M17611" s="3" t="s">
        <v>30</v>
      </c>
      <c r="N17611" s="3" t="s">
        <v>15496</v>
      </c>
      <c r="O17611" s="3" t="s">
        <v>81</v>
      </c>
      <c r="P17611" s="4">
        <v>17452.0</v>
      </c>
      <c r="Q17611" s="3" t="s">
        <v>96</v>
      </c>
      <c r="S17611" s="3" t="s">
        <v>34</v>
      </c>
    </row>
    <row r="17612">
      <c r="A17612" s="2">
        <v>42318.71491898148</v>
      </c>
      <c r="B17612" s="3">
        <v>93.0</v>
      </c>
      <c r="C17612" s="3" t="s">
        <v>15274</v>
      </c>
      <c r="D17612" s="3">
        <v>6.0</v>
      </c>
      <c r="E17612" s="3" t="s">
        <v>15287</v>
      </c>
      <c r="F17612" s="3">
        <v>3.0</v>
      </c>
      <c r="G17612" s="3">
        <v>9.0</v>
      </c>
      <c r="H17612" s="3" t="s">
        <v>15481</v>
      </c>
      <c r="I17612" s="3" t="s">
        <v>15481</v>
      </c>
      <c r="J17612" s="3" t="s">
        <v>11458</v>
      </c>
      <c r="K17612" s="3" t="s">
        <v>24</v>
      </c>
      <c r="L17612" s="3">
        <v>8.0</v>
      </c>
      <c r="M17612" s="3" t="s">
        <v>25</v>
      </c>
      <c r="N17612" s="3" t="s">
        <v>6998</v>
      </c>
      <c r="O17612" s="3" t="s">
        <v>319</v>
      </c>
      <c r="P17612" s="4">
        <v>26503.0</v>
      </c>
      <c r="Q17612" s="3" t="s">
        <v>132</v>
      </c>
      <c r="S17612" s="3" t="s">
        <v>29</v>
      </c>
    </row>
    <row r="17613">
      <c r="A17613" s="2">
        <v>42318.71491898148</v>
      </c>
      <c r="B17613" s="3">
        <v>93.0</v>
      </c>
      <c r="C17613" s="3" t="s">
        <v>15274</v>
      </c>
      <c r="D17613" s="3">
        <v>6.0</v>
      </c>
      <c r="E17613" s="3" t="s">
        <v>15287</v>
      </c>
      <c r="F17613" s="3">
        <v>3.0</v>
      </c>
      <c r="G17613" s="3">
        <v>9.0</v>
      </c>
      <c r="H17613" s="3" t="s">
        <v>15481</v>
      </c>
      <c r="I17613" s="3" t="s">
        <v>15481</v>
      </c>
      <c r="J17613" s="3" t="s">
        <v>11458</v>
      </c>
      <c r="K17613" s="3" t="s">
        <v>24</v>
      </c>
      <c r="L17613" s="3">
        <v>9.0</v>
      </c>
      <c r="M17613" s="3" t="s">
        <v>30</v>
      </c>
      <c r="N17613" s="3" t="s">
        <v>7678</v>
      </c>
      <c r="O17613" s="3" t="s">
        <v>742</v>
      </c>
      <c r="P17613" s="4">
        <v>15824.0</v>
      </c>
      <c r="Q17613" s="3" t="s">
        <v>43</v>
      </c>
      <c r="S17613" s="3" t="s">
        <v>34</v>
      </c>
    </row>
    <row r="17614">
      <c r="A17614" s="2">
        <v>42318.71491898148</v>
      </c>
      <c r="B17614" s="3">
        <v>93.0</v>
      </c>
      <c r="C17614" s="3" t="s">
        <v>15274</v>
      </c>
      <c r="D17614" s="3">
        <v>6.0</v>
      </c>
      <c r="E17614" s="3" t="s">
        <v>15287</v>
      </c>
      <c r="F17614" s="3">
        <v>3.0</v>
      </c>
      <c r="G17614" s="3">
        <v>9.0</v>
      </c>
      <c r="H17614" s="3" t="s">
        <v>15481</v>
      </c>
      <c r="I17614" s="3" t="s">
        <v>15481</v>
      </c>
      <c r="J17614" s="3" t="s">
        <v>11458</v>
      </c>
      <c r="K17614" s="3" t="s">
        <v>24</v>
      </c>
      <c r="L17614" s="3">
        <v>10.0</v>
      </c>
      <c r="M17614" s="3" t="s">
        <v>25</v>
      </c>
      <c r="N17614" s="3" t="s">
        <v>15497</v>
      </c>
      <c r="O17614" s="3" t="s">
        <v>196</v>
      </c>
      <c r="P17614" s="4">
        <v>22915.0</v>
      </c>
      <c r="Q17614" s="3" t="s">
        <v>712</v>
      </c>
      <c r="S17614" s="3" t="s">
        <v>34</v>
      </c>
    </row>
    <row r="17615">
      <c r="A17615" s="2">
        <v>42318.71491898148</v>
      </c>
      <c r="B17615" s="3">
        <v>93.0</v>
      </c>
      <c r="C17615" s="3" t="s">
        <v>15274</v>
      </c>
      <c r="D17615" s="3">
        <v>6.0</v>
      </c>
      <c r="E17615" s="3" t="s">
        <v>15287</v>
      </c>
      <c r="F17615" s="3">
        <v>3.0</v>
      </c>
      <c r="G17615" s="3">
        <v>9.0</v>
      </c>
      <c r="H17615" s="3" t="s">
        <v>15481</v>
      </c>
      <c r="I17615" s="3" t="s">
        <v>15481</v>
      </c>
      <c r="J17615" s="3" t="s">
        <v>11458</v>
      </c>
      <c r="K17615" s="3" t="s">
        <v>24</v>
      </c>
      <c r="L17615" s="3">
        <v>11.0</v>
      </c>
      <c r="M17615" s="3" t="s">
        <v>30</v>
      </c>
      <c r="N17615" s="3" t="s">
        <v>15498</v>
      </c>
      <c r="O17615" s="3" t="s">
        <v>677</v>
      </c>
      <c r="P17615" s="4">
        <v>22007.0</v>
      </c>
      <c r="Q17615" s="3" t="s">
        <v>60</v>
      </c>
      <c r="S17615" s="3" t="s">
        <v>34</v>
      </c>
    </row>
    <row r="17616">
      <c r="A17616" s="2">
        <v>42318.71491898148</v>
      </c>
      <c r="B17616" s="3">
        <v>93.0</v>
      </c>
      <c r="C17616" s="3" t="s">
        <v>15274</v>
      </c>
      <c r="D17616" s="3">
        <v>6.0</v>
      </c>
      <c r="E17616" s="3" t="s">
        <v>15287</v>
      </c>
      <c r="F17616" s="3">
        <v>3.0</v>
      </c>
      <c r="G17616" s="3">
        <v>9.0</v>
      </c>
      <c r="H17616" s="3" t="s">
        <v>15481</v>
      </c>
      <c r="I17616" s="3" t="s">
        <v>15481</v>
      </c>
      <c r="J17616" s="3" t="s">
        <v>11458</v>
      </c>
      <c r="K17616" s="3" t="s">
        <v>24</v>
      </c>
      <c r="L17616" s="3">
        <v>12.0</v>
      </c>
      <c r="M17616" s="3" t="s">
        <v>25</v>
      </c>
      <c r="N17616" s="3" t="s">
        <v>15499</v>
      </c>
      <c r="O17616" s="3" t="s">
        <v>42</v>
      </c>
      <c r="P17616" s="4">
        <v>23596.0</v>
      </c>
      <c r="Q17616" s="3" t="s">
        <v>372</v>
      </c>
      <c r="S17616" s="3" t="s">
        <v>34</v>
      </c>
    </row>
    <row r="17617">
      <c r="A17617" s="2">
        <v>42318.71491898148</v>
      </c>
      <c r="B17617" s="3">
        <v>93.0</v>
      </c>
      <c r="C17617" s="3" t="s">
        <v>15274</v>
      </c>
      <c r="D17617" s="3">
        <v>6.0</v>
      </c>
      <c r="E17617" s="3" t="s">
        <v>15287</v>
      </c>
      <c r="F17617" s="3">
        <v>3.0</v>
      </c>
      <c r="G17617" s="3">
        <v>9.0</v>
      </c>
      <c r="H17617" s="3" t="s">
        <v>15481</v>
      </c>
      <c r="I17617" s="3" t="s">
        <v>15481</v>
      </c>
      <c r="J17617" s="3" t="s">
        <v>11458</v>
      </c>
      <c r="K17617" s="3" t="s">
        <v>24</v>
      </c>
      <c r="L17617" s="3">
        <v>13.0</v>
      </c>
      <c r="M17617" s="3" t="s">
        <v>30</v>
      </c>
      <c r="N17617" s="3" t="s">
        <v>15500</v>
      </c>
      <c r="O17617" s="3" t="s">
        <v>329</v>
      </c>
      <c r="P17617" s="4">
        <v>22808.0</v>
      </c>
      <c r="Q17617" s="3" t="s">
        <v>46</v>
      </c>
      <c r="S17617" s="3" t="s">
        <v>34</v>
      </c>
    </row>
    <row r="17618">
      <c r="A17618" s="2">
        <v>42318.71491898148</v>
      </c>
      <c r="B17618" s="3">
        <v>93.0</v>
      </c>
      <c r="C17618" s="3" t="s">
        <v>15274</v>
      </c>
      <c r="D17618" s="3">
        <v>6.0</v>
      </c>
      <c r="E17618" s="3" t="s">
        <v>15287</v>
      </c>
      <c r="F17618" s="3">
        <v>3.0</v>
      </c>
      <c r="G17618" s="3">
        <v>9.0</v>
      </c>
      <c r="H17618" s="3" t="s">
        <v>15481</v>
      </c>
      <c r="I17618" s="3" t="s">
        <v>15481</v>
      </c>
      <c r="J17618" s="3" t="s">
        <v>11458</v>
      </c>
      <c r="K17618" s="3" t="s">
        <v>24</v>
      </c>
      <c r="L17618" s="3">
        <v>14.0</v>
      </c>
      <c r="M17618" s="3" t="s">
        <v>25</v>
      </c>
      <c r="N17618" s="3" t="s">
        <v>15501</v>
      </c>
      <c r="O17618" s="3" t="s">
        <v>421</v>
      </c>
      <c r="P17618" s="4">
        <v>21312.0</v>
      </c>
      <c r="Q17618" s="3" t="s">
        <v>72</v>
      </c>
      <c r="S17618" s="3" t="s">
        <v>34</v>
      </c>
    </row>
    <row r="17619">
      <c r="A17619" s="2">
        <v>42318.71491898148</v>
      </c>
      <c r="B17619" s="3">
        <v>93.0</v>
      </c>
      <c r="C17619" s="3" t="s">
        <v>15274</v>
      </c>
      <c r="D17619" s="3">
        <v>6.0</v>
      </c>
      <c r="E17619" s="3" t="s">
        <v>15287</v>
      </c>
      <c r="F17619" s="3">
        <v>3.0</v>
      </c>
      <c r="G17619" s="3">
        <v>9.0</v>
      </c>
      <c r="H17619" s="3" t="s">
        <v>15481</v>
      </c>
      <c r="I17619" s="3" t="s">
        <v>15481</v>
      </c>
      <c r="J17619" s="3" t="s">
        <v>11458</v>
      </c>
      <c r="K17619" s="3" t="s">
        <v>24</v>
      </c>
      <c r="L17619" s="3">
        <v>15.0</v>
      </c>
      <c r="M17619" s="3" t="s">
        <v>30</v>
      </c>
      <c r="N17619" s="3" t="s">
        <v>15502</v>
      </c>
      <c r="O17619" s="3" t="s">
        <v>45</v>
      </c>
      <c r="P17619" s="4">
        <v>21693.0</v>
      </c>
      <c r="Q17619" s="3" t="s">
        <v>46</v>
      </c>
      <c r="S17619" s="3" t="s">
        <v>34</v>
      </c>
    </row>
    <row r="17620">
      <c r="A17620" s="2">
        <v>42318.71491898148</v>
      </c>
      <c r="B17620" s="3">
        <v>93.0</v>
      </c>
      <c r="C17620" s="3" t="s">
        <v>15274</v>
      </c>
      <c r="D17620" s="3">
        <v>6.0</v>
      </c>
      <c r="E17620" s="3" t="s">
        <v>15287</v>
      </c>
      <c r="F17620" s="3">
        <v>3.0</v>
      </c>
      <c r="G17620" s="3">
        <v>9.0</v>
      </c>
      <c r="H17620" s="3" t="s">
        <v>15481</v>
      </c>
      <c r="I17620" s="3" t="s">
        <v>15481</v>
      </c>
      <c r="J17620" s="3" t="s">
        <v>11458</v>
      </c>
      <c r="K17620" s="3" t="s">
        <v>24</v>
      </c>
      <c r="L17620" s="3">
        <v>16.0</v>
      </c>
      <c r="M17620" s="3" t="s">
        <v>25</v>
      </c>
      <c r="N17620" s="3" t="s">
        <v>15503</v>
      </c>
      <c r="O17620" s="3" t="s">
        <v>218</v>
      </c>
      <c r="P17620" s="4">
        <v>20335.0</v>
      </c>
      <c r="Q17620" s="3" t="s">
        <v>115</v>
      </c>
      <c r="S17620" s="3" t="s">
        <v>34</v>
      </c>
    </row>
    <row r="17621">
      <c r="A17621" s="2">
        <v>42318.71491898148</v>
      </c>
      <c r="B17621" s="3">
        <v>93.0</v>
      </c>
      <c r="C17621" s="3" t="s">
        <v>15274</v>
      </c>
      <c r="D17621" s="3">
        <v>6.0</v>
      </c>
      <c r="E17621" s="3" t="s">
        <v>15287</v>
      </c>
      <c r="F17621" s="3">
        <v>3.0</v>
      </c>
      <c r="G17621" s="3">
        <v>9.0</v>
      </c>
      <c r="H17621" s="3" t="s">
        <v>15481</v>
      </c>
      <c r="I17621" s="3" t="s">
        <v>15481</v>
      </c>
      <c r="J17621" s="3" t="s">
        <v>11458</v>
      </c>
      <c r="K17621" s="3" t="s">
        <v>24</v>
      </c>
      <c r="L17621" s="3">
        <v>17.0</v>
      </c>
      <c r="M17621" s="3" t="s">
        <v>30</v>
      </c>
      <c r="N17621" s="3" t="s">
        <v>651</v>
      </c>
      <c r="O17621" s="3" t="s">
        <v>303</v>
      </c>
      <c r="P17621" s="4">
        <v>17911.0</v>
      </c>
      <c r="Q17621" s="3" t="s">
        <v>228</v>
      </c>
      <c r="S17621" s="3" t="s">
        <v>34</v>
      </c>
    </row>
    <row r="17622">
      <c r="A17622" s="2">
        <v>42318.71491898148</v>
      </c>
      <c r="B17622" s="3">
        <v>93.0</v>
      </c>
      <c r="C17622" s="3" t="s">
        <v>15274</v>
      </c>
      <c r="D17622" s="3">
        <v>6.0</v>
      </c>
      <c r="E17622" s="3" t="s">
        <v>15287</v>
      </c>
      <c r="F17622" s="3">
        <v>3.0</v>
      </c>
      <c r="G17622" s="3">
        <v>9.0</v>
      </c>
      <c r="H17622" s="3" t="s">
        <v>15481</v>
      </c>
      <c r="I17622" s="3" t="s">
        <v>15481</v>
      </c>
      <c r="J17622" s="3" t="s">
        <v>11458</v>
      </c>
      <c r="K17622" s="3" t="s">
        <v>24</v>
      </c>
      <c r="L17622" s="3">
        <v>18.0</v>
      </c>
      <c r="M17622" s="3" t="s">
        <v>25</v>
      </c>
      <c r="N17622" s="3" t="s">
        <v>15504</v>
      </c>
      <c r="O17622" s="3" t="s">
        <v>1068</v>
      </c>
      <c r="P17622" s="4">
        <v>24556.0</v>
      </c>
      <c r="Q17622" s="3" t="s">
        <v>247</v>
      </c>
      <c r="S17622" s="3" t="s">
        <v>34</v>
      </c>
    </row>
    <row r="17623">
      <c r="A17623" s="2">
        <v>42318.71491898148</v>
      </c>
      <c r="B17623" s="3">
        <v>93.0</v>
      </c>
      <c r="C17623" s="3" t="s">
        <v>15274</v>
      </c>
      <c r="D17623" s="3">
        <v>6.0</v>
      </c>
      <c r="E17623" s="3" t="s">
        <v>15287</v>
      </c>
      <c r="F17623" s="3">
        <v>3.0</v>
      </c>
      <c r="G17623" s="3">
        <v>9.0</v>
      </c>
      <c r="H17623" s="3" t="s">
        <v>15481</v>
      </c>
      <c r="I17623" s="3" t="s">
        <v>15481</v>
      </c>
      <c r="J17623" s="3" t="s">
        <v>11458</v>
      </c>
      <c r="K17623" s="3" t="s">
        <v>24</v>
      </c>
      <c r="L17623" s="3">
        <v>19.0</v>
      </c>
      <c r="M17623" s="3" t="s">
        <v>30</v>
      </c>
      <c r="N17623" s="3" t="s">
        <v>15505</v>
      </c>
      <c r="O17623" s="3" t="s">
        <v>1227</v>
      </c>
      <c r="P17623" s="4">
        <v>32475.0</v>
      </c>
      <c r="Q17623" s="3" t="s">
        <v>40</v>
      </c>
      <c r="S17623" s="3" t="s">
        <v>34</v>
      </c>
    </row>
    <row r="17624">
      <c r="A17624" s="2">
        <v>42318.71491898148</v>
      </c>
      <c r="B17624" s="3">
        <v>93.0</v>
      </c>
      <c r="C17624" s="3" t="s">
        <v>15274</v>
      </c>
      <c r="D17624" s="3">
        <v>6.0</v>
      </c>
      <c r="E17624" s="3" t="s">
        <v>15287</v>
      </c>
      <c r="F17624" s="3">
        <v>3.0</v>
      </c>
      <c r="G17624" s="3">
        <v>9.0</v>
      </c>
      <c r="H17624" s="3" t="s">
        <v>15481</v>
      </c>
      <c r="I17624" s="3" t="s">
        <v>15481</v>
      </c>
      <c r="J17624" s="3" t="s">
        <v>11458</v>
      </c>
      <c r="K17624" s="3" t="s">
        <v>24</v>
      </c>
      <c r="L17624" s="3">
        <v>20.0</v>
      </c>
      <c r="M17624" s="3" t="s">
        <v>25</v>
      </c>
      <c r="N17624" s="3" t="s">
        <v>15506</v>
      </c>
      <c r="O17624" s="3" t="s">
        <v>281</v>
      </c>
      <c r="P17624" s="4">
        <v>16849.0</v>
      </c>
      <c r="Q17624" s="3" t="s">
        <v>117</v>
      </c>
      <c r="S17624" s="3" t="s">
        <v>34</v>
      </c>
    </row>
    <row r="17625">
      <c r="A17625" s="2">
        <v>42318.71491898148</v>
      </c>
      <c r="B17625" s="3">
        <v>93.0</v>
      </c>
      <c r="C17625" s="3" t="s">
        <v>15274</v>
      </c>
      <c r="D17625" s="3">
        <v>6.0</v>
      </c>
      <c r="E17625" s="3" t="s">
        <v>15287</v>
      </c>
      <c r="F17625" s="3">
        <v>3.0</v>
      </c>
      <c r="G17625" s="3">
        <v>9.0</v>
      </c>
      <c r="H17625" s="3" t="s">
        <v>15481</v>
      </c>
      <c r="I17625" s="3" t="s">
        <v>15481</v>
      </c>
      <c r="J17625" s="3" t="s">
        <v>11458</v>
      </c>
      <c r="K17625" s="3" t="s">
        <v>24</v>
      </c>
      <c r="L17625" s="3">
        <v>21.0</v>
      </c>
      <c r="M17625" s="3" t="s">
        <v>30</v>
      </c>
      <c r="N17625" s="3" t="s">
        <v>15507</v>
      </c>
      <c r="O17625" s="3" t="s">
        <v>1224</v>
      </c>
      <c r="P17625" s="4">
        <v>22669.0</v>
      </c>
      <c r="Q17625" s="3" t="s">
        <v>46</v>
      </c>
      <c r="S17625" s="3" t="s">
        <v>34</v>
      </c>
    </row>
    <row r="17626">
      <c r="A17626" s="2">
        <v>42318.71491898148</v>
      </c>
      <c r="B17626" s="3">
        <v>93.0</v>
      </c>
      <c r="C17626" s="3" t="s">
        <v>15274</v>
      </c>
      <c r="D17626" s="3">
        <v>6.0</v>
      </c>
      <c r="E17626" s="3" t="s">
        <v>15287</v>
      </c>
      <c r="F17626" s="3">
        <v>3.0</v>
      </c>
      <c r="G17626" s="3">
        <v>9.0</v>
      </c>
      <c r="H17626" s="3" t="s">
        <v>15481</v>
      </c>
      <c r="I17626" s="3" t="s">
        <v>15481</v>
      </c>
      <c r="J17626" s="3" t="s">
        <v>11458</v>
      </c>
      <c r="K17626" s="3" t="s">
        <v>24</v>
      </c>
      <c r="L17626" s="3">
        <v>22.0</v>
      </c>
      <c r="M17626" s="3" t="s">
        <v>25</v>
      </c>
      <c r="N17626" s="3" t="s">
        <v>15508</v>
      </c>
      <c r="O17626" s="3" t="s">
        <v>2843</v>
      </c>
      <c r="P17626" s="4">
        <v>34836.0</v>
      </c>
      <c r="Q17626" s="3" t="s">
        <v>191</v>
      </c>
      <c r="S17626" s="3" t="s">
        <v>34</v>
      </c>
    </row>
    <row r="17627">
      <c r="A17627" s="2">
        <v>42318.71491898148</v>
      </c>
      <c r="B17627" s="3">
        <v>93.0</v>
      </c>
      <c r="C17627" s="3" t="s">
        <v>15274</v>
      </c>
      <c r="D17627" s="3">
        <v>6.0</v>
      </c>
      <c r="E17627" s="3" t="s">
        <v>15287</v>
      </c>
      <c r="F17627" s="3">
        <v>3.0</v>
      </c>
      <c r="G17627" s="3">
        <v>9.0</v>
      </c>
      <c r="H17627" s="3" t="s">
        <v>15481</v>
      </c>
      <c r="I17627" s="3" t="s">
        <v>15481</v>
      </c>
      <c r="J17627" s="3" t="s">
        <v>11458</v>
      </c>
      <c r="K17627" s="3" t="s">
        <v>24</v>
      </c>
      <c r="L17627" s="3">
        <v>23.0</v>
      </c>
      <c r="M17627" s="3" t="s">
        <v>30</v>
      </c>
      <c r="N17627" s="3" t="s">
        <v>15509</v>
      </c>
      <c r="O17627" s="3" t="s">
        <v>2585</v>
      </c>
      <c r="P17627" s="4">
        <v>34970.0</v>
      </c>
      <c r="Q17627" s="3" t="s">
        <v>191</v>
      </c>
      <c r="S17627" s="3" t="s">
        <v>34</v>
      </c>
    </row>
    <row r="17628">
      <c r="A17628" s="2">
        <v>42318.71491898148</v>
      </c>
      <c r="B17628" s="3">
        <v>93.0</v>
      </c>
      <c r="C17628" s="3" t="s">
        <v>15274</v>
      </c>
      <c r="D17628" s="3">
        <v>6.0</v>
      </c>
      <c r="E17628" s="3" t="s">
        <v>15287</v>
      </c>
      <c r="F17628" s="3">
        <v>3.0</v>
      </c>
      <c r="G17628" s="3">
        <v>9.0</v>
      </c>
      <c r="H17628" s="3" t="s">
        <v>15481</v>
      </c>
      <c r="I17628" s="3" t="s">
        <v>15481</v>
      </c>
      <c r="J17628" s="3" t="s">
        <v>11458</v>
      </c>
      <c r="K17628" s="3" t="s">
        <v>24</v>
      </c>
      <c r="L17628" s="3">
        <v>24.0</v>
      </c>
      <c r="M17628" s="3" t="s">
        <v>25</v>
      </c>
      <c r="N17628" s="3" t="s">
        <v>11698</v>
      </c>
      <c r="O17628" s="3" t="s">
        <v>898</v>
      </c>
      <c r="P17628" s="4">
        <v>17531.0</v>
      </c>
      <c r="Q17628" s="3" t="s">
        <v>105</v>
      </c>
      <c r="S17628" s="3" t="s">
        <v>34</v>
      </c>
    </row>
    <row r="17629">
      <c r="A17629" s="2">
        <v>42318.71491898148</v>
      </c>
      <c r="B17629" s="3">
        <v>93.0</v>
      </c>
      <c r="C17629" s="3" t="s">
        <v>15274</v>
      </c>
      <c r="D17629" s="3">
        <v>6.0</v>
      </c>
      <c r="E17629" s="3" t="s">
        <v>15287</v>
      </c>
      <c r="F17629" s="3">
        <v>3.0</v>
      </c>
      <c r="G17629" s="3">
        <v>9.0</v>
      </c>
      <c r="H17629" s="3" t="s">
        <v>15481</v>
      </c>
      <c r="I17629" s="3" t="s">
        <v>15481</v>
      </c>
      <c r="J17629" s="3" t="s">
        <v>11458</v>
      </c>
      <c r="K17629" s="3" t="s">
        <v>24</v>
      </c>
      <c r="L17629" s="3">
        <v>25.0</v>
      </c>
      <c r="M17629" s="3" t="s">
        <v>30</v>
      </c>
      <c r="N17629" s="3" t="s">
        <v>15510</v>
      </c>
      <c r="O17629" s="3" t="s">
        <v>81</v>
      </c>
      <c r="P17629" s="4">
        <v>23847.0</v>
      </c>
      <c r="Q17629" s="3" t="s">
        <v>40</v>
      </c>
      <c r="S17629" s="3" t="s">
        <v>34</v>
      </c>
    </row>
    <row r="17630">
      <c r="A17630" s="2">
        <v>42318.71491898148</v>
      </c>
      <c r="B17630" s="3">
        <v>93.0</v>
      </c>
      <c r="C17630" s="3" t="s">
        <v>15274</v>
      </c>
      <c r="D17630" s="3">
        <v>6.0</v>
      </c>
      <c r="E17630" s="3" t="s">
        <v>15287</v>
      </c>
      <c r="F17630" s="3">
        <v>3.0</v>
      </c>
      <c r="G17630" s="3">
        <v>9.0</v>
      </c>
      <c r="H17630" s="3" t="s">
        <v>15481</v>
      </c>
      <c r="I17630" s="3" t="s">
        <v>15481</v>
      </c>
      <c r="J17630" s="3" t="s">
        <v>11458</v>
      </c>
      <c r="K17630" s="3" t="s">
        <v>24</v>
      </c>
      <c r="L17630" s="3">
        <v>26.0</v>
      </c>
      <c r="M17630" s="3" t="s">
        <v>25</v>
      </c>
      <c r="N17630" s="3" t="s">
        <v>15511</v>
      </c>
      <c r="O17630" s="3" t="s">
        <v>2150</v>
      </c>
      <c r="P17630" s="4">
        <v>17336.0</v>
      </c>
      <c r="Q17630" s="3" t="s">
        <v>105</v>
      </c>
      <c r="S17630" s="3" t="s">
        <v>34</v>
      </c>
    </row>
    <row r="17631">
      <c r="A17631" s="2">
        <v>42318.71491898148</v>
      </c>
      <c r="B17631" s="3">
        <v>93.0</v>
      </c>
      <c r="C17631" s="3" t="s">
        <v>15274</v>
      </c>
      <c r="D17631" s="3">
        <v>6.0</v>
      </c>
      <c r="E17631" s="3" t="s">
        <v>15287</v>
      </c>
      <c r="F17631" s="3">
        <v>3.0</v>
      </c>
      <c r="G17631" s="3">
        <v>9.0</v>
      </c>
      <c r="H17631" s="3" t="s">
        <v>15481</v>
      </c>
      <c r="I17631" s="3" t="s">
        <v>15481</v>
      </c>
      <c r="J17631" s="3" t="s">
        <v>11458</v>
      </c>
      <c r="K17631" s="3" t="s">
        <v>24</v>
      </c>
      <c r="L17631" s="3">
        <v>27.0</v>
      </c>
      <c r="M17631" s="3" t="s">
        <v>30</v>
      </c>
      <c r="N17631" s="3" t="s">
        <v>15512</v>
      </c>
      <c r="O17631" s="3" t="s">
        <v>10803</v>
      </c>
      <c r="P17631" s="4">
        <v>12244.0</v>
      </c>
      <c r="Q17631" s="3" t="s">
        <v>86</v>
      </c>
      <c r="S17631" s="3" t="s">
        <v>34</v>
      </c>
    </row>
    <row r="17632">
      <c r="A17632" s="2">
        <v>42318.71491898148</v>
      </c>
      <c r="B17632" s="3">
        <v>93.0</v>
      </c>
      <c r="C17632" s="3" t="s">
        <v>15274</v>
      </c>
      <c r="D17632" s="3">
        <v>6.0</v>
      </c>
      <c r="E17632" s="3" t="s">
        <v>15287</v>
      </c>
      <c r="F17632" s="3">
        <v>3.0</v>
      </c>
      <c r="G17632" s="3">
        <v>9.0</v>
      </c>
      <c r="H17632" s="3" t="s">
        <v>15481</v>
      </c>
      <c r="I17632" s="3" t="s">
        <v>15481</v>
      </c>
      <c r="J17632" s="3" t="s">
        <v>11458</v>
      </c>
      <c r="K17632" s="3" t="s">
        <v>24</v>
      </c>
      <c r="L17632" s="3">
        <v>28.0</v>
      </c>
      <c r="M17632" s="3" t="s">
        <v>25</v>
      </c>
      <c r="N17632" s="3" t="s">
        <v>15498</v>
      </c>
      <c r="O17632" s="3" t="s">
        <v>127</v>
      </c>
      <c r="P17632" s="4">
        <v>9213.0</v>
      </c>
      <c r="Q17632" s="3" t="s">
        <v>117</v>
      </c>
      <c r="S17632" s="3" t="s">
        <v>34</v>
      </c>
    </row>
    <row r="17633">
      <c r="A17633" s="2">
        <v>42318.71491898148</v>
      </c>
      <c r="B17633" s="3">
        <v>93.0</v>
      </c>
      <c r="C17633" s="3" t="s">
        <v>15274</v>
      </c>
      <c r="D17633" s="3">
        <v>6.0</v>
      </c>
      <c r="E17633" s="3" t="s">
        <v>15287</v>
      </c>
      <c r="F17633" s="3">
        <v>3.0</v>
      </c>
      <c r="G17633" s="3">
        <v>9.0</v>
      </c>
      <c r="H17633" s="3" t="s">
        <v>15481</v>
      </c>
      <c r="I17633" s="3" t="s">
        <v>15481</v>
      </c>
      <c r="J17633" s="3" t="s">
        <v>11458</v>
      </c>
      <c r="K17633" s="3" t="s">
        <v>24</v>
      </c>
      <c r="L17633" s="3">
        <v>29.0</v>
      </c>
      <c r="M17633" s="3" t="s">
        <v>30</v>
      </c>
      <c r="N17633" s="3" t="s">
        <v>6597</v>
      </c>
      <c r="O17633" s="3" t="s">
        <v>1694</v>
      </c>
      <c r="P17633" s="4">
        <v>10398.0</v>
      </c>
      <c r="Q17633" s="3" t="s">
        <v>86</v>
      </c>
      <c r="S17633" s="3" t="s">
        <v>34</v>
      </c>
    </row>
    <row r="17634">
      <c r="A17634" s="2">
        <v>42318.71491898148</v>
      </c>
      <c r="B17634" s="3">
        <v>93.0</v>
      </c>
      <c r="C17634" s="3" t="s">
        <v>15274</v>
      </c>
      <c r="D17634" s="3">
        <v>13.0</v>
      </c>
      <c r="E17634" s="3" t="s">
        <v>15315</v>
      </c>
      <c r="F17634" s="3">
        <v>3.0</v>
      </c>
      <c r="G17634" s="3">
        <v>9.0</v>
      </c>
      <c r="H17634" s="3" t="s">
        <v>15481</v>
      </c>
      <c r="I17634" s="3" t="s">
        <v>15481</v>
      </c>
      <c r="J17634" s="3" t="s">
        <v>11458</v>
      </c>
      <c r="K17634" s="3" t="s">
        <v>24</v>
      </c>
      <c r="L17634" s="3">
        <v>1.0</v>
      </c>
      <c r="M17634" s="3" t="s">
        <v>25</v>
      </c>
      <c r="N17634" s="3" t="s">
        <v>6265</v>
      </c>
      <c r="O17634" s="3" t="s">
        <v>359</v>
      </c>
      <c r="P17634" s="4">
        <v>26954.0</v>
      </c>
      <c r="Q17634" s="3" t="s">
        <v>169</v>
      </c>
      <c r="S17634" s="3" t="s">
        <v>29</v>
      </c>
    </row>
    <row r="17635">
      <c r="A17635" s="2">
        <v>42318.71491898148</v>
      </c>
      <c r="B17635" s="3">
        <v>93.0</v>
      </c>
      <c r="C17635" s="3" t="s">
        <v>15274</v>
      </c>
      <c r="D17635" s="3">
        <v>13.0</v>
      </c>
      <c r="E17635" s="3" t="s">
        <v>15315</v>
      </c>
      <c r="F17635" s="3">
        <v>3.0</v>
      </c>
      <c r="G17635" s="3">
        <v>9.0</v>
      </c>
      <c r="H17635" s="3" t="s">
        <v>15481</v>
      </c>
      <c r="I17635" s="3" t="s">
        <v>15481</v>
      </c>
      <c r="J17635" s="3" t="s">
        <v>11458</v>
      </c>
      <c r="K17635" s="3" t="s">
        <v>24</v>
      </c>
      <c r="L17635" s="3">
        <v>2.0</v>
      </c>
      <c r="M17635" s="3" t="s">
        <v>30</v>
      </c>
      <c r="N17635" s="3" t="s">
        <v>3726</v>
      </c>
      <c r="O17635" s="3" t="s">
        <v>1356</v>
      </c>
      <c r="P17635" s="4">
        <v>20241.0</v>
      </c>
      <c r="Q17635" s="3" t="s">
        <v>132</v>
      </c>
      <c r="S17635" s="3" t="s">
        <v>34</v>
      </c>
    </row>
    <row r="17636">
      <c r="A17636" s="2">
        <v>42318.71491898148</v>
      </c>
      <c r="B17636" s="3">
        <v>93.0</v>
      </c>
      <c r="C17636" s="3" t="s">
        <v>15274</v>
      </c>
      <c r="D17636" s="3">
        <v>13.0</v>
      </c>
      <c r="E17636" s="3" t="s">
        <v>15315</v>
      </c>
      <c r="F17636" s="3">
        <v>3.0</v>
      </c>
      <c r="G17636" s="3">
        <v>9.0</v>
      </c>
      <c r="H17636" s="3" t="s">
        <v>15481</v>
      </c>
      <c r="I17636" s="3" t="s">
        <v>15481</v>
      </c>
      <c r="J17636" s="3" t="s">
        <v>11458</v>
      </c>
      <c r="K17636" s="3" t="s">
        <v>24</v>
      </c>
      <c r="L17636" s="3">
        <v>3.0</v>
      </c>
      <c r="M17636" s="3" t="s">
        <v>25</v>
      </c>
      <c r="N17636" s="3" t="s">
        <v>15513</v>
      </c>
      <c r="O17636" s="3" t="s">
        <v>1593</v>
      </c>
      <c r="P17636" s="4">
        <v>27488.0</v>
      </c>
      <c r="Q17636" s="3" t="s">
        <v>46</v>
      </c>
      <c r="S17636" s="3" t="s">
        <v>34</v>
      </c>
    </row>
    <row r="17637">
      <c r="A17637" s="2">
        <v>42318.71491898148</v>
      </c>
      <c r="B17637" s="3">
        <v>93.0</v>
      </c>
      <c r="C17637" s="3" t="s">
        <v>15274</v>
      </c>
      <c r="D17637" s="3">
        <v>13.0</v>
      </c>
      <c r="E17637" s="3" t="s">
        <v>15315</v>
      </c>
      <c r="F17637" s="3">
        <v>3.0</v>
      </c>
      <c r="G17637" s="3">
        <v>9.0</v>
      </c>
      <c r="H17637" s="3" t="s">
        <v>15481</v>
      </c>
      <c r="I17637" s="3" t="s">
        <v>15481</v>
      </c>
      <c r="J17637" s="3" t="s">
        <v>11458</v>
      </c>
      <c r="K17637" s="3" t="s">
        <v>24</v>
      </c>
      <c r="L17637" s="3">
        <v>4.0</v>
      </c>
      <c r="M17637" s="3" t="s">
        <v>30</v>
      </c>
      <c r="N17637" s="3" t="s">
        <v>15514</v>
      </c>
      <c r="O17637" s="3" t="s">
        <v>249</v>
      </c>
      <c r="P17637" s="4">
        <v>24787.0</v>
      </c>
      <c r="Q17637" s="3" t="s">
        <v>216</v>
      </c>
      <c r="S17637" s="3" t="s">
        <v>34</v>
      </c>
    </row>
    <row r="17638">
      <c r="A17638" s="2">
        <v>42318.71491898148</v>
      </c>
      <c r="B17638" s="3">
        <v>93.0</v>
      </c>
      <c r="C17638" s="3" t="s">
        <v>15274</v>
      </c>
      <c r="D17638" s="3">
        <v>13.0</v>
      </c>
      <c r="E17638" s="3" t="s">
        <v>15315</v>
      </c>
      <c r="F17638" s="3">
        <v>3.0</v>
      </c>
      <c r="G17638" s="3">
        <v>9.0</v>
      </c>
      <c r="H17638" s="3" t="s">
        <v>15481</v>
      </c>
      <c r="I17638" s="3" t="s">
        <v>15481</v>
      </c>
      <c r="J17638" s="3" t="s">
        <v>11458</v>
      </c>
      <c r="K17638" s="3" t="s">
        <v>24</v>
      </c>
      <c r="L17638" s="3">
        <v>5.0</v>
      </c>
      <c r="M17638" s="3" t="s">
        <v>25</v>
      </c>
      <c r="N17638" s="3" t="s">
        <v>15515</v>
      </c>
      <c r="O17638" s="3" t="s">
        <v>251</v>
      </c>
      <c r="P17638" s="4">
        <v>30925.0</v>
      </c>
      <c r="Q17638" s="3" t="s">
        <v>132</v>
      </c>
      <c r="S17638" s="3" t="s">
        <v>34</v>
      </c>
    </row>
    <row r="17639">
      <c r="A17639" s="2">
        <v>42318.71491898148</v>
      </c>
      <c r="B17639" s="3">
        <v>93.0</v>
      </c>
      <c r="C17639" s="3" t="s">
        <v>15274</v>
      </c>
      <c r="D17639" s="3">
        <v>13.0</v>
      </c>
      <c r="E17639" s="3" t="s">
        <v>15315</v>
      </c>
      <c r="F17639" s="3">
        <v>3.0</v>
      </c>
      <c r="G17639" s="3">
        <v>9.0</v>
      </c>
      <c r="H17639" s="3" t="s">
        <v>15481</v>
      </c>
      <c r="I17639" s="3" t="s">
        <v>15481</v>
      </c>
      <c r="J17639" s="3" t="s">
        <v>11458</v>
      </c>
      <c r="K17639" s="3" t="s">
        <v>24</v>
      </c>
      <c r="L17639" s="3">
        <v>6.0</v>
      </c>
      <c r="M17639" s="3" t="s">
        <v>30</v>
      </c>
      <c r="N17639" s="3" t="s">
        <v>3452</v>
      </c>
      <c r="O17639" s="3" t="s">
        <v>1021</v>
      </c>
      <c r="P17639" s="4">
        <v>17413.0</v>
      </c>
      <c r="Q17639" s="3" t="s">
        <v>105</v>
      </c>
      <c r="S17639" s="3" t="s">
        <v>29</v>
      </c>
    </row>
    <row r="17640">
      <c r="A17640" s="2">
        <v>42318.71491898148</v>
      </c>
      <c r="B17640" s="3">
        <v>93.0</v>
      </c>
      <c r="C17640" s="3" t="s">
        <v>15274</v>
      </c>
      <c r="D17640" s="3">
        <v>13.0</v>
      </c>
      <c r="E17640" s="3" t="s">
        <v>15315</v>
      </c>
      <c r="F17640" s="3">
        <v>3.0</v>
      </c>
      <c r="G17640" s="3">
        <v>9.0</v>
      </c>
      <c r="H17640" s="3" t="s">
        <v>15481</v>
      </c>
      <c r="I17640" s="3" t="s">
        <v>15481</v>
      </c>
      <c r="J17640" s="3" t="s">
        <v>11458</v>
      </c>
      <c r="K17640" s="3" t="s">
        <v>24</v>
      </c>
      <c r="L17640" s="3">
        <v>7.0</v>
      </c>
      <c r="M17640" s="3" t="s">
        <v>25</v>
      </c>
      <c r="N17640" s="3" t="s">
        <v>2926</v>
      </c>
      <c r="O17640" s="3" t="s">
        <v>344</v>
      </c>
      <c r="P17640" s="4">
        <v>27154.0</v>
      </c>
      <c r="Q17640" s="3" t="s">
        <v>216</v>
      </c>
      <c r="S17640" s="3" t="s">
        <v>34</v>
      </c>
    </row>
    <row r="17641">
      <c r="A17641" s="2">
        <v>42318.71491898148</v>
      </c>
      <c r="B17641" s="3">
        <v>93.0</v>
      </c>
      <c r="C17641" s="3" t="s">
        <v>15274</v>
      </c>
      <c r="D17641" s="3">
        <v>13.0</v>
      </c>
      <c r="E17641" s="3" t="s">
        <v>15315</v>
      </c>
      <c r="F17641" s="3">
        <v>3.0</v>
      </c>
      <c r="G17641" s="3">
        <v>9.0</v>
      </c>
      <c r="H17641" s="3" t="s">
        <v>15481</v>
      </c>
      <c r="I17641" s="3" t="s">
        <v>15481</v>
      </c>
      <c r="J17641" s="3" t="s">
        <v>11458</v>
      </c>
      <c r="K17641" s="3" t="s">
        <v>24</v>
      </c>
      <c r="L17641" s="3">
        <v>8.0</v>
      </c>
      <c r="M17641" s="3" t="s">
        <v>30</v>
      </c>
      <c r="N17641" s="3" t="s">
        <v>15516</v>
      </c>
      <c r="O17641" s="3" t="s">
        <v>2299</v>
      </c>
      <c r="P17641" s="4">
        <v>30497.0</v>
      </c>
      <c r="Q17641" s="3" t="s">
        <v>191</v>
      </c>
      <c r="S17641" s="3" t="s">
        <v>34</v>
      </c>
    </row>
    <row r="17642">
      <c r="A17642" s="2">
        <v>42318.71491898148</v>
      </c>
      <c r="B17642" s="3">
        <v>93.0</v>
      </c>
      <c r="C17642" s="3" t="s">
        <v>15274</v>
      </c>
      <c r="D17642" s="3">
        <v>13.0</v>
      </c>
      <c r="E17642" s="3" t="s">
        <v>15315</v>
      </c>
      <c r="F17642" s="3">
        <v>3.0</v>
      </c>
      <c r="G17642" s="3">
        <v>9.0</v>
      </c>
      <c r="H17642" s="3" t="s">
        <v>15481</v>
      </c>
      <c r="I17642" s="3" t="s">
        <v>15481</v>
      </c>
      <c r="J17642" s="3" t="s">
        <v>11458</v>
      </c>
      <c r="K17642" s="3" t="s">
        <v>24</v>
      </c>
      <c r="L17642" s="3">
        <v>9.0</v>
      </c>
      <c r="M17642" s="3" t="s">
        <v>25</v>
      </c>
      <c r="N17642" s="3" t="s">
        <v>15517</v>
      </c>
      <c r="O17642" s="3" t="s">
        <v>168</v>
      </c>
      <c r="P17642" s="4">
        <v>18873.0</v>
      </c>
      <c r="Q17642" s="3" t="s">
        <v>169</v>
      </c>
      <c r="S17642" s="3" t="s">
        <v>34</v>
      </c>
    </row>
    <row r="17643">
      <c r="A17643" s="2">
        <v>42318.71491898148</v>
      </c>
      <c r="B17643" s="3">
        <v>93.0</v>
      </c>
      <c r="C17643" s="3" t="s">
        <v>15274</v>
      </c>
      <c r="D17643" s="3">
        <v>13.0</v>
      </c>
      <c r="E17643" s="3" t="s">
        <v>15315</v>
      </c>
      <c r="F17643" s="3">
        <v>3.0</v>
      </c>
      <c r="G17643" s="3">
        <v>9.0</v>
      </c>
      <c r="H17643" s="3" t="s">
        <v>15481</v>
      </c>
      <c r="I17643" s="3" t="s">
        <v>15481</v>
      </c>
      <c r="J17643" s="3" t="s">
        <v>11458</v>
      </c>
      <c r="K17643" s="3" t="s">
        <v>24</v>
      </c>
      <c r="L17643" s="3">
        <v>10.0</v>
      </c>
      <c r="M17643" s="3" t="s">
        <v>30</v>
      </c>
      <c r="N17643" s="3" t="s">
        <v>15518</v>
      </c>
      <c r="O17643" s="3" t="s">
        <v>4987</v>
      </c>
      <c r="P17643" s="4">
        <v>33404.0</v>
      </c>
      <c r="Q17643" s="3" t="s">
        <v>40</v>
      </c>
      <c r="S17643" s="3" t="s">
        <v>34</v>
      </c>
    </row>
    <row r="17644">
      <c r="A17644" s="2">
        <v>42318.71491898148</v>
      </c>
      <c r="B17644" s="3">
        <v>93.0</v>
      </c>
      <c r="C17644" s="3" t="s">
        <v>15274</v>
      </c>
      <c r="D17644" s="3">
        <v>13.0</v>
      </c>
      <c r="E17644" s="3" t="s">
        <v>15315</v>
      </c>
      <c r="F17644" s="3">
        <v>3.0</v>
      </c>
      <c r="G17644" s="3">
        <v>9.0</v>
      </c>
      <c r="H17644" s="3" t="s">
        <v>15481</v>
      </c>
      <c r="I17644" s="3" t="s">
        <v>15481</v>
      </c>
      <c r="J17644" s="3" t="s">
        <v>11458</v>
      </c>
      <c r="K17644" s="3" t="s">
        <v>24</v>
      </c>
      <c r="L17644" s="3">
        <v>11.0</v>
      </c>
      <c r="M17644" s="3" t="s">
        <v>25</v>
      </c>
      <c r="N17644" s="3" t="s">
        <v>15519</v>
      </c>
      <c r="O17644" s="3" t="s">
        <v>59</v>
      </c>
      <c r="P17644" s="4">
        <v>15518.0</v>
      </c>
      <c r="Q17644" s="3" t="s">
        <v>49</v>
      </c>
      <c r="S17644" s="3" t="s">
        <v>34</v>
      </c>
    </row>
    <row r="17645">
      <c r="A17645" s="2">
        <v>42318.71491898148</v>
      </c>
      <c r="B17645" s="3">
        <v>93.0</v>
      </c>
      <c r="C17645" s="3" t="s">
        <v>15274</v>
      </c>
      <c r="D17645" s="3">
        <v>13.0</v>
      </c>
      <c r="E17645" s="3" t="s">
        <v>15315</v>
      </c>
      <c r="F17645" s="3">
        <v>3.0</v>
      </c>
      <c r="G17645" s="3">
        <v>9.0</v>
      </c>
      <c r="H17645" s="3" t="s">
        <v>15481</v>
      </c>
      <c r="I17645" s="3" t="s">
        <v>15481</v>
      </c>
      <c r="J17645" s="3" t="s">
        <v>11458</v>
      </c>
      <c r="K17645" s="3" t="s">
        <v>24</v>
      </c>
      <c r="L17645" s="3">
        <v>12.0</v>
      </c>
      <c r="M17645" s="3" t="s">
        <v>30</v>
      </c>
      <c r="N17645" s="3" t="s">
        <v>15520</v>
      </c>
      <c r="O17645" s="3" t="s">
        <v>746</v>
      </c>
      <c r="P17645" s="4">
        <v>28208.0</v>
      </c>
      <c r="Q17645" s="3" t="s">
        <v>169</v>
      </c>
      <c r="S17645" s="3" t="s">
        <v>34</v>
      </c>
    </row>
    <row r="17646">
      <c r="A17646" s="2">
        <v>42318.71491898148</v>
      </c>
      <c r="B17646" s="3">
        <v>93.0</v>
      </c>
      <c r="C17646" s="3" t="s">
        <v>15274</v>
      </c>
      <c r="D17646" s="3">
        <v>13.0</v>
      </c>
      <c r="E17646" s="3" t="s">
        <v>15315</v>
      </c>
      <c r="F17646" s="3">
        <v>3.0</v>
      </c>
      <c r="G17646" s="3">
        <v>9.0</v>
      </c>
      <c r="H17646" s="3" t="s">
        <v>15481</v>
      </c>
      <c r="I17646" s="3" t="s">
        <v>15481</v>
      </c>
      <c r="J17646" s="3" t="s">
        <v>11458</v>
      </c>
      <c r="K17646" s="3" t="s">
        <v>24</v>
      </c>
      <c r="L17646" s="3">
        <v>13.0</v>
      </c>
      <c r="M17646" s="3" t="s">
        <v>25</v>
      </c>
      <c r="N17646" s="3" t="s">
        <v>15521</v>
      </c>
      <c r="O17646" s="3" t="s">
        <v>95</v>
      </c>
      <c r="P17646" s="4">
        <v>23015.0</v>
      </c>
      <c r="Q17646" s="3" t="s">
        <v>169</v>
      </c>
      <c r="S17646" s="3" t="s">
        <v>34</v>
      </c>
    </row>
    <row r="17647">
      <c r="A17647" s="2">
        <v>42318.71491898148</v>
      </c>
      <c r="B17647" s="3">
        <v>93.0</v>
      </c>
      <c r="C17647" s="3" t="s">
        <v>15274</v>
      </c>
      <c r="D17647" s="3">
        <v>13.0</v>
      </c>
      <c r="E17647" s="3" t="s">
        <v>15315</v>
      </c>
      <c r="F17647" s="3">
        <v>3.0</v>
      </c>
      <c r="G17647" s="3">
        <v>9.0</v>
      </c>
      <c r="H17647" s="3" t="s">
        <v>15481</v>
      </c>
      <c r="I17647" s="3" t="s">
        <v>15481</v>
      </c>
      <c r="J17647" s="3" t="s">
        <v>11458</v>
      </c>
      <c r="K17647" s="3" t="s">
        <v>24</v>
      </c>
      <c r="L17647" s="3">
        <v>14.0</v>
      </c>
      <c r="M17647" s="3" t="s">
        <v>30</v>
      </c>
      <c r="N17647" s="3" t="s">
        <v>15522</v>
      </c>
      <c r="O17647" s="3" t="s">
        <v>283</v>
      </c>
      <c r="P17647" s="4">
        <v>27815.0</v>
      </c>
      <c r="Q17647" s="3" t="s">
        <v>132</v>
      </c>
      <c r="S17647" s="3" t="s">
        <v>34</v>
      </c>
    </row>
    <row r="17648">
      <c r="A17648" s="2">
        <v>42318.71491898148</v>
      </c>
      <c r="B17648" s="3">
        <v>93.0</v>
      </c>
      <c r="C17648" s="3" t="s">
        <v>15274</v>
      </c>
      <c r="D17648" s="3">
        <v>13.0</v>
      </c>
      <c r="E17648" s="3" t="s">
        <v>15315</v>
      </c>
      <c r="F17648" s="3">
        <v>3.0</v>
      </c>
      <c r="G17648" s="3">
        <v>9.0</v>
      </c>
      <c r="H17648" s="3" t="s">
        <v>15481</v>
      </c>
      <c r="I17648" s="3" t="s">
        <v>15481</v>
      </c>
      <c r="J17648" s="3" t="s">
        <v>11458</v>
      </c>
      <c r="K17648" s="3" t="s">
        <v>24</v>
      </c>
      <c r="L17648" s="3">
        <v>15.0</v>
      </c>
      <c r="M17648" s="3" t="s">
        <v>25</v>
      </c>
      <c r="N17648" s="3" t="s">
        <v>378</v>
      </c>
      <c r="O17648" s="3" t="s">
        <v>4810</v>
      </c>
      <c r="P17648" s="4">
        <v>20175.0</v>
      </c>
      <c r="Q17648" s="3" t="s">
        <v>49</v>
      </c>
      <c r="S17648" s="3" t="s">
        <v>34</v>
      </c>
    </row>
    <row r="17649">
      <c r="A17649" s="2">
        <v>42318.71491898148</v>
      </c>
      <c r="B17649" s="3">
        <v>93.0</v>
      </c>
      <c r="C17649" s="3" t="s">
        <v>15274</v>
      </c>
      <c r="D17649" s="3">
        <v>13.0</v>
      </c>
      <c r="E17649" s="3" t="s">
        <v>15315</v>
      </c>
      <c r="F17649" s="3">
        <v>3.0</v>
      </c>
      <c r="G17649" s="3">
        <v>9.0</v>
      </c>
      <c r="H17649" s="3" t="s">
        <v>15481</v>
      </c>
      <c r="I17649" s="3" t="s">
        <v>15481</v>
      </c>
      <c r="J17649" s="3" t="s">
        <v>11458</v>
      </c>
      <c r="K17649" s="3" t="s">
        <v>24</v>
      </c>
      <c r="L17649" s="3">
        <v>16.0</v>
      </c>
      <c r="M17649" s="3" t="s">
        <v>30</v>
      </c>
      <c r="N17649" s="3" t="s">
        <v>15523</v>
      </c>
      <c r="O17649" s="3" t="s">
        <v>368</v>
      </c>
      <c r="P17649" s="4">
        <v>29122.0</v>
      </c>
      <c r="Q17649" s="3" t="s">
        <v>40</v>
      </c>
      <c r="S17649" s="3" t="s">
        <v>34</v>
      </c>
    </row>
    <row r="17650">
      <c r="A17650" s="2">
        <v>42318.71491898148</v>
      </c>
      <c r="B17650" s="3">
        <v>93.0</v>
      </c>
      <c r="C17650" s="3" t="s">
        <v>15274</v>
      </c>
      <c r="D17650" s="3">
        <v>13.0</v>
      </c>
      <c r="E17650" s="3" t="s">
        <v>15315</v>
      </c>
      <c r="F17650" s="3">
        <v>3.0</v>
      </c>
      <c r="G17650" s="3">
        <v>9.0</v>
      </c>
      <c r="H17650" s="3" t="s">
        <v>15481</v>
      </c>
      <c r="I17650" s="3" t="s">
        <v>15481</v>
      </c>
      <c r="J17650" s="3" t="s">
        <v>11458</v>
      </c>
      <c r="K17650" s="3" t="s">
        <v>24</v>
      </c>
      <c r="L17650" s="3">
        <v>17.0</v>
      </c>
      <c r="M17650" s="3" t="s">
        <v>25</v>
      </c>
      <c r="N17650" s="3" t="s">
        <v>15524</v>
      </c>
      <c r="O17650" s="3" t="s">
        <v>257</v>
      </c>
      <c r="P17650" s="4">
        <v>19260.0</v>
      </c>
      <c r="Q17650" s="3" t="s">
        <v>132</v>
      </c>
      <c r="S17650" s="3" t="s">
        <v>34</v>
      </c>
    </row>
    <row r="17651">
      <c r="A17651" s="2">
        <v>42318.71491898148</v>
      </c>
      <c r="B17651" s="3">
        <v>93.0</v>
      </c>
      <c r="C17651" s="3" t="s">
        <v>15274</v>
      </c>
      <c r="D17651" s="3">
        <v>13.0</v>
      </c>
      <c r="E17651" s="3" t="s">
        <v>15315</v>
      </c>
      <c r="F17651" s="3">
        <v>3.0</v>
      </c>
      <c r="G17651" s="3">
        <v>9.0</v>
      </c>
      <c r="H17651" s="3" t="s">
        <v>15481</v>
      </c>
      <c r="I17651" s="3" t="s">
        <v>15481</v>
      </c>
      <c r="J17651" s="3" t="s">
        <v>11458</v>
      </c>
      <c r="K17651" s="3" t="s">
        <v>24</v>
      </c>
      <c r="L17651" s="3">
        <v>18.0</v>
      </c>
      <c r="M17651" s="3" t="s">
        <v>30</v>
      </c>
      <c r="N17651" s="3" t="s">
        <v>15525</v>
      </c>
      <c r="O17651" s="3" t="s">
        <v>121</v>
      </c>
      <c r="P17651" s="4">
        <v>19935.0</v>
      </c>
      <c r="Q17651" s="3" t="s">
        <v>86</v>
      </c>
      <c r="S17651" s="3" t="s">
        <v>34</v>
      </c>
    </row>
    <row r="17652">
      <c r="A17652" s="2">
        <v>42318.71491898148</v>
      </c>
      <c r="B17652" s="3">
        <v>93.0</v>
      </c>
      <c r="C17652" s="3" t="s">
        <v>15274</v>
      </c>
      <c r="D17652" s="3">
        <v>13.0</v>
      </c>
      <c r="E17652" s="3" t="s">
        <v>15315</v>
      </c>
      <c r="F17652" s="3">
        <v>3.0</v>
      </c>
      <c r="G17652" s="3">
        <v>9.0</v>
      </c>
      <c r="H17652" s="3" t="s">
        <v>15481</v>
      </c>
      <c r="I17652" s="3" t="s">
        <v>15481</v>
      </c>
      <c r="J17652" s="3" t="s">
        <v>11458</v>
      </c>
      <c r="K17652" s="3" t="s">
        <v>24</v>
      </c>
      <c r="L17652" s="3">
        <v>19.0</v>
      </c>
      <c r="M17652" s="3" t="s">
        <v>25</v>
      </c>
      <c r="N17652" s="3" t="s">
        <v>15526</v>
      </c>
      <c r="O17652" s="3" t="s">
        <v>3993</v>
      </c>
      <c r="P17652" s="4">
        <v>28569.0</v>
      </c>
      <c r="Q17652" s="3" t="s">
        <v>40</v>
      </c>
      <c r="S17652" s="3" t="s">
        <v>34</v>
      </c>
    </row>
    <row r="17653">
      <c r="A17653" s="2">
        <v>42318.71491898148</v>
      </c>
      <c r="B17653" s="3">
        <v>93.0</v>
      </c>
      <c r="C17653" s="3" t="s">
        <v>15274</v>
      </c>
      <c r="D17653" s="3">
        <v>13.0</v>
      </c>
      <c r="E17653" s="3" t="s">
        <v>15315</v>
      </c>
      <c r="F17653" s="3">
        <v>3.0</v>
      </c>
      <c r="G17653" s="3">
        <v>9.0</v>
      </c>
      <c r="H17653" s="3" t="s">
        <v>15481</v>
      </c>
      <c r="I17653" s="3" t="s">
        <v>15481</v>
      </c>
      <c r="J17653" s="3" t="s">
        <v>11458</v>
      </c>
      <c r="K17653" s="3" t="s">
        <v>24</v>
      </c>
      <c r="L17653" s="3">
        <v>20.0</v>
      </c>
      <c r="M17653" s="3" t="s">
        <v>30</v>
      </c>
      <c r="N17653" s="3" t="s">
        <v>15527</v>
      </c>
      <c r="O17653" s="3" t="s">
        <v>1120</v>
      </c>
      <c r="P17653" s="4">
        <v>31534.0</v>
      </c>
      <c r="Q17653" s="3" t="s">
        <v>191</v>
      </c>
      <c r="S17653" s="3" t="s">
        <v>34</v>
      </c>
    </row>
    <row r="17654">
      <c r="A17654" s="2">
        <v>42318.71491898148</v>
      </c>
      <c r="B17654" s="3">
        <v>93.0</v>
      </c>
      <c r="C17654" s="3" t="s">
        <v>15274</v>
      </c>
      <c r="D17654" s="3">
        <v>13.0</v>
      </c>
      <c r="E17654" s="3" t="s">
        <v>15315</v>
      </c>
      <c r="F17654" s="3">
        <v>3.0</v>
      </c>
      <c r="G17654" s="3">
        <v>9.0</v>
      </c>
      <c r="H17654" s="3" t="s">
        <v>15481</v>
      </c>
      <c r="I17654" s="3" t="s">
        <v>15481</v>
      </c>
      <c r="J17654" s="3" t="s">
        <v>11458</v>
      </c>
      <c r="K17654" s="3" t="s">
        <v>24</v>
      </c>
      <c r="L17654" s="3">
        <v>21.0</v>
      </c>
      <c r="M17654" s="3" t="s">
        <v>25</v>
      </c>
      <c r="N17654" s="3" t="s">
        <v>15528</v>
      </c>
      <c r="O17654" s="3" t="s">
        <v>246</v>
      </c>
      <c r="P17654" s="4">
        <v>9874.0</v>
      </c>
      <c r="Q17654" s="3" t="s">
        <v>145</v>
      </c>
      <c r="S17654" s="3" t="s">
        <v>34</v>
      </c>
    </row>
    <row r="17655">
      <c r="A17655" s="2">
        <v>42318.71491898148</v>
      </c>
      <c r="B17655" s="3">
        <v>93.0</v>
      </c>
      <c r="C17655" s="3" t="s">
        <v>15274</v>
      </c>
      <c r="D17655" s="3">
        <v>13.0</v>
      </c>
      <c r="E17655" s="3" t="s">
        <v>15315</v>
      </c>
      <c r="F17655" s="3">
        <v>3.0</v>
      </c>
      <c r="G17655" s="3">
        <v>9.0</v>
      </c>
      <c r="H17655" s="3" t="s">
        <v>15481</v>
      </c>
      <c r="I17655" s="3" t="s">
        <v>15481</v>
      </c>
      <c r="J17655" s="3" t="s">
        <v>11458</v>
      </c>
      <c r="K17655" s="3" t="s">
        <v>24</v>
      </c>
      <c r="L17655" s="3">
        <v>22.0</v>
      </c>
      <c r="M17655" s="3" t="s">
        <v>30</v>
      </c>
      <c r="N17655" s="3" t="s">
        <v>15529</v>
      </c>
      <c r="O17655" s="3" t="s">
        <v>193</v>
      </c>
      <c r="P17655" s="4">
        <v>19569.0</v>
      </c>
      <c r="Q17655" s="3" t="s">
        <v>113</v>
      </c>
      <c r="S17655" s="3" t="s">
        <v>34</v>
      </c>
    </row>
    <row r="17656">
      <c r="A17656" s="2">
        <v>42318.71491898148</v>
      </c>
      <c r="B17656" s="3">
        <v>93.0</v>
      </c>
      <c r="C17656" s="3" t="s">
        <v>15274</v>
      </c>
      <c r="D17656" s="3">
        <v>13.0</v>
      </c>
      <c r="E17656" s="3" t="s">
        <v>15315</v>
      </c>
      <c r="F17656" s="3">
        <v>3.0</v>
      </c>
      <c r="G17656" s="3">
        <v>9.0</v>
      </c>
      <c r="H17656" s="3" t="s">
        <v>15481</v>
      </c>
      <c r="I17656" s="3" t="s">
        <v>15481</v>
      </c>
      <c r="J17656" s="3" t="s">
        <v>11458</v>
      </c>
      <c r="K17656" s="3" t="s">
        <v>24</v>
      </c>
      <c r="L17656" s="3">
        <v>23.0</v>
      </c>
      <c r="M17656" s="3" t="s">
        <v>25</v>
      </c>
      <c r="N17656" s="3" t="s">
        <v>6727</v>
      </c>
      <c r="O17656" s="3" t="s">
        <v>15530</v>
      </c>
      <c r="P17656" s="4">
        <v>20206.0</v>
      </c>
      <c r="Q17656" s="3" t="s">
        <v>105</v>
      </c>
      <c r="S17656" s="3" t="s">
        <v>34</v>
      </c>
    </row>
    <row r="17657">
      <c r="A17657" s="2">
        <v>42318.71491898148</v>
      </c>
      <c r="B17657" s="3">
        <v>93.0</v>
      </c>
      <c r="C17657" s="3" t="s">
        <v>15274</v>
      </c>
      <c r="D17657" s="3">
        <v>13.0</v>
      </c>
      <c r="E17657" s="3" t="s">
        <v>15315</v>
      </c>
      <c r="F17657" s="3">
        <v>3.0</v>
      </c>
      <c r="G17657" s="3">
        <v>9.0</v>
      </c>
      <c r="H17657" s="3" t="s">
        <v>15481</v>
      </c>
      <c r="I17657" s="3" t="s">
        <v>15481</v>
      </c>
      <c r="J17657" s="3" t="s">
        <v>11458</v>
      </c>
      <c r="K17657" s="3" t="s">
        <v>24</v>
      </c>
      <c r="L17657" s="3">
        <v>24.0</v>
      </c>
      <c r="M17657" s="3" t="s">
        <v>30</v>
      </c>
      <c r="N17657" s="3" t="s">
        <v>15531</v>
      </c>
      <c r="O17657" s="3" t="s">
        <v>81</v>
      </c>
      <c r="P17657" s="4">
        <v>26897.0</v>
      </c>
      <c r="Q17657" s="3" t="s">
        <v>40</v>
      </c>
      <c r="S17657" s="3" t="s">
        <v>34</v>
      </c>
    </row>
    <row r="17658">
      <c r="A17658" s="2">
        <v>42318.71491898148</v>
      </c>
      <c r="B17658" s="3">
        <v>93.0</v>
      </c>
      <c r="C17658" s="3" t="s">
        <v>15274</v>
      </c>
      <c r="D17658" s="3">
        <v>13.0</v>
      </c>
      <c r="E17658" s="3" t="s">
        <v>15315</v>
      </c>
      <c r="F17658" s="3">
        <v>3.0</v>
      </c>
      <c r="G17658" s="3">
        <v>9.0</v>
      </c>
      <c r="H17658" s="3" t="s">
        <v>15481</v>
      </c>
      <c r="I17658" s="3" t="s">
        <v>15481</v>
      </c>
      <c r="J17658" s="3" t="s">
        <v>11458</v>
      </c>
      <c r="K17658" s="3" t="s">
        <v>24</v>
      </c>
      <c r="L17658" s="3">
        <v>25.0</v>
      </c>
      <c r="M17658" s="3" t="s">
        <v>25</v>
      </c>
      <c r="N17658" s="3" t="s">
        <v>3726</v>
      </c>
      <c r="O17658" s="3" t="s">
        <v>427</v>
      </c>
      <c r="P17658" s="4">
        <v>20314.0</v>
      </c>
      <c r="Q17658" s="3" t="s">
        <v>28</v>
      </c>
      <c r="S17658" s="3" t="s">
        <v>34</v>
      </c>
    </row>
    <row r="17659">
      <c r="A17659" s="2">
        <v>42318.71491898148</v>
      </c>
      <c r="B17659" s="3">
        <v>93.0</v>
      </c>
      <c r="C17659" s="3" t="s">
        <v>15274</v>
      </c>
      <c r="D17659" s="3">
        <v>13.0</v>
      </c>
      <c r="E17659" s="3" t="s">
        <v>15315</v>
      </c>
      <c r="F17659" s="3">
        <v>3.0</v>
      </c>
      <c r="G17659" s="3">
        <v>9.0</v>
      </c>
      <c r="H17659" s="3" t="s">
        <v>15481</v>
      </c>
      <c r="I17659" s="3" t="s">
        <v>15481</v>
      </c>
      <c r="J17659" s="3" t="s">
        <v>11458</v>
      </c>
      <c r="K17659" s="3" t="s">
        <v>24</v>
      </c>
      <c r="L17659" s="3">
        <v>26.0</v>
      </c>
      <c r="M17659" s="3" t="s">
        <v>30</v>
      </c>
      <c r="N17659" s="3" t="s">
        <v>15532</v>
      </c>
      <c r="O17659" s="3" t="s">
        <v>490</v>
      </c>
      <c r="P17659" s="4">
        <v>18766.0</v>
      </c>
      <c r="Q17659" s="3" t="s">
        <v>49</v>
      </c>
      <c r="S17659" s="3" t="s">
        <v>34</v>
      </c>
    </row>
    <row r="17660">
      <c r="A17660" s="2">
        <v>42318.71491898148</v>
      </c>
      <c r="B17660" s="3">
        <v>93.0</v>
      </c>
      <c r="C17660" s="3" t="s">
        <v>15274</v>
      </c>
      <c r="D17660" s="3">
        <v>13.0</v>
      </c>
      <c r="E17660" s="3" t="s">
        <v>15315</v>
      </c>
      <c r="F17660" s="3">
        <v>3.0</v>
      </c>
      <c r="G17660" s="3">
        <v>9.0</v>
      </c>
      <c r="H17660" s="3" t="s">
        <v>15481</v>
      </c>
      <c r="I17660" s="3" t="s">
        <v>15481</v>
      </c>
      <c r="J17660" s="3" t="s">
        <v>11458</v>
      </c>
      <c r="K17660" s="3" t="s">
        <v>24</v>
      </c>
      <c r="L17660" s="3">
        <v>27.0</v>
      </c>
      <c r="M17660" s="3" t="s">
        <v>25</v>
      </c>
      <c r="N17660" s="3" t="s">
        <v>15533</v>
      </c>
      <c r="O17660" s="3" t="s">
        <v>570</v>
      </c>
      <c r="P17660" s="4">
        <v>23894.0</v>
      </c>
      <c r="Q17660" s="3" t="s">
        <v>372</v>
      </c>
      <c r="S17660" s="3" t="s">
        <v>34</v>
      </c>
    </row>
    <row r="17661">
      <c r="A17661" s="2">
        <v>42318.71491898148</v>
      </c>
      <c r="B17661" s="3">
        <v>93.0</v>
      </c>
      <c r="C17661" s="3" t="s">
        <v>15274</v>
      </c>
      <c r="D17661" s="3">
        <v>13.0</v>
      </c>
      <c r="E17661" s="3" t="s">
        <v>15315</v>
      </c>
      <c r="F17661" s="3">
        <v>3.0</v>
      </c>
      <c r="G17661" s="3">
        <v>9.0</v>
      </c>
      <c r="H17661" s="3" t="s">
        <v>15481</v>
      </c>
      <c r="I17661" s="3" t="s">
        <v>15481</v>
      </c>
      <c r="J17661" s="3" t="s">
        <v>11458</v>
      </c>
      <c r="K17661" s="3" t="s">
        <v>24</v>
      </c>
      <c r="L17661" s="3">
        <v>28.0</v>
      </c>
      <c r="M17661" s="3" t="s">
        <v>30</v>
      </c>
      <c r="N17661" s="3" t="s">
        <v>1943</v>
      </c>
      <c r="O17661" s="3" t="s">
        <v>1936</v>
      </c>
      <c r="P17661" s="4">
        <v>15697.0</v>
      </c>
      <c r="Q17661" s="3" t="s">
        <v>113</v>
      </c>
      <c r="S17661" s="3" t="s">
        <v>34</v>
      </c>
    </row>
    <row r="17662">
      <c r="A17662" s="2">
        <v>42318.71491898148</v>
      </c>
      <c r="B17662" s="3">
        <v>93.0</v>
      </c>
      <c r="C17662" s="3" t="s">
        <v>15274</v>
      </c>
      <c r="D17662" s="3">
        <v>13.0</v>
      </c>
      <c r="E17662" s="3" t="s">
        <v>15315</v>
      </c>
      <c r="F17662" s="3">
        <v>3.0</v>
      </c>
      <c r="G17662" s="3">
        <v>9.0</v>
      </c>
      <c r="H17662" s="3" t="s">
        <v>15481</v>
      </c>
      <c r="I17662" s="3" t="s">
        <v>15481</v>
      </c>
      <c r="J17662" s="3" t="s">
        <v>11458</v>
      </c>
      <c r="K17662" s="3" t="s">
        <v>24</v>
      </c>
      <c r="L17662" s="3">
        <v>29.0</v>
      </c>
      <c r="M17662" s="3" t="s">
        <v>25</v>
      </c>
      <c r="N17662" s="3" t="s">
        <v>15534</v>
      </c>
      <c r="O17662" s="3" t="s">
        <v>109</v>
      </c>
      <c r="P17662" s="4">
        <v>27012.0</v>
      </c>
      <c r="Q17662" s="3" t="s">
        <v>132</v>
      </c>
      <c r="S17662" s="3" t="s">
        <v>34</v>
      </c>
    </row>
    <row r="17663">
      <c r="A17663" s="2">
        <v>42318.71491898148</v>
      </c>
      <c r="B17663" s="3">
        <v>93.0</v>
      </c>
      <c r="C17663" s="3" t="s">
        <v>15274</v>
      </c>
      <c r="D17663" s="3">
        <v>13.0</v>
      </c>
      <c r="E17663" s="3" t="s">
        <v>15315</v>
      </c>
      <c r="F17663" s="3">
        <v>3.0</v>
      </c>
      <c r="G17663" s="3">
        <v>9.0</v>
      </c>
      <c r="H17663" s="3" t="s">
        <v>15481</v>
      </c>
      <c r="I17663" s="3" t="s">
        <v>15481</v>
      </c>
      <c r="J17663" s="3" t="s">
        <v>11458</v>
      </c>
      <c r="K17663" s="3" t="s">
        <v>24</v>
      </c>
      <c r="L17663" s="3">
        <v>30.0</v>
      </c>
      <c r="M17663" s="3" t="s">
        <v>30</v>
      </c>
      <c r="N17663" s="3" t="s">
        <v>15535</v>
      </c>
      <c r="O17663" s="3" t="s">
        <v>321</v>
      </c>
      <c r="P17663" s="4">
        <v>12394.0</v>
      </c>
      <c r="Q17663" s="3" t="s">
        <v>113</v>
      </c>
      <c r="S17663" s="3" t="s">
        <v>34</v>
      </c>
    </row>
    <row r="17664">
      <c r="A17664" s="2">
        <v>42318.71491898148</v>
      </c>
      <c r="B17664" s="3">
        <v>93.0</v>
      </c>
      <c r="C17664" s="3" t="s">
        <v>15274</v>
      </c>
      <c r="D17664" s="3">
        <v>13.0</v>
      </c>
      <c r="E17664" s="3" t="s">
        <v>15315</v>
      </c>
      <c r="F17664" s="3">
        <v>3.0</v>
      </c>
      <c r="G17664" s="3">
        <v>9.0</v>
      </c>
      <c r="H17664" s="3" t="s">
        <v>15481</v>
      </c>
      <c r="I17664" s="3" t="s">
        <v>15481</v>
      </c>
      <c r="J17664" s="3" t="s">
        <v>11458</v>
      </c>
      <c r="K17664" s="3" t="s">
        <v>24</v>
      </c>
      <c r="L17664" s="3">
        <v>31.0</v>
      </c>
      <c r="M17664" s="3" t="s">
        <v>25</v>
      </c>
      <c r="N17664" s="3" t="s">
        <v>3758</v>
      </c>
      <c r="O17664" s="3" t="s">
        <v>1053</v>
      </c>
      <c r="P17664" s="4">
        <v>21558.0</v>
      </c>
      <c r="Q17664" s="3" t="s">
        <v>40</v>
      </c>
      <c r="S17664" s="3" t="s">
        <v>34</v>
      </c>
    </row>
    <row r="17665">
      <c r="A17665" s="2">
        <v>42318.71491898148</v>
      </c>
      <c r="B17665" s="3">
        <v>93.0</v>
      </c>
      <c r="C17665" s="3" t="s">
        <v>15274</v>
      </c>
      <c r="D17665" s="3">
        <v>13.0</v>
      </c>
      <c r="E17665" s="3" t="s">
        <v>15315</v>
      </c>
      <c r="F17665" s="3">
        <v>3.0</v>
      </c>
      <c r="G17665" s="3">
        <v>9.0</v>
      </c>
      <c r="H17665" s="3" t="s">
        <v>15481</v>
      </c>
      <c r="I17665" s="3" t="s">
        <v>15481</v>
      </c>
      <c r="J17665" s="3" t="s">
        <v>11458</v>
      </c>
      <c r="K17665" s="3" t="s">
        <v>24</v>
      </c>
      <c r="L17665" s="3">
        <v>32.0</v>
      </c>
      <c r="M17665" s="3" t="s">
        <v>30</v>
      </c>
      <c r="N17665" s="3" t="s">
        <v>15536</v>
      </c>
      <c r="O17665" s="3" t="s">
        <v>368</v>
      </c>
      <c r="P17665" s="4">
        <v>34767.0</v>
      </c>
      <c r="Q17665" s="3" t="s">
        <v>191</v>
      </c>
      <c r="S17665" s="3" t="s">
        <v>34</v>
      </c>
    </row>
    <row r="17666">
      <c r="A17666" s="2">
        <v>42318.71491898148</v>
      </c>
      <c r="B17666" s="3">
        <v>93.0</v>
      </c>
      <c r="C17666" s="3" t="s">
        <v>15274</v>
      </c>
      <c r="D17666" s="3">
        <v>13.0</v>
      </c>
      <c r="E17666" s="3" t="s">
        <v>15315</v>
      </c>
      <c r="F17666" s="3">
        <v>3.0</v>
      </c>
      <c r="G17666" s="3">
        <v>9.0</v>
      </c>
      <c r="H17666" s="3" t="s">
        <v>15481</v>
      </c>
      <c r="I17666" s="3" t="s">
        <v>15481</v>
      </c>
      <c r="J17666" s="3" t="s">
        <v>11458</v>
      </c>
      <c r="K17666" s="3" t="s">
        <v>24</v>
      </c>
      <c r="L17666" s="3">
        <v>33.0</v>
      </c>
      <c r="M17666" s="3" t="s">
        <v>25</v>
      </c>
      <c r="N17666" s="3" t="s">
        <v>2052</v>
      </c>
      <c r="O17666" s="3" t="s">
        <v>184</v>
      </c>
      <c r="P17666" s="4">
        <v>32455.0</v>
      </c>
      <c r="Q17666" s="3" t="s">
        <v>132</v>
      </c>
      <c r="S17666" s="3" t="s">
        <v>34</v>
      </c>
    </row>
    <row r="17667">
      <c r="A17667" s="2">
        <v>42318.71491898148</v>
      </c>
      <c r="B17667" s="3">
        <v>93.0</v>
      </c>
      <c r="C17667" s="3" t="s">
        <v>15274</v>
      </c>
      <c r="D17667" s="3">
        <v>13.0</v>
      </c>
      <c r="E17667" s="3" t="s">
        <v>15315</v>
      </c>
      <c r="F17667" s="3">
        <v>3.0</v>
      </c>
      <c r="G17667" s="3">
        <v>9.0</v>
      </c>
      <c r="H17667" s="3" t="s">
        <v>15481</v>
      </c>
      <c r="I17667" s="3" t="s">
        <v>15481</v>
      </c>
      <c r="J17667" s="3" t="s">
        <v>11458</v>
      </c>
      <c r="K17667" s="3" t="s">
        <v>24</v>
      </c>
      <c r="L17667" s="3">
        <v>34.0</v>
      </c>
      <c r="M17667" s="3" t="s">
        <v>30</v>
      </c>
      <c r="N17667" s="3" t="s">
        <v>4469</v>
      </c>
      <c r="O17667" s="3" t="s">
        <v>626</v>
      </c>
      <c r="P17667" s="4">
        <v>21856.0</v>
      </c>
      <c r="Q17667" s="3" t="s">
        <v>40</v>
      </c>
      <c r="S17667" s="3" t="s">
        <v>34</v>
      </c>
    </row>
    <row r="17668">
      <c r="A17668" s="2">
        <v>42318.71491898148</v>
      </c>
      <c r="B17668" s="3">
        <v>93.0</v>
      </c>
      <c r="C17668" s="3" t="s">
        <v>15274</v>
      </c>
      <c r="D17668" s="3">
        <v>13.0</v>
      </c>
      <c r="E17668" s="3" t="s">
        <v>15315</v>
      </c>
      <c r="F17668" s="3">
        <v>3.0</v>
      </c>
      <c r="G17668" s="3">
        <v>9.0</v>
      </c>
      <c r="H17668" s="3" t="s">
        <v>15481</v>
      </c>
      <c r="I17668" s="3" t="s">
        <v>15481</v>
      </c>
      <c r="J17668" s="3" t="s">
        <v>11458</v>
      </c>
      <c r="K17668" s="3" t="s">
        <v>24</v>
      </c>
      <c r="L17668" s="3">
        <v>35.0</v>
      </c>
      <c r="M17668" s="3" t="s">
        <v>25</v>
      </c>
      <c r="N17668" s="3" t="s">
        <v>15537</v>
      </c>
      <c r="O17668" s="3" t="s">
        <v>359</v>
      </c>
      <c r="P17668" s="4">
        <v>25317.0</v>
      </c>
      <c r="Q17668" s="3" t="s">
        <v>132</v>
      </c>
      <c r="S17668" s="3" t="s">
        <v>34</v>
      </c>
    </row>
    <row r="17669">
      <c r="A17669" s="2">
        <v>42318.71491898148</v>
      </c>
      <c r="B17669" s="3">
        <v>93.0</v>
      </c>
      <c r="C17669" s="3" t="s">
        <v>15274</v>
      </c>
      <c r="D17669" s="3">
        <v>13.0</v>
      </c>
      <c r="E17669" s="3" t="s">
        <v>15315</v>
      </c>
      <c r="F17669" s="3">
        <v>3.0</v>
      </c>
      <c r="G17669" s="3">
        <v>9.0</v>
      </c>
      <c r="H17669" s="3" t="s">
        <v>15481</v>
      </c>
      <c r="I17669" s="3" t="s">
        <v>15481</v>
      </c>
      <c r="J17669" s="3" t="s">
        <v>11458</v>
      </c>
      <c r="K17669" s="3" t="s">
        <v>24</v>
      </c>
      <c r="L17669" s="3">
        <v>36.0</v>
      </c>
      <c r="M17669" s="3" t="s">
        <v>30</v>
      </c>
      <c r="N17669" s="3" t="s">
        <v>15538</v>
      </c>
      <c r="O17669" s="3" t="s">
        <v>98</v>
      </c>
      <c r="P17669" s="4">
        <v>29495.0</v>
      </c>
      <c r="Q17669" s="3" t="s">
        <v>132</v>
      </c>
      <c r="S17669" s="3" t="s">
        <v>34</v>
      </c>
    </row>
    <row r="17670">
      <c r="A17670" s="2">
        <v>42318.71491898148</v>
      </c>
      <c r="B17670" s="3">
        <v>93.0</v>
      </c>
      <c r="C17670" s="3" t="s">
        <v>15274</v>
      </c>
      <c r="D17670" s="3">
        <v>13.0</v>
      </c>
      <c r="E17670" s="3" t="s">
        <v>15315</v>
      </c>
      <c r="F17670" s="3">
        <v>3.0</v>
      </c>
      <c r="G17670" s="3">
        <v>9.0</v>
      </c>
      <c r="H17670" s="3" t="s">
        <v>15481</v>
      </c>
      <c r="I17670" s="3" t="s">
        <v>15481</v>
      </c>
      <c r="J17670" s="3" t="s">
        <v>11458</v>
      </c>
      <c r="K17670" s="3" t="s">
        <v>24</v>
      </c>
      <c r="L17670" s="3">
        <v>37.0</v>
      </c>
      <c r="M17670" s="3" t="s">
        <v>25</v>
      </c>
      <c r="N17670" s="3" t="s">
        <v>15539</v>
      </c>
      <c r="O17670" s="3" t="s">
        <v>196</v>
      </c>
      <c r="P17670" s="4">
        <v>20627.0</v>
      </c>
      <c r="Q17670" s="3" t="s">
        <v>105</v>
      </c>
      <c r="S17670" s="3" t="s">
        <v>34</v>
      </c>
    </row>
    <row r="17671">
      <c r="A17671" s="2">
        <v>42318.71491898148</v>
      </c>
      <c r="B17671" s="3">
        <v>93.0</v>
      </c>
      <c r="C17671" s="3" t="s">
        <v>15274</v>
      </c>
      <c r="D17671" s="3">
        <v>13.0</v>
      </c>
      <c r="E17671" s="3" t="s">
        <v>15315</v>
      </c>
      <c r="F17671" s="3">
        <v>3.0</v>
      </c>
      <c r="G17671" s="3">
        <v>9.0</v>
      </c>
      <c r="H17671" s="3" t="s">
        <v>15481</v>
      </c>
      <c r="I17671" s="3" t="s">
        <v>15481</v>
      </c>
      <c r="J17671" s="3" t="s">
        <v>11458</v>
      </c>
      <c r="K17671" s="3" t="s">
        <v>24</v>
      </c>
      <c r="L17671" s="3">
        <v>38.0</v>
      </c>
      <c r="M17671" s="3" t="s">
        <v>30</v>
      </c>
      <c r="N17671" s="3" t="s">
        <v>4502</v>
      </c>
      <c r="O17671" s="3" t="s">
        <v>1713</v>
      </c>
      <c r="P17671" s="4">
        <v>17534.0</v>
      </c>
      <c r="Q17671" s="3" t="s">
        <v>105</v>
      </c>
      <c r="S17671" s="3" t="s">
        <v>34</v>
      </c>
    </row>
    <row r="17672">
      <c r="A17672" s="2">
        <v>42318.71491898148</v>
      </c>
      <c r="B17672" s="3">
        <v>93.0</v>
      </c>
      <c r="C17672" s="3" t="s">
        <v>15274</v>
      </c>
      <c r="D17672" s="3">
        <v>13.0</v>
      </c>
      <c r="E17672" s="3" t="s">
        <v>15315</v>
      </c>
      <c r="F17672" s="3">
        <v>3.0</v>
      </c>
      <c r="G17672" s="3">
        <v>9.0</v>
      </c>
      <c r="H17672" s="3" t="s">
        <v>15481</v>
      </c>
      <c r="I17672" s="3" t="s">
        <v>15481</v>
      </c>
      <c r="J17672" s="3" t="s">
        <v>11458</v>
      </c>
      <c r="K17672" s="3" t="s">
        <v>24</v>
      </c>
      <c r="L17672" s="3">
        <v>39.0</v>
      </c>
      <c r="M17672" s="3" t="s">
        <v>25</v>
      </c>
      <c r="N17672" s="3" t="s">
        <v>15540</v>
      </c>
      <c r="O17672" s="3" t="s">
        <v>1506</v>
      </c>
      <c r="P17672" s="4">
        <v>24969.0</v>
      </c>
      <c r="Q17672" s="3" t="s">
        <v>372</v>
      </c>
      <c r="S17672" s="3" t="s">
        <v>34</v>
      </c>
    </row>
    <row r="17673">
      <c r="A17673" s="2">
        <v>42318.71491898148</v>
      </c>
      <c r="B17673" s="3">
        <v>93.0</v>
      </c>
      <c r="C17673" s="3" t="s">
        <v>15274</v>
      </c>
      <c r="D17673" s="3">
        <v>13.0</v>
      </c>
      <c r="E17673" s="3" t="s">
        <v>15315</v>
      </c>
      <c r="F17673" s="3">
        <v>3.0</v>
      </c>
      <c r="G17673" s="3">
        <v>9.0</v>
      </c>
      <c r="H17673" s="3" t="s">
        <v>15481</v>
      </c>
      <c r="I17673" s="3" t="s">
        <v>15481</v>
      </c>
      <c r="J17673" s="3" t="s">
        <v>11458</v>
      </c>
      <c r="K17673" s="3" t="s">
        <v>24</v>
      </c>
      <c r="L17673" s="3">
        <v>40.0</v>
      </c>
      <c r="M17673" s="3" t="s">
        <v>30</v>
      </c>
      <c r="N17673" s="3" t="s">
        <v>15541</v>
      </c>
      <c r="O17673" s="3" t="s">
        <v>783</v>
      </c>
      <c r="P17673" s="4">
        <v>20600.0</v>
      </c>
      <c r="Q17673" s="3" t="s">
        <v>132</v>
      </c>
      <c r="S17673" s="3" t="s">
        <v>34</v>
      </c>
    </row>
    <row r="17674">
      <c r="A17674" s="2">
        <v>42318.71491898148</v>
      </c>
      <c r="B17674" s="3">
        <v>93.0</v>
      </c>
      <c r="C17674" s="3" t="s">
        <v>15274</v>
      </c>
      <c r="D17674" s="3">
        <v>13.0</v>
      </c>
      <c r="E17674" s="3" t="s">
        <v>15315</v>
      </c>
      <c r="F17674" s="3">
        <v>3.0</v>
      </c>
      <c r="G17674" s="3">
        <v>9.0</v>
      </c>
      <c r="H17674" s="3" t="s">
        <v>15481</v>
      </c>
      <c r="I17674" s="3" t="s">
        <v>15481</v>
      </c>
      <c r="J17674" s="3" t="s">
        <v>11458</v>
      </c>
      <c r="K17674" s="3" t="s">
        <v>24</v>
      </c>
      <c r="L17674" s="3">
        <v>41.0</v>
      </c>
      <c r="M17674" s="3" t="s">
        <v>25</v>
      </c>
      <c r="N17674" s="3" t="s">
        <v>15542</v>
      </c>
      <c r="O17674" s="3" t="s">
        <v>4223</v>
      </c>
      <c r="P17674" s="4">
        <v>23123.0</v>
      </c>
      <c r="Q17674" s="3" t="s">
        <v>372</v>
      </c>
      <c r="S17674" s="3" t="s">
        <v>34</v>
      </c>
    </row>
    <row r="17675">
      <c r="A17675" s="2">
        <v>42318.71491898148</v>
      </c>
      <c r="B17675" s="3">
        <v>93.0</v>
      </c>
      <c r="C17675" s="3" t="s">
        <v>15274</v>
      </c>
      <c r="D17675" s="3">
        <v>13.0</v>
      </c>
      <c r="E17675" s="3" t="s">
        <v>15315</v>
      </c>
      <c r="F17675" s="3">
        <v>3.0</v>
      </c>
      <c r="G17675" s="3">
        <v>9.0</v>
      </c>
      <c r="H17675" s="3" t="s">
        <v>15481</v>
      </c>
      <c r="I17675" s="3" t="s">
        <v>15481</v>
      </c>
      <c r="J17675" s="3" t="s">
        <v>11458</v>
      </c>
      <c r="K17675" s="3" t="s">
        <v>24</v>
      </c>
      <c r="L17675" s="3">
        <v>42.0</v>
      </c>
      <c r="M17675" s="3" t="s">
        <v>30</v>
      </c>
      <c r="N17675" s="3" t="s">
        <v>15543</v>
      </c>
      <c r="O17675" s="3" t="s">
        <v>57</v>
      </c>
      <c r="P17675" s="4">
        <v>28349.0</v>
      </c>
      <c r="Q17675" s="3" t="s">
        <v>149</v>
      </c>
      <c r="S17675" s="3" t="s">
        <v>34</v>
      </c>
    </row>
    <row r="17676">
      <c r="A17676" s="2">
        <v>42318.71491898148</v>
      </c>
      <c r="B17676" s="3">
        <v>93.0</v>
      </c>
      <c r="C17676" s="3" t="s">
        <v>15274</v>
      </c>
      <c r="D17676" s="3">
        <v>13.0</v>
      </c>
      <c r="E17676" s="3" t="s">
        <v>15315</v>
      </c>
      <c r="F17676" s="3">
        <v>3.0</v>
      </c>
      <c r="G17676" s="3">
        <v>9.0</v>
      </c>
      <c r="H17676" s="3" t="s">
        <v>15481</v>
      </c>
      <c r="I17676" s="3" t="s">
        <v>15481</v>
      </c>
      <c r="J17676" s="3" t="s">
        <v>11458</v>
      </c>
      <c r="K17676" s="3" t="s">
        <v>24</v>
      </c>
      <c r="L17676" s="3">
        <v>43.0</v>
      </c>
      <c r="M17676" s="3" t="s">
        <v>25</v>
      </c>
      <c r="N17676" s="3" t="s">
        <v>15523</v>
      </c>
      <c r="O17676" s="3" t="s">
        <v>281</v>
      </c>
      <c r="P17676" s="4">
        <v>32911.0</v>
      </c>
      <c r="Q17676" s="3" t="s">
        <v>132</v>
      </c>
      <c r="S17676" s="3" t="s">
        <v>34</v>
      </c>
    </row>
    <row r="17677">
      <c r="A17677" s="2">
        <v>42318.71491898148</v>
      </c>
      <c r="B17677" s="3">
        <v>93.0</v>
      </c>
      <c r="C17677" s="3" t="s">
        <v>15274</v>
      </c>
      <c r="D17677" s="3">
        <v>13.0</v>
      </c>
      <c r="E17677" s="3" t="s">
        <v>15315</v>
      </c>
      <c r="F17677" s="3">
        <v>3.0</v>
      </c>
      <c r="G17677" s="3">
        <v>9.0</v>
      </c>
      <c r="H17677" s="3" t="s">
        <v>15481</v>
      </c>
      <c r="I17677" s="3" t="s">
        <v>15481</v>
      </c>
      <c r="J17677" s="3" t="s">
        <v>11458</v>
      </c>
      <c r="K17677" s="3" t="s">
        <v>24</v>
      </c>
      <c r="L17677" s="3">
        <v>44.0</v>
      </c>
      <c r="M17677" s="3" t="s">
        <v>30</v>
      </c>
      <c r="N17677" s="3" t="s">
        <v>15544</v>
      </c>
      <c r="O17677" s="3" t="s">
        <v>3401</v>
      </c>
      <c r="P17677" s="4">
        <v>27998.0</v>
      </c>
      <c r="Q17677" s="3" t="s">
        <v>132</v>
      </c>
      <c r="S17677" s="3" t="s">
        <v>34</v>
      </c>
    </row>
    <row r="17678">
      <c r="A17678" s="2">
        <v>42318.71491898148</v>
      </c>
      <c r="B17678" s="3">
        <v>93.0</v>
      </c>
      <c r="C17678" s="3" t="s">
        <v>15274</v>
      </c>
      <c r="D17678" s="3">
        <v>13.0</v>
      </c>
      <c r="E17678" s="3" t="s">
        <v>15315</v>
      </c>
      <c r="F17678" s="3">
        <v>3.0</v>
      </c>
      <c r="G17678" s="3">
        <v>9.0</v>
      </c>
      <c r="H17678" s="3" t="s">
        <v>15481</v>
      </c>
      <c r="I17678" s="3" t="s">
        <v>15481</v>
      </c>
      <c r="J17678" s="3" t="s">
        <v>11458</v>
      </c>
      <c r="K17678" s="3" t="s">
        <v>24</v>
      </c>
      <c r="L17678" s="3">
        <v>45.0</v>
      </c>
      <c r="M17678" s="3" t="s">
        <v>25</v>
      </c>
      <c r="N17678" s="3" t="s">
        <v>15545</v>
      </c>
      <c r="O17678" s="3" t="s">
        <v>15546</v>
      </c>
      <c r="P17678" s="4">
        <v>14104.0</v>
      </c>
      <c r="Q17678" s="3" t="s">
        <v>113</v>
      </c>
      <c r="S17678" s="3" t="s">
        <v>34</v>
      </c>
    </row>
    <row r="17679">
      <c r="A17679" s="2">
        <v>42318.71491898148</v>
      </c>
      <c r="B17679" s="3">
        <v>93.0</v>
      </c>
      <c r="C17679" s="3" t="s">
        <v>15274</v>
      </c>
      <c r="D17679" s="3">
        <v>13.0</v>
      </c>
      <c r="E17679" s="3" t="s">
        <v>15315</v>
      </c>
      <c r="F17679" s="3">
        <v>3.0</v>
      </c>
      <c r="G17679" s="3">
        <v>9.0</v>
      </c>
      <c r="H17679" s="3" t="s">
        <v>15481</v>
      </c>
      <c r="I17679" s="3" t="s">
        <v>15481</v>
      </c>
      <c r="J17679" s="3" t="s">
        <v>11458</v>
      </c>
      <c r="K17679" s="3" t="s">
        <v>24</v>
      </c>
      <c r="L17679" s="3">
        <v>46.0</v>
      </c>
      <c r="M17679" s="3" t="s">
        <v>30</v>
      </c>
      <c r="N17679" s="3" t="s">
        <v>4097</v>
      </c>
      <c r="O17679" s="3" t="s">
        <v>71</v>
      </c>
      <c r="P17679" s="4">
        <v>33943.0</v>
      </c>
      <c r="Q17679" s="3" t="s">
        <v>1454</v>
      </c>
      <c r="S17679" s="3" t="s">
        <v>34</v>
      </c>
    </row>
    <row r="17680">
      <c r="A17680" s="2">
        <v>42318.71491898148</v>
      </c>
      <c r="B17680" s="3">
        <v>93.0</v>
      </c>
      <c r="C17680" s="3" t="s">
        <v>15274</v>
      </c>
      <c r="D17680" s="3">
        <v>13.0</v>
      </c>
      <c r="E17680" s="3" t="s">
        <v>15315</v>
      </c>
      <c r="F17680" s="3">
        <v>3.0</v>
      </c>
      <c r="G17680" s="3">
        <v>9.0</v>
      </c>
      <c r="H17680" s="3" t="s">
        <v>15481</v>
      </c>
      <c r="I17680" s="3" t="s">
        <v>15481</v>
      </c>
      <c r="J17680" s="3" t="s">
        <v>11458</v>
      </c>
      <c r="K17680" s="3" t="s">
        <v>24</v>
      </c>
      <c r="L17680" s="3">
        <v>47.0</v>
      </c>
      <c r="M17680" s="3" t="s">
        <v>25</v>
      </c>
      <c r="N17680" s="3" t="s">
        <v>15547</v>
      </c>
      <c r="O17680" s="3" t="s">
        <v>27</v>
      </c>
      <c r="P17680" s="4">
        <v>23985.0</v>
      </c>
      <c r="Q17680" s="3" t="s">
        <v>132</v>
      </c>
      <c r="S17680" s="3" t="s">
        <v>34</v>
      </c>
    </row>
    <row r="17681">
      <c r="A17681" s="2">
        <v>42318.71491898148</v>
      </c>
      <c r="B17681" s="3">
        <v>93.0</v>
      </c>
      <c r="C17681" s="3" t="s">
        <v>15274</v>
      </c>
      <c r="D17681" s="3">
        <v>13.0</v>
      </c>
      <c r="E17681" s="3" t="s">
        <v>15315</v>
      </c>
      <c r="F17681" s="3">
        <v>3.0</v>
      </c>
      <c r="G17681" s="3">
        <v>9.0</v>
      </c>
      <c r="H17681" s="3" t="s">
        <v>15481</v>
      </c>
      <c r="I17681" s="3" t="s">
        <v>15481</v>
      </c>
      <c r="J17681" s="3" t="s">
        <v>11458</v>
      </c>
      <c r="K17681" s="3" t="s">
        <v>24</v>
      </c>
      <c r="L17681" s="3">
        <v>48.0</v>
      </c>
      <c r="M17681" s="3" t="s">
        <v>30</v>
      </c>
      <c r="N17681" s="3" t="s">
        <v>631</v>
      </c>
      <c r="O17681" s="3" t="s">
        <v>139</v>
      </c>
      <c r="P17681" s="4">
        <v>26532.0</v>
      </c>
      <c r="Q17681" s="3" t="s">
        <v>132</v>
      </c>
      <c r="S17681" s="3" t="s">
        <v>34</v>
      </c>
    </row>
    <row r="17682">
      <c r="A17682" s="2">
        <v>42318.71491898148</v>
      </c>
      <c r="B17682" s="3">
        <v>93.0</v>
      </c>
      <c r="C17682" s="3" t="s">
        <v>15274</v>
      </c>
      <c r="D17682" s="3">
        <v>13.0</v>
      </c>
      <c r="E17682" s="3" t="s">
        <v>15315</v>
      </c>
      <c r="F17682" s="3">
        <v>3.0</v>
      </c>
      <c r="G17682" s="3">
        <v>9.0</v>
      </c>
      <c r="H17682" s="3" t="s">
        <v>15481</v>
      </c>
      <c r="I17682" s="3" t="s">
        <v>15481</v>
      </c>
      <c r="J17682" s="3" t="s">
        <v>11458</v>
      </c>
      <c r="K17682" s="3" t="s">
        <v>24</v>
      </c>
      <c r="L17682" s="3">
        <v>49.0</v>
      </c>
      <c r="M17682" s="3" t="s">
        <v>25</v>
      </c>
      <c r="N17682" s="3" t="s">
        <v>2039</v>
      </c>
      <c r="O17682" s="3" t="s">
        <v>384</v>
      </c>
      <c r="P17682" s="4">
        <v>35124.0</v>
      </c>
      <c r="Q17682" s="3" t="s">
        <v>191</v>
      </c>
      <c r="S17682" s="3" t="s">
        <v>34</v>
      </c>
    </row>
    <row r="17683">
      <c r="A17683" s="2">
        <v>42318.71491898148</v>
      </c>
      <c r="B17683" s="3">
        <v>93.0</v>
      </c>
      <c r="C17683" s="3" t="s">
        <v>15274</v>
      </c>
      <c r="D17683" s="3">
        <v>13.0</v>
      </c>
      <c r="E17683" s="3" t="s">
        <v>15315</v>
      </c>
      <c r="F17683" s="3">
        <v>3.0</v>
      </c>
      <c r="G17683" s="3">
        <v>9.0</v>
      </c>
      <c r="H17683" s="3" t="s">
        <v>15481</v>
      </c>
      <c r="I17683" s="3" t="s">
        <v>15481</v>
      </c>
      <c r="J17683" s="3" t="s">
        <v>11458</v>
      </c>
      <c r="K17683" s="3" t="s">
        <v>24</v>
      </c>
      <c r="L17683" s="3">
        <v>50.0</v>
      </c>
      <c r="M17683" s="3" t="s">
        <v>30</v>
      </c>
      <c r="N17683" s="3" t="s">
        <v>15548</v>
      </c>
      <c r="O17683" s="3" t="s">
        <v>1723</v>
      </c>
      <c r="P17683" s="4">
        <v>22468.0</v>
      </c>
      <c r="Q17683" s="3" t="s">
        <v>40</v>
      </c>
      <c r="S17683" s="3" t="s">
        <v>34</v>
      </c>
    </row>
    <row r="17684">
      <c r="A17684" s="2">
        <v>42318.71491898148</v>
      </c>
      <c r="B17684" s="3">
        <v>93.0</v>
      </c>
      <c r="C17684" s="3" t="s">
        <v>15274</v>
      </c>
      <c r="D17684" s="3">
        <v>13.0</v>
      </c>
      <c r="E17684" s="3" t="s">
        <v>15315</v>
      </c>
      <c r="F17684" s="3">
        <v>3.0</v>
      </c>
      <c r="G17684" s="3">
        <v>9.0</v>
      </c>
      <c r="H17684" s="3" t="s">
        <v>15481</v>
      </c>
      <c r="I17684" s="3" t="s">
        <v>15481</v>
      </c>
      <c r="J17684" s="3" t="s">
        <v>11458</v>
      </c>
      <c r="K17684" s="3" t="s">
        <v>24</v>
      </c>
      <c r="L17684" s="3">
        <v>51.0</v>
      </c>
      <c r="M17684" s="3" t="s">
        <v>25</v>
      </c>
      <c r="N17684" s="3" t="s">
        <v>2926</v>
      </c>
      <c r="O17684" s="3" t="s">
        <v>237</v>
      </c>
      <c r="P17684" s="4">
        <v>14387.0</v>
      </c>
      <c r="Q17684" s="3" t="s">
        <v>145</v>
      </c>
      <c r="S17684" s="3" t="s">
        <v>34</v>
      </c>
    </row>
    <row r="17685">
      <c r="A17685" s="2">
        <v>42318.71491898148</v>
      </c>
      <c r="B17685" s="3">
        <v>93.0</v>
      </c>
      <c r="C17685" s="3" t="s">
        <v>15274</v>
      </c>
      <c r="D17685" s="3">
        <v>83.0</v>
      </c>
      <c r="E17685" s="3" t="s">
        <v>15357</v>
      </c>
      <c r="F17685" s="3">
        <v>3.0</v>
      </c>
      <c r="G17685" s="3">
        <v>9.0</v>
      </c>
      <c r="H17685" s="3" t="s">
        <v>15481</v>
      </c>
      <c r="I17685" s="3" t="s">
        <v>15481</v>
      </c>
      <c r="J17685" s="3" t="s">
        <v>11458</v>
      </c>
      <c r="K17685" s="3" t="s">
        <v>24</v>
      </c>
      <c r="L17685" s="3">
        <v>1.0</v>
      </c>
      <c r="M17685" s="3" t="s">
        <v>25</v>
      </c>
      <c r="N17685" s="3" t="s">
        <v>15549</v>
      </c>
      <c r="O17685" s="3" t="s">
        <v>95</v>
      </c>
      <c r="P17685" s="4">
        <v>13533.0</v>
      </c>
      <c r="Q17685" s="3" t="s">
        <v>96</v>
      </c>
      <c r="S17685" s="3" t="s">
        <v>34</v>
      </c>
    </row>
    <row r="17686">
      <c r="A17686" s="2">
        <v>42318.71491898148</v>
      </c>
      <c r="B17686" s="3">
        <v>93.0</v>
      </c>
      <c r="C17686" s="3" t="s">
        <v>15274</v>
      </c>
      <c r="D17686" s="3">
        <v>83.0</v>
      </c>
      <c r="E17686" s="3" t="s">
        <v>15357</v>
      </c>
      <c r="F17686" s="3">
        <v>3.0</v>
      </c>
      <c r="G17686" s="3">
        <v>9.0</v>
      </c>
      <c r="H17686" s="3" t="s">
        <v>15481</v>
      </c>
      <c r="I17686" s="3" t="s">
        <v>15481</v>
      </c>
      <c r="J17686" s="3" t="s">
        <v>11458</v>
      </c>
      <c r="K17686" s="3" t="s">
        <v>24</v>
      </c>
      <c r="L17686" s="3">
        <v>2.0</v>
      </c>
      <c r="M17686" s="3" t="s">
        <v>30</v>
      </c>
      <c r="N17686" s="3" t="s">
        <v>807</v>
      </c>
      <c r="O17686" s="3" t="s">
        <v>2141</v>
      </c>
      <c r="P17686" s="4">
        <v>20583.0</v>
      </c>
      <c r="Q17686" s="3" t="s">
        <v>228</v>
      </c>
      <c r="S17686" s="3" t="s">
        <v>34</v>
      </c>
    </row>
    <row r="17687">
      <c r="A17687" s="2">
        <v>42318.71491898148</v>
      </c>
      <c r="B17687" s="3">
        <v>93.0</v>
      </c>
      <c r="C17687" s="3" t="s">
        <v>15274</v>
      </c>
      <c r="D17687" s="3">
        <v>83.0</v>
      </c>
      <c r="E17687" s="3" t="s">
        <v>15357</v>
      </c>
      <c r="F17687" s="3">
        <v>3.0</v>
      </c>
      <c r="G17687" s="3">
        <v>9.0</v>
      </c>
      <c r="H17687" s="3" t="s">
        <v>15481</v>
      </c>
      <c r="I17687" s="3" t="s">
        <v>15481</v>
      </c>
      <c r="J17687" s="3" t="s">
        <v>11458</v>
      </c>
      <c r="K17687" s="3" t="s">
        <v>24</v>
      </c>
      <c r="L17687" s="3">
        <v>3.0</v>
      </c>
      <c r="M17687" s="3" t="s">
        <v>25</v>
      </c>
      <c r="N17687" s="3" t="s">
        <v>14828</v>
      </c>
      <c r="O17687" s="3" t="s">
        <v>119</v>
      </c>
      <c r="P17687" s="4">
        <v>22079.0</v>
      </c>
      <c r="Q17687" s="3" t="s">
        <v>1178</v>
      </c>
      <c r="S17687" s="3" t="s">
        <v>34</v>
      </c>
    </row>
    <row r="17688">
      <c r="A17688" s="2">
        <v>42318.71491898148</v>
      </c>
      <c r="B17688" s="3">
        <v>93.0</v>
      </c>
      <c r="C17688" s="3" t="s">
        <v>15274</v>
      </c>
      <c r="D17688" s="3">
        <v>83.0</v>
      </c>
      <c r="E17688" s="3" t="s">
        <v>15357</v>
      </c>
      <c r="F17688" s="3">
        <v>3.0</v>
      </c>
      <c r="G17688" s="3">
        <v>9.0</v>
      </c>
      <c r="H17688" s="3" t="s">
        <v>15481</v>
      </c>
      <c r="I17688" s="3" t="s">
        <v>15481</v>
      </c>
      <c r="J17688" s="3" t="s">
        <v>11458</v>
      </c>
      <c r="K17688" s="3" t="s">
        <v>24</v>
      </c>
      <c r="L17688" s="3">
        <v>4.0</v>
      </c>
      <c r="M17688" s="3" t="s">
        <v>30</v>
      </c>
      <c r="N17688" s="3" t="s">
        <v>15550</v>
      </c>
      <c r="O17688" s="3" t="s">
        <v>15551</v>
      </c>
      <c r="P17688" s="4">
        <v>25504.0</v>
      </c>
      <c r="Q17688" s="3" t="s">
        <v>132</v>
      </c>
      <c r="S17688" s="3" t="s">
        <v>34</v>
      </c>
    </row>
    <row r="17689">
      <c r="A17689" s="2">
        <v>42318.71491898148</v>
      </c>
      <c r="B17689" s="3">
        <v>93.0</v>
      </c>
      <c r="C17689" s="3" t="s">
        <v>15274</v>
      </c>
      <c r="D17689" s="3">
        <v>83.0</v>
      </c>
      <c r="E17689" s="3" t="s">
        <v>15357</v>
      </c>
      <c r="F17689" s="3">
        <v>3.0</v>
      </c>
      <c r="G17689" s="3">
        <v>9.0</v>
      </c>
      <c r="H17689" s="3" t="s">
        <v>15481</v>
      </c>
      <c r="I17689" s="3" t="s">
        <v>15481</v>
      </c>
      <c r="J17689" s="3" t="s">
        <v>11458</v>
      </c>
      <c r="K17689" s="3" t="s">
        <v>24</v>
      </c>
      <c r="L17689" s="3">
        <v>5.0</v>
      </c>
      <c r="M17689" s="3" t="s">
        <v>25</v>
      </c>
      <c r="N17689" s="3" t="s">
        <v>15552</v>
      </c>
      <c r="O17689" s="3" t="s">
        <v>2093</v>
      </c>
      <c r="P17689" s="4">
        <v>28245.0</v>
      </c>
      <c r="Q17689" s="3" t="s">
        <v>169</v>
      </c>
      <c r="S17689" s="3" t="s">
        <v>34</v>
      </c>
    </row>
    <row r="17690">
      <c r="A17690" s="2">
        <v>42318.71491898148</v>
      </c>
      <c r="B17690" s="3">
        <v>93.0</v>
      </c>
      <c r="C17690" s="3" t="s">
        <v>15274</v>
      </c>
      <c r="D17690" s="3">
        <v>83.0</v>
      </c>
      <c r="E17690" s="3" t="s">
        <v>15357</v>
      </c>
      <c r="F17690" s="3">
        <v>3.0</v>
      </c>
      <c r="G17690" s="3">
        <v>9.0</v>
      </c>
      <c r="H17690" s="3" t="s">
        <v>15481</v>
      </c>
      <c r="I17690" s="3" t="s">
        <v>15481</v>
      </c>
      <c r="J17690" s="3" t="s">
        <v>11458</v>
      </c>
      <c r="K17690" s="3" t="s">
        <v>24</v>
      </c>
      <c r="L17690" s="3">
        <v>6.0</v>
      </c>
      <c r="M17690" s="3" t="s">
        <v>30</v>
      </c>
      <c r="N17690" s="3" t="s">
        <v>2090</v>
      </c>
      <c r="O17690" s="3" t="s">
        <v>67</v>
      </c>
      <c r="P17690" s="4">
        <v>26093.0</v>
      </c>
      <c r="Q17690" s="3" t="s">
        <v>132</v>
      </c>
      <c r="S17690" s="3" t="s">
        <v>34</v>
      </c>
    </row>
    <row r="17691">
      <c r="A17691" s="2">
        <v>42318.71491898148</v>
      </c>
      <c r="B17691" s="3">
        <v>93.0</v>
      </c>
      <c r="C17691" s="3" t="s">
        <v>15274</v>
      </c>
      <c r="D17691" s="3">
        <v>83.0</v>
      </c>
      <c r="E17691" s="3" t="s">
        <v>15357</v>
      </c>
      <c r="F17691" s="3">
        <v>3.0</v>
      </c>
      <c r="G17691" s="3">
        <v>9.0</v>
      </c>
      <c r="H17691" s="3" t="s">
        <v>15481</v>
      </c>
      <c r="I17691" s="3" t="s">
        <v>15481</v>
      </c>
      <c r="J17691" s="3" t="s">
        <v>11458</v>
      </c>
      <c r="K17691" s="3" t="s">
        <v>24</v>
      </c>
      <c r="L17691" s="3">
        <v>7.0</v>
      </c>
      <c r="M17691" s="3" t="s">
        <v>25</v>
      </c>
      <c r="N17691" s="3" t="s">
        <v>15553</v>
      </c>
      <c r="O17691" s="3" t="s">
        <v>523</v>
      </c>
      <c r="P17691" s="4">
        <v>12680.0</v>
      </c>
      <c r="Q17691" s="3" t="s">
        <v>86</v>
      </c>
      <c r="S17691" s="3" t="s">
        <v>34</v>
      </c>
    </row>
    <row r="17692">
      <c r="A17692" s="2">
        <v>42318.71491898148</v>
      </c>
      <c r="B17692" s="3">
        <v>93.0</v>
      </c>
      <c r="C17692" s="3" t="s">
        <v>15274</v>
      </c>
      <c r="D17692" s="3">
        <v>83.0</v>
      </c>
      <c r="E17692" s="3" t="s">
        <v>15357</v>
      </c>
      <c r="F17692" s="3">
        <v>3.0</v>
      </c>
      <c r="G17692" s="3">
        <v>9.0</v>
      </c>
      <c r="H17692" s="3" t="s">
        <v>15481</v>
      </c>
      <c r="I17692" s="3" t="s">
        <v>15481</v>
      </c>
      <c r="J17692" s="3" t="s">
        <v>11458</v>
      </c>
      <c r="K17692" s="3" t="s">
        <v>24</v>
      </c>
      <c r="L17692" s="3">
        <v>8.0</v>
      </c>
      <c r="M17692" s="3" t="s">
        <v>30</v>
      </c>
      <c r="N17692" s="3" t="s">
        <v>2865</v>
      </c>
      <c r="O17692" s="3" t="s">
        <v>1356</v>
      </c>
      <c r="P17692" s="4">
        <v>19676.0</v>
      </c>
      <c r="Q17692" s="3" t="s">
        <v>37</v>
      </c>
      <c r="S17692" s="3" t="s">
        <v>34</v>
      </c>
    </row>
    <row r="17693">
      <c r="A17693" s="2">
        <v>42318.71491898148</v>
      </c>
      <c r="B17693" s="3">
        <v>93.0</v>
      </c>
      <c r="C17693" s="3" t="s">
        <v>15274</v>
      </c>
      <c r="D17693" s="3">
        <v>83.0</v>
      </c>
      <c r="E17693" s="3" t="s">
        <v>15357</v>
      </c>
      <c r="F17693" s="3">
        <v>3.0</v>
      </c>
      <c r="G17693" s="3">
        <v>9.0</v>
      </c>
      <c r="H17693" s="3" t="s">
        <v>15481</v>
      </c>
      <c r="I17693" s="3" t="s">
        <v>15481</v>
      </c>
      <c r="J17693" s="3" t="s">
        <v>11458</v>
      </c>
      <c r="K17693" s="3" t="s">
        <v>24</v>
      </c>
      <c r="L17693" s="3">
        <v>9.0</v>
      </c>
      <c r="M17693" s="3" t="s">
        <v>25</v>
      </c>
      <c r="N17693" s="3" t="s">
        <v>11959</v>
      </c>
      <c r="O17693" s="3" t="s">
        <v>523</v>
      </c>
      <c r="P17693" s="4">
        <v>21832.0</v>
      </c>
      <c r="Q17693" s="3" t="s">
        <v>46</v>
      </c>
      <c r="S17693" s="3" t="s">
        <v>34</v>
      </c>
    </row>
    <row r="17694">
      <c r="A17694" s="2">
        <v>42318.71491898148</v>
      </c>
      <c r="B17694" s="3">
        <v>93.0</v>
      </c>
      <c r="C17694" s="3" t="s">
        <v>15274</v>
      </c>
      <c r="D17694" s="3">
        <v>83.0</v>
      </c>
      <c r="E17694" s="3" t="s">
        <v>15357</v>
      </c>
      <c r="F17694" s="3">
        <v>3.0</v>
      </c>
      <c r="G17694" s="3">
        <v>9.0</v>
      </c>
      <c r="H17694" s="3" t="s">
        <v>15481</v>
      </c>
      <c r="I17694" s="3" t="s">
        <v>15481</v>
      </c>
      <c r="J17694" s="3" t="s">
        <v>11458</v>
      </c>
      <c r="K17694" s="3" t="s">
        <v>24</v>
      </c>
      <c r="L17694" s="3">
        <v>10.0</v>
      </c>
      <c r="M17694" s="3" t="s">
        <v>30</v>
      </c>
      <c r="N17694" s="3" t="s">
        <v>15554</v>
      </c>
      <c r="O17694" s="3" t="s">
        <v>32</v>
      </c>
      <c r="P17694" s="4">
        <v>26434.0</v>
      </c>
      <c r="Q17694" s="3" t="s">
        <v>40</v>
      </c>
      <c r="S17694" s="3" t="s">
        <v>34</v>
      </c>
    </row>
    <row r="17695">
      <c r="A17695" s="2">
        <v>42318.71491898148</v>
      </c>
      <c r="B17695" s="3">
        <v>93.0</v>
      </c>
      <c r="C17695" s="3" t="s">
        <v>15274</v>
      </c>
      <c r="D17695" s="3">
        <v>83.0</v>
      </c>
      <c r="E17695" s="3" t="s">
        <v>15357</v>
      </c>
      <c r="F17695" s="3">
        <v>3.0</v>
      </c>
      <c r="G17695" s="3">
        <v>9.0</v>
      </c>
      <c r="H17695" s="3" t="s">
        <v>15481</v>
      </c>
      <c r="I17695" s="3" t="s">
        <v>15481</v>
      </c>
      <c r="J17695" s="3" t="s">
        <v>11458</v>
      </c>
      <c r="K17695" s="3" t="s">
        <v>24</v>
      </c>
      <c r="L17695" s="3">
        <v>11.0</v>
      </c>
      <c r="M17695" s="3" t="s">
        <v>25</v>
      </c>
      <c r="N17695" s="3" t="s">
        <v>2791</v>
      </c>
      <c r="O17695" s="3" t="s">
        <v>391</v>
      </c>
      <c r="P17695" s="4">
        <v>11287.0</v>
      </c>
      <c r="Q17695" s="3" t="s">
        <v>105</v>
      </c>
      <c r="S17695" s="3" t="s">
        <v>29</v>
      </c>
    </row>
    <row r="17696">
      <c r="A17696" s="2">
        <v>42318.71491898148</v>
      </c>
      <c r="B17696" s="3">
        <v>93.0</v>
      </c>
      <c r="C17696" s="3" t="s">
        <v>15274</v>
      </c>
      <c r="D17696" s="3">
        <v>83.0</v>
      </c>
      <c r="E17696" s="3" t="s">
        <v>15357</v>
      </c>
      <c r="F17696" s="3">
        <v>3.0</v>
      </c>
      <c r="G17696" s="3">
        <v>9.0</v>
      </c>
      <c r="H17696" s="3" t="s">
        <v>15481</v>
      </c>
      <c r="I17696" s="3" t="s">
        <v>15481</v>
      </c>
      <c r="J17696" s="3" t="s">
        <v>11458</v>
      </c>
      <c r="K17696" s="3" t="s">
        <v>24</v>
      </c>
      <c r="L17696" s="3">
        <v>12.0</v>
      </c>
      <c r="M17696" s="3" t="s">
        <v>30</v>
      </c>
      <c r="N17696" s="3" t="s">
        <v>15555</v>
      </c>
      <c r="O17696" s="3" t="s">
        <v>15556</v>
      </c>
      <c r="P17696" s="4">
        <v>11546.0</v>
      </c>
      <c r="Q17696" s="3" t="s">
        <v>145</v>
      </c>
      <c r="S17696" s="3" t="s">
        <v>34</v>
      </c>
    </row>
    <row r="17697">
      <c r="A17697" s="2">
        <v>42318.71491898148</v>
      </c>
      <c r="B17697" s="3">
        <v>93.0</v>
      </c>
      <c r="C17697" s="3" t="s">
        <v>15274</v>
      </c>
      <c r="D17697" s="3">
        <v>83.0</v>
      </c>
      <c r="E17697" s="3" t="s">
        <v>15357</v>
      </c>
      <c r="F17697" s="3">
        <v>3.0</v>
      </c>
      <c r="G17697" s="3">
        <v>9.0</v>
      </c>
      <c r="H17697" s="3" t="s">
        <v>15481</v>
      </c>
      <c r="I17697" s="3" t="s">
        <v>15481</v>
      </c>
      <c r="J17697" s="3" t="s">
        <v>11458</v>
      </c>
      <c r="K17697" s="3" t="s">
        <v>24</v>
      </c>
      <c r="L17697" s="3">
        <v>13.0</v>
      </c>
      <c r="M17697" s="3" t="s">
        <v>25</v>
      </c>
      <c r="N17697" s="3" t="s">
        <v>11145</v>
      </c>
      <c r="O17697" s="3" t="s">
        <v>417</v>
      </c>
      <c r="P17697" s="4">
        <v>21533.0</v>
      </c>
      <c r="Q17697" s="3" t="s">
        <v>132</v>
      </c>
      <c r="S17697" s="3" t="s">
        <v>34</v>
      </c>
    </row>
    <row r="17698">
      <c r="A17698" s="2">
        <v>42318.71491898148</v>
      </c>
      <c r="B17698" s="3">
        <v>93.0</v>
      </c>
      <c r="C17698" s="3" t="s">
        <v>15274</v>
      </c>
      <c r="D17698" s="3">
        <v>83.0</v>
      </c>
      <c r="E17698" s="3" t="s">
        <v>15357</v>
      </c>
      <c r="F17698" s="3">
        <v>3.0</v>
      </c>
      <c r="G17698" s="3">
        <v>9.0</v>
      </c>
      <c r="H17698" s="3" t="s">
        <v>15481</v>
      </c>
      <c r="I17698" s="3" t="s">
        <v>15481</v>
      </c>
      <c r="J17698" s="3" t="s">
        <v>11458</v>
      </c>
      <c r="K17698" s="3" t="s">
        <v>24</v>
      </c>
      <c r="L17698" s="3">
        <v>14.0</v>
      </c>
      <c r="M17698" s="3" t="s">
        <v>30</v>
      </c>
      <c r="N17698" s="3" t="s">
        <v>7498</v>
      </c>
      <c r="O17698" s="3" t="s">
        <v>171</v>
      </c>
      <c r="P17698" s="4">
        <v>22086.0</v>
      </c>
      <c r="Q17698" s="3" t="s">
        <v>110</v>
      </c>
      <c r="S17698" s="3" t="s">
        <v>34</v>
      </c>
    </row>
    <row r="17699">
      <c r="A17699" s="2">
        <v>42318.71491898148</v>
      </c>
      <c r="B17699" s="3">
        <v>93.0</v>
      </c>
      <c r="C17699" s="3" t="s">
        <v>15274</v>
      </c>
      <c r="D17699" s="3">
        <v>83.0</v>
      </c>
      <c r="E17699" s="3" t="s">
        <v>15357</v>
      </c>
      <c r="F17699" s="3">
        <v>3.0</v>
      </c>
      <c r="G17699" s="3">
        <v>9.0</v>
      </c>
      <c r="H17699" s="3" t="s">
        <v>15481</v>
      </c>
      <c r="I17699" s="3" t="s">
        <v>15481</v>
      </c>
      <c r="J17699" s="3" t="s">
        <v>11458</v>
      </c>
      <c r="K17699" s="3" t="s">
        <v>24</v>
      </c>
      <c r="L17699" s="3">
        <v>15.0</v>
      </c>
      <c r="M17699" s="3" t="s">
        <v>25</v>
      </c>
      <c r="N17699" s="3" t="s">
        <v>15557</v>
      </c>
      <c r="O17699" s="3" t="s">
        <v>200</v>
      </c>
      <c r="P17699" s="4">
        <v>25553.0</v>
      </c>
      <c r="Q17699" s="3" t="s">
        <v>46</v>
      </c>
      <c r="S17699" s="3" t="s">
        <v>34</v>
      </c>
    </row>
    <row r="17700">
      <c r="A17700" s="2">
        <v>42318.71491898148</v>
      </c>
      <c r="B17700" s="3">
        <v>93.0</v>
      </c>
      <c r="C17700" s="3" t="s">
        <v>15274</v>
      </c>
      <c r="D17700" s="3">
        <v>83.0</v>
      </c>
      <c r="E17700" s="3" t="s">
        <v>15357</v>
      </c>
      <c r="F17700" s="3">
        <v>3.0</v>
      </c>
      <c r="G17700" s="3">
        <v>9.0</v>
      </c>
      <c r="H17700" s="3" t="s">
        <v>15481</v>
      </c>
      <c r="I17700" s="3" t="s">
        <v>15481</v>
      </c>
      <c r="J17700" s="3" t="s">
        <v>11458</v>
      </c>
      <c r="K17700" s="3" t="s">
        <v>24</v>
      </c>
      <c r="L17700" s="3">
        <v>16.0</v>
      </c>
      <c r="M17700" s="3" t="s">
        <v>30</v>
      </c>
      <c r="N17700" s="3" t="s">
        <v>8505</v>
      </c>
      <c r="O17700" s="3" t="s">
        <v>2064</v>
      </c>
      <c r="P17700" s="4">
        <v>19212.0</v>
      </c>
      <c r="Q17700" s="3" t="s">
        <v>153</v>
      </c>
      <c r="S17700" s="3" t="s">
        <v>34</v>
      </c>
    </row>
    <row r="17701">
      <c r="A17701" s="2">
        <v>42318.71491898148</v>
      </c>
      <c r="B17701" s="3">
        <v>93.0</v>
      </c>
      <c r="C17701" s="3" t="s">
        <v>15274</v>
      </c>
      <c r="D17701" s="3">
        <v>83.0</v>
      </c>
      <c r="E17701" s="3" t="s">
        <v>15357</v>
      </c>
      <c r="F17701" s="3">
        <v>3.0</v>
      </c>
      <c r="G17701" s="3">
        <v>9.0</v>
      </c>
      <c r="H17701" s="3" t="s">
        <v>15481</v>
      </c>
      <c r="I17701" s="3" t="s">
        <v>15481</v>
      </c>
      <c r="J17701" s="3" t="s">
        <v>11458</v>
      </c>
      <c r="K17701" s="3" t="s">
        <v>24</v>
      </c>
      <c r="L17701" s="3">
        <v>17.0</v>
      </c>
      <c r="M17701" s="3" t="s">
        <v>25</v>
      </c>
      <c r="N17701" s="3" t="s">
        <v>11182</v>
      </c>
      <c r="O17701" s="3" t="s">
        <v>218</v>
      </c>
      <c r="P17701" s="4">
        <v>21028.0</v>
      </c>
      <c r="Q17701" s="3" t="s">
        <v>132</v>
      </c>
      <c r="S17701" s="3" t="s">
        <v>34</v>
      </c>
    </row>
    <row r="17702">
      <c r="A17702" s="2">
        <v>42318.71491898148</v>
      </c>
      <c r="B17702" s="3">
        <v>93.0</v>
      </c>
      <c r="C17702" s="3" t="s">
        <v>15274</v>
      </c>
      <c r="D17702" s="3">
        <v>83.0</v>
      </c>
      <c r="E17702" s="3" t="s">
        <v>15357</v>
      </c>
      <c r="F17702" s="3">
        <v>3.0</v>
      </c>
      <c r="G17702" s="3">
        <v>9.0</v>
      </c>
      <c r="H17702" s="3" t="s">
        <v>15481</v>
      </c>
      <c r="I17702" s="3" t="s">
        <v>15481</v>
      </c>
      <c r="J17702" s="3" t="s">
        <v>11458</v>
      </c>
      <c r="K17702" s="3" t="s">
        <v>24</v>
      </c>
      <c r="L17702" s="3">
        <v>18.0</v>
      </c>
      <c r="M17702" s="3" t="s">
        <v>30</v>
      </c>
      <c r="N17702" s="3" t="s">
        <v>735</v>
      </c>
      <c r="O17702" s="3" t="s">
        <v>171</v>
      </c>
      <c r="P17702" s="4">
        <v>18357.0</v>
      </c>
      <c r="Q17702" s="3" t="s">
        <v>132</v>
      </c>
      <c r="S17702" s="3" t="s">
        <v>34</v>
      </c>
    </row>
    <row r="17703">
      <c r="A17703" s="2">
        <v>42318.71491898148</v>
      </c>
      <c r="B17703" s="3">
        <v>93.0</v>
      </c>
      <c r="C17703" s="3" t="s">
        <v>15274</v>
      </c>
      <c r="D17703" s="3">
        <v>83.0</v>
      </c>
      <c r="E17703" s="3" t="s">
        <v>15357</v>
      </c>
      <c r="F17703" s="3">
        <v>3.0</v>
      </c>
      <c r="G17703" s="3">
        <v>9.0</v>
      </c>
      <c r="H17703" s="3" t="s">
        <v>15481</v>
      </c>
      <c r="I17703" s="3" t="s">
        <v>15481</v>
      </c>
      <c r="J17703" s="3" t="s">
        <v>11458</v>
      </c>
      <c r="K17703" s="3" t="s">
        <v>24</v>
      </c>
      <c r="L17703" s="3">
        <v>19.0</v>
      </c>
      <c r="M17703" s="3" t="s">
        <v>25</v>
      </c>
      <c r="N17703" s="3" t="s">
        <v>13805</v>
      </c>
      <c r="O17703" s="3" t="s">
        <v>956</v>
      </c>
      <c r="P17703" s="4">
        <v>29820.0</v>
      </c>
      <c r="Q17703" s="3" t="s">
        <v>132</v>
      </c>
      <c r="S17703" s="3" t="s">
        <v>34</v>
      </c>
    </row>
    <row r="17704">
      <c r="A17704" s="2">
        <v>42318.71491898148</v>
      </c>
      <c r="B17704" s="3">
        <v>93.0</v>
      </c>
      <c r="C17704" s="3" t="s">
        <v>15274</v>
      </c>
      <c r="D17704" s="3">
        <v>83.0</v>
      </c>
      <c r="E17704" s="3" t="s">
        <v>15357</v>
      </c>
      <c r="F17704" s="3">
        <v>3.0</v>
      </c>
      <c r="G17704" s="3">
        <v>9.0</v>
      </c>
      <c r="H17704" s="3" t="s">
        <v>15481</v>
      </c>
      <c r="I17704" s="3" t="s">
        <v>15481</v>
      </c>
      <c r="J17704" s="3" t="s">
        <v>11458</v>
      </c>
      <c r="K17704" s="3" t="s">
        <v>24</v>
      </c>
      <c r="L17704" s="3">
        <v>20.0</v>
      </c>
      <c r="M17704" s="3" t="s">
        <v>30</v>
      </c>
      <c r="N17704" s="3" t="s">
        <v>15558</v>
      </c>
      <c r="O17704" s="3" t="s">
        <v>769</v>
      </c>
      <c r="P17704" s="4">
        <v>17167.0</v>
      </c>
      <c r="Q17704" s="3" t="s">
        <v>49</v>
      </c>
      <c r="S17704" s="3" t="s">
        <v>34</v>
      </c>
    </row>
    <row r="17705">
      <c r="A17705" s="2">
        <v>42318.71491898148</v>
      </c>
      <c r="B17705" s="3">
        <v>93.0</v>
      </c>
      <c r="C17705" s="3" t="s">
        <v>15274</v>
      </c>
      <c r="D17705" s="3">
        <v>83.0</v>
      </c>
      <c r="E17705" s="3" t="s">
        <v>15357</v>
      </c>
      <c r="F17705" s="3">
        <v>3.0</v>
      </c>
      <c r="G17705" s="3">
        <v>9.0</v>
      </c>
      <c r="H17705" s="3" t="s">
        <v>15481</v>
      </c>
      <c r="I17705" s="3" t="s">
        <v>15481</v>
      </c>
      <c r="J17705" s="3" t="s">
        <v>11458</v>
      </c>
      <c r="K17705" s="3" t="s">
        <v>24</v>
      </c>
      <c r="L17705" s="3">
        <v>21.0</v>
      </c>
      <c r="M17705" s="3" t="s">
        <v>25</v>
      </c>
      <c r="N17705" s="3" t="s">
        <v>15559</v>
      </c>
      <c r="O17705" s="3" t="s">
        <v>95</v>
      </c>
      <c r="P17705" s="4">
        <v>16786.0</v>
      </c>
      <c r="Q17705" s="3" t="s">
        <v>46</v>
      </c>
      <c r="S17705" s="3" t="s">
        <v>34</v>
      </c>
    </row>
    <row r="17706">
      <c r="A17706" s="2">
        <v>42318.71491898148</v>
      </c>
      <c r="B17706" s="3">
        <v>93.0</v>
      </c>
      <c r="C17706" s="3" t="s">
        <v>15274</v>
      </c>
      <c r="D17706" s="3">
        <v>83.0</v>
      </c>
      <c r="E17706" s="3" t="s">
        <v>15357</v>
      </c>
      <c r="F17706" s="3">
        <v>3.0</v>
      </c>
      <c r="G17706" s="3">
        <v>9.0</v>
      </c>
      <c r="H17706" s="3" t="s">
        <v>15481</v>
      </c>
      <c r="I17706" s="3" t="s">
        <v>15481</v>
      </c>
      <c r="J17706" s="3" t="s">
        <v>11458</v>
      </c>
      <c r="K17706" s="3" t="s">
        <v>24</v>
      </c>
      <c r="L17706" s="3">
        <v>22.0</v>
      </c>
      <c r="M17706" s="3" t="s">
        <v>30</v>
      </c>
      <c r="N17706" s="3" t="s">
        <v>9933</v>
      </c>
      <c r="O17706" s="3" t="s">
        <v>215</v>
      </c>
      <c r="P17706" s="4">
        <v>13545.0</v>
      </c>
      <c r="Q17706" s="3" t="s">
        <v>49</v>
      </c>
      <c r="S17706" s="3" t="s">
        <v>34</v>
      </c>
    </row>
    <row r="17707">
      <c r="A17707" s="2">
        <v>42318.71491898148</v>
      </c>
      <c r="B17707" s="3">
        <v>93.0</v>
      </c>
      <c r="C17707" s="3" t="s">
        <v>15274</v>
      </c>
      <c r="D17707" s="3">
        <v>83.0</v>
      </c>
      <c r="E17707" s="3" t="s">
        <v>15357</v>
      </c>
      <c r="F17707" s="3">
        <v>3.0</v>
      </c>
      <c r="G17707" s="3">
        <v>9.0</v>
      </c>
      <c r="H17707" s="3" t="s">
        <v>15481</v>
      </c>
      <c r="I17707" s="3" t="s">
        <v>15481</v>
      </c>
      <c r="J17707" s="3" t="s">
        <v>11458</v>
      </c>
      <c r="K17707" s="3" t="s">
        <v>24</v>
      </c>
      <c r="L17707" s="3">
        <v>23.0</v>
      </c>
      <c r="M17707" s="3" t="s">
        <v>25</v>
      </c>
      <c r="N17707" s="3" t="s">
        <v>15560</v>
      </c>
      <c r="O17707" s="3" t="s">
        <v>415</v>
      </c>
      <c r="P17707" s="4">
        <v>11940.0</v>
      </c>
      <c r="Q17707" s="3" t="s">
        <v>105</v>
      </c>
      <c r="S17707" s="3" t="s">
        <v>34</v>
      </c>
    </row>
    <row r="17708">
      <c r="A17708" s="2">
        <v>42318.71491898148</v>
      </c>
      <c r="B17708" s="3">
        <v>93.0</v>
      </c>
      <c r="C17708" s="3" t="s">
        <v>15274</v>
      </c>
      <c r="D17708" s="3">
        <v>83.0</v>
      </c>
      <c r="E17708" s="3" t="s">
        <v>15357</v>
      </c>
      <c r="F17708" s="3">
        <v>3.0</v>
      </c>
      <c r="G17708" s="3">
        <v>9.0</v>
      </c>
      <c r="H17708" s="3" t="s">
        <v>15481</v>
      </c>
      <c r="I17708" s="3" t="s">
        <v>15481</v>
      </c>
      <c r="J17708" s="3" t="s">
        <v>11458</v>
      </c>
      <c r="K17708" s="3" t="s">
        <v>24</v>
      </c>
      <c r="L17708" s="3">
        <v>24.0</v>
      </c>
      <c r="M17708" s="3" t="s">
        <v>30</v>
      </c>
      <c r="N17708" s="3" t="s">
        <v>8505</v>
      </c>
      <c r="O17708" s="3" t="s">
        <v>186</v>
      </c>
      <c r="P17708" s="4">
        <v>19212.0</v>
      </c>
      <c r="Q17708" s="3" t="s">
        <v>372</v>
      </c>
      <c r="S17708" s="3" t="s">
        <v>34</v>
      </c>
    </row>
    <row r="17709">
      <c r="A17709" s="2">
        <v>42318.71491898148</v>
      </c>
      <c r="B17709" s="3">
        <v>93.0</v>
      </c>
      <c r="C17709" s="3" t="s">
        <v>15274</v>
      </c>
      <c r="D17709" s="3">
        <v>83.0</v>
      </c>
      <c r="E17709" s="3" t="s">
        <v>15357</v>
      </c>
      <c r="F17709" s="3">
        <v>3.0</v>
      </c>
      <c r="G17709" s="3">
        <v>9.0</v>
      </c>
      <c r="H17709" s="3" t="s">
        <v>15481</v>
      </c>
      <c r="I17709" s="3" t="s">
        <v>15481</v>
      </c>
      <c r="J17709" s="3" t="s">
        <v>11458</v>
      </c>
      <c r="K17709" s="3" t="s">
        <v>24</v>
      </c>
      <c r="L17709" s="3">
        <v>25.0</v>
      </c>
      <c r="M17709" s="3" t="s">
        <v>25</v>
      </c>
      <c r="N17709" s="3" t="s">
        <v>15561</v>
      </c>
      <c r="O17709" s="3" t="s">
        <v>54</v>
      </c>
      <c r="P17709" s="4">
        <v>31322.0</v>
      </c>
      <c r="Q17709" s="3" t="s">
        <v>2911</v>
      </c>
      <c r="S17709" s="3" t="s">
        <v>34</v>
      </c>
    </row>
    <row r="17710">
      <c r="A17710" s="2">
        <v>42318.71491898148</v>
      </c>
      <c r="B17710" s="3">
        <v>93.0</v>
      </c>
      <c r="C17710" s="3" t="s">
        <v>15274</v>
      </c>
      <c r="D17710" s="3">
        <v>83.0</v>
      </c>
      <c r="E17710" s="3" t="s">
        <v>15357</v>
      </c>
      <c r="F17710" s="3">
        <v>3.0</v>
      </c>
      <c r="G17710" s="3">
        <v>9.0</v>
      </c>
      <c r="H17710" s="3" t="s">
        <v>15481</v>
      </c>
      <c r="I17710" s="3" t="s">
        <v>15481</v>
      </c>
      <c r="J17710" s="3" t="s">
        <v>11458</v>
      </c>
      <c r="K17710" s="3" t="s">
        <v>24</v>
      </c>
      <c r="L17710" s="3">
        <v>26.0</v>
      </c>
      <c r="M17710" s="3" t="s">
        <v>30</v>
      </c>
      <c r="N17710" s="3" t="s">
        <v>15562</v>
      </c>
      <c r="O17710" s="3" t="s">
        <v>779</v>
      </c>
      <c r="P17710" s="4">
        <v>10814.0</v>
      </c>
      <c r="Q17710" s="3" t="s">
        <v>113</v>
      </c>
      <c r="S17710" s="3" t="s">
        <v>34</v>
      </c>
    </row>
    <row r="17711">
      <c r="A17711" s="2">
        <v>42318.71491898148</v>
      </c>
      <c r="B17711" s="3">
        <v>93.0</v>
      </c>
      <c r="C17711" s="3" t="s">
        <v>15274</v>
      </c>
      <c r="D17711" s="3">
        <v>83.0</v>
      </c>
      <c r="E17711" s="3" t="s">
        <v>15357</v>
      </c>
      <c r="F17711" s="3">
        <v>3.0</v>
      </c>
      <c r="G17711" s="3">
        <v>9.0</v>
      </c>
      <c r="H17711" s="3" t="s">
        <v>15481</v>
      </c>
      <c r="I17711" s="3" t="s">
        <v>15481</v>
      </c>
      <c r="J17711" s="3" t="s">
        <v>11458</v>
      </c>
      <c r="K17711" s="3" t="s">
        <v>24</v>
      </c>
      <c r="L17711" s="3">
        <v>27.0</v>
      </c>
      <c r="M17711" s="3" t="s">
        <v>25</v>
      </c>
      <c r="N17711" s="3" t="s">
        <v>15563</v>
      </c>
      <c r="O17711" s="3" t="s">
        <v>1068</v>
      </c>
      <c r="P17711" s="4">
        <v>30598.0</v>
      </c>
      <c r="Q17711" s="3" t="s">
        <v>132</v>
      </c>
      <c r="S17711" s="3" t="s">
        <v>34</v>
      </c>
    </row>
    <row r="17712">
      <c r="A17712" s="2">
        <v>42318.71491898148</v>
      </c>
      <c r="B17712" s="3">
        <v>93.0</v>
      </c>
      <c r="C17712" s="3" t="s">
        <v>15274</v>
      </c>
      <c r="D17712" s="3">
        <v>84.0</v>
      </c>
      <c r="E17712" s="3" t="s">
        <v>15381</v>
      </c>
      <c r="F17712" s="3">
        <v>3.0</v>
      </c>
      <c r="G17712" s="3">
        <v>9.0</v>
      </c>
      <c r="H17712" s="3" t="s">
        <v>15481</v>
      </c>
      <c r="I17712" s="3" t="s">
        <v>15481</v>
      </c>
      <c r="J17712" s="3" t="s">
        <v>11458</v>
      </c>
      <c r="K17712" s="3" t="s">
        <v>272</v>
      </c>
      <c r="L17712" s="3">
        <v>1.0</v>
      </c>
      <c r="M17712" s="3" t="s">
        <v>25</v>
      </c>
      <c r="N17712" s="3" t="s">
        <v>5258</v>
      </c>
      <c r="O17712" s="3" t="s">
        <v>275</v>
      </c>
      <c r="P17712" s="4">
        <v>15761.0</v>
      </c>
      <c r="Q17712" s="3" t="s">
        <v>153</v>
      </c>
      <c r="R17712" s="3" t="s">
        <v>1030</v>
      </c>
      <c r="S17712" s="3" t="s">
        <v>34</v>
      </c>
    </row>
    <row r="17713">
      <c r="A17713" s="2">
        <v>42318.71491898148</v>
      </c>
      <c r="B17713" s="3">
        <v>93.0</v>
      </c>
      <c r="C17713" s="3" t="s">
        <v>15274</v>
      </c>
      <c r="D17713" s="3">
        <v>84.0</v>
      </c>
      <c r="E17713" s="3" t="s">
        <v>15381</v>
      </c>
      <c r="F17713" s="3">
        <v>3.0</v>
      </c>
      <c r="G17713" s="3">
        <v>9.0</v>
      </c>
      <c r="H17713" s="3" t="s">
        <v>15481</v>
      </c>
      <c r="I17713" s="3" t="s">
        <v>15481</v>
      </c>
      <c r="J17713" s="3" t="s">
        <v>11458</v>
      </c>
      <c r="K17713" s="3" t="s">
        <v>24</v>
      </c>
      <c r="L17713" s="3">
        <v>2.0</v>
      </c>
      <c r="M17713" s="3" t="s">
        <v>30</v>
      </c>
      <c r="N17713" s="3" t="s">
        <v>15564</v>
      </c>
      <c r="O17713" s="3" t="s">
        <v>1197</v>
      </c>
      <c r="P17713" s="4">
        <v>23726.0</v>
      </c>
      <c r="Q17713" s="3" t="s">
        <v>228</v>
      </c>
      <c r="S17713" s="3" t="s">
        <v>34</v>
      </c>
    </row>
    <row r="17714">
      <c r="A17714" s="2">
        <v>42318.71491898148</v>
      </c>
      <c r="B17714" s="3">
        <v>93.0</v>
      </c>
      <c r="C17714" s="3" t="s">
        <v>15274</v>
      </c>
      <c r="D17714" s="3">
        <v>84.0</v>
      </c>
      <c r="E17714" s="3" t="s">
        <v>15381</v>
      </c>
      <c r="F17714" s="3">
        <v>3.0</v>
      </c>
      <c r="G17714" s="3">
        <v>9.0</v>
      </c>
      <c r="H17714" s="3" t="s">
        <v>15481</v>
      </c>
      <c r="I17714" s="3" t="s">
        <v>15481</v>
      </c>
      <c r="J17714" s="3" t="s">
        <v>11458</v>
      </c>
      <c r="K17714" s="3" t="s">
        <v>24</v>
      </c>
      <c r="L17714" s="3">
        <v>3.0</v>
      </c>
      <c r="M17714" s="3" t="s">
        <v>25</v>
      </c>
      <c r="N17714" s="3" t="s">
        <v>276</v>
      </c>
      <c r="O17714" s="3" t="s">
        <v>27</v>
      </c>
      <c r="P17714" s="4">
        <v>23919.0</v>
      </c>
      <c r="Q17714" s="3" t="s">
        <v>169</v>
      </c>
      <c r="S17714" s="3" t="s">
        <v>34</v>
      </c>
    </row>
    <row r="17715">
      <c r="A17715" s="2">
        <v>42318.71491898148</v>
      </c>
      <c r="B17715" s="3">
        <v>93.0</v>
      </c>
      <c r="C17715" s="3" t="s">
        <v>15274</v>
      </c>
      <c r="D17715" s="3">
        <v>84.0</v>
      </c>
      <c r="E17715" s="3" t="s">
        <v>15381</v>
      </c>
      <c r="F17715" s="3">
        <v>3.0</v>
      </c>
      <c r="G17715" s="3">
        <v>9.0</v>
      </c>
      <c r="H17715" s="3" t="s">
        <v>15481</v>
      </c>
      <c r="I17715" s="3" t="s">
        <v>15481</v>
      </c>
      <c r="J17715" s="3" t="s">
        <v>11458</v>
      </c>
      <c r="K17715" s="3" t="s">
        <v>24</v>
      </c>
      <c r="L17715" s="3">
        <v>4.0</v>
      </c>
      <c r="M17715" s="3" t="s">
        <v>30</v>
      </c>
      <c r="N17715" s="3" t="s">
        <v>15565</v>
      </c>
      <c r="O17715" s="3" t="s">
        <v>342</v>
      </c>
      <c r="P17715" s="4">
        <v>22094.0</v>
      </c>
      <c r="Q17715" s="3" t="s">
        <v>132</v>
      </c>
      <c r="S17715" s="3" t="s">
        <v>34</v>
      </c>
    </row>
    <row r="17716">
      <c r="A17716" s="2">
        <v>42318.71491898148</v>
      </c>
      <c r="B17716" s="3">
        <v>93.0</v>
      </c>
      <c r="C17716" s="3" t="s">
        <v>15274</v>
      </c>
      <c r="D17716" s="3">
        <v>84.0</v>
      </c>
      <c r="E17716" s="3" t="s">
        <v>15381</v>
      </c>
      <c r="F17716" s="3">
        <v>3.0</v>
      </c>
      <c r="G17716" s="3">
        <v>9.0</v>
      </c>
      <c r="H17716" s="3" t="s">
        <v>15481</v>
      </c>
      <c r="I17716" s="3" t="s">
        <v>15481</v>
      </c>
      <c r="J17716" s="3" t="s">
        <v>11458</v>
      </c>
      <c r="K17716" s="3" t="s">
        <v>24</v>
      </c>
      <c r="L17716" s="3">
        <v>5.0</v>
      </c>
      <c r="M17716" s="3" t="s">
        <v>25</v>
      </c>
      <c r="N17716" s="3" t="s">
        <v>15566</v>
      </c>
      <c r="O17716" s="3" t="s">
        <v>275</v>
      </c>
      <c r="P17716" s="4">
        <v>18362.0</v>
      </c>
      <c r="Q17716" s="3" t="s">
        <v>1955</v>
      </c>
      <c r="S17716" s="3" t="s">
        <v>34</v>
      </c>
    </row>
    <row r="17717">
      <c r="A17717" s="2">
        <v>42318.71491898148</v>
      </c>
      <c r="B17717" s="3">
        <v>93.0</v>
      </c>
      <c r="C17717" s="3" t="s">
        <v>15274</v>
      </c>
      <c r="D17717" s="3">
        <v>84.0</v>
      </c>
      <c r="E17717" s="3" t="s">
        <v>15381</v>
      </c>
      <c r="F17717" s="3">
        <v>3.0</v>
      </c>
      <c r="G17717" s="3">
        <v>9.0</v>
      </c>
      <c r="H17717" s="3" t="s">
        <v>15481</v>
      </c>
      <c r="I17717" s="3" t="s">
        <v>15481</v>
      </c>
      <c r="J17717" s="3" t="s">
        <v>11458</v>
      </c>
      <c r="K17717" s="3" t="s">
        <v>24</v>
      </c>
      <c r="L17717" s="3">
        <v>6.0</v>
      </c>
      <c r="M17717" s="3" t="s">
        <v>30</v>
      </c>
      <c r="N17717" s="3" t="s">
        <v>15567</v>
      </c>
      <c r="O17717" s="3" t="s">
        <v>1197</v>
      </c>
      <c r="P17717" s="4">
        <v>15592.0</v>
      </c>
      <c r="Q17717" s="3" t="s">
        <v>113</v>
      </c>
      <c r="S17717" s="3" t="s">
        <v>34</v>
      </c>
    </row>
    <row r="17718">
      <c r="A17718" s="2">
        <v>42318.71491898148</v>
      </c>
      <c r="B17718" s="3">
        <v>93.0</v>
      </c>
      <c r="C17718" s="3" t="s">
        <v>15274</v>
      </c>
      <c r="D17718" s="3">
        <v>84.0</v>
      </c>
      <c r="E17718" s="3" t="s">
        <v>15381</v>
      </c>
      <c r="F17718" s="3">
        <v>3.0</v>
      </c>
      <c r="G17718" s="3">
        <v>9.0</v>
      </c>
      <c r="H17718" s="3" t="s">
        <v>15481</v>
      </c>
      <c r="I17718" s="3" t="s">
        <v>15481</v>
      </c>
      <c r="J17718" s="3" t="s">
        <v>11458</v>
      </c>
      <c r="K17718" s="3" t="s">
        <v>24</v>
      </c>
      <c r="L17718" s="3">
        <v>7.0</v>
      </c>
      <c r="M17718" s="3" t="s">
        <v>25</v>
      </c>
      <c r="N17718" s="3" t="s">
        <v>15568</v>
      </c>
      <c r="O17718" s="3" t="s">
        <v>297</v>
      </c>
      <c r="P17718" s="4">
        <v>21981.0</v>
      </c>
      <c r="Q17718" s="3" t="s">
        <v>75</v>
      </c>
      <c r="S17718" s="3" t="s">
        <v>34</v>
      </c>
    </row>
    <row r="17719">
      <c r="A17719" s="2">
        <v>42318.71491898148</v>
      </c>
      <c r="B17719" s="3">
        <v>93.0</v>
      </c>
      <c r="C17719" s="3" t="s">
        <v>15274</v>
      </c>
      <c r="D17719" s="3">
        <v>84.0</v>
      </c>
      <c r="E17719" s="3" t="s">
        <v>15381</v>
      </c>
      <c r="F17719" s="3">
        <v>3.0</v>
      </c>
      <c r="G17719" s="3">
        <v>9.0</v>
      </c>
      <c r="H17719" s="3" t="s">
        <v>15481</v>
      </c>
      <c r="I17719" s="3" t="s">
        <v>15481</v>
      </c>
      <c r="J17719" s="3" t="s">
        <v>11458</v>
      </c>
      <c r="K17719" s="3" t="s">
        <v>24</v>
      </c>
      <c r="L17719" s="3">
        <v>8.0</v>
      </c>
      <c r="M17719" s="3" t="s">
        <v>30</v>
      </c>
      <c r="N17719" s="3" t="s">
        <v>15569</v>
      </c>
      <c r="O17719" s="3" t="s">
        <v>375</v>
      </c>
      <c r="P17719" s="4">
        <v>18911.0</v>
      </c>
      <c r="Q17719" s="3" t="s">
        <v>33</v>
      </c>
      <c r="S17719" s="3" t="s">
        <v>34</v>
      </c>
    </row>
    <row r="17720">
      <c r="A17720" s="2">
        <v>42318.71491898148</v>
      </c>
      <c r="B17720" s="3">
        <v>93.0</v>
      </c>
      <c r="C17720" s="3" t="s">
        <v>15274</v>
      </c>
      <c r="D17720" s="3">
        <v>84.0</v>
      </c>
      <c r="E17720" s="3" t="s">
        <v>15381</v>
      </c>
      <c r="F17720" s="3">
        <v>3.0</v>
      </c>
      <c r="G17720" s="3">
        <v>9.0</v>
      </c>
      <c r="H17720" s="3" t="s">
        <v>15481</v>
      </c>
      <c r="I17720" s="3" t="s">
        <v>15481</v>
      </c>
      <c r="J17720" s="3" t="s">
        <v>11458</v>
      </c>
      <c r="K17720" s="3" t="s">
        <v>24</v>
      </c>
      <c r="L17720" s="3">
        <v>9.0</v>
      </c>
      <c r="M17720" s="3" t="s">
        <v>25</v>
      </c>
      <c r="N17720" s="3" t="s">
        <v>2519</v>
      </c>
      <c r="O17720" s="3" t="s">
        <v>251</v>
      </c>
      <c r="P17720" s="4">
        <v>21774.0</v>
      </c>
      <c r="Q17720" s="3" t="s">
        <v>1221</v>
      </c>
      <c r="S17720" s="3" t="s">
        <v>34</v>
      </c>
    </row>
    <row r="17721">
      <c r="A17721" s="2">
        <v>42318.71491898148</v>
      </c>
      <c r="B17721" s="3">
        <v>93.0</v>
      </c>
      <c r="C17721" s="3" t="s">
        <v>15274</v>
      </c>
      <c r="D17721" s="3">
        <v>84.0</v>
      </c>
      <c r="E17721" s="3" t="s">
        <v>15381</v>
      </c>
      <c r="F17721" s="3">
        <v>3.0</v>
      </c>
      <c r="G17721" s="3">
        <v>9.0</v>
      </c>
      <c r="H17721" s="3" t="s">
        <v>15481</v>
      </c>
      <c r="I17721" s="3" t="s">
        <v>15481</v>
      </c>
      <c r="J17721" s="3" t="s">
        <v>11458</v>
      </c>
      <c r="K17721" s="3" t="s">
        <v>24</v>
      </c>
      <c r="L17721" s="3">
        <v>10.0</v>
      </c>
      <c r="M17721" s="3" t="s">
        <v>30</v>
      </c>
      <c r="N17721" s="3" t="s">
        <v>15570</v>
      </c>
      <c r="O17721" s="3" t="s">
        <v>602</v>
      </c>
      <c r="P17721" s="4">
        <v>23723.0</v>
      </c>
      <c r="Q17721" s="3" t="s">
        <v>46</v>
      </c>
      <c r="S17721" s="3" t="s">
        <v>34</v>
      </c>
    </row>
    <row r="17722">
      <c r="A17722" s="2">
        <v>42318.71491898148</v>
      </c>
      <c r="B17722" s="3">
        <v>93.0</v>
      </c>
      <c r="C17722" s="3" t="s">
        <v>15274</v>
      </c>
      <c r="D17722" s="3">
        <v>84.0</v>
      </c>
      <c r="E17722" s="3" t="s">
        <v>15381</v>
      </c>
      <c r="F17722" s="3">
        <v>3.0</v>
      </c>
      <c r="G17722" s="3">
        <v>9.0</v>
      </c>
      <c r="H17722" s="3" t="s">
        <v>15481</v>
      </c>
      <c r="I17722" s="3" t="s">
        <v>15481</v>
      </c>
      <c r="J17722" s="3" t="s">
        <v>11458</v>
      </c>
      <c r="K17722" s="3" t="s">
        <v>24</v>
      </c>
      <c r="L17722" s="3">
        <v>11.0</v>
      </c>
      <c r="M17722" s="3" t="s">
        <v>25</v>
      </c>
      <c r="N17722" s="3" t="s">
        <v>15571</v>
      </c>
      <c r="O17722" s="3" t="s">
        <v>1234</v>
      </c>
      <c r="P17722" s="4">
        <v>20718.0</v>
      </c>
      <c r="Q17722" s="3" t="s">
        <v>28</v>
      </c>
      <c r="S17722" s="3" t="s">
        <v>34</v>
      </c>
    </row>
    <row r="17723">
      <c r="A17723" s="2">
        <v>42318.71491898148</v>
      </c>
      <c r="B17723" s="3">
        <v>93.0</v>
      </c>
      <c r="C17723" s="3" t="s">
        <v>15274</v>
      </c>
      <c r="D17723" s="3">
        <v>84.0</v>
      </c>
      <c r="E17723" s="3" t="s">
        <v>15381</v>
      </c>
      <c r="F17723" s="3">
        <v>3.0</v>
      </c>
      <c r="G17723" s="3">
        <v>9.0</v>
      </c>
      <c r="H17723" s="3" t="s">
        <v>15481</v>
      </c>
      <c r="I17723" s="3" t="s">
        <v>15481</v>
      </c>
      <c r="J17723" s="3" t="s">
        <v>11458</v>
      </c>
      <c r="K17723" s="3" t="s">
        <v>24</v>
      </c>
      <c r="L17723" s="3">
        <v>12.0</v>
      </c>
      <c r="M17723" s="3" t="s">
        <v>30</v>
      </c>
      <c r="N17723" s="3" t="s">
        <v>128</v>
      </c>
      <c r="O17723" s="3" t="s">
        <v>32</v>
      </c>
      <c r="P17723" s="4">
        <v>31186.0</v>
      </c>
      <c r="Q17723" s="3" t="s">
        <v>132</v>
      </c>
      <c r="S17723" s="3" t="s">
        <v>34</v>
      </c>
    </row>
    <row r="17724">
      <c r="A17724" s="2">
        <v>42318.71491898148</v>
      </c>
      <c r="B17724" s="3">
        <v>93.0</v>
      </c>
      <c r="C17724" s="3" t="s">
        <v>15274</v>
      </c>
      <c r="D17724" s="3">
        <v>84.0</v>
      </c>
      <c r="E17724" s="3" t="s">
        <v>15381</v>
      </c>
      <c r="F17724" s="3">
        <v>3.0</v>
      </c>
      <c r="G17724" s="3">
        <v>9.0</v>
      </c>
      <c r="H17724" s="3" t="s">
        <v>15481</v>
      </c>
      <c r="I17724" s="3" t="s">
        <v>15481</v>
      </c>
      <c r="J17724" s="3" t="s">
        <v>11458</v>
      </c>
      <c r="K17724" s="3" t="s">
        <v>24</v>
      </c>
      <c r="L17724" s="3">
        <v>13.0</v>
      </c>
      <c r="M17724" s="3" t="s">
        <v>25</v>
      </c>
      <c r="N17724" s="3" t="s">
        <v>2059</v>
      </c>
      <c r="O17724" s="3" t="s">
        <v>536</v>
      </c>
      <c r="P17724" s="4">
        <v>17969.0</v>
      </c>
      <c r="Q17724" s="3" t="s">
        <v>205</v>
      </c>
      <c r="S17724" s="3" t="s">
        <v>34</v>
      </c>
    </row>
    <row r="17725">
      <c r="A17725" s="2">
        <v>42318.71491898148</v>
      </c>
      <c r="B17725" s="3">
        <v>93.0</v>
      </c>
      <c r="C17725" s="3" t="s">
        <v>15274</v>
      </c>
      <c r="D17725" s="3">
        <v>84.0</v>
      </c>
      <c r="E17725" s="3" t="s">
        <v>15381</v>
      </c>
      <c r="F17725" s="3">
        <v>3.0</v>
      </c>
      <c r="G17725" s="3">
        <v>9.0</v>
      </c>
      <c r="H17725" s="3" t="s">
        <v>15481</v>
      </c>
      <c r="I17725" s="3" t="s">
        <v>15481</v>
      </c>
      <c r="J17725" s="3" t="s">
        <v>11458</v>
      </c>
      <c r="K17725" s="3" t="s">
        <v>24</v>
      </c>
      <c r="L17725" s="3">
        <v>14.0</v>
      </c>
      <c r="M17725" s="3" t="s">
        <v>30</v>
      </c>
      <c r="N17725" s="3" t="s">
        <v>10721</v>
      </c>
      <c r="O17725" s="3" t="s">
        <v>8824</v>
      </c>
      <c r="P17725" s="4">
        <v>13583.0</v>
      </c>
      <c r="Q17725" s="3" t="s">
        <v>145</v>
      </c>
      <c r="S17725" s="3" t="s">
        <v>34</v>
      </c>
    </row>
    <row r="17726">
      <c r="A17726" s="2">
        <v>42318.71491898148</v>
      </c>
      <c r="B17726" s="3">
        <v>93.0</v>
      </c>
      <c r="C17726" s="3" t="s">
        <v>15274</v>
      </c>
      <c r="D17726" s="3">
        <v>84.0</v>
      </c>
      <c r="E17726" s="3" t="s">
        <v>15381</v>
      </c>
      <c r="F17726" s="3">
        <v>3.0</v>
      </c>
      <c r="G17726" s="3">
        <v>9.0</v>
      </c>
      <c r="H17726" s="3" t="s">
        <v>15481</v>
      </c>
      <c r="I17726" s="3" t="s">
        <v>15481</v>
      </c>
      <c r="J17726" s="3" t="s">
        <v>11458</v>
      </c>
      <c r="K17726" s="3" t="s">
        <v>24</v>
      </c>
      <c r="L17726" s="3">
        <v>15.0</v>
      </c>
      <c r="M17726" s="3" t="s">
        <v>25</v>
      </c>
      <c r="N17726" s="3" t="s">
        <v>5258</v>
      </c>
      <c r="O17726" s="3" t="s">
        <v>36</v>
      </c>
      <c r="P17726" s="4">
        <v>29353.0</v>
      </c>
      <c r="Q17726" s="3" t="s">
        <v>110</v>
      </c>
      <c r="S17726" s="3" t="s">
        <v>34</v>
      </c>
    </row>
    <row r="17727">
      <c r="A17727" s="2">
        <v>42318.71491898148</v>
      </c>
      <c r="B17727" s="3">
        <v>93.0</v>
      </c>
      <c r="C17727" s="3" t="s">
        <v>15274</v>
      </c>
      <c r="D17727" s="3">
        <v>84.0</v>
      </c>
      <c r="E17727" s="3" t="s">
        <v>15381</v>
      </c>
      <c r="F17727" s="3">
        <v>3.0</v>
      </c>
      <c r="G17727" s="3">
        <v>9.0</v>
      </c>
      <c r="H17727" s="3" t="s">
        <v>15481</v>
      </c>
      <c r="I17727" s="3" t="s">
        <v>15481</v>
      </c>
      <c r="J17727" s="3" t="s">
        <v>11458</v>
      </c>
      <c r="K17727" s="3" t="s">
        <v>24</v>
      </c>
      <c r="L17727" s="3">
        <v>16.0</v>
      </c>
      <c r="M17727" s="3" t="s">
        <v>30</v>
      </c>
      <c r="N17727" s="3" t="s">
        <v>15572</v>
      </c>
      <c r="O17727" s="3" t="s">
        <v>960</v>
      </c>
      <c r="P17727" s="4">
        <v>17163.0</v>
      </c>
      <c r="Q17727" s="3" t="s">
        <v>96</v>
      </c>
      <c r="S17727" s="3" t="s">
        <v>34</v>
      </c>
    </row>
    <row r="17728">
      <c r="A17728" s="2">
        <v>42318.71491898148</v>
      </c>
      <c r="B17728" s="3">
        <v>93.0</v>
      </c>
      <c r="C17728" s="3" t="s">
        <v>15274</v>
      </c>
      <c r="D17728" s="3">
        <v>4.0</v>
      </c>
      <c r="E17728" s="3" t="s">
        <v>15275</v>
      </c>
      <c r="F17728" s="3">
        <v>4.0</v>
      </c>
      <c r="G17728" s="3">
        <v>6.0</v>
      </c>
      <c r="H17728" s="3" t="s">
        <v>15573</v>
      </c>
      <c r="I17728" s="3" t="s">
        <v>15574</v>
      </c>
      <c r="J17728" s="3" t="s">
        <v>23</v>
      </c>
      <c r="K17728" s="3" t="s">
        <v>24</v>
      </c>
      <c r="L17728" s="3">
        <v>1.0</v>
      </c>
      <c r="M17728" s="3" t="s">
        <v>30</v>
      </c>
      <c r="N17728" s="3" t="s">
        <v>15575</v>
      </c>
      <c r="O17728" s="3" t="s">
        <v>734</v>
      </c>
      <c r="P17728" s="4">
        <v>23200.0</v>
      </c>
      <c r="Q17728" s="3" t="s">
        <v>110</v>
      </c>
      <c r="S17728" s="3" t="s">
        <v>29</v>
      </c>
    </row>
    <row r="17729">
      <c r="A17729" s="2">
        <v>42318.71491898148</v>
      </c>
      <c r="B17729" s="3">
        <v>93.0</v>
      </c>
      <c r="C17729" s="3" t="s">
        <v>15274</v>
      </c>
      <c r="D17729" s="3">
        <v>4.0</v>
      </c>
      <c r="E17729" s="3" t="s">
        <v>15275</v>
      </c>
      <c r="F17729" s="3">
        <v>4.0</v>
      </c>
      <c r="G17729" s="3">
        <v>6.0</v>
      </c>
      <c r="H17729" s="3" t="s">
        <v>15573</v>
      </c>
      <c r="I17729" s="3" t="s">
        <v>15574</v>
      </c>
      <c r="J17729" s="3" t="s">
        <v>23</v>
      </c>
      <c r="K17729" s="3" t="s">
        <v>24</v>
      </c>
      <c r="L17729" s="3">
        <v>2.0</v>
      </c>
      <c r="M17729" s="3" t="s">
        <v>25</v>
      </c>
      <c r="N17729" s="3" t="s">
        <v>2329</v>
      </c>
      <c r="O17729" s="3" t="s">
        <v>123</v>
      </c>
      <c r="P17729" s="4">
        <v>23068.0</v>
      </c>
      <c r="Q17729" s="3" t="s">
        <v>52</v>
      </c>
      <c r="S17729" s="3" t="s">
        <v>34</v>
      </c>
    </row>
    <row r="17730">
      <c r="A17730" s="2">
        <v>42318.71491898148</v>
      </c>
      <c r="B17730" s="3">
        <v>93.0</v>
      </c>
      <c r="C17730" s="3" t="s">
        <v>15274</v>
      </c>
      <c r="D17730" s="3">
        <v>4.0</v>
      </c>
      <c r="E17730" s="3" t="s">
        <v>15275</v>
      </c>
      <c r="F17730" s="3">
        <v>4.0</v>
      </c>
      <c r="G17730" s="3">
        <v>6.0</v>
      </c>
      <c r="H17730" s="3" t="s">
        <v>15573</v>
      </c>
      <c r="I17730" s="3" t="s">
        <v>15574</v>
      </c>
      <c r="J17730" s="3" t="s">
        <v>23</v>
      </c>
      <c r="K17730" s="3" t="s">
        <v>24</v>
      </c>
      <c r="L17730" s="3">
        <v>3.0</v>
      </c>
      <c r="M17730" s="3" t="s">
        <v>30</v>
      </c>
      <c r="N17730" s="3" t="s">
        <v>4389</v>
      </c>
      <c r="O17730" s="3" t="s">
        <v>1012</v>
      </c>
      <c r="P17730" s="4">
        <v>21690.0</v>
      </c>
      <c r="Q17730" s="3" t="s">
        <v>40</v>
      </c>
      <c r="S17730" s="3" t="s">
        <v>34</v>
      </c>
    </row>
    <row r="17731">
      <c r="A17731" s="2">
        <v>42318.71491898148</v>
      </c>
      <c r="B17731" s="3">
        <v>93.0</v>
      </c>
      <c r="C17731" s="3" t="s">
        <v>15274</v>
      </c>
      <c r="D17731" s="3">
        <v>4.0</v>
      </c>
      <c r="E17731" s="3" t="s">
        <v>15275</v>
      </c>
      <c r="F17731" s="3">
        <v>4.0</v>
      </c>
      <c r="G17731" s="3">
        <v>6.0</v>
      </c>
      <c r="H17731" s="3" t="s">
        <v>15573</v>
      </c>
      <c r="I17731" s="3" t="s">
        <v>15574</v>
      </c>
      <c r="J17731" s="3" t="s">
        <v>23</v>
      </c>
      <c r="K17731" s="3" t="s">
        <v>24</v>
      </c>
      <c r="L17731" s="3">
        <v>4.0</v>
      </c>
      <c r="M17731" s="3" t="s">
        <v>25</v>
      </c>
      <c r="N17731" s="3" t="s">
        <v>15576</v>
      </c>
      <c r="O17731" s="3" t="s">
        <v>371</v>
      </c>
      <c r="P17731" s="4">
        <v>23104.0</v>
      </c>
      <c r="Q17731" s="3" t="s">
        <v>169</v>
      </c>
      <c r="S17731" s="3" t="s">
        <v>34</v>
      </c>
    </row>
    <row r="17732">
      <c r="A17732" s="2">
        <v>42318.71491898148</v>
      </c>
      <c r="B17732" s="3">
        <v>93.0</v>
      </c>
      <c r="C17732" s="3" t="s">
        <v>15274</v>
      </c>
      <c r="D17732" s="3">
        <v>4.0</v>
      </c>
      <c r="E17732" s="3" t="s">
        <v>15275</v>
      </c>
      <c r="F17732" s="3">
        <v>4.0</v>
      </c>
      <c r="G17732" s="3">
        <v>6.0</v>
      </c>
      <c r="H17732" s="3" t="s">
        <v>15573</v>
      </c>
      <c r="I17732" s="3" t="s">
        <v>15574</v>
      </c>
      <c r="J17732" s="3" t="s">
        <v>23</v>
      </c>
      <c r="K17732" s="3" t="s">
        <v>24</v>
      </c>
      <c r="L17732" s="3">
        <v>5.0</v>
      </c>
      <c r="M17732" s="3" t="s">
        <v>30</v>
      </c>
      <c r="N17732" s="3" t="s">
        <v>15577</v>
      </c>
      <c r="O17732" s="3" t="s">
        <v>121</v>
      </c>
      <c r="P17732" s="4">
        <v>21538.0</v>
      </c>
      <c r="Q17732" s="3" t="s">
        <v>132</v>
      </c>
      <c r="S17732" s="3" t="s">
        <v>34</v>
      </c>
    </row>
    <row r="17733">
      <c r="A17733" s="2">
        <v>42318.71491898148</v>
      </c>
      <c r="B17733" s="3">
        <v>93.0</v>
      </c>
      <c r="C17733" s="3" t="s">
        <v>15274</v>
      </c>
      <c r="D17733" s="3">
        <v>4.0</v>
      </c>
      <c r="E17733" s="3" t="s">
        <v>15275</v>
      </c>
      <c r="F17733" s="3">
        <v>4.0</v>
      </c>
      <c r="G17733" s="3">
        <v>6.0</v>
      </c>
      <c r="H17733" s="3" t="s">
        <v>15573</v>
      </c>
      <c r="I17733" s="3" t="s">
        <v>15574</v>
      </c>
      <c r="J17733" s="3" t="s">
        <v>23</v>
      </c>
      <c r="K17733" s="3" t="s">
        <v>24</v>
      </c>
      <c r="L17733" s="3">
        <v>6.0</v>
      </c>
      <c r="M17733" s="3" t="s">
        <v>25</v>
      </c>
      <c r="N17733" s="3" t="s">
        <v>559</v>
      </c>
      <c r="O17733" s="3" t="s">
        <v>1689</v>
      </c>
      <c r="P17733" s="4">
        <v>26403.0</v>
      </c>
      <c r="Q17733" s="3" t="s">
        <v>52</v>
      </c>
      <c r="S17733" s="3" t="s">
        <v>34</v>
      </c>
    </row>
    <row r="17734">
      <c r="A17734" s="2">
        <v>42318.71491898148</v>
      </c>
      <c r="B17734" s="3">
        <v>93.0</v>
      </c>
      <c r="C17734" s="3" t="s">
        <v>15274</v>
      </c>
      <c r="D17734" s="3">
        <v>5.0</v>
      </c>
      <c r="E17734" s="3" t="s">
        <v>15281</v>
      </c>
      <c r="F17734" s="3">
        <v>4.0</v>
      </c>
      <c r="G17734" s="3">
        <v>6.0</v>
      </c>
      <c r="H17734" s="3" t="s">
        <v>15573</v>
      </c>
      <c r="I17734" s="3" t="s">
        <v>15574</v>
      </c>
      <c r="J17734" s="3" t="s">
        <v>23</v>
      </c>
      <c r="K17734" s="3" t="s">
        <v>24</v>
      </c>
      <c r="L17734" s="3">
        <v>1.0</v>
      </c>
      <c r="M17734" s="3" t="s">
        <v>25</v>
      </c>
      <c r="N17734" s="3" t="s">
        <v>6129</v>
      </c>
      <c r="O17734" s="3" t="s">
        <v>297</v>
      </c>
      <c r="P17734" s="4">
        <v>26844.0</v>
      </c>
      <c r="Q17734" s="3" t="s">
        <v>132</v>
      </c>
      <c r="S17734" s="3" t="s">
        <v>34</v>
      </c>
    </row>
    <row r="17735">
      <c r="A17735" s="2">
        <v>42318.71491898148</v>
      </c>
      <c r="B17735" s="3">
        <v>93.0</v>
      </c>
      <c r="C17735" s="3" t="s">
        <v>15274</v>
      </c>
      <c r="D17735" s="3">
        <v>5.0</v>
      </c>
      <c r="E17735" s="3" t="s">
        <v>15281</v>
      </c>
      <c r="F17735" s="3">
        <v>4.0</v>
      </c>
      <c r="G17735" s="3">
        <v>6.0</v>
      </c>
      <c r="H17735" s="3" t="s">
        <v>15573</v>
      </c>
      <c r="I17735" s="3" t="s">
        <v>15574</v>
      </c>
      <c r="J17735" s="3" t="s">
        <v>23</v>
      </c>
      <c r="K17735" s="3" t="s">
        <v>24</v>
      </c>
      <c r="L17735" s="3">
        <v>2.0</v>
      </c>
      <c r="M17735" s="3" t="s">
        <v>30</v>
      </c>
      <c r="N17735" s="3" t="s">
        <v>2090</v>
      </c>
      <c r="O17735" s="3" t="s">
        <v>355</v>
      </c>
      <c r="P17735" s="4">
        <v>22107.0</v>
      </c>
      <c r="Q17735" s="3" t="s">
        <v>132</v>
      </c>
      <c r="S17735" s="3" t="s">
        <v>34</v>
      </c>
    </row>
    <row r="17736">
      <c r="A17736" s="2">
        <v>42318.71491898148</v>
      </c>
      <c r="B17736" s="3">
        <v>93.0</v>
      </c>
      <c r="C17736" s="3" t="s">
        <v>15274</v>
      </c>
      <c r="D17736" s="3">
        <v>5.0</v>
      </c>
      <c r="E17736" s="3" t="s">
        <v>15281</v>
      </c>
      <c r="F17736" s="3">
        <v>4.0</v>
      </c>
      <c r="G17736" s="3">
        <v>6.0</v>
      </c>
      <c r="H17736" s="3" t="s">
        <v>15573</v>
      </c>
      <c r="I17736" s="3" t="s">
        <v>15574</v>
      </c>
      <c r="J17736" s="3" t="s">
        <v>23</v>
      </c>
      <c r="K17736" s="3" t="s">
        <v>24</v>
      </c>
      <c r="L17736" s="3">
        <v>3.0</v>
      </c>
      <c r="M17736" s="3" t="s">
        <v>25</v>
      </c>
      <c r="N17736" s="3" t="s">
        <v>4579</v>
      </c>
      <c r="O17736" s="3" t="s">
        <v>243</v>
      </c>
      <c r="P17736" s="4">
        <v>23273.0</v>
      </c>
      <c r="Q17736" s="3" t="s">
        <v>37</v>
      </c>
      <c r="S17736" s="3" t="s">
        <v>34</v>
      </c>
    </row>
    <row r="17737">
      <c r="A17737" s="2">
        <v>42318.71491898148</v>
      </c>
      <c r="B17737" s="3">
        <v>93.0</v>
      </c>
      <c r="C17737" s="3" t="s">
        <v>15274</v>
      </c>
      <c r="D17737" s="3">
        <v>5.0</v>
      </c>
      <c r="E17737" s="3" t="s">
        <v>15281</v>
      </c>
      <c r="F17737" s="3">
        <v>4.0</v>
      </c>
      <c r="G17737" s="3">
        <v>6.0</v>
      </c>
      <c r="H17737" s="3" t="s">
        <v>15573</v>
      </c>
      <c r="I17737" s="3" t="s">
        <v>15574</v>
      </c>
      <c r="J17737" s="3" t="s">
        <v>23</v>
      </c>
      <c r="K17737" s="3" t="s">
        <v>24</v>
      </c>
      <c r="L17737" s="3">
        <v>4.0</v>
      </c>
      <c r="M17737" s="3" t="s">
        <v>30</v>
      </c>
      <c r="N17737" s="3" t="s">
        <v>15578</v>
      </c>
      <c r="O17737" s="3" t="s">
        <v>818</v>
      </c>
      <c r="P17737" s="4">
        <v>28317.0</v>
      </c>
      <c r="Q17737" s="3" t="s">
        <v>132</v>
      </c>
      <c r="S17737" s="3" t="s">
        <v>34</v>
      </c>
    </row>
    <row r="17738">
      <c r="A17738" s="2">
        <v>42318.71491898148</v>
      </c>
      <c r="B17738" s="3">
        <v>93.0</v>
      </c>
      <c r="C17738" s="3" t="s">
        <v>15274</v>
      </c>
      <c r="D17738" s="3">
        <v>5.0</v>
      </c>
      <c r="E17738" s="3" t="s">
        <v>15281</v>
      </c>
      <c r="F17738" s="3">
        <v>4.0</v>
      </c>
      <c r="G17738" s="3">
        <v>6.0</v>
      </c>
      <c r="H17738" s="3" t="s">
        <v>15573</v>
      </c>
      <c r="I17738" s="3" t="s">
        <v>15574</v>
      </c>
      <c r="J17738" s="3" t="s">
        <v>23</v>
      </c>
      <c r="K17738" s="3" t="s">
        <v>24</v>
      </c>
      <c r="L17738" s="3">
        <v>5.0</v>
      </c>
      <c r="M17738" s="3" t="s">
        <v>25</v>
      </c>
      <c r="N17738" s="3" t="s">
        <v>15579</v>
      </c>
      <c r="O17738" s="3" t="s">
        <v>251</v>
      </c>
      <c r="P17738" s="4">
        <v>27117.0</v>
      </c>
      <c r="Q17738" s="3" t="s">
        <v>153</v>
      </c>
      <c r="S17738" s="3" t="s">
        <v>34</v>
      </c>
    </row>
    <row r="17739">
      <c r="A17739" s="2">
        <v>42318.71491898148</v>
      </c>
      <c r="B17739" s="3">
        <v>93.0</v>
      </c>
      <c r="C17739" s="3" t="s">
        <v>15274</v>
      </c>
      <c r="D17739" s="3">
        <v>5.0</v>
      </c>
      <c r="E17739" s="3" t="s">
        <v>15281</v>
      </c>
      <c r="F17739" s="3">
        <v>4.0</v>
      </c>
      <c r="G17739" s="3">
        <v>6.0</v>
      </c>
      <c r="H17739" s="3" t="s">
        <v>15573</v>
      </c>
      <c r="I17739" s="3" t="s">
        <v>15574</v>
      </c>
      <c r="J17739" s="3" t="s">
        <v>23</v>
      </c>
      <c r="K17739" s="3" t="s">
        <v>24</v>
      </c>
      <c r="L17739" s="3">
        <v>6.0</v>
      </c>
      <c r="M17739" s="3" t="s">
        <v>30</v>
      </c>
      <c r="N17739" s="3" t="s">
        <v>15580</v>
      </c>
      <c r="O17739" s="3" t="s">
        <v>850</v>
      </c>
      <c r="P17739" s="4">
        <v>24148.0</v>
      </c>
      <c r="Q17739" s="3" t="s">
        <v>132</v>
      </c>
      <c r="S17739" s="3" t="s">
        <v>34</v>
      </c>
    </row>
    <row r="17740">
      <c r="A17740" s="2">
        <v>42318.71491898148</v>
      </c>
      <c r="B17740" s="3">
        <v>93.0</v>
      </c>
      <c r="C17740" s="3" t="s">
        <v>15274</v>
      </c>
      <c r="D17740" s="3">
        <v>6.0</v>
      </c>
      <c r="E17740" s="3" t="s">
        <v>15287</v>
      </c>
      <c r="F17740" s="3">
        <v>4.0</v>
      </c>
      <c r="G17740" s="3">
        <v>6.0</v>
      </c>
      <c r="H17740" s="3" t="s">
        <v>15573</v>
      </c>
      <c r="I17740" s="3" t="s">
        <v>15574</v>
      </c>
      <c r="J17740" s="3" t="s">
        <v>23</v>
      </c>
      <c r="K17740" s="3" t="s">
        <v>24</v>
      </c>
      <c r="L17740" s="3">
        <v>1.0</v>
      </c>
      <c r="M17740" s="3" t="s">
        <v>30</v>
      </c>
      <c r="N17740" s="3" t="s">
        <v>2276</v>
      </c>
      <c r="O17740" s="3" t="s">
        <v>67</v>
      </c>
      <c r="P17740" s="4">
        <v>24501.0</v>
      </c>
      <c r="Q17740" s="3" t="s">
        <v>37</v>
      </c>
      <c r="S17740" s="3" t="s">
        <v>34</v>
      </c>
    </row>
    <row r="17741">
      <c r="A17741" s="2">
        <v>42318.71491898148</v>
      </c>
      <c r="B17741" s="3">
        <v>93.0</v>
      </c>
      <c r="C17741" s="3" t="s">
        <v>15274</v>
      </c>
      <c r="D17741" s="3">
        <v>6.0</v>
      </c>
      <c r="E17741" s="3" t="s">
        <v>15287</v>
      </c>
      <c r="F17741" s="3">
        <v>4.0</v>
      </c>
      <c r="G17741" s="3">
        <v>6.0</v>
      </c>
      <c r="H17741" s="3" t="s">
        <v>15573</v>
      </c>
      <c r="I17741" s="3" t="s">
        <v>15574</v>
      </c>
      <c r="J17741" s="3" t="s">
        <v>23</v>
      </c>
      <c r="K17741" s="3" t="s">
        <v>24</v>
      </c>
      <c r="L17741" s="3">
        <v>2.0</v>
      </c>
      <c r="M17741" s="3" t="s">
        <v>25</v>
      </c>
      <c r="N17741" s="3" t="s">
        <v>15581</v>
      </c>
      <c r="O17741" s="3" t="s">
        <v>359</v>
      </c>
      <c r="P17741" s="4">
        <v>28112.0</v>
      </c>
      <c r="Q17741" s="3" t="s">
        <v>55</v>
      </c>
      <c r="S17741" s="3" t="s">
        <v>34</v>
      </c>
    </row>
    <row r="17742">
      <c r="A17742" s="2">
        <v>42318.71491898148</v>
      </c>
      <c r="B17742" s="3">
        <v>93.0</v>
      </c>
      <c r="C17742" s="3" t="s">
        <v>15274</v>
      </c>
      <c r="D17742" s="3">
        <v>6.0</v>
      </c>
      <c r="E17742" s="3" t="s">
        <v>15287</v>
      </c>
      <c r="F17742" s="3">
        <v>4.0</v>
      </c>
      <c r="G17742" s="3">
        <v>6.0</v>
      </c>
      <c r="H17742" s="3" t="s">
        <v>15573</v>
      </c>
      <c r="I17742" s="3" t="s">
        <v>15574</v>
      </c>
      <c r="J17742" s="3" t="s">
        <v>23</v>
      </c>
      <c r="K17742" s="3" t="s">
        <v>24</v>
      </c>
      <c r="L17742" s="3">
        <v>3.0</v>
      </c>
      <c r="M17742" s="3" t="s">
        <v>30</v>
      </c>
      <c r="N17742" s="3" t="s">
        <v>14977</v>
      </c>
      <c r="O17742" s="3" t="s">
        <v>249</v>
      </c>
      <c r="P17742" s="4">
        <v>24124.0</v>
      </c>
      <c r="Q17742" s="3" t="s">
        <v>52</v>
      </c>
      <c r="S17742" s="3" t="s">
        <v>34</v>
      </c>
    </row>
    <row r="17743">
      <c r="A17743" s="2">
        <v>42318.71491898148</v>
      </c>
      <c r="B17743" s="3">
        <v>93.0</v>
      </c>
      <c r="C17743" s="3" t="s">
        <v>15274</v>
      </c>
      <c r="D17743" s="3">
        <v>6.0</v>
      </c>
      <c r="E17743" s="3" t="s">
        <v>15287</v>
      </c>
      <c r="F17743" s="3">
        <v>4.0</v>
      </c>
      <c r="G17743" s="3">
        <v>6.0</v>
      </c>
      <c r="H17743" s="3" t="s">
        <v>15573</v>
      </c>
      <c r="I17743" s="3" t="s">
        <v>15574</v>
      </c>
      <c r="J17743" s="3" t="s">
        <v>23</v>
      </c>
      <c r="K17743" s="3" t="s">
        <v>24</v>
      </c>
      <c r="L17743" s="3">
        <v>4.0</v>
      </c>
      <c r="M17743" s="3" t="s">
        <v>25</v>
      </c>
      <c r="N17743" s="3" t="s">
        <v>15582</v>
      </c>
      <c r="O17743" s="3" t="s">
        <v>391</v>
      </c>
      <c r="P17743" s="4">
        <v>22932.0</v>
      </c>
      <c r="Q17743" s="3" t="s">
        <v>418</v>
      </c>
      <c r="S17743" s="3" t="s">
        <v>34</v>
      </c>
    </row>
    <row r="17744">
      <c r="A17744" s="2">
        <v>42318.71491898148</v>
      </c>
      <c r="B17744" s="3">
        <v>93.0</v>
      </c>
      <c r="C17744" s="3" t="s">
        <v>15274</v>
      </c>
      <c r="D17744" s="3">
        <v>6.0</v>
      </c>
      <c r="E17744" s="3" t="s">
        <v>15287</v>
      </c>
      <c r="F17744" s="3">
        <v>4.0</v>
      </c>
      <c r="G17744" s="3">
        <v>6.0</v>
      </c>
      <c r="H17744" s="3" t="s">
        <v>15573</v>
      </c>
      <c r="I17744" s="3" t="s">
        <v>15574</v>
      </c>
      <c r="J17744" s="3" t="s">
        <v>23</v>
      </c>
      <c r="K17744" s="3" t="s">
        <v>24</v>
      </c>
      <c r="L17744" s="3">
        <v>5.0</v>
      </c>
      <c r="M17744" s="3" t="s">
        <v>30</v>
      </c>
      <c r="N17744" s="3" t="s">
        <v>10969</v>
      </c>
      <c r="O17744" s="3" t="s">
        <v>2083</v>
      </c>
      <c r="P17744" s="4">
        <v>34494.0</v>
      </c>
      <c r="Q17744" s="3" t="s">
        <v>191</v>
      </c>
      <c r="S17744" s="3" t="s">
        <v>34</v>
      </c>
    </row>
    <row r="17745">
      <c r="A17745" s="2">
        <v>42318.71491898148</v>
      </c>
      <c r="B17745" s="3">
        <v>93.0</v>
      </c>
      <c r="C17745" s="3" t="s">
        <v>15274</v>
      </c>
      <c r="D17745" s="3">
        <v>6.0</v>
      </c>
      <c r="E17745" s="3" t="s">
        <v>15287</v>
      </c>
      <c r="F17745" s="3">
        <v>4.0</v>
      </c>
      <c r="G17745" s="3">
        <v>6.0</v>
      </c>
      <c r="H17745" s="3" t="s">
        <v>15573</v>
      </c>
      <c r="I17745" s="3" t="s">
        <v>15574</v>
      </c>
      <c r="J17745" s="3" t="s">
        <v>23</v>
      </c>
      <c r="K17745" s="3" t="s">
        <v>24</v>
      </c>
      <c r="L17745" s="3">
        <v>6.0</v>
      </c>
      <c r="M17745" s="3" t="s">
        <v>25</v>
      </c>
      <c r="N17745" s="3" t="s">
        <v>1206</v>
      </c>
      <c r="O17745" s="3" t="s">
        <v>3367</v>
      </c>
      <c r="P17745" s="4">
        <v>30569.0</v>
      </c>
      <c r="Q17745" s="3" t="s">
        <v>37</v>
      </c>
      <c r="S17745" s="3" t="s">
        <v>34</v>
      </c>
    </row>
    <row r="17746">
      <c r="A17746" s="2">
        <v>42318.71491898148</v>
      </c>
      <c r="B17746" s="3">
        <v>93.0</v>
      </c>
      <c r="C17746" s="3" t="s">
        <v>15274</v>
      </c>
      <c r="D17746" s="3">
        <v>6.0</v>
      </c>
      <c r="E17746" s="3" t="s">
        <v>15287</v>
      </c>
      <c r="F17746" s="3">
        <v>4.0</v>
      </c>
      <c r="G17746" s="3">
        <v>6.0</v>
      </c>
      <c r="H17746" s="3" t="s">
        <v>15573</v>
      </c>
      <c r="I17746" s="3" t="s">
        <v>15574</v>
      </c>
      <c r="J17746" s="3" t="s">
        <v>23</v>
      </c>
      <c r="K17746" s="3" t="s">
        <v>24</v>
      </c>
      <c r="L17746" s="3">
        <v>7.0</v>
      </c>
      <c r="M17746" s="3" t="s">
        <v>30</v>
      </c>
      <c r="N17746" s="3" t="s">
        <v>15583</v>
      </c>
      <c r="O17746" s="3" t="s">
        <v>81</v>
      </c>
      <c r="P17746" s="4">
        <v>22159.0</v>
      </c>
      <c r="Q17746" s="3" t="s">
        <v>189</v>
      </c>
      <c r="S17746" s="3" t="s">
        <v>34</v>
      </c>
    </row>
    <row r="17747">
      <c r="A17747" s="2">
        <v>42318.71491898148</v>
      </c>
      <c r="B17747" s="3">
        <v>93.0</v>
      </c>
      <c r="C17747" s="3" t="s">
        <v>15274</v>
      </c>
      <c r="D17747" s="3">
        <v>6.0</v>
      </c>
      <c r="E17747" s="3" t="s">
        <v>15287</v>
      </c>
      <c r="F17747" s="3">
        <v>4.0</v>
      </c>
      <c r="G17747" s="3">
        <v>6.0</v>
      </c>
      <c r="H17747" s="3" t="s">
        <v>15573</v>
      </c>
      <c r="I17747" s="3" t="s">
        <v>15574</v>
      </c>
      <c r="J17747" s="3" t="s">
        <v>23</v>
      </c>
      <c r="K17747" s="3" t="s">
        <v>24</v>
      </c>
      <c r="L17747" s="3">
        <v>8.0</v>
      </c>
      <c r="M17747" s="3" t="s">
        <v>25</v>
      </c>
      <c r="N17747" s="3" t="s">
        <v>15584</v>
      </c>
      <c r="O17747" s="3" t="s">
        <v>127</v>
      </c>
      <c r="P17747" s="4">
        <v>23787.0</v>
      </c>
      <c r="Q17747" s="3" t="s">
        <v>247</v>
      </c>
      <c r="S17747" s="3" t="s">
        <v>34</v>
      </c>
    </row>
    <row r="17748">
      <c r="A17748" s="2">
        <v>42318.71491898148</v>
      </c>
      <c r="B17748" s="3">
        <v>93.0</v>
      </c>
      <c r="C17748" s="3" t="s">
        <v>15274</v>
      </c>
      <c r="D17748" s="3">
        <v>6.0</v>
      </c>
      <c r="E17748" s="3" t="s">
        <v>15287</v>
      </c>
      <c r="F17748" s="3">
        <v>4.0</v>
      </c>
      <c r="G17748" s="3">
        <v>6.0</v>
      </c>
      <c r="H17748" s="3" t="s">
        <v>15573</v>
      </c>
      <c r="I17748" s="3" t="s">
        <v>15574</v>
      </c>
      <c r="J17748" s="3" t="s">
        <v>23</v>
      </c>
      <c r="K17748" s="3" t="s">
        <v>24</v>
      </c>
      <c r="L17748" s="3">
        <v>9.0</v>
      </c>
      <c r="M17748" s="3" t="s">
        <v>30</v>
      </c>
      <c r="N17748" s="3" t="s">
        <v>15585</v>
      </c>
      <c r="O17748" s="3" t="s">
        <v>9691</v>
      </c>
      <c r="P17748" s="4">
        <v>19661.0</v>
      </c>
      <c r="Q17748" s="3" t="s">
        <v>72</v>
      </c>
      <c r="S17748" s="3" t="s">
        <v>34</v>
      </c>
    </row>
    <row r="17749">
      <c r="A17749" s="2">
        <v>42318.71491898148</v>
      </c>
      <c r="B17749" s="3">
        <v>93.0</v>
      </c>
      <c r="C17749" s="3" t="s">
        <v>15274</v>
      </c>
      <c r="D17749" s="3">
        <v>6.0</v>
      </c>
      <c r="E17749" s="3" t="s">
        <v>15287</v>
      </c>
      <c r="F17749" s="3">
        <v>4.0</v>
      </c>
      <c r="G17749" s="3">
        <v>6.0</v>
      </c>
      <c r="H17749" s="3" t="s">
        <v>15573</v>
      </c>
      <c r="I17749" s="3" t="s">
        <v>15574</v>
      </c>
      <c r="J17749" s="3" t="s">
        <v>23</v>
      </c>
      <c r="K17749" s="3" t="s">
        <v>24</v>
      </c>
      <c r="L17749" s="3">
        <v>10.0</v>
      </c>
      <c r="M17749" s="3" t="s">
        <v>25</v>
      </c>
      <c r="N17749" s="3" t="s">
        <v>15586</v>
      </c>
      <c r="O17749" s="3" t="s">
        <v>246</v>
      </c>
      <c r="P17749" s="4">
        <v>20620.0</v>
      </c>
      <c r="Q17749" s="3" t="s">
        <v>55</v>
      </c>
      <c r="S17749" s="3" t="s">
        <v>34</v>
      </c>
    </row>
    <row r="17750">
      <c r="A17750" s="2">
        <v>42318.71491898148</v>
      </c>
      <c r="B17750" s="3">
        <v>93.0</v>
      </c>
      <c r="C17750" s="3" t="s">
        <v>15274</v>
      </c>
      <c r="D17750" s="3">
        <v>6.0</v>
      </c>
      <c r="E17750" s="3" t="s">
        <v>15287</v>
      </c>
      <c r="F17750" s="3">
        <v>4.0</v>
      </c>
      <c r="G17750" s="3">
        <v>6.0</v>
      </c>
      <c r="H17750" s="3" t="s">
        <v>15573</v>
      </c>
      <c r="I17750" s="3" t="s">
        <v>15574</v>
      </c>
      <c r="J17750" s="3" t="s">
        <v>23</v>
      </c>
      <c r="K17750" s="3" t="s">
        <v>24</v>
      </c>
      <c r="L17750" s="3">
        <v>11.0</v>
      </c>
      <c r="M17750" s="3" t="s">
        <v>30</v>
      </c>
      <c r="N17750" s="3" t="s">
        <v>15587</v>
      </c>
      <c r="O17750" s="3" t="s">
        <v>81</v>
      </c>
      <c r="P17750" s="4">
        <v>26122.0</v>
      </c>
      <c r="Q17750" s="3" t="s">
        <v>52</v>
      </c>
      <c r="S17750" s="3" t="s">
        <v>34</v>
      </c>
    </row>
    <row r="17751">
      <c r="A17751" s="2">
        <v>42318.71491898148</v>
      </c>
      <c r="B17751" s="3">
        <v>93.0</v>
      </c>
      <c r="C17751" s="3" t="s">
        <v>15274</v>
      </c>
      <c r="D17751" s="3">
        <v>6.0</v>
      </c>
      <c r="E17751" s="3" t="s">
        <v>15287</v>
      </c>
      <c r="F17751" s="3">
        <v>4.0</v>
      </c>
      <c r="G17751" s="3">
        <v>6.0</v>
      </c>
      <c r="H17751" s="3" t="s">
        <v>15573</v>
      </c>
      <c r="I17751" s="3" t="s">
        <v>15574</v>
      </c>
      <c r="J17751" s="3" t="s">
        <v>23</v>
      </c>
      <c r="K17751" s="3" t="s">
        <v>24</v>
      </c>
      <c r="L17751" s="3">
        <v>12.0</v>
      </c>
      <c r="M17751" s="3" t="s">
        <v>25</v>
      </c>
      <c r="N17751" s="3" t="s">
        <v>15588</v>
      </c>
      <c r="O17751" s="3" t="s">
        <v>624</v>
      </c>
      <c r="P17751" s="4">
        <v>25060.0</v>
      </c>
      <c r="Q17751" s="3" t="s">
        <v>169</v>
      </c>
      <c r="S17751" s="3" t="s">
        <v>34</v>
      </c>
    </row>
    <row r="17752">
      <c r="A17752" s="2">
        <v>42318.71491898148</v>
      </c>
      <c r="B17752" s="3">
        <v>93.0</v>
      </c>
      <c r="C17752" s="3" t="s">
        <v>15274</v>
      </c>
      <c r="D17752" s="3">
        <v>6.0</v>
      </c>
      <c r="E17752" s="3" t="s">
        <v>15287</v>
      </c>
      <c r="F17752" s="3">
        <v>4.0</v>
      </c>
      <c r="G17752" s="3">
        <v>6.0</v>
      </c>
      <c r="H17752" s="3" t="s">
        <v>15573</v>
      </c>
      <c r="I17752" s="3" t="s">
        <v>15574</v>
      </c>
      <c r="J17752" s="3" t="s">
        <v>23</v>
      </c>
      <c r="K17752" s="3" t="s">
        <v>24</v>
      </c>
      <c r="L17752" s="3">
        <v>13.0</v>
      </c>
      <c r="M17752" s="3" t="s">
        <v>30</v>
      </c>
      <c r="N17752" s="3" t="s">
        <v>15589</v>
      </c>
      <c r="O17752" s="3" t="s">
        <v>342</v>
      </c>
      <c r="P17752" s="4">
        <v>27421.0</v>
      </c>
      <c r="Q17752" s="3" t="s">
        <v>37</v>
      </c>
      <c r="S17752" s="3" t="s">
        <v>34</v>
      </c>
    </row>
    <row r="17753">
      <c r="A17753" s="2">
        <v>42318.71491898148</v>
      </c>
      <c r="B17753" s="3">
        <v>93.0</v>
      </c>
      <c r="C17753" s="3" t="s">
        <v>15274</v>
      </c>
      <c r="D17753" s="3">
        <v>6.0</v>
      </c>
      <c r="E17753" s="3" t="s">
        <v>15287</v>
      </c>
      <c r="F17753" s="3">
        <v>4.0</v>
      </c>
      <c r="G17753" s="3">
        <v>6.0</v>
      </c>
      <c r="H17753" s="3" t="s">
        <v>15573</v>
      </c>
      <c r="I17753" s="3" t="s">
        <v>15574</v>
      </c>
      <c r="J17753" s="3" t="s">
        <v>23</v>
      </c>
      <c r="K17753" s="3" t="s">
        <v>24</v>
      </c>
      <c r="L17753" s="3">
        <v>14.0</v>
      </c>
      <c r="M17753" s="3" t="s">
        <v>25</v>
      </c>
      <c r="N17753" s="3" t="s">
        <v>15590</v>
      </c>
      <c r="O17753" s="3" t="s">
        <v>257</v>
      </c>
      <c r="P17753" s="4">
        <v>19038.0</v>
      </c>
      <c r="Q17753" s="3" t="s">
        <v>49</v>
      </c>
      <c r="S17753" s="3" t="s">
        <v>34</v>
      </c>
    </row>
    <row r="17754">
      <c r="A17754" s="2">
        <v>42318.71491898148</v>
      </c>
      <c r="B17754" s="3">
        <v>93.0</v>
      </c>
      <c r="C17754" s="3" t="s">
        <v>15274</v>
      </c>
      <c r="D17754" s="3">
        <v>6.0</v>
      </c>
      <c r="E17754" s="3" t="s">
        <v>15287</v>
      </c>
      <c r="F17754" s="3">
        <v>4.0</v>
      </c>
      <c r="G17754" s="3">
        <v>6.0</v>
      </c>
      <c r="H17754" s="3" t="s">
        <v>15573</v>
      </c>
      <c r="I17754" s="3" t="s">
        <v>15574</v>
      </c>
      <c r="J17754" s="3" t="s">
        <v>23</v>
      </c>
      <c r="K17754" s="3" t="s">
        <v>24</v>
      </c>
      <c r="L17754" s="3">
        <v>15.0</v>
      </c>
      <c r="M17754" s="3" t="s">
        <v>30</v>
      </c>
      <c r="N17754" s="3" t="s">
        <v>6948</v>
      </c>
      <c r="O17754" s="3" t="s">
        <v>1465</v>
      </c>
      <c r="P17754" s="4">
        <v>29488.0</v>
      </c>
      <c r="Q17754" s="3" t="s">
        <v>132</v>
      </c>
      <c r="S17754" s="3" t="s">
        <v>34</v>
      </c>
    </row>
    <row r="17755">
      <c r="A17755" s="2">
        <v>42318.71491898148</v>
      </c>
      <c r="B17755" s="3">
        <v>93.0</v>
      </c>
      <c r="C17755" s="3" t="s">
        <v>15274</v>
      </c>
      <c r="D17755" s="3">
        <v>6.0</v>
      </c>
      <c r="E17755" s="3" t="s">
        <v>15287</v>
      </c>
      <c r="F17755" s="3">
        <v>4.0</v>
      </c>
      <c r="G17755" s="3">
        <v>6.0</v>
      </c>
      <c r="H17755" s="3" t="s">
        <v>15573</v>
      </c>
      <c r="I17755" s="3" t="s">
        <v>15574</v>
      </c>
      <c r="J17755" s="3" t="s">
        <v>23</v>
      </c>
      <c r="K17755" s="3" t="s">
        <v>24</v>
      </c>
      <c r="L17755" s="3">
        <v>16.0</v>
      </c>
      <c r="M17755" s="3" t="s">
        <v>25</v>
      </c>
      <c r="N17755" s="3" t="s">
        <v>15591</v>
      </c>
      <c r="O17755" s="3" t="s">
        <v>401</v>
      </c>
      <c r="P17755" s="4">
        <v>22405.0</v>
      </c>
      <c r="Q17755" s="3" t="s">
        <v>37</v>
      </c>
      <c r="S17755" s="3" t="s">
        <v>34</v>
      </c>
    </row>
    <row r="17756">
      <c r="A17756" s="2">
        <v>42318.71491898148</v>
      </c>
      <c r="B17756" s="3">
        <v>93.0</v>
      </c>
      <c r="C17756" s="3" t="s">
        <v>15274</v>
      </c>
      <c r="D17756" s="3">
        <v>6.0</v>
      </c>
      <c r="E17756" s="3" t="s">
        <v>15287</v>
      </c>
      <c r="F17756" s="3">
        <v>4.0</v>
      </c>
      <c r="G17756" s="3">
        <v>6.0</v>
      </c>
      <c r="H17756" s="3" t="s">
        <v>15573</v>
      </c>
      <c r="I17756" s="3" t="s">
        <v>15574</v>
      </c>
      <c r="J17756" s="3" t="s">
        <v>23</v>
      </c>
      <c r="K17756" s="3" t="s">
        <v>24</v>
      </c>
      <c r="L17756" s="3">
        <v>17.0</v>
      </c>
      <c r="M17756" s="3" t="s">
        <v>30</v>
      </c>
      <c r="N17756" s="3" t="s">
        <v>15592</v>
      </c>
      <c r="O17756" s="3" t="s">
        <v>15593</v>
      </c>
      <c r="P17756" s="4">
        <v>22562.0</v>
      </c>
      <c r="Q17756" s="3" t="s">
        <v>132</v>
      </c>
      <c r="S17756" s="3" t="s">
        <v>34</v>
      </c>
    </row>
    <row r="17757">
      <c r="A17757" s="2">
        <v>42318.71491898148</v>
      </c>
      <c r="B17757" s="3">
        <v>93.0</v>
      </c>
      <c r="C17757" s="3" t="s">
        <v>15274</v>
      </c>
      <c r="D17757" s="3">
        <v>6.0</v>
      </c>
      <c r="E17757" s="3" t="s">
        <v>15287</v>
      </c>
      <c r="F17757" s="3">
        <v>4.0</v>
      </c>
      <c r="G17757" s="3">
        <v>6.0</v>
      </c>
      <c r="H17757" s="3" t="s">
        <v>15573</v>
      </c>
      <c r="I17757" s="3" t="s">
        <v>15574</v>
      </c>
      <c r="J17757" s="3" t="s">
        <v>23</v>
      </c>
      <c r="K17757" s="3" t="s">
        <v>24</v>
      </c>
      <c r="L17757" s="3">
        <v>18.0</v>
      </c>
      <c r="M17757" s="3" t="s">
        <v>25</v>
      </c>
      <c r="N17757" s="3" t="s">
        <v>15594</v>
      </c>
      <c r="O17757" s="3" t="s">
        <v>74</v>
      </c>
      <c r="P17757" s="4">
        <v>24441.0</v>
      </c>
      <c r="Q17757" s="3" t="s">
        <v>149</v>
      </c>
      <c r="S17757" s="3" t="s">
        <v>34</v>
      </c>
    </row>
    <row r="17758">
      <c r="A17758" s="2">
        <v>42318.71491898148</v>
      </c>
      <c r="B17758" s="3">
        <v>93.0</v>
      </c>
      <c r="C17758" s="3" t="s">
        <v>15274</v>
      </c>
      <c r="D17758" s="3">
        <v>6.0</v>
      </c>
      <c r="E17758" s="3" t="s">
        <v>15287</v>
      </c>
      <c r="F17758" s="3">
        <v>4.0</v>
      </c>
      <c r="G17758" s="3">
        <v>6.0</v>
      </c>
      <c r="H17758" s="3" t="s">
        <v>15573</v>
      </c>
      <c r="I17758" s="3" t="s">
        <v>15574</v>
      </c>
      <c r="J17758" s="3" t="s">
        <v>23</v>
      </c>
      <c r="K17758" s="3" t="s">
        <v>24</v>
      </c>
      <c r="L17758" s="3">
        <v>19.0</v>
      </c>
      <c r="M17758" s="3" t="s">
        <v>30</v>
      </c>
      <c r="N17758" s="3" t="s">
        <v>15595</v>
      </c>
      <c r="O17758" s="3" t="s">
        <v>15596</v>
      </c>
      <c r="P17758" s="4">
        <v>35111.0</v>
      </c>
      <c r="Q17758" s="3" t="s">
        <v>191</v>
      </c>
      <c r="S17758" s="3" t="s">
        <v>34</v>
      </c>
    </row>
    <row r="17759">
      <c r="A17759" s="2">
        <v>42318.71491898148</v>
      </c>
      <c r="B17759" s="3">
        <v>93.0</v>
      </c>
      <c r="C17759" s="3" t="s">
        <v>15274</v>
      </c>
      <c r="D17759" s="3">
        <v>6.0</v>
      </c>
      <c r="E17759" s="3" t="s">
        <v>15287</v>
      </c>
      <c r="F17759" s="3">
        <v>4.0</v>
      </c>
      <c r="G17759" s="3">
        <v>6.0</v>
      </c>
      <c r="H17759" s="3" t="s">
        <v>15573</v>
      </c>
      <c r="I17759" s="3" t="s">
        <v>15574</v>
      </c>
      <c r="J17759" s="3" t="s">
        <v>23</v>
      </c>
      <c r="K17759" s="3" t="s">
        <v>24</v>
      </c>
      <c r="L17759" s="3">
        <v>20.0</v>
      </c>
      <c r="M17759" s="3" t="s">
        <v>25</v>
      </c>
      <c r="N17759" s="3" t="s">
        <v>15597</v>
      </c>
      <c r="O17759" s="3" t="s">
        <v>95</v>
      </c>
      <c r="P17759" s="4">
        <v>20035.0</v>
      </c>
      <c r="Q17759" s="3" t="s">
        <v>216</v>
      </c>
      <c r="S17759" s="3" t="s">
        <v>34</v>
      </c>
    </row>
    <row r="17760">
      <c r="A17760" s="2">
        <v>42318.71491898148</v>
      </c>
      <c r="B17760" s="3">
        <v>93.0</v>
      </c>
      <c r="C17760" s="3" t="s">
        <v>15274</v>
      </c>
      <c r="D17760" s="3">
        <v>6.0</v>
      </c>
      <c r="E17760" s="3" t="s">
        <v>15287</v>
      </c>
      <c r="F17760" s="3">
        <v>4.0</v>
      </c>
      <c r="G17760" s="3">
        <v>6.0</v>
      </c>
      <c r="H17760" s="3" t="s">
        <v>15573</v>
      </c>
      <c r="I17760" s="3" t="s">
        <v>15574</v>
      </c>
      <c r="J17760" s="3" t="s">
        <v>23</v>
      </c>
      <c r="K17760" s="3" t="s">
        <v>24</v>
      </c>
      <c r="L17760" s="3">
        <v>21.0</v>
      </c>
      <c r="M17760" s="3" t="s">
        <v>30</v>
      </c>
      <c r="N17760" s="3" t="s">
        <v>15598</v>
      </c>
      <c r="O17760" s="3" t="s">
        <v>375</v>
      </c>
      <c r="P17760" s="4">
        <v>24748.0</v>
      </c>
      <c r="Q17760" s="3" t="s">
        <v>110</v>
      </c>
      <c r="S17760" s="3" t="s">
        <v>34</v>
      </c>
    </row>
    <row r="17761">
      <c r="A17761" s="2">
        <v>42318.71491898148</v>
      </c>
      <c r="B17761" s="3">
        <v>93.0</v>
      </c>
      <c r="C17761" s="3" t="s">
        <v>15274</v>
      </c>
      <c r="D17761" s="3">
        <v>6.0</v>
      </c>
      <c r="E17761" s="3" t="s">
        <v>15287</v>
      </c>
      <c r="F17761" s="3">
        <v>4.0</v>
      </c>
      <c r="G17761" s="3">
        <v>6.0</v>
      </c>
      <c r="H17761" s="3" t="s">
        <v>15573</v>
      </c>
      <c r="I17761" s="3" t="s">
        <v>15574</v>
      </c>
      <c r="J17761" s="3" t="s">
        <v>23</v>
      </c>
      <c r="K17761" s="3" t="s">
        <v>24</v>
      </c>
      <c r="L17761" s="3">
        <v>22.0</v>
      </c>
      <c r="M17761" s="3" t="s">
        <v>25</v>
      </c>
      <c r="N17761" s="3" t="s">
        <v>7076</v>
      </c>
      <c r="O17761" s="3" t="s">
        <v>13932</v>
      </c>
      <c r="P17761" s="4">
        <v>31300.0</v>
      </c>
      <c r="Q17761" s="3" t="s">
        <v>247</v>
      </c>
      <c r="S17761" s="3" t="s">
        <v>34</v>
      </c>
    </row>
    <row r="17762">
      <c r="A17762" s="2">
        <v>42318.71491898148</v>
      </c>
      <c r="B17762" s="3">
        <v>93.0</v>
      </c>
      <c r="C17762" s="3" t="s">
        <v>15274</v>
      </c>
      <c r="D17762" s="3">
        <v>6.0</v>
      </c>
      <c r="E17762" s="3" t="s">
        <v>15287</v>
      </c>
      <c r="F17762" s="3">
        <v>4.0</v>
      </c>
      <c r="G17762" s="3">
        <v>6.0</v>
      </c>
      <c r="H17762" s="3" t="s">
        <v>15573</v>
      </c>
      <c r="I17762" s="3" t="s">
        <v>15574</v>
      </c>
      <c r="J17762" s="3" t="s">
        <v>23</v>
      </c>
      <c r="K17762" s="3" t="s">
        <v>24</v>
      </c>
      <c r="L17762" s="3">
        <v>23.0</v>
      </c>
      <c r="M17762" s="3" t="s">
        <v>30</v>
      </c>
      <c r="N17762" s="3" t="s">
        <v>10225</v>
      </c>
      <c r="O17762" s="3" t="s">
        <v>121</v>
      </c>
      <c r="P17762" s="4">
        <v>21929.0</v>
      </c>
      <c r="Q17762" s="3" t="s">
        <v>247</v>
      </c>
      <c r="S17762" s="3" t="s">
        <v>34</v>
      </c>
    </row>
    <row r="17763">
      <c r="A17763" s="2">
        <v>42318.71491898148</v>
      </c>
      <c r="B17763" s="3">
        <v>93.0</v>
      </c>
      <c r="C17763" s="3" t="s">
        <v>15274</v>
      </c>
      <c r="D17763" s="3">
        <v>6.0</v>
      </c>
      <c r="E17763" s="3" t="s">
        <v>15287</v>
      </c>
      <c r="F17763" s="3">
        <v>4.0</v>
      </c>
      <c r="G17763" s="3">
        <v>6.0</v>
      </c>
      <c r="H17763" s="3" t="s">
        <v>15573</v>
      </c>
      <c r="I17763" s="3" t="s">
        <v>15574</v>
      </c>
      <c r="J17763" s="3" t="s">
        <v>23</v>
      </c>
      <c r="K17763" s="3" t="s">
        <v>24</v>
      </c>
      <c r="L17763" s="3">
        <v>24.0</v>
      </c>
      <c r="M17763" s="3" t="s">
        <v>25</v>
      </c>
      <c r="N17763" s="3" t="s">
        <v>15599</v>
      </c>
      <c r="O17763" s="3" t="s">
        <v>15600</v>
      </c>
      <c r="P17763" s="4">
        <v>22351.0</v>
      </c>
      <c r="Q17763" s="3" t="s">
        <v>37</v>
      </c>
      <c r="S17763" s="3" t="s">
        <v>34</v>
      </c>
    </row>
    <row r="17764">
      <c r="A17764" s="2">
        <v>42318.71491898148</v>
      </c>
      <c r="B17764" s="3">
        <v>93.0</v>
      </c>
      <c r="C17764" s="3" t="s">
        <v>15274</v>
      </c>
      <c r="D17764" s="3">
        <v>6.0</v>
      </c>
      <c r="E17764" s="3" t="s">
        <v>15287</v>
      </c>
      <c r="F17764" s="3">
        <v>4.0</v>
      </c>
      <c r="G17764" s="3">
        <v>6.0</v>
      </c>
      <c r="H17764" s="3" t="s">
        <v>15573</v>
      </c>
      <c r="I17764" s="3" t="s">
        <v>15574</v>
      </c>
      <c r="J17764" s="3" t="s">
        <v>23</v>
      </c>
      <c r="K17764" s="3" t="s">
        <v>24</v>
      </c>
      <c r="L17764" s="3">
        <v>25.0</v>
      </c>
      <c r="M17764" s="3" t="s">
        <v>30</v>
      </c>
      <c r="N17764" s="3" t="s">
        <v>12447</v>
      </c>
      <c r="O17764" s="3" t="s">
        <v>89</v>
      </c>
      <c r="P17764" s="4">
        <v>19938.0</v>
      </c>
      <c r="Q17764" s="3" t="s">
        <v>153</v>
      </c>
      <c r="S17764" s="3" t="s">
        <v>34</v>
      </c>
    </row>
    <row r="17765">
      <c r="A17765" s="2">
        <v>42318.71491898148</v>
      </c>
      <c r="B17765" s="3">
        <v>93.0</v>
      </c>
      <c r="C17765" s="3" t="s">
        <v>15274</v>
      </c>
      <c r="D17765" s="3">
        <v>6.0</v>
      </c>
      <c r="E17765" s="3" t="s">
        <v>15287</v>
      </c>
      <c r="F17765" s="3">
        <v>4.0</v>
      </c>
      <c r="G17765" s="3">
        <v>6.0</v>
      </c>
      <c r="H17765" s="3" t="s">
        <v>15573</v>
      </c>
      <c r="I17765" s="3" t="s">
        <v>15574</v>
      </c>
      <c r="J17765" s="3" t="s">
        <v>23</v>
      </c>
      <c r="K17765" s="3" t="s">
        <v>24</v>
      </c>
      <c r="L17765" s="3">
        <v>26.0</v>
      </c>
      <c r="M17765" s="3" t="s">
        <v>25</v>
      </c>
      <c r="N17765" s="3" t="s">
        <v>15601</v>
      </c>
      <c r="O17765" s="3" t="s">
        <v>1089</v>
      </c>
      <c r="P17765" s="4">
        <v>30263.0</v>
      </c>
      <c r="Q17765" s="3" t="s">
        <v>55</v>
      </c>
      <c r="S17765" s="3" t="s">
        <v>34</v>
      </c>
    </row>
    <row r="17766">
      <c r="A17766" s="2">
        <v>42318.71491898148</v>
      </c>
      <c r="B17766" s="3">
        <v>93.0</v>
      </c>
      <c r="C17766" s="3" t="s">
        <v>15274</v>
      </c>
      <c r="D17766" s="3">
        <v>6.0</v>
      </c>
      <c r="E17766" s="3" t="s">
        <v>15287</v>
      </c>
      <c r="F17766" s="3">
        <v>4.0</v>
      </c>
      <c r="G17766" s="3">
        <v>6.0</v>
      </c>
      <c r="H17766" s="3" t="s">
        <v>15573</v>
      </c>
      <c r="I17766" s="3" t="s">
        <v>15574</v>
      </c>
      <c r="J17766" s="3" t="s">
        <v>23</v>
      </c>
      <c r="K17766" s="3" t="s">
        <v>24</v>
      </c>
      <c r="L17766" s="3">
        <v>27.0</v>
      </c>
      <c r="M17766" s="3" t="s">
        <v>30</v>
      </c>
      <c r="N17766" s="3" t="s">
        <v>1182</v>
      </c>
      <c r="O17766" s="3" t="s">
        <v>249</v>
      </c>
      <c r="P17766" s="4">
        <v>24425.0</v>
      </c>
      <c r="Q17766" s="3" t="s">
        <v>149</v>
      </c>
      <c r="S17766" s="3" t="s">
        <v>34</v>
      </c>
    </row>
    <row r="17767">
      <c r="A17767" s="2">
        <v>42318.71491898148</v>
      </c>
      <c r="B17767" s="3">
        <v>93.0</v>
      </c>
      <c r="C17767" s="3" t="s">
        <v>15274</v>
      </c>
      <c r="D17767" s="3">
        <v>6.0</v>
      </c>
      <c r="E17767" s="3" t="s">
        <v>15287</v>
      </c>
      <c r="F17767" s="3">
        <v>4.0</v>
      </c>
      <c r="G17767" s="3">
        <v>6.0</v>
      </c>
      <c r="H17767" s="3" t="s">
        <v>15573</v>
      </c>
      <c r="I17767" s="3" t="s">
        <v>15574</v>
      </c>
      <c r="J17767" s="3" t="s">
        <v>23</v>
      </c>
      <c r="K17767" s="3" t="s">
        <v>24</v>
      </c>
      <c r="L17767" s="3">
        <v>28.0</v>
      </c>
      <c r="M17767" s="3" t="s">
        <v>25</v>
      </c>
      <c r="N17767" s="3" t="s">
        <v>15602</v>
      </c>
      <c r="O17767" s="3" t="s">
        <v>1456</v>
      </c>
      <c r="P17767" s="4">
        <v>23044.0</v>
      </c>
      <c r="Q17767" s="3" t="s">
        <v>247</v>
      </c>
      <c r="S17767" s="3" t="s">
        <v>34</v>
      </c>
    </row>
    <row r="17768">
      <c r="A17768" s="2">
        <v>42318.71491898148</v>
      </c>
      <c r="B17768" s="3">
        <v>93.0</v>
      </c>
      <c r="C17768" s="3" t="s">
        <v>15274</v>
      </c>
      <c r="D17768" s="3">
        <v>6.0</v>
      </c>
      <c r="E17768" s="3" t="s">
        <v>15287</v>
      </c>
      <c r="F17768" s="3">
        <v>4.0</v>
      </c>
      <c r="G17768" s="3">
        <v>6.0</v>
      </c>
      <c r="H17768" s="3" t="s">
        <v>15573</v>
      </c>
      <c r="I17768" s="3" t="s">
        <v>15574</v>
      </c>
      <c r="J17768" s="3" t="s">
        <v>23</v>
      </c>
      <c r="K17768" s="3" t="s">
        <v>24</v>
      </c>
      <c r="L17768" s="3">
        <v>29.0</v>
      </c>
      <c r="M17768" s="3" t="s">
        <v>30</v>
      </c>
      <c r="N17768" s="3" t="s">
        <v>15603</v>
      </c>
      <c r="O17768" s="3" t="s">
        <v>15604</v>
      </c>
      <c r="P17768" s="4">
        <v>14477.0</v>
      </c>
      <c r="Q17768" s="3" t="s">
        <v>86</v>
      </c>
      <c r="S17768" s="3" t="s">
        <v>34</v>
      </c>
    </row>
    <row r="17769">
      <c r="A17769" s="2">
        <v>42318.71491898148</v>
      </c>
      <c r="B17769" s="3">
        <v>93.0</v>
      </c>
      <c r="C17769" s="3" t="s">
        <v>15274</v>
      </c>
      <c r="D17769" s="3">
        <v>13.0</v>
      </c>
      <c r="E17769" s="3" t="s">
        <v>15315</v>
      </c>
      <c r="F17769" s="3">
        <v>4.0</v>
      </c>
      <c r="G17769" s="3">
        <v>6.0</v>
      </c>
      <c r="H17769" s="3" t="s">
        <v>15573</v>
      </c>
      <c r="I17769" s="3" t="s">
        <v>15574</v>
      </c>
      <c r="J17769" s="3" t="s">
        <v>23</v>
      </c>
      <c r="K17769" s="3" t="s">
        <v>24</v>
      </c>
      <c r="L17769" s="3">
        <v>1.0</v>
      </c>
      <c r="M17769" s="3" t="s">
        <v>30</v>
      </c>
      <c r="N17769" s="3" t="s">
        <v>5325</v>
      </c>
      <c r="O17769" s="3" t="s">
        <v>283</v>
      </c>
      <c r="P17769" s="4">
        <v>26400.0</v>
      </c>
      <c r="Q17769" s="3" t="s">
        <v>110</v>
      </c>
      <c r="S17769" s="3" t="s">
        <v>29</v>
      </c>
    </row>
    <row r="17770">
      <c r="A17770" s="2">
        <v>42318.71491898148</v>
      </c>
      <c r="B17770" s="3">
        <v>93.0</v>
      </c>
      <c r="C17770" s="3" t="s">
        <v>15274</v>
      </c>
      <c r="D17770" s="3">
        <v>13.0</v>
      </c>
      <c r="E17770" s="3" t="s">
        <v>15315</v>
      </c>
      <c r="F17770" s="3">
        <v>4.0</v>
      </c>
      <c r="G17770" s="3">
        <v>6.0</v>
      </c>
      <c r="H17770" s="3" t="s">
        <v>15573</v>
      </c>
      <c r="I17770" s="3" t="s">
        <v>15574</v>
      </c>
      <c r="J17770" s="3" t="s">
        <v>23</v>
      </c>
      <c r="K17770" s="3" t="s">
        <v>24</v>
      </c>
      <c r="L17770" s="3">
        <v>2.0</v>
      </c>
      <c r="M17770" s="3" t="s">
        <v>25</v>
      </c>
      <c r="N17770" s="3" t="s">
        <v>124</v>
      </c>
      <c r="O17770" s="3" t="s">
        <v>1506</v>
      </c>
      <c r="P17770" s="4">
        <v>20368.0</v>
      </c>
      <c r="Q17770" s="3" t="s">
        <v>145</v>
      </c>
      <c r="S17770" s="3" t="s">
        <v>29</v>
      </c>
    </row>
    <row r="17771">
      <c r="A17771" s="2">
        <v>42318.71491898148</v>
      </c>
      <c r="B17771" s="3">
        <v>93.0</v>
      </c>
      <c r="C17771" s="3" t="s">
        <v>15274</v>
      </c>
      <c r="D17771" s="3">
        <v>13.0</v>
      </c>
      <c r="E17771" s="3" t="s">
        <v>15315</v>
      </c>
      <c r="F17771" s="3">
        <v>4.0</v>
      </c>
      <c r="G17771" s="3">
        <v>6.0</v>
      </c>
      <c r="H17771" s="3" t="s">
        <v>15573</v>
      </c>
      <c r="I17771" s="3" t="s">
        <v>15574</v>
      </c>
      <c r="J17771" s="3" t="s">
        <v>23</v>
      </c>
      <c r="K17771" s="3" t="s">
        <v>272</v>
      </c>
      <c r="L17771" s="3">
        <v>3.0</v>
      </c>
      <c r="M17771" s="3" t="s">
        <v>30</v>
      </c>
      <c r="N17771" s="3" t="s">
        <v>15605</v>
      </c>
      <c r="O17771" s="3" t="s">
        <v>139</v>
      </c>
      <c r="P17771" s="4">
        <v>26642.0</v>
      </c>
      <c r="Q17771" s="3" t="s">
        <v>216</v>
      </c>
      <c r="S17771" s="3" t="s">
        <v>29</v>
      </c>
    </row>
    <row r="17772">
      <c r="A17772" s="2">
        <v>42318.71491898148</v>
      </c>
      <c r="B17772" s="3">
        <v>93.0</v>
      </c>
      <c r="C17772" s="3" t="s">
        <v>15274</v>
      </c>
      <c r="D17772" s="3">
        <v>13.0</v>
      </c>
      <c r="E17772" s="3" t="s">
        <v>15315</v>
      </c>
      <c r="F17772" s="3">
        <v>4.0</v>
      </c>
      <c r="G17772" s="3">
        <v>6.0</v>
      </c>
      <c r="H17772" s="3" t="s">
        <v>15573</v>
      </c>
      <c r="I17772" s="3" t="s">
        <v>15574</v>
      </c>
      <c r="J17772" s="3" t="s">
        <v>23</v>
      </c>
      <c r="K17772" s="3" t="s">
        <v>24</v>
      </c>
      <c r="L17772" s="3">
        <v>4.0</v>
      </c>
      <c r="M17772" s="3" t="s">
        <v>25</v>
      </c>
      <c r="N17772" s="3" t="s">
        <v>15606</v>
      </c>
      <c r="O17772" s="3" t="s">
        <v>196</v>
      </c>
      <c r="P17772" s="4">
        <v>21936.0</v>
      </c>
      <c r="Q17772" s="3" t="s">
        <v>145</v>
      </c>
      <c r="S17772" s="3" t="s">
        <v>29</v>
      </c>
    </row>
    <row r="17773">
      <c r="A17773" s="2">
        <v>42318.71491898148</v>
      </c>
      <c r="B17773" s="3">
        <v>93.0</v>
      </c>
      <c r="C17773" s="3" t="s">
        <v>15274</v>
      </c>
      <c r="D17773" s="3">
        <v>13.0</v>
      </c>
      <c r="E17773" s="3" t="s">
        <v>15315</v>
      </c>
      <c r="F17773" s="3">
        <v>4.0</v>
      </c>
      <c r="G17773" s="3">
        <v>6.0</v>
      </c>
      <c r="H17773" s="3" t="s">
        <v>15573</v>
      </c>
      <c r="I17773" s="3" t="s">
        <v>15574</v>
      </c>
      <c r="J17773" s="3" t="s">
        <v>23</v>
      </c>
      <c r="K17773" s="3" t="s">
        <v>24</v>
      </c>
      <c r="L17773" s="3">
        <v>5.0</v>
      </c>
      <c r="M17773" s="3" t="s">
        <v>30</v>
      </c>
      <c r="N17773" s="3" t="s">
        <v>15607</v>
      </c>
      <c r="O17773" s="3" t="s">
        <v>361</v>
      </c>
      <c r="P17773" s="4">
        <v>24274.0</v>
      </c>
      <c r="Q17773" s="3" t="s">
        <v>40</v>
      </c>
      <c r="S17773" s="3" t="s">
        <v>34</v>
      </c>
    </row>
    <row r="17774">
      <c r="A17774" s="2">
        <v>42318.71491898148</v>
      </c>
      <c r="B17774" s="3">
        <v>93.0</v>
      </c>
      <c r="C17774" s="3" t="s">
        <v>15274</v>
      </c>
      <c r="D17774" s="3">
        <v>13.0</v>
      </c>
      <c r="E17774" s="3" t="s">
        <v>15315</v>
      </c>
      <c r="F17774" s="3">
        <v>4.0</v>
      </c>
      <c r="G17774" s="3">
        <v>6.0</v>
      </c>
      <c r="H17774" s="3" t="s">
        <v>15573</v>
      </c>
      <c r="I17774" s="3" t="s">
        <v>15574</v>
      </c>
      <c r="J17774" s="3" t="s">
        <v>23</v>
      </c>
      <c r="K17774" s="3" t="s">
        <v>24</v>
      </c>
      <c r="L17774" s="3">
        <v>6.0</v>
      </c>
      <c r="M17774" s="3" t="s">
        <v>25</v>
      </c>
      <c r="N17774" s="3" t="s">
        <v>15608</v>
      </c>
      <c r="O17774" s="3" t="s">
        <v>7476</v>
      </c>
      <c r="P17774" s="4">
        <v>32942.0</v>
      </c>
      <c r="Q17774" s="3" t="s">
        <v>72</v>
      </c>
      <c r="S17774" s="3" t="s">
        <v>34</v>
      </c>
    </row>
    <row r="17775">
      <c r="A17775" s="2">
        <v>42318.71491898148</v>
      </c>
      <c r="B17775" s="3">
        <v>93.0</v>
      </c>
      <c r="C17775" s="3" t="s">
        <v>15274</v>
      </c>
      <c r="D17775" s="3">
        <v>13.0</v>
      </c>
      <c r="E17775" s="3" t="s">
        <v>15315</v>
      </c>
      <c r="F17775" s="3">
        <v>4.0</v>
      </c>
      <c r="G17775" s="3">
        <v>6.0</v>
      </c>
      <c r="H17775" s="3" t="s">
        <v>15573</v>
      </c>
      <c r="I17775" s="3" t="s">
        <v>15574</v>
      </c>
      <c r="J17775" s="3" t="s">
        <v>23</v>
      </c>
      <c r="K17775" s="3" t="s">
        <v>24</v>
      </c>
      <c r="L17775" s="3">
        <v>7.0</v>
      </c>
      <c r="M17775" s="3" t="s">
        <v>30</v>
      </c>
      <c r="N17775" s="3" t="s">
        <v>15609</v>
      </c>
      <c r="O17775" s="3" t="s">
        <v>15610</v>
      </c>
      <c r="P17775" s="4">
        <v>22272.0</v>
      </c>
      <c r="Q17775" s="3" t="s">
        <v>189</v>
      </c>
      <c r="S17775" s="3" t="s">
        <v>34</v>
      </c>
    </row>
    <row r="17776">
      <c r="A17776" s="2">
        <v>42318.71491898148</v>
      </c>
      <c r="B17776" s="3">
        <v>93.0</v>
      </c>
      <c r="C17776" s="3" t="s">
        <v>15274</v>
      </c>
      <c r="D17776" s="3">
        <v>13.0</v>
      </c>
      <c r="E17776" s="3" t="s">
        <v>15315</v>
      </c>
      <c r="F17776" s="3">
        <v>4.0</v>
      </c>
      <c r="G17776" s="3">
        <v>6.0</v>
      </c>
      <c r="H17776" s="3" t="s">
        <v>15573</v>
      </c>
      <c r="I17776" s="3" t="s">
        <v>15574</v>
      </c>
      <c r="J17776" s="3" t="s">
        <v>23</v>
      </c>
      <c r="K17776" s="3" t="s">
        <v>24</v>
      </c>
      <c r="L17776" s="3">
        <v>8.0</v>
      </c>
      <c r="M17776" s="3" t="s">
        <v>25</v>
      </c>
      <c r="N17776" s="3" t="s">
        <v>2919</v>
      </c>
      <c r="O17776" s="3" t="s">
        <v>309</v>
      </c>
      <c r="P17776" s="4">
        <v>19106.0</v>
      </c>
      <c r="Q17776" s="3" t="s">
        <v>216</v>
      </c>
      <c r="S17776" s="3" t="s">
        <v>34</v>
      </c>
    </row>
    <row r="17777">
      <c r="A17777" s="2">
        <v>42318.71491898148</v>
      </c>
      <c r="B17777" s="3">
        <v>93.0</v>
      </c>
      <c r="C17777" s="3" t="s">
        <v>15274</v>
      </c>
      <c r="D17777" s="3">
        <v>13.0</v>
      </c>
      <c r="E17777" s="3" t="s">
        <v>15315</v>
      </c>
      <c r="F17777" s="3">
        <v>4.0</v>
      </c>
      <c r="G17777" s="3">
        <v>6.0</v>
      </c>
      <c r="H17777" s="3" t="s">
        <v>15573</v>
      </c>
      <c r="I17777" s="3" t="s">
        <v>15574</v>
      </c>
      <c r="J17777" s="3" t="s">
        <v>23</v>
      </c>
      <c r="K17777" s="3" t="s">
        <v>24</v>
      </c>
      <c r="L17777" s="3">
        <v>9.0</v>
      </c>
      <c r="M17777" s="3" t="s">
        <v>30</v>
      </c>
      <c r="N17777" s="3" t="s">
        <v>15611</v>
      </c>
      <c r="O17777" s="3" t="s">
        <v>342</v>
      </c>
      <c r="P17777" s="4">
        <v>20154.0</v>
      </c>
      <c r="Q17777" s="3" t="s">
        <v>37</v>
      </c>
      <c r="S17777" s="3" t="s">
        <v>29</v>
      </c>
    </row>
    <row r="17778">
      <c r="A17778" s="2">
        <v>42318.71491898148</v>
      </c>
      <c r="B17778" s="3">
        <v>93.0</v>
      </c>
      <c r="C17778" s="3" t="s">
        <v>15274</v>
      </c>
      <c r="D17778" s="3">
        <v>13.0</v>
      </c>
      <c r="E17778" s="3" t="s">
        <v>15315</v>
      </c>
      <c r="F17778" s="3">
        <v>4.0</v>
      </c>
      <c r="G17778" s="3">
        <v>6.0</v>
      </c>
      <c r="H17778" s="3" t="s">
        <v>15573</v>
      </c>
      <c r="I17778" s="3" t="s">
        <v>15574</v>
      </c>
      <c r="J17778" s="3" t="s">
        <v>23</v>
      </c>
      <c r="K17778" s="3" t="s">
        <v>24</v>
      </c>
      <c r="L17778" s="3">
        <v>10.0</v>
      </c>
      <c r="M17778" s="3" t="s">
        <v>25</v>
      </c>
      <c r="N17778" s="3" t="s">
        <v>965</v>
      </c>
      <c r="O17778" s="3" t="s">
        <v>639</v>
      </c>
      <c r="P17778" s="4">
        <v>21827.0</v>
      </c>
      <c r="Q17778" s="3" t="s">
        <v>189</v>
      </c>
      <c r="S17778" s="3" t="s">
        <v>34</v>
      </c>
    </row>
    <row r="17779">
      <c r="A17779" s="2">
        <v>42318.71491898148</v>
      </c>
      <c r="B17779" s="3">
        <v>93.0</v>
      </c>
      <c r="C17779" s="3" t="s">
        <v>15274</v>
      </c>
      <c r="D17779" s="3">
        <v>13.0</v>
      </c>
      <c r="E17779" s="3" t="s">
        <v>15315</v>
      </c>
      <c r="F17779" s="3">
        <v>4.0</v>
      </c>
      <c r="G17779" s="3">
        <v>6.0</v>
      </c>
      <c r="H17779" s="3" t="s">
        <v>15573</v>
      </c>
      <c r="I17779" s="3" t="s">
        <v>15574</v>
      </c>
      <c r="J17779" s="3" t="s">
        <v>23</v>
      </c>
      <c r="K17779" s="3" t="s">
        <v>24</v>
      </c>
      <c r="L17779" s="3">
        <v>11.0</v>
      </c>
      <c r="M17779" s="3" t="s">
        <v>30</v>
      </c>
      <c r="N17779" s="3" t="s">
        <v>924</v>
      </c>
      <c r="O17779" s="3" t="s">
        <v>3401</v>
      </c>
      <c r="P17779" s="4">
        <v>19141.0</v>
      </c>
      <c r="Q17779" s="3" t="s">
        <v>352</v>
      </c>
      <c r="S17779" s="3" t="s">
        <v>34</v>
      </c>
    </row>
    <row r="17780">
      <c r="A17780" s="2">
        <v>42318.71491898148</v>
      </c>
      <c r="B17780" s="3">
        <v>93.0</v>
      </c>
      <c r="C17780" s="3" t="s">
        <v>15274</v>
      </c>
      <c r="D17780" s="3">
        <v>13.0</v>
      </c>
      <c r="E17780" s="3" t="s">
        <v>15315</v>
      </c>
      <c r="F17780" s="3">
        <v>4.0</v>
      </c>
      <c r="G17780" s="3">
        <v>6.0</v>
      </c>
      <c r="H17780" s="3" t="s">
        <v>15573</v>
      </c>
      <c r="I17780" s="3" t="s">
        <v>15574</v>
      </c>
      <c r="J17780" s="3" t="s">
        <v>23</v>
      </c>
      <c r="K17780" s="3" t="s">
        <v>24</v>
      </c>
      <c r="L17780" s="3">
        <v>12.0</v>
      </c>
      <c r="M17780" s="3" t="s">
        <v>25</v>
      </c>
      <c r="N17780" s="3" t="s">
        <v>15612</v>
      </c>
      <c r="O17780" s="3" t="s">
        <v>10030</v>
      </c>
      <c r="P17780" s="4">
        <v>22752.0</v>
      </c>
      <c r="Q17780" s="3" t="s">
        <v>60</v>
      </c>
      <c r="S17780" s="3" t="s">
        <v>34</v>
      </c>
    </row>
    <row r="17781">
      <c r="A17781" s="2">
        <v>42318.71491898148</v>
      </c>
      <c r="B17781" s="3">
        <v>93.0</v>
      </c>
      <c r="C17781" s="3" t="s">
        <v>15274</v>
      </c>
      <c r="D17781" s="3">
        <v>13.0</v>
      </c>
      <c r="E17781" s="3" t="s">
        <v>15315</v>
      </c>
      <c r="F17781" s="3">
        <v>4.0</v>
      </c>
      <c r="G17781" s="3">
        <v>6.0</v>
      </c>
      <c r="H17781" s="3" t="s">
        <v>15573</v>
      </c>
      <c r="I17781" s="3" t="s">
        <v>15574</v>
      </c>
      <c r="J17781" s="3" t="s">
        <v>23</v>
      </c>
      <c r="K17781" s="3" t="s">
        <v>24</v>
      </c>
      <c r="L17781" s="3">
        <v>13.0</v>
      </c>
      <c r="M17781" s="3" t="s">
        <v>30</v>
      </c>
      <c r="N17781" s="3" t="s">
        <v>15613</v>
      </c>
      <c r="O17781" s="3" t="s">
        <v>215</v>
      </c>
      <c r="P17781" s="4">
        <v>22509.0</v>
      </c>
      <c r="Q17781" s="3" t="s">
        <v>37</v>
      </c>
      <c r="S17781" s="3" t="s">
        <v>34</v>
      </c>
    </row>
    <row r="17782">
      <c r="A17782" s="2">
        <v>42318.71491898148</v>
      </c>
      <c r="B17782" s="3">
        <v>93.0</v>
      </c>
      <c r="C17782" s="3" t="s">
        <v>15274</v>
      </c>
      <c r="D17782" s="3">
        <v>13.0</v>
      </c>
      <c r="E17782" s="3" t="s">
        <v>15315</v>
      </c>
      <c r="F17782" s="3">
        <v>4.0</v>
      </c>
      <c r="G17782" s="3">
        <v>6.0</v>
      </c>
      <c r="H17782" s="3" t="s">
        <v>15573</v>
      </c>
      <c r="I17782" s="3" t="s">
        <v>15574</v>
      </c>
      <c r="J17782" s="3" t="s">
        <v>23</v>
      </c>
      <c r="K17782" s="3" t="s">
        <v>24</v>
      </c>
      <c r="L17782" s="3">
        <v>14.0</v>
      </c>
      <c r="M17782" s="3" t="s">
        <v>25</v>
      </c>
      <c r="N17782" s="3" t="s">
        <v>4048</v>
      </c>
      <c r="O17782" s="3" t="s">
        <v>898</v>
      </c>
      <c r="P17782" s="4">
        <v>22280.0</v>
      </c>
      <c r="Q17782" s="3" t="s">
        <v>372</v>
      </c>
      <c r="S17782" s="3" t="s">
        <v>34</v>
      </c>
    </row>
    <row r="17783">
      <c r="A17783" s="2">
        <v>42318.71491898148</v>
      </c>
      <c r="B17783" s="3">
        <v>93.0</v>
      </c>
      <c r="C17783" s="3" t="s">
        <v>15274</v>
      </c>
      <c r="D17783" s="3">
        <v>13.0</v>
      </c>
      <c r="E17783" s="3" t="s">
        <v>15315</v>
      </c>
      <c r="F17783" s="3">
        <v>4.0</v>
      </c>
      <c r="G17783" s="3">
        <v>6.0</v>
      </c>
      <c r="H17783" s="3" t="s">
        <v>15573</v>
      </c>
      <c r="I17783" s="3" t="s">
        <v>15574</v>
      </c>
      <c r="J17783" s="3" t="s">
        <v>23</v>
      </c>
      <c r="K17783" s="3" t="s">
        <v>24</v>
      </c>
      <c r="L17783" s="3">
        <v>15.0</v>
      </c>
      <c r="M17783" s="3" t="s">
        <v>30</v>
      </c>
      <c r="N17783" s="3" t="s">
        <v>15614</v>
      </c>
      <c r="O17783" s="3" t="s">
        <v>355</v>
      </c>
      <c r="P17783" s="4">
        <v>24000.0</v>
      </c>
      <c r="Q17783" s="3" t="s">
        <v>345</v>
      </c>
      <c r="S17783" s="3" t="s">
        <v>34</v>
      </c>
    </row>
    <row r="17784">
      <c r="A17784" s="2">
        <v>42318.71491898148</v>
      </c>
      <c r="B17784" s="3">
        <v>93.0</v>
      </c>
      <c r="C17784" s="3" t="s">
        <v>15274</v>
      </c>
      <c r="D17784" s="3">
        <v>13.0</v>
      </c>
      <c r="E17784" s="3" t="s">
        <v>15315</v>
      </c>
      <c r="F17784" s="3">
        <v>4.0</v>
      </c>
      <c r="G17784" s="3">
        <v>6.0</v>
      </c>
      <c r="H17784" s="3" t="s">
        <v>15573</v>
      </c>
      <c r="I17784" s="3" t="s">
        <v>15574</v>
      </c>
      <c r="J17784" s="3" t="s">
        <v>23</v>
      </c>
      <c r="K17784" s="3" t="s">
        <v>24</v>
      </c>
      <c r="L17784" s="3">
        <v>16.0</v>
      </c>
      <c r="M17784" s="3" t="s">
        <v>25</v>
      </c>
      <c r="N17784" s="3" t="s">
        <v>15615</v>
      </c>
      <c r="O17784" s="3" t="s">
        <v>251</v>
      </c>
      <c r="P17784" s="4">
        <v>25394.0</v>
      </c>
      <c r="Q17784" s="3" t="s">
        <v>149</v>
      </c>
      <c r="S17784" s="3" t="s">
        <v>34</v>
      </c>
    </row>
    <row r="17785">
      <c r="A17785" s="2">
        <v>42318.71491898148</v>
      </c>
      <c r="B17785" s="3">
        <v>93.0</v>
      </c>
      <c r="C17785" s="3" t="s">
        <v>15274</v>
      </c>
      <c r="D17785" s="3">
        <v>13.0</v>
      </c>
      <c r="E17785" s="3" t="s">
        <v>15315</v>
      </c>
      <c r="F17785" s="3">
        <v>4.0</v>
      </c>
      <c r="G17785" s="3">
        <v>6.0</v>
      </c>
      <c r="H17785" s="3" t="s">
        <v>15573</v>
      </c>
      <c r="I17785" s="3" t="s">
        <v>15574</v>
      </c>
      <c r="J17785" s="3" t="s">
        <v>23</v>
      </c>
      <c r="K17785" s="3" t="s">
        <v>24</v>
      </c>
      <c r="L17785" s="3">
        <v>17.0</v>
      </c>
      <c r="M17785" s="3" t="s">
        <v>30</v>
      </c>
      <c r="N17785" s="3" t="s">
        <v>9139</v>
      </c>
      <c r="O17785" s="3" t="s">
        <v>215</v>
      </c>
      <c r="P17785" s="4">
        <v>22713.0</v>
      </c>
      <c r="Q17785" s="3" t="s">
        <v>352</v>
      </c>
      <c r="S17785" s="3" t="s">
        <v>34</v>
      </c>
    </row>
    <row r="17786">
      <c r="A17786" s="2">
        <v>42318.71491898148</v>
      </c>
      <c r="B17786" s="3">
        <v>93.0</v>
      </c>
      <c r="C17786" s="3" t="s">
        <v>15274</v>
      </c>
      <c r="D17786" s="3">
        <v>13.0</v>
      </c>
      <c r="E17786" s="3" t="s">
        <v>15315</v>
      </c>
      <c r="F17786" s="3">
        <v>4.0</v>
      </c>
      <c r="G17786" s="3">
        <v>6.0</v>
      </c>
      <c r="H17786" s="3" t="s">
        <v>15573</v>
      </c>
      <c r="I17786" s="3" t="s">
        <v>15574</v>
      </c>
      <c r="J17786" s="3" t="s">
        <v>23</v>
      </c>
      <c r="K17786" s="3" t="s">
        <v>24</v>
      </c>
      <c r="L17786" s="3">
        <v>18.0</v>
      </c>
      <c r="M17786" s="3" t="s">
        <v>25</v>
      </c>
      <c r="N17786" s="3" t="s">
        <v>15616</v>
      </c>
      <c r="O17786" s="3" t="s">
        <v>196</v>
      </c>
      <c r="P17786" s="4">
        <v>21332.0</v>
      </c>
      <c r="Q17786" s="3" t="s">
        <v>40</v>
      </c>
      <c r="S17786" s="3" t="s">
        <v>34</v>
      </c>
    </row>
    <row r="17787">
      <c r="A17787" s="2">
        <v>42318.71491898148</v>
      </c>
      <c r="B17787" s="3">
        <v>93.0</v>
      </c>
      <c r="C17787" s="3" t="s">
        <v>15274</v>
      </c>
      <c r="D17787" s="3">
        <v>13.0</v>
      </c>
      <c r="E17787" s="3" t="s">
        <v>15315</v>
      </c>
      <c r="F17787" s="3">
        <v>4.0</v>
      </c>
      <c r="G17787" s="3">
        <v>6.0</v>
      </c>
      <c r="H17787" s="3" t="s">
        <v>15573</v>
      </c>
      <c r="I17787" s="3" t="s">
        <v>15574</v>
      </c>
      <c r="J17787" s="3" t="s">
        <v>23</v>
      </c>
      <c r="K17787" s="3" t="s">
        <v>24</v>
      </c>
      <c r="L17787" s="3">
        <v>19.0</v>
      </c>
      <c r="M17787" s="3" t="s">
        <v>30</v>
      </c>
      <c r="N17787" s="3" t="s">
        <v>38</v>
      </c>
      <c r="O17787" s="3" t="s">
        <v>139</v>
      </c>
      <c r="P17787" s="4">
        <v>30617.0</v>
      </c>
      <c r="Q17787" s="3" t="s">
        <v>37</v>
      </c>
      <c r="S17787" s="3" t="s">
        <v>34</v>
      </c>
    </row>
    <row r="17788">
      <c r="A17788" s="2">
        <v>42318.71491898148</v>
      </c>
      <c r="B17788" s="3">
        <v>93.0</v>
      </c>
      <c r="C17788" s="3" t="s">
        <v>15274</v>
      </c>
      <c r="D17788" s="3">
        <v>13.0</v>
      </c>
      <c r="E17788" s="3" t="s">
        <v>15315</v>
      </c>
      <c r="F17788" s="3">
        <v>4.0</v>
      </c>
      <c r="G17788" s="3">
        <v>6.0</v>
      </c>
      <c r="H17788" s="3" t="s">
        <v>15573</v>
      </c>
      <c r="I17788" s="3" t="s">
        <v>15574</v>
      </c>
      <c r="J17788" s="3" t="s">
        <v>23</v>
      </c>
      <c r="K17788" s="3" t="s">
        <v>24</v>
      </c>
      <c r="L17788" s="3">
        <v>20.0</v>
      </c>
      <c r="M17788" s="3" t="s">
        <v>25</v>
      </c>
      <c r="N17788" s="3" t="s">
        <v>15617</v>
      </c>
      <c r="O17788" s="3" t="s">
        <v>27</v>
      </c>
      <c r="P17788" s="4">
        <v>33318.0</v>
      </c>
      <c r="Q17788" s="3" t="s">
        <v>132</v>
      </c>
      <c r="S17788" s="3" t="s">
        <v>34</v>
      </c>
    </row>
    <row r="17789">
      <c r="A17789" s="2">
        <v>42318.71491898148</v>
      </c>
      <c r="B17789" s="3">
        <v>93.0</v>
      </c>
      <c r="C17789" s="3" t="s">
        <v>15274</v>
      </c>
      <c r="D17789" s="3">
        <v>13.0</v>
      </c>
      <c r="E17789" s="3" t="s">
        <v>15315</v>
      </c>
      <c r="F17789" s="3">
        <v>4.0</v>
      </c>
      <c r="G17789" s="3">
        <v>6.0</v>
      </c>
      <c r="H17789" s="3" t="s">
        <v>15573</v>
      </c>
      <c r="I17789" s="3" t="s">
        <v>15574</v>
      </c>
      <c r="J17789" s="3" t="s">
        <v>23</v>
      </c>
      <c r="K17789" s="3" t="s">
        <v>24</v>
      </c>
      <c r="L17789" s="3">
        <v>21.0</v>
      </c>
      <c r="M17789" s="3" t="s">
        <v>30</v>
      </c>
      <c r="N17789" s="3" t="s">
        <v>15618</v>
      </c>
      <c r="O17789" s="3" t="s">
        <v>2136</v>
      </c>
      <c r="P17789" s="4">
        <v>27634.0</v>
      </c>
      <c r="Q17789" s="3" t="s">
        <v>189</v>
      </c>
      <c r="S17789" s="3" t="s">
        <v>34</v>
      </c>
    </row>
    <row r="17790">
      <c r="A17790" s="2">
        <v>42318.71491898148</v>
      </c>
      <c r="B17790" s="3">
        <v>93.0</v>
      </c>
      <c r="C17790" s="3" t="s">
        <v>15274</v>
      </c>
      <c r="D17790" s="3">
        <v>13.0</v>
      </c>
      <c r="E17790" s="3" t="s">
        <v>15315</v>
      </c>
      <c r="F17790" s="3">
        <v>4.0</v>
      </c>
      <c r="G17790" s="3">
        <v>6.0</v>
      </c>
      <c r="H17790" s="3" t="s">
        <v>15573</v>
      </c>
      <c r="I17790" s="3" t="s">
        <v>15574</v>
      </c>
      <c r="J17790" s="3" t="s">
        <v>23</v>
      </c>
      <c r="K17790" s="3" t="s">
        <v>24</v>
      </c>
      <c r="L17790" s="3">
        <v>22.0</v>
      </c>
      <c r="M17790" s="3" t="s">
        <v>25</v>
      </c>
      <c r="N17790" s="3" t="s">
        <v>15619</v>
      </c>
      <c r="O17790" s="3" t="s">
        <v>78</v>
      </c>
      <c r="P17790" s="4">
        <v>31479.0</v>
      </c>
      <c r="Q17790" s="3" t="s">
        <v>221</v>
      </c>
      <c r="S17790" s="3" t="s">
        <v>34</v>
      </c>
    </row>
    <row r="17791">
      <c r="A17791" s="2">
        <v>42318.71491898148</v>
      </c>
      <c r="B17791" s="3">
        <v>93.0</v>
      </c>
      <c r="C17791" s="3" t="s">
        <v>15274</v>
      </c>
      <c r="D17791" s="3">
        <v>13.0</v>
      </c>
      <c r="E17791" s="3" t="s">
        <v>15315</v>
      </c>
      <c r="F17791" s="3">
        <v>4.0</v>
      </c>
      <c r="G17791" s="3">
        <v>6.0</v>
      </c>
      <c r="H17791" s="3" t="s">
        <v>15573</v>
      </c>
      <c r="I17791" s="3" t="s">
        <v>15574</v>
      </c>
      <c r="J17791" s="3" t="s">
        <v>23</v>
      </c>
      <c r="K17791" s="3" t="s">
        <v>24</v>
      </c>
      <c r="L17791" s="3">
        <v>23.0</v>
      </c>
      <c r="M17791" s="3" t="s">
        <v>30</v>
      </c>
      <c r="N17791" s="3" t="s">
        <v>15620</v>
      </c>
      <c r="O17791" s="3" t="s">
        <v>1360</v>
      </c>
      <c r="P17791" s="4">
        <v>26018.0</v>
      </c>
      <c r="Q17791" s="3" t="s">
        <v>37</v>
      </c>
      <c r="S17791" s="3" t="s">
        <v>34</v>
      </c>
    </row>
    <row r="17792">
      <c r="A17792" s="2">
        <v>42318.71491898148</v>
      </c>
      <c r="B17792" s="3">
        <v>93.0</v>
      </c>
      <c r="C17792" s="3" t="s">
        <v>15274</v>
      </c>
      <c r="D17792" s="3">
        <v>13.0</v>
      </c>
      <c r="E17792" s="3" t="s">
        <v>15315</v>
      </c>
      <c r="F17792" s="3">
        <v>4.0</v>
      </c>
      <c r="G17792" s="3">
        <v>6.0</v>
      </c>
      <c r="H17792" s="3" t="s">
        <v>15573</v>
      </c>
      <c r="I17792" s="3" t="s">
        <v>15574</v>
      </c>
      <c r="J17792" s="3" t="s">
        <v>23</v>
      </c>
      <c r="K17792" s="3" t="s">
        <v>24</v>
      </c>
      <c r="L17792" s="3">
        <v>24.0</v>
      </c>
      <c r="M17792" s="3" t="s">
        <v>25</v>
      </c>
      <c r="N17792" s="3" t="s">
        <v>15621</v>
      </c>
      <c r="O17792" s="3" t="s">
        <v>1621</v>
      </c>
      <c r="P17792" s="4">
        <v>32639.0</v>
      </c>
      <c r="Q17792" s="3" t="s">
        <v>55</v>
      </c>
      <c r="S17792" s="3" t="s">
        <v>34</v>
      </c>
    </row>
    <row r="17793">
      <c r="A17793" s="2">
        <v>42318.71491898148</v>
      </c>
      <c r="B17793" s="3">
        <v>93.0</v>
      </c>
      <c r="C17793" s="3" t="s">
        <v>15274</v>
      </c>
      <c r="D17793" s="3">
        <v>13.0</v>
      </c>
      <c r="E17793" s="3" t="s">
        <v>15315</v>
      </c>
      <c r="F17793" s="3">
        <v>4.0</v>
      </c>
      <c r="G17793" s="3">
        <v>6.0</v>
      </c>
      <c r="H17793" s="3" t="s">
        <v>15573</v>
      </c>
      <c r="I17793" s="3" t="s">
        <v>15574</v>
      </c>
      <c r="J17793" s="3" t="s">
        <v>23</v>
      </c>
      <c r="K17793" s="3" t="s">
        <v>24</v>
      </c>
      <c r="L17793" s="3">
        <v>25.0</v>
      </c>
      <c r="M17793" s="3" t="s">
        <v>30</v>
      </c>
      <c r="N17793" s="3" t="s">
        <v>15622</v>
      </c>
      <c r="O17793" s="3" t="s">
        <v>2482</v>
      </c>
      <c r="P17793" s="4">
        <v>18339.0</v>
      </c>
      <c r="Q17793" s="3" t="s">
        <v>86</v>
      </c>
      <c r="S17793" s="3" t="s">
        <v>34</v>
      </c>
    </row>
    <row r="17794">
      <c r="A17794" s="2">
        <v>42318.71491898148</v>
      </c>
      <c r="B17794" s="3">
        <v>93.0</v>
      </c>
      <c r="C17794" s="3" t="s">
        <v>15274</v>
      </c>
      <c r="D17794" s="3">
        <v>13.0</v>
      </c>
      <c r="E17794" s="3" t="s">
        <v>15315</v>
      </c>
      <c r="F17794" s="3">
        <v>4.0</v>
      </c>
      <c r="G17794" s="3">
        <v>6.0</v>
      </c>
      <c r="H17794" s="3" t="s">
        <v>15573</v>
      </c>
      <c r="I17794" s="3" t="s">
        <v>15574</v>
      </c>
      <c r="J17794" s="3" t="s">
        <v>23</v>
      </c>
      <c r="K17794" s="3" t="s">
        <v>24</v>
      </c>
      <c r="L17794" s="3">
        <v>26.0</v>
      </c>
      <c r="M17794" s="3" t="s">
        <v>25</v>
      </c>
      <c r="N17794" s="3" t="s">
        <v>15623</v>
      </c>
      <c r="O17794" s="3" t="s">
        <v>2751</v>
      </c>
      <c r="P17794" s="4">
        <v>27747.0</v>
      </c>
      <c r="Q17794" s="3" t="s">
        <v>40</v>
      </c>
      <c r="S17794" s="3" t="s">
        <v>34</v>
      </c>
    </row>
    <row r="17795">
      <c r="A17795" s="2">
        <v>42318.71491898148</v>
      </c>
      <c r="B17795" s="3">
        <v>93.0</v>
      </c>
      <c r="C17795" s="3" t="s">
        <v>15274</v>
      </c>
      <c r="D17795" s="3">
        <v>13.0</v>
      </c>
      <c r="E17795" s="3" t="s">
        <v>15315</v>
      </c>
      <c r="F17795" s="3">
        <v>4.0</v>
      </c>
      <c r="G17795" s="3">
        <v>6.0</v>
      </c>
      <c r="H17795" s="3" t="s">
        <v>15573</v>
      </c>
      <c r="I17795" s="3" t="s">
        <v>15574</v>
      </c>
      <c r="J17795" s="3" t="s">
        <v>23</v>
      </c>
      <c r="K17795" s="3" t="s">
        <v>24</v>
      </c>
      <c r="L17795" s="3">
        <v>27.0</v>
      </c>
      <c r="M17795" s="3" t="s">
        <v>30</v>
      </c>
      <c r="N17795" s="3" t="s">
        <v>15624</v>
      </c>
      <c r="O17795" s="3" t="s">
        <v>9056</v>
      </c>
      <c r="P17795" s="4">
        <v>22761.0</v>
      </c>
      <c r="Q17795" s="3" t="s">
        <v>228</v>
      </c>
      <c r="S17795" s="3" t="s">
        <v>34</v>
      </c>
    </row>
    <row r="17796">
      <c r="A17796" s="2">
        <v>42318.71491898148</v>
      </c>
      <c r="B17796" s="3">
        <v>93.0</v>
      </c>
      <c r="C17796" s="3" t="s">
        <v>15274</v>
      </c>
      <c r="D17796" s="3">
        <v>13.0</v>
      </c>
      <c r="E17796" s="3" t="s">
        <v>15315</v>
      </c>
      <c r="F17796" s="3">
        <v>4.0</v>
      </c>
      <c r="G17796" s="3">
        <v>6.0</v>
      </c>
      <c r="H17796" s="3" t="s">
        <v>15573</v>
      </c>
      <c r="I17796" s="3" t="s">
        <v>15574</v>
      </c>
      <c r="J17796" s="3" t="s">
        <v>23</v>
      </c>
      <c r="K17796" s="3" t="s">
        <v>24</v>
      </c>
      <c r="L17796" s="3">
        <v>28.0</v>
      </c>
      <c r="M17796" s="3" t="s">
        <v>25</v>
      </c>
      <c r="N17796" s="3" t="s">
        <v>15625</v>
      </c>
      <c r="O17796" s="3" t="s">
        <v>305</v>
      </c>
      <c r="P17796" s="4">
        <v>19548.0</v>
      </c>
      <c r="Q17796" s="3" t="s">
        <v>49</v>
      </c>
      <c r="S17796" s="3" t="s">
        <v>34</v>
      </c>
    </row>
    <row r="17797">
      <c r="A17797" s="2">
        <v>42318.71491898148</v>
      </c>
      <c r="B17797" s="3">
        <v>93.0</v>
      </c>
      <c r="C17797" s="3" t="s">
        <v>15274</v>
      </c>
      <c r="D17797" s="3">
        <v>13.0</v>
      </c>
      <c r="E17797" s="3" t="s">
        <v>15315</v>
      </c>
      <c r="F17797" s="3">
        <v>4.0</v>
      </c>
      <c r="G17797" s="3">
        <v>6.0</v>
      </c>
      <c r="H17797" s="3" t="s">
        <v>15573</v>
      </c>
      <c r="I17797" s="3" t="s">
        <v>15574</v>
      </c>
      <c r="J17797" s="3" t="s">
        <v>23</v>
      </c>
      <c r="K17797" s="3" t="s">
        <v>24</v>
      </c>
      <c r="L17797" s="3">
        <v>29.0</v>
      </c>
      <c r="M17797" s="3" t="s">
        <v>30</v>
      </c>
      <c r="N17797" s="3" t="s">
        <v>6529</v>
      </c>
      <c r="O17797" s="3" t="s">
        <v>734</v>
      </c>
      <c r="P17797" s="4">
        <v>19311.0</v>
      </c>
      <c r="Q17797" s="3" t="s">
        <v>145</v>
      </c>
      <c r="S17797" s="3" t="s">
        <v>34</v>
      </c>
    </row>
    <row r="17798">
      <c r="A17798" s="2">
        <v>42318.71491898148</v>
      </c>
      <c r="B17798" s="3">
        <v>93.0</v>
      </c>
      <c r="C17798" s="3" t="s">
        <v>15274</v>
      </c>
      <c r="D17798" s="3">
        <v>13.0</v>
      </c>
      <c r="E17798" s="3" t="s">
        <v>15315</v>
      </c>
      <c r="F17798" s="3">
        <v>4.0</v>
      </c>
      <c r="G17798" s="3">
        <v>6.0</v>
      </c>
      <c r="H17798" s="3" t="s">
        <v>15573</v>
      </c>
      <c r="I17798" s="3" t="s">
        <v>15574</v>
      </c>
      <c r="J17798" s="3" t="s">
        <v>23</v>
      </c>
      <c r="K17798" s="3" t="s">
        <v>24</v>
      </c>
      <c r="L17798" s="3">
        <v>30.0</v>
      </c>
      <c r="M17798" s="3" t="s">
        <v>25</v>
      </c>
      <c r="N17798" s="3" t="s">
        <v>15626</v>
      </c>
      <c r="O17798" s="3" t="s">
        <v>530</v>
      </c>
      <c r="P17798" s="4">
        <v>24704.0</v>
      </c>
      <c r="Q17798" s="3" t="s">
        <v>37</v>
      </c>
      <c r="S17798" s="3" t="s">
        <v>34</v>
      </c>
    </row>
    <row r="17799">
      <c r="A17799" s="2">
        <v>42318.71491898148</v>
      </c>
      <c r="B17799" s="3">
        <v>93.0</v>
      </c>
      <c r="C17799" s="3" t="s">
        <v>15274</v>
      </c>
      <c r="D17799" s="3">
        <v>13.0</v>
      </c>
      <c r="E17799" s="3" t="s">
        <v>15315</v>
      </c>
      <c r="F17799" s="3">
        <v>4.0</v>
      </c>
      <c r="G17799" s="3">
        <v>6.0</v>
      </c>
      <c r="H17799" s="3" t="s">
        <v>15573</v>
      </c>
      <c r="I17799" s="3" t="s">
        <v>15574</v>
      </c>
      <c r="J17799" s="3" t="s">
        <v>23</v>
      </c>
      <c r="K17799" s="3" t="s">
        <v>24</v>
      </c>
      <c r="L17799" s="3">
        <v>31.0</v>
      </c>
      <c r="M17799" s="3" t="s">
        <v>30</v>
      </c>
      <c r="N17799" s="3" t="s">
        <v>6948</v>
      </c>
      <c r="O17799" s="3" t="s">
        <v>803</v>
      </c>
      <c r="P17799" s="4">
        <v>23456.0</v>
      </c>
      <c r="Q17799" s="3" t="s">
        <v>132</v>
      </c>
      <c r="S17799" s="3" t="s">
        <v>34</v>
      </c>
    </row>
    <row r="17800">
      <c r="A17800" s="2">
        <v>42318.71491898148</v>
      </c>
      <c r="B17800" s="3">
        <v>93.0</v>
      </c>
      <c r="C17800" s="3" t="s">
        <v>15274</v>
      </c>
      <c r="D17800" s="3">
        <v>13.0</v>
      </c>
      <c r="E17800" s="3" t="s">
        <v>15315</v>
      </c>
      <c r="F17800" s="3">
        <v>4.0</v>
      </c>
      <c r="G17800" s="3">
        <v>6.0</v>
      </c>
      <c r="H17800" s="3" t="s">
        <v>15573</v>
      </c>
      <c r="I17800" s="3" t="s">
        <v>15574</v>
      </c>
      <c r="J17800" s="3" t="s">
        <v>23</v>
      </c>
      <c r="K17800" s="3" t="s">
        <v>24</v>
      </c>
      <c r="L17800" s="3">
        <v>32.0</v>
      </c>
      <c r="M17800" s="3" t="s">
        <v>25</v>
      </c>
      <c r="N17800" s="3" t="s">
        <v>5864</v>
      </c>
      <c r="O17800" s="3" t="s">
        <v>69</v>
      </c>
      <c r="P17800" s="4">
        <v>20650.0</v>
      </c>
      <c r="Q17800" s="3" t="s">
        <v>115</v>
      </c>
      <c r="S17800" s="3" t="s">
        <v>34</v>
      </c>
    </row>
    <row r="17801">
      <c r="A17801" s="2">
        <v>42318.71491898148</v>
      </c>
      <c r="B17801" s="3">
        <v>93.0</v>
      </c>
      <c r="C17801" s="3" t="s">
        <v>15274</v>
      </c>
      <c r="D17801" s="3">
        <v>13.0</v>
      </c>
      <c r="E17801" s="3" t="s">
        <v>15315</v>
      </c>
      <c r="F17801" s="3">
        <v>4.0</v>
      </c>
      <c r="G17801" s="3">
        <v>6.0</v>
      </c>
      <c r="H17801" s="3" t="s">
        <v>15573</v>
      </c>
      <c r="I17801" s="3" t="s">
        <v>15574</v>
      </c>
      <c r="J17801" s="3" t="s">
        <v>23</v>
      </c>
      <c r="K17801" s="3" t="s">
        <v>24</v>
      </c>
      <c r="L17801" s="3">
        <v>33.0</v>
      </c>
      <c r="M17801" s="3" t="s">
        <v>30</v>
      </c>
      <c r="N17801" s="3" t="s">
        <v>15627</v>
      </c>
      <c r="O17801" s="3" t="s">
        <v>182</v>
      </c>
      <c r="P17801" s="4">
        <v>26605.0</v>
      </c>
      <c r="Q17801" s="3" t="s">
        <v>37</v>
      </c>
      <c r="S17801" s="3" t="s">
        <v>34</v>
      </c>
    </row>
    <row r="17802">
      <c r="A17802" s="2">
        <v>42318.71491898148</v>
      </c>
      <c r="B17802" s="3">
        <v>93.0</v>
      </c>
      <c r="C17802" s="3" t="s">
        <v>15274</v>
      </c>
      <c r="D17802" s="3">
        <v>13.0</v>
      </c>
      <c r="E17802" s="3" t="s">
        <v>15315</v>
      </c>
      <c r="F17802" s="3">
        <v>4.0</v>
      </c>
      <c r="G17802" s="3">
        <v>6.0</v>
      </c>
      <c r="H17802" s="3" t="s">
        <v>15573</v>
      </c>
      <c r="I17802" s="3" t="s">
        <v>15574</v>
      </c>
      <c r="J17802" s="3" t="s">
        <v>23</v>
      </c>
      <c r="K17802" s="3" t="s">
        <v>24</v>
      </c>
      <c r="L17802" s="3">
        <v>34.0</v>
      </c>
      <c r="M17802" s="3" t="s">
        <v>25</v>
      </c>
      <c r="N17802" s="3" t="s">
        <v>15628</v>
      </c>
      <c r="O17802" s="3" t="s">
        <v>371</v>
      </c>
      <c r="P17802" s="4">
        <v>23205.0</v>
      </c>
      <c r="Q17802" s="3" t="s">
        <v>169</v>
      </c>
      <c r="S17802" s="3" t="s">
        <v>34</v>
      </c>
    </row>
    <row r="17803">
      <c r="A17803" s="2">
        <v>42318.71491898148</v>
      </c>
      <c r="B17803" s="3">
        <v>93.0</v>
      </c>
      <c r="C17803" s="3" t="s">
        <v>15274</v>
      </c>
      <c r="D17803" s="3">
        <v>13.0</v>
      </c>
      <c r="E17803" s="3" t="s">
        <v>15315</v>
      </c>
      <c r="F17803" s="3">
        <v>4.0</v>
      </c>
      <c r="G17803" s="3">
        <v>6.0</v>
      </c>
      <c r="H17803" s="3" t="s">
        <v>15573</v>
      </c>
      <c r="I17803" s="3" t="s">
        <v>15574</v>
      </c>
      <c r="J17803" s="3" t="s">
        <v>23</v>
      </c>
      <c r="K17803" s="3" t="s">
        <v>24</v>
      </c>
      <c r="L17803" s="3">
        <v>35.0</v>
      </c>
      <c r="M17803" s="3" t="s">
        <v>30</v>
      </c>
      <c r="N17803" s="3" t="s">
        <v>15629</v>
      </c>
      <c r="O17803" s="3" t="s">
        <v>1713</v>
      </c>
      <c r="P17803" s="4">
        <v>19716.0</v>
      </c>
      <c r="Q17803" s="3" t="s">
        <v>55</v>
      </c>
      <c r="S17803" s="3" t="s">
        <v>34</v>
      </c>
    </row>
    <row r="17804">
      <c r="A17804" s="2">
        <v>42318.71491898148</v>
      </c>
      <c r="B17804" s="3">
        <v>93.0</v>
      </c>
      <c r="C17804" s="3" t="s">
        <v>15274</v>
      </c>
      <c r="D17804" s="3">
        <v>13.0</v>
      </c>
      <c r="E17804" s="3" t="s">
        <v>15315</v>
      </c>
      <c r="F17804" s="3">
        <v>4.0</v>
      </c>
      <c r="G17804" s="3">
        <v>6.0</v>
      </c>
      <c r="H17804" s="3" t="s">
        <v>15573</v>
      </c>
      <c r="I17804" s="3" t="s">
        <v>15574</v>
      </c>
      <c r="J17804" s="3" t="s">
        <v>23</v>
      </c>
      <c r="K17804" s="3" t="s">
        <v>24</v>
      </c>
      <c r="L17804" s="3">
        <v>36.0</v>
      </c>
      <c r="M17804" s="3" t="s">
        <v>25</v>
      </c>
      <c r="N17804" s="3" t="s">
        <v>15630</v>
      </c>
      <c r="O17804" s="3" t="s">
        <v>417</v>
      </c>
      <c r="P17804" s="4">
        <v>17671.0</v>
      </c>
      <c r="Q17804" s="3" t="s">
        <v>49</v>
      </c>
      <c r="S17804" s="3" t="s">
        <v>34</v>
      </c>
    </row>
    <row r="17805">
      <c r="A17805" s="2">
        <v>42318.71491898148</v>
      </c>
      <c r="B17805" s="3">
        <v>93.0</v>
      </c>
      <c r="C17805" s="3" t="s">
        <v>15274</v>
      </c>
      <c r="D17805" s="3">
        <v>13.0</v>
      </c>
      <c r="E17805" s="3" t="s">
        <v>15315</v>
      </c>
      <c r="F17805" s="3">
        <v>4.0</v>
      </c>
      <c r="G17805" s="3">
        <v>6.0</v>
      </c>
      <c r="H17805" s="3" t="s">
        <v>15573</v>
      </c>
      <c r="I17805" s="3" t="s">
        <v>15574</v>
      </c>
      <c r="J17805" s="3" t="s">
        <v>23</v>
      </c>
      <c r="K17805" s="3" t="s">
        <v>24</v>
      </c>
      <c r="L17805" s="3">
        <v>37.0</v>
      </c>
      <c r="M17805" s="3" t="s">
        <v>30</v>
      </c>
      <c r="N17805" s="3" t="s">
        <v>15631</v>
      </c>
      <c r="O17805" s="3" t="s">
        <v>919</v>
      </c>
      <c r="P17805" s="4">
        <v>19037.0</v>
      </c>
      <c r="Q17805" s="3" t="s">
        <v>86</v>
      </c>
      <c r="S17805" s="3" t="s">
        <v>34</v>
      </c>
    </row>
    <row r="17806">
      <c r="A17806" s="2">
        <v>42318.71491898148</v>
      </c>
      <c r="B17806" s="3">
        <v>93.0</v>
      </c>
      <c r="C17806" s="3" t="s">
        <v>15274</v>
      </c>
      <c r="D17806" s="3">
        <v>13.0</v>
      </c>
      <c r="E17806" s="3" t="s">
        <v>15315</v>
      </c>
      <c r="F17806" s="3">
        <v>4.0</v>
      </c>
      <c r="G17806" s="3">
        <v>6.0</v>
      </c>
      <c r="H17806" s="3" t="s">
        <v>15573</v>
      </c>
      <c r="I17806" s="3" t="s">
        <v>15574</v>
      </c>
      <c r="J17806" s="3" t="s">
        <v>23</v>
      </c>
      <c r="K17806" s="3" t="s">
        <v>24</v>
      </c>
      <c r="L17806" s="3">
        <v>38.0</v>
      </c>
      <c r="M17806" s="3" t="s">
        <v>25</v>
      </c>
      <c r="N17806" s="3" t="s">
        <v>15632</v>
      </c>
      <c r="O17806" s="3" t="s">
        <v>168</v>
      </c>
      <c r="P17806" s="4">
        <v>21191.0</v>
      </c>
      <c r="Q17806" s="3" t="s">
        <v>216</v>
      </c>
      <c r="S17806" s="3" t="s">
        <v>34</v>
      </c>
    </row>
    <row r="17807">
      <c r="A17807" s="2">
        <v>42318.71491898148</v>
      </c>
      <c r="B17807" s="3">
        <v>93.0</v>
      </c>
      <c r="C17807" s="3" t="s">
        <v>15274</v>
      </c>
      <c r="D17807" s="3">
        <v>13.0</v>
      </c>
      <c r="E17807" s="3" t="s">
        <v>15315</v>
      </c>
      <c r="F17807" s="3">
        <v>4.0</v>
      </c>
      <c r="G17807" s="3">
        <v>6.0</v>
      </c>
      <c r="H17807" s="3" t="s">
        <v>15573</v>
      </c>
      <c r="I17807" s="3" t="s">
        <v>15574</v>
      </c>
      <c r="J17807" s="3" t="s">
        <v>23</v>
      </c>
      <c r="K17807" s="3" t="s">
        <v>24</v>
      </c>
      <c r="L17807" s="3">
        <v>39.0</v>
      </c>
      <c r="M17807" s="3" t="s">
        <v>30</v>
      </c>
      <c r="N17807" s="3" t="s">
        <v>15633</v>
      </c>
      <c r="O17807" s="3" t="s">
        <v>98</v>
      </c>
      <c r="P17807" s="4">
        <v>18885.0</v>
      </c>
      <c r="Q17807" s="3" t="s">
        <v>113</v>
      </c>
      <c r="S17807" s="3" t="s">
        <v>34</v>
      </c>
    </row>
    <row r="17808">
      <c r="A17808" s="2">
        <v>42318.71491898148</v>
      </c>
      <c r="B17808" s="3">
        <v>93.0</v>
      </c>
      <c r="C17808" s="3" t="s">
        <v>15274</v>
      </c>
      <c r="D17808" s="3">
        <v>13.0</v>
      </c>
      <c r="E17808" s="3" t="s">
        <v>15315</v>
      </c>
      <c r="F17808" s="3">
        <v>4.0</v>
      </c>
      <c r="G17808" s="3">
        <v>6.0</v>
      </c>
      <c r="H17808" s="3" t="s">
        <v>15573</v>
      </c>
      <c r="I17808" s="3" t="s">
        <v>15574</v>
      </c>
      <c r="J17808" s="3" t="s">
        <v>23</v>
      </c>
      <c r="K17808" s="3" t="s">
        <v>24</v>
      </c>
      <c r="L17808" s="3">
        <v>40.0</v>
      </c>
      <c r="M17808" s="3" t="s">
        <v>25</v>
      </c>
      <c r="N17808" s="3" t="s">
        <v>14248</v>
      </c>
      <c r="O17808" s="3" t="s">
        <v>91</v>
      </c>
      <c r="P17808" s="4">
        <v>19429.0</v>
      </c>
      <c r="Q17808" s="3" t="s">
        <v>105</v>
      </c>
      <c r="S17808" s="3" t="s">
        <v>34</v>
      </c>
    </row>
    <row r="17809">
      <c r="A17809" s="2">
        <v>42318.71491898148</v>
      </c>
      <c r="B17809" s="3">
        <v>93.0</v>
      </c>
      <c r="C17809" s="3" t="s">
        <v>15274</v>
      </c>
      <c r="D17809" s="3">
        <v>13.0</v>
      </c>
      <c r="E17809" s="3" t="s">
        <v>15315</v>
      </c>
      <c r="F17809" s="3">
        <v>4.0</v>
      </c>
      <c r="G17809" s="3">
        <v>6.0</v>
      </c>
      <c r="H17809" s="3" t="s">
        <v>15573</v>
      </c>
      <c r="I17809" s="3" t="s">
        <v>15574</v>
      </c>
      <c r="J17809" s="3" t="s">
        <v>23</v>
      </c>
      <c r="K17809" s="3" t="s">
        <v>24</v>
      </c>
      <c r="L17809" s="3">
        <v>41.0</v>
      </c>
      <c r="M17809" s="3" t="s">
        <v>30</v>
      </c>
      <c r="N17809" s="3" t="s">
        <v>15634</v>
      </c>
      <c r="O17809" s="3" t="s">
        <v>71</v>
      </c>
      <c r="P17809" s="4">
        <v>32010.0</v>
      </c>
      <c r="Q17809" s="3" t="s">
        <v>60</v>
      </c>
      <c r="S17809" s="3" t="s">
        <v>34</v>
      </c>
    </row>
    <row r="17810">
      <c r="A17810" s="2">
        <v>42318.71491898148</v>
      </c>
      <c r="B17810" s="3">
        <v>93.0</v>
      </c>
      <c r="C17810" s="3" t="s">
        <v>15274</v>
      </c>
      <c r="D17810" s="3">
        <v>13.0</v>
      </c>
      <c r="E17810" s="3" t="s">
        <v>15315</v>
      </c>
      <c r="F17810" s="3">
        <v>4.0</v>
      </c>
      <c r="G17810" s="3">
        <v>6.0</v>
      </c>
      <c r="H17810" s="3" t="s">
        <v>15573</v>
      </c>
      <c r="I17810" s="3" t="s">
        <v>15574</v>
      </c>
      <c r="J17810" s="3" t="s">
        <v>23</v>
      </c>
      <c r="K17810" s="3" t="s">
        <v>24</v>
      </c>
      <c r="L17810" s="3">
        <v>42.0</v>
      </c>
      <c r="M17810" s="3" t="s">
        <v>25</v>
      </c>
      <c r="N17810" s="3" t="s">
        <v>15635</v>
      </c>
      <c r="O17810" s="3" t="s">
        <v>15636</v>
      </c>
      <c r="P17810" s="4">
        <v>26967.0</v>
      </c>
      <c r="Q17810" s="3" t="s">
        <v>169</v>
      </c>
      <c r="S17810" s="3" t="s">
        <v>34</v>
      </c>
    </row>
    <row r="17811">
      <c r="A17811" s="2">
        <v>42318.71491898148</v>
      </c>
      <c r="B17811" s="3">
        <v>93.0</v>
      </c>
      <c r="C17811" s="3" t="s">
        <v>15274</v>
      </c>
      <c r="D17811" s="3">
        <v>13.0</v>
      </c>
      <c r="E17811" s="3" t="s">
        <v>15315</v>
      </c>
      <c r="F17811" s="3">
        <v>4.0</v>
      </c>
      <c r="G17811" s="3">
        <v>6.0</v>
      </c>
      <c r="H17811" s="3" t="s">
        <v>15573</v>
      </c>
      <c r="I17811" s="3" t="s">
        <v>15574</v>
      </c>
      <c r="J17811" s="3" t="s">
        <v>23</v>
      </c>
      <c r="K17811" s="3" t="s">
        <v>24</v>
      </c>
      <c r="L17811" s="3">
        <v>43.0</v>
      </c>
      <c r="M17811" s="3" t="s">
        <v>30</v>
      </c>
      <c r="N17811" s="3" t="s">
        <v>15637</v>
      </c>
      <c r="O17811" s="3" t="s">
        <v>633</v>
      </c>
      <c r="P17811" s="4">
        <v>20664.0</v>
      </c>
      <c r="Q17811" s="3" t="s">
        <v>205</v>
      </c>
      <c r="S17811" s="3" t="s">
        <v>29</v>
      </c>
    </row>
    <row r="17812">
      <c r="A17812" s="2">
        <v>42318.71491898148</v>
      </c>
      <c r="B17812" s="3">
        <v>93.0</v>
      </c>
      <c r="C17812" s="3" t="s">
        <v>15274</v>
      </c>
      <c r="D17812" s="3">
        <v>13.0</v>
      </c>
      <c r="E17812" s="3" t="s">
        <v>15315</v>
      </c>
      <c r="F17812" s="3">
        <v>4.0</v>
      </c>
      <c r="G17812" s="3">
        <v>6.0</v>
      </c>
      <c r="H17812" s="3" t="s">
        <v>15573</v>
      </c>
      <c r="I17812" s="3" t="s">
        <v>15574</v>
      </c>
      <c r="J17812" s="3" t="s">
        <v>23</v>
      </c>
      <c r="K17812" s="3" t="s">
        <v>24</v>
      </c>
      <c r="L17812" s="3">
        <v>44.0</v>
      </c>
      <c r="M17812" s="3" t="s">
        <v>25</v>
      </c>
      <c r="N17812" s="3" t="s">
        <v>15638</v>
      </c>
      <c r="O17812" s="3" t="s">
        <v>796</v>
      </c>
      <c r="P17812" s="4">
        <v>25390.0</v>
      </c>
      <c r="Q17812" s="3" t="s">
        <v>28</v>
      </c>
      <c r="S17812" s="3" t="s">
        <v>34</v>
      </c>
    </row>
    <row r="17813">
      <c r="A17813" s="2">
        <v>42318.71491898148</v>
      </c>
      <c r="B17813" s="3">
        <v>93.0</v>
      </c>
      <c r="C17813" s="3" t="s">
        <v>15274</v>
      </c>
      <c r="D17813" s="3">
        <v>13.0</v>
      </c>
      <c r="E17813" s="3" t="s">
        <v>15315</v>
      </c>
      <c r="F17813" s="3">
        <v>4.0</v>
      </c>
      <c r="G17813" s="3">
        <v>6.0</v>
      </c>
      <c r="H17813" s="3" t="s">
        <v>15573</v>
      </c>
      <c r="I17813" s="3" t="s">
        <v>15574</v>
      </c>
      <c r="J17813" s="3" t="s">
        <v>23</v>
      </c>
      <c r="K17813" s="3" t="s">
        <v>24</v>
      </c>
      <c r="L17813" s="3">
        <v>45.0</v>
      </c>
      <c r="M17813" s="3" t="s">
        <v>30</v>
      </c>
      <c r="N17813" s="3" t="s">
        <v>15639</v>
      </c>
      <c r="O17813" s="3" t="s">
        <v>139</v>
      </c>
      <c r="P17813" s="4">
        <v>32352.0</v>
      </c>
      <c r="Q17813" s="3" t="s">
        <v>132</v>
      </c>
      <c r="S17813" s="3" t="s">
        <v>34</v>
      </c>
    </row>
    <row r="17814">
      <c r="A17814" s="2">
        <v>42318.71491898148</v>
      </c>
      <c r="B17814" s="3">
        <v>93.0</v>
      </c>
      <c r="C17814" s="3" t="s">
        <v>15274</v>
      </c>
      <c r="D17814" s="3">
        <v>13.0</v>
      </c>
      <c r="E17814" s="3" t="s">
        <v>15315</v>
      </c>
      <c r="F17814" s="3">
        <v>4.0</v>
      </c>
      <c r="G17814" s="3">
        <v>6.0</v>
      </c>
      <c r="H17814" s="3" t="s">
        <v>15573</v>
      </c>
      <c r="I17814" s="3" t="s">
        <v>15574</v>
      </c>
      <c r="J17814" s="3" t="s">
        <v>23</v>
      </c>
      <c r="K17814" s="3" t="s">
        <v>24</v>
      </c>
      <c r="L17814" s="3">
        <v>46.0</v>
      </c>
      <c r="M17814" s="3" t="s">
        <v>25</v>
      </c>
      <c r="N17814" s="3" t="s">
        <v>2427</v>
      </c>
      <c r="O17814" s="3" t="s">
        <v>319</v>
      </c>
      <c r="P17814" s="4">
        <v>31854.0</v>
      </c>
      <c r="Q17814" s="3" t="s">
        <v>60</v>
      </c>
      <c r="S17814" s="3" t="s">
        <v>34</v>
      </c>
    </row>
    <row r="17815">
      <c r="A17815" s="2">
        <v>42318.71491898148</v>
      </c>
      <c r="B17815" s="3">
        <v>93.0</v>
      </c>
      <c r="C17815" s="3" t="s">
        <v>15274</v>
      </c>
      <c r="D17815" s="3">
        <v>13.0</v>
      </c>
      <c r="E17815" s="3" t="s">
        <v>15315</v>
      </c>
      <c r="F17815" s="3">
        <v>4.0</v>
      </c>
      <c r="G17815" s="3">
        <v>6.0</v>
      </c>
      <c r="H17815" s="3" t="s">
        <v>15573</v>
      </c>
      <c r="I17815" s="3" t="s">
        <v>15574</v>
      </c>
      <c r="J17815" s="3" t="s">
        <v>23</v>
      </c>
      <c r="K17815" s="3" t="s">
        <v>24</v>
      </c>
      <c r="L17815" s="3">
        <v>47.0</v>
      </c>
      <c r="M17815" s="3" t="s">
        <v>30</v>
      </c>
      <c r="N17815" s="3" t="s">
        <v>15640</v>
      </c>
      <c r="O17815" s="3" t="s">
        <v>15641</v>
      </c>
      <c r="P17815" s="4">
        <v>18592.0</v>
      </c>
      <c r="Q17815" s="3" t="s">
        <v>49</v>
      </c>
      <c r="S17815" s="3" t="s">
        <v>34</v>
      </c>
    </row>
    <row r="17816">
      <c r="A17816" s="2">
        <v>42318.71491898148</v>
      </c>
      <c r="B17816" s="3">
        <v>93.0</v>
      </c>
      <c r="C17816" s="3" t="s">
        <v>15274</v>
      </c>
      <c r="D17816" s="3">
        <v>13.0</v>
      </c>
      <c r="E17816" s="3" t="s">
        <v>15315</v>
      </c>
      <c r="F17816" s="3">
        <v>4.0</v>
      </c>
      <c r="G17816" s="3">
        <v>6.0</v>
      </c>
      <c r="H17816" s="3" t="s">
        <v>15573</v>
      </c>
      <c r="I17816" s="3" t="s">
        <v>15574</v>
      </c>
      <c r="J17816" s="3" t="s">
        <v>23</v>
      </c>
      <c r="K17816" s="3" t="s">
        <v>24</v>
      </c>
      <c r="L17816" s="3">
        <v>48.0</v>
      </c>
      <c r="M17816" s="3" t="s">
        <v>25</v>
      </c>
      <c r="N17816" s="3" t="s">
        <v>15642</v>
      </c>
      <c r="O17816" s="3" t="s">
        <v>218</v>
      </c>
      <c r="P17816" s="4">
        <v>28033.0</v>
      </c>
      <c r="Q17816" s="3" t="s">
        <v>37</v>
      </c>
      <c r="S17816" s="3" t="s">
        <v>34</v>
      </c>
    </row>
    <row r="17817">
      <c r="A17817" s="2">
        <v>42318.71491898148</v>
      </c>
      <c r="B17817" s="3">
        <v>93.0</v>
      </c>
      <c r="C17817" s="3" t="s">
        <v>15274</v>
      </c>
      <c r="D17817" s="3">
        <v>13.0</v>
      </c>
      <c r="E17817" s="3" t="s">
        <v>15315</v>
      </c>
      <c r="F17817" s="3">
        <v>4.0</v>
      </c>
      <c r="G17817" s="3">
        <v>6.0</v>
      </c>
      <c r="H17817" s="3" t="s">
        <v>15573</v>
      </c>
      <c r="I17817" s="3" t="s">
        <v>15574</v>
      </c>
      <c r="J17817" s="3" t="s">
        <v>23</v>
      </c>
      <c r="K17817" s="3" t="s">
        <v>24</v>
      </c>
      <c r="L17817" s="3">
        <v>49.0</v>
      </c>
      <c r="M17817" s="3" t="s">
        <v>30</v>
      </c>
      <c r="N17817" s="3" t="s">
        <v>1488</v>
      </c>
      <c r="O17817" s="3" t="s">
        <v>329</v>
      </c>
      <c r="P17817" s="4">
        <v>22027.0</v>
      </c>
      <c r="Q17817" s="3" t="s">
        <v>247</v>
      </c>
      <c r="S17817" s="3" t="s">
        <v>34</v>
      </c>
    </row>
    <row r="17818">
      <c r="A17818" s="2">
        <v>42318.71491898148</v>
      </c>
      <c r="B17818" s="3">
        <v>93.0</v>
      </c>
      <c r="C17818" s="3" t="s">
        <v>15274</v>
      </c>
      <c r="D17818" s="3">
        <v>13.0</v>
      </c>
      <c r="E17818" s="3" t="s">
        <v>15315</v>
      </c>
      <c r="F17818" s="3">
        <v>4.0</v>
      </c>
      <c r="G17818" s="3">
        <v>6.0</v>
      </c>
      <c r="H17818" s="3" t="s">
        <v>15573</v>
      </c>
      <c r="I17818" s="3" t="s">
        <v>15574</v>
      </c>
      <c r="J17818" s="3" t="s">
        <v>23</v>
      </c>
      <c r="K17818" s="3" t="s">
        <v>24</v>
      </c>
      <c r="L17818" s="3">
        <v>50.0</v>
      </c>
      <c r="M17818" s="3" t="s">
        <v>25</v>
      </c>
      <c r="N17818" s="3" t="s">
        <v>4097</v>
      </c>
      <c r="O17818" s="3" t="s">
        <v>109</v>
      </c>
      <c r="P17818" s="4">
        <v>16524.0</v>
      </c>
      <c r="Q17818" s="3" t="s">
        <v>86</v>
      </c>
      <c r="S17818" s="3" t="s">
        <v>34</v>
      </c>
    </row>
    <row r="17819">
      <c r="A17819" s="2">
        <v>42318.71491898148</v>
      </c>
      <c r="B17819" s="3">
        <v>93.0</v>
      </c>
      <c r="C17819" s="3" t="s">
        <v>15274</v>
      </c>
      <c r="D17819" s="3">
        <v>13.0</v>
      </c>
      <c r="E17819" s="3" t="s">
        <v>15315</v>
      </c>
      <c r="F17819" s="3">
        <v>4.0</v>
      </c>
      <c r="G17819" s="3">
        <v>6.0</v>
      </c>
      <c r="H17819" s="3" t="s">
        <v>15573</v>
      </c>
      <c r="I17819" s="3" t="s">
        <v>15574</v>
      </c>
      <c r="J17819" s="3" t="s">
        <v>23</v>
      </c>
      <c r="K17819" s="3" t="s">
        <v>24</v>
      </c>
      <c r="L17819" s="3">
        <v>51.0</v>
      </c>
      <c r="M17819" s="3" t="s">
        <v>30</v>
      </c>
      <c r="N17819" s="3" t="s">
        <v>15643</v>
      </c>
      <c r="O17819" s="3" t="s">
        <v>85</v>
      </c>
      <c r="P17819" s="4">
        <v>16828.0</v>
      </c>
      <c r="Q17819" s="3" t="s">
        <v>86</v>
      </c>
      <c r="S17819" s="3" t="s">
        <v>29</v>
      </c>
    </row>
    <row r="17820">
      <c r="A17820" s="2">
        <v>42318.71491898148</v>
      </c>
      <c r="B17820" s="3">
        <v>93.0</v>
      </c>
      <c r="C17820" s="3" t="s">
        <v>15274</v>
      </c>
      <c r="D17820" s="3">
        <v>83.0</v>
      </c>
      <c r="E17820" s="3" t="s">
        <v>15357</v>
      </c>
      <c r="F17820" s="3">
        <v>4.0</v>
      </c>
      <c r="G17820" s="3">
        <v>6.0</v>
      </c>
      <c r="H17820" s="3" t="s">
        <v>15573</v>
      </c>
      <c r="I17820" s="3" t="s">
        <v>15574</v>
      </c>
      <c r="J17820" s="3" t="s">
        <v>23</v>
      </c>
      <c r="K17820" s="3" t="s">
        <v>24</v>
      </c>
      <c r="L17820" s="3">
        <v>1.0</v>
      </c>
      <c r="M17820" s="3" t="s">
        <v>25</v>
      </c>
      <c r="N17820" s="3" t="s">
        <v>15644</v>
      </c>
      <c r="O17820" s="3" t="s">
        <v>15645</v>
      </c>
      <c r="P17820" s="4">
        <v>25127.0</v>
      </c>
      <c r="Q17820" s="3" t="s">
        <v>169</v>
      </c>
      <c r="S17820" s="3" t="s">
        <v>34</v>
      </c>
    </row>
    <row r="17821">
      <c r="A17821" s="2">
        <v>42318.71491898148</v>
      </c>
      <c r="B17821" s="3">
        <v>93.0</v>
      </c>
      <c r="C17821" s="3" t="s">
        <v>15274</v>
      </c>
      <c r="D17821" s="3">
        <v>83.0</v>
      </c>
      <c r="E17821" s="3" t="s">
        <v>15357</v>
      </c>
      <c r="F17821" s="3">
        <v>4.0</v>
      </c>
      <c r="G17821" s="3">
        <v>6.0</v>
      </c>
      <c r="H17821" s="3" t="s">
        <v>15573</v>
      </c>
      <c r="I17821" s="3" t="s">
        <v>15574</v>
      </c>
      <c r="J17821" s="3" t="s">
        <v>23</v>
      </c>
      <c r="K17821" s="3" t="s">
        <v>24</v>
      </c>
      <c r="L17821" s="3">
        <v>2.0</v>
      </c>
      <c r="M17821" s="3" t="s">
        <v>30</v>
      </c>
      <c r="N17821" s="3" t="s">
        <v>15646</v>
      </c>
      <c r="O17821" s="3" t="s">
        <v>93</v>
      </c>
      <c r="P17821" s="4">
        <v>19259.0</v>
      </c>
      <c r="Q17821" s="3" t="s">
        <v>105</v>
      </c>
      <c r="S17821" s="3" t="s">
        <v>34</v>
      </c>
    </row>
    <row r="17822">
      <c r="A17822" s="2">
        <v>42318.71491898148</v>
      </c>
      <c r="B17822" s="3">
        <v>93.0</v>
      </c>
      <c r="C17822" s="3" t="s">
        <v>15274</v>
      </c>
      <c r="D17822" s="3">
        <v>83.0</v>
      </c>
      <c r="E17822" s="3" t="s">
        <v>15357</v>
      </c>
      <c r="F17822" s="3">
        <v>4.0</v>
      </c>
      <c r="G17822" s="3">
        <v>6.0</v>
      </c>
      <c r="H17822" s="3" t="s">
        <v>15573</v>
      </c>
      <c r="I17822" s="3" t="s">
        <v>15574</v>
      </c>
      <c r="J17822" s="3" t="s">
        <v>23</v>
      </c>
      <c r="K17822" s="3" t="s">
        <v>24</v>
      </c>
      <c r="L17822" s="3">
        <v>3.0</v>
      </c>
      <c r="M17822" s="3" t="s">
        <v>25</v>
      </c>
      <c r="N17822" s="3" t="s">
        <v>543</v>
      </c>
      <c r="O17822" s="3" t="s">
        <v>359</v>
      </c>
      <c r="P17822" s="4">
        <v>27356.0</v>
      </c>
      <c r="Q17822" s="3" t="s">
        <v>52</v>
      </c>
      <c r="S17822" s="3" t="s">
        <v>34</v>
      </c>
    </row>
    <row r="17823">
      <c r="A17823" s="2">
        <v>42318.71491898148</v>
      </c>
      <c r="B17823" s="3">
        <v>93.0</v>
      </c>
      <c r="C17823" s="3" t="s">
        <v>15274</v>
      </c>
      <c r="D17823" s="3">
        <v>83.0</v>
      </c>
      <c r="E17823" s="3" t="s">
        <v>15357</v>
      </c>
      <c r="F17823" s="3">
        <v>4.0</v>
      </c>
      <c r="G17823" s="3">
        <v>6.0</v>
      </c>
      <c r="H17823" s="3" t="s">
        <v>15573</v>
      </c>
      <c r="I17823" s="3" t="s">
        <v>15574</v>
      </c>
      <c r="J17823" s="3" t="s">
        <v>23</v>
      </c>
      <c r="K17823" s="3" t="s">
        <v>24</v>
      </c>
      <c r="L17823" s="3">
        <v>4.0</v>
      </c>
      <c r="M17823" s="3" t="s">
        <v>30</v>
      </c>
      <c r="N17823" s="3" t="s">
        <v>15647</v>
      </c>
      <c r="O17823" s="3" t="s">
        <v>235</v>
      </c>
      <c r="P17823" s="4">
        <v>19543.0</v>
      </c>
      <c r="Q17823" s="3" t="s">
        <v>86</v>
      </c>
      <c r="S17823" s="3" t="s">
        <v>34</v>
      </c>
    </row>
    <row r="17824">
      <c r="A17824" s="2">
        <v>42318.71491898148</v>
      </c>
      <c r="B17824" s="3">
        <v>93.0</v>
      </c>
      <c r="C17824" s="3" t="s">
        <v>15274</v>
      </c>
      <c r="D17824" s="3">
        <v>83.0</v>
      </c>
      <c r="E17824" s="3" t="s">
        <v>15357</v>
      </c>
      <c r="F17824" s="3">
        <v>4.0</v>
      </c>
      <c r="G17824" s="3">
        <v>6.0</v>
      </c>
      <c r="H17824" s="3" t="s">
        <v>15573</v>
      </c>
      <c r="I17824" s="3" t="s">
        <v>15574</v>
      </c>
      <c r="J17824" s="3" t="s">
        <v>23</v>
      </c>
      <c r="K17824" s="3" t="s">
        <v>24</v>
      </c>
      <c r="L17824" s="3">
        <v>5.0</v>
      </c>
      <c r="M17824" s="3" t="s">
        <v>25</v>
      </c>
      <c r="N17824" s="3" t="s">
        <v>15648</v>
      </c>
      <c r="O17824" s="3" t="s">
        <v>240</v>
      </c>
      <c r="P17824" s="4">
        <v>20313.0</v>
      </c>
      <c r="Q17824" s="3" t="s">
        <v>52</v>
      </c>
      <c r="S17824" s="3" t="s">
        <v>34</v>
      </c>
    </row>
    <row r="17825">
      <c r="A17825" s="2">
        <v>42318.71491898148</v>
      </c>
      <c r="B17825" s="3">
        <v>93.0</v>
      </c>
      <c r="C17825" s="3" t="s">
        <v>15274</v>
      </c>
      <c r="D17825" s="3">
        <v>83.0</v>
      </c>
      <c r="E17825" s="3" t="s">
        <v>15357</v>
      </c>
      <c r="F17825" s="3">
        <v>4.0</v>
      </c>
      <c r="G17825" s="3">
        <v>6.0</v>
      </c>
      <c r="H17825" s="3" t="s">
        <v>15573</v>
      </c>
      <c r="I17825" s="3" t="s">
        <v>15574</v>
      </c>
      <c r="J17825" s="3" t="s">
        <v>23</v>
      </c>
      <c r="K17825" s="3" t="s">
        <v>24</v>
      </c>
      <c r="L17825" s="3">
        <v>6.0</v>
      </c>
      <c r="M17825" s="3" t="s">
        <v>30</v>
      </c>
      <c r="N17825" s="3" t="s">
        <v>15649</v>
      </c>
      <c r="O17825" s="3" t="s">
        <v>742</v>
      </c>
      <c r="P17825" s="4">
        <v>21107.0</v>
      </c>
      <c r="Q17825" s="3" t="s">
        <v>52</v>
      </c>
      <c r="S17825" s="3" t="s">
        <v>34</v>
      </c>
    </row>
    <row r="17826">
      <c r="A17826" s="2">
        <v>42318.71491898148</v>
      </c>
      <c r="B17826" s="3">
        <v>93.0</v>
      </c>
      <c r="C17826" s="3" t="s">
        <v>15274</v>
      </c>
      <c r="D17826" s="3">
        <v>83.0</v>
      </c>
      <c r="E17826" s="3" t="s">
        <v>15357</v>
      </c>
      <c r="F17826" s="3">
        <v>4.0</v>
      </c>
      <c r="G17826" s="3">
        <v>6.0</v>
      </c>
      <c r="H17826" s="3" t="s">
        <v>15573</v>
      </c>
      <c r="I17826" s="3" t="s">
        <v>15574</v>
      </c>
      <c r="J17826" s="3" t="s">
        <v>23</v>
      </c>
      <c r="K17826" s="3" t="s">
        <v>24</v>
      </c>
      <c r="L17826" s="3">
        <v>7.0</v>
      </c>
      <c r="M17826" s="3" t="s">
        <v>25</v>
      </c>
      <c r="N17826" s="3" t="s">
        <v>15650</v>
      </c>
      <c r="O17826" s="3" t="s">
        <v>95</v>
      </c>
      <c r="P17826" s="4">
        <v>19909.0</v>
      </c>
      <c r="Q17826" s="3" t="s">
        <v>96</v>
      </c>
      <c r="S17826" s="3" t="s">
        <v>34</v>
      </c>
    </row>
    <row r="17827">
      <c r="A17827" s="2">
        <v>42318.71491898148</v>
      </c>
      <c r="B17827" s="3">
        <v>93.0</v>
      </c>
      <c r="C17827" s="3" t="s">
        <v>15274</v>
      </c>
      <c r="D17827" s="3">
        <v>83.0</v>
      </c>
      <c r="E17827" s="3" t="s">
        <v>15357</v>
      </c>
      <c r="F17827" s="3">
        <v>4.0</v>
      </c>
      <c r="G17827" s="3">
        <v>6.0</v>
      </c>
      <c r="H17827" s="3" t="s">
        <v>15573</v>
      </c>
      <c r="I17827" s="3" t="s">
        <v>15574</v>
      </c>
      <c r="J17827" s="3" t="s">
        <v>23</v>
      </c>
      <c r="K17827" s="3" t="s">
        <v>24</v>
      </c>
      <c r="L17827" s="3">
        <v>8.0</v>
      </c>
      <c r="M17827" s="3" t="s">
        <v>30</v>
      </c>
      <c r="N17827" s="3" t="s">
        <v>15651</v>
      </c>
      <c r="O17827" s="3" t="s">
        <v>15652</v>
      </c>
      <c r="P17827" s="4">
        <v>21396.0</v>
      </c>
      <c r="Q17827" s="3" t="s">
        <v>132</v>
      </c>
      <c r="S17827" s="3" t="s">
        <v>34</v>
      </c>
    </row>
    <row r="17828">
      <c r="A17828" s="2">
        <v>42318.71491898148</v>
      </c>
      <c r="B17828" s="3">
        <v>93.0</v>
      </c>
      <c r="C17828" s="3" t="s">
        <v>15274</v>
      </c>
      <c r="D17828" s="3">
        <v>83.0</v>
      </c>
      <c r="E17828" s="3" t="s">
        <v>15357</v>
      </c>
      <c r="F17828" s="3">
        <v>4.0</v>
      </c>
      <c r="G17828" s="3">
        <v>6.0</v>
      </c>
      <c r="H17828" s="3" t="s">
        <v>15573</v>
      </c>
      <c r="I17828" s="3" t="s">
        <v>15574</v>
      </c>
      <c r="J17828" s="3" t="s">
        <v>23</v>
      </c>
      <c r="K17828" s="3" t="s">
        <v>24</v>
      </c>
      <c r="L17828" s="3">
        <v>9.0</v>
      </c>
      <c r="M17828" s="3" t="s">
        <v>25</v>
      </c>
      <c r="N17828" s="3" t="s">
        <v>15653</v>
      </c>
      <c r="O17828" s="3" t="s">
        <v>417</v>
      </c>
      <c r="P17828" s="4">
        <v>18725.0</v>
      </c>
      <c r="Q17828" s="3" t="s">
        <v>105</v>
      </c>
      <c r="S17828" s="3" t="s">
        <v>34</v>
      </c>
    </row>
    <row r="17829">
      <c r="A17829" s="2">
        <v>42318.71491898148</v>
      </c>
      <c r="B17829" s="3">
        <v>93.0</v>
      </c>
      <c r="C17829" s="3" t="s">
        <v>15274</v>
      </c>
      <c r="D17829" s="3">
        <v>83.0</v>
      </c>
      <c r="E17829" s="3" t="s">
        <v>15357</v>
      </c>
      <c r="F17829" s="3">
        <v>4.0</v>
      </c>
      <c r="G17829" s="3">
        <v>6.0</v>
      </c>
      <c r="H17829" s="3" t="s">
        <v>15573</v>
      </c>
      <c r="I17829" s="3" t="s">
        <v>15574</v>
      </c>
      <c r="J17829" s="3" t="s">
        <v>23</v>
      </c>
      <c r="K17829" s="3" t="s">
        <v>24</v>
      </c>
      <c r="L17829" s="3">
        <v>10.0</v>
      </c>
      <c r="M17829" s="3" t="s">
        <v>30</v>
      </c>
      <c r="N17829" s="3" t="s">
        <v>15654</v>
      </c>
      <c r="O17829" s="3" t="s">
        <v>163</v>
      </c>
      <c r="P17829" s="4">
        <v>25147.0</v>
      </c>
      <c r="Q17829" s="3" t="s">
        <v>247</v>
      </c>
      <c r="S17829" s="3" t="s">
        <v>34</v>
      </c>
    </row>
    <row r="17830">
      <c r="A17830" s="2">
        <v>42318.71491898148</v>
      </c>
      <c r="B17830" s="3">
        <v>93.0</v>
      </c>
      <c r="C17830" s="3" t="s">
        <v>15274</v>
      </c>
      <c r="D17830" s="3">
        <v>83.0</v>
      </c>
      <c r="E17830" s="3" t="s">
        <v>15357</v>
      </c>
      <c r="F17830" s="3">
        <v>4.0</v>
      </c>
      <c r="G17830" s="3">
        <v>6.0</v>
      </c>
      <c r="H17830" s="3" t="s">
        <v>15573</v>
      </c>
      <c r="I17830" s="3" t="s">
        <v>15574</v>
      </c>
      <c r="J17830" s="3" t="s">
        <v>23</v>
      </c>
      <c r="K17830" s="3" t="s">
        <v>24</v>
      </c>
      <c r="L17830" s="3">
        <v>11.0</v>
      </c>
      <c r="M17830" s="3" t="s">
        <v>25</v>
      </c>
      <c r="N17830" s="3" t="s">
        <v>15655</v>
      </c>
      <c r="O17830" s="3" t="s">
        <v>458</v>
      </c>
      <c r="P17830" s="4">
        <v>28793.0</v>
      </c>
      <c r="Q17830" s="3" t="s">
        <v>153</v>
      </c>
      <c r="S17830" s="3" t="s">
        <v>34</v>
      </c>
    </row>
    <row r="17831">
      <c r="A17831" s="2">
        <v>42318.71491898148</v>
      </c>
      <c r="B17831" s="3">
        <v>93.0</v>
      </c>
      <c r="C17831" s="3" t="s">
        <v>15274</v>
      </c>
      <c r="D17831" s="3">
        <v>83.0</v>
      </c>
      <c r="E17831" s="3" t="s">
        <v>15357</v>
      </c>
      <c r="F17831" s="3">
        <v>4.0</v>
      </c>
      <c r="G17831" s="3">
        <v>6.0</v>
      </c>
      <c r="H17831" s="3" t="s">
        <v>15573</v>
      </c>
      <c r="I17831" s="3" t="s">
        <v>15574</v>
      </c>
      <c r="J17831" s="3" t="s">
        <v>23</v>
      </c>
      <c r="K17831" s="3" t="s">
        <v>24</v>
      </c>
      <c r="L17831" s="3">
        <v>12.0</v>
      </c>
      <c r="M17831" s="3" t="s">
        <v>30</v>
      </c>
      <c r="N17831" s="3" t="s">
        <v>15656</v>
      </c>
      <c r="O17831" s="3" t="s">
        <v>107</v>
      </c>
      <c r="P17831" s="4">
        <v>21725.0</v>
      </c>
      <c r="Q17831" s="3" t="s">
        <v>52</v>
      </c>
      <c r="S17831" s="3" t="s">
        <v>34</v>
      </c>
    </row>
    <row r="17832">
      <c r="A17832" s="2">
        <v>42318.71491898148</v>
      </c>
      <c r="B17832" s="3">
        <v>93.0</v>
      </c>
      <c r="C17832" s="3" t="s">
        <v>15274</v>
      </c>
      <c r="D17832" s="3">
        <v>83.0</v>
      </c>
      <c r="E17832" s="3" t="s">
        <v>15357</v>
      </c>
      <c r="F17832" s="3">
        <v>4.0</v>
      </c>
      <c r="G17832" s="3">
        <v>6.0</v>
      </c>
      <c r="H17832" s="3" t="s">
        <v>15573</v>
      </c>
      <c r="I17832" s="3" t="s">
        <v>15574</v>
      </c>
      <c r="J17832" s="3" t="s">
        <v>23</v>
      </c>
      <c r="K17832" s="3" t="s">
        <v>24</v>
      </c>
      <c r="L17832" s="3">
        <v>13.0</v>
      </c>
      <c r="M17832" s="3" t="s">
        <v>25</v>
      </c>
      <c r="N17832" s="3" t="s">
        <v>15657</v>
      </c>
      <c r="O17832" s="3" t="s">
        <v>344</v>
      </c>
      <c r="P17832" s="4">
        <v>23365.0</v>
      </c>
      <c r="Q17832" s="3" t="s">
        <v>247</v>
      </c>
      <c r="S17832" s="3" t="s">
        <v>34</v>
      </c>
    </row>
    <row r="17833">
      <c r="A17833" s="2">
        <v>42318.71491898148</v>
      </c>
      <c r="B17833" s="3">
        <v>93.0</v>
      </c>
      <c r="C17833" s="3" t="s">
        <v>15274</v>
      </c>
      <c r="D17833" s="3">
        <v>83.0</v>
      </c>
      <c r="E17833" s="3" t="s">
        <v>15357</v>
      </c>
      <c r="F17833" s="3">
        <v>4.0</v>
      </c>
      <c r="G17833" s="3">
        <v>6.0</v>
      </c>
      <c r="H17833" s="3" t="s">
        <v>15573</v>
      </c>
      <c r="I17833" s="3" t="s">
        <v>15574</v>
      </c>
      <c r="J17833" s="3" t="s">
        <v>23</v>
      </c>
      <c r="K17833" s="3" t="s">
        <v>24</v>
      </c>
      <c r="L17833" s="3">
        <v>14.0</v>
      </c>
      <c r="M17833" s="3" t="s">
        <v>30</v>
      </c>
      <c r="N17833" s="3" t="s">
        <v>4992</v>
      </c>
      <c r="O17833" s="3" t="s">
        <v>448</v>
      </c>
      <c r="P17833" s="4">
        <v>23969.0</v>
      </c>
      <c r="Q17833" s="3" t="s">
        <v>115</v>
      </c>
      <c r="S17833" s="3" t="s">
        <v>34</v>
      </c>
    </row>
    <row r="17834">
      <c r="A17834" s="2">
        <v>42318.71491898148</v>
      </c>
      <c r="B17834" s="3">
        <v>93.0</v>
      </c>
      <c r="C17834" s="3" t="s">
        <v>15274</v>
      </c>
      <c r="D17834" s="3">
        <v>83.0</v>
      </c>
      <c r="E17834" s="3" t="s">
        <v>15357</v>
      </c>
      <c r="F17834" s="3">
        <v>4.0</v>
      </c>
      <c r="G17834" s="3">
        <v>6.0</v>
      </c>
      <c r="H17834" s="3" t="s">
        <v>15573</v>
      </c>
      <c r="I17834" s="3" t="s">
        <v>15574</v>
      </c>
      <c r="J17834" s="3" t="s">
        <v>23</v>
      </c>
      <c r="K17834" s="3" t="s">
        <v>24</v>
      </c>
      <c r="L17834" s="3">
        <v>15.0</v>
      </c>
      <c r="M17834" s="3" t="s">
        <v>25</v>
      </c>
      <c r="N17834" s="3" t="s">
        <v>15658</v>
      </c>
      <c r="O17834" s="3" t="s">
        <v>359</v>
      </c>
      <c r="P17834" s="4">
        <v>21785.0</v>
      </c>
      <c r="Q17834" s="3" t="s">
        <v>37</v>
      </c>
      <c r="S17834" s="3" t="s">
        <v>34</v>
      </c>
    </row>
    <row r="17835">
      <c r="A17835" s="2">
        <v>42318.71491898148</v>
      </c>
      <c r="B17835" s="3">
        <v>93.0</v>
      </c>
      <c r="C17835" s="3" t="s">
        <v>15274</v>
      </c>
      <c r="D17835" s="3">
        <v>83.0</v>
      </c>
      <c r="E17835" s="3" t="s">
        <v>15357</v>
      </c>
      <c r="F17835" s="3">
        <v>4.0</v>
      </c>
      <c r="G17835" s="3">
        <v>6.0</v>
      </c>
      <c r="H17835" s="3" t="s">
        <v>15573</v>
      </c>
      <c r="I17835" s="3" t="s">
        <v>15574</v>
      </c>
      <c r="J17835" s="3" t="s">
        <v>23</v>
      </c>
      <c r="K17835" s="3" t="s">
        <v>24</v>
      </c>
      <c r="L17835" s="3">
        <v>16.0</v>
      </c>
      <c r="M17835" s="3" t="s">
        <v>30</v>
      </c>
      <c r="N17835" s="3" t="s">
        <v>15659</v>
      </c>
      <c r="O17835" s="3" t="s">
        <v>158</v>
      </c>
      <c r="P17835" s="4">
        <v>20340.0</v>
      </c>
      <c r="Q17835" s="3" t="s">
        <v>52</v>
      </c>
      <c r="S17835" s="3" t="s">
        <v>34</v>
      </c>
    </row>
    <row r="17836">
      <c r="A17836" s="2">
        <v>42318.71491898148</v>
      </c>
      <c r="B17836" s="3">
        <v>93.0</v>
      </c>
      <c r="C17836" s="3" t="s">
        <v>15274</v>
      </c>
      <c r="D17836" s="3">
        <v>83.0</v>
      </c>
      <c r="E17836" s="3" t="s">
        <v>15357</v>
      </c>
      <c r="F17836" s="3">
        <v>4.0</v>
      </c>
      <c r="G17836" s="3">
        <v>6.0</v>
      </c>
      <c r="H17836" s="3" t="s">
        <v>15573</v>
      </c>
      <c r="I17836" s="3" t="s">
        <v>15574</v>
      </c>
      <c r="J17836" s="3" t="s">
        <v>23</v>
      </c>
      <c r="K17836" s="3" t="s">
        <v>24</v>
      </c>
      <c r="L17836" s="3">
        <v>17.0</v>
      </c>
      <c r="M17836" s="3" t="s">
        <v>25</v>
      </c>
      <c r="N17836" s="3" t="s">
        <v>15660</v>
      </c>
      <c r="O17836" s="3" t="s">
        <v>218</v>
      </c>
      <c r="P17836" s="4">
        <v>20492.0</v>
      </c>
      <c r="Q17836" s="3" t="s">
        <v>2342</v>
      </c>
      <c r="S17836" s="3" t="s">
        <v>34</v>
      </c>
    </row>
    <row r="17837">
      <c r="A17837" s="2">
        <v>42318.71491898148</v>
      </c>
      <c r="B17837" s="3">
        <v>93.0</v>
      </c>
      <c r="C17837" s="3" t="s">
        <v>15274</v>
      </c>
      <c r="D17837" s="3">
        <v>83.0</v>
      </c>
      <c r="E17837" s="3" t="s">
        <v>15357</v>
      </c>
      <c r="F17837" s="3">
        <v>4.0</v>
      </c>
      <c r="G17837" s="3">
        <v>6.0</v>
      </c>
      <c r="H17837" s="3" t="s">
        <v>15573</v>
      </c>
      <c r="I17837" s="3" t="s">
        <v>15574</v>
      </c>
      <c r="J17837" s="3" t="s">
        <v>23</v>
      </c>
      <c r="K17837" s="3" t="s">
        <v>24</v>
      </c>
      <c r="L17837" s="3">
        <v>18.0</v>
      </c>
      <c r="M17837" s="3" t="s">
        <v>30</v>
      </c>
      <c r="N17837" s="3" t="s">
        <v>15661</v>
      </c>
      <c r="O17837" s="3" t="s">
        <v>1263</v>
      </c>
      <c r="P17837" s="4">
        <v>27205.0</v>
      </c>
      <c r="Q17837" s="3" t="s">
        <v>33</v>
      </c>
      <c r="S17837" s="3" t="s">
        <v>34</v>
      </c>
    </row>
    <row r="17838">
      <c r="A17838" s="2">
        <v>42318.71491898148</v>
      </c>
      <c r="B17838" s="3">
        <v>93.0</v>
      </c>
      <c r="C17838" s="3" t="s">
        <v>15274</v>
      </c>
      <c r="D17838" s="3">
        <v>83.0</v>
      </c>
      <c r="E17838" s="3" t="s">
        <v>15357</v>
      </c>
      <c r="F17838" s="3">
        <v>4.0</v>
      </c>
      <c r="G17838" s="3">
        <v>6.0</v>
      </c>
      <c r="H17838" s="3" t="s">
        <v>15573</v>
      </c>
      <c r="I17838" s="3" t="s">
        <v>15574</v>
      </c>
      <c r="J17838" s="3" t="s">
        <v>23</v>
      </c>
      <c r="K17838" s="3" t="s">
        <v>24</v>
      </c>
      <c r="L17838" s="3">
        <v>19.0</v>
      </c>
      <c r="M17838" s="3" t="s">
        <v>25</v>
      </c>
      <c r="N17838" s="3" t="s">
        <v>4886</v>
      </c>
      <c r="O17838" s="3" t="s">
        <v>27</v>
      </c>
      <c r="P17838" s="4">
        <v>24967.0</v>
      </c>
      <c r="Q17838" s="3" t="s">
        <v>37</v>
      </c>
      <c r="S17838" s="3" t="s">
        <v>34</v>
      </c>
    </row>
    <row r="17839">
      <c r="A17839" s="2">
        <v>42318.71491898148</v>
      </c>
      <c r="B17839" s="3">
        <v>93.0</v>
      </c>
      <c r="C17839" s="3" t="s">
        <v>15274</v>
      </c>
      <c r="D17839" s="3">
        <v>83.0</v>
      </c>
      <c r="E17839" s="3" t="s">
        <v>15357</v>
      </c>
      <c r="F17839" s="3">
        <v>4.0</v>
      </c>
      <c r="G17839" s="3">
        <v>6.0</v>
      </c>
      <c r="H17839" s="3" t="s">
        <v>15573</v>
      </c>
      <c r="I17839" s="3" t="s">
        <v>15574</v>
      </c>
      <c r="J17839" s="3" t="s">
        <v>23</v>
      </c>
      <c r="K17839" s="3" t="s">
        <v>24</v>
      </c>
      <c r="L17839" s="3">
        <v>20.0</v>
      </c>
      <c r="M17839" s="3" t="s">
        <v>30</v>
      </c>
      <c r="N17839" s="3" t="s">
        <v>15662</v>
      </c>
      <c r="O17839" s="3" t="s">
        <v>560</v>
      </c>
      <c r="P17839" s="4">
        <v>28984.0</v>
      </c>
      <c r="Q17839" s="3" t="s">
        <v>345</v>
      </c>
      <c r="S17839" s="3" t="s">
        <v>34</v>
      </c>
    </row>
    <row r="17840">
      <c r="A17840" s="2">
        <v>42318.71491898148</v>
      </c>
      <c r="B17840" s="3">
        <v>93.0</v>
      </c>
      <c r="C17840" s="3" t="s">
        <v>15274</v>
      </c>
      <c r="D17840" s="3">
        <v>83.0</v>
      </c>
      <c r="E17840" s="3" t="s">
        <v>15357</v>
      </c>
      <c r="F17840" s="3">
        <v>4.0</v>
      </c>
      <c r="G17840" s="3">
        <v>6.0</v>
      </c>
      <c r="H17840" s="3" t="s">
        <v>15573</v>
      </c>
      <c r="I17840" s="3" t="s">
        <v>15574</v>
      </c>
      <c r="J17840" s="3" t="s">
        <v>23</v>
      </c>
      <c r="K17840" s="3" t="s">
        <v>24</v>
      </c>
      <c r="L17840" s="3">
        <v>21.0</v>
      </c>
      <c r="M17840" s="3" t="s">
        <v>25</v>
      </c>
      <c r="N17840" s="3" t="s">
        <v>38</v>
      </c>
      <c r="O17840" s="3" t="s">
        <v>664</v>
      </c>
      <c r="P17840" s="4">
        <v>23817.0</v>
      </c>
      <c r="Q17840" s="3" t="s">
        <v>72</v>
      </c>
      <c r="S17840" s="3" t="s">
        <v>34</v>
      </c>
    </row>
    <row r="17841">
      <c r="A17841" s="2">
        <v>42318.71491898148</v>
      </c>
      <c r="B17841" s="3">
        <v>93.0</v>
      </c>
      <c r="C17841" s="3" t="s">
        <v>15274</v>
      </c>
      <c r="D17841" s="3">
        <v>83.0</v>
      </c>
      <c r="E17841" s="3" t="s">
        <v>15357</v>
      </c>
      <c r="F17841" s="3">
        <v>4.0</v>
      </c>
      <c r="G17841" s="3">
        <v>6.0</v>
      </c>
      <c r="H17841" s="3" t="s">
        <v>15573</v>
      </c>
      <c r="I17841" s="3" t="s">
        <v>15574</v>
      </c>
      <c r="J17841" s="3" t="s">
        <v>23</v>
      </c>
      <c r="K17841" s="3" t="s">
        <v>24</v>
      </c>
      <c r="L17841" s="3">
        <v>22.0</v>
      </c>
      <c r="M17841" s="3" t="s">
        <v>30</v>
      </c>
      <c r="N17841" s="3" t="s">
        <v>15663</v>
      </c>
      <c r="O17841" s="3" t="s">
        <v>769</v>
      </c>
      <c r="P17841" s="4">
        <v>18288.0</v>
      </c>
      <c r="Q17841" s="3" t="s">
        <v>247</v>
      </c>
      <c r="S17841" s="3" t="s">
        <v>34</v>
      </c>
    </row>
    <row r="17842">
      <c r="A17842" s="2">
        <v>42318.71491898148</v>
      </c>
      <c r="B17842" s="3">
        <v>93.0</v>
      </c>
      <c r="C17842" s="3" t="s">
        <v>15274</v>
      </c>
      <c r="D17842" s="3">
        <v>83.0</v>
      </c>
      <c r="E17842" s="3" t="s">
        <v>15357</v>
      </c>
      <c r="F17842" s="3">
        <v>4.0</v>
      </c>
      <c r="G17842" s="3">
        <v>6.0</v>
      </c>
      <c r="H17842" s="3" t="s">
        <v>15573</v>
      </c>
      <c r="I17842" s="3" t="s">
        <v>15574</v>
      </c>
      <c r="J17842" s="3" t="s">
        <v>23</v>
      </c>
      <c r="K17842" s="3" t="s">
        <v>24</v>
      </c>
      <c r="L17842" s="3">
        <v>23.0</v>
      </c>
      <c r="M17842" s="3" t="s">
        <v>25</v>
      </c>
      <c r="N17842" s="3" t="s">
        <v>15664</v>
      </c>
      <c r="O17842" s="3" t="s">
        <v>796</v>
      </c>
      <c r="P17842" s="4">
        <v>27367.0</v>
      </c>
      <c r="Q17842" s="3" t="s">
        <v>52</v>
      </c>
      <c r="S17842" s="3" t="s">
        <v>34</v>
      </c>
    </row>
    <row r="17843">
      <c r="A17843" s="2">
        <v>42318.71491898148</v>
      </c>
      <c r="B17843" s="3">
        <v>93.0</v>
      </c>
      <c r="C17843" s="3" t="s">
        <v>15274</v>
      </c>
      <c r="D17843" s="3">
        <v>83.0</v>
      </c>
      <c r="E17843" s="3" t="s">
        <v>15357</v>
      </c>
      <c r="F17843" s="3">
        <v>4.0</v>
      </c>
      <c r="G17843" s="3">
        <v>6.0</v>
      </c>
      <c r="H17843" s="3" t="s">
        <v>15573</v>
      </c>
      <c r="I17843" s="3" t="s">
        <v>15574</v>
      </c>
      <c r="J17843" s="3" t="s">
        <v>23</v>
      </c>
      <c r="K17843" s="3" t="s">
        <v>24</v>
      </c>
      <c r="L17843" s="3">
        <v>24.0</v>
      </c>
      <c r="M17843" s="3" t="s">
        <v>30</v>
      </c>
      <c r="N17843" s="3" t="s">
        <v>1660</v>
      </c>
      <c r="O17843" s="3" t="s">
        <v>121</v>
      </c>
      <c r="P17843" s="4">
        <v>20291.0</v>
      </c>
      <c r="Q17843" s="3" t="s">
        <v>110</v>
      </c>
      <c r="S17843" s="3" t="s">
        <v>34</v>
      </c>
    </row>
    <row r="17844">
      <c r="A17844" s="2">
        <v>42318.71491898148</v>
      </c>
      <c r="B17844" s="3">
        <v>93.0</v>
      </c>
      <c r="C17844" s="3" t="s">
        <v>15274</v>
      </c>
      <c r="D17844" s="3">
        <v>83.0</v>
      </c>
      <c r="E17844" s="3" t="s">
        <v>15357</v>
      </c>
      <c r="F17844" s="3">
        <v>4.0</v>
      </c>
      <c r="G17844" s="3">
        <v>6.0</v>
      </c>
      <c r="H17844" s="3" t="s">
        <v>15573</v>
      </c>
      <c r="I17844" s="3" t="s">
        <v>15574</v>
      </c>
      <c r="J17844" s="3" t="s">
        <v>23</v>
      </c>
      <c r="K17844" s="3" t="s">
        <v>24</v>
      </c>
      <c r="L17844" s="3">
        <v>25.0</v>
      </c>
      <c r="M17844" s="3" t="s">
        <v>25</v>
      </c>
      <c r="N17844" s="3" t="s">
        <v>15665</v>
      </c>
      <c r="O17844" s="3" t="s">
        <v>477</v>
      </c>
      <c r="P17844" s="4">
        <v>33526.0</v>
      </c>
      <c r="Q17844" s="3" t="s">
        <v>46</v>
      </c>
      <c r="S17844" s="3" t="s">
        <v>34</v>
      </c>
    </row>
    <row r="17845">
      <c r="A17845" s="2">
        <v>42318.71491898148</v>
      </c>
      <c r="B17845" s="3">
        <v>93.0</v>
      </c>
      <c r="C17845" s="3" t="s">
        <v>15274</v>
      </c>
      <c r="D17845" s="3">
        <v>83.0</v>
      </c>
      <c r="E17845" s="3" t="s">
        <v>15357</v>
      </c>
      <c r="F17845" s="3">
        <v>4.0</v>
      </c>
      <c r="G17845" s="3">
        <v>6.0</v>
      </c>
      <c r="H17845" s="3" t="s">
        <v>15573</v>
      </c>
      <c r="I17845" s="3" t="s">
        <v>15574</v>
      </c>
      <c r="J17845" s="3" t="s">
        <v>23</v>
      </c>
      <c r="K17845" s="3" t="s">
        <v>24</v>
      </c>
      <c r="L17845" s="3">
        <v>26.0</v>
      </c>
      <c r="M17845" s="3" t="s">
        <v>30</v>
      </c>
      <c r="N17845" s="3" t="s">
        <v>3863</v>
      </c>
      <c r="O17845" s="3" t="s">
        <v>1197</v>
      </c>
      <c r="P17845" s="4">
        <v>18048.0</v>
      </c>
      <c r="Q17845" s="3" t="s">
        <v>49</v>
      </c>
      <c r="S17845" s="3" t="s">
        <v>34</v>
      </c>
    </row>
    <row r="17846">
      <c r="A17846" s="2">
        <v>42318.71491898148</v>
      </c>
      <c r="B17846" s="3">
        <v>93.0</v>
      </c>
      <c r="C17846" s="3" t="s">
        <v>15274</v>
      </c>
      <c r="D17846" s="3">
        <v>83.0</v>
      </c>
      <c r="E17846" s="3" t="s">
        <v>15357</v>
      </c>
      <c r="F17846" s="3">
        <v>4.0</v>
      </c>
      <c r="G17846" s="3">
        <v>6.0</v>
      </c>
      <c r="H17846" s="3" t="s">
        <v>15573</v>
      </c>
      <c r="I17846" s="3" t="s">
        <v>15574</v>
      </c>
      <c r="J17846" s="3" t="s">
        <v>23</v>
      </c>
      <c r="K17846" s="3" t="s">
        <v>24</v>
      </c>
      <c r="L17846" s="3">
        <v>27.0</v>
      </c>
      <c r="M17846" s="3" t="s">
        <v>25</v>
      </c>
      <c r="N17846" s="3" t="s">
        <v>12231</v>
      </c>
      <c r="O17846" s="3" t="s">
        <v>104</v>
      </c>
      <c r="P17846" s="4">
        <v>18677.0</v>
      </c>
      <c r="Q17846" s="3" t="s">
        <v>145</v>
      </c>
      <c r="S17846" s="3" t="s">
        <v>34</v>
      </c>
    </row>
    <row r="17847">
      <c r="A17847" s="2">
        <v>42318.71491898148</v>
      </c>
      <c r="B17847" s="3">
        <v>93.0</v>
      </c>
      <c r="C17847" s="3" t="s">
        <v>15274</v>
      </c>
      <c r="D17847" s="3">
        <v>84.0</v>
      </c>
      <c r="E17847" s="3" t="s">
        <v>15381</v>
      </c>
      <c r="F17847" s="3">
        <v>4.0</v>
      </c>
      <c r="G17847" s="3">
        <v>6.0</v>
      </c>
      <c r="H17847" s="3" t="s">
        <v>15573</v>
      </c>
      <c r="I17847" s="3" t="s">
        <v>15574</v>
      </c>
      <c r="J17847" s="3" t="s">
        <v>23</v>
      </c>
      <c r="K17847" s="3" t="s">
        <v>24</v>
      </c>
      <c r="L17847" s="3">
        <v>1.0</v>
      </c>
      <c r="M17847" s="3" t="s">
        <v>25</v>
      </c>
      <c r="N17847" s="3" t="s">
        <v>15666</v>
      </c>
      <c r="O17847" s="3" t="s">
        <v>796</v>
      </c>
      <c r="P17847" s="4">
        <v>24102.0</v>
      </c>
      <c r="Q17847" s="3" t="s">
        <v>216</v>
      </c>
      <c r="S17847" s="3" t="s">
        <v>34</v>
      </c>
    </row>
    <row r="17848">
      <c r="A17848" s="2">
        <v>42318.71491898148</v>
      </c>
      <c r="B17848" s="3">
        <v>93.0</v>
      </c>
      <c r="C17848" s="3" t="s">
        <v>15274</v>
      </c>
      <c r="D17848" s="3">
        <v>84.0</v>
      </c>
      <c r="E17848" s="3" t="s">
        <v>15381</v>
      </c>
      <c r="F17848" s="3">
        <v>4.0</v>
      </c>
      <c r="G17848" s="3">
        <v>6.0</v>
      </c>
      <c r="H17848" s="3" t="s">
        <v>15573</v>
      </c>
      <c r="I17848" s="3" t="s">
        <v>15574</v>
      </c>
      <c r="J17848" s="3" t="s">
        <v>23</v>
      </c>
      <c r="K17848" s="3" t="s">
        <v>24</v>
      </c>
      <c r="L17848" s="3">
        <v>2.0</v>
      </c>
      <c r="M17848" s="3" t="s">
        <v>30</v>
      </c>
      <c r="N17848" s="3" t="s">
        <v>15667</v>
      </c>
      <c r="O17848" s="3" t="s">
        <v>299</v>
      </c>
      <c r="P17848" s="4">
        <v>21484.0</v>
      </c>
      <c r="Q17848" s="3" t="s">
        <v>418</v>
      </c>
      <c r="S17848" s="3" t="s">
        <v>29</v>
      </c>
    </row>
    <row r="17849">
      <c r="A17849" s="2">
        <v>42318.71491898148</v>
      </c>
      <c r="B17849" s="3">
        <v>93.0</v>
      </c>
      <c r="C17849" s="3" t="s">
        <v>15274</v>
      </c>
      <c r="D17849" s="3">
        <v>84.0</v>
      </c>
      <c r="E17849" s="3" t="s">
        <v>15381</v>
      </c>
      <c r="F17849" s="3">
        <v>4.0</v>
      </c>
      <c r="G17849" s="3">
        <v>6.0</v>
      </c>
      <c r="H17849" s="3" t="s">
        <v>15573</v>
      </c>
      <c r="I17849" s="3" t="s">
        <v>15574</v>
      </c>
      <c r="J17849" s="3" t="s">
        <v>23</v>
      </c>
      <c r="K17849" s="3" t="s">
        <v>24</v>
      </c>
      <c r="L17849" s="3">
        <v>3.0</v>
      </c>
      <c r="M17849" s="3" t="s">
        <v>25</v>
      </c>
      <c r="N17849" s="3" t="s">
        <v>14978</v>
      </c>
      <c r="O17849" s="3" t="s">
        <v>123</v>
      </c>
      <c r="P17849" s="4">
        <v>23066.0</v>
      </c>
      <c r="Q17849" s="3" t="s">
        <v>153</v>
      </c>
      <c r="S17849" s="3" t="s">
        <v>34</v>
      </c>
    </row>
    <row r="17850">
      <c r="A17850" s="2">
        <v>42318.71491898148</v>
      </c>
      <c r="B17850" s="3">
        <v>93.0</v>
      </c>
      <c r="C17850" s="3" t="s">
        <v>15274</v>
      </c>
      <c r="D17850" s="3">
        <v>84.0</v>
      </c>
      <c r="E17850" s="3" t="s">
        <v>15381</v>
      </c>
      <c r="F17850" s="3">
        <v>4.0</v>
      </c>
      <c r="G17850" s="3">
        <v>6.0</v>
      </c>
      <c r="H17850" s="3" t="s">
        <v>15573</v>
      </c>
      <c r="I17850" s="3" t="s">
        <v>15574</v>
      </c>
      <c r="J17850" s="3" t="s">
        <v>23</v>
      </c>
      <c r="K17850" s="3" t="s">
        <v>24</v>
      </c>
      <c r="L17850" s="3">
        <v>4.0</v>
      </c>
      <c r="M17850" s="3" t="s">
        <v>30</v>
      </c>
      <c r="N17850" s="3" t="s">
        <v>15668</v>
      </c>
      <c r="O17850" s="3" t="s">
        <v>497</v>
      </c>
      <c r="P17850" s="4">
        <v>18342.0</v>
      </c>
      <c r="Q17850" s="3" t="s">
        <v>49</v>
      </c>
      <c r="S17850" s="3" t="s">
        <v>34</v>
      </c>
    </row>
    <row r="17851">
      <c r="A17851" s="2">
        <v>42318.71491898148</v>
      </c>
      <c r="B17851" s="3">
        <v>93.0</v>
      </c>
      <c r="C17851" s="3" t="s">
        <v>15274</v>
      </c>
      <c r="D17851" s="3">
        <v>84.0</v>
      </c>
      <c r="E17851" s="3" t="s">
        <v>15381</v>
      </c>
      <c r="F17851" s="3">
        <v>4.0</v>
      </c>
      <c r="G17851" s="3">
        <v>6.0</v>
      </c>
      <c r="H17851" s="3" t="s">
        <v>15573</v>
      </c>
      <c r="I17851" s="3" t="s">
        <v>15574</v>
      </c>
      <c r="J17851" s="3" t="s">
        <v>23</v>
      </c>
      <c r="K17851" s="3" t="s">
        <v>24</v>
      </c>
      <c r="L17851" s="3">
        <v>5.0</v>
      </c>
      <c r="M17851" s="3" t="s">
        <v>25</v>
      </c>
      <c r="N17851" s="3" t="s">
        <v>2687</v>
      </c>
      <c r="O17851" s="3" t="s">
        <v>218</v>
      </c>
      <c r="P17851" s="4">
        <v>22303.0</v>
      </c>
      <c r="Q17851" s="3" t="s">
        <v>52</v>
      </c>
      <c r="S17851" s="3" t="s">
        <v>34</v>
      </c>
    </row>
    <row r="17852">
      <c r="A17852" s="2">
        <v>42318.71491898148</v>
      </c>
      <c r="B17852" s="3">
        <v>93.0</v>
      </c>
      <c r="C17852" s="3" t="s">
        <v>15274</v>
      </c>
      <c r="D17852" s="3">
        <v>84.0</v>
      </c>
      <c r="E17852" s="3" t="s">
        <v>15381</v>
      </c>
      <c r="F17852" s="3">
        <v>4.0</v>
      </c>
      <c r="G17852" s="3">
        <v>6.0</v>
      </c>
      <c r="H17852" s="3" t="s">
        <v>15573</v>
      </c>
      <c r="I17852" s="3" t="s">
        <v>15574</v>
      </c>
      <c r="J17852" s="3" t="s">
        <v>23</v>
      </c>
      <c r="K17852" s="3" t="s">
        <v>24</v>
      </c>
      <c r="L17852" s="3">
        <v>6.0</v>
      </c>
      <c r="M17852" s="3" t="s">
        <v>30</v>
      </c>
      <c r="N17852" s="3" t="s">
        <v>3153</v>
      </c>
      <c r="O17852" s="3" t="s">
        <v>186</v>
      </c>
      <c r="P17852" s="4">
        <v>19288.0</v>
      </c>
      <c r="Q17852" s="3" t="s">
        <v>113</v>
      </c>
      <c r="S17852" s="3" t="s">
        <v>34</v>
      </c>
    </row>
    <row r="17853">
      <c r="A17853" s="2">
        <v>42318.71491898148</v>
      </c>
      <c r="B17853" s="3">
        <v>93.0</v>
      </c>
      <c r="C17853" s="3" t="s">
        <v>15274</v>
      </c>
      <c r="D17853" s="3">
        <v>84.0</v>
      </c>
      <c r="E17853" s="3" t="s">
        <v>15381</v>
      </c>
      <c r="F17853" s="3">
        <v>4.0</v>
      </c>
      <c r="G17853" s="3">
        <v>6.0</v>
      </c>
      <c r="H17853" s="3" t="s">
        <v>15573</v>
      </c>
      <c r="I17853" s="3" t="s">
        <v>15574</v>
      </c>
      <c r="J17853" s="3" t="s">
        <v>23</v>
      </c>
      <c r="K17853" s="3" t="s">
        <v>24</v>
      </c>
      <c r="L17853" s="3">
        <v>7.0</v>
      </c>
      <c r="M17853" s="3" t="s">
        <v>25</v>
      </c>
      <c r="N17853" s="3" t="s">
        <v>15669</v>
      </c>
      <c r="O17853" s="3" t="s">
        <v>492</v>
      </c>
      <c r="P17853" s="4">
        <v>20827.0</v>
      </c>
      <c r="Q17853" s="3" t="s">
        <v>52</v>
      </c>
      <c r="S17853" s="3" t="s">
        <v>34</v>
      </c>
    </row>
    <row r="17854">
      <c r="A17854" s="2">
        <v>42318.71491898148</v>
      </c>
      <c r="B17854" s="3">
        <v>93.0</v>
      </c>
      <c r="C17854" s="3" t="s">
        <v>15274</v>
      </c>
      <c r="D17854" s="3">
        <v>84.0</v>
      </c>
      <c r="E17854" s="3" t="s">
        <v>15381</v>
      </c>
      <c r="F17854" s="3">
        <v>4.0</v>
      </c>
      <c r="G17854" s="3">
        <v>6.0</v>
      </c>
      <c r="H17854" s="3" t="s">
        <v>15573</v>
      </c>
      <c r="I17854" s="3" t="s">
        <v>15574</v>
      </c>
      <c r="J17854" s="3" t="s">
        <v>23</v>
      </c>
      <c r="K17854" s="3" t="s">
        <v>24</v>
      </c>
      <c r="L17854" s="3">
        <v>8.0</v>
      </c>
      <c r="M17854" s="3" t="s">
        <v>30</v>
      </c>
      <c r="N17854" s="3" t="s">
        <v>15670</v>
      </c>
      <c r="O17854" s="3" t="s">
        <v>71</v>
      </c>
      <c r="P17854" s="4">
        <v>23397.0</v>
      </c>
      <c r="Q17854" s="3" t="s">
        <v>216</v>
      </c>
      <c r="S17854" s="3" t="s">
        <v>34</v>
      </c>
    </row>
    <row r="17855">
      <c r="A17855" s="2">
        <v>42318.71491898148</v>
      </c>
      <c r="B17855" s="3">
        <v>93.0</v>
      </c>
      <c r="C17855" s="3" t="s">
        <v>15274</v>
      </c>
      <c r="D17855" s="3">
        <v>84.0</v>
      </c>
      <c r="E17855" s="3" t="s">
        <v>15381</v>
      </c>
      <c r="F17855" s="3">
        <v>4.0</v>
      </c>
      <c r="G17855" s="3">
        <v>6.0</v>
      </c>
      <c r="H17855" s="3" t="s">
        <v>15573</v>
      </c>
      <c r="I17855" s="3" t="s">
        <v>15574</v>
      </c>
      <c r="J17855" s="3" t="s">
        <v>23</v>
      </c>
      <c r="K17855" s="3" t="s">
        <v>24</v>
      </c>
      <c r="L17855" s="3">
        <v>9.0</v>
      </c>
      <c r="M17855" s="3" t="s">
        <v>25</v>
      </c>
      <c r="N17855" s="3" t="s">
        <v>2427</v>
      </c>
      <c r="O17855" s="3" t="s">
        <v>275</v>
      </c>
      <c r="P17855" s="4">
        <v>19405.0</v>
      </c>
      <c r="Q17855" s="3" t="s">
        <v>209</v>
      </c>
      <c r="S17855" s="3" t="s">
        <v>29</v>
      </c>
    </row>
    <row r="17856">
      <c r="A17856" s="2">
        <v>42318.71491898148</v>
      </c>
      <c r="B17856" s="3">
        <v>93.0</v>
      </c>
      <c r="C17856" s="3" t="s">
        <v>15274</v>
      </c>
      <c r="D17856" s="3">
        <v>84.0</v>
      </c>
      <c r="E17856" s="3" t="s">
        <v>15381</v>
      </c>
      <c r="F17856" s="3">
        <v>4.0</v>
      </c>
      <c r="G17856" s="3">
        <v>6.0</v>
      </c>
      <c r="H17856" s="3" t="s">
        <v>15573</v>
      </c>
      <c r="I17856" s="3" t="s">
        <v>15574</v>
      </c>
      <c r="J17856" s="3" t="s">
        <v>23</v>
      </c>
      <c r="K17856" s="3" t="s">
        <v>24</v>
      </c>
      <c r="L17856" s="3">
        <v>10.0</v>
      </c>
      <c r="M17856" s="3" t="s">
        <v>30</v>
      </c>
      <c r="N17856" s="3" t="s">
        <v>15671</v>
      </c>
      <c r="O17856" s="3" t="s">
        <v>9408</v>
      </c>
      <c r="P17856" s="4">
        <v>23888.0</v>
      </c>
      <c r="Q17856" s="3" t="s">
        <v>52</v>
      </c>
      <c r="S17856" s="3" t="s">
        <v>34</v>
      </c>
    </row>
    <row r="17857">
      <c r="A17857" s="2">
        <v>42318.71491898148</v>
      </c>
      <c r="B17857" s="3">
        <v>93.0</v>
      </c>
      <c r="C17857" s="3" t="s">
        <v>15274</v>
      </c>
      <c r="D17857" s="3">
        <v>84.0</v>
      </c>
      <c r="E17857" s="3" t="s">
        <v>15381</v>
      </c>
      <c r="F17857" s="3">
        <v>4.0</v>
      </c>
      <c r="G17857" s="3">
        <v>6.0</v>
      </c>
      <c r="H17857" s="3" t="s">
        <v>15573</v>
      </c>
      <c r="I17857" s="3" t="s">
        <v>15574</v>
      </c>
      <c r="J17857" s="3" t="s">
        <v>23</v>
      </c>
      <c r="K17857" s="3" t="s">
        <v>24</v>
      </c>
      <c r="L17857" s="3">
        <v>11.0</v>
      </c>
      <c r="M17857" s="3" t="s">
        <v>25</v>
      </c>
      <c r="N17857" s="3" t="s">
        <v>15672</v>
      </c>
      <c r="O17857" s="3" t="s">
        <v>100</v>
      </c>
      <c r="P17857" s="4">
        <v>33883.0</v>
      </c>
      <c r="Q17857" s="3" t="s">
        <v>191</v>
      </c>
      <c r="S17857" s="3" t="s">
        <v>34</v>
      </c>
    </row>
    <row r="17858">
      <c r="A17858" s="2">
        <v>42318.71491898148</v>
      </c>
      <c r="B17858" s="3">
        <v>93.0</v>
      </c>
      <c r="C17858" s="3" t="s">
        <v>15274</v>
      </c>
      <c r="D17858" s="3">
        <v>84.0</v>
      </c>
      <c r="E17858" s="3" t="s">
        <v>15381</v>
      </c>
      <c r="F17858" s="3">
        <v>4.0</v>
      </c>
      <c r="G17858" s="3">
        <v>6.0</v>
      </c>
      <c r="H17858" s="3" t="s">
        <v>15573</v>
      </c>
      <c r="I17858" s="3" t="s">
        <v>15574</v>
      </c>
      <c r="J17858" s="3" t="s">
        <v>23</v>
      </c>
      <c r="K17858" s="3" t="s">
        <v>24</v>
      </c>
      <c r="L17858" s="3">
        <v>12.0</v>
      </c>
      <c r="M17858" s="3" t="s">
        <v>30</v>
      </c>
      <c r="N17858" s="3" t="s">
        <v>15673</v>
      </c>
      <c r="O17858" s="3" t="s">
        <v>659</v>
      </c>
      <c r="P17858" s="4">
        <v>27628.0</v>
      </c>
      <c r="Q17858" s="3" t="s">
        <v>132</v>
      </c>
      <c r="S17858" s="3" t="s">
        <v>34</v>
      </c>
    </row>
    <row r="17859">
      <c r="A17859" s="2">
        <v>42318.71491898148</v>
      </c>
      <c r="B17859" s="3">
        <v>93.0</v>
      </c>
      <c r="C17859" s="3" t="s">
        <v>15274</v>
      </c>
      <c r="D17859" s="3">
        <v>84.0</v>
      </c>
      <c r="E17859" s="3" t="s">
        <v>15381</v>
      </c>
      <c r="F17859" s="3">
        <v>4.0</v>
      </c>
      <c r="G17859" s="3">
        <v>6.0</v>
      </c>
      <c r="H17859" s="3" t="s">
        <v>15573</v>
      </c>
      <c r="I17859" s="3" t="s">
        <v>15574</v>
      </c>
      <c r="J17859" s="3" t="s">
        <v>23</v>
      </c>
      <c r="K17859" s="3" t="s">
        <v>24</v>
      </c>
      <c r="L17859" s="3">
        <v>13.0</v>
      </c>
      <c r="M17859" s="3" t="s">
        <v>25</v>
      </c>
      <c r="N17859" s="3" t="s">
        <v>1737</v>
      </c>
      <c r="O17859" s="3" t="s">
        <v>3003</v>
      </c>
      <c r="P17859" s="4">
        <v>21412.0</v>
      </c>
      <c r="Q17859" s="3" t="s">
        <v>75</v>
      </c>
      <c r="S17859" s="3" t="s">
        <v>34</v>
      </c>
    </row>
    <row r="17860">
      <c r="A17860" s="2">
        <v>42318.71491898148</v>
      </c>
      <c r="B17860" s="3">
        <v>93.0</v>
      </c>
      <c r="C17860" s="3" t="s">
        <v>15274</v>
      </c>
      <c r="D17860" s="3">
        <v>84.0</v>
      </c>
      <c r="E17860" s="3" t="s">
        <v>15381</v>
      </c>
      <c r="F17860" s="3">
        <v>4.0</v>
      </c>
      <c r="G17860" s="3">
        <v>6.0</v>
      </c>
      <c r="H17860" s="3" t="s">
        <v>15573</v>
      </c>
      <c r="I17860" s="3" t="s">
        <v>15574</v>
      </c>
      <c r="J17860" s="3" t="s">
        <v>23</v>
      </c>
      <c r="K17860" s="3" t="s">
        <v>24</v>
      </c>
      <c r="L17860" s="3">
        <v>14.0</v>
      </c>
      <c r="M17860" s="3" t="s">
        <v>30</v>
      </c>
      <c r="N17860" s="3" t="s">
        <v>15674</v>
      </c>
      <c r="O17860" s="3" t="s">
        <v>919</v>
      </c>
      <c r="P17860" s="4">
        <v>21788.0</v>
      </c>
      <c r="Q17860" s="3" t="s">
        <v>153</v>
      </c>
      <c r="S17860" s="3" t="s">
        <v>34</v>
      </c>
    </row>
    <row r="17861">
      <c r="A17861" s="2">
        <v>42318.71491898148</v>
      </c>
      <c r="B17861" s="3">
        <v>93.0</v>
      </c>
      <c r="C17861" s="3" t="s">
        <v>15274</v>
      </c>
      <c r="D17861" s="3">
        <v>84.0</v>
      </c>
      <c r="E17861" s="3" t="s">
        <v>15381</v>
      </c>
      <c r="F17861" s="3">
        <v>4.0</v>
      </c>
      <c r="G17861" s="3">
        <v>6.0</v>
      </c>
      <c r="H17861" s="3" t="s">
        <v>15573</v>
      </c>
      <c r="I17861" s="3" t="s">
        <v>15574</v>
      </c>
      <c r="J17861" s="3" t="s">
        <v>23</v>
      </c>
      <c r="K17861" s="3" t="s">
        <v>24</v>
      </c>
      <c r="L17861" s="3">
        <v>15.0</v>
      </c>
      <c r="M17861" s="3" t="s">
        <v>25</v>
      </c>
      <c r="N17861" s="3" t="s">
        <v>15675</v>
      </c>
      <c r="O17861" s="3" t="s">
        <v>109</v>
      </c>
      <c r="P17861" s="4">
        <v>17573.0</v>
      </c>
      <c r="Q17861" s="3" t="s">
        <v>72</v>
      </c>
      <c r="S17861" s="3" t="s">
        <v>34</v>
      </c>
    </row>
    <row r="17862">
      <c r="A17862" s="2">
        <v>42318.71491898148</v>
      </c>
      <c r="B17862" s="3">
        <v>93.0</v>
      </c>
      <c r="C17862" s="3" t="s">
        <v>15274</v>
      </c>
      <c r="D17862" s="3">
        <v>84.0</v>
      </c>
      <c r="E17862" s="3" t="s">
        <v>15381</v>
      </c>
      <c r="F17862" s="3">
        <v>4.0</v>
      </c>
      <c r="G17862" s="3">
        <v>6.0</v>
      </c>
      <c r="H17862" s="3" t="s">
        <v>15573</v>
      </c>
      <c r="I17862" s="3" t="s">
        <v>15574</v>
      </c>
      <c r="J17862" s="3" t="s">
        <v>23</v>
      </c>
      <c r="K17862" s="3" t="s">
        <v>24</v>
      </c>
      <c r="L17862" s="3">
        <v>16.0</v>
      </c>
      <c r="M17862" s="3" t="s">
        <v>30</v>
      </c>
      <c r="N17862" s="3" t="s">
        <v>206</v>
      </c>
      <c r="O17862" s="3" t="s">
        <v>389</v>
      </c>
      <c r="P17862" s="4">
        <v>23875.0</v>
      </c>
      <c r="Q17862" s="3" t="s">
        <v>528</v>
      </c>
      <c r="S17862" s="3" t="s">
        <v>34</v>
      </c>
    </row>
    <row r="17863">
      <c r="A17863" s="2">
        <v>42318.71491898148</v>
      </c>
      <c r="B17863" s="3">
        <v>93.0</v>
      </c>
      <c r="C17863" s="3" t="s">
        <v>15274</v>
      </c>
      <c r="D17863" s="3">
        <v>4.0</v>
      </c>
      <c r="E17863" s="3" t="s">
        <v>15275</v>
      </c>
      <c r="F17863" s="3">
        <v>5.0</v>
      </c>
      <c r="G17863" s="3">
        <v>5.0</v>
      </c>
      <c r="H17863" s="3" t="s">
        <v>15676</v>
      </c>
      <c r="I17863" s="3" t="s">
        <v>15677</v>
      </c>
      <c r="J17863" s="3" t="s">
        <v>1185</v>
      </c>
      <c r="K17863" s="3" t="s">
        <v>24</v>
      </c>
      <c r="L17863" s="3">
        <v>1.0</v>
      </c>
      <c r="M17863" s="3" t="s">
        <v>30</v>
      </c>
      <c r="N17863" s="3" t="s">
        <v>15678</v>
      </c>
      <c r="O17863" s="3" t="s">
        <v>783</v>
      </c>
      <c r="P17863" s="4">
        <v>17319.0</v>
      </c>
      <c r="Q17863" s="3" t="s">
        <v>113</v>
      </c>
      <c r="S17863" s="3" t="s">
        <v>34</v>
      </c>
    </row>
    <row r="17864">
      <c r="A17864" s="2">
        <v>42318.71491898148</v>
      </c>
      <c r="B17864" s="3">
        <v>93.0</v>
      </c>
      <c r="C17864" s="3" t="s">
        <v>15274</v>
      </c>
      <c r="D17864" s="3">
        <v>4.0</v>
      </c>
      <c r="E17864" s="3" t="s">
        <v>15275</v>
      </c>
      <c r="F17864" s="3">
        <v>5.0</v>
      </c>
      <c r="G17864" s="3">
        <v>5.0</v>
      </c>
      <c r="H17864" s="3" t="s">
        <v>15676</v>
      </c>
      <c r="I17864" s="3" t="s">
        <v>15677</v>
      </c>
      <c r="J17864" s="3" t="s">
        <v>1185</v>
      </c>
      <c r="K17864" s="3" t="s">
        <v>24</v>
      </c>
      <c r="L17864" s="3">
        <v>2.0</v>
      </c>
      <c r="M17864" s="3" t="s">
        <v>25</v>
      </c>
      <c r="N17864" s="3" t="s">
        <v>12344</v>
      </c>
      <c r="O17864" s="3" t="s">
        <v>1452</v>
      </c>
      <c r="P17864" s="4">
        <v>22411.0</v>
      </c>
      <c r="Q17864" s="3" t="s">
        <v>113</v>
      </c>
      <c r="S17864" s="3" t="s">
        <v>34</v>
      </c>
    </row>
    <row r="17865">
      <c r="A17865" s="2">
        <v>42318.71491898148</v>
      </c>
      <c r="B17865" s="3">
        <v>93.0</v>
      </c>
      <c r="C17865" s="3" t="s">
        <v>15274</v>
      </c>
      <c r="D17865" s="3">
        <v>4.0</v>
      </c>
      <c r="E17865" s="3" t="s">
        <v>15275</v>
      </c>
      <c r="F17865" s="3">
        <v>5.0</v>
      </c>
      <c r="G17865" s="3">
        <v>5.0</v>
      </c>
      <c r="H17865" s="3" t="s">
        <v>15676</v>
      </c>
      <c r="I17865" s="3" t="s">
        <v>15677</v>
      </c>
      <c r="J17865" s="3" t="s">
        <v>1185</v>
      </c>
      <c r="K17865" s="3" t="s">
        <v>24</v>
      </c>
      <c r="L17865" s="3">
        <v>3.0</v>
      </c>
      <c r="M17865" s="3" t="s">
        <v>30</v>
      </c>
      <c r="N17865" s="3" t="s">
        <v>1674</v>
      </c>
      <c r="O17865" s="3" t="s">
        <v>1280</v>
      </c>
      <c r="P17865" s="4">
        <v>21707.0</v>
      </c>
      <c r="Q17865" s="3" t="s">
        <v>105</v>
      </c>
      <c r="S17865" s="3" t="s">
        <v>34</v>
      </c>
    </row>
    <row r="17866">
      <c r="A17866" s="2">
        <v>42318.71491898148</v>
      </c>
      <c r="B17866" s="3">
        <v>93.0</v>
      </c>
      <c r="C17866" s="3" t="s">
        <v>15274</v>
      </c>
      <c r="D17866" s="3">
        <v>4.0</v>
      </c>
      <c r="E17866" s="3" t="s">
        <v>15275</v>
      </c>
      <c r="F17866" s="3">
        <v>5.0</v>
      </c>
      <c r="G17866" s="3">
        <v>5.0</v>
      </c>
      <c r="H17866" s="3" t="s">
        <v>15676</v>
      </c>
      <c r="I17866" s="3" t="s">
        <v>15677</v>
      </c>
      <c r="J17866" s="3" t="s">
        <v>1185</v>
      </c>
      <c r="K17866" s="3" t="s">
        <v>24</v>
      </c>
      <c r="L17866" s="3">
        <v>4.0</v>
      </c>
      <c r="M17866" s="3" t="s">
        <v>25</v>
      </c>
      <c r="N17866" s="3" t="s">
        <v>15679</v>
      </c>
      <c r="O17866" s="3" t="s">
        <v>862</v>
      </c>
      <c r="P17866" s="4">
        <v>25901.0</v>
      </c>
      <c r="Q17866" s="3" t="s">
        <v>372</v>
      </c>
      <c r="S17866" s="3" t="s">
        <v>34</v>
      </c>
    </row>
    <row r="17867">
      <c r="A17867" s="2">
        <v>42318.71491898148</v>
      </c>
      <c r="B17867" s="3">
        <v>93.0</v>
      </c>
      <c r="C17867" s="3" t="s">
        <v>15274</v>
      </c>
      <c r="D17867" s="3">
        <v>4.0</v>
      </c>
      <c r="E17867" s="3" t="s">
        <v>15275</v>
      </c>
      <c r="F17867" s="3">
        <v>5.0</v>
      </c>
      <c r="G17867" s="3">
        <v>5.0</v>
      </c>
      <c r="H17867" s="3" t="s">
        <v>15676</v>
      </c>
      <c r="I17867" s="3" t="s">
        <v>15677</v>
      </c>
      <c r="J17867" s="3" t="s">
        <v>1185</v>
      </c>
      <c r="K17867" s="3" t="s">
        <v>24</v>
      </c>
      <c r="L17867" s="3">
        <v>5.0</v>
      </c>
      <c r="M17867" s="3" t="s">
        <v>30</v>
      </c>
      <c r="N17867" s="3" t="s">
        <v>15680</v>
      </c>
      <c r="O17867" s="3" t="s">
        <v>705</v>
      </c>
      <c r="P17867" s="4">
        <v>17462.0</v>
      </c>
      <c r="Q17867" s="3" t="s">
        <v>49</v>
      </c>
      <c r="S17867" s="3" t="s">
        <v>34</v>
      </c>
    </row>
    <row r="17868">
      <c r="A17868" s="2">
        <v>42318.71491898148</v>
      </c>
      <c r="B17868" s="3">
        <v>93.0</v>
      </c>
      <c r="C17868" s="3" t="s">
        <v>15274</v>
      </c>
      <c r="D17868" s="3">
        <v>4.0</v>
      </c>
      <c r="E17868" s="3" t="s">
        <v>15275</v>
      </c>
      <c r="F17868" s="3">
        <v>5.0</v>
      </c>
      <c r="G17868" s="3">
        <v>5.0</v>
      </c>
      <c r="H17868" s="3" t="s">
        <v>15676</v>
      </c>
      <c r="I17868" s="3" t="s">
        <v>15677</v>
      </c>
      <c r="J17868" s="3" t="s">
        <v>1185</v>
      </c>
      <c r="K17868" s="3" t="s">
        <v>24</v>
      </c>
      <c r="L17868" s="3">
        <v>6.0</v>
      </c>
      <c r="M17868" s="3" t="s">
        <v>25</v>
      </c>
      <c r="N17868" s="3" t="s">
        <v>543</v>
      </c>
      <c r="O17868" s="3" t="s">
        <v>218</v>
      </c>
      <c r="P17868" s="4">
        <v>19560.0</v>
      </c>
      <c r="Q17868" s="3" t="s">
        <v>28</v>
      </c>
      <c r="S17868" s="3" t="s">
        <v>34</v>
      </c>
    </row>
    <row r="17869">
      <c r="A17869" s="2">
        <v>42318.71491898148</v>
      </c>
      <c r="B17869" s="3">
        <v>93.0</v>
      </c>
      <c r="C17869" s="3" t="s">
        <v>15274</v>
      </c>
      <c r="D17869" s="3">
        <v>5.0</v>
      </c>
      <c r="E17869" s="3" t="s">
        <v>15281</v>
      </c>
      <c r="F17869" s="3">
        <v>5.0</v>
      </c>
      <c r="G17869" s="3">
        <v>5.0</v>
      </c>
      <c r="H17869" s="3" t="s">
        <v>15676</v>
      </c>
      <c r="I17869" s="3" t="s">
        <v>15677</v>
      </c>
      <c r="J17869" s="3" t="s">
        <v>1185</v>
      </c>
      <c r="K17869" s="3" t="s">
        <v>24</v>
      </c>
      <c r="L17869" s="3">
        <v>1.0</v>
      </c>
      <c r="M17869" s="3" t="s">
        <v>25</v>
      </c>
      <c r="N17869" s="3" t="s">
        <v>15681</v>
      </c>
      <c r="O17869" s="3" t="s">
        <v>1549</v>
      </c>
      <c r="P17869" s="4">
        <v>31120.0</v>
      </c>
      <c r="Q17869" s="3" t="s">
        <v>418</v>
      </c>
      <c r="S17869" s="3" t="s">
        <v>34</v>
      </c>
    </row>
    <row r="17870">
      <c r="A17870" s="2">
        <v>42318.71491898148</v>
      </c>
      <c r="B17870" s="3">
        <v>93.0</v>
      </c>
      <c r="C17870" s="3" t="s">
        <v>15274</v>
      </c>
      <c r="D17870" s="3">
        <v>5.0</v>
      </c>
      <c r="E17870" s="3" t="s">
        <v>15281</v>
      </c>
      <c r="F17870" s="3">
        <v>5.0</v>
      </c>
      <c r="G17870" s="3">
        <v>5.0</v>
      </c>
      <c r="H17870" s="3" t="s">
        <v>15676</v>
      </c>
      <c r="I17870" s="3" t="s">
        <v>15677</v>
      </c>
      <c r="J17870" s="3" t="s">
        <v>1185</v>
      </c>
      <c r="K17870" s="3" t="s">
        <v>24</v>
      </c>
      <c r="L17870" s="3">
        <v>2.0</v>
      </c>
      <c r="M17870" s="3" t="s">
        <v>30</v>
      </c>
      <c r="N17870" s="3" t="s">
        <v>15682</v>
      </c>
      <c r="O17870" s="3" t="s">
        <v>171</v>
      </c>
      <c r="P17870" s="4">
        <v>20104.0</v>
      </c>
      <c r="Q17870" s="3" t="s">
        <v>105</v>
      </c>
      <c r="S17870" s="3" t="s">
        <v>34</v>
      </c>
    </row>
    <row r="17871">
      <c r="A17871" s="2">
        <v>42318.71491898148</v>
      </c>
      <c r="B17871" s="3">
        <v>93.0</v>
      </c>
      <c r="C17871" s="3" t="s">
        <v>15274</v>
      </c>
      <c r="D17871" s="3">
        <v>5.0</v>
      </c>
      <c r="E17871" s="3" t="s">
        <v>15281</v>
      </c>
      <c r="F17871" s="3">
        <v>5.0</v>
      </c>
      <c r="G17871" s="3">
        <v>5.0</v>
      </c>
      <c r="H17871" s="3" t="s">
        <v>15676</v>
      </c>
      <c r="I17871" s="3" t="s">
        <v>15677</v>
      </c>
      <c r="J17871" s="3" t="s">
        <v>1185</v>
      </c>
      <c r="K17871" s="3" t="s">
        <v>24</v>
      </c>
      <c r="L17871" s="3">
        <v>3.0</v>
      </c>
      <c r="M17871" s="3" t="s">
        <v>25</v>
      </c>
      <c r="N17871" s="3" t="s">
        <v>15683</v>
      </c>
      <c r="O17871" s="3" t="s">
        <v>69</v>
      </c>
      <c r="P17871" s="4">
        <v>19490.0</v>
      </c>
      <c r="Q17871" s="3" t="s">
        <v>105</v>
      </c>
      <c r="S17871" s="3" t="s">
        <v>34</v>
      </c>
    </row>
    <row r="17872">
      <c r="A17872" s="2">
        <v>42318.71491898148</v>
      </c>
      <c r="B17872" s="3">
        <v>93.0</v>
      </c>
      <c r="C17872" s="3" t="s">
        <v>15274</v>
      </c>
      <c r="D17872" s="3">
        <v>5.0</v>
      </c>
      <c r="E17872" s="3" t="s">
        <v>15281</v>
      </c>
      <c r="F17872" s="3">
        <v>5.0</v>
      </c>
      <c r="G17872" s="3">
        <v>5.0</v>
      </c>
      <c r="H17872" s="3" t="s">
        <v>15676</v>
      </c>
      <c r="I17872" s="3" t="s">
        <v>15677</v>
      </c>
      <c r="J17872" s="3" t="s">
        <v>1185</v>
      </c>
      <c r="K17872" s="3" t="s">
        <v>24</v>
      </c>
      <c r="L17872" s="3">
        <v>4.0</v>
      </c>
      <c r="M17872" s="3" t="s">
        <v>30</v>
      </c>
      <c r="N17872" s="3" t="s">
        <v>2090</v>
      </c>
      <c r="O17872" s="3" t="s">
        <v>602</v>
      </c>
      <c r="P17872" s="4">
        <v>27859.0</v>
      </c>
      <c r="Q17872" s="3" t="s">
        <v>247</v>
      </c>
      <c r="S17872" s="3" t="s">
        <v>34</v>
      </c>
    </row>
    <row r="17873">
      <c r="A17873" s="2">
        <v>42318.71491898148</v>
      </c>
      <c r="B17873" s="3">
        <v>93.0</v>
      </c>
      <c r="C17873" s="3" t="s">
        <v>15274</v>
      </c>
      <c r="D17873" s="3">
        <v>5.0</v>
      </c>
      <c r="E17873" s="3" t="s">
        <v>15281</v>
      </c>
      <c r="F17873" s="3">
        <v>5.0</v>
      </c>
      <c r="G17873" s="3">
        <v>5.0</v>
      </c>
      <c r="H17873" s="3" t="s">
        <v>15676</v>
      </c>
      <c r="I17873" s="3" t="s">
        <v>15677</v>
      </c>
      <c r="J17873" s="3" t="s">
        <v>1185</v>
      </c>
      <c r="K17873" s="3" t="s">
        <v>24</v>
      </c>
      <c r="L17873" s="3">
        <v>5.0</v>
      </c>
      <c r="M17873" s="3" t="s">
        <v>25</v>
      </c>
      <c r="N17873" s="3" t="s">
        <v>15684</v>
      </c>
      <c r="O17873" s="3" t="s">
        <v>685</v>
      </c>
      <c r="P17873" s="4">
        <v>34557.0</v>
      </c>
      <c r="Q17873" s="3" t="s">
        <v>191</v>
      </c>
      <c r="S17873" s="3" t="s">
        <v>34</v>
      </c>
    </row>
    <row r="17874">
      <c r="A17874" s="2">
        <v>42318.71491898148</v>
      </c>
      <c r="B17874" s="3">
        <v>93.0</v>
      </c>
      <c r="C17874" s="3" t="s">
        <v>15274</v>
      </c>
      <c r="D17874" s="3">
        <v>5.0</v>
      </c>
      <c r="E17874" s="3" t="s">
        <v>15281</v>
      </c>
      <c r="F17874" s="3">
        <v>5.0</v>
      </c>
      <c r="G17874" s="3">
        <v>5.0</v>
      </c>
      <c r="H17874" s="3" t="s">
        <v>15676</v>
      </c>
      <c r="I17874" s="3" t="s">
        <v>15677</v>
      </c>
      <c r="J17874" s="3" t="s">
        <v>1185</v>
      </c>
      <c r="K17874" s="3" t="s">
        <v>24</v>
      </c>
      <c r="L17874" s="3">
        <v>6.0</v>
      </c>
      <c r="M17874" s="3" t="s">
        <v>30</v>
      </c>
      <c r="N17874" s="3" t="s">
        <v>5315</v>
      </c>
      <c r="O17874" s="3" t="s">
        <v>729</v>
      </c>
      <c r="P17874" s="4">
        <v>16608.0</v>
      </c>
      <c r="Q17874" s="3" t="s">
        <v>96</v>
      </c>
      <c r="S17874" s="3" t="s">
        <v>34</v>
      </c>
    </row>
    <row r="17875">
      <c r="A17875" s="2">
        <v>42318.71491898148</v>
      </c>
      <c r="B17875" s="3">
        <v>93.0</v>
      </c>
      <c r="C17875" s="3" t="s">
        <v>15274</v>
      </c>
      <c r="D17875" s="3">
        <v>6.0</v>
      </c>
      <c r="E17875" s="3" t="s">
        <v>15287</v>
      </c>
      <c r="F17875" s="3">
        <v>5.0</v>
      </c>
      <c r="G17875" s="3">
        <v>5.0</v>
      </c>
      <c r="H17875" s="3" t="s">
        <v>15676</v>
      </c>
      <c r="I17875" s="3" t="s">
        <v>15677</v>
      </c>
      <c r="J17875" s="3" t="s">
        <v>1185</v>
      </c>
      <c r="K17875" s="3" t="s">
        <v>24</v>
      </c>
      <c r="L17875" s="3">
        <v>1.0</v>
      </c>
      <c r="M17875" s="3" t="s">
        <v>25</v>
      </c>
      <c r="N17875" s="3" t="s">
        <v>15685</v>
      </c>
      <c r="O17875" s="3" t="s">
        <v>251</v>
      </c>
      <c r="P17875" s="4">
        <v>25374.0</v>
      </c>
      <c r="Q17875" s="3" t="s">
        <v>33</v>
      </c>
      <c r="S17875" s="3" t="s">
        <v>34</v>
      </c>
    </row>
    <row r="17876">
      <c r="A17876" s="2">
        <v>42318.71491898148</v>
      </c>
      <c r="B17876" s="3">
        <v>93.0</v>
      </c>
      <c r="C17876" s="3" t="s">
        <v>15274</v>
      </c>
      <c r="D17876" s="3">
        <v>6.0</v>
      </c>
      <c r="E17876" s="3" t="s">
        <v>15287</v>
      </c>
      <c r="F17876" s="3">
        <v>5.0</v>
      </c>
      <c r="G17876" s="3">
        <v>5.0</v>
      </c>
      <c r="H17876" s="3" t="s">
        <v>15676</v>
      </c>
      <c r="I17876" s="3" t="s">
        <v>15677</v>
      </c>
      <c r="J17876" s="3" t="s">
        <v>1185</v>
      </c>
      <c r="K17876" s="3" t="s">
        <v>24</v>
      </c>
      <c r="L17876" s="3">
        <v>2.0</v>
      </c>
      <c r="M17876" s="3" t="s">
        <v>30</v>
      </c>
      <c r="N17876" s="3" t="s">
        <v>15686</v>
      </c>
      <c r="O17876" s="3" t="s">
        <v>639</v>
      </c>
      <c r="P17876" s="4">
        <v>17161.0</v>
      </c>
      <c r="Q17876" s="3" t="s">
        <v>33</v>
      </c>
      <c r="S17876" s="3" t="s">
        <v>34</v>
      </c>
    </row>
    <row r="17877">
      <c r="A17877" s="2">
        <v>42318.71491898148</v>
      </c>
      <c r="B17877" s="3">
        <v>93.0</v>
      </c>
      <c r="C17877" s="3" t="s">
        <v>15274</v>
      </c>
      <c r="D17877" s="3">
        <v>6.0</v>
      </c>
      <c r="E17877" s="3" t="s">
        <v>15287</v>
      </c>
      <c r="F17877" s="3">
        <v>5.0</v>
      </c>
      <c r="G17877" s="3">
        <v>5.0</v>
      </c>
      <c r="H17877" s="3" t="s">
        <v>15676</v>
      </c>
      <c r="I17877" s="3" t="s">
        <v>15677</v>
      </c>
      <c r="J17877" s="3" t="s">
        <v>1185</v>
      </c>
      <c r="K17877" s="3" t="s">
        <v>24</v>
      </c>
      <c r="L17877" s="3">
        <v>3.0</v>
      </c>
      <c r="M17877" s="3" t="s">
        <v>25</v>
      </c>
      <c r="N17877" s="3" t="s">
        <v>15687</v>
      </c>
      <c r="O17877" s="3" t="s">
        <v>1637</v>
      </c>
      <c r="P17877" s="4">
        <v>32202.0</v>
      </c>
      <c r="Q17877" s="3" t="s">
        <v>352</v>
      </c>
      <c r="S17877" s="3" t="s">
        <v>34</v>
      </c>
    </row>
    <row r="17878">
      <c r="A17878" s="2">
        <v>42318.71491898148</v>
      </c>
      <c r="B17878" s="3">
        <v>93.0</v>
      </c>
      <c r="C17878" s="3" t="s">
        <v>15274</v>
      </c>
      <c r="D17878" s="3">
        <v>6.0</v>
      </c>
      <c r="E17878" s="3" t="s">
        <v>15287</v>
      </c>
      <c r="F17878" s="3">
        <v>5.0</v>
      </c>
      <c r="G17878" s="3">
        <v>5.0</v>
      </c>
      <c r="H17878" s="3" t="s">
        <v>15676</v>
      </c>
      <c r="I17878" s="3" t="s">
        <v>15677</v>
      </c>
      <c r="J17878" s="3" t="s">
        <v>1185</v>
      </c>
      <c r="K17878" s="3" t="s">
        <v>24</v>
      </c>
      <c r="L17878" s="3">
        <v>4.0</v>
      </c>
      <c r="M17878" s="3" t="s">
        <v>30</v>
      </c>
      <c r="N17878" s="3" t="s">
        <v>10136</v>
      </c>
      <c r="O17878" s="3" t="s">
        <v>342</v>
      </c>
      <c r="P17878" s="4">
        <v>26531.0</v>
      </c>
      <c r="Q17878" s="3" t="s">
        <v>1955</v>
      </c>
      <c r="S17878" s="3" t="s">
        <v>34</v>
      </c>
    </row>
    <row r="17879">
      <c r="A17879" s="2">
        <v>42318.71491898148</v>
      </c>
      <c r="B17879" s="3">
        <v>93.0</v>
      </c>
      <c r="C17879" s="3" t="s">
        <v>15274</v>
      </c>
      <c r="D17879" s="3">
        <v>6.0</v>
      </c>
      <c r="E17879" s="3" t="s">
        <v>15287</v>
      </c>
      <c r="F17879" s="3">
        <v>5.0</v>
      </c>
      <c r="G17879" s="3">
        <v>5.0</v>
      </c>
      <c r="H17879" s="3" t="s">
        <v>15676</v>
      </c>
      <c r="I17879" s="3" t="s">
        <v>15677</v>
      </c>
      <c r="J17879" s="3" t="s">
        <v>1185</v>
      </c>
      <c r="K17879" s="3" t="s">
        <v>24</v>
      </c>
      <c r="L17879" s="3">
        <v>5.0</v>
      </c>
      <c r="M17879" s="3" t="s">
        <v>25</v>
      </c>
      <c r="N17879" s="3" t="s">
        <v>15688</v>
      </c>
      <c r="O17879" s="3" t="s">
        <v>218</v>
      </c>
      <c r="P17879" s="4">
        <v>29466.0</v>
      </c>
      <c r="Q17879" s="3" t="s">
        <v>72</v>
      </c>
      <c r="S17879" s="3" t="s">
        <v>34</v>
      </c>
    </row>
    <row r="17880">
      <c r="A17880" s="2">
        <v>42318.71491898148</v>
      </c>
      <c r="B17880" s="3">
        <v>93.0</v>
      </c>
      <c r="C17880" s="3" t="s">
        <v>15274</v>
      </c>
      <c r="D17880" s="3">
        <v>6.0</v>
      </c>
      <c r="E17880" s="3" t="s">
        <v>15287</v>
      </c>
      <c r="F17880" s="3">
        <v>5.0</v>
      </c>
      <c r="G17880" s="3">
        <v>5.0</v>
      </c>
      <c r="H17880" s="3" t="s">
        <v>15676</v>
      </c>
      <c r="I17880" s="3" t="s">
        <v>15677</v>
      </c>
      <c r="J17880" s="3" t="s">
        <v>1185</v>
      </c>
      <c r="K17880" s="3" t="s">
        <v>24</v>
      </c>
      <c r="L17880" s="3">
        <v>6.0</v>
      </c>
      <c r="M17880" s="3" t="s">
        <v>30</v>
      </c>
      <c r="N17880" s="3" t="s">
        <v>15689</v>
      </c>
      <c r="O17880" s="3" t="s">
        <v>283</v>
      </c>
      <c r="P17880" s="4">
        <v>25188.0</v>
      </c>
      <c r="Q17880" s="3" t="s">
        <v>110</v>
      </c>
      <c r="S17880" s="3" t="s">
        <v>34</v>
      </c>
    </row>
    <row r="17881">
      <c r="A17881" s="2">
        <v>42318.71491898148</v>
      </c>
      <c r="B17881" s="3">
        <v>93.0</v>
      </c>
      <c r="C17881" s="3" t="s">
        <v>15274</v>
      </c>
      <c r="D17881" s="3">
        <v>6.0</v>
      </c>
      <c r="E17881" s="3" t="s">
        <v>15287</v>
      </c>
      <c r="F17881" s="3">
        <v>5.0</v>
      </c>
      <c r="G17881" s="3">
        <v>5.0</v>
      </c>
      <c r="H17881" s="3" t="s">
        <v>15676</v>
      </c>
      <c r="I17881" s="3" t="s">
        <v>15677</v>
      </c>
      <c r="J17881" s="3" t="s">
        <v>1185</v>
      </c>
      <c r="K17881" s="3" t="s">
        <v>24</v>
      </c>
      <c r="L17881" s="3">
        <v>7.0</v>
      </c>
      <c r="M17881" s="3" t="s">
        <v>25</v>
      </c>
      <c r="N17881" s="3" t="s">
        <v>15690</v>
      </c>
      <c r="O17881" s="3" t="s">
        <v>1815</v>
      </c>
      <c r="P17881" s="4">
        <v>26421.0</v>
      </c>
      <c r="Q17881" s="3" t="s">
        <v>46</v>
      </c>
      <c r="S17881" s="3" t="s">
        <v>34</v>
      </c>
    </row>
    <row r="17882">
      <c r="A17882" s="2">
        <v>42318.71491898148</v>
      </c>
      <c r="B17882" s="3">
        <v>93.0</v>
      </c>
      <c r="C17882" s="3" t="s">
        <v>15274</v>
      </c>
      <c r="D17882" s="3">
        <v>6.0</v>
      </c>
      <c r="E17882" s="3" t="s">
        <v>15287</v>
      </c>
      <c r="F17882" s="3">
        <v>5.0</v>
      </c>
      <c r="G17882" s="3">
        <v>5.0</v>
      </c>
      <c r="H17882" s="3" t="s">
        <v>15676</v>
      </c>
      <c r="I17882" s="3" t="s">
        <v>15677</v>
      </c>
      <c r="J17882" s="3" t="s">
        <v>1185</v>
      </c>
      <c r="K17882" s="3" t="s">
        <v>24</v>
      </c>
      <c r="L17882" s="3">
        <v>8.0</v>
      </c>
      <c r="M17882" s="3" t="s">
        <v>30</v>
      </c>
      <c r="N17882" s="3" t="s">
        <v>2045</v>
      </c>
      <c r="O17882" s="3" t="s">
        <v>342</v>
      </c>
      <c r="P17882" s="4">
        <v>27468.0</v>
      </c>
      <c r="Q17882" s="3" t="s">
        <v>110</v>
      </c>
      <c r="S17882" s="3" t="s">
        <v>34</v>
      </c>
    </row>
    <row r="17883">
      <c r="A17883" s="2">
        <v>42318.71491898148</v>
      </c>
      <c r="B17883" s="3">
        <v>93.0</v>
      </c>
      <c r="C17883" s="3" t="s">
        <v>15274</v>
      </c>
      <c r="D17883" s="3">
        <v>6.0</v>
      </c>
      <c r="E17883" s="3" t="s">
        <v>15287</v>
      </c>
      <c r="F17883" s="3">
        <v>5.0</v>
      </c>
      <c r="G17883" s="3">
        <v>5.0</v>
      </c>
      <c r="H17883" s="3" t="s">
        <v>15676</v>
      </c>
      <c r="I17883" s="3" t="s">
        <v>15677</v>
      </c>
      <c r="J17883" s="3" t="s">
        <v>1185</v>
      </c>
      <c r="K17883" s="3" t="s">
        <v>24</v>
      </c>
      <c r="L17883" s="3">
        <v>9.0</v>
      </c>
      <c r="M17883" s="3" t="s">
        <v>25</v>
      </c>
      <c r="N17883" s="3" t="s">
        <v>15691</v>
      </c>
      <c r="O17883" s="3" t="s">
        <v>417</v>
      </c>
      <c r="P17883" s="4">
        <v>15629.0</v>
      </c>
      <c r="Q17883" s="3" t="s">
        <v>132</v>
      </c>
      <c r="S17883" s="3" t="s">
        <v>34</v>
      </c>
    </row>
    <row r="17884">
      <c r="A17884" s="2">
        <v>42318.71491898148</v>
      </c>
      <c r="B17884" s="3">
        <v>93.0</v>
      </c>
      <c r="C17884" s="3" t="s">
        <v>15274</v>
      </c>
      <c r="D17884" s="3">
        <v>6.0</v>
      </c>
      <c r="E17884" s="3" t="s">
        <v>15287</v>
      </c>
      <c r="F17884" s="3">
        <v>5.0</v>
      </c>
      <c r="G17884" s="3">
        <v>5.0</v>
      </c>
      <c r="H17884" s="3" t="s">
        <v>15676</v>
      </c>
      <c r="I17884" s="3" t="s">
        <v>15677</v>
      </c>
      <c r="J17884" s="3" t="s">
        <v>1185</v>
      </c>
      <c r="K17884" s="3" t="s">
        <v>24</v>
      </c>
      <c r="L17884" s="3">
        <v>10.0</v>
      </c>
      <c r="M17884" s="3" t="s">
        <v>30</v>
      </c>
      <c r="N17884" s="3" t="s">
        <v>15692</v>
      </c>
      <c r="O17884" s="3" t="s">
        <v>158</v>
      </c>
      <c r="P17884" s="4">
        <v>18480.0</v>
      </c>
      <c r="Q17884" s="3" t="s">
        <v>49</v>
      </c>
      <c r="S17884" s="3" t="s">
        <v>34</v>
      </c>
    </row>
    <row r="17885">
      <c r="A17885" s="2">
        <v>42318.71491898148</v>
      </c>
      <c r="B17885" s="3">
        <v>93.0</v>
      </c>
      <c r="C17885" s="3" t="s">
        <v>15274</v>
      </c>
      <c r="D17885" s="3">
        <v>6.0</v>
      </c>
      <c r="E17885" s="3" t="s">
        <v>15287</v>
      </c>
      <c r="F17885" s="3">
        <v>5.0</v>
      </c>
      <c r="G17885" s="3">
        <v>5.0</v>
      </c>
      <c r="H17885" s="3" t="s">
        <v>15676</v>
      </c>
      <c r="I17885" s="3" t="s">
        <v>15677</v>
      </c>
      <c r="J17885" s="3" t="s">
        <v>1185</v>
      </c>
      <c r="K17885" s="3" t="s">
        <v>24</v>
      </c>
      <c r="L17885" s="3">
        <v>11.0</v>
      </c>
      <c r="M17885" s="3" t="s">
        <v>25</v>
      </c>
      <c r="N17885" s="3" t="s">
        <v>1281</v>
      </c>
      <c r="O17885" s="3" t="s">
        <v>200</v>
      </c>
      <c r="P17885" s="4">
        <v>17800.0</v>
      </c>
      <c r="Q17885" s="3" t="s">
        <v>117</v>
      </c>
      <c r="S17885" s="3" t="s">
        <v>34</v>
      </c>
    </row>
    <row r="17886">
      <c r="A17886" s="2">
        <v>42318.71491898148</v>
      </c>
      <c r="B17886" s="3">
        <v>93.0</v>
      </c>
      <c r="C17886" s="3" t="s">
        <v>15274</v>
      </c>
      <c r="D17886" s="3">
        <v>6.0</v>
      </c>
      <c r="E17886" s="3" t="s">
        <v>15287</v>
      </c>
      <c r="F17886" s="3">
        <v>5.0</v>
      </c>
      <c r="G17886" s="3">
        <v>5.0</v>
      </c>
      <c r="H17886" s="3" t="s">
        <v>15676</v>
      </c>
      <c r="I17886" s="3" t="s">
        <v>15677</v>
      </c>
      <c r="J17886" s="3" t="s">
        <v>1185</v>
      </c>
      <c r="K17886" s="3" t="s">
        <v>24</v>
      </c>
      <c r="L17886" s="3">
        <v>12.0</v>
      </c>
      <c r="M17886" s="3" t="s">
        <v>30</v>
      </c>
      <c r="N17886" s="3" t="s">
        <v>1046</v>
      </c>
      <c r="O17886" s="3" t="s">
        <v>3401</v>
      </c>
      <c r="P17886" s="4">
        <v>30329.0</v>
      </c>
      <c r="Q17886" s="3" t="s">
        <v>247</v>
      </c>
      <c r="S17886" s="3" t="s">
        <v>34</v>
      </c>
    </row>
    <row r="17887">
      <c r="A17887" s="2">
        <v>42318.71491898148</v>
      </c>
      <c r="B17887" s="3">
        <v>93.0</v>
      </c>
      <c r="C17887" s="3" t="s">
        <v>15274</v>
      </c>
      <c r="D17887" s="3">
        <v>6.0</v>
      </c>
      <c r="E17887" s="3" t="s">
        <v>15287</v>
      </c>
      <c r="F17887" s="3">
        <v>5.0</v>
      </c>
      <c r="G17887" s="3">
        <v>5.0</v>
      </c>
      <c r="H17887" s="3" t="s">
        <v>15676</v>
      </c>
      <c r="I17887" s="3" t="s">
        <v>15677</v>
      </c>
      <c r="J17887" s="3" t="s">
        <v>1185</v>
      </c>
      <c r="K17887" s="3" t="s">
        <v>24</v>
      </c>
      <c r="L17887" s="3">
        <v>13.0</v>
      </c>
      <c r="M17887" s="3" t="s">
        <v>25</v>
      </c>
      <c r="N17887" s="3" t="s">
        <v>15693</v>
      </c>
      <c r="O17887" s="3" t="s">
        <v>168</v>
      </c>
      <c r="P17887" s="4">
        <v>19491.0</v>
      </c>
      <c r="Q17887" s="3" t="s">
        <v>49</v>
      </c>
      <c r="S17887" s="3" t="s">
        <v>34</v>
      </c>
    </row>
    <row r="17888">
      <c r="A17888" s="2">
        <v>42318.71491898148</v>
      </c>
      <c r="B17888" s="3">
        <v>93.0</v>
      </c>
      <c r="C17888" s="3" t="s">
        <v>15274</v>
      </c>
      <c r="D17888" s="3">
        <v>6.0</v>
      </c>
      <c r="E17888" s="3" t="s">
        <v>15287</v>
      </c>
      <c r="F17888" s="3">
        <v>5.0</v>
      </c>
      <c r="G17888" s="3">
        <v>5.0</v>
      </c>
      <c r="H17888" s="3" t="s">
        <v>15676</v>
      </c>
      <c r="I17888" s="3" t="s">
        <v>15677</v>
      </c>
      <c r="J17888" s="3" t="s">
        <v>1185</v>
      </c>
      <c r="K17888" s="3" t="s">
        <v>24</v>
      </c>
      <c r="L17888" s="3">
        <v>14.0</v>
      </c>
      <c r="M17888" s="3" t="s">
        <v>30</v>
      </c>
      <c r="N17888" s="3" t="s">
        <v>15694</v>
      </c>
      <c r="O17888" s="3" t="s">
        <v>89</v>
      </c>
      <c r="P17888" s="4">
        <v>21234.0</v>
      </c>
      <c r="Q17888" s="3" t="s">
        <v>40</v>
      </c>
      <c r="S17888" s="3" t="s">
        <v>34</v>
      </c>
    </row>
    <row r="17889">
      <c r="A17889" s="2">
        <v>42318.71491898148</v>
      </c>
      <c r="B17889" s="3">
        <v>93.0</v>
      </c>
      <c r="C17889" s="3" t="s">
        <v>15274</v>
      </c>
      <c r="D17889" s="3">
        <v>6.0</v>
      </c>
      <c r="E17889" s="3" t="s">
        <v>15287</v>
      </c>
      <c r="F17889" s="3">
        <v>5.0</v>
      </c>
      <c r="G17889" s="3">
        <v>5.0</v>
      </c>
      <c r="H17889" s="3" t="s">
        <v>15676</v>
      </c>
      <c r="I17889" s="3" t="s">
        <v>15677</v>
      </c>
      <c r="J17889" s="3" t="s">
        <v>1185</v>
      </c>
      <c r="K17889" s="3" t="s">
        <v>24</v>
      </c>
      <c r="L17889" s="3">
        <v>15.0</v>
      </c>
      <c r="M17889" s="3" t="s">
        <v>25</v>
      </c>
      <c r="N17889" s="3" t="s">
        <v>9137</v>
      </c>
      <c r="O17889" s="3" t="s">
        <v>2093</v>
      </c>
      <c r="P17889" s="4">
        <v>33841.0</v>
      </c>
      <c r="Q17889" s="3" t="s">
        <v>247</v>
      </c>
      <c r="S17889" s="3" t="s">
        <v>34</v>
      </c>
    </row>
    <row r="17890">
      <c r="A17890" s="2">
        <v>42318.71491898148</v>
      </c>
      <c r="B17890" s="3">
        <v>93.0</v>
      </c>
      <c r="C17890" s="3" t="s">
        <v>15274</v>
      </c>
      <c r="D17890" s="3">
        <v>6.0</v>
      </c>
      <c r="E17890" s="3" t="s">
        <v>15287</v>
      </c>
      <c r="F17890" s="3">
        <v>5.0</v>
      </c>
      <c r="G17890" s="3">
        <v>5.0</v>
      </c>
      <c r="H17890" s="3" t="s">
        <v>15676</v>
      </c>
      <c r="I17890" s="3" t="s">
        <v>15677</v>
      </c>
      <c r="J17890" s="3" t="s">
        <v>1185</v>
      </c>
      <c r="K17890" s="3" t="s">
        <v>24</v>
      </c>
      <c r="L17890" s="3">
        <v>16.0</v>
      </c>
      <c r="M17890" s="3" t="s">
        <v>30</v>
      </c>
      <c r="N17890" s="3" t="s">
        <v>15695</v>
      </c>
      <c r="O17890" s="3" t="s">
        <v>93</v>
      </c>
      <c r="P17890" s="4">
        <v>18763.0</v>
      </c>
      <c r="Q17890" s="3" t="s">
        <v>49</v>
      </c>
      <c r="S17890" s="3" t="s">
        <v>29</v>
      </c>
    </row>
    <row r="17891">
      <c r="A17891" s="2">
        <v>42318.71491898148</v>
      </c>
      <c r="B17891" s="3">
        <v>93.0</v>
      </c>
      <c r="C17891" s="3" t="s">
        <v>15274</v>
      </c>
      <c r="D17891" s="3">
        <v>6.0</v>
      </c>
      <c r="E17891" s="3" t="s">
        <v>15287</v>
      </c>
      <c r="F17891" s="3">
        <v>5.0</v>
      </c>
      <c r="G17891" s="3">
        <v>5.0</v>
      </c>
      <c r="H17891" s="3" t="s">
        <v>15676</v>
      </c>
      <c r="I17891" s="3" t="s">
        <v>15677</v>
      </c>
      <c r="J17891" s="3" t="s">
        <v>1185</v>
      </c>
      <c r="K17891" s="3" t="s">
        <v>24</v>
      </c>
      <c r="L17891" s="3">
        <v>17.0</v>
      </c>
      <c r="M17891" s="3" t="s">
        <v>25</v>
      </c>
      <c r="N17891" s="3" t="s">
        <v>15696</v>
      </c>
      <c r="O17891" s="3" t="s">
        <v>1637</v>
      </c>
      <c r="P17891" s="4">
        <v>25985.0</v>
      </c>
      <c r="Q17891" s="3" t="s">
        <v>169</v>
      </c>
      <c r="S17891" s="3" t="s">
        <v>34</v>
      </c>
    </row>
    <row r="17892">
      <c r="A17892" s="2">
        <v>42318.71491898148</v>
      </c>
      <c r="B17892" s="3">
        <v>93.0</v>
      </c>
      <c r="C17892" s="3" t="s">
        <v>15274</v>
      </c>
      <c r="D17892" s="3">
        <v>6.0</v>
      </c>
      <c r="E17892" s="3" t="s">
        <v>15287</v>
      </c>
      <c r="F17892" s="3">
        <v>5.0</v>
      </c>
      <c r="G17892" s="3">
        <v>5.0</v>
      </c>
      <c r="H17892" s="3" t="s">
        <v>15676</v>
      </c>
      <c r="I17892" s="3" t="s">
        <v>15677</v>
      </c>
      <c r="J17892" s="3" t="s">
        <v>1185</v>
      </c>
      <c r="K17892" s="3" t="s">
        <v>24</v>
      </c>
      <c r="L17892" s="3">
        <v>18.0</v>
      </c>
      <c r="M17892" s="3" t="s">
        <v>30</v>
      </c>
      <c r="N17892" s="3" t="s">
        <v>15697</v>
      </c>
      <c r="O17892" s="3" t="s">
        <v>885</v>
      </c>
      <c r="P17892" s="4">
        <v>29364.0</v>
      </c>
      <c r="Q17892" s="3" t="s">
        <v>132</v>
      </c>
      <c r="S17892" s="3" t="s">
        <v>34</v>
      </c>
    </row>
    <row r="17893">
      <c r="A17893" s="2">
        <v>42318.71491898148</v>
      </c>
      <c r="B17893" s="3">
        <v>93.0</v>
      </c>
      <c r="C17893" s="3" t="s">
        <v>15274</v>
      </c>
      <c r="D17893" s="3">
        <v>6.0</v>
      </c>
      <c r="E17893" s="3" t="s">
        <v>15287</v>
      </c>
      <c r="F17893" s="3">
        <v>5.0</v>
      </c>
      <c r="G17893" s="3">
        <v>5.0</v>
      </c>
      <c r="H17893" s="3" t="s">
        <v>15676</v>
      </c>
      <c r="I17893" s="3" t="s">
        <v>15677</v>
      </c>
      <c r="J17893" s="3" t="s">
        <v>1185</v>
      </c>
      <c r="K17893" s="3" t="s">
        <v>24</v>
      </c>
      <c r="L17893" s="3">
        <v>19.0</v>
      </c>
      <c r="M17893" s="3" t="s">
        <v>25</v>
      </c>
      <c r="N17893" s="3" t="s">
        <v>15698</v>
      </c>
      <c r="O17893" s="3" t="s">
        <v>427</v>
      </c>
      <c r="P17893" s="4">
        <v>15808.0</v>
      </c>
      <c r="Q17893" s="3" t="s">
        <v>49</v>
      </c>
      <c r="S17893" s="3" t="s">
        <v>34</v>
      </c>
    </row>
    <row r="17894">
      <c r="A17894" s="2">
        <v>42318.71491898148</v>
      </c>
      <c r="B17894" s="3">
        <v>93.0</v>
      </c>
      <c r="C17894" s="3" t="s">
        <v>15274</v>
      </c>
      <c r="D17894" s="3">
        <v>6.0</v>
      </c>
      <c r="E17894" s="3" t="s">
        <v>15287</v>
      </c>
      <c r="F17894" s="3">
        <v>5.0</v>
      </c>
      <c r="G17894" s="3">
        <v>5.0</v>
      </c>
      <c r="H17894" s="3" t="s">
        <v>15676</v>
      </c>
      <c r="I17894" s="3" t="s">
        <v>15677</v>
      </c>
      <c r="J17894" s="3" t="s">
        <v>1185</v>
      </c>
      <c r="K17894" s="3" t="s">
        <v>24</v>
      </c>
      <c r="L17894" s="3">
        <v>20.0</v>
      </c>
      <c r="M17894" s="3" t="s">
        <v>30</v>
      </c>
      <c r="N17894" s="3" t="s">
        <v>3527</v>
      </c>
      <c r="O17894" s="3" t="s">
        <v>51</v>
      </c>
      <c r="P17894" s="4">
        <v>31352.0</v>
      </c>
      <c r="Q17894" s="3" t="s">
        <v>46</v>
      </c>
      <c r="S17894" s="3" t="s">
        <v>34</v>
      </c>
    </row>
    <row r="17895">
      <c r="A17895" s="2">
        <v>42318.71491898148</v>
      </c>
      <c r="B17895" s="3">
        <v>93.0</v>
      </c>
      <c r="C17895" s="3" t="s">
        <v>15274</v>
      </c>
      <c r="D17895" s="3">
        <v>6.0</v>
      </c>
      <c r="E17895" s="3" t="s">
        <v>15287</v>
      </c>
      <c r="F17895" s="3">
        <v>5.0</v>
      </c>
      <c r="G17895" s="3">
        <v>5.0</v>
      </c>
      <c r="H17895" s="3" t="s">
        <v>15676</v>
      </c>
      <c r="I17895" s="3" t="s">
        <v>15677</v>
      </c>
      <c r="J17895" s="3" t="s">
        <v>1185</v>
      </c>
      <c r="K17895" s="3" t="s">
        <v>24</v>
      </c>
      <c r="L17895" s="3">
        <v>21.0</v>
      </c>
      <c r="M17895" s="3" t="s">
        <v>25</v>
      </c>
      <c r="N17895" s="3" t="s">
        <v>15699</v>
      </c>
      <c r="O17895" s="3" t="s">
        <v>401</v>
      </c>
      <c r="P17895" s="4">
        <v>29458.0</v>
      </c>
      <c r="Q17895" s="3" t="s">
        <v>132</v>
      </c>
      <c r="S17895" s="3" t="s">
        <v>34</v>
      </c>
    </row>
    <row r="17896">
      <c r="A17896" s="2">
        <v>42318.71491898148</v>
      </c>
      <c r="B17896" s="3">
        <v>93.0</v>
      </c>
      <c r="C17896" s="3" t="s">
        <v>15274</v>
      </c>
      <c r="D17896" s="3">
        <v>6.0</v>
      </c>
      <c r="E17896" s="3" t="s">
        <v>15287</v>
      </c>
      <c r="F17896" s="3">
        <v>5.0</v>
      </c>
      <c r="G17896" s="3">
        <v>5.0</v>
      </c>
      <c r="H17896" s="3" t="s">
        <v>15676</v>
      </c>
      <c r="I17896" s="3" t="s">
        <v>15677</v>
      </c>
      <c r="J17896" s="3" t="s">
        <v>1185</v>
      </c>
      <c r="K17896" s="3" t="s">
        <v>24</v>
      </c>
      <c r="L17896" s="3">
        <v>22.0</v>
      </c>
      <c r="M17896" s="3" t="s">
        <v>30</v>
      </c>
      <c r="N17896" s="3" t="s">
        <v>15700</v>
      </c>
      <c r="O17896" s="3" t="s">
        <v>368</v>
      </c>
      <c r="P17896" s="4">
        <v>35020.0</v>
      </c>
      <c r="Q17896" s="3" t="s">
        <v>191</v>
      </c>
      <c r="S17896" s="3" t="s">
        <v>34</v>
      </c>
    </row>
    <row r="17897">
      <c r="A17897" s="2">
        <v>42318.71491898148</v>
      </c>
      <c r="B17897" s="3">
        <v>93.0</v>
      </c>
      <c r="C17897" s="3" t="s">
        <v>15274</v>
      </c>
      <c r="D17897" s="3">
        <v>6.0</v>
      </c>
      <c r="E17897" s="3" t="s">
        <v>15287</v>
      </c>
      <c r="F17897" s="3">
        <v>5.0</v>
      </c>
      <c r="G17897" s="3">
        <v>5.0</v>
      </c>
      <c r="H17897" s="3" t="s">
        <v>15676</v>
      </c>
      <c r="I17897" s="3" t="s">
        <v>15677</v>
      </c>
      <c r="J17897" s="3" t="s">
        <v>1185</v>
      </c>
      <c r="K17897" s="3" t="s">
        <v>24</v>
      </c>
      <c r="L17897" s="3">
        <v>23.0</v>
      </c>
      <c r="M17897" s="3" t="s">
        <v>25</v>
      </c>
      <c r="N17897" s="3" t="s">
        <v>15701</v>
      </c>
      <c r="O17897" s="3" t="s">
        <v>95</v>
      </c>
      <c r="P17897" s="4">
        <v>20885.0</v>
      </c>
      <c r="Q17897" s="3" t="s">
        <v>49</v>
      </c>
      <c r="S17897" s="3" t="s">
        <v>34</v>
      </c>
    </row>
    <row r="17898">
      <c r="A17898" s="2">
        <v>42318.71491898148</v>
      </c>
      <c r="B17898" s="3">
        <v>93.0</v>
      </c>
      <c r="C17898" s="3" t="s">
        <v>15274</v>
      </c>
      <c r="D17898" s="3">
        <v>6.0</v>
      </c>
      <c r="E17898" s="3" t="s">
        <v>15287</v>
      </c>
      <c r="F17898" s="3">
        <v>5.0</v>
      </c>
      <c r="G17898" s="3">
        <v>5.0</v>
      </c>
      <c r="H17898" s="3" t="s">
        <v>15676</v>
      </c>
      <c r="I17898" s="3" t="s">
        <v>15677</v>
      </c>
      <c r="J17898" s="3" t="s">
        <v>1185</v>
      </c>
      <c r="K17898" s="3" t="s">
        <v>24</v>
      </c>
      <c r="L17898" s="3">
        <v>24.0</v>
      </c>
      <c r="M17898" s="3" t="s">
        <v>30</v>
      </c>
      <c r="N17898" s="3" t="s">
        <v>6630</v>
      </c>
      <c r="O17898" s="3" t="s">
        <v>15702</v>
      </c>
      <c r="P17898" s="4">
        <v>31077.0</v>
      </c>
      <c r="Q17898" s="3" t="s">
        <v>43</v>
      </c>
      <c r="S17898" s="3" t="s">
        <v>34</v>
      </c>
    </row>
    <row r="17899">
      <c r="A17899" s="2">
        <v>42318.71491898148</v>
      </c>
      <c r="B17899" s="3">
        <v>93.0</v>
      </c>
      <c r="C17899" s="3" t="s">
        <v>15274</v>
      </c>
      <c r="D17899" s="3">
        <v>6.0</v>
      </c>
      <c r="E17899" s="3" t="s">
        <v>15287</v>
      </c>
      <c r="F17899" s="3">
        <v>5.0</v>
      </c>
      <c r="G17899" s="3">
        <v>5.0</v>
      </c>
      <c r="H17899" s="3" t="s">
        <v>15676</v>
      </c>
      <c r="I17899" s="3" t="s">
        <v>15677</v>
      </c>
      <c r="J17899" s="3" t="s">
        <v>1185</v>
      </c>
      <c r="K17899" s="3" t="s">
        <v>24</v>
      </c>
      <c r="L17899" s="3">
        <v>25.0</v>
      </c>
      <c r="M17899" s="3" t="s">
        <v>25</v>
      </c>
      <c r="N17899" s="3" t="s">
        <v>15703</v>
      </c>
      <c r="O17899" s="3" t="s">
        <v>15704</v>
      </c>
      <c r="P17899" s="4">
        <v>26552.0</v>
      </c>
      <c r="Q17899" s="3" t="s">
        <v>169</v>
      </c>
      <c r="S17899" s="3" t="s">
        <v>34</v>
      </c>
    </row>
    <row r="17900">
      <c r="A17900" s="2">
        <v>42318.71491898148</v>
      </c>
      <c r="B17900" s="3">
        <v>93.0</v>
      </c>
      <c r="C17900" s="3" t="s">
        <v>15274</v>
      </c>
      <c r="D17900" s="3">
        <v>6.0</v>
      </c>
      <c r="E17900" s="3" t="s">
        <v>15287</v>
      </c>
      <c r="F17900" s="3">
        <v>5.0</v>
      </c>
      <c r="G17900" s="3">
        <v>5.0</v>
      </c>
      <c r="H17900" s="3" t="s">
        <v>15676</v>
      </c>
      <c r="I17900" s="3" t="s">
        <v>15677</v>
      </c>
      <c r="J17900" s="3" t="s">
        <v>1185</v>
      </c>
      <c r="K17900" s="3" t="s">
        <v>24</v>
      </c>
      <c r="L17900" s="3">
        <v>26.0</v>
      </c>
      <c r="M17900" s="3" t="s">
        <v>30</v>
      </c>
      <c r="N17900" s="3" t="s">
        <v>15705</v>
      </c>
      <c r="O17900" s="3" t="s">
        <v>121</v>
      </c>
      <c r="P17900" s="4">
        <v>24017.0</v>
      </c>
      <c r="Q17900" s="3" t="s">
        <v>132</v>
      </c>
      <c r="S17900" s="3" t="s">
        <v>34</v>
      </c>
    </row>
    <row r="17901">
      <c r="A17901" s="2">
        <v>42318.71491898148</v>
      </c>
      <c r="B17901" s="3">
        <v>93.0</v>
      </c>
      <c r="C17901" s="3" t="s">
        <v>15274</v>
      </c>
      <c r="D17901" s="3">
        <v>6.0</v>
      </c>
      <c r="E17901" s="3" t="s">
        <v>15287</v>
      </c>
      <c r="F17901" s="3">
        <v>5.0</v>
      </c>
      <c r="G17901" s="3">
        <v>5.0</v>
      </c>
      <c r="H17901" s="3" t="s">
        <v>15676</v>
      </c>
      <c r="I17901" s="3" t="s">
        <v>15677</v>
      </c>
      <c r="J17901" s="3" t="s">
        <v>1185</v>
      </c>
      <c r="K17901" s="3" t="s">
        <v>24</v>
      </c>
      <c r="L17901" s="3">
        <v>27.0</v>
      </c>
      <c r="M17901" s="3" t="s">
        <v>25</v>
      </c>
      <c r="N17901" s="3" t="s">
        <v>15706</v>
      </c>
      <c r="O17901" s="3" t="s">
        <v>218</v>
      </c>
      <c r="P17901" s="4">
        <v>24857.0</v>
      </c>
      <c r="Q17901" s="3" t="s">
        <v>169</v>
      </c>
      <c r="S17901" s="3" t="s">
        <v>34</v>
      </c>
    </row>
    <row r="17902">
      <c r="A17902" s="2">
        <v>42318.71491898148</v>
      </c>
      <c r="B17902" s="3">
        <v>93.0</v>
      </c>
      <c r="C17902" s="3" t="s">
        <v>15274</v>
      </c>
      <c r="D17902" s="3">
        <v>6.0</v>
      </c>
      <c r="E17902" s="3" t="s">
        <v>15287</v>
      </c>
      <c r="F17902" s="3">
        <v>5.0</v>
      </c>
      <c r="G17902" s="3">
        <v>5.0</v>
      </c>
      <c r="H17902" s="3" t="s">
        <v>15676</v>
      </c>
      <c r="I17902" s="3" t="s">
        <v>15677</v>
      </c>
      <c r="J17902" s="3" t="s">
        <v>1185</v>
      </c>
      <c r="K17902" s="3" t="s">
        <v>24</v>
      </c>
      <c r="L17902" s="3">
        <v>28.0</v>
      </c>
      <c r="M17902" s="3" t="s">
        <v>30</v>
      </c>
      <c r="N17902" s="3" t="s">
        <v>6219</v>
      </c>
      <c r="O17902" s="3" t="s">
        <v>633</v>
      </c>
      <c r="P17902" s="4">
        <v>19839.0</v>
      </c>
      <c r="Q17902" s="3" t="s">
        <v>46</v>
      </c>
      <c r="S17902" s="3" t="s">
        <v>34</v>
      </c>
    </row>
    <row r="17903">
      <c r="A17903" s="2">
        <v>42318.71491898148</v>
      </c>
      <c r="B17903" s="3">
        <v>93.0</v>
      </c>
      <c r="C17903" s="3" t="s">
        <v>15274</v>
      </c>
      <c r="D17903" s="3">
        <v>6.0</v>
      </c>
      <c r="E17903" s="3" t="s">
        <v>15287</v>
      </c>
      <c r="F17903" s="3">
        <v>5.0</v>
      </c>
      <c r="G17903" s="3">
        <v>5.0</v>
      </c>
      <c r="H17903" s="3" t="s">
        <v>15676</v>
      </c>
      <c r="I17903" s="3" t="s">
        <v>15677</v>
      </c>
      <c r="J17903" s="3" t="s">
        <v>1185</v>
      </c>
      <c r="K17903" s="3" t="s">
        <v>24</v>
      </c>
      <c r="L17903" s="3">
        <v>29.0</v>
      </c>
      <c r="M17903" s="3" t="s">
        <v>25</v>
      </c>
      <c r="N17903" s="3" t="s">
        <v>989</v>
      </c>
      <c r="O17903" s="3" t="s">
        <v>15707</v>
      </c>
      <c r="P17903" s="4">
        <v>35420.0</v>
      </c>
      <c r="Q17903" s="3" t="s">
        <v>191</v>
      </c>
      <c r="S17903" s="3" t="s">
        <v>34</v>
      </c>
    </row>
    <row r="17904">
      <c r="A17904" s="2">
        <v>42318.71491898148</v>
      </c>
      <c r="B17904" s="3">
        <v>93.0</v>
      </c>
      <c r="C17904" s="3" t="s">
        <v>15274</v>
      </c>
      <c r="D17904" s="3">
        <v>13.0</v>
      </c>
      <c r="E17904" s="3" t="s">
        <v>15315</v>
      </c>
      <c r="F17904" s="3">
        <v>5.0</v>
      </c>
      <c r="G17904" s="3">
        <v>5.0</v>
      </c>
      <c r="H17904" s="3" t="s">
        <v>15676</v>
      </c>
      <c r="I17904" s="3" t="s">
        <v>15677</v>
      </c>
      <c r="J17904" s="3" t="s">
        <v>1185</v>
      </c>
      <c r="K17904" s="3" t="s">
        <v>24</v>
      </c>
      <c r="L17904" s="3">
        <v>1.0</v>
      </c>
      <c r="M17904" s="3" t="s">
        <v>25</v>
      </c>
      <c r="N17904" s="3" t="s">
        <v>15708</v>
      </c>
      <c r="O17904" s="3" t="s">
        <v>1275</v>
      </c>
      <c r="P17904" s="4">
        <v>25419.0</v>
      </c>
      <c r="Q17904" s="3" t="s">
        <v>247</v>
      </c>
      <c r="R17904" s="3" t="s">
        <v>1134</v>
      </c>
      <c r="S17904" s="3" t="s">
        <v>34</v>
      </c>
    </row>
    <row r="17905">
      <c r="A17905" s="2">
        <v>42318.71491898148</v>
      </c>
      <c r="B17905" s="3">
        <v>93.0</v>
      </c>
      <c r="C17905" s="3" t="s">
        <v>15274</v>
      </c>
      <c r="D17905" s="3">
        <v>13.0</v>
      </c>
      <c r="E17905" s="3" t="s">
        <v>15315</v>
      </c>
      <c r="F17905" s="3">
        <v>5.0</v>
      </c>
      <c r="G17905" s="3">
        <v>5.0</v>
      </c>
      <c r="H17905" s="3" t="s">
        <v>15676</v>
      </c>
      <c r="I17905" s="3" t="s">
        <v>15677</v>
      </c>
      <c r="J17905" s="3" t="s">
        <v>1185</v>
      </c>
      <c r="K17905" s="3" t="s">
        <v>24</v>
      </c>
      <c r="L17905" s="3">
        <v>2.0</v>
      </c>
      <c r="M17905" s="3" t="s">
        <v>30</v>
      </c>
      <c r="N17905" s="3" t="s">
        <v>15709</v>
      </c>
      <c r="O17905" s="3" t="s">
        <v>57</v>
      </c>
      <c r="P17905" s="4">
        <v>24146.0</v>
      </c>
      <c r="Q17905" s="3" t="s">
        <v>52</v>
      </c>
      <c r="S17905" s="3" t="s">
        <v>29</v>
      </c>
    </row>
    <row r="17906">
      <c r="A17906" s="2">
        <v>42318.71491898148</v>
      </c>
      <c r="B17906" s="3">
        <v>93.0</v>
      </c>
      <c r="C17906" s="3" t="s">
        <v>15274</v>
      </c>
      <c r="D17906" s="3">
        <v>13.0</v>
      </c>
      <c r="E17906" s="3" t="s">
        <v>15315</v>
      </c>
      <c r="F17906" s="3">
        <v>5.0</v>
      </c>
      <c r="G17906" s="3">
        <v>5.0</v>
      </c>
      <c r="H17906" s="3" t="s">
        <v>15676</v>
      </c>
      <c r="I17906" s="3" t="s">
        <v>15677</v>
      </c>
      <c r="J17906" s="3" t="s">
        <v>1185</v>
      </c>
      <c r="K17906" s="3" t="s">
        <v>24</v>
      </c>
      <c r="L17906" s="3">
        <v>3.0</v>
      </c>
      <c r="M17906" s="3" t="s">
        <v>25</v>
      </c>
      <c r="N17906" s="3" t="s">
        <v>15710</v>
      </c>
      <c r="O17906" s="3" t="s">
        <v>401</v>
      </c>
      <c r="P17906" s="4">
        <v>29437.0</v>
      </c>
      <c r="Q17906" s="3" t="s">
        <v>72</v>
      </c>
      <c r="S17906" s="3" t="s">
        <v>34</v>
      </c>
    </row>
    <row r="17907">
      <c r="A17907" s="2">
        <v>42318.71491898148</v>
      </c>
      <c r="B17907" s="3">
        <v>93.0</v>
      </c>
      <c r="C17907" s="3" t="s">
        <v>15274</v>
      </c>
      <c r="D17907" s="3">
        <v>13.0</v>
      </c>
      <c r="E17907" s="3" t="s">
        <v>15315</v>
      </c>
      <c r="F17907" s="3">
        <v>5.0</v>
      </c>
      <c r="G17907" s="3">
        <v>5.0</v>
      </c>
      <c r="H17907" s="3" t="s">
        <v>15676</v>
      </c>
      <c r="I17907" s="3" t="s">
        <v>15677</v>
      </c>
      <c r="J17907" s="3" t="s">
        <v>1185</v>
      </c>
      <c r="K17907" s="3" t="s">
        <v>24</v>
      </c>
      <c r="L17907" s="3">
        <v>4.0</v>
      </c>
      <c r="M17907" s="3" t="s">
        <v>30</v>
      </c>
      <c r="N17907" s="3" t="s">
        <v>289</v>
      </c>
      <c r="O17907" s="3" t="s">
        <v>249</v>
      </c>
      <c r="P17907" s="4">
        <v>21905.0</v>
      </c>
      <c r="Q17907" s="3" t="s">
        <v>72</v>
      </c>
      <c r="S17907" s="3" t="s">
        <v>29</v>
      </c>
    </row>
    <row r="17908">
      <c r="A17908" s="2">
        <v>42318.71491898148</v>
      </c>
      <c r="B17908" s="3">
        <v>93.0</v>
      </c>
      <c r="C17908" s="3" t="s">
        <v>15274</v>
      </c>
      <c r="D17908" s="3">
        <v>13.0</v>
      </c>
      <c r="E17908" s="3" t="s">
        <v>15315</v>
      </c>
      <c r="F17908" s="3">
        <v>5.0</v>
      </c>
      <c r="G17908" s="3">
        <v>5.0</v>
      </c>
      <c r="H17908" s="3" t="s">
        <v>15676</v>
      </c>
      <c r="I17908" s="3" t="s">
        <v>15677</v>
      </c>
      <c r="J17908" s="3" t="s">
        <v>1185</v>
      </c>
      <c r="K17908" s="3" t="s">
        <v>24</v>
      </c>
      <c r="L17908" s="3">
        <v>5.0</v>
      </c>
      <c r="M17908" s="3" t="s">
        <v>25</v>
      </c>
      <c r="N17908" s="3" t="s">
        <v>3002</v>
      </c>
      <c r="O17908" s="3" t="s">
        <v>3003</v>
      </c>
      <c r="P17908" s="4">
        <v>15824.0</v>
      </c>
      <c r="Q17908" s="3" t="s">
        <v>145</v>
      </c>
      <c r="S17908" s="3" t="s">
        <v>34</v>
      </c>
    </row>
    <row r="17909">
      <c r="A17909" s="2">
        <v>42318.71491898148</v>
      </c>
      <c r="B17909" s="3">
        <v>93.0</v>
      </c>
      <c r="C17909" s="3" t="s">
        <v>15274</v>
      </c>
      <c r="D17909" s="3">
        <v>13.0</v>
      </c>
      <c r="E17909" s="3" t="s">
        <v>15315</v>
      </c>
      <c r="F17909" s="3">
        <v>5.0</v>
      </c>
      <c r="G17909" s="3">
        <v>5.0</v>
      </c>
      <c r="H17909" s="3" t="s">
        <v>15676</v>
      </c>
      <c r="I17909" s="3" t="s">
        <v>15677</v>
      </c>
      <c r="J17909" s="3" t="s">
        <v>1185</v>
      </c>
      <c r="K17909" s="3" t="s">
        <v>24</v>
      </c>
      <c r="L17909" s="3">
        <v>6.0</v>
      </c>
      <c r="M17909" s="3" t="s">
        <v>30</v>
      </c>
      <c r="N17909" s="3" t="s">
        <v>15711</v>
      </c>
      <c r="O17909" s="3" t="s">
        <v>6147</v>
      </c>
      <c r="P17909" s="4">
        <v>27935.0</v>
      </c>
      <c r="Q17909" s="3" t="s">
        <v>132</v>
      </c>
      <c r="S17909" s="3" t="s">
        <v>29</v>
      </c>
    </row>
    <row r="17910">
      <c r="A17910" s="2">
        <v>42318.71491898148</v>
      </c>
      <c r="B17910" s="3">
        <v>93.0</v>
      </c>
      <c r="C17910" s="3" t="s">
        <v>15274</v>
      </c>
      <c r="D17910" s="3">
        <v>13.0</v>
      </c>
      <c r="E17910" s="3" t="s">
        <v>15315</v>
      </c>
      <c r="F17910" s="3">
        <v>5.0</v>
      </c>
      <c r="G17910" s="3">
        <v>5.0</v>
      </c>
      <c r="H17910" s="3" t="s">
        <v>15676</v>
      </c>
      <c r="I17910" s="3" t="s">
        <v>15677</v>
      </c>
      <c r="J17910" s="3" t="s">
        <v>1185</v>
      </c>
      <c r="K17910" s="3" t="s">
        <v>24</v>
      </c>
      <c r="L17910" s="3">
        <v>7.0</v>
      </c>
      <c r="M17910" s="3" t="s">
        <v>25</v>
      </c>
      <c r="N17910" s="3" t="s">
        <v>11232</v>
      </c>
      <c r="O17910" s="3" t="s">
        <v>54</v>
      </c>
      <c r="P17910" s="4">
        <v>26551.0</v>
      </c>
      <c r="Q17910" s="3" t="s">
        <v>216</v>
      </c>
      <c r="S17910" s="3" t="s">
        <v>34</v>
      </c>
    </row>
    <row r="17911">
      <c r="A17911" s="2">
        <v>42318.71491898148</v>
      </c>
      <c r="B17911" s="3">
        <v>93.0</v>
      </c>
      <c r="C17911" s="3" t="s">
        <v>15274</v>
      </c>
      <c r="D17911" s="3">
        <v>13.0</v>
      </c>
      <c r="E17911" s="3" t="s">
        <v>15315</v>
      </c>
      <c r="F17911" s="3">
        <v>5.0</v>
      </c>
      <c r="G17911" s="3">
        <v>5.0</v>
      </c>
      <c r="H17911" s="3" t="s">
        <v>15676</v>
      </c>
      <c r="I17911" s="3" t="s">
        <v>15677</v>
      </c>
      <c r="J17911" s="3" t="s">
        <v>1185</v>
      </c>
      <c r="K17911" s="3" t="s">
        <v>24</v>
      </c>
      <c r="L17911" s="3">
        <v>8.0</v>
      </c>
      <c r="M17911" s="3" t="s">
        <v>30</v>
      </c>
      <c r="N17911" s="3" t="s">
        <v>15712</v>
      </c>
      <c r="O17911" s="3" t="s">
        <v>452</v>
      </c>
      <c r="P17911" s="4">
        <v>24603.0</v>
      </c>
      <c r="Q17911" s="3" t="s">
        <v>43</v>
      </c>
      <c r="S17911" s="3" t="s">
        <v>34</v>
      </c>
    </row>
    <row r="17912">
      <c r="A17912" s="2">
        <v>42318.71491898148</v>
      </c>
      <c r="B17912" s="3">
        <v>93.0</v>
      </c>
      <c r="C17912" s="3" t="s">
        <v>15274</v>
      </c>
      <c r="D17912" s="3">
        <v>13.0</v>
      </c>
      <c r="E17912" s="3" t="s">
        <v>15315</v>
      </c>
      <c r="F17912" s="3">
        <v>5.0</v>
      </c>
      <c r="G17912" s="3">
        <v>5.0</v>
      </c>
      <c r="H17912" s="3" t="s">
        <v>15676</v>
      </c>
      <c r="I17912" s="3" t="s">
        <v>15677</v>
      </c>
      <c r="J17912" s="3" t="s">
        <v>1185</v>
      </c>
      <c r="K17912" s="3" t="s">
        <v>24</v>
      </c>
      <c r="L17912" s="3">
        <v>9.0</v>
      </c>
      <c r="M17912" s="3" t="s">
        <v>25</v>
      </c>
      <c r="N17912" s="3" t="s">
        <v>3474</v>
      </c>
      <c r="O17912" s="3" t="s">
        <v>15713</v>
      </c>
      <c r="P17912" s="4">
        <v>31179.0</v>
      </c>
      <c r="Q17912" s="3" t="s">
        <v>33</v>
      </c>
      <c r="S17912" s="3" t="s">
        <v>34</v>
      </c>
    </row>
    <row r="17913">
      <c r="A17913" s="2">
        <v>42318.71491898148</v>
      </c>
      <c r="B17913" s="3">
        <v>93.0</v>
      </c>
      <c r="C17913" s="3" t="s">
        <v>15274</v>
      </c>
      <c r="D17913" s="3">
        <v>13.0</v>
      </c>
      <c r="E17913" s="3" t="s">
        <v>15315</v>
      </c>
      <c r="F17913" s="3">
        <v>5.0</v>
      </c>
      <c r="G17913" s="3">
        <v>5.0</v>
      </c>
      <c r="H17913" s="3" t="s">
        <v>15676</v>
      </c>
      <c r="I17913" s="3" t="s">
        <v>15677</v>
      </c>
      <c r="J17913" s="3" t="s">
        <v>1185</v>
      </c>
      <c r="K17913" s="3" t="s">
        <v>24</v>
      </c>
      <c r="L17913" s="3">
        <v>10.0</v>
      </c>
      <c r="M17913" s="3" t="s">
        <v>30</v>
      </c>
      <c r="N17913" s="3" t="s">
        <v>15714</v>
      </c>
      <c r="O17913" s="3" t="s">
        <v>139</v>
      </c>
      <c r="P17913" s="4">
        <v>31262.0</v>
      </c>
      <c r="Q17913" s="3" t="s">
        <v>75</v>
      </c>
      <c r="S17913" s="3" t="s">
        <v>34</v>
      </c>
    </row>
    <row r="17914">
      <c r="A17914" s="2">
        <v>42318.71491898148</v>
      </c>
      <c r="B17914" s="3">
        <v>93.0</v>
      </c>
      <c r="C17914" s="3" t="s">
        <v>15274</v>
      </c>
      <c r="D17914" s="3">
        <v>13.0</v>
      </c>
      <c r="E17914" s="3" t="s">
        <v>15315</v>
      </c>
      <c r="F17914" s="3">
        <v>5.0</v>
      </c>
      <c r="G17914" s="3">
        <v>5.0</v>
      </c>
      <c r="H17914" s="3" t="s">
        <v>15676</v>
      </c>
      <c r="I17914" s="3" t="s">
        <v>15677</v>
      </c>
      <c r="J17914" s="3" t="s">
        <v>1185</v>
      </c>
      <c r="K17914" s="3" t="s">
        <v>24</v>
      </c>
      <c r="L17914" s="3">
        <v>11.0</v>
      </c>
      <c r="M17914" s="3" t="s">
        <v>25</v>
      </c>
      <c r="N17914" s="3" t="s">
        <v>5445</v>
      </c>
      <c r="O17914" s="3" t="s">
        <v>1063</v>
      </c>
      <c r="P17914" s="4">
        <v>26958.0</v>
      </c>
      <c r="Q17914" s="3" t="s">
        <v>418</v>
      </c>
      <c r="S17914" s="3" t="s">
        <v>29</v>
      </c>
    </row>
    <row r="17915">
      <c r="A17915" s="2">
        <v>42318.71491898148</v>
      </c>
      <c r="B17915" s="3">
        <v>93.0</v>
      </c>
      <c r="C17915" s="3" t="s">
        <v>15274</v>
      </c>
      <c r="D17915" s="3">
        <v>13.0</v>
      </c>
      <c r="E17915" s="3" t="s">
        <v>15315</v>
      </c>
      <c r="F17915" s="3">
        <v>5.0</v>
      </c>
      <c r="G17915" s="3">
        <v>5.0</v>
      </c>
      <c r="H17915" s="3" t="s">
        <v>15676</v>
      </c>
      <c r="I17915" s="3" t="s">
        <v>15677</v>
      </c>
      <c r="J17915" s="3" t="s">
        <v>1185</v>
      </c>
      <c r="K17915" s="3" t="s">
        <v>24</v>
      </c>
      <c r="L17915" s="3">
        <v>12.0</v>
      </c>
      <c r="M17915" s="3" t="s">
        <v>30</v>
      </c>
      <c r="N17915" s="3" t="s">
        <v>15715</v>
      </c>
      <c r="O17915" s="3" t="s">
        <v>15716</v>
      </c>
      <c r="P17915" s="4">
        <v>18386.0</v>
      </c>
      <c r="Q17915" s="3" t="s">
        <v>96</v>
      </c>
      <c r="S17915" s="3" t="s">
        <v>34</v>
      </c>
    </row>
    <row r="17916">
      <c r="A17916" s="2">
        <v>42318.71491898148</v>
      </c>
      <c r="B17916" s="3">
        <v>93.0</v>
      </c>
      <c r="C17916" s="3" t="s">
        <v>15274</v>
      </c>
      <c r="D17916" s="3">
        <v>13.0</v>
      </c>
      <c r="E17916" s="3" t="s">
        <v>15315</v>
      </c>
      <c r="F17916" s="3">
        <v>5.0</v>
      </c>
      <c r="G17916" s="3">
        <v>5.0</v>
      </c>
      <c r="H17916" s="3" t="s">
        <v>15676</v>
      </c>
      <c r="I17916" s="3" t="s">
        <v>15677</v>
      </c>
      <c r="J17916" s="3" t="s">
        <v>1185</v>
      </c>
      <c r="K17916" s="3" t="s">
        <v>24</v>
      </c>
      <c r="L17916" s="3">
        <v>13.0</v>
      </c>
      <c r="M17916" s="3" t="s">
        <v>25</v>
      </c>
      <c r="N17916" s="3" t="s">
        <v>15717</v>
      </c>
      <c r="O17916" s="3" t="s">
        <v>257</v>
      </c>
      <c r="P17916" s="4">
        <v>28978.0</v>
      </c>
      <c r="Q17916" s="3" t="s">
        <v>55</v>
      </c>
      <c r="S17916" s="3" t="s">
        <v>34</v>
      </c>
    </row>
    <row r="17917">
      <c r="A17917" s="2">
        <v>42318.71491898148</v>
      </c>
      <c r="B17917" s="3">
        <v>93.0</v>
      </c>
      <c r="C17917" s="3" t="s">
        <v>15274</v>
      </c>
      <c r="D17917" s="3">
        <v>13.0</v>
      </c>
      <c r="E17917" s="3" t="s">
        <v>15315</v>
      </c>
      <c r="F17917" s="3">
        <v>5.0</v>
      </c>
      <c r="G17917" s="3">
        <v>5.0</v>
      </c>
      <c r="H17917" s="3" t="s">
        <v>15676</v>
      </c>
      <c r="I17917" s="3" t="s">
        <v>15677</v>
      </c>
      <c r="J17917" s="3" t="s">
        <v>1185</v>
      </c>
      <c r="K17917" s="3" t="s">
        <v>24</v>
      </c>
      <c r="L17917" s="3">
        <v>14.0</v>
      </c>
      <c r="M17917" s="3" t="s">
        <v>30</v>
      </c>
      <c r="N17917" s="3" t="s">
        <v>15718</v>
      </c>
      <c r="O17917" s="3" t="s">
        <v>163</v>
      </c>
      <c r="P17917" s="4">
        <v>29938.0</v>
      </c>
      <c r="Q17917" s="3" t="s">
        <v>40</v>
      </c>
      <c r="S17917" s="3" t="s">
        <v>34</v>
      </c>
    </row>
    <row r="17918">
      <c r="A17918" s="2">
        <v>42318.71491898148</v>
      </c>
      <c r="B17918" s="3">
        <v>93.0</v>
      </c>
      <c r="C17918" s="3" t="s">
        <v>15274</v>
      </c>
      <c r="D17918" s="3">
        <v>13.0</v>
      </c>
      <c r="E17918" s="3" t="s">
        <v>15315</v>
      </c>
      <c r="F17918" s="3">
        <v>5.0</v>
      </c>
      <c r="G17918" s="3">
        <v>5.0</v>
      </c>
      <c r="H17918" s="3" t="s">
        <v>15676</v>
      </c>
      <c r="I17918" s="3" t="s">
        <v>15677</v>
      </c>
      <c r="J17918" s="3" t="s">
        <v>1185</v>
      </c>
      <c r="K17918" s="3" t="s">
        <v>24</v>
      </c>
      <c r="L17918" s="3">
        <v>15.0</v>
      </c>
      <c r="M17918" s="3" t="s">
        <v>25</v>
      </c>
      <c r="N17918" s="3" t="s">
        <v>15719</v>
      </c>
      <c r="O17918" s="3" t="s">
        <v>796</v>
      </c>
      <c r="P17918" s="4">
        <v>24318.0</v>
      </c>
      <c r="Q17918" s="3" t="s">
        <v>169</v>
      </c>
      <c r="S17918" s="3" t="s">
        <v>34</v>
      </c>
    </row>
    <row r="17919">
      <c r="A17919" s="2">
        <v>42318.71491898148</v>
      </c>
      <c r="B17919" s="3">
        <v>93.0</v>
      </c>
      <c r="C17919" s="3" t="s">
        <v>15274</v>
      </c>
      <c r="D17919" s="3">
        <v>13.0</v>
      </c>
      <c r="E17919" s="3" t="s">
        <v>15315</v>
      </c>
      <c r="F17919" s="3">
        <v>5.0</v>
      </c>
      <c r="G17919" s="3">
        <v>5.0</v>
      </c>
      <c r="H17919" s="3" t="s">
        <v>15676</v>
      </c>
      <c r="I17919" s="3" t="s">
        <v>15677</v>
      </c>
      <c r="J17919" s="3" t="s">
        <v>1185</v>
      </c>
      <c r="K17919" s="3" t="s">
        <v>24</v>
      </c>
      <c r="L17919" s="3">
        <v>16.0</v>
      </c>
      <c r="M17919" s="3" t="s">
        <v>30</v>
      </c>
      <c r="N17919" s="3" t="s">
        <v>2045</v>
      </c>
      <c r="O17919" s="3" t="s">
        <v>440</v>
      </c>
      <c r="P17919" s="4">
        <v>29846.0</v>
      </c>
      <c r="Q17919" s="3" t="s">
        <v>228</v>
      </c>
      <c r="S17919" s="3" t="s">
        <v>34</v>
      </c>
    </row>
    <row r="17920">
      <c r="A17920" s="2">
        <v>42318.71491898148</v>
      </c>
      <c r="B17920" s="3">
        <v>93.0</v>
      </c>
      <c r="C17920" s="3" t="s">
        <v>15274</v>
      </c>
      <c r="D17920" s="3">
        <v>13.0</v>
      </c>
      <c r="E17920" s="3" t="s">
        <v>15315</v>
      </c>
      <c r="F17920" s="3">
        <v>5.0</v>
      </c>
      <c r="G17920" s="3">
        <v>5.0</v>
      </c>
      <c r="H17920" s="3" t="s">
        <v>15676</v>
      </c>
      <c r="I17920" s="3" t="s">
        <v>15677</v>
      </c>
      <c r="J17920" s="3" t="s">
        <v>1185</v>
      </c>
      <c r="K17920" s="3" t="s">
        <v>24</v>
      </c>
      <c r="L17920" s="3">
        <v>17.0</v>
      </c>
      <c r="M17920" s="3" t="s">
        <v>25</v>
      </c>
      <c r="N17920" s="3" t="s">
        <v>1095</v>
      </c>
      <c r="O17920" s="3" t="s">
        <v>639</v>
      </c>
      <c r="P17920" s="4">
        <v>17184.0</v>
      </c>
      <c r="Q17920" s="3" t="s">
        <v>49</v>
      </c>
      <c r="S17920" s="3" t="s">
        <v>34</v>
      </c>
    </row>
    <row r="17921">
      <c r="A17921" s="2">
        <v>42318.71491898148</v>
      </c>
      <c r="B17921" s="3">
        <v>93.0</v>
      </c>
      <c r="C17921" s="3" t="s">
        <v>15274</v>
      </c>
      <c r="D17921" s="3">
        <v>13.0</v>
      </c>
      <c r="E17921" s="3" t="s">
        <v>15315</v>
      </c>
      <c r="F17921" s="3">
        <v>5.0</v>
      </c>
      <c r="G17921" s="3">
        <v>5.0</v>
      </c>
      <c r="H17921" s="3" t="s">
        <v>15676</v>
      </c>
      <c r="I17921" s="3" t="s">
        <v>15677</v>
      </c>
      <c r="J17921" s="3" t="s">
        <v>1185</v>
      </c>
      <c r="K17921" s="3" t="s">
        <v>24</v>
      </c>
      <c r="L17921" s="3">
        <v>18.0</v>
      </c>
      <c r="M17921" s="3" t="s">
        <v>30</v>
      </c>
      <c r="N17921" s="3" t="s">
        <v>15720</v>
      </c>
      <c r="O17921" s="3" t="s">
        <v>283</v>
      </c>
      <c r="P17921" s="4">
        <v>26098.0</v>
      </c>
      <c r="Q17921" s="3" t="s">
        <v>1454</v>
      </c>
      <c r="S17921" s="3" t="s">
        <v>34</v>
      </c>
    </row>
    <row r="17922">
      <c r="A17922" s="2">
        <v>42318.71491898148</v>
      </c>
      <c r="B17922" s="3">
        <v>93.0</v>
      </c>
      <c r="C17922" s="3" t="s">
        <v>15274</v>
      </c>
      <c r="D17922" s="3">
        <v>13.0</v>
      </c>
      <c r="E17922" s="3" t="s">
        <v>15315</v>
      </c>
      <c r="F17922" s="3">
        <v>5.0</v>
      </c>
      <c r="G17922" s="3">
        <v>5.0</v>
      </c>
      <c r="H17922" s="3" t="s">
        <v>15676</v>
      </c>
      <c r="I17922" s="3" t="s">
        <v>15677</v>
      </c>
      <c r="J17922" s="3" t="s">
        <v>1185</v>
      </c>
      <c r="K17922" s="3" t="s">
        <v>24</v>
      </c>
      <c r="L17922" s="3">
        <v>19.0</v>
      </c>
      <c r="M17922" s="3" t="s">
        <v>25</v>
      </c>
      <c r="N17922" s="3" t="s">
        <v>11612</v>
      </c>
      <c r="O17922" s="3" t="s">
        <v>613</v>
      </c>
      <c r="P17922" s="4">
        <v>34549.0</v>
      </c>
      <c r="Q17922" s="3" t="s">
        <v>191</v>
      </c>
      <c r="S17922" s="3" t="s">
        <v>34</v>
      </c>
    </row>
    <row r="17923">
      <c r="A17923" s="2">
        <v>42318.71491898148</v>
      </c>
      <c r="B17923" s="3">
        <v>93.0</v>
      </c>
      <c r="C17923" s="3" t="s">
        <v>15274</v>
      </c>
      <c r="D17923" s="3">
        <v>13.0</v>
      </c>
      <c r="E17923" s="3" t="s">
        <v>15315</v>
      </c>
      <c r="F17923" s="3">
        <v>5.0</v>
      </c>
      <c r="G17923" s="3">
        <v>5.0</v>
      </c>
      <c r="H17923" s="3" t="s">
        <v>15676</v>
      </c>
      <c r="I17923" s="3" t="s">
        <v>15677</v>
      </c>
      <c r="J17923" s="3" t="s">
        <v>1185</v>
      </c>
      <c r="K17923" s="3" t="s">
        <v>24</v>
      </c>
      <c r="L17923" s="3">
        <v>20.0</v>
      </c>
      <c r="M17923" s="3" t="s">
        <v>30</v>
      </c>
      <c r="N17923" s="3" t="s">
        <v>15721</v>
      </c>
      <c r="O17923" s="3" t="s">
        <v>1113</v>
      </c>
      <c r="P17923" s="4">
        <v>21479.0</v>
      </c>
      <c r="Q17923" s="3" t="s">
        <v>28</v>
      </c>
      <c r="S17923" s="3" t="s">
        <v>34</v>
      </c>
    </row>
    <row r="17924">
      <c r="A17924" s="2">
        <v>42318.71491898148</v>
      </c>
      <c r="B17924" s="3">
        <v>93.0</v>
      </c>
      <c r="C17924" s="3" t="s">
        <v>15274</v>
      </c>
      <c r="D17924" s="3">
        <v>13.0</v>
      </c>
      <c r="E17924" s="3" t="s">
        <v>15315</v>
      </c>
      <c r="F17924" s="3">
        <v>5.0</v>
      </c>
      <c r="G17924" s="3">
        <v>5.0</v>
      </c>
      <c r="H17924" s="3" t="s">
        <v>15676</v>
      </c>
      <c r="I17924" s="3" t="s">
        <v>15677</v>
      </c>
      <c r="J17924" s="3" t="s">
        <v>1185</v>
      </c>
      <c r="K17924" s="3" t="s">
        <v>24</v>
      </c>
      <c r="L17924" s="3">
        <v>21.0</v>
      </c>
      <c r="M17924" s="3" t="s">
        <v>25</v>
      </c>
      <c r="N17924" s="3" t="s">
        <v>15722</v>
      </c>
      <c r="O17924" s="3" t="s">
        <v>36</v>
      </c>
      <c r="P17924" s="4">
        <v>31566.0</v>
      </c>
      <c r="Q17924" s="3" t="s">
        <v>153</v>
      </c>
      <c r="S17924" s="3" t="s">
        <v>34</v>
      </c>
    </row>
    <row r="17925">
      <c r="A17925" s="2">
        <v>42318.71491898148</v>
      </c>
      <c r="B17925" s="3">
        <v>93.0</v>
      </c>
      <c r="C17925" s="3" t="s">
        <v>15274</v>
      </c>
      <c r="D17925" s="3">
        <v>13.0</v>
      </c>
      <c r="E17925" s="3" t="s">
        <v>15315</v>
      </c>
      <c r="F17925" s="3">
        <v>5.0</v>
      </c>
      <c r="G17925" s="3">
        <v>5.0</v>
      </c>
      <c r="H17925" s="3" t="s">
        <v>15676</v>
      </c>
      <c r="I17925" s="3" t="s">
        <v>15677</v>
      </c>
      <c r="J17925" s="3" t="s">
        <v>1185</v>
      </c>
      <c r="K17925" s="3" t="s">
        <v>24</v>
      </c>
      <c r="L17925" s="3">
        <v>22.0</v>
      </c>
      <c r="M17925" s="3" t="s">
        <v>30</v>
      </c>
      <c r="N17925" s="3" t="s">
        <v>10999</v>
      </c>
      <c r="O17925" s="3" t="s">
        <v>355</v>
      </c>
      <c r="P17925" s="4">
        <v>19657.0</v>
      </c>
      <c r="Q17925" s="3" t="s">
        <v>60</v>
      </c>
      <c r="S17925" s="3" t="s">
        <v>34</v>
      </c>
    </row>
    <row r="17926">
      <c r="A17926" s="2">
        <v>42318.71491898148</v>
      </c>
      <c r="B17926" s="3">
        <v>93.0</v>
      </c>
      <c r="C17926" s="3" t="s">
        <v>15274</v>
      </c>
      <c r="D17926" s="3">
        <v>13.0</v>
      </c>
      <c r="E17926" s="3" t="s">
        <v>15315</v>
      </c>
      <c r="F17926" s="3">
        <v>5.0</v>
      </c>
      <c r="G17926" s="3">
        <v>5.0</v>
      </c>
      <c r="H17926" s="3" t="s">
        <v>15676</v>
      </c>
      <c r="I17926" s="3" t="s">
        <v>15677</v>
      </c>
      <c r="J17926" s="3" t="s">
        <v>1185</v>
      </c>
      <c r="K17926" s="3" t="s">
        <v>24</v>
      </c>
      <c r="L17926" s="3">
        <v>23.0</v>
      </c>
      <c r="M17926" s="3" t="s">
        <v>25</v>
      </c>
      <c r="N17926" s="3" t="s">
        <v>15723</v>
      </c>
      <c r="O17926" s="3" t="s">
        <v>371</v>
      </c>
      <c r="P17926" s="4">
        <v>23867.0</v>
      </c>
      <c r="Q17926" s="3" t="s">
        <v>115</v>
      </c>
      <c r="S17926" s="3" t="s">
        <v>34</v>
      </c>
    </row>
    <row r="17927">
      <c r="A17927" s="2">
        <v>42318.71491898148</v>
      </c>
      <c r="B17927" s="3">
        <v>93.0</v>
      </c>
      <c r="C17927" s="3" t="s">
        <v>15274</v>
      </c>
      <c r="D17927" s="3">
        <v>13.0</v>
      </c>
      <c r="E17927" s="3" t="s">
        <v>15315</v>
      </c>
      <c r="F17927" s="3">
        <v>5.0</v>
      </c>
      <c r="G17927" s="3">
        <v>5.0</v>
      </c>
      <c r="H17927" s="3" t="s">
        <v>15676</v>
      </c>
      <c r="I17927" s="3" t="s">
        <v>15677</v>
      </c>
      <c r="J17927" s="3" t="s">
        <v>1185</v>
      </c>
      <c r="K17927" s="3" t="s">
        <v>24</v>
      </c>
      <c r="L17927" s="3">
        <v>24.0</v>
      </c>
      <c r="M17927" s="3" t="s">
        <v>30</v>
      </c>
      <c r="N17927" s="3" t="s">
        <v>15724</v>
      </c>
      <c r="O17927" s="3" t="s">
        <v>4745</v>
      </c>
      <c r="P17927" s="4">
        <v>20327.0</v>
      </c>
      <c r="Q17927" s="3" t="s">
        <v>46</v>
      </c>
      <c r="S17927" s="3" t="s">
        <v>34</v>
      </c>
    </row>
    <row r="17928">
      <c r="A17928" s="2">
        <v>42318.71491898148</v>
      </c>
      <c r="B17928" s="3">
        <v>93.0</v>
      </c>
      <c r="C17928" s="3" t="s">
        <v>15274</v>
      </c>
      <c r="D17928" s="3">
        <v>13.0</v>
      </c>
      <c r="E17928" s="3" t="s">
        <v>15315</v>
      </c>
      <c r="F17928" s="3">
        <v>5.0</v>
      </c>
      <c r="G17928" s="3">
        <v>5.0</v>
      </c>
      <c r="H17928" s="3" t="s">
        <v>15676</v>
      </c>
      <c r="I17928" s="3" t="s">
        <v>15677</v>
      </c>
      <c r="J17928" s="3" t="s">
        <v>1185</v>
      </c>
      <c r="K17928" s="3" t="s">
        <v>24</v>
      </c>
      <c r="L17928" s="3">
        <v>25.0</v>
      </c>
      <c r="M17928" s="3" t="s">
        <v>25</v>
      </c>
      <c r="N17928" s="3" t="s">
        <v>15725</v>
      </c>
      <c r="O17928" s="3" t="s">
        <v>391</v>
      </c>
      <c r="P17928" s="4">
        <v>20293.0</v>
      </c>
      <c r="Q17928" s="3" t="s">
        <v>105</v>
      </c>
      <c r="S17928" s="3" t="s">
        <v>34</v>
      </c>
    </row>
    <row r="17929">
      <c r="A17929" s="2">
        <v>42318.71491898148</v>
      </c>
      <c r="B17929" s="3">
        <v>93.0</v>
      </c>
      <c r="C17929" s="3" t="s">
        <v>15274</v>
      </c>
      <c r="D17929" s="3">
        <v>13.0</v>
      </c>
      <c r="E17929" s="3" t="s">
        <v>15315</v>
      </c>
      <c r="F17929" s="3">
        <v>5.0</v>
      </c>
      <c r="G17929" s="3">
        <v>5.0</v>
      </c>
      <c r="H17929" s="3" t="s">
        <v>15676</v>
      </c>
      <c r="I17929" s="3" t="s">
        <v>15677</v>
      </c>
      <c r="J17929" s="3" t="s">
        <v>1185</v>
      </c>
      <c r="K17929" s="3" t="s">
        <v>24</v>
      </c>
      <c r="L17929" s="3">
        <v>26.0</v>
      </c>
      <c r="M17929" s="3" t="s">
        <v>30</v>
      </c>
      <c r="N17929" s="3" t="s">
        <v>2758</v>
      </c>
      <c r="O17929" s="3" t="s">
        <v>57</v>
      </c>
      <c r="P17929" s="4">
        <v>21432.0</v>
      </c>
      <c r="Q17929" s="3" t="s">
        <v>228</v>
      </c>
      <c r="S17929" s="3" t="s">
        <v>34</v>
      </c>
    </row>
    <row r="17930">
      <c r="A17930" s="2">
        <v>42318.71491898148</v>
      </c>
      <c r="B17930" s="3">
        <v>93.0</v>
      </c>
      <c r="C17930" s="3" t="s">
        <v>15274</v>
      </c>
      <c r="D17930" s="3">
        <v>13.0</v>
      </c>
      <c r="E17930" s="3" t="s">
        <v>15315</v>
      </c>
      <c r="F17930" s="3">
        <v>5.0</v>
      </c>
      <c r="G17930" s="3">
        <v>5.0</v>
      </c>
      <c r="H17930" s="3" t="s">
        <v>15676</v>
      </c>
      <c r="I17930" s="3" t="s">
        <v>15677</v>
      </c>
      <c r="J17930" s="3" t="s">
        <v>1185</v>
      </c>
      <c r="K17930" s="3" t="s">
        <v>24</v>
      </c>
      <c r="L17930" s="3">
        <v>27.0</v>
      </c>
      <c r="M17930" s="3" t="s">
        <v>25</v>
      </c>
      <c r="N17930" s="3" t="s">
        <v>15726</v>
      </c>
      <c r="O17930" s="3" t="s">
        <v>15727</v>
      </c>
      <c r="P17930" s="4">
        <v>25638.0</v>
      </c>
      <c r="Q17930" s="3" t="s">
        <v>75</v>
      </c>
      <c r="S17930" s="3" t="s">
        <v>34</v>
      </c>
    </row>
    <row r="17931">
      <c r="A17931" s="2">
        <v>42318.71491898148</v>
      </c>
      <c r="B17931" s="3">
        <v>93.0</v>
      </c>
      <c r="C17931" s="3" t="s">
        <v>15274</v>
      </c>
      <c r="D17931" s="3">
        <v>13.0</v>
      </c>
      <c r="E17931" s="3" t="s">
        <v>15315</v>
      </c>
      <c r="F17931" s="3">
        <v>5.0</v>
      </c>
      <c r="G17931" s="3">
        <v>5.0</v>
      </c>
      <c r="H17931" s="3" t="s">
        <v>15676</v>
      </c>
      <c r="I17931" s="3" t="s">
        <v>15677</v>
      </c>
      <c r="J17931" s="3" t="s">
        <v>1185</v>
      </c>
      <c r="K17931" s="3" t="s">
        <v>24</v>
      </c>
      <c r="L17931" s="3">
        <v>28.0</v>
      </c>
      <c r="M17931" s="3" t="s">
        <v>30</v>
      </c>
      <c r="N17931" s="3" t="s">
        <v>4676</v>
      </c>
      <c r="O17931" s="3" t="s">
        <v>3401</v>
      </c>
      <c r="P17931" s="4">
        <v>23920.0</v>
      </c>
      <c r="Q17931" s="3" t="s">
        <v>153</v>
      </c>
      <c r="S17931" s="3" t="s">
        <v>34</v>
      </c>
    </row>
    <row r="17932">
      <c r="A17932" s="2">
        <v>42318.71491898148</v>
      </c>
      <c r="B17932" s="3">
        <v>93.0</v>
      </c>
      <c r="C17932" s="3" t="s">
        <v>15274</v>
      </c>
      <c r="D17932" s="3">
        <v>13.0</v>
      </c>
      <c r="E17932" s="3" t="s">
        <v>15315</v>
      </c>
      <c r="F17932" s="3">
        <v>5.0</v>
      </c>
      <c r="G17932" s="3">
        <v>5.0</v>
      </c>
      <c r="H17932" s="3" t="s">
        <v>15676</v>
      </c>
      <c r="I17932" s="3" t="s">
        <v>15677</v>
      </c>
      <c r="J17932" s="3" t="s">
        <v>1185</v>
      </c>
      <c r="K17932" s="3" t="s">
        <v>24</v>
      </c>
      <c r="L17932" s="3">
        <v>29.0</v>
      </c>
      <c r="M17932" s="3" t="s">
        <v>25</v>
      </c>
      <c r="N17932" s="3" t="s">
        <v>2263</v>
      </c>
      <c r="O17932" s="3" t="s">
        <v>2150</v>
      </c>
      <c r="P17932" s="4">
        <v>17001.0</v>
      </c>
      <c r="Q17932" s="3" t="s">
        <v>1955</v>
      </c>
      <c r="S17932" s="3" t="s">
        <v>34</v>
      </c>
    </row>
    <row r="17933">
      <c r="A17933" s="2">
        <v>42318.71491898148</v>
      </c>
      <c r="B17933" s="3">
        <v>93.0</v>
      </c>
      <c r="C17933" s="3" t="s">
        <v>15274</v>
      </c>
      <c r="D17933" s="3">
        <v>13.0</v>
      </c>
      <c r="E17933" s="3" t="s">
        <v>15315</v>
      </c>
      <c r="F17933" s="3">
        <v>5.0</v>
      </c>
      <c r="G17933" s="3">
        <v>5.0</v>
      </c>
      <c r="H17933" s="3" t="s">
        <v>15676</v>
      </c>
      <c r="I17933" s="3" t="s">
        <v>15677</v>
      </c>
      <c r="J17933" s="3" t="s">
        <v>1185</v>
      </c>
      <c r="K17933" s="3" t="s">
        <v>24</v>
      </c>
      <c r="L17933" s="3">
        <v>30.0</v>
      </c>
      <c r="M17933" s="3" t="s">
        <v>30</v>
      </c>
      <c r="N17933" s="3" t="s">
        <v>15728</v>
      </c>
      <c r="O17933" s="3" t="s">
        <v>452</v>
      </c>
      <c r="P17933" s="4">
        <v>23123.0</v>
      </c>
      <c r="Q17933" s="3" t="s">
        <v>86</v>
      </c>
      <c r="S17933" s="3" t="s">
        <v>34</v>
      </c>
    </row>
    <row r="17934">
      <c r="A17934" s="2">
        <v>42318.71491898148</v>
      </c>
      <c r="B17934" s="3">
        <v>93.0</v>
      </c>
      <c r="C17934" s="3" t="s">
        <v>15274</v>
      </c>
      <c r="D17934" s="3">
        <v>13.0</v>
      </c>
      <c r="E17934" s="3" t="s">
        <v>15315</v>
      </c>
      <c r="F17934" s="3">
        <v>5.0</v>
      </c>
      <c r="G17934" s="3">
        <v>5.0</v>
      </c>
      <c r="H17934" s="3" t="s">
        <v>15676</v>
      </c>
      <c r="I17934" s="3" t="s">
        <v>15677</v>
      </c>
      <c r="J17934" s="3" t="s">
        <v>1185</v>
      </c>
      <c r="K17934" s="3" t="s">
        <v>24</v>
      </c>
      <c r="L17934" s="3">
        <v>31.0</v>
      </c>
      <c r="M17934" s="3" t="s">
        <v>25</v>
      </c>
      <c r="N17934" s="3" t="s">
        <v>5594</v>
      </c>
      <c r="O17934" s="3" t="s">
        <v>1037</v>
      </c>
      <c r="P17934" s="4">
        <v>23059.0</v>
      </c>
      <c r="Q17934" s="3" t="s">
        <v>132</v>
      </c>
      <c r="S17934" s="3" t="s">
        <v>34</v>
      </c>
    </row>
    <row r="17935">
      <c r="A17935" s="2">
        <v>42318.71491898148</v>
      </c>
      <c r="B17935" s="3">
        <v>93.0</v>
      </c>
      <c r="C17935" s="3" t="s">
        <v>15274</v>
      </c>
      <c r="D17935" s="3">
        <v>13.0</v>
      </c>
      <c r="E17935" s="3" t="s">
        <v>15315</v>
      </c>
      <c r="F17935" s="3">
        <v>5.0</v>
      </c>
      <c r="G17935" s="3">
        <v>5.0</v>
      </c>
      <c r="H17935" s="3" t="s">
        <v>15676</v>
      </c>
      <c r="I17935" s="3" t="s">
        <v>15677</v>
      </c>
      <c r="J17935" s="3" t="s">
        <v>1185</v>
      </c>
      <c r="K17935" s="3" t="s">
        <v>24</v>
      </c>
      <c r="L17935" s="3">
        <v>32.0</v>
      </c>
      <c r="M17935" s="3" t="s">
        <v>30</v>
      </c>
      <c r="N17935" s="3" t="s">
        <v>11575</v>
      </c>
      <c r="O17935" s="3" t="s">
        <v>186</v>
      </c>
      <c r="P17935" s="4">
        <v>17754.0</v>
      </c>
      <c r="Q17935" s="3" t="s">
        <v>113</v>
      </c>
      <c r="S17935" s="3" t="s">
        <v>34</v>
      </c>
    </row>
    <row r="17936">
      <c r="A17936" s="2">
        <v>42318.71491898148</v>
      </c>
      <c r="B17936" s="3">
        <v>93.0</v>
      </c>
      <c r="C17936" s="3" t="s">
        <v>15274</v>
      </c>
      <c r="D17936" s="3">
        <v>13.0</v>
      </c>
      <c r="E17936" s="3" t="s">
        <v>15315</v>
      </c>
      <c r="F17936" s="3">
        <v>5.0</v>
      </c>
      <c r="G17936" s="3">
        <v>5.0</v>
      </c>
      <c r="H17936" s="3" t="s">
        <v>15676</v>
      </c>
      <c r="I17936" s="3" t="s">
        <v>15677</v>
      </c>
      <c r="J17936" s="3" t="s">
        <v>1185</v>
      </c>
      <c r="K17936" s="3" t="s">
        <v>24</v>
      </c>
      <c r="L17936" s="3">
        <v>33.0</v>
      </c>
      <c r="M17936" s="3" t="s">
        <v>25</v>
      </c>
      <c r="N17936" s="3" t="s">
        <v>15729</v>
      </c>
      <c r="O17936" s="3" t="s">
        <v>530</v>
      </c>
      <c r="P17936" s="4">
        <v>19020.0</v>
      </c>
      <c r="Q17936" s="3" t="s">
        <v>1955</v>
      </c>
      <c r="S17936" s="3" t="s">
        <v>34</v>
      </c>
    </row>
    <row r="17937">
      <c r="A17937" s="2">
        <v>42318.71491898148</v>
      </c>
      <c r="B17937" s="3">
        <v>93.0</v>
      </c>
      <c r="C17937" s="3" t="s">
        <v>15274</v>
      </c>
      <c r="D17937" s="3">
        <v>13.0</v>
      </c>
      <c r="E17937" s="3" t="s">
        <v>15315</v>
      </c>
      <c r="F17937" s="3">
        <v>5.0</v>
      </c>
      <c r="G17937" s="3">
        <v>5.0</v>
      </c>
      <c r="H17937" s="3" t="s">
        <v>15676</v>
      </c>
      <c r="I17937" s="3" t="s">
        <v>15677</v>
      </c>
      <c r="J17937" s="3" t="s">
        <v>1185</v>
      </c>
      <c r="K17937" s="3" t="s">
        <v>24</v>
      </c>
      <c r="L17937" s="3">
        <v>34.0</v>
      </c>
      <c r="M17937" s="3" t="s">
        <v>30</v>
      </c>
      <c r="N17937" s="3" t="s">
        <v>15730</v>
      </c>
      <c r="O17937" s="3" t="s">
        <v>490</v>
      </c>
      <c r="P17937" s="4">
        <v>17427.0</v>
      </c>
      <c r="Q17937" s="3" t="s">
        <v>49</v>
      </c>
      <c r="S17937" s="3" t="s">
        <v>34</v>
      </c>
    </row>
    <row r="17938">
      <c r="A17938" s="2">
        <v>42318.71491898148</v>
      </c>
      <c r="B17938" s="3">
        <v>93.0</v>
      </c>
      <c r="C17938" s="3" t="s">
        <v>15274</v>
      </c>
      <c r="D17938" s="3">
        <v>13.0</v>
      </c>
      <c r="E17938" s="3" t="s">
        <v>15315</v>
      </c>
      <c r="F17938" s="3">
        <v>5.0</v>
      </c>
      <c r="G17938" s="3">
        <v>5.0</v>
      </c>
      <c r="H17938" s="3" t="s">
        <v>15676</v>
      </c>
      <c r="I17938" s="3" t="s">
        <v>15677</v>
      </c>
      <c r="J17938" s="3" t="s">
        <v>1185</v>
      </c>
      <c r="K17938" s="3" t="s">
        <v>24</v>
      </c>
      <c r="L17938" s="3">
        <v>35.0</v>
      </c>
      <c r="M17938" s="3" t="s">
        <v>25</v>
      </c>
      <c r="N17938" s="3" t="s">
        <v>15731</v>
      </c>
      <c r="O17938" s="3" t="s">
        <v>1452</v>
      </c>
      <c r="P17938" s="4">
        <v>23257.0</v>
      </c>
      <c r="Q17938" s="3" t="s">
        <v>72</v>
      </c>
      <c r="S17938" s="3" t="s">
        <v>34</v>
      </c>
    </row>
    <row r="17939">
      <c r="A17939" s="2">
        <v>42318.71491898148</v>
      </c>
      <c r="B17939" s="3">
        <v>93.0</v>
      </c>
      <c r="C17939" s="3" t="s">
        <v>15274</v>
      </c>
      <c r="D17939" s="3">
        <v>13.0</v>
      </c>
      <c r="E17939" s="3" t="s">
        <v>15315</v>
      </c>
      <c r="F17939" s="3">
        <v>5.0</v>
      </c>
      <c r="G17939" s="3">
        <v>5.0</v>
      </c>
      <c r="H17939" s="3" t="s">
        <v>15676</v>
      </c>
      <c r="I17939" s="3" t="s">
        <v>15677</v>
      </c>
      <c r="J17939" s="3" t="s">
        <v>1185</v>
      </c>
      <c r="K17939" s="3" t="s">
        <v>24</v>
      </c>
      <c r="L17939" s="3">
        <v>36.0</v>
      </c>
      <c r="M17939" s="3" t="s">
        <v>30</v>
      </c>
      <c r="N17939" s="3" t="s">
        <v>15732</v>
      </c>
      <c r="O17939" s="3" t="s">
        <v>11947</v>
      </c>
      <c r="P17939" s="4">
        <v>19573.0</v>
      </c>
      <c r="Q17939" s="3" t="s">
        <v>132</v>
      </c>
      <c r="S17939" s="3" t="s">
        <v>34</v>
      </c>
    </row>
    <row r="17940">
      <c r="A17940" s="2">
        <v>42318.71491898148</v>
      </c>
      <c r="B17940" s="3">
        <v>93.0</v>
      </c>
      <c r="C17940" s="3" t="s">
        <v>15274</v>
      </c>
      <c r="D17940" s="3">
        <v>13.0</v>
      </c>
      <c r="E17940" s="3" t="s">
        <v>15315</v>
      </c>
      <c r="F17940" s="3">
        <v>5.0</v>
      </c>
      <c r="G17940" s="3">
        <v>5.0</v>
      </c>
      <c r="H17940" s="3" t="s">
        <v>15676</v>
      </c>
      <c r="I17940" s="3" t="s">
        <v>15677</v>
      </c>
      <c r="J17940" s="3" t="s">
        <v>1185</v>
      </c>
      <c r="K17940" s="3" t="s">
        <v>24</v>
      </c>
      <c r="L17940" s="3">
        <v>37.0</v>
      </c>
      <c r="M17940" s="3" t="s">
        <v>25</v>
      </c>
      <c r="N17940" s="3" t="s">
        <v>15733</v>
      </c>
      <c r="O17940" s="3" t="s">
        <v>1275</v>
      </c>
      <c r="P17940" s="4">
        <v>17050.0</v>
      </c>
      <c r="Q17940" s="3" t="s">
        <v>169</v>
      </c>
      <c r="S17940" s="3" t="s">
        <v>34</v>
      </c>
    </row>
    <row r="17941">
      <c r="A17941" s="2">
        <v>42318.71491898148</v>
      </c>
      <c r="B17941" s="3">
        <v>93.0</v>
      </c>
      <c r="C17941" s="3" t="s">
        <v>15274</v>
      </c>
      <c r="D17941" s="3">
        <v>13.0</v>
      </c>
      <c r="E17941" s="3" t="s">
        <v>15315</v>
      </c>
      <c r="F17941" s="3">
        <v>5.0</v>
      </c>
      <c r="G17941" s="3">
        <v>5.0</v>
      </c>
      <c r="H17941" s="3" t="s">
        <v>15676</v>
      </c>
      <c r="I17941" s="3" t="s">
        <v>15677</v>
      </c>
      <c r="J17941" s="3" t="s">
        <v>1185</v>
      </c>
      <c r="K17941" s="3" t="s">
        <v>24</v>
      </c>
      <c r="L17941" s="3">
        <v>38.0</v>
      </c>
      <c r="M17941" s="3" t="s">
        <v>30</v>
      </c>
      <c r="N17941" s="3" t="s">
        <v>15734</v>
      </c>
      <c r="O17941" s="3" t="s">
        <v>171</v>
      </c>
      <c r="P17941" s="4">
        <v>22373.0</v>
      </c>
      <c r="Q17941" s="3" t="s">
        <v>72</v>
      </c>
      <c r="S17941" s="3" t="s">
        <v>34</v>
      </c>
    </row>
    <row r="17942">
      <c r="A17942" s="2">
        <v>42318.71491898148</v>
      </c>
      <c r="B17942" s="3">
        <v>93.0</v>
      </c>
      <c r="C17942" s="3" t="s">
        <v>15274</v>
      </c>
      <c r="D17942" s="3">
        <v>13.0</v>
      </c>
      <c r="E17942" s="3" t="s">
        <v>15315</v>
      </c>
      <c r="F17942" s="3">
        <v>5.0</v>
      </c>
      <c r="G17942" s="3">
        <v>5.0</v>
      </c>
      <c r="H17942" s="3" t="s">
        <v>15676</v>
      </c>
      <c r="I17942" s="3" t="s">
        <v>15677</v>
      </c>
      <c r="J17942" s="3" t="s">
        <v>1185</v>
      </c>
      <c r="K17942" s="3" t="s">
        <v>24</v>
      </c>
      <c r="L17942" s="3">
        <v>39.0</v>
      </c>
      <c r="M17942" s="3" t="s">
        <v>25</v>
      </c>
      <c r="N17942" s="3" t="s">
        <v>15735</v>
      </c>
      <c r="O17942" s="3" t="s">
        <v>42</v>
      </c>
      <c r="P17942" s="4">
        <v>26677.0</v>
      </c>
      <c r="Q17942" s="3" t="s">
        <v>115</v>
      </c>
      <c r="S17942" s="3" t="s">
        <v>34</v>
      </c>
    </row>
    <row r="17943">
      <c r="A17943" s="2">
        <v>42318.71491898148</v>
      </c>
      <c r="B17943" s="3">
        <v>93.0</v>
      </c>
      <c r="C17943" s="3" t="s">
        <v>15274</v>
      </c>
      <c r="D17943" s="3">
        <v>13.0</v>
      </c>
      <c r="E17943" s="3" t="s">
        <v>15315</v>
      </c>
      <c r="F17943" s="3">
        <v>5.0</v>
      </c>
      <c r="G17943" s="3">
        <v>5.0</v>
      </c>
      <c r="H17943" s="3" t="s">
        <v>15676</v>
      </c>
      <c r="I17943" s="3" t="s">
        <v>15677</v>
      </c>
      <c r="J17943" s="3" t="s">
        <v>1185</v>
      </c>
      <c r="K17943" s="3" t="s">
        <v>24</v>
      </c>
      <c r="L17943" s="3">
        <v>40.0</v>
      </c>
      <c r="M17943" s="3" t="s">
        <v>30</v>
      </c>
      <c r="N17943" s="3" t="s">
        <v>15736</v>
      </c>
      <c r="O17943" s="3" t="s">
        <v>186</v>
      </c>
      <c r="P17943" s="4">
        <v>22562.0</v>
      </c>
      <c r="Q17943" s="3" t="s">
        <v>105</v>
      </c>
      <c r="S17943" s="3" t="s">
        <v>34</v>
      </c>
    </row>
    <row r="17944">
      <c r="A17944" s="2">
        <v>42318.71491898148</v>
      </c>
      <c r="B17944" s="3">
        <v>93.0</v>
      </c>
      <c r="C17944" s="3" t="s">
        <v>15274</v>
      </c>
      <c r="D17944" s="3">
        <v>13.0</v>
      </c>
      <c r="E17944" s="3" t="s">
        <v>15315</v>
      </c>
      <c r="F17944" s="3">
        <v>5.0</v>
      </c>
      <c r="G17944" s="3">
        <v>5.0</v>
      </c>
      <c r="H17944" s="3" t="s">
        <v>15676</v>
      </c>
      <c r="I17944" s="3" t="s">
        <v>15677</v>
      </c>
      <c r="J17944" s="3" t="s">
        <v>1185</v>
      </c>
      <c r="K17944" s="3" t="s">
        <v>24</v>
      </c>
      <c r="L17944" s="3">
        <v>41.0</v>
      </c>
      <c r="M17944" s="3" t="s">
        <v>25</v>
      </c>
      <c r="N17944" s="3" t="s">
        <v>3246</v>
      </c>
      <c r="O17944" s="3" t="s">
        <v>1819</v>
      </c>
      <c r="P17944" s="4">
        <v>25253.0</v>
      </c>
      <c r="Q17944" s="3" t="s">
        <v>153</v>
      </c>
      <c r="S17944" s="3" t="s">
        <v>34</v>
      </c>
    </row>
    <row r="17945">
      <c r="A17945" s="2">
        <v>42318.71491898148</v>
      </c>
      <c r="B17945" s="3">
        <v>93.0</v>
      </c>
      <c r="C17945" s="3" t="s">
        <v>15274</v>
      </c>
      <c r="D17945" s="3">
        <v>13.0</v>
      </c>
      <c r="E17945" s="3" t="s">
        <v>15315</v>
      </c>
      <c r="F17945" s="3">
        <v>5.0</v>
      </c>
      <c r="G17945" s="3">
        <v>5.0</v>
      </c>
      <c r="H17945" s="3" t="s">
        <v>15676</v>
      </c>
      <c r="I17945" s="3" t="s">
        <v>15677</v>
      </c>
      <c r="J17945" s="3" t="s">
        <v>1185</v>
      </c>
      <c r="K17945" s="3" t="s">
        <v>24</v>
      </c>
      <c r="L17945" s="3">
        <v>42.0</v>
      </c>
      <c r="M17945" s="3" t="s">
        <v>30</v>
      </c>
      <c r="N17945" s="3" t="s">
        <v>15737</v>
      </c>
      <c r="O17945" s="3" t="s">
        <v>93</v>
      </c>
      <c r="P17945" s="4">
        <v>22370.0</v>
      </c>
      <c r="Q17945" s="3" t="s">
        <v>110</v>
      </c>
      <c r="S17945" s="3" t="s">
        <v>34</v>
      </c>
    </row>
    <row r="17946">
      <c r="A17946" s="2">
        <v>42318.71491898148</v>
      </c>
      <c r="B17946" s="3">
        <v>93.0</v>
      </c>
      <c r="C17946" s="3" t="s">
        <v>15274</v>
      </c>
      <c r="D17946" s="3">
        <v>13.0</v>
      </c>
      <c r="E17946" s="3" t="s">
        <v>15315</v>
      </c>
      <c r="F17946" s="3">
        <v>5.0</v>
      </c>
      <c r="G17946" s="3">
        <v>5.0</v>
      </c>
      <c r="H17946" s="3" t="s">
        <v>15676</v>
      </c>
      <c r="I17946" s="3" t="s">
        <v>15677</v>
      </c>
      <c r="J17946" s="3" t="s">
        <v>1185</v>
      </c>
      <c r="K17946" s="3" t="s">
        <v>24</v>
      </c>
      <c r="L17946" s="3">
        <v>43.0</v>
      </c>
      <c r="M17946" s="3" t="s">
        <v>25</v>
      </c>
      <c r="N17946" s="3" t="s">
        <v>15738</v>
      </c>
      <c r="O17946" s="3" t="s">
        <v>417</v>
      </c>
      <c r="P17946" s="4">
        <v>16483.0</v>
      </c>
      <c r="Q17946" s="3" t="s">
        <v>72</v>
      </c>
      <c r="S17946" s="3" t="s">
        <v>34</v>
      </c>
    </row>
    <row r="17947">
      <c r="A17947" s="2">
        <v>42318.71491898148</v>
      </c>
      <c r="B17947" s="3">
        <v>93.0</v>
      </c>
      <c r="C17947" s="3" t="s">
        <v>15274</v>
      </c>
      <c r="D17947" s="3">
        <v>13.0</v>
      </c>
      <c r="E17947" s="3" t="s">
        <v>15315</v>
      </c>
      <c r="F17947" s="3">
        <v>5.0</v>
      </c>
      <c r="G17947" s="3">
        <v>5.0</v>
      </c>
      <c r="H17947" s="3" t="s">
        <v>15676</v>
      </c>
      <c r="I17947" s="3" t="s">
        <v>15677</v>
      </c>
      <c r="J17947" s="3" t="s">
        <v>1185</v>
      </c>
      <c r="K17947" s="3" t="s">
        <v>24</v>
      </c>
      <c r="L17947" s="3">
        <v>44.0</v>
      </c>
      <c r="M17947" s="3" t="s">
        <v>30</v>
      </c>
      <c r="N17947" s="3" t="s">
        <v>15739</v>
      </c>
      <c r="O17947" s="3" t="s">
        <v>431</v>
      </c>
      <c r="P17947" s="4">
        <v>19063.0</v>
      </c>
      <c r="Q17947" s="3" t="s">
        <v>49</v>
      </c>
      <c r="S17947" s="3" t="s">
        <v>34</v>
      </c>
    </row>
    <row r="17948">
      <c r="A17948" s="2">
        <v>42318.71491898148</v>
      </c>
      <c r="B17948" s="3">
        <v>93.0</v>
      </c>
      <c r="C17948" s="3" t="s">
        <v>15274</v>
      </c>
      <c r="D17948" s="3">
        <v>13.0</v>
      </c>
      <c r="E17948" s="3" t="s">
        <v>15315</v>
      </c>
      <c r="F17948" s="3">
        <v>5.0</v>
      </c>
      <c r="G17948" s="3">
        <v>5.0</v>
      </c>
      <c r="H17948" s="3" t="s">
        <v>15676</v>
      </c>
      <c r="I17948" s="3" t="s">
        <v>15677</v>
      </c>
      <c r="J17948" s="3" t="s">
        <v>1185</v>
      </c>
      <c r="K17948" s="3" t="s">
        <v>24</v>
      </c>
      <c r="L17948" s="3">
        <v>45.0</v>
      </c>
      <c r="M17948" s="3" t="s">
        <v>25</v>
      </c>
      <c r="N17948" s="3" t="s">
        <v>15740</v>
      </c>
      <c r="O17948" s="3" t="s">
        <v>275</v>
      </c>
      <c r="P17948" s="4">
        <v>24165.0</v>
      </c>
      <c r="Q17948" s="3" t="s">
        <v>1454</v>
      </c>
      <c r="S17948" s="3" t="s">
        <v>34</v>
      </c>
    </row>
    <row r="17949">
      <c r="A17949" s="2">
        <v>42318.71491898148</v>
      </c>
      <c r="B17949" s="3">
        <v>93.0</v>
      </c>
      <c r="C17949" s="3" t="s">
        <v>15274</v>
      </c>
      <c r="D17949" s="3">
        <v>13.0</v>
      </c>
      <c r="E17949" s="3" t="s">
        <v>15315</v>
      </c>
      <c r="F17949" s="3">
        <v>5.0</v>
      </c>
      <c r="G17949" s="3">
        <v>5.0</v>
      </c>
      <c r="H17949" s="3" t="s">
        <v>15676</v>
      </c>
      <c r="I17949" s="3" t="s">
        <v>15677</v>
      </c>
      <c r="J17949" s="3" t="s">
        <v>1185</v>
      </c>
      <c r="K17949" s="3" t="s">
        <v>24</v>
      </c>
      <c r="L17949" s="3">
        <v>46.0</v>
      </c>
      <c r="M17949" s="3" t="s">
        <v>30</v>
      </c>
      <c r="N17949" s="3" t="s">
        <v>4097</v>
      </c>
      <c r="O17949" s="3" t="s">
        <v>602</v>
      </c>
      <c r="P17949" s="4">
        <v>22051.0</v>
      </c>
      <c r="Q17949" s="3" t="s">
        <v>79</v>
      </c>
      <c r="S17949" s="3" t="s">
        <v>34</v>
      </c>
    </row>
    <row r="17950">
      <c r="A17950" s="2">
        <v>42318.71491898148</v>
      </c>
      <c r="B17950" s="3">
        <v>93.0</v>
      </c>
      <c r="C17950" s="3" t="s">
        <v>15274</v>
      </c>
      <c r="D17950" s="3">
        <v>13.0</v>
      </c>
      <c r="E17950" s="3" t="s">
        <v>15315</v>
      </c>
      <c r="F17950" s="3">
        <v>5.0</v>
      </c>
      <c r="G17950" s="3">
        <v>5.0</v>
      </c>
      <c r="H17950" s="3" t="s">
        <v>15676</v>
      </c>
      <c r="I17950" s="3" t="s">
        <v>15677</v>
      </c>
      <c r="J17950" s="3" t="s">
        <v>1185</v>
      </c>
      <c r="K17950" s="3" t="s">
        <v>24</v>
      </c>
      <c r="L17950" s="3">
        <v>47.0</v>
      </c>
      <c r="M17950" s="3" t="s">
        <v>25</v>
      </c>
      <c r="N17950" s="3" t="s">
        <v>4502</v>
      </c>
      <c r="O17950" s="3" t="s">
        <v>218</v>
      </c>
      <c r="P17950" s="4">
        <v>26758.0</v>
      </c>
      <c r="Q17950" s="3" t="s">
        <v>7332</v>
      </c>
      <c r="S17950" s="3" t="s">
        <v>34</v>
      </c>
    </row>
    <row r="17951">
      <c r="A17951" s="2">
        <v>42318.71491898148</v>
      </c>
      <c r="B17951" s="3">
        <v>93.0</v>
      </c>
      <c r="C17951" s="3" t="s">
        <v>15274</v>
      </c>
      <c r="D17951" s="3">
        <v>13.0</v>
      </c>
      <c r="E17951" s="3" t="s">
        <v>15315</v>
      </c>
      <c r="F17951" s="3">
        <v>5.0</v>
      </c>
      <c r="G17951" s="3">
        <v>5.0</v>
      </c>
      <c r="H17951" s="3" t="s">
        <v>15676</v>
      </c>
      <c r="I17951" s="3" t="s">
        <v>15677</v>
      </c>
      <c r="J17951" s="3" t="s">
        <v>1185</v>
      </c>
      <c r="K17951" s="3" t="s">
        <v>24</v>
      </c>
      <c r="L17951" s="3">
        <v>48.0</v>
      </c>
      <c r="M17951" s="3" t="s">
        <v>30</v>
      </c>
      <c r="N17951" s="3" t="s">
        <v>4135</v>
      </c>
      <c r="O17951" s="3" t="s">
        <v>98</v>
      </c>
      <c r="P17951" s="4">
        <v>24234.0</v>
      </c>
      <c r="Q17951" s="3" t="s">
        <v>169</v>
      </c>
      <c r="S17951" s="3" t="s">
        <v>34</v>
      </c>
    </row>
    <row r="17952">
      <c r="A17952" s="2">
        <v>42318.71491898148</v>
      </c>
      <c r="B17952" s="3">
        <v>93.0</v>
      </c>
      <c r="C17952" s="3" t="s">
        <v>15274</v>
      </c>
      <c r="D17952" s="3">
        <v>13.0</v>
      </c>
      <c r="E17952" s="3" t="s">
        <v>15315</v>
      </c>
      <c r="F17952" s="3">
        <v>5.0</v>
      </c>
      <c r="G17952" s="3">
        <v>5.0</v>
      </c>
      <c r="H17952" s="3" t="s">
        <v>15676</v>
      </c>
      <c r="I17952" s="3" t="s">
        <v>15677</v>
      </c>
      <c r="J17952" s="3" t="s">
        <v>1185</v>
      </c>
      <c r="K17952" s="3" t="s">
        <v>24</v>
      </c>
      <c r="L17952" s="3">
        <v>49.0</v>
      </c>
      <c r="M17952" s="3" t="s">
        <v>25</v>
      </c>
      <c r="N17952" s="3" t="s">
        <v>15741</v>
      </c>
      <c r="O17952" s="3" t="s">
        <v>477</v>
      </c>
      <c r="P17952" s="4">
        <v>33783.0</v>
      </c>
      <c r="Q17952" s="3" t="s">
        <v>191</v>
      </c>
      <c r="S17952" s="3" t="s">
        <v>34</v>
      </c>
    </row>
    <row r="17953">
      <c r="A17953" s="2">
        <v>42318.71491898148</v>
      </c>
      <c r="B17953" s="3">
        <v>93.0</v>
      </c>
      <c r="C17953" s="3" t="s">
        <v>15274</v>
      </c>
      <c r="D17953" s="3">
        <v>13.0</v>
      </c>
      <c r="E17953" s="3" t="s">
        <v>15315</v>
      </c>
      <c r="F17953" s="3">
        <v>5.0</v>
      </c>
      <c r="G17953" s="3">
        <v>5.0</v>
      </c>
      <c r="H17953" s="3" t="s">
        <v>15676</v>
      </c>
      <c r="I17953" s="3" t="s">
        <v>15677</v>
      </c>
      <c r="J17953" s="3" t="s">
        <v>1185</v>
      </c>
      <c r="K17953" s="3" t="s">
        <v>24</v>
      </c>
      <c r="L17953" s="3">
        <v>50.0</v>
      </c>
      <c r="M17953" s="3" t="s">
        <v>30</v>
      </c>
      <c r="N17953" s="3" t="s">
        <v>15742</v>
      </c>
      <c r="O17953" s="3" t="s">
        <v>726</v>
      </c>
      <c r="P17953" s="4">
        <v>27865.0</v>
      </c>
      <c r="Q17953" s="3" t="s">
        <v>1605</v>
      </c>
      <c r="S17953" s="3" t="s">
        <v>34</v>
      </c>
    </row>
    <row r="17954">
      <c r="A17954" s="2">
        <v>42318.71491898148</v>
      </c>
      <c r="B17954" s="3">
        <v>93.0</v>
      </c>
      <c r="C17954" s="3" t="s">
        <v>15274</v>
      </c>
      <c r="D17954" s="3">
        <v>13.0</v>
      </c>
      <c r="E17954" s="3" t="s">
        <v>15315</v>
      </c>
      <c r="F17954" s="3">
        <v>5.0</v>
      </c>
      <c r="G17954" s="3">
        <v>5.0</v>
      </c>
      <c r="H17954" s="3" t="s">
        <v>15676</v>
      </c>
      <c r="I17954" s="3" t="s">
        <v>15677</v>
      </c>
      <c r="J17954" s="3" t="s">
        <v>1185</v>
      </c>
      <c r="K17954" s="3" t="s">
        <v>24</v>
      </c>
      <c r="L17954" s="3">
        <v>51.0</v>
      </c>
      <c r="M17954" s="3" t="s">
        <v>25</v>
      </c>
      <c r="N17954" s="3" t="s">
        <v>15743</v>
      </c>
      <c r="O17954" s="3" t="s">
        <v>243</v>
      </c>
      <c r="P17954" s="4">
        <v>18580.0</v>
      </c>
      <c r="Q17954" s="3" t="s">
        <v>205</v>
      </c>
      <c r="S17954" s="3" t="s">
        <v>34</v>
      </c>
    </row>
    <row r="17955">
      <c r="A17955" s="2">
        <v>42318.71491898148</v>
      </c>
      <c r="B17955" s="3">
        <v>93.0</v>
      </c>
      <c r="C17955" s="3" t="s">
        <v>15274</v>
      </c>
      <c r="D17955" s="3">
        <v>83.0</v>
      </c>
      <c r="E17955" s="3" t="s">
        <v>15357</v>
      </c>
      <c r="F17955" s="3">
        <v>5.0</v>
      </c>
      <c r="G17955" s="3">
        <v>5.0</v>
      </c>
      <c r="H17955" s="3" t="s">
        <v>15676</v>
      </c>
      <c r="I17955" s="3" t="s">
        <v>15677</v>
      </c>
      <c r="J17955" s="3" t="s">
        <v>1185</v>
      </c>
      <c r="K17955" s="3" t="s">
        <v>24</v>
      </c>
      <c r="L17955" s="3">
        <v>1.0</v>
      </c>
      <c r="M17955" s="3" t="s">
        <v>25</v>
      </c>
      <c r="N17955" s="3" t="s">
        <v>15744</v>
      </c>
      <c r="O17955" s="3" t="s">
        <v>15745</v>
      </c>
      <c r="P17955" s="4">
        <v>26971.0</v>
      </c>
      <c r="Q17955" s="3" t="s">
        <v>40</v>
      </c>
      <c r="S17955" s="3" t="s">
        <v>34</v>
      </c>
    </row>
    <row r="17956">
      <c r="A17956" s="2">
        <v>42318.71491898148</v>
      </c>
      <c r="B17956" s="3">
        <v>93.0</v>
      </c>
      <c r="C17956" s="3" t="s">
        <v>15274</v>
      </c>
      <c r="D17956" s="3">
        <v>83.0</v>
      </c>
      <c r="E17956" s="3" t="s">
        <v>15357</v>
      </c>
      <c r="F17956" s="3">
        <v>5.0</v>
      </c>
      <c r="G17956" s="3">
        <v>5.0</v>
      </c>
      <c r="H17956" s="3" t="s">
        <v>15676</v>
      </c>
      <c r="I17956" s="3" t="s">
        <v>15677</v>
      </c>
      <c r="J17956" s="3" t="s">
        <v>1185</v>
      </c>
      <c r="K17956" s="3" t="s">
        <v>24</v>
      </c>
      <c r="L17956" s="3">
        <v>2.0</v>
      </c>
      <c r="M17956" s="3" t="s">
        <v>30</v>
      </c>
      <c r="N17956" s="3" t="s">
        <v>924</v>
      </c>
      <c r="O17956" s="3" t="s">
        <v>375</v>
      </c>
      <c r="P17956" s="4">
        <v>22123.0</v>
      </c>
      <c r="Q17956" s="3" t="s">
        <v>115</v>
      </c>
      <c r="S17956" s="3" t="s">
        <v>34</v>
      </c>
    </row>
    <row r="17957">
      <c r="A17957" s="2">
        <v>42318.71491898148</v>
      </c>
      <c r="B17957" s="3">
        <v>93.0</v>
      </c>
      <c r="C17957" s="3" t="s">
        <v>15274</v>
      </c>
      <c r="D17957" s="3">
        <v>83.0</v>
      </c>
      <c r="E17957" s="3" t="s">
        <v>15357</v>
      </c>
      <c r="F17957" s="3">
        <v>5.0</v>
      </c>
      <c r="G17957" s="3">
        <v>5.0</v>
      </c>
      <c r="H17957" s="3" t="s">
        <v>15676</v>
      </c>
      <c r="I17957" s="3" t="s">
        <v>15677</v>
      </c>
      <c r="J17957" s="3" t="s">
        <v>1185</v>
      </c>
      <c r="K17957" s="3" t="s">
        <v>24</v>
      </c>
      <c r="L17957" s="3">
        <v>3.0</v>
      </c>
      <c r="M17957" s="3" t="s">
        <v>25</v>
      </c>
      <c r="N17957" s="3" t="s">
        <v>15746</v>
      </c>
      <c r="O17957" s="3" t="s">
        <v>42</v>
      </c>
      <c r="P17957" s="4">
        <v>26991.0</v>
      </c>
      <c r="Q17957" s="3" t="s">
        <v>132</v>
      </c>
      <c r="S17957" s="3" t="s">
        <v>29</v>
      </c>
    </row>
    <row r="17958">
      <c r="A17958" s="2">
        <v>42318.71491898148</v>
      </c>
      <c r="B17958" s="3">
        <v>93.0</v>
      </c>
      <c r="C17958" s="3" t="s">
        <v>15274</v>
      </c>
      <c r="D17958" s="3">
        <v>83.0</v>
      </c>
      <c r="E17958" s="3" t="s">
        <v>15357</v>
      </c>
      <c r="F17958" s="3">
        <v>5.0</v>
      </c>
      <c r="G17958" s="3">
        <v>5.0</v>
      </c>
      <c r="H17958" s="3" t="s">
        <v>15676</v>
      </c>
      <c r="I17958" s="3" t="s">
        <v>15677</v>
      </c>
      <c r="J17958" s="3" t="s">
        <v>1185</v>
      </c>
      <c r="K17958" s="3" t="s">
        <v>24</v>
      </c>
      <c r="L17958" s="3">
        <v>4.0</v>
      </c>
      <c r="M17958" s="3" t="s">
        <v>30</v>
      </c>
      <c r="N17958" s="3" t="s">
        <v>15747</v>
      </c>
      <c r="O17958" s="3" t="s">
        <v>107</v>
      </c>
      <c r="P17958" s="4">
        <v>19809.0</v>
      </c>
      <c r="Q17958" s="3" t="s">
        <v>205</v>
      </c>
      <c r="S17958" s="3" t="s">
        <v>34</v>
      </c>
    </row>
    <row r="17959">
      <c r="A17959" s="2">
        <v>42318.71491898148</v>
      </c>
      <c r="B17959" s="3">
        <v>93.0</v>
      </c>
      <c r="C17959" s="3" t="s">
        <v>15274</v>
      </c>
      <c r="D17959" s="3">
        <v>83.0</v>
      </c>
      <c r="E17959" s="3" t="s">
        <v>15357</v>
      </c>
      <c r="F17959" s="3">
        <v>5.0</v>
      </c>
      <c r="G17959" s="3">
        <v>5.0</v>
      </c>
      <c r="H17959" s="3" t="s">
        <v>15676</v>
      </c>
      <c r="I17959" s="3" t="s">
        <v>15677</v>
      </c>
      <c r="J17959" s="3" t="s">
        <v>1185</v>
      </c>
      <c r="K17959" s="3" t="s">
        <v>24</v>
      </c>
      <c r="L17959" s="3">
        <v>5.0</v>
      </c>
      <c r="M17959" s="3" t="s">
        <v>25</v>
      </c>
      <c r="N17959" s="3" t="s">
        <v>15748</v>
      </c>
      <c r="O17959" s="3" t="s">
        <v>3993</v>
      </c>
      <c r="P17959" s="4">
        <v>29387.0</v>
      </c>
      <c r="Q17959" s="3" t="s">
        <v>132</v>
      </c>
      <c r="S17959" s="3" t="s">
        <v>34</v>
      </c>
    </row>
    <row r="17960">
      <c r="A17960" s="2">
        <v>42318.71491898148</v>
      </c>
      <c r="B17960" s="3">
        <v>93.0</v>
      </c>
      <c r="C17960" s="3" t="s">
        <v>15274</v>
      </c>
      <c r="D17960" s="3">
        <v>83.0</v>
      </c>
      <c r="E17960" s="3" t="s">
        <v>15357</v>
      </c>
      <c r="F17960" s="3">
        <v>5.0</v>
      </c>
      <c r="G17960" s="3">
        <v>5.0</v>
      </c>
      <c r="H17960" s="3" t="s">
        <v>15676</v>
      </c>
      <c r="I17960" s="3" t="s">
        <v>15677</v>
      </c>
      <c r="J17960" s="3" t="s">
        <v>1185</v>
      </c>
      <c r="K17960" s="3" t="s">
        <v>24</v>
      </c>
      <c r="L17960" s="3">
        <v>6.0</v>
      </c>
      <c r="M17960" s="3" t="s">
        <v>30</v>
      </c>
      <c r="N17960" s="3" t="s">
        <v>2865</v>
      </c>
      <c r="O17960" s="3" t="s">
        <v>456</v>
      </c>
      <c r="P17960" s="4">
        <v>31380.0</v>
      </c>
      <c r="Q17960" s="3" t="s">
        <v>72</v>
      </c>
      <c r="S17960" s="3" t="s">
        <v>34</v>
      </c>
    </row>
    <row r="17961">
      <c r="A17961" s="2">
        <v>42318.71491898148</v>
      </c>
      <c r="B17961" s="3">
        <v>93.0</v>
      </c>
      <c r="C17961" s="3" t="s">
        <v>15274</v>
      </c>
      <c r="D17961" s="3">
        <v>83.0</v>
      </c>
      <c r="E17961" s="3" t="s">
        <v>15357</v>
      </c>
      <c r="F17961" s="3">
        <v>5.0</v>
      </c>
      <c r="G17961" s="3">
        <v>5.0</v>
      </c>
      <c r="H17961" s="3" t="s">
        <v>15676</v>
      </c>
      <c r="I17961" s="3" t="s">
        <v>15677</v>
      </c>
      <c r="J17961" s="3" t="s">
        <v>1185</v>
      </c>
      <c r="K17961" s="3" t="s">
        <v>24</v>
      </c>
      <c r="L17961" s="3">
        <v>7.0</v>
      </c>
      <c r="M17961" s="3" t="s">
        <v>25</v>
      </c>
      <c r="N17961" s="3" t="s">
        <v>3096</v>
      </c>
      <c r="O17961" s="3" t="s">
        <v>1424</v>
      </c>
      <c r="P17961" s="4">
        <v>33369.0</v>
      </c>
      <c r="Q17961" s="3" t="s">
        <v>132</v>
      </c>
      <c r="S17961" s="3" t="s">
        <v>34</v>
      </c>
    </row>
    <row r="17962">
      <c r="A17962" s="2">
        <v>42318.71491898148</v>
      </c>
      <c r="B17962" s="3">
        <v>93.0</v>
      </c>
      <c r="C17962" s="3" t="s">
        <v>15274</v>
      </c>
      <c r="D17962" s="3">
        <v>83.0</v>
      </c>
      <c r="E17962" s="3" t="s">
        <v>15357</v>
      </c>
      <c r="F17962" s="3">
        <v>5.0</v>
      </c>
      <c r="G17962" s="3">
        <v>5.0</v>
      </c>
      <c r="H17962" s="3" t="s">
        <v>15676</v>
      </c>
      <c r="I17962" s="3" t="s">
        <v>15677</v>
      </c>
      <c r="J17962" s="3" t="s">
        <v>1185</v>
      </c>
      <c r="K17962" s="3" t="s">
        <v>24</v>
      </c>
      <c r="L17962" s="3">
        <v>8.0</v>
      </c>
      <c r="M17962" s="3" t="s">
        <v>30</v>
      </c>
      <c r="N17962" s="3" t="s">
        <v>15749</v>
      </c>
      <c r="O17962" s="3" t="s">
        <v>885</v>
      </c>
      <c r="P17962" s="4">
        <v>31952.0</v>
      </c>
      <c r="Q17962" s="3" t="s">
        <v>46</v>
      </c>
      <c r="S17962" s="3" t="s">
        <v>34</v>
      </c>
    </row>
    <row r="17963">
      <c r="A17963" s="2">
        <v>42318.71491898148</v>
      </c>
      <c r="B17963" s="3">
        <v>93.0</v>
      </c>
      <c r="C17963" s="3" t="s">
        <v>15274</v>
      </c>
      <c r="D17963" s="3">
        <v>83.0</v>
      </c>
      <c r="E17963" s="3" t="s">
        <v>15357</v>
      </c>
      <c r="F17963" s="3">
        <v>5.0</v>
      </c>
      <c r="G17963" s="3">
        <v>5.0</v>
      </c>
      <c r="H17963" s="3" t="s">
        <v>15676</v>
      </c>
      <c r="I17963" s="3" t="s">
        <v>15677</v>
      </c>
      <c r="J17963" s="3" t="s">
        <v>1185</v>
      </c>
      <c r="K17963" s="3" t="s">
        <v>24</v>
      </c>
      <c r="L17963" s="3">
        <v>9.0</v>
      </c>
      <c r="M17963" s="3" t="s">
        <v>25</v>
      </c>
      <c r="N17963" s="3" t="s">
        <v>15750</v>
      </c>
      <c r="O17963" s="3" t="s">
        <v>1506</v>
      </c>
      <c r="P17963" s="4">
        <v>16162.0</v>
      </c>
      <c r="Q17963" s="3" t="s">
        <v>105</v>
      </c>
      <c r="S17963" s="3" t="s">
        <v>29</v>
      </c>
    </row>
    <row r="17964">
      <c r="A17964" s="2">
        <v>42318.71491898148</v>
      </c>
      <c r="B17964" s="3">
        <v>93.0</v>
      </c>
      <c r="C17964" s="3" t="s">
        <v>15274</v>
      </c>
      <c r="D17964" s="3">
        <v>83.0</v>
      </c>
      <c r="E17964" s="3" t="s">
        <v>15357</v>
      </c>
      <c r="F17964" s="3">
        <v>5.0</v>
      </c>
      <c r="G17964" s="3">
        <v>5.0</v>
      </c>
      <c r="H17964" s="3" t="s">
        <v>15676</v>
      </c>
      <c r="I17964" s="3" t="s">
        <v>15677</v>
      </c>
      <c r="J17964" s="3" t="s">
        <v>1185</v>
      </c>
      <c r="K17964" s="3" t="s">
        <v>24</v>
      </c>
      <c r="L17964" s="3">
        <v>10.0</v>
      </c>
      <c r="M17964" s="3" t="s">
        <v>30</v>
      </c>
      <c r="N17964" s="3" t="s">
        <v>15751</v>
      </c>
      <c r="O17964" s="3" t="s">
        <v>225</v>
      </c>
      <c r="P17964" s="4">
        <v>21747.0</v>
      </c>
      <c r="Q17964" s="3" t="s">
        <v>40</v>
      </c>
      <c r="S17964" s="3" t="s">
        <v>34</v>
      </c>
    </row>
    <row r="17965">
      <c r="A17965" s="2">
        <v>42318.71491898148</v>
      </c>
      <c r="B17965" s="3">
        <v>93.0</v>
      </c>
      <c r="C17965" s="3" t="s">
        <v>15274</v>
      </c>
      <c r="D17965" s="3">
        <v>83.0</v>
      </c>
      <c r="E17965" s="3" t="s">
        <v>15357</v>
      </c>
      <c r="F17965" s="3">
        <v>5.0</v>
      </c>
      <c r="G17965" s="3">
        <v>5.0</v>
      </c>
      <c r="H17965" s="3" t="s">
        <v>15676</v>
      </c>
      <c r="I17965" s="3" t="s">
        <v>15677</v>
      </c>
      <c r="J17965" s="3" t="s">
        <v>1185</v>
      </c>
      <c r="K17965" s="3" t="s">
        <v>24</v>
      </c>
      <c r="L17965" s="3">
        <v>11.0</v>
      </c>
      <c r="M17965" s="3" t="s">
        <v>25</v>
      </c>
      <c r="N17965" s="3" t="s">
        <v>2939</v>
      </c>
      <c r="O17965" s="3" t="s">
        <v>359</v>
      </c>
      <c r="P17965" s="4">
        <v>23751.0</v>
      </c>
      <c r="Q17965" s="3" t="s">
        <v>75</v>
      </c>
      <c r="S17965" s="3" t="s">
        <v>34</v>
      </c>
    </row>
    <row r="17966">
      <c r="A17966" s="2">
        <v>42318.71491898148</v>
      </c>
      <c r="B17966" s="3">
        <v>93.0</v>
      </c>
      <c r="C17966" s="3" t="s">
        <v>15274</v>
      </c>
      <c r="D17966" s="3">
        <v>83.0</v>
      </c>
      <c r="E17966" s="3" t="s">
        <v>15357</v>
      </c>
      <c r="F17966" s="3">
        <v>5.0</v>
      </c>
      <c r="G17966" s="3">
        <v>5.0</v>
      </c>
      <c r="H17966" s="3" t="s">
        <v>15676</v>
      </c>
      <c r="I17966" s="3" t="s">
        <v>15677</v>
      </c>
      <c r="J17966" s="3" t="s">
        <v>1185</v>
      </c>
      <c r="K17966" s="3" t="s">
        <v>24</v>
      </c>
      <c r="L17966" s="3">
        <v>12.0</v>
      </c>
      <c r="M17966" s="3" t="s">
        <v>30</v>
      </c>
      <c r="N17966" s="3" t="s">
        <v>15752</v>
      </c>
      <c r="O17966" s="3" t="s">
        <v>456</v>
      </c>
      <c r="P17966" s="4">
        <v>25994.0</v>
      </c>
      <c r="Q17966" s="3" t="s">
        <v>191</v>
      </c>
      <c r="S17966" s="3" t="s">
        <v>34</v>
      </c>
    </row>
    <row r="17967">
      <c r="A17967" s="2">
        <v>42318.71491898148</v>
      </c>
      <c r="B17967" s="3">
        <v>93.0</v>
      </c>
      <c r="C17967" s="3" t="s">
        <v>15274</v>
      </c>
      <c r="D17967" s="3">
        <v>83.0</v>
      </c>
      <c r="E17967" s="3" t="s">
        <v>15357</v>
      </c>
      <c r="F17967" s="3">
        <v>5.0</v>
      </c>
      <c r="G17967" s="3">
        <v>5.0</v>
      </c>
      <c r="H17967" s="3" t="s">
        <v>15676</v>
      </c>
      <c r="I17967" s="3" t="s">
        <v>15677</v>
      </c>
      <c r="J17967" s="3" t="s">
        <v>1185</v>
      </c>
      <c r="K17967" s="3" t="s">
        <v>24</v>
      </c>
      <c r="L17967" s="3">
        <v>13.0</v>
      </c>
      <c r="M17967" s="3" t="s">
        <v>25</v>
      </c>
      <c r="N17967" s="3" t="s">
        <v>15753</v>
      </c>
      <c r="O17967" s="3" t="s">
        <v>1063</v>
      </c>
      <c r="P17967" s="4">
        <v>26464.0</v>
      </c>
      <c r="Q17967" s="3" t="s">
        <v>169</v>
      </c>
      <c r="S17967" s="3" t="s">
        <v>34</v>
      </c>
    </row>
    <row r="17968">
      <c r="A17968" s="2">
        <v>42318.71491898148</v>
      </c>
      <c r="B17968" s="3">
        <v>93.0</v>
      </c>
      <c r="C17968" s="3" t="s">
        <v>15274</v>
      </c>
      <c r="D17968" s="3">
        <v>83.0</v>
      </c>
      <c r="E17968" s="3" t="s">
        <v>15357</v>
      </c>
      <c r="F17968" s="3">
        <v>5.0</v>
      </c>
      <c r="G17968" s="3">
        <v>5.0</v>
      </c>
      <c r="H17968" s="3" t="s">
        <v>15676</v>
      </c>
      <c r="I17968" s="3" t="s">
        <v>15677</v>
      </c>
      <c r="J17968" s="3" t="s">
        <v>1185</v>
      </c>
      <c r="K17968" s="3" t="s">
        <v>24</v>
      </c>
      <c r="L17968" s="3">
        <v>14.0</v>
      </c>
      <c r="M17968" s="3" t="s">
        <v>30</v>
      </c>
      <c r="N17968" s="3" t="s">
        <v>1271</v>
      </c>
      <c r="O17968" s="3" t="s">
        <v>207</v>
      </c>
      <c r="P17968" s="4">
        <v>24723.0</v>
      </c>
      <c r="Q17968" s="3" t="s">
        <v>40</v>
      </c>
      <c r="S17968" s="3" t="s">
        <v>34</v>
      </c>
    </row>
    <row r="17969">
      <c r="A17969" s="2">
        <v>42318.71491898148</v>
      </c>
      <c r="B17969" s="3">
        <v>93.0</v>
      </c>
      <c r="C17969" s="3" t="s">
        <v>15274</v>
      </c>
      <c r="D17969" s="3">
        <v>83.0</v>
      </c>
      <c r="E17969" s="3" t="s">
        <v>15357</v>
      </c>
      <c r="F17969" s="3">
        <v>5.0</v>
      </c>
      <c r="G17969" s="3">
        <v>5.0</v>
      </c>
      <c r="H17969" s="3" t="s">
        <v>15676</v>
      </c>
      <c r="I17969" s="3" t="s">
        <v>15677</v>
      </c>
      <c r="J17969" s="3" t="s">
        <v>1185</v>
      </c>
      <c r="K17969" s="3" t="s">
        <v>24</v>
      </c>
      <c r="L17969" s="3">
        <v>15.0</v>
      </c>
      <c r="M17969" s="3" t="s">
        <v>25</v>
      </c>
      <c r="N17969" s="3" t="s">
        <v>15754</v>
      </c>
      <c r="O17969" s="3" t="s">
        <v>15755</v>
      </c>
      <c r="P17969" s="4">
        <v>20510.0</v>
      </c>
      <c r="Q17969" s="3" t="s">
        <v>40</v>
      </c>
      <c r="S17969" s="3" t="s">
        <v>34</v>
      </c>
    </row>
    <row r="17970">
      <c r="A17970" s="2">
        <v>42318.71491898148</v>
      </c>
      <c r="B17970" s="3">
        <v>93.0</v>
      </c>
      <c r="C17970" s="3" t="s">
        <v>15274</v>
      </c>
      <c r="D17970" s="3">
        <v>83.0</v>
      </c>
      <c r="E17970" s="3" t="s">
        <v>15357</v>
      </c>
      <c r="F17970" s="3">
        <v>5.0</v>
      </c>
      <c r="G17970" s="3">
        <v>5.0</v>
      </c>
      <c r="H17970" s="3" t="s">
        <v>15676</v>
      </c>
      <c r="I17970" s="3" t="s">
        <v>15677</v>
      </c>
      <c r="J17970" s="3" t="s">
        <v>1185</v>
      </c>
      <c r="K17970" s="3" t="s">
        <v>24</v>
      </c>
      <c r="L17970" s="3">
        <v>16.0</v>
      </c>
      <c r="M17970" s="3" t="s">
        <v>30</v>
      </c>
      <c r="N17970" s="3" t="s">
        <v>12613</v>
      </c>
      <c r="O17970" s="3" t="s">
        <v>746</v>
      </c>
      <c r="P17970" s="4">
        <v>27793.0</v>
      </c>
      <c r="Q17970" s="3" t="s">
        <v>132</v>
      </c>
      <c r="S17970" s="3" t="s">
        <v>34</v>
      </c>
    </row>
    <row r="17971">
      <c r="A17971" s="2">
        <v>42318.71491898148</v>
      </c>
      <c r="B17971" s="3">
        <v>93.0</v>
      </c>
      <c r="C17971" s="3" t="s">
        <v>15274</v>
      </c>
      <c r="D17971" s="3">
        <v>83.0</v>
      </c>
      <c r="E17971" s="3" t="s">
        <v>15357</v>
      </c>
      <c r="F17971" s="3">
        <v>5.0</v>
      </c>
      <c r="G17971" s="3">
        <v>5.0</v>
      </c>
      <c r="H17971" s="3" t="s">
        <v>15676</v>
      </c>
      <c r="I17971" s="3" t="s">
        <v>15677</v>
      </c>
      <c r="J17971" s="3" t="s">
        <v>1185</v>
      </c>
      <c r="K17971" s="3" t="s">
        <v>24</v>
      </c>
      <c r="L17971" s="3">
        <v>17.0</v>
      </c>
      <c r="M17971" s="3" t="s">
        <v>25</v>
      </c>
      <c r="N17971" s="3" t="s">
        <v>15756</v>
      </c>
      <c r="O17971" s="3" t="s">
        <v>319</v>
      </c>
      <c r="P17971" s="4">
        <v>34451.0</v>
      </c>
      <c r="Q17971" s="3" t="s">
        <v>191</v>
      </c>
      <c r="S17971" s="3" t="s">
        <v>34</v>
      </c>
    </row>
    <row r="17972">
      <c r="A17972" s="2">
        <v>42318.71491898148</v>
      </c>
      <c r="B17972" s="3">
        <v>93.0</v>
      </c>
      <c r="C17972" s="3" t="s">
        <v>15274</v>
      </c>
      <c r="D17972" s="3">
        <v>83.0</v>
      </c>
      <c r="E17972" s="3" t="s">
        <v>15357</v>
      </c>
      <c r="F17972" s="3">
        <v>5.0</v>
      </c>
      <c r="G17972" s="3">
        <v>5.0</v>
      </c>
      <c r="H17972" s="3" t="s">
        <v>15676</v>
      </c>
      <c r="I17972" s="3" t="s">
        <v>15677</v>
      </c>
      <c r="J17972" s="3" t="s">
        <v>1185</v>
      </c>
      <c r="K17972" s="3" t="s">
        <v>24</v>
      </c>
      <c r="L17972" s="3">
        <v>18.0</v>
      </c>
      <c r="M17972" s="3" t="s">
        <v>30</v>
      </c>
      <c r="N17972" s="3" t="s">
        <v>15757</v>
      </c>
      <c r="O17972" s="3" t="s">
        <v>440</v>
      </c>
      <c r="P17972" s="4">
        <v>27866.0</v>
      </c>
      <c r="Q17972" s="3" t="s">
        <v>40</v>
      </c>
      <c r="S17972" s="3" t="s">
        <v>34</v>
      </c>
    </row>
    <row r="17973">
      <c r="A17973" s="2">
        <v>42318.71491898148</v>
      </c>
      <c r="B17973" s="3">
        <v>93.0</v>
      </c>
      <c r="C17973" s="3" t="s">
        <v>15274</v>
      </c>
      <c r="D17973" s="3">
        <v>83.0</v>
      </c>
      <c r="E17973" s="3" t="s">
        <v>15357</v>
      </c>
      <c r="F17973" s="3">
        <v>5.0</v>
      </c>
      <c r="G17973" s="3">
        <v>5.0</v>
      </c>
      <c r="H17973" s="3" t="s">
        <v>15676</v>
      </c>
      <c r="I17973" s="3" t="s">
        <v>15677</v>
      </c>
      <c r="J17973" s="3" t="s">
        <v>1185</v>
      </c>
      <c r="K17973" s="3" t="s">
        <v>24</v>
      </c>
      <c r="L17973" s="3">
        <v>19.0</v>
      </c>
      <c r="M17973" s="3" t="s">
        <v>25</v>
      </c>
      <c r="N17973" s="3" t="s">
        <v>15758</v>
      </c>
      <c r="O17973" s="3" t="s">
        <v>523</v>
      </c>
      <c r="P17973" s="4">
        <v>27958.0</v>
      </c>
      <c r="Q17973" s="3" t="s">
        <v>115</v>
      </c>
      <c r="S17973" s="3" t="s">
        <v>34</v>
      </c>
    </row>
    <row r="17974">
      <c r="A17974" s="2">
        <v>42318.71491898148</v>
      </c>
      <c r="B17974" s="3">
        <v>93.0</v>
      </c>
      <c r="C17974" s="3" t="s">
        <v>15274</v>
      </c>
      <c r="D17974" s="3">
        <v>83.0</v>
      </c>
      <c r="E17974" s="3" t="s">
        <v>15357</v>
      </c>
      <c r="F17974" s="3">
        <v>5.0</v>
      </c>
      <c r="G17974" s="3">
        <v>5.0</v>
      </c>
      <c r="H17974" s="3" t="s">
        <v>15676</v>
      </c>
      <c r="I17974" s="3" t="s">
        <v>15677</v>
      </c>
      <c r="J17974" s="3" t="s">
        <v>1185</v>
      </c>
      <c r="K17974" s="3" t="s">
        <v>24</v>
      </c>
      <c r="L17974" s="3">
        <v>20.0</v>
      </c>
      <c r="M17974" s="3" t="s">
        <v>30</v>
      </c>
      <c r="N17974" s="3" t="s">
        <v>813</v>
      </c>
      <c r="O17974" s="3" t="s">
        <v>1879</v>
      </c>
      <c r="P17974" s="4">
        <v>21167.0</v>
      </c>
      <c r="Q17974" s="3" t="s">
        <v>110</v>
      </c>
      <c r="S17974" s="3" t="s">
        <v>34</v>
      </c>
    </row>
    <row r="17975">
      <c r="A17975" s="2">
        <v>42318.71491898148</v>
      </c>
      <c r="B17975" s="3">
        <v>93.0</v>
      </c>
      <c r="C17975" s="3" t="s">
        <v>15274</v>
      </c>
      <c r="D17975" s="3">
        <v>83.0</v>
      </c>
      <c r="E17975" s="3" t="s">
        <v>15357</v>
      </c>
      <c r="F17975" s="3">
        <v>5.0</v>
      </c>
      <c r="G17975" s="3">
        <v>5.0</v>
      </c>
      <c r="H17975" s="3" t="s">
        <v>15676</v>
      </c>
      <c r="I17975" s="3" t="s">
        <v>15677</v>
      </c>
      <c r="J17975" s="3" t="s">
        <v>1185</v>
      </c>
      <c r="K17975" s="3" t="s">
        <v>24</v>
      </c>
      <c r="L17975" s="3">
        <v>21.0</v>
      </c>
      <c r="M17975" s="3" t="s">
        <v>25</v>
      </c>
      <c r="N17975" s="3" t="s">
        <v>15759</v>
      </c>
      <c r="O17975" s="3" t="s">
        <v>15760</v>
      </c>
      <c r="P17975" s="4">
        <v>31087.0</v>
      </c>
      <c r="Q17975" s="3" t="s">
        <v>132</v>
      </c>
      <c r="S17975" s="3" t="s">
        <v>34</v>
      </c>
    </row>
    <row r="17976">
      <c r="A17976" s="2">
        <v>42318.71491898148</v>
      </c>
      <c r="B17976" s="3">
        <v>93.0</v>
      </c>
      <c r="C17976" s="3" t="s">
        <v>15274</v>
      </c>
      <c r="D17976" s="3">
        <v>83.0</v>
      </c>
      <c r="E17976" s="3" t="s">
        <v>15357</v>
      </c>
      <c r="F17976" s="3">
        <v>5.0</v>
      </c>
      <c r="G17976" s="3">
        <v>5.0</v>
      </c>
      <c r="H17976" s="3" t="s">
        <v>15676</v>
      </c>
      <c r="I17976" s="3" t="s">
        <v>15677</v>
      </c>
      <c r="J17976" s="3" t="s">
        <v>1185</v>
      </c>
      <c r="K17976" s="3" t="s">
        <v>24</v>
      </c>
      <c r="L17976" s="3">
        <v>22.0</v>
      </c>
      <c r="M17976" s="3" t="s">
        <v>30</v>
      </c>
      <c r="N17976" s="3" t="s">
        <v>15761</v>
      </c>
      <c r="O17976" s="3" t="s">
        <v>1197</v>
      </c>
      <c r="P17976" s="4">
        <v>31480.0</v>
      </c>
      <c r="Q17976" s="3" t="s">
        <v>37</v>
      </c>
      <c r="S17976" s="3" t="s">
        <v>34</v>
      </c>
    </row>
    <row r="17977">
      <c r="A17977" s="2">
        <v>42318.71491898148</v>
      </c>
      <c r="B17977" s="3">
        <v>93.0</v>
      </c>
      <c r="C17977" s="3" t="s">
        <v>15274</v>
      </c>
      <c r="D17977" s="3">
        <v>83.0</v>
      </c>
      <c r="E17977" s="3" t="s">
        <v>15357</v>
      </c>
      <c r="F17977" s="3">
        <v>5.0</v>
      </c>
      <c r="G17977" s="3">
        <v>5.0</v>
      </c>
      <c r="H17977" s="3" t="s">
        <v>15676</v>
      </c>
      <c r="I17977" s="3" t="s">
        <v>15677</v>
      </c>
      <c r="J17977" s="3" t="s">
        <v>1185</v>
      </c>
      <c r="K17977" s="3" t="s">
        <v>24</v>
      </c>
      <c r="L17977" s="3">
        <v>23.0</v>
      </c>
      <c r="M17977" s="3" t="s">
        <v>25</v>
      </c>
      <c r="N17977" s="3" t="s">
        <v>15762</v>
      </c>
      <c r="O17977" s="3" t="s">
        <v>1047</v>
      </c>
      <c r="P17977" s="4">
        <v>23844.0</v>
      </c>
      <c r="Q17977" s="3" t="s">
        <v>37</v>
      </c>
      <c r="S17977" s="3" t="s">
        <v>34</v>
      </c>
    </row>
    <row r="17978">
      <c r="A17978" s="2">
        <v>42318.71491898148</v>
      </c>
      <c r="B17978" s="3">
        <v>93.0</v>
      </c>
      <c r="C17978" s="3" t="s">
        <v>15274</v>
      </c>
      <c r="D17978" s="3">
        <v>83.0</v>
      </c>
      <c r="E17978" s="3" t="s">
        <v>15357</v>
      </c>
      <c r="F17978" s="3">
        <v>5.0</v>
      </c>
      <c r="G17978" s="3">
        <v>5.0</v>
      </c>
      <c r="H17978" s="3" t="s">
        <v>15676</v>
      </c>
      <c r="I17978" s="3" t="s">
        <v>15677</v>
      </c>
      <c r="J17978" s="3" t="s">
        <v>1185</v>
      </c>
      <c r="K17978" s="3" t="s">
        <v>24</v>
      </c>
      <c r="L17978" s="3">
        <v>24.0</v>
      </c>
      <c r="M17978" s="3" t="s">
        <v>30</v>
      </c>
      <c r="N17978" s="3" t="s">
        <v>15763</v>
      </c>
      <c r="O17978" s="3" t="s">
        <v>329</v>
      </c>
      <c r="P17978" s="4">
        <v>21502.0</v>
      </c>
      <c r="Q17978" s="3" t="s">
        <v>40</v>
      </c>
      <c r="S17978" s="3" t="s">
        <v>34</v>
      </c>
    </row>
    <row r="17979">
      <c r="A17979" s="2">
        <v>42318.71491898148</v>
      </c>
      <c r="B17979" s="3">
        <v>93.0</v>
      </c>
      <c r="C17979" s="3" t="s">
        <v>15274</v>
      </c>
      <c r="D17979" s="3">
        <v>83.0</v>
      </c>
      <c r="E17979" s="3" t="s">
        <v>15357</v>
      </c>
      <c r="F17979" s="3">
        <v>5.0</v>
      </c>
      <c r="G17979" s="3">
        <v>5.0</v>
      </c>
      <c r="H17979" s="3" t="s">
        <v>15676</v>
      </c>
      <c r="I17979" s="3" t="s">
        <v>15677</v>
      </c>
      <c r="J17979" s="3" t="s">
        <v>1185</v>
      </c>
      <c r="K17979" s="3" t="s">
        <v>24</v>
      </c>
      <c r="L17979" s="3">
        <v>25.0</v>
      </c>
      <c r="M17979" s="3" t="s">
        <v>25</v>
      </c>
      <c r="N17979" s="3" t="s">
        <v>5631</v>
      </c>
      <c r="O17979" s="3" t="s">
        <v>243</v>
      </c>
      <c r="P17979" s="4">
        <v>27546.0</v>
      </c>
      <c r="Q17979" s="3" t="s">
        <v>169</v>
      </c>
      <c r="S17979" s="3" t="s">
        <v>34</v>
      </c>
    </row>
    <row r="17980">
      <c r="A17980" s="2">
        <v>42318.71491898148</v>
      </c>
      <c r="B17980" s="3">
        <v>93.0</v>
      </c>
      <c r="C17980" s="3" t="s">
        <v>15274</v>
      </c>
      <c r="D17980" s="3">
        <v>83.0</v>
      </c>
      <c r="E17980" s="3" t="s">
        <v>15357</v>
      </c>
      <c r="F17980" s="3">
        <v>5.0</v>
      </c>
      <c r="G17980" s="3">
        <v>5.0</v>
      </c>
      <c r="H17980" s="3" t="s">
        <v>15676</v>
      </c>
      <c r="I17980" s="3" t="s">
        <v>15677</v>
      </c>
      <c r="J17980" s="3" t="s">
        <v>1185</v>
      </c>
      <c r="K17980" s="3" t="s">
        <v>24</v>
      </c>
      <c r="L17980" s="3">
        <v>26.0</v>
      </c>
      <c r="M17980" s="3" t="s">
        <v>30</v>
      </c>
      <c r="N17980" s="3" t="s">
        <v>15764</v>
      </c>
      <c r="O17980" s="3" t="s">
        <v>81</v>
      </c>
      <c r="P17980" s="4">
        <v>24106.0</v>
      </c>
      <c r="Q17980" s="3" t="s">
        <v>132</v>
      </c>
      <c r="S17980" s="3" t="s">
        <v>34</v>
      </c>
    </row>
    <row r="17981">
      <c r="A17981" s="2">
        <v>42318.71491898148</v>
      </c>
      <c r="B17981" s="3">
        <v>93.0</v>
      </c>
      <c r="C17981" s="3" t="s">
        <v>15274</v>
      </c>
      <c r="D17981" s="3">
        <v>83.0</v>
      </c>
      <c r="E17981" s="3" t="s">
        <v>15357</v>
      </c>
      <c r="F17981" s="3">
        <v>5.0</v>
      </c>
      <c r="G17981" s="3">
        <v>5.0</v>
      </c>
      <c r="H17981" s="3" t="s">
        <v>15676</v>
      </c>
      <c r="I17981" s="3" t="s">
        <v>15677</v>
      </c>
      <c r="J17981" s="3" t="s">
        <v>1185</v>
      </c>
      <c r="K17981" s="3" t="s">
        <v>24</v>
      </c>
      <c r="L17981" s="3">
        <v>27.0</v>
      </c>
      <c r="M17981" s="3" t="s">
        <v>25</v>
      </c>
      <c r="N17981" s="3" t="s">
        <v>15765</v>
      </c>
      <c r="O17981" s="3" t="s">
        <v>613</v>
      </c>
      <c r="P17981" s="4">
        <v>32113.0</v>
      </c>
      <c r="Q17981" s="3" t="s">
        <v>40</v>
      </c>
      <c r="R17981" s="3" t="s">
        <v>1134</v>
      </c>
      <c r="S17981" s="3" t="s">
        <v>34</v>
      </c>
    </row>
    <row r="17982">
      <c r="A17982" s="2">
        <v>42318.71491898148</v>
      </c>
      <c r="B17982" s="3">
        <v>93.0</v>
      </c>
      <c r="C17982" s="3" t="s">
        <v>15274</v>
      </c>
      <c r="D17982" s="3">
        <v>84.0</v>
      </c>
      <c r="E17982" s="3" t="s">
        <v>15381</v>
      </c>
      <c r="F17982" s="3">
        <v>5.0</v>
      </c>
      <c r="G17982" s="3">
        <v>5.0</v>
      </c>
      <c r="H17982" s="3" t="s">
        <v>15676</v>
      </c>
      <c r="I17982" s="3" t="s">
        <v>15677</v>
      </c>
      <c r="J17982" s="3" t="s">
        <v>1185</v>
      </c>
      <c r="K17982" s="3" t="s">
        <v>272</v>
      </c>
      <c r="L17982" s="3">
        <v>1.0</v>
      </c>
      <c r="M17982" s="3" t="s">
        <v>30</v>
      </c>
      <c r="N17982" s="3" t="s">
        <v>15766</v>
      </c>
      <c r="O17982" s="3" t="s">
        <v>694</v>
      </c>
      <c r="P17982" s="4">
        <v>32852.0</v>
      </c>
      <c r="Q17982" s="3" t="s">
        <v>40</v>
      </c>
      <c r="R17982" s="3" t="s">
        <v>1030</v>
      </c>
      <c r="S17982" s="3" t="s">
        <v>34</v>
      </c>
    </row>
    <row r="17983">
      <c r="A17983" s="2">
        <v>42318.71491898148</v>
      </c>
      <c r="B17983" s="3">
        <v>93.0</v>
      </c>
      <c r="C17983" s="3" t="s">
        <v>15274</v>
      </c>
      <c r="D17983" s="3">
        <v>84.0</v>
      </c>
      <c r="E17983" s="3" t="s">
        <v>15381</v>
      </c>
      <c r="F17983" s="3">
        <v>5.0</v>
      </c>
      <c r="G17983" s="3">
        <v>5.0</v>
      </c>
      <c r="H17983" s="3" t="s">
        <v>15676</v>
      </c>
      <c r="I17983" s="3" t="s">
        <v>15677</v>
      </c>
      <c r="J17983" s="3" t="s">
        <v>1185</v>
      </c>
      <c r="K17983" s="3" t="s">
        <v>24</v>
      </c>
      <c r="L17983" s="3">
        <v>2.0</v>
      </c>
      <c r="M17983" s="3" t="s">
        <v>25</v>
      </c>
      <c r="N17983" s="3" t="s">
        <v>15767</v>
      </c>
      <c r="O17983" s="3" t="s">
        <v>973</v>
      </c>
      <c r="P17983" s="4">
        <v>21478.0</v>
      </c>
      <c r="Q17983" s="3" t="s">
        <v>169</v>
      </c>
      <c r="S17983" s="3" t="s">
        <v>29</v>
      </c>
    </row>
    <row r="17984">
      <c r="A17984" s="2">
        <v>42318.71491898148</v>
      </c>
      <c r="B17984" s="3">
        <v>93.0</v>
      </c>
      <c r="C17984" s="3" t="s">
        <v>15274</v>
      </c>
      <c r="D17984" s="3">
        <v>84.0</v>
      </c>
      <c r="E17984" s="3" t="s">
        <v>15381</v>
      </c>
      <c r="F17984" s="3">
        <v>5.0</v>
      </c>
      <c r="G17984" s="3">
        <v>5.0</v>
      </c>
      <c r="H17984" s="3" t="s">
        <v>15676</v>
      </c>
      <c r="I17984" s="3" t="s">
        <v>15677</v>
      </c>
      <c r="J17984" s="3" t="s">
        <v>1185</v>
      </c>
      <c r="K17984" s="3" t="s">
        <v>24</v>
      </c>
      <c r="L17984" s="3">
        <v>3.0</v>
      </c>
      <c r="M17984" s="3" t="s">
        <v>30</v>
      </c>
      <c r="N17984" s="3" t="s">
        <v>15768</v>
      </c>
      <c r="O17984" s="3" t="s">
        <v>709</v>
      </c>
      <c r="P17984" s="4">
        <v>27842.0</v>
      </c>
      <c r="Q17984" s="3" t="s">
        <v>40</v>
      </c>
      <c r="S17984" s="3" t="s">
        <v>34</v>
      </c>
    </row>
    <row r="17985">
      <c r="A17985" s="2">
        <v>42318.71491898148</v>
      </c>
      <c r="B17985" s="3">
        <v>93.0</v>
      </c>
      <c r="C17985" s="3" t="s">
        <v>15274</v>
      </c>
      <c r="D17985" s="3">
        <v>84.0</v>
      </c>
      <c r="E17985" s="3" t="s">
        <v>15381</v>
      </c>
      <c r="F17985" s="3">
        <v>5.0</v>
      </c>
      <c r="G17985" s="3">
        <v>5.0</v>
      </c>
      <c r="H17985" s="3" t="s">
        <v>15676</v>
      </c>
      <c r="I17985" s="3" t="s">
        <v>15677</v>
      </c>
      <c r="J17985" s="3" t="s">
        <v>1185</v>
      </c>
      <c r="K17985" s="3" t="s">
        <v>24</v>
      </c>
      <c r="L17985" s="3">
        <v>4.0</v>
      </c>
      <c r="M17985" s="3" t="s">
        <v>25</v>
      </c>
      <c r="N17985" s="3" t="s">
        <v>15769</v>
      </c>
      <c r="O17985" s="3" t="s">
        <v>218</v>
      </c>
      <c r="P17985" s="4">
        <v>24333.0</v>
      </c>
      <c r="Q17985" s="3" t="s">
        <v>189</v>
      </c>
      <c r="S17985" s="3" t="s">
        <v>34</v>
      </c>
    </row>
    <row r="17986">
      <c r="A17986" s="2">
        <v>42318.71491898148</v>
      </c>
      <c r="B17986" s="3">
        <v>93.0</v>
      </c>
      <c r="C17986" s="3" t="s">
        <v>15274</v>
      </c>
      <c r="D17986" s="3">
        <v>84.0</v>
      </c>
      <c r="E17986" s="3" t="s">
        <v>15381</v>
      </c>
      <c r="F17986" s="3">
        <v>5.0</v>
      </c>
      <c r="G17986" s="3">
        <v>5.0</v>
      </c>
      <c r="H17986" s="3" t="s">
        <v>15676</v>
      </c>
      <c r="I17986" s="3" t="s">
        <v>15677</v>
      </c>
      <c r="J17986" s="3" t="s">
        <v>1185</v>
      </c>
      <c r="K17986" s="3" t="s">
        <v>24</v>
      </c>
      <c r="L17986" s="3">
        <v>5.0</v>
      </c>
      <c r="M17986" s="3" t="s">
        <v>30</v>
      </c>
      <c r="N17986" s="3" t="s">
        <v>15770</v>
      </c>
      <c r="O17986" s="3" t="s">
        <v>15771</v>
      </c>
      <c r="P17986" s="4">
        <v>24902.0</v>
      </c>
      <c r="Q17986" s="3" t="s">
        <v>132</v>
      </c>
      <c r="S17986" s="3" t="s">
        <v>34</v>
      </c>
    </row>
    <row r="17987">
      <c r="A17987" s="2">
        <v>42318.71491898148</v>
      </c>
      <c r="B17987" s="3">
        <v>93.0</v>
      </c>
      <c r="C17987" s="3" t="s">
        <v>15274</v>
      </c>
      <c r="D17987" s="3">
        <v>84.0</v>
      </c>
      <c r="E17987" s="3" t="s">
        <v>15381</v>
      </c>
      <c r="F17987" s="3">
        <v>5.0</v>
      </c>
      <c r="G17987" s="3">
        <v>5.0</v>
      </c>
      <c r="H17987" s="3" t="s">
        <v>15676</v>
      </c>
      <c r="I17987" s="3" t="s">
        <v>15677</v>
      </c>
      <c r="J17987" s="3" t="s">
        <v>1185</v>
      </c>
      <c r="K17987" s="3" t="s">
        <v>24</v>
      </c>
      <c r="L17987" s="3">
        <v>6.0</v>
      </c>
      <c r="M17987" s="3" t="s">
        <v>25</v>
      </c>
      <c r="N17987" s="3" t="s">
        <v>15772</v>
      </c>
      <c r="O17987" s="3" t="s">
        <v>218</v>
      </c>
      <c r="P17987" s="4">
        <v>24042.0</v>
      </c>
      <c r="Q17987" s="3" t="s">
        <v>153</v>
      </c>
      <c r="S17987" s="3" t="s">
        <v>34</v>
      </c>
    </row>
    <row r="17988">
      <c r="A17988" s="2">
        <v>42318.71491898148</v>
      </c>
      <c r="B17988" s="3">
        <v>93.0</v>
      </c>
      <c r="C17988" s="3" t="s">
        <v>15274</v>
      </c>
      <c r="D17988" s="3">
        <v>84.0</v>
      </c>
      <c r="E17988" s="3" t="s">
        <v>15381</v>
      </c>
      <c r="F17988" s="3">
        <v>5.0</v>
      </c>
      <c r="G17988" s="3">
        <v>5.0</v>
      </c>
      <c r="H17988" s="3" t="s">
        <v>15676</v>
      </c>
      <c r="I17988" s="3" t="s">
        <v>15677</v>
      </c>
      <c r="J17988" s="3" t="s">
        <v>1185</v>
      </c>
      <c r="K17988" s="3" t="s">
        <v>24</v>
      </c>
      <c r="L17988" s="3">
        <v>7.0</v>
      </c>
      <c r="M17988" s="3" t="s">
        <v>30</v>
      </c>
      <c r="N17988" s="3" t="s">
        <v>11957</v>
      </c>
      <c r="O17988" s="3" t="s">
        <v>121</v>
      </c>
      <c r="P17988" s="4">
        <v>25094.0</v>
      </c>
      <c r="Q17988" s="3" t="s">
        <v>37</v>
      </c>
      <c r="S17988" s="3" t="s">
        <v>34</v>
      </c>
    </row>
    <row r="17989">
      <c r="A17989" s="2">
        <v>42318.71491898148</v>
      </c>
      <c r="B17989" s="3">
        <v>93.0</v>
      </c>
      <c r="C17989" s="3" t="s">
        <v>15274</v>
      </c>
      <c r="D17989" s="3">
        <v>84.0</v>
      </c>
      <c r="E17989" s="3" t="s">
        <v>15381</v>
      </c>
      <c r="F17989" s="3">
        <v>5.0</v>
      </c>
      <c r="G17989" s="3">
        <v>5.0</v>
      </c>
      <c r="H17989" s="3" t="s">
        <v>15676</v>
      </c>
      <c r="I17989" s="3" t="s">
        <v>15677</v>
      </c>
      <c r="J17989" s="3" t="s">
        <v>1185</v>
      </c>
      <c r="K17989" s="3" t="s">
        <v>24</v>
      </c>
      <c r="L17989" s="3">
        <v>8.0</v>
      </c>
      <c r="M17989" s="3" t="s">
        <v>25</v>
      </c>
      <c r="N17989" s="3" t="s">
        <v>965</v>
      </c>
      <c r="O17989" s="3" t="s">
        <v>2150</v>
      </c>
      <c r="P17989" s="4">
        <v>21556.0</v>
      </c>
      <c r="Q17989" s="3" t="s">
        <v>105</v>
      </c>
      <c r="S17989" s="3" t="s">
        <v>34</v>
      </c>
    </row>
    <row r="17990">
      <c r="A17990" s="2">
        <v>42318.71491898148</v>
      </c>
      <c r="B17990" s="3">
        <v>93.0</v>
      </c>
      <c r="C17990" s="3" t="s">
        <v>15274</v>
      </c>
      <c r="D17990" s="3">
        <v>84.0</v>
      </c>
      <c r="E17990" s="3" t="s">
        <v>15381</v>
      </c>
      <c r="F17990" s="3">
        <v>5.0</v>
      </c>
      <c r="G17990" s="3">
        <v>5.0</v>
      </c>
      <c r="H17990" s="3" t="s">
        <v>15676</v>
      </c>
      <c r="I17990" s="3" t="s">
        <v>15677</v>
      </c>
      <c r="J17990" s="3" t="s">
        <v>1185</v>
      </c>
      <c r="K17990" s="3" t="s">
        <v>24</v>
      </c>
      <c r="L17990" s="3">
        <v>9.0</v>
      </c>
      <c r="M17990" s="3" t="s">
        <v>30</v>
      </c>
      <c r="N17990" s="3" t="s">
        <v>469</v>
      </c>
      <c r="O17990" s="3" t="s">
        <v>850</v>
      </c>
      <c r="P17990" s="4">
        <v>25840.0</v>
      </c>
      <c r="Q17990" s="3" t="s">
        <v>43</v>
      </c>
      <c r="S17990" s="3" t="s">
        <v>34</v>
      </c>
    </row>
    <row r="17991">
      <c r="A17991" s="2">
        <v>42318.71491898148</v>
      </c>
      <c r="B17991" s="3">
        <v>93.0</v>
      </c>
      <c r="C17991" s="3" t="s">
        <v>15274</v>
      </c>
      <c r="D17991" s="3">
        <v>84.0</v>
      </c>
      <c r="E17991" s="3" t="s">
        <v>15381</v>
      </c>
      <c r="F17991" s="3">
        <v>5.0</v>
      </c>
      <c r="G17991" s="3">
        <v>5.0</v>
      </c>
      <c r="H17991" s="3" t="s">
        <v>15676</v>
      </c>
      <c r="I17991" s="3" t="s">
        <v>15677</v>
      </c>
      <c r="J17991" s="3" t="s">
        <v>1185</v>
      </c>
      <c r="K17991" s="3" t="s">
        <v>24</v>
      </c>
      <c r="L17991" s="3">
        <v>10.0</v>
      </c>
      <c r="M17991" s="3" t="s">
        <v>25</v>
      </c>
      <c r="N17991" s="3" t="s">
        <v>15773</v>
      </c>
      <c r="O17991" s="3" t="s">
        <v>243</v>
      </c>
      <c r="P17991" s="4">
        <v>24714.0</v>
      </c>
      <c r="Q17991" s="3" t="s">
        <v>110</v>
      </c>
      <c r="S17991" s="3" t="s">
        <v>34</v>
      </c>
    </row>
    <row r="17992">
      <c r="A17992" s="2">
        <v>42318.71491898148</v>
      </c>
      <c r="B17992" s="3">
        <v>93.0</v>
      </c>
      <c r="C17992" s="3" t="s">
        <v>15274</v>
      </c>
      <c r="D17992" s="3">
        <v>84.0</v>
      </c>
      <c r="E17992" s="3" t="s">
        <v>15381</v>
      </c>
      <c r="F17992" s="3">
        <v>5.0</v>
      </c>
      <c r="G17992" s="3">
        <v>5.0</v>
      </c>
      <c r="H17992" s="3" t="s">
        <v>15676</v>
      </c>
      <c r="I17992" s="3" t="s">
        <v>15677</v>
      </c>
      <c r="J17992" s="3" t="s">
        <v>1185</v>
      </c>
      <c r="K17992" s="3" t="s">
        <v>24</v>
      </c>
      <c r="L17992" s="3">
        <v>11.0</v>
      </c>
      <c r="M17992" s="3" t="s">
        <v>30</v>
      </c>
      <c r="N17992" s="3" t="s">
        <v>15774</v>
      </c>
      <c r="O17992" s="3" t="s">
        <v>303</v>
      </c>
      <c r="P17992" s="4">
        <v>20470.0</v>
      </c>
      <c r="Q17992" s="3" t="s">
        <v>110</v>
      </c>
      <c r="S17992" s="3" t="s">
        <v>34</v>
      </c>
    </row>
    <row r="17993">
      <c r="A17993" s="2">
        <v>42318.71491898148</v>
      </c>
      <c r="B17993" s="3">
        <v>93.0</v>
      </c>
      <c r="C17993" s="3" t="s">
        <v>15274</v>
      </c>
      <c r="D17993" s="3">
        <v>84.0</v>
      </c>
      <c r="E17993" s="3" t="s">
        <v>15381</v>
      </c>
      <c r="F17993" s="3">
        <v>5.0</v>
      </c>
      <c r="G17993" s="3">
        <v>5.0</v>
      </c>
      <c r="H17993" s="3" t="s">
        <v>15676</v>
      </c>
      <c r="I17993" s="3" t="s">
        <v>15677</v>
      </c>
      <c r="J17993" s="3" t="s">
        <v>1185</v>
      </c>
      <c r="K17993" s="3" t="s">
        <v>24</v>
      </c>
      <c r="L17993" s="3">
        <v>12.0</v>
      </c>
      <c r="M17993" s="3" t="s">
        <v>25</v>
      </c>
      <c r="N17993" s="3" t="s">
        <v>15775</v>
      </c>
      <c r="O17993" s="3" t="s">
        <v>1823</v>
      </c>
      <c r="P17993" s="4">
        <v>32039.0</v>
      </c>
      <c r="Q17993" s="3" t="s">
        <v>159</v>
      </c>
      <c r="S17993" s="3" t="s">
        <v>34</v>
      </c>
    </row>
    <row r="17994">
      <c r="A17994" s="2">
        <v>42318.71491898148</v>
      </c>
      <c r="B17994" s="3">
        <v>93.0</v>
      </c>
      <c r="C17994" s="3" t="s">
        <v>15274</v>
      </c>
      <c r="D17994" s="3">
        <v>84.0</v>
      </c>
      <c r="E17994" s="3" t="s">
        <v>15381</v>
      </c>
      <c r="F17994" s="3">
        <v>5.0</v>
      </c>
      <c r="G17994" s="3">
        <v>5.0</v>
      </c>
      <c r="H17994" s="3" t="s">
        <v>15676</v>
      </c>
      <c r="I17994" s="3" t="s">
        <v>15677</v>
      </c>
      <c r="J17994" s="3" t="s">
        <v>1185</v>
      </c>
      <c r="K17994" s="3" t="s">
        <v>24</v>
      </c>
      <c r="L17994" s="3">
        <v>13.0</v>
      </c>
      <c r="M17994" s="3" t="s">
        <v>30</v>
      </c>
      <c r="N17994" s="3" t="s">
        <v>2939</v>
      </c>
      <c r="O17994" s="3" t="s">
        <v>602</v>
      </c>
      <c r="P17994" s="4">
        <v>23478.0</v>
      </c>
      <c r="Q17994" s="3" t="s">
        <v>43</v>
      </c>
      <c r="S17994" s="3" t="s">
        <v>34</v>
      </c>
    </row>
    <row r="17995">
      <c r="A17995" s="2">
        <v>42318.71491898148</v>
      </c>
      <c r="B17995" s="3">
        <v>93.0</v>
      </c>
      <c r="C17995" s="3" t="s">
        <v>15274</v>
      </c>
      <c r="D17995" s="3">
        <v>84.0</v>
      </c>
      <c r="E17995" s="3" t="s">
        <v>15381</v>
      </c>
      <c r="F17995" s="3">
        <v>5.0</v>
      </c>
      <c r="G17995" s="3">
        <v>5.0</v>
      </c>
      <c r="H17995" s="3" t="s">
        <v>15676</v>
      </c>
      <c r="I17995" s="3" t="s">
        <v>15677</v>
      </c>
      <c r="J17995" s="3" t="s">
        <v>1185</v>
      </c>
      <c r="K17995" s="3" t="s">
        <v>24</v>
      </c>
      <c r="L17995" s="3">
        <v>14.0</v>
      </c>
      <c r="M17995" s="3" t="s">
        <v>25</v>
      </c>
      <c r="N17995" s="3" t="s">
        <v>5505</v>
      </c>
      <c r="O17995" s="3" t="s">
        <v>956</v>
      </c>
      <c r="P17995" s="4">
        <v>26485.0</v>
      </c>
      <c r="Q17995" s="3" t="s">
        <v>55</v>
      </c>
      <c r="S17995" s="3" t="s">
        <v>34</v>
      </c>
    </row>
    <row r="17996">
      <c r="A17996" s="2">
        <v>42318.71491898148</v>
      </c>
      <c r="B17996" s="3">
        <v>93.0</v>
      </c>
      <c r="C17996" s="3" t="s">
        <v>15274</v>
      </c>
      <c r="D17996" s="3">
        <v>84.0</v>
      </c>
      <c r="E17996" s="3" t="s">
        <v>15381</v>
      </c>
      <c r="F17996" s="3">
        <v>5.0</v>
      </c>
      <c r="G17996" s="3">
        <v>5.0</v>
      </c>
      <c r="H17996" s="3" t="s">
        <v>15676</v>
      </c>
      <c r="I17996" s="3" t="s">
        <v>15677</v>
      </c>
      <c r="J17996" s="3" t="s">
        <v>1185</v>
      </c>
      <c r="K17996" s="3" t="s">
        <v>24</v>
      </c>
      <c r="L17996" s="3">
        <v>15.0</v>
      </c>
      <c r="M17996" s="3" t="s">
        <v>30</v>
      </c>
      <c r="N17996" s="3" t="s">
        <v>15776</v>
      </c>
      <c r="O17996" s="3" t="s">
        <v>15777</v>
      </c>
      <c r="P17996" s="4">
        <v>29773.0</v>
      </c>
      <c r="Q17996" s="3" t="s">
        <v>40</v>
      </c>
      <c r="S17996" s="3" t="s">
        <v>34</v>
      </c>
    </row>
    <row r="17997">
      <c r="A17997" s="2">
        <v>42318.71491898148</v>
      </c>
      <c r="B17997" s="3">
        <v>93.0</v>
      </c>
      <c r="C17997" s="3" t="s">
        <v>15274</v>
      </c>
      <c r="D17997" s="3">
        <v>84.0</v>
      </c>
      <c r="E17997" s="3" t="s">
        <v>15381</v>
      </c>
      <c r="F17997" s="3">
        <v>5.0</v>
      </c>
      <c r="G17997" s="3">
        <v>5.0</v>
      </c>
      <c r="H17997" s="3" t="s">
        <v>15676</v>
      </c>
      <c r="I17997" s="3" t="s">
        <v>15677</v>
      </c>
      <c r="J17997" s="3" t="s">
        <v>1185</v>
      </c>
      <c r="K17997" s="3" t="s">
        <v>24</v>
      </c>
      <c r="L17997" s="3">
        <v>16.0</v>
      </c>
      <c r="M17997" s="3" t="s">
        <v>25</v>
      </c>
      <c r="N17997" s="3" t="s">
        <v>5526</v>
      </c>
      <c r="O17997" s="3" t="s">
        <v>2486</v>
      </c>
      <c r="P17997" s="4">
        <v>30104.0</v>
      </c>
      <c r="Q17997" s="3" t="s">
        <v>33</v>
      </c>
      <c r="S17997" s="3" t="s">
        <v>34</v>
      </c>
    </row>
    <row r="17998">
      <c r="A17998" s="2">
        <v>42318.71491898148</v>
      </c>
      <c r="B17998" s="3">
        <v>93.0</v>
      </c>
      <c r="C17998" s="3" t="s">
        <v>15274</v>
      </c>
      <c r="D17998" s="3">
        <v>4.0</v>
      </c>
      <c r="E17998" s="3" t="s">
        <v>15275</v>
      </c>
      <c r="F17998" s="3">
        <v>6.0</v>
      </c>
      <c r="G17998" s="3">
        <v>8.0</v>
      </c>
      <c r="H17998" s="3" t="s">
        <v>15778</v>
      </c>
      <c r="I17998" s="3" t="s">
        <v>15779</v>
      </c>
      <c r="J17998" s="3" t="s">
        <v>2015</v>
      </c>
      <c r="K17998" s="3" t="s">
        <v>24</v>
      </c>
      <c r="L17998" s="3">
        <v>1.0</v>
      </c>
      <c r="M17998" s="3" t="s">
        <v>30</v>
      </c>
      <c r="N17998" s="3" t="s">
        <v>15780</v>
      </c>
      <c r="O17998" s="3" t="s">
        <v>779</v>
      </c>
      <c r="P17998" s="4">
        <v>18722.0</v>
      </c>
      <c r="Q17998" s="3" t="s">
        <v>49</v>
      </c>
      <c r="S17998" s="3" t="s">
        <v>29</v>
      </c>
    </row>
    <row r="17999">
      <c r="A17999" s="2">
        <v>42318.71491898148</v>
      </c>
      <c r="B17999" s="3">
        <v>93.0</v>
      </c>
      <c r="C17999" s="3" t="s">
        <v>15274</v>
      </c>
      <c r="D17999" s="3">
        <v>4.0</v>
      </c>
      <c r="E17999" s="3" t="s">
        <v>15275</v>
      </c>
      <c r="F17999" s="3">
        <v>6.0</v>
      </c>
      <c r="G17999" s="3">
        <v>8.0</v>
      </c>
      <c r="H17999" s="3" t="s">
        <v>15778</v>
      </c>
      <c r="I17999" s="3" t="s">
        <v>15779</v>
      </c>
      <c r="J17999" s="3" t="s">
        <v>2015</v>
      </c>
      <c r="K17999" s="3" t="s">
        <v>24</v>
      </c>
      <c r="L17999" s="3">
        <v>2.0</v>
      </c>
      <c r="M17999" s="3" t="s">
        <v>25</v>
      </c>
      <c r="N17999" s="3" t="s">
        <v>15781</v>
      </c>
      <c r="O17999" s="3" t="s">
        <v>613</v>
      </c>
      <c r="P17999" s="4">
        <v>32562.0</v>
      </c>
      <c r="Q17999" s="3" t="s">
        <v>266</v>
      </c>
      <c r="S17999" s="3" t="s">
        <v>34</v>
      </c>
    </row>
    <row r="18000">
      <c r="A18000" s="2">
        <v>42318.71491898148</v>
      </c>
      <c r="B18000" s="3">
        <v>93.0</v>
      </c>
      <c r="C18000" s="3" t="s">
        <v>15274</v>
      </c>
      <c r="D18000" s="3">
        <v>4.0</v>
      </c>
      <c r="E18000" s="3" t="s">
        <v>15275</v>
      </c>
      <c r="F18000" s="3">
        <v>6.0</v>
      </c>
      <c r="G18000" s="3">
        <v>8.0</v>
      </c>
      <c r="H18000" s="3" t="s">
        <v>15778</v>
      </c>
      <c r="I18000" s="3" t="s">
        <v>15779</v>
      </c>
      <c r="J18000" s="3" t="s">
        <v>2015</v>
      </c>
      <c r="K18000" s="3" t="s">
        <v>24</v>
      </c>
      <c r="L18000" s="3">
        <v>3.0</v>
      </c>
      <c r="M18000" s="3" t="s">
        <v>30</v>
      </c>
      <c r="N18000" s="3" t="s">
        <v>15782</v>
      </c>
      <c r="O18000" s="3" t="s">
        <v>11532</v>
      </c>
      <c r="P18000" s="4">
        <v>22838.0</v>
      </c>
      <c r="Q18000" s="3" t="s">
        <v>132</v>
      </c>
      <c r="S18000" s="3" t="s">
        <v>34</v>
      </c>
    </row>
    <row r="18001">
      <c r="A18001" s="2">
        <v>42318.71491898148</v>
      </c>
      <c r="B18001" s="3">
        <v>93.0</v>
      </c>
      <c r="C18001" s="3" t="s">
        <v>15274</v>
      </c>
      <c r="D18001" s="3">
        <v>4.0</v>
      </c>
      <c r="E18001" s="3" t="s">
        <v>15275</v>
      </c>
      <c r="F18001" s="3">
        <v>6.0</v>
      </c>
      <c r="G18001" s="3">
        <v>8.0</v>
      </c>
      <c r="H18001" s="3" t="s">
        <v>15778</v>
      </c>
      <c r="I18001" s="3" t="s">
        <v>15779</v>
      </c>
      <c r="J18001" s="3" t="s">
        <v>2015</v>
      </c>
      <c r="K18001" s="3" t="s">
        <v>24</v>
      </c>
      <c r="L18001" s="3">
        <v>4.0</v>
      </c>
      <c r="M18001" s="3" t="s">
        <v>25</v>
      </c>
      <c r="N18001" s="3" t="s">
        <v>4857</v>
      </c>
      <c r="O18001" s="3" t="s">
        <v>36</v>
      </c>
      <c r="P18001" s="4">
        <v>30411.0</v>
      </c>
      <c r="Q18001" s="3" t="s">
        <v>33</v>
      </c>
      <c r="S18001" s="3" t="s">
        <v>34</v>
      </c>
    </row>
    <row r="18002">
      <c r="A18002" s="2">
        <v>42318.71491898148</v>
      </c>
      <c r="B18002" s="3">
        <v>93.0</v>
      </c>
      <c r="C18002" s="3" t="s">
        <v>15274</v>
      </c>
      <c r="D18002" s="3">
        <v>4.0</v>
      </c>
      <c r="E18002" s="3" t="s">
        <v>15275</v>
      </c>
      <c r="F18002" s="3">
        <v>6.0</v>
      </c>
      <c r="G18002" s="3">
        <v>8.0</v>
      </c>
      <c r="H18002" s="3" t="s">
        <v>15778</v>
      </c>
      <c r="I18002" s="3" t="s">
        <v>15779</v>
      </c>
      <c r="J18002" s="3" t="s">
        <v>2015</v>
      </c>
      <c r="K18002" s="3" t="s">
        <v>24</v>
      </c>
      <c r="L18002" s="3">
        <v>5.0</v>
      </c>
      <c r="M18002" s="3" t="s">
        <v>30</v>
      </c>
      <c r="N18002" s="3" t="s">
        <v>15783</v>
      </c>
      <c r="O18002" s="3" t="s">
        <v>139</v>
      </c>
      <c r="P18002" s="4">
        <v>25555.0</v>
      </c>
      <c r="Q18002" s="3" t="s">
        <v>216</v>
      </c>
      <c r="S18002" s="3" t="s">
        <v>34</v>
      </c>
    </row>
    <row r="18003">
      <c r="A18003" s="2">
        <v>42318.71491898148</v>
      </c>
      <c r="B18003" s="3">
        <v>93.0</v>
      </c>
      <c r="C18003" s="3" t="s">
        <v>15274</v>
      </c>
      <c r="D18003" s="3">
        <v>4.0</v>
      </c>
      <c r="E18003" s="3" t="s">
        <v>15275</v>
      </c>
      <c r="F18003" s="3">
        <v>6.0</v>
      </c>
      <c r="G18003" s="3">
        <v>8.0</v>
      </c>
      <c r="H18003" s="3" t="s">
        <v>15778</v>
      </c>
      <c r="I18003" s="3" t="s">
        <v>15779</v>
      </c>
      <c r="J18003" s="3" t="s">
        <v>2015</v>
      </c>
      <c r="K18003" s="3" t="s">
        <v>24</v>
      </c>
      <c r="L18003" s="3">
        <v>6.0</v>
      </c>
      <c r="M18003" s="3" t="s">
        <v>25</v>
      </c>
      <c r="N18003" s="3" t="s">
        <v>15784</v>
      </c>
      <c r="O18003" s="3" t="s">
        <v>898</v>
      </c>
      <c r="P18003" s="4">
        <v>19215.0</v>
      </c>
      <c r="Q18003" s="3" t="s">
        <v>216</v>
      </c>
      <c r="S18003" s="3" t="s">
        <v>34</v>
      </c>
    </row>
    <row r="18004">
      <c r="A18004" s="2">
        <v>42318.71491898148</v>
      </c>
      <c r="B18004" s="3">
        <v>93.0</v>
      </c>
      <c r="C18004" s="3" t="s">
        <v>15274</v>
      </c>
      <c r="D18004" s="3">
        <v>5.0</v>
      </c>
      <c r="E18004" s="3" t="s">
        <v>15281</v>
      </c>
      <c r="F18004" s="3">
        <v>6.0</v>
      </c>
      <c r="G18004" s="3">
        <v>8.0</v>
      </c>
      <c r="H18004" s="3" t="s">
        <v>15778</v>
      </c>
      <c r="I18004" s="3" t="s">
        <v>15779</v>
      </c>
      <c r="J18004" s="3" t="s">
        <v>2015</v>
      </c>
      <c r="K18004" s="3" t="s">
        <v>24</v>
      </c>
      <c r="L18004" s="3">
        <v>1.0</v>
      </c>
      <c r="M18004" s="3" t="s">
        <v>30</v>
      </c>
      <c r="N18004" s="3" t="s">
        <v>15785</v>
      </c>
      <c r="O18004" s="3" t="s">
        <v>235</v>
      </c>
      <c r="P18004" s="4">
        <v>20826.0</v>
      </c>
      <c r="Q18004" s="3" t="s">
        <v>153</v>
      </c>
      <c r="S18004" s="3" t="s">
        <v>29</v>
      </c>
    </row>
    <row r="18005">
      <c r="A18005" s="2">
        <v>42318.71491898148</v>
      </c>
      <c r="B18005" s="3">
        <v>93.0</v>
      </c>
      <c r="C18005" s="3" t="s">
        <v>15274</v>
      </c>
      <c r="D18005" s="3">
        <v>5.0</v>
      </c>
      <c r="E18005" s="3" t="s">
        <v>15281</v>
      </c>
      <c r="F18005" s="3">
        <v>6.0</v>
      </c>
      <c r="G18005" s="3">
        <v>8.0</v>
      </c>
      <c r="H18005" s="3" t="s">
        <v>15778</v>
      </c>
      <c r="I18005" s="3" t="s">
        <v>15779</v>
      </c>
      <c r="J18005" s="3" t="s">
        <v>2015</v>
      </c>
      <c r="K18005" s="3" t="s">
        <v>24</v>
      </c>
      <c r="L18005" s="3">
        <v>2.0</v>
      </c>
      <c r="M18005" s="3" t="s">
        <v>25</v>
      </c>
      <c r="N18005" s="3" t="s">
        <v>236</v>
      </c>
      <c r="O18005" s="3" t="s">
        <v>415</v>
      </c>
      <c r="P18005" s="4">
        <v>18681.0</v>
      </c>
      <c r="Q18005" s="3" t="s">
        <v>40</v>
      </c>
      <c r="S18005" s="3" t="s">
        <v>34</v>
      </c>
    </row>
    <row r="18006">
      <c r="A18006" s="2">
        <v>42318.71491898148</v>
      </c>
      <c r="B18006" s="3">
        <v>93.0</v>
      </c>
      <c r="C18006" s="3" t="s">
        <v>15274</v>
      </c>
      <c r="D18006" s="3">
        <v>5.0</v>
      </c>
      <c r="E18006" s="3" t="s">
        <v>15281</v>
      </c>
      <c r="F18006" s="3">
        <v>6.0</v>
      </c>
      <c r="G18006" s="3">
        <v>8.0</v>
      </c>
      <c r="H18006" s="3" t="s">
        <v>15778</v>
      </c>
      <c r="I18006" s="3" t="s">
        <v>15779</v>
      </c>
      <c r="J18006" s="3" t="s">
        <v>2015</v>
      </c>
      <c r="K18006" s="3" t="s">
        <v>24</v>
      </c>
      <c r="L18006" s="3">
        <v>3.0</v>
      </c>
      <c r="M18006" s="3" t="s">
        <v>30</v>
      </c>
      <c r="N18006" s="3" t="s">
        <v>15786</v>
      </c>
      <c r="O18006" s="3" t="s">
        <v>323</v>
      </c>
      <c r="P18006" s="4">
        <v>24241.0</v>
      </c>
      <c r="Q18006" s="3" t="s">
        <v>712</v>
      </c>
      <c r="S18006" s="3" t="s">
        <v>34</v>
      </c>
    </row>
    <row r="18007">
      <c r="A18007" s="2">
        <v>42318.71491898148</v>
      </c>
      <c r="B18007" s="3">
        <v>93.0</v>
      </c>
      <c r="C18007" s="3" t="s">
        <v>15274</v>
      </c>
      <c r="D18007" s="3">
        <v>5.0</v>
      </c>
      <c r="E18007" s="3" t="s">
        <v>15281</v>
      </c>
      <c r="F18007" s="3">
        <v>6.0</v>
      </c>
      <c r="G18007" s="3">
        <v>8.0</v>
      </c>
      <c r="H18007" s="3" t="s">
        <v>15778</v>
      </c>
      <c r="I18007" s="3" t="s">
        <v>15779</v>
      </c>
      <c r="J18007" s="3" t="s">
        <v>2015</v>
      </c>
      <c r="K18007" s="3" t="s">
        <v>24</v>
      </c>
      <c r="L18007" s="3">
        <v>4.0</v>
      </c>
      <c r="M18007" s="3" t="s">
        <v>25</v>
      </c>
      <c r="N18007" s="3" t="s">
        <v>2216</v>
      </c>
      <c r="O18007" s="3" t="s">
        <v>395</v>
      </c>
      <c r="P18007" s="4">
        <v>21068.0</v>
      </c>
      <c r="Q18007" s="3" t="s">
        <v>169</v>
      </c>
      <c r="S18007" s="3" t="s">
        <v>34</v>
      </c>
    </row>
    <row r="18008">
      <c r="A18008" s="2">
        <v>42318.71491898148</v>
      </c>
      <c r="B18008" s="3">
        <v>93.0</v>
      </c>
      <c r="C18008" s="3" t="s">
        <v>15274</v>
      </c>
      <c r="D18008" s="3">
        <v>5.0</v>
      </c>
      <c r="E18008" s="3" t="s">
        <v>15281</v>
      </c>
      <c r="F18008" s="3">
        <v>6.0</v>
      </c>
      <c r="G18008" s="3">
        <v>8.0</v>
      </c>
      <c r="H18008" s="3" t="s">
        <v>15778</v>
      </c>
      <c r="I18008" s="3" t="s">
        <v>15779</v>
      </c>
      <c r="J18008" s="3" t="s">
        <v>2015</v>
      </c>
      <c r="K18008" s="3" t="s">
        <v>24</v>
      </c>
      <c r="L18008" s="3">
        <v>5.0</v>
      </c>
      <c r="M18008" s="3" t="s">
        <v>30</v>
      </c>
      <c r="N18008" s="3" t="s">
        <v>15787</v>
      </c>
      <c r="O18008" s="3" t="s">
        <v>121</v>
      </c>
      <c r="P18008" s="4">
        <v>25679.0</v>
      </c>
      <c r="Q18008" s="3" t="s">
        <v>115</v>
      </c>
      <c r="S18008" s="3" t="s">
        <v>34</v>
      </c>
    </row>
    <row r="18009">
      <c r="A18009" s="2">
        <v>42318.71491898148</v>
      </c>
      <c r="B18009" s="3">
        <v>93.0</v>
      </c>
      <c r="C18009" s="3" t="s">
        <v>15274</v>
      </c>
      <c r="D18009" s="3">
        <v>5.0</v>
      </c>
      <c r="E18009" s="3" t="s">
        <v>15281</v>
      </c>
      <c r="F18009" s="3">
        <v>6.0</v>
      </c>
      <c r="G18009" s="3">
        <v>8.0</v>
      </c>
      <c r="H18009" s="3" t="s">
        <v>15778</v>
      </c>
      <c r="I18009" s="3" t="s">
        <v>15779</v>
      </c>
      <c r="J18009" s="3" t="s">
        <v>2015</v>
      </c>
      <c r="K18009" s="3" t="s">
        <v>24</v>
      </c>
      <c r="L18009" s="3">
        <v>6.0</v>
      </c>
      <c r="M18009" s="3" t="s">
        <v>25</v>
      </c>
      <c r="N18009" s="3" t="s">
        <v>4668</v>
      </c>
      <c r="O18009" s="3" t="s">
        <v>74</v>
      </c>
      <c r="P18009" s="4">
        <v>26299.0</v>
      </c>
      <c r="Q18009" s="3" t="s">
        <v>33</v>
      </c>
      <c r="S18009" s="3" t="s">
        <v>34</v>
      </c>
    </row>
    <row r="18010">
      <c r="A18010" s="2">
        <v>42318.71491898148</v>
      </c>
      <c r="B18010" s="3">
        <v>93.0</v>
      </c>
      <c r="C18010" s="3" t="s">
        <v>15274</v>
      </c>
      <c r="D18010" s="3">
        <v>6.0</v>
      </c>
      <c r="E18010" s="3" t="s">
        <v>15287</v>
      </c>
      <c r="F18010" s="3">
        <v>6.0</v>
      </c>
      <c r="G18010" s="3">
        <v>8.0</v>
      </c>
      <c r="H18010" s="3" t="s">
        <v>15778</v>
      </c>
      <c r="I18010" s="3" t="s">
        <v>15779</v>
      </c>
      <c r="J18010" s="3" t="s">
        <v>2015</v>
      </c>
      <c r="K18010" s="3" t="s">
        <v>272</v>
      </c>
      <c r="L18010" s="3">
        <v>1.0</v>
      </c>
      <c r="M18010" s="3" t="s">
        <v>25</v>
      </c>
      <c r="N18010" s="3" t="s">
        <v>15788</v>
      </c>
      <c r="O18010" s="3" t="s">
        <v>281</v>
      </c>
      <c r="P18010" s="4">
        <v>20271.0</v>
      </c>
      <c r="Q18010" s="3" t="s">
        <v>153</v>
      </c>
      <c r="R18010" s="3" t="s">
        <v>1030</v>
      </c>
      <c r="S18010" s="3" t="s">
        <v>34</v>
      </c>
    </row>
    <row r="18011">
      <c r="A18011" s="2">
        <v>42318.71491898148</v>
      </c>
      <c r="B18011" s="3">
        <v>93.0</v>
      </c>
      <c r="C18011" s="3" t="s">
        <v>15274</v>
      </c>
      <c r="D18011" s="3">
        <v>6.0</v>
      </c>
      <c r="E18011" s="3" t="s">
        <v>15287</v>
      </c>
      <c r="F18011" s="3">
        <v>6.0</v>
      </c>
      <c r="G18011" s="3">
        <v>8.0</v>
      </c>
      <c r="H18011" s="3" t="s">
        <v>15778</v>
      </c>
      <c r="I18011" s="3" t="s">
        <v>15779</v>
      </c>
      <c r="J18011" s="3" t="s">
        <v>2015</v>
      </c>
      <c r="K18011" s="3" t="s">
        <v>24</v>
      </c>
      <c r="L18011" s="3">
        <v>2.0</v>
      </c>
      <c r="M18011" s="3" t="s">
        <v>30</v>
      </c>
      <c r="N18011" s="3" t="s">
        <v>15789</v>
      </c>
      <c r="O18011" s="3" t="s">
        <v>1116</v>
      </c>
      <c r="P18011" s="4">
        <v>31169.0</v>
      </c>
      <c r="Q18011" s="3" t="s">
        <v>1955</v>
      </c>
      <c r="S18011" s="3" t="s">
        <v>34</v>
      </c>
    </row>
    <row r="18012">
      <c r="A18012" s="2">
        <v>42318.71491898148</v>
      </c>
      <c r="B18012" s="3">
        <v>93.0</v>
      </c>
      <c r="C18012" s="3" t="s">
        <v>15274</v>
      </c>
      <c r="D18012" s="3">
        <v>6.0</v>
      </c>
      <c r="E18012" s="3" t="s">
        <v>15287</v>
      </c>
      <c r="F18012" s="3">
        <v>6.0</v>
      </c>
      <c r="G18012" s="3">
        <v>8.0</v>
      </c>
      <c r="H18012" s="3" t="s">
        <v>15778</v>
      </c>
      <c r="I18012" s="3" t="s">
        <v>15779</v>
      </c>
      <c r="J18012" s="3" t="s">
        <v>2015</v>
      </c>
      <c r="K18012" s="3" t="s">
        <v>24</v>
      </c>
      <c r="L18012" s="3">
        <v>3.0</v>
      </c>
      <c r="M18012" s="3" t="s">
        <v>25</v>
      </c>
      <c r="N18012" s="3" t="s">
        <v>15790</v>
      </c>
      <c r="O18012" s="3" t="s">
        <v>123</v>
      </c>
      <c r="P18012" s="4">
        <v>21352.0</v>
      </c>
      <c r="Q18012" s="3" t="s">
        <v>169</v>
      </c>
      <c r="S18012" s="3" t="s">
        <v>34</v>
      </c>
    </row>
    <row r="18013">
      <c r="A18013" s="2">
        <v>42318.71491898148</v>
      </c>
      <c r="B18013" s="3">
        <v>93.0</v>
      </c>
      <c r="C18013" s="3" t="s">
        <v>15274</v>
      </c>
      <c r="D18013" s="3">
        <v>6.0</v>
      </c>
      <c r="E18013" s="3" t="s">
        <v>15287</v>
      </c>
      <c r="F18013" s="3">
        <v>6.0</v>
      </c>
      <c r="G18013" s="3">
        <v>8.0</v>
      </c>
      <c r="H18013" s="3" t="s">
        <v>15778</v>
      </c>
      <c r="I18013" s="3" t="s">
        <v>15779</v>
      </c>
      <c r="J18013" s="3" t="s">
        <v>2015</v>
      </c>
      <c r="K18013" s="3" t="s">
        <v>24</v>
      </c>
      <c r="L18013" s="3">
        <v>4.0</v>
      </c>
      <c r="M18013" s="3" t="s">
        <v>30</v>
      </c>
      <c r="N18013" s="3" t="s">
        <v>15791</v>
      </c>
      <c r="O18013" s="3" t="s">
        <v>307</v>
      </c>
      <c r="P18013" s="4">
        <v>24053.0</v>
      </c>
      <c r="Q18013" s="3" t="s">
        <v>189</v>
      </c>
      <c r="S18013" s="3" t="s">
        <v>29</v>
      </c>
    </row>
    <row r="18014">
      <c r="A18014" s="2">
        <v>42318.71491898148</v>
      </c>
      <c r="B18014" s="3">
        <v>93.0</v>
      </c>
      <c r="C18014" s="3" t="s">
        <v>15274</v>
      </c>
      <c r="D18014" s="3">
        <v>6.0</v>
      </c>
      <c r="E18014" s="3" t="s">
        <v>15287</v>
      </c>
      <c r="F18014" s="3">
        <v>6.0</v>
      </c>
      <c r="G18014" s="3">
        <v>8.0</v>
      </c>
      <c r="H18014" s="3" t="s">
        <v>15778</v>
      </c>
      <c r="I18014" s="3" t="s">
        <v>15779</v>
      </c>
      <c r="J18014" s="3" t="s">
        <v>2015</v>
      </c>
      <c r="K18014" s="3" t="s">
        <v>24</v>
      </c>
      <c r="L18014" s="3">
        <v>5.0</v>
      </c>
      <c r="M18014" s="3" t="s">
        <v>25</v>
      </c>
      <c r="N18014" s="3" t="s">
        <v>15792</v>
      </c>
      <c r="O18014" s="3" t="s">
        <v>15793</v>
      </c>
      <c r="P18014" s="4">
        <v>20988.0</v>
      </c>
      <c r="Q18014" s="3" t="s">
        <v>189</v>
      </c>
      <c r="S18014" s="3" t="s">
        <v>29</v>
      </c>
    </row>
    <row r="18015">
      <c r="A18015" s="2">
        <v>42318.71491898148</v>
      </c>
      <c r="B18015" s="3">
        <v>93.0</v>
      </c>
      <c r="C18015" s="3" t="s">
        <v>15274</v>
      </c>
      <c r="D18015" s="3">
        <v>6.0</v>
      </c>
      <c r="E18015" s="3" t="s">
        <v>15287</v>
      </c>
      <c r="F18015" s="3">
        <v>6.0</v>
      </c>
      <c r="G18015" s="3">
        <v>8.0</v>
      </c>
      <c r="H18015" s="3" t="s">
        <v>15778</v>
      </c>
      <c r="I18015" s="3" t="s">
        <v>15779</v>
      </c>
      <c r="J18015" s="3" t="s">
        <v>2015</v>
      </c>
      <c r="K18015" s="3" t="s">
        <v>24</v>
      </c>
      <c r="L18015" s="3">
        <v>6.0</v>
      </c>
      <c r="M18015" s="3" t="s">
        <v>30</v>
      </c>
      <c r="N18015" s="3" t="s">
        <v>15794</v>
      </c>
      <c r="O18015" s="3" t="s">
        <v>355</v>
      </c>
      <c r="P18015" s="4">
        <v>20323.0</v>
      </c>
      <c r="Q18015" s="3" t="s">
        <v>228</v>
      </c>
      <c r="S18015" s="3" t="s">
        <v>34</v>
      </c>
    </row>
    <row r="18016">
      <c r="A18016" s="2">
        <v>42318.71491898148</v>
      </c>
      <c r="B18016" s="3">
        <v>93.0</v>
      </c>
      <c r="C18016" s="3" t="s">
        <v>15274</v>
      </c>
      <c r="D18016" s="3">
        <v>6.0</v>
      </c>
      <c r="E18016" s="3" t="s">
        <v>15287</v>
      </c>
      <c r="F18016" s="3">
        <v>6.0</v>
      </c>
      <c r="G18016" s="3">
        <v>8.0</v>
      </c>
      <c r="H18016" s="3" t="s">
        <v>15778</v>
      </c>
      <c r="I18016" s="3" t="s">
        <v>15779</v>
      </c>
      <c r="J18016" s="3" t="s">
        <v>2015</v>
      </c>
      <c r="K18016" s="3" t="s">
        <v>24</v>
      </c>
      <c r="L18016" s="3">
        <v>7.0</v>
      </c>
      <c r="M18016" s="3" t="s">
        <v>25</v>
      </c>
      <c r="N18016" s="3" t="s">
        <v>15795</v>
      </c>
      <c r="O18016" s="3" t="s">
        <v>218</v>
      </c>
      <c r="P18016" s="4">
        <v>25897.0</v>
      </c>
      <c r="Q18016" s="3" t="s">
        <v>153</v>
      </c>
      <c r="S18016" s="3" t="s">
        <v>34</v>
      </c>
    </row>
    <row r="18017">
      <c r="A18017" s="2">
        <v>42318.71491898148</v>
      </c>
      <c r="B18017" s="3">
        <v>93.0</v>
      </c>
      <c r="C18017" s="3" t="s">
        <v>15274</v>
      </c>
      <c r="D18017" s="3">
        <v>6.0</v>
      </c>
      <c r="E18017" s="3" t="s">
        <v>15287</v>
      </c>
      <c r="F18017" s="3">
        <v>6.0</v>
      </c>
      <c r="G18017" s="3">
        <v>8.0</v>
      </c>
      <c r="H18017" s="3" t="s">
        <v>15778</v>
      </c>
      <c r="I18017" s="3" t="s">
        <v>15779</v>
      </c>
      <c r="J18017" s="3" t="s">
        <v>2015</v>
      </c>
      <c r="K18017" s="3" t="s">
        <v>24</v>
      </c>
      <c r="L18017" s="3">
        <v>8.0</v>
      </c>
      <c r="M18017" s="3" t="s">
        <v>30</v>
      </c>
      <c r="N18017" s="3" t="s">
        <v>9250</v>
      </c>
      <c r="O18017" s="3" t="s">
        <v>93</v>
      </c>
      <c r="P18017" s="4">
        <v>17895.0</v>
      </c>
      <c r="Q18017" s="3" t="s">
        <v>75</v>
      </c>
      <c r="S18017" s="3" t="s">
        <v>34</v>
      </c>
    </row>
    <row r="18018">
      <c r="A18018" s="2">
        <v>42318.71491898148</v>
      </c>
      <c r="B18018" s="3">
        <v>93.0</v>
      </c>
      <c r="C18018" s="3" t="s">
        <v>15274</v>
      </c>
      <c r="D18018" s="3">
        <v>6.0</v>
      </c>
      <c r="E18018" s="3" t="s">
        <v>15287</v>
      </c>
      <c r="F18018" s="3">
        <v>6.0</v>
      </c>
      <c r="G18018" s="3">
        <v>8.0</v>
      </c>
      <c r="H18018" s="3" t="s">
        <v>15778</v>
      </c>
      <c r="I18018" s="3" t="s">
        <v>15779</v>
      </c>
      <c r="J18018" s="3" t="s">
        <v>2015</v>
      </c>
      <c r="K18018" s="3" t="s">
        <v>24</v>
      </c>
      <c r="L18018" s="3">
        <v>9.0</v>
      </c>
      <c r="M18018" s="3" t="s">
        <v>25</v>
      </c>
      <c r="N18018" s="3" t="s">
        <v>15796</v>
      </c>
      <c r="O18018" s="3" t="s">
        <v>1037</v>
      </c>
      <c r="P18018" s="4">
        <v>19923.0</v>
      </c>
      <c r="Q18018" s="3" t="s">
        <v>205</v>
      </c>
      <c r="S18018" s="3" t="s">
        <v>29</v>
      </c>
    </row>
    <row r="18019">
      <c r="A18019" s="2">
        <v>42318.71491898148</v>
      </c>
      <c r="B18019" s="3">
        <v>93.0</v>
      </c>
      <c r="C18019" s="3" t="s">
        <v>15274</v>
      </c>
      <c r="D18019" s="3">
        <v>6.0</v>
      </c>
      <c r="E18019" s="3" t="s">
        <v>15287</v>
      </c>
      <c r="F18019" s="3">
        <v>6.0</v>
      </c>
      <c r="G18019" s="3">
        <v>8.0</v>
      </c>
      <c r="H18019" s="3" t="s">
        <v>15778</v>
      </c>
      <c r="I18019" s="3" t="s">
        <v>15779</v>
      </c>
      <c r="J18019" s="3" t="s">
        <v>2015</v>
      </c>
      <c r="K18019" s="3" t="s">
        <v>24</v>
      </c>
      <c r="L18019" s="3">
        <v>10.0</v>
      </c>
      <c r="M18019" s="3" t="s">
        <v>30</v>
      </c>
      <c r="N18019" s="3" t="s">
        <v>15797</v>
      </c>
      <c r="O18019" s="3" t="s">
        <v>452</v>
      </c>
      <c r="P18019" s="4">
        <v>26364.0</v>
      </c>
      <c r="Q18019" s="3" t="s">
        <v>115</v>
      </c>
      <c r="S18019" s="3" t="s">
        <v>34</v>
      </c>
    </row>
    <row r="18020">
      <c r="A18020" s="2">
        <v>42318.71491898148</v>
      </c>
      <c r="B18020" s="3">
        <v>93.0</v>
      </c>
      <c r="C18020" s="3" t="s">
        <v>15274</v>
      </c>
      <c r="D18020" s="3">
        <v>6.0</v>
      </c>
      <c r="E18020" s="3" t="s">
        <v>15287</v>
      </c>
      <c r="F18020" s="3">
        <v>6.0</v>
      </c>
      <c r="G18020" s="3">
        <v>8.0</v>
      </c>
      <c r="H18020" s="3" t="s">
        <v>15778</v>
      </c>
      <c r="I18020" s="3" t="s">
        <v>15779</v>
      </c>
      <c r="J18020" s="3" t="s">
        <v>2015</v>
      </c>
      <c r="K18020" s="3" t="s">
        <v>24</v>
      </c>
      <c r="L18020" s="3">
        <v>11.0</v>
      </c>
      <c r="M18020" s="3" t="s">
        <v>25</v>
      </c>
      <c r="N18020" s="3" t="s">
        <v>15798</v>
      </c>
      <c r="O18020" s="3" t="s">
        <v>822</v>
      </c>
      <c r="P18020" s="4">
        <v>24213.0</v>
      </c>
      <c r="Q18020" s="3" t="s">
        <v>216</v>
      </c>
      <c r="S18020" s="3" t="s">
        <v>34</v>
      </c>
    </row>
    <row r="18021">
      <c r="A18021" s="2">
        <v>42318.71491898148</v>
      </c>
      <c r="B18021" s="3">
        <v>93.0</v>
      </c>
      <c r="C18021" s="3" t="s">
        <v>15274</v>
      </c>
      <c r="D18021" s="3">
        <v>6.0</v>
      </c>
      <c r="E18021" s="3" t="s">
        <v>15287</v>
      </c>
      <c r="F18021" s="3">
        <v>6.0</v>
      </c>
      <c r="G18021" s="3">
        <v>8.0</v>
      </c>
      <c r="H18021" s="3" t="s">
        <v>15778</v>
      </c>
      <c r="I18021" s="3" t="s">
        <v>15779</v>
      </c>
      <c r="J18021" s="3" t="s">
        <v>2015</v>
      </c>
      <c r="K18021" s="3" t="s">
        <v>24</v>
      </c>
      <c r="L18021" s="3">
        <v>12.0</v>
      </c>
      <c r="M18021" s="3" t="s">
        <v>30</v>
      </c>
      <c r="N18021" s="3" t="s">
        <v>15799</v>
      </c>
      <c r="O18021" s="3" t="s">
        <v>1251</v>
      </c>
      <c r="P18021" s="4">
        <v>29376.0</v>
      </c>
      <c r="Q18021" s="3" t="s">
        <v>1955</v>
      </c>
      <c r="S18021" s="3" t="s">
        <v>34</v>
      </c>
    </row>
    <row r="18022">
      <c r="A18022" s="2">
        <v>42318.71491898148</v>
      </c>
      <c r="B18022" s="3">
        <v>93.0</v>
      </c>
      <c r="C18022" s="3" t="s">
        <v>15274</v>
      </c>
      <c r="D18022" s="3">
        <v>6.0</v>
      </c>
      <c r="E18022" s="3" t="s">
        <v>15287</v>
      </c>
      <c r="F18022" s="3">
        <v>6.0</v>
      </c>
      <c r="G18022" s="3">
        <v>8.0</v>
      </c>
      <c r="H18022" s="3" t="s">
        <v>15778</v>
      </c>
      <c r="I18022" s="3" t="s">
        <v>15779</v>
      </c>
      <c r="J18022" s="3" t="s">
        <v>2015</v>
      </c>
      <c r="K18022" s="3" t="s">
        <v>24</v>
      </c>
      <c r="L18022" s="3">
        <v>13.0</v>
      </c>
      <c r="M18022" s="3" t="s">
        <v>25</v>
      </c>
      <c r="N18022" s="3" t="s">
        <v>1857</v>
      </c>
      <c r="O18022" s="3" t="s">
        <v>415</v>
      </c>
      <c r="P18022" s="4">
        <v>22957.0</v>
      </c>
      <c r="Q18022" s="3" t="s">
        <v>115</v>
      </c>
      <c r="S18022" s="3" t="s">
        <v>34</v>
      </c>
    </row>
    <row r="18023">
      <c r="A18023" s="2">
        <v>42318.71491898148</v>
      </c>
      <c r="B18023" s="3">
        <v>93.0</v>
      </c>
      <c r="C18023" s="3" t="s">
        <v>15274</v>
      </c>
      <c r="D18023" s="3">
        <v>6.0</v>
      </c>
      <c r="E18023" s="3" t="s">
        <v>15287</v>
      </c>
      <c r="F18023" s="3">
        <v>6.0</v>
      </c>
      <c r="G18023" s="3">
        <v>8.0</v>
      </c>
      <c r="H18023" s="3" t="s">
        <v>15778</v>
      </c>
      <c r="I18023" s="3" t="s">
        <v>15779</v>
      </c>
      <c r="J18023" s="3" t="s">
        <v>2015</v>
      </c>
      <c r="K18023" s="3" t="s">
        <v>24</v>
      </c>
      <c r="L18023" s="3">
        <v>14.0</v>
      </c>
      <c r="M18023" s="3" t="s">
        <v>30</v>
      </c>
      <c r="N18023" s="3" t="s">
        <v>15800</v>
      </c>
      <c r="O18023" s="3" t="s">
        <v>107</v>
      </c>
      <c r="P18023" s="4">
        <v>20711.0</v>
      </c>
      <c r="Q18023" s="3" t="s">
        <v>110</v>
      </c>
      <c r="S18023" s="3" t="s">
        <v>34</v>
      </c>
    </row>
    <row r="18024">
      <c r="A18024" s="2">
        <v>42318.71491898148</v>
      </c>
      <c r="B18024" s="3">
        <v>93.0</v>
      </c>
      <c r="C18024" s="3" t="s">
        <v>15274</v>
      </c>
      <c r="D18024" s="3">
        <v>6.0</v>
      </c>
      <c r="E18024" s="3" t="s">
        <v>15287</v>
      </c>
      <c r="F18024" s="3">
        <v>6.0</v>
      </c>
      <c r="G18024" s="3">
        <v>8.0</v>
      </c>
      <c r="H18024" s="3" t="s">
        <v>15778</v>
      </c>
      <c r="I18024" s="3" t="s">
        <v>15779</v>
      </c>
      <c r="J18024" s="3" t="s">
        <v>2015</v>
      </c>
      <c r="K18024" s="3" t="s">
        <v>24</v>
      </c>
      <c r="L18024" s="3">
        <v>15.0</v>
      </c>
      <c r="M18024" s="3" t="s">
        <v>25</v>
      </c>
      <c r="N18024" s="3" t="s">
        <v>15801</v>
      </c>
      <c r="O18024" s="3" t="s">
        <v>1047</v>
      </c>
      <c r="P18024" s="4">
        <v>24779.0</v>
      </c>
      <c r="Q18024" s="3" t="s">
        <v>2679</v>
      </c>
      <c r="S18024" s="3" t="s">
        <v>34</v>
      </c>
    </row>
    <row r="18025">
      <c r="A18025" s="2">
        <v>42318.71491898148</v>
      </c>
      <c r="B18025" s="3">
        <v>93.0</v>
      </c>
      <c r="C18025" s="3" t="s">
        <v>15274</v>
      </c>
      <c r="D18025" s="3">
        <v>6.0</v>
      </c>
      <c r="E18025" s="3" t="s">
        <v>15287</v>
      </c>
      <c r="F18025" s="3">
        <v>6.0</v>
      </c>
      <c r="G18025" s="3">
        <v>8.0</v>
      </c>
      <c r="H18025" s="3" t="s">
        <v>15778</v>
      </c>
      <c r="I18025" s="3" t="s">
        <v>15779</v>
      </c>
      <c r="J18025" s="3" t="s">
        <v>2015</v>
      </c>
      <c r="K18025" s="3" t="s">
        <v>24</v>
      </c>
      <c r="L18025" s="3">
        <v>16.0</v>
      </c>
      <c r="M18025" s="3" t="s">
        <v>30</v>
      </c>
      <c r="N18025" s="3" t="s">
        <v>15802</v>
      </c>
      <c r="O18025" s="3" t="s">
        <v>452</v>
      </c>
      <c r="P18025" s="4">
        <v>24375.0</v>
      </c>
      <c r="Q18025" s="3" t="s">
        <v>189</v>
      </c>
      <c r="S18025" s="3" t="s">
        <v>34</v>
      </c>
    </row>
    <row r="18026">
      <c r="A18026" s="2">
        <v>42318.71491898148</v>
      </c>
      <c r="B18026" s="3">
        <v>93.0</v>
      </c>
      <c r="C18026" s="3" t="s">
        <v>15274</v>
      </c>
      <c r="D18026" s="3">
        <v>6.0</v>
      </c>
      <c r="E18026" s="3" t="s">
        <v>15287</v>
      </c>
      <c r="F18026" s="3">
        <v>6.0</v>
      </c>
      <c r="G18026" s="3">
        <v>8.0</v>
      </c>
      <c r="H18026" s="3" t="s">
        <v>15778</v>
      </c>
      <c r="I18026" s="3" t="s">
        <v>15779</v>
      </c>
      <c r="J18026" s="3" t="s">
        <v>2015</v>
      </c>
      <c r="K18026" s="3" t="s">
        <v>24</v>
      </c>
      <c r="L18026" s="3">
        <v>17.0</v>
      </c>
      <c r="M18026" s="3" t="s">
        <v>25</v>
      </c>
      <c r="N18026" s="3" t="s">
        <v>15803</v>
      </c>
      <c r="O18026" s="3" t="s">
        <v>168</v>
      </c>
      <c r="P18026" s="4">
        <v>19718.0</v>
      </c>
      <c r="Q18026" s="3" t="s">
        <v>169</v>
      </c>
      <c r="S18026" s="3" t="s">
        <v>34</v>
      </c>
    </row>
    <row r="18027">
      <c r="A18027" s="2">
        <v>42318.71491898148</v>
      </c>
      <c r="B18027" s="3">
        <v>93.0</v>
      </c>
      <c r="C18027" s="3" t="s">
        <v>15274</v>
      </c>
      <c r="D18027" s="3">
        <v>6.0</v>
      </c>
      <c r="E18027" s="3" t="s">
        <v>15287</v>
      </c>
      <c r="F18027" s="3">
        <v>6.0</v>
      </c>
      <c r="G18027" s="3">
        <v>8.0</v>
      </c>
      <c r="H18027" s="3" t="s">
        <v>15778</v>
      </c>
      <c r="I18027" s="3" t="s">
        <v>15779</v>
      </c>
      <c r="J18027" s="3" t="s">
        <v>2015</v>
      </c>
      <c r="K18027" s="3" t="s">
        <v>24</v>
      </c>
      <c r="L18027" s="3">
        <v>18.0</v>
      </c>
      <c r="M18027" s="3" t="s">
        <v>30</v>
      </c>
      <c r="N18027" s="3" t="s">
        <v>15804</v>
      </c>
      <c r="O18027" s="3" t="s">
        <v>992</v>
      </c>
      <c r="P18027" s="4">
        <v>30580.0</v>
      </c>
      <c r="Q18027" s="3" t="s">
        <v>1955</v>
      </c>
      <c r="S18027" s="3" t="s">
        <v>34</v>
      </c>
    </row>
    <row r="18028">
      <c r="A18028" s="2">
        <v>42318.71491898148</v>
      </c>
      <c r="B18028" s="3">
        <v>93.0</v>
      </c>
      <c r="C18028" s="3" t="s">
        <v>15274</v>
      </c>
      <c r="D18028" s="3">
        <v>6.0</v>
      </c>
      <c r="E18028" s="3" t="s">
        <v>15287</v>
      </c>
      <c r="F18028" s="3">
        <v>6.0</v>
      </c>
      <c r="G18028" s="3">
        <v>8.0</v>
      </c>
      <c r="H18028" s="3" t="s">
        <v>15778</v>
      </c>
      <c r="I18028" s="3" t="s">
        <v>15779</v>
      </c>
      <c r="J18028" s="3" t="s">
        <v>2015</v>
      </c>
      <c r="K18028" s="3" t="s">
        <v>24</v>
      </c>
      <c r="L18028" s="3">
        <v>19.0</v>
      </c>
      <c r="M18028" s="3" t="s">
        <v>25</v>
      </c>
      <c r="N18028" s="3" t="s">
        <v>15805</v>
      </c>
      <c r="O18028" s="3" t="s">
        <v>95</v>
      </c>
      <c r="P18028" s="4">
        <v>23236.0</v>
      </c>
      <c r="Q18028" s="3" t="s">
        <v>60</v>
      </c>
      <c r="S18028" s="3" t="s">
        <v>34</v>
      </c>
    </row>
    <row r="18029">
      <c r="A18029" s="2">
        <v>42318.71491898148</v>
      </c>
      <c r="B18029" s="3">
        <v>93.0</v>
      </c>
      <c r="C18029" s="3" t="s">
        <v>15274</v>
      </c>
      <c r="D18029" s="3">
        <v>6.0</v>
      </c>
      <c r="E18029" s="3" t="s">
        <v>15287</v>
      </c>
      <c r="F18029" s="3">
        <v>6.0</v>
      </c>
      <c r="G18029" s="3">
        <v>8.0</v>
      </c>
      <c r="H18029" s="3" t="s">
        <v>15778</v>
      </c>
      <c r="I18029" s="3" t="s">
        <v>15779</v>
      </c>
      <c r="J18029" s="3" t="s">
        <v>2015</v>
      </c>
      <c r="K18029" s="3" t="s">
        <v>24</v>
      </c>
      <c r="L18029" s="3">
        <v>20.0</v>
      </c>
      <c r="M18029" s="3" t="s">
        <v>30</v>
      </c>
      <c r="N18029" s="3" t="s">
        <v>15806</v>
      </c>
      <c r="O18029" s="3" t="s">
        <v>1085</v>
      </c>
      <c r="P18029" s="4">
        <v>17130.0</v>
      </c>
      <c r="Q18029" s="3" t="s">
        <v>117</v>
      </c>
      <c r="S18029" s="3" t="s">
        <v>34</v>
      </c>
    </row>
    <row r="18030">
      <c r="A18030" s="2">
        <v>42318.71491898148</v>
      </c>
      <c r="B18030" s="3">
        <v>93.0</v>
      </c>
      <c r="C18030" s="3" t="s">
        <v>15274</v>
      </c>
      <c r="D18030" s="3">
        <v>6.0</v>
      </c>
      <c r="E18030" s="3" t="s">
        <v>15287</v>
      </c>
      <c r="F18030" s="3">
        <v>6.0</v>
      </c>
      <c r="G18030" s="3">
        <v>8.0</v>
      </c>
      <c r="H18030" s="3" t="s">
        <v>15778</v>
      </c>
      <c r="I18030" s="3" t="s">
        <v>15779</v>
      </c>
      <c r="J18030" s="3" t="s">
        <v>2015</v>
      </c>
      <c r="K18030" s="3" t="s">
        <v>24</v>
      </c>
      <c r="L18030" s="3">
        <v>21.0</v>
      </c>
      <c r="M18030" s="3" t="s">
        <v>25</v>
      </c>
      <c r="N18030" s="3" t="s">
        <v>3096</v>
      </c>
      <c r="O18030" s="3" t="s">
        <v>59</v>
      </c>
      <c r="P18030" s="4">
        <v>22043.0</v>
      </c>
      <c r="Q18030" s="3" t="s">
        <v>189</v>
      </c>
      <c r="S18030" s="3" t="s">
        <v>34</v>
      </c>
    </row>
    <row r="18031">
      <c r="A18031" s="2">
        <v>42318.71491898148</v>
      </c>
      <c r="B18031" s="3">
        <v>93.0</v>
      </c>
      <c r="C18031" s="3" t="s">
        <v>15274</v>
      </c>
      <c r="D18031" s="3">
        <v>6.0</v>
      </c>
      <c r="E18031" s="3" t="s">
        <v>15287</v>
      </c>
      <c r="F18031" s="3">
        <v>6.0</v>
      </c>
      <c r="G18031" s="3">
        <v>8.0</v>
      </c>
      <c r="H18031" s="3" t="s">
        <v>15778</v>
      </c>
      <c r="I18031" s="3" t="s">
        <v>15779</v>
      </c>
      <c r="J18031" s="3" t="s">
        <v>2015</v>
      </c>
      <c r="K18031" s="3" t="s">
        <v>24</v>
      </c>
      <c r="L18031" s="3">
        <v>22.0</v>
      </c>
      <c r="M18031" s="3" t="s">
        <v>30</v>
      </c>
      <c r="N18031" s="3" t="s">
        <v>15807</v>
      </c>
      <c r="O18031" s="3" t="s">
        <v>834</v>
      </c>
      <c r="P18031" s="4">
        <v>32495.0</v>
      </c>
      <c r="Q18031" s="3" t="s">
        <v>191</v>
      </c>
      <c r="S18031" s="3" t="s">
        <v>34</v>
      </c>
    </row>
    <row r="18032">
      <c r="A18032" s="2">
        <v>42318.71491898148</v>
      </c>
      <c r="B18032" s="3">
        <v>93.0</v>
      </c>
      <c r="C18032" s="3" t="s">
        <v>15274</v>
      </c>
      <c r="D18032" s="3">
        <v>6.0</v>
      </c>
      <c r="E18032" s="3" t="s">
        <v>15287</v>
      </c>
      <c r="F18032" s="3">
        <v>6.0</v>
      </c>
      <c r="G18032" s="3">
        <v>8.0</v>
      </c>
      <c r="H18032" s="3" t="s">
        <v>15778</v>
      </c>
      <c r="I18032" s="3" t="s">
        <v>15779</v>
      </c>
      <c r="J18032" s="3" t="s">
        <v>2015</v>
      </c>
      <c r="K18032" s="3" t="s">
        <v>24</v>
      </c>
      <c r="L18032" s="3">
        <v>23.0</v>
      </c>
      <c r="M18032" s="3" t="s">
        <v>25</v>
      </c>
      <c r="N18032" s="3" t="s">
        <v>15808</v>
      </c>
      <c r="O18032" s="3" t="s">
        <v>196</v>
      </c>
      <c r="P18032" s="4">
        <v>24533.0</v>
      </c>
      <c r="Q18032" s="3" t="s">
        <v>110</v>
      </c>
      <c r="S18032" s="3" t="s">
        <v>34</v>
      </c>
    </row>
    <row r="18033">
      <c r="A18033" s="2">
        <v>42318.71491898148</v>
      </c>
      <c r="B18033" s="3">
        <v>93.0</v>
      </c>
      <c r="C18033" s="3" t="s">
        <v>15274</v>
      </c>
      <c r="D18033" s="3">
        <v>6.0</v>
      </c>
      <c r="E18033" s="3" t="s">
        <v>15287</v>
      </c>
      <c r="F18033" s="3">
        <v>6.0</v>
      </c>
      <c r="G18033" s="3">
        <v>8.0</v>
      </c>
      <c r="H18033" s="3" t="s">
        <v>15778</v>
      </c>
      <c r="I18033" s="3" t="s">
        <v>15779</v>
      </c>
      <c r="J18033" s="3" t="s">
        <v>2015</v>
      </c>
      <c r="K18033" s="3" t="s">
        <v>24</v>
      </c>
      <c r="L18033" s="3">
        <v>24.0</v>
      </c>
      <c r="M18033" s="3" t="s">
        <v>30</v>
      </c>
      <c r="N18033" s="3" t="s">
        <v>9506</v>
      </c>
      <c r="O18033" s="3" t="s">
        <v>10005</v>
      </c>
      <c r="P18033" s="4">
        <v>25005.0</v>
      </c>
      <c r="Q18033" s="3" t="s">
        <v>418</v>
      </c>
      <c r="S18033" s="3" t="s">
        <v>34</v>
      </c>
    </row>
    <row r="18034">
      <c r="A18034" s="2">
        <v>42318.71491898148</v>
      </c>
      <c r="B18034" s="3">
        <v>93.0</v>
      </c>
      <c r="C18034" s="3" t="s">
        <v>15274</v>
      </c>
      <c r="D18034" s="3">
        <v>6.0</v>
      </c>
      <c r="E18034" s="3" t="s">
        <v>15287</v>
      </c>
      <c r="F18034" s="3">
        <v>6.0</v>
      </c>
      <c r="G18034" s="3">
        <v>8.0</v>
      </c>
      <c r="H18034" s="3" t="s">
        <v>15778</v>
      </c>
      <c r="I18034" s="3" t="s">
        <v>15779</v>
      </c>
      <c r="J18034" s="3" t="s">
        <v>2015</v>
      </c>
      <c r="K18034" s="3" t="s">
        <v>24</v>
      </c>
      <c r="L18034" s="3">
        <v>25.0</v>
      </c>
      <c r="M18034" s="3" t="s">
        <v>25</v>
      </c>
      <c r="N18034" s="3" t="s">
        <v>15809</v>
      </c>
      <c r="O18034" s="3" t="s">
        <v>417</v>
      </c>
      <c r="P18034" s="4">
        <v>18382.0</v>
      </c>
      <c r="Q18034" s="3" t="s">
        <v>105</v>
      </c>
      <c r="S18034" s="3" t="s">
        <v>34</v>
      </c>
    </row>
    <row r="18035">
      <c r="A18035" s="2">
        <v>42318.71491898148</v>
      </c>
      <c r="B18035" s="3">
        <v>93.0</v>
      </c>
      <c r="C18035" s="3" t="s">
        <v>15274</v>
      </c>
      <c r="D18035" s="3">
        <v>6.0</v>
      </c>
      <c r="E18035" s="3" t="s">
        <v>15287</v>
      </c>
      <c r="F18035" s="3">
        <v>6.0</v>
      </c>
      <c r="G18035" s="3">
        <v>8.0</v>
      </c>
      <c r="H18035" s="3" t="s">
        <v>15778</v>
      </c>
      <c r="I18035" s="3" t="s">
        <v>15779</v>
      </c>
      <c r="J18035" s="3" t="s">
        <v>2015</v>
      </c>
      <c r="K18035" s="3" t="s">
        <v>24</v>
      </c>
      <c r="L18035" s="3">
        <v>26.0</v>
      </c>
      <c r="M18035" s="3" t="s">
        <v>30</v>
      </c>
      <c r="N18035" s="3" t="s">
        <v>15810</v>
      </c>
      <c r="O18035" s="3" t="s">
        <v>3014</v>
      </c>
      <c r="P18035" s="4">
        <v>32860.0</v>
      </c>
      <c r="Q18035" s="3" t="s">
        <v>687</v>
      </c>
      <c r="S18035" s="3" t="s">
        <v>34</v>
      </c>
    </row>
    <row r="18036">
      <c r="A18036" s="2">
        <v>42318.71491898148</v>
      </c>
      <c r="B18036" s="3">
        <v>93.0</v>
      </c>
      <c r="C18036" s="3" t="s">
        <v>15274</v>
      </c>
      <c r="D18036" s="3">
        <v>6.0</v>
      </c>
      <c r="E18036" s="3" t="s">
        <v>15287</v>
      </c>
      <c r="F18036" s="3">
        <v>6.0</v>
      </c>
      <c r="G18036" s="3">
        <v>8.0</v>
      </c>
      <c r="H18036" s="3" t="s">
        <v>15778</v>
      </c>
      <c r="I18036" s="3" t="s">
        <v>15779</v>
      </c>
      <c r="J18036" s="3" t="s">
        <v>2015</v>
      </c>
      <c r="K18036" s="3" t="s">
        <v>24</v>
      </c>
      <c r="L18036" s="3">
        <v>27.0</v>
      </c>
      <c r="M18036" s="3" t="s">
        <v>25</v>
      </c>
      <c r="N18036" s="3" t="s">
        <v>15811</v>
      </c>
      <c r="O18036" s="3" t="s">
        <v>613</v>
      </c>
      <c r="P18036" s="4">
        <v>29509.0</v>
      </c>
      <c r="Q18036" s="3" t="s">
        <v>33</v>
      </c>
      <c r="S18036" s="3" t="s">
        <v>34</v>
      </c>
    </row>
    <row r="18037">
      <c r="A18037" s="2">
        <v>42318.71491898148</v>
      </c>
      <c r="B18037" s="3">
        <v>93.0</v>
      </c>
      <c r="C18037" s="3" t="s">
        <v>15274</v>
      </c>
      <c r="D18037" s="3">
        <v>6.0</v>
      </c>
      <c r="E18037" s="3" t="s">
        <v>15287</v>
      </c>
      <c r="F18037" s="3">
        <v>6.0</v>
      </c>
      <c r="G18037" s="3">
        <v>8.0</v>
      </c>
      <c r="H18037" s="3" t="s">
        <v>15778</v>
      </c>
      <c r="I18037" s="3" t="s">
        <v>15779</v>
      </c>
      <c r="J18037" s="3" t="s">
        <v>2015</v>
      </c>
      <c r="K18037" s="3" t="s">
        <v>24</v>
      </c>
      <c r="L18037" s="3">
        <v>28.0</v>
      </c>
      <c r="M18037" s="3" t="s">
        <v>30</v>
      </c>
      <c r="N18037" s="3" t="s">
        <v>1046</v>
      </c>
      <c r="O18037" s="3" t="s">
        <v>1890</v>
      </c>
      <c r="P18037" s="4">
        <v>25136.0</v>
      </c>
      <c r="Q18037" s="3" t="s">
        <v>83</v>
      </c>
      <c r="S18037" s="3" t="s">
        <v>34</v>
      </c>
    </row>
    <row r="18038">
      <c r="A18038" s="2">
        <v>42318.71491898148</v>
      </c>
      <c r="B18038" s="3">
        <v>93.0</v>
      </c>
      <c r="C18038" s="3" t="s">
        <v>15274</v>
      </c>
      <c r="D18038" s="3">
        <v>6.0</v>
      </c>
      <c r="E18038" s="3" t="s">
        <v>15287</v>
      </c>
      <c r="F18038" s="3">
        <v>6.0</v>
      </c>
      <c r="G18038" s="3">
        <v>8.0</v>
      </c>
      <c r="H18038" s="3" t="s">
        <v>15778</v>
      </c>
      <c r="I18038" s="3" t="s">
        <v>15779</v>
      </c>
      <c r="J18038" s="3" t="s">
        <v>2015</v>
      </c>
      <c r="K18038" s="3" t="s">
        <v>24</v>
      </c>
      <c r="L18038" s="3">
        <v>29.0</v>
      </c>
      <c r="M18038" s="3" t="s">
        <v>25</v>
      </c>
      <c r="N18038" s="3" t="s">
        <v>811</v>
      </c>
      <c r="O18038" s="3" t="s">
        <v>168</v>
      </c>
      <c r="P18038" s="4">
        <v>16064.0</v>
      </c>
      <c r="Q18038" s="3" t="s">
        <v>86</v>
      </c>
      <c r="S18038" s="3" t="s">
        <v>34</v>
      </c>
    </row>
    <row r="18039">
      <c r="A18039" s="2">
        <v>42318.71491898148</v>
      </c>
      <c r="B18039" s="3">
        <v>93.0</v>
      </c>
      <c r="C18039" s="3" t="s">
        <v>15274</v>
      </c>
      <c r="D18039" s="3">
        <v>13.0</v>
      </c>
      <c r="E18039" s="3" t="s">
        <v>15315</v>
      </c>
      <c r="F18039" s="3">
        <v>6.0</v>
      </c>
      <c r="G18039" s="3">
        <v>8.0</v>
      </c>
      <c r="H18039" s="3" t="s">
        <v>15778</v>
      </c>
      <c r="I18039" s="3" t="s">
        <v>15779</v>
      </c>
      <c r="J18039" s="3" t="s">
        <v>2015</v>
      </c>
      <c r="K18039" s="3" t="s">
        <v>24</v>
      </c>
      <c r="L18039" s="3">
        <v>1.0</v>
      </c>
      <c r="M18039" s="3" t="s">
        <v>25</v>
      </c>
      <c r="N18039" s="3" t="s">
        <v>15812</v>
      </c>
      <c r="O18039" s="3" t="s">
        <v>1395</v>
      </c>
      <c r="P18039" s="4">
        <v>21676.0</v>
      </c>
      <c r="Q18039" s="3" t="s">
        <v>205</v>
      </c>
      <c r="R18039" s="3" t="s">
        <v>1125</v>
      </c>
      <c r="S18039" s="3" t="s">
        <v>34</v>
      </c>
    </row>
    <row r="18040">
      <c r="A18040" s="2">
        <v>42318.71491898148</v>
      </c>
      <c r="B18040" s="3">
        <v>93.0</v>
      </c>
      <c r="C18040" s="3" t="s">
        <v>15274</v>
      </c>
      <c r="D18040" s="3">
        <v>13.0</v>
      </c>
      <c r="E18040" s="3" t="s">
        <v>15315</v>
      </c>
      <c r="F18040" s="3">
        <v>6.0</v>
      </c>
      <c r="G18040" s="3">
        <v>8.0</v>
      </c>
      <c r="H18040" s="3" t="s">
        <v>15778</v>
      </c>
      <c r="I18040" s="3" t="s">
        <v>15779</v>
      </c>
      <c r="J18040" s="3" t="s">
        <v>2015</v>
      </c>
      <c r="K18040" s="3" t="s">
        <v>24</v>
      </c>
      <c r="L18040" s="3">
        <v>2.0</v>
      </c>
      <c r="M18040" s="3" t="s">
        <v>30</v>
      </c>
      <c r="N18040" s="3" t="s">
        <v>15813</v>
      </c>
      <c r="O18040" s="3" t="s">
        <v>139</v>
      </c>
      <c r="P18040" s="4">
        <v>25501.0</v>
      </c>
      <c r="Q18040" s="3" t="s">
        <v>216</v>
      </c>
      <c r="R18040" s="3" t="s">
        <v>1134</v>
      </c>
      <c r="S18040" s="3" t="s">
        <v>34</v>
      </c>
    </row>
    <row r="18041">
      <c r="A18041" s="2">
        <v>42318.71491898148</v>
      </c>
      <c r="B18041" s="3">
        <v>93.0</v>
      </c>
      <c r="C18041" s="3" t="s">
        <v>15274</v>
      </c>
      <c r="D18041" s="3">
        <v>13.0</v>
      </c>
      <c r="E18041" s="3" t="s">
        <v>15315</v>
      </c>
      <c r="F18041" s="3">
        <v>6.0</v>
      </c>
      <c r="G18041" s="3">
        <v>8.0</v>
      </c>
      <c r="H18041" s="3" t="s">
        <v>15778</v>
      </c>
      <c r="I18041" s="3" t="s">
        <v>15779</v>
      </c>
      <c r="J18041" s="3" t="s">
        <v>2015</v>
      </c>
      <c r="K18041" s="3" t="s">
        <v>24</v>
      </c>
      <c r="L18041" s="3">
        <v>3.0</v>
      </c>
      <c r="M18041" s="3" t="s">
        <v>25</v>
      </c>
      <c r="N18041" s="3" t="s">
        <v>15814</v>
      </c>
      <c r="O18041" s="3" t="s">
        <v>168</v>
      </c>
      <c r="P18041" s="4">
        <v>19648.0</v>
      </c>
      <c r="Q18041" s="3" t="s">
        <v>55</v>
      </c>
      <c r="R18041" s="3" t="s">
        <v>1030</v>
      </c>
      <c r="S18041" s="3" t="s">
        <v>29</v>
      </c>
    </row>
    <row r="18042">
      <c r="A18042" s="2">
        <v>42318.71491898148</v>
      </c>
      <c r="B18042" s="3">
        <v>93.0</v>
      </c>
      <c r="C18042" s="3" t="s">
        <v>15274</v>
      </c>
      <c r="D18042" s="3">
        <v>13.0</v>
      </c>
      <c r="E18042" s="3" t="s">
        <v>15315</v>
      </c>
      <c r="F18042" s="3">
        <v>6.0</v>
      </c>
      <c r="G18042" s="3">
        <v>8.0</v>
      </c>
      <c r="H18042" s="3" t="s">
        <v>15778</v>
      </c>
      <c r="I18042" s="3" t="s">
        <v>15779</v>
      </c>
      <c r="J18042" s="3" t="s">
        <v>2015</v>
      </c>
      <c r="K18042" s="3" t="s">
        <v>24</v>
      </c>
      <c r="L18042" s="3">
        <v>4.0</v>
      </c>
      <c r="M18042" s="3" t="s">
        <v>30</v>
      </c>
      <c r="N18042" s="3" t="s">
        <v>15815</v>
      </c>
      <c r="O18042" s="3" t="s">
        <v>386</v>
      </c>
      <c r="P18042" s="4">
        <v>21525.0</v>
      </c>
      <c r="Q18042" s="3" t="s">
        <v>1955</v>
      </c>
      <c r="S18042" s="3" t="s">
        <v>29</v>
      </c>
    </row>
    <row r="18043">
      <c r="A18043" s="2">
        <v>42318.71491898148</v>
      </c>
      <c r="B18043" s="3">
        <v>93.0</v>
      </c>
      <c r="C18043" s="3" t="s">
        <v>15274</v>
      </c>
      <c r="D18043" s="3">
        <v>13.0</v>
      </c>
      <c r="E18043" s="3" t="s">
        <v>15315</v>
      </c>
      <c r="F18043" s="3">
        <v>6.0</v>
      </c>
      <c r="G18043" s="3">
        <v>8.0</v>
      </c>
      <c r="H18043" s="3" t="s">
        <v>15778</v>
      </c>
      <c r="I18043" s="3" t="s">
        <v>15779</v>
      </c>
      <c r="J18043" s="3" t="s">
        <v>2015</v>
      </c>
      <c r="K18043" s="3" t="s">
        <v>24</v>
      </c>
      <c r="L18043" s="3">
        <v>5.0</v>
      </c>
      <c r="M18043" s="3" t="s">
        <v>25</v>
      </c>
      <c r="N18043" s="3" t="s">
        <v>12434</v>
      </c>
      <c r="O18043" s="3" t="s">
        <v>477</v>
      </c>
      <c r="P18043" s="4">
        <v>25847.0</v>
      </c>
      <c r="Q18043" s="3" t="s">
        <v>40</v>
      </c>
      <c r="S18043" s="3" t="s">
        <v>34</v>
      </c>
    </row>
    <row r="18044">
      <c r="A18044" s="2">
        <v>42318.71491898148</v>
      </c>
      <c r="B18044" s="3">
        <v>93.0</v>
      </c>
      <c r="C18044" s="3" t="s">
        <v>15274</v>
      </c>
      <c r="D18044" s="3">
        <v>13.0</v>
      </c>
      <c r="E18044" s="3" t="s">
        <v>15315</v>
      </c>
      <c r="F18044" s="3">
        <v>6.0</v>
      </c>
      <c r="G18044" s="3">
        <v>8.0</v>
      </c>
      <c r="H18044" s="3" t="s">
        <v>15778</v>
      </c>
      <c r="I18044" s="3" t="s">
        <v>15779</v>
      </c>
      <c r="J18044" s="3" t="s">
        <v>2015</v>
      </c>
      <c r="K18044" s="3" t="s">
        <v>24</v>
      </c>
      <c r="L18044" s="3">
        <v>6.0</v>
      </c>
      <c r="M18044" s="3" t="s">
        <v>30</v>
      </c>
      <c r="N18044" s="3" t="s">
        <v>15816</v>
      </c>
      <c r="O18044" s="3" t="s">
        <v>121</v>
      </c>
      <c r="P18044" s="4">
        <v>21577.0</v>
      </c>
      <c r="Q18044" s="3" t="s">
        <v>40</v>
      </c>
      <c r="S18044" s="3" t="s">
        <v>29</v>
      </c>
    </row>
    <row r="18045">
      <c r="A18045" s="2">
        <v>42318.71491898148</v>
      </c>
      <c r="B18045" s="3">
        <v>93.0</v>
      </c>
      <c r="C18045" s="3" t="s">
        <v>15274</v>
      </c>
      <c r="D18045" s="3">
        <v>13.0</v>
      </c>
      <c r="E18045" s="3" t="s">
        <v>15315</v>
      </c>
      <c r="F18045" s="3">
        <v>6.0</v>
      </c>
      <c r="G18045" s="3">
        <v>8.0</v>
      </c>
      <c r="H18045" s="3" t="s">
        <v>15778</v>
      </c>
      <c r="I18045" s="3" t="s">
        <v>15779</v>
      </c>
      <c r="J18045" s="3" t="s">
        <v>2015</v>
      </c>
      <c r="K18045" s="3" t="s">
        <v>24</v>
      </c>
      <c r="L18045" s="3">
        <v>7.0</v>
      </c>
      <c r="M18045" s="3" t="s">
        <v>25</v>
      </c>
      <c r="N18045" s="3" t="s">
        <v>15817</v>
      </c>
      <c r="O18045" s="3" t="s">
        <v>200</v>
      </c>
      <c r="P18045" s="4">
        <v>21283.0</v>
      </c>
      <c r="Q18045" s="3" t="s">
        <v>189</v>
      </c>
      <c r="S18045" s="3" t="s">
        <v>29</v>
      </c>
    </row>
    <row r="18046">
      <c r="A18046" s="2">
        <v>42318.71491898148</v>
      </c>
      <c r="B18046" s="3">
        <v>93.0</v>
      </c>
      <c r="C18046" s="3" t="s">
        <v>15274</v>
      </c>
      <c r="D18046" s="3">
        <v>13.0</v>
      </c>
      <c r="E18046" s="3" t="s">
        <v>15315</v>
      </c>
      <c r="F18046" s="3">
        <v>6.0</v>
      </c>
      <c r="G18046" s="3">
        <v>8.0</v>
      </c>
      <c r="H18046" s="3" t="s">
        <v>15778</v>
      </c>
      <c r="I18046" s="3" t="s">
        <v>15779</v>
      </c>
      <c r="J18046" s="3" t="s">
        <v>2015</v>
      </c>
      <c r="K18046" s="3" t="s">
        <v>24</v>
      </c>
      <c r="L18046" s="3">
        <v>8.0</v>
      </c>
      <c r="M18046" s="3" t="s">
        <v>30</v>
      </c>
      <c r="N18046" s="3" t="s">
        <v>15818</v>
      </c>
      <c r="O18046" s="3" t="s">
        <v>102</v>
      </c>
      <c r="P18046" s="4">
        <v>20462.0</v>
      </c>
      <c r="Q18046" s="3" t="s">
        <v>149</v>
      </c>
      <c r="S18046" s="3" t="s">
        <v>34</v>
      </c>
    </row>
    <row r="18047">
      <c r="A18047" s="2">
        <v>42318.71491898148</v>
      </c>
      <c r="B18047" s="3">
        <v>93.0</v>
      </c>
      <c r="C18047" s="3" t="s">
        <v>15274</v>
      </c>
      <c r="D18047" s="3">
        <v>13.0</v>
      </c>
      <c r="E18047" s="3" t="s">
        <v>15315</v>
      </c>
      <c r="F18047" s="3">
        <v>6.0</v>
      </c>
      <c r="G18047" s="3">
        <v>8.0</v>
      </c>
      <c r="H18047" s="3" t="s">
        <v>15778</v>
      </c>
      <c r="I18047" s="3" t="s">
        <v>15779</v>
      </c>
      <c r="J18047" s="3" t="s">
        <v>2015</v>
      </c>
      <c r="K18047" s="3" t="s">
        <v>24</v>
      </c>
      <c r="L18047" s="3">
        <v>9.0</v>
      </c>
      <c r="M18047" s="3" t="s">
        <v>25</v>
      </c>
      <c r="N18047" s="3" t="s">
        <v>15819</v>
      </c>
      <c r="O18047" s="3" t="s">
        <v>1643</v>
      </c>
      <c r="P18047" s="4">
        <v>20106.0</v>
      </c>
      <c r="Q18047" s="3" t="s">
        <v>216</v>
      </c>
      <c r="S18047" s="3" t="s">
        <v>29</v>
      </c>
    </row>
    <row r="18048">
      <c r="A18048" s="2">
        <v>42318.71491898148</v>
      </c>
      <c r="B18048" s="3">
        <v>93.0</v>
      </c>
      <c r="C18048" s="3" t="s">
        <v>15274</v>
      </c>
      <c r="D18048" s="3">
        <v>13.0</v>
      </c>
      <c r="E18048" s="3" t="s">
        <v>15315</v>
      </c>
      <c r="F18048" s="3">
        <v>6.0</v>
      </c>
      <c r="G18048" s="3">
        <v>8.0</v>
      </c>
      <c r="H18048" s="3" t="s">
        <v>15778</v>
      </c>
      <c r="I18048" s="3" t="s">
        <v>15779</v>
      </c>
      <c r="J18048" s="3" t="s">
        <v>2015</v>
      </c>
      <c r="K18048" s="3" t="s">
        <v>24</v>
      </c>
      <c r="L18048" s="3">
        <v>10.0</v>
      </c>
      <c r="M18048" s="3" t="s">
        <v>30</v>
      </c>
      <c r="N18048" s="3" t="s">
        <v>15820</v>
      </c>
      <c r="O18048" s="3" t="s">
        <v>3378</v>
      </c>
      <c r="P18048" s="4">
        <v>22236.0</v>
      </c>
      <c r="Q18048" s="3" t="s">
        <v>40</v>
      </c>
      <c r="S18048" s="3" t="s">
        <v>29</v>
      </c>
    </row>
    <row r="18049">
      <c r="A18049" s="2">
        <v>42318.71491898148</v>
      </c>
      <c r="B18049" s="3">
        <v>93.0</v>
      </c>
      <c r="C18049" s="3" t="s">
        <v>15274</v>
      </c>
      <c r="D18049" s="3">
        <v>13.0</v>
      </c>
      <c r="E18049" s="3" t="s">
        <v>15315</v>
      </c>
      <c r="F18049" s="3">
        <v>6.0</v>
      </c>
      <c r="G18049" s="3">
        <v>8.0</v>
      </c>
      <c r="H18049" s="3" t="s">
        <v>15778</v>
      </c>
      <c r="I18049" s="3" t="s">
        <v>15779</v>
      </c>
      <c r="J18049" s="3" t="s">
        <v>2015</v>
      </c>
      <c r="K18049" s="3" t="s">
        <v>24</v>
      </c>
      <c r="L18049" s="3">
        <v>11.0</v>
      </c>
      <c r="M18049" s="3" t="s">
        <v>25</v>
      </c>
      <c r="N18049" s="3" t="s">
        <v>15821</v>
      </c>
      <c r="O18049" s="3" t="s">
        <v>243</v>
      </c>
      <c r="P18049" s="4">
        <v>23381.0</v>
      </c>
      <c r="Q18049" s="3" t="s">
        <v>169</v>
      </c>
      <c r="S18049" s="3" t="s">
        <v>34</v>
      </c>
    </row>
    <row r="18050">
      <c r="A18050" s="2">
        <v>42318.71491898148</v>
      </c>
      <c r="B18050" s="3">
        <v>93.0</v>
      </c>
      <c r="C18050" s="3" t="s">
        <v>15274</v>
      </c>
      <c r="D18050" s="3">
        <v>13.0</v>
      </c>
      <c r="E18050" s="3" t="s">
        <v>15315</v>
      </c>
      <c r="F18050" s="3">
        <v>6.0</v>
      </c>
      <c r="G18050" s="3">
        <v>8.0</v>
      </c>
      <c r="H18050" s="3" t="s">
        <v>15778</v>
      </c>
      <c r="I18050" s="3" t="s">
        <v>15779</v>
      </c>
      <c r="J18050" s="3" t="s">
        <v>2015</v>
      </c>
      <c r="K18050" s="3" t="s">
        <v>24</v>
      </c>
      <c r="L18050" s="3">
        <v>12.0</v>
      </c>
      <c r="M18050" s="3" t="s">
        <v>30</v>
      </c>
      <c r="N18050" s="3" t="s">
        <v>15822</v>
      </c>
      <c r="O18050" s="3" t="s">
        <v>6147</v>
      </c>
      <c r="P18050" s="4">
        <v>33277.0</v>
      </c>
      <c r="Q18050" s="3" t="s">
        <v>110</v>
      </c>
      <c r="S18050" s="3" t="s">
        <v>34</v>
      </c>
    </row>
    <row r="18051">
      <c r="A18051" s="2">
        <v>42318.71491898148</v>
      </c>
      <c r="B18051" s="3">
        <v>93.0</v>
      </c>
      <c r="C18051" s="3" t="s">
        <v>15274</v>
      </c>
      <c r="D18051" s="3">
        <v>13.0</v>
      </c>
      <c r="E18051" s="3" t="s">
        <v>15315</v>
      </c>
      <c r="F18051" s="3">
        <v>6.0</v>
      </c>
      <c r="G18051" s="3">
        <v>8.0</v>
      </c>
      <c r="H18051" s="3" t="s">
        <v>15778</v>
      </c>
      <c r="I18051" s="3" t="s">
        <v>15779</v>
      </c>
      <c r="J18051" s="3" t="s">
        <v>2015</v>
      </c>
      <c r="K18051" s="3" t="s">
        <v>24</v>
      </c>
      <c r="L18051" s="3">
        <v>13.0</v>
      </c>
      <c r="M18051" s="3" t="s">
        <v>25</v>
      </c>
      <c r="N18051" s="3" t="s">
        <v>15823</v>
      </c>
      <c r="O18051" s="3" t="s">
        <v>980</v>
      </c>
      <c r="P18051" s="4">
        <v>18689.0</v>
      </c>
      <c r="Q18051" s="3" t="s">
        <v>86</v>
      </c>
      <c r="S18051" s="3" t="s">
        <v>34</v>
      </c>
    </row>
    <row r="18052">
      <c r="A18052" s="2">
        <v>42318.71491898148</v>
      </c>
      <c r="B18052" s="3">
        <v>93.0</v>
      </c>
      <c r="C18052" s="3" t="s">
        <v>15274</v>
      </c>
      <c r="D18052" s="3">
        <v>13.0</v>
      </c>
      <c r="E18052" s="3" t="s">
        <v>15315</v>
      </c>
      <c r="F18052" s="3">
        <v>6.0</v>
      </c>
      <c r="G18052" s="3">
        <v>8.0</v>
      </c>
      <c r="H18052" s="3" t="s">
        <v>15778</v>
      </c>
      <c r="I18052" s="3" t="s">
        <v>15779</v>
      </c>
      <c r="J18052" s="3" t="s">
        <v>2015</v>
      </c>
      <c r="K18052" s="3" t="s">
        <v>24</v>
      </c>
      <c r="L18052" s="3">
        <v>14.0</v>
      </c>
      <c r="M18052" s="3" t="s">
        <v>30</v>
      </c>
      <c r="N18052" s="3" t="s">
        <v>15824</v>
      </c>
      <c r="O18052" s="3" t="s">
        <v>1547</v>
      </c>
      <c r="P18052" s="4">
        <v>22095.0</v>
      </c>
      <c r="Q18052" s="3" t="s">
        <v>528</v>
      </c>
      <c r="S18052" s="3" t="s">
        <v>34</v>
      </c>
    </row>
    <row r="18053">
      <c r="A18053" s="2">
        <v>42318.71491898148</v>
      </c>
      <c r="B18053" s="3">
        <v>93.0</v>
      </c>
      <c r="C18053" s="3" t="s">
        <v>15274</v>
      </c>
      <c r="D18053" s="3">
        <v>13.0</v>
      </c>
      <c r="E18053" s="3" t="s">
        <v>15315</v>
      </c>
      <c r="F18053" s="3">
        <v>6.0</v>
      </c>
      <c r="G18053" s="3">
        <v>8.0</v>
      </c>
      <c r="H18053" s="3" t="s">
        <v>15778</v>
      </c>
      <c r="I18053" s="3" t="s">
        <v>15779</v>
      </c>
      <c r="J18053" s="3" t="s">
        <v>2015</v>
      </c>
      <c r="K18053" s="3" t="s">
        <v>24</v>
      </c>
      <c r="L18053" s="3">
        <v>15.0</v>
      </c>
      <c r="M18053" s="3" t="s">
        <v>25</v>
      </c>
      <c r="N18053" s="3" t="s">
        <v>15447</v>
      </c>
      <c r="O18053" s="3" t="s">
        <v>2150</v>
      </c>
      <c r="P18053" s="4">
        <v>22471.0</v>
      </c>
      <c r="Q18053" s="3" t="s">
        <v>149</v>
      </c>
      <c r="S18053" s="3" t="s">
        <v>34</v>
      </c>
    </row>
    <row r="18054">
      <c r="A18054" s="2">
        <v>42318.71491898148</v>
      </c>
      <c r="B18054" s="3">
        <v>93.0</v>
      </c>
      <c r="C18054" s="3" t="s">
        <v>15274</v>
      </c>
      <c r="D18054" s="3">
        <v>13.0</v>
      </c>
      <c r="E18054" s="3" t="s">
        <v>15315</v>
      </c>
      <c r="F18054" s="3">
        <v>6.0</v>
      </c>
      <c r="G18054" s="3">
        <v>8.0</v>
      </c>
      <c r="H18054" s="3" t="s">
        <v>15778</v>
      </c>
      <c r="I18054" s="3" t="s">
        <v>15779</v>
      </c>
      <c r="J18054" s="3" t="s">
        <v>2015</v>
      </c>
      <c r="K18054" s="3" t="s">
        <v>24</v>
      </c>
      <c r="L18054" s="3">
        <v>16.0</v>
      </c>
      <c r="M18054" s="3" t="s">
        <v>30</v>
      </c>
      <c r="N18054" s="3" t="s">
        <v>15825</v>
      </c>
      <c r="O18054" s="3" t="s">
        <v>93</v>
      </c>
      <c r="P18054" s="4">
        <v>20258.0</v>
      </c>
      <c r="Q18054" s="3" t="s">
        <v>169</v>
      </c>
      <c r="S18054" s="3" t="s">
        <v>29</v>
      </c>
    </row>
    <row r="18055">
      <c r="A18055" s="2">
        <v>42318.71491898148</v>
      </c>
      <c r="B18055" s="3">
        <v>93.0</v>
      </c>
      <c r="C18055" s="3" t="s">
        <v>15274</v>
      </c>
      <c r="D18055" s="3">
        <v>13.0</v>
      </c>
      <c r="E18055" s="3" t="s">
        <v>15315</v>
      </c>
      <c r="F18055" s="3">
        <v>6.0</v>
      </c>
      <c r="G18055" s="3">
        <v>8.0</v>
      </c>
      <c r="H18055" s="3" t="s">
        <v>15778</v>
      </c>
      <c r="I18055" s="3" t="s">
        <v>15779</v>
      </c>
      <c r="J18055" s="3" t="s">
        <v>2015</v>
      </c>
      <c r="K18055" s="3" t="s">
        <v>24</v>
      </c>
      <c r="L18055" s="3">
        <v>17.0</v>
      </c>
      <c r="M18055" s="3" t="s">
        <v>25</v>
      </c>
      <c r="N18055" s="3" t="s">
        <v>15826</v>
      </c>
      <c r="O18055" s="3" t="s">
        <v>65</v>
      </c>
      <c r="P18055" s="4">
        <v>22751.0</v>
      </c>
      <c r="Q18055" s="3" t="s">
        <v>216</v>
      </c>
      <c r="S18055" s="3" t="s">
        <v>34</v>
      </c>
    </row>
    <row r="18056">
      <c r="A18056" s="2">
        <v>42318.71491898148</v>
      </c>
      <c r="B18056" s="3">
        <v>93.0</v>
      </c>
      <c r="C18056" s="3" t="s">
        <v>15274</v>
      </c>
      <c r="D18056" s="3">
        <v>13.0</v>
      </c>
      <c r="E18056" s="3" t="s">
        <v>15315</v>
      </c>
      <c r="F18056" s="3">
        <v>6.0</v>
      </c>
      <c r="G18056" s="3">
        <v>8.0</v>
      </c>
      <c r="H18056" s="3" t="s">
        <v>15778</v>
      </c>
      <c r="I18056" s="3" t="s">
        <v>15779</v>
      </c>
      <c r="J18056" s="3" t="s">
        <v>2015</v>
      </c>
      <c r="K18056" s="3" t="s">
        <v>24</v>
      </c>
      <c r="L18056" s="3">
        <v>18.0</v>
      </c>
      <c r="M18056" s="3" t="s">
        <v>30</v>
      </c>
      <c r="N18056" s="3" t="s">
        <v>15827</v>
      </c>
      <c r="O18056" s="3" t="s">
        <v>215</v>
      </c>
      <c r="P18056" s="4">
        <v>25768.0</v>
      </c>
      <c r="Q18056" s="3" t="s">
        <v>40</v>
      </c>
      <c r="S18056" s="3" t="s">
        <v>34</v>
      </c>
    </row>
    <row r="18057">
      <c r="A18057" s="2">
        <v>42318.71491898148</v>
      </c>
      <c r="B18057" s="3">
        <v>93.0</v>
      </c>
      <c r="C18057" s="3" t="s">
        <v>15274</v>
      </c>
      <c r="D18057" s="3">
        <v>13.0</v>
      </c>
      <c r="E18057" s="3" t="s">
        <v>15315</v>
      </c>
      <c r="F18057" s="3">
        <v>6.0</v>
      </c>
      <c r="G18057" s="3">
        <v>8.0</v>
      </c>
      <c r="H18057" s="3" t="s">
        <v>15778</v>
      </c>
      <c r="I18057" s="3" t="s">
        <v>15779</v>
      </c>
      <c r="J18057" s="3" t="s">
        <v>2015</v>
      </c>
      <c r="K18057" s="3" t="s">
        <v>24</v>
      </c>
      <c r="L18057" s="3">
        <v>19.0</v>
      </c>
      <c r="M18057" s="3" t="s">
        <v>25</v>
      </c>
      <c r="N18057" s="3" t="s">
        <v>15828</v>
      </c>
      <c r="O18057" s="3" t="s">
        <v>1037</v>
      </c>
      <c r="P18057" s="4">
        <v>20716.0</v>
      </c>
      <c r="Q18057" s="3" t="s">
        <v>418</v>
      </c>
      <c r="S18057" s="3" t="s">
        <v>34</v>
      </c>
    </row>
    <row r="18058">
      <c r="A18058" s="2">
        <v>42318.71491898148</v>
      </c>
      <c r="B18058" s="3">
        <v>93.0</v>
      </c>
      <c r="C18058" s="3" t="s">
        <v>15274</v>
      </c>
      <c r="D18058" s="3">
        <v>13.0</v>
      </c>
      <c r="E18058" s="3" t="s">
        <v>15315</v>
      </c>
      <c r="F18058" s="3">
        <v>6.0</v>
      </c>
      <c r="G18058" s="3">
        <v>8.0</v>
      </c>
      <c r="H18058" s="3" t="s">
        <v>15778</v>
      </c>
      <c r="I18058" s="3" t="s">
        <v>15779</v>
      </c>
      <c r="J18058" s="3" t="s">
        <v>2015</v>
      </c>
      <c r="K18058" s="3" t="s">
        <v>24</v>
      </c>
      <c r="L18058" s="3">
        <v>20.0</v>
      </c>
      <c r="M18058" s="3" t="s">
        <v>30</v>
      </c>
      <c r="N18058" s="3" t="s">
        <v>15829</v>
      </c>
      <c r="O18058" s="3" t="s">
        <v>705</v>
      </c>
      <c r="P18058" s="4">
        <v>20182.0</v>
      </c>
      <c r="Q18058" s="3" t="s">
        <v>110</v>
      </c>
      <c r="S18058" s="3" t="s">
        <v>29</v>
      </c>
    </row>
    <row r="18059">
      <c r="A18059" s="2">
        <v>42318.71491898148</v>
      </c>
      <c r="B18059" s="3">
        <v>93.0</v>
      </c>
      <c r="C18059" s="3" t="s">
        <v>15274</v>
      </c>
      <c r="D18059" s="3">
        <v>13.0</v>
      </c>
      <c r="E18059" s="3" t="s">
        <v>15315</v>
      </c>
      <c r="F18059" s="3">
        <v>6.0</v>
      </c>
      <c r="G18059" s="3">
        <v>8.0</v>
      </c>
      <c r="H18059" s="3" t="s">
        <v>15778</v>
      </c>
      <c r="I18059" s="3" t="s">
        <v>15779</v>
      </c>
      <c r="J18059" s="3" t="s">
        <v>2015</v>
      </c>
      <c r="K18059" s="3" t="s">
        <v>24</v>
      </c>
      <c r="L18059" s="3">
        <v>21.0</v>
      </c>
      <c r="M18059" s="3" t="s">
        <v>25</v>
      </c>
      <c r="N18059" s="3" t="s">
        <v>15830</v>
      </c>
      <c r="O18059" s="3" t="s">
        <v>141</v>
      </c>
      <c r="P18059" s="4">
        <v>23232.0</v>
      </c>
      <c r="Q18059" s="3" t="s">
        <v>1955</v>
      </c>
      <c r="S18059" s="3" t="s">
        <v>34</v>
      </c>
    </row>
    <row r="18060">
      <c r="A18060" s="2">
        <v>42318.71491898148</v>
      </c>
      <c r="B18060" s="3">
        <v>93.0</v>
      </c>
      <c r="C18060" s="3" t="s">
        <v>15274</v>
      </c>
      <c r="D18060" s="3">
        <v>13.0</v>
      </c>
      <c r="E18060" s="3" t="s">
        <v>15315</v>
      </c>
      <c r="F18060" s="3">
        <v>6.0</v>
      </c>
      <c r="G18060" s="3">
        <v>8.0</v>
      </c>
      <c r="H18060" s="3" t="s">
        <v>15778</v>
      </c>
      <c r="I18060" s="3" t="s">
        <v>15779</v>
      </c>
      <c r="J18060" s="3" t="s">
        <v>2015</v>
      </c>
      <c r="K18060" s="3" t="s">
        <v>24</v>
      </c>
      <c r="L18060" s="3">
        <v>22.0</v>
      </c>
      <c r="M18060" s="3" t="s">
        <v>30</v>
      </c>
      <c r="N18060" s="3" t="s">
        <v>15831</v>
      </c>
      <c r="O18060" s="3" t="s">
        <v>602</v>
      </c>
      <c r="P18060" s="4">
        <v>24155.0</v>
      </c>
      <c r="Q18060" s="3" t="s">
        <v>1955</v>
      </c>
      <c r="S18060" s="3" t="s">
        <v>34</v>
      </c>
    </row>
    <row r="18061">
      <c r="A18061" s="2">
        <v>42318.71491898148</v>
      </c>
      <c r="B18061" s="3">
        <v>93.0</v>
      </c>
      <c r="C18061" s="3" t="s">
        <v>15274</v>
      </c>
      <c r="D18061" s="3">
        <v>13.0</v>
      </c>
      <c r="E18061" s="3" t="s">
        <v>15315</v>
      </c>
      <c r="F18061" s="3">
        <v>6.0</v>
      </c>
      <c r="G18061" s="3">
        <v>8.0</v>
      </c>
      <c r="H18061" s="3" t="s">
        <v>15778</v>
      </c>
      <c r="I18061" s="3" t="s">
        <v>15779</v>
      </c>
      <c r="J18061" s="3" t="s">
        <v>2015</v>
      </c>
      <c r="K18061" s="3" t="s">
        <v>24</v>
      </c>
      <c r="L18061" s="3">
        <v>23.0</v>
      </c>
      <c r="M18061" s="3" t="s">
        <v>25</v>
      </c>
      <c r="N18061" s="3" t="s">
        <v>15832</v>
      </c>
      <c r="O18061" s="3" t="s">
        <v>421</v>
      </c>
      <c r="P18061" s="4">
        <v>21474.0</v>
      </c>
      <c r="Q18061" s="3" t="s">
        <v>72</v>
      </c>
      <c r="S18061" s="3" t="s">
        <v>29</v>
      </c>
    </row>
    <row r="18062">
      <c r="A18062" s="2">
        <v>42318.71491898148</v>
      </c>
      <c r="B18062" s="3">
        <v>93.0</v>
      </c>
      <c r="C18062" s="3" t="s">
        <v>15274</v>
      </c>
      <c r="D18062" s="3">
        <v>13.0</v>
      </c>
      <c r="E18062" s="3" t="s">
        <v>15315</v>
      </c>
      <c r="F18062" s="3">
        <v>6.0</v>
      </c>
      <c r="G18062" s="3">
        <v>8.0</v>
      </c>
      <c r="H18062" s="3" t="s">
        <v>15778</v>
      </c>
      <c r="I18062" s="3" t="s">
        <v>15779</v>
      </c>
      <c r="J18062" s="3" t="s">
        <v>2015</v>
      </c>
      <c r="K18062" s="3" t="s">
        <v>24</v>
      </c>
      <c r="L18062" s="3">
        <v>24.0</v>
      </c>
      <c r="M18062" s="3" t="s">
        <v>30</v>
      </c>
      <c r="N18062" s="3" t="s">
        <v>15833</v>
      </c>
      <c r="O18062" s="3" t="s">
        <v>364</v>
      </c>
      <c r="P18062" s="4">
        <v>23894.0</v>
      </c>
      <c r="Q18062" s="3" t="s">
        <v>115</v>
      </c>
      <c r="S18062" s="3" t="s">
        <v>34</v>
      </c>
    </row>
    <row r="18063">
      <c r="A18063" s="2">
        <v>42318.71491898148</v>
      </c>
      <c r="B18063" s="3">
        <v>93.0</v>
      </c>
      <c r="C18063" s="3" t="s">
        <v>15274</v>
      </c>
      <c r="D18063" s="3">
        <v>13.0</v>
      </c>
      <c r="E18063" s="3" t="s">
        <v>15315</v>
      </c>
      <c r="F18063" s="3">
        <v>6.0</v>
      </c>
      <c r="G18063" s="3">
        <v>8.0</v>
      </c>
      <c r="H18063" s="3" t="s">
        <v>15778</v>
      </c>
      <c r="I18063" s="3" t="s">
        <v>15779</v>
      </c>
      <c r="J18063" s="3" t="s">
        <v>2015</v>
      </c>
      <c r="K18063" s="3" t="s">
        <v>24</v>
      </c>
      <c r="L18063" s="3">
        <v>25.0</v>
      </c>
      <c r="M18063" s="3" t="s">
        <v>25</v>
      </c>
      <c r="N18063" s="3" t="s">
        <v>15834</v>
      </c>
      <c r="O18063" s="3" t="s">
        <v>281</v>
      </c>
      <c r="P18063" s="4">
        <v>18946.0</v>
      </c>
      <c r="Q18063" s="3" t="s">
        <v>209</v>
      </c>
      <c r="S18063" s="3" t="s">
        <v>34</v>
      </c>
    </row>
    <row r="18064">
      <c r="A18064" s="2">
        <v>42318.71491898148</v>
      </c>
      <c r="B18064" s="3">
        <v>93.0</v>
      </c>
      <c r="C18064" s="3" t="s">
        <v>15274</v>
      </c>
      <c r="D18064" s="3">
        <v>13.0</v>
      </c>
      <c r="E18064" s="3" t="s">
        <v>15315</v>
      </c>
      <c r="F18064" s="3">
        <v>6.0</v>
      </c>
      <c r="G18064" s="3">
        <v>8.0</v>
      </c>
      <c r="H18064" s="3" t="s">
        <v>15778</v>
      </c>
      <c r="I18064" s="3" t="s">
        <v>15779</v>
      </c>
      <c r="J18064" s="3" t="s">
        <v>2015</v>
      </c>
      <c r="K18064" s="3" t="s">
        <v>24</v>
      </c>
      <c r="L18064" s="3">
        <v>26.0</v>
      </c>
      <c r="M18064" s="3" t="s">
        <v>30</v>
      </c>
      <c r="N18064" s="3" t="s">
        <v>15835</v>
      </c>
      <c r="O18064" s="3" t="s">
        <v>342</v>
      </c>
      <c r="P18064" s="4">
        <v>26645.0</v>
      </c>
      <c r="Q18064" s="3" t="s">
        <v>110</v>
      </c>
      <c r="S18064" s="3" t="s">
        <v>34</v>
      </c>
    </row>
    <row r="18065">
      <c r="A18065" s="2">
        <v>42318.71491898148</v>
      </c>
      <c r="B18065" s="3">
        <v>93.0</v>
      </c>
      <c r="C18065" s="3" t="s">
        <v>15274</v>
      </c>
      <c r="D18065" s="3">
        <v>13.0</v>
      </c>
      <c r="E18065" s="3" t="s">
        <v>15315</v>
      </c>
      <c r="F18065" s="3">
        <v>6.0</v>
      </c>
      <c r="G18065" s="3">
        <v>8.0</v>
      </c>
      <c r="H18065" s="3" t="s">
        <v>15778</v>
      </c>
      <c r="I18065" s="3" t="s">
        <v>15779</v>
      </c>
      <c r="J18065" s="3" t="s">
        <v>2015</v>
      </c>
      <c r="K18065" s="3" t="s">
        <v>24</v>
      </c>
      <c r="L18065" s="3">
        <v>27.0</v>
      </c>
      <c r="M18065" s="3" t="s">
        <v>25</v>
      </c>
      <c r="N18065" s="3" t="s">
        <v>15836</v>
      </c>
      <c r="O18065" s="3" t="s">
        <v>196</v>
      </c>
      <c r="P18065" s="4">
        <v>25478.0</v>
      </c>
      <c r="Q18065" s="3" t="s">
        <v>33</v>
      </c>
      <c r="S18065" s="3" t="s">
        <v>34</v>
      </c>
    </row>
    <row r="18066">
      <c r="A18066" s="2">
        <v>42318.71491898148</v>
      </c>
      <c r="B18066" s="3">
        <v>93.0</v>
      </c>
      <c r="C18066" s="3" t="s">
        <v>15274</v>
      </c>
      <c r="D18066" s="3">
        <v>13.0</v>
      </c>
      <c r="E18066" s="3" t="s">
        <v>15315</v>
      </c>
      <c r="F18066" s="3">
        <v>6.0</v>
      </c>
      <c r="G18066" s="3">
        <v>8.0</v>
      </c>
      <c r="H18066" s="3" t="s">
        <v>15778</v>
      </c>
      <c r="I18066" s="3" t="s">
        <v>15779</v>
      </c>
      <c r="J18066" s="3" t="s">
        <v>2015</v>
      </c>
      <c r="K18066" s="3" t="s">
        <v>24</v>
      </c>
      <c r="L18066" s="3">
        <v>28.0</v>
      </c>
      <c r="M18066" s="3" t="s">
        <v>30</v>
      </c>
      <c r="N18066" s="3" t="s">
        <v>15837</v>
      </c>
      <c r="O18066" s="3" t="s">
        <v>4856</v>
      </c>
      <c r="P18066" s="4">
        <v>18828.0</v>
      </c>
      <c r="Q18066" s="3" t="s">
        <v>113</v>
      </c>
      <c r="S18066" s="3" t="s">
        <v>34</v>
      </c>
    </row>
    <row r="18067">
      <c r="A18067" s="2">
        <v>42318.71491898148</v>
      </c>
      <c r="B18067" s="3">
        <v>93.0</v>
      </c>
      <c r="C18067" s="3" t="s">
        <v>15274</v>
      </c>
      <c r="D18067" s="3">
        <v>13.0</v>
      </c>
      <c r="E18067" s="3" t="s">
        <v>15315</v>
      </c>
      <c r="F18067" s="3">
        <v>6.0</v>
      </c>
      <c r="G18067" s="3">
        <v>8.0</v>
      </c>
      <c r="H18067" s="3" t="s">
        <v>15778</v>
      </c>
      <c r="I18067" s="3" t="s">
        <v>15779</v>
      </c>
      <c r="J18067" s="3" t="s">
        <v>2015</v>
      </c>
      <c r="K18067" s="3" t="s">
        <v>24</v>
      </c>
      <c r="L18067" s="3">
        <v>29.0</v>
      </c>
      <c r="M18067" s="3" t="s">
        <v>25</v>
      </c>
      <c r="N18067" s="3" t="s">
        <v>15838</v>
      </c>
      <c r="O18067" s="3" t="s">
        <v>1385</v>
      </c>
      <c r="P18067" s="4">
        <v>35000.0</v>
      </c>
      <c r="Q18067" s="3" t="s">
        <v>191</v>
      </c>
      <c r="S18067" s="3" t="s">
        <v>34</v>
      </c>
    </row>
    <row r="18068">
      <c r="A18068" s="2">
        <v>42318.71491898148</v>
      </c>
      <c r="B18068" s="3">
        <v>93.0</v>
      </c>
      <c r="C18068" s="3" t="s">
        <v>15274</v>
      </c>
      <c r="D18068" s="3">
        <v>13.0</v>
      </c>
      <c r="E18068" s="3" t="s">
        <v>15315</v>
      </c>
      <c r="F18068" s="3">
        <v>6.0</v>
      </c>
      <c r="G18068" s="3">
        <v>8.0</v>
      </c>
      <c r="H18068" s="3" t="s">
        <v>15778</v>
      </c>
      <c r="I18068" s="3" t="s">
        <v>15779</v>
      </c>
      <c r="J18068" s="3" t="s">
        <v>2015</v>
      </c>
      <c r="K18068" s="3" t="s">
        <v>24</v>
      </c>
      <c r="L18068" s="3">
        <v>30.0</v>
      </c>
      <c r="M18068" s="3" t="s">
        <v>30</v>
      </c>
      <c r="N18068" s="3" t="s">
        <v>15839</v>
      </c>
      <c r="O18068" s="3" t="s">
        <v>677</v>
      </c>
      <c r="P18068" s="4">
        <v>24621.0</v>
      </c>
      <c r="Q18068" s="3" t="s">
        <v>55</v>
      </c>
      <c r="S18068" s="3" t="s">
        <v>34</v>
      </c>
    </row>
    <row r="18069">
      <c r="A18069" s="2">
        <v>42318.71491898148</v>
      </c>
      <c r="B18069" s="3">
        <v>93.0</v>
      </c>
      <c r="C18069" s="3" t="s">
        <v>15274</v>
      </c>
      <c r="D18069" s="3">
        <v>13.0</v>
      </c>
      <c r="E18069" s="3" t="s">
        <v>15315</v>
      </c>
      <c r="F18069" s="3">
        <v>6.0</v>
      </c>
      <c r="G18069" s="3">
        <v>8.0</v>
      </c>
      <c r="H18069" s="3" t="s">
        <v>15778</v>
      </c>
      <c r="I18069" s="3" t="s">
        <v>15779</v>
      </c>
      <c r="J18069" s="3" t="s">
        <v>2015</v>
      </c>
      <c r="K18069" s="3" t="s">
        <v>24</v>
      </c>
      <c r="L18069" s="3">
        <v>31.0</v>
      </c>
      <c r="M18069" s="3" t="s">
        <v>25</v>
      </c>
      <c r="N18069" s="3" t="s">
        <v>15840</v>
      </c>
      <c r="O18069" s="3" t="s">
        <v>218</v>
      </c>
      <c r="P18069" s="4">
        <v>23750.0</v>
      </c>
      <c r="Q18069" s="3" t="s">
        <v>169</v>
      </c>
      <c r="S18069" s="3" t="s">
        <v>34</v>
      </c>
    </row>
    <row r="18070">
      <c r="A18070" s="2">
        <v>42318.71491898148</v>
      </c>
      <c r="B18070" s="3">
        <v>93.0</v>
      </c>
      <c r="C18070" s="3" t="s">
        <v>15274</v>
      </c>
      <c r="D18070" s="3">
        <v>13.0</v>
      </c>
      <c r="E18070" s="3" t="s">
        <v>15315</v>
      </c>
      <c r="F18070" s="3">
        <v>6.0</v>
      </c>
      <c r="G18070" s="3">
        <v>8.0</v>
      </c>
      <c r="H18070" s="3" t="s">
        <v>15778</v>
      </c>
      <c r="I18070" s="3" t="s">
        <v>15779</v>
      </c>
      <c r="J18070" s="3" t="s">
        <v>2015</v>
      </c>
      <c r="K18070" s="3" t="s">
        <v>24</v>
      </c>
      <c r="L18070" s="3">
        <v>32.0</v>
      </c>
      <c r="M18070" s="3" t="s">
        <v>30</v>
      </c>
      <c r="N18070" s="3" t="s">
        <v>8151</v>
      </c>
      <c r="O18070" s="3" t="s">
        <v>1021</v>
      </c>
      <c r="P18070" s="4">
        <v>25193.0</v>
      </c>
      <c r="Q18070" s="3" t="s">
        <v>216</v>
      </c>
      <c r="S18070" s="3" t="s">
        <v>34</v>
      </c>
    </row>
    <row r="18071">
      <c r="A18071" s="2">
        <v>42318.71491898148</v>
      </c>
      <c r="B18071" s="3">
        <v>93.0</v>
      </c>
      <c r="C18071" s="3" t="s">
        <v>15274</v>
      </c>
      <c r="D18071" s="3">
        <v>13.0</v>
      </c>
      <c r="E18071" s="3" t="s">
        <v>15315</v>
      </c>
      <c r="F18071" s="3">
        <v>6.0</v>
      </c>
      <c r="G18071" s="3">
        <v>8.0</v>
      </c>
      <c r="H18071" s="3" t="s">
        <v>15778</v>
      </c>
      <c r="I18071" s="3" t="s">
        <v>15779</v>
      </c>
      <c r="J18071" s="3" t="s">
        <v>2015</v>
      </c>
      <c r="K18071" s="3" t="s">
        <v>24</v>
      </c>
      <c r="L18071" s="3">
        <v>33.0</v>
      </c>
      <c r="M18071" s="3" t="s">
        <v>25</v>
      </c>
      <c r="N18071" s="3" t="s">
        <v>15841</v>
      </c>
      <c r="O18071" s="3" t="s">
        <v>685</v>
      </c>
      <c r="P18071" s="4">
        <v>28734.0</v>
      </c>
      <c r="Q18071" s="3" t="s">
        <v>189</v>
      </c>
      <c r="S18071" s="3" t="s">
        <v>34</v>
      </c>
    </row>
    <row r="18072">
      <c r="A18072" s="2">
        <v>42318.71491898148</v>
      </c>
      <c r="B18072" s="3">
        <v>93.0</v>
      </c>
      <c r="C18072" s="3" t="s">
        <v>15274</v>
      </c>
      <c r="D18072" s="3">
        <v>13.0</v>
      </c>
      <c r="E18072" s="3" t="s">
        <v>15315</v>
      </c>
      <c r="F18072" s="3">
        <v>6.0</v>
      </c>
      <c r="G18072" s="3">
        <v>8.0</v>
      </c>
      <c r="H18072" s="3" t="s">
        <v>15778</v>
      </c>
      <c r="I18072" s="3" t="s">
        <v>15779</v>
      </c>
      <c r="J18072" s="3" t="s">
        <v>2015</v>
      </c>
      <c r="K18072" s="3" t="s">
        <v>24</v>
      </c>
      <c r="L18072" s="3">
        <v>34.0</v>
      </c>
      <c r="M18072" s="3" t="s">
        <v>30</v>
      </c>
      <c r="N18072" s="3" t="s">
        <v>15842</v>
      </c>
      <c r="O18072" s="3" t="s">
        <v>225</v>
      </c>
      <c r="P18072" s="4">
        <v>21084.0</v>
      </c>
      <c r="Q18072" s="3" t="s">
        <v>1454</v>
      </c>
      <c r="S18072" s="3" t="s">
        <v>34</v>
      </c>
    </row>
    <row r="18073">
      <c r="A18073" s="2">
        <v>42318.71491898148</v>
      </c>
      <c r="B18073" s="3">
        <v>93.0</v>
      </c>
      <c r="C18073" s="3" t="s">
        <v>15274</v>
      </c>
      <c r="D18073" s="3">
        <v>13.0</v>
      </c>
      <c r="E18073" s="3" t="s">
        <v>15315</v>
      </c>
      <c r="F18073" s="3">
        <v>6.0</v>
      </c>
      <c r="G18073" s="3">
        <v>8.0</v>
      </c>
      <c r="H18073" s="3" t="s">
        <v>15778</v>
      </c>
      <c r="I18073" s="3" t="s">
        <v>15779</v>
      </c>
      <c r="J18073" s="3" t="s">
        <v>2015</v>
      </c>
      <c r="K18073" s="3" t="s">
        <v>24</v>
      </c>
      <c r="L18073" s="3">
        <v>35.0</v>
      </c>
      <c r="M18073" s="3" t="s">
        <v>25</v>
      </c>
      <c r="N18073" s="3" t="s">
        <v>2519</v>
      </c>
      <c r="O18073" s="3" t="s">
        <v>91</v>
      </c>
      <c r="P18073" s="4">
        <v>19509.0</v>
      </c>
      <c r="Q18073" s="3" t="s">
        <v>55</v>
      </c>
      <c r="S18073" s="3" t="s">
        <v>34</v>
      </c>
    </row>
    <row r="18074">
      <c r="A18074" s="2">
        <v>42318.71491898148</v>
      </c>
      <c r="B18074" s="3">
        <v>93.0</v>
      </c>
      <c r="C18074" s="3" t="s">
        <v>15274</v>
      </c>
      <c r="D18074" s="3">
        <v>13.0</v>
      </c>
      <c r="E18074" s="3" t="s">
        <v>15315</v>
      </c>
      <c r="F18074" s="3">
        <v>6.0</v>
      </c>
      <c r="G18074" s="3">
        <v>8.0</v>
      </c>
      <c r="H18074" s="3" t="s">
        <v>15778</v>
      </c>
      <c r="I18074" s="3" t="s">
        <v>15779</v>
      </c>
      <c r="J18074" s="3" t="s">
        <v>2015</v>
      </c>
      <c r="K18074" s="3" t="s">
        <v>24</v>
      </c>
      <c r="L18074" s="3">
        <v>36.0</v>
      </c>
      <c r="M18074" s="3" t="s">
        <v>30</v>
      </c>
      <c r="N18074" s="3" t="s">
        <v>631</v>
      </c>
      <c r="O18074" s="3" t="s">
        <v>283</v>
      </c>
      <c r="P18074" s="4">
        <v>25562.0</v>
      </c>
      <c r="Q18074" s="3" t="s">
        <v>110</v>
      </c>
      <c r="S18074" s="3" t="s">
        <v>34</v>
      </c>
    </row>
    <row r="18075">
      <c r="A18075" s="2">
        <v>42318.71491898148</v>
      </c>
      <c r="B18075" s="3">
        <v>93.0</v>
      </c>
      <c r="C18075" s="3" t="s">
        <v>15274</v>
      </c>
      <c r="D18075" s="3">
        <v>13.0</v>
      </c>
      <c r="E18075" s="3" t="s">
        <v>15315</v>
      </c>
      <c r="F18075" s="3">
        <v>6.0</v>
      </c>
      <c r="G18075" s="3">
        <v>8.0</v>
      </c>
      <c r="H18075" s="3" t="s">
        <v>15778</v>
      </c>
      <c r="I18075" s="3" t="s">
        <v>15779</v>
      </c>
      <c r="J18075" s="3" t="s">
        <v>2015</v>
      </c>
      <c r="K18075" s="3" t="s">
        <v>24</v>
      </c>
      <c r="L18075" s="3">
        <v>37.0</v>
      </c>
      <c r="M18075" s="3" t="s">
        <v>25</v>
      </c>
      <c r="N18075" s="3" t="s">
        <v>8049</v>
      </c>
      <c r="O18075" s="3" t="s">
        <v>218</v>
      </c>
      <c r="P18075" s="4">
        <v>19746.0</v>
      </c>
      <c r="Q18075" s="3" t="s">
        <v>40</v>
      </c>
      <c r="S18075" s="3" t="s">
        <v>34</v>
      </c>
    </row>
    <row r="18076">
      <c r="A18076" s="2">
        <v>42318.71491898148</v>
      </c>
      <c r="B18076" s="3">
        <v>93.0</v>
      </c>
      <c r="C18076" s="3" t="s">
        <v>15274</v>
      </c>
      <c r="D18076" s="3">
        <v>13.0</v>
      </c>
      <c r="E18076" s="3" t="s">
        <v>15315</v>
      </c>
      <c r="F18076" s="3">
        <v>6.0</v>
      </c>
      <c r="G18076" s="3">
        <v>8.0</v>
      </c>
      <c r="H18076" s="3" t="s">
        <v>15778</v>
      </c>
      <c r="I18076" s="3" t="s">
        <v>15779</v>
      </c>
      <c r="J18076" s="3" t="s">
        <v>2015</v>
      </c>
      <c r="K18076" s="3" t="s">
        <v>24</v>
      </c>
      <c r="L18076" s="3">
        <v>38.0</v>
      </c>
      <c r="M18076" s="3" t="s">
        <v>30</v>
      </c>
      <c r="N18076" s="3" t="s">
        <v>15843</v>
      </c>
      <c r="O18076" s="3" t="s">
        <v>8819</v>
      </c>
      <c r="P18076" s="4">
        <v>25130.0</v>
      </c>
      <c r="Q18076" s="3" t="s">
        <v>115</v>
      </c>
      <c r="S18076" s="3" t="s">
        <v>34</v>
      </c>
    </row>
    <row r="18077">
      <c r="A18077" s="2">
        <v>42318.71491898148</v>
      </c>
      <c r="B18077" s="3">
        <v>93.0</v>
      </c>
      <c r="C18077" s="3" t="s">
        <v>15274</v>
      </c>
      <c r="D18077" s="3">
        <v>13.0</v>
      </c>
      <c r="E18077" s="3" t="s">
        <v>15315</v>
      </c>
      <c r="F18077" s="3">
        <v>6.0</v>
      </c>
      <c r="G18077" s="3">
        <v>8.0</v>
      </c>
      <c r="H18077" s="3" t="s">
        <v>15778</v>
      </c>
      <c r="I18077" s="3" t="s">
        <v>15779</v>
      </c>
      <c r="J18077" s="3" t="s">
        <v>2015</v>
      </c>
      <c r="K18077" s="3" t="s">
        <v>24</v>
      </c>
      <c r="L18077" s="3">
        <v>39.0</v>
      </c>
      <c r="M18077" s="3" t="s">
        <v>25</v>
      </c>
      <c r="N18077" s="3" t="s">
        <v>15844</v>
      </c>
      <c r="O18077" s="3" t="s">
        <v>1583</v>
      </c>
      <c r="P18077" s="4">
        <v>22564.0</v>
      </c>
      <c r="Q18077" s="3" t="s">
        <v>110</v>
      </c>
      <c r="S18077" s="3" t="s">
        <v>34</v>
      </c>
    </row>
    <row r="18078">
      <c r="A18078" s="2">
        <v>42318.71491898148</v>
      </c>
      <c r="B18078" s="3">
        <v>93.0</v>
      </c>
      <c r="C18078" s="3" t="s">
        <v>15274</v>
      </c>
      <c r="D18078" s="3">
        <v>13.0</v>
      </c>
      <c r="E18078" s="3" t="s">
        <v>15315</v>
      </c>
      <c r="F18078" s="3">
        <v>6.0</v>
      </c>
      <c r="G18078" s="3">
        <v>8.0</v>
      </c>
      <c r="H18078" s="3" t="s">
        <v>15778</v>
      </c>
      <c r="I18078" s="3" t="s">
        <v>15779</v>
      </c>
      <c r="J18078" s="3" t="s">
        <v>2015</v>
      </c>
      <c r="K18078" s="3" t="s">
        <v>24</v>
      </c>
      <c r="L18078" s="3">
        <v>40.0</v>
      </c>
      <c r="M18078" s="3" t="s">
        <v>30</v>
      </c>
      <c r="N18078" s="3" t="s">
        <v>15845</v>
      </c>
      <c r="O18078" s="3" t="s">
        <v>10491</v>
      </c>
      <c r="P18078" s="4">
        <v>33122.0</v>
      </c>
      <c r="Q18078" s="3" t="s">
        <v>228</v>
      </c>
      <c r="S18078" s="3" t="s">
        <v>34</v>
      </c>
    </row>
    <row r="18079">
      <c r="A18079" s="2">
        <v>42318.71491898148</v>
      </c>
      <c r="B18079" s="3">
        <v>93.0</v>
      </c>
      <c r="C18079" s="3" t="s">
        <v>15274</v>
      </c>
      <c r="D18079" s="3">
        <v>13.0</v>
      </c>
      <c r="E18079" s="3" t="s">
        <v>15315</v>
      </c>
      <c r="F18079" s="3">
        <v>6.0</v>
      </c>
      <c r="G18079" s="3">
        <v>8.0</v>
      </c>
      <c r="H18079" s="3" t="s">
        <v>15778</v>
      </c>
      <c r="I18079" s="3" t="s">
        <v>15779</v>
      </c>
      <c r="J18079" s="3" t="s">
        <v>2015</v>
      </c>
      <c r="K18079" s="3" t="s">
        <v>24</v>
      </c>
      <c r="L18079" s="3">
        <v>41.0</v>
      </c>
      <c r="M18079" s="3" t="s">
        <v>25</v>
      </c>
      <c r="N18079" s="3" t="s">
        <v>15846</v>
      </c>
      <c r="O18079" s="3" t="s">
        <v>251</v>
      </c>
      <c r="P18079" s="4">
        <v>23304.0</v>
      </c>
      <c r="Q18079" s="3" t="s">
        <v>55</v>
      </c>
      <c r="S18079" s="3" t="s">
        <v>34</v>
      </c>
    </row>
    <row r="18080">
      <c r="A18080" s="2">
        <v>42318.71491898148</v>
      </c>
      <c r="B18080" s="3">
        <v>93.0</v>
      </c>
      <c r="C18080" s="3" t="s">
        <v>15274</v>
      </c>
      <c r="D18080" s="3">
        <v>13.0</v>
      </c>
      <c r="E18080" s="3" t="s">
        <v>15315</v>
      </c>
      <c r="F18080" s="3">
        <v>6.0</v>
      </c>
      <c r="G18080" s="3">
        <v>8.0</v>
      </c>
      <c r="H18080" s="3" t="s">
        <v>15778</v>
      </c>
      <c r="I18080" s="3" t="s">
        <v>15779</v>
      </c>
      <c r="J18080" s="3" t="s">
        <v>2015</v>
      </c>
      <c r="K18080" s="3" t="s">
        <v>24</v>
      </c>
      <c r="L18080" s="3">
        <v>42.0</v>
      </c>
      <c r="M18080" s="3" t="s">
        <v>30</v>
      </c>
      <c r="N18080" s="3" t="s">
        <v>15847</v>
      </c>
      <c r="O18080" s="3" t="s">
        <v>2299</v>
      </c>
      <c r="P18080" s="4">
        <v>31035.0</v>
      </c>
      <c r="Q18080" s="3" t="s">
        <v>1955</v>
      </c>
      <c r="S18080" s="3" t="s">
        <v>34</v>
      </c>
    </row>
    <row r="18081">
      <c r="A18081" s="2">
        <v>42318.71491898148</v>
      </c>
      <c r="B18081" s="3">
        <v>93.0</v>
      </c>
      <c r="C18081" s="3" t="s">
        <v>15274</v>
      </c>
      <c r="D18081" s="3">
        <v>13.0</v>
      </c>
      <c r="E18081" s="3" t="s">
        <v>15315</v>
      </c>
      <c r="F18081" s="3">
        <v>6.0</v>
      </c>
      <c r="G18081" s="3">
        <v>8.0</v>
      </c>
      <c r="H18081" s="3" t="s">
        <v>15778</v>
      </c>
      <c r="I18081" s="3" t="s">
        <v>15779</v>
      </c>
      <c r="J18081" s="3" t="s">
        <v>2015</v>
      </c>
      <c r="K18081" s="3" t="s">
        <v>24</v>
      </c>
      <c r="L18081" s="3">
        <v>43.0</v>
      </c>
      <c r="M18081" s="3" t="s">
        <v>25</v>
      </c>
      <c r="N18081" s="3" t="s">
        <v>15848</v>
      </c>
      <c r="O18081" s="3" t="s">
        <v>1275</v>
      </c>
      <c r="P18081" s="4">
        <v>27007.0</v>
      </c>
      <c r="Q18081" s="3" t="s">
        <v>60</v>
      </c>
      <c r="S18081" s="3" t="s">
        <v>34</v>
      </c>
    </row>
    <row r="18082">
      <c r="A18082" s="2">
        <v>42318.71491898148</v>
      </c>
      <c r="B18082" s="3">
        <v>93.0</v>
      </c>
      <c r="C18082" s="3" t="s">
        <v>15274</v>
      </c>
      <c r="D18082" s="3">
        <v>13.0</v>
      </c>
      <c r="E18082" s="3" t="s">
        <v>15315</v>
      </c>
      <c r="F18082" s="3">
        <v>6.0</v>
      </c>
      <c r="G18082" s="3">
        <v>8.0</v>
      </c>
      <c r="H18082" s="3" t="s">
        <v>15778</v>
      </c>
      <c r="I18082" s="3" t="s">
        <v>15779</v>
      </c>
      <c r="J18082" s="3" t="s">
        <v>2015</v>
      </c>
      <c r="K18082" s="3" t="s">
        <v>24</v>
      </c>
      <c r="L18082" s="3">
        <v>44.0</v>
      </c>
      <c r="M18082" s="3" t="s">
        <v>30</v>
      </c>
      <c r="N18082" s="3" t="s">
        <v>15849</v>
      </c>
      <c r="O18082" s="3" t="s">
        <v>15850</v>
      </c>
      <c r="P18082" s="4">
        <v>17116.0</v>
      </c>
      <c r="Q18082" s="3" t="s">
        <v>105</v>
      </c>
      <c r="S18082" s="3" t="s">
        <v>34</v>
      </c>
    </row>
    <row r="18083">
      <c r="A18083" s="2">
        <v>42318.71491898148</v>
      </c>
      <c r="B18083" s="3">
        <v>93.0</v>
      </c>
      <c r="C18083" s="3" t="s">
        <v>15274</v>
      </c>
      <c r="D18083" s="3">
        <v>13.0</v>
      </c>
      <c r="E18083" s="3" t="s">
        <v>15315</v>
      </c>
      <c r="F18083" s="3">
        <v>6.0</v>
      </c>
      <c r="G18083" s="3">
        <v>8.0</v>
      </c>
      <c r="H18083" s="3" t="s">
        <v>15778</v>
      </c>
      <c r="I18083" s="3" t="s">
        <v>15779</v>
      </c>
      <c r="J18083" s="3" t="s">
        <v>2015</v>
      </c>
      <c r="K18083" s="3" t="s">
        <v>24</v>
      </c>
      <c r="L18083" s="3">
        <v>45.0</v>
      </c>
      <c r="M18083" s="3" t="s">
        <v>25</v>
      </c>
      <c r="N18083" s="3" t="s">
        <v>4169</v>
      </c>
      <c r="O18083" s="3" t="s">
        <v>477</v>
      </c>
      <c r="P18083" s="4">
        <v>32139.0</v>
      </c>
      <c r="Q18083" s="3" t="s">
        <v>191</v>
      </c>
      <c r="S18083" s="3" t="s">
        <v>34</v>
      </c>
    </row>
    <row r="18084">
      <c r="A18084" s="2">
        <v>42318.71491898148</v>
      </c>
      <c r="B18084" s="3">
        <v>93.0</v>
      </c>
      <c r="C18084" s="3" t="s">
        <v>15274</v>
      </c>
      <c r="D18084" s="3">
        <v>13.0</v>
      </c>
      <c r="E18084" s="3" t="s">
        <v>15315</v>
      </c>
      <c r="F18084" s="3">
        <v>6.0</v>
      </c>
      <c r="G18084" s="3">
        <v>8.0</v>
      </c>
      <c r="H18084" s="3" t="s">
        <v>15778</v>
      </c>
      <c r="I18084" s="3" t="s">
        <v>15779</v>
      </c>
      <c r="J18084" s="3" t="s">
        <v>2015</v>
      </c>
      <c r="K18084" s="3" t="s">
        <v>24</v>
      </c>
      <c r="L18084" s="3">
        <v>46.0</v>
      </c>
      <c r="M18084" s="3" t="s">
        <v>30</v>
      </c>
      <c r="N18084" s="3" t="s">
        <v>15851</v>
      </c>
      <c r="O18084" s="3" t="s">
        <v>45</v>
      </c>
      <c r="P18084" s="4">
        <v>23269.0</v>
      </c>
      <c r="Q18084" s="3" t="s">
        <v>75</v>
      </c>
      <c r="S18084" s="3" t="s">
        <v>34</v>
      </c>
    </row>
    <row r="18085">
      <c r="A18085" s="2">
        <v>42318.71491898148</v>
      </c>
      <c r="B18085" s="3">
        <v>93.0</v>
      </c>
      <c r="C18085" s="3" t="s">
        <v>15274</v>
      </c>
      <c r="D18085" s="3">
        <v>13.0</v>
      </c>
      <c r="E18085" s="3" t="s">
        <v>15315</v>
      </c>
      <c r="F18085" s="3">
        <v>6.0</v>
      </c>
      <c r="G18085" s="3">
        <v>8.0</v>
      </c>
      <c r="H18085" s="3" t="s">
        <v>15778</v>
      </c>
      <c r="I18085" s="3" t="s">
        <v>15779</v>
      </c>
      <c r="J18085" s="3" t="s">
        <v>2015</v>
      </c>
      <c r="K18085" s="3" t="s">
        <v>24</v>
      </c>
      <c r="L18085" s="3">
        <v>47.0</v>
      </c>
      <c r="M18085" s="3" t="s">
        <v>25</v>
      </c>
      <c r="N18085" s="3" t="s">
        <v>15852</v>
      </c>
      <c r="O18085" s="3" t="s">
        <v>119</v>
      </c>
      <c r="P18085" s="4">
        <v>29166.0</v>
      </c>
      <c r="Q18085" s="3" t="s">
        <v>169</v>
      </c>
      <c r="S18085" s="3" t="s">
        <v>34</v>
      </c>
    </row>
    <row r="18086">
      <c r="A18086" s="2">
        <v>42318.71491898148</v>
      </c>
      <c r="B18086" s="3">
        <v>93.0</v>
      </c>
      <c r="C18086" s="3" t="s">
        <v>15274</v>
      </c>
      <c r="D18086" s="3">
        <v>13.0</v>
      </c>
      <c r="E18086" s="3" t="s">
        <v>15315</v>
      </c>
      <c r="F18086" s="3">
        <v>6.0</v>
      </c>
      <c r="G18086" s="3">
        <v>8.0</v>
      </c>
      <c r="H18086" s="3" t="s">
        <v>15778</v>
      </c>
      <c r="I18086" s="3" t="s">
        <v>15779</v>
      </c>
      <c r="J18086" s="3" t="s">
        <v>2015</v>
      </c>
      <c r="K18086" s="3" t="s">
        <v>24</v>
      </c>
      <c r="L18086" s="3">
        <v>48.0</v>
      </c>
      <c r="M18086" s="3" t="s">
        <v>30</v>
      </c>
      <c r="N18086" s="3" t="s">
        <v>15853</v>
      </c>
      <c r="O18086" s="3" t="s">
        <v>2636</v>
      </c>
      <c r="P18086" s="4">
        <v>26029.0</v>
      </c>
      <c r="Q18086" s="3" t="s">
        <v>132</v>
      </c>
      <c r="S18086" s="3" t="s">
        <v>34</v>
      </c>
    </row>
    <row r="18087">
      <c r="A18087" s="2">
        <v>42318.71491898148</v>
      </c>
      <c r="B18087" s="3">
        <v>93.0</v>
      </c>
      <c r="C18087" s="3" t="s">
        <v>15274</v>
      </c>
      <c r="D18087" s="3">
        <v>13.0</v>
      </c>
      <c r="E18087" s="3" t="s">
        <v>15315</v>
      </c>
      <c r="F18087" s="3">
        <v>6.0</v>
      </c>
      <c r="G18087" s="3">
        <v>8.0</v>
      </c>
      <c r="H18087" s="3" t="s">
        <v>15778</v>
      </c>
      <c r="I18087" s="3" t="s">
        <v>15779</v>
      </c>
      <c r="J18087" s="3" t="s">
        <v>2015</v>
      </c>
      <c r="K18087" s="3" t="s">
        <v>24</v>
      </c>
      <c r="L18087" s="3">
        <v>49.0</v>
      </c>
      <c r="M18087" s="3" t="s">
        <v>25</v>
      </c>
      <c r="N18087" s="3" t="s">
        <v>15854</v>
      </c>
      <c r="O18087" s="3" t="s">
        <v>450</v>
      </c>
      <c r="P18087" s="4">
        <v>29717.0</v>
      </c>
      <c r="Q18087" s="3" t="s">
        <v>132</v>
      </c>
      <c r="S18087" s="3" t="s">
        <v>34</v>
      </c>
    </row>
    <row r="18088">
      <c r="A18088" s="2">
        <v>42318.71491898148</v>
      </c>
      <c r="B18088" s="3">
        <v>93.0</v>
      </c>
      <c r="C18088" s="3" t="s">
        <v>15274</v>
      </c>
      <c r="D18088" s="3">
        <v>13.0</v>
      </c>
      <c r="E18088" s="3" t="s">
        <v>15315</v>
      </c>
      <c r="F18088" s="3">
        <v>6.0</v>
      </c>
      <c r="G18088" s="3">
        <v>8.0</v>
      </c>
      <c r="H18088" s="3" t="s">
        <v>15778</v>
      </c>
      <c r="I18088" s="3" t="s">
        <v>15779</v>
      </c>
      <c r="J18088" s="3" t="s">
        <v>2015</v>
      </c>
      <c r="K18088" s="3" t="s">
        <v>24</v>
      </c>
      <c r="L18088" s="3">
        <v>50.0</v>
      </c>
      <c r="M18088" s="3" t="s">
        <v>30</v>
      </c>
      <c r="N18088" s="3" t="s">
        <v>15855</v>
      </c>
      <c r="O18088" s="3" t="s">
        <v>45</v>
      </c>
      <c r="P18088" s="4">
        <v>24365.0</v>
      </c>
      <c r="Q18088" s="3" t="s">
        <v>33</v>
      </c>
      <c r="S18088" s="3" t="s">
        <v>34</v>
      </c>
    </row>
    <row r="18089">
      <c r="A18089" s="2">
        <v>42318.71491898148</v>
      </c>
      <c r="B18089" s="3">
        <v>93.0</v>
      </c>
      <c r="C18089" s="3" t="s">
        <v>15274</v>
      </c>
      <c r="D18089" s="3">
        <v>13.0</v>
      </c>
      <c r="E18089" s="3" t="s">
        <v>15315</v>
      </c>
      <c r="F18089" s="3">
        <v>6.0</v>
      </c>
      <c r="G18089" s="3">
        <v>8.0</v>
      </c>
      <c r="H18089" s="3" t="s">
        <v>15778</v>
      </c>
      <c r="I18089" s="3" t="s">
        <v>15779</v>
      </c>
      <c r="J18089" s="3" t="s">
        <v>2015</v>
      </c>
      <c r="K18089" s="3" t="s">
        <v>24</v>
      </c>
      <c r="L18089" s="3">
        <v>51.0</v>
      </c>
      <c r="M18089" s="3" t="s">
        <v>25</v>
      </c>
      <c r="N18089" s="3" t="s">
        <v>15856</v>
      </c>
      <c r="O18089" s="3" t="s">
        <v>218</v>
      </c>
      <c r="P18089" s="4">
        <v>25909.0</v>
      </c>
      <c r="Q18089" s="3" t="s">
        <v>110</v>
      </c>
      <c r="S18089" s="3" t="s">
        <v>34</v>
      </c>
    </row>
    <row r="18090">
      <c r="A18090" s="2">
        <v>42318.71491898148</v>
      </c>
      <c r="B18090" s="3">
        <v>93.0</v>
      </c>
      <c r="C18090" s="3" t="s">
        <v>15274</v>
      </c>
      <c r="D18090" s="3">
        <v>83.0</v>
      </c>
      <c r="E18090" s="3" t="s">
        <v>15357</v>
      </c>
      <c r="F18090" s="3">
        <v>6.0</v>
      </c>
      <c r="G18090" s="3">
        <v>8.0</v>
      </c>
      <c r="H18090" s="3" t="s">
        <v>15778</v>
      </c>
      <c r="I18090" s="3" t="s">
        <v>15779</v>
      </c>
      <c r="J18090" s="3" t="s">
        <v>2015</v>
      </c>
      <c r="K18090" s="3" t="s">
        <v>24</v>
      </c>
      <c r="L18090" s="3">
        <v>1.0</v>
      </c>
      <c r="M18090" s="3" t="s">
        <v>25</v>
      </c>
      <c r="N18090" s="3" t="s">
        <v>15857</v>
      </c>
      <c r="O18090" s="3" t="s">
        <v>218</v>
      </c>
      <c r="P18090" s="4">
        <v>20142.0</v>
      </c>
      <c r="Q18090" s="3" t="s">
        <v>4552</v>
      </c>
      <c r="R18090" s="3" t="s">
        <v>1030</v>
      </c>
      <c r="S18090" s="3" t="s">
        <v>34</v>
      </c>
    </row>
    <row r="18091">
      <c r="A18091" s="2">
        <v>42318.71491898148</v>
      </c>
      <c r="B18091" s="3">
        <v>93.0</v>
      </c>
      <c r="C18091" s="3" t="s">
        <v>15274</v>
      </c>
      <c r="D18091" s="3">
        <v>83.0</v>
      </c>
      <c r="E18091" s="3" t="s">
        <v>15357</v>
      </c>
      <c r="F18091" s="3">
        <v>6.0</v>
      </c>
      <c r="G18091" s="3">
        <v>8.0</v>
      </c>
      <c r="H18091" s="3" t="s">
        <v>15778</v>
      </c>
      <c r="I18091" s="3" t="s">
        <v>15779</v>
      </c>
      <c r="J18091" s="3" t="s">
        <v>2015</v>
      </c>
      <c r="K18091" s="3" t="s">
        <v>24</v>
      </c>
      <c r="L18091" s="3">
        <v>2.0</v>
      </c>
      <c r="M18091" s="3" t="s">
        <v>30</v>
      </c>
      <c r="N18091" s="3" t="s">
        <v>15858</v>
      </c>
      <c r="O18091" s="3" t="s">
        <v>702</v>
      </c>
      <c r="P18091" s="4">
        <v>28375.0</v>
      </c>
      <c r="Q18091" s="3" t="s">
        <v>153</v>
      </c>
      <c r="S18091" s="3" t="s">
        <v>34</v>
      </c>
    </row>
    <row r="18092">
      <c r="A18092" s="2">
        <v>42318.71491898148</v>
      </c>
      <c r="B18092" s="3">
        <v>93.0</v>
      </c>
      <c r="C18092" s="3" t="s">
        <v>15274</v>
      </c>
      <c r="D18092" s="3">
        <v>83.0</v>
      </c>
      <c r="E18092" s="3" t="s">
        <v>15357</v>
      </c>
      <c r="F18092" s="3">
        <v>6.0</v>
      </c>
      <c r="G18092" s="3">
        <v>8.0</v>
      </c>
      <c r="H18092" s="3" t="s">
        <v>15778</v>
      </c>
      <c r="I18092" s="3" t="s">
        <v>15779</v>
      </c>
      <c r="J18092" s="3" t="s">
        <v>2015</v>
      </c>
      <c r="K18092" s="3" t="s">
        <v>24</v>
      </c>
      <c r="L18092" s="3">
        <v>3.0</v>
      </c>
      <c r="M18092" s="3" t="s">
        <v>25</v>
      </c>
      <c r="N18092" s="3" t="s">
        <v>15859</v>
      </c>
      <c r="O18092" s="3" t="s">
        <v>1456</v>
      </c>
      <c r="P18092" s="4">
        <v>21881.0</v>
      </c>
      <c r="Q18092" s="3" t="s">
        <v>72</v>
      </c>
      <c r="S18092" s="3" t="s">
        <v>29</v>
      </c>
    </row>
    <row r="18093">
      <c r="A18093" s="2">
        <v>42318.71491898148</v>
      </c>
      <c r="B18093" s="3">
        <v>93.0</v>
      </c>
      <c r="C18093" s="3" t="s">
        <v>15274</v>
      </c>
      <c r="D18093" s="3">
        <v>83.0</v>
      </c>
      <c r="E18093" s="3" t="s">
        <v>15357</v>
      </c>
      <c r="F18093" s="3">
        <v>6.0</v>
      </c>
      <c r="G18093" s="3">
        <v>8.0</v>
      </c>
      <c r="H18093" s="3" t="s">
        <v>15778</v>
      </c>
      <c r="I18093" s="3" t="s">
        <v>15779</v>
      </c>
      <c r="J18093" s="3" t="s">
        <v>2015</v>
      </c>
      <c r="K18093" s="3" t="s">
        <v>24</v>
      </c>
      <c r="L18093" s="3">
        <v>4.0</v>
      </c>
      <c r="M18093" s="3" t="s">
        <v>30</v>
      </c>
      <c r="N18093" s="3" t="s">
        <v>15860</v>
      </c>
      <c r="O18093" s="3" t="s">
        <v>121</v>
      </c>
      <c r="P18093" s="4">
        <v>24603.0</v>
      </c>
      <c r="Q18093" s="3" t="s">
        <v>40</v>
      </c>
      <c r="S18093" s="3" t="s">
        <v>34</v>
      </c>
    </row>
    <row r="18094">
      <c r="A18094" s="2">
        <v>42318.71491898148</v>
      </c>
      <c r="B18094" s="3">
        <v>93.0</v>
      </c>
      <c r="C18094" s="3" t="s">
        <v>15274</v>
      </c>
      <c r="D18094" s="3">
        <v>83.0</v>
      </c>
      <c r="E18094" s="3" t="s">
        <v>15357</v>
      </c>
      <c r="F18094" s="3">
        <v>6.0</v>
      </c>
      <c r="G18094" s="3">
        <v>8.0</v>
      </c>
      <c r="H18094" s="3" t="s">
        <v>15778</v>
      </c>
      <c r="I18094" s="3" t="s">
        <v>15779</v>
      </c>
      <c r="J18094" s="3" t="s">
        <v>2015</v>
      </c>
      <c r="K18094" s="3" t="s">
        <v>24</v>
      </c>
      <c r="L18094" s="3">
        <v>5.0</v>
      </c>
      <c r="M18094" s="3" t="s">
        <v>25</v>
      </c>
      <c r="N18094" s="3" t="s">
        <v>15861</v>
      </c>
      <c r="O18094" s="3" t="s">
        <v>639</v>
      </c>
      <c r="P18094" s="4">
        <v>21084.0</v>
      </c>
      <c r="Q18094" s="3" t="s">
        <v>83</v>
      </c>
      <c r="S18094" s="3" t="s">
        <v>34</v>
      </c>
    </row>
    <row r="18095">
      <c r="A18095" s="2">
        <v>42318.71491898148</v>
      </c>
      <c r="B18095" s="3">
        <v>93.0</v>
      </c>
      <c r="C18095" s="3" t="s">
        <v>15274</v>
      </c>
      <c r="D18095" s="3">
        <v>83.0</v>
      </c>
      <c r="E18095" s="3" t="s">
        <v>15357</v>
      </c>
      <c r="F18095" s="3">
        <v>6.0</v>
      </c>
      <c r="G18095" s="3">
        <v>8.0</v>
      </c>
      <c r="H18095" s="3" t="s">
        <v>15778</v>
      </c>
      <c r="I18095" s="3" t="s">
        <v>15779</v>
      </c>
      <c r="J18095" s="3" t="s">
        <v>2015</v>
      </c>
      <c r="K18095" s="3" t="s">
        <v>24</v>
      </c>
      <c r="L18095" s="3">
        <v>6.0</v>
      </c>
      <c r="M18095" s="3" t="s">
        <v>30</v>
      </c>
      <c r="N18095" s="3" t="s">
        <v>15862</v>
      </c>
      <c r="O18095" s="3" t="s">
        <v>757</v>
      </c>
      <c r="P18095" s="4">
        <v>21486.0</v>
      </c>
      <c r="Q18095" s="3" t="s">
        <v>189</v>
      </c>
      <c r="S18095" s="3" t="s">
        <v>34</v>
      </c>
    </row>
    <row r="18096">
      <c r="A18096" s="2">
        <v>42318.71491898148</v>
      </c>
      <c r="B18096" s="3">
        <v>93.0</v>
      </c>
      <c r="C18096" s="3" t="s">
        <v>15274</v>
      </c>
      <c r="D18096" s="3">
        <v>83.0</v>
      </c>
      <c r="E18096" s="3" t="s">
        <v>15357</v>
      </c>
      <c r="F18096" s="3">
        <v>6.0</v>
      </c>
      <c r="G18096" s="3">
        <v>8.0</v>
      </c>
      <c r="H18096" s="3" t="s">
        <v>15778</v>
      </c>
      <c r="I18096" s="3" t="s">
        <v>15779</v>
      </c>
      <c r="J18096" s="3" t="s">
        <v>2015</v>
      </c>
      <c r="K18096" s="3" t="s">
        <v>24</v>
      </c>
      <c r="L18096" s="3">
        <v>7.0</v>
      </c>
      <c r="M18096" s="3" t="s">
        <v>25</v>
      </c>
      <c r="N18096" s="3" t="s">
        <v>1164</v>
      </c>
      <c r="O18096" s="3" t="s">
        <v>417</v>
      </c>
      <c r="P18096" s="4">
        <v>22756.0</v>
      </c>
      <c r="Q18096" s="3" t="s">
        <v>1221</v>
      </c>
      <c r="S18096" s="3" t="s">
        <v>29</v>
      </c>
    </row>
    <row r="18097">
      <c r="A18097" s="2">
        <v>42318.71491898148</v>
      </c>
      <c r="B18097" s="3">
        <v>93.0</v>
      </c>
      <c r="C18097" s="3" t="s">
        <v>15274</v>
      </c>
      <c r="D18097" s="3">
        <v>83.0</v>
      </c>
      <c r="E18097" s="3" t="s">
        <v>15357</v>
      </c>
      <c r="F18097" s="3">
        <v>6.0</v>
      </c>
      <c r="G18097" s="3">
        <v>8.0</v>
      </c>
      <c r="H18097" s="3" t="s">
        <v>15778</v>
      </c>
      <c r="I18097" s="3" t="s">
        <v>15779</v>
      </c>
      <c r="J18097" s="3" t="s">
        <v>2015</v>
      </c>
      <c r="K18097" s="3" t="s">
        <v>24</v>
      </c>
      <c r="L18097" s="3">
        <v>8.0</v>
      </c>
      <c r="M18097" s="3" t="s">
        <v>30</v>
      </c>
      <c r="N18097" s="3" t="s">
        <v>2909</v>
      </c>
      <c r="O18097" s="3" t="s">
        <v>361</v>
      </c>
      <c r="P18097" s="4">
        <v>22611.0</v>
      </c>
      <c r="Q18097" s="3" t="s">
        <v>72</v>
      </c>
      <c r="S18097" s="3" t="s">
        <v>34</v>
      </c>
    </row>
    <row r="18098">
      <c r="A18098" s="2">
        <v>42318.71491898148</v>
      </c>
      <c r="B18098" s="3">
        <v>93.0</v>
      </c>
      <c r="C18098" s="3" t="s">
        <v>15274</v>
      </c>
      <c r="D18098" s="3">
        <v>83.0</v>
      </c>
      <c r="E18098" s="3" t="s">
        <v>15357</v>
      </c>
      <c r="F18098" s="3">
        <v>6.0</v>
      </c>
      <c r="G18098" s="3">
        <v>8.0</v>
      </c>
      <c r="H18098" s="3" t="s">
        <v>15778</v>
      </c>
      <c r="I18098" s="3" t="s">
        <v>15779</v>
      </c>
      <c r="J18098" s="3" t="s">
        <v>2015</v>
      </c>
      <c r="K18098" s="3" t="s">
        <v>24</v>
      </c>
      <c r="L18098" s="3">
        <v>9.0</v>
      </c>
      <c r="M18098" s="3" t="s">
        <v>25</v>
      </c>
      <c r="N18098" s="3" t="s">
        <v>15863</v>
      </c>
      <c r="O18098" s="3" t="s">
        <v>377</v>
      </c>
      <c r="P18098" s="4">
        <v>23872.0</v>
      </c>
      <c r="Q18098" s="3" t="s">
        <v>169</v>
      </c>
      <c r="S18098" s="3" t="s">
        <v>34</v>
      </c>
    </row>
    <row r="18099">
      <c r="A18099" s="2">
        <v>42318.71491898148</v>
      </c>
      <c r="B18099" s="3">
        <v>93.0</v>
      </c>
      <c r="C18099" s="3" t="s">
        <v>15274</v>
      </c>
      <c r="D18099" s="3">
        <v>83.0</v>
      </c>
      <c r="E18099" s="3" t="s">
        <v>15357</v>
      </c>
      <c r="F18099" s="3">
        <v>6.0</v>
      </c>
      <c r="G18099" s="3">
        <v>8.0</v>
      </c>
      <c r="H18099" s="3" t="s">
        <v>15778</v>
      </c>
      <c r="I18099" s="3" t="s">
        <v>15779</v>
      </c>
      <c r="J18099" s="3" t="s">
        <v>2015</v>
      </c>
      <c r="K18099" s="3" t="s">
        <v>24</v>
      </c>
      <c r="L18099" s="3">
        <v>10.0</v>
      </c>
      <c r="M18099" s="3" t="s">
        <v>30</v>
      </c>
      <c r="N18099" s="3" t="s">
        <v>1640</v>
      </c>
      <c r="O18099" s="3" t="s">
        <v>13434</v>
      </c>
      <c r="P18099" s="4">
        <v>18886.0</v>
      </c>
      <c r="Q18099" s="3" t="s">
        <v>189</v>
      </c>
      <c r="S18099" s="3" t="s">
        <v>34</v>
      </c>
    </row>
    <row r="18100">
      <c r="A18100" s="2">
        <v>42318.71491898148</v>
      </c>
      <c r="B18100" s="3">
        <v>93.0</v>
      </c>
      <c r="C18100" s="3" t="s">
        <v>15274</v>
      </c>
      <c r="D18100" s="3">
        <v>83.0</v>
      </c>
      <c r="E18100" s="3" t="s">
        <v>15357</v>
      </c>
      <c r="F18100" s="3">
        <v>6.0</v>
      </c>
      <c r="G18100" s="3">
        <v>8.0</v>
      </c>
      <c r="H18100" s="3" t="s">
        <v>15778</v>
      </c>
      <c r="I18100" s="3" t="s">
        <v>15779</v>
      </c>
      <c r="J18100" s="3" t="s">
        <v>2015</v>
      </c>
      <c r="K18100" s="3" t="s">
        <v>24</v>
      </c>
      <c r="L18100" s="3">
        <v>11.0</v>
      </c>
      <c r="M18100" s="3" t="s">
        <v>25</v>
      </c>
      <c r="N18100" s="3" t="s">
        <v>15864</v>
      </c>
      <c r="O18100" s="3" t="s">
        <v>100</v>
      </c>
      <c r="P18100" s="4">
        <v>24193.0</v>
      </c>
      <c r="Q18100" s="3" t="s">
        <v>1221</v>
      </c>
      <c r="S18100" s="3" t="s">
        <v>34</v>
      </c>
    </row>
    <row r="18101">
      <c r="A18101" s="2">
        <v>42318.71491898148</v>
      </c>
      <c r="B18101" s="3">
        <v>93.0</v>
      </c>
      <c r="C18101" s="3" t="s">
        <v>15274</v>
      </c>
      <c r="D18101" s="3">
        <v>83.0</v>
      </c>
      <c r="E18101" s="3" t="s">
        <v>15357</v>
      </c>
      <c r="F18101" s="3">
        <v>6.0</v>
      </c>
      <c r="G18101" s="3">
        <v>8.0</v>
      </c>
      <c r="H18101" s="3" t="s">
        <v>15778</v>
      </c>
      <c r="I18101" s="3" t="s">
        <v>15779</v>
      </c>
      <c r="J18101" s="3" t="s">
        <v>2015</v>
      </c>
      <c r="K18101" s="3" t="s">
        <v>24</v>
      </c>
      <c r="L18101" s="3">
        <v>12.0</v>
      </c>
      <c r="M18101" s="3" t="s">
        <v>30</v>
      </c>
      <c r="N18101" s="3" t="s">
        <v>12371</v>
      </c>
      <c r="O18101" s="3" t="s">
        <v>677</v>
      </c>
      <c r="P18101" s="4">
        <v>23745.0</v>
      </c>
      <c r="Q18101" s="3" t="s">
        <v>115</v>
      </c>
      <c r="S18101" s="3" t="s">
        <v>29</v>
      </c>
    </row>
    <row r="18102">
      <c r="A18102" s="2">
        <v>42318.71491898148</v>
      </c>
      <c r="B18102" s="3">
        <v>93.0</v>
      </c>
      <c r="C18102" s="3" t="s">
        <v>15274</v>
      </c>
      <c r="D18102" s="3">
        <v>83.0</v>
      </c>
      <c r="E18102" s="3" t="s">
        <v>15357</v>
      </c>
      <c r="F18102" s="3">
        <v>6.0</v>
      </c>
      <c r="G18102" s="3">
        <v>8.0</v>
      </c>
      <c r="H18102" s="3" t="s">
        <v>15778</v>
      </c>
      <c r="I18102" s="3" t="s">
        <v>15779</v>
      </c>
      <c r="J18102" s="3" t="s">
        <v>2015</v>
      </c>
      <c r="K18102" s="3" t="s">
        <v>24</v>
      </c>
      <c r="L18102" s="3">
        <v>13.0</v>
      </c>
      <c r="M18102" s="3" t="s">
        <v>25</v>
      </c>
      <c r="N18102" s="3" t="s">
        <v>15865</v>
      </c>
      <c r="O18102" s="3" t="s">
        <v>391</v>
      </c>
      <c r="P18102" s="4">
        <v>15972.0</v>
      </c>
      <c r="Q18102" s="3" t="s">
        <v>96</v>
      </c>
      <c r="S18102" s="3" t="s">
        <v>29</v>
      </c>
    </row>
    <row r="18103">
      <c r="A18103" s="2">
        <v>42318.71491898148</v>
      </c>
      <c r="B18103" s="3">
        <v>93.0</v>
      </c>
      <c r="C18103" s="3" t="s">
        <v>15274</v>
      </c>
      <c r="D18103" s="3">
        <v>83.0</v>
      </c>
      <c r="E18103" s="3" t="s">
        <v>15357</v>
      </c>
      <c r="F18103" s="3">
        <v>6.0</v>
      </c>
      <c r="G18103" s="3">
        <v>8.0</v>
      </c>
      <c r="H18103" s="3" t="s">
        <v>15778</v>
      </c>
      <c r="I18103" s="3" t="s">
        <v>15779</v>
      </c>
      <c r="J18103" s="3" t="s">
        <v>2015</v>
      </c>
      <c r="K18103" s="3" t="s">
        <v>24</v>
      </c>
      <c r="L18103" s="3">
        <v>14.0</v>
      </c>
      <c r="M18103" s="3" t="s">
        <v>30</v>
      </c>
      <c r="N18103" s="3" t="s">
        <v>15866</v>
      </c>
      <c r="O18103" s="3" t="s">
        <v>98</v>
      </c>
      <c r="P18103" s="4">
        <v>21869.0</v>
      </c>
      <c r="Q18103" s="3" t="s">
        <v>169</v>
      </c>
      <c r="S18103" s="3" t="s">
        <v>34</v>
      </c>
    </row>
    <row r="18104">
      <c r="A18104" s="2">
        <v>42318.71491898148</v>
      </c>
      <c r="B18104" s="3">
        <v>93.0</v>
      </c>
      <c r="C18104" s="3" t="s">
        <v>15274</v>
      </c>
      <c r="D18104" s="3">
        <v>83.0</v>
      </c>
      <c r="E18104" s="3" t="s">
        <v>15357</v>
      </c>
      <c r="F18104" s="3">
        <v>6.0</v>
      </c>
      <c r="G18104" s="3">
        <v>8.0</v>
      </c>
      <c r="H18104" s="3" t="s">
        <v>15778</v>
      </c>
      <c r="I18104" s="3" t="s">
        <v>15779</v>
      </c>
      <c r="J18104" s="3" t="s">
        <v>2015</v>
      </c>
      <c r="K18104" s="3" t="s">
        <v>24</v>
      </c>
      <c r="L18104" s="3">
        <v>15.0</v>
      </c>
      <c r="M18104" s="3" t="s">
        <v>25</v>
      </c>
      <c r="N18104" s="3" t="s">
        <v>631</v>
      </c>
      <c r="O18104" s="3" t="s">
        <v>281</v>
      </c>
      <c r="P18104" s="4">
        <v>21915.0</v>
      </c>
      <c r="Q18104" s="3" t="s">
        <v>37</v>
      </c>
      <c r="S18104" s="3" t="s">
        <v>34</v>
      </c>
    </row>
    <row r="18105">
      <c r="A18105" s="2">
        <v>42318.71491898148</v>
      </c>
      <c r="B18105" s="3">
        <v>93.0</v>
      </c>
      <c r="C18105" s="3" t="s">
        <v>15274</v>
      </c>
      <c r="D18105" s="3">
        <v>83.0</v>
      </c>
      <c r="E18105" s="3" t="s">
        <v>15357</v>
      </c>
      <c r="F18105" s="3">
        <v>6.0</v>
      </c>
      <c r="G18105" s="3">
        <v>8.0</v>
      </c>
      <c r="H18105" s="3" t="s">
        <v>15778</v>
      </c>
      <c r="I18105" s="3" t="s">
        <v>15779</v>
      </c>
      <c r="J18105" s="3" t="s">
        <v>2015</v>
      </c>
      <c r="K18105" s="3" t="s">
        <v>24</v>
      </c>
      <c r="L18105" s="3">
        <v>16.0</v>
      </c>
      <c r="M18105" s="3" t="s">
        <v>30</v>
      </c>
      <c r="N18105" s="3" t="s">
        <v>4948</v>
      </c>
      <c r="O18105" s="3" t="s">
        <v>605</v>
      </c>
      <c r="P18105" s="4">
        <v>26862.0</v>
      </c>
      <c r="Q18105" s="3" t="s">
        <v>110</v>
      </c>
      <c r="S18105" s="3" t="s">
        <v>29</v>
      </c>
    </row>
    <row r="18106">
      <c r="A18106" s="2">
        <v>42318.71491898148</v>
      </c>
      <c r="B18106" s="3">
        <v>93.0</v>
      </c>
      <c r="C18106" s="3" t="s">
        <v>15274</v>
      </c>
      <c r="D18106" s="3">
        <v>83.0</v>
      </c>
      <c r="E18106" s="3" t="s">
        <v>15357</v>
      </c>
      <c r="F18106" s="3">
        <v>6.0</v>
      </c>
      <c r="G18106" s="3">
        <v>8.0</v>
      </c>
      <c r="H18106" s="3" t="s">
        <v>15778</v>
      </c>
      <c r="I18106" s="3" t="s">
        <v>15779</v>
      </c>
      <c r="J18106" s="3" t="s">
        <v>2015</v>
      </c>
      <c r="K18106" s="3" t="s">
        <v>24</v>
      </c>
      <c r="L18106" s="3">
        <v>17.0</v>
      </c>
      <c r="M18106" s="3" t="s">
        <v>25</v>
      </c>
      <c r="N18106" s="3" t="s">
        <v>7869</v>
      </c>
      <c r="O18106" s="3" t="s">
        <v>109</v>
      </c>
      <c r="P18106" s="4">
        <v>18704.0</v>
      </c>
      <c r="Q18106" s="3" t="s">
        <v>86</v>
      </c>
      <c r="S18106" s="3" t="s">
        <v>34</v>
      </c>
    </row>
    <row r="18107">
      <c r="A18107" s="2">
        <v>42318.71491898148</v>
      </c>
      <c r="B18107" s="3">
        <v>93.0</v>
      </c>
      <c r="C18107" s="3" t="s">
        <v>15274</v>
      </c>
      <c r="D18107" s="3">
        <v>83.0</v>
      </c>
      <c r="E18107" s="3" t="s">
        <v>15357</v>
      </c>
      <c r="F18107" s="3">
        <v>6.0</v>
      </c>
      <c r="G18107" s="3">
        <v>8.0</v>
      </c>
      <c r="H18107" s="3" t="s">
        <v>15778</v>
      </c>
      <c r="I18107" s="3" t="s">
        <v>15779</v>
      </c>
      <c r="J18107" s="3" t="s">
        <v>2015</v>
      </c>
      <c r="K18107" s="3" t="s">
        <v>24</v>
      </c>
      <c r="L18107" s="3">
        <v>18.0</v>
      </c>
      <c r="M18107" s="3" t="s">
        <v>30</v>
      </c>
      <c r="N18107" s="3" t="s">
        <v>13472</v>
      </c>
      <c r="O18107" s="3" t="s">
        <v>235</v>
      </c>
      <c r="P18107" s="4">
        <v>21232.0</v>
      </c>
      <c r="Q18107" s="3" t="s">
        <v>169</v>
      </c>
      <c r="S18107" s="3" t="s">
        <v>34</v>
      </c>
    </row>
    <row r="18108">
      <c r="A18108" s="2">
        <v>42318.71491898148</v>
      </c>
      <c r="B18108" s="3">
        <v>93.0</v>
      </c>
      <c r="C18108" s="3" t="s">
        <v>15274</v>
      </c>
      <c r="D18108" s="3">
        <v>83.0</v>
      </c>
      <c r="E18108" s="3" t="s">
        <v>15357</v>
      </c>
      <c r="F18108" s="3">
        <v>6.0</v>
      </c>
      <c r="G18108" s="3">
        <v>8.0</v>
      </c>
      <c r="H18108" s="3" t="s">
        <v>15778</v>
      </c>
      <c r="I18108" s="3" t="s">
        <v>15779</v>
      </c>
      <c r="J18108" s="3" t="s">
        <v>2015</v>
      </c>
      <c r="K18108" s="3" t="s">
        <v>24</v>
      </c>
      <c r="L18108" s="3">
        <v>19.0</v>
      </c>
      <c r="M18108" s="3" t="s">
        <v>25</v>
      </c>
      <c r="N18108" s="3" t="s">
        <v>15867</v>
      </c>
      <c r="O18108" s="3" t="s">
        <v>95</v>
      </c>
      <c r="P18108" s="4">
        <v>23065.0</v>
      </c>
      <c r="Q18108" s="3" t="s">
        <v>55</v>
      </c>
      <c r="S18108" s="3" t="s">
        <v>34</v>
      </c>
    </row>
    <row r="18109">
      <c r="A18109" s="2">
        <v>42318.71491898148</v>
      </c>
      <c r="B18109" s="3">
        <v>93.0</v>
      </c>
      <c r="C18109" s="3" t="s">
        <v>15274</v>
      </c>
      <c r="D18109" s="3">
        <v>83.0</v>
      </c>
      <c r="E18109" s="3" t="s">
        <v>15357</v>
      </c>
      <c r="F18109" s="3">
        <v>6.0</v>
      </c>
      <c r="G18109" s="3">
        <v>8.0</v>
      </c>
      <c r="H18109" s="3" t="s">
        <v>15778</v>
      </c>
      <c r="I18109" s="3" t="s">
        <v>15779</v>
      </c>
      <c r="J18109" s="3" t="s">
        <v>2015</v>
      </c>
      <c r="K18109" s="3" t="s">
        <v>24</v>
      </c>
      <c r="L18109" s="3">
        <v>20.0</v>
      </c>
      <c r="M18109" s="3" t="s">
        <v>30</v>
      </c>
      <c r="N18109" s="3" t="s">
        <v>15868</v>
      </c>
      <c r="O18109" s="3" t="s">
        <v>639</v>
      </c>
      <c r="P18109" s="4">
        <v>19275.0</v>
      </c>
      <c r="Q18109" s="3" t="s">
        <v>49</v>
      </c>
      <c r="S18109" s="3" t="s">
        <v>34</v>
      </c>
    </row>
    <row r="18110">
      <c r="A18110" s="2">
        <v>42318.71491898148</v>
      </c>
      <c r="B18110" s="3">
        <v>93.0</v>
      </c>
      <c r="C18110" s="3" t="s">
        <v>15274</v>
      </c>
      <c r="D18110" s="3">
        <v>83.0</v>
      </c>
      <c r="E18110" s="3" t="s">
        <v>15357</v>
      </c>
      <c r="F18110" s="3">
        <v>6.0</v>
      </c>
      <c r="G18110" s="3">
        <v>8.0</v>
      </c>
      <c r="H18110" s="3" t="s">
        <v>15778</v>
      </c>
      <c r="I18110" s="3" t="s">
        <v>15779</v>
      </c>
      <c r="J18110" s="3" t="s">
        <v>2015</v>
      </c>
      <c r="K18110" s="3" t="s">
        <v>24</v>
      </c>
      <c r="L18110" s="3">
        <v>21.0</v>
      </c>
      <c r="M18110" s="3" t="s">
        <v>25</v>
      </c>
      <c r="N18110" s="3" t="s">
        <v>15869</v>
      </c>
      <c r="O18110" s="3" t="s">
        <v>119</v>
      </c>
      <c r="P18110" s="4">
        <v>22500.0</v>
      </c>
      <c r="Q18110" s="3" t="s">
        <v>169</v>
      </c>
      <c r="S18110" s="3" t="s">
        <v>34</v>
      </c>
    </row>
    <row r="18111">
      <c r="A18111" s="2">
        <v>42318.71491898148</v>
      </c>
      <c r="B18111" s="3">
        <v>93.0</v>
      </c>
      <c r="C18111" s="3" t="s">
        <v>15274</v>
      </c>
      <c r="D18111" s="3">
        <v>83.0</v>
      </c>
      <c r="E18111" s="3" t="s">
        <v>15357</v>
      </c>
      <c r="F18111" s="3">
        <v>6.0</v>
      </c>
      <c r="G18111" s="3">
        <v>8.0</v>
      </c>
      <c r="H18111" s="3" t="s">
        <v>15778</v>
      </c>
      <c r="I18111" s="3" t="s">
        <v>15779</v>
      </c>
      <c r="J18111" s="3" t="s">
        <v>2015</v>
      </c>
      <c r="K18111" s="3" t="s">
        <v>24</v>
      </c>
      <c r="L18111" s="3">
        <v>22.0</v>
      </c>
      <c r="M18111" s="3" t="s">
        <v>30</v>
      </c>
      <c r="N18111" s="3" t="s">
        <v>6226</v>
      </c>
      <c r="O18111" s="3" t="s">
        <v>215</v>
      </c>
      <c r="P18111" s="4">
        <v>21987.0</v>
      </c>
      <c r="Q18111" s="3" t="s">
        <v>266</v>
      </c>
      <c r="S18111" s="3" t="s">
        <v>34</v>
      </c>
    </row>
    <row r="18112">
      <c r="A18112" s="2">
        <v>42318.71491898148</v>
      </c>
      <c r="B18112" s="3">
        <v>93.0</v>
      </c>
      <c r="C18112" s="3" t="s">
        <v>15274</v>
      </c>
      <c r="D18112" s="3">
        <v>83.0</v>
      </c>
      <c r="E18112" s="3" t="s">
        <v>15357</v>
      </c>
      <c r="F18112" s="3">
        <v>6.0</v>
      </c>
      <c r="G18112" s="3">
        <v>8.0</v>
      </c>
      <c r="H18112" s="3" t="s">
        <v>15778</v>
      </c>
      <c r="I18112" s="3" t="s">
        <v>15779</v>
      </c>
      <c r="J18112" s="3" t="s">
        <v>2015</v>
      </c>
      <c r="K18112" s="3" t="s">
        <v>24</v>
      </c>
      <c r="L18112" s="3">
        <v>23.0</v>
      </c>
      <c r="M18112" s="3" t="s">
        <v>25</v>
      </c>
      <c r="N18112" s="3" t="s">
        <v>15870</v>
      </c>
      <c r="O18112" s="3" t="s">
        <v>15871</v>
      </c>
      <c r="P18112" s="4">
        <v>18279.0</v>
      </c>
      <c r="Q18112" s="3" t="s">
        <v>117</v>
      </c>
      <c r="S18112" s="3" t="s">
        <v>34</v>
      </c>
    </row>
    <row r="18113">
      <c r="A18113" s="2">
        <v>42318.71491898148</v>
      </c>
      <c r="B18113" s="3">
        <v>93.0</v>
      </c>
      <c r="C18113" s="3" t="s">
        <v>15274</v>
      </c>
      <c r="D18113" s="3">
        <v>83.0</v>
      </c>
      <c r="E18113" s="3" t="s">
        <v>15357</v>
      </c>
      <c r="F18113" s="3">
        <v>6.0</v>
      </c>
      <c r="G18113" s="3">
        <v>8.0</v>
      </c>
      <c r="H18113" s="3" t="s">
        <v>15778</v>
      </c>
      <c r="I18113" s="3" t="s">
        <v>15779</v>
      </c>
      <c r="J18113" s="3" t="s">
        <v>2015</v>
      </c>
      <c r="K18113" s="3" t="s">
        <v>24</v>
      </c>
      <c r="L18113" s="3">
        <v>24.0</v>
      </c>
      <c r="M18113" s="3" t="s">
        <v>30</v>
      </c>
      <c r="N18113" s="3" t="s">
        <v>15872</v>
      </c>
      <c r="O18113" s="3" t="s">
        <v>602</v>
      </c>
      <c r="P18113" s="4">
        <v>34737.0</v>
      </c>
      <c r="Q18113" s="3" t="s">
        <v>191</v>
      </c>
      <c r="S18113" s="3" t="s">
        <v>34</v>
      </c>
    </row>
    <row r="18114">
      <c r="A18114" s="2">
        <v>42318.71491898148</v>
      </c>
      <c r="B18114" s="3">
        <v>93.0</v>
      </c>
      <c r="C18114" s="3" t="s">
        <v>15274</v>
      </c>
      <c r="D18114" s="3">
        <v>83.0</v>
      </c>
      <c r="E18114" s="3" t="s">
        <v>15357</v>
      </c>
      <c r="F18114" s="3">
        <v>6.0</v>
      </c>
      <c r="G18114" s="3">
        <v>8.0</v>
      </c>
      <c r="H18114" s="3" t="s">
        <v>15778</v>
      </c>
      <c r="I18114" s="3" t="s">
        <v>15779</v>
      </c>
      <c r="J18114" s="3" t="s">
        <v>2015</v>
      </c>
      <c r="K18114" s="3" t="s">
        <v>24</v>
      </c>
      <c r="L18114" s="3">
        <v>25.0</v>
      </c>
      <c r="M18114" s="3" t="s">
        <v>25</v>
      </c>
      <c r="N18114" s="3" t="s">
        <v>15873</v>
      </c>
      <c r="O18114" s="3" t="s">
        <v>359</v>
      </c>
      <c r="P18114" s="4">
        <v>30246.0</v>
      </c>
      <c r="Q18114" s="3" t="s">
        <v>33</v>
      </c>
      <c r="S18114" s="3" t="s">
        <v>34</v>
      </c>
    </row>
    <row r="18115">
      <c r="A18115" s="2">
        <v>42318.71491898148</v>
      </c>
      <c r="B18115" s="3">
        <v>93.0</v>
      </c>
      <c r="C18115" s="3" t="s">
        <v>15274</v>
      </c>
      <c r="D18115" s="3">
        <v>83.0</v>
      </c>
      <c r="E18115" s="3" t="s">
        <v>15357</v>
      </c>
      <c r="F18115" s="3">
        <v>6.0</v>
      </c>
      <c r="G18115" s="3">
        <v>8.0</v>
      </c>
      <c r="H18115" s="3" t="s">
        <v>15778</v>
      </c>
      <c r="I18115" s="3" t="s">
        <v>15779</v>
      </c>
      <c r="J18115" s="3" t="s">
        <v>2015</v>
      </c>
      <c r="K18115" s="3" t="s">
        <v>24</v>
      </c>
      <c r="L18115" s="3">
        <v>26.0</v>
      </c>
      <c r="M18115" s="3" t="s">
        <v>30</v>
      </c>
      <c r="N18115" s="3" t="s">
        <v>15874</v>
      </c>
      <c r="O18115" s="3" t="s">
        <v>705</v>
      </c>
      <c r="P18115" s="4">
        <v>22890.0</v>
      </c>
      <c r="Q18115" s="3" t="s">
        <v>75</v>
      </c>
      <c r="S18115" s="3" t="s">
        <v>34</v>
      </c>
    </row>
    <row r="18116">
      <c r="A18116" s="2">
        <v>42318.71491898148</v>
      </c>
      <c r="B18116" s="3">
        <v>93.0</v>
      </c>
      <c r="C18116" s="3" t="s">
        <v>15274</v>
      </c>
      <c r="D18116" s="3">
        <v>83.0</v>
      </c>
      <c r="E18116" s="3" t="s">
        <v>15357</v>
      </c>
      <c r="F18116" s="3">
        <v>6.0</v>
      </c>
      <c r="G18116" s="3">
        <v>8.0</v>
      </c>
      <c r="H18116" s="3" t="s">
        <v>15778</v>
      </c>
      <c r="I18116" s="3" t="s">
        <v>15779</v>
      </c>
      <c r="J18116" s="3" t="s">
        <v>2015</v>
      </c>
      <c r="K18116" s="3" t="s">
        <v>24</v>
      </c>
      <c r="L18116" s="3">
        <v>27.0</v>
      </c>
      <c r="M18116" s="3" t="s">
        <v>25</v>
      </c>
      <c r="N18116" s="3" t="s">
        <v>15875</v>
      </c>
      <c r="O18116" s="3" t="s">
        <v>1390</v>
      </c>
      <c r="P18116" s="4">
        <v>32779.0</v>
      </c>
      <c r="Q18116" s="3" t="s">
        <v>169</v>
      </c>
      <c r="S18116" s="3" t="s">
        <v>34</v>
      </c>
    </row>
    <row r="18117">
      <c r="A18117" s="2">
        <v>42318.71491898148</v>
      </c>
      <c r="B18117" s="3">
        <v>93.0</v>
      </c>
      <c r="C18117" s="3" t="s">
        <v>15274</v>
      </c>
      <c r="D18117" s="3">
        <v>84.0</v>
      </c>
      <c r="E18117" s="3" t="s">
        <v>15381</v>
      </c>
      <c r="F18117" s="3">
        <v>6.0</v>
      </c>
      <c r="G18117" s="3">
        <v>8.0</v>
      </c>
      <c r="H18117" s="3" t="s">
        <v>15778</v>
      </c>
      <c r="I18117" s="3" t="s">
        <v>15779</v>
      </c>
      <c r="J18117" s="3" t="s">
        <v>2015</v>
      </c>
      <c r="K18117" s="3" t="s">
        <v>24</v>
      </c>
      <c r="L18117" s="3">
        <v>1.0</v>
      </c>
      <c r="M18117" s="3" t="s">
        <v>25</v>
      </c>
      <c r="N18117" s="3" t="s">
        <v>1674</v>
      </c>
      <c r="O18117" s="3" t="s">
        <v>384</v>
      </c>
      <c r="P18117" s="4">
        <v>28652.0</v>
      </c>
      <c r="Q18117" s="3" t="s">
        <v>776</v>
      </c>
      <c r="R18117" s="3" t="s">
        <v>1030</v>
      </c>
      <c r="S18117" s="3" t="s">
        <v>34</v>
      </c>
    </row>
    <row r="18118">
      <c r="A18118" s="2">
        <v>42318.71491898148</v>
      </c>
      <c r="B18118" s="3">
        <v>93.0</v>
      </c>
      <c r="C18118" s="3" t="s">
        <v>15274</v>
      </c>
      <c r="D18118" s="3">
        <v>84.0</v>
      </c>
      <c r="E18118" s="3" t="s">
        <v>15381</v>
      </c>
      <c r="F18118" s="3">
        <v>6.0</v>
      </c>
      <c r="G18118" s="3">
        <v>8.0</v>
      </c>
      <c r="H18118" s="3" t="s">
        <v>15778</v>
      </c>
      <c r="I18118" s="3" t="s">
        <v>15779</v>
      </c>
      <c r="J18118" s="3" t="s">
        <v>2015</v>
      </c>
      <c r="K18118" s="3" t="s">
        <v>24</v>
      </c>
      <c r="L18118" s="3">
        <v>2.0</v>
      </c>
      <c r="M18118" s="3" t="s">
        <v>30</v>
      </c>
      <c r="N18118" s="3" t="s">
        <v>1046</v>
      </c>
      <c r="O18118" s="3" t="s">
        <v>1099</v>
      </c>
      <c r="P18118" s="4">
        <v>25521.0</v>
      </c>
      <c r="Q18118" s="3" t="s">
        <v>153</v>
      </c>
      <c r="S18118" s="3" t="s">
        <v>29</v>
      </c>
    </row>
    <row r="18119">
      <c r="A18119" s="2">
        <v>42318.71491898148</v>
      </c>
      <c r="B18119" s="3">
        <v>93.0</v>
      </c>
      <c r="C18119" s="3" t="s">
        <v>15274</v>
      </c>
      <c r="D18119" s="3">
        <v>84.0</v>
      </c>
      <c r="E18119" s="3" t="s">
        <v>15381</v>
      </c>
      <c r="F18119" s="3">
        <v>6.0</v>
      </c>
      <c r="G18119" s="3">
        <v>8.0</v>
      </c>
      <c r="H18119" s="3" t="s">
        <v>15778</v>
      </c>
      <c r="I18119" s="3" t="s">
        <v>15779</v>
      </c>
      <c r="J18119" s="3" t="s">
        <v>2015</v>
      </c>
      <c r="K18119" s="3" t="s">
        <v>24</v>
      </c>
      <c r="L18119" s="3">
        <v>3.0</v>
      </c>
      <c r="M18119" s="3" t="s">
        <v>25</v>
      </c>
      <c r="N18119" s="3" t="s">
        <v>11695</v>
      </c>
      <c r="O18119" s="3" t="s">
        <v>95</v>
      </c>
      <c r="P18119" s="4">
        <v>22580.0</v>
      </c>
      <c r="Q18119" s="3" t="s">
        <v>153</v>
      </c>
      <c r="S18119" s="3" t="s">
        <v>34</v>
      </c>
    </row>
    <row r="18120">
      <c r="A18120" s="2">
        <v>42318.71491898148</v>
      </c>
      <c r="B18120" s="3">
        <v>93.0</v>
      </c>
      <c r="C18120" s="3" t="s">
        <v>15274</v>
      </c>
      <c r="D18120" s="3">
        <v>84.0</v>
      </c>
      <c r="E18120" s="3" t="s">
        <v>15381</v>
      </c>
      <c r="F18120" s="3">
        <v>6.0</v>
      </c>
      <c r="G18120" s="3">
        <v>8.0</v>
      </c>
      <c r="H18120" s="3" t="s">
        <v>15778</v>
      </c>
      <c r="I18120" s="3" t="s">
        <v>15779</v>
      </c>
      <c r="J18120" s="3" t="s">
        <v>2015</v>
      </c>
      <c r="K18120" s="3" t="s">
        <v>24</v>
      </c>
      <c r="L18120" s="3">
        <v>4.0</v>
      </c>
      <c r="M18120" s="3" t="s">
        <v>30</v>
      </c>
      <c r="N18120" s="3" t="s">
        <v>15876</v>
      </c>
      <c r="O18120" s="3" t="s">
        <v>193</v>
      </c>
      <c r="P18120" s="4">
        <v>17226.0</v>
      </c>
      <c r="Q18120" s="3" t="s">
        <v>86</v>
      </c>
      <c r="S18120" s="3" t="s">
        <v>29</v>
      </c>
    </row>
    <row r="18121">
      <c r="A18121" s="2">
        <v>42318.71491898148</v>
      </c>
      <c r="B18121" s="3">
        <v>93.0</v>
      </c>
      <c r="C18121" s="3" t="s">
        <v>15274</v>
      </c>
      <c r="D18121" s="3">
        <v>84.0</v>
      </c>
      <c r="E18121" s="3" t="s">
        <v>15381</v>
      </c>
      <c r="F18121" s="3">
        <v>6.0</v>
      </c>
      <c r="G18121" s="3">
        <v>8.0</v>
      </c>
      <c r="H18121" s="3" t="s">
        <v>15778</v>
      </c>
      <c r="I18121" s="3" t="s">
        <v>15779</v>
      </c>
      <c r="J18121" s="3" t="s">
        <v>2015</v>
      </c>
      <c r="K18121" s="3" t="s">
        <v>24</v>
      </c>
      <c r="L18121" s="3">
        <v>5.0</v>
      </c>
      <c r="M18121" s="3" t="s">
        <v>25</v>
      </c>
      <c r="N18121" s="3" t="s">
        <v>15877</v>
      </c>
      <c r="O18121" s="3" t="s">
        <v>1311</v>
      </c>
      <c r="P18121" s="4">
        <v>18912.0</v>
      </c>
      <c r="Q18121" s="3" t="s">
        <v>33</v>
      </c>
      <c r="S18121" s="3" t="s">
        <v>34</v>
      </c>
    </row>
    <row r="18122">
      <c r="A18122" s="2">
        <v>42318.71491898148</v>
      </c>
      <c r="B18122" s="3">
        <v>93.0</v>
      </c>
      <c r="C18122" s="3" t="s">
        <v>15274</v>
      </c>
      <c r="D18122" s="3">
        <v>84.0</v>
      </c>
      <c r="E18122" s="3" t="s">
        <v>15381</v>
      </c>
      <c r="F18122" s="3">
        <v>6.0</v>
      </c>
      <c r="G18122" s="3">
        <v>8.0</v>
      </c>
      <c r="H18122" s="3" t="s">
        <v>15778</v>
      </c>
      <c r="I18122" s="3" t="s">
        <v>15779</v>
      </c>
      <c r="J18122" s="3" t="s">
        <v>2015</v>
      </c>
      <c r="K18122" s="3" t="s">
        <v>24</v>
      </c>
      <c r="L18122" s="3">
        <v>6.0</v>
      </c>
      <c r="M18122" s="3" t="s">
        <v>30</v>
      </c>
      <c r="N18122" s="3" t="s">
        <v>15878</v>
      </c>
      <c r="O18122" s="3" t="s">
        <v>717</v>
      </c>
      <c r="P18122" s="4">
        <v>29530.0</v>
      </c>
      <c r="Q18122" s="3" t="s">
        <v>1955</v>
      </c>
      <c r="S18122" s="3" t="s">
        <v>34</v>
      </c>
    </row>
    <row r="18123">
      <c r="A18123" s="2">
        <v>42318.71491898148</v>
      </c>
      <c r="B18123" s="3">
        <v>93.0</v>
      </c>
      <c r="C18123" s="3" t="s">
        <v>15274</v>
      </c>
      <c r="D18123" s="3">
        <v>84.0</v>
      </c>
      <c r="E18123" s="3" t="s">
        <v>15381</v>
      </c>
      <c r="F18123" s="3">
        <v>6.0</v>
      </c>
      <c r="G18123" s="3">
        <v>8.0</v>
      </c>
      <c r="H18123" s="3" t="s">
        <v>15778</v>
      </c>
      <c r="I18123" s="3" t="s">
        <v>15779</v>
      </c>
      <c r="J18123" s="3" t="s">
        <v>2015</v>
      </c>
      <c r="K18123" s="3" t="s">
        <v>24</v>
      </c>
      <c r="L18123" s="3">
        <v>7.0</v>
      </c>
      <c r="M18123" s="3" t="s">
        <v>25</v>
      </c>
      <c r="N18123" s="3" t="s">
        <v>15879</v>
      </c>
      <c r="O18123" s="3" t="s">
        <v>1275</v>
      </c>
      <c r="P18123" s="4">
        <v>23648.0</v>
      </c>
      <c r="Q18123" s="3" t="s">
        <v>189</v>
      </c>
      <c r="S18123" s="3" t="s">
        <v>34</v>
      </c>
    </row>
    <row r="18124">
      <c r="A18124" s="2">
        <v>42318.71491898148</v>
      </c>
      <c r="B18124" s="3">
        <v>93.0</v>
      </c>
      <c r="C18124" s="3" t="s">
        <v>15274</v>
      </c>
      <c r="D18124" s="3">
        <v>84.0</v>
      </c>
      <c r="E18124" s="3" t="s">
        <v>15381</v>
      </c>
      <c r="F18124" s="3">
        <v>6.0</v>
      </c>
      <c r="G18124" s="3">
        <v>8.0</v>
      </c>
      <c r="H18124" s="3" t="s">
        <v>15778</v>
      </c>
      <c r="I18124" s="3" t="s">
        <v>15779</v>
      </c>
      <c r="J18124" s="3" t="s">
        <v>2015</v>
      </c>
      <c r="K18124" s="3" t="s">
        <v>24</v>
      </c>
      <c r="L18124" s="3">
        <v>8.0</v>
      </c>
      <c r="M18124" s="3" t="s">
        <v>30</v>
      </c>
      <c r="N18124" s="3" t="s">
        <v>15880</v>
      </c>
      <c r="O18124" s="3" t="s">
        <v>283</v>
      </c>
      <c r="P18124" s="4">
        <v>26382.0</v>
      </c>
      <c r="Q18124" s="3" t="s">
        <v>169</v>
      </c>
      <c r="S18124" s="3" t="s">
        <v>34</v>
      </c>
    </row>
    <row r="18125">
      <c r="A18125" s="2">
        <v>42318.71491898148</v>
      </c>
      <c r="B18125" s="3">
        <v>93.0</v>
      </c>
      <c r="C18125" s="3" t="s">
        <v>15274</v>
      </c>
      <c r="D18125" s="3">
        <v>84.0</v>
      </c>
      <c r="E18125" s="3" t="s">
        <v>15381</v>
      </c>
      <c r="F18125" s="3">
        <v>6.0</v>
      </c>
      <c r="G18125" s="3">
        <v>8.0</v>
      </c>
      <c r="H18125" s="3" t="s">
        <v>15778</v>
      </c>
      <c r="I18125" s="3" t="s">
        <v>15779</v>
      </c>
      <c r="J18125" s="3" t="s">
        <v>2015</v>
      </c>
      <c r="K18125" s="3" t="s">
        <v>24</v>
      </c>
      <c r="L18125" s="3">
        <v>9.0</v>
      </c>
      <c r="M18125" s="3" t="s">
        <v>25</v>
      </c>
      <c r="N18125" s="3" t="s">
        <v>15881</v>
      </c>
      <c r="O18125" s="3" t="s">
        <v>415</v>
      </c>
      <c r="P18125" s="4">
        <v>29272.0</v>
      </c>
      <c r="Q18125" s="3" t="s">
        <v>189</v>
      </c>
      <c r="S18125" s="3" t="s">
        <v>34</v>
      </c>
    </row>
    <row r="18126">
      <c r="A18126" s="2">
        <v>42318.71491898148</v>
      </c>
      <c r="B18126" s="3">
        <v>93.0</v>
      </c>
      <c r="C18126" s="3" t="s">
        <v>15274</v>
      </c>
      <c r="D18126" s="3">
        <v>84.0</v>
      </c>
      <c r="E18126" s="3" t="s">
        <v>15381</v>
      </c>
      <c r="F18126" s="3">
        <v>6.0</v>
      </c>
      <c r="G18126" s="3">
        <v>8.0</v>
      </c>
      <c r="H18126" s="3" t="s">
        <v>15778</v>
      </c>
      <c r="I18126" s="3" t="s">
        <v>15779</v>
      </c>
      <c r="J18126" s="3" t="s">
        <v>2015</v>
      </c>
      <c r="K18126" s="3" t="s">
        <v>24</v>
      </c>
      <c r="L18126" s="3">
        <v>10.0</v>
      </c>
      <c r="M18126" s="3" t="s">
        <v>30</v>
      </c>
      <c r="N18126" s="3" t="s">
        <v>835</v>
      </c>
      <c r="O18126" s="3" t="s">
        <v>413</v>
      </c>
      <c r="P18126" s="4">
        <v>14450.0</v>
      </c>
      <c r="Q18126" s="3" t="s">
        <v>189</v>
      </c>
      <c r="S18126" s="3" t="s">
        <v>34</v>
      </c>
    </row>
    <row r="18127">
      <c r="A18127" s="2">
        <v>42318.71491898148</v>
      </c>
      <c r="B18127" s="3">
        <v>93.0</v>
      </c>
      <c r="C18127" s="3" t="s">
        <v>15274</v>
      </c>
      <c r="D18127" s="3">
        <v>84.0</v>
      </c>
      <c r="E18127" s="3" t="s">
        <v>15381</v>
      </c>
      <c r="F18127" s="3">
        <v>6.0</v>
      </c>
      <c r="G18127" s="3">
        <v>8.0</v>
      </c>
      <c r="H18127" s="3" t="s">
        <v>15778</v>
      </c>
      <c r="I18127" s="3" t="s">
        <v>15779</v>
      </c>
      <c r="J18127" s="3" t="s">
        <v>2015</v>
      </c>
      <c r="K18127" s="3" t="s">
        <v>24</v>
      </c>
      <c r="L18127" s="3">
        <v>11.0</v>
      </c>
      <c r="M18127" s="3" t="s">
        <v>25</v>
      </c>
      <c r="N18127" s="3" t="s">
        <v>15882</v>
      </c>
      <c r="O18127" s="3" t="s">
        <v>477</v>
      </c>
      <c r="P18127" s="4">
        <v>26279.0</v>
      </c>
      <c r="Q18127" s="3" t="s">
        <v>1955</v>
      </c>
      <c r="S18127" s="3" t="s">
        <v>34</v>
      </c>
    </row>
    <row r="18128">
      <c r="A18128" s="2">
        <v>42318.71491898148</v>
      </c>
      <c r="B18128" s="3">
        <v>93.0</v>
      </c>
      <c r="C18128" s="3" t="s">
        <v>15274</v>
      </c>
      <c r="D18128" s="3">
        <v>84.0</v>
      </c>
      <c r="E18128" s="3" t="s">
        <v>15381</v>
      </c>
      <c r="F18128" s="3">
        <v>6.0</v>
      </c>
      <c r="G18128" s="3">
        <v>8.0</v>
      </c>
      <c r="H18128" s="3" t="s">
        <v>15778</v>
      </c>
      <c r="I18128" s="3" t="s">
        <v>15779</v>
      </c>
      <c r="J18128" s="3" t="s">
        <v>2015</v>
      </c>
      <c r="K18128" s="3" t="s">
        <v>24</v>
      </c>
      <c r="L18128" s="3">
        <v>12.0</v>
      </c>
      <c r="M18128" s="3" t="s">
        <v>30</v>
      </c>
      <c r="N18128" s="3" t="s">
        <v>11452</v>
      </c>
      <c r="O18128" s="3" t="s">
        <v>121</v>
      </c>
      <c r="P18128" s="4">
        <v>19454.0</v>
      </c>
      <c r="Q18128" s="3" t="s">
        <v>105</v>
      </c>
      <c r="S18128" s="3" t="s">
        <v>34</v>
      </c>
    </row>
    <row r="18129">
      <c r="A18129" s="2">
        <v>42318.71491898148</v>
      </c>
      <c r="B18129" s="3">
        <v>93.0</v>
      </c>
      <c r="C18129" s="3" t="s">
        <v>15274</v>
      </c>
      <c r="D18129" s="3">
        <v>84.0</v>
      </c>
      <c r="E18129" s="3" t="s">
        <v>15381</v>
      </c>
      <c r="F18129" s="3">
        <v>6.0</v>
      </c>
      <c r="G18129" s="3">
        <v>8.0</v>
      </c>
      <c r="H18129" s="3" t="s">
        <v>15778</v>
      </c>
      <c r="I18129" s="3" t="s">
        <v>15779</v>
      </c>
      <c r="J18129" s="3" t="s">
        <v>2015</v>
      </c>
      <c r="K18129" s="3" t="s">
        <v>24</v>
      </c>
      <c r="L18129" s="3">
        <v>13.0</v>
      </c>
      <c r="M18129" s="3" t="s">
        <v>25</v>
      </c>
      <c r="N18129" s="3" t="s">
        <v>6182</v>
      </c>
      <c r="O18129" s="3" t="s">
        <v>477</v>
      </c>
      <c r="P18129" s="4">
        <v>31224.0</v>
      </c>
      <c r="Q18129" s="3" t="s">
        <v>216</v>
      </c>
      <c r="S18129" s="3" t="s">
        <v>34</v>
      </c>
    </row>
    <row r="18130">
      <c r="A18130" s="2">
        <v>42318.71491898148</v>
      </c>
      <c r="B18130" s="3">
        <v>93.0</v>
      </c>
      <c r="C18130" s="3" t="s">
        <v>15274</v>
      </c>
      <c r="D18130" s="3">
        <v>84.0</v>
      </c>
      <c r="E18130" s="3" t="s">
        <v>15381</v>
      </c>
      <c r="F18130" s="3">
        <v>6.0</v>
      </c>
      <c r="G18130" s="3">
        <v>8.0</v>
      </c>
      <c r="H18130" s="3" t="s">
        <v>15778</v>
      </c>
      <c r="I18130" s="3" t="s">
        <v>15779</v>
      </c>
      <c r="J18130" s="3" t="s">
        <v>2015</v>
      </c>
      <c r="K18130" s="3" t="s">
        <v>24</v>
      </c>
      <c r="L18130" s="3">
        <v>14.0</v>
      </c>
      <c r="M18130" s="3" t="s">
        <v>30</v>
      </c>
      <c r="N18130" s="3" t="s">
        <v>7702</v>
      </c>
      <c r="O18130" s="3" t="s">
        <v>602</v>
      </c>
      <c r="P18130" s="4">
        <v>30046.0</v>
      </c>
      <c r="Q18130" s="3" t="s">
        <v>216</v>
      </c>
      <c r="S18130" s="3" t="s">
        <v>34</v>
      </c>
    </row>
    <row r="18131">
      <c r="A18131" s="2">
        <v>42318.71491898148</v>
      </c>
      <c r="B18131" s="3">
        <v>93.0</v>
      </c>
      <c r="C18131" s="3" t="s">
        <v>15274</v>
      </c>
      <c r="D18131" s="3">
        <v>84.0</v>
      </c>
      <c r="E18131" s="3" t="s">
        <v>15381</v>
      </c>
      <c r="F18131" s="3">
        <v>6.0</v>
      </c>
      <c r="G18131" s="3">
        <v>8.0</v>
      </c>
      <c r="H18131" s="3" t="s">
        <v>15778</v>
      </c>
      <c r="I18131" s="3" t="s">
        <v>15779</v>
      </c>
      <c r="J18131" s="3" t="s">
        <v>2015</v>
      </c>
      <c r="K18131" s="3" t="s">
        <v>24</v>
      </c>
      <c r="L18131" s="3">
        <v>15.0</v>
      </c>
      <c r="M18131" s="3" t="s">
        <v>25</v>
      </c>
      <c r="N18131" s="3" t="s">
        <v>15883</v>
      </c>
      <c r="O18131" s="3" t="s">
        <v>344</v>
      </c>
      <c r="P18131" s="4">
        <v>25852.0</v>
      </c>
      <c r="Q18131" s="3" t="s">
        <v>43</v>
      </c>
      <c r="S18131" s="3" t="s">
        <v>34</v>
      </c>
    </row>
    <row r="18132">
      <c r="A18132" s="2">
        <v>42318.71491898148</v>
      </c>
      <c r="B18132" s="3">
        <v>93.0</v>
      </c>
      <c r="C18132" s="3" t="s">
        <v>15274</v>
      </c>
      <c r="D18132" s="3">
        <v>84.0</v>
      </c>
      <c r="E18132" s="3" t="s">
        <v>15381</v>
      </c>
      <c r="F18132" s="3">
        <v>6.0</v>
      </c>
      <c r="G18132" s="3">
        <v>8.0</v>
      </c>
      <c r="H18132" s="3" t="s">
        <v>15778</v>
      </c>
      <c r="I18132" s="3" t="s">
        <v>15779</v>
      </c>
      <c r="J18132" s="3" t="s">
        <v>2015</v>
      </c>
      <c r="K18132" s="3" t="s">
        <v>24</v>
      </c>
      <c r="L18132" s="3">
        <v>16.0</v>
      </c>
      <c r="M18132" s="3" t="s">
        <v>30</v>
      </c>
      <c r="N18132" s="3" t="s">
        <v>1812</v>
      </c>
      <c r="O18132" s="3" t="s">
        <v>1191</v>
      </c>
      <c r="P18132" s="4">
        <v>32307.0</v>
      </c>
      <c r="Q18132" s="3" t="s">
        <v>60</v>
      </c>
      <c r="S18132" s="3" t="s">
        <v>34</v>
      </c>
    </row>
    <row r="18133">
      <c r="A18133" s="2">
        <v>42318.71491898148</v>
      </c>
      <c r="B18133" s="3">
        <v>93.0</v>
      </c>
      <c r="C18133" s="3" t="s">
        <v>15274</v>
      </c>
      <c r="D18133" s="3">
        <v>4.0</v>
      </c>
      <c r="E18133" s="3" t="s">
        <v>15275</v>
      </c>
      <c r="F18133" s="3">
        <v>7.0</v>
      </c>
      <c r="G18133" s="3">
        <v>11.0</v>
      </c>
      <c r="H18133" s="3" t="s">
        <v>15884</v>
      </c>
      <c r="I18133" s="3" t="s">
        <v>15885</v>
      </c>
      <c r="J18133" s="3" t="s">
        <v>922</v>
      </c>
      <c r="K18133" s="3" t="s">
        <v>272</v>
      </c>
      <c r="L18133" s="3">
        <v>1.0</v>
      </c>
      <c r="M18133" s="3" t="s">
        <v>25</v>
      </c>
      <c r="N18133" s="3" t="s">
        <v>15886</v>
      </c>
      <c r="O18133" s="3" t="s">
        <v>27</v>
      </c>
      <c r="P18133" s="4">
        <v>24110.0</v>
      </c>
      <c r="Q18133" s="3" t="s">
        <v>153</v>
      </c>
      <c r="R18133" s="3" t="s">
        <v>1030</v>
      </c>
      <c r="S18133" s="3" t="s">
        <v>34</v>
      </c>
    </row>
    <row r="18134">
      <c r="A18134" s="2">
        <v>42318.71491898148</v>
      </c>
      <c r="B18134" s="3">
        <v>93.0</v>
      </c>
      <c r="C18134" s="3" t="s">
        <v>15274</v>
      </c>
      <c r="D18134" s="3">
        <v>4.0</v>
      </c>
      <c r="E18134" s="3" t="s">
        <v>15275</v>
      </c>
      <c r="F18134" s="3">
        <v>7.0</v>
      </c>
      <c r="G18134" s="3">
        <v>11.0</v>
      </c>
      <c r="H18134" s="3" t="s">
        <v>15884</v>
      </c>
      <c r="I18134" s="3" t="s">
        <v>15885</v>
      </c>
      <c r="J18134" s="3" t="s">
        <v>922</v>
      </c>
      <c r="K18134" s="3" t="s">
        <v>24</v>
      </c>
      <c r="L18134" s="3">
        <v>2.0</v>
      </c>
      <c r="M18134" s="3" t="s">
        <v>30</v>
      </c>
      <c r="N18134" s="3" t="s">
        <v>15887</v>
      </c>
      <c r="O18134" s="3" t="s">
        <v>1029</v>
      </c>
      <c r="P18134" s="4">
        <v>22761.0</v>
      </c>
      <c r="Q18134" s="3" t="s">
        <v>37</v>
      </c>
      <c r="S18134" s="3" t="s">
        <v>34</v>
      </c>
    </row>
    <row r="18135">
      <c r="A18135" s="2">
        <v>42318.71491898148</v>
      </c>
      <c r="B18135" s="3">
        <v>93.0</v>
      </c>
      <c r="C18135" s="3" t="s">
        <v>15274</v>
      </c>
      <c r="D18135" s="3">
        <v>4.0</v>
      </c>
      <c r="E18135" s="3" t="s">
        <v>15275</v>
      </c>
      <c r="F18135" s="3">
        <v>7.0</v>
      </c>
      <c r="G18135" s="3">
        <v>11.0</v>
      </c>
      <c r="H18135" s="3" t="s">
        <v>15884</v>
      </c>
      <c r="I18135" s="3" t="s">
        <v>15885</v>
      </c>
      <c r="J18135" s="3" t="s">
        <v>922</v>
      </c>
      <c r="K18135" s="3" t="s">
        <v>24</v>
      </c>
      <c r="L18135" s="3">
        <v>3.0</v>
      </c>
      <c r="M18135" s="3" t="s">
        <v>25</v>
      </c>
      <c r="N18135" s="3" t="s">
        <v>3882</v>
      </c>
      <c r="O18135" s="3" t="s">
        <v>2067</v>
      </c>
      <c r="P18135" s="4">
        <v>21119.0</v>
      </c>
      <c r="Q18135" s="3" t="s">
        <v>216</v>
      </c>
      <c r="S18135" s="3" t="s">
        <v>34</v>
      </c>
    </row>
    <row r="18136">
      <c r="A18136" s="2">
        <v>42318.71491898148</v>
      </c>
      <c r="B18136" s="3">
        <v>93.0</v>
      </c>
      <c r="C18136" s="3" t="s">
        <v>15274</v>
      </c>
      <c r="D18136" s="3">
        <v>4.0</v>
      </c>
      <c r="E18136" s="3" t="s">
        <v>15275</v>
      </c>
      <c r="F18136" s="3">
        <v>7.0</v>
      </c>
      <c r="G18136" s="3">
        <v>11.0</v>
      </c>
      <c r="H18136" s="3" t="s">
        <v>15884</v>
      </c>
      <c r="I18136" s="3" t="s">
        <v>15885</v>
      </c>
      <c r="J18136" s="3" t="s">
        <v>922</v>
      </c>
      <c r="K18136" s="3" t="s">
        <v>24</v>
      </c>
      <c r="L18136" s="3">
        <v>4.0</v>
      </c>
      <c r="M18136" s="3" t="s">
        <v>30</v>
      </c>
      <c r="N18136" s="3" t="s">
        <v>15888</v>
      </c>
      <c r="O18136" s="3" t="s">
        <v>89</v>
      </c>
      <c r="P18136" s="4">
        <v>24027.0</v>
      </c>
      <c r="Q18136" s="3" t="s">
        <v>115</v>
      </c>
      <c r="S18136" s="3" t="s">
        <v>34</v>
      </c>
    </row>
    <row r="18137">
      <c r="A18137" s="2">
        <v>42318.71491898148</v>
      </c>
      <c r="B18137" s="3">
        <v>93.0</v>
      </c>
      <c r="C18137" s="3" t="s">
        <v>15274</v>
      </c>
      <c r="D18137" s="3">
        <v>4.0</v>
      </c>
      <c r="E18137" s="3" t="s">
        <v>15275</v>
      </c>
      <c r="F18137" s="3">
        <v>7.0</v>
      </c>
      <c r="G18137" s="3">
        <v>11.0</v>
      </c>
      <c r="H18137" s="3" t="s">
        <v>15884</v>
      </c>
      <c r="I18137" s="3" t="s">
        <v>15885</v>
      </c>
      <c r="J18137" s="3" t="s">
        <v>922</v>
      </c>
      <c r="K18137" s="3" t="s">
        <v>24</v>
      </c>
      <c r="L18137" s="3">
        <v>5.0</v>
      </c>
      <c r="M18137" s="3" t="s">
        <v>25</v>
      </c>
      <c r="N18137" s="3" t="s">
        <v>15889</v>
      </c>
      <c r="O18137" s="3" t="s">
        <v>1819</v>
      </c>
      <c r="P18137" s="4">
        <v>21315.0</v>
      </c>
      <c r="Q18137" s="3" t="s">
        <v>145</v>
      </c>
      <c r="S18137" s="3" t="s">
        <v>34</v>
      </c>
    </row>
    <row r="18138">
      <c r="A18138" s="2">
        <v>42318.71491898148</v>
      </c>
      <c r="B18138" s="3">
        <v>93.0</v>
      </c>
      <c r="C18138" s="3" t="s">
        <v>15274</v>
      </c>
      <c r="D18138" s="3">
        <v>4.0</v>
      </c>
      <c r="E18138" s="3" t="s">
        <v>15275</v>
      </c>
      <c r="F18138" s="3">
        <v>7.0</v>
      </c>
      <c r="G18138" s="3">
        <v>11.0</v>
      </c>
      <c r="H18138" s="3" t="s">
        <v>15884</v>
      </c>
      <c r="I18138" s="3" t="s">
        <v>15885</v>
      </c>
      <c r="J18138" s="3" t="s">
        <v>922</v>
      </c>
      <c r="K18138" s="3" t="s">
        <v>24</v>
      </c>
      <c r="L18138" s="3">
        <v>6.0</v>
      </c>
      <c r="M18138" s="3" t="s">
        <v>30</v>
      </c>
      <c r="N18138" s="3" t="s">
        <v>3525</v>
      </c>
      <c r="O18138" s="3" t="s">
        <v>742</v>
      </c>
      <c r="P18138" s="4">
        <v>18012.0</v>
      </c>
      <c r="Q18138" s="3" t="s">
        <v>49</v>
      </c>
      <c r="S18138" s="3" t="s">
        <v>34</v>
      </c>
    </row>
    <row r="18139">
      <c r="A18139" s="2">
        <v>42318.71491898148</v>
      </c>
      <c r="B18139" s="3">
        <v>93.0</v>
      </c>
      <c r="C18139" s="3" t="s">
        <v>15274</v>
      </c>
      <c r="D18139" s="3">
        <v>5.0</v>
      </c>
      <c r="E18139" s="3" t="s">
        <v>15281</v>
      </c>
      <c r="F18139" s="3">
        <v>7.0</v>
      </c>
      <c r="G18139" s="3">
        <v>11.0</v>
      </c>
      <c r="H18139" s="3" t="s">
        <v>15884</v>
      </c>
      <c r="I18139" s="3" t="s">
        <v>15885</v>
      </c>
      <c r="J18139" s="3" t="s">
        <v>922</v>
      </c>
      <c r="K18139" s="3" t="s">
        <v>24</v>
      </c>
      <c r="L18139" s="3">
        <v>1.0</v>
      </c>
      <c r="M18139" s="3" t="s">
        <v>25</v>
      </c>
      <c r="N18139" s="3" t="s">
        <v>15890</v>
      </c>
      <c r="O18139" s="3" t="s">
        <v>27</v>
      </c>
      <c r="P18139" s="4">
        <v>30835.0</v>
      </c>
      <c r="Q18139" s="3" t="s">
        <v>153</v>
      </c>
      <c r="S18139" s="3" t="s">
        <v>34</v>
      </c>
    </row>
    <row r="18140">
      <c r="A18140" s="2">
        <v>42318.71491898148</v>
      </c>
      <c r="B18140" s="3">
        <v>93.0</v>
      </c>
      <c r="C18140" s="3" t="s">
        <v>15274</v>
      </c>
      <c r="D18140" s="3">
        <v>5.0</v>
      </c>
      <c r="E18140" s="3" t="s">
        <v>15281</v>
      </c>
      <c r="F18140" s="3">
        <v>7.0</v>
      </c>
      <c r="G18140" s="3">
        <v>11.0</v>
      </c>
      <c r="H18140" s="3" t="s">
        <v>15884</v>
      </c>
      <c r="I18140" s="3" t="s">
        <v>15885</v>
      </c>
      <c r="J18140" s="3" t="s">
        <v>922</v>
      </c>
      <c r="K18140" s="3" t="s">
        <v>24</v>
      </c>
      <c r="L18140" s="3">
        <v>2.0</v>
      </c>
      <c r="M18140" s="3" t="s">
        <v>30</v>
      </c>
      <c r="N18140" s="3" t="s">
        <v>3011</v>
      </c>
      <c r="O18140" s="3" t="s">
        <v>57</v>
      </c>
      <c r="P18140" s="4">
        <v>23533.0</v>
      </c>
      <c r="Q18140" s="3" t="s">
        <v>216</v>
      </c>
      <c r="S18140" s="3" t="s">
        <v>34</v>
      </c>
    </row>
    <row r="18141">
      <c r="A18141" s="2">
        <v>42318.71491898148</v>
      </c>
      <c r="B18141" s="3">
        <v>93.0</v>
      </c>
      <c r="C18141" s="3" t="s">
        <v>15274</v>
      </c>
      <c r="D18141" s="3">
        <v>5.0</v>
      </c>
      <c r="E18141" s="3" t="s">
        <v>15281</v>
      </c>
      <c r="F18141" s="3">
        <v>7.0</v>
      </c>
      <c r="G18141" s="3">
        <v>11.0</v>
      </c>
      <c r="H18141" s="3" t="s">
        <v>15884</v>
      </c>
      <c r="I18141" s="3" t="s">
        <v>15885</v>
      </c>
      <c r="J18141" s="3" t="s">
        <v>922</v>
      </c>
      <c r="K18141" s="3" t="s">
        <v>24</v>
      </c>
      <c r="L18141" s="3">
        <v>3.0</v>
      </c>
      <c r="M18141" s="3" t="s">
        <v>25</v>
      </c>
      <c r="N18141" s="3" t="s">
        <v>10640</v>
      </c>
      <c r="O18141" s="3" t="s">
        <v>100</v>
      </c>
      <c r="P18141" s="4">
        <v>30063.0</v>
      </c>
      <c r="Q18141" s="3" t="s">
        <v>418</v>
      </c>
      <c r="S18141" s="3" t="s">
        <v>34</v>
      </c>
    </row>
    <row r="18142">
      <c r="A18142" s="2">
        <v>42318.71491898148</v>
      </c>
      <c r="B18142" s="3">
        <v>93.0</v>
      </c>
      <c r="C18142" s="3" t="s">
        <v>15274</v>
      </c>
      <c r="D18142" s="3">
        <v>5.0</v>
      </c>
      <c r="E18142" s="3" t="s">
        <v>15281</v>
      </c>
      <c r="F18142" s="3">
        <v>7.0</v>
      </c>
      <c r="G18142" s="3">
        <v>11.0</v>
      </c>
      <c r="H18142" s="3" t="s">
        <v>15884</v>
      </c>
      <c r="I18142" s="3" t="s">
        <v>15885</v>
      </c>
      <c r="J18142" s="3" t="s">
        <v>922</v>
      </c>
      <c r="K18142" s="3" t="s">
        <v>24</v>
      </c>
      <c r="L18142" s="3">
        <v>4.0</v>
      </c>
      <c r="M18142" s="3" t="s">
        <v>30</v>
      </c>
      <c r="N18142" s="3" t="s">
        <v>15891</v>
      </c>
      <c r="O18142" s="3" t="s">
        <v>342</v>
      </c>
      <c r="P18142" s="4">
        <v>25503.0</v>
      </c>
      <c r="Q18142" s="3" t="s">
        <v>52</v>
      </c>
      <c r="S18142" s="3" t="s">
        <v>34</v>
      </c>
    </row>
    <row r="18143">
      <c r="A18143" s="2">
        <v>42318.71491898148</v>
      </c>
      <c r="B18143" s="3">
        <v>93.0</v>
      </c>
      <c r="C18143" s="3" t="s">
        <v>15274</v>
      </c>
      <c r="D18143" s="3">
        <v>5.0</v>
      </c>
      <c r="E18143" s="3" t="s">
        <v>15281</v>
      </c>
      <c r="F18143" s="3">
        <v>7.0</v>
      </c>
      <c r="G18143" s="3">
        <v>11.0</v>
      </c>
      <c r="H18143" s="3" t="s">
        <v>15884</v>
      </c>
      <c r="I18143" s="3" t="s">
        <v>15885</v>
      </c>
      <c r="J18143" s="3" t="s">
        <v>922</v>
      </c>
      <c r="K18143" s="3" t="s">
        <v>24</v>
      </c>
      <c r="L18143" s="3">
        <v>5.0</v>
      </c>
      <c r="M18143" s="3" t="s">
        <v>25</v>
      </c>
      <c r="N18143" s="3" t="s">
        <v>15892</v>
      </c>
      <c r="O18143" s="3" t="s">
        <v>119</v>
      </c>
      <c r="P18143" s="4">
        <v>19771.0</v>
      </c>
      <c r="Q18143" s="3" t="s">
        <v>145</v>
      </c>
      <c r="S18143" s="3" t="s">
        <v>34</v>
      </c>
    </row>
    <row r="18144">
      <c r="A18144" s="2">
        <v>42318.71491898148</v>
      </c>
      <c r="B18144" s="3">
        <v>93.0</v>
      </c>
      <c r="C18144" s="3" t="s">
        <v>15274</v>
      </c>
      <c r="D18144" s="3">
        <v>5.0</v>
      </c>
      <c r="E18144" s="3" t="s">
        <v>15281</v>
      </c>
      <c r="F18144" s="3">
        <v>7.0</v>
      </c>
      <c r="G18144" s="3">
        <v>11.0</v>
      </c>
      <c r="H18144" s="3" t="s">
        <v>15884</v>
      </c>
      <c r="I18144" s="3" t="s">
        <v>15885</v>
      </c>
      <c r="J18144" s="3" t="s">
        <v>922</v>
      </c>
      <c r="K18144" s="3" t="s">
        <v>24</v>
      </c>
      <c r="L18144" s="3">
        <v>6.0</v>
      </c>
      <c r="M18144" s="3" t="s">
        <v>30</v>
      </c>
      <c r="N18144" s="3" t="s">
        <v>4798</v>
      </c>
      <c r="O18144" s="3" t="s">
        <v>1547</v>
      </c>
      <c r="P18144" s="4">
        <v>24013.0</v>
      </c>
      <c r="Q18144" s="3" t="s">
        <v>418</v>
      </c>
      <c r="S18144" s="3" t="s">
        <v>34</v>
      </c>
    </row>
    <row r="18145">
      <c r="A18145" s="2">
        <v>42318.71491898148</v>
      </c>
      <c r="B18145" s="3">
        <v>93.0</v>
      </c>
      <c r="C18145" s="3" t="s">
        <v>15274</v>
      </c>
      <c r="D18145" s="3">
        <v>6.0</v>
      </c>
      <c r="E18145" s="3" t="s">
        <v>15287</v>
      </c>
      <c r="F18145" s="3">
        <v>7.0</v>
      </c>
      <c r="G18145" s="3">
        <v>11.0</v>
      </c>
      <c r="H18145" s="3" t="s">
        <v>15884</v>
      </c>
      <c r="I18145" s="3" t="s">
        <v>15885</v>
      </c>
      <c r="J18145" s="3" t="s">
        <v>922</v>
      </c>
      <c r="K18145" s="3" t="s">
        <v>24</v>
      </c>
      <c r="L18145" s="3">
        <v>1.0</v>
      </c>
      <c r="M18145" s="3" t="s">
        <v>25</v>
      </c>
      <c r="N18145" s="3" t="s">
        <v>11888</v>
      </c>
      <c r="O18145" s="3" t="s">
        <v>69</v>
      </c>
      <c r="P18145" s="4">
        <v>22211.0</v>
      </c>
      <c r="Q18145" s="3" t="s">
        <v>189</v>
      </c>
      <c r="S18145" s="3" t="s">
        <v>29</v>
      </c>
    </row>
    <row r="18146">
      <c r="A18146" s="2">
        <v>42318.71491898148</v>
      </c>
      <c r="B18146" s="3">
        <v>93.0</v>
      </c>
      <c r="C18146" s="3" t="s">
        <v>15274</v>
      </c>
      <c r="D18146" s="3">
        <v>6.0</v>
      </c>
      <c r="E18146" s="3" t="s">
        <v>15287</v>
      </c>
      <c r="F18146" s="3">
        <v>7.0</v>
      </c>
      <c r="G18146" s="3">
        <v>11.0</v>
      </c>
      <c r="H18146" s="3" t="s">
        <v>15884</v>
      </c>
      <c r="I18146" s="3" t="s">
        <v>15885</v>
      </c>
      <c r="J18146" s="3" t="s">
        <v>922</v>
      </c>
      <c r="K18146" s="3" t="s">
        <v>24</v>
      </c>
      <c r="L18146" s="3">
        <v>2.0</v>
      </c>
      <c r="M18146" s="3" t="s">
        <v>30</v>
      </c>
      <c r="N18146" s="3" t="s">
        <v>15893</v>
      </c>
      <c r="O18146" s="3" t="s">
        <v>375</v>
      </c>
      <c r="P18146" s="4">
        <v>23527.0</v>
      </c>
      <c r="Q18146" s="3" t="s">
        <v>40</v>
      </c>
      <c r="S18146" s="3" t="s">
        <v>29</v>
      </c>
    </row>
    <row r="18147">
      <c r="A18147" s="2">
        <v>42318.71491898148</v>
      </c>
      <c r="B18147" s="3">
        <v>93.0</v>
      </c>
      <c r="C18147" s="3" t="s">
        <v>15274</v>
      </c>
      <c r="D18147" s="3">
        <v>6.0</v>
      </c>
      <c r="E18147" s="3" t="s">
        <v>15287</v>
      </c>
      <c r="F18147" s="3">
        <v>7.0</v>
      </c>
      <c r="G18147" s="3">
        <v>11.0</v>
      </c>
      <c r="H18147" s="3" t="s">
        <v>15884</v>
      </c>
      <c r="I18147" s="3" t="s">
        <v>15885</v>
      </c>
      <c r="J18147" s="3" t="s">
        <v>922</v>
      </c>
      <c r="K18147" s="3" t="s">
        <v>24</v>
      </c>
      <c r="L18147" s="3">
        <v>3.0</v>
      </c>
      <c r="M18147" s="3" t="s">
        <v>25</v>
      </c>
      <c r="N18147" s="3" t="s">
        <v>15894</v>
      </c>
      <c r="O18147" s="3" t="s">
        <v>15895</v>
      </c>
      <c r="P18147" s="4">
        <v>27808.0</v>
      </c>
      <c r="Q18147" s="3" t="s">
        <v>205</v>
      </c>
      <c r="S18147" s="3" t="s">
        <v>29</v>
      </c>
    </row>
    <row r="18148">
      <c r="A18148" s="2">
        <v>42318.71491898148</v>
      </c>
      <c r="B18148" s="3">
        <v>93.0</v>
      </c>
      <c r="C18148" s="3" t="s">
        <v>15274</v>
      </c>
      <c r="D18148" s="3">
        <v>6.0</v>
      </c>
      <c r="E18148" s="3" t="s">
        <v>15287</v>
      </c>
      <c r="F18148" s="3">
        <v>7.0</v>
      </c>
      <c r="G18148" s="3">
        <v>11.0</v>
      </c>
      <c r="H18148" s="3" t="s">
        <v>15884</v>
      </c>
      <c r="I18148" s="3" t="s">
        <v>15885</v>
      </c>
      <c r="J18148" s="3" t="s">
        <v>922</v>
      </c>
      <c r="K18148" s="3" t="s">
        <v>24</v>
      </c>
      <c r="L18148" s="3">
        <v>4.0</v>
      </c>
      <c r="M18148" s="3" t="s">
        <v>30</v>
      </c>
      <c r="N18148" s="3" t="s">
        <v>3859</v>
      </c>
      <c r="O18148" s="3" t="s">
        <v>1547</v>
      </c>
      <c r="P18148" s="4">
        <v>21764.0</v>
      </c>
      <c r="Q18148" s="3" t="s">
        <v>86</v>
      </c>
      <c r="S18148" s="3" t="s">
        <v>29</v>
      </c>
    </row>
    <row r="18149">
      <c r="A18149" s="2">
        <v>42318.71491898148</v>
      </c>
      <c r="B18149" s="3">
        <v>93.0</v>
      </c>
      <c r="C18149" s="3" t="s">
        <v>15274</v>
      </c>
      <c r="D18149" s="3">
        <v>6.0</v>
      </c>
      <c r="E18149" s="3" t="s">
        <v>15287</v>
      </c>
      <c r="F18149" s="3">
        <v>7.0</v>
      </c>
      <c r="G18149" s="3">
        <v>11.0</v>
      </c>
      <c r="H18149" s="3" t="s">
        <v>15884</v>
      </c>
      <c r="I18149" s="3" t="s">
        <v>15885</v>
      </c>
      <c r="J18149" s="3" t="s">
        <v>922</v>
      </c>
      <c r="K18149" s="3" t="s">
        <v>24</v>
      </c>
      <c r="L18149" s="3">
        <v>5.0</v>
      </c>
      <c r="M18149" s="3" t="s">
        <v>25</v>
      </c>
      <c r="N18149" s="3" t="s">
        <v>15896</v>
      </c>
      <c r="O18149" s="3" t="s">
        <v>69</v>
      </c>
      <c r="P18149" s="4">
        <v>18941.0</v>
      </c>
      <c r="Q18149" s="3" t="s">
        <v>37</v>
      </c>
      <c r="S18149" s="3" t="s">
        <v>34</v>
      </c>
    </row>
    <row r="18150">
      <c r="A18150" s="2">
        <v>42318.71491898148</v>
      </c>
      <c r="B18150" s="3">
        <v>93.0</v>
      </c>
      <c r="C18150" s="3" t="s">
        <v>15274</v>
      </c>
      <c r="D18150" s="3">
        <v>6.0</v>
      </c>
      <c r="E18150" s="3" t="s">
        <v>15287</v>
      </c>
      <c r="F18150" s="3">
        <v>7.0</v>
      </c>
      <c r="G18150" s="3">
        <v>11.0</v>
      </c>
      <c r="H18150" s="3" t="s">
        <v>15884</v>
      </c>
      <c r="I18150" s="3" t="s">
        <v>15885</v>
      </c>
      <c r="J18150" s="3" t="s">
        <v>922</v>
      </c>
      <c r="K18150" s="3" t="s">
        <v>24</v>
      </c>
      <c r="L18150" s="3">
        <v>6.0</v>
      </c>
      <c r="M18150" s="3" t="s">
        <v>30</v>
      </c>
      <c r="N18150" s="3" t="s">
        <v>15897</v>
      </c>
      <c r="O18150" s="3" t="s">
        <v>283</v>
      </c>
      <c r="P18150" s="4">
        <v>24989.0</v>
      </c>
      <c r="Q18150" s="3" t="s">
        <v>189</v>
      </c>
      <c r="S18150" s="3" t="s">
        <v>34</v>
      </c>
    </row>
    <row r="18151">
      <c r="A18151" s="2">
        <v>42318.71491898148</v>
      </c>
      <c r="B18151" s="3">
        <v>93.0</v>
      </c>
      <c r="C18151" s="3" t="s">
        <v>15274</v>
      </c>
      <c r="D18151" s="3">
        <v>6.0</v>
      </c>
      <c r="E18151" s="3" t="s">
        <v>15287</v>
      </c>
      <c r="F18151" s="3">
        <v>7.0</v>
      </c>
      <c r="G18151" s="3">
        <v>11.0</v>
      </c>
      <c r="H18151" s="3" t="s">
        <v>15884</v>
      </c>
      <c r="I18151" s="3" t="s">
        <v>15885</v>
      </c>
      <c r="J18151" s="3" t="s">
        <v>922</v>
      </c>
      <c r="K18151" s="3" t="s">
        <v>24</v>
      </c>
      <c r="L18151" s="3">
        <v>7.0</v>
      </c>
      <c r="M18151" s="3" t="s">
        <v>25</v>
      </c>
      <c r="N18151" s="3" t="s">
        <v>15898</v>
      </c>
      <c r="O18151" s="3" t="s">
        <v>3003</v>
      </c>
      <c r="P18151" s="4">
        <v>19228.0</v>
      </c>
      <c r="Q18151" s="3" t="s">
        <v>528</v>
      </c>
      <c r="S18151" s="3" t="s">
        <v>34</v>
      </c>
    </row>
    <row r="18152">
      <c r="A18152" s="2">
        <v>42318.71491898148</v>
      </c>
      <c r="B18152" s="3">
        <v>93.0</v>
      </c>
      <c r="C18152" s="3" t="s">
        <v>15274</v>
      </c>
      <c r="D18152" s="3">
        <v>6.0</v>
      </c>
      <c r="E18152" s="3" t="s">
        <v>15287</v>
      </c>
      <c r="F18152" s="3">
        <v>7.0</v>
      </c>
      <c r="G18152" s="3">
        <v>11.0</v>
      </c>
      <c r="H18152" s="3" t="s">
        <v>15884</v>
      </c>
      <c r="I18152" s="3" t="s">
        <v>15885</v>
      </c>
      <c r="J18152" s="3" t="s">
        <v>922</v>
      </c>
      <c r="K18152" s="3" t="s">
        <v>24</v>
      </c>
      <c r="L18152" s="3">
        <v>8.0</v>
      </c>
      <c r="M18152" s="3" t="s">
        <v>30</v>
      </c>
      <c r="N18152" s="3" t="s">
        <v>5319</v>
      </c>
      <c r="O18152" s="3" t="s">
        <v>98</v>
      </c>
      <c r="P18152" s="4">
        <v>24210.0</v>
      </c>
      <c r="Q18152" s="3" t="s">
        <v>110</v>
      </c>
      <c r="S18152" s="3" t="s">
        <v>34</v>
      </c>
    </row>
    <row r="18153">
      <c r="A18153" s="2">
        <v>42318.71491898148</v>
      </c>
      <c r="B18153" s="3">
        <v>93.0</v>
      </c>
      <c r="C18153" s="3" t="s">
        <v>15274</v>
      </c>
      <c r="D18153" s="3">
        <v>6.0</v>
      </c>
      <c r="E18153" s="3" t="s">
        <v>15287</v>
      </c>
      <c r="F18153" s="3">
        <v>7.0</v>
      </c>
      <c r="G18153" s="3">
        <v>11.0</v>
      </c>
      <c r="H18153" s="3" t="s">
        <v>15884</v>
      </c>
      <c r="I18153" s="3" t="s">
        <v>15885</v>
      </c>
      <c r="J18153" s="3" t="s">
        <v>922</v>
      </c>
      <c r="K18153" s="3" t="s">
        <v>24</v>
      </c>
      <c r="L18153" s="3">
        <v>9.0</v>
      </c>
      <c r="M18153" s="3" t="s">
        <v>25</v>
      </c>
      <c r="N18153" s="3" t="s">
        <v>15899</v>
      </c>
      <c r="O18153" s="3" t="s">
        <v>4143</v>
      </c>
      <c r="P18153" s="4">
        <v>27796.0</v>
      </c>
      <c r="Q18153" s="3" t="s">
        <v>115</v>
      </c>
      <c r="S18153" s="3" t="s">
        <v>34</v>
      </c>
    </row>
    <row r="18154">
      <c r="A18154" s="2">
        <v>42318.71491898148</v>
      </c>
      <c r="B18154" s="3">
        <v>93.0</v>
      </c>
      <c r="C18154" s="3" t="s">
        <v>15274</v>
      </c>
      <c r="D18154" s="3">
        <v>6.0</v>
      </c>
      <c r="E18154" s="3" t="s">
        <v>15287</v>
      </c>
      <c r="F18154" s="3">
        <v>7.0</v>
      </c>
      <c r="G18154" s="3">
        <v>11.0</v>
      </c>
      <c r="H18154" s="3" t="s">
        <v>15884</v>
      </c>
      <c r="I18154" s="3" t="s">
        <v>15885</v>
      </c>
      <c r="J18154" s="3" t="s">
        <v>922</v>
      </c>
      <c r="K18154" s="3" t="s">
        <v>24</v>
      </c>
      <c r="L18154" s="3">
        <v>10.0</v>
      </c>
      <c r="M18154" s="3" t="s">
        <v>30</v>
      </c>
      <c r="N18154" s="3" t="s">
        <v>15900</v>
      </c>
      <c r="O18154" s="3" t="s">
        <v>508</v>
      </c>
      <c r="P18154" s="4">
        <v>33680.0</v>
      </c>
      <c r="Q18154" s="3" t="s">
        <v>191</v>
      </c>
      <c r="S18154" s="3" t="s">
        <v>34</v>
      </c>
    </row>
    <row r="18155">
      <c r="A18155" s="2">
        <v>42318.71491898148</v>
      </c>
      <c r="B18155" s="3">
        <v>93.0</v>
      </c>
      <c r="C18155" s="3" t="s">
        <v>15274</v>
      </c>
      <c r="D18155" s="3">
        <v>6.0</v>
      </c>
      <c r="E18155" s="3" t="s">
        <v>15287</v>
      </c>
      <c r="F18155" s="3">
        <v>7.0</v>
      </c>
      <c r="G18155" s="3">
        <v>11.0</v>
      </c>
      <c r="H18155" s="3" t="s">
        <v>15884</v>
      </c>
      <c r="I18155" s="3" t="s">
        <v>15885</v>
      </c>
      <c r="J18155" s="3" t="s">
        <v>922</v>
      </c>
      <c r="K18155" s="3" t="s">
        <v>24</v>
      </c>
      <c r="L18155" s="3">
        <v>11.0</v>
      </c>
      <c r="M18155" s="3" t="s">
        <v>25</v>
      </c>
      <c r="N18155" s="3" t="s">
        <v>1847</v>
      </c>
      <c r="O18155" s="3" t="s">
        <v>3448</v>
      </c>
      <c r="P18155" s="4">
        <v>23736.0</v>
      </c>
      <c r="Q18155" s="3" t="s">
        <v>28</v>
      </c>
      <c r="S18155" s="3" t="s">
        <v>34</v>
      </c>
    </row>
    <row r="18156">
      <c r="A18156" s="2">
        <v>42318.71491898148</v>
      </c>
      <c r="B18156" s="3">
        <v>93.0</v>
      </c>
      <c r="C18156" s="3" t="s">
        <v>15274</v>
      </c>
      <c r="D18156" s="3">
        <v>6.0</v>
      </c>
      <c r="E18156" s="3" t="s">
        <v>15287</v>
      </c>
      <c r="F18156" s="3">
        <v>7.0</v>
      </c>
      <c r="G18156" s="3">
        <v>11.0</v>
      </c>
      <c r="H18156" s="3" t="s">
        <v>15884</v>
      </c>
      <c r="I18156" s="3" t="s">
        <v>15885</v>
      </c>
      <c r="J18156" s="3" t="s">
        <v>922</v>
      </c>
      <c r="K18156" s="3" t="s">
        <v>24</v>
      </c>
      <c r="L18156" s="3">
        <v>12.0</v>
      </c>
      <c r="M18156" s="3" t="s">
        <v>30</v>
      </c>
      <c r="N18156" s="3" t="s">
        <v>15901</v>
      </c>
      <c r="O18156" s="3" t="s">
        <v>342</v>
      </c>
      <c r="P18156" s="4">
        <v>20422.0</v>
      </c>
      <c r="Q18156" s="3" t="s">
        <v>86</v>
      </c>
      <c r="S18156" s="3" t="s">
        <v>34</v>
      </c>
    </row>
    <row r="18157">
      <c r="A18157" s="2">
        <v>42318.71491898148</v>
      </c>
      <c r="B18157" s="3">
        <v>93.0</v>
      </c>
      <c r="C18157" s="3" t="s">
        <v>15274</v>
      </c>
      <c r="D18157" s="3">
        <v>6.0</v>
      </c>
      <c r="E18157" s="3" t="s">
        <v>15287</v>
      </c>
      <c r="F18157" s="3">
        <v>7.0</v>
      </c>
      <c r="G18157" s="3">
        <v>11.0</v>
      </c>
      <c r="H18157" s="3" t="s">
        <v>15884</v>
      </c>
      <c r="I18157" s="3" t="s">
        <v>15885</v>
      </c>
      <c r="J18157" s="3" t="s">
        <v>922</v>
      </c>
      <c r="K18157" s="3" t="s">
        <v>24</v>
      </c>
      <c r="L18157" s="3">
        <v>13.0</v>
      </c>
      <c r="M18157" s="3" t="s">
        <v>25</v>
      </c>
      <c r="N18157" s="3" t="s">
        <v>15902</v>
      </c>
      <c r="O18157" s="3" t="s">
        <v>168</v>
      </c>
      <c r="P18157" s="4">
        <v>20568.0</v>
      </c>
      <c r="Q18157" s="3" t="s">
        <v>83</v>
      </c>
      <c r="S18157" s="3" t="s">
        <v>34</v>
      </c>
    </row>
    <row r="18158">
      <c r="A18158" s="2">
        <v>42318.71491898148</v>
      </c>
      <c r="B18158" s="3">
        <v>93.0</v>
      </c>
      <c r="C18158" s="3" t="s">
        <v>15274</v>
      </c>
      <c r="D18158" s="3">
        <v>6.0</v>
      </c>
      <c r="E18158" s="3" t="s">
        <v>15287</v>
      </c>
      <c r="F18158" s="3">
        <v>7.0</v>
      </c>
      <c r="G18158" s="3">
        <v>11.0</v>
      </c>
      <c r="H18158" s="3" t="s">
        <v>15884</v>
      </c>
      <c r="I18158" s="3" t="s">
        <v>15885</v>
      </c>
      <c r="J18158" s="3" t="s">
        <v>922</v>
      </c>
      <c r="K18158" s="3" t="s">
        <v>24</v>
      </c>
      <c r="L18158" s="3">
        <v>14.0</v>
      </c>
      <c r="M18158" s="3" t="s">
        <v>30</v>
      </c>
      <c r="N18158" s="3" t="s">
        <v>15903</v>
      </c>
      <c r="O18158" s="3" t="s">
        <v>323</v>
      </c>
      <c r="P18158" s="4">
        <v>21041.0</v>
      </c>
      <c r="Q18158" s="3" t="s">
        <v>132</v>
      </c>
      <c r="S18158" s="3" t="s">
        <v>34</v>
      </c>
    </row>
    <row r="18159">
      <c r="A18159" s="2">
        <v>42318.71491898148</v>
      </c>
      <c r="B18159" s="3">
        <v>93.0</v>
      </c>
      <c r="C18159" s="3" t="s">
        <v>15274</v>
      </c>
      <c r="D18159" s="3">
        <v>6.0</v>
      </c>
      <c r="E18159" s="3" t="s">
        <v>15287</v>
      </c>
      <c r="F18159" s="3">
        <v>7.0</v>
      </c>
      <c r="G18159" s="3">
        <v>11.0</v>
      </c>
      <c r="H18159" s="3" t="s">
        <v>15884</v>
      </c>
      <c r="I18159" s="3" t="s">
        <v>15885</v>
      </c>
      <c r="J18159" s="3" t="s">
        <v>922</v>
      </c>
      <c r="K18159" s="3" t="s">
        <v>24</v>
      </c>
      <c r="L18159" s="3">
        <v>15.0</v>
      </c>
      <c r="M18159" s="3" t="s">
        <v>25</v>
      </c>
      <c r="N18159" s="3" t="s">
        <v>15904</v>
      </c>
      <c r="O18159" s="3" t="s">
        <v>15905</v>
      </c>
      <c r="P18159" s="4">
        <v>15713.0</v>
      </c>
      <c r="Q18159" s="3" t="s">
        <v>105</v>
      </c>
      <c r="S18159" s="3" t="s">
        <v>34</v>
      </c>
    </row>
    <row r="18160">
      <c r="A18160" s="2">
        <v>42318.71491898148</v>
      </c>
      <c r="B18160" s="3">
        <v>93.0</v>
      </c>
      <c r="C18160" s="3" t="s">
        <v>15274</v>
      </c>
      <c r="D18160" s="3">
        <v>6.0</v>
      </c>
      <c r="E18160" s="3" t="s">
        <v>15287</v>
      </c>
      <c r="F18160" s="3">
        <v>7.0</v>
      </c>
      <c r="G18160" s="3">
        <v>11.0</v>
      </c>
      <c r="H18160" s="3" t="s">
        <v>15884</v>
      </c>
      <c r="I18160" s="3" t="s">
        <v>15885</v>
      </c>
      <c r="J18160" s="3" t="s">
        <v>922</v>
      </c>
      <c r="K18160" s="3" t="s">
        <v>24</v>
      </c>
      <c r="L18160" s="3">
        <v>16.0</v>
      </c>
      <c r="M18160" s="3" t="s">
        <v>30</v>
      </c>
      <c r="N18160" s="3" t="s">
        <v>15906</v>
      </c>
      <c r="O18160" s="3" t="s">
        <v>342</v>
      </c>
      <c r="P18160" s="4">
        <v>23622.0</v>
      </c>
      <c r="Q18160" s="3" t="s">
        <v>60</v>
      </c>
      <c r="S18160" s="3" t="s">
        <v>34</v>
      </c>
    </row>
    <row r="18161">
      <c r="A18161" s="2">
        <v>42318.71491898148</v>
      </c>
      <c r="B18161" s="3">
        <v>93.0</v>
      </c>
      <c r="C18161" s="3" t="s">
        <v>15274</v>
      </c>
      <c r="D18161" s="3">
        <v>6.0</v>
      </c>
      <c r="E18161" s="3" t="s">
        <v>15287</v>
      </c>
      <c r="F18161" s="3">
        <v>7.0</v>
      </c>
      <c r="G18161" s="3">
        <v>11.0</v>
      </c>
      <c r="H18161" s="3" t="s">
        <v>15884</v>
      </c>
      <c r="I18161" s="3" t="s">
        <v>15885</v>
      </c>
      <c r="J18161" s="3" t="s">
        <v>922</v>
      </c>
      <c r="K18161" s="3" t="s">
        <v>24</v>
      </c>
      <c r="L18161" s="3">
        <v>17.0</v>
      </c>
      <c r="M18161" s="3" t="s">
        <v>25</v>
      </c>
      <c r="N18161" s="3" t="s">
        <v>15283</v>
      </c>
      <c r="O18161" s="3" t="s">
        <v>196</v>
      </c>
      <c r="P18161" s="4">
        <v>21600.0</v>
      </c>
      <c r="Q18161" s="3" t="s">
        <v>110</v>
      </c>
      <c r="S18161" s="3" t="s">
        <v>34</v>
      </c>
    </row>
    <row r="18162">
      <c r="A18162" s="2">
        <v>42318.71491898148</v>
      </c>
      <c r="B18162" s="3">
        <v>93.0</v>
      </c>
      <c r="C18162" s="3" t="s">
        <v>15274</v>
      </c>
      <c r="D18162" s="3">
        <v>6.0</v>
      </c>
      <c r="E18162" s="3" t="s">
        <v>15287</v>
      </c>
      <c r="F18162" s="3">
        <v>7.0</v>
      </c>
      <c r="G18162" s="3">
        <v>11.0</v>
      </c>
      <c r="H18162" s="3" t="s">
        <v>15884</v>
      </c>
      <c r="I18162" s="3" t="s">
        <v>15885</v>
      </c>
      <c r="J18162" s="3" t="s">
        <v>922</v>
      </c>
      <c r="K18162" s="3" t="s">
        <v>24</v>
      </c>
      <c r="L18162" s="3">
        <v>18.0</v>
      </c>
      <c r="M18162" s="3" t="s">
        <v>30</v>
      </c>
      <c r="N18162" s="3" t="s">
        <v>5152</v>
      </c>
      <c r="O18162" s="3" t="s">
        <v>12186</v>
      </c>
      <c r="P18162" s="4">
        <v>32638.0</v>
      </c>
      <c r="Q18162" s="3" t="s">
        <v>191</v>
      </c>
      <c r="S18162" s="3" t="s">
        <v>34</v>
      </c>
    </row>
    <row r="18163">
      <c r="A18163" s="2">
        <v>42318.71491898148</v>
      </c>
      <c r="B18163" s="3">
        <v>93.0</v>
      </c>
      <c r="C18163" s="3" t="s">
        <v>15274</v>
      </c>
      <c r="D18163" s="3">
        <v>6.0</v>
      </c>
      <c r="E18163" s="3" t="s">
        <v>15287</v>
      </c>
      <c r="F18163" s="3">
        <v>7.0</v>
      </c>
      <c r="G18163" s="3">
        <v>11.0</v>
      </c>
      <c r="H18163" s="3" t="s">
        <v>15884</v>
      </c>
      <c r="I18163" s="3" t="s">
        <v>15885</v>
      </c>
      <c r="J18163" s="3" t="s">
        <v>922</v>
      </c>
      <c r="K18163" s="3" t="s">
        <v>24</v>
      </c>
      <c r="L18163" s="3">
        <v>19.0</v>
      </c>
      <c r="M18163" s="3" t="s">
        <v>25</v>
      </c>
      <c r="N18163" s="3" t="s">
        <v>5175</v>
      </c>
      <c r="O18163" s="3" t="s">
        <v>95</v>
      </c>
      <c r="P18163" s="4">
        <v>20484.0</v>
      </c>
      <c r="Q18163" s="3" t="s">
        <v>189</v>
      </c>
      <c r="S18163" s="3" t="s">
        <v>34</v>
      </c>
    </row>
    <row r="18164">
      <c r="A18164" s="2">
        <v>42318.71491898148</v>
      </c>
      <c r="B18164" s="3">
        <v>93.0</v>
      </c>
      <c r="C18164" s="3" t="s">
        <v>15274</v>
      </c>
      <c r="D18164" s="3">
        <v>6.0</v>
      </c>
      <c r="E18164" s="3" t="s">
        <v>15287</v>
      </c>
      <c r="F18164" s="3">
        <v>7.0</v>
      </c>
      <c r="G18164" s="3">
        <v>11.0</v>
      </c>
      <c r="H18164" s="3" t="s">
        <v>15884</v>
      </c>
      <c r="I18164" s="3" t="s">
        <v>15885</v>
      </c>
      <c r="J18164" s="3" t="s">
        <v>922</v>
      </c>
      <c r="K18164" s="3" t="s">
        <v>24</v>
      </c>
      <c r="L18164" s="3">
        <v>20.0</v>
      </c>
      <c r="M18164" s="3" t="s">
        <v>30</v>
      </c>
      <c r="N18164" s="3" t="s">
        <v>15907</v>
      </c>
      <c r="O18164" s="3" t="s">
        <v>347</v>
      </c>
      <c r="P18164" s="4">
        <v>20822.0</v>
      </c>
      <c r="Q18164" s="3" t="s">
        <v>189</v>
      </c>
      <c r="S18164" s="3" t="s">
        <v>34</v>
      </c>
    </row>
    <row r="18165">
      <c r="A18165" s="2">
        <v>42318.71491898148</v>
      </c>
      <c r="B18165" s="3">
        <v>93.0</v>
      </c>
      <c r="C18165" s="3" t="s">
        <v>15274</v>
      </c>
      <c r="D18165" s="3">
        <v>6.0</v>
      </c>
      <c r="E18165" s="3" t="s">
        <v>15287</v>
      </c>
      <c r="F18165" s="3">
        <v>7.0</v>
      </c>
      <c r="G18165" s="3">
        <v>11.0</v>
      </c>
      <c r="H18165" s="3" t="s">
        <v>15884</v>
      </c>
      <c r="I18165" s="3" t="s">
        <v>15885</v>
      </c>
      <c r="J18165" s="3" t="s">
        <v>922</v>
      </c>
      <c r="K18165" s="3" t="s">
        <v>24</v>
      </c>
      <c r="L18165" s="3">
        <v>21.0</v>
      </c>
      <c r="M18165" s="3" t="s">
        <v>25</v>
      </c>
      <c r="N18165" s="3" t="s">
        <v>15908</v>
      </c>
      <c r="O18165" s="3" t="s">
        <v>1358</v>
      </c>
      <c r="P18165" s="4">
        <v>31805.0</v>
      </c>
      <c r="Q18165" s="3" t="s">
        <v>132</v>
      </c>
      <c r="S18165" s="3" t="s">
        <v>34</v>
      </c>
    </row>
    <row r="18166">
      <c r="A18166" s="2">
        <v>42318.71491898148</v>
      </c>
      <c r="B18166" s="3">
        <v>93.0</v>
      </c>
      <c r="C18166" s="3" t="s">
        <v>15274</v>
      </c>
      <c r="D18166" s="3">
        <v>6.0</v>
      </c>
      <c r="E18166" s="3" t="s">
        <v>15287</v>
      </c>
      <c r="F18166" s="3">
        <v>7.0</v>
      </c>
      <c r="G18166" s="3">
        <v>11.0</v>
      </c>
      <c r="H18166" s="3" t="s">
        <v>15884</v>
      </c>
      <c r="I18166" s="3" t="s">
        <v>15885</v>
      </c>
      <c r="J18166" s="3" t="s">
        <v>922</v>
      </c>
      <c r="K18166" s="3" t="s">
        <v>24</v>
      </c>
      <c r="L18166" s="3">
        <v>22.0</v>
      </c>
      <c r="M18166" s="3" t="s">
        <v>30</v>
      </c>
      <c r="N18166" s="3" t="s">
        <v>6172</v>
      </c>
      <c r="O18166" s="3" t="s">
        <v>1113</v>
      </c>
      <c r="P18166" s="4">
        <v>35534.0</v>
      </c>
      <c r="Q18166" s="3" t="s">
        <v>191</v>
      </c>
      <c r="S18166" s="3" t="s">
        <v>34</v>
      </c>
    </row>
    <row r="18167">
      <c r="A18167" s="2">
        <v>42318.71491898148</v>
      </c>
      <c r="B18167" s="3">
        <v>93.0</v>
      </c>
      <c r="C18167" s="3" t="s">
        <v>15274</v>
      </c>
      <c r="D18167" s="3">
        <v>6.0</v>
      </c>
      <c r="E18167" s="3" t="s">
        <v>15287</v>
      </c>
      <c r="F18167" s="3">
        <v>7.0</v>
      </c>
      <c r="G18167" s="3">
        <v>11.0</v>
      </c>
      <c r="H18167" s="3" t="s">
        <v>15884</v>
      </c>
      <c r="I18167" s="3" t="s">
        <v>15885</v>
      </c>
      <c r="J18167" s="3" t="s">
        <v>922</v>
      </c>
      <c r="K18167" s="3" t="s">
        <v>24</v>
      </c>
      <c r="L18167" s="3">
        <v>23.0</v>
      </c>
      <c r="M18167" s="3" t="s">
        <v>25</v>
      </c>
      <c r="N18167" s="3" t="s">
        <v>15909</v>
      </c>
      <c r="O18167" s="3" t="s">
        <v>871</v>
      </c>
      <c r="P18167" s="4">
        <v>31177.0</v>
      </c>
      <c r="Q18167" s="3" t="s">
        <v>55</v>
      </c>
      <c r="S18167" s="3" t="s">
        <v>34</v>
      </c>
    </row>
    <row r="18168">
      <c r="A18168" s="2">
        <v>42318.71491898148</v>
      </c>
      <c r="B18168" s="3">
        <v>93.0</v>
      </c>
      <c r="C18168" s="3" t="s">
        <v>15274</v>
      </c>
      <c r="D18168" s="3">
        <v>6.0</v>
      </c>
      <c r="E18168" s="3" t="s">
        <v>15287</v>
      </c>
      <c r="F18168" s="3">
        <v>7.0</v>
      </c>
      <c r="G18168" s="3">
        <v>11.0</v>
      </c>
      <c r="H18168" s="3" t="s">
        <v>15884</v>
      </c>
      <c r="I18168" s="3" t="s">
        <v>15885</v>
      </c>
      <c r="J18168" s="3" t="s">
        <v>922</v>
      </c>
      <c r="K18168" s="3" t="s">
        <v>24</v>
      </c>
      <c r="L18168" s="3">
        <v>24.0</v>
      </c>
      <c r="M18168" s="3" t="s">
        <v>30</v>
      </c>
      <c r="N18168" s="3" t="s">
        <v>15910</v>
      </c>
      <c r="O18168" s="3" t="s">
        <v>193</v>
      </c>
      <c r="P18168" s="4">
        <v>19385.0</v>
      </c>
      <c r="Q18168" s="3" t="s">
        <v>79</v>
      </c>
      <c r="S18168" s="3" t="s">
        <v>34</v>
      </c>
    </row>
    <row r="18169">
      <c r="A18169" s="2">
        <v>42318.71491898148</v>
      </c>
      <c r="B18169" s="3">
        <v>93.0</v>
      </c>
      <c r="C18169" s="3" t="s">
        <v>15274</v>
      </c>
      <c r="D18169" s="3">
        <v>6.0</v>
      </c>
      <c r="E18169" s="3" t="s">
        <v>15287</v>
      </c>
      <c r="F18169" s="3">
        <v>7.0</v>
      </c>
      <c r="G18169" s="3">
        <v>11.0</v>
      </c>
      <c r="H18169" s="3" t="s">
        <v>15884</v>
      </c>
      <c r="I18169" s="3" t="s">
        <v>15885</v>
      </c>
      <c r="J18169" s="3" t="s">
        <v>922</v>
      </c>
      <c r="K18169" s="3" t="s">
        <v>24</v>
      </c>
      <c r="L18169" s="3">
        <v>25.0</v>
      </c>
      <c r="M18169" s="3" t="s">
        <v>25</v>
      </c>
      <c r="N18169" s="3" t="s">
        <v>15911</v>
      </c>
      <c r="O18169" s="3" t="s">
        <v>1643</v>
      </c>
      <c r="P18169" s="4">
        <v>18018.0</v>
      </c>
      <c r="Q18169" s="3" t="s">
        <v>86</v>
      </c>
      <c r="S18169" s="3" t="s">
        <v>34</v>
      </c>
    </row>
    <row r="18170">
      <c r="A18170" s="2">
        <v>42318.71491898148</v>
      </c>
      <c r="B18170" s="3">
        <v>93.0</v>
      </c>
      <c r="C18170" s="3" t="s">
        <v>15274</v>
      </c>
      <c r="D18170" s="3">
        <v>6.0</v>
      </c>
      <c r="E18170" s="3" t="s">
        <v>15287</v>
      </c>
      <c r="F18170" s="3">
        <v>7.0</v>
      </c>
      <c r="G18170" s="3">
        <v>11.0</v>
      </c>
      <c r="H18170" s="3" t="s">
        <v>15884</v>
      </c>
      <c r="I18170" s="3" t="s">
        <v>15885</v>
      </c>
      <c r="J18170" s="3" t="s">
        <v>922</v>
      </c>
      <c r="K18170" s="3" t="s">
        <v>24</v>
      </c>
      <c r="L18170" s="3">
        <v>26.0</v>
      </c>
      <c r="M18170" s="3" t="s">
        <v>30</v>
      </c>
      <c r="N18170" s="3" t="s">
        <v>15912</v>
      </c>
      <c r="O18170" s="3" t="s">
        <v>2097</v>
      </c>
      <c r="P18170" s="4">
        <v>19172.0</v>
      </c>
      <c r="Q18170" s="3" t="s">
        <v>86</v>
      </c>
      <c r="S18170" s="3" t="s">
        <v>34</v>
      </c>
    </row>
    <row r="18171">
      <c r="A18171" s="2">
        <v>42318.71491898148</v>
      </c>
      <c r="B18171" s="3">
        <v>93.0</v>
      </c>
      <c r="C18171" s="3" t="s">
        <v>15274</v>
      </c>
      <c r="D18171" s="3">
        <v>6.0</v>
      </c>
      <c r="E18171" s="3" t="s">
        <v>15287</v>
      </c>
      <c r="F18171" s="3">
        <v>7.0</v>
      </c>
      <c r="G18171" s="3">
        <v>11.0</v>
      </c>
      <c r="H18171" s="3" t="s">
        <v>15884</v>
      </c>
      <c r="I18171" s="3" t="s">
        <v>15885</v>
      </c>
      <c r="J18171" s="3" t="s">
        <v>922</v>
      </c>
      <c r="K18171" s="3" t="s">
        <v>24</v>
      </c>
      <c r="L18171" s="3">
        <v>27.0</v>
      </c>
      <c r="M18171" s="3" t="s">
        <v>25</v>
      </c>
      <c r="N18171" s="3" t="s">
        <v>15913</v>
      </c>
      <c r="O18171" s="3" t="s">
        <v>427</v>
      </c>
      <c r="P18171" s="4">
        <v>20201.0</v>
      </c>
      <c r="Q18171" s="3" t="s">
        <v>149</v>
      </c>
      <c r="R18171" s="3" t="s">
        <v>1134</v>
      </c>
      <c r="S18171" s="3" t="s">
        <v>34</v>
      </c>
    </row>
    <row r="18172">
      <c r="A18172" s="2">
        <v>42318.71491898148</v>
      </c>
      <c r="B18172" s="3">
        <v>93.0</v>
      </c>
      <c r="C18172" s="3" t="s">
        <v>15274</v>
      </c>
      <c r="D18172" s="3">
        <v>6.0</v>
      </c>
      <c r="E18172" s="3" t="s">
        <v>15287</v>
      </c>
      <c r="F18172" s="3">
        <v>7.0</v>
      </c>
      <c r="G18172" s="3">
        <v>11.0</v>
      </c>
      <c r="H18172" s="3" t="s">
        <v>15884</v>
      </c>
      <c r="I18172" s="3" t="s">
        <v>15885</v>
      </c>
      <c r="J18172" s="3" t="s">
        <v>922</v>
      </c>
      <c r="K18172" s="3" t="s">
        <v>24</v>
      </c>
      <c r="L18172" s="3">
        <v>28.0</v>
      </c>
      <c r="M18172" s="3" t="s">
        <v>30</v>
      </c>
      <c r="N18172" s="3" t="s">
        <v>15914</v>
      </c>
      <c r="O18172" s="3" t="s">
        <v>15915</v>
      </c>
      <c r="P18172" s="4">
        <v>20863.0</v>
      </c>
      <c r="Q18172" s="3" t="s">
        <v>37</v>
      </c>
      <c r="S18172" s="3" t="s">
        <v>34</v>
      </c>
    </row>
    <row r="18173">
      <c r="A18173" s="2">
        <v>42318.71491898148</v>
      </c>
      <c r="B18173" s="3">
        <v>93.0</v>
      </c>
      <c r="C18173" s="3" t="s">
        <v>15274</v>
      </c>
      <c r="D18173" s="3">
        <v>6.0</v>
      </c>
      <c r="E18173" s="3" t="s">
        <v>15287</v>
      </c>
      <c r="F18173" s="3">
        <v>7.0</v>
      </c>
      <c r="G18173" s="3">
        <v>11.0</v>
      </c>
      <c r="H18173" s="3" t="s">
        <v>15884</v>
      </c>
      <c r="I18173" s="3" t="s">
        <v>15885</v>
      </c>
      <c r="J18173" s="3" t="s">
        <v>922</v>
      </c>
      <c r="K18173" s="3" t="s">
        <v>24</v>
      </c>
      <c r="L18173" s="3">
        <v>29.0</v>
      </c>
      <c r="M18173" s="3" t="s">
        <v>25</v>
      </c>
      <c r="N18173" s="3" t="s">
        <v>15916</v>
      </c>
      <c r="O18173" s="3" t="s">
        <v>15917</v>
      </c>
      <c r="P18173" s="4">
        <v>33490.0</v>
      </c>
      <c r="Q18173" s="3" t="s">
        <v>191</v>
      </c>
      <c r="S18173" s="3" t="s">
        <v>34</v>
      </c>
    </row>
    <row r="18174">
      <c r="A18174" s="2">
        <v>42318.71491898148</v>
      </c>
      <c r="B18174" s="3">
        <v>93.0</v>
      </c>
      <c r="C18174" s="3" t="s">
        <v>15274</v>
      </c>
      <c r="D18174" s="3">
        <v>13.0</v>
      </c>
      <c r="E18174" s="3" t="s">
        <v>15315</v>
      </c>
      <c r="F18174" s="3">
        <v>7.0</v>
      </c>
      <c r="G18174" s="3">
        <v>11.0</v>
      </c>
      <c r="H18174" s="3" t="s">
        <v>15884</v>
      </c>
      <c r="I18174" s="3" t="s">
        <v>15885</v>
      </c>
      <c r="J18174" s="3" t="s">
        <v>922</v>
      </c>
      <c r="K18174" s="3" t="s">
        <v>24</v>
      </c>
      <c r="L18174" s="3">
        <v>1.0</v>
      </c>
      <c r="M18174" s="3" t="s">
        <v>25</v>
      </c>
      <c r="N18174" s="3" t="s">
        <v>10710</v>
      </c>
      <c r="O18174" s="3" t="s">
        <v>27</v>
      </c>
      <c r="P18174" s="4">
        <v>24065.0</v>
      </c>
      <c r="Q18174" s="3" t="s">
        <v>221</v>
      </c>
      <c r="S18174" s="3" t="s">
        <v>34</v>
      </c>
    </row>
    <row r="18175">
      <c r="A18175" s="2">
        <v>42318.71491898148</v>
      </c>
      <c r="B18175" s="3">
        <v>93.0</v>
      </c>
      <c r="C18175" s="3" t="s">
        <v>15274</v>
      </c>
      <c r="D18175" s="3">
        <v>13.0</v>
      </c>
      <c r="E18175" s="3" t="s">
        <v>15315</v>
      </c>
      <c r="F18175" s="3">
        <v>7.0</v>
      </c>
      <c r="G18175" s="3">
        <v>11.0</v>
      </c>
      <c r="H18175" s="3" t="s">
        <v>15884</v>
      </c>
      <c r="I18175" s="3" t="s">
        <v>15885</v>
      </c>
      <c r="J18175" s="3" t="s">
        <v>922</v>
      </c>
      <c r="K18175" s="3" t="s">
        <v>24</v>
      </c>
      <c r="L18175" s="3">
        <v>2.0</v>
      </c>
      <c r="M18175" s="3" t="s">
        <v>30</v>
      </c>
      <c r="N18175" s="3" t="s">
        <v>15918</v>
      </c>
      <c r="O18175" s="3" t="s">
        <v>998</v>
      </c>
      <c r="P18175" s="4">
        <v>24943.0</v>
      </c>
      <c r="Q18175" s="3" t="s">
        <v>75</v>
      </c>
      <c r="S18175" s="3" t="s">
        <v>29</v>
      </c>
    </row>
    <row r="18176">
      <c r="A18176" s="2">
        <v>42318.71491898148</v>
      </c>
      <c r="B18176" s="3">
        <v>93.0</v>
      </c>
      <c r="C18176" s="3" t="s">
        <v>15274</v>
      </c>
      <c r="D18176" s="3">
        <v>13.0</v>
      </c>
      <c r="E18176" s="3" t="s">
        <v>15315</v>
      </c>
      <c r="F18176" s="3">
        <v>7.0</v>
      </c>
      <c r="G18176" s="3">
        <v>11.0</v>
      </c>
      <c r="H18176" s="3" t="s">
        <v>15884</v>
      </c>
      <c r="I18176" s="3" t="s">
        <v>15885</v>
      </c>
      <c r="J18176" s="3" t="s">
        <v>922</v>
      </c>
      <c r="K18176" s="3" t="s">
        <v>24</v>
      </c>
      <c r="L18176" s="3">
        <v>3.0</v>
      </c>
      <c r="M18176" s="3" t="s">
        <v>25</v>
      </c>
      <c r="N18176" s="3" t="s">
        <v>15919</v>
      </c>
      <c r="O18176" s="3" t="s">
        <v>2751</v>
      </c>
      <c r="P18176" s="4">
        <v>23228.0</v>
      </c>
      <c r="Q18176" s="3" t="s">
        <v>40</v>
      </c>
      <c r="S18176" s="3" t="s">
        <v>29</v>
      </c>
    </row>
    <row r="18177">
      <c r="A18177" s="2">
        <v>42318.71491898148</v>
      </c>
      <c r="B18177" s="3">
        <v>93.0</v>
      </c>
      <c r="C18177" s="3" t="s">
        <v>15274</v>
      </c>
      <c r="D18177" s="3">
        <v>13.0</v>
      </c>
      <c r="E18177" s="3" t="s">
        <v>15315</v>
      </c>
      <c r="F18177" s="3">
        <v>7.0</v>
      </c>
      <c r="G18177" s="3">
        <v>11.0</v>
      </c>
      <c r="H18177" s="3" t="s">
        <v>15884</v>
      </c>
      <c r="I18177" s="3" t="s">
        <v>15885</v>
      </c>
      <c r="J18177" s="3" t="s">
        <v>922</v>
      </c>
      <c r="K18177" s="3" t="s">
        <v>24</v>
      </c>
      <c r="L18177" s="3">
        <v>4.0</v>
      </c>
      <c r="M18177" s="3" t="s">
        <v>30</v>
      </c>
      <c r="N18177" s="3" t="s">
        <v>2662</v>
      </c>
      <c r="O18177" s="3" t="s">
        <v>51</v>
      </c>
      <c r="P18177" s="4">
        <v>25949.0</v>
      </c>
      <c r="Q18177" s="3" t="s">
        <v>189</v>
      </c>
      <c r="S18177" s="3" t="s">
        <v>29</v>
      </c>
    </row>
    <row r="18178">
      <c r="A18178" s="2">
        <v>42318.71491898148</v>
      </c>
      <c r="B18178" s="3">
        <v>93.0</v>
      </c>
      <c r="C18178" s="3" t="s">
        <v>15274</v>
      </c>
      <c r="D18178" s="3">
        <v>13.0</v>
      </c>
      <c r="E18178" s="3" t="s">
        <v>15315</v>
      </c>
      <c r="F18178" s="3">
        <v>7.0</v>
      </c>
      <c r="G18178" s="3">
        <v>11.0</v>
      </c>
      <c r="H18178" s="3" t="s">
        <v>15884</v>
      </c>
      <c r="I18178" s="3" t="s">
        <v>15885</v>
      </c>
      <c r="J18178" s="3" t="s">
        <v>922</v>
      </c>
      <c r="K18178" s="3" t="s">
        <v>24</v>
      </c>
      <c r="L18178" s="3">
        <v>5.0</v>
      </c>
      <c r="M18178" s="3" t="s">
        <v>25</v>
      </c>
      <c r="N18178" s="3" t="s">
        <v>15920</v>
      </c>
      <c r="O18178" s="3" t="s">
        <v>319</v>
      </c>
      <c r="P18178" s="4">
        <v>29152.0</v>
      </c>
      <c r="Q18178" s="3" t="s">
        <v>247</v>
      </c>
      <c r="S18178" s="3" t="s">
        <v>29</v>
      </c>
    </row>
    <row r="18179">
      <c r="A18179" s="2">
        <v>42318.71491898148</v>
      </c>
      <c r="B18179" s="3">
        <v>93.0</v>
      </c>
      <c r="C18179" s="3" t="s">
        <v>15274</v>
      </c>
      <c r="D18179" s="3">
        <v>13.0</v>
      </c>
      <c r="E18179" s="3" t="s">
        <v>15315</v>
      </c>
      <c r="F18179" s="3">
        <v>7.0</v>
      </c>
      <c r="G18179" s="3">
        <v>11.0</v>
      </c>
      <c r="H18179" s="3" t="s">
        <v>15884</v>
      </c>
      <c r="I18179" s="3" t="s">
        <v>15885</v>
      </c>
      <c r="J18179" s="3" t="s">
        <v>922</v>
      </c>
      <c r="K18179" s="3" t="s">
        <v>24</v>
      </c>
      <c r="L18179" s="3">
        <v>6.0</v>
      </c>
      <c r="M18179" s="3" t="s">
        <v>30</v>
      </c>
      <c r="N18179" s="3" t="s">
        <v>15921</v>
      </c>
      <c r="O18179" s="3" t="s">
        <v>9392</v>
      </c>
      <c r="P18179" s="4">
        <v>23110.0</v>
      </c>
      <c r="Q18179" s="3" t="s">
        <v>418</v>
      </c>
      <c r="S18179" s="3" t="s">
        <v>34</v>
      </c>
    </row>
    <row r="18180">
      <c r="A18180" s="2">
        <v>42318.71491898148</v>
      </c>
      <c r="B18180" s="3">
        <v>93.0</v>
      </c>
      <c r="C18180" s="3" t="s">
        <v>15274</v>
      </c>
      <c r="D18180" s="3">
        <v>13.0</v>
      </c>
      <c r="E18180" s="3" t="s">
        <v>15315</v>
      </c>
      <c r="F18180" s="3">
        <v>7.0</v>
      </c>
      <c r="G18180" s="3">
        <v>11.0</v>
      </c>
      <c r="H18180" s="3" t="s">
        <v>15884</v>
      </c>
      <c r="I18180" s="3" t="s">
        <v>15885</v>
      </c>
      <c r="J18180" s="3" t="s">
        <v>922</v>
      </c>
      <c r="K18180" s="3" t="s">
        <v>24</v>
      </c>
      <c r="L18180" s="3">
        <v>7.0</v>
      </c>
      <c r="M18180" s="3" t="s">
        <v>25</v>
      </c>
      <c r="N18180" s="3" t="s">
        <v>15922</v>
      </c>
      <c r="O18180" s="3" t="s">
        <v>1234</v>
      </c>
      <c r="P18180" s="4">
        <v>17649.0</v>
      </c>
      <c r="Q18180" s="3" t="s">
        <v>49</v>
      </c>
      <c r="S18180" s="3" t="s">
        <v>29</v>
      </c>
    </row>
    <row r="18181">
      <c r="A18181" s="2">
        <v>42318.71491898148</v>
      </c>
      <c r="B18181" s="3">
        <v>93.0</v>
      </c>
      <c r="C18181" s="3" t="s">
        <v>15274</v>
      </c>
      <c r="D18181" s="3">
        <v>13.0</v>
      </c>
      <c r="E18181" s="3" t="s">
        <v>15315</v>
      </c>
      <c r="F18181" s="3">
        <v>7.0</v>
      </c>
      <c r="G18181" s="3">
        <v>11.0</v>
      </c>
      <c r="H18181" s="3" t="s">
        <v>15884</v>
      </c>
      <c r="I18181" s="3" t="s">
        <v>15885</v>
      </c>
      <c r="J18181" s="3" t="s">
        <v>922</v>
      </c>
      <c r="K18181" s="3" t="s">
        <v>24</v>
      </c>
      <c r="L18181" s="3">
        <v>8.0</v>
      </c>
      <c r="M18181" s="3" t="s">
        <v>30</v>
      </c>
      <c r="N18181" s="3" t="s">
        <v>15497</v>
      </c>
      <c r="O18181" s="3" t="s">
        <v>139</v>
      </c>
      <c r="P18181" s="4">
        <v>27682.0</v>
      </c>
      <c r="Q18181" s="3" t="s">
        <v>75</v>
      </c>
      <c r="S18181" s="3" t="s">
        <v>29</v>
      </c>
    </row>
    <row r="18182">
      <c r="A18182" s="2">
        <v>42318.71491898148</v>
      </c>
      <c r="B18182" s="3">
        <v>93.0</v>
      </c>
      <c r="C18182" s="3" t="s">
        <v>15274</v>
      </c>
      <c r="D18182" s="3">
        <v>13.0</v>
      </c>
      <c r="E18182" s="3" t="s">
        <v>15315</v>
      </c>
      <c r="F18182" s="3">
        <v>7.0</v>
      </c>
      <c r="G18182" s="3">
        <v>11.0</v>
      </c>
      <c r="H18182" s="3" t="s">
        <v>15884</v>
      </c>
      <c r="I18182" s="3" t="s">
        <v>15885</v>
      </c>
      <c r="J18182" s="3" t="s">
        <v>922</v>
      </c>
      <c r="K18182" s="3" t="s">
        <v>24</v>
      </c>
      <c r="L18182" s="3">
        <v>9.0</v>
      </c>
      <c r="M18182" s="3" t="s">
        <v>25</v>
      </c>
      <c r="N18182" s="3" t="s">
        <v>15923</v>
      </c>
      <c r="O18182" s="3" t="s">
        <v>822</v>
      </c>
      <c r="P18182" s="4">
        <v>27224.0</v>
      </c>
      <c r="Q18182" s="3" t="s">
        <v>189</v>
      </c>
      <c r="S18182" s="3" t="s">
        <v>34</v>
      </c>
    </row>
    <row r="18183">
      <c r="A18183" s="2">
        <v>42318.71491898148</v>
      </c>
      <c r="B18183" s="3">
        <v>93.0</v>
      </c>
      <c r="C18183" s="3" t="s">
        <v>15274</v>
      </c>
      <c r="D18183" s="3">
        <v>13.0</v>
      </c>
      <c r="E18183" s="3" t="s">
        <v>15315</v>
      </c>
      <c r="F18183" s="3">
        <v>7.0</v>
      </c>
      <c r="G18183" s="3">
        <v>11.0</v>
      </c>
      <c r="H18183" s="3" t="s">
        <v>15884</v>
      </c>
      <c r="I18183" s="3" t="s">
        <v>15885</v>
      </c>
      <c r="J18183" s="3" t="s">
        <v>922</v>
      </c>
      <c r="K18183" s="3" t="s">
        <v>24</v>
      </c>
      <c r="L18183" s="3">
        <v>10.0</v>
      </c>
      <c r="M18183" s="3" t="s">
        <v>30</v>
      </c>
      <c r="N18183" s="3" t="s">
        <v>4939</v>
      </c>
      <c r="O18183" s="3" t="s">
        <v>71</v>
      </c>
      <c r="P18183" s="4">
        <v>19733.0</v>
      </c>
      <c r="Q18183" s="3" t="s">
        <v>247</v>
      </c>
      <c r="S18183" s="3" t="s">
        <v>29</v>
      </c>
    </row>
    <row r="18184">
      <c r="A18184" s="2">
        <v>42318.71491898148</v>
      </c>
      <c r="B18184" s="3">
        <v>93.0</v>
      </c>
      <c r="C18184" s="3" t="s">
        <v>15274</v>
      </c>
      <c r="D18184" s="3">
        <v>13.0</v>
      </c>
      <c r="E18184" s="3" t="s">
        <v>15315</v>
      </c>
      <c r="F18184" s="3">
        <v>7.0</v>
      </c>
      <c r="G18184" s="3">
        <v>11.0</v>
      </c>
      <c r="H18184" s="3" t="s">
        <v>15884</v>
      </c>
      <c r="I18184" s="3" t="s">
        <v>15885</v>
      </c>
      <c r="J18184" s="3" t="s">
        <v>922</v>
      </c>
      <c r="K18184" s="3" t="s">
        <v>24</v>
      </c>
      <c r="L18184" s="3">
        <v>11.0</v>
      </c>
      <c r="M18184" s="3" t="s">
        <v>25</v>
      </c>
      <c r="N18184" s="3" t="s">
        <v>15924</v>
      </c>
      <c r="O18184" s="3" t="s">
        <v>1456</v>
      </c>
      <c r="P18184" s="4">
        <v>29714.0</v>
      </c>
      <c r="Q18184" s="3" t="s">
        <v>247</v>
      </c>
      <c r="S18184" s="3" t="s">
        <v>34</v>
      </c>
    </row>
    <row r="18185">
      <c r="A18185" s="2">
        <v>42318.71491898148</v>
      </c>
      <c r="B18185" s="3">
        <v>93.0</v>
      </c>
      <c r="C18185" s="3" t="s">
        <v>15274</v>
      </c>
      <c r="D18185" s="3">
        <v>13.0</v>
      </c>
      <c r="E18185" s="3" t="s">
        <v>15315</v>
      </c>
      <c r="F18185" s="3">
        <v>7.0</v>
      </c>
      <c r="G18185" s="3">
        <v>11.0</v>
      </c>
      <c r="H18185" s="3" t="s">
        <v>15884</v>
      </c>
      <c r="I18185" s="3" t="s">
        <v>15885</v>
      </c>
      <c r="J18185" s="3" t="s">
        <v>922</v>
      </c>
      <c r="K18185" s="3" t="s">
        <v>24</v>
      </c>
      <c r="L18185" s="3">
        <v>12.0</v>
      </c>
      <c r="M18185" s="3" t="s">
        <v>30</v>
      </c>
      <c r="N18185" s="3" t="s">
        <v>15925</v>
      </c>
      <c r="O18185" s="3" t="s">
        <v>5798</v>
      </c>
      <c r="P18185" s="4">
        <v>15141.0</v>
      </c>
      <c r="Q18185" s="3" t="s">
        <v>86</v>
      </c>
      <c r="S18185" s="3" t="s">
        <v>34</v>
      </c>
    </row>
    <row r="18186">
      <c r="A18186" s="2">
        <v>42318.71491898148</v>
      </c>
      <c r="B18186" s="3">
        <v>93.0</v>
      </c>
      <c r="C18186" s="3" t="s">
        <v>15274</v>
      </c>
      <c r="D18186" s="3">
        <v>13.0</v>
      </c>
      <c r="E18186" s="3" t="s">
        <v>15315</v>
      </c>
      <c r="F18186" s="3">
        <v>7.0</v>
      </c>
      <c r="G18186" s="3">
        <v>11.0</v>
      </c>
      <c r="H18186" s="3" t="s">
        <v>15884</v>
      </c>
      <c r="I18186" s="3" t="s">
        <v>15885</v>
      </c>
      <c r="J18186" s="3" t="s">
        <v>922</v>
      </c>
      <c r="K18186" s="3" t="s">
        <v>24</v>
      </c>
      <c r="L18186" s="3">
        <v>13.0</v>
      </c>
      <c r="M18186" s="3" t="s">
        <v>25</v>
      </c>
      <c r="N18186" s="3" t="s">
        <v>1896</v>
      </c>
      <c r="O18186" s="3" t="s">
        <v>871</v>
      </c>
      <c r="P18186" s="4">
        <v>32398.0</v>
      </c>
      <c r="Q18186" s="3" t="s">
        <v>83</v>
      </c>
      <c r="S18186" s="3" t="s">
        <v>34</v>
      </c>
    </row>
    <row r="18187">
      <c r="A18187" s="2">
        <v>42318.71491898148</v>
      </c>
      <c r="B18187" s="3">
        <v>93.0</v>
      </c>
      <c r="C18187" s="3" t="s">
        <v>15274</v>
      </c>
      <c r="D18187" s="3">
        <v>13.0</v>
      </c>
      <c r="E18187" s="3" t="s">
        <v>15315</v>
      </c>
      <c r="F18187" s="3">
        <v>7.0</v>
      </c>
      <c r="G18187" s="3">
        <v>11.0</v>
      </c>
      <c r="H18187" s="3" t="s">
        <v>15884</v>
      </c>
      <c r="I18187" s="3" t="s">
        <v>15885</v>
      </c>
      <c r="J18187" s="3" t="s">
        <v>922</v>
      </c>
      <c r="K18187" s="3" t="s">
        <v>24</v>
      </c>
      <c r="L18187" s="3">
        <v>14.0</v>
      </c>
      <c r="M18187" s="3" t="s">
        <v>30</v>
      </c>
      <c r="N18187" s="3" t="s">
        <v>3042</v>
      </c>
      <c r="O18187" s="3" t="s">
        <v>364</v>
      </c>
      <c r="P18187" s="4">
        <v>24338.0</v>
      </c>
      <c r="Q18187" s="3" t="s">
        <v>352</v>
      </c>
      <c r="S18187" s="3" t="s">
        <v>34</v>
      </c>
    </row>
    <row r="18188">
      <c r="A18188" s="2">
        <v>42318.71491898148</v>
      </c>
      <c r="B18188" s="3">
        <v>93.0</v>
      </c>
      <c r="C18188" s="3" t="s">
        <v>15274</v>
      </c>
      <c r="D18188" s="3">
        <v>13.0</v>
      </c>
      <c r="E18188" s="3" t="s">
        <v>15315</v>
      </c>
      <c r="F18188" s="3">
        <v>7.0</v>
      </c>
      <c r="G18188" s="3">
        <v>11.0</v>
      </c>
      <c r="H18188" s="3" t="s">
        <v>15884</v>
      </c>
      <c r="I18188" s="3" t="s">
        <v>15885</v>
      </c>
      <c r="J18188" s="3" t="s">
        <v>922</v>
      </c>
      <c r="K18188" s="3" t="s">
        <v>24</v>
      </c>
      <c r="L18188" s="3">
        <v>15.0</v>
      </c>
      <c r="M18188" s="3" t="s">
        <v>25</v>
      </c>
      <c r="N18188" s="3" t="s">
        <v>15926</v>
      </c>
      <c r="O18188" s="3" t="s">
        <v>530</v>
      </c>
      <c r="P18188" s="4">
        <v>21078.0</v>
      </c>
      <c r="Q18188" s="3" t="s">
        <v>352</v>
      </c>
      <c r="S18188" s="3" t="s">
        <v>29</v>
      </c>
    </row>
    <row r="18189">
      <c r="A18189" s="2">
        <v>42318.71491898148</v>
      </c>
      <c r="B18189" s="3">
        <v>93.0</v>
      </c>
      <c r="C18189" s="3" t="s">
        <v>15274</v>
      </c>
      <c r="D18189" s="3">
        <v>13.0</v>
      </c>
      <c r="E18189" s="3" t="s">
        <v>15315</v>
      </c>
      <c r="F18189" s="3">
        <v>7.0</v>
      </c>
      <c r="G18189" s="3">
        <v>11.0</v>
      </c>
      <c r="H18189" s="3" t="s">
        <v>15884</v>
      </c>
      <c r="I18189" s="3" t="s">
        <v>15885</v>
      </c>
      <c r="J18189" s="3" t="s">
        <v>922</v>
      </c>
      <c r="K18189" s="3" t="s">
        <v>24</v>
      </c>
      <c r="L18189" s="3">
        <v>16.0</v>
      </c>
      <c r="M18189" s="3" t="s">
        <v>30</v>
      </c>
      <c r="N18189" s="3" t="s">
        <v>15927</v>
      </c>
      <c r="O18189" s="3" t="s">
        <v>375</v>
      </c>
      <c r="P18189" s="4">
        <v>22331.0</v>
      </c>
      <c r="Q18189" s="3" t="s">
        <v>37</v>
      </c>
      <c r="S18189" s="3" t="s">
        <v>34</v>
      </c>
    </row>
    <row r="18190">
      <c r="A18190" s="2">
        <v>42318.71491898148</v>
      </c>
      <c r="B18190" s="3">
        <v>93.0</v>
      </c>
      <c r="C18190" s="3" t="s">
        <v>15274</v>
      </c>
      <c r="D18190" s="3">
        <v>13.0</v>
      </c>
      <c r="E18190" s="3" t="s">
        <v>15315</v>
      </c>
      <c r="F18190" s="3">
        <v>7.0</v>
      </c>
      <c r="G18190" s="3">
        <v>11.0</v>
      </c>
      <c r="H18190" s="3" t="s">
        <v>15884</v>
      </c>
      <c r="I18190" s="3" t="s">
        <v>15885</v>
      </c>
      <c r="J18190" s="3" t="s">
        <v>922</v>
      </c>
      <c r="K18190" s="3" t="s">
        <v>24</v>
      </c>
      <c r="L18190" s="3">
        <v>17.0</v>
      </c>
      <c r="M18190" s="3" t="s">
        <v>25</v>
      </c>
      <c r="N18190" s="3" t="s">
        <v>15928</v>
      </c>
      <c r="O18190" s="3" t="s">
        <v>15929</v>
      </c>
      <c r="P18190" s="4">
        <v>21635.0</v>
      </c>
      <c r="Q18190" s="3" t="s">
        <v>149</v>
      </c>
      <c r="S18190" s="3" t="s">
        <v>34</v>
      </c>
    </row>
    <row r="18191">
      <c r="A18191" s="2">
        <v>42318.71491898148</v>
      </c>
      <c r="B18191" s="3">
        <v>93.0</v>
      </c>
      <c r="C18191" s="3" t="s">
        <v>15274</v>
      </c>
      <c r="D18191" s="3">
        <v>13.0</v>
      </c>
      <c r="E18191" s="3" t="s">
        <v>15315</v>
      </c>
      <c r="F18191" s="3">
        <v>7.0</v>
      </c>
      <c r="G18191" s="3">
        <v>11.0</v>
      </c>
      <c r="H18191" s="3" t="s">
        <v>15884</v>
      </c>
      <c r="I18191" s="3" t="s">
        <v>15885</v>
      </c>
      <c r="J18191" s="3" t="s">
        <v>922</v>
      </c>
      <c r="K18191" s="3" t="s">
        <v>24</v>
      </c>
      <c r="L18191" s="3">
        <v>18.0</v>
      </c>
      <c r="M18191" s="3" t="s">
        <v>30</v>
      </c>
      <c r="N18191" s="3" t="s">
        <v>15930</v>
      </c>
      <c r="O18191" s="3" t="s">
        <v>283</v>
      </c>
      <c r="P18191" s="4">
        <v>28932.0</v>
      </c>
      <c r="Q18191" s="3" t="s">
        <v>75</v>
      </c>
      <c r="S18191" s="3" t="s">
        <v>34</v>
      </c>
    </row>
    <row r="18192">
      <c r="A18192" s="2">
        <v>42318.71491898148</v>
      </c>
      <c r="B18192" s="3">
        <v>93.0</v>
      </c>
      <c r="C18192" s="3" t="s">
        <v>15274</v>
      </c>
      <c r="D18192" s="3">
        <v>13.0</v>
      </c>
      <c r="E18192" s="3" t="s">
        <v>15315</v>
      </c>
      <c r="F18192" s="3">
        <v>7.0</v>
      </c>
      <c r="G18192" s="3">
        <v>11.0</v>
      </c>
      <c r="H18192" s="3" t="s">
        <v>15884</v>
      </c>
      <c r="I18192" s="3" t="s">
        <v>15885</v>
      </c>
      <c r="J18192" s="3" t="s">
        <v>922</v>
      </c>
      <c r="K18192" s="3" t="s">
        <v>24</v>
      </c>
      <c r="L18192" s="3">
        <v>19.0</v>
      </c>
      <c r="M18192" s="3" t="s">
        <v>25</v>
      </c>
      <c r="N18192" s="3" t="s">
        <v>2979</v>
      </c>
      <c r="O18192" s="3" t="s">
        <v>1770</v>
      </c>
      <c r="P18192" s="4">
        <v>16472.0</v>
      </c>
      <c r="Q18192" s="3" t="s">
        <v>105</v>
      </c>
      <c r="S18192" s="3" t="s">
        <v>34</v>
      </c>
    </row>
    <row r="18193">
      <c r="A18193" s="2">
        <v>42318.71491898148</v>
      </c>
      <c r="B18193" s="3">
        <v>93.0</v>
      </c>
      <c r="C18193" s="3" t="s">
        <v>15274</v>
      </c>
      <c r="D18193" s="3">
        <v>13.0</v>
      </c>
      <c r="E18193" s="3" t="s">
        <v>15315</v>
      </c>
      <c r="F18193" s="3">
        <v>7.0</v>
      </c>
      <c r="G18193" s="3">
        <v>11.0</v>
      </c>
      <c r="H18193" s="3" t="s">
        <v>15884</v>
      </c>
      <c r="I18193" s="3" t="s">
        <v>15885</v>
      </c>
      <c r="J18193" s="3" t="s">
        <v>922</v>
      </c>
      <c r="K18193" s="3" t="s">
        <v>24</v>
      </c>
      <c r="L18193" s="3">
        <v>20.0</v>
      </c>
      <c r="M18193" s="3" t="s">
        <v>30</v>
      </c>
      <c r="N18193" s="3" t="s">
        <v>15931</v>
      </c>
      <c r="O18193" s="3" t="s">
        <v>15932</v>
      </c>
      <c r="P18193" s="4">
        <v>21643.0</v>
      </c>
      <c r="Q18193" s="3" t="s">
        <v>46</v>
      </c>
      <c r="S18193" s="3" t="s">
        <v>34</v>
      </c>
    </row>
    <row r="18194">
      <c r="A18194" s="2">
        <v>42318.71491898148</v>
      </c>
      <c r="B18194" s="3">
        <v>93.0</v>
      </c>
      <c r="C18194" s="3" t="s">
        <v>15274</v>
      </c>
      <c r="D18194" s="3">
        <v>13.0</v>
      </c>
      <c r="E18194" s="3" t="s">
        <v>15315</v>
      </c>
      <c r="F18194" s="3">
        <v>7.0</v>
      </c>
      <c r="G18194" s="3">
        <v>11.0</v>
      </c>
      <c r="H18194" s="3" t="s">
        <v>15884</v>
      </c>
      <c r="I18194" s="3" t="s">
        <v>15885</v>
      </c>
      <c r="J18194" s="3" t="s">
        <v>922</v>
      </c>
      <c r="K18194" s="3" t="s">
        <v>24</v>
      </c>
      <c r="L18194" s="3">
        <v>21.0</v>
      </c>
      <c r="M18194" s="3" t="s">
        <v>25</v>
      </c>
      <c r="N18194" s="3" t="s">
        <v>15933</v>
      </c>
      <c r="O18194" s="3" t="s">
        <v>15934</v>
      </c>
      <c r="P18194" s="4">
        <v>25467.0</v>
      </c>
      <c r="Q18194" s="3" t="s">
        <v>205</v>
      </c>
      <c r="S18194" s="3" t="s">
        <v>34</v>
      </c>
    </row>
    <row r="18195">
      <c r="A18195" s="2">
        <v>42318.71491898148</v>
      </c>
      <c r="B18195" s="3">
        <v>93.0</v>
      </c>
      <c r="C18195" s="3" t="s">
        <v>15274</v>
      </c>
      <c r="D18195" s="3">
        <v>13.0</v>
      </c>
      <c r="E18195" s="3" t="s">
        <v>15315</v>
      </c>
      <c r="F18195" s="3">
        <v>7.0</v>
      </c>
      <c r="G18195" s="3">
        <v>11.0</v>
      </c>
      <c r="H18195" s="3" t="s">
        <v>15884</v>
      </c>
      <c r="I18195" s="3" t="s">
        <v>15885</v>
      </c>
      <c r="J18195" s="3" t="s">
        <v>922</v>
      </c>
      <c r="K18195" s="3" t="s">
        <v>24</v>
      </c>
      <c r="L18195" s="3">
        <v>22.0</v>
      </c>
      <c r="M18195" s="3" t="s">
        <v>30</v>
      </c>
      <c r="N18195" s="3" t="s">
        <v>15935</v>
      </c>
      <c r="O18195" s="3" t="s">
        <v>389</v>
      </c>
      <c r="P18195" s="4">
        <v>33841.0</v>
      </c>
      <c r="Q18195" s="3" t="s">
        <v>191</v>
      </c>
      <c r="S18195" s="3" t="s">
        <v>34</v>
      </c>
    </row>
    <row r="18196">
      <c r="A18196" s="2">
        <v>42318.71491898148</v>
      </c>
      <c r="B18196" s="3">
        <v>93.0</v>
      </c>
      <c r="C18196" s="3" t="s">
        <v>15274</v>
      </c>
      <c r="D18196" s="3">
        <v>13.0</v>
      </c>
      <c r="E18196" s="3" t="s">
        <v>15315</v>
      </c>
      <c r="F18196" s="3">
        <v>7.0</v>
      </c>
      <c r="G18196" s="3">
        <v>11.0</v>
      </c>
      <c r="H18196" s="3" t="s">
        <v>15884</v>
      </c>
      <c r="I18196" s="3" t="s">
        <v>15885</v>
      </c>
      <c r="J18196" s="3" t="s">
        <v>922</v>
      </c>
      <c r="K18196" s="3" t="s">
        <v>24</v>
      </c>
      <c r="L18196" s="3">
        <v>23.0</v>
      </c>
      <c r="M18196" s="3" t="s">
        <v>25</v>
      </c>
      <c r="N18196" s="3" t="s">
        <v>15936</v>
      </c>
      <c r="O18196" s="3" t="s">
        <v>338</v>
      </c>
      <c r="P18196" s="4">
        <v>31382.0</v>
      </c>
      <c r="Q18196" s="3" t="s">
        <v>132</v>
      </c>
      <c r="S18196" s="3" t="s">
        <v>34</v>
      </c>
    </row>
    <row r="18197">
      <c r="A18197" s="2">
        <v>42318.71491898148</v>
      </c>
      <c r="B18197" s="3">
        <v>93.0</v>
      </c>
      <c r="C18197" s="3" t="s">
        <v>15274</v>
      </c>
      <c r="D18197" s="3">
        <v>13.0</v>
      </c>
      <c r="E18197" s="3" t="s">
        <v>15315</v>
      </c>
      <c r="F18197" s="3">
        <v>7.0</v>
      </c>
      <c r="G18197" s="3">
        <v>11.0</v>
      </c>
      <c r="H18197" s="3" t="s">
        <v>15884</v>
      </c>
      <c r="I18197" s="3" t="s">
        <v>15885</v>
      </c>
      <c r="J18197" s="3" t="s">
        <v>922</v>
      </c>
      <c r="K18197" s="3" t="s">
        <v>24</v>
      </c>
      <c r="L18197" s="3">
        <v>24.0</v>
      </c>
      <c r="M18197" s="3" t="s">
        <v>30</v>
      </c>
      <c r="N18197" s="3" t="s">
        <v>15937</v>
      </c>
      <c r="O18197" s="3" t="s">
        <v>3378</v>
      </c>
      <c r="P18197" s="4">
        <v>30202.0</v>
      </c>
      <c r="Q18197" s="3" t="s">
        <v>132</v>
      </c>
      <c r="S18197" s="3" t="s">
        <v>34</v>
      </c>
    </row>
    <row r="18198">
      <c r="A18198" s="2">
        <v>42318.71491898148</v>
      </c>
      <c r="B18198" s="3">
        <v>93.0</v>
      </c>
      <c r="C18198" s="3" t="s">
        <v>15274</v>
      </c>
      <c r="D18198" s="3">
        <v>13.0</v>
      </c>
      <c r="E18198" s="3" t="s">
        <v>15315</v>
      </c>
      <c r="F18198" s="3">
        <v>7.0</v>
      </c>
      <c r="G18198" s="3">
        <v>11.0</v>
      </c>
      <c r="H18198" s="3" t="s">
        <v>15884</v>
      </c>
      <c r="I18198" s="3" t="s">
        <v>15885</v>
      </c>
      <c r="J18198" s="3" t="s">
        <v>922</v>
      </c>
      <c r="K18198" s="3" t="s">
        <v>24</v>
      </c>
      <c r="L18198" s="3">
        <v>25.0</v>
      </c>
      <c r="M18198" s="3" t="s">
        <v>25</v>
      </c>
      <c r="N18198" s="3" t="s">
        <v>15938</v>
      </c>
      <c r="O18198" s="3" t="s">
        <v>281</v>
      </c>
      <c r="P18198" s="4">
        <v>21705.0</v>
      </c>
      <c r="Q18198" s="3" t="s">
        <v>712</v>
      </c>
      <c r="S18198" s="3" t="s">
        <v>34</v>
      </c>
    </row>
    <row r="18199">
      <c r="A18199" s="2">
        <v>42318.71491898148</v>
      </c>
      <c r="B18199" s="3">
        <v>93.0</v>
      </c>
      <c r="C18199" s="3" t="s">
        <v>15274</v>
      </c>
      <c r="D18199" s="3">
        <v>13.0</v>
      </c>
      <c r="E18199" s="3" t="s">
        <v>15315</v>
      </c>
      <c r="F18199" s="3">
        <v>7.0</v>
      </c>
      <c r="G18199" s="3">
        <v>11.0</v>
      </c>
      <c r="H18199" s="3" t="s">
        <v>15884</v>
      </c>
      <c r="I18199" s="3" t="s">
        <v>15885</v>
      </c>
      <c r="J18199" s="3" t="s">
        <v>922</v>
      </c>
      <c r="K18199" s="3" t="s">
        <v>24</v>
      </c>
      <c r="L18199" s="3">
        <v>26.0</v>
      </c>
      <c r="M18199" s="3" t="s">
        <v>30</v>
      </c>
      <c r="N18199" s="3" t="s">
        <v>15939</v>
      </c>
      <c r="O18199" s="3" t="s">
        <v>2992</v>
      </c>
      <c r="P18199" s="4">
        <v>33138.0</v>
      </c>
      <c r="Q18199" s="3" t="s">
        <v>191</v>
      </c>
      <c r="S18199" s="3" t="s">
        <v>34</v>
      </c>
    </row>
    <row r="18200">
      <c r="A18200" s="2">
        <v>42318.71491898148</v>
      </c>
      <c r="B18200" s="3">
        <v>93.0</v>
      </c>
      <c r="C18200" s="3" t="s">
        <v>15274</v>
      </c>
      <c r="D18200" s="3">
        <v>13.0</v>
      </c>
      <c r="E18200" s="3" t="s">
        <v>15315</v>
      </c>
      <c r="F18200" s="3">
        <v>7.0</v>
      </c>
      <c r="G18200" s="3">
        <v>11.0</v>
      </c>
      <c r="H18200" s="3" t="s">
        <v>15884</v>
      </c>
      <c r="I18200" s="3" t="s">
        <v>15885</v>
      </c>
      <c r="J18200" s="3" t="s">
        <v>922</v>
      </c>
      <c r="K18200" s="3" t="s">
        <v>24</v>
      </c>
      <c r="L18200" s="3">
        <v>27.0</v>
      </c>
      <c r="M18200" s="3" t="s">
        <v>25</v>
      </c>
      <c r="N18200" s="3" t="s">
        <v>15940</v>
      </c>
      <c r="O18200" s="3" t="s">
        <v>213</v>
      </c>
      <c r="P18200" s="4">
        <v>23382.0</v>
      </c>
      <c r="Q18200" s="3" t="s">
        <v>352</v>
      </c>
      <c r="S18200" s="3" t="s">
        <v>34</v>
      </c>
    </row>
    <row r="18201">
      <c r="A18201" s="2">
        <v>42318.71491898148</v>
      </c>
      <c r="B18201" s="3">
        <v>93.0</v>
      </c>
      <c r="C18201" s="3" t="s">
        <v>15274</v>
      </c>
      <c r="D18201" s="3">
        <v>13.0</v>
      </c>
      <c r="E18201" s="3" t="s">
        <v>15315</v>
      </c>
      <c r="F18201" s="3">
        <v>7.0</v>
      </c>
      <c r="G18201" s="3">
        <v>11.0</v>
      </c>
      <c r="H18201" s="3" t="s">
        <v>15884</v>
      </c>
      <c r="I18201" s="3" t="s">
        <v>15885</v>
      </c>
      <c r="J18201" s="3" t="s">
        <v>922</v>
      </c>
      <c r="K18201" s="3" t="s">
        <v>24</v>
      </c>
      <c r="L18201" s="3">
        <v>28.0</v>
      </c>
      <c r="M18201" s="3" t="s">
        <v>30</v>
      </c>
      <c r="N18201" s="3" t="s">
        <v>15941</v>
      </c>
      <c r="O18201" s="3" t="s">
        <v>121</v>
      </c>
      <c r="P18201" s="4">
        <v>31151.0</v>
      </c>
      <c r="Q18201" s="3" t="s">
        <v>418</v>
      </c>
      <c r="S18201" s="3" t="s">
        <v>34</v>
      </c>
    </row>
    <row r="18202">
      <c r="A18202" s="2">
        <v>42318.71491898148</v>
      </c>
      <c r="B18202" s="3">
        <v>93.0</v>
      </c>
      <c r="C18202" s="3" t="s">
        <v>15274</v>
      </c>
      <c r="D18202" s="3">
        <v>13.0</v>
      </c>
      <c r="E18202" s="3" t="s">
        <v>15315</v>
      </c>
      <c r="F18202" s="3">
        <v>7.0</v>
      </c>
      <c r="G18202" s="3">
        <v>11.0</v>
      </c>
      <c r="H18202" s="3" t="s">
        <v>15884</v>
      </c>
      <c r="I18202" s="3" t="s">
        <v>15885</v>
      </c>
      <c r="J18202" s="3" t="s">
        <v>922</v>
      </c>
      <c r="K18202" s="3" t="s">
        <v>24</v>
      </c>
      <c r="L18202" s="3">
        <v>29.0</v>
      </c>
      <c r="M18202" s="3" t="s">
        <v>25</v>
      </c>
      <c r="N18202" s="3" t="s">
        <v>15942</v>
      </c>
      <c r="O18202" s="3" t="s">
        <v>395</v>
      </c>
      <c r="P18202" s="4">
        <v>19635.0</v>
      </c>
      <c r="Q18202" s="3" t="s">
        <v>345</v>
      </c>
      <c r="S18202" s="3" t="s">
        <v>34</v>
      </c>
    </row>
    <row r="18203">
      <c r="A18203" s="2">
        <v>42318.71491898148</v>
      </c>
      <c r="B18203" s="3">
        <v>93.0</v>
      </c>
      <c r="C18203" s="3" t="s">
        <v>15274</v>
      </c>
      <c r="D18203" s="3">
        <v>13.0</v>
      </c>
      <c r="E18203" s="3" t="s">
        <v>15315</v>
      </c>
      <c r="F18203" s="3">
        <v>7.0</v>
      </c>
      <c r="G18203" s="3">
        <v>11.0</v>
      </c>
      <c r="H18203" s="3" t="s">
        <v>15884</v>
      </c>
      <c r="I18203" s="3" t="s">
        <v>15885</v>
      </c>
      <c r="J18203" s="3" t="s">
        <v>922</v>
      </c>
      <c r="K18203" s="3" t="s">
        <v>24</v>
      </c>
      <c r="L18203" s="3">
        <v>30.0</v>
      </c>
      <c r="M18203" s="3" t="s">
        <v>30</v>
      </c>
      <c r="N18203" s="3" t="s">
        <v>2121</v>
      </c>
      <c r="O18203" s="3" t="s">
        <v>4349</v>
      </c>
      <c r="P18203" s="4">
        <v>23986.0</v>
      </c>
      <c r="Q18203" s="3" t="s">
        <v>110</v>
      </c>
      <c r="S18203" s="3" t="s">
        <v>34</v>
      </c>
    </row>
    <row r="18204">
      <c r="A18204" s="2">
        <v>42318.71491898148</v>
      </c>
      <c r="B18204" s="3">
        <v>93.0</v>
      </c>
      <c r="C18204" s="3" t="s">
        <v>15274</v>
      </c>
      <c r="D18204" s="3">
        <v>13.0</v>
      </c>
      <c r="E18204" s="3" t="s">
        <v>15315</v>
      </c>
      <c r="F18204" s="3">
        <v>7.0</v>
      </c>
      <c r="G18204" s="3">
        <v>11.0</v>
      </c>
      <c r="H18204" s="3" t="s">
        <v>15884</v>
      </c>
      <c r="I18204" s="3" t="s">
        <v>15885</v>
      </c>
      <c r="J18204" s="3" t="s">
        <v>922</v>
      </c>
      <c r="K18204" s="3" t="s">
        <v>24</v>
      </c>
      <c r="L18204" s="3">
        <v>31.0</v>
      </c>
      <c r="M18204" s="3" t="s">
        <v>25</v>
      </c>
      <c r="N18204" s="3" t="s">
        <v>15943</v>
      </c>
      <c r="O18204" s="3" t="s">
        <v>1988</v>
      </c>
      <c r="P18204" s="4">
        <v>33292.0</v>
      </c>
      <c r="Q18204" s="3" t="s">
        <v>418</v>
      </c>
      <c r="S18204" s="3" t="s">
        <v>34</v>
      </c>
    </row>
    <row r="18205">
      <c r="A18205" s="2">
        <v>42318.71491898148</v>
      </c>
      <c r="B18205" s="3">
        <v>93.0</v>
      </c>
      <c r="C18205" s="3" t="s">
        <v>15274</v>
      </c>
      <c r="D18205" s="3">
        <v>13.0</v>
      </c>
      <c r="E18205" s="3" t="s">
        <v>15315</v>
      </c>
      <c r="F18205" s="3">
        <v>7.0</v>
      </c>
      <c r="G18205" s="3">
        <v>11.0</v>
      </c>
      <c r="H18205" s="3" t="s">
        <v>15884</v>
      </c>
      <c r="I18205" s="3" t="s">
        <v>15885</v>
      </c>
      <c r="J18205" s="3" t="s">
        <v>922</v>
      </c>
      <c r="K18205" s="3" t="s">
        <v>24</v>
      </c>
      <c r="L18205" s="3">
        <v>32.0</v>
      </c>
      <c r="M18205" s="3" t="s">
        <v>30</v>
      </c>
      <c r="N18205" s="3" t="s">
        <v>15944</v>
      </c>
      <c r="O18205" s="3" t="s">
        <v>850</v>
      </c>
      <c r="P18205" s="4">
        <v>26731.0</v>
      </c>
      <c r="Q18205" s="3" t="s">
        <v>189</v>
      </c>
      <c r="S18205" s="3" t="s">
        <v>34</v>
      </c>
    </row>
    <row r="18206">
      <c r="A18206" s="2">
        <v>42318.71491898148</v>
      </c>
      <c r="B18206" s="3">
        <v>93.0</v>
      </c>
      <c r="C18206" s="3" t="s">
        <v>15274</v>
      </c>
      <c r="D18206" s="3">
        <v>13.0</v>
      </c>
      <c r="E18206" s="3" t="s">
        <v>15315</v>
      </c>
      <c r="F18206" s="3">
        <v>7.0</v>
      </c>
      <c r="G18206" s="3">
        <v>11.0</v>
      </c>
      <c r="H18206" s="3" t="s">
        <v>15884</v>
      </c>
      <c r="I18206" s="3" t="s">
        <v>15885</v>
      </c>
      <c r="J18206" s="3" t="s">
        <v>922</v>
      </c>
      <c r="K18206" s="3" t="s">
        <v>24</v>
      </c>
      <c r="L18206" s="3">
        <v>33.0</v>
      </c>
      <c r="M18206" s="3" t="s">
        <v>25</v>
      </c>
      <c r="N18206" s="3" t="s">
        <v>15945</v>
      </c>
      <c r="O18206" s="3" t="s">
        <v>168</v>
      </c>
      <c r="P18206" s="4">
        <v>25658.0</v>
      </c>
      <c r="Q18206" s="3" t="s">
        <v>37</v>
      </c>
      <c r="S18206" s="3" t="s">
        <v>34</v>
      </c>
    </row>
    <row r="18207">
      <c r="A18207" s="2">
        <v>42318.71491898148</v>
      </c>
      <c r="B18207" s="3">
        <v>93.0</v>
      </c>
      <c r="C18207" s="3" t="s">
        <v>15274</v>
      </c>
      <c r="D18207" s="3">
        <v>13.0</v>
      </c>
      <c r="E18207" s="3" t="s">
        <v>15315</v>
      </c>
      <c r="F18207" s="3">
        <v>7.0</v>
      </c>
      <c r="G18207" s="3">
        <v>11.0</v>
      </c>
      <c r="H18207" s="3" t="s">
        <v>15884</v>
      </c>
      <c r="I18207" s="3" t="s">
        <v>15885</v>
      </c>
      <c r="J18207" s="3" t="s">
        <v>922</v>
      </c>
      <c r="K18207" s="3" t="s">
        <v>24</v>
      </c>
      <c r="L18207" s="3">
        <v>34.0</v>
      </c>
      <c r="M18207" s="3" t="s">
        <v>30</v>
      </c>
      <c r="N18207" s="3" t="s">
        <v>15946</v>
      </c>
      <c r="O18207" s="3" t="s">
        <v>283</v>
      </c>
      <c r="P18207" s="4">
        <v>24642.0</v>
      </c>
      <c r="Q18207" s="3" t="s">
        <v>75</v>
      </c>
      <c r="S18207" s="3" t="s">
        <v>34</v>
      </c>
    </row>
    <row r="18208">
      <c r="A18208" s="2">
        <v>42318.71491898148</v>
      </c>
      <c r="B18208" s="3">
        <v>93.0</v>
      </c>
      <c r="C18208" s="3" t="s">
        <v>15274</v>
      </c>
      <c r="D18208" s="3">
        <v>13.0</v>
      </c>
      <c r="E18208" s="3" t="s">
        <v>15315</v>
      </c>
      <c r="F18208" s="3">
        <v>7.0</v>
      </c>
      <c r="G18208" s="3">
        <v>11.0</v>
      </c>
      <c r="H18208" s="3" t="s">
        <v>15884</v>
      </c>
      <c r="I18208" s="3" t="s">
        <v>15885</v>
      </c>
      <c r="J18208" s="3" t="s">
        <v>922</v>
      </c>
      <c r="K18208" s="3" t="s">
        <v>24</v>
      </c>
      <c r="L18208" s="3">
        <v>35.0</v>
      </c>
      <c r="M18208" s="3" t="s">
        <v>25</v>
      </c>
      <c r="N18208" s="3" t="s">
        <v>15947</v>
      </c>
      <c r="O18208" s="3" t="s">
        <v>246</v>
      </c>
      <c r="P18208" s="4">
        <v>30763.0</v>
      </c>
      <c r="Q18208" s="3" t="s">
        <v>191</v>
      </c>
      <c r="S18208" s="3" t="s">
        <v>34</v>
      </c>
    </row>
    <row r="18209">
      <c r="A18209" s="2">
        <v>42318.71491898148</v>
      </c>
      <c r="B18209" s="3">
        <v>93.0</v>
      </c>
      <c r="C18209" s="3" t="s">
        <v>15274</v>
      </c>
      <c r="D18209" s="3">
        <v>13.0</v>
      </c>
      <c r="E18209" s="3" t="s">
        <v>15315</v>
      </c>
      <c r="F18209" s="3">
        <v>7.0</v>
      </c>
      <c r="G18209" s="3">
        <v>11.0</v>
      </c>
      <c r="H18209" s="3" t="s">
        <v>15884</v>
      </c>
      <c r="I18209" s="3" t="s">
        <v>15885</v>
      </c>
      <c r="J18209" s="3" t="s">
        <v>922</v>
      </c>
      <c r="K18209" s="3" t="s">
        <v>24</v>
      </c>
      <c r="L18209" s="3">
        <v>36.0</v>
      </c>
      <c r="M18209" s="3" t="s">
        <v>30</v>
      </c>
      <c r="N18209" s="3" t="s">
        <v>15948</v>
      </c>
      <c r="O18209" s="3" t="s">
        <v>342</v>
      </c>
      <c r="P18209" s="4">
        <v>25454.0</v>
      </c>
      <c r="Q18209" s="3" t="s">
        <v>115</v>
      </c>
      <c r="S18209" s="3" t="s">
        <v>34</v>
      </c>
    </row>
    <row r="18210">
      <c r="A18210" s="2">
        <v>42318.71491898148</v>
      </c>
      <c r="B18210" s="3">
        <v>93.0</v>
      </c>
      <c r="C18210" s="3" t="s">
        <v>15274</v>
      </c>
      <c r="D18210" s="3">
        <v>13.0</v>
      </c>
      <c r="E18210" s="3" t="s">
        <v>15315</v>
      </c>
      <c r="F18210" s="3">
        <v>7.0</v>
      </c>
      <c r="G18210" s="3">
        <v>11.0</v>
      </c>
      <c r="H18210" s="3" t="s">
        <v>15884</v>
      </c>
      <c r="I18210" s="3" t="s">
        <v>15885</v>
      </c>
      <c r="J18210" s="3" t="s">
        <v>922</v>
      </c>
      <c r="K18210" s="3" t="s">
        <v>24</v>
      </c>
      <c r="L18210" s="3">
        <v>37.0</v>
      </c>
      <c r="M18210" s="3" t="s">
        <v>25</v>
      </c>
      <c r="N18210" s="3" t="s">
        <v>15949</v>
      </c>
      <c r="O18210" s="3" t="s">
        <v>15950</v>
      </c>
      <c r="P18210" s="4">
        <v>20180.0</v>
      </c>
      <c r="Q18210" s="3" t="s">
        <v>115</v>
      </c>
      <c r="S18210" s="3" t="s">
        <v>34</v>
      </c>
    </row>
    <row r="18211">
      <c r="A18211" s="2">
        <v>42318.71491898148</v>
      </c>
      <c r="B18211" s="3">
        <v>93.0</v>
      </c>
      <c r="C18211" s="3" t="s">
        <v>15274</v>
      </c>
      <c r="D18211" s="3">
        <v>13.0</v>
      </c>
      <c r="E18211" s="3" t="s">
        <v>15315</v>
      </c>
      <c r="F18211" s="3">
        <v>7.0</v>
      </c>
      <c r="G18211" s="3">
        <v>11.0</v>
      </c>
      <c r="H18211" s="3" t="s">
        <v>15884</v>
      </c>
      <c r="I18211" s="3" t="s">
        <v>15885</v>
      </c>
      <c r="J18211" s="3" t="s">
        <v>922</v>
      </c>
      <c r="K18211" s="3" t="s">
        <v>24</v>
      </c>
      <c r="L18211" s="3">
        <v>38.0</v>
      </c>
      <c r="M18211" s="3" t="s">
        <v>30</v>
      </c>
      <c r="N18211" s="3" t="s">
        <v>15951</v>
      </c>
      <c r="O18211" s="3" t="s">
        <v>779</v>
      </c>
      <c r="P18211" s="4">
        <v>18848.0</v>
      </c>
      <c r="Q18211" s="3" t="s">
        <v>49</v>
      </c>
      <c r="S18211" s="3" t="s">
        <v>34</v>
      </c>
    </row>
    <row r="18212">
      <c r="A18212" s="2">
        <v>42318.71491898148</v>
      </c>
      <c r="B18212" s="3">
        <v>93.0</v>
      </c>
      <c r="C18212" s="3" t="s">
        <v>15274</v>
      </c>
      <c r="D18212" s="3">
        <v>13.0</v>
      </c>
      <c r="E18212" s="3" t="s">
        <v>15315</v>
      </c>
      <c r="F18212" s="3">
        <v>7.0</v>
      </c>
      <c r="G18212" s="3">
        <v>11.0</v>
      </c>
      <c r="H18212" s="3" t="s">
        <v>15884</v>
      </c>
      <c r="I18212" s="3" t="s">
        <v>15885</v>
      </c>
      <c r="J18212" s="3" t="s">
        <v>922</v>
      </c>
      <c r="K18212" s="3" t="s">
        <v>24</v>
      </c>
      <c r="L18212" s="3">
        <v>39.0</v>
      </c>
      <c r="M18212" s="3" t="s">
        <v>25</v>
      </c>
      <c r="N18212" s="3" t="s">
        <v>15952</v>
      </c>
      <c r="O18212" s="3" t="s">
        <v>27</v>
      </c>
      <c r="P18212" s="4">
        <v>24408.0</v>
      </c>
      <c r="Q18212" s="3" t="s">
        <v>352</v>
      </c>
      <c r="S18212" s="3" t="s">
        <v>34</v>
      </c>
    </row>
    <row r="18213">
      <c r="A18213" s="2">
        <v>42318.71491898148</v>
      </c>
      <c r="B18213" s="3">
        <v>93.0</v>
      </c>
      <c r="C18213" s="3" t="s">
        <v>15274</v>
      </c>
      <c r="D18213" s="3">
        <v>13.0</v>
      </c>
      <c r="E18213" s="3" t="s">
        <v>15315</v>
      </c>
      <c r="F18213" s="3">
        <v>7.0</v>
      </c>
      <c r="G18213" s="3">
        <v>11.0</v>
      </c>
      <c r="H18213" s="3" t="s">
        <v>15884</v>
      </c>
      <c r="I18213" s="3" t="s">
        <v>15885</v>
      </c>
      <c r="J18213" s="3" t="s">
        <v>922</v>
      </c>
      <c r="K18213" s="3" t="s">
        <v>24</v>
      </c>
      <c r="L18213" s="3">
        <v>40.0</v>
      </c>
      <c r="M18213" s="3" t="s">
        <v>30</v>
      </c>
      <c r="N18213" s="3" t="s">
        <v>15953</v>
      </c>
      <c r="O18213" s="3" t="s">
        <v>497</v>
      </c>
      <c r="P18213" s="4">
        <v>22367.0</v>
      </c>
      <c r="Q18213" s="3" t="s">
        <v>83</v>
      </c>
      <c r="S18213" s="3" t="s">
        <v>34</v>
      </c>
    </row>
    <row r="18214">
      <c r="A18214" s="2">
        <v>42318.71491898148</v>
      </c>
      <c r="B18214" s="3">
        <v>93.0</v>
      </c>
      <c r="C18214" s="3" t="s">
        <v>15274</v>
      </c>
      <c r="D18214" s="3">
        <v>13.0</v>
      </c>
      <c r="E18214" s="3" t="s">
        <v>15315</v>
      </c>
      <c r="F18214" s="3">
        <v>7.0</v>
      </c>
      <c r="G18214" s="3">
        <v>11.0</v>
      </c>
      <c r="H18214" s="3" t="s">
        <v>15884</v>
      </c>
      <c r="I18214" s="3" t="s">
        <v>15885</v>
      </c>
      <c r="J18214" s="3" t="s">
        <v>922</v>
      </c>
      <c r="K18214" s="3" t="s">
        <v>24</v>
      </c>
      <c r="L18214" s="3">
        <v>41.0</v>
      </c>
      <c r="M18214" s="3" t="s">
        <v>25</v>
      </c>
      <c r="N18214" s="3" t="s">
        <v>15954</v>
      </c>
      <c r="O18214" s="3" t="s">
        <v>119</v>
      </c>
      <c r="P18214" s="4">
        <v>20374.0</v>
      </c>
      <c r="Q18214" s="3" t="s">
        <v>52</v>
      </c>
      <c r="S18214" s="3" t="s">
        <v>34</v>
      </c>
    </row>
    <row r="18215">
      <c r="A18215" s="2">
        <v>42318.71491898148</v>
      </c>
      <c r="B18215" s="3">
        <v>93.0</v>
      </c>
      <c r="C18215" s="3" t="s">
        <v>15274</v>
      </c>
      <c r="D18215" s="3">
        <v>13.0</v>
      </c>
      <c r="E18215" s="3" t="s">
        <v>15315</v>
      </c>
      <c r="F18215" s="3">
        <v>7.0</v>
      </c>
      <c r="G18215" s="3">
        <v>11.0</v>
      </c>
      <c r="H18215" s="3" t="s">
        <v>15884</v>
      </c>
      <c r="I18215" s="3" t="s">
        <v>15885</v>
      </c>
      <c r="J18215" s="3" t="s">
        <v>922</v>
      </c>
      <c r="K18215" s="3" t="s">
        <v>24</v>
      </c>
      <c r="L18215" s="3">
        <v>42.0</v>
      </c>
      <c r="M18215" s="3" t="s">
        <v>30</v>
      </c>
      <c r="N18215" s="3" t="s">
        <v>15955</v>
      </c>
      <c r="O18215" s="3" t="s">
        <v>215</v>
      </c>
      <c r="P18215" s="4">
        <v>24329.0</v>
      </c>
      <c r="Q18215" s="3" t="s">
        <v>216</v>
      </c>
      <c r="S18215" s="3" t="s">
        <v>34</v>
      </c>
    </row>
    <row r="18216">
      <c r="A18216" s="2">
        <v>42318.71491898148</v>
      </c>
      <c r="B18216" s="3">
        <v>93.0</v>
      </c>
      <c r="C18216" s="3" t="s">
        <v>15274</v>
      </c>
      <c r="D18216" s="3">
        <v>13.0</v>
      </c>
      <c r="E18216" s="3" t="s">
        <v>15315</v>
      </c>
      <c r="F18216" s="3">
        <v>7.0</v>
      </c>
      <c r="G18216" s="3">
        <v>11.0</v>
      </c>
      <c r="H18216" s="3" t="s">
        <v>15884</v>
      </c>
      <c r="I18216" s="3" t="s">
        <v>15885</v>
      </c>
      <c r="J18216" s="3" t="s">
        <v>922</v>
      </c>
      <c r="K18216" s="3" t="s">
        <v>24</v>
      </c>
      <c r="L18216" s="3">
        <v>43.0</v>
      </c>
      <c r="M18216" s="3" t="s">
        <v>25</v>
      </c>
      <c r="N18216" s="3" t="s">
        <v>15956</v>
      </c>
      <c r="O18216" s="3" t="s">
        <v>639</v>
      </c>
      <c r="P18216" s="4">
        <v>19058.0</v>
      </c>
      <c r="Q18216" s="3" t="s">
        <v>189</v>
      </c>
      <c r="S18216" s="3" t="s">
        <v>34</v>
      </c>
    </row>
    <row r="18217">
      <c r="A18217" s="2">
        <v>42318.71491898148</v>
      </c>
      <c r="B18217" s="3">
        <v>93.0</v>
      </c>
      <c r="C18217" s="3" t="s">
        <v>15274</v>
      </c>
      <c r="D18217" s="3">
        <v>13.0</v>
      </c>
      <c r="E18217" s="3" t="s">
        <v>15315</v>
      </c>
      <c r="F18217" s="3">
        <v>7.0</v>
      </c>
      <c r="G18217" s="3">
        <v>11.0</v>
      </c>
      <c r="H18217" s="3" t="s">
        <v>15884</v>
      </c>
      <c r="I18217" s="3" t="s">
        <v>15885</v>
      </c>
      <c r="J18217" s="3" t="s">
        <v>922</v>
      </c>
      <c r="K18217" s="3" t="s">
        <v>24</v>
      </c>
      <c r="L18217" s="3">
        <v>44.0</v>
      </c>
      <c r="M18217" s="3" t="s">
        <v>30</v>
      </c>
      <c r="N18217" s="3" t="s">
        <v>15957</v>
      </c>
      <c r="O18217" s="3" t="s">
        <v>1970</v>
      </c>
      <c r="P18217" s="4">
        <v>21227.0</v>
      </c>
      <c r="Q18217" s="3" t="s">
        <v>110</v>
      </c>
      <c r="S18217" s="3" t="s">
        <v>34</v>
      </c>
    </row>
    <row r="18218">
      <c r="A18218" s="2">
        <v>42318.71491898148</v>
      </c>
      <c r="B18218" s="3">
        <v>93.0</v>
      </c>
      <c r="C18218" s="3" t="s">
        <v>15274</v>
      </c>
      <c r="D18218" s="3">
        <v>13.0</v>
      </c>
      <c r="E18218" s="3" t="s">
        <v>15315</v>
      </c>
      <c r="F18218" s="3">
        <v>7.0</v>
      </c>
      <c r="G18218" s="3">
        <v>11.0</v>
      </c>
      <c r="H18218" s="3" t="s">
        <v>15884</v>
      </c>
      <c r="I18218" s="3" t="s">
        <v>15885</v>
      </c>
      <c r="J18218" s="3" t="s">
        <v>922</v>
      </c>
      <c r="K18218" s="3" t="s">
        <v>24</v>
      </c>
      <c r="L18218" s="3">
        <v>45.0</v>
      </c>
      <c r="M18218" s="3" t="s">
        <v>25</v>
      </c>
      <c r="N18218" s="3" t="s">
        <v>15958</v>
      </c>
      <c r="O18218" s="3" t="s">
        <v>639</v>
      </c>
      <c r="P18218" s="4">
        <v>21978.0</v>
      </c>
      <c r="Q18218" s="3" t="s">
        <v>52</v>
      </c>
      <c r="S18218" s="3" t="s">
        <v>34</v>
      </c>
    </row>
    <row r="18219">
      <c r="A18219" s="2">
        <v>42318.71491898148</v>
      </c>
      <c r="B18219" s="3">
        <v>93.0</v>
      </c>
      <c r="C18219" s="3" t="s">
        <v>15274</v>
      </c>
      <c r="D18219" s="3">
        <v>13.0</v>
      </c>
      <c r="E18219" s="3" t="s">
        <v>15315</v>
      </c>
      <c r="F18219" s="3">
        <v>7.0</v>
      </c>
      <c r="G18219" s="3">
        <v>11.0</v>
      </c>
      <c r="H18219" s="3" t="s">
        <v>15884</v>
      </c>
      <c r="I18219" s="3" t="s">
        <v>15885</v>
      </c>
      <c r="J18219" s="3" t="s">
        <v>922</v>
      </c>
      <c r="K18219" s="3" t="s">
        <v>24</v>
      </c>
      <c r="L18219" s="3">
        <v>46.0</v>
      </c>
      <c r="M18219" s="3" t="s">
        <v>30</v>
      </c>
      <c r="N18219" s="3" t="s">
        <v>15959</v>
      </c>
      <c r="O18219" s="3" t="s">
        <v>885</v>
      </c>
      <c r="P18219" s="4">
        <v>30419.0</v>
      </c>
      <c r="Q18219" s="3" t="s">
        <v>110</v>
      </c>
      <c r="S18219" s="3" t="s">
        <v>34</v>
      </c>
    </row>
    <row r="18220">
      <c r="A18220" s="2">
        <v>42318.71491898148</v>
      </c>
      <c r="B18220" s="3">
        <v>93.0</v>
      </c>
      <c r="C18220" s="3" t="s">
        <v>15274</v>
      </c>
      <c r="D18220" s="3">
        <v>13.0</v>
      </c>
      <c r="E18220" s="3" t="s">
        <v>15315</v>
      </c>
      <c r="F18220" s="3">
        <v>7.0</v>
      </c>
      <c r="G18220" s="3">
        <v>11.0</v>
      </c>
      <c r="H18220" s="3" t="s">
        <v>15884</v>
      </c>
      <c r="I18220" s="3" t="s">
        <v>15885</v>
      </c>
      <c r="J18220" s="3" t="s">
        <v>922</v>
      </c>
      <c r="K18220" s="3" t="s">
        <v>24</v>
      </c>
      <c r="L18220" s="3">
        <v>47.0</v>
      </c>
      <c r="M18220" s="3" t="s">
        <v>25</v>
      </c>
      <c r="N18220" s="3" t="s">
        <v>15960</v>
      </c>
      <c r="O18220" s="3" t="s">
        <v>685</v>
      </c>
      <c r="P18220" s="4">
        <v>27591.0</v>
      </c>
      <c r="Q18220" s="3" t="s">
        <v>37</v>
      </c>
      <c r="S18220" s="3" t="s">
        <v>34</v>
      </c>
    </row>
    <row r="18221">
      <c r="A18221" s="2">
        <v>42318.71491898148</v>
      </c>
      <c r="B18221" s="3">
        <v>93.0</v>
      </c>
      <c r="C18221" s="3" t="s">
        <v>15274</v>
      </c>
      <c r="D18221" s="3">
        <v>13.0</v>
      </c>
      <c r="E18221" s="3" t="s">
        <v>15315</v>
      </c>
      <c r="F18221" s="3">
        <v>7.0</v>
      </c>
      <c r="G18221" s="3">
        <v>11.0</v>
      </c>
      <c r="H18221" s="3" t="s">
        <v>15884</v>
      </c>
      <c r="I18221" s="3" t="s">
        <v>15885</v>
      </c>
      <c r="J18221" s="3" t="s">
        <v>922</v>
      </c>
      <c r="K18221" s="3" t="s">
        <v>24</v>
      </c>
      <c r="L18221" s="3">
        <v>48.0</v>
      </c>
      <c r="M18221" s="3" t="s">
        <v>30</v>
      </c>
      <c r="N18221" s="3" t="s">
        <v>15961</v>
      </c>
      <c r="O18221" s="3" t="s">
        <v>329</v>
      </c>
      <c r="P18221" s="4">
        <v>27477.0</v>
      </c>
      <c r="Q18221" s="3" t="s">
        <v>60</v>
      </c>
      <c r="S18221" s="3" t="s">
        <v>34</v>
      </c>
    </row>
    <row r="18222">
      <c r="A18222" s="2">
        <v>42318.71491898148</v>
      </c>
      <c r="B18222" s="3">
        <v>93.0</v>
      </c>
      <c r="C18222" s="3" t="s">
        <v>15274</v>
      </c>
      <c r="D18222" s="3">
        <v>13.0</v>
      </c>
      <c r="E18222" s="3" t="s">
        <v>15315</v>
      </c>
      <c r="F18222" s="3">
        <v>7.0</v>
      </c>
      <c r="G18222" s="3">
        <v>11.0</v>
      </c>
      <c r="H18222" s="3" t="s">
        <v>15884</v>
      </c>
      <c r="I18222" s="3" t="s">
        <v>15885</v>
      </c>
      <c r="J18222" s="3" t="s">
        <v>922</v>
      </c>
      <c r="K18222" s="3" t="s">
        <v>24</v>
      </c>
      <c r="L18222" s="3">
        <v>49.0</v>
      </c>
      <c r="M18222" s="3" t="s">
        <v>25</v>
      </c>
      <c r="N18222" s="3" t="s">
        <v>12043</v>
      </c>
      <c r="O18222" s="3" t="s">
        <v>1468</v>
      </c>
      <c r="P18222" s="4">
        <v>32407.0</v>
      </c>
      <c r="Q18222" s="3" t="s">
        <v>1955</v>
      </c>
      <c r="S18222" s="3" t="s">
        <v>34</v>
      </c>
    </row>
    <row r="18223">
      <c r="A18223" s="2">
        <v>42318.71491898148</v>
      </c>
      <c r="B18223" s="3">
        <v>93.0</v>
      </c>
      <c r="C18223" s="3" t="s">
        <v>15274</v>
      </c>
      <c r="D18223" s="3">
        <v>13.0</v>
      </c>
      <c r="E18223" s="3" t="s">
        <v>15315</v>
      </c>
      <c r="F18223" s="3">
        <v>7.0</v>
      </c>
      <c r="G18223" s="3">
        <v>11.0</v>
      </c>
      <c r="H18223" s="3" t="s">
        <v>15884</v>
      </c>
      <c r="I18223" s="3" t="s">
        <v>15885</v>
      </c>
      <c r="J18223" s="3" t="s">
        <v>922</v>
      </c>
      <c r="K18223" s="3" t="s">
        <v>24</v>
      </c>
      <c r="L18223" s="3">
        <v>50.0</v>
      </c>
      <c r="M18223" s="3" t="s">
        <v>30</v>
      </c>
      <c r="N18223" s="3" t="s">
        <v>15962</v>
      </c>
      <c r="O18223" s="3" t="s">
        <v>4330</v>
      </c>
      <c r="P18223" s="4">
        <v>23293.0</v>
      </c>
      <c r="Q18223" s="3" t="s">
        <v>221</v>
      </c>
      <c r="S18223" s="3" t="s">
        <v>34</v>
      </c>
    </row>
    <row r="18224">
      <c r="A18224" s="2">
        <v>42318.71491898148</v>
      </c>
      <c r="B18224" s="3">
        <v>93.0</v>
      </c>
      <c r="C18224" s="3" t="s">
        <v>15274</v>
      </c>
      <c r="D18224" s="3">
        <v>13.0</v>
      </c>
      <c r="E18224" s="3" t="s">
        <v>15315</v>
      </c>
      <c r="F18224" s="3">
        <v>7.0</v>
      </c>
      <c r="G18224" s="3">
        <v>11.0</v>
      </c>
      <c r="H18224" s="3" t="s">
        <v>15884</v>
      </c>
      <c r="I18224" s="3" t="s">
        <v>15885</v>
      </c>
      <c r="J18224" s="3" t="s">
        <v>922</v>
      </c>
      <c r="K18224" s="3" t="s">
        <v>24</v>
      </c>
      <c r="L18224" s="3">
        <v>51.0</v>
      </c>
      <c r="M18224" s="3" t="s">
        <v>25</v>
      </c>
      <c r="N18224" s="3" t="s">
        <v>4992</v>
      </c>
      <c r="O18224" s="3" t="s">
        <v>180</v>
      </c>
      <c r="P18224" s="4">
        <v>28266.0</v>
      </c>
      <c r="Q18224" s="3" t="s">
        <v>75</v>
      </c>
      <c r="S18224" s="3" t="s">
        <v>34</v>
      </c>
    </row>
    <row r="18225">
      <c r="A18225" s="2">
        <v>42318.71491898148</v>
      </c>
      <c r="B18225" s="3">
        <v>93.0</v>
      </c>
      <c r="C18225" s="3" t="s">
        <v>15274</v>
      </c>
      <c r="D18225" s="3">
        <v>83.0</v>
      </c>
      <c r="E18225" s="3" t="s">
        <v>15357</v>
      </c>
      <c r="F18225" s="3">
        <v>7.0</v>
      </c>
      <c r="G18225" s="3">
        <v>11.0</v>
      </c>
      <c r="H18225" s="3" t="s">
        <v>15884</v>
      </c>
      <c r="I18225" s="3" t="s">
        <v>15885</v>
      </c>
      <c r="J18225" s="3" t="s">
        <v>922</v>
      </c>
      <c r="K18225" s="3" t="s">
        <v>24</v>
      </c>
      <c r="L18225" s="3">
        <v>1.0</v>
      </c>
      <c r="M18225" s="3" t="s">
        <v>30</v>
      </c>
      <c r="N18225" s="3" t="s">
        <v>15963</v>
      </c>
      <c r="O18225" s="3" t="s">
        <v>67</v>
      </c>
      <c r="P18225" s="4">
        <v>32080.0</v>
      </c>
      <c r="Q18225" s="3" t="s">
        <v>40</v>
      </c>
      <c r="S18225" s="3" t="s">
        <v>34</v>
      </c>
    </row>
    <row r="18226">
      <c r="A18226" s="2">
        <v>42318.71491898148</v>
      </c>
      <c r="B18226" s="3">
        <v>93.0</v>
      </c>
      <c r="C18226" s="3" t="s">
        <v>15274</v>
      </c>
      <c r="D18226" s="3">
        <v>83.0</v>
      </c>
      <c r="E18226" s="3" t="s">
        <v>15357</v>
      </c>
      <c r="F18226" s="3">
        <v>7.0</v>
      </c>
      <c r="G18226" s="3">
        <v>11.0</v>
      </c>
      <c r="H18226" s="3" t="s">
        <v>15884</v>
      </c>
      <c r="I18226" s="3" t="s">
        <v>15885</v>
      </c>
      <c r="J18226" s="3" t="s">
        <v>922</v>
      </c>
      <c r="K18226" s="3" t="s">
        <v>24</v>
      </c>
      <c r="L18226" s="3">
        <v>2.0</v>
      </c>
      <c r="M18226" s="3" t="s">
        <v>25</v>
      </c>
      <c r="N18226" s="3" t="s">
        <v>15964</v>
      </c>
      <c r="O18226" s="3" t="s">
        <v>251</v>
      </c>
      <c r="P18226" s="4">
        <v>28397.0</v>
      </c>
      <c r="Q18226" s="3" t="s">
        <v>37</v>
      </c>
      <c r="S18226" s="3" t="s">
        <v>34</v>
      </c>
    </row>
    <row r="18227">
      <c r="A18227" s="2">
        <v>42318.71491898148</v>
      </c>
      <c r="B18227" s="3">
        <v>93.0</v>
      </c>
      <c r="C18227" s="3" t="s">
        <v>15274</v>
      </c>
      <c r="D18227" s="3">
        <v>83.0</v>
      </c>
      <c r="E18227" s="3" t="s">
        <v>15357</v>
      </c>
      <c r="F18227" s="3">
        <v>7.0</v>
      </c>
      <c r="G18227" s="3">
        <v>11.0</v>
      </c>
      <c r="H18227" s="3" t="s">
        <v>15884</v>
      </c>
      <c r="I18227" s="3" t="s">
        <v>15885</v>
      </c>
      <c r="J18227" s="3" t="s">
        <v>922</v>
      </c>
      <c r="K18227" s="3" t="s">
        <v>24</v>
      </c>
      <c r="L18227" s="3">
        <v>3.0</v>
      </c>
      <c r="M18227" s="3" t="s">
        <v>30</v>
      </c>
      <c r="N18227" s="3" t="s">
        <v>15965</v>
      </c>
      <c r="O18227" s="3" t="s">
        <v>705</v>
      </c>
      <c r="P18227" s="4">
        <v>18334.0</v>
      </c>
      <c r="Q18227" s="3" t="s">
        <v>96</v>
      </c>
      <c r="S18227" s="3" t="s">
        <v>29</v>
      </c>
    </row>
    <row r="18228">
      <c r="A18228" s="2">
        <v>42318.71491898148</v>
      </c>
      <c r="B18228" s="3">
        <v>93.0</v>
      </c>
      <c r="C18228" s="3" t="s">
        <v>15274</v>
      </c>
      <c r="D18228" s="3">
        <v>83.0</v>
      </c>
      <c r="E18228" s="3" t="s">
        <v>15357</v>
      </c>
      <c r="F18228" s="3">
        <v>7.0</v>
      </c>
      <c r="G18228" s="3">
        <v>11.0</v>
      </c>
      <c r="H18228" s="3" t="s">
        <v>15884</v>
      </c>
      <c r="I18228" s="3" t="s">
        <v>15885</v>
      </c>
      <c r="J18228" s="3" t="s">
        <v>922</v>
      </c>
      <c r="K18228" s="3" t="s">
        <v>24</v>
      </c>
      <c r="L18228" s="3">
        <v>4.0</v>
      </c>
      <c r="M18228" s="3" t="s">
        <v>25</v>
      </c>
      <c r="N18228" s="3" t="s">
        <v>469</v>
      </c>
      <c r="O18228" s="3" t="s">
        <v>1234</v>
      </c>
      <c r="P18228" s="4">
        <v>17296.0</v>
      </c>
      <c r="Q18228" s="3" t="s">
        <v>43</v>
      </c>
      <c r="S18228" s="3" t="s">
        <v>29</v>
      </c>
    </row>
    <row r="18229">
      <c r="A18229" s="2">
        <v>42318.71491898148</v>
      </c>
      <c r="B18229" s="3">
        <v>93.0</v>
      </c>
      <c r="C18229" s="3" t="s">
        <v>15274</v>
      </c>
      <c r="D18229" s="3">
        <v>83.0</v>
      </c>
      <c r="E18229" s="3" t="s">
        <v>15357</v>
      </c>
      <c r="F18229" s="3">
        <v>7.0</v>
      </c>
      <c r="G18229" s="3">
        <v>11.0</v>
      </c>
      <c r="H18229" s="3" t="s">
        <v>15884</v>
      </c>
      <c r="I18229" s="3" t="s">
        <v>15885</v>
      </c>
      <c r="J18229" s="3" t="s">
        <v>922</v>
      </c>
      <c r="K18229" s="3" t="s">
        <v>24</v>
      </c>
      <c r="L18229" s="3">
        <v>5.0</v>
      </c>
      <c r="M18229" s="3" t="s">
        <v>30</v>
      </c>
      <c r="N18229" s="3" t="s">
        <v>15960</v>
      </c>
      <c r="O18229" s="3" t="s">
        <v>2136</v>
      </c>
      <c r="P18229" s="4">
        <v>29969.0</v>
      </c>
      <c r="Q18229" s="3" t="s">
        <v>189</v>
      </c>
      <c r="S18229" s="3" t="s">
        <v>29</v>
      </c>
    </row>
    <row r="18230">
      <c r="A18230" s="2">
        <v>42318.71491898148</v>
      </c>
      <c r="B18230" s="3">
        <v>93.0</v>
      </c>
      <c r="C18230" s="3" t="s">
        <v>15274</v>
      </c>
      <c r="D18230" s="3">
        <v>83.0</v>
      </c>
      <c r="E18230" s="3" t="s">
        <v>15357</v>
      </c>
      <c r="F18230" s="3">
        <v>7.0</v>
      </c>
      <c r="G18230" s="3">
        <v>11.0</v>
      </c>
      <c r="H18230" s="3" t="s">
        <v>15884</v>
      </c>
      <c r="I18230" s="3" t="s">
        <v>15885</v>
      </c>
      <c r="J18230" s="3" t="s">
        <v>922</v>
      </c>
      <c r="K18230" s="3" t="s">
        <v>24</v>
      </c>
      <c r="L18230" s="3">
        <v>6.0</v>
      </c>
      <c r="M18230" s="3" t="s">
        <v>25</v>
      </c>
      <c r="N18230" s="3" t="s">
        <v>4290</v>
      </c>
      <c r="O18230" s="3" t="s">
        <v>1050</v>
      </c>
      <c r="P18230" s="4">
        <v>27222.0</v>
      </c>
      <c r="Q18230" s="3" t="s">
        <v>418</v>
      </c>
      <c r="S18230" s="3" t="s">
        <v>34</v>
      </c>
    </row>
    <row r="18231">
      <c r="A18231" s="2">
        <v>42318.71491898148</v>
      </c>
      <c r="B18231" s="3">
        <v>93.0</v>
      </c>
      <c r="C18231" s="3" t="s">
        <v>15274</v>
      </c>
      <c r="D18231" s="3">
        <v>83.0</v>
      </c>
      <c r="E18231" s="3" t="s">
        <v>15357</v>
      </c>
      <c r="F18231" s="3">
        <v>7.0</v>
      </c>
      <c r="G18231" s="3">
        <v>11.0</v>
      </c>
      <c r="H18231" s="3" t="s">
        <v>15884</v>
      </c>
      <c r="I18231" s="3" t="s">
        <v>15885</v>
      </c>
      <c r="J18231" s="3" t="s">
        <v>922</v>
      </c>
      <c r="K18231" s="3" t="s">
        <v>24</v>
      </c>
      <c r="L18231" s="3">
        <v>7.0</v>
      </c>
      <c r="M18231" s="3" t="s">
        <v>30</v>
      </c>
      <c r="N18231" s="3" t="s">
        <v>15966</v>
      </c>
      <c r="O18231" s="3" t="s">
        <v>869</v>
      </c>
      <c r="P18231" s="4">
        <v>23335.0</v>
      </c>
      <c r="Q18231" s="3" t="s">
        <v>352</v>
      </c>
      <c r="S18231" s="3" t="s">
        <v>34</v>
      </c>
    </row>
    <row r="18232">
      <c r="A18232" s="2">
        <v>42318.71491898148</v>
      </c>
      <c r="B18232" s="3">
        <v>93.0</v>
      </c>
      <c r="C18232" s="3" t="s">
        <v>15274</v>
      </c>
      <c r="D18232" s="3">
        <v>83.0</v>
      </c>
      <c r="E18232" s="3" t="s">
        <v>15357</v>
      </c>
      <c r="F18232" s="3">
        <v>7.0</v>
      </c>
      <c r="G18232" s="3">
        <v>11.0</v>
      </c>
      <c r="H18232" s="3" t="s">
        <v>15884</v>
      </c>
      <c r="I18232" s="3" t="s">
        <v>15885</v>
      </c>
      <c r="J18232" s="3" t="s">
        <v>922</v>
      </c>
      <c r="K18232" s="3" t="s">
        <v>24</v>
      </c>
      <c r="L18232" s="3">
        <v>8.0</v>
      </c>
      <c r="M18232" s="3" t="s">
        <v>25</v>
      </c>
      <c r="N18232" s="3" t="s">
        <v>15967</v>
      </c>
      <c r="O18232" s="3" t="s">
        <v>1053</v>
      </c>
      <c r="P18232" s="4">
        <v>17523.0</v>
      </c>
      <c r="Q18232" s="3" t="s">
        <v>49</v>
      </c>
      <c r="S18232" s="3" t="s">
        <v>29</v>
      </c>
    </row>
    <row r="18233">
      <c r="A18233" s="2">
        <v>42318.71491898148</v>
      </c>
      <c r="B18233" s="3">
        <v>93.0</v>
      </c>
      <c r="C18233" s="3" t="s">
        <v>15274</v>
      </c>
      <c r="D18233" s="3">
        <v>83.0</v>
      </c>
      <c r="E18233" s="3" t="s">
        <v>15357</v>
      </c>
      <c r="F18233" s="3">
        <v>7.0</v>
      </c>
      <c r="G18233" s="3">
        <v>11.0</v>
      </c>
      <c r="H18233" s="3" t="s">
        <v>15884</v>
      </c>
      <c r="I18233" s="3" t="s">
        <v>15885</v>
      </c>
      <c r="J18233" s="3" t="s">
        <v>922</v>
      </c>
      <c r="K18233" s="3" t="s">
        <v>24</v>
      </c>
      <c r="L18233" s="3">
        <v>9.0</v>
      </c>
      <c r="M18233" s="3" t="s">
        <v>30</v>
      </c>
      <c r="N18233" s="3" t="s">
        <v>5753</v>
      </c>
      <c r="O18233" s="3" t="s">
        <v>1116</v>
      </c>
      <c r="P18233" s="4">
        <v>28332.0</v>
      </c>
      <c r="Q18233" s="3" t="s">
        <v>132</v>
      </c>
      <c r="S18233" s="3" t="s">
        <v>34</v>
      </c>
    </row>
    <row r="18234">
      <c r="A18234" s="2">
        <v>42318.71491898148</v>
      </c>
      <c r="B18234" s="3">
        <v>93.0</v>
      </c>
      <c r="C18234" s="3" t="s">
        <v>15274</v>
      </c>
      <c r="D18234" s="3">
        <v>83.0</v>
      </c>
      <c r="E18234" s="3" t="s">
        <v>15357</v>
      </c>
      <c r="F18234" s="3">
        <v>7.0</v>
      </c>
      <c r="G18234" s="3">
        <v>11.0</v>
      </c>
      <c r="H18234" s="3" t="s">
        <v>15884</v>
      </c>
      <c r="I18234" s="3" t="s">
        <v>15885</v>
      </c>
      <c r="J18234" s="3" t="s">
        <v>922</v>
      </c>
      <c r="K18234" s="3" t="s">
        <v>24</v>
      </c>
      <c r="L18234" s="3">
        <v>10.0</v>
      </c>
      <c r="M18234" s="3" t="s">
        <v>25</v>
      </c>
      <c r="N18234" s="3" t="s">
        <v>15968</v>
      </c>
      <c r="O18234" s="3" t="s">
        <v>15969</v>
      </c>
      <c r="P18234" s="4">
        <v>16703.0</v>
      </c>
      <c r="Q18234" s="3" t="s">
        <v>86</v>
      </c>
      <c r="S18234" s="3" t="s">
        <v>34</v>
      </c>
    </row>
    <row r="18235">
      <c r="A18235" s="2">
        <v>42318.71491898148</v>
      </c>
      <c r="B18235" s="3">
        <v>93.0</v>
      </c>
      <c r="C18235" s="3" t="s">
        <v>15274</v>
      </c>
      <c r="D18235" s="3">
        <v>83.0</v>
      </c>
      <c r="E18235" s="3" t="s">
        <v>15357</v>
      </c>
      <c r="F18235" s="3">
        <v>7.0</v>
      </c>
      <c r="G18235" s="3">
        <v>11.0</v>
      </c>
      <c r="H18235" s="3" t="s">
        <v>15884</v>
      </c>
      <c r="I18235" s="3" t="s">
        <v>15885</v>
      </c>
      <c r="J18235" s="3" t="s">
        <v>922</v>
      </c>
      <c r="K18235" s="3" t="s">
        <v>24</v>
      </c>
      <c r="L18235" s="3">
        <v>11.0</v>
      </c>
      <c r="M18235" s="3" t="s">
        <v>30</v>
      </c>
      <c r="N18235" s="3" t="s">
        <v>2323</v>
      </c>
      <c r="O18235" s="3" t="s">
        <v>57</v>
      </c>
      <c r="P18235" s="4">
        <v>24577.0</v>
      </c>
      <c r="Q18235" s="3" t="s">
        <v>37</v>
      </c>
      <c r="S18235" s="3" t="s">
        <v>34</v>
      </c>
    </row>
    <row r="18236">
      <c r="A18236" s="2">
        <v>42318.71491898148</v>
      </c>
      <c r="B18236" s="3">
        <v>93.0</v>
      </c>
      <c r="C18236" s="3" t="s">
        <v>15274</v>
      </c>
      <c r="D18236" s="3">
        <v>83.0</v>
      </c>
      <c r="E18236" s="3" t="s">
        <v>15357</v>
      </c>
      <c r="F18236" s="3">
        <v>7.0</v>
      </c>
      <c r="G18236" s="3">
        <v>11.0</v>
      </c>
      <c r="H18236" s="3" t="s">
        <v>15884</v>
      </c>
      <c r="I18236" s="3" t="s">
        <v>15885</v>
      </c>
      <c r="J18236" s="3" t="s">
        <v>922</v>
      </c>
      <c r="K18236" s="3" t="s">
        <v>24</v>
      </c>
      <c r="L18236" s="3">
        <v>12.0</v>
      </c>
      <c r="M18236" s="3" t="s">
        <v>25</v>
      </c>
      <c r="N18236" s="3" t="s">
        <v>15970</v>
      </c>
      <c r="O18236" s="3" t="s">
        <v>15971</v>
      </c>
      <c r="P18236" s="4">
        <v>25032.0</v>
      </c>
      <c r="Q18236" s="3" t="s">
        <v>149</v>
      </c>
      <c r="S18236" s="3" t="s">
        <v>34</v>
      </c>
    </row>
    <row r="18237">
      <c r="A18237" s="2">
        <v>42318.71491898148</v>
      </c>
      <c r="B18237" s="3">
        <v>93.0</v>
      </c>
      <c r="C18237" s="3" t="s">
        <v>15274</v>
      </c>
      <c r="D18237" s="3">
        <v>83.0</v>
      </c>
      <c r="E18237" s="3" t="s">
        <v>15357</v>
      </c>
      <c r="F18237" s="3">
        <v>7.0</v>
      </c>
      <c r="G18237" s="3">
        <v>11.0</v>
      </c>
      <c r="H18237" s="3" t="s">
        <v>15884</v>
      </c>
      <c r="I18237" s="3" t="s">
        <v>15885</v>
      </c>
      <c r="J18237" s="3" t="s">
        <v>922</v>
      </c>
      <c r="K18237" s="3" t="s">
        <v>24</v>
      </c>
      <c r="L18237" s="3">
        <v>13.0</v>
      </c>
      <c r="M18237" s="3" t="s">
        <v>30</v>
      </c>
      <c r="N18237" s="3" t="s">
        <v>15972</v>
      </c>
      <c r="O18237" s="3" t="s">
        <v>32</v>
      </c>
      <c r="P18237" s="4">
        <v>28604.0</v>
      </c>
      <c r="Q18237" s="3" t="s">
        <v>169</v>
      </c>
      <c r="S18237" s="3" t="s">
        <v>34</v>
      </c>
    </row>
    <row r="18238">
      <c r="A18238" s="2">
        <v>42318.71491898148</v>
      </c>
      <c r="B18238" s="3">
        <v>93.0</v>
      </c>
      <c r="C18238" s="3" t="s">
        <v>15274</v>
      </c>
      <c r="D18238" s="3">
        <v>83.0</v>
      </c>
      <c r="E18238" s="3" t="s">
        <v>15357</v>
      </c>
      <c r="F18238" s="3">
        <v>7.0</v>
      </c>
      <c r="G18238" s="3">
        <v>11.0</v>
      </c>
      <c r="H18238" s="3" t="s">
        <v>15884</v>
      </c>
      <c r="I18238" s="3" t="s">
        <v>15885</v>
      </c>
      <c r="J18238" s="3" t="s">
        <v>922</v>
      </c>
      <c r="K18238" s="3" t="s">
        <v>24</v>
      </c>
      <c r="L18238" s="3">
        <v>14.0</v>
      </c>
      <c r="M18238" s="3" t="s">
        <v>25</v>
      </c>
      <c r="N18238" s="3" t="s">
        <v>15973</v>
      </c>
      <c r="O18238" s="3" t="s">
        <v>2453</v>
      </c>
      <c r="P18238" s="4">
        <v>19702.0</v>
      </c>
      <c r="Q18238" s="3" t="s">
        <v>49</v>
      </c>
      <c r="S18238" s="3" t="s">
        <v>34</v>
      </c>
    </row>
    <row r="18239">
      <c r="A18239" s="2">
        <v>42318.71491898148</v>
      </c>
      <c r="B18239" s="3">
        <v>93.0</v>
      </c>
      <c r="C18239" s="3" t="s">
        <v>15274</v>
      </c>
      <c r="D18239" s="3">
        <v>83.0</v>
      </c>
      <c r="E18239" s="3" t="s">
        <v>15357</v>
      </c>
      <c r="F18239" s="3">
        <v>7.0</v>
      </c>
      <c r="G18239" s="3">
        <v>11.0</v>
      </c>
      <c r="H18239" s="3" t="s">
        <v>15884</v>
      </c>
      <c r="I18239" s="3" t="s">
        <v>15885</v>
      </c>
      <c r="J18239" s="3" t="s">
        <v>922</v>
      </c>
      <c r="K18239" s="3" t="s">
        <v>24</v>
      </c>
      <c r="L18239" s="3">
        <v>15.0</v>
      </c>
      <c r="M18239" s="3" t="s">
        <v>30</v>
      </c>
      <c r="N18239" s="3" t="s">
        <v>15974</v>
      </c>
      <c r="O18239" s="3" t="s">
        <v>67</v>
      </c>
      <c r="P18239" s="4">
        <v>21373.0</v>
      </c>
      <c r="Q18239" s="3" t="s">
        <v>37</v>
      </c>
      <c r="S18239" s="3" t="s">
        <v>34</v>
      </c>
    </row>
    <row r="18240">
      <c r="A18240" s="2">
        <v>42318.71491898148</v>
      </c>
      <c r="B18240" s="3">
        <v>93.0</v>
      </c>
      <c r="C18240" s="3" t="s">
        <v>15274</v>
      </c>
      <c r="D18240" s="3">
        <v>83.0</v>
      </c>
      <c r="E18240" s="3" t="s">
        <v>15357</v>
      </c>
      <c r="F18240" s="3">
        <v>7.0</v>
      </c>
      <c r="G18240" s="3">
        <v>11.0</v>
      </c>
      <c r="H18240" s="3" t="s">
        <v>15884</v>
      </c>
      <c r="I18240" s="3" t="s">
        <v>15885</v>
      </c>
      <c r="J18240" s="3" t="s">
        <v>922</v>
      </c>
      <c r="K18240" s="3" t="s">
        <v>24</v>
      </c>
      <c r="L18240" s="3">
        <v>16.0</v>
      </c>
      <c r="M18240" s="3" t="s">
        <v>25</v>
      </c>
      <c r="N18240" s="3" t="s">
        <v>15975</v>
      </c>
      <c r="O18240" s="3" t="s">
        <v>204</v>
      </c>
      <c r="P18240" s="4">
        <v>23587.0</v>
      </c>
      <c r="Q18240" s="3" t="s">
        <v>1221</v>
      </c>
      <c r="S18240" s="3" t="s">
        <v>34</v>
      </c>
    </row>
    <row r="18241">
      <c r="A18241" s="2">
        <v>42318.71491898148</v>
      </c>
      <c r="B18241" s="3">
        <v>93.0</v>
      </c>
      <c r="C18241" s="3" t="s">
        <v>15274</v>
      </c>
      <c r="D18241" s="3">
        <v>83.0</v>
      </c>
      <c r="E18241" s="3" t="s">
        <v>15357</v>
      </c>
      <c r="F18241" s="3">
        <v>7.0</v>
      </c>
      <c r="G18241" s="3">
        <v>11.0</v>
      </c>
      <c r="H18241" s="3" t="s">
        <v>15884</v>
      </c>
      <c r="I18241" s="3" t="s">
        <v>15885</v>
      </c>
      <c r="J18241" s="3" t="s">
        <v>922</v>
      </c>
      <c r="K18241" s="3" t="s">
        <v>24</v>
      </c>
      <c r="L18241" s="3">
        <v>17.0</v>
      </c>
      <c r="M18241" s="3" t="s">
        <v>30</v>
      </c>
      <c r="N18241" s="3" t="s">
        <v>15976</v>
      </c>
      <c r="O18241" s="3" t="s">
        <v>171</v>
      </c>
      <c r="P18241" s="4">
        <v>19255.0</v>
      </c>
      <c r="Q18241" s="3" t="s">
        <v>86</v>
      </c>
      <c r="S18241" s="3" t="s">
        <v>34</v>
      </c>
    </row>
    <row r="18242">
      <c r="A18242" s="2">
        <v>42318.71491898148</v>
      </c>
      <c r="B18242" s="3">
        <v>93.0</v>
      </c>
      <c r="C18242" s="3" t="s">
        <v>15274</v>
      </c>
      <c r="D18242" s="3">
        <v>83.0</v>
      </c>
      <c r="E18242" s="3" t="s">
        <v>15357</v>
      </c>
      <c r="F18242" s="3">
        <v>7.0</v>
      </c>
      <c r="G18242" s="3">
        <v>11.0</v>
      </c>
      <c r="H18242" s="3" t="s">
        <v>15884</v>
      </c>
      <c r="I18242" s="3" t="s">
        <v>15885</v>
      </c>
      <c r="J18242" s="3" t="s">
        <v>922</v>
      </c>
      <c r="K18242" s="3" t="s">
        <v>24</v>
      </c>
      <c r="L18242" s="3">
        <v>18.0</v>
      </c>
      <c r="M18242" s="3" t="s">
        <v>25</v>
      </c>
      <c r="N18242" s="3" t="s">
        <v>15977</v>
      </c>
      <c r="O18242" s="3" t="s">
        <v>902</v>
      </c>
      <c r="P18242" s="4">
        <v>28954.0</v>
      </c>
      <c r="Q18242" s="3" t="s">
        <v>149</v>
      </c>
      <c r="S18242" s="3" t="s">
        <v>34</v>
      </c>
    </row>
    <row r="18243">
      <c r="A18243" s="2">
        <v>42318.71491898148</v>
      </c>
      <c r="B18243" s="3">
        <v>93.0</v>
      </c>
      <c r="C18243" s="3" t="s">
        <v>15274</v>
      </c>
      <c r="D18243" s="3">
        <v>83.0</v>
      </c>
      <c r="E18243" s="3" t="s">
        <v>15357</v>
      </c>
      <c r="F18243" s="3">
        <v>7.0</v>
      </c>
      <c r="G18243" s="3">
        <v>11.0</v>
      </c>
      <c r="H18243" s="3" t="s">
        <v>15884</v>
      </c>
      <c r="I18243" s="3" t="s">
        <v>15885</v>
      </c>
      <c r="J18243" s="3" t="s">
        <v>922</v>
      </c>
      <c r="K18243" s="3" t="s">
        <v>24</v>
      </c>
      <c r="L18243" s="3">
        <v>19.0</v>
      </c>
      <c r="M18243" s="3" t="s">
        <v>30</v>
      </c>
      <c r="N18243" s="3" t="s">
        <v>15978</v>
      </c>
      <c r="O18243" s="3" t="s">
        <v>3014</v>
      </c>
      <c r="P18243" s="4">
        <v>24441.0</v>
      </c>
      <c r="Q18243" s="3" t="s">
        <v>132</v>
      </c>
      <c r="S18243" s="3" t="s">
        <v>34</v>
      </c>
    </row>
    <row r="18244">
      <c r="A18244" s="2">
        <v>42318.71491898148</v>
      </c>
      <c r="B18244" s="3">
        <v>93.0</v>
      </c>
      <c r="C18244" s="3" t="s">
        <v>15274</v>
      </c>
      <c r="D18244" s="3">
        <v>83.0</v>
      </c>
      <c r="E18244" s="3" t="s">
        <v>15357</v>
      </c>
      <c r="F18244" s="3">
        <v>7.0</v>
      </c>
      <c r="G18244" s="3">
        <v>11.0</v>
      </c>
      <c r="H18244" s="3" t="s">
        <v>15884</v>
      </c>
      <c r="I18244" s="3" t="s">
        <v>15885</v>
      </c>
      <c r="J18244" s="3" t="s">
        <v>922</v>
      </c>
      <c r="K18244" s="3" t="s">
        <v>24</v>
      </c>
      <c r="L18244" s="3">
        <v>20.0</v>
      </c>
      <c r="M18244" s="3" t="s">
        <v>25</v>
      </c>
      <c r="N18244" s="3" t="s">
        <v>1046</v>
      </c>
      <c r="O18244" s="3" t="s">
        <v>65</v>
      </c>
      <c r="P18244" s="4">
        <v>33596.0</v>
      </c>
      <c r="Q18244" s="3" t="s">
        <v>191</v>
      </c>
      <c r="S18244" s="3" t="s">
        <v>34</v>
      </c>
    </row>
    <row r="18245">
      <c r="A18245" s="2">
        <v>42318.71491898148</v>
      </c>
      <c r="B18245" s="3">
        <v>93.0</v>
      </c>
      <c r="C18245" s="3" t="s">
        <v>15274</v>
      </c>
      <c r="D18245" s="3">
        <v>83.0</v>
      </c>
      <c r="E18245" s="3" t="s">
        <v>15357</v>
      </c>
      <c r="F18245" s="3">
        <v>7.0</v>
      </c>
      <c r="G18245" s="3">
        <v>11.0</v>
      </c>
      <c r="H18245" s="3" t="s">
        <v>15884</v>
      </c>
      <c r="I18245" s="3" t="s">
        <v>15885</v>
      </c>
      <c r="J18245" s="3" t="s">
        <v>922</v>
      </c>
      <c r="K18245" s="3" t="s">
        <v>24</v>
      </c>
      <c r="L18245" s="3">
        <v>21.0</v>
      </c>
      <c r="M18245" s="3" t="s">
        <v>30</v>
      </c>
      <c r="N18245" s="3" t="s">
        <v>15979</v>
      </c>
      <c r="O18245" s="3" t="s">
        <v>626</v>
      </c>
      <c r="P18245" s="4">
        <v>20019.0</v>
      </c>
      <c r="Q18245" s="3" t="s">
        <v>105</v>
      </c>
      <c r="S18245" s="3" t="s">
        <v>34</v>
      </c>
    </row>
    <row r="18246">
      <c r="A18246" s="2">
        <v>42318.71491898148</v>
      </c>
      <c r="B18246" s="3">
        <v>93.0</v>
      </c>
      <c r="C18246" s="3" t="s">
        <v>15274</v>
      </c>
      <c r="D18246" s="3">
        <v>83.0</v>
      </c>
      <c r="E18246" s="3" t="s">
        <v>15357</v>
      </c>
      <c r="F18246" s="3">
        <v>7.0</v>
      </c>
      <c r="G18246" s="3">
        <v>11.0</v>
      </c>
      <c r="H18246" s="3" t="s">
        <v>15884</v>
      </c>
      <c r="I18246" s="3" t="s">
        <v>15885</v>
      </c>
      <c r="J18246" s="3" t="s">
        <v>922</v>
      </c>
      <c r="K18246" s="3" t="s">
        <v>24</v>
      </c>
      <c r="L18246" s="3">
        <v>22.0</v>
      </c>
      <c r="M18246" s="3" t="s">
        <v>25</v>
      </c>
      <c r="N18246" s="3" t="s">
        <v>15980</v>
      </c>
      <c r="O18246" s="3" t="s">
        <v>36</v>
      </c>
      <c r="P18246" s="4">
        <v>31551.0</v>
      </c>
      <c r="Q18246" s="3" t="s">
        <v>60</v>
      </c>
      <c r="S18246" s="3" t="s">
        <v>34</v>
      </c>
    </row>
    <row r="18247">
      <c r="A18247" s="2">
        <v>42318.71491898148</v>
      </c>
      <c r="B18247" s="3">
        <v>93.0</v>
      </c>
      <c r="C18247" s="3" t="s">
        <v>15274</v>
      </c>
      <c r="D18247" s="3">
        <v>83.0</v>
      </c>
      <c r="E18247" s="3" t="s">
        <v>15357</v>
      </c>
      <c r="F18247" s="3">
        <v>7.0</v>
      </c>
      <c r="G18247" s="3">
        <v>11.0</v>
      </c>
      <c r="H18247" s="3" t="s">
        <v>15884</v>
      </c>
      <c r="I18247" s="3" t="s">
        <v>15885</v>
      </c>
      <c r="J18247" s="3" t="s">
        <v>922</v>
      </c>
      <c r="K18247" s="3" t="s">
        <v>24</v>
      </c>
      <c r="L18247" s="3">
        <v>23.0</v>
      </c>
      <c r="M18247" s="3" t="s">
        <v>30</v>
      </c>
      <c r="N18247" s="3" t="s">
        <v>7154</v>
      </c>
      <c r="O18247" s="3" t="s">
        <v>3014</v>
      </c>
      <c r="P18247" s="4">
        <v>26667.0</v>
      </c>
      <c r="Q18247" s="3" t="s">
        <v>149</v>
      </c>
      <c r="S18247" s="3" t="s">
        <v>34</v>
      </c>
    </row>
    <row r="18248">
      <c r="A18248" s="2">
        <v>42318.71491898148</v>
      </c>
      <c r="B18248" s="3">
        <v>93.0</v>
      </c>
      <c r="C18248" s="3" t="s">
        <v>15274</v>
      </c>
      <c r="D18248" s="3">
        <v>83.0</v>
      </c>
      <c r="E18248" s="3" t="s">
        <v>15357</v>
      </c>
      <c r="F18248" s="3">
        <v>7.0</v>
      </c>
      <c r="G18248" s="3">
        <v>11.0</v>
      </c>
      <c r="H18248" s="3" t="s">
        <v>15884</v>
      </c>
      <c r="I18248" s="3" t="s">
        <v>15885</v>
      </c>
      <c r="J18248" s="3" t="s">
        <v>922</v>
      </c>
      <c r="K18248" s="3" t="s">
        <v>24</v>
      </c>
      <c r="L18248" s="3">
        <v>24.0</v>
      </c>
      <c r="M18248" s="3" t="s">
        <v>25</v>
      </c>
      <c r="N18248" s="3" t="s">
        <v>15981</v>
      </c>
      <c r="O18248" s="3" t="s">
        <v>305</v>
      </c>
      <c r="P18248" s="4">
        <v>20066.0</v>
      </c>
      <c r="Q18248" s="3" t="s">
        <v>105</v>
      </c>
      <c r="S18248" s="3" t="s">
        <v>34</v>
      </c>
    </row>
    <row r="18249">
      <c r="A18249" s="2">
        <v>42318.71491898148</v>
      </c>
      <c r="B18249" s="3">
        <v>93.0</v>
      </c>
      <c r="C18249" s="3" t="s">
        <v>15274</v>
      </c>
      <c r="D18249" s="3">
        <v>83.0</v>
      </c>
      <c r="E18249" s="3" t="s">
        <v>15357</v>
      </c>
      <c r="F18249" s="3">
        <v>7.0</v>
      </c>
      <c r="G18249" s="3">
        <v>11.0</v>
      </c>
      <c r="H18249" s="3" t="s">
        <v>15884</v>
      </c>
      <c r="I18249" s="3" t="s">
        <v>15885</v>
      </c>
      <c r="J18249" s="3" t="s">
        <v>922</v>
      </c>
      <c r="K18249" s="3" t="s">
        <v>24</v>
      </c>
      <c r="L18249" s="3">
        <v>25.0</v>
      </c>
      <c r="M18249" s="3" t="s">
        <v>30</v>
      </c>
      <c r="N18249" s="3" t="s">
        <v>15982</v>
      </c>
      <c r="O18249" s="3" t="s">
        <v>1012</v>
      </c>
      <c r="P18249" s="4">
        <v>20357.0</v>
      </c>
      <c r="Q18249" s="3" t="s">
        <v>132</v>
      </c>
      <c r="S18249" s="3" t="s">
        <v>34</v>
      </c>
    </row>
    <row r="18250">
      <c r="A18250" s="2">
        <v>42318.71491898148</v>
      </c>
      <c r="B18250" s="3">
        <v>93.0</v>
      </c>
      <c r="C18250" s="3" t="s">
        <v>15274</v>
      </c>
      <c r="D18250" s="3">
        <v>83.0</v>
      </c>
      <c r="E18250" s="3" t="s">
        <v>15357</v>
      </c>
      <c r="F18250" s="3">
        <v>7.0</v>
      </c>
      <c r="G18250" s="3">
        <v>11.0</v>
      </c>
      <c r="H18250" s="3" t="s">
        <v>15884</v>
      </c>
      <c r="I18250" s="3" t="s">
        <v>15885</v>
      </c>
      <c r="J18250" s="3" t="s">
        <v>922</v>
      </c>
      <c r="K18250" s="3" t="s">
        <v>24</v>
      </c>
      <c r="L18250" s="3">
        <v>26.0</v>
      </c>
      <c r="M18250" s="3" t="s">
        <v>25</v>
      </c>
      <c r="N18250" s="3" t="s">
        <v>15983</v>
      </c>
      <c r="O18250" s="3" t="s">
        <v>427</v>
      </c>
      <c r="P18250" s="4">
        <v>21148.0</v>
      </c>
      <c r="Q18250" s="3" t="s">
        <v>60</v>
      </c>
      <c r="S18250" s="3" t="s">
        <v>29</v>
      </c>
    </row>
    <row r="18251">
      <c r="A18251" s="2">
        <v>42318.71491898148</v>
      </c>
      <c r="B18251" s="3">
        <v>93.0</v>
      </c>
      <c r="C18251" s="3" t="s">
        <v>15274</v>
      </c>
      <c r="D18251" s="3">
        <v>83.0</v>
      </c>
      <c r="E18251" s="3" t="s">
        <v>15357</v>
      </c>
      <c r="F18251" s="3">
        <v>7.0</v>
      </c>
      <c r="G18251" s="3">
        <v>11.0</v>
      </c>
      <c r="H18251" s="3" t="s">
        <v>15884</v>
      </c>
      <c r="I18251" s="3" t="s">
        <v>15885</v>
      </c>
      <c r="J18251" s="3" t="s">
        <v>922</v>
      </c>
      <c r="K18251" s="3" t="s">
        <v>24</v>
      </c>
      <c r="L18251" s="3">
        <v>27.0</v>
      </c>
      <c r="M18251" s="3" t="s">
        <v>30</v>
      </c>
      <c r="N18251" s="3" t="s">
        <v>15984</v>
      </c>
      <c r="O18251" s="3" t="s">
        <v>283</v>
      </c>
      <c r="P18251" s="4">
        <v>25761.0</v>
      </c>
      <c r="Q18251" s="3" t="s">
        <v>110</v>
      </c>
      <c r="S18251" s="3" t="s">
        <v>34</v>
      </c>
    </row>
    <row r="18252">
      <c r="A18252" s="2">
        <v>42318.71491898148</v>
      </c>
      <c r="B18252" s="3">
        <v>93.0</v>
      </c>
      <c r="C18252" s="3" t="s">
        <v>15274</v>
      </c>
      <c r="D18252" s="3">
        <v>84.0</v>
      </c>
      <c r="E18252" s="3" t="s">
        <v>15381</v>
      </c>
      <c r="F18252" s="3">
        <v>7.0</v>
      </c>
      <c r="G18252" s="3">
        <v>11.0</v>
      </c>
      <c r="H18252" s="3" t="s">
        <v>15884</v>
      </c>
      <c r="I18252" s="3" t="s">
        <v>15885</v>
      </c>
      <c r="J18252" s="3" t="s">
        <v>922</v>
      </c>
      <c r="K18252" s="3" t="s">
        <v>24</v>
      </c>
      <c r="L18252" s="3">
        <v>1.0</v>
      </c>
      <c r="M18252" s="3" t="s">
        <v>30</v>
      </c>
      <c r="N18252" s="3" t="s">
        <v>7073</v>
      </c>
      <c r="O18252" s="3" t="s">
        <v>375</v>
      </c>
      <c r="P18252" s="4">
        <v>22860.0</v>
      </c>
      <c r="Q18252" s="3" t="s">
        <v>52</v>
      </c>
      <c r="S18252" s="3" t="s">
        <v>29</v>
      </c>
    </row>
    <row r="18253">
      <c r="A18253" s="2">
        <v>42318.71491898148</v>
      </c>
      <c r="B18253" s="3">
        <v>93.0</v>
      </c>
      <c r="C18253" s="3" t="s">
        <v>15274</v>
      </c>
      <c r="D18253" s="3">
        <v>84.0</v>
      </c>
      <c r="E18253" s="3" t="s">
        <v>15381</v>
      </c>
      <c r="F18253" s="3">
        <v>7.0</v>
      </c>
      <c r="G18253" s="3">
        <v>11.0</v>
      </c>
      <c r="H18253" s="3" t="s">
        <v>15884</v>
      </c>
      <c r="I18253" s="3" t="s">
        <v>15885</v>
      </c>
      <c r="J18253" s="3" t="s">
        <v>922</v>
      </c>
      <c r="K18253" s="3" t="s">
        <v>24</v>
      </c>
      <c r="L18253" s="3">
        <v>2.0</v>
      </c>
      <c r="M18253" s="3" t="s">
        <v>25</v>
      </c>
      <c r="N18253" s="3" t="s">
        <v>8798</v>
      </c>
      <c r="O18253" s="3" t="s">
        <v>1234</v>
      </c>
      <c r="P18253" s="4">
        <v>17530.0</v>
      </c>
      <c r="Q18253" s="3" t="s">
        <v>49</v>
      </c>
      <c r="S18253" s="3" t="s">
        <v>29</v>
      </c>
    </row>
    <row r="18254">
      <c r="A18254" s="2">
        <v>42318.71491898148</v>
      </c>
      <c r="B18254" s="3">
        <v>93.0</v>
      </c>
      <c r="C18254" s="3" t="s">
        <v>15274</v>
      </c>
      <c r="D18254" s="3">
        <v>84.0</v>
      </c>
      <c r="E18254" s="3" t="s">
        <v>15381</v>
      </c>
      <c r="F18254" s="3">
        <v>7.0</v>
      </c>
      <c r="G18254" s="3">
        <v>11.0</v>
      </c>
      <c r="H18254" s="3" t="s">
        <v>15884</v>
      </c>
      <c r="I18254" s="3" t="s">
        <v>15885</v>
      </c>
      <c r="J18254" s="3" t="s">
        <v>922</v>
      </c>
      <c r="K18254" s="3" t="s">
        <v>24</v>
      </c>
      <c r="L18254" s="3">
        <v>3.0</v>
      </c>
      <c r="M18254" s="3" t="s">
        <v>30</v>
      </c>
      <c r="N18254" s="3" t="s">
        <v>15985</v>
      </c>
      <c r="O18254" s="3" t="s">
        <v>1024</v>
      </c>
      <c r="P18254" s="4">
        <v>31244.0</v>
      </c>
      <c r="Q18254" s="3" t="s">
        <v>110</v>
      </c>
      <c r="S18254" s="3" t="s">
        <v>34</v>
      </c>
    </row>
    <row r="18255">
      <c r="A18255" s="2">
        <v>42318.71491898148</v>
      </c>
      <c r="B18255" s="3">
        <v>93.0</v>
      </c>
      <c r="C18255" s="3" t="s">
        <v>15274</v>
      </c>
      <c r="D18255" s="3">
        <v>84.0</v>
      </c>
      <c r="E18255" s="3" t="s">
        <v>15381</v>
      </c>
      <c r="F18255" s="3">
        <v>7.0</v>
      </c>
      <c r="G18255" s="3">
        <v>11.0</v>
      </c>
      <c r="H18255" s="3" t="s">
        <v>15884</v>
      </c>
      <c r="I18255" s="3" t="s">
        <v>15885</v>
      </c>
      <c r="J18255" s="3" t="s">
        <v>922</v>
      </c>
      <c r="K18255" s="3" t="s">
        <v>24</v>
      </c>
      <c r="L18255" s="3">
        <v>4.0</v>
      </c>
      <c r="M18255" s="3" t="s">
        <v>25</v>
      </c>
      <c r="N18255" s="3" t="s">
        <v>15986</v>
      </c>
      <c r="O18255" s="3" t="s">
        <v>91</v>
      </c>
      <c r="P18255" s="4">
        <v>19254.0</v>
      </c>
      <c r="Q18255" s="3" t="s">
        <v>169</v>
      </c>
      <c r="S18255" s="3" t="s">
        <v>29</v>
      </c>
    </row>
    <row r="18256">
      <c r="A18256" s="2">
        <v>42318.71491898148</v>
      </c>
      <c r="B18256" s="3">
        <v>93.0</v>
      </c>
      <c r="C18256" s="3" t="s">
        <v>15274</v>
      </c>
      <c r="D18256" s="3">
        <v>84.0</v>
      </c>
      <c r="E18256" s="3" t="s">
        <v>15381</v>
      </c>
      <c r="F18256" s="3">
        <v>7.0</v>
      </c>
      <c r="G18256" s="3">
        <v>11.0</v>
      </c>
      <c r="H18256" s="3" t="s">
        <v>15884</v>
      </c>
      <c r="I18256" s="3" t="s">
        <v>15885</v>
      </c>
      <c r="J18256" s="3" t="s">
        <v>922</v>
      </c>
      <c r="K18256" s="3" t="s">
        <v>24</v>
      </c>
      <c r="L18256" s="3">
        <v>5.0</v>
      </c>
      <c r="M18256" s="3" t="s">
        <v>30</v>
      </c>
      <c r="N18256" s="3" t="s">
        <v>15987</v>
      </c>
      <c r="O18256" s="3" t="s">
        <v>98</v>
      </c>
      <c r="P18256" s="4">
        <v>20236.0</v>
      </c>
      <c r="Q18256" s="3" t="s">
        <v>115</v>
      </c>
      <c r="S18256" s="3" t="s">
        <v>29</v>
      </c>
    </row>
    <row r="18257">
      <c r="A18257" s="2">
        <v>42318.71491898148</v>
      </c>
      <c r="B18257" s="3">
        <v>93.0</v>
      </c>
      <c r="C18257" s="3" t="s">
        <v>15274</v>
      </c>
      <c r="D18257" s="3">
        <v>84.0</v>
      </c>
      <c r="E18257" s="3" t="s">
        <v>15381</v>
      </c>
      <c r="F18257" s="3">
        <v>7.0</v>
      </c>
      <c r="G18257" s="3">
        <v>11.0</v>
      </c>
      <c r="H18257" s="3" t="s">
        <v>15884</v>
      </c>
      <c r="I18257" s="3" t="s">
        <v>15885</v>
      </c>
      <c r="J18257" s="3" t="s">
        <v>922</v>
      </c>
      <c r="K18257" s="3" t="s">
        <v>24</v>
      </c>
      <c r="L18257" s="3">
        <v>6.0</v>
      </c>
      <c r="M18257" s="3" t="s">
        <v>25</v>
      </c>
      <c r="N18257" s="3" t="s">
        <v>15988</v>
      </c>
      <c r="O18257" s="3" t="s">
        <v>5566</v>
      </c>
      <c r="P18257" s="4">
        <v>22981.0</v>
      </c>
      <c r="Q18257" s="3" t="s">
        <v>149</v>
      </c>
      <c r="S18257" s="3" t="s">
        <v>34</v>
      </c>
    </row>
    <row r="18258">
      <c r="A18258" s="2">
        <v>42318.71491898148</v>
      </c>
      <c r="B18258" s="3">
        <v>93.0</v>
      </c>
      <c r="C18258" s="3" t="s">
        <v>15274</v>
      </c>
      <c r="D18258" s="3">
        <v>84.0</v>
      </c>
      <c r="E18258" s="3" t="s">
        <v>15381</v>
      </c>
      <c r="F18258" s="3">
        <v>7.0</v>
      </c>
      <c r="G18258" s="3">
        <v>11.0</v>
      </c>
      <c r="H18258" s="3" t="s">
        <v>15884</v>
      </c>
      <c r="I18258" s="3" t="s">
        <v>15885</v>
      </c>
      <c r="J18258" s="3" t="s">
        <v>922</v>
      </c>
      <c r="K18258" s="3" t="s">
        <v>24</v>
      </c>
      <c r="L18258" s="3">
        <v>7.0</v>
      </c>
      <c r="M18258" s="3" t="s">
        <v>30</v>
      </c>
      <c r="N18258" s="3" t="s">
        <v>15989</v>
      </c>
      <c r="O18258" s="3" t="s">
        <v>323</v>
      </c>
      <c r="P18258" s="4">
        <v>20461.0</v>
      </c>
      <c r="Q18258" s="3" t="s">
        <v>266</v>
      </c>
      <c r="S18258" s="3" t="s">
        <v>29</v>
      </c>
    </row>
    <row r="18259">
      <c r="A18259" s="2">
        <v>42318.71491898148</v>
      </c>
      <c r="B18259" s="3">
        <v>93.0</v>
      </c>
      <c r="C18259" s="3" t="s">
        <v>15274</v>
      </c>
      <c r="D18259" s="3">
        <v>84.0</v>
      </c>
      <c r="E18259" s="3" t="s">
        <v>15381</v>
      </c>
      <c r="F18259" s="3">
        <v>7.0</v>
      </c>
      <c r="G18259" s="3">
        <v>11.0</v>
      </c>
      <c r="H18259" s="3" t="s">
        <v>15884</v>
      </c>
      <c r="I18259" s="3" t="s">
        <v>15885</v>
      </c>
      <c r="J18259" s="3" t="s">
        <v>922</v>
      </c>
      <c r="K18259" s="3" t="s">
        <v>24</v>
      </c>
      <c r="L18259" s="3">
        <v>8.0</v>
      </c>
      <c r="M18259" s="3" t="s">
        <v>25</v>
      </c>
      <c r="N18259" s="3" t="s">
        <v>1911</v>
      </c>
      <c r="O18259" s="3" t="s">
        <v>956</v>
      </c>
      <c r="P18259" s="4">
        <v>27431.0</v>
      </c>
      <c r="Q18259" s="3" t="s">
        <v>153</v>
      </c>
      <c r="S18259" s="3" t="s">
        <v>34</v>
      </c>
    </row>
    <row r="18260">
      <c r="A18260" s="2">
        <v>42318.71491898148</v>
      </c>
      <c r="B18260" s="3">
        <v>93.0</v>
      </c>
      <c r="C18260" s="3" t="s">
        <v>15274</v>
      </c>
      <c r="D18260" s="3">
        <v>84.0</v>
      </c>
      <c r="E18260" s="3" t="s">
        <v>15381</v>
      </c>
      <c r="F18260" s="3">
        <v>7.0</v>
      </c>
      <c r="G18260" s="3">
        <v>11.0</v>
      </c>
      <c r="H18260" s="3" t="s">
        <v>15884</v>
      </c>
      <c r="I18260" s="3" t="s">
        <v>15885</v>
      </c>
      <c r="J18260" s="3" t="s">
        <v>922</v>
      </c>
      <c r="K18260" s="3" t="s">
        <v>24</v>
      </c>
      <c r="L18260" s="3">
        <v>9.0</v>
      </c>
      <c r="M18260" s="3" t="s">
        <v>30</v>
      </c>
      <c r="N18260" s="3" t="s">
        <v>15990</v>
      </c>
      <c r="O18260" s="3" t="s">
        <v>2528</v>
      </c>
      <c r="P18260" s="4">
        <v>20760.0</v>
      </c>
      <c r="Q18260" s="3" t="s">
        <v>75</v>
      </c>
      <c r="S18260" s="3" t="s">
        <v>34</v>
      </c>
    </row>
    <row r="18261">
      <c r="A18261" s="2">
        <v>42318.71491898148</v>
      </c>
      <c r="B18261" s="3">
        <v>93.0</v>
      </c>
      <c r="C18261" s="3" t="s">
        <v>15274</v>
      </c>
      <c r="D18261" s="3">
        <v>84.0</v>
      </c>
      <c r="E18261" s="3" t="s">
        <v>15381</v>
      </c>
      <c r="F18261" s="3">
        <v>7.0</v>
      </c>
      <c r="G18261" s="3">
        <v>11.0</v>
      </c>
      <c r="H18261" s="3" t="s">
        <v>15884</v>
      </c>
      <c r="I18261" s="3" t="s">
        <v>15885</v>
      </c>
      <c r="J18261" s="3" t="s">
        <v>922</v>
      </c>
      <c r="K18261" s="3" t="s">
        <v>24</v>
      </c>
      <c r="L18261" s="3">
        <v>10.0</v>
      </c>
      <c r="M18261" s="3" t="s">
        <v>25</v>
      </c>
      <c r="N18261" s="3" t="s">
        <v>15991</v>
      </c>
      <c r="O18261" s="3" t="s">
        <v>69</v>
      </c>
      <c r="P18261" s="4">
        <v>25167.0</v>
      </c>
      <c r="Q18261" s="3" t="s">
        <v>110</v>
      </c>
      <c r="S18261" s="3" t="s">
        <v>34</v>
      </c>
    </row>
    <row r="18262">
      <c r="A18262" s="2">
        <v>42318.71491898148</v>
      </c>
      <c r="B18262" s="3">
        <v>93.0</v>
      </c>
      <c r="C18262" s="3" t="s">
        <v>15274</v>
      </c>
      <c r="D18262" s="3">
        <v>84.0</v>
      </c>
      <c r="E18262" s="3" t="s">
        <v>15381</v>
      </c>
      <c r="F18262" s="3">
        <v>7.0</v>
      </c>
      <c r="G18262" s="3">
        <v>11.0</v>
      </c>
      <c r="H18262" s="3" t="s">
        <v>15884</v>
      </c>
      <c r="I18262" s="3" t="s">
        <v>15885</v>
      </c>
      <c r="J18262" s="3" t="s">
        <v>922</v>
      </c>
      <c r="K18262" s="3" t="s">
        <v>24</v>
      </c>
      <c r="L18262" s="3">
        <v>11.0</v>
      </c>
      <c r="M18262" s="3" t="s">
        <v>30</v>
      </c>
      <c r="N18262" s="3" t="s">
        <v>15992</v>
      </c>
      <c r="O18262" s="3" t="s">
        <v>342</v>
      </c>
      <c r="P18262" s="4">
        <v>20560.0</v>
      </c>
      <c r="Q18262" s="3" t="s">
        <v>37</v>
      </c>
      <c r="S18262" s="3" t="s">
        <v>34</v>
      </c>
    </row>
    <row r="18263">
      <c r="A18263" s="2">
        <v>42318.71491898148</v>
      </c>
      <c r="B18263" s="3">
        <v>93.0</v>
      </c>
      <c r="C18263" s="3" t="s">
        <v>15274</v>
      </c>
      <c r="D18263" s="3">
        <v>84.0</v>
      </c>
      <c r="E18263" s="3" t="s">
        <v>15381</v>
      </c>
      <c r="F18263" s="3">
        <v>7.0</v>
      </c>
      <c r="G18263" s="3">
        <v>11.0</v>
      </c>
      <c r="H18263" s="3" t="s">
        <v>15884</v>
      </c>
      <c r="I18263" s="3" t="s">
        <v>15885</v>
      </c>
      <c r="J18263" s="3" t="s">
        <v>922</v>
      </c>
      <c r="K18263" s="3" t="s">
        <v>24</v>
      </c>
      <c r="L18263" s="3">
        <v>12.0</v>
      </c>
      <c r="M18263" s="3" t="s">
        <v>25</v>
      </c>
      <c r="N18263" s="3" t="s">
        <v>763</v>
      </c>
      <c r="O18263" s="3" t="s">
        <v>1091</v>
      </c>
      <c r="P18263" s="4">
        <v>16511.0</v>
      </c>
      <c r="Q18263" s="3" t="s">
        <v>345</v>
      </c>
      <c r="S18263" s="3" t="s">
        <v>34</v>
      </c>
    </row>
    <row r="18264">
      <c r="A18264" s="2">
        <v>42318.71491898148</v>
      </c>
      <c r="B18264" s="3">
        <v>93.0</v>
      </c>
      <c r="C18264" s="3" t="s">
        <v>15274</v>
      </c>
      <c r="D18264" s="3">
        <v>84.0</v>
      </c>
      <c r="E18264" s="3" t="s">
        <v>15381</v>
      </c>
      <c r="F18264" s="3">
        <v>7.0</v>
      </c>
      <c r="G18264" s="3">
        <v>11.0</v>
      </c>
      <c r="H18264" s="3" t="s">
        <v>15884</v>
      </c>
      <c r="I18264" s="3" t="s">
        <v>15885</v>
      </c>
      <c r="J18264" s="3" t="s">
        <v>922</v>
      </c>
      <c r="K18264" s="3" t="s">
        <v>24</v>
      </c>
      <c r="L18264" s="3">
        <v>13.0</v>
      </c>
      <c r="M18264" s="3" t="s">
        <v>30</v>
      </c>
      <c r="N18264" s="3" t="s">
        <v>3144</v>
      </c>
      <c r="O18264" s="3" t="s">
        <v>431</v>
      </c>
      <c r="P18264" s="4">
        <v>20123.0</v>
      </c>
      <c r="Q18264" s="3" t="s">
        <v>75</v>
      </c>
      <c r="S18264" s="3" t="s">
        <v>34</v>
      </c>
    </row>
    <row r="18265">
      <c r="A18265" s="2">
        <v>42318.71491898148</v>
      </c>
      <c r="B18265" s="3">
        <v>93.0</v>
      </c>
      <c r="C18265" s="3" t="s">
        <v>15274</v>
      </c>
      <c r="D18265" s="3">
        <v>84.0</v>
      </c>
      <c r="E18265" s="3" t="s">
        <v>15381</v>
      </c>
      <c r="F18265" s="3">
        <v>7.0</v>
      </c>
      <c r="G18265" s="3">
        <v>11.0</v>
      </c>
      <c r="H18265" s="3" t="s">
        <v>15884</v>
      </c>
      <c r="I18265" s="3" t="s">
        <v>15885</v>
      </c>
      <c r="J18265" s="3" t="s">
        <v>922</v>
      </c>
      <c r="K18265" s="3" t="s">
        <v>24</v>
      </c>
      <c r="L18265" s="3">
        <v>14.0</v>
      </c>
      <c r="M18265" s="3" t="s">
        <v>25</v>
      </c>
      <c r="N18265" s="3" t="s">
        <v>15993</v>
      </c>
      <c r="O18265" s="3" t="s">
        <v>893</v>
      </c>
      <c r="P18265" s="4">
        <v>18494.0</v>
      </c>
      <c r="Q18265" s="3" t="s">
        <v>105</v>
      </c>
      <c r="S18265" s="3" t="s">
        <v>34</v>
      </c>
    </row>
    <row r="18266">
      <c r="A18266" s="2">
        <v>42318.71491898148</v>
      </c>
      <c r="B18266" s="3">
        <v>93.0</v>
      </c>
      <c r="C18266" s="3" t="s">
        <v>15274</v>
      </c>
      <c r="D18266" s="3">
        <v>84.0</v>
      </c>
      <c r="E18266" s="3" t="s">
        <v>15381</v>
      </c>
      <c r="F18266" s="3">
        <v>7.0</v>
      </c>
      <c r="G18266" s="3">
        <v>11.0</v>
      </c>
      <c r="H18266" s="3" t="s">
        <v>15884</v>
      </c>
      <c r="I18266" s="3" t="s">
        <v>15885</v>
      </c>
      <c r="J18266" s="3" t="s">
        <v>922</v>
      </c>
      <c r="K18266" s="3" t="s">
        <v>24</v>
      </c>
      <c r="L18266" s="3">
        <v>15.0</v>
      </c>
      <c r="M18266" s="3" t="s">
        <v>30</v>
      </c>
      <c r="N18266" s="3" t="s">
        <v>15994</v>
      </c>
      <c r="O18266" s="3" t="s">
        <v>1109</v>
      </c>
      <c r="P18266" s="4">
        <v>32320.0</v>
      </c>
      <c r="Q18266" s="3" t="s">
        <v>132</v>
      </c>
      <c r="S18266" s="3" t="s">
        <v>34</v>
      </c>
    </row>
    <row r="18267">
      <c r="A18267" s="2">
        <v>42318.71491898148</v>
      </c>
      <c r="B18267" s="3">
        <v>93.0</v>
      </c>
      <c r="C18267" s="3" t="s">
        <v>15274</v>
      </c>
      <c r="D18267" s="3">
        <v>84.0</v>
      </c>
      <c r="E18267" s="3" t="s">
        <v>15381</v>
      </c>
      <c r="F18267" s="3">
        <v>7.0</v>
      </c>
      <c r="G18267" s="3">
        <v>11.0</v>
      </c>
      <c r="H18267" s="3" t="s">
        <v>15884</v>
      </c>
      <c r="I18267" s="3" t="s">
        <v>15885</v>
      </c>
      <c r="J18267" s="3" t="s">
        <v>922</v>
      </c>
      <c r="K18267" s="3" t="s">
        <v>24</v>
      </c>
      <c r="L18267" s="3">
        <v>16.0</v>
      </c>
      <c r="M18267" s="3" t="s">
        <v>25</v>
      </c>
      <c r="N18267" s="3" t="s">
        <v>15995</v>
      </c>
      <c r="O18267" s="3" t="s">
        <v>371</v>
      </c>
      <c r="P18267" s="4">
        <v>26384.0</v>
      </c>
      <c r="Q18267" s="3" t="s">
        <v>352</v>
      </c>
      <c r="S18267" s="3" t="s">
        <v>34</v>
      </c>
    </row>
    <row r="18268">
      <c r="A18268" s="2">
        <v>42318.71491898148</v>
      </c>
      <c r="B18268" s="3">
        <v>93.0</v>
      </c>
      <c r="C18268" s="3" t="s">
        <v>15274</v>
      </c>
      <c r="D18268" s="3">
        <v>4.0</v>
      </c>
      <c r="E18268" s="3" t="s">
        <v>15275</v>
      </c>
      <c r="F18268" s="3">
        <v>8.0</v>
      </c>
      <c r="G18268" s="3">
        <v>2.0</v>
      </c>
      <c r="H18268" s="3" t="s">
        <v>15996</v>
      </c>
      <c r="I18268" s="3" t="s">
        <v>15997</v>
      </c>
      <c r="J18268" s="3" t="s">
        <v>1412</v>
      </c>
      <c r="K18268" s="3" t="s">
        <v>24</v>
      </c>
      <c r="L18268" s="3">
        <v>1.0</v>
      </c>
      <c r="M18268" s="3" t="s">
        <v>25</v>
      </c>
      <c r="N18268" s="3" t="s">
        <v>15998</v>
      </c>
      <c r="O18268" s="3" t="s">
        <v>15999</v>
      </c>
      <c r="P18268" s="4">
        <v>20973.0</v>
      </c>
      <c r="Q18268" s="3" t="s">
        <v>115</v>
      </c>
      <c r="S18268" s="3" t="s">
        <v>34</v>
      </c>
    </row>
    <row r="18269">
      <c r="A18269" s="2">
        <v>42318.71491898148</v>
      </c>
      <c r="B18269" s="3">
        <v>93.0</v>
      </c>
      <c r="C18269" s="3" t="s">
        <v>15274</v>
      </c>
      <c r="D18269" s="3">
        <v>4.0</v>
      </c>
      <c r="E18269" s="3" t="s">
        <v>15275</v>
      </c>
      <c r="F18269" s="3">
        <v>8.0</v>
      </c>
      <c r="G18269" s="3">
        <v>2.0</v>
      </c>
      <c r="H18269" s="3" t="s">
        <v>15996</v>
      </c>
      <c r="I18269" s="3" t="s">
        <v>15997</v>
      </c>
      <c r="J18269" s="3" t="s">
        <v>1412</v>
      </c>
      <c r="K18269" s="3" t="s">
        <v>24</v>
      </c>
      <c r="L18269" s="3">
        <v>2.0</v>
      </c>
      <c r="M18269" s="3" t="s">
        <v>30</v>
      </c>
      <c r="N18269" s="3" t="s">
        <v>16000</v>
      </c>
      <c r="O18269" s="3" t="s">
        <v>215</v>
      </c>
      <c r="P18269" s="4">
        <v>23124.0</v>
      </c>
      <c r="Q18269" s="3" t="s">
        <v>132</v>
      </c>
      <c r="S18269" s="3" t="s">
        <v>34</v>
      </c>
    </row>
    <row r="18270">
      <c r="A18270" s="2">
        <v>42318.71491898148</v>
      </c>
      <c r="B18270" s="3">
        <v>93.0</v>
      </c>
      <c r="C18270" s="3" t="s">
        <v>15274</v>
      </c>
      <c r="D18270" s="3">
        <v>4.0</v>
      </c>
      <c r="E18270" s="3" t="s">
        <v>15275</v>
      </c>
      <c r="F18270" s="3">
        <v>8.0</v>
      </c>
      <c r="G18270" s="3">
        <v>2.0</v>
      </c>
      <c r="H18270" s="3" t="s">
        <v>15996</v>
      </c>
      <c r="I18270" s="3" t="s">
        <v>15997</v>
      </c>
      <c r="J18270" s="3" t="s">
        <v>1412</v>
      </c>
      <c r="K18270" s="3" t="s">
        <v>24</v>
      </c>
      <c r="L18270" s="3">
        <v>3.0</v>
      </c>
      <c r="M18270" s="3" t="s">
        <v>25</v>
      </c>
      <c r="N18270" s="3" t="s">
        <v>16001</v>
      </c>
      <c r="O18270" s="3" t="s">
        <v>359</v>
      </c>
      <c r="P18270" s="4">
        <v>26499.0</v>
      </c>
      <c r="Q18270" s="3" t="s">
        <v>216</v>
      </c>
      <c r="S18270" s="3" t="s">
        <v>34</v>
      </c>
    </row>
    <row r="18271">
      <c r="A18271" s="2">
        <v>42318.71491898148</v>
      </c>
      <c r="B18271" s="3">
        <v>93.0</v>
      </c>
      <c r="C18271" s="3" t="s">
        <v>15274</v>
      </c>
      <c r="D18271" s="3">
        <v>4.0</v>
      </c>
      <c r="E18271" s="3" t="s">
        <v>15275</v>
      </c>
      <c r="F18271" s="3">
        <v>8.0</v>
      </c>
      <c r="G18271" s="3">
        <v>2.0</v>
      </c>
      <c r="H18271" s="3" t="s">
        <v>15996</v>
      </c>
      <c r="I18271" s="3" t="s">
        <v>15997</v>
      </c>
      <c r="J18271" s="3" t="s">
        <v>1412</v>
      </c>
      <c r="K18271" s="3" t="s">
        <v>24</v>
      </c>
      <c r="L18271" s="3">
        <v>4.0</v>
      </c>
      <c r="M18271" s="3" t="s">
        <v>30</v>
      </c>
      <c r="N18271" s="3" t="s">
        <v>16002</v>
      </c>
      <c r="O18271" s="3" t="s">
        <v>456</v>
      </c>
      <c r="P18271" s="4">
        <v>26480.0</v>
      </c>
      <c r="Q18271" s="3" t="s">
        <v>132</v>
      </c>
      <c r="S18271" s="3" t="s">
        <v>34</v>
      </c>
    </row>
    <row r="18272">
      <c r="A18272" s="2">
        <v>42318.71491898148</v>
      </c>
      <c r="B18272" s="3">
        <v>93.0</v>
      </c>
      <c r="C18272" s="3" t="s">
        <v>15274</v>
      </c>
      <c r="D18272" s="3">
        <v>4.0</v>
      </c>
      <c r="E18272" s="3" t="s">
        <v>15275</v>
      </c>
      <c r="F18272" s="3">
        <v>8.0</v>
      </c>
      <c r="G18272" s="3">
        <v>2.0</v>
      </c>
      <c r="H18272" s="3" t="s">
        <v>15996</v>
      </c>
      <c r="I18272" s="3" t="s">
        <v>15997</v>
      </c>
      <c r="J18272" s="3" t="s">
        <v>1412</v>
      </c>
      <c r="K18272" s="3" t="s">
        <v>24</v>
      </c>
      <c r="L18272" s="3">
        <v>5.0</v>
      </c>
      <c r="M18272" s="3" t="s">
        <v>25</v>
      </c>
      <c r="N18272" s="3" t="s">
        <v>16003</v>
      </c>
      <c r="O18272" s="3" t="s">
        <v>613</v>
      </c>
      <c r="P18272" s="4">
        <v>31237.0</v>
      </c>
      <c r="Q18272" s="3" t="s">
        <v>169</v>
      </c>
      <c r="S18272" s="3" t="s">
        <v>34</v>
      </c>
    </row>
    <row r="18273">
      <c r="A18273" s="2">
        <v>42318.71491898148</v>
      </c>
      <c r="B18273" s="3">
        <v>93.0</v>
      </c>
      <c r="C18273" s="3" t="s">
        <v>15274</v>
      </c>
      <c r="D18273" s="3">
        <v>4.0</v>
      </c>
      <c r="E18273" s="3" t="s">
        <v>15275</v>
      </c>
      <c r="F18273" s="3">
        <v>8.0</v>
      </c>
      <c r="G18273" s="3">
        <v>2.0</v>
      </c>
      <c r="H18273" s="3" t="s">
        <v>15996</v>
      </c>
      <c r="I18273" s="3" t="s">
        <v>15997</v>
      </c>
      <c r="J18273" s="3" t="s">
        <v>1412</v>
      </c>
      <c r="K18273" s="3" t="s">
        <v>24</v>
      </c>
      <c r="L18273" s="3">
        <v>6.0</v>
      </c>
      <c r="M18273" s="3" t="s">
        <v>30</v>
      </c>
      <c r="N18273" s="3" t="s">
        <v>16004</v>
      </c>
      <c r="O18273" s="3" t="s">
        <v>452</v>
      </c>
      <c r="P18273" s="4">
        <v>22827.0</v>
      </c>
      <c r="Q18273" s="3" t="s">
        <v>153</v>
      </c>
      <c r="S18273" s="3" t="s">
        <v>34</v>
      </c>
    </row>
    <row r="18274">
      <c r="A18274" s="2">
        <v>42318.71491898148</v>
      </c>
      <c r="B18274" s="3">
        <v>93.0</v>
      </c>
      <c r="C18274" s="3" t="s">
        <v>15274</v>
      </c>
      <c r="D18274" s="3">
        <v>5.0</v>
      </c>
      <c r="E18274" s="3" t="s">
        <v>15281</v>
      </c>
      <c r="F18274" s="3">
        <v>8.0</v>
      </c>
      <c r="G18274" s="3">
        <v>2.0</v>
      </c>
      <c r="H18274" s="3" t="s">
        <v>15996</v>
      </c>
      <c r="I18274" s="3" t="s">
        <v>15997</v>
      </c>
      <c r="J18274" s="3" t="s">
        <v>1412</v>
      </c>
      <c r="K18274" s="3" t="s">
        <v>24</v>
      </c>
      <c r="L18274" s="3">
        <v>1.0</v>
      </c>
      <c r="M18274" s="3" t="s">
        <v>25</v>
      </c>
      <c r="N18274" s="3" t="s">
        <v>16005</v>
      </c>
      <c r="O18274" s="3" t="s">
        <v>16006</v>
      </c>
      <c r="P18274" s="4">
        <v>30431.0</v>
      </c>
      <c r="Q18274" s="3" t="s">
        <v>132</v>
      </c>
      <c r="S18274" s="3" t="s">
        <v>34</v>
      </c>
    </row>
    <row r="18275">
      <c r="A18275" s="2">
        <v>42318.71491898148</v>
      </c>
      <c r="B18275" s="3">
        <v>93.0</v>
      </c>
      <c r="C18275" s="3" t="s">
        <v>15274</v>
      </c>
      <c r="D18275" s="3">
        <v>5.0</v>
      </c>
      <c r="E18275" s="3" t="s">
        <v>15281</v>
      </c>
      <c r="F18275" s="3">
        <v>8.0</v>
      </c>
      <c r="G18275" s="3">
        <v>2.0</v>
      </c>
      <c r="H18275" s="3" t="s">
        <v>15996</v>
      </c>
      <c r="I18275" s="3" t="s">
        <v>15997</v>
      </c>
      <c r="J18275" s="3" t="s">
        <v>1412</v>
      </c>
      <c r="K18275" s="3" t="s">
        <v>24</v>
      </c>
      <c r="L18275" s="3">
        <v>2.0</v>
      </c>
      <c r="M18275" s="3" t="s">
        <v>30</v>
      </c>
      <c r="N18275" s="3" t="s">
        <v>16007</v>
      </c>
      <c r="O18275" s="3" t="s">
        <v>57</v>
      </c>
      <c r="P18275" s="4">
        <v>23539.0</v>
      </c>
      <c r="Q18275" s="3" t="s">
        <v>132</v>
      </c>
      <c r="S18275" s="3" t="s">
        <v>34</v>
      </c>
    </row>
    <row r="18276">
      <c r="A18276" s="2">
        <v>42318.71491898148</v>
      </c>
      <c r="B18276" s="3">
        <v>93.0</v>
      </c>
      <c r="C18276" s="3" t="s">
        <v>15274</v>
      </c>
      <c r="D18276" s="3">
        <v>5.0</v>
      </c>
      <c r="E18276" s="3" t="s">
        <v>15281</v>
      </c>
      <c r="F18276" s="3">
        <v>8.0</v>
      </c>
      <c r="G18276" s="3">
        <v>2.0</v>
      </c>
      <c r="H18276" s="3" t="s">
        <v>15996</v>
      </c>
      <c r="I18276" s="3" t="s">
        <v>15997</v>
      </c>
      <c r="J18276" s="3" t="s">
        <v>1412</v>
      </c>
      <c r="K18276" s="3" t="s">
        <v>24</v>
      </c>
      <c r="L18276" s="3">
        <v>3.0</v>
      </c>
      <c r="M18276" s="3" t="s">
        <v>25</v>
      </c>
      <c r="N18276" s="3" t="s">
        <v>16008</v>
      </c>
      <c r="O18276" s="3" t="s">
        <v>862</v>
      </c>
      <c r="P18276" s="4">
        <v>31295.0</v>
      </c>
      <c r="Q18276" s="3" t="s">
        <v>40</v>
      </c>
      <c r="S18276" s="3" t="s">
        <v>34</v>
      </c>
    </row>
    <row r="18277">
      <c r="A18277" s="2">
        <v>42318.71491898148</v>
      </c>
      <c r="B18277" s="3">
        <v>93.0</v>
      </c>
      <c r="C18277" s="3" t="s">
        <v>15274</v>
      </c>
      <c r="D18277" s="3">
        <v>5.0</v>
      </c>
      <c r="E18277" s="3" t="s">
        <v>15281</v>
      </c>
      <c r="F18277" s="3">
        <v>8.0</v>
      </c>
      <c r="G18277" s="3">
        <v>2.0</v>
      </c>
      <c r="H18277" s="3" t="s">
        <v>15996</v>
      </c>
      <c r="I18277" s="3" t="s">
        <v>15997</v>
      </c>
      <c r="J18277" s="3" t="s">
        <v>1412</v>
      </c>
      <c r="K18277" s="3" t="s">
        <v>24</v>
      </c>
      <c r="L18277" s="3">
        <v>4.0</v>
      </c>
      <c r="M18277" s="3" t="s">
        <v>30</v>
      </c>
      <c r="N18277" s="3" t="s">
        <v>16005</v>
      </c>
      <c r="O18277" s="3" t="s">
        <v>2128</v>
      </c>
      <c r="P18277" s="4">
        <v>21030.0</v>
      </c>
      <c r="Q18277" s="3" t="s">
        <v>72</v>
      </c>
      <c r="S18277" s="3" t="s">
        <v>34</v>
      </c>
    </row>
    <row r="18278">
      <c r="A18278" s="2">
        <v>42318.71491898148</v>
      </c>
      <c r="B18278" s="3">
        <v>93.0</v>
      </c>
      <c r="C18278" s="3" t="s">
        <v>15274</v>
      </c>
      <c r="D18278" s="3">
        <v>5.0</v>
      </c>
      <c r="E18278" s="3" t="s">
        <v>15281</v>
      </c>
      <c r="F18278" s="3">
        <v>8.0</v>
      </c>
      <c r="G18278" s="3">
        <v>2.0</v>
      </c>
      <c r="H18278" s="3" t="s">
        <v>15996</v>
      </c>
      <c r="I18278" s="3" t="s">
        <v>15997</v>
      </c>
      <c r="J18278" s="3" t="s">
        <v>1412</v>
      </c>
      <c r="K18278" s="3" t="s">
        <v>24</v>
      </c>
      <c r="L18278" s="3">
        <v>5.0</v>
      </c>
      <c r="M18278" s="3" t="s">
        <v>25</v>
      </c>
      <c r="N18278" s="3" t="s">
        <v>16009</v>
      </c>
      <c r="O18278" s="3" t="s">
        <v>42</v>
      </c>
      <c r="P18278" s="4">
        <v>25609.0</v>
      </c>
      <c r="Q18278" s="3" t="s">
        <v>372</v>
      </c>
      <c r="S18278" s="3" t="s">
        <v>34</v>
      </c>
    </row>
    <row r="18279">
      <c r="A18279" s="2">
        <v>42318.71491898148</v>
      </c>
      <c r="B18279" s="3">
        <v>93.0</v>
      </c>
      <c r="C18279" s="3" t="s">
        <v>15274</v>
      </c>
      <c r="D18279" s="3">
        <v>5.0</v>
      </c>
      <c r="E18279" s="3" t="s">
        <v>15281</v>
      </c>
      <c r="F18279" s="3">
        <v>8.0</v>
      </c>
      <c r="G18279" s="3">
        <v>2.0</v>
      </c>
      <c r="H18279" s="3" t="s">
        <v>15996</v>
      </c>
      <c r="I18279" s="3" t="s">
        <v>15997</v>
      </c>
      <c r="J18279" s="3" t="s">
        <v>1412</v>
      </c>
      <c r="K18279" s="3" t="s">
        <v>24</v>
      </c>
      <c r="L18279" s="3">
        <v>6.0</v>
      </c>
      <c r="M18279" s="3" t="s">
        <v>30</v>
      </c>
      <c r="N18279" s="3" t="s">
        <v>1613</v>
      </c>
      <c r="O18279" s="3" t="s">
        <v>2299</v>
      </c>
      <c r="P18279" s="4">
        <v>29550.0</v>
      </c>
      <c r="Q18279" s="3" t="s">
        <v>110</v>
      </c>
      <c r="S18279" s="3" t="s">
        <v>34</v>
      </c>
    </row>
    <row r="18280">
      <c r="A18280" s="2">
        <v>42318.71491898148</v>
      </c>
      <c r="B18280" s="3">
        <v>93.0</v>
      </c>
      <c r="C18280" s="3" t="s">
        <v>15274</v>
      </c>
      <c r="D18280" s="3">
        <v>6.0</v>
      </c>
      <c r="E18280" s="3" t="s">
        <v>15287</v>
      </c>
      <c r="F18280" s="3">
        <v>8.0</v>
      </c>
      <c r="G18280" s="3">
        <v>2.0</v>
      </c>
      <c r="H18280" s="3" t="s">
        <v>15996</v>
      </c>
      <c r="I18280" s="3" t="s">
        <v>15997</v>
      </c>
      <c r="J18280" s="3" t="s">
        <v>1412</v>
      </c>
      <c r="K18280" s="3" t="s">
        <v>24</v>
      </c>
      <c r="L18280" s="3">
        <v>1.0</v>
      </c>
      <c r="M18280" s="3" t="s">
        <v>25</v>
      </c>
      <c r="N18280" s="3" t="s">
        <v>5061</v>
      </c>
      <c r="O18280" s="3" t="s">
        <v>371</v>
      </c>
      <c r="P18280" s="4">
        <v>22364.0</v>
      </c>
      <c r="Q18280" s="3" t="s">
        <v>153</v>
      </c>
      <c r="S18280" s="3" t="s">
        <v>34</v>
      </c>
    </row>
    <row r="18281">
      <c r="A18281" s="2">
        <v>42318.71491898148</v>
      </c>
      <c r="B18281" s="3">
        <v>93.0</v>
      </c>
      <c r="C18281" s="3" t="s">
        <v>15274</v>
      </c>
      <c r="D18281" s="3">
        <v>6.0</v>
      </c>
      <c r="E18281" s="3" t="s">
        <v>15287</v>
      </c>
      <c r="F18281" s="3">
        <v>8.0</v>
      </c>
      <c r="G18281" s="3">
        <v>2.0</v>
      </c>
      <c r="H18281" s="3" t="s">
        <v>15996</v>
      </c>
      <c r="I18281" s="3" t="s">
        <v>15997</v>
      </c>
      <c r="J18281" s="3" t="s">
        <v>1412</v>
      </c>
      <c r="K18281" s="3" t="s">
        <v>24</v>
      </c>
      <c r="L18281" s="3">
        <v>2.0</v>
      </c>
      <c r="M18281" s="3" t="s">
        <v>30</v>
      </c>
      <c r="N18281" s="3" t="s">
        <v>9019</v>
      </c>
      <c r="O18281" s="3" t="s">
        <v>1890</v>
      </c>
      <c r="P18281" s="4">
        <v>31347.0</v>
      </c>
      <c r="Q18281" s="3" t="s">
        <v>60</v>
      </c>
      <c r="S18281" s="3" t="s">
        <v>34</v>
      </c>
    </row>
    <row r="18282">
      <c r="A18282" s="2">
        <v>42318.71491898148</v>
      </c>
      <c r="B18282" s="3">
        <v>93.0</v>
      </c>
      <c r="C18282" s="3" t="s">
        <v>15274</v>
      </c>
      <c r="D18282" s="3">
        <v>6.0</v>
      </c>
      <c r="E18282" s="3" t="s">
        <v>15287</v>
      </c>
      <c r="F18282" s="3">
        <v>8.0</v>
      </c>
      <c r="G18282" s="3">
        <v>2.0</v>
      </c>
      <c r="H18282" s="3" t="s">
        <v>15996</v>
      </c>
      <c r="I18282" s="3" t="s">
        <v>15997</v>
      </c>
      <c r="J18282" s="3" t="s">
        <v>1412</v>
      </c>
      <c r="K18282" s="3" t="s">
        <v>24</v>
      </c>
      <c r="L18282" s="3">
        <v>3.0</v>
      </c>
      <c r="M18282" s="3" t="s">
        <v>25</v>
      </c>
      <c r="N18282" s="3" t="s">
        <v>9019</v>
      </c>
      <c r="O18282" s="3" t="s">
        <v>613</v>
      </c>
      <c r="P18282" s="4">
        <v>30031.0</v>
      </c>
      <c r="Q18282" s="3" t="s">
        <v>55</v>
      </c>
      <c r="S18282" s="3" t="s">
        <v>34</v>
      </c>
    </row>
    <row r="18283">
      <c r="A18283" s="2">
        <v>42318.71491898148</v>
      </c>
      <c r="B18283" s="3">
        <v>93.0</v>
      </c>
      <c r="C18283" s="3" t="s">
        <v>15274</v>
      </c>
      <c r="D18283" s="3">
        <v>6.0</v>
      </c>
      <c r="E18283" s="3" t="s">
        <v>15287</v>
      </c>
      <c r="F18283" s="3">
        <v>8.0</v>
      </c>
      <c r="G18283" s="3">
        <v>2.0</v>
      </c>
      <c r="H18283" s="3" t="s">
        <v>15996</v>
      </c>
      <c r="I18283" s="3" t="s">
        <v>15997</v>
      </c>
      <c r="J18283" s="3" t="s">
        <v>1412</v>
      </c>
      <c r="K18283" s="3" t="s">
        <v>24</v>
      </c>
      <c r="L18283" s="3">
        <v>4.0</v>
      </c>
      <c r="M18283" s="3" t="s">
        <v>30</v>
      </c>
      <c r="N18283" s="3" t="s">
        <v>16010</v>
      </c>
      <c r="O18283" s="3" t="s">
        <v>329</v>
      </c>
      <c r="P18283" s="4">
        <v>22027.0</v>
      </c>
      <c r="Q18283" s="3" t="s">
        <v>132</v>
      </c>
      <c r="S18283" s="3" t="s">
        <v>34</v>
      </c>
    </row>
    <row r="18284">
      <c r="A18284" s="2">
        <v>42318.71491898148</v>
      </c>
      <c r="B18284" s="3">
        <v>93.0</v>
      </c>
      <c r="C18284" s="3" t="s">
        <v>15274</v>
      </c>
      <c r="D18284" s="3">
        <v>6.0</v>
      </c>
      <c r="E18284" s="3" t="s">
        <v>15287</v>
      </c>
      <c r="F18284" s="3">
        <v>8.0</v>
      </c>
      <c r="G18284" s="3">
        <v>2.0</v>
      </c>
      <c r="H18284" s="3" t="s">
        <v>15996</v>
      </c>
      <c r="I18284" s="3" t="s">
        <v>15997</v>
      </c>
      <c r="J18284" s="3" t="s">
        <v>1412</v>
      </c>
      <c r="K18284" s="3" t="s">
        <v>24</v>
      </c>
      <c r="L18284" s="3">
        <v>5.0</v>
      </c>
      <c r="M18284" s="3" t="s">
        <v>25</v>
      </c>
      <c r="N18284" s="3" t="s">
        <v>3654</v>
      </c>
      <c r="O18284" s="3" t="s">
        <v>523</v>
      </c>
      <c r="P18284" s="4">
        <v>28357.0</v>
      </c>
      <c r="Q18284" s="3" t="s">
        <v>55</v>
      </c>
      <c r="S18284" s="3" t="s">
        <v>34</v>
      </c>
    </row>
    <row r="18285">
      <c r="A18285" s="2">
        <v>42318.71491898148</v>
      </c>
      <c r="B18285" s="3">
        <v>93.0</v>
      </c>
      <c r="C18285" s="3" t="s">
        <v>15274</v>
      </c>
      <c r="D18285" s="3">
        <v>6.0</v>
      </c>
      <c r="E18285" s="3" t="s">
        <v>15287</v>
      </c>
      <c r="F18285" s="3">
        <v>8.0</v>
      </c>
      <c r="G18285" s="3">
        <v>2.0</v>
      </c>
      <c r="H18285" s="3" t="s">
        <v>15996</v>
      </c>
      <c r="I18285" s="3" t="s">
        <v>15997</v>
      </c>
      <c r="J18285" s="3" t="s">
        <v>1412</v>
      </c>
      <c r="K18285" s="3" t="s">
        <v>24</v>
      </c>
      <c r="L18285" s="3">
        <v>6.0</v>
      </c>
      <c r="M18285" s="3" t="s">
        <v>30</v>
      </c>
      <c r="N18285" s="3" t="s">
        <v>2854</v>
      </c>
      <c r="O18285" s="3" t="s">
        <v>186</v>
      </c>
      <c r="P18285" s="4">
        <v>20652.0</v>
      </c>
      <c r="Q18285" s="3" t="s">
        <v>153</v>
      </c>
      <c r="S18285" s="3" t="s">
        <v>34</v>
      </c>
    </row>
    <row r="18286">
      <c r="A18286" s="2">
        <v>42318.71491898148</v>
      </c>
      <c r="B18286" s="3">
        <v>93.0</v>
      </c>
      <c r="C18286" s="3" t="s">
        <v>15274</v>
      </c>
      <c r="D18286" s="3">
        <v>6.0</v>
      </c>
      <c r="E18286" s="3" t="s">
        <v>15287</v>
      </c>
      <c r="F18286" s="3">
        <v>8.0</v>
      </c>
      <c r="G18286" s="3">
        <v>2.0</v>
      </c>
      <c r="H18286" s="3" t="s">
        <v>15996</v>
      </c>
      <c r="I18286" s="3" t="s">
        <v>15997</v>
      </c>
      <c r="J18286" s="3" t="s">
        <v>1412</v>
      </c>
      <c r="K18286" s="3" t="s">
        <v>24</v>
      </c>
      <c r="L18286" s="3">
        <v>7.0</v>
      </c>
      <c r="M18286" s="3" t="s">
        <v>25</v>
      </c>
      <c r="N18286" s="3" t="s">
        <v>94</v>
      </c>
      <c r="O18286" s="3" t="s">
        <v>859</v>
      </c>
      <c r="P18286" s="4">
        <v>30953.0</v>
      </c>
      <c r="Q18286" s="3" t="s">
        <v>247</v>
      </c>
      <c r="S18286" s="3" t="s">
        <v>34</v>
      </c>
    </row>
    <row r="18287">
      <c r="A18287" s="2">
        <v>42318.71491898148</v>
      </c>
      <c r="B18287" s="3">
        <v>93.0</v>
      </c>
      <c r="C18287" s="3" t="s">
        <v>15274</v>
      </c>
      <c r="D18287" s="3">
        <v>6.0</v>
      </c>
      <c r="E18287" s="3" t="s">
        <v>15287</v>
      </c>
      <c r="F18287" s="3">
        <v>8.0</v>
      </c>
      <c r="G18287" s="3">
        <v>2.0</v>
      </c>
      <c r="H18287" s="3" t="s">
        <v>15996</v>
      </c>
      <c r="I18287" s="3" t="s">
        <v>15997</v>
      </c>
      <c r="J18287" s="3" t="s">
        <v>1412</v>
      </c>
      <c r="K18287" s="3" t="s">
        <v>24</v>
      </c>
      <c r="L18287" s="3">
        <v>8.0</v>
      </c>
      <c r="M18287" s="3" t="s">
        <v>30</v>
      </c>
      <c r="N18287" s="3" t="s">
        <v>8922</v>
      </c>
      <c r="O18287" s="3" t="s">
        <v>769</v>
      </c>
      <c r="P18287" s="4">
        <v>16514.0</v>
      </c>
      <c r="Q18287" s="3" t="s">
        <v>113</v>
      </c>
      <c r="S18287" s="3" t="s">
        <v>34</v>
      </c>
    </row>
    <row r="18288">
      <c r="A18288" s="2">
        <v>42318.71491898148</v>
      </c>
      <c r="B18288" s="3">
        <v>93.0</v>
      </c>
      <c r="C18288" s="3" t="s">
        <v>15274</v>
      </c>
      <c r="D18288" s="3">
        <v>6.0</v>
      </c>
      <c r="E18288" s="3" t="s">
        <v>15287</v>
      </c>
      <c r="F18288" s="3">
        <v>8.0</v>
      </c>
      <c r="G18288" s="3">
        <v>2.0</v>
      </c>
      <c r="H18288" s="3" t="s">
        <v>15996</v>
      </c>
      <c r="I18288" s="3" t="s">
        <v>15997</v>
      </c>
      <c r="J18288" s="3" t="s">
        <v>1412</v>
      </c>
      <c r="K18288" s="3" t="s">
        <v>24</v>
      </c>
      <c r="L18288" s="3">
        <v>9.0</v>
      </c>
      <c r="M18288" s="3" t="s">
        <v>25</v>
      </c>
      <c r="N18288" s="3" t="s">
        <v>16011</v>
      </c>
      <c r="O18288" s="3" t="s">
        <v>613</v>
      </c>
      <c r="P18288" s="4">
        <v>28288.0</v>
      </c>
      <c r="Q18288" s="3" t="s">
        <v>43</v>
      </c>
      <c r="S18288" s="3" t="s">
        <v>34</v>
      </c>
    </row>
    <row r="18289">
      <c r="A18289" s="2">
        <v>42318.71491898148</v>
      </c>
      <c r="B18289" s="3">
        <v>93.0</v>
      </c>
      <c r="C18289" s="3" t="s">
        <v>15274</v>
      </c>
      <c r="D18289" s="3">
        <v>6.0</v>
      </c>
      <c r="E18289" s="3" t="s">
        <v>15287</v>
      </c>
      <c r="F18289" s="3">
        <v>8.0</v>
      </c>
      <c r="G18289" s="3">
        <v>2.0</v>
      </c>
      <c r="H18289" s="3" t="s">
        <v>15996</v>
      </c>
      <c r="I18289" s="3" t="s">
        <v>15997</v>
      </c>
      <c r="J18289" s="3" t="s">
        <v>1412</v>
      </c>
      <c r="K18289" s="3" t="s">
        <v>24</v>
      </c>
      <c r="L18289" s="3">
        <v>10.0</v>
      </c>
      <c r="M18289" s="3" t="s">
        <v>30</v>
      </c>
      <c r="N18289" s="3" t="s">
        <v>16012</v>
      </c>
      <c r="O18289" s="3" t="s">
        <v>1012</v>
      </c>
      <c r="P18289" s="4">
        <v>22365.0</v>
      </c>
      <c r="Q18289" s="3" t="s">
        <v>52</v>
      </c>
      <c r="S18289" s="3" t="s">
        <v>34</v>
      </c>
    </row>
    <row r="18290">
      <c r="A18290" s="2">
        <v>42318.71491898148</v>
      </c>
      <c r="B18290" s="3">
        <v>93.0</v>
      </c>
      <c r="C18290" s="3" t="s">
        <v>15274</v>
      </c>
      <c r="D18290" s="3">
        <v>6.0</v>
      </c>
      <c r="E18290" s="3" t="s">
        <v>15287</v>
      </c>
      <c r="F18290" s="3">
        <v>8.0</v>
      </c>
      <c r="G18290" s="3">
        <v>2.0</v>
      </c>
      <c r="H18290" s="3" t="s">
        <v>15996</v>
      </c>
      <c r="I18290" s="3" t="s">
        <v>15997</v>
      </c>
      <c r="J18290" s="3" t="s">
        <v>1412</v>
      </c>
      <c r="K18290" s="3" t="s">
        <v>24</v>
      </c>
      <c r="L18290" s="3">
        <v>11.0</v>
      </c>
      <c r="M18290" s="3" t="s">
        <v>25</v>
      </c>
      <c r="N18290" s="3" t="s">
        <v>16013</v>
      </c>
      <c r="O18290" s="3" t="s">
        <v>551</v>
      </c>
      <c r="P18290" s="4">
        <v>27569.0</v>
      </c>
      <c r="Q18290" s="3" t="s">
        <v>40</v>
      </c>
      <c r="S18290" s="3" t="s">
        <v>34</v>
      </c>
    </row>
    <row r="18291">
      <c r="A18291" s="2">
        <v>42318.71491898148</v>
      </c>
      <c r="B18291" s="3">
        <v>93.0</v>
      </c>
      <c r="C18291" s="3" t="s">
        <v>15274</v>
      </c>
      <c r="D18291" s="3">
        <v>6.0</v>
      </c>
      <c r="E18291" s="3" t="s">
        <v>15287</v>
      </c>
      <c r="F18291" s="3">
        <v>8.0</v>
      </c>
      <c r="G18291" s="3">
        <v>2.0</v>
      </c>
      <c r="H18291" s="3" t="s">
        <v>15996</v>
      </c>
      <c r="I18291" s="3" t="s">
        <v>15997</v>
      </c>
      <c r="J18291" s="3" t="s">
        <v>1412</v>
      </c>
      <c r="K18291" s="3" t="s">
        <v>24</v>
      </c>
      <c r="L18291" s="3">
        <v>12.0</v>
      </c>
      <c r="M18291" s="3" t="s">
        <v>30</v>
      </c>
      <c r="N18291" s="3" t="s">
        <v>16014</v>
      </c>
      <c r="O18291" s="3" t="s">
        <v>16015</v>
      </c>
      <c r="P18291" s="4">
        <v>21548.0</v>
      </c>
      <c r="Q18291" s="3" t="s">
        <v>86</v>
      </c>
      <c r="S18291" s="3" t="s">
        <v>34</v>
      </c>
    </row>
    <row r="18292">
      <c r="A18292" s="2">
        <v>42318.71491898148</v>
      </c>
      <c r="B18292" s="3">
        <v>93.0</v>
      </c>
      <c r="C18292" s="3" t="s">
        <v>15274</v>
      </c>
      <c r="D18292" s="3">
        <v>6.0</v>
      </c>
      <c r="E18292" s="3" t="s">
        <v>15287</v>
      </c>
      <c r="F18292" s="3">
        <v>8.0</v>
      </c>
      <c r="G18292" s="3">
        <v>2.0</v>
      </c>
      <c r="H18292" s="3" t="s">
        <v>15996</v>
      </c>
      <c r="I18292" s="3" t="s">
        <v>15997</v>
      </c>
      <c r="J18292" s="3" t="s">
        <v>1412</v>
      </c>
      <c r="K18292" s="3" t="s">
        <v>24</v>
      </c>
      <c r="L18292" s="3">
        <v>13.0</v>
      </c>
      <c r="M18292" s="3" t="s">
        <v>25</v>
      </c>
      <c r="N18292" s="3" t="s">
        <v>13034</v>
      </c>
      <c r="O18292" s="3" t="s">
        <v>664</v>
      </c>
      <c r="P18292" s="4">
        <v>21617.0</v>
      </c>
      <c r="Q18292" s="3" t="s">
        <v>72</v>
      </c>
      <c r="S18292" s="3" t="s">
        <v>34</v>
      </c>
    </row>
    <row r="18293">
      <c r="A18293" s="2">
        <v>42318.71491898148</v>
      </c>
      <c r="B18293" s="3">
        <v>93.0</v>
      </c>
      <c r="C18293" s="3" t="s">
        <v>15274</v>
      </c>
      <c r="D18293" s="3">
        <v>6.0</v>
      </c>
      <c r="E18293" s="3" t="s">
        <v>15287</v>
      </c>
      <c r="F18293" s="3">
        <v>8.0</v>
      </c>
      <c r="G18293" s="3">
        <v>2.0</v>
      </c>
      <c r="H18293" s="3" t="s">
        <v>15996</v>
      </c>
      <c r="I18293" s="3" t="s">
        <v>15997</v>
      </c>
      <c r="J18293" s="3" t="s">
        <v>1412</v>
      </c>
      <c r="K18293" s="3" t="s">
        <v>24</v>
      </c>
      <c r="L18293" s="3">
        <v>14.0</v>
      </c>
      <c r="M18293" s="3" t="s">
        <v>30</v>
      </c>
      <c r="N18293" s="3" t="s">
        <v>16016</v>
      </c>
      <c r="O18293" s="3" t="s">
        <v>779</v>
      </c>
      <c r="P18293" s="4">
        <v>14514.0</v>
      </c>
      <c r="Q18293" s="3" t="s">
        <v>105</v>
      </c>
      <c r="S18293" s="3" t="s">
        <v>34</v>
      </c>
    </row>
    <row r="18294">
      <c r="A18294" s="2">
        <v>42318.71491898148</v>
      </c>
      <c r="B18294" s="3">
        <v>93.0</v>
      </c>
      <c r="C18294" s="3" t="s">
        <v>15274</v>
      </c>
      <c r="D18294" s="3">
        <v>6.0</v>
      </c>
      <c r="E18294" s="3" t="s">
        <v>15287</v>
      </c>
      <c r="F18294" s="3">
        <v>8.0</v>
      </c>
      <c r="G18294" s="3">
        <v>2.0</v>
      </c>
      <c r="H18294" s="3" t="s">
        <v>15996</v>
      </c>
      <c r="I18294" s="3" t="s">
        <v>15997</v>
      </c>
      <c r="J18294" s="3" t="s">
        <v>1412</v>
      </c>
      <c r="K18294" s="3" t="s">
        <v>24</v>
      </c>
      <c r="L18294" s="3">
        <v>15.0</v>
      </c>
      <c r="M18294" s="3" t="s">
        <v>25</v>
      </c>
      <c r="N18294" s="3" t="s">
        <v>16017</v>
      </c>
      <c r="O18294" s="3" t="s">
        <v>281</v>
      </c>
      <c r="P18294" s="4">
        <v>22800.0</v>
      </c>
      <c r="Q18294" s="3" t="s">
        <v>37</v>
      </c>
      <c r="S18294" s="3" t="s">
        <v>34</v>
      </c>
    </row>
    <row r="18295">
      <c r="A18295" s="2">
        <v>42318.71491898148</v>
      </c>
      <c r="B18295" s="3">
        <v>93.0</v>
      </c>
      <c r="C18295" s="3" t="s">
        <v>15274</v>
      </c>
      <c r="D18295" s="3">
        <v>6.0</v>
      </c>
      <c r="E18295" s="3" t="s">
        <v>15287</v>
      </c>
      <c r="F18295" s="3">
        <v>8.0</v>
      </c>
      <c r="G18295" s="3">
        <v>2.0</v>
      </c>
      <c r="H18295" s="3" t="s">
        <v>15996</v>
      </c>
      <c r="I18295" s="3" t="s">
        <v>15997</v>
      </c>
      <c r="J18295" s="3" t="s">
        <v>1412</v>
      </c>
      <c r="K18295" s="3" t="s">
        <v>24</v>
      </c>
      <c r="L18295" s="3">
        <v>16.0</v>
      </c>
      <c r="M18295" s="3" t="s">
        <v>30</v>
      </c>
      <c r="N18295" s="3" t="s">
        <v>1542</v>
      </c>
      <c r="O18295" s="3" t="s">
        <v>452</v>
      </c>
      <c r="P18295" s="4">
        <v>24667.0</v>
      </c>
      <c r="Q18295" s="3" t="s">
        <v>132</v>
      </c>
      <c r="S18295" s="3" t="s">
        <v>34</v>
      </c>
    </row>
    <row r="18296">
      <c r="A18296" s="2">
        <v>42318.71491898148</v>
      </c>
      <c r="B18296" s="3">
        <v>93.0</v>
      </c>
      <c r="C18296" s="3" t="s">
        <v>15274</v>
      </c>
      <c r="D18296" s="3">
        <v>6.0</v>
      </c>
      <c r="E18296" s="3" t="s">
        <v>15287</v>
      </c>
      <c r="F18296" s="3">
        <v>8.0</v>
      </c>
      <c r="G18296" s="3">
        <v>2.0</v>
      </c>
      <c r="H18296" s="3" t="s">
        <v>15996</v>
      </c>
      <c r="I18296" s="3" t="s">
        <v>15997</v>
      </c>
      <c r="J18296" s="3" t="s">
        <v>1412</v>
      </c>
      <c r="K18296" s="3" t="s">
        <v>24</v>
      </c>
      <c r="L18296" s="3">
        <v>17.0</v>
      </c>
      <c r="M18296" s="3" t="s">
        <v>25</v>
      </c>
      <c r="N18296" s="3" t="s">
        <v>16018</v>
      </c>
      <c r="O18296" s="3" t="s">
        <v>257</v>
      </c>
      <c r="P18296" s="4">
        <v>30159.0</v>
      </c>
      <c r="Q18296" s="3" t="s">
        <v>1159</v>
      </c>
      <c r="S18296" s="3" t="s">
        <v>34</v>
      </c>
    </row>
    <row r="18297">
      <c r="A18297" s="2">
        <v>42318.71491898148</v>
      </c>
      <c r="B18297" s="3">
        <v>93.0</v>
      </c>
      <c r="C18297" s="3" t="s">
        <v>15274</v>
      </c>
      <c r="D18297" s="3">
        <v>6.0</v>
      </c>
      <c r="E18297" s="3" t="s">
        <v>15287</v>
      </c>
      <c r="F18297" s="3">
        <v>8.0</v>
      </c>
      <c r="G18297" s="3">
        <v>2.0</v>
      </c>
      <c r="H18297" s="3" t="s">
        <v>15996</v>
      </c>
      <c r="I18297" s="3" t="s">
        <v>15997</v>
      </c>
      <c r="J18297" s="3" t="s">
        <v>1412</v>
      </c>
      <c r="K18297" s="3" t="s">
        <v>24</v>
      </c>
      <c r="L18297" s="3">
        <v>18.0</v>
      </c>
      <c r="M18297" s="3" t="s">
        <v>30</v>
      </c>
      <c r="N18297" s="3" t="s">
        <v>16019</v>
      </c>
      <c r="O18297" s="3" t="s">
        <v>215</v>
      </c>
      <c r="P18297" s="4">
        <v>20559.0</v>
      </c>
      <c r="Q18297" s="3" t="s">
        <v>189</v>
      </c>
      <c r="S18297" s="3" t="s">
        <v>34</v>
      </c>
    </row>
    <row r="18298">
      <c r="A18298" s="2">
        <v>42318.71491898148</v>
      </c>
      <c r="B18298" s="3">
        <v>93.0</v>
      </c>
      <c r="C18298" s="3" t="s">
        <v>15274</v>
      </c>
      <c r="D18298" s="3">
        <v>6.0</v>
      </c>
      <c r="E18298" s="3" t="s">
        <v>15287</v>
      </c>
      <c r="F18298" s="3">
        <v>8.0</v>
      </c>
      <c r="G18298" s="3">
        <v>2.0</v>
      </c>
      <c r="H18298" s="3" t="s">
        <v>15996</v>
      </c>
      <c r="I18298" s="3" t="s">
        <v>15997</v>
      </c>
      <c r="J18298" s="3" t="s">
        <v>1412</v>
      </c>
      <c r="K18298" s="3" t="s">
        <v>24</v>
      </c>
      <c r="L18298" s="3">
        <v>19.0</v>
      </c>
      <c r="M18298" s="3" t="s">
        <v>25</v>
      </c>
      <c r="N18298" s="3" t="s">
        <v>16020</v>
      </c>
      <c r="O18298" s="3" t="s">
        <v>119</v>
      </c>
      <c r="P18298" s="4">
        <v>22385.0</v>
      </c>
      <c r="Q18298" s="3" t="s">
        <v>105</v>
      </c>
      <c r="S18298" s="3" t="s">
        <v>34</v>
      </c>
    </row>
    <row r="18299">
      <c r="A18299" s="2">
        <v>42318.71491898148</v>
      </c>
      <c r="B18299" s="3">
        <v>93.0</v>
      </c>
      <c r="C18299" s="3" t="s">
        <v>15274</v>
      </c>
      <c r="D18299" s="3">
        <v>6.0</v>
      </c>
      <c r="E18299" s="3" t="s">
        <v>15287</v>
      </c>
      <c r="F18299" s="3">
        <v>8.0</v>
      </c>
      <c r="G18299" s="3">
        <v>2.0</v>
      </c>
      <c r="H18299" s="3" t="s">
        <v>15996</v>
      </c>
      <c r="I18299" s="3" t="s">
        <v>15997</v>
      </c>
      <c r="J18299" s="3" t="s">
        <v>1412</v>
      </c>
      <c r="K18299" s="3" t="s">
        <v>24</v>
      </c>
      <c r="L18299" s="3">
        <v>20.0</v>
      </c>
      <c r="M18299" s="3" t="s">
        <v>30</v>
      </c>
      <c r="N18299" s="3" t="s">
        <v>16021</v>
      </c>
      <c r="O18299" s="3" t="s">
        <v>2285</v>
      </c>
      <c r="P18299" s="4">
        <v>20202.0</v>
      </c>
      <c r="Q18299" s="3" t="s">
        <v>247</v>
      </c>
      <c r="S18299" s="3" t="s">
        <v>34</v>
      </c>
    </row>
    <row r="18300">
      <c r="A18300" s="2">
        <v>42318.71491898148</v>
      </c>
      <c r="B18300" s="3">
        <v>93.0</v>
      </c>
      <c r="C18300" s="3" t="s">
        <v>15274</v>
      </c>
      <c r="D18300" s="3">
        <v>6.0</v>
      </c>
      <c r="E18300" s="3" t="s">
        <v>15287</v>
      </c>
      <c r="F18300" s="3">
        <v>8.0</v>
      </c>
      <c r="G18300" s="3">
        <v>2.0</v>
      </c>
      <c r="H18300" s="3" t="s">
        <v>15996</v>
      </c>
      <c r="I18300" s="3" t="s">
        <v>15997</v>
      </c>
      <c r="J18300" s="3" t="s">
        <v>1412</v>
      </c>
      <c r="K18300" s="3" t="s">
        <v>24</v>
      </c>
      <c r="L18300" s="3">
        <v>21.0</v>
      </c>
      <c r="M18300" s="3" t="s">
        <v>25</v>
      </c>
      <c r="N18300" s="3" t="s">
        <v>16022</v>
      </c>
      <c r="O18300" s="3" t="s">
        <v>137</v>
      </c>
      <c r="P18300" s="4">
        <v>16292.0</v>
      </c>
      <c r="Q18300" s="3" t="s">
        <v>49</v>
      </c>
      <c r="S18300" s="3" t="s">
        <v>34</v>
      </c>
    </row>
    <row r="18301">
      <c r="A18301" s="2">
        <v>42318.71491898148</v>
      </c>
      <c r="B18301" s="3">
        <v>93.0</v>
      </c>
      <c r="C18301" s="3" t="s">
        <v>15274</v>
      </c>
      <c r="D18301" s="3">
        <v>6.0</v>
      </c>
      <c r="E18301" s="3" t="s">
        <v>15287</v>
      </c>
      <c r="F18301" s="3">
        <v>8.0</v>
      </c>
      <c r="G18301" s="3">
        <v>2.0</v>
      </c>
      <c r="H18301" s="3" t="s">
        <v>15996</v>
      </c>
      <c r="I18301" s="3" t="s">
        <v>15997</v>
      </c>
      <c r="J18301" s="3" t="s">
        <v>1412</v>
      </c>
      <c r="K18301" s="3" t="s">
        <v>24</v>
      </c>
      <c r="L18301" s="3">
        <v>22.0</v>
      </c>
      <c r="M18301" s="3" t="s">
        <v>30</v>
      </c>
      <c r="N18301" s="3" t="s">
        <v>16023</v>
      </c>
      <c r="O18301" s="3" t="s">
        <v>452</v>
      </c>
      <c r="P18301" s="4">
        <v>21994.0</v>
      </c>
      <c r="Q18301" s="3" t="s">
        <v>132</v>
      </c>
      <c r="S18301" s="3" t="s">
        <v>34</v>
      </c>
    </row>
    <row r="18302">
      <c r="A18302" s="2">
        <v>42318.71491898148</v>
      </c>
      <c r="B18302" s="3">
        <v>93.0</v>
      </c>
      <c r="C18302" s="3" t="s">
        <v>15274</v>
      </c>
      <c r="D18302" s="3">
        <v>6.0</v>
      </c>
      <c r="E18302" s="3" t="s">
        <v>15287</v>
      </c>
      <c r="F18302" s="3">
        <v>8.0</v>
      </c>
      <c r="G18302" s="3">
        <v>2.0</v>
      </c>
      <c r="H18302" s="3" t="s">
        <v>15996</v>
      </c>
      <c r="I18302" s="3" t="s">
        <v>15997</v>
      </c>
      <c r="J18302" s="3" t="s">
        <v>1412</v>
      </c>
      <c r="K18302" s="3" t="s">
        <v>24</v>
      </c>
      <c r="L18302" s="3">
        <v>23.0</v>
      </c>
      <c r="M18302" s="3" t="s">
        <v>25</v>
      </c>
      <c r="N18302" s="3" t="s">
        <v>16024</v>
      </c>
      <c r="O18302" s="3" t="s">
        <v>477</v>
      </c>
      <c r="P18302" s="4">
        <v>28696.0</v>
      </c>
      <c r="Q18302" s="3" t="s">
        <v>110</v>
      </c>
      <c r="S18302" s="3" t="s">
        <v>34</v>
      </c>
    </row>
    <row r="18303">
      <c r="A18303" s="2">
        <v>42318.71491898148</v>
      </c>
      <c r="B18303" s="3">
        <v>93.0</v>
      </c>
      <c r="C18303" s="3" t="s">
        <v>15274</v>
      </c>
      <c r="D18303" s="3">
        <v>6.0</v>
      </c>
      <c r="E18303" s="3" t="s">
        <v>15287</v>
      </c>
      <c r="F18303" s="3">
        <v>8.0</v>
      </c>
      <c r="G18303" s="3">
        <v>2.0</v>
      </c>
      <c r="H18303" s="3" t="s">
        <v>15996</v>
      </c>
      <c r="I18303" s="3" t="s">
        <v>15997</v>
      </c>
      <c r="J18303" s="3" t="s">
        <v>1412</v>
      </c>
      <c r="K18303" s="3" t="s">
        <v>24</v>
      </c>
      <c r="L18303" s="3">
        <v>24.0</v>
      </c>
      <c r="M18303" s="3" t="s">
        <v>30</v>
      </c>
      <c r="N18303" s="3" t="s">
        <v>16025</v>
      </c>
      <c r="O18303" s="3" t="s">
        <v>9082</v>
      </c>
      <c r="P18303" s="4">
        <v>20888.0</v>
      </c>
      <c r="Q18303" s="3" t="s">
        <v>40</v>
      </c>
      <c r="S18303" s="3" t="s">
        <v>34</v>
      </c>
    </row>
    <row r="18304">
      <c r="A18304" s="2">
        <v>42318.71491898148</v>
      </c>
      <c r="B18304" s="3">
        <v>93.0</v>
      </c>
      <c r="C18304" s="3" t="s">
        <v>15274</v>
      </c>
      <c r="D18304" s="3">
        <v>6.0</v>
      </c>
      <c r="E18304" s="3" t="s">
        <v>15287</v>
      </c>
      <c r="F18304" s="3">
        <v>8.0</v>
      </c>
      <c r="G18304" s="3">
        <v>2.0</v>
      </c>
      <c r="H18304" s="3" t="s">
        <v>15996</v>
      </c>
      <c r="I18304" s="3" t="s">
        <v>15997</v>
      </c>
      <c r="J18304" s="3" t="s">
        <v>1412</v>
      </c>
      <c r="K18304" s="3" t="s">
        <v>24</v>
      </c>
      <c r="L18304" s="3">
        <v>25.0</v>
      </c>
      <c r="M18304" s="3" t="s">
        <v>25</v>
      </c>
      <c r="N18304" s="3" t="s">
        <v>16026</v>
      </c>
      <c r="O18304" s="3" t="s">
        <v>1506</v>
      </c>
      <c r="P18304" s="4">
        <v>22562.0</v>
      </c>
      <c r="Q18304" s="3" t="s">
        <v>110</v>
      </c>
      <c r="S18304" s="3" t="s">
        <v>34</v>
      </c>
    </row>
    <row r="18305">
      <c r="A18305" s="2">
        <v>42318.71491898148</v>
      </c>
      <c r="B18305" s="3">
        <v>93.0</v>
      </c>
      <c r="C18305" s="3" t="s">
        <v>15274</v>
      </c>
      <c r="D18305" s="3">
        <v>6.0</v>
      </c>
      <c r="E18305" s="3" t="s">
        <v>15287</v>
      </c>
      <c r="F18305" s="3">
        <v>8.0</v>
      </c>
      <c r="G18305" s="3">
        <v>2.0</v>
      </c>
      <c r="H18305" s="3" t="s">
        <v>15996</v>
      </c>
      <c r="I18305" s="3" t="s">
        <v>15997</v>
      </c>
      <c r="J18305" s="3" t="s">
        <v>1412</v>
      </c>
      <c r="K18305" s="3" t="s">
        <v>24</v>
      </c>
      <c r="L18305" s="3">
        <v>26.0</v>
      </c>
      <c r="M18305" s="3" t="s">
        <v>30</v>
      </c>
      <c r="N18305" s="3" t="s">
        <v>16027</v>
      </c>
      <c r="O18305" s="3" t="s">
        <v>1494</v>
      </c>
      <c r="P18305" s="4">
        <v>16285.0</v>
      </c>
      <c r="Q18305" s="3" t="s">
        <v>113</v>
      </c>
      <c r="S18305" s="3" t="s">
        <v>34</v>
      </c>
    </row>
    <row r="18306">
      <c r="A18306" s="2">
        <v>42318.71491898148</v>
      </c>
      <c r="B18306" s="3">
        <v>93.0</v>
      </c>
      <c r="C18306" s="3" t="s">
        <v>15274</v>
      </c>
      <c r="D18306" s="3">
        <v>6.0</v>
      </c>
      <c r="E18306" s="3" t="s">
        <v>15287</v>
      </c>
      <c r="F18306" s="3">
        <v>8.0</v>
      </c>
      <c r="G18306" s="3">
        <v>2.0</v>
      </c>
      <c r="H18306" s="3" t="s">
        <v>15996</v>
      </c>
      <c r="I18306" s="3" t="s">
        <v>15997</v>
      </c>
      <c r="J18306" s="3" t="s">
        <v>1412</v>
      </c>
      <c r="K18306" s="3" t="s">
        <v>24</v>
      </c>
      <c r="L18306" s="3">
        <v>27.0</v>
      </c>
      <c r="M18306" s="3" t="s">
        <v>25</v>
      </c>
      <c r="N18306" s="3" t="s">
        <v>16028</v>
      </c>
      <c r="O18306" s="3" t="s">
        <v>168</v>
      </c>
      <c r="P18306" s="4">
        <v>21124.0</v>
      </c>
      <c r="Q18306" s="3" t="s">
        <v>1178</v>
      </c>
      <c r="S18306" s="3" t="s">
        <v>34</v>
      </c>
    </row>
    <row r="18307">
      <c r="A18307" s="2">
        <v>42318.71491898148</v>
      </c>
      <c r="B18307" s="3">
        <v>93.0</v>
      </c>
      <c r="C18307" s="3" t="s">
        <v>15274</v>
      </c>
      <c r="D18307" s="3">
        <v>6.0</v>
      </c>
      <c r="E18307" s="3" t="s">
        <v>15287</v>
      </c>
      <c r="F18307" s="3">
        <v>8.0</v>
      </c>
      <c r="G18307" s="3">
        <v>2.0</v>
      </c>
      <c r="H18307" s="3" t="s">
        <v>15996</v>
      </c>
      <c r="I18307" s="3" t="s">
        <v>15997</v>
      </c>
      <c r="J18307" s="3" t="s">
        <v>1412</v>
      </c>
      <c r="K18307" s="3" t="s">
        <v>24</v>
      </c>
      <c r="L18307" s="3">
        <v>28.0</v>
      </c>
      <c r="M18307" s="3" t="s">
        <v>30</v>
      </c>
      <c r="N18307" s="3" t="s">
        <v>6500</v>
      </c>
      <c r="O18307" s="3" t="s">
        <v>139</v>
      </c>
      <c r="P18307" s="4">
        <v>28012.0</v>
      </c>
      <c r="Q18307" s="3" t="s">
        <v>55</v>
      </c>
      <c r="S18307" s="3" t="s">
        <v>34</v>
      </c>
    </row>
    <row r="18308">
      <c r="A18308" s="2">
        <v>42318.71491898148</v>
      </c>
      <c r="B18308" s="3">
        <v>93.0</v>
      </c>
      <c r="C18308" s="3" t="s">
        <v>15274</v>
      </c>
      <c r="D18308" s="3">
        <v>6.0</v>
      </c>
      <c r="E18308" s="3" t="s">
        <v>15287</v>
      </c>
      <c r="F18308" s="3">
        <v>8.0</v>
      </c>
      <c r="G18308" s="3">
        <v>2.0</v>
      </c>
      <c r="H18308" s="3" t="s">
        <v>15996</v>
      </c>
      <c r="I18308" s="3" t="s">
        <v>15997</v>
      </c>
      <c r="J18308" s="3" t="s">
        <v>1412</v>
      </c>
      <c r="K18308" s="3" t="s">
        <v>24</v>
      </c>
      <c r="L18308" s="3">
        <v>29.0</v>
      </c>
      <c r="M18308" s="3" t="s">
        <v>25</v>
      </c>
      <c r="N18308" s="3" t="s">
        <v>16029</v>
      </c>
      <c r="O18308" s="3" t="s">
        <v>2188</v>
      </c>
      <c r="P18308" s="4">
        <v>30746.0</v>
      </c>
      <c r="Q18308" s="3" t="s">
        <v>132</v>
      </c>
      <c r="S18308" s="3" t="s">
        <v>34</v>
      </c>
    </row>
    <row r="18309">
      <c r="A18309" s="2">
        <v>42318.71491898148</v>
      </c>
      <c r="B18309" s="3">
        <v>93.0</v>
      </c>
      <c r="C18309" s="3" t="s">
        <v>15274</v>
      </c>
      <c r="D18309" s="3">
        <v>13.0</v>
      </c>
      <c r="E18309" s="3" t="s">
        <v>15315</v>
      </c>
      <c r="F18309" s="3">
        <v>8.0</v>
      </c>
      <c r="G18309" s="3">
        <v>2.0</v>
      </c>
      <c r="H18309" s="3" t="s">
        <v>15996</v>
      </c>
      <c r="I18309" s="3" t="s">
        <v>15997</v>
      </c>
      <c r="J18309" s="3" t="s">
        <v>1412</v>
      </c>
      <c r="K18309" s="3" t="s">
        <v>272</v>
      </c>
      <c r="L18309" s="3">
        <v>1.0</v>
      </c>
      <c r="M18309" s="3" t="s">
        <v>25</v>
      </c>
      <c r="N18309" s="3" t="s">
        <v>6979</v>
      </c>
      <c r="O18309" s="3" t="s">
        <v>200</v>
      </c>
      <c r="P18309" s="4">
        <v>22042.0</v>
      </c>
      <c r="Q18309" s="3" t="s">
        <v>46</v>
      </c>
      <c r="S18309" s="3" t="s">
        <v>34</v>
      </c>
    </row>
    <row r="18310">
      <c r="A18310" s="2">
        <v>42318.71491898148</v>
      </c>
      <c r="B18310" s="3">
        <v>93.0</v>
      </c>
      <c r="C18310" s="3" t="s">
        <v>15274</v>
      </c>
      <c r="D18310" s="3">
        <v>13.0</v>
      </c>
      <c r="E18310" s="3" t="s">
        <v>15315</v>
      </c>
      <c r="F18310" s="3">
        <v>8.0</v>
      </c>
      <c r="G18310" s="3">
        <v>2.0</v>
      </c>
      <c r="H18310" s="3" t="s">
        <v>15996</v>
      </c>
      <c r="I18310" s="3" t="s">
        <v>15997</v>
      </c>
      <c r="J18310" s="3" t="s">
        <v>1412</v>
      </c>
      <c r="K18310" s="3" t="s">
        <v>24</v>
      </c>
      <c r="L18310" s="3">
        <v>2.0</v>
      </c>
      <c r="M18310" s="3" t="s">
        <v>30</v>
      </c>
      <c r="N18310" s="3" t="s">
        <v>16030</v>
      </c>
      <c r="O18310" s="3" t="s">
        <v>81</v>
      </c>
      <c r="P18310" s="4">
        <v>22987.0</v>
      </c>
      <c r="Q18310" s="3" t="s">
        <v>72</v>
      </c>
      <c r="S18310" s="3" t="s">
        <v>34</v>
      </c>
    </row>
    <row r="18311">
      <c r="A18311" s="2">
        <v>42318.71491898148</v>
      </c>
      <c r="B18311" s="3">
        <v>93.0</v>
      </c>
      <c r="C18311" s="3" t="s">
        <v>15274</v>
      </c>
      <c r="D18311" s="3">
        <v>13.0</v>
      </c>
      <c r="E18311" s="3" t="s">
        <v>15315</v>
      </c>
      <c r="F18311" s="3">
        <v>8.0</v>
      </c>
      <c r="G18311" s="3">
        <v>2.0</v>
      </c>
      <c r="H18311" s="3" t="s">
        <v>15996</v>
      </c>
      <c r="I18311" s="3" t="s">
        <v>15997</v>
      </c>
      <c r="J18311" s="3" t="s">
        <v>1412</v>
      </c>
      <c r="K18311" s="3" t="s">
        <v>24</v>
      </c>
      <c r="L18311" s="3">
        <v>3.0</v>
      </c>
      <c r="M18311" s="3" t="s">
        <v>25</v>
      </c>
      <c r="N18311" s="3" t="s">
        <v>16031</v>
      </c>
      <c r="O18311" s="3" t="s">
        <v>16032</v>
      </c>
      <c r="P18311" s="4">
        <v>34833.0</v>
      </c>
      <c r="Q18311" s="3" t="s">
        <v>191</v>
      </c>
      <c r="S18311" s="3" t="s">
        <v>34</v>
      </c>
    </row>
    <row r="18312">
      <c r="A18312" s="2">
        <v>42318.71491898148</v>
      </c>
      <c r="B18312" s="3">
        <v>93.0</v>
      </c>
      <c r="C18312" s="3" t="s">
        <v>15274</v>
      </c>
      <c r="D18312" s="3">
        <v>13.0</v>
      </c>
      <c r="E18312" s="3" t="s">
        <v>15315</v>
      </c>
      <c r="F18312" s="3">
        <v>8.0</v>
      </c>
      <c r="G18312" s="3">
        <v>2.0</v>
      </c>
      <c r="H18312" s="3" t="s">
        <v>15996</v>
      </c>
      <c r="I18312" s="3" t="s">
        <v>15997</v>
      </c>
      <c r="J18312" s="3" t="s">
        <v>1412</v>
      </c>
      <c r="K18312" s="3" t="s">
        <v>24</v>
      </c>
      <c r="L18312" s="3">
        <v>4.0</v>
      </c>
      <c r="M18312" s="3" t="s">
        <v>30</v>
      </c>
      <c r="N18312" s="3" t="s">
        <v>16033</v>
      </c>
      <c r="O18312" s="3" t="s">
        <v>3731</v>
      </c>
      <c r="P18312" s="4">
        <v>34035.0</v>
      </c>
      <c r="Q18312" s="3" t="s">
        <v>191</v>
      </c>
      <c r="S18312" s="3" t="s">
        <v>34</v>
      </c>
    </row>
    <row r="18313">
      <c r="A18313" s="2">
        <v>42318.71491898148</v>
      </c>
      <c r="B18313" s="3">
        <v>93.0</v>
      </c>
      <c r="C18313" s="3" t="s">
        <v>15274</v>
      </c>
      <c r="D18313" s="3">
        <v>13.0</v>
      </c>
      <c r="E18313" s="3" t="s">
        <v>15315</v>
      </c>
      <c r="F18313" s="3">
        <v>8.0</v>
      </c>
      <c r="G18313" s="3">
        <v>2.0</v>
      </c>
      <c r="H18313" s="3" t="s">
        <v>15996</v>
      </c>
      <c r="I18313" s="3" t="s">
        <v>15997</v>
      </c>
      <c r="J18313" s="3" t="s">
        <v>1412</v>
      </c>
      <c r="K18313" s="3" t="s">
        <v>24</v>
      </c>
      <c r="L18313" s="3">
        <v>5.0</v>
      </c>
      <c r="M18313" s="3" t="s">
        <v>25</v>
      </c>
      <c r="N18313" s="3" t="s">
        <v>16034</v>
      </c>
      <c r="O18313" s="3" t="s">
        <v>16035</v>
      </c>
      <c r="P18313" s="4">
        <v>31183.0</v>
      </c>
      <c r="Q18313" s="3" t="s">
        <v>153</v>
      </c>
      <c r="S18313" s="3" t="s">
        <v>34</v>
      </c>
    </row>
    <row r="18314">
      <c r="A18314" s="2">
        <v>42318.71491898148</v>
      </c>
      <c r="B18314" s="3">
        <v>93.0</v>
      </c>
      <c r="C18314" s="3" t="s">
        <v>15274</v>
      </c>
      <c r="D18314" s="3">
        <v>13.0</v>
      </c>
      <c r="E18314" s="3" t="s">
        <v>15315</v>
      </c>
      <c r="F18314" s="3">
        <v>8.0</v>
      </c>
      <c r="G18314" s="3">
        <v>2.0</v>
      </c>
      <c r="H18314" s="3" t="s">
        <v>15996</v>
      </c>
      <c r="I18314" s="3" t="s">
        <v>15997</v>
      </c>
      <c r="J18314" s="3" t="s">
        <v>1412</v>
      </c>
      <c r="K18314" s="3" t="s">
        <v>24</v>
      </c>
      <c r="L18314" s="3">
        <v>6.0</v>
      </c>
      <c r="M18314" s="3" t="s">
        <v>30</v>
      </c>
      <c r="N18314" s="3" t="s">
        <v>16036</v>
      </c>
      <c r="O18314" s="3" t="s">
        <v>3014</v>
      </c>
      <c r="P18314" s="4">
        <v>21312.0</v>
      </c>
      <c r="Q18314" s="3" t="s">
        <v>40</v>
      </c>
      <c r="S18314" s="3" t="s">
        <v>34</v>
      </c>
    </row>
    <row r="18315">
      <c r="A18315" s="2">
        <v>42318.71491898148</v>
      </c>
      <c r="B18315" s="3">
        <v>93.0</v>
      </c>
      <c r="C18315" s="3" t="s">
        <v>15274</v>
      </c>
      <c r="D18315" s="3">
        <v>13.0</v>
      </c>
      <c r="E18315" s="3" t="s">
        <v>15315</v>
      </c>
      <c r="F18315" s="3">
        <v>8.0</v>
      </c>
      <c r="G18315" s="3">
        <v>2.0</v>
      </c>
      <c r="H18315" s="3" t="s">
        <v>15996</v>
      </c>
      <c r="I18315" s="3" t="s">
        <v>15997</v>
      </c>
      <c r="J18315" s="3" t="s">
        <v>1412</v>
      </c>
      <c r="K18315" s="3" t="s">
        <v>24</v>
      </c>
      <c r="L18315" s="3">
        <v>7.0</v>
      </c>
      <c r="M18315" s="3" t="s">
        <v>25</v>
      </c>
      <c r="N18315" s="3" t="s">
        <v>16037</v>
      </c>
      <c r="O18315" s="3" t="s">
        <v>218</v>
      </c>
      <c r="P18315" s="4">
        <v>26173.0</v>
      </c>
      <c r="Q18315" s="3" t="s">
        <v>132</v>
      </c>
      <c r="S18315" s="3" t="s">
        <v>34</v>
      </c>
    </row>
    <row r="18316">
      <c r="A18316" s="2">
        <v>42318.71491898148</v>
      </c>
      <c r="B18316" s="3">
        <v>93.0</v>
      </c>
      <c r="C18316" s="3" t="s">
        <v>15274</v>
      </c>
      <c r="D18316" s="3">
        <v>13.0</v>
      </c>
      <c r="E18316" s="3" t="s">
        <v>15315</v>
      </c>
      <c r="F18316" s="3">
        <v>8.0</v>
      </c>
      <c r="G18316" s="3">
        <v>2.0</v>
      </c>
      <c r="H18316" s="3" t="s">
        <v>15996</v>
      </c>
      <c r="I18316" s="3" t="s">
        <v>15997</v>
      </c>
      <c r="J18316" s="3" t="s">
        <v>1412</v>
      </c>
      <c r="K18316" s="3" t="s">
        <v>24</v>
      </c>
      <c r="L18316" s="3">
        <v>8.0</v>
      </c>
      <c r="M18316" s="3" t="s">
        <v>30</v>
      </c>
      <c r="N18316" s="3" t="s">
        <v>16038</v>
      </c>
      <c r="O18316" s="3" t="s">
        <v>16039</v>
      </c>
      <c r="P18316" s="4">
        <v>19807.0</v>
      </c>
      <c r="Q18316" s="3" t="s">
        <v>228</v>
      </c>
      <c r="S18316" s="3" t="s">
        <v>34</v>
      </c>
    </row>
    <row r="18317">
      <c r="A18317" s="2">
        <v>42318.71491898148</v>
      </c>
      <c r="B18317" s="3">
        <v>93.0</v>
      </c>
      <c r="C18317" s="3" t="s">
        <v>15274</v>
      </c>
      <c r="D18317" s="3">
        <v>13.0</v>
      </c>
      <c r="E18317" s="3" t="s">
        <v>15315</v>
      </c>
      <c r="F18317" s="3">
        <v>8.0</v>
      </c>
      <c r="G18317" s="3">
        <v>2.0</v>
      </c>
      <c r="H18317" s="3" t="s">
        <v>15996</v>
      </c>
      <c r="I18317" s="3" t="s">
        <v>15997</v>
      </c>
      <c r="J18317" s="3" t="s">
        <v>1412</v>
      </c>
      <c r="K18317" s="3" t="s">
        <v>24</v>
      </c>
      <c r="L18317" s="3">
        <v>9.0</v>
      </c>
      <c r="M18317" s="3" t="s">
        <v>25</v>
      </c>
      <c r="N18317" s="3" t="s">
        <v>16040</v>
      </c>
      <c r="O18317" s="3" t="s">
        <v>3367</v>
      </c>
      <c r="P18317" s="4">
        <v>33605.0</v>
      </c>
      <c r="Q18317" s="3" t="s">
        <v>191</v>
      </c>
      <c r="S18317" s="3" t="s">
        <v>34</v>
      </c>
    </row>
    <row r="18318">
      <c r="A18318" s="2">
        <v>42318.71491898148</v>
      </c>
      <c r="B18318" s="3">
        <v>93.0</v>
      </c>
      <c r="C18318" s="3" t="s">
        <v>15274</v>
      </c>
      <c r="D18318" s="3">
        <v>13.0</v>
      </c>
      <c r="E18318" s="3" t="s">
        <v>15315</v>
      </c>
      <c r="F18318" s="3">
        <v>8.0</v>
      </c>
      <c r="G18318" s="3">
        <v>2.0</v>
      </c>
      <c r="H18318" s="3" t="s">
        <v>15996</v>
      </c>
      <c r="I18318" s="3" t="s">
        <v>15997</v>
      </c>
      <c r="J18318" s="3" t="s">
        <v>1412</v>
      </c>
      <c r="K18318" s="3" t="s">
        <v>24</v>
      </c>
      <c r="L18318" s="3">
        <v>10.0</v>
      </c>
      <c r="M18318" s="3" t="s">
        <v>30</v>
      </c>
      <c r="N18318" s="3" t="s">
        <v>16041</v>
      </c>
      <c r="O18318" s="3" t="s">
        <v>16042</v>
      </c>
      <c r="P18318" s="4">
        <v>21759.0</v>
      </c>
      <c r="Q18318" s="3" t="s">
        <v>72</v>
      </c>
      <c r="S18318" s="3" t="s">
        <v>34</v>
      </c>
    </row>
    <row r="18319">
      <c r="A18319" s="2">
        <v>42318.71491898148</v>
      </c>
      <c r="B18319" s="3">
        <v>93.0</v>
      </c>
      <c r="C18319" s="3" t="s">
        <v>15274</v>
      </c>
      <c r="D18319" s="3">
        <v>13.0</v>
      </c>
      <c r="E18319" s="3" t="s">
        <v>15315</v>
      </c>
      <c r="F18319" s="3">
        <v>8.0</v>
      </c>
      <c r="G18319" s="3">
        <v>2.0</v>
      </c>
      <c r="H18319" s="3" t="s">
        <v>15996</v>
      </c>
      <c r="I18319" s="3" t="s">
        <v>15997</v>
      </c>
      <c r="J18319" s="3" t="s">
        <v>1412</v>
      </c>
      <c r="K18319" s="3" t="s">
        <v>24</v>
      </c>
      <c r="L18319" s="3">
        <v>11.0</v>
      </c>
      <c r="M18319" s="3" t="s">
        <v>25</v>
      </c>
      <c r="N18319" s="3" t="s">
        <v>16043</v>
      </c>
      <c r="O18319" s="3" t="s">
        <v>42</v>
      </c>
      <c r="P18319" s="4">
        <v>27802.0</v>
      </c>
      <c r="Q18319" s="3" t="s">
        <v>169</v>
      </c>
      <c r="S18319" s="3" t="s">
        <v>34</v>
      </c>
    </row>
    <row r="18320">
      <c r="A18320" s="2">
        <v>42318.71491898148</v>
      </c>
      <c r="B18320" s="3">
        <v>93.0</v>
      </c>
      <c r="C18320" s="3" t="s">
        <v>15274</v>
      </c>
      <c r="D18320" s="3">
        <v>13.0</v>
      </c>
      <c r="E18320" s="3" t="s">
        <v>15315</v>
      </c>
      <c r="F18320" s="3">
        <v>8.0</v>
      </c>
      <c r="G18320" s="3">
        <v>2.0</v>
      </c>
      <c r="H18320" s="3" t="s">
        <v>15996</v>
      </c>
      <c r="I18320" s="3" t="s">
        <v>15997</v>
      </c>
      <c r="J18320" s="3" t="s">
        <v>1412</v>
      </c>
      <c r="K18320" s="3" t="s">
        <v>24</v>
      </c>
      <c r="L18320" s="3">
        <v>12.0</v>
      </c>
      <c r="M18320" s="3" t="s">
        <v>30</v>
      </c>
      <c r="N18320" s="3" t="s">
        <v>16044</v>
      </c>
      <c r="O18320" s="3" t="s">
        <v>283</v>
      </c>
      <c r="P18320" s="4">
        <v>21295.0</v>
      </c>
      <c r="Q18320" s="3" t="s">
        <v>52</v>
      </c>
      <c r="S18320" s="3" t="s">
        <v>34</v>
      </c>
    </row>
    <row r="18321">
      <c r="A18321" s="2">
        <v>42318.71491898148</v>
      </c>
      <c r="B18321" s="3">
        <v>93.0</v>
      </c>
      <c r="C18321" s="3" t="s">
        <v>15274</v>
      </c>
      <c r="D18321" s="3">
        <v>13.0</v>
      </c>
      <c r="E18321" s="3" t="s">
        <v>15315</v>
      </c>
      <c r="F18321" s="3">
        <v>8.0</v>
      </c>
      <c r="G18321" s="3">
        <v>2.0</v>
      </c>
      <c r="H18321" s="3" t="s">
        <v>15996</v>
      </c>
      <c r="I18321" s="3" t="s">
        <v>15997</v>
      </c>
      <c r="J18321" s="3" t="s">
        <v>1412</v>
      </c>
      <c r="K18321" s="3" t="s">
        <v>24</v>
      </c>
      <c r="L18321" s="3">
        <v>13.0</v>
      </c>
      <c r="M18321" s="3" t="s">
        <v>25</v>
      </c>
      <c r="N18321" s="3" t="s">
        <v>16045</v>
      </c>
      <c r="O18321" s="3" t="s">
        <v>4687</v>
      </c>
      <c r="P18321" s="4">
        <v>34437.0</v>
      </c>
      <c r="Q18321" s="3" t="s">
        <v>191</v>
      </c>
      <c r="S18321" s="3" t="s">
        <v>34</v>
      </c>
    </row>
    <row r="18322">
      <c r="A18322" s="2">
        <v>42318.71491898148</v>
      </c>
      <c r="B18322" s="3">
        <v>93.0</v>
      </c>
      <c r="C18322" s="3" t="s">
        <v>15274</v>
      </c>
      <c r="D18322" s="3">
        <v>13.0</v>
      </c>
      <c r="E18322" s="3" t="s">
        <v>15315</v>
      </c>
      <c r="F18322" s="3">
        <v>8.0</v>
      </c>
      <c r="G18322" s="3">
        <v>2.0</v>
      </c>
      <c r="H18322" s="3" t="s">
        <v>15996</v>
      </c>
      <c r="I18322" s="3" t="s">
        <v>15997</v>
      </c>
      <c r="J18322" s="3" t="s">
        <v>1412</v>
      </c>
      <c r="K18322" s="3" t="s">
        <v>24</v>
      </c>
      <c r="L18322" s="3">
        <v>14.0</v>
      </c>
      <c r="M18322" s="3" t="s">
        <v>30</v>
      </c>
      <c r="N18322" s="3" t="s">
        <v>16046</v>
      </c>
      <c r="O18322" s="3" t="s">
        <v>697</v>
      </c>
      <c r="P18322" s="4">
        <v>30048.0</v>
      </c>
      <c r="Q18322" s="3" t="s">
        <v>205</v>
      </c>
      <c r="S18322" s="3" t="s">
        <v>34</v>
      </c>
    </row>
    <row r="18323">
      <c r="A18323" s="2">
        <v>42318.71491898148</v>
      </c>
      <c r="B18323" s="3">
        <v>93.0</v>
      </c>
      <c r="C18323" s="3" t="s">
        <v>15274</v>
      </c>
      <c r="D18323" s="3">
        <v>13.0</v>
      </c>
      <c r="E18323" s="3" t="s">
        <v>15315</v>
      </c>
      <c r="F18323" s="3">
        <v>8.0</v>
      </c>
      <c r="G18323" s="3">
        <v>2.0</v>
      </c>
      <c r="H18323" s="3" t="s">
        <v>15996</v>
      </c>
      <c r="I18323" s="3" t="s">
        <v>15997</v>
      </c>
      <c r="J18323" s="3" t="s">
        <v>1412</v>
      </c>
      <c r="K18323" s="3" t="s">
        <v>24</v>
      </c>
      <c r="L18323" s="3">
        <v>15.0</v>
      </c>
      <c r="M18323" s="3" t="s">
        <v>25</v>
      </c>
      <c r="N18323" s="3" t="s">
        <v>16047</v>
      </c>
      <c r="O18323" s="3" t="s">
        <v>564</v>
      </c>
      <c r="P18323" s="4">
        <v>21943.0</v>
      </c>
      <c r="Q18323" s="3" t="s">
        <v>115</v>
      </c>
      <c r="S18323" s="3" t="s">
        <v>34</v>
      </c>
    </row>
    <row r="18324">
      <c r="A18324" s="2">
        <v>42318.71491898148</v>
      </c>
      <c r="B18324" s="3">
        <v>93.0</v>
      </c>
      <c r="C18324" s="3" t="s">
        <v>15274</v>
      </c>
      <c r="D18324" s="3">
        <v>13.0</v>
      </c>
      <c r="E18324" s="3" t="s">
        <v>15315</v>
      </c>
      <c r="F18324" s="3">
        <v>8.0</v>
      </c>
      <c r="G18324" s="3">
        <v>2.0</v>
      </c>
      <c r="H18324" s="3" t="s">
        <v>15996</v>
      </c>
      <c r="I18324" s="3" t="s">
        <v>15997</v>
      </c>
      <c r="J18324" s="3" t="s">
        <v>1412</v>
      </c>
      <c r="K18324" s="3" t="s">
        <v>24</v>
      </c>
      <c r="L18324" s="3">
        <v>16.0</v>
      </c>
      <c r="M18324" s="3" t="s">
        <v>30</v>
      </c>
      <c r="N18324" s="3" t="s">
        <v>16048</v>
      </c>
      <c r="O18324" s="3" t="s">
        <v>490</v>
      </c>
      <c r="P18324" s="4">
        <v>18804.0</v>
      </c>
      <c r="Q18324" s="3" t="s">
        <v>105</v>
      </c>
      <c r="S18324" s="3" t="s">
        <v>34</v>
      </c>
    </row>
    <row r="18325">
      <c r="A18325" s="2">
        <v>42318.71491898148</v>
      </c>
      <c r="B18325" s="3">
        <v>93.0</v>
      </c>
      <c r="C18325" s="3" t="s">
        <v>15274</v>
      </c>
      <c r="D18325" s="3">
        <v>13.0</v>
      </c>
      <c r="E18325" s="3" t="s">
        <v>15315</v>
      </c>
      <c r="F18325" s="3">
        <v>8.0</v>
      </c>
      <c r="G18325" s="3">
        <v>2.0</v>
      </c>
      <c r="H18325" s="3" t="s">
        <v>15996</v>
      </c>
      <c r="I18325" s="3" t="s">
        <v>15997</v>
      </c>
      <c r="J18325" s="3" t="s">
        <v>1412</v>
      </c>
      <c r="K18325" s="3" t="s">
        <v>24</v>
      </c>
      <c r="L18325" s="3">
        <v>17.0</v>
      </c>
      <c r="M18325" s="3" t="s">
        <v>25</v>
      </c>
      <c r="N18325" s="3" t="s">
        <v>2865</v>
      </c>
      <c r="O18325" s="3" t="s">
        <v>359</v>
      </c>
      <c r="P18325" s="4">
        <v>26979.0</v>
      </c>
      <c r="Q18325" s="3" t="s">
        <v>72</v>
      </c>
      <c r="S18325" s="3" t="s">
        <v>34</v>
      </c>
    </row>
    <row r="18326">
      <c r="A18326" s="2">
        <v>42318.71491898148</v>
      </c>
      <c r="B18326" s="3">
        <v>93.0</v>
      </c>
      <c r="C18326" s="3" t="s">
        <v>15274</v>
      </c>
      <c r="D18326" s="3">
        <v>13.0</v>
      </c>
      <c r="E18326" s="3" t="s">
        <v>15315</v>
      </c>
      <c r="F18326" s="3">
        <v>8.0</v>
      </c>
      <c r="G18326" s="3">
        <v>2.0</v>
      </c>
      <c r="H18326" s="3" t="s">
        <v>15996</v>
      </c>
      <c r="I18326" s="3" t="s">
        <v>15997</v>
      </c>
      <c r="J18326" s="3" t="s">
        <v>1412</v>
      </c>
      <c r="K18326" s="3" t="s">
        <v>24</v>
      </c>
      <c r="L18326" s="3">
        <v>18.0</v>
      </c>
      <c r="M18326" s="3" t="s">
        <v>30</v>
      </c>
      <c r="N18326" s="3" t="s">
        <v>16049</v>
      </c>
      <c r="O18326" s="3" t="s">
        <v>16050</v>
      </c>
      <c r="P18326" s="4">
        <v>25763.0</v>
      </c>
      <c r="Q18326" s="3" t="s">
        <v>132</v>
      </c>
      <c r="S18326" s="3" t="s">
        <v>34</v>
      </c>
    </row>
    <row r="18327">
      <c r="A18327" s="2">
        <v>42318.71491898148</v>
      </c>
      <c r="B18327" s="3">
        <v>93.0</v>
      </c>
      <c r="C18327" s="3" t="s">
        <v>15274</v>
      </c>
      <c r="D18327" s="3">
        <v>13.0</v>
      </c>
      <c r="E18327" s="3" t="s">
        <v>15315</v>
      </c>
      <c r="F18327" s="3">
        <v>8.0</v>
      </c>
      <c r="G18327" s="3">
        <v>2.0</v>
      </c>
      <c r="H18327" s="3" t="s">
        <v>15996</v>
      </c>
      <c r="I18327" s="3" t="s">
        <v>15997</v>
      </c>
      <c r="J18327" s="3" t="s">
        <v>1412</v>
      </c>
      <c r="K18327" s="3" t="s">
        <v>24</v>
      </c>
      <c r="L18327" s="3">
        <v>19.0</v>
      </c>
      <c r="M18327" s="3" t="s">
        <v>25</v>
      </c>
      <c r="N18327" s="3" t="s">
        <v>16051</v>
      </c>
      <c r="O18327" s="3" t="s">
        <v>127</v>
      </c>
      <c r="P18327" s="4">
        <v>21959.0</v>
      </c>
      <c r="Q18327" s="3" t="s">
        <v>132</v>
      </c>
      <c r="S18327" s="3" t="s">
        <v>34</v>
      </c>
    </row>
    <row r="18328">
      <c r="A18328" s="2">
        <v>42318.71491898148</v>
      </c>
      <c r="B18328" s="3">
        <v>93.0</v>
      </c>
      <c r="C18328" s="3" t="s">
        <v>15274</v>
      </c>
      <c r="D18328" s="3">
        <v>13.0</v>
      </c>
      <c r="E18328" s="3" t="s">
        <v>15315</v>
      </c>
      <c r="F18328" s="3">
        <v>8.0</v>
      </c>
      <c r="G18328" s="3">
        <v>2.0</v>
      </c>
      <c r="H18328" s="3" t="s">
        <v>15996</v>
      </c>
      <c r="I18328" s="3" t="s">
        <v>15997</v>
      </c>
      <c r="J18328" s="3" t="s">
        <v>1412</v>
      </c>
      <c r="K18328" s="3" t="s">
        <v>24</v>
      </c>
      <c r="L18328" s="3">
        <v>20.0</v>
      </c>
      <c r="M18328" s="3" t="s">
        <v>30</v>
      </c>
      <c r="N18328" s="3" t="s">
        <v>2329</v>
      </c>
      <c r="O18328" s="3" t="s">
        <v>602</v>
      </c>
      <c r="P18328" s="4">
        <v>29052.0</v>
      </c>
      <c r="Q18328" s="3" t="s">
        <v>132</v>
      </c>
      <c r="S18328" s="3" t="s">
        <v>34</v>
      </c>
    </row>
    <row r="18329">
      <c r="A18329" s="2">
        <v>42318.71491898148</v>
      </c>
      <c r="B18329" s="3">
        <v>93.0</v>
      </c>
      <c r="C18329" s="3" t="s">
        <v>15274</v>
      </c>
      <c r="D18329" s="3">
        <v>13.0</v>
      </c>
      <c r="E18329" s="3" t="s">
        <v>15315</v>
      </c>
      <c r="F18329" s="3">
        <v>8.0</v>
      </c>
      <c r="G18329" s="3">
        <v>2.0</v>
      </c>
      <c r="H18329" s="3" t="s">
        <v>15996</v>
      </c>
      <c r="I18329" s="3" t="s">
        <v>15997</v>
      </c>
      <c r="J18329" s="3" t="s">
        <v>1412</v>
      </c>
      <c r="K18329" s="3" t="s">
        <v>24</v>
      </c>
      <c r="L18329" s="3">
        <v>21.0</v>
      </c>
      <c r="M18329" s="3" t="s">
        <v>25</v>
      </c>
      <c r="N18329" s="3" t="s">
        <v>16052</v>
      </c>
      <c r="O18329" s="3" t="s">
        <v>42</v>
      </c>
      <c r="P18329" s="4">
        <v>26348.0</v>
      </c>
      <c r="Q18329" s="3" t="s">
        <v>132</v>
      </c>
      <c r="S18329" s="3" t="s">
        <v>34</v>
      </c>
    </row>
    <row r="18330">
      <c r="A18330" s="2">
        <v>42318.71491898148</v>
      </c>
      <c r="B18330" s="3">
        <v>93.0</v>
      </c>
      <c r="C18330" s="3" t="s">
        <v>15274</v>
      </c>
      <c r="D18330" s="3">
        <v>13.0</v>
      </c>
      <c r="E18330" s="3" t="s">
        <v>15315</v>
      </c>
      <c r="F18330" s="3">
        <v>8.0</v>
      </c>
      <c r="G18330" s="3">
        <v>2.0</v>
      </c>
      <c r="H18330" s="3" t="s">
        <v>15996</v>
      </c>
      <c r="I18330" s="3" t="s">
        <v>15997</v>
      </c>
      <c r="J18330" s="3" t="s">
        <v>1412</v>
      </c>
      <c r="K18330" s="3" t="s">
        <v>24</v>
      </c>
      <c r="L18330" s="3">
        <v>22.0</v>
      </c>
      <c r="M18330" s="3" t="s">
        <v>30</v>
      </c>
      <c r="N18330" s="3" t="s">
        <v>5844</v>
      </c>
      <c r="O18330" s="3" t="s">
        <v>508</v>
      </c>
      <c r="P18330" s="4">
        <v>28819.0</v>
      </c>
      <c r="Q18330" s="3" t="s">
        <v>216</v>
      </c>
      <c r="S18330" s="3" t="s">
        <v>34</v>
      </c>
    </row>
    <row r="18331">
      <c r="A18331" s="2">
        <v>42318.71491898148</v>
      </c>
      <c r="B18331" s="3">
        <v>93.0</v>
      </c>
      <c r="C18331" s="3" t="s">
        <v>15274</v>
      </c>
      <c r="D18331" s="3">
        <v>13.0</v>
      </c>
      <c r="E18331" s="3" t="s">
        <v>15315</v>
      </c>
      <c r="F18331" s="3">
        <v>8.0</v>
      </c>
      <c r="G18331" s="3">
        <v>2.0</v>
      </c>
      <c r="H18331" s="3" t="s">
        <v>15996</v>
      </c>
      <c r="I18331" s="3" t="s">
        <v>15997</v>
      </c>
      <c r="J18331" s="3" t="s">
        <v>1412</v>
      </c>
      <c r="K18331" s="3" t="s">
        <v>24</v>
      </c>
      <c r="L18331" s="3">
        <v>23.0</v>
      </c>
      <c r="M18331" s="3" t="s">
        <v>25</v>
      </c>
      <c r="N18331" s="3" t="s">
        <v>16053</v>
      </c>
      <c r="O18331" s="3" t="s">
        <v>2593</v>
      </c>
      <c r="P18331" s="4">
        <v>28969.0</v>
      </c>
      <c r="Q18331" s="3" t="s">
        <v>169</v>
      </c>
      <c r="S18331" s="3" t="s">
        <v>34</v>
      </c>
    </row>
    <row r="18332">
      <c r="A18332" s="2">
        <v>42318.71491898148</v>
      </c>
      <c r="B18332" s="3">
        <v>93.0</v>
      </c>
      <c r="C18332" s="3" t="s">
        <v>15274</v>
      </c>
      <c r="D18332" s="3">
        <v>13.0</v>
      </c>
      <c r="E18332" s="3" t="s">
        <v>15315</v>
      </c>
      <c r="F18332" s="3">
        <v>8.0</v>
      </c>
      <c r="G18332" s="3">
        <v>2.0</v>
      </c>
      <c r="H18332" s="3" t="s">
        <v>15996</v>
      </c>
      <c r="I18332" s="3" t="s">
        <v>15997</v>
      </c>
      <c r="J18332" s="3" t="s">
        <v>1412</v>
      </c>
      <c r="K18332" s="3" t="s">
        <v>24</v>
      </c>
      <c r="L18332" s="3">
        <v>24.0</v>
      </c>
      <c r="M18332" s="3" t="s">
        <v>30</v>
      </c>
      <c r="N18332" s="3" t="s">
        <v>16054</v>
      </c>
      <c r="O18332" s="3" t="s">
        <v>2064</v>
      </c>
      <c r="P18332" s="4">
        <v>32369.0</v>
      </c>
      <c r="Q18332" s="3" t="s">
        <v>55</v>
      </c>
      <c r="S18332" s="3" t="s">
        <v>34</v>
      </c>
    </row>
    <row r="18333">
      <c r="A18333" s="2">
        <v>42318.71491898148</v>
      </c>
      <c r="B18333" s="3">
        <v>93.0</v>
      </c>
      <c r="C18333" s="3" t="s">
        <v>15274</v>
      </c>
      <c r="D18333" s="3">
        <v>13.0</v>
      </c>
      <c r="E18333" s="3" t="s">
        <v>15315</v>
      </c>
      <c r="F18333" s="3">
        <v>8.0</v>
      </c>
      <c r="G18333" s="3">
        <v>2.0</v>
      </c>
      <c r="H18333" s="3" t="s">
        <v>15996</v>
      </c>
      <c r="I18333" s="3" t="s">
        <v>15997</v>
      </c>
      <c r="J18333" s="3" t="s">
        <v>1412</v>
      </c>
      <c r="K18333" s="3" t="s">
        <v>24</v>
      </c>
      <c r="L18333" s="3">
        <v>25.0</v>
      </c>
      <c r="M18333" s="3" t="s">
        <v>25</v>
      </c>
      <c r="N18333" s="3" t="s">
        <v>16043</v>
      </c>
      <c r="O18333" s="3" t="s">
        <v>69</v>
      </c>
      <c r="P18333" s="4">
        <v>27802.0</v>
      </c>
      <c r="Q18333" s="3" t="s">
        <v>1159</v>
      </c>
      <c r="S18333" s="3" t="s">
        <v>34</v>
      </c>
    </row>
    <row r="18334">
      <c r="A18334" s="2">
        <v>42318.71491898148</v>
      </c>
      <c r="B18334" s="3">
        <v>93.0</v>
      </c>
      <c r="C18334" s="3" t="s">
        <v>15274</v>
      </c>
      <c r="D18334" s="3">
        <v>13.0</v>
      </c>
      <c r="E18334" s="3" t="s">
        <v>15315</v>
      </c>
      <c r="F18334" s="3">
        <v>8.0</v>
      </c>
      <c r="G18334" s="3">
        <v>2.0</v>
      </c>
      <c r="H18334" s="3" t="s">
        <v>15996</v>
      </c>
      <c r="I18334" s="3" t="s">
        <v>15997</v>
      </c>
      <c r="J18334" s="3" t="s">
        <v>1412</v>
      </c>
      <c r="K18334" s="3" t="s">
        <v>24</v>
      </c>
      <c r="L18334" s="3">
        <v>26.0</v>
      </c>
      <c r="M18334" s="3" t="s">
        <v>30</v>
      </c>
      <c r="N18334" s="3" t="s">
        <v>16055</v>
      </c>
      <c r="O18334" s="3" t="s">
        <v>2083</v>
      </c>
      <c r="P18334" s="4">
        <v>34508.0</v>
      </c>
      <c r="Q18334" s="3" t="s">
        <v>247</v>
      </c>
      <c r="S18334" s="3" t="s">
        <v>34</v>
      </c>
    </row>
    <row r="18335">
      <c r="A18335" s="2">
        <v>42318.71491898148</v>
      </c>
      <c r="B18335" s="3">
        <v>93.0</v>
      </c>
      <c r="C18335" s="3" t="s">
        <v>15274</v>
      </c>
      <c r="D18335" s="3">
        <v>13.0</v>
      </c>
      <c r="E18335" s="3" t="s">
        <v>15315</v>
      </c>
      <c r="F18335" s="3">
        <v>8.0</v>
      </c>
      <c r="G18335" s="3">
        <v>2.0</v>
      </c>
      <c r="H18335" s="3" t="s">
        <v>15996</v>
      </c>
      <c r="I18335" s="3" t="s">
        <v>15997</v>
      </c>
      <c r="J18335" s="3" t="s">
        <v>1412</v>
      </c>
      <c r="K18335" s="3" t="s">
        <v>24</v>
      </c>
      <c r="L18335" s="3">
        <v>27.0</v>
      </c>
      <c r="M18335" s="3" t="s">
        <v>25</v>
      </c>
      <c r="N18335" s="3" t="s">
        <v>16056</v>
      </c>
      <c r="O18335" s="3" t="s">
        <v>1189</v>
      </c>
      <c r="P18335" s="4">
        <v>31031.0</v>
      </c>
      <c r="Q18335" s="3" t="s">
        <v>55</v>
      </c>
      <c r="S18335" s="3" t="s">
        <v>34</v>
      </c>
    </row>
    <row r="18336">
      <c r="A18336" s="2">
        <v>42318.71491898148</v>
      </c>
      <c r="B18336" s="3">
        <v>93.0</v>
      </c>
      <c r="C18336" s="3" t="s">
        <v>15274</v>
      </c>
      <c r="D18336" s="3">
        <v>13.0</v>
      </c>
      <c r="E18336" s="3" t="s">
        <v>15315</v>
      </c>
      <c r="F18336" s="3">
        <v>8.0</v>
      </c>
      <c r="G18336" s="3">
        <v>2.0</v>
      </c>
      <c r="H18336" s="3" t="s">
        <v>15996</v>
      </c>
      <c r="I18336" s="3" t="s">
        <v>15997</v>
      </c>
      <c r="J18336" s="3" t="s">
        <v>1412</v>
      </c>
      <c r="K18336" s="3" t="s">
        <v>24</v>
      </c>
      <c r="L18336" s="3">
        <v>28.0</v>
      </c>
      <c r="M18336" s="3" t="s">
        <v>30</v>
      </c>
      <c r="N18336" s="3" t="s">
        <v>16057</v>
      </c>
      <c r="O18336" s="3" t="s">
        <v>757</v>
      </c>
      <c r="P18336" s="4">
        <v>20066.0</v>
      </c>
      <c r="Q18336" s="3" t="s">
        <v>145</v>
      </c>
      <c r="S18336" s="3" t="s">
        <v>34</v>
      </c>
    </row>
    <row r="18337">
      <c r="A18337" s="2">
        <v>42318.71491898148</v>
      </c>
      <c r="B18337" s="3">
        <v>93.0</v>
      </c>
      <c r="C18337" s="3" t="s">
        <v>15274</v>
      </c>
      <c r="D18337" s="3">
        <v>13.0</v>
      </c>
      <c r="E18337" s="3" t="s">
        <v>15315</v>
      </c>
      <c r="F18337" s="3">
        <v>8.0</v>
      </c>
      <c r="G18337" s="3">
        <v>2.0</v>
      </c>
      <c r="H18337" s="3" t="s">
        <v>15996</v>
      </c>
      <c r="I18337" s="3" t="s">
        <v>15997</v>
      </c>
      <c r="J18337" s="3" t="s">
        <v>1412</v>
      </c>
      <c r="K18337" s="3" t="s">
        <v>24</v>
      </c>
      <c r="L18337" s="3">
        <v>29.0</v>
      </c>
      <c r="M18337" s="3" t="s">
        <v>25</v>
      </c>
      <c r="N18337" s="3" t="s">
        <v>16058</v>
      </c>
      <c r="O18337" s="3" t="s">
        <v>281</v>
      </c>
      <c r="P18337" s="4">
        <v>19927.0</v>
      </c>
      <c r="Q18337" s="3" t="s">
        <v>83</v>
      </c>
      <c r="S18337" s="3" t="s">
        <v>34</v>
      </c>
    </row>
    <row r="18338">
      <c r="A18338" s="2">
        <v>42318.71491898148</v>
      </c>
      <c r="B18338" s="3">
        <v>93.0</v>
      </c>
      <c r="C18338" s="3" t="s">
        <v>15274</v>
      </c>
      <c r="D18338" s="3">
        <v>13.0</v>
      </c>
      <c r="E18338" s="3" t="s">
        <v>15315</v>
      </c>
      <c r="F18338" s="3">
        <v>8.0</v>
      </c>
      <c r="G18338" s="3">
        <v>2.0</v>
      </c>
      <c r="H18338" s="3" t="s">
        <v>15996</v>
      </c>
      <c r="I18338" s="3" t="s">
        <v>15997</v>
      </c>
      <c r="J18338" s="3" t="s">
        <v>1412</v>
      </c>
      <c r="K18338" s="3" t="s">
        <v>24</v>
      </c>
      <c r="L18338" s="3">
        <v>30.0</v>
      </c>
      <c r="M18338" s="3" t="s">
        <v>30</v>
      </c>
      <c r="N18338" s="3" t="s">
        <v>16059</v>
      </c>
      <c r="O18338" s="3" t="s">
        <v>1116</v>
      </c>
      <c r="P18338" s="4">
        <v>28219.0</v>
      </c>
      <c r="Q18338" s="3" t="s">
        <v>132</v>
      </c>
      <c r="S18338" s="3" t="s">
        <v>34</v>
      </c>
    </row>
    <row r="18339">
      <c r="A18339" s="2">
        <v>42318.71491898148</v>
      </c>
      <c r="B18339" s="3">
        <v>93.0</v>
      </c>
      <c r="C18339" s="3" t="s">
        <v>15274</v>
      </c>
      <c r="D18339" s="3">
        <v>13.0</v>
      </c>
      <c r="E18339" s="3" t="s">
        <v>15315</v>
      </c>
      <c r="F18339" s="3">
        <v>8.0</v>
      </c>
      <c r="G18339" s="3">
        <v>2.0</v>
      </c>
      <c r="H18339" s="3" t="s">
        <v>15996</v>
      </c>
      <c r="I18339" s="3" t="s">
        <v>15997</v>
      </c>
      <c r="J18339" s="3" t="s">
        <v>1412</v>
      </c>
      <c r="K18339" s="3" t="s">
        <v>24</v>
      </c>
      <c r="L18339" s="3">
        <v>31.0</v>
      </c>
      <c r="M18339" s="3" t="s">
        <v>25</v>
      </c>
      <c r="N18339" s="3" t="s">
        <v>16060</v>
      </c>
      <c r="O18339" s="3" t="s">
        <v>27</v>
      </c>
      <c r="P18339" s="4">
        <v>25580.0</v>
      </c>
      <c r="Q18339" s="3" t="s">
        <v>52</v>
      </c>
      <c r="S18339" s="3" t="s">
        <v>34</v>
      </c>
    </row>
    <row r="18340">
      <c r="A18340" s="2">
        <v>42318.71491898148</v>
      </c>
      <c r="B18340" s="3">
        <v>93.0</v>
      </c>
      <c r="C18340" s="3" t="s">
        <v>15274</v>
      </c>
      <c r="D18340" s="3">
        <v>13.0</v>
      </c>
      <c r="E18340" s="3" t="s">
        <v>15315</v>
      </c>
      <c r="F18340" s="3">
        <v>8.0</v>
      </c>
      <c r="G18340" s="3">
        <v>2.0</v>
      </c>
      <c r="H18340" s="3" t="s">
        <v>15996</v>
      </c>
      <c r="I18340" s="3" t="s">
        <v>15997</v>
      </c>
      <c r="J18340" s="3" t="s">
        <v>1412</v>
      </c>
      <c r="K18340" s="3" t="s">
        <v>24</v>
      </c>
      <c r="L18340" s="3">
        <v>32.0</v>
      </c>
      <c r="M18340" s="3" t="s">
        <v>30</v>
      </c>
      <c r="N18340" s="3" t="s">
        <v>16061</v>
      </c>
      <c r="O18340" s="3" t="s">
        <v>16062</v>
      </c>
      <c r="P18340" s="4">
        <v>19521.0</v>
      </c>
      <c r="Q18340" s="3" t="s">
        <v>49</v>
      </c>
      <c r="S18340" s="3" t="s">
        <v>34</v>
      </c>
    </row>
    <row r="18341">
      <c r="A18341" s="2">
        <v>42318.71491898148</v>
      </c>
      <c r="B18341" s="3">
        <v>93.0</v>
      </c>
      <c r="C18341" s="3" t="s">
        <v>15274</v>
      </c>
      <c r="D18341" s="3">
        <v>13.0</v>
      </c>
      <c r="E18341" s="3" t="s">
        <v>15315</v>
      </c>
      <c r="F18341" s="3">
        <v>8.0</v>
      </c>
      <c r="G18341" s="3">
        <v>2.0</v>
      </c>
      <c r="H18341" s="3" t="s">
        <v>15996</v>
      </c>
      <c r="I18341" s="3" t="s">
        <v>15997</v>
      </c>
      <c r="J18341" s="3" t="s">
        <v>1412</v>
      </c>
      <c r="K18341" s="3" t="s">
        <v>24</v>
      </c>
      <c r="L18341" s="3">
        <v>33.0</v>
      </c>
      <c r="M18341" s="3" t="s">
        <v>25</v>
      </c>
      <c r="N18341" s="3" t="s">
        <v>16063</v>
      </c>
      <c r="O18341" s="3" t="s">
        <v>69</v>
      </c>
      <c r="P18341" s="4">
        <v>24151.0</v>
      </c>
      <c r="Q18341" s="3" t="s">
        <v>169</v>
      </c>
      <c r="S18341" s="3" t="s">
        <v>34</v>
      </c>
    </row>
    <row r="18342">
      <c r="A18342" s="2">
        <v>42318.71491898148</v>
      </c>
      <c r="B18342" s="3">
        <v>93.0</v>
      </c>
      <c r="C18342" s="3" t="s">
        <v>15274</v>
      </c>
      <c r="D18342" s="3">
        <v>13.0</v>
      </c>
      <c r="E18342" s="3" t="s">
        <v>15315</v>
      </c>
      <c r="F18342" s="3">
        <v>8.0</v>
      </c>
      <c r="G18342" s="3">
        <v>2.0</v>
      </c>
      <c r="H18342" s="3" t="s">
        <v>15996</v>
      </c>
      <c r="I18342" s="3" t="s">
        <v>15997</v>
      </c>
      <c r="J18342" s="3" t="s">
        <v>1412</v>
      </c>
      <c r="K18342" s="3" t="s">
        <v>24</v>
      </c>
      <c r="L18342" s="3">
        <v>34.0</v>
      </c>
      <c r="M18342" s="3" t="s">
        <v>30</v>
      </c>
      <c r="N18342" s="3" t="s">
        <v>16064</v>
      </c>
      <c r="O18342" s="3" t="s">
        <v>1116</v>
      </c>
      <c r="P18342" s="4">
        <v>27861.0</v>
      </c>
      <c r="Q18342" s="3" t="s">
        <v>132</v>
      </c>
      <c r="S18342" s="3" t="s">
        <v>34</v>
      </c>
    </row>
    <row r="18343">
      <c r="A18343" s="2">
        <v>42318.71491898148</v>
      </c>
      <c r="B18343" s="3">
        <v>93.0</v>
      </c>
      <c r="C18343" s="3" t="s">
        <v>15274</v>
      </c>
      <c r="D18343" s="3">
        <v>13.0</v>
      </c>
      <c r="E18343" s="3" t="s">
        <v>15315</v>
      </c>
      <c r="F18343" s="3">
        <v>8.0</v>
      </c>
      <c r="G18343" s="3">
        <v>2.0</v>
      </c>
      <c r="H18343" s="3" t="s">
        <v>15996</v>
      </c>
      <c r="I18343" s="3" t="s">
        <v>15997</v>
      </c>
      <c r="J18343" s="3" t="s">
        <v>1412</v>
      </c>
      <c r="K18343" s="3" t="s">
        <v>24</v>
      </c>
      <c r="L18343" s="3">
        <v>35.0</v>
      </c>
      <c r="M18343" s="3" t="s">
        <v>25</v>
      </c>
      <c r="N18343" s="3" t="s">
        <v>5873</v>
      </c>
      <c r="O18343" s="3" t="s">
        <v>16065</v>
      </c>
      <c r="P18343" s="4">
        <v>33033.0</v>
      </c>
      <c r="Q18343" s="3" t="s">
        <v>75</v>
      </c>
      <c r="S18343" s="3" t="s">
        <v>34</v>
      </c>
    </row>
    <row r="18344">
      <c r="A18344" s="2">
        <v>42318.71491898148</v>
      </c>
      <c r="B18344" s="3">
        <v>93.0</v>
      </c>
      <c r="C18344" s="3" t="s">
        <v>15274</v>
      </c>
      <c r="D18344" s="3">
        <v>13.0</v>
      </c>
      <c r="E18344" s="3" t="s">
        <v>15315</v>
      </c>
      <c r="F18344" s="3">
        <v>8.0</v>
      </c>
      <c r="G18344" s="3">
        <v>2.0</v>
      </c>
      <c r="H18344" s="3" t="s">
        <v>15996</v>
      </c>
      <c r="I18344" s="3" t="s">
        <v>15997</v>
      </c>
      <c r="J18344" s="3" t="s">
        <v>1412</v>
      </c>
      <c r="K18344" s="3" t="s">
        <v>24</v>
      </c>
      <c r="L18344" s="3">
        <v>36.0</v>
      </c>
      <c r="M18344" s="3" t="s">
        <v>30</v>
      </c>
      <c r="N18344" s="3" t="s">
        <v>16066</v>
      </c>
      <c r="O18344" s="3" t="s">
        <v>51</v>
      </c>
      <c r="P18344" s="4">
        <v>26160.0</v>
      </c>
      <c r="Q18344" s="3" t="s">
        <v>228</v>
      </c>
      <c r="S18344" s="3" t="s">
        <v>34</v>
      </c>
    </row>
    <row r="18345">
      <c r="A18345" s="2">
        <v>42318.71491898148</v>
      </c>
      <c r="B18345" s="3">
        <v>93.0</v>
      </c>
      <c r="C18345" s="3" t="s">
        <v>15274</v>
      </c>
      <c r="D18345" s="3">
        <v>13.0</v>
      </c>
      <c r="E18345" s="3" t="s">
        <v>15315</v>
      </c>
      <c r="F18345" s="3">
        <v>8.0</v>
      </c>
      <c r="G18345" s="3">
        <v>2.0</v>
      </c>
      <c r="H18345" s="3" t="s">
        <v>15996</v>
      </c>
      <c r="I18345" s="3" t="s">
        <v>15997</v>
      </c>
      <c r="J18345" s="3" t="s">
        <v>1412</v>
      </c>
      <c r="K18345" s="3" t="s">
        <v>24</v>
      </c>
      <c r="L18345" s="3">
        <v>37.0</v>
      </c>
      <c r="M18345" s="3" t="s">
        <v>25</v>
      </c>
      <c r="N18345" s="3" t="s">
        <v>16067</v>
      </c>
      <c r="O18345" s="3" t="s">
        <v>16068</v>
      </c>
      <c r="P18345" s="4">
        <v>14608.0</v>
      </c>
      <c r="Q18345" s="3" t="s">
        <v>49</v>
      </c>
      <c r="S18345" s="3" t="s">
        <v>34</v>
      </c>
    </row>
    <row r="18346">
      <c r="A18346" s="2">
        <v>42318.71491898148</v>
      </c>
      <c r="B18346" s="3">
        <v>93.0</v>
      </c>
      <c r="C18346" s="3" t="s">
        <v>15274</v>
      </c>
      <c r="D18346" s="3">
        <v>13.0</v>
      </c>
      <c r="E18346" s="3" t="s">
        <v>15315</v>
      </c>
      <c r="F18346" s="3">
        <v>8.0</v>
      </c>
      <c r="G18346" s="3">
        <v>2.0</v>
      </c>
      <c r="H18346" s="3" t="s">
        <v>15996</v>
      </c>
      <c r="I18346" s="3" t="s">
        <v>15997</v>
      </c>
      <c r="J18346" s="3" t="s">
        <v>1412</v>
      </c>
      <c r="K18346" s="3" t="s">
        <v>24</v>
      </c>
      <c r="L18346" s="3">
        <v>38.0</v>
      </c>
      <c r="M18346" s="3" t="s">
        <v>30</v>
      </c>
      <c r="N18346" s="3" t="s">
        <v>1339</v>
      </c>
      <c r="O18346" s="3" t="s">
        <v>742</v>
      </c>
      <c r="P18346" s="4">
        <v>16123.0</v>
      </c>
      <c r="Q18346" s="3" t="s">
        <v>113</v>
      </c>
      <c r="S18346" s="3" t="s">
        <v>34</v>
      </c>
    </row>
    <row r="18347">
      <c r="A18347" s="2">
        <v>42318.71491898148</v>
      </c>
      <c r="B18347" s="3">
        <v>93.0</v>
      </c>
      <c r="C18347" s="3" t="s">
        <v>15274</v>
      </c>
      <c r="D18347" s="3">
        <v>13.0</v>
      </c>
      <c r="E18347" s="3" t="s">
        <v>15315</v>
      </c>
      <c r="F18347" s="3">
        <v>8.0</v>
      </c>
      <c r="G18347" s="3">
        <v>2.0</v>
      </c>
      <c r="H18347" s="3" t="s">
        <v>15996</v>
      </c>
      <c r="I18347" s="3" t="s">
        <v>15997</v>
      </c>
      <c r="J18347" s="3" t="s">
        <v>1412</v>
      </c>
      <c r="K18347" s="3" t="s">
        <v>24</v>
      </c>
      <c r="L18347" s="3">
        <v>39.0</v>
      </c>
      <c r="M18347" s="3" t="s">
        <v>25</v>
      </c>
      <c r="N18347" s="3" t="s">
        <v>12802</v>
      </c>
      <c r="O18347" s="3" t="s">
        <v>36</v>
      </c>
      <c r="P18347" s="4">
        <v>32834.0</v>
      </c>
      <c r="Q18347" s="3" t="s">
        <v>55</v>
      </c>
      <c r="S18347" s="3" t="s">
        <v>34</v>
      </c>
    </row>
    <row r="18348">
      <c r="A18348" s="2">
        <v>42318.71491898148</v>
      </c>
      <c r="B18348" s="3">
        <v>93.0</v>
      </c>
      <c r="C18348" s="3" t="s">
        <v>15274</v>
      </c>
      <c r="D18348" s="3">
        <v>13.0</v>
      </c>
      <c r="E18348" s="3" t="s">
        <v>15315</v>
      </c>
      <c r="F18348" s="3">
        <v>8.0</v>
      </c>
      <c r="G18348" s="3">
        <v>2.0</v>
      </c>
      <c r="H18348" s="3" t="s">
        <v>15996</v>
      </c>
      <c r="I18348" s="3" t="s">
        <v>15997</v>
      </c>
      <c r="J18348" s="3" t="s">
        <v>1412</v>
      </c>
      <c r="K18348" s="3" t="s">
        <v>24</v>
      </c>
      <c r="L18348" s="3">
        <v>40.0</v>
      </c>
      <c r="M18348" s="3" t="s">
        <v>30</v>
      </c>
      <c r="N18348" s="3" t="s">
        <v>16069</v>
      </c>
      <c r="O18348" s="3" t="s">
        <v>1611</v>
      </c>
      <c r="P18348" s="4">
        <v>34245.0</v>
      </c>
      <c r="Q18348" s="3" t="s">
        <v>191</v>
      </c>
      <c r="S18348" s="3" t="s">
        <v>34</v>
      </c>
    </row>
    <row r="18349">
      <c r="A18349" s="2">
        <v>42318.71491898148</v>
      </c>
      <c r="B18349" s="3">
        <v>93.0</v>
      </c>
      <c r="C18349" s="3" t="s">
        <v>15274</v>
      </c>
      <c r="D18349" s="3">
        <v>13.0</v>
      </c>
      <c r="E18349" s="3" t="s">
        <v>15315</v>
      </c>
      <c r="F18349" s="3">
        <v>8.0</v>
      </c>
      <c r="G18349" s="3">
        <v>2.0</v>
      </c>
      <c r="H18349" s="3" t="s">
        <v>15996</v>
      </c>
      <c r="I18349" s="3" t="s">
        <v>15997</v>
      </c>
      <c r="J18349" s="3" t="s">
        <v>1412</v>
      </c>
      <c r="K18349" s="3" t="s">
        <v>24</v>
      </c>
      <c r="L18349" s="3">
        <v>41.0</v>
      </c>
      <c r="M18349" s="3" t="s">
        <v>25</v>
      </c>
      <c r="N18349" s="3" t="s">
        <v>5237</v>
      </c>
      <c r="O18349" s="3" t="s">
        <v>16070</v>
      </c>
      <c r="P18349" s="4">
        <v>24856.0</v>
      </c>
      <c r="Q18349" s="3" t="s">
        <v>132</v>
      </c>
      <c r="S18349" s="3" t="s">
        <v>34</v>
      </c>
    </row>
    <row r="18350">
      <c r="A18350" s="2">
        <v>42318.71491898148</v>
      </c>
      <c r="B18350" s="3">
        <v>93.0</v>
      </c>
      <c r="C18350" s="3" t="s">
        <v>15274</v>
      </c>
      <c r="D18350" s="3">
        <v>13.0</v>
      </c>
      <c r="E18350" s="3" t="s">
        <v>15315</v>
      </c>
      <c r="F18350" s="3">
        <v>8.0</v>
      </c>
      <c r="G18350" s="3">
        <v>2.0</v>
      </c>
      <c r="H18350" s="3" t="s">
        <v>15996</v>
      </c>
      <c r="I18350" s="3" t="s">
        <v>15997</v>
      </c>
      <c r="J18350" s="3" t="s">
        <v>1412</v>
      </c>
      <c r="K18350" s="3" t="s">
        <v>24</v>
      </c>
      <c r="L18350" s="3">
        <v>42.0</v>
      </c>
      <c r="M18350" s="3" t="s">
        <v>30</v>
      </c>
      <c r="N18350" s="3" t="s">
        <v>1935</v>
      </c>
      <c r="O18350" s="3" t="s">
        <v>98</v>
      </c>
      <c r="P18350" s="4">
        <v>24017.0</v>
      </c>
      <c r="Q18350" s="3" t="s">
        <v>40</v>
      </c>
      <c r="S18350" s="3" t="s">
        <v>34</v>
      </c>
    </row>
    <row r="18351">
      <c r="A18351" s="2">
        <v>42318.71491898148</v>
      </c>
      <c r="B18351" s="3">
        <v>93.0</v>
      </c>
      <c r="C18351" s="3" t="s">
        <v>15274</v>
      </c>
      <c r="D18351" s="3">
        <v>13.0</v>
      </c>
      <c r="E18351" s="3" t="s">
        <v>15315</v>
      </c>
      <c r="F18351" s="3">
        <v>8.0</v>
      </c>
      <c r="G18351" s="3">
        <v>2.0</v>
      </c>
      <c r="H18351" s="3" t="s">
        <v>15996</v>
      </c>
      <c r="I18351" s="3" t="s">
        <v>15997</v>
      </c>
      <c r="J18351" s="3" t="s">
        <v>1412</v>
      </c>
      <c r="K18351" s="3" t="s">
        <v>24</v>
      </c>
      <c r="L18351" s="3">
        <v>43.0</v>
      </c>
      <c r="M18351" s="3" t="s">
        <v>25</v>
      </c>
      <c r="N18351" s="3" t="s">
        <v>16071</v>
      </c>
      <c r="O18351" s="3" t="s">
        <v>200</v>
      </c>
      <c r="P18351" s="4">
        <v>14943.0</v>
      </c>
      <c r="Q18351" s="3" t="s">
        <v>49</v>
      </c>
      <c r="S18351" s="3" t="s">
        <v>34</v>
      </c>
    </row>
    <row r="18352">
      <c r="A18352" s="2">
        <v>42318.71491898148</v>
      </c>
      <c r="B18352" s="3">
        <v>93.0</v>
      </c>
      <c r="C18352" s="3" t="s">
        <v>15274</v>
      </c>
      <c r="D18352" s="3">
        <v>13.0</v>
      </c>
      <c r="E18352" s="3" t="s">
        <v>15315</v>
      </c>
      <c r="F18352" s="3">
        <v>8.0</v>
      </c>
      <c r="G18352" s="3">
        <v>2.0</v>
      </c>
      <c r="H18352" s="3" t="s">
        <v>15996</v>
      </c>
      <c r="I18352" s="3" t="s">
        <v>15997</v>
      </c>
      <c r="J18352" s="3" t="s">
        <v>1412</v>
      </c>
      <c r="K18352" s="3" t="s">
        <v>24</v>
      </c>
      <c r="L18352" s="3">
        <v>44.0</v>
      </c>
      <c r="M18352" s="3" t="s">
        <v>30</v>
      </c>
      <c r="N18352" s="3" t="s">
        <v>16072</v>
      </c>
      <c r="O18352" s="3" t="s">
        <v>389</v>
      </c>
      <c r="P18352" s="4">
        <v>35123.0</v>
      </c>
      <c r="Q18352" s="3" t="s">
        <v>191</v>
      </c>
      <c r="S18352" s="3" t="s">
        <v>34</v>
      </c>
    </row>
    <row r="18353">
      <c r="A18353" s="2">
        <v>42318.71491898148</v>
      </c>
      <c r="B18353" s="3">
        <v>93.0</v>
      </c>
      <c r="C18353" s="3" t="s">
        <v>15274</v>
      </c>
      <c r="D18353" s="3">
        <v>13.0</v>
      </c>
      <c r="E18353" s="3" t="s">
        <v>15315</v>
      </c>
      <c r="F18353" s="3">
        <v>8.0</v>
      </c>
      <c r="G18353" s="3">
        <v>2.0</v>
      </c>
      <c r="H18353" s="3" t="s">
        <v>15996</v>
      </c>
      <c r="I18353" s="3" t="s">
        <v>15997</v>
      </c>
      <c r="J18353" s="3" t="s">
        <v>1412</v>
      </c>
      <c r="K18353" s="3" t="s">
        <v>24</v>
      </c>
      <c r="L18353" s="3">
        <v>45.0</v>
      </c>
      <c r="M18353" s="3" t="s">
        <v>25</v>
      </c>
      <c r="N18353" s="3" t="s">
        <v>16073</v>
      </c>
      <c r="O18353" s="3" t="s">
        <v>200</v>
      </c>
      <c r="P18353" s="4">
        <v>19568.0</v>
      </c>
      <c r="Q18353" s="3" t="s">
        <v>115</v>
      </c>
      <c r="S18353" s="3" t="s">
        <v>34</v>
      </c>
    </row>
    <row r="18354">
      <c r="A18354" s="2">
        <v>42318.71491898148</v>
      </c>
      <c r="B18354" s="3">
        <v>93.0</v>
      </c>
      <c r="C18354" s="3" t="s">
        <v>15274</v>
      </c>
      <c r="D18354" s="3">
        <v>13.0</v>
      </c>
      <c r="E18354" s="3" t="s">
        <v>15315</v>
      </c>
      <c r="F18354" s="3">
        <v>8.0</v>
      </c>
      <c r="G18354" s="3">
        <v>2.0</v>
      </c>
      <c r="H18354" s="3" t="s">
        <v>15996</v>
      </c>
      <c r="I18354" s="3" t="s">
        <v>15997</v>
      </c>
      <c r="J18354" s="3" t="s">
        <v>1412</v>
      </c>
      <c r="K18354" s="3" t="s">
        <v>24</v>
      </c>
      <c r="L18354" s="3">
        <v>46.0</v>
      </c>
      <c r="M18354" s="3" t="s">
        <v>30</v>
      </c>
      <c r="N18354" s="3" t="s">
        <v>16074</v>
      </c>
      <c r="O18354" s="3" t="s">
        <v>16075</v>
      </c>
      <c r="P18354" s="4">
        <v>30087.0</v>
      </c>
      <c r="Q18354" s="3" t="s">
        <v>40</v>
      </c>
      <c r="S18354" s="3" t="s">
        <v>34</v>
      </c>
    </row>
    <row r="18355">
      <c r="A18355" s="2">
        <v>42318.71491898148</v>
      </c>
      <c r="B18355" s="3">
        <v>93.0</v>
      </c>
      <c r="C18355" s="3" t="s">
        <v>15274</v>
      </c>
      <c r="D18355" s="3">
        <v>13.0</v>
      </c>
      <c r="E18355" s="3" t="s">
        <v>15315</v>
      </c>
      <c r="F18355" s="3">
        <v>8.0</v>
      </c>
      <c r="G18355" s="3">
        <v>2.0</v>
      </c>
      <c r="H18355" s="3" t="s">
        <v>15996</v>
      </c>
      <c r="I18355" s="3" t="s">
        <v>15997</v>
      </c>
      <c r="J18355" s="3" t="s">
        <v>1412</v>
      </c>
      <c r="K18355" s="3" t="s">
        <v>24</v>
      </c>
      <c r="L18355" s="3">
        <v>47.0</v>
      </c>
      <c r="M18355" s="3" t="s">
        <v>25</v>
      </c>
      <c r="N18355" s="3" t="s">
        <v>16076</v>
      </c>
      <c r="O18355" s="3" t="s">
        <v>2751</v>
      </c>
      <c r="P18355" s="4">
        <v>24799.0</v>
      </c>
      <c r="Q18355" s="3" t="s">
        <v>75</v>
      </c>
      <c r="S18355" s="3" t="s">
        <v>34</v>
      </c>
    </row>
    <row r="18356">
      <c r="A18356" s="2">
        <v>42318.71491898148</v>
      </c>
      <c r="B18356" s="3">
        <v>93.0</v>
      </c>
      <c r="C18356" s="3" t="s">
        <v>15274</v>
      </c>
      <c r="D18356" s="3">
        <v>13.0</v>
      </c>
      <c r="E18356" s="3" t="s">
        <v>15315</v>
      </c>
      <c r="F18356" s="3">
        <v>8.0</v>
      </c>
      <c r="G18356" s="3">
        <v>2.0</v>
      </c>
      <c r="H18356" s="3" t="s">
        <v>15996</v>
      </c>
      <c r="I18356" s="3" t="s">
        <v>15997</v>
      </c>
      <c r="J18356" s="3" t="s">
        <v>1412</v>
      </c>
      <c r="K18356" s="3" t="s">
        <v>24</v>
      </c>
      <c r="L18356" s="3">
        <v>48.0</v>
      </c>
      <c r="M18356" s="3" t="s">
        <v>30</v>
      </c>
      <c r="N18356" s="3" t="s">
        <v>16077</v>
      </c>
      <c r="O18356" s="3" t="s">
        <v>769</v>
      </c>
      <c r="P18356" s="4">
        <v>19798.0</v>
      </c>
      <c r="Q18356" s="3" t="s">
        <v>49</v>
      </c>
      <c r="S18356" s="3" t="s">
        <v>34</v>
      </c>
    </row>
    <row r="18357">
      <c r="A18357" s="2">
        <v>42318.71491898148</v>
      </c>
      <c r="B18357" s="3">
        <v>93.0</v>
      </c>
      <c r="C18357" s="3" t="s">
        <v>15274</v>
      </c>
      <c r="D18357" s="3">
        <v>13.0</v>
      </c>
      <c r="E18357" s="3" t="s">
        <v>15315</v>
      </c>
      <c r="F18357" s="3">
        <v>8.0</v>
      </c>
      <c r="G18357" s="3">
        <v>2.0</v>
      </c>
      <c r="H18357" s="3" t="s">
        <v>15996</v>
      </c>
      <c r="I18357" s="3" t="s">
        <v>15997</v>
      </c>
      <c r="J18357" s="3" t="s">
        <v>1412</v>
      </c>
      <c r="K18357" s="3" t="s">
        <v>24</v>
      </c>
      <c r="L18357" s="3">
        <v>49.0</v>
      </c>
      <c r="M18357" s="3" t="s">
        <v>25</v>
      </c>
      <c r="N18357" s="3" t="s">
        <v>7531</v>
      </c>
      <c r="O18357" s="3" t="s">
        <v>297</v>
      </c>
      <c r="P18357" s="4">
        <v>19761.0</v>
      </c>
      <c r="Q18357" s="3" t="s">
        <v>153</v>
      </c>
      <c r="S18357" s="3" t="s">
        <v>34</v>
      </c>
    </row>
    <row r="18358">
      <c r="A18358" s="2">
        <v>42318.71491898148</v>
      </c>
      <c r="B18358" s="3">
        <v>93.0</v>
      </c>
      <c r="C18358" s="3" t="s">
        <v>15274</v>
      </c>
      <c r="D18358" s="3">
        <v>13.0</v>
      </c>
      <c r="E18358" s="3" t="s">
        <v>15315</v>
      </c>
      <c r="F18358" s="3">
        <v>8.0</v>
      </c>
      <c r="G18358" s="3">
        <v>2.0</v>
      </c>
      <c r="H18358" s="3" t="s">
        <v>15996</v>
      </c>
      <c r="I18358" s="3" t="s">
        <v>15997</v>
      </c>
      <c r="J18358" s="3" t="s">
        <v>1412</v>
      </c>
      <c r="K18358" s="3" t="s">
        <v>24</v>
      </c>
      <c r="L18358" s="3">
        <v>50.0</v>
      </c>
      <c r="M18358" s="3" t="s">
        <v>30</v>
      </c>
      <c r="N18358" s="3" t="s">
        <v>16078</v>
      </c>
      <c r="O18358" s="3" t="s">
        <v>89</v>
      </c>
      <c r="P18358" s="4">
        <v>21039.0</v>
      </c>
      <c r="Q18358" s="3" t="s">
        <v>40</v>
      </c>
      <c r="S18358" s="3" t="s">
        <v>34</v>
      </c>
    </row>
    <row r="18359">
      <c r="A18359" s="2">
        <v>42318.71491898148</v>
      </c>
      <c r="B18359" s="3">
        <v>93.0</v>
      </c>
      <c r="C18359" s="3" t="s">
        <v>15274</v>
      </c>
      <c r="D18359" s="3">
        <v>13.0</v>
      </c>
      <c r="E18359" s="3" t="s">
        <v>15315</v>
      </c>
      <c r="F18359" s="3">
        <v>8.0</v>
      </c>
      <c r="G18359" s="3">
        <v>2.0</v>
      </c>
      <c r="H18359" s="3" t="s">
        <v>15996</v>
      </c>
      <c r="I18359" s="3" t="s">
        <v>15997</v>
      </c>
      <c r="J18359" s="3" t="s">
        <v>1412</v>
      </c>
      <c r="K18359" s="3" t="s">
        <v>24</v>
      </c>
      <c r="L18359" s="3">
        <v>51.0</v>
      </c>
      <c r="M18359" s="3" t="s">
        <v>25</v>
      </c>
      <c r="N18359" s="3" t="s">
        <v>640</v>
      </c>
      <c r="O18359" s="3" t="s">
        <v>95</v>
      </c>
      <c r="P18359" s="4">
        <v>17242.0</v>
      </c>
      <c r="Q18359" s="3" t="s">
        <v>117</v>
      </c>
      <c r="S18359" s="3" t="s">
        <v>34</v>
      </c>
    </row>
    <row r="18360">
      <c r="A18360" s="2">
        <v>42318.71491898148</v>
      </c>
      <c r="B18360" s="3">
        <v>93.0</v>
      </c>
      <c r="C18360" s="3" t="s">
        <v>15274</v>
      </c>
      <c r="D18360" s="3">
        <v>83.0</v>
      </c>
      <c r="E18360" s="3" t="s">
        <v>15357</v>
      </c>
      <c r="F18360" s="3">
        <v>8.0</v>
      </c>
      <c r="G18360" s="3">
        <v>2.0</v>
      </c>
      <c r="H18360" s="3" t="s">
        <v>15996</v>
      </c>
      <c r="I18360" s="3" t="s">
        <v>15997</v>
      </c>
      <c r="J18360" s="3" t="s">
        <v>1412</v>
      </c>
      <c r="K18360" s="3" t="s">
        <v>24</v>
      </c>
      <c r="L18360" s="3">
        <v>1.0</v>
      </c>
      <c r="M18360" s="3" t="s">
        <v>30</v>
      </c>
      <c r="N18360" s="3" t="s">
        <v>16079</v>
      </c>
      <c r="O18360" s="3" t="s">
        <v>283</v>
      </c>
      <c r="P18360" s="4">
        <v>23297.0</v>
      </c>
      <c r="Q18360" s="3" t="s">
        <v>72</v>
      </c>
      <c r="S18360" s="3" t="s">
        <v>34</v>
      </c>
    </row>
    <row r="18361">
      <c r="A18361" s="2">
        <v>42318.71491898148</v>
      </c>
      <c r="B18361" s="3">
        <v>93.0</v>
      </c>
      <c r="C18361" s="3" t="s">
        <v>15274</v>
      </c>
      <c r="D18361" s="3">
        <v>83.0</v>
      </c>
      <c r="E18361" s="3" t="s">
        <v>15357</v>
      </c>
      <c r="F18361" s="3">
        <v>8.0</v>
      </c>
      <c r="G18361" s="3">
        <v>2.0</v>
      </c>
      <c r="H18361" s="3" t="s">
        <v>15996</v>
      </c>
      <c r="I18361" s="3" t="s">
        <v>15997</v>
      </c>
      <c r="J18361" s="3" t="s">
        <v>1412</v>
      </c>
      <c r="K18361" s="3" t="s">
        <v>24</v>
      </c>
      <c r="L18361" s="3">
        <v>2.0</v>
      </c>
      <c r="M18361" s="3" t="s">
        <v>25</v>
      </c>
      <c r="N18361" s="3" t="s">
        <v>1485</v>
      </c>
      <c r="O18361" s="3" t="s">
        <v>377</v>
      </c>
      <c r="P18361" s="4">
        <v>26102.0</v>
      </c>
      <c r="Q18361" s="3" t="s">
        <v>40</v>
      </c>
      <c r="S18361" s="3" t="s">
        <v>34</v>
      </c>
    </row>
    <row r="18362">
      <c r="A18362" s="2">
        <v>42318.71491898148</v>
      </c>
      <c r="B18362" s="3">
        <v>93.0</v>
      </c>
      <c r="C18362" s="3" t="s">
        <v>15274</v>
      </c>
      <c r="D18362" s="3">
        <v>83.0</v>
      </c>
      <c r="E18362" s="3" t="s">
        <v>15357</v>
      </c>
      <c r="F18362" s="3">
        <v>8.0</v>
      </c>
      <c r="G18362" s="3">
        <v>2.0</v>
      </c>
      <c r="H18362" s="3" t="s">
        <v>15996</v>
      </c>
      <c r="I18362" s="3" t="s">
        <v>15997</v>
      </c>
      <c r="J18362" s="3" t="s">
        <v>1412</v>
      </c>
      <c r="K18362" s="3" t="s">
        <v>24</v>
      </c>
      <c r="L18362" s="3">
        <v>3.0</v>
      </c>
      <c r="M18362" s="3" t="s">
        <v>30</v>
      </c>
      <c r="N18362" s="3" t="s">
        <v>2065</v>
      </c>
      <c r="O18362" s="3" t="s">
        <v>1180</v>
      </c>
      <c r="P18362" s="4">
        <v>28666.0</v>
      </c>
      <c r="Q18362" s="3" t="s">
        <v>132</v>
      </c>
      <c r="S18362" s="3" t="s">
        <v>34</v>
      </c>
    </row>
    <row r="18363">
      <c r="A18363" s="2">
        <v>42318.71491898148</v>
      </c>
      <c r="B18363" s="3">
        <v>93.0</v>
      </c>
      <c r="C18363" s="3" t="s">
        <v>15274</v>
      </c>
      <c r="D18363" s="3">
        <v>83.0</v>
      </c>
      <c r="E18363" s="3" t="s">
        <v>15357</v>
      </c>
      <c r="F18363" s="3">
        <v>8.0</v>
      </c>
      <c r="G18363" s="3">
        <v>2.0</v>
      </c>
      <c r="H18363" s="3" t="s">
        <v>15996</v>
      </c>
      <c r="I18363" s="3" t="s">
        <v>15997</v>
      </c>
      <c r="J18363" s="3" t="s">
        <v>1412</v>
      </c>
      <c r="K18363" s="3" t="s">
        <v>24</v>
      </c>
      <c r="L18363" s="3">
        <v>4.0</v>
      </c>
      <c r="M18363" s="3" t="s">
        <v>25</v>
      </c>
      <c r="N18363" s="3" t="s">
        <v>2347</v>
      </c>
      <c r="O18363" s="3" t="s">
        <v>213</v>
      </c>
      <c r="P18363" s="4">
        <v>23047.0</v>
      </c>
      <c r="Q18363" s="3" t="s">
        <v>2911</v>
      </c>
      <c r="S18363" s="3" t="s">
        <v>34</v>
      </c>
    </row>
    <row r="18364">
      <c r="A18364" s="2">
        <v>42318.71491898148</v>
      </c>
      <c r="B18364" s="3">
        <v>93.0</v>
      </c>
      <c r="C18364" s="3" t="s">
        <v>15274</v>
      </c>
      <c r="D18364" s="3">
        <v>83.0</v>
      </c>
      <c r="E18364" s="3" t="s">
        <v>15357</v>
      </c>
      <c r="F18364" s="3">
        <v>8.0</v>
      </c>
      <c r="G18364" s="3">
        <v>2.0</v>
      </c>
      <c r="H18364" s="3" t="s">
        <v>15996</v>
      </c>
      <c r="I18364" s="3" t="s">
        <v>15997</v>
      </c>
      <c r="J18364" s="3" t="s">
        <v>1412</v>
      </c>
      <c r="K18364" s="3" t="s">
        <v>24</v>
      </c>
      <c r="L18364" s="3">
        <v>5.0</v>
      </c>
      <c r="M18364" s="3" t="s">
        <v>30</v>
      </c>
      <c r="N18364" s="3" t="s">
        <v>16080</v>
      </c>
      <c r="O18364" s="3" t="s">
        <v>697</v>
      </c>
      <c r="P18364" s="4">
        <v>27201.0</v>
      </c>
      <c r="Q18364" s="3" t="s">
        <v>75</v>
      </c>
      <c r="S18364" s="3" t="s">
        <v>34</v>
      </c>
    </row>
    <row r="18365">
      <c r="A18365" s="2">
        <v>42318.71491898148</v>
      </c>
      <c r="B18365" s="3">
        <v>93.0</v>
      </c>
      <c r="C18365" s="3" t="s">
        <v>15274</v>
      </c>
      <c r="D18365" s="3">
        <v>83.0</v>
      </c>
      <c r="E18365" s="3" t="s">
        <v>15357</v>
      </c>
      <c r="F18365" s="3">
        <v>8.0</v>
      </c>
      <c r="G18365" s="3">
        <v>2.0</v>
      </c>
      <c r="H18365" s="3" t="s">
        <v>15996</v>
      </c>
      <c r="I18365" s="3" t="s">
        <v>15997</v>
      </c>
      <c r="J18365" s="3" t="s">
        <v>1412</v>
      </c>
      <c r="K18365" s="3" t="s">
        <v>24</v>
      </c>
      <c r="L18365" s="3">
        <v>6.0</v>
      </c>
      <c r="M18365" s="3" t="s">
        <v>25</v>
      </c>
      <c r="N18365" s="3" t="s">
        <v>16081</v>
      </c>
      <c r="O18365" s="3" t="s">
        <v>2365</v>
      </c>
      <c r="P18365" s="4">
        <v>20490.0</v>
      </c>
      <c r="Q18365" s="3" t="s">
        <v>7169</v>
      </c>
      <c r="S18365" s="3" t="s">
        <v>34</v>
      </c>
    </row>
    <row r="18366">
      <c r="A18366" s="2">
        <v>42318.71491898148</v>
      </c>
      <c r="B18366" s="3">
        <v>93.0</v>
      </c>
      <c r="C18366" s="3" t="s">
        <v>15274</v>
      </c>
      <c r="D18366" s="3">
        <v>83.0</v>
      </c>
      <c r="E18366" s="3" t="s">
        <v>15357</v>
      </c>
      <c r="F18366" s="3">
        <v>8.0</v>
      </c>
      <c r="G18366" s="3">
        <v>2.0</v>
      </c>
      <c r="H18366" s="3" t="s">
        <v>15996</v>
      </c>
      <c r="I18366" s="3" t="s">
        <v>15997</v>
      </c>
      <c r="J18366" s="3" t="s">
        <v>1412</v>
      </c>
      <c r="K18366" s="3" t="s">
        <v>24</v>
      </c>
      <c r="L18366" s="3">
        <v>7.0</v>
      </c>
      <c r="M18366" s="3" t="s">
        <v>30</v>
      </c>
      <c r="N18366" s="3" t="s">
        <v>16082</v>
      </c>
      <c r="O18366" s="3" t="s">
        <v>1970</v>
      </c>
      <c r="P18366" s="4">
        <v>26778.0</v>
      </c>
      <c r="Q18366" s="3" t="s">
        <v>110</v>
      </c>
      <c r="S18366" s="3" t="s">
        <v>34</v>
      </c>
    </row>
    <row r="18367">
      <c r="A18367" s="2">
        <v>42318.71491898148</v>
      </c>
      <c r="B18367" s="3">
        <v>93.0</v>
      </c>
      <c r="C18367" s="3" t="s">
        <v>15274</v>
      </c>
      <c r="D18367" s="3">
        <v>83.0</v>
      </c>
      <c r="E18367" s="3" t="s">
        <v>15357</v>
      </c>
      <c r="F18367" s="3">
        <v>8.0</v>
      </c>
      <c r="G18367" s="3">
        <v>2.0</v>
      </c>
      <c r="H18367" s="3" t="s">
        <v>15996</v>
      </c>
      <c r="I18367" s="3" t="s">
        <v>15997</v>
      </c>
      <c r="J18367" s="3" t="s">
        <v>1412</v>
      </c>
      <c r="K18367" s="3" t="s">
        <v>24</v>
      </c>
      <c r="L18367" s="3">
        <v>8.0</v>
      </c>
      <c r="M18367" s="3" t="s">
        <v>25</v>
      </c>
      <c r="N18367" s="3" t="s">
        <v>16083</v>
      </c>
      <c r="O18367" s="3" t="s">
        <v>1643</v>
      </c>
      <c r="P18367" s="4">
        <v>16451.0</v>
      </c>
      <c r="Q18367" s="3" t="s">
        <v>96</v>
      </c>
      <c r="S18367" s="3" t="s">
        <v>34</v>
      </c>
    </row>
    <row r="18368">
      <c r="A18368" s="2">
        <v>42318.71491898148</v>
      </c>
      <c r="B18368" s="3">
        <v>93.0</v>
      </c>
      <c r="C18368" s="3" t="s">
        <v>15274</v>
      </c>
      <c r="D18368" s="3">
        <v>83.0</v>
      </c>
      <c r="E18368" s="3" t="s">
        <v>15357</v>
      </c>
      <c r="F18368" s="3">
        <v>8.0</v>
      </c>
      <c r="G18368" s="3">
        <v>2.0</v>
      </c>
      <c r="H18368" s="3" t="s">
        <v>15996</v>
      </c>
      <c r="I18368" s="3" t="s">
        <v>15997</v>
      </c>
      <c r="J18368" s="3" t="s">
        <v>1412</v>
      </c>
      <c r="K18368" s="3" t="s">
        <v>24</v>
      </c>
      <c r="L18368" s="3">
        <v>9.0</v>
      </c>
      <c r="M18368" s="3" t="s">
        <v>30</v>
      </c>
      <c r="N18368" s="3" t="s">
        <v>16084</v>
      </c>
      <c r="O18368" s="3" t="s">
        <v>121</v>
      </c>
      <c r="P18368" s="4">
        <v>26066.0</v>
      </c>
      <c r="Q18368" s="3" t="s">
        <v>40</v>
      </c>
      <c r="S18368" s="3" t="s">
        <v>34</v>
      </c>
    </row>
    <row r="18369">
      <c r="A18369" s="2">
        <v>42318.71491898148</v>
      </c>
      <c r="B18369" s="3">
        <v>93.0</v>
      </c>
      <c r="C18369" s="3" t="s">
        <v>15274</v>
      </c>
      <c r="D18369" s="3">
        <v>83.0</v>
      </c>
      <c r="E18369" s="3" t="s">
        <v>15357</v>
      </c>
      <c r="F18369" s="3">
        <v>8.0</v>
      </c>
      <c r="G18369" s="3">
        <v>2.0</v>
      </c>
      <c r="H18369" s="3" t="s">
        <v>15996</v>
      </c>
      <c r="I18369" s="3" t="s">
        <v>15997</v>
      </c>
      <c r="J18369" s="3" t="s">
        <v>1412</v>
      </c>
      <c r="K18369" s="3" t="s">
        <v>24</v>
      </c>
      <c r="L18369" s="3">
        <v>10.0</v>
      </c>
      <c r="M18369" s="3" t="s">
        <v>25</v>
      </c>
      <c r="N18369" s="3" t="s">
        <v>6705</v>
      </c>
      <c r="O18369" s="3" t="s">
        <v>533</v>
      </c>
      <c r="P18369" s="4">
        <v>28862.0</v>
      </c>
      <c r="Q18369" s="3" t="s">
        <v>132</v>
      </c>
      <c r="S18369" s="3" t="s">
        <v>34</v>
      </c>
    </row>
    <row r="18370">
      <c r="A18370" s="2">
        <v>42318.71491898148</v>
      </c>
      <c r="B18370" s="3">
        <v>93.0</v>
      </c>
      <c r="C18370" s="3" t="s">
        <v>15274</v>
      </c>
      <c r="D18370" s="3">
        <v>83.0</v>
      </c>
      <c r="E18370" s="3" t="s">
        <v>15357</v>
      </c>
      <c r="F18370" s="3">
        <v>8.0</v>
      </c>
      <c r="G18370" s="3">
        <v>2.0</v>
      </c>
      <c r="H18370" s="3" t="s">
        <v>15996</v>
      </c>
      <c r="I18370" s="3" t="s">
        <v>15997</v>
      </c>
      <c r="J18370" s="3" t="s">
        <v>1412</v>
      </c>
      <c r="K18370" s="3" t="s">
        <v>24</v>
      </c>
      <c r="L18370" s="3">
        <v>11.0</v>
      </c>
      <c r="M18370" s="3" t="s">
        <v>30</v>
      </c>
      <c r="N18370" s="3" t="s">
        <v>1328</v>
      </c>
      <c r="O18370" s="3" t="s">
        <v>121</v>
      </c>
      <c r="P18370" s="4">
        <v>24282.0</v>
      </c>
      <c r="Q18370" s="3" t="s">
        <v>132</v>
      </c>
      <c r="S18370" s="3" t="s">
        <v>34</v>
      </c>
    </row>
    <row r="18371">
      <c r="A18371" s="2">
        <v>42318.71491898148</v>
      </c>
      <c r="B18371" s="3">
        <v>93.0</v>
      </c>
      <c r="C18371" s="3" t="s">
        <v>15274</v>
      </c>
      <c r="D18371" s="3">
        <v>83.0</v>
      </c>
      <c r="E18371" s="3" t="s">
        <v>15357</v>
      </c>
      <c r="F18371" s="3">
        <v>8.0</v>
      </c>
      <c r="G18371" s="3">
        <v>2.0</v>
      </c>
      <c r="H18371" s="3" t="s">
        <v>15996</v>
      </c>
      <c r="I18371" s="3" t="s">
        <v>15997</v>
      </c>
      <c r="J18371" s="3" t="s">
        <v>1412</v>
      </c>
      <c r="K18371" s="3" t="s">
        <v>24</v>
      </c>
      <c r="L18371" s="3">
        <v>12.0</v>
      </c>
      <c r="M18371" s="3" t="s">
        <v>25</v>
      </c>
      <c r="N18371" s="3" t="s">
        <v>16085</v>
      </c>
      <c r="O18371" s="3" t="s">
        <v>1452</v>
      </c>
      <c r="P18371" s="4">
        <v>31875.0</v>
      </c>
      <c r="Q18371" s="3" t="s">
        <v>352</v>
      </c>
      <c r="S18371" s="3" t="s">
        <v>34</v>
      </c>
    </row>
    <row r="18372">
      <c r="A18372" s="2">
        <v>42318.71491898148</v>
      </c>
      <c r="B18372" s="3">
        <v>93.0</v>
      </c>
      <c r="C18372" s="3" t="s">
        <v>15274</v>
      </c>
      <c r="D18372" s="3">
        <v>83.0</v>
      </c>
      <c r="E18372" s="3" t="s">
        <v>15357</v>
      </c>
      <c r="F18372" s="3">
        <v>8.0</v>
      </c>
      <c r="G18372" s="3">
        <v>2.0</v>
      </c>
      <c r="H18372" s="3" t="s">
        <v>15996</v>
      </c>
      <c r="I18372" s="3" t="s">
        <v>15997</v>
      </c>
      <c r="J18372" s="3" t="s">
        <v>1412</v>
      </c>
      <c r="K18372" s="3" t="s">
        <v>24</v>
      </c>
      <c r="L18372" s="3">
        <v>13.0</v>
      </c>
      <c r="M18372" s="3" t="s">
        <v>30</v>
      </c>
      <c r="N18372" s="3" t="s">
        <v>11395</v>
      </c>
      <c r="O18372" s="3" t="s">
        <v>6981</v>
      </c>
      <c r="P18372" s="4">
        <v>20947.0</v>
      </c>
      <c r="Q18372" s="3" t="s">
        <v>72</v>
      </c>
      <c r="S18372" s="3" t="s">
        <v>34</v>
      </c>
    </row>
    <row r="18373">
      <c r="A18373" s="2">
        <v>42318.71491898148</v>
      </c>
      <c r="B18373" s="3">
        <v>93.0</v>
      </c>
      <c r="C18373" s="3" t="s">
        <v>15274</v>
      </c>
      <c r="D18373" s="3">
        <v>83.0</v>
      </c>
      <c r="E18373" s="3" t="s">
        <v>15357</v>
      </c>
      <c r="F18373" s="3">
        <v>8.0</v>
      </c>
      <c r="G18373" s="3">
        <v>2.0</v>
      </c>
      <c r="H18373" s="3" t="s">
        <v>15996</v>
      </c>
      <c r="I18373" s="3" t="s">
        <v>15997</v>
      </c>
      <c r="J18373" s="3" t="s">
        <v>1412</v>
      </c>
      <c r="K18373" s="3" t="s">
        <v>24</v>
      </c>
      <c r="L18373" s="3">
        <v>14.0</v>
      </c>
      <c r="M18373" s="3" t="s">
        <v>25</v>
      </c>
      <c r="N18373" s="3" t="s">
        <v>14809</v>
      </c>
      <c r="O18373" s="3" t="s">
        <v>1234</v>
      </c>
      <c r="P18373" s="4">
        <v>20489.0</v>
      </c>
      <c r="Q18373" s="3" t="s">
        <v>33</v>
      </c>
      <c r="S18373" s="3" t="s">
        <v>34</v>
      </c>
    </row>
    <row r="18374">
      <c r="A18374" s="2">
        <v>42318.71491898148</v>
      </c>
      <c r="B18374" s="3">
        <v>93.0</v>
      </c>
      <c r="C18374" s="3" t="s">
        <v>15274</v>
      </c>
      <c r="D18374" s="3">
        <v>83.0</v>
      </c>
      <c r="E18374" s="3" t="s">
        <v>15357</v>
      </c>
      <c r="F18374" s="3">
        <v>8.0</v>
      </c>
      <c r="G18374" s="3">
        <v>2.0</v>
      </c>
      <c r="H18374" s="3" t="s">
        <v>15996</v>
      </c>
      <c r="I18374" s="3" t="s">
        <v>15997</v>
      </c>
      <c r="J18374" s="3" t="s">
        <v>1412</v>
      </c>
      <c r="K18374" s="3" t="s">
        <v>24</v>
      </c>
      <c r="L18374" s="3">
        <v>15.0</v>
      </c>
      <c r="M18374" s="3" t="s">
        <v>30</v>
      </c>
      <c r="N18374" s="3" t="s">
        <v>1701</v>
      </c>
      <c r="O18374" s="3" t="s">
        <v>67</v>
      </c>
      <c r="P18374" s="4">
        <v>23774.0</v>
      </c>
      <c r="Q18374" s="3" t="s">
        <v>86</v>
      </c>
      <c r="S18374" s="3" t="s">
        <v>34</v>
      </c>
    </row>
    <row r="18375">
      <c r="A18375" s="2">
        <v>42318.71491898148</v>
      </c>
      <c r="B18375" s="3">
        <v>93.0</v>
      </c>
      <c r="C18375" s="3" t="s">
        <v>15274</v>
      </c>
      <c r="D18375" s="3">
        <v>83.0</v>
      </c>
      <c r="E18375" s="3" t="s">
        <v>15357</v>
      </c>
      <c r="F18375" s="3">
        <v>8.0</v>
      </c>
      <c r="G18375" s="3">
        <v>2.0</v>
      </c>
      <c r="H18375" s="3" t="s">
        <v>15996</v>
      </c>
      <c r="I18375" s="3" t="s">
        <v>15997</v>
      </c>
      <c r="J18375" s="3" t="s">
        <v>1412</v>
      </c>
      <c r="K18375" s="3" t="s">
        <v>24</v>
      </c>
      <c r="L18375" s="3">
        <v>16.0</v>
      </c>
      <c r="M18375" s="3" t="s">
        <v>25</v>
      </c>
      <c r="N18375" s="3" t="s">
        <v>16086</v>
      </c>
      <c r="O18375" s="3" t="s">
        <v>16087</v>
      </c>
      <c r="P18375" s="4">
        <v>30217.0</v>
      </c>
      <c r="Q18375" s="3" t="s">
        <v>52</v>
      </c>
      <c r="S18375" s="3" t="s">
        <v>34</v>
      </c>
    </row>
    <row r="18376">
      <c r="A18376" s="2">
        <v>42318.71491898148</v>
      </c>
      <c r="B18376" s="3">
        <v>93.0</v>
      </c>
      <c r="C18376" s="3" t="s">
        <v>15274</v>
      </c>
      <c r="D18376" s="3">
        <v>83.0</v>
      </c>
      <c r="E18376" s="3" t="s">
        <v>15357</v>
      </c>
      <c r="F18376" s="3">
        <v>8.0</v>
      </c>
      <c r="G18376" s="3">
        <v>2.0</v>
      </c>
      <c r="H18376" s="3" t="s">
        <v>15996</v>
      </c>
      <c r="I18376" s="3" t="s">
        <v>15997</v>
      </c>
      <c r="J18376" s="3" t="s">
        <v>1412</v>
      </c>
      <c r="K18376" s="3" t="s">
        <v>24</v>
      </c>
      <c r="L18376" s="3">
        <v>17.0</v>
      </c>
      <c r="M18376" s="3" t="s">
        <v>30</v>
      </c>
      <c r="N18376" s="3" t="s">
        <v>10276</v>
      </c>
      <c r="O18376" s="3" t="s">
        <v>102</v>
      </c>
      <c r="P18376" s="4">
        <v>26667.0</v>
      </c>
      <c r="Q18376" s="3" t="s">
        <v>40</v>
      </c>
      <c r="S18376" s="3" t="s">
        <v>34</v>
      </c>
    </row>
    <row r="18377">
      <c r="A18377" s="2">
        <v>42318.71491898148</v>
      </c>
      <c r="B18377" s="3">
        <v>93.0</v>
      </c>
      <c r="C18377" s="3" t="s">
        <v>15274</v>
      </c>
      <c r="D18377" s="3">
        <v>83.0</v>
      </c>
      <c r="E18377" s="3" t="s">
        <v>15357</v>
      </c>
      <c r="F18377" s="3">
        <v>8.0</v>
      </c>
      <c r="G18377" s="3">
        <v>2.0</v>
      </c>
      <c r="H18377" s="3" t="s">
        <v>15996</v>
      </c>
      <c r="I18377" s="3" t="s">
        <v>15997</v>
      </c>
      <c r="J18377" s="3" t="s">
        <v>1412</v>
      </c>
      <c r="K18377" s="3" t="s">
        <v>24</v>
      </c>
      <c r="L18377" s="3">
        <v>18.0</v>
      </c>
      <c r="M18377" s="3" t="s">
        <v>25</v>
      </c>
      <c r="N18377" s="3" t="s">
        <v>16088</v>
      </c>
      <c r="O18377" s="3" t="s">
        <v>12206</v>
      </c>
      <c r="P18377" s="4">
        <v>20351.0</v>
      </c>
      <c r="Q18377" s="3" t="s">
        <v>40</v>
      </c>
      <c r="S18377" s="3" t="s">
        <v>34</v>
      </c>
    </row>
    <row r="18378">
      <c r="A18378" s="2">
        <v>42318.71491898148</v>
      </c>
      <c r="B18378" s="3">
        <v>93.0</v>
      </c>
      <c r="C18378" s="3" t="s">
        <v>15274</v>
      </c>
      <c r="D18378" s="3">
        <v>83.0</v>
      </c>
      <c r="E18378" s="3" t="s">
        <v>15357</v>
      </c>
      <c r="F18378" s="3">
        <v>8.0</v>
      </c>
      <c r="G18378" s="3">
        <v>2.0</v>
      </c>
      <c r="H18378" s="3" t="s">
        <v>15996</v>
      </c>
      <c r="I18378" s="3" t="s">
        <v>15997</v>
      </c>
      <c r="J18378" s="3" t="s">
        <v>1412</v>
      </c>
      <c r="K18378" s="3" t="s">
        <v>24</v>
      </c>
      <c r="L18378" s="3">
        <v>19.0</v>
      </c>
      <c r="M18378" s="3" t="s">
        <v>30</v>
      </c>
      <c r="N18378" s="3" t="s">
        <v>16089</v>
      </c>
      <c r="O18378" s="3" t="s">
        <v>726</v>
      </c>
      <c r="P18378" s="4">
        <v>28061.0</v>
      </c>
      <c r="Q18378" s="3" t="s">
        <v>40</v>
      </c>
      <c r="S18378" s="3" t="s">
        <v>34</v>
      </c>
    </row>
    <row r="18379">
      <c r="A18379" s="2">
        <v>42318.71491898148</v>
      </c>
      <c r="B18379" s="3">
        <v>93.0</v>
      </c>
      <c r="C18379" s="3" t="s">
        <v>15274</v>
      </c>
      <c r="D18379" s="3">
        <v>83.0</v>
      </c>
      <c r="E18379" s="3" t="s">
        <v>15357</v>
      </c>
      <c r="F18379" s="3">
        <v>8.0</v>
      </c>
      <c r="G18379" s="3">
        <v>2.0</v>
      </c>
      <c r="H18379" s="3" t="s">
        <v>15996</v>
      </c>
      <c r="I18379" s="3" t="s">
        <v>15997</v>
      </c>
      <c r="J18379" s="3" t="s">
        <v>1412</v>
      </c>
      <c r="K18379" s="3" t="s">
        <v>24</v>
      </c>
      <c r="L18379" s="3">
        <v>20.0</v>
      </c>
      <c r="M18379" s="3" t="s">
        <v>25</v>
      </c>
      <c r="N18379" s="3" t="s">
        <v>3011</v>
      </c>
      <c r="O18379" s="3" t="s">
        <v>1275</v>
      </c>
      <c r="P18379" s="4">
        <v>27047.0</v>
      </c>
      <c r="Q18379" s="3" t="s">
        <v>372</v>
      </c>
      <c r="S18379" s="3" t="s">
        <v>34</v>
      </c>
    </row>
    <row r="18380">
      <c r="A18380" s="2">
        <v>42318.71491898148</v>
      </c>
      <c r="B18380" s="3">
        <v>93.0</v>
      </c>
      <c r="C18380" s="3" t="s">
        <v>15274</v>
      </c>
      <c r="D18380" s="3">
        <v>83.0</v>
      </c>
      <c r="E18380" s="3" t="s">
        <v>15357</v>
      </c>
      <c r="F18380" s="3">
        <v>8.0</v>
      </c>
      <c r="G18380" s="3">
        <v>2.0</v>
      </c>
      <c r="H18380" s="3" t="s">
        <v>15996</v>
      </c>
      <c r="I18380" s="3" t="s">
        <v>15997</v>
      </c>
      <c r="J18380" s="3" t="s">
        <v>1412</v>
      </c>
      <c r="K18380" s="3" t="s">
        <v>24</v>
      </c>
      <c r="L18380" s="3">
        <v>21.0</v>
      </c>
      <c r="M18380" s="3" t="s">
        <v>30</v>
      </c>
      <c r="N18380" s="3" t="s">
        <v>1730</v>
      </c>
      <c r="O18380" s="3" t="s">
        <v>249</v>
      </c>
      <c r="P18380" s="4">
        <v>22547.0</v>
      </c>
      <c r="Q18380" s="3" t="s">
        <v>40</v>
      </c>
      <c r="S18380" s="3" t="s">
        <v>34</v>
      </c>
    </row>
    <row r="18381">
      <c r="A18381" s="2">
        <v>42318.71491898148</v>
      </c>
      <c r="B18381" s="3">
        <v>93.0</v>
      </c>
      <c r="C18381" s="3" t="s">
        <v>15274</v>
      </c>
      <c r="D18381" s="3">
        <v>83.0</v>
      </c>
      <c r="E18381" s="3" t="s">
        <v>15357</v>
      </c>
      <c r="F18381" s="3">
        <v>8.0</v>
      </c>
      <c r="G18381" s="3">
        <v>2.0</v>
      </c>
      <c r="H18381" s="3" t="s">
        <v>15996</v>
      </c>
      <c r="I18381" s="3" t="s">
        <v>15997</v>
      </c>
      <c r="J18381" s="3" t="s">
        <v>1412</v>
      </c>
      <c r="K18381" s="3" t="s">
        <v>24</v>
      </c>
      <c r="L18381" s="3">
        <v>22.0</v>
      </c>
      <c r="M18381" s="3" t="s">
        <v>25</v>
      </c>
      <c r="N18381" s="3" t="s">
        <v>631</v>
      </c>
      <c r="O18381" s="3" t="s">
        <v>1275</v>
      </c>
      <c r="P18381" s="4">
        <v>25321.0</v>
      </c>
      <c r="Q18381" s="3" t="s">
        <v>189</v>
      </c>
      <c r="S18381" s="3" t="s">
        <v>34</v>
      </c>
    </row>
    <row r="18382">
      <c r="A18382" s="2">
        <v>42318.71491898148</v>
      </c>
      <c r="B18382" s="3">
        <v>93.0</v>
      </c>
      <c r="C18382" s="3" t="s">
        <v>15274</v>
      </c>
      <c r="D18382" s="3">
        <v>83.0</v>
      </c>
      <c r="E18382" s="3" t="s">
        <v>15357</v>
      </c>
      <c r="F18382" s="3">
        <v>8.0</v>
      </c>
      <c r="G18382" s="3">
        <v>2.0</v>
      </c>
      <c r="H18382" s="3" t="s">
        <v>15996</v>
      </c>
      <c r="I18382" s="3" t="s">
        <v>15997</v>
      </c>
      <c r="J18382" s="3" t="s">
        <v>1412</v>
      </c>
      <c r="K18382" s="3" t="s">
        <v>24</v>
      </c>
      <c r="L18382" s="3">
        <v>23.0</v>
      </c>
      <c r="M18382" s="3" t="s">
        <v>30</v>
      </c>
      <c r="N18382" s="3" t="s">
        <v>16090</v>
      </c>
      <c r="O18382" s="3" t="s">
        <v>783</v>
      </c>
      <c r="P18382" s="4">
        <v>14940.0</v>
      </c>
      <c r="Q18382" s="3" t="s">
        <v>49</v>
      </c>
      <c r="S18382" s="3" t="s">
        <v>34</v>
      </c>
    </row>
    <row r="18383">
      <c r="A18383" s="2">
        <v>42318.71491898148</v>
      </c>
      <c r="B18383" s="3">
        <v>93.0</v>
      </c>
      <c r="C18383" s="3" t="s">
        <v>15274</v>
      </c>
      <c r="D18383" s="3">
        <v>83.0</v>
      </c>
      <c r="E18383" s="3" t="s">
        <v>15357</v>
      </c>
      <c r="F18383" s="3">
        <v>8.0</v>
      </c>
      <c r="G18383" s="3">
        <v>2.0</v>
      </c>
      <c r="H18383" s="3" t="s">
        <v>15996</v>
      </c>
      <c r="I18383" s="3" t="s">
        <v>15997</v>
      </c>
      <c r="J18383" s="3" t="s">
        <v>1412</v>
      </c>
      <c r="K18383" s="3" t="s">
        <v>24</v>
      </c>
      <c r="L18383" s="3">
        <v>24.0</v>
      </c>
      <c r="M18383" s="3" t="s">
        <v>25</v>
      </c>
      <c r="N18383" s="3" t="s">
        <v>16091</v>
      </c>
      <c r="O18383" s="3" t="s">
        <v>417</v>
      </c>
      <c r="P18383" s="4">
        <v>21878.0</v>
      </c>
      <c r="Q18383" s="3" t="s">
        <v>55</v>
      </c>
      <c r="S18383" s="3" t="s">
        <v>34</v>
      </c>
    </row>
    <row r="18384">
      <c r="A18384" s="2">
        <v>42318.71491898148</v>
      </c>
      <c r="B18384" s="3">
        <v>93.0</v>
      </c>
      <c r="C18384" s="3" t="s">
        <v>15274</v>
      </c>
      <c r="D18384" s="3">
        <v>83.0</v>
      </c>
      <c r="E18384" s="3" t="s">
        <v>15357</v>
      </c>
      <c r="F18384" s="3">
        <v>8.0</v>
      </c>
      <c r="G18384" s="3">
        <v>2.0</v>
      </c>
      <c r="H18384" s="3" t="s">
        <v>15996</v>
      </c>
      <c r="I18384" s="3" t="s">
        <v>15997</v>
      </c>
      <c r="J18384" s="3" t="s">
        <v>1412</v>
      </c>
      <c r="K18384" s="3" t="s">
        <v>24</v>
      </c>
      <c r="L18384" s="3">
        <v>25.0</v>
      </c>
      <c r="M18384" s="3" t="s">
        <v>30</v>
      </c>
      <c r="N18384" s="3" t="s">
        <v>16092</v>
      </c>
      <c r="O18384" s="3" t="s">
        <v>193</v>
      </c>
      <c r="P18384" s="4">
        <v>13292.0</v>
      </c>
      <c r="Q18384" s="3" t="s">
        <v>49</v>
      </c>
      <c r="S18384" s="3" t="s">
        <v>34</v>
      </c>
    </row>
    <row r="18385">
      <c r="A18385" s="2">
        <v>42318.71491898148</v>
      </c>
      <c r="B18385" s="3">
        <v>93.0</v>
      </c>
      <c r="C18385" s="3" t="s">
        <v>15274</v>
      </c>
      <c r="D18385" s="3">
        <v>83.0</v>
      </c>
      <c r="E18385" s="3" t="s">
        <v>15357</v>
      </c>
      <c r="F18385" s="3">
        <v>8.0</v>
      </c>
      <c r="G18385" s="3">
        <v>2.0</v>
      </c>
      <c r="H18385" s="3" t="s">
        <v>15996</v>
      </c>
      <c r="I18385" s="3" t="s">
        <v>15997</v>
      </c>
      <c r="J18385" s="3" t="s">
        <v>1412</v>
      </c>
      <c r="K18385" s="3" t="s">
        <v>24</v>
      </c>
      <c r="L18385" s="3">
        <v>26.0</v>
      </c>
      <c r="M18385" s="3" t="s">
        <v>25</v>
      </c>
      <c r="N18385" s="3" t="s">
        <v>16093</v>
      </c>
      <c r="O18385" s="3" t="s">
        <v>16094</v>
      </c>
      <c r="P18385" s="4">
        <v>34262.0</v>
      </c>
      <c r="Q18385" s="3" t="s">
        <v>191</v>
      </c>
      <c r="S18385" s="3" t="s">
        <v>34</v>
      </c>
    </row>
    <row r="18386">
      <c r="A18386" s="2">
        <v>42318.71491898148</v>
      </c>
      <c r="B18386" s="3">
        <v>93.0</v>
      </c>
      <c r="C18386" s="3" t="s">
        <v>15274</v>
      </c>
      <c r="D18386" s="3">
        <v>83.0</v>
      </c>
      <c r="E18386" s="3" t="s">
        <v>15357</v>
      </c>
      <c r="F18386" s="3">
        <v>8.0</v>
      </c>
      <c r="G18386" s="3">
        <v>2.0</v>
      </c>
      <c r="H18386" s="3" t="s">
        <v>15996</v>
      </c>
      <c r="I18386" s="3" t="s">
        <v>15997</v>
      </c>
      <c r="J18386" s="3" t="s">
        <v>1412</v>
      </c>
      <c r="K18386" s="3" t="s">
        <v>24</v>
      </c>
      <c r="L18386" s="3">
        <v>27.0</v>
      </c>
      <c r="M18386" s="3" t="s">
        <v>30</v>
      </c>
      <c r="N18386" s="3" t="s">
        <v>12484</v>
      </c>
      <c r="O18386" s="3" t="s">
        <v>3401</v>
      </c>
      <c r="P18386" s="4">
        <v>13169.0</v>
      </c>
      <c r="Q18386" s="3" t="s">
        <v>113</v>
      </c>
      <c r="S18386" s="3" t="s">
        <v>34</v>
      </c>
    </row>
    <row r="18387">
      <c r="A18387" s="2">
        <v>42318.71491898148</v>
      </c>
      <c r="B18387" s="3">
        <v>93.0</v>
      </c>
      <c r="C18387" s="3" t="s">
        <v>15274</v>
      </c>
      <c r="D18387" s="3">
        <v>84.0</v>
      </c>
      <c r="E18387" s="3" t="s">
        <v>15381</v>
      </c>
      <c r="F18387" s="3">
        <v>8.0</v>
      </c>
      <c r="G18387" s="3">
        <v>2.0</v>
      </c>
      <c r="H18387" s="3" t="s">
        <v>15996</v>
      </c>
      <c r="I18387" s="3" t="s">
        <v>15997</v>
      </c>
      <c r="J18387" s="3" t="s">
        <v>1412</v>
      </c>
      <c r="K18387" s="3" t="s">
        <v>24</v>
      </c>
      <c r="L18387" s="3">
        <v>1.0</v>
      </c>
      <c r="M18387" s="3" t="s">
        <v>30</v>
      </c>
      <c r="N18387" s="3" t="s">
        <v>16095</v>
      </c>
      <c r="O18387" s="3" t="s">
        <v>107</v>
      </c>
      <c r="P18387" s="4">
        <v>21568.0</v>
      </c>
      <c r="Q18387" s="3" t="s">
        <v>132</v>
      </c>
      <c r="S18387" s="3" t="s">
        <v>34</v>
      </c>
    </row>
    <row r="18388">
      <c r="A18388" s="2">
        <v>42318.71491898148</v>
      </c>
      <c r="B18388" s="3">
        <v>93.0</v>
      </c>
      <c r="C18388" s="3" t="s">
        <v>15274</v>
      </c>
      <c r="D18388" s="3">
        <v>84.0</v>
      </c>
      <c r="E18388" s="3" t="s">
        <v>15381</v>
      </c>
      <c r="F18388" s="3">
        <v>8.0</v>
      </c>
      <c r="G18388" s="3">
        <v>2.0</v>
      </c>
      <c r="H18388" s="3" t="s">
        <v>15996</v>
      </c>
      <c r="I18388" s="3" t="s">
        <v>15997</v>
      </c>
      <c r="J18388" s="3" t="s">
        <v>1412</v>
      </c>
      <c r="K18388" s="3" t="s">
        <v>24</v>
      </c>
      <c r="L18388" s="3">
        <v>2.0</v>
      </c>
      <c r="M18388" s="3" t="s">
        <v>25</v>
      </c>
      <c r="N18388" s="3" t="s">
        <v>16072</v>
      </c>
      <c r="O18388" s="3" t="s">
        <v>16096</v>
      </c>
      <c r="P18388" s="4">
        <v>26031.0</v>
      </c>
      <c r="Q18388" s="3" t="s">
        <v>372</v>
      </c>
      <c r="S18388" s="3" t="s">
        <v>34</v>
      </c>
    </row>
    <row r="18389">
      <c r="A18389" s="2">
        <v>42318.71491898148</v>
      </c>
      <c r="B18389" s="3">
        <v>93.0</v>
      </c>
      <c r="C18389" s="3" t="s">
        <v>15274</v>
      </c>
      <c r="D18389" s="3">
        <v>84.0</v>
      </c>
      <c r="E18389" s="3" t="s">
        <v>15381</v>
      </c>
      <c r="F18389" s="3">
        <v>8.0</v>
      </c>
      <c r="G18389" s="3">
        <v>2.0</v>
      </c>
      <c r="H18389" s="3" t="s">
        <v>15996</v>
      </c>
      <c r="I18389" s="3" t="s">
        <v>15997</v>
      </c>
      <c r="J18389" s="3" t="s">
        <v>1412</v>
      </c>
      <c r="K18389" s="3" t="s">
        <v>24</v>
      </c>
      <c r="L18389" s="3">
        <v>3.0</v>
      </c>
      <c r="M18389" s="3" t="s">
        <v>30</v>
      </c>
      <c r="N18389" s="3" t="s">
        <v>16097</v>
      </c>
      <c r="O18389" s="3" t="s">
        <v>960</v>
      </c>
      <c r="P18389" s="4">
        <v>17714.0</v>
      </c>
      <c r="Q18389" s="3" t="s">
        <v>113</v>
      </c>
      <c r="S18389" s="3" t="s">
        <v>34</v>
      </c>
    </row>
    <row r="18390">
      <c r="A18390" s="2">
        <v>42318.71491898148</v>
      </c>
      <c r="B18390" s="3">
        <v>93.0</v>
      </c>
      <c r="C18390" s="3" t="s">
        <v>15274</v>
      </c>
      <c r="D18390" s="3">
        <v>84.0</v>
      </c>
      <c r="E18390" s="3" t="s">
        <v>15381</v>
      </c>
      <c r="F18390" s="3">
        <v>8.0</v>
      </c>
      <c r="G18390" s="3">
        <v>2.0</v>
      </c>
      <c r="H18390" s="3" t="s">
        <v>15996</v>
      </c>
      <c r="I18390" s="3" t="s">
        <v>15997</v>
      </c>
      <c r="J18390" s="3" t="s">
        <v>1412</v>
      </c>
      <c r="K18390" s="3" t="s">
        <v>24</v>
      </c>
      <c r="L18390" s="3">
        <v>4.0</v>
      </c>
      <c r="M18390" s="3" t="s">
        <v>25</v>
      </c>
      <c r="N18390" s="3" t="s">
        <v>814</v>
      </c>
      <c r="O18390" s="3" t="s">
        <v>281</v>
      </c>
      <c r="P18390" s="4">
        <v>19377.0</v>
      </c>
      <c r="Q18390" s="3" t="s">
        <v>79</v>
      </c>
      <c r="S18390" s="3" t="s">
        <v>34</v>
      </c>
    </row>
    <row r="18391">
      <c r="A18391" s="2">
        <v>42318.71491898148</v>
      </c>
      <c r="B18391" s="3">
        <v>93.0</v>
      </c>
      <c r="C18391" s="3" t="s">
        <v>15274</v>
      </c>
      <c r="D18391" s="3">
        <v>84.0</v>
      </c>
      <c r="E18391" s="3" t="s">
        <v>15381</v>
      </c>
      <c r="F18391" s="3">
        <v>8.0</v>
      </c>
      <c r="G18391" s="3">
        <v>2.0</v>
      </c>
      <c r="H18391" s="3" t="s">
        <v>15996</v>
      </c>
      <c r="I18391" s="3" t="s">
        <v>15997</v>
      </c>
      <c r="J18391" s="3" t="s">
        <v>1412</v>
      </c>
      <c r="K18391" s="3" t="s">
        <v>24</v>
      </c>
      <c r="L18391" s="3">
        <v>5.0</v>
      </c>
      <c r="M18391" s="3" t="s">
        <v>30</v>
      </c>
      <c r="N18391" s="3" t="s">
        <v>16098</v>
      </c>
      <c r="O18391" s="3" t="s">
        <v>45</v>
      </c>
      <c r="P18391" s="4">
        <v>23830.0</v>
      </c>
      <c r="Q18391" s="3" t="s">
        <v>60</v>
      </c>
      <c r="S18391" s="3" t="s">
        <v>34</v>
      </c>
    </row>
    <row r="18392">
      <c r="A18392" s="2">
        <v>42318.71491898148</v>
      </c>
      <c r="B18392" s="3">
        <v>93.0</v>
      </c>
      <c r="C18392" s="3" t="s">
        <v>15274</v>
      </c>
      <c r="D18392" s="3">
        <v>84.0</v>
      </c>
      <c r="E18392" s="3" t="s">
        <v>15381</v>
      </c>
      <c r="F18392" s="3">
        <v>8.0</v>
      </c>
      <c r="G18392" s="3">
        <v>2.0</v>
      </c>
      <c r="H18392" s="3" t="s">
        <v>15996</v>
      </c>
      <c r="I18392" s="3" t="s">
        <v>15997</v>
      </c>
      <c r="J18392" s="3" t="s">
        <v>1412</v>
      </c>
      <c r="K18392" s="3" t="s">
        <v>24</v>
      </c>
      <c r="L18392" s="3">
        <v>6.0</v>
      </c>
      <c r="M18392" s="3" t="s">
        <v>25</v>
      </c>
      <c r="N18392" s="3" t="s">
        <v>16095</v>
      </c>
      <c r="O18392" s="3" t="s">
        <v>492</v>
      </c>
      <c r="P18392" s="4">
        <v>20203.0</v>
      </c>
      <c r="Q18392" s="3" t="s">
        <v>266</v>
      </c>
      <c r="S18392" s="3" t="s">
        <v>34</v>
      </c>
    </row>
    <row r="18393">
      <c r="A18393" s="2">
        <v>42318.71491898148</v>
      </c>
      <c r="B18393" s="3">
        <v>93.0</v>
      </c>
      <c r="C18393" s="3" t="s">
        <v>15274</v>
      </c>
      <c r="D18393" s="3">
        <v>84.0</v>
      </c>
      <c r="E18393" s="3" t="s">
        <v>15381</v>
      </c>
      <c r="F18393" s="3">
        <v>8.0</v>
      </c>
      <c r="G18393" s="3">
        <v>2.0</v>
      </c>
      <c r="H18393" s="3" t="s">
        <v>15996</v>
      </c>
      <c r="I18393" s="3" t="s">
        <v>15997</v>
      </c>
      <c r="J18393" s="3" t="s">
        <v>1412</v>
      </c>
      <c r="K18393" s="3" t="s">
        <v>24</v>
      </c>
      <c r="L18393" s="3">
        <v>7.0</v>
      </c>
      <c r="M18393" s="3" t="s">
        <v>30</v>
      </c>
      <c r="N18393" s="3" t="s">
        <v>3723</v>
      </c>
      <c r="O18393" s="3" t="s">
        <v>812</v>
      </c>
      <c r="P18393" s="4">
        <v>25567.0</v>
      </c>
      <c r="Q18393" s="3" t="s">
        <v>1955</v>
      </c>
      <c r="S18393" s="3" t="s">
        <v>34</v>
      </c>
    </row>
    <row r="18394">
      <c r="A18394" s="2">
        <v>42318.71491898148</v>
      </c>
      <c r="B18394" s="3">
        <v>93.0</v>
      </c>
      <c r="C18394" s="3" t="s">
        <v>15274</v>
      </c>
      <c r="D18394" s="3">
        <v>84.0</v>
      </c>
      <c r="E18394" s="3" t="s">
        <v>15381</v>
      </c>
      <c r="F18394" s="3">
        <v>8.0</v>
      </c>
      <c r="G18394" s="3">
        <v>2.0</v>
      </c>
      <c r="H18394" s="3" t="s">
        <v>15996</v>
      </c>
      <c r="I18394" s="3" t="s">
        <v>15997</v>
      </c>
      <c r="J18394" s="3" t="s">
        <v>1412</v>
      </c>
      <c r="K18394" s="3" t="s">
        <v>24</v>
      </c>
      <c r="L18394" s="3">
        <v>8.0</v>
      </c>
      <c r="M18394" s="3" t="s">
        <v>25</v>
      </c>
      <c r="N18394" s="3" t="s">
        <v>1083</v>
      </c>
      <c r="O18394" s="3" t="s">
        <v>359</v>
      </c>
      <c r="P18394" s="4">
        <v>26483.0</v>
      </c>
      <c r="Q18394" s="3" t="s">
        <v>55</v>
      </c>
      <c r="S18394" s="3" t="s">
        <v>34</v>
      </c>
    </row>
    <row r="18395">
      <c r="A18395" s="2">
        <v>42318.71491898148</v>
      </c>
      <c r="B18395" s="3">
        <v>93.0</v>
      </c>
      <c r="C18395" s="3" t="s">
        <v>15274</v>
      </c>
      <c r="D18395" s="3">
        <v>84.0</v>
      </c>
      <c r="E18395" s="3" t="s">
        <v>15381</v>
      </c>
      <c r="F18395" s="3">
        <v>8.0</v>
      </c>
      <c r="G18395" s="3">
        <v>2.0</v>
      </c>
      <c r="H18395" s="3" t="s">
        <v>15996</v>
      </c>
      <c r="I18395" s="3" t="s">
        <v>15997</v>
      </c>
      <c r="J18395" s="3" t="s">
        <v>1412</v>
      </c>
      <c r="K18395" s="3" t="s">
        <v>24</v>
      </c>
      <c r="L18395" s="3">
        <v>9.0</v>
      </c>
      <c r="M18395" s="3" t="s">
        <v>30</v>
      </c>
      <c r="N18395" s="3" t="s">
        <v>15998</v>
      </c>
      <c r="O18395" s="3" t="s">
        <v>215</v>
      </c>
      <c r="P18395" s="4">
        <v>20478.0</v>
      </c>
      <c r="Q18395" s="3" t="s">
        <v>115</v>
      </c>
      <c r="S18395" s="3" t="s">
        <v>34</v>
      </c>
    </row>
    <row r="18396">
      <c r="A18396" s="2">
        <v>42318.71491898148</v>
      </c>
      <c r="B18396" s="3">
        <v>93.0</v>
      </c>
      <c r="C18396" s="3" t="s">
        <v>15274</v>
      </c>
      <c r="D18396" s="3">
        <v>84.0</v>
      </c>
      <c r="E18396" s="3" t="s">
        <v>15381</v>
      </c>
      <c r="F18396" s="3">
        <v>8.0</v>
      </c>
      <c r="G18396" s="3">
        <v>2.0</v>
      </c>
      <c r="H18396" s="3" t="s">
        <v>15996</v>
      </c>
      <c r="I18396" s="3" t="s">
        <v>15997</v>
      </c>
      <c r="J18396" s="3" t="s">
        <v>1412</v>
      </c>
      <c r="K18396" s="3" t="s">
        <v>24</v>
      </c>
      <c r="L18396" s="3">
        <v>10.0</v>
      </c>
      <c r="M18396" s="3" t="s">
        <v>25</v>
      </c>
      <c r="N18396" s="3" t="s">
        <v>16099</v>
      </c>
      <c r="O18396" s="3" t="s">
        <v>2751</v>
      </c>
      <c r="P18396" s="4">
        <v>33286.0</v>
      </c>
      <c r="Q18396" s="3" t="s">
        <v>40</v>
      </c>
      <c r="S18396" s="3" t="s">
        <v>34</v>
      </c>
    </row>
    <row r="18397">
      <c r="A18397" s="2">
        <v>42318.71491898148</v>
      </c>
      <c r="B18397" s="3">
        <v>93.0</v>
      </c>
      <c r="C18397" s="3" t="s">
        <v>15274</v>
      </c>
      <c r="D18397" s="3">
        <v>84.0</v>
      </c>
      <c r="E18397" s="3" t="s">
        <v>15381</v>
      </c>
      <c r="F18397" s="3">
        <v>8.0</v>
      </c>
      <c r="G18397" s="3">
        <v>2.0</v>
      </c>
      <c r="H18397" s="3" t="s">
        <v>15996</v>
      </c>
      <c r="I18397" s="3" t="s">
        <v>15997</v>
      </c>
      <c r="J18397" s="3" t="s">
        <v>1412</v>
      </c>
      <c r="K18397" s="3" t="s">
        <v>24</v>
      </c>
      <c r="L18397" s="3">
        <v>11.0</v>
      </c>
      <c r="M18397" s="3" t="s">
        <v>30</v>
      </c>
      <c r="N18397" s="3" t="s">
        <v>16100</v>
      </c>
      <c r="O18397" s="3" t="s">
        <v>16101</v>
      </c>
      <c r="P18397" s="4">
        <v>26476.0</v>
      </c>
      <c r="Q18397" s="3" t="s">
        <v>132</v>
      </c>
      <c r="S18397" s="3" t="s">
        <v>34</v>
      </c>
    </row>
    <row r="18398">
      <c r="A18398" s="2">
        <v>42318.71491898148</v>
      </c>
      <c r="B18398" s="3">
        <v>93.0</v>
      </c>
      <c r="C18398" s="3" t="s">
        <v>15274</v>
      </c>
      <c r="D18398" s="3">
        <v>84.0</v>
      </c>
      <c r="E18398" s="3" t="s">
        <v>15381</v>
      </c>
      <c r="F18398" s="3">
        <v>8.0</v>
      </c>
      <c r="G18398" s="3">
        <v>2.0</v>
      </c>
      <c r="H18398" s="3" t="s">
        <v>15996</v>
      </c>
      <c r="I18398" s="3" t="s">
        <v>15997</v>
      </c>
      <c r="J18398" s="3" t="s">
        <v>1412</v>
      </c>
      <c r="K18398" s="3" t="s">
        <v>24</v>
      </c>
      <c r="L18398" s="3">
        <v>12.0</v>
      </c>
      <c r="M18398" s="3" t="s">
        <v>25</v>
      </c>
      <c r="N18398" s="3" t="s">
        <v>2065</v>
      </c>
      <c r="O18398" s="3" t="s">
        <v>1072</v>
      </c>
      <c r="P18398" s="4">
        <v>29969.0</v>
      </c>
      <c r="Q18398" s="3" t="s">
        <v>28</v>
      </c>
      <c r="S18398" s="3" t="s">
        <v>34</v>
      </c>
    </row>
    <row r="18399">
      <c r="A18399" s="2">
        <v>42318.71491898148</v>
      </c>
      <c r="B18399" s="3">
        <v>93.0</v>
      </c>
      <c r="C18399" s="3" t="s">
        <v>15274</v>
      </c>
      <c r="D18399" s="3">
        <v>84.0</v>
      </c>
      <c r="E18399" s="3" t="s">
        <v>15381</v>
      </c>
      <c r="F18399" s="3">
        <v>8.0</v>
      </c>
      <c r="G18399" s="3">
        <v>2.0</v>
      </c>
      <c r="H18399" s="3" t="s">
        <v>15996</v>
      </c>
      <c r="I18399" s="3" t="s">
        <v>15997</v>
      </c>
      <c r="J18399" s="3" t="s">
        <v>1412</v>
      </c>
      <c r="K18399" s="3" t="s">
        <v>24</v>
      </c>
      <c r="L18399" s="3">
        <v>13.0</v>
      </c>
      <c r="M18399" s="3" t="s">
        <v>30</v>
      </c>
      <c r="N18399" s="3" t="s">
        <v>16102</v>
      </c>
      <c r="O18399" s="3" t="s">
        <v>283</v>
      </c>
      <c r="P18399" s="4">
        <v>27386.0</v>
      </c>
      <c r="Q18399" s="3" t="s">
        <v>132</v>
      </c>
      <c r="S18399" s="3" t="s">
        <v>34</v>
      </c>
    </row>
    <row r="18400">
      <c r="A18400" s="2">
        <v>42318.71491898148</v>
      </c>
      <c r="B18400" s="3">
        <v>93.0</v>
      </c>
      <c r="C18400" s="3" t="s">
        <v>15274</v>
      </c>
      <c r="D18400" s="3">
        <v>84.0</v>
      </c>
      <c r="E18400" s="3" t="s">
        <v>15381</v>
      </c>
      <c r="F18400" s="3">
        <v>8.0</v>
      </c>
      <c r="G18400" s="3">
        <v>2.0</v>
      </c>
      <c r="H18400" s="3" t="s">
        <v>15996</v>
      </c>
      <c r="I18400" s="3" t="s">
        <v>15997</v>
      </c>
      <c r="J18400" s="3" t="s">
        <v>1412</v>
      </c>
      <c r="K18400" s="3" t="s">
        <v>24</v>
      </c>
      <c r="L18400" s="3">
        <v>14.0</v>
      </c>
      <c r="M18400" s="3" t="s">
        <v>25</v>
      </c>
      <c r="N18400" s="3" t="s">
        <v>16103</v>
      </c>
      <c r="O18400" s="3" t="s">
        <v>427</v>
      </c>
      <c r="P18400" s="4">
        <v>21725.0</v>
      </c>
      <c r="Q18400" s="3" t="s">
        <v>40</v>
      </c>
      <c r="S18400" s="3" t="s">
        <v>34</v>
      </c>
    </row>
    <row r="18401">
      <c r="A18401" s="2">
        <v>42318.71491898148</v>
      </c>
      <c r="B18401" s="3">
        <v>93.0</v>
      </c>
      <c r="C18401" s="3" t="s">
        <v>15274</v>
      </c>
      <c r="D18401" s="3">
        <v>84.0</v>
      </c>
      <c r="E18401" s="3" t="s">
        <v>15381</v>
      </c>
      <c r="F18401" s="3">
        <v>8.0</v>
      </c>
      <c r="G18401" s="3">
        <v>2.0</v>
      </c>
      <c r="H18401" s="3" t="s">
        <v>15996</v>
      </c>
      <c r="I18401" s="3" t="s">
        <v>15997</v>
      </c>
      <c r="J18401" s="3" t="s">
        <v>1412</v>
      </c>
      <c r="K18401" s="3" t="s">
        <v>24</v>
      </c>
      <c r="L18401" s="3">
        <v>15.0</v>
      </c>
      <c r="M18401" s="3" t="s">
        <v>30</v>
      </c>
      <c r="N18401" s="3" t="s">
        <v>16104</v>
      </c>
      <c r="O18401" s="3" t="s">
        <v>717</v>
      </c>
      <c r="P18401" s="4">
        <v>29859.0</v>
      </c>
      <c r="Q18401" s="3" t="s">
        <v>40</v>
      </c>
      <c r="S18401" s="3" t="s">
        <v>34</v>
      </c>
    </row>
    <row r="18402">
      <c r="A18402" s="2">
        <v>42318.71491898148</v>
      </c>
      <c r="B18402" s="3">
        <v>93.0</v>
      </c>
      <c r="C18402" s="3" t="s">
        <v>15274</v>
      </c>
      <c r="D18402" s="3">
        <v>84.0</v>
      </c>
      <c r="E18402" s="3" t="s">
        <v>15381</v>
      </c>
      <c r="F18402" s="3">
        <v>8.0</v>
      </c>
      <c r="G18402" s="3">
        <v>2.0</v>
      </c>
      <c r="H18402" s="3" t="s">
        <v>15996</v>
      </c>
      <c r="I18402" s="3" t="s">
        <v>15997</v>
      </c>
      <c r="J18402" s="3" t="s">
        <v>1412</v>
      </c>
      <c r="K18402" s="3" t="s">
        <v>24</v>
      </c>
      <c r="L18402" s="3">
        <v>16.0</v>
      </c>
      <c r="M18402" s="3" t="s">
        <v>25</v>
      </c>
      <c r="N18402" s="3" t="s">
        <v>16105</v>
      </c>
      <c r="O18402" s="3" t="s">
        <v>366</v>
      </c>
      <c r="P18402" s="4">
        <v>27538.0</v>
      </c>
      <c r="Q18402" s="3" t="s">
        <v>7332</v>
      </c>
      <c r="S18402" s="3" t="s">
        <v>34</v>
      </c>
    </row>
    <row r="18403">
      <c r="A18403" s="2">
        <v>42318.71491898148</v>
      </c>
      <c r="B18403" s="3">
        <v>93.0</v>
      </c>
      <c r="C18403" s="3" t="s">
        <v>15274</v>
      </c>
      <c r="D18403" s="3">
        <v>4.0</v>
      </c>
      <c r="E18403" s="3" t="s">
        <v>15275</v>
      </c>
      <c r="F18403" s="3">
        <v>9.0</v>
      </c>
      <c r="G18403" s="3">
        <v>7.0</v>
      </c>
      <c r="H18403" s="3" t="s">
        <v>672</v>
      </c>
      <c r="I18403" s="3" t="s">
        <v>673</v>
      </c>
      <c r="J18403" s="3" t="s">
        <v>674</v>
      </c>
      <c r="K18403" s="3" t="s">
        <v>24</v>
      </c>
      <c r="L18403" s="3">
        <v>1.0</v>
      </c>
      <c r="M18403" s="3" t="s">
        <v>30</v>
      </c>
      <c r="N18403" s="3" t="s">
        <v>16106</v>
      </c>
      <c r="O18403" s="3" t="s">
        <v>3048</v>
      </c>
      <c r="P18403" s="4">
        <v>21234.0</v>
      </c>
      <c r="Q18403" s="3" t="s">
        <v>970</v>
      </c>
      <c r="S18403" s="3" t="s">
        <v>34</v>
      </c>
    </row>
    <row r="18404">
      <c r="A18404" s="2">
        <v>42318.71491898148</v>
      </c>
      <c r="B18404" s="3">
        <v>93.0</v>
      </c>
      <c r="C18404" s="3" t="s">
        <v>15274</v>
      </c>
      <c r="D18404" s="3">
        <v>4.0</v>
      </c>
      <c r="E18404" s="3" t="s">
        <v>15275</v>
      </c>
      <c r="F18404" s="3">
        <v>9.0</v>
      </c>
      <c r="G18404" s="3">
        <v>7.0</v>
      </c>
      <c r="H18404" s="3" t="s">
        <v>672</v>
      </c>
      <c r="I18404" s="3" t="s">
        <v>673</v>
      </c>
      <c r="J18404" s="3" t="s">
        <v>674</v>
      </c>
      <c r="K18404" s="3" t="s">
        <v>24</v>
      </c>
      <c r="L18404" s="3">
        <v>2.0</v>
      </c>
      <c r="M18404" s="3" t="s">
        <v>25</v>
      </c>
      <c r="N18404" s="3" t="s">
        <v>16107</v>
      </c>
      <c r="O18404" s="3" t="s">
        <v>42</v>
      </c>
      <c r="P18404" s="4">
        <v>27125.0</v>
      </c>
      <c r="Q18404" s="3" t="s">
        <v>189</v>
      </c>
      <c r="S18404" s="3" t="s">
        <v>34</v>
      </c>
    </row>
    <row r="18405">
      <c r="A18405" s="2">
        <v>42318.71491898148</v>
      </c>
      <c r="B18405" s="3">
        <v>93.0</v>
      </c>
      <c r="C18405" s="3" t="s">
        <v>15274</v>
      </c>
      <c r="D18405" s="3">
        <v>4.0</v>
      </c>
      <c r="E18405" s="3" t="s">
        <v>15275</v>
      </c>
      <c r="F18405" s="3">
        <v>9.0</v>
      </c>
      <c r="G18405" s="3">
        <v>7.0</v>
      </c>
      <c r="H18405" s="3" t="s">
        <v>672</v>
      </c>
      <c r="I18405" s="3" t="s">
        <v>673</v>
      </c>
      <c r="J18405" s="3" t="s">
        <v>674</v>
      </c>
      <c r="K18405" s="3" t="s">
        <v>24</v>
      </c>
      <c r="L18405" s="3">
        <v>3.0</v>
      </c>
      <c r="M18405" s="3" t="s">
        <v>30</v>
      </c>
      <c r="N18405" s="3" t="s">
        <v>13538</v>
      </c>
      <c r="O18405" s="3" t="s">
        <v>705</v>
      </c>
      <c r="P18405" s="4">
        <v>17747.0</v>
      </c>
      <c r="Q18405" s="3" t="s">
        <v>113</v>
      </c>
      <c r="S18405" s="3" t="s">
        <v>34</v>
      </c>
    </row>
    <row r="18406">
      <c r="A18406" s="2">
        <v>42318.71491898148</v>
      </c>
      <c r="B18406" s="3">
        <v>93.0</v>
      </c>
      <c r="C18406" s="3" t="s">
        <v>15274</v>
      </c>
      <c r="D18406" s="3">
        <v>4.0</v>
      </c>
      <c r="E18406" s="3" t="s">
        <v>15275</v>
      </c>
      <c r="F18406" s="3">
        <v>9.0</v>
      </c>
      <c r="G18406" s="3">
        <v>7.0</v>
      </c>
      <c r="H18406" s="3" t="s">
        <v>672</v>
      </c>
      <c r="I18406" s="3" t="s">
        <v>673</v>
      </c>
      <c r="J18406" s="3" t="s">
        <v>674</v>
      </c>
      <c r="K18406" s="3" t="s">
        <v>24</v>
      </c>
      <c r="L18406" s="3">
        <v>4.0</v>
      </c>
      <c r="M18406" s="3" t="s">
        <v>25</v>
      </c>
      <c r="N18406" s="3" t="s">
        <v>16108</v>
      </c>
      <c r="O18406" s="3" t="s">
        <v>109</v>
      </c>
      <c r="P18406" s="4">
        <v>18329.0</v>
      </c>
      <c r="Q18406" s="3" t="s">
        <v>46</v>
      </c>
      <c r="S18406" s="3" t="s">
        <v>34</v>
      </c>
    </row>
    <row r="18407">
      <c r="A18407" s="2">
        <v>42318.71491898148</v>
      </c>
      <c r="B18407" s="3">
        <v>93.0</v>
      </c>
      <c r="C18407" s="3" t="s">
        <v>15274</v>
      </c>
      <c r="D18407" s="3">
        <v>4.0</v>
      </c>
      <c r="E18407" s="3" t="s">
        <v>15275</v>
      </c>
      <c r="F18407" s="3">
        <v>9.0</v>
      </c>
      <c r="G18407" s="3">
        <v>7.0</v>
      </c>
      <c r="H18407" s="3" t="s">
        <v>672</v>
      </c>
      <c r="I18407" s="3" t="s">
        <v>673</v>
      </c>
      <c r="J18407" s="3" t="s">
        <v>674</v>
      </c>
      <c r="K18407" s="3" t="s">
        <v>24</v>
      </c>
      <c r="L18407" s="3">
        <v>5.0</v>
      </c>
      <c r="M18407" s="3" t="s">
        <v>30</v>
      </c>
      <c r="N18407" s="3" t="s">
        <v>16109</v>
      </c>
      <c r="O18407" s="3" t="s">
        <v>1304</v>
      </c>
      <c r="P18407" s="4">
        <v>34292.0</v>
      </c>
      <c r="Q18407" s="3" t="s">
        <v>40</v>
      </c>
      <c r="S18407" s="3" t="s">
        <v>34</v>
      </c>
    </row>
    <row r="18408">
      <c r="A18408" s="2">
        <v>42318.71491898148</v>
      </c>
      <c r="B18408" s="3">
        <v>93.0</v>
      </c>
      <c r="C18408" s="3" t="s">
        <v>15274</v>
      </c>
      <c r="D18408" s="3">
        <v>4.0</v>
      </c>
      <c r="E18408" s="3" t="s">
        <v>15275</v>
      </c>
      <c r="F18408" s="3">
        <v>9.0</v>
      </c>
      <c r="G18408" s="3">
        <v>7.0</v>
      </c>
      <c r="H18408" s="3" t="s">
        <v>672</v>
      </c>
      <c r="I18408" s="3" t="s">
        <v>673</v>
      </c>
      <c r="J18408" s="3" t="s">
        <v>674</v>
      </c>
      <c r="K18408" s="3" t="s">
        <v>24</v>
      </c>
      <c r="L18408" s="3">
        <v>6.0</v>
      </c>
      <c r="M18408" s="3" t="s">
        <v>25</v>
      </c>
      <c r="N18408" s="3" t="s">
        <v>16110</v>
      </c>
      <c r="O18408" s="3" t="s">
        <v>91</v>
      </c>
      <c r="P18408" s="4">
        <v>28262.0</v>
      </c>
      <c r="Q18408" s="3" t="s">
        <v>37</v>
      </c>
      <c r="S18408" s="3" t="s">
        <v>34</v>
      </c>
    </row>
    <row r="18409">
      <c r="A18409" s="2">
        <v>42318.71491898148</v>
      </c>
      <c r="B18409" s="3">
        <v>93.0</v>
      </c>
      <c r="C18409" s="3" t="s">
        <v>15274</v>
      </c>
      <c r="D18409" s="3">
        <v>5.0</v>
      </c>
      <c r="E18409" s="3" t="s">
        <v>15281</v>
      </c>
      <c r="F18409" s="3">
        <v>9.0</v>
      </c>
      <c r="G18409" s="3">
        <v>7.0</v>
      </c>
      <c r="H18409" s="3" t="s">
        <v>672</v>
      </c>
      <c r="I18409" s="3" t="s">
        <v>673</v>
      </c>
      <c r="J18409" s="3" t="s">
        <v>674</v>
      </c>
      <c r="K18409" s="3" t="s">
        <v>24</v>
      </c>
      <c r="L18409" s="3">
        <v>1.0</v>
      </c>
      <c r="M18409" s="3" t="s">
        <v>30</v>
      </c>
      <c r="N18409" s="3" t="s">
        <v>16111</v>
      </c>
      <c r="O18409" s="3" t="s">
        <v>121</v>
      </c>
      <c r="P18409" s="4">
        <v>22005.0</v>
      </c>
      <c r="Q18409" s="3" t="s">
        <v>46</v>
      </c>
      <c r="S18409" s="3" t="s">
        <v>34</v>
      </c>
    </row>
    <row r="18410">
      <c r="A18410" s="2">
        <v>42318.71491898148</v>
      </c>
      <c r="B18410" s="3">
        <v>93.0</v>
      </c>
      <c r="C18410" s="3" t="s">
        <v>15274</v>
      </c>
      <c r="D18410" s="3">
        <v>5.0</v>
      </c>
      <c r="E18410" s="3" t="s">
        <v>15281</v>
      </c>
      <c r="F18410" s="3">
        <v>9.0</v>
      </c>
      <c r="G18410" s="3">
        <v>7.0</v>
      </c>
      <c r="H18410" s="3" t="s">
        <v>672</v>
      </c>
      <c r="I18410" s="3" t="s">
        <v>673</v>
      </c>
      <c r="J18410" s="3" t="s">
        <v>674</v>
      </c>
      <c r="K18410" s="3" t="s">
        <v>24</v>
      </c>
      <c r="L18410" s="3">
        <v>2.0</v>
      </c>
      <c r="M18410" s="3" t="s">
        <v>25</v>
      </c>
      <c r="N18410" s="3" t="s">
        <v>16112</v>
      </c>
      <c r="O18410" s="3" t="s">
        <v>257</v>
      </c>
      <c r="P18410" s="4">
        <v>21365.0</v>
      </c>
      <c r="Q18410" s="3" t="s">
        <v>105</v>
      </c>
      <c r="S18410" s="3" t="s">
        <v>34</v>
      </c>
    </row>
    <row r="18411">
      <c r="A18411" s="2">
        <v>42318.71491898148</v>
      </c>
      <c r="B18411" s="3">
        <v>93.0</v>
      </c>
      <c r="C18411" s="3" t="s">
        <v>15274</v>
      </c>
      <c r="D18411" s="3">
        <v>5.0</v>
      </c>
      <c r="E18411" s="3" t="s">
        <v>15281</v>
      </c>
      <c r="F18411" s="3">
        <v>9.0</v>
      </c>
      <c r="G18411" s="3">
        <v>7.0</v>
      </c>
      <c r="H18411" s="3" t="s">
        <v>672</v>
      </c>
      <c r="I18411" s="3" t="s">
        <v>673</v>
      </c>
      <c r="J18411" s="3" t="s">
        <v>674</v>
      </c>
      <c r="K18411" s="3" t="s">
        <v>24</v>
      </c>
      <c r="L18411" s="3">
        <v>3.0</v>
      </c>
      <c r="M18411" s="3" t="s">
        <v>30</v>
      </c>
      <c r="N18411" s="3" t="s">
        <v>16113</v>
      </c>
      <c r="O18411" s="3" t="s">
        <v>368</v>
      </c>
      <c r="P18411" s="4">
        <v>34034.0</v>
      </c>
      <c r="Q18411" s="3" t="s">
        <v>191</v>
      </c>
      <c r="S18411" s="3" t="s">
        <v>34</v>
      </c>
    </row>
    <row r="18412">
      <c r="A18412" s="2">
        <v>42318.71491898148</v>
      </c>
      <c r="B18412" s="3">
        <v>93.0</v>
      </c>
      <c r="C18412" s="3" t="s">
        <v>15274</v>
      </c>
      <c r="D18412" s="3">
        <v>5.0</v>
      </c>
      <c r="E18412" s="3" t="s">
        <v>15281</v>
      </c>
      <c r="F18412" s="3">
        <v>9.0</v>
      </c>
      <c r="G18412" s="3">
        <v>7.0</v>
      </c>
      <c r="H18412" s="3" t="s">
        <v>672</v>
      </c>
      <c r="I18412" s="3" t="s">
        <v>673</v>
      </c>
      <c r="J18412" s="3" t="s">
        <v>674</v>
      </c>
      <c r="K18412" s="3" t="s">
        <v>24</v>
      </c>
      <c r="L18412" s="3">
        <v>4.0</v>
      </c>
      <c r="M18412" s="3" t="s">
        <v>25</v>
      </c>
      <c r="N18412" s="3" t="s">
        <v>16114</v>
      </c>
      <c r="O18412" s="3" t="s">
        <v>196</v>
      </c>
      <c r="P18412" s="4">
        <v>20236.0</v>
      </c>
      <c r="Q18412" s="3" t="s">
        <v>372</v>
      </c>
      <c r="S18412" s="3" t="s">
        <v>34</v>
      </c>
    </row>
    <row r="18413">
      <c r="A18413" s="2">
        <v>42318.71491898148</v>
      </c>
      <c r="B18413" s="3">
        <v>93.0</v>
      </c>
      <c r="C18413" s="3" t="s">
        <v>15274</v>
      </c>
      <c r="D18413" s="3">
        <v>5.0</v>
      </c>
      <c r="E18413" s="3" t="s">
        <v>15281</v>
      </c>
      <c r="F18413" s="3">
        <v>9.0</v>
      </c>
      <c r="G18413" s="3">
        <v>7.0</v>
      </c>
      <c r="H18413" s="3" t="s">
        <v>672</v>
      </c>
      <c r="I18413" s="3" t="s">
        <v>673</v>
      </c>
      <c r="J18413" s="3" t="s">
        <v>674</v>
      </c>
      <c r="K18413" s="3" t="s">
        <v>24</v>
      </c>
      <c r="L18413" s="3">
        <v>5.0</v>
      </c>
      <c r="M18413" s="3" t="s">
        <v>30</v>
      </c>
      <c r="N18413" s="3" t="s">
        <v>15461</v>
      </c>
      <c r="O18413" s="3" t="s">
        <v>361</v>
      </c>
      <c r="P18413" s="4">
        <v>15062.0</v>
      </c>
      <c r="Q18413" s="3" t="s">
        <v>113</v>
      </c>
      <c r="S18413" s="3" t="s">
        <v>34</v>
      </c>
    </row>
    <row r="18414">
      <c r="A18414" s="2">
        <v>42318.71491898148</v>
      </c>
      <c r="B18414" s="3">
        <v>93.0</v>
      </c>
      <c r="C18414" s="3" t="s">
        <v>15274</v>
      </c>
      <c r="D18414" s="3">
        <v>5.0</v>
      </c>
      <c r="E18414" s="3" t="s">
        <v>15281</v>
      </c>
      <c r="F18414" s="3">
        <v>9.0</v>
      </c>
      <c r="G18414" s="3">
        <v>7.0</v>
      </c>
      <c r="H18414" s="3" t="s">
        <v>672</v>
      </c>
      <c r="I18414" s="3" t="s">
        <v>673</v>
      </c>
      <c r="J18414" s="3" t="s">
        <v>674</v>
      </c>
      <c r="K18414" s="3" t="s">
        <v>24</v>
      </c>
      <c r="L18414" s="3">
        <v>6.0</v>
      </c>
      <c r="M18414" s="3" t="s">
        <v>25</v>
      </c>
      <c r="N18414" s="3" t="s">
        <v>8001</v>
      </c>
      <c r="O18414" s="3" t="s">
        <v>2843</v>
      </c>
      <c r="P18414" s="4">
        <v>29049.0</v>
      </c>
      <c r="Q18414" s="3" t="s">
        <v>115</v>
      </c>
      <c r="S18414" s="3" t="s">
        <v>34</v>
      </c>
    </row>
    <row r="18415">
      <c r="A18415" s="2">
        <v>42318.71491898148</v>
      </c>
      <c r="B18415" s="3">
        <v>93.0</v>
      </c>
      <c r="C18415" s="3" t="s">
        <v>15274</v>
      </c>
      <c r="D18415" s="3">
        <v>6.0</v>
      </c>
      <c r="E18415" s="3" t="s">
        <v>15287</v>
      </c>
      <c r="F18415" s="3">
        <v>9.0</v>
      </c>
      <c r="G18415" s="3">
        <v>7.0</v>
      </c>
      <c r="H18415" s="3" t="s">
        <v>672</v>
      </c>
      <c r="I18415" s="3" t="s">
        <v>673</v>
      </c>
      <c r="J18415" s="3" t="s">
        <v>674</v>
      </c>
      <c r="K18415" s="3" t="s">
        <v>24</v>
      </c>
      <c r="L18415" s="3">
        <v>1.0</v>
      </c>
      <c r="M18415" s="3" t="s">
        <v>25</v>
      </c>
      <c r="N18415" s="3" t="s">
        <v>16115</v>
      </c>
      <c r="O18415" s="3" t="s">
        <v>4530</v>
      </c>
      <c r="P18415" s="4">
        <v>31387.0</v>
      </c>
      <c r="Q18415" s="3" t="s">
        <v>40</v>
      </c>
      <c r="S18415" s="3" t="s">
        <v>34</v>
      </c>
    </row>
    <row r="18416">
      <c r="A18416" s="2">
        <v>42318.71491898148</v>
      </c>
      <c r="B18416" s="3">
        <v>93.0</v>
      </c>
      <c r="C18416" s="3" t="s">
        <v>15274</v>
      </c>
      <c r="D18416" s="3">
        <v>6.0</v>
      </c>
      <c r="E18416" s="3" t="s">
        <v>15287</v>
      </c>
      <c r="F18416" s="3">
        <v>9.0</v>
      </c>
      <c r="G18416" s="3">
        <v>7.0</v>
      </c>
      <c r="H18416" s="3" t="s">
        <v>672</v>
      </c>
      <c r="I18416" s="3" t="s">
        <v>673</v>
      </c>
      <c r="J18416" s="3" t="s">
        <v>674</v>
      </c>
      <c r="K18416" s="3" t="s">
        <v>24</v>
      </c>
      <c r="L18416" s="3">
        <v>2.0</v>
      </c>
      <c r="M18416" s="3" t="s">
        <v>30</v>
      </c>
      <c r="N18416" s="3" t="s">
        <v>16116</v>
      </c>
      <c r="O18416" s="3" t="s">
        <v>139</v>
      </c>
      <c r="P18416" s="4">
        <v>23691.0</v>
      </c>
      <c r="Q18416" s="3" t="s">
        <v>40</v>
      </c>
      <c r="S18416" s="3" t="s">
        <v>34</v>
      </c>
    </row>
    <row r="18417">
      <c r="A18417" s="2">
        <v>42318.71491898148</v>
      </c>
      <c r="B18417" s="3">
        <v>93.0</v>
      </c>
      <c r="C18417" s="3" t="s">
        <v>15274</v>
      </c>
      <c r="D18417" s="3">
        <v>6.0</v>
      </c>
      <c r="E18417" s="3" t="s">
        <v>15287</v>
      </c>
      <c r="F18417" s="3">
        <v>9.0</v>
      </c>
      <c r="G18417" s="3">
        <v>7.0</v>
      </c>
      <c r="H18417" s="3" t="s">
        <v>672</v>
      </c>
      <c r="I18417" s="3" t="s">
        <v>673</v>
      </c>
      <c r="J18417" s="3" t="s">
        <v>674</v>
      </c>
      <c r="K18417" s="3" t="s">
        <v>24</v>
      </c>
      <c r="L18417" s="3">
        <v>3.0</v>
      </c>
      <c r="M18417" s="3" t="s">
        <v>25</v>
      </c>
      <c r="N18417" s="3" t="s">
        <v>16117</v>
      </c>
      <c r="O18417" s="3" t="s">
        <v>2634</v>
      </c>
      <c r="P18417" s="4">
        <v>16091.0</v>
      </c>
      <c r="Q18417" s="3" t="s">
        <v>113</v>
      </c>
      <c r="S18417" s="3" t="s">
        <v>34</v>
      </c>
    </row>
    <row r="18418">
      <c r="A18418" s="2">
        <v>42318.71491898148</v>
      </c>
      <c r="B18418" s="3">
        <v>93.0</v>
      </c>
      <c r="C18418" s="3" t="s">
        <v>15274</v>
      </c>
      <c r="D18418" s="3">
        <v>6.0</v>
      </c>
      <c r="E18418" s="3" t="s">
        <v>15287</v>
      </c>
      <c r="F18418" s="3">
        <v>9.0</v>
      </c>
      <c r="G18418" s="3">
        <v>7.0</v>
      </c>
      <c r="H18418" s="3" t="s">
        <v>672</v>
      </c>
      <c r="I18418" s="3" t="s">
        <v>673</v>
      </c>
      <c r="J18418" s="3" t="s">
        <v>674</v>
      </c>
      <c r="K18418" s="3" t="s">
        <v>24</v>
      </c>
      <c r="L18418" s="3">
        <v>4.0</v>
      </c>
      <c r="M18418" s="3" t="s">
        <v>30</v>
      </c>
      <c r="N18418" s="3" t="s">
        <v>15286</v>
      </c>
      <c r="O18418" s="3" t="s">
        <v>16118</v>
      </c>
      <c r="P18418" s="4">
        <v>22388.0</v>
      </c>
      <c r="Q18418" s="3" t="s">
        <v>169</v>
      </c>
      <c r="S18418" s="3" t="s">
        <v>34</v>
      </c>
    </row>
    <row r="18419">
      <c r="A18419" s="2">
        <v>42318.71491898148</v>
      </c>
      <c r="B18419" s="3">
        <v>93.0</v>
      </c>
      <c r="C18419" s="3" t="s">
        <v>15274</v>
      </c>
      <c r="D18419" s="3">
        <v>6.0</v>
      </c>
      <c r="E18419" s="3" t="s">
        <v>15287</v>
      </c>
      <c r="F18419" s="3">
        <v>9.0</v>
      </c>
      <c r="G18419" s="3">
        <v>7.0</v>
      </c>
      <c r="H18419" s="3" t="s">
        <v>672</v>
      </c>
      <c r="I18419" s="3" t="s">
        <v>673</v>
      </c>
      <c r="J18419" s="3" t="s">
        <v>674</v>
      </c>
      <c r="K18419" s="3" t="s">
        <v>24</v>
      </c>
      <c r="L18419" s="3">
        <v>5.0</v>
      </c>
      <c r="M18419" s="3" t="s">
        <v>25</v>
      </c>
      <c r="N18419" s="3" t="s">
        <v>10898</v>
      </c>
      <c r="O18419" s="3" t="s">
        <v>257</v>
      </c>
      <c r="P18419" s="4">
        <v>22867.0</v>
      </c>
      <c r="Q18419" s="3" t="s">
        <v>712</v>
      </c>
      <c r="S18419" s="3" t="s">
        <v>34</v>
      </c>
    </row>
    <row r="18420">
      <c r="A18420" s="2">
        <v>42318.71491898148</v>
      </c>
      <c r="B18420" s="3">
        <v>93.0</v>
      </c>
      <c r="C18420" s="3" t="s">
        <v>15274</v>
      </c>
      <c r="D18420" s="3">
        <v>6.0</v>
      </c>
      <c r="E18420" s="3" t="s">
        <v>15287</v>
      </c>
      <c r="F18420" s="3">
        <v>9.0</v>
      </c>
      <c r="G18420" s="3">
        <v>7.0</v>
      </c>
      <c r="H18420" s="3" t="s">
        <v>672</v>
      </c>
      <c r="I18420" s="3" t="s">
        <v>673</v>
      </c>
      <c r="J18420" s="3" t="s">
        <v>674</v>
      </c>
      <c r="K18420" s="3" t="s">
        <v>24</v>
      </c>
      <c r="L18420" s="3">
        <v>6.0</v>
      </c>
      <c r="M18420" s="3" t="s">
        <v>30</v>
      </c>
      <c r="N18420" s="3" t="s">
        <v>16119</v>
      </c>
      <c r="O18420" s="3" t="s">
        <v>5920</v>
      </c>
      <c r="P18420" s="4">
        <v>21746.0</v>
      </c>
      <c r="Q18420" s="3" t="s">
        <v>46</v>
      </c>
      <c r="S18420" s="3" t="s">
        <v>34</v>
      </c>
    </row>
    <row r="18421">
      <c r="A18421" s="2">
        <v>42318.71491898148</v>
      </c>
      <c r="B18421" s="3">
        <v>93.0</v>
      </c>
      <c r="C18421" s="3" t="s">
        <v>15274</v>
      </c>
      <c r="D18421" s="3">
        <v>6.0</v>
      </c>
      <c r="E18421" s="3" t="s">
        <v>15287</v>
      </c>
      <c r="F18421" s="3">
        <v>9.0</v>
      </c>
      <c r="G18421" s="3">
        <v>7.0</v>
      </c>
      <c r="H18421" s="3" t="s">
        <v>672</v>
      </c>
      <c r="I18421" s="3" t="s">
        <v>673</v>
      </c>
      <c r="J18421" s="3" t="s">
        <v>674</v>
      </c>
      <c r="K18421" s="3" t="s">
        <v>24</v>
      </c>
      <c r="L18421" s="3">
        <v>7.0</v>
      </c>
      <c r="M18421" s="3" t="s">
        <v>25</v>
      </c>
      <c r="N18421" s="3" t="s">
        <v>16120</v>
      </c>
      <c r="O18421" s="3" t="s">
        <v>492</v>
      </c>
      <c r="P18421" s="4">
        <v>24087.0</v>
      </c>
      <c r="Q18421" s="3" t="s">
        <v>216</v>
      </c>
      <c r="S18421" s="3" t="s">
        <v>34</v>
      </c>
    </row>
    <row r="18422">
      <c r="A18422" s="2">
        <v>42318.71491898148</v>
      </c>
      <c r="B18422" s="3">
        <v>93.0</v>
      </c>
      <c r="C18422" s="3" t="s">
        <v>15274</v>
      </c>
      <c r="D18422" s="3">
        <v>6.0</v>
      </c>
      <c r="E18422" s="3" t="s">
        <v>15287</v>
      </c>
      <c r="F18422" s="3">
        <v>9.0</v>
      </c>
      <c r="G18422" s="3">
        <v>7.0</v>
      </c>
      <c r="H18422" s="3" t="s">
        <v>672</v>
      </c>
      <c r="I18422" s="3" t="s">
        <v>673</v>
      </c>
      <c r="J18422" s="3" t="s">
        <v>674</v>
      </c>
      <c r="K18422" s="3" t="s">
        <v>24</v>
      </c>
      <c r="L18422" s="3">
        <v>8.0</v>
      </c>
      <c r="M18422" s="3" t="s">
        <v>30</v>
      </c>
      <c r="N18422" s="3" t="s">
        <v>15809</v>
      </c>
      <c r="O18422" s="3" t="s">
        <v>779</v>
      </c>
      <c r="P18422" s="4">
        <v>15741.0</v>
      </c>
      <c r="Q18422" s="3" t="s">
        <v>105</v>
      </c>
      <c r="S18422" s="3" t="s">
        <v>34</v>
      </c>
    </row>
    <row r="18423">
      <c r="A18423" s="2">
        <v>42318.71491898148</v>
      </c>
      <c r="B18423" s="3">
        <v>93.0</v>
      </c>
      <c r="C18423" s="3" t="s">
        <v>15274</v>
      </c>
      <c r="D18423" s="3">
        <v>6.0</v>
      </c>
      <c r="E18423" s="3" t="s">
        <v>15287</v>
      </c>
      <c r="F18423" s="3">
        <v>9.0</v>
      </c>
      <c r="G18423" s="3">
        <v>7.0</v>
      </c>
      <c r="H18423" s="3" t="s">
        <v>672</v>
      </c>
      <c r="I18423" s="3" t="s">
        <v>673</v>
      </c>
      <c r="J18423" s="3" t="s">
        <v>674</v>
      </c>
      <c r="K18423" s="3" t="s">
        <v>24</v>
      </c>
      <c r="L18423" s="3">
        <v>9.0</v>
      </c>
      <c r="M18423" s="3" t="s">
        <v>25</v>
      </c>
      <c r="N18423" s="3" t="s">
        <v>2865</v>
      </c>
      <c r="O18423" s="3" t="s">
        <v>251</v>
      </c>
      <c r="P18423" s="4">
        <v>21280.0</v>
      </c>
      <c r="Q18423" s="3" t="s">
        <v>46</v>
      </c>
      <c r="S18423" s="3" t="s">
        <v>34</v>
      </c>
    </row>
    <row r="18424">
      <c r="A18424" s="2">
        <v>42318.71491898148</v>
      </c>
      <c r="B18424" s="3">
        <v>93.0</v>
      </c>
      <c r="C18424" s="3" t="s">
        <v>15274</v>
      </c>
      <c r="D18424" s="3">
        <v>6.0</v>
      </c>
      <c r="E18424" s="3" t="s">
        <v>15287</v>
      </c>
      <c r="F18424" s="3">
        <v>9.0</v>
      </c>
      <c r="G18424" s="3">
        <v>7.0</v>
      </c>
      <c r="H18424" s="3" t="s">
        <v>672</v>
      </c>
      <c r="I18424" s="3" t="s">
        <v>673</v>
      </c>
      <c r="J18424" s="3" t="s">
        <v>674</v>
      </c>
      <c r="K18424" s="3" t="s">
        <v>24</v>
      </c>
      <c r="L18424" s="3">
        <v>10.0</v>
      </c>
      <c r="M18424" s="3" t="s">
        <v>30</v>
      </c>
      <c r="N18424" s="3" t="s">
        <v>4477</v>
      </c>
      <c r="O18424" s="3" t="s">
        <v>717</v>
      </c>
      <c r="P18424" s="4">
        <v>21123.0</v>
      </c>
      <c r="Q18424" s="3" t="s">
        <v>132</v>
      </c>
      <c r="S18424" s="3" t="s">
        <v>34</v>
      </c>
    </row>
    <row r="18425">
      <c r="A18425" s="2">
        <v>42318.71491898148</v>
      </c>
      <c r="B18425" s="3">
        <v>93.0</v>
      </c>
      <c r="C18425" s="3" t="s">
        <v>15274</v>
      </c>
      <c r="D18425" s="3">
        <v>6.0</v>
      </c>
      <c r="E18425" s="3" t="s">
        <v>15287</v>
      </c>
      <c r="F18425" s="3">
        <v>9.0</v>
      </c>
      <c r="G18425" s="3">
        <v>7.0</v>
      </c>
      <c r="H18425" s="3" t="s">
        <v>672</v>
      </c>
      <c r="I18425" s="3" t="s">
        <v>673</v>
      </c>
      <c r="J18425" s="3" t="s">
        <v>674</v>
      </c>
      <c r="K18425" s="3" t="s">
        <v>24</v>
      </c>
      <c r="L18425" s="3">
        <v>11.0</v>
      </c>
      <c r="M18425" s="3" t="s">
        <v>25</v>
      </c>
      <c r="N18425" s="3" t="s">
        <v>16121</v>
      </c>
      <c r="O18425" s="3" t="s">
        <v>1234</v>
      </c>
      <c r="P18425" s="4">
        <v>19866.0</v>
      </c>
      <c r="Q18425" s="3" t="s">
        <v>105</v>
      </c>
      <c r="S18425" s="3" t="s">
        <v>34</v>
      </c>
    </row>
    <row r="18426">
      <c r="A18426" s="2">
        <v>42318.71491898148</v>
      </c>
      <c r="B18426" s="3">
        <v>93.0</v>
      </c>
      <c r="C18426" s="3" t="s">
        <v>15274</v>
      </c>
      <c r="D18426" s="3">
        <v>6.0</v>
      </c>
      <c r="E18426" s="3" t="s">
        <v>15287</v>
      </c>
      <c r="F18426" s="3">
        <v>9.0</v>
      </c>
      <c r="G18426" s="3">
        <v>7.0</v>
      </c>
      <c r="H18426" s="3" t="s">
        <v>672</v>
      </c>
      <c r="I18426" s="3" t="s">
        <v>673</v>
      </c>
      <c r="J18426" s="3" t="s">
        <v>674</v>
      </c>
      <c r="K18426" s="3" t="s">
        <v>24</v>
      </c>
      <c r="L18426" s="3">
        <v>12.0</v>
      </c>
      <c r="M18426" s="3" t="s">
        <v>30</v>
      </c>
      <c r="N18426" s="3" t="s">
        <v>16122</v>
      </c>
      <c r="O18426" s="3" t="s">
        <v>71</v>
      </c>
      <c r="P18426" s="4">
        <v>27052.0</v>
      </c>
      <c r="Q18426" s="3" t="s">
        <v>115</v>
      </c>
      <c r="S18426" s="3" t="s">
        <v>34</v>
      </c>
    </row>
    <row r="18427">
      <c r="A18427" s="2">
        <v>42318.71491898148</v>
      </c>
      <c r="B18427" s="3">
        <v>93.0</v>
      </c>
      <c r="C18427" s="3" t="s">
        <v>15274</v>
      </c>
      <c r="D18427" s="3">
        <v>6.0</v>
      </c>
      <c r="E18427" s="3" t="s">
        <v>15287</v>
      </c>
      <c r="F18427" s="3">
        <v>9.0</v>
      </c>
      <c r="G18427" s="3">
        <v>7.0</v>
      </c>
      <c r="H18427" s="3" t="s">
        <v>672</v>
      </c>
      <c r="I18427" s="3" t="s">
        <v>673</v>
      </c>
      <c r="J18427" s="3" t="s">
        <v>674</v>
      </c>
      <c r="K18427" s="3" t="s">
        <v>24</v>
      </c>
      <c r="L18427" s="3">
        <v>13.0</v>
      </c>
      <c r="M18427" s="3" t="s">
        <v>25</v>
      </c>
      <c r="N18427" s="3" t="s">
        <v>16123</v>
      </c>
      <c r="O18427" s="3" t="s">
        <v>119</v>
      </c>
      <c r="P18427" s="4">
        <v>24258.0</v>
      </c>
      <c r="Q18427" s="3" t="s">
        <v>169</v>
      </c>
      <c r="S18427" s="3" t="s">
        <v>34</v>
      </c>
    </row>
    <row r="18428">
      <c r="A18428" s="2">
        <v>42318.71491898148</v>
      </c>
      <c r="B18428" s="3">
        <v>93.0</v>
      </c>
      <c r="C18428" s="3" t="s">
        <v>15274</v>
      </c>
      <c r="D18428" s="3">
        <v>6.0</v>
      </c>
      <c r="E18428" s="3" t="s">
        <v>15287</v>
      </c>
      <c r="F18428" s="3">
        <v>9.0</v>
      </c>
      <c r="G18428" s="3">
        <v>7.0</v>
      </c>
      <c r="H18428" s="3" t="s">
        <v>672</v>
      </c>
      <c r="I18428" s="3" t="s">
        <v>673</v>
      </c>
      <c r="J18428" s="3" t="s">
        <v>674</v>
      </c>
      <c r="K18428" s="3" t="s">
        <v>24</v>
      </c>
      <c r="L18428" s="3">
        <v>14.0</v>
      </c>
      <c r="M18428" s="3" t="s">
        <v>30</v>
      </c>
      <c r="N18428" s="3" t="s">
        <v>16124</v>
      </c>
      <c r="O18428" s="3" t="s">
        <v>1379</v>
      </c>
      <c r="P18428" s="4">
        <v>30631.0</v>
      </c>
      <c r="Q18428" s="3" t="s">
        <v>40</v>
      </c>
      <c r="S18428" s="3" t="s">
        <v>34</v>
      </c>
    </row>
    <row r="18429">
      <c r="A18429" s="2">
        <v>42318.71491898148</v>
      </c>
      <c r="B18429" s="3">
        <v>93.0</v>
      </c>
      <c r="C18429" s="3" t="s">
        <v>15274</v>
      </c>
      <c r="D18429" s="3">
        <v>6.0</v>
      </c>
      <c r="E18429" s="3" t="s">
        <v>15287</v>
      </c>
      <c r="F18429" s="3">
        <v>9.0</v>
      </c>
      <c r="G18429" s="3">
        <v>7.0</v>
      </c>
      <c r="H18429" s="3" t="s">
        <v>672</v>
      </c>
      <c r="I18429" s="3" t="s">
        <v>673</v>
      </c>
      <c r="J18429" s="3" t="s">
        <v>674</v>
      </c>
      <c r="K18429" s="3" t="s">
        <v>24</v>
      </c>
      <c r="L18429" s="3">
        <v>15.0</v>
      </c>
      <c r="M18429" s="3" t="s">
        <v>25</v>
      </c>
      <c r="N18429" s="3" t="s">
        <v>16125</v>
      </c>
      <c r="O18429" s="3" t="s">
        <v>685</v>
      </c>
      <c r="P18429" s="4">
        <v>26031.0</v>
      </c>
      <c r="Q18429" s="3" t="s">
        <v>110</v>
      </c>
      <c r="S18429" s="3" t="s">
        <v>34</v>
      </c>
    </row>
    <row r="18430">
      <c r="A18430" s="2">
        <v>42318.71491898148</v>
      </c>
      <c r="B18430" s="3">
        <v>93.0</v>
      </c>
      <c r="C18430" s="3" t="s">
        <v>15274</v>
      </c>
      <c r="D18430" s="3">
        <v>6.0</v>
      </c>
      <c r="E18430" s="3" t="s">
        <v>15287</v>
      </c>
      <c r="F18430" s="3">
        <v>9.0</v>
      </c>
      <c r="G18430" s="3">
        <v>7.0</v>
      </c>
      <c r="H18430" s="3" t="s">
        <v>672</v>
      </c>
      <c r="I18430" s="3" t="s">
        <v>673</v>
      </c>
      <c r="J18430" s="3" t="s">
        <v>674</v>
      </c>
      <c r="K18430" s="3" t="s">
        <v>24</v>
      </c>
      <c r="L18430" s="3">
        <v>16.0</v>
      </c>
      <c r="M18430" s="3" t="s">
        <v>30</v>
      </c>
      <c r="N18430" s="3" t="s">
        <v>2034</v>
      </c>
      <c r="O18430" s="3" t="s">
        <v>283</v>
      </c>
      <c r="P18430" s="4">
        <v>29430.0</v>
      </c>
      <c r="Q18430" s="3" t="s">
        <v>345</v>
      </c>
      <c r="S18430" s="3" t="s">
        <v>34</v>
      </c>
    </row>
    <row r="18431">
      <c r="A18431" s="2">
        <v>42318.71491898148</v>
      </c>
      <c r="B18431" s="3">
        <v>93.0</v>
      </c>
      <c r="C18431" s="3" t="s">
        <v>15274</v>
      </c>
      <c r="D18431" s="3">
        <v>6.0</v>
      </c>
      <c r="E18431" s="3" t="s">
        <v>15287</v>
      </c>
      <c r="F18431" s="3">
        <v>9.0</v>
      </c>
      <c r="G18431" s="3">
        <v>7.0</v>
      </c>
      <c r="H18431" s="3" t="s">
        <v>672</v>
      </c>
      <c r="I18431" s="3" t="s">
        <v>673</v>
      </c>
      <c r="J18431" s="3" t="s">
        <v>674</v>
      </c>
      <c r="K18431" s="3" t="s">
        <v>24</v>
      </c>
      <c r="L18431" s="3">
        <v>17.0</v>
      </c>
      <c r="M18431" s="3" t="s">
        <v>25</v>
      </c>
      <c r="N18431" s="3" t="s">
        <v>16126</v>
      </c>
      <c r="O18431" s="3" t="s">
        <v>2093</v>
      </c>
      <c r="P18431" s="4">
        <v>22851.0</v>
      </c>
      <c r="Q18431" s="3" t="s">
        <v>55</v>
      </c>
      <c r="S18431" s="3" t="s">
        <v>34</v>
      </c>
    </row>
    <row r="18432">
      <c r="A18432" s="2">
        <v>42318.71491898148</v>
      </c>
      <c r="B18432" s="3">
        <v>93.0</v>
      </c>
      <c r="C18432" s="3" t="s">
        <v>15274</v>
      </c>
      <c r="D18432" s="3">
        <v>6.0</v>
      </c>
      <c r="E18432" s="3" t="s">
        <v>15287</v>
      </c>
      <c r="F18432" s="3">
        <v>9.0</v>
      </c>
      <c r="G18432" s="3">
        <v>7.0</v>
      </c>
      <c r="H18432" s="3" t="s">
        <v>672</v>
      </c>
      <c r="I18432" s="3" t="s">
        <v>673</v>
      </c>
      <c r="J18432" s="3" t="s">
        <v>674</v>
      </c>
      <c r="K18432" s="3" t="s">
        <v>24</v>
      </c>
      <c r="L18432" s="3">
        <v>18.0</v>
      </c>
      <c r="M18432" s="3" t="s">
        <v>30</v>
      </c>
      <c r="N18432" s="3" t="s">
        <v>16127</v>
      </c>
      <c r="O18432" s="3" t="s">
        <v>1453</v>
      </c>
      <c r="P18432" s="4">
        <v>23107.0</v>
      </c>
      <c r="Q18432" s="3" t="s">
        <v>40</v>
      </c>
      <c r="S18432" s="3" t="s">
        <v>34</v>
      </c>
    </row>
    <row r="18433">
      <c r="A18433" s="2">
        <v>42318.71491898148</v>
      </c>
      <c r="B18433" s="3">
        <v>93.0</v>
      </c>
      <c r="C18433" s="3" t="s">
        <v>15274</v>
      </c>
      <c r="D18433" s="3">
        <v>6.0</v>
      </c>
      <c r="E18433" s="3" t="s">
        <v>15287</v>
      </c>
      <c r="F18433" s="3">
        <v>9.0</v>
      </c>
      <c r="G18433" s="3">
        <v>7.0</v>
      </c>
      <c r="H18433" s="3" t="s">
        <v>672</v>
      </c>
      <c r="I18433" s="3" t="s">
        <v>673</v>
      </c>
      <c r="J18433" s="3" t="s">
        <v>674</v>
      </c>
      <c r="K18433" s="3" t="s">
        <v>24</v>
      </c>
      <c r="L18433" s="3">
        <v>19.0</v>
      </c>
      <c r="M18433" s="3" t="s">
        <v>25</v>
      </c>
      <c r="N18433" s="3" t="s">
        <v>16128</v>
      </c>
      <c r="O18433" s="3" t="s">
        <v>218</v>
      </c>
      <c r="P18433" s="4">
        <v>21829.0</v>
      </c>
      <c r="Q18433" s="3" t="s">
        <v>37</v>
      </c>
      <c r="S18433" s="3" t="s">
        <v>34</v>
      </c>
    </row>
    <row r="18434">
      <c r="A18434" s="2">
        <v>42318.71491898148</v>
      </c>
      <c r="B18434" s="3">
        <v>93.0</v>
      </c>
      <c r="C18434" s="3" t="s">
        <v>15274</v>
      </c>
      <c r="D18434" s="3">
        <v>6.0</v>
      </c>
      <c r="E18434" s="3" t="s">
        <v>15287</v>
      </c>
      <c r="F18434" s="3">
        <v>9.0</v>
      </c>
      <c r="G18434" s="3">
        <v>7.0</v>
      </c>
      <c r="H18434" s="3" t="s">
        <v>672</v>
      </c>
      <c r="I18434" s="3" t="s">
        <v>673</v>
      </c>
      <c r="J18434" s="3" t="s">
        <v>674</v>
      </c>
      <c r="K18434" s="3" t="s">
        <v>24</v>
      </c>
      <c r="L18434" s="3">
        <v>20.0</v>
      </c>
      <c r="M18434" s="3" t="s">
        <v>30</v>
      </c>
      <c r="N18434" s="3" t="s">
        <v>5585</v>
      </c>
      <c r="O18434" s="3" t="s">
        <v>321</v>
      </c>
      <c r="P18434" s="4">
        <v>15681.0</v>
      </c>
      <c r="Q18434" s="3" t="s">
        <v>113</v>
      </c>
      <c r="S18434" s="3" t="s">
        <v>34</v>
      </c>
    </row>
    <row r="18435">
      <c r="A18435" s="2">
        <v>42318.71491898148</v>
      </c>
      <c r="B18435" s="3">
        <v>93.0</v>
      </c>
      <c r="C18435" s="3" t="s">
        <v>15274</v>
      </c>
      <c r="D18435" s="3">
        <v>6.0</v>
      </c>
      <c r="E18435" s="3" t="s">
        <v>15287</v>
      </c>
      <c r="F18435" s="3">
        <v>9.0</v>
      </c>
      <c r="G18435" s="3">
        <v>7.0</v>
      </c>
      <c r="H18435" s="3" t="s">
        <v>672</v>
      </c>
      <c r="I18435" s="3" t="s">
        <v>673</v>
      </c>
      <c r="J18435" s="3" t="s">
        <v>674</v>
      </c>
      <c r="K18435" s="3" t="s">
        <v>24</v>
      </c>
      <c r="L18435" s="3">
        <v>21.0</v>
      </c>
      <c r="M18435" s="3" t="s">
        <v>25</v>
      </c>
      <c r="N18435" s="3" t="s">
        <v>16129</v>
      </c>
      <c r="O18435" s="3" t="s">
        <v>104</v>
      </c>
      <c r="P18435" s="4">
        <v>29666.0</v>
      </c>
      <c r="Q18435" s="3" t="s">
        <v>1454</v>
      </c>
      <c r="S18435" s="3" t="s">
        <v>34</v>
      </c>
    </row>
    <row r="18436">
      <c r="A18436" s="2">
        <v>42318.71491898148</v>
      </c>
      <c r="B18436" s="3">
        <v>93.0</v>
      </c>
      <c r="C18436" s="3" t="s">
        <v>15274</v>
      </c>
      <c r="D18436" s="3">
        <v>6.0</v>
      </c>
      <c r="E18436" s="3" t="s">
        <v>15287</v>
      </c>
      <c r="F18436" s="3">
        <v>9.0</v>
      </c>
      <c r="G18436" s="3">
        <v>7.0</v>
      </c>
      <c r="H18436" s="3" t="s">
        <v>672</v>
      </c>
      <c r="I18436" s="3" t="s">
        <v>673</v>
      </c>
      <c r="J18436" s="3" t="s">
        <v>674</v>
      </c>
      <c r="K18436" s="3" t="s">
        <v>24</v>
      </c>
      <c r="L18436" s="3">
        <v>22.0</v>
      </c>
      <c r="M18436" s="3" t="s">
        <v>30</v>
      </c>
      <c r="N18436" s="3" t="s">
        <v>16130</v>
      </c>
      <c r="O18436" s="3" t="s">
        <v>375</v>
      </c>
      <c r="P18436" s="4">
        <v>24237.0</v>
      </c>
      <c r="Q18436" s="3" t="s">
        <v>110</v>
      </c>
      <c r="S18436" s="3" t="s">
        <v>34</v>
      </c>
    </row>
    <row r="18437">
      <c r="A18437" s="2">
        <v>42318.71491898148</v>
      </c>
      <c r="B18437" s="3">
        <v>93.0</v>
      </c>
      <c r="C18437" s="3" t="s">
        <v>15274</v>
      </c>
      <c r="D18437" s="3">
        <v>6.0</v>
      </c>
      <c r="E18437" s="3" t="s">
        <v>15287</v>
      </c>
      <c r="F18437" s="3">
        <v>9.0</v>
      </c>
      <c r="G18437" s="3">
        <v>7.0</v>
      </c>
      <c r="H18437" s="3" t="s">
        <v>672</v>
      </c>
      <c r="I18437" s="3" t="s">
        <v>673</v>
      </c>
      <c r="J18437" s="3" t="s">
        <v>674</v>
      </c>
      <c r="K18437" s="3" t="s">
        <v>24</v>
      </c>
      <c r="L18437" s="3">
        <v>23.0</v>
      </c>
      <c r="M18437" s="3" t="s">
        <v>25</v>
      </c>
      <c r="N18437" s="3" t="s">
        <v>16131</v>
      </c>
      <c r="O18437" s="3" t="s">
        <v>4298</v>
      </c>
      <c r="P18437" s="4">
        <v>34954.0</v>
      </c>
      <c r="Q18437" s="3" t="s">
        <v>40</v>
      </c>
      <c r="S18437" s="3" t="s">
        <v>34</v>
      </c>
    </row>
    <row r="18438">
      <c r="A18438" s="2">
        <v>42318.71491898148</v>
      </c>
      <c r="B18438" s="3">
        <v>93.0</v>
      </c>
      <c r="C18438" s="3" t="s">
        <v>15274</v>
      </c>
      <c r="D18438" s="3">
        <v>6.0</v>
      </c>
      <c r="E18438" s="3" t="s">
        <v>15287</v>
      </c>
      <c r="F18438" s="3">
        <v>9.0</v>
      </c>
      <c r="G18438" s="3">
        <v>7.0</v>
      </c>
      <c r="H18438" s="3" t="s">
        <v>672</v>
      </c>
      <c r="I18438" s="3" t="s">
        <v>673</v>
      </c>
      <c r="J18438" s="3" t="s">
        <v>674</v>
      </c>
      <c r="K18438" s="3" t="s">
        <v>24</v>
      </c>
      <c r="L18438" s="3">
        <v>24.0</v>
      </c>
      <c r="M18438" s="3" t="s">
        <v>30</v>
      </c>
      <c r="N18438" s="3" t="s">
        <v>16132</v>
      </c>
      <c r="O18438" s="3" t="s">
        <v>452</v>
      </c>
      <c r="P18438" s="4">
        <v>21522.0</v>
      </c>
      <c r="Q18438" s="3" t="s">
        <v>372</v>
      </c>
      <c r="S18438" s="3" t="s">
        <v>34</v>
      </c>
    </row>
    <row r="18439">
      <c r="A18439" s="2">
        <v>42318.71491898148</v>
      </c>
      <c r="B18439" s="3">
        <v>93.0</v>
      </c>
      <c r="C18439" s="3" t="s">
        <v>15274</v>
      </c>
      <c r="D18439" s="3">
        <v>6.0</v>
      </c>
      <c r="E18439" s="3" t="s">
        <v>15287</v>
      </c>
      <c r="F18439" s="3">
        <v>9.0</v>
      </c>
      <c r="G18439" s="3">
        <v>7.0</v>
      </c>
      <c r="H18439" s="3" t="s">
        <v>672</v>
      </c>
      <c r="I18439" s="3" t="s">
        <v>673</v>
      </c>
      <c r="J18439" s="3" t="s">
        <v>674</v>
      </c>
      <c r="K18439" s="3" t="s">
        <v>24</v>
      </c>
      <c r="L18439" s="3">
        <v>25.0</v>
      </c>
      <c r="M18439" s="3" t="s">
        <v>25</v>
      </c>
      <c r="N18439" s="3" t="s">
        <v>16133</v>
      </c>
      <c r="O18439" s="3" t="s">
        <v>218</v>
      </c>
      <c r="P18439" s="4">
        <v>25589.0</v>
      </c>
      <c r="Q18439" s="3" t="s">
        <v>169</v>
      </c>
      <c r="S18439" s="3" t="s">
        <v>34</v>
      </c>
    </row>
    <row r="18440">
      <c r="A18440" s="2">
        <v>42318.71491898148</v>
      </c>
      <c r="B18440" s="3">
        <v>93.0</v>
      </c>
      <c r="C18440" s="3" t="s">
        <v>15274</v>
      </c>
      <c r="D18440" s="3">
        <v>6.0</v>
      </c>
      <c r="E18440" s="3" t="s">
        <v>15287</v>
      </c>
      <c r="F18440" s="3">
        <v>9.0</v>
      </c>
      <c r="G18440" s="3">
        <v>7.0</v>
      </c>
      <c r="H18440" s="3" t="s">
        <v>672</v>
      </c>
      <c r="I18440" s="3" t="s">
        <v>673</v>
      </c>
      <c r="J18440" s="3" t="s">
        <v>674</v>
      </c>
      <c r="K18440" s="3" t="s">
        <v>24</v>
      </c>
      <c r="L18440" s="3">
        <v>26.0</v>
      </c>
      <c r="M18440" s="3" t="s">
        <v>30</v>
      </c>
      <c r="N18440" s="3" t="s">
        <v>4179</v>
      </c>
      <c r="O18440" s="3" t="s">
        <v>1012</v>
      </c>
      <c r="P18440" s="4">
        <v>15820.0</v>
      </c>
      <c r="Q18440" s="3" t="s">
        <v>49</v>
      </c>
      <c r="S18440" s="3" t="s">
        <v>34</v>
      </c>
    </row>
    <row r="18441">
      <c r="A18441" s="2">
        <v>42318.71491898148</v>
      </c>
      <c r="B18441" s="3">
        <v>93.0</v>
      </c>
      <c r="C18441" s="3" t="s">
        <v>15274</v>
      </c>
      <c r="D18441" s="3">
        <v>6.0</v>
      </c>
      <c r="E18441" s="3" t="s">
        <v>15287</v>
      </c>
      <c r="F18441" s="3">
        <v>9.0</v>
      </c>
      <c r="G18441" s="3">
        <v>7.0</v>
      </c>
      <c r="H18441" s="3" t="s">
        <v>672</v>
      </c>
      <c r="I18441" s="3" t="s">
        <v>673</v>
      </c>
      <c r="J18441" s="3" t="s">
        <v>674</v>
      </c>
      <c r="K18441" s="3" t="s">
        <v>24</v>
      </c>
      <c r="L18441" s="3">
        <v>27.0</v>
      </c>
      <c r="M18441" s="3" t="s">
        <v>25</v>
      </c>
      <c r="N18441" s="3" t="s">
        <v>16134</v>
      </c>
      <c r="O18441" s="3" t="s">
        <v>36</v>
      </c>
      <c r="P18441" s="4">
        <v>22145.0</v>
      </c>
      <c r="Q18441" s="3" t="s">
        <v>132</v>
      </c>
      <c r="S18441" s="3" t="s">
        <v>34</v>
      </c>
    </row>
    <row r="18442">
      <c r="A18442" s="2">
        <v>42318.71491898148</v>
      </c>
      <c r="B18442" s="3">
        <v>93.0</v>
      </c>
      <c r="C18442" s="3" t="s">
        <v>15274</v>
      </c>
      <c r="D18442" s="3">
        <v>6.0</v>
      </c>
      <c r="E18442" s="3" t="s">
        <v>15287</v>
      </c>
      <c r="F18442" s="3">
        <v>9.0</v>
      </c>
      <c r="G18442" s="3">
        <v>7.0</v>
      </c>
      <c r="H18442" s="3" t="s">
        <v>672</v>
      </c>
      <c r="I18442" s="3" t="s">
        <v>673</v>
      </c>
      <c r="J18442" s="3" t="s">
        <v>674</v>
      </c>
      <c r="K18442" s="3" t="s">
        <v>24</v>
      </c>
      <c r="L18442" s="3">
        <v>28.0</v>
      </c>
      <c r="M18442" s="3" t="s">
        <v>30</v>
      </c>
      <c r="N18442" s="3" t="s">
        <v>16135</v>
      </c>
      <c r="O18442" s="3" t="s">
        <v>186</v>
      </c>
      <c r="P18442" s="4">
        <v>20045.0</v>
      </c>
      <c r="Q18442" s="3" t="s">
        <v>153</v>
      </c>
      <c r="S18442" s="3" t="s">
        <v>34</v>
      </c>
    </row>
    <row r="18443">
      <c r="A18443" s="2">
        <v>42318.71491898148</v>
      </c>
      <c r="B18443" s="3">
        <v>93.0</v>
      </c>
      <c r="C18443" s="3" t="s">
        <v>15274</v>
      </c>
      <c r="D18443" s="3">
        <v>6.0</v>
      </c>
      <c r="E18443" s="3" t="s">
        <v>15287</v>
      </c>
      <c r="F18443" s="3">
        <v>9.0</v>
      </c>
      <c r="G18443" s="3">
        <v>7.0</v>
      </c>
      <c r="H18443" s="3" t="s">
        <v>672</v>
      </c>
      <c r="I18443" s="3" t="s">
        <v>673</v>
      </c>
      <c r="J18443" s="3" t="s">
        <v>674</v>
      </c>
      <c r="K18443" s="3" t="s">
        <v>24</v>
      </c>
      <c r="L18443" s="3">
        <v>29.0</v>
      </c>
      <c r="M18443" s="3" t="s">
        <v>25</v>
      </c>
      <c r="N18443" s="3" t="s">
        <v>16136</v>
      </c>
      <c r="O18443" s="3" t="s">
        <v>91</v>
      </c>
      <c r="P18443" s="4">
        <v>17563.0</v>
      </c>
      <c r="Q18443" s="3" t="s">
        <v>49</v>
      </c>
      <c r="S18443" s="3" t="s">
        <v>34</v>
      </c>
    </row>
    <row r="18444">
      <c r="A18444" s="2">
        <v>42318.71491898148</v>
      </c>
      <c r="B18444" s="3">
        <v>93.0</v>
      </c>
      <c r="C18444" s="3" t="s">
        <v>15274</v>
      </c>
      <c r="D18444" s="3">
        <v>13.0</v>
      </c>
      <c r="E18444" s="3" t="s">
        <v>15315</v>
      </c>
      <c r="F18444" s="3">
        <v>9.0</v>
      </c>
      <c r="G18444" s="3">
        <v>7.0</v>
      </c>
      <c r="H18444" s="3" t="s">
        <v>672</v>
      </c>
      <c r="I18444" s="3" t="s">
        <v>673</v>
      </c>
      <c r="J18444" s="3" t="s">
        <v>674</v>
      </c>
      <c r="K18444" s="3" t="s">
        <v>272</v>
      </c>
      <c r="L18444" s="3">
        <v>1.0</v>
      </c>
      <c r="M18444" s="3" t="s">
        <v>25</v>
      </c>
      <c r="N18444" s="3" t="s">
        <v>16109</v>
      </c>
      <c r="O18444" s="3" t="s">
        <v>4335</v>
      </c>
      <c r="P18444" s="4">
        <v>21178.0</v>
      </c>
      <c r="Q18444" s="3" t="s">
        <v>83</v>
      </c>
      <c r="S18444" s="3" t="s">
        <v>34</v>
      </c>
    </row>
    <row r="18445">
      <c r="A18445" s="2">
        <v>42318.71491898148</v>
      </c>
      <c r="B18445" s="3">
        <v>93.0</v>
      </c>
      <c r="C18445" s="3" t="s">
        <v>15274</v>
      </c>
      <c r="D18445" s="3">
        <v>13.0</v>
      </c>
      <c r="E18445" s="3" t="s">
        <v>15315</v>
      </c>
      <c r="F18445" s="3">
        <v>9.0</v>
      </c>
      <c r="G18445" s="3">
        <v>7.0</v>
      </c>
      <c r="H18445" s="3" t="s">
        <v>672</v>
      </c>
      <c r="I18445" s="3" t="s">
        <v>673</v>
      </c>
      <c r="J18445" s="3" t="s">
        <v>674</v>
      </c>
      <c r="K18445" s="3" t="s">
        <v>24</v>
      </c>
      <c r="L18445" s="3">
        <v>2.0</v>
      </c>
      <c r="M18445" s="3" t="s">
        <v>30</v>
      </c>
      <c r="N18445" s="3" t="s">
        <v>16137</v>
      </c>
      <c r="O18445" s="3" t="s">
        <v>368</v>
      </c>
      <c r="P18445" s="4">
        <v>23354.0</v>
      </c>
      <c r="Q18445" s="3" t="s">
        <v>115</v>
      </c>
      <c r="S18445" s="3" t="s">
        <v>34</v>
      </c>
    </row>
    <row r="18446">
      <c r="A18446" s="2">
        <v>42318.71491898148</v>
      </c>
      <c r="B18446" s="3">
        <v>93.0</v>
      </c>
      <c r="C18446" s="3" t="s">
        <v>15274</v>
      </c>
      <c r="D18446" s="3">
        <v>13.0</v>
      </c>
      <c r="E18446" s="3" t="s">
        <v>15315</v>
      </c>
      <c r="F18446" s="3">
        <v>9.0</v>
      </c>
      <c r="G18446" s="3">
        <v>7.0</v>
      </c>
      <c r="H18446" s="3" t="s">
        <v>672</v>
      </c>
      <c r="I18446" s="3" t="s">
        <v>673</v>
      </c>
      <c r="J18446" s="3" t="s">
        <v>674</v>
      </c>
      <c r="K18446" s="3" t="s">
        <v>24</v>
      </c>
      <c r="L18446" s="3">
        <v>3.0</v>
      </c>
      <c r="M18446" s="3" t="s">
        <v>25</v>
      </c>
      <c r="N18446" s="3" t="s">
        <v>16138</v>
      </c>
      <c r="O18446" s="3" t="s">
        <v>119</v>
      </c>
      <c r="P18446" s="4">
        <v>23265.0</v>
      </c>
      <c r="Q18446" s="3" t="s">
        <v>33</v>
      </c>
      <c r="S18446" s="3" t="s">
        <v>34</v>
      </c>
    </row>
    <row r="18447">
      <c r="A18447" s="2">
        <v>42318.71491898148</v>
      </c>
      <c r="B18447" s="3">
        <v>93.0</v>
      </c>
      <c r="C18447" s="3" t="s">
        <v>15274</v>
      </c>
      <c r="D18447" s="3">
        <v>13.0</v>
      </c>
      <c r="E18447" s="3" t="s">
        <v>15315</v>
      </c>
      <c r="F18447" s="3">
        <v>9.0</v>
      </c>
      <c r="G18447" s="3">
        <v>7.0</v>
      </c>
      <c r="H18447" s="3" t="s">
        <v>672</v>
      </c>
      <c r="I18447" s="3" t="s">
        <v>673</v>
      </c>
      <c r="J18447" s="3" t="s">
        <v>674</v>
      </c>
      <c r="K18447" s="3" t="s">
        <v>24</v>
      </c>
      <c r="L18447" s="3">
        <v>4.0</v>
      </c>
      <c r="M18447" s="3" t="s">
        <v>30</v>
      </c>
      <c r="N18447" s="3" t="s">
        <v>16139</v>
      </c>
      <c r="O18447" s="3" t="s">
        <v>734</v>
      </c>
      <c r="P18447" s="4">
        <v>17596.0</v>
      </c>
      <c r="Q18447" s="3" t="s">
        <v>49</v>
      </c>
      <c r="S18447" s="3" t="s">
        <v>34</v>
      </c>
    </row>
    <row r="18448">
      <c r="A18448" s="2">
        <v>42318.71491898148</v>
      </c>
      <c r="B18448" s="3">
        <v>93.0</v>
      </c>
      <c r="C18448" s="3" t="s">
        <v>15274</v>
      </c>
      <c r="D18448" s="3">
        <v>13.0</v>
      </c>
      <c r="E18448" s="3" t="s">
        <v>15315</v>
      </c>
      <c r="F18448" s="3">
        <v>9.0</v>
      </c>
      <c r="G18448" s="3">
        <v>7.0</v>
      </c>
      <c r="H18448" s="3" t="s">
        <v>672</v>
      </c>
      <c r="I18448" s="3" t="s">
        <v>673</v>
      </c>
      <c r="J18448" s="3" t="s">
        <v>674</v>
      </c>
      <c r="K18448" s="3" t="s">
        <v>24</v>
      </c>
      <c r="L18448" s="3">
        <v>5.0</v>
      </c>
      <c r="M18448" s="3" t="s">
        <v>25</v>
      </c>
      <c r="N18448" s="3" t="s">
        <v>16140</v>
      </c>
      <c r="O18448" s="3" t="s">
        <v>956</v>
      </c>
      <c r="P18448" s="4">
        <v>18249.0</v>
      </c>
      <c r="Q18448" s="3" t="s">
        <v>169</v>
      </c>
      <c r="S18448" s="3" t="s">
        <v>34</v>
      </c>
    </row>
    <row r="18449">
      <c r="A18449" s="2">
        <v>42318.71491898148</v>
      </c>
      <c r="B18449" s="3">
        <v>93.0</v>
      </c>
      <c r="C18449" s="3" t="s">
        <v>15274</v>
      </c>
      <c r="D18449" s="3">
        <v>13.0</v>
      </c>
      <c r="E18449" s="3" t="s">
        <v>15315</v>
      </c>
      <c r="F18449" s="3">
        <v>9.0</v>
      </c>
      <c r="G18449" s="3">
        <v>7.0</v>
      </c>
      <c r="H18449" s="3" t="s">
        <v>672</v>
      </c>
      <c r="I18449" s="3" t="s">
        <v>673</v>
      </c>
      <c r="J18449" s="3" t="s">
        <v>674</v>
      </c>
      <c r="K18449" s="3" t="s">
        <v>24</v>
      </c>
      <c r="L18449" s="3">
        <v>6.0</v>
      </c>
      <c r="M18449" s="3" t="s">
        <v>30</v>
      </c>
      <c r="N18449" s="3" t="s">
        <v>16141</v>
      </c>
      <c r="O18449" s="3" t="s">
        <v>440</v>
      </c>
      <c r="P18449" s="4">
        <v>26539.0</v>
      </c>
      <c r="Q18449" s="3" t="s">
        <v>352</v>
      </c>
      <c r="S18449" s="3" t="s">
        <v>34</v>
      </c>
    </row>
    <row r="18450">
      <c r="A18450" s="2">
        <v>42318.71491898148</v>
      </c>
      <c r="B18450" s="3">
        <v>93.0</v>
      </c>
      <c r="C18450" s="3" t="s">
        <v>15274</v>
      </c>
      <c r="D18450" s="3">
        <v>13.0</v>
      </c>
      <c r="E18450" s="3" t="s">
        <v>15315</v>
      </c>
      <c r="F18450" s="3">
        <v>9.0</v>
      </c>
      <c r="G18450" s="3">
        <v>7.0</v>
      </c>
      <c r="H18450" s="3" t="s">
        <v>672</v>
      </c>
      <c r="I18450" s="3" t="s">
        <v>673</v>
      </c>
      <c r="J18450" s="3" t="s">
        <v>674</v>
      </c>
      <c r="K18450" s="3" t="s">
        <v>24</v>
      </c>
      <c r="L18450" s="3">
        <v>7.0</v>
      </c>
      <c r="M18450" s="3" t="s">
        <v>25</v>
      </c>
      <c r="N18450" s="3" t="s">
        <v>8012</v>
      </c>
      <c r="O18450" s="3" t="s">
        <v>338</v>
      </c>
      <c r="P18450" s="4">
        <v>15487.0</v>
      </c>
      <c r="Q18450" s="3" t="s">
        <v>1955</v>
      </c>
      <c r="S18450" s="3" t="s">
        <v>34</v>
      </c>
    </row>
    <row r="18451">
      <c r="A18451" s="2">
        <v>42318.71491898148</v>
      </c>
      <c r="B18451" s="3">
        <v>93.0</v>
      </c>
      <c r="C18451" s="3" t="s">
        <v>15274</v>
      </c>
      <c r="D18451" s="3">
        <v>13.0</v>
      </c>
      <c r="E18451" s="3" t="s">
        <v>15315</v>
      </c>
      <c r="F18451" s="3">
        <v>9.0</v>
      </c>
      <c r="G18451" s="3">
        <v>7.0</v>
      </c>
      <c r="H18451" s="3" t="s">
        <v>672</v>
      </c>
      <c r="I18451" s="3" t="s">
        <v>673</v>
      </c>
      <c r="J18451" s="3" t="s">
        <v>674</v>
      </c>
      <c r="K18451" s="3" t="s">
        <v>24</v>
      </c>
      <c r="L18451" s="3">
        <v>8.0</v>
      </c>
      <c r="M18451" s="3" t="s">
        <v>30</v>
      </c>
      <c r="N18451" s="3" t="s">
        <v>16142</v>
      </c>
      <c r="O18451" s="3" t="s">
        <v>1195</v>
      </c>
      <c r="P18451" s="4">
        <v>30057.0</v>
      </c>
      <c r="Q18451" s="3" t="s">
        <v>169</v>
      </c>
      <c r="S18451" s="3" t="s">
        <v>34</v>
      </c>
    </row>
    <row r="18452">
      <c r="A18452" s="2">
        <v>42318.71491898148</v>
      </c>
      <c r="B18452" s="3">
        <v>93.0</v>
      </c>
      <c r="C18452" s="3" t="s">
        <v>15274</v>
      </c>
      <c r="D18452" s="3">
        <v>13.0</v>
      </c>
      <c r="E18452" s="3" t="s">
        <v>15315</v>
      </c>
      <c r="F18452" s="3">
        <v>9.0</v>
      </c>
      <c r="G18452" s="3">
        <v>7.0</v>
      </c>
      <c r="H18452" s="3" t="s">
        <v>672</v>
      </c>
      <c r="I18452" s="3" t="s">
        <v>673</v>
      </c>
      <c r="J18452" s="3" t="s">
        <v>674</v>
      </c>
      <c r="K18452" s="3" t="s">
        <v>24</v>
      </c>
      <c r="L18452" s="3">
        <v>9.0</v>
      </c>
      <c r="M18452" s="3" t="s">
        <v>25</v>
      </c>
      <c r="N18452" s="3" t="s">
        <v>16143</v>
      </c>
      <c r="O18452" s="3" t="s">
        <v>95</v>
      </c>
      <c r="P18452" s="4">
        <v>18455.0</v>
      </c>
      <c r="Q18452" s="3" t="s">
        <v>49</v>
      </c>
      <c r="S18452" s="3" t="s">
        <v>34</v>
      </c>
    </row>
    <row r="18453">
      <c r="A18453" s="2">
        <v>42318.71491898148</v>
      </c>
      <c r="B18453" s="3">
        <v>93.0</v>
      </c>
      <c r="C18453" s="3" t="s">
        <v>15274</v>
      </c>
      <c r="D18453" s="3">
        <v>13.0</v>
      </c>
      <c r="E18453" s="3" t="s">
        <v>15315</v>
      </c>
      <c r="F18453" s="3">
        <v>9.0</v>
      </c>
      <c r="G18453" s="3">
        <v>7.0</v>
      </c>
      <c r="H18453" s="3" t="s">
        <v>672</v>
      </c>
      <c r="I18453" s="3" t="s">
        <v>673</v>
      </c>
      <c r="J18453" s="3" t="s">
        <v>674</v>
      </c>
      <c r="K18453" s="3" t="s">
        <v>24</v>
      </c>
      <c r="L18453" s="3">
        <v>10.0</v>
      </c>
      <c r="M18453" s="3" t="s">
        <v>30</v>
      </c>
      <c r="N18453" s="3" t="s">
        <v>5319</v>
      </c>
      <c r="O18453" s="3" t="s">
        <v>283</v>
      </c>
      <c r="P18453" s="4">
        <v>28235.0</v>
      </c>
      <c r="Q18453" s="3" t="s">
        <v>52</v>
      </c>
      <c r="S18453" s="3" t="s">
        <v>34</v>
      </c>
    </row>
    <row r="18454">
      <c r="A18454" s="2">
        <v>42318.71491898148</v>
      </c>
      <c r="B18454" s="3">
        <v>93.0</v>
      </c>
      <c r="C18454" s="3" t="s">
        <v>15274</v>
      </c>
      <c r="D18454" s="3">
        <v>13.0</v>
      </c>
      <c r="E18454" s="3" t="s">
        <v>15315</v>
      </c>
      <c r="F18454" s="3">
        <v>9.0</v>
      </c>
      <c r="G18454" s="3">
        <v>7.0</v>
      </c>
      <c r="H18454" s="3" t="s">
        <v>672</v>
      </c>
      <c r="I18454" s="3" t="s">
        <v>673</v>
      </c>
      <c r="J18454" s="3" t="s">
        <v>674</v>
      </c>
      <c r="K18454" s="3" t="s">
        <v>24</v>
      </c>
      <c r="L18454" s="3">
        <v>11.0</v>
      </c>
      <c r="M18454" s="3" t="s">
        <v>25</v>
      </c>
      <c r="N18454" s="3" t="s">
        <v>16144</v>
      </c>
      <c r="O18454" s="3" t="s">
        <v>1063</v>
      </c>
      <c r="P18454" s="4">
        <v>19742.0</v>
      </c>
      <c r="Q18454" s="3" t="s">
        <v>1454</v>
      </c>
      <c r="S18454" s="3" t="s">
        <v>34</v>
      </c>
    </row>
    <row r="18455">
      <c r="A18455" s="2">
        <v>42318.71491898148</v>
      </c>
      <c r="B18455" s="3">
        <v>93.0</v>
      </c>
      <c r="C18455" s="3" t="s">
        <v>15274</v>
      </c>
      <c r="D18455" s="3">
        <v>13.0</v>
      </c>
      <c r="E18455" s="3" t="s">
        <v>15315</v>
      </c>
      <c r="F18455" s="3">
        <v>9.0</v>
      </c>
      <c r="G18455" s="3">
        <v>7.0</v>
      </c>
      <c r="H18455" s="3" t="s">
        <v>672</v>
      </c>
      <c r="I18455" s="3" t="s">
        <v>673</v>
      </c>
      <c r="J18455" s="3" t="s">
        <v>674</v>
      </c>
      <c r="K18455" s="3" t="s">
        <v>24</v>
      </c>
      <c r="L18455" s="3">
        <v>12.0</v>
      </c>
      <c r="M18455" s="3" t="s">
        <v>30</v>
      </c>
      <c r="N18455" s="3" t="s">
        <v>16145</v>
      </c>
      <c r="O18455" s="3" t="s">
        <v>16146</v>
      </c>
      <c r="P18455" s="4">
        <v>23324.0</v>
      </c>
      <c r="Q18455" s="3" t="s">
        <v>60</v>
      </c>
      <c r="S18455" s="3" t="s">
        <v>34</v>
      </c>
    </row>
    <row r="18456">
      <c r="A18456" s="2">
        <v>42318.71491898148</v>
      </c>
      <c r="B18456" s="3">
        <v>93.0</v>
      </c>
      <c r="C18456" s="3" t="s">
        <v>15274</v>
      </c>
      <c r="D18456" s="3">
        <v>13.0</v>
      </c>
      <c r="E18456" s="3" t="s">
        <v>15315</v>
      </c>
      <c r="F18456" s="3">
        <v>9.0</v>
      </c>
      <c r="G18456" s="3">
        <v>7.0</v>
      </c>
      <c r="H18456" s="3" t="s">
        <v>672</v>
      </c>
      <c r="I18456" s="3" t="s">
        <v>673</v>
      </c>
      <c r="J18456" s="3" t="s">
        <v>674</v>
      </c>
      <c r="K18456" s="3" t="s">
        <v>24</v>
      </c>
      <c r="L18456" s="3">
        <v>13.0</v>
      </c>
      <c r="M18456" s="3" t="s">
        <v>25</v>
      </c>
      <c r="N18456" s="3" t="s">
        <v>16147</v>
      </c>
      <c r="O18456" s="3" t="s">
        <v>123</v>
      </c>
      <c r="P18456" s="4">
        <v>20090.0</v>
      </c>
      <c r="Q18456" s="3" t="s">
        <v>228</v>
      </c>
      <c r="S18456" s="3" t="s">
        <v>34</v>
      </c>
    </row>
    <row r="18457">
      <c r="A18457" s="2">
        <v>42318.71491898148</v>
      </c>
      <c r="B18457" s="3">
        <v>93.0</v>
      </c>
      <c r="C18457" s="3" t="s">
        <v>15274</v>
      </c>
      <c r="D18457" s="3">
        <v>13.0</v>
      </c>
      <c r="E18457" s="3" t="s">
        <v>15315</v>
      </c>
      <c r="F18457" s="3">
        <v>9.0</v>
      </c>
      <c r="G18457" s="3">
        <v>7.0</v>
      </c>
      <c r="H18457" s="3" t="s">
        <v>672</v>
      </c>
      <c r="I18457" s="3" t="s">
        <v>673</v>
      </c>
      <c r="J18457" s="3" t="s">
        <v>674</v>
      </c>
      <c r="K18457" s="3" t="s">
        <v>24</v>
      </c>
      <c r="L18457" s="3">
        <v>14.0</v>
      </c>
      <c r="M18457" s="3" t="s">
        <v>30</v>
      </c>
      <c r="N18457" s="3" t="s">
        <v>16148</v>
      </c>
      <c r="O18457" s="3" t="s">
        <v>511</v>
      </c>
      <c r="P18457" s="4">
        <v>19429.0</v>
      </c>
      <c r="Q18457" s="3" t="s">
        <v>110</v>
      </c>
      <c r="S18457" s="3" t="s">
        <v>34</v>
      </c>
    </row>
    <row r="18458">
      <c r="A18458" s="2">
        <v>42318.71491898148</v>
      </c>
      <c r="B18458" s="3">
        <v>93.0</v>
      </c>
      <c r="C18458" s="3" t="s">
        <v>15274</v>
      </c>
      <c r="D18458" s="3">
        <v>13.0</v>
      </c>
      <c r="E18458" s="3" t="s">
        <v>15315</v>
      </c>
      <c r="F18458" s="3">
        <v>9.0</v>
      </c>
      <c r="G18458" s="3">
        <v>7.0</v>
      </c>
      <c r="H18458" s="3" t="s">
        <v>672</v>
      </c>
      <c r="I18458" s="3" t="s">
        <v>673</v>
      </c>
      <c r="J18458" s="3" t="s">
        <v>674</v>
      </c>
      <c r="K18458" s="3" t="s">
        <v>24</v>
      </c>
      <c r="L18458" s="3">
        <v>15.0</v>
      </c>
      <c r="M18458" s="3" t="s">
        <v>25</v>
      </c>
      <c r="N18458" s="3" t="s">
        <v>16149</v>
      </c>
      <c r="O18458" s="3" t="s">
        <v>580</v>
      </c>
      <c r="P18458" s="4">
        <v>23740.0</v>
      </c>
      <c r="Q18458" s="3" t="s">
        <v>216</v>
      </c>
      <c r="S18458" s="3" t="s">
        <v>34</v>
      </c>
    </row>
    <row r="18459">
      <c r="A18459" s="2">
        <v>42318.71491898148</v>
      </c>
      <c r="B18459" s="3">
        <v>93.0</v>
      </c>
      <c r="C18459" s="3" t="s">
        <v>15274</v>
      </c>
      <c r="D18459" s="3">
        <v>13.0</v>
      </c>
      <c r="E18459" s="3" t="s">
        <v>15315</v>
      </c>
      <c r="F18459" s="3">
        <v>9.0</v>
      </c>
      <c r="G18459" s="3">
        <v>7.0</v>
      </c>
      <c r="H18459" s="3" t="s">
        <v>672</v>
      </c>
      <c r="I18459" s="3" t="s">
        <v>673</v>
      </c>
      <c r="J18459" s="3" t="s">
        <v>674</v>
      </c>
      <c r="K18459" s="3" t="s">
        <v>24</v>
      </c>
      <c r="L18459" s="3">
        <v>16.0</v>
      </c>
      <c r="M18459" s="3" t="s">
        <v>30</v>
      </c>
      <c r="N18459" s="3" t="s">
        <v>16150</v>
      </c>
      <c r="O18459" s="3" t="s">
        <v>2092</v>
      </c>
      <c r="P18459" s="4">
        <v>20155.0</v>
      </c>
      <c r="Q18459" s="3" t="s">
        <v>132</v>
      </c>
      <c r="S18459" s="3" t="s">
        <v>34</v>
      </c>
    </row>
    <row r="18460">
      <c r="A18460" s="2">
        <v>42318.71491898148</v>
      </c>
      <c r="B18460" s="3">
        <v>93.0</v>
      </c>
      <c r="C18460" s="3" t="s">
        <v>15274</v>
      </c>
      <c r="D18460" s="3">
        <v>13.0</v>
      </c>
      <c r="E18460" s="3" t="s">
        <v>15315</v>
      </c>
      <c r="F18460" s="3">
        <v>9.0</v>
      </c>
      <c r="G18460" s="3">
        <v>7.0</v>
      </c>
      <c r="H18460" s="3" t="s">
        <v>672</v>
      </c>
      <c r="I18460" s="3" t="s">
        <v>673</v>
      </c>
      <c r="J18460" s="3" t="s">
        <v>674</v>
      </c>
      <c r="K18460" s="3" t="s">
        <v>24</v>
      </c>
      <c r="L18460" s="3">
        <v>17.0</v>
      </c>
      <c r="M18460" s="3" t="s">
        <v>25</v>
      </c>
      <c r="N18460" s="3" t="s">
        <v>16151</v>
      </c>
      <c r="O18460" s="3" t="s">
        <v>69</v>
      </c>
      <c r="P18460" s="4">
        <v>17608.0</v>
      </c>
      <c r="Q18460" s="3" t="s">
        <v>105</v>
      </c>
      <c r="S18460" s="3" t="s">
        <v>34</v>
      </c>
    </row>
    <row r="18461">
      <c r="A18461" s="2">
        <v>42318.71491898148</v>
      </c>
      <c r="B18461" s="3">
        <v>93.0</v>
      </c>
      <c r="C18461" s="3" t="s">
        <v>15274</v>
      </c>
      <c r="D18461" s="3">
        <v>13.0</v>
      </c>
      <c r="E18461" s="3" t="s">
        <v>15315</v>
      </c>
      <c r="F18461" s="3">
        <v>9.0</v>
      </c>
      <c r="G18461" s="3">
        <v>7.0</v>
      </c>
      <c r="H18461" s="3" t="s">
        <v>672</v>
      </c>
      <c r="I18461" s="3" t="s">
        <v>673</v>
      </c>
      <c r="J18461" s="3" t="s">
        <v>674</v>
      </c>
      <c r="K18461" s="3" t="s">
        <v>24</v>
      </c>
      <c r="L18461" s="3">
        <v>18.0</v>
      </c>
      <c r="M18461" s="3" t="s">
        <v>30</v>
      </c>
      <c r="N18461" s="3" t="s">
        <v>8579</v>
      </c>
      <c r="O18461" s="3" t="s">
        <v>6282</v>
      </c>
      <c r="P18461" s="4">
        <v>34224.0</v>
      </c>
      <c r="Q18461" s="3" t="s">
        <v>46</v>
      </c>
      <c r="S18461" s="3" t="s">
        <v>34</v>
      </c>
    </row>
    <row r="18462">
      <c r="A18462" s="2">
        <v>42318.71491898148</v>
      </c>
      <c r="B18462" s="3">
        <v>93.0</v>
      </c>
      <c r="C18462" s="3" t="s">
        <v>15274</v>
      </c>
      <c r="D18462" s="3">
        <v>13.0</v>
      </c>
      <c r="E18462" s="3" t="s">
        <v>15315</v>
      </c>
      <c r="F18462" s="3">
        <v>9.0</v>
      </c>
      <c r="G18462" s="3">
        <v>7.0</v>
      </c>
      <c r="H18462" s="3" t="s">
        <v>672</v>
      </c>
      <c r="I18462" s="3" t="s">
        <v>673</v>
      </c>
      <c r="J18462" s="3" t="s">
        <v>674</v>
      </c>
      <c r="K18462" s="3" t="s">
        <v>24</v>
      </c>
      <c r="L18462" s="3">
        <v>19.0</v>
      </c>
      <c r="M18462" s="3" t="s">
        <v>25</v>
      </c>
      <c r="N18462" s="3" t="s">
        <v>16152</v>
      </c>
      <c r="O18462" s="3" t="s">
        <v>95</v>
      </c>
      <c r="P18462" s="4">
        <v>25136.0</v>
      </c>
      <c r="Q18462" s="3" t="s">
        <v>372</v>
      </c>
      <c r="S18462" s="3" t="s">
        <v>34</v>
      </c>
    </row>
    <row r="18463">
      <c r="A18463" s="2">
        <v>42318.71491898148</v>
      </c>
      <c r="B18463" s="3">
        <v>93.0</v>
      </c>
      <c r="C18463" s="3" t="s">
        <v>15274</v>
      </c>
      <c r="D18463" s="3">
        <v>13.0</v>
      </c>
      <c r="E18463" s="3" t="s">
        <v>15315</v>
      </c>
      <c r="F18463" s="3">
        <v>9.0</v>
      </c>
      <c r="G18463" s="3">
        <v>7.0</v>
      </c>
      <c r="H18463" s="3" t="s">
        <v>672</v>
      </c>
      <c r="I18463" s="3" t="s">
        <v>673</v>
      </c>
      <c r="J18463" s="3" t="s">
        <v>674</v>
      </c>
      <c r="K18463" s="3" t="s">
        <v>24</v>
      </c>
      <c r="L18463" s="3">
        <v>20.0</v>
      </c>
      <c r="M18463" s="3" t="s">
        <v>30</v>
      </c>
      <c r="N18463" s="3" t="s">
        <v>16153</v>
      </c>
      <c r="O18463" s="3" t="s">
        <v>1876</v>
      </c>
      <c r="P18463" s="4">
        <v>16107.0</v>
      </c>
      <c r="Q18463" s="3" t="s">
        <v>49</v>
      </c>
      <c r="S18463" s="3" t="s">
        <v>34</v>
      </c>
    </row>
    <row r="18464">
      <c r="A18464" s="2">
        <v>42318.71491898148</v>
      </c>
      <c r="B18464" s="3">
        <v>93.0</v>
      </c>
      <c r="C18464" s="3" t="s">
        <v>15274</v>
      </c>
      <c r="D18464" s="3">
        <v>13.0</v>
      </c>
      <c r="E18464" s="3" t="s">
        <v>15315</v>
      </c>
      <c r="F18464" s="3">
        <v>9.0</v>
      </c>
      <c r="G18464" s="3">
        <v>7.0</v>
      </c>
      <c r="H18464" s="3" t="s">
        <v>672</v>
      </c>
      <c r="I18464" s="3" t="s">
        <v>673</v>
      </c>
      <c r="J18464" s="3" t="s">
        <v>674</v>
      </c>
      <c r="K18464" s="3" t="s">
        <v>24</v>
      </c>
      <c r="L18464" s="3">
        <v>21.0</v>
      </c>
      <c r="M18464" s="3" t="s">
        <v>25</v>
      </c>
      <c r="N18464" s="3" t="s">
        <v>8050</v>
      </c>
      <c r="O18464" s="3" t="s">
        <v>1637</v>
      </c>
      <c r="P18464" s="4">
        <v>23659.0</v>
      </c>
      <c r="Q18464" s="3" t="s">
        <v>55</v>
      </c>
      <c r="S18464" s="3" t="s">
        <v>34</v>
      </c>
    </row>
    <row r="18465">
      <c r="A18465" s="2">
        <v>42318.71491898148</v>
      </c>
      <c r="B18465" s="3">
        <v>93.0</v>
      </c>
      <c r="C18465" s="3" t="s">
        <v>15274</v>
      </c>
      <c r="D18465" s="3">
        <v>13.0</v>
      </c>
      <c r="E18465" s="3" t="s">
        <v>15315</v>
      </c>
      <c r="F18465" s="3">
        <v>9.0</v>
      </c>
      <c r="G18465" s="3">
        <v>7.0</v>
      </c>
      <c r="H18465" s="3" t="s">
        <v>672</v>
      </c>
      <c r="I18465" s="3" t="s">
        <v>673</v>
      </c>
      <c r="J18465" s="3" t="s">
        <v>674</v>
      </c>
      <c r="K18465" s="3" t="s">
        <v>24</v>
      </c>
      <c r="L18465" s="3">
        <v>22.0</v>
      </c>
      <c r="M18465" s="3" t="s">
        <v>30</v>
      </c>
      <c r="N18465" s="3" t="s">
        <v>16154</v>
      </c>
      <c r="O18465" s="3" t="s">
        <v>307</v>
      </c>
      <c r="P18465" s="4">
        <v>18743.0</v>
      </c>
      <c r="Q18465" s="3" t="s">
        <v>105</v>
      </c>
      <c r="S18465" s="3" t="s">
        <v>34</v>
      </c>
    </row>
    <row r="18466">
      <c r="A18466" s="2">
        <v>42318.71491898148</v>
      </c>
      <c r="B18466" s="3">
        <v>93.0</v>
      </c>
      <c r="C18466" s="3" t="s">
        <v>15274</v>
      </c>
      <c r="D18466" s="3">
        <v>13.0</v>
      </c>
      <c r="E18466" s="3" t="s">
        <v>15315</v>
      </c>
      <c r="F18466" s="3">
        <v>9.0</v>
      </c>
      <c r="G18466" s="3">
        <v>7.0</v>
      </c>
      <c r="H18466" s="3" t="s">
        <v>672</v>
      </c>
      <c r="I18466" s="3" t="s">
        <v>673</v>
      </c>
      <c r="J18466" s="3" t="s">
        <v>674</v>
      </c>
      <c r="K18466" s="3" t="s">
        <v>24</v>
      </c>
      <c r="L18466" s="3">
        <v>23.0</v>
      </c>
      <c r="M18466" s="3" t="s">
        <v>25</v>
      </c>
      <c r="N18466" s="3" t="s">
        <v>16155</v>
      </c>
      <c r="O18466" s="3" t="s">
        <v>127</v>
      </c>
      <c r="P18466" s="4">
        <v>22873.0</v>
      </c>
      <c r="Q18466" s="3" t="s">
        <v>75</v>
      </c>
      <c r="S18466" s="3" t="s">
        <v>34</v>
      </c>
    </row>
    <row r="18467">
      <c r="A18467" s="2">
        <v>42318.71491898148</v>
      </c>
      <c r="B18467" s="3">
        <v>93.0</v>
      </c>
      <c r="C18467" s="3" t="s">
        <v>15274</v>
      </c>
      <c r="D18467" s="3">
        <v>13.0</v>
      </c>
      <c r="E18467" s="3" t="s">
        <v>15315</v>
      </c>
      <c r="F18467" s="3">
        <v>9.0</v>
      </c>
      <c r="G18467" s="3">
        <v>7.0</v>
      </c>
      <c r="H18467" s="3" t="s">
        <v>672</v>
      </c>
      <c r="I18467" s="3" t="s">
        <v>673</v>
      </c>
      <c r="J18467" s="3" t="s">
        <v>674</v>
      </c>
      <c r="K18467" s="3" t="s">
        <v>24</v>
      </c>
      <c r="L18467" s="3">
        <v>24.0</v>
      </c>
      <c r="M18467" s="3" t="s">
        <v>30</v>
      </c>
      <c r="N18467" s="3" t="s">
        <v>9655</v>
      </c>
      <c r="O18467" s="3" t="s">
        <v>885</v>
      </c>
      <c r="P18467" s="4">
        <v>33180.0</v>
      </c>
      <c r="Q18467" s="3" t="s">
        <v>228</v>
      </c>
      <c r="S18467" s="3" t="s">
        <v>34</v>
      </c>
    </row>
    <row r="18468">
      <c r="A18468" s="2">
        <v>42318.71491898148</v>
      </c>
      <c r="B18468" s="3">
        <v>93.0</v>
      </c>
      <c r="C18468" s="3" t="s">
        <v>15274</v>
      </c>
      <c r="D18468" s="3">
        <v>13.0</v>
      </c>
      <c r="E18468" s="3" t="s">
        <v>15315</v>
      </c>
      <c r="F18468" s="3">
        <v>9.0</v>
      </c>
      <c r="G18468" s="3">
        <v>7.0</v>
      </c>
      <c r="H18468" s="3" t="s">
        <v>672</v>
      </c>
      <c r="I18468" s="3" t="s">
        <v>673</v>
      </c>
      <c r="J18468" s="3" t="s">
        <v>674</v>
      </c>
      <c r="K18468" s="3" t="s">
        <v>24</v>
      </c>
      <c r="L18468" s="3">
        <v>25.0</v>
      </c>
      <c r="M18468" s="3" t="s">
        <v>25</v>
      </c>
      <c r="N18468" s="3" t="s">
        <v>16156</v>
      </c>
      <c r="O18468" s="3" t="s">
        <v>54</v>
      </c>
      <c r="P18468" s="4">
        <v>27102.0</v>
      </c>
      <c r="Q18468" s="3" t="s">
        <v>189</v>
      </c>
      <c r="S18468" s="3" t="s">
        <v>34</v>
      </c>
    </row>
    <row r="18469">
      <c r="A18469" s="2">
        <v>42318.71491898148</v>
      </c>
      <c r="B18469" s="3">
        <v>93.0</v>
      </c>
      <c r="C18469" s="3" t="s">
        <v>15274</v>
      </c>
      <c r="D18469" s="3">
        <v>13.0</v>
      </c>
      <c r="E18469" s="3" t="s">
        <v>15315</v>
      </c>
      <c r="F18469" s="3">
        <v>9.0</v>
      </c>
      <c r="G18469" s="3">
        <v>7.0</v>
      </c>
      <c r="H18469" s="3" t="s">
        <v>672</v>
      </c>
      <c r="I18469" s="3" t="s">
        <v>673</v>
      </c>
      <c r="J18469" s="3" t="s">
        <v>674</v>
      </c>
      <c r="K18469" s="3" t="s">
        <v>24</v>
      </c>
      <c r="L18469" s="3">
        <v>26.0</v>
      </c>
      <c r="M18469" s="3" t="s">
        <v>30</v>
      </c>
      <c r="N18469" s="3" t="s">
        <v>8946</v>
      </c>
      <c r="O18469" s="3" t="s">
        <v>1547</v>
      </c>
      <c r="P18469" s="4">
        <v>22377.0</v>
      </c>
      <c r="Q18469" s="3" t="s">
        <v>228</v>
      </c>
      <c r="S18469" s="3" t="s">
        <v>34</v>
      </c>
    </row>
    <row r="18470">
      <c r="A18470" s="2">
        <v>42318.71491898148</v>
      </c>
      <c r="B18470" s="3">
        <v>93.0</v>
      </c>
      <c r="C18470" s="3" t="s">
        <v>15274</v>
      </c>
      <c r="D18470" s="3">
        <v>13.0</v>
      </c>
      <c r="E18470" s="3" t="s">
        <v>15315</v>
      </c>
      <c r="F18470" s="3">
        <v>9.0</v>
      </c>
      <c r="G18470" s="3">
        <v>7.0</v>
      </c>
      <c r="H18470" s="3" t="s">
        <v>672</v>
      </c>
      <c r="I18470" s="3" t="s">
        <v>673</v>
      </c>
      <c r="J18470" s="3" t="s">
        <v>674</v>
      </c>
      <c r="K18470" s="3" t="s">
        <v>24</v>
      </c>
      <c r="L18470" s="3">
        <v>27.0</v>
      </c>
      <c r="M18470" s="3" t="s">
        <v>25</v>
      </c>
      <c r="N18470" s="3" t="s">
        <v>16157</v>
      </c>
      <c r="O18470" s="3" t="s">
        <v>902</v>
      </c>
      <c r="P18470" s="4">
        <v>35555.0</v>
      </c>
      <c r="Q18470" s="3" t="s">
        <v>191</v>
      </c>
      <c r="S18470" s="3" t="s">
        <v>34</v>
      </c>
    </row>
    <row r="18471">
      <c r="A18471" s="2">
        <v>42318.71491898148</v>
      </c>
      <c r="B18471" s="3">
        <v>93.0</v>
      </c>
      <c r="C18471" s="3" t="s">
        <v>15274</v>
      </c>
      <c r="D18471" s="3">
        <v>13.0</v>
      </c>
      <c r="E18471" s="3" t="s">
        <v>15315</v>
      </c>
      <c r="F18471" s="3">
        <v>9.0</v>
      </c>
      <c r="G18471" s="3">
        <v>7.0</v>
      </c>
      <c r="H18471" s="3" t="s">
        <v>672</v>
      </c>
      <c r="I18471" s="3" t="s">
        <v>673</v>
      </c>
      <c r="J18471" s="3" t="s">
        <v>674</v>
      </c>
      <c r="K18471" s="3" t="s">
        <v>24</v>
      </c>
      <c r="L18471" s="3">
        <v>28.0</v>
      </c>
      <c r="M18471" s="3" t="s">
        <v>30</v>
      </c>
      <c r="N18471" s="3" t="s">
        <v>3740</v>
      </c>
      <c r="O18471" s="3" t="s">
        <v>279</v>
      </c>
      <c r="P18471" s="4">
        <v>21257.0</v>
      </c>
      <c r="Q18471" s="3" t="s">
        <v>132</v>
      </c>
      <c r="S18471" s="3" t="s">
        <v>34</v>
      </c>
    </row>
    <row r="18472">
      <c r="A18472" s="2">
        <v>42318.71491898148</v>
      </c>
      <c r="B18472" s="3">
        <v>93.0</v>
      </c>
      <c r="C18472" s="3" t="s">
        <v>15274</v>
      </c>
      <c r="D18472" s="3">
        <v>13.0</v>
      </c>
      <c r="E18472" s="3" t="s">
        <v>15315</v>
      </c>
      <c r="F18472" s="3">
        <v>9.0</v>
      </c>
      <c r="G18472" s="3">
        <v>7.0</v>
      </c>
      <c r="H18472" s="3" t="s">
        <v>672</v>
      </c>
      <c r="I18472" s="3" t="s">
        <v>673</v>
      </c>
      <c r="J18472" s="3" t="s">
        <v>674</v>
      </c>
      <c r="K18472" s="3" t="s">
        <v>24</v>
      </c>
      <c r="L18472" s="3">
        <v>29.0</v>
      </c>
      <c r="M18472" s="3" t="s">
        <v>25</v>
      </c>
      <c r="N18472" s="3" t="s">
        <v>16158</v>
      </c>
      <c r="O18472" s="3" t="s">
        <v>391</v>
      </c>
      <c r="P18472" s="4">
        <v>22968.0</v>
      </c>
      <c r="Q18472" s="3" t="s">
        <v>115</v>
      </c>
      <c r="S18472" s="3" t="s">
        <v>34</v>
      </c>
    </row>
    <row r="18473">
      <c r="A18473" s="2">
        <v>42318.71491898148</v>
      </c>
      <c r="B18473" s="3">
        <v>93.0</v>
      </c>
      <c r="C18473" s="3" t="s">
        <v>15274</v>
      </c>
      <c r="D18473" s="3">
        <v>13.0</v>
      </c>
      <c r="E18473" s="3" t="s">
        <v>15315</v>
      </c>
      <c r="F18473" s="3">
        <v>9.0</v>
      </c>
      <c r="G18473" s="3">
        <v>7.0</v>
      </c>
      <c r="H18473" s="3" t="s">
        <v>672</v>
      </c>
      <c r="I18473" s="3" t="s">
        <v>673</v>
      </c>
      <c r="J18473" s="3" t="s">
        <v>674</v>
      </c>
      <c r="K18473" s="3" t="s">
        <v>24</v>
      </c>
      <c r="L18473" s="3">
        <v>30.0</v>
      </c>
      <c r="M18473" s="3" t="s">
        <v>30</v>
      </c>
      <c r="N18473" s="3" t="s">
        <v>4394</v>
      </c>
      <c r="O18473" s="3" t="s">
        <v>283</v>
      </c>
      <c r="P18473" s="4">
        <v>26021.0</v>
      </c>
      <c r="Q18473" s="3" t="s">
        <v>33</v>
      </c>
      <c r="S18473" s="3" t="s">
        <v>34</v>
      </c>
    </row>
    <row r="18474">
      <c r="A18474" s="2">
        <v>42318.71491898148</v>
      </c>
      <c r="B18474" s="3">
        <v>93.0</v>
      </c>
      <c r="C18474" s="3" t="s">
        <v>15274</v>
      </c>
      <c r="D18474" s="3">
        <v>13.0</v>
      </c>
      <c r="E18474" s="3" t="s">
        <v>15315</v>
      </c>
      <c r="F18474" s="3">
        <v>9.0</v>
      </c>
      <c r="G18474" s="3">
        <v>7.0</v>
      </c>
      <c r="H18474" s="3" t="s">
        <v>672</v>
      </c>
      <c r="I18474" s="3" t="s">
        <v>673</v>
      </c>
      <c r="J18474" s="3" t="s">
        <v>674</v>
      </c>
      <c r="K18474" s="3" t="s">
        <v>24</v>
      </c>
      <c r="L18474" s="3">
        <v>31.0</v>
      </c>
      <c r="M18474" s="3" t="s">
        <v>25</v>
      </c>
      <c r="N18474" s="3" t="s">
        <v>3318</v>
      </c>
      <c r="O18474" s="3" t="s">
        <v>237</v>
      </c>
      <c r="P18474" s="4">
        <v>30820.0</v>
      </c>
      <c r="Q18474" s="3" t="s">
        <v>110</v>
      </c>
      <c r="S18474" s="3" t="s">
        <v>34</v>
      </c>
    </row>
    <row r="18475">
      <c r="A18475" s="2">
        <v>42318.71491898148</v>
      </c>
      <c r="B18475" s="3">
        <v>93.0</v>
      </c>
      <c r="C18475" s="3" t="s">
        <v>15274</v>
      </c>
      <c r="D18475" s="3">
        <v>13.0</v>
      </c>
      <c r="E18475" s="3" t="s">
        <v>15315</v>
      </c>
      <c r="F18475" s="3">
        <v>9.0</v>
      </c>
      <c r="G18475" s="3">
        <v>7.0</v>
      </c>
      <c r="H18475" s="3" t="s">
        <v>672</v>
      </c>
      <c r="I18475" s="3" t="s">
        <v>673</v>
      </c>
      <c r="J18475" s="3" t="s">
        <v>674</v>
      </c>
      <c r="K18475" s="3" t="s">
        <v>24</v>
      </c>
      <c r="L18475" s="3">
        <v>32.0</v>
      </c>
      <c r="M18475" s="3" t="s">
        <v>30</v>
      </c>
      <c r="N18475" s="3" t="s">
        <v>16159</v>
      </c>
      <c r="O18475" s="3" t="s">
        <v>1148</v>
      </c>
      <c r="P18475" s="4">
        <v>29035.0</v>
      </c>
      <c r="Q18475" s="3" t="s">
        <v>52</v>
      </c>
      <c r="S18475" s="3" t="s">
        <v>34</v>
      </c>
    </row>
    <row r="18476">
      <c r="A18476" s="2">
        <v>42318.71491898148</v>
      </c>
      <c r="B18476" s="3">
        <v>93.0</v>
      </c>
      <c r="C18476" s="3" t="s">
        <v>15274</v>
      </c>
      <c r="D18476" s="3">
        <v>13.0</v>
      </c>
      <c r="E18476" s="3" t="s">
        <v>15315</v>
      </c>
      <c r="F18476" s="3">
        <v>9.0</v>
      </c>
      <c r="G18476" s="3">
        <v>7.0</v>
      </c>
      <c r="H18476" s="3" t="s">
        <v>672</v>
      </c>
      <c r="I18476" s="3" t="s">
        <v>673</v>
      </c>
      <c r="J18476" s="3" t="s">
        <v>674</v>
      </c>
      <c r="K18476" s="3" t="s">
        <v>24</v>
      </c>
      <c r="L18476" s="3">
        <v>33.0</v>
      </c>
      <c r="M18476" s="3" t="s">
        <v>25</v>
      </c>
      <c r="N18476" s="3" t="s">
        <v>16160</v>
      </c>
      <c r="O18476" s="3" t="s">
        <v>91</v>
      </c>
      <c r="P18476" s="4">
        <v>18608.0</v>
      </c>
      <c r="Q18476" s="3" t="s">
        <v>49</v>
      </c>
      <c r="S18476" s="3" t="s">
        <v>34</v>
      </c>
    </row>
    <row r="18477">
      <c r="A18477" s="2">
        <v>42318.71491898148</v>
      </c>
      <c r="B18477" s="3">
        <v>93.0</v>
      </c>
      <c r="C18477" s="3" t="s">
        <v>15274</v>
      </c>
      <c r="D18477" s="3">
        <v>13.0</v>
      </c>
      <c r="E18477" s="3" t="s">
        <v>15315</v>
      </c>
      <c r="F18477" s="3">
        <v>9.0</v>
      </c>
      <c r="G18477" s="3">
        <v>7.0</v>
      </c>
      <c r="H18477" s="3" t="s">
        <v>672</v>
      </c>
      <c r="I18477" s="3" t="s">
        <v>673</v>
      </c>
      <c r="J18477" s="3" t="s">
        <v>674</v>
      </c>
      <c r="K18477" s="3" t="s">
        <v>24</v>
      </c>
      <c r="L18477" s="3">
        <v>34.0</v>
      </c>
      <c r="M18477" s="3" t="s">
        <v>30</v>
      </c>
      <c r="N18477" s="3" t="s">
        <v>16155</v>
      </c>
      <c r="O18477" s="3" t="s">
        <v>121</v>
      </c>
      <c r="P18477" s="4">
        <v>22245.0</v>
      </c>
      <c r="Q18477" s="3" t="s">
        <v>132</v>
      </c>
      <c r="S18477" s="3" t="s">
        <v>34</v>
      </c>
    </row>
    <row r="18478">
      <c r="A18478" s="2">
        <v>42318.71491898148</v>
      </c>
      <c r="B18478" s="3">
        <v>93.0</v>
      </c>
      <c r="C18478" s="3" t="s">
        <v>15274</v>
      </c>
      <c r="D18478" s="3">
        <v>13.0</v>
      </c>
      <c r="E18478" s="3" t="s">
        <v>15315</v>
      </c>
      <c r="F18478" s="3">
        <v>9.0</v>
      </c>
      <c r="G18478" s="3">
        <v>7.0</v>
      </c>
      <c r="H18478" s="3" t="s">
        <v>672</v>
      </c>
      <c r="I18478" s="3" t="s">
        <v>673</v>
      </c>
      <c r="J18478" s="3" t="s">
        <v>674</v>
      </c>
      <c r="K18478" s="3" t="s">
        <v>24</v>
      </c>
      <c r="L18478" s="3">
        <v>35.0</v>
      </c>
      <c r="M18478" s="3" t="s">
        <v>25</v>
      </c>
      <c r="N18478" s="3" t="s">
        <v>1763</v>
      </c>
      <c r="O18478" s="3" t="s">
        <v>458</v>
      </c>
      <c r="P18478" s="4">
        <v>34098.0</v>
      </c>
      <c r="Q18478" s="3" t="s">
        <v>191</v>
      </c>
      <c r="S18478" s="3" t="s">
        <v>34</v>
      </c>
    </row>
    <row r="18479">
      <c r="A18479" s="2">
        <v>42318.71491898148</v>
      </c>
      <c r="B18479" s="3">
        <v>93.0</v>
      </c>
      <c r="C18479" s="3" t="s">
        <v>15274</v>
      </c>
      <c r="D18479" s="3">
        <v>13.0</v>
      </c>
      <c r="E18479" s="3" t="s">
        <v>15315</v>
      </c>
      <c r="F18479" s="3">
        <v>9.0</v>
      </c>
      <c r="G18479" s="3">
        <v>7.0</v>
      </c>
      <c r="H18479" s="3" t="s">
        <v>672</v>
      </c>
      <c r="I18479" s="3" t="s">
        <v>673</v>
      </c>
      <c r="J18479" s="3" t="s">
        <v>674</v>
      </c>
      <c r="K18479" s="3" t="s">
        <v>24</v>
      </c>
      <c r="L18479" s="3">
        <v>36.0</v>
      </c>
      <c r="M18479" s="3" t="s">
        <v>30</v>
      </c>
      <c r="N18479" s="3" t="s">
        <v>16161</v>
      </c>
      <c r="O18479" s="3" t="s">
        <v>16162</v>
      </c>
      <c r="P18479" s="4">
        <v>25243.0</v>
      </c>
      <c r="Q18479" s="3" t="s">
        <v>75</v>
      </c>
      <c r="S18479" s="3" t="s">
        <v>34</v>
      </c>
    </row>
    <row r="18480">
      <c r="A18480" s="2">
        <v>42318.71491898148</v>
      </c>
      <c r="B18480" s="3">
        <v>93.0</v>
      </c>
      <c r="C18480" s="3" t="s">
        <v>15274</v>
      </c>
      <c r="D18480" s="3">
        <v>13.0</v>
      </c>
      <c r="E18480" s="3" t="s">
        <v>15315</v>
      </c>
      <c r="F18480" s="3">
        <v>9.0</v>
      </c>
      <c r="G18480" s="3">
        <v>7.0</v>
      </c>
      <c r="H18480" s="3" t="s">
        <v>672</v>
      </c>
      <c r="I18480" s="3" t="s">
        <v>673</v>
      </c>
      <c r="J18480" s="3" t="s">
        <v>674</v>
      </c>
      <c r="K18480" s="3" t="s">
        <v>24</v>
      </c>
      <c r="L18480" s="3">
        <v>37.0</v>
      </c>
      <c r="M18480" s="3" t="s">
        <v>25</v>
      </c>
      <c r="N18480" s="3" t="s">
        <v>8995</v>
      </c>
      <c r="O18480" s="3" t="s">
        <v>275</v>
      </c>
      <c r="P18480" s="4">
        <v>17956.0</v>
      </c>
      <c r="Q18480" s="3" t="s">
        <v>117</v>
      </c>
      <c r="S18480" s="3" t="s">
        <v>34</v>
      </c>
    </row>
    <row r="18481">
      <c r="A18481" s="2">
        <v>42318.71491898148</v>
      </c>
      <c r="B18481" s="3">
        <v>93.0</v>
      </c>
      <c r="C18481" s="3" t="s">
        <v>15274</v>
      </c>
      <c r="D18481" s="3">
        <v>13.0</v>
      </c>
      <c r="E18481" s="3" t="s">
        <v>15315</v>
      </c>
      <c r="F18481" s="3">
        <v>9.0</v>
      </c>
      <c r="G18481" s="3">
        <v>7.0</v>
      </c>
      <c r="H18481" s="3" t="s">
        <v>672</v>
      </c>
      <c r="I18481" s="3" t="s">
        <v>673</v>
      </c>
      <c r="J18481" s="3" t="s">
        <v>674</v>
      </c>
      <c r="K18481" s="3" t="s">
        <v>24</v>
      </c>
      <c r="L18481" s="3">
        <v>38.0</v>
      </c>
      <c r="M18481" s="3" t="s">
        <v>30</v>
      </c>
      <c r="N18481" s="3" t="s">
        <v>4252</v>
      </c>
      <c r="O18481" s="3" t="s">
        <v>633</v>
      </c>
      <c r="P18481" s="4">
        <v>20477.0</v>
      </c>
      <c r="Q18481" s="3" t="s">
        <v>75</v>
      </c>
      <c r="S18481" s="3" t="s">
        <v>34</v>
      </c>
    </row>
    <row r="18482">
      <c r="A18482" s="2">
        <v>42318.71491898148</v>
      </c>
      <c r="B18482" s="3">
        <v>93.0</v>
      </c>
      <c r="C18482" s="3" t="s">
        <v>15274</v>
      </c>
      <c r="D18482" s="3">
        <v>13.0</v>
      </c>
      <c r="E18482" s="3" t="s">
        <v>15315</v>
      </c>
      <c r="F18482" s="3">
        <v>9.0</v>
      </c>
      <c r="G18482" s="3">
        <v>7.0</v>
      </c>
      <c r="H18482" s="3" t="s">
        <v>672</v>
      </c>
      <c r="I18482" s="3" t="s">
        <v>673</v>
      </c>
      <c r="J18482" s="3" t="s">
        <v>674</v>
      </c>
      <c r="K18482" s="3" t="s">
        <v>24</v>
      </c>
      <c r="L18482" s="3">
        <v>39.0</v>
      </c>
      <c r="M18482" s="3" t="s">
        <v>25</v>
      </c>
      <c r="N18482" s="3" t="s">
        <v>16163</v>
      </c>
      <c r="O18482" s="3" t="s">
        <v>2765</v>
      </c>
      <c r="P18482" s="4">
        <v>34165.0</v>
      </c>
      <c r="Q18482" s="3" t="s">
        <v>132</v>
      </c>
      <c r="S18482" s="3" t="s">
        <v>34</v>
      </c>
    </row>
    <row r="18483">
      <c r="A18483" s="2">
        <v>42318.71491898148</v>
      </c>
      <c r="B18483" s="3">
        <v>93.0</v>
      </c>
      <c r="C18483" s="3" t="s">
        <v>15274</v>
      </c>
      <c r="D18483" s="3">
        <v>13.0</v>
      </c>
      <c r="E18483" s="3" t="s">
        <v>15315</v>
      </c>
      <c r="F18483" s="3">
        <v>9.0</v>
      </c>
      <c r="G18483" s="3">
        <v>7.0</v>
      </c>
      <c r="H18483" s="3" t="s">
        <v>672</v>
      </c>
      <c r="I18483" s="3" t="s">
        <v>673</v>
      </c>
      <c r="J18483" s="3" t="s">
        <v>674</v>
      </c>
      <c r="K18483" s="3" t="s">
        <v>24</v>
      </c>
      <c r="L18483" s="3">
        <v>40.0</v>
      </c>
      <c r="M18483" s="3" t="s">
        <v>30</v>
      </c>
      <c r="N18483" s="3" t="s">
        <v>16164</v>
      </c>
      <c r="O18483" s="3" t="s">
        <v>633</v>
      </c>
      <c r="P18483" s="4">
        <v>21630.0</v>
      </c>
      <c r="Q18483" s="3" t="s">
        <v>132</v>
      </c>
      <c r="S18483" s="3" t="s">
        <v>34</v>
      </c>
    </row>
    <row r="18484">
      <c r="A18484" s="2">
        <v>42318.71491898148</v>
      </c>
      <c r="B18484" s="3">
        <v>93.0</v>
      </c>
      <c r="C18484" s="3" t="s">
        <v>15274</v>
      </c>
      <c r="D18484" s="3">
        <v>13.0</v>
      </c>
      <c r="E18484" s="3" t="s">
        <v>15315</v>
      </c>
      <c r="F18484" s="3">
        <v>9.0</v>
      </c>
      <c r="G18484" s="3">
        <v>7.0</v>
      </c>
      <c r="H18484" s="3" t="s">
        <v>672</v>
      </c>
      <c r="I18484" s="3" t="s">
        <v>673</v>
      </c>
      <c r="J18484" s="3" t="s">
        <v>674</v>
      </c>
      <c r="K18484" s="3" t="s">
        <v>24</v>
      </c>
      <c r="L18484" s="3">
        <v>41.0</v>
      </c>
      <c r="M18484" s="3" t="s">
        <v>25</v>
      </c>
      <c r="N18484" s="3" t="s">
        <v>16165</v>
      </c>
      <c r="O18484" s="3" t="s">
        <v>2518</v>
      </c>
      <c r="P18484" s="4">
        <v>22544.0</v>
      </c>
      <c r="Q18484" s="3" t="s">
        <v>46</v>
      </c>
      <c r="S18484" s="3" t="s">
        <v>34</v>
      </c>
    </row>
    <row r="18485">
      <c r="A18485" s="2">
        <v>42318.71491898148</v>
      </c>
      <c r="B18485" s="3">
        <v>93.0</v>
      </c>
      <c r="C18485" s="3" t="s">
        <v>15274</v>
      </c>
      <c r="D18485" s="3">
        <v>13.0</v>
      </c>
      <c r="E18485" s="3" t="s">
        <v>15315</v>
      </c>
      <c r="F18485" s="3">
        <v>9.0</v>
      </c>
      <c r="G18485" s="3">
        <v>7.0</v>
      </c>
      <c r="H18485" s="3" t="s">
        <v>672</v>
      </c>
      <c r="I18485" s="3" t="s">
        <v>673</v>
      </c>
      <c r="J18485" s="3" t="s">
        <v>674</v>
      </c>
      <c r="K18485" s="3" t="s">
        <v>24</v>
      </c>
      <c r="L18485" s="3">
        <v>42.0</v>
      </c>
      <c r="M18485" s="3" t="s">
        <v>30</v>
      </c>
      <c r="N18485" s="3" t="s">
        <v>2022</v>
      </c>
      <c r="O18485" s="3" t="s">
        <v>283</v>
      </c>
      <c r="P18485" s="4">
        <v>24379.0</v>
      </c>
      <c r="Q18485" s="3" t="s">
        <v>228</v>
      </c>
      <c r="S18485" s="3" t="s">
        <v>34</v>
      </c>
    </row>
    <row r="18486">
      <c r="A18486" s="2">
        <v>42318.71491898148</v>
      </c>
      <c r="B18486" s="3">
        <v>93.0</v>
      </c>
      <c r="C18486" s="3" t="s">
        <v>15274</v>
      </c>
      <c r="D18486" s="3">
        <v>13.0</v>
      </c>
      <c r="E18486" s="3" t="s">
        <v>15315</v>
      </c>
      <c r="F18486" s="3">
        <v>9.0</v>
      </c>
      <c r="G18486" s="3">
        <v>7.0</v>
      </c>
      <c r="H18486" s="3" t="s">
        <v>672</v>
      </c>
      <c r="I18486" s="3" t="s">
        <v>673</v>
      </c>
      <c r="J18486" s="3" t="s">
        <v>674</v>
      </c>
      <c r="K18486" s="3" t="s">
        <v>24</v>
      </c>
      <c r="L18486" s="3">
        <v>43.0</v>
      </c>
      <c r="M18486" s="3" t="s">
        <v>25</v>
      </c>
      <c r="N18486" s="3" t="s">
        <v>16166</v>
      </c>
      <c r="O18486" s="3" t="s">
        <v>1468</v>
      </c>
      <c r="P18486" s="4">
        <v>25168.0</v>
      </c>
      <c r="Q18486" s="3" t="s">
        <v>169</v>
      </c>
      <c r="S18486" s="3" t="s">
        <v>34</v>
      </c>
    </row>
    <row r="18487">
      <c r="A18487" s="2">
        <v>42318.71491898148</v>
      </c>
      <c r="B18487" s="3">
        <v>93.0</v>
      </c>
      <c r="C18487" s="3" t="s">
        <v>15274</v>
      </c>
      <c r="D18487" s="3">
        <v>13.0</v>
      </c>
      <c r="E18487" s="3" t="s">
        <v>15315</v>
      </c>
      <c r="F18487" s="3">
        <v>9.0</v>
      </c>
      <c r="G18487" s="3">
        <v>7.0</v>
      </c>
      <c r="H18487" s="3" t="s">
        <v>672</v>
      </c>
      <c r="I18487" s="3" t="s">
        <v>673</v>
      </c>
      <c r="J18487" s="3" t="s">
        <v>674</v>
      </c>
      <c r="K18487" s="3" t="s">
        <v>24</v>
      </c>
      <c r="L18487" s="3">
        <v>44.0</v>
      </c>
      <c r="M18487" s="3" t="s">
        <v>30</v>
      </c>
      <c r="N18487" s="3" t="s">
        <v>9363</v>
      </c>
      <c r="O18487" s="3" t="s">
        <v>10028</v>
      </c>
      <c r="P18487" s="4">
        <v>21583.0</v>
      </c>
      <c r="Q18487" s="3" t="s">
        <v>132</v>
      </c>
      <c r="S18487" s="3" t="s">
        <v>34</v>
      </c>
    </row>
    <row r="18488">
      <c r="A18488" s="2">
        <v>42318.71491898148</v>
      </c>
      <c r="B18488" s="3">
        <v>93.0</v>
      </c>
      <c r="C18488" s="3" t="s">
        <v>15274</v>
      </c>
      <c r="D18488" s="3">
        <v>13.0</v>
      </c>
      <c r="E18488" s="3" t="s">
        <v>15315</v>
      </c>
      <c r="F18488" s="3">
        <v>9.0</v>
      </c>
      <c r="G18488" s="3">
        <v>7.0</v>
      </c>
      <c r="H18488" s="3" t="s">
        <v>672</v>
      </c>
      <c r="I18488" s="3" t="s">
        <v>673</v>
      </c>
      <c r="J18488" s="3" t="s">
        <v>674</v>
      </c>
      <c r="K18488" s="3" t="s">
        <v>24</v>
      </c>
      <c r="L18488" s="3">
        <v>45.0</v>
      </c>
      <c r="M18488" s="3" t="s">
        <v>25</v>
      </c>
      <c r="N18488" s="3" t="s">
        <v>8869</v>
      </c>
      <c r="O18488" s="3" t="s">
        <v>95</v>
      </c>
      <c r="P18488" s="4">
        <v>16142.0</v>
      </c>
      <c r="Q18488" s="3" t="s">
        <v>1159</v>
      </c>
      <c r="S18488" s="3" t="s">
        <v>34</v>
      </c>
    </row>
    <row r="18489">
      <c r="A18489" s="2">
        <v>42318.71491898148</v>
      </c>
      <c r="B18489" s="3">
        <v>93.0</v>
      </c>
      <c r="C18489" s="3" t="s">
        <v>15274</v>
      </c>
      <c r="D18489" s="3">
        <v>13.0</v>
      </c>
      <c r="E18489" s="3" t="s">
        <v>15315</v>
      </c>
      <c r="F18489" s="3">
        <v>9.0</v>
      </c>
      <c r="G18489" s="3">
        <v>7.0</v>
      </c>
      <c r="H18489" s="3" t="s">
        <v>672</v>
      </c>
      <c r="I18489" s="3" t="s">
        <v>673</v>
      </c>
      <c r="J18489" s="3" t="s">
        <v>674</v>
      </c>
      <c r="K18489" s="3" t="s">
        <v>24</v>
      </c>
      <c r="L18489" s="3">
        <v>46.0</v>
      </c>
      <c r="M18489" s="3" t="s">
        <v>30</v>
      </c>
      <c r="N18489" s="3" t="s">
        <v>16167</v>
      </c>
      <c r="O18489" s="3" t="s">
        <v>562</v>
      </c>
      <c r="P18489" s="4">
        <v>23316.0</v>
      </c>
      <c r="Q18489" s="3" t="s">
        <v>132</v>
      </c>
      <c r="S18489" s="3" t="s">
        <v>34</v>
      </c>
    </row>
    <row r="18490">
      <c r="A18490" s="2">
        <v>42318.71491898148</v>
      </c>
      <c r="B18490" s="3">
        <v>93.0</v>
      </c>
      <c r="C18490" s="3" t="s">
        <v>15274</v>
      </c>
      <c r="D18490" s="3">
        <v>13.0</v>
      </c>
      <c r="E18490" s="3" t="s">
        <v>15315</v>
      </c>
      <c r="F18490" s="3">
        <v>9.0</v>
      </c>
      <c r="G18490" s="3">
        <v>7.0</v>
      </c>
      <c r="H18490" s="3" t="s">
        <v>672</v>
      </c>
      <c r="I18490" s="3" t="s">
        <v>673</v>
      </c>
      <c r="J18490" s="3" t="s">
        <v>674</v>
      </c>
      <c r="K18490" s="3" t="s">
        <v>24</v>
      </c>
      <c r="L18490" s="3">
        <v>47.0</v>
      </c>
      <c r="M18490" s="3" t="s">
        <v>25</v>
      </c>
      <c r="N18490" s="3" t="s">
        <v>2034</v>
      </c>
      <c r="O18490" s="3" t="s">
        <v>681</v>
      </c>
      <c r="P18490" s="4">
        <v>32735.0</v>
      </c>
      <c r="Q18490" s="3" t="s">
        <v>110</v>
      </c>
      <c r="S18490" s="3" t="s">
        <v>34</v>
      </c>
    </row>
    <row r="18491">
      <c r="A18491" s="2">
        <v>42318.71491898148</v>
      </c>
      <c r="B18491" s="3">
        <v>93.0</v>
      </c>
      <c r="C18491" s="3" t="s">
        <v>15274</v>
      </c>
      <c r="D18491" s="3">
        <v>13.0</v>
      </c>
      <c r="E18491" s="3" t="s">
        <v>15315</v>
      </c>
      <c r="F18491" s="3">
        <v>9.0</v>
      </c>
      <c r="G18491" s="3">
        <v>7.0</v>
      </c>
      <c r="H18491" s="3" t="s">
        <v>672</v>
      </c>
      <c r="I18491" s="3" t="s">
        <v>673</v>
      </c>
      <c r="J18491" s="3" t="s">
        <v>674</v>
      </c>
      <c r="K18491" s="3" t="s">
        <v>24</v>
      </c>
      <c r="L18491" s="3">
        <v>48.0</v>
      </c>
      <c r="M18491" s="3" t="s">
        <v>30</v>
      </c>
      <c r="N18491" s="3" t="s">
        <v>16168</v>
      </c>
      <c r="O18491" s="3" t="s">
        <v>283</v>
      </c>
      <c r="P18491" s="4">
        <v>25843.0</v>
      </c>
      <c r="Q18491" s="3" t="s">
        <v>132</v>
      </c>
      <c r="S18491" s="3" t="s">
        <v>34</v>
      </c>
    </row>
    <row r="18492">
      <c r="A18492" s="2">
        <v>42318.71491898148</v>
      </c>
      <c r="B18492" s="3">
        <v>93.0</v>
      </c>
      <c r="C18492" s="3" t="s">
        <v>15274</v>
      </c>
      <c r="D18492" s="3">
        <v>13.0</v>
      </c>
      <c r="E18492" s="3" t="s">
        <v>15315</v>
      </c>
      <c r="F18492" s="3">
        <v>9.0</v>
      </c>
      <c r="G18492" s="3">
        <v>7.0</v>
      </c>
      <c r="H18492" s="3" t="s">
        <v>672</v>
      </c>
      <c r="I18492" s="3" t="s">
        <v>673</v>
      </c>
      <c r="J18492" s="3" t="s">
        <v>674</v>
      </c>
      <c r="K18492" s="3" t="s">
        <v>24</v>
      </c>
      <c r="L18492" s="3">
        <v>49.0</v>
      </c>
      <c r="M18492" s="3" t="s">
        <v>25</v>
      </c>
      <c r="N18492" s="3" t="s">
        <v>2059</v>
      </c>
      <c r="O18492" s="3" t="s">
        <v>1068</v>
      </c>
      <c r="P18492" s="4">
        <v>22929.0</v>
      </c>
      <c r="Q18492" s="3" t="s">
        <v>712</v>
      </c>
      <c r="S18492" s="3" t="s">
        <v>34</v>
      </c>
    </row>
    <row r="18493">
      <c r="A18493" s="2">
        <v>42318.71491898148</v>
      </c>
      <c r="B18493" s="3">
        <v>93.0</v>
      </c>
      <c r="C18493" s="3" t="s">
        <v>15274</v>
      </c>
      <c r="D18493" s="3">
        <v>13.0</v>
      </c>
      <c r="E18493" s="3" t="s">
        <v>15315</v>
      </c>
      <c r="F18493" s="3">
        <v>9.0</v>
      </c>
      <c r="G18493" s="3">
        <v>7.0</v>
      </c>
      <c r="H18493" s="3" t="s">
        <v>672</v>
      </c>
      <c r="I18493" s="3" t="s">
        <v>673</v>
      </c>
      <c r="J18493" s="3" t="s">
        <v>674</v>
      </c>
      <c r="K18493" s="3" t="s">
        <v>24</v>
      </c>
      <c r="L18493" s="3">
        <v>50.0</v>
      </c>
      <c r="M18493" s="3" t="s">
        <v>30</v>
      </c>
      <c r="N18493" s="3" t="s">
        <v>16169</v>
      </c>
      <c r="O18493" s="3" t="s">
        <v>329</v>
      </c>
      <c r="P18493" s="4">
        <v>27496.0</v>
      </c>
      <c r="Q18493" s="3" t="s">
        <v>228</v>
      </c>
      <c r="S18493" s="3" t="s">
        <v>34</v>
      </c>
    </row>
    <row r="18494">
      <c r="A18494" s="2">
        <v>42318.71491898148</v>
      </c>
      <c r="B18494" s="3">
        <v>93.0</v>
      </c>
      <c r="C18494" s="3" t="s">
        <v>15274</v>
      </c>
      <c r="D18494" s="3">
        <v>13.0</v>
      </c>
      <c r="E18494" s="3" t="s">
        <v>15315</v>
      </c>
      <c r="F18494" s="3">
        <v>9.0</v>
      </c>
      <c r="G18494" s="3">
        <v>7.0</v>
      </c>
      <c r="H18494" s="3" t="s">
        <v>672</v>
      </c>
      <c r="I18494" s="3" t="s">
        <v>673</v>
      </c>
      <c r="J18494" s="3" t="s">
        <v>674</v>
      </c>
      <c r="K18494" s="3" t="s">
        <v>24</v>
      </c>
      <c r="L18494" s="3">
        <v>51.0</v>
      </c>
      <c r="M18494" s="3" t="s">
        <v>25</v>
      </c>
      <c r="N18494" s="3" t="s">
        <v>7869</v>
      </c>
      <c r="O18494" s="3" t="s">
        <v>1311</v>
      </c>
      <c r="P18494" s="4">
        <v>19029.0</v>
      </c>
      <c r="Q18494" s="3" t="s">
        <v>117</v>
      </c>
      <c r="S18494" s="3" t="s">
        <v>34</v>
      </c>
    </row>
    <row r="18495">
      <c r="A18495" s="2">
        <v>42318.71491898148</v>
      </c>
      <c r="B18495" s="3">
        <v>93.0</v>
      </c>
      <c r="C18495" s="3" t="s">
        <v>15274</v>
      </c>
      <c r="D18495" s="3">
        <v>83.0</v>
      </c>
      <c r="E18495" s="3" t="s">
        <v>15357</v>
      </c>
      <c r="F18495" s="3">
        <v>9.0</v>
      </c>
      <c r="G18495" s="3">
        <v>7.0</v>
      </c>
      <c r="H18495" s="3" t="s">
        <v>672</v>
      </c>
      <c r="I18495" s="3" t="s">
        <v>673</v>
      </c>
      <c r="J18495" s="3" t="s">
        <v>674</v>
      </c>
      <c r="K18495" s="3" t="s">
        <v>24</v>
      </c>
      <c r="L18495" s="3">
        <v>1.0</v>
      </c>
      <c r="M18495" s="3" t="s">
        <v>25</v>
      </c>
      <c r="N18495" s="3" t="s">
        <v>16170</v>
      </c>
      <c r="O18495" s="3" t="s">
        <v>14288</v>
      </c>
      <c r="P18495" s="4">
        <v>27005.0</v>
      </c>
      <c r="Q18495" s="3" t="s">
        <v>72</v>
      </c>
      <c r="S18495" s="3" t="s">
        <v>34</v>
      </c>
    </row>
    <row r="18496">
      <c r="A18496" s="2">
        <v>42318.71491898148</v>
      </c>
      <c r="B18496" s="3">
        <v>93.0</v>
      </c>
      <c r="C18496" s="3" t="s">
        <v>15274</v>
      </c>
      <c r="D18496" s="3">
        <v>83.0</v>
      </c>
      <c r="E18496" s="3" t="s">
        <v>15357</v>
      </c>
      <c r="F18496" s="3">
        <v>9.0</v>
      </c>
      <c r="G18496" s="3">
        <v>7.0</v>
      </c>
      <c r="H18496" s="3" t="s">
        <v>672</v>
      </c>
      <c r="I18496" s="3" t="s">
        <v>673</v>
      </c>
      <c r="J18496" s="3" t="s">
        <v>674</v>
      </c>
      <c r="K18496" s="3" t="s">
        <v>24</v>
      </c>
      <c r="L18496" s="3">
        <v>2.0</v>
      </c>
      <c r="M18496" s="3" t="s">
        <v>30</v>
      </c>
      <c r="N18496" s="3" t="s">
        <v>16171</v>
      </c>
      <c r="O18496" s="3" t="s">
        <v>3706</v>
      </c>
      <c r="P18496" s="4">
        <v>18683.0</v>
      </c>
      <c r="Q18496" s="3" t="s">
        <v>153</v>
      </c>
      <c r="S18496" s="3" t="s">
        <v>34</v>
      </c>
    </row>
    <row r="18497">
      <c r="A18497" s="2">
        <v>42318.71491898148</v>
      </c>
      <c r="B18497" s="3">
        <v>93.0</v>
      </c>
      <c r="C18497" s="3" t="s">
        <v>15274</v>
      </c>
      <c r="D18497" s="3">
        <v>83.0</v>
      </c>
      <c r="E18497" s="3" t="s">
        <v>15357</v>
      </c>
      <c r="F18497" s="3">
        <v>9.0</v>
      </c>
      <c r="G18497" s="3">
        <v>7.0</v>
      </c>
      <c r="H18497" s="3" t="s">
        <v>672</v>
      </c>
      <c r="I18497" s="3" t="s">
        <v>673</v>
      </c>
      <c r="J18497" s="3" t="s">
        <v>674</v>
      </c>
      <c r="K18497" s="3" t="s">
        <v>24</v>
      </c>
      <c r="L18497" s="3">
        <v>3.0</v>
      </c>
      <c r="M18497" s="3" t="s">
        <v>25</v>
      </c>
      <c r="N18497" s="3" t="s">
        <v>16172</v>
      </c>
      <c r="O18497" s="3" t="s">
        <v>1819</v>
      </c>
      <c r="P18497" s="4">
        <v>17127.0</v>
      </c>
      <c r="Q18497" s="3" t="s">
        <v>96</v>
      </c>
      <c r="S18497" s="3" t="s">
        <v>34</v>
      </c>
    </row>
    <row r="18498">
      <c r="A18498" s="2">
        <v>42318.71491898148</v>
      </c>
      <c r="B18498" s="3">
        <v>93.0</v>
      </c>
      <c r="C18498" s="3" t="s">
        <v>15274</v>
      </c>
      <c r="D18498" s="3">
        <v>83.0</v>
      </c>
      <c r="E18498" s="3" t="s">
        <v>15357</v>
      </c>
      <c r="F18498" s="3">
        <v>9.0</v>
      </c>
      <c r="G18498" s="3">
        <v>7.0</v>
      </c>
      <c r="H18498" s="3" t="s">
        <v>672</v>
      </c>
      <c r="I18498" s="3" t="s">
        <v>673</v>
      </c>
      <c r="J18498" s="3" t="s">
        <v>674</v>
      </c>
      <c r="K18498" s="3" t="s">
        <v>24</v>
      </c>
      <c r="L18498" s="3">
        <v>4.0</v>
      </c>
      <c r="M18498" s="3" t="s">
        <v>30</v>
      </c>
      <c r="N18498" s="3" t="s">
        <v>16173</v>
      </c>
      <c r="O18498" s="3" t="s">
        <v>89</v>
      </c>
      <c r="P18498" s="4">
        <v>21817.0</v>
      </c>
      <c r="Q18498" s="3" t="s">
        <v>132</v>
      </c>
      <c r="S18498" s="3" t="s">
        <v>34</v>
      </c>
    </row>
    <row r="18499">
      <c r="A18499" s="2">
        <v>42318.71491898148</v>
      </c>
      <c r="B18499" s="3">
        <v>93.0</v>
      </c>
      <c r="C18499" s="3" t="s">
        <v>15274</v>
      </c>
      <c r="D18499" s="3">
        <v>83.0</v>
      </c>
      <c r="E18499" s="3" t="s">
        <v>15357</v>
      </c>
      <c r="F18499" s="3">
        <v>9.0</v>
      </c>
      <c r="G18499" s="3">
        <v>7.0</v>
      </c>
      <c r="H18499" s="3" t="s">
        <v>672</v>
      </c>
      <c r="I18499" s="3" t="s">
        <v>673</v>
      </c>
      <c r="J18499" s="3" t="s">
        <v>674</v>
      </c>
      <c r="K18499" s="3" t="s">
        <v>24</v>
      </c>
      <c r="L18499" s="3">
        <v>5.0</v>
      </c>
      <c r="M18499" s="3" t="s">
        <v>25</v>
      </c>
      <c r="N18499" s="3" t="s">
        <v>16174</v>
      </c>
      <c r="O18499" s="3" t="s">
        <v>462</v>
      </c>
      <c r="P18499" s="4">
        <v>16531.0</v>
      </c>
      <c r="Q18499" s="3" t="s">
        <v>96</v>
      </c>
      <c r="S18499" s="3" t="s">
        <v>34</v>
      </c>
    </row>
    <row r="18500">
      <c r="A18500" s="2">
        <v>42318.71491898148</v>
      </c>
      <c r="B18500" s="3">
        <v>93.0</v>
      </c>
      <c r="C18500" s="3" t="s">
        <v>15274</v>
      </c>
      <c r="D18500" s="3">
        <v>83.0</v>
      </c>
      <c r="E18500" s="3" t="s">
        <v>15357</v>
      </c>
      <c r="F18500" s="3">
        <v>9.0</v>
      </c>
      <c r="G18500" s="3">
        <v>7.0</v>
      </c>
      <c r="H18500" s="3" t="s">
        <v>672</v>
      </c>
      <c r="I18500" s="3" t="s">
        <v>673</v>
      </c>
      <c r="J18500" s="3" t="s">
        <v>674</v>
      </c>
      <c r="K18500" s="3" t="s">
        <v>24</v>
      </c>
      <c r="L18500" s="3">
        <v>6.0</v>
      </c>
      <c r="M18500" s="3" t="s">
        <v>30</v>
      </c>
      <c r="N18500" s="3" t="s">
        <v>16175</v>
      </c>
      <c r="O18500" s="3" t="s">
        <v>602</v>
      </c>
      <c r="P18500" s="4">
        <v>25530.0</v>
      </c>
      <c r="Q18500" s="3" t="s">
        <v>37</v>
      </c>
      <c r="S18500" s="3" t="s">
        <v>34</v>
      </c>
    </row>
    <row r="18501">
      <c r="A18501" s="2">
        <v>42318.71491898148</v>
      </c>
      <c r="B18501" s="3">
        <v>93.0</v>
      </c>
      <c r="C18501" s="3" t="s">
        <v>15274</v>
      </c>
      <c r="D18501" s="3">
        <v>83.0</v>
      </c>
      <c r="E18501" s="3" t="s">
        <v>15357</v>
      </c>
      <c r="F18501" s="3">
        <v>9.0</v>
      </c>
      <c r="G18501" s="3">
        <v>7.0</v>
      </c>
      <c r="H18501" s="3" t="s">
        <v>672</v>
      </c>
      <c r="I18501" s="3" t="s">
        <v>673</v>
      </c>
      <c r="J18501" s="3" t="s">
        <v>674</v>
      </c>
      <c r="K18501" s="3" t="s">
        <v>24</v>
      </c>
      <c r="L18501" s="3">
        <v>7.0</v>
      </c>
      <c r="M18501" s="3" t="s">
        <v>25</v>
      </c>
      <c r="N18501" s="3" t="s">
        <v>16176</v>
      </c>
      <c r="O18501" s="3" t="s">
        <v>914</v>
      </c>
      <c r="P18501" s="4">
        <v>17383.0</v>
      </c>
      <c r="Q18501" s="3" t="s">
        <v>113</v>
      </c>
      <c r="S18501" s="3" t="s">
        <v>34</v>
      </c>
    </row>
    <row r="18502">
      <c r="A18502" s="2">
        <v>42318.71491898148</v>
      </c>
      <c r="B18502" s="3">
        <v>93.0</v>
      </c>
      <c r="C18502" s="3" t="s">
        <v>15274</v>
      </c>
      <c r="D18502" s="3">
        <v>83.0</v>
      </c>
      <c r="E18502" s="3" t="s">
        <v>15357</v>
      </c>
      <c r="F18502" s="3">
        <v>9.0</v>
      </c>
      <c r="G18502" s="3">
        <v>7.0</v>
      </c>
      <c r="H18502" s="3" t="s">
        <v>672</v>
      </c>
      <c r="I18502" s="3" t="s">
        <v>673</v>
      </c>
      <c r="J18502" s="3" t="s">
        <v>674</v>
      </c>
      <c r="K18502" s="3" t="s">
        <v>24</v>
      </c>
      <c r="L18502" s="3">
        <v>8.0</v>
      </c>
      <c r="M18502" s="3" t="s">
        <v>30</v>
      </c>
      <c r="N18502" s="3" t="s">
        <v>16177</v>
      </c>
      <c r="O18502" s="3" t="s">
        <v>2299</v>
      </c>
      <c r="P18502" s="4">
        <v>29804.0</v>
      </c>
      <c r="Q18502" s="3" t="s">
        <v>46</v>
      </c>
      <c r="S18502" s="3" t="s">
        <v>34</v>
      </c>
    </row>
    <row r="18503">
      <c r="A18503" s="2">
        <v>42318.71491898148</v>
      </c>
      <c r="B18503" s="3">
        <v>93.0</v>
      </c>
      <c r="C18503" s="3" t="s">
        <v>15274</v>
      </c>
      <c r="D18503" s="3">
        <v>83.0</v>
      </c>
      <c r="E18503" s="3" t="s">
        <v>15357</v>
      </c>
      <c r="F18503" s="3">
        <v>9.0</v>
      </c>
      <c r="G18503" s="3">
        <v>7.0</v>
      </c>
      <c r="H18503" s="3" t="s">
        <v>672</v>
      </c>
      <c r="I18503" s="3" t="s">
        <v>673</v>
      </c>
      <c r="J18503" s="3" t="s">
        <v>674</v>
      </c>
      <c r="K18503" s="3" t="s">
        <v>24</v>
      </c>
      <c r="L18503" s="3">
        <v>9.0</v>
      </c>
      <c r="M18503" s="3" t="s">
        <v>25</v>
      </c>
      <c r="N18503" s="3" t="s">
        <v>16178</v>
      </c>
      <c r="O18503" s="3" t="s">
        <v>377</v>
      </c>
      <c r="P18503" s="4">
        <v>20498.0</v>
      </c>
      <c r="Q18503" s="3" t="s">
        <v>40</v>
      </c>
      <c r="S18503" s="3" t="s">
        <v>34</v>
      </c>
    </row>
    <row r="18504">
      <c r="A18504" s="2">
        <v>42318.71491898148</v>
      </c>
      <c r="B18504" s="3">
        <v>93.0</v>
      </c>
      <c r="C18504" s="3" t="s">
        <v>15274</v>
      </c>
      <c r="D18504" s="3">
        <v>83.0</v>
      </c>
      <c r="E18504" s="3" t="s">
        <v>15357</v>
      </c>
      <c r="F18504" s="3">
        <v>9.0</v>
      </c>
      <c r="G18504" s="3">
        <v>7.0</v>
      </c>
      <c r="H18504" s="3" t="s">
        <v>672</v>
      </c>
      <c r="I18504" s="3" t="s">
        <v>673</v>
      </c>
      <c r="J18504" s="3" t="s">
        <v>674</v>
      </c>
      <c r="K18504" s="3" t="s">
        <v>24</v>
      </c>
      <c r="L18504" s="3">
        <v>10.0</v>
      </c>
      <c r="M18504" s="3" t="s">
        <v>30</v>
      </c>
      <c r="N18504" s="3" t="s">
        <v>16179</v>
      </c>
      <c r="O18504" s="3" t="s">
        <v>16180</v>
      </c>
      <c r="P18504" s="4">
        <v>15123.0</v>
      </c>
      <c r="Q18504" s="3" t="s">
        <v>96</v>
      </c>
      <c r="S18504" s="3" t="s">
        <v>34</v>
      </c>
    </row>
    <row r="18505">
      <c r="A18505" s="2">
        <v>42318.71491898148</v>
      </c>
      <c r="B18505" s="3">
        <v>93.0</v>
      </c>
      <c r="C18505" s="3" t="s">
        <v>15274</v>
      </c>
      <c r="D18505" s="3">
        <v>83.0</v>
      </c>
      <c r="E18505" s="3" t="s">
        <v>15357</v>
      </c>
      <c r="F18505" s="3">
        <v>9.0</v>
      </c>
      <c r="G18505" s="3">
        <v>7.0</v>
      </c>
      <c r="H18505" s="3" t="s">
        <v>672</v>
      </c>
      <c r="I18505" s="3" t="s">
        <v>673</v>
      </c>
      <c r="J18505" s="3" t="s">
        <v>674</v>
      </c>
      <c r="K18505" s="3" t="s">
        <v>24</v>
      </c>
      <c r="L18505" s="3">
        <v>11.0</v>
      </c>
      <c r="M18505" s="3" t="s">
        <v>25</v>
      </c>
      <c r="N18505" s="3" t="s">
        <v>4918</v>
      </c>
      <c r="O18505" s="3" t="s">
        <v>218</v>
      </c>
      <c r="P18505" s="4">
        <v>20238.0</v>
      </c>
      <c r="Q18505" s="3" t="s">
        <v>1178</v>
      </c>
      <c r="S18505" s="3" t="s">
        <v>34</v>
      </c>
    </row>
    <row r="18506">
      <c r="A18506" s="2">
        <v>42318.71491898148</v>
      </c>
      <c r="B18506" s="3">
        <v>93.0</v>
      </c>
      <c r="C18506" s="3" t="s">
        <v>15274</v>
      </c>
      <c r="D18506" s="3">
        <v>83.0</v>
      </c>
      <c r="E18506" s="3" t="s">
        <v>15357</v>
      </c>
      <c r="F18506" s="3">
        <v>9.0</v>
      </c>
      <c r="G18506" s="3">
        <v>7.0</v>
      </c>
      <c r="H18506" s="3" t="s">
        <v>672</v>
      </c>
      <c r="I18506" s="3" t="s">
        <v>673</v>
      </c>
      <c r="J18506" s="3" t="s">
        <v>674</v>
      </c>
      <c r="K18506" s="3" t="s">
        <v>24</v>
      </c>
      <c r="L18506" s="3">
        <v>12.0</v>
      </c>
      <c r="M18506" s="3" t="s">
        <v>30</v>
      </c>
      <c r="N18506" s="3" t="s">
        <v>16181</v>
      </c>
      <c r="O18506" s="3" t="s">
        <v>283</v>
      </c>
      <c r="P18506" s="4">
        <v>25150.0</v>
      </c>
      <c r="Q18506" s="3" t="s">
        <v>247</v>
      </c>
      <c r="S18506" s="3" t="s">
        <v>34</v>
      </c>
    </row>
    <row r="18507">
      <c r="A18507" s="2">
        <v>42318.71491898148</v>
      </c>
      <c r="B18507" s="3">
        <v>93.0</v>
      </c>
      <c r="C18507" s="3" t="s">
        <v>15274</v>
      </c>
      <c r="D18507" s="3">
        <v>83.0</v>
      </c>
      <c r="E18507" s="3" t="s">
        <v>15357</v>
      </c>
      <c r="F18507" s="3">
        <v>9.0</v>
      </c>
      <c r="G18507" s="3">
        <v>7.0</v>
      </c>
      <c r="H18507" s="3" t="s">
        <v>672</v>
      </c>
      <c r="I18507" s="3" t="s">
        <v>673</v>
      </c>
      <c r="J18507" s="3" t="s">
        <v>674</v>
      </c>
      <c r="K18507" s="3" t="s">
        <v>24</v>
      </c>
      <c r="L18507" s="3">
        <v>13.0</v>
      </c>
      <c r="M18507" s="3" t="s">
        <v>25</v>
      </c>
      <c r="N18507" s="3" t="s">
        <v>16182</v>
      </c>
      <c r="O18507" s="3" t="s">
        <v>297</v>
      </c>
      <c r="P18507" s="4">
        <v>21941.0</v>
      </c>
      <c r="Q18507" s="3" t="s">
        <v>712</v>
      </c>
      <c r="S18507" s="3" t="s">
        <v>34</v>
      </c>
    </row>
    <row r="18508">
      <c r="A18508" s="2">
        <v>42318.71491898148</v>
      </c>
      <c r="B18508" s="3">
        <v>93.0</v>
      </c>
      <c r="C18508" s="3" t="s">
        <v>15274</v>
      </c>
      <c r="D18508" s="3">
        <v>83.0</v>
      </c>
      <c r="E18508" s="3" t="s">
        <v>15357</v>
      </c>
      <c r="F18508" s="3">
        <v>9.0</v>
      </c>
      <c r="G18508" s="3">
        <v>7.0</v>
      </c>
      <c r="H18508" s="3" t="s">
        <v>672</v>
      </c>
      <c r="I18508" s="3" t="s">
        <v>673</v>
      </c>
      <c r="J18508" s="3" t="s">
        <v>674</v>
      </c>
      <c r="K18508" s="3" t="s">
        <v>24</v>
      </c>
      <c r="L18508" s="3">
        <v>14.0</v>
      </c>
      <c r="M18508" s="3" t="s">
        <v>30</v>
      </c>
      <c r="N18508" s="3" t="s">
        <v>16183</v>
      </c>
      <c r="O18508" s="3" t="s">
        <v>1403</v>
      </c>
      <c r="P18508" s="4">
        <v>19163.0</v>
      </c>
      <c r="Q18508" s="3" t="s">
        <v>113</v>
      </c>
      <c r="S18508" s="3" t="s">
        <v>34</v>
      </c>
    </row>
    <row r="18509">
      <c r="A18509" s="2">
        <v>42318.71491898148</v>
      </c>
      <c r="B18509" s="3">
        <v>93.0</v>
      </c>
      <c r="C18509" s="3" t="s">
        <v>15274</v>
      </c>
      <c r="D18509" s="3">
        <v>83.0</v>
      </c>
      <c r="E18509" s="3" t="s">
        <v>15357</v>
      </c>
      <c r="F18509" s="3">
        <v>9.0</v>
      </c>
      <c r="G18509" s="3">
        <v>7.0</v>
      </c>
      <c r="H18509" s="3" t="s">
        <v>672</v>
      </c>
      <c r="I18509" s="3" t="s">
        <v>673</v>
      </c>
      <c r="J18509" s="3" t="s">
        <v>674</v>
      </c>
      <c r="K18509" s="3" t="s">
        <v>24</v>
      </c>
      <c r="L18509" s="3">
        <v>15.0</v>
      </c>
      <c r="M18509" s="3" t="s">
        <v>25</v>
      </c>
      <c r="N18509" s="3" t="s">
        <v>16184</v>
      </c>
      <c r="O18509" s="3" t="s">
        <v>344</v>
      </c>
      <c r="P18509" s="4">
        <v>19570.0</v>
      </c>
      <c r="Q18509" s="3" t="s">
        <v>43</v>
      </c>
      <c r="S18509" s="3" t="s">
        <v>34</v>
      </c>
    </row>
    <row r="18510">
      <c r="A18510" s="2">
        <v>42318.71491898148</v>
      </c>
      <c r="B18510" s="3">
        <v>93.0</v>
      </c>
      <c r="C18510" s="3" t="s">
        <v>15274</v>
      </c>
      <c r="D18510" s="3">
        <v>83.0</v>
      </c>
      <c r="E18510" s="3" t="s">
        <v>15357</v>
      </c>
      <c r="F18510" s="3">
        <v>9.0</v>
      </c>
      <c r="G18510" s="3">
        <v>7.0</v>
      </c>
      <c r="H18510" s="3" t="s">
        <v>672</v>
      </c>
      <c r="I18510" s="3" t="s">
        <v>673</v>
      </c>
      <c r="J18510" s="3" t="s">
        <v>674</v>
      </c>
      <c r="K18510" s="3" t="s">
        <v>24</v>
      </c>
      <c r="L18510" s="3">
        <v>16.0</v>
      </c>
      <c r="M18510" s="3" t="s">
        <v>30</v>
      </c>
      <c r="N18510" s="3" t="s">
        <v>16185</v>
      </c>
      <c r="O18510" s="3" t="s">
        <v>812</v>
      </c>
      <c r="P18510" s="4">
        <v>25968.0</v>
      </c>
      <c r="Q18510" s="3" t="s">
        <v>132</v>
      </c>
      <c r="S18510" s="3" t="s">
        <v>34</v>
      </c>
    </row>
    <row r="18511">
      <c r="A18511" s="2">
        <v>42318.71491898148</v>
      </c>
      <c r="B18511" s="3">
        <v>93.0</v>
      </c>
      <c r="C18511" s="3" t="s">
        <v>15274</v>
      </c>
      <c r="D18511" s="3">
        <v>83.0</v>
      </c>
      <c r="E18511" s="3" t="s">
        <v>15357</v>
      </c>
      <c r="F18511" s="3">
        <v>9.0</v>
      </c>
      <c r="G18511" s="3">
        <v>7.0</v>
      </c>
      <c r="H18511" s="3" t="s">
        <v>672</v>
      </c>
      <c r="I18511" s="3" t="s">
        <v>673</v>
      </c>
      <c r="J18511" s="3" t="s">
        <v>674</v>
      </c>
      <c r="K18511" s="3" t="s">
        <v>24</v>
      </c>
      <c r="L18511" s="3">
        <v>17.0</v>
      </c>
      <c r="M18511" s="3" t="s">
        <v>25</v>
      </c>
      <c r="N18511" s="3" t="s">
        <v>16186</v>
      </c>
      <c r="O18511" s="3" t="s">
        <v>377</v>
      </c>
      <c r="P18511" s="4">
        <v>17103.0</v>
      </c>
      <c r="Q18511" s="3" t="s">
        <v>105</v>
      </c>
      <c r="S18511" s="3" t="s">
        <v>34</v>
      </c>
    </row>
    <row r="18512">
      <c r="A18512" s="2">
        <v>42318.71491898148</v>
      </c>
      <c r="B18512" s="3">
        <v>93.0</v>
      </c>
      <c r="C18512" s="3" t="s">
        <v>15274</v>
      </c>
      <c r="D18512" s="3">
        <v>83.0</v>
      </c>
      <c r="E18512" s="3" t="s">
        <v>15357</v>
      </c>
      <c r="F18512" s="3">
        <v>9.0</v>
      </c>
      <c r="G18512" s="3">
        <v>7.0</v>
      </c>
      <c r="H18512" s="3" t="s">
        <v>672</v>
      </c>
      <c r="I18512" s="3" t="s">
        <v>673</v>
      </c>
      <c r="J18512" s="3" t="s">
        <v>674</v>
      </c>
      <c r="K18512" s="3" t="s">
        <v>24</v>
      </c>
      <c r="L18512" s="3">
        <v>18.0</v>
      </c>
      <c r="M18512" s="3" t="s">
        <v>30</v>
      </c>
      <c r="N18512" s="3" t="s">
        <v>16187</v>
      </c>
      <c r="O18512" s="3" t="s">
        <v>364</v>
      </c>
      <c r="P18512" s="4">
        <v>22670.0</v>
      </c>
      <c r="Q18512" s="3" t="s">
        <v>132</v>
      </c>
      <c r="S18512" s="3" t="s">
        <v>34</v>
      </c>
    </row>
    <row r="18513">
      <c r="A18513" s="2">
        <v>42318.71491898148</v>
      </c>
      <c r="B18513" s="3">
        <v>93.0</v>
      </c>
      <c r="C18513" s="3" t="s">
        <v>15274</v>
      </c>
      <c r="D18513" s="3">
        <v>83.0</v>
      </c>
      <c r="E18513" s="3" t="s">
        <v>15357</v>
      </c>
      <c r="F18513" s="3">
        <v>9.0</v>
      </c>
      <c r="G18513" s="3">
        <v>7.0</v>
      </c>
      <c r="H18513" s="3" t="s">
        <v>672</v>
      </c>
      <c r="I18513" s="3" t="s">
        <v>673</v>
      </c>
      <c r="J18513" s="3" t="s">
        <v>674</v>
      </c>
      <c r="K18513" s="3" t="s">
        <v>24</v>
      </c>
      <c r="L18513" s="3">
        <v>19.0</v>
      </c>
      <c r="M18513" s="3" t="s">
        <v>25</v>
      </c>
      <c r="N18513" s="3" t="s">
        <v>16188</v>
      </c>
      <c r="O18513" s="3" t="s">
        <v>1815</v>
      </c>
      <c r="P18513" s="4">
        <v>29403.0</v>
      </c>
      <c r="Q18513" s="3" t="s">
        <v>159</v>
      </c>
      <c r="S18513" s="3" t="s">
        <v>34</v>
      </c>
    </row>
    <row r="18514">
      <c r="A18514" s="2">
        <v>42318.71491898148</v>
      </c>
      <c r="B18514" s="3">
        <v>93.0</v>
      </c>
      <c r="C18514" s="3" t="s">
        <v>15274</v>
      </c>
      <c r="D18514" s="3">
        <v>83.0</v>
      </c>
      <c r="E18514" s="3" t="s">
        <v>15357</v>
      </c>
      <c r="F18514" s="3">
        <v>9.0</v>
      </c>
      <c r="G18514" s="3">
        <v>7.0</v>
      </c>
      <c r="H18514" s="3" t="s">
        <v>672</v>
      </c>
      <c r="I18514" s="3" t="s">
        <v>673</v>
      </c>
      <c r="J18514" s="3" t="s">
        <v>674</v>
      </c>
      <c r="K18514" s="3" t="s">
        <v>24</v>
      </c>
      <c r="L18514" s="3">
        <v>20.0</v>
      </c>
      <c r="M18514" s="3" t="s">
        <v>30</v>
      </c>
      <c r="N18514" s="3" t="s">
        <v>16189</v>
      </c>
      <c r="O18514" s="3" t="s">
        <v>16190</v>
      </c>
      <c r="P18514" s="4">
        <v>33609.0</v>
      </c>
      <c r="Q18514" s="3" t="s">
        <v>132</v>
      </c>
      <c r="S18514" s="3" t="s">
        <v>34</v>
      </c>
    </row>
    <row r="18515">
      <c r="A18515" s="2">
        <v>42318.71491898148</v>
      </c>
      <c r="B18515" s="3">
        <v>93.0</v>
      </c>
      <c r="C18515" s="3" t="s">
        <v>15274</v>
      </c>
      <c r="D18515" s="3">
        <v>83.0</v>
      </c>
      <c r="E18515" s="3" t="s">
        <v>15357</v>
      </c>
      <c r="F18515" s="3">
        <v>9.0</v>
      </c>
      <c r="G18515" s="3">
        <v>7.0</v>
      </c>
      <c r="H18515" s="3" t="s">
        <v>672</v>
      </c>
      <c r="I18515" s="3" t="s">
        <v>673</v>
      </c>
      <c r="J18515" s="3" t="s">
        <v>674</v>
      </c>
      <c r="K18515" s="3" t="s">
        <v>24</v>
      </c>
      <c r="L18515" s="3">
        <v>21.0</v>
      </c>
      <c r="M18515" s="3" t="s">
        <v>25</v>
      </c>
      <c r="N18515" s="3" t="s">
        <v>16191</v>
      </c>
      <c r="O18515" s="3" t="s">
        <v>956</v>
      </c>
      <c r="P18515" s="4">
        <v>28816.0</v>
      </c>
      <c r="Q18515" s="3" t="s">
        <v>149</v>
      </c>
      <c r="S18515" s="3" t="s">
        <v>34</v>
      </c>
    </row>
    <row r="18516">
      <c r="A18516" s="2">
        <v>42318.71491898148</v>
      </c>
      <c r="B18516" s="3">
        <v>93.0</v>
      </c>
      <c r="C18516" s="3" t="s">
        <v>15274</v>
      </c>
      <c r="D18516" s="3">
        <v>83.0</v>
      </c>
      <c r="E18516" s="3" t="s">
        <v>15357</v>
      </c>
      <c r="F18516" s="3">
        <v>9.0</v>
      </c>
      <c r="G18516" s="3">
        <v>7.0</v>
      </c>
      <c r="H18516" s="3" t="s">
        <v>672</v>
      </c>
      <c r="I18516" s="3" t="s">
        <v>673</v>
      </c>
      <c r="J18516" s="3" t="s">
        <v>674</v>
      </c>
      <c r="K18516" s="3" t="s">
        <v>24</v>
      </c>
      <c r="L18516" s="3">
        <v>22.0</v>
      </c>
      <c r="M18516" s="3" t="s">
        <v>30</v>
      </c>
      <c r="N18516" s="3" t="s">
        <v>3681</v>
      </c>
      <c r="O18516" s="3" t="s">
        <v>705</v>
      </c>
      <c r="P18516" s="4">
        <v>15552.0</v>
      </c>
      <c r="Q18516" s="3" t="s">
        <v>49</v>
      </c>
      <c r="S18516" s="3" t="s">
        <v>34</v>
      </c>
    </row>
    <row r="18517">
      <c r="A18517" s="2">
        <v>42318.71491898148</v>
      </c>
      <c r="B18517" s="3">
        <v>93.0</v>
      </c>
      <c r="C18517" s="3" t="s">
        <v>15274</v>
      </c>
      <c r="D18517" s="3">
        <v>83.0</v>
      </c>
      <c r="E18517" s="3" t="s">
        <v>15357</v>
      </c>
      <c r="F18517" s="3">
        <v>9.0</v>
      </c>
      <c r="G18517" s="3">
        <v>7.0</v>
      </c>
      <c r="H18517" s="3" t="s">
        <v>672</v>
      </c>
      <c r="I18517" s="3" t="s">
        <v>673</v>
      </c>
      <c r="J18517" s="3" t="s">
        <v>674</v>
      </c>
      <c r="K18517" s="3" t="s">
        <v>24</v>
      </c>
      <c r="L18517" s="3">
        <v>23.0</v>
      </c>
      <c r="M18517" s="3" t="s">
        <v>25</v>
      </c>
      <c r="N18517" s="3" t="s">
        <v>16192</v>
      </c>
      <c r="O18517" s="3" t="s">
        <v>305</v>
      </c>
      <c r="P18517" s="4">
        <v>24497.0</v>
      </c>
      <c r="Q18517" s="3" t="s">
        <v>72</v>
      </c>
      <c r="S18517" s="3" t="s">
        <v>34</v>
      </c>
    </row>
    <row r="18518">
      <c r="A18518" s="2">
        <v>42318.71491898148</v>
      </c>
      <c r="B18518" s="3">
        <v>93.0</v>
      </c>
      <c r="C18518" s="3" t="s">
        <v>15274</v>
      </c>
      <c r="D18518" s="3">
        <v>83.0</v>
      </c>
      <c r="E18518" s="3" t="s">
        <v>15357</v>
      </c>
      <c r="F18518" s="3">
        <v>9.0</v>
      </c>
      <c r="G18518" s="3">
        <v>7.0</v>
      </c>
      <c r="H18518" s="3" t="s">
        <v>672</v>
      </c>
      <c r="I18518" s="3" t="s">
        <v>673</v>
      </c>
      <c r="J18518" s="3" t="s">
        <v>674</v>
      </c>
      <c r="K18518" s="3" t="s">
        <v>24</v>
      </c>
      <c r="L18518" s="3">
        <v>24.0</v>
      </c>
      <c r="M18518" s="3" t="s">
        <v>30</v>
      </c>
      <c r="N18518" s="3" t="s">
        <v>16193</v>
      </c>
      <c r="O18518" s="3" t="s">
        <v>596</v>
      </c>
      <c r="P18518" s="4">
        <v>16017.0</v>
      </c>
      <c r="Q18518" s="3" t="s">
        <v>49</v>
      </c>
      <c r="S18518" s="3" t="s">
        <v>34</v>
      </c>
    </row>
    <row r="18519">
      <c r="A18519" s="2">
        <v>42318.71491898148</v>
      </c>
      <c r="B18519" s="3">
        <v>93.0</v>
      </c>
      <c r="C18519" s="3" t="s">
        <v>15274</v>
      </c>
      <c r="D18519" s="3">
        <v>83.0</v>
      </c>
      <c r="E18519" s="3" t="s">
        <v>15357</v>
      </c>
      <c r="F18519" s="3">
        <v>9.0</v>
      </c>
      <c r="G18519" s="3">
        <v>7.0</v>
      </c>
      <c r="H18519" s="3" t="s">
        <v>672</v>
      </c>
      <c r="I18519" s="3" t="s">
        <v>673</v>
      </c>
      <c r="J18519" s="3" t="s">
        <v>674</v>
      </c>
      <c r="K18519" s="3" t="s">
        <v>24</v>
      </c>
      <c r="L18519" s="3">
        <v>25.0</v>
      </c>
      <c r="M18519" s="3" t="s">
        <v>25</v>
      </c>
      <c r="N18519" s="3" t="s">
        <v>16194</v>
      </c>
      <c r="O18519" s="3" t="s">
        <v>502</v>
      </c>
      <c r="P18519" s="4">
        <v>20717.0</v>
      </c>
      <c r="Q18519" s="3" t="s">
        <v>40</v>
      </c>
      <c r="S18519" s="3" t="s">
        <v>34</v>
      </c>
    </row>
    <row r="18520">
      <c r="A18520" s="2">
        <v>42318.71491898148</v>
      </c>
      <c r="B18520" s="3">
        <v>93.0</v>
      </c>
      <c r="C18520" s="3" t="s">
        <v>15274</v>
      </c>
      <c r="D18520" s="3">
        <v>83.0</v>
      </c>
      <c r="E18520" s="3" t="s">
        <v>15357</v>
      </c>
      <c r="F18520" s="3">
        <v>9.0</v>
      </c>
      <c r="G18520" s="3">
        <v>7.0</v>
      </c>
      <c r="H18520" s="3" t="s">
        <v>672</v>
      </c>
      <c r="I18520" s="3" t="s">
        <v>673</v>
      </c>
      <c r="J18520" s="3" t="s">
        <v>674</v>
      </c>
      <c r="K18520" s="3" t="s">
        <v>24</v>
      </c>
      <c r="L18520" s="3">
        <v>26.0</v>
      </c>
      <c r="M18520" s="3" t="s">
        <v>30</v>
      </c>
      <c r="N18520" s="3" t="s">
        <v>16195</v>
      </c>
      <c r="O18520" s="3" t="s">
        <v>596</v>
      </c>
      <c r="P18520" s="4">
        <v>14866.0</v>
      </c>
      <c r="Q18520" s="3" t="s">
        <v>49</v>
      </c>
      <c r="S18520" s="3" t="s">
        <v>34</v>
      </c>
    </row>
    <row r="18521">
      <c r="A18521" s="2">
        <v>42318.71491898148</v>
      </c>
      <c r="B18521" s="3">
        <v>93.0</v>
      </c>
      <c r="C18521" s="3" t="s">
        <v>15274</v>
      </c>
      <c r="D18521" s="3">
        <v>83.0</v>
      </c>
      <c r="E18521" s="3" t="s">
        <v>15357</v>
      </c>
      <c r="F18521" s="3">
        <v>9.0</v>
      </c>
      <c r="G18521" s="3">
        <v>7.0</v>
      </c>
      <c r="H18521" s="3" t="s">
        <v>672</v>
      </c>
      <c r="I18521" s="3" t="s">
        <v>673</v>
      </c>
      <c r="J18521" s="3" t="s">
        <v>674</v>
      </c>
      <c r="K18521" s="3" t="s">
        <v>24</v>
      </c>
      <c r="L18521" s="3">
        <v>27.0</v>
      </c>
      <c r="M18521" s="3" t="s">
        <v>25</v>
      </c>
      <c r="N18521" s="3" t="s">
        <v>4217</v>
      </c>
      <c r="O18521" s="3" t="s">
        <v>42</v>
      </c>
      <c r="P18521" s="4">
        <v>24759.0</v>
      </c>
      <c r="Q18521" s="3" t="s">
        <v>132</v>
      </c>
      <c r="S18521" s="3" t="s">
        <v>34</v>
      </c>
    </row>
    <row r="18522">
      <c r="A18522" s="2">
        <v>42318.71491898148</v>
      </c>
      <c r="B18522" s="3">
        <v>93.0</v>
      </c>
      <c r="C18522" s="3" t="s">
        <v>15274</v>
      </c>
      <c r="D18522" s="3">
        <v>84.0</v>
      </c>
      <c r="E18522" s="3" t="s">
        <v>15381</v>
      </c>
      <c r="F18522" s="3">
        <v>9.0</v>
      </c>
      <c r="G18522" s="3">
        <v>7.0</v>
      </c>
      <c r="H18522" s="3" t="s">
        <v>672</v>
      </c>
      <c r="I18522" s="3" t="s">
        <v>673</v>
      </c>
      <c r="J18522" s="3" t="s">
        <v>674</v>
      </c>
      <c r="K18522" s="3" t="s">
        <v>24</v>
      </c>
      <c r="L18522" s="3">
        <v>1.0</v>
      </c>
      <c r="M18522" s="3" t="s">
        <v>25</v>
      </c>
      <c r="N18522" s="3" t="s">
        <v>8672</v>
      </c>
      <c r="O18522" s="3" t="s">
        <v>119</v>
      </c>
      <c r="P18522" s="4">
        <v>20244.0</v>
      </c>
      <c r="Q18522" s="3" t="s">
        <v>37</v>
      </c>
      <c r="S18522" s="3" t="s">
        <v>34</v>
      </c>
    </row>
    <row r="18523">
      <c r="A18523" s="2">
        <v>42318.71491898148</v>
      </c>
      <c r="B18523" s="3">
        <v>93.0</v>
      </c>
      <c r="C18523" s="3" t="s">
        <v>15274</v>
      </c>
      <c r="D18523" s="3">
        <v>84.0</v>
      </c>
      <c r="E18523" s="3" t="s">
        <v>15381</v>
      </c>
      <c r="F18523" s="3">
        <v>9.0</v>
      </c>
      <c r="G18523" s="3">
        <v>7.0</v>
      </c>
      <c r="H18523" s="3" t="s">
        <v>672</v>
      </c>
      <c r="I18523" s="3" t="s">
        <v>673</v>
      </c>
      <c r="J18523" s="3" t="s">
        <v>674</v>
      </c>
      <c r="K18523" s="3" t="s">
        <v>24</v>
      </c>
      <c r="L18523" s="3">
        <v>2.0</v>
      </c>
      <c r="M18523" s="3" t="s">
        <v>30</v>
      </c>
      <c r="N18523" s="3" t="s">
        <v>16196</v>
      </c>
      <c r="O18523" s="3" t="s">
        <v>125</v>
      </c>
      <c r="P18523" s="4">
        <v>24561.0</v>
      </c>
      <c r="Q18523" s="3" t="s">
        <v>132</v>
      </c>
      <c r="S18523" s="3" t="s">
        <v>34</v>
      </c>
    </row>
    <row r="18524">
      <c r="A18524" s="2">
        <v>42318.71491898148</v>
      </c>
      <c r="B18524" s="3">
        <v>93.0</v>
      </c>
      <c r="C18524" s="3" t="s">
        <v>15274</v>
      </c>
      <c r="D18524" s="3">
        <v>84.0</v>
      </c>
      <c r="E18524" s="3" t="s">
        <v>15381</v>
      </c>
      <c r="F18524" s="3">
        <v>9.0</v>
      </c>
      <c r="G18524" s="3">
        <v>7.0</v>
      </c>
      <c r="H18524" s="3" t="s">
        <v>672</v>
      </c>
      <c r="I18524" s="3" t="s">
        <v>673</v>
      </c>
      <c r="J18524" s="3" t="s">
        <v>674</v>
      </c>
      <c r="K18524" s="3" t="s">
        <v>24</v>
      </c>
      <c r="L18524" s="3">
        <v>3.0</v>
      </c>
      <c r="M18524" s="3" t="s">
        <v>25</v>
      </c>
      <c r="N18524" s="3" t="s">
        <v>4579</v>
      </c>
      <c r="O18524" s="3" t="s">
        <v>243</v>
      </c>
      <c r="P18524" s="4">
        <v>17385.0</v>
      </c>
      <c r="Q18524" s="3" t="s">
        <v>96</v>
      </c>
      <c r="S18524" s="3" t="s">
        <v>34</v>
      </c>
    </row>
    <row r="18525">
      <c r="A18525" s="2">
        <v>42318.71491898148</v>
      </c>
      <c r="B18525" s="3">
        <v>93.0</v>
      </c>
      <c r="C18525" s="3" t="s">
        <v>15274</v>
      </c>
      <c r="D18525" s="3">
        <v>84.0</v>
      </c>
      <c r="E18525" s="3" t="s">
        <v>15381</v>
      </c>
      <c r="F18525" s="3">
        <v>9.0</v>
      </c>
      <c r="G18525" s="3">
        <v>7.0</v>
      </c>
      <c r="H18525" s="3" t="s">
        <v>672</v>
      </c>
      <c r="I18525" s="3" t="s">
        <v>673</v>
      </c>
      <c r="J18525" s="3" t="s">
        <v>674</v>
      </c>
      <c r="K18525" s="3" t="s">
        <v>24</v>
      </c>
      <c r="L18525" s="3">
        <v>4.0</v>
      </c>
      <c r="M18525" s="3" t="s">
        <v>30</v>
      </c>
      <c r="N18525" s="3" t="s">
        <v>16197</v>
      </c>
      <c r="O18525" s="3" t="s">
        <v>2229</v>
      </c>
      <c r="P18525" s="4">
        <v>31318.0</v>
      </c>
      <c r="Q18525" s="3" t="s">
        <v>228</v>
      </c>
      <c r="S18525" s="3" t="s">
        <v>34</v>
      </c>
    </row>
    <row r="18526">
      <c r="A18526" s="2">
        <v>42318.71491898148</v>
      </c>
      <c r="B18526" s="3">
        <v>93.0</v>
      </c>
      <c r="C18526" s="3" t="s">
        <v>15274</v>
      </c>
      <c r="D18526" s="3">
        <v>84.0</v>
      </c>
      <c r="E18526" s="3" t="s">
        <v>15381</v>
      </c>
      <c r="F18526" s="3">
        <v>9.0</v>
      </c>
      <c r="G18526" s="3">
        <v>7.0</v>
      </c>
      <c r="H18526" s="3" t="s">
        <v>672</v>
      </c>
      <c r="I18526" s="3" t="s">
        <v>673</v>
      </c>
      <c r="J18526" s="3" t="s">
        <v>674</v>
      </c>
      <c r="K18526" s="3" t="s">
        <v>24</v>
      </c>
      <c r="L18526" s="3">
        <v>5.0</v>
      </c>
      <c r="M18526" s="3" t="s">
        <v>25</v>
      </c>
      <c r="N18526" s="3" t="s">
        <v>5197</v>
      </c>
      <c r="O18526" s="3" t="s">
        <v>477</v>
      </c>
      <c r="P18526" s="4">
        <v>27836.0</v>
      </c>
      <c r="Q18526" s="3" t="s">
        <v>169</v>
      </c>
      <c r="S18526" s="3" t="s">
        <v>34</v>
      </c>
    </row>
    <row r="18527">
      <c r="A18527" s="2">
        <v>42318.71491898148</v>
      </c>
      <c r="B18527" s="3">
        <v>93.0</v>
      </c>
      <c r="C18527" s="3" t="s">
        <v>15274</v>
      </c>
      <c r="D18527" s="3">
        <v>84.0</v>
      </c>
      <c r="E18527" s="3" t="s">
        <v>15381</v>
      </c>
      <c r="F18527" s="3">
        <v>9.0</v>
      </c>
      <c r="G18527" s="3">
        <v>7.0</v>
      </c>
      <c r="H18527" s="3" t="s">
        <v>672</v>
      </c>
      <c r="I18527" s="3" t="s">
        <v>673</v>
      </c>
      <c r="J18527" s="3" t="s">
        <v>674</v>
      </c>
      <c r="K18527" s="3" t="s">
        <v>24</v>
      </c>
      <c r="L18527" s="3">
        <v>6.0</v>
      </c>
      <c r="M18527" s="3" t="s">
        <v>30</v>
      </c>
      <c r="N18527" s="3" t="s">
        <v>16198</v>
      </c>
      <c r="O18527" s="3" t="s">
        <v>283</v>
      </c>
      <c r="P18527" s="4">
        <v>24770.0</v>
      </c>
      <c r="Q18527" s="3" t="s">
        <v>72</v>
      </c>
      <c r="S18527" s="3" t="s">
        <v>34</v>
      </c>
    </row>
    <row r="18528">
      <c r="A18528" s="2">
        <v>42318.71491898148</v>
      </c>
      <c r="B18528" s="3">
        <v>93.0</v>
      </c>
      <c r="C18528" s="3" t="s">
        <v>15274</v>
      </c>
      <c r="D18528" s="3">
        <v>84.0</v>
      </c>
      <c r="E18528" s="3" t="s">
        <v>15381</v>
      </c>
      <c r="F18528" s="3">
        <v>9.0</v>
      </c>
      <c r="G18528" s="3">
        <v>7.0</v>
      </c>
      <c r="H18528" s="3" t="s">
        <v>672</v>
      </c>
      <c r="I18528" s="3" t="s">
        <v>673</v>
      </c>
      <c r="J18528" s="3" t="s">
        <v>674</v>
      </c>
      <c r="K18528" s="3" t="s">
        <v>24</v>
      </c>
      <c r="L18528" s="3">
        <v>7.0</v>
      </c>
      <c r="M18528" s="3" t="s">
        <v>25</v>
      </c>
      <c r="N18528" s="3" t="s">
        <v>16199</v>
      </c>
      <c r="O18528" s="3" t="s">
        <v>796</v>
      </c>
      <c r="P18528" s="4">
        <v>25157.0</v>
      </c>
      <c r="Q18528" s="3" t="s">
        <v>105</v>
      </c>
      <c r="S18528" s="3" t="s">
        <v>34</v>
      </c>
    </row>
    <row r="18529">
      <c r="A18529" s="2">
        <v>42318.71491898148</v>
      </c>
      <c r="B18529" s="3">
        <v>93.0</v>
      </c>
      <c r="C18529" s="3" t="s">
        <v>15274</v>
      </c>
      <c r="D18529" s="3">
        <v>84.0</v>
      </c>
      <c r="E18529" s="3" t="s">
        <v>15381</v>
      </c>
      <c r="F18529" s="3">
        <v>9.0</v>
      </c>
      <c r="G18529" s="3">
        <v>7.0</v>
      </c>
      <c r="H18529" s="3" t="s">
        <v>672</v>
      </c>
      <c r="I18529" s="3" t="s">
        <v>673</v>
      </c>
      <c r="J18529" s="3" t="s">
        <v>674</v>
      </c>
      <c r="K18529" s="3" t="s">
        <v>24</v>
      </c>
      <c r="L18529" s="3">
        <v>8.0</v>
      </c>
      <c r="M18529" s="3" t="s">
        <v>30</v>
      </c>
      <c r="N18529" s="3" t="s">
        <v>16200</v>
      </c>
      <c r="O18529" s="3" t="s">
        <v>98</v>
      </c>
      <c r="P18529" s="4">
        <v>24412.0</v>
      </c>
      <c r="Q18529" s="3" t="s">
        <v>40</v>
      </c>
      <c r="S18529" s="3" t="s">
        <v>34</v>
      </c>
    </row>
    <row r="18530">
      <c r="A18530" s="2">
        <v>42318.71491898148</v>
      </c>
      <c r="B18530" s="3">
        <v>93.0</v>
      </c>
      <c r="C18530" s="3" t="s">
        <v>15274</v>
      </c>
      <c r="D18530" s="3">
        <v>84.0</v>
      </c>
      <c r="E18530" s="3" t="s">
        <v>15381</v>
      </c>
      <c r="F18530" s="3">
        <v>9.0</v>
      </c>
      <c r="G18530" s="3">
        <v>7.0</v>
      </c>
      <c r="H18530" s="3" t="s">
        <v>672</v>
      </c>
      <c r="I18530" s="3" t="s">
        <v>673</v>
      </c>
      <c r="J18530" s="3" t="s">
        <v>674</v>
      </c>
      <c r="K18530" s="3" t="s">
        <v>24</v>
      </c>
      <c r="L18530" s="3">
        <v>9.0</v>
      </c>
      <c r="M18530" s="3" t="s">
        <v>25</v>
      </c>
      <c r="N18530" s="3" t="s">
        <v>16197</v>
      </c>
      <c r="O18530" s="3" t="s">
        <v>123</v>
      </c>
      <c r="P18530" s="4">
        <v>20345.0</v>
      </c>
      <c r="Q18530" s="3" t="s">
        <v>247</v>
      </c>
      <c r="S18530" s="3" t="s">
        <v>34</v>
      </c>
    </row>
    <row r="18531">
      <c r="A18531" s="2">
        <v>42318.71491898148</v>
      </c>
      <c r="B18531" s="3">
        <v>93.0</v>
      </c>
      <c r="C18531" s="3" t="s">
        <v>15274</v>
      </c>
      <c r="D18531" s="3">
        <v>84.0</v>
      </c>
      <c r="E18531" s="3" t="s">
        <v>15381</v>
      </c>
      <c r="F18531" s="3">
        <v>9.0</v>
      </c>
      <c r="G18531" s="3">
        <v>7.0</v>
      </c>
      <c r="H18531" s="3" t="s">
        <v>672</v>
      </c>
      <c r="I18531" s="3" t="s">
        <v>673</v>
      </c>
      <c r="J18531" s="3" t="s">
        <v>674</v>
      </c>
      <c r="K18531" s="3" t="s">
        <v>24</v>
      </c>
      <c r="L18531" s="3">
        <v>10.0</v>
      </c>
      <c r="M18531" s="3" t="s">
        <v>30</v>
      </c>
      <c r="N18531" s="3" t="s">
        <v>16201</v>
      </c>
      <c r="O18531" s="3" t="s">
        <v>783</v>
      </c>
      <c r="P18531" s="4">
        <v>14089.0</v>
      </c>
      <c r="Q18531" s="3" t="s">
        <v>113</v>
      </c>
      <c r="S18531" s="3" t="s">
        <v>34</v>
      </c>
    </row>
    <row r="18532">
      <c r="A18532" s="2">
        <v>42318.71491898148</v>
      </c>
      <c r="B18532" s="3">
        <v>93.0</v>
      </c>
      <c r="C18532" s="3" t="s">
        <v>15274</v>
      </c>
      <c r="D18532" s="3">
        <v>84.0</v>
      </c>
      <c r="E18532" s="3" t="s">
        <v>15381</v>
      </c>
      <c r="F18532" s="3">
        <v>9.0</v>
      </c>
      <c r="G18532" s="3">
        <v>7.0</v>
      </c>
      <c r="H18532" s="3" t="s">
        <v>672</v>
      </c>
      <c r="I18532" s="3" t="s">
        <v>673</v>
      </c>
      <c r="J18532" s="3" t="s">
        <v>674</v>
      </c>
      <c r="K18532" s="3" t="s">
        <v>24</v>
      </c>
      <c r="L18532" s="3">
        <v>11.0</v>
      </c>
      <c r="M18532" s="3" t="s">
        <v>25</v>
      </c>
      <c r="N18532" s="3" t="s">
        <v>14999</v>
      </c>
      <c r="O18532" s="3" t="s">
        <v>69</v>
      </c>
      <c r="P18532" s="4">
        <v>17742.0</v>
      </c>
      <c r="Q18532" s="3" t="s">
        <v>113</v>
      </c>
      <c r="S18532" s="3" t="s">
        <v>34</v>
      </c>
    </row>
    <row r="18533">
      <c r="A18533" s="2">
        <v>42318.71491898148</v>
      </c>
      <c r="B18533" s="3">
        <v>93.0</v>
      </c>
      <c r="C18533" s="3" t="s">
        <v>15274</v>
      </c>
      <c r="D18533" s="3">
        <v>84.0</v>
      </c>
      <c r="E18533" s="3" t="s">
        <v>15381</v>
      </c>
      <c r="F18533" s="3">
        <v>9.0</v>
      </c>
      <c r="G18533" s="3">
        <v>7.0</v>
      </c>
      <c r="H18533" s="3" t="s">
        <v>672</v>
      </c>
      <c r="I18533" s="3" t="s">
        <v>673</v>
      </c>
      <c r="J18533" s="3" t="s">
        <v>674</v>
      </c>
      <c r="K18533" s="3" t="s">
        <v>24</v>
      </c>
      <c r="L18533" s="3">
        <v>12.0</v>
      </c>
      <c r="M18533" s="3" t="s">
        <v>30</v>
      </c>
      <c r="N18533" s="3" t="s">
        <v>16202</v>
      </c>
      <c r="O18533" s="3" t="s">
        <v>10290</v>
      </c>
      <c r="P18533" s="4">
        <v>33185.0</v>
      </c>
      <c r="Q18533" s="3" t="s">
        <v>132</v>
      </c>
      <c r="S18533" s="3" t="s">
        <v>34</v>
      </c>
    </row>
    <row r="18534">
      <c r="A18534" s="2">
        <v>42318.71491898148</v>
      </c>
      <c r="B18534" s="3">
        <v>93.0</v>
      </c>
      <c r="C18534" s="3" t="s">
        <v>15274</v>
      </c>
      <c r="D18534" s="3">
        <v>84.0</v>
      </c>
      <c r="E18534" s="3" t="s">
        <v>15381</v>
      </c>
      <c r="F18534" s="3">
        <v>9.0</v>
      </c>
      <c r="G18534" s="3">
        <v>7.0</v>
      </c>
      <c r="H18534" s="3" t="s">
        <v>672</v>
      </c>
      <c r="I18534" s="3" t="s">
        <v>673</v>
      </c>
      <c r="J18534" s="3" t="s">
        <v>674</v>
      </c>
      <c r="K18534" s="3" t="s">
        <v>24</v>
      </c>
      <c r="L18534" s="3">
        <v>13.0</v>
      </c>
      <c r="M18534" s="3" t="s">
        <v>25</v>
      </c>
      <c r="N18534" s="3" t="s">
        <v>16203</v>
      </c>
      <c r="O18534" s="3" t="s">
        <v>109</v>
      </c>
      <c r="P18534" s="4">
        <v>16161.0</v>
      </c>
      <c r="Q18534" s="3" t="s">
        <v>49</v>
      </c>
      <c r="S18534" s="3" t="s">
        <v>34</v>
      </c>
    </row>
    <row r="18535">
      <c r="A18535" s="2">
        <v>42318.71491898148</v>
      </c>
      <c r="B18535" s="3">
        <v>93.0</v>
      </c>
      <c r="C18535" s="3" t="s">
        <v>15274</v>
      </c>
      <c r="D18535" s="3">
        <v>84.0</v>
      </c>
      <c r="E18535" s="3" t="s">
        <v>15381</v>
      </c>
      <c r="F18535" s="3">
        <v>9.0</v>
      </c>
      <c r="G18535" s="3">
        <v>7.0</v>
      </c>
      <c r="H18535" s="3" t="s">
        <v>672</v>
      </c>
      <c r="I18535" s="3" t="s">
        <v>673</v>
      </c>
      <c r="J18535" s="3" t="s">
        <v>674</v>
      </c>
      <c r="K18535" s="3" t="s">
        <v>24</v>
      </c>
      <c r="L18535" s="3">
        <v>14.0</v>
      </c>
      <c r="M18535" s="3" t="s">
        <v>30</v>
      </c>
      <c r="N18535" s="3" t="s">
        <v>16204</v>
      </c>
      <c r="O18535" s="3" t="s">
        <v>171</v>
      </c>
      <c r="P18535" s="4">
        <v>18489.0</v>
      </c>
      <c r="Q18535" s="3" t="s">
        <v>86</v>
      </c>
      <c r="S18535" s="3" t="s">
        <v>34</v>
      </c>
    </row>
    <row r="18536">
      <c r="A18536" s="2">
        <v>42318.71491898148</v>
      </c>
      <c r="B18536" s="3">
        <v>93.0</v>
      </c>
      <c r="C18536" s="3" t="s">
        <v>15274</v>
      </c>
      <c r="D18536" s="3">
        <v>84.0</v>
      </c>
      <c r="E18536" s="3" t="s">
        <v>15381</v>
      </c>
      <c r="F18536" s="3">
        <v>9.0</v>
      </c>
      <c r="G18536" s="3">
        <v>7.0</v>
      </c>
      <c r="H18536" s="3" t="s">
        <v>672</v>
      </c>
      <c r="I18536" s="3" t="s">
        <v>673</v>
      </c>
      <c r="J18536" s="3" t="s">
        <v>674</v>
      </c>
      <c r="K18536" s="3" t="s">
        <v>24</v>
      </c>
      <c r="L18536" s="3">
        <v>15.0</v>
      </c>
      <c r="M18536" s="3" t="s">
        <v>25</v>
      </c>
      <c r="N18536" s="3" t="s">
        <v>16205</v>
      </c>
      <c r="O18536" s="3" t="s">
        <v>639</v>
      </c>
      <c r="P18536" s="4">
        <v>16783.0</v>
      </c>
      <c r="Q18536" s="3" t="s">
        <v>105</v>
      </c>
      <c r="S18536" s="3" t="s">
        <v>34</v>
      </c>
    </row>
    <row r="18537">
      <c r="A18537" s="2">
        <v>42318.71491898148</v>
      </c>
      <c r="B18537" s="3">
        <v>93.0</v>
      </c>
      <c r="C18537" s="3" t="s">
        <v>15274</v>
      </c>
      <c r="D18537" s="3">
        <v>84.0</v>
      </c>
      <c r="E18537" s="3" t="s">
        <v>15381</v>
      </c>
      <c r="F18537" s="3">
        <v>9.0</v>
      </c>
      <c r="G18537" s="3">
        <v>7.0</v>
      </c>
      <c r="H18537" s="3" t="s">
        <v>672</v>
      </c>
      <c r="I18537" s="3" t="s">
        <v>673</v>
      </c>
      <c r="J18537" s="3" t="s">
        <v>674</v>
      </c>
      <c r="K18537" s="3" t="s">
        <v>24</v>
      </c>
      <c r="L18537" s="3">
        <v>16.0</v>
      </c>
      <c r="M18537" s="3" t="s">
        <v>30</v>
      </c>
      <c r="N18537" s="3" t="s">
        <v>16206</v>
      </c>
      <c r="O18537" s="3" t="s">
        <v>960</v>
      </c>
      <c r="P18537" s="4">
        <v>16162.0</v>
      </c>
      <c r="Q18537" s="3" t="s">
        <v>113</v>
      </c>
      <c r="S18537" s="3" t="s">
        <v>34</v>
      </c>
    </row>
    <row r="18538">
      <c r="A18538" s="2">
        <v>42318.71491898148</v>
      </c>
      <c r="B18538" s="3">
        <v>93.0</v>
      </c>
      <c r="C18538" s="3" t="s">
        <v>15274</v>
      </c>
      <c r="D18538" s="3">
        <v>4.0</v>
      </c>
      <c r="E18538" s="3" t="s">
        <v>15275</v>
      </c>
      <c r="F18538" s="3">
        <v>10.0</v>
      </c>
      <c r="G18538" s="3">
        <v>4.0</v>
      </c>
      <c r="H18538" s="3" t="s">
        <v>2211</v>
      </c>
      <c r="I18538" s="3" t="s">
        <v>16207</v>
      </c>
      <c r="J18538" s="3" t="s">
        <v>2213</v>
      </c>
      <c r="K18538" s="3" t="s">
        <v>24</v>
      </c>
      <c r="L18538" s="3">
        <v>1.0</v>
      </c>
      <c r="M18538" s="3" t="s">
        <v>25</v>
      </c>
      <c r="N18538" s="3" t="s">
        <v>16208</v>
      </c>
      <c r="O18538" s="3" t="s">
        <v>2159</v>
      </c>
      <c r="P18538" s="4">
        <v>15594.0</v>
      </c>
      <c r="Q18538" s="3" t="s">
        <v>145</v>
      </c>
      <c r="S18538" s="3" t="s">
        <v>34</v>
      </c>
    </row>
    <row r="18539">
      <c r="A18539" s="2">
        <v>42318.71491898148</v>
      </c>
      <c r="B18539" s="3">
        <v>93.0</v>
      </c>
      <c r="C18539" s="3" t="s">
        <v>15274</v>
      </c>
      <c r="D18539" s="3">
        <v>4.0</v>
      </c>
      <c r="E18539" s="3" t="s">
        <v>15275</v>
      </c>
      <c r="F18539" s="3">
        <v>10.0</v>
      </c>
      <c r="G18539" s="3">
        <v>4.0</v>
      </c>
      <c r="H18539" s="3" t="s">
        <v>2211</v>
      </c>
      <c r="I18539" s="3" t="s">
        <v>16207</v>
      </c>
      <c r="J18539" s="3" t="s">
        <v>2213</v>
      </c>
      <c r="K18539" s="3" t="s">
        <v>24</v>
      </c>
      <c r="L18539" s="3">
        <v>2.0</v>
      </c>
      <c r="M18539" s="3" t="s">
        <v>30</v>
      </c>
      <c r="N18539" s="3" t="s">
        <v>16209</v>
      </c>
      <c r="O18539" s="3" t="s">
        <v>375</v>
      </c>
      <c r="P18539" s="4">
        <v>18850.0</v>
      </c>
      <c r="Q18539" s="3" t="s">
        <v>72</v>
      </c>
      <c r="S18539" s="3" t="s">
        <v>34</v>
      </c>
    </row>
    <row r="18540">
      <c r="A18540" s="2">
        <v>42318.71491898148</v>
      </c>
      <c r="B18540" s="3">
        <v>93.0</v>
      </c>
      <c r="C18540" s="3" t="s">
        <v>15274</v>
      </c>
      <c r="D18540" s="3">
        <v>4.0</v>
      </c>
      <c r="E18540" s="3" t="s">
        <v>15275</v>
      </c>
      <c r="F18540" s="3">
        <v>10.0</v>
      </c>
      <c r="G18540" s="3">
        <v>4.0</v>
      </c>
      <c r="H18540" s="3" t="s">
        <v>2211</v>
      </c>
      <c r="I18540" s="3" t="s">
        <v>16207</v>
      </c>
      <c r="J18540" s="3" t="s">
        <v>2213</v>
      </c>
      <c r="K18540" s="3" t="s">
        <v>24</v>
      </c>
      <c r="L18540" s="3">
        <v>3.0</v>
      </c>
      <c r="M18540" s="3" t="s">
        <v>25</v>
      </c>
      <c r="N18540" s="3" t="s">
        <v>16210</v>
      </c>
      <c r="O18540" s="3" t="s">
        <v>417</v>
      </c>
      <c r="P18540" s="4">
        <v>18113.0</v>
      </c>
      <c r="Q18540" s="3" t="s">
        <v>49</v>
      </c>
      <c r="S18540" s="3" t="s">
        <v>34</v>
      </c>
    </row>
    <row r="18541">
      <c r="A18541" s="2">
        <v>42318.71491898148</v>
      </c>
      <c r="B18541" s="3">
        <v>93.0</v>
      </c>
      <c r="C18541" s="3" t="s">
        <v>15274</v>
      </c>
      <c r="D18541" s="3">
        <v>4.0</v>
      </c>
      <c r="E18541" s="3" t="s">
        <v>15275</v>
      </c>
      <c r="F18541" s="3">
        <v>10.0</v>
      </c>
      <c r="G18541" s="3">
        <v>4.0</v>
      </c>
      <c r="H18541" s="3" t="s">
        <v>2211</v>
      </c>
      <c r="I18541" s="3" t="s">
        <v>16207</v>
      </c>
      <c r="J18541" s="3" t="s">
        <v>2213</v>
      </c>
      <c r="K18541" s="3" t="s">
        <v>24</v>
      </c>
      <c r="L18541" s="3">
        <v>4.0</v>
      </c>
      <c r="M18541" s="3" t="s">
        <v>30</v>
      </c>
      <c r="N18541" s="3" t="s">
        <v>16211</v>
      </c>
      <c r="O18541" s="3" t="s">
        <v>2020</v>
      </c>
      <c r="P18541" s="4">
        <v>15515.0</v>
      </c>
      <c r="Q18541" s="3" t="s">
        <v>105</v>
      </c>
      <c r="S18541" s="3" t="s">
        <v>34</v>
      </c>
    </row>
    <row r="18542">
      <c r="A18542" s="2">
        <v>42318.71491898148</v>
      </c>
      <c r="B18542" s="3">
        <v>93.0</v>
      </c>
      <c r="C18542" s="3" t="s">
        <v>15274</v>
      </c>
      <c r="D18542" s="3">
        <v>4.0</v>
      </c>
      <c r="E18542" s="3" t="s">
        <v>15275</v>
      </c>
      <c r="F18542" s="3">
        <v>10.0</v>
      </c>
      <c r="G18542" s="3">
        <v>4.0</v>
      </c>
      <c r="H18542" s="3" t="s">
        <v>2211</v>
      </c>
      <c r="I18542" s="3" t="s">
        <v>16207</v>
      </c>
      <c r="J18542" s="3" t="s">
        <v>2213</v>
      </c>
      <c r="K18542" s="3" t="s">
        <v>24</v>
      </c>
      <c r="L18542" s="3">
        <v>5.0</v>
      </c>
      <c r="M18542" s="3" t="s">
        <v>25</v>
      </c>
      <c r="N18542" s="3" t="s">
        <v>16212</v>
      </c>
      <c r="O18542" s="3" t="s">
        <v>477</v>
      </c>
      <c r="P18542" s="4">
        <v>30568.0</v>
      </c>
      <c r="Q18542" s="3" t="s">
        <v>149</v>
      </c>
      <c r="S18542" s="3" t="s">
        <v>34</v>
      </c>
    </row>
    <row r="18543">
      <c r="A18543" s="2">
        <v>42318.71491898148</v>
      </c>
      <c r="B18543" s="3">
        <v>93.0</v>
      </c>
      <c r="C18543" s="3" t="s">
        <v>15274</v>
      </c>
      <c r="D18543" s="3">
        <v>4.0</v>
      </c>
      <c r="E18543" s="3" t="s">
        <v>15275</v>
      </c>
      <c r="F18543" s="3">
        <v>10.0</v>
      </c>
      <c r="G18543" s="3">
        <v>4.0</v>
      </c>
      <c r="H18543" s="3" t="s">
        <v>2211</v>
      </c>
      <c r="I18543" s="3" t="s">
        <v>16207</v>
      </c>
      <c r="J18543" s="3" t="s">
        <v>2213</v>
      </c>
      <c r="K18543" s="3" t="s">
        <v>24</v>
      </c>
      <c r="L18543" s="3">
        <v>6.0</v>
      </c>
      <c r="M18543" s="3" t="s">
        <v>30</v>
      </c>
      <c r="N18543" s="3" t="s">
        <v>2725</v>
      </c>
      <c r="O18543" s="3" t="s">
        <v>1024</v>
      </c>
      <c r="P18543" s="4">
        <v>31189.0</v>
      </c>
      <c r="Q18543" s="3" t="s">
        <v>352</v>
      </c>
      <c r="S18543" s="3" t="s">
        <v>34</v>
      </c>
    </row>
    <row r="18544">
      <c r="A18544" s="2">
        <v>42318.71491898148</v>
      </c>
      <c r="B18544" s="3">
        <v>93.0</v>
      </c>
      <c r="C18544" s="3" t="s">
        <v>15274</v>
      </c>
      <c r="D18544" s="3">
        <v>5.0</v>
      </c>
      <c r="E18544" s="3" t="s">
        <v>15281</v>
      </c>
      <c r="F18544" s="3">
        <v>10.0</v>
      </c>
      <c r="G18544" s="3">
        <v>4.0</v>
      </c>
      <c r="H18544" s="3" t="s">
        <v>2211</v>
      </c>
      <c r="I18544" s="3" t="s">
        <v>16207</v>
      </c>
      <c r="J18544" s="3" t="s">
        <v>2213</v>
      </c>
      <c r="K18544" s="3" t="s">
        <v>24</v>
      </c>
      <c r="L18544" s="3">
        <v>1.0</v>
      </c>
      <c r="M18544" s="3" t="s">
        <v>30</v>
      </c>
      <c r="N18544" s="3" t="s">
        <v>16213</v>
      </c>
      <c r="O18544" s="3" t="s">
        <v>57</v>
      </c>
      <c r="P18544" s="4">
        <v>22553.0</v>
      </c>
      <c r="Q18544" s="3" t="s">
        <v>712</v>
      </c>
      <c r="S18544" s="3" t="s">
        <v>34</v>
      </c>
    </row>
    <row r="18545">
      <c r="A18545" s="2">
        <v>42318.71491898148</v>
      </c>
      <c r="B18545" s="3">
        <v>93.0</v>
      </c>
      <c r="C18545" s="3" t="s">
        <v>15274</v>
      </c>
      <c r="D18545" s="3">
        <v>5.0</v>
      </c>
      <c r="E18545" s="3" t="s">
        <v>15281</v>
      </c>
      <c r="F18545" s="3">
        <v>10.0</v>
      </c>
      <c r="G18545" s="3">
        <v>4.0</v>
      </c>
      <c r="H18545" s="3" t="s">
        <v>2211</v>
      </c>
      <c r="I18545" s="3" t="s">
        <v>16207</v>
      </c>
      <c r="J18545" s="3" t="s">
        <v>2213</v>
      </c>
      <c r="K18545" s="3" t="s">
        <v>24</v>
      </c>
      <c r="L18545" s="3">
        <v>2.0</v>
      </c>
      <c r="M18545" s="3" t="s">
        <v>25</v>
      </c>
      <c r="N18545" s="3" t="s">
        <v>16214</v>
      </c>
      <c r="O18545" s="3" t="s">
        <v>1819</v>
      </c>
      <c r="P18545" s="4">
        <v>18370.0</v>
      </c>
      <c r="Q18545" s="3" t="s">
        <v>49</v>
      </c>
      <c r="S18545" s="3" t="s">
        <v>34</v>
      </c>
    </row>
    <row r="18546">
      <c r="A18546" s="2">
        <v>42318.71491898148</v>
      </c>
      <c r="B18546" s="3">
        <v>93.0</v>
      </c>
      <c r="C18546" s="3" t="s">
        <v>15274</v>
      </c>
      <c r="D18546" s="3">
        <v>5.0</v>
      </c>
      <c r="E18546" s="3" t="s">
        <v>15281</v>
      </c>
      <c r="F18546" s="3">
        <v>10.0</v>
      </c>
      <c r="G18546" s="3">
        <v>4.0</v>
      </c>
      <c r="H18546" s="3" t="s">
        <v>2211</v>
      </c>
      <c r="I18546" s="3" t="s">
        <v>16207</v>
      </c>
      <c r="J18546" s="3" t="s">
        <v>2213</v>
      </c>
      <c r="K18546" s="3" t="s">
        <v>24</v>
      </c>
      <c r="L18546" s="3">
        <v>3.0</v>
      </c>
      <c r="M18546" s="3" t="s">
        <v>30</v>
      </c>
      <c r="N18546" s="3" t="s">
        <v>16215</v>
      </c>
      <c r="O18546" s="3" t="s">
        <v>364</v>
      </c>
      <c r="P18546" s="4">
        <v>29234.0</v>
      </c>
      <c r="Q18546" s="3" t="s">
        <v>72</v>
      </c>
      <c r="S18546" s="3" t="s">
        <v>34</v>
      </c>
    </row>
    <row r="18547">
      <c r="A18547" s="2">
        <v>42318.71491898148</v>
      </c>
      <c r="B18547" s="3">
        <v>93.0</v>
      </c>
      <c r="C18547" s="3" t="s">
        <v>15274</v>
      </c>
      <c r="D18547" s="3">
        <v>5.0</v>
      </c>
      <c r="E18547" s="3" t="s">
        <v>15281</v>
      </c>
      <c r="F18547" s="3">
        <v>10.0</v>
      </c>
      <c r="G18547" s="3">
        <v>4.0</v>
      </c>
      <c r="H18547" s="3" t="s">
        <v>2211</v>
      </c>
      <c r="I18547" s="3" t="s">
        <v>16207</v>
      </c>
      <c r="J18547" s="3" t="s">
        <v>2213</v>
      </c>
      <c r="K18547" s="3" t="s">
        <v>24</v>
      </c>
      <c r="L18547" s="3">
        <v>4.0</v>
      </c>
      <c r="M18547" s="3" t="s">
        <v>25</v>
      </c>
      <c r="N18547" s="3" t="s">
        <v>16216</v>
      </c>
      <c r="O18547" s="3" t="s">
        <v>1037</v>
      </c>
      <c r="P18547" s="4">
        <v>16727.0</v>
      </c>
      <c r="Q18547" s="3" t="s">
        <v>49</v>
      </c>
      <c r="S18547" s="3" t="s">
        <v>34</v>
      </c>
    </row>
    <row r="18548">
      <c r="A18548" s="2">
        <v>42318.71491898148</v>
      </c>
      <c r="B18548" s="3">
        <v>93.0</v>
      </c>
      <c r="C18548" s="3" t="s">
        <v>15274</v>
      </c>
      <c r="D18548" s="3">
        <v>5.0</v>
      </c>
      <c r="E18548" s="3" t="s">
        <v>15281</v>
      </c>
      <c r="F18548" s="3">
        <v>10.0</v>
      </c>
      <c r="G18548" s="3">
        <v>4.0</v>
      </c>
      <c r="H18548" s="3" t="s">
        <v>2211</v>
      </c>
      <c r="I18548" s="3" t="s">
        <v>16207</v>
      </c>
      <c r="J18548" s="3" t="s">
        <v>2213</v>
      </c>
      <c r="K18548" s="3" t="s">
        <v>24</v>
      </c>
      <c r="L18548" s="3">
        <v>5.0</v>
      </c>
      <c r="M18548" s="3" t="s">
        <v>30</v>
      </c>
      <c r="N18548" s="3" t="s">
        <v>16217</v>
      </c>
      <c r="O18548" s="3" t="s">
        <v>992</v>
      </c>
      <c r="P18548" s="4">
        <v>26712.0</v>
      </c>
      <c r="Q18548" s="3" t="s">
        <v>37</v>
      </c>
      <c r="S18548" s="3" t="s">
        <v>34</v>
      </c>
    </row>
    <row r="18549">
      <c r="A18549" s="2">
        <v>42318.71491898148</v>
      </c>
      <c r="B18549" s="3">
        <v>93.0</v>
      </c>
      <c r="C18549" s="3" t="s">
        <v>15274</v>
      </c>
      <c r="D18549" s="3">
        <v>5.0</v>
      </c>
      <c r="E18549" s="3" t="s">
        <v>15281</v>
      </c>
      <c r="F18549" s="3">
        <v>10.0</v>
      </c>
      <c r="G18549" s="3">
        <v>4.0</v>
      </c>
      <c r="H18549" s="3" t="s">
        <v>2211</v>
      </c>
      <c r="I18549" s="3" t="s">
        <v>16207</v>
      </c>
      <c r="J18549" s="3" t="s">
        <v>2213</v>
      </c>
      <c r="K18549" s="3" t="s">
        <v>24</v>
      </c>
      <c r="L18549" s="3">
        <v>6.0</v>
      </c>
      <c r="M18549" s="3" t="s">
        <v>25</v>
      </c>
      <c r="N18549" s="3" t="s">
        <v>16218</v>
      </c>
      <c r="O18549" s="3" t="s">
        <v>275</v>
      </c>
      <c r="P18549" s="4">
        <v>17298.0</v>
      </c>
      <c r="Q18549" s="3" t="s">
        <v>96</v>
      </c>
      <c r="S18549" s="3" t="s">
        <v>34</v>
      </c>
    </row>
    <row r="18550">
      <c r="A18550" s="2">
        <v>42318.71491898148</v>
      </c>
      <c r="B18550" s="3">
        <v>93.0</v>
      </c>
      <c r="C18550" s="3" t="s">
        <v>15274</v>
      </c>
      <c r="D18550" s="3">
        <v>6.0</v>
      </c>
      <c r="E18550" s="3" t="s">
        <v>15287</v>
      </c>
      <c r="F18550" s="3">
        <v>10.0</v>
      </c>
      <c r="G18550" s="3">
        <v>4.0</v>
      </c>
      <c r="H18550" s="3" t="s">
        <v>2211</v>
      </c>
      <c r="I18550" s="3" t="s">
        <v>16207</v>
      </c>
      <c r="J18550" s="3" t="s">
        <v>2213</v>
      </c>
      <c r="K18550" s="3" t="s">
        <v>24</v>
      </c>
      <c r="L18550" s="3">
        <v>1.0</v>
      </c>
      <c r="M18550" s="3" t="s">
        <v>30</v>
      </c>
      <c r="N18550" s="3" t="s">
        <v>16219</v>
      </c>
      <c r="O18550" s="3" t="s">
        <v>102</v>
      </c>
      <c r="P18550" s="4">
        <v>21294.0</v>
      </c>
      <c r="Q18550" s="3" t="s">
        <v>153</v>
      </c>
      <c r="S18550" s="3" t="s">
        <v>34</v>
      </c>
    </row>
    <row r="18551">
      <c r="A18551" s="2">
        <v>42318.71491898148</v>
      </c>
      <c r="B18551" s="3">
        <v>93.0</v>
      </c>
      <c r="C18551" s="3" t="s">
        <v>15274</v>
      </c>
      <c r="D18551" s="3">
        <v>6.0</v>
      </c>
      <c r="E18551" s="3" t="s">
        <v>15287</v>
      </c>
      <c r="F18551" s="3">
        <v>10.0</v>
      </c>
      <c r="G18551" s="3">
        <v>4.0</v>
      </c>
      <c r="H18551" s="3" t="s">
        <v>2211</v>
      </c>
      <c r="I18551" s="3" t="s">
        <v>16207</v>
      </c>
      <c r="J18551" s="3" t="s">
        <v>2213</v>
      </c>
      <c r="K18551" s="3" t="s">
        <v>24</v>
      </c>
      <c r="L18551" s="3">
        <v>2.0</v>
      </c>
      <c r="M18551" s="3" t="s">
        <v>25</v>
      </c>
      <c r="N18551" s="3" t="s">
        <v>16220</v>
      </c>
      <c r="O18551" s="3" t="s">
        <v>297</v>
      </c>
      <c r="P18551" s="4">
        <v>21980.0</v>
      </c>
      <c r="Q18551" s="3" t="s">
        <v>216</v>
      </c>
      <c r="S18551" s="3" t="s">
        <v>34</v>
      </c>
    </row>
    <row r="18552">
      <c r="A18552" s="2">
        <v>42318.71491898148</v>
      </c>
      <c r="B18552" s="3">
        <v>93.0</v>
      </c>
      <c r="C18552" s="3" t="s">
        <v>15274</v>
      </c>
      <c r="D18552" s="3">
        <v>6.0</v>
      </c>
      <c r="E18552" s="3" t="s">
        <v>15287</v>
      </c>
      <c r="F18552" s="3">
        <v>10.0</v>
      </c>
      <c r="G18552" s="3">
        <v>4.0</v>
      </c>
      <c r="H18552" s="3" t="s">
        <v>2211</v>
      </c>
      <c r="I18552" s="3" t="s">
        <v>16207</v>
      </c>
      <c r="J18552" s="3" t="s">
        <v>2213</v>
      </c>
      <c r="K18552" s="3" t="s">
        <v>24</v>
      </c>
      <c r="L18552" s="3">
        <v>3.0</v>
      </c>
      <c r="M18552" s="3" t="s">
        <v>30</v>
      </c>
      <c r="N18552" s="3" t="s">
        <v>16221</v>
      </c>
      <c r="O18552" s="3" t="s">
        <v>16222</v>
      </c>
      <c r="P18552" s="4">
        <v>32486.0</v>
      </c>
      <c r="Q18552" s="3" t="s">
        <v>228</v>
      </c>
      <c r="S18552" s="3" t="s">
        <v>34</v>
      </c>
    </row>
    <row r="18553">
      <c r="A18553" s="2">
        <v>42318.71491898148</v>
      </c>
      <c r="B18553" s="3">
        <v>93.0</v>
      </c>
      <c r="C18553" s="3" t="s">
        <v>15274</v>
      </c>
      <c r="D18553" s="3">
        <v>6.0</v>
      </c>
      <c r="E18553" s="3" t="s">
        <v>15287</v>
      </c>
      <c r="F18553" s="3">
        <v>10.0</v>
      </c>
      <c r="G18553" s="3">
        <v>4.0</v>
      </c>
      <c r="H18553" s="3" t="s">
        <v>2211</v>
      </c>
      <c r="I18553" s="3" t="s">
        <v>16207</v>
      </c>
      <c r="J18553" s="3" t="s">
        <v>2213</v>
      </c>
      <c r="K18553" s="3" t="s">
        <v>24</v>
      </c>
      <c r="L18553" s="3">
        <v>4.0</v>
      </c>
      <c r="M18553" s="3" t="s">
        <v>25</v>
      </c>
      <c r="N18553" s="3" t="s">
        <v>206</v>
      </c>
      <c r="O18553" s="3" t="s">
        <v>213</v>
      </c>
      <c r="P18553" s="4">
        <v>18421.0</v>
      </c>
      <c r="Q18553" s="3" t="s">
        <v>105</v>
      </c>
      <c r="S18553" s="3" t="s">
        <v>34</v>
      </c>
    </row>
    <row r="18554">
      <c r="A18554" s="2">
        <v>42318.71491898148</v>
      </c>
      <c r="B18554" s="3">
        <v>93.0</v>
      </c>
      <c r="C18554" s="3" t="s">
        <v>15274</v>
      </c>
      <c r="D18554" s="3">
        <v>6.0</v>
      </c>
      <c r="E18554" s="3" t="s">
        <v>15287</v>
      </c>
      <c r="F18554" s="3">
        <v>10.0</v>
      </c>
      <c r="G18554" s="3">
        <v>4.0</v>
      </c>
      <c r="H18554" s="3" t="s">
        <v>2211</v>
      </c>
      <c r="I18554" s="3" t="s">
        <v>16207</v>
      </c>
      <c r="J18554" s="3" t="s">
        <v>2213</v>
      </c>
      <c r="K18554" s="3" t="s">
        <v>24</v>
      </c>
      <c r="L18554" s="3">
        <v>5.0</v>
      </c>
      <c r="M18554" s="3" t="s">
        <v>30</v>
      </c>
      <c r="N18554" s="3" t="s">
        <v>4638</v>
      </c>
      <c r="O18554" s="3" t="s">
        <v>163</v>
      </c>
      <c r="P18554" s="4">
        <v>25845.0</v>
      </c>
      <c r="Q18554" s="3" t="s">
        <v>72</v>
      </c>
      <c r="S18554" s="3" t="s">
        <v>34</v>
      </c>
    </row>
    <row r="18555">
      <c r="A18555" s="2">
        <v>42318.71491898148</v>
      </c>
      <c r="B18555" s="3">
        <v>93.0</v>
      </c>
      <c r="C18555" s="3" t="s">
        <v>15274</v>
      </c>
      <c r="D18555" s="3">
        <v>6.0</v>
      </c>
      <c r="E18555" s="3" t="s">
        <v>15287</v>
      </c>
      <c r="F18555" s="3">
        <v>10.0</v>
      </c>
      <c r="G18555" s="3">
        <v>4.0</v>
      </c>
      <c r="H18555" s="3" t="s">
        <v>2211</v>
      </c>
      <c r="I18555" s="3" t="s">
        <v>16207</v>
      </c>
      <c r="J18555" s="3" t="s">
        <v>2213</v>
      </c>
      <c r="K18555" s="3" t="s">
        <v>24</v>
      </c>
      <c r="L18555" s="3">
        <v>6.0</v>
      </c>
      <c r="M18555" s="3" t="s">
        <v>25</v>
      </c>
      <c r="N18555" s="3" t="s">
        <v>16223</v>
      </c>
      <c r="O18555" s="3" t="s">
        <v>767</v>
      </c>
      <c r="P18555" s="4">
        <v>29591.0</v>
      </c>
      <c r="Q18555" s="3" t="s">
        <v>52</v>
      </c>
      <c r="S18555" s="3" t="s">
        <v>34</v>
      </c>
    </row>
    <row r="18556">
      <c r="A18556" s="2">
        <v>42318.71491898148</v>
      </c>
      <c r="B18556" s="3">
        <v>93.0</v>
      </c>
      <c r="C18556" s="3" t="s">
        <v>15274</v>
      </c>
      <c r="D18556" s="3">
        <v>6.0</v>
      </c>
      <c r="E18556" s="3" t="s">
        <v>15287</v>
      </c>
      <c r="F18556" s="3">
        <v>10.0</v>
      </c>
      <c r="G18556" s="3">
        <v>4.0</v>
      </c>
      <c r="H18556" s="3" t="s">
        <v>2211</v>
      </c>
      <c r="I18556" s="3" t="s">
        <v>16207</v>
      </c>
      <c r="J18556" s="3" t="s">
        <v>2213</v>
      </c>
      <c r="K18556" s="3" t="s">
        <v>24</v>
      </c>
      <c r="L18556" s="3">
        <v>7.0</v>
      </c>
      <c r="M18556" s="3" t="s">
        <v>30</v>
      </c>
      <c r="N18556" s="3" t="s">
        <v>16224</v>
      </c>
      <c r="O18556" s="3" t="s">
        <v>1751</v>
      </c>
      <c r="P18556" s="4">
        <v>15230.0</v>
      </c>
      <c r="Q18556" s="3" t="s">
        <v>345</v>
      </c>
      <c r="S18556" s="3" t="s">
        <v>34</v>
      </c>
    </row>
    <row r="18557">
      <c r="A18557" s="2">
        <v>42318.71491898148</v>
      </c>
      <c r="B18557" s="3">
        <v>93.0</v>
      </c>
      <c r="C18557" s="3" t="s">
        <v>15274</v>
      </c>
      <c r="D18557" s="3">
        <v>6.0</v>
      </c>
      <c r="E18557" s="3" t="s">
        <v>15287</v>
      </c>
      <c r="F18557" s="3">
        <v>10.0</v>
      </c>
      <c r="G18557" s="3">
        <v>4.0</v>
      </c>
      <c r="H18557" s="3" t="s">
        <v>2211</v>
      </c>
      <c r="I18557" s="3" t="s">
        <v>16207</v>
      </c>
      <c r="J18557" s="3" t="s">
        <v>2213</v>
      </c>
      <c r="K18557" s="3" t="s">
        <v>24</v>
      </c>
      <c r="L18557" s="3">
        <v>8.0</v>
      </c>
      <c r="M18557" s="3" t="s">
        <v>25</v>
      </c>
      <c r="N18557" s="3" t="s">
        <v>14084</v>
      </c>
      <c r="O18557" s="3" t="s">
        <v>281</v>
      </c>
      <c r="P18557" s="4">
        <v>23267.0</v>
      </c>
      <c r="Q18557" s="3" t="s">
        <v>110</v>
      </c>
      <c r="S18557" s="3" t="s">
        <v>34</v>
      </c>
    </row>
    <row r="18558">
      <c r="A18558" s="2">
        <v>42318.71491898148</v>
      </c>
      <c r="B18558" s="3">
        <v>93.0</v>
      </c>
      <c r="C18558" s="3" t="s">
        <v>15274</v>
      </c>
      <c r="D18558" s="3">
        <v>6.0</v>
      </c>
      <c r="E18558" s="3" t="s">
        <v>15287</v>
      </c>
      <c r="F18558" s="3">
        <v>10.0</v>
      </c>
      <c r="G18558" s="3">
        <v>4.0</v>
      </c>
      <c r="H18558" s="3" t="s">
        <v>2211</v>
      </c>
      <c r="I18558" s="3" t="s">
        <v>16207</v>
      </c>
      <c r="J18558" s="3" t="s">
        <v>2213</v>
      </c>
      <c r="K18558" s="3" t="s">
        <v>24</v>
      </c>
      <c r="L18558" s="3">
        <v>9.0</v>
      </c>
      <c r="M18558" s="3" t="s">
        <v>30</v>
      </c>
      <c r="N18558" s="3" t="s">
        <v>5028</v>
      </c>
      <c r="O18558" s="3" t="s">
        <v>81</v>
      </c>
      <c r="P18558" s="4">
        <v>21694.0</v>
      </c>
      <c r="Q18558" s="3" t="s">
        <v>132</v>
      </c>
      <c r="S18558" s="3" t="s">
        <v>34</v>
      </c>
    </row>
    <row r="18559">
      <c r="A18559" s="2">
        <v>42318.71491898148</v>
      </c>
      <c r="B18559" s="3">
        <v>93.0</v>
      </c>
      <c r="C18559" s="3" t="s">
        <v>15274</v>
      </c>
      <c r="D18559" s="3">
        <v>6.0</v>
      </c>
      <c r="E18559" s="3" t="s">
        <v>15287</v>
      </c>
      <c r="F18559" s="3">
        <v>10.0</v>
      </c>
      <c r="G18559" s="3">
        <v>4.0</v>
      </c>
      <c r="H18559" s="3" t="s">
        <v>2211</v>
      </c>
      <c r="I18559" s="3" t="s">
        <v>16207</v>
      </c>
      <c r="J18559" s="3" t="s">
        <v>2213</v>
      </c>
      <c r="K18559" s="3" t="s">
        <v>24</v>
      </c>
      <c r="L18559" s="3">
        <v>10.0</v>
      </c>
      <c r="M18559" s="3" t="s">
        <v>25</v>
      </c>
      <c r="N18559" s="3" t="s">
        <v>14881</v>
      </c>
      <c r="O18559" s="3" t="s">
        <v>59</v>
      </c>
      <c r="P18559" s="4">
        <v>19568.0</v>
      </c>
      <c r="Q18559" s="3" t="s">
        <v>83</v>
      </c>
      <c r="S18559" s="3" t="s">
        <v>34</v>
      </c>
    </row>
    <row r="18560">
      <c r="A18560" s="2">
        <v>42318.71491898148</v>
      </c>
      <c r="B18560" s="3">
        <v>93.0</v>
      </c>
      <c r="C18560" s="3" t="s">
        <v>15274</v>
      </c>
      <c r="D18560" s="3">
        <v>6.0</v>
      </c>
      <c r="E18560" s="3" t="s">
        <v>15287</v>
      </c>
      <c r="F18560" s="3">
        <v>10.0</v>
      </c>
      <c r="G18560" s="3">
        <v>4.0</v>
      </c>
      <c r="H18560" s="3" t="s">
        <v>2211</v>
      </c>
      <c r="I18560" s="3" t="s">
        <v>16207</v>
      </c>
      <c r="J18560" s="3" t="s">
        <v>2213</v>
      </c>
      <c r="K18560" s="3" t="s">
        <v>24</v>
      </c>
      <c r="L18560" s="3">
        <v>11.0</v>
      </c>
      <c r="M18560" s="3" t="s">
        <v>30</v>
      </c>
      <c r="N18560" s="3" t="s">
        <v>16225</v>
      </c>
      <c r="O18560" s="3" t="s">
        <v>803</v>
      </c>
      <c r="P18560" s="4">
        <v>21960.0</v>
      </c>
      <c r="Q18560" s="3" t="s">
        <v>228</v>
      </c>
      <c r="S18560" s="3" t="s">
        <v>34</v>
      </c>
    </row>
    <row r="18561">
      <c r="A18561" s="2">
        <v>42318.71491898148</v>
      </c>
      <c r="B18561" s="3">
        <v>93.0</v>
      </c>
      <c r="C18561" s="3" t="s">
        <v>15274</v>
      </c>
      <c r="D18561" s="3">
        <v>6.0</v>
      </c>
      <c r="E18561" s="3" t="s">
        <v>15287</v>
      </c>
      <c r="F18561" s="3">
        <v>10.0</v>
      </c>
      <c r="G18561" s="3">
        <v>4.0</v>
      </c>
      <c r="H18561" s="3" t="s">
        <v>2211</v>
      </c>
      <c r="I18561" s="3" t="s">
        <v>16207</v>
      </c>
      <c r="J18561" s="3" t="s">
        <v>2213</v>
      </c>
      <c r="K18561" s="3" t="s">
        <v>24</v>
      </c>
      <c r="L18561" s="3">
        <v>12.0</v>
      </c>
      <c r="M18561" s="3" t="s">
        <v>25</v>
      </c>
      <c r="N18561" s="3" t="s">
        <v>16226</v>
      </c>
      <c r="O18561" s="3" t="s">
        <v>1050</v>
      </c>
      <c r="P18561" s="4">
        <v>31871.0</v>
      </c>
      <c r="Q18561" s="3" t="s">
        <v>228</v>
      </c>
      <c r="S18561" s="3" t="s">
        <v>34</v>
      </c>
    </row>
    <row r="18562">
      <c r="A18562" s="2">
        <v>42318.71491898148</v>
      </c>
      <c r="B18562" s="3">
        <v>93.0</v>
      </c>
      <c r="C18562" s="3" t="s">
        <v>15274</v>
      </c>
      <c r="D18562" s="3">
        <v>6.0</v>
      </c>
      <c r="E18562" s="3" t="s">
        <v>15287</v>
      </c>
      <c r="F18562" s="3">
        <v>10.0</v>
      </c>
      <c r="G18562" s="3">
        <v>4.0</v>
      </c>
      <c r="H18562" s="3" t="s">
        <v>2211</v>
      </c>
      <c r="I18562" s="3" t="s">
        <v>16207</v>
      </c>
      <c r="J18562" s="3" t="s">
        <v>2213</v>
      </c>
      <c r="K18562" s="3" t="s">
        <v>24</v>
      </c>
      <c r="L18562" s="3">
        <v>13.0</v>
      </c>
      <c r="M18562" s="3" t="s">
        <v>30</v>
      </c>
      <c r="N18562" s="3" t="s">
        <v>16227</v>
      </c>
      <c r="O18562" s="3" t="s">
        <v>3271</v>
      </c>
      <c r="P18562" s="4">
        <v>27792.0</v>
      </c>
      <c r="Q18562" s="3" t="s">
        <v>37</v>
      </c>
      <c r="S18562" s="3" t="s">
        <v>34</v>
      </c>
    </row>
    <row r="18563">
      <c r="A18563" s="2">
        <v>42318.71491898148</v>
      </c>
      <c r="B18563" s="3">
        <v>93.0</v>
      </c>
      <c r="C18563" s="3" t="s">
        <v>15274</v>
      </c>
      <c r="D18563" s="3">
        <v>6.0</v>
      </c>
      <c r="E18563" s="3" t="s">
        <v>15287</v>
      </c>
      <c r="F18563" s="3">
        <v>10.0</v>
      </c>
      <c r="G18563" s="3">
        <v>4.0</v>
      </c>
      <c r="H18563" s="3" t="s">
        <v>2211</v>
      </c>
      <c r="I18563" s="3" t="s">
        <v>16207</v>
      </c>
      <c r="J18563" s="3" t="s">
        <v>2213</v>
      </c>
      <c r="K18563" s="3" t="s">
        <v>24</v>
      </c>
      <c r="L18563" s="3">
        <v>14.0</v>
      </c>
      <c r="M18563" s="3" t="s">
        <v>25</v>
      </c>
      <c r="N18563" s="3" t="s">
        <v>16221</v>
      </c>
      <c r="O18563" s="3" t="s">
        <v>458</v>
      </c>
      <c r="P18563" s="4">
        <v>33432.0</v>
      </c>
      <c r="Q18563" s="3" t="s">
        <v>132</v>
      </c>
      <c r="S18563" s="3" t="s">
        <v>34</v>
      </c>
    </row>
    <row r="18564">
      <c r="A18564" s="2">
        <v>42318.71491898148</v>
      </c>
      <c r="B18564" s="3">
        <v>93.0</v>
      </c>
      <c r="C18564" s="3" t="s">
        <v>15274</v>
      </c>
      <c r="D18564" s="3">
        <v>6.0</v>
      </c>
      <c r="E18564" s="3" t="s">
        <v>15287</v>
      </c>
      <c r="F18564" s="3">
        <v>10.0</v>
      </c>
      <c r="G18564" s="3">
        <v>4.0</v>
      </c>
      <c r="H18564" s="3" t="s">
        <v>2211</v>
      </c>
      <c r="I18564" s="3" t="s">
        <v>16207</v>
      </c>
      <c r="J18564" s="3" t="s">
        <v>2213</v>
      </c>
      <c r="K18564" s="3" t="s">
        <v>24</v>
      </c>
      <c r="L18564" s="3">
        <v>15.0</v>
      </c>
      <c r="M18564" s="3" t="s">
        <v>30</v>
      </c>
      <c r="N18564" s="3" t="s">
        <v>16228</v>
      </c>
      <c r="O18564" s="3" t="s">
        <v>63</v>
      </c>
      <c r="P18564" s="4">
        <v>23973.0</v>
      </c>
      <c r="Q18564" s="3" t="s">
        <v>72</v>
      </c>
      <c r="S18564" s="3" t="s">
        <v>34</v>
      </c>
    </row>
    <row r="18565">
      <c r="A18565" s="2">
        <v>42318.71491898148</v>
      </c>
      <c r="B18565" s="3">
        <v>93.0</v>
      </c>
      <c r="C18565" s="3" t="s">
        <v>15274</v>
      </c>
      <c r="D18565" s="3">
        <v>6.0</v>
      </c>
      <c r="E18565" s="3" t="s">
        <v>15287</v>
      </c>
      <c r="F18565" s="3">
        <v>10.0</v>
      </c>
      <c r="G18565" s="3">
        <v>4.0</v>
      </c>
      <c r="H18565" s="3" t="s">
        <v>2211</v>
      </c>
      <c r="I18565" s="3" t="s">
        <v>16207</v>
      </c>
      <c r="J18565" s="3" t="s">
        <v>2213</v>
      </c>
      <c r="K18565" s="3" t="s">
        <v>24</v>
      </c>
      <c r="L18565" s="3">
        <v>16.0</v>
      </c>
      <c r="M18565" s="3" t="s">
        <v>25</v>
      </c>
      <c r="N18565" s="3" t="s">
        <v>16229</v>
      </c>
      <c r="O18565" s="3" t="s">
        <v>344</v>
      </c>
      <c r="P18565" s="4">
        <v>32090.0</v>
      </c>
      <c r="Q18565" s="3" t="s">
        <v>28</v>
      </c>
      <c r="S18565" s="3" t="s">
        <v>34</v>
      </c>
    </row>
    <row r="18566">
      <c r="A18566" s="2">
        <v>42318.71491898148</v>
      </c>
      <c r="B18566" s="3">
        <v>93.0</v>
      </c>
      <c r="C18566" s="3" t="s">
        <v>15274</v>
      </c>
      <c r="D18566" s="3">
        <v>6.0</v>
      </c>
      <c r="E18566" s="3" t="s">
        <v>15287</v>
      </c>
      <c r="F18566" s="3">
        <v>10.0</v>
      </c>
      <c r="G18566" s="3">
        <v>4.0</v>
      </c>
      <c r="H18566" s="3" t="s">
        <v>2211</v>
      </c>
      <c r="I18566" s="3" t="s">
        <v>16207</v>
      </c>
      <c r="J18566" s="3" t="s">
        <v>2213</v>
      </c>
      <c r="K18566" s="3" t="s">
        <v>24</v>
      </c>
      <c r="L18566" s="3">
        <v>17.0</v>
      </c>
      <c r="M18566" s="3" t="s">
        <v>30</v>
      </c>
      <c r="N18566" s="3" t="s">
        <v>5330</v>
      </c>
      <c r="O18566" s="3" t="s">
        <v>249</v>
      </c>
      <c r="P18566" s="4">
        <v>19322.0</v>
      </c>
      <c r="Q18566" s="3" t="s">
        <v>228</v>
      </c>
      <c r="S18566" s="3" t="s">
        <v>34</v>
      </c>
    </row>
    <row r="18567">
      <c r="A18567" s="2">
        <v>42318.71491898148</v>
      </c>
      <c r="B18567" s="3">
        <v>93.0</v>
      </c>
      <c r="C18567" s="3" t="s">
        <v>15274</v>
      </c>
      <c r="D18567" s="3">
        <v>6.0</v>
      </c>
      <c r="E18567" s="3" t="s">
        <v>15287</v>
      </c>
      <c r="F18567" s="3">
        <v>10.0</v>
      </c>
      <c r="G18567" s="3">
        <v>4.0</v>
      </c>
      <c r="H18567" s="3" t="s">
        <v>2211</v>
      </c>
      <c r="I18567" s="3" t="s">
        <v>16207</v>
      </c>
      <c r="J18567" s="3" t="s">
        <v>2213</v>
      </c>
      <c r="K18567" s="3" t="s">
        <v>24</v>
      </c>
      <c r="L18567" s="3">
        <v>18.0</v>
      </c>
      <c r="M18567" s="3" t="s">
        <v>25</v>
      </c>
      <c r="N18567" s="3" t="s">
        <v>16221</v>
      </c>
      <c r="O18567" s="3" t="s">
        <v>417</v>
      </c>
      <c r="P18567" s="4">
        <v>21680.0</v>
      </c>
      <c r="Q18567" s="3" t="s">
        <v>79</v>
      </c>
      <c r="S18567" s="3" t="s">
        <v>34</v>
      </c>
    </row>
    <row r="18568">
      <c r="A18568" s="2">
        <v>42318.71491898148</v>
      </c>
      <c r="B18568" s="3">
        <v>93.0</v>
      </c>
      <c r="C18568" s="3" t="s">
        <v>15274</v>
      </c>
      <c r="D18568" s="3">
        <v>6.0</v>
      </c>
      <c r="E18568" s="3" t="s">
        <v>15287</v>
      </c>
      <c r="F18568" s="3">
        <v>10.0</v>
      </c>
      <c r="G18568" s="3">
        <v>4.0</v>
      </c>
      <c r="H18568" s="3" t="s">
        <v>2211</v>
      </c>
      <c r="I18568" s="3" t="s">
        <v>16207</v>
      </c>
      <c r="J18568" s="3" t="s">
        <v>2213</v>
      </c>
      <c r="K18568" s="3" t="s">
        <v>24</v>
      </c>
      <c r="L18568" s="3">
        <v>19.0</v>
      </c>
      <c r="M18568" s="3" t="s">
        <v>30</v>
      </c>
      <c r="N18568" s="3" t="s">
        <v>10721</v>
      </c>
      <c r="O18568" s="3" t="s">
        <v>171</v>
      </c>
      <c r="P18568" s="4">
        <v>19430.0</v>
      </c>
      <c r="Q18568" s="3" t="s">
        <v>49</v>
      </c>
      <c r="S18568" s="3" t="s">
        <v>34</v>
      </c>
    </row>
    <row r="18569">
      <c r="A18569" s="2">
        <v>42318.71491898148</v>
      </c>
      <c r="B18569" s="3">
        <v>93.0</v>
      </c>
      <c r="C18569" s="3" t="s">
        <v>15274</v>
      </c>
      <c r="D18569" s="3">
        <v>6.0</v>
      </c>
      <c r="E18569" s="3" t="s">
        <v>15287</v>
      </c>
      <c r="F18569" s="3">
        <v>10.0</v>
      </c>
      <c r="G18569" s="3">
        <v>4.0</v>
      </c>
      <c r="H18569" s="3" t="s">
        <v>2211</v>
      </c>
      <c r="I18569" s="3" t="s">
        <v>16207</v>
      </c>
      <c r="J18569" s="3" t="s">
        <v>2213</v>
      </c>
      <c r="K18569" s="3" t="s">
        <v>24</v>
      </c>
      <c r="L18569" s="3">
        <v>20.0</v>
      </c>
      <c r="M18569" s="3" t="s">
        <v>25</v>
      </c>
      <c r="N18569" s="3" t="s">
        <v>4638</v>
      </c>
      <c r="O18569" s="3" t="s">
        <v>1947</v>
      </c>
      <c r="P18569" s="4">
        <v>25995.0</v>
      </c>
      <c r="Q18569" s="3" t="s">
        <v>205</v>
      </c>
      <c r="S18569" s="3" t="s">
        <v>34</v>
      </c>
    </row>
    <row r="18570">
      <c r="A18570" s="2">
        <v>42318.71491898148</v>
      </c>
      <c r="B18570" s="3">
        <v>93.0</v>
      </c>
      <c r="C18570" s="3" t="s">
        <v>15274</v>
      </c>
      <c r="D18570" s="3">
        <v>6.0</v>
      </c>
      <c r="E18570" s="3" t="s">
        <v>15287</v>
      </c>
      <c r="F18570" s="3">
        <v>10.0</v>
      </c>
      <c r="G18570" s="3">
        <v>4.0</v>
      </c>
      <c r="H18570" s="3" t="s">
        <v>2211</v>
      </c>
      <c r="I18570" s="3" t="s">
        <v>16207</v>
      </c>
      <c r="J18570" s="3" t="s">
        <v>2213</v>
      </c>
      <c r="K18570" s="3" t="s">
        <v>24</v>
      </c>
      <c r="L18570" s="3">
        <v>21.0</v>
      </c>
      <c r="M18570" s="3" t="s">
        <v>30</v>
      </c>
      <c r="N18570" s="3" t="s">
        <v>16230</v>
      </c>
      <c r="O18570" s="3" t="s">
        <v>102</v>
      </c>
      <c r="P18570" s="4">
        <v>18391.0</v>
      </c>
      <c r="Q18570" s="3" t="s">
        <v>86</v>
      </c>
      <c r="S18570" s="3" t="s">
        <v>34</v>
      </c>
    </row>
    <row r="18571">
      <c r="A18571" s="2">
        <v>42318.71491898148</v>
      </c>
      <c r="B18571" s="3">
        <v>93.0</v>
      </c>
      <c r="C18571" s="3" t="s">
        <v>15274</v>
      </c>
      <c r="D18571" s="3">
        <v>6.0</v>
      </c>
      <c r="E18571" s="3" t="s">
        <v>15287</v>
      </c>
      <c r="F18571" s="3">
        <v>10.0</v>
      </c>
      <c r="G18571" s="3">
        <v>4.0</v>
      </c>
      <c r="H18571" s="3" t="s">
        <v>2211</v>
      </c>
      <c r="I18571" s="3" t="s">
        <v>16207</v>
      </c>
      <c r="J18571" s="3" t="s">
        <v>2213</v>
      </c>
      <c r="K18571" s="3" t="s">
        <v>24</v>
      </c>
      <c r="L18571" s="3">
        <v>22.0</v>
      </c>
      <c r="M18571" s="3" t="s">
        <v>25</v>
      </c>
      <c r="N18571" s="3" t="s">
        <v>16231</v>
      </c>
      <c r="O18571" s="3" t="s">
        <v>218</v>
      </c>
      <c r="P18571" s="4">
        <v>23706.0</v>
      </c>
      <c r="Q18571" s="3" t="s">
        <v>37</v>
      </c>
      <c r="S18571" s="3" t="s">
        <v>34</v>
      </c>
    </row>
    <row r="18572">
      <c r="A18572" s="2">
        <v>42318.71491898148</v>
      </c>
      <c r="B18572" s="3">
        <v>93.0</v>
      </c>
      <c r="C18572" s="3" t="s">
        <v>15274</v>
      </c>
      <c r="D18572" s="3">
        <v>6.0</v>
      </c>
      <c r="E18572" s="3" t="s">
        <v>15287</v>
      </c>
      <c r="F18572" s="3">
        <v>10.0</v>
      </c>
      <c r="G18572" s="3">
        <v>4.0</v>
      </c>
      <c r="H18572" s="3" t="s">
        <v>2211</v>
      </c>
      <c r="I18572" s="3" t="s">
        <v>16207</v>
      </c>
      <c r="J18572" s="3" t="s">
        <v>2213</v>
      </c>
      <c r="K18572" s="3" t="s">
        <v>24</v>
      </c>
      <c r="L18572" s="3">
        <v>23.0</v>
      </c>
      <c r="M18572" s="3" t="s">
        <v>30</v>
      </c>
      <c r="N18572" s="3" t="s">
        <v>7722</v>
      </c>
      <c r="O18572" s="3" t="s">
        <v>5070</v>
      </c>
      <c r="P18572" s="4">
        <v>26442.0</v>
      </c>
      <c r="Q18572" s="3" t="s">
        <v>72</v>
      </c>
      <c r="S18572" s="3" t="s">
        <v>34</v>
      </c>
    </row>
    <row r="18573">
      <c r="A18573" s="2">
        <v>42318.71491898148</v>
      </c>
      <c r="B18573" s="3">
        <v>93.0</v>
      </c>
      <c r="C18573" s="3" t="s">
        <v>15274</v>
      </c>
      <c r="D18573" s="3">
        <v>6.0</v>
      </c>
      <c r="E18573" s="3" t="s">
        <v>15287</v>
      </c>
      <c r="F18573" s="3">
        <v>10.0</v>
      </c>
      <c r="G18573" s="3">
        <v>4.0</v>
      </c>
      <c r="H18573" s="3" t="s">
        <v>2211</v>
      </c>
      <c r="I18573" s="3" t="s">
        <v>16207</v>
      </c>
      <c r="J18573" s="3" t="s">
        <v>2213</v>
      </c>
      <c r="K18573" s="3" t="s">
        <v>24</v>
      </c>
      <c r="L18573" s="3">
        <v>24.0</v>
      </c>
      <c r="M18573" s="3" t="s">
        <v>25</v>
      </c>
      <c r="N18573" s="3" t="s">
        <v>206</v>
      </c>
      <c r="O18573" s="3" t="s">
        <v>102</v>
      </c>
      <c r="P18573" s="4">
        <v>19370.0</v>
      </c>
      <c r="Q18573" s="3" t="s">
        <v>380</v>
      </c>
      <c r="S18573" s="3" t="s">
        <v>34</v>
      </c>
    </row>
    <row r="18574">
      <c r="A18574" s="2">
        <v>42318.71491898148</v>
      </c>
      <c r="B18574" s="3">
        <v>93.0</v>
      </c>
      <c r="C18574" s="3" t="s">
        <v>15274</v>
      </c>
      <c r="D18574" s="3">
        <v>6.0</v>
      </c>
      <c r="E18574" s="3" t="s">
        <v>15287</v>
      </c>
      <c r="F18574" s="3">
        <v>10.0</v>
      </c>
      <c r="G18574" s="3">
        <v>4.0</v>
      </c>
      <c r="H18574" s="3" t="s">
        <v>2211</v>
      </c>
      <c r="I18574" s="3" t="s">
        <v>16207</v>
      </c>
      <c r="J18574" s="3" t="s">
        <v>2213</v>
      </c>
      <c r="K18574" s="3" t="s">
        <v>24</v>
      </c>
      <c r="L18574" s="3">
        <v>25.0</v>
      </c>
      <c r="M18574" s="3" t="s">
        <v>30</v>
      </c>
      <c r="N18574" s="3" t="s">
        <v>1857</v>
      </c>
      <c r="O18574" s="3" t="s">
        <v>16232</v>
      </c>
      <c r="P18574" s="4">
        <v>20247.0</v>
      </c>
      <c r="Q18574" s="3" t="s">
        <v>205</v>
      </c>
      <c r="S18574" s="3" t="s">
        <v>34</v>
      </c>
    </row>
    <row r="18575">
      <c r="A18575" s="2">
        <v>42318.71491898148</v>
      </c>
      <c r="B18575" s="3">
        <v>93.0</v>
      </c>
      <c r="C18575" s="3" t="s">
        <v>15274</v>
      </c>
      <c r="D18575" s="3">
        <v>6.0</v>
      </c>
      <c r="E18575" s="3" t="s">
        <v>15287</v>
      </c>
      <c r="F18575" s="3">
        <v>10.0</v>
      </c>
      <c r="G18575" s="3">
        <v>4.0</v>
      </c>
      <c r="H18575" s="3" t="s">
        <v>2211</v>
      </c>
      <c r="I18575" s="3" t="s">
        <v>16207</v>
      </c>
      <c r="J18575" s="3" t="s">
        <v>2213</v>
      </c>
      <c r="K18575" s="3" t="s">
        <v>24</v>
      </c>
      <c r="L18575" s="3">
        <v>26.0</v>
      </c>
      <c r="M18575" s="3" t="s">
        <v>25</v>
      </c>
      <c r="N18575" s="3" t="s">
        <v>16233</v>
      </c>
      <c r="O18575" s="3" t="s">
        <v>1091</v>
      </c>
      <c r="P18575" s="4">
        <v>23680.0</v>
      </c>
      <c r="Q18575" s="3" t="s">
        <v>72</v>
      </c>
      <c r="S18575" s="3" t="s">
        <v>34</v>
      </c>
    </row>
    <row r="18576">
      <c r="A18576" s="2">
        <v>42318.71491898148</v>
      </c>
      <c r="B18576" s="3">
        <v>93.0</v>
      </c>
      <c r="C18576" s="3" t="s">
        <v>15274</v>
      </c>
      <c r="D18576" s="3">
        <v>6.0</v>
      </c>
      <c r="E18576" s="3" t="s">
        <v>15287</v>
      </c>
      <c r="F18576" s="3">
        <v>10.0</v>
      </c>
      <c r="G18576" s="3">
        <v>4.0</v>
      </c>
      <c r="H18576" s="3" t="s">
        <v>2211</v>
      </c>
      <c r="I18576" s="3" t="s">
        <v>16207</v>
      </c>
      <c r="J18576" s="3" t="s">
        <v>2213</v>
      </c>
      <c r="K18576" s="3" t="s">
        <v>24</v>
      </c>
      <c r="L18576" s="3">
        <v>27.0</v>
      </c>
      <c r="M18576" s="3" t="s">
        <v>30</v>
      </c>
      <c r="N18576" s="3" t="s">
        <v>16234</v>
      </c>
      <c r="O18576" s="3" t="s">
        <v>102</v>
      </c>
      <c r="P18576" s="4">
        <v>18229.0</v>
      </c>
      <c r="Q18576" s="3" t="s">
        <v>153</v>
      </c>
      <c r="S18576" s="3" t="s">
        <v>34</v>
      </c>
    </row>
    <row r="18577">
      <c r="A18577" s="2">
        <v>42318.71491898148</v>
      </c>
      <c r="B18577" s="3">
        <v>93.0</v>
      </c>
      <c r="C18577" s="3" t="s">
        <v>15274</v>
      </c>
      <c r="D18577" s="3">
        <v>6.0</v>
      </c>
      <c r="E18577" s="3" t="s">
        <v>15287</v>
      </c>
      <c r="F18577" s="3">
        <v>10.0</v>
      </c>
      <c r="G18577" s="3">
        <v>4.0</v>
      </c>
      <c r="H18577" s="3" t="s">
        <v>2211</v>
      </c>
      <c r="I18577" s="3" t="s">
        <v>16207</v>
      </c>
      <c r="J18577" s="3" t="s">
        <v>2213</v>
      </c>
      <c r="K18577" s="3" t="s">
        <v>24</v>
      </c>
      <c r="L18577" s="3">
        <v>28.0</v>
      </c>
      <c r="M18577" s="3" t="s">
        <v>25</v>
      </c>
      <c r="N18577" s="3" t="s">
        <v>16235</v>
      </c>
      <c r="O18577" s="3" t="s">
        <v>384</v>
      </c>
      <c r="P18577" s="4">
        <v>33764.0</v>
      </c>
      <c r="Q18577" s="3" t="s">
        <v>159</v>
      </c>
      <c r="S18577" s="3" t="s">
        <v>34</v>
      </c>
    </row>
    <row r="18578">
      <c r="A18578" s="2">
        <v>42318.71491898148</v>
      </c>
      <c r="B18578" s="3">
        <v>93.0</v>
      </c>
      <c r="C18578" s="3" t="s">
        <v>15274</v>
      </c>
      <c r="D18578" s="3">
        <v>6.0</v>
      </c>
      <c r="E18578" s="3" t="s">
        <v>15287</v>
      </c>
      <c r="F18578" s="3">
        <v>10.0</v>
      </c>
      <c r="G18578" s="3">
        <v>4.0</v>
      </c>
      <c r="H18578" s="3" t="s">
        <v>2211</v>
      </c>
      <c r="I18578" s="3" t="s">
        <v>16207</v>
      </c>
      <c r="J18578" s="3" t="s">
        <v>2213</v>
      </c>
      <c r="K18578" s="3" t="s">
        <v>24</v>
      </c>
      <c r="L18578" s="3">
        <v>29.0</v>
      </c>
      <c r="M18578" s="3" t="s">
        <v>30</v>
      </c>
      <c r="N18578" s="3" t="s">
        <v>2596</v>
      </c>
      <c r="O18578" s="3" t="s">
        <v>283</v>
      </c>
      <c r="P18578" s="4">
        <v>24015.0</v>
      </c>
      <c r="Q18578" s="3" t="s">
        <v>132</v>
      </c>
      <c r="S18578" s="3" t="s">
        <v>34</v>
      </c>
    </row>
    <row r="18579">
      <c r="A18579" s="2">
        <v>42318.71491898148</v>
      </c>
      <c r="B18579" s="3">
        <v>93.0</v>
      </c>
      <c r="C18579" s="3" t="s">
        <v>15274</v>
      </c>
      <c r="D18579" s="3">
        <v>13.0</v>
      </c>
      <c r="E18579" s="3" t="s">
        <v>15315</v>
      </c>
      <c r="F18579" s="3">
        <v>10.0</v>
      </c>
      <c r="G18579" s="3">
        <v>4.0</v>
      </c>
      <c r="H18579" s="3" t="s">
        <v>2211</v>
      </c>
      <c r="I18579" s="3" t="s">
        <v>16207</v>
      </c>
      <c r="J18579" s="3" t="s">
        <v>2213</v>
      </c>
      <c r="K18579" s="3" t="s">
        <v>24</v>
      </c>
      <c r="L18579" s="3">
        <v>1.0</v>
      </c>
      <c r="M18579" s="3" t="s">
        <v>25</v>
      </c>
      <c r="N18579" s="3" t="s">
        <v>16236</v>
      </c>
      <c r="O18579" s="3" t="s">
        <v>309</v>
      </c>
      <c r="P18579" s="4">
        <v>24118.0</v>
      </c>
      <c r="Q18579" s="3" t="s">
        <v>216</v>
      </c>
      <c r="S18579" s="3" t="s">
        <v>34</v>
      </c>
    </row>
    <row r="18580">
      <c r="A18580" s="2">
        <v>42318.71491898148</v>
      </c>
      <c r="B18580" s="3">
        <v>93.0</v>
      </c>
      <c r="C18580" s="3" t="s">
        <v>15274</v>
      </c>
      <c r="D18580" s="3">
        <v>13.0</v>
      </c>
      <c r="E18580" s="3" t="s">
        <v>15315</v>
      </c>
      <c r="F18580" s="3">
        <v>10.0</v>
      </c>
      <c r="G18580" s="3">
        <v>4.0</v>
      </c>
      <c r="H18580" s="3" t="s">
        <v>2211</v>
      </c>
      <c r="I18580" s="3" t="s">
        <v>16207</v>
      </c>
      <c r="J18580" s="3" t="s">
        <v>2213</v>
      </c>
      <c r="K18580" s="3" t="s">
        <v>24</v>
      </c>
      <c r="L18580" s="3">
        <v>2.0</v>
      </c>
      <c r="M18580" s="3" t="s">
        <v>30</v>
      </c>
      <c r="N18580" s="3" t="s">
        <v>16237</v>
      </c>
      <c r="O18580" s="3" t="s">
        <v>81</v>
      </c>
      <c r="P18580" s="4">
        <v>25548.0</v>
      </c>
      <c r="Q18580" s="3" t="s">
        <v>40</v>
      </c>
      <c r="S18580" s="3" t="s">
        <v>34</v>
      </c>
    </row>
    <row r="18581">
      <c r="A18581" s="2">
        <v>42318.71491898148</v>
      </c>
      <c r="B18581" s="3">
        <v>93.0</v>
      </c>
      <c r="C18581" s="3" t="s">
        <v>15274</v>
      </c>
      <c r="D18581" s="3">
        <v>13.0</v>
      </c>
      <c r="E18581" s="3" t="s">
        <v>15315</v>
      </c>
      <c r="F18581" s="3">
        <v>10.0</v>
      </c>
      <c r="G18581" s="3">
        <v>4.0</v>
      </c>
      <c r="H18581" s="3" t="s">
        <v>2211</v>
      </c>
      <c r="I18581" s="3" t="s">
        <v>16207</v>
      </c>
      <c r="J18581" s="3" t="s">
        <v>2213</v>
      </c>
      <c r="K18581" s="3" t="s">
        <v>272</v>
      </c>
      <c r="L18581" s="3">
        <v>3.0</v>
      </c>
      <c r="M18581" s="3" t="s">
        <v>25</v>
      </c>
      <c r="N18581" s="3" t="s">
        <v>7909</v>
      </c>
      <c r="O18581" s="3" t="s">
        <v>685</v>
      </c>
      <c r="P18581" s="4">
        <v>29833.0</v>
      </c>
      <c r="Q18581" s="3" t="s">
        <v>216</v>
      </c>
      <c r="S18581" s="3" t="s">
        <v>34</v>
      </c>
    </row>
    <row r="18582">
      <c r="A18582" s="2">
        <v>42318.71491898148</v>
      </c>
      <c r="B18582" s="3">
        <v>93.0</v>
      </c>
      <c r="C18582" s="3" t="s">
        <v>15274</v>
      </c>
      <c r="D18582" s="3">
        <v>13.0</v>
      </c>
      <c r="E18582" s="3" t="s">
        <v>15315</v>
      </c>
      <c r="F18582" s="3">
        <v>10.0</v>
      </c>
      <c r="G18582" s="3">
        <v>4.0</v>
      </c>
      <c r="H18582" s="3" t="s">
        <v>2211</v>
      </c>
      <c r="I18582" s="3" t="s">
        <v>16207</v>
      </c>
      <c r="J18582" s="3" t="s">
        <v>2213</v>
      </c>
      <c r="K18582" s="3" t="s">
        <v>24</v>
      </c>
      <c r="L18582" s="3">
        <v>4.0</v>
      </c>
      <c r="M18582" s="3" t="s">
        <v>30</v>
      </c>
      <c r="N18582" s="3" t="s">
        <v>16238</v>
      </c>
      <c r="O18582" s="3" t="s">
        <v>1936</v>
      </c>
      <c r="P18582" s="4">
        <v>29812.0</v>
      </c>
      <c r="Q18582" s="3" t="s">
        <v>37</v>
      </c>
      <c r="S18582" s="3" t="s">
        <v>34</v>
      </c>
    </row>
    <row r="18583">
      <c r="A18583" s="2">
        <v>42318.71491898148</v>
      </c>
      <c r="B18583" s="3">
        <v>93.0</v>
      </c>
      <c r="C18583" s="3" t="s">
        <v>15274</v>
      </c>
      <c r="D18583" s="3">
        <v>13.0</v>
      </c>
      <c r="E18583" s="3" t="s">
        <v>15315</v>
      </c>
      <c r="F18583" s="3">
        <v>10.0</v>
      </c>
      <c r="G18583" s="3">
        <v>4.0</v>
      </c>
      <c r="H18583" s="3" t="s">
        <v>2211</v>
      </c>
      <c r="I18583" s="3" t="s">
        <v>16207</v>
      </c>
      <c r="J18583" s="3" t="s">
        <v>2213</v>
      </c>
      <c r="K18583" s="3" t="s">
        <v>24</v>
      </c>
      <c r="L18583" s="3">
        <v>5.0</v>
      </c>
      <c r="M18583" s="3" t="s">
        <v>25</v>
      </c>
      <c r="N18583" s="3" t="s">
        <v>16239</v>
      </c>
      <c r="O18583" s="3" t="s">
        <v>48</v>
      </c>
      <c r="P18583" s="4">
        <v>33508.0</v>
      </c>
      <c r="Q18583" s="3" t="s">
        <v>189</v>
      </c>
      <c r="S18583" s="3" t="s">
        <v>34</v>
      </c>
    </row>
    <row r="18584">
      <c r="A18584" s="2">
        <v>42318.71491898148</v>
      </c>
      <c r="B18584" s="3">
        <v>93.0</v>
      </c>
      <c r="C18584" s="3" t="s">
        <v>15274</v>
      </c>
      <c r="D18584" s="3">
        <v>13.0</v>
      </c>
      <c r="E18584" s="3" t="s">
        <v>15315</v>
      </c>
      <c r="F18584" s="3">
        <v>10.0</v>
      </c>
      <c r="G18584" s="3">
        <v>4.0</v>
      </c>
      <c r="H18584" s="3" t="s">
        <v>2211</v>
      </c>
      <c r="I18584" s="3" t="s">
        <v>16207</v>
      </c>
      <c r="J18584" s="3" t="s">
        <v>2213</v>
      </c>
      <c r="K18584" s="3" t="s">
        <v>24</v>
      </c>
      <c r="L18584" s="3">
        <v>6.0</v>
      </c>
      <c r="M18584" s="3" t="s">
        <v>30</v>
      </c>
      <c r="N18584" s="3" t="s">
        <v>16240</v>
      </c>
      <c r="O18584" s="3" t="s">
        <v>16241</v>
      </c>
      <c r="P18584" s="4">
        <v>20785.0</v>
      </c>
      <c r="Q18584" s="3" t="s">
        <v>132</v>
      </c>
      <c r="S18584" s="3" t="s">
        <v>34</v>
      </c>
    </row>
    <row r="18585">
      <c r="A18585" s="2">
        <v>42318.71491898148</v>
      </c>
      <c r="B18585" s="3">
        <v>93.0</v>
      </c>
      <c r="C18585" s="3" t="s">
        <v>15274</v>
      </c>
      <c r="D18585" s="3">
        <v>13.0</v>
      </c>
      <c r="E18585" s="3" t="s">
        <v>15315</v>
      </c>
      <c r="F18585" s="3">
        <v>10.0</v>
      </c>
      <c r="G18585" s="3">
        <v>4.0</v>
      </c>
      <c r="H18585" s="3" t="s">
        <v>2211</v>
      </c>
      <c r="I18585" s="3" t="s">
        <v>16207</v>
      </c>
      <c r="J18585" s="3" t="s">
        <v>2213</v>
      </c>
      <c r="K18585" s="3" t="s">
        <v>24</v>
      </c>
      <c r="L18585" s="3">
        <v>7.0</v>
      </c>
      <c r="M18585" s="3" t="s">
        <v>25</v>
      </c>
      <c r="N18585" s="3" t="s">
        <v>16242</v>
      </c>
      <c r="O18585" s="3" t="s">
        <v>1037</v>
      </c>
      <c r="P18585" s="4">
        <v>20961.0</v>
      </c>
      <c r="Q18585" s="3" t="s">
        <v>189</v>
      </c>
      <c r="S18585" s="3" t="s">
        <v>34</v>
      </c>
    </row>
    <row r="18586">
      <c r="A18586" s="2">
        <v>42318.71491898148</v>
      </c>
      <c r="B18586" s="3">
        <v>93.0</v>
      </c>
      <c r="C18586" s="3" t="s">
        <v>15274</v>
      </c>
      <c r="D18586" s="3">
        <v>13.0</v>
      </c>
      <c r="E18586" s="3" t="s">
        <v>15315</v>
      </c>
      <c r="F18586" s="3">
        <v>10.0</v>
      </c>
      <c r="G18586" s="3">
        <v>4.0</v>
      </c>
      <c r="H18586" s="3" t="s">
        <v>2211</v>
      </c>
      <c r="I18586" s="3" t="s">
        <v>16207</v>
      </c>
      <c r="J18586" s="3" t="s">
        <v>2213</v>
      </c>
      <c r="K18586" s="3" t="s">
        <v>24</v>
      </c>
      <c r="L18586" s="3">
        <v>8.0</v>
      </c>
      <c r="M18586" s="3" t="s">
        <v>30</v>
      </c>
      <c r="N18586" s="3" t="s">
        <v>3081</v>
      </c>
      <c r="O18586" s="3" t="s">
        <v>460</v>
      </c>
      <c r="P18586" s="4">
        <v>30091.0</v>
      </c>
      <c r="Q18586" s="3" t="s">
        <v>189</v>
      </c>
      <c r="S18586" s="3" t="s">
        <v>34</v>
      </c>
    </row>
    <row r="18587">
      <c r="A18587" s="2">
        <v>42318.71491898148</v>
      </c>
      <c r="B18587" s="3">
        <v>93.0</v>
      </c>
      <c r="C18587" s="3" t="s">
        <v>15274</v>
      </c>
      <c r="D18587" s="3">
        <v>13.0</v>
      </c>
      <c r="E18587" s="3" t="s">
        <v>15315</v>
      </c>
      <c r="F18587" s="3">
        <v>10.0</v>
      </c>
      <c r="G18587" s="3">
        <v>4.0</v>
      </c>
      <c r="H18587" s="3" t="s">
        <v>2211</v>
      </c>
      <c r="I18587" s="3" t="s">
        <v>16207</v>
      </c>
      <c r="J18587" s="3" t="s">
        <v>2213</v>
      </c>
      <c r="K18587" s="3" t="s">
        <v>24</v>
      </c>
      <c r="L18587" s="3">
        <v>9.0</v>
      </c>
      <c r="M18587" s="3" t="s">
        <v>25</v>
      </c>
      <c r="N18587" s="3" t="s">
        <v>16243</v>
      </c>
      <c r="O18587" s="3" t="s">
        <v>1311</v>
      </c>
      <c r="P18587" s="4">
        <v>15101.0</v>
      </c>
      <c r="Q18587" s="3" t="s">
        <v>117</v>
      </c>
      <c r="S18587" s="3" t="s">
        <v>34</v>
      </c>
    </row>
    <row r="18588">
      <c r="A18588" s="2">
        <v>42318.71491898148</v>
      </c>
      <c r="B18588" s="3">
        <v>93.0</v>
      </c>
      <c r="C18588" s="3" t="s">
        <v>15274</v>
      </c>
      <c r="D18588" s="3">
        <v>13.0</v>
      </c>
      <c r="E18588" s="3" t="s">
        <v>15315</v>
      </c>
      <c r="F18588" s="3">
        <v>10.0</v>
      </c>
      <c r="G18588" s="3">
        <v>4.0</v>
      </c>
      <c r="H18588" s="3" t="s">
        <v>2211</v>
      </c>
      <c r="I18588" s="3" t="s">
        <v>16207</v>
      </c>
      <c r="J18588" s="3" t="s">
        <v>2213</v>
      </c>
      <c r="K18588" s="3" t="s">
        <v>24</v>
      </c>
      <c r="L18588" s="3">
        <v>10.0</v>
      </c>
      <c r="M18588" s="3" t="s">
        <v>30</v>
      </c>
      <c r="N18588" s="3" t="s">
        <v>15497</v>
      </c>
      <c r="O18588" s="3" t="s">
        <v>2585</v>
      </c>
      <c r="P18588" s="4">
        <v>34793.0</v>
      </c>
      <c r="Q18588" s="3" t="s">
        <v>191</v>
      </c>
      <c r="S18588" s="3" t="s">
        <v>34</v>
      </c>
    </row>
    <row r="18589">
      <c r="A18589" s="2">
        <v>42318.71491898148</v>
      </c>
      <c r="B18589" s="3">
        <v>93.0</v>
      </c>
      <c r="C18589" s="3" t="s">
        <v>15274</v>
      </c>
      <c r="D18589" s="3">
        <v>13.0</v>
      </c>
      <c r="E18589" s="3" t="s">
        <v>15315</v>
      </c>
      <c r="F18589" s="3">
        <v>10.0</v>
      </c>
      <c r="G18589" s="3">
        <v>4.0</v>
      </c>
      <c r="H18589" s="3" t="s">
        <v>2211</v>
      </c>
      <c r="I18589" s="3" t="s">
        <v>16207</v>
      </c>
      <c r="J18589" s="3" t="s">
        <v>2213</v>
      </c>
      <c r="K18589" s="3" t="s">
        <v>24</v>
      </c>
      <c r="L18589" s="3">
        <v>11.0</v>
      </c>
      <c r="M18589" s="3" t="s">
        <v>25</v>
      </c>
      <c r="N18589" s="3" t="s">
        <v>16244</v>
      </c>
      <c r="O18589" s="3" t="s">
        <v>218</v>
      </c>
      <c r="P18589" s="4">
        <v>33045.0</v>
      </c>
      <c r="Q18589" s="3" t="s">
        <v>40</v>
      </c>
      <c r="S18589" s="3" t="s">
        <v>34</v>
      </c>
    </row>
    <row r="18590">
      <c r="A18590" s="2">
        <v>42318.71491898148</v>
      </c>
      <c r="B18590" s="3">
        <v>93.0</v>
      </c>
      <c r="C18590" s="3" t="s">
        <v>15274</v>
      </c>
      <c r="D18590" s="3">
        <v>13.0</v>
      </c>
      <c r="E18590" s="3" t="s">
        <v>15315</v>
      </c>
      <c r="F18590" s="3">
        <v>10.0</v>
      </c>
      <c r="G18590" s="3">
        <v>4.0</v>
      </c>
      <c r="H18590" s="3" t="s">
        <v>2211</v>
      </c>
      <c r="I18590" s="3" t="s">
        <v>16207</v>
      </c>
      <c r="J18590" s="3" t="s">
        <v>2213</v>
      </c>
      <c r="K18590" s="3" t="s">
        <v>24</v>
      </c>
      <c r="L18590" s="3">
        <v>12.0</v>
      </c>
      <c r="M18590" s="3" t="s">
        <v>30</v>
      </c>
      <c r="N18590" s="3" t="s">
        <v>16245</v>
      </c>
      <c r="O18590" s="3" t="s">
        <v>98</v>
      </c>
      <c r="P18590" s="4">
        <v>23746.0</v>
      </c>
      <c r="Q18590" s="3" t="s">
        <v>72</v>
      </c>
      <c r="S18590" s="3" t="s">
        <v>34</v>
      </c>
    </row>
    <row r="18591">
      <c r="A18591" s="2">
        <v>42318.71491898148</v>
      </c>
      <c r="B18591" s="3">
        <v>93.0</v>
      </c>
      <c r="C18591" s="3" t="s">
        <v>15274</v>
      </c>
      <c r="D18591" s="3">
        <v>13.0</v>
      </c>
      <c r="E18591" s="3" t="s">
        <v>15315</v>
      </c>
      <c r="F18591" s="3">
        <v>10.0</v>
      </c>
      <c r="G18591" s="3">
        <v>4.0</v>
      </c>
      <c r="H18591" s="3" t="s">
        <v>2211</v>
      </c>
      <c r="I18591" s="3" t="s">
        <v>16207</v>
      </c>
      <c r="J18591" s="3" t="s">
        <v>2213</v>
      </c>
      <c r="K18591" s="3" t="s">
        <v>24</v>
      </c>
      <c r="L18591" s="3">
        <v>13.0</v>
      </c>
      <c r="M18591" s="3" t="s">
        <v>25</v>
      </c>
      <c r="N18591" s="3" t="s">
        <v>16246</v>
      </c>
      <c r="O18591" s="3" t="s">
        <v>196</v>
      </c>
      <c r="P18591" s="4">
        <v>20197.0</v>
      </c>
      <c r="Q18591" s="3" t="s">
        <v>49</v>
      </c>
      <c r="S18591" s="3" t="s">
        <v>34</v>
      </c>
    </row>
    <row r="18592">
      <c r="A18592" s="2">
        <v>42318.71491898148</v>
      </c>
      <c r="B18592" s="3">
        <v>93.0</v>
      </c>
      <c r="C18592" s="3" t="s">
        <v>15274</v>
      </c>
      <c r="D18592" s="3">
        <v>13.0</v>
      </c>
      <c r="E18592" s="3" t="s">
        <v>15315</v>
      </c>
      <c r="F18592" s="3">
        <v>10.0</v>
      </c>
      <c r="G18592" s="3">
        <v>4.0</v>
      </c>
      <c r="H18592" s="3" t="s">
        <v>2211</v>
      </c>
      <c r="I18592" s="3" t="s">
        <v>16207</v>
      </c>
      <c r="J18592" s="3" t="s">
        <v>2213</v>
      </c>
      <c r="K18592" s="3" t="s">
        <v>24</v>
      </c>
      <c r="L18592" s="3">
        <v>14.0</v>
      </c>
      <c r="M18592" s="3" t="s">
        <v>30</v>
      </c>
      <c r="N18592" s="3" t="s">
        <v>4988</v>
      </c>
      <c r="O18592" s="3" t="s">
        <v>919</v>
      </c>
      <c r="P18592" s="4">
        <v>18197.0</v>
      </c>
      <c r="Q18592" s="3" t="s">
        <v>49</v>
      </c>
      <c r="S18592" s="3" t="s">
        <v>34</v>
      </c>
    </row>
    <row r="18593">
      <c r="A18593" s="2">
        <v>42318.71491898148</v>
      </c>
      <c r="B18593" s="3">
        <v>93.0</v>
      </c>
      <c r="C18593" s="3" t="s">
        <v>15274</v>
      </c>
      <c r="D18593" s="3">
        <v>13.0</v>
      </c>
      <c r="E18593" s="3" t="s">
        <v>15315</v>
      </c>
      <c r="F18593" s="3">
        <v>10.0</v>
      </c>
      <c r="G18593" s="3">
        <v>4.0</v>
      </c>
      <c r="H18593" s="3" t="s">
        <v>2211</v>
      </c>
      <c r="I18593" s="3" t="s">
        <v>16207</v>
      </c>
      <c r="J18593" s="3" t="s">
        <v>2213</v>
      </c>
      <c r="K18593" s="3" t="s">
        <v>24</v>
      </c>
      <c r="L18593" s="3">
        <v>15.0</v>
      </c>
      <c r="M18593" s="3" t="s">
        <v>25</v>
      </c>
      <c r="N18593" s="3" t="s">
        <v>16247</v>
      </c>
      <c r="O18593" s="3" t="s">
        <v>16248</v>
      </c>
      <c r="P18593" s="4">
        <v>16369.0</v>
      </c>
      <c r="Q18593" s="3" t="s">
        <v>169</v>
      </c>
      <c r="S18593" s="3" t="s">
        <v>34</v>
      </c>
    </row>
    <row r="18594">
      <c r="A18594" s="2">
        <v>42318.71491898148</v>
      </c>
      <c r="B18594" s="3">
        <v>93.0</v>
      </c>
      <c r="C18594" s="3" t="s">
        <v>15274</v>
      </c>
      <c r="D18594" s="3">
        <v>13.0</v>
      </c>
      <c r="E18594" s="3" t="s">
        <v>15315</v>
      </c>
      <c r="F18594" s="3">
        <v>10.0</v>
      </c>
      <c r="G18594" s="3">
        <v>4.0</v>
      </c>
      <c r="H18594" s="3" t="s">
        <v>2211</v>
      </c>
      <c r="I18594" s="3" t="s">
        <v>16207</v>
      </c>
      <c r="J18594" s="3" t="s">
        <v>2213</v>
      </c>
      <c r="K18594" s="3" t="s">
        <v>24</v>
      </c>
      <c r="L18594" s="3">
        <v>16.0</v>
      </c>
      <c r="M18594" s="3" t="s">
        <v>30</v>
      </c>
      <c r="N18594" s="3" t="s">
        <v>16249</v>
      </c>
      <c r="O18594" s="3" t="s">
        <v>268</v>
      </c>
      <c r="P18594" s="4">
        <v>32682.0</v>
      </c>
      <c r="Q18594" s="3" t="s">
        <v>60</v>
      </c>
      <c r="S18594" s="3" t="s">
        <v>34</v>
      </c>
    </row>
    <row r="18595">
      <c r="A18595" s="2">
        <v>42318.71491898148</v>
      </c>
      <c r="B18595" s="3">
        <v>93.0</v>
      </c>
      <c r="C18595" s="3" t="s">
        <v>15274</v>
      </c>
      <c r="D18595" s="3">
        <v>13.0</v>
      </c>
      <c r="E18595" s="3" t="s">
        <v>15315</v>
      </c>
      <c r="F18595" s="3">
        <v>10.0</v>
      </c>
      <c r="G18595" s="3">
        <v>4.0</v>
      </c>
      <c r="H18595" s="3" t="s">
        <v>2211</v>
      </c>
      <c r="I18595" s="3" t="s">
        <v>16207</v>
      </c>
      <c r="J18595" s="3" t="s">
        <v>2213</v>
      </c>
      <c r="K18595" s="3" t="s">
        <v>24</v>
      </c>
      <c r="L18595" s="3">
        <v>17.0</v>
      </c>
      <c r="M18595" s="3" t="s">
        <v>25</v>
      </c>
      <c r="N18595" s="3" t="s">
        <v>16238</v>
      </c>
      <c r="O18595" s="3" t="s">
        <v>109</v>
      </c>
      <c r="P18595" s="4">
        <v>18711.0</v>
      </c>
      <c r="Q18595" s="3" t="s">
        <v>189</v>
      </c>
      <c r="S18595" s="3" t="s">
        <v>34</v>
      </c>
    </row>
    <row r="18596">
      <c r="A18596" s="2">
        <v>42318.71491898148</v>
      </c>
      <c r="B18596" s="3">
        <v>93.0</v>
      </c>
      <c r="C18596" s="3" t="s">
        <v>15274</v>
      </c>
      <c r="D18596" s="3">
        <v>13.0</v>
      </c>
      <c r="E18596" s="3" t="s">
        <v>15315</v>
      </c>
      <c r="F18596" s="3">
        <v>10.0</v>
      </c>
      <c r="G18596" s="3">
        <v>4.0</v>
      </c>
      <c r="H18596" s="3" t="s">
        <v>2211</v>
      </c>
      <c r="I18596" s="3" t="s">
        <v>16207</v>
      </c>
      <c r="J18596" s="3" t="s">
        <v>2213</v>
      </c>
      <c r="K18596" s="3" t="s">
        <v>24</v>
      </c>
      <c r="L18596" s="3">
        <v>18.0</v>
      </c>
      <c r="M18596" s="3" t="s">
        <v>30</v>
      </c>
      <c r="N18596" s="3" t="s">
        <v>16250</v>
      </c>
      <c r="O18596" s="3" t="s">
        <v>283</v>
      </c>
      <c r="P18596" s="4">
        <v>23059.0</v>
      </c>
      <c r="Q18596" s="3" t="s">
        <v>55</v>
      </c>
      <c r="S18596" s="3" t="s">
        <v>34</v>
      </c>
    </row>
    <row r="18597">
      <c r="A18597" s="2">
        <v>42318.71491898148</v>
      </c>
      <c r="B18597" s="3">
        <v>93.0</v>
      </c>
      <c r="C18597" s="3" t="s">
        <v>15274</v>
      </c>
      <c r="D18597" s="3">
        <v>13.0</v>
      </c>
      <c r="E18597" s="3" t="s">
        <v>15315</v>
      </c>
      <c r="F18597" s="3">
        <v>10.0</v>
      </c>
      <c r="G18597" s="3">
        <v>4.0</v>
      </c>
      <c r="H18597" s="3" t="s">
        <v>2211</v>
      </c>
      <c r="I18597" s="3" t="s">
        <v>16207</v>
      </c>
      <c r="J18597" s="3" t="s">
        <v>2213</v>
      </c>
      <c r="K18597" s="3" t="s">
        <v>24</v>
      </c>
      <c r="L18597" s="3">
        <v>19.0</v>
      </c>
      <c r="M18597" s="3" t="s">
        <v>25</v>
      </c>
      <c r="N18597" s="3" t="s">
        <v>16251</v>
      </c>
      <c r="O18597" s="3" t="s">
        <v>14814</v>
      </c>
      <c r="P18597" s="4">
        <v>19742.0</v>
      </c>
      <c r="Q18597" s="3" t="s">
        <v>205</v>
      </c>
      <c r="S18597" s="3" t="s">
        <v>34</v>
      </c>
    </row>
    <row r="18598">
      <c r="A18598" s="2">
        <v>42318.71491898148</v>
      </c>
      <c r="B18598" s="3">
        <v>93.0</v>
      </c>
      <c r="C18598" s="3" t="s">
        <v>15274</v>
      </c>
      <c r="D18598" s="3">
        <v>13.0</v>
      </c>
      <c r="E18598" s="3" t="s">
        <v>15315</v>
      </c>
      <c r="F18598" s="3">
        <v>10.0</v>
      </c>
      <c r="G18598" s="3">
        <v>4.0</v>
      </c>
      <c r="H18598" s="3" t="s">
        <v>2211</v>
      </c>
      <c r="I18598" s="3" t="s">
        <v>16207</v>
      </c>
      <c r="J18598" s="3" t="s">
        <v>2213</v>
      </c>
      <c r="K18598" s="3" t="s">
        <v>24</v>
      </c>
      <c r="L18598" s="3">
        <v>20.0</v>
      </c>
      <c r="M18598" s="3" t="s">
        <v>30</v>
      </c>
      <c r="N18598" s="3" t="s">
        <v>4894</v>
      </c>
      <c r="O18598" s="3" t="s">
        <v>307</v>
      </c>
      <c r="P18598" s="4">
        <v>18255.0</v>
      </c>
      <c r="Q18598" s="3" t="s">
        <v>49</v>
      </c>
      <c r="S18598" s="3" t="s">
        <v>34</v>
      </c>
    </row>
    <row r="18599">
      <c r="A18599" s="2">
        <v>42318.71491898148</v>
      </c>
      <c r="B18599" s="3">
        <v>93.0</v>
      </c>
      <c r="C18599" s="3" t="s">
        <v>15274</v>
      </c>
      <c r="D18599" s="3">
        <v>13.0</v>
      </c>
      <c r="E18599" s="3" t="s">
        <v>15315</v>
      </c>
      <c r="F18599" s="3">
        <v>10.0</v>
      </c>
      <c r="G18599" s="3">
        <v>4.0</v>
      </c>
      <c r="H18599" s="3" t="s">
        <v>2211</v>
      </c>
      <c r="I18599" s="3" t="s">
        <v>16207</v>
      </c>
      <c r="J18599" s="3" t="s">
        <v>2213</v>
      </c>
      <c r="K18599" s="3" t="s">
        <v>24</v>
      </c>
      <c r="L18599" s="3">
        <v>21.0</v>
      </c>
      <c r="M18599" s="3" t="s">
        <v>25</v>
      </c>
      <c r="N18599" s="3" t="s">
        <v>16252</v>
      </c>
      <c r="O18599" s="3" t="s">
        <v>281</v>
      </c>
      <c r="P18599" s="4">
        <v>18308.0</v>
      </c>
      <c r="Q18599" s="3" t="s">
        <v>49</v>
      </c>
      <c r="S18599" s="3" t="s">
        <v>34</v>
      </c>
    </row>
    <row r="18600">
      <c r="A18600" s="2">
        <v>42318.71491898148</v>
      </c>
      <c r="B18600" s="3">
        <v>93.0</v>
      </c>
      <c r="C18600" s="3" t="s">
        <v>15274</v>
      </c>
      <c r="D18600" s="3">
        <v>13.0</v>
      </c>
      <c r="E18600" s="3" t="s">
        <v>15315</v>
      </c>
      <c r="F18600" s="3">
        <v>10.0</v>
      </c>
      <c r="G18600" s="3">
        <v>4.0</v>
      </c>
      <c r="H18600" s="3" t="s">
        <v>2211</v>
      </c>
      <c r="I18600" s="3" t="s">
        <v>16207</v>
      </c>
      <c r="J18600" s="3" t="s">
        <v>2213</v>
      </c>
      <c r="K18600" s="3" t="s">
        <v>24</v>
      </c>
      <c r="L18600" s="3">
        <v>22.0</v>
      </c>
      <c r="M18600" s="3" t="s">
        <v>30</v>
      </c>
      <c r="N18600" s="3" t="s">
        <v>16253</v>
      </c>
      <c r="O18600" s="3" t="s">
        <v>139</v>
      </c>
      <c r="P18600" s="4">
        <v>24530.0</v>
      </c>
      <c r="Q18600" s="3" t="s">
        <v>189</v>
      </c>
      <c r="S18600" s="3" t="s">
        <v>34</v>
      </c>
    </row>
    <row r="18601">
      <c r="A18601" s="2">
        <v>42318.71491898148</v>
      </c>
      <c r="B18601" s="3">
        <v>93.0</v>
      </c>
      <c r="C18601" s="3" t="s">
        <v>15274</v>
      </c>
      <c r="D18601" s="3">
        <v>13.0</v>
      </c>
      <c r="E18601" s="3" t="s">
        <v>15315</v>
      </c>
      <c r="F18601" s="3">
        <v>10.0</v>
      </c>
      <c r="G18601" s="3">
        <v>4.0</v>
      </c>
      <c r="H18601" s="3" t="s">
        <v>2211</v>
      </c>
      <c r="I18601" s="3" t="s">
        <v>16207</v>
      </c>
      <c r="J18601" s="3" t="s">
        <v>2213</v>
      </c>
      <c r="K18601" s="3" t="s">
        <v>24</v>
      </c>
      <c r="L18601" s="3">
        <v>23.0</v>
      </c>
      <c r="M18601" s="3" t="s">
        <v>25</v>
      </c>
      <c r="N18601" s="3" t="s">
        <v>16254</v>
      </c>
      <c r="O18601" s="3" t="s">
        <v>109</v>
      </c>
      <c r="P18601" s="4">
        <v>17209.0</v>
      </c>
      <c r="Q18601" s="3" t="s">
        <v>49</v>
      </c>
      <c r="S18601" s="3" t="s">
        <v>34</v>
      </c>
    </row>
    <row r="18602">
      <c r="A18602" s="2">
        <v>42318.71491898148</v>
      </c>
      <c r="B18602" s="3">
        <v>93.0</v>
      </c>
      <c r="C18602" s="3" t="s">
        <v>15274</v>
      </c>
      <c r="D18602" s="3">
        <v>13.0</v>
      </c>
      <c r="E18602" s="3" t="s">
        <v>15315</v>
      </c>
      <c r="F18602" s="3">
        <v>10.0</v>
      </c>
      <c r="G18602" s="3">
        <v>4.0</v>
      </c>
      <c r="H18602" s="3" t="s">
        <v>2211</v>
      </c>
      <c r="I18602" s="3" t="s">
        <v>16207</v>
      </c>
      <c r="J18602" s="3" t="s">
        <v>2213</v>
      </c>
      <c r="K18602" s="3" t="s">
        <v>24</v>
      </c>
      <c r="L18602" s="3">
        <v>24.0</v>
      </c>
      <c r="M18602" s="3" t="s">
        <v>30</v>
      </c>
      <c r="N18602" s="3" t="s">
        <v>16255</v>
      </c>
      <c r="O18602" s="3" t="s">
        <v>329</v>
      </c>
      <c r="P18602" s="4">
        <v>18365.0</v>
      </c>
      <c r="Q18602" s="3" t="s">
        <v>113</v>
      </c>
      <c r="S18602" s="3" t="s">
        <v>34</v>
      </c>
    </row>
    <row r="18603">
      <c r="A18603" s="2">
        <v>42318.71491898148</v>
      </c>
      <c r="B18603" s="3">
        <v>93.0</v>
      </c>
      <c r="C18603" s="3" t="s">
        <v>15274</v>
      </c>
      <c r="D18603" s="3">
        <v>13.0</v>
      </c>
      <c r="E18603" s="3" t="s">
        <v>15315</v>
      </c>
      <c r="F18603" s="3">
        <v>10.0</v>
      </c>
      <c r="G18603" s="3">
        <v>4.0</v>
      </c>
      <c r="H18603" s="3" t="s">
        <v>2211</v>
      </c>
      <c r="I18603" s="3" t="s">
        <v>16207</v>
      </c>
      <c r="J18603" s="3" t="s">
        <v>2213</v>
      </c>
      <c r="K18603" s="3" t="s">
        <v>24</v>
      </c>
      <c r="L18603" s="3">
        <v>25.0</v>
      </c>
      <c r="M18603" s="3" t="s">
        <v>25</v>
      </c>
      <c r="N18603" s="3" t="s">
        <v>16256</v>
      </c>
      <c r="O18603" s="3" t="s">
        <v>243</v>
      </c>
      <c r="P18603" s="4">
        <v>24324.0</v>
      </c>
      <c r="Q18603" s="3" t="s">
        <v>189</v>
      </c>
      <c r="S18603" s="3" t="s">
        <v>34</v>
      </c>
    </row>
    <row r="18604">
      <c r="A18604" s="2">
        <v>42318.71491898148</v>
      </c>
      <c r="B18604" s="3">
        <v>93.0</v>
      </c>
      <c r="C18604" s="3" t="s">
        <v>15274</v>
      </c>
      <c r="D18604" s="3">
        <v>13.0</v>
      </c>
      <c r="E18604" s="3" t="s">
        <v>15315</v>
      </c>
      <c r="F18604" s="3">
        <v>10.0</v>
      </c>
      <c r="G18604" s="3">
        <v>4.0</v>
      </c>
      <c r="H18604" s="3" t="s">
        <v>2211</v>
      </c>
      <c r="I18604" s="3" t="s">
        <v>16207</v>
      </c>
      <c r="J18604" s="3" t="s">
        <v>2213</v>
      </c>
      <c r="K18604" s="3" t="s">
        <v>24</v>
      </c>
      <c r="L18604" s="3">
        <v>26.0</v>
      </c>
      <c r="M18604" s="3" t="s">
        <v>30</v>
      </c>
      <c r="N18604" s="3" t="s">
        <v>14799</v>
      </c>
      <c r="O18604" s="3" t="s">
        <v>102</v>
      </c>
      <c r="P18604" s="4">
        <v>18688.0</v>
      </c>
      <c r="Q18604" s="3" t="s">
        <v>189</v>
      </c>
      <c r="S18604" s="3" t="s">
        <v>34</v>
      </c>
    </row>
    <row r="18605">
      <c r="A18605" s="2">
        <v>42318.71491898148</v>
      </c>
      <c r="B18605" s="3">
        <v>93.0</v>
      </c>
      <c r="C18605" s="3" t="s">
        <v>15274</v>
      </c>
      <c r="D18605" s="3">
        <v>13.0</v>
      </c>
      <c r="E18605" s="3" t="s">
        <v>15315</v>
      </c>
      <c r="F18605" s="3">
        <v>10.0</v>
      </c>
      <c r="G18605" s="3">
        <v>4.0</v>
      </c>
      <c r="H18605" s="3" t="s">
        <v>2211</v>
      </c>
      <c r="I18605" s="3" t="s">
        <v>16207</v>
      </c>
      <c r="J18605" s="3" t="s">
        <v>2213</v>
      </c>
      <c r="K18605" s="3" t="s">
        <v>24</v>
      </c>
      <c r="L18605" s="3">
        <v>27.0</v>
      </c>
      <c r="M18605" s="3" t="s">
        <v>25</v>
      </c>
      <c r="N18605" s="3" t="s">
        <v>16257</v>
      </c>
      <c r="O18605" s="3" t="s">
        <v>243</v>
      </c>
      <c r="P18605" s="4">
        <v>18157.0</v>
      </c>
      <c r="Q18605" s="3" t="s">
        <v>28</v>
      </c>
      <c r="S18605" s="3" t="s">
        <v>34</v>
      </c>
    </row>
    <row r="18606">
      <c r="A18606" s="2">
        <v>42318.71491898148</v>
      </c>
      <c r="B18606" s="3">
        <v>93.0</v>
      </c>
      <c r="C18606" s="3" t="s">
        <v>15274</v>
      </c>
      <c r="D18606" s="3">
        <v>13.0</v>
      </c>
      <c r="E18606" s="3" t="s">
        <v>15315</v>
      </c>
      <c r="F18606" s="3">
        <v>10.0</v>
      </c>
      <c r="G18606" s="3">
        <v>4.0</v>
      </c>
      <c r="H18606" s="3" t="s">
        <v>2211</v>
      </c>
      <c r="I18606" s="3" t="s">
        <v>16207</v>
      </c>
      <c r="J18606" s="3" t="s">
        <v>2213</v>
      </c>
      <c r="K18606" s="3" t="s">
        <v>24</v>
      </c>
      <c r="L18606" s="3">
        <v>28.0</v>
      </c>
      <c r="M18606" s="3" t="s">
        <v>30</v>
      </c>
      <c r="N18606" s="3" t="s">
        <v>206</v>
      </c>
      <c r="O18606" s="3" t="s">
        <v>919</v>
      </c>
      <c r="P18606" s="4">
        <v>20391.0</v>
      </c>
      <c r="Q18606" s="3" t="s">
        <v>37</v>
      </c>
      <c r="S18606" s="3" t="s">
        <v>34</v>
      </c>
    </row>
    <row r="18607">
      <c r="A18607" s="2">
        <v>42318.71491898148</v>
      </c>
      <c r="B18607" s="3">
        <v>93.0</v>
      </c>
      <c r="C18607" s="3" t="s">
        <v>15274</v>
      </c>
      <c r="D18607" s="3">
        <v>13.0</v>
      </c>
      <c r="E18607" s="3" t="s">
        <v>15315</v>
      </c>
      <c r="F18607" s="3">
        <v>10.0</v>
      </c>
      <c r="G18607" s="3">
        <v>4.0</v>
      </c>
      <c r="H18607" s="3" t="s">
        <v>2211</v>
      </c>
      <c r="I18607" s="3" t="s">
        <v>16207</v>
      </c>
      <c r="J18607" s="3" t="s">
        <v>2213</v>
      </c>
      <c r="K18607" s="3" t="s">
        <v>24</v>
      </c>
      <c r="L18607" s="3">
        <v>29.0</v>
      </c>
      <c r="M18607" s="3" t="s">
        <v>25</v>
      </c>
      <c r="N18607" s="3" t="s">
        <v>16258</v>
      </c>
      <c r="O18607" s="3" t="s">
        <v>69</v>
      </c>
      <c r="P18607" s="4">
        <v>26056.0</v>
      </c>
      <c r="Q18607" s="3" t="s">
        <v>72</v>
      </c>
      <c r="S18607" s="3" t="s">
        <v>34</v>
      </c>
    </row>
    <row r="18608">
      <c r="A18608" s="2">
        <v>42318.71491898148</v>
      </c>
      <c r="B18608" s="3">
        <v>93.0</v>
      </c>
      <c r="C18608" s="3" t="s">
        <v>15274</v>
      </c>
      <c r="D18608" s="3">
        <v>13.0</v>
      </c>
      <c r="E18608" s="3" t="s">
        <v>15315</v>
      </c>
      <c r="F18608" s="3">
        <v>10.0</v>
      </c>
      <c r="G18608" s="3">
        <v>4.0</v>
      </c>
      <c r="H18608" s="3" t="s">
        <v>2211</v>
      </c>
      <c r="I18608" s="3" t="s">
        <v>16207</v>
      </c>
      <c r="J18608" s="3" t="s">
        <v>2213</v>
      </c>
      <c r="K18608" s="3" t="s">
        <v>24</v>
      </c>
      <c r="L18608" s="3">
        <v>30.0</v>
      </c>
      <c r="M18608" s="3" t="s">
        <v>30</v>
      </c>
      <c r="N18608" s="3" t="s">
        <v>892</v>
      </c>
      <c r="O18608" s="3" t="s">
        <v>198</v>
      </c>
      <c r="P18608" s="4">
        <v>17562.0</v>
      </c>
      <c r="Q18608" s="3" t="s">
        <v>49</v>
      </c>
      <c r="S18608" s="3" t="s">
        <v>34</v>
      </c>
    </row>
    <row r="18609">
      <c r="A18609" s="2">
        <v>42318.71491898148</v>
      </c>
      <c r="B18609" s="3">
        <v>93.0</v>
      </c>
      <c r="C18609" s="3" t="s">
        <v>15274</v>
      </c>
      <c r="D18609" s="3">
        <v>13.0</v>
      </c>
      <c r="E18609" s="3" t="s">
        <v>15315</v>
      </c>
      <c r="F18609" s="3">
        <v>10.0</v>
      </c>
      <c r="G18609" s="3">
        <v>4.0</v>
      </c>
      <c r="H18609" s="3" t="s">
        <v>2211</v>
      </c>
      <c r="I18609" s="3" t="s">
        <v>16207</v>
      </c>
      <c r="J18609" s="3" t="s">
        <v>2213</v>
      </c>
      <c r="K18609" s="3" t="s">
        <v>24</v>
      </c>
      <c r="L18609" s="3">
        <v>31.0</v>
      </c>
      <c r="M18609" s="3" t="s">
        <v>25</v>
      </c>
      <c r="N18609" s="3" t="s">
        <v>4389</v>
      </c>
      <c r="O18609" s="3" t="s">
        <v>127</v>
      </c>
      <c r="P18609" s="4">
        <v>17810.0</v>
      </c>
      <c r="Q18609" s="3" t="s">
        <v>49</v>
      </c>
      <c r="S18609" s="3" t="s">
        <v>34</v>
      </c>
    </row>
    <row r="18610">
      <c r="A18610" s="2">
        <v>42318.71491898148</v>
      </c>
      <c r="B18610" s="3">
        <v>93.0</v>
      </c>
      <c r="C18610" s="3" t="s">
        <v>15274</v>
      </c>
      <c r="D18610" s="3">
        <v>13.0</v>
      </c>
      <c r="E18610" s="3" t="s">
        <v>15315</v>
      </c>
      <c r="F18610" s="3">
        <v>10.0</v>
      </c>
      <c r="G18610" s="3">
        <v>4.0</v>
      </c>
      <c r="H18610" s="3" t="s">
        <v>2211</v>
      </c>
      <c r="I18610" s="3" t="s">
        <v>16207</v>
      </c>
      <c r="J18610" s="3" t="s">
        <v>2213</v>
      </c>
      <c r="K18610" s="3" t="s">
        <v>24</v>
      </c>
      <c r="L18610" s="3">
        <v>32.0</v>
      </c>
      <c r="M18610" s="3" t="s">
        <v>30</v>
      </c>
      <c r="N18610" s="3" t="s">
        <v>16259</v>
      </c>
      <c r="O18610" s="3" t="s">
        <v>329</v>
      </c>
      <c r="P18610" s="4">
        <v>21771.0</v>
      </c>
      <c r="Q18610" s="3" t="s">
        <v>28</v>
      </c>
      <c r="S18610" s="3" t="s">
        <v>34</v>
      </c>
    </row>
    <row r="18611">
      <c r="A18611" s="2">
        <v>42318.71491898148</v>
      </c>
      <c r="B18611" s="3">
        <v>93.0</v>
      </c>
      <c r="C18611" s="3" t="s">
        <v>15274</v>
      </c>
      <c r="D18611" s="3">
        <v>13.0</v>
      </c>
      <c r="E18611" s="3" t="s">
        <v>15315</v>
      </c>
      <c r="F18611" s="3">
        <v>10.0</v>
      </c>
      <c r="G18611" s="3">
        <v>4.0</v>
      </c>
      <c r="H18611" s="3" t="s">
        <v>2211</v>
      </c>
      <c r="I18611" s="3" t="s">
        <v>16207</v>
      </c>
      <c r="J18611" s="3" t="s">
        <v>2213</v>
      </c>
      <c r="K18611" s="3" t="s">
        <v>24</v>
      </c>
      <c r="L18611" s="3">
        <v>33.0</v>
      </c>
      <c r="M18611" s="3" t="s">
        <v>25</v>
      </c>
      <c r="N18611" s="3" t="s">
        <v>16260</v>
      </c>
      <c r="O18611" s="3" t="s">
        <v>100</v>
      </c>
      <c r="P18611" s="4">
        <v>27822.0</v>
      </c>
      <c r="Q18611" s="3" t="s">
        <v>149</v>
      </c>
      <c r="S18611" s="3" t="s">
        <v>34</v>
      </c>
    </row>
    <row r="18612">
      <c r="A18612" s="2">
        <v>42318.71491898148</v>
      </c>
      <c r="B18612" s="3">
        <v>93.0</v>
      </c>
      <c r="C18612" s="3" t="s">
        <v>15274</v>
      </c>
      <c r="D18612" s="3">
        <v>13.0</v>
      </c>
      <c r="E18612" s="3" t="s">
        <v>15315</v>
      </c>
      <c r="F18612" s="3">
        <v>10.0</v>
      </c>
      <c r="G18612" s="3">
        <v>4.0</v>
      </c>
      <c r="H18612" s="3" t="s">
        <v>2211</v>
      </c>
      <c r="I18612" s="3" t="s">
        <v>16207</v>
      </c>
      <c r="J18612" s="3" t="s">
        <v>2213</v>
      </c>
      <c r="K18612" s="3" t="s">
        <v>24</v>
      </c>
      <c r="L18612" s="3">
        <v>34.0</v>
      </c>
      <c r="M18612" s="3" t="s">
        <v>30</v>
      </c>
      <c r="N18612" s="3" t="s">
        <v>16261</v>
      </c>
      <c r="O18612" s="3" t="s">
        <v>626</v>
      </c>
      <c r="P18612" s="4">
        <v>16576.0</v>
      </c>
      <c r="Q18612" s="3" t="s">
        <v>49</v>
      </c>
      <c r="S18612" s="3" t="s">
        <v>34</v>
      </c>
    </row>
    <row r="18613">
      <c r="A18613" s="2">
        <v>42318.71491898148</v>
      </c>
      <c r="B18613" s="3">
        <v>93.0</v>
      </c>
      <c r="C18613" s="3" t="s">
        <v>15274</v>
      </c>
      <c r="D18613" s="3">
        <v>13.0</v>
      </c>
      <c r="E18613" s="3" t="s">
        <v>15315</v>
      </c>
      <c r="F18613" s="3">
        <v>10.0</v>
      </c>
      <c r="G18613" s="3">
        <v>4.0</v>
      </c>
      <c r="H18613" s="3" t="s">
        <v>2211</v>
      </c>
      <c r="I18613" s="3" t="s">
        <v>16207</v>
      </c>
      <c r="J18613" s="3" t="s">
        <v>2213</v>
      </c>
      <c r="K18613" s="3" t="s">
        <v>24</v>
      </c>
      <c r="L18613" s="3">
        <v>35.0</v>
      </c>
      <c r="M18613" s="3" t="s">
        <v>25</v>
      </c>
      <c r="N18613" s="3" t="s">
        <v>16262</v>
      </c>
      <c r="O18613" s="3" t="s">
        <v>16263</v>
      </c>
      <c r="P18613" s="4">
        <v>31408.0</v>
      </c>
      <c r="Q18613" s="3" t="s">
        <v>55</v>
      </c>
      <c r="S18613" s="3" t="s">
        <v>34</v>
      </c>
    </row>
    <row r="18614">
      <c r="A18614" s="2">
        <v>42318.71491898148</v>
      </c>
      <c r="B18614" s="3">
        <v>93.0</v>
      </c>
      <c r="C18614" s="3" t="s">
        <v>15274</v>
      </c>
      <c r="D18614" s="3">
        <v>13.0</v>
      </c>
      <c r="E18614" s="3" t="s">
        <v>15315</v>
      </c>
      <c r="F18614" s="3">
        <v>10.0</v>
      </c>
      <c r="G18614" s="3">
        <v>4.0</v>
      </c>
      <c r="H18614" s="3" t="s">
        <v>2211</v>
      </c>
      <c r="I18614" s="3" t="s">
        <v>16207</v>
      </c>
      <c r="J18614" s="3" t="s">
        <v>2213</v>
      </c>
      <c r="K18614" s="3" t="s">
        <v>24</v>
      </c>
      <c r="L18614" s="3">
        <v>36.0</v>
      </c>
      <c r="M18614" s="3" t="s">
        <v>30</v>
      </c>
      <c r="N18614" s="3" t="s">
        <v>2059</v>
      </c>
      <c r="O18614" s="3" t="s">
        <v>98</v>
      </c>
      <c r="P18614" s="4">
        <v>23570.0</v>
      </c>
      <c r="Q18614" s="3" t="s">
        <v>189</v>
      </c>
      <c r="S18614" s="3" t="s">
        <v>34</v>
      </c>
    </row>
    <row r="18615">
      <c r="A18615" s="2">
        <v>42318.71491898148</v>
      </c>
      <c r="B18615" s="3">
        <v>93.0</v>
      </c>
      <c r="C18615" s="3" t="s">
        <v>15274</v>
      </c>
      <c r="D18615" s="3">
        <v>13.0</v>
      </c>
      <c r="E18615" s="3" t="s">
        <v>15315</v>
      </c>
      <c r="F18615" s="3">
        <v>10.0</v>
      </c>
      <c r="G18615" s="3">
        <v>4.0</v>
      </c>
      <c r="H18615" s="3" t="s">
        <v>2211</v>
      </c>
      <c r="I18615" s="3" t="s">
        <v>16207</v>
      </c>
      <c r="J18615" s="3" t="s">
        <v>2213</v>
      </c>
      <c r="K18615" s="3" t="s">
        <v>24</v>
      </c>
      <c r="L18615" s="3">
        <v>37.0</v>
      </c>
      <c r="M18615" s="3" t="s">
        <v>25</v>
      </c>
      <c r="N18615" s="3" t="s">
        <v>16264</v>
      </c>
      <c r="O18615" s="3" t="s">
        <v>16265</v>
      </c>
      <c r="P18615" s="4">
        <v>19445.0</v>
      </c>
      <c r="Q18615" s="3" t="s">
        <v>189</v>
      </c>
      <c r="S18615" s="3" t="s">
        <v>34</v>
      </c>
    </row>
    <row r="18616">
      <c r="A18616" s="2">
        <v>42318.71491898148</v>
      </c>
      <c r="B18616" s="3">
        <v>93.0</v>
      </c>
      <c r="C18616" s="3" t="s">
        <v>15274</v>
      </c>
      <c r="D18616" s="3">
        <v>13.0</v>
      </c>
      <c r="E18616" s="3" t="s">
        <v>15315</v>
      </c>
      <c r="F18616" s="3">
        <v>10.0</v>
      </c>
      <c r="G18616" s="3">
        <v>4.0</v>
      </c>
      <c r="H18616" s="3" t="s">
        <v>2211</v>
      </c>
      <c r="I18616" s="3" t="s">
        <v>16207</v>
      </c>
      <c r="J18616" s="3" t="s">
        <v>2213</v>
      </c>
      <c r="K18616" s="3" t="s">
        <v>24</v>
      </c>
      <c r="L18616" s="3">
        <v>38.0</v>
      </c>
      <c r="M18616" s="3" t="s">
        <v>30</v>
      </c>
      <c r="N18616" s="3" t="s">
        <v>16266</v>
      </c>
      <c r="O18616" s="3" t="s">
        <v>364</v>
      </c>
      <c r="P18616" s="4">
        <v>25086.0</v>
      </c>
      <c r="Q18616" s="3" t="s">
        <v>110</v>
      </c>
      <c r="S18616" s="3" t="s">
        <v>34</v>
      </c>
    </row>
    <row r="18617">
      <c r="A18617" s="2">
        <v>42318.71491898148</v>
      </c>
      <c r="B18617" s="3">
        <v>93.0</v>
      </c>
      <c r="C18617" s="3" t="s">
        <v>15274</v>
      </c>
      <c r="D18617" s="3">
        <v>13.0</v>
      </c>
      <c r="E18617" s="3" t="s">
        <v>15315</v>
      </c>
      <c r="F18617" s="3">
        <v>10.0</v>
      </c>
      <c r="G18617" s="3">
        <v>4.0</v>
      </c>
      <c r="H18617" s="3" t="s">
        <v>2211</v>
      </c>
      <c r="I18617" s="3" t="s">
        <v>16207</v>
      </c>
      <c r="J18617" s="3" t="s">
        <v>2213</v>
      </c>
      <c r="K18617" s="3" t="s">
        <v>24</v>
      </c>
      <c r="L18617" s="3">
        <v>39.0</v>
      </c>
      <c r="M18617" s="3" t="s">
        <v>25</v>
      </c>
      <c r="N18617" s="3" t="s">
        <v>14015</v>
      </c>
      <c r="O18617" s="3" t="s">
        <v>275</v>
      </c>
      <c r="P18617" s="4">
        <v>22829.0</v>
      </c>
      <c r="Q18617" s="3" t="s">
        <v>216</v>
      </c>
      <c r="S18617" s="3" t="s">
        <v>34</v>
      </c>
    </row>
    <row r="18618">
      <c r="A18618" s="2">
        <v>42318.71491898148</v>
      </c>
      <c r="B18618" s="3">
        <v>93.0</v>
      </c>
      <c r="C18618" s="3" t="s">
        <v>15274</v>
      </c>
      <c r="D18618" s="3">
        <v>13.0</v>
      </c>
      <c r="E18618" s="3" t="s">
        <v>15315</v>
      </c>
      <c r="F18618" s="3">
        <v>10.0</v>
      </c>
      <c r="G18618" s="3">
        <v>4.0</v>
      </c>
      <c r="H18618" s="3" t="s">
        <v>2211</v>
      </c>
      <c r="I18618" s="3" t="s">
        <v>16207</v>
      </c>
      <c r="J18618" s="3" t="s">
        <v>2213</v>
      </c>
      <c r="K18618" s="3" t="s">
        <v>24</v>
      </c>
      <c r="L18618" s="3">
        <v>40.0</v>
      </c>
      <c r="M18618" s="3" t="s">
        <v>30</v>
      </c>
      <c r="N18618" s="3" t="s">
        <v>4398</v>
      </c>
      <c r="O18618" s="3" t="s">
        <v>1360</v>
      </c>
      <c r="P18618" s="4">
        <v>26134.0</v>
      </c>
      <c r="Q18618" s="3" t="s">
        <v>352</v>
      </c>
      <c r="S18618" s="3" t="s">
        <v>34</v>
      </c>
    </row>
    <row r="18619">
      <c r="A18619" s="2">
        <v>42318.71491898148</v>
      </c>
      <c r="B18619" s="3">
        <v>93.0</v>
      </c>
      <c r="C18619" s="3" t="s">
        <v>15274</v>
      </c>
      <c r="D18619" s="3">
        <v>13.0</v>
      </c>
      <c r="E18619" s="3" t="s">
        <v>15315</v>
      </c>
      <c r="F18619" s="3">
        <v>10.0</v>
      </c>
      <c r="G18619" s="3">
        <v>4.0</v>
      </c>
      <c r="H18619" s="3" t="s">
        <v>2211</v>
      </c>
      <c r="I18619" s="3" t="s">
        <v>16207</v>
      </c>
      <c r="J18619" s="3" t="s">
        <v>2213</v>
      </c>
      <c r="K18619" s="3" t="s">
        <v>24</v>
      </c>
      <c r="L18619" s="3">
        <v>41.0</v>
      </c>
      <c r="M18619" s="3" t="s">
        <v>25</v>
      </c>
      <c r="N18619" s="3" t="s">
        <v>16267</v>
      </c>
      <c r="O18619" s="3" t="s">
        <v>127</v>
      </c>
      <c r="P18619" s="4">
        <v>19516.0</v>
      </c>
      <c r="Q18619" s="3" t="s">
        <v>105</v>
      </c>
      <c r="S18619" s="3" t="s">
        <v>34</v>
      </c>
    </row>
    <row r="18620">
      <c r="A18620" s="2">
        <v>42318.71491898148</v>
      </c>
      <c r="B18620" s="3">
        <v>93.0</v>
      </c>
      <c r="C18620" s="3" t="s">
        <v>15274</v>
      </c>
      <c r="D18620" s="3">
        <v>13.0</v>
      </c>
      <c r="E18620" s="3" t="s">
        <v>15315</v>
      </c>
      <c r="F18620" s="3">
        <v>10.0</v>
      </c>
      <c r="G18620" s="3">
        <v>4.0</v>
      </c>
      <c r="H18620" s="3" t="s">
        <v>2211</v>
      </c>
      <c r="I18620" s="3" t="s">
        <v>16207</v>
      </c>
      <c r="J18620" s="3" t="s">
        <v>2213</v>
      </c>
      <c r="K18620" s="3" t="s">
        <v>24</v>
      </c>
      <c r="L18620" s="3">
        <v>42.0</v>
      </c>
      <c r="M18620" s="3" t="s">
        <v>30</v>
      </c>
      <c r="N18620" s="3" t="s">
        <v>16268</v>
      </c>
      <c r="O18620" s="3" t="s">
        <v>2037</v>
      </c>
      <c r="P18620" s="4">
        <v>33168.0</v>
      </c>
      <c r="Q18620" s="3" t="s">
        <v>1205</v>
      </c>
      <c r="S18620" s="3" t="s">
        <v>34</v>
      </c>
    </row>
    <row r="18621">
      <c r="A18621" s="2">
        <v>42318.71491898148</v>
      </c>
      <c r="B18621" s="3">
        <v>93.0</v>
      </c>
      <c r="C18621" s="3" t="s">
        <v>15274</v>
      </c>
      <c r="D18621" s="3">
        <v>13.0</v>
      </c>
      <c r="E18621" s="3" t="s">
        <v>15315</v>
      </c>
      <c r="F18621" s="3">
        <v>10.0</v>
      </c>
      <c r="G18621" s="3">
        <v>4.0</v>
      </c>
      <c r="H18621" s="3" t="s">
        <v>2211</v>
      </c>
      <c r="I18621" s="3" t="s">
        <v>16207</v>
      </c>
      <c r="J18621" s="3" t="s">
        <v>2213</v>
      </c>
      <c r="K18621" s="3" t="s">
        <v>24</v>
      </c>
      <c r="L18621" s="3">
        <v>43.0</v>
      </c>
      <c r="M18621" s="3" t="s">
        <v>25</v>
      </c>
      <c r="N18621" s="3" t="s">
        <v>16269</v>
      </c>
      <c r="O18621" s="3" t="s">
        <v>871</v>
      </c>
      <c r="P18621" s="4">
        <v>24693.0</v>
      </c>
      <c r="Q18621" s="3" t="s">
        <v>216</v>
      </c>
      <c r="S18621" s="3" t="s">
        <v>34</v>
      </c>
    </row>
    <row r="18622">
      <c r="A18622" s="2">
        <v>42318.71491898148</v>
      </c>
      <c r="B18622" s="3">
        <v>93.0</v>
      </c>
      <c r="C18622" s="3" t="s">
        <v>15274</v>
      </c>
      <c r="D18622" s="3">
        <v>13.0</v>
      </c>
      <c r="E18622" s="3" t="s">
        <v>15315</v>
      </c>
      <c r="F18622" s="3">
        <v>10.0</v>
      </c>
      <c r="G18622" s="3">
        <v>4.0</v>
      </c>
      <c r="H18622" s="3" t="s">
        <v>2211</v>
      </c>
      <c r="I18622" s="3" t="s">
        <v>16207</v>
      </c>
      <c r="J18622" s="3" t="s">
        <v>2213</v>
      </c>
      <c r="K18622" s="3" t="s">
        <v>24</v>
      </c>
      <c r="L18622" s="3">
        <v>44.0</v>
      </c>
      <c r="M18622" s="3" t="s">
        <v>30</v>
      </c>
      <c r="N18622" s="3" t="s">
        <v>16270</v>
      </c>
      <c r="O18622" s="3" t="s">
        <v>16271</v>
      </c>
      <c r="P18622" s="4">
        <v>16982.0</v>
      </c>
      <c r="Q18622" s="3" t="s">
        <v>86</v>
      </c>
      <c r="S18622" s="3" t="s">
        <v>34</v>
      </c>
    </row>
    <row r="18623">
      <c r="A18623" s="2">
        <v>42318.71491898148</v>
      </c>
      <c r="B18623" s="3">
        <v>93.0</v>
      </c>
      <c r="C18623" s="3" t="s">
        <v>15274</v>
      </c>
      <c r="D18623" s="3">
        <v>13.0</v>
      </c>
      <c r="E18623" s="3" t="s">
        <v>15315</v>
      </c>
      <c r="F18623" s="3">
        <v>10.0</v>
      </c>
      <c r="G18623" s="3">
        <v>4.0</v>
      </c>
      <c r="H18623" s="3" t="s">
        <v>2211</v>
      </c>
      <c r="I18623" s="3" t="s">
        <v>16207</v>
      </c>
      <c r="J18623" s="3" t="s">
        <v>2213</v>
      </c>
      <c r="K18623" s="3" t="s">
        <v>24</v>
      </c>
      <c r="L18623" s="3">
        <v>45.0</v>
      </c>
      <c r="M18623" s="3" t="s">
        <v>25</v>
      </c>
      <c r="N18623" s="3" t="s">
        <v>3038</v>
      </c>
      <c r="O18623" s="3" t="s">
        <v>796</v>
      </c>
      <c r="P18623" s="4">
        <v>22188.0</v>
      </c>
      <c r="Q18623" s="3" t="s">
        <v>55</v>
      </c>
      <c r="S18623" s="3" t="s">
        <v>34</v>
      </c>
    </row>
    <row r="18624">
      <c r="A18624" s="2">
        <v>42318.71491898148</v>
      </c>
      <c r="B18624" s="3">
        <v>93.0</v>
      </c>
      <c r="C18624" s="3" t="s">
        <v>15274</v>
      </c>
      <c r="D18624" s="3">
        <v>13.0</v>
      </c>
      <c r="E18624" s="3" t="s">
        <v>15315</v>
      </c>
      <c r="F18624" s="3">
        <v>10.0</v>
      </c>
      <c r="G18624" s="3">
        <v>4.0</v>
      </c>
      <c r="H18624" s="3" t="s">
        <v>2211</v>
      </c>
      <c r="I18624" s="3" t="s">
        <v>16207</v>
      </c>
      <c r="J18624" s="3" t="s">
        <v>2213</v>
      </c>
      <c r="K18624" s="3" t="s">
        <v>24</v>
      </c>
      <c r="L18624" s="3">
        <v>46.0</v>
      </c>
      <c r="M18624" s="3" t="s">
        <v>30</v>
      </c>
      <c r="N18624" s="3" t="s">
        <v>930</v>
      </c>
      <c r="O18624" s="3" t="s">
        <v>1045</v>
      </c>
      <c r="P18624" s="4">
        <v>31452.0</v>
      </c>
      <c r="Q18624" s="3" t="s">
        <v>110</v>
      </c>
      <c r="S18624" s="3" t="s">
        <v>34</v>
      </c>
    </row>
    <row r="18625">
      <c r="A18625" s="2">
        <v>42318.71491898148</v>
      </c>
      <c r="B18625" s="3">
        <v>93.0</v>
      </c>
      <c r="C18625" s="3" t="s">
        <v>15274</v>
      </c>
      <c r="D18625" s="3">
        <v>13.0</v>
      </c>
      <c r="E18625" s="3" t="s">
        <v>15315</v>
      </c>
      <c r="F18625" s="3">
        <v>10.0</v>
      </c>
      <c r="G18625" s="3">
        <v>4.0</v>
      </c>
      <c r="H18625" s="3" t="s">
        <v>2211</v>
      </c>
      <c r="I18625" s="3" t="s">
        <v>16207</v>
      </c>
      <c r="J18625" s="3" t="s">
        <v>2213</v>
      </c>
      <c r="K18625" s="3" t="s">
        <v>24</v>
      </c>
      <c r="L18625" s="3">
        <v>47.0</v>
      </c>
      <c r="M18625" s="3" t="s">
        <v>25</v>
      </c>
      <c r="N18625" s="3" t="s">
        <v>16272</v>
      </c>
      <c r="O18625" s="3" t="s">
        <v>16273</v>
      </c>
      <c r="P18625" s="4">
        <v>35440.0</v>
      </c>
      <c r="Q18625" s="3" t="s">
        <v>191</v>
      </c>
      <c r="S18625" s="3" t="s">
        <v>34</v>
      </c>
    </row>
    <row r="18626">
      <c r="A18626" s="2">
        <v>42318.71491898148</v>
      </c>
      <c r="B18626" s="3">
        <v>93.0</v>
      </c>
      <c r="C18626" s="3" t="s">
        <v>15274</v>
      </c>
      <c r="D18626" s="3">
        <v>13.0</v>
      </c>
      <c r="E18626" s="3" t="s">
        <v>15315</v>
      </c>
      <c r="F18626" s="3">
        <v>10.0</v>
      </c>
      <c r="G18626" s="3">
        <v>4.0</v>
      </c>
      <c r="H18626" s="3" t="s">
        <v>2211</v>
      </c>
      <c r="I18626" s="3" t="s">
        <v>16207</v>
      </c>
      <c r="J18626" s="3" t="s">
        <v>2213</v>
      </c>
      <c r="K18626" s="3" t="s">
        <v>24</v>
      </c>
      <c r="L18626" s="3">
        <v>48.0</v>
      </c>
      <c r="M18626" s="3" t="s">
        <v>30</v>
      </c>
      <c r="N18626" s="3" t="s">
        <v>16274</v>
      </c>
      <c r="O18626" s="3" t="s">
        <v>329</v>
      </c>
      <c r="P18626" s="4">
        <v>18761.0</v>
      </c>
      <c r="Q18626" s="3" t="s">
        <v>49</v>
      </c>
      <c r="S18626" s="3" t="s">
        <v>34</v>
      </c>
    </row>
    <row r="18627">
      <c r="A18627" s="2">
        <v>42318.71491898148</v>
      </c>
      <c r="B18627" s="3">
        <v>93.0</v>
      </c>
      <c r="C18627" s="3" t="s">
        <v>15274</v>
      </c>
      <c r="D18627" s="3">
        <v>13.0</v>
      </c>
      <c r="E18627" s="3" t="s">
        <v>15315</v>
      </c>
      <c r="F18627" s="3">
        <v>10.0</v>
      </c>
      <c r="G18627" s="3">
        <v>4.0</v>
      </c>
      <c r="H18627" s="3" t="s">
        <v>2211</v>
      </c>
      <c r="I18627" s="3" t="s">
        <v>16207</v>
      </c>
      <c r="J18627" s="3" t="s">
        <v>2213</v>
      </c>
      <c r="K18627" s="3" t="s">
        <v>24</v>
      </c>
      <c r="L18627" s="3">
        <v>49.0</v>
      </c>
      <c r="M18627" s="3" t="s">
        <v>25</v>
      </c>
      <c r="N18627" s="3" t="s">
        <v>16275</v>
      </c>
      <c r="O18627" s="3" t="s">
        <v>100</v>
      </c>
      <c r="P18627" s="4">
        <v>27983.0</v>
      </c>
      <c r="Q18627" s="3" t="s">
        <v>79</v>
      </c>
      <c r="S18627" s="3" t="s">
        <v>34</v>
      </c>
    </row>
    <row r="18628">
      <c r="A18628" s="2">
        <v>42318.71491898148</v>
      </c>
      <c r="B18628" s="3">
        <v>93.0</v>
      </c>
      <c r="C18628" s="3" t="s">
        <v>15274</v>
      </c>
      <c r="D18628" s="3">
        <v>13.0</v>
      </c>
      <c r="E18628" s="3" t="s">
        <v>15315</v>
      </c>
      <c r="F18628" s="3">
        <v>10.0</v>
      </c>
      <c r="G18628" s="3">
        <v>4.0</v>
      </c>
      <c r="H18628" s="3" t="s">
        <v>2211</v>
      </c>
      <c r="I18628" s="3" t="s">
        <v>16207</v>
      </c>
      <c r="J18628" s="3" t="s">
        <v>2213</v>
      </c>
      <c r="K18628" s="3" t="s">
        <v>24</v>
      </c>
      <c r="L18628" s="3">
        <v>50.0</v>
      </c>
      <c r="M18628" s="3" t="s">
        <v>30</v>
      </c>
      <c r="N18628" s="3" t="s">
        <v>16276</v>
      </c>
      <c r="O18628" s="3" t="s">
        <v>389</v>
      </c>
      <c r="P18628" s="4">
        <v>31057.0</v>
      </c>
      <c r="Q18628" s="3" t="s">
        <v>83</v>
      </c>
      <c r="S18628" s="3" t="s">
        <v>34</v>
      </c>
    </row>
    <row r="18629">
      <c r="A18629" s="2">
        <v>42318.71491898148</v>
      </c>
      <c r="B18629" s="3">
        <v>93.0</v>
      </c>
      <c r="C18629" s="3" t="s">
        <v>15274</v>
      </c>
      <c r="D18629" s="3">
        <v>13.0</v>
      </c>
      <c r="E18629" s="3" t="s">
        <v>15315</v>
      </c>
      <c r="F18629" s="3">
        <v>10.0</v>
      </c>
      <c r="G18629" s="3">
        <v>4.0</v>
      </c>
      <c r="H18629" s="3" t="s">
        <v>2211</v>
      </c>
      <c r="I18629" s="3" t="s">
        <v>16207</v>
      </c>
      <c r="J18629" s="3" t="s">
        <v>2213</v>
      </c>
      <c r="K18629" s="3" t="s">
        <v>24</v>
      </c>
      <c r="L18629" s="3">
        <v>51.0</v>
      </c>
      <c r="M18629" s="3" t="s">
        <v>25</v>
      </c>
      <c r="N18629" s="3" t="s">
        <v>16277</v>
      </c>
      <c r="O18629" s="3" t="s">
        <v>16278</v>
      </c>
      <c r="P18629" s="4">
        <v>22618.0</v>
      </c>
      <c r="Q18629" s="3" t="s">
        <v>132</v>
      </c>
      <c r="S18629" s="3" t="s">
        <v>34</v>
      </c>
    </row>
    <row r="18630">
      <c r="A18630" s="2">
        <v>42318.71491898148</v>
      </c>
      <c r="B18630" s="3">
        <v>93.0</v>
      </c>
      <c r="C18630" s="3" t="s">
        <v>15274</v>
      </c>
      <c r="D18630" s="3">
        <v>83.0</v>
      </c>
      <c r="E18630" s="3" t="s">
        <v>15357</v>
      </c>
      <c r="F18630" s="3">
        <v>10.0</v>
      </c>
      <c r="G18630" s="3">
        <v>4.0</v>
      </c>
      <c r="H18630" s="3" t="s">
        <v>2211</v>
      </c>
      <c r="I18630" s="3" t="s">
        <v>16207</v>
      </c>
      <c r="J18630" s="3" t="s">
        <v>2213</v>
      </c>
      <c r="K18630" s="3" t="s">
        <v>24</v>
      </c>
      <c r="L18630" s="3">
        <v>1.0</v>
      </c>
      <c r="M18630" s="3" t="s">
        <v>25</v>
      </c>
      <c r="N18630" s="3" t="s">
        <v>7746</v>
      </c>
      <c r="O18630" s="3" t="s">
        <v>69</v>
      </c>
      <c r="P18630" s="4">
        <v>21444.0</v>
      </c>
      <c r="Q18630" s="3" t="s">
        <v>52</v>
      </c>
      <c r="S18630" s="3" t="s">
        <v>34</v>
      </c>
    </row>
    <row r="18631">
      <c r="A18631" s="2">
        <v>42318.71491898148</v>
      </c>
      <c r="B18631" s="3">
        <v>93.0</v>
      </c>
      <c r="C18631" s="3" t="s">
        <v>15274</v>
      </c>
      <c r="D18631" s="3">
        <v>83.0</v>
      </c>
      <c r="E18631" s="3" t="s">
        <v>15357</v>
      </c>
      <c r="F18631" s="3">
        <v>10.0</v>
      </c>
      <c r="G18631" s="3">
        <v>4.0</v>
      </c>
      <c r="H18631" s="3" t="s">
        <v>2211</v>
      </c>
      <c r="I18631" s="3" t="s">
        <v>16207</v>
      </c>
      <c r="J18631" s="3" t="s">
        <v>2213</v>
      </c>
      <c r="K18631" s="3" t="s">
        <v>24</v>
      </c>
      <c r="L18631" s="3">
        <v>2.0</v>
      </c>
      <c r="M18631" s="3" t="s">
        <v>30</v>
      </c>
      <c r="N18631" s="3" t="s">
        <v>16279</v>
      </c>
      <c r="O18631" s="3" t="s">
        <v>67</v>
      </c>
      <c r="P18631" s="4">
        <v>25957.0</v>
      </c>
      <c r="Q18631" s="3" t="s">
        <v>52</v>
      </c>
      <c r="S18631" s="3" t="s">
        <v>34</v>
      </c>
    </row>
    <row r="18632">
      <c r="A18632" s="2">
        <v>42318.71491898148</v>
      </c>
      <c r="B18632" s="3">
        <v>93.0</v>
      </c>
      <c r="C18632" s="3" t="s">
        <v>15274</v>
      </c>
      <c r="D18632" s="3">
        <v>83.0</v>
      </c>
      <c r="E18632" s="3" t="s">
        <v>15357</v>
      </c>
      <c r="F18632" s="3">
        <v>10.0</v>
      </c>
      <c r="G18632" s="3">
        <v>4.0</v>
      </c>
      <c r="H18632" s="3" t="s">
        <v>2211</v>
      </c>
      <c r="I18632" s="3" t="s">
        <v>16207</v>
      </c>
      <c r="J18632" s="3" t="s">
        <v>2213</v>
      </c>
      <c r="K18632" s="3" t="s">
        <v>24</v>
      </c>
      <c r="L18632" s="3">
        <v>3.0</v>
      </c>
      <c r="M18632" s="3" t="s">
        <v>25</v>
      </c>
      <c r="N18632" s="3" t="s">
        <v>16280</v>
      </c>
      <c r="O18632" s="3" t="s">
        <v>16281</v>
      </c>
      <c r="P18632" s="4">
        <v>35460.0</v>
      </c>
      <c r="Q18632" s="3" t="s">
        <v>191</v>
      </c>
      <c r="S18632" s="3" t="s">
        <v>34</v>
      </c>
    </row>
    <row r="18633">
      <c r="A18633" s="2">
        <v>42318.71491898148</v>
      </c>
      <c r="B18633" s="3">
        <v>93.0</v>
      </c>
      <c r="C18633" s="3" t="s">
        <v>15274</v>
      </c>
      <c r="D18633" s="3">
        <v>83.0</v>
      </c>
      <c r="E18633" s="3" t="s">
        <v>15357</v>
      </c>
      <c r="F18633" s="3">
        <v>10.0</v>
      </c>
      <c r="G18633" s="3">
        <v>4.0</v>
      </c>
      <c r="H18633" s="3" t="s">
        <v>2211</v>
      </c>
      <c r="I18633" s="3" t="s">
        <v>16207</v>
      </c>
      <c r="J18633" s="3" t="s">
        <v>2213</v>
      </c>
      <c r="K18633" s="3" t="s">
        <v>24</v>
      </c>
      <c r="L18633" s="3">
        <v>4.0</v>
      </c>
      <c r="M18633" s="3" t="s">
        <v>30</v>
      </c>
      <c r="N18633" s="3" t="s">
        <v>16282</v>
      </c>
      <c r="O18633" s="3" t="s">
        <v>633</v>
      </c>
      <c r="P18633" s="4">
        <v>18072.0</v>
      </c>
      <c r="Q18633" s="3" t="s">
        <v>49</v>
      </c>
      <c r="S18633" s="3" t="s">
        <v>34</v>
      </c>
    </row>
    <row r="18634">
      <c r="A18634" s="2">
        <v>42318.71491898148</v>
      </c>
      <c r="B18634" s="3">
        <v>93.0</v>
      </c>
      <c r="C18634" s="3" t="s">
        <v>15274</v>
      </c>
      <c r="D18634" s="3">
        <v>83.0</v>
      </c>
      <c r="E18634" s="3" t="s">
        <v>15357</v>
      </c>
      <c r="F18634" s="3">
        <v>10.0</v>
      </c>
      <c r="G18634" s="3">
        <v>4.0</v>
      </c>
      <c r="H18634" s="3" t="s">
        <v>2211</v>
      </c>
      <c r="I18634" s="3" t="s">
        <v>16207</v>
      </c>
      <c r="J18634" s="3" t="s">
        <v>2213</v>
      </c>
      <c r="K18634" s="3" t="s">
        <v>24</v>
      </c>
      <c r="L18634" s="3">
        <v>5.0</v>
      </c>
      <c r="M18634" s="3" t="s">
        <v>25</v>
      </c>
      <c r="N18634" s="3" t="s">
        <v>16283</v>
      </c>
      <c r="O18634" s="3" t="s">
        <v>95</v>
      </c>
      <c r="P18634" s="4">
        <v>16463.0</v>
      </c>
      <c r="Q18634" s="3" t="s">
        <v>145</v>
      </c>
      <c r="S18634" s="3" t="s">
        <v>34</v>
      </c>
    </row>
    <row r="18635">
      <c r="A18635" s="2">
        <v>42318.71491898148</v>
      </c>
      <c r="B18635" s="3">
        <v>93.0</v>
      </c>
      <c r="C18635" s="3" t="s">
        <v>15274</v>
      </c>
      <c r="D18635" s="3">
        <v>83.0</v>
      </c>
      <c r="E18635" s="3" t="s">
        <v>15357</v>
      </c>
      <c r="F18635" s="3">
        <v>10.0</v>
      </c>
      <c r="G18635" s="3">
        <v>4.0</v>
      </c>
      <c r="H18635" s="3" t="s">
        <v>2211</v>
      </c>
      <c r="I18635" s="3" t="s">
        <v>16207</v>
      </c>
      <c r="J18635" s="3" t="s">
        <v>2213</v>
      </c>
      <c r="K18635" s="3" t="s">
        <v>24</v>
      </c>
      <c r="L18635" s="3">
        <v>6.0</v>
      </c>
      <c r="M18635" s="3" t="s">
        <v>30</v>
      </c>
      <c r="N18635" s="3" t="s">
        <v>7702</v>
      </c>
      <c r="O18635" s="3" t="s">
        <v>139</v>
      </c>
      <c r="P18635" s="4">
        <v>28624.0</v>
      </c>
      <c r="Q18635" s="3" t="s">
        <v>132</v>
      </c>
      <c r="S18635" s="3" t="s">
        <v>34</v>
      </c>
    </row>
    <row r="18636">
      <c r="A18636" s="2">
        <v>42318.71491898148</v>
      </c>
      <c r="B18636" s="3">
        <v>93.0</v>
      </c>
      <c r="C18636" s="3" t="s">
        <v>15274</v>
      </c>
      <c r="D18636" s="3">
        <v>83.0</v>
      </c>
      <c r="E18636" s="3" t="s">
        <v>15357</v>
      </c>
      <c r="F18636" s="3">
        <v>10.0</v>
      </c>
      <c r="G18636" s="3">
        <v>4.0</v>
      </c>
      <c r="H18636" s="3" t="s">
        <v>2211</v>
      </c>
      <c r="I18636" s="3" t="s">
        <v>16207</v>
      </c>
      <c r="J18636" s="3" t="s">
        <v>2213</v>
      </c>
      <c r="K18636" s="3" t="s">
        <v>24</v>
      </c>
      <c r="L18636" s="3">
        <v>7.0</v>
      </c>
      <c r="M18636" s="3" t="s">
        <v>25</v>
      </c>
      <c r="N18636" s="3" t="s">
        <v>16284</v>
      </c>
      <c r="O18636" s="3" t="s">
        <v>218</v>
      </c>
      <c r="P18636" s="4">
        <v>18836.0</v>
      </c>
      <c r="Q18636" s="3" t="s">
        <v>86</v>
      </c>
      <c r="S18636" s="3" t="s">
        <v>34</v>
      </c>
    </row>
    <row r="18637">
      <c r="A18637" s="2">
        <v>42318.71491898148</v>
      </c>
      <c r="B18637" s="3">
        <v>93.0</v>
      </c>
      <c r="C18637" s="3" t="s">
        <v>15274</v>
      </c>
      <c r="D18637" s="3">
        <v>83.0</v>
      </c>
      <c r="E18637" s="3" t="s">
        <v>15357</v>
      </c>
      <c r="F18637" s="3">
        <v>10.0</v>
      </c>
      <c r="G18637" s="3">
        <v>4.0</v>
      </c>
      <c r="H18637" s="3" t="s">
        <v>2211</v>
      </c>
      <c r="I18637" s="3" t="s">
        <v>16207</v>
      </c>
      <c r="J18637" s="3" t="s">
        <v>2213</v>
      </c>
      <c r="K18637" s="3" t="s">
        <v>24</v>
      </c>
      <c r="L18637" s="3">
        <v>8.0</v>
      </c>
      <c r="M18637" s="3" t="s">
        <v>30</v>
      </c>
      <c r="N18637" s="3" t="s">
        <v>16285</v>
      </c>
      <c r="O18637" s="3" t="s">
        <v>960</v>
      </c>
      <c r="P18637" s="4">
        <v>16992.0</v>
      </c>
      <c r="Q18637" s="3" t="s">
        <v>49</v>
      </c>
      <c r="S18637" s="3" t="s">
        <v>34</v>
      </c>
    </row>
    <row r="18638">
      <c r="A18638" s="2">
        <v>42318.71491898148</v>
      </c>
      <c r="B18638" s="3">
        <v>93.0</v>
      </c>
      <c r="C18638" s="3" t="s">
        <v>15274</v>
      </c>
      <c r="D18638" s="3">
        <v>83.0</v>
      </c>
      <c r="E18638" s="3" t="s">
        <v>15357</v>
      </c>
      <c r="F18638" s="3">
        <v>10.0</v>
      </c>
      <c r="G18638" s="3">
        <v>4.0</v>
      </c>
      <c r="H18638" s="3" t="s">
        <v>2211</v>
      </c>
      <c r="I18638" s="3" t="s">
        <v>16207</v>
      </c>
      <c r="J18638" s="3" t="s">
        <v>2213</v>
      </c>
      <c r="K18638" s="3" t="s">
        <v>24</v>
      </c>
      <c r="L18638" s="3">
        <v>9.0</v>
      </c>
      <c r="M18638" s="3" t="s">
        <v>25</v>
      </c>
      <c r="N18638" s="3" t="s">
        <v>16286</v>
      </c>
      <c r="O18638" s="3" t="s">
        <v>2093</v>
      </c>
      <c r="P18638" s="4">
        <v>20642.0</v>
      </c>
      <c r="Q18638" s="3" t="s">
        <v>216</v>
      </c>
      <c r="S18638" s="3" t="s">
        <v>34</v>
      </c>
    </row>
    <row r="18639">
      <c r="A18639" s="2">
        <v>42318.71491898148</v>
      </c>
      <c r="B18639" s="3">
        <v>93.0</v>
      </c>
      <c r="C18639" s="3" t="s">
        <v>15274</v>
      </c>
      <c r="D18639" s="3">
        <v>83.0</v>
      </c>
      <c r="E18639" s="3" t="s">
        <v>15357</v>
      </c>
      <c r="F18639" s="3">
        <v>10.0</v>
      </c>
      <c r="G18639" s="3">
        <v>4.0</v>
      </c>
      <c r="H18639" s="3" t="s">
        <v>2211</v>
      </c>
      <c r="I18639" s="3" t="s">
        <v>16207</v>
      </c>
      <c r="J18639" s="3" t="s">
        <v>2213</v>
      </c>
      <c r="K18639" s="3" t="s">
        <v>24</v>
      </c>
      <c r="L18639" s="3">
        <v>10.0</v>
      </c>
      <c r="M18639" s="3" t="s">
        <v>30</v>
      </c>
      <c r="N18639" s="3" t="s">
        <v>965</v>
      </c>
      <c r="O18639" s="3" t="s">
        <v>2299</v>
      </c>
      <c r="P18639" s="4">
        <v>30123.0</v>
      </c>
      <c r="Q18639" s="3" t="s">
        <v>132</v>
      </c>
      <c r="S18639" s="3" t="s">
        <v>34</v>
      </c>
    </row>
    <row r="18640">
      <c r="A18640" s="2">
        <v>42318.71491898148</v>
      </c>
      <c r="B18640" s="3">
        <v>93.0</v>
      </c>
      <c r="C18640" s="3" t="s">
        <v>15274</v>
      </c>
      <c r="D18640" s="3">
        <v>83.0</v>
      </c>
      <c r="E18640" s="3" t="s">
        <v>15357</v>
      </c>
      <c r="F18640" s="3">
        <v>10.0</v>
      </c>
      <c r="G18640" s="3">
        <v>4.0</v>
      </c>
      <c r="H18640" s="3" t="s">
        <v>2211</v>
      </c>
      <c r="I18640" s="3" t="s">
        <v>16207</v>
      </c>
      <c r="J18640" s="3" t="s">
        <v>2213</v>
      </c>
      <c r="K18640" s="3" t="s">
        <v>24</v>
      </c>
      <c r="L18640" s="3">
        <v>11.0</v>
      </c>
      <c r="M18640" s="3" t="s">
        <v>25</v>
      </c>
      <c r="N18640" s="3" t="s">
        <v>2040</v>
      </c>
      <c r="O18640" s="3" t="s">
        <v>692</v>
      </c>
      <c r="P18640" s="4">
        <v>18550.0</v>
      </c>
      <c r="Q18640" s="3" t="s">
        <v>49</v>
      </c>
      <c r="S18640" s="3" t="s">
        <v>34</v>
      </c>
    </row>
    <row r="18641">
      <c r="A18641" s="2">
        <v>42318.71491898148</v>
      </c>
      <c r="B18641" s="3">
        <v>93.0</v>
      </c>
      <c r="C18641" s="3" t="s">
        <v>15274</v>
      </c>
      <c r="D18641" s="3">
        <v>83.0</v>
      </c>
      <c r="E18641" s="3" t="s">
        <v>15357</v>
      </c>
      <c r="F18641" s="3">
        <v>10.0</v>
      </c>
      <c r="G18641" s="3">
        <v>4.0</v>
      </c>
      <c r="H18641" s="3" t="s">
        <v>2211</v>
      </c>
      <c r="I18641" s="3" t="s">
        <v>16207</v>
      </c>
      <c r="J18641" s="3" t="s">
        <v>2213</v>
      </c>
      <c r="K18641" s="3" t="s">
        <v>24</v>
      </c>
      <c r="L18641" s="3">
        <v>12.0</v>
      </c>
      <c r="M18641" s="3" t="s">
        <v>30</v>
      </c>
      <c r="N18641" s="3" t="s">
        <v>16287</v>
      </c>
      <c r="O18641" s="3" t="s">
        <v>368</v>
      </c>
      <c r="P18641" s="4">
        <v>20134.0</v>
      </c>
      <c r="Q18641" s="3" t="s">
        <v>345</v>
      </c>
      <c r="S18641" s="3" t="s">
        <v>34</v>
      </c>
    </row>
    <row r="18642">
      <c r="A18642" s="2">
        <v>42318.71491898148</v>
      </c>
      <c r="B18642" s="3">
        <v>93.0</v>
      </c>
      <c r="C18642" s="3" t="s">
        <v>15274</v>
      </c>
      <c r="D18642" s="3">
        <v>83.0</v>
      </c>
      <c r="E18642" s="3" t="s">
        <v>15357</v>
      </c>
      <c r="F18642" s="3">
        <v>10.0</v>
      </c>
      <c r="G18642" s="3">
        <v>4.0</v>
      </c>
      <c r="H18642" s="3" t="s">
        <v>2211</v>
      </c>
      <c r="I18642" s="3" t="s">
        <v>16207</v>
      </c>
      <c r="J18642" s="3" t="s">
        <v>2213</v>
      </c>
      <c r="K18642" s="3" t="s">
        <v>24</v>
      </c>
      <c r="L18642" s="3">
        <v>13.0</v>
      </c>
      <c r="M18642" s="3" t="s">
        <v>25</v>
      </c>
      <c r="N18642" s="3" t="s">
        <v>465</v>
      </c>
      <c r="O18642" s="3" t="s">
        <v>243</v>
      </c>
      <c r="P18642" s="4">
        <v>14728.0</v>
      </c>
      <c r="Q18642" s="3" t="s">
        <v>49</v>
      </c>
      <c r="S18642" s="3" t="s">
        <v>34</v>
      </c>
    </row>
    <row r="18643">
      <c r="A18643" s="2">
        <v>42318.71491898148</v>
      </c>
      <c r="B18643" s="3">
        <v>93.0</v>
      </c>
      <c r="C18643" s="3" t="s">
        <v>15274</v>
      </c>
      <c r="D18643" s="3">
        <v>83.0</v>
      </c>
      <c r="E18643" s="3" t="s">
        <v>15357</v>
      </c>
      <c r="F18643" s="3">
        <v>10.0</v>
      </c>
      <c r="G18643" s="3">
        <v>4.0</v>
      </c>
      <c r="H18643" s="3" t="s">
        <v>2211</v>
      </c>
      <c r="I18643" s="3" t="s">
        <v>16207</v>
      </c>
      <c r="J18643" s="3" t="s">
        <v>2213</v>
      </c>
      <c r="K18643" s="3" t="s">
        <v>24</v>
      </c>
      <c r="L18643" s="3">
        <v>14.0</v>
      </c>
      <c r="M18643" s="3" t="s">
        <v>30</v>
      </c>
      <c r="N18643" s="3" t="s">
        <v>3160</v>
      </c>
      <c r="O18643" s="3" t="s">
        <v>16288</v>
      </c>
      <c r="P18643" s="4">
        <v>18527.0</v>
      </c>
      <c r="Q18643" s="3" t="s">
        <v>113</v>
      </c>
      <c r="S18643" s="3" t="s">
        <v>34</v>
      </c>
    </row>
    <row r="18644">
      <c r="A18644" s="2">
        <v>42318.71491898148</v>
      </c>
      <c r="B18644" s="3">
        <v>93.0</v>
      </c>
      <c r="C18644" s="3" t="s">
        <v>15274</v>
      </c>
      <c r="D18644" s="3">
        <v>83.0</v>
      </c>
      <c r="E18644" s="3" t="s">
        <v>15357</v>
      </c>
      <c r="F18644" s="3">
        <v>10.0</v>
      </c>
      <c r="G18644" s="3">
        <v>4.0</v>
      </c>
      <c r="H18644" s="3" t="s">
        <v>2211</v>
      </c>
      <c r="I18644" s="3" t="s">
        <v>16207</v>
      </c>
      <c r="J18644" s="3" t="s">
        <v>2213</v>
      </c>
      <c r="K18644" s="3" t="s">
        <v>24</v>
      </c>
      <c r="L18644" s="3">
        <v>15.0</v>
      </c>
      <c r="M18644" s="3" t="s">
        <v>25</v>
      </c>
      <c r="N18644" s="3" t="s">
        <v>16289</v>
      </c>
      <c r="O18644" s="3" t="s">
        <v>141</v>
      </c>
      <c r="P18644" s="4">
        <v>28369.0</v>
      </c>
      <c r="Q18644" s="3" t="s">
        <v>216</v>
      </c>
      <c r="S18644" s="3" t="s">
        <v>34</v>
      </c>
    </row>
    <row r="18645">
      <c r="A18645" s="2">
        <v>42318.71491898148</v>
      </c>
      <c r="B18645" s="3">
        <v>93.0</v>
      </c>
      <c r="C18645" s="3" t="s">
        <v>15274</v>
      </c>
      <c r="D18645" s="3">
        <v>83.0</v>
      </c>
      <c r="E18645" s="3" t="s">
        <v>15357</v>
      </c>
      <c r="F18645" s="3">
        <v>10.0</v>
      </c>
      <c r="G18645" s="3">
        <v>4.0</v>
      </c>
      <c r="H18645" s="3" t="s">
        <v>2211</v>
      </c>
      <c r="I18645" s="3" t="s">
        <v>16207</v>
      </c>
      <c r="J18645" s="3" t="s">
        <v>2213</v>
      </c>
      <c r="K18645" s="3" t="s">
        <v>24</v>
      </c>
      <c r="L18645" s="3">
        <v>16.0</v>
      </c>
      <c r="M18645" s="3" t="s">
        <v>30</v>
      </c>
      <c r="N18645" s="3" t="s">
        <v>2304</v>
      </c>
      <c r="O18645" s="3" t="s">
        <v>717</v>
      </c>
      <c r="P18645" s="4">
        <v>34566.0</v>
      </c>
      <c r="Q18645" s="3" t="s">
        <v>40</v>
      </c>
      <c r="S18645" s="3" t="s">
        <v>34</v>
      </c>
    </row>
    <row r="18646">
      <c r="A18646" s="2">
        <v>42318.71491898148</v>
      </c>
      <c r="B18646" s="3">
        <v>93.0</v>
      </c>
      <c r="C18646" s="3" t="s">
        <v>15274</v>
      </c>
      <c r="D18646" s="3">
        <v>83.0</v>
      </c>
      <c r="E18646" s="3" t="s">
        <v>15357</v>
      </c>
      <c r="F18646" s="3">
        <v>10.0</v>
      </c>
      <c r="G18646" s="3">
        <v>4.0</v>
      </c>
      <c r="H18646" s="3" t="s">
        <v>2211</v>
      </c>
      <c r="I18646" s="3" t="s">
        <v>16207</v>
      </c>
      <c r="J18646" s="3" t="s">
        <v>2213</v>
      </c>
      <c r="K18646" s="3" t="s">
        <v>24</v>
      </c>
      <c r="L18646" s="3">
        <v>17.0</v>
      </c>
      <c r="M18646" s="3" t="s">
        <v>25</v>
      </c>
      <c r="N18646" s="3" t="s">
        <v>16290</v>
      </c>
      <c r="O18646" s="3" t="s">
        <v>4687</v>
      </c>
      <c r="P18646" s="4">
        <v>27974.0</v>
      </c>
      <c r="Q18646" s="3" t="s">
        <v>169</v>
      </c>
      <c r="S18646" s="3" t="s">
        <v>34</v>
      </c>
    </row>
    <row r="18647">
      <c r="A18647" s="2">
        <v>42318.71491898148</v>
      </c>
      <c r="B18647" s="3">
        <v>93.0</v>
      </c>
      <c r="C18647" s="3" t="s">
        <v>15274</v>
      </c>
      <c r="D18647" s="3">
        <v>83.0</v>
      </c>
      <c r="E18647" s="3" t="s">
        <v>15357</v>
      </c>
      <c r="F18647" s="3">
        <v>10.0</v>
      </c>
      <c r="G18647" s="3">
        <v>4.0</v>
      </c>
      <c r="H18647" s="3" t="s">
        <v>2211</v>
      </c>
      <c r="I18647" s="3" t="s">
        <v>16207</v>
      </c>
      <c r="J18647" s="3" t="s">
        <v>2213</v>
      </c>
      <c r="K18647" s="3" t="s">
        <v>24</v>
      </c>
      <c r="L18647" s="3">
        <v>18.0</v>
      </c>
      <c r="M18647" s="3" t="s">
        <v>30</v>
      </c>
      <c r="N18647" s="3" t="s">
        <v>16291</v>
      </c>
      <c r="O18647" s="3" t="s">
        <v>368</v>
      </c>
      <c r="P18647" s="4">
        <v>16848.0</v>
      </c>
      <c r="Q18647" s="3" t="s">
        <v>86</v>
      </c>
      <c r="S18647" s="3" t="s">
        <v>34</v>
      </c>
    </row>
    <row r="18648">
      <c r="A18648" s="2">
        <v>42318.71491898148</v>
      </c>
      <c r="B18648" s="3">
        <v>93.0</v>
      </c>
      <c r="C18648" s="3" t="s">
        <v>15274</v>
      </c>
      <c r="D18648" s="3">
        <v>83.0</v>
      </c>
      <c r="E18648" s="3" t="s">
        <v>15357</v>
      </c>
      <c r="F18648" s="3">
        <v>10.0</v>
      </c>
      <c r="G18648" s="3">
        <v>4.0</v>
      </c>
      <c r="H18648" s="3" t="s">
        <v>2211</v>
      </c>
      <c r="I18648" s="3" t="s">
        <v>16207</v>
      </c>
      <c r="J18648" s="3" t="s">
        <v>2213</v>
      </c>
      <c r="K18648" s="3" t="s">
        <v>24</v>
      </c>
      <c r="L18648" s="3">
        <v>19.0</v>
      </c>
      <c r="M18648" s="3" t="s">
        <v>25</v>
      </c>
      <c r="N18648" s="3" t="s">
        <v>3365</v>
      </c>
      <c r="O18648" s="3" t="s">
        <v>16292</v>
      </c>
      <c r="P18648" s="4">
        <v>17844.0</v>
      </c>
      <c r="Q18648" s="3" t="s">
        <v>113</v>
      </c>
      <c r="S18648" s="3" t="s">
        <v>34</v>
      </c>
    </row>
    <row r="18649">
      <c r="A18649" s="2">
        <v>42318.71491898148</v>
      </c>
      <c r="B18649" s="3">
        <v>93.0</v>
      </c>
      <c r="C18649" s="3" t="s">
        <v>15274</v>
      </c>
      <c r="D18649" s="3">
        <v>83.0</v>
      </c>
      <c r="E18649" s="3" t="s">
        <v>15357</v>
      </c>
      <c r="F18649" s="3">
        <v>10.0</v>
      </c>
      <c r="G18649" s="3">
        <v>4.0</v>
      </c>
      <c r="H18649" s="3" t="s">
        <v>2211</v>
      </c>
      <c r="I18649" s="3" t="s">
        <v>16207</v>
      </c>
      <c r="J18649" s="3" t="s">
        <v>2213</v>
      </c>
      <c r="K18649" s="3" t="s">
        <v>24</v>
      </c>
      <c r="L18649" s="3">
        <v>20.0</v>
      </c>
      <c r="M18649" s="3" t="s">
        <v>30</v>
      </c>
      <c r="N18649" s="3" t="s">
        <v>16293</v>
      </c>
      <c r="O18649" s="3" t="s">
        <v>705</v>
      </c>
      <c r="P18649" s="4">
        <v>22069.0</v>
      </c>
      <c r="Q18649" s="3" t="s">
        <v>105</v>
      </c>
      <c r="S18649" s="3" t="s">
        <v>34</v>
      </c>
    </row>
    <row r="18650">
      <c r="A18650" s="2">
        <v>42318.71491898148</v>
      </c>
      <c r="B18650" s="3">
        <v>93.0</v>
      </c>
      <c r="C18650" s="3" t="s">
        <v>15274</v>
      </c>
      <c r="D18650" s="3">
        <v>83.0</v>
      </c>
      <c r="E18650" s="3" t="s">
        <v>15357</v>
      </c>
      <c r="F18650" s="3">
        <v>10.0</v>
      </c>
      <c r="G18650" s="3">
        <v>4.0</v>
      </c>
      <c r="H18650" s="3" t="s">
        <v>2211</v>
      </c>
      <c r="I18650" s="3" t="s">
        <v>16207</v>
      </c>
      <c r="J18650" s="3" t="s">
        <v>2213</v>
      </c>
      <c r="K18650" s="3" t="s">
        <v>24</v>
      </c>
      <c r="L18650" s="3">
        <v>21.0</v>
      </c>
      <c r="M18650" s="3" t="s">
        <v>25</v>
      </c>
      <c r="N18650" s="3" t="s">
        <v>16294</v>
      </c>
      <c r="O18650" s="3" t="s">
        <v>391</v>
      </c>
      <c r="P18650" s="4">
        <v>24023.0</v>
      </c>
      <c r="Q18650" s="3" t="s">
        <v>169</v>
      </c>
      <c r="S18650" s="3" t="s">
        <v>34</v>
      </c>
    </row>
    <row r="18651">
      <c r="A18651" s="2">
        <v>42318.71491898148</v>
      </c>
      <c r="B18651" s="3">
        <v>93.0</v>
      </c>
      <c r="C18651" s="3" t="s">
        <v>15274</v>
      </c>
      <c r="D18651" s="3">
        <v>83.0</v>
      </c>
      <c r="E18651" s="3" t="s">
        <v>15357</v>
      </c>
      <c r="F18651" s="3">
        <v>10.0</v>
      </c>
      <c r="G18651" s="3">
        <v>4.0</v>
      </c>
      <c r="H18651" s="3" t="s">
        <v>2211</v>
      </c>
      <c r="I18651" s="3" t="s">
        <v>16207</v>
      </c>
      <c r="J18651" s="3" t="s">
        <v>2213</v>
      </c>
      <c r="K18651" s="3" t="s">
        <v>24</v>
      </c>
      <c r="L18651" s="3">
        <v>22.0</v>
      </c>
      <c r="M18651" s="3" t="s">
        <v>30</v>
      </c>
      <c r="N18651" s="3" t="s">
        <v>16295</v>
      </c>
      <c r="O18651" s="3" t="s">
        <v>235</v>
      </c>
      <c r="P18651" s="4">
        <v>17734.0</v>
      </c>
      <c r="Q18651" s="3" t="s">
        <v>113</v>
      </c>
      <c r="S18651" s="3" t="s">
        <v>34</v>
      </c>
    </row>
    <row r="18652">
      <c r="A18652" s="2">
        <v>42318.71491898148</v>
      </c>
      <c r="B18652" s="3">
        <v>93.0</v>
      </c>
      <c r="C18652" s="3" t="s">
        <v>15274</v>
      </c>
      <c r="D18652" s="3">
        <v>83.0</v>
      </c>
      <c r="E18652" s="3" t="s">
        <v>15357</v>
      </c>
      <c r="F18652" s="3">
        <v>10.0</v>
      </c>
      <c r="G18652" s="3">
        <v>4.0</v>
      </c>
      <c r="H18652" s="3" t="s">
        <v>2211</v>
      </c>
      <c r="I18652" s="3" t="s">
        <v>16207</v>
      </c>
      <c r="J18652" s="3" t="s">
        <v>2213</v>
      </c>
      <c r="K18652" s="3" t="s">
        <v>24</v>
      </c>
      <c r="L18652" s="3">
        <v>23.0</v>
      </c>
      <c r="M18652" s="3" t="s">
        <v>25</v>
      </c>
      <c r="N18652" s="3" t="s">
        <v>16296</v>
      </c>
      <c r="O18652" s="3" t="s">
        <v>91</v>
      </c>
      <c r="P18652" s="4">
        <v>16467.0</v>
      </c>
      <c r="Q18652" s="3" t="s">
        <v>72</v>
      </c>
      <c r="S18652" s="3" t="s">
        <v>34</v>
      </c>
    </row>
    <row r="18653">
      <c r="A18653" s="2">
        <v>42318.71491898148</v>
      </c>
      <c r="B18653" s="3">
        <v>93.0</v>
      </c>
      <c r="C18653" s="3" t="s">
        <v>15274</v>
      </c>
      <c r="D18653" s="3">
        <v>83.0</v>
      </c>
      <c r="E18653" s="3" t="s">
        <v>15357</v>
      </c>
      <c r="F18653" s="3">
        <v>10.0</v>
      </c>
      <c r="G18653" s="3">
        <v>4.0</v>
      </c>
      <c r="H18653" s="3" t="s">
        <v>2211</v>
      </c>
      <c r="I18653" s="3" t="s">
        <v>16207</v>
      </c>
      <c r="J18653" s="3" t="s">
        <v>2213</v>
      </c>
      <c r="K18653" s="3" t="s">
        <v>24</v>
      </c>
      <c r="L18653" s="3">
        <v>24.0</v>
      </c>
      <c r="M18653" s="3" t="s">
        <v>30</v>
      </c>
      <c r="N18653" s="3" t="s">
        <v>16297</v>
      </c>
      <c r="O18653" s="3" t="s">
        <v>16298</v>
      </c>
      <c r="P18653" s="4">
        <v>30348.0</v>
      </c>
      <c r="Q18653" s="3" t="s">
        <v>75</v>
      </c>
      <c r="S18653" s="3" t="s">
        <v>34</v>
      </c>
    </row>
    <row r="18654">
      <c r="A18654" s="2">
        <v>42318.71491898148</v>
      </c>
      <c r="B18654" s="3">
        <v>93.0</v>
      </c>
      <c r="C18654" s="3" t="s">
        <v>15274</v>
      </c>
      <c r="D18654" s="3">
        <v>83.0</v>
      </c>
      <c r="E18654" s="3" t="s">
        <v>15357</v>
      </c>
      <c r="F18654" s="3">
        <v>10.0</v>
      </c>
      <c r="G18654" s="3">
        <v>4.0</v>
      </c>
      <c r="H18654" s="3" t="s">
        <v>2211</v>
      </c>
      <c r="I18654" s="3" t="s">
        <v>16207</v>
      </c>
      <c r="J18654" s="3" t="s">
        <v>2213</v>
      </c>
      <c r="K18654" s="3" t="s">
        <v>24</v>
      </c>
      <c r="L18654" s="3">
        <v>25.0</v>
      </c>
      <c r="M18654" s="3" t="s">
        <v>25</v>
      </c>
      <c r="N18654" s="3" t="s">
        <v>14332</v>
      </c>
      <c r="O18654" s="3" t="s">
        <v>240</v>
      </c>
      <c r="P18654" s="4">
        <v>21182.0</v>
      </c>
      <c r="Q18654" s="3" t="s">
        <v>46</v>
      </c>
      <c r="S18654" s="3" t="s">
        <v>34</v>
      </c>
    </row>
    <row r="18655">
      <c r="A18655" s="2">
        <v>42318.71491898148</v>
      </c>
      <c r="B18655" s="3">
        <v>93.0</v>
      </c>
      <c r="C18655" s="3" t="s">
        <v>15274</v>
      </c>
      <c r="D18655" s="3">
        <v>83.0</v>
      </c>
      <c r="E18655" s="3" t="s">
        <v>15357</v>
      </c>
      <c r="F18655" s="3">
        <v>10.0</v>
      </c>
      <c r="G18655" s="3">
        <v>4.0</v>
      </c>
      <c r="H18655" s="3" t="s">
        <v>2211</v>
      </c>
      <c r="I18655" s="3" t="s">
        <v>16207</v>
      </c>
      <c r="J18655" s="3" t="s">
        <v>2213</v>
      </c>
      <c r="K18655" s="3" t="s">
        <v>24</v>
      </c>
      <c r="L18655" s="3">
        <v>26.0</v>
      </c>
      <c r="M18655" s="3" t="s">
        <v>30</v>
      </c>
      <c r="N18655" s="3" t="s">
        <v>16299</v>
      </c>
      <c r="O18655" s="3" t="s">
        <v>139</v>
      </c>
      <c r="P18655" s="4">
        <v>24787.0</v>
      </c>
      <c r="Q18655" s="3" t="s">
        <v>40</v>
      </c>
      <c r="S18655" s="3" t="s">
        <v>34</v>
      </c>
    </row>
    <row r="18656">
      <c r="A18656" s="2">
        <v>42318.71491898148</v>
      </c>
      <c r="B18656" s="3">
        <v>93.0</v>
      </c>
      <c r="C18656" s="3" t="s">
        <v>15274</v>
      </c>
      <c r="D18656" s="3">
        <v>83.0</v>
      </c>
      <c r="E18656" s="3" t="s">
        <v>15357</v>
      </c>
      <c r="F18656" s="3">
        <v>10.0</v>
      </c>
      <c r="G18656" s="3">
        <v>4.0</v>
      </c>
      <c r="H18656" s="3" t="s">
        <v>2211</v>
      </c>
      <c r="I18656" s="3" t="s">
        <v>16207</v>
      </c>
      <c r="J18656" s="3" t="s">
        <v>2213</v>
      </c>
      <c r="K18656" s="3" t="s">
        <v>24</v>
      </c>
      <c r="L18656" s="3">
        <v>27.0</v>
      </c>
      <c r="M18656" s="3" t="s">
        <v>25</v>
      </c>
      <c r="N18656" s="3" t="s">
        <v>16300</v>
      </c>
      <c r="O18656" s="3" t="s">
        <v>213</v>
      </c>
      <c r="P18656" s="4">
        <v>14391.0</v>
      </c>
      <c r="Q18656" s="3" t="s">
        <v>49</v>
      </c>
      <c r="S18656" s="3" t="s">
        <v>34</v>
      </c>
    </row>
    <row r="18657">
      <c r="A18657" s="2">
        <v>42318.71491898148</v>
      </c>
      <c r="B18657" s="3">
        <v>93.0</v>
      </c>
      <c r="C18657" s="3" t="s">
        <v>15274</v>
      </c>
      <c r="D18657" s="3">
        <v>84.0</v>
      </c>
      <c r="E18657" s="3" t="s">
        <v>15381</v>
      </c>
      <c r="F18657" s="3">
        <v>10.0</v>
      </c>
      <c r="G18657" s="3">
        <v>4.0</v>
      </c>
      <c r="H18657" s="3" t="s">
        <v>2211</v>
      </c>
      <c r="I18657" s="3" t="s">
        <v>16207</v>
      </c>
      <c r="J18657" s="3" t="s">
        <v>2213</v>
      </c>
      <c r="K18657" s="3" t="s">
        <v>24</v>
      </c>
      <c r="L18657" s="3">
        <v>1.0</v>
      </c>
      <c r="M18657" s="3" t="s">
        <v>25</v>
      </c>
      <c r="N18657" s="3" t="s">
        <v>16301</v>
      </c>
      <c r="O18657" s="3" t="s">
        <v>477</v>
      </c>
      <c r="P18657" s="4">
        <v>28983.0</v>
      </c>
      <c r="Q18657" s="3" t="s">
        <v>37</v>
      </c>
      <c r="S18657" s="3" t="s">
        <v>34</v>
      </c>
    </row>
    <row r="18658">
      <c r="A18658" s="2">
        <v>42318.71491898148</v>
      </c>
      <c r="B18658" s="3">
        <v>93.0</v>
      </c>
      <c r="C18658" s="3" t="s">
        <v>15274</v>
      </c>
      <c r="D18658" s="3">
        <v>84.0</v>
      </c>
      <c r="E18658" s="3" t="s">
        <v>15381</v>
      </c>
      <c r="F18658" s="3">
        <v>10.0</v>
      </c>
      <c r="G18658" s="3">
        <v>4.0</v>
      </c>
      <c r="H18658" s="3" t="s">
        <v>2211</v>
      </c>
      <c r="I18658" s="3" t="s">
        <v>16207</v>
      </c>
      <c r="J18658" s="3" t="s">
        <v>2213</v>
      </c>
      <c r="K18658" s="3" t="s">
        <v>24</v>
      </c>
      <c r="L18658" s="3">
        <v>2.0</v>
      </c>
      <c r="M18658" s="3" t="s">
        <v>30</v>
      </c>
      <c r="N18658" s="3" t="s">
        <v>4398</v>
      </c>
      <c r="O18658" s="3" t="s">
        <v>16302</v>
      </c>
      <c r="P18658" s="4">
        <v>16841.0</v>
      </c>
      <c r="Q18658" s="3" t="s">
        <v>40</v>
      </c>
      <c r="S18658" s="3" t="s">
        <v>34</v>
      </c>
    </row>
    <row r="18659">
      <c r="A18659" s="2">
        <v>42318.71491898148</v>
      </c>
      <c r="B18659" s="3">
        <v>93.0</v>
      </c>
      <c r="C18659" s="3" t="s">
        <v>15274</v>
      </c>
      <c r="D18659" s="3">
        <v>84.0</v>
      </c>
      <c r="E18659" s="3" t="s">
        <v>15381</v>
      </c>
      <c r="F18659" s="3">
        <v>10.0</v>
      </c>
      <c r="G18659" s="3">
        <v>4.0</v>
      </c>
      <c r="H18659" s="3" t="s">
        <v>2211</v>
      </c>
      <c r="I18659" s="3" t="s">
        <v>16207</v>
      </c>
      <c r="J18659" s="3" t="s">
        <v>2213</v>
      </c>
      <c r="K18659" s="3" t="s">
        <v>24</v>
      </c>
      <c r="L18659" s="3">
        <v>3.0</v>
      </c>
      <c r="M18659" s="3" t="s">
        <v>25</v>
      </c>
      <c r="N18659" s="3" t="s">
        <v>16303</v>
      </c>
      <c r="O18659" s="3" t="s">
        <v>91</v>
      </c>
      <c r="P18659" s="4">
        <v>17635.0</v>
      </c>
      <c r="Q18659" s="3" t="s">
        <v>72</v>
      </c>
      <c r="S18659" s="3" t="s">
        <v>34</v>
      </c>
    </row>
    <row r="18660">
      <c r="A18660" s="2">
        <v>42318.71491898148</v>
      </c>
      <c r="B18660" s="3">
        <v>93.0</v>
      </c>
      <c r="C18660" s="3" t="s">
        <v>15274</v>
      </c>
      <c r="D18660" s="3">
        <v>84.0</v>
      </c>
      <c r="E18660" s="3" t="s">
        <v>15381</v>
      </c>
      <c r="F18660" s="3">
        <v>10.0</v>
      </c>
      <c r="G18660" s="3">
        <v>4.0</v>
      </c>
      <c r="H18660" s="3" t="s">
        <v>2211</v>
      </c>
      <c r="I18660" s="3" t="s">
        <v>16207</v>
      </c>
      <c r="J18660" s="3" t="s">
        <v>2213</v>
      </c>
      <c r="K18660" s="3" t="s">
        <v>24</v>
      </c>
      <c r="L18660" s="3">
        <v>4.0</v>
      </c>
      <c r="M18660" s="3" t="s">
        <v>30</v>
      </c>
      <c r="N18660" s="3" t="s">
        <v>1825</v>
      </c>
      <c r="O18660" s="3" t="s">
        <v>1557</v>
      </c>
      <c r="P18660" s="4">
        <v>26290.0</v>
      </c>
      <c r="Q18660" s="3" t="s">
        <v>228</v>
      </c>
      <c r="S18660" s="3" t="s">
        <v>34</v>
      </c>
    </row>
    <row r="18661">
      <c r="A18661" s="2">
        <v>42318.71491898148</v>
      </c>
      <c r="B18661" s="3">
        <v>93.0</v>
      </c>
      <c r="C18661" s="3" t="s">
        <v>15274</v>
      </c>
      <c r="D18661" s="3">
        <v>84.0</v>
      </c>
      <c r="E18661" s="3" t="s">
        <v>15381</v>
      </c>
      <c r="F18661" s="3">
        <v>10.0</v>
      </c>
      <c r="G18661" s="3">
        <v>4.0</v>
      </c>
      <c r="H18661" s="3" t="s">
        <v>2211</v>
      </c>
      <c r="I18661" s="3" t="s">
        <v>16207</v>
      </c>
      <c r="J18661" s="3" t="s">
        <v>2213</v>
      </c>
      <c r="K18661" s="3" t="s">
        <v>24</v>
      </c>
      <c r="L18661" s="3">
        <v>5.0</v>
      </c>
      <c r="M18661" s="3" t="s">
        <v>25</v>
      </c>
      <c r="N18661" s="3" t="s">
        <v>16274</v>
      </c>
      <c r="O18661" s="3" t="s">
        <v>257</v>
      </c>
      <c r="P18661" s="4">
        <v>18352.0</v>
      </c>
      <c r="Q18661" s="3" t="s">
        <v>96</v>
      </c>
      <c r="S18661" s="3" t="s">
        <v>34</v>
      </c>
    </row>
    <row r="18662">
      <c r="A18662" s="2">
        <v>42318.71491898148</v>
      </c>
      <c r="B18662" s="3">
        <v>93.0</v>
      </c>
      <c r="C18662" s="3" t="s">
        <v>15274</v>
      </c>
      <c r="D18662" s="3">
        <v>84.0</v>
      </c>
      <c r="E18662" s="3" t="s">
        <v>15381</v>
      </c>
      <c r="F18662" s="3">
        <v>10.0</v>
      </c>
      <c r="G18662" s="3">
        <v>4.0</v>
      </c>
      <c r="H18662" s="3" t="s">
        <v>2211</v>
      </c>
      <c r="I18662" s="3" t="s">
        <v>16207</v>
      </c>
      <c r="J18662" s="3" t="s">
        <v>2213</v>
      </c>
      <c r="K18662" s="3" t="s">
        <v>24</v>
      </c>
      <c r="L18662" s="3">
        <v>6.0</v>
      </c>
      <c r="M18662" s="3" t="s">
        <v>30</v>
      </c>
      <c r="N18662" s="3" t="s">
        <v>16304</v>
      </c>
      <c r="O18662" s="3" t="s">
        <v>10870</v>
      </c>
      <c r="P18662" s="4">
        <v>24434.0</v>
      </c>
      <c r="Q18662" s="3" t="s">
        <v>86</v>
      </c>
      <c r="S18662" s="3" t="s">
        <v>34</v>
      </c>
    </row>
    <row r="18663">
      <c r="A18663" s="2">
        <v>42318.71491898148</v>
      </c>
      <c r="B18663" s="3">
        <v>93.0</v>
      </c>
      <c r="C18663" s="3" t="s">
        <v>15274</v>
      </c>
      <c r="D18663" s="3">
        <v>84.0</v>
      </c>
      <c r="E18663" s="3" t="s">
        <v>15381</v>
      </c>
      <c r="F18663" s="3">
        <v>10.0</v>
      </c>
      <c r="G18663" s="3">
        <v>4.0</v>
      </c>
      <c r="H18663" s="3" t="s">
        <v>2211</v>
      </c>
      <c r="I18663" s="3" t="s">
        <v>16207</v>
      </c>
      <c r="J18663" s="3" t="s">
        <v>2213</v>
      </c>
      <c r="K18663" s="3" t="s">
        <v>24</v>
      </c>
      <c r="L18663" s="3">
        <v>7.0</v>
      </c>
      <c r="M18663" s="3" t="s">
        <v>25</v>
      </c>
      <c r="N18663" s="3" t="s">
        <v>16305</v>
      </c>
      <c r="O18663" s="3" t="s">
        <v>16306</v>
      </c>
      <c r="P18663" s="4">
        <v>21158.0</v>
      </c>
      <c r="Q18663" s="3" t="s">
        <v>159</v>
      </c>
      <c r="S18663" s="3" t="s">
        <v>34</v>
      </c>
    </row>
    <row r="18664">
      <c r="A18664" s="2">
        <v>42318.71491898148</v>
      </c>
      <c r="B18664" s="3">
        <v>93.0</v>
      </c>
      <c r="C18664" s="3" t="s">
        <v>15274</v>
      </c>
      <c r="D18664" s="3">
        <v>84.0</v>
      </c>
      <c r="E18664" s="3" t="s">
        <v>15381</v>
      </c>
      <c r="F18664" s="3">
        <v>10.0</v>
      </c>
      <c r="G18664" s="3">
        <v>4.0</v>
      </c>
      <c r="H18664" s="3" t="s">
        <v>2211</v>
      </c>
      <c r="I18664" s="3" t="s">
        <v>16207</v>
      </c>
      <c r="J18664" s="3" t="s">
        <v>2213</v>
      </c>
      <c r="K18664" s="3" t="s">
        <v>24</v>
      </c>
      <c r="L18664" s="3">
        <v>8.0</v>
      </c>
      <c r="M18664" s="3" t="s">
        <v>30</v>
      </c>
      <c r="N18664" s="3" t="s">
        <v>16307</v>
      </c>
      <c r="O18664" s="3" t="s">
        <v>587</v>
      </c>
      <c r="P18664" s="4">
        <v>26306.0</v>
      </c>
      <c r="Q18664" s="3" t="s">
        <v>132</v>
      </c>
      <c r="S18664" s="3" t="s">
        <v>34</v>
      </c>
    </row>
    <row r="18665">
      <c r="A18665" s="2">
        <v>42318.71491898148</v>
      </c>
      <c r="B18665" s="3">
        <v>93.0</v>
      </c>
      <c r="C18665" s="3" t="s">
        <v>15274</v>
      </c>
      <c r="D18665" s="3">
        <v>84.0</v>
      </c>
      <c r="E18665" s="3" t="s">
        <v>15381</v>
      </c>
      <c r="F18665" s="3">
        <v>10.0</v>
      </c>
      <c r="G18665" s="3">
        <v>4.0</v>
      </c>
      <c r="H18665" s="3" t="s">
        <v>2211</v>
      </c>
      <c r="I18665" s="3" t="s">
        <v>16207</v>
      </c>
      <c r="J18665" s="3" t="s">
        <v>2213</v>
      </c>
      <c r="K18665" s="3" t="s">
        <v>24</v>
      </c>
      <c r="L18665" s="3">
        <v>9.0</v>
      </c>
      <c r="M18665" s="3" t="s">
        <v>25</v>
      </c>
      <c r="N18665" s="3" t="s">
        <v>4527</v>
      </c>
      <c r="O18665" s="3" t="s">
        <v>3544</v>
      </c>
      <c r="P18665" s="4">
        <v>24271.0</v>
      </c>
      <c r="Q18665" s="3" t="s">
        <v>60</v>
      </c>
      <c r="S18665" s="3" t="s">
        <v>34</v>
      </c>
    </row>
    <row r="18666">
      <c r="A18666" s="2">
        <v>42318.71491898148</v>
      </c>
      <c r="B18666" s="3">
        <v>93.0</v>
      </c>
      <c r="C18666" s="3" t="s">
        <v>15274</v>
      </c>
      <c r="D18666" s="3">
        <v>84.0</v>
      </c>
      <c r="E18666" s="3" t="s">
        <v>15381</v>
      </c>
      <c r="F18666" s="3">
        <v>10.0</v>
      </c>
      <c r="G18666" s="3">
        <v>4.0</v>
      </c>
      <c r="H18666" s="3" t="s">
        <v>2211</v>
      </c>
      <c r="I18666" s="3" t="s">
        <v>16207</v>
      </c>
      <c r="J18666" s="3" t="s">
        <v>2213</v>
      </c>
      <c r="K18666" s="3" t="s">
        <v>24</v>
      </c>
      <c r="L18666" s="3">
        <v>10.0</v>
      </c>
      <c r="M18666" s="3" t="s">
        <v>30</v>
      </c>
      <c r="N18666" s="3" t="s">
        <v>16308</v>
      </c>
      <c r="O18666" s="3" t="s">
        <v>452</v>
      </c>
      <c r="P18666" s="4">
        <v>23058.0</v>
      </c>
      <c r="Q18666" s="3" t="s">
        <v>60</v>
      </c>
      <c r="S18666" s="3" t="s">
        <v>34</v>
      </c>
    </row>
    <row r="18667">
      <c r="A18667" s="2">
        <v>42318.71491898148</v>
      </c>
      <c r="B18667" s="3">
        <v>93.0</v>
      </c>
      <c r="C18667" s="3" t="s">
        <v>15274</v>
      </c>
      <c r="D18667" s="3">
        <v>84.0</v>
      </c>
      <c r="E18667" s="3" t="s">
        <v>15381</v>
      </c>
      <c r="F18667" s="3">
        <v>10.0</v>
      </c>
      <c r="G18667" s="3">
        <v>4.0</v>
      </c>
      <c r="H18667" s="3" t="s">
        <v>2211</v>
      </c>
      <c r="I18667" s="3" t="s">
        <v>16207</v>
      </c>
      <c r="J18667" s="3" t="s">
        <v>2213</v>
      </c>
      <c r="K18667" s="3" t="s">
        <v>24</v>
      </c>
      <c r="L18667" s="3">
        <v>11.0</v>
      </c>
      <c r="M18667" s="3" t="s">
        <v>25</v>
      </c>
      <c r="N18667" s="3" t="s">
        <v>16309</v>
      </c>
      <c r="O18667" s="3" t="s">
        <v>523</v>
      </c>
      <c r="P18667" s="4">
        <v>16766.0</v>
      </c>
      <c r="Q18667" s="3" t="s">
        <v>49</v>
      </c>
      <c r="S18667" s="3" t="s">
        <v>34</v>
      </c>
    </row>
    <row r="18668">
      <c r="A18668" s="2">
        <v>42318.71491898148</v>
      </c>
      <c r="B18668" s="3">
        <v>93.0</v>
      </c>
      <c r="C18668" s="3" t="s">
        <v>15274</v>
      </c>
      <c r="D18668" s="3">
        <v>84.0</v>
      </c>
      <c r="E18668" s="3" t="s">
        <v>15381</v>
      </c>
      <c r="F18668" s="3">
        <v>10.0</v>
      </c>
      <c r="G18668" s="3">
        <v>4.0</v>
      </c>
      <c r="H18668" s="3" t="s">
        <v>2211</v>
      </c>
      <c r="I18668" s="3" t="s">
        <v>16207</v>
      </c>
      <c r="J18668" s="3" t="s">
        <v>2213</v>
      </c>
      <c r="K18668" s="3" t="s">
        <v>24</v>
      </c>
      <c r="L18668" s="3">
        <v>12.0</v>
      </c>
      <c r="M18668" s="3" t="s">
        <v>30</v>
      </c>
      <c r="N18668" s="3" t="s">
        <v>16267</v>
      </c>
      <c r="O18668" s="3" t="s">
        <v>171</v>
      </c>
      <c r="P18668" s="4">
        <v>19935.0</v>
      </c>
      <c r="Q18668" s="3" t="s">
        <v>105</v>
      </c>
      <c r="S18668" s="3" t="s">
        <v>34</v>
      </c>
    </row>
    <row r="18669">
      <c r="A18669" s="2">
        <v>42318.71491898148</v>
      </c>
      <c r="B18669" s="3">
        <v>93.0</v>
      </c>
      <c r="C18669" s="3" t="s">
        <v>15274</v>
      </c>
      <c r="D18669" s="3">
        <v>84.0</v>
      </c>
      <c r="E18669" s="3" t="s">
        <v>15381</v>
      </c>
      <c r="F18669" s="3">
        <v>10.0</v>
      </c>
      <c r="G18669" s="3">
        <v>4.0</v>
      </c>
      <c r="H18669" s="3" t="s">
        <v>2211</v>
      </c>
      <c r="I18669" s="3" t="s">
        <v>16207</v>
      </c>
      <c r="J18669" s="3" t="s">
        <v>2213</v>
      </c>
      <c r="K18669" s="3" t="s">
        <v>24</v>
      </c>
      <c r="L18669" s="3">
        <v>13.0</v>
      </c>
      <c r="M18669" s="3" t="s">
        <v>25</v>
      </c>
      <c r="N18669" s="3" t="s">
        <v>206</v>
      </c>
      <c r="O18669" s="3" t="s">
        <v>3702</v>
      </c>
      <c r="P18669" s="4">
        <v>16433.0</v>
      </c>
      <c r="Q18669" s="3" t="s">
        <v>49</v>
      </c>
      <c r="S18669" s="3" t="s">
        <v>34</v>
      </c>
    </row>
    <row r="18670">
      <c r="A18670" s="2">
        <v>42318.71491898148</v>
      </c>
      <c r="B18670" s="3">
        <v>93.0</v>
      </c>
      <c r="C18670" s="3" t="s">
        <v>15274</v>
      </c>
      <c r="D18670" s="3">
        <v>84.0</v>
      </c>
      <c r="E18670" s="3" t="s">
        <v>15381</v>
      </c>
      <c r="F18670" s="3">
        <v>10.0</v>
      </c>
      <c r="G18670" s="3">
        <v>4.0</v>
      </c>
      <c r="H18670" s="3" t="s">
        <v>2211</v>
      </c>
      <c r="I18670" s="3" t="s">
        <v>16207</v>
      </c>
      <c r="J18670" s="3" t="s">
        <v>2213</v>
      </c>
      <c r="K18670" s="3" t="s">
        <v>24</v>
      </c>
      <c r="L18670" s="3">
        <v>14.0</v>
      </c>
      <c r="M18670" s="3" t="s">
        <v>30</v>
      </c>
      <c r="N18670" s="3" t="s">
        <v>5806</v>
      </c>
      <c r="O18670" s="3" t="s">
        <v>299</v>
      </c>
      <c r="P18670" s="4">
        <v>19660.0</v>
      </c>
      <c r="Q18670" s="3" t="s">
        <v>86</v>
      </c>
      <c r="S18670" s="3" t="s">
        <v>34</v>
      </c>
    </row>
    <row r="18671">
      <c r="A18671" s="2">
        <v>42318.71491898148</v>
      </c>
      <c r="B18671" s="3">
        <v>93.0</v>
      </c>
      <c r="C18671" s="3" t="s">
        <v>15274</v>
      </c>
      <c r="D18671" s="3">
        <v>84.0</v>
      </c>
      <c r="E18671" s="3" t="s">
        <v>15381</v>
      </c>
      <c r="F18671" s="3">
        <v>10.0</v>
      </c>
      <c r="G18671" s="3">
        <v>4.0</v>
      </c>
      <c r="H18671" s="3" t="s">
        <v>2211</v>
      </c>
      <c r="I18671" s="3" t="s">
        <v>16207</v>
      </c>
      <c r="J18671" s="3" t="s">
        <v>2213</v>
      </c>
      <c r="K18671" s="3" t="s">
        <v>24</v>
      </c>
      <c r="L18671" s="3">
        <v>15.0</v>
      </c>
      <c r="M18671" s="3" t="s">
        <v>25</v>
      </c>
      <c r="N18671" s="3" t="s">
        <v>14303</v>
      </c>
      <c r="O18671" s="3" t="s">
        <v>377</v>
      </c>
      <c r="P18671" s="4">
        <v>18966.0</v>
      </c>
      <c r="Q18671" s="3" t="s">
        <v>86</v>
      </c>
      <c r="S18671" s="3" t="s">
        <v>34</v>
      </c>
    </row>
    <row r="18672">
      <c r="A18672" s="2">
        <v>42318.71491898148</v>
      </c>
      <c r="B18672" s="3">
        <v>93.0</v>
      </c>
      <c r="C18672" s="3" t="s">
        <v>15274</v>
      </c>
      <c r="D18672" s="3">
        <v>84.0</v>
      </c>
      <c r="E18672" s="3" t="s">
        <v>15381</v>
      </c>
      <c r="F18672" s="3">
        <v>10.0</v>
      </c>
      <c r="G18672" s="3">
        <v>4.0</v>
      </c>
      <c r="H18672" s="3" t="s">
        <v>2211</v>
      </c>
      <c r="I18672" s="3" t="s">
        <v>16207</v>
      </c>
      <c r="J18672" s="3" t="s">
        <v>2213</v>
      </c>
      <c r="K18672" s="3" t="s">
        <v>24</v>
      </c>
      <c r="L18672" s="3">
        <v>16.0</v>
      </c>
      <c r="M18672" s="3" t="s">
        <v>30</v>
      </c>
      <c r="N18672" s="3" t="s">
        <v>16310</v>
      </c>
      <c r="O18672" s="3" t="s">
        <v>633</v>
      </c>
      <c r="P18672" s="4">
        <v>20785.0</v>
      </c>
      <c r="Q18672" s="3" t="s">
        <v>117</v>
      </c>
      <c r="S18672" s="3" t="s">
        <v>34</v>
      </c>
    </row>
    <row r="18673">
      <c r="A18673" s="2">
        <v>42318.71491898148</v>
      </c>
      <c r="B18673" s="3">
        <v>94.0</v>
      </c>
      <c r="C18673" s="3" t="s">
        <v>16311</v>
      </c>
      <c r="F18673" s="3">
        <v>1.0</v>
      </c>
      <c r="G18673" s="3">
        <v>2.0</v>
      </c>
      <c r="H18673" s="3" t="s">
        <v>1183</v>
      </c>
      <c r="I18673" s="3" t="s">
        <v>16312</v>
      </c>
      <c r="J18673" s="3" t="s">
        <v>1185</v>
      </c>
      <c r="K18673" s="3" t="s">
        <v>272</v>
      </c>
      <c r="L18673" s="3">
        <v>1.0</v>
      </c>
      <c r="M18673" s="3" t="s">
        <v>25</v>
      </c>
      <c r="N18673" s="3" t="s">
        <v>16313</v>
      </c>
      <c r="O18673" s="3" t="s">
        <v>27</v>
      </c>
      <c r="P18673" s="4">
        <v>22551.0</v>
      </c>
      <c r="Q18673" s="3" t="s">
        <v>169</v>
      </c>
      <c r="S18673" s="3" t="s">
        <v>34</v>
      </c>
    </row>
    <row r="18674">
      <c r="A18674" s="2">
        <v>42318.71491898148</v>
      </c>
      <c r="B18674" s="3">
        <v>94.0</v>
      </c>
      <c r="C18674" s="3" t="s">
        <v>16311</v>
      </c>
      <c r="F18674" s="3">
        <v>1.0</v>
      </c>
      <c r="G18674" s="3">
        <v>2.0</v>
      </c>
      <c r="H18674" s="3" t="s">
        <v>1183</v>
      </c>
      <c r="I18674" s="3" t="s">
        <v>16312</v>
      </c>
      <c r="J18674" s="3" t="s">
        <v>1185</v>
      </c>
      <c r="K18674" s="3" t="s">
        <v>24</v>
      </c>
      <c r="L18674" s="3">
        <v>2.0</v>
      </c>
      <c r="M18674" s="3" t="s">
        <v>30</v>
      </c>
      <c r="N18674" s="3" t="s">
        <v>5360</v>
      </c>
      <c r="O18674" s="3" t="s">
        <v>16314</v>
      </c>
      <c r="P18674" s="4">
        <v>22044.0</v>
      </c>
      <c r="Q18674" s="3" t="s">
        <v>105</v>
      </c>
      <c r="S18674" s="3" t="s">
        <v>34</v>
      </c>
    </row>
    <row r="18675">
      <c r="A18675" s="2">
        <v>42318.71491898148</v>
      </c>
      <c r="B18675" s="3">
        <v>94.0</v>
      </c>
      <c r="C18675" s="3" t="s">
        <v>16311</v>
      </c>
      <c r="F18675" s="3">
        <v>1.0</v>
      </c>
      <c r="G18675" s="3">
        <v>2.0</v>
      </c>
      <c r="H18675" s="3" t="s">
        <v>1183</v>
      </c>
      <c r="I18675" s="3" t="s">
        <v>16312</v>
      </c>
      <c r="J18675" s="3" t="s">
        <v>1185</v>
      </c>
      <c r="K18675" s="3" t="s">
        <v>24</v>
      </c>
      <c r="L18675" s="3">
        <v>3.0</v>
      </c>
      <c r="M18675" s="3" t="s">
        <v>25</v>
      </c>
      <c r="N18675" s="3" t="s">
        <v>16315</v>
      </c>
      <c r="O18675" s="3" t="s">
        <v>502</v>
      </c>
      <c r="P18675" s="4">
        <v>12511.0</v>
      </c>
      <c r="Q18675" s="3" t="s">
        <v>205</v>
      </c>
      <c r="S18675" s="3" t="s">
        <v>34</v>
      </c>
    </row>
    <row r="18676">
      <c r="A18676" s="2">
        <v>42318.71491898148</v>
      </c>
      <c r="B18676" s="3">
        <v>94.0</v>
      </c>
      <c r="C18676" s="3" t="s">
        <v>16311</v>
      </c>
      <c r="F18676" s="3">
        <v>1.0</v>
      </c>
      <c r="G18676" s="3">
        <v>2.0</v>
      </c>
      <c r="H18676" s="3" t="s">
        <v>1183</v>
      </c>
      <c r="I18676" s="3" t="s">
        <v>16312</v>
      </c>
      <c r="J18676" s="3" t="s">
        <v>1185</v>
      </c>
      <c r="K18676" s="3" t="s">
        <v>24</v>
      </c>
      <c r="L18676" s="3">
        <v>4.0</v>
      </c>
      <c r="M18676" s="3" t="s">
        <v>30</v>
      </c>
      <c r="N18676" s="3" t="s">
        <v>16316</v>
      </c>
      <c r="O18676" s="3" t="s">
        <v>307</v>
      </c>
      <c r="P18676" s="4">
        <v>20253.0</v>
      </c>
      <c r="Q18676" s="3" t="s">
        <v>228</v>
      </c>
      <c r="S18676" s="3" t="s">
        <v>34</v>
      </c>
    </row>
    <row r="18677">
      <c r="A18677" s="2">
        <v>42318.71491898148</v>
      </c>
      <c r="B18677" s="3">
        <v>94.0</v>
      </c>
      <c r="C18677" s="3" t="s">
        <v>16311</v>
      </c>
      <c r="F18677" s="3">
        <v>1.0</v>
      </c>
      <c r="G18677" s="3">
        <v>2.0</v>
      </c>
      <c r="H18677" s="3" t="s">
        <v>1183</v>
      </c>
      <c r="I18677" s="3" t="s">
        <v>16312</v>
      </c>
      <c r="J18677" s="3" t="s">
        <v>1185</v>
      </c>
      <c r="K18677" s="3" t="s">
        <v>24</v>
      </c>
      <c r="L18677" s="3">
        <v>5.0</v>
      </c>
      <c r="M18677" s="3" t="s">
        <v>25</v>
      </c>
      <c r="N18677" s="3" t="s">
        <v>13425</v>
      </c>
      <c r="O18677" s="3" t="s">
        <v>95</v>
      </c>
      <c r="P18677" s="4">
        <v>16989.0</v>
      </c>
      <c r="Q18677" s="3" t="s">
        <v>105</v>
      </c>
      <c r="S18677" s="3" t="s">
        <v>34</v>
      </c>
    </row>
    <row r="18678">
      <c r="A18678" s="2">
        <v>42318.71491898148</v>
      </c>
      <c r="B18678" s="3">
        <v>94.0</v>
      </c>
      <c r="C18678" s="3" t="s">
        <v>16311</v>
      </c>
      <c r="F18678" s="3">
        <v>1.0</v>
      </c>
      <c r="G18678" s="3">
        <v>2.0</v>
      </c>
      <c r="H18678" s="3" t="s">
        <v>1183</v>
      </c>
      <c r="I18678" s="3" t="s">
        <v>16312</v>
      </c>
      <c r="J18678" s="3" t="s">
        <v>1185</v>
      </c>
      <c r="K18678" s="3" t="s">
        <v>24</v>
      </c>
      <c r="L18678" s="3">
        <v>6.0</v>
      </c>
      <c r="M18678" s="3" t="s">
        <v>30</v>
      </c>
      <c r="N18678" s="3" t="s">
        <v>16317</v>
      </c>
      <c r="O18678" s="3" t="s">
        <v>1890</v>
      </c>
      <c r="P18678" s="4">
        <v>25910.0</v>
      </c>
      <c r="Q18678" s="3" t="s">
        <v>228</v>
      </c>
      <c r="S18678" s="3" t="s">
        <v>34</v>
      </c>
    </row>
    <row r="18679">
      <c r="A18679" s="2">
        <v>42318.71491898148</v>
      </c>
      <c r="B18679" s="3">
        <v>94.0</v>
      </c>
      <c r="C18679" s="3" t="s">
        <v>16311</v>
      </c>
      <c r="F18679" s="3">
        <v>1.0</v>
      </c>
      <c r="G18679" s="3">
        <v>2.0</v>
      </c>
      <c r="H18679" s="3" t="s">
        <v>1183</v>
      </c>
      <c r="I18679" s="3" t="s">
        <v>16312</v>
      </c>
      <c r="J18679" s="3" t="s">
        <v>1185</v>
      </c>
      <c r="K18679" s="3" t="s">
        <v>24</v>
      </c>
      <c r="L18679" s="3">
        <v>7.0</v>
      </c>
      <c r="M18679" s="3" t="s">
        <v>25</v>
      </c>
      <c r="N18679" s="3" t="s">
        <v>12582</v>
      </c>
      <c r="O18679" s="3" t="s">
        <v>613</v>
      </c>
      <c r="P18679" s="4">
        <v>32604.0</v>
      </c>
      <c r="Q18679" s="3" t="s">
        <v>132</v>
      </c>
      <c r="S18679" s="3" t="s">
        <v>34</v>
      </c>
    </row>
    <row r="18680">
      <c r="A18680" s="2">
        <v>42318.71491898148</v>
      </c>
      <c r="B18680" s="3">
        <v>94.0</v>
      </c>
      <c r="C18680" s="3" t="s">
        <v>16311</v>
      </c>
      <c r="F18680" s="3">
        <v>1.0</v>
      </c>
      <c r="G18680" s="3">
        <v>2.0</v>
      </c>
      <c r="H18680" s="3" t="s">
        <v>1183</v>
      </c>
      <c r="I18680" s="3" t="s">
        <v>16312</v>
      </c>
      <c r="J18680" s="3" t="s">
        <v>1185</v>
      </c>
      <c r="K18680" s="3" t="s">
        <v>24</v>
      </c>
      <c r="L18680" s="3">
        <v>8.0</v>
      </c>
      <c r="M18680" s="3" t="s">
        <v>30</v>
      </c>
      <c r="N18680" s="3" t="s">
        <v>16318</v>
      </c>
      <c r="O18680" s="3" t="s">
        <v>67</v>
      </c>
      <c r="P18680" s="4">
        <v>21882.0</v>
      </c>
      <c r="Q18680" s="3" t="s">
        <v>372</v>
      </c>
      <c r="S18680" s="3" t="s">
        <v>34</v>
      </c>
    </row>
    <row r="18681">
      <c r="A18681" s="2">
        <v>42318.71491898148</v>
      </c>
      <c r="B18681" s="3">
        <v>94.0</v>
      </c>
      <c r="C18681" s="3" t="s">
        <v>16311</v>
      </c>
      <c r="F18681" s="3">
        <v>1.0</v>
      </c>
      <c r="G18681" s="3">
        <v>2.0</v>
      </c>
      <c r="H18681" s="3" t="s">
        <v>1183</v>
      </c>
      <c r="I18681" s="3" t="s">
        <v>16312</v>
      </c>
      <c r="J18681" s="3" t="s">
        <v>1185</v>
      </c>
      <c r="K18681" s="3" t="s">
        <v>24</v>
      </c>
      <c r="L18681" s="3">
        <v>9.0</v>
      </c>
      <c r="M18681" s="3" t="s">
        <v>25</v>
      </c>
      <c r="N18681" s="3" t="s">
        <v>16319</v>
      </c>
      <c r="O18681" s="3" t="s">
        <v>458</v>
      </c>
      <c r="P18681" s="4">
        <v>33774.0</v>
      </c>
      <c r="Q18681" s="3" t="s">
        <v>191</v>
      </c>
      <c r="S18681" s="3" t="s">
        <v>34</v>
      </c>
    </row>
    <row r="18682">
      <c r="A18682" s="2">
        <v>42318.71491898148</v>
      </c>
      <c r="B18682" s="3">
        <v>94.0</v>
      </c>
      <c r="C18682" s="3" t="s">
        <v>16311</v>
      </c>
      <c r="F18682" s="3">
        <v>1.0</v>
      </c>
      <c r="G18682" s="3">
        <v>2.0</v>
      </c>
      <c r="H18682" s="3" t="s">
        <v>1183</v>
      </c>
      <c r="I18682" s="3" t="s">
        <v>16312</v>
      </c>
      <c r="J18682" s="3" t="s">
        <v>1185</v>
      </c>
      <c r="K18682" s="3" t="s">
        <v>24</v>
      </c>
      <c r="L18682" s="3">
        <v>10.0</v>
      </c>
      <c r="M18682" s="3" t="s">
        <v>30</v>
      </c>
      <c r="N18682" s="3" t="s">
        <v>2865</v>
      </c>
      <c r="O18682" s="3" t="s">
        <v>342</v>
      </c>
      <c r="P18682" s="4">
        <v>22742.0</v>
      </c>
      <c r="Q18682" s="3" t="s">
        <v>40</v>
      </c>
      <c r="S18682" s="3" t="s">
        <v>34</v>
      </c>
    </row>
    <row r="18683">
      <c r="A18683" s="2">
        <v>42318.71491898148</v>
      </c>
      <c r="B18683" s="3">
        <v>94.0</v>
      </c>
      <c r="C18683" s="3" t="s">
        <v>16311</v>
      </c>
      <c r="F18683" s="3">
        <v>1.0</v>
      </c>
      <c r="G18683" s="3">
        <v>2.0</v>
      </c>
      <c r="H18683" s="3" t="s">
        <v>1183</v>
      </c>
      <c r="I18683" s="3" t="s">
        <v>16312</v>
      </c>
      <c r="J18683" s="3" t="s">
        <v>1185</v>
      </c>
      <c r="K18683" s="3" t="s">
        <v>24</v>
      </c>
      <c r="L18683" s="3">
        <v>11.0</v>
      </c>
      <c r="M18683" s="3" t="s">
        <v>25</v>
      </c>
      <c r="N18683" s="3" t="s">
        <v>14975</v>
      </c>
      <c r="O18683" s="3" t="s">
        <v>305</v>
      </c>
      <c r="P18683" s="4">
        <v>19512.0</v>
      </c>
      <c r="Q18683" s="3" t="s">
        <v>189</v>
      </c>
      <c r="S18683" s="3" t="s">
        <v>34</v>
      </c>
    </row>
    <row r="18684">
      <c r="A18684" s="2">
        <v>42318.71491898148</v>
      </c>
      <c r="B18684" s="3">
        <v>94.0</v>
      </c>
      <c r="C18684" s="3" t="s">
        <v>16311</v>
      </c>
      <c r="F18684" s="3">
        <v>1.0</v>
      </c>
      <c r="G18684" s="3">
        <v>2.0</v>
      </c>
      <c r="H18684" s="3" t="s">
        <v>1183</v>
      </c>
      <c r="I18684" s="3" t="s">
        <v>16312</v>
      </c>
      <c r="J18684" s="3" t="s">
        <v>1185</v>
      </c>
      <c r="K18684" s="3" t="s">
        <v>24</v>
      </c>
      <c r="L18684" s="3">
        <v>12.0</v>
      </c>
      <c r="M18684" s="3" t="s">
        <v>30</v>
      </c>
      <c r="N18684" s="3" t="s">
        <v>7998</v>
      </c>
      <c r="O18684" s="3" t="s">
        <v>16320</v>
      </c>
      <c r="P18684" s="4">
        <v>19942.0</v>
      </c>
      <c r="Q18684" s="3" t="s">
        <v>75</v>
      </c>
      <c r="S18684" s="3" t="s">
        <v>34</v>
      </c>
    </row>
    <row r="18685">
      <c r="A18685" s="2">
        <v>42318.71491898148</v>
      </c>
      <c r="B18685" s="3">
        <v>94.0</v>
      </c>
      <c r="C18685" s="3" t="s">
        <v>16311</v>
      </c>
      <c r="F18685" s="3">
        <v>1.0</v>
      </c>
      <c r="G18685" s="3">
        <v>2.0</v>
      </c>
      <c r="H18685" s="3" t="s">
        <v>1183</v>
      </c>
      <c r="I18685" s="3" t="s">
        <v>16312</v>
      </c>
      <c r="J18685" s="3" t="s">
        <v>1185</v>
      </c>
      <c r="K18685" s="3" t="s">
        <v>24</v>
      </c>
      <c r="L18685" s="3">
        <v>13.0</v>
      </c>
      <c r="M18685" s="3" t="s">
        <v>25</v>
      </c>
      <c r="N18685" s="3" t="s">
        <v>16321</v>
      </c>
      <c r="O18685" s="3" t="s">
        <v>1637</v>
      </c>
      <c r="P18685" s="4">
        <v>20991.0</v>
      </c>
      <c r="Q18685" s="3" t="s">
        <v>216</v>
      </c>
      <c r="S18685" s="3" t="s">
        <v>34</v>
      </c>
    </row>
    <row r="18686">
      <c r="A18686" s="2">
        <v>42318.71491898148</v>
      </c>
      <c r="B18686" s="3">
        <v>94.0</v>
      </c>
      <c r="C18686" s="3" t="s">
        <v>16311</v>
      </c>
      <c r="F18686" s="3">
        <v>1.0</v>
      </c>
      <c r="G18686" s="3">
        <v>2.0</v>
      </c>
      <c r="H18686" s="3" t="s">
        <v>1183</v>
      </c>
      <c r="I18686" s="3" t="s">
        <v>16312</v>
      </c>
      <c r="J18686" s="3" t="s">
        <v>1185</v>
      </c>
      <c r="K18686" s="3" t="s">
        <v>24</v>
      </c>
      <c r="L18686" s="3">
        <v>14.0</v>
      </c>
      <c r="M18686" s="3" t="s">
        <v>30</v>
      </c>
      <c r="N18686" s="3" t="s">
        <v>16322</v>
      </c>
      <c r="O18686" s="3" t="s">
        <v>112</v>
      </c>
      <c r="P18686" s="4">
        <v>22522.0</v>
      </c>
      <c r="Q18686" s="3" t="s">
        <v>189</v>
      </c>
      <c r="S18686" s="3" t="s">
        <v>34</v>
      </c>
    </row>
    <row r="18687">
      <c r="A18687" s="2">
        <v>42318.71491898148</v>
      </c>
      <c r="B18687" s="3">
        <v>94.0</v>
      </c>
      <c r="C18687" s="3" t="s">
        <v>16311</v>
      </c>
      <c r="F18687" s="3">
        <v>1.0</v>
      </c>
      <c r="G18687" s="3">
        <v>2.0</v>
      </c>
      <c r="H18687" s="3" t="s">
        <v>1183</v>
      </c>
      <c r="I18687" s="3" t="s">
        <v>16312</v>
      </c>
      <c r="J18687" s="3" t="s">
        <v>1185</v>
      </c>
      <c r="K18687" s="3" t="s">
        <v>24</v>
      </c>
      <c r="L18687" s="3">
        <v>15.0</v>
      </c>
      <c r="M18687" s="3" t="s">
        <v>25</v>
      </c>
      <c r="N18687" s="3" t="s">
        <v>11452</v>
      </c>
      <c r="O18687" s="3" t="s">
        <v>218</v>
      </c>
      <c r="P18687" s="4">
        <v>26263.0</v>
      </c>
      <c r="Q18687" s="3" t="s">
        <v>55</v>
      </c>
      <c r="S18687" s="3" t="s">
        <v>34</v>
      </c>
    </row>
    <row r="18688">
      <c r="A18688" s="2">
        <v>42318.71491898148</v>
      </c>
      <c r="B18688" s="3">
        <v>94.0</v>
      </c>
      <c r="C18688" s="3" t="s">
        <v>16311</v>
      </c>
      <c r="F18688" s="3">
        <v>1.0</v>
      </c>
      <c r="G18688" s="3">
        <v>2.0</v>
      </c>
      <c r="H18688" s="3" t="s">
        <v>1183</v>
      </c>
      <c r="I18688" s="3" t="s">
        <v>16312</v>
      </c>
      <c r="J18688" s="3" t="s">
        <v>1185</v>
      </c>
      <c r="K18688" s="3" t="s">
        <v>24</v>
      </c>
      <c r="L18688" s="3">
        <v>16.0</v>
      </c>
      <c r="M18688" s="3" t="s">
        <v>30</v>
      </c>
      <c r="N18688" s="3" t="s">
        <v>16323</v>
      </c>
      <c r="O18688" s="3" t="s">
        <v>186</v>
      </c>
      <c r="P18688" s="4">
        <v>19403.0</v>
      </c>
      <c r="Q18688" s="3" t="s">
        <v>96</v>
      </c>
      <c r="S18688" s="3" t="s">
        <v>34</v>
      </c>
    </row>
    <row r="18689">
      <c r="A18689" s="2">
        <v>42318.71491898148</v>
      </c>
      <c r="B18689" s="3">
        <v>94.0</v>
      </c>
      <c r="C18689" s="3" t="s">
        <v>16311</v>
      </c>
      <c r="F18689" s="3">
        <v>1.0</v>
      </c>
      <c r="G18689" s="3">
        <v>2.0</v>
      </c>
      <c r="H18689" s="3" t="s">
        <v>1183</v>
      </c>
      <c r="I18689" s="3" t="s">
        <v>16312</v>
      </c>
      <c r="J18689" s="3" t="s">
        <v>1185</v>
      </c>
      <c r="K18689" s="3" t="s">
        <v>24</v>
      </c>
      <c r="L18689" s="3">
        <v>17.0</v>
      </c>
      <c r="M18689" s="3" t="s">
        <v>25</v>
      </c>
      <c r="N18689" s="3" t="s">
        <v>16324</v>
      </c>
      <c r="O18689" s="3" t="s">
        <v>551</v>
      </c>
      <c r="P18689" s="4">
        <v>31542.0</v>
      </c>
      <c r="Q18689" s="3" t="s">
        <v>132</v>
      </c>
      <c r="S18689" s="3" t="s">
        <v>34</v>
      </c>
    </row>
    <row r="18690">
      <c r="A18690" s="2">
        <v>42318.71491898148</v>
      </c>
      <c r="B18690" s="3">
        <v>94.0</v>
      </c>
      <c r="C18690" s="3" t="s">
        <v>16311</v>
      </c>
      <c r="F18690" s="3">
        <v>1.0</v>
      </c>
      <c r="G18690" s="3">
        <v>2.0</v>
      </c>
      <c r="H18690" s="3" t="s">
        <v>1183</v>
      </c>
      <c r="I18690" s="3" t="s">
        <v>16312</v>
      </c>
      <c r="J18690" s="3" t="s">
        <v>1185</v>
      </c>
      <c r="K18690" s="3" t="s">
        <v>24</v>
      </c>
      <c r="L18690" s="3">
        <v>18.0</v>
      </c>
      <c r="M18690" s="3" t="s">
        <v>30</v>
      </c>
      <c r="N18690" s="3" t="s">
        <v>16325</v>
      </c>
      <c r="O18690" s="3" t="s">
        <v>960</v>
      </c>
      <c r="P18690" s="4">
        <v>19408.0</v>
      </c>
      <c r="Q18690" s="3" t="s">
        <v>49</v>
      </c>
      <c r="S18690" s="3" t="s">
        <v>34</v>
      </c>
    </row>
    <row r="18691">
      <c r="A18691" s="2">
        <v>42318.71491898148</v>
      </c>
      <c r="B18691" s="3">
        <v>94.0</v>
      </c>
      <c r="C18691" s="3" t="s">
        <v>16311</v>
      </c>
      <c r="F18691" s="3">
        <v>1.0</v>
      </c>
      <c r="G18691" s="3">
        <v>2.0</v>
      </c>
      <c r="H18691" s="3" t="s">
        <v>1183</v>
      </c>
      <c r="I18691" s="3" t="s">
        <v>16312</v>
      </c>
      <c r="J18691" s="3" t="s">
        <v>1185</v>
      </c>
      <c r="K18691" s="3" t="s">
        <v>24</v>
      </c>
      <c r="L18691" s="3">
        <v>19.0</v>
      </c>
      <c r="M18691" s="3" t="s">
        <v>25</v>
      </c>
      <c r="N18691" s="3" t="s">
        <v>7998</v>
      </c>
      <c r="O18691" s="3" t="s">
        <v>168</v>
      </c>
      <c r="P18691" s="4">
        <v>23353.0</v>
      </c>
      <c r="Q18691" s="3" t="s">
        <v>169</v>
      </c>
      <c r="S18691" s="3" t="s">
        <v>34</v>
      </c>
    </row>
    <row r="18692">
      <c r="A18692" s="2">
        <v>42318.71491898148</v>
      </c>
      <c r="B18692" s="3">
        <v>94.0</v>
      </c>
      <c r="C18692" s="3" t="s">
        <v>16311</v>
      </c>
      <c r="F18692" s="3">
        <v>1.0</v>
      </c>
      <c r="G18692" s="3">
        <v>2.0</v>
      </c>
      <c r="H18692" s="3" t="s">
        <v>1183</v>
      </c>
      <c r="I18692" s="3" t="s">
        <v>16312</v>
      </c>
      <c r="J18692" s="3" t="s">
        <v>1185</v>
      </c>
      <c r="K18692" s="3" t="s">
        <v>24</v>
      </c>
      <c r="L18692" s="3">
        <v>20.0</v>
      </c>
      <c r="M18692" s="3" t="s">
        <v>30</v>
      </c>
      <c r="N18692" s="3" t="s">
        <v>16326</v>
      </c>
      <c r="O18692" s="3" t="s">
        <v>57</v>
      </c>
      <c r="P18692" s="4">
        <v>26589.0</v>
      </c>
      <c r="Q18692" s="3" t="s">
        <v>169</v>
      </c>
      <c r="S18692" s="3" t="s">
        <v>34</v>
      </c>
    </row>
    <row r="18693">
      <c r="A18693" s="2">
        <v>42318.71491898148</v>
      </c>
      <c r="B18693" s="3">
        <v>94.0</v>
      </c>
      <c r="C18693" s="3" t="s">
        <v>16311</v>
      </c>
      <c r="F18693" s="3">
        <v>1.0</v>
      </c>
      <c r="G18693" s="3">
        <v>2.0</v>
      </c>
      <c r="H18693" s="3" t="s">
        <v>1183</v>
      </c>
      <c r="I18693" s="3" t="s">
        <v>16312</v>
      </c>
      <c r="J18693" s="3" t="s">
        <v>1185</v>
      </c>
      <c r="K18693" s="3" t="s">
        <v>24</v>
      </c>
      <c r="L18693" s="3">
        <v>21.0</v>
      </c>
      <c r="M18693" s="3" t="s">
        <v>25</v>
      </c>
      <c r="N18693" s="3" t="s">
        <v>2561</v>
      </c>
      <c r="O18693" s="3" t="s">
        <v>391</v>
      </c>
      <c r="P18693" s="4">
        <v>11180.0</v>
      </c>
      <c r="Q18693" s="3" t="s">
        <v>1159</v>
      </c>
      <c r="S18693" s="3" t="s">
        <v>34</v>
      </c>
    </row>
    <row r="18694">
      <c r="A18694" s="2">
        <v>42318.71491898148</v>
      </c>
      <c r="B18694" s="3">
        <v>94.0</v>
      </c>
      <c r="C18694" s="3" t="s">
        <v>16311</v>
      </c>
      <c r="F18694" s="3">
        <v>1.0</v>
      </c>
      <c r="G18694" s="3">
        <v>2.0</v>
      </c>
      <c r="H18694" s="3" t="s">
        <v>1183</v>
      </c>
      <c r="I18694" s="3" t="s">
        <v>16312</v>
      </c>
      <c r="J18694" s="3" t="s">
        <v>1185</v>
      </c>
      <c r="K18694" s="3" t="s">
        <v>24</v>
      </c>
      <c r="L18694" s="3">
        <v>22.0</v>
      </c>
      <c r="M18694" s="3" t="s">
        <v>30</v>
      </c>
      <c r="N18694" s="3" t="s">
        <v>16327</v>
      </c>
      <c r="O18694" s="3" t="s">
        <v>355</v>
      </c>
      <c r="P18694" s="4">
        <v>23243.0</v>
      </c>
      <c r="Q18694" s="3" t="s">
        <v>221</v>
      </c>
      <c r="S18694" s="3" t="s">
        <v>34</v>
      </c>
    </row>
    <row r="18695">
      <c r="A18695" s="2">
        <v>42318.71491898148</v>
      </c>
      <c r="B18695" s="3">
        <v>94.0</v>
      </c>
      <c r="C18695" s="3" t="s">
        <v>16311</v>
      </c>
      <c r="F18695" s="3">
        <v>1.0</v>
      </c>
      <c r="G18695" s="3">
        <v>2.0</v>
      </c>
      <c r="H18695" s="3" t="s">
        <v>1183</v>
      </c>
      <c r="I18695" s="3" t="s">
        <v>16312</v>
      </c>
      <c r="J18695" s="3" t="s">
        <v>1185</v>
      </c>
      <c r="K18695" s="3" t="s">
        <v>24</v>
      </c>
      <c r="L18695" s="3">
        <v>23.0</v>
      </c>
      <c r="M18695" s="3" t="s">
        <v>25</v>
      </c>
      <c r="N18695" s="3" t="s">
        <v>16328</v>
      </c>
      <c r="O18695" s="3" t="s">
        <v>639</v>
      </c>
      <c r="P18695" s="4">
        <v>23867.0</v>
      </c>
      <c r="Q18695" s="3" t="s">
        <v>113</v>
      </c>
      <c r="S18695" s="3" t="s">
        <v>34</v>
      </c>
    </row>
    <row r="18696">
      <c r="A18696" s="2">
        <v>42318.71491898148</v>
      </c>
      <c r="B18696" s="3">
        <v>94.0</v>
      </c>
      <c r="C18696" s="3" t="s">
        <v>16311</v>
      </c>
      <c r="F18696" s="3">
        <v>1.0</v>
      </c>
      <c r="G18696" s="3">
        <v>2.0</v>
      </c>
      <c r="H18696" s="3" t="s">
        <v>1183</v>
      </c>
      <c r="I18696" s="3" t="s">
        <v>16312</v>
      </c>
      <c r="J18696" s="3" t="s">
        <v>1185</v>
      </c>
      <c r="K18696" s="3" t="s">
        <v>24</v>
      </c>
      <c r="L18696" s="3">
        <v>24.0</v>
      </c>
      <c r="M18696" s="3" t="s">
        <v>30</v>
      </c>
      <c r="N18696" s="3" t="s">
        <v>16329</v>
      </c>
      <c r="O18696" s="3" t="s">
        <v>16330</v>
      </c>
      <c r="P18696" s="4">
        <v>32759.0</v>
      </c>
      <c r="Q18696" s="3" t="s">
        <v>132</v>
      </c>
      <c r="S18696" s="3" t="s">
        <v>34</v>
      </c>
    </row>
    <row r="18697">
      <c r="A18697" s="2">
        <v>42318.71491898148</v>
      </c>
      <c r="B18697" s="3">
        <v>94.0</v>
      </c>
      <c r="C18697" s="3" t="s">
        <v>16311</v>
      </c>
      <c r="F18697" s="3">
        <v>1.0</v>
      </c>
      <c r="G18697" s="3">
        <v>2.0</v>
      </c>
      <c r="H18697" s="3" t="s">
        <v>1183</v>
      </c>
      <c r="I18697" s="3" t="s">
        <v>16312</v>
      </c>
      <c r="J18697" s="3" t="s">
        <v>1185</v>
      </c>
      <c r="K18697" s="3" t="s">
        <v>24</v>
      </c>
      <c r="L18697" s="3">
        <v>25.0</v>
      </c>
      <c r="M18697" s="3" t="s">
        <v>25</v>
      </c>
      <c r="N18697" s="3" t="s">
        <v>16331</v>
      </c>
      <c r="O18697" s="3" t="s">
        <v>753</v>
      </c>
      <c r="P18697" s="4">
        <v>18427.0</v>
      </c>
      <c r="Q18697" s="3" t="s">
        <v>49</v>
      </c>
      <c r="S18697" s="3" t="s">
        <v>34</v>
      </c>
    </row>
    <row r="18698">
      <c r="A18698" s="2">
        <v>42318.71491898148</v>
      </c>
      <c r="B18698" s="3">
        <v>94.0</v>
      </c>
      <c r="C18698" s="3" t="s">
        <v>16311</v>
      </c>
      <c r="F18698" s="3">
        <v>1.0</v>
      </c>
      <c r="G18698" s="3">
        <v>2.0</v>
      </c>
      <c r="H18698" s="3" t="s">
        <v>1183</v>
      </c>
      <c r="I18698" s="3" t="s">
        <v>16312</v>
      </c>
      <c r="J18698" s="3" t="s">
        <v>1185</v>
      </c>
      <c r="K18698" s="3" t="s">
        <v>24</v>
      </c>
      <c r="L18698" s="3">
        <v>26.0</v>
      </c>
      <c r="M18698" s="3" t="s">
        <v>30</v>
      </c>
      <c r="N18698" s="3" t="s">
        <v>16324</v>
      </c>
      <c r="O18698" s="3" t="s">
        <v>311</v>
      </c>
      <c r="P18698" s="4">
        <v>31386.0</v>
      </c>
      <c r="Q18698" s="3" t="s">
        <v>40</v>
      </c>
      <c r="S18698" s="3" t="s">
        <v>34</v>
      </c>
    </row>
    <row r="18699">
      <c r="A18699" s="2">
        <v>42318.71491898148</v>
      </c>
      <c r="B18699" s="3">
        <v>94.0</v>
      </c>
      <c r="C18699" s="3" t="s">
        <v>16311</v>
      </c>
      <c r="F18699" s="3">
        <v>1.0</v>
      </c>
      <c r="G18699" s="3">
        <v>2.0</v>
      </c>
      <c r="H18699" s="3" t="s">
        <v>1183</v>
      </c>
      <c r="I18699" s="3" t="s">
        <v>16312</v>
      </c>
      <c r="J18699" s="3" t="s">
        <v>1185</v>
      </c>
      <c r="K18699" s="3" t="s">
        <v>24</v>
      </c>
      <c r="L18699" s="3">
        <v>27.0</v>
      </c>
      <c r="M18699" s="3" t="s">
        <v>25</v>
      </c>
      <c r="N18699" s="3" t="s">
        <v>1269</v>
      </c>
      <c r="O18699" s="3" t="s">
        <v>1053</v>
      </c>
      <c r="P18699" s="4">
        <v>29142.0</v>
      </c>
      <c r="Q18699" s="3" t="s">
        <v>75</v>
      </c>
      <c r="S18699" s="3" t="s">
        <v>34</v>
      </c>
    </row>
    <row r="18700">
      <c r="A18700" s="2">
        <v>42318.71491898148</v>
      </c>
      <c r="B18700" s="3">
        <v>94.0</v>
      </c>
      <c r="C18700" s="3" t="s">
        <v>16311</v>
      </c>
      <c r="F18700" s="3">
        <v>1.0</v>
      </c>
      <c r="G18700" s="3">
        <v>2.0</v>
      </c>
      <c r="H18700" s="3" t="s">
        <v>1183</v>
      </c>
      <c r="I18700" s="3" t="s">
        <v>16312</v>
      </c>
      <c r="J18700" s="3" t="s">
        <v>1185</v>
      </c>
      <c r="K18700" s="3" t="s">
        <v>24</v>
      </c>
      <c r="L18700" s="3">
        <v>28.0</v>
      </c>
      <c r="M18700" s="3" t="s">
        <v>30</v>
      </c>
      <c r="N18700" s="3" t="s">
        <v>5053</v>
      </c>
      <c r="O18700" s="3" t="s">
        <v>919</v>
      </c>
      <c r="P18700" s="4">
        <v>24268.0</v>
      </c>
      <c r="Q18700" s="3" t="s">
        <v>132</v>
      </c>
      <c r="S18700" s="3" t="s">
        <v>34</v>
      </c>
    </row>
    <row r="18701">
      <c r="A18701" s="2">
        <v>42318.71491898148</v>
      </c>
      <c r="B18701" s="3">
        <v>94.0</v>
      </c>
      <c r="C18701" s="3" t="s">
        <v>16311</v>
      </c>
      <c r="F18701" s="3">
        <v>1.0</v>
      </c>
      <c r="G18701" s="3">
        <v>2.0</v>
      </c>
      <c r="H18701" s="3" t="s">
        <v>1183</v>
      </c>
      <c r="I18701" s="3" t="s">
        <v>16312</v>
      </c>
      <c r="J18701" s="3" t="s">
        <v>1185</v>
      </c>
      <c r="K18701" s="3" t="s">
        <v>24</v>
      </c>
      <c r="L18701" s="3">
        <v>29.0</v>
      </c>
      <c r="M18701" s="3" t="s">
        <v>25</v>
      </c>
      <c r="N18701" s="3" t="s">
        <v>16332</v>
      </c>
      <c r="O18701" s="3" t="s">
        <v>639</v>
      </c>
      <c r="P18701" s="4">
        <v>13211.0</v>
      </c>
      <c r="Q18701" s="3" t="s">
        <v>105</v>
      </c>
      <c r="S18701" s="3" t="s">
        <v>34</v>
      </c>
    </row>
    <row r="18702">
      <c r="A18702" s="2">
        <v>42318.71491898148</v>
      </c>
      <c r="B18702" s="3">
        <v>94.0</v>
      </c>
      <c r="C18702" s="3" t="s">
        <v>16311</v>
      </c>
      <c r="F18702" s="3">
        <v>1.0</v>
      </c>
      <c r="G18702" s="3">
        <v>2.0</v>
      </c>
      <c r="H18702" s="3" t="s">
        <v>1183</v>
      </c>
      <c r="I18702" s="3" t="s">
        <v>16312</v>
      </c>
      <c r="J18702" s="3" t="s">
        <v>1185</v>
      </c>
      <c r="K18702" s="3" t="s">
        <v>24</v>
      </c>
      <c r="L18702" s="3">
        <v>30.0</v>
      </c>
      <c r="M18702" s="3" t="s">
        <v>30</v>
      </c>
      <c r="N18702" s="3" t="s">
        <v>16333</v>
      </c>
      <c r="O18702" s="3" t="s">
        <v>283</v>
      </c>
      <c r="P18702" s="4">
        <v>24635.0</v>
      </c>
      <c r="Q18702" s="3" t="s">
        <v>40</v>
      </c>
      <c r="S18702" s="3" t="s">
        <v>34</v>
      </c>
    </row>
    <row r="18703">
      <c r="A18703" s="2">
        <v>42318.71491898148</v>
      </c>
      <c r="B18703" s="3">
        <v>94.0</v>
      </c>
      <c r="C18703" s="3" t="s">
        <v>16311</v>
      </c>
      <c r="F18703" s="3">
        <v>1.0</v>
      </c>
      <c r="G18703" s="3">
        <v>2.0</v>
      </c>
      <c r="H18703" s="3" t="s">
        <v>1183</v>
      </c>
      <c r="I18703" s="3" t="s">
        <v>16312</v>
      </c>
      <c r="J18703" s="3" t="s">
        <v>1185</v>
      </c>
      <c r="K18703" s="3" t="s">
        <v>24</v>
      </c>
      <c r="L18703" s="3">
        <v>31.0</v>
      </c>
      <c r="M18703" s="3" t="s">
        <v>25</v>
      </c>
      <c r="N18703" s="3" t="s">
        <v>16334</v>
      </c>
      <c r="O18703" s="3" t="s">
        <v>862</v>
      </c>
      <c r="P18703" s="4">
        <v>28854.0</v>
      </c>
      <c r="Q18703" s="3" t="s">
        <v>40</v>
      </c>
      <c r="S18703" s="3" t="s">
        <v>34</v>
      </c>
    </row>
    <row r="18704">
      <c r="A18704" s="2">
        <v>42318.71491898148</v>
      </c>
      <c r="B18704" s="3">
        <v>94.0</v>
      </c>
      <c r="C18704" s="3" t="s">
        <v>16311</v>
      </c>
      <c r="F18704" s="3">
        <v>1.0</v>
      </c>
      <c r="G18704" s="3">
        <v>2.0</v>
      </c>
      <c r="H18704" s="3" t="s">
        <v>1183</v>
      </c>
      <c r="I18704" s="3" t="s">
        <v>16312</v>
      </c>
      <c r="J18704" s="3" t="s">
        <v>1185</v>
      </c>
      <c r="K18704" s="3" t="s">
        <v>24</v>
      </c>
      <c r="L18704" s="3">
        <v>32.0</v>
      </c>
      <c r="M18704" s="3" t="s">
        <v>30</v>
      </c>
      <c r="N18704" s="3" t="s">
        <v>16335</v>
      </c>
      <c r="O18704" s="3" t="s">
        <v>1307</v>
      </c>
      <c r="P18704" s="4">
        <v>29076.0</v>
      </c>
      <c r="Q18704" s="3" t="s">
        <v>132</v>
      </c>
      <c r="S18704" s="3" t="s">
        <v>34</v>
      </c>
    </row>
    <row r="18705">
      <c r="A18705" s="2">
        <v>42318.71491898148</v>
      </c>
      <c r="B18705" s="3">
        <v>94.0</v>
      </c>
      <c r="C18705" s="3" t="s">
        <v>16311</v>
      </c>
      <c r="F18705" s="3">
        <v>1.0</v>
      </c>
      <c r="G18705" s="3">
        <v>2.0</v>
      </c>
      <c r="H18705" s="3" t="s">
        <v>1183</v>
      </c>
      <c r="I18705" s="3" t="s">
        <v>16312</v>
      </c>
      <c r="J18705" s="3" t="s">
        <v>1185</v>
      </c>
      <c r="K18705" s="3" t="s">
        <v>24</v>
      </c>
      <c r="L18705" s="3">
        <v>33.0</v>
      </c>
      <c r="M18705" s="3" t="s">
        <v>25</v>
      </c>
      <c r="N18705" s="3" t="s">
        <v>16336</v>
      </c>
      <c r="O18705" s="3" t="s">
        <v>240</v>
      </c>
      <c r="P18705" s="4">
        <v>16397.0</v>
      </c>
      <c r="Q18705" s="3" t="s">
        <v>105</v>
      </c>
      <c r="S18705" s="3" t="s">
        <v>34</v>
      </c>
    </row>
    <row r="18706">
      <c r="A18706" s="2">
        <v>42318.71491898148</v>
      </c>
      <c r="B18706" s="3">
        <v>94.0</v>
      </c>
      <c r="C18706" s="3" t="s">
        <v>16311</v>
      </c>
      <c r="F18706" s="3">
        <v>1.0</v>
      </c>
      <c r="G18706" s="3">
        <v>2.0</v>
      </c>
      <c r="H18706" s="3" t="s">
        <v>1183</v>
      </c>
      <c r="I18706" s="3" t="s">
        <v>16312</v>
      </c>
      <c r="J18706" s="3" t="s">
        <v>1185</v>
      </c>
      <c r="K18706" s="3" t="s">
        <v>24</v>
      </c>
      <c r="L18706" s="3">
        <v>34.0</v>
      </c>
      <c r="M18706" s="3" t="s">
        <v>30</v>
      </c>
      <c r="N18706" s="3" t="s">
        <v>14221</v>
      </c>
      <c r="O18706" s="3" t="s">
        <v>16337</v>
      </c>
      <c r="P18706" s="4">
        <v>29574.0</v>
      </c>
      <c r="Q18706" s="3" t="s">
        <v>28</v>
      </c>
      <c r="S18706" s="3" t="s">
        <v>34</v>
      </c>
    </row>
    <row r="18707">
      <c r="A18707" s="2">
        <v>42318.71491898148</v>
      </c>
      <c r="B18707" s="3">
        <v>94.0</v>
      </c>
      <c r="C18707" s="3" t="s">
        <v>16311</v>
      </c>
      <c r="F18707" s="3">
        <v>1.0</v>
      </c>
      <c r="G18707" s="3">
        <v>2.0</v>
      </c>
      <c r="H18707" s="3" t="s">
        <v>1183</v>
      </c>
      <c r="I18707" s="3" t="s">
        <v>16312</v>
      </c>
      <c r="J18707" s="3" t="s">
        <v>1185</v>
      </c>
      <c r="K18707" s="3" t="s">
        <v>24</v>
      </c>
      <c r="L18707" s="3">
        <v>35.0</v>
      </c>
      <c r="M18707" s="3" t="s">
        <v>25</v>
      </c>
      <c r="N18707" s="3" t="s">
        <v>16338</v>
      </c>
      <c r="O18707" s="3" t="s">
        <v>685</v>
      </c>
      <c r="P18707" s="4">
        <v>32167.0</v>
      </c>
      <c r="Q18707" s="3" t="s">
        <v>40</v>
      </c>
      <c r="S18707" s="3" t="s">
        <v>34</v>
      </c>
    </row>
    <row r="18708">
      <c r="A18708" s="2">
        <v>42318.71491898148</v>
      </c>
      <c r="B18708" s="3">
        <v>94.0</v>
      </c>
      <c r="C18708" s="3" t="s">
        <v>16311</v>
      </c>
      <c r="F18708" s="3">
        <v>1.0</v>
      </c>
      <c r="G18708" s="3">
        <v>2.0</v>
      </c>
      <c r="H18708" s="3" t="s">
        <v>1183</v>
      </c>
      <c r="I18708" s="3" t="s">
        <v>16312</v>
      </c>
      <c r="J18708" s="3" t="s">
        <v>1185</v>
      </c>
      <c r="K18708" s="3" t="s">
        <v>24</v>
      </c>
      <c r="L18708" s="3">
        <v>36.0</v>
      </c>
      <c r="M18708" s="3" t="s">
        <v>30</v>
      </c>
      <c r="N18708" s="3" t="s">
        <v>16339</v>
      </c>
      <c r="O18708" s="3" t="s">
        <v>81</v>
      </c>
      <c r="P18708" s="4">
        <v>23495.0</v>
      </c>
      <c r="Q18708" s="3" t="s">
        <v>132</v>
      </c>
      <c r="S18708" s="3" t="s">
        <v>34</v>
      </c>
    </row>
    <row r="18709">
      <c r="A18709" s="2">
        <v>42318.71491898148</v>
      </c>
      <c r="B18709" s="3">
        <v>94.0</v>
      </c>
      <c r="C18709" s="3" t="s">
        <v>16311</v>
      </c>
      <c r="F18709" s="3">
        <v>1.0</v>
      </c>
      <c r="G18709" s="3">
        <v>2.0</v>
      </c>
      <c r="H18709" s="3" t="s">
        <v>1183</v>
      </c>
      <c r="I18709" s="3" t="s">
        <v>16312</v>
      </c>
      <c r="J18709" s="3" t="s">
        <v>1185</v>
      </c>
      <c r="K18709" s="3" t="s">
        <v>24</v>
      </c>
      <c r="L18709" s="3">
        <v>37.0</v>
      </c>
      <c r="M18709" s="3" t="s">
        <v>25</v>
      </c>
      <c r="N18709" s="3" t="s">
        <v>12036</v>
      </c>
      <c r="O18709" s="3" t="s">
        <v>309</v>
      </c>
      <c r="P18709" s="4">
        <v>33552.0</v>
      </c>
      <c r="Q18709" s="3" t="s">
        <v>372</v>
      </c>
      <c r="S18709" s="3" t="s">
        <v>34</v>
      </c>
    </row>
    <row r="18710">
      <c r="A18710" s="2">
        <v>42318.71491898148</v>
      </c>
      <c r="B18710" s="3">
        <v>94.0</v>
      </c>
      <c r="C18710" s="3" t="s">
        <v>16311</v>
      </c>
      <c r="F18710" s="3">
        <v>1.0</v>
      </c>
      <c r="G18710" s="3">
        <v>2.0</v>
      </c>
      <c r="H18710" s="3" t="s">
        <v>1183</v>
      </c>
      <c r="I18710" s="3" t="s">
        <v>16312</v>
      </c>
      <c r="J18710" s="3" t="s">
        <v>1185</v>
      </c>
      <c r="K18710" s="3" t="s">
        <v>24</v>
      </c>
      <c r="L18710" s="3">
        <v>38.0</v>
      </c>
      <c r="M18710" s="3" t="s">
        <v>30</v>
      </c>
      <c r="N18710" s="3" t="s">
        <v>16340</v>
      </c>
      <c r="O18710" s="3" t="s">
        <v>1251</v>
      </c>
      <c r="P18710" s="4">
        <v>30208.0</v>
      </c>
      <c r="Q18710" s="3" t="s">
        <v>40</v>
      </c>
      <c r="S18710" s="3" t="s">
        <v>34</v>
      </c>
    </row>
    <row r="18711">
      <c r="A18711" s="2">
        <v>42318.71491898148</v>
      </c>
      <c r="B18711" s="3">
        <v>94.0</v>
      </c>
      <c r="C18711" s="3" t="s">
        <v>16311</v>
      </c>
      <c r="F18711" s="3">
        <v>1.0</v>
      </c>
      <c r="G18711" s="3">
        <v>2.0</v>
      </c>
      <c r="H18711" s="3" t="s">
        <v>1183</v>
      </c>
      <c r="I18711" s="3" t="s">
        <v>16312</v>
      </c>
      <c r="J18711" s="3" t="s">
        <v>1185</v>
      </c>
      <c r="K18711" s="3" t="s">
        <v>24</v>
      </c>
      <c r="L18711" s="3">
        <v>39.0</v>
      </c>
      <c r="M18711" s="3" t="s">
        <v>25</v>
      </c>
      <c r="N18711" s="3" t="s">
        <v>2065</v>
      </c>
      <c r="O18711" s="3" t="s">
        <v>1275</v>
      </c>
      <c r="P18711" s="4">
        <v>31773.0</v>
      </c>
      <c r="Q18711" s="3" t="s">
        <v>372</v>
      </c>
      <c r="S18711" s="3" t="s">
        <v>34</v>
      </c>
    </row>
    <row r="18712">
      <c r="A18712" s="2">
        <v>42318.71491898148</v>
      </c>
      <c r="B18712" s="3">
        <v>94.0</v>
      </c>
      <c r="C18712" s="3" t="s">
        <v>16311</v>
      </c>
      <c r="F18712" s="3">
        <v>1.0</v>
      </c>
      <c r="G18712" s="3">
        <v>2.0</v>
      </c>
      <c r="H18712" s="3" t="s">
        <v>1183</v>
      </c>
      <c r="I18712" s="3" t="s">
        <v>16312</v>
      </c>
      <c r="J18712" s="3" t="s">
        <v>1185</v>
      </c>
      <c r="K18712" s="3" t="s">
        <v>24</v>
      </c>
      <c r="L18712" s="3">
        <v>40.0</v>
      </c>
      <c r="M18712" s="3" t="s">
        <v>30</v>
      </c>
      <c r="N18712" s="3" t="s">
        <v>16341</v>
      </c>
      <c r="O18712" s="3" t="s">
        <v>125</v>
      </c>
      <c r="P18712" s="4">
        <v>24796.0</v>
      </c>
      <c r="Q18712" s="3" t="s">
        <v>40</v>
      </c>
      <c r="S18712" s="3" t="s">
        <v>34</v>
      </c>
    </row>
    <row r="18713">
      <c r="A18713" s="2">
        <v>42318.71491898148</v>
      </c>
      <c r="B18713" s="3">
        <v>94.0</v>
      </c>
      <c r="C18713" s="3" t="s">
        <v>16311</v>
      </c>
      <c r="F18713" s="3">
        <v>1.0</v>
      </c>
      <c r="G18713" s="3">
        <v>2.0</v>
      </c>
      <c r="H18713" s="3" t="s">
        <v>1183</v>
      </c>
      <c r="I18713" s="3" t="s">
        <v>16312</v>
      </c>
      <c r="J18713" s="3" t="s">
        <v>1185</v>
      </c>
      <c r="K18713" s="3" t="s">
        <v>24</v>
      </c>
      <c r="L18713" s="3">
        <v>41.0</v>
      </c>
      <c r="M18713" s="3" t="s">
        <v>25</v>
      </c>
      <c r="N18713" s="3" t="s">
        <v>16342</v>
      </c>
      <c r="O18713" s="3" t="s">
        <v>16343</v>
      </c>
      <c r="P18713" s="4">
        <v>30000.0</v>
      </c>
      <c r="Q18713" s="3" t="s">
        <v>43</v>
      </c>
      <c r="S18713" s="3" t="s">
        <v>34</v>
      </c>
    </row>
    <row r="18714">
      <c r="A18714" s="2">
        <v>42318.71491898148</v>
      </c>
      <c r="B18714" s="3">
        <v>94.0</v>
      </c>
      <c r="C18714" s="3" t="s">
        <v>16311</v>
      </c>
      <c r="F18714" s="3">
        <v>1.0</v>
      </c>
      <c r="G18714" s="3">
        <v>2.0</v>
      </c>
      <c r="H18714" s="3" t="s">
        <v>1183</v>
      </c>
      <c r="I18714" s="3" t="s">
        <v>16312</v>
      </c>
      <c r="J18714" s="3" t="s">
        <v>1185</v>
      </c>
      <c r="K18714" s="3" t="s">
        <v>24</v>
      </c>
      <c r="L18714" s="3">
        <v>42.0</v>
      </c>
      <c r="M18714" s="3" t="s">
        <v>30</v>
      </c>
      <c r="N18714" s="3" t="s">
        <v>16338</v>
      </c>
      <c r="O18714" s="3" t="s">
        <v>16344</v>
      </c>
      <c r="P18714" s="4">
        <v>23675.0</v>
      </c>
      <c r="Q18714" s="3" t="s">
        <v>40</v>
      </c>
      <c r="S18714" s="3" t="s">
        <v>34</v>
      </c>
    </row>
    <row r="18715">
      <c r="A18715" s="2">
        <v>42318.71491898148</v>
      </c>
      <c r="B18715" s="3">
        <v>94.0</v>
      </c>
      <c r="C18715" s="3" t="s">
        <v>16311</v>
      </c>
      <c r="F18715" s="3">
        <v>1.0</v>
      </c>
      <c r="G18715" s="3">
        <v>2.0</v>
      </c>
      <c r="H18715" s="3" t="s">
        <v>1183</v>
      </c>
      <c r="I18715" s="3" t="s">
        <v>16312</v>
      </c>
      <c r="J18715" s="3" t="s">
        <v>1185</v>
      </c>
      <c r="K18715" s="3" t="s">
        <v>24</v>
      </c>
      <c r="L18715" s="3">
        <v>43.0</v>
      </c>
      <c r="M18715" s="3" t="s">
        <v>25</v>
      </c>
      <c r="N18715" s="3" t="s">
        <v>16345</v>
      </c>
      <c r="O18715" s="3" t="s">
        <v>7055</v>
      </c>
      <c r="P18715" s="4">
        <v>30668.0</v>
      </c>
      <c r="Q18715" s="3" t="s">
        <v>169</v>
      </c>
      <c r="S18715" s="3" t="s">
        <v>34</v>
      </c>
    </row>
    <row r="18716">
      <c r="A18716" s="2">
        <v>42318.71491898148</v>
      </c>
      <c r="B18716" s="3">
        <v>94.0</v>
      </c>
      <c r="C18716" s="3" t="s">
        <v>16311</v>
      </c>
      <c r="F18716" s="3">
        <v>1.0</v>
      </c>
      <c r="G18716" s="3">
        <v>2.0</v>
      </c>
      <c r="H18716" s="3" t="s">
        <v>1183</v>
      </c>
      <c r="I18716" s="3" t="s">
        <v>16312</v>
      </c>
      <c r="J18716" s="3" t="s">
        <v>1185</v>
      </c>
      <c r="K18716" s="3" t="s">
        <v>24</v>
      </c>
      <c r="L18716" s="3">
        <v>44.0</v>
      </c>
      <c r="M18716" s="3" t="s">
        <v>30</v>
      </c>
      <c r="N18716" s="3" t="s">
        <v>16346</v>
      </c>
      <c r="O18716" s="3" t="s">
        <v>215</v>
      </c>
      <c r="P18716" s="4">
        <v>28097.0</v>
      </c>
      <c r="Q18716" s="3" t="s">
        <v>40</v>
      </c>
      <c r="S18716" s="3" t="s">
        <v>34</v>
      </c>
    </row>
    <row r="18717">
      <c r="A18717" s="2">
        <v>42318.71491898148</v>
      </c>
      <c r="B18717" s="3">
        <v>94.0</v>
      </c>
      <c r="C18717" s="3" t="s">
        <v>16311</v>
      </c>
      <c r="F18717" s="3">
        <v>1.0</v>
      </c>
      <c r="G18717" s="3">
        <v>2.0</v>
      </c>
      <c r="H18717" s="3" t="s">
        <v>1183</v>
      </c>
      <c r="I18717" s="3" t="s">
        <v>16312</v>
      </c>
      <c r="J18717" s="3" t="s">
        <v>1185</v>
      </c>
      <c r="K18717" s="3" t="s">
        <v>24</v>
      </c>
      <c r="L18717" s="3">
        <v>45.0</v>
      </c>
      <c r="M18717" s="3" t="s">
        <v>25</v>
      </c>
      <c r="N18717" s="3" t="s">
        <v>3011</v>
      </c>
      <c r="O18717" s="3" t="s">
        <v>102</v>
      </c>
      <c r="P18717" s="4">
        <v>17751.0</v>
      </c>
      <c r="Q18717" s="3" t="s">
        <v>33</v>
      </c>
      <c r="S18717" s="3" t="s">
        <v>34</v>
      </c>
    </row>
    <row r="18718">
      <c r="A18718" s="2">
        <v>42318.71491898148</v>
      </c>
      <c r="B18718" s="3">
        <v>94.0</v>
      </c>
      <c r="C18718" s="3" t="s">
        <v>16311</v>
      </c>
      <c r="F18718" s="3">
        <v>1.0</v>
      </c>
      <c r="G18718" s="3">
        <v>2.0</v>
      </c>
      <c r="H18718" s="3" t="s">
        <v>1183</v>
      </c>
      <c r="I18718" s="3" t="s">
        <v>16312</v>
      </c>
      <c r="J18718" s="3" t="s">
        <v>1185</v>
      </c>
      <c r="K18718" s="3" t="s">
        <v>24</v>
      </c>
      <c r="L18718" s="3">
        <v>46.0</v>
      </c>
      <c r="M18718" s="3" t="s">
        <v>30</v>
      </c>
      <c r="N18718" s="3" t="s">
        <v>16331</v>
      </c>
      <c r="O18718" s="3" t="s">
        <v>307</v>
      </c>
      <c r="P18718" s="4">
        <v>22228.0</v>
      </c>
      <c r="Q18718" s="3" t="s">
        <v>132</v>
      </c>
      <c r="S18718" s="3" t="s">
        <v>34</v>
      </c>
    </row>
    <row r="18719">
      <c r="A18719" s="2">
        <v>42318.71491898148</v>
      </c>
      <c r="B18719" s="3">
        <v>94.0</v>
      </c>
      <c r="C18719" s="3" t="s">
        <v>16311</v>
      </c>
      <c r="F18719" s="3">
        <v>1.0</v>
      </c>
      <c r="G18719" s="3">
        <v>2.0</v>
      </c>
      <c r="H18719" s="3" t="s">
        <v>1183</v>
      </c>
      <c r="I18719" s="3" t="s">
        <v>16312</v>
      </c>
      <c r="J18719" s="3" t="s">
        <v>1185</v>
      </c>
      <c r="K18719" s="3" t="s">
        <v>24</v>
      </c>
      <c r="L18719" s="3">
        <v>47.0</v>
      </c>
      <c r="M18719" s="3" t="s">
        <v>25</v>
      </c>
      <c r="N18719" s="3" t="s">
        <v>13092</v>
      </c>
      <c r="O18719" s="3" t="s">
        <v>536</v>
      </c>
      <c r="P18719" s="4">
        <v>24789.0</v>
      </c>
      <c r="Q18719" s="3" t="s">
        <v>372</v>
      </c>
      <c r="S18719" s="3" t="s">
        <v>34</v>
      </c>
    </row>
    <row r="18720">
      <c r="A18720" s="2">
        <v>42318.71491898148</v>
      </c>
      <c r="B18720" s="3">
        <v>94.0</v>
      </c>
      <c r="C18720" s="3" t="s">
        <v>16311</v>
      </c>
      <c r="F18720" s="3">
        <v>1.0</v>
      </c>
      <c r="G18720" s="3">
        <v>2.0</v>
      </c>
      <c r="H18720" s="3" t="s">
        <v>1183</v>
      </c>
      <c r="I18720" s="3" t="s">
        <v>16312</v>
      </c>
      <c r="J18720" s="3" t="s">
        <v>1185</v>
      </c>
      <c r="K18720" s="3" t="s">
        <v>24</v>
      </c>
      <c r="L18720" s="3">
        <v>48.0</v>
      </c>
      <c r="M18720" s="3" t="s">
        <v>30</v>
      </c>
      <c r="N18720" s="3" t="s">
        <v>15940</v>
      </c>
      <c r="O18720" s="3" t="s">
        <v>16347</v>
      </c>
      <c r="P18720" s="4">
        <v>14662.0</v>
      </c>
      <c r="Q18720" s="3" t="s">
        <v>40</v>
      </c>
      <c r="S18720" s="3" t="s">
        <v>34</v>
      </c>
    </row>
    <row r="18721">
      <c r="A18721" s="2">
        <v>42318.71491898148</v>
      </c>
      <c r="B18721" s="3">
        <v>94.0</v>
      </c>
      <c r="C18721" s="3" t="s">
        <v>16311</v>
      </c>
      <c r="F18721" s="3">
        <v>1.0</v>
      </c>
      <c r="G18721" s="3">
        <v>2.0</v>
      </c>
      <c r="H18721" s="3" t="s">
        <v>1183</v>
      </c>
      <c r="I18721" s="3" t="s">
        <v>16312</v>
      </c>
      <c r="J18721" s="3" t="s">
        <v>1185</v>
      </c>
      <c r="K18721" s="3" t="s">
        <v>24</v>
      </c>
      <c r="L18721" s="3">
        <v>49.0</v>
      </c>
      <c r="M18721" s="3" t="s">
        <v>25</v>
      </c>
      <c r="N18721" s="3" t="s">
        <v>16348</v>
      </c>
      <c r="O18721" s="3" t="s">
        <v>16349</v>
      </c>
      <c r="P18721" s="4">
        <v>12984.0</v>
      </c>
      <c r="Q18721" s="3" t="s">
        <v>105</v>
      </c>
      <c r="S18721" s="3" t="s">
        <v>34</v>
      </c>
    </row>
    <row r="18722">
      <c r="A18722" s="2">
        <v>42318.71491898148</v>
      </c>
      <c r="B18722" s="3">
        <v>94.0</v>
      </c>
      <c r="C18722" s="3" t="s">
        <v>16311</v>
      </c>
      <c r="F18722" s="3">
        <v>1.0</v>
      </c>
      <c r="G18722" s="3">
        <v>2.0</v>
      </c>
      <c r="H18722" s="3" t="s">
        <v>1183</v>
      </c>
      <c r="I18722" s="3" t="s">
        <v>16312</v>
      </c>
      <c r="J18722" s="3" t="s">
        <v>1185</v>
      </c>
      <c r="K18722" s="3" t="s">
        <v>24</v>
      </c>
      <c r="L18722" s="3">
        <v>50.0</v>
      </c>
      <c r="M18722" s="3" t="s">
        <v>30</v>
      </c>
      <c r="N18722" s="3" t="s">
        <v>6198</v>
      </c>
      <c r="O18722" s="3" t="s">
        <v>1085</v>
      </c>
      <c r="P18722" s="4">
        <v>15766.0</v>
      </c>
      <c r="Q18722" s="3" t="s">
        <v>40</v>
      </c>
      <c r="S18722" s="3" t="s">
        <v>34</v>
      </c>
    </row>
    <row r="18723">
      <c r="A18723" s="2">
        <v>42318.71491898148</v>
      </c>
      <c r="B18723" s="3">
        <v>94.0</v>
      </c>
      <c r="C18723" s="3" t="s">
        <v>16311</v>
      </c>
      <c r="F18723" s="3">
        <v>1.0</v>
      </c>
      <c r="G18723" s="3">
        <v>2.0</v>
      </c>
      <c r="H18723" s="3" t="s">
        <v>1183</v>
      </c>
      <c r="I18723" s="3" t="s">
        <v>16312</v>
      </c>
      <c r="J18723" s="3" t="s">
        <v>1185</v>
      </c>
      <c r="K18723" s="3" t="s">
        <v>24</v>
      </c>
      <c r="L18723" s="3">
        <v>51.0</v>
      </c>
      <c r="M18723" s="3" t="s">
        <v>25</v>
      </c>
      <c r="N18723" s="3" t="s">
        <v>16350</v>
      </c>
      <c r="O18723" s="3" t="s">
        <v>499</v>
      </c>
      <c r="P18723" s="4">
        <v>16778.0</v>
      </c>
      <c r="Q18723" s="3" t="s">
        <v>117</v>
      </c>
      <c r="S18723" s="3" t="s">
        <v>34</v>
      </c>
    </row>
    <row r="18724">
      <c r="A18724" s="2">
        <v>42318.71491898148</v>
      </c>
      <c r="B18724" s="3">
        <v>94.0</v>
      </c>
      <c r="C18724" s="3" t="s">
        <v>16311</v>
      </c>
      <c r="F18724" s="3">
        <v>2.0</v>
      </c>
      <c r="G18724" s="3">
        <v>12.0</v>
      </c>
      <c r="H18724" s="3" t="s">
        <v>16351</v>
      </c>
      <c r="I18724" s="3" t="s">
        <v>16352</v>
      </c>
      <c r="J18724" s="3" t="s">
        <v>1808</v>
      </c>
      <c r="K18724" s="3" t="s">
        <v>272</v>
      </c>
      <c r="L18724" s="3">
        <v>1.0</v>
      </c>
      <c r="M18724" s="3" t="s">
        <v>25</v>
      </c>
      <c r="N18724" s="3" t="s">
        <v>16353</v>
      </c>
      <c r="O18724" s="3" t="s">
        <v>523</v>
      </c>
      <c r="P18724" s="4">
        <v>24582.0</v>
      </c>
      <c r="Q18724" s="3" t="s">
        <v>1955</v>
      </c>
      <c r="S18724" s="3" t="s">
        <v>29</v>
      </c>
    </row>
    <row r="18725">
      <c r="A18725" s="2">
        <v>42318.71491898148</v>
      </c>
      <c r="B18725" s="3">
        <v>94.0</v>
      </c>
      <c r="C18725" s="3" t="s">
        <v>16311</v>
      </c>
      <c r="F18725" s="3">
        <v>2.0</v>
      </c>
      <c r="G18725" s="3">
        <v>12.0</v>
      </c>
      <c r="H18725" s="3" t="s">
        <v>16351</v>
      </c>
      <c r="I18725" s="3" t="s">
        <v>16352</v>
      </c>
      <c r="J18725" s="3" t="s">
        <v>1808</v>
      </c>
      <c r="K18725" s="3" t="s">
        <v>24</v>
      </c>
      <c r="L18725" s="3">
        <v>2.0</v>
      </c>
      <c r="M18725" s="3" t="s">
        <v>30</v>
      </c>
      <c r="N18725" s="3" t="s">
        <v>16354</v>
      </c>
      <c r="O18725" s="3" t="s">
        <v>16355</v>
      </c>
      <c r="P18725" s="4">
        <v>24572.0</v>
      </c>
      <c r="Q18725" s="3" t="s">
        <v>149</v>
      </c>
      <c r="S18725" s="3" t="s">
        <v>34</v>
      </c>
    </row>
    <row r="18726">
      <c r="A18726" s="2">
        <v>42318.71491898148</v>
      </c>
      <c r="B18726" s="3">
        <v>94.0</v>
      </c>
      <c r="C18726" s="3" t="s">
        <v>16311</v>
      </c>
      <c r="F18726" s="3">
        <v>2.0</v>
      </c>
      <c r="G18726" s="3">
        <v>12.0</v>
      </c>
      <c r="H18726" s="3" t="s">
        <v>16351</v>
      </c>
      <c r="I18726" s="3" t="s">
        <v>16352</v>
      </c>
      <c r="J18726" s="3" t="s">
        <v>1808</v>
      </c>
      <c r="K18726" s="3" t="s">
        <v>24</v>
      </c>
      <c r="L18726" s="3">
        <v>3.0</v>
      </c>
      <c r="M18726" s="3" t="s">
        <v>25</v>
      </c>
      <c r="N18726" s="3" t="s">
        <v>16356</v>
      </c>
      <c r="O18726" s="3" t="s">
        <v>1068</v>
      </c>
      <c r="P18726" s="4">
        <v>27725.0</v>
      </c>
      <c r="Q18726" s="3" t="s">
        <v>169</v>
      </c>
      <c r="S18726" s="3" t="s">
        <v>29</v>
      </c>
    </row>
    <row r="18727">
      <c r="A18727" s="2">
        <v>42318.71491898148</v>
      </c>
      <c r="B18727" s="3">
        <v>94.0</v>
      </c>
      <c r="C18727" s="3" t="s">
        <v>16311</v>
      </c>
      <c r="F18727" s="3">
        <v>2.0</v>
      </c>
      <c r="G18727" s="3">
        <v>12.0</v>
      </c>
      <c r="H18727" s="3" t="s">
        <v>16351</v>
      </c>
      <c r="I18727" s="3" t="s">
        <v>16352</v>
      </c>
      <c r="J18727" s="3" t="s">
        <v>1808</v>
      </c>
      <c r="K18727" s="3" t="s">
        <v>24</v>
      </c>
      <c r="L18727" s="3">
        <v>4.0</v>
      </c>
      <c r="M18727" s="3" t="s">
        <v>30</v>
      </c>
      <c r="N18727" s="3" t="s">
        <v>16357</v>
      </c>
      <c r="O18727" s="3" t="s">
        <v>89</v>
      </c>
      <c r="P18727" s="4">
        <v>22690.0</v>
      </c>
      <c r="Q18727" s="3" t="s">
        <v>83</v>
      </c>
      <c r="S18727" s="3" t="s">
        <v>29</v>
      </c>
    </row>
    <row r="18728">
      <c r="A18728" s="2">
        <v>42318.71491898148</v>
      </c>
      <c r="B18728" s="3">
        <v>94.0</v>
      </c>
      <c r="C18728" s="3" t="s">
        <v>16311</v>
      </c>
      <c r="F18728" s="3">
        <v>2.0</v>
      </c>
      <c r="G18728" s="3">
        <v>12.0</v>
      </c>
      <c r="H18728" s="3" t="s">
        <v>16351</v>
      </c>
      <c r="I18728" s="3" t="s">
        <v>16352</v>
      </c>
      <c r="J18728" s="3" t="s">
        <v>1808</v>
      </c>
      <c r="K18728" s="3" t="s">
        <v>24</v>
      </c>
      <c r="L18728" s="3">
        <v>5.0</v>
      </c>
      <c r="M18728" s="3" t="s">
        <v>25</v>
      </c>
      <c r="N18728" s="3" t="s">
        <v>16358</v>
      </c>
      <c r="O18728" s="3" t="s">
        <v>109</v>
      </c>
      <c r="P18728" s="4">
        <v>17661.0</v>
      </c>
      <c r="Q18728" s="3" t="s">
        <v>43</v>
      </c>
      <c r="S18728" s="3" t="s">
        <v>29</v>
      </c>
    </row>
    <row r="18729">
      <c r="A18729" s="2">
        <v>42318.71491898148</v>
      </c>
      <c r="B18729" s="3">
        <v>94.0</v>
      </c>
      <c r="C18729" s="3" t="s">
        <v>16311</v>
      </c>
      <c r="F18729" s="3">
        <v>2.0</v>
      </c>
      <c r="G18729" s="3">
        <v>12.0</v>
      </c>
      <c r="H18729" s="3" t="s">
        <v>16351</v>
      </c>
      <c r="I18729" s="3" t="s">
        <v>16352</v>
      </c>
      <c r="J18729" s="3" t="s">
        <v>1808</v>
      </c>
      <c r="K18729" s="3" t="s">
        <v>24</v>
      </c>
      <c r="L18729" s="3">
        <v>6.0</v>
      </c>
      <c r="M18729" s="3" t="s">
        <v>30</v>
      </c>
      <c r="N18729" s="3" t="s">
        <v>16359</v>
      </c>
      <c r="O18729" s="3" t="s">
        <v>107</v>
      </c>
      <c r="P18729" s="4">
        <v>21440.0</v>
      </c>
      <c r="Q18729" s="3" t="s">
        <v>352</v>
      </c>
      <c r="S18729" s="3" t="s">
        <v>34</v>
      </c>
    </row>
    <row r="18730">
      <c r="A18730" s="2">
        <v>42318.71491898148</v>
      </c>
      <c r="B18730" s="3">
        <v>94.0</v>
      </c>
      <c r="C18730" s="3" t="s">
        <v>16311</v>
      </c>
      <c r="F18730" s="3">
        <v>2.0</v>
      </c>
      <c r="G18730" s="3">
        <v>12.0</v>
      </c>
      <c r="H18730" s="3" t="s">
        <v>16351</v>
      </c>
      <c r="I18730" s="3" t="s">
        <v>16352</v>
      </c>
      <c r="J18730" s="3" t="s">
        <v>1808</v>
      </c>
      <c r="K18730" s="3" t="s">
        <v>24</v>
      </c>
      <c r="L18730" s="3">
        <v>7.0</v>
      </c>
      <c r="M18730" s="3" t="s">
        <v>25</v>
      </c>
      <c r="N18730" s="3" t="s">
        <v>1728</v>
      </c>
      <c r="O18730" s="3" t="s">
        <v>141</v>
      </c>
      <c r="P18730" s="4">
        <v>21268.0</v>
      </c>
      <c r="Q18730" s="3" t="s">
        <v>37</v>
      </c>
      <c r="S18730" s="3" t="s">
        <v>29</v>
      </c>
    </row>
    <row r="18731">
      <c r="A18731" s="2">
        <v>42318.71491898148</v>
      </c>
      <c r="B18731" s="3">
        <v>94.0</v>
      </c>
      <c r="C18731" s="3" t="s">
        <v>16311</v>
      </c>
      <c r="F18731" s="3">
        <v>2.0</v>
      </c>
      <c r="G18731" s="3">
        <v>12.0</v>
      </c>
      <c r="H18731" s="3" t="s">
        <v>16351</v>
      </c>
      <c r="I18731" s="3" t="s">
        <v>16352</v>
      </c>
      <c r="J18731" s="3" t="s">
        <v>1808</v>
      </c>
      <c r="K18731" s="3" t="s">
        <v>24</v>
      </c>
      <c r="L18731" s="3">
        <v>8.0</v>
      </c>
      <c r="M18731" s="3" t="s">
        <v>30</v>
      </c>
      <c r="N18731" s="3" t="s">
        <v>16360</v>
      </c>
      <c r="O18731" s="3" t="s">
        <v>355</v>
      </c>
      <c r="P18731" s="4">
        <v>19730.0</v>
      </c>
      <c r="Q18731" s="3" t="s">
        <v>132</v>
      </c>
      <c r="S18731" s="3" t="s">
        <v>29</v>
      </c>
    </row>
    <row r="18732">
      <c r="A18732" s="2">
        <v>42318.71491898148</v>
      </c>
      <c r="B18732" s="3">
        <v>94.0</v>
      </c>
      <c r="C18732" s="3" t="s">
        <v>16311</v>
      </c>
      <c r="F18732" s="3">
        <v>2.0</v>
      </c>
      <c r="G18732" s="3">
        <v>12.0</v>
      </c>
      <c r="H18732" s="3" t="s">
        <v>16351</v>
      </c>
      <c r="I18732" s="3" t="s">
        <v>16352</v>
      </c>
      <c r="J18732" s="3" t="s">
        <v>1808</v>
      </c>
      <c r="K18732" s="3" t="s">
        <v>24</v>
      </c>
      <c r="L18732" s="3">
        <v>9.0</v>
      </c>
      <c r="M18732" s="3" t="s">
        <v>25</v>
      </c>
      <c r="N18732" s="3" t="s">
        <v>16339</v>
      </c>
      <c r="O18732" s="3" t="s">
        <v>13594</v>
      </c>
      <c r="P18732" s="4">
        <v>25138.0</v>
      </c>
      <c r="Q18732" s="3" t="s">
        <v>115</v>
      </c>
      <c r="S18732" s="3" t="s">
        <v>29</v>
      </c>
    </row>
    <row r="18733">
      <c r="A18733" s="2">
        <v>42318.71491898148</v>
      </c>
      <c r="B18733" s="3">
        <v>94.0</v>
      </c>
      <c r="C18733" s="3" t="s">
        <v>16311</v>
      </c>
      <c r="F18733" s="3">
        <v>2.0</v>
      </c>
      <c r="G18733" s="3">
        <v>12.0</v>
      </c>
      <c r="H18733" s="3" t="s">
        <v>16351</v>
      </c>
      <c r="I18733" s="3" t="s">
        <v>16352</v>
      </c>
      <c r="J18733" s="3" t="s">
        <v>1808</v>
      </c>
      <c r="K18733" s="3" t="s">
        <v>24</v>
      </c>
      <c r="L18733" s="3">
        <v>10.0</v>
      </c>
      <c r="M18733" s="3" t="s">
        <v>30</v>
      </c>
      <c r="N18733" s="3" t="s">
        <v>16361</v>
      </c>
      <c r="O18733" s="3" t="s">
        <v>299</v>
      </c>
      <c r="P18733" s="4">
        <v>22860.0</v>
      </c>
      <c r="Q18733" s="3" t="s">
        <v>345</v>
      </c>
      <c r="S18733" s="3" t="s">
        <v>29</v>
      </c>
    </row>
    <row r="18734">
      <c r="A18734" s="2">
        <v>42318.71491898148</v>
      </c>
      <c r="B18734" s="3">
        <v>94.0</v>
      </c>
      <c r="C18734" s="3" t="s">
        <v>16311</v>
      </c>
      <c r="F18734" s="3">
        <v>2.0</v>
      </c>
      <c r="G18734" s="3">
        <v>12.0</v>
      </c>
      <c r="H18734" s="3" t="s">
        <v>16351</v>
      </c>
      <c r="I18734" s="3" t="s">
        <v>16352</v>
      </c>
      <c r="J18734" s="3" t="s">
        <v>1808</v>
      </c>
      <c r="K18734" s="3" t="s">
        <v>24</v>
      </c>
      <c r="L18734" s="3">
        <v>11.0</v>
      </c>
      <c r="M18734" s="3" t="s">
        <v>25</v>
      </c>
      <c r="N18734" s="3" t="s">
        <v>16362</v>
      </c>
      <c r="O18734" s="3" t="s">
        <v>16363</v>
      </c>
      <c r="P18734" s="4">
        <v>26742.0</v>
      </c>
      <c r="Q18734" s="3" t="s">
        <v>110</v>
      </c>
      <c r="S18734" s="3" t="s">
        <v>34</v>
      </c>
    </row>
    <row r="18735">
      <c r="A18735" s="2">
        <v>42318.71491898148</v>
      </c>
      <c r="B18735" s="3">
        <v>94.0</v>
      </c>
      <c r="C18735" s="3" t="s">
        <v>16311</v>
      </c>
      <c r="F18735" s="3">
        <v>2.0</v>
      </c>
      <c r="G18735" s="3">
        <v>12.0</v>
      </c>
      <c r="H18735" s="3" t="s">
        <v>16351</v>
      </c>
      <c r="I18735" s="3" t="s">
        <v>16352</v>
      </c>
      <c r="J18735" s="3" t="s">
        <v>1808</v>
      </c>
      <c r="K18735" s="3" t="s">
        <v>24</v>
      </c>
      <c r="L18735" s="3">
        <v>12.0</v>
      </c>
      <c r="M18735" s="3" t="s">
        <v>30</v>
      </c>
      <c r="N18735" s="3" t="s">
        <v>16364</v>
      </c>
      <c r="O18735" s="3" t="s">
        <v>16050</v>
      </c>
      <c r="P18735" s="4">
        <v>28712.0</v>
      </c>
      <c r="Q18735" s="3" t="s">
        <v>169</v>
      </c>
      <c r="S18735" s="3" t="s">
        <v>34</v>
      </c>
    </row>
    <row r="18736">
      <c r="A18736" s="2">
        <v>42318.71491898148</v>
      </c>
      <c r="B18736" s="3">
        <v>94.0</v>
      </c>
      <c r="C18736" s="3" t="s">
        <v>16311</v>
      </c>
      <c r="F18736" s="3">
        <v>2.0</v>
      </c>
      <c r="G18736" s="3">
        <v>12.0</v>
      </c>
      <c r="H18736" s="3" t="s">
        <v>16351</v>
      </c>
      <c r="I18736" s="3" t="s">
        <v>16352</v>
      </c>
      <c r="J18736" s="3" t="s">
        <v>1808</v>
      </c>
      <c r="K18736" s="3" t="s">
        <v>24</v>
      </c>
      <c r="L18736" s="3">
        <v>13.0</v>
      </c>
      <c r="M18736" s="3" t="s">
        <v>25</v>
      </c>
      <c r="N18736" s="3" t="s">
        <v>12239</v>
      </c>
      <c r="O18736" s="3" t="s">
        <v>213</v>
      </c>
      <c r="P18736" s="4">
        <v>23677.0</v>
      </c>
      <c r="Q18736" s="3" t="s">
        <v>46</v>
      </c>
      <c r="S18736" s="3" t="s">
        <v>34</v>
      </c>
    </row>
    <row r="18737">
      <c r="A18737" s="2">
        <v>42318.71491898148</v>
      </c>
      <c r="B18737" s="3">
        <v>94.0</v>
      </c>
      <c r="C18737" s="3" t="s">
        <v>16311</v>
      </c>
      <c r="F18737" s="3">
        <v>2.0</v>
      </c>
      <c r="G18737" s="3">
        <v>12.0</v>
      </c>
      <c r="H18737" s="3" t="s">
        <v>16351</v>
      </c>
      <c r="I18737" s="3" t="s">
        <v>16352</v>
      </c>
      <c r="J18737" s="3" t="s">
        <v>1808</v>
      </c>
      <c r="K18737" s="3" t="s">
        <v>24</v>
      </c>
      <c r="L18737" s="3">
        <v>14.0</v>
      </c>
      <c r="M18737" s="3" t="s">
        <v>30</v>
      </c>
      <c r="N18737" s="3" t="s">
        <v>16365</v>
      </c>
      <c r="O18737" s="3" t="s">
        <v>1887</v>
      </c>
      <c r="P18737" s="4">
        <v>23954.0</v>
      </c>
      <c r="Q18737" s="3" t="s">
        <v>52</v>
      </c>
      <c r="S18737" s="3" t="s">
        <v>34</v>
      </c>
    </row>
    <row r="18738">
      <c r="A18738" s="2">
        <v>42318.71491898148</v>
      </c>
      <c r="B18738" s="3">
        <v>94.0</v>
      </c>
      <c r="C18738" s="3" t="s">
        <v>16311</v>
      </c>
      <c r="F18738" s="3">
        <v>2.0</v>
      </c>
      <c r="G18738" s="3">
        <v>12.0</v>
      </c>
      <c r="H18738" s="3" t="s">
        <v>16351</v>
      </c>
      <c r="I18738" s="3" t="s">
        <v>16352</v>
      </c>
      <c r="J18738" s="3" t="s">
        <v>1808</v>
      </c>
      <c r="K18738" s="3" t="s">
        <v>24</v>
      </c>
      <c r="L18738" s="3">
        <v>15.0</v>
      </c>
      <c r="M18738" s="3" t="s">
        <v>25</v>
      </c>
      <c r="N18738" s="3" t="s">
        <v>16366</v>
      </c>
      <c r="O18738" s="3" t="s">
        <v>237</v>
      </c>
      <c r="P18738" s="4">
        <v>24204.0</v>
      </c>
      <c r="Q18738" s="3" t="s">
        <v>37</v>
      </c>
      <c r="S18738" s="3" t="s">
        <v>34</v>
      </c>
    </row>
    <row r="18739">
      <c r="A18739" s="2">
        <v>42318.71491898148</v>
      </c>
      <c r="B18739" s="3">
        <v>94.0</v>
      </c>
      <c r="C18739" s="3" t="s">
        <v>16311</v>
      </c>
      <c r="F18739" s="3">
        <v>2.0</v>
      </c>
      <c r="G18739" s="3">
        <v>12.0</v>
      </c>
      <c r="H18739" s="3" t="s">
        <v>16351</v>
      </c>
      <c r="I18739" s="3" t="s">
        <v>16352</v>
      </c>
      <c r="J18739" s="3" t="s">
        <v>1808</v>
      </c>
      <c r="K18739" s="3" t="s">
        <v>24</v>
      </c>
      <c r="L18739" s="3">
        <v>16.0</v>
      </c>
      <c r="M18739" s="3" t="s">
        <v>30</v>
      </c>
      <c r="N18739" s="3" t="s">
        <v>16367</v>
      </c>
      <c r="O18739" s="3" t="s">
        <v>1369</v>
      </c>
      <c r="P18739" s="4">
        <v>25207.0</v>
      </c>
      <c r="Q18739" s="3" t="s">
        <v>1955</v>
      </c>
      <c r="S18739" s="3" t="s">
        <v>34</v>
      </c>
    </row>
    <row r="18740">
      <c r="A18740" s="2">
        <v>42318.71491898148</v>
      </c>
      <c r="B18740" s="3">
        <v>94.0</v>
      </c>
      <c r="C18740" s="3" t="s">
        <v>16311</v>
      </c>
      <c r="F18740" s="3">
        <v>2.0</v>
      </c>
      <c r="G18740" s="3">
        <v>12.0</v>
      </c>
      <c r="H18740" s="3" t="s">
        <v>16351</v>
      </c>
      <c r="I18740" s="3" t="s">
        <v>16352</v>
      </c>
      <c r="J18740" s="3" t="s">
        <v>1808</v>
      </c>
      <c r="K18740" s="3" t="s">
        <v>24</v>
      </c>
      <c r="L18740" s="3">
        <v>17.0</v>
      </c>
      <c r="M18740" s="3" t="s">
        <v>25</v>
      </c>
      <c r="N18740" s="3" t="s">
        <v>16368</v>
      </c>
      <c r="O18740" s="3" t="s">
        <v>628</v>
      </c>
      <c r="P18740" s="4">
        <v>23377.0</v>
      </c>
      <c r="Q18740" s="3" t="s">
        <v>169</v>
      </c>
      <c r="S18740" s="3" t="s">
        <v>34</v>
      </c>
    </row>
    <row r="18741">
      <c r="A18741" s="2">
        <v>42318.71491898148</v>
      </c>
      <c r="B18741" s="3">
        <v>94.0</v>
      </c>
      <c r="C18741" s="3" t="s">
        <v>16311</v>
      </c>
      <c r="F18741" s="3">
        <v>2.0</v>
      </c>
      <c r="G18741" s="3">
        <v>12.0</v>
      </c>
      <c r="H18741" s="3" t="s">
        <v>16351</v>
      </c>
      <c r="I18741" s="3" t="s">
        <v>16352</v>
      </c>
      <c r="J18741" s="3" t="s">
        <v>1808</v>
      </c>
      <c r="K18741" s="3" t="s">
        <v>24</v>
      </c>
      <c r="L18741" s="3">
        <v>18.0</v>
      </c>
      <c r="M18741" s="3" t="s">
        <v>30</v>
      </c>
      <c r="N18741" s="3" t="s">
        <v>16369</v>
      </c>
      <c r="O18741" s="3" t="s">
        <v>16370</v>
      </c>
      <c r="P18741" s="4">
        <v>21320.0</v>
      </c>
      <c r="Q18741" s="3" t="s">
        <v>46</v>
      </c>
      <c r="S18741" s="3" t="s">
        <v>34</v>
      </c>
    </row>
    <row r="18742">
      <c r="A18742" s="2">
        <v>42318.71491898148</v>
      </c>
      <c r="B18742" s="3">
        <v>94.0</v>
      </c>
      <c r="C18742" s="3" t="s">
        <v>16311</v>
      </c>
      <c r="F18742" s="3">
        <v>2.0</v>
      </c>
      <c r="G18742" s="3">
        <v>12.0</v>
      </c>
      <c r="H18742" s="3" t="s">
        <v>16351</v>
      </c>
      <c r="I18742" s="3" t="s">
        <v>16352</v>
      </c>
      <c r="J18742" s="3" t="s">
        <v>1808</v>
      </c>
      <c r="K18742" s="3" t="s">
        <v>24</v>
      </c>
      <c r="L18742" s="3">
        <v>19.0</v>
      </c>
      <c r="M18742" s="3" t="s">
        <v>25</v>
      </c>
      <c r="N18742" s="3" t="s">
        <v>16371</v>
      </c>
      <c r="O18742" s="3" t="s">
        <v>462</v>
      </c>
      <c r="P18742" s="4">
        <v>18941.0</v>
      </c>
      <c r="Q18742" s="3" t="s">
        <v>33</v>
      </c>
      <c r="S18742" s="3" t="s">
        <v>34</v>
      </c>
    </row>
    <row r="18743">
      <c r="A18743" s="2">
        <v>42318.71491898148</v>
      </c>
      <c r="B18743" s="3">
        <v>94.0</v>
      </c>
      <c r="C18743" s="3" t="s">
        <v>16311</v>
      </c>
      <c r="F18743" s="3">
        <v>2.0</v>
      </c>
      <c r="G18743" s="3">
        <v>12.0</v>
      </c>
      <c r="H18743" s="3" t="s">
        <v>16351</v>
      </c>
      <c r="I18743" s="3" t="s">
        <v>16352</v>
      </c>
      <c r="J18743" s="3" t="s">
        <v>1808</v>
      </c>
      <c r="K18743" s="3" t="s">
        <v>24</v>
      </c>
      <c r="L18743" s="3">
        <v>20.0</v>
      </c>
      <c r="M18743" s="3" t="s">
        <v>30</v>
      </c>
      <c r="N18743" s="3" t="s">
        <v>16372</v>
      </c>
      <c r="O18743" s="3" t="s">
        <v>16373</v>
      </c>
      <c r="P18743" s="4">
        <v>31347.0</v>
      </c>
      <c r="Q18743" s="3" t="s">
        <v>189</v>
      </c>
      <c r="S18743" s="3" t="s">
        <v>34</v>
      </c>
    </row>
    <row r="18744">
      <c r="A18744" s="2">
        <v>42318.71491898148</v>
      </c>
      <c r="B18744" s="3">
        <v>94.0</v>
      </c>
      <c r="C18744" s="3" t="s">
        <v>16311</v>
      </c>
      <c r="F18744" s="3">
        <v>2.0</v>
      </c>
      <c r="G18744" s="3">
        <v>12.0</v>
      </c>
      <c r="H18744" s="3" t="s">
        <v>16351</v>
      </c>
      <c r="I18744" s="3" t="s">
        <v>16352</v>
      </c>
      <c r="J18744" s="3" t="s">
        <v>1808</v>
      </c>
      <c r="K18744" s="3" t="s">
        <v>24</v>
      </c>
      <c r="L18744" s="3">
        <v>21.0</v>
      </c>
      <c r="M18744" s="3" t="s">
        <v>25</v>
      </c>
      <c r="N18744" s="3" t="s">
        <v>16374</v>
      </c>
      <c r="O18744" s="3" t="s">
        <v>16375</v>
      </c>
      <c r="P18744" s="4">
        <v>24701.0</v>
      </c>
      <c r="Q18744" s="3" t="s">
        <v>205</v>
      </c>
      <c r="S18744" s="3" t="s">
        <v>34</v>
      </c>
    </row>
    <row r="18745">
      <c r="A18745" s="2">
        <v>42318.71491898148</v>
      </c>
      <c r="B18745" s="3">
        <v>94.0</v>
      </c>
      <c r="C18745" s="3" t="s">
        <v>16311</v>
      </c>
      <c r="F18745" s="3">
        <v>2.0</v>
      </c>
      <c r="G18745" s="3">
        <v>12.0</v>
      </c>
      <c r="H18745" s="3" t="s">
        <v>16351</v>
      </c>
      <c r="I18745" s="3" t="s">
        <v>16352</v>
      </c>
      <c r="J18745" s="3" t="s">
        <v>1808</v>
      </c>
      <c r="K18745" s="3" t="s">
        <v>24</v>
      </c>
      <c r="L18745" s="3">
        <v>22.0</v>
      </c>
      <c r="M18745" s="3" t="s">
        <v>30</v>
      </c>
      <c r="N18745" s="3" t="s">
        <v>16376</v>
      </c>
      <c r="O18745" s="3" t="s">
        <v>511</v>
      </c>
      <c r="P18745" s="4">
        <v>30027.0</v>
      </c>
      <c r="Q18745" s="3" t="s">
        <v>110</v>
      </c>
      <c r="S18745" s="3" t="s">
        <v>34</v>
      </c>
    </row>
    <row r="18746">
      <c r="A18746" s="2">
        <v>42318.71491898148</v>
      </c>
      <c r="B18746" s="3">
        <v>94.0</v>
      </c>
      <c r="C18746" s="3" t="s">
        <v>16311</v>
      </c>
      <c r="F18746" s="3">
        <v>2.0</v>
      </c>
      <c r="G18746" s="3">
        <v>12.0</v>
      </c>
      <c r="H18746" s="3" t="s">
        <v>16351</v>
      </c>
      <c r="I18746" s="3" t="s">
        <v>16352</v>
      </c>
      <c r="J18746" s="3" t="s">
        <v>1808</v>
      </c>
      <c r="K18746" s="3" t="s">
        <v>24</v>
      </c>
      <c r="L18746" s="3">
        <v>23.0</v>
      </c>
      <c r="M18746" s="3" t="s">
        <v>25</v>
      </c>
      <c r="N18746" s="3" t="s">
        <v>12231</v>
      </c>
      <c r="O18746" s="3" t="s">
        <v>377</v>
      </c>
      <c r="P18746" s="4">
        <v>21395.0</v>
      </c>
      <c r="Q18746" s="3" t="s">
        <v>228</v>
      </c>
      <c r="S18746" s="3" t="s">
        <v>34</v>
      </c>
    </row>
    <row r="18747">
      <c r="A18747" s="2">
        <v>42318.71491898148</v>
      </c>
      <c r="B18747" s="3">
        <v>94.0</v>
      </c>
      <c r="C18747" s="3" t="s">
        <v>16311</v>
      </c>
      <c r="F18747" s="3">
        <v>2.0</v>
      </c>
      <c r="G18747" s="3">
        <v>12.0</v>
      </c>
      <c r="H18747" s="3" t="s">
        <v>16351</v>
      </c>
      <c r="I18747" s="3" t="s">
        <v>16352</v>
      </c>
      <c r="J18747" s="3" t="s">
        <v>1808</v>
      </c>
      <c r="K18747" s="3" t="s">
        <v>24</v>
      </c>
      <c r="L18747" s="3">
        <v>24.0</v>
      </c>
      <c r="M18747" s="3" t="s">
        <v>30</v>
      </c>
      <c r="N18747" s="3" t="s">
        <v>1728</v>
      </c>
      <c r="O18747" s="3" t="s">
        <v>5041</v>
      </c>
      <c r="P18747" s="4">
        <v>31227.0</v>
      </c>
      <c r="Q18747" s="3" t="s">
        <v>110</v>
      </c>
      <c r="S18747" s="3" t="s">
        <v>34</v>
      </c>
    </row>
    <row r="18748">
      <c r="A18748" s="2">
        <v>42318.71491898148</v>
      </c>
      <c r="B18748" s="3">
        <v>94.0</v>
      </c>
      <c r="C18748" s="3" t="s">
        <v>16311</v>
      </c>
      <c r="F18748" s="3">
        <v>2.0</v>
      </c>
      <c r="G18748" s="3">
        <v>12.0</v>
      </c>
      <c r="H18748" s="3" t="s">
        <v>16351</v>
      </c>
      <c r="I18748" s="3" t="s">
        <v>16352</v>
      </c>
      <c r="J18748" s="3" t="s">
        <v>1808</v>
      </c>
      <c r="K18748" s="3" t="s">
        <v>24</v>
      </c>
      <c r="L18748" s="3">
        <v>25.0</v>
      </c>
      <c r="M18748" s="3" t="s">
        <v>25</v>
      </c>
      <c r="N18748" s="3" t="s">
        <v>16377</v>
      </c>
      <c r="O18748" s="3" t="s">
        <v>16378</v>
      </c>
      <c r="P18748" s="4">
        <v>32437.0</v>
      </c>
      <c r="Q18748" s="3" t="s">
        <v>72</v>
      </c>
      <c r="S18748" s="3" t="s">
        <v>34</v>
      </c>
    </row>
    <row r="18749">
      <c r="A18749" s="2">
        <v>42318.71491898148</v>
      </c>
      <c r="B18749" s="3">
        <v>94.0</v>
      </c>
      <c r="C18749" s="3" t="s">
        <v>16311</v>
      </c>
      <c r="F18749" s="3">
        <v>2.0</v>
      </c>
      <c r="G18749" s="3">
        <v>12.0</v>
      </c>
      <c r="H18749" s="3" t="s">
        <v>16351</v>
      </c>
      <c r="I18749" s="3" t="s">
        <v>16352</v>
      </c>
      <c r="J18749" s="3" t="s">
        <v>1808</v>
      </c>
      <c r="K18749" s="3" t="s">
        <v>24</v>
      </c>
      <c r="L18749" s="3">
        <v>26.0</v>
      </c>
      <c r="M18749" s="3" t="s">
        <v>30</v>
      </c>
      <c r="N18749" s="3" t="s">
        <v>16379</v>
      </c>
      <c r="O18749" s="3" t="s">
        <v>283</v>
      </c>
      <c r="P18749" s="4">
        <v>24010.0</v>
      </c>
      <c r="Q18749" s="3" t="s">
        <v>247</v>
      </c>
      <c r="S18749" s="3" t="s">
        <v>34</v>
      </c>
    </row>
    <row r="18750">
      <c r="A18750" s="2">
        <v>42318.71491898148</v>
      </c>
      <c r="B18750" s="3">
        <v>94.0</v>
      </c>
      <c r="C18750" s="3" t="s">
        <v>16311</v>
      </c>
      <c r="F18750" s="3">
        <v>2.0</v>
      </c>
      <c r="G18750" s="3">
        <v>12.0</v>
      </c>
      <c r="H18750" s="3" t="s">
        <v>16351</v>
      </c>
      <c r="I18750" s="3" t="s">
        <v>16352</v>
      </c>
      <c r="J18750" s="3" t="s">
        <v>1808</v>
      </c>
      <c r="K18750" s="3" t="s">
        <v>24</v>
      </c>
      <c r="L18750" s="3">
        <v>27.0</v>
      </c>
      <c r="M18750" s="3" t="s">
        <v>25</v>
      </c>
      <c r="N18750" s="3" t="s">
        <v>16380</v>
      </c>
      <c r="O18750" s="3" t="s">
        <v>237</v>
      </c>
      <c r="P18750" s="4">
        <v>20598.0</v>
      </c>
      <c r="Q18750" s="3" t="s">
        <v>216</v>
      </c>
      <c r="S18750" s="3" t="s">
        <v>34</v>
      </c>
    </row>
    <row r="18751">
      <c r="A18751" s="2">
        <v>42318.71491898148</v>
      </c>
      <c r="B18751" s="3">
        <v>94.0</v>
      </c>
      <c r="C18751" s="3" t="s">
        <v>16311</v>
      </c>
      <c r="F18751" s="3">
        <v>2.0</v>
      </c>
      <c r="G18751" s="3">
        <v>12.0</v>
      </c>
      <c r="H18751" s="3" t="s">
        <v>16351</v>
      </c>
      <c r="I18751" s="3" t="s">
        <v>16352</v>
      </c>
      <c r="J18751" s="3" t="s">
        <v>1808</v>
      </c>
      <c r="K18751" s="3" t="s">
        <v>24</v>
      </c>
      <c r="L18751" s="3">
        <v>28.0</v>
      </c>
      <c r="M18751" s="3" t="s">
        <v>30</v>
      </c>
      <c r="N18751" s="3" t="s">
        <v>16381</v>
      </c>
      <c r="O18751" s="3" t="s">
        <v>2092</v>
      </c>
      <c r="P18751" s="4">
        <v>24965.0</v>
      </c>
      <c r="Q18751" s="3" t="s">
        <v>110</v>
      </c>
      <c r="S18751" s="3" t="s">
        <v>34</v>
      </c>
    </row>
    <row r="18752">
      <c r="A18752" s="2">
        <v>42318.71491898148</v>
      </c>
      <c r="B18752" s="3">
        <v>94.0</v>
      </c>
      <c r="C18752" s="3" t="s">
        <v>16311</v>
      </c>
      <c r="F18752" s="3">
        <v>2.0</v>
      </c>
      <c r="G18752" s="3">
        <v>12.0</v>
      </c>
      <c r="H18752" s="3" t="s">
        <v>16351</v>
      </c>
      <c r="I18752" s="3" t="s">
        <v>16352</v>
      </c>
      <c r="J18752" s="3" t="s">
        <v>1808</v>
      </c>
      <c r="K18752" s="3" t="s">
        <v>24</v>
      </c>
      <c r="L18752" s="3">
        <v>29.0</v>
      </c>
      <c r="M18752" s="3" t="s">
        <v>25</v>
      </c>
      <c r="N18752" s="3" t="s">
        <v>16382</v>
      </c>
      <c r="O18752" s="3" t="s">
        <v>664</v>
      </c>
      <c r="P18752" s="4">
        <v>27966.0</v>
      </c>
      <c r="Q18752" s="3" t="s">
        <v>132</v>
      </c>
      <c r="S18752" s="3" t="s">
        <v>34</v>
      </c>
    </row>
    <row r="18753">
      <c r="A18753" s="2">
        <v>42318.71491898148</v>
      </c>
      <c r="B18753" s="3">
        <v>94.0</v>
      </c>
      <c r="C18753" s="3" t="s">
        <v>16311</v>
      </c>
      <c r="F18753" s="3">
        <v>2.0</v>
      </c>
      <c r="G18753" s="3">
        <v>12.0</v>
      </c>
      <c r="H18753" s="3" t="s">
        <v>16351</v>
      </c>
      <c r="I18753" s="3" t="s">
        <v>16352</v>
      </c>
      <c r="J18753" s="3" t="s">
        <v>1808</v>
      </c>
      <c r="K18753" s="3" t="s">
        <v>24</v>
      </c>
      <c r="L18753" s="3">
        <v>30.0</v>
      </c>
      <c r="M18753" s="3" t="s">
        <v>30</v>
      </c>
      <c r="N18753" s="3" t="s">
        <v>16383</v>
      </c>
      <c r="O18753" s="3" t="s">
        <v>107</v>
      </c>
      <c r="P18753" s="4">
        <v>21192.0</v>
      </c>
      <c r="Q18753" s="3" t="s">
        <v>712</v>
      </c>
      <c r="S18753" s="3" t="s">
        <v>34</v>
      </c>
    </row>
    <row r="18754">
      <c r="A18754" s="2">
        <v>42318.71491898148</v>
      </c>
      <c r="B18754" s="3">
        <v>94.0</v>
      </c>
      <c r="C18754" s="3" t="s">
        <v>16311</v>
      </c>
      <c r="F18754" s="3">
        <v>2.0</v>
      </c>
      <c r="G18754" s="3">
        <v>12.0</v>
      </c>
      <c r="H18754" s="3" t="s">
        <v>16351</v>
      </c>
      <c r="I18754" s="3" t="s">
        <v>16352</v>
      </c>
      <c r="J18754" s="3" t="s">
        <v>1808</v>
      </c>
      <c r="K18754" s="3" t="s">
        <v>24</v>
      </c>
      <c r="L18754" s="3">
        <v>31.0</v>
      </c>
      <c r="M18754" s="3" t="s">
        <v>25</v>
      </c>
      <c r="N18754" s="3" t="s">
        <v>16384</v>
      </c>
      <c r="O18754" s="3" t="s">
        <v>1447</v>
      </c>
      <c r="P18754" s="4">
        <v>31471.0</v>
      </c>
      <c r="Q18754" s="3" t="s">
        <v>247</v>
      </c>
      <c r="S18754" s="3" t="s">
        <v>34</v>
      </c>
    </row>
    <row r="18755">
      <c r="A18755" s="2">
        <v>42318.71491898148</v>
      </c>
      <c r="B18755" s="3">
        <v>94.0</v>
      </c>
      <c r="C18755" s="3" t="s">
        <v>16311</v>
      </c>
      <c r="F18755" s="3">
        <v>2.0</v>
      </c>
      <c r="G18755" s="3">
        <v>12.0</v>
      </c>
      <c r="H18755" s="3" t="s">
        <v>16351</v>
      </c>
      <c r="I18755" s="3" t="s">
        <v>16352</v>
      </c>
      <c r="J18755" s="3" t="s">
        <v>1808</v>
      </c>
      <c r="K18755" s="3" t="s">
        <v>24</v>
      </c>
      <c r="L18755" s="3">
        <v>32.0</v>
      </c>
      <c r="M18755" s="3" t="s">
        <v>30</v>
      </c>
      <c r="N18755" s="3" t="s">
        <v>16148</v>
      </c>
      <c r="O18755" s="3" t="s">
        <v>1330</v>
      </c>
      <c r="P18755" s="4">
        <v>29868.0</v>
      </c>
      <c r="Q18755" s="3" t="s">
        <v>1955</v>
      </c>
      <c r="S18755" s="3" t="s">
        <v>34</v>
      </c>
    </row>
    <row r="18756">
      <c r="A18756" s="2">
        <v>42318.71491898148</v>
      </c>
      <c r="B18756" s="3">
        <v>94.0</v>
      </c>
      <c r="C18756" s="3" t="s">
        <v>16311</v>
      </c>
      <c r="F18756" s="3">
        <v>2.0</v>
      </c>
      <c r="G18756" s="3">
        <v>12.0</v>
      </c>
      <c r="H18756" s="3" t="s">
        <v>16351</v>
      </c>
      <c r="I18756" s="3" t="s">
        <v>16352</v>
      </c>
      <c r="J18756" s="3" t="s">
        <v>1808</v>
      </c>
      <c r="K18756" s="3" t="s">
        <v>24</v>
      </c>
      <c r="L18756" s="3">
        <v>33.0</v>
      </c>
      <c r="M18756" s="3" t="s">
        <v>25</v>
      </c>
      <c r="N18756" s="3" t="s">
        <v>16385</v>
      </c>
      <c r="O18756" s="3" t="s">
        <v>1815</v>
      </c>
      <c r="P18756" s="4">
        <v>25313.0</v>
      </c>
      <c r="Q18756" s="3" t="s">
        <v>169</v>
      </c>
      <c r="S18756" s="3" t="s">
        <v>34</v>
      </c>
    </row>
    <row r="18757">
      <c r="A18757" s="2">
        <v>42318.71491898148</v>
      </c>
      <c r="B18757" s="3">
        <v>94.0</v>
      </c>
      <c r="C18757" s="3" t="s">
        <v>16311</v>
      </c>
      <c r="F18757" s="3">
        <v>2.0</v>
      </c>
      <c r="G18757" s="3">
        <v>12.0</v>
      </c>
      <c r="H18757" s="3" t="s">
        <v>16351</v>
      </c>
      <c r="I18757" s="3" t="s">
        <v>16352</v>
      </c>
      <c r="J18757" s="3" t="s">
        <v>1808</v>
      </c>
      <c r="K18757" s="3" t="s">
        <v>24</v>
      </c>
      <c r="L18757" s="3">
        <v>34.0</v>
      </c>
      <c r="M18757" s="3" t="s">
        <v>30</v>
      </c>
      <c r="N18757" s="3" t="s">
        <v>16386</v>
      </c>
      <c r="O18757" s="3" t="s">
        <v>1029</v>
      </c>
      <c r="P18757" s="4">
        <v>28089.0</v>
      </c>
      <c r="Q18757" s="3" t="s">
        <v>52</v>
      </c>
      <c r="S18757" s="3" t="s">
        <v>34</v>
      </c>
    </row>
    <row r="18758">
      <c r="A18758" s="2">
        <v>42318.71491898148</v>
      </c>
      <c r="B18758" s="3">
        <v>94.0</v>
      </c>
      <c r="C18758" s="3" t="s">
        <v>16311</v>
      </c>
      <c r="F18758" s="3">
        <v>2.0</v>
      </c>
      <c r="G18758" s="3">
        <v>12.0</v>
      </c>
      <c r="H18758" s="3" t="s">
        <v>16351</v>
      </c>
      <c r="I18758" s="3" t="s">
        <v>16352</v>
      </c>
      <c r="J18758" s="3" t="s">
        <v>1808</v>
      </c>
      <c r="K18758" s="3" t="s">
        <v>24</v>
      </c>
      <c r="L18758" s="3">
        <v>35.0</v>
      </c>
      <c r="M18758" s="3" t="s">
        <v>25</v>
      </c>
      <c r="N18758" s="3" t="s">
        <v>16387</v>
      </c>
      <c r="O18758" s="3" t="s">
        <v>1016</v>
      </c>
      <c r="P18758" s="4">
        <v>27293.0</v>
      </c>
      <c r="Q18758" s="3" t="s">
        <v>110</v>
      </c>
      <c r="S18758" s="3" t="s">
        <v>34</v>
      </c>
    </row>
    <row r="18759">
      <c r="A18759" s="2">
        <v>42318.71491898148</v>
      </c>
      <c r="B18759" s="3">
        <v>94.0</v>
      </c>
      <c r="C18759" s="3" t="s">
        <v>16311</v>
      </c>
      <c r="F18759" s="3">
        <v>2.0</v>
      </c>
      <c r="G18759" s="3">
        <v>12.0</v>
      </c>
      <c r="H18759" s="3" t="s">
        <v>16351</v>
      </c>
      <c r="I18759" s="3" t="s">
        <v>16352</v>
      </c>
      <c r="J18759" s="3" t="s">
        <v>1808</v>
      </c>
      <c r="K18759" s="3" t="s">
        <v>24</v>
      </c>
      <c r="L18759" s="3">
        <v>36.0</v>
      </c>
      <c r="M18759" s="3" t="s">
        <v>30</v>
      </c>
      <c r="N18759" s="3" t="s">
        <v>16388</v>
      </c>
      <c r="O18759" s="3" t="s">
        <v>3499</v>
      </c>
      <c r="P18759" s="4">
        <v>26530.0</v>
      </c>
      <c r="Q18759" s="3" t="s">
        <v>153</v>
      </c>
      <c r="S18759" s="3" t="s">
        <v>34</v>
      </c>
    </row>
    <row r="18760">
      <c r="A18760" s="2">
        <v>42318.71491898148</v>
      </c>
      <c r="B18760" s="3">
        <v>94.0</v>
      </c>
      <c r="C18760" s="3" t="s">
        <v>16311</v>
      </c>
      <c r="F18760" s="3">
        <v>2.0</v>
      </c>
      <c r="G18760" s="3">
        <v>12.0</v>
      </c>
      <c r="H18760" s="3" t="s">
        <v>16351</v>
      </c>
      <c r="I18760" s="3" t="s">
        <v>16352</v>
      </c>
      <c r="J18760" s="3" t="s">
        <v>1808</v>
      </c>
      <c r="K18760" s="3" t="s">
        <v>24</v>
      </c>
      <c r="L18760" s="3">
        <v>37.0</v>
      </c>
      <c r="M18760" s="3" t="s">
        <v>25</v>
      </c>
      <c r="N18760" s="3" t="s">
        <v>16389</v>
      </c>
      <c r="O18760" s="3" t="s">
        <v>16390</v>
      </c>
      <c r="P18760" s="4">
        <v>31313.0</v>
      </c>
      <c r="Q18760" s="3" t="s">
        <v>37</v>
      </c>
      <c r="S18760" s="3" t="s">
        <v>34</v>
      </c>
    </row>
    <row r="18761">
      <c r="A18761" s="2">
        <v>42318.71491898148</v>
      </c>
      <c r="B18761" s="3">
        <v>94.0</v>
      </c>
      <c r="C18761" s="3" t="s">
        <v>16311</v>
      </c>
      <c r="F18761" s="3">
        <v>2.0</v>
      </c>
      <c r="G18761" s="3">
        <v>12.0</v>
      </c>
      <c r="H18761" s="3" t="s">
        <v>16351</v>
      </c>
      <c r="I18761" s="3" t="s">
        <v>16352</v>
      </c>
      <c r="J18761" s="3" t="s">
        <v>1808</v>
      </c>
      <c r="K18761" s="3" t="s">
        <v>24</v>
      </c>
      <c r="L18761" s="3">
        <v>38.0</v>
      </c>
      <c r="M18761" s="3" t="s">
        <v>30</v>
      </c>
      <c r="N18761" s="3" t="s">
        <v>15940</v>
      </c>
      <c r="O18761" s="3" t="s">
        <v>342</v>
      </c>
      <c r="P18761" s="4">
        <v>31108.0</v>
      </c>
      <c r="Q18761" s="3" t="s">
        <v>37</v>
      </c>
      <c r="S18761" s="3" t="s">
        <v>34</v>
      </c>
    </row>
    <row r="18762">
      <c r="A18762" s="2">
        <v>42318.71491898148</v>
      </c>
      <c r="B18762" s="3">
        <v>94.0</v>
      </c>
      <c r="C18762" s="3" t="s">
        <v>16311</v>
      </c>
      <c r="F18762" s="3">
        <v>2.0</v>
      </c>
      <c r="G18762" s="3">
        <v>12.0</v>
      </c>
      <c r="H18762" s="3" t="s">
        <v>16351</v>
      </c>
      <c r="I18762" s="3" t="s">
        <v>16352</v>
      </c>
      <c r="J18762" s="3" t="s">
        <v>1808</v>
      </c>
      <c r="K18762" s="3" t="s">
        <v>24</v>
      </c>
      <c r="L18762" s="3">
        <v>39.0</v>
      </c>
      <c r="M18762" s="3" t="s">
        <v>25</v>
      </c>
      <c r="N18762" s="3" t="s">
        <v>16391</v>
      </c>
      <c r="O18762" s="3" t="s">
        <v>102</v>
      </c>
      <c r="P18762" s="4">
        <v>24562.0</v>
      </c>
      <c r="Q18762" s="3" t="s">
        <v>247</v>
      </c>
      <c r="S18762" s="3" t="s">
        <v>34</v>
      </c>
    </row>
    <row r="18763">
      <c r="A18763" s="2">
        <v>42318.71491898148</v>
      </c>
      <c r="B18763" s="3">
        <v>94.0</v>
      </c>
      <c r="C18763" s="3" t="s">
        <v>16311</v>
      </c>
      <c r="F18763" s="3">
        <v>2.0</v>
      </c>
      <c r="G18763" s="3">
        <v>12.0</v>
      </c>
      <c r="H18763" s="3" t="s">
        <v>16351</v>
      </c>
      <c r="I18763" s="3" t="s">
        <v>16352</v>
      </c>
      <c r="J18763" s="3" t="s">
        <v>1808</v>
      </c>
      <c r="K18763" s="3" t="s">
        <v>24</v>
      </c>
      <c r="L18763" s="3">
        <v>40.0</v>
      </c>
      <c r="M18763" s="3" t="s">
        <v>30</v>
      </c>
      <c r="N18763" s="3" t="s">
        <v>16392</v>
      </c>
      <c r="O18763" s="3" t="s">
        <v>16393</v>
      </c>
      <c r="P18763" s="4">
        <v>26506.0</v>
      </c>
      <c r="Q18763" s="3" t="s">
        <v>46</v>
      </c>
      <c r="S18763" s="3" t="s">
        <v>34</v>
      </c>
    </row>
    <row r="18764">
      <c r="A18764" s="2">
        <v>42318.71491898148</v>
      </c>
      <c r="B18764" s="3">
        <v>94.0</v>
      </c>
      <c r="C18764" s="3" t="s">
        <v>16311</v>
      </c>
      <c r="F18764" s="3">
        <v>2.0</v>
      </c>
      <c r="G18764" s="3">
        <v>12.0</v>
      </c>
      <c r="H18764" s="3" t="s">
        <v>16351</v>
      </c>
      <c r="I18764" s="3" t="s">
        <v>16352</v>
      </c>
      <c r="J18764" s="3" t="s">
        <v>1808</v>
      </c>
      <c r="K18764" s="3" t="s">
        <v>24</v>
      </c>
      <c r="L18764" s="3">
        <v>41.0</v>
      </c>
      <c r="M18764" s="3" t="s">
        <v>25</v>
      </c>
      <c r="N18764" s="3" t="s">
        <v>16394</v>
      </c>
      <c r="O18764" s="3" t="s">
        <v>377</v>
      </c>
      <c r="P18764" s="4">
        <v>24449.0</v>
      </c>
      <c r="Q18764" s="3" t="s">
        <v>247</v>
      </c>
      <c r="S18764" s="3" t="s">
        <v>34</v>
      </c>
    </row>
    <row r="18765">
      <c r="A18765" s="2">
        <v>42318.71491898148</v>
      </c>
      <c r="B18765" s="3">
        <v>94.0</v>
      </c>
      <c r="C18765" s="3" t="s">
        <v>16311</v>
      </c>
      <c r="F18765" s="3">
        <v>2.0</v>
      </c>
      <c r="G18765" s="3">
        <v>12.0</v>
      </c>
      <c r="H18765" s="3" t="s">
        <v>16351</v>
      </c>
      <c r="I18765" s="3" t="s">
        <v>16352</v>
      </c>
      <c r="J18765" s="3" t="s">
        <v>1808</v>
      </c>
      <c r="K18765" s="3" t="s">
        <v>24</v>
      </c>
      <c r="L18765" s="3">
        <v>42.0</v>
      </c>
      <c r="M18765" s="3" t="s">
        <v>30</v>
      </c>
      <c r="N18765" s="3" t="s">
        <v>15792</v>
      </c>
      <c r="O18765" s="3" t="s">
        <v>1356</v>
      </c>
      <c r="P18765" s="4">
        <v>18605.0</v>
      </c>
      <c r="Q18765" s="3" t="s">
        <v>86</v>
      </c>
      <c r="S18765" s="3" t="s">
        <v>34</v>
      </c>
    </row>
    <row r="18766">
      <c r="A18766" s="2">
        <v>42318.71491898148</v>
      </c>
      <c r="B18766" s="3">
        <v>94.0</v>
      </c>
      <c r="C18766" s="3" t="s">
        <v>16311</v>
      </c>
      <c r="F18766" s="3">
        <v>2.0</v>
      </c>
      <c r="G18766" s="3">
        <v>12.0</v>
      </c>
      <c r="H18766" s="3" t="s">
        <v>16351</v>
      </c>
      <c r="I18766" s="3" t="s">
        <v>16352</v>
      </c>
      <c r="J18766" s="3" t="s">
        <v>1808</v>
      </c>
      <c r="K18766" s="3" t="s">
        <v>24</v>
      </c>
      <c r="L18766" s="3">
        <v>43.0</v>
      </c>
      <c r="M18766" s="3" t="s">
        <v>25</v>
      </c>
      <c r="N18766" s="3" t="s">
        <v>16395</v>
      </c>
      <c r="O18766" s="3" t="s">
        <v>200</v>
      </c>
      <c r="P18766" s="4">
        <v>19474.0</v>
      </c>
      <c r="Q18766" s="3" t="s">
        <v>28</v>
      </c>
      <c r="S18766" s="3" t="s">
        <v>34</v>
      </c>
    </row>
    <row r="18767">
      <c r="A18767" s="2">
        <v>42318.71491898148</v>
      </c>
      <c r="B18767" s="3">
        <v>94.0</v>
      </c>
      <c r="C18767" s="3" t="s">
        <v>16311</v>
      </c>
      <c r="F18767" s="3">
        <v>2.0</v>
      </c>
      <c r="G18767" s="3">
        <v>12.0</v>
      </c>
      <c r="H18767" s="3" t="s">
        <v>16351</v>
      </c>
      <c r="I18767" s="3" t="s">
        <v>16352</v>
      </c>
      <c r="J18767" s="3" t="s">
        <v>1808</v>
      </c>
      <c r="K18767" s="3" t="s">
        <v>24</v>
      </c>
      <c r="L18767" s="3">
        <v>44.0</v>
      </c>
      <c r="M18767" s="3" t="s">
        <v>30</v>
      </c>
      <c r="N18767" s="3" t="s">
        <v>16396</v>
      </c>
      <c r="O18767" s="3" t="s">
        <v>3401</v>
      </c>
      <c r="P18767" s="4">
        <v>22348.0</v>
      </c>
      <c r="Q18767" s="3" t="s">
        <v>132</v>
      </c>
      <c r="S18767" s="3" t="s">
        <v>34</v>
      </c>
    </row>
    <row r="18768">
      <c r="A18768" s="2">
        <v>42318.71491898148</v>
      </c>
      <c r="B18768" s="3">
        <v>94.0</v>
      </c>
      <c r="C18768" s="3" t="s">
        <v>16311</v>
      </c>
      <c r="F18768" s="3">
        <v>2.0</v>
      </c>
      <c r="G18768" s="3">
        <v>12.0</v>
      </c>
      <c r="H18768" s="3" t="s">
        <v>16351</v>
      </c>
      <c r="I18768" s="3" t="s">
        <v>16352</v>
      </c>
      <c r="J18768" s="3" t="s">
        <v>1808</v>
      </c>
      <c r="K18768" s="3" t="s">
        <v>24</v>
      </c>
      <c r="L18768" s="3">
        <v>45.0</v>
      </c>
      <c r="M18768" s="3" t="s">
        <v>25</v>
      </c>
      <c r="N18768" s="3" t="s">
        <v>16397</v>
      </c>
      <c r="O18768" s="3" t="s">
        <v>454</v>
      </c>
      <c r="P18768" s="4">
        <v>23480.0</v>
      </c>
      <c r="Q18768" s="3" t="s">
        <v>33</v>
      </c>
      <c r="S18768" s="3" t="s">
        <v>34</v>
      </c>
    </row>
    <row r="18769">
      <c r="A18769" s="2">
        <v>42318.71491898148</v>
      </c>
      <c r="B18769" s="3">
        <v>94.0</v>
      </c>
      <c r="C18769" s="3" t="s">
        <v>16311</v>
      </c>
      <c r="F18769" s="3">
        <v>2.0</v>
      </c>
      <c r="G18769" s="3">
        <v>12.0</v>
      </c>
      <c r="H18769" s="3" t="s">
        <v>16351</v>
      </c>
      <c r="I18769" s="3" t="s">
        <v>16352</v>
      </c>
      <c r="J18769" s="3" t="s">
        <v>1808</v>
      </c>
      <c r="K18769" s="3" t="s">
        <v>24</v>
      </c>
      <c r="L18769" s="3">
        <v>46.0</v>
      </c>
      <c r="M18769" s="3" t="s">
        <v>30</v>
      </c>
      <c r="N18769" s="3" t="s">
        <v>16398</v>
      </c>
      <c r="O18769" s="3" t="s">
        <v>307</v>
      </c>
      <c r="P18769" s="4">
        <v>18733.0</v>
      </c>
      <c r="Q18769" s="3" t="s">
        <v>72</v>
      </c>
      <c r="S18769" s="3" t="s">
        <v>34</v>
      </c>
    </row>
    <row r="18770">
      <c r="A18770" s="2">
        <v>42318.71491898148</v>
      </c>
      <c r="B18770" s="3">
        <v>94.0</v>
      </c>
      <c r="C18770" s="3" t="s">
        <v>16311</v>
      </c>
      <c r="F18770" s="3">
        <v>2.0</v>
      </c>
      <c r="G18770" s="3">
        <v>12.0</v>
      </c>
      <c r="H18770" s="3" t="s">
        <v>16351</v>
      </c>
      <c r="I18770" s="3" t="s">
        <v>16352</v>
      </c>
      <c r="J18770" s="3" t="s">
        <v>1808</v>
      </c>
      <c r="K18770" s="3" t="s">
        <v>24</v>
      </c>
      <c r="L18770" s="3">
        <v>47.0</v>
      </c>
      <c r="M18770" s="3" t="s">
        <v>25</v>
      </c>
      <c r="N18770" s="3" t="s">
        <v>1728</v>
      </c>
      <c r="O18770" s="3" t="s">
        <v>275</v>
      </c>
      <c r="P18770" s="4">
        <v>22075.0</v>
      </c>
      <c r="Q18770" s="3" t="s">
        <v>205</v>
      </c>
      <c r="S18770" s="3" t="s">
        <v>34</v>
      </c>
    </row>
    <row r="18771">
      <c r="A18771" s="2">
        <v>42318.71491898148</v>
      </c>
      <c r="B18771" s="3">
        <v>94.0</v>
      </c>
      <c r="C18771" s="3" t="s">
        <v>16311</v>
      </c>
      <c r="F18771" s="3">
        <v>2.0</v>
      </c>
      <c r="G18771" s="3">
        <v>12.0</v>
      </c>
      <c r="H18771" s="3" t="s">
        <v>16351</v>
      </c>
      <c r="I18771" s="3" t="s">
        <v>16352</v>
      </c>
      <c r="J18771" s="3" t="s">
        <v>1808</v>
      </c>
      <c r="K18771" s="3" t="s">
        <v>24</v>
      </c>
      <c r="L18771" s="3">
        <v>48.0</v>
      </c>
      <c r="M18771" s="3" t="s">
        <v>30</v>
      </c>
      <c r="N18771" s="3" t="s">
        <v>16399</v>
      </c>
      <c r="O18771" s="3" t="s">
        <v>3014</v>
      </c>
      <c r="P18771" s="4">
        <v>27173.0</v>
      </c>
      <c r="Q18771" s="3" t="s">
        <v>115</v>
      </c>
      <c r="S18771" s="3" t="s">
        <v>34</v>
      </c>
    </row>
    <row r="18772">
      <c r="A18772" s="2">
        <v>42318.71491898148</v>
      </c>
      <c r="B18772" s="3">
        <v>94.0</v>
      </c>
      <c r="C18772" s="3" t="s">
        <v>16311</v>
      </c>
      <c r="F18772" s="3">
        <v>2.0</v>
      </c>
      <c r="G18772" s="3">
        <v>12.0</v>
      </c>
      <c r="H18772" s="3" t="s">
        <v>16351</v>
      </c>
      <c r="I18772" s="3" t="s">
        <v>16352</v>
      </c>
      <c r="J18772" s="3" t="s">
        <v>1808</v>
      </c>
      <c r="K18772" s="3" t="s">
        <v>24</v>
      </c>
      <c r="L18772" s="3">
        <v>49.0</v>
      </c>
      <c r="M18772" s="3" t="s">
        <v>25</v>
      </c>
      <c r="N18772" s="3" t="s">
        <v>16400</v>
      </c>
      <c r="O18772" s="3" t="s">
        <v>628</v>
      </c>
      <c r="P18772" s="4">
        <v>22917.0</v>
      </c>
      <c r="Q18772" s="3" t="s">
        <v>40</v>
      </c>
      <c r="S18772" s="3" t="s">
        <v>34</v>
      </c>
    </row>
    <row r="18773">
      <c r="A18773" s="2">
        <v>42318.71491898148</v>
      </c>
      <c r="B18773" s="3">
        <v>94.0</v>
      </c>
      <c r="C18773" s="3" t="s">
        <v>16311</v>
      </c>
      <c r="F18773" s="3">
        <v>2.0</v>
      </c>
      <c r="G18773" s="3">
        <v>12.0</v>
      </c>
      <c r="H18773" s="3" t="s">
        <v>16351</v>
      </c>
      <c r="I18773" s="3" t="s">
        <v>16352</v>
      </c>
      <c r="J18773" s="3" t="s">
        <v>1808</v>
      </c>
      <c r="K18773" s="3" t="s">
        <v>24</v>
      </c>
      <c r="L18773" s="3">
        <v>50.0</v>
      </c>
      <c r="M18773" s="3" t="s">
        <v>30</v>
      </c>
      <c r="N18773" s="3" t="s">
        <v>16401</v>
      </c>
      <c r="O18773" s="3" t="s">
        <v>905</v>
      </c>
      <c r="P18773" s="4">
        <v>34173.0</v>
      </c>
      <c r="Q18773" s="3" t="s">
        <v>191</v>
      </c>
      <c r="S18773" s="3" t="s">
        <v>34</v>
      </c>
    </row>
    <row r="18774">
      <c r="A18774" s="2">
        <v>42318.71491898148</v>
      </c>
      <c r="B18774" s="3">
        <v>94.0</v>
      </c>
      <c r="C18774" s="3" t="s">
        <v>16311</v>
      </c>
      <c r="F18774" s="3">
        <v>2.0</v>
      </c>
      <c r="G18774" s="3">
        <v>12.0</v>
      </c>
      <c r="H18774" s="3" t="s">
        <v>16351</v>
      </c>
      <c r="I18774" s="3" t="s">
        <v>16352</v>
      </c>
      <c r="J18774" s="3" t="s">
        <v>1808</v>
      </c>
      <c r="K18774" s="3" t="s">
        <v>24</v>
      </c>
      <c r="L18774" s="3">
        <v>51.0</v>
      </c>
      <c r="M18774" s="3" t="s">
        <v>25</v>
      </c>
      <c r="N18774" s="3" t="s">
        <v>5951</v>
      </c>
      <c r="O18774" s="3" t="s">
        <v>275</v>
      </c>
      <c r="P18774" s="4">
        <v>16478.0</v>
      </c>
      <c r="Q18774" s="3" t="s">
        <v>149</v>
      </c>
      <c r="S18774" s="3" t="s">
        <v>34</v>
      </c>
    </row>
    <row r="18775">
      <c r="A18775" s="2">
        <v>42318.71491898148</v>
      </c>
      <c r="B18775" s="3">
        <v>94.0</v>
      </c>
      <c r="C18775" s="3" t="s">
        <v>16311</v>
      </c>
      <c r="F18775" s="3">
        <v>3.0</v>
      </c>
      <c r="G18775" s="3">
        <v>3.0</v>
      </c>
      <c r="H18775" s="3" t="s">
        <v>16402</v>
      </c>
      <c r="I18775" s="3" t="s">
        <v>16403</v>
      </c>
      <c r="J18775" s="3" t="s">
        <v>4475</v>
      </c>
      <c r="K18775" s="3" t="s">
        <v>272</v>
      </c>
      <c r="L18775" s="3">
        <v>1.0</v>
      </c>
      <c r="M18775" s="3" t="s">
        <v>25</v>
      </c>
      <c r="N18775" s="3" t="s">
        <v>16404</v>
      </c>
      <c r="O18775" s="3" t="s">
        <v>1109</v>
      </c>
      <c r="P18775" s="4">
        <v>19865.0</v>
      </c>
      <c r="Q18775" s="3" t="s">
        <v>40</v>
      </c>
      <c r="R18775" s="3" t="s">
        <v>1030</v>
      </c>
      <c r="S18775" s="3" t="s">
        <v>29</v>
      </c>
    </row>
    <row r="18776">
      <c r="A18776" s="2">
        <v>42318.71491898148</v>
      </c>
      <c r="B18776" s="3">
        <v>94.0</v>
      </c>
      <c r="C18776" s="3" t="s">
        <v>16311</v>
      </c>
      <c r="F18776" s="3">
        <v>3.0</v>
      </c>
      <c r="G18776" s="3">
        <v>3.0</v>
      </c>
      <c r="H18776" s="3" t="s">
        <v>16402</v>
      </c>
      <c r="I18776" s="3" t="s">
        <v>16403</v>
      </c>
      <c r="J18776" s="3" t="s">
        <v>4475</v>
      </c>
      <c r="K18776" s="3" t="s">
        <v>24</v>
      </c>
      <c r="L18776" s="3">
        <v>2.0</v>
      </c>
      <c r="M18776" s="3" t="s">
        <v>30</v>
      </c>
      <c r="N18776" s="3" t="s">
        <v>3852</v>
      </c>
      <c r="O18776" s="3" t="s">
        <v>746</v>
      </c>
      <c r="P18776" s="4">
        <v>24985.0</v>
      </c>
      <c r="Q18776" s="3" t="s">
        <v>153</v>
      </c>
      <c r="S18776" s="3" t="s">
        <v>29</v>
      </c>
    </row>
    <row r="18777">
      <c r="A18777" s="2">
        <v>42318.71491898148</v>
      </c>
      <c r="B18777" s="3">
        <v>94.0</v>
      </c>
      <c r="C18777" s="3" t="s">
        <v>16311</v>
      </c>
      <c r="F18777" s="3">
        <v>3.0</v>
      </c>
      <c r="G18777" s="3">
        <v>3.0</v>
      </c>
      <c r="H18777" s="3" t="s">
        <v>16402</v>
      </c>
      <c r="I18777" s="3" t="s">
        <v>16403</v>
      </c>
      <c r="J18777" s="3" t="s">
        <v>4475</v>
      </c>
      <c r="K18777" s="3" t="s">
        <v>24</v>
      </c>
      <c r="L18777" s="3">
        <v>3.0</v>
      </c>
      <c r="M18777" s="3" t="s">
        <v>25</v>
      </c>
      <c r="N18777" s="3" t="s">
        <v>16405</v>
      </c>
      <c r="O18777" s="3" t="s">
        <v>16406</v>
      </c>
      <c r="P18777" s="4">
        <v>25135.0</v>
      </c>
      <c r="Q18777" s="3" t="s">
        <v>60</v>
      </c>
      <c r="S18777" s="3" t="s">
        <v>34</v>
      </c>
    </row>
    <row r="18778">
      <c r="A18778" s="2">
        <v>42318.71491898148</v>
      </c>
      <c r="B18778" s="3">
        <v>94.0</v>
      </c>
      <c r="C18778" s="3" t="s">
        <v>16311</v>
      </c>
      <c r="F18778" s="3">
        <v>3.0</v>
      </c>
      <c r="G18778" s="3">
        <v>3.0</v>
      </c>
      <c r="H18778" s="3" t="s">
        <v>16402</v>
      </c>
      <c r="I18778" s="3" t="s">
        <v>16403</v>
      </c>
      <c r="J18778" s="3" t="s">
        <v>4475</v>
      </c>
      <c r="K18778" s="3" t="s">
        <v>24</v>
      </c>
      <c r="L18778" s="3">
        <v>4.0</v>
      </c>
      <c r="M18778" s="3" t="s">
        <v>30</v>
      </c>
      <c r="N18778" s="3" t="s">
        <v>16407</v>
      </c>
      <c r="O18778" s="3" t="s">
        <v>1116</v>
      </c>
      <c r="P18778" s="4">
        <v>26374.0</v>
      </c>
      <c r="Q18778" s="3" t="s">
        <v>153</v>
      </c>
      <c r="S18778" s="3" t="s">
        <v>34</v>
      </c>
    </row>
    <row r="18779">
      <c r="A18779" s="2">
        <v>42318.71491898148</v>
      </c>
      <c r="B18779" s="3">
        <v>94.0</v>
      </c>
      <c r="C18779" s="3" t="s">
        <v>16311</v>
      </c>
      <c r="F18779" s="3">
        <v>3.0</v>
      </c>
      <c r="G18779" s="3">
        <v>3.0</v>
      </c>
      <c r="H18779" s="3" t="s">
        <v>16402</v>
      </c>
      <c r="I18779" s="3" t="s">
        <v>16403</v>
      </c>
      <c r="J18779" s="3" t="s">
        <v>4475</v>
      </c>
      <c r="K18779" s="3" t="s">
        <v>24</v>
      </c>
      <c r="L18779" s="3">
        <v>5.0</v>
      </c>
      <c r="M18779" s="3" t="s">
        <v>25</v>
      </c>
      <c r="N18779" s="3" t="s">
        <v>10454</v>
      </c>
      <c r="O18779" s="3" t="s">
        <v>16408</v>
      </c>
      <c r="P18779" s="4">
        <v>21711.0</v>
      </c>
      <c r="Q18779" s="3" t="s">
        <v>1454</v>
      </c>
      <c r="S18779" s="3" t="s">
        <v>29</v>
      </c>
    </row>
    <row r="18780">
      <c r="A18780" s="2">
        <v>42318.71491898148</v>
      </c>
      <c r="B18780" s="3">
        <v>94.0</v>
      </c>
      <c r="C18780" s="3" t="s">
        <v>16311</v>
      </c>
      <c r="F18780" s="3">
        <v>3.0</v>
      </c>
      <c r="G18780" s="3">
        <v>3.0</v>
      </c>
      <c r="H18780" s="3" t="s">
        <v>16402</v>
      </c>
      <c r="I18780" s="3" t="s">
        <v>16403</v>
      </c>
      <c r="J18780" s="3" t="s">
        <v>4475</v>
      </c>
      <c r="K18780" s="3" t="s">
        <v>24</v>
      </c>
      <c r="L18780" s="3">
        <v>6.0</v>
      </c>
      <c r="M18780" s="3" t="s">
        <v>30</v>
      </c>
      <c r="N18780" s="3" t="s">
        <v>16409</v>
      </c>
      <c r="O18780" s="3" t="s">
        <v>57</v>
      </c>
      <c r="P18780" s="4">
        <v>23580.0</v>
      </c>
      <c r="Q18780" s="3" t="s">
        <v>37</v>
      </c>
      <c r="S18780" s="3" t="s">
        <v>29</v>
      </c>
    </row>
    <row r="18781">
      <c r="A18781" s="2">
        <v>42318.71491898148</v>
      </c>
      <c r="B18781" s="3">
        <v>94.0</v>
      </c>
      <c r="C18781" s="3" t="s">
        <v>16311</v>
      </c>
      <c r="F18781" s="3">
        <v>3.0</v>
      </c>
      <c r="G18781" s="3">
        <v>3.0</v>
      </c>
      <c r="H18781" s="3" t="s">
        <v>16402</v>
      </c>
      <c r="I18781" s="3" t="s">
        <v>16403</v>
      </c>
      <c r="J18781" s="3" t="s">
        <v>4475</v>
      </c>
      <c r="K18781" s="3" t="s">
        <v>24</v>
      </c>
      <c r="L18781" s="3">
        <v>7.0</v>
      </c>
      <c r="M18781" s="3" t="s">
        <v>25</v>
      </c>
      <c r="N18781" s="3" t="s">
        <v>16410</v>
      </c>
      <c r="O18781" s="3" t="s">
        <v>454</v>
      </c>
      <c r="P18781" s="4">
        <v>20550.0</v>
      </c>
      <c r="Q18781" s="3" t="s">
        <v>40</v>
      </c>
      <c r="R18781" s="3" t="s">
        <v>1134</v>
      </c>
      <c r="S18781" s="3" t="s">
        <v>34</v>
      </c>
    </row>
    <row r="18782">
      <c r="A18782" s="2">
        <v>42318.71491898148</v>
      </c>
      <c r="B18782" s="3">
        <v>94.0</v>
      </c>
      <c r="C18782" s="3" t="s">
        <v>16311</v>
      </c>
      <c r="F18782" s="3">
        <v>3.0</v>
      </c>
      <c r="G18782" s="3">
        <v>3.0</v>
      </c>
      <c r="H18782" s="3" t="s">
        <v>16402</v>
      </c>
      <c r="I18782" s="3" t="s">
        <v>16403</v>
      </c>
      <c r="J18782" s="3" t="s">
        <v>4475</v>
      </c>
      <c r="K18782" s="3" t="s">
        <v>24</v>
      </c>
      <c r="L18782" s="3">
        <v>8.0</v>
      </c>
      <c r="M18782" s="3" t="s">
        <v>30</v>
      </c>
      <c r="N18782" s="3" t="s">
        <v>16411</v>
      </c>
      <c r="O18782" s="3" t="s">
        <v>16412</v>
      </c>
      <c r="P18782" s="4">
        <v>18126.0</v>
      </c>
      <c r="Q18782" s="3" t="s">
        <v>189</v>
      </c>
      <c r="S18782" s="3" t="s">
        <v>34</v>
      </c>
    </row>
    <row r="18783">
      <c r="A18783" s="2">
        <v>42318.71491898148</v>
      </c>
      <c r="B18783" s="3">
        <v>94.0</v>
      </c>
      <c r="C18783" s="3" t="s">
        <v>16311</v>
      </c>
      <c r="F18783" s="3">
        <v>3.0</v>
      </c>
      <c r="G18783" s="3">
        <v>3.0</v>
      </c>
      <c r="H18783" s="3" t="s">
        <v>16402</v>
      </c>
      <c r="I18783" s="3" t="s">
        <v>16403</v>
      </c>
      <c r="J18783" s="3" t="s">
        <v>4475</v>
      </c>
      <c r="K18783" s="3" t="s">
        <v>24</v>
      </c>
      <c r="L18783" s="3">
        <v>9.0</v>
      </c>
      <c r="M18783" s="3" t="s">
        <v>25</v>
      </c>
      <c r="N18783" s="3" t="s">
        <v>16413</v>
      </c>
      <c r="O18783" s="3" t="s">
        <v>237</v>
      </c>
      <c r="P18783" s="4">
        <v>16403.0</v>
      </c>
      <c r="Q18783" s="3" t="s">
        <v>169</v>
      </c>
      <c r="S18783" s="3" t="s">
        <v>34</v>
      </c>
    </row>
    <row r="18784">
      <c r="A18784" s="2">
        <v>42318.71491898148</v>
      </c>
      <c r="B18784" s="3">
        <v>94.0</v>
      </c>
      <c r="C18784" s="3" t="s">
        <v>16311</v>
      </c>
      <c r="F18784" s="3">
        <v>3.0</v>
      </c>
      <c r="G18784" s="3">
        <v>3.0</v>
      </c>
      <c r="H18784" s="3" t="s">
        <v>16402</v>
      </c>
      <c r="I18784" s="3" t="s">
        <v>16403</v>
      </c>
      <c r="J18784" s="3" t="s">
        <v>4475</v>
      </c>
      <c r="K18784" s="3" t="s">
        <v>24</v>
      </c>
      <c r="L18784" s="3">
        <v>10.0</v>
      </c>
      <c r="M18784" s="3" t="s">
        <v>30</v>
      </c>
      <c r="N18784" s="3" t="s">
        <v>16414</v>
      </c>
      <c r="O18784" s="3" t="s">
        <v>16355</v>
      </c>
      <c r="P18784" s="4">
        <v>18432.0</v>
      </c>
      <c r="Q18784" s="3" t="s">
        <v>205</v>
      </c>
      <c r="S18784" s="3" t="s">
        <v>34</v>
      </c>
    </row>
    <row r="18785">
      <c r="A18785" s="2">
        <v>42318.71491898148</v>
      </c>
      <c r="B18785" s="3">
        <v>94.0</v>
      </c>
      <c r="C18785" s="3" t="s">
        <v>16311</v>
      </c>
      <c r="F18785" s="3">
        <v>3.0</v>
      </c>
      <c r="G18785" s="3">
        <v>3.0</v>
      </c>
      <c r="H18785" s="3" t="s">
        <v>16402</v>
      </c>
      <c r="I18785" s="3" t="s">
        <v>16403</v>
      </c>
      <c r="J18785" s="3" t="s">
        <v>4475</v>
      </c>
      <c r="K18785" s="3" t="s">
        <v>24</v>
      </c>
      <c r="L18785" s="3">
        <v>11.0</v>
      </c>
      <c r="M18785" s="3" t="s">
        <v>25</v>
      </c>
      <c r="N18785" s="3" t="s">
        <v>16415</v>
      </c>
      <c r="O18785" s="3" t="s">
        <v>246</v>
      </c>
      <c r="P18785" s="4">
        <v>16265.0</v>
      </c>
      <c r="Q18785" s="3" t="s">
        <v>145</v>
      </c>
      <c r="S18785" s="3" t="s">
        <v>29</v>
      </c>
    </row>
    <row r="18786">
      <c r="A18786" s="2">
        <v>42318.71491898148</v>
      </c>
      <c r="B18786" s="3">
        <v>94.0</v>
      </c>
      <c r="C18786" s="3" t="s">
        <v>16311</v>
      </c>
      <c r="F18786" s="3">
        <v>3.0</v>
      </c>
      <c r="G18786" s="3">
        <v>3.0</v>
      </c>
      <c r="H18786" s="3" t="s">
        <v>16402</v>
      </c>
      <c r="I18786" s="3" t="s">
        <v>16403</v>
      </c>
      <c r="J18786" s="3" t="s">
        <v>4475</v>
      </c>
      <c r="K18786" s="3" t="s">
        <v>24</v>
      </c>
      <c r="L18786" s="3">
        <v>12.0</v>
      </c>
      <c r="M18786" s="3" t="s">
        <v>30</v>
      </c>
      <c r="N18786" s="3" t="s">
        <v>16416</v>
      </c>
      <c r="O18786" s="3" t="s">
        <v>1890</v>
      </c>
      <c r="P18786" s="4">
        <v>29957.0</v>
      </c>
      <c r="Q18786" s="3" t="s">
        <v>60</v>
      </c>
      <c r="S18786" s="3" t="s">
        <v>29</v>
      </c>
    </row>
    <row r="18787">
      <c r="A18787" s="2">
        <v>42318.71491898148</v>
      </c>
      <c r="B18787" s="3">
        <v>94.0</v>
      </c>
      <c r="C18787" s="3" t="s">
        <v>16311</v>
      </c>
      <c r="F18787" s="3">
        <v>3.0</v>
      </c>
      <c r="G18787" s="3">
        <v>3.0</v>
      </c>
      <c r="H18787" s="3" t="s">
        <v>16402</v>
      </c>
      <c r="I18787" s="3" t="s">
        <v>16403</v>
      </c>
      <c r="J18787" s="3" t="s">
        <v>4475</v>
      </c>
      <c r="K18787" s="3" t="s">
        <v>24</v>
      </c>
      <c r="L18787" s="3">
        <v>13.0</v>
      </c>
      <c r="M18787" s="3" t="s">
        <v>25</v>
      </c>
      <c r="N18787" s="3" t="s">
        <v>5250</v>
      </c>
      <c r="O18787" s="3" t="s">
        <v>237</v>
      </c>
      <c r="P18787" s="4">
        <v>19830.0</v>
      </c>
      <c r="Q18787" s="3" t="s">
        <v>169</v>
      </c>
      <c r="S18787" s="3" t="s">
        <v>34</v>
      </c>
    </row>
    <row r="18788">
      <c r="A18788" s="2">
        <v>42318.71491898148</v>
      </c>
      <c r="B18788" s="3">
        <v>94.0</v>
      </c>
      <c r="C18788" s="3" t="s">
        <v>16311</v>
      </c>
      <c r="F18788" s="3">
        <v>3.0</v>
      </c>
      <c r="G18788" s="3">
        <v>3.0</v>
      </c>
      <c r="H18788" s="3" t="s">
        <v>16402</v>
      </c>
      <c r="I18788" s="3" t="s">
        <v>16403</v>
      </c>
      <c r="J18788" s="3" t="s">
        <v>4475</v>
      </c>
      <c r="K18788" s="3" t="s">
        <v>24</v>
      </c>
      <c r="L18788" s="3">
        <v>14.0</v>
      </c>
      <c r="M18788" s="3" t="s">
        <v>30</v>
      </c>
      <c r="N18788" s="3" t="s">
        <v>16417</v>
      </c>
      <c r="O18788" s="3" t="s">
        <v>3048</v>
      </c>
      <c r="P18788" s="4">
        <v>21605.0</v>
      </c>
      <c r="Q18788" s="3" t="s">
        <v>2679</v>
      </c>
      <c r="S18788" s="3" t="s">
        <v>34</v>
      </c>
    </row>
    <row r="18789">
      <c r="A18789" s="2">
        <v>42318.71491898148</v>
      </c>
      <c r="B18789" s="3">
        <v>94.0</v>
      </c>
      <c r="C18789" s="3" t="s">
        <v>16311</v>
      </c>
      <c r="F18789" s="3">
        <v>3.0</v>
      </c>
      <c r="G18789" s="3">
        <v>3.0</v>
      </c>
      <c r="H18789" s="3" t="s">
        <v>16402</v>
      </c>
      <c r="I18789" s="3" t="s">
        <v>16403</v>
      </c>
      <c r="J18789" s="3" t="s">
        <v>4475</v>
      </c>
      <c r="K18789" s="3" t="s">
        <v>24</v>
      </c>
      <c r="L18789" s="3">
        <v>15.0</v>
      </c>
      <c r="M18789" s="3" t="s">
        <v>25</v>
      </c>
      <c r="N18789" s="3" t="s">
        <v>11452</v>
      </c>
      <c r="O18789" s="3" t="s">
        <v>196</v>
      </c>
      <c r="P18789" s="4">
        <v>20631.0</v>
      </c>
      <c r="Q18789" s="3" t="s">
        <v>216</v>
      </c>
      <c r="S18789" s="3" t="s">
        <v>34</v>
      </c>
    </row>
    <row r="18790">
      <c r="A18790" s="2">
        <v>42318.71491898148</v>
      </c>
      <c r="B18790" s="3">
        <v>94.0</v>
      </c>
      <c r="C18790" s="3" t="s">
        <v>16311</v>
      </c>
      <c r="F18790" s="3">
        <v>3.0</v>
      </c>
      <c r="G18790" s="3">
        <v>3.0</v>
      </c>
      <c r="H18790" s="3" t="s">
        <v>16402</v>
      </c>
      <c r="I18790" s="3" t="s">
        <v>16403</v>
      </c>
      <c r="J18790" s="3" t="s">
        <v>4475</v>
      </c>
      <c r="K18790" s="3" t="s">
        <v>24</v>
      </c>
      <c r="L18790" s="3">
        <v>16.0</v>
      </c>
      <c r="M18790" s="3" t="s">
        <v>30</v>
      </c>
      <c r="N18790" s="3" t="s">
        <v>16418</v>
      </c>
      <c r="O18790" s="3" t="s">
        <v>1557</v>
      </c>
      <c r="P18790" s="4">
        <v>26404.0</v>
      </c>
      <c r="Q18790" s="3" t="s">
        <v>115</v>
      </c>
      <c r="S18790" s="3" t="s">
        <v>34</v>
      </c>
    </row>
    <row r="18791">
      <c r="A18791" s="2">
        <v>42318.71491898148</v>
      </c>
      <c r="B18791" s="3">
        <v>94.0</v>
      </c>
      <c r="C18791" s="3" t="s">
        <v>16311</v>
      </c>
      <c r="F18791" s="3">
        <v>3.0</v>
      </c>
      <c r="G18791" s="3">
        <v>3.0</v>
      </c>
      <c r="H18791" s="3" t="s">
        <v>16402</v>
      </c>
      <c r="I18791" s="3" t="s">
        <v>16403</v>
      </c>
      <c r="J18791" s="3" t="s">
        <v>4475</v>
      </c>
      <c r="K18791" s="3" t="s">
        <v>24</v>
      </c>
      <c r="L18791" s="3">
        <v>17.0</v>
      </c>
      <c r="M18791" s="3" t="s">
        <v>25</v>
      </c>
      <c r="N18791" s="3" t="s">
        <v>16419</v>
      </c>
      <c r="O18791" s="3" t="s">
        <v>281</v>
      </c>
      <c r="P18791" s="4">
        <v>24907.0</v>
      </c>
      <c r="Q18791" s="3" t="s">
        <v>33</v>
      </c>
      <c r="S18791" s="3" t="s">
        <v>34</v>
      </c>
    </row>
    <row r="18792">
      <c r="A18792" s="2">
        <v>42318.71491898148</v>
      </c>
      <c r="B18792" s="3">
        <v>94.0</v>
      </c>
      <c r="C18792" s="3" t="s">
        <v>16311</v>
      </c>
      <c r="F18792" s="3">
        <v>3.0</v>
      </c>
      <c r="G18792" s="3">
        <v>3.0</v>
      </c>
      <c r="H18792" s="3" t="s">
        <v>16402</v>
      </c>
      <c r="I18792" s="3" t="s">
        <v>16403</v>
      </c>
      <c r="J18792" s="3" t="s">
        <v>4475</v>
      </c>
      <c r="K18792" s="3" t="s">
        <v>24</v>
      </c>
      <c r="L18792" s="3">
        <v>18.0</v>
      </c>
      <c r="M18792" s="3" t="s">
        <v>30</v>
      </c>
      <c r="N18792" s="3" t="s">
        <v>2841</v>
      </c>
      <c r="O18792" s="3" t="s">
        <v>5945</v>
      </c>
      <c r="P18792" s="4">
        <v>20804.0</v>
      </c>
      <c r="Q18792" s="3" t="s">
        <v>153</v>
      </c>
      <c r="S18792" s="3" t="s">
        <v>34</v>
      </c>
    </row>
    <row r="18793">
      <c r="A18793" s="2">
        <v>42318.71491898148</v>
      </c>
      <c r="B18793" s="3">
        <v>94.0</v>
      </c>
      <c r="C18793" s="3" t="s">
        <v>16311</v>
      </c>
      <c r="F18793" s="3">
        <v>3.0</v>
      </c>
      <c r="G18793" s="3">
        <v>3.0</v>
      </c>
      <c r="H18793" s="3" t="s">
        <v>16402</v>
      </c>
      <c r="I18793" s="3" t="s">
        <v>16403</v>
      </c>
      <c r="J18793" s="3" t="s">
        <v>4475</v>
      </c>
      <c r="K18793" s="3" t="s">
        <v>24</v>
      </c>
      <c r="L18793" s="3">
        <v>19.0</v>
      </c>
      <c r="M18793" s="3" t="s">
        <v>25</v>
      </c>
      <c r="N18793" s="3" t="s">
        <v>16420</v>
      </c>
      <c r="O18793" s="3" t="s">
        <v>796</v>
      </c>
      <c r="P18793" s="4">
        <v>24926.0</v>
      </c>
      <c r="Q18793" s="3" t="s">
        <v>380</v>
      </c>
      <c r="S18793" s="3" t="s">
        <v>34</v>
      </c>
    </row>
    <row r="18794">
      <c r="A18794" s="2">
        <v>42318.71491898148</v>
      </c>
      <c r="B18794" s="3">
        <v>94.0</v>
      </c>
      <c r="C18794" s="3" t="s">
        <v>16311</v>
      </c>
      <c r="F18794" s="3">
        <v>3.0</v>
      </c>
      <c r="G18794" s="3">
        <v>3.0</v>
      </c>
      <c r="H18794" s="3" t="s">
        <v>16402</v>
      </c>
      <c r="I18794" s="3" t="s">
        <v>16403</v>
      </c>
      <c r="J18794" s="3" t="s">
        <v>4475</v>
      </c>
      <c r="K18794" s="3" t="s">
        <v>24</v>
      </c>
      <c r="L18794" s="3">
        <v>20.0</v>
      </c>
      <c r="M18794" s="3" t="s">
        <v>30</v>
      </c>
      <c r="N18794" s="3" t="s">
        <v>16421</v>
      </c>
      <c r="O18794" s="3" t="s">
        <v>16422</v>
      </c>
      <c r="P18794" s="4">
        <v>27092.0</v>
      </c>
      <c r="Q18794" s="3" t="s">
        <v>72</v>
      </c>
      <c r="S18794" s="3" t="s">
        <v>34</v>
      </c>
    </row>
    <row r="18795">
      <c r="A18795" s="2">
        <v>42318.71491898148</v>
      </c>
      <c r="B18795" s="3">
        <v>94.0</v>
      </c>
      <c r="C18795" s="3" t="s">
        <v>16311</v>
      </c>
      <c r="F18795" s="3">
        <v>3.0</v>
      </c>
      <c r="G18795" s="3">
        <v>3.0</v>
      </c>
      <c r="H18795" s="3" t="s">
        <v>16402</v>
      </c>
      <c r="I18795" s="3" t="s">
        <v>16403</v>
      </c>
      <c r="J18795" s="3" t="s">
        <v>4475</v>
      </c>
      <c r="K18795" s="3" t="s">
        <v>24</v>
      </c>
      <c r="L18795" s="3">
        <v>21.0</v>
      </c>
      <c r="M18795" s="3" t="s">
        <v>25</v>
      </c>
      <c r="N18795" s="3" t="s">
        <v>11098</v>
      </c>
      <c r="O18795" s="3" t="s">
        <v>499</v>
      </c>
      <c r="P18795" s="4">
        <v>17420.0</v>
      </c>
      <c r="Q18795" s="3" t="s">
        <v>49</v>
      </c>
      <c r="S18795" s="3" t="s">
        <v>34</v>
      </c>
    </row>
    <row r="18796">
      <c r="A18796" s="2">
        <v>42318.71491898148</v>
      </c>
      <c r="B18796" s="3">
        <v>94.0</v>
      </c>
      <c r="C18796" s="3" t="s">
        <v>16311</v>
      </c>
      <c r="F18796" s="3">
        <v>3.0</v>
      </c>
      <c r="G18796" s="3">
        <v>3.0</v>
      </c>
      <c r="H18796" s="3" t="s">
        <v>16402</v>
      </c>
      <c r="I18796" s="3" t="s">
        <v>16403</v>
      </c>
      <c r="J18796" s="3" t="s">
        <v>4475</v>
      </c>
      <c r="K18796" s="3" t="s">
        <v>24</v>
      </c>
      <c r="L18796" s="3">
        <v>22.0</v>
      </c>
      <c r="M18796" s="3" t="s">
        <v>30</v>
      </c>
      <c r="N18796" s="3" t="s">
        <v>16423</v>
      </c>
      <c r="O18796" s="3" t="s">
        <v>5252</v>
      </c>
      <c r="P18796" s="4">
        <v>22714.0</v>
      </c>
      <c r="Q18796" s="3" t="s">
        <v>153</v>
      </c>
      <c r="S18796" s="3" t="s">
        <v>34</v>
      </c>
    </row>
    <row r="18797">
      <c r="A18797" s="2">
        <v>42318.71491898148</v>
      </c>
      <c r="B18797" s="3">
        <v>94.0</v>
      </c>
      <c r="C18797" s="3" t="s">
        <v>16311</v>
      </c>
      <c r="F18797" s="3">
        <v>3.0</v>
      </c>
      <c r="G18797" s="3">
        <v>3.0</v>
      </c>
      <c r="H18797" s="3" t="s">
        <v>16402</v>
      </c>
      <c r="I18797" s="3" t="s">
        <v>16403</v>
      </c>
      <c r="J18797" s="3" t="s">
        <v>4475</v>
      </c>
      <c r="K18797" s="3" t="s">
        <v>24</v>
      </c>
      <c r="L18797" s="3">
        <v>23.0</v>
      </c>
      <c r="M18797" s="3" t="s">
        <v>25</v>
      </c>
      <c r="N18797" s="3" t="s">
        <v>16424</v>
      </c>
      <c r="O18797" s="3" t="s">
        <v>639</v>
      </c>
      <c r="P18797" s="4">
        <v>17663.0</v>
      </c>
      <c r="Q18797" s="3" t="s">
        <v>49</v>
      </c>
      <c r="S18797" s="3" t="s">
        <v>34</v>
      </c>
    </row>
    <row r="18798">
      <c r="A18798" s="2">
        <v>42318.71491898148</v>
      </c>
      <c r="B18798" s="3">
        <v>94.0</v>
      </c>
      <c r="C18798" s="3" t="s">
        <v>16311</v>
      </c>
      <c r="F18798" s="3">
        <v>3.0</v>
      </c>
      <c r="G18798" s="3">
        <v>3.0</v>
      </c>
      <c r="H18798" s="3" t="s">
        <v>16402</v>
      </c>
      <c r="I18798" s="3" t="s">
        <v>16403</v>
      </c>
      <c r="J18798" s="3" t="s">
        <v>4475</v>
      </c>
      <c r="K18798" s="3" t="s">
        <v>24</v>
      </c>
      <c r="L18798" s="3">
        <v>24.0</v>
      </c>
      <c r="M18798" s="3" t="s">
        <v>30</v>
      </c>
      <c r="N18798" s="3" t="s">
        <v>16425</v>
      </c>
      <c r="O18798" s="3" t="s">
        <v>1360</v>
      </c>
      <c r="P18798" s="4">
        <v>25700.0</v>
      </c>
      <c r="Q18798" s="3" t="s">
        <v>40</v>
      </c>
      <c r="S18798" s="3" t="s">
        <v>34</v>
      </c>
    </row>
    <row r="18799">
      <c r="A18799" s="2">
        <v>42318.71491898148</v>
      </c>
      <c r="B18799" s="3">
        <v>94.0</v>
      </c>
      <c r="C18799" s="3" t="s">
        <v>16311</v>
      </c>
      <c r="F18799" s="3">
        <v>3.0</v>
      </c>
      <c r="G18799" s="3">
        <v>3.0</v>
      </c>
      <c r="H18799" s="3" t="s">
        <v>16402</v>
      </c>
      <c r="I18799" s="3" t="s">
        <v>16403</v>
      </c>
      <c r="J18799" s="3" t="s">
        <v>4475</v>
      </c>
      <c r="K18799" s="3" t="s">
        <v>24</v>
      </c>
      <c r="L18799" s="3">
        <v>25.0</v>
      </c>
      <c r="M18799" s="3" t="s">
        <v>25</v>
      </c>
      <c r="N18799" s="3" t="s">
        <v>8720</v>
      </c>
      <c r="O18799" s="3" t="s">
        <v>5893</v>
      </c>
      <c r="P18799" s="4">
        <v>23764.0</v>
      </c>
      <c r="Q18799" s="3" t="s">
        <v>75</v>
      </c>
      <c r="S18799" s="3" t="s">
        <v>34</v>
      </c>
    </row>
    <row r="18800">
      <c r="A18800" s="2">
        <v>42318.71491898148</v>
      </c>
      <c r="B18800" s="3">
        <v>94.0</v>
      </c>
      <c r="C18800" s="3" t="s">
        <v>16311</v>
      </c>
      <c r="F18800" s="3">
        <v>3.0</v>
      </c>
      <c r="G18800" s="3">
        <v>3.0</v>
      </c>
      <c r="H18800" s="3" t="s">
        <v>16402</v>
      </c>
      <c r="I18800" s="3" t="s">
        <v>16403</v>
      </c>
      <c r="J18800" s="3" t="s">
        <v>4475</v>
      </c>
      <c r="K18800" s="3" t="s">
        <v>24</v>
      </c>
      <c r="L18800" s="3">
        <v>26.0</v>
      </c>
      <c r="M18800" s="3" t="s">
        <v>30</v>
      </c>
      <c r="N18800" s="3" t="s">
        <v>16426</v>
      </c>
      <c r="O18800" s="3" t="s">
        <v>32</v>
      </c>
      <c r="P18800" s="4">
        <v>26922.0</v>
      </c>
      <c r="Q18800" s="3" t="s">
        <v>132</v>
      </c>
      <c r="S18800" s="3" t="s">
        <v>34</v>
      </c>
    </row>
    <row r="18801">
      <c r="A18801" s="2">
        <v>42318.71491898148</v>
      </c>
      <c r="B18801" s="3">
        <v>94.0</v>
      </c>
      <c r="C18801" s="3" t="s">
        <v>16311</v>
      </c>
      <c r="F18801" s="3">
        <v>3.0</v>
      </c>
      <c r="G18801" s="3">
        <v>3.0</v>
      </c>
      <c r="H18801" s="3" t="s">
        <v>16402</v>
      </c>
      <c r="I18801" s="3" t="s">
        <v>16403</v>
      </c>
      <c r="J18801" s="3" t="s">
        <v>4475</v>
      </c>
      <c r="K18801" s="3" t="s">
        <v>24</v>
      </c>
      <c r="L18801" s="3">
        <v>27.0</v>
      </c>
      <c r="M18801" s="3" t="s">
        <v>25</v>
      </c>
      <c r="N18801" s="3" t="s">
        <v>2039</v>
      </c>
      <c r="O18801" s="3" t="s">
        <v>2415</v>
      </c>
      <c r="P18801" s="4">
        <v>30607.0</v>
      </c>
      <c r="Q18801" s="3" t="s">
        <v>153</v>
      </c>
      <c r="S18801" s="3" t="s">
        <v>34</v>
      </c>
    </row>
    <row r="18802">
      <c r="A18802" s="2">
        <v>42318.71491898148</v>
      </c>
      <c r="B18802" s="3">
        <v>94.0</v>
      </c>
      <c r="C18802" s="3" t="s">
        <v>16311</v>
      </c>
      <c r="F18802" s="3">
        <v>3.0</v>
      </c>
      <c r="G18802" s="3">
        <v>3.0</v>
      </c>
      <c r="H18802" s="3" t="s">
        <v>16402</v>
      </c>
      <c r="I18802" s="3" t="s">
        <v>16403</v>
      </c>
      <c r="J18802" s="3" t="s">
        <v>4475</v>
      </c>
      <c r="K18802" s="3" t="s">
        <v>24</v>
      </c>
      <c r="L18802" s="3">
        <v>28.0</v>
      </c>
      <c r="M18802" s="3" t="s">
        <v>30</v>
      </c>
      <c r="N18802" s="3" t="s">
        <v>16427</v>
      </c>
      <c r="O18802" s="3" t="s">
        <v>163</v>
      </c>
      <c r="P18802" s="4">
        <v>29874.0</v>
      </c>
      <c r="Q18802" s="3" t="s">
        <v>132</v>
      </c>
      <c r="S18802" s="3" t="s">
        <v>34</v>
      </c>
    </row>
    <row r="18803">
      <c r="A18803" s="2">
        <v>42318.71491898148</v>
      </c>
      <c r="B18803" s="3">
        <v>94.0</v>
      </c>
      <c r="C18803" s="3" t="s">
        <v>16311</v>
      </c>
      <c r="F18803" s="3">
        <v>3.0</v>
      </c>
      <c r="G18803" s="3">
        <v>3.0</v>
      </c>
      <c r="H18803" s="3" t="s">
        <v>16402</v>
      </c>
      <c r="I18803" s="3" t="s">
        <v>16403</v>
      </c>
      <c r="J18803" s="3" t="s">
        <v>4475</v>
      </c>
      <c r="K18803" s="3" t="s">
        <v>24</v>
      </c>
      <c r="L18803" s="3">
        <v>29.0</v>
      </c>
      <c r="M18803" s="3" t="s">
        <v>25</v>
      </c>
      <c r="N18803" s="3" t="s">
        <v>16428</v>
      </c>
      <c r="O18803" s="3" t="s">
        <v>1311</v>
      </c>
      <c r="P18803" s="4">
        <v>17883.0</v>
      </c>
      <c r="Q18803" s="3" t="s">
        <v>169</v>
      </c>
      <c r="S18803" s="3" t="s">
        <v>34</v>
      </c>
    </row>
    <row r="18804">
      <c r="A18804" s="2">
        <v>42318.71491898148</v>
      </c>
      <c r="B18804" s="3">
        <v>94.0</v>
      </c>
      <c r="C18804" s="3" t="s">
        <v>16311</v>
      </c>
      <c r="F18804" s="3">
        <v>3.0</v>
      </c>
      <c r="G18804" s="3">
        <v>3.0</v>
      </c>
      <c r="H18804" s="3" t="s">
        <v>16402</v>
      </c>
      <c r="I18804" s="3" t="s">
        <v>16403</v>
      </c>
      <c r="J18804" s="3" t="s">
        <v>4475</v>
      </c>
      <c r="K18804" s="3" t="s">
        <v>24</v>
      </c>
      <c r="L18804" s="3">
        <v>30.0</v>
      </c>
      <c r="M18804" s="3" t="s">
        <v>30</v>
      </c>
      <c r="N18804" s="3" t="s">
        <v>16405</v>
      </c>
      <c r="O18804" s="3" t="s">
        <v>16429</v>
      </c>
      <c r="P18804" s="4">
        <v>26343.0</v>
      </c>
      <c r="Q18804" s="3" t="s">
        <v>153</v>
      </c>
      <c r="S18804" s="3" t="s">
        <v>34</v>
      </c>
    </row>
    <row r="18805">
      <c r="A18805" s="2">
        <v>42318.71491898148</v>
      </c>
      <c r="B18805" s="3">
        <v>94.0</v>
      </c>
      <c r="C18805" s="3" t="s">
        <v>16311</v>
      </c>
      <c r="F18805" s="3">
        <v>3.0</v>
      </c>
      <c r="G18805" s="3">
        <v>3.0</v>
      </c>
      <c r="H18805" s="3" t="s">
        <v>16402</v>
      </c>
      <c r="I18805" s="3" t="s">
        <v>16403</v>
      </c>
      <c r="J18805" s="3" t="s">
        <v>4475</v>
      </c>
      <c r="K18805" s="3" t="s">
        <v>24</v>
      </c>
      <c r="L18805" s="3">
        <v>31.0</v>
      </c>
      <c r="M18805" s="3" t="s">
        <v>25</v>
      </c>
      <c r="N18805" s="3" t="s">
        <v>6301</v>
      </c>
      <c r="O18805" s="3" t="s">
        <v>74</v>
      </c>
      <c r="P18805" s="4">
        <v>27441.0</v>
      </c>
      <c r="Q18805" s="3" t="s">
        <v>216</v>
      </c>
      <c r="S18805" s="3" t="s">
        <v>34</v>
      </c>
    </row>
    <row r="18806">
      <c r="A18806" s="2">
        <v>42318.71491898148</v>
      </c>
      <c r="B18806" s="3">
        <v>94.0</v>
      </c>
      <c r="C18806" s="3" t="s">
        <v>16311</v>
      </c>
      <c r="F18806" s="3">
        <v>3.0</v>
      </c>
      <c r="G18806" s="3">
        <v>3.0</v>
      </c>
      <c r="H18806" s="3" t="s">
        <v>16402</v>
      </c>
      <c r="I18806" s="3" t="s">
        <v>16403</v>
      </c>
      <c r="J18806" s="3" t="s">
        <v>4475</v>
      </c>
      <c r="K18806" s="3" t="s">
        <v>24</v>
      </c>
      <c r="L18806" s="3">
        <v>32.0</v>
      </c>
      <c r="M18806" s="3" t="s">
        <v>30</v>
      </c>
      <c r="N18806" s="3" t="s">
        <v>231</v>
      </c>
      <c r="O18806" s="3" t="s">
        <v>1070</v>
      </c>
      <c r="P18806" s="4">
        <v>25170.0</v>
      </c>
      <c r="Q18806" s="3" t="s">
        <v>189</v>
      </c>
      <c r="S18806" s="3" t="s">
        <v>34</v>
      </c>
    </row>
    <row r="18807">
      <c r="A18807" s="2">
        <v>42318.71491898148</v>
      </c>
      <c r="B18807" s="3">
        <v>94.0</v>
      </c>
      <c r="C18807" s="3" t="s">
        <v>16311</v>
      </c>
      <c r="F18807" s="3">
        <v>3.0</v>
      </c>
      <c r="G18807" s="3">
        <v>3.0</v>
      </c>
      <c r="H18807" s="3" t="s">
        <v>16402</v>
      </c>
      <c r="I18807" s="3" t="s">
        <v>16403</v>
      </c>
      <c r="J18807" s="3" t="s">
        <v>4475</v>
      </c>
      <c r="K18807" s="3" t="s">
        <v>24</v>
      </c>
      <c r="L18807" s="3">
        <v>33.0</v>
      </c>
      <c r="M18807" s="3" t="s">
        <v>25</v>
      </c>
      <c r="N18807" s="3" t="s">
        <v>16430</v>
      </c>
      <c r="O18807" s="3" t="s">
        <v>127</v>
      </c>
      <c r="P18807" s="4">
        <v>19340.0</v>
      </c>
      <c r="Q18807" s="3" t="s">
        <v>189</v>
      </c>
      <c r="S18807" s="3" t="s">
        <v>34</v>
      </c>
    </row>
    <row r="18808">
      <c r="A18808" s="2">
        <v>42318.71491898148</v>
      </c>
      <c r="B18808" s="3">
        <v>94.0</v>
      </c>
      <c r="C18808" s="3" t="s">
        <v>16311</v>
      </c>
      <c r="F18808" s="3">
        <v>3.0</v>
      </c>
      <c r="G18808" s="3">
        <v>3.0</v>
      </c>
      <c r="H18808" s="3" t="s">
        <v>16402</v>
      </c>
      <c r="I18808" s="3" t="s">
        <v>16403</v>
      </c>
      <c r="J18808" s="3" t="s">
        <v>4475</v>
      </c>
      <c r="K18808" s="3" t="s">
        <v>24</v>
      </c>
      <c r="L18808" s="3">
        <v>34.0</v>
      </c>
      <c r="M18808" s="3" t="s">
        <v>30</v>
      </c>
      <c r="N18808" s="3" t="s">
        <v>16431</v>
      </c>
      <c r="O18808" s="3" t="s">
        <v>375</v>
      </c>
      <c r="P18808" s="4">
        <v>21331.0</v>
      </c>
      <c r="Q18808" s="3" t="s">
        <v>72</v>
      </c>
      <c r="S18808" s="3" t="s">
        <v>34</v>
      </c>
    </row>
    <row r="18809">
      <c r="A18809" s="2">
        <v>42318.71491898148</v>
      </c>
      <c r="B18809" s="3">
        <v>94.0</v>
      </c>
      <c r="C18809" s="3" t="s">
        <v>16311</v>
      </c>
      <c r="F18809" s="3">
        <v>3.0</v>
      </c>
      <c r="G18809" s="3">
        <v>3.0</v>
      </c>
      <c r="H18809" s="3" t="s">
        <v>16402</v>
      </c>
      <c r="I18809" s="3" t="s">
        <v>16403</v>
      </c>
      <c r="J18809" s="3" t="s">
        <v>4475</v>
      </c>
      <c r="K18809" s="3" t="s">
        <v>24</v>
      </c>
      <c r="L18809" s="3">
        <v>35.0</v>
      </c>
      <c r="M18809" s="3" t="s">
        <v>25</v>
      </c>
      <c r="N18809" s="3" t="s">
        <v>5360</v>
      </c>
      <c r="O18809" s="3" t="s">
        <v>14814</v>
      </c>
      <c r="P18809" s="4">
        <v>26240.0</v>
      </c>
      <c r="Q18809" s="3" t="s">
        <v>132</v>
      </c>
      <c r="S18809" s="3" t="s">
        <v>34</v>
      </c>
    </row>
    <row r="18810">
      <c r="A18810" s="2">
        <v>42318.71491898148</v>
      </c>
      <c r="B18810" s="3">
        <v>94.0</v>
      </c>
      <c r="C18810" s="3" t="s">
        <v>16311</v>
      </c>
      <c r="F18810" s="3">
        <v>3.0</v>
      </c>
      <c r="G18810" s="3">
        <v>3.0</v>
      </c>
      <c r="H18810" s="3" t="s">
        <v>16402</v>
      </c>
      <c r="I18810" s="3" t="s">
        <v>16403</v>
      </c>
      <c r="J18810" s="3" t="s">
        <v>4475</v>
      </c>
      <c r="K18810" s="3" t="s">
        <v>24</v>
      </c>
      <c r="L18810" s="3">
        <v>36.0</v>
      </c>
      <c r="M18810" s="3" t="s">
        <v>30</v>
      </c>
      <c r="N18810" s="3" t="s">
        <v>16432</v>
      </c>
      <c r="O18810" s="3" t="s">
        <v>6115</v>
      </c>
      <c r="P18810" s="4">
        <v>23920.0</v>
      </c>
      <c r="Q18810" s="3" t="s">
        <v>970</v>
      </c>
      <c r="S18810" s="3" t="s">
        <v>34</v>
      </c>
    </row>
    <row r="18811">
      <c r="A18811" s="2">
        <v>42318.71491898148</v>
      </c>
      <c r="B18811" s="3">
        <v>94.0</v>
      </c>
      <c r="C18811" s="3" t="s">
        <v>16311</v>
      </c>
      <c r="F18811" s="3">
        <v>3.0</v>
      </c>
      <c r="G18811" s="3">
        <v>3.0</v>
      </c>
      <c r="H18811" s="3" t="s">
        <v>16402</v>
      </c>
      <c r="I18811" s="3" t="s">
        <v>16403</v>
      </c>
      <c r="J18811" s="3" t="s">
        <v>4475</v>
      </c>
      <c r="K18811" s="3" t="s">
        <v>24</v>
      </c>
      <c r="L18811" s="3">
        <v>37.0</v>
      </c>
      <c r="M18811" s="3" t="s">
        <v>25</v>
      </c>
      <c r="N18811" s="3" t="s">
        <v>16433</v>
      </c>
      <c r="O18811" s="3" t="s">
        <v>16434</v>
      </c>
      <c r="P18811" s="4">
        <v>22150.0</v>
      </c>
      <c r="Q18811" s="3" t="s">
        <v>169</v>
      </c>
      <c r="S18811" s="3" t="s">
        <v>34</v>
      </c>
    </row>
    <row r="18812">
      <c r="A18812" s="2">
        <v>42318.71491898148</v>
      </c>
      <c r="B18812" s="3">
        <v>94.0</v>
      </c>
      <c r="C18812" s="3" t="s">
        <v>16311</v>
      </c>
      <c r="F18812" s="3">
        <v>3.0</v>
      </c>
      <c r="G18812" s="3">
        <v>3.0</v>
      </c>
      <c r="H18812" s="3" t="s">
        <v>16402</v>
      </c>
      <c r="I18812" s="3" t="s">
        <v>16403</v>
      </c>
      <c r="J18812" s="3" t="s">
        <v>4475</v>
      </c>
      <c r="K18812" s="3" t="s">
        <v>24</v>
      </c>
      <c r="L18812" s="3">
        <v>38.0</v>
      </c>
      <c r="M18812" s="3" t="s">
        <v>30</v>
      </c>
      <c r="N18812" s="3" t="s">
        <v>16435</v>
      </c>
      <c r="O18812" s="3" t="s">
        <v>1547</v>
      </c>
      <c r="P18812" s="4">
        <v>24070.0</v>
      </c>
      <c r="Q18812" s="3" t="s">
        <v>37</v>
      </c>
      <c r="S18812" s="3" t="s">
        <v>34</v>
      </c>
    </row>
    <row r="18813">
      <c r="A18813" s="2">
        <v>42318.71491898148</v>
      </c>
      <c r="B18813" s="3">
        <v>94.0</v>
      </c>
      <c r="C18813" s="3" t="s">
        <v>16311</v>
      </c>
      <c r="F18813" s="3">
        <v>3.0</v>
      </c>
      <c r="G18813" s="3">
        <v>3.0</v>
      </c>
      <c r="H18813" s="3" t="s">
        <v>16402</v>
      </c>
      <c r="I18813" s="3" t="s">
        <v>16403</v>
      </c>
      <c r="J18813" s="3" t="s">
        <v>4475</v>
      </c>
      <c r="K18813" s="3" t="s">
        <v>24</v>
      </c>
      <c r="L18813" s="3">
        <v>39.0</v>
      </c>
      <c r="M18813" s="3" t="s">
        <v>25</v>
      </c>
      <c r="N18813" s="3" t="s">
        <v>16226</v>
      </c>
      <c r="O18813" s="3" t="s">
        <v>1311</v>
      </c>
      <c r="P18813" s="4">
        <v>22654.0</v>
      </c>
      <c r="Q18813" s="3" t="s">
        <v>37</v>
      </c>
      <c r="S18813" s="3" t="s">
        <v>34</v>
      </c>
    </row>
    <row r="18814">
      <c r="A18814" s="2">
        <v>42318.71491898148</v>
      </c>
      <c r="B18814" s="3">
        <v>94.0</v>
      </c>
      <c r="C18814" s="3" t="s">
        <v>16311</v>
      </c>
      <c r="F18814" s="3">
        <v>3.0</v>
      </c>
      <c r="G18814" s="3">
        <v>3.0</v>
      </c>
      <c r="H18814" s="3" t="s">
        <v>16402</v>
      </c>
      <c r="I18814" s="3" t="s">
        <v>16403</v>
      </c>
      <c r="J18814" s="3" t="s">
        <v>4475</v>
      </c>
      <c r="K18814" s="3" t="s">
        <v>24</v>
      </c>
      <c r="L18814" s="3">
        <v>40.0</v>
      </c>
      <c r="M18814" s="3" t="s">
        <v>30</v>
      </c>
      <c r="N18814" s="3" t="s">
        <v>15403</v>
      </c>
      <c r="O18814" s="3" t="s">
        <v>102</v>
      </c>
      <c r="P18814" s="4">
        <v>23741.0</v>
      </c>
      <c r="Q18814" s="3" t="s">
        <v>712</v>
      </c>
      <c r="S18814" s="3" t="s">
        <v>34</v>
      </c>
    </row>
    <row r="18815">
      <c r="A18815" s="2">
        <v>42318.71491898148</v>
      </c>
      <c r="B18815" s="3">
        <v>94.0</v>
      </c>
      <c r="C18815" s="3" t="s">
        <v>16311</v>
      </c>
      <c r="F18815" s="3">
        <v>3.0</v>
      </c>
      <c r="G18815" s="3">
        <v>3.0</v>
      </c>
      <c r="H18815" s="3" t="s">
        <v>16402</v>
      </c>
      <c r="I18815" s="3" t="s">
        <v>16403</v>
      </c>
      <c r="J18815" s="3" t="s">
        <v>4475</v>
      </c>
      <c r="K18815" s="3" t="s">
        <v>24</v>
      </c>
      <c r="L18815" s="3">
        <v>41.0</v>
      </c>
      <c r="M18815" s="3" t="s">
        <v>25</v>
      </c>
      <c r="N18815" s="3" t="s">
        <v>16116</v>
      </c>
      <c r="O18815" s="3" t="s">
        <v>27</v>
      </c>
      <c r="P18815" s="4">
        <v>24691.0</v>
      </c>
      <c r="Q18815" s="3" t="s">
        <v>149</v>
      </c>
      <c r="S18815" s="3" t="s">
        <v>34</v>
      </c>
    </row>
    <row r="18816">
      <c r="A18816" s="2">
        <v>42318.71491898148</v>
      </c>
      <c r="B18816" s="3">
        <v>94.0</v>
      </c>
      <c r="C18816" s="3" t="s">
        <v>16311</v>
      </c>
      <c r="F18816" s="3">
        <v>3.0</v>
      </c>
      <c r="G18816" s="3">
        <v>3.0</v>
      </c>
      <c r="H18816" s="3" t="s">
        <v>16402</v>
      </c>
      <c r="I18816" s="3" t="s">
        <v>16403</v>
      </c>
      <c r="J18816" s="3" t="s">
        <v>4475</v>
      </c>
      <c r="K18816" s="3" t="s">
        <v>24</v>
      </c>
      <c r="L18816" s="3">
        <v>42.0</v>
      </c>
      <c r="M18816" s="3" t="s">
        <v>30</v>
      </c>
      <c r="N18816" s="3" t="s">
        <v>16436</v>
      </c>
      <c r="O18816" s="3" t="s">
        <v>193</v>
      </c>
      <c r="P18816" s="4">
        <v>26432.0</v>
      </c>
      <c r="Q18816" s="3" t="s">
        <v>132</v>
      </c>
      <c r="S18816" s="3" t="s">
        <v>34</v>
      </c>
    </row>
    <row r="18817">
      <c r="A18817" s="2">
        <v>42318.71491898148</v>
      </c>
      <c r="B18817" s="3">
        <v>94.0</v>
      </c>
      <c r="C18817" s="3" t="s">
        <v>16311</v>
      </c>
      <c r="F18817" s="3">
        <v>3.0</v>
      </c>
      <c r="G18817" s="3">
        <v>3.0</v>
      </c>
      <c r="H18817" s="3" t="s">
        <v>16402</v>
      </c>
      <c r="I18817" s="3" t="s">
        <v>16403</v>
      </c>
      <c r="J18817" s="3" t="s">
        <v>4475</v>
      </c>
      <c r="K18817" s="3" t="s">
        <v>24</v>
      </c>
      <c r="L18817" s="3">
        <v>43.0</v>
      </c>
      <c r="M18817" s="3" t="s">
        <v>25</v>
      </c>
      <c r="N18817" s="3" t="s">
        <v>649</v>
      </c>
      <c r="O18817" s="3" t="s">
        <v>16437</v>
      </c>
      <c r="P18817" s="4">
        <v>34928.0</v>
      </c>
      <c r="Q18817" s="3" t="s">
        <v>33</v>
      </c>
      <c r="S18817" s="3" t="s">
        <v>34</v>
      </c>
    </row>
    <row r="18818">
      <c r="A18818" s="2">
        <v>42318.71491898148</v>
      </c>
      <c r="B18818" s="3">
        <v>94.0</v>
      </c>
      <c r="C18818" s="3" t="s">
        <v>16311</v>
      </c>
      <c r="F18818" s="3">
        <v>3.0</v>
      </c>
      <c r="G18818" s="3">
        <v>3.0</v>
      </c>
      <c r="H18818" s="3" t="s">
        <v>16402</v>
      </c>
      <c r="I18818" s="3" t="s">
        <v>16403</v>
      </c>
      <c r="J18818" s="3" t="s">
        <v>4475</v>
      </c>
      <c r="K18818" s="3" t="s">
        <v>24</v>
      </c>
      <c r="L18818" s="3">
        <v>44.0</v>
      </c>
      <c r="M18818" s="3" t="s">
        <v>30</v>
      </c>
      <c r="N18818" s="3" t="s">
        <v>16438</v>
      </c>
      <c r="O18818" s="3" t="s">
        <v>16439</v>
      </c>
      <c r="P18818" s="4">
        <v>25688.0</v>
      </c>
      <c r="Q18818" s="3" t="s">
        <v>169</v>
      </c>
      <c r="S18818" s="3" t="s">
        <v>34</v>
      </c>
    </row>
    <row r="18819">
      <c r="A18819" s="2">
        <v>42318.71491898148</v>
      </c>
      <c r="B18819" s="3">
        <v>94.0</v>
      </c>
      <c r="C18819" s="3" t="s">
        <v>16311</v>
      </c>
      <c r="F18819" s="3">
        <v>3.0</v>
      </c>
      <c r="G18819" s="3">
        <v>3.0</v>
      </c>
      <c r="H18819" s="3" t="s">
        <v>16402</v>
      </c>
      <c r="I18819" s="3" t="s">
        <v>16403</v>
      </c>
      <c r="J18819" s="3" t="s">
        <v>4475</v>
      </c>
      <c r="K18819" s="3" t="s">
        <v>24</v>
      </c>
      <c r="L18819" s="3">
        <v>45.0</v>
      </c>
      <c r="M18819" s="3" t="s">
        <v>25</v>
      </c>
      <c r="N18819" s="3" t="s">
        <v>16440</v>
      </c>
      <c r="O18819" s="3" t="s">
        <v>109</v>
      </c>
      <c r="P18819" s="4">
        <v>20439.0</v>
      </c>
      <c r="Q18819" s="3" t="s">
        <v>33</v>
      </c>
      <c r="S18819" s="3" t="s">
        <v>34</v>
      </c>
    </row>
    <row r="18820">
      <c r="A18820" s="2">
        <v>42318.71491898148</v>
      </c>
      <c r="B18820" s="3">
        <v>94.0</v>
      </c>
      <c r="C18820" s="3" t="s">
        <v>16311</v>
      </c>
      <c r="F18820" s="3">
        <v>3.0</v>
      </c>
      <c r="G18820" s="3">
        <v>3.0</v>
      </c>
      <c r="H18820" s="3" t="s">
        <v>16402</v>
      </c>
      <c r="I18820" s="3" t="s">
        <v>16403</v>
      </c>
      <c r="J18820" s="3" t="s">
        <v>4475</v>
      </c>
      <c r="K18820" s="3" t="s">
        <v>24</v>
      </c>
      <c r="L18820" s="3">
        <v>46.0</v>
      </c>
      <c r="M18820" s="3" t="s">
        <v>30</v>
      </c>
      <c r="N18820" s="3" t="s">
        <v>16441</v>
      </c>
      <c r="O18820" s="3" t="s">
        <v>342</v>
      </c>
      <c r="P18820" s="4">
        <v>30689.0</v>
      </c>
      <c r="Q18820" s="3" t="s">
        <v>132</v>
      </c>
      <c r="S18820" s="3" t="s">
        <v>34</v>
      </c>
    </row>
    <row r="18821">
      <c r="A18821" s="2">
        <v>42318.71491898148</v>
      </c>
      <c r="B18821" s="3">
        <v>94.0</v>
      </c>
      <c r="C18821" s="3" t="s">
        <v>16311</v>
      </c>
      <c r="F18821" s="3">
        <v>3.0</v>
      </c>
      <c r="G18821" s="3">
        <v>3.0</v>
      </c>
      <c r="H18821" s="3" t="s">
        <v>16402</v>
      </c>
      <c r="I18821" s="3" t="s">
        <v>16403</v>
      </c>
      <c r="J18821" s="3" t="s">
        <v>4475</v>
      </c>
      <c r="K18821" s="3" t="s">
        <v>24</v>
      </c>
      <c r="L18821" s="3">
        <v>47.0</v>
      </c>
      <c r="M18821" s="3" t="s">
        <v>25</v>
      </c>
      <c r="N18821" s="3" t="s">
        <v>16401</v>
      </c>
      <c r="O18821" s="3" t="s">
        <v>1275</v>
      </c>
      <c r="P18821" s="4">
        <v>18188.0</v>
      </c>
      <c r="Q18821" s="3" t="s">
        <v>970</v>
      </c>
      <c r="S18821" s="3" t="s">
        <v>34</v>
      </c>
    </row>
    <row r="18822">
      <c r="A18822" s="2">
        <v>42318.71491898148</v>
      </c>
      <c r="B18822" s="3">
        <v>94.0</v>
      </c>
      <c r="C18822" s="3" t="s">
        <v>16311</v>
      </c>
      <c r="F18822" s="3">
        <v>3.0</v>
      </c>
      <c r="G18822" s="3">
        <v>3.0</v>
      </c>
      <c r="H18822" s="3" t="s">
        <v>16402</v>
      </c>
      <c r="I18822" s="3" t="s">
        <v>16403</v>
      </c>
      <c r="J18822" s="3" t="s">
        <v>4475</v>
      </c>
      <c r="K18822" s="3" t="s">
        <v>24</v>
      </c>
      <c r="L18822" s="3">
        <v>48.0</v>
      </c>
      <c r="M18822" s="3" t="s">
        <v>30</v>
      </c>
      <c r="N18822" s="3" t="s">
        <v>16442</v>
      </c>
      <c r="O18822" s="3" t="s">
        <v>1970</v>
      </c>
      <c r="P18822" s="4">
        <v>13703.0</v>
      </c>
      <c r="Q18822" s="3" t="s">
        <v>86</v>
      </c>
      <c r="S18822" s="3" t="s">
        <v>34</v>
      </c>
    </row>
    <row r="18823">
      <c r="A18823" s="2">
        <v>42318.71491898148</v>
      </c>
      <c r="B18823" s="3">
        <v>94.0</v>
      </c>
      <c r="C18823" s="3" t="s">
        <v>16311</v>
      </c>
      <c r="F18823" s="3">
        <v>3.0</v>
      </c>
      <c r="G18823" s="3">
        <v>3.0</v>
      </c>
      <c r="H18823" s="3" t="s">
        <v>16402</v>
      </c>
      <c r="I18823" s="3" t="s">
        <v>16403</v>
      </c>
      <c r="J18823" s="3" t="s">
        <v>4475</v>
      </c>
      <c r="K18823" s="3" t="s">
        <v>24</v>
      </c>
      <c r="L18823" s="3">
        <v>49.0</v>
      </c>
      <c r="M18823" s="3" t="s">
        <v>25</v>
      </c>
      <c r="N18823" s="3" t="s">
        <v>16443</v>
      </c>
      <c r="O18823" s="3" t="s">
        <v>237</v>
      </c>
      <c r="P18823" s="4">
        <v>13983.0</v>
      </c>
      <c r="Q18823" s="3" t="s">
        <v>113</v>
      </c>
      <c r="S18823" s="3" t="s">
        <v>34</v>
      </c>
    </row>
    <row r="18824">
      <c r="A18824" s="2">
        <v>42318.71491898148</v>
      </c>
      <c r="B18824" s="3">
        <v>94.0</v>
      </c>
      <c r="C18824" s="3" t="s">
        <v>16311</v>
      </c>
      <c r="F18824" s="3">
        <v>3.0</v>
      </c>
      <c r="G18824" s="3">
        <v>3.0</v>
      </c>
      <c r="H18824" s="3" t="s">
        <v>16402</v>
      </c>
      <c r="I18824" s="3" t="s">
        <v>16403</v>
      </c>
      <c r="J18824" s="3" t="s">
        <v>4475</v>
      </c>
      <c r="K18824" s="3" t="s">
        <v>24</v>
      </c>
      <c r="L18824" s="3">
        <v>50.0</v>
      </c>
      <c r="M18824" s="3" t="s">
        <v>30</v>
      </c>
      <c r="N18824" s="3" t="s">
        <v>16444</v>
      </c>
      <c r="O18824" s="3" t="s">
        <v>16355</v>
      </c>
      <c r="P18824" s="4">
        <v>20499.0</v>
      </c>
      <c r="Q18824" s="3" t="s">
        <v>205</v>
      </c>
      <c r="S18824" s="3" t="s">
        <v>34</v>
      </c>
    </row>
    <row r="18825">
      <c r="A18825" s="2">
        <v>42318.71491898148</v>
      </c>
      <c r="B18825" s="3">
        <v>94.0</v>
      </c>
      <c r="C18825" s="3" t="s">
        <v>16311</v>
      </c>
      <c r="F18825" s="3">
        <v>3.0</v>
      </c>
      <c r="G18825" s="3">
        <v>3.0</v>
      </c>
      <c r="H18825" s="3" t="s">
        <v>16402</v>
      </c>
      <c r="I18825" s="3" t="s">
        <v>16403</v>
      </c>
      <c r="J18825" s="3" t="s">
        <v>4475</v>
      </c>
      <c r="K18825" s="3" t="s">
        <v>24</v>
      </c>
      <c r="L18825" s="3">
        <v>51.0</v>
      </c>
      <c r="M18825" s="3" t="s">
        <v>25</v>
      </c>
      <c r="N18825" s="3" t="s">
        <v>16445</v>
      </c>
      <c r="O18825" s="3" t="s">
        <v>536</v>
      </c>
      <c r="P18825" s="4">
        <v>12899.0</v>
      </c>
      <c r="Q18825" s="3" t="s">
        <v>1955</v>
      </c>
      <c r="S18825" s="3" t="s">
        <v>34</v>
      </c>
    </row>
    <row r="18826">
      <c r="A18826" s="2">
        <v>42318.71491898148</v>
      </c>
      <c r="B18826" s="3">
        <v>94.0</v>
      </c>
      <c r="C18826" s="3" t="s">
        <v>16311</v>
      </c>
      <c r="F18826" s="3">
        <v>4.0</v>
      </c>
      <c r="G18826" s="3">
        <v>11.0</v>
      </c>
      <c r="H18826" s="3" t="s">
        <v>16446</v>
      </c>
      <c r="I18826" s="3" t="s">
        <v>16446</v>
      </c>
      <c r="J18826" s="3" t="s">
        <v>16447</v>
      </c>
      <c r="K18826" s="3" t="s">
        <v>272</v>
      </c>
      <c r="L18826" s="3">
        <v>1.0</v>
      </c>
      <c r="M18826" s="3" t="s">
        <v>25</v>
      </c>
      <c r="N18826" s="3" t="s">
        <v>16448</v>
      </c>
      <c r="O18826" s="3" t="s">
        <v>109</v>
      </c>
      <c r="P18826" s="4">
        <v>23566.0</v>
      </c>
      <c r="Q18826" s="3" t="s">
        <v>1221</v>
      </c>
      <c r="S18826" s="3" t="s">
        <v>34</v>
      </c>
    </row>
    <row r="18827">
      <c r="A18827" s="2">
        <v>42318.71491898148</v>
      </c>
      <c r="B18827" s="3">
        <v>94.0</v>
      </c>
      <c r="C18827" s="3" t="s">
        <v>16311</v>
      </c>
      <c r="F18827" s="3">
        <v>4.0</v>
      </c>
      <c r="G18827" s="3">
        <v>11.0</v>
      </c>
      <c r="H18827" s="3" t="s">
        <v>16446</v>
      </c>
      <c r="I18827" s="3" t="s">
        <v>16446</v>
      </c>
      <c r="J18827" s="3" t="s">
        <v>16447</v>
      </c>
      <c r="K18827" s="3" t="s">
        <v>24</v>
      </c>
      <c r="L18827" s="3">
        <v>2.0</v>
      </c>
      <c r="M18827" s="3" t="s">
        <v>30</v>
      </c>
      <c r="N18827" s="3" t="s">
        <v>11098</v>
      </c>
      <c r="O18827" s="3" t="s">
        <v>3280</v>
      </c>
      <c r="P18827" s="4">
        <v>19944.0</v>
      </c>
      <c r="Q18827" s="3" t="s">
        <v>189</v>
      </c>
      <c r="S18827" s="3" t="s">
        <v>29</v>
      </c>
    </row>
    <row r="18828">
      <c r="A18828" s="2">
        <v>42318.71491898148</v>
      </c>
      <c r="B18828" s="3">
        <v>94.0</v>
      </c>
      <c r="C18828" s="3" t="s">
        <v>16311</v>
      </c>
      <c r="F18828" s="3">
        <v>4.0</v>
      </c>
      <c r="G18828" s="3">
        <v>11.0</v>
      </c>
      <c r="H18828" s="3" t="s">
        <v>16446</v>
      </c>
      <c r="I18828" s="3" t="s">
        <v>16446</v>
      </c>
      <c r="J18828" s="3" t="s">
        <v>16447</v>
      </c>
      <c r="K18828" s="3" t="s">
        <v>24</v>
      </c>
      <c r="L18828" s="3">
        <v>3.0</v>
      </c>
      <c r="M18828" s="3" t="s">
        <v>25</v>
      </c>
      <c r="N18828" s="3" t="s">
        <v>16449</v>
      </c>
      <c r="O18828" s="3" t="s">
        <v>377</v>
      </c>
      <c r="P18828" s="4">
        <v>27536.0</v>
      </c>
      <c r="Q18828" s="3" t="s">
        <v>247</v>
      </c>
      <c r="S18828" s="3" t="s">
        <v>34</v>
      </c>
    </row>
    <row r="18829">
      <c r="A18829" s="2">
        <v>42318.71491898148</v>
      </c>
      <c r="B18829" s="3">
        <v>94.0</v>
      </c>
      <c r="C18829" s="3" t="s">
        <v>16311</v>
      </c>
      <c r="F18829" s="3">
        <v>4.0</v>
      </c>
      <c r="G18829" s="3">
        <v>11.0</v>
      </c>
      <c r="H18829" s="3" t="s">
        <v>16446</v>
      </c>
      <c r="I18829" s="3" t="s">
        <v>16446</v>
      </c>
      <c r="J18829" s="3" t="s">
        <v>16447</v>
      </c>
      <c r="K18829" s="3" t="s">
        <v>24</v>
      </c>
      <c r="L18829" s="3">
        <v>4.0</v>
      </c>
      <c r="M18829" s="3" t="s">
        <v>30</v>
      </c>
      <c r="N18829" s="3" t="s">
        <v>16450</v>
      </c>
      <c r="O18829" s="3" t="s">
        <v>7879</v>
      </c>
      <c r="P18829" s="4">
        <v>24269.0</v>
      </c>
      <c r="Q18829" s="3" t="s">
        <v>72</v>
      </c>
      <c r="S18829" s="3" t="s">
        <v>34</v>
      </c>
    </row>
    <row r="18830">
      <c r="A18830" s="2">
        <v>42318.71491898148</v>
      </c>
      <c r="B18830" s="3">
        <v>94.0</v>
      </c>
      <c r="C18830" s="3" t="s">
        <v>16311</v>
      </c>
      <c r="F18830" s="3">
        <v>4.0</v>
      </c>
      <c r="G18830" s="3">
        <v>11.0</v>
      </c>
      <c r="H18830" s="3" t="s">
        <v>16446</v>
      </c>
      <c r="I18830" s="3" t="s">
        <v>16446</v>
      </c>
      <c r="J18830" s="3" t="s">
        <v>16447</v>
      </c>
      <c r="K18830" s="3" t="s">
        <v>24</v>
      </c>
      <c r="L18830" s="3">
        <v>5.0</v>
      </c>
      <c r="M18830" s="3" t="s">
        <v>25</v>
      </c>
      <c r="N18830" s="3" t="s">
        <v>16204</v>
      </c>
      <c r="O18830" s="3" t="s">
        <v>16451</v>
      </c>
      <c r="P18830" s="4">
        <v>23465.0</v>
      </c>
      <c r="Q18830" s="3" t="s">
        <v>43</v>
      </c>
      <c r="S18830" s="3" t="s">
        <v>34</v>
      </c>
    </row>
    <row r="18831">
      <c r="A18831" s="2">
        <v>42318.71491898148</v>
      </c>
      <c r="B18831" s="3">
        <v>94.0</v>
      </c>
      <c r="C18831" s="3" t="s">
        <v>16311</v>
      </c>
      <c r="F18831" s="3">
        <v>4.0</v>
      </c>
      <c r="G18831" s="3">
        <v>11.0</v>
      </c>
      <c r="H18831" s="3" t="s">
        <v>16446</v>
      </c>
      <c r="I18831" s="3" t="s">
        <v>16446</v>
      </c>
      <c r="J18831" s="3" t="s">
        <v>16447</v>
      </c>
      <c r="K18831" s="3" t="s">
        <v>24</v>
      </c>
      <c r="L18831" s="3">
        <v>6.0</v>
      </c>
      <c r="M18831" s="3" t="s">
        <v>30</v>
      </c>
      <c r="N18831" s="3" t="s">
        <v>16452</v>
      </c>
      <c r="O18831" s="3" t="s">
        <v>16453</v>
      </c>
      <c r="P18831" s="4">
        <v>25308.0</v>
      </c>
      <c r="Q18831" s="3" t="s">
        <v>1955</v>
      </c>
      <c r="S18831" s="3" t="s">
        <v>34</v>
      </c>
    </row>
    <row r="18832">
      <c r="A18832" s="2">
        <v>42318.71491898148</v>
      </c>
      <c r="B18832" s="3">
        <v>94.0</v>
      </c>
      <c r="C18832" s="3" t="s">
        <v>16311</v>
      </c>
      <c r="F18832" s="3">
        <v>4.0</v>
      </c>
      <c r="G18832" s="3">
        <v>11.0</v>
      </c>
      <c r="H18832" s="3" t="s">
        <v>16446</v>
      </c>
      <c r="I18832" s="3" t="s">
        <v>16446</v>
      </c>
      <c r="J18832" s="3" t="s">
        <v>16447</v>
      </c>
      <c r="K18832" s="3" t="s">
        <v>24</v>
      </c>
      <c r="L18832" s="3">
        <v>7.0</v>
      </c>
      <c r="M18832" s="3" t="s">
        <v>25</v>
      </c>
      <c r="N18832" s="3" t="s">
        <v>16454</v>
      </c>
      <c r="O18832" s="3" t="s">
        <v>4922</v>
      </c>
      <c r="P18832" s="4">
        <v>19980.0</v>
      </c>
      <c r="Q18832" s="3" t="s">
        <v>216</v>
      </c>
      <c r="S18832" s="3" t="s">
        <v>34</v>
      </c>
    </row>
    <row r="18833">
      <c r="A18833" s="2">
        <v>42318.71491898148</v>
      </c>
      <c r="B18833" s="3">
        <v>94.0</v>
      </c>
      <c r="C18833" s="3" t="s">
        <v>16311</v>
      </c>
      <c r="F18833" s="3">
        <v>4.0</v>
      </c>
      <c r="G18833" s="3">
        <v>11.0</v>
      </c>
      <c r="H18833" s="3" t="s">
        <v>16446</v>
      </c>
      <c r="I18833" s="3" t="s">
        <v>16446</v>
      </c>
      <c r="J18833" s="3" t="s">
        <v>16447</v>
      </c>
      <c r="K18833" s="3" t="s">
        <v>24</v>
      </c>
      <c r="L18833" s="3">
        <v>8.0</v>
      </c>
      <c r="M18833" s="3" t="s">
        <v>30</v>
      </c>
      <c r="N18833" s="3" t="s">
        <v>512</v>
      </c>
      <c r="O18833" s="3" t="s">
        <v>16455</v>
      </c>
      <c r="P18833" s="4">
        <v>19977.0</v>
      </c>
      <c r="Q18833" s="3" t="s">
        <v>110</v>
      </c>
      <c r="S18833" s="3" t="s">
        <v>34</v>
      </c>
    </row>
    <row r="18834">
      <c r="A18834" s="2">
        <v>42318.71491898148</v>
      </c>
      <c r="B18834" s="3">
        <v>94.0</v>
      </c>
      <c r="C18834" s="3" t="s">
        <v>16311</v>
      </c>
      <c r="F18834" s="3">
        <v>4.0</v>
      </c>
      <c r="G18834" s="3">
        <v>11.0</v>
      </c>
      <c r="H18834" s="3" t="s">
        <v>16446</v>
      </c>
      <c r="I18834" s="3" t="s">
        <v>16446</v>
      </c>
      <c r="J18834" s="3" t="s">
        <v>16447</v>
      </c>
      <c r="K18834" s="3" t="s">
        <v>24</v>
      </c>
      <c r="L18834" s="3">
        <v>9.0</v>
      </c>
      <c r="M18834" s="3" t="s">
        <v>25</v>
      </c>
      <c r="N18834" s="3" t="s">
        <v>16456</v>
      </c>
      <c r="O18834" s="3" t="s">
        <v>257</v>
      </c>
      <c r="P18834" s="4">
        <v>24492.0</v>
      </c>
      <c r="Q18834" s="3" t="s">
        <v>1454</v>
      </c>
      <c r="S18834" s="3" t="s">
        <v>34</v>
      </c>
    </row>
    <row r="18835">
      <c r="A18835" s="2">
        <v>42318.71491898148</v>
      </c>
      <c r="B18835" s="3">
        <v>94.0</v>
      </c>
      <c r="C18835" s="3" t="s">
        <v>16311</v>
      </c>
      <c r="F18835" s="3">
        <v>4.0</v>
      </c>
      <c r="G18835" s="3">
        <v>11.0</v>
      </c>
      <c r="H18835" s="3" t="s">
        <v>16446</v>
      </c>
      <c r="I18835" s="3" t="s">
        <v>16446</v>
      </c>
      <c r="J18835" s="3" t="s">
        <v>16447</v>
      </c>
      <c r="K18835" s="3" t="s">
        <v>24</v>
      </c>
      <c r="L18835" s="3">
        <v>10.0</v>
      </c>
      <c r="M18835" s="3" t="s">
        <v>30</v>
      </c>
      <c r="N18835" s="3" t="s">
        <v>16457</v>
      </c>
      <c r="O18835" s="3" t="s">
        <v>1557</v>
      </c>
      <c r="P18835" s="4">
        <v>26978.0</v>
      </c>
      <c r="Q18835" s="3" t="s">
        <v>132</v>
      </c>
      <c r="S18835" s="3" t="s">
        <v>34</v>
      </c>
    </row>
    <row r="18836">
      <c r="A18836" s="2">
        <v>42318.71491898148</v>
      </c>
      <c r="B18836" s="3">
        <v>94.0</v>
      </c>
      <c r="C18836" s="3" t="s">
        <v>16311</v>
      </c>
      <c r="F18836" s="3">
        <v>4.0</v>
      </c>
      <c r="G18836" s="3">
        <v>11.0</v>
      </c>
      <c r="H18836" s="3" t="s">
        <v>16446</v>
      </c>
      <c r="I18836" s="3" t="s">
        <v>16446</v>
      </c>
      <c r="J18836" s="3" t="s">
        <v>16447</v>
      </c>
      <c r="K18836" s="3" t="s">
        <v>24</v>
      </c>
      <c r="L18836" s="3">
        <v>11.0</v>
      </c>
      <c r="M18836" s="3" t="s">
        <v>25</v>
      </c>
      <c r="N18836" s="3" t="s">
        <v>16348</v>
      </c>
      <c r="O18836" s="3" t="s">
        <v>16458</v>
      </c>
      <c r="P18836" s="4">
        <v>25320.0</v>
      </c>
      <c r="Q18836" s="3" t="s">
        <v>169</v>
      </c>
      <c r="S18836" s="3" t="s">
        <v>34</v>
      </c>
    </row>
    <row r="18837">
      <c r="A18837" s="2">
        <v>42318.71491898148</v>
      </c>
      <c r="B18837" s="3">
        <v>94.0</v>
      </c>
      <c r="C18837" s="3" t="s">
        <v>16311</v>
      </c>
      <c r="F18837" s="3">
        <v>4.0</v>
      </c>
      <c r="G18837" s="3">
        <v>11.0</v>
      </c>
      <c r="H18837" s="3" t="s">
        <v>16446</v>
      </c>
      <c r="I18837" s="3" t="s">
        <v>16446</v>
      </c>
      <c r="J18837" s="3" t="s">
        <v>16447</v>
      </c>
      <c r="K18837" s="3" t="s">
        <v>24</v>
      </c>
      <c r="L18837" s="3">
        <v>12.0</v>
      </c>
      <c r="M18837" s="3" t="s">
        <v>30</v>
      </c>
      <c r="N18837" s="3" t="s">
        <v>16459</v>
      </c>
      <c r="O18837" s="3" t="s">
        <v>6981</v>
      </c>
      <c r="P18837" s="4">
        <v>23281.0</v>
      </c>
      <c r="Q18837" s="3" t="s">
        <v>189</v>
      </c>
      <c r="S18837" s="3" t="s">
        <v>34</v>
      </c>
    </row>
    <row r="18838">
      <c r="A18838" s="2">
        <v>42318.71491898148</v>
      </c>
      <c r="B18838" s="3">
        <v>94.0</v>
      </c>
      <c r="C18838" s="3" t="s">
        <v>16311</v>
      </c>
      <c r="F18838" s="3">
        <v>4.0</v>
      </c>
      <c r="G18838" s="3">
        <v>11.0</v>
      </c>
      <c r="H18838" s="3" t="s">
        <v>16446</v>
      </c>
      <c r="I18838" s="3" t="s">
        <v>16446</v>
      </c>
      <c r="J18838" s="3" t="s">
        <v>16447</v>
      </c>
      <c r="K18838" s="3" t="s">
        <v>24</v>
      </c>
      <c r="L18838" s="3">
        <v>13.0</v>
      </c>
      <c r="M18838" s="3" t="s">
        <v>25</v>
      </c>
      <c r="N18838" s="3" t="s">
        <v>16417</v>
      </c>
      <c r="O18838" s="3" t="s">
        <v>16460</v>
      </c>
      <c r="P18838" s="4">
        <v>30267.0</v>
      </c>
      <c r="Q18838" s="3" t="s">
        <v>169</v>
      </c>
      <c r="S18838" s="3" t="s">
        <v>34</v>
      </c>
    </row>
    <row r="18839">
      <c r="A18839" s="2">
        <v>42318.71491898148</v>
      </c>
      <c r="B18839" s="3">
        <v>94.0</v>
      </c>
      <c r="C18839" s="3" t="s">
        <v>16311</v>
      </c>
      <c r="F18839" s="3">
        <v>4.0</v>
      </c>
      <c r="G18839" s="3">
        <v>11.0</v>
      </c>
      <c r="H18839" s="3" t="s">
        <v>16446</v>
      </c>
      <c r="I18839" s="3" t="s">
        <v>16446</v>
      </c>
      <c r="J18839" s="3" t="s">
        <v>16447</v>
      </c>
      <c r="K18839" s="3" t="s">
        <v>24</v>
      </c>
      <c r="L18839" s="3">
        <v>14.0</v>
      </c>
      <c r="M18839" s="3" t="s">
        <v>30</v>
      </c>
      <c r="N18839" s="3" t="s">
        <v>16461</v>
      </c>
      <c r="O18839" s="3" t="s">
        <v>323</v>
      </c>
      <c r="P18839" s="4">
        <v>30365.0</v>
      </c>
      <c r="Q18839" s="3" t="s">
        <v>28</v>
      </c>
      <c r="S18839" s="3" t="s">
        <v>34</v>
      </c>
    </row>
    <row r="18840">
      <c r="A18840" s="2">
        <v>42318.71491898148</v>
      </c>
      <c r="B18840" s="3">
        <v>94.0</v>
      </c>
      <c r="C18840" s="3" t="s">
        <v>16311</v>
      </c>
      <c r="F18840" s="3">
        <v>4.0</v>
      </c>
      <c r="G18840" s="3">
        <v>11.0</v>
      </c>
      <c r="H18840" s="3" t="s">
        <v>16446</v>
      </c>
      <c r="I18840" s="3" t="s">
        <v>16446</v>
      </c>
      <c r="J18840" s="3" t="s">
        <v>16447</v>
      </c>
      <c r="K18840" s="3" t="s">
        <v>24</v>
      </c>
      <c r="L18840" s="3">
        <v>15.0</v>
      </c>
      <c r="M18840" s="3" t="s">
        <v>25</v>
      </c>
      <c r="N18840" s="3" t="s">
        <v>16462</v>
      </c>
      <c r="O18840" s="3" t="s">
        <v>251</v>
      </c>
      <c r="P18840" s="4">
        <v>25023.0</v>
      </c>
      <c r="Q18840" s="3" t="s">
        <v>110</v>
      </c>
      <c r="S18840" s="3" t="s">
        <v>34</v>
      </c>
    </row>
    <row r="18841">
      <c r="A18841" s="2">
        <v>42318.71491898148</v>
      </c>
      <c r="B18841" s="3">
        <v>94.0</v>
      </c>
      <c r="C18841" s="3" t="s">
        <v>16311</v>
      </c>
      <c r="F18841" s="3">
        <v>4.0</v>
      </c>
      <c r="G18841" s="3">
        <v>11.0</v>
      </c>
      <c r="H18841" s="3" t="s">
        <v>16446</v>
      </c>
      <c r="I18841" s="3" t="s">
        <v>16446</v>
      </c>
      <c r="J18841" s="3" t="s">
        <v>16447</v>
      </c>
      <c r="K18841" s="3" t="s">
        <v>24</v>
      </c>
      <c r="L18841" s="3">
        <v>16.0</v>
      </c>
      <c r="M18841" s="3" t="s">
        <v>30</v>
      </c>
      <c r="N18841" s="3" t="s">
        <v>16463</v>
      </c>
      <c r="O18841" s="3" t="s">
        <v>235</v>
      </c>
      <c r="P18841" s="4">
        <v>23146.0</v>
      </c>
      <c r="Q18841" s="3" t="s">
        <v>189</v>
      </c>
      <c r="S18841" s="3" t="s">
        <v>34</v>
      </c>
    </row>
    <row r="18842">
      <c r="A18842" s="2">
        <v>42318.71491898148</v>
      </c>
      <c r="B18842" s="3">
        <v>94.0</v>
      </c>
      <c r="C18842" s="3" t="s">
        <v>16311</v>
      </c>
      <c r="F18842" s="3">
        <v>4.0</v>
      </c>
      <c r="G18842" s="3">
        <v>11.0</v>
      </c>
      <c r="H18842" s="3" t="s">
        <v>16446</v>
      </c>
      <c r="I18842" s="3" t="s">
        <v>16446</v>
      </c>
      <c r="J18842" s="3" t="s">
        <v>16447</v>
      </c>
      <c r="K18842" s="3" t="s">
        <v>24</v>
      </c>
      <c r="L18842" s="3">
        <v>17.0</v>
      </c>
      <c r="M18842" s="3" t="s">
        <v>25</v>
      </c>
      <c r="N18842" s="3" t="s">
        <v>16380</v>
      </c>
      <c r="O18842" s="3" t="s">
        <v>415</v>
      </c>
      <c r="P18842" s="4">
        <v>17593.0</v>
      </c>
      <c r="Q18842" s="3" t="s">
        <v>528</v>
      </c>
      <c r="S18842" s="3" t="s">
        <v>34</v>
      </c>
    </row>
    <row r="18843">
      <c r="A18843" s="2">
        <v>42318.71491898148</v>
      </c>
      <c r="B18843" s="3">
        <v>94.0</v>
      </c>
      <c r="C18843" s="3" t="s">
        <v>16311</v>
      </c>
      <c r="F18843" s="3">
        <v>4.0</v>
      </c>
      <c r="G18843" s="3">
        <v>11.0</v>
      </c>
      <c r="H18843" s="3" t="s">
        <v>16446</v>
      </c>
      <c r="I18843" s="3" t="s">
        <v>16446</v>
      </c>
      <c r="J18843" s="3" t="s">
        <v>16447</v>
      </c>
      <c r="K18843" s="3" t="s">
        <v>24</v>
      </c>
      <c r="L18843" s="3">
        <v>18.0</v>
      </c>
      <c r="M18843" s="3" t="s">
        <v>30</v>
      </c>
      <c r="N18843" s="3" t="s">
        <v>16464</v>
      </c>
      <c r="O18843" s="3" t="s">
        <v>107</v>
      </c>
      <c r="P18843" s="4">
        <v>25647.0</v>
      </c>
      <c r="Q18843" s="3" t="s">
        <v>132</v>
      </c>
      <c r="S18843" s="3" t="s">
        <v>34</v>
      </c>
    </row>
    <row r="18844">
      <c r="A18844" s="2">
        <v>42318.71491898148</v>
      </c>
      <c r="B18844" s="3">
        <v>94.0</v>
      </c>
      <c r="C18844" s="3" t="s">
        <v>16311</v>
      </c>
      <c r="F18844" s="3">
        <v>4.0</v>
      </c>
      <c r="G18844" s="3">
        <v>11.0</v>
      </c>
      <c r="H18844" s="3" t="s">
        <v>16446</v>
      </c>
      <c r="I18844" s="3" t="s">
        <v>16446</v>
      </c>
      <c r="J18844" s="3" t="s">
        <v>16447</v>
      </c>
      <c r="K18844" s="3" t="s">
        <v>24</v>
      </c>
      <c r="L18844" s="3">
        <v>19.0</v>
      </c>
      <c r="M18844" s="3" t="s">
        <v>25</v>
      </c>
      <c r="N18844" s="3" t="s">
        <v>16465</v>
      </c>
      <c r="O18844" s="3" t="s">
        <v>371</v>
      </c>
      <c r="P18844" s="4">
        <v>23665.0</v>
      </c>
      <c r="Q18844" s="3" t="s">
        <v>115</v>
      </c>
      <c r="S18844" s="3" t="s">
        <v>34</v>
      </c>
    </row>
    <row r="18845">
      <c r="A18845" s="2">
        <v>42318.71491898148</v>
      </c>
      <c r="B18845" s="3">
        <v>94.0</v>
      </c>
      <c r="C18845" s="3" t="s">
        <v>16311</v>
      </c>
      <c r="F18845" s="3">
        <v>4.0</v>
      </c>
      <c r="G18845" s="3">
        <v>11.0</v>
      </c>
      <c r="H18845" s="3" t="s">
        <v>16446</v>
      </c>
      <c r="I18845" s="3" t="s">
        <v>16446</v>
      </c>
      <c r="J18845" s="3" t="s">
        <v>16447</v>
      </c>
      <c r="K18845" s="3" t="s">
        <v>24</v>
      </c>
      <c r="L18845" s="3">
        <v>20.0</v>
      </c>
      <c r="M18845" s="3" t="s">
        <v>30</v>
      </c>
      <c r="N18845" s="3" t="s">
        <v>16466</v>
      </c>
      <c r="O18845" s="3" t="s">
        <v>102</v>
      </c>
      <c r="P18845" s="4">
        <v>18770.0</v>
      </c>
      <c r="Q18845" s="3" t="s">
        <v>49</v>
      </c>
      <c r="S18845" s="3" t="s">
        <v>34</v>
      </c>
    </row>
    <row r="18846">
      <c r="A18846" s="2">
        <v>42318.71491898148</v>
      </c>
      <c r="B18846" s="3">
        <v>94.0</v>
      </c>
      <c r="C18846" s="3" t="s">
        <v>16311</v>
      </c>
      <c r="F18846" s="3">
        <v>4.0</v>
      </c>
      <c r="G18846" s="3">
        <v>11.0</v>
      </c>
      <c r="H18846" s="3" t="s">
        <v>16446</v>
      </c>
      <c r="I18846" s="3" t="s">
        <v>16446</v>
      </c>
      <c r="J18846" s="3" t="s">
        <v>16447</v>
      </c>
      <c r="K18846" s="3" t="s">
        <v>24</v>
      </c>
      <c r="L18846" s="3">
        <v>21.0</v>
      </c>
      <c r="M18846" s="3" t="s">
        <v>25</v>
      </c>
      <c r="N18846" s="3" t="s">
        <v>16467</v>
      </c>
      <c r="O18846" s="3" t="s">
        <v>1284</v>
      </c>
      <c r="P18846" s="4">
        <v>27089.0</v>
      </c>
      <c r="Q18846" s="3" t="s">
        <v>132</v>
      </c>
      <c r="S18846" s="3" t="s">
        <v>34</v>
      </c>
    </row>
    <row r="18847">
      <c r="A18847" s="2">
        <v>42318.71491898148</v>
      </c>
      <c r="B18847" s="3">
        <v>94.0</v>
      </c>
      <c r="C18847" s="3" t="s">
        <v>16311</v>
      </c>
      <c r="F18847" s="3">
        <v>4.0</v>
      </c>
      <c r="G18847" s="3">
        <v>11.0</v>
      </c>
      <c r="H18847" s="3" t="s">
        <v>16446</v>
      </c>
      <c r="I18847" s="3" t="s">
        <v>16446</v>
      </c>
      <c r="J18847" s="3" t="s">
        <v>16447</v>
      </c>
      <c r="K18847" s="3" t="s">
        <v>24</v>
      </c>
      <c r="L18847" s="3">
        <v>22.0</v>
      </c>
      <c r="M18847" s="3" t="s">
        <v>30</v>
      </c>
      <c r="N18847" s="3" t="s">
        <v>16468</v>
      </c>
      <c r="O18847" s="3" t="s">
        <v>16469</v>
      </c>
      <c r="P18847" s="4">
        <v>21692.0</v>
      </c>
      <c r="Q18847" s="3" t="s">
        <v>72</v>
      </c>
      <c r="S18847" s="3" t="s">
        <v>34</v>
      </c>
    </row>
    <row r="18848">
      <c r="A18848" s="2">
        <v>42318.71491898148</v>
      </c>
      <c r="B18848" s="3">
        <v>94.0</v>
      </c>
      <c r="C18848" s="3" t="s">
        <v>16311</v>
      </c>
      <c r="F18848" s="3">
        <v>4.0</v>
      </c>
      <c r="G18848" s="3">
        <v>11.0</v>
      </c>
      <c r="H18848" s="3" t="s">
        <v>16446</v>
      </c>
      <c r="I18848" s="3" t="s">
        <v>16446</v>
      </c>
      <c r="J18848" s="3" t="s">
        <v>16447</v>
      </c>
      <c r="K18848" s="3" t="s">
        <v>24</v>
      </c>
      <c r="L18848" s="3">
        <v>23.0</v>
      </c>
      <c r="M18848" s="3" t="s">
        <v>25</v>
      </c>
      <c r="N18848" s="3" t="s">
        <v>16470</v>
      </c>
      <c r="O18848" s="3" t="s">
        <v>69</v>
      </c>
      <c r="P18848" s="4">
        <v>22958.0</v>
      </c>
      <c r="Q18848" s="3" t="s">
        <v>83</v>
      </c>
      <c r="S18848" s="3" t="s">
        <v>34</v>
      </c>
    </row>
    <row r="18849">
      <c r="A18849" s="2">
        <v>42318.71491898148</v>
      </c>
      <c r="B18849" s="3">
        <v>94.0</v>
      </c>
      <c r="C18849" s="3" t="s">
        <v>16311</v>
      </c>
      <c r="F18849" s="3">
        <v>4.0</v>
      </c>
      <c r="G18849" s="3">
        <v>11.0</v>
      </c>
      <c r="H18849" s="3" t="s">
        <v>16446</v>
      </c>
      <c r="I18849" s="3" t="s">
        <v>16446</v>
      </c>
      <c r="J18849" s="3" t="s">
        <v>16447</v>
      </c>
      <c r="K18849" s="3" t="s">
        <v>24</v>
      </c>
      <c r="L18849" s="3">
        <v>24.0</v>
      </c>
      <c r="M18849" s="3" t="s">
        <v>30</v>
      </c>
      <c r="N18849" s="3" t="s">
        <v>16471</v>
      </c>
      <c r="O18849" s="3" t="s">
        <v>16472</v>
      </c>
      <c r="P18849" s="4">
        <v>26776.0</v>
      </c>
      <c r="Q18849" s="3" t="s">
        <v>132</v>
      </c>
      <c r="S18849" s="3" t="s">
        <v>34</v>
      </c>
    </row>
    <row r="18850">
      <c r="A18850" s="2">
        <v>42318.71491898148</v>
      </c>
      <c r="B18850" s="3">
        <v>94.0</v>
      </c>
      <c r="C18850" s="3" t="s">
        <v>16311</v>
      </c>
      <c r="F18850" s="3">
        <v>4.0</v>
      </c>
      <c r="G18850" s="3">
        <v>11.0</v>
      </c>
      <c r="H18850" s="3" t="s">
        <v>16446</v>
      </c>
      <c r="I18850" s="3" t="s">
        <v>16446</v>
      </c>
      <c r="J18850" s="3" t="s">
        <v>16447</v>
      </c>
      <c r="K18850" s="3" t="s">
        <v>24</v>
      </c>
      <c r="L18850" s="3">
        <v>25.0</v>
      </c>
      <c r="M18850" s="3" t="s">
        <v>25</v>
      </c>
      <c r="N18850" s="3" t="s">
        <v>16473</v>
      </c>
      <c r="O18850" s="3" t="s">
        <v>95</v>
      </c>
      <c r="P18850" s="4">
        <v>26474.0</v>
      </c>
      <c r="Q18850" s="3" t="s">
        <v>52</v>
      </c>
      <c r="S18850" s="3" t="s">
        <v>34</v>
      </c>
    </row>
    <row r="18851">
      <c r="A18851" s="2">
        <v>42318.71491898148</v>
      </c>
      <c r="B18851" s="3">
        <v>94.0</v>
      </c>
      <c r="C18851" s="3" t="s">
        <v>16311</v>
      </c>
      <c r="F18851" s="3">
        <v>4.0</v>
      </c>
      <c r="G18851" s="3">
        <v>11.0</v>
      </c>
      <c r="H18851" s="3" t="s">
        <v>16446</v>
      </c>
      <c r="I18851" s="3" t="s">
        <v>16446</v>
      </c>
      <c r="J18851" s="3" t="s">
        <v>16447</v>
      </c>
      <c r="K18851" s="3" t="s">
        <v>24</v>
      </c>
      <c r="L18851" s="3">
        <v>26.0</v>
      </c>
      <c r="M18851" s="3" t="s">
        <v>30</v>
      </c>
      <c r="N18851" s="3" t="s">
        <v>16474</v>
      </c>
      <c r="O18851" s="3" t="s">
        <v>2128</v>
      </c>
      <c r="P18851" s="4">
        <v>23569.0</v>
      </c>
      <c r="Q18851" s="3" t="s">
        <v>46</v>
      </c>
      <c r="S18851" s="3" t="s">
        <v>34</v>
      </c>
    </row>
    <row r="18852">
      <c r="A18852" s="2">
        <v>42318.71491898148</v>
      </c>
      <c r="B18852" s="3">
        <v>94.0</v>
      </c>
      <c r="C18852" s="3" t="s">
        <v>16311</v>
      </c>
      <c r="F18852" s="3">
        <v>4.0</v>
      </c>
      <c r="G18852" s="3">
        <v>11.0</v>
      </c>
      <c r="H18852" s="3" t="s">
        <v>16446</v>
      </c>
      <c r="I18852" s="3" t="s">
        <v>16446</v>
      </c>
      <c r="J18852" s="3" t="s">
        <v>16447</v>
      </c>
      <c r="K18852" s="3" t="s">
        <v>24</v>
      </c>
      <c r="L18852" s="3">
        <v>27.0</v>
      </c>
      <c r="M18852" s="3" t="s">
        <v>25</v>
      </c>
      <c r="N18852" s="3" t="s">
        <v>16372</v>
      </c>
      <c r="O18852" s="3" t="s">
        <v>246</v>
      </c>
      <c r="P18852" s="4">
        <v>18808.0</v>
      </c>
      <c r="Q18852" s="3" t="s">
        <v>49</v>
      </c>
      <c r="S18852" s="3" t="s">
        <v>34</v>
      </c>
    </row>
    <row r="18853">
      <c r="A18853" s="2">
        <v>42318.71491898148</v>
      </c>
      <c r="B18853" s="3">
        <v>94.0</v>
      </c>
      <c r="C18853" s="3" t="s">
        <v>16311</v>
      </c>
      <c r="F18853" s="3">
        <v>4.0</v>
      </c>
      <c r="G18853" s="3">
        <v>11.0</v>
      </c>
      <c r="H18853" s="3" t="s">
        <v>16446</v>
      </c>
      <c r="I18853" s="3" t="s">
        <v>16446</v>
      </c>
      <c r="J18853" s="3" t="s">
        <v>16447</v>
      </c>
      <c r="K18853" s="3" t="s">
        <v>24</v>
      </c>
      <c r="L18853" s="3">
        <v>28.0</v>
      </c>
      <c r="M18853" s="3" t="s">
        <v>30</v>
      </c>
      <c r="N18853" s="3" t="s">
        <v>16339</v>
      </c>
      <c r="O18853" s="3" t="s">
        <v>2128</v>
      </c>
      <c r="P18853" s="4">
        <v>26669.0</v>
      </c>
      <c r="Q18853" s="3" t="s">
        <v>37</v>
      </c>
      <c r="S18853" s="3" t="s">
        <v>34</v>
      </c>
    </row>
    <row r="18854">
      <c r="A18854" s="2">
        <v>42318.71491898148</v>
      </c>
      <c r="B18854" s="3">
        <v>94.0</v>
      </c>
      <c r="C18854" s="3" t="s">
        <v>16311</v>
      </c>
      <c r="F18854" s="3">
        <v>4.0</v>
      </c>
      <c r="G18854" s="3">
        <v>11.0</v>
      </c>
      <c r="H18854" s="3" t="s">
        <v>16446</v>
      </c>
      <c r="I18854" s="3" t="s">
        <v>16446</v>
      </c>
      <c r="J18854" s="3" t="s">
        <v>16447</v>
      </c>
      <c r="K18854" s="3" t="s">
        <v>24</v>
      </c>
      <c r="L18854" s="3">
        <v>29.0</v>
      </c>
      <c r="M18854" s="3" t="s">
        <v>25</v>
      </c>
      <c r="N18854" s="3" t="s">
        <v>16475</v>
      </c>
      <c r="O18854" s="3" t="s">
        <v>281</v>
      </c>
      <c r="P18854" s="4">
        <v>20655.0</v>
      </c>
      <c r="Q18854" s="3" t="s">
        <v>79</v>
      </c>
      <c r="S18854" s="3" t="s">
        <v>34</v>
      </c>
    </row>
    <row r="18855">
      <c r="A18855" s="2">
        <v>42318.71491898148</v>
      </c>
      <c r="B18855" s="3">
        <v>94.0</v>
      </c>
      <c r="C18855" s="3" t="s">
        <v>16311</v>
      </c>
      <c r="F18855" s="3">
        <v>4.0</v>
      </c>
      <c r="G18855" s="3">
        <v>11.0</v>
      </c>
      <c r="H18855" s="3" t="s">
        <v>16446</v>
      </c>
      <c r="I18855" s="3" t="s">
        <v>16446</v>
      </c>
      <c r="J18855" s="3" t="s">
        <v>16447</v>
      </c>
      <c r="K18855" s="3" t="s">
        <v>24</v>
      </c>
      <c r="L18855" s="3">
        <v>30.0</v>
      </c>
      <c r="M18855" s="3" t="s">
        <v>30</v>
      </c>
      <c r="N18855" s="3" t="s">
        <v>4626</v>
      </c>
      <c r="O18855" s="3" t="s">
        <v>1713</v>
      </c>
      <c r="P18855" s="4">
        <v>20889.0</v>
      </c>
      <c r="Q18855" s="3" t="s">
        <v>72</v>
      </c>
      <c r="S18855" s="3" t="s">
        <v>34</v>
      </c>
    </row>
    <row r="18856">
      <c r="A18856" s="2">
        <v>42318.71491898148</v>
      </c>
      <c r="B18856" s="3">
        <v>94.0</v>
      </c>
      <c r="C18856" s="3" t="s">
        <v>16311</v>
      </c>
      <c r="F18856" s="3">
        <v>4.0</v>
      </c>
      <c r="G18856" s="3">
        <v>11.0</v>
      </c>
      <c r="H18856" s="3" t="s">
        <v>16446</v>
      </c>
      <c r="I18856" s="3" t="s">
        <v>16446</v>
      </c>
      <c r="J18856" s="3" t="s">
        <v>16447</v>
      </c>
      <c r="K18856" s="3" t="s">
        <v>24</v>
      </c>
      <c r="L18856" s="3">
        <v>31.0</v>
      </c>
      <c r="M18856" s="3" t="s">
        <v>25</v>
      </c>
      <c r="N18856" s="3" t="s">
        <v>16476</v>
      </c>
      <c r="O18856" s="3" t="s">
        <v>1053</v>
      </c>
      <c r="P18856" s="4">
        <v>18471.0</v>
      </c>
      <c r="Q18856" s="3" t="s">
        <v>49</v>
      </c>
      <c r="S18856" s="3" t="s">
        <v>34</v>
      </c>
    </row>
    <row r="18857">
      <c r="A18857" s="2">
        <v>42318.71491898148</v>
      </c>
      <c r="B18857" s="3">
        <v>94.0</v>
      </c>
      <c r="C18857" s="3" t="s">
        <v>16311</v>
      </c>
      <c r="F18857" s="3">
        <v>4.0</v>
      </c>
      <c r="G18857" s="3">
        <v>11.0</v>
      </c>
      <c r="H18857" s="3" t="s">
        <v>16446</v>
      </c>
      <c r="I18857" s="3" t="s">
        <v>16446</v>
      </c>
      <c r="J18857" s="3" t="s">
        <v>16447</v>
      </c>
      <c r="K18857" s="3" t="s">
        <v>24</v>
      </c>
      <c r="L18857" s="3">
        <v>32.0</v>
      </c>
      <c r="M18857" s="3" t="s">
        <v>30</v>
      </c>
      <c r="N18857" s="3" t="s">
        <v>15940</v>
      </c>
      <c r="O18857" s="3" t="s">
        <v>16477</v>
      </c>
      <c r="P18857" s="4">
        <v>22329.0</v>
      </c>
      <c r="Q18857" s="3" t="s">
        <v>40</v>
      </c>
      <c r="S18857" s="3" t="s">
        <v>34</v>
      </c>
    </row>
    <row r="18858">
      <c r="A18858" s="2">
        <v>42318.71491898148</v>
      </c>
      <c r="B18858" s="3">
        <v>94.0</v>
      </c>
      <c r="C18858" s="3" t="s">
        <v>16311</v>
      </c>
      <c r="F18858" s="3">
        <v>4.0</v>
      </c>
      <c r="G18858" s="3">
        <v>11.0</v>
      </c>
      <c r="H18858" s="3" t="s">
        <v>16446</v>
      </c>
      <c r="I18858" s="3" t="s">
        <v>16446</v>
      </c>
      <c r="J18858" s="3" t="s">
        <v>16447</v>
      </c>
      <c r="K18858" s="3" t="s">
        <v>24</v>
      </c>
      <c r="L18858" s="3">
        <v>33.0</v>
      </c>
      <c r="M18858" s="3" t="s">
        <v>25</v>
      </c>
      <c r="N18858" s="3" t="s">
        <v>16478</v>
      </c>
      <c r="O18858" s="3" t="s">
        <v>16479</v>
      </c>
      <c r="P18858" s="4">
        <v>18421.0</v>
      </c>
      <c r="Q18858" s="3" t="s">
        <v>105</v>
      </c>
      <c r="S18858" s="3" t="s">
        <v>34</v>
      </c>
    </row>
    <row r="18859">
      <c r="A18859" s="2">
        <v>42318.71491898148</v>
      </c>
      <c r="B18859" s="3">
        <v>94.0</v>
      </c>
      <c r="C18859" s="3" t="s">
        <v>16311</v>
      </c>
      <c r="F18859" s="3">
        <v>4.0</v>
      </c>
      <c r="G18859" s="3">
        <v>11.0</v>
      </c>
      <c r="H18859" s="3" t="s">
        <v>16446</v>
      </c>
      <c r="I18859" s="3" t="s">
        <v>16446</v>
      </c>
      <c r="J18859" s="3" t="s">
        <v>16447</v>
      </c>
      <c r="K18859" s="3" t="s">
        <v>24</v>
      </c>
      <c r="L18859" s="3">
        <v>34.0</v>
      </c>
      <c r="M18859" s="3" t="s">
        <v>30</v>
      </c>
      <c r="N18859" s="3" t="s">
        <v>2012</v>
      </c>
      <c r="O18859" s="3" t="s">
        <v>960</v>
      </c>
      <c r="P18859" s="4">
        <v>21270.0</v>
      </c>
      <c r="Q18859" s="3" t="s">
        <v>75</v>
      </c>
      <c r="S18859" s="3" t="s">
        <v>34</v>
      </c>
    </row>
    <row r="18860">
      <c r="A18860" s="2">
        <v>42318.71491898148</v>
      </c>
      <c r="B18860" s="3">
        <v>94.0</v>
      </c>
      <c r="C18860" s="3" t="s">
        <v>16311</v>
      </c>
      <c r="F18860" s="3">
        <v>4.0</v>
      </c>
      <c r="G18860" s="3">
        <v>11.0</v>
      </c>
      <c r="H18860" s="3" t="s">
        <v>16446</v>
      </c>
      <c r="I18860" s="3" t="s">
        <v>16446</v>
      </c>
      <c r="J18860" s="3" t="s">
        <v>16447</v>
      </c>
      <c r="K18860" s="3" t="s">
        <v>24</v>
      </c>
      <c r="L18860" s="3">
        <v>35.0</v>
      </c>
      <c r="M18860" s="3" t="s">
        <v>25</v>
      </c>
      <c r="N18860" s="3" t="s">
        <v>16456</v>
      </c>
      <c r="O18860" s="3" t="s">
        <v>102</v>
      </c>
      <c r="P18860" s="4">
        <v>17496.0</v>
      </c>
      <c r="Q18860" s="3" t="s">
        <v>105</v>
      </c>
      <c r="S18860" s="3" t="s">
        <v>34</v>
      </c>
    </row>
    <row r="18861">
      <c r="A18861" s="2">
        <v>42318.71491898148</v>
      </c>
      <c r="B18861" s="3">
        <v>94.0</v>
      </c>
      <c r="C18861" s="3" t="s">
        <v>16311</v>
      </c>
      <c r="F18861" s="3">
        <v>4.0</v>
      </c>
      <c r="G18861" s="3">
        <v>11.0</v>
      </c>
      <c r="H18861" s="3" t="s">
        <v>16446</v>
      </c>
      <c r="I18861" s="3" t="s">
        <v>16446</v>
      </c>
      <c r="J18861" s="3" t="s">
        <v>16447</v>
      </c>
      <c r="K18861" s="3" t="s">
        <v>24</v>
      </c>
      <c r="L18861" s="3">
        <v>36.0</v>
      </c>
      <c r="M18861" s="3" t="s">
        <v>30</v>
      </c>
      <c r="N18861" s="3" t="s">
        <v>16480</v>
      </c>
      <c r="O18861" s="3" t="s">
        <v>16481</v>
      </c>
      <c r="P18861" s="4">
        <v>18698.0</v>
      </c>
      <c r="Q18861" s="3" t="s">
        <v>380</v>
      </c>
      <c r="S18861" s="3" t="s">
        <v>34</v>
      </c>
    </row>
    <row r="18862">
      <c r="A18862" s="2">
        <v>42318.71491898148</v>
      </c>
      <c r="B18862" s="3">
        <v>94.0</v>
      </c>
      <c r="C18862" s="3" t="s">
        <v>16311</v>
      </c>
      <c r="F18862" s="3">
        <v>4.0</v>
      </c>
      <c r="G18862" s="3">
        <v>11.0</v>
      </c>
      <c r="H18862" s="3" t="s">
        <v>16446</v>
      </c>
      <c r="I18862" s="3" t="s">
        <v>16446</v>
      </c>
      <c r="J18862" s="3" t="s">
        <v>16447</v>
      </c>
      <c r="K18862" s="3" t="s">
        <v>24</v>
      </c>
      <c r="L18862" s="3">
        <v>37.0</v>
      </c>
      <c r="M18862" s="3" t="s">
        <v>25</v>
      </c>
      <c r="N18862" s="3" t="s">
        <v>3167</v>
      </c>
      <c r="O18862" s="3" t="s">
        <v>14814</v>
      </c>
      <c r="P18862" s="4">
        <v>17499.0</v>
      </c>
      <c r="Q18862" s="3" t="s">
        <v>7169</v>
      </c>
      <c r="S18862" s="3" t="s">
        <v>34</v>
      </c>
    </row>
    <row r="18863">
      <c r="A18863" s="2">
        <v>42318.71491898148</v>
      </c>
      <c r="B18863" s="3">
        <v>94.0</v>
      </c>
      <c r="C18863" s="3" t="s">
        <v>16311</v>
      </c>
      <c r="F18863" s="3">
        <v>4.0</v>
      </c>
      <c r="G18863" s="3">
        <v>11.0</v>
      </c>
      <c r="H18863" s="3" t="s">
        <v>16446</v>
      </c>
      <c r="I18863" s="3" t="s">
        <v>16446</v>
      </c>
      <c r="J18863" s="3" t="s">
        <v>16447</v>
      </c>
      <c r="K18863" s="3" t="s">
        <v>24</v>
      </c>
      <c r="L18863" s="3">
        <v>38.0</v>
      </c>
      <c r="M18863" s="3" t="s">
        <v>30</v>
      </c>
      <c r="N18863" s="3" t="s">
        <v>16482</v>
      </c>
      <c r="O18863" s="3" t="s">
        <v>16483</v>
      </c>
      <c r="P18863" s="4">
        <v>16282.0</v>
      </c>
      <c r="Q18863" s="3" t="s">
        <v>113</v>
      </c>
      <c r="S18863" s="3" t="s">
        <v>34</v>
      </c>
    </row>
    <row r="18864">
      <c r="A18864" s="2">
        <v>42318.71491898148</v>
      </c>
      <c r="B18864" s="3">
        <v>94.0</v>
      </c>
      <c r="C18864" s="3" t="s">
        <v>16311</v>
      </c>
      <c r="F18864" s="3">
        <v>4.0</v>
      </c>
      <c r="G18864" s="3">
        <v>11.0</v>
      </c>
      <c r="H18864" s="3" t="s">
        <v>16446</v>
      </c>
      <c r="I18864" s="3" t="s">
        <v>16446</v>
      </c>
      <c r="J18864" s="3" t="s">
        <v>16447</v>
      </c>
      <c r="K18864" s="3" t="s">
        <v>24</v>
      </c>
      <c r="L18864" s="3">
        <v>39.0</v>
      </c>
      <c r="M18864" s="3" t="s">
        <v>25</v>
      </c>
      <c r="N18864" s="3" t="s">
        <v>16371</v>
      </c>
      <c r="O18864" s="3" t="s">
        <v>16484</v>
      </c>
      <c r="P18864" s="4">
        <v>17358.0</v>
      </c>
      <c r="Q18864" s="3" t="s">
        <v>117</v>
      </c>
      <c r="S18864" s="3" t="s">
        <v>34</v>
      </c>
    </row>
    <row r="18865">
      <c r="A18865" s="2">
        <v>42318.71491898148</v>
      </c>
      <c r="B18865" s="3">
        <v>94.0</v>
      </c>
      <c r="C18865" s="3" t="s">
        <v>16311</v>
      </c>
      <c r="F18865" s="3">
        <v>4.0</v>
      </c>
      <c r="G18865" s="3">
        <v>11.0</v>
      </c>
      <c r="H18865" s="3" t="s">
        <v>16446</v>
      </c>
      <c r="I18865" s="3" t="s">
        <v>16446</v>
      </c>
      <c r="J18865" s="3" t="s">
        <v>16447</v>
      </c>
      <c r="K18865" s="3" t="s">
        <v>24</v>
      </c>
      <c r="L18865" s="3">
        <v>40.0</v>
      </c>
      <c r="M18865" s="3" t="s">
        <v>30</v>
      </c>
      <c r="N18865" s="3" t="s">
        <v>16485</v>
      </c>
      <c r="O18865" s="3" t="s">
        <v>375</v>
      </c>
      <c r="P18865" s="4">
        <v>19379.0</v>
      </c>
      <c r="Q18865" s="3" t="s">
        <v>49</v>
      </c>
      <c r="S18865" s="3" t="s">
        <v>34</v>
      </c>
    </row>
    <row r="18866">
      <c r="A18866" s="2">
        <v>42318.71491898148</v>
      </c>
      <c r="B18866" s="3">
        <v>94.0</v>
      </c>
      <c r="C18866" s="3" t="s">
        <v>16311</v>
      </c>
      <c r="F18866" s="3">
        <v>4.0</v>
      </c>
      <c r="G18866" s="3">
        <v>11.0</v>
      </c>
      <c r="H18866" s="3" t="s">
        <v>16446</v>
      </c>
      <c r="I18866" s="3" t="s">
        <v>16446</v>
      </c>
      <c r="J18866" s="3" t="s">
        <v>16447</v>
      </c>
      <c r="K18866" s="3" t="s">
        <v>24</v>
      </c>
      <c r="L18866" s="3">
        <v>41.0</v>
      </c>
      <c r="M18866" s="3" t="s">
        <v>25</v>
      </c>
      <c r="N18866" s="3" t="s">
        <v>16289</v>
      </c>
      <c r="O18866" s="3" t="s">
        <v>377</v>
      </c>
      <c r="P18866" s="4">
        <v>18052.0</v>
      </c>
      <c r="Q18866" s="3" t="s">
        <v>205</v>
      </c>
      <c r="S18866" s="3" t="s">
        <v>34</v>
      </c>
    </row>
    <row r="18867">
      <c r="A18867" s="2">
        <v>42318.71491898148</v>
      </c>
      <c r="B18867" s="3">
        <v>94.0</v>
      </c>
      <c r="C18867" s="3" t="s">
        <v>16311</v>
      </c>
      <c r="F18867" s="3">
        <v>4.0</v>
      </c>
      <c r="G18867" s="3">
        <v>11.0</v>
      </c>
      <c r="H18867" s="3" t="s">
        <v>16446</v>
      </c>
      <c r="I18867" s="3" t="s">
        <v>16446</v>
      </c>
      <c r="J18867" s="3" t="s">
        <v>16447</v>
      </c>
      <c r="K18867" s="3" t="s">
        <v>24</v>
      </c>
      <c r="L18867" s="3">
        <v>42.0</v>
      </c>
      <c r="M18867" s="3" t="s">
        <v>30</v>
      </c>
      <c r="N18867" s="3" t="s">
        <v>15335</v>
      </c>
      <c r="O18867" s="3" t="s">
        <v>186</v>
      </c>
      <c r="P18867" s="4">
        <v>23548.0</v>
      </c>
      <c r="Q18867" s="3" t="s">
        <v>132</v>
      </c>
      <c r="S18867" s="3" t="s">
        <v>34</v>
      </c>
    </row>
    <row r="18868">
      <c r="A18868" s="2">
        <v>42318.71491898148</v>
      </c>
      <c r="B18868" s="3">
        <v>94.0</v>
      </c>
      <c r="C18868" s="3" t="s">
        <v>16311</v>
      </c>
      <c r="F18868" s="3">
        <v>4.0</v>
      </c>
      <c r="G18868" s="3">
        <v>11.0</v>
      </c>
      <c r="H18868" s="3" t="s">
        <v>16446</v>
      </c>
      <c r="I18868" s="3" t="s">
        <v>16446</v>
      </c>
      <c r="J18868" s="3" t="s">
        <v>16447</v>
      </c>
      <c r="K18868" s="3" t="s">
        <v>24</v>
      </c>
      <c r="L18868" s="3">
        <v>43.0</v>
      </c>
      <c r="M18868" s="3" t="s">
        <v>25</v>
      </c>
      <c r="N18868" s="3" t="s">
        <v>3877</v>
      </c>
      <c r="O18868" s="3" t="s">
        <v>257</v>
      </c>
      <c r="P18868" s="4">
        <v>25961.0</v>
      </c>
      <c r="Q18868" s="3" t="s">
        <v>132</v>
      </c>
      <c r="S18868" s="3" t="s">
        <v>34</v>
      </c>
    </row>
    <row r="18869">
      <c r="A18869" s="2">
        <v>42318.71491898148</v>
      </c>
      <c r="B18869" s="3">
        <v>94.0</v>
      </c>
      <c r="C18869" s="3" t="s">
        <v>16311</v>
      </c>
      <c r="F18869" s="3">
        <v>4.0</v>
      </c>
      <c r="G18869" s="3">
        <v>11.0</v>
      </c>
      <c r="H18869" s="3" t="s">
        <v>16446</v>
      </c>
      <c r="I18869" s="3" t="s">
        <v>16446</v>
      </c>
      <c r="J18869" s="3" t="s">
        <v>16447</v>
      </c>
      <c r="K18869" s="3" t="s">
        <v>24</v>
      </c>
      <c r="L18869" s="3">
        <v>44.0</v>
      </c>
      <c r="M18869" s="3" t="s">
        <v>30</v>
      </c>
      <c r="N18869" s="3" t="s">
        <v>16486</v>
      </c>
      <c r="O18869" s="3" t="s">
        <v>16487</v>
      </c>
      <c r="P18869" s="4">
        <v>25095.0</v>
      </c>
      <c r="Q18869" s="3" t="s">
        <v>75</v>
      </c>
      <c r="S18869" s="3" t="s">
        <v>34</v>
      </c>
    </row>
    <row r="18870">
      <c r="A18870" s="2">
        <v>42318.71491898148</v>
      </c>
      <c r="B18870" s="3">
        <v>94.0</v>
      </c>
      <c r="C18870" s="3" t="s">
        <v>16311</v>
      </c>
      <c r="F18870" s="3">
        <v>4.0</v>
      </c>
      <c r="G18870" s="3">
        <v>11.0</v>
      </c>
      <c r="H18870" s="3" t="s">
        <v>16446</v>
      </c>
      <c r="I18870" s="3" t="s">
        <v>16446</v>
      </c>
      <c r="J18870" s="3" t="s">
        <v>16447</v>
      </c>
      <c r="K18870" s="3" t="s">
        <v>24</v>
      </c>
      <c r="L18870" s="3">
        <v>45.0</v>
      </c>
      <c r="M18870" s="3" t="s">
        <v>25</v>
      </c>
      <c r="N18870" s="3" t="s">
        <v>16488</v>
      </c>
      <c r="O18870" s="3" t="s">
        <v>200</v>
      </c>
      <c r="P18870" s="4">
        <v>17175.0</v>
      </c>
      <c r="Q18870" s="3" t="s">
        <v>96</v>
      </c>
      <c r="S18870" s="3" t="s">
        <v>34</v>
      </c>
    </row>
    <row r="18871">
      <c r="A18871" s="2">
        <v>42318.71491898148</v>
      </c>
      <c r="B18871" s="3">
        <v>94.0</v>
      </c>
      <c r="C18871" s="3" t="s">
        <v>16311</v>
      </c>
      <c r="F18871" s="3">
        <v>4.0</v>
      </c>
      <c r="G18871" s="3">
        <v>11.0</v>
      </c>
      <c r="H18871" s="3" t="s">
        <v>16446</v>
      </c>
      <c r="I18871" s="3" t="s">
        <v>16446</v>
      </c>
      <c r="J18871" s="3" t="s">
        <v>16447</v>
      </c>
      <c r="K18871" s="3" t="s">
        <v>24</v>
      </c>
      <c r="L18871" s="3">
        <v>46.0</v>
      </c>
      <c r="M18871" s="3" t="s">
        <v>30</v>
      </c>
      <c r="N18871" s="3" t="s">
        <v>16489</v>
      </c>
      <c r="O18871" s="3" t="s">
        <v>1024</v>
      </c>
      <c r="P18871" s="4">
        <v>17068.0</v>
      </c>
      <c r="Q18871" s="3" t="s">
        <v>113</v>
      </c>
      <c r="S18871" s="3" t="s">
        <v>34</v>
      </c>
    </row>
    <row r="18872">
      <c r="A18872" s="2">
        <v>42318.71491898148</v>
      </c>
      <c r="B18872" s="3">
        <v>94.0</v>
      </c>
      <c r="C18872" s="3" t="s">
        <v>16311</v>
      </c>
      <c r="F18872" s="3">
        <v>4.0</v>
      </c>
      <c r="G18872" s="3">
        <v>11.0</v>
      </c>
      <c r="H18872" s="3" t="s">
        <v>16446</v>
      </c>
      <c r="I18872" s="3" t="s">
        <v>16446</v>
      </c>
      <c r="J18872" s="3" t="s">
        <v>16447</v>
      </c>
      <c r="K18872" s="3" t="s">
        <v>24</v>
      </c>
      <c r="L18872" s="3">
        <v>47.0</v>
      </c>
      <c r="M18872" s="3" t="s">
        <v>25</v>
      </c>
      <c r="N18872" s="3" t="s">
        <v>16490</v>
      </c>
      <c r="O18872" s="3" t="s">
        <v>1234</v>
      </c>
      <c r="P18872" s="4">
        <v>26959.0</v>
      </c>
      <c r="Q18872" s="3" t="s">
        <v>189</v>
      </c>
      <c r="S18872" s="3" t="s">
        <v>34</v>
      </c>
    </row>
    <row r="18873">
      <c r="A18873" s="2">
        <v>42318.71491898148</v>
      </c>
      <c r="B18873" s="3">
        <v>94.0</v>
      </c>
      <c r="C18873" s="3" t="s">
        <v>16311</v>
      </c>
      <c r="F18873" s="3">
        <v>4.0</v>
      </c>
      <c r="G18873" s="3">
        <v>11.0</v>
      </c>
      <c r="H18873" s="3" t="s">
        <v>16446</v>
      </c>
      <c r="I18873" s="3" t="s">
        <v>16446</v>
      </c>
      <c r="J18873" s="3" t="s">
        <v>16447</v>
      </c>
      <c r="K18873" s="3" t="s">
        <v>24</v>
      </c>
      <c r="L18873" s="3">
        <v>48.0</v>
      </c>
      <c r="M18873" s="3" t="s">
        <v>30</v>
      </c>
      <c r="N18873" s="3" t="s">
        <v>16491</v>
      </c>
      <c r="O18873" s="3" t="s">
        <v>511</v>
      </c>
      <c r="P18873" s="4">
        <v>17935.0</v>
      </c>
      <c r="Q18873" s="3" t="s">
        <v>86</v>
      </c>
      <c r="S18873" s="3" t="s">
        <v>34</v>
      </c>
    </row>
    <row r="18874">
      <c r="A18874" s="2">
        <v>42318.71491898148</v>
      </c>
      <c r="B18874" s="3">
        <v>94.0</v>
      </c>
      <c r="C18874" s="3" t="s">
        <v>16311</v>
      </c>
      <c r="F18874" s="3">
        <v>4.0</v>
      </c>
      <c r="G18874" s="3">
        <v>11.0</v>
      </c>
      <c r="H18874" s="3" t="s">
        <v>16446</v>
      </c>
      <c r="I18874" s="3" t="s">
        <v>16446</v>
      </c>
      <c r="J18874" s="3" t="s">
        <v>16447</v>
      </c>
      <c r="K18874" s="3" t="s">
        <v>24</v>
      </c>
      <c r="L18874" s="3">
        <v>49.0</v>
      </c>
      <c r="M18874" s="3" t="s">
        <v>25</v>
      </c>
      <c r="N18874" s="3" t="s">
        <v>9618</v>
      </c>
      <c r="O18874" s="3" t="s">
        <v>664</v>
      </c>
      <c r="P18874" s="4">
        <v>19365.0</v>
      </c>
      <c r="Q18874" s="3" t="s">
        <v>169</v>
      </c>
      <c r="S18874" s="3" t="s">
        <v>34</v>
      </c>
    </row>
    <row r="18875">
      <c r="A18875" s="2">
        <v>42318.71491898148</v>
      </c>
      <c r="B18875" s="3">
        <v>94.0</v>
      </c>
      <c r="C18875" s="3" t="s">
        <v>16311</v>
      </c>
      <c r="F18875" s="3">
        <v>4.0</v>
      </c>
      <c r="G18875" s="3">
        <v>11.0</v>
      </c>
      <c r="H18875" s="3" t="s">
        <v>16446</v>
      </c>
      <c r="I18875" s="3" t="s">
        <v>16446</v>
      </c>
      <c r="J18875" s="3" t="s">
        <v>16447</v>
      </c>
      <c r="K18875" s="3" t="s">
        <v>24</v>
      </c>
      <c r="L18875" s="3">
        <v>50.0</v>
      </c>
      <c r="M18875" s="3" t="s">
        <v>30</v>
      </c>
      <c r="N18875" s="3" t="s">
        <v>16492</v>
      </c>
      <c r="O18875" s="3" t="s">
        <v>317</v>
      </c>
      <c r="P18875" s="4">
        <v>15743.0</v>
      </c>
      <c r="Q18875" s="3" t="s">
        <v>105</v>
      </c>
      <c r="S18875" s="3" t="s">
        <v>34</v>
      </c>
    </row>
    <row r="18876">
      <c r="A18876" s="2">
        <v>42318.71491898148</v>
      </c>
      <c r="B18876" s="3">
        <v>94.0</v>
      </c>
      <c r="C18876" s="3" t="s">
        <v>16311</v>
      </c>
      <c r="F18876" s="3">
        <v>4.0</v>
      </c>
      <c r="G18876" s="3">
        <v>11.0</v>
      </c>
      <c r="H18876" s="3" t="s">
        <v>16446</v>
      </c>
      <c r="I18876" s="3" t="s">
        <v>16446</v>
      </c>
      <c r="J18876" s="3" t="s">
        <v>16447</v>
      </c>
      <c r="K18876" s="3" t="s">
        <v>24</v>
      </c>
      <c r="L18876" s="3">
        <v>51.0</v>
      </c>
      <c r="M18876" s="3" t="s">
        <v>25</v>
      </c>
      <c r="N18876" s="3" t="s">
        <v>16493</v>
      </c>
      <c r="O18876" s="3" t="s">
        <v>477</v>
      </c>
      <c r="P18876" s="4">
        <v>13253.0</v>
      </c>
      <c r="Q18876" s="3" t="s">
        <v>1955</v>
      </c>
      <c r="S18876" s="3" t="s">
        <v>34</v>
      </c>
    </row>
    <row r="18877">
      <c r="A18877" s="2">
        <v>42318.71491898148</v>
      </c>
      <c r="B18877" s="3">
        <v>94.0</v>
      </c>
      <c r="C18877" s="3" t="s">
        <v>16311</v>
      </c>
      <c r="F18877" s="3">
        <v>5.0</v>
      </c>
      <c r="G18877" s="3">
        <v>6.0</v>
      </c>
      <c r="H18877" s="3" t="s">
        <v>16494</v>
      </c>
      <c r="I18877" s="3" t="s">
        <v>16495</v>
      </c>
      <c r="J18877" s="3" t="s">
        <v>16496</v>
      </c>
      <c r="K18877" s="3" t="s">
        <v>272</v>
      </c>
      <c r="L18877" s="3">
        <v>1.0</v>
      </c>
      <c r="M18877" s="3" t="s">
        <v>30</v>
      </c>
      <c r="N18877" s="3" t="s">
        <v>16497</v>
      </c>
      <c r="O18877" s="3" t="s">
        <v>1360</v>
      </c>
      <c r="P18877" s="4">
        <v>25529.0</v>
      </c>
      <c r="Q18877" s="3" t="s">
        <v>149</v>
      </c>
      <c r="S18877" s="3" t="s">
        <v>34</v>
      </c>
    </row>
    <row r="18878">
      <c r="A18878" s="2">
        <v>42318.71491898148</v>
      </c>
      <c r="B18878" s="3">
        <v>94.0</v>
      </c>
      <c r="C18878" s="3" t="s">
        <v>16311</v>
      </c>
      <c r="F18878" s="3">
        <v>5.0</v>
      </c>
      <c r="G18878" s="3">
        <v>6.0</v>
      </c>
      <c r="H18878" s="3" t="s">
        <v>16494</v>
      </c>
      <c r="I18878" s="3" t="s">
        <v>16495</v>
      </c>
      <c r="J18878" s="3" t="s">
        <v>16496</v>
      </c>
      <c r="K18878" s="3" t="s">
        <v>24</v>
      </c>
      <c r="L18878" s="3">
        <v>2.0</v>
      </c>
      <c r="M18878" s="3" t="s">
        <v>25</v>
      </c>
      <c r="N18878" s="3" t="s">
        <v>16395</v>
      </c>
      <c r="O18878" s="3" t="s">
        <v>499</v>
      </c>
      <c r="P18878" s="4">
        <v>23549.0</v>
      </c>
      <c r="Q18878" s="3" t="s">
        <v>352</v>
      </c>
      <c r="S18878" s="3" t="s">
        <v>29</v>
      </c>
    </row>
    <row r="18879">
      <c r="A18879" s="2">
        <v>42318.71491898148</v>
      </c>
      <c r="B18879" s="3">
        <v>94.0</v>
      </c>
      <c r="C18879" s="3" t="s">
        <v>16311</v>
      </c>
      <c r="F18879" s="3">
        <v>5.0</v>
      </c>
      <c r="G18879" s="3">
        <v>6.0</v>
      </c>
      <c r="H18879" s="3" t="s">
        <v>16494</v>
      </c>
      <c r="I18879" s="3" t="s">
        <v>16495</v>
      </c>
      <c r="J18879" s="3" t="s">
        <v>16496</v>
      </c>
      <c r="K18879" s="3" t="s">
        <v>24</v>
      </c>
      <c r="L18879" s="3">
        <v>3.0</v>
      </c>
      <c r="M18879" s="3" t="s">
        <v>30</v>
      </c>
      <c r="N18879" s="3" t="s">
        <v>16498</v>
      </c>
      <c r="O18879" s="3" t="s">
        <v>1029</v>
      </c>
      <c r="P18879" s="4">
        <v>25681.0</v>
      </c>
      <c r="Q18879" s="3" t="s">
        <v>1955</v>
      </c>
      <c r="S18879" s="3" t="s">
        <v>34</v>
      </c>
    </row>
    <row r="18880">
      <c r="A18880" s="2">
        <v>42318.71491898148</v>
      </c>
      <c r="B18880" s="3">
        <v>94.0</v>
      </c>
      <c r="C18880" s="3" t="s">
        <v>16311</v>
      </c>
      <c r="F18880" s="3">
        <v>5.0</v>
      </c>
      <c r="G18880" s="3">
        <v>6.0</v>
      </c>
      <c r="H18880" s="3" t="s">
        <v>16494</v>
      </c>
      <c r="I18880" s="3" t="s">
        <v>16495</v>
      </c>
      <c r="J18880" s="3" t="s">
        <v>16496</v>
      </c>
      <c r="K18880" s="3" t="s">
        <v>24</v>
      </c>
      <c r="L18880" s="3">
        <v>4.0</v>
      </c>
      <c r="M18880" s="3" t="s">
        <v>25</v>
      </c>
      <c r="N18880" s="3" t="s">
        <v>3877</v>
      </c>
      <c r="O18880" s="3" t="s">
        <v>13594</v>
      </c>
      <c r="P18880" s="4">
        <v>14972.0</v>
      </c>
      <c r="Q18880" s="3" t="s">
        <v>49</v>
      </c>
      <c r="S18880" s="3" t="s">
        <v>34</v>
      </c>
    </row>
    <row r="18881">
      <c r="A18881" s="2">
        <v>42318.71491898148</v>
      </c>
      <c r="B18881" s="3">
        <v>94.0</v>
      </c>
      <c r="C18881" s="3" t="s">
        <v>16311</v>
      </c>
      <c r="F18881" s="3">
        <v>5.0</v>
      </c>
      <c r="G18881" s="3">
        <v>6.0</v>
      </c>
      <c r="H18881" s="3" t="s">
        <v>16494</v>
      </c>
      <c r="I18881" s="3" t="s">
        <v>16495</v>
      </c>
      <c r="J18881" s="3" t="s">
        <v>16496</v>
      </c>
      <c r="K18881" s="3" t="s">
        <v>24</v>
      </c>
      <c r="L18881" s="3">
        <v>5.0</v>
      </c>
      <c r="M18881" s="3" t="s">
        <v>30</v>
      </c>
      <c r="N18881" s="3" t="s">
        <v>16499</v>
      </c>
      <c r="O18881" s="3" t="s">
        <v>4777</v>
      </c>
      <c r="P18881" s="4">
        <v>23959.0</v>
      </c>
      <c r="Q18881" s="3" t="s">
        <v>83</v>
      </c>
      <c r="S18881" s="3" t="s">
        <v>34</v>
      </c>
    </row>
    <row r="18882">
      <c r="A18882" s="2">
        <v>42318.71491898148</v>
      </c>
      <c r="B18882" s="3">
        <v>94.0</v>
      </c>
      <c r="C18882" s="3" t="s">
        <v>16311</v>
      </c>
      <c r="F18882" s="3">
        <v>5.0</v>
      </c>
      <c r="G18882" s="3">
        <v>6.0</v>
      </c>
      <c r="H18882" s="3" t="s">
        <v>16494</v>
      </c>
      <c r="I18882" s="3" t="s">
        <v>16495</v>
      </c>
      <c r="J18882" s="3" t="s">
        <v>16496</v>
      </c>
      <c r="K18882" s="3" t="s">
        <v>24</v>
      </c>
      <c r="L18882" s="3">
        <v>6.0</v>
      </c>
      <c r="M18882" s="3" t="s">
        <v>25</v>
      </c>
      <c r="N18882" s="3" t="s">
        <v>16500</v>
      </c>
      <c r="O18882" s="3" t="s">
        <v>628</v>
      </c>
      <c r="P18882" s="4">
        <v>18639.0</v>
      </c>
      <c r="Q18882" s="3" t="s">
        <v>169</v>
      </c>
      <c r="S18882" s="3" t="s">
        <v>34</v>
      </c>
    </row>
    <row r="18883">
      <c r="A18883" s="2">
        <v>42318.71491898148</v>
      </c>
      <c r="B18883" s="3">
        <v>94.0</v>
      </c>
      <c r="C18883" s="3" t="s">
        <v>16311</v>
      </c>
      <c r="F18883" s="3">
        <v>5.0</v>
      </c>
      <c r="G18883" s="3">
        <v>6.0</v>
      </c>
      <c r="H18883" s="3" t="s">
        <v>16494</v>
      </c>
      <c r="I18883" s="3" t="s">
        <v>16495</v>
      </c>
      <c r="J18883" s="3" t="s">
        <v>16496</v>
      </c>
      <c r="K18883" s="3" t="s">
        <v>24</v>
      </c>
      <c r="L18883" s="3">
        <v>7.0</v>
      </c>
      <c r="M18883" s="3" t="s">
        <v>30</v>
      </c>
      <c r="N18883" s="3" t="s">
        <v>16501</v>
      </c>
      <c r="O18883" s="3" t="s">
        <v>3413</v>
      </c>
      <c r="P18883" s="4">
        <v>21397.0</v>
      </c>
      <c r="Q18883" s="3" t="s">
        <v>528</v>
      </c>
      <c r="S18883" s="3" t="s">
        <v>34</v>
      </c>
    </row>
    <row r="18884">
      <c r="A18884" s="2">
        <v>42318.71491898148</v>
      </c>
      <c r="B18884" s="3">
        <v>94.0</v>
      </c>
      <c r="C18884" s="3" t="s">
        <v>16311</v>
      </c>
      <c r="F18884" s="3">
        <v>5.0</v>
      </c>
      <c r="G18884" s="3">
        <v>6.0</v>
      </c>
      <c r="H18884" s="3" t="s">
        <v>16494</v>
      </c>
      <c r="I18884" s="3" t="s">
        <v>16495</v>
      </c>
      <c r="J18884" s="3" t="s">
        <v>16496</v>
      </c>
      <c r="K18884" s="3" t="s">
        <v>24</v>
      </c>
      <c r="L18884" s="3">
        <v>8.0</v>
      </c>
      <c r="M18884" s="3" t="s">
        <v>25</v>
      </c>
      <c r="N18884" s="3" t="s">
        <v>16502</v>
      </c>
      <c r="O18884" s="3" t="s">
        <v>16503</v>
      </c>
      <c r="P18884" s="4">
        <v>18719.0</v>
      </c>
      <c r="Q18884" s="3" t="s">
        <v>86</v>
      </c>
      <c r="S18884" s="3" t="s">
        <v>34</v>
      </c>
    </row>
    <row r="18885">
      <c r="A18885" s="2">
        <v>42318.71491898148</v>
      </c>
      <c r="B18885" s="3">
        <v>94.0</v>
      </c>
      <c r="C18885" s="3" t="s">
        <v>16311</v>
      </c>
      <c r="F18885" s="3">
        <v>5.0</v>
      </c>
      <c r="G18885" s="3">
        <v>6.0</v>
      </c>
      <c r="H18885" s="3" t="s">
        <v>16494</v>
      </c>
      <c r="I18885" s="3" t="s">
        <v>16495</v>
      </c>
      <c r="J18885" s="3" t="s">
        <v>16496</v>
      </c>
      <c r="K18885" s="3" t="s">
        <v>24</v>
      </c>
      <c r="L18885" s="3">
        <v>9.0</v>
      </c>
      <c r="M18885" s="3" t="s">
        <v>30</v>
      </c>
      <c r="N18885" s="3" t="s">
        <v>16504</v>
      </c>
      <c r="O18885" s="3" t="s">
        <v>729</v>
      </c>
      <c r="P18885" s="4">
        <v>17584.0</v>
      </c>
      <c r="Q18885" s="3" t="s">
        <v>105</v>
      </c>
      <c r="S18885" s="3" t="s">
        <v>34</v>
      </c>
    </row>
    <row r="18886">
      <c r="A18886" s="2">
        <v>42318.71491898148</v>
      </c>
      <c r="B18886" s="3">
        <v>94.0</v>
      </c>
      <c r="C18886" s="3" t="s">
        <v>16311</v>
      </c>
      <c r="F18886" s="3">
        <v>5.0</v>
      </c>
      <c r="G18886" s="3">
        <v>6.0</v>
      </c>
      <c r="H18886" s="3" t="s">
        <v>16494</v>
      </c>
      <c r="I18886" s="3" t="s">
        <v>16495</v>
      </c>
      <c r="J18886" s="3" t="s">
        <v>16496</v>
      </c>
      <c r="K18886" s="3" t="s">
        <v>24</v>
      </c>
      <c r="L18886" s="3">
        <v>10.0</v>
      </c>
      <c r="M18886" s="3" t="s">
        <v>25</v>
      </c>
      <c r="N18886" s="3" t="s">
        <v>16417</v>
      </c>
      <c r="O18886" s="3" t="s">
        <v>243</v>
      </c>
      <c r="P18886" s="4">
        <v>23457.0</v>
      </c>
      <c r="Q18886" s="3" t="s">
        <v>115</v>
      </c>
      <c r="S18886" s="3" t="s">
        <v>34</v>
      </c>
    </row>
    <row r="18887">
      <c r="A18887" s="2">
        <v>42318.71491898148</v>
      </c>
      <c r="B18887" s="3">
        <v>94.0</v>
      </c>
      <c r="C18887" s="3" t="s">
        <v>16311</v>
      </c>
      <c r="F18887" s="3">
        <v>5.0</v>
      </c>
      <c r="G18887" s="3">
        <v>6.0</v>
      </c>
      <c r="H18887" s="3" t="s">
        <v>16494</v>
      </c>
      <c r="I18887" s="3" t="s">
        <v>16495</v>
      </c>
      <c r="J18887" s="3" t="s">
        <v>16496</v>
      </c>
      <c r="K18887" s="3" t="s">
        <v>24</v>
      </c>
      <c r="L18887" s="3">
        <v>11.0</v>
      </c>
      <c r="M18887" s="3" t="s">
        <v>30</v>
      </c>
      <c r="N18887" s="3" t="s">
        <v>16505</v>
      </c>
      <c r="O18887" s="3" t="s">
        <v>1575</v>
      </c>
      <c r="P18887" s="4">
        <v>26532.0</v>
      </c>
      <c r="Q18887" s="3" t="s">
        <v>189</v>
      </c>
      <c r="S18887" s="3" t="s">
        <v>34</v>
      </c>
    </row>
    <row r="18888">
      <c r="A18888" s="2">
        <v>42318.71491898148</v>
      </c>
      <c r="B18888" s="3">
        <v>94.0</v>
      </c>
      <c r="C18888" s="3" t="s">
        <v>16311</v>
      </c>
      <c r="F18888" s="3">
        <v>5.0</v>
      </c>
      <c r="G18888" s="3">
        <v>6.0</v>
      </c>
      <c r="H18888" s="3" t="s">
        <v>16494</v>
      </c>
      <c r="I18888" s="3" t="s">
        <v>16495</v>
      </c>
      <c r="J18888" s="3" t="s">
        <v>16496</v>
      </c>
      <c r="K18888" s="3" t="s">
        <v>24</v>
      </c>
      <c r="L18888" s="3">
        <v>12.0</v>
      </c>
      <c r="M18888" s="3" t="s">
        <v>25</v>
      </c>
      <c r="N18888" s="3" t="s">
        <v>16506</v>
      </c>
      <c r="O18888" s="3" t="s">
        <v>477</v>
      </c>
      <c r="P18888" s="4">
        <v>19009.0</v>
      </c>
      <c r="Q18888" s="3" t="s">
        <v>49</v>
      </c>
      <c r="S18888" s="3" t="s">
        <v>34</v>
      </c>
    </row>
    <row r="18889">
      <c r="A18889" s="2">
        <v>42318.71491898148</v>
      </c>
      <c r="B18889" s="3">
        <v>94.0</v>
      </c>
      <c r="C18889" s="3" t="s">
        <v>16311</v>
      </c>
      <c r="F18889" s="3">
        <v>5.0</v>
      </c>
      <c r="G18889" s="3">
        <v>6.0</v>
      </c>
      <c r="H18889" s="3" t="s">
        <v>16494</v>
      </c>
      <c r="I18889" s="3" t="s">
        <v>16495</v>
      </c>
      <c r="J18889" s="3" t="s">
        <v>16496</v>
      </c>
      <c r="K18889" s="3" t="s">
        <v>24</v>
      </c>
      <c r="L18889" s="3">
        <v>13.0</v>
      </c>
      <c r="M18889" s="3" t="s">
        <v>30</v>
      </c>
      <c r="N18889" s="3" t="s">
        <v>3852</v>
      </c>
      <c r="O18889" s="3" t="s">
        <v>16507</v>
      </c>
      <c r="P18889" s="4">
        <v>26031.0</v>
      </c>
      <c r="Q18889" s="3" t="s">
        <v>110</v>
      </c>
      <c r="S18889" s="3" t="s">
        <v>34</v>
      </c>
    </row>
    <row r="18890">
      <c r="A18890" s="2">
        <v>42318.71491898148</v>
      </c>
      <c r="B18890" s="3">
        <v>94.0</v>
      </c>
      <c r="C18890" s="3" t="s">
        <v>16311</v>
      </c>
      <c r="F18890" s="3">
        <v>5.0</v>
      </c>
      <c r="G18890" s="3">
        <v>6.0</v>
      </c>
      <c r="H18890" s="3" t="s">
        <v>16494</v>
      </c>
      <c r="I18890" s="3" t="s">
        <v>16495</v>
      </c>
      <c r="J18890" s="3" t="s">
        <v>16496</v>
      </c>
      <c r="K18890" s="3" t="s">
        <v>24</v>
      </c>
      <c r="L18890" s="3">
        <v>14.0</v>
      </c>
      <c r="M18890" s="3" t="s">
        <v>25</v>
      </c>
      <c r="N18890" s="3" t="s">
        <v>16508</v>
      </c>
      <c r="O18890" s="3" t="s">
        <v>1037</v>
      </c>
      <c r="P18890" s="4">
        <v>23526.0</v>
      </c>
      <c r="Q18890" s="3" t="s">
        <v>43</v>
      </c>
      <c r="S18890" s="3" t="s">
        <v>34</v>
      </c>
    </row>
    <row r="18891">
      <c r="A18891" s="2">
        <v>42318.71491898148</v>
      </c>
      <c r="B18891" s="3">
        <v>94.0</v>
      </c>
      <c r="C18891" s="3" t="s">
        <v>16311</v>
      </c>
      <c r="F18891" s="3">
        <v>5.0</v>
      </c>
      <c r="G18891" s="3">
        <v>6.0</v>
      </c>
      <c r="H18891" s="3" t="s">
        <v>16494</v>
      </c>
      <c r="I18891" s="3" t="s">
        <v>16495</v>
      </c>
      <c r="J18891" s="3" t="s">
        <v>16496</v>
      </c>
      <c r="K18891" s="3" t="s">
        <v>24</v>
      </c>
      <c r="L18891" s="3">
        <v>15.0</v>
      </c>
      <c r="M18891" s="3" t="s">
        <v>30</v>
      </c>
      <c r="N18891" s="3" t="s">
        <v>8468</v>
      </c>
      <c r="O18891" s="3" t="s">
        <v>1360</v>
      </c>
      <c r="P18891" s="4">
        <v>29459.0</v>
      </c>
      <c r="Q18891" s="3" t="s">
        <v>37</v>
      </c>
      <c r="S18891" s="3" t="s">
        <v>34</v>
      </c>
    </row>
    <row r="18892">
      <c r="A18892" s="2">
        <v>42318.71491898148</v>
      </c>
      <c r="B18892" s="3">
        <v>94.0</v>
      </c>
      <c r="C18892" s="3" t="s">
        <v>16311</v>
      </c>
      <c r="F18892" s="3">
        <v>5.0</v>
      </c>
      <c r="G18892" s="3">
        <v>6.0</v>
      </c>
      <c r="H18892" s="3" t="s">
        <v>16494</v>
      </c>
      <c r="I18892" s="3" t="s">
        <v>16495</v>
      </c>
      <c r="J18892" s="3" t="s">
        <v>16496</v>
      </c>
      <c r="K18892" s="3" t="s">
        <v>24</v>
      </c>
      <c r="L18892" s="3">
        <v>16.0</v>
      </c>
      <c r="M18892" s="3" t="s">
        <v>25</v>
      </c>
      <c r="N18892" s="3" t="s">
        <v>16509</v>
      </c>
      <c r="O18892" s="3" t="s">
        <v>580</v>
      </c>
      <c r="P18892" s="4">
        <v>17893.0</v>
      </c>
      <c r="Q18892" s="3" t="s">
        <v>205</v>
      </c>
      <c r="S18892" s="3" t="s">
        <v>34</v>
      </c>
    </row>
    <row r="18893">
      <c r="A18893" s="2">
        <v>42318.71491898148</v>
      </c>
      <c r="B18893" s="3">
        <v>94.0</v>
      </c>
      <c r="C18893" s="3" t="s">
        <v>16311</v>
      </c>
      <c r="F18893" s="3">
        <v>5.0</v>
      </c>
      <c r="G18893" s="3">
        <v>6.0</v>
      </c>
      <c r="H18893" s="3" t="s">
        <v>16494</v>
      </c>
      <c r="I18893" s="3" t="s">
        <v>16495</v>
      </c>
      <c r="J18893" s="3" t="s">
        <v>16496</v>
      </c>
      <c r="K18893" s="3" t="s">
        <v>24</v>
      </c>
      <c r="L18893" s="3">
        <v>17.0</v>
      </c>
      <c r="M18893" s="3" t="s">
        <v>30</v>
      </c>
      <c r="N18893" s="3" t="s">
        <v>16510</v>
      </c>
      <c r="O18893" s="3" t="s">
        <v>98</v>
      </c>
      <c r="P18893" s="4">
        <v>28218.0</v>
      </c>
      <c r="Q18893" s="3" t="s">
        <v>189</v>
      </c>
      <c r="S18893" s="3" t="s">
        <v>34</v>
      </c>
    </row>
    <row r="18894">
      <c r="A18894" s="2">
        <v>42318.71491898148</v>
      </c>
      <c r="B18894" s="3">
        <v>94.0</v>
      </c>
      <c r="C18894" s="3" t="s">
        <v>16311</v>
      </c>
      <c r="F18894" s="3">
        <v>5.0</v>
      </c>
      <c r="G18894" s="3">
        <v>6.0</v>
      </c>
      <c r="H18894" s="3" t="s">
        <v>16494</v>
      </c>
      <c r="I18894" s="3" t="s">
        <v>16495</v>
      </c>
      <c r="J18894" s="3" t="s">
        <v>16496</v>
      </c>
      <c r="K18894" s="3" t="s">
        <v>24</v>
      </c>
      <c r="L18894" s="3">
        <v>18.0</v>
      </c>
      <c r="M18894" s="3" t="s">
        <v>25</v>
      </c>
      <c r="N18894" s="3" t="s">
        <v>12756</v>
      </c>
      <c r="O18894" s="3" t="s">
        <v>42</v>
      </c>
      <c r="P18894" s="4">
        <v>28582.0</v>
      </c>
      <c r="Q18894" s="3" t="s">
        <v>75</v>
      </c>
      <c r="S18894" s="3" t="s">
        <v>34</v>
      </c>
    </row>
    <row r="18895">
      <c r="A18895" s="2">
        <v>42318.71491898148</v>
      </c>
      <c r="B18895" s="3">
        <v>94.0</v>
      </c>
      <c r="C18895" s="3" t="s">
        <v>16311</v>
      </c>
      <c r="F18895" s="3">
        <v>5.0</v>
      </c>
      <c r="G18895" s="3">
        <v>6.0</v>
      </c>
      <c r="H18895" s="3" t="s">
        <v>16494</v>
      </c>
      <c r="I18895" s="3" t="s">
        <v>16495</v>
      </c>
      <c r="J18895" s="3" t="s">
        <v>16496</v>
      </c>
      <c r="K18895" s="3" t="s">
        <v>24</v>
      </c>
      <c r="L18895" s="3">
        <v>19.0</v>
      </c>
      <c r="M18895" s="3" t="s">
        <v>30</v>
      </c>
      <c r="N18895" s="3" t="s">
        <v>16332</v>
      </c>
      <c r="O18895" s="3" t="s">
        <v>7322</v>
      </c>
      <c r="P18895" s="4">
        <v>16267.0</v>
      </c>
      <c r="Q18895" s="3" t="s">
        <v>86</v>
      </c>
      <c r="S18895" s="3" t="s">
        <v>34</v>
      </c>
    </row>
    <row r="18896">
      <c r="A18896" s="2">
        <v>42318.71491898148</v>
      </c>
      <c r="B18896" s="3">
        <v>94.0</v>
      </c>
      <c r="C18896" s="3" t="s">
        <v>16311</v>
      </c>
      <c r="F18896" s="3">
        <v>5.0</v>
      </c>
      <c r="G18896" s="3">
        <v>6.0</v>
      </c>
      <c r="H18896" s="3" t="s">
        <v>16494</v>
      </c>
      <c r="I18896" s="3" t="s">
        <v>16495</v>
      </c>
      <c r="J18896" s="3" t="s">
        <v>16496</v>
      </c>
      <c r="K18896" s="3" t="s">
        <v>24</v>
      </c>
      <c r="L18896" s="3">
        <v>20.0</v>
      </c>
      <c r="M18896" s="3" t="s">
        <v>25</v>
      </c>
      <c r="N18896" s="3" t="s">
        <v>16511</v>
      </c>
      <c r="O18896" s="3" t="s">
        <v>359</v>
      </c>
      <c r="P18896" s="4">
        <v>14665.0</v>
      </c>
      <c r="Q18896" s="3" t="s">
        <v>49</v>
      </c>
      <c r="S18896" s="3" t="s">
        <v>34</v>
      </c>
    </row>
    <row r="18897">
      <c r="A18897" s="2">
        <v>42318.71491898148</v>
      </c>
      <c r="B18897" s="3">
        <v>94.0</v>
      </c>
      <c r="C18897" s="3" t="s">
        <v>16311</v>
      </c>
      <c r="F18897" s="3">
        <v>5.0</v>
      </c>
      <c r="G18897" s="3">
        <v>6.0</v>
      </c>
      <c r="H18897" s="3" t="s">
        <v>16494</v>
      </c>
      <c r="I18897" s="3" t="s">
        <v>16495</v>
      </c>
      <c r="J18897" s="3" t="s">
        <v>16496</v>
      </c>
      <c r="K18897" s="3" t="s">
        <v>24</v>
      </c>
      <c r="L18897" s="3">
        <v>21.0</v>
      </c>
      <c r="M18897" s="3" t="s">
        <v>30</v>
      </c>
      <c r="N18897" s="3" t="s">
        <v>16512</v>
      </c>
      <c r="O18897" s="3" t="s">
        <v>16513</v>
      </c>
      <c r="P18897" s="4">
        <v>18531.0</v>
      </c>
      <c r="Q18897" s="3" t="s">
        <v>86</v>
      </c>
      <c r="S18897" s="3" t="s">
        <v>34</v>
      </c>
    </row>
    <row r="18898">
      <c r="A18898" s="2">
        <v>42318.71491898148</v>
      </c>
      <c r="B18898" s="3">
        <v>94.0</v>
      </c>
      <c r="C18898" s="3" t="s">
        <v>16311</v>
      </c>
      <c r="F18898" s="3">
        <v>5.0</v>
      </c>
      <c r="G18898" s="3">
        <v>6.0</v>
      </c>
      <c r="H18898" s="3" t="s">
        <v>16494</v>
      </c>
      <c r="I18898" s="3" t="s">
        <v>16495</v>
      </c>
      <c r="J18898" s="3" t="s">
        <v>16496</v>
      </c>
      <c r="K18898" s="3" t="s">
        <v>24</v>
      </c>
      <c r="L18898" s="3">
        <v>22.0</v>
      </c>
      <c r="M18898" s="3" t="s">
        <v>25</v>
      </c>
      <c r="N18898" s="3" t="s">
        <v>16493</v>
      </c>
      <c r="O18898" s="3" t="s">
        <v>16408</v>
      </c>
      <c r="P18898" s="4">
        <v>19504.0</v>
      </c>
      <c r="Q18898" s="3" t="s">
        <v>380</v>
      </c>
      <c r="S18898" s="3" t="s">
        <v>34</v>
      </c>
    </row>
    <row r="18899">
      <c r="A18899" s="2">
        <v>42318.71491898148</v>
      </c>
      <c r="B18899" s="3">
        <v>94.0</v>
      </c>
      <c r="C18899" s="3" t="s">
        <v>16311</v>
      </c>
      <c r="F18899" s="3">
        <v>5.0</v>
      </c>
      <c r="G18899" s="3">
        <v>6.0</v>
      </c>
      <c r="H18899" s="3" t="s">
        <v>16494</v>
      </c>
      <c r="I18899" s="3" t="s">
        <v>16495</v>
      </c>
      <c r="J18899" s="3" t="s">
        <v>16496</v>
      </c>
      <c r="K18899" s="3" t="s">
        <v>24</v>
      </c>
      <c r="L18899" s="3">
        <v>23.0</v>
      </c>
      <c r="M18899" s="3" t="s">
        <v>30</v>
      </c>
      <c r="N18899" s="3" t="s">
        <v>16514</v>
      </c>
      <c r="O18899" s="3" t="s">
        <v>1651</v>
      </c>
      <c r="P18899" s="4">
        <v>25002.0</v>
      </c>
      <c r="Q18899" s="3" t="s">
        <v>52</v>
      </c>
      <c r="S18899" s="3" t="s">
        <v>34</v>
      </c>
    </row>
    <row r="18900">
      <c r="A18900" s="2">
        <v>42318.71491898148</v>
      </c>
      <c r="B18900" s="3">
        <v>94.0</v>
      </c>
      <c r="C18900" s="3" t="s">
        <v>16311</v>
      </c>
      <c r="F18900" s="3">
        <v>5.0</v>
      </c>
      <c r="G18900" s="3">
        <v>6.0</v>
      </c>
      <c r="H18900" s="3" t="s">
        <v>16494</v>
      </c>
      <c r="I18900" s="3" t="s">
        <v>16495</v>
      </c>
      <c r="J18900" s="3" t="s">
        <v>16496</v>
      </c>
      <c r="K18900" s="3" t="s">
        <v>24</v>
      </c>
      <c r="L18900" s="3">
        <v>24.0</v>
      </c>
      <c r="M18900" s="3" t="s">
        <v>25</v>
      </c>
      <c r="N18900" s="3" t="s">
        <v>16456</v>
      </c>
      <c r="O18900" s="3" t="s">
        <v>2004</v>
      </c>
      <c r="P18900" s="4">
        <v>27157.0</v>
      </c>
      <c r="Q18900" s="3" t="s">
        <v>169</v>
      </c>
      <c r="S18900" s="3" t="s">
        <v>34</v>
      </c>
    </row>
    <row r="18901">
      <c r="A18901" s="2">
        <v>42318.71491898148</v>
      </c>
      <c r="B18901" s="3">
        <v>94.0</v>
      </c>
      <c r="C18901" s="3" t="s">
        <v>16311</v>
      </c>
      <c r="F18901" s="3">
        <v>5.0</v>
      </c>
      <c r="G18901" s="3">
        <v>6.0</v>
      </c>
      <c r="H18901" s="3" t="s">
        <v>16494</v>
      </c>
      <c r="I18901" s="3" t="s">
        <v>16495</v>
      </c>
      <c r="J18901" s="3" t="s">
        <v>16496</v>
      </c>
      <c r="K18901" s="3" t="s">
        <v>24</v>
      </c>
      <c r="L18901" s="3">
        <v>25.0</v>
      </c>
      <c r="M18901" s="3" t="s">
        <v>30</v>
      </c>
      <c r="N18901" s="3" t="s">
        <v>16515</v>
      </c>
      <c r="O18901" s="3" t="s">
        <v>1547</v>
      </c>
      <c r="P18901" s="4">
        <v>29782.0</v>
      </c>
      <c r="Q18901" s="3" t="s">
        <v>132</v>
      </c>
      <c r="S18901" s="3" t="s">
        <v>34</v>
      </c>
    </row>
    <row r="18902">
      <c r="A18902" s="2">
        <v>42318.71491898148</v>
      </c>
      <c r="B18902" s="3">
        <v>94.0</v>
      </c>
      <c r="C18902" s="3" t="s">
        <v>16311</v>
      </c>
      <c r="F18902" s="3">
        <v>5.0</v>
      </c>
      <c r="G18902" s="3">
        <v>6.0</v>
      </c>
      <c r="H18902" s="3" t="s">
        <v>16494</v>
      </c>
      <c r="I18902" s="3" t="s">
        <v>16495</v>
      </c>
      <c r="J18902" s="3" t="s">
        <v>16496</v>
      </c>
      <c r="K18902" s="3" t="s">
        <v>24</v>
      </c>
      <c r="L18902" s="3">
        <v>26.0</v>
      </c>
      <c r="M18902" s="3" t="s">
        <v>25</v>
      </c>
      <c r="N18902" s="3" t="s">
        <v>15447</v>
      </c>
      <c r="O18902" s="3" t="s">
        <v>16516</v>
      </c>
      <c r="P18902" s="4">
        <v>34524.0</v>
      </c>
      <c r="Q18902" s="3" t="s">
        <v>169</v>
      </c>
      <c r="S18902" s="3" t="s">
        <v>34</v>
      </c>
    </row>
    <row r="18903">
      <c r="A18903" s="2">
        <v>42318.71491898148</v>
      </c>
      <c r="B18903" s="3">
        <v>94.0</v>
      </c>
      <c r="C18903" s="3" t="s">
        <v>16311</v>
      </c>
      <c r="F18903" s="3">
        <v>5.0</v>
      </c>
      <c r="G18903" s="3">
        <v>6.0</v>
      </c>
      <c r="H18903" s="3" t="s">
        <v>16494</v>
      </c>
      <c r="I18903" s="3" t="s">
        <v>16495</v>
      </c>
      <c r="J18903" s="3" t="s">
        <v>16496</v>
      </c>
      <c r="K18903" s="3" t="s">
        <v>24</v>
      </c>
      <c r="L18903" s="3">
        <v>27.0</v>
      </c>
      <c r="M18903" s="3" t="s">
        <v>30</v>
      </c>
      <c r="N18903" s="3" t="s">
        <v>8720</v>
      </c>
      <c r="O18903" s="3" t="s">
        <v>215</v>
      </c>
      <c r="P18903" s="4">
        <v>23903.0</v>
      </c>
      <c r="Q18903" s="3" t="s">
        <v>352</v>
      </c>
      <c r="S18903" s="3" t="s">
        <v>34</v>
      </c>
    </row>
    <row r="18904">
      <c r="A18904" s="2">
        <v>42318.71491898148</v>
      </c>
      <c r="B18904" s="3">
        <v>94.0</v>
      </c>
      <c r="C18904" s="3" t="s">
        <v>16311</v>
      </c>
      <c r="F18904" s="3">
        <v>5.0</v>
      </c>
      <c r="G18904" s="3">
        <v>6.0</v>
      </c>
      <c r="H18904" s="3" t="s">
        <v>16494</v>
      </c>
      <c r="I18904" s="3" t="s">
        <v>16495</v>
      </c>
      <c r="J18904" s="3" t="s">
        <v>16496</v>
      </c>
      <c r="K18904" s="3" t="s">
        <v>24</v>
      </c>
      <c r="L18904" s="3">
        <v>28.0</v>
      </c>
      <c r="M18904" s="3" t="s">
        <v>25</v>
      </c>
      <c r="N18904" s="3" t="s">
        <v>12231</v>
      </c>
      <c r="O18904" s="3" t="s">
        <v>16517</v>
      </c>
      <c r="P18904" s="4">
        <v>21645.0</v>
      </c>
      <c r="Q18904" s="3" t="s">
        <v>145</v>
      </c>
      <c r="S18904" s="3" t="s">
        <v>34</v>
      </c>
    </row>
    <row r="18905">
      <c r="A18905" s="2">
        <v>42318.71491898148</v>
      </c>
      <c r="B18905" s="3">
        <v>94.0</v>
      </c>
      <c r="C18905" s="3" t="s">
        <v>16311</v>
      </c>
      <c r="F18905" s="3">
        <v>5.0</v>
      </c>
      <c r="G18905" s="3">
        <v>6.0</v>
      </c>
      <c r="H18905" s="3" t="s">
        <v>16494</v>
      </c>
      <c r="I18905" s="3" t="s">
        <v>16495</v>
      </c>
      <c r="J18905" s="3" t="s">
        <v>16496</v>
      </c>
      <c r="K18905" s="3" t="s">
        <v>24</v>
      </c>
      <c r="L18905" s="3">
        <v>29.0</v>
      </c>
      <c r="M18905" s="3" t="s">
        <v>30</v>
      </c>
      <c r="N18905" s="3" t="s">
        <v>16518</v>
      </c>
      <c r="O18905" s="3" t="s">
        <v>1280</v>
      </c>
      <c r="P18905" s="4">
        <v>21367.0</v>
      </c>
      <c r="Q18905" s="3" t="s">
        <v>72</v>
      </c>
      <c r="S18905" s="3" t="s">
        <v>34</v>
      </c>
    </row>
    <row r="18906">
      <c r="A18906" s="2">
        <v>42318.71491898148</v>
      </c>
      <c r="B18906" s="3">
        <v>94.0</v>
      </c>
      <c r="C18906" s="3" t="s">
        <v>16311</v>
      </c>
      <c r="F18906" s="3">
        <v>5.0</v>
      </c>
      <c r="G18906" s="3">
        <v>6.0</v>
      </c>
      <c r="H18906" s="3" t="s">
        <v>16494</v>
      </c>
      <c r="I18906" s="3" t="s">
        <v>16495</v>
      </c>
      <c r="J18906" s="3" t="s">
        <v>16496</v>
      </c>
      <c r="K18906" s="3" t="s">
        <v>24</v>
      </c>
      <c r="L18906" s="3">
        <v>30.0</v>
      </c>
      <c r="M18906" s="3" t="s">
        <v>25</v>
      </c>
      <c r="N18906" s="3" t="s">
        <v>16519</v>
      </c>
      <c r="O18906" s="3" t="s">
        <v>4386</v>
      </c>
      <c r="P18906" s="4">
        <v>17484.0</v>
      </c>
      <c r="Q18906" s="3" t="s">
        <v>169</v>
      </c>
      <c r="S18906" s="3" t="s">
        <v>34</v>
      </c>
    </row>
    <row r="18907">
      <c r="A18907" s="2">
        <v>42318.71491898148</v>
      </c>
      <c r="B18907" s="3">
        <v>94.0</v>
      </c>
      <c r="C18907" s="3" t="s">
        <v>16311</v>
      </c>
      <c r="F18907" s="3">
        <v>5.0</v>
      </c>
      <c r="G18907" s="3">
        <v>6.0</v>
      </c>
      <c r="H18907" s="3" t="s">
        <v>16494</v>
      </c>
      <c r="I18907" s="3" t="s">
        <v>16495</v>
      </c>
      <c r="J18907" s="3" t="s">
        <v>16496</v>
      </c>
      <c r="K18907" s="3" t="s">
        <v>24</v>
      </c>
      <c r="L18907" s="3">
        <v>31.0</v>
      </c>
      <c r="M18907" s="3" t="s">
        <v>30</v>
      </c>
      <c r="N18907" s="3" t="s">
        <v>16520</v>
      </c>
      <c r="O18907" s="3" t="s">
        <v>783</v>
      </c>
      <c r="P18907" s="4">
        <v>16519.0</v>
      </c>
      <c r="Q18907" s="3" t="s">
        <v>86</v>
      </c>
      <c r="S18907" s="3" t="s">
        <v>34</v>
      </c>
    </row>
    <row r="18908">
      <c r="A18908" s="2">
        <v>42318.71491898148</v>
      </c>
      <c r="B18908" s="3">
        <v>94.0</v>
      </c>
      <c r="C18908" s="3" t="s">
        <v>16311</v>
      </c>
      <c r="F18908" s="3">
        <v>5.0</v>
      </c>
      <c r="G18908" s="3">
        <v>6.0</v>
      </c>
      <c r="H18908" s="3" t="s">
        <v>16494</v>
      </c>
      <c r="I18908" s="3" t="s">
        <v>16495</v>
      </c>
      <c r="J18908" s="3" t="s">
        <v>16496</v>
      </c>
      <c r="K18908" s="3" t="s">
        <v>24</v>
      </c>
      <c r="L18908" s="3">
        <v>32.0</v>
      </c>
      <c r="M18908" s="3" t="s">
        <v>25</v>
      </c>
      <c r="N18908" s="3" t="s">
        <v>16521</v>
      </c>
      <c r="O18908" s="3" t="s">
        <v>91</v>
      </c>
      <c r="P18908" s="4">
        <v>22151.0</v>
      </c>
      <c r="Q18908" s="3" t="s">
        <v>37</v>
      </c>
      <c r="S18908" s="3" t="s">
        <v>34</v>
      </c>
    </row>
    <row r="18909">
      <c r="A18909" s="2">
        <v>42318.71491898148</v>
      </c>
      <c r="B18909" s="3">
        <v>94.0</v>
      </c>
      <c r="C18909" s="3" t="s">
        <v>16311</v>
      </c>
      <c r="F18909" s="3">
        <v>5.0</v>
      </c>
      <c r="G18909" s="3">
        <v>6.0</v>
      </c>
      <c r="H18909" s="3" t="s">
        <v>16494</v>
      </c>
      <c r="I18909" s="3" t="s">
        <v>16495</v>
      </c>
      <c r="J18909" s="3" t="s">
        <v>16496</v>
      </c>
      <c r="K18909" s="3" t="s">
        <v>24</v>
      </c>
      <c r="L18909" s="3">
        <v>33.0</v>
      </c>
      <c r="M18909" s="3" t="s">
        <v>30</v>
      </c>
      <c r="N18909" s="3" t="s">
        <v>16522</v>
      </c>
      <c r="O18909" s="3" t="s">
        <v>4572</v>
      </c>
      <c r="P18909" s="4">
        <v>20229.0</v>
      </c>
      <c r="Q18909" s="3" t="s">
        <v>117</v>
      </c>
      <c r="S18909" s="3" t="s">
        <v>34</v>
      </c>
    </row>
    <row r="18910">
      <c r="A18910" s="2">
        <v>42318.71491898148</v>
      </c>
      <c r="B18910" s="3">
        <v>94.0</v>
      </c>
      <c r="C18910" s="3" t="s">
        <v>16311</v>
      </c>
      <c r="F18910" s="3">
        <v>5.0</v>
      </c>
      <c r="G18910" s="3">
        <v>6.0</v>
      </c>
      <c r="H18910" s="3" t="s">
        <v>16494</v>
      </c>
      <c r="I18910" s="3" t="s">
        <v>16495</v>
      </c>
      <c r="J18910" s="3" t="s">
        <v>16496</v>
      </c>
      <c r="K18910" s="3" t="s">
        <v>24</v>
      </c>
      <c r="L18910" s="3">
        <v>34.0</v>
      </c>
      <c r="M18910" s="3" t="s">
        <v>25</v>
      </c>
      <c r="N18910" s="3" t="s">
        <v>4135</v>
      </c>
      <c r="O18910" s="3" t="s">
        <v>1456</v>
      </c>
      <c r="P18910" s="4">
        <v>29484.0</v>
      </c>
      <c r="Q18910" s="3" t="s">
        <v>132</v>
      </c>
      <c r="S18910" s="3" t="s">
        <v>34</v>
      </c>
    </row>
    <row r="18911">
      <c r="A18911" s="2">
        <v>42318.71491898148</v>
      </c>
      <c r="B18911" s="3">
        <v>94.0</v>
      </c>
      <c r="C18911" s="3" t="s">
        <v>16311</v>
      </c>
      <c r="F18911" s="3">
        <v>5.0</v>
      </c>
      <c r="G18911" s="3">
        <v>6.0</v>
      </c>
      <c r="H18911" s="3" t="s">
        <v>16494</v>
      </c>
      <c r="I18911" s="3" t="s">
        <v>16495</v>
      </c>
      <c r="J18911" s="3" t="s">
        <v>16496</v>
      </c>
      <c r="K18911" s="3" t="s">
        <v>24</v>
      </c>
      <c r="L18911" s="3">
        <v>35.0</v>
      </c>
      <c r="M18911" s="3" t="s">
        <v>30</v>
      </c>
      <c r="N18911" s="3" t="s">
        <v>16462</v>
      </c>
      <c r="O18911" s="3" t="s">
        <v>16523</v>
      </c>
      <c r="P18911" s="4">
        <v>21628.0</v>
      </c>
      <c r="Q18911" s="3" t="s">
        <v>75</v>
      </c>
      <c r="S18911" s="3" t="s">
        <v>34</v>
      </c>
    </row>
    <row r="18912">
      <c r="A18912" s="2">
        <v>42318.71491898148</v>
      </c>
      <c r="B18912" s="3">
        <v>94.0</v>
      </c>
      <c r="C18912" s="3" t="s">
        <v>16311</v>
      </c>
      <c r="F18912" s="3">
        <v>5.0</v>
      </c>
      <c r="G18912" s="3">
        <v>6.0</v>
      </c>
      <c r="H18912" s="3" t="s">
        <v>16494</v>
      </c>
      <c r="I18912" s="3" t="s">
        <v>16495</v>
      </c>
      <c r="J18912" s="3" t="s">
        <v>16496</v>
      </c>
      <c r="K18912" s="3" t="s">
        <v>24</v>
      </c>
      <c r="L18912" s="3">
        <v>36.0</v>
      </c>
      <c r="M18912" s="3" t="s">
        <v>25</v>
      </c>
      <c r="N18912" s="3" t="s">
        <v>16524</v>
      </c>
      <c r="O18912" s="3" t="s">
        <v>417</v>
      </c>
      <c r="P18912" s="4">
        <v>14088.0</v>
      </c>
      <c r="Q18912" s="3" t="s">
        <v>86</v>
      </c>
      <c r="S18912" s="3" t="s">
        <v>34</v>
      </c>
    </row>
    <row r="18913">
      <c r="A18913" s="2">
        <v>42318.71491898148</v>
      </c>
      <c r="B18913" s="3">
        <v>94.0</v>
      </c>
      <c r="C18913" s="3" t="s">
        <v>16311</v>
      </c>
      <c r="F18913" s="3">
        <v>5.0</v>
      </c>
      <c r="G18913" s="3">
        <v>6.0</v>
      </c>
      <c r="H18913" s="3" t="s">
        <v>16494</v>
      </c>
      <c r="I18913" s="3" t="s">
        <v>16495</v>
      </c>
      <c r="J18913" s="3" t="s">
        <v>16496</v>
      </c>
      <c r="K18913" s="3" t="s">
        <v>24</v>
      </c>
      <c r="L18913" s="3">
        <v>37.0</v>
      </c>
      <c r="M18913" s="3" t="s">
        <v>30</v>
      </c>
      <c r="N18913" s="3" t="s">
        <v>16525</v>
      </c>
      <c r="O18913" s="3" t="s">
        <v>4856</v>
      </c>
      <c r="P18913" s="4">
        <v>17351.0</v>
      </c>
      <c r="Q18913" s="3" t="s">
        <v>105</v>
      </c>
      <c r="S18913" s="3" t="s">
        <v>34</v>
      </c>
    </row>
    <row r="18914">
      <c r="A18914" s="2">
        <v>42318.71491898148</v>
      </c>
      <c r="B18914" s="3">
        <v>94.0</v>
      </c>
      <c r="C18914" s="3" t="s">
        <v>16311</v>
      </c>
      <c r="F18914" s="3">
        <v>5.0</v>
      </c>
      <c r="G18914" s="3">
        <v>6.0</v>
      </c>
      <c r="H18914" s="3" t="s">
        <v>16494</v>
      </c>
      <c r="I18914" s="3" t="s">
        <v>16495</v>
      </c>
      <c r="J18914" s="3" t="s">
        <v>16496</v>
      </c>
      <c r="K18914" s="3" t="s">
        <v>24</v>
      </c>
      <c r="L18914" s="3">
        <v>38.0</v>
      </c>
      <c r="M18914" s="3" t="s">
        <v>25</v>
      </c>
      <c r="N18914" s="3" t="s">
        <v>16526</v>
      </c>
      <c r="O18914" s="3" t="s">
        <v>639</v>
      </c>
      <c r="P18914" s="4">
        <v>15443.0</v>
      </c>
      <c r="Q18914" s="3" t="s">
        <v>105</v>
      </c>
      <c r="S18914" s="3" t="s">
        <v>34</v>
      </c>
    </row>
    <row r="18915">
      <c r="A18915" s="2">
        <v>42318.71491898148</v>
      </c>
      <c r="B18915" s="3">
        <v>94.0</v>
      </c>
      <c r="C18915" s="3" t="s">
        <v>16311</v>
      </c>
      <c r="F18915" s="3">
        <v>5.0</v>
      </c>
      <c r="G18915" s="3">
        <v>6.0</v>
      </c>
      <c r="H18915" s="3" t="s">
        <v>16494</v>
      </c>
      <c r="I18915" s="3" t="s">
        <v>16495</v>
      </c>
      <c r="J18915" s="3" t="s">
        <v>16496</v>
      </c>
      <c r="K18915" s="3" t="s">
        <v>24</v>
      </c>
      <c r="L18915" s="3">
        <v>39.0</v>
      </c>
      <c r="M18915" s="3" t="s">
        <v>30</v>
      </c>
      <c r="N18915" s="3" t="s">
        <v>16527</v>
      </c>
      <c r="O18915" s="3" t="s">
        <v>93</v>
      </c>
      <c r="P18915" s="4">
        <v>17752.0</v>
      </c>
      <c r="Q18915" s="3" t="s">
        <v>86</v>
      </c>
      <c r="S18915" s="3" t="s">
        <v>34</v>
      </c>
    </row>
    <row r="18916">
      <c r="A18916" s="2">
        <v>42318.71491898148</v>
      </c>
      <c r="B18916" s="3">
        <v>94.0</v>
      </c>
      <c r="C18916" s="3" t="s">
        <v>16311</v>
      </c>
      <c r="F18916" s="3">
        <v>5.0</v>
      </c>
      <c r="G18916" s="3">
        <v>6.0</v>
      </c>
      <c r="H18916" s="3" t="s">
        <v>16494</v>
      </c>
      <c r="I18916" s="3" t="s">
        <v>16495</v>
      </c>
      <c r="J18916" s="3" t="s">
        <v>16496</v>
      </c>
      <c r="K18916" s="3" t="s">
        <v>24</v>
      </c>
      <c r="L18916" s="3">
        <v>40.0</v>
      </c>
      <c r="M18916" s="3" t="s">
        <v>25</v>
      </c>
      <c r="N18916" s="3" t="s">
        <v>16528</v>
      </c>
      <c r="O18916" s="3" t="s">
        <v>100</v>
      </c>
      <c r="P18916" s="4">
        <v>17805.0</v>
      </c>
      <c r="Q18916" s="3" t="s">
        <v>75</v>
      </c>
      <c r="S18916" s="3" t="s">
        <v>34</v>
      </c>
    </row>
    <row r="18917">
      <c r="A18917" s="2">
        <v>42318.71491898148</v>
      </c>
      <c r="B18917" s="3">
        <v>94.0</v>
      </c>
      <c r="C18917" s="3" t="s">
        <v>16311</v>
      </c>
      <c r="F18917" s="3">
        <v>5.0</v>
      </c>
      <c r="G18917" s="3">
        <v>6.0</v>
      </c>
      <c r="H18917" s="3" t="s">
        <v>16494</v>
      </c>
      <c r="I18917" s="3" t="s">
        <v>16495</v>
      </c>
      <c r="J18917" s="3" t="s">
        <v>16496</v>
      </c>
      <c r="K18917" s="3" t="s">
        <v>24</v>
      </c>
      <c r="L18917" s="3">
        <v>41.0</v>
      </c>
      <c r="M18917" s="3" t="s">
        <v>30</v>
      </c>
      <c r="N18917" s="3" t="s">
        <v>8579</v>
      </c>
      <c r="O18917" s="3" t="s">
        <v>487</v>
      </c>
      <c r="P18917" s="4">
        <v>21823.0</v>
      </c>
      <c r="Q18917" s="3" t="s">
        <v>49</v>
      </c>
      <c r="S18917" s="3" t="s">
        <v>34</v>
      </c>
    </row>
    <row r="18918">
      <c r="A18918" s="2">
        <v>42318.71491898148</v>
      </c>
      <c r="B18918" s="3">
        <v>94.0</v>
      </c>
      <c r="C18918" s="3" t="s">
        <v>16311</v>
      </c>
      <c r="F18918" s="3">
        <v>5.0</v>
      </c>
      <c r="G18918" s="3">
        <v>6.0</v>
      </c>
      <c r="H18918" s="3" t="s">
        <v>16494</v>
      </c>
      <c r="I18918" s="3" t="s">
        <v>16495</v>
      </c>
      <c r="J18918" s="3" t="s">
        <v>16496</v>
      </c>
      <c r="K18918" s="3" t="s">
        <v>24</v>
      </c>
      <c r="L18918" s="3">
        <v>42.0</v>
      </c>
      <c r="M18918" s="3" t="s">
        <v>25</v>
      </c>
      <c r="N18918" s="3" t="s">
        <v>1728</v>
      </c>
      <c r="O18918" s="3" t="s">
        <v>109</v>
      </c>
      <c r="P18918" s="4">
        <v>20959.0</v>
      </c>
      <c r="Q18918" s="3" t="s">
        <v>145</v>
      </c>
      <c r="S18918" s="3" t="s">
        <v>34</v>
      </c>
    </row>
    <row r="18919">
      <c r="A18919" s="2">
        <v>42318.71491898148</v>
      </c>
      <c r="B18919" s="3">
        <v>94.0</v>
      </c>
      <c r="C18919" s="3" t="s">
        <v>16311</v>
      </c>
      <c r="F18919" s="3">
        <v>5.0</v>
      </c>
      <c r="G18919" s="3">
        <v>6.0</v>
      </c>
      <c r="H18919" s="3" t="s">
        <v>16494</v>
      </c>
      <c r="I18919" s="3" t="s">
        <v>16495</v>
      </c>
      <c r="J18919" s="3" t="s">
        <v>16496</v>
      </c>
      <c r="K18919" s="3" t="s">
        <v>24</v>
      </c>
      <c r="L18919" s="3">
        <v>43.0</v>
      </c>
      <c r="M18919" s="3" t="s">
        <v>30</v>
      </c>
      <c r="N18919" s="3" t="s">
        <v>16529</v>
      </c>
      <c r="O18919" s="3" t="s">
        <v>3499</v>
      </c>
      <c r="P18919" s="4">
        <v>24300.0</v>
      </c>
      <c r="Q18919" s="3" t="s">
        <v>37</v>
      </c>
      <c r="S18919" s="3" t="s">
        <v>34</v>
      </c>
    </row>
    <row r="18920">
      <c r="A18920" s="2">
        <v>42318.71491898148</v>
      </c>
      <c r="B18920" s="3">
        <v>94.0</v>
      </c>
      <c r="C18920" s="3" t="s">
        <v>16311</v>
      </c>
      <c r="F18920" s="3">
        <v>5.0</v>
      </c>
      <c r="G18920" s="3">
        <v>6.0</v>
      </c>
      <c r="H18920" s="3" t="s">
        <v>16494</v>
      </c>
      <c r="I18920" s="3" t="s">
        <v>16495</v>
      </c>
      <c r="J18920" s="3" t="s">
        <v>16496</v>
      </c>
      <c r="K18920" s="3" t="s">
        <v>24</v>
      </c>
      <c r="L18920" s="3">
        <v>44.0</v>
      </c>
      <c r="M18920" s="3" t="s">
        <v>25</v>
      </c>
      <c r="N18920" s="3" t="s">
        <v>3011</v>
      </c>
      <c r="O18920" s="3" t="s">
        <v>1311</v>
      </c>
      <c r="P18920" s="4">
        <v>17058.0</v>
      </c>
      <c r="Q18920" s="3" t="s">
        <v>96</v>
      </c>
      <c r="S18920" s="3" t="s">
        <v>34</v>
      </c>
    </row>
    <row r="18921">
      <c r="A18921" s="2">
        <v>42318.71491898148</v>
      </c>
      <c r="B18921" s="3">
        <v>94.0</v>
      </c>
      <c r="C18921" s="3" t="s">
        <v>16311</v>
      </c>
      <c r="F18921" s="3">
        <v>5.0</v>
      </c>
      <c r="G18921" s="3">
        <v>6.0</v>
      </c>
      <c r="H18921" s="3" t="s">
        <v>16494</v>
      </c>
      <c r="I18921" s="3" t="s">
        <v>16495</v>
      </c>
      <c r="J18921" s="3" t="s">
        <v>16496</v>
      </c>
      <c r="K18921" s="3" t="s">
        <v>24</v>
      </c>
      <c r="L18921" s="3">
        <v>45.0</v>
      </c>
      <c r="M18921" s="3" t="s">
        <v>30</v>
      </c>
      <c r="N18921" s="3" t="s">
        <v>16530</v>
      </c>
      <c r="O18921" s="3" t="s">
        <v>171</v>
      </c>
      <c r="P18921" s="4">
        <v>20863.0</v>
      </c>
      <c r="Q18921" s="3" t="s">
        <v>132</v>
      </c>
      <c r="S18921" s="3" t="s">
        <v>34</v>
      </c>
    </row>
    <row r="18922">
      <c r="A18922" s="2">
        <v>42318.71491898148</v>
      </c>
      <c r="B18922" s="3">
        <v>94.0</v>
      </c>
      <c r="C18922" s="3" t="s">
        <v>16311</v>
      </c>
      <c r="F18922" s="3">
        <v>5.0</v>
      </c>
      <c r="G18922" s="3">
        <v>6.0</v>
      </c>
      <c r="H18922" s="3" t="s">
        <v>16494</v>
      </c>
      <c r="I18922" s="3" t="s">
        <v>16495</v>
      </c>
      <c r="J18922" s="3" t="s">
        <v>16496</v>
      </c>
      <c r="K18922" s="3" t="s">
        <v>24</v>
      </c>
      <c r="L18922" s="3">
        <v>46.0</v>
      </c>
      <c r="M18922" s="3" t="s">
        <v>25</v>
      </c>
      <c r="N18922" s="3" t="s">
        <v>16531</v>
      </c>
      <c r="O18922" s="3" t="s">
        <v>359</v>
      </c>
      <c r="P18922" s="4">
        <v>17522.0</v>
      </c>
      <c r="Q18922" s="3" t="s">
        <v>96</v>
      </c>
      <c r="S18922" s="3" t="s">
        <v>34</v>
      </c>
    </row>
    <row r="18923">
      <c r="A18923" s="2">
        <v>42318.71491898148</v>
      </c>
      <c r="B18923" s="3">
        <v>94.0</v>
      </c>
      <c r="C18923" s="3" t="s">
        <v>16311</v>
      </c>
      <c r="F18923" s="3">
        <v>5.0</v>
      </c>
      <c r="G18923" s="3">
        <v>6.0</v>
      </c>
      <c r="H18923" s="3" t="s">
        <v>16494</v>
      </c>
      <c r="I18923" s="3" t="s">
        <v>16495</v>
      </c>
      <c r="J18923" s="3" t="s">
        <v>16496</v>
      </c>
      <c r="K18923" s="3" t="s">
        <v>24</v>
      </c>
      <c r="L18923" s="3">
        <v>47.0</v>
      </c>
      <c r="M18923" s="3" t="s">
        <v>30</v>
      </c>
      <c r="N18923" s="3" t="s">
        <v>16532</v>
      </c>
      <c r="O18923" s="3" t="s">
        <v>1109</v>
      </c>
      <c r="P18923" s="4">
        <v>19252.0</v>
      </c>
      <c r="Q18923" s="3" t="s">
        <v>49</v>
      </c>
      <c r="S18923" s="3" t="s">
        <v>34</v>
      </c>
    </row>
    <row r="18924">
      <c r="A18924" s="2">
        <v>42318.71491898148</v>
      </c>
      <c r="B18924" s="3">
        <v>94.0</v>
      </c>
      <c r="C18924" s="3" t="s">
        <v>16311</v>
      </c>
      <c r="F18924" s="3">
        <v>5.0</v>
      </c>
      <c r="G18924" s="3">
        <v>6.0</v>
      </c>
      <c r="H18924" s="3" t="s">
        <v>16494</v>
      </c>
      <c r="I18924" s="3" t="s">
        <v>16495</v>
      </c>
      <c r="J18924" s="3" t="s">
        <v>16496</v>
      </c>
      <c r="K18924" s="3" t="s">
        <v>24</v>
      </c>
      <c r="L18924" s="3">
        <v>48.0</v>
      </c>
      <c r="M18924" s="3" t="s">
        <v>25</v>
      </c>
      <c r="N18924" s="3" t="s">
        <v>16533</v>
      </c>
      <c r="O18924" s="3" t="s">
        <v>91</v>
      </c>
      <c r="P18924" s="4">
        <v>18536.0</v>
      </c>
      <c r="Q18924" s="3" t="s">
        <v>189</v>
      </c>
      <c r="S18924" s="3" t="s">
        <v>34</v>
      </c>
    </row>
    <row r="18925">
      <c r="A18925" s="2">
        <v>42318.71491898148</v>
      </c>
      <c r="B18925" s="3">
        <v>94.0</v>
      </c>
      <c r="C18925" s="3" t="s">
        <v>16311</v>
      </c>
      <c r="F18925" s="3">
        <v>5.0</v>
      </c>
      <c r="G18925" s="3">
        <v>6.0</v>
      </c>
      <c r="H18925" s="3" t="s">
        <v>16494</v>
      </c>
      <c r="I18925" s="3" t="s">
        <v>16495</v>
      </c>
      <c r="J18925" s="3" t="s">
        <v>16496</v>
      </c>
      <c r="K18925" s="3" t="s">
        <v>24</v>
      </c>
      <c r="L18925" s="3">
        <v>49.0</v>
      </c>
      <c r="M18925" s="3" t="s">
        <v>30</v>
      </c>
      <c r="N18925" s="3" t="s">
        <v>16116</v>
      </c>
      <c r="O18925" s="3" t="s">
        <v>639</v>
      </c>
      <c r="P18925" s="4">
        <v>14980.0</v>
      </c>
      <c r="Q18925" s="3" t="s">
        <v>86</v>
      </c>
      <c r="S18925" s="3" t="s">
        <v>34</v>
      </c>
    </row>
    <row r="18926">
      <c r="A18926" s="2">
        <v>42318.71491898148</v>
      </c>
      <c r="B18926" s="3">
        <v>94.0</v>
      </c>
      <c r="C18926" s="3" t="s">
        <v>16311</v>
      </c>
      <c r="F18926" s="3">
        <v>5.0</v>
      </c>
      <c r="G18926" s="3">
        <v>6.0</v>
      </c>
      <c r="H18926" s="3" t="s">
        <v>16494</v>
      </c>
      <c r="I18926" s="3" t="s">
        <v>16495</v>
      </c>
      <c r="J18926" s="3" t="s">
        <v>16496</v>
      </c>
      <c r="K18926" s="3" t="s">
        <v>24</v>
      </c>
      <c r="L18926" s="3">
        <v>50.0</v>
      </c>
      <c r="M18926" s="3" t="s">
        <v>25</v>
      </c>
      <c r="N18926" s="3" t="s">
        <v>13409</v>
      </c>
      <c r="O18926" s="3" t="s">
        <v>218</v>
      </c>
      <c r="P18926" s="4">
        <v>19469.0</v>
      </c>
      <c r="Q18926" s="3" t="s">
        <v>37</v>
      </c>
      <c r="S18926" s="3" t="s">
        <v>34</v>
      </c>
    </row>
    <row r="18927">
      <c r="A18927" s="2">
        <v>42318.71491898148</v>
      </c>
      <c r="B18927" s="3">
        <v>94.0</v>
      </c>
      <c r="C18927" s="3" t="s">
        <v>16311</v>
      </c>
      <c r="F18927" s="3">
        <v>5.0</v>
      </c>
      <c r="G18927" s="3">
        <v>6.0</v>
      </c>
      <c r="H18927" s="3" t="s">
        <v>16494</v>
      </c>
      <c r="I18927" s="3" t="s">
        <v>16495</v>
      </c>
      <c r="J18927" s="3" t="s">
        <v>16496</v>
      </c>
      <c r="K18927" s="3" t="s">
        <v>24</v>
      </c>
      <c r="L18927" s="3">
        <v>51.0</v>
      </c>
      <c r="M18927" s="3" t="s">
        <v>30</v>
      </c>
      <c r="N18927" s="3" t="s">
        <v>16534</v>
      </c>
      <c r="O18927" s="3" t="s">
        <v>2585</v>
      </c>
      <c r="P18927" s="4">
        <v>31154.0</v>
      </c>
      <c r="Q18927" s="3" t="s">
        <v>169</v>
      </c>
      <c r="S18927" s="3" t="s">
        <v>34</v>
      </c>
    </row>
    <row r="18928">
      <c r="A18928" s="2">
        <v>42318.71491898148</v>
      </c>
      <c r="B18928" s="3">
        <v>94.0</v>
      </c>
      <c r="C18928" s="3" t="s">
        <v>16311</v>
      </c>
      <c r="F18928" s="3">
        <v>6.0</v>
      </c>
      <c r="G18928" s="3">
        <v>10.0</v>
      </c>
      <c r="H18928" s="3" t="s">
        <v>16535</v>
      </c>
      <c r="I18928" s="3" t="s">
        <v>16535</v>
      </c>
      <c r="J18928" s="3" t="s">
        <v>2213</v>
      </c>
      <c r="K18928" s="3" t="s">
        <v>272</v>
      </c>
      <c r="L18928" s="3">
        <v>1.0</v>
      </c>
      <c r="M18928" s="3" t="s">
        <v>25</v>
      </c>
      <c r="N18928" s="3" t="s">
        <v>16536</v>
      </c>
      <c r="O18928" s="3" t="s">
        <v>237</v>
      </c>
      <c r="P18928" s="4">
        <v>20985.0</v>
      </c>
      <c r="Q18928" s="3" t="s">
        <v>776</v>
      </c>
      <c r="R18928" s="3" t="s">
        <v>1030</v>
      </c>
      <c r="S18928" s="3" t="s">
        <v>34</v>
      </c>
    </row>
    <row r="18929">
      <c r="A18929" s="2">
        <v>42318.71491898148</v>
      </c>
      <c r="B18929" s="3">
        <v>94.0</v>
      </c>
      <c r="C18929" s="3" t="s">
        <v>16311</v>
      </c>
      <c r="F18929" s="3">
        <v>6.0</v>
      </c>
      <c r="G18929" s="3">
        <v>10.0</v>
      </c>
      <c r="H18929" s="3" t="s">
        <v>16535</v>
      </c>
      <c r="I18929" s="3" t="s">
        <v>16535</v>
      </c>
      <c r="J18929" s="3" t="s">
        <v>2213</v>
      </c>
      <c r="K18929" s="3" t="s">
        <v>24</v>
      </c>
      <c r="L18929" s="3">
        <v>2.0</v>
      </c>
      <c r="M18929" s="3" t="s">
        <v>30</v>
      </c>
      <c r="N18929" s="3" t="s">
        <v>16537</v>
      </c>
      <c r="O18929" s="3" t="s">
        <v>1313</v>
      </c>
      <c r="P18929" s="4">
        <v>22298.0</v>
      </c>
      <c r="Q18929" s="3" t="s">
        <v>221</v>
      </c>
      <c r="S18929" s="3" t="s">
        <v>34</v>
      </c>
    </row>
    <row r="18930">
      <c r="A18930" s="2">
        <v>42318.71491898148</v>
      </c>
      <c r="B18930" s="3">
        <v>94.0</v>
      </c>
      <c r="C18930" s="3" t="s">
        <v>16311</v>
      </c>
      <c r="F18930" s="3">
        <v>6.0</v>
      </c>
      <c r="G18930" s="3">
        <v>10.0</v>
      </c>
      <c r="H18930" s="3" t="s">
        <v>16535</v>
      </c>
      <c r="I18930" s="3" t="s">
        <v>16535</v>
      </c>
      <c r="J18930" s="3" t="s">
        <v>2213</v>
      </c>
      <c r="K18930" s="3" t="s">
        <v>24</v>
      </c>
      <c r="L18930" s="3">
        <v>3.0</v>
      </c>
      <c r="M18930" s="3" t="s">
        <v>25</v>
      </c>
      <c r="N18930" s="3" t="s">
        <v>15403</v>
      </c>
      <c r="O18930" s="3" t="s">
        <v>16538</v>
      </c>
      <c r="P18930" s="4">
        <v>20501.0</v>
      </c>
      <c r="Q18930" s="3" t="s">
        <v>40</v>
      </c>
      <c r="S18930" s="3" t="s">
        <v>34</v>
      </c>
    </row>
    <row r="18931">
      <c r="A18931" s="2">
        <v>42318.71491898148</v>
      </c>
      <c r="B18931" s="3">
        <v>94.0</v>
      </c>
      <c r="C18931" s="3" t="s">
        <v>16311</v>
      </c>
      <c r="F18931" s="3">
        <v>6.0</v>
      </c>
      <c r="G18931" s="3">
        <v>10.0</v>
      </c>
      <c r="H18931" s="3" t="s">
        <v>16535</v>
      </c>
      <c r="I18931" s="3" t="s">
        <v>16535</v>
      </c>
      <c r="J18931" s="3" t="s">
        <v>2213</v>
      </c>
      <c r="K18931" s="3" t="s">
        <v>24</v>
      </c>
      <c r="L18931" s="3">
        <v>4.0</v>
      </c>
      <c r="M18931" s="3" t="s">
        <v>30</v>
      </c>
      <c r="N18931" s="3" t="s">
        <v>16539</v>
      </c>
      <c r="O18931" s="3" t="s">
        <v>321</v>
      </c>
      <c r="P18931" s="4">
        <v>21580.0</v>
      </c>
      <c r="Q18931" s="3" t="s">
        <v>40</v>
      </c>
      <c r="S18931" s="3" t="s">
        <v>34</v>
      </c>
    </row>
    <row r="18932">
      <c r="A18932" s="2">
        <v>42318.71491898148</v>
      </c>
      <c r="B18932" s="3">
        <v>94.0</v>
      </c>
      <c r="C18932" s="3" t="s">
        <v>16311</v>
      </c>
      <c r="F18932" s="3">
        <v>6.0</v>
      </c>
      <c r="G18932" s="3">
        <v>10.0</v>
      </c>
      <c r="H18932" s="3" t="s">
        <v>16535</v>
      </c>
      <c r="I18932" s="3" t="s">
        <v>16535</v>
      </c>
      <c r="J18932" s="3" t="s">
        <v>2213</v>
      </c>
      <c r="K18932" s="3" t="s">
        <v>24</v>
      </c>
      <c r="L18932" s="3">
        <v>5.0</v>
      </c>
      <c r="M18932" s="3" t="s">
        <v>25</v>
      </c>
      <c r="N18932" s="3" t="s">
        <v>16540</v>
      </c>
      <c r="O18932" s="3" t="s">
        <v>246</v>
      </c>
      <c r="P18932" s="4">
        <v>18153.0</v>
      </c>
      <c r="Q18932" s="3" t="s">
        <v>49</v>
      </c>
      <c r="S18932" s="3" t="s">
        <v>34</v>
      </c>
    </row>
    <row r="18933">
      <c r="A18933" s="2">
        <v>42318.71491898148</v>
      </c>
      <c r="B18933" s="3">
        <v>94.0</v>
      </c>
      <c r="C18933" s="3" t="s">
        <v>16311</v>
      </c>
      <c r="F18933" s="3">
        <v>6.0</v>
      </c>
      <c r="G18933" s="3">
        <v>10.0</v>
      </c>
      <c r="H18933" s="3" t="s">
        <v>16535</v>
      </c>
      <c r="I18933" s="3" t="s">
        <v>16535</v>
      </c>
      <c r="J18933" s="3" t="s">
        <v>2213</v>
      </c>
      <c r="K18933" s="3" t="s">
        <v>24</v>
      </c>
      <c r="L18933" s="3">
        <v>6.0</v>
      </c>
      <c r="M18933" s="3" t="s">
        <v>30</v>
      </c>
      <c r="N18933" s="3" t="s">
        <v>16541</v>
      </c>
      <c r="O18933" s="3" t="s">
        <v>323</v>
      </c>
      <c r="P18933" s="4">
        <v>26931.0</v>
      </c>
      <c r="Q18933" s="3" t="s">
        <v>247</v>
      </c>
      <c r="S18933" s="3" t="s">
        <v>34</v>
      </c>
    </row>
    <row r="18934">
      <c r="A18934" s="2">
        <v>42318.71491898148</v>
      </c>
      <c r="B18934" s="3">
        <v>94.0</v>
      </c>
      <c r="C18934" s="3" t="s">
        <v>16311</v>
      </c>
      <c r="F18934" s="3">
        <v>6.0</v>
      </c>
      <c r="G18934" s="3">
        <v>10.0</v>
      </c>
      <c r="H18934" s="3" t="s">
        <v>16535</v>
      </c>
      <c r="I18934" s="3" t="s">
        <v>16535</v>
      </c>
      <c r="J18934" s="3" t="s">
        <v>2213</v>
      </c>
      <c r="K18934" s="3" t="s">
        <v>24</v>
      </c>
      <c r="L18934" s="3">
        <v>7.0</v>
      </c>
      <c r="M18934" s="3" t="s">
        <v>25</v>
      </c>
      <c r="N18934" s="3" t="s">
        <v>16542</v>
      </c>
      <c r="O18934" s="3" t="s">
        <v>377</v>
      </c>
      <c r="P18934" s="4">
        <v>22215.0</v>
      </c>
      <c r="Q18934" s="3" t="s">
        <v>189</v>
      </c>
      <c r="S18934" s="3" t="s">
        <v>29</v>
      </c>
    </row>
    <row r="18935">
      <c r="A18935" s="2">
        <v>42318.71491898148</v>
      </c>
      <c r="B18935" s="3">
        <v>94.0</v>
      </c>
      <c r="C18935" s="3" t="s">
        <v>16311</v>
      </c>
      <c r="F18935" s="3">
        <v>6.0</v>
      </c>
      <c r="G18935" s="3">
        <v>10.0</v>
      </c>
      <c r="H18935" s="3" t="s">
        <v>16535</v>
      </c>
      <c r="I18935" s="3" t="s">
        <v>16535</v>
      </c>
      <c r="J18935" s="3" t="s">
        <v>2213</v>
      </c>
      <c r="K18935" s="3" t="s">
        <v>24</v>
      </c>
      <c r="L18935" s="3">
        <v>8.0</v>
      </c>
      <c r="M18935" s="3" t="s">
        <v>30</v>
      </c>
      <c r="N18935" s="3" t="s">
        <v>16543</v>
      </c>
      <c r="O18935" s="3" t="s">
        <v>448</v>
      </c>
      <c r="P18935" s="4">
        <v>29376.0</v>
      </c>
      <c r="Q18935" s="3" t="s">
        <v>1454</v>
      </c>
      <c r="S18935" s="3" t="s">
        <v>34</v>
      </c>
    </row>
    <row r="18936">
      <c r="A18936" s="2">
        <v>42318.71491898148</v>
      </c>
      <c r="B18936" s="3">
        <v>94.0</v>
      </c>
      <c r="C18936" s="3" t="s">
        <v>16311</v>
      </c>
      <c r="F18936" s="3">
        <v>6.0</v>
      </c>
      <c r="G18936" s="3">
        <v>10.0</v>
      </c>
      <c r="H18936" s="3" t="s">
        <v>16535</v>
      </c>
      <c r="I18936" s="3" t="s">
        <v>16535</v>
      </c>
      <c r="J18936" s="3" t="s">
        <v>2213</v>
      </c>
      <c r="K18936" s="3" t="s">
        <v>24</v>
      </c>
      <c r="L18936" s="3">
        <v>9.0</v>
      </c>
      <c r="M18936" s="3" t="s">
        <v>25</v>
      </c>
      <c r="N18936" s="3" t="s">
        <v>16544</v>
      </c>
      <c r="O18936" s="3" t="s">
        <v>243</v>
      </c>
      <c r="P18936" s="4">
        <v>19557.0</v>
      </c>
      <c r="Q18936" s="3" t="s">
        <v>776</v>
      </c>
      <c r="S18936" s="3" t="s">
        <v>29</v>
      </c>
    </row>
    <row r="18937">
      <c r="A18937" s="2">
        <v>42318.71491898148</v>
      </c>
      <c r="B18937" s="3">
        <v>94.0</v>
      </c>
      <c r="C18937" s="3" t="s">
        <v>16311</v>
      </c>
      <c r="F18937" s="3">
        <v>6.0</v>
      </c>
      <c r="G18937" s="3">
        <v>10.0</v>
      </c>
      <c r="H18937" s="3" t="s">
        <v>16535</v>
      </c>
      <c r="I18937" s="3" t="s">
        <v>16535</v>
      </c>
      <c r="J18937" s="3" t="s">
        <v>2213</v>
      </c>
      <c r="K18937" s="3" t="s">
        <v>24</v>
      </c>
      <c r="L18937" s="3">
        <v>10.0</v>
      </c>
      <c r="M18937" s="3" t="s">
        <v>30</v>
      </c>
      <c r="N18937" s="3" t="s">
        <v>15403</v>
      </c>
      <c r="O18937" s="3" t="s">
        <v>1197</v>
      </c>
      <c r="P18937" s="4">
        <v>26198.0</v>
      </c>
      <c r="Q18937" s="3" t="s">
        <v>189</v>
      </c>
      <c r="S18937" s="3" t="s">
        <v>29</v>
      </c>
    </row>
    <row r="18938">
      <c r="A18938" s="2">
        <v>42318.71491898148</v>
      </c>
      <c r="B18938" s="3">
        <v>94.0</v>
      </c>
      <c r="C18938" s="3" t="s">
        <v>16311</v>
      </c>
      <c r="F18938" s="3">
        <v>6.0</v>
      </c>
      <c r="G18938" s="3">
        <v>10.0</v>
      </c>
      <c r="H18938" s="3" t="s">
        <v>16535</v>
      </c>
      <c r="I18938" s="3" t="s">
        <v>16535</v>
      </c>
      <c r="J18938" s="3" t="s">
        <v>2213</v>
      </c>
      <c r="K18938" s="3" t="s">
        <v>24</v>
      </c>
      <c r="L18938" s="3">
        <v>11.0</v>
      </c>
      <c r="M18938" s="3" t="s">
        <v>25</v>
      </c>
      <c r="N18938" s="3" t="s">
        <v>16380</v>
      </c>
      <c r="O18938" s="3" t="s">
        <v>664</v>
      </c>
      <c r="P18938" s="4">
        <v>16213.0</v>
      </c>
      <c r="Q18938" s="3" t="s">
        <v>86</v>
      </c>
      <c r="S18938" s="3" t="s">
        <v>34</v>
      </c>
    </row>
    <row r="18939">
      <c r="A18939" s="2">
        <v>42318.71491898148</v>
      </c>
      <c r="B18939" s="3">
        <v>94.0</v>
      </c>
      <c r="C18939" s="3" t="s">
        <v>16311</v>
      </c>
      <c r="F18939" s="3">
        <v>6.0</v>
      </c>
      <c r="G18939" s="3">
        <v>10.0</v>
      </c>
      <c r="H18939" s="3" t="s">
        <v>16535</v>
      </c>
      <c r="I18939" s="3" t="s">
        <v>16535</v>
      </c>
      <c r="J18939" s="3" t="s">
        <v>2213</v>
      </c>
      <c r="K18939" s="3" t="s">
        <v>24</v>
      </c>
      <c r="L18939" s="3">
        <v>12.0</v>
      </c>
      <c r="M18939" s="3" t="s">
        <v>30</v>
      </c>
      <c r="N18939" s="3" t="s">
        <v>16545</v>
      </c>
      <c r="O18939" s="3" t="s">
        <v>4864</v>
      </c>
      <c r="P18939" s="4">
        <v>23295.0</v>
      </c>
      <c r="Q18939" s="3" t="s">
        <v>1955</v>
      </c>
      <c r="S18939" s="3" t="s">
        <v>34</v>
      </c>
    </row>
    <row r="18940">
      <c r="A18940" s="2">
        <v>42318.71491898148</v>
      </c>
      <c r="B18940" s="3">
        <v>94.0</v>
      </c>
      <c r="C18940" s="3" t="s">
        <v>16311</v>
      </c>
      <c r="F18940" s="3">
        <v>6.0</v>
      </c>
      <c r="G18940" s="3">
        <v>10.0</v>
      </c>
      <c r="H18940" s="3" t="s">
        <v>16535</v>
      </c>
      <c r="I18940" s="3" t="s">
        <v>16535</v>
      </c>
      <c r="J18940" s="3" t="s">
        <v>2213</v>
      </c>
      <c r="K18940" s="3" t="s">
        <v>24</v>
      </c>
      <c r="L18940" s="3">
        <v>13.0</v>
      </c>
      <c r="M18940" s="3" t="s">
        <v>25</v>
      </c>
      <c r="N18940" s="3" t="s">
        <v>16546</v>
      </c>
      <c r="O18940" s="3" t="s">
        <v>16547</v>
      </c>
      <c r="P18940" s="4">
        <v>19784.0</v>
      </c>
      <c r="Q18940" s="3" t="s">
        <v>40</v>
      </c>
      <c r="S18940" s="3" t="s">
        <v>29</v>
      </c>
    </row>
    <row r="18941">
      <c r="A18941" s="2">
        <v>42318.71491898148</v>
      </c>
      <c r="B18941" s="3">
        <v>94.0</v>
      </c>
      <c r="C18941" s="3" t="s">
        <v>16311</v>
      </c>
      <c r="F18941" s="3">
        <v>6.0</v>
      </c>
      <c r="G18941" s="3">
        <v>10.0</v>
      </c>
      <c r="H18941" s="3" t="s">
        <v>16535</v>
      </c>
      <c r="I18941" s="3" t="s">
        <v>16535</v>
      </c>
      <c r="J18941" s="3" t="s">
        <v>2213</v>
      </c>
      <c r="K18941" s="3" t="s">
        <v>24</v>
      </c>
      <c r="L18941" s="3">
        <v>14.0</v>
      </c>
      <c r="M18941" s="3" t="s">
        <v>30</v>
      </c>
      <c r="N18941" s="3" t="s">
        <v>1728</v>
      </c>
      <c r="O18941" s="3" t="s">
        <v>323</v>
      </c>
      <c r="P18941" s="4">
        <v>21760.0</v>
      </c>
      <c r="Q18941" s="3" t="s">
        <v>352</v>
      </c>
      <c r="S18941" s="3" t="s">
        <v>34</v>
      </c>
    </row>
    <row r="18942">
      <c r="A18942" s="2">
        <v>42318.71491898148</v>
      </c>
      <c r="B18942" s="3">
        <v>94.0</v>
      </c>
      <c r="C18942" s="3" t="s">
        <v>16311</v>
      </c>
      <c r="F18942" s="3">
        <v>6.0</v>
      </c>
      <c r="G18942" s="3">
        <v>10.0</v>
      </c>
      <c r="H18942" s="3" t="s">
        <v>16535</v>
      </c>
      <c r="I18942" s="3" t="s">
        <v>16535</v>
      </c>
      <c r="J18942" s="3" t="s">
        <v>2213</v>
      </c>
      <c r="K18942" s="3" t="s">
        <v>24</v>
      </c>
      <c r="L18942" s="3">
        <v>15.0</v>
      </c>
      <c r="M18942" s="3" t="s">
        <v>25</v>
      </c>
      <c r="N18942" s="3" t="s">
        <v>16548</v>
      </c>
      <c r="O18942" s="3" t="s">
        <v>243</v>
      </c>
      <c r="P18942" s="4">
        <v>21068.0</v>
      </c>
      <c r="Q18942" s="3" t="s">
        <v>205</v>
      </c>
      <c r="S18942" s="3" t="s">
        <v>34</v>
      </c>
    </row>
    <row r="18943">
      <c r="A18943" s="2">
        <v>42318.71491898148</v>
      </c>
      <c r="B18943" s="3">
        <v>94.0</v>
      </c>
      <c r="C18943" s="3" t="s">
        <v>16311</v>
      </c>
      <c r="F18943" s="3">
        <v>6.0</v>
      </c>
      <c r="G18943" s="3">
        <v>10.0</v>
      </c>
      <c r="H18943" s="3" t="s">
        <v>16535</v>
      </c>
      <c r="I18943" s="3" t="s">
        <v>16535</v>
      </c>
      <c r="J18943" s="3" t="s">
        <v>2213</v>
      </c>
      <c r="K18943" s="3" t="s">
        <v>24</v>
      </c>
      <c r="L18943" s="3">
        <v>16.0</v>
      </c>
      <c r="M18943" s="3" t="s">
        <v>30</v>
      </c>
      <c r="N18943" s="3" t="s">
        <v>16549</v>
      </c>
      <c r="O18943" s="3" t="s">
        <v>1494</v>
      </c>
      <c r="P18943" s="4">
        <v>24022.0</v>
      </c>
      <c r="Q18943" s="3" t="s">
        <v>33</v>
      </c>
      <c r="S18943" s="3" t="s">
        <v>34</v>
      </c>
    </row>
    <row r="18944">
      <c r="A18944" s="2">
        <v>42318.71491898148</v>
      </c>
      <c r="B18944" s="3">
        <v>94.0</v>
      </c>
      <c r="C18944" s="3" t="s">
        <v>16311</v>
      </c>
      <c r="F18944" s="3">
        <v>6.0</v>
      </c>
      <c r="G18944" s="3">
        <v>10.0</v>
      </c>
      <c r="H18944" s="3" t="s">
        <v>16535</v>
      </c>
      <c r="I18944" s="3" t="s">
        <v>16535</v>
      </c>
      <c r="J18944" s="3" t="s">
        <v>2213</v>
      </c>
      <c r="K18944" s="3" t="s">
        <v>24</v>
      </c>
      <c r="L18944" s="3">
        <v>17.0</v>
      </c>
      <c r="M18944" s="3" t="s">
        <v>25</v>
      </c>
      <c r="N18944" s="3" t="s">
        <v>16550</v>
      </c>
      <c r="O18944" s="3" t="s">
        <v>377</v>
      </c>
      <c r="P18944" s="4">
        <v>15996.0</v>
      </c>
      <c r="Q18944" s="3" t="s">
        <v>113</v>
      </c>
      <c r="S18944" s="3" t="s">
        <v>29</v>
      </c>
    </row>
    <row r="18945">
      <c r="A18945" s="2">
        <v>42318.71491898148</v>
      </c>
      <c r="B18945" s="3">
        <v>94.0</v>
      </c>
      <c r="C18945" s="3" t="s">
        <v>16311</v>
      </c>
      <c r="F18945" s="3">
        <v>6.0</v>
      </c>
      <c r="G18945" s="3">
        <v>10.0</v>
      </c>
      <c r="H18945" s="3" t="s">
        <v>16535</v>
      </c>
      <c r="I18945" s="3" t="s">
        <v>16535</v>
      </c>
      <c r="J18945" s="3" t="s">
        <v>2213</v>
      </c>
      <c r="K18945" s="3" t="s">
        <v>24</v>
      </c>
      <c r="L18945" s="3">
        <v>18.0</v>
      </c>
      <c r="M18945" s="3" t="s">
        <v>30</v>
      </c>
      <c r="N18945" s="3" t="s">
        <v>16362</v>
      </c>
      <c r="O18945" s="3" t="s">
        <v>3048</v>
      </c>
      <c r="P18945" s="4">
        <v>20479.0</v>
      </c>
      <c r="Q18945" s="3" t="s">
        <v>40</v>
      </c>
      <c r="S18945" s="3" t="s">
        <v>34</v>
      </c>
    </row>
    <row r="18946">
      <c r="A18946" s="2">
        <v>42318.71491898148</v>
      </c>
      <c r="B18946" s="3">
        <v>94.0</v>
      </c>
      <c r="C18946" s="3" t="s">
        <v>16311</v>
      </c>
      <c r="F18946" s="3">
        <v>6.0</v>
      </c>
      <c r="G18946" s="3">
        <v>10.0</v>
      </c>
      <c r="H18946" s="3" t="s">
        <v>16535</v>
      </c>
      <c r="I18946" s="3" t="s">
        <v>16535</v>
      </c>
      <c r="J18946" s="3" t="s">
        <v>2213</v>
      </c>
      <c r="K18946" s="3" t="s">
        <v>24</v>
      </c>
      <c r="L18946" s="3">
        <v>19.0</v>
      </c>
      <c r="M18946" s="3" t="s">
        <v>25</v>
      </c>
      <c r="N18946" s="3" t="s">
        <v>16551</v>
      </c>
      <c r="O18946" s="3" t="s">
        <v>243</v>
      </c>
      <c r="P18946" s="4">
        <v>21551.0</v>
      </c>
      <c r="Q18946" s="3" t="s">
        <v>46</v>
      </c>
      <c r="S18946" s="3" t="s">
        <v>34</v>
      </c>
    </row>
    <row r="18947">
      <c r="A18947" s="2">
        <v>42318.71491898148</v>
      </c>
      <c r="B18947" s="3">
        <v>94.0</v>
      </c>
      <c r="C18947" s="3" t="s">
        <v>16311</v>
      </c>
      <c r="F18947" s="3">
        <v>6.0</v>
      </c>
      <c r="G18947" s="3">
        <v>10.0</v>
      </c>
      <c r="H18947" s="3" t="s">
        <v>16535</v>
      </c>
      <c r="I18947" s="3" t="s">
        <v>16535</v>
      </c>
      <c r="J18947" s="3" t="s">
        <v>2213</v>
      </c>
      <c r="K18947" s="3" t="s">
        <v>24</v>
      </c>
      <c r="L18947" s="3">
        <v>20.0</v>
      </c>
      <c r="M18947" s="3" t="s">
        <v>30</v>
      </c>
      <c r="N18947" s="3" t="s">
        <v>16552</v>
      </c>
      <c r="O18947" s="3" t="s">
        <v>1706</v>
      </c>
      <c r="P18947" s="4">
        <v>31139.0</v>
      </c>
      <c r="Q18947" s="3" t="s">
        <v>33</v>
      </c>
      <c r="S18947" s="3" t="s">
        <v>34</v>
      </c>
    </row>
    <row r="18948">
      <c r="A18948" s="2">
        <v>42318.71491898148</v>
      </c>
      <c r="B18948" s="3">
        <v>94.0</v>
      </c>
      <c r="C18948" s="3" t="s">
        <v>16311</v>
      </c>
      <c r="F18948" s="3">
        <v>6.0</v>
      </c>
      <c r="G18948" s="3">
        <v>10.0</v>
      </c>
      <c r="H18948" s="3" t="s">
        <v>16535</v>
      </c>
      <c r="I18948" s="3" t="s">
        <v>16535</v>
      </c>
      <c r="J18948" s="3" t="s">
        <v>2213</v>
      </c>
      <c r="K18948" s="3" t="s">
        <v>24</v>
      </c>
      <c r="L18948" s="3">
        <v>21.0</v>
      </c>
      <c r="M18948" s="3" t="s">
        <v>25</v>
      </c>
      <c r="N18948" s="3" t="s">
        <v>16486</v>
      </c>
      <c r="O18948" s="3" t="s">
        <v>246</v>
      </c>
      <c r="P18948" s="4">
        <v>24346.0</v>
      </c>
      <c r="Q18948" s="3" t="s">
        <v>189</v>
      </c>
      <c r="S18948" s="3" t="s">
        <v>29</v>
      </c>
    </row>
    <row r="18949">
      <c r="A18949" s="2">
        <v>42318.71491898148</v>
      </c>
      <c r="B18949" s="3">
        <v>94.0</v>
      </c>
      <c r="C18949" s="3" t="s">
        <v>16311</v>
      </c>
      <c r="F18949" s="3">
        <v>6.0</v>
      </c>
      <c r="G18949" s="3">
        <v>10.0</v>
      </c>
      <c r="H18949" s="3" t="s">
        <v>16535</v>
      </c>
      <c r="I18949" s="3" t="s">
        <v>16535</v>
      </c>
      <c r="J18949" s="3" t="s">
        <v>2213</v>
      </c>
      <c r="K18949" s="3" t="s">
        <v>24</v>
      </c>
      <c r="L18949" s="3">
        <v>22.0</v>
      </c>
      <c r="M18949" s="3" t="s">
        <v>30</v>
      </c>
      <c r="N18949" s="3" t="s">
        <v>16553</v>
      </c>
      <c r="O18949" s="3" t="s">
        <v>4725</v>
      </c>
      <c r="P18949" s="4">
        <v>15023.0</v>
      </c>
      <c r="Q18949" s="3" t="s">
        <v>380</v>
      </c>
      <c r="S18949" s="3" t="s">
        <v>34</v>
      </c>
    </row>
    <row r="18950">
      <c r="A18950" s="2">
        <v>42318.71491898148</v>
      </c>
      <c r="B18950" s="3">
        <v>94.0</v>
      </c>
      <c r="C18950" s="3" t="s">
        <v>16311</v>
      </c>
      <c r="F18950" s="3">
        <v>6.0</v>
      </c>
      <c r="G18950" s="3">
        <v>10.0</v>
      </c>
      <c r="H18950" s="3" t="s">
        <v>16535</v>
      </c>
      <c r="I18950" s="3" t="s">
        <v>16535</v>
      </c>
      <c r="J18950" s="3" t="s">
        <v>2213</v>
      </c>
      <c r="K18950" s="3" t="s">
        <v>24</v>
      </c>
      <c r="L18950" s="3">
        <v>23.0</v>
      </c>
      <c r="M18950" s="3" t="s">
        <v>25</v>
      </c>
      <c r="N18950" s="3" t="s">
        <v>16554</v>
      </c>
      <c r="O18950" s="3" t="s">
        <v>102</v>
      </c>
      <c r="P18950" s="4">
        <v>21625.0</v>
      </c>
      <c r="Q18950" s="3" t="s">
        <v>352</v>
      </c>
      <c r="S18950" s="3" t="s">
        <v>34</v>
      </c>
    </row>
    <row r="18951">
      <c r="A18951" s="2">
        <v>42318.71491898148</v>
      </c>
      <c r="B18951" s="3">
        <v>94.0</v>
      </c>
      <c r="C18951" s="3" t="s">
        <v>16311</v>
      </c>
      <c r="F18951" s="3">
        <v>6.0</v>
      </c>
      <c r="G18951" s="3">
        <v>10.0</v>
      </c>
      <c r="H18951" s="3" t="s">
        <v>16535</v>
      </c>
      <c r="I18951" s="3" t="s">
        <v>16535</v>
      </c>
      <c r="J18951" s="3" t="s">
        <v>2213</v>
      </c>
      <c r="K18951" s="3" t="s">
        <v>24</v>
      </c>
      <c r="L18951" s="3">
        <v>24.0</v>
      </c>
      <c r="M18951" s="3" t="s">
        <v>30</v>
      </c>
      <c r="N18951" s="3" t="s">
        <v>2039</v>
      </c>
      <c r="O18951" s="3" t="s">
        <v>121</v>
      </c>
      <c r="P18951" s="4">
        <v>29363.0</v>
      </c>
      <c r="Q18951" s="3" t="s">
        <v>247</v>
      </c>
      <c r="S18951" s="3" t="s">
        <v>34</v>
      </c>
    </row>
    <row r="18952">
      <c r="A18952" s="2">
        <v>42318.71491898148</v>
      </c>
      <c r="B18952" s="3">
        <v>94.0</v>
      </c>
      <c r="C18952" s="3" t="s">
        <v>16311</v>
      </c>
      <c r="F18952" s="3">
        <v>6.0</v>
      </c>
      <c r="G18952" s="3">
        <v>10.0</v>
      </c>
      <c r="H18952" s="3" t="s">
        <v>16535</v>
      </c>
      <c r="I18952" s="3" t="s">
        <v>16535</v>
      </c>
      <c r="J18952" s="3" t="s">
        <v>2213</v>
      </c>
      <c r="K18952" s="3" t="s">
        <v>24</v>
      </c>
      <c r="L18952" s="3">
        <v>25.0</v>
      </c>
      <c r="M18952" s="3" t="s">
        <v>25</v>
      </c>
      <c r="N18952" s="3" t="s">
        <v>16555</v>
      </c>
      <c r="O18952" s="3" t="s">
        <v>243</v>
      </c>
      <c r="P18952" s="4">
        <v>26783.0</v>
      </c>
      <c r="Q18952" s="3" t="s">
        <v>169</v>
      </c>
      <c r="S18952" s="3" t="s">
        <v>34</v>
      </c>
    </row>
    <row r="18953">
      <c r="A18953" s="2">
        <v>42318.71491898148</v>
      </c>
      <c r="B18953" s="3">
        <v>94.0</v>
      </c>
      <c r="C18953" s="3" t="s">
        <v>16311</v>
      </c>
      <c r="F18953" s="3">
        <v>6.0</v>
      </c>
      <c r="G18953" s="3">
        <v>10.0</v>
      </c>
      <c r="H18953" s="3" t="s">
        <v>16535</v>
      </c>
      <c r="I18953" s="3" t="s">
        <v>16535</v>
      </c>
      <c r="J18953" s="3" t="s">
        <v>2213</v>
      </c>
      <c r="K18953" s="3" t="s">
        <v>24</v>
      </c>
      <c r="L18953" s="3">
        <v>26.0</v>
      </c>
      <c r="M18953" s="3" t="s">
        <v>30</v>
      </c>
      <c r="N18953" s="3" t="s">
        <v>16556</v>
      </c>
      <c r="O18953" s="3" t="s">
        <v>1360</v>
      </c>
      <c r="P18953" s="4">
        <v>26090.0</v>
      </c>
      <c r="Q18953" s="3" t="s">
        <v>52</v>
      </c>
      <c r="S18953" s="3" t="s">
        <v>34</v>
      </c>
    </row>
    <row r="18954">
      <c r="A18954" s="2">
        <v>42318.71491898148</v>
      </c>
      <c r="B18954" s="3">
        <v>94.0</v>
      </c>
      <c r="C18954" s="3" t="s">
        <v>16311</v>
      </c>
      <c r="F18954" s="3">
        <v>6.0</v>
      </c>
      <c r="G18954" s="3">
        <v>10.0</v>
      </c>
      <c r="H18954" s="3" t="s">
        <v>16535</v>
      </c>
      <c r="I18954" s="3" t="s">
        <v>16535</v>
      </c>
      <c r="J18954" s="3" t="s">
        <v>2213</v>
      </c>
      <c r="K18954" s="3" t="s">
        <v>24</v>
      </c>
      <c r="L18954" s="3">
        <v>27.0</v>
      </c>
      <c r="M18954" s="3" t="s">
        <v>25</v>
      </c>
      <c r="N18954" s="3" t="s">
        <v>16557</v>
      </c>
      <c r="O18954" s="3" t="s">
        <v>499</v>
      </c>
      <c r="P18954" s="4">
        <v>17960.0</v>
      </c>
      <c r="Q18954" s="3" t="s">
        <v>117</v>
      </c>
      <c r="S18954" s="3" t="s">
        <v>34</v>
      </c>
    </row>
    <row r="18955">
      <c r="A18955" s="2">
        <v>42318.71491898148</v>
      </c>
      <c r="B18955" s="3">
        <v>94.0</v>
      </c>
      <c r="C18955" s="3" t="s">
        <v>16311</v>
      </c>
      <c r="F18955" s="3">
        <v>6.0</v>
      </c>
      <c r="G18955" s="3">
        <v>10.0</v>
      </c>
      <c r="H18955" s="3" t="s">
        <v>16535</v>
      </c>
      <c r="I18955" s="3" t="s">
        <v>16535</v>
      </c>
      <c r="J18955" s="3" t="s">
        <v>2213</v>
      </c>
      <c r="K18955" s="3" t="s">
        <v>24</v>
      </c>
      <c r="L18955" s="3">
        <v>28.0</v>
      </c>
      <c r="M18955" s="3" t="s">
        <v>30</v>
      </c>
      <c r="N18955" s="3" t="s">
        <v>16558</v>
      </c>
      <c r="O18955" s="3" t="s">
        <v>283</v>
      </c>
      <c r="P18955" s="4">
        <v>26912.0</v>
      </c>
      <c r="Q18955" s="3" t="s">
        <v>72</v>
      </c>
      <c r="S18955" s="3" t="s">
        <v>34</v>
      </c>
    </row>
    <row r="18956">
      <c r="A18956" s="2">
        <v>42318.71491898148</v>
      </c>
      <c r="B18956" s="3">
        <v>94.0</v>
      </c>
      <c r="C18956" s="3" t="s">
        <v>16311</v>
      </c>
      <c r="F18956" s="3">
        <v>6.0</v>
      </c>
      <c r="G18956" s="3">
        <v>10.0</v>
      </c>
      <c r="H18956" s="3" t="s">
        <v>16535</v>
      </c>
      <c r="I18956" s="3" t="s">
        <v>16535</v>
      </c>
      <c r="J18956" s="3" t="s">
        <v>2213</v>
      </c>
      <c r="K18956" s="3" t="s">
        <v>24</v>
      </c>
      <c r="L18956" s="3">
        <v>29.0</v>
      </c>
      <c r="M18956" s="3" t="s">
        <v>25</v>
      </c>
      <c r="N18956" s="3" t="s">
        <v>16384</v>
      </c>
      <c r="O18956" s="3" t="s">
        <v>102</v>
      </c>
      <c r="P18956" s="4">
        <v>21801.0</v>
      </c>
      <c r="Q18956" s="3" t="s">
        <v>247</v>
      </c>
      <c r="S18956" s="3" t="s">
        <v>34</v>
      </c>
    </row>
    <row r="18957">
      <c r="A18957" s="2">
        <v>42318.71491898148</v>
      </c>
      <c r="B18957" s="3">
        <v>94.0</v>
      </c>
      <c r="C18957" s="3" t="s">
        <v>16311</v>
      </c>
      <c r="F18957" s="3">
        <v>6.0</v>
      </c>
      <c r="G18957" s="3">
        <v>10.0</v>
      </c>
      <c r="H18957" s="3" t="s">
        <v>16535</v>
      </c>
      <c r="I18957" s="3" t="s">
        <v>16535</v>
      </c>
      <c r="J18957" s="3" t="s">
        <v>2213</v>
      </c>
      <c r="K18957" s="3" t="s">
        <v>24</v>
      </c>
      <c r="L18957" s="3">
        <v>30.0</v>
      </c>
      <c r="M18957" s="3" t="s">
        <v>30</v>
      </c>
      <c r="N18957" s="3" t="s">
        <v>16532</v>
      </c>
      <c r="O18957" s="3" t="s">
        <v>125</v>
      </c>
      <c r="P18957" s="4">
        <v>20330.0</v>
      </c>
      <c r="Q18957" s="3" t="s">
        <v>86</v>
      </c>
      <c r="S18957" s="3" t="s">
        <v>34</v>
      </c>
    </row>
    <row r="18958">
      <c r="A18958" s="2">
        <v>42318.71491898148</v>
      </c>
      <c r="B18958" s="3">
        <v>94.0</v>
      </c>
      <c r="C18958" s="3" t="s">
        <v>16311</v>
      </c>
      <c r="F18958" s="3">
        <v>6.0</v>
      </c>
      <c r="G18958" s="3">
        <v>10.0</v>
      </c>
      <c r="H18958" s="3" t="s">
        <v>16535</v>
      </c>
      <c r="I18958" s="3" t="s">
        <v>16535</v>
      </c>
      <c r="J18958" s="3" t="s">
        <v>2213</v>
      </c>
      <c r="K18958" s="3" t="s">
        <v>24</v>
      </c>
      <c r="L18958" s="3">
        <v>31.0</v>
      </c>
      <c r="M18958" s="3" t="s">
        <v>25</v>
      </c>
      <c r="N18958" s="3" t="s">
        <v>13425</v>
      </c>
      <c r="O18958" s="3" t="s">
        <v>16343</v>
      </c>
      <c r="P18958" s="4">
        <v>19361.0</v>
      </c>
      <c r="Q18958" s="3" t="s">
        <v>189</v>
      </c>
      <c r="S18958" s="3" t="s">
        <v>34</v>
      </c>
    </row>
    <row r="18959">
      <c r="A18959" s="2">
        <v>42318.71491898148</v>
      </c>
      <c r="B18959" s="3">
        <v>94.0</v>
      </c>
      <c r="C18959" s="3" t="s">
        <v>16311</v>
      </c>
      <c r="F18959" s="3">
        <v>6.0</v>
      </c>
      <c r="G18959" s="3">
        <v>10.0</v>
      </c>
      <c r="H18959" s="3" t="s">
        <v>16535</v>
      </c>
      <c r="I18959" s="3" t="s">
        <v>16535</v>
      </c>
      <c r="J18959" s="3" t="s">
        <v>2213</v>
      </c>
      <c r="K18959" s="3" t="s">
        <v>24</v>
      </c>
      <c r="L18959" s="3">
        <v>32.0</v>
      </c>
      <c r="M18959" s="3" t="s">
        <v>30</v>
      </c>
      <c r="N18959" s="3" t="s">
        <v>16559</v>
      </c>
      <c r="O18959" s="3" t="s">
        <v>5289</v>
      </c>
      <c r="P18959" s="4">
        <v>24108.0</v>
      </c>
      <c r="Q18959" s="3" t="s">
        <v>72</v>
      </c>
      <c r="S18959" s="3" t="s">
        <v>34</v>
      </c>
    </row>
    <row r="18960">
      <c r="A18960" s="2">
        <v>42318.71491898148</v>
      </c>
      <c r="B18960" s="3">
        <v>94.0</v>
      </c>
      <c r="C18960" s="3" t="s">
        <v>16311</v>
      </c>
      <c r="F18960" s="3">
        <v>6.0</v>
      </c>
      <c r="G18960" s="3">
        <v>10.0</v>
      </c>
      <c r="H18960" s="3" t="s">
        <v>16535</v>
      </c>
      <c r="I18960" s="3" t="s">
        <v>16535</v>
      </c>
      <c r="J18960" s="3" t="s">
        <v>2213</v>
      </c>
      <c r="K18960" s="3" t="s">
        <v>24</v>
      </c>
      <c r="L18960" s="3">
        <v>33.0</v>
      </c>
      <c r="M18960" s="3" t="s">
        <v>25</v>
      </c>
      <c r="N18960" s="3" t="s">
        <v>16557</v>
      </c>
      <c r="O18960" s="3" t="s">
        <v>16560</v>
      </c>
      <c r="P18960" s="4">
        <v>17656.0</v>
      </c>
      <c r="Q18960" s="3" t="s">
        <v>86</v>
      </c>
      <c r="S18960" s="3" t="s">
        <v>34</v>
      </c>
    </row>
    <row r="18961">
      <c r="A18961" s="2">
        <v>42318.71491898148</v>
      </c>
      <c r="B18961" s="3">
        <v>94.0</v>
      </c>
      <c r="C18961" s="3" t="s">
        <v>16311</v>
      </c>
      <c r="F18961" s="3">
        <v>6.0</v>
      </c>
      <c r="G18961" s="3">
        <v>10.0</v>
      </c>
      <c r="H18961" s="3" t="s">
        <v>16535</v>
      </c>
      <c r="I18961" s="3" t="s">
        <v>16535</v>
      </c>
      <c r="J18961" s="3" t="s">
        <v>2213</v>
      </c>
      <c r="K18961" s="3" t="s">
        <v>24</v>
      </c>
      <c r="L18961" s="3">
        <v>34.0</v>
      </c>
      <c r="M18961" s="3" t="s">
        <v>30</v>
      </c>
      <c r="N18961" s="3" t="s">
        <v>16561</v>
      </c>
      <c r="O18961" s="3" t="s">
        <v>129</v>
      </c>
      <c r="P18961" s="4">
        <v>26554.0</v>
      </c>
      <c r="Q18961" s="3" t="s">
        <v>33</v>
      </c>
      <c r="S18961" s="3" t="s">
        <v>34</v>
      </c>
    </row>
    <row r="18962">
      <c r="A18962" s="2">
        <v>42318.71491898148</v>
      </c>
      <c r="B18962" s="3">
        <v>94.0</v>
      </c>
      <c r="C18962" s="3" t="s">
        <v>16311</v>
      </c>
      <c r="F18962" s="3">
        <v>6.0</v>
      </c>
      <c r="G18962" s="3">
        <v>10.0</v>
      </c>
      <c r="H18962" s="3" t="s">
        <v>16535</v>
      </c>
      <c r="I18962" s="3" t="s">
        <v>16535</v>
      </c>
      <c r="J18962" s="3" t="s">
        <v>2213</v>
      </c>
      <c r="K18962" s="3" t="s">
        <v>24</v>
      </c>
      <c r="L18962" s="3">
        <v>35.0</v>
      </c>
      <c r="M18962" s="3" t="s">
        <v>25</v>
      </c>
      <c r="N18962" s="3" t="s">
        <v>16415</v>
      </c>
      <c r="O18962" s="3" t="s">
        <v>377</v>
      </c>
      <c r="P18962" s="4">
        <v>18647.0</v>
      </c>
      <c r="Q18962" s="3" t="s">
        <v>86</v>
      </c>
      <c r="S18962" s="3" t="s">
        <v>34</v>
      </c>
    </row>
    <row r="18963">
      <c r="A18963" s="2">
        <v>42318.71491898148</v>
      </c>
      <c r="B18963" s="3">
        <v>94.0</v>
      </c>
      <c r="C18963" s="3" t="s">
        <v>16311</v>
      </c>
      <c r="F18963" s="3">
        <v>6.0</v>
      </c>
      <c r="G18963" s="3">
        <v>10.0</v>
      </c>
      <c r="H18963" s="3" t="s">
        <v>16535</v>
      </c>
      <c r="I18963" s="3" t="s">
        <v>16535</v>
      </c>
      <c r="J18963" s="3" t="s">
        <v>2213</v>
      </c>
      <c r="K18963" s="3" t="s">
        <v>24</v>
      </c>
      <c r="L18963" s="3">
        <v>36.0</v>
      </c>
      <c r="M18963" s="3" t="s">
        <v>30</v>
      </c>
      <c r="N18963" s="3" t="s">
        <v>16562</v>
      </c>
      <c r="O18963" s="3" t="s">
        <v>1547</v>
      </c>
      <c r="P18963" s="4">
        <v>24709.0</v>
      </c>
      <c r="Q18963" s="3" t="s">
        <v>132</v>
      </c>
      <c r="S18963" s="3" t="s">
        <v>34</v>
      </c>
    </row>
    <row r="18964">
      <c r="A18964" s="2">
        <v>42318.71491898148</v>
      </c>
      <c r="B18964" s="3">
        <v>94.0</v>
      </c>
      <c r="C18964" s="3" t="s">
        <v>16311</v>
      </c>
      <c r="F18964" s="3">
        <v>6.0</v>
      </c>
      <c r="G18964" s="3">
        <v>10.0</v>
      </c>
      <c r="H18964" s="3" t="s">
        <v>16535</v>
      </c>
      <c r="I18964" s="3" t="s">
        <v>16535</v>
      </c>
      <c r="J18964" s="3" t="s">
        <v>2213</v>
      </c>
      <c r="K18964" s="3" t="s">
        <v>24</v>
      </c>
      <c r="L18964" s="3">
        <v>37.0</v>
      </c>
      <c r="M18964" s="3" t="s">
        <v>25</v>
      </c>
      <c r="N18964" s="3" t="s">
        <v>16563</v>
      </c>
      <c r="O18964" s="3" t="s">
        <v>119</v>
      </c>
      <c r="P18964" s="4">
        <v>21943.0</v>
      </c>
      <c r="Q18964" s="3" t="s">
        <v>352</v>
      </c>
      <c r="S18964" s="3" t="s">
        <v>34</v>
      </c>
    </row>
    <row r="18965">
      <c r="A18965" s="2">
        <v>42318.71491898148</v>
      </c>
      <c r="B18965" s="3">
        <v>94.0</v>
      </c>
      <c r="C18965" s="3" t="s">
        <v>16311</v>
      </c>
      <c r="F18965" s="3">
        <v>6.0</v>
      </c>
      <c r="G18965" s="3">
        <v>10.0</v>
      </c>
      <c r="H18965" s="3" t="s">
        <v>16535</v>
      </c>
      <c r="I18965" s="3" t="s">
        <v>16535</v>
      </c>
      <c r="J18965" s="3" t="s">
        <v>2213</v>
      </c>
      <c r="K18965" s="3" t="s">
        <v>24</v>
      </c>
      <c r="L18965" s="3">
        <v>38.0</v>
      </c>
      <c r="M18965" s="3" t="s">
        <v>30</v>
      </c>
      <c r="N18965" s="3" t="s">
        <v>16564</v>
      </c>
      <c r="O18965" s="3" t="s">
        <v>16565</v>
      </c>
      <c r="P18965" s="4">
        <v>20795.0</v>
      </c>
      <c r="Q18965" s="3" t="s">
        <v>110</v>
      </c>
      <c r="S18965" s="3" t="s">
        <v>34</v>
      </c>
    </row>
    <row r="18966">
      <c r="A18966" s="2">
        <v>42318.71491898148</v>
      </c>
      <c r="B18966" s="3">
        <v>94.0</v>
      </c>
      <c r="C18966" s="3" t="s">
        <v>16311</v>
      </c>
      <c r="F18966" s="3">
        <v>6.0</v>
      </c>
      <c r="G18966" s="3">
        <v>10.0</v>
      </c>
      <c r="H18966" s="3" t="s">
        <v>16535</v>
      </c>
      <c r="I18966" s="3" t="s">
        <v>16535</v>
      </c>
      <c r="J18966" s="3" t="s">
        <v>2213</v>
      </c>
      <c r="K18966" s="3" t="s">
        <v>24</v>
      </c>
      <c r="L18966" s="3">
        <v>39.0</v>
      </c>
      <c r="M18966" s="3" t="s">
        <v>25</v>
      </c>
      <c r="N18966" s="3" t="s">
        <v>16566</v>
      </c>
      <c r="O18966" s="3" t="s">
        <v>7992</v>
      </c>
      <c r="P18966" s="4">
        <v>24590.0</v>
      </c>
      <c r="Q18966" s="3" t="s">
        <v>352</v>
      </c>
      <c r="S18966" s="3" t="s">
        <v>34</v>
      </c>
    </row>
    <row r="18967">
      <c r="A18967" s="2">
        <v>42318.71491898148</v>
      </c>
      <c r="B18967" s="3">
        <v>94.0</v>
      </c>
      <c r="C18967" s="3" t="s">
        <v>16311</v>
      </c>
      <c r="F18967" s="3">
        <v>6.0</v>
      </c>
      <c r="G18967" s="3">
        <v>10.0</v>
      </c>
      <c r="H18967" s="3" t="s">
        <v>16535</v>
      </c>
      <c r="I18967" s="3" t="s">
        <v>16535</v>
      </c>
      <c r="J18967" s="3" t="s">
        <v>2213</v>
      </c>
      <c r="K18967" s="3" t="s">
        <v>24</v>
      </c>
      <c r="L18967" s="3">
        <v>40.0</v>
      </c>
      <c r="M18967" s="3" t="s">
        <v>30</v>
      </c>
      <c r="N18967" s="3" t="s">
        <v>16567</v>
      </c>
      <c r="O18967" s="3" t="s">
        <v>1658</v>
      </c>
      <c r="P18967" s="4">
        <v>21068.0</v>
      </c>
      <c r="Q18967" s="3" t="s">
        <v>105</v>
      </c>
      <c r="S18967" s="3" t="s">
        <v>34</v>
      </c>
    </row>
    <row r="18968">
      <c r="A18968" s="2">
        <v>42318.71491898148</v>
      </c>
      <c r="B18968" s="3">
        <v>94.0</v>
      </c>
      <c r="C18968" s="3" t="s">
        <v>16311</v>
      </c>
      <c r="F18968" s="3">
        <v>6.0</v>
      </c>
      <c r="G18968" s="3">
        <v>10.0</v>
      </c>
      <c r="H18968" s="3" t="s">
        <v>16535</v>
      </c>
      <c r="I18968" s="3" t="s">
        <v>16535</v>
      </c>
      <c r="J18968" s="3" t="s">
        <v>2213</v>
      </c>
      <c r="K18968" s="3" t="s">
        <v>24</v>
      </c>
      <c r="L18968" s="3">
        <v>41.0</v>
      </c>
      <c r="M18968" s="3" t="s">
        <v>25</v>
      </c>
      <c r="N18968" s="3" t="s">
        <v>16568</v>
      </c>
      <c r="O18968" s="3" t="s">
        <v>2093</v>
      </c>
      <c r="P18968" s="4">
        <v>32650.0</v>
      </c>
      <c r="Q18968" s="3" t="s">
        <v>110</v>
      </c>
      <c r="S18968" s="3" t="s">
        <v>34</v>
      </c>
    </row>
    <row r="18969">
      <c r="A18969" s="2">
        <v>42318.71491898148</v>
      </c>
      <c r="B18969" s="3">
        <v>94.0</v>
      </c>
      <c r="C18969" s="3" t="s">
        <v>16311</v>
      </c>
      <c r="F18969" s="3">
        <v>6.0</v>
      </c>
      <c r="G18969" s="3">
        <v>10.0</v>
      </c>
      <c r="H18969" s="3" t="s">
        <v>16535</v>
      </c>
      <c r="I18969" s="3" t="s">
        <v>16535</v>
      </c>
      <c r="J18969" s="3" t="s">
        <v>2213</v>
      </c>
      <c r="K18969" s="3" t="s">
        <v>24</v>
      </c>
      <c r="L18969" s="3">
        <v>42.0</v>
      </c>
      <c r="M18969" s="3" t="s">
        <v>30</v>
      </c>
      <c r="N18969" s="3" t="s">
        <v>16569</v>
      </c>
      <c r="O18969" s="3" t="s">
        <v>16570</v>
      </c>
      <c r="P18969" s="4">
        <v>26297.0</v>
      </c>
      <c r="Q18969" s="3" t="s">
        <v>132</v>
      </c>
      <c r="S18969" s="3" t="s">
        <v>34</v>
      </c>
    </row>
    <row r="18970">
      <c r="A18970" s="2">
        <v>42318.71491898148</v>
      </c>
      <c r="B18970" s="3">
        <v>94.0</v>
      </c>
      <c r="C18970" s="3" t="s">
        <v>16311</v>
      </c>
      <c r="F18970" s="3">
        <v>6.0</v>
      </c>
      <c r="G18970" s="3">
        <v>10.0</v>
      </c>
      <c r="H18970" s="3" t="s">
        <v>16535</v>
      </c>
      <c r="I18970" s="3" t="s">
        <v>16535</v>
      </c>
      <c r="J18970" s="3" t="s">
        <v>2213</v>
      </c>
      <c r="K18970" s="3" t="s">
        <v>24</v>
      </c>
      <c r="L18970" s="3">
        <v>43.0</v>
      </c>
      <c r="M18970" s="3" t="s">
        <v>25</v>
      </c>
      <c r="N18970" s="3" t="s">
        <v>16571</v>
      </c>
      <c r="O18970" s="3" t="s">
        <v>753</v>
      </c>
      <c r="P18970" s="4">
        <v>20604.0</v>
      </c>
      <c r="Q18970" s="3" t="s">
        <v>33</v>
      </c>
      <c r="S18970" s="3" t="s">
        <v>34</v>
      </c>
    </row>
    <row r="18971">
      <c r="A18971" s="2">
        <v>42318.71491898148</v>
      </c>
      <c r="B18971" s="3">
        <v>94.0</v>
      </c>
      <c r="C18971" s="3" t="s">
        <v>16311</v>
      </c>
      <c r="F18971" s="3">
        <v>6.0</v>
      </c>
      <c r="G18971" s="3">
        <v>10.0</v>
      </c>
      <c r="H18971" s="3" t="s">
        <v>16535</v>
      </c>
      <c r="I18971" s="3" t="s">
        <v>16535</v>
      </c>
      <c r="J18971" s="3" t="s">
        <v>2213</v>
      </c>
      <c r="K18971" s="3" t="s">
        <v>24</v>
      </c>
      <c r="L18971" s="3">
        <v>44.0</v>
      </c>
      <c r="M18971" s="3" t="s">
        <v>30</v>
      </c>
      <c r="N18971" s="3" t="s">
        <v>406</v>
      </c>
      <c r="O18971" s="3" t="s">
        <v>547</v>
      </c>
      <c r="P18971" s="4">
        <v>16957.0</v>
      </c>
      <c r="Q18971" s="3" t="s">
        <v>105</v>
      </c>
      <c r="S18971" s="3" t="s">
        <v>34</v>
      </c>
    </row>
    <row r="18972">
      <c r="A18972" s="2">
        <v>42318.71491898148</v>
      </c>
      <c r="B18972" s="3">
        <v>94.0</v>
      </c>
      <c r="C18972" s="3" t="s">
        <v>16311</v>
      </c>
      <c r="F18972" s="3">
        <v>6.0</v>
      </c>
      <c r="G18972" s="3">
        <v>10.0</v>
      </c>
      <c r="H18972" s="3" t="s">
        <v>16535</v>
      </c>
      <c r="I18972" s="3" t="s">
        <v>16535</v>
      </c>
      <c r="J18972" s="3" t="s">
        <v>2213</v>
      </c>
      <c r="K18972" s="3" t="s">
        <v>24</v>
      </c>
      <c r="L18972" s="3">
        <v>45.0</v>
      </c>
      <c r="M18972" s="3" t="s">
        <v>25</v>
      </c>
      <c r="N18972" s="3" t="s">
        <v>16360</v>
      </c>
      <c r="O18972" s="3" t="s">
        <v>95</v>
      </c>
      <c r="P18972" s="4">
        <v>18202.0</v>
      </c>
      <c r="Q18972" s="3" t="s">
        <v>105</v>
      </c>
      <c r="S18972" s="3" t="s">
        <v>34</v>
      </c>
    </row>
    <row r="18973">
      <c r="A18973" s="2">
        <v>42318.71491898148</v>
      </c>
      <c r="B18973" s="3">
        <v>94.0</v>
      </c>
      <c r="C18973" s="3" t="s">
        <v>16311</v>
      </c>
      <c r="F18973" s="3">
        <v>6.0</v>
      </c>
      <c r="G18973" s="3">
        <v>10.0</v>
      </c>
      <c r="H18973" s="3" t="s">
        <v>16535</v>
      </c>
      <c r="I18973" s="3" t="s">
        <v>16535</v>
      </c>
      <c r="J18973" s="3" t="s">
        <v>2213</v>
      </c>
      <c r="K18973" s="3" t="s">
        <v>24</v>
      </c>
      <c r="L18973" s="3">
        <v>46.0</v>
      </c>
      <c r="M18973" s="3" t="s">
        <v>30</v>
      </c>
      <c r="N18973" s="3" t="s">
        <v>16572</v>
      </c>
      <c r="O18973" s="3" t="s">
        <v>1407</v>
      </c>
      <c r="P18973" s="4">
        <v>20956.0</v>
      </c>
      <c r="Q18973" s="3" t="s">
        <v>132</v>
      </c>
      <c r="S18973" s="3" t="s">
        <v>34</v>
      </c>
    </row>
    <row r="18974">
      <c r="A18974" s="2">
        <v>42318.71491898148</v>
      </c>
      <c r="B18974" s="3">
        <v>94.0</v>
      </c>
      <c r="C18974" s="3" t="s">
        <v>16311</v>
      </c>
      <c r="F18974" s="3">
        <v>6.0</v>
      </c>
      <c r="G18974" s="3">
        <v>10.0</v>
      </c>
      <c r="H18974" s="3" t="s">
        <v>16535</v>
      </c>
      <c r="I18974" s="3" t="s">
        <v>16535</v>
      </c>
      <c r="J18974" s="3" t="s">
        <v>2213</v>
      </c>
      <c r="K18974" s="3" t="s">
        <v>24</v>
      </c>
      <c r="L18974" s="3">
        <v>47.0</v>
      </c>
      <c r="M18974" s="3" t="s">
        <v>25</v>
      </c>
      <c r="N18974" s="3" t="s">
        <v>16573</v>
      </c>
      <c r="O18974" s="3" t="s">
        <v>536</v>
      </c>
      <c r="P18974" s="4">
        <v>20070.0</v>
      </c>
      <c r="Q18974" s="3" t="s">
        <v>528</v>
      </c>
      <c r="S18974" s="3" t="s">
        <v>34</v>
      </c>
    </row>
    <row r="18975">
      <c r="A18975" s="2">
        <v>42318.71491898148</v>
      </c>
      <c r="B18975" s="3">
        <v>94.0</v>
      </c>
      <c r="C18975" s="3" t="s">
        <v>16311</v>
      </c>
      <c r="F18975" s="3">
        <v>6.0</v>
      </c>
      <c r="G18975" s="3">
        <v>10.0</v>
      </c>
      <c r="H18975" s="3" t="s">
        <v>16535</v>
      </c>
      <c r="I18975" s="3" t="s">
        <v>16535</v>
      </c>
      <c r="J18975" s="3" t="s">
        <v>2213</v>
      </c>
      <c r="K18975" s="3" t="s">
        <v>24</v>
      </c>
      <c r="L18975" s="3">
        <v>48.0</v>
      </c>
      <c r="M18975" s="3" t="s">
        <v>30</v>
      </c>
      <c r="N18975" s="3" t="s">
        <v>16574</v>
      </c>
      <c r="O18975" s="3" t="s">
        <v>596</v>
      </c>
      <c r="P18975" s="4">
        <v>16234.0</v>
      </c>
      <c r="Q18975" s="3" t="s">
        <v>96</v>
      </c>
      <c r="S18975" s="3" t="s">
        <v>34</v>
      </c>
    </row>
    <row r="18976">
      <c r="A18976" s="2">
        <v>42318.71491898148</v>
      </c>
      <c r="B18976" s="3">
        <v>94.0</v>
      </c>
      <c r="C18976" s="3" t="s">
        <v>16311</v>
      </c>
      <c r="F18976" s="3">
        <v>6.0</v>
      </c>
      <c r="G18976" s="3">
        <v>10.0</v>
      </c>
      <c r="H18976" s="3" t="s">
        <v>16535</v>
      </c>
      <c r="I18976" s="3" t="s">
        <v>16535</v>
      </c>
      <c r="J18976" s="3" t="s">
        <v>2213</v>
      </c>
      <c r="K18976" s="3" t="s">
        <v>24</v>
      </c>
      <c r="L18976" s="3">
        <v>49.0</v>
      </c>
      <c r="M18976" s="3" t="s">
        <v>25</v>
      </c>
      <c r="N18976" s="3" t="s">
        <v>16575</v>
      </c>
      <c r="O18976" s="3" t="s">
        <v>16576</v>
      </c>
      <c r="P18976" s="4">
        <v>18759.0</v>
      </c>
      <c r="Q18976" s="3" t="s">
        <v>4552</v>
      </c>
      <c r="S18976" s="3" t="s">
        <v>34</v>
      </c>
    </row>
    <row r="18977">
      <c r="A18977" s="2">
        <v>42318.71491898148</v>
      </c>
      <c r="B18977" s="3">
        <v>94.0</v>
      </c>
      <c r="C18977" s="3" t="s">
        <v>16311</v>
      </c>
      <c r="F18977" s="3">
        <v>6.0</v>
      </c>
      <c r="G18977" s="3">
        <v>10.0</v>
      </c>
      <c r="H18977" s="3" t="s">
        <v>16535</v>
      </c>
      <c r="I18977" s="3" t="s">
        <v>16535</v>
      </c>
      <c r="J18977" s="3" t="s">
        <v>2213</v>
      </c>
      <c r="K18977" s="3" t="s">
        <v>24</v>
      </c>
      <c r="L18977" s="3">
        <v>50.0</v>
      </c>
      <c r="M18977" s="3" t="s">
        <v>30</v>
      </c>
      <c r="N18977" s="3" t="s">
        <v>16577</v>
      </c>
      <c r="O18977" s="3" t="s">
        <v>317</v>
      </c>
      <c r="P18977" s="4">
        <v>14582.0</v>
      </c>
      <c r="Q18977" s="3" t="s">
        <v>105</v>
      </c>
      <c r="S18977" s="3" t="s">
        <v>34</v>
      </c>
    </row>
    <row r="18978">
      <c r="A18978" s="2">
        <v>42318.71491898148</v>
      </c>
      <c r="B18978" s="3">
        <v>94.0</v>
      </c>
      <c r="C18978" s="3" t="s">
        <v>16311</v>
      </c>
      <c r="F18978" s="3">
        <v>6.0</v>
      </c>
      <c r="G18978" s="3">
        <v>10.0</v>
      </c>
      <c r="H18978" s="3" t="s">
        <v>16535</v>
      </c>
      <c r="I18978" s="3" t="s">
        <v>16535</v>
      </c>
      <c r="J18978" s="3" t="s">
        <v>2213</v>
      </c>
      <c r="K18978" s="3" t="s">
        <v>24</v>
      </c>
      <c r="L18978" s="3">
        <v>51.0</v>
      </c>
      <c r="M18978" s="3" t="s">
        <v>25</v>
      </c>
      <c r="N18978" s="3" t="s">
        <v>16578</v>
      </c>
      <c r="O18978" s="3" t="s">
        <v>377</v>
      </c>
      <c r="P18978" s="4">
        <v>21125.0</v>
      </c>
      <c r="Q18978" s="3" t="s">
        <v>216</v>
      </c>
      <c r="R18978" s="3" t="s">
        <v>1017</v>
      </c>
      <c r="S18978" s="3" t="s">
        <v>34</v>
      </c>
    </row>
    <row r="18979">
      <c r="A18979" s="2">
        <v>42318.71491898148</v>
      </c>
      <c r="B18979" s="3">
        <v>94.0</v>
      </c>
      <c r="C18979" s="3" t="s">
        <v>16311</v>
      </c>
      <c r="F18979" s="3">
        <v>7.0</v>
      </c>
      <c r="G18979" s="3">
        <v>7.0</v>
      </c>
      <c r="H18979" s="3" t="s">
        <v>16579</v>
      </c>
      <c r="I18979" s="3" t="s">
        <v>16579</v>
      </c>
      <c r="J18979" s="3" t="s">
        <v>1808</v>
      </c>
      <c r="K18979" s="3" t="s">
        <v>272</v>
      </c>
      <c r="L18979" s="3">
        <v>1.0</v>
      </c>
      <c r="M18979" s="3" t="s">
        <v>25</v>
      </c>
      <c r="N18979" s="3" t="s">
        <v>15829</v>
      </c>
      <c r="O18979" s="3" t="s">
        <v>16580</v>
      </c>
      <c r="P18979" s="4">
        <v>24316.0</v>
      </c>
      <c r="Q18979" s="3" t="s">
        <v>55</v>
      </c>
      <c r="S18979" s="3" t="s">
        <v>29</v>
      </c>
    </row>
    <row r="18980">
      <c r="A18980" s="2">
        <v>42318.71491898148</v>
      </c>
      <c r="B18980" s="3">
        <v>94.0</v>
      </c>
      <c r="C18980" s="3" t="s">
        <v>16311</v>
      </c>
      <c r="F18980" s="3">
        <v>7.0</v>
      </c>
      <c r="G18980" s="3">
        <v>7.0</v>
      </c>
      <c r="H18980" s="3" t="s">
        <v>16579</v>
      </c>
      <c r="I18980" s="3" t="s">
        <v>16579</v>
      </c>
      <c r="J18980" s="3" t="s">
        <v>1808</v>
      </c>
      <c r="K18980" s="3" t="s">
        <v>24</v>
      </c>
      <c r="L18980" s="3">
        <v>2.0</v>
      </c>
      <c r="M18980" s="3" t="s">
        <v>30</v>
      </c>
      <c r="N18980" s="3" t="s">
        <v>16581</v>
      </c>
      <c r="O18980" s="3" t="s">
        <v>283</v>
      </c>
      <c r="P18980" s="4">
        <v>26759.0</v>
      </c>
      <c r="Q18980" s="3" t="s">
        <v>189</v>
      </c>
      <c r="S18980" s="3" t="s">
        <v>34</v>
      </c>
    </row>
    <row r="18981">
      <c r="A18981" s="2">
        <v>42318.71491898148</v>
      </c>
      <c r="B18981" s="3">
        <v>94.0</v>
      </c>
      <c r="C18981" s="3" t="s">
        <v>16311</v>
      </c>
      <c r="F18981" s="3">
        <v>7.0</v>
      </c>
      <c r="G18981" s="3">
        <v>7.0</v>
      </c>
      <c r="H18981" s="3" t="s">
        <v>16579</v>
      </c>
      <c r="I18981" s="3" t="s">
        <v>16579</v>
      </c>
      <c r="J18981" s="3" t="s">
        <v>1808</v>
      </c>
      <c r="K18981" s="3" t="s">
        <v>24</v>
      </c>
      <c r="L18981" s="3">
        <v>3.0</v>
      </c>
      <c r="M18981" s="3" t="s">
        <v>25</v>
      </c>
      <c r="N18981" s="3" t="s">
        <v>3097</v>
      </c>
      <c r="O18981" s="3" t="s">
        <v>13144</v>
      </c>
      <c r="P18981" s="4">
        <v>26602.0</v>
      </c>
      <c r="Q18981" s="3" t="s">
        <v>115</v>
      </c>
      <c r="S18981" s="3" t="s">
        <v>34</v>
      </c>
    </row>
    <row r="18982">
      <c r="A18982" s="2">
        <v>42318.71491898148</v>
      </c>
      <c r="B18982" s="3">
        <v>94.0</v>
      </c>
      <c r="C18982" s="3" t="s">
        <v>16311</v>
      </c>
      <c r="F18982" s="3">
        <v>7.0</v>
      </c>
      <c r="G18982" s="3">
        <v>7.0</v>
      </c>
      <c r="H18982" s="3" t="s">
        <v>16579</v>
      </c>
      <c r="I18982" s="3" t="s">
        <v>16579</v>
      </c>
      <c r="J18982" s="3" t="s">
        <v>1808</v>
      </c>
      <c r="K18982" s="3" t="s">
        <v>24</v>
      </c>
      <c r="L18982" s="3">
        <v>4.0</v>
      </c>
      <c r="M18982" s="3" t="s">
        <v>30</v>
      </c>
      <c r="N18982" s="3" t="s">
        <v>16486</v>
      </c>
      <c r="O18982" s="3" t="s">
        <v>98</v>
      </c>
      <c r="P18982" s="4">
        <v>23484.0</v>
      </c>
      <c r="Q18982" s="3" t="s">
        <v>528</v>
      </c>
      <c r="S18982" s="3" t="s">
        <v>34</v>
      </c>
    </row>
    <row r="18983">
      <c r="A18983" s="2">
        <v>42318.71491898148</v>
      </c>
      <c r="B18983" s="3">
        <v>94.0</v>
      </c>
      <c r="C18983" s="3" t="s">
        <v>16311</v>
      </c>
      <c r="F18983" s="3">
        <v>7.0</v>
      </c>
      <c r="G18983" s="3">
        <v>7.0</v>
      </c>
      <c r="H18983" s="3" t="s">
        <v>16579</v>
      </c>
      <c r="I18983" s="3" t="s">
        <v>16579</v>
      </c>
      <c r="J18983" s="3" t="s">
        <v>1808</v>
      </c>
      <c r="K18983" s="3" t="s">
        <v>24</v>
      </c>
      <c r="L18983" s="3">
        <v>5.0</v>
      </c>
      <c r="M18983" s="3" t="s">
        <v>25</v>
      </c>
      <c r="N18983" s="3" t="s">
        <v>16582</v>
      </c>
      <c r="O18983" s="3" t="s">
        <v>240</v>
      </c>
      <c r="P18983" s="4">
        <v>22103.0</v>
      </c>
      <c r="Q18983" s="3" t="s">
        <v>132</v>
      </c>
      <c r="S18983" s="3" t="s">
        <v>34</v>
      </c>
    </row>
    <row r="18984">
      <c r="A18984" s="2">
        <v>42318.71491898148</v>
      </c>
      <c r="B18984" s="3">
        <v>94.0</v>
      </c>
      <c r="C18984" s="3" t="s">
        <v>16311</v>
      </c>
      <c r="F18984" s="3">
        <v>7.0</v>
      </c>
      <c r="G18984" s="3">
        <v>7.0</v>
      </c>
      <c r="H18984" s="3" t="s">
        <v>16579</v>
      </c>
      <c r="I18984" s="3" t="s">
        <v>16579</v>
      </c>
      <c r="J18984" s="3" t="s">
        <v>1808</v>
      </c>
      <c r="K18984" s="3" t="s">
        <v>24</v>
      </c>
      <c r="L18984" s="3">
        <v>6.0</v>
      </c>
      <c r="M18984" s="3" t="s">
        <v>30</v>
      </c>
      <c r="N18984" s="3" t="s">
        <v>16583</v>
      </c>
      <c r="O18984" s="3" t="s">
        <v>121</v>
      </c>
      <c r="P18984" s="4">
        <v>28677.0</v>
      </c>
      <c r="Q18984" s="3" t="s">
        <v>72</v>
      </c>
      <c r="S18984" s="3" t="s">
        <v>34</v>
      </c>
    </row>
    <row r="18985">
      <c r="A18985" s="2">
        <v>42318.71491898148</v>
      </c>
      <c r="B18985" s="3">
        <v>94.0</v>
      </c>
      <c r="C18985" s="3" t="s">
        <v>16311</v>
      </c>
      <c r="F18985" s="3">
        <v>7.0</v>
      </c>
      <c r="G18985" s="3">
        <v>7.0</v>
      </c>
      <c r="H18985" s="3" t="s">
        <v>16579</v>
      </c>
      <c r="I18985" s="3" t="s">
        <v>16579</v>
      </c>
      <c r="J18985" s="3" t="s">
        <v>1808</v>
      </c>
      <c r="K18985" s="3" t="s">
        <v>24</v>
      </c>
      <c r="L18985" s="3">
        <v>7.0</v>
      </c>
      <c r="M18985" s="3" t="s">
        <v>25</v>
      </c>
      <c r="N18985" s="3" t="s">
        <v>16584</v>
      </c>
      <c r="O18985" s="3" t="s">
        <v>246</v>
      </c>
      <c r="P18985" s="4">
        <v>26900.0</v>
      </c>
      <c r="Q18985" s="3" t="s">
        <v>33</v>
      </c>
      <c r="S18985" s="3" t="s">
        <v>34</v>
      </c>
    </row>
    <row r="18986">
      <c r="A18986" s="2">
        <v>42318.71491898148</v>
      </c>
      <c r="B18986" s="3">
        <v>94.0</v>
      </c>
      <c r="C18986" s="3" t="s">
        <v>16311</v>
      </c>
      <c r="F18986" s="3">
        <v>7.0</v>
      </c>
      <c r="G18986" s="3">
        <v>7.0</v>
      </c>
      <c r="H18986" s="3" t="s">
        <v>16579</v>
      </c>
      <c r="I18986" s="3" t="s">
        <v>16579</v>
      </c>
      <c r="J18986" s="3" t="s">
        <v>1808</v>
      </c>
      <c r="K18986" s="3" t="s">
        <v>24</v>
      </c>
      <c r="L18986" s="3">
        <v>8.0</v>
      </c>
      <c r="M18986" s="3" t="s">
        <v>30</v>
      </c>
      <c r="N18986" s="3" t="s">
        <v>16585</v>
      </c>
      <c r="O18986" s="3" t="s">
        <v>717</v>
      </c>
      <c r="P18986" s="4">
        <v>33583.0</v>
      </c>
      <c r="Q18986" s="3" t="s">
        <v>191</v>
      </c>
      <c r="S18986" s="3" t="s">
        <v>34</v>
      </c>
    </row>
    <row r="18987">
      <c r="A18987" s="2">
        <v>42318.71491898148</v>
      </c>
      <c r="B18987" s="3">
        <v>94.0</v>
      </c>
      <c r="C18987" s="3" t="s">
        <v>16311</v>
      </c>
      <c r="F18987" s="3">
        <v>7.0</v>
      </c>
      <c r="G18987" s="3">
        <v>7.0</v>
      </c>
      <c r="H18987" s="3" t="s">
        <v>16579</v>
      </c>
      <c r="I18987" s="3" t="s">
        <v>16579</v>
      </c>
      <c r="J18987" s="3" t="s">
        <v>1808</v>
      </c>
      <c r="K18987" s="3" t="s">
        <v>24</v>
      </c>
      <c r="L18987" s="3">
        <v>9.0</v>
      </c>
      <c r="M18987" s="3" t="s">
        <v>25</v>
      </c>
      <c r="N18987" s="3" t="s">
        <v>16586</v>
      </c>
      <c r="O18987" s="3" t="s">
        <v>48</v>
      </c>
      <c r="P18987" s="4">
        <v>27391.0</v>
      </c>
      <c r="Q18987" s="3" t="s">
        <v>110</v>
      </c>
      <c r="S18987" s="3" t="s">
        <v>34</v>
      </c>
    </row>
    <row r="18988">
      <c r="A18988" s="2">
        <v>42318.71491898148</v>
      </c>
      <c r="B18988" s="3">
        <v>94.0</v>
      </c>
      <c r="C18988" s="3" t="s">
        <v>16311</v>
      </c>
      <c r="F18988" s="3">
        <v>7.0</v>
      </c>
      <c r="G18988" s="3">
        <v>7.0</v>
      </c>
      <c r="H18988" s="3" t="s">
        <v>16579</v>
      </c>
      <c r="I18988" s="3" t="s">
        <v>16579</v>
      </c>
      <c r="J18988" s="3" t="s">
        <v>1808</v>
      </c>
      <c r="K18988" s="3" t="s">
        <v>24</v>
      </c>
      <c r="L18988" s="3">
        <v>10.0</v>
      </c>
      <c r="M18988" s="3" t="s">
        <v>30</v>
      </c>
      <c r="N18988" s="3" t="s">
        <v>16587</v>
      </c>
      <c r="O18988" s="3" t="s">
        <v>6282</v>
      </c>
      <c r="P18988" s="4">
        <v>28053.0</v>
      </c>
      <c r="Q18988" s="3" t="s">
        <v>37</v>
      </c>
      <c r="S18988" s="3" t="s">
        <v>34</v>
      </c>
    </row>
    <row r="18989">
      <c r="A18989" s="2">
        <v>42318.71491898148</v>
      </c>
      <c r="B18989" s="3">
        <v>94.0</v>
      </c>
      <c r="C18989" s="3" t="s">
        <v>16311</v>
      </c>
      <c r="F18989" s="3">
        <v>7.0</v>
      </c>
      <c r="G18989" s="3">
        <v>7.0</v>
      </c>
      <c r="H18989" s="3" t="s">
        <v>16579</v>
      </c>
      <c r="I18989" s="3" t="s">
        <v>16579</v>
      </c>
      <c r="J18989" s="3" t="s">
        <v>1808</v>
      </c>
      <c r="K18989" s="3" t="s">
        <v>24</v>
      </c>
      <c r="L18989" s="3">
        <v>11.0</v>
      </c>
      <c r="M18989" s="3" t="s">
        <v>25</v>
      </c>
      <c r="N18989" s="3" t="s">
        <v>16520</v>
      </c>
      <c r="O18989" s="3" t="s">
        <v>16484</v>
      </c>
      <c r="P18989" s="4">
        <v>28360.0</v>
      </c>
      <c r="Q18989" s="3" t="s">
        <v>132</v>
      </c>
      <c r="S18989" s="3" t="s">
        <v>34</v>
      </c>
    </row>
    <row r="18990">
      <c r="A18990" s="2">
        <v>42318.71491898148</v>
      </c>
      <c r="B18990" s="3">
        <v>94.0</v>
      </c>
      <c r="C18990" s="3" t="s">
        <v>16311</v>
      </c>
      <c r="F18990" s="3">
        <v>7.0</v>
      </c>
      <c r="G18990" s="3">
        <v>7.0</v>
      </c>
      <c r="H18990" s="3" t="s">
        <v>16579</v>
      </c>
      <c r="I18990" s="3" t="s">
        <v>16579</v>
      </c>
      <c r="J18990" s="3" t="s">
        <v>1808</v>
      </c>
      <c r="K18990" s="3" t="s">
        <v>24</v>
      </c>
      <c r="L18990" s="3">
        <v>12.0</v>
      </c>
      <c r="M18990" s="3" t="s">
        <v>30</v>
      </c>
      <c r="N18990" s="3" t="s">
        <v>16588</v>
      </c>
      <c r="O18990" s="3" t="s">
        <v>57</v>
      </c>
      <c r="P18990" s="4">
        <v>28300.0</v>
      </c>
      <c r="Q18990" s="3" t="s">
        <v>46</v>
      </c>
      <c r="S18990" s="3" t="s">
        <v>34</v>
      </c>
    </row>
    <row r="18991">
      <c r="A18991" s="2">
        <v>42318.71491898148</v>
      </c>
      <c r="B18991" s="3">
        <v>94.0</v>
      </c>
      <c r="C18991" s="3" t="s">
        <v>16311</v>
      </c>
      <c r="F18991" s="3">
        <v>7.0</v>
      </c>
      <c r="G18991" s="3">
        <v>7.0</v>
      </c>
      <c r="H18991" s="3" t="s">
        <v>16579</v>
      </c>
      <c r="I18991" s="3" t="s">
        <v>16579</v>
      </c>
      <c r="J18991" s="3" t="s">
        <v>1808</v>
      </c>
      <c r="K18991" s="3" t="s">
        <v>24</v>
      </c>
      <c r="L18991" s="3">
        <v>13.0</v>
      </c>
      <c r="M18991" s="3" t="s">
        <v>25</v>
      </c>
      <c r="N18991" s="3" t="s">
        <v>16589</v>
      </c>
      <c r="O18991" s="3" t="s">
        <v>7860</v>
      </c>
      <c r="P18991" s="4">
        <v>22875.0</v>
      </c>
      <c r="Q18991" s="3" t="s">
        <v>7332</v>
      </c>
      <c r="S18991" s="3" t="s">
        <v>34</v>
      </c>
    </row>
    <row r="18992">
      <c r="A18992" s="2">
        <v>42318.71491898148</v>
      </c>
      <c r="B18992" s="3">
        <v>94.0</v>
      </c>
      <c r="C18992" s="3" t="s">
        <v>16311</v>
      </c>
      <c r="F18992" s="3">
        <v>7.0</v>
      </c>
      <c r="G18992" s="3">
        <v>7.0</v>
      </c>
      <c r="H18992" s="3" t="s">
        <v>16579</v>
      </c>
      <c r="I18992" s="3" t="s">
        <v>16579</v>
      </c>
      <c r="J18992" s="3" t="s">
        <v>1808</v>
      </c>
      <c r="K18992" s="3" t="s">
        <v>24</v>
      </c>
      <c r="L18992" s="3">
        <v>14.0</v>
      </c>
      <c r="M18992" s="3" t="s">
        <v>30</v>
      </c>
      <c r="N18992" s="3" t="s">
        <v>2791</v>
      </c>
      <c r="O18992" s="3" t="s">
        <v>364</v>
      </c>
      <c r="P18992" s="4">
        <v>28232.0</v>
      </c>
      <c r="Q18992" s="3" t="s">
        <v>110</v>
      </c>
      <c r="S18992" s="3" t="s">
        <v>34</v>
      </c>
    </row>
    <row r="18993">
      <c r="A18993" s="2">
        <v>42318.71491898148</v>
      </c>
      <c r="B18993" s="3">
        <v>94.0</v>
      </c>
      <c r="C18993" s="3" t="s">
        <v>16311</v>
      </c>
      <c r="F18993" s="3">
        <v>7.0</v>
      </c>
      <c r="G18993" s="3">
        <v>7.0</v>
      </c>
      <c r="H18993" s="3" t="s">
        <v>16579</v>
      </c>
      <c r="I18993" s="3" t="s">
        <v>16579</v>
      </c>
      <c r="J18993" s="3" t="s">
        <v>1808</v>
      </c>
      <c r="K18993" s="3" t="s">
        <v>24</v>
      </c>
      <c r="L18993" s="3">
        <v>15.0</v>
      </c>
      <c r="M18993" s="3" t="s">
        <v>25</v>
      </c>
      <c r="N18993" s="3" t="s">
        <v>16590</v>
      </c>
      <c r="O18993" s="3" t="s">
        <v>102</v>
      </c>
      <c r="P18993" s="4">
        <v>20593.0</v>
      </c>
      <c r="Q18993" s="3" t="s">
        <v>132</v>
      </c>
      <c r="S18993" s="3" t="s">
        <v>34</v>
      </c>
    </row>
    <row r="18994">
      <c r="A18994" s="2">
        <v>42318.71491898148</v>
      </c>
      <c r="B18994" s="3">
        <v>94.0</v>
      </c>
      <c r="C18994" s="3" t="s">
        <v>16311</v>
      </c>
      <c r="F18994" s="3">
        <v>7.0</v>
      </c>
      <c r="G18994" s="3">
        <v>7.0</v>
      </c>
      <c r="H18994" s="3" t="s">
        <v>16579</v>
      </c>
      <c r="I18994" s="3" t="s">
        <v>16579</v>
      </c>
      <c r="J18994" s="3" t="s">
        <v>1808</v>
      </c>
      <c r="K18994" s="3" t="s">
        <v>24</v>
      </c>
      <c r="L18994" s="3">
        <v>16.0</v>
      </c>
      <c r="M18994" s="3" t="s">
        <v>30</v>
      </c>
      <c r="N18994" s="3" t="s">
        <v>6234</v>
      </c>
      <c r="O18994" s="3" t="s">
        <v>102</v>
      </c>
      <c r="P18994" s="4">
        <v>26317.0</v>
      </c>
      <c r="Q18994" s="3" t="s">
        <v>221</v>
      </c>
      <c r="S18994" s="3" t="s">
        <v>34</v>
      </c>
    </row>
    <row r="18995">
      <c r="A18995" s="2">
        <v>42318.71491898148</v>
      </c>
      <c r="B18995" s="3">
        <v>94.0</v>
      </c>
      <c r="C18995" s="3" t="s">
        <v>16311</v>
      </c>
      <c r="F18995" s="3">
        <v>7.0</v>
      </c>
      <c r="G18995" s="3">
        <v>7.0</v>
      </c>
      <c r="H18995" s="3" t="s">
        <v>16579</v>
      </c>
      <c r="I18995" s="3" t="s">
        <v>16579</v>
      </c>
      <c r="J18995" s="3" t="s">
        <v>1808</v>
      </c>
      <c r="K18995" s="3" t="s">
        <v>24</v>
      </c>
      <c r="L18995" s="3">
        <v>17.0</v>
      </c>
      <c r="M18995" s="3" t="s">
        <v>25</v>
      </c>
      <c r="N18995" s="3" t="s">
        <v>16591</v>
      </c>
      <c r="O18995" s="3" t="s">
        <v>16592</v>
      </c>
      <c r="P18995" s="4">
        <v>29441.0</v>
      </c>
      <c r="Q18995" s="3" t="s">
        <v>75</v>
      </c>
      <c r="S18995" s="3" t="s">
        <v>34</v>
      </c>
    </row>
    <row r="18996">
      <c r="A18996" s="2">
        <v>42318.71491898148</v>
      </c>
      <c r="B18996" s="3">
        <v>94.0</v>
      </c>
      <c r="C18996" s="3" t="s">
        <v>16311</v>
      </c>
      <c r="F18996" s="3">
        <v>7.0</v>
      </c>
      <c r="G18996" s="3">
        <v>7.0</v>
      </c>
      <c r="H18996" s="3" t="s">
        <v>16579</v>
      </c>
      <c r="I18996" s="3" t="s">
        <v>16579</v>
      </c>
      <c r="J18996" s="3" t="s">
        <v>1808</v>
      </c>
      <c r="K18996" s="3" t="s">
        <v>24</v>
      </c>
      <c r="L18996" s="3">
        <v>18.0</v>
      </c>
      <c r="M18996" s="3" t="s">
        <v>30</v>
      </c>
      <c r="N18996" s="3" t="s">
        <v>12191</v>
      </c>
      <c r="O18996" s="3" t="s">
        <v>16593</v>
      </c>
      <c r="P18996" s="4">
        <v>18268.0</v>
      </c>
      <c r="Q18996" s="3" t="s">
        <v>86</v>
      </c>
      <c r="S18996" s="3" t="s">
        <v>34</v>
      </c>
    </row>
    <row r="18997">
      <c r="A18997" s="2">
        <v>42318.71491898148</v>
      </c>
      <c r="B18997" s="3">
        <v>94.0</v>
      </c>
      <c r="C18997" s="3" t="s">
        <v>16311</v>
      </c>
      <c r="F18997" s="3">
        <v>7.0</v>
      </c>
      <c r="G18997" s="3">
        <v>7.0</v>
      </c>
      <c r="H18997" s="3" t="s">
        <v>16579</v>
      </c>
      <c r="I18997" s="3" t="s">
        <v>16579</v>
      </c>
      <c r="J18997" s="3" t="s">
        <v>1808</v>
      </c>
      <c r="K18997" s="3" t="s">
        <v>24</v>
      </c>
      <c r="L18997" s="3">
        <v>19.0</v>
      </c>
      <c r="M18997" s="3" t="s">
        <v>25</v>
      </c>
      <c r="N18997" s="3" t="s">
        <v>16594</v>
      </c>
      <c r="O18997" s="3" t="s">
        <v>297</v>
      </c>
      <c r="P18997" s="4">
        <v>25020.0</v>
      </c>
      <c r="Q18997" s="3" t="s">
        <v>132</v>
      </c>
      <c r="S18997" s="3" t="s">
        <v>34</v>
      </c>
    </row>
    <row r="18998">
      <c r="A18998" s="2">
        <v>42318.71491898148</v>
      </c>
      <c r="B18998" s="3">
        <v>94.0</v>
      </c>
      <c r="C18998" s="3" t="s">
        <v>16311</v>
      </c>
      <c r="F18998" s="3">
        <v>7.0</v>
      </c>
      <c r="G18998" s="3">
        <v>7.0</v>
      </c>
      <c r="H18998" s="3" t="s">
        <v>16579</v>
      </c>
      <c r="I18998" s="3" t="s">
        <v>16579</v>
      </c>
      <c r="J18998" s="3" t="s">
        <v>1808</v>
      </c>
      <c r="K18998" s="3" t="s">
        <v>24</v>
      </c>
      <c r="L18998" s="3">
        <v>20.0</v>
      </c>
      <c r="M18998" s="3" t="s">
        <v>30</v>
      </c>
      <c r="N18998" s="3" t="s">
        <v>16595</v>
      </c>
      <c r="O18998" s="3" t="s">
        <v>98</v>
      </c>
      <c r="P18998" s="4">
        <v>21698.0</v>
      </c>
      <c r="Q18998" s="3" t="s">
        <v>46</v>
      </c>
      <c r="S18998" s="3" t="s">
        <v>34</v>
      </c>
    </row>
    <row r="18999">
      <c r="A18999" s="2">
        <v>42318.71491898148</v>
      </c>
      <c r="B18999" s="3">
        <v>94.0</v>
      </c>
      <c r="C18999" s="3" t="s">
        <v>16311</v>
      </c>
      <c r="F18999" s="3">
        <v>7.0</v>
      </c>
      <c r="G18999" s="3">
        <v>7.0</v>
      </c>
      <c r="H18999" s="3" t="s">
        <v>16579</v>
      </c>
      <c r="I18999" s="3" t="s">
        <v>16579</v>
      </c>
      <c r="J18999" s="3" t="s">
        <v>1808</v>
      </c>
      <c r="K18999" s="3" t="s">
        <v>24</v>
      </c>
      <c r="L18999" s="3">
        <v>21.0</v>
      </c>
      <c r="M18999" s="3" t="s">
        <v>25</v>
      </c>
      <c r="N18999" s="3" t="s">
        <v>16596</v>
      </c>
      <c r="O18999" s="3" t="s">
        <v>16408</v>
      </c>
      <c r="P18999" s="4">
        <v>25320.0</v>
      </c>
      <c r="Q18999" s="3" t="s">
        <v>75</v>
      </c>
      <c r="S18999" s="3" t="s">
        <v>34</v>
      </c>
    </row>
    <row r="19000">
      <c r="A19000" s="2">
        <v>42318.71491898148</v>
      </c>
      <c r="B19000" s="3">
        <v>94.0</v>
      </c>
      <c r="C19000" s="3" t="s">
        <v>16311</v>
      </c>
      <c r="F19000" s="3">
        <v>7.0</v>
      </c>
      <c r="G19000" s="3">
        <v>7.0</v>
      </c>
      <c r="H19000" s="3" t="s">
        <v>16579</v>
      </c>
      <c r="I19000" s="3" t="s">
        <v>16579</v>
      </c>
      <c r="J19000" s="3" t="s">
        <v>1808</v>
      </c>
      <c r="K19000" s="3" t="s">
        <v>24</v>
      </c>
      <c r="L19000" s="3">
        <v>22.0</v>
      </c>
      <c r="M19000" s="3" t="s">
        <v>30</v>
      </c>
      <c r="N19000" s="3" t="s">
        <v>16414</v>
      </c>
      <c r="O19000" s="3" t="s">
        <v>3401</v>
      </c>
      <c r="P19000" s="4">
        <v>27538.0</v>
      </c>
      <c r="Q19000" s="3" t="s">
        <v>40</v>
      </c>
      <c r="S19000" s="3" t="s">
        <v>34</v>
      </c>
    </row>
    <row r="19001">
      <c r="A19001" s="2">
        <v>42318.71491898148</v>
      </c>
      <c r="B19001" s="3">
        <v>94.0</v>
      </c>
      <c r="C19001" s="3" t="s">
        <v>16311</v>
      </c>
      <c r="F19001" s="3">
        <v>7.0</v>
      </c>
      <c r="G19001" s="3">
        <v>7.0</v>
      </c>
      <c r="H19001" s="3" t="s">
        <v>16579</v>
      </c>
      <c r="I19001" s="3" t="s">
        <v>16579</v>
      </c>
      <c r="J19001" s="3" t="s">
        <v>1808</v>
      </c>
      <c r="K19001" s="3" t="s">
        <v>24</v>
      </c>
      <c r="L19001" s="3">
        <v>23.0</v>
      </c>
      <c r="M19001" s="3" t="s">
        <v>25</v>
      </c>
      <c r="N19001" s="3" t="s">
        <v>16597</v>
      </c>
      <c r="O19001" s="3" t="s">
        <v>377</v>
      </c>
      <c r="P19001" s="4">
        <v>14498.0</v>
      </c>
      <c r="Q19001" s="3" t="s">
        <v>153</v>
      </c>
      <c r="S19001" s="3" t="s">
        <v>34</v>
      </c>
    </row>
    <row r="19002">
      <c r="A19002" s="2">
        <v>42318.71491898148</v>
      </c>
      <c r="B19002" s="3">
        <v>94.0</v>
      </c>
      <c r="C19002" s="3" t="s">
        <v>16311</v>
      </c>
      <c r="F19002" s="3">
        <v>7.0</v>
      </c>
      <c r="G19002" s="3">
        <v>7.0</v>
      </c>
      <c r="H19002" s="3" t="s">
        <v>16579</v>
      </c>
      <c r="I19002" s="3" t="s">
        <v>16579</v>
      </c>
      <c r="J19002" s="3" t="s">
        <v>1808</v>
      </c>
      <c r="K19002" s="3" t="s">
        <v>24</v>
      </c>
      <c r="L19002" s="3">
        <v>24.0</v>
      </c>
      <c r="M19002" s="3" t="s">
        <v>30</v>
      </c>
      <c r="N19002" s="3" t="s">
        <v>16598</v>
      </c>
      <c r="O19002" s="3" t="s">
        <v>2578</v>
      </c>
      <c r="P19002" s="4">
        <v>32558.0</v>
      </c>
      <c r="Q19002" s="3" t="s">
        <v>37</v>
      </c>
      <c r="S19002" s="3" t="s">
        <v>34</v>
      </c>
    </row>
    <row r="19003">
      <c r="A19003" s="2">
        <v>42318.71491898148</v>
      </c>
      <c r="B19003" s="3">
        <v>94.0</v>
      </c>
      <c r="C19003" s="3" t="s">
        <v>16311</v>
      </c>
      <c r="F19003" s="3">
        <v>7.0</v>
      </c>
      <c r="G19003" s="3">
        <v>7.0</v>
      </c>
      <c r="H19003" s="3" t="s">
        <v>16579</v>
      </c>
      <c r="I19003" s="3" t="s">
        <v>16579</v>
      </c>
      <c r="J19003" s="3" t="s">
        <v>1808</v>
      </c>
      <c r="K19003" s="3" t="s">
        <v>24</v>
      </c>
      <c r="L19003" s="3">
        <v>25.0</v>
      </c>
      <c r="M19003" s="3" t="s">
        <v>25</v>
      </c>
      <c r="N19003" s="3" t="s">
        <v>16599</v>
      </c>
      <c r="O19003" s="3" t="s">
        <v>685</v>
      </c>
      <c r="P19003" s="4">
        <v>31637.0</v>
      </c>
      <c r="Q19003" s="3" t="s">
        <v>132</v>
      </c>
      <c r="S19003" s="3" t="s">
        <v>34</v>
      </c>
    </row>
    <row r="19004">
      <c r="A19004" s="2">
        <v>42318.71491898148</v>
      </c>
      <c r="B19004" s="3">
        <v>94.0</v>
      </c>
      <c r="C19004" s="3" t="s">
        <v>16311</v>
      </c>
      <c r="F19004" s="3">
        <v>7.0</v>
      </c>
      <c r="G19004" s="3">
        <v>7.0</v>
      </c>
      <c r="H19004" s="3" t="s">
        <v>16579</v>
      </c>
      <c r="I19004" s="3" t="s">
        <v>16579</v>
      </c>
      <c r="J19004" s="3" t="s">
        <v>1808</v>
      </c>
      <c r="K19004" s="3" t="s">
        <v>24</v>
      </c>
      <c r="L19004" s="3">
        <v>26.0</v>
      </c>
      <c r="M19004" s="3" t="s">
        <v>30</v>
      </c>
      <c r="N19004" s="3" t="s">
        <v>16600</v>
      </c>
      <c r="O19004" s="3" t="s">
        <v>905</v>
      </c>
      <c r="P19004" s="4">
        <v>30789.0</v>
      </c>
      <c r="Q19004" s="3" t="s">
        <v>132</v>
      </c>
      <c r="S19004" s="3" t="s">
        <v>34</v>
      </c>
    </row>
    <row r="19005">
      <c r="A19005" s="2">
        <v>42318.71491898148</v>
      </c>
      <c r="B19005" s="3">
        <v>94.0</v>
      </c>
      <c r="C19005" s="3" t="s">
        <v>16311</v>
      </c>
      <c r="F19005" s="3">
        <v>7.0</v>
      </c>
      <c r="G19005" s="3">
        <v>7.0</v>
      </c>
      <c r="H19005" s="3" t="s">
        <v>16579</v>
      </c>
      <c r="I19005" s="3" t="s">
        <v>16579</v>
      </c>
      <c r="J19005" s="3" t="s">
        <v>1808</v>
      </c>
      <c r="K19005" s="3" t="s">
        <v>24</v>
      </c>
      <c r="L19005" s="3">
        <v>27.0</v>
      </c>
      <c r="M19005" s="3" t="s">
        <v>25</v>
      </c>
      <c r="N19005" s="3" t="s">
        <v>16226</v>
      </c>
      <c r="O19005" s="3" t="s">
        <v>16601</v>
      </c>
      <c r="P19005" s="4">
        <v>28962.0</v>
      </c>
      <c r="Q19005" s="3" t="s">
        <v>46</v>
      </c>
      <c r="S19005" s="3" t="s">
        <v>34</v>
      </c>
    </row>
    <row r="19006">
      <c r="A19006" s="2">
        <v>42318.71491898148</v>
      </c>
      <c r="B19006" s="3">
        <v>94.0</v>
      </c>
      <c r="C19006" s="3" t="s">
        <v>16311</v>
      </c>
      <c r="F19006" s="3">
        <v>7.0</v>
      </c>
      <c r="G19006" s="3">
        <v>7.0</v>
      </c>
      <c r="H19006" s="3" t="s">
        <v>16579</v>
      </c>
      <c r="I19006" s="3" t="s">
        <v>16579</v>
      </c>
      <c r="J19006" s="3" t="s">
        <v>1808</v>
      </c>
      <c r="K19006" s="3" t="s">
        <v>24</v>
      </c>
      <c r="L19006" s="3">
        <v>28.0</v>
      </c>
      <c r="M19006" s="3" t="s">
        <v>30</v>
      </c>
      <c r="N19006" s="3" t="s">
        <v>16602</v>
      </c>
      <c r="O19006" s="3" t="s">
        <v>1781</v>
      </c>
      <c r="P19006" s="4">
        <v>21393.0</v>
      </c>
      <c r="Q19006" s="3" t="s">
        <v>46</v>
      </c>
      <c r="S19006" s="3" t="s">
        <v>34</v>
      </c>
    </row>
    <row r="19007">
      <c r="A19007" s="2">
        <v>42318.71491898148</v>
      </c>
      <c r="B19007" s="3">
        <v>94.0</v>
      </c>
      <c r="C19007" s="3" t="s">
        <v>16311</v>
      </c>
      <c r="F19007" s="3">
        <v>7.0</v>
      </c>
      <c r="G19007" s="3">
        <v>7.0</v>
      </c>
      <c r="H19007" s="3" t="s">
        <v>16579</v>
      </c>
      <c r="I19007" s="3" t="s">
        <v>16579</v>
      </c>
      <c r="J19007" s="3" t="s">
        <v>1808</v>
      </c>
      <c r="K19007" s="3" t="s">
        <v>24</v>
      </c>
      <c r="L19007" s="3">
        <v>29.0</v>
      </c>
      <c r="M19007" s="3" t="s">
        <v>25</v>
      </c>
      <c r="N19007" s="3" t="s">
        <v>16504</v>
      </c>
      <c r="O19007" s="3" t="s">
        <v>4335</v>
      </c>
      <c r="P19007" s="4">
        <v>28728.0</v>
      </c>
      <c r="Q19007" s="3" t="s">
        <v>372</v>
      </c>
      <c r="S19007" s="3" t="s">
        <v>34</v>
      </c>
    </row>
    <row r="19008">
      <c r="A19008" s="2">
        <v>42318.71491898148</v>
      </c>
      <c r="B19008" s="3">
        <v>94.0</v>
      </c>
      <c r="C19008" s="3" t="s">
        <v>16311</v>
      </c>
      <c r="F19008" s="3">
        <v>7.0</v>
      </c>
      <c r="G19008" s="3">
        <v>7.0</v>
      </c>
      <c r="H19008" s="3" t="s">
        <v>16579</v>
      </c>
      <c r="I19008" s="3" t="s">
        <v>16579</v>
      </c>
      <c r="J19008" s="3" t="s">
        <v>1808</v>
      </c>
      <c r="K19008" s="3" t="s">
        <v>24</v>
      </c>
      <c r="L19008" s="3">
        <v>30.0</v>
      </c>
      <c r="M19008" s="3" t="s">
        <v>30</v>
      </c>
      <c r="N19008" s="3" t="s">
        <v>1728</v>
      </c>
      <c r="O19008" s="3" t="s">
        <v>16603</v>
      </c>
      <c r="P19008" s="4">
        <v>25061.0</v>
      </c>
      <c r="Q19008" s="3" t="s">
        <v>132</v>
      </c>
      <c r="S19008" s="3" t="s">
        <v>34</v>
      </c>
    </row>
    <row r="19009">
      <c r="A19009" s="2">
        <v>42318.71491898148</v>
      </c>
      <c r="B19009" s="3">
        <v>94.0</v>
      </c>
      <c r="C19009" s="3" t="s">
        <v>16311</v>
      </c>
      <c r="F19009" s="3">
        <v>7.0</v>
      </c>
      <c r="G19009" s="3">
        <v>7.0</v>
      </c>
      <c r="H19009" s="3" t="s">
        <v>16579</v>
      </c>
      <c r="I19009" s="3" t="s">
        <v>16579</v>
      </c>
      <c r="J19009" s="3" t="s">
        <v>1808</v>
      </c>
      <c r="K19009" s="3" t="s">
        <v>24</v>
      </c>
      <c r="L19009" s="3">
        <v>31.0</v>
      </c>
      <c r="M19009" s="3" t="s">
        <v>25</v>
      </c>
      <c r="N19009" s="3" t="s">
        <v>16604</v>
      </c>
      <c r="O19009" s="3" t="s">
        <v>6743</v>
      </c>
      <c r="P19009" s="4">
        <v>32257.0</v>
      </c>
      <c r="Q19009" s="3" t="s">
        <v>75</v>
      </c>
      <c r="S19009" s="3" t="s">
        <v>34</v>
      </c>
    </row>
    <row r="19010">
      <c r="A19010" s="2">
        <v>42318.71491898148</v>
      </c>
      <c r="B19010" s="3">
        <v>94.0</v>
      </c>
      <c r="C19010" s="3" t="s">
        <v>16311</v>
      </c>
      <c r="F19010" s="3">
        <v>7.0</v>
      </c>
      <c r="G19010" s="3">
        <v>7.0</v>
      </c>
      <c r="H19010" s="3" t="s">
        <v>16579</v>
      </c>
      <c r="I19010" s="3" t="s">
        <v>16579</v>
      </c>
      <c r="J19010" s="3" t="s">
        <v>1808</v>
      </c>
      <c r="K19010" s="3" t="s">
        <v>24</v>
      </c>
      <c r="L19010" s="3">
        <v>32.0</v>
      </c>
      <c r="M19010" s="3" t="s">
        <v>30</v>
      </c>
      <c r="N19010" s="3" t="s">
        <v>2039</v>
      </c>
      <c r="O19010" s="3" t="s">
        <v>1379</v>
      </c>
      <c r="P19010" s="4">
        <v>29587.0</v>
      </c>
      <c r="Q19010" s="3" t="s">
        <v>72</v>
      </c>
      <c r="S19010" s="3" t="s">
        <v>34</v>
      </c>
    </row>
    <row r="19011">
      <c r="A19011" s="2">
        <v>42318.71491898148</v>
      </c>
      <c r="B19011" s="3">
        <v>94.0</v>
      </c>
      <c r="C19011" s="3" t="s">
        <v>16311</v>
      </c>
      <c r="F19011" s="3">
        <v>7.0</v>
      </c>
      <c r="G19011" s="3">
        <v>7.0</v>
      </c>
      <c r="H19011" s="3" t="s">
        <v>16579</v>
      </c>
      <c r="I19011" s="3" t="s">
        <v>16579</v>
      </c>
      <c r="J19011" s="3" t="s">
        <v>1808</v>
      </c>
      <c r="K19011" s="3" t="s">
        <v>24</v>
      </c>
      <c r="L19011" s="3">
        <v>33.0</v>
      </c>
      <c r="M19011" s="3" t="s">
        <v>25</v>
      </c>
      <c r="N19011" s="3" t="s">
        <v>16605</v>
      </c>
      <c r="O19011" s="3" t="s">
        <v>16606</v>
      </c>
      <c r="P19011" s="4">
        <v>22972.0</v>
      </c>
      <c r="Q19011" s="3" t="s">
        <v>132</v>
      </c>
      <c r="S19011" s="3" t="s">
        <v>34</v>
      </c>
    </row>
    <row r="19012">
      <c r="A19012" s="2">
        <v>42318.71491898148</v>
      </c>
      <c r="B19012" s="3">
        <v>94.0</v>
      </c>
      <c r="C19012" s="3" t="s">
        <v>16311</v>
      </c>
      <c r="F19012" s="3">
        <v>7.0</v>
      </c>
      <c r="G19012" s="3">
        <v>7.0</v>
      </c>
      <c r="H19012" s="3" t="s">
        <v>16579</v>
      </c>
      <c r="I19012" s="3" t="s">
        <v>16579</v>
      </c>
      <c r="J19012" s="3" t="s">
        <v>1808</v>
      </c>
      <c r="K19012" s="3" t="s">
        <v>24</v>
      </c>
      <c r="L19012" s="3">
        <v>34.0</v>
      </c>
      <c r="M19012" s="3" t="s">
        <v>30</v>
      </c>
      <c r="N19012" s="3" t="s">
        <v>16607</v>
      </c>
      <c r="O19012" s="3" t="s">
        <v>283</v>
      </c>
      <c r="P19012" s="4">
        <v>24957.0</v>
      </c>
      <c r="Q19012" s="3" t="s">
        <v>132</v>
      </c>
      <c r="S19012" s="3" t="s">
        <v>34</v>
      </c>
    </row>
    <row r="19013">
      <c r="A19013" s="2">
        <v>42318.71491898148</v>
      </c>
      <c r="B19013" s="3">
        <v>94.0</v>
      </c>
      <c r="C19013" s="3" t="s">
        <v>16311</v>
      </c>
      <c r="F19013" s="3">
        <v>7.0</v>
      </c>
      <c r="G19013" s="3">
        <v>7.0</v>
      </c>
      <c r="H19013" s="3" t="s">
        <v>16579</v>
      </c>
      <c r="I19013" s="3" t="s">
        <v>16579</v>
      </c>
      <c r="J19013" s="3" t="s">
        <v>1808</v>
      </c>
      <c r="K19013" s="3" t="s">
        <v>24</v>
      </c>
      <c r="L19013" s="3">
        <v>35.0</v>
      </c>
      <c r="M19013" s="3" t="s">
        <v>25</v>
      </c>
      <c r="N19013" s="3" t="s">
        <v>1728</v>
      </c>
      <c r="O19013" s="3" t="s">
        <v>16608</v>
      </c>
      <c r="P19013" s="4">
        <v>34473.0</v>
      </c>
      <c r="Q19013" s="3" t="s">
        <v>191</v>
      </c>
      <c r="S19013" s="3" t="s">
        <v>34</v>
      </c>
    </row>
    <row r="19014">
      <c r="A19014" s="2">
        <v>42318.71491898148</v>
      </c>
      <c r="B19014" s="3">
        <v>94.0</v>
      </c>
      <c r="C19014" s="3" t="s">
        <v>16311</v>
      </c>
      <c r="F19014" s="3">
        <v>7.0</v>
      </c>
      <c r="G19014" s="3">
        <v>7.0</v>
      </c>
      <c r="H19014" s="3" t="s">
        <v>16579</v>
      </c>
      <c r="I19014" s="3" t="s">
        <v>16579</v>
      </c>
      <c r="J19014" s="3" t="s">
        <v>1808</v>
      </c>
      <c r="K19014" s="3" t="s">
        <v>24</v>
      </c>
      <c r="L19014" s="3">
        <v>36.0</v>
      </c>
      <c r="M19014" s="3" t="s">
        <v>30</v>
      </c>
      <c r="N19014" s="3" t="s">
        <v>3852</v>
      </c>
      <c r="O19014" s="3" t="s">
        <v>6282</v>
      </c>
      <c r="P19014" s="4">
        <v>34058.0</v>
      </c>
      <c r="Q19014" s="3" t="s">
        <v>228</v>
      </c>
      <c r="S19014" s="3" t="s">
        <v>34</v>
      </c>
    </row>
    <row r="19015">
      <c r="A19015" s="2">
        <v>42318.71491898148</v>
      </c>
      <c r="B19015" s="3">
        <v>94.0</v>
      </c>
      <c r="C19015" s="3" t="s">
        <v>16311</v>
      </c>
      <c r="F19015" s="3">
        <v>7.0</v>
      </c>
      <c r="G19015" s="3">
        <v>7.0</v>
      </c>
      <c r="H19015" s="3" t="s">
        <v>16579</v>
      </c>
      <c r="I19015" s="3" t="s">
        <v>16579</v>
      </c>
      <c r="J19015" s="3" t="s">
        <v>1808</v>
      </c>
      <c r="K19015" s="3" t="s">
        <v>24</v>
      </c>
      <c r="L19015" s="3">
        <v>37.0</v>
      </c>
      <c r="M19015" s="3" t="s">
        <v>25</v>
      </c>
      <c r="N19015" s="3" t="s">
        <v>5360</v>
      </c>
      <c r="O19015" s="3" t="s">
        <v>359</v>
      </c>
      <c r="P19015" s="4">
        <v>29803.0</v>
      </c>
      <c r="Q19015" s="3" t="s">
        <v>79</v>
      </c>
      <c r="S19015" s="3" t="s">
        <v>34</v>
      </c>
    </row>
    <row r="19016">
      <c r="A19016" s="2">
        <v>42318.71491898148</v>
      </c>
      <c r="B19016" s="3">
        <v>94.0</v>
      </c>
      <c r="C19016" s="3" t="s">
        <v>16311</v>
      </c>
      <c r="F19016" s="3">
        <v>7.0</v>
      </c>
      <c r="G19016" s="3">
        <v>7.0</v>
      </c>
      <c r="H19016" s="3" t="s">
        <v>16579</v>
      </c>
      <c r="I19016" s="3" t="s">
        <v>16579</v>
      </c>
      <c r="J19016" s="3" t="s">
        <v>1808</v>
      </c>
      <c r="K19016" s="3" t="s">
        <v>24</v>
      </c>
      <c r="L19016" s="3">
        <v>38.0</v>
      </c>
      <c r="M19016" s="3" t="s">
        <v>30</v>
      </c>
      <c r="N19016" s="3" t="s">
        <v>16493</v>
      </c>
      <c r="O19016" s="3" t="s">
        <v>121</v>
      </c>
      <c r="P19016" s="4">
        <v>23675.0</v>
      </c>
      <c r="Q19016" s="3" t="s">
        <v>247</v>
      </c>
      <c r="S19016" s="3" t="s">
        <v>34</v>
      </c>
    </row>
    <row r="19017">
      <c r="A19017" s="2">
        <v>42318.71491898148</v>
      </c>
      <c r="B19017" s="3">
        <v>94.0</v>
      </c>
      <c r="C19017" s="3" t="s">
        <v>16311</v>
      </c>
      <c r="F19017" s="3">
        <v>7.0</v>
      </c>
      <c r="G19017" s="3">
        <v>7.0</v>
      </c>
      <c r="H19017" s="3" t="s">
        <v>16579</v>
      </c>
      <c r="I19017" s="3" t="s">
        <v>16579</v>
      </c>
      <c r="J19017" s="3" t="s">
        <v>1808</v>
      </c>
      <c r="K19017" s="3" t="s">
        <v>24</v>
      </c>
      <c r="L19017" s="3">
        <v>39.0</v>
      </c>
      <c r="M19017" s="3" t="s">
        <v>25</v>
      </c>
      <c r="N19017" s="3" t="s">
        <v>16609</v>
      </c>
      <c r="O19017" s="3" t="s">
        <v>119</v>
      </c>
      <c r="P19017" s="4">
        <v>25278.0</v>
      </c>
      <c r="Q19017" s="3" t="s">
        <v>46</v>
      </c>
      <c r="S19017" s="3" t="s">
        <v>34</v>
      </c>
    </row>
    <row r="19018">
      <c r="A19018" s="2">
        <v>42318.71491898148</v>
      </c>
      <c r="B19018" s="3">
        <v>94.0</v>
      </c>
      <c r="C19018" s="3" t="s">
        <v>16311</v>
      </c>
      <c r="F19018" s="3">
        <v>7.0</v>
      </c>
      <c r="G19018" s="3">
        <v>7.0</v>
      </c>
      <c r="H19018" s="3" t="s">
        <v>16579</v>
      </c>
      <c r="I19018" s="3" t="s">
        <v>16579</v>
      </c>
      <c r="J19018" s="3" t="s">
        <v>1808</v>
      </c>
      <c r="K19018" s="3" t="s">
        <v>24</v>
      </c>
      <c r="L19018" s="3">
        <v>40.0</v>
      </c>
      <c r="M19018" s="3" t="s">
        <v>30</v>
      </c>
      <c r="N19018" s="3" t="s">
        <v>16610</v>
      </c>
      <c r="O19018" s="3" t="s">
        <v>5226</v>
      </c>
      <c r="P19018" s="4">
        <v>34310.0</v>
      </c>
      <c r="Q19018" s="3" t="s">
        <v>191</v>
      </c>
      <c r="S19018" s="3" t="s">
        <v>34</v>
      </c>
    </row>
    <row r="19019">
      <c r="A19019" s="2">
        <v>42318.71491898148</v>
      </c>
      <c r="B19019" s="3">
        <v>94.0</v>
      </c>
      <c r="C19019" s="3" t="s">
        <v>16311</v>
      </c>
      <c r="F19019" s="3">
        <v>7.0</v>
      </c>
      <c r="G19019" s="3">
        <v>7.0</v>
      </c>
      <c r="H19019" s="3" t="s">
        <v>16579</v>
      </c>
      <c r="I19019" s="3" t="s">
        <v>16579</v>
      </c>
      <c r="J19019" s="3" t="s">
        <v>1808</v>
      </c>
      <c r="K19019" s="3" t="s">
        <v>24</v>
      </c>
      <c r="L19019" s="3">
        <v>41.0</v>
      </c>
      <c r="M19019" s="3" t="s">
        <v>25</v>
      </c>
      <c r="N19019" s="3" t="s">
        <v>16611</v>
      </c>
      <c r="O19019" s="3" t="s">
        <v>237</v>
      </c>
      <c r="P19019" s="4">
        <v>25773.0</v>
      </c>
      <c r="Q19019" s="3" t="s">
        <v>46</v>
      </c>
      <c r="S19019" s="3" t="s">
        <v>34</v>
      </c>
    </row>
    <row r="19020">
      <c r="A19020" s="2">
        <v>42318.71491898148</v>
      </c>
      <c r="B19020" s="3">
        <v>94.0</v>
      </c>
      <c r="C19020" s="3" t="s">
        <v>16311</v>
      </c>
      <c r="F19020" s="3">
        <v>7.0</v>
      </c>
      <c r="G19020" s="3">
        <v>7.0</v>
      </c>
      <c r="H19020" s="3" t="s">
        <v>16579</v>
      </c>
      <c r="I19020" s="3" t="s">
        <v>16579</v>
      </c>
      <c r="J19020" s="3" t="s">
        <v>1808</v>
      </c>
      <c r="K19020" s="3" t="s">
        <v>24</v>
      </c>
      <c r="L19020" s="3">
        <v>42.0</v>
      </c>
      <c r="M19020" s="3" t="s">
        <v>30</v>
      </c>
      <c r="N19020" s="3" t="s">
        <v>16612</v>
      </c>
      <c r="O19020" s="3" t="s">
        <v>1085</v>
      </c>
      <c r="P19020" s="4">
        <v>19661.0</v>
      </c>
      <c r="Q19020" s="3" t="s">
        <v>46</v>
      </c>
      <c r="S19020" s="3" t="s">
        <v>34</v>
      </c>
    </row>
    <row r="19021">
      <c r="A19021" s="2">
        <v>42318.71491898148</v>
      </c>
      <c r="B19021" s="3">
        <v>94.0</v>
      </c>
      <c r="C19021" s="3" t="s">
        <v>16311</v>
      </c>
      <c r="F19021" s="3">
        <v>7.0</v>
      </c>
      <c r="G19021" s="3">
        <v>7.0</v>
      </c>
      <c r="H19021" s="3" t="s">
        <v>16579</v>
      </c>
      <c r="I19021" s="3" t="s">
        <v>16579</v>
      </c>
      <c r="J19021" s="3" t="s">
        <v>1808</v>
      </c>
      <c r="K19021" s="3" t="s">
        <v>24</v>
      </c>
      <c r="L19021" s="3">
        <v>43.0</v>
      </c>
      <c r="M19021" s="3" t="s">
        <v>25</v>
      </c>
      <c r="N19021" s="3" t="s">
        <v>3392</v>
      </c>
      <c r="O19021" s="3" t="s">
        <v>251</v>
      </c>
      <c r="P19021" s="4">
        <v>22316.0</v>
      </c>
      <c r="Q19021" s="3" t="s">
        <v>60</v>
      </c>
      <c r="S19021" s="3" t="s">
        <v>34</v>
      </c>
    </row>
    <row r="19022">
      <c r="A19022" s="2">
        <v>42318.71491898148</v>
      </c>
      <c r="B19022" s="3">
        <v>94.0</v>
      </c>
      <c r="C19022" s="3" t="s">
        <v>16311</v>
      </c>
      <c r="F19022" s="3">
        <v>7.0</v>
      </c>
      <c r="G19022" s="3">
        <v>7.0</v>
      </c>
      <c r="H19022" s="3" t="s">
        <v>16579</v>
      </c>
      <c r="I19022" s="3" t="s">
        <v>16579</v>
      </c>
      <c r="J19022" s="3" t="s">
        <v>1808</v>
      </c>
      <c r="K19022" s="3" t="s">
        <v>24</v>
      </c>
      <c r="L19022" s="3">
        <v>44.0</v>
      </c>
      <c r="M19022" s="3" t="s">
        <v>30</v>
      </c>
      <c r="N19022" s="3" t="s">
        <v>10689</v>
      </c>
      <c r="O19022" s="3" t="s">
        <v>1116</v>
      </c>
      <c r="P19022" s="4">
        <v>27580.0</v>
      </c>
      <c r="Q19022" s="3" t="s">
        <v>153</v>
      </c>
      <c r="S19022" s="3" t="s">
        <v>34</v>
      </c>
    </row>
    <row r="19023">
      <c r="A19023" s="2">
        <v>42318.71491898148</v>
      </c>
      <c r="B19023" s="3">
        <v>94.0</v>
      </c>
      <c r="C19023" s="3" t="s">
        <v>16311</v>
      </c>
      <c r="F19023" s="3">
        <v>7.0</v>
      </c>
      <c r="G19023" s="3">
        <v>7.0</v>
      </c>
      <c r="H19023" s="3" t="s">
        <v>16579</v>
      </c>
      <c r="I19023" s="3" t="s">
        <v>16579</v>
      </c>
      <c r="J19023" s="3" t="s">
        <v>1808</v>
      </c>
      <c r="K19023" s="3" t="s">
        <v>24</v>
      </c>
      <c r="L19023" s="3">
        <v>45.0</v>
      </c>
      <c r="M19023" s="3" t="s">
        <v>25</v>
      </c>
      <c r="N19023" s="3" t="s">
        <v>16613</v>
      </c>
      <c r="O19023" s="3" t="s">
        <v>95</v>
      </c>
      <c r="P19023" s="4">
        <v>23632.0</v>
      </c>
      <c r="Q19023" s="3" t="s">
        <v>46</v>
      </c>
      <c r="S19023" s="3" t="s">
        <v>34</v>
      </c>
    </row>
    <row r="19024">
      <c r="A19024" s="2">
        <v>42318.71491898148</v>
      </c>
      <c r="B19024" s="3">
        <v>94.0</v>
      </c>
      <c r="C19024" s="3" t="s">
        <v>16311</v>
      </c>
      <c r="F19024" s="3">
        <v>7.0</v>
      </c>
      <c r="G19024" s="3">
        <v>7.0</v>
      </c>
      <c r="H19024" s="3" t="s">
        <v>16579</v>
      </c>
      <c r="I19024" s="3" t="s">
        <v>16579</v>
      </c>
      <c r="J19024" s="3" t="s">
        <v>1808</v>
      </c>
      <c r="K19024" s="3" t="s">
        <v>24</v>
      </c>
      <c r="L19024" s="3">
        <v>46.0</v>
      </c>
      <c r="M19024" s="3" t="s">
        <v>30</v>
      </c>
      <c r="N19024" s="3" t="s">
        <v>15721</v>
      </c>
      <c r="O19024" s="3" t="s">
        <v>57</v>
      </c>
      <c r="P19024" s="4">
        <v>26055.0</v>
      </c>
      <c r="Q19024" s="3" t="s">
        <v>75</v>
      </c>
      <c r="S19024" s="3" t="s">
        <v>34</v>
      </c>
    </row>
    <row r="19025">
      <c r="A19025" s="2">
        <v>42318.71491898148</v>
      </c>
      <c r="B19025" s="3">
        <v>94.0</v>
      </c>
      <c r="C19025" s="3" t="s">
        <v>16311</v>
      </c>
      <c r="F19025" s="3">
        <v>7.0</v>
      </c>
      <c r="G19025" s="3">
        <v>7.0</v>
      </c>
      <c r="H19025" s="3" t="s">
        <v>16579</v>
      </c>
      <c r="I19025" s="3" t="s">
        <v>16579</v>
      </c>
      <c r="J19025" s="3" t="s">
        <v>1808</v>
      </c>
      <c r="K19025" s="3" t="s">
        <v>24</v>
      </c>
      <c r="L19025" s="3">
        <v>47.0</v>
      </c>
      <c r="M19025" s="3" t="s">
        <v>25</v>
      </c>
      <c r="N19025" s="3" t="s">
        <v>16614</v>
      </c>
      <c r="O19025" s="3" t="s">
        <v>16615</v>
      </c>
      <c r="P19025" s="4">
        <v>18210.0</v>
      </c>
      <c r="Q19025" s="3" t="s">
        <v>209</v>
      </c>
      <c r="S19025" s="3" t="s">
        <v>34</v>
      </c>
    </row>
    <row r="19026">
      <c r="A19026" s="2">
        <v>42318.71491898148</v>
      </c>
      <c r="B19026" s="3">
        <v>94.0</v>
      </c>
      <c r="C19026" s="3" t="s">
        <v>16311</v>
      </c>
      <c r="F19026" s="3">
        <v>7.0</v>
      </c>
      <c r="G19026" s="3">
        <v>7.0</v>
      </c>
      <c r="H19026" s="3" t="s">
        <v>16579</v>
      </c>
      <c r="I19026" s="3" t="s">
        <v>16579</v>
      </c>
      <c r="J19026" s="3" t="s">
        <v>1808</v>
      </c>
      <c r="K19026" s="3" t="s">
        <v>24</v>
      </c>
      <c r="L19026" s="3">
        <v>48.0</v>
      </c>
      <c r="M19026" s="3" t="s">
        <v>30</v>
      </c>
      <c r="N19026" s="3" t="s">
        <v>298</v>
      </c>
      <c r="O19026" s="3" t="s">
        <v>2002</v>
      </c>
      <c r="P19026" s="4">
        <v>27221.0</v>
      </c>
      <c r="Q19026" s="3" t="s">
        <v>72</v>
      </c>
      <c r="S19026" s="3" t="s">
        <v>34</v>
      </c>
    </row>
    <row r="19027">
      <c r="A19027" s="2">
        <v>42318.71491898148</v>
      </c>
      <c r="B19027" s="3">
        <v>94.0</v>
      </c>
      <c r="C19027" s="3" t="s">
        <v>16311</v>
      </c>
      <c r="F19027" s="3">
        <v>7.0</v>
      </c>
      <c r="G19027" s="3">
        <v>7.0</v>
      </c>
      <c r="H19027" s="3" t="s">
        <v>16579</v>
      </c>
      <c r="I19027" s="3" t="s">
        <v>16579</v>
      </c>
      <c r="J19027" s="3" t="s">
        <v>1808</v>
      </c>
      <c r="K19027" s="3" t="s">
        <v>24</v>
      </c>
      <c r="L19027" s="3">
        <v>49.0</v>
      </c>
      <c r="M19027" s="3" t="s">
        <v>25</v>
      </c>
      <c r="N19027" s="3" t="s">
        <v>16616</v>
      </c>
      <c r="O19027" s="3" t="s">
        <v>237</v>
      </c>
      <c r="P19027" s="4">
        <v>17812.0</v>
      </c>
      <c r="Q19027" s="3" t="s">
        <v>96</v>
      </c>
      <c r="S19027" s="3" t="s">
        <v>34</v>
      </c>
    </row>
    <row r="19028">
      <c r="A19028" s="2">
        <v>42318.71491898148</v>
      </c>
      <c r="B19028" s="3">
        <v>94.0</v>
      </c>
      <c r="C19028" s="3" t="s">
        <v>16311</v>
      </c>
      <c r="F19028" s="3">
        <v>7.0</v>
      </c>
      <c r="G19028" s="3">
        <v>7.0</v>
      </c>
      <c r="H19028" s="3" t="s">
        <v>16579</v>
      </c>
      <c r="I19028" s="3" t="s">
        <v>16579</v>
      </c>
      <c r="J19028" s="3" t="s">
        <v>1808</v>
      </c>
      <c r="K19028" s="3" t="s">
        <v>24</v>
      </c>
      <c r="L19028" s="3">
        <v>50.0</v>
      </c>
      <c r="M19028" s="3" t="s">
        <v>30</v>
      </c>
      <c r="N19028" s="3" t="s">
        <v>16617</v>
      </c>
      <c r="O19028" s="3" t="s">
        <v>102</v>
      </c>
      <c r="P19028" s="4">
        <v>23157.0</v>
      </c>
      <c r="Q19028" s="3" t="s">
        <v>132</v>
      </c>
      <c r="S19028" s="3" t="s">
        <v>34</v>
      </c>
    </row>
    <row r="19029">
      <c r="A19029" s="2">
        <v>42318.71491898148</v>
      </c>
      <c r="B19029" s="3">
        <v>94.0</v>
      </c>
      <c r="C19029" s="3" t="s">
        <v>16311</v>
      </c>
      <c r="F19029" s="3">
        <v>7.0</v>
      </c>
      <c r="G19029" s="3">
        <v>7.0</v>
      </c>
      <c r="H19029" s="3" t="s">
        <v>16579</v>
      </c>
      <c r="I19029" s="3" t="s">
        <v>16579</v>
      </c>
      <c r="J19029" s="3" t="s">
        <v>1808</v>
      </c>
      <c r="K19029" s="3" t="s">
        <v>24</v>
      </c>
      <c r="L19029" s="3">
        <v>51.0</v>
      </c>
      <c r="M19029" s="3" t="s">
        <v>25</v>
      </c>
      <c r="N19029" s="3" t="s">
        <v>16587</v>
      </c>
      <c r="O19029" s="3" t="s">
        <v>16618</v>
      </c>
      <c r="P19029" s="4">
        <v>10700.0</v>
      </c>
      <c r="Q19029" s="3" t="s">
        <v>105</v>
      </c>
      <c r="S19029" s="3" t="s">
        <v>34</v>
      </c>
    </row>
    <row r="19030">
      <c r="A19030" s="2">
        <v>42318.71491898148</v>
      </c>
      <c r="B19030" s="3">
        <v>94.0</v>
      </c>
      <c r="C19030" s="3" t="s">
        <v>16311</v>
      </c>
      <c r="F19030" s="3">
        <v>9.0</v>
      </c>
      <c r="G19030" s="3">
        <v>13.0</v>
      </c>
      <c r="H19030" s="3" t="s">
        <v>16619</v>
      </c>
      <c r="I19030" s="3" t="s">
        <v>16619</v>
      </c>
      <c r="J19030" s="3" t="s">
        <v>1808</v>
      </c>
      <c r="K19030" s="3" t="s">
        <v>272</v>
      </c>
      <c r="L19030" s="3">
        <v>1.0</v>
      </c>
      <c r="M19030" s="3" t="s">
        <v>25</v>
      </c>
      <c r="N19030" s="3" t="s">
        <v>16620</v>
      </c>
      <c r="O19030" s="3" t="s">
        <v>6708</v>
      </c>
      <c r="P19030" s="4">
        <v>22042.0</v>
      </c>
      <c r="Q19030" s="3" t="s">
        <v>1955</v>
      </c>
      <c r="S19030" s="3" t="s">
        <v>29</v>
      </c>
    </row>
    <row r="19031">
      <c r="A19031" s="2">
        <v>42318.71491898148</v>
      </c>
      <c r="B19031" s="3">
        <v>94.0</v>
      </c>
      <c r="C19031" s="3" t="s">
        <v>16311</v>
      </c>
      <c r="F19031" s="3">
        <v>9.0</v>
      </c>
      <c r="G19031" s="3">
        <v>13.0</v>
      </c>
      <c r="H19031" s="3" t="s">
        <v>16619</v>
      </c>
      <c r="I19031" s="3" t="s">
        <v>16619</v>
      </c>
      <c r="J19031" s="3" t="s">
        <v>1808</v>
      </c>
      <c r="K19031" s="3" t="s">
        <v>24</v>
      </c>
      <c r="L19031" s="3">
        <v>2.0</v>
      </c>
      <c r="M19031" s="3" t="s">
        <v>30</v>
      </c>
      <c r="N19031" s="3" t="s">
        <v>16621</v>
      </c>
      <c r="O19031" s="3" t="s">
        <v>8477</v>
      </c>
      <c r="P19031" s="4">
        <v>30533.0</v>
      </c>
      <c r="Q19031" s="3" t="s">
        <v>40</v>
      </c>
      <c r="S19031" s="3" t="s">
        <v>29</v>
      </c>
    </row>
    <row r="19032">
      <c r="A19032" s="2">
        <v>42318.71491898148</v>
      </c>
      <c r="B19032" s="3">
        <v>94.0</v>
      </c>
      <c r="C19032" s="3" t="s">
        <v>16311</v>
      </c>
      <c r="F19032" s="3">
        <v>9.0</v>
      </c>
      <c r="G19032" s="3">
        <v>13.0</v>
      </c>
      <c r="H19032" s="3" t="s">
        <v>16619</v>
      </c>
      <c r="I19032" s="3" t="s">
        <v>16619</v>
      </c>
      <c r="J19032" s="3" t="s">
        <v>1808</v>
      </c>
      <c r="K19032" s="3" t="s">
        <v>24</v>
      </c>
      <c r="L19032" s="3">
        <v>3.0</v>
      </c>
      <c r="M19032" s="3" t="s">
        <v>25</v>
      </c>
      <c r="N19032" s="3" t="s">
        <v>16622</v>
      </c>
      <c r="O19032" s="3" t="s">
        <v>377</v>
      </c>
      <c r="P19032" s="4">
        <v>19587.0</v>
      </c>
      <c r="Q19032" s="3" t="s">
        <v>40</v>
      </c>
      <c r="S19032" s="3" t="s">
        <v>34</v>
      </c>
    </row>
    <row r="19033">
      <c r="A19033" s="2">
        <v>42318.71491898148</v>
      </c>
      <c r="B19033" s="3">
        <v>94.0</v>
      </c>
      <c r="C19033" s="3" t="s">
        <v>16311</v>
      </c>
      <c r="F19033" s="3">
        <v>9.0</v>
      </c>
      <c r="G19033" s="3">
        <v>13.0</v>
      </c>
      <c r="H19033" s="3" t="s">
        <v>16619</v>
      </c>
      <c r="I19033" s="3" t="s">
        <v>16619</v>
      </c>
      <c r="J19033" s="3" t="s">
        <v>1808</v>
      </c>
      <c r="K19033" s="3" t="s">
        <v>24</v>
      </c>
      <c r="L19033" s="3">
        <v>4.0</v>
      </c>
      <c r="M19033" s="3" t="s">
        <v>30</v>
      </c>
      <c r="N19033" s="3" t="s">
        <v>8579</v>
      </c>
      <c r="O19033" s="3" t="s">
        <v>16623</v>
      </c>
      <c r="P19033" s="4">
        <v>31657.0</v>
      </c>
      <c r="Q19033" s="3" t="s">
        <v>1955</v>
      </c>
      <c r="S19033" s="3" t="s">
        <v>34</v>
      </c>
    </row>
    <row r="19034">
      <c r="A19034" s="2">
        <v>42318.71491898148</v>
      </c>
      <c r="B19034" s="3">
        <v>94.0</v>
      </c>
      <c r="C19034" s="3" t="s">
        <v>16311</v>
      </c>
      <c r="F19034" s="3">
        <v>9.0</v>
      </c>
      <c r="G19034" s="3">
        <v>13.0</v>
      </c>
      <c r="H19034" s="3" t="s">
        <v>16619</v>
      </c>
      <c r="I19034" s="3" t="s">
        <v>16619</v>
      </c>
      <c r="J19034" s="3" t="s">
        <v>1808</v>
      </c>
      <c r="K19034" s="3" t="s">
        <v>24</v>
      </c>
      <c r="L19034" s="3">
        <v>5.0</v>
      </c>
      <c r="M19034" s="3" t="s">
        <v>25</v>
      </c>
      <c r="N19034" s="3" t="s">
        <v>15940</v>
      </c>
      <c r="O19034" s="3" t="s">
        <v>16624</v>
      </c>
      <c r="P19034" s="4">
        <v>32133.0</v>
      </c>
      <c r="Q19034" s="3" t="s">
        <v>60</v>
      </c>
      <c r="S19034" s="3" t="s">
        <v>34</v>
      </c>
    </row>
    <row r="19035">
      <c r="A19035" s="2">
        <v>42318.71491898148</v>
      </c>
      <c r="B19035" s="3">
        <v>94.0</v>
      </c>
      <c r="C19035" s="3" t="s">
        <v>16311</v>
      </c>
      <c r="F19035" s="3">
        <v>9.0</v>
      </c>
      <c r="G19035" s="3">
        <v>13.0</v>
      </c>
      <c r="H19035" s="3" t="s">
        <v>16619</v>
      </c>
      <c r="I19035" s="3" t="s">
        <v>16619</v>
      </c>
      <c r="J19035" s="3" t="s">
        <v>1808</v>
      </c>
      <c r="K19035" s="3" t="s">
        <v>24</v>
      </c>
      <c r="L19035" s="3">
        <v>6.0</v>
      </c>
      <c r="M19035" s="3" t="s">
        <v>30</v>
      </c>
      <c r="N19035" s="3" t="s">
        <v>16625</v>
      </c>
      <c r="O19035" s="3" t="s">
        <v>992</v>
      </c>
      <c r="P19035" s="4">
        <v>24373.0</v>
      </c>
      <c r="Q19035" s="3" t="s">
        <v>153</v>
      </c>
      <c r="S19035" s="3" t="s">
        <v>34</v>
      </c>
    </row>
    <row r="19036">
      <c r="A19036" s="2">
        <v>42318.71491898148</v>
      </c>
      <c r="B19036" s="3">
        <v>94.0</v>
      </c>
      <c r="C19036" s="3" t="s">
        <v>16311</v>
      </c>
      <c r="F19036" s="3">
        <v>9.0</v>
      </c>
      <c r="G19036" s="3">
        <v>13.0</v>
      </c>
      <c r="H19036" s="3" t="s">
        <v>16619</v>
      </c>
      <c r="I19036" s="3" t="s">
        <v>16619</v>
      </c>
      <c r="J19036" s="3" t="s">
        <v>1808</v>
      </c>
      <c r="K19036" s="3" t="s">
        <v>24</v>
      </c>
      <c r="L19036" s="3">
        <v>7.0</v>
      </c>
      <c r="M19036" s="3" t="s">
        <v>25</v>
      </c>
      <c r="N19036" s="3" t="s">
        <v>15447</v>
      </c>
      <c r="O19036" s="3" t="s">
        <v>237</v>
      </c>
      <c r="P19036" s="4">
        <v>19205.0</v>
      </c>
      <c r="Q19036" s="3" t="s">
        <v>169</v>
      </c>
      <c r="S19036" s="3" t="s">
        <v>34</v>
      </c>
    </row>
    <row r="19037">
      <c r="A19037" s="2">
        <v>42318.71491898148</v>
      </c>
      <c r="B19037" s="3">
        <v>94.0</v>
      </c>
      <c r="C19037" s="3" t="s">
        <v>16311</v>
      </c>
      <c r="F19037" s="3">
        <v>9.0</v>
      </c>
      <c r="G19037" s="3">
        <v>13.0</v>
      </c>
      <c r="H19037" s="3" t="s">
        <v>16619</v>
      </c>
      <c r="I19037" s="3" t="s">
        <v>16619</v>
      </c>
      <c r="J19037" s="3" t="s">
        <v>1808</v>
      </c>
      <c r="K19037" s="3" t="s">
        <v>24</v>
      </c>
      <c r="L19037" s="3">
        <v>8.0</v>
      </c>
      <c r="M19037" s="3" t="s">
        <v>30</v>
      </c>
      <c r="N19037" s="3" t="s">
        <v>16626</v>
      </c>
      <c r="O19037" s="3" t="s">
        <v>15214</v>
      </c>
      <c r="P19037" s="4">
        <v>22147.0</v>
      </c>
      <c r="Q19037" s="3" t="s">
        <v>1955</v>
      </c>
      <c r="S19037" s="3" t="s">
        <v>34</v>
      </c>
    </row>
    <row r="19038">
      <c r="A19038" s="2">
        <v>42318.71491898148</v>
      </c>
      <c r="B19038" s="3">
        <v>94.0</v>
      </c>
      <c r="C19038" s="3" t="s">
        <v>16311</v>
      </c>
      <c r="F19038" s="3">
        <v>9.0</v>
      </c>
      <c r="G19038" s="3">
        <v>13.0</v>
      </c>
      <c r="H19038" s="3" t="s">
        <v>16619</v>
      </c>
      <c r="I19038" s="3" t="s">
        <v>16619</v>
      </c>
      <c r="J19038" s="3" t="s">
        <v>1808</v>
      </c>
      <c r="K19038" s="3" t="s">
        <v>24</v>
      </c>
      <c r="L19038" s="3">
        <v>9.0</v>
      </c>
      <c r="M19038" s="3" t="s">
        <v>25</v>
      </c>
      <c r="N19038" s="3" t="s">
        <v>15829</v>
      </c>
      <c r="O19038" s="3" t="s">
        <v>377</v>
      </c>
      <c r="P19038" s="4">
        <v>17457.0</v>
      </c>
      <c r="Q19038" s="3" t="s">
        <v>205</v>
      </c>
      <c r="S19038" s="3" t="s">
        <v>34</v>
      </c>
    </row>
    <row r="19039">
      <c r="A19039" s="2">
        <v>42318.71491898148</v>
      </c>
      <c r="B19039" s="3">
        <v>94.0</v>
      </c>
      <c r="C19039" s="3" t="s">
        <v>16311</v>
      </c>
      <c r="F19039" s="3">
        <v>9.0</v>
      </c>
      <c r="G19039" s="3">
        <v>13.0</v>
      </c>
      <c r="H19039" s="3" t="s">
        <v>16619</v>
      </c>
      <c r="I19039" s="3" t="s">
        <v>16619</v>
      </c>
      <c r="J19039" s="3" t="s">
        <v>1808</v>
      </c>
      <c r="K19039" s="3" t="s">
        <v>24</v>
      </c>
      <c r="L19039" s="3">
        <v>10.0</v>
      </c>
      <c r="M19039" s="3" t="s">
        <v>30</v>
      </c>
      <c r="N19039" s="3" t="s">
        <v>16353</v>
      </c>
      <c r="O19039" s="3" t="s">
        <v>368</v>
      </c>
      <c r="P19039" s="4">
        <v>25807.0</v>
      </c>
      <c r="Q19039" s="3" t="s">
        <v>43</v>
      </c>
      <c r="S19039" s="3" t="s">
        <v>34</v>
      </c>
    </row>
    <row r="19040">
      <c r="A19040" s="2">
        <v>42318.71491898148</v>
      </c>
      <c r="B19040" s="3">
        <v>94.0</v>
      </c>
      <c r="C19040" s="3" t="s">
        <v>16311</v>
      </c>
      <c r="F19040" s="3">
        <v>9.0</v>
      </c>
      <c r="G19040" s="3">
        <v>13.0</v>
      </c>
      <c r="H19040" s="3" t="s">
        <v>16619</v>
      </c>
      <c r="I19040" s="3" t="s">
        <v>16619</v>
      </c>
      <c r="J19040" s="3" t="s">
        <v>1808</v>
      </c>
      <c r="K19040" s="3" t="s">
        <v>24</v>
      </c>
      <c r="L19040" s="3">
        <v>11.0</v>
      </c>
      <c r="M19040" s="3" t="s">
        <v>25</v>
      </c>
      <c r="N19040" s="3" t="s">
        <v>4538</v>
      </c>
      <c r="O19040" s="3" t="s">
        <v>16627</v>
      </c>
      <c r="P19040" s="4">
        <v>27404.0</v>
      </c>
      <c r="Q19040" s="3" t="s">
        <v>37</v>
      </c>
      <c r="S19040" s="3" t="s">
        <v>34</v>
      </c>
    </row>
    <row r="19041">
      <c r="A19041" s="2">
        <v>42318.71491898148</v>
      </c>
      <c r="B19041" s="3">
        <v>94.0</v>
      </c>
      <c r="C19041" s="3" t="s">
        <v>16311</v>
      </c>
      <c r="F19041" s="3">
        <v>9.0</v>
      </c>
      <c r="G19041" s="3">
        <v>13.0</v>
      </c>
      <c r="H19041" s="3" t="s">
        <v>16619</v>
      </c>
      <c r="I19041" s="3" t="s">
        <v>16619</v>
      </c>
      <c r="J19041" s="3" t="s">
        <v>1808</v>
      </c>
      <c r="K19041" s="3" t="s">
        <v>24</v>
      </c>
      <c r="L19041" s="3">
        <v>12.0</v>
      </c>
      <c r="M19041" s="3" t="s">
        <v>30</v>
      </c>
      <c r="N19041" s="3" t="s">
        <v>16628</v>
      </c>
      <c r="O19041" s="3" t="s">
        <v>1304</v>
      </c>
      <c r="P19041" s="4">
        <v>31136.0</v>
      </c>
      <c r="Q19041" s="3" t="s">
        <v>1955</v>
      </c>
      <c r="S19041" s="3" t="s">
        <v>34</v>
      </c>
    </row>
    <row r="19042">
      <c r="A19042" s="2">
        <v>42318.71491898148</v>
      </c>
      <c r="B19042" s="3">
        <v>94.0</v>
      </c>
      <c r="C19042" s="3" t="s">
        <v>16311</v>
      </c>
      <c r="F19042" s="3">
        <v>9.0</v>
      </c>
      <c r="G19042" s="3">
        <v>13.0</v>
      </c>
      <c r="H19042" s="3" t="s">
        <v>16619</v>
      </c>
      <c r="I19042" s="3" t="s">
        <v>16619</v>
      </c>
      <c r="J19042" s="3" t="s">
        <v>1808</v>
      </c>
      <c r="K19042" s="3" t="s">
        <v>24</v>
      </c>
      <c r="L19042" s="3">
        <v>13.0</v>
      </c>
      <c r="M19042" s="3" t="s">
        <v>25</v>
      </c>
      <c r="N19042" s="3" t="s">
        <v>16462</v>
      </c>
      <c r="O19042" s="3" t="s">
        <v>371</v>
      </c>
      <c r="P19042" s="4">
        <v>22566.0</v>
      </c>
      <c r="Q19042" s="3" t="s">
        <v>205</v>
      </c>
      <c r="S19042" s="3" t="s">
        <v>34</v>
      </c>
    </row>
    <row r="19043">
      <c r="A19043" s="2">
        <v>42318.71491898148</v>
      </c>
      <c r="B19043" s="3">
        <v>94.0</v>
      </c>
      <c r="C19043" s="3" t="s">
        <v>16311</v>
      </c>
      <c r="F19043" s="3">
        <v>9.0</v>
      </c>
      <c r="G19043" s="3">
        <v>13.0</v>
      </c>
      <c r="H19043" s="3" t="s">
        <v>16619</v>
      </c>
      <c r="I19043" s="3" t="s">
        <v>16619</v>
      </c>
      <c r="J19043" s="3" t="s">
        <v>1808</v>
      </c>
      <c r="K19043" s="3" t="s">
        <v>24</v>
      </c>
      <c r="L19043" s="3">
        <v>14.0</v>
      </c>
      <c r="M19043" s="3" t="s">
        <v>30</v>
      </c>
      <c r="N19043" s="3" t="s">
        <v>16629</v>
      </c>
      <c r="O19043" s="3" t="s">
        <v>818</v>
      </c>
      <c r="P19043" s="4">
        <v>29794.0</v>
      </c>
      <c r="Q19043" s="3" t="s">
        <v>1955</v>
      </c>
      <c r="S19043" s="3" t="s">
        <v>34</v>
      </c>
    </row>
    <row r="19044">
      <c r="A19044" s="2">
        <v>42318.71491898148</v>
      </c>
      <c r="B19044" s="3">
        <v>94.0</v>
      </c>
      <c r="C19044" s="3" t="s">
        <v>16311</v>
      </c>
      <c r="F19044" s="3">
        <v>9.0</v>
      </c>
      <c r="G19044" s="3">
        <v>13.0</v>
      </c>
      <c r="H19044" s="3" t="s">
        <v>16619</v>
      </c>
      <c r="I19044" s="3" t="s">
        <v>16619</v>
      </c>
      <c r="J19044" s="3" t="s">
        <v>1808</v>
      </c>
      <c r="K19044" s="3" t="s">
        <v>24</v>
      </c>
      <c r="L19044" s="3">
        <v>15.0</v>
      </c>
      <c r="M19044" s="3" t="s">
        <v>25</v>
      </c>
      <c r="N19044" s="3" t="s">
        <v>2023</v>
      </c>
      <c r="O19044" s="3" t="s">
        <v>184</v>
      </c>
      <c r="P19044" s="4">
        <v>19486.0</v>
      </c>
      <c r="Q19044" s="3" t="s">
        <v>110</v>
      </c>
      <c r="S19044" s="3" t="s">
        <v>34</v>
      </c>
    </row>
    <row r="19045">
      <c r="A19045" s="2">
        <v>42318.71491898148</v>
      </c>
      <c r="B19045" s="3">
        <v>94.0</v>
      </c>
      <c r="C19045" s="3" t="s">
        <v>16311</v>
      </c>
      <c r="F19045" s="3">
        <v>9.0</v>
      </c>
      <c r="G19045" s="3">
        <v>13.0</v>
      </c>
      <c r="H19045" s="3" t="s">
        <v>16619</v>
      </c>
      <c r="I19045" s="3" t="s">
        <v>16619</v>
      </c>
      <c r="J19045" s="3" t="s">
        <v>1808</v>
      </c>
      <c r="K19045" s="3" t="s">
        <v>24</v>
      </c>
      <c r="L19045" s="3">
        <v>16.0</v>
      </c>
      <c r="M19045" s="3" t="s">
        <v>30</v>
      </c>
      <c r="N19045" s="3" t="s">
        <v>16630</v>
      </c>
      <c r="O19045" s="3" t="s">
        <v>16507</v>
      </c>
      <c r="P19045" s="4">
        <v>27757.0</v>
      </c>
      <c r="Q19045" s="3" t="s">
        <v>60</v>
      </c>
      <c r="S19045" s="3" t="s">
        <v>34</v>
      </c>
    </row>
    <row r="19046">
      <c r="A19046" s="2">
        <v>42318.71491898148</v>
      </c>
      <c r="B19046" s="3">
        <v>94.0</v>
      </c>
      <c r="C19046" s="3" t="s">
        <v>16311</v>
      </c>
      <c r="F19046" s="3">
        <v>9.0</v>
      </c>
      <c r="G19046" s="3">
        <v>13.0</v>
      </c>
      <c r="H19046" s="3" t="s">
        <v>16619</v>
      </c>
      <c r="I19046" s="3" t="s">
        <v>16619</v>
      </c>
      <c r="J19046" s="3" t="s">
        <v>1808</v>
      </c>
      <c r="K19046" s="3" t="s">
        <v>24</v>
      </c>
      <c r="L19046" s="3">
        <v>17.0</v>
      </c>
      <c r="M19046" s="3" t="s">
        <v>25</v>
      </c>
      <c r="N19046" s="3" t="s">
        <v>16631</v>
      </c>
      <c r="O19046" s="3" t="s">
        <v>1072</v>
      </c>
      <c r="P19046" s="4">
        <v>32300.0</v>
      </c>
      <c r="Q19046" s="3" t="s">
        <v>1955</v>
      </c>
      <c r="S19046" s="3" t="s">
        <v>34</v>
      </c>
    </row>
    <row r="19047">
      <c r="A19047" s="2">
        <v>42318.71491898148</v>
      </c>
      <c r="B19047" s="3">
        <v>94.0</v>
      </c>
      <c r="C19047" s="3" t="s">
        <v>16311</v>
      </c>
      <c r="F19047" s="3">
        <v>9.0</v>
      </c>
      <c r="G19047" s="3">
        <v>13.0</v>
      </c>
      <c r="H19047" s="3" t="s">
        <v>16619</v>
      </c>
      <c r="I19047" s="3" t="s">
        <v>16619</v>
      </c>
      <c r="J19047" s="3" t="s">
        <v>1808</v>
      </c>
      <c r="K19047" s="3" t="s">
        <v>24</v>
      </c>
      <c r="L19047" s="3">
        <v>18.0</v>
      </c>
      <c r="M19047" s="3" t="s">
        <v>30</v>
      </c>
      <c r="N19047" s="3" t="s">
        <v>16632</v>
      </c>
      <c r="O19047" s="3" t="s">
        <v>16633</v>
      </c>
      <c r="P19047" s="4">
        <v>18741.0</v>
      </c>
      <c r="Q19047" s="3" t="s">
        <v>105</v>
      </c>
      <c r="S19047" s="3" t="s">
        <v>34</v>
      </c>
    </row>
    <row r="19048">
      <c r="A19048" s="2">
        <v>42318.71491898148</v>
      </c>
      <c r="B19048" s="3">
        <v>94.0</v>
      </c>
      <c r="C19048" s="3" t="s">
        <v>16311</v>
      </c>
      <c r="F19048" s="3">
        <v>9.0</v>
      </c>
      <c r="G19048" s="3">
        <v>13.0</v>
      </c>
      <c r="H19048" s="3" t="s">
        <v>16619</v>
      </c>
      <c r="I19048" s="3" t="s">
        <v>16619</v>
      </c>
      <c r="J19048" s="3" t="s">
        <v>1808</v>
      </c>
      <c r="K19048" s="3" t="s">
        <v>24</v>
      </c>
      <c r="L19048" s="3">
        <v>19.0</v>
      </c>
      <c r="M19048" s="3" t="s">
        <v>25</v>
      </c>
      <c r="N19048" s="3" t="s">
        <v>15940</v>
      </c>
      <c r="O19048" s="3" t="s">
        <v>237</v>
      </c>
      <c r="P19048" s="4">
        <v>22217.0</v>
      </c>
      <c r="Q19048" s="3" t="s">
        <v>33</v>
      </c>
      <c r="S19048" s="3" t="s">
        <v>34</v>
      </c>
    </row>
    <row r="19049">
      <c r="A19049" s="2">
        <v>42318.71491898148</v>
      </c>
      <c r="B19049" s="3">
        <v>94.0</v>
      </c>
      <c r="C19049" s="3" t="s">
        <v>16311</v>
      </c>
      <c r="F19049" s="3">
        <v>9.0</v>
      </c>
      <c r="G19049" s="3">
        <v>13.0</v>
      </c>
      <c r="H19049" s="3" t="s">
        <v>16619</v>
      </c>
      <c r="I19049" s="3" t="s">
        <v>16619</v>
      </c>
      <c r="J19049" s="3" t="s">
        <v>1808</v>
      </c>
      <c r="K19049" s="3" t="s">
        <v>24</v>
      </c>
      <c r="L19049" s="3">
        <v>20.0</v>
      </c>
      <c r="M19049" s="3" t="s">
        <v>30</v>
      </c>
      <c r="N19049" s="3" t="s">
        <v>16634</v>
      </c>
      <c r="O19049" s="3" t="s">
        <v>193</v>
      </c>
      <c r="P19049" s="4">
        <v>29481.0</v>
      </c>
      <c r="Q19049" s="3" t="s">
        <v>228</v>
      </c>
      <c r="S19049" s="3" t="s">
        <v>34</v>
      </c>
    </row>
    <row r="19050">
      <c r="A19050" s="2">
        <v>42318.71491898148</v>
      </c>
      <c r="B19050" s="3">
        <v>94.0</v>
      </c>
      <c r="C19050" s="3" t="s">
        <v>16311</v>
      </c>
      <c r="F19050" s="3">
        <v>9.0</v>
      </c>
      <c r="G19050" s="3">
        <v>13.0</v>
      </c>
      <c r="H19050" s="3" t="s">
        <v>16619</v>
      </c>
      <c r="I19050" s="3" t="s">
        <v>16619</v>
      </c>
      <c r="J19050" s="3" t="s">
        <v>1808</v>
      </c>
      <c r="K19050" s="3" t="s">
        <v>24</v>
      </c>
      <c r="L19050" s="3">
        <v>21.0</v>
      </c>
      <c r="M19050" s="3" t="s">
        <v>25</v>
      </c>
      <c r="N19050" s="3" t="s">
        <v>16635</v>
      </c>
      <c r="O19050" s="3" t="s">
        <v>16636</v>
      </c>
      <c r="P19050" s="4">
        <v>31898.0</v>
      </c>
      <c r="Q19050" s="3" t="s">
        <v>33</v>
      </c>
      <c r="S19050" s="3" t="s">
        <v>34</v>
      </c>
    </row>
    <row r="19051">
      <c r="A19051" s="2">
        <v>42318.71491898148</v>
      </c>
      <c r="B19051" s="3">
        <v>94.0</v>
      </c>
      <c r="C19051" s="3" t="s">
        <v>16311</v>
      </c>
      <c r="F19051" s="3">
        <v>9.0</v>
      </c>
      <c r="G19051" s="3">
        <v>13.0</v>
      </c>
      <c r="H19051" s="3" t="s">
        <v>16619</v>
      </c>
      <c r="I19051" s="3" t="s">
        <v>16619</v>
      </c>
      <c r="J19051" s="3" t="s">
        <v>1808</v>
      </c>
      <c r="K19051" s="3" t="s">
        <v>24</v>
      </c>
      <c r="L19051" s="3">
        <v>22.0</v>
      </c>
      <c r="M19051" s="3" t="s">
        <v>30</v>
      </c>
      <c r="N19051" s="3" t="s">
        <v>16637</v>
      </c>
      <c r="O19051" s="3" t="s">
        <v>336</v>
      </c>
      <c r="P19051" s="4">
        <v>24306.0</v>
      </c>
      <c r="Q19051" s="3" t="s">
        <v>72</v>
      </c>
      <c r="S19051" s="3" t="s">
        <v>34</v>
      </c>
    </row>
    <row r="19052">
      <c r="A19052" s="2">
        <v>42318.71491898148</v>
      </c>
      <c r="B19052" s="3">
        <v>94.0</v>
      </c>
      <c r="C19052" s="3" t="s">
        <v>16311</v>
      </c>
      <c r="F19052" s="3">
        <v>9.0</v>
      </c>
      <c r="G19052" s="3">
        <v>13.0</v>
      </c>
      <c r="H19052" s="3" t="s">
        <v>16619</v>
      </c>
      <c r="I19052" s="3" t="s">
        <v>16619</v>
      </c>
      <c r="J19052" s="3" t="s">
        <v>1808</v>
      </c>
      <c r="K19052" s="3" t="s">
        <v>24</v>
      </c>
      <c r="L19052" s="3">
        <v>23.0</v>
      </c>
      <c r="M19052" s="3" t="s">
        <v>25</v>
      </c>
      <c r="N19052" s="3" t="s">
        <v>16638</v>
      </c>
      <c r="O19052" s="3" t="s">
        <v>16639</v>
      </c>
      <c r="P19052" s="4">
        <v>20498.0</v>
      </c>
      <c r="Q19052" s="3" t="s">
        <v>43</v>
      </c>
      <c r="S19052" s="3" t="s">
        <v>34</v>
      </c>
    </row>
    <row r="19053">
      <c r="A19053" s="2">
        <v>42318.71491898148</v>
      </c>
      <c r="B19053" s="3">
        <v>94.0</v>
      </c>
      <c r="C19053" s="3" t="s">
        <v>16311</v>
      </c>
      <c r="F19053" s="3">
        <v>9.0</v>
      </c>
      <c r="G19053" s="3">
        <v>13.0</v>
      </c>
      <c r="H19053" s="3" t="s">
        <v>16619</v>
      </c>
      <c r="I19053" s="3" t="s">
        <v>16619</v>
      </c>
      <c r="J19053" s="3" t="s">
        <v>1808</v>
      </c>
      <c r="K19053" s="3" t="s">
        <v>24</v>
      </c>
      <c r="L19053" s="3">
        <v>24.0</v>
      </c>
      <c r="M19053" s="3" t="s">
        <v>30</v>
      </c>
      <c r="N19053" s="3" t="s">
        <v>406</v>
      </c>
      <c r="O19053" s="3" t="s">
        <v>16640</v>
      </c>
      <c r="P19053" s="4">
        <v>28536.0</v>
      </c>
      <c r="Q19053" s="3" t="s">
        <v>132</v>
      </c>
      <c r="S19053" s="3" t="s">
        <v>34</v>
      </c>
    </row>
    <row r="19054">
      <c r="A19054" s="2">
        <v>42318.71491898148</v>
      </c>
      <c r="B19054" s="3">
        <v>94.0</v>
      </c>
      <c r="C19054" s="3" t="s">
        <v>16311</v>
      </c>
      <c r="F19054" s="3">
        <v>9.0</v>
      </c>
      <c r="G19054" s="3">
        <v>13.0</v>
      </c>
      <c r="H19054" s="3" t="s">
        <v>16619</v>
      </c>
      <c r="I19054" s="3" t="s">
        <v>16619</v>
      </c>
      <c r="J19054" s="3" t="s">
        <v>1808</v>
      </c>
      <c r="K19054" s="3" t="s">
        <v>24</v>
      </c>
      <c r="L19054" s="3">
        <v>25.0</v>
      </c>
      <c r="M19054" s="3" t="s">
        <v>25</v>
      </c>
      <c r="N19054" s="3" t="s">
        <v>16353</v>
      </c>
      <c r="O19054" s="3" t="s">
        <v>16576</v>
      </c>
      <c r="P19054" s="4">
        <v>23357.0</v>
      </c>
      <c r="Q19054" s="3" t="s">
        <v>52</v>
      </c>
      <c r="S19054" s="3" t="s">
        <v>34</v>
      </c>
    </row>
    <row r="19055">
      <c r="A19055" s="2">
        <v>42318.71491898148</v>
      </c>
      <c r="B19055" s="3">
        <v>94.0</v>
      </c>
      <c r="C19055" s="3" t="s">
        <v>16311</v>
      </c>
      <c r="F19055" s="3">
        <v>9.0</v>
      </c>
      <c r="G19055" s="3">
        <v>13.0</v>
      </c>
      <c r="H19055" s="3" t="s">
        <v>16619</v>
      </c>
      <c r="I19055" s="3" t="s">
        <v>16619</v>
      </c>
      <c r="J19055" s="3" t="s">
        <v>1808</v>
      </c>
      <c r="K19055" s="3" t="s">
        <v>24</v>
      </c>
      <c r="L19055" s="3">
        <v>26.0</v>
      </c>
      <c r="M19055" s="3" t="s">
        <v>30</v>
      </c>
      <c r="N19055" s="3" t="s">
        <v>16641</v>
      </c>
      <c r="O19055" s="3" t="s">
        <v>3401</v>
      </c>
      <c r="P19055" s="4">
        <v>21104.0</v>
      </c>
      <c r="Q19055" s="3" t="s">
        <v>60</v>
      </c>
      <c r="S19055" s="3" t="s">
        <v>34</v>
      </c>
    </row>
    <row r="19056">
      <c r="A19056" s="2">
        <v>42318.71491898148</v>
      </c>
      <c r="B19056" s="3">
        <v>94.0</v>
      </c>
      <c r="C19056" s="3" t="s">
        <v>16311</v>
      </c>
      <c r="F19056" s="3">
        <v>9.0</v>
      </c>
      <c r="G19056" s="3">
        <v>13.0</v>
      </c>
      <c r="H19056" s="3" t="s">
        <v>16619</v>
      </c>
      <c r="I19056" s="3" t="s">
        <v>16619</v>
      </c>
      <c r="J19056" s="3" t="s">
        <v>1808</v>
      </c>
      <c r="K19056" s="3" t="s">
        <v>24</v>
      </c>
      <c r="L19056" s="3">
        <v>27.0</v>
      </c>
      <c r="M19056" s="3" t="s">
        <v>25</v>
      </c>
      <c r="N19056" s="3" t="s">
        <v>16397</v>
      </c>
      <c r="O19056" s="3" t="s">
        <v>796</v>
      </c>
      <c r="P19056" s="4">
        <v>25934.0</v>
      </c>
      <c r="Q19056" s="3" t="s">
        <v>33</v>
      </c>
      <c r="S19056" s="3" t="s">
        <v>34</v>
      </c>
    </row>
    <row r="19057">
      <c r="A19057" s="2">
        <v>42318.71491898148</v>
      </c>
      <c r="B19057" s="3">
        <v>94.0</v>
      </c>
      <c r="C19057" s="3" t="s">
        <v>16311</v>
      </c>
      <c r="F19057" s="3">
        <v>9.0</v>
      </c>
      <c r="G19057" s="3">
        <v>13.0</v>
      </c>
      <c r="H19057" s="3" t="s">
        <v>16619</v>
      </c>
      <c r="I19057" s="3" t="s">
        <v>16619</v>
      </c>
      <c r="J19057" s="3" t="s">
        <v>1808</v>
      </c>
      <c r="K19057" s="3" t="s">
        <v>24</v>
      </c>
      <c r="L19057" s="3">
        <v>28.0</v>
      </c>
      <c r="M19057" s="3" t="s">
        <v>30</v>
      </c>
      <c r="N19057" s="3" t="s">
        <v>2039</v>
      </c>
      <c r="O19057" s="3" t="s">
        <v>2128</v>
      </c>
      <c r="P19057" s="4">
        <v>24186.0</v>
      </c>
      <c r="Q19057" s="3" t="s">
        <v>33</v>
      </c>
      <c r="S19057" s="3" t="s">
        <v>34</v>
      </c>
    </row>
    <row r="19058">
      <c r="A19058" s="2">
        <v>42318.71491898148</v>
      </c>
      <c r="B19058" s="3">
        <v>94.0</v>
      </c>
      <c r="C19058" s="3" t="s">
        <v>16311</v>
      </c>
      <c r="F19058" s="3">
        <v>9.0</v>
      </c>
      <c r="G19058" s="3">
        <v>13.0</v>
      </c>
      <c r="H19058" s="3" t="s">
        <v>16619</v>
      </c>
      <c r="I19058" s="3" t="s">
        <v>16619</v>
      </c>
      <c r="J19058" s="3" t="s">
        <v>1808</v>
      </c>
      <c r="K19058" s="3" t="s">
        <v>24</v>
      </c>
      <c r="L19058" s="3">
        <v>29.0</v>
      </c>
      <c r="M19058" s="3" t="s">
        <v>25</v>
      </c>
      <c r="N19058" s="3" t="s">
        <v>16642</v>
      </c>
      <c r="O19058" s="3" t="s">
        <v>377</v>
      </c>
      <c r="P19058" s="4">
        <v>34470.0</v>
      </c>
      <c r="Q19058" s="3" t="s">
        <v>191</v>
      </c>
      <c r="S19058" s="3" t="s">
        <v>34</v>
      </c>
    </row>
    <row r="19059">
      <c r="A19059" s="2">
        <v>42318.71491898148</v>
      </c>
      <c r="B19059" s="3">
        <v>94.0</v>
      </c>
      <c r="C19059" s="3" t="s">
        <v>16311</v>
      </c>
      <c r="F19059" s="3">
        <v>9.0</v>
      </c>
      <c r="G19059" s="3">
        <v>13.0</v>
      </c>
      <c r="H19059" s="3" t="s">
        <v>16619</v>
      </c>
      <c r="I19059" s="3" t="s">
        <v>16619</v>
      </c>
      <c r="J19059" s="3" t="s">
        <v>1808</v>
      </c>
      <c r="K19059" s="3" t="s">
        <v>24</v>
      </c>
      <c r="L19059" s="3">
        <v>30.0</v>
      </c>
      <c r="M19059" s="3" t="s">
        <v>30</v>
      </c>
      <c r="N19059" s="3" t="s">
        <v>16643</v>
      </c>
      <c r="O19059" s="3" t="s">
        <v>16644</v>
      </c>
      <c r="P19059" s="4">
        <v>29413.0</v>
      </c>
      <c r="Q19059" s="3" t="s">
        <v>52</v>
      </c>
      <c r="S19059" s="3" t="s">
        <v>34</v>
      </c>
    </row>
    <row r="19060">
      <c r="A19060" s="2">
        <v>42318.71491898148</v>
      </c>
      <c r="B19060" s="3">
        <v>94.0</v>
      </c>
      <c r="C19060" s="3" t="s">
        <v>16311</v>
      </c>
      <c r="F19060" s="3">
        <v>9.0</v>
      </c>
      <c r="G19060" s="3">
        <v>13.0</v>
      </c>
      <c r="H19060" s="3" t="s">
        <v>16619</v>
      </c>
      <c r="I19060" s="3" t="s">
        <v>16619</v>
      </c>
      <c r="J19060" s="3" t="s">
        <v>1808</v>
      </c>
      <c r="K19060" s="3" t="s">
        <v>24</v>
      </c>
      <c r="L19060" s="3">
        <v>31.0</v>
      </c>
      <c r="M19060" s="3" t="s">
        <v>25</v>
      </c>
      <c r="N19060" s="3" t="s">
        <v>8579</v>
      </c>
      <c r="O19060" s="3" t="s">
        <v>65</v>
      </c>
      <c r="P19060" s="4">
        <v>33460.0</v>
      </c>
      <c r="Q19060" s="3" t="s">
        <v>55</v>
      </c>
      <c r="S19060" s="3" t="s">
        <v>34</v>
      </c>
    </row>
    <row r="19061">
      <c r="A19061" s="2">
        <v>42318.71491898148</v>
      </c>
      <c r="B19061" s="3">
        <v>94.0</v>
      </c>
      <c r="C19061" s="3" t="s">
        <v>16311</v>
      </c>
      <c r="F19061" s="3">
        <v>9.0</v>
      </c>
      <c r="G19061" s="3">
        <v>13.0</v>
      </c>
      <c r="H19061" s="3" t="s">
        <v>16619</v>
      </c>
      <c r="I19061" s="3" t="s">
        <v>16619</v>
      </c>
      <c r="J19061" s="3" t="s">
        <v>1808</v>
      </c>
      <c r="K19061" s="3" t="s">
        <v>24</v>
      </c>
      <c r="L19061" s="3">
        <v>32.0</v>
      </c>
      <c r="M19061" s="3" t="s">
        <v>30</v>
      </c>
      <c r="N19061" s="3" t="s">
        <v>16462</v>
      </c>
      <c r="O19061" s="3" t="s">
        <v>1547</v>
      </c>
      <c r="P19061" s="4">
        <v>26216.0</v>
      </c>
      <c r="Q19061" s="3" t="s">
        <v>169</v>
      </c>
      <c r="S19061" s="3" t="s">
        <v>34</v>
      </c>
    </row>
    <row r="19062">
      <c r="A19062" s="2">
        <v>42318.71491898148</v>
      </c>
      <c r="B19062" s="3">
        <v>94.0</v>
      </c>
      <c r="C19062" s="3" t="s">
        <v>16311</v>
      </c>
      <c r="F19062" s="3">
        <v>9.0</v>
      </c>
      <c r="G19062" s="3">
        <v>13.0</v>
      </c>
      <c r="H19062" s="3" t="s">
        <v>16619</v>
      </c>
      <c r="I19062" s="3" t="s">
        <v>16619</v>
      </c>
      <c r="J19062" s="3" t="s">
        <v>1808</v>
      </c>
      <c r="K19062" s="3" t="s">
        <v>24</v>
      </c>
      <c r="L19062" s="3">
        <v>33.0</v>
      </c>
      <c r="M19062" s="3" t="s">
        <v>25</v>
      </c>
      <c r="N19062" s="3" t="s">
        <v>16550</v>
      </c>
      <c r="O19062" s="3" t="s">
        <v>275</v>
      </c>
      <c r="P19062" s="4">
        <v>21297.0</v>
      </c>
      <c r="Q19062" s="3" t="s">
        <v>110</v>
      </c>
      <c r="S19062" s="3" t="s">
        <v>34</v>
      </c>
    </row>
    <row r="19063">
      <c r="A19063" s="2">
        <v>42318.71491898148</v>
      </c>
      <c r="B19063" s="3">
        <v>94.0</v>
      </c>
      <c r="C19063" s="3" t="s">
        <v>16311</v>
      </c>
      <c r="F19063" s="3">
        <v>9.0</v>
      </c>
      <c r="G19063" s="3">
        <v>13.0</v>
      </c>
      <c r="H19063" s="3" t="s">
        <v>16619</v>
      </c>
      <c r="I19063" s="3" t="s">
        <v>16619</v>
      </c>
      <c r="J19063" s="3" t="s">
        <v>1808</v>
      </c>
      <c r="K19063" s="3" t="s">
        <v>24</v>
      </c>
      <c r="L19063" s="3">
        <v>34.0</v>
      </c>
      <c r="M19063" s="3" t="s">
        <v>30</v>
      </c>
      <c r="N19063" s="3" t="s">
        <v>16645</v>
      </c>
      <c r="O19063" s="3" t="s">
        <v>15160</v>
      </c>
      <c r="P19063" s="4">
        <v>24228.0</v>
      </c>
      <c r="Q19063" s="3" t="s">
        <v>169</v>
      </c>
      <c r="S19063" s="3" t="s">
        <v>34</v>
      </c>
    </row>
    <row r="19064">
      <c r="A19064" s="2">
        <v>42318.71491898148</v>
      </c>
      <c r="B19064" s="3">
        <v>94.0</v>
      </c>
      <c r="C19064" s="3" t="s">
        <v>16311</v>
      </c>
      <c r="F19064" s="3">
        <v>9.0</v>
      </c>
      <c r="G19064" s="3">
        <v>13.0</v>
      </c>
      <c r="H19064" s="3" t="s">
        <v>16619</v>
      </c>
      <c r="I19064" s="3" t="s">
        <v>16619</v>
      </c>
      <c r="J19064" s="3" t="s">
        <v>1808</v>
      </c>
      <c r="K19064" s="3" t="s">
        <v>24</v>
      </c>
      <c r="L19064" s="3">
        <v>35.0</v>
      </c>
      <c r="M19064" s="3" t="s">
        <v>25</v>
      </c>
      <c r="N19064" s="3" t="s">
        <v>16646</v>
      </c>
      <c r="O19064" s="3" t="s">
        <v>2093</v>
      </c>
      <c r="P19064" s="4">
        <v>23692.0</v>
      </c>
      <c r="Q19064" s="3" t="s">
        <v>33</v>
      </c>
      <c r="S19064" s="3" t="s">
        <v>34</v>
      </c>
    </row>
    <row r="19065">
      <c r="A19065" s="2">
        <v>42318.71491898148</v>
      </c>
      <c r="B19065" s="3">
        <v>94.0</v>
      </c>
      <c r="C19065" s="3" t="s">
        <v>16311</v>
      </c>
      <c r="F19065" s="3">
        <v>9.0</v>
      </c>
      <c r="G19065" s="3">
        <v>13.0</v>
      </c>
      <c r="H19065" s="3" t="s">
        <v>16619</v>
      </c>
      <c r="I19065" s="3" t="s">
        <v>16619</v>
      </c>
      <c r="J19065" s="3" t="s">
        <v>1808</v>
      </c>
      <c r="K19065" s="3" t="s">
        <v>24</v>
      </c>
      <c r="L19065" s="3">
        <v>36.0</v>
      </c>
      <c r="M19065" s="3" t="s">
        <v>30</v>
      </c>
      <c r="N19065" s="3" t="s">
        <v>16647</v>
      </c>
      <c r="O19065" s="3" t="s">
        <v>323</v>
      </c>
      <c r="P19065" s="4">
        <v>19510.0</v>
      </c>
      <c r="Q19065" s="3" t="s">
        <v>132</v>
      </c>
      <c r="S19065" s="3" t="s">
        <v>34</v>
      </c>
    </row>
    <row r="19066">
      <c r="A19066" s="2">
        <v>42318.71491898148</v>
      </c>
      <c r="B19066" s="3">
        <v>94.0</v>
      </c>
      <c r="C19066" s="3" t="s">
        <v>16311</v>
      </c>
      <c r="F19066" s="3">
        <v>9.0</v>
      </c>
      <c r="G19066" s="3">
        <v>13.0</v>
      </c>
      <c r="H19066" s="3" t="s">
        <v>16619</v>
      </c>
      <c r="I19066" s="3" t="s">
        <v>16619</v>
      </c>
      <c r="J19066" s="3" t="s">
        <v>1808</v>
      </c>
      <c r="K19066" s="3" t="s">
        <v>24</v>
      </c>
      <c r="L19066" s="3">
        <v>37.0</v>
      </c>
      <c r="M19066" s="3" t="s">
        <v>25</v>
      </c>
      <c r="N19066" s="3" t="s">
        <v>16648</v>
      </c>
      <c r="O19066" s="3" t="s">
        <v>12858</v>
      </c>
      <c r="P19066" s="4">
        <v>16804.0</v>
      </c>
      <c r="Q19066" s="3" t="s">
        <v>96</v>
      </c>
      <c r="S19066" s="3" t="s">
        <v>34</v>
      </c>
    </row>
    <row r="19067">
      <c r="A19067" s="2">
        <v>42318.71491898148</v>
      </c>
      <c r="B19067" s="3">
        <v>94.0</v>
      </c>
      <c r="C19067" s="3" t="s">
        <v>16311</v>
      </c>
      <c r="F19067" s="3">
        <v>9.0</v>
      </c>
      <c r="G19067" s="3">
        <v>13.0</v>
      </c>
      <c r="H19067" s="3" t="s">
        <v>16619</v>
      </c>
      <c r="I19067" s="3" t="s">
        <v>16619</v>
      </c>
      <c r="J19067" s="3" t="s">
        <v>1808</v>
      </c>
      <c r="K19067" s="3" t="s">
        <v>24</v>
      </c>
      <c r="L19067" s="3">
        <v>38.0</v>
      </c>
      <c r="M19067" s="3" t="s">
        <v>30</v>
      </c>
      <c r="N19067" s="3" t="s">
        <v>432</v>
      </c>
      <c r="O19067" s="3" t="s">
        <v>639</v>
      </c>
      <c r="P19067" s="4">
        <v>21564.0</v>
      </c>
      <c r="Q19067" s="3" t="s">
        <v>75</v>
      </c>
      <c r="S19067" s="3" t="s">
        <v>34</v>
      </c>
    </row>
    <row r="19068">
      <c r="A19068" s="2">
        <v>42318.71491898148</v>
      </c>
      <c r="B19068" s="3">
        <v>94.0</v>
      </c>
      <c r="C19068" s="3" t="s">
        <v>16311</v>
      </c>
      <c r="F19068" s="3">
        <v>9.0</v>
      </c>
      <c r="G19068" s="3">
        <v>13.0</v>
      </c>
      <c r="H19068" s="3" t="s">
        <v>16619</v>
      </c>
      <c r="I19068" s="3" t="s">
        <v>16619</v>
      </c>
      <c r="J19068" s="3" t="s">
        <v>1808</v>
      </c>
      <c r="K19068" s="3" t="s">
        <v>24</v>
      </c>
      <c r="L19068" s="3">
        <v>39.0</v>
      </c>
      <c r="M19068" s="3" t="s">
        <v>25</v>
      </c>
      <c r="N19068" s="3" t="s">
        <v>16387</v>
      </c>
      <c r="O19068" s="3" t="s">
        <v>141</v>
      </c>
      <c r="P19068" s="4">
        <v>17519.0</v>
      </c>
      <c r="Q19068" s="3" t="s">
        <v>49</v>
      </c>
      <c r="S19068" s="3" t="s">
        <v>34</v>
      </c>
    </row>
    <row r="19069">
      <c r="A19069" s="2">
        <v>42318.71491898148</v>
      </c>
      <c r="B19069" s="3">
        <v>94.0</v>
      </c>
      <c r="C19069" s="3" t="s">
        <v>16311</v>
      </c>
      <c r="F19069" s="3">
        <v>9.0</v>
      </c>
      <c r="G19069" s="3">
        <v>13.0</v>
      </c>
      <c r="H19069" s="3" t="s">
        <v>16619</v>
      </c>
      <c r="I19069" s="3" t="s">
        <v>16619</v>
      </c>
      <c r="J19069" s="3" t="s">
        <v>1808</v>
      </c>
      <c r="K19069" s="3" t="s">
        <v>24</v>
      </c>
      <c r="L19069" s="3">
        <v>40.0</v>
      </c>
      <c r="M19069" s="3" t="s">
        <v>30</v>
      </c>
      <c r="N19069" s="3" t="s">
        <v>16649</v>
      </c>
      <c r="O19069" s="3" t="s">
        <v>5945</v>
      </c>
      <c r="P19069" s="4">
        <v>24823.0</v>
      </c>
      <c r="Q19069" s="3" t="s">
        <v>33</v>
      </c>
      <c r="S19069" s="3" t="s">
        <v>34</v>
      </c>
    </row>
    <row r="19070">
      <c r="A19070" s="2">
        <v>42318.71491898148</v>
      </c>
      <c r="B19070" s="3">
        <v>94.0</v>
      </c>
      <c r="C19070" s="3" t="s">
        <v>16311</v>
      </c>
      <c r="F19070" s="3">
        <v>9.0</v>
      </c>
      <c r="G19070" s="3">
        <v>13.0</v>
      </c>
      <c r="H19070" s="3" t="s">
        <v>16619</v>
      </c>
      <c r="I19070" s="3" t="s">
        <v>16619</v>
      </c>
      <c r="J19070" s="3" t="s">
        <v>1808</v>
      </c>
      <c r="K19070" s="3" t="s">
        <v>24</v>
      </c>
      <c r="L19070" s="3">
        <v>41.0</v>
      </c>
      <c r="M19070" s="3" t="s">
        <v>25</v>
      </c>
      <c r="N19070" s="3" t="s">
        <v>16650</v>
      </c>
      <c r="O19070" s="3" t="s">
        <v>477</v>
      </c>
      <c r="P19070" s="4">
        <v>30601.0</v>
      </c>
      <c r="Q19070" s="3" t="s">
        <v>46</v>
      </c>
      <c r="S19070" s="3" t="s">
        <v>34</v>
      </c>
    </row>
    <row r="19071">
      <c r="A19071" s="2">
        <v>42318.71491898148</v>
      </c>
      <c r="B19071" s="3">
        <v>94.0</v>
      </c>
      <c r="C19071" s="3" t="s">
        <v>16311</v>
      </c>
      <c r="F19071" s="3">
        <v>9.0</v>
      </c>
      <c r="G19071" s="3">
        <v>13.0</v>
      </c>
      <c r="H19071" s="3" t="s">
        <v>16619</v>
      </c>
      <c r="I19071" s="3" t="s">
        <v>16619</v>
      </c>
      <c r="J19071" s="3" t="s">
        <v>1808</v>
      </c>
      <c r="K19071" s="3" t="s">
        <v>24</v>
      </c>
      <c r="L19071" s="3">
        <v>42.0</v>
      </c>
      <c r="M19071" s="3" t="s">
        <v>30</v>
      </c>
      <c r="N19071" s="3" t="s">
        <v>16651</v>
      </c>
      <c r="O19071" s="3" t="s">
        <v>8477</v>
      </c>
      <c r="P19071" s="4">
        <v>23676.0</v>
      </c>
      <c r="Q19071" s="3" t="s">
        <v>169</v>
      </c>
      <c r="S19071" s="3" t="s">
        <v>34</v>
      </c>
    </row>
    <row r="19072">
      <c r="A19072" s="2">
        <v>42318.71491898148</v>
      </c>
      <c r="B19072" s="3">
        <v>94.0</v>
      </c>
      <c r="C19072" s="3" t="s">
        <v>16311</v>
      </c>
      <c r="F19072" s="3">
        <v>9.0</v>
      </c>
      <c r="G19072" s="3">
        <v>13.0</v>
      </c>
      <c r="H19072" s="3" t="s">
        <v>16619</v>
      </c>
      <c r="I19072" s="3" t="s">
        <v>16619</v>
      </c>
      <c r="J19072" s="3" t="s">
        <v>1808</v>
      </c>
      <c r="K19072" s="3" t="s">
        <v>24</v>
      </c>
      <c r="L19072" s="3">
        <v>43.0</v>
      </c>
      <c r="M19072" s="3" t="s">
        <v>25</v>
      </c>
      <c r="N19072" s="3" t="s">
        <v>16652</v>
      </c>
      <c r="O19072" s="3" t="s">
        <v>69</v>
      </c>
      <c r="P19072" s="4">
        <v>24914.0</v>
      </c>
      <c r="Q19072" s="3" t="s">
        <v>132</v>
      </c>
      <c r="S19072" s="3" t="s">
        <v>34</v>
      </c>
    </row>
    <row r="19073">
      <c r="A19073" s="2">
        <v>42318.71491898148</v>
      </c>
      <c r="B19073" s="3">
        <v>94.0</v>
      </c>
      <c r="C19073" s="3" t="s">
        <v>16311</v>
      </c>
      <c r="F19073" s="3">
        <v>9.0</v>
      </c>
      <c r="G19073" s="3">
        <v>13.0</v>
      </c>
      <c r="H19073" s="3" t="s">
        <v>16619</v>
      </c>
      <c r="I19073" s="3" t="s">
        <v>16619</v>
      </c>
      <c r="J19073" s="3" t="s">
        <v>1808</v>
      </c>
      <c r="K19073" s="3" t="s">
        <v>24</v>
      </c>
      <c r="L19073" s="3">
        <v>44.0</v>
      </c>
      <c r="M19073" s="3" t="s">
        <v>30</v>
      </c>
      <c r="N19073" s="3" t="s">
        <v>13425</v>
      </c>
      <c r="O19073" s="3" t="s">
        <v>818</v>
      </c>
      <c r="P19073" s="4">
        <v>25466.0</v>
      </c>
      <c r="Q19073" s="3" t="s">
        <v>40</v>
      </c>
      <c r="S19073" s="3" t="s">
        <v>34</v>
      </c>
    </row>
    <row r="19074">
      <c r="A19074" s="2">
        <v>42318.71491898148</v>
      </c>
      <c r="B19074" s="3">
        <v>94.0</v>
      </c>
      <c r="C19074" s="3" t="s">
        <v>16311</v>
      </c>
      <c r="F19074" s="3">
        <v>9.0</v>
      </c>
      <c r="G19074" s="3">
        <v>13.0</v>
      </c>
      <c r="H19074" s="3" t="s">
        <v>16619</v>
      </c>
      <c r="I19074" s="3" t="s">
        <v>16619</v>
      </c>
      <c r="J19074" s="3" t="s">
        <v>1808</v>
      </c>
      <c r="K19074" s="3" t="s">
        <v>24</v>
      </c>
      <c r="L19074" s="3">
        <v>45.0</v>
      </c>
      <c r="M19074" s="3" t="s">
        <v>25</v>
      </c>
      <c r="N19074" s="3" t="s">
        <v>16653</v>
      </c>
      <c r="O19074" s="3" t="s">
        <v>141</v>
      </c>
      <c r="P19074" s="4">
        <v>20895.0</v>
      </c>
      <c r="Q19074" s="3" t="s">
        <v>7169</v>
      </c>
      <c r="S19074" s="3" t="s">
        <v>34</v>
      </c>
    </row>
    <row r="19075">
      <c r="A19075" s="2">
        <v>42318.71491898148</v>
      </c>
      <c r="B19075" s="3">
        <v>94.0</v>
      </c>
      <c r="C19075" s="3" t="s">
        <v>16311</v>
      </c>
      <c r="F19075" s="3">
        <v>9.0</v>
      </c>
      <c r="G19075" s="3">
        <v>13.0</v>
      </c>
      <c r="H19075" s="3" t="s">
        <v>16619</v>
      </c>
      <c r="I19075" s="3" t="s">
        <v>16619</v>
      </c>
      <c r="J19075" s="3" t="s">
        <v>1808</v>
      </c>
      <c r="K19075" s="3" t="s">
        <v>24</v>
      </c>
      <c r="L19075" s="3">
        <v>46.0</v>
      </c>
      <c r="M19075" s="3" t="s">
        <v>30</v>
      </c>
      <c r="N19075" s="3" t="s">
        <v>16654</v>
      </c>
      <c r="O19075" s="3" t="s">
        <v>7322</v>
      </c>
      <c r="P19075" s="4">
        <v>18946.0</v>
      </c>
      <c r="Q19075" s="3" t="s">
        <v>72</v>
      </c>
      <c r="S19075" s="3" t="s">
        <v>34</v>
      </c>
    </row>
    <row r="19076">
      <c r="A19076" s="2">
        <v>42318.71491898148</v>
      </c>
      <c r="B19076" s="3">
        <v>94.0</v>
      </c>
      <c r="C19076" s="3" t="s">
        <v>16311</v>
      </c>
      <c r="F19076" s="3">
        <v>9.0</v>
      </c>
      <c r="G19076" s="3">
        <v>13.0</v>
      </c>
      <c r="H19076" s="3" t="s">
        <v>16619</v>
      </c>
      <c r="I19076" s="3" t="s">
        <v>16619</v>
      </c>
      <c r="J19076" s="3" t="s">
        <v>1808</v>
      </c>
      <c r="K19076" s="3" t="s">
        <v>24</v>
      </c>
      <c r="L19076" s="3">
        <v>47.0</v>
      </c>
      <c r="M19076" s="3" t="s">
        <v>25</v>
      </c>
      <c r="N19076" s="3" t="s">
        <v>16456</v>
      </c>
      <c r="O19076" s="3" t="s">
        <v>16655</v>
      </c>
      <c r="P19076" s="4">
        <v>15156.0</v>
      </c>
      <c r="Q19076" s="3" t="s">
        <v>113</v>
      </c>
      <c r="S19076" s="3" t="s">
        <v>34</v>
      </c>
    </row>
    <row r="19077">
      <c r="A19077" s="2">
        <v>42318.71491898148</v>
      </c>
      <c r="B19077" s="3">
        <v>94.0</v>
      </c>
      <c r="C19077" s="3" t="s">
        <v>16311</v>
      </c>
      <c r="F19077" s="3">
        <v>9.0</v>
      </c>
      <c r="G19077" s="3">
        <v>13.0</v>
      </c>
      <c r="H19077" s="3" t="s">
        <v>16619</v>
      </c>
      <c r="I19077" s="3" t="s">
        <v>16619</v>
      </c>
      <c r="J19077" s="3" t="s">
        <v>1808</v>
      </c>
      <c r="K19077" s="3" t="s">
        <v>24</v>
      </c>
      <c r="L19077" s="3">
        <v>48.0</v>
      </c>
      <c r="M19077" s="3" t="s">
        <v>30</v>
      </c>
      <c r="N19077" s="3" t="s">
        <v>649</v>
      </c>
      <c r="O19077" s="3" t="s">
        <v>1085</v>
      </c>
      <c r="P19077" s="4">
        <v>17168.0</v>
      </c>
      <c r="Q19077" s="3" t="s">
        <v>49</v>
      </c>
      <c r="S19077" s="3" t="s">
        <v>34</v>
      </c>
    </row>
    <row r="19078">
      <c r="A19078" s="2">
        <v>42318.71491898148</v>
      </c>
      <c r="B19078" s="3">
        <v>94.0</v>
      </c>
      <c r="C19078" s="3" t="s">
        <v>16311</v>
      </c>
      <c r="F19078" s="3">
        <v>9.0</v>
      </c>
      <c r="G19078" s="3">
        <v>13.0</v>
      </c>
      <c r="H19078" s="3" t="s">
        <v>16619</v>
      </c>
      <c r="I19078" s="3" t="s">
        <v>16619</v>
      </c>
      <c r="J19078" s="3" t="s">
        <v>1808</v>
      </c>
      <c r="K19078" s="3" t="s">
        <v>24</v>
      </c>
      <c r="L19078" s="3">
        <v>49.0</v>
      </c>
      <c r="M19078" s="3" t="s">
        <v>25</v>
      </c>
      <c r="N19078" s="3" t="s">
        <v>16656</v>
      </c>
      <c r="O19078" s="3" t="s">
        <v>95</v>
      </c>
      <c r="P19078" s="4">
        <v>27625.0</v>
      </c>
      <c r="Q19078" s="3" t="s">
        <v>46</v>
      </c>
      <c r="S19078" s="3" t="s">
        <v>34</v>
      </c>
    </row>
    <row r="19079">
      <c r="A19079" s="2">
        <v>42318.71491898148</v>
      </c>
      <c r="B19079" s="3">
        <v>94.0</v>
      </c>
      <c r="C19079" s="3" t="s">
        <v>16311</v>
      </c>
      <c r="F19079" s="3">
        <v>9.0</v>
      </c>
      <c r="G19079" s="3">
        <v>13.0</v>
      </c>
      <c r="H19079" s="3" t="s">
        <v>16619</v>
      </c>
      <c r="I19079" s="3" t="s">
        <v>16619</v>
      </c>
      <c r="J19079" s="3" t="s">
        <v>1808</v>
      </c>
      <c r="K19079" s="3" t="s">
        <v>24</v>
      </c>
      <c r="L19079" s="3">
        <v>50.0</v>
      </c>
      <c r="M19079" s="3" t="s">
        <v>30</v>
      </c>
      <c r="N19079" s="3" t="s">
        <v>15403</v>
      </c>
      <c r="O19079" s="3" t="s">
        <v>16657</v>
      </c>
      <c r="P19079" s="4">
        <v>22684.0</v>
      </c>
      <c r="Q19079" s="3" t="s">
        <v>60</v>
      </c>
      <c r="S19079" s="3" t="s">
        <v>34</v>
      </c>
    </row>
    <row r="19080">
      <c r="A19080" s="2">
        <v>42318.71491898148</v>
      </c>
      <c r="B19080" s="3">
        <v>94.0</v>
      </c>
      <c r="C19080" s="3" t="s">
        <v>16311</v>
      </c>
      <c r="F19080" s="3">
        <v>9.0</v>
      </c>
      <c r="G19080" s="3">
        <v>13.0</v>
      </c>
      <c r="H19080" s="3" t="s">
        <v>16619</v>
      </c>
      <c r="I19080" s="3" t="s">
        <v>16619</v>
      </c>
      <c r="J19080" s="3" t="s">
        <v>1808</v>
      </c>
      <c r="K19080" s="3" t="s">
        <v>24</v>
      </c>
      <c r="L19080" s="3">
        <v>51.0</v>
      </c>
      <c r="M19080" s="3" t="s">
        <v>25</v>
      </c>
      <c r="N19080" s="3" t="s">
        <v>16456</v>
      </c>
      <c r="O19080" s="3" t="s">
        <v>243</v>
      </c>
      <c r="P19080" s="4">
        <v>19498.0</v>
      </c>
      <c r="Q19080" s="3" t="s">
        <v>46</v>
      </c>
      <c r="S19080" s="3" t="s">
        <v>34</v>
      </c>
    </row>
    <row r="19081">
      <c r="A19081" s="2">
        <v>42318.71491898148</v>
      </c>
      <c r="B19081" s="3">
        <v>94.0</v>
      </c>
      <c r="C19081" s="3" t="s">
        <v>16311</v>
      </c>
      <c r="F19081" s="3">
        <v>10.0</v>
      </c>
      <c r="G19081" s="3">
        <v>4.0</v>
      </c>
      <c r="H19081" s="3" t="s">
        <v>16658</v>
      </c>
      <c r="I19081" s="3" t="s">
        <v>16659</v>
      </c>
      <c r="J19081" s="3" t="s">
        <v>398</v>
      </c>
      <c r="K19081" s="3" t="s">
        <v>272</v>
      </c>
      <c r="L19081" s="3">
        <v>1.0</v>
      </c>
      <c r="M19081" s="3" t="s">
        <v>25</v>
      </c>
      <c r="N19081" s="3" t="s">
        <v>16660</v>
      </c>
      <c r="O19081" s="3" t="s">
        <v>102</v>
      </c>
      <c r="P19081" s="4">
        <v>15730.0</v>
      </c>
      <c r="Q19081" s="3" t="s">
        <v>86</v>
      </c>
      <c r="R19081" s="3" t="s">
        <v>16661</v>
      </c>
      <c r="S19081" s="3" t="s">
        <v>29</v>
      </c>
    </row>
    <row r="19082">
      <c r="A19082" s="2">
        <v>42318.71491898148</v>
      </c>
      <c r="B19082" s="3">
        <v>94.0</v>
      </c>
      <c r="C19082" s="3" t="s">
        <v>16311</v>
      </c>
      <c r="F19082" s="3">
        <v>10.0</v>
      </c>
      <c r="G19082" s="3">
        <v>4.0</v>
      </c>
      <c r="H19082" s="3" t="s">
        <v>16658</v>
      </c>
      <c r="I19082" s="3" t="s">
        <v>16659</v>
      </c>
      <c r="J19082" s="3" t="s">
        <v>398</v>
      </c>
      <c r="K19082" s="3" t="s">
        <v>24</v>
      </c>
      <c r="L19082" s="3">
        <v>2.0</v>
      </c>
      <c r="M19082" s="3" t="s">
        <v>30</v>
      </c>
      <c r="N19082" s="3" t="s">
        <v>16662</v>
      </c>
      <c r="O19082" s="3" t="s">
        <v>1694</v>
      </c>
      <c r="P19082" s="4">
        <v>21317.0</v>
      </c>
      <c r="Q19082" s="3" t="s">
        <v>228</v>
      </c>
      <c r="S19082" s="3" t="s">
        <v>29</v>
      </c>
    </row>
    <row r="19083">
      <c r="A19083" s="2">
        <v>42318.71491898148</v>
      </c>
      <c r="B19083" s="3">
        <v>94.0</v>
      </c>
      <c r="C19083" s="3" t="s">
        <v>16311</v>
      </c>
      <c r="F19083" s="3">
        <v>10.0</v>
      </c>
      <c r="G19083" s="3">
        <v>4.0</v>
      </c>
      <c r="H19083" s="3" t="s">
        <v>16658</v>
      </c>
      <c r="I19083" s="3" t="s">
        <v>16659</v>
      </c>
      <c r="J19083" s="3" t="s">
        <v>398</v>
      </c>
      <c r="K19083" s="3" t="s">
        <v>24</v>
      </c>
      <c r="L19083" s="3">
        <v>3.0</v>
      </c>
      <c r="M19083" s="3" t="s">
        <v>25</v>
      </c>
      <c r="N19083" s="3" t="s">
        <v>16663</v>
      </c>
      <c r="O19083" s="3" t="s">
        <v>95</v>
      </c>
      <c r="P19083" s="4">
        <v>21999.0</v>
      </c>
      <c r="Q19083" s="3" t="s">
        <v>418</v>
      </c>
      <c r="S19083" s="3" t="s">
        <v>29</v>
      </c>
    </row>
    <row r="19084">
      <c r="A19084" s="2">
        <v>42318.71491898148</v>
      </c>
      <c r="B19084" s="3">
        <v>94.0</v>
      </c>
      <c r="C19084" s="3" t="s">
        <v>16311</v>
      </c>
      <c r="F19084" s="3">
        <v>10.0</v>
      </c>
      <c r="G19084" s="3">
        <v>4.0</v>
      </c>
      <c r="H19084" s="3" t="s">
        <v>16658</v>
      </c>
      <c r="I19084" s="3" t="s">
        <v>16659</v>
      </c>
      <c r="J19084" s="3" t="s">
        <v>398</v>
      </c>
      <c r="K19084" s="3" t="s">
        <v>24</v>
      </c>
      <c r="L19084" s="3">
        <v>4.0</v>
      </c>
      <c r="M19084" s="3" t="s">
        <v>30</v>
      </c>
      <c r="N19084" s="3" t="s">
        <v>16664</v>
      </c>
      <c r="O19084" s="3" t="s">
        <v>5945</v>
      </c>
      <c r="P19084" s="4">
        <v>22942.0</v>
      </c>
      <c r="Q19084" s="3" t="s">
        <v>83</v>
      </c>
      <c r="S19084" s="3" t="s">
        <v>34</v>
      </c>
    </row>
    <row r="19085">
      <c r="A19085" s="2">
        <v>42318.71491898148</v>
      </c>
      <c r="B19085" s="3">
        <v>94.0</v>
      </c>
      <c r="C19085" s="3" t="s">
        <v>16311</v>
      </c>
      <c r="F19085" s="3">
        <v>10.0</v>
      </c>
      <c r="G19085" s="3">
        <v>4.0</v>
      </c>
      <c r="H19085" s="3" t="s">
        <v>16658</v>
      </c>
      <c r="I19085" s="3" t="s">
        <v>16659</v>
      </c>
      <c r="J19085" s="3" t="s">
        <v>398</v>
      </c>
      <c r="K19085" s="3" t="s">
        <v>24</v>
      </c>
      <c r="L19085" s="3">
        <v>5.0</v>
      </c>
      <c r="M19085" s="3" t="s">
        <v>25</v>
      </c>
      <c r="N19085" s="3" t="s">
        <v>16665</v>
      </c>
      <c r="O19085" s="3" t="s">
        <v>137</v>
      </c>
      <c r="P19085" s="4">
        <v>18821.0</v>
      </c>
      <c r="Q19085" s="3" t="s">
        <v>712</v>
      </c>
      <c r="S19085" s="3" t="s">
        <v>29</v>
      </c>
    </row>
    <row r="19086">
      <c r="A19086" s="2">
        <v>42318.71491898148</v>
      </c>
      <c r="B19086" s="3">
        <v>94.0</v>
      </c>
      <c r="C19086" s="3" t="s">
        <v>16311</v>
      </c>
      <c r="F19086" s="3">
        <v>10.0</v>
      </c>
      <c r="G19086" s="3">
        <v>4.0</v>
      </c>
      <c r="H19086" s="3" t="s">
        <v>16658</v>
      </c>
      <c r="I19086" s="3" t="s">
        <v>16659</v>
      </c>
      <c r="J19086" s="3" t="s">
        <v>398</v>
      </c>
      <c r="K19086" s="3" t="s">
        <v>24</v>
      </c>
      <c r="L19086" s="3">
        <v>6.0</v>
      </c>
      <c r="M19086" s="3" t="s">
        <v>30</v>
      </c>
      <c r="N19086" s="3" t="s">
        <v>16666</v>
      </c>
      <c r="O19086" s="3" t="s">
        <v>869</v>
      </c>
      <c r="P19086" s="4">
        <v>26377.0</v>
      </c>
      <c r="Q19086" s="3" t="s">
        <v>221</v>
      </c>
      <c r="S19086" s="3" t="s">
        <v>29</v>
      </c>
    </row>
    <row r="19087">
      <c r="A19087" s="2">
        <v>42318.71491898148</v>
      </c>
      <c r="B19087" s="3">
        <v>94.0</v>
      </c>
      <c r="C19087" s="3" t="s">
        <v>16311</v>
      </c>
      <c r="F19087" s="3">
        <v>10.0</v>
      </c>
      <c r="G19087" s="3">
        <v>4.0</v>
      </c>
      <c r="H19087" s="3" t="s">
        <v>16658</v>
      </c>
      <c r="I19087" s="3" t="s">
        <v>16659</v>
      </c>
      <c r="J19087" s="3" t="s">
        <v>398</v>
      </c>
      <c r="K19087" s="3" t="s">
        <v>24</v>
      </c>
      <c r="L19087" s="3">
        <v>7.0</v>
      </c>
      <c r="M19087" s="3" t="s">
        <v>25</v>
      </c>
      <c r="N19087" s="3" t="s">
        <v>16667</v>
      </c>
      <c r="O19087" s="3" t="s">
        <v>753</v>
      </c>
      <c r="P19087" s="4">
        <v>18717.0</v>
      </c>
      <c r="Q19087" s="3" t="s">
        <v>105</v>
      </c>
      <c r="S19087" s="3" t="s">
        <v>34</v>
      </c>
    </row>
    <row r="19088">
      <c r="A19088" s="2">
        <v>42318.71491898148</v>
      </c>
      <c r="B19088" s="3">
        <v>94.0</v>
      </c>
      <c r="C19088" s="3" t="s">
        <v>16311</v>
      </c>
      <c r="F19088" s="3">
        <v>10.0</v>
      </c>
      <c r="G19088" s="3">
        <v>4.0</v>
      </c>
      <c r="H19088" s="3" t="s">
        <v>16658</v>
      </c>
      <c r="I19088" s="3" t="s">
        <v>16659</v>
      </c>
      <c r="J19088" s="3" t="s">
        <v>398</v>
      </c>
      <c r="K19088" s="3" t="s">
        <v>24</v>
      </c>
      <c r="L19088" s="3">
        <v>8.0</v>
      </c>
      <c r="M19088" s="3" t="s">
        <v>30</v>
      </c>
      <c r="N19088" s="3" t="s">
        <v>16598</v>
      </c>
      <c r="O19088" s="3" t="s">
        <v>3533</v>
      </c>
      <c r="P19088" s="4">
        <v>23323.0</v>
      </c>
      <c r="Q19088" s="3" t="s">
        <v>132</v>
      </c>
      <c r="S19088" s="3" t="s">
        <v>29</v>
      </c>
    </row>
    <row r="19089">
      <c r="A19089" s="2">
        <v>42318.71491898148</v>
      </c>
      <c r="B19089" s="3">
        <v>94.0</v>
      </c>
      <c r="C19089" s="3" t="s">
        <v>16311</v>
      </c>
      <c r="F19089" s="3">
        <v>10.0</v>
      </c>
      <c r="G19089" s="3">
        <v>4.0</v>
      </c>
      <c r="H19089" s="3" t="s">
        <v>16658</v>
      </c>
      <c r="I19089" s="3" t="s">
        <v>16659</v>
      </c>
      <c r="J19089" s="3" t="s">
        <v>398</v>
      </c>
      <c r="K19089" s="3" t="s">
        <v>24</v>
      </c>
      <c r="L19089" s="3">
        <v>9.0</v>
      </c>
      <c r="M19089" s="3" t="s">
        <v>25</v>
      </c>
      <c r="N19089" s="3" t="s">
        <v>16668</v>
      </c>
      <c r="O19089" s="3" t="s">
        <v>127</v>
      </c>
      <c r="P19089" s="4">
        <v>18465.0</v>
      </c>
      <c r="Q19089" s="3" t="s">
        <v>86</v>
      </c>
      <c r="S19089" s="3" t="s">
        <v>34</v>
      </c>
    </row>
    <row r="19090">
      <c r="A19090" s="2">
        <v>42318.71491898148</v>
      </c>
      <c r="B19090" s="3">
        <v>94.0</v>
      </c>
      <c r="C19090" s="3" t="s">
        <v>16311</v>
      </c>
      <c r="F19090" s="3">
        <v>10.0</v>
      </c>
      <c r="G19090" s="3">
        <v>4.0</v>
      </c>
      <c r="H19090" s="3" t="s">
        <v>16658</v>
      </c>
      <c r="I19090" s="3" t="s">
        <v>16659</v>
      </c>
      <c r="J19090" s="3" t="s">
        <v>398</v>
      </c>
      <c r="K19090" s="3" t="s">
        <v>24</v>
      </c>
      <c r="L19090" s="3">
        <v>10.0</v>
      </c>
      <c r="M19090" s="3" t="s">
        <v>30</v>
      </c>
      <c r="N19090" s="3" t="s">
        <v>16669</v>
      </c>
      <c r="O19090" s="3" t="s">
        <v>866</v>
      </c>
      <c r="P19090" s="4">
        <v>26104.0</v>
      </c>
      <c r="Q19090" s="3" t="s">
        <v>132</v>
      </c>
      <c r="S19090" s="3" t="s">
        <v>34</v>
      </c>
    </row>
    <row r="19091">
      <c r="A19091" s="2">
        <v>42318.71491898148</v>
      </c>
      <c r="B19091" s="3">
        <v>94.0</v>
      </c>
      <c r="C19091" s="3" t="s">
        <v>16311</v>
      </c>
      <c r="F19091" s="3">
        <v>10.0</v>
      </c>
      <c r="G19091" s="3">
        <v>4.0</v>
      </c>
      <c r="H19091" s="3" t="s">
        <v>16658</v>
      </c>
      <c r="I19091" s="3" t="s">
        <v>16659</v>
      </c>
      <c r="J19091" s="3" t="s">
        <v>398</v>
      </c>
      <c r="K19091" s="3" t="s">
        <v>24</v>
      </c>
      <c r="L19091" s="3">
        <v>11.0</v>
      </c>
      <c r="M19091" s="3" t="s">
        <v>25</v>
      </c>
      <c r="N19091" s="3" t="s">
        <v>1728</v>
      </c>
      <c r="O19091" s="3" t="s">
        <v>371</v>
      </c>
      <c r="P19091" s="4">
        <v>27004.0</v>
      </c>
      <c r="Q19091" s="3" t="s">
        <v>75</v>
      </c>
      <c r="S19091" s="3" t="s">
        <v>34</v>
      </c>
    </row>
    <row r="19092">
      <c r="A19092" s="2">
        <v>42318.71491898148</v>
      </c>
      <c r="B19092" s="3">
        <v>94.0</v>
      </c>
      <c r="C19092" s="3" t="s">
        <v>16311</v>
      </c>
      <c r="F19092" s="3">
        <v>10.0</v>
      </c>
      <c r="G19092" s="3">
        <v>4.0</v>
      </c>
      <c r="H19092" s="3" t="s">
        <v>16658</v>
      </c>
      <c r="I19092" s="3" t="s">
        <v>16659</v>
      </c>
      <c r="J19092" s="3" t="s">
        <v>398</v>
      </c>
      <c r="K19092" s="3" t="s">
        <v>24</v>
      </c>
      <c r="L19092" s="3">
        <v>12.0</v>
      </c>
      <c r="M19092" s="3" t="s">
        <v>30</v>
      </c>
      <c r="N19092" s="3" t="s">
        <v>16670</v>
      </c>
      <c r="O19092" s="3" t="s">
        <v>1360</v>
      </c>
      <c r="P19092" s="4">
        <v>26989.0</v>
      </c>
      <c r="Q19092" s="3" t="s">
        <v>37</v>
      </c>
      <c r="S19092" s="3" t="s">
        <v>34</v>
      </c>
    </row>
    <row r="19093">
      <c r="A19093" s="2">
        <v>42318.71491898148</v>
      </c>
      <c r="B19093" s="3">
        <v>94.0</v>
      </c>
      <c r="C19093" s="3" t="s">
        <v>16311</v>
      </c>
      <c r="F19093" s="3">
        <v>10.0</v>
      </c>
      <c r="G19093" s="3">
        <v>4.0</v>
      </c>
      <c r="H19093" s="3" t="s">
        <v>16658</v>
      </c>
      <c r="I19093" s="3" t="s">
        <v>16659</v>
      </c>
      <c r="J19093" s="3" t="s">
        <v>398</v>
      </c>
      <c r="K19093" s="3" t="s">
        <v>24</v>
      </c>
      <c r="L19093" s="3">
        <v>13.0</v>
      </c>
      <c r="M19093" s="3" t="s">
        <v>25</v>
      </c>
      <c r="N19093" s="3" t="s">
        <v>16671</v>
      </c>
      <c r="O19093" s="3" t="s">
        <v>4721</v>
      </c>
      <c r="P19093" s="4">
        <v>20941.0</v>
      </c>
      <c r="Q19093" s="3" t="s">
        <v>72</v>
      </c>
      <c r="S19093" s="3" t="s">
        <v>34</v>
      </c>
    </row>
    <row r="19094">
      <c r="A19094" s="2">
        <v>42318.71491898148</v>
      </c>
      <c r="B19094" s="3">
        <v>94.0</v>
      </c>
      <c r="C19094" s="3" t="s">
        <v>16311</v>
      </c>
      <c r="F19094" s="3">
        <v>10.0</v>
      </c>
      <c r="G19094" s="3">
        <v>4.0</v>
      </c>
      <c r="H19094" s="3" t="s">
        <v>16658</v>
      </c>
      <c r="I19094" s="3" t="s">
        <v>16659</v>
      </c>
      <c r="J19094" s="3" t="s">
        <v>398</v>
      </c>
      <c r="K19094" s="3" t="s">
        <v>24</v>
      </c>
      <c r="L19094" s="3">
        <v>14.0</v>
      </c>
      <c r="M19094" s="3" t="s">
        <v>30</v>
      </c>
      <c r="N19094" s="3" t="s">
        <v>16405</v>
      </c>
      <c r="O19094" s="3" t="s">
        <v>1942</v>
      </c>
      <c r="P19094" s="4">
        <v>20716.0</v>
      </c>
      <c r="Q19094" s="3" t="s">
        <v>52</v>
      </c>
      <c r="S19094" s="3" t="s">
        <v>34</v>
      </c>
    </row>
    <row r="19095">
      <c r="A19095" s="2">
        <v>42318.71491898148</v>
      </c>
      <c r="B19095" s="3">
        <v>94.0</v>
      </c>
      <c r="C19095" s="3" t="s">
        <v>16311</v>
      </c>
      <c r="F19095" s="3">
        <v>10.0</v>
      </c>
      <c r="G19095" s="3">
        <v>4.0</v>
      </c>
      <c r="H19095" s="3" t="s">
        <v>16658</v>
      </c>
      <c r="I19095" s="3" t="s">
        <v>16659</v>
      </c>
      <c r="J19095" s="3" t="s">
        <v>398</v>
      </c>
      <c r="K19095" s="3" t="s">
        <v>24</v>
      </c>
      <c r="L19095" s="3">
        <v>15.0</v>
      </c>
      <c r="M19095" s="3" t="s">
        <v>25</v>
      </c>
      <c r="N19095" s="3" t="s">
        <v>16672</v>
      </c>
      <c r="O19095" s="3" t="s">
        <v>15289</v>
      </c>
      <c r="P19095" s="4">
        <v>23598.0</v>
      </c>
      <c r="Q19095" s="3" t="s">
        <v>60</v>
      </c>
      <c r="S19095" s="3" t="s">
        <v>34</v>
      </c>
    </row>
    <row r="19096">
      <c r="A19096" s="2">
        <v>42318.71491898148</v>
      </c>
      <c r="B19096" s="3">
        <v>94.0</v>
      </c>
      <c r="C19096" s="3" t="s">
        <v>16311</v>
      </c>
      <c r="F19096" s="3">
        <v>10.0</v>
      </c>
      <c r="G19096" s="3">
        <v>4.0</v>
      </c>
      <c r="H19096" s="3" t="s">
        <v>16658</v>
      </c>
      <c r="I19096" s="3" t="s">
        <v>16659</v>
      </c>
      <c r="J19096" s="3" t="s">
        <v>398</v>
      </c>
      <c r="K19096" s="3" t="s">
        <v>24</v>
      </c>
      <c r="L19096" s="3">
        <v>16.0</v>
      </c>
      <c r="M19096" s="3" t="s">
        <v>30</v>
      </c>
      <c r="N19096" s="3" t="s">
        <v>2841</v>
      </c>
      <c r="O19096" s="3" t="s">
        <v>102</v>
      </c>
      <c r="P19096" s="4">
        <v>23600.0</v>
      </c>
      <c r="Q19096" s="3" t="s">
        <v>216</v>
      </c>
      <c r="S19096" s="3" t="s">
        <v>34</v>
      </c>
    </row>
    <row r="19097">
      <c r="A19097" s="2">
        <v>42318.71491898148</v>
      </c>
      <c r="B19097" s="3">
        <v>94.0</v>
      </c>
      <c r="C19097" s="3" t="s">
        <v>16311</v>
      </c>
      <c r="F19097" s="3">
        <v>10.0</v>
      </c>
      <c r="G19097" s="3">
        <v>4.0</v>
      </c>
      <c r="H19097" s="3" t="s">
        <v>16658</v>
      </c>
      <c r="I19097" s="3" t="s">
        <v>16659</v>
      </c>
      <c r="J19097" s="3" t="s">
        <v>398</v>
      </c>
      <c r="K19097" s="3" t="s">
        <v>24</v>
      </c>
      <c r="L19097" s="3">
        <v>17.0</v>
      </c>
      <c r="M19097" s="3" t="s">
        <v>25</v>
      </c>
      <c r="N19097" s="3" t="s">
        <v>16673</v>
      </c>
      <c r="O19097" s="3" t="s">
        <v>200</v>
      </c>
      <c r="P19097" s="4">
        <v>22179.0</v>
      </c>
      <c r="Q19097" s="3" t="s">
        <v>247</v>
      </c>
      <c r="S19097" s="3" t="s">
        <v>34</v>
      </c>
    </row>
    <row r="19098">
      <c r="A19098" s="2">
        <v>42318.71491898148</v>
      </c>
      <c r="B19098" s="3">
        <v>94.0</v>
      </c>
      <c r="C19098" s="3" t="s">
        <v>16311</v>
      </c>
      <c r="F19098" s="3">
        <v>10.0</v>
      </c>
      <c r="G19098" s="3">
        <v>4.0</v>
      </c>
      <c r="H19098" s="3" t="s">
        <v>16658</v>
      </c>
      <c r="I19098" s="3" t="s">
        <v>16659</v>
      </c>
      <c r="J19098" s="3" t="s">
        <v>398</v>
      </c>
      <c r="K19098" s="3" t="s">
        <v>24</v>
      </c>
      <c r="L19098" s="3">
        <v>18.0</v>
      </c>
      <c r="M19098" s="3" t="s">
        <v>30</v>
      </c>
      <c r="N19098" s="3" t="s">
        <v>16674</v>
      </c>
      <c r="O19098" s="3" t="s">
        <v>81</v>
      </c>
      <c r="P19098" s="4">
        <v>23063.0</v>
      </c>
      <c r="Q19098" s="3" t="s">
        <v>132</v>
      </c>
      <c r="S19098" s="3" t="s">
        <v>34</v>
      </c>
    </row>
    <row r="19099">
      <c r="A19099" s="2">
        <v>42318.71491898148</v>
      </c>
      <c r="B19099" s="3">
        <v>94.0</v>
      </c>
      <c r="C19099" s="3" t="s">
        <v>16311</v>
      </c>
      <c r="F19099" s="3">
        <v>10.0</v>
      </c>
      <c r="G19099" s="3">
        <v>4.0</v>
      </c>
      <c r="H19099" s="3" t="s">
        <v>16658</v>
      </c>
      <c r="I19099" s="3" t="s">
        <v>16659</v>
      </c>
      <c r="J19099" s="3" t="s">
        <v>398</v>
      </c>
      <c r="K19099" s="3" t="s">
        <v>24</v>
      </c>
      <c r="L19099" s="3">
        <v>19.0</v>
      </c>
      <c r="M19099" s="3" t="s">
        <v>25</v>
      </c>
      <c r="N19099" s="3" t="s">
        <v>16675</v>
      </c>
      <c r="O19099" s="3" t="s">
        <v>502</v>
      </c>
      <c r="P19099" s="4">
        <v>17399.0</v>
      </c>
      <c r="Q19099" s="3" t="s">
        <v>49</v>
      </c>
      <c r="S19099" s="3" t="s">
        <v>34</v>
      </c>
    </row>
    <row r="19100">
      <c r="A19100" s="2">
        <v>42318.71491898148</v>
      </c>
      <c r="B19100" s="3">
        <v>94.0</v>
      </c>
      <c r="C19100" s="3" t="s">
        <v>16311</v>
      </c>
      <c r="F19100" s="3">
        <v>10.0</v>
      </c>
      <c r="G19100" s="3">
        <v>4.0</v>
      </c>
      <c r="H19100" s="3" t="s">
        <v>16658</v>
      </c>
      <c r="I19100" s="3" t="s">
        <v>16659</v>
      </c>
      <c r="J19100" s="3" t="s">
        <v>398</v>
      </c>
      <c r="K19100" s="3" t="s">
        <v>24</v>
      </c>
      <c r="L19100" s="3">
        <v>20.0</v>
      </c>
      <c r="M19100" s="3" t="s">
        <v>30</v>
      </c>
      <c r="N19100" s="3" t="s">
        <v>16676</v>
      </c>
      <c r="O19100" s="3" t="s">
        <v>16347</v>
      </c>
      <c r="P19100" s="4">
        <v>19991.0</v>
      </c>
      <c r="Q19100" s="3" t="s">
        <v>37</v>
      </c>
      <c r="S19100" s="3" t="s">
        <v>34</v>
      </c>
    </row>
    <row r="19101">
      <c r="A19101" s="2">
        <v>42318.71491898148</v>
      </c>
      <c r="B19101" s="3">
        <v>94.0</v>
      </c>
      <c r="C19101" s="3" t="s">
        <v>16311</v>
      </c>
      <c r="F19101" s="3">
        <v>10.0</v>
      </c>
      <c r="G19101" s="3">
        <v>4.0</v>
      </c>
      <c r="H19101" s="3" t="s">
        <v>16658</v>
      </c>
      <c r="I19101" s="3" t="s">
        <v>16659</v>
      </c>
      <c r="J19101" s="3" t="s">
        <v>398</v>
      </c>
      <c r="K19101" s="3" t="s">
        <v>24</v>
      </c>
      <c r="L19101" s="3">
        <v>21.0</v>
      </c>
      <c r="M19101" s="3" t="s">
        <v>25</v>
      </c>
      <c r="N19101" s="3" t="s">
        <v>16226</v>
      </c>
      <c r="O19101" s="3" t="s">
        <v>1053</v>
      </c>
      <c r="P19101" s="4">
        <v>17533.0</v>
      </c>
      <c r="Q19101" s="3" t="s">
        <v>105</v>
      </c>
      <c r="S19101" s="3" t="s">
        <v>34</v>
      </c>
    </row>
    <row r="19102">
      <c r="A19102" s="2">
        <v>42318.71491898148</v>
      </c>
      <c r="B19102" s="3">
        <v>94.0</v>
      </c>
      <c r="C19102" s="3" t="s">
        <v>16311</v>
      </c>
      <c r="F19102" s="3">
        <v>10.0</v>
      </c>
      <c r="G19102" s="3">
        <v>4.0</v>
      </c>
      <c r="H19102" s="3" t="s">
        <v>16658</v>
      </c>
      <c r="I19102" s="3" t="s">
        <v>16659</v>
      </c>
      <c r="J19102" s="3" t="s">
        <v>398</v>
      </c>
      <c r="K19102" s="3" t="s">
        <v>24</v>
      </c>
      <c r="L19102" s="3">
        <v>22.0</v>
      </c>
      <c r="M19102" s="3" t="s">
        <v>30</v>
      </c>
      <c r="N19102" s="3" t="s">
        <v>16677</v>
      </c>
      <c r="O19102" s="3" t="s">
        <v>121</v>
      </c>
      <c r="P19102" s="4">
        <v>29723.0</v>
      </c>
      <c r="Q19102" s="3" t="s">
        <v>132</v>
      </c>
      <c r="S19102" s="3" t="s">
        <v>34</v>
      </c>
    </row>
    <row r="19103">
      <c r="A19103" s="2">
        <v>42318.71491898148</v>
      </c>
      <c r="B19103" s="3">
        <v>94.0</v>
      </c>
      <c r="C19103" s="3" t="s">
        <v>16311</v>
      </c>
      <c r="F19103" s="3">
        <v>10.0</v>
      </c>
      <c r="G19103" s="3">
        <v>4.0</v>
      </c>
      <c r="H19103" s="3" t="s">
        <v>16658</v>
      </c>
      <c r="I19103" s="3" t="s">
        <v>16659</v>
      </c>
      <c r="J19103" s="3" t="s">
        <v>398</v>
      </c>
      <c r="K19103" s="3" t="s">
        <v>24</v>
      </c>
      <c r="L19103" s="3">
        <v>23.0</v>
      </c>
      <c r="M19103" s="3" t="s">
        <v>25</v>
      </c>
      <c r="N19103" s="3" t="s">
        <v>1728</v>
      </c>
      <c r="O19103" s="3" t="s">
        <v>539</v>
      </c>
      <c r="P19103" s="4">
        <v>34881.0</v>
      </c>
      <c r="Q19103" s="3" t="s">
        <v>191</v>
      </c>
      <c r="S19103" s="3" t="s">
        <v>34</v>
      </c>
    </row>
    <row r="19104">
      <c r="A19104" s="2">
        <v>42318.71491898148</v>
      </c>
      <c r="B19104" s="3">
        <v>94.0</v>
      </c>
      <c r="C19104" s="3" t="s">
        <v>16311</v>
      </c>
      <c r="F19104" s="3">
        <v>10.0</v>
      </c>
      <c r="G19104" s="3">
        <v>4.0</v>
      </c>
      <c r="H19104" s="3" t="s">
        <v>16658</v>
      </c>
      <c r="I19104" s="3" t="s">
        <v>16659</v>
      </c>
      <c r="J19104" s="3" t="s">
        <v>398</v>
      </c>
      <c r="K19104" s="3" t="s">
        <v>24</v>
      </c>
      <c r="L19104" s="3">
        <v>24.0</v>
      </c>
      <c r="M19104" s="3" t="s">
        <v>30</v>
      </c>
      <c r="N19104" s="3" t="s">
        <v>10324</v>
      </c>
      <c r="O19104" s="3" t="s">
        <v>717</v>
      </c>
      <c r="P19104" s="4">
        <v>26629.0</v>
      </c>
      <c r="Q19104" s="3" t="s">
        <v>52</v>
      </c>
      <c r="S19104" s="3" t="s">
        <v>29</v>
      </c>
    </row>
    <row r="19105">
      <c r="A19105" s="2">
        <v>42318.71491898148</v>
      </c>
      <c r="B19105" s="3">
        <v>94.0</v>
      </c>
      <c r="C19105" s="3" t="s">
        <v>16311</v>
      </c>
      <c r="F19105" s="3">
        <v>10.0</v>
      </c>
      <c r="G19105" s="3">
        <v>4.0</v>
      </c>
      <c r="H19105" s="3" t="s">
        <v>16658</v>
      </c>
      <c r="I19105" s="3" t="s">
        <v>16659</v>
      </c>
      <c r="J19105" s="3" t="s">
        <v>398</v>
      </c>
      <c r="K19105" s="3" t="s">
        <v>24</v>
      </c>
      <c r="L19105" s="3">
        <v>25.0</v>
      </c>
      <c r="M19105" s="3" t="s">
        <v>25</v>
      </c>
      <c r="N19105" s="3" t="s">
        <v>16371</v>
      </c>
      <c r="O19105" s="3" t="s">
        <v>16408</v>
      </c>
      <c r="P19105" s="4">
        <v>22203.0</v>
      </c>
      <c r="Q19105" s="3" t="s">
        <v>79</v>
      </c>
      <c r="S19105" s="3" t="s">
        <v>34</v>
      </c>
    </row>
    <row r="19106">
      <c r="A19106" s="2">
        <v>42318.71491898148</v>
      </c>
      <c r="B19106" s="3">
        <v>94.0</v>
      </c>
      <c r="C19106" s="3" t="s">
        <v>16311</v>
      </c>
      <c r="F19106" s="3">
        <v>10.0</v>
      </c>
      <c r="G19106" s="3">
        <v>4.0</v>
      </c>
      <c r="H19106" s="3" t="s">
        <v>16658</v>
      </c>
      <c r="I19106" s="3" t="s">
        <v>16659</v>
      </c>
      <c r="J19106" s="3" t="s">
        <v>398</v>
      </c>
      <c r="K19106" s="3" t="s">
        <v>24</v>
      </c>
      <c r="L19106" s="3">
        <v>26.0</v>
      </c>
      <c r="M19106" s="3" t="s">
        <v>30</v>
      </c>
      <c r="N19106" s="3" t="s">
        <v>16678</v>
      </c>
      <c r="O19106" s="3" t="s">
        <v>1611</v>
      </c>
      <c r="P19106" s="4">
        <v>16472.0</v>
      </c>
      <c r="Q19106" s="3" t="s">
        <v>86</v>
      </c>
      <c r="S19106" s="3" t="s">
        <v>34</v>
      </c>
    </row>
    <row r="19107">
      <c r="A19107" s="2">
        <v>42318.71491898148</v>
      </c>
      <c r="B19107" s="3">
        <v>94.0</v>
      </c>
      <c r="C19107" s="3" t="s">
        <v>16311</v>
      </c>
      <c r="F19107" s="3">
        <v>10.0</v>
      </c>
      <c r="G19107" s="3">
        <v>4.0</v>
      </c>
      <c r="H19107" s="3" t="s">
        <v>16658</v>
      </c>
      <c r="I19107" s="3" t="s">
        <v>16659</v>
      </c>
      <c r="J19107" s="3" t="s">
        <v>398</v>
      </c>
      <c r="K19107" s="3" t="s">
        <v>24</v>
      </c>
      <c r="L19107" s="3">
        <v>27.0</v>
      </c>
      <c r="M19107" s="3" t="s">
        <v>25</v>
      </c>
      <c r="N19107" s="3" t="s">
        <v>16679</v>
      </c>
      <c r="O19107" s="3" t="s">
        <v>1275</v>
      </c>
      <c r="P19107" s="4">
        <v>24847.0</v>
      </c>
      <c r="Q19107" s="3" t="s">
        <v>132</v>
      </c>
      <c r="S19107" s="3" t="s">
        <v>34</v>
      </c>
    </row>
    <row r="19108">
      <c r="A19108" s="2">
        <v>42318.71491898148</v>
      </c>
      <c r="B19108" s="3">
        <v>94.0</v>
      </c>
      <c r="C19108" s="3" t="s">
        <v>16311</v>
      </c>
      <c r="F19108" s="3">
        <v>10.0</v>
      </c>
      <c r="G19108" s="3">
        <v>4.0</v>
      </c>
      <c r="H19108" s="3" t="s">
        <v>16658</v>
      </c>
      <c r="I19108" s="3" t="s">
        <v>16659</v>
      </c>
      <c r="J19108" s="3" t="s">
        <v>398</v>
      </c>
      <c r="K19108" s="3" t="s">
        <v>24</v>
      </c>
      <c r="L19108" s="3">
        <v>28.0</v>
      </c>
      <c r="M19108" s="3" t="s">
        <v>30</v>
      </c>
      <c r="N19108" s="3" t="s">
        <v>16680</v>
      </c>
      <c r="O19108" s="3" t="s">
        <v>7322</v>
      </c>
      <c r="P19108" s="4">
        <v>24115.0</v>
      </c>
      <c r="Q19108" s="3" t="s">
        <v>37</v>
      </c>
      <c r="S19108" s="3" t="s">
        <v>34</v>
      </c>
    </row>
    <row r="19109">
      <c r="A19109" s="2">
        <v>42318.71491898148</v>
      </c>
      <c r="B19109" s="3">
        <v>94.0</v>
      </c>
      <c r="C19109" s="3" t="s">
        <v>16311</v>
      </c>
      <c r="F19109" s="3">
        <v>10.0</v>
      </c>
      <c r="G19109" s="3">
        <v>4.0</v>
      </c>
      <c r="H19109" s="3" t="s">
        <v>16658</v>
      </c>
      <c r="I19109" s="3" t="s">
        <v>16659</v>
      </c>
      <c r="J19109" s="3" t="s">
        <v>398</v>
      </c>
      <c r="K19109" s="3" t="s">
        <v>24</v>
      </c>
      <c r="L19109" s="3">
        <v>29.0</v>
      </c>
      <c r="M19109" s="3" t="s">
        <v>25</v>
      </c>
      <c r="N19109" s="3" t="s">
        <v>16681</v>
      </c>
      <c r="O19109" s="3" t="s">
        <v>359</v>
      </c>
      <c r="P19109" s="4">
        <v>23859.0</v>
      </c>
      <c r="Q19109" s="3" t="s">
        <v>43</v>
      </c>
      <c r="S19109" s="3" t="s">
        <v>34</v>
      </c>
    </row>
    <row r="19110">
      <c r="A19110" s="2">
        <v>42318.71491898148</v>
      </c>
      <c r="B19110" s="3">
        <v>94.0</v>
      </c>
      <c r="C19110" s="3" t="s">
        <v>16311</v>
      </c>
      <c r="F19110" s="3">
        <v>10.0</v>
      </c>
      <c r="G19110" s="3">
        <v>4.0</v>
      </c>
      <c r="H19110" s="3" t="s">
        <v>16658</v>
      </c>
      <c r="I19110" s="3" t="s">
        <v>16659</v>
      </c>
      <c r="J19110" s="3" t="s">
        <v>398</v>
      </c>
      <c r="K19110" s="3" t="s">
        <v>24</v>
      </c>
      <c r="L19110" s="3">
        <v>30.0</v>
      </c>
      <c r="M19110" s="3" t="s">
        <v>30</v>
      </c>
      <c r="N19110" s="3" t="s">
        <v>16682</v>
      </c>
      <c r="O19110" s="3" t="s">
        <v>16683</v>
      </c>
      <c r="P19110" s="4">
        <v>29088.0</v>
      </c>
      <c r="Q19110" s="3" t="s">
        <v>132</v>
      </c>
      <c r="S19110" s="3" t="s">
        <v>34</v>
      </c>
    </row>
    <row r="19111">
      <c r="A19111" s="2">
        <v>42318.71491898148</v>
      </c>
      <c r="B19111" s="3">
        <v>94.0</v>
      </c>
      <c r="C19111" s="3" t="s">
        <v>16311</v>
      </c>
      <c r="F19111" s="3">
        <v>10.0</v>
      </c>
      <c r="G19111" s="3">
        <v>4.0</v>
      </c>
      <c r="H19111" s="3" t="s">
        <v>16658</v>
      </c>
      <c r="I19111" s="3" t="s">
        <v>16659</v>
      </c>
      <c r="J19111" s="3" t="s">
        <v>398</v>
      </c>
      <c r="K19111" s="3" t="s">
        <v>24</v>
      </c>
      <c r="L19111" s="3">
        <v>31.0</v>
      </c>
      <c r="M19111" s="3" t="s">
        <v>25</v>
      </c>
      <c r="N19111" s="3" t="s">
        <v>6979</v>
      </c>
      <c r="O19111" s="3" t="s">
        <v>1527</v>
      </c>
      <c r="P19111" s="4">
        <v>27913.0</v>
      </c>
      <c r="Q19111" s="3" t="s">
        <v>115</v>
      </c>
      <c r="S19111" s="3" t="s">
        <v>34</v>
      </c>
    </row>
    <row r="19112">
      <c r="A19112" s="2">
        <v>42318.71491898148</v>
      </c>
      <c r="B19112" s="3">
        <v>94.0</v>
      </c>
      <c r="C19112" s="3" t="s">
        <v>16311</v>
      </c>
      <c r="F19112" s="3">
        <v>10.0</v>
      </c>
      <c r="G19112" s="3">
        <v>4.0</v>
      </c>
      <c r="H19112" s="3" t="s">
        <v>16658</v>
      </c>
      <c r="I19112" s="3" t="s">
        <v>16659</v>
      </c>
      <c r="J19112" s="3" t="s">
        <v>398</v>
      </c>
      <c r="K19112" s="3" t="s">
        <v>24</v>
      </c>
      <c r="L19112" s="3">
        <v>32.0</v>
      </c>
      <c r="M19112" s="3" t="s">
        <v>30</v>
      </c>
      <c r="N19112" s="3" t="s">
        <v>16684</v>
      </c>
      <c r="O19112" s="3" t="s">
        <v>16685</v>
      </c>
      <c r="P19112" s="4">
        <v>21782.0</v>
      </c>
      <c r="Q19112" s="3" t="s">
        <v>110</v>
      </c>
      <c r="S19112" s="3" t="s">
        <v>34</v>
      </c>
    </row>
    <row r="19113">
      <c r="A19113" s="2">
        <v>42318.71491898148</v>
      </c>
      <c r="B19113" s="3">
        <v>94.0</v>
      </c>
      <c r="C19113" s="3" t="s">
        <v>16311</v>
      </c>
      <c r="F19113" s="3">
        <v>10.0</v>
      </c>
      <c r="G19113" s="3">
        <v>4.0</v>
      </c>
      <c r="H19113" s="3" t="s">
        <v>16658</v>
      </c>
      <c r="I19113" s="3" t="s">
        <v>16659</v>
      </c>
      <c r="J19113" s="3" t="s">
        <v>398</v>
      </c>
      <c r="K19113" s="3" t="s">
        <v>24</v>
      </c>
      <c r="L19113" s="3">
        <v>33.0</v>
      </c>
      <c r="M19113" s="3" t="s">
        <v>25</v>
      </c>
      <c r="N19113" s="3" t="s">
        <v>16686</v>
      </c>
      <c r="O19113" s="3" t="s">
        <v>16437</v>
      </c>
      <c r="P19113" s="4">
        <v>34599.0</v>
      </c>
      <c r="Q19113" s="3" t="s">
        <v>191</v>
      </c>
      <c r="S19113" s="3" t="s">
        <v>34</v>
      </c>
    </row>
    <row r="19114">
      <c r="A19114" s="2">
        <v>42318.71491898148</v>
      </c>
      <c r="B19114" s="3">
        <v>94.0</v>
      </c>
      <c r="C19114" s="3" t="s">
        <v>16311</v>
      </c>
      <c r="F19114" s="3">
        <v>10.0</v>
      </c>
      <c r="G19114" s="3">
        <v>4.0</v>
      </c>
      <c r="H19114" s="3" t="s">
        <v>16658</v>
      </c>
      <c r="I19114" s="3" t="s">
        <v>16659</v>
      </c>
      <c r="J19114" s="3" t="s">
        <v>398</v>
      </c>
      <c r="K19114" s="3" t="s">
        <v>24</v>
      </c>
      <c r="L19114" s="3">
        <v>34.0</v>
      </c>
      <c r="M19114" s="3" t="s">
        <v>30</v>
      </c>
      <c r="N19114" s="3" t="s">
        <v>16687</v>
      </c>
      <c r="O19114" s="3" t="s">
        <v>602</v>
      </c>
      <c r="P19114" s="4">
        <v>22264.0</v>
      </c>
      <c r="Q19114" s="3" t="s">
        <v>352</v>
      </c>
      <c r="S19114" s="3" t="s">
        <v>34</v>
      </c>
    </row>
    <row r="19115">
      <c r="A19115" s="2">
        <v>42318.71491898148</v>
      </c>
      <c r="B19115" s="3">
        <v>94.0</v>
      </c>
      <c r="C19115" s="3" t="s">
        <v>16311</v>
      </c>
      <c r="F19115" s="3">
        <v>10.0</v>
      </c>
      <c r="G19115" s="3">
        <v>4.0</v>
      </c>
      <c r="H19115" s="3" t="s">
        <v>16658</v>
      </c>
      <c r="I19115" s="3" t="s">
        <v>16659</v>
      </c>
      <c r="J19115" s="3" t="s">
        <v>398</v>
      </c>
      <c r="K19115" s="3" t="s">
        <v>24</v>
      </c>
      <c r="L19115" s="3">
        <v>35.0</v>
      </c>
      <c r="M19115" s="3" t="s">
        <v>25</v>
      </c>
      <c r="N19115" s="3" t="s">
        <v>16688</v>
      </c>
      <c r="O19115" s="3" t="s">
        <v>102</v>
      </c>
      <c r="P19115" s="4">
        <v>21150.0</v>
      </c>
      <c r="Q19115" s="3" t="s">
        <v>7332</v>
      </c>
      <c r="S19115" s="3" t="s">
        <v>34</v>
      </c>
    </row>
    <row r="19116">
      <c r="A19116" s="2">
        <v>42318.71491898148</v>
      </c>
      <c r="B19116" s="3">
        <v>94.0</v>
      </c>
      <c r="C19116" s="3" t="s">
        <v>16311</v>
      </c>
      <c r="F19116" s="3">
        <v>10.0</v>
      </c>
      <c r="G19116" s="3">
        <v>4.0</v>
      </c>
      <c r="H19116" s="3" t="s">
        <v>16658</v>
      </c>
      <c r="I19116" s="3" t="s">
        <v>16659</v>
      </c>
      <c r="J19116" s="3" t="s">
        <v>398</v>
      </c>
      <c r="K19116" s="3" t="s">
        <v>24</v>
      </c>
      <c r="L19116" s="3">
        <v>36.0</v>
      </c>
      <c r="M19116" s="3" t="s">
        <v>30</v>
      </c>
      <c r="N19116" s="3" t="s">
        <v>16689</v>
      </c>
      <c r="O19116" s="3" t="s">
        <v>992</v>
      </c>
      <c r="P19116" s="4">
        <v>29306.0</v>
      </c>
      <c r="Q19116" s="3" t="s">
        <v>46</v>
      </c>
      <c r="S19116" s="3" t="s">
        <v>34</v>
      </c>
    </row>
    <row r="19117">
      <c r="A19117" s="2">
        <v>42318.71491898148</v>
      </c>
      <c r="B19117" s="3">
        <v>94.0</v>
      </c>
      <c r="C19117" s="3" t="s">
        <v>16311</v>
      </c>
      <c r="F19117" s="3">
        <v>10.0</v>
      </c>
      <c r="G19117" s="3">
        <v>4.0</v>
      </c>
      <c r="H19117" s="3" t="s">
        <v>16658</v>
      </c>
      <c r="I19117" s="3" t="s">
        <v>16659</v>
      </c>
      <c r="J19117" s="3" t="s">
        <v>398</v>
      </c>
      <c r="K19117" s="3" t="s">
        <v>24</v>
      </c>
      <c r="L19117" s="3">
        <v>37.0</v>
      </c>
      <c r="M19117" s="3" t="s">
        <v>25</v>
      </c>
      <c r="N19117" s="3" t="s">
        <v>16690</v>
      </c>
      <c r="O19117" s="3" t="s">
        <v>377</v>
      </c>
      <c r="P19117" s="4">
        <v>20215.0</v>
      </c>
      <c r="Q19117" s="3" t="s">
        <v>247</v>
      </c>
      <c r="S19117" s="3" t="s">
        <v>34</v>
      </c>
    </row>
    <row r="19118">
      <c r="A19118" s="2">
        <v>42318.71491898148</v>
      </c>
      <c r="B19118" s="3">
        <v>94.0</v>
      </c>
      <c r="C19118" s="3" t="s">
        <v>16311</v>
      </c>
      <c r="F19118" s="3">
        <v>10.0</v>
      </c>
      <c r="G19118" s="3">
        <v>4.0</v>
      </c>
      <c r="H19118" s="3" t="s">
        <v>16658</v>
      </c>
      <c r="I19118" s="3" t="s">
        <v>16659</v>
      </c>
      <c r="J19118" s="3" t="s">
        <v>398</v>
      </c>
      <c r="K19118" s="3" t="s">
        <v>24</v>
      </c>
      <c r="L19118" s="3">
        <v>38.0</v>
      </c>
      <c r="M19118" s="3" t="s">
        <v>30</v>
      </c>
      <c r="N19118" s="3" t="s">
        <v>16348</v>
      </c>
      <c r="O19118" s="3" t="s">
        <v>746</v>
      </c>
      <c r="P19118" s="4">
        <v>29135.0</v>
      </c>
      <c r="Q19118" s="3" t="s">
        <v>247</v>
      </c>
      <c r="S19118" s="3" t="s">
        <v>34</v>
      </c>
    </row>
    <row r="19119">
      <c r="A19119" s="2">
        <v>42318.71491898148</v>
      </c>
      <c r="B19119" s="3">
        <v>94.0</v>
      </c>
      <c r="C19119" s="3" t="s">
        <v>16311</v>
      </c>
      <c r="F19119" s="3">
        <v>10.0</v>
      </c>
      <c r="G19119" s="3">
        <v>4.0</v>
      </c>
      <c r="H19119" s="3" t="s">
        <v>16658</v>
      </c>
      <c r="I19119" s="3" t="s">
        <v>16659</v>
      </c>
      <c r="J19119" s="3" t="s">
        <v>398</v>
      </c>
      <c r="K19119" s="3" t="s">
        <v>24</v>
      </c>
      <c r="L19119" s="3">
        <v>39.0</v>
      </c>
      <c r="M19119" s="3" t="s">
        <v>25</v>
      </c>
      <c r="N19119" s="3" t="s">
        <v>16691</v>
      </c>
      <c r="O19119" s="3" t="s">
        <v>16692</v>
      </c>
      <c r="P19119" s="4">
        <v>22866.0</v>
      </c>
      <c r="Q19119" s="3" t="s">
        <v>37</v>
      </c>
      <c r="S19119" s="3" t="s">
        <v>34</v>
      </c>
    </row>
    <row r="19120">
      <c r="A19120" s="2">
        <v>42318.71491898148</v>
      </c>
      <c r="B19120" s="3">
        <v>94.0</v>
      </c>
      <c r="C19120" s="3" t="s">
        <v>16311</v>
      </c>
      <c r="F19120" s="3">
        <v>10.0</v>
      </c>
      <c r="G19120" s="3">
        <v>4.0</v>
      </c>
      <c r="H19120" s="3" t="s">
        <v>16658</v>
      </c>
      <c r="I19120" s="3" t="s">
        <v>16659</v>
      </c>
      <c r="J19120" s="3" t="s">
        <v>398</v>
      </c>
      <c r="K19120" s="3" t="s">
        <v>24</v>
      </c>
      <c r="L19120" s="3">
        <v>40.0</v>
      </c>
      <c r="M19120" s="3" t="s">
        <v>30</v>
      </c>
      <c r="N19120" s="3" t="s">
        <v>16693</v>
      </c>
      <c r="O19120" s="3" t="s">
        <v>139</v>
      </c>
      <c r="P19120" s="4">
        <v>26710.0</v>
      </c>
      <c r="Q19120" s="3" t="s">
        <v>72</v>
      </c>
      <c r="S19120" s="3" t="s">
        <v>34</v>
      </c>
    </row>
    <row r="19121">
      <c r="A19121" s="2">
        <v>42318.71491898148</v>
      </c>
      <c r="B19121" s="3">
        <v>94.0</v>
      </c>
      <c r="C19121" s="3" t="s">
        <v>16311</v>
      </c>
      <c r="F19121" s="3">
        <v>10.0</v>
      </c>
      <c r="G19121" s="3">
        <v>4.0</v>
      </c>
      <c r="H19121" s="3" t="s">
        <v>16658</v>
      </c>
      <c r="I19121" s="3" t="s">
        <v>16659</v>
      </c>
      <c r="J19121" s="3" t="s">
        <v>398</v>
      </c>
      <c r="K19121" s="3" t="s">
        <v>24</v>
      </c>
      <c r="L19121" s="3">
        <v>41.0</v>
      </c>
      <c r="M19121" s="3" t="s">
        <v>25</v>
      </c>
      <c r="N19121" s="3" t="s">
        <v>16694</v>
      </c>
      <c r="O19121" s="3" t="s">
        <v>218</v>
      </c>
      <c r="P19121" s="4">
        <v>15294.0</v>
      </c>
      <c r="Q19121" s="3" t="s">
        <v>145</v>
      </c>
      <c r="S19121" s="3" t="s">
        <v>34</v>
      </c>
    </row>
    <row r="19122">
      <c r="A19122" s="2">
        <v>42318.71491898148</v>
      </c>
      <c r="B19122" s="3">
        <v>94.0</v>
      </c>
      <c r="C19122" s="3" t="s">
        <v>16311</v>
      </c>
      <c r="F19122" s="3">
        <v>10.0</v>
      </c>
      <c r="G19122" s="3">
        <v>4.0</v>
      </c>
      <c r="H19122" s="3" t="s">
        <v>16658</v>
      </c>
      <c r="I19122" s="3" t="s">
        <v>16659</v>
      </c>
      <c r="J19122" s="3" t="s">
        <v>398</v>
      </c>
      <c r="K19122" s="3" t="s">
        <v>24</v>
      </c>
      <c r="L19122" s="3">
        <v>42.0</v>
      </c>
      <c r="M19122" s="3" t="s">
        <v>30</v>
      </c>
      <c r="N19122" s="3" t="s">
        <v>16695</v>
      </c>
      <c r="O19122" s="3" t="s">
        <v>1465</v>
      </c>
      <c r="P19122" s="4">
        <v>28098.0</v>
      </c>
      <c r="Q19122" s="3" t="s">
        <v>40</v>
      </c>
      <c r="S19122" s="3" t="s">
        <v>34</v>
      </c>
    </row>
    <row r="19123">
      <c r="A19123" s="2">
        <v>42318.71491898148</v>
      </c>
      <c r="B19123" s="3">
        <v>94.0</v>
      </c>
      <c r="C19123" s="3" t="s">
        <v>16311</v>
      </c>
      <c r="F19123" s="3">
        <v>10.0</v>
      </c>
      <c r="G19123" s="3">
        <v>4.0</v>
      </c>
      <c r="H19123" s="3" t="s">
        <v>16658</v>
      </c>
      <c r="I19123" s="3" t="s">
        <v>16659</v>
      </c>
      <c r="J19123" s="3" t="s">
        <v>398</v>
      </c>
      <c r="K19123" s="3" t="s">
        <v>24</v>
      </c>
      <c r="L19123" s="3">
        <v>43.0</v>
      </c>
      <c r="M19123" s="3" t="s">
        <v>25</v>
      </c>
      <c r="N19123" s="3" t="s">
        <v>16696</v>
      </c>
      <c r="O19123" s="3" t="s">
        <v>16697</v>
      </c>
      <c r="P19123" s="4">
        <v>19913.0</v>
      </c>
      <c r="Q19123" s="3" t="s">
        <v>145</v>
      </c>
      <c r="S19123" s="3" t="s">
        <v>34</v>
      </c>
    </row>
    <row r="19124">
      <c r="A19124" s="2">
        <v>42318.71491898148</v>
      </c>
      <c r="B19124" s="3">
        <v>94.0</v>
      </c>
      <c r="C19124" s="3" t="s">
        <v>16311</v>
      </c>
      <c r="F19124" s="3">
        <v>10.0</v>
      </c>
      <c r="G19124" s="3">
        <v>4.0</v>
      </c>
      <c r="H19124" s="3" t="s">
        <v>16658</v>
      </c>
      <c r="I19124" s="3" t="s">
        <v>16659</v>
      </c>
      <c r="J19124" s="3" t="s">
        <v>398</v>
      </c>
      <c r="K19124" s="3" t="s">
        <v>24</v>
      </c>
      <c r="L19124" s="3">
        <v>44.0</v>
      </c>
      <c r="M19124" s="3" t="s">
        <v>30</v>
      </c>
      <c r="N19124" s="3" t="s">
        <v>16698</v>
      </c>
      <c r="O19124" s="3" t="s">
        <v>9561</v>
      </c>
      <c r="P19124" s="4">
        <v>22057.0</v>
      </c>
      <c r="Q19124" s="3" t="s">
        <v>132</v>
      </c>
      <c r="S19124" s="3" t="s">
        <v>34</v>
      </c>
    </row>
    <row r="19125">
      <c r="A19125" s="2">
        <v>42318.71491898148</v>
      </c>
      <c r="B19125" s="3">
        <v>94.0</v>
      </c>
      <c r="C19125" s="3" t="s">
        <v>16311</v>
      </c>
      <c r="F19125" s="3">
        <v>10.0</v>
      </c>
      <c r="G19125" s="3">
        <v>4.0</v>
      </c>
      <c r="H19125" s="3" t="s">
        <v>16658</v>
      </c>
      <c r="I19125" s="3" t="s">
        <v>16659</v>
      </c>
      <c r="J19125" s="3" t="s">
        <v>398</v>
      </c>
      <c r="K19125" s="3" t="s">
        <v>24</v>
      </c>
      <c r="L19125" s="3">
        <v>45.0</v>
      </c>
      <c r="M19125" s="3" t="s">
        <v>25</v>
      </c>
      <c r="N19125" s="3" t="s">
        <v>12191</v>
      </c>
      <c r="O19125" s="3" t="s">
        <v>628</v>
      </c>
      <c r="P19125" s="4">
        <v>16591.0</v>
      </c>
      <c r="Q19125" s="3" t="s">
        <v>49</v>
      </c>
      <c r="S19125" s="3" t="s">
        <v>34</v>
      </c>
    </row>
    <row r="19126">
      <c r="A19126" s="2">
        <v>42318.71491898148</v>
      </c>
      <c r="B19126" s="3">
        <v>94.0</v>
      </c>
      <c r="C19126" s="3" t="s">
        <v>16311</v>
      </c>
      <c r="F19126" s="3">
        <v>10.0</v>
      </c>
      <c r="G19126" s="3">
        <v>4.0</v>
      </c>
      <c r="H19126" s="3" t="s">
        <v>16658</v>
      </c>
      <c r="I19126" s="3" t="s">
        <v>16659</v>
      </c>
      <c r="J19126" s="3" t="s">
        <v>398</v>
      </c>
      <c r="K19126" s="3" t="s">
        <v>24</v>
      </c>
      <c r="L19126" s="3">
        <v>46.0</v>
      </c>
      <c r="M19126" s="3" t="s">
        <v>30</v>
      </c>
      <c r="N19126" s="3" t="s">
        <v>8579</v>
      </c>
      <c r="O19126" s="3" t="s">
        <v>10803</v>
      </c>
      <c r="P19126" s="4">
        <v>20222.0</v>
      </c>
      <c r="Q19126" s="3" t="s">
        <v>75</v>
      </c>
      <c r="S19126" s="3" t="s">
        <v>34</v>
      </c>
    </row>
    <row r="19127">
      <c r="A19127" s="2">
        <v>42318.71491898148</v>
      </c>
      <c r="B19127" s="3">
        <v>94.0</v>
      </c>
      <c r="C19127" s="3" t="s">
        <v>16311</v>
      </c>
      <c r="F19127" s="3">
        <v>10.0</v>
      </c>
      <c r="G19127" s="3">
        <v>4.0</v>
      </c>
      <c r="H19127" s="3" t="s">
        <v>16658</v>
      </c>
      <c r="I19127" s="3" t="s">
        <v>16659</v>
      </c>
      <c r="J19127" s="3" t="s">
        <v>398</v>
      </c>
      <c r="K19127" s="3" t="s">
        <v>24</v>
      </c>
      <c r="L19127" s="3">
        <v>47.0</v>
      </c>
      <c r="M19127" s="3" t="s">
        <v>25</v>
      </c>
      <c r="N19127" s="3" t="s">
        <v>16365</v>
      </c>
      <c r="O19127" s="3" t="s">
        <v>109</v>
      </c>
      <c r="P19127" s="4">
        <v>18315.0</v>
      </c>
      <c r="Q19127" s="3" t="s">
        <v>49</v>
      </c>
      <c r="S19127" s="3" t="s">
        <v>34</v>
      </c>
    </row>
    <row r="19128">
      <c r="A19128" s="2">
        <v>42318.71491898148</v>
      </c>
      <c r="B19128" s="3">
        <v>94.0</v>
      </c>
      <c r="C19128" s="3" t="s">
        <v>16311</v>
      </c>
      <c r="F19128" s="3">
        <v>10.0</v>
      </c>
      <c r="G19128" s="3">
        <v>4.0</v>
      </c>
      <c r="H19128" s="3" t="s">
        <v>16658</v>
      </c>
      <c r="I19128" s="3" t="s">
        <v>16659</v>
      </c>
      <c r="J19128" s="3" t="s">
        <v>398</v>
      </c>
      <c r="K19128" s="3" t="s">
        <v>24</v>
      </c>
      <c r="L19128" s="3">
        <v>48.0</v>
      </c>
      <c r="M19128" s="3" t="s">
        <v>30</v>
      </c>
      <c r="N19128" s="3" t="s">
        <v>3784</v>
      </c>
      <c r="O19128" s="3" t="s">
        <v>299</v>
      </c>
      <c r="P19128" s="4">
        <v>24415.0</v>
      </c>
      <c r="Q19128" s="3" t="s">
        <v>115</v>
      </c>
      <c r="S19128" s="3" t="s">
        <v>34</v>
      </c>
    </row>
    <row r="19129">
      <c r="A19129" s="2">
        <v>42318.71491898148</v>
      </c>
      <c r="B19129" s="3">
        <v>94.0</v>
      </c>
      <c r="C19129" s="3" t="s">
        <v>16311</v>
      </c>
      <c r="F19129" s="3">
        <v>10.0</v>
      </c>
      <c r="G19129" s="3">
        <v>4.0</v>
      </c>
      <c r="H19129" s="3" t="s">
        <v>16658</v>
      </c>
      <c r="I19129" s="3" t="s">
        <v>16659</v>
      </c>
      <c r="J19129" s="3" t="s">
        <v>398</v>
      </c>
      <c r="K19129" s="3" t="s">
        <v>24</v>
      </c>
      <c r="L19129" s="3">
        <v>49.0</v>
      </c>
      <c r="M19129" s="3" t="s">
        <v>25</v>
      </c>
      <c r="N19129" s="3" t="s">
        <v>16699</v>
      </c>
      <c r="O19129" s="3" t="s">
        <v>65</v>
      </c>
      <c r="P19129" s="4">
        <v>17895.0</v>
      </c>
      <c r="Q19129" s="3" t="s">
        <v>105</v>
      </c>
      <c r="S19129" s="3" t="s">
        <v>34</v>
      </c>
    </row>
    <row r="19130">
      <c r="A19130" s="2">
        <v>42318.71491898148</v>
      </c>
      <c r="B19130" s="3">
        <v>94.0</v>
      </c>
      <c r="C19130" s="3" t="s">
        <v>16311</v>
      </c>
      <c r="F19130" s="3">
        <v>10.0</v>
      </c>
      <c r="G19130" s="3">
        <v>4.0</v>
      </c>
      <c r="H19130" s="3" t="s">
        <v>16658</v>
      </c>
      <c r="I19130" s="3" t="s">
        <v>16659</v>
      </c>
      <c r="J19130" s="3" t="s">
        <v>398</v>
      </c>
      <c r="K19130" s="3" t="s">
        <v>24</v>
      </c>
      <c r="L19130" s="3">
        <v>50.0</v>
      </c>
      <c r="M19130" s="3" t="s">
        <v>30</v>
      </c>
      <c r="N19130" s="3" t="s">
        <v>16700</v>
      </c>
      <c r="O19130" s="3" t="s">
        <v>9082</v>
      </c>
      <c r="P19130" s="4">
        <v>17923.0</v>
      </c>
      <c r="Q19130" s="3" t="s">
        <v>145</v>
      </c>
      <c r="S19130" s="3" t="s">
        <v>34</v>
      </c>
    </row>
    <row r="19131">
      <c r="A19131" s="2">
        <v>42318.71491898148</v>
      </c>
      <c r="B19131" s="3">
        <v>94.0</v>
      </c>
      <c r="C19131" s="3" t="s">
        <v>16311</v>
      </c>
      <c r="F19131" s="3">
        <v>10.0</v>
      </c>
      <c r="G19131" s="3">
        <v>4.0</v>
      </c>
      <c r="H19131" s="3" t="s">
        <v>16658</v>
      </c>
      <c r="I19131" s="3" t="s">
        <v>16659</v>
      </c>
      <c r="J19131" s="3" t="s">
        <v>398</v>
      </c>
      <c r="K19131" s="3" t="s">
        <v>24</v>
      </c>
      <c r="L19131" s="3">
        <v>51.0</v>
      </c>
      <c r="M19131" s="3" t="s">
        <v>25</v>
      </c>
      <c r="N19131" s="3" t="s">
        <v>1728</v>
      </c>
      <c r="O19131" s="3" t="s">
        <v>16378</v>
      </c>
      <c r="P19131" s="4">
        <v>16564.0</v>
      </c>
      <c r="Q19131" s="3" t="s">
        <v>86</v>
      </c>
      <c r="S19131" s="3" t="s">
        <v>34</v>
      </c>
    </row>
    <row r="19132">
      <c r="A19132" s="2">
        <v>42318.71491898148</v>
      </c>
      <c r="B19132" s="3">
        <v>94.0</v>
      </c>
      <c r="C19132" s="3" t="s">
        <v>16311</v>
      </c>
      <c r="F19132" s="3">
        <v>11.0</v>
      </c>
      <c r="G19132" s="3">
        <v>9.0</v>
      </c>
      <c r="H19132" s="3" t="s">
        <v>16701</v>
      </c>
      <c r="I19132" s="3" t="s">
        <v>16701</v>
      </c>
      <c r="J19132" s="3" t="s">
        <v>2013</v>
      </c>
      <c r="K19132" s="3" t="s">
        <v>272</v>
      </c>
      <c r="L19132" s="3">
        <v>1.0</v>
      </c>
      <c r="M19132" s="3" t="s">
        <v>25</v>
      </c>
      <c r="N19132" s="3" t="s">
        <v>3011</v>
      </c>
      <c r="O19132" s="3" t="s">
        <v>3003</v>
      </c>
      <c r="P19132" s="4">
        <v>16241.0</v>
      </c>
      <c r="Q19132" s="3" t="s">
        <v>169</v>
      </c>
      <c r="S19132" s="3" t="s">
        <v>34</v>
      </c>
    </row>
    <row r="19133">
      <c r="A19133" s="2">
        <v>42318.71491898148</v>
      </c>
      <c r="B19133" s="3">
        <v>94.0</v>
      </c>
      <c r="C19133" s="3" t="s">
        <v>16311</v>
      </c>
      <c r="F19133" s="3">
        <v>11.0</v>
      </c>
      <c r="G19133" s="3">
        <v>9.0</v>
      </c>
      <c r="H19133" s="3" t="s">
        <v>16701</v>
      </c>
      <c r="I19133" s="3" t="s">
        <v>16701</v>
      </c>
      <c r="J19133" s="3" t="s">
        <v>2013</v>
      </c>
      <c r="K19133" s="3" t="s">
        <v>24</v>
      </c>
      <c r="L19133" s="3">
        <v>2.0</v>
      </c>
      <c r="M19133" s="3" t="s">
        <v>30</v>
      </c>
      <c r="N19133" s="3" t="s">
        <v>16702</v>
      </c>
      <c r="O19133" s="3" t="s">
        <v>321</v>
      </c>
      <c r="P19133" s="4">
        <v>23273.0</v>
      </c>
      <c r="Q19133" s="3" t="s">
        <v>169</v>
      </c>
      <c r="S19133" s="3" t="s">
        <v>34</v>
      </c>
    </row>
    <row r="19134">
      <c r="A19134" s="2">
        <v>42318.71491898148</v>
      </c>
      <c r="B19134" s="3">
        <v>94.0</v>
      </c>
      <c r="C19134" s="3" t="s">
        <v>16311</v>
      </c>
      <c r="F19134" s="3">
        <v>11.0</v>
      </c>
      <c r="G19134" s="3">
        <v>9.0</v>
      </c>
      <c r="H19134" s="3" t="s">
        <v>16701</v>
      </c>
      <c r="I19134" s="3" t="s">
        <v>16701</v>
      </c>
      <c r="J19134" s="3" t="s">
        <v>2013</v>
      </c>
      <c r="K19134" s="3" t="s">
        <v>24</v>
      </c>
      <c r="L19134" s="3">
        <v>3.0</v>
      </c>
      <c r="M19134" s="3" t="s">
        <v>25</v>
      </c>
      <c r="N19134" s="3" t="s">
        <v>16703</v>
      </c>
      <c r="O19134" s="3" t="s">
        <v>5196</v>
      </c>
      <c r="P19134" s="4">
        <v>17186.0</v>
      </c>
      <c r="Q19134" s="3" t="s">
        <v>205</v>
      </c>
      <c r="R19134" s="3" t="s">
        <v>1030</v>
      </c>
      <c r="S19134" s="3" t="s">
        <v>34</v>
      </c>
    </row>
    <row r="19135">
      <c r="A19135" s="2">
        <v>42318.71491898148</v>
      </c>
      <c r="B19135" s="3">
        <v>94.0</v>
      </c>
      <c r="C19135" s="3" t="s">
        <v>16311</v>
      </c>
      <c r="F19135" s="3">
        <v>11.0</v>
      </c>
      <c r="G19135" s="3">
        <v>9.0</v>
      </c>
      <c r="H19135" s="3" t="s">
        <v>16701</v>
      </c>
      <c r="I19135" s="3" t="s">
        <v>16701</v>
      </c>
      <c r="J19135" s="3" t="s">
        <v>2013</v>
      </c>
      <c r="K19135" s="3" t="s">
        <v>24</v>
      </c>
      <c r="L19135" s="3">
        <v>4.0</v>
      </c>
      <c r="M19135" s="3" t="s">
        <v>30</v>
      </c>
      <c r="N19135" s="3" t="s">
        <v>16704</v>
      </c>
      <c r="O19135" s="3" t="s">
        <v>16705</v>
      </c>
      <c r="P19135" s="4">
        <v>26261.0</v>
      </c>
      <c r="Q19135" s="3" t="s">
        <v>110</v>
      </c>
      <c r="S19135" s="3" t="s">
        <v>34</v>
      </c>
    </row>
    <row r="19136">
      <c r="A19136" s="2">
        <v>42318.71491898148</v>
      </c>
      <c r="B19136" s="3">
        <v>94.0</v>
      </c>
      <c r="C19136" s="3" t="s">
        <v>16311</v>
      </c>
      <c r="F19136" s="3">
        <v>11.0</v>
      </c>
      <c r="G19136" s="3">
        <v>9.0</v>
      </c>
      <c r="H19136" s="3" t="s">
        <v>16701</v>
      </c>
      <c r="I19136" s="3" t="s">
        <v>16701</v>
      </c>
      <c r="J19136" s="3" t="s">
        <v>2013</v>
      </c>
      <c r="K19136" s="3" t="s">
        <v>24</v>
      </c>
      <c r="L19136" s="3">
        <v>5.0</v>
      </c>
      <c r="M19136" s="3" t="s">
        <v>25</v>
      </c>
      <c r="N19136" s="3" t="s">
        <v>16706</v>
      </c>
      <c r="O19136" s="3" t="s">
        <v>359</v>
      </c>
      <c r="P19136" s="4">
        <v>29565.0</v>
      </c>
      <c r="Q19136" s="3" t="s">
        <v>1955</v>
      </c>
      <c r="R19136" s="3" t="s">
        <v>1030</v>
      </c>
      <c r="S19136" s="3" t="s">
        <v>34</v>
      </c>
    </row>
    <row r="19137">
      <c r="A19137" s="2">
        <v>42318.71491898148</v>
      </c>
      <c r="B19137" s="3">
        <v>94.0</v>
      </c>
      <c r="C19137" s="3" t="s">
        <v>16311</v>
      </c>
      <c r="F19137" s="3">
        <v>11.0</v>
      </c>
      <c r="G19137" s="3">
        <v>9.0</v>
      </c>
      <c r="H19137" s="3" t="s">
        <v>16701</v>
      </c>
      <c r="I19137" s="3" t="s">
        <v>16701</v>
      </c>
      <c r="J19137" s="3" t="s">
        <v>2013</v>
      </c>
      <c r="K19137" s="3" t="s">
        <v>24</v>
      </c>
      <c r="L19137" s="3">
        <v>6.0</v>
      </c>
      <c r="M19137" s="3" t="s">
        <v>30</v>
      </c>
      <c r="N19137" s="3" t="s">
        <v>16707</v>
      </c>
      <c r="O19137" s="3" t="s">
        <v>2128</v>
      </c>
      <c r="P19137" s="4">
        <v>26927.0</v>
      </c>
      <c r="Q19137" s="3" t="s">
        <v>132</v>
      </c>
      <c r="S19137" s="3" t="s">
        <v>34</v>
      </c>
    </row>
    <row r="19138">
      <c r="A19138" s="2">
        <v>42318.71491898148</v>
      </c>
      <c r="B19138" s="3">
        <v>94.0</v>
      </c>
      <c r="C19138" s="3" t="s">
        <v>16311</v>
      </c>
      <c r="F19138" s="3">
        <v>11.0</v>
      </c>
      <c r="G19138" s="3">
        <v>9.0</v>
      </c>
      <c r="H19138" s="3" t="s">
        <v>16701</v>
      </c>
      <c r="I19138" s="3" t="s">
        <v>16701</v>
      </c>
      <c r="J19138" s="3" t="s">
        <v>2013</v>
      </c>
      <c r="K19138" s="3" t="s">
        <v>24</v>
      </c>
      <c r="L19138" s="3">
        <v>7.0</v>
      </c>
      <c r="M19138" s="3" t="s">
        <v>25</v>
      </c>
      <c r="N19138" s="3" t="s">
        <v>16708</v>
      </c>
      <c r="O19138" s="3" t="s">
        <v>109</v>
      </c>
      <c r="P19138" s="4">
        <v>19756.0</v>
      </c>
      <c r="Q19138" s="3" t="s">
        <v>117</v>
      </c>
      <c r="S19138" s="3" t="s">
        <v>34</v>
      </c>
    </row>
    <row r="19139">
      <c r="A19139" s="2">
        <v>42318.71491898148</v>
      </c>
      <c r="B19139" s="3">
        <v>94.0</v>
      </c>
      <c r="C19139" s="3" t="s">
        <v>16311</v>
      </c>
      <c r="F19139" s="3">
        <v>11.0</v>
      </c>
      <c r="G19139" s="3">
        <v>9.0</v>
      </c>
      <c r="H19139" s="3" t="s">
        <v>16701</v>
      </c>
      <c r="I19139" s="3" t="s">
        <v>16701</v>
      </c>
      <c r="J19139" s="3" t="s">
        <v>2013</v>
      </c>
      <c r="K19139" s="3" t="s">
        <v>24</v>
      </c>
      <c r="L19139" s="3">
        <v>8.0</v>
      </c>
      <c r="M19139" s="3" t="s">
        <v>30</v>
      </c>
      <c r="N19139" s="3" t="s">
        <v>16709</v>
      </c>
      <c r="O19139" s="3" t="s">
        <v>215</v>
      </c>
      <c r="P19139" s="4">
        <v>26743.0</v>
      </c>
      <c r="Q19139" s="3" t="s">
        <v>75</v>
      </c>
      <c r="S19139" s="3" t="s">
        <v>34</v>
      </c>
    </row>
    <row r="19140">
      <c r="A19140" s="2">
        <v>42318.71491898148</v>
      </c>
      <c r="B19140" s="3">
        <v>94.0</v>
      </c>
      <c r="C19140" s="3" t="s">
        <v>16311</v>
      </c>
      <c r="F19140" s="3">
        <v>11.0</v>
      </c>
      <c r="G19140" s="3">
        <v>9.0</v>
      </c>
      <c r="H19140" s="3" t="s">
        <v>16701</v>
      </c>
      <c r="I19140" s="3" t="s">
        <v>16701</v>
      </c>
      <c r="J19140" s="3" t="s">
        <v>2013</v>
      </c>
      <c r="K19140" s="3" t="s">
        <v>24</v>
      </c>
      <c r="L19140" s="3">
        <v>9.0</v>
      </c>
      <c r="M19140" s="3" t="s">
        <v>25</v>
      </c>
      <c r="N19140" s="3" t="s">
        <v>3857</v>
      </c>
      <c r="O19140" s="3" t="s">
        <v>141</v>
      </c>
      <c r="P19140" s="4">
        <v>23901.0</v>
      </c>
      <c r="Q19140" s="3" t="s">
        <v>352</v>
      </c>
      <c r="S19140" s="3" t="s">
        <v>34</v>
      </c>
    </row>
    <row r="19141">
      <c r="A19141" s="2">
        <v>42318.71491898148</v>
      </c>
      <c r="B19141" s="3">
        <v>94.0</v>
      </c>
      <c r="C19141" s="3" t="s">
        <v>16311</v>
      </c>
      <c r="F19141" s="3">
        <v>11.0</v>
      </c>
      <c r="G19141" s="3">
        <v>9.0</v>
      </c>
      <c r="H19141" s="3" t="s">
        <v>16701</v>
      </c>
      <c r="I19141" s="3" t="s">
        <v>16701</v>
      </c>
      <c r="J19141" s="3" t="s">
        <v>2013</v>
      </c>
      <c r="K19141" s="3" t="s">
        <v>24</v>
      </c>
      <c r="L19141" s="3">
        <v>10.0</v>
      </c>
      <c r="M19141" s="3" t="s">
        <v>30</v>
      </c>
      <c r="N19141" s="3" t="s">
        <v>16710</v>
      </c>
      <c r="O19141" s="3" t="s">
        <v>850</v>
      </c>
      <c r="P19141" s="4">
        <v>26858.0</v>
      </c>
      <c r="Q19141" s="3" t="s">
        <v>132</v>
      </c>
      <c r="S19141" s="3" t="s">
        <v>34</v>
      </c>
    </row>
    <row r="19142">
      <c r="A19142" s="2">
        <v>42318.71491898148</v>
      </c>
      <c r="B19142" s="3">
        <v>94.0</v>
      </c>
      <c r="C19142" s="3" t="s">
        <v>16311</v>
      </c>
      <c r="F19142" s="3">
        <v>11.0</v>
      </c>
      <c r="G19142" s="3">
        <v>9.0</v>
      </c>
      <c r="H19142" s="3" t="s">
        <v>16701</v>
      </c>
      <c r="I19142" s="3" t="s">
        <v>16701</v>
      </c>
      <c r="J19142" s="3" t="s">
        <v>2013</v>
      </c>
      <c r="K19142" s="3" t="s">
        <v>24</v>
      </c>
      <c r="L19142" s="3">
        <v>11.0</v>
      </c>
      <c r="M19142" s="3" t="s">
        <v>25</v>
      </c>
      <c r="N19142" s="3" t="s">
        <v>16711</v>
      </c>
      <c r="O19142" s="3" t="s">
        <v>3134</v>
      </c>
      <c r="P19142" s="4">
        <v>25138.0</v>
      </c>
      <c r="Q19142" s="3" t="s">
        <v>33</v>
      </c>
      <c r="S19142" s="3" t="s">
        <v>34</v>
      </c>
    </row>
    <row r="19143">
      <c r="A19143" s="2">
        <v>42318.71491898148</v>
      </c>
      <c r="B19143" s="3">
        <v>94.0</v>
      </c>
      <c r="C19143" s="3" t="s">
        <v>16311</v>
      </c>
      <c r="F19143" s="3">
        <v>11.0</v>
      </c>
      <c r="G19143" s="3">
        <v>9.0</v>
      </c>
      <c r="H19143" s="3" t="s">
        <v>16701</v>
      </c>
      <c r="I19143" s="3" t="s">
        <v>16701</v>
      </c>
      <c r="J19143" s="3" t="s">
        <v>2013</v>
      </c>
      <c r="K19143" s="3" t="s">
        <v>24</v>
      </c>
      <c r="L19143" s="3">
        <v>12.0</v>
      </c>
      <c r="M19143" s="3" t="s">
        <v>30</v>
      </c>
      <c r="N19143" s="3" t="s">
        <v>16712</v>
      </c>
      <c r="O19143" s="3" t="s">
        <v>16713</v>
      </c>
      <c r="P19143" s="4">
        <v>22521.0</v>
      </c>
      <c r="Q19143" s="3" t="s">
        <v>55</v>
      </c>
      <c r="S19143" s="3" t="s">
        <v>34</v>
      </c>
    </row>
    <row r="19144">
      <c r="A19144" s="2">
        <v>42318.71491898148</v>
      </c>
      <c r="B19144" s="3">
        <v>94.0</v>
      </c>
      <c r="C19144" s="3" t="s">
        <v>16311</v>
      </c>
      <c r="F19144" s="3">
        <v>11.0</v>
      </c>
      <c r="G19144" s="3">
        <v>9.0</v>
      </c>
      <c r="H19144" s="3" t="s">
        <v>16701</v>
      </c>
      <c r="I19144" s="3" t="s">
        <v>16701</v>
      </c>
      <c r="J19144" s="3" t="s">
        <v>2013</v>
      </c>
      <c r="K19144" s="3" t="s">
        <v>24</v>
      </c>
      <c r="L19144" s="3">
        <v>13.0</v>
      </c>
      <c r="M19144" s="3" t="s">
        <v>25</v>
      </c>
      <c r="N19144" s="3" t="s">
        <v>1728</v>
      </c>
      <c r="O19144" s="3" t="s">
        <v>15793</v>
      </c>
      <c r="P19144" s="4">
        <v>17408.0</v>
      </c>
      <c r="Q19144" s="3" t="s">
        <v>105</v>
      </c>
      <c r="S19144" s="3" t="s">
        <v>34</v>
      </c>
    </row>
    <row r="19145">
      <c r="A19145" s="2">
        <v>42318.71491898148</v>
      </c>
      <c r="B19145" s="3">
        <v>94.0</v>
      </c>
      <c r="C19145" s="3" t="s">
        <v>16311</v>
      </c>
      <c r="F19145" s="3">
        <v>11.0</v>
      </c>
      <c r="G19145" s="3">
        <v>9.0</v>
      </c>
      <c r="H19145" s="3" t="s">
        <v>16701</v>
      </c>
      <c r="I19145" s="3" t="s">
        <v>16701</v>
      </c>
      <c r="J19145" s="3" t="s">
        <v>2013</v>
      </c>
      <c r="K19145" s="3" t="s">
        <v>24</v>
      </c>
      <c r="L19145" s="3">
        <v>14.0</v>
      </c>
      <c r="M19145" s="3" t="s">
        <v>30</v>
      </c>
      <c r="N19145" s="3" t="s">
        <v>16714</v>
      </c>
      <c r="O19145" s="3" t="s">
        <v>705</v>
      </c>
      <c r="P19145" s="4">
        <v>19689.0</v>
      </c>
      <c r="Q19145" s="3" t="s">
        <v>113</v>
      </c>
      <c r="S19145" s="3" t="s">
        <v>34</v>
      </c>
    </row>
    <row r="19146">
      <c r="A19146" s="2">
        <v>42318.71491898148</v>
      </c>
      <c r="B19146" s="3">
        <v>94.0</v>
      </c>
      <c r="C19146" s="3" t="s">
        <v>16311</v>
      </c>
      <c r="F19146" s="3">
        <v>11.0</v>
      </c>
      <c r="G19146" s="3">
        <v>9.0</v>
      </c>
      <c r="H19146" s="3" t="s">
        <v>16701</v>
      </c>
      <c r="I19146" s="3" t="s">
        <v>16701</v>
      </c>
      <c r="J19146" s="3" t="s">
        <v>2013</v>
      </c>
      <c r="K19146" s="3" t="s">
        <v>24</v>
      </c>
      <c r="L19146" s="3">
        <v>15.0</v>
      </c>
      <c r="M19146" s="3" t="s">
        <v>25</v>
      </c>
      <c r="N19146" s="3" t="s">
        <v>16715</v>
      </c>
      <c r="O19146" s="3" t="s">
        <v>95</v>
      </c>
      <c r="P19146" s="4">
        <v>18362.0</v>
      </c>
      <c r="Q19146" s="3" t="s">
        <v>1454</v>
      </c>
      <c r="S19146" s="3" t="s">
        <v>34</v>
      </c>
    </row>
    <row r="19147">
      <c r="A19147" s="2">
        <v>42318.71491898148</v>
      </c>
      <c r="B19147" s="3">
        <v>94.0</v>
      </c>
      <c r="C19147" s="3" t="s">
        <v>16311</v>
      </c>
      <c r="F19147" s="3">
        <v>11.0</v>
      </c>
      <c r="G19147" s="3">
        <v>9.0</v>
      </c>
      <c r="H19147" s="3" t="s">
        <v>16701</v>
      </c>
      <c r="I19147" s="3" t="s">
        <v>16701</v>
      </c>
      <c r="J19147" s="3" t="s">
        <v>2013</v>
      </c>
      <c r="K19147" s="3" t="s">
        <v>24</v>
      </c>
      <c r="L19147" s="3">
        <v>16.0</v>
      </c>
      <c r="M19147" s="3" t="s">
        <v>30</v>
      </c>
      <c r="N19147" s="3" t="s">
        <v>16716</v>
      </c>
      <c r="O19147" s="3" t="s">
        <v>1085</v>
      </c>
      <c r="P19147" s="4">
        <v>17851.0</v>
      </c>
      <c r="Q19147" s="3" t="s">
        <v>380</v>
      </c>
      <c r="S19147" s="3" t="s">
        <v>34</v>
      </c>
    </row>
    <row r="19148">
      <c r="A19148" s="2">
        <v>42318.71491898148</v>
      </c>
      <c r="B19148" s="3">
        <v>94.0</v>
      </c>
      <c r="C19148" s="3" t="s">
        <v>16311</v>
      </c>
      <c r="F19148" s="3">
        <v>11.0</v>
      </c>
      <c r="G19148" s="3">
        <v>9.0</v>
      </c>
      <c r="H19148" s="3" t="s">
        <v>16701</v>
      </c>
      <c r="I19148" s="3" t="s">
        <v>16701</v>
      </c>
      <c r="J19148" s="3" t="s">
        <v>2013</v>
      </c>
      <c r="K19148" s="3" t="s">
        <v>24</v>
      </c>
      <c r="L19148" s="3">
        <v>17.0</v>
      </c>
      <c r="M19148" s="3" t="s">
        <v>25</v>
      </c>
      <c r="N19148" s="3" t="s">
        <v>16717</v>
      </c>
      <c r="O19148" s="3" t="s">
        <v>417</v>
      </c>
      <c r="P19148" s="4">
        <v>17253.0</v>
      </c>
      <c r="Q19148" s="3" t="s">
        <v>113</v>
      </c>
      <c r="S19148" s="3" t="s">
        <v>34</v>
      </c>
    </row>
    <row r="19149">
      <c r="A19149" s="2">
        <v>42318.71491898148</v>
      </c>
      <c r="B19149" s="3">
        <v>94.0</v>
      </c>
      <c r="C19149" s="3" t="s">
        <v>16311</v>
      </c>
      <c r="F19149" s="3">
        <v>11.0</v>
      </c>
      <c r="G19149" s="3">
        <v>9.0</v>
      </c>
      <c r="H19149" s="3" t="s">
        <v>16701</v>
      </c>
      <c r="I19149" s="3" t="s">
        <v>16701</v>
      </c>
      <c r="J19149" s="3" t="s">
        <v>2013</v>
      </c>
      <c r="K19149" s="3" t="s">
        <v>24</v>
      </c>
      <c r="L19149" s="3">
        <v>18.0</v>
      </c>
      <c r="M19149" s="3" t="s">
        <v>30</v>
      </c>
      <c r="N19149" s="3" t="s">
        <v>16718</v>
      </c>
      <c r="O19149" s="3" t="s">
        <v>2636</v>
      </c>
      <c r="P19149" s="4">
        <v>18354.0</v>
      </c>
      <c r="Q19149" s="3" t="s">
        <v>113</v>
      </c>
      <c r="S19149" s="3" t="s">
        <v>34</v>
      </c>
    </row>
    <row r="19150">
      <c r="A19150" s="2">
        <v>42318.71491898148</v>
      </c>
      <c r="B19150" s="3">
        <v>94.0</v>
      </c>
      <c r="C19150" s="3" t="s">
        <v>16311</v>
      </c>
      <c r="F19150" s="3">
        <v>11.0</v>
      </c>
      <c r="G19150" s="3">
        <v>9.0</v>
      </c>
      <c r="H19150" s="3" t="s">
        <v>16701</v>
      </c>
      <c r="I19150" s="3" t="s">
        <v>16701</v>
      </c>
      <c r="J19150" s="3" t="s">
        <v>2013</v>
      </c>
      <c r="K19150" s="3" t="s">
        <v>24</v>
      </c>
      <c r="L19150" s="3">
        <v>19.0</v>
      </c>
      <c r="M19150" s="3" t="s">
        <v>25</v>
      </c>
      <c r="N19150" s="3" t="s">
        <v>1728</v>
      </c>
      <c r="O19150" s="3" t="s">
        <v>427</v>
      </c>
      <c r="P19150" s="4">
        <v>24985.0</v>
      </c>
      <c r="Q19150" s="3" t="s">
        <v>205</v>
      </c>
      <c r="S19150" s="3" t="s">
        <v>34</v>
      </c>
    </row>
    <row r="19151">
      <c r="A19151" s="2">
        <v>42318.71491898148</v>
      </c>
      <c r="B19151" s="3">
        <v>94.0</v>
      </c>
      <c r="C19151" s="3" t="s">
        <v>16311</v>
      </c>
      <c r="F19151" s="3">
        <v>11.0</v>
      </c>
      <c r="G19151" s="3">
        <v>9.0</v>
      </c>
      <c r="H19151" s="3" t="s">
        <v>16701</v>
      </c>
      <c r="I19151" s="3" t="s">
        <v>16701</v>
      </c>
      <c r="J19151" s="3" t="s">
        <v>2013</v>
      </c>
      <c r="K19151" s="3" t="s">
        <v>24</v>
      </c>
      <c r="L19151" s="3">
        <v>20.0</v>
      </c>
      <c r="M19151" s="3" t="s">
        <v>30</v>
      </c>
      <c r="N19151" s="3" t="s">
        <v>16719</v>
      </c>
      <c r="O19151" s="3" t="s">
        <v>45</v>
      </c>
      <c r="P19151" s="4">
        <v>24796.0</v>
      </c>
      <c r="Q19151" s="3" t="s">
        <v>352</v>
      </c>
      <c r="S19151" s="3" t="s">
        <v>34</v>
      </c>
    </row>
    <row r="19152">
      <c r="A19152" s="2">
        <v>42318.71491898148</v>
      </c>
      <c r="B19152" s="3">
        <v>94.0</v>
      </c>
      <c r="C19152" s="3" t="s">
        <v>16311</v>
      </c>
      <c r="F19152" s="3">
        <v>11.0</v>
      </c>
      <c r="G19152" s="3">
        <v>9.0</v>
      </c>
      <c r="H19152" s="3" t="s">
        <v>16701</v>
      </c>
      <c r="I19152" s="3" t="s">
        <v>16701</v>
      </c>
      <c r="J19152" s="3" t="s">
        <v>2013</v>
      </c>
      <c r="K19152" s="3" t="s">
        <v>24</v>
      </c>
      <c r="L19152" s="3">
        <v>21.0</v>
      </c>
      <c r="M19152" s="3" t="s">
        <v>25</v>
      </c>
      <c r="N19152" s="3" t="s">
        <v>16720</v>
      </c>
      <c r="O19152" s="3" t="s">
        <v>74</v>
      </c>
      <c r="P19152" s="4">
        <v>24377.0</v>
      </c>
      <c r="Q19152" s="3" t="s">
        <v>205</v>
      </c>
      <c r="S19152" s="3" t="s">
        <v>34</v>
      </c>
    </row>
    <row r="19153">
      <c r="A19153" s="2">
        <v>42318.71491898148</v>
      </c>
      <c r="B19153" s="3">
        <v>94.0</v>
      </c>
      <c r="C19153" s="3" t="s">
        <v>16311</v>
      </c>
      <c r="F19153" s="3">
        <v>11.0</v>
      </c>
      <c r="G19153" s="3">
        <v>9.0</v>
      </c>
      <c r="H19153" s="3" t="s">
        <v>16701</v>
      </c>
      <c r="I19153" s="3" t="s">
        <v>16701</v>
      </c>
      <c r="J19153" s="3" t="s">
        <v>2013</v>
      </c>
      <c r="K19153" s="3" t="s">
        <v>24</v>
      </c>
      <c r="L19153" s="3">
        <v>22.0</v>
      </c>
      <c r="M19153" s="3" t="s">
        <v>30</v>
      </c>
      <c r="N19153" s="3" t="s">
        <v>9325</v>
      </c>
      <c r="O19153" s="3" t="s">
        <v>1197</v>
      </c>
      <c r="P19153" s="4">
        <v>22336.0</v>
      </c>
      <c r="Q19153" s="3" t="s">
        <v>216</v>
      </c>
      <c r="S19153" s="3" t="s">
        <v>34</v>
      </c>
    </row>
    <row r="19154">
      <c r="A19154" s="2">
        <v>42318.71491898148</v>
      </c>
      <c r="B19154" s="3">
        <v>94.0</v>
      </c>
      <c r="C19154" s="3" t="s">
        <v>16311</v>
      </c>
      <c r="F19154" s="3">
        <v>11.0</v>
      </c>
      <c r="G19154" s="3">
        <v>9.0</v>
      </c>
      <c r="H19154" s="3" t="s">
        <v>16701</v>
      </c>
      <c r="I19154" s="3" t="s">
        <v>16701</v>
      </c>
      <c r="J19154" s="3" t="s">
        <v>2013</v>
      </c>
      <c r="K19154" s="3" t="s">
        <v>24</v>
      </c>
      <c r="L19154" s="3">
        <v>23.0</v>
      </c>
      <c r="M19154" s="3" t="s">
        <v>25</v>
      </c>
      <c r="N19154" s="3" t="s">
        <v>16721</v>
      </c>
      <c r="O19154" s="3" t="s">
        <v>417</v>
      </c>
      <c r="P19154" s="4">
        <v>22472.0</v>
      </c>
      <c r="Q19154" s="3" t="s">
        <v>216</v>
      </c>
      <c r="S19154" s="3" t="s">
        <v>34</v>
      </c>
    </row>
    <row r="19155">
      <c r="A19155" s="2">
        <v>42318.71491898148</v>
      </c>
      <c r="B19155" s="3">
        <v>94.0</v>
      </c>
      <c r="C19155" s="3" t="s">
        <v>16311</v>
      </c>
      <c r="F19155" s="3">
        <v>11.0</v>
      </c>
      <c r="G19155" s="3">
        <v>9.0</v>
      </c>
      <c r="H19155" s="3" t="s">
        <v>16701</v>
      </c>
      <c r="I19155" s="3" t="s">
        <v>16701</v>
      </c>
      <c r="J19155" s="3" t="s">
        <v>2013</v>
      </c>
      <c r="K19155" s="3" t="s">
        <v>24</v>
      </c>
      <c r="L19155" s="3">
        <v>24.0</v>
      </c>
      <c r="M19155" s="3" t="s">
        <v>30</v>
      </c>
      <c r="N19155" s="3" t="s">
        <v>8720</v>
      </c>
      <c r="O19155" s="3" t="s">
        <v>809</v>
      </c>
      <c r="P19155" s="4">
        <v>14674.0</v>
      </c>
      <c r="Q19155" s="3" t="s">
        <v>96</v>
      </c>
      <c r="S19155" s="3" t="s">
        <v>34</v>
      </c>
    </row>
    <row r="19156">
      <c r="A19156" s="2">
        <v>42318.71491898148</v>
      </c>
      <c r="B19156" s="3">
        <v>94.0</v>
      </c>
      <c r="C19156" s="3" t="s">
        <v>16311</v>
      </c>
      <c r="F19156" s="3">
        <v>11.0</v>
      </c>
      <c r="G19156" s="3">
        <v>9.0</v>
      </c>
      <c r="H19156" s="3" t="s">
        <v>16701</v>
      </c>
      <c r="I19156" s="3" t="s">
        <v>16701</v>
      </c>
      <c r="J19156" s="3" t="s">
        <v>2013</v>
      </c>
      <c r="K19156" s="3" t="s">
        <v>24</v>
      </c>
      <c r="L19156" s="3">
        <v>25.0</v>
      </c>
      <c r="M19156" s="3" t="s">
        <v>25</v>
      </c>
      <c r="N19156" s="3" t="s">
        <v>16722</v>
      </c>
      <c r="O19156" s="3" t="s">
        <v>16723</v>
      </c>
      <c r="P19156" s="4">
        <v>17444.0</v>
      </c>
      <c r="Q19156" s="3" t="s">
        <v>96</v>
      </c>
      <c r="S19156" s="3" t="s">
        <v>34</v>
      </c>
    </row>
    <row r="19157">
      <c r="A19157" s="2">
        <v>42318.71491898148</v>
      </c>
      <c r="B19157" s="3">
        <v>94.0</v>
      </c>
      <c r="C19157" s="3" t="s">
        <v>16311</v>
      </c>
      <c r="F19157" s="3">
        <v>11.0</v>
      </c>
      <c r="G19157" s="3">
        <v>9.0</v>
      </c>
      <c r="H19157" s="3" t="s">
        <v>16701</v>
      </c>
      <c r="I19157" s="3" t="s">
        <v>16701</v>
      </c>
      <c r="J19157" s="3" t="s">
        <v>2013</v>
      </c>
      <c r="K19157" s="3" t="s">
        <v>24</v>
      </c>
      <c r="L19157" s="3">
        <v>26.0</v>
      </c>
      <c r="M19157" s="3" t="s">
        <v>30</v>
      </c>
      <c r="N19157" s="3" t="s">
        <v>16724</v>
      </c>
      <c r="O19157" s="3" t="s">
        <v>1330</v>
      </c>
      <c r="P19157" s="4">
        <v>32667.0</v>
      </c>
      <c r="Q19157" s="3" t="s">
        <v>153</v>
      </c>
      <c r="S19157" s="3" t="s">
        <v>34</v>
      </c>
    </row>
    <row r="19158">
      <c r="A19158" s="2">
        <v>42318.71491898148</v>
      </c>
      <c r="B19158" s="3">
        <v>94.0</v>
      </c>
      <c r="C19158" s="3" t="s">
        <v>16311</v>
      </c>
      <c r="F19158" s="3">
        <v>11.0</v>
      </c>
      <c r="G19158" s="3">
        <v>9.0</v>
      </c>
      <c r="H19158" s="3" t="s">
        <v>16701</v>
      </c>
      <c r="I19158" s="3" t="s">
        <v>16701</v>
      </c>
      <c r="J19158" s="3" t="s">
        <v>2013</v>
      </c>
      <c r="K19158" s="3" t="s">
        <v>24</v>
      </c>
      <c r="L19158" s="3">
        <v>27.0</v>
      </c>
      <c r="M19158" s="3" t="s">
        <v>25</v>
      </c>
      <c r="N19158" s="3" t="s">
        <v>16566</v>
      </c>
      <c r="O19158" s="3" t="s">
        <v>16725</v>
      </c>
      <c r="P19158" s="4">
        <v>23578.0</v>
      </c>
      <c r="Q19158" s="3" t="s">
        <v>60</v>
      </c>
      <c r="S19158" s="3" t="s">
        <v>34</v>
      </c>
    </row>
    <row r="19159">
      <c r="A19159" s="2">
        <v>42318.71491898148</v>
      </c>
      <c r="B19159" s="3">
        <v>94.0</v>
      </c>
      <c r="C19159" s="3" t="s">
        <v>16311</v>
      </c>
      <c r="F19159" s="3">
        <v>11.0</v>
      </c>
      <c r="G19159" s="3">
        <v>9.0</v>
      </c>
      <c r="H19159" s="3" t="s">
        <v>16701</v>
      </c>
      <c r="I19159" s="3" t="s">
        <v>16701</v>
      </c>
      <c r="J19159" s="3" t="s">
        <v>2013</v>
      </c>
      <c r="K19159" s="3" t="s">
        <v>24</v>
      </c>
      <c r="L19159" s="3">
        <v>28.0</v>
      </c>
      <c r="M19159" s="3" t="s">
        <v>30</v>
      </c>
      <c r="N19159" s="3" t="s">
        <v>16726</v>
      </c>
      <c r="O19159" s="3" t="s">
        <v>697</v>
      </c>
      <c r="P19159" s="4">
        <v>23269.0</v>
      </c>
      <c r="Q19159" s="3" t="s">
        <v>110</v>
      </c>
      <c r="S19159" s="3" t="s">
        <v>34</v>
      </c>
    </row>
    <row r="19160">
      <c r="A19160" s="2">
        <v>42318.71491898148</v>
      </c>
      <c r="B19160" s="3">
        <v>94.0</v>
      </c>
      <c r="C19160" s="3" t="s">
        <v>16311</v>
      </c>
      <c r="F19160" s="3">
        <v>11.0</v>
      </c>
      <c r="G19160" s="3">
        <v>9.0</v>
      </c>
      <c r="H19160" s="3" t="s">
        <v>16701</v>
      </c>
      <c r="I19160" s="3" t="s">
        <v>16701</v>
      </c>
      <c r="J19160" s="3" t="s">
        <v>2013</v>
      </c>
      <c r="K19160" s="3" t="s">
        <v>24</v>
      </c>
      <c r="L19160" s="3">
        <v>29.0</v>
      </c>
      <c r="M19160" s="3" t="s">
        <v>25</v>
      </c>
      <c r="N19160" s="3" t="s">
        <v>16727</v>
      </c>
      <c r="O19160" s="3" t="s">
        <v>344</v>
      </c>
      <c r="P19160" s="4">
        <v>29589.0</v>
      </c>
      <c r="Q19160" s="3" t="s">
        <v>1454</v>
      </c>
      <c r="S19160" s="3" t="s">
        <v>34</v>
      </c>
    </row>
    <row r="19161">
      <c r="A19161" s="2">
        <v>42318.71491898148</v>
      </c>
      <c r="B19161" s="3">
        <v>94.0</v>
      </c>
      <c r="C19161" s="3" t="s">
        <v>16311</v>
      </c>
      <c r="F19161" s="3">
        <v>11.0</v>
      </c>
      <c r="G19161" s="3">
        <v>9.0</v>
      </c>
      <c r="H19161" s="3" t="s">
        <v>16701</v>
      </c>
      <c r="I19161" s="3" t="s">
        <v>16701</v>
      </c>
      <c r="J19161" s="3" t="s">
        <v>2013</v>
      </c>
      <c r="K19161" s="3" t="s">
        <v>24</v>
      </c>
      <c r="L19161" s="3">
        <v>30.0</v>
      </c>
      <c r="M19161" s="3" t="s">
        <v>30</v>
      </c>
      <c r="N19161" s="3" t="s">
        <v>16728</v>
      </c>
      <c r="O19161" s="3" t="s">
        <v>1360</v>
      </c>
      <c r="P19161" s="4">
        <v>29067.0</v>
      </c>
      <c r="Q19161" s="3" t="s">
        <v>115</v>
      </c>
      <c r="S19161" s="3" t="s">
        <v>34</v>
      </c>
    </row>
    <row r="19162">
      <c r="A19162" s="2">
        <v>42318.71491898148</v>
      </c>
      <c r="B19162" s="3">
        <v>94.0</v>
      </c>
      <c r="C19162" s="3" t="s">
        <v>16311</v>
      </c>
      <c r="F19162" s="3">
        <v>11.0</v>
      </c>
      <c r="G19162" s="3">
        <v>9.0</v>
      </c>
      <c r="H19162" s="3" t="s">
        <v>16701</v>
      </c>
      <c r="I19162" s="3" t="s">
        <v>16701</v>
      </c>
      <c r="J19162" s="3" t="s">
        <v>2013</v>
      </c>
      <c r="K19162" s="3" t="s">
        <v>24</v>
      </c>
      <c r="L19162" s="3">
        <v>31.0</v>
      </c>
      <c r="M19162" s="3" t="s">
        <v>25</v>
      </c>
      <c r="N19162" s="3" t="s">
        <v>16729</v>
      </c>
      <c r="O19162" s="3" t="s">
        <v>454</v>
      </c>
      <c r="P19162" s="4">
        <v>24639.0</v>
      </c>
      <c r="Q19162" s="3" t="s">
        <v>205</v>
      </c>
      <c r="S19162" s="3" t="s">
        <v>34</v>
      </c>
    </row>
    <row r="19163">
      <c r="A19163" s="2">
        <v>42318.71491898148</v>
      </c>
      <c r="B19163" s="3">
        <v>94.0</v>
      </c>
      <c r="C19163" s="3" t="s">
        <v>16311</v>
      </c>
      <c r="F19163" s="3">
        <v>11.0</v>
      </c>
      <c r="G19163" s="3">
        <v>9.0</v>
      </c>
      <c r="H19163" s="3" t="s">
        <v>16701</v>
      </c>
      <c r="I19163" s="3" t="s">
        <v>16701</v>
      </c>
      <c r="J19163" s="3" t="s">
        <v>2013</v>
      </c>
      <c r="K19163" s="3" t="s">
        <v>24</v>
      </c>
      <c r="L19163" s="3">
        <v>32.0</v>
      </c>
      <c r="M19163" s="3" t="s">
        <v>30</v>
      </c>
      <c r="N19163" s="3" t="s">
        <v>16730</v>
      </c>
      <c r="O19163" s="3" t="s">
        <v>16731</v>
      </c>
      <c r="P19163" s="4">
        <v>35222.0</v>
      </c>
      <c r="Q19163" s="3" t="s">
        <v>191</v>
      </c>
      <c r="S19163" s="3" t="s">
        <v>34</v>
      </c>
    </row>
    <row r="19164">
      <c r="A19164" s="2">
        <v>42318.71491898148</v>
      </c>
      <c r="B19164" s="3">
        <v>94.0</v>
      </c>
      <c r="C19164" s="3" t="s">
        <v>16311</v>
      </c>
      <c r="F19164" s="3">
        <v>11.0</v>
      </c>
      <c r="G19164" s="3">
        <v>9.0</v>
      </c>
      <c r="H19164" s="3" t="s">
        <v>16701</v>
      </c>
      <c r="I19164" s="3" t="s">
        <v>16701</v>
      </c>
      <c r="J19164" s="3" t="s">
        <v>2013</v>
      </c>
      <c r="K19164" s="3" t="s">
        <v>24</v>
      </c>
      <c r="L19164" s="3">
        <v>33.0</v>
      </c>
      <c r="M19164" s="3" t="s">
        <v>25</v>
      </c>
      <c r="N19164" s="3" t="s">
        <v>16732</v>
      </c>
      <c r="O19164" s="3" t="s">
        <v>4335</v>
      </c>
      <c r="P19164" s="4">
        <v>31092.0</v>
      </c>
      <c r="Q19164" s="3" t="s">
        <v>153</v>
      </c>
      <c r="S19164" s="3" t="s">
        <v>34</v>
      </c>
    </row>
    <row r="19165">
      <c r="A19165" s="2">
        <v>42318.71491898148</v>
      </c>
      <c r="B19165" s="3">
        <v>94.0</v>
      </c>
      <c r="C19165" s="3" t="s">
        <v>16311</v>
      </c>
      <c r="F19165" s="3">
        <v>11.0</v>
      </c>
      <c r="G19165" s="3">
        <v>9.0</v>
      </c>
      <c r="H19165" s="3" t="s">
        <v>16701</v>
      </c>
      <c r="I19165" s="3" t="s">
        <v>16701</v>
      </c>
      <c r="J19165" s="3" t="s">
        <v>2013</v>
      </c>
      <c r="K19165" s="3" t="s">
        <v>24</v>
      </c>
      <c r="L19165" s="3">
        <v>34.0</v>
      </c>
      <c r="M19165" s="3" t="s">
        <v>30</v>
      </c>
      <c r="N19165" s="3" t="s">
        <v>15940</v>
      </c>
      <c r="O19165" s="3" t="s">
        <v>1890</v>
      </c>
      <c r="P19165" s="4">
        <v>26677.0</v>
      </c>
      <c r="Q19165" s="3" t="s">
        <v>72</v>
      </c>
      <c r="S19165" s="3" t="s">
        <v>34</v>
      </c>
    </row>
    <row r="19166">
      <c r="A19166" s="2">
        <v>42318.71491898148</v>
      </c>
      <c r="B19166" s="3">
        <v>94.0</v>
      </c>
      <c r="C19166" s="3" t="s">
        <v>16311</v>
      </c>
      <c r="F19166" s="3">
        <v>11.0</v>
      </c>
      <c r="G19166" s="3">
        <v>9.0</v>
      </c>
      <c r="H19166" s="3" t="s">
        <v>16701</v>
      </c>
      <c r="I19166" s="3" t="s">
        <v>16701</v>
      </c>
      <c r="J19166" s="3" t="s">
        <v>2013</v>
      </c>
      <c r="K19166" s="3" t="s">
        <v>24</v>
      </c>
      <c r="L19166" s="3">
        <v>35.0</v>
      </c>
      <c r="M19166" s="3" t="s">
        <v>25</v>
      </c>
      <c r="N19166" s="3" t="s">
        <v>16353</v>
      </c>
      <c r="O19166" s="3" t="s">
        <v>102</v>
      </c>
      <c r="P19166" s="4">
        <v>23161.0</v>
      </c>
      <c r="Q19166" s="3" t="s">
        <v>205</v>
      </c>
      <c r="S19166" s="3" t="s">
        <v>34</v>
      </c>
    </row>
    <row r="19167">
      <c r="A19167" s="2">
        <v>42318.71491898148</v>
      </c>
      <c r="B19167" s="3">
        <v>94.0</v>
      </c>
      <c r="C19167" s="3" t="s">
        <v>16311</v>
      </c>
      <c r="F19167" s="3">
        <v>11.0</v>
      </c>
      <c r="G19167" s="3">
        <v>9.0</v>
      </c>
      <c r="H19167" s="3" t="s">
        <v>16701</v>
      </c>
      <c r="I19167" s="3" t="s">
        <v>16701</v>
      </c>
      <c r="J19167" s="3" t="s">
        <v>2013</v>
      </c>
      <c r="K19167" s="3" t="s">
        <v>24</v>
      </c>
      <c r="L19167" s="3">
        <v>36.0</v>
      </c>
      <c r="M19167" s="3" t="s">
        <v>30</v>
      </c>
      <c r="N19167" s="3" t="s">
        <v>16733</v>
      </c>
      <c r="O19167" s="3" t="s">
        <v>13892</v>
      </c>
      <c r="P19167" s="4">
        <v>31630.0</v>
      </c>
      <c r="Q19167" s="3" t="s">
        <v>153</v>
      </c>
      <c r="S19167" s="3" t="s">
        <v>34</v>
      </c>
    </row>
    <row r="19168">
      <c r="A19168" s="2">
        <v>42318.71491898148</v>
      </c>
      <c r="B19168" s="3">
        <v>94.0</v>
      </c>
      <c r="C19168" s="3" t="s">
        <v>16311</v>
      </c>
      <c r="F19168" s="3">
        <v>11.0</v>
      </c>
      <c r="G19168" s="3">
        <v>9.0</v>
      </c>
      <c r="H19168" s="3" t="s">
        <v>16701</v>
      </c>
      <c r="I19168" s="3" t="s">
        <v>16701</v>
      </c>
      <c r="J19168" s="3" t="s">
        <v>2013</v>
      </c>
      <c r="K19168" s="3" t="s">
        <v>24</v>
      </c>
      <c r="L19168" s="3">
        <v>37.0</v>
      </c>
      <c r="M19168" s="3" t="s">
        <v>25</v>
      </c>
      <c r="N19168" s="3" t="s">
        <v>16596</v>
      </c>
      <c r="O19168" s="3" t="s">
        <v>246</v>
      </c>
      <c r="P19168" s="4">
        <v>17053.0</v>
      </c>
      <c r="Q19168" s="3" t="s">
        <v>105</v>
      </c>
      <c r="S19168" s="3" t="s">
        <v>34</v>
      </c>
    </row>
    <row r="19169">
      <c r="A19169" s="2">
        <v>42318.71491898148</v>
      </c>
      <c r="B19169" s="3">
        <v>94.0</v>
      </c>
      <c r="C19169" s="3" t="s">
        <v>16311</v>
      </c>
      <c r="F19169" s="3">
        <v>11.0</v>
      </c>
      <c r="G19169" s="3">
        <v>9.0</v>
      </c>
      <c r="H19169" s="3" t="s">
        <v>16701</v>
      </c>
      <c r="I19169" s="3" t="s">
        <v>16701</v>
      </c>
      <c r="J19169" s="3" t="s">
        <v>2013</v>
      </c>
      <c r="K19169" s="3" t="s">
        <v>24</v>
      </c>
      <c r="L19169" s="3">
        <v>38.0</v>
      </c>
      <c r="M19169" s="3" t="s">
        <v>30</v>
      </c>
      <c r="N19169" s="3" t="s">
        <v>16734</v>
      </c>
      <c r="O19169" s="3" t="s">
        <v>368</v>
      </c>
      <c r="P19169" s="4">
        <v>34238.0</v>
      </c>
      <c r="Q19169" s="3" t="s">
        <v>46</v>
      </c>
      <c r="S19169" s="3" t="s">
        <v>34</v>
      </c>
    </row>
    <row r="19170">
      <c r="A19170" s="2">
        <v>42318.71491898148</v>
      </c>
      <c r="B19170" s="3">
        <v>94.0</v>
      </c>
      <c r="C19170" s="3" t="s">
        <v>16311</v>
      </c>
      <c r="F19170" s="3">
        <v>11.0</v>
      </c>
      <c r="G19170" s="3">
        <v>9.0</v>
      </c>
      <c r="H19170" s="3" t="s">
        <v>16701</v>
      </c>
      <c r="I19170" s="3" t="s">
        <v>16701</v>
      </c>
      <c r="J19170" s="3" t="s">
        <v>2013</v>
      </c>
      <c r="K19170" s="3" t="s">
        <v>24</v>
      </c>
      <c r="L19170" s="3">
        <v>39.0</v>
      </c>
      <c r="M19170" s="3" t="s">
        <v>25</v>
      </c>
      <c r="N19170" s="3" t="s">
        <v>16735</v>
      </c>
      <c r="O19170" s="3" t="s">
        <v>16736</v>
      </c>
      <c r="P19170" s="4">
        <v>25562.0</v>
      </c>
      <c r="Q19170" s="3" t="s">
        <v>1159</v>
      </c>
      <c r="S19170" s="3" t="s">
        <v>34</v>
      </c>
    </row>
    <row r="19171">
      <c r="A19171" s="2">
        <v>42318.71491898148</v>
      </c>
      <c r="B19171" s="3">
        <v>94.0</v>
      </c>
      <c r="C19171" s="3" t="s">
        <v>16311</v>
      </c>
      <c r="F19171" s="3">
        <v>11.0</v>
      </c>
      <c r="G19171" s="3">
        <v>9.0</v>
      </c>
      <c r="H19171" s="3" t="s">
        <v>16701</v>
      </c>
      <c r="I19171" s="3" t="s">
        <v>16701</v>
      </c>
      <c r="J19171" s="3" t="s">
        <v>2013</v>
      </c>
      <c r="K19171" s="3" t="s">
        <v>24</v>
      </c>
      <c r="L19171" s="3">
        <v>40.0</v>
      </c>
      <c r="M19171" s="3" t="s">
        <v>30</v>
      </c>
      <c r="N19171" s="3" t="s">
        <v>16737</v>
      </c>
      <c r="O19171" s="3" t="s">
        <v>717</v>
      </c>
      <c r="P19171" s="4">
        <v>32441.0</v>
      </c>
      <c r="Q19171" s="3" t="s">
        <v>153</v>
      </c>
      <c r="S19171" s="3" t="s">
        <v>34</v>
      </c>
    </row>
    <row r="19172">
      <c r="A19172" s="2">
        <v>42318.71491898148</v>
      </c>
      <c r="B19172" s="3">
        <v>94.0</v>
      </c>
      <c r="C19172" s="3" t="s">
        <v>16311</v>
      </c>
      <c r="F19172" s="3">
        <v>11.0</v>
      </c>
      <c r="G19172" s="3">
        <v>9.0</v>
      </c>
      <c r="H19172" s="3" t="s">
        <v>16701</v>
      </c>
      <c r="I19172" s="3" t="s">
        <v>16701</v>
      </c>
      <c r="J19172" s="3" t="s">
        <v>2013</v>
      </c>
      <c r="K19172" s="3" t="s">
        <v>24</v>
      </c>
      <c r="L19172" s="3">
        <v>41.0</v>
      </c>
      <c r="M19172" s="3" t="s">
        <v>25</v>
      </c>
      <c r="N19172" s="3" t="s">
        <v>16738</v>
      </c>
      <c r="O19172" s="3" t="s">
        <v>1111</v>
      </c>
      <c r="P19172" s="4">
        <v>35120.0</v>
      </c>
      <c r="Q19172" s="3" t="s">
        <v>191</v>
      </c>
      <c r="S19172" s="3" t="s">
        <v>34</v>
      </c>
    </row>
    <row r="19173">
      <c r="A19173" s="2">
        <v>42318.71491898148</v>
      </c>
      <c r="B19173" s="3">
        <v>94.0</v>
      </c>
      <c r="C19173" s="3" t="s">
        <v>16311</v>
      </c>
      <c r="F19173" s="3">
        <v>11.0</v>
      </c>
      <c r="G19173" s="3">
        <v>9.0</v>
      </c>
      <c r="H19173" s="3" t="s">
        <v>16701</v>
      </c>
      <c r="I19173" s="3" t="s">
        <v>16701</v>
      </c>
      <c r="J19173" s="3" t="s">
        <v>2013</v>
      </c>
      <c r="K19173" s="3" t="s">
        <v>24</v>
      </c>
      <c r="L19173" s="3">
        <v>42.0</v>
      </c>
      <c r="M19173" s="3" t="s">
        <v>30</v>
      </c>
      <c r="N19173" s="3" t="s">
        <v>9325</v>
      </c>
      <c r="O19173" s="3" t="s">
        <v>626</v>
      </c>
      <c r="P19173" s="4">
        <v>17107.0</v>
      </c>
      <c r="Q19173" s="3" t="s">
        <v>2911</v>
      </c>
      <c r="S19173" s="3" t="s">
        <v>34</v>
      </c>
    </row>
    <row r="19174">
      <c r="A19174" s="2">
        <v>42318.71491898148</v>
      </c>
      <c r="B19174" s="3">
        <v>94.0</v>
      </c>
      <c r="C19174" s="3" t="s">
        <v>16311</v>
      </c>
      <c r="F19174" s="3">
        <v>11.0</v>
      </c>
      <c r="G19174" s="3">
        <v>9.0</v>
      </c>
      <c r="H19174" s="3" t="s">
        <v>16701</v>
      </c>
      <c r="I19174" s="3" t="s">
        <v>16701</v>
      </c>
      <c r="J19174" s="3" t="s">
        <v>2013</v>
      </c>
      <c r="K19174" s="3" t="s">
        <v>24</v>
      </c>
      <c r="L19174" s="3">
        <v>43.0</v>
      </c>
      <c r="M19174" s="3" t="s">
        <v>25</v>
      </c>
      <c r="N19174" s="3" t="s">
        <v>16739</v>
      </c>
      <c r="O19174" s="3" t="s">
        <v>218</v>
      </c>
      <c r="P19174" s="4">
        <v>24603.0</v>
      </c>
      <c r="Q19174" s="3" t="s">
        <v>205</v>
      </c>
      <c r="S19174" s="3" t="s">
        <v>34</v>
      </c>
    </row>
    <row r="19175">
      <c r="A19175" s="2">
        <v>42318.71491898148</v>
      </c>
      <c r="B19175" s="3">
        <v>94.0</v>
      </c>
      <c r="C19175" s="3" t="s">
        <v>16311</v>
      </c>
      <c r="F19175" s="3">
        <v>11.0</v>
      </c>
      <c r="G19175" s="3">
        <v>9.0</v>
      </c>
      <c r="H19175" s="3" t="s">
        <v>16701</v>
      </c>
      <c r="I19175" s="3" t="s">
        <v>16701</v>
      </c>
      <c r="J19175" s="3" t="s">
        <v>2013</v>
      </c>
      <c r="K19175" s="3" t="s">
        <v>24</v>
      </c>
      <c r="L19175" s="3">
        <v>44.0</v>
      </c>
      <c r="M19175" s="3" t="s">
        <v>30</v>
      </c>
      <c r="N19175" s="3" t="s">
        <v>16740</v>
      </c>
      <c r="O19175" s="3" t="s">
        <v>596</v>
      </c>
      <c r="P19175" s="4">
        <v>18736.0</v>
      </c>
      <c r="Q19175" s="3" t="s">
        <v>113</v>
      </c>
      <c r="S19175" s="3" t="s">
        <v>34</v>
      </c>
    </row>
    <row r="19176">
      <c r="A19176" s="2">
        <v>42318.71491898148</v>
      </c>
      <c r="B19176" s="3">
        <v>94.0</v>
      </c>
      <c r="C19176" s="3" t="s">
        <v>16311</v>
      </c>
      <c r="F19176" s="3">
        <v>11.0</v>
      </c>
      <c r="G19176" s="3">
        <v>9.0</v>
      </c>
      <c r="H19176" s="3" t="s">
        <v>16701</v>
      </c>
      <c r="I19176" s="3" t="s">
        <v>16701</v>
      </c>
      <c r="J19176" s="3" t="s">
        <v>2013</v>
      </c>
      <c r="K19176" s="3" t="s">
        <v>24</v>
      </c>
      <c r="L19176" s="3">
        <v>45.0</v>
      </c>
      <c r="M19176" s="3" t="s">
        <v>25</v>
      </c>
      <c r="N19176" s="3" t="s">
        <v>16741</v>
      </c>
      <c r="O19176" s="3" t="s">
        <v>417</v>
      </c>
      <c r="P19176" s="4">
        <v>18446.0</v>
      </c>
      <c r="Q19176" s="3" t="s">
        <v>105</v>
      </c>
      <c r="S19176" s="3" t="s">
        <v>34</v>
      </c>
    </row>
    <row r="19177">
      <c r="A19177" s="2">
        <v>42318.71491898148</v>
      </c>
      <c r="B19177" s="3">
        <v>94.0</v>
      </c>
      <c r="C19177" s="3" t="s">
        <v>16311</v>
      </c>
      <c r="F19177" s="3">
        <v>11.0</v>
      </c>
      <c r="G19177" s="3">
        <v>9.0</v>
      </c>
      <c r="H19177" s="3" t="s">
        <v>16701</v>
      </c>
      <c r="I19177" s="3" t="s">
        <v>16701</v>
      </c>
      <c r="J19177" s="3" t="s">
        <v>2013</v>
      </c>
      <c r="K19177" s="3" t="s">
        <v>24</v>
      </c>
      <c r="L19177" s="3">
        <v>46.0</v>
      </c>
      <c r="M19177" s="3" t="s">
        <v>30</v>
      </c>
      <c r="N19177" s="3" t="s">
        <v>16742</v>
      </c>
      <c r="O19177" s="3" t="s">
        <v>16743</v>
      </c>
      <c r="P19177" s="4">
        <v>17899.0</v>
      </c>
      <c r="Q19177" s="3" t="s">
        <v>86</v>
      </c>
      <c r="S19177" s="3" t="s">
        <v>34</v>
      </c>
    </row>
    <row r="19178">
      <c r="A19178" s="2">
        <v>42318.71491898148</v>
      </c>
      <c r="B19178" s="3">
        <v>94.0</v>
      </c>
      <c r="C19178" s="3" t="s">
        <v>16311</v>
      </c>
      <c r="F19178" s="3">
        <v>11.0</v>
      </c>
      <c r="G19178" s="3">
        <v>9.0</v>
      </c>
      <c r="H19178" s="3" t="s">
        <v>16701</v>
      </c>
      <c r="I19178" s="3" t="s">
        <v>16701</v>
      </c>
      <c r="J19178" s="3" t="s">
        <v>2013</v>
      </c>
      <c r="K19178" s="3" t="s">
        <v>24</v>
      </c>
      <c r="L19178" s="3">
        <v>47.0</v>
      </c>
      <c r="M19178" s="3" t="s">
        <v>25</v>
      </c>
      <c r="N19178" s="3" t="s">
        <v>16744</v>
      </c>
      <c r="O19178" s="3" t="s">
        <v>95</v>
      </c>
      <c r="P19178" s="4">
        <v>20623.0</v>
      </c>
      <c r="Q19178" s="3" t="s">
        <v>46</v>
      </c>
      <c r="S19178" s="3" t="s">
        <v>34</v>
      </c>
    </row>
    <row r="19179">
      <c r="A19179" s="2">
        <v>42318.71491898148</v>
      </c>
      <c r="B19179" s="3">
        <v>94.0</v>
      </c>
      <c r="C19179" s="3" t="s">
        <v>16311</v>
      </c>
      <c r="F19179" s="3">
        <v>11.0</v>
      </c>
      <c r="G19179" s="3">
        <v>9.0</v>
      </c>
      <c r="H19179" s="3" t="s">
        <v>16701</v>
      </c>
      <c r="I19179" s="3" t="s">
        <v>16701</v>
      </c>
      <c r="J19179" s="3" t="s">
        <v>2013</v>
      </c>
      <c r="K19179" s="3" t="s">
        <v>24</v>
      </c>
      <c r="L19179" s="3">
        <v>48.0</v>
      </c>
      <c r="M19179" s="3" t="s">
        <v>30</v>
      </c>
      <c r="N19179" s="3" t="s">
        <v>16745</v>
      </c>
      <c r="O19179" s="3" t="s">
        <v>1263</v>
      </c>
      <c r="P19179" s="4">
        <v>31452.0</v>
      </c>
      <c r="Q19179" s="3" t="s">
        <v>528</v>
      </c>
      <c r="S19179" s="3" t="s">
        <v>34</v>
      </c>
    </row>
    <row r="19180">
      <c r="A19180" s="2">
        <v>42318.71491898148</v>
      </c>
      <c r="B19180" s="3">
        <v>94.0</v>
      </c>
      <c r="C19180" s="3" t="s">
        <v>16311</v>
      </c>
      <c r="F19180" s="3">
        <v>11.0</v>
      </c>
      <c r="G19180" s="3">
        <v>9.0</v>
      </c>
      <c r="H19180" s="3" t="s">
        <v>16701</v>
      </c>
      <c r="I19180" s="3" t="s">
        <v>16701</v>
      </c>
      <c r="J19180" s="3" t="s">
        <v>2013</v>
      </c>
      <c r="K19180" s="3" t="s">
        <v>24</v>
      </c>
      <c r="L19180" s="3">
        <v>49.0</v>
      </c>
      <c r="M19180" s="3" t="s">
        <v>25</v>
      </c>
      <c r="N19180" s="3" t="s">
        <v>16226</v>
      </c>
      <c r="O19180" s="3" t="s">
        <v>477</v>
      </c>
      <c r="P19180" s="4">
        <v>34719.0</v>
      </c>
      <c r="Q19180" s="3" t="s">
        <v>191</v>
      </c>
      <c r="S19180" s="3" t="s">
        <v>34</v>
      </c>
    </row>
    <row r="19181">
      <c r="A19181" s="2">
        <v>42318.71491898148</v>
      </c>
      <c r="B19181" s="3">
        <v>94.0</v>
      </c>
      <c r="C19181" s="3" t="s">
        <v>16311</v>
      </c>
      <c r="F19181" s="3">
        <v>11.0</v>
      </c>
      <c r="G19181" s="3">
        <v>9.0</v>
      </c>
      <c r="H19181" s="3" t="s">
        <v>16701</v>
      </c>
      <c r="I19181" s="3" t="s">
        <v>16701</v>
      </c>
      <c r="J19181" s="3" t="s">
        <v>2013</v>
      </c>
      <c r="K19181" s="3" t="s">
        <v>24</v>
      </c>
      <c r="L19181" s="3">
        <v>50.0</v>
      </c>
      <c r="M19181" s="3" t="s">
        <v>30</v>
      </c>
      <c r="N19181" s="3" t="s">
        <v>16746</v>
      </c>
      <c r="O19181" s="3" t="s">
        <v>326</v>
      </c>
      <c r="P19181" s="4">
        <v>12276.0</v>
      </c>
      <c r="Q19181" s="3" t="s">
        <v>113</v>
      </c>
      <c r="S19181" s="3" t="s">
        <v>34</v>
      </c>
    </row>
    <row r="19182">
      <c r="A19182" s="2">
        <v>42318.71491898148</v>
      </c>
      <c r="B19182" s="3">
        <v>94.0</v>
      </c>
      <c r="C19182" s="3" t="s">
        <v>16311</v>
      </c>
      <c r="F19182" s="3">
        <v>11.0</v>
      </c>
      <c r="G19182" s="3">
        <v>9.0</v>
      </c>
      <c r="H19182" s="3" t="s">
        <v>16701</v>
      </c>
      <c r="I19182" s="3" t="s">
        <v>16701</v>
      </c>
      <c r="J19182" s="3" t="s">
        <v>2013</v>
      </c>
      <c r="K19182" s="3" t="s">
        <v>24</v>
      </c>
      <c r="L19182" s="3">
        <v>51.0</v>
      </c>
      <c r="M19182" s="3" t="s">
        <v>25</v>
      </c>
      <c r="N19182" s="3" t="s">
        <v>16747</v>
      </c>
      <c r="O19182" s="3" t="s">
        <v>243</v>
      </c>
      <c r="P19182" s="4">
        <v>14455.0</v>
      </c>
      <c r="Q19182" s="3" t="s">
        <v>49</v>
      </c>
      <c r="S19182" s="3" t="s">
        <v>34</v>
      </c>
    </row>
    <row r="19183">
      <c r="A19183" s="2">
        <v>42318.71491898148</v>
      </c>
      <c r="B19183" s="3">
        <v>94.0</v>
      </c>
      <c r="C19183" s="3" t="s">
        <v>16311</v>
      </c>
      <c r="F19183" s="3">
        <v>12.0</v>
      </c>
      <c r="G19183" s="3">
        <v>8.0</v>
      </c>
      <c r="H19183" s="3" t="s">
        <v>16748</v>
      </c>
      <c r="I19183" s="3" t="s">
        <v>16749</v>
      </c>
      <c r="J19183" s="3" t="s">
        <v>2213</v>
      </c>
      <c r="K19183" s="3" t="s">
        <v>272</v>
      </c>
      <c r="L19183" s="3">
        <v>1.0</v>
      </c>
      <c r="M19183" s="3" t="s">
        <v>25</v>
      </c>
      <c r="N19183" s="3" t="s">
        <v>16419</v>
      </c>
      <c r="O19183" s="3" t="s">
        <v>4448</v>
      </c>
      <c r="P19183" s="4">
        <v>26328.0</v>
      </c>
      <c r="Q19183" s="3" t="s">
        <v>115</v>
      </c>
      <c r="S19183" s="3" t="s">
        <v>29</v>
      </c>
    </row>
    <row r="19184">
      <c r="A19184" s="2">
        <v>42318.71491898148</v>
      </c>
      <c r="B19184" s="3">
        <v>94.0</v>
      </c>
      <c r="C19184" s="3" t="s">
        <v>16311</v>
      </c>
      <c r="F19184" s="3">
        <v>12.0</v>
      </c>
      <c r="G19184" s="3">
        <v>8.0</v>
      </c>
      <c r="H19184" s="3" t="s">
        <v>16748</v>
      </c>
      <c r="I19184" s="3" t="s">
        <v>16749</v>
      </c>
      <c r="J19184" s="3" t="s">
        <v>2213</v>
      </c>
      <c r="K19184" s="3" t="s">
        <v>24</v>
      </c>
      <c r="L19184" s="3">
        <v>2.0</v>
      </c>
      <c r="M19184" s="3" t="s">
        <v>30</v>
      </c>
      <c r="N19184" s="3" t="s">
        <v>16417</v>
      </c>
      <c r="O19184" s="3" t="s">
        <v>16050</v>
      </c>
      <c r="P19184" s="4">
        <v>27450.0</v>
      </c>
      <c r="Q19184" s="3" t="s">
        <v>189</v>
      </c>
      <c r="S19184" s="3" t="s">
        <v>34</v>
      </c>
    </row>
    <row r="19185">
      <c r="A19185" s="2">
        <v>42318.71491898148</v>
      </c>
      <c r="B19185" s="3">
        <v>94.0</v>
      </c>
      <c r="C19185" s="3" t="s">
        <v>16311</v>
      </c>
      <c r="F19185" s="3">
        <v>12.0</v>
      </c>
      <c r="G19185" s="3">
        <v>8.0</v>
      </c>
      <c r="H19185" s="3" t="s">
        <v>16748</v>
      </c>
      <c r="I19185" s="3" t="s">
        <v>16749</v>
      </c>
      <c r="J19185" s="3" t="s">
        <v>2213</v>
      </c>
      <c r="K19185" s="3" t="s">
        <v>24</v>
      </c>
      <c r="L19185" s="3">
        <v>3.0</v>
      </c>
      <c r="M19185" s="3" t="s">
        <v>25</v>
      </c>
      <c r="N19185" s="3" t="s">
        <v>16148</v>
      </c>
      <c r="O19185" s="3" t="s">
        <v>377</v>
      </c>
      <c r="P19185" s="4">
        <v>18512.0</v>
      </c>
      <c r="Q19185" s="3" t="s">
        <v>528</v>
      </c>
      <c r="S19185" s="3" t="s">
        <v>34</v>
      </c>
    </row>
    <row r="19186">
      <c r="A19186" s="2">
        <v>42318.71491898148</v>
      </c>
      <c r="B19186" s="3">
        <v>94.0</v>
      </c>
      <c r="C19186" s="3" t="s">
        <v>16311</v>
      </c>
      <c r="F19186" s="3">
        <v>12.0</v>
      </c>
      <c r="G19186" s="3">
        <v>8.0</v>
      </c>
      <c r="H19186" s="3" t="s">
        <v>16748</v>
      </c>
      <c r="I19186" s="3" t="s">
        <v>16749</v>
      </c>
      <c r="J19186" s="3" t="s">
        <v>2213</v>
      </c>
      <c r="K19186" s="3" t="s">
        <v>24</v>
      </c>
      <c r="L19186" s="3">
        <v>4.0</v>
      </c>
      <c r="M19186" s="3" t="s">
        <v>30</v>
      </c>
      <c r="N19186" s="3" t="s">
        <v>16669</v>
      </c>
      <c r="O19186" s="3" t="s">
        <v>857</v>
      </c>
      <c r="P19186" s="4">
        <v>22248.0</v>
      </c>
      <c r="Q19186" s="3" t="s">
        <v>40</v>
      </c>
      <c r="S19186" s="3" t="s">
        <v>29</v>
      </c>
    </row>
    <row r="19187">
      <c r="A19187" s="2">
        <v>42318.71491898148</v>
      </c>
      <c r="B19187" s="3">
        <v>94.0</v>
      </c>
      <c r="C19187" s="3" t="s">
        <v>16311</v>
      </c>
      <c r="F19187" s="3">
        <v>12.0</v>
      </c>
      <c r="G19187" s="3">
        <v>8.0</v>
      </c>
      <c r="H19187" s="3" t="s">
        <v>16748</v>
      </c>
      <c r="I19187" s="3" t="s">
        <v>16749</v>
      </c>
      <c r="J19187" s="3" t="s">
        <v>2213</v>
      </c>
      <c r="K19187" s="3" t="s">
        <v>24</v>
      </c>
      <c r="L19187" s="3">
        <v>5.0</v>
      </c>
      <c r="M19187" s="3" t="s">
        <v>25</v>
      </c>
      <c r="N19187" s="3" t="s">
        <v>1728</v>
      </c>
      <c r="O19187" s="3" t="s">
        <v>1234</v>
      </c>
      <c r="P19187" s="4">
        <v>24539.0</v>
      </c>
      <c r="Q19187" s="3" t="s">
        <v>169</v>
      </c>
      <c r="S19187" s="3" t="s">
        <v>34</v>
      </c>
    </row>
    <row r="19188">
      <c r="A19188" s="2">
        <v>42318.71491898148</v>
      </c>
      <c r="B19188" s="3">
        <v>94.0</v>
      </c>
      <c r="C19188" s="3" t="s">
        <v>16311</v>
      </c>
      <c r="F19188" s="3">
        <v>12.0</v>
      </c>
      <c r="G19188" s="3">
        <v>8.0</v>
      </c>
      <c r="H19188" s="3" t="s">
        <v>16748</v>
      </c>
      <c r="I19188" s="3" t="s">
        <v>16749</v>
      </c>
      <c r="J19188" s="3" t="s">
        <v>2213</v>
      </c>
      <c r="K19188" s="3" t="s">
        <v>24</v>
      </c>
      <c r="L19188" s="3">
        <v>6.0</v>
      </c>
      <c r="M19188" s="3" t="s">
        <v>30</v>
      </c>
      <c r="N19188" s="3" t="s">
        <v>16662</v>
      </c>
      <c r="O19188" s="3" t="s">
        <v>283</v>
      </c>
      <c r="P19188" s="4">
        <v>24840.0</v>
      </c>
      <c r="Q19188" s="3" t="s">
        <v>216</v>
      </c>
      <c r="S19188" s="3" t="s">
        <v>34</v>
      </c>
    </row>
    <row r="19189">
      <c r="A19189" s="2">
        <v>42318.71491898148</v>
      </c>
      <c r="B19189" s="3">
        <v>94.0</v>
      </c>
      <c r="C19189" s="3" t="s">
        <v>16311</v>
      </c>
      <c r="F19189" s="3">
        <v>12.0</v>
      </c>
      <c r="G19189" s="3">
        <v>8.0</v>
      </c>
      <c r="H19189" s="3" t="s">
        <v>16748</v>
      </c>
      <c r="I19189" s="3" t="s">
        <v>16749</v>
      </c>
      <c r="J19189" s="3" t="s">
        <v>2213</v>
      </c>
      <c r="K19189" s="3" t="s">
        <v>24</v>
      </c>
      <c r="L19189" s="3">
        <v>7.0</v>
      </c>
      <c r="M19189" s="3" t="s">
        <v>25</v>
      </c>
      <c r="N19189" s="3" t="s">
        <v>16405</v>
      </c>
      <c r="O19189" s="3" t="s">
        <v>246</v>
      </c>
      <c r="P19189" s="4">
        <v>18908.0</v>
      </c>
      <c r="Q19189" s="3" t="s">
        <v>169</v>
      </c>
      <c r="S19189" s="3" t="s">
        <v>34</v>
      </c>
    </row>
    <row r="19190">
      <c r="A19190" s="2">
        <v>42318.71491898148</v>
      </c>
      <c r="B19190" s="3">
        <v>94.0</v>
      </c>
      <c r="C19190" s="3" t="s">
        <v>16311</v>
      </c>
      <c r="F19190" s="3">
        <v>12.0</v>
      </c>
      <c r="G19190" s="3">
        <v>8.0</v>
      </c>
      <c r="H19190" s="3" t="s">
        <v>16748</v>
      </c>
      <c r="I19190" s="3" t="s">
        <v>16749</v>
      </c>
      <c r="J19190" s="3" t="s">
        <v>2213</v>
      </c>
      <c r="K19190" s="3" t="s">
        <v>24</v>
      </c>
      <c r="L19190" s="3">
        <v>8.0</v>
      </c>
      <c r="M19190" s="3" t="s">
        <v>30</v>
      </c>
      <c r="N19190" s="3" t="s">
        <v>16750</v>
      </c>
      <c r="O19190" s="3" t="s">
        <v>16751</v>
      </c>
      <c r="P19190" s="4">
        <v>16808.0</v>
      </c>
      <c r="Q19190" s="3" t="s">
        <v>49</v>
      </c>
      <c r="S19190" s="3" t="s">
        <v>29</v>
      </c>
    </row>
    <row r="19191">
      <c r="A19191" s="2">
        <v>42318.71491898148</v>
      </c>
      <c r="B19191" s="3">
        <v>94.0</v>
      </c>
      <c r="C19191" s="3" t="s">
        <v>16311</v>
      </c>
      <c r="F19191" s="3">
        <v>12.0</v>
      </c>
      <c r="G19191" s="3">
        <v>8.0</v>
      </c>
      <c r="H19191" s="3" t="s">
        <v>16748</v>
      </c>
      <c r="I19191" s="3" t="s">
        <v>16749</v>
      </c>
      <c r="J19191" s="3" t="s">
        <v>2213</v>
      </c>
      <c r="K19191" s="3" t="s">
        <v>24</v>
      </c>
      <c r="L19191" s="3">
        <v>9.0</v>
      </c>
      <c r="M19191" s="3" t="s">
        <v>25</v>
      </c>
      <c r="N19191" s="3" t="s">
        <v>16752</v>
      </c>
      <c r="O19191" s="3" t="s">
        <v>1988</v>
      </c>
      <c r="P19191" s="4">
        <v>26644.0</v>
      </c>
      <c r="Q19191" s="3" t="s">
        <v>189</v>
      </c>
      <c r="S19191" s="3" t="s">
        <v>34</v>
      </c>
    </row>
    <row r="19192">
      <c r="A19192" s="2">
        <v>42318.71491898148</v>
      </c>
      <c r="B19192" s="3">
        <v>94.0</v>
      </c>
      <c r="C19192" s="3" t="s">
        <v>16311</v>
      </c>
      <c r="F19192" s="3">
        <v>12.0</v>
      </c>
      <c r="G19192" s="3">
        <v>8.0</v>
      </c>
      <c r="H19192" s="3" t="s">
        <v>16748</v>
      </c>
      <c r="I19192" s="3" t="s">
        <v>16749</v>
      </c>
      <c r="J19192" s="3" t="s">
        <v>2213</v>
      </c>
      <c r="K19192" s="3" t="s">
        <v>24</v>
      </c>
      <c r="L19192" s="3">
        <v>10.0</v>
      </c>
      <c r="M19192" s="3" t="s">
        <v>30</v>
      </c>
      <c r="N19192" s="3" t="s">
        <v>16753</v>
      </c>
      <c r="O19192" s="3" t="s">
        <v>2299</v>
      </c>
      <c r="P19192" s="4">
        <v>31716.0</v>
      </c>
      <c r="Q19192" s="3" t="s">
        <v>380</v>
      </c>
      <c r="S19192" s="3" t="s">
        <v>34</v>
      </c>
    </row>
    <row r="19193">
      <c r="A19193" s="2">
        <v>42318.71491898148</v>
      </c>
      <c r="B19193" s="3">
        <v>94.0</v>
      </c>
      <c r="C19193" s="3" t="s">
        <v>16311</v>
      </c>
      <c r="F19193" s="3">
        <v>12.0</v>
      </c>
      <c r="G19193" s="3">
        <v>8.0</v>
      </c>
      <c r="H19193" s="3" t="s">
        <v>16748</v>
      </c>
      <c r="I19193" s="3" t="s">
        <v>16749</v>
      </c>
      <c r="J19193" s="3" t="s">
        <v>2213</v>
      </c>
      <c r="K19193" s="3" t="s">
        <v>24</v>
      </c>
      <c r="L19193" s="3">
        <v>11.0</v>
      </c>
      <c r="M19193" s="3" t="s">
        <v>25</v>
      </c>
      <c r="N19193" s="3" t="s">
        <v>16754</v>
      </c>
      <c r="O19193" s="3" t="s">
        <v>956</v>
      </c>
      <c r="P19193" s="4">
        <v>18391.0</v>
      </c>
      <c r="Q19193" s="3" t="s">
        <v>216</v>
      </c>
      <c r="S19193" s="3" t="s">
        <v>34</v>
      </c>
    </row>
    <row r="19194">
      <c r="A19194" s="2">
        <v>42318.71491898148</v>
      </c>
      <c r="B19194" s="3">
        <v>94.0</v>
      </c>
      <c r="C19194" s="3" t="s">
        <v>16311</v>
      </c>
      <c r="F19194" s="3">
        <v>12.0</v>
      </c>
      <c r="G19194" s="3">
        <v>8.0</v>
      </c>
      <c r="H19194" s="3" t="s">
        <v>16748</v>
      </c>
      <c r="I19194" s="3" t="s">
        <v>16749</v>
      </c>
      <c r="J19194" s="3" t="s">
        <v>2213</v>
      </c>
      <c r="K19194" s="3" t="s">
        <v>24</v>
      </c>
      <c r="L19194" s="3">
        <v>12.0</v>
      </c>
      <c r="M19194" s="3" t="s">
        <v>30</v>
      </c>
      <c r="N19194" s="3" t="s">
        <v>16554</v>
      </c>
      <c r="O19194" s="3" t="s">
        <v>98</v>
      </c>
      <c r="P19194" s="4">
        <v>33481.0</v>
      </c>
      <c r="Q19194" s="3" t="s">
        <v>72</v>
      </c>
      <c r="S19194" s="3" t="s">
        <v>34</v>
      </c>
    </row>
    <row r="19195">
      <c r="A19195" s="2">
        <v>42318.71491898148</v>
      </c>
      <c r="B19195" s="3">
        <v>94.0</v>
      </c>
      <c r="C19195" s="3" t="s">
        <v>16311</v>
      </c>
      <c r="F19195" s="3">
        <v>12.0</v>
      </c>
      <c r="G19195" s="3">
        <v>8.0</v>
      </c>
      <c r="H19195" s="3" t="s">
        <v>16748</v>
      </c>
      <c r="I19195" s="3" t="s">
        <v>16749</v>
      </c>
      <c r="J19195" s="3" t="s">
        <v>2213</v>
      </c>
      <c r="K19195" s="3" t="s">
        <v>24</v>
      </c>
      <c r="L19195" s="3">
        <v>13.0</v>
      </c>
      <c r="M19195" s="3" t="s">
        <v>25</v>
      </c>
      <c r="N19195" s="3" t="s">
        <v>16755</v>
      </c>
      <c r="O19195" s="3" t="s">
        <v>16437</v>
      </c>
      <c r="P19195" s="4">
        <v>27888.0</v>
      </c>
      <c r="Q19195" s="3" t="s">
        <v>110</v>
      </c>
      <c r="S19195" s="3" t="s">
        <v>34</v>
      </c>
    </row>
    <row r="19196">
      <c r="A19196" s="2">
        <v>42318.71491898148</v>
      </c>
      <c r="B19196" s="3">
        <v>94.0</v>
      </c>
      <c r="C19196" s="3" t="s">
        <v>16311</v>
      </c>
      <c r="F19196" s="3">
        <v>12.0</v>
      </c>
      <c r="G19196" s="3">
        <v>8.0</v>
      </c>
      <c r="H19196" s="3" t="s">
        <v>16748</v>
      </c>
      <c r="I19196" s="3" t="s">
        <v>16749</v>
      </c>
      <c r="J19196" s="3" t="s">
        <v>2213</v>
      </c>
      <c r="K19196" s="3" t="s">
        <v>24</v>
      </c>
      <c r="L19196" s="3">
        <v>14.0</v>
      </c>
      <c r="M19196" s="3" t="s">
        <v>30</v>
      </c>
      <c r="N19196" s="3" t="s">
        <v>16756</v>
      </c>
      <c r="O19196" s="3" t="s">
        <v>67</v>
      </c>
      <c r="P19196" s="4">
        <v>30188.0</v>
      </c>
      <c r="Q19196" s="3" t="s">
        <v>132</v>
      </c>
      <c r="S19196" s="3" t="s">
        <v>34</v>
      </c>
    </row>
    <row r="19197">
      <c r="A19197" s="2">
        <v>42318.71491898148</v>
      </c>
      <c r="B19197" s="3">
        <v>94.0</v>
      </c>
      <c r="C19197" s="3" t="s">
        <v>16311</v>
      </c>
      <c r="F19197" s="3">
        <v>12.0</v>
      </c>
      <c r="G19197" s="3">
        <v>8.0</v>
      </c>
      <c r="H19197" s="3" t="s">
        <v>16748</v>
      </c>
      <c r="I19197" s="3" t="s">
        <v>16749</v>
      </c>
      <c r="J19197" s="3" t="s">
        <v>2213</v>
      </c>
      <c r="K19197" s="3" t="s">
        <v>24</v>
      </c>
      <c r="L19197" s="3">
        <v>15.0</v>
      </c>
      <c r="M19197" s="3" t="s">
        <v>25</v>
      </c>
      <c r="N19197" s="3" t="s">
        <v>16348</v>
      </c>
      <c r="O19197" s="3" t="s">
        <v>359</v>
      </c>
      <c r="P19197" s="4">
        <v>24620.0</v>
      </c>
      <c r="Q19197" s="3" t="s">
        <v>247</v>
      </c>
      <c r="S19197" s="3" t="s">
        <v>34</v>
      </c>
    </row>
    <row r="19198">
      <c r="A19198" s="2">
        <v>42318.71491898148</v>
      </c>
      <c r="B19198" s="3">
        <v>94.0</v>
      </c>
      <c r="C19198" s="3" t="s">
        <v>16311</v>
      </c>
      <c r="F19198" s="3">
        <v>12.0</v>
      </c>
      <c r="G19198" s="3">
        <v>8.0</v>
      </c>
      <c r="H19198" s="3" t="s">
        <v>16748</v>
      </c>
      <c r="I19198" s="3" t="s">
        <v>16749</v>
      </c>
      <c r="J19198" s="3" t="s">
        <v>2213</v>
      </c>
      <c r="K19198" s="3" t="s">
        <v>24</v>
      </c>
      <c r="L19198" s="3">
        <v>16.0</v>
      </c>
      <c r="M19198" s="3" t="s">
        <v>30</v>
      </c>
      <c r="N19198" s="3" t="s">
        <v>10838</v>
      </c>
      <c r="O19198" s="3" t="s">
        <v>1307</v>
      </c>
      <c r="P19198" s="4">
        <v>23149.0</v>
      </c>
      <c r="Q19198" s="3" t="s">
        <v>33</v>
      </c>
      <c r="S19198" s="3" t="s">
        <v>34</v>
      </c>
    </row>
    <row r="19199">
      <c r="A19199" s="2">
        <v>42318.71491898148</v>
      </c>
      <c r="B19199" s="3">
        <v>94.0</v>
      </c>
      <c r="C19199" s="3" t="s">
        <v>16311</v>
      </c>
      <c r="F19199" s="3">
        <v>12.0</v>
      </c>
      <c r="G19199" s="3">
        <v>8.0</v>
      </c>
      <c r="H19199" s="3" t="s">
        <v>16748</v>
      </c>
      <c r="I19199" s="3" t="s">
        <v>16749</v>
      </c>
      <c r="J19199" s="3" t="s">
        <v>2213</v>
      </c>
      <c r="K19199" s="3" t="s">
        <v>24</v>
      </c>
      <c r="L19199" s="3">
        <v>17.0</v>
      </c>
      <c r="M19199" s="3" t="s">
        <v>25</v>
      </c>
      <c r="N19199" s="3" t="s">
        <v>16396</v>
      </c>
      <c r="O19199" s="3" t="s">
        <v>427</v>
      </c>
      <c r="P19199" s="4">
        <v>18323.0</v>
      </c>
      <c r="Q19199" s="3" t="s">
        <v>105</v>
      </c>
      <c r="S19199" s="3" t="s">
        <v>34</v>
      </c>
    </row>
    <row r="19200">
      <c r="A19200" s="2">
        <v>42318.71491898148</v>
      </c>
      <c r="B19200" s="3">
        <v>94.0</v>
      </c>
      <c r="C19200" s="3" t="s">
        <v>16311</v>
      </c>
      <c r="F19200" s="3">
        <v>12.0</v>
      </c>
      <c r="G19200" s="3">
        <v>8.0</v>
      </c>
      <c r="H19200" s="3" t="s">
        <v>16748</v>
      </c>
      <c r="I19200" s="3" t="s">
        <v>16749</v>
      </c>
      <c r="J19200" s="3" t="s">
        <v>2213</v>
      </c>
      <c r="K19200" s="3" t="s">
        <v>24</v>
      </c>
      <c r="L19200" s="3">
        <v>18.0</v>
      </c>
      <c r="M19200" s="3" t="s">
        <v>30</v>
      </c>
      <c r="N19200" s="3" t="s">
        <v>10379</v>
      </c>
      <c r="O19200" s="3" t="s">
        <v>342</v>
      </c>
      <c r="P19200" s="4">
        <v>30594.0</v>
      </c>
      <c r="Q19200" s="3" t="s">
        <v>33</v>
      </c>
      <c r="S19200" s="3" t="s">
        <v>34</v>
      </c>
    </row>
    <row r="19201">
      <c r="A19201" s="2">
        <v>42318.71491898148</v>
      </c>
      <c r="B19201" s="3">
        <v>94.0</v>
      </c>
      <c r="C19201" s="3" t="s">
        <v>16311</v>
      </c>
      <c r="F19201" s="3">
        <v>12.0</v>
      </c>
      <c r="G19201" s="3">
        <v>8.0</v>
      </c>
      <c r="H19201" s="3" t="s">
        <v>16748</v>
      </c>
      <c r="I19201" s="3" t="s">
        <v>16749</v>
      </c>
      <c r="J19201" s="3" t="s">
        <v>2213</v>
      </c>
      <c r="K19201" s="3" t="s">
        <v>24</v>
      </c>
      <c r="L19201" s="3">
        <v>19.0</v>
      </c>
      <c r="M19201" s="3" t="s">
        <v>25</v>
      </c>
      <c r="N19201" s="3" t="s">
        <v>16642</v>
      </c>
      <c r="O19201" s="3" t="s">
        <v>237</v>
      </c>
      <c r="P19201" s="4">
        <v>28468.0</v>
      </c>
      <c r="Q19201" s="3" t="s">
        <v>72</v>
      </c>
      <c r="S19201" s="3" t="s">
        <v>34</v>
      </c>
    </row>
    <row r="19202">
      <c r="A19202" s="2">
        <v>42318.71491898148</v>
      </c>
      <c r="B19202" s="3">
        <v>94.0</v>
      </c>
      <c r="C19202" s="3" t="s">
        <v>16311</v>
      </c>
      <c r="F19202" s="3">
        <v>12.0</v>
      </c>
      <c r="G19202" s="3">
        <v>8.0</v>
      </c>
      <c r="H19202" s="3" t="s">
        <v>16748</v>
      </c>
      <c r="I19202" s="3" t="s">
        <v>16749</v>
      </c>
      <c r="J19202" s="3" t="s">
        <v>2213</v>
      </c>
      <c r="K19202" s="3" t="s">
        <v>24</v>
      </c>
      <c r="L19202" s="3">
        <v>20.0</v>
      </c>
      <c r="M19202" s="3" t="s">
        <v>30</v>
      </c>
      <c r="N19202" s="3" t="s">
        <v>16757</v>
      </c>
      <c r="O19202" s="3" t="s">
        <v>818</v>
      </c>
      <c r="P19202" s="4">
        <v>27592.0</v>
      </c>
      <c r="Q19202" s="3" t="s">
        <v>110</v>
      </c>
      <c r="S19202" s="3" t="s">
        <v>34</v>
      </c>
    </row>
    <row r="19203">
      <c r="A19203" s="2">
        <v>42318.71491898148</v>
      </c>
      <c r="B19203" s="3">
        <v>94.0</v>
      </c>
      <c r="C19203" s="3" t="s">
        <v>16311</v>
      </c>
      <c r="F19203" s="3">
        <v>12.0</v>
      </c>
      <c r="G19203" s="3">
        <v>8.0</v>
      </c>
      <c r="H19203" s="3" t="s">
        <v>16748</v>
      </c>
      <c r="I19203" s="3" t="s">
        <v>16749</v>
      </c>
      <c r="J19203" s="3" t="s">
        <v>2213</v>
      </c>
      <c r="K19203" s="3" t="s">
        <v>24</v>
      </c>
      <c r="L19203" s="3">
        <v>21.0</v>
      </c>
      <c r="M19203" s="3" t="s">
        <v>25</v>
      </c>
      <c r="N19203" s="3" t="s">
        <v>16666</v>
      </c>
      <c r="O19203" s="3" t="s">
        <v>16758</v>
      </c>
      <c r="P19203" s="4">
        <v>24827.0</v>
      </c>
      <c r="Q19203" s="3" t="s">
        <v>52</v>
      </c>
      <c r="S19203" s="3" t="s">
        <v>34</v>
      </c>
    </row>
    <row r="19204">
      <c r="A19204" s="2">
        <v>42318.71491898148</v>
      </c>
      <c r="B19204" s="3">
        <v>94.0</v>
      </c>
      <c r="C19204" s="3" t="s">
        <v>16311</v>
      </c>
      <c r="F19204" s="3">
        <v>12.0</v>
      </c>
      <c r="G19204" s="3">
        <v>8.0</v>
      </c>
      <c r="H19204" s="3" t="s">
        <v>16748</v>
      </c>
      <c r="I19204" s="3" t="s">
        <v>16749</v>
      </c>
      <c r="J19204" s="3" t="s">
        <v>2213</v>
      </c>
      <c r="K19204" s="3" t="s">
        <v>24</v>
      </c>
      <c r="L19204" s="3">
        <v>22.0</v>
      </c>
      <c r="M19204" s="3" t="s">
        <v>30</v>
      </c>
      <c r="N19204" s="3" t="s">
        <v>16759</v>
      </c>
      <c r="O19204" s="3" t="s">
        <v>16760</v>
      </c>
      <c r="P19204" s="4">
        <v>22893.0</v>
      </c>
      <c r="Q19204" s="3" t="s">
        <v>115</v>
      </c>
      <c r="S19204" s="3" t="s">
        <v>34</v>
      </c>
    </row>
    <row r="19205">
      <c r="A19205" s="2">
        <v>42318.71491898148</v>
      </c>
      <c r="B19205" s="3">
        <v>94.0</v>
      </c>
      <c r="C19205" s="3" t="s">
        <v>16311</v>
      </c>
      <c r="F19205" s="3">
        <v>12.0</v>
      </c>
      <c r="G19205" s="3">
        <v>8.0</v>
      </c>
      <c r="H19205" s="3" t="s">
        <v>16748</v>
      </c>
      <c r="I19205" s="3" t="s">
        <v>16749</v>
      </c>
      <c r="J19205" s="3" t="s">
        <v>2213</v>
      </c>
      <c r="K19205" s="3" t="s">
        <v>24</v>
      </c>
      <c r="L19205" s="3">
        <v>23.0</v>
      </c>
      <c r="M19205" s="3" t="s">
        <v>25</v>
      </c>
      <c r="N19205" s="3" t="s">
        <v>16761</v>
      </c>
      <c r="O19205" s="3" t="s">
        <v>305</v>
      </c>
      <c r="P19205" s="4">
        <v>31595.0</v>
      </c>
      <c r="Q19205" s="3" t="s">
        <v>132</v>
      </c>
      <c r="S19205" s="3" t="s">
        <v>34</v>
      </c>
    </row>
    <row r="19206">
      <c r="A19206" s="2">
        <v>42318.71491898148</v>
      </c>
      <c r="B19206" s="3">
        <v>94.0</v>
      </c>
      <c r="C19206" s="3" t="s">
        <v>16311</v>
      </c>
      <c r="F19206" s="3">
        <v>12.0</v>
      </c>
      <c r="G19206" s="3">
        <v>8.0</v>
      </c>
      <c r="H19206" s="3" t="s">
        <v>16748</v>
      </c>
      <c r="I19206" s="3" t="s">
        <v>16749</v>
      </c>
      <c r="J19206" s="3" t="s">
        <v>2213</v>
      </c>
      <c r="K19206" s="3" t="s">
        <v>24</v>
      </c>
      <c r="L19206" s="3">
        <v>24.0</v>
      </c>
      <c r="M19206" s="3" t="s">
        <v>30</v>
      </c>
      <c r="N19206" s="3" t="s">
        <v>16397</v>
      </c>
      <c r="O19206" s="3" t="s">
        <v>93</v>
      </c>
      <c r="P19206" s="4">
        <v>17520.0</v>
      </c>
      <c r="Q19206" s="3" t="s">
        <v>86</v>
      </c>
      <c r="S19206" s="3" t="s">
        <v>34</v>
      </c>
    </row>
    <row r="19207">
      <c r="A19207" s="2">
        <v>42318.71491898148</v>
      </c>
      <c r="B19207" s="3">
        <v>94.0</v>
      </c>
      <c r="C19207" s="3" t="s">
        <v>16311</v>
      </c>
      <c r="F19207" s="3">
        <v>12.0</v>
      </c>
      <c r="G19207" s="3">
        <v>8.0</v>
      </c>
      <c r="H19207" s="3" t="s">
        <v>16748</v>
      </c>
      <c r="I19207" s="3" t="s">
        <v>16749</v>
      </c>
      <c r="J19207" s="3" t="s">
        <v>2213</v>
      </c>
      <c r="K19207" s="3" t="s">
        <v>24</v>
      </c>
      <c r="L19207" s="3">
        <v>25.0</v>
      </c>
      <c r="M19207" s="3" t="s">
        <v>25</v>
      </c>
      <c r="N19207" s="3" t="s">
        <v>16762</v>
      </c>
      <c r="O19207" s="3" t="s">
        <v>628</v>
      </c>
      <c r="P19207" s="4">
        <v>29161.0</v>
      </c>
      <c r="Q19207" s="3" t="s">
        <v>169</v>
      </c>
      <c r="S19207" s="3" t="s">
        <v>34</v>
      </c>
    </row>
    <row r="19208">
      <c r="A19208" s="2">
        <v>42318.71491898148</v>
      </c>
      <c r="B19208" s="3">
        <v>94.0</v>
      </c>
      <c r="C19208" s="3" t="s">
        <v>16311</v>
      </c>
      <c r="F19208" s="3">
        <v>12.0</v>
      </c>
      <c r="G19208" s="3">
        <v>8.0</v>
      </c>
      <c r="H19208" s="3" t="s">
        <v>16748</v>
      </c>
      <c r="I19208" s="3" t="s">
        <v>16749</v>
      </c>
      <c r="J19208" s="3" t="s">
        <v>2213</v>
      </c>
      <c r="K19208" s="3" t="s">
        <v>24</v>
      </c>
      <c r="L19208" s="3">
        <v>26.0</v>
      </c>
      <c r="M19208" s="3" t="s">
        <v>30</v>
      </c>
      <c r="N19208" s="3" t="s">
        <v>16763</v>
      </c>
      <c r="O19208" s="3" t="s">
        <v>67</v>
      </c>
      <c r="P19208" s="4">
        <v>24998.0</v>
      </c>
      <c r="Q19208" s="3" t="s">
        <v>52</v>
      </c>
      <c r="S19208" s="3" t="s">
        <v>34</v>
      </c>
    </row>
    <row r="19209">
      <c r="A19209" s="2">
        <v>42318.71491898148</v>
      </c>
      <c r="B19209" s="3">
        <v>94.0</v>
      </c>
      <c r="C19209" s="3" t="s">
        <v>16311</v>
      </c>
      <c r="F19209" s="3">
        <v>12.0</v>
      </c>
      <c r="G19209" s="3">
        <v>8.0</v>
      </c>
      <c r="H19209" s="3" t="s">
        <v>16748</v>
      </c>
      <c r="I19209" s="3" t="s">
        <v>16749</v>
      </c>
      <c r="J19209" s="3" t="s">
        <v>2213</v>
      </c>
      <c r="K19209" s="3" t="s">
        <v>24</v>
      </c>
      <c r="L19209" s="3">
        <v>27.0</v>
      </c>
      <c r="M19209" s="3" t="s">
        <v>25</v>
      </c>
      <c r="N19209" s="3" t="s">
        <v>16764</v>
      </c>
      <c r="O19209" s="3" t="s">
        <v>15793</v>
      </c>
      <c r="P19209" s="4">
        <v>23216.0</v>
      </c>
      <c r="Q19209" s="3" t="s">
        <v>43</v>
      </c>
      <c r="S19209" s="3" t="s">
        <v>34</v>
      </c>
    </row>
    <row r="19210">
      <c r="A19210" s="2">
        <v>42318.71491898148</v>
      </c>
      <c r="B19210" s="3">
        <v>94.0</v>
      </c>
      <c r="C19210" s="3" t="s">
        <v>16311</v>
      </c>
      <c r="F19210" s="3">
        <v>12.0</v>
      </c>
      <c r="G19210" s="3">
        <v>8.0</v>
      </c>
      <c r="H19210" s="3" t="s">
        <v>16748</v>
      </c>
      <c r="I19210" s="3" t="s">
        <v>16749</v>
      </c>
      <c r="J19210" s="3" t="s">
        <v>2213</v>
      </c>
      <c r="K19210" s="3" t="s">
        <v>24</v>
      </c>
      <c r="L19210" s="3">
        <v>28.0</v>
      </c>
      <c r="M19210" s="3" t="s">
        <v>30</v>
      </c>
      <c r="N19210" s="3" t="s">
        <v>16765</v>
      </c>
      <c r="O19210" s="3" t="s">
        <v>2002</v>
      </c>
      <c r="P19210" s="4">
        <v>24632.0</v>
      </c>
      <c r="Q19210" s="3" t="s">
        <v>83</v>
      </c>
      <c r="S19210" s="3" t="s">
        <v>34</v>
      </c>
    </row>
    <row r="19211">
      <c r="A19211" s="2">
        <v>42318.71491898148</v>
      </c>
      <c r="B19211" s="3">
        <v>94.0</v>
      </c>
      <c r="C19211" s="3" t="s">
        <v>16311</v>
      </c>
      <c r="F19211" s="3">
        <v>12.0</v>
      </c>
      <c r="G19211" s="3">
        <v>8.0</v>
      </c>
      <c r="H19211" s="3" t="s">
        <v>16748</v>
      </c>
      <c r="I19211" s="3" t="s">
        <v>16749</v>
      </c>
      <c r="J19211" s="3" t="s">
        <v>2213</v>
      </c>
      <c r="K19211" s="3" t="s">
        <v>24</v>
      </c>
      <c r="L19211" s="3">
        <v>29.0</v>
      </c>
      <c r="M19211" s="3" t="s">
        <v>25</v>
      </c>
      <c r="N19211" s="3" t="s">
        <v>16766</v>
      </c>
      <c r="O19211" s="3" t="s">
        <v>1053</v>
      </c>
      <c r="P19211" s="4">
        <v>20471.0</v>
      </c>
      <c r="Q19211" s="3" t="s">
        <v>2911</v>
      </c>
      <c r="S19211" s="3" t="s">
        <v>34</v>
      </c>
    </row>
    <row r="19212">
      <c r="A19212" s="2">
        <v>42318.71491898148</v>
      </c>
      <c r="B19212" s="3">
        <v>94.0</v>
      </c>
      <c r="C19212" s="3" t="s">
        <v>16311</v>
      </c>
      <c r="F19212" s="3">
        <v>12.0</v>
      </c>
      <c r="G19212" s="3">
        <v>8.0</v>
      </c>
      <c r="H19212" s="3" t="s">
        <v>16748</v>
      </c>
      <c r="I19212" s="3" t="s">
        <v>16749</v>
      </c>
      <c r="J19212" s="3" t="s">
        <v>2213</v>
      </c>
      <c r="K19212" s="3" t="s">
        <v>24</v>
      </c>
      <c r="L19212" s="3">
        <v>30.0</v>
      </c>
      <c r="M19212" s="3" t="s">
        <v>30</v>
      </c>
      <c r="N19212" s="3" t="s">
        <v>16767</v>
      </c>
      <c r="O19212" s="3" t="s">
        <v>946</v>
      </c>
      <c r="P19212" s="4">
        <v>25781.0</v>
      </c>
      <c r="Q19212" s="3" t="s">
        <v>33</v>
      </c>
      <c r="S19212" s="3" t="s">
        <v>34</v>
      </c>
    </row>
    <row r="19213">
      <c r="A19213" s="2">
        <v>42318.71491898148</v>
      </c>
      <c r="B19213" s="3">
        <v>94.0</v>
      </c>
      <c r="C19213" s="3" t="s">
        <v>16311</v>
      </c>
      <c r="F19213" s="3">
        <v>12.0</v>
      </c>
      <c r="G19213" s="3">
        <v>8.0</v>
      </c>
      <c r="H19213" s="3" t="s">
        <v>16748</v>
      </c>
      <c r="I19213" s="3" t="s">
        <v>16749</v>
      </c>
      <c r="J19213" s="3" t="s">
        <v>2213</v>
      </c>
      <c r="K19213" s="3" t="s">
        <v>24</v>
      </c>
      <c r="L19213" s="3">
        <v>31.0</v>
      </c>
      <c r="M19213" s="3" t="s">
        <v>25</v>
      </c>
      <c r="N19213" s="3" t="s">
        <v>16715</v>
      </c>
      <c r="O19213" s="3" t="s">
        <v>16768</v>
      </c>
      <c r="P19213" s="4">
        <v>24312.0</v>
      </c>
      <c r="Q19213" s="3" t="s">
        <v>37</v>
      </c>
      <c r="S19213" s="3" t="s">
        <v>34</v>
      </c>
    </row>
    <row r="19214">
      <c r="A19214" s="2">
        <v>42318.71491898148</v>
      </c>
      <c r="B19214" s="3">
        <v>94.0</v>
      </c>
      <c r="C19214" s="3" t="s">
        <v>16311</v>
      </c>
      <c r="F19214" s="3">
        <v>12.0</v>
      </c>
      <c r="G19214" s="3">
        <v>8.0</v>
      </c>
      <c r="H19214" s="3" t="s">
        <v>16748</v>
      </c>
      <c r="I19214" s="3" t="s">
        <v>16749</v>
      </c>
      <c r="J19214" s="3" t="s">
        <v>2213</v>
      </c>
      <c r="K19214" s="3" t="s">
        <v>24</v>
      </c>
      <c r="L19214" s="3">
        <v>32.0</v>
      </c>
      <c r="M19214" s="3" t="s">
        <v>30</v>
      </c>
      <c r="N19214" s="3" t="s">
        <v>16769</v>
      </c>
      <c r="O19214" s="3" t="s">
        <v>32</v>
      </c>
      <c r="P19214" s="4">
        <v>29047.0</v>
      </c>
      <c r="Q19214" s="3" t="s">
        <v>40</v>
      </c>
      <c r="S19214" s="3" t="s">
        <v>34</v>
      </c>
    </row>
    <row r="19215">
      <c r="A19215" s="2">
        <v>42318.71491898148</v>
      </c>
      <c r="B19215" s="3">
        <v>94.0</v>
      </c>
      <c r="C19215" s="3" t="s">
        <v>16311</v>
      </c>
      <c r="F19215" s="3">
        <v>12.0</v>
      </c>
      <c r="G19215" s="3">
        <v>8.0</v>
      </c>
      <c r="H19215" s="3" t="s">
        <v>16748</v>
      </c>
      <c r="I19215" s="3" t="s">
        <v>16749</v>
      </c>
      <c r="J19215" s="3" t="s">
        <v>2213</v>
      </c>
      <c r="K19215" s="3" t="s">
        <v>24</v>
      </c>
      <c r="L19215" s="3">
        <v>33.0</v>
      </c>
      <c r="M19215" s="3" t="s">
        <v>25</v>
      </c>
      <c r="N19215" s="3" t="s">
        <v>7237</v>
      </c>
      <c r="O19215" s="3" t="s">
        <v>16770</v>
      </c>
      <c r="P19215" s="4">
        <v>33492.0</v>
      </c>
      <c r="Q19215" s="3" t="s">
        <v>132</v>
      </c>
      <c r="S19215" s="3" t="s">
        <v>34</v>
      </c>
    </row>
    <row r="19216">
      <c r="A19216" s="2">
        <v>42318.71491898148</v>
      </c>
      <c r="B19216" s="3">
        <v>94.0</v>
      </c>
      <c r="C19216" s="3" t="s">
        <v>16311</v>
      </c>
      <c r="F19216" s="3">
        <v>12.0</v>
      </c>
      <c r="G19216" s="3">
        <v>8.0</v>
      </c>
      <c r="H19216" s="3" t="s">
        <v>16748</v>
      </c>
      <c r="I19216" s="3" t="s">
        <v>16749</v>
      </c>
      <c r="J19216" s="3" t="s">
        <v>2213</v>
      </c>
      <c r="K19216" s="3" t="s">
        <v>24</v>
      </c>
      <c r="L19216" s="3">
        <v>34.0</v>
      </c>
      <c r="M19216" s="3" t="s">
        <v>30</v>
      </c>
      <c r="N19216" s="3" t="s">
        <v>16771</v>
      </c>
      <c r="O19216" s="3" t="s">
        <v>605</v>
      </c>
      <c r="P19216" s="4">
        <v>26341.0</v>
      </c>
      <c r="Q19216" s="3" t="s">
        <v>1454</v>
      </c>
      <c r="S19216" s="3" t="s">
        <v>34</v>
      </c>
    </row>
    <row r="19217">
      <c r="A19217" s="2">
        <v>42318.71491898148</v>
      </c>
      <c r="B19217" s="3">
        <v>94.0</v>
      </c>
      <c r="C19217" s="3" t="s">
        <v>16311</v>
      </c>
      <c r="F19217" s="3">
        <v>12.0</v>
      </c>
      <c r="G19217" s="3">
        <v>8.0</v>
      </c>
      <c r="H19217" s="3" t="s">
        <v>16748</v>
      </c>
      <c r="I19217" s="3" t="s">
        <v>16749</v>
      </c>
      <c r="J19217" s="3" t="s">
        <v>2213</v>
      </c>
      <c r="K19217" s="3" t="s">
        <v>24</v>
      </c>
      <c r="L19217" s="3">
        <v>35.0</v>
      </c>
      <c r="M19217" s="3" t="s">
        <v>25</v>
      </c>
      <c r="N19217" s="3" t="s">
        <v>2865</v>
      </c>
      <c r="O19217" s="3" t="s">
        <v>65</v>
      </c>
      <c r="P19217" s="4">
        <v>32580.0</v>
      </c>
      <c r="Q19217" s="3" t="s">
        <v>43</v>
      </c>
      <c r="S19217" s="3" t="s">
        <v>34</v>
      </c>
    </row>
    <row r="19218">
      <c r="A19218" s="2">
        <v>42318.71491898148</v>
      </c>
      <c r="B19218" s="3">
        <v>94.0</v>
      </c>
      <c r="C19218" s="3" t="s">
        <v>16311</v>
      </c>
      <c r="F19218" s="3">
        <v>12.0</v>
      </c>
      <c r="G19218" s="3">
        <v>8.0</v>
      </c>
      <c r="H19218" s="3" t="s">
        <v>16748</v>
      </c>
      <c r="I19218" s="3" t="s">
        <v>16749</v>
      </c>
      <c r="J19218" s="3" t="s">
        <v>2213</v>
      </c>
      <c r="K19218" s="3" t="s">
        <v>24</v>
      </c>
      <c r="L19218" s="3">
        <v>36.0</v>
      </c>
      <c r="M19218" s="3" t="s">
        <v>30</v>
      </c>
      <c r="N19218" s="3" t="s">
        <v>16772</v>
      </c>
      <c r="O19218" s="3" t="s">
        <v>329</v>
      </c>
      <c r="P19218" s="4">
        <v>27073.0</v>
      </c>
      <c r="Q19218" s="3" t="s">
        <v>132</v>
      </c>
      <c r="S19218" s="3" t="s">
        <v>34</v>
      </c>
    </row>
    <row r="19219">
      <c r="A19219" s="2">
        <v>42318.71491898148</v>
      </c>
      <c r="B19219" s="3">
        <v>94.0</v>
      </c>
      <c r="C19219" s="3" t="s">
        <v>16311</v>
      </c>
      <c r="F19219" s="3">
        <v>12.0</v>
      </c>
      <c r="G19219" s="3">
        <v>8.0</v>
      </c>
      <c r="H19219" s="3" t="s">
        <v>16748</v>
      </c>
      <c r="I19219" s="3" t="s">
        <v>16749</v>
      </c>
      <c r="J19219" s="3" t="s">
        <v>2213</v>
      </c>
      <c r="K19219" s="3" t="s">
        <v>24</v>
      </c>
      <c r="L19219" s="3">
        <v>37.0</v>
      </c>
      <c r="M19219" s="3" t="s">
        <v>25</v>
      </c>
      <c r="N19219" s="3" t="s">
        <v>16773</v>
      </c>
      <c r="O19219" s="3" t="s">
        <v>42</v>
      </c>
      <c r="P19219" s="4">
        <v>23163.0</v>
      </c>
      <c r="Q19219" s="3" t="s">
        <v>169</v>
      </c>
      <c r="S19219" s="3" t="s">
        <v>34</v>
      </c>
    </row>
    <row r="19220">
      <c r="A19220" s="2">
        <v>42318.71491898148</v>
      </c>
      <c r="B19220" s="3">
        <v>94.0</v>
      </c>
      <c r="C19220" s="3" t="s">
        <v>16311</v>
      </c>
      <c r="F19220" s="3">
        <v>12.0</v>
      </c>
      <c r="G19220" s="3">
        <v>8.0</v>
      </c>
      <c r="H19220" s="3" t="s">
        <v>16748</v>
      </c>
      <c r="I19220" s="3" t="s">
        <v>16749</v>
      </c>
      <c r="J19220" s="3" t="s">
        <v>2213</v>
      </c>
      <c r="K19220" s="3" t="s">
        <v>24</v>
      </c>
      <c r="L19220" s="3">
        <v>38.0</v>
      </c>
      <c r="M19220" s="3" t="s">
        <v>30</v>
      </c>
      <c r="N19220" s="3" t="s">
        <v>16774</v>
      </c>
      <c r="O19220" s="3" t="s">
        <v>2782</v>
      </c>
      <c r="P19220" s="4">
        <v>35459.0</v>
      </c>
      <c r="Q19220" s="3" t="s">
        <v>191</v>
      </c>
      <c r="S19220" s="3" t="s">
        <v>34</v>
      </c>
    </row>
    <row r="19221">
      <c r="A19221" s="2">
        <v>42318.71491898148</v>
      </c>
      <c r="B19221" s="3">
        <v>94.0</v>
      </c>
      <c r="C19221" s="3" t="s">
        <v>16311</v>
      </c>
      <c r="F19221" s="3">
        <v>12.0</v>
      </c>
      <c r="G19221" s="3">
        <v>8.0</v>
      </c>
      <c r="H19221" s="3" t="s">
        <v>16748</v>
      </c>
      <c r="I19221" s="3" t="s">
        <v>16749</v>
      </c>
      <c r="J19221" s="3" t="s">
        <v>2213</v>
      </c>
      <c r="K19221" s="3" t="s">
        <v>24</v>
      </c>
      <c r="L19221" s="3">
        <v>39.0</v>
      </c>
      <c r="M19221" s="3" t="s">
        <v>25</v>
      </c>
      <c r="N19221" s="3" t="s">
        <v>16775</v>
      </c>
      <c r="O19221" s="3" t="s">
        <v>297</v>
      </c>
      <c r="P19221" s="4">
        <v>25269.0</v>
      </c>
      <c r="Q19221" s="3" t="s">
        <v>75</v>
      </c>
      <c r="S19221" s="3" t="s">
        <v>34</v>
      </c>
    </row>
    <row r="19222">
      <c r="A19222" s="2">
        <v>42318.71491898148</v>
      </c>
      <c r="B19222" s="3">
        <v>94.0</v>
      </c>
      <c r="C19222" s="3" t="s">
        <v>16311</v>
      </c>
      <c r="F19222" s="3">
        <v>12.0</v>
      </c>
      <c r="G19222" s="3">
        <v>8.0</v>
      </c>
      <c r="H19222" s="3" t="s">
        <v>16748</v>
      </c>
      <c r="I19222" s="3" t="s">
        <v>16749</v>
      </c>
      <c r="J19222" s="3" t="s">
        <v>2213</v>
      </c>
      <c r="K19222" s="3" t="s">
        <v>24</v>
      </c>
      <c r="L19222" s="3">
        <v>40.0</v>
      </c>
      <c r="M19222" s="3" t="s">
        <v>30</v>
      </c>
      <c r="N19222" s="3" t="s">
        <v>16776</v>
      </c>
      <c r="O19222" s="3" t="s">
        <v>139</v>
      </c>
      <c r="P19222" s="4">
        <v>28232.0</v>
      </c>
      <c r="Q19222" s="3" t="s">
        <v>72</v>
      </c>
      <c r="S19222" s="3" t="s">
        <v>34</v>
      </c>
    </row>
    <row r="19223">
      <c r="A19223" s="2">
        <v>42318.71491898148</v>
      </c>
      <c r="B19223" s="3">
        <v>94.0</v>
      </c>
      <c r="C19223" s="3" t="s">
        <v>16311</v>
      </c>
      <c r="F19223" s="3">
        <v>12.0</v>
      </c>
      <c r="G19223" s="3">
        <v>8.0</v>
      </c>
      <c r="H19223" s="3" t="s">
        <v>16748</v>
      </c>
      <c r="I19223" s="3" t="s">
        <v>16749</v>
      </c>
      <c r="J19223" s="3" t="s">
        <v>2213</v>
      </c>
      <c r="K19223" s="3" t="s">
        <v>24</v>
      </c>
      <c r="L19223" s="3">
        <v>41.0</v>
      </c>
      <c r="M19223" s="3" t="s">
        <v>25</v>
      </c>
      <c r="N19223" s="3" t="s">
        <v>16397</v>
      </c>
      <c r="O19223" s="3" t="s">
        <v>297</v>
      </c>
      <c r="P19223" s="4">
        <v>25756.0</v>
      </c>
      <c r="Q19223" s="3" t="s">
        <v>72</v>
      </c>
      <c r="S19223" s="3" t="s">
        <v>34</v>
      </c>
    </row>
    <row r="19224">
      <c r="A19224" s="2">
        <v>42318.71491898148</v>
      </c>
      <c r="B19224" s="3">
        <v>94.0</v>
      </c>
      <c r="C19224" s="3" t="s">
        <v>16311</v>
      </c>
      <c r="F19224" s="3">
        <v>12.0</v>
      </c>
      <c r="G19224" s="3">
        <v>8.0</v>
      </c>
      <c r="H19224" s="3" t="s">
        <v>16748</v>
      </c>
      <c r="I19224" s="3" t="s">
        <v>16749</v>
      </c>
      <c r="J19224" s="3" t="s">
        <v>2213</v>
      </c>
      <c r="K19224" s="3" t="s">
        <v>24</v>
      </c>
      <c r="L19224" s="3">
        <v>42.0</v>
      </c>
      <c r="M19224" s="3" t="s">
        <v>30</v>
      </c>
      <c r="N19224" s="3" t="s">
        <v>16777</v>
      </c>
      <c r="O19224" s="3" t="s">
        <v>16778</v>
      </c>
      <c r="P19224" s="4">
        <v>33878.0</v>
      </c>
      <c r="Q19224" s="3" t="s">
        <v>247</v>
      </c>
      <c r="S19224" s="3" t="s">
        <v>34</v>
      </c>
    </row>
    <row r="19225">
      <c r="A19225" s="2">
        <v>42318.71491898148</v>
      </c>
      <c r="B19225" s="3">
        <v>94.0</v>
      </c>
      <c r="C19225" s="3" t="s">
        <v>16311</v>
      </c>
      <c r="F19225" s="3">
        <v>12.0</v>
      </c>
      <c r="G19225" s="3">
        <v>8.0</v>
      </c>
      <c r="H19225" s="3" t="s">
        <v>16748</v>
      </c>
      <c r="I19225" s="3" t="s">
        <v>16749</v>
      </c>
      <c r="J19225" s="3" t="s">
        <v>2213</v>
      </c>
      <c r="K19225" s="3" t="s">
        <v>24</v>
      </c>
      <c r="L19225" s="3">
        <v>43.0</v>
      </c>
      <c r="M19225" s="3" t="s">
        <v>25</v>
      </c>
      <c r="N19225" s="3" t="s">
        <v>11546</v>
      </c>
      <c r="O19225" s="3" t="s">
        <v>16592</v>
      </c>
      <c r="P19225" s="4">
        <v>26574.0</v>
      </c>
      <c r="Q19225" s="3" t="s">
        <v>75</v>
      </c>
      <c r="S19225" s="3" t="s">
        <v>34</v>
      </c>
    </row>
    <row r="19226">
      <c r="A19226" s="2">
        <v>42318.71491898148</v>
      </c>
      <c r="B19226" s="3">
        <v>94.0</v>
      </c>
      <c r="C19226" s="3" t="s">
        <v>16311</v>
      </c>
      <c r="F19226" s="3">
        <v>12.0</v>
      </c>
      <c r="G19226" s="3">
        <v>8.0</v>
      </c>
      <c r="H19226" s="3" t="s">
        <v>16748</v>
      </c>
      <c r="I19226" s="3" t="s">
        <v>16749</v>
      </c>
      <c r="J19226" s="3" t="s">
        <v>2213</v>
      </c>
      <c r="K19226" s="3" t="s">
        <v>24</v>
      </c>
      <c r="L19226" s="3">
        <v>44.0</v>
      </c>
      <c r="M19226" s="3" t="s">
        <v>30</v>
      </c>
      <c r="N19226" s="3" t="s">
        <v>16372</v>
      </c>
      <c r="O19226" s="3" t="s">
        <v>818</v>
      </c>
      <c r="P19226" s="4">
        <v>30176.0</v>
      </c>
      <c r="Q19226" s="3" t="s">
        <v>132</v>
      </c>
      <c r="S19226" s="3" t="s">
        <v>34</v>
      </c>
    </row>
    <row r="19227">
      <c r="A19227" s="2">
        <v>42318.71491898148</v>
      </c>
      <c r="B19227" s="3">
        <v>94.0</v>
      </c>
      <c r="C19227" s="3" t="s">
        <v>16311</v>
      </c>
      <c r="F19227" s="3">
        <v>12.0</v>
      </c>
      <c r="G19227" s="3">
        <v>8.0</v>
      </c>
      <c r="H19227" s="3" t="s">
        <v>16748</v>
      </c>
      <c r="I19227" s="3" t="s">
        <v>16749</v>
      </c>
      <c r="J19227" s="3" t="s">
        <v>2213</v>
      </c>
      <c r="K19227" s="3" t="s">
        <v>24</v>
      </c>
      <c r="L19227" s="3">
        <v>45.0</v>
      </c>
      <c r="M19227" s="3" t="s">
        <v>25</v>
      </c>
      <c r="N19227" s="3" t="s">
        <v>16779</v>
      </c>
      <c r="O19227" s="3" t="s">
        <v>822</v>
      </c>
      <c r="P19227" s="4">
        <v>30338.0</v>
      </c>
      <c r="Q19227" s="3" t="s">
        <v>40</v>
      </c>
      <c r="S19227" s="3" t="s">
        <v>34</v>
      </c>
    </row>
    <row r="19228">
      <c r="A19228" s="2">
        <v>42318.71491898148</v>
      </c>
      <c r="B19228" s="3">
        <v>94.0</v>
      </c>
      <c r="C19228" s="3" t="s">
        <v>16311</v>
      </c>
      <c r="F19228" s="3">
        <v>12.0</v>
      </c>
      <c r="G19228" s="3">
        <v>8.0</v>
      </c>
      <c r="H19228" s="3" t="s">
        <v>16748</v>
      </c>
      <c r="I19228" s="3" t="s">
        <v>16749</v>
      </c>
      <c r="J19228" s="3" t="s">
        <v>2213</v>
      </c>
      <c r="K19228" s="3" t="s">
        <v>24</v>
      </c>
      <c r="L19228" s="3">
        <v>46.0</v>
      </c>
      <c r="M19228" s="3" t="s">
        <v>30</v>
      </c>
      <c r="N19228" s="3" t="s">
        <v>16780</v>
      </c>
      <c r="O19228" s="3" t="s">
        <v>1116</v>
      </c>
      <c r="P19228" s="4">
        <v>28486.0</v>
      </c>
      <c r="Q19228" s="3" t="s">
        <v>110</v>
      </c>
      <c r="S19228" s="3" t="s">
        <v>34</v>
      </c>
    </row>
    <row r="19229">
      <c r="A19229" s="2">
        <v>42318.71491898148</v>
      </c>
      <c r="B19229" s="3">
        <v>94.0</v>
      </c>
      <c r="C19229" s="3" t="s">
        <v>16311</v>
      </c>
      <c r="F19229" s="3">
        <v>12.0</v>
      </c>
      <c r="G19229" s="3">
        <v>8.0</v>
      </c>
      <c r="H19229" s="3" t="s">
        <v>16748</v>
      </c>
      <c r="I19229" s="3" t="s">
        <v>16749</v>
      </c>
      <c r="J19229" s="3" t="s">
        <v>2213</v>
      </c>
      <c r="K19229" s="3" t="s">
        <v>24</v>
      </c>
      <c r="L19229" s="3">
        <v>47.0</v>
      </c>
      <c r="M19229" s="3" t="s">
        <v>25</v>
      </c>
      <c r="N19229" s="3" t="s">
        <v>16781</v>
      </c>
      <c r="O19229" s="3" t="s">
        <v>639</v>
      </c>
      <c r="P19229" s="4">
        <v>17969.0</v>
      </c>
      <c r="Q19229" s="3" t="s">
        <v>49</v>
      </c>
      <c r="S19229" s="3" t="s">
        <v>34</v>
      </c>
    </row>
    <row r="19230">
      <c r="A19230" s="2">
        <v>42318.71491898148</v>
      </c>
      <c r="B19230" s="3">
        <v>94.0</v>
      </c>
      <c r="C19230" s="3" t="s">
        <v>16311</v>
      </c>
      <c r="F19230" s="3">
        <v>12.0</v>
      </c>
      <c r="G19230" s="3">
        <v>8.0</v>
      </c>
      <c r="H19230" s="3" t="s">
        <v>16748</v>
      </c>
      <c r="I19230" s="3" t="s">
        <v>16749</v>
      </c>
      <c r="J19230" s="3" t="s">
        <v>2213</v>
      </c>
      <c r="K19230" s="3" t="s">
        <v>24</v>
      </c>
      <c r="L19230" s="3">
        <v>48.0</v>
      </c>
      <c r="M19230" s="3" t="s">
        <v>30</v>
      </c>
      <c r="N19230" s="3" t="s">
        <v>16782</v>
      </c>
      <c r="O19230" s="3" t="s">
        <v>2020</v>
      </c>
      <c r="P19230" s="4">
        <v>16216.0</v>
      </c>
      <c r="Q19230" s="3" t="s">
        <v>49</v>
      </c>
      <c r="S19230" s="3" t="s">
        <v>34</v>
      </c>
    </row>
    <row r="19231">
      <c r="A19231" s="2">
        <v>42318.71491898148</v>
      </c>
      <c r="B19231" s="3">
        <v>94.0</v>
      </c>
      <c r="C19231" s="3" t="s">
        <v>16311</v>
      </c>
      <c r="F19231" s="3">
        <v>12.0</v>
      </c>
      <c r="G19231" s="3">
        <v>8.0</v>
      </c>
      <c r="H19231" s="3" t="s">
        <v>16748</v>
      </c>
      <c r="I19231" s="3" t="s">
        <v>16749</v>
      </c>
      <c r="J19231" s="3" t="s">
        <v>2213</v>
      </c>
      <c r="K19231" s="3" t="s">
        <v>24</v>
      </c>
      <c r="L19231" s="3">
        <v>49.0</v>
      </c>
      <c r="M19231" s="3" t="s">
        <v>25</v>
      </c>
      <c r="N19231" s="3" t="s">
        <v>16783</v>
      </c>
      <c r="O19231" s="3" t="s">
        <v>204</v>
      </c>
      <c r="P19231" s="4">
        <v>21402.0</v>
      </c>
      <c r="Q19231" s="3" t="s">
        <v>110</v>
      </c>
      <c r="S19231" s="3" t="s">
        <v>34</v>
      </c>
    </row>
    <row r="19232">
      <c r="A19232" s="2">
        <v>42318.71491898148</v>
      </c>
      <c r="B19232" s="3">
        <v>94.0</v>
      </c>
      <c r="C19232" s="3" t="s">
        <v>16311</v>
      </c>
      <c r="F19232" s="3">
        <v>12.0</v>
      </c>
      <c r="G19232" s="3">
        <v>8.0</v>
      </c>
      <c r="H19232" s="3" t="s">
        <v>16748</v>
      </c>
      <c r="I19232" s="3" t="s">
        <v>16749</v>
      </c>
      <c r="J19232" s="3" t="s">
        <v>2213</v>
      </c>
      <c r="K19232" s="3" t="s">
        <v>24</v>
      </c>
      <c r="L19232" s="3">
        <v>50.0</v>
      </c>
      <c r="M19232" s="3" t="s">
        <v>30</v>
      </c>
      <c r="N19232" s="3" t="s">
        <v>11452</v>
      </c>
      <c r="O19232" s="3" t="s">
        <v>803</v>
      </c>
      <c r="P19232" s="4">
        <v>22253.0</v>
      </c>
      <c r="Q19232" s="3" t="s">
        <v>46</v>
      </c>
      <c r="S19232" s="3" t="s">
        <v>34</v>
      </c>
    </row>
    <row r="19233">
      <c r="A19233" s="2">
        <v>42318.71491898148</v>
      </c>
      <c r="B19233" s="3">
        <v>94.0</v>
      </c>
      <c r="C19233" s="3" t="s">
        <v>16311</v>
      </c>
      <c r="F19233" s="3">
        <v>12.0</v>
      </c>
      <c r="G19233" s="3">
        <v>8.0</v>
      </c>
      <c r="H19233" s="3" t="s">
        <v>16748</v>
      </c>
      <c r="I19233" s="3" t="s">
        <v>16749</v>
      </c>
      <c r="J19233" s="3" t="s">
        <v>2213</v>
      </c>
      <c r="K19233" s="3" t="s">
        <v>24</v>
      </c>
      <c r="L19233" s="3">
        <v>51.0</v>
      </c>
      <c r="M19233" s="3" t="s">
        <v>25</v>
      </c>
      <c r="N19233" s="3" t="s">
        <v>16784</v>
      </c>
      <c r="O19233" s="3" t="s">
        <v>16785</v>
      </c>
      <c r="P19233" s="4">
        <v>17220.0</v>
      </c>
      <c r="Q19233" s="3" t="s">
        <v>105</v>
      </c>
      <c r="S19233" s="3" t="s">
        <v>34</v>
      </c>
    </row>
    <row r="19234">
      <c r="A19234" s="2">
        <v>42318.71491898148</v>
      </c>
      <c r="B19234" s="3">
        <v>94.0</v>
      </c>
      <c r="C19234" s="3" t="s">
        <v>16311</v>
      </c>
      <c r="F19234" s="3">
        <v>13.0</v>
      </c>
      <c r="G19234" s="3">
        <v>5.0</v>
      </c>
      <c r="H19234" s="3" t="s">
        <v>672</v>
      </c>
      <c r="I19234" s="3" t="s">
        <v>672</v>
      </c>
      <c r="J19234" s="3" t="s">
        <v>674</v>
      </c>
      <c r="K19234" s="3" t="s">
        <v>272</v>
      </c>
      <c r="L19234" s="3">
        <v>1.0</v>
      </c>
      <c r="M19234" s="3" t="s">
        <v>25</v>
      </c>
      <c r="N19234" s="3" t="s">
        <v>16642</v>
      </c>
      <c r="O19234" s="3" t="s">
        <v>13594</v>
      </c>
      <c r="P19234" s="4">
        <v>14246.0</v>
      </c>
      <c r="Q19234" s="3" t="s">
        <v>86</v>
      </c>
      <c r="S19234" s="3" t="s">
        <v>34</v>
      </c>
    </row>
    <row r="19235">
      <c r="A19235" s="2">
        <v>42318.71491898148</v>
      </c>
      <c r="B19235" s="3">
        <v>94.0</v>
      </c>
      <c r="C19235" s="3" t="s">
        <v>16311</v>
      </c>
      <c r="F19235" s="3">
        <v>13.0</v>
      </c>
      <c r="G19235" s="3">
        <v>5.0</v>
      </c>
      <c r="H19235" s="3" t="s">
        <v>672</v>
      </c>
      <c r="I19235" s="3" t="s">
        <v>672</v>
      </c>
      <c r="J19235" s="3" t="s">
        <v>674</v>
      </c>
      <c r="K19235" s="3" t="s">
        <v>24</v>
      </c>
      <c r="L19235" s="3">
        <v>2.0</v>
      </c>
      <c r="M19235" s="3" t="s">
        <v>30</v>
      </c>
      <c r="N19235" s="3" t="s">
        <v>16786</v>
      </c>
      <c r="O19235" s="3" t="s">
        <v>3401</v>
      </c>
      <c r="P19235" s="4">
        <v>20625.0</v>
      </c>
      <c r="Q19235" s="3" t="s">
        <v>205</v>
      </c>
      <c r="S19235" s="3" t="s">
        <v>34</v>
      </c>
    </row>
    <row r="19236">
      <c r="A19236" s="2">
        <v>42318.71491898148</v>
      </c>
      <c r="B19236" s="3">
        <v>94.0</v>
      </c>
      <c r="C19236" s="3" t="s">
        <v>16311</v>
      </c>
      <c r="F19236" s="3">
        <v>13.0</v>
      </c>
      <c r="G19236" s="3">
        <v>5.0</v>
      </c>
      <c r="H19236" s="3" t="s">
        <v>672</v>
      </c>
      <c r="I19236" s="3" t="s">
        <v>672</v>
      </c>
      <c r="J19236" s="3" t="s">
        <v>674</v>
      </c>
      <c r="K19236" s="3" t="s">
        <v>24</v>
      </c>
      <c r="L19236" s="3">
        <v>3.0</v>
      </c>
      <c r="M19236" s="3" t="s">
        <v>25</v>
      </c>
      <c r="N19236" s="3" t="s">
        <v>16787</v>
      </c>
      <c r="O19236" s="3" t="s">
        <v>1068</v>
      </c>
      <c r="P19236" s="4">
        <v>24948.0</v>
      </c>
      <c r="Q19236" s="3" t="s">
        <v>266</v>
      </c>
      <c r="S19236" s="3" t="s">
        <v>34</v>
      </c>
    </row>
    <row r="19237">
      <c r="A19237" s="2">
        <v>42318.71491898148</v>
      </c>
      <c r="B19237" s="3">
        <v>94.0</v>
      </c>
      <c r="C19237" s="3" t="s">
        <v>16311</v>
      </c>
      <c r="F19237" s="3">
        <v>13.0</v>
      </c>
      <c r="G19237" s="3">
        <v>5.0</v>
      </c>
      <c r="H19237" s="3" t="s">
        <v>672</v>
      </c>
      <c r="I19237" s="3" t="s">
        <v>672</v>
      </c>
      <c r="J19237" s="3" t="s">
        <v>674</v>
      </c>
      <c r="K19237" s="3" t="s">
        <v>24</v>
      </c>
      <c r="L19237" s="3">
        <v>4.0</v>
      </c>
      <c r="M19237" s="3" t="s">
        <v>30</v>
      </c>
      <c r="N19237" s="3" t="s">
        <v>16788</v>
      </c>
      <c r="O19237" s="3" t="s">
        <v>5945</v>
      </c>
      <c r="P19237" s="4">
        <v>14841.0</v>
      </c>
      <c r="Q19237" s="3" t="s">
        <v>49</v>
      </c>
      <c r="S19237" s="3" t="s">
        <v>34</v>
      </c>
    </row>
    <row r="19238">
      <c r="A19238" s="2">
        <v>42318.71491898148</v>
      </c>
      <c r="B19238" s="3">
        <v>94.0</v>
      </c>
      <c r="C19238" s="3" t="s">
        <v>16311</v>
      </c>
      <c r="F19238" s="3">
        <v>13.0</v>
      </c>
      <c r="G19238" s="3">
        <v>5.0</v>
      </c>
      <c r="H19238" s="3" t="s">
        <v>672</v>
      </c>
      <c r="I19238" s="3" t="s">
        <v>672</v>
      </c>
      <c r="J19238" s="3" t="s">
        <v>674</v>
      </c>
      <c r="K19238" s="3" t="s">
        <v>24</v>
      </c>
      <c r="L19238" s="3">
        <v>5.0</v>
      </c>
      <c r="M19238" s="3" t="s">
        <v>25</v>
      </c>
      <c r="N19238" s="3" t="s">
        <v>16789</v>
      </c>
      <c r="O19238" s="3" t="s">
        <v>246</v>
      </c>
      <c r="P19238" s="4">
        <v>23616.0</v>
      </c>
      <c r="Q19238" s="3" t="s">
        <v>96</v>
      </c>
      <c r="S19238" s="3" t="s">
        <v>34</v>
      </c>
    </row>
    <row r="19239">
      <c r="A19239" s="2">
        <v>42318.71491898148</v>
      </c>
      <c r="B19239" s="3">
        <v>94.0</v>
      </c>
      <c r="C19239" s="3" t="s">
        <v>16311</v>
      </c>
      <c r="F19239" s="3">
        <v>13.0</v>
      </c>
      <c r="G19239" s="3">
        <v>5.0</v>
      </c>
      <c r="H19239" s="3" t="s">
        <v>672</v>
      </c>
      <c r="I19239" s="3" t="s">
        <v>672</v>
      </c>
      <c r="J19239" s="3" t="s">
        <v>674</v>
      </c>
      <c r="K19239" s="3" t="s">
        <v>24</v>
      </c>
      <c r="L19239" s="3">
        <v>6.0</v>
      </c>
      <c r="M19239" s="3" t="s">
        <v>30</v>
      </c>
      <c r="N19239" s="3" t="s">
        <v>16790</v>
      </c>
      <c r="O19239" s="3" t="s">
        <v>1887</v>
      </c>
      <c r="P19239" s="4">
        <v>31669.0</v>
      </c>
      <c r="Q19239" s="3" t="s">
        <v>132</v>
      </c>
      <c r="S19239" s="3" t="s">
        <v>34</v>
      </c>
    </row>
    <row r="19240">
      <c r="A19240" s="2">
        <v>42318.71491898148</v>
      </c>
      <c r="B19240" s="3">
        <v>94.0</v>
      </c>
      <c r="C19240" s="3" t="s">
        <v>16311</v>
      </c>
      <c r="F19240" s="3">
        <v>13.0</v>
      </c>
      <c r="G19240" s="3">
        <v>5.0</v>
      </c>
      <c r="H19240" s="3" t="s">
        <v>672</v>
      </c>
      <c r="I19240" s="3" t="s">
        <v>672</v>
      </c>
      <c r="J19240" s="3" t="s">
        <v>674</v>
      </c>
      <c r="K19240" s="3" t="s">
        <v>24</v>
      </c>
      <c r="L19240" s="3">
        <v>7.0</v>
      </c>
      <c r="M19240" s="3" t="s">
        <v>25</v>
      </c>
      <c r="N19240" s="3" t="s">
        <v>16791</v>
      </c>
      <c r="O19240" s="3" t="s">
        <v>1823</v>
      </c>
      <c r="P19240" s="4">
        <v>33279.0</v>
      </c>
      <c r="Q19240" s="3" t="s">
        <v>191</v>
      </c>
      <c r="S19240" s="3" t="s">
        <v>34</v>
      </c>
    </row>
    <row r="19241">
      <c r="A19241" s="2">
        <v>42318.71491898148</v>
      </c>
      <c r="B19241" s="3">
        <v>94.0</v>
      </c>
      <c r="C19241" s="3" t="s">
        <v>16311</v>
      </c>
      <c r="F19241" s="3">
        <v>13.0</v>
      </c>
      <c r="G19241" s="3">
        <v>5.0</v>
      </c>
      <c r="H19241" s="3" t="s">
        <v>672</v>
      </c>
      <c r="I19241" s="3" t="s">
        <v>672</v>
      </c>
      <c r="J19241" s="3" t="s">
        <v>674</v>
      </c>
      <c r="K19241" s="3" t="s">
        <v>24</v>
      </c>
      <c r="L19241" s="3">
        <v>8.0</v>
      </c>
      <c r="M19241" s="3" t="s">
        <v>30</v>
      </c>
      <c r="N19241" s="3" t="s">
        <v>16792</v>
      </c>
      <c r="O19241" s="3" t="s">
        <v>8126</v>
      </c>
      <c r="P19241" s="4">
        <v>18693.0</v>
      </c>
      <c r="Q19241" s="3" t="s">
        <v>49</v>
      </c>
      <c r="S19241" s="3" t="s">
        <v>34</v>
      </c>
    </row>
    <row r="19242">
      <c r="A19242" s="2">
        <v>42318.71491898148</v>
      </c>
      <c r="B19242" s="3">
        <v>94.0</v>
      </c>
      <c r="C19242" s="3" t="s">
        <v>16311</v>
      </c>
      <c r="F19242" s="3">
        <v>13.0</v>
      </c>
      <c r="G19242" s="3">
        <v>5.0</v>
      </c>
      <c r="H19242" s="3" t="s">
        <v>672</v>
      </c>
      <c r="I19242" s="3" t="s">
        <v>672</v>
      </c>
      <c r="J19242" s="3" t="s">
        <v>674</v>
      </c>
      <c r="K19242" s="3" t="s">
        <v>24</v>
      </c>
      <c r="L19242" s="3">
        <v>9.0</v>
      </c>
      <c r="M19242" s="3" t="s">
        <v>25</v>
      </c>
      <c r="N19242" s="3" t="s">
        <v>16793</v>
      </c>
      <c r="O19242" s="3" t="s">
        <v>109</v>
      </c>
      <c r="P19242" s="4">
        <v>13935.0</v>
      </c>
      <c r="Q19242" s="3" t="s">
        <v>96</v>
      </c>
      <c r="S19242" s="3" t="s">
        <v>34</v>
      </c>
    </row>
    <row r="19243">
      <c r="A19243" s="2">
        <v>42318.71491898148</v>
      </c>
      <c r="B19243" s="3">
        <v>94.0</v>
      </c>
      <c r="C19243" s="3" t="s">
        <v>16311</v>
      </c>
      <c r="F19243" s="3">
        <v>13.0</v>
      </c>
      <c r="G19243" s="3">
        <v>5.0</v>
      </c>
      <c r="H19243" s="3" t="s">
        <v>672</v>
      </c>
      <c r="I19243" s="3" t="s">
        <v>672</v>
      </c>
      <c r="J19243" s="3" t="s">
        <v>674</v>
      </c>
      <c r="K19243" s="3" t="s">
        <v>24</v>
      </c>
      <c r="L19243" s="3">
        <v>10.0</v>
      </c>
      <c r="M19243" s="3" t="s">
        <v>30</v>
      </c>
      <c r="N19243" s="3" t="s">
        <v>16353</v>
      </c>
      <c r="O19243" s="3" t="s">
        <v>6461</v>
      </c>
      <c r="P19243" s="4">
        <v>15592.0</v>
      </c>
      <c r="Q19243" s="3" t="s">
        <v>86</v>
      </c>
      <c r="S19243" s="3" t="s">
        <v>34</v>
      </c>
    </row>
    <row r="19244">
      <c r="A19244" s="2">
        <v>42318.71491898148</v>
      </c>
      <c r="B19244" s="3">
        <v>94.0</v>
      </c>
      <c r="C19244" s="3" t="s">
        <v>16311</v>
      </c>
      <c r="F19244" s="3">
        <v>13.0</v>
      </c>
      <c r="G19244" s="3">
        <v>5.0</v>
      </c>
      <c r="H19244" s="3" t="s">
        <v>672</v>
      </c>
      <c r="I19244" s="3" t="s">
        <v>672</v>
      </c>
      <c r="J19244" s="3" t="s">
        <v>674</v>
      </c>
      <c r="K19244" s="3" t="s">
        <v>24</v>
      </c>
      <c r="L19244" s="3">
        <v>11.0</v>
      </c>
      <c r="M19244" s="3" t="s">
        <v>25</v>
      </c>
      <c r="N19244" s="3" t="s">
        <v>10599</v>
      </c>
      <c r="O19244" s="3" t="s">
        <v>168</v>
      </c>
      <c r="P19244" s="4">
        <v>16393.0</v>
      </c>
      <c r="Q19244" s="3" t="s">
        <v>72</v>
      </c>
      <c r="S19244" s="3" t="s">
        <v>34</v>
      </c>
    </row>
    <row r="19245">
      <c r="A19245" s="2">
        <v>42318.71491898148</v>
      </c>
      <c r="B19245" s="3">
        <v>94.0</v>
      </c>
      <c r="C19245" s="3" t="s">
        <v>16311</v>
      </c>
      <c r="F19245" s="3">
        <v>13.0</v>
      </c>
      <c r="G19245" s="3">
        <v>5.0</v>
      </c>
      <c r="H19245" s="3" t="s">
        <v>672</v>
      </c>
      <c r="I19245" s="3" t="s">
        <v>672</v>
      </c>
      <c r="J19245" s="3" t="s">
        <v>674</v>
      </c>
      <c r="K19245" s="3" t="s">
        <v>24</v>
      </c>
      <c r="L19245" s="3">
        <v>12.0</v>
      </c>
      <c r="M19245" s="3" t="s">
        <v>30</v>
      </c>
      <c r="N19245" s="3" t="s">
        <v>16405</v>
      </c>
      <c r="O19245" s="3" t="s">
        <v>158</v>
      </c>
      <c r="P19245" s="4">
        <v>17307.0</v>
      </c>
      <c r="Q19245" s="3" t="s">
        <v>86</v>
      </c>
      <c r="S19245" s="3" t="s">
        <v>34</v>
      </c>
    </row>
    <row r="19246">
      <c r="A19246" s="2">
        <v>42318.71491898148</v>
      </c>
      <c r="B19246" s="3">
        <v>94.0</v>
      </c>
      <c r="C19246" s="3" t="s">
        <v>16311</v>
      </c>
      <c r="F19246" s="3">
        <v>13.0</v>
      </c>
      <c r="G19246" s="3">
        <v>5.0</v>
      </c>
      <c r="H19246" s="3" t="s">
        <v>672</v>
      </c>
      <c r="I19246" s="3" t="s">
        <v>672</v>
      </c>
      <c r="J19246" s="3" t="s">
        <v>674</v>
      </c>
      <c r="K19246" s="3" t="s">
        <v>24</v>
      </c>
      <c r="L19246" s="3">
        <v>13.0</v>
      </c>
      <c r="M19246" s="3" t="s">
        <v>25</v>
      </c>
      <c r="N19246" s="3" t="s">
        <v>2023</v>
      </c>
      <c r="O19246" s="3" t="s">
        <v>664</v>
      </c>
      <c r="P19246" s="4">
        <v>15582.0</v>
      </c>
      <c r="Q19246" s="3" t="s">
        <v>113</v>
      </c>
      <c r="S19246" s="3" t="s">
        <v>34</v>
      </c>
    </row>
    <row r="19247">
      <c r="A19247" s="2">
        <v>42318.71491898148</v>
      </c>
      <c r="B19247" s="3">
        <v>94.0</v>
      </c>
      <c r="C19247" s="3" t="s">
        <v>16311</v>
      </c>
      <c r="F19247" s="3">
        <v>13.0</v>
      </c>
      <c r="G19247" s="3">
        <v>5.0</v>
      </c>
      <c r="H19247" s="3" t="s">
        <v>672</v>
      </c>
      <c r="I19247" s="3" t="s">
        <v>672</v>
      </c>
      <c r="J19247" s="3" t="s">
        <v>674</v>
      </c>
      <c r="K19247" s="3" t="s">
        <v>24</v>
      </c>
      <c r="L19247" s="3">
        <v>14.0</v>
      </c>
      <c r="M19247" s="3" t="s">
        <v>30</v>
      </c>
      <c r="N19247" s="3" t="s">
        <v>11098</v>
      </c>
      <c r="O19247" s="3" t="s">
        <v>193</v>
      </c>
      <c r="P19247" s="4">
        <v>18750.0</v>
      </c>
      <c r="Q19247" s="3" t="s">
        <v>132</v>
      </c>
      <c r="S19247" s="3" t="s">
        <v>34</v>
      </c>
    </row>
    <row r="19248">
      <c r="A19248" s="2">
        <v>42318.71491898148</v>
      </c>
      <c r="B19248" s="3">
        <v>94.0</v>
      </c>
      <c r="C19248" s="3" t="s">
        <v>16311</v>
      </c>
      <c r="F19248" s="3">
        <v>13.0</v>
      </c>
      <c r="G19248" s="3">
        <v>5.0</v>
      </c>
      <c r="H19248" s="3" t="s">
        <v>672</v>
      </c>
      <c r="I19248" s="3" t="s">
        <v>672</v>
      </c>
      <c r="J19248" s="3" t="s">
        <v>674</v>
      </c>
      <c r="K19248" s="3" t="s">
        <v>24</v>
      </c>
      <c r="L19248" s="3">
        <v>15.0</v>
      </c>
      <c r="M19248" s="3" t="s">
        <v>25</v>
      </c>
      <c r="N19248" s="3" t="s">
        <v>16794</v>
      </c>
      <c r="O19248" s="3" t="s">
        <v>570</v>
      </c>
      <c r="P19248" s="4">
        <v>20164.0</v>
      </c>
      <c r="Q19248" s="3" t="s">
        <v>43</v>
      </c>
      <c r="S19248" s="3" t="s">
        <v>34</v>
      </c>
    </row>
    <row r="19249">
      <c r="A19249" s="2">
        <v>42318.71491898148</v>
      </c>
      <c r="B19249" s="3">
        <v>94.0</v>
      </c>
      <c r="C19249" s="3" t="s">
        <v>16311</v>
      </c>
      <c r="F19249" s="3">
        <v>13.0</v>
      </c>
      <c r="G19249" s="3">
        <v>5.0</v>
      </c>
      <c r="H19249" s="3" t="s">
        <v>672</v>
      </c>
      <c r="I19249" s="3" t="s">
        <v>672</v>
      </c>
      <c r="J19249" s="3" t="s">
        <v>674</v>
      </c>
      <c r="K19249" s="3" t="s">
        <v>24</v>
      </c>
      <c r="L19249" s="3">
        <v>16.0</v>
      </c>
      <c r="M19249" s="3" t="s">
        <v>30</v>
      </c>
      <c r="N19249" s="3" t="s">
        <v>12585</v>
      </c>
      <c r="O19249" s="3" t="s">
        <v>1012</v>
      </c>
      <c r="P19249" s="4">
        <v>24275.0</v>
      </c>
      <c r="Q19249" s="3" t="s">
        <v>169</v>
      </c>
      <c r="S19249" s="3" t="s">
        <v>34</v>
      </c>
    </row>
    <row r="19250">
      <c r="A19250" s="2">
        <v>42318.71491898148</v>
      </c>
      <c r="B19250" s="3">
        <v>94.0</v>
      </c>
      <c r="C19250" s="3" t="s">
        <v>16311</v>
      </c>
      <c r="F19250" s="3">
        <v>13.0</v>
      </c>
      <c r="G19250" s="3">
        <v>5.0</v>
      </c>
      <c r="H19250" s="3" t="s">
        <v>672</v>
      </c>
      <c r="I19250" s="3" t="s">
        <v>672</v>
      </c>
      <c r="J19250" s="3" t="s">
        <v>674</v>
      </c>
      <c r="K19250" s="3" t="s">
        <v>24</v>
      </c>
      <c r="L19250" s="3">
        <v>17.0</v>
      </c>
      <c r="M19250" s="3" t="s">
        <v>25</v>
      </c>
      <c r="N19250" s="3" t="s">
        <v>16795</v>
      </c>
      <c r="O19250" s="3" t="s">
        <v>16796</v>
      </c>
      <c r="P19250" s="4">
        <v>14260.0</v>
      </c>
      <c r="Q19250" s="3" t="s">
        <v>113</v>
      </c>
      <c r="S19250" s="3" t="s">
        <v>34</v>
      </c>
    </row>
    <row r="19251">
      <c r="A19251" s="2">
        <v>42318.71491898148</v>
      </c>
      <c r="B19251" s="3">
        <v>94.0</v>
      </c>
      <c r="C19251" s="3" t="s">
        <v>16311</v>
      </c>
      <c r="F19251" s="3">
        <v>13.0</v>
      </c>
      <c r="G19251" s="3">
        <v>5.0</v>
      </c>
      <c r="H19251" s="3" t="s">
        <v>672</v>
      </c>
      <c r="I19251" s="3" t="s">
        <v>672</v>
      </c>
      <c r="J19251" s="3" t="s">
        <v>674</v>
      </c>
      <c r="K19251" s="3" t="s">
        <v>24</v>
      </c>
      <c r="L19251" s="3">
        <v>18.0</v>
      </c>
      <c r="M19251" s="3" t="s">
        <v>30</v>
      </c>
      <c r="N19251" s="3" t="s">
        <v>16797</v>
      </c>
      <c r="O19251" s="3" t="s">
        <v>1751</v>
      </c>
      <c r="P19251" s="4">
        <v>17543.0</v>
      </c>
      <c r="Q19251" s="3" t="s">
        <v>49</v>
      </c>
      <c r="S19251" s="3" t="s">
        <v>34</v>
      </c>
    </row>
    <row r="19252">
      <c r="A19252" s="2">
        <v>42318.71491898148</v>
      </c>
      <c r="B19252" s="3">
        <v>94.0</v>
      </c>
      <c r="C19252" s="3" t="s">
        <v>16311</v>
      </c>
      <c r="F19252" s="3">
        <v>13.0</v>
      </c>
      <c r="G19252" s="3">
        <v>5.0</v>
      </c>
      <c r="H19252" s="3" t="s">
        <v>672</v>
      </c>
      <c r="I19252" s="3" t="s">
        <v>672</v>
      </c>
      <c r="J19252" s="3" t="s">
        <v>674</v>
      </c>
      <c r="K19252" s="3" t="s">
        <v>24</v>
      </c>
      <c r="L19252" s="3">
        <v>19.0</v>
      </c>
      <c r="M19252" s="3" t="s">
        <v>25</v>
      </c>
      <c r="N19252" s="3" t="s">
        <v>512</v>
      </c>
      <c r="O19252" s="3" t="s">
        <v>499</v>
      </c>
      <c r="P19252" s="4">
        <v>26641.0</v>
      </c>
      <c r="Q19252" s="3" t="s">
        <v>2911</v>
      </c>
      <c r="S19252" s="3" t="s">
        <v>34</v>
      </c>
    </row>
    <row r="19253">
      <c r="A19253" s="2">
        <v>42318.71491898148</v>
      </c>
      <c r="B19253" s="3">
        <v>94.0</v>
      </c>
      <c r="C19253" s="3" t="s">
        <v>16311</v>
      </c>
      <c r="F19253" s="3">
        <v>13.0</v>
      </c>
      <c r="G19253" s="3">
        <v>5.0</v>
      </c>
      <c r="H19253" s="3" t="s">
        <v>672</v>
      </c>
      <c r="I19253" s="3" t="s">
        <v>672</v>
      </c>
      <c r="J19253" s="3" t="s">
        <v>674</v>
      </c>
      <c r="K19253" s="3" t="s">
        <v>24</v>
      </c>
      <c r="L19253" s="3">
        <v>20.0</v>
      </c>
      <c r="M19253" s="3" t="s">
        <v>30</v>
      </c>
      <c r="N19253" s="3" t="s">
        <v>16798</v>
      </c>
      <c r="O19253" s="3" t="s">
        <v>809</v>
      </c>
      <c r="P19253" s="4">
        <v>25331.0</v>
      </c>
      <c r="Q19253" s="3" t="s">
        <v>40</v>
      </c>
      <c r="S19253" s="3" t="s">
        <v>34</v>
      </c>
    </row>
    <row r="19254">
      <c r="A19254" s="2">
        <v>42318.71491898148</v>
      </c>
      <c r="B19254" s="3">
        <v>94.0</v>
      </c>
      <c r="C19254" s="3" t="s">
        <v>16311</v>
      </c>
      <c r="F19254" s="3">
        <v>13.0</v>
      </c>
      <c r="G19254" s="3">
        <v>5.0</v>
      </c>
      <c r="H19254" s="3" t="s">
        <v>672</v>
      </c>
      <c r="I19254" s="3" t="s">
        <v>672</v>
      </c>
      <c r="J19254" s="3" t="s">
        <v>674</v>
      </c>
      <c r="K19254" s="3" t="s">
        <v>24</v>
      </c>
      <c r="L19254" s="3">
        <v>21.0</v>
      </c>
      <c r="M19254" s="3" t="s">
        <v>25</v>
      </c>
      <c r="N19254" s="3" t="s">
        <v>16799</v>
      </c>
      <c r="O19254" s="3" t="s">
        <v>246</v>
      </c>
      <c r="P19254" s="4">
        <v>23982.0</v>
      </c>
      <c r="Q19254" s="3" t="s">
        <v>132</v>
      </c>
      <c r="S19254" s="3" t="s">
        <v>34</v>
      </c>
    </row>
    <row r="19255">
      <c r="A19255" s="2">
        <v>42318.71491898148</v>
      </c>
      <c r="B19255" s="3">
        <v>94.0</v>
      </c>
      <c r="C19255" s="3" t="s">
        <v>16311</v>
      </c>
      <c r="F19255" s="3">
        <v>13.0</v>
      </c>
      <c r="G19255" s="3">
        <v>5.0</v>
      </c>
      <c r="H19255" s="3" t="s">
        <v>672</v>
      </c>
      <c r="I19255" s="3" t="s">
        <v>672</v>
      </c>
      <c r="J19255" s="3" t="s">
        <v>674</v>
      </c>
      <c r="K19255" s="3" t="s">
        <v>24</v>
      </c>
      <c r="L19255" s="3">
        <v>22.0</v>
      </c>
      <c r="M19255" s="3" t="s">
        <v>30</v>
      </c>
      <c r="N19255" s="3" t="s">
        <v>16449</v>
      </c>
      <c r="O19255" s="3" t="s">
        <v>4856</v>
      </c>
      <c r="P19255" s="4">
        <v>21663.0</v>
      </c>
      <c r="Q19255" s="3" t="s">
        <v>33</v>
      </c>
      <c r="S19255" s="3" t="s">
        <v>34</v>
      </c>
    </row>
    <row r="19256">
      <c r="A19256" s="2">
        <v>42318.71491898148</v>
      </c>
      <c r="B19256" s="3">
        <v>94.0</v>
      </c>
      <c r="C19256" s="3" t="s">
        <v>16311</v>
      </c>
      <c r="F19256" s="3">
        <v>13.0</v>
      </c>
      <c r="G19256" s="3">
        <v>5.0</v>
      </c>
      <c r="H19256" s="3" t="s">
        <v>672</v>
      </c>
      <c r="I19256" s="3" t="s">
        <v>672</v>
      </c>
      <c r="J19256" s="3" t="s">
        <v>674</v>
      </c>
      <c r="K19256" s="3" t="s">
        <v>24</v>
      </c>
      <c r="L19256" s="3">
        <v>23.0</v>
      </c>
      <c r="M19256" s="3" t="s">
        <v>25</v>
      </c>
      <c r="N19256" s="3" t="s">
        <v>16800</v>
      </c>
      <c r="O19256" s="3" t="s">
        <v>7992</v>
      </c>
      <c r="P19256" s="4">
        <v>35658.0</v>
      </c>
      <c r="Q19256" s="3" t="s">
        <v>40</v>
      </c>
      <c r="S19256" s="3" t="s">
        <v>34</v>
      </c>
    </row>
    <row r="19257">
      <c r="A19257" s="2">
        <v>42318.71491898148</v>
      </c>
      <c r="B19257" s="3">
        <v>94.0</v>
      </c>
      <c r="C19257" s="3" t="s">
        <v>16311</v>
      </c>
      <c r="F19257" s="3">
        <v>13.0</v>
      </c>
      <c r="G19257" s="3">
        <v>5.0</v>
      </c>
      <c r="H19257" s="3" t="s">
        <v>672</v>
      </c>
      <c r="I19257" s="3" t="s">
        <v>672</v>
      </c>
      <c r="J19257" s="3" t="s">
        <v>674</v>
      </c>
      <c r="K19257" s="3" t="s">
        <v>24</v>
      </c>
      <c r="L19257" s="3">
        <v>24.0</v>
      </c>
      <c r="M19257" s="3" t="s">
        <v>30</v>
      </c>
      <c r="N19257" s="3" t="s">
        <v>16801</v>
      </c>
      <c r="O19257" s="3" t="s">
        <v>16802</v>
      </c>
      <c r="P19257" s="4">
        <v>23426.0</v>
      </c>
      <c r="Q19257" s="3" t="s">
        <v>43</v>
      </c>
      <c r="S19257" s="3" t="s">
        <v>34</v>
      </c>
    </row>
    <row r="19258">
      <c r="A19258" s="2">
        <v>42318.71491898148</v>
      </c>
      <c r="B19258" s="3">
        <v>94.0</v>
      </c>
      <c r="C19258" s="3" t="s">
        <v>16311</v>
      </c>
      <c r="F19258" s="3">
        <v>13.0</v>
      </c>
      <c r="G19258" s="3">
        <v>5.0</v>
      </c>
      <c r="H19258" s="3" t="s">
        <v>672</v>
      </c>
      <c r="I19258" s="3" t="s">
        <v>672</v>
      </c>
      <c r="J19258" s="3" t="s">
        <v>674</v>
      </c>
      <c r="K19258" s="3" t="s">
        <v>24</v>
      </c>
      <c r="L19258" s="3">
        <v>25.0</v>
      </c>
      <c r="M19258" s="3" t="s">
        <v>25</v>
      </c>
      <c r="N19258" s="3" t="s">
        <v>16348</v>
      </c>
      <c r="O19258" s="3" t="s">
        <v>246</v>
      </c>
      <c r="P19258" s="4">
        <v>18735.0</v>
      </c>
      <c r="Q19258" s="3" t="s">
        <v>145</v>
      </c>
      <c r="S19258" s="3" t="s">
        <v>34</v>
      </c>
    </row>
    <row r="19259">
      <c r="A19259" s="2">
        <v>42318.71491898148</v>
      </c>
      <c r="B19259" s="3">
        <v>94.0</v>
      </c>
      <c r="C19259" s="3" t="s">
        <v>16311</v>
      </c>
      <c r="F19259" s="3">
        <v>13.0</v>
      </c>
      <c r="G19259" s="3">
        <v>5.0</v>
      </c>
      <c r="H19259" s="3" t="s">
        <v>672</v>
      </c>
      <c r="I19259" s="3" t="s">
        <v>672</v>
      </c>
      <c r="J19259" s="3" t="s">
        <v>674</v>
      </c>
      <c r="K19259" s="3" t="s">
        <v>24</v>
      </c>
      <c r="L19259" s="3">
        <v>26.0</v>
      </c>
      <c r="M19259" s="3" t="s">
        <v>30</v>
      </c>
      <c r="N19259" s="3" t="s">
        <v>13438</v>
      </c>
      <c r="O19259" s="3" t="s">
        <v>6981</v>
      </c>
      <c r="P19259" s="4">
        <v>26425.0</v>
      </c>
      <c r="Q19259" s="3" t="s">
        <v>132</v>
      </c>
      <c r="S19259" s="3" t="s">
        <v>34</v>
      </c>
    </row>
    <row r="19260">
      <c r="A19260" s="2">
        <v>42318.71491898148</v>
      </c>
      <c r="B19260" s="3">
        <v>94.0</v>
      </c>
      <c r="C19260" s="3" t="s">
        <v>16311</v>
      </c>
      <c r="F19260" s="3">
        <v>13.0</v>
      </c>
      <c r="G19260" s="3">
        <v>5.0</v>
      </c>
      <c r="H19260" s="3" t="s">
        <v>672</v>
      </c>
      <c r="I19260" s="3" t="s">
        <v>672</v>
      </c>
      <c r="J19260" s="3" t="s">
        <v>674</v>
      </c>
      <c r="K19260" s="3" t="s">
        <v>24</v>
      </c>
      <c r="L19260" s="3">
        <v>27.0</v>
      </c>
      <c r="M19260" s="3" t="s">
        <v>25</v>
      </c>
      <c r="N19260" s="3" t="s">
        <v>16803</v>
      </c>
      <c r="O19260" s="3" t="s">
        <v>628</v>
      </c>
      <c r="P19260" s="4">
        <v>14164.0</v>
      </c>
      <c r="Q19260" s="3" t="s">
        <v>740</v>
      </c>
      <c r="S19260" s="3" t="s">
        <v>34</v>
      </c>
    </row>
    <row r="19261">
      <c r="A19261" s="2">
        <v>42318.71491898148</v>
      </c>
      <c r="B19261" s="3">
        <v>94.0</v>
      </c>
      <c r="C19261" s="3" t="s">
        <v>16311</v>
      </c>
      <c r="F19261" s="3">
        <v>13.0</v>
      </c>
      <c r="G19261" s="3">
        <v>5.0</v>
      </c>
      <c r="H19261" s="3" t="s">
        <v>672</v>
      </c>
      <c r="I19261" s="3" t="s">
        <v>672</v>
      </c>
      <c r="J19261" s="3" t="s">
        <v>674</v>
      </c>
      <c r="K19261" s="3" t="s">
        <v>24</v>
      </c>
      <c r="L19261" s="3">
        <v>28.0</v>
      </c>
      <c r="M19261" s="3" t="s">
        <v>30</v>
      </c>
      <c r="N19261" s="3" t="s">
        <v>5136</v>
      </c>
      <c r="O19261" s="3" t="s">
        <v>98</v>
      </c>
      <c r="P19261" s="4">
        <v>21650.0</v>
      </c>
      <c r="Q19261" s="3" t="s">
        <v>1605</v>
      </c>
      <c r="S19261" s="3" t="s">
        <v>34</v>
      </c>
    </row>
    <row r="19262">
      <c r="A19262" s="2">
        <v>42318.71491898148</v>
      </c>
      <c r="B19262" s="3">
        <v>94.0</v>
      </c>
      <c r="C19262" s="3" t="s">
        <v>16311</v>
      </c>
      <c r="F19262" s="3">
        <v>13.0</v>
      </c>
      <c r="G19262" s="3">
        <v>5.0</v>
      </c>
      <c r="H19262" s="3" t="s">
        <v>672</v>
      </c>
      <c r="I19262" s="3" t="s">
        <v>672</v>
      </c>
      <c r="J19262" s="3" t="s">
        <v>674</v>
      </c>
      <c r="K19262" s="3" t="s">
        <v>24</v>
      </c>
      <c r="L19262" s="3">
        <v>29.0</v>
      </c>
      <c r="M19262" s="3" t="s">
        <v>25</v>
      </c>
      <c r="N19262" s="3" t="s">
        <v>16804</v>
      </c>
      <c r="O19262" s="3" t="s">
        <v>42</v>
      </c>
      <c r="P19262" s="4">
        <v>27089.0</v>
      </c>
      <c r="Q19262" s="3" t="s">
        <v>37</v>
      </c>
      <c r="S19262" s="3" t="s">
        <v>34</v>
      </c>
    </row>
    <row r="19263">
      <c r="A19263" s="2">
        <v>42318.71491898148</v>
      </c>
      <c r="B19263" s="3">
        <v>94.0</v>
      </c>
      <c r="C19263" s="3" t="s">
        <v>16311</v>
      </c>
      <c r="F19263" s="3">
        <v>13.0</v>
      </c>
      <c r="G19263" s="3">
        <v>5.0</v>
      </c>
      <c r="H19263" s="3" t="s">
        <v>672</v>
      </c>
      <c r="I19263" s="3" t="s">
        <v>672</v>
      </c>
      <c r="J19263" s="3" t="s">
        <v>674</v>
      </c>
      <c r="K19263" s="3" t="s">
        <v>24</v>
      </c>
      <c r="L19263" s="3">
        <v>30.0</v>
      </c>
      <c r="M19263" s="3" t="s">
        <v>30</v>
      </c>
      <c r="N19263" s="3" t="s">
        <v>16805</v>
      </c>
      <c r="O19263" s="3" t="s">
        <v>596</v>
      </c>
      <c r="P19263" s="4">
        <v>14498.0</v>
      </c>
      <c r="Q19263" s="3" t="s">
        <v>110</v>
      </c>
      <c r="S19263" s="3" t="s">
        <v>34</v>
      </c>
    </row>
    <row r="19264">
      <c r="A19264" s="2">
        <v>42318.71491898148</v>
      </c>
      <c r="B19264" s="3">
        <v>94.0</v>
      </c>
      <c r="C19264" s="3" t="s">
        <v>16311</v>
      </c>
      <c r="F19264" s="3">
        <v>13.0</v>
      </c>
      <c r="G19264" s="3">
        <v>5.0</v>
      </c>
      <c r="H19264" s="3" t="s">
        <v>672</v>
      </c>
      <c r="I19264" s="3" t="s">
        <v>672</v>
      </c>
      <c r="J19264" s="3" t="s">
        <v>674</v>
      </c>
      <c r="K19264" s="3" t="s">
        <v>24</v>
      </c>
      <c r="L19264" s="3">
        <v>31.0</v>
      </c>
      <c r="M19264" s="3" t="s">
        <v>25</v>
      </c>
      <c r="N19264" s="3" t="s">
        <v>16806</v>
      </c>
      <c r="O19264" s="3" t="s">
        <v>14814</v>
      </c>
      <c r="P19264" s="4">
        <v>19829.0</v>
      </c>
      <c r="Q19264" s="3" t="s">
        <v>153</v>
      </c>
      <c r="S19264" s="3" t="s">
        <v>34</v>
      </c>
    </row>
    <row r="19265">
      <c r="A19265" s="2">
        <v>42318.71491898148</v>
      </c>
      <c r="B19265" s="3">
        <v>94.0</v>
      </c>
      <c r="C19265" s="3" t="s">
        <v>16311</v>
      </c>
      <c r="F19265" s="3">
        <v>13.0</v>
      </c>
      <c r="G19265" s="3">
        <v>5.0</v>
      </c>
      <c r="H19265" s="3" t="s">
        <v>672</v>
      </c>
      <c r="I19265" s="3" t="s">
        <v>672</v>
      </c>
      <c r="J19265" s="3" t="s">
        <v>674</v>
      </c>
      <c r="K19265" s="3" t="s">
        <v>24</v>
      </c>
      <c r="L19265" s="3">
        <v>32.0</v>
      </c>
      <c r="M19265" s="3" t="s">
        <v>30</v>
      </c>
      <c r="N19265" s="3" t="s">
        <v>16807</v>
      </c>
      <c r="O19265" s="3" t="s">
        <v>1342</v>
      </c>
      <c r="P19265" s="4">
        <v>11846.0</v>
      </c>
      <c r="Q19265" s="3" t="s">
        <v>40</v>
      </c>
      <c r="S19265" s="3" t="s">
        <v>34</v>
      </c>
    </row>
    <row r="19266">
      <c r="A19266" s="2">
        <v>42318.71491898148</v>
      </c>
      <c r="B19266" s="3">
        <v>94.0</v>
      </c>
      <c r="C19266" s="3" t="s">
        <v>16311</v>
      </c>
      <c r="F19266" s="3">
        <v>13.0</v>
      </c>
      <c r="G19266" s="3">
        <v>5.0</v>
      </c>
      <c r="H19266" s="3" t="s">
        <v>672</v>
      </c>
      <c r="I19266" s="3" t="s">
        <v>672</v>
      </c>
      <c r="J19266" s="3" t="s">
        <v>674</v>
      </c>
      <c r="K19266" s="3" t="s">
        <v>24</v>
      </c>
      <c r="L19266" s="3">
        <v>33.0</v>
      </c>
      <c r="M19266" s="3" t="s">
        <v>25</v>
      </c>
      <c r="N19266" s="3" t="s">
        <v>16385</v>
      </c>
      <c r="O19266" s="3" t="s">
        <v>16808</v>
      </c>
      <c r="P19266" s="4">
        <v>34351.0</v>
      </c>
      <c r="Q19266" s="3" t="s">
        <v>191</v>
      </c>
      <c r="S19266" s="3" t="s">
        <v>34</v>
      </c>
    </row>
    <row r="19267">
      <c r="A19267" s="2">
        <v>42318.71491898148</v>
      </c>
      <c r="B19267" s="3">
        <v>94.0</v>
      </c>
      <c r="C19267" s="3" t="s">
        <v>16311</v>
      </c>
      <c r="F19267" s="3">
        <v>13.0</v>
      </c>
      <c r="G19267" s="3">
        <v>5.0</v>
      </c>
      <c r="H19267" s="3" t="s">
        <v>672</v>
      </c>
      <c r="I19267" s="3" t="s">
        <v>672</v>
      </c>
      <c r="J19267" s="3" t="s">
        <v>674</v>
      </c>
      <c r="K19267" s="3" t="s">
        <v>24</v>
      </c>
      <c r="L19267" s="3">
        <v>34.0</v>
      </c>
      <c r="M19267" s="3" t="s">
        <v>30</v>
      </c>
      <c r="N19267" s="3" t="s">
        <v>14259</v>
      </c>
      <c r="O19267" s="3" t="s">
        <v>1739</v>
      </c>
      <c r="P19267" s="4">
        <v>22912.0</v>
      </c>
      <c r="Q19267" s="3" t="s">
        <v>132</v>
      </c>
      <c r="S19267" s="3" t="s">
        <v>34</v>
      </c>
    </row>
    <row r="19268">
      <c r="A19268" s="2">
        <v>42318.71491898148</v>
      </c>
      <c r="B19268" s="3">
        <v>94.0</v>
      </c>
      <c r="C19268" s="3" t="s">
        <v>16311</v>
      </c>
      <c r="F19268" s="3">
        <v>13.0</v>
      </c>
      <c r="G19268" s="3">
        <v>5.0</v>
      </c>
      <c r="H19268" s="3" t="s">
        <v>672</v>
      </c>
      <c r="I19268" s="3" t="s">
        <v>672</v>
      </c>
      <c r="J19268" s="3" t="s">
        <v>674</v>
      </c>
      <c r="K19268" s="3" t="s">
        <v>24</v>
      </c>
      <c r="L19268" s="3">
        <v>35.0</v>
      </c>
      <c r="M19268" s="3" t="s">
        <v>25</v>
      </c>
      <c r="N19268" s="3" t="s">
        <v>16724</v>
      </c>
      <c r="O19268" s="3" t="s">
        <v>628</v>
      </c>
      <c r="P19268" s="4">
        <v>16909.0</v>
      </c>
      <c r="Q19268" s="3" t="s">
        <v>105</v>
      </c>
      <c r="S19268" s="3" t="s">
        <v>34</v>
      </c>
    </row>
    <row r="19269">
      <c r="A19269" s="2">
        <v>42318.71491898148</v>
      </c>
      <c r="B19269" s="3">
        <v>94.0</v>
      </c>
      <c r="C19269" s="3" t="s">
        <v>16311</v>
      </c>
      <c r="F19269" s="3">
        <v>13.0</v>
      </c>
      <c r="G19269" s="3">
        <v>5.0</v>
      </c>
      <c r="H19269" s="3" t="s">
        <v>672</v>
      </c>
      <c r="I19269" s="3" t="s">
        <v>672</v>
      </c>
      <c r="J19269" s="3" t="s">
        <v>674</v>
      </c>
      <c r="K19269" s="3" t="s">
        <v>24</v>
      </c>
      <c r="L19269" s="3">
        <v>36.0</v>
      </c>
      <c r="M19269" s="3" t="s">
        <v>30</v>
      </c>
      <c r="N19269" s="3" t="s">
        <v>6198</v>
      </c>
      <c r="O19269" s="3" t="s">
        <v>107</v>
      </c>
      <c r="P19269" s="4">
        <v>24213.0</v>
      </c>
      <c r="Q19269" s="3" t="s">
        <v>247</v>
      </c>
      <c r="S19269" s="3" t="s">
        <v>34</v>
      </c>
    </row>
    <row r="19270">
      <c r="A19270" s="2">
        <v>42318.71491898148</v>
      </c>
      <c r="B19270" s="3">
        <v>94.0</v>
      </c>
      <c r="C19270" s="3" t="s">
        <v>16311</v>
      </c>
      <c r="F19270" s="3">
        <v>13.0</v>
      </c>
      <c r="G19270" s="3">
        <v>5.0</v>
      </c>
      <c r="H19270" s="3" t="s">
        <v>672</v>
      </c>
      <c r="I19270" s="3" t="s">
        <v>672</v>
      </c>
      <c r="J19270" s="3" t="s">
        <v>674</v>
      </c>
      <c r="K19270" s="3" t="s">
        <v>24</v>
      </c>
      <c r="L19270" s="3">
        <v>37.0</v>
      </c>
      <c r="M19270" s="3" t="s">
        <v>25</v>
      </c>
      <c r="N19270" s="3" t="s">
        <v>16809</v>
      </c>
      <c r="O19270" s="3" t="s">
        <v>297</v>
      </c>
      <c r="P19270" s="4">
        <v>23221.0</v>
      </c>
      <c r="Q19270" s="3" t="s">
        <v>132</v>
      </c>
      <c r="S19270" s="3" t="s">
        <v>34</v>
      </c>
    </row>
    <row r="19271">
      <c r="A19271" s="2">
        <v>42318.71491898148</v>
      </c>
      <c r="B19271" s="3">
        <v>94.0</v>
      </c>
      <c r="C19271" s="3" t="s">
        <v>16311</v>
      </c>
      <c r="F19271" s="3">
        <v>13.0</v>
      </c>
      <c r="G19271" s="3">
        <v>5.0</v>
      </c>
      <c r="H19271" s="3" t="s">
        <v>672</v>
      </c>
      <c r="I19271" s="3" t="s">
        <v>672</v>
      </c>
      <c r="J19271" s="3" t="s">
        <v>674</v>
      </c>
      <c r="K19271" s="3" t="s">
        <v>24</v>
      </c>
      <c r="L19271" s="3">
        <v>38.0</v>
      </c>
      <c r="M19271" s="3" t="s">
        <v>30</v>
      </c>
      <c r="N19271" s="3" t="s">
        <v>3877</v>
      </c>
      <c r="O19271" s="3" t="s">
        <v>129</v>
      </c>
      <c r="P19271" s="4">
        <v>22217.0</v>
      </c>
      <c r="Q19271" s="3" t="s">
        <v>40</v>
      </c>
      <c r="S19271" s="3" t="s">
        <v>34</v>
      </c>
    </row>
    <row r="19272">
      <c r="A19272" s="2">
        <v>42318.71491898148</v>
      </c>
      <c r="B19272" s="3">
        <v>94.0</v>
      </c>
      <c r="C19272" s="3" t="s">
        <v>16311</v>
      </c>
      <c r="F19272" s="3">
        <v>13.0</v>
      </c>
      <c r="G19272" s="3">
        <v>5.0</v>
      </c>
      <c r="H19272" s="3" t="s">
        <v>672</v>
      </c>
      <c r="I19272" s="3" t="s">
        <v>672</v>
      </c>
      <c r="J19272" s="3" t="s">
        <v>674</v>
      </c>
      <c r="K19272" s="3" t="s">
        <v>24</v>
      </c>
      <c r="L19272" s="3">
        <v>39.0</v>
      </c>
      <c r="M19272" s="3" t="s">
        <v>25</v>
      </c>
      <c r="N19272" s="3" t="s">
        <v>16810</v>
      </c>
      <c r="O19272" s="3" t="s">
        <v>16408</v>
      </c>
      <c r="P19272" s="4">
        <v>15230.0</v>
      </c>
      <c r="Q19272" s="3" t="s">
        <v>86</v>
      </c>
      <c r="S19272" s="3" t="s">
        <v>34</v>
      </c>
    </row>
    <row r="19273">
      <c r="A19273" s="2">
        <v>42318.71491898148</v>
      </c>
      <c r="B19273" s="3">
        <v>94.0</v>
      </c>
      <c r="C19273" s="3" t="s">
        <v>16311</v>
      </c>
      <c r="F19273" s="3">
        <v>13.0</v>
      </c>
      <c r="G19273" s="3">
        <v>5.0</v>
      </c>
      <c r="H19273" s="3" t="s">
        <v>672</v>
      </c>
      <c r="I19273" s="3" t="s">
        <v>672</v>
      </c>
      <c r="J19273" s="3" t="s">
        <v>674</v>
      </c>
      <c r="K19273" s="3" t="s">
        <v>24</v>
      </c>
      <c r="L19273" s="3">
        <v>40.0</v>
      </c>
      <c r="M19273" s="3" t="s">
        <v>30</v>
      </c>
      <c r="N19273" s="3" t="s">
        <v>16405</v>
      </c>
      <c r="O19273" s="3" t="s">
        <v>5945</v>
      </c>
      <c r="P19273" s="4">
        <v>12856.0</v>
      </c>
      <c r="Q19273" s="3" t="s">
        <v>40</v>
      </c>
      <c r="S19273" s="3" t="s">
        <v>34</v>
      </c>
    </row>
    <row r="19274">
      <c r="A19274" s="2">
        <v>42318.71491898148</v>
      </c>
      <c r="B19274" s="3">
        <v>94.0</v>
      </c>
      <c r="C19274" s="3" t="s">
        <v>16311</v>
      </c>
      <c r="F19274" s="3">
        <v>13.0</v>
      </c>
      <c r="G19274" s="3">
        <v>5.0</v>
      </c>
      <c r="H19274" s="3" t="s">
        <v>672</v>
      </c>
      <c r="I19274" s="3" t="s">
        <v>672</v>
      </c>
      <c r="J19274" s="3" t="s">
        <v>674</v>
      </c>
      <c r="K19274" s="3" t="s">
        <v>24</v>
      </c>
      <c r="L19274" s="3">
        <v>41.0</v>
      </c>
      <c r="M19274" s="3" t="s">
        <v>25</v>
      </c>
      <c r="N19274" s="3" t="s">
        <v>16811</v>
      </c>
      <c r="O19274" s="3" t="s">
        <v>384</v>
      </c>
      <c r="P19274" s="4">
        <v>31824.0</v>
      </c>
      <c r="Q19274" s="3" t="s">
        <v>132</v>
      </c>
      <c r="S19274" s="3" t="s">
        <v>34</v>
      </c>
    </row>
    <row r="19275">
      <c r="A19275" s="2">
        <v>42318.71491898148</v>
      </c>
      <c r="B19275" s="3">
        <v>94.0</v>
      </c>
      <c r="C19275" s="3" t="s">
        <v>16311</v>
      </c>
      <c r="F19275" s="3">
        <v>13.0</v>
      </c>
      <c r="G19275" s="3">
        <v>5.0</v>
      </c>
      <c r="H19275" s="3" t="s">
        <v>672</v>
      </c>
      <c r="I19275" s="3" t="s">
        <v>672</v>
      </c>
      <c r="J19275" s="3" t="s">
        <v>674</v>
      </c>
      <c r="K19275" s="3" t="s">
        <v>24</v>
      </c>
      <c r="L19275" s="3">
        <v>42.0</v>
      </c>
      <c r="M19275" s="3" t="s">
        <v>30</v>
      </c>
      <c r="N19275" s="3" t="s">
        <v>16642</v>
      </c>
      <c r="O19275" s="3" t="s">
        <v>9082</v>
      </c>
      <c r="P19275" s="4">
        <v>18320.0</v>
      </c>
      <c r="Q19275" s="3" t="s">
        <v>209</v>
      </c>
      <c r="S19275" s="3" t="s">
        <v>34</v>
      </c>
    </row>
    <row r="19276">
      <c r="A19276" s="2">
        <v>42318.71491898148</v>
      </c>
      <c r="B19276" s="3">
        <v>94.0</v>
      </c>
      <c r="C19276" s="3" t="s">
        <v>16311</v>
      </c>
      <c r="F19276" s="3">
        <v>13.0</v>
      </c>
      <c r="G19276" s="3">
        <v>5.0</v>
      </c>
      <c r="H19276" s="3" t="s">
        <v>672</v>
      </c>
      <c r="I19276" s="3" t="s">
        <v>672</v>
      </c>
      <c r="J19276" s="3" t="s">
        <v>674</v>
      </c>
      <c r="K19276" s="3" t="s">
        <v>24</v>
      </c>
      <c r="L19276" s="3">
        <v>43.0</v>
      </c>
      <c r="M19276" s="3" t="s">
        <v>25</v>
      </c>
      <c r="N19276" s="3" t="s">
        <v>16812</v>
      </c>
      <c r="O19276" s="3" t="s">
        <v>281</v>
      </c>
      <c r="P19276" s="4">
        <v>21299.0</v>
      </c>
      <c r="Q19276" s="3" t="s">
        <v>247</v>
      </c>
      <c r="S19276" s="3" t="s">
        <v>34</v>
      </c>
    </row>
    <row r="19277">
      <c r="A19277" s="2">
        <v>42318.71491898148</v>
      </c>
      <c r="B19277" s="3">
        <v>94.0</v>
      </c>
      <c r="C19277" s="3" t="s">
        <v>16311</v>
      </c>
      <c r="F19277" s="3">
        <v>13.0</v>
      </c>
      <c r="G19277" s="3">
        <v>5.0</v>
      </c>
      <c r="H19277" s="3" t="s">
        <v>672</v>
      </c>
      <c r="I19277" s="3" t="s">
        <v>672</v>
      </c>
      <c r="J19277" s="3" t="s">
        <v>674</v>
      </c>
      <c r="K19277" s="3" t="s">
        <v>24</v>
      </c>
      <c r="L19277" s="3">
        <v>44.0</v>
      </c>
      <c r="M19277" s="3" t="s">
        <v>30</v>
      </c>
      <c r="N19277" s="3" t="s">
        <v>16409</v>
      </c>
      <c r="O19277" s="3" t="s">
        <v>361</v>
      </c>
      <c r="P19277" s="4">
        <v>8770.0</v>
      </c>
      <c r="Q19277" s="3" t="s">
        <v>49</v>
      </c>
      <c r="S19277" s="3" t="s">
        <v>34</v>
      </c>
    </row>
    <row r="19278">
      <c r="A19278" s="2">
        <v>42318.71491898148</v>
      </c>
      <c r="B19278" s="3">
        <v>94.0</v>
      </c>
      <c r="C19278" s="3" t="s">
        <v>16311</v>
      </c>
      <c r="F19278" s="3">
        <v>13.0</v>
      </c>
      <c r="G19278" s="3">
        <v>5.0</v>
      </c>
      <c r="H19278" s="3" t="s">
        <v>672</v>
      </c>
      <c r="I19278" s="3" t="s">
        <v>672</v>
      </c>
      <c r="J19278" s="3" t="s">
        <v>674</v>
      </c>
      <c r="K19278" s="3" t="s">
        <v>24</v>
      </c>
      <c r="L19278" s="3">
        <v>45.0</v>
      </c>
      <c r="M19278" s="3" t="s">
        <v>25</v>
      </c>
      <c r="N19278" s="3" t="s">
        <v>16813</v>
      </c>
      <c r="O19278" s="3" t="s">
        <v>275</v>
      </c>
      <c r="P19278" s="4">
        <v>11723.0</v>
      </c>
      <c r="Q19278" s="3" t="s">
        <v>72</v>
      </c>
      <c r="S19278" s="3" t="s">
        <v>34</v>
      </c>
    </row>
    <row r="19279">
      <c r="A19279" s="2">
        <v>42318.71491898148</v>
      </c>
      <c r="B19279" s="3">
        <v>94.0</v>
      </c>
      <c r="C19279" s="3" t="s">
        <v>16311</v>
      </c>
      <c r="F19279" s="3">
        <v>13.0</v>
      </c>
      <c r="G19279" s="3">
        <v>5.0</v>
      </c>
      <c r="H19279" s="3" t="s">
        <v>672</v>
      </c>
      <c r="I19279" s="3" t="s">
        <v>672</v>
      </c>
      <c r="J19279" s="3" t="s">
        <v>674</v>
      </c>
      <c r="K19279" s="3" t="s">
        <v>24</v>
      </c>
      <c r="L19279" s="3">
        <v>46.0</v>
      </c>
      <c r="M19279" s="3" t="s">
        <v>30</v>
      </c>
      <c r="N19279" s="3" t="s">
        <v>16814</v>
      </c>
      <c r="O19279" s="3" t="s">
        <v>5252</v>
      </c>
      <c r="P19279" s="4">
        <v>17110.0</v>
      </c>
      <c r="Q19279" s="3" t="s">
        <v>113</v>
      </c>
      <c r="S19279" s="3" t="s">
        <v>34</v>
      </c>
    </row>
    <row r="19280">
      <c r="A19280" s="2">
        <v>42318.71491898148</v>
      </c>
      <c r="B19280" s="3">
        <v>94.0</v>
      </c>
      <c r="C19280" s="3" t="s">
        <v>16311</v>
      </c>
      <c r="F19280" s="3">
        <v>13.0</v>
      </c>
      <c r="G19280" s="3">
        <v>5.0</v>
      </c>
      <c r="H19280" s="3" t="s">
        <v>672</v>
      </c>
      <c r="I19280" s="3" t="s">
        <v>672</v>
      </c>
      <c r="J19280" s="3" t="s">
        <v>674</v>
      </c>
      <c r="K19280" s="3" t="s">
        <v>24</v>
      </c>
      <c r="L19280" s="3">
        <v>47.0</v>
      </c>
      <c r="M19280" s="3" t="s">
        <v>25</v>
      </c>
      <c r="N19280" s="3" t="s">
        <v>3842</v>
      </c>
      <c r="O19280" s="3" t="s">
        <v>127</v>
      </c>
      <c r="P19280" s="4">
        <v>9761.0</v>
      </c>
      <c r="Q19280" s="3" t="s">
        <v>96</v>
      </c>
      <c r="S19280" s="3" t="s">
        <v>34</v>
      </c>
    </row>
    <row r="19281">
      <c r="A19281" s="2">
        <v>42318.71491898148</v>
      </c>
      <c r="B19281" s="3">
        <v>94.0</v>
      </c>
      <c r="C19281" s="3" t="s">
        <v>16311</v>
      </c>
      <c r="F19281" s="3">
        <v>13.0</v>
      </c>
      <c r="G19281" s="3">
        <v>5.0</v>
      </c>
      <c r="H19281" s="3" t="s">
        <v>672</v>
      </c>
      <c r="I19281" s="3" t="s">
        <v>672</v>
      </c>
      <c r="J19281" s="3" t="s">
        <v>674</v>
      </c>
      <c r="K19281" s="3" t="s">
        <v>24</v>
      </c>
      <c r="L19281" s="3">
        <v>48.0</v>
      </c>
      <c r="M19281" s="3" t="s">
        <v>30</v>
      </c>
      <c r="N19281" s="3" t="s">
        <v>16757</v>
      </c>
      <c r="O19281" s="3" t="s">
        <v>1876</v>
      </c>
      <c r="P19281" s="4">
        <v>8788.0</v>
      </c>
      <c r="Q19281" s="3" t="s">
        <v>86</v>
      </c>
      <c r="S19281" s="3" t="s">
        <v>34</v>
      </c>
    </row>
    <row r="19282">
      <c r="A19282" s="2">
        <v>42318.71491898148</v>
      </c>
      <c r="B19282" s="3">
        <v>94.0</v>
      </c>
      <c r="C19282" s="3" t="s">
        <v>16311</v>
      </c>
      <c r="F19282" s="3">
        <v>13.0</v>
      </c>
      <c r="G19282" s="3">
        <v>5.0</v>
      </c>
      <c r="H19282" s="3" t="s">
        <v>672</v>
      </c>
      <c r="I19282" s="3" t="s">
        <v>672</v>
      </c>
      <c r="J19282" s="3" t="s">
        <v>674</v>
      </c>
      <c r="K19282" s="3" t="s">
        <v>24</v>
      </c>
      <c r="L19282" s="3">
        <v>49.0</v>
      </c>
      <c r="M19282" s="3" t="s">
        <v>25</v>
      </c>
      <c r="N19282" s="3" t="s">
        <v>16815</v>
      </c>
      <c r="O19282" s="3" t="s">
        <v>4810</v>
      </c>
      <c r="P19282" s="4">
        <v>12562.0</v>
      </c>
      <c r="Q19282" s="3" t="s">
        <v>86</v>
      </c>
      <c r="S19282" s="3" t="s">
        <v>34</v>
      </c>
    </row>
    <row r="19283">
      <c r="A19283" s="2">
        <v>42318.71491898148</v>
      </c>
      <c r="B19283" s="3">
        <v>94.0</v>
      </c>
      <c r="C19283" s="3" t="s">
        <v>16311</v>
      </c>
      <c r="F19283" s="3">
        <v>13.0</v>
      </c>
      <c r="G19283" s="3">
        <v>5.0</v>
      </c>
      <c r="H19283" s="3" t="s">
        <v>672</v>
      </c>
      <c r="I19283" s="3" t="s">
        <v>672</v>
      </c>
      <c r="J19283" s="3" t="s">
        <v>674</v>
      </c>
      <c r="K19283" s="3" t="s">
        <v>24</v>
      </c>
      <c r="L19283" s="3">
        <v>50.0</v>
      </c>
      <c r="M19283" s="3" t="s">
        <v>30</v>
      </c>
      <c r="N19283" s="3" t="s">
        <v>16816</v>
      </c>
      <c r="O19283" s="3" t="s">
        <v>1356</v>
      </c>
      <c r="P19283" s="4">
        <v>15867.0</v>
      </c>
      <c r="Q19283" s="3" t="s">
        <v>86</v>
      </c>
      <c r="S19283" s="3" t="s">
        <v>34</v>
      </c>
    </row>
    <row r="19284">
      <c r="A19284" s="2">
        <v>42318.71491898148</v>
      </c>
      <c r="B19284" s="3">
        <v>94.0</v>
      </c>
      <c r="C19284" s="3" t="s">
        <v>16311</v>
      </c>
      <c r="F19284" s="3">
        <v>13.0</v>
      </c>
      <c r="G19284" s="3">
        <v>5.0</v>
      </c>
      <c r="H19284" s="3" t="s">
        <v>672</v>
      </c>
      <c r="I19284" s="3" t="s">
        <v>672</v>
      </c>
      <c r="J19284" s="3" t="s">
        <v>674</v>
      </c>
      <c r="K19284" s="3" t="s">
        <v>24</v>
      </c>
      <c r="L19284" s="3">
        <v>51.0</v>
      </c>
      <c r="M19284" s="3" t="s">
        <v>25</v>
      </c>
      <c r="N19284" s="3" t="s">
        <v>16327</v>
      </c>
      <c r="O19284" s="3" t="s">
        <v>109</v>
      </c>
      <c r="P19284" s="4">
        <v>10110.0</v>
      </c>
      <c r="Q19284" s="3" t="s">
        <v>205</v>
      </c>
      <c r="S19284" s="3" t="s">
        <v>34</v>
      </c>
    </row>
    <row r="19285">
      <c r="A19285" s="2">
        <v>42318.71491898148</v>
      </c>
      <c r="B19285" s="3">
        <v>1.0</v>
      </c>
      <c r="C19285" s="3" t="s">
        <v>16817</v>
      </c>
      <c r="F19285" s="3">
        <v>1.0</v>
      </c>
      <c r="G19285" s="3">
        <v>5.0</v>
      </c>
      <c r="H19285" s="3" t="s">
        <v>16818</v>
      </c>
      <c r="I19285" s="3" t="s">
        <v>16819</v>
      </c>
      <c r="J19285" s="3" t="s">
        <v>1617</v>
      </c>
      <c r="K19285" s="3" t="s">
        <v>272</v>
      </c>
      <c r="L19285" s="3">
        <v>1.0</v>
      </c>
      <c r="M19285" s="3" t="s">
        <v>25</v>
      </c>
      <c r="N19285" s="3" t="s">
        <v>16820</v>
      </c>
      <c r="O19285" s="3" t="s">
        <v>91</v>
      </c>
      <c r="P19285" s="4">
        <v>16682.0</v>
      </c>
      <c r="Q19285" s="3" t="s">
        <v>105</v>
      </c>
      <c r="S19285" s="3" t="s">
        <v>34</v>
      </c>
    </row>
    <row r="19286">
      <c r="A19286" s="2">
        <v>42318.71491898148</v>
      </c>
      <c r="B19286" s="3">
        <v>1.0</v>
      </c>
      <c r="C19286" s="3" t="s">
        <v>16817</v>
      </c>
      <c r="F19286" s="3">
        <v>1.0</v>
      </c>
      <c r="G19286" s="3">
        <v>5.0</v>
      </c>
      <c r="H19286" s="3" t="s">
        <v>16818</v>
      </c>
      <c r="I19286" s="3" t="s">
        <v>16819</v>
      </c>
      <c r="J19286" s="3" t="s">
        <v>1617</v>
      </c>
      <c r="K19286" s="3" t="s">
        <v>24</v>
      </c>
      <c r="L19286" s="3">
        <v>2.0</v>
      </c>
      <c r="M19286" s="3" t="s">
        <v>30</v>
      </c>
      <c r="N19286" s="3" t="s">
        <v>16821</v>
      </c>
      <c r="O19286" s="3" t="s">
        <v>375</v>
      </c>
      <c r="P19286" s="4">
        <v>25188.0</v>
      </c>
      <c r="Q19286" s="3" t="s">
        <v>75</v>
      </c>
      <c r="S19286" s="3" t="s">
        <v>34</v>
      </c>
    </row>
    <row r="19287">
      <c r="A19287" s="2">
        <v>42318.71491898148</v>
      </c>
      <c r="B19287" s="3">
        <v>1.0</v>
      </c>
      <c r="C19287" s="3" t="s">
        <v>16817</v>
      </c>
      <c r="F19287" s="3">
        <v>1.0</v>
      </c>
      <c r="G19287" s="3">
        <v>5.0</v>
      </c>
      <c r="H19287" s="3" t="s">
        <v>16818</v>
      </c>
      <c r="I19287" s="3" t="s">
        <v>16819</v>
      </c>
      <c r="J19287" s="3" t="s">
        <v>1617</v>
      </c>
      <c r="K19287" s="3" t="s">
        <v>24</v>
      </c>
      <c r="L19287" s="3">
        <v>3.0</v>
      </c>
      <c r="M19287" s="3" t="s">
        <v>25</v>
      </c>
      <c r="N19287" s="3" t="s">
        <v>16822</v>
      </c>
      <c r="O19287" s="3" t="s">
        <v>1643</v>
      </c>
      <c r="P19287" s="4">
        <v>14475.0</v>
      </c>
      <c r="Q19287" s="3" t="s">
        <v>1955</v>
      </c>
      <c r="S19287" s="3" t="s">
        <v>34</v>
      </c>
    </row>
    <row r="19288">
      <c r="A19288" s="2">
        <v>42318.71491898148</v>
      </c>
      <c r="B19288" s="3">
        <v>1.0</v>
      </c>
      <c r="C19288" s="3" t="s">
        <v>16817</v>
      </c>
      <c r="F19288" s="3">
        <v>1.0</v>
      </c>
      <c r="G19288" s="3">
        <v>5.0</v>
      </c>
      <c r="H19288" s="3" t="s">
        <v>16818</v>
      </c>
      <c r="I19288" s="3" t="s">
        <v>16819</v>
      </c>
      <c r="J19288" s="3" t="s">
        <v>1617</v>
      </c>
      <c r="K19288" s="3" t="s">
        <v>24</v>
      </c>
      <c r="L19288" s="3">
        <v>4.0</v>
      </c>
      <c r="M19288" s="3" t="s">
        <v>30</v>
      </c>
      <c r="N19288" s="3" t="s">
        <v>16823</v>
      </c>
      <c r="O19288" s="3" t="s">
        <v>139</v>
      </c>
      <c r="P19288" s="4">
        <v>24443.0</v>
      </c>
      <c r="Q19288" s="3" t="s">
        <v>40</v>
      </c>
      <c r="S19288" s="3" t="s">
        <v>34</v>
      </c>
    </row>
    <row r="19289">
      <c r="A19289" s="2">
        <v>42318.71491898148</v>
      </c>
      <c r="B19289" s="3">
        <v>1.0</v>
      </c>
      <c r="C19289" s="3" t="s">
        <v>16817</v>
      </c>
      <c r="F19289" s="3">
        <v>1.0</v>
      </c>
      <c r="G19289" s="3">
        <v>5.0</v>
      </c>
      <c r="H19289" s="3" t="s">
        <v>16818</v>
      </c>
      <c r="I19289" s="3" t="s">
        <v>16819</v>
      </c>
      <c r="J19289" s="3" t="s">
        <v>1617</v>
      </c>
      <c r="K19289" s="3" t="s">
        <v>24</v>
      </c>
      <c r="L19289" s="3">
        <v>5.0</v>
      </c>
      <c r="M19289" s="3" t="s">
        <v>25</v>
      </c>
      <c r="N19289" s="3" t="s">
        <v>16824</v>
      </c>
      <c r="O19289" s="3" t="s">
        <v>168</v>
      </c>
      <c r="P19289" s="4">
        <v>15154.0</v>
      </c>
      <c r="Q19289" s="3" t="s">
        <v>86</v>
      </c>
      <c r="S19289" s="3" t="s">
        <v>34</v>
      </c>
    </row>
    <row r="19290">
      <c r="A19290" s="2">
        <v>42318.71491898148</v>
      </c>
      <c r="B19290" s="3">
        <v>1.0</v>
      </c>
      <c r="C19290" s="3" t="s">
        <v>16817</v>
      </c>
      <c r="F19290" s="3">
        <v>1.0</v>
      </c>
      <c r="G19290" s="3">
        <v>5.0</v>
      </c>
      <c r="H19290" s="3" t="s">
        <v>16818</v>
      </c>
      <c r="I19290" s="3" t="s">
        <v>16819</v>
      </c>
      <c r="J19290" s="3" t="s">
        <v>1617</v>
      </c>
      <c r="K19290" s="3" t="s">
        <v>24</v>
      </c>
      <c r="L19290" s="3">
        <v>6.0</v>
      </c>
      <c r="M19290" s="3" t="s">
        <v>30</v>
      </c>
      <c r="N19290" s="3" t="s">
        <v>16825</v>
      </c>
      <c r="O19290" s="3" t="s">
        <v>207</v>
      </c>
      <c r="P19290" s="4">
        <v>21804.0</v>
      </c>
      <c r="Q19290" s="3" t="s">
        <v>52</v>
      </c>
      <c r="S19290" s="3" t="s">
        <v>34</v>
      </c>
    </row>
    <row r="19291">
      <c r="A19291" s="2">
        <v>42318.71491898148</v>
      </c>
      <c r="B19291" s="3">
        <v>1.0</v>
      </c>
      <c r="C19291" s="3" t="s">
        <v>16817</v>
      </c>
      <c r="F19291" s="3">
        <v>1.0</v>
      </c>
      <c r="G19291" s="3">
        <v>5.0</v>
      </c>
      <c r="H19291" s="3" t="s">
        <v>16818</v>
      </c>
      <c r="I19291" s="3" t="s">
        <v>16819</v>
      </c>
      <c r="J19291" s="3" t="s">
        <v>1617</v>
      </c>
      <c r="K19291" s="3" t="s">
        <v>24</v>
      </c>
      <c r="L19291" s="3">
        <v>7.0</v>
      </c>
      <c r="M19291" s="3" t="s">
        <v>25</v>
      </c>
      <c r="N19291" s="3" t="s">
        <v>16826</v>
      </c>
      <c r="O19291" s="3" t="s">
        <v>16827</v>
      </c>
      <c r="P19291" s="4">
        <v>23417.0</v>
      </c>
      <c r="Q19291" s="3" t="s">
        <v>7169</v>
      </c>
      <c r="S19291" s="3" t="s">
        <v>34</v>
      </c>
    </row>
    <row r="19292">
      <c r="A19292" s="2">
        <v>42318.71491898148</v>
      </c>
      <c r="B19292" s="3">
        <v>1.0</v>
      </c>
      <c r="C19292" s="3" t="s">
        <v>16817</v>
      </c>
      <c r="F19292" s="3">
        <v>1.0</v>
      </c>
      <c r="G19292" s="3">
        <v>5.0</v>
      </c>
      <c r="H19292" s="3" t="s">
        <v>16818</v>
      </c>
      <c r="I19292" s="3" t="s">
        <v>16819</v>
      </c>
      <c r="J19292" s="3" t="s">
        <v>1617</v>
      </c>
      <c r="K19292" s="3" t="s">
        <v>24</v>
      </c>
      <c r="L19292" s="3">
        <v>8.0</v>
      </c>
      <c r="M19292" s="3" t="s">
        <v>30</v>
      </c>
      <c r="N19292" s="3" t="s">
        <v>16828</v>
      </c>
      <c r="O19292" s="3" t="s">
        <v>16829</v>
      </c>
      <c r="P19292" s="4">
        <v>20858.0</v>
      </c>
      <c r="Q19292" s="3" t="s">
        <v>72</v>
      </c>
      <c r="S19292" s="3" t="s">
        <v>34</v>
      </c>
    </row>
    <row r="19293">
      <c r="A19293" s="2">
        <v>42318.71491898148</v>
      </c>
      <c r="B19293" s="3">
        <v>1.0</v>
      </c>
      <c r="C19293" s="3" t="s">
        <v>16817</v>
      </c>
      <c r="F19293" s="3">
        <v>1.0</v>
      </c>
      <c r="G19293" s="3">
        <v>5.0</v>
      </c>
      <c r="H19293" s="3" t="s">
        <v>16818</v>
      </c>
      <c r="I19293" s="3" t="s">
        <v>16819</v>
      </c>
      <c r="J19293" s="3" t="s">
        <v>1617</v>
      </c>
      <c r="K19293" s="3" t="s">
        <v>24</v>
      </c>
      <c r="L19293" s="3">
        <v>9.0</v>
      </c>
      <c r="M19293" s="3" t="s">
        <v>25</v>
      </c>
      <c r="N19293" s="3" t="s">
        <v>16830</v>
      </c>
      <c r="O19293" s="3" t="s">
        <v>16831</v>
      </c>
      <c r="P19293" s="4">
        <v>17895.0</v>
      </c>
      <c r="Q19293" s="3" t="s">
        <v>49</v>
      </c>
      <c r="S19293" s="3" t="s">
        <v>34</v>
      </c>
    </row>
    <row r="19294">
      <c r="A19294" s="2">
        <v>42318.71491898148</v>
      </c>
      <c r="B19294" s="3">
        <v>1.0</v>
      </c>
      <c r="C19294" s="3" t="s">
        <v>16817</v>
      </c>
      <c r="F19294" s="3">
        <v>1.0</v>
      </c>
      <c r="G19294" s="3">
        <v>5.0</v>
      </c>
      <c r="H19294" s="3" t="s">
        <v>16818</v>
      </c>
      <c r="I19294" s="3" t="s">
        <v>16819</v>
      </c>
      <c r="J19294" s="3" t="s">
        <v>1617</v>
      </c>
      <c r="K19294" s="3" t="s">
        <v>24</v>
      </c>
      <c r="L19294" s="3">
        <v>10.0</v>
      </c>
      <c r="M19294" s="3" t="s">
        <v>30</v>
      </c>
      <c r="N19294" s="3" t="s">
        <v>3947</v>
      </c>
      <c r="O19294" s="3" t="s">
        <v>375</v>
      </c>
      <c r="P19294" s="4">
        <v>22388.0</v>
      </c>
      <c r="Q19294" s="3" t="s">
        <v>115</v>
      </c>
      <c r="S19294" s="3" t="s">
        <v>34</v>
      </c>
    </row>
    <row r="19295">
      <c r="A19295" s="2">
        <v>42318.71491898148</v>
      </c>
      <c r="B19295" s="3">
        <v>1.0</v>
      </c>
      <c r="C19295" s="3" t="s">
        <v>16817</v>
      </c>
      <c r="F19295" s="3">
        <v>1.0</v>
      </c>
      <c r="G19295" s="3">
        <v>5.0</v>
      </c>
      <c r="H19295" s="3" t="s">
        <v>16818</v>
      </c>
      <c r="I19295" s="3" t="s">
        <v>16819</v>
      </c>
      <c r="J19295" s="3" t="s">
        <v>1617</v>
      </c>
      <c r="K19295" s="3" t="s">
        <v>24</v>
      </c>
      <c r="L19295" s="3">
        <v>11.0</v>
      </c>
      <c r="M19295" s="3" t="s">
        <v>25</v>
      </c>
      <c r="N19295" s="3" t="s">
        <v>16832</v>
      </c>
      <c r="O19295" s="3" t="s">
        <v>42</v>
      </c>
      <c r="P19295" s="4">
        <v>26618.0</v>
      </c>
      <c r="Q19295" s="3" t="s">
        <v>43</v>
      </c>
      <c r="S19295" s="3" t="s">
        <v>34</v>
      </c>
    </row>
    <row r="19296">
      <c r="A19296" s="2">
        <v>42318.71491898148</v>
      </c>
      <c r="B19296" s="3">
        <v>1.0</v>
      </c>
      <c r="C19296" s="3" t="s">
        <v>16817</v>
      </c>
      <c r="F19296" s="3">
        <v>1.0</v>
      </c>
      <c r="G19296" s="3">
        <v>5.0</v>
      </c>
      <c r="H19296" s="3" t="s">
        <v>16818</v>
      </c>
      <c r="I19296" s="3" t="s">
        <v>16819</v>
      </c>
      <c r="J19296" s="3" t="s">
        <v>1617</v>
      </c>
      <c r="K19296" s="3" t="s">
        <v>24</v>
      </c>
      <c r="L19296" s="3">
        <v>12.0</v>
      </c>
      <c r="M19296" s="3" t="s">
        <v>30</v>
      </c>
      <c r="N19296" s="3" t="s">
        <v>16833</v>
      </c>
      <c r="O19296" s="3" t="s">
        <v>8124</v>
      </c>
      <c r="P19296" s="4">
        <v>17428.0</v>
      </c>
      <c r="Q19296" s="3" t="s">
        <v>113</v>
      </c>
      <c r="S19296" s="3" t="s">
        <v>34</v>
      </c>
    </row>
    <row r="19297">
      <c r="A19297" s="2">
        <v>42318.71491898148</v>
      </c>
      <c r="B19297" s="3">
        <v>1.0</v>
      </c>
      <c r="C19297" s="3" t="s">
        <v>16817</v>
      </c>
      <c r="F19297" s="3">
        <v>1.0</v>
      </c>
      <c r="G19297" s="3">
        <v>5.0</v>
      </c>
      <c r="H19297" s="3" t="s">
        <v>16818</v>
      </c>
      <c r="I19297" s="3" t="s">
        <v>16819</v>
      </c>
      <c r="J19297" s="3" t="s">
        <v>1617</v>
      </c>
      <c r="K19297" s="3" t="s">
        <v>24</v>
      </c>
      <c r="L19297" s="3">
        <v>13.0</v>
      </c>
      <c r="M19297" s="3" t="s">
        <v>25</v>
      </c>
      <c r="N19297" s="3" t="s">
        <v>16834</v>
      </c>
      <c r="O19297" s="3" t="s">
        <v>1506</v>
      </c>
      <c r="P19297" s="4">
        <v>24143.0</v>
      </c>
      <c r="Q19297" s="3" t="s">
        <v>132</v>
      </c>
      <c r="S19297" s="3" t="s">
        <v>34</v>
      </c>
    </row>
    <row r="19298">
      <c r="A19298" s="2">
        <v>42318.71491898148</v>
      </c>
      <c r="B19298" s="3">
        <v>1.0</v>
      </c>
      <c r="C19298" s="3" t="s">
        <v>16817</v>
      </c>
      <c r="F19298" s="3">
        <v>1.0</v>
      </c>
      <c r="G19298" s="3">
        <v>5.0</v>
      </c>
      <c r="H19298" s="3" t="s">
        <v>16818</v>
      </c>
      <c r="I19298" s="3" t="s">
        <v>16819</v>
      </c>
      <c r="J19298" s="3" t="s">
        <v>1617</v>
      </c>
      <c r="K19298" s="3" t="s">
        <v>24</v>
      </c>
      <c r="L19298" s="3">
        <v>14.0</v>
      </c>
      <c r="M19298" s="3" t="s">
        <v>30</v>
      </c>
      <c r="N19298" s="3" t="s">
        <v>16835</v>
      </c>
      <c r="O19298" s="3" t="s">
        <v>16836</v>
      </c>
      <c r="P19298" s="4">
        <v>17162.0</v>
      </c>
      <c r="Q19298" s="3" t="s">
        <v>49</v>
      </c>
      <c r="S19298" s="3" t="s">
        <v>34</v>
      </c>
    </row>
    <row r="19299">
      <c r="A19299" s="2">
        <v>42318.71491898148</v>
      </c>
      <c r="B19299" s="3">
        <v>1.0</v>
      </c>
      <c r="C19299" s="3" t="s">
        <v>16817</v>
      </c>
      <c r="F19299" s="3">
        <v>1.0</v>
      </c>
      <c r="G19299" s="3">
        <v>5.0</v>
      </c>
      <c r="H19299" s="3" t="s">
        <v>16818</v>
      </c>
      <c r="I19299" s="3" t="s">
        <v>16819</v>
      </c>
      <c r="J19299" s="3" t="s">
        <v>1617</v>
      </c>
      <c r="K19299" s="3" t="s">
        <v>24</v>
      </c>
      <c r="L19299" s="3">
        <v>15.0</v>
      </c>
      <c r="M19299" s="3" t="s">
        <v>25</v>
      </c>
      <c r="N19299" s="3" t="s">
        <v>16837</v>
      </c>
      <c r="O19299" s="3" t="s">
        <v>3003</v>
      </c>
      <c r="P19299" s="4">
        <v>18753.0</v>
      </c>
      <c r="Q19299" s="3" t="s">
        <v>105</v>
      </c>
      <c r="S19299" s="3" t="s">
        <v>34</v>
      </c>
    </row>
    <row r="19300">
      <c r="A19300" s="2">
        <v>42318.71491898148</v>
      </c>
      <c r="B19300" s="3">
        <v>1.0</v>
      </c>
      <c r="C19300" s="3" t="s">
        <v>16817</v>
      </c>
      <c r="F19300" s="3">
        <v>1.0</v>
      </c>
      <c r="G19300" s="3">
        <v>5.0</v>
      </c>
      <c r="H19300" s="3" t="s">
        <v>16818</v>
      </c>
      <c r="I19300" s="3" t="s">
        <v>16819</v>
      </c>
      <c r="J19300" s="3" t="s">
        <v>1617</v>
      </c>
      <c r="K19300" s="3" t="s">
        <v>24</v>
      </c>
      <c r="L19300" s="3">
        <v>16.0</v>
      </c>
      <c r="M19300" s="3" t="s">
        <v>30</v>
      </c>
      <c r="N19300" s="3" t="s">
        <v>16838</v>
      </c>
      <c r="O19300" s="3" t="s">
        <v>215</v>
      </c>
      <c r="P19300" s="4">
        <v>27813.0</v>
      </c>
      <c r="Q19300" s="3" t="s">
        <v>52</v>
      </c>
      <c r="S19300" s="3" t="s">
        <v>34</v>
      </c>
    </row>
    <row r="19301">
      <c r="A19301" s="2">
        <v>42318.71491898148</v>
      </c>
      <c r="B19301" s="3">
        <v>1.0</v>
      </c>
      <c r="C19301" s="3" t="s">
        <v>16817</v>
      </c>
      <c r="F19301" s="3">
        <v>1.0</v>
      </c>
      <c r="G19301" s="3">
        <v>5.0</v>
      </c>
      <c r="H19301" s="3" t="s">
        <v>16818</v>
      </c>
      <c r="I19301" s="3" t="s">
        <v>16819</v>
      </c>
      <c r="J19301" s="3" t="s">
        <v>1617</v>
      </c>
      <c r="K19301" s="3" t="s">
        <v>24</v>
      </c>
      <c r="L19301" s="3">
        <v>17.0</v>
      </c>
      <c r="M19301" s="3" t="s">
        <v>25</v>
      </c>
      <c r="N19301" s="3" t="s">
        <v>16839</v>
      </c>
      <c r="O19301" s="3" t="s">
        <v>7795</v>
      </c>
      <c r="P19301" s="4">
        <v>19552.0</v>
      </c>
      <c r="Q19301" s="3" t="s">
        <v>352</v>
      </c>
      <c r="S19301" s="3" t="s">
        <v>34</v>
      </c>
    </row>
    <row r="19302">
      <c r="A19302" s="2">
        <v>42318.71491898148</v>
      </c>
      <c r="B19302" s="3">
        <v>1.0</v>
      </c>
      <c r="C19302" s="3" t="s">
        <v>16817</v>
      </c>
      <c r="F19302" s="3">
        <v>1.0</v>
      </c>
      <c r="G19302" s="3">
        <v>5.0</v>
      </c>
      <c r="H19302" s="3" t="s">
        <v>16818</v>
      </c>
      <c r="I19302" s="3" t="s">
        <v>16819</v>
      </c>
      <c r="J19302" s="3" t="s">
        <v>1617</v>
      </c>
      <c r="K19302" s="3" t="s">
        <v>24</v>
      </c>
      <c r="L19302" s="3">
        <v>18.0</v>
      </c>
      <c r="M19302" s="3" t="s">
        <v>30</v>
      </c>
      <c r="N19302" s="3" t="s">
        <v>4988</v>
      </c>
      <c r="O19302" s="3" t="s">
        <v>1713</v>
      </c>
      <c r="P19302" s="4">
        <v>16127.0</v>
      </c>
      <c r="Q19302" s="3" t="s">
        <v>86</v>
      </c>
      <c r="S19302" s="3" t="s">
        <v>34</v>
      </c>
    </row>
    <row r="19303">
      <c r="A19303" s="2">
        <v>42318.71491898148</v>
      </c>
      <c r="B19303" s="3">
        <v>1.0</v>
      </c>
      <c r="C19303" s="3" t="s">
        <v>16817</v>
      </c>
      <c r="F19303" s="3">
        <v>1.0</v>
      </c>
      <c r="G19303" s="3">
        <v>5.0</v>
      </c>
      <c r="H19303" s="3" t="s">
        <v>16818</v>
      </c>
      <c r="I19303" s="3" t="s">
        <v>16819</v>
      </c>
      <c r="J19303" s="3" t="s">
        <v>1617</v>
      </c>
      <c r="K19303" s="3" t="s">
        <v>24</v>
      </c>
      <c r="L19303" s="3">
        <v>19.0</v>
      </c>
      <c r="M19303" s="3" t="s">
        <v>25</v>
      </c>
      <c r="N19303" s="3" t="s">
        <v>16840</v>
      </c>
      <c r="O19303" s="3" t="s">
        <v>10022</v>
      </c>
      <c r="P19303" s="4">
        <v>19519.0</v>
      </c>
      <c r="Q19303" s="3" t="s">
        <v>169</v>
      </c>
      <c r="S19303" s="3" t="s">
        <v>34</v>
      </c>
    </row>
    <row r="19304">
      <c r="A19304" s="2">
        <v>42318.71491898148</v>
      </c>
      <c r="B19304" s="3">
        <v>1.0</v>
      </c>
      <c r="C19304" s="3" t="s">
        <v>16817</v>
      </c>
      <c r="F19304" s="3">
        <v>1.0</v>
      </c>
      <c r="G19304" s="3">
        <v>5.0</v>
      </c>
      <c r="H19304" s="3" t="s">
        <v>16818</v>
      </c>
      <c r="I19304" s="3" t="s">
        <v>16819</v>
      </c>
      <c r="J19304" s="3" t="s">
        <v>1617</v>
      </c>
      <c r="K19304" s="3" t="s">
        <v>24</v>
      </c>
      <c r="L19304" s="3">
        <v>20.0</v>
      </c>
      <c r="M19304" s="3" t="s">
        <v>30</v>
      </c>
      <c r="N19304" s="3" t="s">
        <v>16841</v>
      </c>
      <c r="O19304" s="3" t="s">
        <v>16842</v>
      </c>
      <c r="P19304" s="4">
        <v>31188.0</v>
      </c>
      <c r="Q19304" s="3" t="s">
        <v>40</v>
      </c>
      <c r="S19304" s="3" t="s">
        <v>34</v>
      </c>
    </row>
    <row r="19305">
      <c r="A19305" s="2">
        <v>42318.71491898148</v>
      </c>
      <c r="B19305" s="3">
        <v>1.0</v>
      </c>
      <c r="C19305" s="3" t="s">
        <v>16817</v>
      </c>
      <c r="F19305" s="3">
        <v>1.0</v>
      </c>
      <c r="G19305" s="3">
        <v>5.0</v>
      </c>
      <c r="H19305" s="3" t="s">
        <v>16818</v>
      </c>
      <c r="I19305" s="3" t="s">
        <v>16819</v>
      </c>
      <c r="J19305" s="3" t="s">
        <v>1617</v>
      </c>
      <c r="K19305" s="3" t="s">
        <v>24</v>
      </c>
      <c r="L19305" s="3">
        <v>21.0</v>
      </c>
      <c r="M19305" s="3" t="s">
        <v>25</v>
      </c>
      <c r="N19305" s="3" t="s">
        <v>16843</v>
      </c>
      <c r="O19305" s="3" t="s">
        <v>855</v>
      </c>
      <c r="P19305" s="4">
        <v>23967.0</v>
      </c>
      <c r="Q19305" s="3" t="s">
        <v>33</v>
      </c>
      <c r="S19305" s="3" t="s">
        <v>34</v>
      </c>
    </row>
    <row r="19306">
      <c r="A19306" s="2">
        <v>42318.71491898148</v>
      </c>
      <c r="B19306" s="3">
        <v>1.0</v>
      </c>
      <c r="C19306" s="3" t="s">
        <v>16817</v>
      </c>
      <c r="F19306" s="3">
        <v>1.0</v>
      </c>
      <c r="G19306" s="3">
        <v>5.0</v>
      </c>
      <c r="H19306" s="3" t="s">
        <v>16818</v>
      </c>
      <c r="I19306" s="3" t="s">
        <v>16819</v>
      </c>
      <c r="J19306" s="3" t="s">
        <v>1617</v>
      </c>
      <c r="K19306" s="3" t="s">
        <v>24</v>
      </c>
      <c r="L19306" s="3">
        <v>22.0</v>
      </c>
      <c r="M19306" s="3" t="s">
        <v>30</v>
      </c>
      <c r="N19306" s="3" t="s">
        <v>16844</v>
      </c>
      <c r="O19306" s="3" t="s">
        <v>107</v>
      </c>
      <c r="P19306" s="4">
        <v>25926.0</v>
      </c>
      <c r="Q19306" s="3" t="s">
        <v>40</v>
      </c>
      <c r="S19306" s="3" t="s">
        <v>34</v>
      </c>
    </row>
    <row r="19307">
      <c r="A19307" s="2">
        <v>42318.71491898148</v>
      </c>
      <c r="B19307" s="3">
        <v>1.0</v>
      </c>
      <c r="C19307" s="3" t="s">
        <v>16817</v>
      </c>
      <c r="F19307" s="3">
        <v>1.0</v>
      </c>
      <c r="G19307" s="3">
        <v>5.0</v>
      </c>
      <c r="H19307" s="3" t="s">
        <v>16818</v>
      </c>
      <c r="I19307" s="3" t="s">
        <v>16819</v>
      </c>
      <c r="J19307" s="3" t="s">
        <v>1617</v>
      </c>
      <c r="K19307" s="3" t="s">
        <v>24</v>
      </c>
      <c r="L19307" s="3">
        <v>23.0</v>
      </c>
      <c r="M19307" s="3" t="s">
        <v>25</v>
      </c>
      <c r="N19307" s="3" t="s">
        <v>16845</v>
      </c>
      <c r="O19307" s="3" t="s">
        <v>16846</v>
      </c>
      <c r="P19307" s="4">
        <v>20090.0</v>
      </c>
      <c r="Q19307" s="3" t="s">
        <v>40</v>
      </c>
      <c r="S19307" s="3" t="s">
        <v>34</v>
      </c>
    </row>
    <row r="19308">
      <c r="A19308" s="2">
        <v>42318.71491898148</v>
      </c>
      <c r="B19308" s="3">
        <v>1.0</v>
      </c>
      <c r="C19308" s="3" t="s">
        <v>16817</v>
      </c>
      <c r="F19308" s="3">
        <v>1.0</v>
      </c>
      <c r="G19308" s="3">
        <v>5.0</v>
      </c>
      <c r="H19308" s="3" t="s">
        <v>16818</v>
      </c>
      <c r="I19308" s="3" t="s">
        <v>16819</v>
      </c>
      <c r="J19308" s="3" t="s">
        <v>1617</v>
      </c>
      <c r="K19308" s="3" t="s">
        <v>24</v>
      </c>
      <c r="L19308" s="3">
        <v>24.0</v>
      </c>
      <c r="M19308" s="3" t="s">
        <v>30</v>
      </c>
      <c r="N19308" s="3" t="s">
        <v>2323</v>
      </c>
      <c r="O19308" s="3" t="s">
        <v>456</v>
      </c>
      <c r="P19308" s="4">
        <v>18425.0</v>
      </c>
      <c r="Q19308" s="3" t="s">
        <v>105</v>
      </c>
      <c r="S19308" s="3" t="s">
        <v>34</v>
      </c>
    </row>
    <row r="19309">
      <c r="A19309" s="2">
        <v>42318.71491898148</v>
      </c>
      <c r="B19309" s="3">
        <v>1.0</v>
      </c>
      <c r="C19309" s="3" t="s">
        <v>16817</v>
      </c>
      <c r="F19309" s="3">
        <v>1.0</v>
      </c>
      <c r="G19309" s="3">
        <v>5.0</v>
      </c>
      <c r="H19309" s="3" t="s">
        <v>16818</v>
      </c>
      <c r="I19309" s="3" t="s">
        <v>16819</v>
      </c>
      <c r="J19309" s="3" t="s">
        <v>1617</v>
      </c>
      <c r="K19309" s="3" t="s">
        <v>24</v>
      </c>
      <c r="L19309" s="3">
        <v>25.0</v>
      </c>
      <c r="M19309" s="3" t="s">
        <v>25</v>
      </c>
      <c r="N19309" s="3" t="s">
        <v>16847</v>
      </c>
      <c r="O19309" s="3" t="s">
        <v>427</v>
      </c>
      <c r="P19309" s="4">
        <v>23306.0</v>
      </c>
      <c r="Q19309" s="3" t="s">
        <v>40</v>
      </c>
      <c r="S19309" s="3" t="s">
        <v>34</v>
      </c>
    </row>
    <row r="19310">
      <c r="A19310" s="2">
        <v>42318.71491898148</v>
      </c>
      <c r="B19310" s="3">
        <v>1.0</v>
      </c>
      <c r="C19310" s="3" t="s">
        <v>16817</v>
      </c>
      <c r="F19310" s="3">
        <v>1.0</v>
      </c>
      <c r="G19310" s="3">
        <v>5.0</v>
      </c>
      <c r="H19310" s="3" t="s">
        <v>16818</v>
      </c>
      <c r="I19310" s="3" t="s">
        <v>16819</v>
      </c>
      <c r="J19310" s="3" t="s">
        <v>1617</v>
      </c>
      <c r="K19310" s="3" t="s">
        <v>24</v>
      </c>
      <c r="L19310" s="3">
        <v>26.0</v>
      </c>
      <c r="M19310" s="3" t="s">
        <v>30</v>
      </c>
      <c r="N19310" s="3" t="s">
        <v>3681</v>
      </c>
      <c r="O19310" s="3" t="s">
        <v>1197</v>
      </c>
      <c r="P19310" s="4">
        <v>22484.0</v>
      </c>
      <c r="Q19310" s="3" t="s">
        <v>153</v>
      </c>
      <c r="S19310" s="3" t="s">
        <v>34</v>
      </c>
    </row>
    <row r="19311">
      <c r="A19311" s="2">
        <v>42318.71491898148</v>
      </c>
      <c r="B19311" s="3">
        <v>1.0</v>
      </c>
      <c r="C19311" s="3" t="s">
        <v>16817</v>
      </c>
      <c r="F19311" s="3">
        <v>1.0</v>
      </c>
      <c r="G19311" s="3">
        <v>5.0</v>
      </c>
      <c r="H19311" s="3" t="s">
        <v>16818</v>
      </c>
      <c r="I19311" s="3" t="s">
        <v>16819</v>
      </c>
      <c r="J19311" s="3" t="s">
        <v>1617</v>
      </c>
      <c r="K19311" s="3" t="s">
        <v>24</v>
      </c>
      <c r="L19311" s="3">
        <v>27.0</v>
      </c>
      <c r="M19311" s="3" t="s">
        <v>25</v>
      </c>
      <c r="N19311" s="3" t="s">
        <v>14943</v>
      </c>
      <c r="O19311" s="3" t="s">
        <v>213</v>
      </c>
      <c r="P19311" s="4">
        <v>19883.0</v>
      </c>
      <c r="Q19311" s="3" t="s">
        <v>247</v>
      </c>
      <c r="S19311" s="3" t="s">
        <v>34</v>
      </c>
    </row>
    <row r="19312">
      <c r="A19312" s="2">
        <v>42318.71491898148</v>
      </c>
      <c r="B19312" s="3">
        <v>1.0</v>
      </c>
      <c r="C19312" s="3" t="s">
        <v>16817</v>
      </c>
      <c r="F19312" s="3">
        <v>1.0</v>
      </c>
      <c r="G19312" s="3">
        <v>5.0</v>
      </c>
      <c r="H19312" s="3" t="s">
        <v>16818</v>
      </c>
      <c r="I19312" s="3" t="s">
        <v>16819</v>
      </c>
      <c r="J19312" s="3" t="s">
        <v>1617</v>
      </c>
      <c r="K19312" s="3" t="s">
        <v>24</v>
      </c>
      <c r="L19312" s="3">
        <v>28.0</v>
      </c>
      <c r="M19312" s="3" t="s">
        <v>30</v>
      </c>
      <c r="N19312" s="3" t="s">
        <v>1613</v>
      </c>
      <c r="O19312" s="3" t="s">
        <v>448</v>
      </c>
      <c r="P19312" s="4">
        <v>27999.0</v>
      </c>
      <c r="Q19312" s="3" t="s">
        <v>40</v>
      </c>
      <c r="S19312" s="3" t="s">
        <v>34</v>
      </c>
    </row>
    <row r="19313">
      <c r="A19313" s="2">
        <v>42318.71491898148</v>
      </c>
      <c r="B19313" s="3">
        <v>1.0</v>
      </c>
      <c r="C19313" s="3" t="s">
        <v>16817</v>
      </c>
      <c r="F19313" s="3">
        <v>1.0</v>
      </c>
      <c r="G19313" s="3">
        <v>5.0</v>
      </c>
      <c r="H19313" s="3" t="s">
        <v>16818</v>
      </c>
      <c r="I19313" s="3" t="s">
        <v>16819</v>
      </c>
      <c r="J19313" s="3" t="s">
        <v>1617</v>
      </c>
      <c r="K19313" s="3" t="s">
        <v>24</v>
      </c>
      <c r="L19313" s="3">
        <v>29.0</v>
      </c>
      <c r="M19313" s="3" t="s">
        <v>25</v>
      </c>
      <c r="N19313" s="3" t="s">
        <v>16848</v>
      </c>
      <c r="O19313" s="3" t="s">
        <v>7164</v>
      </c>
      <c r="P19313" s="4">
        <v>25146.0</v>
      </c>
      <c r="Q19313" s="3" t="s">
        <v>115</v>
      </c>
      <c r="S19313" s="3" t="s">
        <v>34</v>
      </c>
    </row>
    <row r="19314">
      <c r="A19314" s="2">
        <v>42318.71491898148</v>
      </c>
      <c r="B19314" s="3">
        <v>1.0</v>
      </c>
      <c r="C19314" s="3" t="s">
        <v>16817</v>
      </c>
      <c r="F19314" s="3">
        <v>1.0</v>
      </c>
      <c r="G19314" s="3">
        <v>5.0</v>
      </c>
      <c r="H19314" s="3" t="s">
        <v>16818</v>
      </c>
      <c r="I19314" s="3" t="s">
        <v>16819</v>
      </c>
      <c r="J19314" s="3" t="s">
        <v>1617</v>
      </c>
      <c r="K19314" s="3" t="s">
        <v>24</v>
      </c>
      <c r="L19314" s="3">
        <v>30.0</v>
      </c>
      <c r="M19314" s="3" t="s">
        <v>30</v>
      </c>
      <c r="N19314" s="3" t="s">
        <v>16849</v>
      </c>
      <c r="O19314" s="3" t="s">
        <v>1012</v>
      </c>
      <c r="P19314" s="4">
        <v>23146.0</v>
      </c>
      <c r="Q19314" s="3" t="s">
        <v>372</v>
      </c>
      <c r="S19314" s="3" t="s">
        <v>34</v>
      </c>
    </row>
    <row r="19315">
      <c r="A19315" s="2">
        <v>42318.71491898148</v>
      </c>
      <c r="B19315" s="3">
        <v>1.0</v>
      </c>
      <c r="C19315" s="3" t="s">
        <v>16817</v>
      </c>
      <c r="F19315" s="3">
        <v>1.0</v>
      </c>
      <c r="G19315" s="3">
        <v>5.0</v>
      </c>
      <c r="H19315" s="3" t="s">
        <v>16818</v>
      </c>
      <c r="I19315" s="3" t="s">
        <v>16819</v>
      </c>
      <c r="J19315" s="3" t="s">
        <v>1617</v>
      </c>
      <c r="K19315" s="3" t="s">
        <v>24</v>
      </c>
      <c r="L19315" s="3">
        <v>31.0</v>
      </c>
      <c r="M19315" s="3" t="s">
        <v>25</v>
      </c>
      <c r="N19315" s="3" t="s">
        <v>16850</v>
      </c>
      <c r="O19315" s="3" t="s">
        <v>95</v>
      </c>
      <c r="P19315" s="4">
        <v>24907.0</v>
      </c>
      <c r="Q19315" s="3" t="s">
        <v>372</v>
      </c>
      <c r="S19315" s="3" t="s">
        <v>34</v>
      </c>
    </row>
    <row r="19316">
      <c r="A19316" s="2">
        <v>42318.71491898148</v>
      </c>
      <c r="B19316" s="3">
        <v>1.0</v>
      </c>
      <c r="C19316" s="3" t="s">
        <v>16817</v>
      </c>
      <c r="F19316" s="3">
        <v>1.0</v>
      </c>
      <c r="G19316" s="3">
        <v>5.0</v>
      </c>
      <c r="H19316" s="3" t="s">
        <v>16818</v>
      </c>
      <c r="I19316" s="3" t="s">
        <v>16819</v>
      </c>
      <c r="J19316" s="3" t="s">
        <v>1617</v>
      </c>
      <c r="K19316" s="3" t="s">
        <v>24</v>
      </c>
      <c r="L19316" s="3">
        <v>32.0</v>
      </c>
      <c r="M19316" s="3" t="s">
        <v>30</v>
      </c>
      <c r="N19316" s="3" t="s">
        <v>16851</v>
      </c>
      <c r="O19316" s="3" t="s">
        <v>3401</v>
      </c>
      <c r="P19316" s="4">
        <v>24970.0</v>
      </c>
      <c r="Q19316" s="3" t="s">
        <v>40</v>
      </c>
      <c r="S19316" s="3" t="s">
        <v>34</v>
      </c>
    </row>
    <row r="19317">
      <c r="A19317" s="2">
        <v>42318.71491898148</v>
      </c>
      <c r="B19317" s="3">
        <v>1.0</v>
      </c>
      <c r="C19317" s="3" t="s">
        <v>16817</v>
      </c>
      <c r="F19317" s="3">
        <v>1.0</v>
      </c>
      <c r="G19317" s="3">
        <v>5.0</v>
      </c>
      <c r="H19317" s="3" t="s">
        <v>16818</v>
      </c>
      <c r="I19317" s="3" t="s">
        <v>16819</v>
      </c>
      <c r="J19317" s="3" t="s">
        <v>1617</v>
      </c>
      <c r="K19317" s="3" t="s">
        <v>24</v>
      </c>
      <c r="L19317" s="3">
        <v>33.0</v>
      </c>
      <c r="M19317" s="3" t="s">
        <v>25</v>
      </c>
      <c r="N19317" s="3" t="s">
        <v>16852</v>
      </c>
      <c r="O19317" s="3" t="s">
        <v>822</v>
      </c>
      <c r="P19317" s="4">
        <v>28568.0</v>
      </c>
      <c r="Q19317" s="3" t="s">
        <v>169</v>
      </c>
      <c r="S19317" s="3" t="s">
        <v>34</v>
      </c>
    </row>
    <row r="19318">
      <c r="A19318" s="2">
        <v>42318.71491898148</v>
      </c>
      <c r="B19318" s="3">
        <v>1.0</v>
      </c>
      <c r="C19318" s="3" t="s">
        <v>16817</v>
      </c>
      <c r="F19318" s="3">
        <v>1.0</v>
      </c>
      <c r="G19318" s="3">
        <v>5.0</v>
      </c>
      <c r="H19318" s="3" t="s">
        <v>16818</v>
      </c>
      <c r="I19318" s="3" t="s">
        <v>16819</v>
      </c>
      <c r="J19318" s="3" t="s">
        <v>1617</v>
      </c>
      <c r="K19318" s="3" t="s">
        <v>24</v>
      </c>
      <c r="L19318" s="3">
        <v>34.0</v>
      </c>
      <c r="M19318" s="3" t="s">
        <v>30</v>
      </c>
      <c r="N19318" s="3" t="s">
        <v>16853</v>
      </c>
      <c r="O19318" s="3" t="s">
        <v>16854</v>
      </c>
      <c r="P19318" s="4">
        <v>25052.0</v>
      </c>
      <c r="Q19318" s="3" t="s">
        <v>372</v>
      </c>
      <c r="S19318" s="3" t="s">
        <v>34</v>
      </c>
    </row>
    <row r="19319">
      <c r="A19319" s="2">
        <v>42318.71491898148</v>
      </c>
      <c r="B19319" s="3">
        <v>1.0</v>
      </c>
      <c r="C19319" s="3" t="s">
        <v>16817</v>
      </c>
      <c r="F19319" s="3">
        <v>1.0</v>
      </c>
      <c r="G19319" s="3">
        <v>5.0</v>
      </c>
      <c r="H19319" s="3" t="s">
        <v>16818</v>
      </c>
      <c r="I19319" s="3" t="s">
        <v>16819</v>
      </c>
      <c r="J19319" s="3" t="s">
        <v>1617</v>
      </c>
      <c r="K19319" s="3" t="s">
        <v>24</v>
      </c>
      <c r="L19319" s="3">
        <v>35.0</v>
      </c>
      <c r="M19319" s="3" t="s">
        <v>25</v>
      </c>
      <c r="N19319" s="3" t="s">
        <v>1328</v>
      </c>
      <c r="O19319" s="3" t="s">
        <v>2150</v>
      </c>
      <c r="P19319" s="4">
        <v>18376.0</v>
      </c>
      <c r="Q19319" s="3" t="s">
        <v>145</v>
      </c>
      <c r="S19319" s="3" t="s">
        <v>34</v>
      </c>
    </row>
    <row r="19320">
      <c r="A19320" s="2">
        <v>42318.71491898148</v>
      </c>
      <c r="B19320" s="3">
        <v>1.0</v>
      </c>
      <c r="C19320" s="3" t="s">
        <v>16817</v>
      </c>
      <c r="F19320" s="3">
        <v>1.0</v>
      </c>
      <c r="G19320" s="3">
        <v>5.0</v>
      </c>
      <c r="H19320" s="3" t="s">
        <v>16818</v>
      </c>
      <c r="I19320" s="3" t="s">
        <v>16819</v>
      </c>
      <c r="J19320" s="3" t="s">
        <v>1617</v>
      </c>
      <c r="K19320" s="3" t="s">
        <v>24</v>
      </c>
      <c r="L19320" s="3">
        <v>36.0</v>
      </c>
      <c r="M19320" s="3" t="s">
        <v>30</v>
      </c>
      <c r="N19320" s="3" t="s">
        <v>16855</v>
      </c>
      <c r="O19320" s="3" t="s">
        <v>3401</v>
      </c>
      <c r="P19320" s="4">
        <v>16248.0</v>
      </c>
      <c r="Q19320" s="3" t="s">
        <v>113</v>
      </c>
      <c r="S19320" s="3" t="s">
        <v>34</v>
      </c>
    </row>
    <row r="19321">
      <c r="A19321" s="2">
        <v>42318.71491898148</v>
      </c>
      <c r="B19321" s="3">
        <v>1.0</v>
      </c>
      <c r="C19321" s="3" t="s">
        <v>16817</v>
      </c>
      <c r="F19321" s="3">
        <v>1.0</v>
      </c>
      <c r="G19321" s="3">
        <v>5.0</v>
      </c>
      <c r="H19321" s="3" t="s">
        <v>16818</v>
      </c>
      <c r="I19321" s="3" t="s">
        <v>16819</v>
      </c>
      <c r="J19321" s="3" t="s">
        <v>1617</v>
      </c>
      <c r="K19321" s="3" t="s">
        <v>24</v>
      </c>
      <c r="L19321" s="3">
        <v>37.0</v>
      </c>
      <c r="M19321" s="3" t="s">
        <v>25</v>
      </c>
      <c r="N19321" s="3" t="s">
        <v>2059</v>
      </c>
      <c r="O19321" s="3" t="s">
        <v>1456</v>
      </c>
      <c r="P19321" s="4">
        <v>29718.0</v>
      </c>
      <c r="Q19321" s="3" t="s">
        <v>43</v>
      </c>
      <c r="S19321" s="3" t="s">
        <v>34</v>
      </c>
    </row>
    <row r="19322">
      <c r="A19322" s="2">
        <v>42318.71491898148</v>
      </c>
      <c r="B19322" s="3">
        <v>1.0</v>
      </c>
      <c r="C19322" s="3" t="s">
        <v>16817</v>
      </c>
      <c r="F19322" s="3">
        <v>1.0</v>
      </c>
      <c r="G19322" s="3">
        <v>5.0</v>
      </c>
      <c r="H19322" s="3" t="s">
        <v>16818</v>
      </c>
      <c r="I19322" s="3" t="s">
        <v>16819</v>
      </c>
      <c r="J19322" s="3" t="s">
        <v>1617</v>
      </c>
      <c r="K19322" s="3" t="s">
        <v>24</v>
      </c>
      <c r="L19322" s="3">
        <v>38.0</v>
      </c>
      <c r="M19322" s="3" t="s">
        <v>30</v>
      </c>
      <c r="N19322" s="3" t="s">
        <v>16856</v>
      </c>
      <c r="O19322" s="3" t="s">
        <v>4636</v>
      </c>
      <c r="P19322" s="4">
        <v>33568.0</v>
      </c>
      <c r="Q19322" s="3" t="s">
        <v>132</v>
      </c>
      <c r="S19322" s="3" t="s">
        <v>34</v>
      </c>
    </row>
    <row r="19323">
      <c r="A19323" s="2">
        <v>42318.71491898148</v>
      </c>
      <c r="B19323" s="3">
        <v>1.0</v>
      </c>
      <c r="C19323" s="3" t="s">
        <v>16817</v>
      </c>
      <c r="F19323" s="3">
        <v>1.0</v>
      </c>
      <c r="G19323" s="3">
        <v>5.0</v>
      </c>
      <c r="H19323" s="3" t="s">
        <v>16818</v>
      </c>
      <c r="I19323" s="3" t="s">
        <v>16819</v>
      </c>
      <c r="J19323" s="3" t="s">
        <v>1617</v>
      </c>
      <c r="K19323" s="3" t="s">
        <v>24</v>
      </c>
      <c r="L19323" s="3">
        <v>39.0</v>
      </c>
      <c r="M19323" s="3" t="s">
        <v>25</v>
      </c>
      <c r="N19323" s="3" t="s">
        <v>16857</v>
      </c>
      <c r="O19323" s="3" t="s">
        <v>91</v>
      </c>
      <c r="P19323" s="4">
        <v>18476.0</v>
      </c>
      <c r="Q19323" s="3" t="s">
        <v>79</v>
      </c>
      <c r="S19323" s="3" t="s">
        <v>34</v>
      </c>
    </row>
    <row r="19324">
      <c r="A19324" s="2">
        <v>42318.71491898148</v>
      </c>
      <c r="B19324" s="3">
        <v>1.0</v>
      </c>
      <c r="C19324" s="3" t="s">
        <v>16817</v>
      </c>
      <c r="F19324" s="3">
        <v>1.0</v>
      </c>
      <c r="G19324" s="3">
        <v>5.0</v>
      </c>
      <c r="H19324" s="3" t="s">
        <v>16818</v>
      </c>
      <c r="I19324" s="3" t="s">
        <v>16819</v>
      </c>
      <c r="J19324" s="3" t="s">
        <v>1617</v>
      </c>
      <c r="K19324" s="3" t="s">
        <v>24</v>
      </c>
      <c r="L19324" s="3">
        <v>40.0</v>
      </c>
      <c r="M19324" s="3" t="s">
        <v>30</v>
      </c>
      <c r="N19324" s="3" t="s">
        <v>16858</v>
      </c>
      <c r="O19324" s="3" t="s">
        <v>16859</v>
      </c>
      <c r="P19324" s="4">
        <v>24295.0</v>
      </c>
      <c r="Q19324" s="3" t="s">
        <v>72</v>
      </c>
      <c r="S19324" s="3" t="s">
        <v>34</v>
      </c>
    </row>
    <row r="19325">
      <c r="A19325" s="2">
        <v>42318.71491898148</v>
      </c>
      <c r="B19325" s="3">
        <v>1.0</v>
      </c>
      <c r="C19325" s="3" t="s">
        <v>16817</v>
      </c>
      <c r="F19325" s="3">
        <v>1.0</v>
      </c>
      <c r="G19325" s="3">
        <v>5.0</v>
      </c>
      <c r="H19325" s="3" t="s">
        <v>16818</v>
      </c>
      <c r="I19325" s="3" t="s">
        <v>16819</v>
      </c>
      <c r="J19325" s="3" t="s">
        <v>1617</v>
      </c>
      <c r="K19325" s="3" t="s">
        <v>24</v>
      </c>
      <c r="L19325" s="3">
        <v>41.0</v>
      </c>
      <c r="M19325" s="3" t="s">
        <v>25</v>
      </c>
      <c r="N19325" s="3" t="s">
        <v>12945</v>
      </c>
      <c r="O19325" s="3" t="s">
        <v>1363</v>
      </c>
      <c r="P19325" s="4">
        <v>26385.0</v>
      </c>
      <c r="Q19325" s="3" t="s">
        <v>40</v>
      </c>
      <c r="S19325" s="3" t="s">
        <v>34</v>
      </c>
    </row>
    <row r="19326">
      <c r="A19326" s="2">
        <v>42318.71491898148</v>
      </c>
      <c r="B19326" s="3">
        <v>1.0</v>
      </c>
      <c r="C19326" s="3" t="s">
        <v>16817</v>
      </c>
      <c r="F19326" s="3">
        <v>1.0</v>
      </c>
      <c r="G19326" s="3">
        <v>5.0</v>
      </c>
      <c r="H19326" s="3" t="s">
        <v>16818</v>
      </c>
      <c r="I19326" s="3" t="s">
        <v>16819</v>
      </c>
      <c r="J19326" s="3" t="s">
        <v>1617</v>
      </c>
      <c r="K19326" s="3" t="s">
        <v>24</v>
      </c>
      <c r="L19326" s="3">
        <v>42.0</v>
      </c>
      <c r="M19326" s="3" t="s">
        <v>30</v>
      </c>
      <c r="N19326" s="3" t="s">
        <v>16860</v>
      </c>
      <c r="O19326" s="3" t="s">
        <v>4725</v>
      </c>
      <c r="P19326" s="4">
        <v>22683.0</v>
      </c>
      <c r="Q19326" s="3" t="s">
        <v>115</v>
      </c>
      <c r="S19326" s="3" t="s">
        <v>34</v>
      </c>
    </row>
    <row r="19327">
      <c r="A19327" s="2">
        <v>42318.71491898148</v>
      </c>
      <c r="B19327" s="3">
        <v>1.0</v>
      </c>
      <c r="C19327" s="3" t="s">
        <v>16817</v>
      </c>
      <c r="F19327" s="3">
        <v>1.0</v>
      </c>
      <c r="G19327" s="3">
        <v>5.0</v>
      </c>
      <c r="H19327" s="3" t="s">
        <v>16818</v>
      </c>
      <c r="I19327" s="3" t="s">
        <v>16819</v>
      </c>
      <c r="J19327" s="3" t="s">
        <v>1617</v>
      </c>
      <c r="K19327" s="3" t="s">
        <v>24</v>
      </c>
      <c r="L19327" s="3">
        <v>43.0</v>
      </c>
      <c r="M19327" s="3" t="s">
        <v>25</v>
      </c>
      <c r="N19327" s="3" t="s">
        <v>16861</v>
      </c>
      <c r="O19327" s="3" t="s">
        <v>91</v>
      </c>
      <c r="P19327" s="4">
        <v>17766.0</v>
      </c>
      <c r="Q19327" s="3" t="s">
        <v>113</v>
      </c>
      <c r="S19327" s="3" t="s">
        <v>34</v>
      </c>
    </row>
    <row r="19328">
      <c r="A19328" s="2">
        <v>42318.71491898148</v>
      </c>
      <c r="B19328" s="3">
        <v>1.0</v>
      </c>
      <c r="C19328" s="3" t="s">
        <v>16817</v>
      </c>
      <c r="F19328" s="3">
        <v>2.0</v>
      </c>
      <c r="G19328" s="3">
        <v>9.0</v>
      </c>
      <c r="H19328" s="3" t="s">
        <v>16862</v>
      </c>
      <c r="I19328" s="3" t="s">
        <v>16862</v>
      </c>
      <c r="J19328" s="3" t="s">
        <v>2013</v>
      </c>
      <c r="K19328" s="3" t="s">
        <v>272</v>
      </c>
      <c r="L19328" s="3">
        <v>1.0</v>
      </c>
      <c r="M19328" s="3" t="s">
        <v>25</v>
      </c>
      <c r="N19328" s="3" t="s">
        <v>2035</v>
      </c>
      <c r="O19328" s="3" t="s">
        <v>359</v>
      </c>
      <c r="P19328" s="4">
        <v>24609.0</v>
      </c>
      <c r="Q19328" s="3" t="s">
        <v>72</v>
      </c>
      <c r="S19328" s="3" t="s">
        <v>34</v>
      </c>
    </row>
    <row r="19329">
      <c r="A19329" s="2">
        <v>42318.71491898148</v>
      </c>
      <c r="B19329" s="3">
        <v>1.0</v>
      </c>
      <c r="C19329" s="3" t="s">
        <v>16817</v>
      </c>
      <c r="F19329" s="3">
        <v>2.0</v>
      </c>
      <c r="G19329" s="3">
        <v>9.0</v>
      </c>
      <c r="H19329" s="3" t="s">
        <v>16862</v>
      </c>
      <c r="I19329" s="3" t="s">
        <v>16862</v>
      </c>
      <c r="J19329" s="3" t="s">
        <v>2013</v>
      </c>
      <c r="K19329" s="3" t="s">
        <v>24</v>
      </c>
      <c r="L19329" s="3">
        <v>2.0</v>
      </c>
      <c r="M19329" s="3" t="s">
        <v>30</v>
      </c>
      <c r="N19329" s="3" t="s">
        <v>16863</v>
      </c>
      <c r="O19329" s="3" t="s">
        <v>717</v>
      </c>
      <c r="P19329" s="4">
        <v>25255.0</v>
      </c>
      <c r="Q19329" s="3" t="s">
        <v>189</v>
      </c>
      <c r="S19329" s="3" t="s">
        <v>34</v>
      </c>
    </row>
    <row r="19330">
      <c r="A19330" s="2">
        <v>42318.71491898148</v>
      </c>
      <c r="B19330" s="3">
        <v>1.0</v>
      </c>
      <c r="C19330" s="3" t="s">
        <v>16817</v>
      </c>
      <c r="F19330" s="3">
        <v>2.0</v>
      </c>
      <c r="G19330" s="3">
        <v>9.0</v>
      </c>
      <c r="H19330" s="3" t="s">
        <v>16862</v>
      </c>
      <c r="I19330" s="3" t="s">
        <v>16862</v>
      </c>
      <c r="J19330" s="3" t="s">
        <v>2013</v>
      </c>
      <c r="K19330" s="3" t="s">
        <v>24</v>
      </c>
      <c r="L19330" s="3">
        <v>3.0</v>
      </c>
      <c r="M19330" s="3" t="s">
        <v>25</v>
      </c>
      <c r="N19330" s="3" t="s">
        <v>16864</v>
      </c>
      <c r="O19330" s="3" t="s">
        <v>16865</v>
      </c>
      <c r="P19330" s="4">
        <v>24385.0</v>
      </c>
      <c r="Q19330" s="3" t="s">
        <v>189</v>
      </c>
      <c r="S19330" s="3" t="s">
        <v>34</v>
      </c>
    </row>
    <row r="19331">
      <c r="A19331" s="2">
        <v>42318.71491898148</v>
      </c>
      <c r="B19331" s="3">
        <v>1.0</v>
      </c>
      <c r="C19331" s="3" t="s">
        <v>16817</v>
      </c>
      <c r="F19331" s="3">
        <v>2.0</v>
      </c>
      <c r="G19331" s="3">
        <v>9.0</v>
      </c>
      <c r="H19331" s="3" t="s">
        <v>16862</v>
      </c>
      <c r="I19331" s="3" t="s">
        <v>16862</v>
      </c>
      <c r="J19331" s="3" t="s">
        <v>2013</v>
      </c>
      <c r="K19331" s="3" t="s">
        <v>24</v>
      </c>
      <c r="L19331" s="3">
        <v>4.0</v>
      </c>
      <c r="M19331" s="3" t="s">
        <v>30</v>
      </c>
      <c r="N19331" s="3" t="s">
        <v>16866</v>
      </c>
      <c r="O19331" s="3" t="s">
        <v>329</v>
      </c>
      <c r="P19331" s="4">
        <v>26503.0</v>
      </c>
      <c r="Q19331" s="3" t="s">
        <v>60</v>
      </c>
      <c r="S19331" s="3" t="s">
        <v>34</v>
      </c>
    </row>
    <row r="19332">
      <c r="A19332" s="2">
        <v>42318.71491898148</v>
      </c>
      <c r="B19332" s="3">
        <v>1.0</v>
      </c>
      <c r="C19332" s="3" t="s">
        <v>16817</v>
      </c>
      <c r="F19332" s="3">
        <v>2.0</v>
      </c>
      <c r="G19332" s="3">
        <v>9.0</v>
      </c>
      <c r="H19332" s="3" t="s">
        <v>16862</v>
      </c>
      <c r="I19332" s="3" t="s">
        <v>16862</v>
      </c>
      <c r="J19332" s="3" t="s">
        <v>2013</v>
      </c>
      <c r="K19332" s="3" t="s">
        <v>24</v>
      </c>
      <c r="L19332" s="3">
        <v>5.0</v>
      </c>
      <c r="M19332" s="3" t="s">
        <v>25</v>
      </c>
      <c r="N19332" s="3" t="s">
        <v>16867</v>
      </c>
      <c r="O19332" s="3" t="s">
        <v>69</v>
      </c>
      <c r="P19332" s="4">
        <v>23020.0</v>
      </c>
      <c r="Q19332" s="3" t="s">
        <v>169</v>
      </c>
      <c r="S19332" s="3" t="s">
        <v>34</v>
      </c>
    </row>
    <row r="19333">
      <c r="A19333" s="2">
        <v>42318.71491898148</v>
      </c>
      <c r="B19333" s="3">
        <v>1.0</v>
      </c>
      <c r="C19333" s="3" t="s">
        <v>16817</v>
      </c>
      <c r="F19333" s="3">
        <v>2.0</v>
      </c>
      <c r="G19333" s="3">
        <v>9.0</v>
      </c>
      <c r="H19333" s="3" t="s">
        <v>16862</v>
      </c>
      <c r="I19333" s="3" t="s">
        <v>16862</v>
      </c>
      <c r="J19333" s="3" t="s">
        <v>2013</v>
      </c>
      <c r="K19333" s="3" t="s">
        <v>24</v>
      </c>
      <c r="L19333" s="3">
        <v>6.0</v>
      </c>
      <c r="M19333" s="3" t="s">
        <v>30</v>
      </c>
      <c r="N19333" s="3" t="s">
        <v>16868</v>
      </c>
      <c r="O19333" s="3" t="s">
        <v>16869</v>
      </c>
      <c r="P19333" s="4">
        <v>19283.0</v>
      </c>
      <c r="Q19333" s="3" t="s">
        <v>145</v>
      </c>
      <c r="S19333" s="3" t="s">
        <v>34</v>
      </c>
    </row>
    <row r="19334">
      <c r="A19334" s="2">
        <v>42318.71491898148</v>
      </c>
      <c r="B19334" s="3">
        <v>1.0</v>
      </c>
      <c r="C19334" s="3" t="s">
        <v>16817</v>
      </c>
      <c r="F19334" s="3">
        <v>2.0</v>
      </c>
      <c r="G19334" s="3">
        <v>9.0</v>
      </c>
      <c r="H19334" s="3" t="s">
        <v>16862</v>
      </c>
      <c r="I19334" s="3" t="s">
        <v>16862</v>
      </c>
      <c r="J19334" s="3" t="s">
        <v>2013</v>
      </c>
      <c r="K19334" s="3" t="s">
        <v>24</v>
      </c>
      <c r="L19334" s="3">
        <v>7.0</v>
      </c>
      <c r="M19334" s="3" t="s">
        <v>25</v>
      </c>
      <c r="N19334" s="3" t="s">
        <v>16870</v>
      </c>
      <c r="O19334" s="3" t="s">
        <v>119</v>
      </c>
      <c r="P19334" s="4">
        <v>27847.0</v>
      </c>
      <c r="Q19334" s="3" t="s">
        <v>169</v>
      </c>
      <c r="S19334" s="3" t="s">
        <v>34</v>
      </c>
    </row>
    <row r="19335">
      <c r="A19335" s="2">
        <v>42318.71491898148</v>
      </c>
      <c r="B19335" s="3">
        <v>1.0</v>
      </c>
      <c r="C19335" s="3" t="s">
        <v>16817</v>
      </c>
      <c r="F19335" s="3">
        <v>2.0</v>
      </c>
      <c r="G19335" s="3">
        <v>9.0</v>
      </c>
      <c r="H19335" s="3" t="s">
        <v>16862</v>
      </c>
      <c r="I19335" s="3" t="s">
        <v>16862</v>
      </c>
      <c r="J19335" s="3" t="s">
        <v>2013</v>
      </c>
      <c r="K19335" s="3" t="s">
        <v>24</v>
      </c>
      <c r="L19335" s="3">
        <v>8.0</v>
      </c>
      <c r="M19335" s="3" t="s">
        <v>30</v>
      </c>
      <c r="N19335" s="3" t="s">
        <v>16871</v>
      </c>
      <c r="O19335" s="3" t="s">
        <v>323</v>
      </c>
      <c r="P19335" s="4">
        <v>23289.0</v>
      </c>
      <c r="Q19335" s="3" t="s">
        <v>46</v>
      </c>
      <c r="S19335" s="3" t="s">
        <v>34</v>
      </c>
    </row>
    <row r="19336">
      <c r="A19336" s="2">
        <v>42318.71491898148</v>
      </c>
      <c r="B19336" s="3">
        <v>1.0</v>
      </c>
      <c r="C19336" s="3" t="s">
        <v>16817</v>
      </c>
      <c r="F19336" s="3">
        <v>2.0</v>
      </c>
      <c r="G19336" s="3">
        <v>9.0</v>
      </c>
      <c r="H19336" s="3" t="s">
        <v>16862</v>
      </c>
      <c r="I19336" s="3" t="s">
        <v>16862</v>
      </c>
      <c r="J19336" s="3" t="s">
        <v>2013</v>
      </c>
      <c r="K19336" s="3" t="s">
        <v>24</v>
      </c>
      <c r="L19336" s="3">
        <v>9.0</v>
      </c>
      <c r="M19336" s="3" t="s">
        <v>25</v>
      </c>
      <c r="N19336" s="3" t="s">
        <v>16872</v>
      </c>
      <c r="O19336" s="3" t="s">
        <v>74</v>
      </c>
      <c r="P19336" s="4">
        <v>24387.0</v>
      </c>
      <c r="Q19336" s="3" t="s">
        <v>37</v>
      </c>
      <c r="S19336" s="3" t="s">
        <v>34</v>
      </c>
    </row>
    <row r="19337">
      <c r="A19337" s="2">
        <v>42318.71491898148</v>
      </c>
      <c r="B19337" s="3">
        <v>1.0</v>
      </c>
      <c r="C19337" s="3" t="s">
        <v>16817</v>
      </c>
      <c r="F19337" s="3">
        <v>2.0</v>
      </c>
      <c r="G19337" s="3">
        <v>9.0</v>
      </c>
      <c r="H19337" s="3" t="s">
        <v>16862</v>
      </c>
      <c r="I19337" s="3" t="s">
        <v>16862</v>
      </c>
      <c r="J19337" s="3" t="s">
        <v>2013</v>
      </c>
      <c r="K19337" s="3" t="s">
        <v>24</v>
      </c>
      <c r="L19337" s="3">
        <v>10.0</v>
      </c>
      <c r="M19337" s="3" t="s">
        <v>30</v>
      </c>
      <c r="N19337" s="3" t="s">
        <v>16873</v>
      </c>
      <c r="O19337" s="3" t="s">
        <v>121</v>
      </c>
      <c r="P19337" s="4">
        <v>20901.0</v>
      </c>
      <c r="Q19337" s="3" t="s">
        <v>189</v>
      </c>
      <c r="S19337" s="3" t="s">
        <v>34</v>
      </c>
    </row>
    <row r="19338">
      <c r="A19338" s="2">
        <v>42318.71491898148</v>
      </c>
      <c r="B19338" s="3">
        <v>1.0</v>
      </c>
      <c r="C19338" s="3" t="s">
        <v>16817</v>
      </c>
      <c r="F19338" s="3">
        <v>2.0</v>
      </c>
      <c r="G19338" s="3">
        <v>9.0</v>
      </c>
      <c r="H19338" s="3" t="s">
        <v>16862</v>
      </c>
      <c r="I19338" s="3" t="s">
        <v>16862</v>
      </c>
      <c r="J19338" s="3" t="s">
        <v>2013</v>
      </c>
      <c r="K19338" s="3" t="s">
        <v>24</v>
      </c>
      <c r="L19338" s="3">
        <v>11.0</v>
      </c>
      <c r="M19338" s="3" t="s">
        <v>25</v>
      </c>
      <c r="N19338" s="3" t="s">
        <v>16874</v>
      </c>
      <c r="O19338" s="3" t="s">
        <v>16875</v>
      </c>
      <c r="P19338" s="4">
        <v>26793.0</v>
      </c>
      <c r="Q19338" s="3" t="s">
        <v>1955</v>
      </c>
      <c r="S19338" s="3" t="s">
        <v>34</v>
      </c>
    </row>
    <row r="19339">
      <c r="A19339" s="2">
        <v>42318.71491898148</v>
      </c>
      <c r="B19339" s="3">
        <v>1.0</v>
      </c>
      <c r="C19339" s="3" t="s">
        <v>16817</v>
      </c>
      <c r="F19339" s="3">
        <v>2.0</v>
      </c>
      <c r="G19339" s="3">
        <v>9.0</v>
      </c>
      <c r="H19339" s="3" t="s">
        <v>16862</v>
      </c>
      <c r="I19339" s="3" t="s">
        <v>16862</v>
      </c>
      <c r="J19339" s="3" t="s">
        <v>2013</v>
      </c>
      <c r="K19339" s="3" t="s">
        <v>24</v>
      </c>
      <c r="L19339" s="3">
        <v>12.0</v>
      </c>
      <c r="M19339" s="3" t="s">
        <v>30</v>
      </c>
      <c r="N19339" s="3" t="s">
        <v>16876</v>
      </c>
      <c r="O19339" s="3" t="s">
        <v>8126</v>
      </c>
      <c r="P19339" s="4">
        <v>19054.0</v>
      </c>
      <c r="Q19339" s="3" t="s">
        <v>86</v>
      </c>
      <c r="S19339" s="3" t="s">
        <v>34</v>
      </c>
    </row>
    <row r="19340">
      <c r="A19340" s="2">
        <v>42318.71491898148</v>
      </c>
      <c r="B19340" s="3">
        <v>1.0</v>
      </c>
      <c r="C19340" s="3" t="s">
        <v>16817</v>
      </c>
      <c r="F19340" s="3">
        <v>2.0</v>
      </c>
      <c r="G19340" s="3">
        <v>9.0</v>
      </c>
      <c r="H19340" s="3" t="s">
        <v>16862</v>
      </c>
      <c r="I19340" s="3" t="s">
        <v>16862</v>
      </c>
      <c r="J19340" s="3" t="s">
        <v>2013</v>
      </c>
      <c r="K19340" s="3" t="s">
        <v>24</v>
      </c>
      <c r="L19340" s="3">
        <v>13.0</v>
      </c>
      <c r="M19340" s="3" t="s">
        <v>25</v>
      </c>
      <c r="N19340" s="3" t="s">
        <v>16877</v>
      </c>
      <c r="O19340" s="3" t="s">
        <v>16878</v>
      </c>
      <c r="P19340" s="4">
        <v>19073.0</v>
      </c>
      <c r="Q19340" s="3" t="s">
        <v>189</v>
      </c>
      <c r="S19340" s="3" t="s">
        <v>34</v>
      </c>
    </row>
    <row r="19341">
      <c r="A19341" s="2">
        <v>42318.71491898148</v>
      </c>
      <c r="B19341" s="3">
        <v>1.0</v>
      </c>
      <c r="C19341" s="3" t="s">
        <v>16817</v>
      </c>
      <c r="F19341" s="3">
        <v>2.0</v>
      </c>
      <c r="G19341" s="3">
        <v>9.0</v>
      </c>
      <c r="H19341" s="3" t="s">
        <v>16862</v>
      </c>
      <c r="I19341" s="3" t="s">
        <v>16862</v>
      </c>
      <c r="J19341" s="3" t="s">
        <v>2013</v>
      </c>
      <c r="K19341" s="3" t="s">
        <v>24</v>
      </c>
      <c r="L19341" s="3">
        <v>14.0</v>
      </c>
      <c r="M19341" s="3" t="s">
        <v>30</v>
      </c>
      <c r="N19341" s="3" t="s">
        <v>16879</v>
      </c>
      <c r="O19341" s="3" t="s">
        <v>215</v>
      </c>
      <c r="P19341" s="4">
        <v>27016.0</v>
      </c>
      <c r="Q19341" s="3" t="s">
        <v>115</v>
      </c>
      <c r="S19341" s="3" t="s">
        <v>34</v>
      </c>
    </row>
    <row r="19342">
      <c r="A19342" s="2">
        <v>42318.71491898148</v>
      </c>
      <c r="B19342" s="3">
        <v>1.0</v>
      </c>
      <c r="C19342" s="3" t="s">
        <v>16817</v>
      </c>
      <c r="F19342" s="3">
        <v>2.0</v>
      </c>
      <c r="G19342" s="3">
        <v>9.0</v>
      </c>
      <c r="H19342" s="3" t="s">
        <v>16862</v>
      </c>
      <c r="I19342" s="3" t="s">
        <v>16862</v>
      </c>
      <c r="J19342" s="3" t="s">
        <v>2013</v>
      </c>
      <c r="K19342" s="3" t="s">
        <v>24</v>
      </c>
      <c r="L19342" s="3">
        <v>15.0</v>
      </c>
      <c r="M19342" s="3" t="s">
        <v>25</v>
      </c>
      <c r="N19342" s="3" t="s">
        <v>16880</v>
      </c>
      <c r="O19342" s="3" t="s">
        <v>1189</v>
      </c>
      <c r="P19342" s="4">
        <v>24099.0</v>
      </c>
      <c r="Q19342" s="3" t="s">
        <v>169</v>
      </c>
      <c r="S19342" s="3" t="s">
        <v>34</v>
      </c>
    </row>
    <row r="19343">
      <c r="A19343" s="2">
        <v>42318.71491898148</v>
      </c>
      <c r="B19343" s="3">
        <v>1.0</v>
      </c>
      <c r="C19343" s="3" t="s">
        <v>16817</v>
      </c>
      <c r="F19343" s="3">
        <v>2.0</v>
      </c>
      <c r="G19343" s="3">
        <v>9.0</v>
      </c>
      <c r="H19343" s="3" t="s">
        <v>16862</v>
      </c>
      <c r="I19343" s="3" t="s">
        <v>16862</v>
      </c>
      <c r="J19343" s="3" t="s">
        <v>2013</v>
      </c>
      <c r="K19343" s="3" t="s">
        <v>24</v>
      </c>
      <c r="L19343" s="3">
        <v>16.0</v>
      </c>
      <c r="M19343" s="3" t="s">
        <v>30</v>
      </c>
      <c r="N19343" s="3" t="s">
        <v>16881</v>
      </c>
      <c r="O19343" s="3" t="s">
        <v>4621</v>
      </c>
      <c r="P19343" s="4">
        <v>28891.0</v>
      </c>
      <c r="Q19343" s="3" t="s">
        <v>60</v>
      </c>
      <c r="S19343" s="3" t="s">
        <v>34</v>
      </c>
    </row>
    <row r="19344">
      <c r="A19344" s="2">
        <v>42318.71491898148</v>
      </c>
      <c r="B19344" s="3">
        <v>1.0</v>
      </c>
      <c r="C19344" s="3" t="s">
        <v>16817</v>
      </c>
      <c r="F19344" s="3">
        <v>2.0</v>
      </c>
      <c r="G19344" s="3">
        <v>9.0</v>
      </c>
      <c r="H19344" s="3" t="s">
        <v>16862</v>
      </c>
      <c r="I19344" s="3" t="s">
        <v>16862</v>
      </c>
      <c r="J19344" s="3" t="s">
        <v>2013</v>
      </c>
      <c r="K19344" s="3" t="s">
        <v>24</v>
      </c>
      <c r="L19344" s="3">
        <v>17.0</v>
      </c>
      <c r="M19344" s="3" t="s">
        <v>25</v>
      </c>
      <c r="N19344" s="3" t="s">
        <v>2267</v>
      </c>
      <c r="O19344" s="3" t="s">
        <v>91</v>
      </c>
      <c r="P19344" s="4">
        <v>23245.0</v>
      </c>
      <c r="Q19344" s="3" t="s">
        <v>46</v>
      </c>
      <c r="S19344" s="3" t="s">
        <v>34</v>
      </c>
    </row>
    <row r="19345">
      <c r="A19345" s="2">
        <v>42318.71491898148</v>
      </c>
      <c r="B19345" s="3">
        <v>1.0</v>
      </c>
      <c r="C19345" s="3" t="s">
        <v>16817</v>
      </c>
      <c r="F19345" s="3">
        <v>2.0</v>
      </c>
      <c r="G19345" s="3">
        <v>9.0</v>
      </c>
      <c r="H19345" s="3" t="s">
        <v>16862</v>
      </c>
      <c r="I19345" s="3" t="s">
        <v>16862</v>
      </c>
      <c r="J19345" s="3" t="s">
        <v>2013</v>
      </c>
      <c r="K19345" s="3" t="s">
        <v>24</v>
      </c>
      <c r="L19345" s="3">
        <v>18.0</v>
      </c>
      <c r="M19345" s="3" t="s">
        <v>30</v>
      </c>
      <c r="N19345" s="3" t="s">
        <v>16882</v>
      </c>
      <c r="O19345" s="3" t="s">
        <v>8562</v>
      </c>
      <c r="P19345" s="4">
        <v>32184.0</v>
      </c>
      <c r="Q19345" s="3" t="s">
        <v>191</v>
      </c>
      <c r="S19345" s="3" t="s">
        <v>34</v>
      </c>
    </row>
    <row r="19346">
      <c r="A19346" s="2">
        <v>42318.71491898148</v>
      </c>
      <c r="B19346" s="3">
        <v>1.0</v>
      </c>
      <c r="C19346" s="3" t="s">
        <v>16817</v>
      </c>
      <c r="F19346" s="3">
        <v>2.0</v>
      </c>
      <c r="G19346" s="3">
        <v>9.0</v>
      </c>
      <c r="H19346" s="3" t="s">
        <v>16862</v>
      </c>
      <c r="I19346" s="3" t="s">
        <v>16862</v>
      </c>
      <c r="J19346" s="3" t="s">
        <v>2013</v>
      </c>
      <c r="K19346" s="3" t="s">
        <v>24</v>
      </c>
      <c r="L19346" s="3">
        <v>19.0</v>
      </c>
      <c r="M19346" s="3" t="s">
        <v>25</v>
      </c>
      <c r="N19346" s="3" t="s">
        <v>16883</v>
      </c>
      <c r="O19346" s="3" t="s">
        <v>119</v>
      </c>
      <c r="P19346" s="4">
        <v>22826.0</v>
      </c>
      <c r="Q19346" s="3" t="s">
        <v>60</v>
      </c>
      <c r="S19346" s="3" t="s">
        <v>34</v>
      </c>
    </row>
    <row r="19347">
      <c r="A19347" s="2">
        <v>42318.71491898148</v>
      </c>
      <c r="B19347" s="3">
        <v>1.0</v>
      </c>
      <c r="C19347" s="3" t="s">
        <v>16817</v>
      </c>
      <c r="F19347" s="3">
        <v>2.0</v>
      </c>
      <c r="G19347" s="3">
        <v>9.0</v>
      </c>
      <c r="H19347" s="3" t="s">
        <v>16862</v>
      </c>
      <c r="I19347" s="3" t="s">
        <v>16862</v>
      </c>
      <c r="J19347" s="3" t="s">
        <v>2013</v>
      </c>
      <c r="K19347" s="3" t="s">
        <v>24</v>
      </c>
      <c r="L19347" s="3">
        <v>20.0</v>
      </c>
      <c r="M19347" s="3" t="s">
        <v>30</v>
      </c>
      <c r="N19347" s="3" t="s">
        <v>16884</v>
      </c>
      <c r="O19347" s="3" t="s">
        <v>283</v>
      </c>
      <c r="P19347" s="4">
        <v>27039.0</v>
      </c>
      <c r="Q19347" s="3" t="s">
        <v>37</v>
      </c>
      <c r="S19347" s="3" t="s">
        <v>34</v>
      </c>
    </row>
    <row r="19348">
      <c r="A19348" s="2">
        <v>42318.71491898148</v>
      </c>
      <c r="B19348" s="3">
        <v>1.0</v>
      </c>
      <c r="C19348" s="3" t="s">
        <v>16817</v>
      </c>
      <c r="F19348" s="3">
        <v>2.0</v>
      </c>
      <c r="G19348" s="3">
        <v>9.0</v>
      </c>
      <c r="H19348" s="3" t="s">
        <v>16862</v>
      </c>
      <c r="I19348" s="3" t="s">
        <v>16862</v>
      </c>
      <c r="J19348" s="3" t="s">
        <v>2013</v>
      </c>
      <c r="K19348" s="3" t="s">
        <v>24</v>
      </c>
      <c r="L19348" s="3">
        <v>21.0</v>
      </c>
      <c r="M19348" s="3" t="s">
        <v>25</v>
      </c>
      <c r="N19348" s="3" t="s">
        <v>16885</v>
      </c>
      <c r="O19348" s="3" t="s">
        <v>16886</v>
      </c>
      <c r="P19348" s="4">
        <v>20689.0</v>
      </c>
      <c r="Q19348" s="3" t="s">
        <v>113</v>
      </c>
      <c r="S19348" s="3" t="s">
        <v>34</v>
      </c>
    </row>
    <row r="19349">
      <c r="A19349" s="2">
        <v>42318.71491898148</v>
      </c>
      <c r="B19349" s="3">
        <v>1.0</v>
      </c>
      <c r="C19349" s="3" t="s">
        <v>16817</v>
      </c>
      <c r="F19349" s="3">
        <v>2.0</v>
      </c>
      <c r="G19349" s="3">
        <v>9.0</v>
      </c>
      <c r="H19349" s="3" t="s">
        <v>16862</v>
      </c>
      <c r="I19349" s="3" t="s">
        <v>16862</v>
      </c>
      <c r="J19349" s="3" t="s">
        <v>2013</v>
      </c>
      <c r="K19349" s="3" t="s">
        <v>24</v>
      </c>
      <c r="L19349" s="3">
        <v>22.0</v>
      </c>
      <c r="M19349" s="3" t="s">
        <v>30</v>
      </c>
      <c r="N19349" s="3" t="s">
        <v>16887</v>
      </c>
      <c r="O19349" s="3" t="s">
        <v>490</v>
      </c>
      <c r="P19349" s="4">
        <v>27376.0</v>
      </c>
      <c r="Q19349" s="3" t="s">
        <v>132</v>
      </c>
      <c r="S19349" s="3" t="s">
        <v>34</v>
      </c>
    </row>
    <row r="19350">
      <c r="A19350" s="2">
        <v>42318.71491898148</v>
      </c>
      <c r="B19350" s="3">
        <v>1.0</v>
      </c>
      <c r="C19350" s="3" t="s">
        <v>16817</v>
      </c>
      <c r="F19350" s="3">
        <v>2.0</v>
      </c>
      <c r="G19350" s="3">
        <v>9.0</v>
      </c>
      <c r="H19350" s="3" t="s">
        <v>16862</v>
      </c>
      <c r="I19350" s="3" t="s">
        <v>16862</v>
      </c>
      <c r="J19350" s="3" t="s">
        <v>2013</v>
      </c>
      <c r="K19350" s="3" t="s">
        <v>24</v>
      </c>
      <c r="L19350" s="3">
        <v>23.0</v>
      </c>
      <c r="M19350" s="3" t="s">
        <v>25</v>
      </c>
      <c r="N19350" s="3" t="s">
        <v>16880</v>
      </c>
      <c r="O19350" s="3" t="s">
        <v>16888</v>
      </c>
      <c r="P19350" s="4">
        <v>17528.0</v>
      </c>
      <c r="Q19350" s="3" t="s">
        <v>46</v>
      </c>
      <c r="S19350" s="3" t="s">
        <v>34</v>
      </c>
    </row>
    <row r="19351">
      <c r="A19351" s="2">
        <v>42318.71491898148</v>
      </c>
      <c r="B19351" s="3">
        <v>1.0</v>
      </c>
      <c r="C19351" s="3" t="s">
        <v>16817</v>
      </c>
      <c r="F19351" s="3">
        <v>2.0</v>
      </c>
      <c r="G19351" s="3">
        <v>9.0</v>
      </c>
      <c r="H19351" s="3" t="s">
        <v>16862</v>
      </c>
      <c r="I19351" s="3" t="s">
        <v>16862</v>
      </c>
      <c r="J19351" s="3" t="s">
        <v>2013</v>
      </c>
      <c r="K19351" s="3" t="s">
        <v>24</v>
      </c>
      <c r="L19351" s="3">
        <v>24.0</v>
      </c>
      <c r="M19351" s="3" t="s">
        <v>30</v>
      </c>
      <c r="N19351" s="3" t="s">
        <v>16889</v>
      </c>
      <c r="O19351" s="3" t="s">
        <v>3401</v>
      </c>
      <c r="P19351" s="4">
        <v>28400.0</v>
      </c>
      <c r="Q19351" s="3" t="s">
        <v>228</v>
      </c>
      <c r="S19351" s="3" t="s">
        <v>34</v>
      </c>
    </row>
    <row r="19352">
      <c r="A19352" s="2">
        <v>42318.71491898148</v>
      </c>
      <c r="B19352" s="3">
        <v>1.0</v>
      </c>
      <c r="C19352" s="3" t="s">
        <v>16817</v>
      </c>
      <c r="F19352" s="3">
        <v>2.0</v>
      </c>
      <c r="G19352" s="3">
        <v>9.0</v>
      </c>
      <c r="H19352" s="3" t="s">
        <v>16862</v>
      </c>
      <c r="I19352" s="3" t="s">
        <v>16862</v>
      </c>
      <c r="J19352" s="3" t="s">
        <v>2013</v>
      </c>
      <c r="K19352" s="3" t="s">
        <v>24</v>
      </c>
      <c r="L19352" s="3">
        <v>25.0</v>
      </c>
      <c r="M19352" s="3" t="s">
        <v>25</v>
      </c>
      <c r="N19352" s="3" t="s">
        <v>16890</v>
      </c>
      <c r="O19352" s="3" t="s">
        <v>536</v>
      </c>
      <c r="P19352" s="4">
        <v>19856.0</v>
      </c>
      <c r="Q19352" s="3" t="s">
        <v>72</v>
      </c>
      <c r="S19352" s="3" t="s">
        <v>34</v>
      </c>
    </row>
    <row r="19353">
      <c r="A19353" s="2">
        <v>42318.71491898148</v>
      </c>
      <c r="B19353" s="3">
        <v>1.0</v>
      </c>
      <c r="C19353" s="3" t="s">
        <v>16817</v>
      </c>
      <c r="F19353" s="3">
        <v>2.0</v>
      </c>
      <c r="G19353" s="3">
        <v>9.0</v>
      </c>
      <c r="H19353" s="3" t="s">
        <v>16862</v>
      </c>
      <c r="I19353" s="3" t="s">
        <v>16862</v>
      </c>
      <c r="J19353" s="3" t="s">
        <v>2013</v>
      </c>
      <c r="K19353" s="3" t="s">
        <v>24</v>
      </c>
      <c r="L19353" s="3">
        <v>26.0</v>
      </c>
      <c r="M19353" s="3" t="s">
        <v>30</v>
      </c>
      <c r="N19353" s="3" t="s">
        <v>1442</v>
      </c>
      <c r="O19353" s="3" t="s">
        <v>171</v>
      </c>
      <c r="P19353" s="4">
        <v>20424.0</v>
      </c>
      <c r="Q19353" s="3" t="s">
        <v>40</v>
      </c>
      <c r="S19353" s="3" t="s">
        <v>34</v>
      </c>
    </row>
    <row r="19354">
      <c r="A19354" s="2">
        <v>42318.71491898148</v>
      </c>
      <c r="B19354" s="3">
        <v>1.0</v>
      </c>
      <c r="C19354" s="3" t="s">
        <v>16817</v>
      </c>
      <c r="F19354" s="3">
        <v>2.0</v>
      </c>
      <c r="G19354" s="3">
        <v>9.0</v>
      </c>
      <c r="H19354" s="3" t="s">
        <v>16862</v>
      </c>
      <c r="I19354" s="3" t="s">
        <v>16862</v>
      </c>
      <c r="J19354" s="3" t="s">
        <v>2013</v>
      </c>
      <c r="K19354" s="3" t="s">
        <v>24</v>
      </c>
      <c r="L19354" s="3">
        <v>27.0</v>
      </c>
      <c r="M19354" s="3" t="s">
        <v>25</v>
      </c>
      <c r="N19354" s="3" t="s">
        <v>16891</v>
      </c>
      <c r="O19354" s="3" t="s">
        <v>16892</v>
      </c>
      <c r="P19354" s="4">
        <v>23465.0</v>
      </c>
      <c r="Q19354" s="3" t="s">
        <v>7332</v>
      </c>
      <c r="S19354" s="3" t="s">
        <v>34</v>
      </c>
    </row>
    <row r="19355">
      <c r="A19355" s="2">
        <v>42318.71491898148</v>
      </c>
      <c r="B19355" s="3">
        <v>1.0</v>
      </c>
      <c r="C19355" s="3" t="s">
        <v>16817</v>
      </c>
      <c r="F19355" s="3">
        <v>2.0</v>
      </c>
      <c r="G19355" s="3">
        <v>9.0</v>
      </c>
      <c r="H19355" s="3" t="s">
        <v>16862</v>
      </c>
      <c r="I19355" s="3" t="s">
        <v>16862</v>
      </c>
      <c r="J19355" s="3" t="s">
        <v>2013</v>
      </c>
      <c r="K19355" s="3" t="s">
        <v>24</v>
      </c>
      <c r="L19355" s="3">
        <v>28.0</v>
      </c>
      <c r="M19355" s="3" t="s">
        <v>30</v>
      </c>
      <c r="N19355" s="3" t="s">
        <v>7883</v>
      </c>
      <c r="O19355" s="3" t="s">
        <v>16893</v>
      </c>
      <c r="P19355" s="4">
        <v>25333.0</v>
      </c>
      <c r="Q19355" s="3" t="s">
        <v>60</v>
      </c>
      <c r="S19355" s="3" t="s">
        <v>34</v>
      </c>
    </row>
    <row r="19356">
      <c r="A19356" s="2">
        <v>42318.71491898148</v>
      </c>
      <c r="B19356" s="3">
        <v>1.0</v>
      </c>
      <c r="C19356" s="3" t="s">
        <v>16817</v>
      </c>
      <c r="F19356" s="3">
        <v>2.0</v>
      </c>
      <c r="G19356" s="3">
        <v>9.0</v>
      </c>
      <c r="H19356" s="3" t="s">
        <v>16862</v>
      </c>
      <c r="I19356" s="3" t="s">
        <v>16862</v>
      </c>
      <c r="J19356" s="3" t="s">
        <v>2013</v>
      </c>
      <c r="K19356" s="3" t="s">
        <v>24</v>
      </c>
      <c r="L19356" s="3">
        <v>29.0</v>
      </c>
      <c r="M19356" s="3" t="s">
        <v>25</v>
      </c>
      <c r="N19356" s="3" t="s">
        <v>16894</v>
      </c>
      <c r="O19356" s="3" t="s">
        <v>16895</v>
      </c>
      <c r="P19356" s="4">
        <v>23518.0</v>
      </c>
      <c r="Q19356" s="3" t="s">
        <v>110</v>
      </c>
      <c r="S19356" s="3" t="s">
        <v>34</v>
      </c>
    </row>
    <row r="19357">
      <c r="A19357" s="2">
        <v>42318.71491898148</v>
      </c>
      <c r="B19357" s="3">
        <v>1.0</v>
      </c>
      <c r="C19357" s="3" t="s">
        <v>16817</v>
      </c>
      <c r="F19357" s="3">
        <v>2.0</v>
      </c>
      <c r="G19357" s="3">
        <v>9.0</v>
      </c>
      <c r="H19357" s="3" t="s">
        <v>16862</v>
      </c>
      <c r="I19357" s="3" t="s">
        <v>16862</v>
      </c>
      <c r="J19357" s="3" t="s">
        <v>2013</v>
      </c>
      <c r="K19357" s="3" t="s">
        <v>24</v>
      </c>
      <c r="L19357" s="3">
        <v>30.0</v>
      </c>
      <c r="M19357" s="3" t="s">
        <v>30</v>
      </c>
      <c r="N19357" s="3" t="s">
        <v>16896</v>
      </c>
      <c r="O19357" s="3" t="s">
        <v>1400</v>
      </c>
      <c r="P19357" s="4">
        <v>34048.0</v>
      </c>
      <c r="Q19357" s="3" t="s">
        <v>191</v>
      </c>
      <c r="S19357" s="3" t="s">
        <v>34</v>
      </c>
    </row>
    <row r="19358">
      <c r="A19358" s="2">
        <v>42318.71491898148</v>
      </c>
      <c r="B19358" s="3">
        <v>1.0</v>
      </c>
      <c r="C19358" s="3" t="s">
        <v>16817</v>
      </c>
      <c r="F19358" s="3">
        <v>2.0</v>
      </c>
      <c r="G19358" s="3">
        <v>9.0</v>
      </c>
      <c r="H19358" s="3" t="s">
        <v>16862</v>
      </c>
      <c r="I19358" s="3" t="s">
        <v>16862</v>
      </c>
      <c r="J19358" s="3" t="s">
        <v>2013</v>
      </c>
      <c r="K19358" s="3" t="s">
        <v>24</v>
      </c>
      <c r="L19358" s="3">
        <v>31.0</v>
      </c>
      <c r="M19358" s="3" t="s">
        <v>25</v>
      </c>
      <c r="N19358" s="3" t="s">
        <v>16897</v>
      </c>
      <c r="O19358" s="3" t="s">
        <v>2150</v>
      </c>
      <c r="P19358" s="4">
        <v>21755.0</v>
      </c>
      <c r="Q19358" s="3" t="s">
        <v>72</v>
      </c>
      <c r="S19358" s="3" t="s">
        <v>34</v>
      </c>
    </row>
    <row r="19359">
      <c r="A19359" s="2">
        <v>42318.71491898148</v>
      </c>
      <c r="B19359" s="3">
        <v>1.0</v>
      </c>
      <c r="C19359" s="3" t="s">
        <v>16817</v>
      </c>
      <c r="F19359" s="3">
        <v>2.0</v>
      </c>
      <c r="G19359" s="3">
        <v>9.0</v>
      </c>
      <c r="H19359" s="3" t="s">
        <v>16862</v>
      </c>
      <c r="I19359" s="3" t="s">
        <v>16862</v>
      </c>
      <c r="J19359" s="3" t="s">
        <v>2013</v>
      </c>
      <c r="K19359" s="3" t="s">
        <v>24</v>
      </c>
      <c r="L19359" s="3">
        <v>32.0</v>
      </c>
      <c r="M19359" s="3" t="s">
        <v>30</v>
      </c>
      <c r="N19359" s="3" t="s">
        <v>16898</v>
      </c>
      <c r="O19359" s="3" t="s">
        <v>235</v>
      </c>
      <c r="P19359" s="4">
        <v>29644.0</v>
      </c>
      <c r="Q19359" s="3" t="s">
        <v>1955</v>
      </c>
      <c r="S19359" s="3" t="s">
        <v>34</v>
      </c>
    </row>
    <row r="19360">
      <c r="A19360" s="2">
        <v>42318.71491898148</v>
      </c>
      <c r="B19360" s="3">
        <v>1.0</v>
      </c>
      <c r="C19360" s="3" t="s">
        <v>16817</v>
      </c>
      <c r="F19360" s="3">
        <v>2.0</v>
      </c>
      <c r="G19360" s="3">
        <v>9.0</v>
      </c>
      <c r="H19360" s="3" t="s">
        <v>16862</v>
      </c>
      <c r="I19360" s="3" t="s">
        <v>16862</v>
      </c>
      <c r="J19360" s="3" t="s">
        <v>2013</v>
      </c>
      <c r="K19360" s="3" t="s">
        <v>24</v>
      </c>
      <c r="L19360" s="3">
        <v>33.0</v>
      </c>
      <c r="M19360" s="3" t="s">
        <v>25</v>
      </c>
      <c r="N19360" s="3" t="s">
        <v>16899</v>
      </c>
      <c r="O19360" s="3" t="s">
        <v>281</v>
      </c>
      <c r="P19360" s="4">
        <v>27367.0</v>
      </c>
      <c r="Q19360" s="3" t="s">
        <v>72</v>
      </c>
      <c r="S19360" s="3" t="s">
        <v>34</v>
      </c>
    </row>
    <row r="19361">
      <c r="A19361" s="2">
        <v>42318.71491898148</v>
      </c>
      <c r="B19361" s="3">
        <v>1.0</v>
      </c>
      <c r="C19361" s="3" t="s">
        <v>16817</v>
      </c>
      <c r="F19361" s="3">
        <v>2.0</v>
      </c>
      <c r="G19361" s="3">
        <v>9.0</v>
      </c>
      <c r="H19361" s="3" t="s">
        <v>16862</v>
      </c>
      <c r="I19361" s="3" t="s">
        <v>16862</v>
      </c>
      <c r="J19361" s="3" t="s">
        <v>2013</v>
      </c>
      <c r="K19361" s="3" t="s">
        <v>24</v>
      </c>
      <c r="L19361" s="3">
        <v>34.0</v>
      </c>
      <c r="M19361" s="3" t="s">
        <v>30</v>
      </c>
      <c r="N19361" s="3" t="s">
        <v>16900</v>
      </c>
      <c r="O19361" s="3" t="s">
        <v>2896</v>
      </c>
      <c r="P19361" s="4">
        <v>22113.0</v>
      </c>
      <c r="Q19361" s="3" t="s">
        <v>72</v>
      </c>
      <c r="S19361" s="3" t="s">
        <v>34</v>
      </c>
    </row>
    <row r="19362">
      <c r="A19362" s="2">
        <v>42318.71491898148</v>
      </c>
      <c r="B19362" s="3">
        <v>1.0</v>
      </c>
      <c r="C19362" s="3" t="s">
        <v>16817</v>
      </c>
      <c r="F19362" s="3">
        <v>2.0</v>
      </c>
      <c r="G19362" s="3">
        <v>9.0</v>
      </c>
      <c r="H19362" s="3" t="s">
        <v>16862</v>
      </c>
      <c r="I19362" s="3" t="s">
        <v>16862</v>
      </c>
      <c r="J19362" s="3" t="s">
        <v>2013</v>
      </c>
      <c r="K19362" s="3" t="s">
        <v>24</v>
      </c>
      <c r="L19362" s="3">
        <v>35.0</v>
      </c>
      <c r="M19362" s="3" t="s">
        <v>25</v>
      </c>
      <c r="N19362" s="3" t="s">
        <v>16901</v>
      </c>
      <c r="O19362" s="3" t="s">
        <v>123</v>
      </c>
      <c r="P19362" s="4">
        <v>19377.0</v>
      </c>
      <c r="Q19362" s="3" t="s">
        <v>169</v>
      </c>
      <c r="S19362" s="3" t="s">
        <v>34</v>
      </c>
    </row>
    <row r="19363">
      <c r="A19363" s="2">
        <v>42318.71491898148</v>
      </c>
      <c r="B19363" s="3">
        <v>1.0</v>
      </c>
      <c r="C19363" s="3" t="s">
        <v>16817</v>
      </c>
      <c r="F19363" s="3">
        <v>2.0</v>
      </c>
      <c r="G19363" s="3">
        <v>9.0</v>
      </c>
      <c r="H19363" s="3" t="s">
        <v>16862</v>
      </c>
      <c r="I19363" s="3" t="s">
        <v>16862</v>
      </c>
      <c r="J19363" s="3" t="s">
        <v>2013</v>
      </c>
      <c r="K19363" s="3" t="s">
        <v>24</v>
      </c>
      <c r="L19363" s="3">
        <v>36.0</v>
      </c>
      <c r="M19363" s="3" t="s">
        <v>30</v>
      </c>
      <c r="N19363" s="3" t="s">
        <v>16902</v>
      </c>
      <c r="O19363" s="3" t="s">
        <v>16903</v>
      </c>
      <c r="P19363" s="4">
        <v>18326.0</v>
      </c>
      <c r="Q19363" s="3" t="s">
        <v>105</v>
      </c>
      <c r="S19363" s="3" t="s">
        <v>34</v>
      </c>
    </row>
    <row r="19364">
      <c r="A19364" s="2">
        <v>42318.71491898148</v>
      </c>
      <c r="B19364" s="3">
        <v>1.0</v>
      </c>
      <c r="C19364" s="3" t="s">
        <v>16817</v>
      </c>
      <c r="F19364" s="3">
        <v>2.0</v>
      </c>
      <c r="G19364" s="3">
        <v>9.0</v>
      </c>
      <c r="H19364" s="3" t="s">
        <v>16862</v>
      </c>
      <c r="I19364" s="3" t="s">
        <v>16862</v>
      </c>
      <c r="J19364" s="3" t="s">
        <v>2013</v>
      </c>
      <c r="K19364" s="3" t="s">
        <v>24</v>
      </c>
      <c r="L19364" s="3">
        <v>37.0</v>
      </c>
      <c r="M19364" s="3" t="s">
        <v>25</v>
      </c>
      <c r="N19364" s="3" t="s">
        <v>16904</v>
      </c>
      <c r="O19364" s="3" t="s">
        <v>871</v>
      </c>
      <c r="P19364" s="4">
        <v>28814.0</v>
      </c>
      <c r="Q19364" s="3" t="s">
        <v>216</v>
      </c>
      <c r="S19364" s="3" t="s">
        <v>34</v>
      </c>
    </row>
    <row r="19365">
      <c r="A19365" s="2">
        <v>42318.71491898148</v>
      </c>
      <c r="B19365" s="3">
        <v>1.0</v>
      </c>
      <c r="C19365" s="3" t="s">
        <v>16817</v>
      </c>
      <c r="F19365" s="3">
        <v>2.0</v>
      </c>
      <c r="G19365" s="3">
        <v>9.0</v>
      </c>
      <c r="H19365" s="3" t="s">
        <v>16862</v>
      </c>
      <c r="I19365" s="3" t="s">
        <v>16862</v>
      </c>
      <c r="J19365" s="3" t="s">
        <v>2013</v>
      </c>
      <c r="K19365" s="3" t="s">
        <v>24</v>
      </c>
      <c r="L19365" s="3">
        <v>38.0</v>
      </c>
      <c r="M19365" s="3" t="s">
        <v>30</v>
      </c>
      <c r="N19365" s="3" t="s">
        <v>16905</v>
      </c>
      <c r="O19365" s="3" t="s">
        <v>1751</v>
      </c>
      <c r="P19365" s="4">
        <v>23395.0</v>
      </c>
      <c r="Q19365" s="3" t="s">
        <v>132</v>
      </c>
      <c r="S19365" s="3" t="s">
        <v>34</v>
      </c>
    </row>
    <row r="19366">
      <c r="A19366" s="2">
        <v>42318.71491898148</v>
      </c>
      <c r="B19366" s="3">
        <v>1.0</v>
      </c>
      <c r="C19366" s="3" t="s">
        <v>16817</v>
      </c>
      <c r="F19366" s="3">
        <v>2.0</v>
      </c>
      <c r="G19366" s="3">
        <v>9.0</v>
      </c>
      <c r="H19366" s="3" t="s">
        <v>16862</v>
      </c>
      <c r="I19366" s="3" t="s">
        <v>16862</v>
      </c>
      <c r="J19366" s="3" t="s">
        <v>2013</v>
      </c>
      <c r="K19366" s="3" t="s">
        <v>24</v>
      </c>
      <c r="L19366" s="3">
        <v>39.0</v>
      </c>
      <c r="M19366" s="3" t="s">
        <v>25</v>
      </c>
      <c r="N19366" s="3" t="s">
        <v>6112</v>
      </c>
      <c r="O19366" s="3" t="s">
        <v>664</v>
      </c>
      <c r="P19366" s="4">
        <v>28364.0</v>
      </c>
      <c r="Q19366" s="3" t="s">
        <v>46</v>
      </c>
      <c r="S19366" s="3" t="s">
        <v>34</v>
      </c>
    </row>
    <row r="19367">
      <c r="A19367" s="2">
        <v>42318.71491898148</v>
      </c>
      <c r="B19367" s="3">
        <v>1.0</v>
      </c>
      <c r="C19367" s="3" t="s">
        <v>16817</v>
      </c>
      <c r="F19367" s="3">
        <v>2.0</v>
      </c>
      <c r="G19367" s="3">
        <v>9.0</v>
      </c>
      <c r="H19367" s="3" t="s">
        <v>16862</v>
      </c>
      <c r="I19367" s="3" t="s">
        <v>16862</v>
      </c>
      <c r="J19367" s="3" t="s">
        <v>2013</v>
      </c>
      <c r="K19367" s="3" t="s">
        <v>24</v>
      </c>
      <c r="L19367" s="3">
        <v>40.0</v>
      </c>
      <c r="M19367" s="3" t="s">
        <v>30</v>
      </c>
      <c r="N19367" s="3" t="s">
        <v>9356</v>
      </c>
      <c r="O19367" s="3" t="s">
        <v>311</v>
      </c>
      <c r="P19367" s="4">
        <v>29839.0</v>
      </c>
      <c r="Q19367" s="3" t="s">
        <v>79</v>
      </c>
      <c r="S19367" s="3" t="s">
        <v>34</v>
      </c>
    </row>
    <row r="19368">
      <c r="A19368" s="2">
        <v>42318.71491898148</v>
      </c>
      <c r="B19368" s="3">
        <v>1.0</v>
      </c>
      <c r="C19368" s="3" t="s">
        <v>16817</v>
      </c>
      <c r="F19368" s="3">
        <v>2.0</v>
      </c>
      <c r="G19368" s="3">
        <v>9.0</v>
      </c>
      <c r="H19368" s="3" t="s">
        <v>16862</v>
      </c>
      <c r="I19368" s="3" t="s">
        <v>16862</v>
      </c>
      <c r="J19368" s="3" t="s">
        <v>2013</v>
      </c>
      <c r="K19368" s="3" t="s">
        <v>24</v>
      </c>
      <c r="L19368" s="3">
        <v>41.0</v>
      </c>
      <c r="M19368" s="3" t="s">
        <v>25</v>
      </c>
      <c r="N19368" s="3" t="s">
        <v>1826</v>
      </c>
      <c r="O19368" s="3" t="s">
        <v>213</v>
      </c>
      <c r="P19368" s="4">
        <v>16595.0</v>
      </c>
      <c r="Q19368" s="3" t="s">
        <v>105</v>
      </c>
      <c r="S19368" s="3" t="s">
        <v>34</v>
      </c>
    </row>
    <row r="19369">
      <c r="A19369" s="2">
        <v>42318.71491898148</v>
      </c>
      <c r="B19369" s="3">
        <v>1.0</v>
      </c>
      <c r="C19369" s="3" t="s">
        <v>16817</v>
      </c>
      <c r="F19369" s="3">
        <v>2.0</v>
      </c>
      <c r="G19369" s="3">
        <v>9.0</v>
      </c>
      <c r="H19369" s="3" t="s">
        <v>16862</v>
      </c>
      <c r="I19369" s="3" t="s">
        <v>16862</v>
      </c>
      <c r="J19369" s="3" t="s">
        <v>2013</v>
      </c>
      <c r="K19369" s="3" t="s">
        <v>24</v>
      </c>
      <c r="L19369" s="3">
        <v>42.0</v>
      </c>
      <c r="M19369" s="3" t="s">
        <v>30</v>
      </c>
      <c r="N19369" s="3" t="s">
        <v>16906</v>
      </c>
      <c r="O19369" s="3" t="s">
        <v>2780</v>
      </c>
      <c r="P19369" s="4">
        <v>17286.0</v>
      </c>
      <c r="Q19369" s="3" t="s">
        <v>113</v>
      </c>
      <c r="S19369" s="3" t="s">
        <v>34</v>
      </c>
    </row>
    <row r="19370">
      <c r="A19370" s="2">
        <v>42318.71491898148</v>
      </c>
      <c r="B19370" s="3">
        <v>1.0</v>
      </c>
      <c r="C19370" s="3" t="s">
        <v>16817</v>
      </c>
      <c r="F19370" s="3">
        <v>2.0</v>
      </c>
      <c r="G19370" s="3">
        <v>9.0</v>
      </c>
      <c r="H19370" s="3" t="s">
        <v>16862</v>
      </c>
      <c r="I19370" s="3" t="s">
        <v>16862</v>
      </c>
      <c r="J19370" s="3" t="s">
        <v>2013</v>
      </c>
      <c r="K19370" s="3" t="s">
        <v>24</v>
      </c>
      <c r="L19370" s="3">
        <v>43.0</v>
      </c>
      <c r="M19370" s="3" t="s">
        <v>25</v>
      </c>
      <c r="N19370" s="3" t="s">
        <v>16907</v>
      </c>
      <c r="O19370" s="3" t="s">
        <v>200</v>
      </c>
      <c r="P19370" s="4">
        <v>18945.0</v>
      </c>
      <c r="Q19370" s="3" t="s">
        <v>216</v>
      </c>
      <c r="S19370" s="3" t="s">
        <v>29</v>
      </c>
    </row>
    <row r="19371">
      <c r="A19371" s="2">
        <v>42318.71491898148</v>
      </c>
      <c r="B19371" s="3">
        <v>1.0</v>
      </c>
      <c r="C19371" s="3" t="s">
        <v>16817</v>
      </c>
      <c r="F19371" s="3">
        <v>3.0</v>
      </c>
      <c r="G19371" s="3">
        <v>10.0</v>
      </c>
      <c r="H19371" s="3" t="s">
        <v>16908</v>
      </c>
      <c r="I19371" s="3" t="s">
        <v>16909</v>
      </c>
      <c r="J19371" s="3" t="s">
        <v>1808</v>
      </c>
      <c r="K19371" s="3" t="s">
        <v>272</v>
      </c>
      <c r="L19371" s="3">
        <v>1.0</v>
      </c>
      <c r="M19371" s="3" t="s">
        <v>30</v>
      </c>
      <c r="N19371" s="3" t="s">
        <v>16910</v>
      </c>
      <c r="O19371" s="3" t="s">
        <v>497</v>
      </c>
      <c r="P19371" s="4">
        <v>19883.0</v>
      </c>
      <c r="Q19371" s="3" t="s">
        <v>52</v>
      </c>
      <c r="S19371" s="3" t="s">
        <v>34</v>
      </c>
    </row>
    <row r="19372">
      <c r="A19372" s="2">
        <v>42318.71491898148</v>
      </c>
      <c r="B19372" s="3">
        <v>1.0</v>
      </c>
      <c r="C19372" s="3" t="s">
        <v>16817</v>
      </c>
      <c r="F19372" s="3">
        <v>3.0</v>
      </c>
      <c r="G19372" s="3">
        <v>10.0</v>
      </c>
      <c r="H19372" s="3" t="s">
        <v>16908</v>
      </c>
      <c r="I19372" s="3" t="s">
        <v>16909</v>
      </c>
      <c r="J19372" s="3" t="s">
        <v>1808</v>
      </c>
      <c r="K19372" s="3" t="s">
        <v>24</v>
      </c>
      <c r="L19372" s="3">
        <v>2.0</v>
      </c>
      <c r="M19372" s="3" t="s">
        <v>25</v>
      </c>
      <c r="N19372" s="3" t="s">
        <v>16911</v>
      </c>
      <c r="O19372" s="3" t="s">
        <v>16912</v>
      </c>
      <c r="P19372" s="4">
        <v>23916.0</v>
      </c>
      <c r="Q19372" s="3" t="s">
        <v>149</v>
      </c>
      <c r="S19372" s="3" t="s">
        <v>34</v>
      </c>
    </row>
    <row r="19373">
      <c r="A19373" s="2">
        <v>42318.71491898148</v>
      </c>
      <c r="B19373" s="3">
        <v>1.0</v>
      </c>
      <c r="C19373" s="3" t="s">
        <v>16817</v>
      </c>
      <c r="F19373" s="3">
        <v>3.0</v>
      </c>
      <c r="G19373" s="3">
        <v>10.0</v>
      </c>
      <c r="H19373" s="3" t="s">
        <v>16908</v>
      </c>
      <c r="I19373" s="3" t="s">
        <v>16909</v>
      </c>
      <c r="J19373" s="3" t="s">
        <v>1808</v>
      </c>
      <c r="K19373" s="3" t="s">
        <v>24</v>
      </c>
      <c r="L19373" s="3">
        <v>3.0</v>
      </c>
      <c r="M19373" s="3" t="s">
        <v>30</v>
      </c>
      <c r="N19373" s="3" t="s">
        <v>16913</v>
      </c>
      <c r="O19373" s="3" t="s">
        <v>5945</v>
      </c>
      <c r="P19373" s="4">
        <v>23194.0</v>
      </c>
      <c r="Q19373" s="3" t="s">
        <v>72</v>
      </c>
      <c r="S19373" s="3" t="s">
        <v>34</v>
      </c>
    </row>
    <row r="19374">
      <c r="A19374" s="2">
        <v>42318.71491898148</v>
      </c>
      <c r="B19374" s="3">
        <v>1.0</v>
      </c>
      <c r="C19374" s="3" t="s">
        <v>16817</v>
      </c>
      <c r="F19374" s="3">
        <v>3.0</v>
      </c>
      <c r="G19374" s="3">
        <v>10.0</v>
      </c>
      <c r="H19374" s="3" t="s">
        <v>16908</v>
      </c>
      <c r="I19374" s="3" t="s">
        <v>16909</v>
      </c>
      <c r="J19374" s="3" t="s">
        <v>1808</v>
      </c>
      <c r="K19374" s="3" t="s">
        <v>24</v>
      </c>
      <c r="L19374" s="3">
        <v>4.0</v>
      </c>
      <c r="M19374" s="3" t="s">
        <v>25</v>
      </c>
      <c r="N19374" s="3" t="s">
        <v>16914</v>
      </c>
      <c r="O19374" s="3" t="s">
        <v>16915</v>
      </c>
      <c r="P19374" s="4">
        <v>16678.0</v>
      </c>
      <c r="Q19374" s="3" t="s">
        <v>49</v>
      </c>
      <c r="S19374" s="3" t="s">
        <v>34</v>
      </c>
    </row>
    <row r="19375">
      <c r="A19375" s="2">
        <v>42318.71491898148</v>
      </c>
      <c r="B19375" s="3">
        <v>1.0</v>
      </c>
      <c r="C19375" s="3" t="s">
        <v>16817</v>
      </c>
      <c r="F19375" s="3">
        <v>3.0</v>
      </c>
      <c r="G19375" s="3">
        <v>10.0</v>
      </c>
      <c r="H19375" s="3" t="s">
        <v>16908</v>
      </c>
      <c r="I19375" s="3" t="s">
        <v>16909</v>
      </c>
      <c r="J19375" s="3" t="s">
        <v>1808</v>
      </c>
      <c r="K19375" s="3" t="s">
        <v>24</v>
      </c>
      <c r="L19375" s="3">
        <v>5.0</v>
      </c>
      <c r="M19375" s="3" t="s">
        <v>30</v>
      </c>
      <c r="N19375" s="3" t="s">
        <v>16916</v>
      </c>
      <c r="O19375" s="3" t="s">
        <v>16917</v>
      </c>
      <c r="P19375" s="4">
        <v>16984.0</v>
      </c>
      <c r="Q19375" s="3" t="s">
        <v>105</v>
      </c>
      <c r="S19375" s="3" t="s">
        <v>34</v>
      </c>
    </row>
    <row r="19376">
      <c r="A19376" s="2">
        <v>42318.71491898148</v>
      </c>
      <c r="B19376" s="3">
        <v>1.0</v>
      </c>
      <c r="C19376" s="3" t="s">
        <v>16817</v>
      </c>
      <c r="F19376" s="3">
        <v>3.0</v>
      </c>
      <c r="G19376" s="3">
        <v>10.0</v>
      </c>
      <c r="H19376" s="3" t="s">
        <v>16908</v>
      </c>
      <c r="I19376" s="3" t="s">
        <v>16909</v>
      </c>
      <c r="J19376" s="3" t="s">
        <v>1808</v>
      </c>
      <c r="K19376" s="3" t="s">
        <v>24</v>
      </c>
      <c r="L19376" s="3">
        <v>6.0</v>
      </c>
      <c r="M19376" s="3" t="s">
        <v>25</v>
      </c>
      <c r="N19376" s="3" t="s">
        <v>16918</v>
      </c>
      <c r="O19376" s="3" t="s">
        <v>401</v>
      </c>
      <c r="P19376" s="4">
        <v>25496.0</v>
      </c>
      <c r="Q19376" s="3" t="s">
        <v>110</v>
      </c>
      <c r="S19376" s="3" t="s">
        <v>34</v>
      </c>
    </row>
    <row r="19377">
      <c r="A19377" s="2">
        <v>42318.71491898148</v>
      </c>
      <c r="B19377" s="3">
        <v>1.0</v>
      </c>
      <c r="C19377" s="3" t="s">
        <v>16817</v>
      </c>
      <c r="F19377" s="3">
        <v>3.0</v>
      </c>
      <c r="G19377" s="3">
        <v>10.0</v>
      </c>
      <c r="H19377" s="3" t="s">
        <v>16908</v>
      </c>
      <c r="I19377" s="3" t="s">
        <v>16909</v>
      </c>
      <c r="J19377" s="3" t="s">
        <v>1808</v>
      </c>
      <c r="K19377" s="3" t="s">
        <v>24</v>
      </c>
      <c r="L19377" s="3">
        <v>7.0</v>
      </c>
      <c r="M19377" s="3" t="s">
        <v>30</v>
      </c>
      <c r="N19377" s="3" t="s">
        <v>3965</v>
      </c>
      <c r="O19377" s="3" t="s">
        <v>1021</v>
      </c>
      <c r="P19377" s="4">
        <v>17612.0</v>
      </c>
      <c r="Q19377" s="3" t="s">
        <v>86</v>
      </c>
      <c r="S19377" s="3" t="s">
        <v>34</v>
      </c>
    </row>
    <row r="19378">
      <c r="A19378" s="2">
        <v>42318.71491898148</v>
      </c>
      <c r="B19378" s="3">
        <v>1.0</v>
      </c>
      <c r="C19378" s="3" t="s">
        <v>16817</v>
      </c>
      <c r="F19378" s="3">
        <v>3.0</v>
      </c>
      <c r="G19378" s="3">
        <v>10.0</v>
      </c>
      <c r="H19378" s="3" t="s">
        <v>16908</v>
      </c>
      <c r="I19378" s="3" t="s">
        <v>16909</v>
      </c>
      <c r="J19378" s="3" t="s">
        <v>1808</v>
      </c>
      <c r="K19378" s="3" t="s">
        <v>24</v>
      </c>
      <c r="L19378" s="3">
        <v>8.0</v>
      </c>
      <c r="M19378" s="3" t="s">
        <v>25</v>
      </c>
      <c r="N19378" s="3" t="s">
        <v>16919</v>
      </c>
      <c r="O19378" s="3" t="s">
        <v>570</v>
      </c>
      <c r="P19378" s="4">
        <v>19606.0</v>
      </c>
      <c r="Q19378" s="3" t="s">
        <v>37</v>
      </c>
      <c r="S19378" s="3" t="s">
        <v>34</v>
      </c>
    </row>
    <row r="19379">
      <c r="A19379" s="2">
        <v>42318.71491898148</v>
      </c>
      <c r="B19379" s="3">
        <v>1.0</v>
      </c>
      <c r="C19379" s="3" t="s">
        <v>16817</v>
      </c>
      <c r="F19379" s="3">
        <v>3.0</v>
      </c>
      <c r="G19379" s="3">
        <v>10.0</v>
      </c>
      <c r="H19379" s="3" t="s">
        <v>16908</v>
      </c>
      <c r="I19379" s="3" t="s">
        <v>16909</v>
      </c>
      <c r="J19379" s="3" t="s">
        <v>1808</v>
      </c>
      <c r="K19379" s="3" t="s">
        <v>24</v>
      </c>
      <c r="L19379" s="3">
        <v>9.0</v>
      </c>
      <c r="M19379" s="3" t="s">
        <v>30</v>
      </c>
      <c r="N19379" s="3" t="s">
        <v>16920</v>
      </c>
      <c r="O19379" s="3" t="s">
        <v>8921</v>
      </c>
      <c r="P19379" s="4">
        <v>31888.0</v>
      </c>
      <c r="Q19379" s="3" t="s">
        <v>132</v>
      </c>
      <c r="S19379" s="3" t="s">
        <v>34</v>
      </c>
    </row>
    <row r="19380">
      <c r="A19380" s="2">
        <v>42318.71491898148</v>
      </c>
      <c r="B19380" s="3">
        <v>1.0</v>
      </c>
      <c r="C19380" s="3" t="s">
        <v>16817</v>
      </c>
      <c r="F19380" s="3">
        <v>3.0</v>
      </c>
      <c r="G19380" s="3">
        <v>10.0</v>
      </c>
      <c r="H19380" s="3" t="s">
        <v>16908</v>
      </c>
      <c r="I19380" s="3" t="s">
        <v>16909</v>
      </c>
      <c r="J19380" s="3" t="s">
        <v>1808</v>
      </c>
      <c r="K19380" s="3" t="s">
        <v>24</v>
      </c>
      <c r="L19380" s="3">
        <v>10.0</v>
      </c>
      <c r="M19380" s="3" t="s">
        <v>25</v>
      </c>
      <c r="N19380" s="3" t="s">
        <v>16921</v>
      </c>
      <c r="O19380" s="3" t="s">
        <v>16922</v>
      </c>
      <c r="P19380" s="4">
        <v>16344.0</v>
      </c>
      <c r="Q19380" s="3" t="s">
        <v>105</v>
      </c>
      <c r="S19380" s="3" t="s">
        <v>34</v>
      </c>
    </row>
    <row r="19381">
      <c r="A19381" s="2">
        <v>42318.71491898148</v>
      </c>
      <c r="B19381" s="3">
        <v>1.0</v>
      </c>
      <c r="C19381" s="3" t="s">
        <v>16817</v>
      </c>
      <c r="F19381" s="3">
        <v>3.0</v>
      </c>
      <c r="G19381" s="3">
        <v>10.0</v>
      </c>
      <c r="H19381" s="3" t="s">
        <v>16908</v>
      </c>
      <c r="I19381" s="3" t="s">
        <v>16909</v>
      </c>
      <c r="J19381" s="3" t="s">
        <v>1808</v>
      </c>
      <c r="K19381" s="3" t="s">
        <v>24</v>
      </c>
      <c r="L19381" s="3">
        <v>11.0</v>
      </c>
      <c r="M19381" s="3" t="s">
        <v>30</v>
      </c>
      <c r="N19381" s="3" t="s">
        <v>16923</v>
      </c>
      <c r="O19381" s="3" t="s">
        <v>158</v>
      </c>
      <c r="P19381" s="4">
        <v>18974.0</v>
      </c>
      <c r="Q19381" s="3" t="s">
        <v>40</v>
      </c>
      <c r="S19381" s="3" t="s">
        <v>34</v>
      </c>
    </row>
    <row r="19382">
      <c r="A19382" s="2">
        <v>42318.71491898148</v>
      </c>
      <c r="B19382" s="3">
        <v>1.0</v>
      </c>
      <c r="C19382" s="3" t="s">
        <v>16817</v>
      </c>
      <c r="F19382" s="3">
        <v>3.0</v>
      </c>
      <c r="G19382" s="3">
        <v>10.0</v>
      </c>
      <c r="H19382" s="3" t="s">
        <v>16908</v>
      </c>
      <c r="I19382" s="3" t="s">
        <v>16909</v>
      </c>
      <c r="J19382" s="3" t="s">
        <v>1808</v>
      </c>
      <c r="K19382" s="3" t="s">
        <v>24</v>
      </c>
      <c r="L19382" s="3">
        <v>12.0</v>
      </c>
      <c r="M19382" s="3" t="s">
        <v>25</v>
      </c>
      <c r="N19382" s="3" t="s">
        <v>16924</v>
      </c>
      <c r="O19382" s="3" t="s">
        <v>9628</v>
      </c>
      <c r="P19382" s="4">
        <v>20671.0</v>
      </c>
      <c r="Q19382" s="3" t="s">
        <v>52</v>
      </c>
      <c r="S19382" s="3" t="s">
        <v>34</v>
      </c>
    </row>
    <row r="19383">
      <c r="A19383" s="2">
        <v>42318.71491898148</v>
      </c>
      <c r="B19383" s="3">
        <v>1.0</v>
      </c>
      <c r="C19383" s="3" t="s">
        <v>16817</v>
      </c>
      <c r="F19383" s="3">
        <v>3.0</v>
      </c>
      <c r="G19383" s="3">
        <v>10.0</v>
      </c>
      <c r="H19383" s="3" t="s">
        <v>16908</v>
      </c>
      <c r="I19383" s="3" t="s">
        <v>16909</v>
      </c>
      <c r="J19383" s="3" t="s">
        <v>1808</v>
      </c>
      <c r="K19383" s="3" t="s">
        <v>24</v>
      </c>
      <c r="L19383" s="3">
        <v>13.0</v>
      </c>
      <c r="M19383" s="3" t="s">
        <v>30</v>
      </c>
      <c r="N19383" s="3" t="s">
        <v>16925</v>
      </c>
      <c r="O19383" s="3" t="s">
        <v>1012</v>
      </c>
      <c r="P19383" s="4">
        <v>20023.0</v>
      </c>
      <c r="Q19383" s="3" t="s">
        <v>247</v>
      </c>
      <c r="S19383" s="3" t="s">
        <v>34</v>
      </c>
    </row>
    <row r="19384">
      <c r="A19384" s="2">
        <v>42318.71491898148</v>
      </c>
      <c r="B19384" s="3">
        <v>1.0</v>
      </c>
      <c r="C19384" s="3" t="s">
        <v>16817</v>
      </c>
      <c r="F19384" s="3">
        <v>3.0</v>
      </c>
      <c r="G19384" s="3">
        <v>10.0</v>
      </c>
      <c r="H19384" s="3" t="s">
        <v>16908</v>
      </c>
      <c r="I19384" s="3" t="s">
        <v>16909</v>
      </c>
      <c r="J19384" s="3" t="s">
        <v>1808</v>
      </c>
      <c r="K19384" s="3" t="s">
        <v>24</v>
      </c>
      <c r="L19384" s="3">
        <v>14.0</v>
      </c>
      <c r="M19384" s="3" t="s">
        <v>25</v>
      </c>
      <c r="N19384" s="3" t="s">
        <v>16926</v>
      </c>
      <c r="O19384" s="3" t="s">
        <v>200</v>
      </c>
      <c r="P19384" s="4">
        <v>19704.0</v>
      </c>
      <c r="Q19384" s="3" t="s">
        <v>52</v>
      </c>
      <c r="S19384" s="3" t="s">
        <v>34</v>
      </c>
    </row>
    <row r="19385">
      <c r="A19385" s="2">
        <v>42318.71491898148</v>
      </c>
      <c r="B19385" s="3">
        <v>1.0</v>
      </c>
      <c r="C19385" s="3" t="s">
        <v>16817</v>
      </c>
      <c r="F19385" s="3">
        <v>3.0</v>
      </c>
      <c r="G19385" s="3">
        <v>10.0</v>
      </c>
      <c r="H19385" s="3" t="s">
        <v>16908</v>
      </c>
      <c r="I19385" s="3" t="s">
        <v>16909</v>
      </c>
      <c r="J19385" s="3" t="s">
        <v>1808</v>
      </c>
      <c r="K19385" s="3" t="s">
        <v>24</v>
      </c>
      <c r="L19385" s="3">
        <v>15.0</v>
      </c>
      <c r="M19385" s="3" t="s">
        <v>30</v>
      </c>
      <c r="N19385" s="3" t="s">
        <v>16001</v>
      </c>
      <c r="O19385" s="3" t="s">
        <v>13411</v>
      </c>
      <c r="P19385" s="4">
        <v>28357.0</v>
      </c>
      <c r="Q19385" s="3" t="s">
        <v>247</v>
      </c>
      <c r="S19385" s="3" t="s">
        <v>34</v>
      </c>
    </row>
    <row r="19386">
      <c r="A19386" s="2">
        <v>42318.71491898148</v>
      </c>
      <c r="B19386" s="3">
        <v>1.0</v>
      </c>
      <c r="C19386" s="3" t="s">
        <v>16817</v>
      </c>
      <c r="F19386" s="3">
        <v>3.0</v>
      </c>
      <c r="G19386" s="3">
        <v>10.0</v>
      </c>
      <c r="H19386" s="3" t="s">
        <v>16908</v>
      </c>
      <c r="I19386" s="3" t="s">
        <v>16909</v>
      </c>
      <c r="J19386" s="3" t="s">
        <v>1808</v>
      </c>
      <c r="K19386" s="3" t="s">
        <v>24</v>
      </c>
      <c r="L19386" s="3">
        <v>16.0</v>
      </c>
      <c r="M19386" s="3" t="s">
        <v>25</v>
      </c>
      <c r="N19386" s="3" t="s">
        <v>16927</v>
      </c>
      <c r="O19386" s="3" t="s">
        <v>16928</v>
      </c>
      <c r="P19386" s="4">
        <v>19500.0</v>
      </c>
      <c r="Q19386" s="3" t="s">
        <v>247</v>
      </c>
      <c r="S19386" s="3" t="s">
        <v>34</v>
      </c>
    </row>
    <row r="19387">
      <c r="A19387" s="2">
        <v>42318.71491898148</v>
      </c>
      <c r="B19387" s="3">
        <v>1.0</v>
      </c>
      <c r="C19387" s="3" t="s">
        <v>16817</v>
      </c>
      <c r="F19387" s="3">
        <v>3.0</v>
      </c>
      <c r="G19387" s="3">
        <v>10.0</v>
      </c>
      <c r="H19387" s="3" t="s">
        <v>16908</v>
      </c>
      <c r="I19387" s="3" t="s">
        <v>16909</v>
      </c>
      <c r="J19387" s="3" t="s">
        <v>1808</v>
      </c>
      <c r="K19387" s="3" t="s">
        <v>24</v>
      </c>
      <c r="L19387" s="3">
        <v>17.0</v>
      </c>
      <c r="M19387" s="3" t="s">
        <v>30</v>
      </c>
      <c r="N19387" s="3" t="s">
        <v>16929</v>
      </c>
      <c r="O19387" s="3" t="s">
        <v>15125</v>
      </c>
      <c r="P19387" s="4">
        <v>25371.0</v>
      </c>
      <c r="Q19387" s="3" t="s">
        <v>40</v>
      </c>
      <c r="S19387" s="3" t="s">
        <v>34</v>
      </c>
    </row>
    <row r="19388">
      <c r="A19388" s="2">
        <v>42318.71491898148</v>
      </c>
      <c r="B19388" s="3">
        <v>1.0</v>
      </c>
      <c r="C19388" s="3" t="s">
        <v>16817</v>
      </c>
      <c r="F19388" s="3">
        <v>3.0</v>
      </c>
      <c r="G19388" s="3">
        <v>10.0</v>
      </c>
      <c r="H19388" s="3" t="s">
        <v>16908</v>
      </c>
      <c r="I19388" s="3" t="s">
        <v>16909</v>
      </c>
      <c r="J19388" s="3" t="s">
        <v>1808</v>
      </c>
      <c r="K19388" s="3" t="s">
        <v>24</v>
      </c>
      <c r="L19388" s="3">
        <v>18.0</v>
      </c>
      <c r="M19388" s="3" t="s">
        <v>25</v>
      </c>
      <c r="N19388" s="3" t="s">
        <v>16891</v>
      </c>
      <c r="O19388" s="3" t="s">
        <v>109</v>
      </c>
      <c r="P19388" s="4">
        <v>17659.0</v>
      </c>
      <c r="Q19388" s="3" t="s">
        <v>86</v>
      </c>
      <c r="S19388" s="3" t="s">
        <v>34</v>
      </c>
    </row>
    <row r="19389">
      <c r="A19389" s="2">
        <v>42318.71491898148</v>
      </c>
      <c r="B19389" s="3">
        <v>1.0</v>
      </c>
      <c r="C19389" s="3" t="s">
        <v>16817</v>
      </c>
      <c r="F19389" s="3">
        <v>3.0</v>
      </c>
      <c r="G19389" s="3">
        <v>10.0</v>
      </c>
      <c r="H19389" s="3" t="s">
        <v>16908</v>
      </c>
      <c r="I19389" s="3" t="s">
        <v>16909</v>
      </c>
      <c r="J19389" s="3" t="s">
        <v>1808</v>
      </c>
      <c r="K19389" s="3" t="s">
        <v>24</v>
      </c>
      <c r="L19389" s="3">
        <v>19.0</v>
      </c>
      <c r="M19389" s="3" t="s">
        <v>30</v>
      </c>
      <c r="N19389" s="3" t="s">
        <v>16930</v>
      </c>
      <c r="O19389" s="3" t="s">
        <v>215</v>
      </c>
      <c r="P19389" s="4">
        <v>25355.0</v>
      </c>
      <c r="Q19389" s="3" t="s">
        <v>132</v>
      </c>
      <c r="S19389" s="3" t="s">
        <v>34</v>
      </c>
    </row>
    <row r="19390">
      <c r="A19390" s="2">
        <v>42318.71491898148</v>
      </c>
      <c r="B19390" s="3">
        <v>1.0</v>
      </c>
      <c r="C19390" s="3" t="s">
        <v>16817</v>
      </c>
      <c r="F19390" s="3">
        <v>3.0</v>
      </c>
      <c r="G19390" s="3">
        <v>10.0</v>
      </c>
      <c r="H19390" s="3" t="s">
        <v>16908</v>
      </c>
      <c r="I19390" s="3" t="s">
        <v>16909</v>
      </c>
      <c r="J19390" s="3" t="s">
        <v>1808</v>
      </c>
      <c r="K19390" s="3" t="s">
        <v>24</v>
      </c>
      <c r="L19390" s="3">
        <v>20.0</v>
      </c>
      <c r="M19390" s="3" t="s">
        <v>25</v>
      </c>
      <c r="N19390" s="3" t="s">
        <v>16931</v>
      </c>
      <c r="O19390" s="3" t="s">
        <v>1828</v>
      </c>
      <c r="P19390" s="4">
        <v>20483.0</v>
      </c>
      <c r="Q19390" s="3" t="s">
        <v>7169</v>
      </c>
      <c r="S19390" s="3" t="s">
        <v>34</v>
      </c>
    </row>
    <row r="19391">
      <c r="A19391" s="2">
        <v>42318.71491898148</v>
      </c>
      <c r="B19391" s="3">
        <v>1.0</v>
      </c>
      <c r="C19391" s="3" t="s">
        <v>16817</v>
      </c>
      <c r="F19391" s="3">
        <v>3.0</v>
      </c>
      <c r="G19391" s="3">
        <v>10.0</v>
      </c>
      <c r="H19391" s="3" t="s">
        <v>16908</v>
      </c>
      <c r="I19391" s="3" t="s">
        <v>16909</v>
      </c>
      <c r="J19391" s="3" t="s">
        <v>1808</v>
      </c>
      <c r="K19391" s="3" t="s">
        <v>24</v>
      </c>
      <c r="L19391" s="3">
        <v>21.0</v>
      </c>
      <c r="M19391" s="3" t="s">
        <v>30</v>
      </c>
      <c r="N19391" s="3" t="s">
        <v>16891</v>
      </c>
      <c r="O19391" s="3" t="s">
        <v>311</v>
      </c>
      <c r="P19391" s="4">
        <v>27502.0</v>
      </c>
      <c r="Q19391" s="3" t="s">
        <v>52</v>
      </c>
      <c r="S19391" s="3" t="s">
        <v>34</v>
      </c>
    </row>
    <row r="19392">
      <c r="A19392" s="2">
        <v>42318.71491898148</v>
      </c>
      <c r="B19392" s="3">
        <v>1.0</v>
      </c>
      <c r="C19392" s="3" t="s">
        <v>16817</v>
      </c>
      <c r="F19392" s="3">
        <v>3.0</v>
      </c>
      <c r="G19392" s="3">
        <v>10.0</v>
      </c>
      <c r="H19392" s="3" t="s">
        <v>16908</v>
      </c>
      <c r="I19392" s="3" t="s">
        <v>16909</v>
      </c>
      <c r="J19392" s="3" t="s">
        <v>1808</v>
      </c>
      <c r="K19392" s="3" t="s">
        <v>24</v>
      </c>
      <c r="L19392" s="3">
        <v>22.0</v>
      </c>
      <c r="M19392" s="3" t="s">
        <v>25</v>
      </c>
      <c r="N19392" s="3" t="s">
        <v>16932</v>
      </c>
      <c r="O19392" s="3" t="s">
        <v>218</v>
      </c>
      <c r="P19392" s="4">
        <v>22454.0</v>
      </c>
      <c r="Q19392" s="3" t="s">
        <v>115</v>
      </c>
      <c r="S19392" s="3" t="s">
        <v>34</v>
      </c>
    </row>
    <row r="19393">
      <c r="A19393" s="2">
        <v>42318.71491898148</v>
      </c>
      <c r="B19393" s="3">
        <v>1.0</v>
      </c>
      <c r="C19393" s="3" t="s">
        <v>16817</v>
      </c>
      <c r="F19393" s="3">
        <v>3.0</v>
      </c>
      <c r="G19393" s="3">
        <v>10.0</v>
      </c>
      <c r="H19393" s="3" t="s">
        <v>16908</v>
      </c>
      <c r="I19393" s="3" t="s">
        <v>16909</v>
      </c>
      <c r="J19393" s="3" t="s">
        <v>1808</v>
      </c>
      <c r="K19393" s="3" t="s">
        <v>24</v>
      </c>
      <c r="L19393" s="3">
        <v>23.0</v>
      </c>
      <c r="M19393" s="3" t="s">
        <v>30</v>
      </c>
      <c r="N19393" s="3" t="s">
        <v>9599</v>
      </c>
      <c r="O19393" s="3" t="s">
        <v>235</v>
      </c>
      <c r="P19393" s="4">
        <v>22241.0</v>
      </c>
      <c r="Q19393" s="3" t="s">
        <v>72</v>
      </c>
      <c r="S19393" s="3" t="s">
        <v>34</v>
      </c>
    </row>
    <row r="19394">
      <c r="A19394" s="2">
        <v>42318.71491898148</v>
      </c>
      <c r="B19394" s="3">
        <v>1.0</v>
      </c>
      <c r="C19394" s="3" t="s">
        <v>16817</v>
      </c>
      <c r="F19394" s="3">
        <v>3.0</v>
      </c>
      <c r="G19394" s="3">
        <v>10.0</v>
      </c>
      <c r="H19394" s="3" t="s">
        <v>16908</v>
      </c>
      <c r="I19394" s="3" t="s">
        <v>16909</v>
      </c>
      <c r="J19394" s="3" t="s">
        <v>1808</v>
      </c>
      <c r="K19394" s="3" t="s">
        <v>24</v>
      </c>
      <c r="L19394" s="3">
        <v>24.0</v>
      </c>
      <c r="M19394" s="3" t="s">
        <v>25</v>
      </c>
      <c r="N19394" s="3" t="s">
        <v>16933</v>
      </c>
      <c r="O19394" s="3" t="s">
        <v>1109</v>
      </c>
      <c r="P19394" s="4">
        <v>19965.0</v>
      </c>
      <c r="Q19394" s="3" t="s">
        <v>132</v>
      </c>
      <c r="S19394" s="3" t="s">
        <v>34</v>
      </c>
    </row>
    <row r="19395">
      <c r="A19395" s="2">
        <v>42318.71491898148</v>
      </c>
      <c r="B19395" s="3">
        <v>1.0</v>
      </c>
      <c r="C19395" s="3" t="s">
        <v>16817</v>
      </c>
      <c r="F19395" s="3">
        <v>3.0</v>
      </c>
      <c r="G19395" s="3">
        <v>10.0</v>
      </c>
      <c r="H19395" s="3" t="s">
        <v>16908</v>
      </c>
      <c r="I19395" s="3" t="s">
        <v>16909</v>
      </c>
      <c r="J19395" s="3" t="s">
        <v>1808</v>
      </c>
      <c r="K19395" s="3" t="s">
        <v>24</v>
      </c>
      <c r="L19395" s="3">
        <v>25.0</v>
      </c>
      <c r="M19395" s="3" t="s">
        <v>30</v>
      </c>
      <c r="N19395" s="3" t="s">
        <v>3941</v>
      </c>
      <c r="O19395" s="3" t="s">
        <v>4032</v>
      </c>
      <c r="P19395" s="4">
        <v>19202.0</v>
      </c>
      <c r="Q19395" s="3" t="s">
        <v>86</v>
      </c>
      <c r="S19395" s="3" t="s">
        <v>34</v>
      </c>
    </row>
    <row r="19396">
      <c r="A19396" s="2">
        <v>42318.71491898148</v>
      </c>
      <c r="B19396" s="3">
        <v>1.0</v>
      </c>
      <c r="C19396" s="3" t="s">
        <v>16817</v>
      </c>
      <c r="F19396" s="3">
        <v>3.0</v>
      </c>
      <c r="G19396" s="3">
        <v>10.0</v>
      </c>
      <c r="H19396" s="3" t="s">
        <v>16908</v>
      </c>
      <c r="I19396" s="3" t="s">
        <v>16909</v>
      </c>
      <c r="J19396" s="3" t="s">
        <v>1808</v>
      </c>
      <c r="K19396" s="3" t="s">
        <v>24</v>
      </c>
      <c r="L19396" s="3">
        <v>26.0</v>
      </c>
      <c r="M19396" s="3" t="s">
        <v>25</v>
      </c>
      <c r="N19396" s="3" t="s">
        <v>3965</v>
      </c>
      <c r="O19396" s="3" t="s">
        <v>628</v>
      </c>
      <c r="P19396" s="4">
        <v>18536.0</v>
      </c>
      <c r="Q19396" s="3" t="s">
        <v>115</v>
      </c>
      <c r="S19396" s="3" t="s">
        <v>34</v>
      </c>
    </row>
    <row r="19397">
      <c r="A19397" s="2">
        <v>42318.71491898148</v>
      </c>
      <c r="B19397" s="3">
        <v>1.0</v>
      </c>
      <c r="C19397" s="3" t="s">
        <v>16817</v>
      </c>
      <c r="F19397" s="3">
        <v>3.0</v>
      </c>
      <c r="G19397" s="3">
        <v>10.0</v>
      </c>
      <c r="H19397" s="3" t="s">
        <v>16908</v>
      </c>
      <c r="I19397" s="3" t="s">
        <v>16909</v>
      </c>
      <c r="J19397" s="3" t="s">
        <v>1808</v>
      </c>
      <c r="K19397" s="3" t="s">
        <v>24</v>
      </c>
      <c r="L19397" s="3">
        <v>27.0</v>
      </c>
      <c r="M19397" s="3" t="s">
        <v>30</v>
      </c>
      <c r="N19397" s="3" t="s">
        <v>16934</v>
      </c>
      <c r="O19397" s="3" t="s">
        <v>364</v>
      </c>
      <c r="P19397" s="4">
        <v>25639.0</v>
      </c>
      <c r="Q19397" s="3" t="s">
        <v>72</v>
      </c>
      <c r="S19397" s="3" t="s">
        <v>34</v>
      </c>
    </row>
    <row r="19398">
      <c r="A19398" s="2">
        <v>42318.71491898148</v>
      </c>
      <c r="B19398" s="3">
        <v>1.0</v>
      </c>
      <c r="C19398" s="3" t="s">
        <v>16817</v>
      </c>
      <c r="F19398" s="3">
        <v>3.0</v>
      </c>
      <c r="G19398" s="3">
        <v>10.0</v>
      </c>
      <c r="H19398" s="3" t="s">
        <v>16908</v>
      </c>
      <c r="I19398" s="3" t="s">
        <v>16909</v>
      </c>
      <c r="J19398" s="3" t="s">
        <v>1808</v>
      </c>
      <c r="K19398" s="3" t="s">
        <v>24</v>
      </c>
      <c r="L19398" s="3">
        <v>28.0</v>
      </c>
      <c r="M19398" s="3" t="s">
        <v>25</v>
      </c>
      <c r="N19398" s="3" t="s">
        <v>16935</v>
      </c>
      <c r="O19398" s="3" t="s">
        <v>1109</v>
      </c>
      <c r="P19398" s="4">
        <v>19558.0</v>
      </c>
      <c r="Q19398" s="3" t="s">
        <v>43</v>
      </c>
      <c r="S19398" s="3" t="s">
        <v>34</v>
      </c>
    </row>
    <row r="19399">
      <c r="A19399" s="2">
        <v>42318.71491898148</v>
      </c>
      <c r="B19399" s="3">
        <v>1.0</v>
      </c>
      <c r="C19399" s="3" t="s">
        <v>16817</v>
      </c>
      <c r="F19399" s="3">
        <v>3.0</v>
      </c>
      <c r="G19399" s="3">
        <v>10.0</v>
      </c>
      <c r="H19399" s="3" t="s">
        <v>16908</v>
      </c>
      <c r="I19399" s="3" t="s">
        <v>16909</v>
      </c>
      <c r="J19399" s="3" t="s">
        <v>1808</v>
      </c>
      <c r="K19399" s="3" t="s">
        <v>24</v>
      </c>
      <c r="L19399" s="3">
        <v>29.0</v>
      </c>
      <c r="M19399" s="3" t="s">
        <v>30</v>
      </c>
      <c r="N19399" s="3" t="s">
        <v>16936</v>
      </c>
      <c r="O19399" s="3" t="s">
        <v>15341</v>
      </c>
      <c r="P19399" s="4">
        <v>15035.0</v>
      </c>
      <c r="Q19399" s="3" t="s">
        <v>105</v>
      </c>
      <c r="S19399" s="3" t="s">
        <v>34</v>
      </c>
    </row>
    <row r="19400">
      <c r="A19400" s="2">
        <v>42318.71491898148</v>
      </c>
      <c r="B19400" s="3">
        <v>1.0</v>
      </c>
      <c r="C19400" s="3" t="s">
        <v>16817</v>
      </c>
      <c r="F19400" s="3">
        <v>3.0</v>
      </c>
      <c r="G19400" s="3">
        <v>10.0</v>
      </c>
      <c r="H19400" s="3" t="s">
        <v>16908</v>
      </c>
      <c r="I19400" s="3" t="s">
        <v>16909</v>
      </c>
      <c r="J19400" s="3" t="s">
        <v>1808</v>
      </c>
      <c r="K19400" s="3" t="s">
        <v>24</v>
      </c>
      <c r="L19400" s="3">
        <v>30.0</v>
      </c>
      <c r="M19400" s="3" t="s">
        <v>25</v>
      </c>
      <c r="N19400" s="3" t="s">
        <v>16937</v>
      </c>
      <c r="O19400" s="3" t="s">
        <v>213</v>
      </c>
      <c r="P19400" s="4">
        <v>18751.0</v>
      </c>
      <c r="Q19400" s="3" t="s">
        <v>49</v>
      </c>
      <c r="S19400" s="3" t="s">
        <v>34</v>
      </c>
    </row>
    <row r="19401">
      <c r="A19401" s="2">
        <v>42318.71491898148</v>
      </c>
      <c r="B19401" s="3">
        <v>1.0</v>
      </c>
      <c r="C19401" s="3" t="s">
        <v>16817</v>
      </c>
      <c r="F19401" s="3">
        <v>3.0</v>
      </c>
      <c r="G19401" s="3">
        <v>10.0</v>
      </c>
      <c r="H19401" s="3" t="s">
        <v>16908</v>
      </c>
      <c r="I19401" s="3" t="s">
        <v>16909</v>
      </c>
      <c r="J19401" s="3" t="s">
        <v>1808</v>
      </c>
      <c r="K19401" s="3" t="s">
        <v>24</v>
      </c>
      <c r="L19401" s="3">
        <v>31.0</v>
      </c>
      <c r="M19401" s="3" t="s">
        <v>30</v>
      </c>
      <c r="N19401" s="3" t="s">
        <v>16919</v>
      </c>
      <c r="O19401" s="3" t="s">
        <v>1116</v>
      </c>
      <c r="P19401" s="4">
        <v>25798.0</v>
      </c>
      <c r="Q19401" s="3" t="s">
        <v>132</v>
      </c>
      <c r="S19401" s="3" t="s">
        <v>34</v>
      </c>
    </row>
    <row r="19402">
      <c r="A19402" s="2">
        <v>42318.71491898148</v>
      </c>
      <c r="B19402" s="3">
        <v>1.0</v>
      </c>
      <c r="C19402" s="3" t="s">
        <v>16817</v>
      </c>
      <c r="F19402" s="3">
        <v>3.0</v>
      </c>
      <c r="G19402" s="3">
        <v>10.0</v>
      </c>
      <c r="H19402" s="3" t="s">
        <v>16908</v>
      </c>
      <c r="I19402" s="3" t="s">
        <v>16909</v>
      </c>
      <c r="J19402" s="3" t="s">
        <v>1808</v>
      </c>
      <c r="K19402" s="3" t="s">
        <v>24</v>
      </c>
      <c r="L19402" s="3">
        <v>32.0</v>
      </c>
      <c r="M19402" s="3" t="s">
        <v>25</v>
      </c>
      <c r="N19402" s="3" t="s">
        <v>16938</v>
      </c>
      <c r="O19402" s="3" t="s">
        <v>16939</v>
      </c>
      <c r="P19402" s="4">
        <v>18172.0</v>
      </c>
      <c r="Q19402" s="3" t="s">
        <v>86</v>
      </c>
      <c r="S19402" s="3" t="s">
        <v>34</v>
      </c>
    </row>
    <row r="19403">
      <c r="A19403" s="2">
        <v>42318.71491898148</v>
      </c>
      <c r="B19403" s="3">
        <v>1.0</v>
      </c>
      <c r="C19403" s="3" t="s">
        <v>16817</v>
      </c>
      <c r="F19403" s="3">
        <v>3.0</v>
      </c>
      <c r="G19403" s="3">
        <v>10.0</v>
      </c>
      <c r="H19403" s="3" t="s">
        <v>16908</v>
      </c>
      <c r="I19403" s="3" t="s">
        <v>16909</v>
      </c>
      <c r="J19403" s="3" t="s">
        <v>1808</v>
      </c>
      <c r="K19403" s="3" t="s">
        <v>24</v>
      </c>
      <c r="L19403" s="3">
        <v>33.0</v>
      </c>
      <c r="M19403" s="3" t="s">
        <v>30</v>
      </c>
      <c r="N19403" s="3" t="s">
        <v>16940</v>
      </c>
      <c r="O19403" s="3" t="s">
        <v>12650</v>
      </c>
      <c r="P19403" s="4">
        <v>16311.0</v>
      </c>
      <c r="Q19403" s="3" t="s">
        <v>105</v>
      </c>
      <c r="S19403" s="3" t="s">
        <v>34</v>
      </c>
    </row>
    <row r="19404">
      <c r="A19404" s="2">
        <v>42318.71491898148</v>
      </c>
      <c r="B19404" s="3">
        <v>1.0</v>
      </c>
      <c r="C19404" s="3" t="s">
        <v>16817</v>
      </c>
      <c r="F19404" s="3">
        <v>3.0</v>
      </c>
      <c r="G19404" s="3">
        <v>10.0</v>
      </c>
      <c r="H19404" s="3" t="s">
        <v>16908</v>
      </c>
      <c r="I19404" s="3" t="s">
        <v>16909</v>
      </c>
      <c r="J19404" s="3" t="s">
        <v>1808</v>
      </c>
      <c r="K19404" s="3" t="s">
        <v>24</v>
      </c>
      <c r="L19404" s="3">
        <v>34.0</v>
      </c>
      <c r="M19404" s="3" t="s">
        <v>25</v>
      </c>
      <c r="N19404" s="3" t="s">
        <v>16918</v>
      </c>
      <c r="O19404" s="3" t="s">
        <v>371</v>
      </c>
      <c r="P19404" s="4">
        <v>18104.0</v>
      </c>
      <c r="Q19404" s="3" t="s">
        <v>86</v>
      </c>
      <c r="S19404" s="3" t="s">
        <v>34</v>
      </c>
    </row>
    <row r="19405">
      <c r="A19405" s="2">
        <v>42318.71491898148</v>
      </c>
      <c r="B19405" s="3">
        <v>1.0</v>
      </c>
      <c r="C19405" s="3" t="s">
        <v>16817</v>
      </c>
      <c r="F19405" s="3">
        <v>3.0</v>
      </c>
      <c r="G19405" s="3">
        <v>10.0</v>
      </c>
      <c r="H19405" s="3" t="s">
        <v>16908</v>
      </c>
      <c r="I19405" s="3" t="s">
        <v>16909</v>
      </c>
      <c r="J19405" s="3" t="s">
        <v>1808</v>
      </c>
      <c r="K19405" s="3" t="s">
        <v>24</v>
      </c>
      <c r="L19405" s="3">
        <v>35.0</v>
      </c>
      <c r="M19405" s="3" t="s">
        <v>30</v>
      </c>
      <c r="N19405" s="3" t="s">
        <v>16941</v>
      </c>
      <c r="O19405" s="3" t="s">
        <v>13434</v>
      </c>
      <c r="P19405" s="4">
        <v>19999.0</v>
      </c>
      <c r="Q19405" s="3" t="s">
        <v>105</v>
      </c>
      <c r="S19405" s="3" t="s">
        <v>34</v>
      </c>
    </row>
    <row r="19406">
      <c r="A19406" s="2">
        <v>42318.71491898148</v>
      </c>
      <c r="B19406" s="3">
        <v>1.0</v>
      </c>
      <c r="C19406" s="3" t="s">
        <v>16817</v>
      </c>
      <c r="F19406" s="3">
        <v>3.0</v>
      </c>
      <c r="G19406" s="3">
        <v>10.0</v>
      </c>
      <c r="H19406" s="3" t="s">
        <v>16908</v>
      </c>
      <c r="I19406" s="3" t="s">
        <v>16909</v>
      </c>
      <c r="J19406" s="3" t="s">
        <v>1808</v>
      </c>
      <c r="K19406" s="3" t="s">
        <v>24</v>
      </c>
      <c r="L19406" s="3">
        <v>36.0</v>
      </c>
      <c r="M19406" s="3" t="s">
        <v>25</v>
      </c>
      <c r="N19406" s="3" t="s">
        <v>16942</v>
      </c>
      <c r="O19406" s="3" t="s">
        <v>16943</v>
      </c>
      <c r="P19406" s="4">
        <v>17442.0</v>
      </c>
      <c r="Q19406" s="3" t="s">
        <v>145</v>
      </c>
      <c r="S19406" s="3" t="s">
        <v>34</v>
      </c>
    </row>
    <row r="19407">
      <c r="A19407" s="2">
        <v>42318.71491898148</v>
      </c>
      <c r="B19407" s="3">
        <v>1.0</v>
      </c>
      <c r="C19407" s="3" t="s">
        <v>16817</v>
      </c>
      <c r="F19407" s="3">
        <v>3.0</v>
      </c>
      <c r="G19407" s="3">
        <v>10.0</v>
      </c>
      <c r="H19407" s="3" t="s">
        <v>16908</v>
      </c>
      <c r="I19407" s="3" t="s">
        <v>16909</v>
      </c>
      <c r="J19407" s="3" t="s">
        <v>1808</v>
      </c>
      <c r="K19407" s="3" t="s">
        <v>24</v>
      </c>
      <c r="L19407" s="3">
        <v>37.0</v>
      </c>
      <c r="M19407" s="3" t="s">
        <v>30</v>
      </c>
      <c r="N19407" s="3" t="s">
        <v>16944</v>
      </c>
      <c r="O19407" s="3" t="s">
        <v>866</v>
      </c>
      <c r="P19407" s="4">
        <v>17308.0</v>
      </c>
      <c r="Q19407" s="3" t="s">
        <v>49</v>
      </c>
      <c r="S19407" s="3" t="s">
        <v>34</v>
      </c>
    </row>
    <row r="19408">
      <c r="A19408" s="2">
        <v>42318.71491898148</v>
      </c>
      <c r="B19408" s="3">
        <v>1.0</v>
      </c>
      <c r="C19408" s="3" t="s">
        <v>16817</v>
      </c>
      <c r="F19408" s="3">
        <v>3.0</v>
      </c>
      <c r="G19408" s="3">
        <v>10.0</v>
      </c>
      <c r="H19408" s="3" t="s">
        <v>16908</v>
      </c>
      <c r="I19408" s="3" t="s">
        <v>16909</v>
      </c>
      <c r="J19408" s="3" t="s">
        <v>1808</v>
      </c>
      <c r="K19408" s="3" t="s">
        <v>24</v>
      </c>
      <c r="L19408" s="3">
        <v>38.0</v>
      </c>
      <c r="M19408" s="3" t="s">
        <v>25</v>
      </c>
      <c r="N19408" s="3" t="s">
        <v>16945</v>
      </c>
      <c r="O19408" s="3" t="s">
        <v>4386</v>
      </c>
      <c r="P19408" s="4">
        <v>15736.0</v>
      </c>
      <c r="Q19408" s="3" t="s">
        <v>105</v>
      </c>
      <c r="S19408" s="3" t="s">
        <v>34</v>
      </c>
    </row>
    <row r="19409">
      <c r="A19409" s="2">
        <v>42318.71491898148</v>
      </c>
      <c r="B19409" s="3">
        <v>1.0</v>
      </c>
      <c r="C19409" s="3" t="s">
        <v>16817</v>
      </c>
      <c r="F19409" s="3">
        <v>3.0</v>
      </c>
      <c r="G19409" s="3">
        <v>10.0</v>
      </c>
      <c r="H19409" s="3" t="s">
        <v>16908</v>
      </c>
      <c r="I19409" s="3" t="s">
        <v>16909</v>
      </c>
      <c r="J19409" s="3" t="s">
        <v>1808</v>
      </c>
      <c r="K19409" s="3" t="s">
        <v>24</v>
      </c>
      <c r="L19409" s="3">
        <v>39.0</v>
      </c>
      <c r="M19409" s="3" t="s">
        <v>30</v>
      </c>
      <c r="N19409" s="3" t="s">
        <v>16919</v>
      </c>
      <c r="O19409" s="3" t="s">
        <v>960</v>
      </c>
      <c r="P19409" s="4">
        <v>18691.0</v>
      </c>
      <c r="Q19409" s="3" t="s">
        <v>86</v>
      </c>
      <c r="S19409" s="3" t="s">
        <v>34</v>
      </c>
    </row>
    <row r="19410">
      <c r="A19410" s="2">
        <v>42318.71491898148</v>
      </c>
      <c r="B19410" s="3">
        <v>1.0</v>
      </c>
      <c r="C19410" s="3" t="s">
        <v>16817</v>
      </c>
      <c r="F19410" s="3">
        <v>3.0</v>
      </c>
      <c r="G19410" s="3">
        <v>10.0</v>
      </c>
      <c r="H19410" s="3" t="s">
        <v>16908</v>
      </c>
      <c r="I19410" s="3" t="s">
        <v>16909</v>
      </c>
      <c r="J19410" s="3" t="s">
        <v>1808</v>
      </c>
      <c r="K19410" s="3" t="s">
        <v>24</v>
      </c>
      <c r="L19410" s="3">
        <v>40.0</v>
      </c>
      <c r="M19410" s="3" t="s">
        <v>25</v>
      </c>
      <c r="N19410" s="3" t="s">
        <v>925</v>
      </c>
      <c r="O19410" s="3" t="s">
        <v>16946</v>
      </c>
      <c r="P19410" s="4">
        <v>18108.0</v>
      </c>
      <c r="Q19410" s="3" t="s">
        <v>209</v>
      </c>
      <c r="S19410" s="3" t="s">
        <v>34</v>
      </c>
    </row>
    <row r="19411">
      <c r="A19411" s="2">
        <v>42318.71491898148</v>
      </c>
      <c r="B19411" s="3">
        <v>1.0</v>
      </c>
      <c r="C19411" s="3" t="s">
        <v>16817</v>
      </c>
      <c r="F19411" s="3">
        <v>3.0</v>
      </c>
      <c r="G19411" s="3">
        <v>10.0</v>
      </c>
      <c r="H19411" s="3" t="s">
        <v>16908</v>
      </c>
      <c r="I19411" s="3" t="s">
        <v>16909</v>
      </c>
      <c r="J19411" s="3" t="s">
        <v>1808</v>
      </c>
      <c r="K19411" s="3" t="s">
        <v>24</v>
      </c>
      <c r="L19411" s="3">
        <v>41.0</v>
      </c>
      <c r="M19411" s="3" t="s">
        <v>30</v>
      </c>
      <c r="N19411" s="3" t="s">
        <v>16947</v>
      </c>
      <c r="O19411" s="3" t="s">
        <v>16948</v>
      </c>
      <c r="P19411" s="4">
        <v>23032.0</v>
      </c>
      <c r="Q19411" s="3" t="s">
        <v>75</v>
      </c>
      <c r="S19411" s="3" t="s">
        <v>34</v>
      </c>
    </row>
    <row r="19412">
      <c r="A19412" s="2">
        <v>42318.71491898148</v>
      </c>
      <c r="B19412" s="3">
        <v>1.0</v>
      </c>
      <c r="C19412" s="3" t="s">
        <v>16817</v>
      </c>
      <c r="F19412" s="3">
        <v>3.0</v>
      </c>
      <c r="G19412" s="3">
        <v>10.0</v>
      </c>
      <c r="H19412" s="3" t="s">
        <v>16908</v>
      </c>
      <c r="I19412" s="3" t="s">
        <v>16909</v>
      </c>
      <c r="J19412" s="3" t="s">
        <v>1808</v>
      </c>
      <c r="K19412" s="3" t="s">
        <v>24</v>
      </c>
      <c r="L19412" s="3">
        <v>42.0</v>
      </c>
      <c r="M19412" s="3" t="s">
        <v>25</v>
      </c>
      <c r="N19412" s="3" t="s">
        <v>16949</v>
      </c>
      <c r="O19412" s="3" t="s">
        <v>1654</v>
      </c>
      <c r="P19412" s="4">
        <v>13040.0</v>
      </c>
      <c r="Q19412" s="3" t="s">
        <v>49</v>
      </c>
      <c r="S19412" s="3" t="s">
        <v>34</v>
      </c>
    </row>
    <row r="19413">
      <c r="A19413" s="2">
        <v>42318.71491898148</v>
      </c>
      <c r="B19413" s="3">
        <v>1.0</v>
      </c>
      <c r="C19413" s="3" t="s">
        <v>16817</v>
      </c>
      <c r="F19413" s="3">
        <v>3.0</v>
      </c>
      <c r="G19413" s="3">
        <v>10.0</v>
      </c>
      <c r="H19413" s="3" t="s">
        <v>16908</v>
      </c>
      <c r="I19413" s="3" t="s">
        <v>16909</v>
      </c>
      <c r="J19413" s="3" t="s">
        <v>1808</v>
      </c>
      <c r="K19413" s="3" t="s">
        <v>24</v>
      </c>
      <c r="L19413" s="3">
        <v>43.0</v>
      </c>
      <c r="M19413" s="3" t="s">
        <v>30</v>
      </c>
      <c r="N19413" s="3" t="s">
        <v>16918</v>
      </c>
      <c r="O19413" s="3" t="s">
        <v>9270</v>
      </c>
      <c r="P19413" s="4">
        <v>17422.0</v>
      </c>
      <c r="Q19413" s="3" t="s">
        <v>145</v>
      </c>
      <c r="S19413" s="3" t="s">
        <v>34</v>
      </c>
    </row>
    <row r="19414">
      <c r="A19414" s="2">
        <v>42318.71491898148</v>
      </c>
      <c r="B19414" s="3">
        <v>1.0</v>
      </c>
      <c r="C19414" s="3" t="s">
        <v>16817</v>
      </c>
      <c r="F19414" s="3">
        <v>4.0</v>
      </c>
      <c r="G19414" s="3">
        <v>2.0</v>
      </c>
      <c r="H19414" s="3" t="s">
        <v>16950</v>
      </c>
      <c r="I19414" s="3" t="s">
        <v>16951</v>
      </c>
      <c r="J19414" s="3" t="s">
        <v>1185</v>
      </c>
      <c r="K19414" s="3" t="s">
        <v>272</v>
      </c>
      <c r="L19414" s="3">
        <v>1.0</v>
      </c>
      <c r="M19414" s="3" t="s">
        <v>25</v>
      </c>
      <c r="N19414" s="3" t="s">
        <v>16952</v>
      </c>
      <c r="O19414" s="3" t="s">
        <v>3174</v>
      </c>
      <c r="P19414" s="4">
        <v>25140.0</v>
      </c>
      <c r="Q19414" s="3" t="s">
        <v>216</v>
      </c>
      <c r="S19414" s="3" t="s">
        <v>34</v>
      </c>
    </row>
    <row r="19415">
      <c r="A19415" s="2">
        <v>42318.71491898148</v>
      </c>
      <c r="B19415" s="3">
        <v>1.0</v>
      </c>
      <c r="C19415" s="3" t="s">
        <v>16817</v>
      </c>
      <c r="F19415" s="3">
        <v>4.0</v>
      </c>
      <c r="G19415" s="3">
        <v>2.0</v>
      </c>
      <c r="H19415" s="3" t="s">
        <v>16950</v>
      </c>
      <c r="I19415" s="3" t="s">
        <v>16951</v>
      </c>
      <c r="J19415" s="3" t="s">
        <v>1185</v>
      </c>
      <c r="K19415" s="3" t="s">
        <v>24</v>
      </c>
      <c r="L19415" s="3">
        <v>2.0</v>
      </c>
      <c r="M19415" s="3" t="s">
        <v>30</v>
      </c>
      <c r="N19415" s="3" t="s">
        <v>2090</v>
      </c>
      <c r="O19415" s="3" t="s">
        <v>591</v>
      </c>
      <c r="P19415" s="4">
        <v>25494.0</v>
      </c>
      <c r="Q19415" s="3" t="s">
        <v>40</v>
      </c>
      <c r="S19415" s="3" t="s">
        <v>34</v>
      </c>
    </row>
    <row r="19416">
      <c r="A19416" s="2">
        <v>42318.71491898148</v>
      </c>
      <c r="B19416" s="3">
        <v>1.0</v>
      </c>
      <c r="C19416" s="3" t="s">
        <v>16817</v>
      </c>
      <c r="F19416" s="3">
        <v>4.0</v>
      </c>
      <c r="G19416" s="3">
        <v>2.0</v>
      </c>
      <c r="H19416" s="3" t="s">
        <v>16950</v>
      </c>
      <c r="I19416" s="3" t="s">
        <v>16951</v>
      </c>
      <c r="J19416" s="3" t="s">
        <v>1185</v>
      </c>
      <c r="K19416" s="3" t="s">
        <v>24</v>
      </c>
      <c r="L19416" s="3">
        <v>3.0</v>
      </c>
      <c r="M19416" s="3" t="s">
        <v>25</v>
      </c>
      <c r="N19416" s="3" t="s">
        <v>16953</v>
      </c>
      <c r="O19416" s="3" t="s">
        <v>243</v>
      </c>
      <c r="P19416" s="4">
        <v>13466.0</v>
      </c>
      <c r="Q19416" s="3" t="s">
        <v>96</v>
      </c>
      <c r="S19416" s="3" t="s">
        <v>34</v>
      </c>
    </row>
    <row r="19417">
      <c r="A19417" s="2">
        <v>42318.71491898148</v>
      </c>
      <c r="B19417" s="3">
        <v>1.0</v>
      </c>
      <c r="C19417" s="3" t="s">
        <v>16817</v>
      </c>
      <c r="F19417" s="3">
        <v>4.0</v>
      </c>
      <c r="G19417" s="3">
        <v>2.0</v>
      </c>
      <c r="H19417" s="3" t="s">
        <v>16950</v>
      </c>
      <c r="I19417" s="3" t="s">
        <v>16951</v>
      </c>
      <c r="J19417" s="3" t="s">
        <v>1185</v>
      </c>
      <c r="K19417" s="3" t="s">
        <v>24</v>
      </c>
      <c r="L19417" s="3">
        <v>4.0</v>
      </c>
      <c r="M19417" s="3" t="s">
        <v>30</v>
      </c>
      <c r="N19417" s="3" t="s">
        <v>3527</v>
      </c>
      <c r="O19417" s="3" t="s">
        <v>329</v>
      </c>
      <c r="P19417" s="4">
        <v>20562.0</v>
      </c>
      <c r="Q19417" s="3" t="s">
        <v>40</v>
      </c>
      <c r="S19417" s="3" t="s">
        <v>34</v>
      </c>
    </row>
    <row r="19418">
      <c r="A19418" s="2">
        <v>42318.71491898148</v>
      </c>
      <c r="B19418" s="3">
        <v>1.0</v>
      </c>
      <c r="C19418" s="3" t="s">
        <v>16817</v>
      </c>
      <c r="F19418" s="3">
        <v>4.0</v>
      </c>
      <c r="G19418" s="3">
        <v>2.0</v>
      </c>
      <c r="H19418" s="3" t="s">
        <v>16950</v>
      </c>
      <c r="I19418" s="3" t="s">
        <v>16951</v>
      </c>
      <c r="J19418" s="3" t="s">
        <v>1185</v>
      </c>
      <c r="K19418" s="3" t="s">
        <v>24</v>
      </c>
      <c r="L19418" s="3">
        <v>5.0</v>
      </c>
      <c r="M19418" s="3" t="s">
        <v>25</v>
      </c>
      <c r="N19418" s="3" t="s">
        <v>16954</v>
      </c>
      <c r="O19418" s="3" t="s">
        <v>16955</v>
      </c>
      <c r="P19418" s="4">
        <v>31640.0</v>
      </c>
      <c r="Q19418" s="3" t="s">
        <v>191</v>
      </c>
      <c r="S19418" s="3" t="s">
        <v>34</v>
      </c>
    </row>
    <row r="19419">
      <c r="A19419" s="2">
        <v>42318.71491898148</v>
      </c>
      <c r="B19419" s="3">
        <v>1.0</v>
      </c>
      <c r="C19419" s="3" t="s">
        <v>16817</v>
      </c>
      <c r="F19419" s="3">
        <v>4.0</v>
      </c>
      <c r="G19419" s="3">
        <v>2.0</v>
      </c>
      <c r="H19419" s="3" t="s">
        <v>16950</v>
      </c>
      <c r="I19419" s="3" t="s">
        <v>16951</v>
      </c>
      <c r="J19419" s="3" t="s">
        <v>1185</v>
      </c>
      <c r="K19419" s="3" t="s">
        <v>24</v>
      </c>
      <c r="L19419" s="3">
        <v>6.0</v>
      </c>
      <c r="M19419" s="3" t="s">
        <v>30</v>
      </c>
      <c r="N19419" s="3" t="s">
        <v>16956</v>
      </c>
      <c r="O19419" s="3" t="s">
        <v>1739</v>
      </c>
      <c r="P19419" s="4">
        <v>17757.0</v>
      </c>
      <c r="Q19419" s="3" t="s">
        <v>145</v>
      </c>
      <c r="S19419" s="3" t="s">
        <v>34</v>
      </c>
    </row>
    <row r="19420">
      <c r="A19420" s="2">
        <v>42318.71491898148</v>
      </c>
      <c r="B19420" s="3">
        <v>1.0</v>
      </c>
      <c r="C19420" s="3" t="s">
        <v>16817</v>
      </c>
      <c r="F19420" s="3">
        <v>4.0</v>
      </c>
      <c r="G19420" s="3">
        <v>2.0</v>
      </c>
      <c r="H19420" s="3" t="s">
        <v>16950</v>
      </c>
      <c r="I19420" s="3" t="s">
        <v>16951</v>
      </c>
      <c r="J19420" s="3" t="s">
        <v>1185</v>
      </c>
      <c r="K19420" s="3" t="s">
        <v>24</v>
      </c>
      <c r="L19420" s="3">
        <v>7.0</v>
      </c>
      <c r="M19420" s="3" t="s">
        <v>25</v>
      </c>
      <c r="N19420" s="3" t="s">
        <v>16957</v>
      </c>
      <c r="O19420" s="3" t="s">
        <v>3702</v>
      </c>
      <c r="P19420" s="4">
        <v>9894.0</v>
      </c>
      <c r="Q19420" s="3" t="s">
        <v>49</v>
      </c>
      <c r="S19420" s="3" t="s">
        <v>34</v>
      </c>
    </row>
    <row r="19421">
      <c r="A19421" s="2">
        <v>42318.71491898148</v>
      </c>
      <c r="B19421" s="3">
        <v>1.0</v>
      </c>
      <c r="C19421" s="3" t="s">
        <v>16817</v>
      </c>
      <c r="F19421" s="3">
        <v>4.0</v>
      </c>
      <c r="G19421" s="3">
        <v>2.0</v>
      </c>
      <c r="H19421" s="3" t="s">
        <v>16950</v>
      </c>
      <c r="I19421" s="3" t="s">
        <v>16951</v>
      </c>
      <c r="J19421" s="3" t="s">
        <v>1185</v>
      </c>
      <c r="K19421" s="3" t="s">
        <v>24</v>
      </c>
      <c r="L19421" s="3">
        <v>8.0</v>
      </c>
      <c r="M19421" s="3" t="s">
        <v>30</v>
      </c>
      <c r="N19421" s="3" t="s">
        <v>16958</v>
      </c>
      <c r="O19421" s="3" t="s">
        <v>16959</v>
      </c>
      <c r="P19421" s="4">
        <v>19297.0</v>
      </c>
      <c r="Q19421" s="3" t="s">
        <v>96</v>
      </c>
      <c r="S19421" s="3" t="s">
        <v>34</v>
      </c>
    </row>
    <row r="19422">
      <c r="A19422" s="2">
        <v>42318.71491898148</v>
      </c>
      <c r="B19422" s="3">
        <v>1.0</v>
      </c>
      <c r="C19422" s="3" t="s">
        <v>16817</v>
      </c>
      <c r="F19422" s="3">
        <v>4.0</v>
      </c>
      <c r="G19422" s="3">
        <v>2.0</v>
      </c>
      <c r="H19422" s="3" t="s">
        <v>16950</v>
      </c>
      <c r="I19422" s="3" t="s">
        <v>16951</v>
      </c>
      <c r="J19422" s="3" t="s">
        <v>1185</v>
      </c>
      <c r="K19422" s="3" t="s">
        <v>24</v>
      </c>
      <c r="L19422" s="3">
        <v>9.0</v>
      </c>
      <c r="M19422" s="3" t="s">
        <v>25</v>
      </c>
      <c r="N19422" s="3" t="s">
        <v>7911</v>
      </c>
      <c r="O19422" s="3" t="s">
        <v>5557</v>
      </c>
      <c r="P19422" s="4">
        <v>15637.0</v>
      </c>
      <c r="Q19422" s="3" t="s">
        <v>96</v>
      </c>
      <c r="S19422" s="3" t="s">
        <v>34</v>
      </c>
    </row>
    <row r="19423">
      <c r="A19423" s="2">
        <v>42318.71491898148</v>
      </c>
      <c r="B19423" s="3">
        <v>1.0</v>
      </c>
      <c r="C19423" s="3" t="s">
        <v>16817</v>
      </c>
      <c r="F19423" s="3">
        <v>4.0</v>
      </c>
      <c r="G19423" s="3">
        <v>2.0</v>
      </c>
      <c r="H19423" s="3" t="s">
        <v>16950</v>
      </c>
      <c r="I19423" s="3" t="s">
        <v>16951</v>
      </c>
      <c r="J19423" s="3" t="s">
        <v>1185</v>
      </c>
      <c r="K19423" s="3" t="s">
        <v>24</v>
      </c>
      <c r="L19423" s="3">
        <v>10.0</v>
      </c>
      <c r="M19423" s="3" t="s">
        <v>30</v>
      </c>
      <c r="N19423" s="3" t="s">
        <v>296</v>
      </c>
      <c r="O19423" s="3" t="s">
        <v>9579</v>
      </c>
      <c r="P19423" s="4">
        <v>24397.0</v>
      </c>
      <c r="Q19423" s="3" t="s">
        <v>40</v>
      </c>
      <c r="S19423" s="3" t="s">
        <v>34</v>
      </c>
    </row>
    <row r="19424">
      <c r="A19424" s="2">
        <v>42318.71491898148</v>
      </c>
      <c r="B19424" s="3">
        <v>1.0</v>
      </c>
      <c r="C19424" s="3" t="s">
        <v>16817</v>
      </c>
      <c r="F19424" s="3">
        <v>4.0</v>
      </c>
      <c r="G19424" s="3">
        <v>2.0</v>
      </c>
      <c r="H19424" s="3" t="s">
        <v>16950</v>
      </c>
      <c r="I19424" s="3" t="s">
        <v>16951</v>
      </c>
      <c r="J19424" s="3" t="s">
        <v>1185</v>
      </c>
      <c r="K19424" s="3" t="s">
        <v>24</v>
      </c>
      <c r="L19424" s="3">
        <v>11.0</v>
      </c>
      <c r="M19424" s="3" t="s">
        <v>25</v>
      </c>
      <c r="N19424" s="3" t="s">
        <v>16244</v>
      </c>
      <c r="O19424" s="3" t="s">
        <v>417</v>
      </c>
      <c r="P19424" s="4">
        <v>15954.0</v>
      </c>
      <c r="Q19424" s="3" t="s">
        <v>96</v>
      </c>
      <c r="S19424" s="3" t="s">
        <v>34</v>
      </c>
    </row>
    <row r="19425">
      <c r="A19425" s="2">
        <v>42318.71491898148</v>
      </c>
      <c r="B19425" s="3">
        <v>1.0</v>
      </c>
      <c r="C19425" s="3" t="s">
        <v>16817</v>
      </c>
      <c r="F19425" s="3">
        <v>4.0</v>
      </c>
      <c r="G19425" s="3">
        <v>2.0</v>
      </c>
      <c r="H19425" s="3" t="s">
        <v>16950</v>
      </c>
      <c r="I19425" s="3" t="s">
        <v>16951</v>
      </c>
      <c r="J19425" s="3" t="s">
        <v>1185</v>
      </c>
      <c r="K19425" s="3" t="s">
        <v>24</v>
      </c>
      <c r="L19425" s="3">
        <v>12.0</v>
      </c>
      <c r="M19425" s="3" t="s">
        <v>30</v>
      </c>
      <c r="N19425" s="3" t="s">
        <v>16960</v>
      </c>
      <c r="O19425" s="3" t="s">
        <v>490</v>
      </c>
      <c r="P19425" s="4">
        <v>17996.0</v>
      </c>
      <c r="Q19425" s="3" t="s">
        <v>96</v>
      </c>
      <c r="S19425" s="3" t="s">
        <v>34</v>
      </c>
    </row>
    <row r="19426">
      <c r="A19426" s="2">
        <v>42318.71491898148</v>
      </c>
      <c r="B19426" s="3">
        <v>1.0</v>
      </c>
      <c r="C19426" s="3" t="s">
        <v>16817</v>
      </c>
      <c r="F19426" s="3">
        <v>4.0</v>
      </c>
      <c r="G19426" s="3">
        <v>2.0</v>
      </c>
      <c r="H19426" s="3" t="s">
        <v>16950</v>
      </c>
      <c r="I19426" s="3" t="s">
        <v>16951</v>
      </c>
      <c r="J19426" s="3" t="s">
        <v>1185</v>
      </c>
      <c r="K19426" s="3" t="s">
        <v>24</v>
      </c>
      <c r="L19426" s="3">
        <v>13.0</v>
      </c>
      <c r="M19426" s="3" t="s">
        <v>25</v>
      </c>
      <c r="N19426" s="3" t="s">
        <v>5583</v>
      </c>
      <c r="O19426" s="3" t="s">
        <v>477</v>
      </c>
      <c r="P19426" s="4">
        <v>27250.0</v>
      </c>
      <c r="Q19426" s="3" t="s">
        <v>40</v>
      </c>
      <c r="S19426" s="3" t="s">
        <v>34</v>
      </c>
    </row>
    <row r="19427">
      <c r="A19427" s="2">
        <v>42318.71491898148</v>
      </c>
      <c r="B19427" s="3">
        <v>1.0</v>
      </c>
      <c r="C19427" s="3" t="s">
        <v>16817</v>
      </c>
      <c r="F19427" s="3">
        <v>4.0</v>
      </c>
      <c r="G19427" s="3">
        <v>2.0</v>
      </c>
      <c r="H19427" s="3" t="s">
        <v>16950</v>
      </c>
      <c r="I19427" s="3" t="s">
        <v>16951</v>
      </c>
      <c r="J19427" s="3" t="s">
        <v>1185</v>
      </c>
      <c r="K19427" s="3" t="s">
        <v>24</v>
      </c>
      <c r="L19427" s="3">
        <v>14.0</v>
      </c>
      <c r="M19427" s="3" t="s">
        <v>30</v>
      </c>
      <c r="N19427" s="3" t="s">
        <v>16961</v>
      </c>
      <c r="O19427" s="3" t="s">
        <v>705</v>
      </c>
      <c r="P19427" s="4">
        <v>23936.0</v>
      </c>
      <c r="Q19427" s="3" t="s">
        <v>40</v>
      </c>
      <c r="S19427" s="3" t="s">
        <v>34</v>
      </c>
    </row>
    <row r="19428">
      <c r="A19428" s="2">
        <v>42318.71491898148</v>
      </c>
      <c r="B19428" s="3">
        <v>1.0</v>
      </c>
      <c r="C19428" s="3" t="s">
        <v>16817</v>
      </c>
      <c r="F19428" s="3">
        <v>4.0</v>
      </c>
      <c r="G19428" s="3">
        <v>2.0</v>
      </c>
      <c r="H19428" s="3" t="s">
        <v>16950</v>
      </c>
      <c r="I19428" s="3" t="s">
        <v>16951</v>
      </c>
      <c r="J19428" s="3" t="s">
        <v>1185</v>
      </c>
      <c r="K19428" s="3" t="s">
        <v>24</v>
      </c>
      <c r="L19428" s="3">
        <v>15.0</v>
      </c>
      <c r="M19428" s="3" t="s">
        <v>25</v>
      </c>
      <c r="N19428" s="3" t="s">
        <v>447</v>
      </c>
      <c r="O19428" s="3" t="s">
        <v>243</v>
      </c>
      <c r="P19428" s="4">
        <v>18429.0</v>
      </c>
      <c r="Q19428" s="3" t="s">
        <v>40</v>
      </c>
      <c r="S19428" s="3" t="s">
        <v>34</v>
      </c>
    </row>
    <row r="19429">
      <c r="A19429" s="2">
        <v>42318.71491898148</v>
      </c>
      <c r="B19429" s="3">
        <v>1.0</v>
      </c>
      <c r="C19429" s="3" t="s">
        <v>16817</v>
      </c>
      <c r="F19429" s="3">
        <v>4.0</v>
      </c>
      <c r="G19429" s="3">
        <v>2.0</v>
      </c>
      <c r="H19429" s="3" t="s">
        <v>16950</v>
      </c>
      <c r="I19429" s="3" t="s">
        <v>16951</v>
      </c>
      <c r="J19429" s="3" t="s">
        <v>1185</v>
      </c>
      <c r="K19429" s="3" t="s">
        <v>24</v>
      </c>
      <c r="L19429" s="3">
        <v>16.0</v>
      </c>
      <c r="M19429" s="3" t="s">
        <v>30</v>
      </c>
      <c r="N19429" s="3" t="s">
        <v>16962</v>
      </c>
      <c r="O19429" s="3" t="s">
        <v>16963</v>
      </c>
      <c r="P19429" s="4">
        <v>30566.0</v>
      </c>
      <c r="Q19429" s="3" t="s">
        <v>40</v>
      </c>
      <c r="S19429" s="3" t="s">
        <v>34</v>
      </c>
    </row>
    <row r="19430">
      <c r="A19430" s="2">
        <v>42318.71491898148</v>
      </c>
      <c r="B19430" s="3">
        <v>1.0</v>
      </c>
      <c r="C19430" s="3" t="s">
        <v>16817</v>
      </c>
      <c r="F19430" s="3">
        <v>4.0</v>
      </c>
      <c r="G19430" s="3">
        <v>2.0</v>
      </c>
      <c r="H19430" s="3" t="s">
        <v>16950</v>
      </c>
      <c r="I19430" s="3" t="s">
        <v>16951</v>
      </c>
      <c r="J19430" s="3" t="s">
        <v>1185</v>
      </c>
      <c r="K19430" s="3" t="s">
        <v>24</v>
      </c>
      <c r="L19430" s="3">
        <v>17.0</v>
      </c>
      <c r="M19430" s="3" t="s">
        <v>25</v>
      </c>
      <c r="N19430" s="3" t="s">
        <v>16964</v>
      </c>
      <c r="O19430" s="3" t="s">
        <v>2142</v>
      </c>
      <c r="P19430" s="4">
        <v>16292.0</v>
      </c>
      <c r="Q19430" s="3" t="s">
        <v>105</v>
      </c>
      <c r="S19430" s="3" t="s">
        <v>34</v>
      </c>
    </row>
    <row r="19431">
      <c r="A19431" s="2">
        <v>42318.71491898148</v>
      </c>
      <c r="B19431" s="3">
        <v>1.0</v>
      </c>
      <c r="C19431" s="3" t="s">
        <v>16817</v>
      </c>
      <c r="F19431" s="3">
        <v>4.0</v>
      </c>
      <c r="G19431" s="3">
        <v>2.0</v>
      </c>
      <c r="H19431" s="3" t="s">
        <v>16950</v>
      </c>
      <c r="I19431" s="3" t="s">
        <v>16951</v>
      </c>
      <c r="J19431" s="3" t="s">
        <v>1185</v>
      </c>
      <c r="K19431" s="3" t="s">
        <v>24</v>
      </c>
      <c r="L19431" s="3">
        <v>18.0</v>
      </c>
      <c r="M19431" s="3" t="s">
        <v>30</v>
      </c>
      <c r="N19431" s="3" t="s">
        <v>16965</v>
      </c>
      <c r="O19431" s="3" t="s">
        <v>702</v>
      </c>
      <c r="P19431" s="4">
        <v>23233.0</v>
      </c>
      <c r="Q19431" s="3" t="s">
        <v>46</v>
      </c>
      <c r="S19431" s="3" t="s">
        <v>34</v>
      </c>
    </row>
    <row r="19432">
      <c r="A19432" s="2">
        <v>42318.71491898148</v>
      </c>
      <c r="B19432" s="3">
        <v>1.0</v>
      </c>
      <c r="C19432" s="3" t="s">
        <v>16817</v>
      </c>
      <c r="F19432" s="3">
        <v>4.0</v>
      </c>
      <c r="G19432" s="3">
        <v>2.0</v>
      </c>
      <c r="H19432" s="3" t="s">
        <v>16950</v>
      </c>
      <c r="I19432" s="3" t="s">
        <v>16951</v>
      </c>
      <c r="J19432" s="3" t="s">
        <v>1185</v>
      </c>
      <c r="K19432" s="3" t="s">
        <v>24</v>
      </c>
      <c r="L19432" s="3">
        <v>19.0</v>
      </c>
      <c r="M19432" s="3" t="s">
        <v>25</v>
      </c>
      <c r="N19432" s="3" t="s">
        <v>1254</v>
      </c>
      <c r="O19432" s="3" t="s">
        <v>168</v>
      </c>
      <c r="P19432" s="4">
        <v>13806.0</v>
      </c>
      <c r="Q19432" s="3" t="s">
        <v>209</v>
      </c>
      <c r="S19432" s="3" t="s">
        <v>34</v>
      </c>
    </row>
    <row r="19433">
      <c r="A19433" s="2">
        <v>42318.71491898148</v>
      </c>
      <c r="B19433" s="3">
        <v>1.0</v>
      </c>
      <c r="C19433" s="3" t="s">
        <v>16817</v>
      </c>
      <c r="F19433" s="3">
        <v>4.0</v>
      </c>
      <c r="G19433" s="3">
        <v>2.0</v>
      </c>
      <c r="H19433" s="3" t="s">
        <v>16950</v>
      </c>
      <c r="I19433" s="3" t="s">
        <v>16951</v>
      </c>
      <c r="J19433" s="3" t="s">
        <v>1185</v>
      </c>
      <c r="K19433" s="3" t="s">
        <v>24</v>
      </c>
      <c r="L19433" s="3">
        <v>20.0</v>
      </c>
      <c r="M19433" s="3" t="s">
        <v>30</v>
      </c>
      <c r="N19433" s="3" t="s">
        <v>4574</v>
      </c>
      <c r="O19433" s="3" t="s">
        <v>121</v>
      </c>
      <c r="P19433" s="4">
        <v>21014.0</v>
      </c>
      <c r="Q19433" s="3" t="s">
        <v>1221</v>
      </c>
      <c r="S19433" s="3" t="s">
        <v>34</v>
      </c>
    </row>
    <row r="19434">
      <c r="A19434" s="2">
        <v>42318.71491898148</v>
      </c>
      <c r="B19434" s="3">
        <v>1.0</v>
      </c>
      <c r="C19434" s="3" t="s">
        <v>16817</v>
      </c>
      <c r="F19434" s="3">
        <v>4.0</v>
      </c>
      <c r="G19434" s="3">
        <v>2.0</v>
      </c>
      <c r="H19434" s="3" t="s">
        <v>16950</v>
      </c>
      <c r="I19434" s="3" t="s">
        <v>16951</v>
      </c>
      <c r="J19434" s="3" t="s">
        <v>1185</v>
      </c>
      <c r="K19434" s="3" t="s">
        <v>24</v>
      </c>
      <c r="L19434" s="3">
        <v>21.0</v>
      </c>
      <c r="M19434" s="3" t="s">
        <v>25</v>
      </c>
      <c r="N19434" s="3" t="s">
        <v>16966</v>
      </c>
      <c r="O19434" s="3" t="s">
        <v>5196</v>
      </c>
      <c r="P19434" s="4">
        <v>14968.0</v>
      </c>
      <c r="Q19434" s="3" t="s">
        <v>105</v>
      </c>
      <c r="S19434" s="3" t="s">
        <v>34</v>
      </c>
    </row>
    <row r="19435">
      <c r="A19435" s="2">
        <v>42318.71491898148</v>
      </c>
      <c r="B19435" s="3">
        <v>1.0</v>
      </c>
      <c r="C19435" s="3" t="s">
        <v>16817</v>
      </c>
      <c r="F19435" s="3">
        <v>4.0</v>
      </c>
      <c r="G19435" s="3">
        <v>2.0</v>
      </c>
      <c r="H19435" s="3" t="s">
        <v>16950</v>
      </c>
      <c r="I19435" s="3" t="s">
        <v>16951</v>
      </c>
      <c r="J19435" s="3" t="s">
        <v>1185</v>
      </c>
      <c r="K19435" s="3" t="s">
        <v>24</v>
      </c>
      <c r="L19435" s="3">
        <v>22.0</v>
      </c>
      <c r="M19435" s="3" t="s">
        <v>30</v>
      </c>
      <c r="N19435" s="3" t="s">
        <v>16967</v>
      </c>
      <c r="O19435" s="3" t="s">
        <v>919</v>
      </c>
      <c r="P19435" s="4">
        <v>17681.0</v>
      </c>
      <c r="Q19435" s="3" t="s">
        <v>96</v>
      </c>
      <c r="S19435" s="3" t="s">
        <v>34</v>
      </c>
    </row>
    <row r="19436">
      <c r="A19436" s="2">
        <v>42318.71491898148</v>
      </c>
      <c r="B19436" s="3">
        <v>1.0</v>
      </c>
      <c r="C19436" s="3" t="s">
        <v>16817</v>
      </c>
      <c r="F19436" s="3">
        <v>4.0</v>
      </c>
      <c r="G19436" s="3">
        <v>2.0</v>
      </c>
      <c r="H19436" s="3" t="s">
        <v>16950</v>
      </c>
      <c r="I19436" s="3" t="s">
        <v>16951</v>
      </c>
      <c r="J19436" s="3" t="s">
        <v>1185</v>
      </c>
      <c r="K19436" s="3" t="s">
        <v>24</v>
      </c>
      <c r="L19436" s="3">
        <v>23.0</v>
      </c>
      <c r="M19436" s="3" t="s">
        <v>25</v>
      </c>
      <c r="N19436" s="3" t="s">
        <v>16968</v>
      </c>
      <c r="O19436" s="3" t="s">
        <v>1637</v>
      </c>
      <c r="P19436" s="4">
        <v>17064.0</v>
      </c>
      <c r="Q19436" s="3" t="s">
        <v>117</v>
      </c>
      <c r="S19436" s="3" t="s">
        <v>34</v>
      </c>
    </row>
    <row r="19437">
      <c r="A19437" s="2">
        <v>42318.71491898148</v>
      </c>
      <c r="B19437" s="3">
        <v>1.0</v>
      </c>
      <c r="C19437" s="3" t="s">
        <v>16817</v>
      </c>
      <c r="F19437" s="3">
        <v>4.0</v>
      </c>
      <c r="G19437" s="3">
        <v>2.0</v>
      </c>
      <c r="H19437" s="3" t="s">
        <v>16950</v>
      </c>
      <c r="I19437" s="3" t="s">
        <v>16951</v>
      </c>
      <c r="J19437" s="3" t="s">
        <v>1185</v>
      </c>
      <c r="K19437" s="3" t="s">
        <v>24</v>
      </c>
      <c r="L19437" s="3">
        <v>24.0</v>
      </c>
      <c r="M19437" s="3" t="s">
        <v>30</v>
      </c>
      <c r="N19437" s="3" t="s">
        <v>16969</v>
      </c>
      <c r="O19437" s="3" t="s">
        <v>16970</v>
      </c>
      <c r="P19437" s="4">
        <v>21798.0</v>
      </c>
      <c r="Q19437" s="3" t="s">
        <v>43</v>
      </c>
      <c r="S19437" s="3" t="s">
        <v>34</v>
      </c>
    </row>
    <row r="19438">
      <c r="A19438" s="2">
        <v>42318.71491898148</v>
      </c>
      <c r="B19438" s="3">
        <v>1.0</v>
      </c>
      <c r="C19438" s="3" t="s">
        <v>16817</v>
      </c>
      <c r="F19438" s="3">
        <v>4.0</v>
      </c>
      <c r="G19438" s="3">
        <v>2.0</v>
      </c>
      <c r="H19438" s="3" t="s">
        <v>16950</v>
      </c>
      <c r="I19438" s="3" t="s">
        <v>16951</v>
      </c>
      <c r="J19438" s="3" t="s">
        <v>1185</v>
      </c>
      <c r="K19438" s="3" t="s">
        <v>24</v>
      </c>
      <c r="L19438" s="3">
        <v>25.0</v>
      </c>
      <c r="M19438" s="3" t="s">
        <v>25</v>
      </c>
      <c r="N19438" s="3" t="s">
        <v>14464</v>
      </c>
      <c r="O19438" s="3" t="s">
        <v>16971</v>
      </c>
      <c r="P19438" s="4">
        <v>18684.0</v>
      </c>
      <c r="Q19438" s="3" t="s">
        <v>96</v>
      </c>
      <c r="S19438" s="3" t="s">
        <v>34</v>
      </c>
    </row>
    <row r="19439">
      <c r="A19439" s="2">
        <v>42318.71491898148</v>
      </c>
      <c r="B19439" s="3">
        <v>1.0</v>
      </c>
      <c r="C19439" s="3" t="s">
        <v>16817</v>
      </c>
      <c r="F19439" s="3">
        <v>4.0</v>
      </c>
      <c r="G19439" s="3">
        <v>2.0</v>
      </c>
      <c r="H19439" s="3" t="s">
        <v>16950</v>
      </c>
      <c r="I19439" s="3" t="s">
        <v>16951</v>
      </c>
      <c r="J19439" s="3" t="s">
        <v>1185</v>
      </c>
      <c r="K19439" s="3" t="s">
        <v>24</v>
      </c>
      <c r="L19439" s="3">
        <v>26.0</v>
      </c>
      <c r="M19439" s="3" t="s">
        <v>30</v>
      </c>
      <c r="N19439" s="3" t="s">
        <v>3092</v>
      </c>
      <c r="O19439" s="3" t="s">
        <v>456</v>
      </c>
      <c r="P19439" s="4">
        <v>16766.0</v>
      </c>
      <c r="Q19439" s="3" t="s">
        <v>86</v>
      </c>
      <c r="S19439" s="3" t="s">
        <v>34</v>
      </c>
    </row>
    <row r="19440">
      <c r="A19440" s="2">
        <v>42318.71491898148</v>
      </c>
      <c r="B19440" s="3">
        <v>1.0</v>
      </c>
      <c r="C19440" s="3" t="s">
        <v>16817</v>
      </c>
      <c r="F19440" s="3">
        <v>4.0</v>
      </c>
      <c r="G19440" s="3">
        <v>2.0</v>
      </c>
      <c r="H19440" s="3" t="s">
        <v>16950</v>
      </c>
      <c r="I19440" s="3" t="s">
        <v>16951</v>
      </c>
      <c r="J19440" s="3" t="s">
        <v>1185</v>
      </c>
      <c r="K19440" s="3" t="s">
        <v>24</v>
      </c>
      <c r="L19440" s="3">
        <v>27.0</v>
      </c>
      <c r="M19440" s="3" t="s">
        <v>25</v>
      </c>
      <c r="N19440" s="3" t="s">
        <v>16972</v>
      </c>
      <c r="O19440" s="3" t="s">
        <v>275</v>
      </c>
      <c r="P19440" s="4">
        <v>17902.0</v>
      </c>
      <c r="Q19440" s="3" t="s">
        <v>113</v>
      </c>
      <c r="S19440" s="3" t="s">
        <v>34</v>
      </c>
    </row>
    <row r="19441">
      <c r="A19441" s="2">
        <v>42318.71491898148</v>
      </c>
      <c r="B19441" s="3">
        <v>1.0</v>
      </c>
      <c r="C19441" s="3" t="s">
        <v>16817</v>
      </c>
      <c r="F19441" s="3">
        <v>4.0</v>
      </c>
      <c r="G19441" s="3">
        <v>2.0</v>
      </c>
      <c r="H19441" s="3" t="s">
        <v>16950</v>
      </c>
      <c r="I19441" s="3" t="s">
        <v>16951</v>
      </c>
      <c r="J19441" s="3" t="s">
        <v>1185</v>
      </c>
      <c r="K19441" s="3" t="s">
        <v>24</v>
      </c>
      <c r="L19441" s="3">
        <v>28.0</v>
      </c>
      <c r="M19441" s="3" t="s">
        <v>30</v>
      </c>
      <c r="N19441" s="3" t="s">
        <v>16973</v>
      </c>
      <c r="O19441" s="3" t="s">
        <v>16974</v>
      </c>
      <c r="P19441" s="4">
        <v>19785.0</v>
      </c>
      <c r="Q19441" s="3" t="s">
        <v>40</v>
      </c>
      <c r="S19441" s="3" t="s">
        <v>34</v>
      </c>
    </row>
    <row r="19442">
      <c r="A19442" s="2">
        <v>42318.71491898148</v>
      </c>
      <c r="B19442" s="3">
        <v>1.0</v>
      </c>
      <c r="C19442" s="3" t="s">
        <v>16817</v>
      </c>
      <c r="F19442" s="3">
        <v>4.0</v>
      </c>
      <c r="G19442" s="3">
        <v>2.0</v>
      </c>
      <c r="H19442" s="3" t="s">
        <v>16950</v>
      </c>
      <c r="I19442" s="3" t="s">
        <v>16951</v>
      </c>
      <c r="J19442" s="3" t="s">
        <v>1185</v>
      </c>
      <c r="K19442" s="3" t="s">
        <v>24</v>
      </c>
      <c r="L19442" s="3">
        <v>29.0</v>
      </c>
      <c r="M19442" s="3" t="s">
        <v>25</v>
      </c>
      <c r="N19442" s="3" t="s">
        <v>16975</v>
      </c>
      <c r="O19442" s="3" t="s">
        <v>275</v>
      </c>
      <c r="P19442" s="4">
        <v>16144.0</v>
      </c>
      <c r="Q19442" s="3" t="s">
        <v>46</v>
      </c>
      <c r="S19442" s="3" t="s">
        <v>34</v>
      </c>
    </row>
    <row r="19443">
      <c r="A19443" s="2">
        <v>42318.71491898148</v>
      </c>
      <c r="B19443" s="3">
        <v>1.0</v>
      </c>
      <c r="C19443" s="3" t="s">
        <v>16817</v>
      </c>
      <c r="F19443" s="3">
        <v>4.0</v>
      </c>
      <c r="G19443" s="3">
        <v>2.0</v>
      </c>
      <c r="H19443" s="3" t="s">
        <v>16950</v>
      </c>
      <c r="I19443" s="3" t="s">
        <v>16951</v>
      </c>
      <c r="J19443" s="3" t="s">
        <v>1185</v>
      </c>
      <c r="K19443" s="3" t="s">
        <v>24</v>
      </c>
      <c r="L19443" s="3">
        <v>30.0</v>
      </c>
      <c r="M19443" s="3" t="s">
        <v>30</v>
      </c>
      <c r="N19443" s="3" t="s">
        <v>192</v>
      </c>
      <c r="O19443" s="3" t="s">
        <v>85</v>
      </c>
      <c r="P19443" s="4">
        <v>15394.0</v>
      </c>
      <c r="Q19443" s="3" t="s">
        <v>96</v>
      </c>
      <c r="S19443" s="3" t="s">
        <v>34</v>
      </c>
    </row>
    <row r="19444">
      <c r="A19444" s="2">
        <v>42318.71491898148</v>
      </c>
      <c r="B19444" s="3">
        <v>1.0</v>
      </c>
      <c r="C19444" s="3" t="s">
        <v>16817</v>
      </c>
      <c r="F19444" s="3">
        <v>4.0</v>
      </c>
      <c r="G19444" s="3">
        <v>2.0</v>
      </c>
      <c r="H19444" s="3" t="s">
        <v>16950</v>
      </c>
      <c r="I19444" s="3" t="s">
        <v>16951</v>
      </c>
      <c r="J19444" s="3" t="s">
        <v>1185</v>
      </c>
      <c r="K19444" s="3" t="s">
        <v>24</v>
      </c>
      <c r="L19444" s="3">
        <v>31.0</v>
      </c>
      <c r="M19444" s="3" t="s">
        <v>25</v>
      </c>
      <c r="N19444" s="3" t="s">
        <v>16976</v>
      </c>
      <c r="O19444" s="3" t="s">
        <v>724</v>
      </c>
      <c r="P19444" s="4">
        <v>18126.0</v>
      </c>
      <c r="Q19444" s="3" t="s">
        <v>610</v>
      </c>
      <c r="S19444" s="3" t="s">
        <v>34</v>
      </c>
    </row>
    <row r="19445">
      <c r="A19445" s="2">
        <v>42318.71491898148</v>
      </c>
      <c r="B19445" s="3">
        <v>1.0</v>
      </c>
      <c r="C19445" s="3" t="s">
        <v>16817</v>
      </c>
      <c r="F19445" s="3">
        <v>4.0</v>
      </c>
      <c r="G19445" s="3">
        <v>2.0</v>
      </c>
      <c r="H19445" s="3" t="s">
        <v>16950</v>
      </c>
      <c r="I19445" s="3" t="s">
        <v>16951</v>
      </c>
      <c r="J19445" s="3" t="s">
        <v>1185</v>
      </c>
      <c r="K19445" s="3" t="s">
        <v>24</v>
      </c>
      <c r="L19445" s="3">
        <v>32.0</v>
      </c>
      <c r="M19445" s="3" t="s">
        <v>30</v>
      </c>
      <c r="N19445" s="3" t="s">
        <v>2649</v>
      </c>
      <c r="O19445" s="3" t="s">
        <v>368</v>
      </c>
      <c r="P19445" s="4">
        <v>15294.0</v>
      </c>
      <c r="Q19445" s="3" t="s">
        <v>145</v>
      </c>
      <c r="S19445" s="3" t="s">
        <v>34</v>
      </c>
    </row>
    <row r="19446">
      <c r="A19446" s="2">
        <v>42318.71491898148</v>
      </c>
      <c r="B19446" s="3">
        <v>1.0</v>
      </c>
      <c r="C19446" s="3" t="s">
        <v>16817</v>
      </c>
      <c r="F19446" s="3">
        <v>4.0</v>
      </c>
      <c r="G19446" s="3">
        <v>2.0</v>
      </c>
      <c r="H19446" s="3" t="s">
        <v>16950</v>
      </c>
      <c r="I19446" s="3" t="s">
        <v>16951</v>
      </c>
      <c r="J19446" s="3" t="s">
        <v>1185</v>
      </c>
      <c r="K19446" s="3" t="s">
        <v>24</v>
      </c>
      <c r="L19446" s="3">
        <v>33.0</v>
      </c>
      <c r="M19446" s="3" t="s">
        <v>25</v>
      </c>
      <c r="N19446" s="3" t="s">
        <v>16977</v>
      </c>
      <c r="O19446" s="3" t="s">
        <v>69</v>
      </c>
      <c r="P19446" s="4">
        <v>16490.0</v>
      </c>
      <c r="Q19446" s="3" t="s">
        <v>117</v>
      </c>
      <c r="S19446" s="3" t="s">
        <v>34</v>
      </c>
    </row>
    <row r="19447">
      <c r="A19447" s="2">
        <v>42318.71491898148</v>
      </c>
      <c r="B19447" s="3">
        <v>1.0</v>
      </c>
      <c r="C19447" s="3" t="s">
        <v>16817</v>
      </c>
      <c r="F19447" s="3">
        <v>4.0</v>
      </c>
      <c r="G19447" s="3">
        <v>2.0</v>
      </c>
      <c r="H19447" s="3" t="s">
        <v>16950</v>
      </c>
      <c r="I19447" s="3" t="s">
        <v>16951</v>
      </c>
      <c r="J19447" s="3" t="s">
        <v>1185</v>
      </c>
      <c r="K19447" s="3" t="s">
        <v>24</v>
      </c>
      <c r="L19447" s="3">
        <v>34.0</v>
      </c>
      <c r="M19447" s="3" t="s">
        <v>30</v>
      </c>
      <c r="N19447" s="3" t="s">
        <v>16978</v>
      </c>
      <c r="O19447" s="3" t="s">
        <v>8271</v>
      </c>
      <c r="P19447" s="4">
        <v>19697.0</v>
      </c>
      <c r="Q19447" s="3" t="s">
        <v>96</v>
      </c>
      <c r="S19447" s="3" t="s">
        <v>34</v>
      </c>
    </row>
    <row r="19448">
      <c r="A19448" s="2">
        <v>42318.71491898148</v>
      </c>
      <c r="B19448" s="3">
        <v>1.0</v>
      </c>
      <c r="C19448" s="3" t="s">
        <v>16817</v>
      </c>
      <c r="F19448" s="3">
        <v>4.0</v>
      </c>
      <c r="G19448" s="3">
        <v>2.0</v>
      </c>
      <c r="H19448" s="3" t="s">
        <v>16950</v>
      </c>
      <c r="I19448" s="3" t="s">
        <v>16951</v>
      </c>
      <c r="J19448" s="3" t="s">
        <v>1185</v>
      </c>
      <c r="K19448" s="3" t="s">
        <v>24</v>
      </c>
      <c r="L19448" s="3">
        <v>35.0</v>
      </c>
      <c r="M19448" s="3" t="s">
        <v>25</v>
      </c>
      <c r="N19448" s="3" t="s">
        <v>1046</v>
      </c>
      <c r="O19448" s="3" t="s">
        <v>421</v>
      </c>
      <c r="P19448" s="4">
        <v>22512.0</v>
      </c>
      <c r="Q19448" s="3" t="s">
        <v>2911</v>
      </c>
      <c r="S19448" s="3" t="s">
        <v>34</v>
      </c>
    </row>
    <row r="19449">
      <c r="A19449" s="2">
        <v>42318.71491898148</v>
      </c>
      <c r="B19449" s="3">
        <v>1.0</v>
      </c>
      <c r="C19449" s="3" t="s">
        <v>16817</v>
      </c>
      <c r="F19449" s="3">
        <v>4.0</v>
      </c>
      <c r="G19449" s="3">
        <v>2.0</v>
      </c>
      <c r="H19449" s="3" t="s">
        <v>16950</v>
      </c>
      <c r="I19449" s="3" t="s">
        <v>16951</v>
      </c>
      <c r="J19449" s="3" t="s">
        <v>1185</v>
      </c>
      <c r="K19449" s="3" t="s">
        <v>24</v>
      </c>
      <c r="L19449" s="3">
        <v>36.0</v>
      </c>
      <c r="M19449" s="3" t="s">
        <v>30</v>
      </c>
      <c r="N19449" s="3" t="s">
        <v>16979</v>
      </c>
      <c r="O19449" s="3" t="s">
        <v>225</v>
      </c>
      <c r="P19449" s="4">
        <v>18324.0</v>
      </c>
      <c r="Q19449" s="3" t="s">
        <v>113</v>
      </c>
      <c r="S19449" s="3" t="s">
        <v>34</v>
      </c>
    </row>
    <row r="19450">
      <c r="A19450" s="2">
        <v>42318.71491898148</v>
      </c>
      <c r="B19450" s="3">
        <v>1.0</v>
      </c>
      <c r="C19450" s="3" t="s">
        <v>16817</v>
      </c>
      <c r="F19450" s="3">
        <v>4.0</v>
      </c>
      <c r="G19450" s="3">
        <v>2.0</v>
      </c>
      <c r="H19450" s="3" t="s">
        <v>16950</v>
      </c>
      <c r="I19450" s="3" t="s">
        <v>16951</v>
      </c>
      <c r="J19450" s="3" t="s">
        <v>1185</v>
      </c>
      <c r="K19450" s="3" t="s">
        <v>24</v>
      </c>
      <c r="L19450" s="3">
        <v>37.0</v>
      </c>
      <c r="M19450" s="3" t="s">
        <v>25</v>
      </c>
      <c r="N19450" s="3" t="s">
        <v>16980</v>
      </c>
      <c r="O19450" s="3" t="s">
        <v>12206</v>
      </c>
      <c r="P19450" s="4">
        <v>17282.0</v>
      </c>
      <c r="Q19450" s="3" t="s">
        <v>117</v>
      </c>
      <c r="S19450" s="3" t="s">
        <v>34</v>
      </c>
    </row>
    <row r="19451">
      <c r="A19451" s="2">
        <v>42318.71491898148</v>
      </c>
      <c r="B19451" s="3">
        <v>1.0</v>
      </c>
      <c r="C19451" s="3" t="s">
        <v>16817</v>
      </c>
      <c r="F19451" s="3">
        <v>4.0</v>
      </c>
      <c r="G19451" s="3">
        <v>2.0</v>
      </c>
      <c r="H19451" s="3" t="s">
        <v>16950</v>
      </c>
      <c r="I19451" s="3" t="s">
        <v>16951</v>
      </c>
      <c r="J19451" s="3" t="s">
        <v>1185</v>
      </c>
      <c r="K19451" s="3" t="s">
        <v>24</v>
      </c>
      <c r="L19451" s="3">
        <v>38.0</v>
      </c>
      <c r="M19451" s="3" t="s">
        <v>30</v>
      </c>
      <c r="N19451" s="3" t="s">
        <v>10276</v>
      </c>
      <c r="O19451" s="3" t="s">
        <v>98</v>
      </c>
      <c r="P19451" s="4">
        <v>22913.0</v>
      </c>
      <c r="Q19451" s="3" t="s">
        <v>46</v>
      </c>
      <c r="S19451" s="3" t="s">
        <v>34</v>
      </c>
    </row>
    <row r="19452">
      <c r="A19452" s="2">
        <v>42318.71491898148</v>
      </c>
      <c r="B19452" s="3">
        <v>1.0</v>
      </c>
      <c r="C19452" s="3" t="s">
        <v>16817</v>
      </c>
      <c r="F19452" s="3">
        <v>4.0</v>
      </c>
      <c r="G19452" s="3">
        <v>2.0</v>
      </c>
      <c r="H19452" s="3" t="s">
        <v>16950</v>
      </c>
      <c r="I19452" s="3" t="s">
        <v>16951</v>
      </c>
      <c r="J19452" s="3" t="s">
        <v>1185</v>
      </c>
      <c r="K19452" s="3" t="s">
        <v>24</v>
      </c>
      <c r="L19452" s="3">
        <v>39.0</v>
      </c>
      <c r="M19452" s="3" t="s">
        <v>25</v>
      </c>
      <c r="N19452" s="3" t="s">
        <v>4046</v>
      </c>
      <c r="O19452" s="3" t="s">
        <v>417</v>
      </c>
      <c r="P19452" s="4">
        <v>24190.0</v>
      </c>
      <c r="Q19452" s="3" t="s">
        <v>216</v>
      </c>
      <c r="S19452" s="3" t="s">
        <v>34</v>
      </c>
    </row>
    <row r="19453">
      <c r="A19453" s="2">
        <v>42318.71491898148</v>
      </c>
      <c r="B19453" s="3">
        <v>1.0</v>
      </c>
      <c r="C19453" s="3" t="s">
        <v>16817</v>
      </c>
      <c r="F19453" s="3">
        <v>4.0</v>
      </c>
      <c r="G19453" s="3">
        <v>2.0</v>
      </c>
      <c r="H19453" s="3" t="s">
        <v>16950</v>
      </c>
      <c r="I19453" s="3" t="s">
        <v>16951</v>
      </c>
      <c r="J19453" s="3" t="s">
        <v>1185</v>
      </c>
      <c r="K19453" s="3" t="s">
        <v>24</v>
      </c>
      <c r="L19453" s="3">
        <v>40.0</v>
      </c>
      <c r="M19453" s="3" t="s">
        <v>30</v>
      </c>
      <c r="N19453" s="3" t="s">
        <v>7959</v>
      </c>
      <c r="O19453" s="3" t="s">
        <v>1865</v>
      </c>
      <c r="P19453" s="4">
        <v>23754.0</v>
      </c>
      <c r="Q19453" s="3" t="s">
        <v>712</v>
      </c>
      <c r="S19453" s="3" t="s">
        <v>34</v>
      </c>
    </row>
    <row r="19454">
      <c r="A19454" s="2">
        <v>42318.71491898148</v>
      </c>
      <c r="B19454" s="3">
        <v>1.0</v>
      </c>
      <c r="C19454" s="3" t="s">
        <v>16817</v>
      </c>
      <c r="F19454" s="3">
        <v>4.0</v>
      </c>
      <c r="G19454" s="3">
        <v>2.0</v>
      </c>
      <c r="H19454" s="3" t="s">
        <v>16950</v>
      </c>
      <c r="I19454" s="3" t="s">
        <v>16951</v>
      </c>
      <c r="J19454" s="3" t="s">
        <v>1185</v>
      </c>
      <c r="K19454" s="3" t="s">
        <v>24</v>
      </c>
      <c r="L19454" s="3">
        <v>41.0</v>
      </c>
      <c r="M19454" s="3" t="s">
        <v>25</v>
      </c>
      <c r="N19454" s="3" t="s">
        <v>16981</v>
      </c>
      <c r="O19454" s="3" t="s">
        <v>1643</v>
      </c>
      <c r="P19454" s="4">
        <v>14298.0</v>
      </c>
      <c r="Q19454" s="3" t="s">
        <v>113</v>
      </c>
      <c r="S19454" s="3" t="s">
        <v>34</v>
      </c>
    </row>
    <row r="19455">
      <c r="A19455" s="2">
        <v>42318.71491898148</v>
      </c>
      <c r="B19455" s="3">
        <v>1.0</v>
      </c>
      <c r="C19455" s="3" t="s">
        <v>16817</v>
      </c>
      <c r="F19455" s="3">
        <v>4.0</v>
      </c>
      <c r="G19455" s="3">
        <v>2.0</v>
      </c>
      <c r="H19455" s="3" t="s">
        <v>16950</v>
      </c>
      <c r="I19455" s="3" t="s">
        <v>16951</v>
      </c>
      <c r="J19455" s="3" t="s">
        <v>1185</v>
      </c>
      <c r="K19455" s="3" t="s">
        <v>24</v>
      </c>
      <c r="L19455" s="3">
        <v>42.0</v>
      </c>
      <c r="M19455" s="3" t="s">
        <v>30</v>
      </c>
      <c r="N19455" s="3" t="s">
        <v>16982</v>
      </c>
      <c r="O19455" s="3" t="s">
        <v>336</v>
      </c>
      <c r="P19455" s="4">
        <v>22053.0</v>
      </c>
      <c r="Q19455" s="3" t="s">
        <v>46</v>
      </c>
      <c r="S19455" s="3" t="s">
        <v>34</v>
      </c>
    </row>
    <row r="19456">
      <c r="A19456" s="2">
        <v>42318.71491898148</v>
      </c>
      <c r="B19456" s="3">
        <v>1.0</v>
      </c>
      <c r="C19456" s="3" t="s">
        <v>16817</v>
      </c>
      <c r="F19456" s="3">
        <v>4.0</v>
      </c>
      <c r="G19456" s="3">
        <v>2.0</v>
      </c>
      <c r="H19456" s="3" t="s">
        <v>16950</v>
      </c>
      <c r="I19456" s="3" t="s">
        <v>16951</v>
      </c>
      <c r="J19456" s="3" t="s">
        <v>1185</v>
      </c>
      <c r="K19456" s="3" t="s">
        <v>24</v>
      </c>
      <c r="L19456" s="3">
        <v>43.0</v>
      </c>
      <c r="M19456" s="3" t="s">
        <v>25</v>
      </c>
      <c r="N19456" s="3" t="s">
        <v>16983</v>
      </c>
      <c r="O19456" s="3" t="s">
        <v>2159</v>
      </c>
      <c r="P19456" s="4">
        <v>19657.0</v>
      </c>
      <c r="Q19456" s="3" t="s">
        <v>113</v>
      </c>
      <c r="S19456" s="3" t="s">
        <v>34</v>
      </c>
    </row>
    <row r="19457">
      <c r="A19457" s="2">
        <v>42318.71491898148</v>
      </c>
      <c r="B19457" s="3">
        <v>1.0</v>
      </c>
      <c r="C19457" s="3" t="s">
        <v>16817</v>
      </c>
      <c r="F19457" s="3">
        <v>5.0</v>
      </c>
      <c r="G19457" s="3">
        <v>11.0</v>
      </c>
      <c r="H19457" s="3" t="s">
        <v>16984</v>
      </c>
      <c r="I19457" s="3" t="s">
        <v>16985</v>
      </c>
      <c r="J19457" s="3" t="s">
        <v>16496</v>
      </c>
      <c r="K19457" s="3" t="s">
        <v>272</v>
      </c>
      <c r="L19457" s="3">
        <v>1.0</v>
      </c>
      <c r="M19457" s="3" t="s">
        <v>25</v>
      </c>
      <c r="N19457" s="3" t="s">
        <v>16986</v>
      </c>
      <c r="O19457" s="3" t="s">
        <v>16987</v>
      </c>
      <c r="P19457" s="4">
        <v>18860.0</v>
      </c>
      <c r="Q19457" s="3" t="s">
        <v>105</v>
      </c>
      <c r="R19457" s="3" t="s">
        <v>2134</v>
      </c>
      <c r="S19457" s="3" t="s">
        <v>29</v>
      </c>
    </row>
    <row r="19458">
      <c r="A19458" s="2">
        <v>42318.71491898148</v>
      </c>
      <c r="B19458" s="3">
        <v>1.0</v>
      </c>
      <c r="C19458" s="3" t="s">
        <v>16817</v>
      </c>
      <c r="F19458" s="3">
        <v>5.0</v>
      </c>
      <c r="G19458" s="3">
        <v>11.0</v>
      </c>
      <c r="H19458" s="3" t="s">
        <v>16984</v>
      </c>
      <c r="I19458" s="3" t="s">
        <v>16985</v>
      </c>
      <c r="J19458" s="3" t="s">
        <v>16496</v>
      </c>
      <c r="K19458" s="3" t="s">
        <v>24</v>
      </c>
      <c r="L19458" s="3">
        <v>2.0</v>
      </c>
      <c r="M19458" s="3" t="s">
        <v>30</v>
      </c>
      <c r="N19458" s="3" t="s">
        <v>16988</v>
      </c>
      <c r="O19458" s="3" t="s">
        <v>834</v>
      </c>
      <c r="P19458" s="4">
        <v>16853.0</v>
      </c>
      <c r="Q19458" s="3" t="s">
        <v>105</v>
      </c>
      <c r="R19458" s="3" t="s">
        <v>1030</v>
      </c>
      <c r="S19458" s="3" t="s">
        <v>34</v>
      </c>
    </row>
    <row r="19459">
      <c r="A19459" s="2">
        <v>42318.71491898148</v>
      </c>
      <c r="B19459" s="3">
        <v>1.0</v>
      </c>
      <c r="C19459" s="3" t="s">
        <v>16817</v>
      </c>
      <c r="F19459" s="3">
        <v>5.0</v>
      </c>
      <c r="G19459" s="3">
        <v>11.0</v>
      </c>
      <c r="H19459" s="3" t="s">
        <v>16984</v>
      </c>
      <c r="I19459" s="3" t="s">
        <v>16985</v>
      </c>
      <c r="J19459" s="3" t="s">
        <v>16496</v>
      </c>
      <c r="K19459" s="3" t="s">
        <v>24</v>
      </c>
      <c r="L19459" s="3">
        <v>3.0</v>
      </c>
      <c r="M19459" s="3" t="s">
        <v>25</v>
      </c>
      <c r="N19459" s="3" t="s">
        <v>16989</v>
      </c>
      <c r="O19459" s="3" t="s">
        <v>371</v>
      </c>
      <c r="P19459" s="4">
        <v>18887.0</v>
      </c>
      <c r="Q19459" s="3" t="s">
        <v>970</v>
      </c>
      <c r="R19459" s="3" t="s">
        <v>1030</v>
      </c>
      <c r="S19459" s="3" t="s">
        <v>34</v>
      </c>
    </row>
    <row r="19460">
      <c r="A19460" s="2">
        <v>42318.71491898148</v>
      </c>
      <c r="B19460" s="3">
        <v>1.0</v>
      </c>
      <c r="C19460" s="3" t="s">
        <v>16817</v>
      </c>
      <c r="F19460" s="3">
        <v>5.0</v>
      </c>
      <c r="G19460" s="3">
        <v>11.0</v>
      </c>
      <c r="H19460" s="3" t="s">
        <v>16984</v>
      </c>
      <c r="I19460" s="3" t="s">
        <v>16985</v>
      </c>
      <c r="J19460" s="3" t="s">
        <v>16496</v>
      </c>
      <c r="K19460" s="3" t="s">
        <v>24</v>
      </c>
      <c r="L19460" s="3">
        <v>4.0</v>
      </c>
      <c r="M19460" s="3" t="s">
        <v>30</v>
      </c>
      <c r="N19460" s="3" t="s">
        <v>16990</v>
      </c>
      <c r="O19460" s="3" t="s">
        <v>8590</v>
      </c>
      <c r="P19460" s="4">
        <v>20581.0</v>
      </c>
      <c r="Q19460" s="3" t="s">
        <v>380</v>
      </c>
      <c r="S19460" s="3" t="s">
        <v>34</v>
      </c>
    </row>
    <row r="19461">
      <c r="A19461" s="2">
        <v>42318.71491898148</v>
      </c>
      <c r="B19461" s="3">
        <v>1.0</v>
      </c>
      <c r="C19461" s="3" t="s">
        <v>16817</v>
      </c>
      <c r="F19461" s="3">
        <v>5.0</v>
      </c>
      <c r="G19461" s="3">
        <v>11.0</v>
      </c>
      <c r="H19461" s="3" t="s">
        <v>16984</v>
      </c>
      <c r="I19461" s="3" t="s">
        <v>16985</v>
      </c>
      <c r="J19461" s="3" t="s">
        <v>16496</v>
      </c>
      <c r="K19461" s="3" t="s">
        <v>24</v>
      </c>
      <c r="L19461" s="3">
        <v>5.0</v>
      </c>
      <c r="M19461" s="3" t="s">
        <v>25</v>
      </c>
      <c r="N19461" s="3" t="s">
        <v>16991</v>
      </c>
      <c r="O19461" s="3" t="s">
        <v>10761</v>
      </c>
      <c r="P19461" s="4">
        <v>18084.0</v>
      </c>
      <c r="Q19461" s="3" t="s">
        <v>86</v>
      </c>
      <c r="S19461" s="3" t="s">
        <v>29</v>
      </c>
    </row>
    <row r="19462">
      <c r="A19462" s="2">
        <v>42318.71491898148</v>
      </c>
      <c r="B19462" s="3">
        <v>1.0</v>
      </c>
      <c r="C19462" s="3" t="s">
        <v>16817</v>
      </c>
      <c r="F19462" s="3">
        <v>5.0</v>
      </c>
      <c r="G19462" s="3">
        <v>11.0</v>
      </c>
      <c r="H19462" s="3" t="s">
        <v>16984</v>
      </c>
      <c r="I19462" s="3" t="s">
        <v>16985</v>
      </c>
      <c r="J19462" s="3" t="s">
        <v>16496</v>
      </c>
      <c r="K19462" s="3" t="s">
        <v>24</v>
      </c>
      <c r="L19462" s="3">
        <v>6.0</v>
      </c>
      <c r="M19462" s="3" t="s">
        <v>30</v>
      </c>
      <c r="N19462" s="3" t="s">
        <v>16992</v>
      </c>
      <c r="O19462" s="3" t="s">
        <v>5392</v>
      </c>
      <c r="P19462" s="4">
        <v>21186.0</v>
      </c>
      <c r="Q19462" s="3" t="s">
        <v>75</v>
      </c>
      <c r="S19462" s="3" t="s">
        <v>29</v>
      </c>
    </row>
    <row r="19463">
      <c r="A19463" s="2">
        <v>42318.71491898148</v>
      </c>
      <c r="B19463" s="3">
        <v>1.0</v>
      </c>
      <c r="C19463" s="3" t="s">
        <v>16817</v>
      </c>
      <c r="F19463" s="3">
        <v>5.0</v>
      </c>
      <c r="G19463" s="3">
        <v>11.0</v>
      </c>
      <c r="H19463" s="3" t="s">
        <v>16984</v>
      </c>
      <c r="I19463" s="3" t="s">
        <v>16985</v>
      </c>
      <c r="J19463" s="3" t="s">
        <v>16496</v>
      </c>
      <c r="K19463" s="3" t="s">
        <v>24</v>
      </c>
      <c r="L19463" s="3">
        <v>7.0</v>
      </c>
      <c r="M19463" s="3" t="s">
        <v>25</v>
      </c>
      <c r="N19463" s="3" t="s">
        <v>16001</v>
      </c>
      <c r="O19463" s="3" t="s">
        <v>281</v>
      </c>
      <c r="P19463" s="4">
        <v>22815.0</v>
      </c>
      <c r="Q19463" s="3" t="s">
        <v>189</v>
      </c>
      <c r="S19463" s="3" t="s">
        <v>29</v>
      </c>
    </row>
    <row r="19464">
      <c r="A19464" s="2">
        <v>42318.71491898148</v>
      </c>
      <c r="B19464" s="3">
        <v>1.0</v>
      </c>
      <c r="C19464" s="3" t="s">
        <v>16817</v>
      </c>
      <c r="F19464" s="3">
        <v>5.0</v>
      </c>
      <c r="G19464" s="3">
        <v>11.0</v>
      </c>
      <c r="H19464" s="3" t="s">
        <v>16984</v>
      </c>
      <c r="I19464" s="3" t="s">
        <v>16985</v>
      </c>
      <c r="J19464" s="3" t="s">
        <v>16496</v>
      </c>
      <c r="K19464" s="3" t="s">
        <v>24</v>
      </c>
      <c r="L19464" s="3">
        <v>8.0</v>
      </c>
      <c r="M19464" s="3" t="s">
        <v>30</v>
      </c>
      <c r="N19464" s="3" t="s">
        <v>16993</v>
      </c>
      <c r="O19464" s="3" t="s">
        <v>16994</v>
      </c>
      <c r="P19464" s="4">
        <v>18688.0</v>
      </c>
      <c r="Q19464" s="3" t="s">
        <v>105</v>
      </c>
      <c r="S19464" s="3" t="s">
        <v>34</v>
      </c>
    </row>
    <row r="19465">
      <c r="A19465" s="2">
        <v>42318.71491898148</v>
      </c>
      <c r="B19465" s="3">
        <v>1.0</v>
      </c>
      <c r="C19465" s="3" t="s">
        <v>16817</v>
      </c>
      <c r="F19465" s="3">
        <v>5.0</v>
      </c>
      <c r="G19465" s="3">
        <v>11.0</v>
      </c>
      <c r="H19465" s="3" t="s">
        <v>16984</v>
      </c>
      <c r="I19465" s="3" t="s">
        <v>16985</v>
      </c>
      <c r="J19465" s="3" t="s">
        <v>16496</v>
      </c>
      <c r="K19465" s="3" t="s">
        <v>24</v>
      </c>
      <c r="L19465" s="3">
        <v>9.0</v>
      </c>
      <c r="M19465" s="3" t="s">
        <v>25</v>
      </c>
      <c r="N19465" s="3" t="s">
        <v>16995</v>
      </c>
      <c r="O19465" s="3" t="s">
        <v>16878</v>
      </c>
      <c r="P19465" s="4">
        <v>21056.0</v>
      </c>
      <c r="Q19465" s="3" t="s">
        <v>1955</v>
      </c>
      <c r="S19465" s="3" t="s">
        <v>29</v>
      </c>
    </row>
    <row r="19466">
      <c r="A19466" s="2">
        <v>42318.71491898148</v>
      </c>
      <c r="B19466" s="3">
        <v>1.0</v>
      </c>
      <c r="C19466" s="3" t="s">
        <v>16817</v>
      </c>
      <c r="F19466" s="3">
        <v>5.0</v>
      </c>
      <c r="G19466" s="3">
        <v>11.0</v>
      </c>
      <c r="H19466" s="3" t="s">
        <v>16984</v>
      </c>
      <c r="I19466" s="3" t="s">
        <v>16985</v>
      </c>
      <c r="J19466" s="3" t="s">
        <v>16496</v>
      </c>
      <c r="K19466" s="3" t="s">
        <v>24</v>
      </c>
      <c r="L19466" s="3">
        <v>10.0</v>
      </c>
      <c r="M19466" s="3" t="s">
        <v>30</v>
      </c>
      <c r="N19466" s="3" t="s">
        <v>16996</v>
      </c>
      <c r="O19466" s="3" t="s">
        <v>2757</v>
      </c>
      <c r="P19466" s="4">
        <v>23932.0</v>
      </c>
      <c r="Q19466" s="3" t="s">
        <v>216</v>
      </c>
      <c r="S19466" s="3" t="s">
        <v>34</v>
      </c>
    </row>
    <row r="19467">
      <c r="A19467" s="2">
        <v>42318.71491898148</v>
      </c>
      <c r="B19467" s="3">
        <v>1.0</v>
      </c>
      <c r="C19467" s="3" t="s">
        <v>16817</v>
      </c>
      <c r="F19467" s="3">
        <v>5.0</v>
      </c>
      <c r="G19467" s="3">
        <v>11.0</v>
      </c>
      <c r="H19467" s="3" t="s">
        <v>16984</v>
      </c>
      <c r="I19467" s="3" t="s">
        <v>16985</v>
      </c>
      <c r="J19467" s="3" t="s">
        <v>16496</v>
      </c>
      <c r="K19467" s="3" t="s">
        <v>24</v>
      </c>
      <c r="L19467" s="3">
        <v>11.0</v>
      </c>
      <c r="M19467" s="3" t="s">
        <v>25</v>
      </c>
      <c r="N19467" s="3" t="s">
        <v>16997</v>
      </c>
      <c r="O19467" s="3" t="s">
        <v>16998</v>
      </c>
      <c r="P19467" s="4">
        <v>22002.0</v>
      </c>
      <c r="Q19467" s="3" t="s">
        <v>216</v>
      </c>
      <c r="S19467" s="3" t="s">
        <v>29</v>
      </c>
    </row>
    <row r="19468">
      <c r="A19468" s="2">
        <v>42318.71491898148</v>
      </c>
      <c r="B19468" s="3">
        <v>1.0</v>
      </c>
      <c r="C19468" s="3" t="s">
        <v>16817</v>
      </c>
      <c r="F19468" s="3">
        <v>5.0</v>
      </c>
      <c r="G19468" s="3">
        <v>11.0</v>
      </c>
      <c r="H19468" s="3" t="s">
        <v>16984</v>
      </c>
      <c r="I19468" s="3" t="s">
        <v>16985</v>
      </c>
      <c r="J19468" s="3" t="s">
        <v>16496</v>
      </c>
      <c r="K19468" s="3" t="s">
        <v>24</v>
      </c>
      <c r="L19468" s="3">
        <v>12.0</v>
      </c>
      <c r="M19468" s="3" t="s">
        <v>30</v>
      </c>
      <c r="N19468" s="3" t="s">
        <v>16999</v>
      </c>
      <c r="O19468" s="3" t="s">
        <v>93</v>
      </c>
      <c r="P19468" s="4">
        <v>18451.0</v>
      </c>
      <c r="Q19468" s="3" t="s">
        <v>60</v>
      </c>
      <c r="S19468" s="3" t="s">
        <v>34</v>
      </c>
    </row>
    <row r="19469">
      <c r="A19469" s="2">
        <v>42318.71491898148</v>
      </c>
      <c r="B19469" s="3">
        <v>1.0</v>
      </c>
      <c r="C19469" s="3" t="s">
        <v>16817</v>
      </c>
      <c r="F19469" s="3">
        <v>5.0</v>
      </c>
      <c r="G19469" s="3">
        <v>11.0</v>
      </c>
      <c r="H19469" s="3" t="s">
        <v>16984</v>
      </c>
      <c r="I19469" s="3" t="s">
        <v>16985</v>
      </c>
      <c r="J19469" s="3" t="s">
        <v>16496</v>
      </c>
      <c r="K19469" s="3" t="s">
        <v>24</v>
      </c>
      <c r="L19469" s="3">
        <v>13.0</v>
      </c>
      <c r="M19469" s="3" t="s">
        <v>25</v>
      </c>
      <c r="N19469" s="3" t="s">
        <v>17000</v>
      </c>
      <c r="O19469" s="3" t="s">
        <v>1234</v>
      </c>
      <c r="P19469" s="4">
        <v>21100.0</v>
      </c>
      <c r="Q19469" s="3" t="s">
        <v>216</v>
      </c>
      <c r="S19469" s="3" t="s">
        <v>34</v>
      </c>
    </row>
    <row r="19470">
      <c r="A19470" s="2">
        <v>42318.71491898148</v>
      </c>
      <c r="B19470" s="3">
        <v>1.0</v>
      </c>
      <c r="C19470" s="3" t="s">
        <v>16817</v>
      </c>
      <c r="F19470" s="3">
        <v>5.0</v>
      </c>
      <c r="G19470" s="3">
        <v>11.0</v>
      </c>
      <c r="H19470" s="3" t="s">
        <v>16984</v>
      </c>
      <c r="I19470" s="3" t="s">
        <v>16985</v>
      </c>
      <c r="J19470" s="3" t="s">
        <v>16496</v>
      </c>
      <c r="K19470" s="3" t="s">
        <v>24</v>
      </c>
      <c r="L19470" s="3">
        <v>14.0</v>
      </c>
      <c r="M19470" s="3" t="s">
        <v>30</v>
      </c>
      <c r="N19470" s="3" t="s">
        <v>17001</v>
      </c>
      <c r="O19470" s="3" t="s">
        <v>1751</v>
      </c>
      <c r="P19470" s="4">
        <v>19184.0</v>
      </c>
      <c r="Q19470" s="3" t="s">
        <v>72</v>
      </c>
      <c r="S19470" s="3" t="s">
        <v>34</v>
      </c>
    </row>
    <row r="19471">
      <c r="A19471" s="2">
        <v>42318.71491898148</v>
      </c>
      <c r="B19471" s="3">
        <v>1.0</v>
      </c>
      <c r="C19471" s="3" t="s">
        <v>16817</v>
      </c>
      <c r="F19471" s="3">
        <v>5.0</v>
      </c>
      <c r="G19471" s="3">
        <v>11.0</v>
      </c>
      <c r="H19471" s="3" t="s">
        <v>16984</v>
      </c>
      <c r="I19471" s="3" t="s">
        <v>16985</v>
      </c>
      <c r="J19471" s="3" t="s">
        <v>16496</v>
      </c>
      <c r="K19471" s="3" t="s">
        <v>24</v>
      </c>
      <c r="L19471" s="3">
        <v>15.0</v>
      </c>
      <c r="M19471" s="3" t="s">
        <v>25</v>
      </c>
      <c r="N19471" s="3" t="s">
        <v>17002</v>
      </c>
      <c r="O19471" s="3" t="s">
        <v>2150</v>
      </c>
      <c r="P19471" s="4">
        <v>22957.0</v>
      </c>
      <c r="Q19471" s="3" t="s">
        <v>72</v>
      </c>
      <c r="S19471" s="3" t="s">
        <v>34</v>
      </c>
    </row>
    <row r="19472">
      <c r="A19472" s="2">
        <v>42318.71491898148</v>
      </c>
      <c r="B19472" s="3">
        <v>1.0</v>
      </c>
      <c r="C19472" s="3" t="s">
        <v>16817</v>
      </c>
      <c r="F19472" s="3">
        <v>5.0</v>
      </c>
      <c r="G19472" s="3">
        <v>11.0</v>
      </c>
      <c r="H19472" s="3" t="s">
        <v>16984</v>
      </c>
      <c r="I19472" s="3" t="s">
        <v>16985</v>
      </c>
      <c r="J19472" s="3" t="s">
        <v>16496</v>
      </c>
      <c r="K19472" s="3" t="s">
        <v>24</v>
      </c>
      <c r="L19472" s="3">
        <v>16.0</v>
      </c>
      <c r="M19472" s="3" t="s">
        <v>30</v>
      </c>
      <c r="N19472" s="3" t="s">
        <v>17003</v>
      </c>
      <c r="O19472" s="3" t="s">
        <v>1307</v>
      </c>
      <c r="P19472" s="4">
        <v>25760.0</v>
      </c>
      <c r="Q19472" s="3" t="s">
        <v>216</v>
      </c>
      <c r="S19472" s="3" t="s">
        <v>34</v>
      </c>
    </row>
    <row r="19473">
      <c r="A19473" s="2">
        <v>42318.71491898148</v>
      </c>
      <c r="B19473" s="3">
        <v>1.0</v>
      </c>
      <c r="C19473" s="3" t="s">
        <v>16817</v>
      </c>
      <c r="F19473" s="3">
        <v>5.0</v>
      </c>
      <c r="G19473" s="3">
        <v>11.0</v>
      </c>
      <c r="H19473" s="3" t="s">
        <v>16984</v>
      </c>
      <c r="I19473" s="3" t="s">
        <v>16985</v>
      </c>
      <c r="J19473" s="3" t="s">
        <v>16496</v>
      </c>
      <c r="K19473" s="3" t="s">
        <v>24</v>
      </c>
      <c r="L19473" s="3">
        <v>17.0</v>
      </c>
      <c r="M19473" s="3" t="s">
        <v>25</v>
      </c>
      <c r="N19473" s="3" t="s">
        <v>17004</v>
      </c>
      <c r="O19473" s="3" t="s">
        <v>240</v>
      </c>
      <c r="P19473" s="4">
        <v>20762.0</v>
      </c>
      <c r="Q19473" s="3" t="s">
        <v>205</v>
      </c>
      <c r="S19473" s="3" t="s">
        <v>29</v>
      </c>
    </row>
    <row r="19474">
      <c r="A19474" s="2">
        <v>42318.71491898148</v>
      </c>
      <c r="B19474" s="3">
        <v>1.0</v>
      </c>
      <c r="C19474" s="3" t="s">
        <v>16817</v>
      </c>
      <c r="F19474" s="3">
        <v>5.0</v>
      </c>
      <c r="G19474" s="3">
        <v>11.0</v>
      </c>
      <c r="H19474" s="3" t="s">
        <v>16984</v>
      </c>
      <c r="I19474" s="3" t="s">
        <v>16985</v>
      </c>
      <c r="J19474" s="3" t="s">
        <v>16496</v>
      </c>
      <c r="K19474" s="3" t="s">
        <v>24</v>
      </c>
      <c r="L19474" s="3">
        <v>18.0</v>
      </c>
      <c r="M19474" s="3" t="s">
        <v>30</v>
      </c>
      <c r="N19474" s="3" t="s">
        <v>17005</v>
      </c>
      <c r="O19474" s="3" t="s">
        <v>17006</v>
      </c>
      <c r="P19474" s="4">
        <v>22102.0</v>
      </c>
      <c r="Q19474" s="3" t="s">
        <v>37</v>
      </c>
      <c r="S19474" s="3" t="s">
        <v>29</v>
      </c>
    </row>
    <row r="19475">
      <c r="A19475" s="2">
        <v>42318.71491898148</v>
      </c>
      <c r="B19475" s="3">
        <v>1.0</v>
      </c>
      <c r="C19475" s="3" t="s">
        <v>16817</v>
      </c>
      <c r="F19475" s="3">
        <v>5.0</v>
      </c>
      <c r="G19475" s="3">
        <v>11.0</v>
      </c>
      <c r="H19475" s="3" t="s">
        <v>16984</v>
      </c>
      <c r="I19475" s="3" t="s">
        <v>16985</v>
      </c>
      <c r="J19475" s="3" t="s">
        <v>16496</v>
      </c>
      <c r="K19475" s="3" t="s">
        <v>24</v>
      </c>
      <c r="L19475" s="3">
        <v>19.0</v>
      </c>
      <c r="M19475" s="3" t="s">
        <v>25</v>
      </c>
      <c r="N19475" s="3" t="s">
        <v>17007</v>
      </c>
      <c r="O19475" s="3" t="s">
        <v>502</v>
      </c>
      <c r="P19475" s="4">
        <v>19566.0</v>
      </c>
      <c r="Q19475" s="3" t="s">
        <v>83</v>
      </c>
      <c r="S19475" s="3" t="s">
        <v>34</v>
      </c>
    </row>
    <row r="19476">
      <c r="A19476" s="2">
        <v>42318.71491898148</v>
      </c>
      <c r="B19476" s="3">
        <v>1.0</v>
      </c>
      <c r="C19476" s="3" t="s">
        <v>16817</v>
      </c>
      <c r="F19476" s="3">
        <v>5.0</v>
      </c>
      <c r="G19476" s="3">
        <v>11.0</v>
      </c>
      <c r="H19476" s="3" t="s">
        <v>16984</v>
      </c>
      <c r="I19476" s="3" t="s">
        <v>16985</v>
      </c>
      <c r="J19476" s="3" t="s">
        <v>16496</v>
      </c>
      <c r="K19476" s="3" t="s">
        <v>24</v>
      </c>
      <c r="L19476" s="3">
        <v>20.0</v>
      </c>
      <c r="M19476" s="3" t="s">
        <v>30</v>
      </c>
      <c r="N19476" s="3" t="s">
        <v>1328</v>
      </c>
      <c r="O19476" s="3" t="s">
        <v>17008</v>
      </c>
      <c r="P19476" s="4">
        <v>33459.0</v>
      </c>
      <c r="Q19476" s="3" t="s">
        <v>132</v>
      </c>
      <c r="S19476" s="3" t="s">
        <v>34</v>
      </c>
    </row>
    <row r="19477">
      <c r="A19477" s="2">
        <v>42318.71491898148</v>
      </c>
      <c r="B19477" s="3">
        <v>1.0</v>
      </c>
      <c r="C19477" s="3" t="s">
        <v>16817</v>
      </c>
      <c r="F19477" s="3">
        <v>5.0</v>
      </c>
      <c r="G19477" s="3">
        <v>11.0</v>
      </c>
      <c r="H19477" s="3" t="s">
        <v>16984</v>
      </c>
      <c r="I19477" s="3" t="s">
        <v>16985</v>
      </c>
      <c r="J19477" s="3" t="s">
        <v>16496</v>
      </c>
      <c r="K19477" s="3" t="s">
        <v>24</v>
      </c>
      <c r="L19477" s="3">
        <v>21.0</v>
      </c>
      <c r="M19477" s="3" t="s">
        <v>25</v>
      </c>
      <c r="N19477" s="3" t="s">
        <v>17009</v>
      </c>
      <c r="O19477" s="3" t="s">
        <v>119</v>
      </c>
      <c r="P19477" s="4">
        <v>27042.0</v>
      </c>
      <c r="Q19477" s="3" t="s">
        <v>149</v>
      </c>
      <c r="S19477" s="3" t="s">
        <v>34</v>
      </c>
    </row>
    <row r="19478">
      <c r="A19478" s="2">
        <v>42318.71491898148</v>
      </c>
      <c r="B19478" s="3">
        <v>1.0</v>
      </c>
      <c r="C19478" s="3" t="s">
        <v>16817</v>
      </c>
      <c r="F19478" s="3">
        <v>5.0</v>
      </c>
      <c r="G19478" s="3">
        <v>11.0</v>
      </c>
      <c r="H19478" s="3" t="s">
        <v>16984</v>
      </c>
      <c r="I19478" s="3" t="s">
        <v>16985</v>
      </c>
      <c r="J19478" s="3" t="s">
        <v>16496</v>
      </c>
      <c r="K19478" s="3" t="s">
        <v>24</v>
      </c>
      <c r="L19478" s="3">
        <v>22.0</v>
      </c>
      <c r="M19478" s="3" t="s">
        <v>30</v>
      </c>
      <c r="N19478" s="3" t="s">
        <v>17010</v>
      </c>
      <c r="O19478" s="3" t="s">
        <v>17011</v>
      </c>
      <c r="P19478" s="4">
        <v>22884.0</v>
      </c>
      <c r="Q19478" s="3" t="s">
        <v>72</v>
      </c>
      <c r="S19478" s="3" t="s">
        <v>34</v>
      </c>
    </row>
    <row r="19479">
      <c r="A19479" s="2">
        <v>42318.71491898148</v>
      </c>
      <c r="B19479" s="3">
        <v>1.0</v>
      </c>
      <c r="C19479" s="3" t="s">
        <v>16817</v>
      </c>
      <c r="F19479" s="3">
        <v>5.0</v>
      </c>
      <c r="G19479" s="3">
        <v>11.0</v>
      </c>
      <c r="H19479" s="3" t="s">
        <v>16984</v>
      </c>
      <c r="I19479" s="3" t="s">
        <v>16985</v>
      </c>
      <c r="J19479" s="3" t="s">
        <v>16496</v>
      </c>
      <c r="K19479" s="3" t="s">
        <v>24</v>
      </c>
      <c r="L19479" s="3">
        <v>23.0</v>
      </c>
      <c r="M19479" s="3" t="s">
        <v>25</v>
      </c>
      <c r="N19479" s="3" t="s">
        <v>17012</v>
      </c>
      <c r="O19479" s="3" t="s">
        <v>408</v>
      </c>
      <c r="P19479" s="4">
        <v>19274.0</v>
      </c>
      <c r="Q19479" s="3" t="s">
        <v>380</v>
      </c>
      <c r="S19479" s="3" t="s">
        <v>34</v>
      </c>
    </row>
    <row r="19480">
      <c r="A19480" s="2">
        <v>42318.71491898148</v>
      </c>
      <c r="B19480" s="3">
        <v>1.0</v>
      </c>
      <c r="C19480" s="3" t="s">
        <v>16817</v>
      </c>
      <c r="F19480" s="3">
        <v>5.0</v>
      </c>
      <c r="G19480" s="3">
        <v>11.0</v>
      </c>
      <c r="H19480" s="3" t="s">
        <v>16984</v>
      </c>
      <c r="I19480" s="3" t="s">
        <v>16985</v>
      </c>
      <c r="J19480" s="3" t="s">
        <v>16496</v>
      </c>
      <c r="K19480" s="3" t="s">
        <v>24</v>
      </c>
      <c r="L19480" s="3">
        <v>24.0</v>
      </c>
      <c r="M19480" s="3" t="s">
        <v>30</v>
      </c>
      <c r="N19480" s="3" t="s">
        <v>17013</v>
      </c>
      <c r="O19480" s="3" t="s">
        <v>13116</v>
      </c>
      <c r="P19480" s="4">
        <v>20446.0</v>
      </c>
      <c r="Q19480" s="3" t="s">
        <v>189</v>
      </c>
      <c r="S19480" s="3" t="s">
        <v>34</v>
      </c>
    </row>
    <row r="19481">
      <c r="A19481" s="2">
        <v>42318.71491898148</v>
      </c>
      <c r="B19481" s="3">
        <v>1.0</v>
      </c>
      <c r="C19481" s="3" t="s">
        <v>16817</v>
      </c>
      <c r="F19481" s="3">
        <v>5.0</v>
      </c>
      <c r="G19481" s="3">
        <v>11.0</v>
      </c>
      <c r="H19481" s="3" t="s">
        <v>16984</v>
      </c>
      <c r="I19481" s="3" t="s">
        <v>16985</v>
      </c>
      <c r="J19481" s="3" t="s">
        <v>16496</v>
      </c>
      <c r="K19481" s="3" t="s">
        <v>24</v>
      </c>
      <c r="L19481" s="3">
        <v>25.0</v>
      </c>
      <c r="M19481" s="3" t="s">
        <v>25</v>
      </c>
      <c r="N19481" s="3" t="s">
        <v>17014</v>
      </c>
      <c r="O19481" s="3" t="s">
        <v>17015</v>
      </c>
      <c r="P19481" s="4">
        <v>33233.0</v>
      </c>
      <c r="Q19481" s="3" t="s">
        <v>191</v>
      </c>
      <c r="S19481" s="3" t="s">
        <v>34</v>
      </c>
    </row>
    <row r="19482">
      <c r="A19482" s="2">
        <v>42318.71491898148</v>
      </c>
      <c r="B19482" s="3">
        <v>1.0</v>
      </c>
      <c r="C19482" s="3" t="s">
        <v>16817</v>
      </c>
      <c r="F19482" s="3">
        <v>5.0</v>
      </c>
      <c r="G19482" s="3">
        <v>11.0</v>
      </c>
      <c r="H19482" s="3" t="s">
        <v>16984</v>
      </c>
      <c r="I19482" s="3" t="s">
        <v>16985</v>
      </c>
      <c r="J19482" s="3" t="s">
        <v>16496</v>
      </c>
      <c r="K19482" s="3" t="s">
        <v>24</v>
      </c>
      <c r="L19482" s="3">
        <v>26.0</v>
      </c>
      <c r="M19482" s="3" t="s">
        <v>30</v>
      </c>
      <c r="N19482" s="3" t="s">
        <v>17016</v>
      </c>
      <c r="O19482" s="3" t="s">
        <v>2757</v>
      </c>
      <c r="P19482" s="4">
        <v>20868.0</v>
      </c>
      <c r="Q19482" s="3" t="s">
        <v>83</v>
      </c>
      <c r="S19482" s="3" t="s">
        <v>34</v>
      </c>
    </row>
    <row r="19483">
      <c r="A19483" s="2">
        <v>42318.71491898148</v>
      </c>
      <c r="B19483" s="3">
        <v>1.0</v>
      </c>
      <c r="C19483" s="3" t="s">
        <v>16817</v>
      </c>
      <c r="F19483" s="3">
        <v>5.0</v>
      </c>
      <c r="G19483" s="3">
        <v>11.0</v>
      </c>
      <c r="H19483" s="3" t="s">
        <v>16984</v>
      </c>
      <c r="I19483" s="3" t="s">
        <v>16985</v>
      </c>
      <c r="J19483" s="3" t="s">
        <v>16496</v>
      </c>
      <c r="K19483" s="3" t="s">
        <v>24</v>
      </c>
      <c r="L19483" s="3">
        <v>27.0</v>
      </c>
      <c r="M19483" s="3" t="s">
        <v>25</v>
      </c>
      <c r="N19483" s="3" t="s">
        <v>17017</v>
      </c>
      <c r="O19483" s="3" t="s">
        <v>492</v>
      </c>
      <c r="P19483" s="4">
        <v>24695.0</v>
      </c>
      <c r="Q19483" s="3" t="s">
        <v>247</v>
      </c>
      <c r="S19483" s="3" t="s">
        <v>34</v>
      </c>
    </row>
    <row r="19484">
      <c r="A19484" s="2">
        <v>42318.71491898148</v>
      </c>
      <c r="B19484" s="3">
        <v>1.0</v>
      </c>
      <c r="C19484" s="3" t="s">
        <v>16817</v>
      </c>
      <c r="F19484" s="3">
        <v>5.0</v>
      </c>
      <c r="G19484" s="3">
        <v>11.0</v>
      </c>
      <c r="H19484" s="3" t="s">
        <v>16984</v>
      </c>
      <c r="I19484" s="3" t="s">
        <v>16985</v>
      </c>
      <c r="J19484" s="3" t="s">
        <v>16496</v>
      </c>
      <c r="K19484" s="3" t="s">
        <v>24</v>
      </c>
      <c r="L19484" s="3">
        <v>28.0</v>
      </c>
      <c r="M19484" s="3" t="s">
        <v>30</v>
      </c>
      <c r="N19484" s="3" t="s">
        <v>17018</v>
      </c>
      <c r="O19484" s="3" t="s">
        <v>17019</v>
      </c>
      <c r="P19484" s="4">
        <v>17781.0</v>
      </c>
      <c r="Q19484" s="3" t="s">
        <v>113</v>
      </c>
      <c r="S19484" s="3" t="s">
        <v>34</v>
      </c>
    </row>
    <row r="19485">
      <c r="A19485" s="2">
        <v>42318.71491898148</v>
      </c>
      <c r="B19485" s="3">
        <v>1.0</v>
      </c>
      <c r="C19485" s="3" t="s">
        <v>16817</v>
      </c>
      <c r="F19485" s="3">
        <v>5.0</v>
      </c>
      <c r="G19485" s="3">
        <v>11.0</v>
      </c>
      <c r="H19485" s="3" t="s">
        <v>16984</v>
      </c>
      <c r="I19485" s="3" t="s">
        <v>16985</v>
      </c>
      <c r="J19485" s="3" t="s">
        <v>16496</v>
      </c>
      <c r="K19485" s="3" t="s">
        <v>24</v>
      </c>
      <c r="L19485" s="3">
        <v>29.0</v>
      </c>
      <c r="M19485" s="3" t="s">
        <v>25</v>
      </c>
      <c r="N19485" s="3" t="s">
        <v>17020</v>
      </c>
      <c r="O19485" s="3" t="s">
        <v>281</v>
      </c>
      <c r="P19485" s="4">
        <v>18664.0</v>
      </c>
      <c r="Q19485" s="3" t="s">
        <v>145</v>
      </c>
      <c r="S19485" s="3" t="s">
        <v>29</v>
      </c>
    </row>
    <row r="19486">
      <c r="A19486" s="2">
        <v>42318.71491898148</v>
      </c>
      <c r="B19486" s="3">
        <v>1.0</v>
      </c>
      <c r="C19486" s="3" t="s">
        <v>16817</v>
      </c>
      <c r="F19486" s="3">
        <v>5.0</v>
      </c>
      <c r="G19486" s="3">
        <v>11.0</v>
      </c>
      <c r="H19486" s="3" t="s">
        <v>16984</v>
      </c>
      <c r="I19486" s="3" t="s">
        <v>16985</v>
      </c>
      <c r="J19486" s="3" t="s">
        <v>16496</v>
      </c>
      <c r="K19486" s="3" t="s">
        <v>24</v>
      </c>
      <c r="L19486" s="3">
        <v>30.0</v>
      </c>
      <c r="M19486" s="3" t="s">
        <v>30</v>
      </c>
      <c r="N19486" s="3" t="s">
        <v>17021</v>
      </c>
      <c r="O19486" s="3" t="s">
        <v>591</v>
      </c>
      <c r="P19486" s="4">
        <v>18239.0</v>
      </c>
      <c r="Q19486" s="3" t="s">
        <v>105</v>
      </c>
      <c r="S19486" s="3" t="s">
        <v>34</v>
      </c>
    </row>
    <row r="19487">
      <c r="A19487" s="2">
        <v>42318.71491898148</v>
      </c>
      <c r="B19487" s="3">
        <v>1.0</v>
      </c>
      <c r="C19487" s="3" t="s">
        <v>16817</v>
      </c>
      <c r="F19487" s="3">
        <v>5.0</v>
      </c>
      <c r="G19487" s="3">
        <v>11.0</v>
      </c>
      <c r="H19487" s="3" t="s">
        <v>16984</v>
      </c>
      <c r="I19487" s="3" t="s">
        <v>16985</v>
      </c>
      <c r="J19487" s="3" t="s">
        <v>16496</v>
      </c>
      <c r="K19487" s="3" t="s">
        <v>24</v>
      </c>
      <c r="L19487" s="3">
        <v>31.0</v>
      </c>
      <c r="M19487" s="3" t="s">
        <v>25</v>
      </c>
      <c r="N19487" s="3" t="s">
        <v>17022</v>
      </c>
      <c r="O19487" s="3" t="s">
        <v>17023</v>
      </c>
      <c r="P19487" s="4">
        <v>22625.0</v>
      </c>
      <c r="Q19487" s="3" t="s">
        <v>528</v>
      </c>
      <c r="S19487" s="3" t="s">
        <v>34</v>
      </c>
    </row>
    <row r="19488">
      <c r="A19488" s="2">
        <v>42318.71491898148</v>
      </c>
      <c r="B19488" s="3">
        <v>1.0</v>
      </c>
      <c r="C19488" s="3" t="s">
        <v>16817</v>
      </c>
      <c r="F19488" s="3">
        <v>5.0</v>
      </c>
      <c r="G19488" s="3">
        <v>11.0</v>
      </c>
      <c r="H19488" s="3" t="s">
        <v>16984</v>
      </c>
      <c r="I19488" s="3" t="s">
        <v>16985</v>
      </c>
      <c r="J19488" s="3" t="s">
        <v>16496</v>
      </c>
      <c r="K19488" s="3" t="s">
        <v>24</v>
      </c>
      <c r="L19488" s="3">
        <v>32.0</v>
      </c>
      <c r="M19488" s="3" t="s">
        <v>30</v>
      </c>
      <c r="N19488" s="3" t="s">
        <v>2035</v>
      </c>
      <c r="O19488" s="3" t="s">
        <v>17024</v>
      </c>
      <c r="P19488" s="4">
        <v>28723.0</v>
      </c>
      <c r="Q19488" s="3" t="s">
        <v>1955</v>
      </c>
      <c r="S19488" s="3" t="s">
        <v>34</v>
      </c>
    </row>
    <row r="19489">
      <c r="A19489" s="2">
        <v>42318.71491898148</v>
      </c>
      <c r="B19489" s="3">
        <v>1.0</v>
      </c>
      <c r="C19489" s="3" t="s">
        <v>16817</v>
      </c>
      <c r="F19489" s="3">
        <v>5.0</v>
      </c>
      <c r="G19489" s="3">
        <v>11.0</v>
      </c>
      <c r="H19489" s="3" t="s">
        <v>16984</v>
      </c>
      <c r="I19489" s="3" t="s">
        <v>16985</v>
      </c>
      <c r="J19489" s="3" t="s">
        <v>16496</v>
      </c>
      <c r="K19489" s="3" t="s">
        <v>24</v>
      </c>
      <c r="L19489" s="3">
        <v>33.0</v>
      </c>
      <c r="M19489" s="3" t="s">
        <v>25</v>
      </c>
      <c r="N19489" s="3" t="s">
        <v>17025</v>
      </c>
      <c r="O19489" s="3" t="s">
        <v>8126</v>
      </c>
      <c r="P19489" s="4">
        <v>26979.0</v>
      </c>
      <c r="Q19489" s="3" t="s">
        <v>115</v>
      </c>
      <c r="S19489" s="3" t="s">
        <v>29</v>
      </c>
    </row>
    <row r="19490">
      <c r="A19490" s="2">
        <v>42318.71491898148</v>
      </c>
      <c r="B19490" s="3">
        <v>1.0</v>
      </c>
      <c r="C19490" s="3" t="s">
        <v>16817</v>
      </c>
      <c r="F19490" s="3">
        <v>5.0</v>
      </c>
      <c r="G19490" s="3">
        <v>11.0</v>
      </c>
      <c r="H19490" s="3" t="s">
        <v>16984</v>
      </c>
      <c r="I19490" s="3" t="s">
        <v>16985</v>
      </c>
      <c r="J19490" s="3" t="s">
        <v>16496</v>
      </c>
      <c r="K19490" s="3" t="s">
        <v>24</v>
      </c>
      <c r="L19490" s="3">
        <v>34.0</v>
      </c>
      <c r="M19490" s="3" t="s">
        <v>30</v>
      </c>
      <c r="N19490" s="3" t="s">
        <v>17026</v>
      </c>
      <c r="O19490" s="3" t="s">
        <v>71</v>
      </c>
      <c r="P19490" s="4">
        <v>23752.0</v>
      </c>
      <c r="Q19490" s="3" t="s">
        <v>189</v>
      </c>
      <c r="S19490" s="3" t="s">
        <v>34</v>
      </c>
    </row>
    <row r="19491">
      <c r="A19491" s="2">
        <v>42318.71491898148</v>
      </c>
      <c r="B19491" s="3">
        <v>1.0</v>
      </c>
      <c r="C19491" s="3" t="s">
        <v>16817</v>
      </c>
      <c r="F19491" s="3">
        <v>5.0</v>
      </c>
      <c r="G19491" s="3">
        <v>11.0</v>
      </c>
      <c r="H19491" s="3" t="s">
        <v>16984</v>
      </c>
      <c r="I19491" s="3" t="s">
        <v>16985</v>
      </c>
      <c r="J19491" s="3" t="s">
        <v>16496</v>
      </c>
      <c r="K19491" s="3" t="s">
        <v>24</v>
      </c>
      <c r="L19491" s="3">
        <v>35.0</v>
      </c>
      <c r="M19491" s="3" t="s">
        <v>25</v>
      </c>
      <c r="N19491" s="3" t="s">
        <v>17027</v>
      </c>
      <c r="O19491" s="3" t="s">
        <v>95</v>
      </c>
      <c r="P19491" s="4">
        <v>29089.0</v>
      </c>
      <c r="Q19491" s="3" t="s">
        <v>37</v>
      </c>
      <c r="S19491" s="3" t="s">
        <v>34</v>
      </c>
    </row>
    <row r="19492">
      <c r="A19492" s="2">
        <v>42318.71491898148</v>
      </c>
      <c r="B19492" s="3">
        <v>1.0</v>
      </c>
      <c r="C19492" s="3" t="s">
        <v>16817</v>
      </c>
      <c r="F19492" s="3">
        <v>5.0</v>
      </c>
      <c r="G19492" s="3">
        <v>11.0</v>
      </c>
      <c r="H19492" s="3" t="s">
        <v>16984</v>
      </c>
      <c r="I19492" s="3" t="s">
        <v>16985</v>
      </c>
      <c r="J19492" s="3" t="s">
        <v>16496</v>
      </c>
      <c r="K19492" s="3" t="s">
        <v>24</v>
      </c>
      <c r="L19492" s="3">
        <v>36.0</v>
      </c>
      <c r="M19492" s="3" t="s">
        <v>30</v>
      </c>
      <c r="N19492" s="3" t="s">
        <v>17028</v>
      </c>
      <c r="O19492" s="3" t="s">
        <v>2693</v>
      </c>
      <c r="P19492" s="4">
        <v>16632.0</v>
      </c>
      <c r="Q19492" s="3" t="s">
        <v>145</v>
      </c>
      <c r="S19492" s="3" t="s">
        <v>34</v>
      </c>
    </row>
    <row r="19493">
      <c r="A19493" s="2">
        <v>42318.71491898148</v>
      </c>
      <c r="B19493" s="3">
        <v>1.0</v>
      </c>
      <c r="C19493" s="3" t="s">
        <v>16817</v>
      </c>
      <c r="F19493" s="3">
        <v>5.0</v>
      </c>
      <c r="G19493" s="3">
        <v>11.0</v>
      </c>
      <c r="H19493" s="3" t="s">
        <v>16984</v>
      </c>
      <c r="I19493" s="3" t="s">
        <v>16985</v>
      </c>
      <c r="J19493" s="3" t="s">
        <v>16496</v>
      </c>
      <c r="K19493" s="3" t="s">
        <v>24</v>
      </c>
      <c r="L19493" s="3">
        <v>37.0</v>
      </c>
      <c r="M19493" s="3" t="s">
        <v>25</v>
      </c>
      <c r="N19493" s="3" t="s">
        <v>17029</v>
      </c>
      <c r="O19493" s="3" t="s">
        <v>1037</v>
      </c>
      <c r="P19493" s="4">
        <v>22758.0</v>
      </c>
      <c r="Q19493" s="3" t="s">
        <v>115</v>
      </c>
      <c r="S19493" s="3" t="s">
        <v>29</v>
      </c>
    </row>
    <row r="19494">
      <c r="A19494" s="2">
        <v>42318.71491898148</v>
      </c>
      <c r="B19494" s="3">
        <v>1.0</v>
      </c>
      <c r="C19494" s="3" t="s">
        <v>16817</v>
      </c>
      <c r="F19494" s="3">
        <v>5.0</v>
      </c>
      <c r="G19494" s="3">
        <v>11.0</v>
      </c>
      <c r="H19494" s="3" t="s">
        <v>16984</v>
      </c>
      <c r="I19494" s="3" t="s">
        <v>16985</v>
      </c>
      <c r="J19494" s="3" t="s">
        <v>16496</v>
      </c>
      <c r="K19494" s="3" t="s">
        <v>24</v>
      </c>
      <c r="L19494" s="3">
        <v>38.0</v>
      </c>
      <c r="M19494" s="3" t="s">
        <v>30</v>
      </c>
      <c r="N19494" s="3" t="s">
        <v>17030</v>
      </c>
      <c r="O19494" s="3" t="s">
        <v>2265</v>
      </c>
      <c r="P19494" s="4">
        <v>19363.0</v>
      </c>
      <c r="Q19494" s="3" t="s">
        <v>86</v>
      </c>
      <c r="S19494" s="3" t="s">
        <v>29</v>
      </c>
    </row>
    <row r="19495">
      <c r="A19495" s="2">
        <v>42318.71491898148</v>
      </c>
      <c r="B19495" s="3">
        <v>1.0</v>
      </c>
      <c r="C19495" s="3" t="s">
        <v>16817</v>
      </c>
      <c r="F19495" s="3">
        <v>5.0</v>
      </c>
      <c r="G19495" s="3">
        <v>11.0</v>
      </c>
      <c r="H19495" s="3" t="s">
        <v>16984</v>
      </c>
      <c r="I19495" s="3" t="s">
        <v>16985</v>
      </c>
      <c r="J19495" s="3" t="s">
        <v>16496</v>
      </c>
      <c r="K19495" s="3" t="s">
        <v>24</v>
      </c>
      <c r="L19495" s="3">
        <v>39.0</v>
      </c>
      <c r="M19495" s="3" t="s">
        <v>25</v>
      </c>
      <c r="N19495" s="3" t="s">
        <v>17031</v>
      </c>
      <c r="O19495" s="3" t="s">
        <v>243</v>
      </c>
      <c r="P19495" s="4">
        <v>19478.0</v>
      </c>
      <c r="Q19495" s="3" t="s">
        <v>712</v>
      </c>
      <c r="S19495" s="3" t="s">
        <v>34</v>
      </c>
    </row>
    <row r="19496">
      <c r="A19496" s="2">
        <v>42318.71491898148</v>
      </c>
      <c r="B19496" s="3">
        <v>1.0</v>
      </c>
      <c r="C19496" s="3" t="s">
        <v>16817</v>
      </c>
      <c r="F19496" s="3">
        <v>5.0</v>
      </c>
      <c r="G19496" s="3">
        <v>11.0</v>
      </c>
      <c r="H19496" s="3" t="s">
        <v>16984</v>
      </c>
      <c r="I19496" s="3" t="s">
        <v>16985</v>
      </c>
      <c r="J19496" s="3" t="s">
        <v>16496</v>
      </c>
      <c r="K19496" s="3" t="s">
        <v>24</v>
      </c>
      <c r="L19496" s="3">
        <v>40.0</v>
      </c>
      <c r="M19496" s="3" t="s">
        <v>30</v>
      </c>
      <c r="N19496" s="3" t="s">
        <v>17032</v>
      </c>
      <c r="O19496" s="3" t="s">
        <v>3499</v>
      </c>
      <c r="P19496" s="4">
        <v>33705.0</v>
      </c>
      <c r="Q19496" s="3" t="s">
        <v>191</v>
      </c>
      <c r="S19496" s="3" t="s">
        <v>34</v>
      </c>
    </row>
    <row r="19497">
      <c r="A19497" s="2">
        <v>42318.71491898148</v>
      </c>
      <c r="B19497" s="3">
        <v>1.0</v>
      </c>
      <c r="C19497" s="3" t="s">
        <v>16817</v>
      </c>
      <c r="F19497" s="3">
        <v>5.0</v>
      </c>
      <c r="G19497" s="3">
        <v>11.0</v>
      </c>
      <c r="H19497" s="3" t="s">
        <v>16984</v>
      </c>
      <c r="I19497" s="3" t="s">
        <v>16985</v>
      </c>
      <c r="J19497" s="3" t="s">
        <v>16496</v>
      </c>
      <c r="K19497" s="3" t="s">
        <v>24</v>
      </c>
      <c r="L19497" s="3">
        <v>41.0</v>
      </c>
      <c r="M19497" s="3" t="s">
        <v>25</v>
      </c>
      <c r="N19497" s="3" t="s">
        <v>17033</v>
      </c>
      <c r="O19497" s="3" t="s">
        <v>141</v>
      </c>
      <c r="P19497" s="4">
        <v>28492.0</v>
      </c>
      <c r="Q19497" s="3" t="s">
        <v>37</v>
      </c>
      <c r="S19497" s="3" t="s">
        <v>34</v>
      </c>
    </row>
    <row r="19498">
      <c r="A19498" s="2">
        <v>42318.71491898148</v>
      </c>
      <c r="B19498" s="3">
        <v>1.0</v>
      </c>
      <c r="C19498" s="3" t="s">
        <v>16817</v>
      </c>
      <c r="F19498" s="3">
        <v>5.0</v>
      </c>
      <c r="G19498" s="3">
        <v>11.0</v>
      </c>
      <c r="H19498" s="3" t="s">
        <v>16984</v>
      </c>
      <c r="I19498" s="3" t="s">
        <v>16985</v>
      </c>
      <c r="J19498" s="3" t="s">
        <v>16496</v>
      </c>
      <c r="K19498" s="3" t="s">
        <v>24</v>
      </c>
      <c r="L19498" s="3">
        <v>42.0</v>
      </c>
      <c r="M19498" s="3" t="s">
        <v>30</v>
      </c>
      <c r="N19498" s="3" t="s">
        <v>17034</v>
      </c>
      <c r="O19498" s="3" t="s">
        <v>1694</v>
      </c>
      <c r="P19498" s="4">
        <v>15200.0</v>
      </c>
      <c r="Q19498" s="3" t="s">
        <v>86</v>
      </c>
      <c r="R19498" s="3" t="s">
        <v>1017</v>
      </c>
      <c r="S19498" s="3" t="s">
        <v>34</v>
      </c>
    </row>
    <row r="19499">
      <c r="A19499" s="2">
        <v>42318.71491898148</v>
      </c>
      <c r="B19499" s="3">
        <v>1.0</v>
      </c>
      <c r="C19499" s="3" t="s">
        <v>16817</v>
      </c>
      <c r="F19499" s="3">
        <v>5.0</v>
      </c>
      <c r="G19499" s="3">
        <v>11.0</v>
      </c>
      <c r="H19499" s="3" t="s">
        <v>16984</v>
      </c>
      <c r="I19499" s="3" t="s">
        <v>16985</v>
      </c>
      <c r="J19499" s="3" t="s">
        <v>16496</v>
      </c>
      <c r="K19499" s="3" t="s">
        <v>24</v>
      </c>
      <c r="L19499" s="3">
        <v>43.0</v>
      </c>
      <c r="M19499" s="3" t="s">
        <v>25</v>
      </c>
      <c r="N19499" s="3" t="s">
        <v>17035</v>
      </c>
      <c r="O19499" s="3" t="s">
        <v>1189</v>
      </c>
      <c r="P19499" s="4">
        <v>21312.0</v>
      </c>
      <c r="Q19499" s="3" t="s">
        <v>132</v>
      </c>
      <c r="S19499" s="3" t="s">
        <v>34</v>
      </c>
    </row>
    <row r="19500">
      <c r="A19500" s="2">
        <v>42318.71491898148</v>
      </c>
      <c r="B19500" s="3">
        <v>1.0</v>
      </c>
      <c r="C19500" s="3" t="s">
        <v>16817</v>
      </c>
      <c r="F19500" s="3">
        <v>6.0</v>
      </c>
      <c r="G19500" s="3">
        <v>3.0</v>
      </c>
      <c r="H19500" s="3" t="s">
        <v>17036</v>
      </c>
      <c r="I19500" s="3" t="s">
        <v>17037</v>
      </c>
      <c r="J19500" s="3" t="s">
        <v>4475</v>
      </c>
      <c r="K19500" s="3" t="s">
        <v>272</v>
      </c>
      <c r="L19500" s="3">
        <v>1.0</v>
      </c>
      <c r="M19500" s="3" t="s">
        <v>25</v>
      </c>
      <c r="N19500" s="3" t="s">
        <v>17038</v>
      </c>
      <c r="O19500" s="3" t="s">
        <v>898</v>
      </c>
      <c r="P19500" s="4">
        <v>19121.0</v>
      </c>
      <c r="Q19500" s="3" t="s">
        <v>72</v>
      </c>
      <c r="S19500" s="3" t="s">
        <v>34</v>
      </c>
    </row>
    <row r="19501">
      <c r="A19501" s="2">
        <v>42318.71491898148</v>
      </c>
      <c r="B19501" s="3">
        <v>1.0</v>
      </c>
      <c r="C19501" s="3" t="s">
        <v>16817</v>
      </c>
      <c r="F19501" s="3">
        <v>6.0</v>
      </c>
      <c r="G19501" s="3">
        <v>3.0</v>
      </c>
      <c r="H19501" s="3" t="s">
        <v>17036</v>
      </c>
      <c r="I19501" s="3" t="s">
        <v>17037</v>
      </c>
      <c r="J19501" s="3" t="s">
        <v>4475</v>
      </c>
      <c r="K19501" s="3" t="s">
        <v>24</v>
      </c>
      <c r="L19501" s="3">
        <v>2.0</v>
      </c>
      <c r="M19501" s="3" t="s">
        <v>30</v>
      </c>
      <c r="N19501" s="3" t="s">
        <v>17039</v>
      </c>
      <c r="O19501" s="3" t="s">
        <v>17040</v>
      </c>
      <c r="P19501" s="4">
        <v>18763.0</v>
      </c>
      <c r="Q19501" s="3" t="s">
        <v>970</v>
      </c>
      <c r="S19501" s="3" t="s">
        <v>34</v>
      </c>
    </row>
    <row r="19502">
      <c r="A19502" s="2">
        <v>42318.71491898148</v>
      </c>
      <c r="B19502" s="3">
        <v>1.0</v>
      </c>
      <c r="C19502" s="3" t="s">
        <v>16817</v>
      </c>
      <c r="F19502" s="3">
        <v>6.0</v>
      </c>
      <c r="G19502" s="3">
        <v>3.0</v>
      </c>
      <c r="H19502" s="3" t="s">
        <v>17036</v>
      </c>
      <c r="I19502" s="3" t="s">
        <v>17037</v>
      </c>
      <c r="J19502" s="3" t="s">
        <v>4475</v>
      </c>
      <c r="K19502" s="3" t="s">
        <v>24</v>
      </c>
      <c r="L19502" s="3">
        <v>3.0</v>
      </c>
      <c r="M19502" s="3" t="s">
        <v>25</v>
      </c>
      <c r="N19502" s="3" t="s">
        <v>17041</v>
      </c>
      <c r="O19502" s="3" t="s">
        <v>17042</v>
      </c>
      <c r="P19502" s="4">
        <v>22855.0</v>
      </c>
      <c r="Q19502" s="3" t="s">
        <v>43</v>
      </c>
      <c r="S19502" s="3" t="s">
        <v>34</v>
      </c>
    </row>
    <row r="19503">
      <c r="A19503" s="2">
        <v>42318.71491898148</v>
      </c>
      <c r="B19503" s="3">
        <v>1.0</v>
      </c>
      <c r="C19503" s="3" t="s">
        <v>16817</v>
      </c>
      <c r="F19503" s="3">
        <v>6.0</v>
      </c>
      <c r="G19503" s="3">
        <v>3.0</v>
      </c>
      <c r="H19503" s="3" t="s">
        <v>17036</v>
      </c>
      <c r="I19503" s="3" t="s">
        <v>17037</v>
      </c>
      <c r="J19503" s="3" t="s">
        <v>4475</v>
      </c>
      <c r="K19503" s="3" t="s">
        <v>24</v>
      </c>
      <c r="L19503" s="3">
        <v>4.0</v>
      </c>
      <c r="M19503" s="3" t="s">
        <v>30</v>
      </c>
      <c r="N19503" s="3" t="s">
        <v>17043</v>
      </c>
      <c r="O19503" s="3" t="s">
        <v>1494</v>
      </c>
      <c r="P19503" s="4">
        <v>24932.0</v>
      </c>
      <c r="Q19503" s="3" t="s">
        <v>132</v>
      </c>
      <c r="S19503" s="3" t="s">
        <v>34</v>
      </c>
    </row>
    <row r="19504">
      <c r="A19504" s="2">
        <v>42318.71491898148</v>
      </c>
      <c r="B19504" s="3">
        <v>1.0</v>
      </c>
      <c r="C19504" s="3" t="s">
        <v>16817</v>
      </c>
      <c r="F19504" s="3">
        <v>6.0</v>
      </c>
      <c r="G19504" s="3">
        <v>3.0</v>
      </c>
      <c r="H19504" s="3" t="s">
        <v>17036</v>
      </c>
      <c r="I19504" s="3" t="s">
        <v>17037</v>
      </c>
      <c r="J19504" s="3" t="s">
        <v>4475</v>
      </c>
      <c r="K19504" s="3" t="s">
        <v>24</v>
      </c>
      <c r="L19504" s="3">
        <v>5.0</v>
      </c>
      <c r="M19504" s="3" t="s">
        <v>25</v>
      </c>
      <c r="N19504" s="3" t="s">
        <v>17044</v>
      </c>
      <c r="O19504" s="3" t="s">
        <v>9457</v>
      </c>
      <c r="P19504" s="4">
        <v>20260.0</v>
      </c>
      <c r="Q19504" s="3" t="s">
        <v>46</v>
      </c>
      <c r="S19504" s="3" t="s">
        <v>34</v>
      </c>
    </row>
    <row r="19505">
      <c r="A19505" s="2">
        <v>42318.71491898148</v>
      </c>
      <c r="B19505" s="3">
        <v>1.0</v>
      </c>
      <c r="C19505" s="3" t="s">
        <v>16817</v>
      </c>
      <c r="F19505" s="3">
        <v>6.0</v>
      </c>
      <c r="G19505" s="3">
        <v>3.0</v>
      </c>
      <c r="H19505" s="3" t="s">
        <v>17036</v>
      </c>
      <c r="I19505" s="3" t="s">
        <v>17037</v>
      </c>
      <c r="J19505" s="3" t="s">
        <v>4475</v>
      </c>
      <c r="K19505" s="3" t="s">
        <v>24</v>
      </c>
      <c r="L19505" s="3">
        <v>6.0</v>
      </c>
      <c r="M19505" s="3" t="s">
        <v>30</v>
      </c>
      <c r="N19505" s="3" t="s">
        <v>17045</v>
      </c>
      <c r="O19505" s="3" t="s">
        <v>14272</v>
      </c>
      <c r="P19505" s="4">
        <v>21345.0</v>
      </c>
      <c r="Q19505" s="3" t="s">
        <v>43</v>
      </c>
      <c r="S19505" s="3" t="s">
        <v>34</v>
      </c>
    </row>
    <row r="19506">
      <c r="A19506" s="2">
        <v>42318.71491898148</v>
      </c>
      <c r="B19506" s="3">
        <v>1.0</v>
      </c>
      <c r="C19506" s="3" t="s">
        <v>16817</v>
      </c>
      <c r="F19506" s="3">
        <v>6.0</v>
      </c>
      <c r="G19506" s="3">
        <v>3.0</v>
      </c>
      <c r="H19506" s="3" t="s">
        <v>17036</v>
      </c>
      <c r="I19506" s="3" t="s">
        <v>17037</v>
      </c>
      <c r="J19506" s="3" t="s">
        <v>4475</v>
      </c>
      <c r="K19506" s="3" t="s">
        <v>24</v>
      </c>
      <c r="L19506" s="3">
        <v>7.0</v>
      </c>
      <c r="M19506" s="3" t="s">
        <v>25</v>
      </c>
      <c r="N19506" s="3" t="s">
        <v>17046</v>
      </c>
      <c r="O19506" s="3" t="s">
        <v>477</v>
      </c>
      <c r="P19506" s="4">
        <v>33364.0</v>
      </c>
      <c r="Q19506" s="3" t="s">
        <v>216</v>
      </c>
      <c r="S19506" s="3" t="s">
        <v>34</v>
      </c>
    </row>
    <row r="19507">
      <c r="A19507" s="2">
        <v>42318.71491898148</v>
      </c>
      <c r="B19507" s="3">
        <v>1.0</v>
      </c>
      <c r="C19507" s="3" t="s">
        <v>16817</v>
      </c>
      <c r="F19507" s="3">
        <v>6.0</v>
      </c>
      <c r="G19507" s="3">
        <v>3.0</v>
      </c>
      <c r="H19507" s="3" t="s">
        <v>17036</v>
      </c>
      <c r="I19507" s="3" t="s">
        <v>17037</v>
      </c>
      <c r="J19507" s="3" t="s">
        <v>4475</v>
      </c>
      <c r="K19507" s="3" t="s">
        <v>24</v>
      </c>
      <c r="L19507" s="3">
        <v>8.0</v>
      </c>
      <c r="M19507" s="3" t="s">
        <v>30</v>
      </c>
      <c r="N19507" s="3" t="s">
        <v>17021</v>
      </c>
      <c r="O19507" s="3" t="s">
        <v>9368</v>
      </c>
      <c r="P19507" s="4">
        <v>27427.0</v>
      </c>
      <c r="Q19507" s="3" t="s">
        <v>72</v>
      </c>
      <c r="S19507" s="3" t="s">
        <v>34</v>
      </c>
    </row>
    <row r="19508">
      <c r="A19508" s="2">
        <v>42318.71491898148</v>
      </c>
      <c r="B19508" s="3">
        <v>1.0</v>
      </c>
      <c r="C19508" s="3" t="s">
        <v>16817</v>
      </c>
      <c r="F19508" s="3">
        <v>6.0</v>
      </c>
      <c r="G19508" s="3">
        <v>3.0</v>
      </c>
      <c r="H19508" s="3" t="s">
        <v>17036</v>
      </c>
      <c r="I19508" s="3" t="s">
        <v>17037</v>
      </c>
      <c r="J19508" s="3" t="s">
        <v>4475</v>
      </c>
      <c r="K19508" s="3" t="s">
        <v>24</v>
      </c>
      <c r="L19508" s="3">
        <v>9.0</v>
      </c>
      <c r="M19508" s="3" t="s">
        <v>25</v>
      </c>
      <c r="N19508" s="3" t="s">
        <v>17029</v>
      </c>
      <c r="O19508" s="3" t="s">
        <v>109</v>
      </c>
      <c r="P19508" s="4">
        <v>28316.0</v>
      </c>
      <c r="Q19508" s="3" t="s">
        <v>72</v>
      </c>
      <c r="S19508" s="3" t="s">
        <v>34</v>
      </c>
    </row>
    <row r="19509">
      <c r="A19509" s="2">
        <v>42318.71491898148</v>
      </c>
      <c r="B19509" s="3">
        <v>1.0</v>
      </c>
      <c r="C19509" s="3" t="s">
        <v>16817</v>
      </c>
      <c r="F19509" s="3">
        <v>6.0</v>
      </c>
      <c r="G19509" s="3">
        <v>3.0</v>
      </c>
      <c r="H19509" s="3" t="s">
        <v>17036</v>
      </c>
      <c r="I19509" s="3" t="s">
        <v>17037</v>
      </c>
      <c r="J19509" s="3" t="s">
        <v>4475</v>
      </c>
      <c r="K19509" s="3" t="s">
        <v>24</v>
      </c>
      <c r="L19509" s="3">
        <v>10.0</v>
      </c>
      <c r="M19509" s="3" t="s">
        <v>30</v>
      </c>
      <c r="N19509" s="3" t="s">
        <v>17047</v>
      </c>
      <c r="O19509" s="3" t="s">
        <v>697</v>
      </c>
      <c r="P19509" s="4">
        <v>23547.0</v>
      </c>
      <c r="Q19509" s="3" t="s">
        <v>132</v>
      </c>
      <c r="S19509" s="3" t="s">
        <v>34</v>
      </c>
    </row>
    <row r="19510">
      <c r="A19510" s="2">
        <v>42318.71491898148</v>
      </c>
      <c r="B19510" s="3">
        <v>1.0</v>
      </c>
      <c r="C19510" s="3" t="s">
        <v>16817</v>
      </c>
      <c r="F19510" s="3">
        <v>6.0</v>
      </c>
      <c r="G19510" s="3">
        <v>3.0</v>
      </c>
      <c r="H19510" s="3" t="s">
        <v>17036</v>
      </c>
      <c r="I19510" s="3" t="s">
        <v>17037</v>
      </c>
      <c r="J19510" s="3" t="s">
        <v>4475</v>
      </c>
      <c r="K19510" s="3" t="s">
        <v>24</v>
      </c>
      <c r="L19510" s="3">
        <v>11.0</v>
      </c>
      <c r="M19510" s="3" t="s">
        <v>25</v>
      </c>
      <c r="N19510" s="3" t="s">
        <v>17048</v>
      </c>
      <c r="O19510" s="3" t="s">
        <v>377</v>
      </c>
      <c r="P19510" s="4">
        <v>25061.0</v>
      </c>
      <c r="Q19510" s="3" t="s">
        <v>40</v>
      </c>
      <c r="S19510" s="3" t="s">
        <v>34</v>
      </c>
    </row>
    <row r="19511">
      <c r="A19511" s="2">
        <v>42318.71491898148</v>
      </c>
      <c r="B19511" s="3">
        <v>1.0</v>
      </c>
      <c r="C19511" s="3" t="s">
        <v>16817</v>
      </c>
      <c r="F19511" s="3">
        <v>6.0</v>
      </c>
      <c r="G19511" s="3">
        <v>3.0</v>
      </c>
      <c r="H19511" s="3" t="s">
        <v>17036</v>
      </c>
      <c r="I19511" s="3" t="s">
        <v>17037</v>
      </c>
      <c r="J19511" s="3" t="s">
        <v>4475</v>
      </c>
      <c r="K19511" s="3" t="s">
        <v>24</v>
      </c>
      <c r="L19511" s="3">
        <v>12.0</v>
      </c>
      <c r="M19511" s="3" t="s">
        <v>30</v>
      </c>
      <c r="N19511" s="3" t="s">
        <v>17049</v>
      </c>
      <c r="O19511" s="3" t="s">
        <v>81</v>
      </c>
      <c r="P19511" s="4">
        <v>25295.0</v>
      </c>
      <c r="Q19511" s="3" t="s">
        <v>46</v>
      </c>
      <c r="S19511" s="3" t="s">
        <v>34</v>
      </c>
    </row>
    <row r="19512">
      <c r="A19512" s="2">
        <v>42318.71491898148</v>
      </c>
      <c r="B19512" s="3">
        <v>1.0</v>
      </c>
      <c r="C19512" s="3" t="s">
        <v>16817</v>
      </c>
      <c r="F19512" s="3">
        <v>6.0</v>
      </c>
      <c r="G19512" s="3">
        <v>3.0</v>
      </c>
      <c r="H19512" s="3" t="s">
        <v>17036</v>
      </c>
      <c r="I19512" s="3" t="s">
        <v>17037</v>
      </c>
      <c r="J19512" s="3" t="s">
        <v>4475</v>
      </c>
      <c r="K19512" s="3" t="s">
        <v>24</v>
      </c>
      <c r="L19512" s="3">
        <v>13.0</v>
      </c>
      <c r="M19512" s="3" t="s">
        <v>25</v>
      </c>
      <c r="N19512" s="3" t="s">
        <v>17050</v>
      </c>
      <c r="O19512" s="3" t="s">
        <v>796</v>
      </c>
      <c r="P19512" s="4">
        <v>21930.0</v>
      </c>
      <c r="Q19512" s="3" t="s">
        <v>2911</v>
      </c>
      <c r="S19512" s="3" t="s">
        <v>34</v>
      </c>
    </row>
    <row r="19513">
      <c r="A19513" s="2">
        <v>42318.71491898148</v>
      </c>
      <c r="B19513" s="3">
        <v>1.0</v>
      </c>
      <c r="C19513" s="3" t="s">
        <v>16817</v>
      </c>
      <c r="F19513" s="3">
        <v>6.0</v>
      </c>
      <c r="G19513" s="3">
        <v>3.0</v>
      </c>
      <c r="H19513" s="3" t="s">
        <v>17036</v>
      </c>
      <c r="I19513" s="3" t="s">
        <v>17037</v>
      </c>
      <c r="J19513" s="3" t="s">
        <v>4475</v>
      </c>
      <c r="K19513" s="3" t="s">
        <v>24</v>
      </c>
      <c r="L19513" s="3">
        <v>14.0</v>
      </c>
      <c r="M19513" s="3" t="s">
        <v>30</v>
      </c>
      <c r="N19513" s="3" t="s">
        <v>17051</v>
      </c>
      <c r="O19513" s="3" t="s">
        <v>17052</v>
      </c>
      <c r="P19513" s="4">
        <v>23097.0</v>
      </c>
      <c r="Q19513" s="3" t="s">
        <v>132</v>
      </c>
      <c r="S19513" s="3" t="s">
        <v>34</v>
      </c>
    </row>
    <row r="19514">
      <c r="A19514" s="2">
        <v>42318.71491898148</v>
      </c>
      <c r="B19514" s="3">
        <v>1.0</v>
      </c>
      <c r="C19514" s="3" t="s">
        <v>16817</v>
      </c>
      <c r="F19514" s="3">
        <v>6.0</v>
      </c>
      <c r="G19514" s="3">
        <v>3.0</v>
      </c>
      <c r="H19514" s="3" t="s">
        <v>17036</v>
      </c>
      <c r="I19514" s="3" t="s">
        <v>17037</v>
      </c>
      <c r="J19514" s="3" t="s">
        <v>4475</v>
      </c>
      <c r="K19514" s="3" t="s">
        <v>24</v>
      </c>
      <c r="L19514" s="3">
        <v>15.0</v>
      </c>
      <c r="M19514" s="3" t="s">
        <v>25</v>
      </c>
      <c r="N19514" s="3" t="s">
        <v>17053</v>
      </c>
      <c r="O19514" s="3" t="s">
        <v>17054</v>
      </c>
      <c r="P19514" s="4">
        <v>19622.0</v>
      </c>
      <c r="Q19514" s="3" t="s">
        <v>43</v>
      </c>
      <c r="S19514" s="3" t="s">
        <v>34</v>
      </c>
    </row>
    <row r="19515">
      <c r="A19515" s="2">
        <v>42318.71491898148</v>
      </c>
      <c r="B19515" s="3">
        <v>1.0</v>
      </c>
      <c r="C19515" s="3" t="s">
        <v>16817</v>
      </c>
      <c r="F19515" s="3">
        <v>6.0</v>
      </c>
      <c r="G19515" s="3">
        <v>3.0</v>
      </c>
      <c r="H19515" s="3" t="s">
        <v>17036</v>
      </c>
      <c r="I19515" s="3" t="s">
        <v>17037</v>
      </c>
      <c r="J19515" s="3" t="s">
        <v>4475</v>
      </c>
      <c r="K19515" s="3" t="s">
        <v>24</v>
      </c>
      <c r="L19515" s="3">
        <v>16.0</v>
      </c>
      <c r="M19515" s="3" t="s">
        <v>30</v>
      </c>
      <c r="N19515" s="3" t="s">
        <v>7490</v>
      </c>
      <c r="O19515" s="3" t="s">
        <v>998</v>
      </c>
      <c r="P19515" s="4">
        <v>25845.0</v>
      </c>
      <c r="Q19515" s="3" t="s">
        <v>132</v>
      </c>
      <c r="S19515" s="3" t="s">
        <v>34</v>
      </c>
    </row>
    <row r="19516">
      <c r="A19516" s="2">
        <v>42318.71491898148</v>
      </c>
      <c r="B19516" s="3">
        <v>1.0</v>
      </c>
      <c r="C19516" s="3" t="s">
        <v>16817</v>
      </c>
      <c r="F19516" s="3">
        <v>6.0</v>
      </c>
      <c r="G19516" s="3">
        <v>3.0</v>
      </c>
      <c r="H19516" s="3" t="s">
        <v>17036</v>
      </c>
      <c r="I19516" s="3" t="s">
        <v>17037</v>
      </c>
      <c r="J19516" s="3" t="s">
        <v>4475</v>
      </c>
      <c r="K19516" s="3" t="s">
        <v>24</v>
      </c>
      <c r="L19516" s="3">
        <v>17.0</v>
      </c>
      <c r="M19516" s="3" t="s">
        <v>25</v>
      </c>
      <c r="N19516" s="3" t="s">
        <v>17055</v>
      </c>
      <c r="O19516" s="3" t="s">
        <v>570</v>
      </c>
      <c r="P19516" s="4">
        <v>19185.0</v>
      </c>
      <c r="Q19516" s="3" t="s">
        <v>113</v>
      </c>
      <c r="S19516" s="3" t="s">
        <v>34</v>
      </c>
    </row>
    <row r="19517">
      <c r="A19517" s="2">
        <v>42318.71491898148</v>
      </c>
      <c r="B19517" s="3">
        <v>1.0</v>
      </c>
      <c r="C19517" s="3" t="s">
        <v>16817</v>
      </c>
      <c r="F19517" s="3">
        <v>6.0</v>
      </c>
      <c r="G19517" s="3">
        <v>3.0</v>
      </c>
      <c r="H19517" s="3" t="s">
        <v>17036</v>
      </c>
      <c r="I19517" s="3" t="s">
        <v>17037</v>
      </c>
      <c r="J19517" s="3" t="s">
        <v>4475</v>
      </c>
      <c r="K19517" s="3" t="s">
        <v>24</v>
      </c>
      <c r="L19517" s="3">
        <v>18.0</v>
      </c>
      <c r="M19517" s="3" t="s">
        <v>30</v>
      </c>
      <c r="N19517" s="3" t="s">
        <v>17056</v>
      </c>
      <c r="O19517" s="3" t="s">
        <v>17057</v>
      </c>
      <c r="P19517" s="4">
        <v>25009.0</v>
      </c>
      <c r="Q19517" s="3" t="s">
        <v>528</v>
      </c>
      <c r="S19517" s="3" t="s">
        <v>34</v>
      </c>
    </row>
    <row r="19518">
      <c r="A19518" s="2">
        <v>42318.71491898148</v>
      </c>
      <c r="B19518" s="3">
        <v>1.0</v>
      </c>
      <c r="C19518" s="3" t="s">
        <v>16817</v>
      </c>
      <c r="F19518" s="3">
        <v>6.0</v>
      </c>
      <c r="G19518" s="3">
        <v>3.0</v>
      </c>
      <c r="H19518" s="3" t="s">
        <v>17036</v>
      </c>
      <c r="I19518" s="3" t="s">
        <v>17037</v>
      </c>
      <c r="J19518" s="3" t="s">
        <v>4475</v>
      </c>
      <c r="K19518" s="3" t="s">
        <v>24</v>
      </c>
      <c r="L19518" s="3">
        <v>19.0</v>
      </c>
      <c r="M19518" s="3" t="s">
        <v>25</v>
      </c>
      <c r="N19518" s="3" t="s">
        <v>17058</v>
      </c>
      <c r="O19518" s="3" t="s">
        <v>184</v>
      </c>
      <c r="P19518" s="4">
        <v>13785.0</v>
      </c>
      <c r="Q19518" s="3" t="s">
        <v>33</v>
      </c>
      <c r="S19518" s="3" t="s">
        <v>34</v>
      </c>
    </row>
    <row r="19519">
      <c r="A19519" s="2">
        <v>42318.71491898148</v>
      </c>
      <c r="B19519" s="3">
        <v>1.0</v>
      </c>
      <c r="C19519" s="3" t="s">
        <v>16817</v>
      </c>
      <c r="F19519" s="3">
        <v>6.0</v>
      </c>
      <c r="G19519" s="3">
        <v>3.0</v>
      </c>
      <c r="H19519" s="3" t="s">
        <v>17036</v>
      </c>
      <c r="I19519" s="3" t="s">
        <v>17037</v>
      </c>
      <c r="J19519" s="3" t="s">
        <v>4475</v>
      </c>
      <c r="K19519" s="3" t="s">
        <v>24</v>
      </c>
      <c r="L19519" s="3">
        <v>20.0</v>
      </c>
      <c r="M19519" s="3" t="s">
        <v>30</v>
      </c>
      <c r="N19519" s="3" t="s">
        <v>17059</v>
      </c>
      <c r="O19519" s="3" t="s">
        <v>17060</v>
      </c>
      <c r="P19519" s="4">
        <v>22106.0</v>
      </c>
      <c r="Q19519" s="3" t="s">
        <v>132</v>
      </c>
      <c r="S19519" s="3" t="s">
        <v>34</v>
      </c>
    </row>
    <row r="19520">
      <c r="A19520" s="2">
        <v>42318.71491898148</v>
      </c>
      <c r="B19520" s="3">
        <v>1.0</v>
      </c>
      <c r="C19520" s="3" t="s">
        <v>16817</v>
      </c>
      <c r="F19520" s="3">
        <v>6.0</v>
      </c>
      <c r="G19520" s="3">
        <v>3.0</v>
      </c>
      <c r="H19520" s="3" t="s">
        <v>17036</v>
      </c>
      <c r="I19520" s="3" t="s">
        <v>17037</v>
      </c>
      <c r="J19520" s="3" t="s">
        <v>4475</v>
      </c>
      <c r="K19520" s="3" t="s">
        <v>24</v>
      </c>
      <c r="L19520" s="3">
        <v>21.0</v>
      </c>
      <c r="M19520" s="3" t="s">
        <v>25</v>
      </c>
      <c r="N19520" s="3" t="s">
        <v>11050</v>
      </c>
      <c r="O19520" s="3" t="s">
        <v>119</v>
      </c>
      <c r="P19520" s="4">
        <v>25573.0</v>
      </c>
      <c r="Q19520" s="3" t="s">
        <v>2911</v>
      </c>
      <c r="S19520" s="3" t="s">
        <v>34</v>
      </c>
    </row>
    <row r="19521">
      <c r="A19521" s="2">
        <v>42318.71491898148</v>
      </c>
      <c r="B19521" s="3">
        <v>1.0</v>
      </c>
      <c r="C19521" s="3" t="s">
        <v>16817</v>
      </c>
      <c r="F19521" s="3">
        <v>6.0</v>
      </c>
      <c r="G19521" s="3">
        <v>3.0</v>
      </c>
      <c r="H19521" s="3" t="s">
        <v>17036</v>
      </c>
      <c r="I19521" s="3" t="s">
        <v>17037</v>
      </c>
      <c r="J19521" s="3" t="s">
        <v>4475</v>
      </c>
      <c r="K19521" s="3" t="s">
        <v>24</v>
      </c>
      <c r="L19521" s="3">
        <v>22.0</v>
      </c>
      <c r="M19521" s="3" t="s">
        <v>30</v>
      </c>
      <c r="N19521" s="3" t="s">
        <v>17038</v>
      </c>
      <c r="O19521" s="3" t="s">
        <v>992</v>
      </c>
      <c r="P19521" s="4">
        <v>31870.0</v>
      </c>
      <c r="Q19521" s="3" t="s">
        <v>72</v>
      </c>
      <c r="S19521" s="3" t="s">
        <v>34</v>
      </c>
    </row>
    <row r="19522">
      <c r="A19522" s="2">
        <v>42318.71491898148</v>
      </c>
      <c r="B19522" s="3">
        <v>1.0</v>
      </c>
      <c r="C19522" s="3" t="s">
        <v>16817</v>
      </c>
      <c r="F19522" s="3">
        <v>6.0</v>
      </c>
      <c r="G19522" s="3">
        <v>3.0</v>
      </c>
      <c r="H19522" s="3" t="s">
        <v>17036</v>
      </c>
      <c r="I19522" s="3" t="s">
        <v>17037</v>
      </c>
      <c r="J19522" s="3" t="s">
        <v>4475</v>
      </c>
      <c r="K19522" s="3" t="s">
        <v>24</v>
      </c>
      <c r="L19522" s="3">
        <v>23.0</v>
      </c>
      <c r="M19522" s="3" t="s">
        <v>25</v>
      </c>
      <c r="N19522" s="3" t="s">
        <v>17061</v>
      </c>
      <c r="O19522" s="3" t="s">
        <v>421</v>
      </c>
      <c r="P19522" s="4">
        <v>24292.0</v>
      </c>
      <c r="Q19522" s="3" t="s">
        <v>132</v>
      </c>
      <c r="S19522" s="3" t="s">
        <v>34</v>
      </c>
    </row>
    <row r="19523">
      <c r="A19523" s="2">
        <v>42318.71491898148</v>
      </c>
      <c r="B19523" s="3">
        <v>1.0</v>
      </c>
      <c r="C19523" s="3" t="s">
        <v>16817</v>
      </c>
      <c r="F19523" s="3">
        <v>6.0</v>
      </c>
      <c r="G19523" s="3">
        <v>3.0</v>
      </c>
      <c r="H19523" s="3" t="s">
        <v>17036</v>
      </c>
      <c r="I19523" s="3" t="s">
        <v>17037</v>
      </c>
      <c r="J19523" s="3" t="s">
        <v>4475</v>
      </c>
      <c r="K19523" s="3" t="s">
        <v>24</v>
      </c>
      <c r="L19523" s="3">
        <v>24.0</v>
      </c>
      <c r="M19523" s="3" t="s">
        <v>30</v>
      </c>
      <c r="N19523" s="3" t="s">
        <v>17062</v>
      </c>
      <c r="O19523" s="3" t="s">
        <v>490</v>
      </c>
      <c r="P19523" s="4">
        <v>16654.0</v>
      </c>
      <c r="Q19523" s="3" t="s">
        <v>132</v>
      </c>
      <c r="S19523" s="3" t="s">
        <v>34</v>
      </c>
    </row>
    <row r="19524">
      <c r="A19524" s="2">
        <v>42318.71491898148</v>
      </c>
      <c r="B19524" s="3">
        <v>1.0</v>
      </c>
      <c r="C19524" s="3" t="s">
        <v>16817</v>
      </c>
      <c r="F19524" s="3">
        <v>6.0</v>
      </c>
      <c r="G19524" s="3">
        <v>3.0</v>
      </c>
      <c r="H19524" s="3" t="s">
        <v>17036</v>
      </c>
      <c r="I19524" s="3" t="s">
        <v>17037</v>
      </c>
      <c r="J19524" s="3" t="s">
        <v>4475</v>
      </c>
      <c r="K19524" s="3" t="s">
        <v>24</v>
      </c>
      <c r="L19524" s="3">
        <v>25.0</v>
      </c>
      <c r="M19524" s="3" t="s">
        <v>25</v>
      </c>
      <c r="N19524" s="3" t="s">
        <v>17063</v>
      </c>
      <c r="O19524" s="3" t="s">
        <v>104</v>
      </c>
      <c r="P19524" s="4">
        <v>18484.0</v>
      </c>
      <c r="Q19524" s="3" t="s">
        <v>96</v>
      </c>
      <c r="S19524" s="3" t="s">
        <v>34</v>
      </c>
    </row>
    <row r="19525">
      <c r="A19525" s="2">
        <v>42318.71491898148</v>
      </c>
      <c r="B19525" s="3">
        <v>1.0</v>
      </c>
      <c r="C19525" s="3" t="s">
        <v>16817</v>
      </c>
      <c r="F19525" s="3">
        <v>6.0</v>
      </c>
      <c r="G19525" s="3">
        <v>3.0</v>
      </c>
      <c r="H19525" s="3" t="s">
        <v>17036</v>
      </c>
      <c r="I19525" s="3" t="s">
        <v>17037</v>
      </c>
      <c r="J19525" s="3" t="s">
        <v>4475</v>
      </c>
      <c r="K19525" s="3" t="s">
        <v>24</v>
      </c>
      <c r="L19525" s="3">
        <v>26.0</v>
      </c>
      <c r="M19525" s="3" t="s">
        <v>30</v>
      </c>
      <c r="N19525" s="3" t="s">
        <v>17064</v>
      </c>
      <c r="O19525" s="3" t="s">
        <v>17065</v>
      </c>
      <c r="P19525" s="4">
        <v>14738.0</v>
      </c>
      <c r="Q19525" s="3" t="s">
        <v>96</v>
      </c>
      <c r="S19525" s="3" t="s">
        <v>34</v>
      </c>
    </row>
    <row r="19526">
      <c r="A19526" s="2">
        <v>42318.71491898148</v>
      </c>
      <c r="B19526" s="3">
        <v>1.0</v>
      </c>
      <c r="C19526" s="3" t="s">
        <v>16817</v>
      </c>
      <c r="F19526" s="3">
        <v>6.0</v>
      </c>
      <c r="G19526" s="3">
        <v>3.0</v>
      </c>
      <c r="H19526" s="3" t="s">
        <v>17036</v>
      </c>
      <c r="I19526" s="3" t="s">
        <v>17037</v>
      </c>
      <c r="J19526" s="3" t="s">
        <v>4475</v>
      </c>
      <c r="K19526" s="3" t="s">
        <v>24</v>
      </c>
      <c r="L19526" s="3">
        <v>27.0</v>
      </c>
      <c r="M19526" s="3" t="s">
        <v>25</v>
      </c>
      <c r="N19526" s="3" t="s">
        <v>17066</v>
      </c>
      <c r="O19526" s="3" t="s">
        <v>95</v>
      </c>
      <c r="P19526" s="4">
        <v>15963.0</v>
      </c>
      <c r="Q19526" s="3" t="s">
        <v>49</v>
      </c>
      <c r="S19526" s="3" t="s">
        <v>34</v>
      </c>
    </row>
    <row r="19527">
      <c r="A19527" s="2">
        <v>42318.71491898148</v>
      </c>
      <c r="B19527" s="3">
        <v>1.0</v>
      </c>
      <c r="C19527" s="3" t="s">
        <v>16817</v>
      </c>
      <c r="F19527" s="3">
        <v>6.0</v>
      </c>
      <c r="G19527" s="3">
        <v>3.0</v>
      </c>
      <c r="H19527" s="3" t="s">
        <v>17036</v>
      </c>
      <c r="I19527" s="3" t="s">
        <v>17037</v>
      </c>
      <c r="J19527" s="3" t="s">
        <v>4475</v>
      </c>
      <c r="K19527" s="3" t="s">
        <v>24</v>
      </c>
      <c r="L19527" s="3">
        <v>28.0</v>
      </c>
      <c r="M19527" s="3" t="s">
        <v>30</v>
      </c>
      <c r="N19527" s="3" t="s">
        <v>17067</v>
      </c>
      <c r="O19527" s="3" t="s">
        <v>1394</v>
      </c>
      <c r="P19527" s="4">
        <v>22855.0</v>
      </c>
      <c r="Q19527" s="3" t="s">
        <v>132</v>
      </c>
      <c r="S19527" s="3" t="s">
        <v>34</v>
      </c>
    </row>
    <row r="19528">
      <c r="A19528" s="2">
        <v>42318.71491898148</v>
      </c>
      <c r="B19528" s="3">
        <v>1.0</v>
      </c>
      <c r="C19528" s="3" t="s">
        <v>16817</v>
      </c>
      <c r="F19528" s="3">
        <v>6.0</v>
      </c>
      <c r="G19528" s="3">
        <v>3.0</v>
      </c>
      <c r="H19528" s="3" t="s">
        <v>17036</v>
      </c>
      <c r="I19528" s="3" t="s">
        <v>17037</v>
      </c>
      <c r="J19528" s="3" t="s">
        <v>4475</v>
      </c>
      <c r="K19528" s="3" t="s">
        <v>24</v>
      </c>
      <c r="L19528" s="3">
        <v>29.0</v>
      </c>
      <c r="M19528" s="3" t="s">
        <v>25</v>
      </c>
      <c r="N19528" s="3" t="s">
        <v>16863</v>
      </c>
      <c r="O19528" s="3" t="s">
        <v>17068</v>
      </c>
      <c r="P19528" s="4">
        <v>13854.0</v>
      </c>
      <c r="Q19528" s="3" t="s">
        <v>43</v>
      </c>
      <c r="S19528" s="3" t="s">
        <v>34</v>
      </c>
    </row>
    <row r="19529">
      <c r="A19529" s="2">
        <v>42318.71491898148</v>
      </c>
      <c r="B19529" s="3">
        <v>1.0</v>
      </c>
      <c r="C19529" s="3" t="s">
        <v>16817</v>
      </c>
      <c r="F19529" s="3">
        <v>6.0</v>
      </c>
      <c r="G19529" s="3">
        <v>3.0</v>
      </c>
      <c r="H19529" s="3" t="s">
        <v>17036</v>
      </c>
      <c r="I19529" s="3" t="s">
        <v>17037</v>
      </c>
      <c r="J19529" s="3" t="s">
        <v>4475</v>
      </c>
      <c r="K19529" s="3" t="s">
        <v>24</v>
      </c>
      <c r="L19529" s="3">
        <v>30.0</v>
      </c>
      <c r="M19529" s="3" t="s">
        <v>30</v>
      </c>
      <c r="N19529" s="3" t="s">
        <v>17069</v>
      </c>
      <c r="O19529" s="3" t="s">
        <v>1723</v>
      </c>
      <c r="P19529" s="4">
        <v>18441.0</v>
      </c>
      <c r="Q19529" s="3" t="s">
        <v>40</v>
      </c>
      <c r="S19529" s="3" t="s">
        <v>34</v>
      </c>
    </row>
    <row r="19530">
      <c r="A19530" s="2">
        <v>42318.71491898148</v>
      </c>
      <c r="B19530" s="3">
        <v>1.0</v>
      </c>
      <c r="C19530" s="3" t="s">
        <v>16817</v>
      </c>
      <c r="F19530" s="3">
        <v>6.0</v>
      </c>
      <c r="G19530" s="3">
        <v>3.0</v>
      </c>
      <c r="H19530" s="3" t="s">
        <v>17036</v>
      </c>
      <c r="I19530" s="3" t="s">
        <v>17037</v>
      </c>
      <c r="J19530" s="3" t="s">
        <v>4475</v>
      </c>
      <c r="K19530" s="3" t="s">
        <v>24</v>
      </c>
      <c r="L19530" s="3">
        <v>31.0</v>
      </c>
      <c r="M19530" s="3" t="s">
        <v>25</v>
      </c>
      <c r="N19530" s="3" t="s">
        <v>17051</v>
      </c>
      <c r="O19530" s="3" t="s">
        <v>48</v>
      </c>
      <c r="P19530" s="4">
        <v>26333.0</v>
      </c>
      <c r="Q19530" s="3" t="s">
        <v>33</v>
      </c>
      <c r="S19530" s="3" t="s">
        <v>34</v>
      </c>
    </row>
    <row r="19531">
      <c r="A19531" s="2">
        <v>42318.71491898148</v>
      </c>
      <c r="B19531" s="3">
        <v>1.0</v>
      </c>
      <c r="C19531" s="3" t="s">
        <v>16817</v>
      </c>
      <c r="F19531" s="3">
        <v>6.0</v>
      </c>
      <c r="G19531" s="3">
        <v>3.0</v>
      </c>
      <c r="H19531" s="3" t="s">
        <v>17036</v>
      </c>
      <c r="I19531" s="3" t="s">
        <v>17037</v>
      </c>
      <c r="J19531" s="3" t="s">
        <v>4475</v>
      </c>
      <c r="K19531" s="3" t="s">
        <v>24</v>
      </c>
      <c r="L19531" s="3">
        <v>32.0</v>
      </c>
      <c r="M19531" s="3" t="s">
        <v>30</v>
      </c>
      <c r="N19531" s="3" t="s">
        <v>12447</v>
      </c>
      <c r="O19531" s="3" t="s">
        <v>960</v>
      </c>
      <c r="P19531" s="4">
        <v>23597.0</v>
      </c>
      <c r="Q19531" s="3" t="s">
        <v>228</v>
      </c>
      <c r="S19531" s="3" t="s">
        <v>34</v>
      </c>
    </row>
    <row r="19532">
      <c r="A19532" s="2">
        <v>42318.71491898148</v>
      </c>
      <c r="B19532" s="3">
        <v>1.0</v>
      </c>
      <c r="C19532" s="3" t="s">
        <v>16817</v>
      </c>
      <c r="F19532" s="3">
        <v>6.0</v>
      </c>
      <c r="G19532" s="3">
        <v>3.0</v>
      </c>
      <c r="H19532" s="3" t="s">
        <v>17036</v>
      </c>
      <c r="I19532" s="3" t="s">
        <v>17037</v>
      </c>
      <c r="J19532" s="3" t="s">
        <v>4475</v>
      </c>
      <c r="K19532" s="3" t="s">
        <v>24</v>
      </c>
      <c r="L19532" s="3">
        <v>33.0</v>
      </c>
      <c r="M19532" s="3" t="s">
        <v>25</v>
      </c>
      <c r="N19532" s="3" t="s">
        <v>17070</v>
      </c>
      <c r="O19532" s="3" t="s">
        <v>391</v>
      </c>
      <c r="P19532" s="4">
        <v>23467.0</v>
      </c>
      <c r="Q19532" s="3" t="s">
        <v>43</v>
      </c>
      <c r="S19532" s="3" t="s">
        <v>34</v>
      </c>
    </row>
    <row r="19533">
      <c r="A19533" s="2">
        <v>42318.71491898148</v>
      </c>
      <c r="B19533" s="3">
        <v>1.0</v>
      </c>
      <c r="C19533" s="3" t="s">
        <v>16817</v>
      </c>
      <c r="F19533" s="3">
        <v>6.0</v>
      </c>
      <c r="G19533" s="3">
        <v>3.0</v>
      </c>
      <c r="H19533" s="3" t="s">
        <v>17036</v>
      </c>
      <c r="I19533" s="3" t="s">
        <v>17037</v>
      </c>
      <c r="J19533" s="3" t="s">
        <v>4475</v>
      </c>
      <c r="K19533" s="3" t="s">
        <v>24</v>
      </c>
      <c r="L19533" s="3">
        <v>34.0</v>
      </c>
      <c r="M19533" s="3" t="s">
        <v>30</v>
      </c>
      <c r="N19533" s="3" t="s">
        <v>17014</v>
      </c>
      <c r="O19533" s="3" t="s">
        <v>368</v>
      </c>
      <c r="P19533" s="4">
        <v>14688.0</v>
      </c>
      <c r="Q19533" s="3" t="s">
        <v>49</v>
      </c>
      <c r="S19533" s="3" t="s">
        <v>34</v>
      </c>
    </row>
    <row r="19534">
      <c r="A19534" s="2">
        <v>42318.71491898148</v>
      </c>
      <c r="B19534" s="3">
        <v>1.0</v>
      </c>
      <c r="C19534" s="3" t="s">
        <v>16817</v>
      </c>
      <c r="F19534" s="3">
        <v>6.0</v>
      </c>
      <c r="G19534" s="3">
        <v>3.0</v>
      </c>
      <c r="H19534" s="3" t="s">
        <v>17036</v>
      </c>
      <c r="I19534" s="3" t="s">
        <v>17037</v>
      </c>
      <c r="J19534" s="3" t="s">
        <v>4475</v>
      </c>
      <c r="K19534" s="3" t="s">
        <v>24</v>
      </c>
      <c r="L19534" s="3">
        <v>35.0</v>
      </c>
      <c r="M19534" s="3" t="s">
        <v>25</v>
      </c>
      <c r="N19534" s="3" t="s">
        <v>17071</v>
      </c>
      <c r="O19534" s="3" t="s">
        <v>17072</v>
      </c>
      <c r="P19534" s="4">
        <v>12299.0</v>
      </c>
      <c r="Q19534" s="3" t="s">
        <v>96</v>
      </c>
      <c r="S19534" s="3" t="s">
        <v>34</v>
      </c>
    </row>
    <row r="19535">
      <c r="A19535" s="2">
        <v>42318.71491898148</v>
      </c>
      <c r="B19535" s="3">
        <v>1.0</v>
      </c>
      <c r="C19535" s="3" t="s">
        <v>16817</v>
      </c>
      <c r="F19535" s="3">
        <v>6.0</v>
      </c>
      <c r="G19535" s="3">
        <v>3.0</v>
      </c>
      <c r="H19535" s="3" t="s">
        <v>17036</v>
      </c>
      <c r="I19535" s="3" t="s">
        <v>17037</v>
      </c>
      <c r="J19535" s="3" t="s">
        <v>4475</v>
      </c>
      <c r="K19535" s="3" t="s">
        <v>24</v>
      </c>
      <c r="L19535" s="3">
        <v>36.0</v>
      </c>
      <c r="M19535" s="3" t="s">
        <v>30</v>
      </c>
      <c r="N19535" s="3" t="s">
        <v>17073</v>
      </c>
      <c r="O19535" s="3" t="s">
        <v>1699</v>
      </c>
      <c r="P19535" s="4">
        <v>14361.0</v>
      </c>
      <c r="Q19535" s="3" t="s">
        <v>105</v>
      </c>
      <c r="S19535" s="3" t="s">
        <v>34</v>
      </c>
    </row>
    <row r="19536">
      <c r="A19536" s="2">
        <v>42318.71491898148</v>
      </c>
      <c r="B19536" s="3">
        <v>1.0</v>
      </c>
      <c r="C19536" s="3" t="s">
        <v>16817</v>
      </c>
      <c r="F19536" s="3">
        <v>6.0</v>
      </c>
      <c r="G19536" s="3">
        <v>3.0</v>
      </c>
      <c r="H19536" s="3" t="s">
        <v>17036</v>
      </c>
      <c r="I19536" s="3" t="s">
        <v>17037</v>
      </c>
      <c r="J19536" s="3" t="s">
        <v>4475</v>
      </c>
      <c r="K19536" s="3" t="s">
        <v>24</v>
      </c>
      <c r="L19536" s="3">
        <v>37.0</v>
      </c>
      <c r="M19536" s="3" t="s">
        <v>25</v>
      </c>
      <c r="N19536" s="3" t="s">
        <v>17074</v>
      </c>
      <c r="O19536" s="3" t="s">
        <v>9106</v>
      </c>
      <c r="P19536" s="4">
        <v>22956.0</v>
      </c>
      <c r="Q19536" s="3" t="s">
        <v>132</v>
      </c>
      <c r="S19536" s="3" t="s">
        <v>34</v>
      </c>
    </row>
    <row r="19537">
      <c r="A19537" s="2">
        <v>42318.71491898148</v>
      </c>
      <c r="B19537" s="3">
        <v>1.0</v>
      </c>
      <c r="C19537" s="3" t="s">
        <v>16817</v>
      </c>
      <c r="F19537" s="3">
        <v>6.0</v>
      </c>
      <c r="G19537" s="3">
        <v>3.0</v>
      </c>
      <c r="H19537" s="3" t="s">
        <v>17036</v>
      </c>
      <c r="I19537" s="3" t="s">
        <v>17037</v>
      </c>
      <c r="J19537" s="3" t="s">
        <v>4475</v>
      </c>
      <c r="K19537" s="3" t="s">
        <v>24</v>
      </c>
      <c r="L19537" s="3">
        <v>38.0</v>
      </c>
      <c r="M19537" s="3" t="s">
        <v>30</v>
      </c>
      <c r="N19537" s="3" t="s">
        <v>17075</v>
      </c>
      <c r="O19537" s="3" t="s">
        <v>3316</v>
      </c>
      <c r="P19537" s="4">
        <v>14427.0</v>
      </c>
      <c r="Q19537" s="3" t="s">
        <v>145</v>
      </c>
      <c r="S19537" s="3" t="s">
        <v>34</v>
      </c>
    </row>
    <row r="19538">
      <c r="A19538" s="2">
        <v>42318.71491898148</v>
      </c>
      <c r="B19538" s="3">
        <v>1.0</v>
      </c>
      <c r="C19538" s="3" t="s">
        <v>16817</v>
      </c>
      <c r="F19538" s="3">
        <v>6.0</v>
      </c>
      <c r="G19538" s="3">
        <v>3.0</v>
      </c>
      <c r="H19538" s="3" t="s">
        <v>17036</v>
      </c>
      <c r="I19538" s="3" t="s">
        <v>17037</v>
      </c>
      <c r="J19538" s="3" t="s">
        <v>4475</v>
      </c>
      <c r="K19538" s="3" t="s">
        <v>24</v>
      </c>
      <c r="L19538" s="3">
        <v>39.0</v>
      </c>
      <c r="M19538" s="3" t="s">
        <v>25</v>
      </c>
      <c r="N19538" s="3" t="s">
        <v>17076</v>
      </c>
      <c r="O19538" s="3" t="s">
        <v>9287</v>
      </c>
      <c r="P19538" s="4">
        <v>19725.0</v>
      </c>
      <c r="Q19538" s="3" t="s">
        <v>40</v>
      </c>
      <c r="S19538" s="3" t="s">
        <v>34</v>
      </c>
    </row>
    <row r="19539">
      <c r="A19539" s="2">
        <v>42318.71491898148</v>
      </c>
      <c r="B19539" s="3">
        <v>1.0</v>
      </c>
      <c r="C19539" s="3" t="s">
        <v>16817</v>
      </c>
      <c r="F19539" s="3">
        <v>6.0</v>
      </c>
      <c r="G19539" s="3">
        <v>3.0</v>
      </c>
      <c r="H19539" s="3" t="s">
        <v>17036</v>
      </c>
      <c r="I19539" s="3" t="s">
        <v>17037</v>
      </c>
      <c r="J19539" s="3" t="s">
        <v>4475</v>
      </c>
      <c r="K19539" s="3" t="s">
        <v>24</v>
      </c>
      <c r="L19539" s="3">
        <v>40.0</v>
      </c>
      <c r="M19539" s="3" t="s">
        <v>30</v>
      </c>
      <c r="N19539" s="3" t="s">
        <v>17077</v>
      </c>
      <c r="O19539" s="3" t="s">
        <v>1646</v>
      </c>
      <c r="P19539" s="4">
        <v>16154.0</v>
      </c>
      <c r="Q19539" s="3" t="s">
        <v>75</v>
      </c>
      <c r="S19539" s="3" t="s">
        <v>34</v>
      </c>
    </row>
    <row r="19540">
      <c r="A19540" s="2">
        <v>42318.71491898148</v>
      </c>
      <c r="B19540" s="3">
        <v>1.0</v>
      </c>
      <c r="C19540" s="3" t="s">
        <v>16817</v>
      </c>
      <c r="F19540" s="3">
        <v>6.0</v>
      </c>
      <c r="G19540" s="3">
        <v>3.0</v>
      </c>
      <c r="H19540" s="3" t="s">
        <v>17036</v>
      </c>
      <c r="I19540" s="3" t="s">
        <v>17037</v>
      </c>
      <c r="J19540" s="3" t="s">
        <v>4475</v>
      </c>
      <c r="K19540" s="3" t="s">
        <v>24</v>
      </c>
      <c r="L19540" s="3">
        <v>41.0</v>
      </c>
      <c r="M19540" s="3" t="s">
        <v>25</v>
      </c>
      <c r="N19540" s="3" t="s">
        <v>17078</v>
      </c>
      <c r="O19540" s="3" t="s">
        <v>17079</v>
      </c>
      <c r="P19540" s="4">
        <v>22077.0</v>
      </c>
      <c r="Q19540" s="3" t="s">
        <v>1159</v>
      </c>
      <c r="S19540" s="3" t="s">
        <v>34</v>
      </c>
    </row>
    <row r="19541">
      <c r="A19541" s="2">
        <v>42318.71491898148</v>
      </c>
      <c r="B19541" s="3">
        <v>1.0</v>
      </c>
      <c r="C19541" s="3" t="s">
        <v>16817</v>
      </c>
      <c r="F19541" s="3">
        <v>6.0</v>
      </c>
      <c r="G19541" s="3">
        <v>3.0</v>
      </c>
      <c r="H19541" s="3" t="s">
        <v>17036</v>
      </c>
      <c r="I19541" s="3" t="s">
        <v>17037</v>
      </c>
      <c r="J19541" s="3" t="s">
        <v>4475</v>
      </c>
      <c r="K19541" s="3" t="s">
        <v>24</v>
      </c>
      <c r="L19541" s="3">
        <v>42.0</v>
      </c>
      <c r="M19541" s="3" t="s">
        <v>30</v>
      </c>
      <c r="N19541" s="3" t="s">
        <v>17080</v>
      </c>
      <c r="O19541" s="3" t="s">
        <v>460</v>
      </c>
      <c r="P19541" s="4">
        <v>15415.0</v>
      </c>
      <c r="Q19541" s="3" t="s">
        <v>132</v>
      </c>
      <c r="S19541" s="3" t="s">
        <v>34</v>
      </c>
    </row>
    <row r="19542">
      <c r="A19542" s="2">
        <v>42318.71491898148</v>
      </c>
      <c r="B19542" s="3">
        <v>1.0</v>
      </c>
      <c r="C19542" s="3" t="s">
        <v>16817</v>
      </c>
      <c r="F19542" s="3">
        <v>6.0</v>
      </c>
      <c r="G19542" s="3">
        <v>3.0</v>
      </c>
      <c r="H19542" s="3" t="s">
        <v>17036</v>
      </c>
      <c r="I19542" s="3" t="s">
        <v>17037</v>
      </c>
      <c r="J19542" s="3" t="s">
        <v>4475</v>
      </c>
      <c r="K19542" s="3" t="s">
        <v>24</v>
      </c>
      <c r="L19542" s="3">
        <v>43.0</v>
      </c>
      <c r="M19542" s="3" t="s">
        <v>25</v>
      </c>
      <c r="N19542" s="3" t="s">
        <v>17081</v>
      </c>
      <c r="O19542" s="3" t="s">
        <v>17082</v>
      </c>
      <c r="P19542" s="4">
        <v>10532.0</v>
      </c>
      <c r="Q19542" s="3" t="s">
        <v>970</v>
      </c>
      <c r="S19542" s="3" t="s">
        <v>34</v>
      </c>
    </row>
    <row r="19543">
      <c r="A19543" s="2">
        <v>42318.71491898148</v>
      </c>
      <c r="B19543" s="3">
        <v>1.0</v>
      </c>
      <c r="C19543" s="3" t="s">
        <v>16817</v>
      </c>
      <c r="F19543" s="3">
        <v>7.0</v>
      </c>
      <c r="G19543" s="3">
        <v>8.0</v>
      </c>
      <c r="H19543" s="3" t="s">
        <v>17083</v>
      </c>
      <c r="I19543" s="3" t="s">
        <v>17084</v>
      </c>
      <c r="J19543" s="3" t="s">
        <v>4890</v>
      </c>
      <c r="K19543" s="3" t="s">
        <v>272</v>
      </c>
      <c r="L19543" s="3">
        <v>1.0</v>
      </c>
      <c r="M19543" s="3" t="s">
        <v>30</v>
      </c>
      <c r="N19543" s="3" t="s">
        <v>17085</v>
      </c>
      <c r="O19543" s="3" t="s">
        <v>7244</v>
      </c>
      <c r="P19543" s="4">
        <v>16777.0</v>
      </c>
      <c r="Q19543" s="3" t="s">
        <v>86</v>
      </c>
      <c r="S19543" s="3" t="s">
        <v>34</v>
      </c>
    </row>
    <row r="19544">
      <c r="A19544" s="2">
        <v>42318.71491898148</v>
      </c>
      <c r="B19544" s="3">
        <v>1.0</v>
      </c>
      <c r="C19544" s="3" t="s">
        <v>16817</v>
      </c>
      <c r="F19544" s="3">
        <v>7.0</v>
      </c>
      <c r="G19544" s="3">
        <v>8.0</v>
      </c>
      <c r="H19544" s="3" t="s">
        <v>17083</v>
      </c>
      <c r="I19544" s="3" t="s">
        <v>17084</v>
      </c>
      <c r="J19544" s="3" t="s">
        <v>4890</v>
      </c>
      <c r="K19544" s="3" t="s">
        <v>24</v>
      </c>
      <c r="L19544" s="3">
        <v>2.0</v>
      </c>
      <c r="M19544" s="3" t="s">
        <v>25</v>
      </c>
      <c r="N19544" s="3" t="s">
        <v>17086</v>
      </c>
      <c r="O19544" s="3" t="s">
        <v>7860</v>
      </c>
      <c r="P19544" s="4">
        <v>21059.0</v>
      </c>
      <c r="Q19544" s="3" t="s">
        <v>247</v>
      </c>
      <c r="S19544" s="3" t="s">
        <v>34</v>
      </c>
    </row>
    <row r="19545">
      <c r="A19545" s="2">
        <v>42318.71491898148</v>
      </c>
      <c r="B19545" s="3">
        <v>1.0</v>
      </c>
      <c r="C19545" s="3" t="s">
        <v>16817</v>
      </c>
      <c r="F19545" s="3">
        <v>7.0</v>
      </c>
      <c r="G19545" s="3">
        <v>8.0</v>
      </c>
      <c r="H19545" s="3" t="s">
        <v>17083</v>
      </c>
      <c r="I19545" s="3" t="s">
        <v>17084</v>
      </c>
      <c r="J19545" s="3" t="s">
        <v>4890</v>
      </c>
      <c r="K19545" s="3" t="s">
        <v>24</v>
      </c>
      <c r="L19545" s="3">
        <v>3.0</v>
      </c>
      <c r="M19545" s="3" t="s">
        <v>30</v>
      </c>
      <c r="N19545" s="3" t="s">
        <v>17087</v>
      </c>
      <c r="O19545" s="3" t="s">
        <v>17088</v>
      </c>
      <c r="P19545" s="4">
        <v>19190.0</v>
      </c>
      <c r="Q19545" s="3" t="s">
        <v>83</v>
      </c>
      <c r="S19545" s="3" t="s">
        <v>34</v>
      </c>
    </row>
    <row r="19546">
      <c r="A19546" s="2">
        <v>42318.71491898148</v>
      </c>
      <c r="B19546" s="3">
        <v>1.0</v>
      </c>
      <c r="C19546" s="3" t="s">
        <v>16817</v>
      </c>
      <c r="F19546" s="3">
        <v>7.0</v>
      </c>
      <c r="G19546" s="3">
        <v>8.0</v>
      </c>
      <c r="H19546" s="3" t="s">
        <v>17083</v>
      </c>
      <c r="I19546" s="3" t="s">
        <v>17084</v>
      </c>
      <c r="J19546" s="3" t="s">
        <v>4890</v>
      </c>
      <c r="K19546" s="3" t="s">
        <v>24</v>
      </c>
      <c r="L19546" s="3">
        <v>4.0</v>
      </c>
      <c r="M19546" s="3" t="s">
        <v>25</v>
      </c>
      <c r="N19546" s="3" t="s">
        <v>17089</v>
      </c>
      <c r="O19546" s="3" t="s">
        <v>639</v>
      </c>
      <c r="P19546" s="4">
        <v>19111.0</v>
      </c>
      <c r="Q19546" s="3" t="s">
        <v>86</v>
      </c>
      <c r="S19546" s="3" t="s">
        <v>34</v>
      </c>
    </row>
    <row r="19547">
      <c r="A19547" s="2">
        <v>42318.71491898148</v>
      </c>
      <c r="B19547" s="3">
        <v>1.0</v>
      </c>
      <c r="C19547" s="3" t="s">
        <v>16817</v>
      </c>
      <c r="F19547" s="3">
        <v>7.0</v>
      </c>
      <c r="G19547" s="3">
        <v>8.0</v>
      </c>
      <c r="H19547" s="3" t="s">
        <v>17083</v>
      </c>
      <c r="I19547" s="3" t="s">
        <v>17084</v>
      </c>
      <c r="J19547" s="3" t="s">
        <v>4890</v>
      </c>
      <c r="K19547" s="3" t="s">
        <v>24</v>
      </c>
      <c r="L19547" s="3">
        <v>5.0</v>
      </c>
      <c r="M19547" s="3" t="s">
        <v>30</v>
      </c>
      <c r="N19547" s="3" t="s">
        <v>17090</v>
      </c>
      <c r="O19547" s="3" t="s">
        <v>1012</v>
      </c>
      <c r="P19547" s="4">
        <v>26789.0</v>
      </c>
      <c r="Q19547" s="3" t="s">
        <v>33</v>
      </c>
      <c r="S19547" s="3" t="s">
        <v>34</v>
      </c>
    </row>
    <row r="19548">
      <c r="A19548" s="2">
        <v>42318.71491898148</v>
      </c>
      <c r="B19548" s="3">
        <v>1.0</v>
      </c>
      <c r="C19548" s="3" t="s">
        <v>16817</v>
      </c>
      <c r="F19548" s="3">
        <v>7.0</v>
      </c>
      <c r="G19548" s="3">
        <v>8.0</v>
      </c>
      <c r="H19548" s="3" t="s">
        <v>17083</v>
      </c>
      <c r="I19548" s="3" t="s">
        <v>17084</v>
      </c>
      <c r="J19548" s="3" t="s">
        <v>4890</v>
      </c>
      <c r="K19548" s="3" t="s">
        <v>24</v>
      </c>
      <c r="L19548" s="3">
        <v>6.0</v>
      </c>
      <c r="M19548" s="3" t="s">
        <v>25</v>
      </c>
      <c r="N19548" s="3" t="s">
        <v>17091</v>
      </c>
      <c r="O19548" s="3" t="s">
        <v>1109</v>
      </c>
      <c r="P19548" s="4">
        <v>22385.0</v>
      </c>
      <c r="Q19548" s="3" t="s">
        <v>352</v>
      </c>
      <c r="S19548" s="3" t="s">
        <v>34</v>
      </c>
    </row>
    <row r="19549">
      <c r="A19549" s="2">
        <v>42318.71491898148</v>
      </c>
      <c r="B19549" s="3">
        <v>1.0</v>
      </c>
      <c r="C19549" s="3" t="s">
        <v>16817</v>
      </c>
      <c r="F19549" s="3">
        <v>7.0</v>
      </c>
      <c r="G19549" s="3">
        <v>8.0</v>
      </c>
      <c r="H19549" s="3" t="s">
        <v>17083</v>
      </c>
      <c r="I19549" s="3" t="s">
        <v>17084</v>
      </c>
      <c r="J19549" s="3" t="s">
        <v>4890</v>
      </c>
      <c r="K19549" s="3" t="s">
        <v>24</v>
      </c>
      <c r="L19549" s="3">
        <v>7.0</v>
      </c>
      <c r="M19549" s="3" t="s">
        <v>30</v>
      </c>
      <c r="N19549" s="3" t="s">
        <v>17092</v>
      </c>
      <c r="O19549" s="3" t="s">
        <v>17093</v>
      </c>
      <c r="P19549" s="4">
        <v>20338.0</v>
      </c>
      <c r="Q19549" s="3" t="s">
        <v>55</v>
      </c>
      <c r="S19549" s="3" t="s">
        <v>34</v>
      </c>
    </row>
    <row r="19550">
      <c r="A19550" s="2">
        <v>42318.71491898148</v>
      </c>
      <c r="B19550" s="3">
        <v>1.0</v>
      </c>
      <c r="C19550" s="3" t="s">
        <v>16817</v>
      </c>
      <c r="F19550" s="3">
        <v>7.0</v>
      </c>
      <c r="G19550" s="3">
        <v>8.0</v>
      </c>
      <c r="H19550" s="3" t="s">
        <v>17083</v>
      </c>
      <c r="I19550" s="3" t="s">
        <v>17084</v>
      </c>
      <c r="J19550" s="3" t="s">
        <v>4890</v>
      </c>
      <c r="K19550" s="3" t="s">
        <v>24</v>
      </c>
      <c r="L19550" s="3">
        <v>8.0</v>
      </c>
      <c r="M19550" s="3" t="s">
        <v>25</v>
      </c>
      <c r="N19550" s="3" t="s">
        <v>17094</v>
      </c>
      <c r="O19550" s="3" t="s">
        <v>17095</v>
      </c>
      <c r="P19550" s="4">
        <v>16139.0</v>
      </c>
      <c r="Q19550" s="3" t="s">
        <v>117</v>
      </c>
      <c r="S19550" s="3" t="s">
        <v>34</v>
      </c>
    </row>
    <row r="19551">
      <c r="A19551" s="2">
        <v>42318.71491898148</v>
      </c>
      <c r="B19551" s="3">
        <v>1.0</v>
      </c>
      <c r="C19551" s="3" t="s">
        <v>16817</v>
      </c>
      <c r="F19551" s="3">
        <v>7.0</v>
      </c>
      <c r="G19551" s="3">
        <v>8.0</v>
      </c>
      <c r="H19551" s="3" t="s">
        <v>17083</v>
      </c>
      <c r="I19551" s="3" t="s">
        <v>17084</v>
      </c>
      <c r="J19551" s="3" t="s">
        <v>4890</v>
      </c>
      <c r="K19551" s="3" t="s">
        <v>24</v>
      </c>
      <c r="L19551" s="3">
        <v>9.0</v>
      </c>
      <c r="M19551" s="3" t="s">
        <v>30</v>
      </c>
      <c r="N19551" s="3" t="s">
        <v>17096</v>
      </c>
      <c r="O19551" s="3" t="s">
        <v>17097</v>
      </c>
      <c r="P19551" s="4">
        <v>18053.0</v>
      </c>
      <c r="Q19551" s="3" t="s">
        <v>86</v>
      </c>
      <c r="S19551" s="3" t="s">
        <v>34</v>
      </c>
    </row>
    <row r="19552">
      <c r="A19552" s="2">
        <v>42318.71491898148</v>
      </c>
      <c r="B19552" s="3">
        <v>1.0</v>
      </c>
      <c r="C19552" s="3" t="s">
        <v>16817</v>
      </c>
      <c r="F19552" s="3">
        <v>7.0</v>
      </c>
      <c r="G19552" s="3">
        <v>8.0</v>
      </c>
      <c r="H19552" s="3" t="s">
        <v>17083</v>
      </c>
      <c r="I19552" s="3" t="s">
        <v>17084</v>
      </c>
      <c r="J19552" s="3" t="s">
        <v>4890</v>
      </c>
      <c r="K19552" s="3" t="s">
        <v>24</v>
      </c>
      <c r="L19552" s="3">
        <v>10.0</v>
      </c>
      <c r="M19552" s="3" t="s">
        <v>25</v>
      </c>
      <c r="N19552" s="3" t="s">
        <v>17098</v>
      </c>
      <c r="O19552" s="3" t="s">
        <v>237</v>
      </c>
      <c r="P19552" s="4">
        <v>23298.0</v>
      </c>
      <c r="Q19552" s="3" t="s">
        <v>132</v>
      </c>
      <c r="S19552" s="3" t="s">
        <v>34</v>
      </c>
    </row>
    <row r="19553">
      <c r="A19553" s="2">
        <v>42318.71491898148</v>
      </c>
      <c r="B19553" s="3">
        <v>1.0</v>
      </c>
      <c r="C19553" s="3" t="s">
        <v>16817</v>
      </c>
      <c r="F19553" s="3">
        <v>7.0</v>
      </c>
      <c r="G19553" s="3">
        <v>8.0</v>
      </c>
      <c r="H19553" s="3" t="s">
        <v>17083</v>
      </c>
      <c r="I19553" s="3" t="s">
        <v>17084</v>
      </c>
      <c r="J19553" s="3" t="s">
        <v>4890</v>
      </c>
      <c r="K19553" s="3" t="s">
        <v>24</v>
      </c>
      <c r="L19553" s="3">
        <v>11.0</v>
      </c>
      <c r="M19553" s="3" t="s">
        <v>30</v>
      </c>
      <c r="N19553" s="3" t="s">
        <v>17099</v>
      </c>
      <c r="O19553" s="3" t="s">
        <v>17093</v>
      </c>
      <c r="P19553" s="4">
        <v>24808.0</v>
      </c>
      <c r="Q19553" s="3" t="s">
        <v>169</v>
      </c>
      <c r="S19553" s="3" t="s">
        <v>34</v>
      </c>
    </row>
    <row r="19554">
      <c r="A19554" s="2">
        <v>42318.71491898148</v>
      </c>
      <c r="B19554" s="3">
        <v>1.0</v>
      </c>
      <c r="C19554" s="3" t="s">
        <v>16817</v>
      </c>
      <c r="F19554" s="3">
        <v>7.0</v>
      </c>
      <c r="G19554" s="3">
        <v>8.0</v>
      </c>
      <c r="H19554" s="3" t="s">
        <v>17083</v>
      </c>
      <c r="I19554" s="3" t="s">
        <v>17084</v>
      </c>
      <c r="J19554" s="3" t="s">
        <v>4890</v>
      </c>
      <c r="K19554" s="3" t="s">
        <v>24</v>
      </c>
      <c r="L19554" s="3">
        <v>12.0</v>
      </c>
      <c r="M19554" s="3" t="s">
        <v>25</v>
      </c>
      <c r="N19554" s="3" t="s">
        <v>2668</v>
      </c>
      <c r="O19554" s="3" t="s">
        <v>218</v>
      </c>
      <c r="P19554" s="4">
        <v>23930.0</v>
      </c>
      <c r="Q19554" s="3" t="s">
        <v>247</v>
      </c>
      <c r="S19554" s="3" t="s">
        <v>34</v>
      </c>
    </row>
    <row r="19555">
      <c r="A19555" s="2">
        <v>42318.71491898148</v>
      </c>
      <c r="B19555" s="3">
        <v>1.0</v>
      </c>
      <c r="C19555" s="3" t="s">
        <v>16817</v>
      </c>
      <c r="F19555" s="3">
        <v>7.0</v>
      </c>
      <c r="G19555" s="3">
        <v>8.0</v>
      </c>
      <c r="H19555" s="3" t="s">
        <v>17083</v>
      </c>
      <c r="I19555" s="3" t="s">
        <v>17084</v>
      </c>
      <c r="J19555" s="3" t="s">
        <v>4890</v>
      </c>
      <c r="K19555" s="3" t="s">
        <v>24</v>
      </c>
      <c r="L19555" s="3">
        <v>13.0</v>
      </c>
      <c r="M19555" s="3" t="s">
        <v>30</v>
      </c>
      <c r="N19555" s="3" t="s">
        <v>17100</v>
      </c>
      <c r="O19555" s="3" t="s">
        <v>323</v>
      </c>
      <c r="P19555" s="4">
        <v>23556.0</v>
      </c>
      <c r="Q19555" s="3" t="s">
        <v>1955</v>
      </c>
      <c r="S19555" s="3" t="s">
        <v>34</v>
      </c>
    </row>
    <row r="19556">
      <c r="A19556" s="2">
        <v>42318.71491898148</v>
      </c>
      <c r="B19556" s="3">
        <v>1.0</v>
      </c>
      <c r="C19556" s="3" t="s">
        <v>16817</v>
      </c>
      <c r="F19556" s="3">
        <v>7.0</v>
      </c>
      <c r="G19556" s="3">
        <v>8.0</v>
      </c>
      <c r="H19556" s="3" t="s">
        <v>17083</v>
      </c>
      <c r="I19556" s="3" t="s">
        <v>17084</v>
      </c>
      <c r="J19556" s="3" t="s">
        <v>4890</v>
      </c>
      <c r="K19556" s="3" t="s">
        <v>24</v>
      </c>
      <c r="L19556" s="3">
        <v>14.0</v>
      </c>
      <c r="M19556" s="3" t="s">
        <v>25</v>
      </c>
      <c r="N19556" s="3" t="s">
        <v>17101</v>
      </c>
      <c r="O19556" s="3" t="s">
        <v>200</v>
      </c>
      <c r="P19556" s="4">
        <v>16754.0</v>
      </c>
      <c r="Q19556" s="3" t="s">
        <v>145</v>
      </c>
      <c r="S19556" s="3" t="s">
        <v>34</v>
      </c>
    </row>
    <row r="19557">
      <c r="A19557" s="2">
        <v>42318.71491898148</v>
      </c>
      <c r="B19557" s="3">
        <v>1.0</v>
      </c>
      <c r="C19557" s="3" t="s">
        <v>16817</v>
      </c>
      <c r="F19557" s="3">
        <v>7.0</v>
      </c>
      <c r="G19557" s="3">
        <v>8.0</v>
      </c>
      <c r="H19557" s="3" t="s">
        <v>17083</v>
      </c>
      <c r="I19557" s="3" t="s">
        <v>17084</v>
      </c>
      <c r="J19557" s="3" t="s">
        <v>4890</v>
      </c>
      <c r="K19557" s="3" t="s">
        <v>24</v>
      </c>
      <c r="L19557" s="3">
        <v>15.0</v>
      </c>
      <c r="M19557" s="3" t="s">
        <v>30</v>
      </c>
      <c r="N19557" s="3" t="s">
        <v>17102</v>
      </c>
      <c r="O19557" s="3" t="s">
        <v>17093</v>
      </c>
      <c r="P19557" s="4">
        <v>26927.0</v>
      </c>
      <c r="Q19557" s="3" t="s">
        <v>132</v>
      </c>
      <c r="S19557" s="3" t="s">
        <v>34</v>
      </c>
    </row>
    <row r="19558">
      <c r="A19558" s="2">
        <v>42318.71491898148</v>
      </c>
      <c r="B19558" s="3">
        <v>1.0</v>
      </c>
      <c r="C19558" s="3" t="s">
        <v>16817</v>
      </c>
      <c r="F19558" s="3">
        <v>7.0</v>
      </c>
      <c r="G19558" s="3">
        <v>8.0</v>
      </c>
      <c r="H19558" s="3" t="s">
        <v>17083</v>
      </c>
      <c r="I19558" s="3" t="s">
        <v>17084</v>
      </c>
      <c r="J19558" s="3" t="s">
        <v>4890</v>
      </c>
      <c r="K19558" s="3" t="s">
        <v>24</v>
      </c>
      <c r="L19558" s="3">
        <v>16.0</v>
      </c>
      <c r="M19558" s="3" t="s">
        <v>25</v>
      </c>
      <c r="N19558" s="3" t="s">
        <v>17103</v>
      </c>
      <c r="O19558" s="3" t="s">
        <v>570</v>
      </c>
      <c r="P19558" s="4">
        <v>24764.0</v>
      </c>
      <c r="Q19558" s="3" t="s">
        <v>352</v>
      </c>
      <c r="S19558" s="3" t="s">
        <v>34</v>
      </c>
    </row>
    <row r="19559">
      <c r="A19559" s="2">
        <v>42318.71491898148</v>
      </c>
      <c r="B19559" s="3">
        <v>1.0</v>
      </c>
      <c r="C19559" s="3" t="s">
        <v>16817</v>
      </c>
      <c r="F19559" s="3">
        <v>7.0</v>
      </c>
      <c r="G19559" s="3">
        <v>8.0</v>
      </c>
      <c r="H19559" s="3" t="s">
        <v>17083</v>
      </c>
      <c r="I19559" s="3" t="s">
        <v>17084</v>
      </c>
      <c r="J19559" s="3" t="s">
        <v>4890</v>
      </c>
      <c r="K19559" s="3" t="s">
        <v>24</v>
      </c>
      <c r="L19559" s="3">
        <v>17.0</v>
      </c>
      <c r="M19559" s="3" t="s">
        <v>30</v>
      </c>
      <c r="N19559" s="3" t="s">
        <v>17104</v>
      </c>
      <c r="O19559" s="3" t="s">
        <v>225</v>
      </c>
      <c r="P19559" s="4">
        <v>27824.0</v>
      </c>
      <c r="Q19559" s="3" t="s">
        <v>228</v>
      </c>
      <c r="S19559" s="3" t="s">
        <v>34</v>
      </c>
    </row>
    <row r="19560">
      <c r="A19560" s="2">
        <v>42318.71491898148</v>
      </c>
      <c r="B19560" s="3">
        <v>1.0</v>
      </c>
      <c r="C19560" s="3" t="s">
        <v>16817</v>
      </c>
      <c r="F19560" s="3">
        <v>7.0</v>
      </c>
      <c r="G19560" s="3">
        <v>8.0</v>
      </c>
      <c r="H19560" s="3" t="s">
        <v>17083</v>
      </c>
      <c r="I19560" s="3" t="s">
        <v>17084</v>
      </c>
      <c r="J19560" s="3" t="s">
        <v>4890</v>
      </c>
      <c r="K19560" s="3" t="s">
        <v>24</v>
      </c>
      <c r="L19560" s="3">
        <v>18.0</v>
      </c>
      <c r="M19560" s="3" t="s">
        <v>25</v>
      </c>
      <c r="N19560" s="3" t="s">
        <v>17105</v>
      </c>
      <c r="O19560" s="3" t="s">
        <v>796</v>
      </c>
      <c r="P19560" s="4">
        <v>14969.0</v>
      </c>
      <c r="Q19560" s="3" t="s">
        <v>86</v>
      </c>
      <c r="S19560" s="3" t="s">
        <v>34</v>
      </c>
    </row>
    <row r="19561">
      <c r="A19561" s="2">
        <v>42318.71491898148</v>
      </c>
      <c r="B19561" s="3">
        <v>1.0</v>
      </c>
      <c r="C19561" s="3" t="s">
        <v>16817</v>
      </c>
      <c r="F19561" s="3">
        <v>7.0</v>
      </c>
      <c r="G19561" s="3">
        <v>8.0</v>
      </c>
      <c r="H19561" s="3" t="s">
        <v>17083</v>
      </c>
      <c r="I19561" s="3" t="s">
        <v>17084</v>
      </c>
      <c r="J19561" s="3" t="s">
        <v>4890</v>
      </c>
      <c r="K19561" s="3" t="s">
        <v>24</v>
      </c>
      <c r="L19561" s="3">
        <v>19.0</v>
      </c>
      <c r="M19561" s="3" t="s">
        <v>30</v>
      </c>
      <c r="N19561" s="3" t="s">
        <v>17106</v>
      </c>
      <c r="O19561" s="3" t="s">
        <v>1197</v>
      </c>
      <c r="P19561" s="4">
        <v>21294.0</v>
      </c>
      <c r="Q19561" s="3" t="s">
        <v>132</v>
      </c>
      <c r="S19561" s="3" t="s">
        <v>34</v>
      </c>
    </row>
    <row r="19562">
      <c r="A19562" s="2">
        <v>42318.71491898148</v>
      </c>
      <c r="B19562" s="3">
        <v>1.0</v>
      </c>
      <c r="C19562" s="3" t="s">
        <v>16817</v>
      </c>
      <c r="F19562" s="3">
        <v>7.0</v>
      </c>
      <c r="G19562" s="3">
        <v>8.0</v>
      </c>
      <c r="H19562" s="3" t="s">
        <v>17083</v>
      </c>
      <c r="I19562" s="3" t="s">
        <v>17084</v>
      </c>
      <c r="J19562" s="3" t="s">
        <v>4890</v>
      </c>
      <c r="K19562" s="3" t="s">
        <v>24</v>
      </c>
      <c r="L19562" s="3">
        <v>20.0</v>
      </c>
      <c r="M19562" s="3" t="s">
        <v>25</v>
      </c>
      <c r="N19562" s="3" t="s">
        <v>17107</v>
      </c>
      <c r="O19562" s="3" t="s">
        <v>218</v>
      </c>
      <c r="P19562" s="4">
        <v>21958.0</v>
      </c>
      <c r="Q19562" s="3" t="s">
        <v>43</v>
      </c>
      <c r="S19562" s="3" t="s">
        <v>34</v>
      </c>
    </row>
    <row r="19563">
      <c r="A19563" s="2">
        <v>42318.71491898148</v>
      </c>
      <c r="B19563" s="3">
        <v>1.0</v>
      </c>
      <c r="C19563" s="3" t="s">
        <v>16817</v>
      </c>
      <c r="F19563" s="3">
        <v>7.0</v>
      </c>
      <c r="G19563" s="3">
        <v>8.0</v>
      </c>
      <c r="H19563" s="3" t="s">
        <v>17083</v>
      </c>
      <c r="I19563" s="3" t="s">
        <v>17084</v>
      </c>
      <c r="J19563" s="3" t="s">
        <v>4890</v>
      </c>
      <c r="K19563" s="3" t="s">
        <v>24</v>
      </c>
      <c r="L19563" s="3">
        <v>21.0</v>
      </c>
      <c r="M19563" s="3" t="s">
        <v>30</v>
      </c>
      <c r="N19563" s="3" t="s">
        <v>17108</v>
      </c>
      <c r="O19563" s="3" t="s">
        <v>17109</v>
      </c>
      <c r="P19563" s="4">
        <v>28620.0</v>
      </c>
      <c r="Q19563" s="3" t="s">
        <v>159</v>
      </c>
      <c r="S19563" s="3" t="s">
        <v>34</v>
      </c>
    </row>
    <row r="19564">
      <c r="A19564" s="2">
        <v>42318.71491898148</v>
      </c>
      <c r="B19564" s="3">
        <v>1.0</v>
      </c>
      <c r="C19564" s="3" t="s">
        <v>16817</v>
      </c>
      <c r="F19564" s="3">
        <v>7.0</v>
      </c>
      <c r="G19564" s="3">
        <v>8.0</v>
      </c>
      <c r="H19564" s="3" t="s">
        <v>17083</v>
      </c>
      <c r="I19564" s="3" t="s">
        <v>17084</v>
      </c>
      <c r="J19564" s="3" t="s">
        <v>4890</v>
      </c>
      <c r="K19564" s="3" t="s">
        <v>24</v>
      </c>
      <c r="L19564" s="3">
        <v>22.0</v>
      </c>
      <c r="M19564" s="3" t="s">
        <v>25</v>
      </c>
      <c r="N19564" s="3" t="s">
        <v>1137</v>
      </c>
      <c r="O19564" s="3" t="s">
        <v>639</v>
      </c>
      <c r="P19564" s="4">
        <v>17014.0</v>
      </c>
      <c r="Q19564" s="3" t="s">
        <v>49</v>
      </c>
      <c r="S19564" s="3" t="s">
        <v>34</v>
      </c>
    </row>
    <row r="19565">
      <c r="A19565" s="2">
        <v>42318.71491898148</v>
      </c>
      <c r="B19565" s="3">
        <v>1.0</v>
      </c>
      <c r="C19565" s="3" t="s">
        <v>16817</v>
      </c>
      <c r="F19565" s="3">
        <v>7.0</v>
      </c>
      <c r="G19565" s="3">
        <v>8.0</v>
      </c>
      <c r="H19565" s="3" t="s">
        <v>17083</v>
      </c>
      <c r="I19565" s="3" t="s">
        <v>17084</v>
      </c>
      <c r="J19565" s="3" t="s">
        <v>4890</v>
      </c>
      <c r="K19565" s="3" t="s">
        <v>24</v>
      </c>
      <c r="L19565" s="3">
        <v>23.0</v>
      </c>
      <c r="M19565" s="3" t="s">
        <v>30</v>
      </c>
      <c r="N19565" s="3" t="s">
        <v>17110</v>
      </c>
      <c r="O19565" s="3" t="s">
        <v>9368</v>
      </c>
      <c r="P19565" s="4">
        <v>28126.0</v>
      </c>
      <c r="Q19565" s="3" t="s">
        <v>72</v>
      </c>
      <c r="S19565" s="3" t="s">
        <v>34</v>
      </c>
    </row>
    <row r="19566">
      <c r="A19566" s="2">
        <v>42318.71491898148</v>
      </c>
      <c r="B19566" s="3">
        <v>1.0</v>
      </c>
      <c r="C19566" s="3" t="s">
        <v>16817</v>
      </c>
      <c r="F19566" s="3">
        <v>7.0</v>
      </c>
      <c r="G19566" s="3">
        <v>8.0</v>
      </c>
      <c r="H19566" s="3" t="s">
        <v>17083</v>
      </c>
      <c r="I19566" s="3" t="s">
        <v>17084</v>
      </c>
      <c r="J19566" s="3" t="s">
        <v>4890</v>
      </c>
      <c r="K19566" s="3" t="s">
        <v>24</v>
      </c>
      <c r="L19566" s="3">
        <v>24.0</v>
      </c>
      <c r="M19566" s="3" t="s">
        <v>25</v>
      </c>
      <c r="N19566" s="3" t="s">
        <v>17111</v>
      </c>
      <c r="O19566" s="3" t="s">
        <v>1475</v>
      </c>
      <c r="P19566" s="4">
        <v>18930.0</v>
      </c>
      <c r="Q19566" s="3" t="s">
        <v>75</v>
      </c>
      <c r="S19566" s="3" t="s">
        <v>34</v>
      </c>
    </row>
    <row r="19567">
      <c r="A19567" s="2">
        <v>42318.71491898148</v>
      </c>
      <c r="B19567" s="3">
        <v>1.0</v>
      </c>
      <c r="C19567" s="3" t="s">
        <v>16817</v>
      </c>
      <c r="F19567" s="3">
        <v>7.0</v>
      </c>
      <c r="G19567" s="3">
        <v>8.0</v>
      </c>
      <c r="H19567" s="3" t="s">
        <v>17083</v>
      </c>
      <c r="I19567" s="3" t="s">
        <v>17084</v>
      </c>
      <c r="J19567" s="3" t="s">
        <v>4890</v>
      </c>
      <c r="K19567" s="3" t="s">
        <v>24</v>
      </c>
      <c r="L19567" s="3">
        <v>25.0</v>
      </c>
      <c r="M19567" s="3" t="s">
        <v>30</v>
      </c>
      <c r="N19567" s="3" t="s">
        <v>17112</v>
      </c>
      <c r="O19567" s="3" t="s">
        <v>2896</v>
      </c>
      <c r="P19567" s="4">
        <v>16410.0</v>
      </c>
      <c r="Q19567" s="3" t="s">
        <v>86</v>
      </c>
      <c r="S19567" s="3" t="s">
        <v>34</v>
      </c>
    </row>
    <row r="19568">
      <c r="A19568" s="2">
        <v>42318.71491898148</v>
      </c>
      <c r="B19568" s="3">
        <v>1.0</v>
      </c>
      <c r="C19568" s="3" t="s">
        <v>16817</v>
      </c>
      <c r="F19568" s="3">
        <v>7.0</v>
      </c>
      <c r="G19568" s="3">
        <v>8.0</v>
      </c>
      <c r="H19568" s="3" t="s">
        <v>17083</v>
      </c>
      <c r="I19568" s="3" t="s">
        <v>17084</v>
      </c>
      <c r="J19568" s="3" t="s">
        <v>4890</v>
      </c>
      <c r="K19568" s="3" t="s">
        <v>24</v>
      </c>
      <c r="L19568" s="3">
        <v>26.0</v>
      </c>
      <c r="M19568" s="3" t="s">
        <v>25</v>
      </c>
      <c r="N19568" s="3" t="s">
        <v>2404</v>
      </c>
      <c r="O19568" s="3" t="s">
        <v>492</v>
      </c>
      <c r="P19568" s="4">
        <v>25974.0</v>
      </c>
      <c r="Q19568" s="3" t="s">
        <v>43</v>
      </c>
      <c r="S19568" s="3" t="s">
        <v>34</v>
      </c>
    </row>
    <row r="19569">
      <c r="A19569" s="2">
        <v>42318.71491898148</v>
      </c>
      <c r="B19569" s="3">
        <v>1.0</v>
      </c>
      <c r="C19569" s="3" t="s">
        <v>16817</v>
      </c>
      <c r="F19569" s="3">
        <v>7.0</v>
      </c>
      <c r="G19569" s="3">
        <v>8.0</v>
      </c>
      <c r="H19569" s="3" t="s">
        <v>17083</v>
      </c>
      <c r="I19569" s="3" t="s">
        <v>17084</v>
      </c>
      <c r="J19569" s="3" t="s">
        <v>4890</v>
      </c>
      <c r="K19569" s="3" t="s">
        <v>24</v>
      </c>
      <c r="L19569" s="3">
        <v>27.0</v>
      </c>
      <c r="M19569" s="3" t="s">
        <v>30</v>
      </c>
      <c r="N19569" s="3" t="s">
        <v>12424</v>
      </c>
      <c r="O19569" s="3" t="s">
        <v>311</v>
      </c>
      <c r="P19569" s="4">
        <v>28695.0</v>
      </c>
      <c r="Q19569" s="3" t="s">
        <v>132</v>
      </c>
      <c r="S19569" s="3" t="s">
        <v>34</v>
      </c>
    </row>
    <row r="19570">
      <c r="A19570" s="2">
        <v>42318.71491898148</v>
      </c>
      <c r="B19570" s="3">
        <v>1.0</v>
      </c>
      <c r="C19570" s="3" t="s">
        <v>16817</v>
      </c>
      <c r="F19570" s="3">
        <v>7.0</v>
      </c>
      <c r="G19570" s="3">
        <v>8.0</v>
      </c>
      <c r="H19570" s="3" t="s">
        <v>17083</v>
      </c>
      <c r="I19570" s="3" t="s">
        <v>17084</v>
      </c>
      <c r="J19570" s="3" t="s">
        <v>4890</v>
      </c>
      <c r="K19570" s="3" t="s">
        <v>24</v>
      </c>
      <c r="L19570" s="3">
        <v>28.0</v>
      </c>
      <c r="M19570" s="3" t="s">
        <v>25</v>
      </c>
      <c r="N19570" s="3" t="s">
        <v>17113</v>
      </c>
      <c r="O19570" s="3" t="s">
        <v>281</v>
      </c>
      <c r="P19570" s="4">
        <v>21179.0</v>
      </c>
      <c r="Q19570" s="3" t="s">
        <v>43</v>
      </c>
      <c r="S19570" s="3" t="s">
        <v>34</v>
      </c>
    </row>
    <row r="19571">
      <c r="A19571" s="2">
        <v>42318.71491898148</v>
      </c>
      <c r="B19571" s="3">
        <v>1.0</v>
      </c>
      <c r="C19571" s="3" t="s">
        <v>16817</v>
      </c>
      <c r="F19571" s="3">
        <v>7.0</v>
      </c>
      <c r="G19571" s="3">
        <v>8.0</v>
      </c>
      <c r="H19571" s="3" t="s">
        <v>17083</v>
      </c>
      <c r="I19571" s="3" t="s">
        <v>17084</v>
      </c>
      <c r="J19571" s="3" t="s">
        <v>4890</v>
      </c>
      <c r="K19571" s="3" t="s">
        <v>24</v>
      </c>
      <c r="L19571" s="3">
        <v>29.0</v>
      </c>
      <c r="M19571" s="3" t="s">
        <v>30</v>
      </c>
      <c r="N19571" s="3" t="s">
        <v>9521</v>
      </c>
      <c r="O19571" s="3" t="s">
        <v>220</v>
      </c>
      <c r="P19571" s="4">
        <v>26321.0</v>
      </c>
      <c r="Q19571" s="3" t="s">
        <v>191</v>
      </c>
      <c r="S19571" s="3" t="s">
        <v>34</v>
      </c>
    </row>
    <row r="19572">
      <c r="A19572" s="2">
        <v>42318.71491898148</v>
      </c>
      <c r="B19572" s="3">
        <v>1.0</v>
      </c>
      <c r="C19572" s="3" t="s">
        <v>16817</v>
      </c>
      <c r="F19572" s="3">
        <v>7.0</v>
      </c>
      <c r="G19572" s="3">
        <v>8.0</v>
      </c>
      <c r="H19572" s="3" t="s">
        <v>17083</v>
      </c>
      <c r="I19572" s="3" t="s">
        <v>17084</v>
      </c>
      <c r="J19572" s="3" t="s">
        <v>4890</v>
      </c>
      <c r="K19572" s="3" t="s">
        <v>24</v>
      </c>
      <c r="L19572" s="3">
        <v>30.0</v>
      </c>
      <c r="M19572" s="3" t="s">
        <v>25</v>
      </c>
      <c r="N19572" s="3" t="s">
        <v>17114</v>
      </c>
      <c r="O19572" s="3" t="s">
        <v>2150</v>
      </c>
      <c r="P19572" s="4">
        <v>18560.0</v>
      </c>
      <c r="Q19572" s="3" t="s">
        <v>145</v>
      </c>
      <c r="S19572" s="3" t="s">
        <v>34</v>
      </c>
    </row>
    <row r="19573">
      <c r="A19573" s="2">
        <v>42318.71491898148</v>
      </c>
      <c r="B19573" s="3">
        <v>1.0</v>
      </c>
      <c r="C19573" s="3" t="s">
        <v>16817</v>
      </c>
      <c r="F19573" s="3">
        <v>7.0</v>
      </c>
      <c r="G19573" s="3">
        <v>8.0</v>
      </c>
      <c r="H19573" s="3" t="s">
        <v>17083</v>
      </c>
      <c r="I19573" s="3" t="s">
        <v>17084</v>
      </c>
      <c r="J19573" s="3" t="s">
        <v>4890</v>
      </c>
      <c r="K19573" s="3" t="s">
        <v>24</v>
      </c>
      <c r="L19573" s="3">
        <v>31.0</v>
      </c>
      <c r="M19573" s="3" t="s">
        <v>30</v>
      </c>
      <c r="N19573" s="3" t="s">
        <v>17115</v>
      </c>
      <c r="O19573" s="3" t="s">
        <v>17116</v>
      </c>
      <c r="P19573" s="4">
        <v>27653.0</v>
      </c>
      <c r="Q19573" s="3" t="s">
        <v>372</v>
      </c>
      <c r="S19573" s="3" t="s">
        <v>34</v>
      </c>
    </row>
    <row r="19574">
      <c r="A19574" s="2">
        <v>42318.71491898148</v>
      </c>
      <c r="B19574" s="3">
        <v>1.0</v>
      </c>
      <c r="C19574" s="3" t="s">
        <v>16817</v>
      </c>
      <c r="F19574" s="3">
        <v>7.0</v>
      </c>
      <c r="G19574" s="3">
        <v>8.0</v>
      </c>
      <c r="H19574" s="3" t="s">
        <v>17083</v>
      </c>
      <c r="I19574" s="3" t="s">
        <v>17084</v>
      </c>
      <c r="J19574" s="3" t="s">
        <v>4890</v>
      </c>
      <c r="K19574" s="3" t="s">
        <v>24</v>
      </c>
      <c r="L19574" s="3">
        <v>32.0</v>
      </c>
      <c r="M19574" s="3" t="s">
        <v>25</v>
      </c>
      <c r="N19574" s="3" t="s">
        <v>17117</v>
      </c>
      <c r="O19574" s="3" t="s">
        <v>17118</v>
      </c>
      <c r="P19574" s="4">
        <v>19781.0</v>
      </c>
      <c r="Q19574" s="3" t="s">
        <v>352</v>
      </c>
      <c r="S19574" s="3" t="s">
        <v>34</v>
      </c>
    </row>
    <row r="19575">
      <c r="A19575" s="2">
        <v>42318.71491898148</v>
      </c>
      <c r="B19575" s="3">
        <v>1.0</v>
      </c>
      <c r="C19575" s="3" t="s">
        <v>16817</v>
      </c>
      <c r="F19575" s="3">
        <v>7.0</v>
      </c>
      <c r="G19575" s="3">
        <v>8.0</v>
      </c>
      <c r="H19575" s="3" t="s">
        <v>17083</v>
      </c>
      <c r="I19575" s="3" t="s">
        <v>17084</v>
      </c>
      <c r="J19575" s="3" t="s">
        <v>4890</v>
      </c>
      <c r="K19575" s="3" t="s">
        <v>24</v>
      </c>
      <c r="L19575" s="3">
        <v>33.0</v>
      </c>
      <c r="M19575" s="3" t="s">
        <v>30</v>
      </c>
      <c r="N19575" s="3" t="s">
        <v>7805</v>
      </c>
      <c r="O19575" s="3" t="s">
        <v>1356</v>
      </c>
      <c r="P19575" s="4">
        <v>19195.0</v>
      </c>
      <c r="Q19575" s="3" t="s">
        <v>86</v>
      </c>
      <c r="S19575" s="3" t="s">
        <v>34</v>
      </c>
    </row>
    <row r="19576">
      <c r="A19576" s="2">
        <v>42318.71491898148</v>
      </c>
      <c r="B19576" s="3">
        <v>1.0</v>
      </c>
      <c r="C19576" s="3" t="s">
        <v>16817</v>
      </c>
      <c r="F19576" s="3">
        <v>7.0</v>
      </c>
      <c r="G19576" s="3">
        <v>8.0</v>
      </c>
      <c r="H19576" s="3" t="s">
        <v>17083</v>
      </c>
      <c r="I19576" s="3" t="s">
        <v>17084</v>
      </c>
      <c r="J19576" s="3" t="s">
        <v>4890</v>
      </c>
      <c r="K19576" s="3" t="s">
        <v>24</v>
      </c>
      <c r="L19576" s="3">
        <v>34.0</v>
      </c>
      <c r="M19576" s="3" t="s">
        <v>25</v>
      </c>
      <c r="N19576" s="3" t="s">
        <v>17119</v>
      </c>
      <c r="O19576" s="3" t="s">
        <v>17120</v>
      </c>
      <c r="P19576" s="4">
        <v>19103.0</v>
      </c>
      <c r="Q19576" s="3" t="s">
        <v>79</v>
      </c>
      <c r="S19576" s="3" t="s">
        <v>34</v>
      </c>
    </row>
    <row r="19577">
      <c r="A19577" s="2">
        <v>42318.71491898148</v>
      </c>
      <c r="B19577" s="3">
        <v>1.0</v>
      </c>
      <c r="C19577" s="3" t="s">
        <v>16817</v>
      </c>
      <c r="F19577" s="3">
        <v>7.0</v>
      </c>
      <c r="G19577" s="3">
        <v>8.0</v>
      </c>
      <c r="H19577" s="3" t="s">
        <v>17083</v>
      </c>
      <c r="I19577" s="3" t="s">
        <v>17084</v>
      </c>
      <c r="J19577" s="3" t="s">
        <v>4890</v>
      </c>
      <c r="K19577" s="3" t="s">
        <v>24</v>
      </c>
      <c r="L19577" s="3">
        <v>35.0</v>
      </c>
      <c r="M19577" s="3" t="s">
        <v>30</v>
      </c>
      <c r="N19577" s="3" t="s">
        <v>16872</v>
      </c>
      <c r="O19577" s="3" t="s">
        <v>1313</v>
      </c>
      <c r="P19577" s="4">
        <v>26607.0</v>
      </c>
      <c r="Q19577" s="3" t="s">
        <v>40</v>
      </c>
      <c r="S19577" s="3" t="s">
        <v>34</v>
      </c>
    </row>
    <row r="19578">
      <c r="A19578" s="2">
        <v>42318.71491898148</v>
      </c>
      <c r="B19578" s="3">
        <v>1.0</v>
      </c>
      <c r="C19578" s="3" t="s">
        <v>16817</v>
      </c>
      <c r="F19578" s="3">
        <v>7.0</v>
      </c>
      <c r="G19578" s="3">
        <v>8.0</v>
      </c>
      <c r="H19578" s="3" t="s">
        <v>17083</v>
      </c>
      <c r="I19578" s="3" t="s">
        <v>17084</v>
      </c>
      <c r="J19578" s="3" t="s">
        <v>4890</v>
      </c>
      <c r="K19578" s="3" t="s">
        <v>24</v>
      </c>
      <c r="L19578" s="3">
        <v>36.0</v>
      </c>
      <c r="M19578" s="3" t="s">
        <v>25</v>
      </c>
      <c r="N19578" s="3" t="s">
        <v>17121</v>
      </c>
      <c r="O19578" s="3" t="s">
        <v>11635</v>
      </c>
      <c r="P19578" s="4">
        <v>21126.0</v>
      </c>
      <c r="Q19578" s="3" t="s">
        <v>132</v>
      </c>
      <c r="S19578" s="3" t="s">
        <v>34</v>
      </c>
    </row>
    <row r="19579">
      <c r="A19579" s="2">
        <v>42318.71491898148</v>
      </c>
      <c r="B19579" s="3">
        <v>1.0</v>
      </c>
      <c r="C19579" s="3" t="s">
        <v>16817</v>
      </c>
      <c r="F19579" s="3">
        <v>7.0</v>
      </c>
      <c r="G19579" s="3">
        <v>8.0</v>
      </c>
      <c r="H19579" s="3" t="s">
        <v>17083</v>
      </c>
      <c r="I19579" s="3" t="s">
        <v>17084</v>
      </c>
      <c r="J19579" s="3" t="s">
        <v>4890</v>
      </c>
      <c r="K19579" s="3" t="s">
        <v>24</v>
      </c>
      <c r="L19579" s="3">
        <v>37.0</v>
      </c>
      <c r="M19579" s="3" t="s">
        <v>30</v>
      </c>
      <c r="N19579" s="3" t="s">
        <v>17122</v>
      </c>
      <c r="O19579" s="3" t="s">
        <v>17123</v>
      </c>
      <c r="P19579" s="4">
        <v>15462.0</v>
      </c>
      <c r="Q19579" s="3" t="s">
        <v>105</v>
      </c>
      <c r="S19579" s="3" t="s">
        <v>34</v>
      </c>
    </row>
    <row r="19580">
      <c r="A19580" s="2">
        <v>42318.71491898148</v>
      </c>
      <c r="B19580" s="3">
        <v>1.0</v>
      </c>
      <c r="C19580" s="3" t="s">
        <v>16817</v>
      </c>
      <c r="F19580" s="3">
        <v>7.0</v>
      </c>
      <c r="G19580" s="3">
        <v>8.0</v>
      </c>
      <c r="H19580" s="3" t="s">
        <v>17083</v>
      </c>
      <c r="I19580" s="3" t="s">
        <v>17084</v>
      </c>
      <c r="J19580" s="3" t="s">
        <v>4890</v>
      </c>
      <c r="K19580" s="3" t="s">
        <v>24</v>
      </c>
      <c r="L19580" s="3">
        <v>38.0</v>
      </c>
      <c r="M19580" s="3" t="s">
        <v>25</v>
      </c>
      <c r="N19580" s="3" t="s">
        <v>17124</v>
      </c>
      <c r="O19580" s="3" t="s">
        <v>17125</v>
      </c>
      <c r="P19580" s="4">
        <v>16886.0</v>
      </c>
      <c r="Q19580" s="3" t="s">
        <v>105</v>
      </c>
      <c r="S19580" s="3" t="s">
        <v>34</v>
      </c>
    </row>
    <row r="19581">
      <c r="A19581" s="2">
        <v>42318.71491898148</v>
      </c>
      <c r="B19581" s="3">
        <v>1.0</v>
      </c>
      <c r="C19581" s="3" t="s">
        <v>16817</v>
      </c>
      <c r="F19581" s="3">
        <v>7.0</v>
      </c>
      <c r="G19581" s="3">
        <v>8.0</v>
      </c>
      <c r="H19581" s="3" t="s">
        <v>17083</v>
      </c>
      <c r="I19581" s="3" t="s">
        <v>17084</v>
      </c>
      <c r="J19581" s="3" t="s">
        <v>4890</v>
      </c>
      <c r="K19581" s="3" t="s">
        <v>24</v>
      </c>
      <c r="L19581" s="3">
        <v>39.0</v>
      </c>
      <c r="M19581" s="3" t="s">
        <v>30</v>
      </c>
      <c r="N19581" s="3" t="s">
        <v>14801</v>
      </c>
      <c r="O19581" s="3" t="s">
        <v>17126</v>
      </c>
      <c r="P19581" s="4">
        <v>14301.0</v>
      </c>
      <c r="Q19581" s="3" t="s">
        <v>117</v>
      </c>
      <c r="S19581" s="3" t="s">
        <v>34</v>
      </c>
    </row>
    <row r="19582">
      <c r="A19582" s="2">
        <v>42318.71491898148</v>
      </c>
      <c r="B19582" s="3">
        <v>1.0</v>
      </c>
      <c r="C19582" s="3" t="s">
        <v>16817</v>
      </c>
      <c r="F19582" s="3">
        <v>7.0</v>
      </c>
      <c r="G19582" s="3">
        <v>8.0</v>
      </c>
      <c r="H19582" s="3" t="s">
        <v>17083</v>
      </c>
      <c r="I19582" s="3" t="s">
        <v>17084</v>
      </c>
      <c r="J19582" s="3" t="s">
        <v>4890</v>
      </c>
      <c r="K19582" s="3" t="s">
        <v>24</v>
      </c>
      <c r="L19582" s="3">
        <v>40.0</v>
      </c>
      <c r="M19582" s="3" t="s">
        <v>25</v>
      </c>
      <c r="N19582" s="3" t="s">
        <v>17127</v>
      </c>
      <c r="O19582" s="3" t="s">
        <v>408</v>
      </c>
      <c r="P19582" s="4">
        <v>18955.0</v>
      </c>
      <c r="Q19582" s="3" t="s">
        <v>105</v>
      </c>
      <c r="S19582" s="3" t="s">
        <v>34</v>
      </c>
    </row>
    <row r="19583">
      <c r="A19583" s="2">
        <v>42318.71491898148</v>
      </c>
      <c r="B19583" s="3">
        <v>1.0</v>
      </c>
      <c r="C19583" s="3" t="s">
        <v>16817</v>
      </c>
      <c r="F19583" s="3">
        <v>7.0</v>
      </c>
      <c r="G19583" s="3">
        <v>8.0</v>
      </c>
      <c r="H19583" s="3" t="s">
        <v>17083</v>
      </c>
      <c r="I19583" s="3" t="s">
        <v>17084</v>
      </c>
      <c r="J19583" s="3" t="s">
        <v>4890</v>
      </c>
      <c r="K19583" s="3" t="s">
        <v>24</v>
      </c>
      <c r="L19583" s="3">
        <v>41.0</v>
      </c>
      <c r="M19583" s="3" t="s">
        <v>30</v>
      </c>
      <c r="N19583" s="3" t="s">
        <v>17128</v>
      </c>
      <c r="O19583" s="3" t="s">
        <v>17129</v>
      </c>
      <c r="P19583" s="4">
        <v>15417.0</v>
      </c>
      <c r="Q19583" s="3" t="s">
        <v>209</v>
      </c>
      <c r="S19583" s="3" t="s">
        <v>34</v>
      </c>
    </row>
    <row r="19584">
      <c r="A19584" s="2">
        <v>42318.71491898148</v>
      </c>
      <c r="B19584" s="3">
        <v>1.0</v>
      </c>
      <c r="C19584" s="3" t="s">
        <v>16817</v>
      </c>
      <c r="F19584" s="3">
        <v>7.0</v>
      </c>
      <c r="G19584" s="3">
        <v>8.0</v>
      </c>
      <c r="H19584" s="3" t="s">
        <v>17083</v>
      </c>
      <c r="I19584" s="3" t="s">
        <v>17084</v>
      </c>
      <c r="J19584" s="3" t="s">
        <v>4890</v>
      </c>
      <c r="K19584" s="3" t="s">
        <v>24</v>
      </c>
      <c r="L19584" s="3">
        <v>42.0</v>
      </c>
      <c r="M19584" s="3" t="s">
        <v>25</v>
      </c>
      <c r="N19584" s="3" t="s">
        <v>17130</v>
      </c>
      <c r="O19584" s="3" t="s">
        <v>95</v>
      </c>
      <c r="P19584" s="4">
        <v>14500.0</v>
      </c>
      <c r="Q19584" s="3" t="s">
        <v>105</v>
      </c>
      <c r="S19584" s="3" t="s">
        <v>34</v>
      </c>
    </row>
    <row r="19585">
      <c r="A19585" s="2">
        <v>42318.71491898148</v>
      </c>
      <c r="B19585" s="3">
        <v>1.0</v>
      </c>
      <c r="C19585" s="3" t="s">
        <v>16817</v>
      </c>
      <c r="F19585" s="3">
        <v>7.0</v>
      </c>
      <c r="G19585" s="3">
        <v>8.0</v>
      </c>
      <c r="H19585" s="3" t="s">
        <v>17083</v>
      </c>
      <c r="I19585" s="3" t="s">
        <v>17084</v>
      </c>
      <c r="J19585" s="3" t="s">
        <v>4890</v>
      </c>
      <c r="K19585" s="3" t="s">
        <v>24</v>
      </c>
      <c r="L19585" s="3">
        <v>43.0</v>
      </c>
      <c r="M19585" s="3" t="s">
        <v>30</v>
      </c>
      <c r="N19585" s="3" t="s">
        <v>17131</v>
      </c>
      <c r="O19585" s="3" t="s">
        <v>803</v>
      </c>
      <c r="P19585" s="4">
        <v>16202.0</v>
      </c>
      <c r="Q19585" s="3" t="s">
        <v>86</v>
      </c>
      <c r="S19585" s="3" t="s">
        <v>34</v>
      </c>
    </row>
    <row r="19586">
      <c r="A19586" s="2">
        <v>42318.71491898148</v>
      </c>
      <c r="B19586" s="3">
        <v>1.0</v>
      </c>
      <c r="C19586" s="3" t="s">
        <v>16817</v>
      </c>
      <c r="F19586" s="3">
        <v>8.0</v>
      </c>
      <c r="G19586" s="3">
        <v>6.0</v>
      </c>
      <c r="H19586" s="3" t="s">
        <v>17132</v>
      </c>
      <c r="I19586" s="3" t="s">
        <v>17133</v>
      </c>
      <c r="J19586" s="3" t="s">
        <v>2213</v>
      </c>
      <c r="K19586" s="3" t="s">
        <v>272</v>
      </c>
      <c r="L19586" s="3">
        <v>1.0</v>
      </c>
      <c r="M19586" s="3" t="s">
        <v>25</v>
      </c>
      <c r="N19586" s="3" t="s">
        <v>17134</v>
      </c>
      <c r="O19586" s="3" t="s">
        <v>17135</v>
      </c>
      <c r="P19586" s="4">
        <v>22621.0</v>
      </c>
      <c r="Q19586" s="3" t="s">
        <v>79</v>
      </c>
      <c r="S19586" s="3" t="s">
        <v>34</v>
      </c>
    </row>
    <row r="19587">
      <c r="A19587" s="2">
        <v>42318.71491898148</v>
      </c>
      <c r="B19587" s="3">
        <v>1.0</v>
      </c>
      <c r="C19587" s="3" t="s">
        <v>16817</v>
      </c>
      <c r="F19587" s="3">
        <v>8.0</v>
      </c>
      <c r="G19587" s="3">
        <v>6.0</v>
      </c>
      <c r="H19587" s="3" t="s">
        <v>17132</v>
      </c>
      <c r="I19587" s="3" t="s">
        <v>17133</v>
      </c>
      <c r="J19587" s="3" t="s">
        <v>2213</v>
      </c>
      <c r="K19587" s="3" t="s">
        <v>24</v>
      </c>
      <c r="L19587" s="3">
        <v>2.0</v>
      </c>
      <c r="M19587" s="3" t="s">
        <v>30</v>
      </c>
      <c r="N19587" s="3" t="s">
        <v>17136</v>
      </c>
      <c r="O19587" s="3" t="s">
        <v>17137</v>
      </c>
      <c r="P19587" s="4">
        <v>21595.0</v>
      </c>
      <c r="Q19587" s="3" t="s">
        <v>189</v>
      </c>
      <c r="S19587" s="3" t="s">
        <v>29</v>
      </c>
    </row>
    <row r="19588">
      <c r="A19588" s="2">
        <v>42318.71491898148</v>
      </c>
      <c r="B19588" s="3">
        <v>1.0</v>
      </c>
      <c r="C19588" s="3" t="s">
        <v>16817</v>
      </c>
      <c r="F19588" s="3">
        <v>8.0</v>
      </c>
      <c r="G19588" s="3">
        <v>6.0</v>
      </c>
      <c r="H19588" s="3" t="s">
        <v>17132</v>
      </c>
      <c r="I19588" s="3" t="s">
        <v>17133</v>
      </c>
      <c r="J19588" s="3" t="s">
        <v>2213</v>
      </c>
      <c r="K19588" s="3" t="s">
        <v>24</v>
      </c>
      <c r="L19588" s="3">
        <v>3.0</v>
      </c>
      <c r="M19588" s="3" t="s">
        <v>25</v>
      </c>
      <c r="N19588" s="3" t="s">
        <v>17138</v>
      </c>
      <c r="O19588" s="3" t="s">
        <v>213</v>
      </c>
      <c r="P19588" s="4">
        <v>22374.0</v>
      </c>
      <c r="Q19588" s="3" t="s">
        <v>169</v>
      </c>
      <c r="S19588" s="3" t="s">
        <v>34</v>
      </c>
    </row>
    <row r="19589">
      <c r="A19589" s="2">
        <v>42318.71491898148</v>
      </c>
      <c r="B19589" s="3">
        <v>1.0</v>
      </c>
      <c r="C19589" s="3" t="s">
        <v>16817</v>
      </c>
      <c r="F19589" s="3">
        <v>8.0</v>
      </c>
      <c r="G19589" s="3">
        <v>6.0</v>
      </c>
      <c r="H19589" s="3" t="s">
        <v>17132</v>
      </c>
      <c r="I19589" s="3" t="s">
        <v>17133</v>
      </c>
      <c r="J19589" s="3" t="s">
        <v>2213</v>
      </c>
      <c r="K19589" s="3" t="s">
        <v>24</v>
      </c>
      <c r="L19589" s="3">
        <v>4.0</v>
      </c>
      <c r="M19589" s="3" t="s">
        <v>30</v>
      </c>
      <c r="N19589" s="3" t="s">
        <v>17139</v>
      </c>
      <c r="O19589" s="3" t="s">
        <v>1251</v>
      </c>
      <c r="P19589" s="4">
        <v>32442.0</v>
      </c>
      <c r="Q19589" s="3" t="s">
        <v>1955</v>
      </c>
      <c r="S19589" s="3" t="s">
        <v>34</v>
      </c>
    </row>
    <row r="19590">
      <c r="A19590" s="2">
        <v>42318.71491898148</v>
      </c>
      <c r="B19590" s="3">
        <v>1.0</v>
      </c>
      <c r="C19590" s="3" t="s">
        <v>16817</v>
      </c>
      <c r="F19590" s="3">
        <v>8.0</v>
      </c>
      <c r="G19590" s="3">
        <v>6.0</v>
      </c>
      <c r="H19590" s="3" t="s">
        <v>17132</v>
      </c>
      <c r="I19590" s="3" t="s">
        <v>17133</v>
      </c>
      <c r="J19590" s="3" t="s">
        <v>2213</v>
      </c>
      <c r="K19590" s="3" t="s">
        <v>24</v>
      </c>
      <c r="L19590" s="3">
        <v>5.0</v>
      </c>
      <c r="M19590" s="3" t="s">
        <v>25</v>
      </c>
      <c r="N19590" s="3" t="s">
        <v>9813</v>
      </c>
      <c r="O19590" s="3" t="s">
        <v>251</v>
      </c>
      <c r="P19590" s="4">
        <v>27201.0</v>
      </c>
      <c r="Q19590" s="3" t="s">
        <v>528</v>
      </c>
      <c r="S19590" s="3" t="s">
        <v>34</v>
      </c>
    </row>
    <row r="19591">
      <c r="A19591" s="2">
        <v>42318.71491898148</v>
      </c>
      <c r="B19591" s="3">
        <v>1.0</v>
      </c>
      <c r="C19591" s="3" t="s">
        <v>16817</v>
      </c>
      <c r="F19591" s="3">
        <v>8.0</v>
      </c>
      <c r="G19591" s="3">
        <v>6.0</v>
      </c>
      <c r="H19591" s="3" t="s">
        <v>17132</v>
      </c>
      <c r="I19591" s="3" t="s">
        <v>17133</v>
      </c>
      <c r="J19591" s="3" t="s">
        <v>2213</v>
      </c>
      <c r="K19591" s="3" t="s">
        <v>24</v>
      </c>
      <c r="L19591" s="3">
        <v>6.0</v>
      </c>
      <c r="M19591" s="3" t="s">
        <v>30</v>
      </c>
      <c r="N19591" s="3" t="s">
        <v>17140</v>
      </c>
      <c r="O19591" s="3" t="s">
        <v>17141</v>
      </c>
      <c r="P19591" s="4">
        <v>23051.0</v>
      </c>
      <c r="Q19591" s="3" t="s">
        <v>52</v>
      </c>
      <c r="S19591" s="3" t="s">
        <v>34</v>
      </c>
    </row>
    <row r="19592">
      <c r="A19592" s="2">
        <v>42318.71491898148</v>
      </c>
      <c r="B19592" s="3">
        <v>1.0</v>
      </c>
      <c r="C19592" s="3" t="s">
        <v>16817</v>
      </c>
      <c r="F19592" s="3">
        <v>8.0</v>
      </c>
      <c r="G19592" s="3">
        <v>6.0</v>
      </c>
      <c r="H19592" s="3" t="s">
        <v>17132</v>
      </c>
      <c r="I19592" s="3" t="s">
        <v>17133</v>
      </c>
      <c r="J19592" s="3" t="s">
        <v>2213</v>
      </c>
      <c r="K19592" s="3" t="s">
        <v>24</v>
      </c>
      <c r="L19592" s="3">
        <v>7.0</v>
      </c>
      <c r="M19592" s="3" t="s">
        <v>25</v>
      </c>
      <c r="N19592" s="3" t="s">
        <v>17142</v>
      </c>
      <c r="O19592" s="3" t="s">
        <v>1109</v>
      </c>
      <c r="P19592" s="4">
        <v>25634.0</v>
      </c>
      <c r="Q19592" s="3" t="s">
        <v>216</v>
      </c>
      <c r="S19592" s="3" t="s">
        <v>34</v>
      </c>
    </row>
    <row r="19593">
      <c r="A19593" s="2">
        <v>42318.71491898148</v>
      </c>
      <c r="B19593" s="3">
        <v>1.0</v>
      </c>
      <c r="C19593" s="3" t="s">
        <v>16817</v>
      </c>
      <c r="F19593" s="3">
        <v>8.0</v>
      </c>
      <c r="G19593" s="3">
        <v>6.0</v>
      </c>
      <c r="H19593" s="3" t="s">
        <v>17132</v>
      </c>
      <c r="I19593" s="3" t="s">
        <v>17133</v>
      </c>
      <c r="J19593" s="3" t="s">
        <v>2213</v>
      </c>
      <c r="K19593" s="3" t="s">
        <v>24</v>
      </c>
      <c r="L19593" s="3">
        <v>8.0</v>
      </c>
      <c r="M19593" s="3" t="s">
        <v>30</v>
      </c>
      <c r="N19593" s="3" t="s">
        <v>16863</v>
      </c>
      <c r="O19593" s="3" t="s">
        <v>45</v>
      </c>
      <c r="P19593" s="4">
        <v>26165.0</v>
      </c>
      <c r="Q19593" s="3" t="s">
        <v>189</v>
      </c>
      <c r="S19593" s="3" t="s">
        <v>34</v>
      </c>
    </row>
    <row r="19594">
      <c r="A19594" s="2">
        <v>42318.71491898148</v>
      </c>
      <c r="B19594" s="3">
        <v>1.0</v>
      </c>
      <c r="C19594" s="3" t="s">
        <v>16817</v>
      </c>
      <c r="F19594" s="3">
        <v>8.0</v>
      </c>
      <c r="G19594" s="3">
        <v>6.0</v>
      </c>
      <c r="H19594" s="3" t="s">
        <v>17132</v>
      </c>
      <c r="I19594" s="3" t="s">
        <v>17133</v>
      </c>
      <c r="J19594" s="3" t="s">
        <v>2213</v>
      </c>
      <c r="K19594" s="3" t="s">
        <v>24</v>
      </c>
      <c r="L19594" s="3">
        <v>9.0</v>
      </c>
      <c r="M19594" s="3" t="s">
        <v>25</v>
      </c>
      <c r="N19594" s="3" t="s">
        <v>3315</v>
      </c>
      <c r="O19594" s="3" t="s">
        <v>3993</v>
      </c>
      <c r="P19594" s="4">
        <v>30714.0</v>
      </c>
      <c r="Q19594" s="3" t="s">
        <v>110</v>
      </c>
      <c r="S19594" s="3" t="s">
        <v>34</v>
      </c>
    </row>
    <row r="19595">
      <c r="A19595" s="2">
        <v>42318.71491898148</v>
      </c>
      <c r="B19595" s="3">
        <v>1.0</v>
      </c>
      <c r="C19595" s="3" t="s">
        <v>16817</v>
      </c>
      <c r="F19595" s="3">
        <v>8.0</v>
      </c>
      <c r="G19595" s="3">
        <v>6.0</v>
      </c>
      <c r="H19595" s="3" t="s">
        <v>17132</v>
      </c>
      <c r="I19595" s="3" t="s">
        <v>17133</v>
      </c>
      <c r="J19595" s="3" t="s">
        <v>2213</v>
      </c>
      <c r="K19595" s="3" t="s">
        <v>24</v>
      </c>
      <c r="L19595" s="3">
        <v>10.0</v>
      </c>
      <c r="M19595" s="3" t="s">
        <v>30</v>
      </c>
      <c r="N19595" s="3" t="s">
        <v>17143</v>
      </c>
      <c r="O19595" s="3" t="s">
        <v>329</v>
      </c>
      <c r="P19595" s="4">
        <v>23765.0</v>
      </c>
      <c r="Q19595" s="3" t="s">
        <v>247</v>
      </c>
      <c r="S19595" s="3" t="s">
        <v>29</v>
      </c>
    </row>
    <row r="19596">
      <c r="A19596" s="2">
        <v>42318.71491898148</v>
      </c>
      <c r="B19596" s="3">
        <v>1.0</v>
      </c>
      <c r="C19596" s="3" t="s">
        <v>16817</v>
      </c>
      <c r="F19596" s="3">
        <v>8.0</v>
      </c>
      <c r="G19596" s="3">
        <v>6.0</v>
      </c>
      <c r="H19596" s="3" t="s">
        <v>17132</v>
      </c>
      <c r="I19596" s="3" t="s">
        <v>17133</v>
      </c>
      <c r="J19596" s="3" t="s">
        <v>2213</v>
      </c>
      <c r="K19596" s="3" t="s">
        <v>24</v>
      </c>
      <c r="L19596" s="3">
        <v>11.0</v>
      </c>
      <c r="M19596" s="3" t="s">
        <v>25</v>
      </c>
      <c r="N19596" s="3" t="s">
        <v>3941</v>
      </c>
      <c r="O19596" s="3" t="s">
        <v>104</v>
      </c>
      <c r="P19596" s="4">
        <v>18339.0</v>
      </c>
      <c r="Q19596" s="3" t="s">
        <v>49</v>
      </c>
      <c r="S19596" s="3" t="s">
        <v>34</v>
      </c>
    </row>
    <row r="19597">
      <c r="A19597" s="2">
        <v>42318.71491898148</v>
      </c>
      <c r="B19597" s="3">
        <v>1.0</v>
      </c>
      <c r="C19597" s="3" t="s">
        <v>16817</v>
      </c>
      <c r="F19597" s="3">
        <v>8.0</v>
      </c>
      <c r="G19597" s="3">
        <v>6.0</v>
      </c>
      <c r="H19597" s="3" t="s">
        <v>17132</v>
      </c>
      <c r="I19597" s="3" t="s">
        <v>17133</v>
      </c>
      <c r="J19597" s="3" t="s">
        <v>2213</v>
      </c>
      <c r="K19597" s="3" t="s">
        <v>24</v>
      </c>
      <c r="L19597" s="3">
        <v>12.0</v>
      </c>
      <c r="M19597" s="3" t="s">
        <v>30</v>
      </c>
      <c r="N19597" s="3" t="s">
        <v>17144</v>
      </c>
      <c r="O19597" s="3" t="s">
        <v>5861</v>
      </c>
      <c r="P19597" s="4">
        <v>19583.0</v>
      </c>
      <c r="Q19597" s="3" t="s">
        <v>169</v>
      </c>
      <c r="S19597" s="3" t="s">
        <v>34</v>
      </c>
    </row>
    <row r="19598">
      <c r="A19598" s="2">
        <v>42318.71491898148</v>
      </c>
      <c r="B19598" s="3">
        <v>1.0</v>
      </c>
      <c r="C19598" s="3" t="s">
        <v>16817</v>
      </c>
      <c r="F19598" s="3">
        <v>8.0</v>
      </c>
      <c r="G19598" s="3">
        <v>6.0</v>
      </c>
      <c r="H19598" s="3" t="s">
        <v>17132</v>
      </c>
      <c r="I19598" s="3" t="s">
        <v>17133</v>
      </c>
      <c r="J19598" s="3" t="s">
        <v>2213</v>
      </c>
      <c r="K19598" s="3" t="s">
        <v>24</v>
      </c>
      <c r="L19598" s="3">
        <v>13.0</v>
      </c>
      <c r="M19598" s="3" t="s">
        <v>25</v>
      </c>
      <c r="N19598" s="3" t="s">
        <v>17145</v>
      </c>
      <c r="O19598" s="3" t="s">
        <v>109</v>
      </c>
      <c r="P19598" s="4">
        <v>18778.0</v>
      </c>
      <c r="Q19598" s="3" t="s">
        <v>86</v>
      </c>
      <c r="S19598" s="3" t="s">
        <v>34</v>
      </c>
    </row>
    <row r="19599">
      <c r="A19599" s="2">
        <v>42318.71491898148</v>
      </c>
      <c r="B19599" s="3">
        <v>1.0</v>
      </c>
      <c r="C19599" s="3" t="s">
        <v>16817</v>
      </c>
      <c r="F19599" s="3">
        <v>8.0</v>
      </c>
      <c r="G19599" s="3">
        <v>6.0</v>
      </c>
      <c r="H19599" s="3" t="s">
        <v>17132</v>
      </c>
      <c r="I19599" s="3" t="s">
        <v>17133</v>
      </c>
      <c r="J19599" s="3" t="s">
        <v>2213</v>
      </c>
      <c r="K19599" s="3" t="s">
        <v>24</v>
      </c>
      <c r="L19599" s="3">
        <v>14.0</v>
      </c>
      <c r="M19599" s="3" t="s">
        <v>30</v>
      </c>
      <c r="N19599" s="3" t="s">
        <v>17146</v>
      </c>
      <c r="O19599" s="3" t="s">
        <v>514</v>
      </c>
      <c r="P19599" s="4">
        <v>29809.0</v>
      </c>
      <c r="Q19599" s="3" t="s">
        <v>52</v>
      </c>
      <c r="S19599" s="3" t="s">
        <v>34</v>
      </c>
    </row>
    <row r="19600">
      <c r="A19600" s="2">
        <v>42318.71491898148</v>
      </c>
      <c r="B19600" s="3">
        <v>1.0</v>
      </c>
      <c r="C19600" s="3" t="s">
        <v>16817</v>
      </c>
      <c r="F19600" s="3">
        <v>8.0</v>
      </c>
      <c r="G19600" s="3">
        <v>6.0</v>
      </c>
      <c r="H19600" s="3" t="s">
        <v>17132</v>
      </c>
      <c r="I19600" s="3" t="s">
        <v>17133</v>
      </c>
      <c r="J19600" s="3" t="s">
        <v>2213</v>
      </c>
      <c r="K19600" s="3" t="s">
        <v>24</v>
      </c>
      <c r="L19600" s="3">
        <v>15.0</v>
      </c>
      <c r="M19600" s="3" t="s">
        <v>25</v>
      </c>
      <c r="N19600" s="3" t="s">
        <v>17147</v>
      </c>
      <c r="O19600" s="3" t="s">
        <v>536</v>
      </c>
      <c r="P19600" s="4">
        <v>21119.0</v>
      </c>
      <c r="Q19600" s="3" t="s">
        <v>115</v>
      </c>
      <c r="S19600" s="3" t="s">
        <v>34</v>
      </c>
    </row>
    <row r="19601">
      <c r="A19601" s="2">
        <v>42318.71491898148</v>
      </c>
      <c r="B19601" s="3">
        <v>1.0</v>
      </c>
      <c r="C19601" s="3" t="s">
        <v>16817</v>
      </c>
      <c r="F19601" s="3">
        <v>8.0</v>
      </c>
      <c r="G19601" s="3">
        <v>6.0</v>
      </c>
      <c r="H19601" s="3" t="s">
        <v>17132</v>
      </c>
      <c r="I19601" s="3" t="s">
        <v>17133</v>
      </c>
      <c r="J19601" s="3" t="s">
        <v>2213</v>
      </c>
      <c r="K19601" s="3" t="s">
        <v>24</v>
      </c>
      <c r="L19601" s="3">
        <v>16.0</v>
      </c>
      <c r="M19601" s="3" t="s">
        <v>30</v>
      </c>
      <c r="N19601" s="3" t="s">
        <v>17148</v>
      </c>
      <c r="O19601" s="3" t="s">
        <v>329</v>
      </c>
      <c r="P19601" s="4">
        <v>25971.0</v>
      </c>
      <c r="Q19601" s="3" t="s">
        <v>149</v>
      </c>
      <c r="S19601" s="3" t="s">
        <v>29</v>
      </c>
    </row>
    <row r="19602">
      <c r="A19602" s="2">
        <v>42318.71491898148</v>
      </c>
      <c r="B19602" s="3">
        <v>1.0</v>
      </c>
      <c r="C19602" s="3" t="s">
        <v>16817</v>
      </c>
      <c r="F19602" s="3">
        <v>8.0</v>
      </c>
      <c r="G19602" s="3">
        <v>6.0</v>
      </c>
      <c r="H19602" s="3" t="s">
        <v>17132</v>
      </c>
      <c r="I19602" s="3" t="s">
        <v>17133</v>
      </c>
      <c r="J19602" s="3" t="s">
        <v>2213</v>
      </c>
      <c r="K19602" s="3" t="s">
        <v>24</v>
      </c>
      <c r="L19602" s="3">
        <v>17.0</v>
      </c>
      <c r="M19602" s="3" t="s">
        <v>25</v>
      </c>
      <c r="N19602" s="3" t="s">
        <v>17149</v>
      </c>
      <c r="O19602" s="3" t="s">
        <v>1311</v>
      </c>
      <c r="P19602" s="4">
        <v>21777.0</v>
      </c>
      <c r="Q19602" s="3" t="s">
        <v>115</v>
      </c>
      <c r="S19602" s="3" t="s">
        <v>34</v>
      </c>
    </row>
    <row r="19603">
      <c r="A19603" s="2">
        <v>42318.71491898148</v>
      </c>
      <c r="B19603" s="3">
        <v>1.0</v>
      </c>
      <c r="C19603" s="3" t="s">
        <v>16817</v>
      </c>
      <c r="F19603" s="3">
        <v>8.0</v>
      </c>
      <c r="G19603" s="3">
        <v>6.0</v>
      </c>
      <c r="H19603" s="3" t="s">
        <v>17132</v>
      </c>
      <c r="I19603" s="3" t="s">
        <v>17133</v>
      </c>
      <c r="J19603" s="3" t="s">
        <v>2213</v>
      </c>
      <c r="K19603" s="3" t="s">
        <v>24</v>
      </c>
      <c r="L19603" s="3">
        <v>18.0</v>
      </c>
      <c r="M19603" s="3" t="s">
        <v>30</v>
      </c>
      <c r="N19603" s="3" t="s">
        <v>1917</v>
      </c>
      <c r="O19603" s="3" t="s">
        <v>81</v>
      </c>
      <c r="P19603" s="4">
        <v>25736.0</v>
      </c>
      <c r="Q19603" s="3" t="s">
        <v>216</v>
      </c>
      <c r="S19603" s="3" t="s">
        <v>34</v>
      </c>
    </row>
    <row r="19604">
      <c r="A19604" s="2">
        <v>42318.71491898148</v>
      </c>
      <c r="B19604" s="3">
        <v>1.0</v>
      </c>
      <c r="C19604" s="3" t="s">
        <v>16817</v>
      </c>
      <c r="F19604" s="3">
        <v>8.0</v>
      </c>
      <c r="G19604" s="3">
        <v>6.0</v>
      </c>
      <c r="H19604" s="3" t="s">
        <v>17132</v>
      </c>
      <c r="I19604" s="3" t="s">
        <v>17133</v>
      </c>
      <c r="J19604" s="3" t="s">
        <v>2213</v>
      </c>
      <c r="K19604" s="3" t="s">
        <v>24</v>
      </c>
      <c r="L19604" s="3">
        <v>19.0</v>
      </c>
      <c r="M19604" s="3" t="s">
        <v>25</v>
      </c>
      <c r="N19604" s="3" t="s">
        <v>17150</v>
      </c>
      <c r="O19604" s="3" t="s">
        <v>102</v>
      </c>
      <c r="P19604" s="4">
        <v>22132.0</v>
      </c>
      <c r="Q19604" s="3" t="s">
        <v>216</v>
      </c>
      <c r="S19604" s="3" t="s">
        <v>34</v>
      </c>
    </row>
    <row r="19605">
      <c r="A19605" s="2">
        <v>42318.71491898148</v>
      </c>
      <c r="B19605" s="3">
        <v>1.0</v>
      </c>
      <c r="C19605" s="3" t="s">
        <v>16817</v>
      </c>
      <c r="F19605" s="3">
        <v>8.0</v>
      </c>
      <c r="G19605" s="3">
        <v>6.0</v>
      </c>
      <c r="H19605" s="3" t="s">
        <v>17132</v>
      </c>
      <c r="I19605" s="3" t="s">
        <v>17133</v>
      </c>
      <c r="J19605" s="3" t="s">
        <v>2213</v>
      </c>
      <c r="K19605" s="3" t="s">
        <v>24</v>
      </c>
      <c r="L19605" s="3">
        <v>20.0</v>
      </c>
      <c r="M19605" s="3" t="s">
        <v>30</v>
      </c>
      <c r="N19605" s="3" t="s">
        <v>17151</v>
      </c>
      <c r="O19605" s="3" t="s">
        <v>17152</v>
      </c>
      <c r="P19605" s="4">
        <v>26858.0</v>
      </c>
      <c r="Q19605" s="3" t="s">
        <v>110</v>
      </c>
      <c r="S19605" s="3" t="s">
        <v>34</v>
      </c>
    </row>
    <row r="19606">
      <c r="A19606" s="2">
        <v>42318.71491898148</v>
      </c>
      <c r="B19606" s="3">
        <v>1.0</v>
      </c>
      <c r="C19606" s="3" t="s">
        <v>16817</v>
      </c>
      <c r="F19606" s="3">
        <v>8.0</v>
      </c>
      <c r="G19606" s="3">
        <v>6.0</v>
      </c>
      <c r="H19606" s="3" t="s">
        <v>17132</v>
      </c>
      <c r="I19606" s="3" t="s">
        <v>17133</v>
      </c>
      <c r="J19606" s="3" t="s">
        <v>2213</v>
      </c>
      <c r="K19606" s="3" t="s">
        <v>24</v>
      </c>
      <c r="L19606" s="3">
        <v>21.0</v>
      </c>
      <c r="M19606" s="3" t="s">
        <v>25</v>
      </c>
      <c r="N19606" s="3" t="s">
        <v>17153</v>
      </c>
      <c r="O19606" s="3" t="s">
        <v>2150</v>
      </c>
      <c r="P19606" s="4">
        <v>19706.0</v>
      </c>
      <c r="Q19606" s="3" t="s">
        <v>1955</v>
      </c>
      <c r="S19606" s="3" t="s">
        <v>34</v>
      </c>
    </row>
    <row r="19607">
      <c r="A19607" s="2">
        <v>42318.71491898148</v>
      </c>
      <c r="B19607" s="3">
        <v>1.0</v>
      </c>
      <c r="C19607" s="3" t="s">
        <v>16817</v>
      </c>
      <c r="F19607" s="3">
        <v>8.0</v>
      </c>
      <c r="G19607" s="3">
        <v>6.0</v>
      </c>
      <c r="H19607" s="3" t="s">
        <v>17132</v>
      </c>
      <c r="I19607" s="3" t="s">
        <v>17133</v>
      </c>
      <c r="J19607" s="3" t="s">
        <v>2213</v>
      </c>
      <c r="K19607" s="3" t="s">
        <v>24</v>
      </c>
      <c r="L19607" s="3">
        <v>22.0</v>
      </c>
      <c r="M19607" s="3" t="s">
        <v>30</v>
      </c>
      <c r="N19607" s="3" t="s">
        <v>17154</v>
      </c>
      <c r="O19607" s="3" t="s">
        <v>57</v>
      </c>
      <c r="P19607" s="4">
        <v>29716.0</v>
      </c>
      <c r="Q19607" s="3" t="s">
        <v>43</v>
      </c>
      <c r="S19607" s="3" t="s">
        <v>34</v>
      </c>
    </row>
    <row r="19608">
      <c r="A19608" s="2">
        <v>42318.71491898148</v>
      </c>
      <c r="B19608" s="3">
        <v>1.0</v>
      </c>
      <c r="C19608" s="3" t="s">
        <v>16817</v>
      </c>
      <c r="F19608" s="3">
        <v>8.0</v>
      </c>
      <c r="G19608" s="3">
        <v>6.0</v>
      </c>
      <c r="H19608" s="3" t="s">
        <v>17132</v>
      </c>
      <c r="I19608" s="3" t="s">
        <v>17133</v>
      </c>
      <c r="J19608" s="3" t="s">
        <v>2213</v>
      </c>
      <c r="K19608" s="3" t="s">
        <v>24</v>
      </c>
      <c r="L19608" s="3">
        <v>23.0</v>
      </c>
      <c r="M19608" s="3" t="s">
        <v>25</v>
      </c>
      <c r="N19608" s="3" t="s">
        <v>17155</v>
      </c>
      <c r="O19608" s="3" t="s">
        <v>17156</v>
      </c>
      <c r="P19608" s="4">
        <v>15099.0</v>
      </c>
      <c r="Q19608" s="3" t="s">
        <v>86</v>
      </c>
      <c r="S19608" s="3" t="s">
        <v>34</v>
      </c>
    </row>
    <row r="19609">
      <c r="A19609" s="2">
        <v>42318.71491898148</v>
      </c>
      <c r="B19609" s="3">
        <v>1.0</v>
      </c>
      <c r="C19609" s="3" t="s">
        <v>16817</v>
      </c>
      <c r="F19609" s="3">
        <v>8.0</v>
      </c>
      <c r="G19609" s="3">
        <v>6.0</v>
      </c>
      <c r="H19609" s="3" t="s">
        <v>17132</v>
      </c>
      <c r="I19609" s="3" t="s">
        <v>17133</v>
      </c>
      <c r="J19609" s="3" t="s">
        <v>2213</v>
      </c>
      <c r="K19609" s="3" t="s">
        <v>24</v>
      </c>
      <c r="L19609" s="3">
        <v>24.0</v>
      </c>
      <c r="M19609" s="3" t="s">
        <v>30</v>
      </c>
      <c r="N19609" s="3" t="s">
        <v>17157</v>
      </c>
      <c r="O19609" s="3" t="s">
        <v>717</v>
      </c>
      <c r="P19609" s="4">
        <v>25366.0</v>
      </c>
      <c r="Q19609" s="3" t="s">
        <v>75</v>
      </c>
      <c r="S19609" s="3" t="s">
        <v>34</v>
      </c>
    </row>
    <row r="19610">
      <c r="A19610" s="2">
        <v>42318.71491898148</v>
      </c>
      <c r="B19610" s="3">
        <v>1.0</v>
      </c>
      <c r="C19610" s="3" t="s">
        <v>16817</v>
      </c>
      <c r="F19610" s="3">
        <v>8.0</v>
      </c>
      <c r="G19610" s="3">
        <v>6.0</v>
      </c>
      <c r="H19610" s="3" t="s">
        <v>17132</v>
      </c>
      <c r="I19610" s="3" t="s">
        <v>17133</v>
      </c>
      <c r="J19610" s="3" t="s">
        <v>2213</v>
      </c>
      <c r="K19610" s="3" t="s">
        <v>24</v>
      </c>
      <c r="L19610" s="3">
        <v>25.0</v>
      </c>
      <c r="M19610" s="3" t="s">
        <v>25</v>
      </c>
      <c r="N19610" s="3" t="s">
        <v>9599</v>
      </c>
      <c r="O19610" s="3" t="s">
        <v>536</v>
      </c>
      <c r="P19610" s="4">
        <v>20108.0</v>
      </c>
      <c r="Q19610" s="3" t="s">
        <v>216</v>
      </c>
      <c r="S19610" s="3" t="s">
        <v>34</v>
      </c>
    </row>
    <row r="19611">
      <c r="A19611" s="2">
        <v>42318.71491898148</v>
      </c>
      <c r="B19611" s="3">
        <v>1.0</v>
      </c>
      <c r="C19611" s="3" t="s">
        <v>16817</v>
      </c>
      <c r="F19611" s="3">
        <v>8.0</v>
      </c>
      <c r="G19611" s="3">
        <v>6.0</v>
      </c>
      <c r="H19611" s="3" t="s">
        <v>17132</v>
      </c>
      <c r="I19611" s="3" t="s">
        <v>17133</v>
      </c>
      <c r="J19611" s="3" t="s">
        <v>2213</v>
      </c>
      <c r="K19611" s="3" t="s">
        <v>24</v>
      </c>
      <c r="L19611" s="3">
        <v>26.0</v>
      </c>
      <c r="M19611" s="3" t="s">
        <v>30</v>
      </c>
      <c r="N19611" s="3" t="s">
        <v>17158</v>
      </c>
      <c r="O19611" s="3" t="s">
        <v>17052</v>
      </c>
      <c r="P19611" s="4">
        <v>23343.0</v>
      </c>
      <c r="Q19611" s="3" t="s">
        <v>75</v>
      </c>
      <c r="S19611" s="3" t="s">
        <v>34</v>
      </c>
    </row>
    <row r="19612">
      <c r="A19612" s="2">
        <v>42318.71491898148</v>
      </c>
      <c r="B19612" s="3">
        <v>1.0</v>
      </c>
      <c r="C19612" s="3" t="s">
        <v>16817</v>
      </c>
      <c r="F19612" s="3">
        <v>8.0</v>
      </c>
      <c r="G19612" s="3">
        <v>6.0</v>
      </c>
      <c r="H19612" s="3" t="s">
        <v>17132</v>
      </c>
      <c r="I19612" s="3" t="s">
        <v>17133</v>
      </c>
      <c r="J19612" s="3" t="s">
        <v>2213</v>
      </c>
      <c r="K19612" s="3" t="s">
        <v>24</v>
      </c>
      <c r="L19612" s="3">
        <v>27.0</v>
      </c>
      <c r="M19612" s="3" t="s">
        <v>25</v>
      </c>
      <c r="N19612" s="3" t="s">
        <v>17159</v>
      </c>
      <c r="O19612" s="3" t="s">
        <v>168</v>
      </c>
      <c r="P19612" s="4">
        <v>22895.0</v>
      </c>
      <c r="Q19612" s="3" t="s">
        <v>1955</v>
      </c>
      <c r="S19612" s="3" t="s">
        <v>34</v>
      </c>
    </row>
    <row r="19613">
      <c r="A19613" s="2">
        <v>42318.71491898148</v>
      </c>
      <c r="B19613" s="3">
        <v>1.0</v>
      </c>
      <c r="C19613" s="3" t="s">
        <v>16817</v>
      </c>
      <c r="F19613" s="3">
        <v>8.0</v>
      </c>
      <c r="G19613" s="3">
        <v>6.0</v>
      </c>
      <c r="H19613" s="3" t="s">
        <v>17132</v>
      </c>
      <c r="I19613" s="3" t="s">
        <v>17133</v>
      </c>
      <c r="J19613" s="3" t="s">
        <v>2213</v>
      </c>
      <c r="K19613" s="3" t="s">
        <v>24</v>
      </c>
      <c r="L19613" s="3">
        <v>28.0</v>
      </c>
      <c r="M19613" s="3" t="s">
        <v>30</v>
      </c>
      <c r="N19613" s="3" t="s">
        <v>17009</v>
      </c>
      <c r="O19613" s="3" t="s">
        <v>85</v>
      </c>
      <c r="P19613" s="4">
        <v>25477.0</v>
      </c>
      <c r="Q19613" s="3" t="s">
        <v>37</v>
      </c>
      <c r="S19613" s="3" t="s">
        <v>34</v>
      </c>
    </row>
    <row r="19614">
      <c r="A19614" s="2">
        <v>42318.71491898148</v>
      </c>
      <c r="B19614" s="3">
        <v>1.0</v>
      </c>
      <c r="C19614" s="3" t="s">
        <v>16817</v>
      </c>
      <c r="F19614" s="3">
        <v>8.0</v>
      </c>
      <c r="G19614" s="3">
        <v>6.0</v>
      </c>
      <c r="H19614" s="3" t="s">
        <v>17132</v>
      </c>
      <c r="I19614" s="3" t="s">
        <v>17133</v>
      </c>
      <c r="J19614" s="3" t="s">
        <v>2213</v>
      </c>
      <c r="K19614" s="3" t="s">
        <v>24</v>
      </c>
      <c r="L19614" s="3">
        <v>29.0</v>
      </c>
      <c r="M19614" s="3" t="s">
        <v>25</v>
      </c>
      <c r="N19614" s="3" t="s">
        <v>17160</v>
      </c>
      <c r="O19614" s="3" t="s">
        <v>1109</v>
      </c>
      <c r="P19614" s="4">
        <v>19115.0</v>
      </c>
      <c r="Q19614" s="3" t="s">
        <v>52</v>
      </c>
      <c r="S19614" s="3" t="s">
        <v>34</v>
      </c>
    </row>
    <row r="19615">
      <c r="A19615" s="2">
        <v>42318.71491898148</v>
      </c>
      <c r="B19615" s="3">
        <v>1.0</v>
      </c>
      <c r="C19615" s="3" t="s">
        <v>16817</v>
      </c>
      <c r="F19615" s="3">
        <v>8.0</v>
      </c>
      <c r="G19615" s="3">
        <v>6.0</v>
      </c>
      <c r="H19615" s="3" t="s">
        <v>17132</v>
      </c>
      <c r="I19615" s="3" t="s">
        <v>17133</v>
      </c>
      <c r="J19615" s="3" t="s">
        <v>2213</v>
      </c>
      <c r="K19615" s="3" t="s">
        <v>24</v>
      </c>
      <c r="L19615" s="3">
        <v>30.0</v>
      </c>
      <c r="M19615" s="3" t="s">
        <v>30</v>
      </c>
      <c r="N19615" s="3" t="s">
        <v>17161</v>
      </c>
      <c r="O19615" s="3" t="s">
        <v>2064</v>
      </c>
      <c r="P19615" s="4">
        <v>19153.0</v>
      </c>
      <c r="Q19615" s="3" t="s">
        <v>352</v>
      </c>
      <c r="S19615" s="3" t="s">
        <v>34</v>
      </c>
    </row>
    <row r="19616">
      <c r="A19616" s="2">
        <v>42318.71491898148</v>
      </c>
      <c r="B19616" s="3">
        <v>1.0</v>
      </c>
      <c r="C19616" s="3" t="s">
        <v>16817</v>
      </c>
      <c r="F19616" s="3">
        <v>8.0</v>
      </c>
      <c r="G19616" s="3">
        <v>6.0</v>
      </c>
      <c r="H19616" s="3" t="s">
        <v>17132</v>
      </c>
      <c r="I19616" s="3" t="s">
        <v>17133</v>
      </c>
      <c r="J19616" s="3" t="s">
        <v>2213</v>
      </c>
      <c r="K19616" s="3" t="s">
        <v>24</v>
      </c>
      <c r="L19616" s="3">
        <v>31.0</v>
      </c>
      <c r="M19616" s="3" t="s">
        <v>25</v>
      </c>
      <c r="N19616" s="3" t="s">
        <v>17162</v>
      </c>
      <c r="O19616" s="3" t="s">
        <v>237</v>
      </c>
      <c r="P19616" s="4">
        <v>21044.0</v>
      </c>
      <c r="Q19616" s="3" t="s">
        <v>75</v>
      </c>
      <c r="S19616" s="3" t="s">
        <v>29</v>
      </c>
    </row>
    <row r="19617">
      <c r="A19617" s="2">
        <v>42318.71491898148</v>
      </c>
      <c r="B19617" s="3">
        <v>1.0</v>
      </c>
      <c r="C19617" s="3" t="s">
        <v>16817</v>
      </c>
      <c r="F19617" s="3">
        <v>8.0</v>
      </c>
      <c r="G19617" s="3">
        <v>6.0</v>
      </c>
      <c r="H19617" s="3" t="s">
        <v>17132</v>
      </c>
      <c r="I19617" s="3" t="s">
        <v>17133</v>
      </c>
      <c r="J19617" s="3" t="s">
        <v>2213</v>
      </c>
      <c r="K19617" s="3" t="s">
        <v>24</v>
      </c>
      <c r="L19617" s="3">
        <v>32.0</v>
      </c>
      <c r="M19617" s="3" t="s">
        <v>30</v>
      </c>
      <c r="N19617" s="3" t="s">
        <v>17163</v>
      </c>
      <c r="O19617" s="3" t="s">
        <v>9566</v>
      </c>
      <c r="P19617" s="4">
        <v>32465.0</v>
      </c>
      <c r="Q19617" s="3" t="s">
        <v>110</v>
      </c>
      <c r="S19617" s="3" t="s">
        <v>34</v>
      </c>
    </row>
    <row r="19618">
      <c r="A19618" s="2">
        <v>42318.71491898148</v>
      </c>
      <c r="B19618" s="3">
        <v>1.0</v>
      </c>
      <c r="C19618" s="3" t="s">
        <v>16817</v>
      </c>
      <c r="F19618" s="3">
        <v>8.0</v>
      </c>
      <c r="G19618" s="3">
        <v>6.0</v>
      </c>
      <c r="H19618" s="3" t="s">
        <v>17132</v>
      </c>
      <c r="I19618" s="3" t="s">
        <v>17133</v>
      </c>
      <c r="J19618" s="3" t="s">
        <v>2213</v>
      </c>
      <c r="K19618" s="3" t="s">
        <v>24</v>
      </c>
      <c r="L19618" s="3">
        <v>33.0</v>
      </c>
      <c r="M19618" s="3" t="s">
        <v>25</v>
      </c>
      <c r="N19618" s="3" t="s">
        <v>17164</v>
      </c>
      <c r="O19618" s="3" t="s">
        <v>5557</v>
      </c>
      <c r="P19618" s="4">
        <v>29157.0</v>
      </c>
      <c r="Q19618" s="3" t="s">
        <v>169</v>
      </c>
      <c r="S19618" s="3" t="s">
        <v>34</v>
      </c>
    </row>
    <row r="19619">
      <c r="A19619" s="2">
        <v>42318.71491898148</v>
      </c>
      <c r="B19619" s="3">
        <v>1.0</v>
      </c>
      <c r="C19619" s="3" t="s">
        <v>16817</v>
      </c>
      <c r="F19619" s="3">
        <v>8.0</v>
      </c>
      <c r="G19619" s="3">
        <v>6.0</v>
      </c>
      <c r="H19619" s="3" t="s">
        <v>17132</v>
      </c>
      <c r="I19619" s="3" t="s">
        <v>17133</v>
      </c>
      <c r="J19619" s="3" t="s">
        <v>2213</v>
      </c>
      <c r="K19619" s="3" t="s">
        <v>24</v>
      </c>
      <c r="L19619" s="3">
        <v>34.0</v>
      </c>
      <c r="M19619" s="3" t="s">
        <v>30</v>
      </c>
      <c r="N19619" s="3" t="s">
        <v>17165</v>
      </c>
      <c r="O19619" s="3" t="s">
        <v>562</v>
      </c>
      <c r="P19619" s="4">
        <v>19701.0</v>
      </c>
      <c r="Q19619" s="3" t="s">
        <v>352</v>
      </c>
      <c r="S19619" s="3" t="s">
        <v>34</v>
      </c>
    </row>
    <row r="19620">
      <c r="A19620" s="2">
        <v>42318.71491898148</v>
      </c>
      <c r="B19620" s="3">
        <v>1.0</v>
      </c>
      <c r="C19620" s="3" t="s">
        <v>16817</v>
      </c>
      <c r="F19620" s="3">
        <v>8.0</v>
      </c>
      <c r="G19620" s="3">
        <v>6.0</v>
      </c>
      <c r="H19620" s="3" t="s">
        <v>17132</v>
      </c>
      <c r="I19620" s="3" t="s">
        <v>17133</v>
      </c>
      <c r="J19620" s="3" t="s">
        <v>2213</v>
      </c>
      <c r="K19620" s="3" t="s">
        <v>24</v>
      </c>
      <c r="L19620" s="3">
        <v>35.0</v>
      </c>
      <c r="M19620" s="3" t="s">
        <v>25</v>
      </c>
      <c r="N19620" s="3" t="s">
        <v>17166</v>
      </c>
      <c r="O19620" s="3" t="s">
        <v>3702</v>
      </c>
      <c r="P19620" s="4">
        <v>23378.0</v>
      </c>
      <c r="Q19620" s="3" t="s">
        <v>345</v>
      </c>
      <c r="S19620" s="3" t="s">
        <v>34</v>
      </c>
    </row>
    <row r="19621">
      <c r="A19621" s="2">
        <v>42318.71491898148</v>
      </c>
      <c r="B19621" s="3">
        <v>1.0</v>
      </c>
      <c r="C19621" s="3" t="s">
        <v>16817</v>
      </c>
      <c r="F19621" s="3">
        <v>8.0</v>
      </c>
      <c r="G19621" s="3">
        <v>6.0</v>
      </c>
      <c r="H19621" s="3" t="s">
        <v>17132</v>
      </c>
      <c r="I19621" s="3" t="s">
        <v>17133</v>
      </c>
      <c r="J19621" s="3" t="s">
        <v>2213</v>
      </c>
      <c r="K19621" s="3" t="s">
        <v>24</v>
      </c>
      <c r="L19621" s="3">
        <v>36.0</v>
      </c>
      <c r="M19621" s="3" t="s">
        <v>30</v>
      </c>
      <c r="N19621" s="3" t="s">
        <v>17167</v>
      </c>
      <c r="O19621" s="3" t="s">
        <v>17168</v>
      </c>
      <c r="P19621" s="4">
        <v>31377.0</v>
      </c>
      <c r="Q19621" s="3" t="s">
        <v>216</v>
      </c>
      <c r="S19621" s="3" t="s">
        <v>34</v>
      </c>
    </row>
    <row r="19622">
      <c r="A19622" s="2">
        <v>42318.71491898148</v>
      </c>
      <c r="B19622" s="3">
        <v>1.0</v>
      </c>
      <c r="C19622" s="3" t="s">
        <v>16817</v>
      </c>
      <c r="F19622" s="3">
        <v>8.0</v>
      </c>
      <c r="G19622" s="3">
        <v>6.0</v>
      </c>
      <c r="H19622" s="3" t="s">
        <v>17132</v>
      </c>
      <c r="I19622" s="3" t="s">
        <v>17133</v>
      </c>
      <c r="J19622" s="3" t="s">
        <v>2213</v>
      </c>
      <c r="K19622" s="3" t="s">
        <v>24</v>
      </c>
      <c r="L19622" s="3">
        <v>37.0</v>
      </c>
      <c r="M19622" s="3" t="s">
        <v>25</v>
      </c>
      <c r="N19622" s="3" t="s">
        <v>17169</v>
      </c>
      <c r="O19622" s="3" t="s">
        <v>309</v>
      </c>
      <c r="P19622" s="4">
        <v>22917.0</v>
      </c>
      <c r="Q19622" s="3" t="s">
        <v>345</v>
      </c>
      <c r="S19622" s="3" t="s">
        <v>34</v>
      </c>
    </row>
    <row r="19623">
      <c r="A19623" s="2">
        <v>42318.71491898148</v>
      </c>
      <c r="B19623" s="3">
        <v>1.0</v>
      </c>
      <c r="C19623" s="3" t="s">
        <v>16817</v>
      </c>
      <c r="F19623" s="3">
        <v>8.0</v>
      </c>
      <c r="G19623" s="3">
        <v>6.0</v>
      </c>
      <c r="H19623" s="3" t="s">
        <v>17132</v>
      </c>
      <c r="I19623" s="3" t="s">
        <v>17133</v>
      </c>
      <c r="J19623" s="3" t="s">
        <v>2213</v>
      </c>
      <c r="K19623" s="3" t="s">
        <v>24</v>
      </c>
      <c r="L19623" s="3">
        <v>38.0</v>
      </c>
      <c r="M19623" s="3" t="s">
        <v>30</v>
      </c>
      <c r="N19623" s="3" t="s">
        <v>17170</v>
      </c>
      <c r="O19623" s="3" t="s">
        <v>17171</v>
      </c>
      <c r="P19623" s="4">
        <v>26326.0</v>
      </c>
      <c r="Q19623" s="3" t="s">
        <v>75</v>
      </c>
      <c r="S19623" s="3" t="s">
        <v>34</v>
      </c>
    </row>
    <row r="19624">
      <c r="A19624" s="2">
        <v>42318.71491898148</v>
      </c>
      <c r="B19624" s="3">
        <v>1.0</v>
      </c>
      <c r="C19624" s="3" t="s">
        <v>16817</v>
      </c>
      <c r="F19624" s="3">
        <v>8.0</v>
      </c>
      <c r="G19624" s="3">
        <v>6.0</v>
      </c>
      <c r="H19624" s="3" t="s">
        <v>17132</v>
      </c>
      <c r="I19624" s="3" t="s">
        <v>17133</v>
      </c>
      <c r="J19624" s="3" t="s">
        <v>2213</v>
      </c>
      <c r="K19624" s="3" t="s">
        <v>24</v>
      </c>
      <c r="L19624" s="3">
        <v>39.0</v>
      </c>
      <c r="M19624" s="3" t="s">
        <v>25</v>
      </c>
      <c r="N19624" s="3" t="s">
        <v>1925</v>
      </c>
      <c r="O19624" s="3" t="s">
        <v>42</v>
      </c>
      <c r="P19624" s="4">
        <v>29570.0</v>
      </c>
      <c r="Q19624" s="3" t="s">
        <v>75</v>
      </c>
      <c r="S19624" s="3" t="s">
        <v>34</v>
      </c>
    </row>
    <row r="19625">
      <c r="A19625" s="2">
        <v>42318.71491898148</v>
      </c>
      <c r="B19625" s="3">
        <v>1.0</v>
      </c>
      <c r="C19625" s="3" t="s">
        <v>16817</v>
      </c>
      <c r="F19625" s="3">
        <v>8.0</v>
      </c>
      <c r="G19625" s="3">
        <v>6.0</v>
      </c>
      <c r="H19625" s="3" t="s">
        <v>17132</v>
      </c>
      <c r="I19625" s="3" t="s">
        <v>17133</v>
      </c>
      <c r="J19625" s="3" t="s">
        <v>2213</v>
      </c>
      <c r="K19625" s="3" t="s">
        <v>24</v>
      </c>
      <c r="L19625" s="3">
        <v>40.0</v>
      </c>
      <c r="M19625" s="3" t="s">
        <v>30</v>
      </c>
      <c r="N19625" s="3" t="s">
        <v>17172</v>
      </c>
      <c r="O19625" s="3" t="s">
        <v>171</v>
      </c>
      <c r="P19625" s="4">
        <v>22494.0</v>
      </c>
      <c r="Q19625" s="3" t="s">
        <v>75</v>
      </c>
      <c r="S19625" s="3" t="s">
        <v>34</v>
      </c>
    </row>
    <row r="19626">
      <c r="A19626" s="2">
        <v>42318.71491898148</v>
      </c>
      <c r="B19626" s="3">
        <v>1.0</v>
      </c>
      <c r="C19626" s="3" t="s">
        <v>16817</v>
      </c>
      <c r="F19626" s="3">
        <v>8.0</v>
      </c>
      <c r="G19626" s="3">
        <v>6.0</v>
      </c>
      <c r="H19626" s="3" t="s">
        <v>17132</v>
      </c>
      <c r="I19626" s="3" t="s">
        <v>17133</v>
      </c>
      <c r="J19626" s="3" t="s">
        <v>2213</v>
      </c>
      <c r="K19626" s="3" t="s">
        <v>24</v>
      </c>
      <c r="L19626" s="3">
        <v>41.0</v>
      </c>
      <c r="M19626" s="3" t="s">
        <v>25</v>
      </c>
      <c r="N19626" s="3" t="s">
        <v>17173</v>
      </c>
      <c r="O19626" s="3" t="s">
        <v>17174</v>
      </c>
      <c r="P19626" s="4">
        <v>17986.0</v>
      </c>
      <c r="Q19626" s="3" t="s">
        <v>86</v>
      </c>
      <c r="S19626" s="3" t="s">
        <v>34</v>
      </c>
    </row>
    <row r="19627">
      <c r="A19627" s="2">
        <v>42318.71491898148</v>
      </c>
      <c r="B19627" s="3">
        <v>1.0</v>
      </c>
      <c r="C19627" s="3" t="s">
        <v>16817</v>
      </c>
      <c r="F19627" s="3">
        <v>8.0</v>
      </c>
      <c r="G19627" s="3">
        <v>6.0</v>
      </c>
      <c r="H19627" s="3" t="s">
        <v>17132</v>
      </c>
      <c r="I19627" s="3" t="s">
        <v>17133</v>
      </c>
      <c r="J19627" s="3" t="s">
        <v>2213</v>
      </c>
      <c r="K19627" s="3" t="s">
        <v>24</v>
      </c>
      <c r="L19627" s="3">
        <v>42.0</v>
      </c>
      <c r="M19627" s="3" t="s">
        <v>30</v>
      </c>
      <c r="N19627" s="3" t="s">
        <v>17175</v>
      </c>
      <c r="O19627" s="3" t="s">
        <v>605</v>
      </c>
      <c r="P19627" s="4">
        <v>26037.0</v>
      </c>
      <c r="Q19627" s="3" t="s">
        <v>169</v>
      </c>
      <c r="S19627" s="3" t="s">
        <v>34</v>
      </c>
    </row>
    <row r="19628">
      <c r="A19628" s="2">
        <v>42318.71491898148</v>
      </c>
      <c r="B19628" s="3">
        <v>1.0</v>
      </c>
      <c r="C19628" s="3" t="s">
        <v>16817</v>
      </c>
      <c r="F19628" s="3">
        <v>8.0</v>
      </c>
      <c r="G19628" s="3">
        <v>6.0</v>
      </c>
      <c r="H19628" s="3" t="s">
        <v>17132</v>
      </c>
      <c r="I19628" s="3" t="s">
        <v>17133</v>
      </c>
      <c r="J19628" s="3" t="s">
        <v>2213</v>
      </c>
      <c r="K19628" s="3" t="s">
        <v>24</v>
      </c>
      <c r="L19628" s="3">
        <v>43.0</v>
      </c>
      <c r="M19628" s="3" t="s">
        <v>25</v>
      </c>
      <c r="N19628" s="3" t="s">
        <v>17176</v>
      </c>
      <c r="O19628" s="3" t="s">
        <v>246</v>
      </c>
      <c r="P19628" s="4">
        <v>13222.0</v>
      </c>
      <c r="Q19628" s="3" t="s">
        <v>105</v>
      </c>
      <c r="S19628" s="3" t="s">
        <v>34</v>
      </c>
    </row>
    <row r="19629">
      <c r="A19629" s="2">
        <v>42318.71491898148</v>
      </c>
      <c r="B19629" s="3">
        <v>1.0</v>
      </c>
      <c r="C19629" s="3" t="s">
        <v>16817</v>
      </c>
      <c r="F19629" s="3">
        <v>9.0</v>
      </c>
      <c r="G19629" s="3">
        <v>7.0</v>
      </c>
      <c r="H19629" s="3" t="s">
        <v>17177</v>
      </c>
      <c r="I19629" s="3" t="s">
        <v>17177</v>
      </c>
      <c r="J19629" s="3" t="s">
        <v>1412</v>
      </c>
      <c r="K19629" s="3" t="s">
        <v>272</v>
      </c>
      <c r="L19629" s="3">
        <v>1.0</v>
      </c>
      <c r="M19629" s="3" t="s">
        <v>30</v>
      </c>
      <c r="N19629" s="3" t="s">
        <v>15427</v>
      </c>
      <c r="O19629" s="3" t="s">
        <v>2050</v>
      </c>
      <c r="P19629" s="4">
        <v>30009.0</v>
      </c>
      <c r="Q19629" s="3" t="s">
        <v>345</v>
      </c>
      <c r="S19629" s="3" t="s">
        <v>34</v>
      </c>
    </row>
    <row r="19630">
      <c r="A19630" s="2">
        <v>42318.71491898148</v>
      </c>
      <c r="B19630" s="3">
        <v>1.0</v>
      </c>
      <c r="C19630" s="3" t="s">
        <v>16817</v>
      </c>
      <c r="F19630" s="3">
        <v>9.0</v>
      </c>
      <c r="G19630" s="3">
        <v>7.0</v>
      </c>
      <c r="H19630" s="3" t="s">
        <v>17177</v>
      </c>
      <c r="I19630" s="3" t="s">
        <v>17177</v>
      </c>
      <c r="J19630" s="3" t="s">
        <v>1412</v>
      </c>
      <c r="K19630" s="3" t="s">
        <v>24</v>
      </c>
      <c r="L19630" s="3">
        <v>2.0</v>
      </c>
      <c r="M19630" s="3" t="s">
        <v>25</v>
      </c>
      <c r="N19630" s="3" t="s">
        <v>17178</v>
      </c>
      <c r="O19630" s="3" t="s">
        <v>69</v>
      </c>
      <c r="P19630" s="4">
        <v>23980.0</v>
      </c>
      <c r="Q19630" s="3" t="s">
        <v>132</v>
      </c>
      <c r="S19630" s="3" t="s">
        <v>34</v>
      </c>
    </row>
    <row r="19631">
      <c r="A19631" s="2">
        <v>42318.71491898148</v>
      </c>
      <c r="B19631" s="3">
        <v>1.0</v>
      </c>
      <c r="C19631" s="3" t="s">
        <v>16817</v>
      </c>
      <c r="F19631" s="3">
        <v>9.0</v>
      </c>
      <c r="G19631" s="3">
        <v>7.0</v>
      </c>
      <c r="H19631" s="3" t="s">
        <v>17177</v>
      </c>
      <c r="I19631" s="3" t="s">
        <v>17177</v>
      </c>
      <c r="J19631" s="3" t="s">
        <v>1412</v>
      </c>
      <c r="K19631" s="3" t="s">
        <v>24</v>
      </c>
      <c r="L19631" s="3">
        <v>3.0</v>
      </c>
      <c r="M19631" s="3" t="s">
        <v>30</v>
      </c>
      <c r="N19631" s="3" t="s">
        <v>17179</v>
      </c>
      <c r="O19631" s="3" t="s">
        <v>17180</v>
      </c>
      <c r="P19631" s="4">
        <v>29330.0</v>
      </c>
      <c r="Q19631" s="3" t="s">
        <v>153</v>
      </c>
      <c r="S19631" s="3" t="s">
        <v>34</v>
      </c>
    </row>
    <row r="19632">
      <c r="A19632" s="2">
        <v>42318.71491898148</v>
      </c>
      <c r="B19632" s="3">
        <v>1.0</v>
      </c>
      <c r="C19632" s="3" t="s">
        <v>16817</v>
      </c>
      <c r="F19632" s="3">
        <v>9.0</v>
      </c>
      <c r="G19632" s="3">
        <v>7.0</v>
      </c>
      <c r="H19632" s="3" t="s">
        <v>17177</v>
      </c>
      <c r="I19632" s="3" t="s">
        <v>17177</v>
      </c>
      <c r="J19632" s="3" t="s">
        <v>1412</v>
      </c>
      <c r="K19632" s="3" t="s">
        <v>24</v>
      </c>
      <c r="L19632" s="3">
        <v>4.0</v>
      </c>
      <c r="M19632" s="3" t="s">
        <v>25</v>
      </c>
      <c r="N19632" s="3" t="s">
        <v>4226</v>
      </c>
      <c r="O19632" s="3" t="s">
        <v>168</v>
      </c>
      <c r="P19632" s="4">
        <v>21798.0</v>
      </c>
      <c r="Q19632" s="3" t="s">
        <v>132</v>
      </c>
      <c r="S19632" s="3" t="s">
        <v>34</v>
      </c>
    </row>
    <row r="19633">
      <c r="A19633" s="2">
        <v>42318.71491898148</v>
      </c>
      <c r="B19633" s="3">
        <v>1.0</v>
      </c>
      <c r="C19633" s="3" t="s">
        <v>16817</v>
      </c>
      <c r="F19633" s="3">
        <v>9.0</v>
      </c>
      <c r="G19633" s="3">
        <v>7.0</v>
      </c>
      <c r="H19633" s="3" t="s">
        <v>17177</v>
      </c>
      <c r="I19633" s="3" t="s">
        <v>17177</v>
      </c>
      <c r="J19633" s="3" t="s">
        <v>1412</v>
      </c>
      <c r="K19633" s="3" t="s">
        <v>24</v>
      </c>
      <c r="L19633" s="3">
        <v>5.0</v>
      </c>
      <c r="M19633" s="3" t="s">
        <v>30</v>
      </c>
      <c r="N19633" s="3" t="s">
        <v>17181</v>
      </c>
      <c r="O19633" s="3" t="s">
        <v>17182</v>
      </c>
      <c r="P19633" s="4">
        <v>29415.0</v>
      </c>
      <c r="Q19633" s="3" t="s">
        <v>52</v>
      </c>
      <c r="S19633" s="3" t="s">
        <v>34</v>
      </c>
    </row>
    <row r="19634">
      <c r="A19634" s="2">
        <v>42318.71491898148</v>
      </c>
      <c r="B19634" s="3">
        <v>1.0</v>
      </c>
      <c r="C19634" s="3" t="s">
        <v>16817</v>
      </c>
      <c r="F19634" s="3">
        <v>9.0</v>
      </c>
      <c r="G19634" s="3">
        <v>7.0</v>
      </c>
      <c r="H19634" s="3" t="s">
        <v>17177</v>
      </c>
      <c r="I19634" s="3" t="s">
        <v>17177</v>
      </c>
      <c r="J19634" s="3" t="s">
        <v>1412</v>
      </c>
      <c r="K19634" s="3" t="s">
        <v>24</v>
      </c>
      <c r="L19634" s="3">
        <v>6.0</v>
      </c>
      <c r="M19634" s="3" t="s">
        <v>25</v>
      </c>
      <c r="N19634" s="3" t="s">
        <v>17183</v>
      </c>
      <c r="O19634" s="3" t="s">
        <v>3003</v>
      </c>
      <c r="P19634" s="4">
        <v>23310.0</v>
      </c>
      <c r="Q19634" s="3" t="s">
        <v>153</v>
      </c>
      <c r="S19634" s="3" t="s">
        <v>34</v>
      </c>
    </row>
    <row r="19635">
      <c r="A19635" s="2">
        <v>42318.71491898148</v>
      </c>
      <c r="B19635" s="3">
        <v>1.0</v>
      </c>
      <c r="C19635" s="3" t="s">
        <v>16817</v>
      </c>
      <c r="F19635" s="3">
        <v>9.0</v>
      </c>
      <c r="G19635" s="3">
        <v>7.0</v>
      </c>
      <c r="H19635" s="3" t="s">
        <v>17177</v>
      </c>
      <c r="I19635" s="3" t="s">
        <v>17177</v>
      </c>
      <c r="J19635" s="3" t="s">
        <v>1412</v>
      </c>
      <c r="K19635" s="3" t="s">
        <v>24</v>
      </c>
      <c r="L19635" s="3">
        <v>7.0</v>
      </c>
      <c r="M19635" s="3" t="s">
        <v>30</v>
      </c>
      <c r="N19635" s="3" t="s">
        <v>17184</v>
      </c>
      <c r="O19635" s="3" t="s">
        <v>171</v>
      </c>
      <c r="P19635" s="4">
        <v>20485.0</v>
      </c>
      <c r="Q19635" s="3" t="s">
        <v>153</v>
      </c>
      <c r="S19635" s="3" t="s">
        <v>34</v>
      </c>
    </row>
    <row r="19636">
      <c r="A19636" s="2">
        <v>42318.71491898148</v>
      </c>
      <c r="B19636" s="3">
        <v>1.0</v>
      </c>
      <c r="C19636" s="3" t="s">
        <v>16817</v>
      </c>
      <c r="F19636" s="3">
        <v>9.0</v>
      </c>
      <c r="G19636" s="3">
        <v>7.0</v>
      </c>
      <c r="H19636" s="3" t="s">
        <v>17177</v>
      </c>
      <c r="I19636" s="3" t="s">
        <v>17177</v>
      </c>
      <c r="J19636" s="3" t="s">
        <v>1412</v>
      </c>
      <c r="K19636" s="3" t="s">
        <v>24</v>
      </c>
      <c r="L19636" s="3">
        <v>8.0</v>
      </c>
      <c r="M19636" s="3" t="s">
        <v>25</v>
      </c>
      <c r="N19636" s="3" t="s">
        <v>17185</v>
      </c>
      <c r="O19636" s="3" t="s">
        <v>1385</v>
      </c>
      <c r="P19636" s="4">
        <v>30749.0</v>
      </c>
      <c r="Q19636" s="3" t="s">
        <v>132</v>
      </c>
      <c r="S19636" s="3" t="s">
        <v>34</v>
      </c>
    </row>
    <row r="19637">
      <c r="A19637" s="2">
        <v>42318.71491898148</v>
      </c>
      <c r="B19637" s="3">
        <v>1.0</v>
      </c>
      <c r="C19637" s="3" t="s">
        <v>16817</v>
      </c>
      <c r="F19637" s="3">
        <v>9.0</v>
      </c>
      <c r="G19637" s="3">
        <v>7.0</v>
      </c>
      <c r="H19637" s="3" t="s">
        <v>17177</v>
      </c>
      <c r="I19637" s="3" t="s">
        <v>17177</v>
      </c>
      <c r="J19637" s="3" t="s">
        <v>1412</v>
      </c>
      <c r="K19637" s="3" t="s">
        <v>24</v>
      </c>
      <c r="L19637" s="3">
        <v>9.0</v>
      </c>
      <c r="M19637" s="3" t="s">
        <v>30</v>
      </c>
      <c r="N19637" s="3" t="s">
        <v>17186</v>
      </c>
      <c r="O19637" s="3" t="s">
        <v>16330</v>
      </c>
      <c r="P19637" s="4">
        <v>29164.0</v>
      </c>
      <c r="Q19637" s="3" t="s">
        <v>228</v>
      </c>
      <c r="S19637" s="3" t="s">
        <v>34</v>
      </c>
    </row>
    <row r="19638">
      <c r="A19638" s="2">
        <v>42318.71491898148</v>
      </c>
      <c r="B19638" s="3">
        <v>1.0</v>
      </c>
      <c r="C19638" s="3" t="s">
        <v>16817</v>
      </c>
      <c r="F19638" s="3">
        <v>9.0</v>
      </c>
      <c r="G19638" s="3">
        <v>7.0</v>
      </c>
      <c r="H19638" s="3" t="s">
        <v>17177</v>
      </c>
      <c r="I19638" s="3" t="s">
        <v>17177</v>
      </c>
      <c r="J19638" s="3" t="s">
        <v>1412</v>
      </c>
      <c r="K19638" s="3" t="s">
        <v>24</v>
      </c>
      <c r="L19638" s="3">
        <v>10.0</v>
      </c>
      <c r="M19638" s="3" t="s">
        <v>25</v>
      </c>
      <c r="N19638" s="3" t="s">
        <v>17187</v>
      </c>
      <c r="O19638" s="3" t="s">
        <v>3003</v>
      </c>
      <c r="P19638" s="4">
        <v>19968.0</v>
      </c>
      <c r="Q19638" s="3" t="s">
        <v>83</v>
      </c>
      <c r="S19638" s="3" t="s">
        <v>34</v>
      </c>
    </row>
    <row r="19639">
      <c r="A19639" s="2">
        <v>42318.71491898148</v>
      </c>
      <c r="B19639" s="3">
        <v>1.0</v>
      </c>
      <c r="C19639" s="3" t="s">
        <v>16817</v>
      </c>
      <c r="F19639" s="3">
        <v>9.0</v>
      </c>
      <c r="G19639" s="3">
        <v>7.0</v>
      </c>
      <c r="H19639" s="3" t="s">
        <v>17177</v>
      </c>
      <c r="I19639" s="3" t="s">
        <v>17177</v>
      </c>
      <c r="J19639" s="3" t="s">
        <v>1412</v>
      </c>
      <c r="K19639" s="3" t="s">
        <v>24</v>
      </c>
      <c r="L19639" s="3">
        <v>11.0</v>
      </c>
      <c r="M19639" s="3" t="s">
        <v>30</v>
      </c>
      <c r="N19639" s="3" t="s">
        <v>3530</v>
      </c>
      <c r="O19639" s="3" t="s">
        <v>1342</v>
      </c>
      <c r="P19639" s="4">
        <v>20188.0</v>
      </c>
      <c r="Q19639" s="3" t="s">
        <v>113</v>
      </c>
      <c r="S19639" s="3" t="s">
        <v>34</v>
      </c>
    </row>
    <row r="19640">
      <c r="A19640" s="2">
        <v>42318.71491898148</v>
      </c>
      <c r="B19640" s="3">
        <v>1.0</v>
      </c>
      <c r="C19640" s="3" t="s">
        <v>16817</v>
      </c>
      <c r="F19640" s="3">
        <v>9.0</v>
      </c>
      <c r="G19640" s="3">
        <v>7.0</v>
      </c>
      <c r="H19640" s="3" t="s">
        <v>17177</v>
      </c>
      <c r="I19640" s="3" t="s">
        <v>17177</v>
      </c>
      <c r="J19640" s="3" t="s">
        <v>1412</v>
      </c>
      <c r="K19640" s="3" t="s">
        <v>24</v>
      </c>
      <c r="L19640" s="3">
        <v>12.0</v>
      </c>
      <c r="M19640" s="3" t="s">
        <v>25</v>
      </c>
      <c r="N19640" s="3" t="s">
        <v>17188</v>
      </c>
      <c r="O19640" s="3" t="s">
        <v>1988</v>
      </c>
      <c r="P19640" s="4">
        <v>26705.0</v>
      </c>
      <c r="Q19640" s="3" t="s">
        <v>132</v>
      </c>
      <c r="S19640" s="3" t="s">
        <v>34</v>
      </c>
    </row>
    <row r="19641">
      <c r="A19641" s="2">
        <v>42318.71491898148</v>
      </c>
      <c r="B19641" s="3">
        <v>1.0</v>
      </c>
      <c r="C19641" s="3" t="s">
        <v>16817</v>
      </c>
      <c r="F19641" s="3">
        <v>9.0</v>
      </c>
      <c r="G19641" s="3">
        <v>7.0</v>
      </c>
      <c r="H19641" s="3" t="s">
        <v>17177</v>
      </c>
      <c r="I19641" s="3" t="s">
        <v>17177</v>
      </c>
      <c r="J19641" s="3" t="s">
        <v>1412</v>
      </c>
      <c r="K19641" s="3" t="s">
        <v>24</v>
      </c>
      <c r="L19641" s="3">
        <v>13.0</v>
      </c>
      <c r="M19641" s="3" t="s">
        <v>30</v>
      </c>
      <c r="N19641" s="3" t="s">
        <v>17189</v>
      </c>
      <c r="O19641" s="3" t="s">
        <v>1116</v>
      </c>
      <c r="P19641" s="4">
        <v>29674.0</v>
      </c>
      <c r="Q19641" s="3" t="s">
        <v>153</v>
      </c>
      <c r="S19641" s="3" t="s">
        <v>34</v>
      </c>
    </row>
    <row r="19642">
      <c r="A19642" s="2">
        <v>42318.71491898148</v>
      </c>
      <c r="B19642" s="3">
        <v>1.0</v>
      </c>
      <c r="C19642" s="3" t="s">
        <v>16817</v>
      </c>
      <c r="F19642" s="3">
        <v>9.0</v>
      </c>
      <c r="G19642" s="3">
        <v>7.0</v>
      </c>
      <c r="H19642" s="3" t="s">
        <v>17177</v>
      </c>
      <c r="I19642" s="3" t="s">
        <v>17177</v>
      </c>
      <c r="J19642" s="3" t="s">
        <v>1412</v>
      </c>
      <c r="K19642" s="3" t="s">
        <v>24</v>
      </c>
      <c r="L19642" s="3">
        <v>14.0</v>
      </c>
      <c r="M19642" s="3" t="s">
        <v>25</v>
      </c>
      <c r="N19642" s="3" t="s">
        <v>17190</v>
      </c>
      <c r="O19642" s="3" t="s">
        <v>119</v>
      </c>
      <c r="P19642" s="4">
        <v>24375.0</v>
      </c>
      <c r="Q19642" s="3" t="s">
        <v>132</v>
      </c>
      <c r="S19642" s="3" t="s">
        <v>34</v>
      </c>
    </row>
    <row r="19643">
      <c r="A19643" s="2">
        <v>42318.71491898148</v>
      </c>
      <c r="B19643" s="3">
        <v>1.0</v>
      </c>
      <c r="C19643" s="3" t="s">
        <v>16817</v>
      </c>
      <c r="F19643" s="3">
        <v>9.0</v>
      </c>
      <c r="G19643" s="3">
        <v>7.0</v>
      </c>
      <c r="H19643" s="3" t="s">
        <v>17177</v>
      </c>
      <c r="I19643" s="3" t="s">
        <v>17177</v>
      </c>
      <c r="J19643" s="3" t="s">
        <v>1412</v>
      </c>
      <c r="K19643" s="3" t="s">
        <v>24</v>
      </c>
      <c r="L19643" s="3">
        <v>15.0</v>
      </c>
      <c r="M19643" s="3" t="s">
        <v>30</v>
      </c>
      <c r="N19643" s="3" t="s">
        <v>17191</v>
      </c>
      <c r="O19643" s="3" t="s">
        <v>171</v>
      </c>
      <c r="P19643" s="4">
        <v>27622.0</v>
      </c>
      <c r="Q19643" s="3" t="s">
        <v>247</v>
      </c>
      <c r="S19643" s="3" t="s">
        <v>34</v>
      </c>
    </row>
    <row r="19644">
      <c r="A19644" s="2">
        <v>42318.71491898148</v>
      </c>
      <c r="B19644" s="3">
        <v>1.0</v>
      </c>
      <c r="C19644" s="3" t="s">
        <v>16817</v>
      </c>
      <c r="F19644" s="3">
        <v>9.0</v>
      </c>
      <c r="G19644" s="3">
        <v>7.0</v>
      </c>
      <c r="H19644" s="3" t="s">
        <v>17177</v>
      </c>
      <c r="I19644" s="3" t="s">
        <v>17177</v>
      </c>
      <c r="J19644" s="3" t="s">
        <v>1412</v>
      </c>
      <c r="K19644" s="3" t="s">
        <v>24</v>
      </c>
      <c r="L19644" s="3">
        <v>16.0</v>
      </c>
      <c r="M19644" s="3" t="s">
        <v>25</v>
      </c>
      <c r="N19644" s="3" t="s">
        <v>17192</v>
      </c>
      <c r="O19644" s="3" t="s">
        <v>1995</v>
      </c>
      <c r="P19644" s="4">
        <v>28158.0</v>
      </c>
      <c r="Q19644" s="3" t="s">
        <v>228</v>
      </c>
      <c r="S19644" s="3" t="s">
        <v>34</v>
      </c>
    </row>
    <row r="19645">
      <c r="A19645" s="2">
        <v>42318.71491898148</v>
      </c>
      <c r="B19645" s="3">
        <v>1.0</v>
      </c>
      <c r="C19645" s="3" t="s">
        <v>16817</v>
      </c>
      <c r="F19645" s="3">
        <v>9.0</v>
      </c>
      <c r="G19645" s="3">
        <v>7.0</v>
      </c>
      <c r="H19645" s="3" t="s">
        <v>17177</v>
      </c>
      <c r="I19645" s="3" t="s">
        <v>17177</v>
      </c>
      <c r="J19645" s="3" t="s">
        <v>1412</v>
      </c>
      <c r="K19645" s="3" t="s">
        <v>24</v>
      </c>
      <c r="L19645" s="3">
        <v>17.0</v>
      </c>
      <c r="M19645" s="3" t="s">
        <v>30</v>
      </c>
      <c r="N19645" s="3" t="s">
        <v>17193</v>
      </c>
      <c r="O19645" s="3" t="s">
        <v>17194</v>
      </c>
      <c r="P19645" s="4">
        <v>31582.0</v>
      </c>
      <c r="Q19645" s="3" t="s">
        <v>132</v>
      </c>
      <c r="S19645" s="3" t="s">
        <v>34</v>
      </c>
    </row>
    <row r="19646">
      <c r="A19646" s="2">
        <v>42318.71491898148</v>
      </c>
      <c r="B19646" s="3">
        <v>1.0</v>
      </c>
      <c r="C19646" s="3" t="s">
        <v>16817</v>
      </c>
      <c r="F19646" s="3">
        <v>9.0</v>
      </c>
      <c r="G19646" s="3">
        <v>7.0</v>
      </c>
      <c r="H19646" s="3" t="s">
        <v>17177</v>
      </c>
      <c r="I19646" s="3" t="s">
        <v>17177</v>
      </c>
      <c r="J19646" s="3" t="s">
        <v>1412</v>
      </c>
      <c r="K19646" s="3" t="s">
        <v>24</v>
      </c>
      <c r="L19646" s="3">
        <v>18.0</v>
      </c>
      <c r="M19646" s="3" t="s">
        <v>25</v>
      </c>
      <c r="N19646" s="3" t="s">
        <v>17195</v>
      </c>
      <c r="O19646" s="3" t="s">
        <v>628</v>
      </c>
      <c r="P19646" s="4">
        <v>19838.0</v>
      </c>
      <c r="Q19646" s="3" t="s">
        <v>153</v>
      </c>
      <c r="S19646" s="3" t="s">
        <v>34</v>
      </c>
    </row>
    <row r="19647">
      <c r="A19647" s="2">
        <v>42318.71491898148</v>
      </c>
      <c r="B19647" s="3">
        <v>1.0</v>
      </c>
      <c r="C19647" s="3" t="s">
        <v>16817</v>
      </c>
      <c r="F19647" s="3">
        <v>9.0</v>
      </c>
      <c r="G19647" s="3">
        <v>7.0</v>
      </c>
      <c r="H19647" s="3" t="s">
        <v>17177</v>
      </c>
      <c r="I19647" s="3" t="s">
        <v>17177</v>
      </c>
      <c r="J19647" s="3" t="s">
        <v>1412</v>
      </c>
      <c r="K19647" s="3" t="s">
        <v>24</v>
      </c>
      <c r="L19647" s="3">
        <v>19.0</v>
      </c>
      <c r="M19647" s="3" t="s">
        <v>30</v>
      </c>
      <c r="N19647" s="3" t="s">
        <v>17196</v>
      </c>
      <c r="O19647" s="3" t="s">
        <v>17197</v>
      </c>
      <c r="P19647" s="4">
        <v>34281.0</v>
      </c>
      <c r="Q19647" s="3" t="s">
        <v>40</v>
      </c>
      <c r="S19647" s="3" t="s">
        <v>34</v>
      </c>
    </row>
    <row r="19648">
      <c r="A19648" s="2">
        <v>42318.71491898148</v>
      </c>
      <c r="B19648" s="3">
        <v>1.0</v>
      </c>
      <c r="C19648" s="3" t="s">
        <v>16817</v>
      </c>
      <c r="F19648" s="3">
        <v>9.0</v>
      </c>
      <c r="G19648" s="3">
        <v>7.0</v>
      </c>
      <c r="H19648" s="3" t="s">
        <v>17177</v>
      </c>
      <c r="I19648" s="3" t="s">
        <v>17177</v>
      </c>
      <c r="J19648" s="3" t="s">
        <v>1412</v>
      </c>
      <c r="K19648" s="3" t="s">
        <v>24</v>
      </c>
      <c r="L19648" s="3">
        <v>20.0</v>
      </c>
      <c r="M19648" s="3" t="s">
        <v>25</v>
      </c>
      <c r="N19648" s="3" t="s">
        <v>17198</v>
      </c>
      <c r="O19648" s="3" t="s">
        <v>218</v>
      </c>
      <c r="P19648" s="4">
        <v>20845.0</v>
      </c>
      <c r="Q19648" s="3" t="s">
        <v>60</v>
      </c>
      <c r="S19648" s="3" t="s">
        <v>34</v>
      </c>
    </row>
    <row r="19649">
      <c r="A19649" s="2">
        <v>42318.71491898148</v>
      </c>
      <c r="B19649" s="3">
        <v>1.0</v>
      </c>
      <c r="C19649" s="3" t="s">
        <v>16817</v>
      </c>
      <c r="F19649" s="3">
        <v>9.0</v>
      </c>
      <c r="G19649" s="3">
        <v>7.0</v>
      </c>
      <c r="H19649" s="3" t="s">
        <v>17177</v>
      </c>
      <c r="I19649" s="3" t="s">
        <v>17177</v>
      </c>
      <c r="J19649" s="3" t="s">
        <v>1412</v>
      </c>
      <c r="K19649" s="3" t="s">
        <v>24</v>
      </c>
      <c r="L19649" s="3">
        <v>21.0</v>
      </c>
      <c r="M19649" s="3" t="s">
        <v>30</v>
      </c>
      <c r="N19649" s="3" t="s">
        <v>17199</v>
      </c>
      <c r="O19649" s="3" t="s">
        <v>355</v>
      </c>
      <c r="P19649" s="4">
        <v>24885.0</v>
      </c>
      <c r="Q19649" s="3" t="s">
        <v>75</v>
      </c>
      <c r="S19649" s="3" t="s">
        <v>34</v>
      </c>
    </row>
    <row r="19650">
      <c r="A19650" s="2">
        <v>42318.71491898148</v>
      </c>
      <c r="B19650" s="3">
        <v>1.0</v>
      </c>
      <c r="C19650" s="3" t="s">
        <v>16817</v>
      </c>
      <c r="F19650" s="3">
        <v>9.0</v>
      </c>
      <c r="G19650" s="3">
        <v>7.0</v>
      </c>
      <c r="H19650" s="3" t="s">
        <v>17177</v>
      </c>
      <c r="I19650" s="3" t="s">
        <v>17177</v>
      </c>
      <c r="J19650" s="3" t="s">
        <v>1412</v>
      </c>
      <c r="K19650" s="3" t="s">
        <v>24</v>
      </c>
      <c r="L19650" s="3">
        <v>22.0</v>
      </c>
      <c r="M19650" s="3" t="s">
        <v>25</v>
      </c>
      <c r="N19650" s="3" t="s">
        <v>17200</v>
      </c>
      <c r="O19650" s="3" t="s">
        <v>1109</v>
      </c>
      <c r="P19650" s="4">
        <v>25855.0</v>
      </c>
      <c r="Q19650" s="3" t="s">
        <v>132</v>
      </c>
      <c r="S19650" s="3" t="s">
        <v>34</v>
      </c>
    </row>
    <row r="19651">
      <c r="A19651" s="2">
        <v>42318.71491898148</v>
      </c>
      <c r="B19651" s="3">
        <v>1.0</v>
      </c>
      <c r="C19651" s="3" t="s">
        <v>16817</v>
      </c>
      <c r="F19651" s="3">
        <v>9.0</v>
      </c>
      <c r="G19651" s="3">
        <v>7.0</v>
      </c>
      <c r="H19651" s="3" t="s">
        <v>17177</v>
      </c>
      <c r="I19651" s="3" t="s">
        <v>17177</v>
      </c>
      <c r="J19651" s="3" t="s">
        <v>1412</v>
      </c>
      <c r="K19651" s="3" t="s">
        <v>24</v>
      </c>
      <c r="L19651" s="3">
        <v>23.0</v>
      </c>
      <c r="M19651" s="3" t="s">
        <v>30</v>
      </c>
      <c r="N19651" s="3" t="s">
        <v>17155</v>
      </c>
      <c r="O19651" s="3" t="s">
        <v>2097</v>
      </c>
      <c r="P19651" s="4">
        <v>24627.0</v>
      </c>
      <c r="Q19651" s="3" t="s">
        <v>1178</v>
      </c>
      <c r="S19651" s="3" t="s">
        <v>34</v>
      </c>
    </row>
    <row r="19652">
      <c r="A19652" s="2">
        <v>42318.71491898148</v>
      </c>
      <c r="B19652" s="3">
        <v>1.0</v>
      </c>
      <c r="C19652" s="3" t="s">
        <v>16817</v>
      </c>
      <c r="F19652" s="3">
        <v>9.0</v>
      </c>
      <c r="G19652" s="3">
        <v>7.0</v>
      </c>
      <c r="H19652" s="3" t="s">
        <v>17177</v>
      </c>
      <c r="I19652" s="3" t="s">
        <v>17177</v>
      </c>
      <c r="J19652" s="3" t="s">
        <v>1412</v>
      </c>
      <c r="K19652" s="3" t="s">
        <v>24</v>
      </c>
      <c r="L19652" s="3">
        <v>24.0</v>
      </c>
      <c r="M19652" s="3" t="s">
        <v>25</v>
      </c>
      <c r="N19652" s="3" t="s">
        <v>17201</v>
      </c>
      <c r="O19652" s="3" t="s">
        <v>119</v>
      </c>
      <c r="P19652" s="4">
        <v>27543.0</v>
      </c>
      <c r="Q19652" s="3" t="s">
        <v>43</v>
      </c>
      <c r="S19652" s="3" t="s">
        <v>34</v>
      </c>
    </row>
    <row r="19653">
      <c r="A19653" s="2">
        <v>42318.71491898148</v>
      </c>
      <c r="B19653" s="3">
        <v>1.0</v>
      </c>
      <c r="C19653" s="3" t="s">
        <v>16817</v>
      </c>
      <c r="F19653" s="3">
        <v>9.0</v>
      </c>
      <c r="G19653" s="3">
        <v>7.0</v>
      </c>
      <c r="H19653" s="3" t="s">
        <v>17177</v>
      </c>
      <c r="I19653" s="3" t="s">
        <v>17177</v>
      </c>
      <c r="J19653" s="3" t="s">
        <v>1412</v>
      </c>
      <c r="K19653" s="3" t="s">
        <v>24</v>
      </c>
      <c r="L19653" s="3">
        <v>25.0</v>
      </c>
      <c r="M19653" s="3" t="s">
        <v>30</v>
      </c>
      <c r="N19653" s="3" t="s">
        <v>17202</v>
      </c>
      <c r="O19653" s="3" t="s">
        <v>497</v>
      </c>
      <c r="P19653" s="4">
        <v>25218.0</v>
      </c>
      <c r="Q19653" s="3" t="s">
        <v>132</v>
      </c>
      <c r="S19653" s="3" t="s">
        <v>34</v>
      </c>
    </row>
    <row r="19654">
      <c r="A19654" s="2">
        <v>42318.71491898148</v>
      </c>
      <c r="B19654" s="3">
        <v>1.0</v>
      </c>
      <c r="C19654" s="3" t="s">
        <v>16817</v>
      </c>
      <c r="F19654" s="3">
        <v>9.0</v>
      </c>
      <c r="G19654" s="3">
        <v>7.0</v>
      </c>
      <c r="H19654" s="3" t="s">
        <v>17177</v>
      </c>
      <c r="I19654" s="3" t="s">
        <v>17177</v>
      </c>
      <c r="J19654" s="3" t="s">
        <v>1412</v>
      </c>
      <c r="K19654" s="3" t="s">
        <v>24</v>
      </c>
      <c r="L19654" s="3">
        <v>26.0</v>
      </c>
      <c r="M19654" s="3" t="s">
        <v>25</v>
      </c>
      <c r="N19654" s="3" t="s">
        <v>17185</v>
      </c>
      <c r="O19654" s="3" t="s">
        <v>1431</v>
      </c>
      <c r="P19654" s="4">
        <v>29442.0</v>
      </c>
      <c r="Q19654" s="3" t="s">
        <v>60</v>
      </c>
      <c r="S19654" s="3" t="s">
        <v>34</v>
      </c>
    </row>
    <row r="19655">
      <c r="A19655" s="2">
        <v>42318.71491898148</v>
      </c>
      <c r="B19655" s="3">
        <v>1.0</v>
      </c>
      <c r="C19655" s="3" t="s">
        <v>16817</v>
      </c>
      <c r="F19655" s="3">
        <v>9.0</v>
      </c>
      <c r="G19655" s="3">
        <v>7.0</v>
      </c>
      <c r="H19655" s="3" t="s">
        <v>17177</v>
      </c>
      <c r="I19655" s="3" t="s">
        <v>17177</v>
      </c>
      <c r="J19655" s="3" t="s">
        <v>1412</v>
      </c>
      <c r="K19655" s="3" t="s">
        <v>24</v>
      </c>
      <c r="L19655" s="3">
        <v>27.0</v>
      </c>
      <c r="M19655" s="3" t="s">
        <v>30</v>
      </c>
      <c r="N19655" s="3" t="s">
        <v>17203</v>
      </c>
      <c r="O19655" s="3" t="s">
        <v>323</v>
      </c>
      <c r="P19655" s="4">
        <v>19039.0</v>
      </c>
      <c r="Q19655" s="3" t="s">
        <v>60</v>
      </c>
      <c r="S19655" s="3" t="s">
        <v>34</v>
      </c>
    </row>
    <row r="19656">
      <c r="A19656" s="2">
        <v>42318.71491898148</v>
      </c>
      <c r="B19656" s="3">
        <v>1.0</v>
      </c>
      <c r="C19656" s="3" t="s">
        <v>16817</v>
      </c>
      <c r="F19656" s="3">
        <v>9.0</v>
      </c>
      <c r="G19656" s="3">
        <v>7.0</v>
      </c>
      <c r="H19656" s="3" t="s">
        <v>17177</v>
      </c>
      <c r="I19656" s="3" t="s">
        <v>17177</v>
      </c>
      <c r="J19656" s="3" t="s">
        <v>1412</v>
      </c>
      <c r="K19656" s="3" t="s">
        <v>24</v>
      </c>
      <c r="L19656" s="3">
        <v>28.0</v>
      </c>
      <c r="M19656" s="3" t="s">
        <v>25</v>
      </c>
      <c r="N19656" s="3" t="s">
        <v>11161</v>
      </c>
      <c r="O19656" s="3" t="s">
        <v>281</v>
      </c>
      <c r="P19656" s="4">
        <v>24132.0</v>
      </c>
      <c r="Q19656" s="3" t="s">
        <v>132</v>
      </c>
      <c r="S19656" s="3" t="s">
        <v>34</v>
      </c>
    </row>
    <row r="19657">
      <c r="A19657" s="2">
        <v>42318.71491898148</v>
      </c>
      <c r="B19657" s="3">
        <v>1.0</v>
      </c>
      <c r="C19657" s="3" t="s">
        <v>16817</v>
      </c>
      <c r="F19657" s="3">
        <v>9.0</v>
      </c>
      <c r="G19657" s="3">
        <v>7.0</v>
      </c>
      <c r="H19657" s="3" t="s">
        <v>17177</v>
      </c>
      <c r="I19657" s="3" t="s">
        <v>17177</v>
      </c>
      <c r="J19657" s="3" t="s">
        <v>1412</v>
      </c>
      <c r="K19657" s="3" t="s">
        <v>24</v>
      </c>
      <c r="L19657" s="3">
        <v>29.0</v>
      </c>
      <c r="M19657" s="3" t="s">
        <v>30</v>
      </c>
      <c r="N19657" s="3" t="s">
        <v>17204</v>
      </c>
      <c r="O19657" s="3" t="s">
        <v>17205</v>
      </c>
      <c r="P19657" s="4">
        <v>23212.0</v>
      </c>
      <c r="Q19657" s="3" t="s">
        <v>40</v>
      </c>
      <c r="S19657" s="3" t="s">
        <v>34</v>
      </c>
    </row>
    <row r="19658">
      <c r="A19658" s="2">
        <v>42318.71491898148</v>
      </c>
      <c r="B19658" s="3">
        <v>1.0</v>
      </c>
      <c r="C19658" s="3" t="s">
        <v>16817</v>
      </c>
      <c r="F19658" s="3">
        <v>9.0</v>
      </c>
      <c r="G19658" s="3">
        <v>7.0</v>
      </c>
      <c r="H19658" s="3" t="s">
        <v>17177</v>
      </c>
      <c r="I19658" s="3" t="s">
        <v>17177</v>
      </c>
      <c r="J19658" s="3" t="s">
        <v>1412</v>
      </c>
      <c r="K19658" s="3" t="s">
        <v>24</v>
      </c>
      <c r="L19658" s="3">
        <v>30.0</v>
      </c>
      <c r="M19658" s="3" t="s">
        <v>25</v>
      </c>
      <c r="N19658" s="3" t="s">
        <v>1791</v>
      </c>
      <c r="O19658" s="3" t="s">
        <v>200</v>
      </c>
      <c r="P19658" s="4">
        <v>18754.0</v>
      </c>
      <c r="Q19658" s="3" t="s">
        <v>113</v>
      </c>
      <c r="S19658" s="3" t="s">
        <v>34</v>
      </c>
    </row>
    <row r="19659">
      <c r="A19659" s="2">
        <v>42318.71491898148</v>
      </c>
      <c r="B19659" s="3">
        <v>1.0</v>
      </c>
      <c r="C19659" s="3" t="s">
        <v>16817</v>
      </c>
      <c r="F19659" s="3">
        <v>9.0</v>
      </c>
      <c r="G19659" s="3">
        <v>7.0</v>
      </c>
      <c r="H19659" s="3" t="s">
        <v>17177</v>
      </c>
      <c r="I19659" s="3" t="s">
        <v>17177</v>
      </c>
      <c r="J19659" s="3" t="s">
        <v>1412</v>
      </c>
      <c r="K19659" s="3" t="s">
        <v>24</v>
      </c>
      <c r="L19659" s="3">
        <v>31.0</v>
      </c>
      <c r="M19659" s="3" t="s">
        <v>30</v>
      </c>
      <c r="N19659" s="3" t="s">
        <v>17206</v>
      </c>
      <c r="O19659" s="3" t="s">
        <v>16859</v>
      </c>
      <c r="P19659" s="4">
        <v>24887.0</v>
      </c>
      <c r="Q19659" s="3" t="s">
        <v>46</v>
      </c>
      <c r="S19659" s="3" t="s">
        <v>34</v>
      </c>
    </row>
    <row r="19660">
      <c r="A19660" s="2">
        <v>42318.71491898148</v>
      </c>
      <c r="B19660" s="3">
        <v>1.0</v>
      </c>
      <c r="C19660" s="3" t="s">
        <v>16817</v>
      </c>
      <c r="F19660" s="3">
        <v>9.0</v>
      </c>
      <c r="G19660" s="3">
        <v>7.0</v>
      </c>
      <c r="H19660" s="3" t="s">
        <v>17177</v>
      </c>
      <c r="I19660" s="3" t="s">
        <v>17177</v>
      </c>
      <c r="J19660" s="3" t="s">
        <v>1412</v>
      </c>
      <c r="K19660" s="3" t="s">
        <v>24</v>
      </c>
      <c r="L19660" s="3">
        <v>32.0</v>
      </c>
      <c r="M19660" s="3" t="s">
        <v>25</v>
      </c>
      <c r="N19660" s="3" t="s">
        <v>17207</v>
      </c>
      <c r="O19660" s="3" t="s">
        <v>3003</v>
      </c>
      <c r="P19660" s="4">
        <v>25959.0</v>
      </c>
      <c r="Q19660" s="3" t="s">
        <v>372</v>
      </c>
      <c r="S19660" s="3" t="s">
        <v>34</v>
      </c>
    </row>
    <row r="19661">
      <c r="A19661" s="2">
        <v>42318.71491898148</v>
      </c>
      <c r="B19661" s="3">
        <v>1.0</v>
      </c>
      <c r="C19661" s="3" t="s">
        <v>16817</v>
      </c>
      <c r="F19661" s="3">
        <v>9.0</v>
      </c>
      <c r="G19661" s="3">
        <v>7.0</v>
      </c>
      <c r="H19661" s="3" t="s">
        <v>17177</v>
      </c>
      <c r="I19661" s="3" t="s">
        <v>17177</v>
      </c>
      <c r="J19661" s="3" t="s">
        <v>1412</v>
      </c>
      <c r="K19661" s="3" t="s">
        <v>24</v>
      </c>
      <c r="L19661" s="3">
        <v>33.0</v>
      </c>
      <c r="M19661" s="3" t="s">
        <v>30</v>
      </c>
      <c r="N19661" s="3" t="s">
        <v>17208</v>
      </c>
      <c r="O19661" s="3" t="s">
        <v>3266</v>
      </c>
      <c r="P19661" s="4">
        <v>24531.0</v>
      </c>
      <c r="Q19661" s="3" t="s">
        <v>40</v>
      </c>
      <c r="S19661" s="3" t="s">
        <v>34</v>
      </c>
    </row>
    <row r="19662">
      <c r="A19662" s="2">
        <v>42318.71491898148</v>
      </c>
      <c r="B19662" s="3">
        <v>1.0</v>
      </c>
      <c r="C19662" s="3" t="s">
        <v>16817</v>
      </c>
      <c r="F19662" s="3">
        <v>9.0</v>
      </c>
      <c r="G19662" s="3">
        <v>7.0</v>
      </c>
      <c r="H19662" s="3" t="s">
        <v>17177</v>
      </c>
      <c r="I19662" s="3" t="s">
        <v>17177</v>
      </c>
      <c r="J19662" s="3" t="s">
        <v>1412</v>
      </c>
      <c r="K19662" s="3" t="s">
        <v>24</v>
      </c>
      <c r="L19662" s="3">
        <v>34.0</v>
      </c>
      <c r="M19662" s="3" t="s">
        <v>25</v>
      </c>
      <c r="N19662" s="3" t="s">
        <v>17209</v>
      </c>
      <c r="O19662" s="3" t="s">
        <v>366</v>
      </c>
      <c r="P19662" s="4">
        <v>29932.0</v>
      </c>
      <c r="Q19662" s="3" t="s">
        <v>132</v>
      </c>
      <c r="S19662" s="3" t="s">
        <v>34</v>
      </c>
    </row>
    <row r="19663">
      <c r="A19663" s="2">
        <v>42318.71491898148</v>
      </c>
      <c r="B19663" s="3">
        <v>1.0</v>
      </c>
      <c r="C19663" s="3" t="s">
        <v>16817</v>
      </c>
      <c r="F19663" s="3">
        <v>9.0</v>
      </c>
      <c r="G19663" s="3">
        <v>7.0</v>
      </c>
      <c r="H19663" s="3" t="s">
        <v>17177</v>
      </c>
      <c r="I19663" s="3" t="s">
        <v>17177</v>
      </c>
      <c r="J19663" s="3" t="s">
        <v>1412</v>
      </c>
      <c r="K19663" s="3" t="s">
        <v>24</v>
      </c>
      <c r="L19663" s="3">
        <v>35.0</v>
      </c>
      <c r="M19663" s="3" t="s">
        <v>30</v>
      </c>
      <c r="N19663" s="3" t="s">
        <v>17210</v>
      </c>
      <c r="O19663" s="3" t="s">
        <v>1713</v>
      </c>
      <c r="P19663" s="4">
        <v>20486.0</v>
      </c>
      <c r="Q19663" s="3" t="s">
        <v>86</v>
      </c>
      <c r="S19663" s="3" t="s">
        <v>34</v>
      </c>
    </row>
    <row r="19664">
      <c r="A19664" s="2">
        <v>42318.71491898148</v>
      </c>
      <c r="B19664" s="3">
        <v>1.0</v>
      </c>
      <c r="C19664" s="3" t="s">
        <v>16817</v>
      </c>
      <c r="F19664" s="3">
        <v>9.0</v>
      </c>
      <c r="G19664" s="3">
        <v>7.0</v>
      </c>
      <c r="H19664" s="3" t="s">
        <v>17177</v>
      </c>
      <c r="I19664" s="3" t="s">
        <v>17177</v>
      </c>
      <c r="J19664" s="3" t="s">
        <v>1412</v>
      </c>
      <c r="K19664" s="3" t="s">
        <v>24</v>
      </c>
      <c r="L19664" s="3">
        <v>36.0</v>
      </c>
      <c r="M19664" s="3" t="s">
        <v>25</v>
      </c>
      <c r="N19664" s="3" t="s">
        <v>17211</v>
      </c>
      <c r="O19664" s="3" t="s">
        <v>17212</v>
      </c>
      <c r="P19664" s="4">
        <v>22582.0</v>
      </c>
      <c r="Q19664" s="3" t="s">
        <v>132</v>
      </c>
      <c r="S19664" s="3" t="s">
        <v>34</v>
      </c>
    </row>
    <row r="19665">
      <c r="A19665" s="2">
        <v>42318.71491898148</v>
      </c>
      <c r="B19665" s="3">
        <v>1.0</v>
      </c>
      <c r="C19665" s="3" t="s">
        <v>16817</v>
      </c>
      <c r="F19665" s="3">
        <v>9.0</v>
      </c>
      <c r="G19665" s="3">
        <v>7.0</v>
      </c>
      <c r="H19665" s="3" t="s">
        <v>17177</v>
      </c>
      <c r="I19665" s="3" t="s">
        <v>17177</v>
      </c>
      <c r="J19665" s="3" t="s">
        <v>1412</v>
      </c>
      <c r="K19665" s="3" t="s">
        <v>24</v>
      </c>
      <c r="L19665" s="3">
        <v>37.0</v>
      </c>
      <c r="M19665" s="3" t="s">
        <v>30</v>
      </c>
      <c r="N19665" s="3" t="s">
        <v>17199</v>
      </c>
      <c r="O19665" s="3" t="s">
        <v>734</v>
      </c>
      <c r="P19665" s="4">
        <v>19059.0</v>
      </c>
      <c r="Q19665" s="3" t="s">
        <v>132</v>
      </c>
      <c r="S19665" s="3" t="s">
        <v>34</v>
      </c>
    </row>
    <row r="19666">
      <c r="A19666" s="2">
        <v>42318.71491898148</v>
      </c>
      <c r="B19666" s="3">
        <v>1.0</v>
      </c>
      <c r="C19666" s="3" t="s">
        <v>16817</v>
      </c>
      <c r="F19666" s="3">
        <v>9.0</v>
      </c>
      <c r="G19666" s="3">
        <v>7.0</v>
      </c>
      <c r="H19666" s="3" t="s">
        <v>17177</v>
      </c>
      <c r="I19666" s="3" t="s">
        <v>17177</v>
      </c>
      <c r="J19666" s="3" t="s">
        <v>1412</v>
      </c>
      <c r="K19666" s="3" t="s">
        <v>24</v>
      </c>
      <c r="L19666" s="3">
        <v>38.0</v>
      </c>
      <c r="M19666" s="3" t="s">
        <v>25</v>
      </c>
      <c r="N19666" s="3" t="s">
        <v>17178</v>
      </c>
      <c r="O19666" s="3" t="s">
        <v>1624</v>
      </c>
      <c r="P19666" s="4">
        <v>22782.0</v>
      </c>
      <c r="Q19666" s="3" t="s">
        <v>132</v>
      </c>
      <c r="S19666" s="3" t="s">
        <v>34</v>
      </c>
    </row>
    <row r="19667">
      <c r="A19667" s="2">
        <v>42318.71491898148</v>
      </c>
      <c r="B19667" s="3">
        <v>1.0</v>
      </c>
      <c r="C19667" s="3" t="s">
        <v>16817</v>
      </c>
      <c r="F19667" s="3">
        <v>9.0</v>
      </c>
      <c r="G19667" s="3">
        <v>7.0</v>
      </c>
      <c r="H19667" s="3" t="s">
        <v>17177</v>
      </c>
      <c r="I19667" s="3" t="s">
        <v>17177</v>
      </c>
      <c r="J19667" s="3" t="s">
        <v>1412</v>
      </c>
      <c r="K19667" s="3" t="s">
        <v>24</v>
      </c>
      <c r="L19667" s="3">
        <v>39.0</v>
      </c>
      <c r="M19667" s="3" t="s">
        <v>30</v>
      </c>
      <c r="N19667" s="3" t="s">
        <v>2791</v>
      </c>
      <c r="O19667" s="3" t="s">
        <v>81</v>
      </c>
      <c r="P19667" s="4">
        <v>23784.0</v>
      </c>
      <c r="Q19667" s="3" t="s">
        <v>132</v>
      </c>
      <c r="S19667" s="3" t="s">
        <v>34</v>
      </c>
    </row>
    <row r="19668">
      <c r="A19668" s="2">
        <v>42318.71491898148</v>
      </c>
      <c r="B19668" s="3">
        <v>1.0</v>
      </c>
      <c r="C19668" s="3" t="s">
        <v>16817</v>
      </c>
      <c r="F19668" s="3">
        <v>9.0</v>
      </c>
      <c r="G19668" s="3">
        <v>7.0</v>
      </c>
      <c r="H19668" s="3" t="s">
        <v>17177</v>
      </c>
      <c r="I19668" s="3" t="s">
        <v>17177</v>
      </c>
      <c r="J19668" s="3" t="s">
        <v>1412</v>
      </c>
      <c r="K19668" s="3" t="s">
        <v>24</v>
      </c>
      <c r="L19668" s="3">
        <v>40.0</v>
      </c>
      <c r="M19668" s="3" t="s">
        <v>25</v>
      </c>
      <c r="N19668" s="3" t="s">
        <v>15427</v>
      </c>
      <c r="O19668" s="3" t="s">
        <v>956</v>
      </c>
      <c r="P19668" s="4">
        <v>17976.0</v>
      </c>
      <c r="Q19668" s="3" t="s">
        <v>49</v>
      </c>
      <c r="S19668" s="3" t="s">
        <v>34</v>
      </c>
    </row>
    <row r="19669">
      <c r="A19669" s="2">
        <v>42318.71491898148</v>
      </c>
      <c r="B19669" s="3">
        <v>1.0</v>
      </c>
      <c r="C19669" s="3" t="s">
        <v>16817</v>
      </c>
      <c r="F19669" s="3">
        <v>9.0</v>
      </c>
      <c r="G19669" s="3">
        <v>7.0</v>
      </c>
      <c r="H19669" s="3" t="s">
        <v>17177</v>
      </c>
      <c r="I19669" s="3" t="s">
        <v>17177</v>
      </c>
      <c r="J19669" s="3" t="s">
        <v>1412</v>
      </c>
      <c r="K19669" s="3" t="s">
        <v>24</v>
      </c>
      <c r="L19669" s="3">
        <v>41.0</v>
      </c>
      <c r="M19669" s="3" t="s">
        <v>30</v>
      </c>
      <c r="N19669" s="3" t="s">
        <v>17213</v>
      </c>
      <c r="O19669" s="3" t="s">
        <v>452</v>
      </c>
      <c r="P19669" s="4">
        <v>24048.0</v>
      </c>
      <c r="Q19669" s="3" t="s">
        <v>40</v>
      </c>
      <c r="S19669" s="3" t="s">
        <v>34</v>
      </c>
    </row>
    <row r="19670">
      <c r="A19670" s="2">
        <v>42318.71491898148</v>
      </c>
      <c r="B19670" s="3">
        <v>1.0</v>
      </c>
      <c r="C19670" s="3" t="s">
        <v>16817</v>
      </c>
      <c r="F19670" s="3">
        <v>9.0</v>
      </c>
      <c r="G19670" s="3">
        <v>7.0</v>
      </c>
      <c r="H19670" s="3" t="s">
        <v>17177</v>
      </c>
      <c r="I19670" s="3" t="s">
        <v>17177</v>
      </c>
      <c r="J19670" s="3" t="s">
        <v>1412</v>
      </c>
      <c r="K19670" s="3" t="s">
        <v>24</v>
      </c>
      <c r="L19670" s="3">
        <v>42.0</v>
      </c>
      <c r="M19670" s="3" t="s">
        <v>25</v>
      </c>
      <c r="N19670" s="3" t="s">
        <v>17017</v>
      </c>
      <c r="O19670" s="3" t="s">
        <v>417</v>
      </c>
      <c r="P19670" s="4">
        <v>16426.0</v>
      </c>
      <c r="Q19670" s="3" t="s">
        <v>113</v>
      </c>
      <c r="S19670" s="3" t="s">
        <v>34</v>
      </c>
    </row>
    <row r="19671">
      <c r="A19671" s="2">
        <v>42318.71491898148</v>
      </c>
      <c r="B19671" s="3">
        <v>1.0</v>
      </c>
      <c r="C19671" s="3" t="s">
        <v>16817</v>
      </c>
      <c r="F19671" s="3">
        <v>9.0</v>
      </c>
      <c r="G19671" s="3">
        <v>7.0</v>
      </c>
      <c r="H19671" s="3" t="s">
        <v>17177</v>
      </c>
      <c r="I19671" s="3" t="s">
        <v>17177</v>
      </c>
      <c r="J19671" s="3" t="s">
        <v>1412</v>
      </c>
      <c r="K19671" s="3" t="s">
        <v>24</v>
      </c>
      <c r="L19671" s="3">
        <v>43.0</v>
      </c>
      <c r="M19671" s="3" t="s">
        <v>30</v>
      </c>
      <c r="N19671" s="3" t="s">
        <v>17214</v>
      </c>
      <c r="O19671" s="3" t="s">
        <v>960</v>
      </c>
      <c r="P19671" s="4">
        <v>19436.0</v>
      </c>
      <c r="Q19671" s="3" t="s">
        <v>132</v>
      </c>
      <c r="S19671" s="3" t="s">
        <v>34</v>
      </c>
    </row>
    <row r="19672">
      <c r="A19672" s="2">
        <v>42318.71491898148</v>
      </c>
      <c r="B19672" s="3">
        <v>1.0</v>
      </c>
      <c r="C19672" s="3" t="s">
        <v>16817</v>
      </c>
      <c r="F19672" s="3">
        <v>10.0</v>
      </c>
      <c r="G19672" s="3">
        <v>4.0</v>
      </c>
      <c r="H19672" s="3" t="s">
        <v>17215</v>
      </c>
      <c r="I19672" s="3" t="s">
        <v>17215</v>
      </c>
      <c r="J19672" s="3" t="s">
        <v>1617</v>
      </c>
      <c r="K19672" s="3" t="s">
        <v>272</v>
      </c>
      <c r="L19672" s="3">
        <v>1.0</v>
      </c>
      <c r="M19672" s="3" t="s">
        <v>25</v>
      </c>
      <c r="N19672" s="3" t="s">
        <v>17216</v>
      </c>
      <c r="O19672" s="3" t="s">
        <v>104</v>
      </c>
      <c r="P19672" s="4">
        <v>23771.0</v>
      </c>
      <c r="Q19672" s="3" t="s">
        <v>132</v>
      </c>
      <c r="S19672" s="3" t="s">
        <v>34</v>
      </c>
    </row>
    <row r="19673">
      <c r="A19673" s="2">
        <v>42318.71491898148</v>
      </c>
      <c r="B19673" s="3">
        <v>1.0</v>
      </c>
      <c r="C19673" s="3" t="s">
        <v>16817</v>
      </c>
      <c r="F19673" s="3">
        <v>10.0</v>
      </c>
      <c r="G19673" s="3">
        <v>4.0</v>
      </c>
      <c r="H19673" s="3" t="s">
        <v>17215</v>
      </c>
      <c r="I19673" s="3" t="s">
        <v>17215</v>
      </c>
      <c r="J19673" s="3" t="s">
        <v>1617</v>
      </c>
      <c r="K19673" s="3" t="s">
        <v>24</v>
      </c>
      <c r="L19673" s="3">
        <v>2.0</v>
      </c>
      <c r="M19673" s="3" t="s">
        <v>30</v>
      </c>
      <c r="N19673" s="3" t="s">
        <v>17217</v>
      </c>
      <c r="O19673" s="3" t="s">
        <v>186</v>
      </c>
      <c r="P19673" s="4">
        <v>21165.0</v>
      </c>
      <c r="Q19673" s="3" t="s">
        <v>110</v>
      </c>
      <c r="S19673" s="3" t="s">
        <v>34</v>
      </c>
    </row>
    <row r="19674">
      <c r="A19674" s="2">
        <v>42318.71491898148</v>
      </c>
      <c r="B19674" s="3">
        <v>1.0</v>
      </c>
      <c r="C19674" s="3" t="s">
        <v>16817</v>
      </c>
      <c r="F19674" s="3">
        <v>10.0</v>
      </c>
      <c r="G19674" s="3">
        <v>4.0</v>
      </c>
      <c r="H19674" s="3" t="s">
        <v>17215</v>
      </c>
      <c r="I19674" s="3" t="s">
        <v>17215</v>
      </c>
      <c r="J19674" s="3" t="s">
        <v>1617</v>
      </c>
      <c r="K19674" s="3" t="s">
        <v>24</v>
      </c>
      <c r="L19674" s="3">
        <v>3.0</v>
      </c>
      <c r="M19674" s="3" t="s">
        <v>25</v>
      </c>
      <c r="N19674" s="3" t="s">
        <v>17218</v>
      </c>
      <c r="O19674" s="3" t="s">
        <v>17219</v>
      </c>
      <c r="P19674" s="4">
        <v>33858.0</v>
      </c>
      <c r="Q19674" s="3" t="s">
        <v>191</v>
      </c>
      <c r="S19674" s="3" t="s">
        <v>34</v>
      </c>
    </row>
    <row r="19675">
      <c r="A19675" s="2">
        <v>42318.71491898148</v>
      </c>
      <c r="B19675" s="3">
        <v>1.0</v>
      </c>
      <c r="C19675" s="3" t="s">
        <v>16817</v>
      </c>
      <c r="F19675" s="3">
        <v>10.0</v>
      </c>
      <c r="G19675" s="3">
        <v>4.0</v>
      </c>
      <c r="H19675" s="3" t="s">
        <v>17215</v>
      </c>
      <c r="I19675" s="3" t="s">
        <v>17215</v>
      </c>
      <c r="J19675" s="3" t="s">
        <v>1617</v>
      </c>
      <c r="K19675" s="3" t="s">
        <v>24</v>
      </c>
      <c r="L19675" s="3">
        <v>4.0</v>
      </c>
      <c r="M19675" s="3" t="s">
        <v>30</v>
      </c>
      <c r="N19675" s="3" t="s">
        <v>436</v>
      </c>
      <c r="O19675" s="3" t="s">
        <v>3048</v>
      </c>
      <c r="P19675" s="4">
        <v>19307.0</v>
      </c>
      <c r="Q19675" s="3" t="s">
        <v>159</v>
      </c>
      <c r="S19675" s="3" t="s">
        <v>34</v>
      </c>
    </row>
    <row r="19676">
      <c r="A19676" s="2">
        <v>42318.71491898148</v>
      </c>
      <c r="B19676" s="3">
        <v>1.0</v>
      </c>
      <c r="C19676" s="3" t="s">
        <v>16817</v>
      </c>
      <c r="F19676" s="3">
        <v>10.0</v>
      </c>
      <c r="G19676" s="3">
        <v>4.0</v>
      </c>
      <c r="H19676" s="3" t="s">
        <v>17215</v>
      </c>
      <c r="I19676" s="3" t="s">
        <v>17215</v>
      </c>
      <c r="J19676" s="3" t="s">
        <v>1617</v>
      </c>
      <c r="K19676" s="3" t="s">
        <v>24</v>
      </c>
      <c r="L19676" s="3">
        <v>5.0</v>
      </c>
      <c r="M19676" s="3" t="s">
        <v>25</v>
      </c>
      <c r="N19676" s="3" t="s">
        <v>17220</v>
      </c>
      <c r="O19676" s="3" t="s">
        <v>17221</v>
      </c>
      <c r="P19676" s="4">
        <v>25158.0</v>
      </c>
      <c r="Q19676" s="3" t="s">
        <v>75</v>
      </c>
      <c r="S19676" s="3" t="s">
        <v>34</v>
      </c>
    </row>
    <row r="19677">
      <c r="A19677" s="2">
        <v>42318.71491898148</v>
      </c>
      <c r="B19677" s="3">
        <v>1.0</v>
      </c>
      <c r="C19677" s="3" t="s">
        <v>16817</v>
      </c>
      <c r="F19677" s="3">
        <v>10.0</v>
      </c>
      <c r="G19677" s="3">
        <v>4.0</v>
      </c>
      <c r="H19677" s="3" t="s">
        <v>17215</v>
      </c>
      <c r="I19677" s="3" t="s">
        <v>17215</v>
      </c>
      <c r="J19677" s="3" t="s">
        <v>1617</v>
      </c>
      <c r="K19677" s="3" t="s">
        <v>24</v>
      </c>
      <c r="L19677" s="3">
        <v>6.0</v>
      </c>
      <c r="M19677" s="3" t="s">
        <v>30</v>
      </c>
      <c r="N19677" s="3" t="s">
        <v>17222</v>
      </c>
      <c r="O19677" s="3" t="s">
        <v>17223</v>
      </c>
      <c r="P19677" s="4">
        <v>22748.0</v>
      </c>
      <c r="Q19677" s="3" t="s">
        <v>115</v>
      </c>
      <c r="S19677" s="3" t="s">
        <v>34</v>
      </c>
    </row>
    <row r="19678">
      <c r="A19678" s="2">
        <v>42318.71491898148</v>
      </c>
      <c r="B19678" s="3">
        <v>1.0</v>
      </c>
      <c r="C19678" s="3" t="s">
        <v>16817</v>
      </c>
      <c r="F19678" s="3">
        <v>10.0</v>
      </c>
      <c r="G19678" s="3">
        <v>4.0</v>
      </c>
      <c r="H19678" s="3" t="s">
        <v>17215</v>
      </c>
      <c r="I19678" s="3" t="s">
        <v>17215</v>
      </c>
      <c r="J19678" s="3" t="s">
        <v>1617</v>
      </c>
      <c r="K19678" s="3" t="s">
        <v>24</v>
      </c>
      <c r="L19678" s="3">
        <v>7.0</v>
      </c>
      <c r="M19678" s="3" t="s">
        <v>25</v>
      </c>
      <c r="N19678" s="3" t="s">
        <v>17224</v>
      </c>
      <c r="O19678" s="3" t="s">
        <v>17225</v>
      </c>
      <c r="P19678" s="4">
        <v>20552.0</v>
      </c>
      <c r="Q19678" s="3" t="s">
        <v>372</v>
      </c>
      <c r="S19678" s="3" t="s">
        <v>34</v>
      </c>
    </row>
    <row r="19679">
      <c r="A19679" s="2">
        <v>42318.71491898148</v>
      </c>
      <c r="B19679" s="3">
        <v>1.0</v>
      </c>
      <c r="C19679" s="3" t="s">
        <v>16817</v>
      </c>
      <c r="F19679" s="3">
        <v>10.0</v>
      </c>
      <c r="G19679" s="3">
        <v>4.0</v>
      </c>
      <c r="H19679" s="3" t="s">
        <v>17215</v>
      </c>
      <c r="I19679" s="3" t="s">
        <v>17215</v>
      </c>
      <c r="J19679" s="3" t="s">
        <v>1617</v>
      </c>
      <c r="K19679" s="3" t="s">
        <v>24</v>
      </c>
      <c r="L19679" s="3">
        <v>8.0</v>
      </c>
      <c r="M19679" s="3" t="s">
        <v>30</v>
      </c>
      <c r="N19679" s="3" t="s">
        <v>17226</v>
      </c>
      <c r="O19679" s="3" t="s">
        <v>17227</v>
      </c>
      <c r="P19679" s="4">
        <v>16388.0</v>
      </c>
      <c r="Q19679" s="3" t="s">
        <v>86</v>
      </c>
      <c r="S19679" s="3" t="s">
        <v>34</v>
      </c>
    </row>
    <row r="19680">
      <c r="A19680" s="2">
        <v>42318.71491898148</v>
      </c>
      <c r="B19680" s="3">
        <v>1.0</v>
      </c>
      <c r="C19680" s="3" t="s">
        <v>16817</v>
      </c>
      <c r="F19680" s="3">
        <v>10.0</v>
      </c>
      <c r="G19680" s="3">
        <v>4.0</v>
      </c>
      <c r="H19680" s="3" t="s">
        <v>17215</v>
      </c>
      <c r="I19680" s="3" t="s">
        <v>17215</v>
      </c>
      <c r="J19680" s="3" t="s">
        <v>1617</v>
      </c>
      <c r="K19680" s="3" t="s">
        <v>24</v>
      </c>
      <c r="L19680" s="3">
        <v>9.0</v>
      </c>
      <c r="M19680" s="3" t="s">
        <v>25</v>
      </c>
      <c r="N19680" s="3" t="s">
        <v>17228</v>
      </c>
      <c r="O19680" s="3" t="s">
        <v>536</v>
      </c>
      <c r="P19680" s="4">
        <v>18714.0</v>
      </c>
      <c r="Q19680" s="3" t="s">
        <v>49</v>
      </c>
      <c r="S19680" s="3" t="s">
        <v>34</v>
      </c>
    </row>
    <row r="19681">
      <c r="A19681" s="2">
        <v>42318.71491898148</v>
      </c>
      <c r="B19681" s="3">
        <v>1.0</v>
      </c>
      <c r="C19681" s="3" t="s">
        <v>16817</v>
      </c>
      <c r="F19681" s="3">
        <v>10.0</v>
      </c>
      <c r="G19681" s="3">
        <v>4.0</v>
      </c>
      <c r="H19681" s="3" t="s">
        <v>17215</v>
      </c>
      <c r="I19681" s="3" t="s">
        <v>17215</v>
      </c>
      <c r="J19681" s="3" t="s">
        <v>1617</v>
      </c>
      <c r="K19681" s="3" t="s">
        <v>24</v>
      </c>
      <c r="L19681" s="3">
        <v>10.0</v>
      </c>
      <c r="M19681" s="3" t="s">
        <v>30</v>
      </c>
      <c r="N19681" s="3" t="s">
        <v>17229</v>
      </c>
      <c r="O19681" s="3" t="s">
        <v>1646</v>
      </c>
      <c r="P19681" s="4">
        <v>20589.0</v>
      </c>
      <c r="Q19681" s="3" t="s">
        <v>189</v>
      </c>
      <c r="S19681" s="3" t="s">
        <v>34</v>
      </c>
    </row>
    <row r="19682">
      <c r="A19682" s="2">
        <v>42318.71491898148</v>
      </c>
      <c r="B19682" s="3">
        <v>1.0</v>
      </c>
      <c r="C19682" s="3" t="s">
        <v>16817</v>
      </c>
      <c r="F19682" s="3">
        <v>10.0</v>
      </c>
      <c r="G19682" s="3">
        <v>4.0</v>
      </c>
      <c r="H19682" s="3" t="s">
        <v>17215</v>
      </c>
      <c r="I19682" s="3" t="s">
        <v>17215</v>
      </c>
      <c r="J19682" s="3" t="s">
        <v>1617</v>
      </c>
      <c r="K19682" s="3" t="s">
        <v>24</v>
      </c>
      <c r="L19682" s="3">
        <v>11.0</v>
      </c>
      <c r="M19682" s="3" t="s">
        <v>25</v>
      </c>
      <c r="N19682" s="3" t="s">
        <v>1306</v>
      </c>
      <c r="O19682" s="3" t="s">
        <v>1234</v>
      </c>
      <c r="P19682" s="4">
        <v>18119.0</v>
      </c>
      <c r="Q19682" s="3" t="s">
        <v>105</v>
      </c>
      <c r="S19682" s="3" t="s">
        <v>34</v>
      </c>
    </row>
    <row r="19683">
      <c r="A19683" s="2">
        <v>42318.71491898148</v>
      </c>
      <c r="B19683" s="3">
        <v>1.0</v>
      </c>
      <c r="C19683" s="3" t="s">
        <v>16817</v>
      </c>
      <c r="F19683" s="3">
        <v>10.0</v>
      </c>
      <c r="G19683" s="3">
        <v>4.0</v>
      </c>
      <c r="H19683" s="3" t="s">
        <v>17215</v>
      </c>
      <c r="I19683" s="3" t="s">
        <v>17215</v>
      </c>
      <c r="J19683" s="3" t="s">
        <v>1617</v>
      </c>
      <c r="K19683" s="3" t="s">
        <v>24</v>
      </c>
      <c r="L19683" s="3">
        <v>12.0</v>
      </c>
      <c r="M19683" s="3" t="s">
        <v>30</v>
      </c>
      <c r="N19683" s="3" t="s">
        <v>1435</v>
      </c>
      <c r="O19683" s="3" t="s">
        <v>9674</v>
      </c>
      <c r="P19683" s="4">
        <v>21980.0</v>
      </c>
      <c r="Q19683" s="3" t="s">
        <v>132</v>
      </c>
      <c r="S19683" s="3" t="s">
        <v>34</v>
      </c>
    </row>
    <row r="19684">
      <c r="A19684" s="2">
        <v>42318.71491898148</v>
      </c>
      <c r="B19684" s="3">
        <v>1.0</v>
      </c>
      <c r="C19684" s="3" t="s">
        <v>16817</v>
      </c>
      <c r="F19684" s="3">
        <v>10.0</v>
      </c>
      <c r="G19684" s="3">
        <v>4.0</v>
      </c>
      <c r="H19684" s="3" t="s">
        <v>17215</v>
      </c>
      <c r="I19684" s="3" t="s">
        <v>17215</v>
      </c>
      <c r="J19684" s="3" t="s">
        <v>1617</v>
      </c>
      <c r="K19684" s="3" t="s">
        <v>24</v>
      </c>
      <c r="L19684" s="3">
        <v>13.0</v>
      </c>
      <c r="M19684" s="3" t="s">
        <v>25</v>
      </c>
      <c r="N19684" s="3" t="s">
        <v>17230</v>
      </c>
      <c r="O19684" s="3" t="s">
        <v>200</v>
      </c>
      <c r="P19684" s="4">
        <v>17137.0</v>
      </c>
      <c r="Q19684" s="3" t="s">
        <v>105</v>
      </c>
      <c r="S19684" s="3" t="s">
        <v>34</v>
      </c>
    </row>
    <row r="19685">
      <c r="A19685" s="2">
        <v>42318.71491898148</v>
      </c>
      <c r="B19685" s="3">
        <v>1.0</v>
      </c>
      <c r="C19685" s="3" t="s">
        <v>16817</v>
      </c>
      <c r="F19685" s="3">
        <v>10.0</v>
      </c>
      <c r="G19685" s="3">
        <v>4.0</v>
      </c>
      <c r="H19685" s="3" t="s">
        <v>17215</v>
      </c>
      <c r="I19685" s="3" t="s">
        <v>17215</v>
      </c>
      <c r="J19685" s="3" t="s">
        <v>1617</v>
      </c>
      <c r="K19685" s="3" t="s">
        <v>24</v>
      </c>
      <c r="L19685" s="3">
        <v>14.0</v>
      </c>
      <c r="M19685" s="3" t="s">
        <v>30</v>
      </c>
      <c r="N19685" s="3" t="s">
        <v>17231</v>
      </c>
      <c r="O19685" s="3" t="s">
        <v>93</v>
      </c>
      <c r="P19685" s="4">
        <v>25904.0</v>
      </c>
      <c r="Q19685" s="3" t="s">
        <v>40</v>
      </c>
      <c r="S19685" s="3" t="s">
        <v>34</v>
      </c>
    </row>
    <row r="19686">
      <c r="A19686" s="2">
        <v>42318.71491898148</v>
      </c>
      <c r="B19686" s="3">
        <v>1.0</v>
      </c>
      <c r="C19686" s="3" t="s">
        <v>16817</v>
      </c>
      <c r="F19686" s="3">
        <v>10.0</v>
      </c>
      <c r="G19686" s="3">
        <v>4.0</v>
      </c>
      <c r="H19686" s="3" t="s">
        <v>17215</v>
      </c>
      <c r="I19686" s="3" t="s">
        <v>17215</v>
      </c>
      <c r="J19686" s="3" t="s">
        <v>1617</v>
      </c>
      <c r="K19686" s="3" t="s">
        <v>24</v>
      </c>
      <c r="L19686" s="3">
        <v>15.0</v>
      </c>
      <c r="M19686" s="3" t="s">
        <v>25</v>
      </c>
      <c r="N19686" s="3" t="s">
        <v>17232</v>
      </c>
      <c r="O19686" s="3" t="s">
        <v>536</v>
      </c>
      <c r="P19686" s="4">
        <v>19319.0</v>
      </c>
      <c r="Q19686" s="3" t="s">
        <v>132</v>
      </c>
      <c r="S19686" s="3" t="s">
        <v>34</v>
      </c>
    </row>
    <row r="19687">
      <c r="A19687" s="2">
        <v>42318.71491898148</v>
      </c>
      <c r="B19687" s="3">
        <v>1.0</v>
      </c>
      <c r="C19687" s="3" t="s">
        <v>16817</v>
      </c>
      <c r="F19687" s="3">
        <v>10.0</v>
      </c>
      <c r="G19687" s="3">
        <v>4.0</v>
      </c>
      <c r="H19687" s="3" t="s">
        <v>17215</v>
      </c>
      <c r="I19687" s="3" t="s">
        <v>17215</v>
      </c>
      <c r="J19687" s="3" t="s">
        <v>1617</v>
      </c>
      <c r="K19687" s="3" t="s">
        <v>24</v>
      </c>
      <c r="L19687" s="3">
        <v>16.0</v>
      </c>
      <c r="M19687" s="3" t="s">
        <v>30</v>
      </c>
      <c r="N19687" s="3" t="s">
        <v>17233</v>
      </c>
      <c r="O19687" s="3" t="s">
        <v>368</v>
      </c>
      <c r="P19687" s="4">
        <v>17678.0</v>
      </c>
      <c r="Q19687" s="3" t="s">
        <v>75</v>
      </c>
      <c r="S19687" s="3" t="s">
        <v>34</v>
      </c>
    </row>
    <row r="19688">
      <c r="A19688" s="2">
        <v>42318.71491898148</v>
      </c>
      <c r="B19688" s="3">
        <v>1.0</v>
      </c>
      <c r="C19688" s="3" t="s">
        <v>16817</v>
      </c>
      <c r="F19688" s="3">
        <v>10.0</v>
      </c>
      <c r="G19688" s="3">
        <v>4.0</v>
      </c>
      <c r="H19688" s="3" t="s">
        <v>17215</v>
      </c>
      <c r="I19688" s="3" t="s">
        <v>17215</v>
      </c>
      <c r="J19688" s="3" t="s">
        <v>1617</v>
      </c>
      <c r="K19688" s="3" t="s">
        <v>24</v>
      </c>
      <c r="L19688" s="3">
        <v>17.0</v>
      </c>
      <c r="M19688" s="3" t="s">
        <v>25</v>
      </c>
      <c r="N19688" s="3" t="s">
        <v>17234</v>
      </c>
      <c r="O19688" s="3" t="s">
        <v>1311</v>
      </c>
      <c r="P19688" s="4">
        <v>24256.0</v>
      </c>
      <c r="Q19688" s="3" t="s">
        <v>159</v>
      </c>
      <c r="S19688" s="3" t="s">
        <v>34</v>
      </c>
    </row>
    <row r="19689">
      <c r="A19689" s="2">
        <v>42318.71491898148</v>
      </c>
      <c r="B19689" s="3">
        <v>1.0</v>
      </c>
      <c r="C19689" s="3" t="s">
        <v>16817</v>
      </c>
      <c r="F19689" s="3">
        <v>10.0</v>
      </c>
      <c r="G19689" s="3">
        <v>4.0</v>
      </c>
      <c r="H19689" s="3" t="s">
        <v>17215</v>
      </c>
      <c r="I19689" s="3" t="s">
        <v>17215</v>
      </c>
      <c r="J19689" s="3" t="s">
        <v>1617</v>
      </c>
      <c r="K19689" s="3" t="s">
        <v>24</v>
      </c>
      <c r="L19689" s="3">
        <v>18.0</v>
      </c>
      <c r="M19689" s="3" t="s">
        <v>30</v>
      </c>
      <c r="N19689" s="3" t="s">
        <v>17235</v>
      </c>
      <c r="O19689" s="3" t="s">
        <v>487</v>
      </c>
      <c r="P19689" s="4">
        <v>23245.0</v>
      </c>
      <c r="Q19689" s="3" t="s">
        <v>40</v>
      </c>
      <c r="S19689" s="3" t="s">
        <v>34</v>
      </c>
    </row>
    <row r="19690">
      <c r="A19690" s="2">
        <v>42318.71491898148</v>
      </c>
      <c r="B19690" s="3">
        <v>1.0</v>
      </c>
      <c r="C19690" s="3" t="s">
        <v>16817</v>
      </c>
      <c r="F19690" s="3">
        <v>10.0</v>
      </c>
      <c r="G19690" s="3">
        <v>4.0</v>
      </c>
      <c r="H19690" s="3" t="s">
        <v>17215</v>
      </c>
      <c r="I19690" s="3" t="s">
        <v>17215</v>
      </c>
      <c r="J19690" s="3" t="s">
        <v>1617</v>
      </c>
      <c r="K19690" s="3" t="s">
        <v>24</v>
      </c>
      <c r="L19690" s="3">
        <v>19.0</v>
      </c>
      <c r="M19690" s="3" t="s">
        <v>25</v>
      </c>
      <c r="N19690" s="3" t="s">
        <v>17236</v>
      </c>
      <c r="O19690" s="3" t="s">
        <v>233</v>
      </c>
      <c r="P19690" s="4">
        <v>19598.0</v>
      </c>
      <c r="Q19690" s="3" t="s">
        <v>145</v>
      </c>
      <c r="S19690" s="3" t="s">
        <v>34</v>
      </c>
    </row>
    <row r="19691">
      <c r="A19691" s="2">
        <v>42318.71491898148</v>
      </c>
      <c r="B19691" s="3">
        <v>1.0</v>
      </c>
      <c r="C19691" s="3" t="s">
        <v>16817</v>
      </c>
      <c r="F19691" s="3">
        <v>10.0</v>
      </c>
      <c r="G19691" s="3">
        <v>4.0</v>
      </c>
      <c r="H19691" s="3" t="s">
        <v>17215</v>
      </c>
      <c r="I19691" s="3" t="s">
        <v>17215</v>
      </c>
      <c r="J19691" s="3" t="s">
        <v>1617</v>
      </c>
      <c r="K19691" s="3" t="s">
        <v>24</v>
      </c>
      <c r="L19691" s="3">
        <v>20.0</v>
      </c>
      <c r="M19691" s="3" t="s">
        <v>30</v>
      </c>
      <c r="N19691" s="3" t="s">
        <v>17237</v>
      </c>
      <c r="O19691" s="3" t="s">
        <v>198</v>
      </c>
      <c r="P19691" s="4">
        <v>24567.0</v>
      </c>
      <c r="Q19691" s="3" t="s">
        <v>40</v>
      </c>
      <c r="S19691" s="3" t="s">
        <v>34</v>
      </c>
    </row>
    <row r="19692">
      <c r="A19692" s="2">
        <v>42318.71491898148</v>
      </c>
      <c r="B19692" s="3">
        <v>1.0</v>
      </c>
      <c r="C19692" s="3" t="s">
        <v>16817</v>
      </c>
      <c r="F19692" s="3">
        <v>10.0</v>
      </c>
      <c r="G19692" s="3">
        <v>4.0</v>
      </c>
      <c r="H19692" s="3" t="s">
        <v>17215</v>
      </c>
      <c r="I19692" s="3" t="s">
        <v>17215</v>
      </c>
      <c r="J19692" s="3" t="s">
        <v>1617</v>
      </c>
      <c r="K19692" s="3" t="s">
        <v>24</v>
      </c>
      <c r="L19692" s="3">
        <v>21.0</v>
      </c>
      <c r="M19692" s="3" t="s">
        <v>25</v>
      </c>
      <c r="N19692" s="3" t="s">
        <v>2678</v>
      </c>
      <c r="O19692" s="3" t="s">
        <v>17238</v>
      </c>
      <c r="P19692" s="4">
        <v>20194.0</v>
      </c>
      <c r="Q19692" s="3" t="s">
        <v>40</v>
      </c>
      <c r="S19692" s="3" t="s">
        <v>34</v>
      </c>
    </row>
    <row r="19693">
      <c r="A19693" s="2">
        <v>42318.71491898148</v>
      </c>
      <c r="B19693" s="3">
        <v>1.0</v>
      </c>
      <c r="C19693" s="3" t="s">
        <v>16817</v>
      </c>
      <c r="F19693" s="3">
        <v>10.0</v>
      </c>
      <c r="G19693" s="3">
        <v>4.0</v>
      </c>
      <c r="H19693" s="3" t="s">
        <v>17215</v>
      </c>
      <c r="I19693" s="3" t="s">
        <v>17215</v>
      </c>
      <c r="J19693" s="3" t="s">
        <v>1617</v>
      </c>
      <c r="K19693" s="3" t="s">
        <v>24</v>
      </c>
      <c r="L19693" s="3">
        <v>22.0</v>
      </c>
      <c r="M19693" s="3" t="s">
        <v>30</v>
      </c>
      <c r="N19693" s="3" t="s">
        <v>17239</v>
      </c>
      <c r="O19693" s="3" t="s">
        <v>9918</v>
      </c>
      <c r="P19693" s="4">
        <v>27728.0</v>
      </c>
      <c r="Q19693" s="3" t="s">
        <v>75</v>
      </c>
      <c r="S19693" s="3" t="s">
        <v>34</v>
      </c>
    </row>
    <row r="19694">
      <c r="A19694" s="2">
        <v>42318.71491898148</v>
      </c>
      <c r="B19694" s="3">
        <v>1.0</v>
      </c>
      <c r="C19694" s="3" t="s">
        <v>16817</v>
      </c>
      <c r="F19694" s="3">
        <v>10.0</v>
      </c>
      <c r="G19694" s="3">
        <v>4.0</v>
      </c>
      <c r="H19694" s="3" t="s">
        <v>17215</v>
      </c>
      <c r="I19694" s="3" t="s">
        <v>17215</v>
      </c>
      <c r="J19694" s="3" t="s">
        <v>1617</v>
      </c>
      <c r="K19694" s="3" t="s">
        <v>24</v>
      </c>
      <c r="L19694" s="3">
        <v>23.0</v>
      </c>
      <c r="M19694" s="3" t="s">
        <v>25</v>
      </c>
      <c r="N19694" s="3" t="s">
        <v>17240</v>
      </c>
      <c r="O19694" s="3" t="s">
        <v>91</v>
      </c>
      <c r="P19694" s="4">
        <v>22074.0</v>
      </c>
      <c r="Q19694" s="3" t="s">
        <v>372</v>
      </c>
      <c r="S19694" s="3" t="s">
        <v>34</v>
      </c>
    </row>
    <row r="19695">
      <c r="A19695" s="2">
        <v>42318.71491898148</v>
      </c>
      <c r="B19695" s="3">
        <v>1.0</v>
      </c>
      <c r="C19695" s="3" t="s">
        <v>16817</v>
      </c>
      <c r="F19695" s="3">
        <v>10.0</v>
      </c>
      <c r="G19695" s="3">
        <v>4.0</v>
      </c>
      <c r="H19695" s="3" t="s">
        <v>17215</v>
      </c>
      <c r="I19695" s="3" t="s">
        <v>17215</v>
      </c>
      <c r="J19695" s="3" t="s">
        <v>1617</v>
      </c>
      <c r="K19695" s="3" t="s">
        <v>24</v>
      </c>
      <c r="L19695" s="3">
        <v>24.0</v>
      </c>
      <c r="M19695" s="3" t="s">
        <v>30</v>
      </c>
      <c r="N19695" s="3" t="s">
        <v>17241</v>
      </c>
      <c r="O19695" s="3" t="s">
        <v>456</v>
      </c>
      <c r="P19695" s="4">
        <v>29103.0</v>
      </c>
      <c r="Q19695" s="3" t="s">
        <v>37</v>
      </c>
      <c r="S19695" s="3" t="s">
        <v>34</v>
      </c>
    </row>
    <row r="19696">
      <c r="A19696" s="2">
        <v>42318.71491898148</v>
      </c>
      <c r="B19696" s="3">
        <v>1.0</v>
      </c>
      <c r="C19696" s="3" t="s">
        <v>16817</v>
      </c>
      <c r="F19696" s="3">
        <v>10.0</v>
      </c>
      <c r="G19696" s="3">
        <v>4.0</v>
      </c>
      <c r="H19696" s="3" t="s">
        <v>17215</v>
      </c>
      <c r="I19696" s="3" t="s">
        <v>17215</v>
      </c>
      <c r="J19696" s="3" t="s">
        <v>1617</v>
      </c>
      <c r="K19696" s="3" t="s">
        <v>24</v>
      </c>
      <c r="L19696" s="3">
        <v>25.0</v>
      </c>
      <c r="M19696" s="3" t="s">
        <v>25</v>
      </c>
      <c r="N19696" s="3" t="s">
        <v>17242</v>
      </c>
      <c r="O19696" s="3" t="s">
        <v>5271</v>
      </c>
      <c r="P19696" s="4">
        <v>16833.0</v>
      </c>
      <c r="Q19696" s="3" t="s">
        <v>105</v>
      </c>
      <c r="S19696" s="3" t="s">
        <v>34</v>
      </c>
    </row>
    <row r="19697">
      <c r="A19697" s="2">
        <v>42318.71491898148</v>
      </c>
      <c r="B19697" s="3">
        <v>1.0</v>
      </c>
      <c r="C19697" s="3" t="s">
        <v>16817</v>
      </c>
      <c r="F19697" s="3">
        <v>10.0</v>
      </c>
      <c r="G19697" s="3">
        <v>4.0</v>
      </c>
      <c r="H19697" s="3" t="s">
        <v>17215</v>
      </c>
      <c r="I19697" s="3" t="s">
        <v>17215</v>
      </c>
      <c r="J19697" s="3" t="s">
        <v>1617</v>
      </c>
      <c r="K19697" s="3" t="s">
        <v>24</v>
      </c>
      <c r="L19697" s="3">
        <v>26.0</v>
      </c>
      <c r="M19697" s="3" t="s">
        <v>30</v>
      </c>
      <c r="N19697" s="3" t="s">
        <v>17243</v>
      </c>
      <c r="O19697" s="3" t="s">
        <v>249</v>
      </c>
      <c r="P19697" s="4">
        <v>16029.0</v>
      </c>
      <c r="Q19697" s="3" t="s">
        <v>105</v>
      </c>
      <c r="S19697" s="3" t="s">
        <v>34</v>
      </c>
    </row>
    <row r="19698">
      <c r="A19698" s="2">
        <v>42318.71491898148</v>
      </c>
      <c r="B19698" s="3">
        <v>1.0</v>
      </c>
      <c r="C19698" s="3" t="s">
        <v>16817</v>
      </c>
      <c r="F19698" s="3">
        <v>10.0</v>
      </c>
      <c r="G19698" s="3">
        <v>4.0</v>
      </c>
      <c r="H19698" s="3" t="s">
        <v>17215</v>
      </c>
      <c r="I19698" s="3" t="s">
        <v>17215</v>
      </c>
      <c r="J19698" s="3" t="s">
        <v>1617</v>
      </c>
      <c r="K19698" s="3" t="s">
        <v>24</v>
      </c>
      <c r="L19698" s="3">
        <v>27.0</v>
      </c>
      <c r="M19698" s="3" t="s">
        <v>25</v>
      </c>
      <c r="N19698" s="3" t="s">
        <v>17244</v>
      </c>
      <c r="O19698" s="3" t="s">
        <v>15460</v>
      </c>
      <c r="P19698" s="4">
        <v>16759.0</v>
      </c>
      <c r="Q19698" s="3" t="s">
        <v>49</v>
      </c>
      <c r="S19698" s="3" t="s">
        <v>34</v>
      </c>
    </row>
    <row r="19699">
      <c r="A19699" s="2">
        <v>42318.71491898148</v>
      </c>
      <c r="B19699" s="3">
        <v>1.0</v>
      </c>
      <c r="C19699" s="3" t="s">
        <v>16817</v>
      </c>
      <c r="F19699" s="3">
        <v>10.0</v>
      </c>
      <c r="G19699" s="3">
        <v>4.0</v>
      </c>
      <c r="H19699" s="3" t="s">
        <v>17215</v>
      </c>
      <c r="I19699" s="3" t="s">
        <v>17215</v>
      </c>
      <c r="J19699" s="3" t="s">
        <v>1617</v>
      </c>
      <c r="K19699" s="3" t="s">
        <v>24</v>
      </c>
      <c r="L19699" s="3">
        <v>28.0</v>
      </c>
      <c r="M19699" s="3" t="s">
        <v>30</v>
      </c>
      <c r="N19699" s="3" t="s">
        <v>17245</v>
      </c>
      <c r="O19699" s="3" t="s">
        <v>347</v>
      </c>
      <c r="P19699" s="4">
        <v>23632.0</v>
      </c>
      <c r="Q19699" s="3" t="s">
        <v>159</v>
      </c>
      <c r="S19699" s="3" t="s">
        <v>34</v>
      </c>
    </row>
    <row r="19700">
      <c r="A19700" s="2">
        <v>42318.71491898148</v>
      </c>
      <c r="B19700" s="3">
        <v>1.0</v>
      </c>
      <c r="C19700" s="3" t="s">
        <v>16817</v>
      </c>
      <c r="F19700" s="3">
        <v>10.0</v>
      </c>
      <c r="G19700" s="3">
        <v>4.0</v>
      </c>
      <c r="H19700" s="3" t="s">
        <v>17215</v>
      </c>
      <c r="I19700" s="3" t="s">
        <v>17215</v>
      </c>
      <c r="J19700" s="3" t="s">
        <v>1617</v>
      </c>
      <c r="K19700" s="3" t="s">
        <v>24</v>
      </c>
      <c r="L19700" s="3">
        <v>29.0</v>
      </c>
      <c r="M19700" s="3" t="s">
        <v>25</v>
      </c>
      <c r="N19700" s="3" t="s">
        <v>17246</v>
      </c>
      <c r="O19700" s="3" t="s">
        <v>639</v>
      </c>
      <c r="P19700" s="4">
        <v>20110.0</v>
      </c>
      <c r="Q19700" s="3" t="s">
        <v>372</v>
      </c>
      <c r="S19700" s="3" t="s">
        <v>34</v>
      </c>
    </row>
    <row r="19701">
      <c r="A19701" s="2">
        <v>42318.71491898148</v>
      </c>
      <c r="B19701" s="3">
        <v>1.0</v>
      </c>
      <c r="C19701" s="3" t="s">
        <v>16817</v>
      </c>
      <c r="F19701" s="3">
        <v>10.0</v>
      </c>
      <c r="G19701" s="3">
        <v>4.0</v>
      </c>
      <c r="H19701" s="3" t="s">
        <v>17215</v>
      </c>
      <c r="I19701" s="3" t="s">
        <v>17215</v>
      </c>
      <c r="J19701" s="3" t="s">
        <v>1617</v>
      </c>
      <c r="K19701" s="3" t="s">
        <v>24</v>
      </c>
      <c r="L19701" s="3">
        <v>30.0</v>
      </c>
      <c r="M19701" s="3" t="s">
        <v>30</v>
      </c>
      <c r="N19701" s="3" t="s">
        <v>17247</v>
      </c>
      <c r="O19701" s="3" t="s">
        <v>17248</v>
      </c>
      <c r="P19701" s="4">
        <v>23443.0</v>
      </c>
      <c r="Q19701" s="3" t="s">
        <v>75</v>
      </c>
      <c r="S19701" s="3" t="s">
        <v>34</v>
      </c>
    </row>
    <row r="19702">
      <c r="A19702" s="2">
        <v>42318.71491898148</v>
      </c>
      <c r="B19702" s="3">
        <v>1.0</v>
      </c>
      <c r="C19702" s="3" t="s">
        <v>16817</v>
      </c>
      <c r="F19702" s="3">
        <v>10.0</v>
      </c>
      <c r="G19702" s="3">
        <v>4.0</v>
      </c>
      <c r="H19702" s="3" t="s">
        <v>17215</v>
      </c>
      <c r="I19702" s="3" t="s">
        <v>17215</v>
      </c>
      <c r="J19702" s="3" t="s">
        <v>1617</v>
      </c>
      <c r="K19702" s="3" t="s">
        <v>24</v>
      </c>
      <c r="L19702" s="3">
        <v>31.0</v>
      </c>
      <c r="M19702" s="3" t="s">
        <v>25</v>
      </c>
      <c r="N19702" s="3" t="s">
        <v>16845</v>
      </c>
      <c r="O19702" s="3" t="s">
        <v>1502</v>
      </c>
      <c r="P19702" s="4">
        <v>23224.0</v>
      </c>
      <c r="Q19702" s="3" t="s">
        <v>43</v>
      </c>
      <c r="S19702" s="3" t="s">
        <v>34</v>
      </c>
    </row>
    <row r="19703">
      <c r="A19703" s="2">
        <v>42318.71491898148</v>
      </c>
      <c r="B19703" s="3">
        <v>1.0</v>
      </c>
      <c r="C19703" s="3" t="s">
        <v>16817</v>
      </c>
      <c r="F19703" s="3">
        <v>10.0</v>
      </c>
      <c r="G19703" s="3">
        <v>4.0</v>
      </c>
      <c r="H19703" s="3" t="s">
        <v>17215</v>
      </c>
      <c r="I19703" s="3" t="s">
        <v>17215</v>
      </c>
      <c r="J19703" s="3" t="s">
        <v>1617</v>
      </c>
      <c r="K19703" s="3" t="s">
        <v>24</v>
      </c>
      <c r="L19703" s="3">
        <v>32.0</v>
      </c>
      <c r="M19703" s="3" t="s">
        <v>30</v>
      </c>
      <c r="N19703" s="3" t="s">
        <v>17249</v>
      </c>
      <c r="O19703" s="3" t="s">
        <v>1239</v>
      </c>
      <c r="P19703" s="4">
        <v>23625.0</v>
      </c>
      <c r="Q19703" s="3" t="s">
        <v>40</v>
      </c>
      <c r="S19703" s="3" t="s">
        <v>34</v>
      </c>
    </row>
    <row r="19704">
      <c r="A19704" s="2">
        <v>42318.71491898148</v>
      </c>
      <c r="B19704" s="3">
        <v>1.0</v>
      </c>
      <c r="C19704" s="3" t="s">
        <v>16817</v>
      </c>
      <c r="F19704" s="3">
        <v>10.0</v>
      </c>
      <c r="G19704" s="3">
        <v>4.0</v>
      </c>
      <c r="H19704" s="3" t="s">
        <v>17215</v>
      </c>
      <c r="I19704" s="3" t="s">
        <v>17215</v>
      </c>
      <c r="J19704" s="3" t="s">
        <v>1617</v>
      </c>
      <c r="K19704" s="3" t="s">
        <v>24</v>
      </c>
      <c r="L19704" s="3">
        <v>33.0</v>
      </c>
      <c r="M19704" s="3" t="s">
        <v>25</v>
      </c>
      <c r="N19704" s="3" t="s">
        <v>17250</v>
      </c>
      <c r="O19704" s="3" t="s">
        <v>176</v>
      </c>
      <c r="P19704" s="4">
        <v>25019.0</v>
      </c>
      <c r="Q19704" s="3" t="s">
        <v>1178</v>
      </c>
      <c r="S19704" s="3" t="s">
        <v>34</v>
      </c>
    </row>
    <row r="19705">
      <c r="A19705" s="2">
        <v>42318.71491898148</v>
      </c>
      <c r="B19705" s="3">
        <v>1.0</v>
      </c>
      <c r="C19705" s="3" t="s">
        <v>16817</v>
      </c>
      <c r="F19705" s="3">
        <v>10.0</v>
      </c>
      <c r="G19705" s="3">
        <v>4.0</v>
      </c>
      <c r="H19705" s="3" t="s">
        <v>17215</v>
      </c>
      <c r="I19705" s="3" t="s">
        <v>17215</v>
      </c>
      <c r="J19705" s="3" t="s">
        <v>1617</v>
      </c>
      <c r="K19705" s="3" t="s">
        <v>24</v>
      </c>
      <c r="L19705" s="3">
        <v>34.0</v>
      </c>
      <c r="M19705" s="3" t="s">
        <v>30</v>
      </c>
      <c r="N19705" s="3" t="s">
        <v>17204</v>
      </c>
      <c r="O19705" s="3" t="s">
        <v>568</v>
      </c>
      <c r="P19705" s="4">
        <v>21072.0</v>
      </c>
      <c r="Q19705" s="3" t="s">
        <v>247</v>
      </c>
      <c r="S19705" s="3" t="s">
        <v>34</v>
      </c>
    </row>
    <row r="19706">
      <c r="A19706" s="2">
        <v>42318.71491898148</v>
      </c>
      <c r="B19706" s="3">
        <v>1.0</v>
      </c>
      <c r="C19706" s="3" t="s">
        <v>16817</v>
      </c>
      <c r="F19706" s="3">
        <v>10.0</v>
      </c>
      <c r="G19706" s="3">
        <v>4.0</v>
      </c>
      <c r="H19706" s="3" t="s">
        <v>17215</v>
      </c>
      <c r="I19706" s="3" t="s">
        <v>17215</v>
      </c>
      <c r="J19706" s="3" t="s">
        <v>1617</v>
      </c>
      <c r="K19706" s="3" t="s">
        <v>24</v>
      </c>
      <c r="L19706" s="3">
        <v>35.0</v>
      </c>
      <c r="M19706" s="3" t="s">
        <v>25</v>
      </c>
      <c r="N19706" s="3" t="s">
        <v>17251</v>
      </c>
      <c r="O19706" s="3" t="s">
        <v>200</v>
      </c>
      <c r="P19706" s="4">
        <v>19618.0</v>
      </c>
      <c r="Q19706" s="3" t="s">
        <v>40</v>
      </c>
      <c r="S19706" s="3" t="s">
        <v>34</v>
      </c>
    </row>
    <row r="19707">
      <c r="A19707" s="2">
        <v>42318.71491898148</v>
      </c>
      <c r="B19707" s="3">
        <v>1.0</v>
      </c>
      <c r="C19707" s="3" t="s">
        <v>16817</v>
      </c>
      <c r="F19707" s="3">
        <v>10.0</v>
      </c>
      <c r="G19707" s="3">
        <v>4.0</v>
      </c>
      <c r="H19707" s="3" t="s">
        <v>17215</v>
      </c>
      <c r="I19707" s="3" t="s">
        <v>17215</v>
      </c>
      <c r="J19707" s="3" t="s">
        <v>1617</v>
      </c>
      <c r="K19707" s="3" t="s">
        <v>24</v>
      </c>
      <c r="L19707" s="3">
        <v>36.0</v>
      </c>
      <c r="M19707" s="3" t="s">
        <v>30</v>
      </c>
      <c r="N19707" s="3" t="s">
        <v>17252</v>
      </c>
      <c r="O19707" s="3" t="s">
        <v>1021</v>
      </c>
      <c r="P19707" s="4">
        <v>22793.0</v>
      </c>
      <c r="Q19707" s="3" t="s">
        <v>189</v>
      </c>
      <c r="S19707" s="3" t="s">
        <v>34</v>
      </c>
    </row>
    <row r="19708">
      <c r="A19708" s="2">
        <v>42318.71491898148</v>
      </c>
      <c r="B19708" s="3">
        <v>1.0</v>
      </c>
      <c r="C19708" s="3" t="s">
        <v>16817</v>
      </c>
      <c r="F19708" s="3">
        <v>10.0</v>
      </c>
      <c r="G19708" s="3">
        <v>4.0</v>
      </c>
      <c r="H19708" s="3" t="s">
        <v>17215</v>
      </c>
      <c r="I19708" s="3" t="s">
        <v>17215</v>
      </c>
      <c r="J19708" s="3" t="s">
        <v>1617</v>
      </c>
      <c r="K19708" s="3" t="s">
        <v>24</v>
      </c>
      <c r="L19708" s="3">
        <v>37.0</v>
      </c>
      <c r="M19708" s="3" t="s">
        <v>25</v>
      </c>
      <c r="N19708" s="3" t="s">
        <v>17253</v>
      </c>
      <c r="O19708" s="3" t="s">
        <v>17254</v>
      </c>
      <c r="P19708" s="4">
        <v>19666.0</v>
      </c>
      <c r="Q19708" s="3" t="s">
        <v>40</v>
      </c>
      <c r="S19708" s="3" t="s">
        <v>34</v>
      </c>
    </row>
    <row r="19709">
      <c r="A19709" s="2">
        <v>42318.71491898148</v>
      </c>
      <c r="B19709" s="3">
        <v>1.0</v>
      </c>
      <c r="C19709" s="3" t="s">
        <v>16817</v>
      </c>
      <c r="F19709" s="3">
        <v>10.0</v>
      </c>
      <c r="G19709" s="3">
        <v>4.0</v>
      </c>
      <c r="H19709" s="3" t="s">
        <v>17215</v>
      </c>
      <c r="I19709" s="3" t="s">
        <v>17215</v>
      </c>
      <c r="J19709" s="3" t="s">
        <v>1617</v>
      </c>
      <c r="K19709" s="3" t="s">
        <v>24</v>
      </c>
      <c r="L19709" s="3">
        <v>38.0</v>
      </c>
      <c r="M19709" s="3" t="s">
        <v>30</v>
      </c>
      <c r="N19709" s="3" t="s">
        <v>10321</v>
      </c>
      <c r="O19709" s="3" t="s">
        <v>869</v>
      </c>
      <c r="P19709" s="4">
        <v>18337.0</v>
      </c>
      <c r="Q19709" s="3" t="s">
        <v>159</v>
      </c>
      <c r="S19709" s="3" t="s">
        <v>34</v>
      </c>
    </row>
    <row r="19710">
      <c r="A19710" s="2">
        <v>42318.71491898148</v>
      </c>
      <c r="B19710" s="3">
        <v>1.0</v>
      </c>
      <c r="C19710" s="3" t="s">
        <v>16817</v>
      </c>
      <c r="F19710" s="3">
        <v>10.0</v>
      </c>
      <c r="G19710" s="3">
        <v>4.0</v>
      </c>
      <c r="H19710" s="3" t="s">
        <v>17215</v>
      </c>
      <c r="I19710" s="3" t="s">
        <v>17215</v>
      </c>
      <c r="J19710" s="3" t="s">
        <v>1617</v>
      </c>
      <c r="K19710" s="3" t="s">
        <v>24</v>
      </c>
      <c r="L19710" s="3">
        <v>39.0</v>
      </c>
      <c r="M19710" s="3" t="s">
        <v>25</v>
      </c>
      <c r="N19710" s="3" t="s">
        <v>17255</v>
      </c>
      <c r="O19710" s="3" t="s">
        <v>639</v>
      </c>
      <c r="P19710" s="4">
        <v>15275.0</v>
      </c>
      <c r="Q19710" s="3" t="s">
        <v>86</v>
      </c>
      <c r="S19710" s="3" t="s">
        <v>34</v>
      </c>
    </row>
    <row r="19711">
      <c r="A19711" s="2">
        <v>42318.71491898148</v>
      </c>
      <c r="B19711" s="3">
        <v>1.0</v>
      </c>
      <c r="C19711" s="3" t="s">
        <v>16817</v>
      </c>
      <c r="F19711" s="3">
        <v>10.0</v>
      </c>
      <c r="G19711" s="3">
        <v>4.0</v>
      </c>
      <c r="H19711" s="3" t="s">
        <v>17215</v>
      </c>
      <c r="I19711" s="3" t="s">
        <v>17215</v>
      </c>
      <c r="J19711" s="3" t="s">
        <v>1617</v>
      </c>
      <c r="K19711" s="3" t="s">
        <v>24</v>
      </c>
      <c r="L19711" s="3">
        <v>40.0</v>
      </c>
      <c r="M19711" s="3" t="s">
        <v>30</v>
      </c>
      <c r="N19711" s="3" t="s">
        <v>17256</v>
      </c>
      <c r="O19711" s="3" t="s">
        <v>329</v>
      </c>
      <c r="P19711" s="4">
        <v>19567.0</v>
      </c>
      <c r="Q19711" s="3" t="s">
        <v>86</v>
      </c>
      <c r="S19711" s="3" t="s">
        <v>34</v>
      </c>
    </row>
    <row r="19712">
      <c r="A19712" s="2">
        <v>42318.71491898148</v>
      </c>
      <c r="B19712" s="3">
        <v>1.0</v>
      </c>
      <c r="C19712" s="3" t="s">
        <v>16817</v>
      </c>
      <c r="F19712" s="3">
        <v>10.0</v>
      </c>
      <c r="G19712" s="3">
        <v>4.0</v>
      </c>
      <c r="H19712" s="3" t="s">
        <v>17215</v>
      </c>
      <c r="I19712" s="3" t="s">
        <v>17215</v>
      </c>
      <c r="J19712" s="3" t="s">
        <v>1617</v>
      </c>
      <c r="K19712" s="3" t="s">
        <v>24</v>
      </c>
      <c r="L19712" s="3">
        <v>41.0</v>
      </c>
      <c r="M19712" s="3" t="s">
        <v>25</v>
      </c>
      <c r="N19712" s="3" t="s">
        <v>17257</v>
      </c>
      <c r="O19712" s="3" t="s">
        <v>1873</v>
      </c>
      <c r="P19712" s="4">
        <v>31652.0</v>
      </c>
      <c r="Q19712" s="3" t="s">
        <v>60</v>
      </c>
      <c r="S19712" s="3" t="s">
        <v>34</v>
      </c>
    </row>
    <row r="19713">
      <c r="A19713" s="2">
        <v>42318.71491898148</v>
      </c>
      <c r="B19713" s="3">
        <v>1.0</v>
      </c>
      <c r="C19713" s="3" t="s">
        <v>16817</v>
      </c>
      <c r="F19713" s="3">
        <v>10.0</v>
      </c>
      <c r="G19713" s="3">
        <v>4.0</v>
      </c>
      <c r="H19713" s="3" t="s">
        <v>17215</v>
      </c>
      <c r="I19713" s="3" t="s">
        <v>17215</v>
      </c>
      <c r="J19713" s="3" t="s">
        <v>1617</v>
      </c>
      <c r="K19713" s="3" t="s">
        <v>24</v>
      </c>
      <c r="L19713" s="3">
        <v>42.0</v>
      </c>
      <c r="M19713" s="3" t="s">
        <v>30</v>
      </c>
      <c r="N19713" s="3" t="s">
        <v>124</v>
      </c>
      <c r="O19713" s="3" t="s">
        <v>17258</v>
      </c>
      <c r="P19713" s="4">
        <v>16606.0</v>
      </c>
      <c r="Q19713" s="3" t="s">
        <v>86</v>
      </c>
      <c r="S19713" s="3" t="s">
        <v>34</v>
      </c>
    </row>
    <row r="19714">
      <c r="A19714" s="2">
        <v>42318.71491898148</v>
      </c>
      <c r="B19714" s="3">
        <v>1.0</v>
      </c>
      <c r="C19714" s="3" t="s">
        <v>16817</v>
      </c>
      <c r="F19714" s="3">
        <v>10.0</v>
      </c>
      <c r="G19714" s="3">
        <v>4.0</v>
      </c>
      <c r="H19714" s="3" t="s">
        <v>17215</v>
      </c>
      <c r="I19714" s="3" t="s">
        <v>17215</v>
      </c>
      <c r="J19714" s="3" t="s">
        <v>1617</v>
      </c>
      <c r="K19714" s="3" t="s">
        <v>24</v>
      </c>
      <c r="L19714" s="3">
        <v>43.0</v>
      </c>
      <c r="M19714" s="3" t="s">
        <v>25</v>
      </c>
      <c r="N19714" s="3" t="s">
        <v>17259</v>
      </c>
      <c r="O19714" s="3" t="s">
        <v>281</v>
      </c>
      <c r="P19714" s="4">
        <v>19355.0</v>
      </c>
      <c r="Q19714" s="3" t="s">
        <v>205</v>
      </c>
      <c r="S19714" s="3" t="s">
        <v>34</v>
      </c>
    </row>
    <row r="19715">
      <c r="A19715" s="2">
        <v>42318.71491898148</v>
      </c>
      <c r="B19715" s="3">
        <v>2.0</v>
      </c>
      <c r="C19715" s="3" t="s">
        <v>17260</v>
      </c>
      <c r="D19715" s="3" t="s">
        <v>17261</v>
      </c>
      <c r="E19715" s="3" t="s">
        <v>17262</v>
      </c>
      <c r="F19715" s="3">
        <v>1.0</v>
      </c>
      <c r="G19715" s="3">
        <v>4.0</v>
      </c>
      <c r="H19715" s="3" t="s">
        <v>17263</v>
      </c>
      <c r="I19715" s="3" t="s">
        <v>17264</v>
      </c>
      <c r="J19715" s="3" t="s">
        <v>1412</v>
      </c>
      <c r="K19715" s="3" t="s">
        <v>24</v>
      </c>
      <c r="L19715" s="3">
        <v>1.0</v>
      </c>
      <c r="M19715" s="3" t="s">
        <v>25</v>
      </c>
      <c r="N19715" s="3" t="s">
        <v>17265</v>
      </c>
      <c r="O19715" s="3" t="s">
        <v>17266</v>
      </c>
      <c r="P19715" s="4">
        <v>26833.0</v>
      </c>
      <c r="Q19715" s="3" t="s">
        <v>266</v>
      </c>
      <c r="S19715" s="3" t="s">
        <v>34</v>
      </c>
    </row>
    <row r="19716">
      <c r="A19716" s="2">
        <v>42318.71491898148</v>
      </c>
      <c r="B19716" s="3">
        <v>2.0</v>
      </c>
      <c r="C19716" s="3" t="s">
        <v>17260</v>
      </c>
      <c r="D19716" s="3" t="s">
        <v>17261</v>
      </c>
      <c r="E19716" s="3" t="s">
        <v>17262</v>
      </c>
      <c r="F19716" s="3">
        <v>1.0</v>
      </c>
      <c r="G19716" s="3">
        <v>4.0</v>
      </c>
      <c r="H19716" s="3" t="s">
        <v>17263</v>
      </c>
      <c r="I19716" s="3" t="s">
        <v>17264</v>
      </c>
      <c r="J19716" s="3" t="s">
        <v>1412</v>
      </c>
      <c r="K19716" s="3" t="s">
        <v>24</v>
      </c>
      <c r="L19716" s="3">
        <v>2.0</v>
      </c>
      <c r="M19716" s="3" t="s">
        <v>30</v>
      </c>
      <c r="N19716" s="3" t="s">
        <v>17267</v>
      </c>
      <c r="O19716" s="3" t="s">
        <v>3014</v>
      </c>
      <c r="P19716" s="4">
        <v>25409.0</v>
      </c>
      <c r="Q19716" s="3" t="s">
        <v>132</v>
      </c>
      <c r="S19716" s="3" t="s">
        <v>34</v>
      </c>
    </row>
    <row r="19717">
      <c r="A19717" s="2">
        <v>42318.71491898148</v>
      </c>
      <c r="B19717" s="3">
        <v>2.0</v>
      </c>
      <c r="C19717" s="3" t="s">
        <v>17260</v>
      </c>
      <c r="D19717" s="3" t="s">
        <v>17261</v>
      </c>
      <c r="E19717" s="3" t="s">
        <v>17262</v>
      </c>
      <c r="F19717" s="3">
        <v>1.0</v>
      </c>
      <c r="G19717" s="3">
        <v>4.0</v>
      </c>
      <c r="H19717" s="3" t="s">
        <v>17263</v>
      </c>
      <c r="I19717" s="3" t="s">
        <v>17264</v>
      </c>
      <c r="J19717" s="3" t="s">
        <v>1412</v>
      </c>
      <c r="K19717" s="3" t="s">
        <v>24</v>
      </c>
      <c r="L19717" s="3">
        <v>3.0</v>
      </c>
      <c r="M19717" s="3" t="s">
        <v>25</v>
      </c>
      <c r="N19717" s="3" t="s">
        <v>17268</v>
      </c>
      <c r="O19717" s="3" t="s">
        <v>7120</v>
      </c>
      <c r="P19717" s="4">
        <v>20505.0</v>
      </c>
      <c r="Q19717" s="3" t="s">
        <v>216</v>
      </c>
      <c r="S19717" s="3" t="s">
        <v>34</v>
      </c>
    </row>
    <row r="19718">
      <c r="A19718" s="2">
        <v>42318.71491898148</v>
      </c>
      <c r="B19718" s="3">
        <v>2.0</v>
      </c>
      <c r="C19718" s="3" t="s">
        <v>17260</v>
      </c>
      <c r="D19718" s="3" t="s">
        <v>17261</v>
      </c>
      <c r="E19718" s="3" t="s">
        <v>17262</v>
      </c>
      <c r="F19718" s="3">
        <v>1.0</v>
      </c>
      <c r="G19718" s="3">
        <v>4.0</v>
      </c>
      <c r="H19718" s="3" t="s">
        <v>17263</v>
      </c>
      <c r="I19718" s="3" t="s">
        <v>17264</v>
      </c>
      <c r="J19718" s="3" t="s">
        <v>1412</v>
      </c>
      <c r="K19718" s="3" t="s">
        <v>24</v>
      </c>
      <c r="L19718" s="3">
        <v>4.0</v>
      </c>
      <c r="M19718" s="3" t="s">
        <v>30</v>
      </c>
      <c r="N19718" s="3" t="s">
        <v>17269</v>
      </c>
      <c r="O19718" s="3" t="s">
        <v>975</v>
      </c>
      <c r="P19718" s="4">
        <v>27134.0</v>
      </c>
      <c r="Q19718" s="3" t="s">
        <v>40</v>
      </c>
      <c r="S19718" s="3" t="s">
        <v>34</v>
      </c>
    </row>
    <row r="19719">
      <c r="A19719" s="2">
        <v>42318.71491898148</v>
      </c>
      <c r="B19719" s="3">
        <v>2.0</v>
      </c>
      <c r="C19719" s="3" t="s">
        <v>17260</v>
      </c>
      <c r="D19719" s="3" t="s">
        <v>17261</v>
      </c>
      <c r="E19719" s="3" t="s">
        <v>17262</v>
      </c>
      <c r="F19719" s="3">
        <v>1.0</v>
      </c>
      <c r="G19719" s="3">
        <v>4.0</v>
      </c>
      <c r="H19719" s="3" t="s">
        <v>17263</v>
      </c>
      <c r="I19719" s="3" t="s">
        <v>17264</v>
      </c>
      <c r="J19719" s="3" t="s">
        <v>1412</v>
      </c>
      <c r="K19719" s="3" t="s">
        <v>24</v>
      </c>
      <c r="L19719" s="3">
        <v>5.0</v>
      </c>
      <c r="M19719" s="3" t="s">
        <v>25</v>
      </c>
      <c r="N19719" s="3" t="s">
        <v>7890</v>
      </c>
      <c r="O19719" s="3" t="s">
        <v>1978</v>
      </c>
      <c r="P19719" s="4">
        <v>22463.0</v>
      </c>
      <c r="Q19719" s="3" t="s">
        <v>115</v>
      </c>
      <c r="S19719" s="3" t="s">
        <v>34</v>
      </c>
    </row>
    <row r="19720">
      <c r="A19720" s="2">
        <v>42318.71491898148</v>
      </c>
      <c r="B19720" s="3">
        <v>2.0</v>
      </c>
      <c r="C19720" s="3" t="s">
        <v>17260</v>
      </c>
      <c r="D19720" s="3" t="s">
        <v>17261</v>
      </c>
      <c r="E19720" s="3" t="s">
        <v>17262</v>
      </c>
      <c r="F19720" s="3">
        <v>1.0</v>
      </c>
      <c r="G19720" s="3">
        <v>4.0</v>
      </c>
      <c r="H19720" s="3" t="s">
        <v>17263</v>
      </c>
      <c r="I19720" s="3" t="s">
        <v>17264</v>
      </c>
      <c r="J19720" s="3" t="s">
        <v>1412</v>
      </c>
      <c r="K19720" s="3" t="s">
        <v>24</v>
      </c>
      <c r="L19720" s="3">
        <v>6.0</v>
      </c>
      <c r="M19720" s="3" t="s">
        <v>30</v>
      </c>
      <c r="N19720" s="3" t="s">
        <v>17270</v>
      </c>
      <c r="O19720" s="3" t="s">
        <v>17271</v>
      </c>
      <c r="P19720" s="4">
        <v>26141.0</v>
      </c>
      <c r="Q19720" s="3" t="s">
        <v>169</v>
      </c>
      <c r="S19720" s="3" t="s">
        <v>34</v>
      </c>
    </row>
    <row r="19721">
      <c r="A19721" s="2">
        <v>42318.71491898148</v>
      </c>
      <c r="B19721" s="3">
        <v>2.0</v>
      </c>
      <c r="C19721" s="3" t="s">
        <v>17260</v>
      </c>
      <c r="D19721" s="3" t="s">
        <v>17261</v>
      </c>
      <c r="E19721" s="3" t="s">
        <v>17262</v>
      </c>
      <c r="F19721" s="3">
        <v>1.0</v>
      </c>
      <c r="G19721" s="3">
        <v>4.0</v>
      </c>
      <c r="H19721" s="3" t="s">
        <v>17263</v>
      </c>
      <c r="I19721" s="3" t="s">
        <v>17264</v>
      </c>
      <c r="J19721" s="3" t="s">
        <v>1412</v>
      </c>
      <c r="K19721" s="3" t="s">
        <v>24</v>
      </c>
      <c r="L19721" s="3">
        <v>7.0</v>
      </c>
      <c r="M19721" s="3" t="s">
        <v>25</v>
      </c>
      <c r="N19721" s="3" t="s">
        <v>17272</v>
      </c>
      <c r="O19721" s="3" t="s">
        <v>5566</v>
      </c>
      <c r="P19721" s="4">
        <v>26402.0</v>
      </c>
      <c r="Q19721" s="3" t="s">
        <v>132</v>
      </c>
      <c r="S19721" s="3" t="s">
        <v>34</v>
      </c>
    </row>
    <row r="19722">
      <c r="A19722" s="2">
        <v>42318.71491898148</v>
      </c>
      <c r="B19722" s="3">
        <v>2.0</v>
      </c>
      <c r="C19722" s="3" t="s">
        <v>17260</v>
      </c>
      <c r="D19722" s="3" t="s">
        <v>17261</v>
      </c>
      <c r="E19722" s="3" t="s">
        <v>17262</v>
      </c>
      <c r="F19722" s="3">
        <v>1.0</v>
      </c>
      <c r="G19722" s="3">
        <v>4.0</v>
      </c>
      <c r="H19722" s="3" t="s">
        <v>17263</v>
      </c>
      <c r="I19722" s="3" t="s">
        <v>17264</v>
      </c>
      <c r="J19722" s="3" t="s">
        <v>1412</v>
      </c>
      <c r="K19722" s="3" t="s">
        <v>24</v>
      </c>
      <c r="L19722" s="3">
        <v>8.0</v>
      </c>
      <c r="M19722" s="3" t="s">
        <v>30</v>
      </c>
      <c r="N19722" s="3" t="s">
        <v>17273</v>
      </c>
      <c r="O19722" s="3" t="s">
        <v>17274</v>
      </c>
      <c r="P19722" s="4">
        <v>22731.0</v>
      </c>
      <c r="Q19722" s="3" t="s">
        <v>72</v>
      </c>
      <c r="S19722" s="3" t="s">
        <v>34</v>
      </c>
    </row>
    <row r="19723">
      <c r="A19723" s="2">
        <v>42318.71491898148</v>
      </c>
      <c r="B19723" s="3">
        <v>2.0</v>
      </c>
      <c r="C19723" s="3" t="s">
        <v>17260</v>
      </c>
      <c r="D19723" s="3" t="s">
        <v>17261</v>
      </c>
      <c r="E19723" s="3" t="s">
        <v>17262</v>
      </c>
      <c r="F19723" s="3">
        <v>1.0</v>
      </c>
      <c r="G19723" s="3">
        <v>4.0</v>
      </c>
      <c r="H19723" s="3" t="s">
        <v>17263</v>
      </c>
      <c r="I19723" s="3" t="s">
        <v>17264</v>
      </c>
      <c r="J19723" s="3" t="s">
        <v>1412</v>
      </c>
      <c r="K19723" s="3" t="s">
        <v>24</v>
      </c>
      <c r="L19723" s="3">
        <v>9.0</v>
      </c>
      <c r="M19723" s="3" t="s">
        <v>25</v>
      </c>
      <c r="N19723" s="3" t="s">
        <v>17275</v>
      </c>
      <c r="O19723" s="3" t="s">
        <v>1588</v>
      </c>
      <c r="P19723" s="4">
        <v>23856.0</v>
      </c>
      <c r="Q19723" s="3" t="s">
        <v>72</v>
      </c>
      <c r="S19723" s="3" t="s">
        <v>34</v>
      </c>
    </row>
    <row r="19724">
      <c r="A19724" s="2">
        <v>42318.71491898148</v>
      </c>
      <c r="B19724" s="3">
        <v>2.0</v>
      </c>
      <c r="C19724" s="3" t="s">
        <v>17260</v>
      </c>
      <c r="D19724" s="3" t="s">
        <v>17261</v>
      </c>
      <c r="E19724" s="3" t="s">
        <v>17262</v>
      </c>
      <c r="F19724" s="3">
        <v>1.0</v>
      </c>
      <c r="G19724" s="3">
        <v>4.0</v>
      </c>
      <c r="H19724" s="3" t="s">
        <v>17263</v>
      </c>
      <c r="I19724" s="3" t="s">
        <v>17264</v>
      </c>
      <c r="J19724" s="3" t="s">
        <v>1412</v>
      </c>
      <c r="K19724" s="3" t="s">
        <v>24</v>
      </c>
      <c r="L19724" s="3">
        <v>10.0</v>
      </c>
      <c r="M19724" s="3" t="s">
        <v>30</v>
      </c>
      <c r="N19724" s="3" t="s">
        <v>17276</v>
      </c>
      <c r="O19724" s="3" t="s">
        <v>17277</v>
      </c>
      <c r="P19724" s="4">
        <v>20009.0</v>
      </c>
      <c r="Q19724" s="3" t="s">
        <v>72</v>
      </c>
      <c r="S19724" s="3" t="s">
        <v>34</v>
      </c>
    </row>
    <row r="19725">
      <c r="A19725" s="2">
        <v>42318.71491898148</v>
      </c>
      <c r="B19725" s="3">
        <v>2.0</v>
      </c>
      <c r="C19725" s="3" t="s">
        <v>17260</v>
      </c>
      <c r="D19725" s="3" t="s">
        <v>17261</v>
      </c>
      <c r="E19725" s="3" t="s">
        <v>17262</v>
      </c>
      <c r="F19725" s="3">
        <v>1.0</v>
      </c>
      <c r="G19725" s="3">
        <v>4.0</v>
      </c>
      <c r="H19725" s="3" t="s">
        <v>17263</v>
      </c>
      <c r="I19725" s="3" t="s">
        <v>17264</v>
      </c>
      <c r="J19725" s="3" t="s">
        <v>1412</v>
      </c>
      <c r="K19725" s="3" t="s">
        <v>24</v>
      </c>
      <c r="L19725" s="3">
        <v>11.0</v>
      </c>
      <c r="M19725" s="3" t="s">
        <v>25</v>
      </c>
      <c r="N19725" s="3" t="s">
        <v>17278</v>
      </c>
      <c r="O19725" s="3" t="s">
        <v>613</v>
      </c>
      <c r="P19725" s="4">
        <v>23333.0</v>
      </c>
      <c r="Q19725" s="3" t="s">
        <v>79</v>
      </c>
      <c r="S19725" s="3" t="s">
        <v>34</v>
      </c>
    </row>
    <row r="19726">
      <c r="A19726" s="2">
        <v>42318.71491898148</v>
      </c>
      <c r="B19726" s="3">
        <v>2.0</v>
      </c>
      <c r="C19726" s="3" t="s">
        <v>17260</v>
      </c>
      <c r="D19726" s="3" t="s">
        <v>17261</v>
      </c>
      <c r="E19726" s="3" t="s">
        <v>17262</v>
      </c>
      <c r="F19726" s="3">
        <v>1.0</v>
      </c>
      <c r="G19726" s="3">
        <v>4.0</v>
      </c>
      <c r="H19726" s="3" t="s">
        <v>17263</v>
      </c>
      <c r="I19726" s="3" t="s">
        <v>17264</v>
      </c>
      <c r="J19726" s="3" t="s">
        <v>1412</v>
      </c>
      <c r="K19726" s="3" t="s">
        <v>24</v>
      </c>
      <c r="L19726" s="3">
        <v>12.0</v>
      </c>
      <c r="M19726" s="3" t="s">
        <v>30</v>
      </c>
      <c r="N19726" s="3" t="s">
        <v>17279</v>
      </c>
      <c r="O19726" s="3" t="s">
        <v>9640</v>
      </c>
      <c r="P19726" s="4">
        <v>26778.0</v>
      </c>
      <c r="Q19726" s="3" t="s">
        <v>75</v>
      </c>
      <c r="S19726" s="3" t="s">
        <v>34</v>
      </c>
    </row>
    <row r="19727">
      <c r="A19727" s="2">
        <v>42318.71491898148</v>
      </c>
      <c r="B19727" s="3">
        <v>2.0</v>
      </c>
      <c r="C19727" s="3" t="s">
        <v>17260</v>
      </c>
      <c r="D19727" s="3" t="s">
        <v>17261</v>
      </c>
      <c r="E19727" s="3" t="s">
        <v>17262</v>
      </c>
      <c r="F19727" s="3">
        <v>1.0</v>
      </c>
      <c r="G19727" s="3">
        <v>4.0</v>
      </c>
      <c r="H19727" s="3" t="s">
        <v>17263</v>
      </c>
      <c r="I19727" s="3" t="s">
        <v>17264</v>
      </c>
      <c r="J19727" s="3" t="s">
        <v>1412</v>
      </c>
      <c r="K19727" s="3" t="s">
        <v>24</v>
      </c>
      <c r="L19727" s="3">
        <v>13.0</v>
      </c>
      <c r="M19727" s="3" t="s">
        <v>25</v>
      </c>
      <c r="N19727" s="3" t="s">
        <v>17280</v>
      </c>
      <c r="O19727" s="3" t="s">
        <v>243</v>
      </c>
      <c r="P19727" s="4">
        <v>21081.0</v>
      </c>
      <c r="Q19727" s="3" t="s">
        <v>153</v>
      </c>
      <c r="S19727" s="3" t="s">
        <v>34</v>
      </c>
    </row>
    <row r="19728">
      <c r="A19728" s="2">
        <v>42318.71491898148</v>
      </c>
      <c r="B19728" s="3">
        <v>2.0</v>
      </c>
      <c r="C19728" s="3" t="s">
        <v>17260</v>
      </c>
      <c r="D19728" s="3" t="s">
        <v>17261</v>
      </c>
      <c r="E19728" s="3" t="s">
        <v>17262</v>
      </c>
      <c r="F19728" s="3">
        <v>1.0</v>
      </c>
      <c r="G19728" s="3">
        <v>4.0</v>
      </c>
      <c r="H19728" s="3" t="s">
        <v>17263</v>
      </c>
      <c r="I19728" s="3" t="s">
        <v>17264</v>
      </c>
      <c r="J19728" s="3" t="s">
        <v>1412</v>
      </c>
      <c r="K19728" s="3" t="s">
        <v>24</v>
      </c>
      <c r="L19728" s="3">
        <v>14.0</v>
      </c>
      <c r="M19728" s="3" t="s">
        <v>30</v>
      </c>
      <c r="N19728" s="3" t="s">
        <v>17281</v>
      </c>
      <c r="O19728" s="3" t="s">
        <v>2417</v>
      </c>
      <c r="P19728" s="4">
        <v>25771.0</v>
      </c>
      <c r="Q19728" s="3" t="s">
        <v>72</v>
      </c>
      <c r="S19728" s="3" t="s">
        <v>34</v>
      </c>
    </row>
    <row r="19729">
      <c r="A19729" s="2">
        <v>42318.71491898148</v>
      </c>
      <c r="B19729" s="3">
        <v>2.0</v>
      </c>
      <c r="C19729" s="3" t="s">
        <v>17260</v>
      </c>
      <c r="D19729" s="3" t="s">
        <v>17261</v>
      </c>
      <c r="E19729" s="3" t="s">
        <v>17262</v>
      </c>
      <c r="F19729" s="3">
        <v>1.0</v>
      </c>
      <c r="G19729" s="3">
        <v>4.0</v>
      </c>
      <c r="H19729" s="3" t="s">
        <v>17263</v>
      </c>
      <c r="I19729" s="3" t="s">
        <v>17264</v>
      </c>
      <c r="J19729" s="3" t="s">
        <v>1412</v>
      </c>
      <c r="K19729" s="3" t="s">
        <v>24</v>
      </c>
      <c r="L19729" s="3">
        <v>15.0</v>
      </c>
      <c r="M19729" s="3" t="s">
        <v>25</v>
      </c>
      <c r="N19729" s="3" t="s">
        <v>16940</v>
      </c>
      <c r="O19729" s="3" t="s">
        <v>5755</v>
      </c>
      <c r="P19729" s="4">
        <v>23113.0</v>
      </c>
      <c r="Q19729" s="3" t="s">
        <v>153</v>
      </c>
      <c r="S19729" s="3" t="s">
        <v>34</v>
      </c>
    </row>
    <row r="19730">
      <c r="A19730" s="2">
        <v>42318.71491898148</v>
      </c>
      <c r="B19730" s="3">
        <v>2.0</v>
      </c>
      <c r="C19730" s="3" t="s">
        <v>17260</v>
      </c>
      <c r="D19730" s="3" t="s">
        <v>17261</v>
      </c>
      <c r="E19730" s="3" t="s">
        <v>17262</v>
      </c>
      <c r="F19730" s="3">
        <v>1.0</v>
      </c>
      <c r="G19730" s="3">
        <v>4.0</v>
      </c>
      <c r="H19730" s="3" t="s">
        <v>17263</v>
      </c>
      <c r="I19730" s="3" t="s">
        <v>17264</v>
      </c>
      <c r="J19730" s="3" t="s">
        <v>1412</v>
      </c>
      <c r="K19730" s="3" t="s">
        <v>24</v>
      </c>
      <c r="L19730" s="3">
        <v>16.0</v>
      </c>
      <c r="M19730" s="3" t="s">
        <v>30</v>
      </c>
      <c r="N19730" s="3" t="s">
        <v>12052</v>
      </c>
      <c r="O19730" s="3" t="s">
        <v>1360</v>
      </c>
      <c r="P19730" s="4">
        <v>33100.0</v>
      </c>
      <c r="Q19730" s="3" t="s">
        <v>72</v>
      </c>
      <c r="S19730" s="3" t="s">
        <v>34</v>
      </c>
    </row>
    <row r="19731">
      <c r="A19731" s="2">
        <v>42318.71491898148</v>
      </c>
      <c r="B19731" s="3">
        <v>2.0</v>
      </c>
      <c r="C19731" s="3" t="s">
        <v>17260</v>
      </c>
      <c r="D19731" s="3" t="s">
        <v>17261</v>
      </c>
      <c r="E19731" s="3" t="s">
        <v>17262</v>
      </c>
      <c r="F19731" s="3">
        <v>1.0</v>
      </c>
      <c r="G19731" s="3">
        <v>4.0</v>
      </c>
      <c r="H19731" s="3" t="s">
        <v>17263</v>
      </c>
      <c r="I19731" s="3" t="s">
        <v>17264</v>
      </c>
      <c r="J19731" s="3" t="s">
        <v>1412</v>
      </c>
      <c r="K19731" s="3" t="s">
        <v>24</v>
      </c>
      <c r="L19731" s="3">
        <v>17.0</v>
      </c>
      <c r="M19731" s="3" t="s">
        <v>25</v>
      </c>
      <c r="N19731" s="3" t="s">
        <v>17282</v>
      </c>
      <c r="O19731" s="3" t="s">
        <v>17095</v>
      </c>
      <c r="P19731" s="4">
        <v>25160.0</v>
      </c>
      <c r="Q19731" s="3" t="s">
        <v>60</v>
      </c>
      <c r="S19731" s="3" t="s">
        <v>34</v>
      </c>
    </row>
    <row r="19732">
      <c r="A19732" s="2">
        <v>42318.71491898148</v>
      </c>
      <c r="B19732" s="3">
        <v>2.0</v>
      </c>
      <c r="C19732" s="3" t="s">
        <v>17260</v>
      </c>
      <c r="D19732" s="3" t="s">
        <v>17283</v>
      </c>
      <c r="E19732" s="3" t="s">
        <v>17284</v>
      </c>
      <c r="F19732" s="3">
        <v>1.0</v>
      </c>
      <c r="G19732" s="3">
        <v>4.0</v>
      </c>
      <c r="H19732" s="3" t="s">
        <v>17263</v>
      </c>
      <c r="I19732" s="3" t="s">
        <v>17264</v>
      </c>
      <c r="J19732" s="3" t="s">
        <v>1412</v>
      </c>
      <c r="K19732" s="3" t="s">
        <v>24</v>
      </c>
      <c r="L19732" s="3">
        <v>1.0</v>
      </c>
      <c r="M19732" s="3" t="s">
        <v>25</v>
      </c>
      <c r="N19732" s="3" t="s">
        <v>17285</v>
      </c>
      <c r="O19732" s="3" t="s">
        <v>609</v>
      </c>
      <c r="P19732" s="4">
        <v>29568.0</v>
      </c>
      <c r="Q19732" s="3" t="s">
        <v>169</v>
      </c>
      <c r="S19732" s="3" t="s">
        <v>34</v>
      </c>
    </row>
    <row r="19733">
      <c r="A19733" s="2">
        <v>42318.71491898148</v>
      </c>
      <c r="B19733" s="3">
        <v>2.0</v>
      </c>
      <c r="C19733" s="3" t="s">
        <v>17260</v>
      </c>
      <c r="D19733" s="3" t="s">
        <v>17283</v>
      </c>
      <c r="E19733" s="3" t="s">
        <v>17284</v>
      </c>
      <c r="F19733" s="3">
        <v>1.0</v>
      </c>
      <c r="G19733" s="3">
        <v>4.0</v>
      </c>
      <c r="H19733" s="3" t="s">
        <v>17263</v>
      </c>
      <c r="I19733" s="3" t="s">
        <v>17264</v>
      </c>
      <c r="J19733" s="3" t="s">
        <v>1412</v>
      </c>
      <c r="K19733" s="3" t="s">
        <v>24</v>
      </c>
      <c r="L19733" s="3">
        <v>2.0</v>
      </c>
      <c r="M19733" s="3" t="s">
        <v>30</v>
      </c>
      <c r="N19733" s="3" t="s">
        <v>17286</v>
      </c>
      <c r="O19733" s="3" t="s">
        <v>235</v>
      </c>
      <c r="P19733" s="4">
        <v>20040.0</v>
      </c>
      <c r="Q19733" s="3" t="s">
        <v>132</v>
      </c>
      <c r="S19733" s="3" t="s">
        <v>34</v>
      </c>
    </row>
    <row r="19734">
      <c r="A19734" s="2">
        <v>42318.71491898148</v>
      </c>
      <c r="B19734" s="3">
        <v>2.0</v>
      </c>
      <c r="C19734" s="3" t="s">
        <v>17260</v>
      </c>
      <c r="D19734" s="3" t="s">
        <v>17283</v>
      </c>
      <c r="E19734" s="3" t="s">
        <v>17284</v>
      </c>
      <c r="F19734" s="3">
        <v>1.0</v>
      </c>
      <c r="G19734" s="3">
        <v>4.0</v>
      </c>
      <c r="H19734" s="3" t="s">
        <v>17263</v>
      </c>
      <c r="I19734" s="3" t="s">
        <v>17264</v>
      </c>
      <c r="J19734" s="3" t="s">
        <v>1412</v>
      </c>
      <c r="K19734" s="3" t="s">
        <v>24</v>
      </c>
      <c r="L19734" s="3">
        <v>3.0</v>
      </c>
      <c r="M19734" s="3" t="s">
        <v>25</v>
      </c>
      <c r="N19734" s="3" t="s">
        <v>17287</v>
      </c>
      <c r="O19734" s="3" t="s">
        <v>95</v>
      </c>
      <c r="P19734" s="4">
        <v>17039.0</v>
      </c>
      <c r="Q19734" s="3" t="s">
        <v>117</v>
      </c>
      <c r="S19734" s="3" t="s">
        <v>34</v>
      </c>
    </row>
    <row r="19735">
      <c r="A19735" s="2">
        <v>42318.71491898148</v>
      </c>
      <c r="B19735" s="3">
        <v>2.0</v>
      </c>
      <c r="C19735" s="3" t="s">
        <v>17260</v>
      </c>
      <c r="D19735" s="3" t="s">
        <v>17283</v>
      </c>
      <c r="E19735" s="3" t="s">
        <v>17284</v>
      </c>
      <c r="F19735" s="3">
        <v>1.0</v>
      </c>
      <c r="G19735" s="3">
        <v>4.0</v>
      </c>
      <c r="H19735" s="3" t="s">
        <v>17263</v>
      </c>
      <c r="I19735" s="3" t="s">
        <v>17264</v>
      </c>
      <c r="J19735" s="3" t="s">
        <v>1412</v>
      </c>
      <c r="K19735" s="3" t="s">
        <v>24</v>
      </c>
      <c r="L19735" s="3">
        <v>4.0</v>
      </c>
      <c r="M19735" s="3" t="s">
        <v>30</v>
      </c>
      <c r="N19735" s="3" t="s">
        <v>17288</v>
      </c>
      <c r="O19735" s="3" t="s">
        <v>1383</v>
      </c>
      <c r="P19735" s="4">
        <v>27148.0</v>
      </c>
      <c r="Q19735" s="3" t="s">
        <v>72</v>
      </c>
      <c r="S19735" s="3" t="s">
        <v>34</v>
      </c>
    </row>
    <row r="19736">
      <c r="A19736" s="2">
        <v>42318.71491898148</v>
      </c>
      <c r="B19736" s="3">
        <v>2.0</v>
      </c>
      <c r="C19736" s="3" t="s">
        <v>17260</v>
      </c>
      <c r="D19736" s="3" t="s">
        <v>17283</v>
      </c>
      <c r="E19736" s="3" t="s">
        <v>17284</v>
      </c>
      <c r="F19736" s="3">
        <v>1.0</v>
      </c>
      <c r="G19736" s="3">
        <v>4.0</v>
      </c>
      <c r="H19736" s="3" t="s">
        <v>17263</v>
      </c>
      <c r="I19736" s="3" t="s">
        <v>17264</v>
      </c>
      <c r="J19736" s="3" t="s">
        <v>1412</v>
      </c>
      <c r="K19736" s="3" t="s">
        <v>24</v>
      </c>
      <c r="L19736" s="3">
        <v>5.0</v>
      </c>
      <c r="M19736" s="3" t="s">
        <v>25</v>
      </c>
      <c r="N19736" s="3" t="s">
        <v>7739</v>
      </c>
      <c r="O19736" s="3" t="s">
        <v>17289</v>
      </c>
      <c r="P19736" s="4">
        <v>25411.0</v>
      </c>
      <c r="Q19736" s="3" t="s">
        <v>43</v>
      </c>
      <c r="S19736" s="3" t="s">
        <v>34</v>
      </c>
    </row>
    <row r="19737">
      <c r="A19737" s="2">
        <v>42318.71491898148</v>
      </c>
      <c r="B19737" s="3">
        <v>2.0</v>
      </c>
      <c r="C19737" s="3" t="s">
        <v>17260</v>
      </c>
      <c r="D19737" s="3" t="s">
        <v>17283</v>
      </c>
      <c r="E19737" s="3" t="s">
        <v>17284</v>
      </c>
      <c r="F19737" s="3">
        <v>1.0</v>
      </c>
      <c r="G19737" s="3">
        <v>4.0</v>
      </c>
      <c r="H19737" s="3" t="s">
        <v>17263</v>
      </c>
      <c r="I19737" s="3" t="s">
        <v>17264</v>
      </c>
      <c r="J19737" s="3" t="s">
        <v>1412</v>
      </c>
      <c r="K19737" s="3" t="s">
        <v>24</v>
      </c>
      <c r="L19737" s="3">
        <v>6.0</v>
      </c>
      <c r="M19737" s="3" t="s">
        <v>30</v>
      </c>
      <c r="N19737" s="3" t="s">
        <v>17290</v>
      </c>
      <c r="O19737" s="3" t="s">
        <v>342</v>
      </c>
      <c r="P19737" s="4">
        <v>27312.0</v>
      </c>
      <c r="Q19737" s="3" t="s">
        <v>132</v>
      </c>
      <c r="S19737" s="3" t="s">
        <v>34</v>
      </c>
    </row>
    <row r="19738">
      <c r="A19738" s="2">
        <v>42318.71491898148</v>
      </c>
      <c r="B19738" s="3">
        <v>2.0</v>
      </c>
      <c r="C19738" s="3" t="s">
        <v>17260</v>
      </c>
      <c r="D19738" s="3" t="s">
        <v>17283</v>
      </c>
      <c r="E19738" s="3" t="s">
        <v>17284</v>
      </c>
      <c r="F19738" s="3">
        <v>1.0</v>
      </c>
      <c r="G19738" s="3">
        <v>4.0</v>
      </c>
      <c r="H19738" s="3" t="s">
        <v>17263</v>
      </c>
      <c r="I19738" s="3" t="s">
        <v>17264</v>
      </c>
      <c r="J19738" s="3" t="s">
        <v>1412</v>
      </c>
      <c r="K19738" s="3" t="s">
        <v>24</v>
      </c>
      <c r="L19738" s="3">
        <v>7.0</v>
      </c>
      <c r="M19738" s="3" t="s">
        <v>25</v>
      </c>
      <c r="N19738" s="3" t="s">
        <v>17291</v>
      </c>
      <c r="O19738" s="3" t="s">
        <v>1624</v>
      </c>
      <c r="P19738" s="4">
        <v>23801.0</v>
      </c>
      <c r="Q19738" s="3" t="s">
        <v>149</v>
      </c>
      <c r="S19738" s="3" t="s">
        <v>34</v>
      </c>
    </row>
    <row r="19739">
      <c r="A19739" s="2">
        <v>42318.71491898148</v>
      </c>
      <c r="B19739" s="3">
        <v>2.0</v>
      </c>
      <c r="C19739" s="3" t="s">
        <v>17260</v>
      </c>
      <c r="D19739" s="3" t="s">
        <v>17283</v>
      </c>
      <c r="E19739" s="3" t="s">
        <v>17284</v>
      </c>
      <c r="F19739" s="3">
        <v>1.0</v>
      </c>
      <c r="G19739" s="3">
        <v>4.0</v>
      </c>
      <c r="H19739" s="3" t="s">
        <v>17263</v>
      </c>
      <c r="I19739" s="3" t="s">
        <v>17264</v>
      </c>
      <c r="J19739" s="3" t="s">
        <v>1412</v>
      </c>
      <c r="K19739" s="3" t="s">
        <v>24</v>
      </c>
      <c r="L19739" s="3">
        <v>8.0</v>
      </c>
      <c r="M19739" s="3" t="s">
        <v>30</v>
      </c>
      <c r="N19739" s="3" t="s">
        <v>17292</v>
      </c>
      <c r="O19739" s="3" t="s">
        <v>8211</v>
      </c>
      <c r="P19739" s="4">
        <v>23325.0</v>
      </c>
      <c r="Q19739" s="3" t="s">
        <v>247</v>
      </c>
      <c r="S19739" s="3" t="s">
        <v>34</v>
      </c>
    </row>
    <row r="19740">
      <c r="A19740" s="2">
        <v>42318.71491898148</v>
      </c>
      <c r="B19740" s="3">
        <v>2.0</v>
      </c>
      <c r="C19740" s="3" t="s">
        <v>17260</v>
      </c>
      <c r="D19740" s="3" t="s">
        <v>17283</v>
      </c>
      <c r="E19740" s="3" t="s">
        <v>17284</v>
      </c>
      <c r="F19740" s="3">
        <v>1.0</v>
      </c>
      <c r="G19740" s="3">
        <v>4.0</v>
      </c>
      <c r="H19740" s="3" t="s">
        <v>17263</v>
      </c>
      <c r="I19740" s="3" t="s">
        <v>17264</v>
      </c>
      <c r="J19740" s="3" t="s">
        <v>1412</v>
      </c>
      <c r="K19740" s="3" t="s">
        <v>24</v>
      </c>
      <c r="L19740" s="3">
        <v>9.0</v>
      </c>
      <c r="M19740" s="3" t="s">
        <v>25</v>
      </c>
      <c r="N19740" s="3" t="s">
        <v>965</v>
      </c>
      <c r="O19740" s="3" t="s">
        <v>1643</v>
      </c>
      <c r="P19740" s="4">
        <v>24089.0</v>
      </c>
      <c r="Q19740" s="3" t="s">
        <v>153</v>
      </c>
      <c r="S19740" s="3" t="s">
        <v>34</v>
      </c>
    </row>
    <row r="19741">
      <c r="A19741" s="2">
        <v>42318.71491898148</v>
      </c>
      <c r="B19741" s="3">
        <v>2.0</v>
      </c>
      <c r="C19741" s="3" t="s">
        <v>17260</v>
      </c>
      <c r="D19741" s="3" t="s">
        <v>17283</v>
      </c>
      <c r="E19741" s="3" t="s">
        <v>17284</v>
      </c>
      <c r="F19741" s="3">
        <v>1.0</v>
      </c>
      <c r="G19741" s="3">
        <v>4.0</v>
      </c>
      <c r="H19741" s="3" t="s">
        <v>17263</v>
      </c>
      <c r="I19741" s="3" t="s">
        <v>17264</v>
      </c>
      <c r="J19741" s="3" t="s">
        <v>1412</v>
      </c>
      <c r="K19741" s="3" t="s">
        <v>24</v>
      </c>
      <c r="L19741" s="3">
        <v>10.0</v>
      </c>
      <c r="M19741" s="3" t="s">
        <v>30</v>
      </c>
      <c r="N19741" s="3" t="s">
        <v>17293</v>
      </c>
      <c r="O19741" s="3" t="s">
        <v>17294</v>
      </c>
      <c r="P19741" s="4">
        <v>23849.0</v>
      </c>
      <c r="Q19741" s="3" t="s">
        <v>40</v>
      </c>
      <c r="S19741" s="3" t="s">
        <v>34</v>
      </c>
    </row>
    <row r="19742">
      <c r="A19742" s="2">
        <v>42318.71491898148</v>
      </c>
      <c r="B19742" s="3">
        <v>2.0</v>
      </c>
      <c r="C19742" s="3" t="s">
        <v>17260</v>
      </c>
      <c r="D19742" s="3" t="s">
        <v>17283</v>
      </c>
      <c r="E19742" s="3" t="s">
        <v>17284</v>
      </c>
      <c r="F19742" s="3">
        <v>1.0</v>
      </c>
      <c r="G19742" s="3">
        <v>4.0</v>
      </c>
      <c r="H19742" s="3" t="s">
        <v>17263</v>
      </c>
      <c r="I19742" s="3" t="s">
        <v>17264</v>
      </c>
      <c r="J19742" s="3" t="s">
        <v>1412</v>
      </c>
      <c r="K19742" s="3" t="s">
        <v>24</v>
      </c>
      <c r="L19742" s="3">
        <v>11.0</v>
      </c>
      <c r="M19742" s="3" t="s">
        <v>25</v>
      </c>
      <c r="N19742" s="3" t="s">
        <v>17295</v>
      </c>
      <c r="O19742" s="3" t="s">
        <v>871</v>
      </c>
      <c r="P19742" s="4">
        <v>30625.0</v>
      </c>
      <c r="Q19742" s="3" t="s">
        <v>40</v>
      </c>
      <c r="S19742" s="3" t="s">
        <v>34</v>
      </c>
    </row>
    <row r="19743">
      <c r="A19743" s="2">
        <v>42318.71491898148</v>
      </c>
      <c r="B19743" s="3">
        <v>2.0</v>
      </c>
      <c r="C19743" s="3" t="s">
        <v>17260</v>
      </c>
      <c r="D19743" s="3" t="s">
        <v>17283</v>
      </c>
      <c r="E19743" s="3" t="s">
        <v>17284</v>
      </c>
      <c r="F19743" s="3">
        <v>1.0</v>
      </c>
      <c r="G19743" s="3">
        <v>4.0</v>
      </c>
      <c r="H19743" s="3" t="s">
        <v>17263</v>
      </c>
      <c r="I19743" s="3" t="s">
        <v>17264</v>
      </c>
      <c r="J19743" s="3" t="s">
        <v>1412</v>
      </c>
      <c r="K19743" s="3" t="s">
        <v>24</v>
      </c>
      <c r="L19743" s="3">
        <v>12.0</v>
      </c>
      <c r="M19743" s="3" t="s">
        <v>30</v>
      </c>
      <c r="N19743" s="3" t="s">
        <v>17296</v>
      </c>
      <c r="O19743" s="3" t="s">
        <v>151</v>
      </c>
      <c r="P19743" s="4">
        <v>24741.0</v>
      </c>
      <c r="Q19743" s="3" t="s">
        <v>40</v>
      </c>
      <c r="S19743" s="3" t="s">
        <v>34</v>
      </c>
    </row>
    <row r="19744">
      <c r="A19744" s="2">
        <v>42318.71491898148</v>
      </c>
      <c r="B19744" s="3">
        <v>2.0</v>
      </c>
      <c r="C19744" s="3" t="s">
        <v>17260</v>
      </c>
      <c r="D19744" s="3" t="s">
        <v>17283</v>
      </c>
      <c r="E19744" s="3" t="s">
        <v>17284</v>
      </c>
      <c r="F19744" s="3">
        <v>1.0</v>
      </c>
      <c r="G19744" s="3">
        <v>4.0</v>
      </c>
      <c r="H19744" s="3" t="s">
        <v>17263</v>
      </c>
      <c r="I19744" s="3" t="s">
        <v>17264</v>
      </c>
      <c r="J19744" s="3" t="s">
        <v>1412</v>
      </c>
      <c r="K19744" s="3" t="s">
        <v>24</v>
      </c>
      <c r="L19744" s="3">
        <v>13.0</v>
      </c>
      <c r="M19744" s="3" t="s">
        <v>25</v>
      </c>
      <c r="N19744" s="3" t="s">
        <v>17297</v>
      </c>
      <c r="O19744" s="3" t="s">
        <v>17298</v>
      </c>
      <c r="P19744" s="4">
        <v>20853.0</v>
      </c>
      <c r="Q19744" s="3" t="s">
        <v>189</v>
      </c>
      <c r="S19744" s="3" t="s">
        <v>34</v>
      </c>
    </row>
    <row r="19745">
      <c r="A19745" s="2">
        <v>42318.71491898148</v>
      </c>
      <c r="B19745" s="3">
        <v>2.0</v>
      </c>
      <c r="C19745" s="3" t="s">
        <v>17260</v>
      </c>
      <c r="D19745" s="3" t="s">
        <v>17283</v>
      </c>
      <c r="E19745" s="3" t="s">
        <v>17284</v>
      </c>
      <c r="F19745" s="3">
        <v>1.0</v>
      </c>
      <c r="G19745" s="3">
        <v>4.0</v>
      </c>
      <c r="H19745" s="3" t="s">
        <v>17263</v>
      </c>
      <c r="I19745" s="3" t="s">
        <v>17264</v>
      </c>
      <c r="J19745" s="3" t="s">
        <v>1412</v>
      </c>
      <c r="K19745" s="3" t="s">
        <v>24</v>
      </c>
      <c r="L19745" s="3">
        <v>14.0</v>
      </c>
      <c r="M19745" s="3" t="s">
        <v>30</v>
      </c>
      <c r="N19745" s="3" t="s">
        <v>17299</v>
      </c>
      <c r="O19745" s="3" t="s">
        <v>17300</v>
      </c>
      <c r="P19745" s="4">
        <v>30280.0</v>
      </c>
      <c r="Q19745" s="3" t="s">
        <v>110</v>
      </c>
      <c r="S19745" s="3" t="s">
        <v>34</v>
      </c>
    </row>
    <row r="19746">
      <c r="A19746" s="2">
        <v>42318.71491898148</v>
      </c>
      <c r="B19746" s="3">
        <v>2.0</v>
      </c>
      <c r="C19746" s="3" t="s">
        <v>17260</v>
      </c>
      <c r="D19746" s="3" t="s">
        <v>17283</v>
      </c>
      <c r="E19746" s="3" t="s">
        <v>17284</v>
      </c>
      <c r="F19746" s="3">
        <v>1.0</v>
      </c>
      <c r="G19746" s="3">
        <v>4.0</v>
      </c>
      <c r="H19746" s="3" t="s">
        <v>17263</v>
      </c>
      <c r="I19746" s="3" t="s">
        <v>17264</v>
      </c>
      <c r="J19746" s="3" t="s">
        <v>1412</v>
      </c>
      <c r="K19746" s="3" t="s">
        <v>24</v>
      </c>
      <c r="L19746" s="3">
        <v>15.0</v>
      </c>
      <c r="M19746" s="3" t="s">
        <v>25</v>
      </c>
      <c r="N19746" s="3" t="s">
        <v>17301</v>
      </c>
      <c r="O19746" s="3" t="s">
        <v>7040</v>
      </c>
      <c r="P19746" s="4">
        <v>26222.0</v>
      </c>
      <c r="Q19746" s="3" t="s">
        <v>216</v>
      </c>
      <c r="S19746" s="3" t="s">
        <v>34</v>
      </c>
    </row>
    <row r="19747">
      <c r="A19747" s="2">
        <v>42318.71491898148</v>
      </c>
      <c r="B19747" s="3">
        <v>2.0</v>
      </c>
      <c r="C19747" s="3" t="s">
        <v>17260</v>
      </c>
      <c r="D19747" s="3" t="s">
        <v>17283</v>
      </c>
      <c r="E19747" s="3" t="s">
        <v>17284</v>
      </c>
      <c r="F19747" s="3">
        <v>1.0</v>
      </c>
      <c r="G19747" s="3">
        <v>4.0</v>
      </c>
      <c r="H19747" s="3" t="s">
        <v>17263</v>
      </c>
      <c r="I19747" s="3" t="s">
        <v>17264</v>
      </c>
      <c r="J19747" s="3" t="s">
        <v>1412</v>
      </c>
      <c r="K19747" s="3" t="s">
        <v>24</v>
      </c>
      <c r="L19747" s="3">
        <v>16.0</v>
      </c>
      <c r="M19747" s="3" t="s">
        <v>30</v>
      </c>
      <c r="N19747" s="3" t="s">
        <v>17302</v>
      </c>
      <c r="O19747" s="3" t="s">
        <v>1008</v>
      </c>
      <c r="P19747" s="4">
        <v>29700.0</v>
      </c>
      <c r="Q19747" s="3" t="s">
        <v>40</v>
      </c>
      <c r="S19747" s="3" t="s">
        <v>34</v>
      </c>
    </row>
    <row r="19748">
      <c r="A19748" s="2">
        <v>42318.71491898148</v>
      </c>
      <c r="B19748" s="3">
        <v>2.0</v>
      </c>
      <c r="C19748" s="3" t="s">
        <v>17260</v>
      </c>
      <c r="D19748" s="3" t="s">
        <v>17303</v>
      </c>
      <c r="E19748" s="3" t="s">
        <v>17304</v>
      </c>
      <c r="F19748" s="3">
        <v>1.0</v>
      </c>
      <c r="G19748" s="3">
        <v>4.0</v>
      </c>
      <c r="H19748" s="3" t="s">
        <v>17263</v>
      </c>
      <c r="I19748" s="3" t="s">
        <v>17264</v>
      </c>
      <c r="J19748" s="3" t="s">
        <v>1412</v>
      </c>
      <c r="K19748" s="3" t="s">
        <v>272</v>
      </c>
      <c r="L19748" s="3">
        <v>1.0</v>
      </c>
      <c r="M19748" s="3" t="s">
        <v>30</v>
      </c>
      <c r="N19748" s="3" t="s">
        <v>17305</v>
      </c>
      <c r="O19748" s="3" t="s">
        <v>283</v>
      </c>
      <c r="P19748" s="4">
        <v>24435.0</v>
      </c>
      <c r="Q19748" s="3" t="s">
        <v>345</v>
      </c>
      <c r="S19748" s="3" t="s">
        <v>34</v>
      </c>
    </row>
    <row r="19749">
      <c r="A19749" s="2">
        <v>42318.71491898148</v>
      </c>
      <c r="B19749" s="3">
        <v>2.0</v>
      </c>
      <c r="C19749" s="3" t="s">
        <v>17260</v>
      </c>
      <c r="D19749" s="3" t="s">
        <v>17303</v>
      </c>
      <c r="E19749" s="3" t="s">
        <v>17304</v>
      </c>
      <c r="F19749" s="3">
        <v>1.0</v>
      </c>
      <c r="G19749" s="3">
        <v>4.0</v>
      </c>
      <c r="H19749" s="3" t="s">
        <v>17263</v>
      </c>
      <c r="I19749" s="3" t="s">
        <v>17264</v>
      </c>
      <c r="J19749" s="3" t="s">
        <v>1412</v>
      </c>
      <c r="K19749" s="3" t="s">
        <v>24</v>
      </c>
      <c r="L19749" s="3">
        <v>2.0</v>
      </c>
      <c r="M19749" s="3" t="s">
        <v>25</v>
      </c>
      <c r="N19749" s="3" t="s">
        <v>17306</v>
      </c>
      <c r="O19749" s="3" t="s">
        <v>54</v>
      </c>
      <c r="P19749" s="4">
        <v>27625.0</v>
      </c>
      <c r="Q19749" s="3" t="s">
        <v>40</v>
      </c>
      <c r="S19749" s="3" t="s">
        <v>34</v>
      </c>
    </row>
    <row r="19750">
      <c r="A19750" s="2">
        <v>42318.71491898148</v>
      </c>
      <c r="B19750" s="3">
        <v>2.0</v>
      </c>
      <c r="C19750" s="3" t="s">
        <v>17260</v>
      </c>
      <c r="D19750" s="3" t="s">
        <v>17303</v>
      </c>
      <c r="E19750" s="3" t="s">
        <v>17304</v>
      </c>
      <c r="F19750" s="3">
        <v>1.0</v>
      </c>
      <c r="G19750" s="3">
        <v>4.0</v>
      </c>
      <c r="H19750" s="3" t="s">
        <v>17263</v>
      </c>
      <c r="I19750" s="3" t="s">
        <v>17264</v>
      </c>
      <c r="J19750" s="3" t="s">
        <v>1412</v>
      </c>
      <c r="K19750" s="3" t="s">
        <v>24</v>
      </c>
      <c r="L19750" s="3">
        <v>3.0</v>
      </c>
      <c r="M19750" s="3" t="s">
        <v>30</v>
      </c>
      <c r="N19750" s="3" t="s">
        <v>17307</v>
      </c>
      <c r="O19750" s="3" t="s">
        <v>17308</v>
      </c>
      <c r="P19750" s="4">
        <v>32282.0</v>
      </c>
      <c r="Q19750" s="3" t="s">
        <v>55</v>
      </c>
      <c r="S19750" s="3" t="s">
        <v>34</v>
      </c>
    </row>
    <row r="19751">
      <c r="A19751" s="2">
        <v>42318.71491898148</v>
      </c>
      <c r="B19751" s="3">
        <v>2.0</v>
      </c>
      <c r="C19751" s="3" t="s">
        <v>17260</v>
      </c>
      <c r="D19751" s="3" t="s">
        <v>17303</v>
      </c>
      <c r="E19751" s="3" t="s">
        <v>17304</v>
      </c>
      <c r="F19751" s="3">
        <v>1.0</v>
      </c>
      <c r="G19751" s="3">
        <v>4.0</v>
      </c>
      <c r="H19751" s="3" t="s">
        <v>17263</v>
      </c>
      <c r="I19751" s="3" t="s">
        <v>17264</v>
      </c>
      <c r="J19751" s="3" t="s">
        <v>1412</v>
      </c>
      <c r="K19751" s="3" t="s">
        <v>24</v>
      </c>
      <c r="L19751" s="3">
        <v>4.0</v>
      </c>
      <c r="M19751" s="3" t="s">
        <v>25</v>
      </c>
      <c r="N19751" s="3" t="s">
        <v>17309</v>
      </c>
      <c r="O19751" s="3" t="s">
        <v>3003</v>
      </c>
      <c r="P19751" s="4">
        <v>24203.0</v>
      </c>
      <c r="Q19751" s="3" t="s">
        <v>115</v>
      </c>
      <c r="S19751" s="3" t="s">
        <v>34</v>
      </c>
    </row>
    <row r="19752">
      <c r="A19752" s="2">
        <v>42318.71491898148</v>
      </c>
      <c r="B19752" s="3">
        <v>2.0</v>
      </c>
      <c r="C19752" s="3" t="s">
        <v>17260</v>
      </c>
      <c r="D19752" s="3" t="s">
        <v>17303</v>
      </c>
      <c r="E19752" s="3" t="s">
        <v>17304</v>
      </c>
      <c r="F19752" s="3">
        <v>1.0</v>
      </c>
      <c r="G19752" s="3">
        <v>4.0</v>
      </c>
      <c r="H19752" s="3" t="s">
        <v>17263</v>
      </c>
      <c r="I19752" s="3" t="s">
        <v>17264</v>
      </c>
      <c r="J19752" s="3" t="s">
        <v>1412</v>
      </c>
      <c r="K19752" s="3" t="s">
        <v>24</v>
      </c>
      <c r="L19752" s="3">
        <v>5.0</v>
      </c>
      <c r="M19752" s="3" t="s">
        <v>30</v>
      </c>
      <c r="N19752" s="3" t="s">
        <v>17310</v>
      </c>
      <c r="O19752" s="3" t="s">
        <v>3014</v>
      </c>
      <c r="P19752" s="4">
        <v>23415.0</v>
      </c>
      <c r="Q19752" s="3" t="s">
        <v>153</v>
      </c>
      <c r="S19752" s="3" t="s">
        <v>34</v>
      </c>
    </row>
    <row r="19753">
      <c r="A19753" s="2">
        <v>42318.71491898148</v>
      </c>
      <c r="B19753" s="3">
        <v>2.0</v>
      </c>
      <c r="C19753" s="3" t="s">
        <v>17260</v>
      </c>
      <c r="D19753" s="3" t="s">
        <v>17303</v>
      </c>
      <c r="E19753" s="3" t="s">
        <v>17304</v>
      </c>
      <c r="F19753" s="3">
        <v>1.0</v>
      </c>
      <c r="G19753" s="3">
        <v>4.0</v>
      </c>
      <c r="H19753" s="3" t="s">
        <v>17263</v>
      </c>
      <c r="I19753" s="3" t="s">
        <v>17264</v>
      </c>
      <c r="J19753" s="3" t="s">
        <v>1412</v>
      </c>
      <c r="K19753" s="3" t="s">
        <v>24</v>
      </c>
      <c r="L19753" s="3">
        <v>6.0</v>
      </c>
      <c r="M19753" s="3" t="s">
        <v>25</v>
      </c>
      <c r="N19753" s="3" t="s">
        <v>17311</v>
      </c>
      <c r="O19753" s="3" t="s">
        <v>5755</v>
      </c>
      <c r="P19753" s="4">
        <v>21622.0</v>
      </c>
      <c r="Q19753" s="3" t="s">
        <v>75</v>
      </c>
      <c r="S19753" s="3" t="s">
        <v>34</v>
      </c>
    </row>
    <row r="19754">
      <c r="A19754" s="2">
        <v>42318.71491898148</v>
      </c>
      <c r="B19754" s="3">
        <v>2.0</v>
      </c>
      <c r="C19754" s="3" t="s">
        <v>17260</v>
      </c>
      <c r="D19754" s="3" t="s">
        <v>17303</v>
      </c>
      <c r="E19754" s="3" t="s">
        <v>17304</v>
      </c>
      <c r="F19754" s="3">
        <v>1.0</v>
      </c>
      <c r="G19754" s="3">
        <v>4.0</v>
      </c>
      <c r="H19754" s="3" t="s">
        <v>17263</v>
      </c>
      <c r="I19754" s="3" t="s">
        <v>17264</v>
      </c>
      <c r="J19754" s="3" t="s">
        <v>1412</v>
      </c>
      <c r="K19754" s="3" t="s">
        <v>24</v>
      </c>
      <c r="L19754" s="3">
        <v>7.0</v>
      </c>
      <c r="M19754" s="3" t="s">
        <v>30</v>
      </c>
      <c r="N19754" s="3" t="s">
        <v>3875</v>
      </c>
      <c r="O19754" s="3" t="s">
        <v>89</v>
      </c>
      <c r="P19754" s="4">
        <v>21271.0</v>
      </c>
      <c r="Q19754" s="3" t="s">
        <v>72</v>
      </c>
      <c r="S19754" s="3" t="s">
        <v>34</v>
      </c>
    </row>
    <row r="19755">
      <c r="A19755" s="2">
        <v>42318.71491898148</v>
      </c>
      <c r="B19755" s="3">
        <v>2.0</v>
      </c>
      <c r="C19755" s="3" t="s">
        <v>17260</v>
      </c>
      <c r="D19755" s="3" t="s">
        <v>17303</v>
      </c>
      <c r="E19755" s="3" t="s">
        <v>17304</v>
      </c>
      <c r="F19755" s="3">
        <v>1.0</v>
      </c>
      <c r="G19755" s="3">
        <v>4.0</v>
      </c>
      <c r="H19755" s="3" t="s">
        <v>17263</v>
      </c>
      <c r="I19755" s="3" t="s">
        <v>17264</v>
      </c>
      <c r="J19755" s="3" t="s">
        <v>1412</v>
      </c>
      <c r="K19755" s="3" t="s">
        <v>24</v>
      </c>
      <c r="L19755" s="3">
        <v>8.0</v>
      </c>
      <c r="M19755" s="3" t="s">
        <v>25</v>
      </c>
      <c r="N19755" s="3" t="s">
        <v>469</v>
      </c>
      <c r="O19755" s="3" t="s">
        <v>639</v>
      </c>
      <c r="P19755" s="4">
        <v>20345.0</v>
      </c>
      <c r="Q19755" s="3" t="s">
        <v>72</v>
      </c>
      <c r="S19755" s="3" t="s">
        <v>34</v>
      </c>
    </row>
    <row r="19756">
      <c r="A19756" s="2">
        <v>42318.71491898148</v>
      </c>
      <c r="B19756" s="3">
        <v>2.0</v>
      </c>
      <c r="C19756" s="3" t="s">
        <v>17260</v>
      </c>
      <c r="D19756" s="3" t="s">
        <v>17303</v>
      </c>
      <c r="E19756" s="3" t="s">
        <v>17304</v>
      </c>
      <c r="F19756" s="3">
        <v>1.0</v>
      </c>
      <c r="G19756" s="3">
        <v>4.0</v>
      </c>
      <c r="H19756" s="3" t="s">
        <v>17263</v>
      </c>
      <c r="I19756" s="3" t="s">
        <v>17264</v>
      </c>
      <c r="J19756" s="3" t="s">
        <v>1412</v>
      </c>
      <c r="K19756" s="3" t="s">
        <v>24</v>
      </c>
      <c r="L19756" s="3">
        <v>9.0</v>
      </c>
      <c r="M19756" s="3" t="s">
        <v>30</v>
      </c>
      <c r="N19756" s="3" t="s">
        <v>17312</v>
      </c>
      <c r="O19756" s="3" t="s">
        <v>17313</v>
      </c>
      <c r="P19756" s="4">
        <v>28477.0</v>
      </c>
      <c r="Q19756" s="3" t="s">
        <v>191</v>
      </c>
      <c r="S19756" s="3" t="s">
        <v>34</v>
      </c>
    </row>
    <row r="19757">
      <c r="A19757" s="2">
        <v>42318.71491898148</v>
      </c>
      <c r="B19757" s="3">
        <v>2.0</v>
      </c>
      <c r="C19757" s="3" t="s">
        <v>17260</v>
      </c>
      <c r="D19757" s="3" t="s">
        <v>17303</v>
      </c>
      <c r="E19757" s="3" t="s">
        <v>17304</v>
      </c>
      <c r="F19757" s="3">
        <v>1.0</v>
      </c>
      <c r="G19757" s="3">
        <v>4.0</v>
      </c>
      <c r="H19757" s="3" t="s">
        <v>17263</v>
      </c>
      <c r="I19757" s="3" t="s">
        <v>17264</v>
      </c>
      <c r="J19757" s="3" t="s">
        <v>1412</v>
      </c>
      <c r="K19757" s="3" t="s">
        <v>24</v>
      </c>
      <c r="L19757" s="3">
        <v>10.0</v>
      </c>
      <c r="M19757" s="3" t="s">
        <v>25</v>
      </c>
      <c r="N19757" s="3" t="s">
        <v>17314</v>
      </c>
      <c r="O19757" s="3" t="s">
        <v>13720</v>
      </c>
      <c r="P19757" s="4">
        <v>20189.0</v>
      </c>
      <c r="Q19757" s="3" t="s">
        <v>132</v>
      </c>
      <c r="S19757" s="3" t="s">
        <v>34</v>
      </c>
    </row>
    <row r="19758">
      <c r="A19758" s="2">
        <v>42318.71491898148</v>
      </c>
      <c r="B19758" s="3">
        <v>2.0</v>
      </c>
      <c r="C19758" s="3" t="s">
        <v>17260</v>
      </c>
      <c r="D19758" s="3" t="s">
        <v>17303</v>
      </c>
      <c r="E19758" s="3" t="s">
        <v>17304</v>
      </c>
      <c r="F19758" s="3">
        <v>1.0</v>
      </c>
      <c r="G19758" s="3">
        <v>4.0</v>
      </c>
      <c r="H19758" s="3" t="s">
        <v>17263</v>
      </c>
      <c r="I19758" s="3" t="s">
        <v>17264</v>
      </c>
      <c r="J19758" s="3" t="s">
        <v>1412</v>
      </c>
      <c r="K19758" s="3" t="s">
        <v>24</v>
      </c>
      <c r="L19758" s="3">
        <v>11.0</v>
      </c>
      <c r="M19758" s="3" t="s">
        <v>30</v>
      </c>
      <c r="N19758" s="3" t="s">
        <v>16231</v>
      </c>
      <c r="O19758" s="3" t="s">
        <v>215</v>
      </c>
      <c r="P19758" s="4">
        <v>20717.0</v>
      </c>
      <c r="Q19758" s="3" t="s">
        <v>60</v>
      </c>
      <c r="S19758" s="3" t="s">
        <v>34</v>
      </c>
    </row>
    <row r="19759">
      <c r="A19759" s="2">
        <v>42318.71491898148</v>
      </c>
      <c r="B19759" s="3">
        <v>2.0</v>
      </c>
      <c r="C19759" s="3" t="s">
        <v>17260</v>
      </c>
      <c r="D19759" s="3" t="s">
        <v>17303</v>
      </c>
      <c r="E19759" s="3" t="s">
        <v>17304</v>
      </c>
      <c r="F19759" s="3">
        <v>1.0</v>
      </c>
      <c r="G19759" s="3">
        <v>4.0</v>
      </c>
      <c r="H19759" s="3" t="s">
        <v>17263</v>
      </c>
      <c r="I19759" s="3" t="s">
        <v>17264</v>
      </c>
      <c r="J19759" s="3" t="s">
        <v>1412</v>
      </c>
      <c r="K19759" s="3" t="s">
        <v>24</v>
      </c>
      <c r="L19759" s="3">
        <v>12.0</v>
      </c>
      <c r="M19759" s="3" t="s">
        <v>25</v>
      </c>
      <c r="N19759" s="3" t="s">
        <v>17315</v>
      </c>
      <c r="O19759" s="3" t="s">
        <v>17316</v>
      </c>
      <c r="P19759" s="4">
        <v>28798.0</v>
      </c>
      <c r="Q19759" s="3" t="s">
        <v>110</v>
      </c>
      <c r="S19759" s="3" t="s">
        <v>34</v>
      </c>
    </row>
    <row r="19760">
      <c r="A19760" s="2">
        <v>42318.71491898148</v>
      </c>
      <c r="B19760" s="3">
        <v>2.0</v>
      </c>
      <c r="C19760" s="3" t="s">
        <v>17260</v>
      </c>
      <c r="D19760" s="3" t="s">
        <v>17303</v>
      </c>
      <c r="E19760" s="3" t="s">
        <v>17304</v>
      </c>
      <c r="F19760" s="3">
        <v>1.0</v>
      </c>
      <c r="G19760" s="3">
        <v>4.0</v>
      </c>
      <c r="H19760" s="3" t="s">
        <v>17263</v>
      </c>
      <c r="I19760" s="3" t="s">
        <v>17264</v>
      </c>
      <c r="J19760" s="3" t="s">
        <v>1412</v>
      </c>
      <c r="K19760" s="3" t="s">
        <v>24</v>
      </c>
      <c r="L19760" s="3">
        <v>13.0</v>
      </c>
      <c r="M19760" s="3" t="s">
        <v>30</v>
      </c>
      <c r="N19760" s="3" t="s">
        <v>14345</v>
      </c>
      <c r="O19760" s="3" t="s">
        <v>1475</v>
      </c>
      <c r="P19760" s="4">
        <v>27672.0</v>
      </c>
      <c r="Q19760" s="3" t="s">
        <v>216</v>
      </c>
      <c r="S19760" s="3" t="s">
        <v>34</v>
      </c>
    </row>
    <row r="19761">
      <c r="A19761" s="2">
        <v>42318.71491898148</v>
      </c>
      <c r="B19761" s="3">
        <v>2.0</v>
      </c>
      <c r="C19761" s="3" t="s">
        <v>17260</v>
      </c>
      <c r="D19761" s="3" t="s">
        <v>17303</v>
      </c>
      <c r="E19761" s="3" t="s">
        <v>17304</v>
      </c>
      <c r="F19761" s="3">
        <v>1.0</v>
      </c>
      <c r="G19761" s="3">
        <v>4.0</v>
      </c>
      <c r="H19761" s="3" t="s">
        <v>17263</v>
      </c>
      <c r="I19761" s="3" t="s">
        <v>17264</v>
      </c>
      <c r="J19761" s="3" t="s">
        <v>1412</v>
      </c>
      <c r="K19761" s="3" t="s">
        <v>24</v>
      </c>
      <c r="L19761" s="3">
        <v>14.0</v>
      </c>
      <c r="M19761" s="3" t="s">
        <v>25</v>
      </c>
      <c r="N19761" s="3" t="s">
        <v>17317</v>
      </c>
      <c r="O19761" s="3" t="s">
        <v>17318</v>
      </c>
      <c r="P19761" s="4">
        <v>32284.0</v>
      </c>
      <c r="Q19761" s="3" t="s">
        <v>40</v>
      </c>
      <c r="S19761" s="3" t="s">
        <v>34</v>
      </c>
    </row>
    <row r="19762">
      <c r="A19762" s="2">
        <v>42318.71491898148</v>
      </c>
      <c r="B19762" s="3">
        <v>2.0</v>
      </c>
      <c r="C19762" s="3" t="s">
        <v>17260</v>
      </c>
      <c r="D19762" s="3" t="s">
        <v>17303</v>
      </c>
      <c r="E19762" s="3" t="s">
        <v>17304</v>
      </c>
      <c r="F19762" s="3">
        <v>1.0</v>
      </c>
      <c r="G19762" s="3">
        <v>4.0</v>
      </c>
      <c r="H19762" s="3" t="s">
        <v>17263</v>
      </c>
      <c r="I19762" s="3" t="s">
        <v>17264</v>
      </c>
      <c r="J19762" s="3" t="s">
        <v>1412</v>
      </c>
      <c r="K19762" s="3" t="s">
        <v>24</v>
      </c>
      <c r="L19762" s="3">
        <v>15.0</v>
      </c>
      <c r="M19762" s="3" t="s">
        <v>30</v>
      </c>
      <c r="N19762" s="3" t="s">
        <v>17319</v>
      </c>
      <c r="O19762" s="3" t="s">
        <v>375</v>
      </c>
      <c r="P19762" s="4">
        <v>26687.0</v>
      </c>
      <c r="Q19762" s="3" t="s">
        <v>687</v>
      </c>
      <c r="S19762" s="3" t="s">
        <v>34</v>
      </c>
    </row>
    <row r="19763">
      <c r="A19763" s="2">
        <v>42318.71491898148</v>
      </c>
      <c r="B19763" s="3">
        <v>2.0</v>
      </c>
      <c r="C19763" s="3" t="s">
        <v>17260</v>
      </c>
      <c r="D19763" s="3" t="s">
        <v>17320</v>
      </c>
      <c r="E19763" s="3" t="s">
        <v>17321</v>
      </c>
      <c r="F19763" s="3">
        <v>1.0</v>
      </c>
      <c r="G19763" s="3">
        <v>4.0</v>
      </c>
      <c r="H19763" s="3" t="s">
        <v>17263</v>
      </c>
      <c r="I19763" s="3" t="s">
        <v>17264</v>
      </c>
      <c r="J19763" s="3" t="s">
        <v>1412</v>
      </c>
      <c r="K19763" s="3" t="s">
        <v>24</v>
      </c>
      <c r="L19763" s="3">
        <v>1.0</v>
      </c>
      <c r="M19763" s="3" t="s">
        <v>30</v>
      </c>
      <c r="N19763" s="3" t="s">
        <v>17322</v>
      </c>
      <c r="O19763" s="3" t="s">
        <v>946</v>
      </c>
      <c r="P19763" s="4">
        <v>19578.0</v>
      </c>
      <c r="Q19763" s="3" t="s">
        <v>83</v>
      </c>
      <c r="S19763" s="3" t="s">
        <v>34</v>
      </c>
    </row>
    <row r="19764">
      <c r="A19764" s="2">
        <v>42318.71491898148</v>
      </c>
      <c r="B19764" s="3">
        <v>2.0</v>
      </c>
      <c r="C19764" s="3" t="s">
        <v>17260</v>
      </c>
      <c r="D19764" s="3" t="s">
        <v>17320</v>
      </c>
      <c r="E19764" s="3" t="s">
        <v>17321</v>
      </c>
      <c r="F19764" s="3">
        <v>1.0</v>
      </c>
      <c r="G19764" s="3">
        <v>4.0</v>
      </c>
      <c r="H19764" s="3" t="s">
        <v>17263</v>
      </c>
      <c r="I19764" s="3" t="s">
        <v>17264</v>
      </c>
      <c r="J19764" s="3" t="s">
        <v>1412</v>
      </c>
      <c r="K19764" s="3" t="s">
        <v>24</v>
      </c>
      <c r="L19764" s="3">
        <v>2.0</v>
      </c>
      <c r="M19764" s="3" t="s">
        <v>25</v>
      </c>
      <c r="N19764" s="3" t="s">
        <v>17323</v>
      </c>
      <c r="O19764" s="3" t="s">
        <v>664</v>
      </c>
      <c r="P19764" s="4">
        <v>30532.0</v>
      </c>
      <c r="Q19764" s="3" t="s">
        <v>266</v>
      </c>
      <c r="S19764" s="3" t="s">
        <v>34</v>
      </c>
    </row>
    <row r="19765">
      <c r="A19765" s="2">
        <v>42318.71491898148</v>
      </c>
      <c r="B19765" s="3">
        <v>2.0</v>
      </c>
      <c r="C19765" s="3" t="s">
        <v>17260</v>
      </c>
      <c r="D19765" s="3" t="s">
        <v>17320</v>
      </c>
      <c r="E19765" s="3" t="s">
        <v>17321</v>
      </c>
      <c r="F19765" s="3">
        <v>1.0</v>
      </c>
      <c r="G19765" s="3">
        <v>4.0</v>
      </c>
      <c r="H19765" s="3" t="s">
        <v>17263</v>
      </c>
      <c r="I19765" s="3" t="s">
        <v>17264</v>
      </c>
      <c r="J19765" s="3" t="s">
        <v>1412</v>
      </c>
      <c r="K19765" s="3" t="s">
        <v>24</v>
      </c>
      <c r="L19765" s="3">
        <v>3.0</v>
      </c>
      <c r="M19765" s="3" t="s">
        <v>30</v>
      </c>
      <c r="N19765" s="3" t="s">
        <v>17324</v>
      </c>
      <c r="O19765" s="3" t="s">
        <v>8610</v>
      </c>
      <c r="P19765" s="4">
        <v>29086.0</v>
      </c>
      <c r="Q19765" s="3" t="s">
        <v>55</v>
      </c>
      <c r="S19765" s="3" t="s">
        <v>34</v>
      </c>
    </row>
    <row r="19766">
      <c r="A19766" s="2">
        <v>42318.71491898148</v>
      </c>
      <c r="B19766" s="3">
        <v>2.0</v>
      </c>
      <c r="C19766" s="3" t="s">
        <v>17260</v>
      </c>
      <c r="D19766" s="3" t="s">
        <v>17320</v>
      </c>
      <c r="E19766" s="3" t="s">
        <v>17321</v>
      </c>
      <c r="F19766" s="3">
        <v>1.0</v>
      </c>
      <c r="G19766" s="3">
        <v>4.0</v>
      </c>
      <c r="H19766" s="3" t="s">
        <v>17263</v>
      </c>
      <c r="I19766" s="3" t="s">
        <v>17264</v>
      </c>
      <c r="J19766" s="3" t="s">
        <v>1412</v>
      </c>
      <c r="K19766" s="3" t="s">
        <v>24</v>
      </c>
      <c r="L19766" s="3">
        <v>4.0</v>
      </c>
      <c r="M19766" s="3" t="s">
        <v>25</v>
      </c>
      <c r="N19766" s="3" t="s">
        <v>17325</v>
      </c>
      <c r="O19766" s="3" t="s">
        <v>523</v>
      </c>
      <c r="P19766" s="4">
        <v>27092.0</v>
      </c>
      <c r="Q19766" s="3" t="s">
        <v>46</v>
      </c>
      <c r="S19766" s="3" t="s">
        <v>34</v>
      </c>
    </row>
    <row r="19767">
      <c r="A19767" s="2">
        <v>42318.71491898148</v>
      </c>
      <c r="B19767" s="3">
        <v>2.0</v>
      </c>
      <c r="C19767" s="3" t="s">
        <v>17260</v>
      </c>
      <c r="D19767" s="3" t="s">
        <v>17320</v>
      </c>
      <c r="E19767" s="3" t="s">
        <v>17321</v>
      </c>
      <c r="F19767" s="3">
        <v>1.0</v>
      </c>
      <c r="G19767" s="3">
        <v>4.0</v>
      </c>
      <c r="H19767" s="3" t="s">
        <v>17263</v>
      </c>
      <c r="I19767" s="3" t="s">
        <v>17264</v>
      </c>
      <c r="J19767" s="3" t="s">
        <v>1412</v>
      </c>
      <c r="K19767" s="3" t="s">
        <v>24</v>
      </c>
      <c r="L19767" s="3">
        <v>5.0</v>
      </c>
      <c r="M19767" s="3" t="s">
        <v>30</v>
      </c>
      <c r="N19767" s="3" t="s">
        <v>7747</v>
      </c>
      <c r="O19767" s="3" t="s">
        <v>1865</v>
      </c>
      <c r="P19767" s="4">
        <v>23831.0</v>
      </c>
      <c r="Q19767" s="3" t="s">
        <v>216</v>
      </c>
      <c r="S19767" s="3" t="s">
        <v>34</v>
      </c>
    </row>
    <row r="19768">
      <c r="A19768" s="2">
        <v>42318.71491898148</v>
      </c>
      <c r="B19768" s="3">
        <v>2.0</v>
      </c>
      <c r="C19768" s="3" t="s">
        <v>17260</v>
      </c>
      <c r="D19768" s="3" t="s">
        <v>17320</v>
      </c>
      <c r="E19768" s="3" t="s">
        <v>17321</v>
      </c>
      <c r="F19768" s="3">
        <v>1.0</v>
      </c>
      <c r="G19768" s="3">
        <v>4.0</v>
      </c>
      <c r="H19768" s="3" t="s">
        <v>17263</v>
      </c>
      <c r="I19768" s="3" t="s">
        <v>17264</v>
      </c>
      <c r="J19768" s="3" t="s">
        <v>1412</v>
      </c>
      <c r="K19768" s="3" t="s">
        <v>24</v>
      </c>
      <c r="L19768" s="3">
        <v>6.0</v>
      </c>
      <c r="M19768" s="3" t="s">
        <v>25</v>
      </c>
      <c r="N19768" s="3" t="s">
        <v>17326</v>
      </c>
      <c r="O19768" s="3" t="s">
        <v>859</v>
      </c>
      <c r="P19768" s="4">
        <v>32652.0</v>
      </c>
      <c r="Q19768" s="3" t="s">
        <v>153</v>
      </c>
      <c r="S19768" s="3" t="s">
        <v>34</v>
      </c>
    </row>
    <row r="19769">
      <c r="A19769" s="2">
        <v>42318.71491898148</v>
      </c>
      <c r="B19769" s="3">
        <v>2.0</v>
      </c>
      <c r="C19769" s="3" t="s">
        <v>17260</v>
      </c>
      <c r="D19769" s="3" t="s">
        <v>17320</v>
      </c>
      <c r="E19769" s="3" t="s">
        <v>17321</v>
      </c>
      <c r="F19769" s="3">
        <v>1.0</v>
      </c>
      <c r="G19769" s="3">
        <v>4.0</v>
      </c>
      <c r="H19769" s="3" t="s">
        <v>17263</v>
      </c>
      <c r="I19769" s="3" t="s">
        <v>17264</v>
      </c>
      <c r="J19769" s="3" t="s">
        <v>1412</v>
      </c>
      <c r="K19769" s="3" t="s">
        <v>24</v>
      </c>
      <c r="L19769" s="3">
        <v>7.0</v>
      </c>
      <c r="M19769" s="3" t="s">
        <v>30</v>
      </c>
      <c r="N19769" s="3" t="s">
        <v>17327</v>
      </c>
      <c r="O19769" s="3" t="s">
        <v>17328</v>
      </c>
      <c r="P19769" s="4">
        <v>31040.0</v>
      </c>
      <c r="Q19769" s="3" t="s">
        <v>72</v>
      </c>
      <c r="S19769" s="3" t="s">
        <v>34</v>
      </c>
    </row>
    <row r="19770">
      <c r="A19770" s="2">
        <v>42318.71491898148</v>
      </c>
      <c r="B19770" s="3">
        <v>2.0</v>
      </c>
      <c r="C19770" s="3" t="s">
        <v>17260</v>
      </c>
      <c r="D19770" s="3" t="s">
        <v>17320</v>
      </c>
      <c r="E19770" s="3" t="s">
        <v>17321</v>
      </c>
      <c r="F19770" s="3">
        <v>1.0</v>
      </c>
      <c r="G19770" s="3">
        <v>4.0</v>
      </c>
      <c r="H19770" s="3" t="s">
        <v>17263</v>
      </c>
      <c r="I19770" s="3" t="s">
        <v>17264</v>
      </c>
      <c r="J19770" s="3" t="s">
        <v>1412</v>
      </c>
      <c r="K19770" s="3" t="s">
        <v>24</v>
      </c>
      <c r="L19770" s="3">
        <v>8.0</v>
      </c>
      <c r="M19770" s="3" t="s">
        <v>25</v>
      </c>
      <c r="N19770" s="3" t="s">
        <v>17329</v>
      </c>
      <c r="O19770" s="3" t="s">
        <v>5060</v>
      </c>
      <c r="P19770" s="4">
        <v>26697.0</v>
      </c>
      <c r="Q19770" s="3" t="s">
        <v>72</v>
      </c>
      <c r="S19770" s="3" t="s">
        <v>34</v>
      </c>
    </row>
    <row r="19771">
      <c r="A19771" s="2">
        <v>42318.71491898148</v>
      </c>
      <c r="B19771" s="3">
        <v>2.0</v>
      </c>
      <c r="C19771" s="3" t="s">
        <v>17260</v>
      </c>
      <c r="D19771" s="3" t="s">
        <v>17320</v>
      </c>
      <c r="E19771" s="3" t="s">
        <v>17321</v>
      </c>
      <c r="F19771" s="3">
        <v>1.0</v>
      </c>
      <c r="G19771" s="3">
        <v>4.0</v>
      </c>
      <c r="H19771" s="3" t="s">
        <v>17263</v>
      </c>
      <c r="I19771" s="3" t="s">
        <v>17264</v>
      </c>
      <c r="J19771" s="3" t="s">
        <v>1412</v>
      </c>
      <c r="K19771" s="3" t="s">
        <v>24</v>
      </c>
      <c r="L19771" s="3">
        <v>9.0</v>
      </c>
      <c r="M19771" s="3" t="s">
        <v>30</v>
      </c>
      <c r="N19771" s="3" t="s">
        <v>16874</v>
      </c>
      <c r="O19771" s="3" t="s">
        <v>869</v>
      </c>
      <c r="P19771" s="4">
        <v>20959.0</v>
      </c>
      <c r="Q19771" s="3" t="s">
        <v>43</v>
      </c>
      <c r="S19771" s="3" t="s">
        <v>34</v>
      </c>
    </row>
    <row r="19772">
      <c r="A19772" s="2">
        <v>42318.71491898148</v>
      </c>
      <c r="B19772" s="3">
        <v>2.0</v>
      </c>
      <c r="C19772" s="3" t="s">
        <v>17260</v>
      </c>
      <c r="D19772" s="3" t="s">
        <v>17320</v>
      </c>
      <c r="E19772" s="3" t="s">
        <v>17321</v>
      </c>
      <c r="F19772" s="3">
        <v>1.0</v>
      </c>
      <c r="G19772" s="3">
        <v>4.0</v>
      </c>
      <c r="H19772" s="3" t="s">
        <v>17263</v>
      </c>
      <c r="I19772" s="3" t="s">
        <v>17264</v>
      </c>
      <c r="J19772" s="3" t="s">
        <v>1412</v>
      </c>
      <c r="K19772" s="3" t="s">
        <v>24</v>
      </c>
      <c r="L19772" s="3">
        <v>10.0</v>
      </c>
      <c r="M19772" s="3" t="s">
        <v>25</v>
      </c>
      <c r="N19772" s="3" t="s">
        <v>17330</v>
      </c>
      <c r="O19772" s="3" t="s">
        <v>119</v>
      </c>
      <c r="P19772" s="4">
        <v>25921.0</v>
      </c>
      <c r="Q19772" s="3" t="s">
        <v>169</v>
      </c>
      <c r="S19772" s="3" t="s">
        <v>34</v>
      </c>
    </row>
    <row r="19773">
      <c r="A19773" s="2">
        <v>42318.71491898148</v>
      </c>
      <c r="B19773" s="3">
        <v>2.0</v>
      </c>
      <c r="C19773" s="3" t="s">
        <v>17260</v>
      </c>
      <c r="D19773" s="3" t="s">
        <v>17320</v>
      </c>
      <c r="E19773" s="3" t="s">
        <v>17321</v>
      </c>
      <c r="F19773" s="3">
        <v>1.0</v>
      </c>
      <c r="G19773" s="3">
        <v>4.0</v>
      </c>
      <c r="H19773" s="3" t="s">
        <v>17263</v>
      </c>
      <c r="I19773" s="3" t="s">
        <v>17264</v>
      </c>
      <c r="J19773" s="3" t="s">
        <v>1412</v>
      </c>
      <c r="K19773" s="3" t="s">
        <v>24</v>
      </c>
      <c r="L19773" s="3">
        <v>11.0</v>
      </c>
      <c r="M19773" s="3" t="s">
        <v>30</v>
      </c>
      <c r="N19773" s="3" t="s">
        <v>17331</v>
      </c>
      <c r="O19773" s="3" t="s">
        <v>562</v>
      </c>
      <c r="P19773" s="4">
        <v>20002.0</v>
      </c>
      <c r="Q19773" s="3" t="s">
        <v>1205</v>
      </c>
      <c r="S19773" s="3" t="s">
        <v>34</v>
      </c>
    </row>
    <row r="19774">
      <c r="A19774" s="2">
        <v>42318.71491898148</v>
      </c>
      <c r="B19774" s="3">
        <v>2.0</v>
      </c>
      <c r="C19774" s="3" t="s">
        <v>17260</v>
      </c>
      <c r="D19774" s="3" t="s">
        <v>17320</v>
      </c>
      <c r="E19774" s="3" t="s">
        <v>17321</v>
      </c>
      <c r="F19774" s="3">
        <v>1.0</v>
      </c>
      <c r="G19774" s="3">
        <v>4.0</v>
      </c>
      <c r="H19774" s="3" t="s">
        <v>17263</v>
      </c>
      <c r="I19774" s="3" t="s">
        <v>17264</v>
      </c>
      <c r="J19774" s="3" t="s">
        <v>1412</v>
      </c>
      <c r="K19774" s="3" t="s">
        <v>24</v>
      </c>
      <c r="L19774" s="3">
        <v>12.0</v>
      </c>
      <c r="M19774" s="3" t="s">
        <v>25</v>
      </c>
      <c r="N19774" s="3" t="s">
        <v>7753</v>
      </c>
      <c r="O19774" s="3" t="s">
        <v>17332</v>
      </c>
      <c r="P19774" s="4">
        <v>30885.0</v>
      </c>
      <c r="Q19774" s="3" t="s">
        <v>52</v>
      </c>
      <c r="S19774" s="3" t="s">
        <v>34</v>
      </c>
    </row>
    <row r="19775">
      <c r="A19775" s="2">
        <v>42318.71491898148</v>
      </c>
      <c r="B19775" s="3">
        <v>2.0</v>
      </c>
      <c r="C19775" s="3" t="s">
        <v>17260</v>
      </c>
      <c r="D19775" s="3" t="s">
        <v>17320</v>
      </c>
      <c r="E19775" s="3" t="s">
        <v>17321</v>
      </c>
      <c r="F19775" s="3">
        <v>1.0</v>
      </c>
      <c r="G19775" s="3">
        <v>4.0</v>
      </c>
      <c r="H19775" s="3" t="s">
        <v>17263</v>
      </c>
      <c r="I19775" s="3" t="s">
        <v>17264</v>
      </c>
      <c r="J19775" s="3" t="s">
        <v>1412</v>
      </c>
      <c r="K19775" s="3" t="s">
        <v>24</v>
      </c>
      <c r="L19775" s="3">
        <v>13.0</v>
      </c>
      <c r="M19775" s="3" t="s">
        <v>30</v>
      </c>
      <c r="N19775" s="3" t="s">
        <v>17333</v>
      </c>
      <c r="O19775" s="3" t="s">
        <v>45</v>
      </c>
      <c r="P19775" s="4">
        <v>26436.0</v>
      </c>
      <c r="Q19775" s="3" t="s">
        <v>83</v>
      </c>
      <c r="S19775" s="3" t="s">
        <v>34</v>
      </c>
    </row>
    <row r="19776">
      <c r="A19776" s="2">
        <v>42318.71491898148</v>
      </c>
      <c r="B19776" s="3">
        <v>2.0</v>
      </c>
      <c r="C19776" s="3" t="s">
        <v>17260</v>
      </c>
      <c r="D19776" s="3" t="s">
        <v>17320</v>
      </c>
      <c r="E19776" s="3" t="s">
        <v>17321</v>
      </c>
      <c r="F19776" s="3">
        <v>1.0</v>
      </c>
      <c r="G19776" s="3">
        <v>4.0</v>
      </c>
      <c r="H19776" s="3" t="s">
        <v>17263</v>
      </c>
      <c r="I19776" s="3" t="s">
        <v>17264</v>
      </c>
      <c r="J19776" s="3" t="s">
        <v>1412</v>
      </c>
      <c r="K19776" s="3" t="s">
        <v>24</v>
      </c>
      <c r="L19776" s="3">
        <v>14.0</v>
      </c>
      <c r="M19776" s="3" t="s">
        <v>25</v>
      </c>
      <c r="N19776" s="3" t="s">
        <v>17334</v>
      </c>
      <c r="O19776" s="3" t="s">
        <v>1624</v>
      </c>
      <c r="P19776" s="4">
        <v>25693.0</v>
      </c>
      <c r="Q19776" s="3" t="s">
        <v>110</v>
      </c>
      <c r="S19776" s="3" t="s">
        <v>34</v>
      </c>
    </row>
    <row r="19777">
      <c r="A19777" s="2">
        <v>42318.71491898148</v>
      </c>
      <c r="B19777" s="3">
        <v>2.0</v>
      </c>
      <c r="C19777" s="3" t="s">
        <v>17260</v>
      </c>
      <c r="D19777" s="3" t="s">
        <v>17320</v>
      </c>
      <c r="E19777" s="3" t="s">
        <v>17321</v>
      </c>
      <c r="F19777" s="3">
        <v>1.0</v>
      </c>
      <c r="G19777" s="3">
        <v>4.0</v>
      </c>
      <c r="H19777" s="3" t="s">
        <v>17263</v>
      </c>
      <c r="I19777" s="3" t="s">
        <v>17264</v>
      </c>
      <c r="J19777" s="3" t="s">
        <v>1412</v>
      </c>
      <c r="K19777" s="3" t="s">
        <v>24</v>
      </c>
      <c r="L19777" s="3">
        <v>15.0</v>
      </c>
      <c r="M19777" s="3" t="s">
        <v>30</v>
      </c>
      <c r="N19777" s="3" t="s">
        <v>17335</v>
      </c>
      <c r="O19777" s="3" t="s">
        <v>6805</v>
      </c>
      <c r="P19777" s="4">
        <v>26215.0</v>
      </c>
      <c r="Q19777" s="3" t="s">
        <v>43</v>
      </c>
      <c r="S19777" s="3" t="s">
        <v>34</v>
      </c>
    </row>
    <row r="19778">
      <c r="A19778" s="2">
        <v>42318.71491898148</v>
      </c>
      <c r="B19778" s="3">
        <v>2.0</v>
      </c>
      <c r="C19778" s="3" t="s">
        <v>17260</v>
      </c>
      <c r="D19778" s="3" t="s">
        <v>17320</v>
      </c>
      <c r="E19778" s="3" t="s">
        <v>17321</v>
      </c>
      <c r="F19778" s="3">
        <v>1.0</v>
      </c>
      <c r="G19778" s="3">
        <v>4.0</v>
      </c>
      <c r="H19778" s="3" t="s">
        <v>17263</v>
      </c>
      <c r="I19778" s="3" t="s">
        <v>17264</v>
      </c>
      <c r="J19778" s="3" t="s">
        <v>1412</v>
      </c>
      <c r="K19778" s="3" t="s">
        <v>24</v>
      </c>
      <c r="L19778" s="3">
        <v>16.0</v>
      </c>
      <c r="M19778" s="3" t="s">
        <v>25</v>
      </c>
      <c r="N19778" s="3" t="s">
        <v>17336</v>
      </c>
      <c r="O19778" s="3" t="s">
        <v>536</v>
      </c>
      <c r="P19778" s="4">
        <v>27283.0</v>
      </c>
      <c r="Q19778" s="3" t="s">
        <v>40</v>
      </c>
      <c r="S19778" s="3" t="s">
        <v>34</v>
      </c>
    </row>
    <row r="19779">
      <c r="A19779" s="2">
        <v>42318.71491898148</v>
      </c>
      <c r="B19779" s="3">
        <v>2.0</v>
      </c>
      <c r="C19779" s="3" t="s">
        <v>17260</v>
      </c>
      <c r="D19779" s="3" t="s">
        <v>17261</v>
      </c>
      <c r="E19779" s="3" t="s">
        <v>17262</v>
      </c>
      <c r="F19779" s="3">
        <v>2.0</v>
      </c>
      <c r="G19779" s="3">
        <v>3.0</v>
      </c>
      <c r="H19779" s="3" t="s">
        <v>17215</v>
      </c>
      <c r="I19779" s="3" t="s">
        <v>17215</v>
      </c>
      <c r="J19779" s="3" t="s">
        <v>1617</v>
      </c>
      <c r="K19779" s="3" t="s">
        <v>24</v>
      </c>
      <c r="L19779" s="3">
        <v>1.0</v>
      </c>
      <c r="M19779" s="3" t="s">
        <v>30</v>
      </c>
      <c r="N19779" s="3" t="s">
        <v>17337</v>
      </c>
      <c r="O19779" s="3" t="s">
        <v>17338</v>
      </c>
      <c r="P19779" s="4">
        <v>22855.0</v>
      </c>
      <c r="Q19779" s="3" t="s">
        <v>159</v>
      </c>
      <c r="S19779" s="3" t="s">
        <v>34</v>
      </c>
    </row>
    <row r="19780">
      <c r="A19780" s="2">
        <v>42318.71491898148</v>
      </c>
      <c r="B19780" s="3">
        <v>2.0</v>
      </c>
      <c r="C19780" s="3" t="s">
        <v>17260</v>
      </c>
      <c r="D19780" s="3" t="s">
        <v>17261</v>
      </c>
      <c r="E19780" s="3" t="s">
        <v>17262</v>
      </c>
      <c r="F19780" s="3">
        <v>2.0</v>
      </c>
      <c r="G19780" s="3">
        <v>3.0</v>
      </c>
      <c r="H19780" s="3" t="s">
        <v>17215</v>
      </c>
      <c r="I19780" s="3" t="s">
        <v>17215</v>
      </c>
      <c r="J19780" s="3" t="s">
        <v>1617</v>
      </c>
      <c r="K19780" s="3" t="s">
        <v>24</v>
      </c>
      <c r="L19780" s="3">
        <v>2.0</v>
      </c>
      <c r="M19780" s="3" t="s">
        <v>25</v>
      </c>
      <c r="N19780" s="3" t="s">
        <v>17339</v>
      </c>
      <c r="O19780" s="3" t="s">
        <v>1311</v>
      </c>
      <c r="P19780" s="4">
        <v>17243.0</v>
      </c>
      <c r="Q19780" s="3" t="s">
        <v>49</v>
      </c>
      <c r="S19780" s="3" t="s">
        <v>34</v>
      </c>
    </row>
    <row r="19781">
      <c r="A19781" s="2">
        <v>42318.71491898148</v>
      </c>
      <c r="B19781" s="3">
        <v>2.0</v>
      </c>
      <c r="C19781" s="3" t="s">
        <v>17260</v>
      </c>
      <c r="D19781" s="3" t="s">
        <v>17261</v>
      </c>
      <c r="E19781" s="3" t="s">
        <v>17262</v>
      </c>
      <c r="F19781" s="3">
        <v>2.0</v>
      </c>
      <c r="G19781" s="3">
        <v>3.0</v>
      </c>
      <c r="H19781" s="3" t="s">
        <v>17215</v>
      </c>
      <c r="I19781" s="3" t="s">
        <v>17215</v>
      </c>
      <c r="J19781" s="3" t="s">
        <v>1617</v>
      </c>
      <c r="K19781" s="3" t="s">
        <v>24</v>
      </c>
      <c r="L19781" s="3">
        <v>3.0</v>
      </c>
      <c r="M19781" s="3" t="s">
        <v>30</v>
      </c>
      <c r="N19781" s="3" t="s">
        <v>17340</v>
      </c>
      <c r="O19781" s="3" t="s">
        <v>16355</v>
      </c>
      <c r="P19781" s="4">
        <v>26560.0</v>
      </c>
      <c r="Q19781" s="3" t="s">
        <v>75</v>
      </c>
      <c r="S19781" s="3" t="s">
        <v>34</v>
      </c>
    </row>
    <row r="19782">
      <c r="A19782" s="2">
        <v>42318.71491898148</v>
      </c>
      <c r="B19782" s="3">
        <v>2.0</v>
      </c>
      <c r="C19782" s="3" t="s">
        <v>17260</v>
      </c>
      <c r="D19782" s="3" t="s">
        <v>17261</v>
      </c>
      <c r="E19782" s="3" t="s">
        <v>17262</v>
      </c>
      <c r="F19782" s="3">
        <v>2.0</v>
      </c>
      <c r="G19782" s="3">
        <v>3.0</v>
      </c>
      <c r="H19782" s="3" t="s">
        <v>17215</v>
      </c>
      <c r="I19782" s="3" t="s">
        <v>17215</v>
      </c>
      <c r="J19782" s="3" t="s">
        <v>1617</v>
      </c>
      <c r="K19782" s="3" t="s">
        <v>24</v>
      </c>
      <c r="L19782" s="3">
        <v>4.0</v>
      </c>
      <c r="M19782" s="3" t="s">
        <v>25</v>
      </c>
      <c r="N19782" s="3" t="s">
        <v>17341</v>
      </c>
      <c r="O19782" s="3" t="s">
        <v>213</v>
      </c>
      <c r="P19782" s="4">
        <v>18533.0</v>
      </c>
      <c r="Q19782" s="3" t="s">
        <v>115</v>
      </c>
      <c r="S19782" s="3" t="s">
        <v>34</v>
      </c>
    </row>
    <row r="19783">
      <c r="A19783" s="2">
        <v>42318.71491898148</v>
      </c>
      <c r="B19783" s="3">
        <v>2.0</v>
      </c>
      <c r="C19783" s="3" t="s">
        <v>17260</v>
      </c>
      <c r="D19783" s="3" t="s">
        <v>17261</v>
      </c>
      <c r="E19783" s="3" t="s">
        <v>17262</v>
      </c>
      <c r="F19783" s="3">
        <v>2.0</v>
      </c>
      <c r="G19783" s="3">
        <v>3.0</v>
      </c>
      <c r="H19783" s="3" t="s">
        <v>17215</v>
      </c>
      <c r="I19783" s="3" t="s">
        <v>17215</v>
      </c>
      <c r="J19783" s="3" t="s">
        <v>1617</v>
      </c>
      <c r="K19783" s="3" t="s">
        <v>24</v>
      </c>
      <c r="L19783" s="3">
        <v>5.0</v>
      </c>
      <c r="M19783" s="3" t="s">
        <v>30</v>
      </c>
      <c r="N19783" s="3" t="s">
        <v>5128</v>
      </c>
      <c r="O19783" s="3" t="s">
        <v>919</v>
      </c>
      <c r="P19783" s="4">
        <v>18912.0</v>
      </c>
      <c r="Q19783" s="3" t="s">
        <v>105</v>
      </c>
      <c r="S19783" s="3" t="s">
        <v>34</v>
      </c>
    </row>
    <row r="19784">
      <c r="A19784" s="2">
        <v>42318.71491898148</v>
      </c>
      <c r="B19784" s="3">
        <v>2.0</v>
      </c>
      <c r="C19784" s="3" t="s">
        <v>17260</v>
      </c>
      <c r="D19784" s="3" t="s">
        <v>17261</v>
      </c>
      <c r="E19784" s="3" t="s">
        <v>17262</v>
      </c>
      <c r="F19784" s="3">
        <v>2.0</v>
      </c>
      <c r="G19784" s="3">
        <v>3.0</v>
      </c>
      <c r="H19784" s="3" t="s">
        <v>17215</v>
      </c>
      <c r="I19784" s="3" t="s">
        <v>17215</v>
      </c>
      <c r="J19784" s="3" t="s">
        <v>1617</v>
      </c>
      <c r="K19784" s="3" t="s">
        <v>24</v>
      </c>
      <c r="L19784" s="3">
        <v>6.0</v>
      </c>
      <c r="M19784" s="3" t="s">
        <v>25</v>
      </c>
      <c r="N19784" s="3" t="s">
        <v>17342</v>
      </c>
      <c r="O19784" s="3" t="s">
        <v>17343</v>
      </c>
      <c r="P19784" s="4">
        <v>18220.0</v>
      </c>
      <c r="Q19784" s="3" t="s">
        <v>105</v>
      </c>
      <c r="S19784" s="3" t="s">
        <v>34</v>
      </c>
    </row>
    <row r="19785">
      <c r="A19785" s="2">
        <v>42318.71491898148</v>
      </c>
      <c r="B19785" s="3">
        <v>2.0</v>
      </c>
      <c r="C19785" s="3" t="s">
        <v>17260</v>
      </c>
      <c r="D19785" s="3" t="s">
        <v>17261</v>
      </c>
      <c r="E19785" s="3" t="s">
        <v>17262</v>
      </c>
      <c r="F19785" s="3">
        <v>2.0</v>
      </c>
      <c r="G19785" s="3">
        <v>3.0</v>
      </c>
      <c r="H19785" s="3" t="s">
        <v>17215</v>
      </c>
      <c r="I19785" s="3" t="s">
        <v>17215</v>
      </c>
      <c r="J19785" s="3" t="s">
        <v>1617</v>
      </c>
      <c r="K19785" s="3" t="s">
        <v>24</v>
      </c>
      <c r="L19785" s="3">
        <v>7.0</v>
      </c>
      <c r="M19785" s="3" t="s">
        <v>30</v>
      </c>
      <c r="N19785" s="3" t="s">
        <v>17344</v>
      </c>
      <c r="O19785" s="3" t="s">
        <v>3280</v>
      </c>
      <c r="P19785" s="4">
        <v>20226.0</v>
      </c>
      <c r="Q19785" s="3" t="s">
        <v>40</v>
      </c>
      <c r="S19785" s="3" t="s">
        <v>34</v>
      </c>
    </row>
    <row r="19786">
      <c r="A19786" s="2">
        <v>42318.71491898148</v>
      </c>
      <c r="B19786" s="3">
        <v>2.0</v>
      </c>
      <c r="C19786" s="3" t="s">
        <v>17260</v>
      </c>
      <c r="D19786" s="3" t="s">
        <v>17261</v>
      </c>
      <c r="E19786" s="3" t="s">
        <v>17262</v>
      </c>
      <c r="F19786" s="3">
        <v>2.0</v>
      </c>
      <c r="G19786" s="3">
        <v>3.0</v>
      </c>
      <c r="H19786" s="3" t="s">
        <v>17215</v>
      </c>
      <c r="I19786" s="3" t="s">
        <v>17215</v>
      </c>
      <c r="J19786" s="3" t="s">
        <v>1617</v>
      </c>
      <c r="K19786" s="3" t="s">
        <v>24</v>
      </c>
      <c r="L19786" s="3">
        <v>8.0</v>
      </c>
      <c r="M19786" s="3" t="s">
        <v>25</v>
      </c>
      <c r="N19786" s="3" t="s">
        <v>17345</v>
      </c>
      <c r="O19786" s="3" t="s">
        <v>4453</v>
      </c>
      <c r="P19786" s="4">
        <v>25596.0</v>
      </c>
      <c r="Q19786" s="3" t="s">
        <v>372</v>
      </c>
      <c r="S19786" s="3" t="s">
        <v>34</v>
      </c>
    </row>
    <row r="19787">
      <c r="A19787" s="2">
        <v>42318.71491898148</v>
      </c>
      <c r="B19787" s="3">
        <v>2.0</v>
      </c>
      <c r="C19787" s="3" t="s">
        <v>17260</v>
      </c>
      <c r="D19787" s="3" t="s">
        <v>17261</v>
      </c>
      <c r="E19787" s="3" t="s">
        <v>17262</v>
      </c>
      <c r="F19787" s="3">
        <v>2.0</v>
      </c>
      <c r="G19787" s="3">
        <v>3.0</v>
      </c>
      <c r="H19787" s="3" t="s">
        <v>17215</v>
      </c>
      <c r="I19787" s="3" t="s">
        <v>17215</v>
      </c>
      <c r="J19787" s="3" t="s">
        <v>1617</v>
      </c>
      <c r="K19787" s="3" t="s">
        <v>24</v>
      </c>
      <c r="L19787" s="3">
        <v>9.0</v>
      </c>
      <c r="M19787" s="3" t="s">
        <v>30</v>
      </c>
      <c r="N19787" s="3" t="s">
        <v>17346</v>
      </c>
      <c r="O19787" s="3" t="s">
        <v>17347</v>
      </c>
      <c r="P19787" s="4">
        <v>26723.0</v>
      </c>
      <c r="Q19787" s="3" t="s">
        <v>40</v>
      </c>
      <c r="S19787" s="3" t="s">
        <v>34</v>
      </c>
    </row>
    <row r="19788">
      <c r="A19788" s="2">
        <v>42318.71491898148</v>
      </c>
      <c r="B19788" s="3">
        <v>2.0</v>
      </c>
      <c r="C19788" s="3" t="s">
        <v>17260</v>
      </c>
      <c r="D19788" s="3" t="s">
        <v>17261</v>
      </c>
      <c r="E19788" s="3" t="s">
        <v>17262</v>
      </c>
      <c r="F19788" s="3">
        <v>2.0</v>
      </c>
      <c r="G19788" s="3">
        <v>3.0</v>
      </c>
      <c r="H19788" s="3" t="s">
        <v>17215</v>
      </c>
      <c r="I19788" s="3" t="s">
        <v>17215</v>
      </c>
      <c r="J19788" s="3" t="s">
        <v>1617</v>
      </c>
      <c r="K19788" s="3" t="s">
        <v>24</v>
      </c>
      <c r="L19788" s="3">
        <v>10.0</v>
      </c>
      <c r="M19788" s="3" t="s">
        <v>25</v>
      </c>
      <c r="N19788" s="3" t="s">
        <v>17348</v>
      </c>
      <c r="O19788" s="3" t="s">
        <v>204</v>
      </c>
      <c r="P19788" s="4">
        <v>19136.0</v>
      </c>
      <c r="Q19788" s="3" t="s">
        <v>372</v>
      </c>
      <c r="S19788" s="3" t="s">
        <v>34</v>
      </c>
    </row>
    <row r="19789">
      <c r="A19789" s="2">
        <v>42318.71491898148</v>
      </c>
      <c r="B19789" s="3">
        <v>2.0</v>
      </c>
      <c r="C19789" s="3" t="s">
        <v>17260</v>
      </c>
      <c r="D19789" s="3" t="s">
        <v>17261</v>
      </c>
      <c r="E19789" s="3" t="s">
        <v>17262</v>
      </c>
      <c r="F19789" s="3">
        <v>2.0</v>
      </c>
      <c r="G19789" s="3">
        <v>3.0</v>
      </c>
      <c r="H19789" s="3" t="s">
        <v>17215</v>
      </c>
      <c r="I19789" s="3" t="s">
        <v>17215</v>
      </c>
      <c r="J19789" s="3" t="s">
        <v>1617</v>
      </c>
      <c r="K19789" s="3" t="s">
        <v>24</v>
      </c>
      <c r="L19789" s="3">
        <v>11.0</v>
      </c>
      <c r="M19789" s="3" t="s">
        <v>30</v>
      </c>
      <c r="N19789" s="3" t="s">
        <v>17349</v>
      </c>
      <c r="O19789" s="3" t="s">
        <v>11040</v>
      </c>
      <c r="P19789" s="4">
        <v>21912.0</v>
      </c>
      <c r="Q19789" s="3" t="s">
        <v>37</v>
      </c>
      <c r="S19789" s="3" t="s">
        <v>34</v>
      </c>
    </row>
    <row r="19790">
      <c r="A19790" s="2">
        <v>42318.71491898148</v>
      </c>
      <c r="B19790" s="3">
        <v>2.0</v>
      </c>
      <c r="C19790" s="3" t="s">
        <v>17260</v>
      </c>
      <c r="D19790" s="3" t="s">
        <v>17261</v>
      </c>
      <c r="E19790" s="3" t="s">
        <v>17262</v>
      </c>
      <c r="F19790" s="3">
        <v>2.0</v>
      </c>
      <c r="G19790" s="3">
        <v>3.0</v>
      </c>
      <c r="H19790" s="3" t="s">
        <v>17215</v>
      </c>
      <c r="I19790" s="3" t="s">
        <v>17215</v>
      </c>
      <c r="J19790" s="3" t="s">
        <v>1617</v>
      </c>
      <c r="K19790" s="3" t="s">
        <v>24</v>
      </c>
      <c r="L19790" s="3">
        <v>12.0</v>
      </c>
      <c r="M19790" s="3" t="s">
        <v>25</v>
      </c>
      <c r="N19790" s="3" t="s">
        <v>17348</v>
      </c>
      <c r="O19790" s="3" t="s">
        <v>17350</v>
      </c>
      <c r="P19790" s="4">
        <v>20137.0</v>
      </c>
      <c r="Q19790" s="3" t="s">
        <v>7169</v>
      </c>
      <c r="S19790" s="3" t="s">
        <v>34</v>
      </c>
    </row>
    <row r="19791">
      <c r="A19791" s="2">
        <v>42318.71491898148</v>
      </c>
      <c r="B19791" s="3">
        <v>2.0</v>
      </c>
      <c r="C19791" s="3" t="s">
        <v>17260</v>
      </c>
      <c r="D19791" s="3" t="s">
        <v>17261</v>
      </c>
      <c r="E19791" s="3" t="s">
        <v>17262</v>
      </c>
      <c r="F19791" s="3">
        <v>2.0</v>
      </c>
      <c r="G19791" s="3">
        <v>3.0</v>
      </c>
      <c r="H19791" s="3" t="s">
        <v>17215</v>
      </c>
      <c r="I19791" s="3" t="s">
        <v>17215</v>
      </c>
      <c r="J19791" s="3" t="s">
        <v>1617</v>
      </c>
      <c r="K19791" s="3" t="s">
        <v>24</v>
      </c>
      <c r="L19791" s="3">
        <v>13.0</v>
      </c>
      <c r="M19791" s="3" t="s">
        <v>30</v>
      </c>
      <c r="N19791" s="3" t="s">
        <v>17351</v>
      </c>
      <c r="O19791" s="3" t="s">
        <v>329</v>
      </c>
      <c r="P19791" s="4">
        <v>24678.0</v>
      </c>
      <c r="Q19791" s="3" t="s">
        <v>43</v>
      </c>
      <c r="S19791" s="3" t="s">
        <v>34</v>
      </c>
    </row>
    <row r="19792">
      <c r="A19792" s="2">
        <v>42318.71491898148</v>
      </c>
      <c r="B19792" s="3">
        <v>2.0</v>
      </c>
      <c r="C19792" s="3" t="s">
        <v>17260</v>
      </c>
      <c r="D19792" s="3" t="s">
        <v>17261</v>
      </c>
      <c r="E19792" s="3" t="s">
        <v>17262</v>
      </c>
      <c r="F19792" s="3">
        <v>2.0</v>
      </c>
      <c r="G19792" s="3">
        <v>3.0</v>
      </c>
      <c r="H19792" s="3" t="s">
        <v>17215</v>
      </c>
      <c r="I19792" s="3" t="s">
        <v>17215</v>
      </c>
      <c r="J19792" s="3" t="s">
        <v>1617</v>
      </c>
      <c r="K19792" s="3" t="s">
        <v>24</v>
      </c>
      <c r="L19792" s="3">
        <v>14.0</v>
      </c>
      <c r="M19792" s="3" t="s">
        <v>25</v>
      </c>
      <c r="N19792" s="3" t="s">
        <v>17352</v>
      </c>
      <c r="O19792" s="3" t="s">
        <v>1978</v>
      </c>
      <c r="P19792" s="4">
        <v>28925.0</v>
      </c>
      <c r="Q19792" s="3" t="s">
        <v>79</v>
      </c>
      <c r="S19792" s="3" t="s">
        <v>34</v>
      </c>
    </row>
    <row r="19793">
      <c r="A19793" s="2">
        <v>42318.71491898148</v>
      </c>
      <c r="B19793" s="3">
        <v>2.0</v>
      </c>
      <c r="C19793" s="3" t="s">
        <v>17260</v>
      </c>
      <c r="D19793" s="3" t="s">
        <v>17261</v>
      </c>
      <c r="E19793" s="3" t="s">
        <v>17262</v>
      </c>
      <c r="F19793" s="3">
        <v>2.0</v>
      </c>
      <c r="G19793" s="3">
        <v>3.0</v>
      </c>
      <c r="H19793" s="3" t="s">
        <v>17215</v>
      </c>
      <c r="I19793" s="3" t="s">
        <v>17215</v>
      </c>
      <c r="J19793" s="3" t="s">
        <v>1617</v>
      </c>
      <c r="K19793" s="3" t="s">
        <v>24</v>
      </c>
      <c r="L19793" s="3">
        <v>15.0</v>
      </c>
      <c r="M19793" s="3" t="s">
        <v>30</v>
      </c>
      <c r="N19793" s="3" t="s">
        <v>17353</v>
      </c>
      <c r="O19793" s="3" t="s">
        <v>17354</v>
      </c>
      <c r="P19793" s="4">
        <v>17951.0</v>
      </c>
      <c r="Q19793" s="3" t="s">
        <v>105</v>
      </c>
      <c r="S19793" s="3" t="s">
        <v>34</v>
      </c>
    </row>
    <row r="19794">
      <c r="A19794" s="2">
        <v>42318.71491898148</v>
      </c>
      <c r="B19794" s="3">
        <v>2.0</v>
      </c>
      <c r="C19794" s="3" t="s">
        <v>17260</v>
      </c>
      <c r="D19794" s="3" t="s">
        <v>17261</v>
      </c>
      <c r="E19794" s="3" t="s">
        <v>17262</v>
      </c>
      <c r="F19794" s="3">
        <v>2.0</v>
      </c>
      <c r="G19794" s="3">
        <v>3.0</v>
      </c>
      <c r="H19794" s="3" t="s">
        <v>17215</v>
      </c>
      <c r="I19794" s="3" t="s">
        <v>17215</v>
      </c>
      <c r="J19794" s="3" t="s">
        <v>1617</v>
      </c>
      <c r="K19794" s="3" t="s">
        <v>24</v>
      </c>
      <c r="L19794" s="3">
        <v>16.0</v>
      </c>
      <c r="M19794" s="3" t="s">
        <v>25</v>
      </c>
      <c r="N19794" s="3" t="s">
        <v>12598</v>
      </c>
      <c r="O19794" s="3" t="s">
        <v>4301</v>
      </c>
      <c r="P19794" s="4">
        <v>29060.0</v>
      </c>
      <c r="Q19794" s="3" t="s">
        <v>79</v>
      </c>
      <c r="S19794" s="3" t="s">
        <v>34</v>
      </c>
    </row>
    <row r="19795">
      <c r="A19795" s="2">
        <v>42318.71491898148</v>
      </c>
      <c r="B19795" s="3">
        <v>2.0</v>
      </c>
      <c r="C19795" s="3" t="s">
        <v>17260</v>
      </c>
      <c r="D19795" s="3" t="s">
        <v>17261</v>
      </c>
      <c r="E19795" s="3" t="s">
        <v>17262</v>
      </c>
      <c r="F19795" s="3">
        <v>2.0</v>
      </c>
      <c r="G19795" s="3">
        <v>3.0</v>
      </c>
      <c r="H19795" s="3" t="s">
        <v>17215</v>
      </c>
      <c r="I19795" s="3" t="s">
        <v>17215</v>
      </c>
      <c r="J19795" s="3" t="s">
        <v>1617</v>
      </c>
      <c r="K19795" s="3" t="s">
        <v>24</v>
      </c>
      <c r="L19795" s="3">
        <v>17.0</v>
      </c>
      <c r="M19795" s="3" t="s">
        <v>30</v>
      </c>
      <c r="N19795" s="3" t="s">
        <v>17355</v>
      </c>
      <c r="O19795" s="3" t="s">
        <v>779</v>
      </c>
      <c r="P19795" s="4">
        <v>17547.0</v>
      </c>
      <c r="Q19795" s="3" t="s">
        <v>105</v>
      </c>
      <c r="S19795" s="3" t="s">
        <v>34</v>
      </c>
    </row>
    <row r="19796">
      <c r="A19796" s="2">
        <v>42318.71491898148</v>
      </c>
      <c r="B19796" s="3">
        <v>2.0</v>
      </c>
      <c r="C19796" s="3" t="s">
        <v>17260</v>
      </c>
      <c r="D19796" s="3" t="s">
        <v>17283</v>
      </c>
      <c r="E19796" s="3" t="s">
        <v>17284</v>
      </c>
      <c r="F19796" s="3">
        <v>2.0</v>
      </c>
      <c r="G19796" s="3">
        <v>3.0</v>
      </c>
      <c r="H19796" s="3" t="s">
        <v>17215</v>
      </c>
      <c r="I19796" s="3" t="s">
        <v>17215</v>
      </c>
      <c r="J19796" s="3" t="s">
        <v>1617</v>
      </c>
      <c r="K19796" s="3" t="s">
        <v>24</v>
      </c>
      <c r="L19796" s="3">
        <v>1.0</v>
      </c>
      <c r="M19796" s="3" t="s">
        <v>25</v>
      </c>
      <c r="N19796" s="3" t="s">
        <v>17356</v>
      </c>
      <c r="O19796" s="3" t="s">
        <v>17357</v>
      </c>
      <c r="P19796" s="4">
        <v>17752.0</v>
      </c>
      <c r="Q19796" s="3" t="s">
        <v>49</v>
      </c>
      <c r="S19796" s="3" t="s">
        <v>34</v>
      </c>
    </row>
    <row r="19797">
      <c r="A19797" s="2">
        <v>42318.71491898148</v>
      </c>
      <c r="B19797" s="3">
        <v>2.0</v>
      </c>
      <c r="C19797" s="3" t="s">
        <v>17260</v>
      </c>
      <c r="D19797" s="3" t="s">
        <v>17283</v>
      </c>
      <c r="E19797" s="3" t="s">
        <v>17284</v>
      </c>
      <c r="F19797" s="3">
        <v>2.0</v>
      </c>
      <c r="G19797" s="3">
        <v>3.0</v>
      </c>
      <c r="H19797" s="3" t="s">
        <v>17215</v>
      </c>
      <c r="I19797" s="3" t="s">
        <v>17215</v>
      </c>
      <c r="J19797" s="3" t="s">
        <v>1617</v>
      </c>
      <c r="K19797" s="3" t="s">
        <v>24</v>
      </c>
      <c r="L19797" s="3">
        <v>2.0</v>
      </c>
      <c r="M19797" s="3" t="s">
        <v>30</v>
      </c>
      <c r="N19797" s="3" t="s">
        <v>17358</v>
      </c>
      <c r="O19797" s="3" t="s">
        <v>17359</v>
      </c>
      <c r="P19797" s="4">
        <v>21377.0</v>
      </c>
      <c r="Q19797" s="3" t="s">
        <v>132</v>
      </c>
      <c r="S19797" s="3" t="s">
        <v>34</v>
      </c>
    </row>
    <row r="19798">
      <c r="A19798" s="2">
        <v>42318.71491898148</v>
      </c>
      <c r="B19798" s="3">
        <v>2.0</v>
      </c>
      <c r="C19798" s="3" t="s">
        <v>17260</v>
      </c>
      <c r="D19798" s="3" t="s">
        <v>17283</v>
      </c>
      <c r="E19798" s="3" t="s">
        <v>17284</v>
      </c>
      <c r="F19798" s="3">
        <v>2.0</v>
      </c>
      <c r="G19798" s="3">
        <v>3.0</v>
      </c>
      <c r="H19798" s="3" t="s">
        <v>17215</v>
      </c>
      <c r="I19798" s="3" t="s">
        <v>17215</v>
      </c>
      <c r="J19798" s="3" t="s">
        <v>1617</v>
      </c>
      <c r="K19798" s="3" t="s">
        <v>24</v>
      </c>
      <c r="L19798" s="3">
        <v>3.0</v>
      </c>
      <c r="M19798" s="3" t="s">
        <v>25</v>
      </c>
      <c r="N19798" s="3" t="s">
        <v>17231</v>
      </c>
      <c r="O19798" s="3" t="s">
        <v>17360</v>
      </c>
      <c r="P19798" s="4">
        <v>24188.0</v>
      </c>
      <c r="Q19798" s="3" t="s">
        <v>159</v>
      </c>
      <c r="S19798" s="3" t="s">
        <v>34</v>
      </c>
    </row>
    <row r="19799">
      <c r="A19799" s="2">
        <v>42318.71491898148</v>
      </c>
      <c r="B19799" s="3">
        <v>2.0</v>
      </c>
      <c r="C19799" s="3" t="s">
        <v>17260</v>
      </c>
      <c r="D19799" s="3" t="s">
        <v>17283</v>
      </c>
      <c r="E19799" s="3" t="s">
        <v>17284</v>
      </c>
      <c r="F19799" s="3">
        <v>2.0</v>
      </c>
      <c r="G19799" s="3">
        <v>3.0</v>
      </c>
      <c r="H19799" s="3" t="s">
        <v>17215</v>
      </c>
      <c r="I19799" s="3" t="s">
        <v>17215</v>
      </c>
      <c r="J19799" s="3" t="s">
        <v>1617</v>
      </c>
      <c r="K19799" s="3" t="s">
        <v>24</v>
      </c>
      <c r="L19799" s="3">
        <v>4.0</v>
      </c>
      <c r="M19799" s="3" t="s">
        <v>30</v>
      </c>
      <c r="N19799" s="3" t="s">
        <v>6861</v>
      </c>
      <c r="O19799" s="3" t="s">
        <v>17361</v>
      </c>
      <c r="P19799" s="4">
        <v>26222.0</v>
      </c>
      <c r="Q19799" s="3" t="s">
        <v>159</v>
      </c>
      <c r="S19799" s="3" t="s">
        <v>34</v>
      </c>
    </row>
    <row r="19800">
      <c r="A19800" s="2">
        <v>42318.71491898148</v>
      </c>
      <c r="B19800" s="3">
        <v>2.0</v>
      </c>
      <c r="C19800" s="3" t="s">
        <v>17260</v>
      </c>
      <c r="D19800" s="3" t="s">
        <v>17283</v>
      </c>
      <c r="E19800" s="3" t="s">
        <v>17284</v>
      </c>
      <c r="F19800" s="3">
        <v>2.0</v>
      </c>
      <c r="G19800" s="3">
        <v>3.0</v>
      </c>
      <c r="H19800" s="3" t="s">
        <v>17215</v>
      </c>
      <c r="I19800" s="3" t="s">
        <v>17215</v>
      </c>
      <c r="J19800" s="3" t="s">
        <v>1617</v>
      </c>
      <c r="K19800" s="3" t="s">
        <v>24</v>
      </c>
      <c r="L19800" s="3">
        <v>5.0</v>
      </c>
      <c r="M19800" s="3" t="s">
        <v>25</v>
      </c>
      <c r="N19800" s="3" t="s">
        <v>17362</v>
      </c>
      <c r="O19800" s="3" t="s">
        <v>12415</v>
      </c>
      <c r="P19800" s="4">
        <v>22640.0</v>
      </c>
      <c r="Q19800" s="3" t="s">
        <v>372</v>
      </c>
      <c r="S19800" s="3" t="s">
        <v>34</v>
      </c>
    </row>
    <row r="19801">
      <c r="A19801" s="2">
        <v>42318.71491898148</v>
      </c>
      <c r="B19801" s="3">
        <v>2.0</v>
      </c>
      <c r="C19801" s="3" t="s">
        <v>17260</v>
      </c>
      <c r="D19801" s="3" t="s">
        <v>17283</v>
      </c>
      <c r="E19801" s="3" t="s">
        <v>17284</v>
      </c>
      <c r="F19801" s="3">
        <v>2.0</v>
      </c>
      <c r="G19801" s="3">
        <v>3.0</v>
      </c>
      <c r="H19801" s="3" t="s">
        <v>17215</v>
      </c>
      <c r="I19801" s="3" t="s">
        <v>17215</v>
      </c>
      <c r="J19801" s="3" t="s">
        <v>1617</v>
      </c>
      <c r="K19801" s="3" t="s">
        <v>24</v>
      </c>
      <c r="L19801" s="3">
        <v>6.0</v>
      </c>
      <c r="M19801" s="3" t="s">
        <v>30</v>
      </c>
      <c r="N19801" s="3" t="s">
        <v>4657</v>
      </c>
      <c r="O19801" s="3" t="s">
        <v>17363</v>
      </c>
      <c r="P19801" s="4">
        <v>19744.0</v>
      </c>
      <c r="Q19801" s="3" t="s">
        <v>115</v>
      </c>
      <c r="S19801" s="3" t="s">
        <v>34</v>
      </c>
    </row>
    <row r="19802">
      <c r="A19802" s="2">
        <v>42318.71491898148</v>
      </c>
      <c r="B19802" s="3">
        <v>2.0</v>
      </c>
      <c r="C19802" s="3" t="s">
        <v>17260</v>
      </c>
      <c r="D19802" s="3" t="s">
        <v>17283</v>
      </c>
      <c r="E19802" s="3" t="s">
        <v>17284</v>
      </c>
      <c r="F19802" s="3">
        <v>2.0</v>
      </c>
      <c r="G19802" s="3">
        <v>3.0</v>
      </c>
      <c r="H19802" s="3" t="s">
        <v>17215</v>
      </c>
      <c r="I19802" s="3" t="s">
        <v>17215</v>
      </c>
      <c r="J19802" s="3" t="s">
        <v>1617</v>
      </c>
      <c r="K19802" s="3" t="s">
        <v>24</v>
      </c>
      <c r="L19802" s="3">
        <v>7.0</v>
      </c>
      <c r="M19802" s="3" t="s">
        <v>25</v>
      </c>
      <c r="N19802" s="3" t="s">
        <v>17362</v>
      </c>
      <c r="O19802" s="3" t="s">
        <v>17364</v>
      </c>
      <c r="P19802" s="4">
        <v>22295.0</v>
      </c>
      <c r="Q19802" s="3" t="s">
        <v>159</v>
      </c>
      <c r="S19802" s="3" t="s">
        <v>34</v>
      </c>
    </row>
    <row r="19803">
      <c r="A19803" s="2">
        <v>42318.71491898148</v>
      </c>
      <c r="B19803" s="3">
        <v>2.0</v>
      </c>
      <c r="C19803" s="3" t="s">
        <v>17260</v>
      </c>
      <c r="D19803" s="3" t="s">
        <v>17283</v>
      </c>
      <c r="E19803" s="3" t="s">
        <v>17284</v>
      </c>
      <c r="F19803" s="3">
        <v>2.0</v>
      </c>
      <c r="G19803" s="3">
        <v>3.0</v>
      </c>
      <c r="H19803" s="3" t="s">
        <v>17215</v>
      </c>
      <c r="I19803" s="3" t="s">
        <v>17215</v>
      </c>
      <c r="J19803" s="3" t="s">
        <v>1617</v>
      </c>
      <c r="K19803" s="3" t="s">
        <v>24</v>
      </c>
      <c r="L19803" s="3">
        <v>8.0</v>
      </c>
      <c r="M19803" s="3" t="s">
        <v>30</v>
      </c>
      <c r="N19803" s="3" t="s">
        <v>17365</v>
      </c>
      <c r="O19803" s="3" t="s">
        <v>591</v>
      </c>
      <c r="P19803" s="4">
        <v>21534.0</v>
      </c>
      <c r="Q19803" s="3" t="s">
        <v>132</v>
      </c>
      <c r="S19803" s="3" t="s">
        <v>34</v>
      </c>
    </row>
    <row r="19804">
      <c r="A19804" s="2">
        <v>42318.71491898148</v>
      </c>
      <c r="B19804" s="3">
        <v>2.0</v>
      </c>
      <c r="C19804" s="3" t="s">
        <v>17260</v>
      </c>
      <c r="D19804" s="3" t="s">
        <v>17283</v>
      </c>
      <c r="E19804" s="3" t="s">
        <v>17284</v>
      </c>
      <c r="F19804" s="3">
        <v>2.0</v>
      </c>
      <c r="G19804" s="3">
        <v>3.0</v>
      </c>
      <c r="H19804" s="3" t="s">
        <v>17215</v>
      </c>
      <c r="I19804" s="3" t="s">
        <v>17215</v>
      </c>
      <c r="J19804" s="3" t="s">
        <v>1617</v>
      </c>
      <c r="K19804" s="3" t="s">
        <v>24</v>
      </c>
      <c r="L19804" s="3">
        <v>9.0</v>
      </c>
      <c r="M19804" s="3" t="s">
        <v>25</v>
      </c>
      <c r="N19804" s="3" t="s">
        <v>17366</v>
      </c>
      <c r="O19804" s="3" t="s">
        <v>17367</v>
      </c>
      <c r="P19804" s="4">
        <v>19967.0</v>
      </c>
      <c r="Q19804" s="3" t="s">
        <v>372</v>
      </c>
      <c r="S19804" s="3" t="s">
        <v>34</v>
      </c>
    </row>
    <row r="19805">
      <c r="A19805" s="2">
        <v>42318.71491898148</v>
      </c>
      <c r="B19805" s="3">
        <v>2.0</v>
      </c>
      <c r="C19805" s="3" t="s">
        <v>17260</v>
      </c>
      <c r="D19805" s="3" t="s">
        <v>17283</v>
      </c>
      <c r="E19805" s="3" t="s">
        <v>17284</v>
      </c>
      <c r="F19805" s="3">
        <v>2.0</v>
      </c>
      <c r="G19805" s="3">
        <v>3.0</v>
      </c>
      <c r="H19805" s="3" t="s">
        <v>17215</v>
      </c>
      <c r="I19805" s="3" t="s">
        <v>17215</v>
      </c>
      <c r="J19805" s="3" t="s">
        <v>1617</v>
      </c>
      <c r="K19805" s="3" t="s">
        <v>24</v>
      </c>
      <c r="L19805" s="3">
        <v>10.0</v>
      </c>
      <c r="M19805" s="3" t="s">
        <v>30</v>
      </c>
      <c r="N19805" s="3" t="s">
        <v>17368</v>
      </c>
      <c r="O19805" s="3" t="s">
        <v>17369</v>
      </c>
      <c r="P19805" s="4">
        <v>25860.0</v>
      </c>
      <c r="Q19805" s="3" t="s">
        <v>159</v>
      </c>
      <c r="S19805" s="3" t="s">
        <v>34</v>
      </c>
    </row>
    <row r="19806">
      <c r="A19806" s="2">
        <v>42318.71491898148</v>
      </c>
      <c r="B19806" s="3">
        <v>2.0</v>
      </c>
      <c r="C19806" s="3" t="s">
        <v>17260</v>
      </c>
      <c r="D19806" s="3" t="s">
        <v>17283</v>
      </c>
      <c r="E19806" s="3" t="s">
        <v>17284</v>
      </c>
      <c r="F19806" s="3">
        <v>2.0</v>
      </c>
      <c r="G19806" s="3">
        <v>3.0</v>
      </c>
      <c r="H19806" s="3" t="s">
        <v>17215</v>
      </c>
      <c r="I19806" s="3" t="s">
        <v>17215</v>
      </c>
      <c r="J19806" s="3" t="s">
        <v>1617</v>
      </c>
      <c r="K19806" s="3" t="s">
        <v>24</v>
      </c>
      <c r="L19806" s="3">
        <v>11.0</v>
      </c>
      <c r="M19806" s="3" t="s">
        <v>25</v>
      </c>
      <c r="N19806" s="3" t="s">
        <v>17370</v>
      </c>
      <c r="O19806" s="3" t="s">
        <v>613</v>
      </c>
      <c r="P19806" s="4">
        <v>28366.0</v>
      </c>
      <c r="Q19806" s="3" t="s">
        <v>159</v>
      </c>
      <c r="S19806" s="3" t="s">
        <v>34</v>
      </c>
    </row>
    <row r="19807">
      <c r="A19807" s="2">
        <v>42318.71491898148</v>
      </c>
      <c r="B19807" s="3">
        <v>2.0</v>
      </c>
      <c r="C19807" s="3" t="s">
        <v>17260</v>
      </c>
      <c r="D19807" s="3" t="s">
        <v>17283</v>
      </c>
      <c r="E19807" s="3" t="s">
        <v>17284</v>
      </c>
      <c r="F19807" s="3">
        <v>2.0</v>
      </c>
      <c r="G19807" s="3">
        <v>3.0</v>
      </c>
      <c r="H19807" s="3" t="s">
        <v>17215</v>
      </c>
      <c r="I19807" s="3" t="s">
        <v>17215</v>
      </c>
      <c r="J19807" s="3" t="s">
        <v>1617</v>
      </c>
      <c r="K19807" s="3" t="s">
        <v>24</v>
      </c>
      <c r="L19807" s="3">
        <v>12.0</v>
      </c>
      <c r="M19807" s="3" t="s">
        <v>30</v>
      </c>
      <c r="N19807" s="3" t="s">
        <v>17371</v>
      </c>
      <c r="O19807" s="3" t="s">
        <v>1694</v>
      </c>
      <c r="P19807" s="4">
        <v>20796.0</v>
      </c>
      <c r="Q19807" s="3" t="s">
        <v>40</v>
      </c>
      <c r="S19807" s="3" t="s">
        <v>34</v>
      </c>
    </row>
    <row r="19808">
      <c r="A19808" s="2">
        <v>42318.71491898148</v>
      </c>
      <c r="B19808" s="3">
        <v>2.0</v>
      </c>
      <c r="C19808" s="3" t="s">
        <v>17260</v>
      </c>
      <c r="D19808" s="3" t="s">
        <v>17283</v>
      </c>
      <c r="E19808" s="3" t="s">
        <v>17284</v>
      </c>
      <c r="F19808" s="3">
        <v>2.0</v>
      </c>
      <c r="G19808" s="3">
        <v>3.0</v>
      </c>
      <c r="H19808" s="3" t="s">
        <v>17215</v>
      </c>
      <c r="I19808" s="3" t="s">
        <v>17215</v>
      </c>
      <c r="J19808" s="3" t="s">
        <v>1617</v>
      </c>
      <c r="K19808" s="3" t="s">
        <v>24</v>
      </c>
      <c r="L19808" s="3">
        <v>13.0</v>
      </c>
      <c r="M19808" s="3" t="s">
        <v>25</v>
      </c>
      <c r="N19808" s="3" t="s">
        <v>17372</v>
      </c>
      <c r="O19808" s="3" t="s">
        <v>17373</v>
      </c>
      <c r="P19808" s="4">
        <v>27023.0</v>
      </c>
      <c r="Q19808" s="3" t="s">
        <v>159</v>
      </c>
      <c r="S19808" s="3" t="s">
        <v>34</v>
      </c>
    </row>
    <row r="19809">
      <c r="A19809" s="2">
        <v>42318.71491898148</v>
      </c>
      <c r="B19809" s="3">
        <v>2.0</v>
      </c>
      <c r="C19809" s="3" t="s">
        <v>17260</v>
      </c>
      <c r="D19809" s="3" t="s">
        <v>17283</v>
      </c>
      <c r="E19809" s="3" t="s">
        <v>17284</v>
      </c>
      <c r="F19809" s="3">
        <v>2.0</v>
      </c>
      <c r="G19809" s="3">
        <v>3.0</v>
      </c>
      <c r="H19809" s="3" t="s">
        <v>17215</v>
      </c>
      <c r="I19809" s="3" t="s">
        <v>17215</v>
      </c>
      <c r="J19809" s="3" t="s">
        <v>1617</v>
      </c>
      <c r="K19809" s="3" t="s">
        <v>24</v>
      </c>
      <c r="L19809" s="3">
        <v>14.0</v>
      </c>
      <c r="M19809" s="3" t="s">
        <v>30</v>
      </c>
      <c r="N19809" s="3" t="s">
        <v>17374</v>
      </c>
      <c r="O19809" s="3" t="s">
        <v>17375</v>
      </c>
      <c r="P19809" s="4">
        <v>21354.0</v>
      </c>
      <c r="Q19809" s="3" t="s">
        <v>159</v>
      </c>
      <c r="S19809" s="3" t="s">
        <v>34</v>
      </c>
    </row>
    <row r="19810">
      <c r="A19810" s="2">
        <v>42318.71491898148</v>
      </c>
      <c r="B19810" s="3">
        <v>2.0</v>
      </c>
      <c r="C19810" s="3" t="s">
        <v>17260</v>
      </c>
      <c r="D19810" s="3" t="s">
        <v>17283</v>
      </c>
      <c r="E19810" s="3" t="s">
        <v>17284</v>
      </c>
      <c r="F19810" s="3">
        <v>2.0</v>
      </c>
      <c r="G19810" s="3">
        <v>3.0</v>
      </c>
      <c r="H19810" s="3" t="s">
        <v>17215</v>
      </c>
      <c r="I19810" s="3" t="s">
        <v>17215</v>
      </c>
      <c r="J19810" s="3" t="s">
        <v>1617</v>
      </c>
      <c r="K19810" s="3" t="s">
        <v>24</v>
      </c>
      <c r="L19810" s="3">
        <v>15.0</v>
      </c>
      <c r="M19810" s="3" t="s">
        <v>25</v>
      </c>
      <c r="N19810" s="3" t="s">
        <v>17376</v>
      </c>
      <c r="O19810" s="3" t="s">
        <v>753</v>
      </c>
      <c r="P19810" s="4">
        <v>23548.0</v>
      </c>
      <c r="Q19810" s="3" t="s">
        <v>159</v>
      </c>
      <c r="S19810" s="3" t="s">
        <v>34</v>
      </c>
    </row>
    <row r="19811">
      <c r="A19811" s="2">
        <v>42318.71491898148</v>
      </c>
      <c r="B19811" s="3">
        <v>2.0</v>
      </c>
      <c r="C19811" s="3" t="s">
        <v>17260</v>
      </c>
      <c r="D19811" s="3" t="s">
        <v>17283</v>
      </c>
      <c r="E19811" s="3" t="s">
        <v>17284</v>
      </c>
      <c r="F19811" s="3">
        <v>2.0</v>
      </c>
      <c r="G19811" s="3">
        <v>3.0</v>
      </c>
      <c r="H19811" s="3" t="s">
        <v>17215</v>
      </c>
      <c r="I19811" s="3" t="s">
        <v>17215</v>
      </c>
      <c r="J19811" s="3" t="s">
        <v>1617</v>
      </c>
      <c r="K19811" s="3" t="s">
        <v>24</v>
      </c>
      <c r="L19811" s="3">
        <v>16.0</v>
      </c>
      <c r="M19811" s="3" t="s">
        <v>30</v>
      </c>
      <c r="N19811" s="3" t="s">
        <v>17377</v>
      </c>
      <c r="O19811" s="3" t="s">
        <v>998</v>
      </c>
      <c r="P19811" s="4">
        <v>22474.0</v>
      </c>
      <c r="Q19811" s="3" t="s">
        <v>189</v>
      </c>
      <c r="S19811" s="3" t="s">
        <v>34</v>
      </c>
    </row>
    <row r="19812">
      <c r="A19812" s="2">
        <v>42318.71491898148</v>
      </c>
      <c r="B19812" s="3">
        <v>2.0</v>
      </c>
      <c r="C19812" s="3" t="s">
        <v>17260</v>
      </c>
      <c r="D19812" s="3" t="s">
        <v>17303</v>
      </c>
      <c r="E19812" s="3" t="s">
        <v>17304</v>
      </c>
      <c r="F19812" s="3">
        <v>2.0</v>
      </c>
      <c r="G19812" s="3">
        <v>3.0</v>
      </c>
      <c r="H19812" s="3" t="s">
        <v>17215</v>
      </c>
      <c r="I19812" s="3" t="s">
        <v>17215</v>
      </c>
      <c r="J19812" s="3" t="s">
        <v>1617</v>
      </c>
      <c r="K19812" s="3" t="s">
        <v>272</v>
      </c>
      <c r="L19812" s="3">
        <v>1.0</v>
      </c>
      <c r="M19812" s="3" t="s">
        <v>30</v>
      </c>
      <c r="N19812" s="3" t="s">
        <v>17378</v>
      </c>
      <c r="O19812" s="3" t="s">
        <v>1280</v>
      </c>
      <c r="P19812" s="4">
        <v>19155.0</v>
      </c>
      <c r="Q19812" s="3" t="s">
        <v>115</v>
      </c>
      <c r="S19812" s="3" t="s">
        <v>34</v>
      </c>
    </row>
    <row r="19813">
      <c r="A19813" s="2">
        <v>42318.71491898148</v>
      </c>
      <c r="B19813" s="3">
        <v>2.0</v>
      </c>
      <c r="C19813" s="3" t="s">
        <v>17260</v>
      </c>
      <c r="D19813" s="3" t="s">
        <v>17303</v>
      </c>
      <c r="E19813" s="3" t="s">
        <v>17304</v>
      </c>
      <c r="F19813" s="3">
        <v>2.0</v>
      </c>
      <c r="G19813" s="3">
        <v>3.0</v>
      </c>
      <c r="H19813" s="3" t="s">
        <v>17215</v>
      </c>
      <c r="I19813" s="3" t="s">
        <v>17215</v>
      </c>
      <c r="J19813" s="3" t="s">
        <v>1617</v>
      </c>
      <c r="K19813" s="3" t="s">
        <v>24</v>
      </c>
      <c r="L19813" s="3">
        <v>2.0</v>
      </c>
      <c r="M19813" s="3" t="s">
        <v>25</v>
      </c>
      <c r="N19813" s="3" t="s">
        <v>17379</v>
      </c>
      <c r="O19813" s="3" t="s">
        <v>454</v>
      </c>
      <c r="P19813" s="4">
        <v>18296.0</v>
      </c>
      <c r="Q19813" s="3" t="s">
        <v>49</v>
      </c>
      <c r="S19813" s="3" t="s">
        <v>34</v>
      </c>
    </row>
    <row r="19814">
      <c r="A19814" s="2">
        <v>42318.71491898148</v>
      </c>
      <c r="B19814" s="3">
        <v>2.0</v>
      </c>
      <c r="C19814" s="3" t="s">
        <v>17260</v>
      </c>
      <c r="D19814" s="3" t="s">
        <v>17303</v>
      </c>
      <c r="E19814" s="3" t="s">
        <v>17304</v>
      </c>
      <c r="F19814" s="3">
        <v>2.0</v>
      </c>
      <c r="G19814" s="3">
        <v>3.0</v>
      </c>
      <c r="H19814" s="3" t="s">
        <v>17215</v>
      </c>
      <c r="I19814" s="3" t="s">
        <v>17215</v>
      </c>
      <c r="J19814" s="3" t="s">
        <v>1617</v>
      </c>
      <c r="K19814" s="3" t="s">
        <v>24</v>
      </c>
      <c r="L19814" s="3">
        <v>3.0</v>
      </c>
      <c r="M19814" s="3" t="s">
        <v>30</v>
      </c>
      <c r="N19814" s="3" t="s">
        <v>17380</v>
      </c>
      <c r="O19814" s="3" t="s">
        <v>329</v>
      </c>
      <c r="P19814" s="4">
        <v>26497.0</v>
      </c>
      <c r="Q19814" s="3" t="s">
        <v>132</v>
      </c>
      <c r="S19814" s="3" t="s">
        <v>34</v>
      </c>
    </row>
    <row r="19815">
      <c r="A19815" s="2">
        <v>42318.71491898148</v>
      </c>
      <c r="B19815" s="3">
        <v>2.0</v>
      </c>
      <c r="C19815" s="3" t="s">
        <v>17260</v>
      </c>
      <c r="D19815" s="3" t="s">
        <v>17303</v>
      </c>
      <c r="E19815" s="3" t="s">
        <v>17304</v>
      </c>
      <c r="F19815" s="3">
        <v>2.0</v>
      </c>
      <c r="G19815" s="3">
        <v>3.0</v>
      </c>
      <c r="H19815" s="3" t="s">
        <v>17215</v>
      </c>
      <c r="I19815" s="3" t="s">
        <v>17215</v>
      </c>
      <c r="J19815" s="3" t="s">
        <v>1617</v>
      </c>
      <c r="K19815" s="3" t="s">
        <v>24</v>
      </c>
      <c r="L19815" s="3">
        <v>4.0</v>
      </c>
      <c r="M19815" s="3" t="s">
        <v>25</v>
      </c>
      <c r="N19815" s="3" t="s">
        <v>17381</v>
      </c>
      <c r="O19815" s="3" t="s">
        <v>17382</v>
      </c>
      <c r="P19815" s="4">
        <v>19268.0</v>
      </c>
      <c r="Q19815" s="3" t="s">
        <v>110</v>
      </c>
      <c r="S19815" s="3" t="s">
        <v>34</v>
      </c>
    </row>
    <row r="19816">
      <c r="A19816" s="2">
        <v>42318.71491898148</v>
      </c>
      <c r="B19816" s="3">
        <v>2.0</v>
      </c>
      <c r="C19816" s="3" t="s">
        <v>17260</v>
      </c>
      <c r="D19816" s="3" t="s">
        <v>17303</v>
      </c>
      <c r="E19816" s="3" t="s">
        <v>17304</v>
      </c>
      <c r="F19816" s="3">
        <v>2.0</v>
      </c>
      <c r="G19816" s="3">
        <v>3.0</v>
      </c>
      <c r="H19816" s="3" t="s">
        <v>17215</v>
      </c>
      <c r="I19816" s="3" t="s">
        <v>17215</v>
      </c>
      <c r="J19816" s="3" t="s">
        <v>1617</v>
      </c>
      <c r="K19816" s="3" t="s">
        <v>24</v>
      </c>
      <c r="L19816" s="3">
        <v>5.0</v>
      </c>
      <c r="M19816" s="3" t="s">
        <v>30</v>
      </c>
      <c r="N19816" s="3" t="s">
        <v>17383</v>
      </c>
      <c r="O19816" s="3" t="s">
        <v>13111</v>
      </c>
      <c r="P19816" s="4">
        <v>23790.0</v>
      </c>
      <c r="Q19816" s="3" t="s">
        <v>75</v>
      </c>
      <c r="S19816" s="3" t="s">
        <v>34</v>
      </c>
    </row>
    <row r="19817">
      <c r="A19817" s="2">
        <v>42318.71491898148</v>
      </c>
      <c r="B19817" s="3">
        <v>2.0</v>
      </c>
      <c r="C19817" s="3" t="s">
        <v>17260</v>
      </c>
      <c r="D19817" s="3" t="s">
        <v>17303</v>
      </c>
      <c r="E19817" s="3" t="s">
        <v>17304</v>
      </c>
      <c r="F19817" s="3">
        <v>2.0</v>
      </c>
      <c r="G19817" s="3">
        <v>3.0</v>
      </c>
      <c r="H19817" s="3" t="s">
        <v>17215</v>
      </c>
      <c r="I19817" s="3" t="s">
        <v>17215</v>
      </c>
      <c r="J19817" s="3" t="s">
        <v>1617</v>
      </c>
      <c r="K19817" s="3" t="s">
        <v>24</v>
      </c>
      <c r="L19817" s="3">
        <v>6.0</v>
      </c>
      <c r="M19817" s="3" t="s">
        <v>25</v>
      </c>
      <c r="N19817" s="3" t="s">
        <v>17384</v>
      </c>
      <c r="O19817" s="3" t="s">
        <v>48</v>
      </c>
      <c r="P19817" s="4">
        <v>23845.0</v>
      </c>
      <c r="Q19817" s="3" t="s">
        <v>132</v>
      </c>
      <c r="S19817" s="3" t="s">
        <v>34</v>
      </c>
    </row>
    <row r="19818">
      <c r="A19818" s="2">
        <v>42318.71491898148</v>
      </c>
      <c r="B19818" s="3">
        <v>2.0</v>
      </c>
      <c r="C19818" s="3" t="s">
        <v>17260</v>
      </c>
      <c r="D19818" s="3" t="s">
        <v>17303</v>
      </c>
      <c r="E19818" s="3" t="s">
        <v>17304</v>
      </c>
      <c r="F19818" s="3">
        <v>2.0</v>
      </c>
      <c r="G19818" s="3">
        <v>3.0</v>
      </c>
      <c r="H19818" s="3" t="s">
        <v>17215</v>
      </c>
      <c r="I19818" s="3" t="s">
        <v>17215</v>
      </c>
      <c r="J19818" s="3" t="s">
        <v>1617</v>
      </c>
      <c r="K19818" s="3" t="s">
        <v>24</v>
      </c>
      <c r="L19818" s="3">
        <v>7.0</v>
      </c>
      <c r="M19818" s="3" t="s">
        <v>30</v>
      </c>
      <c r="N19818" s="3" t="s">
        <v>17385</v>
      </c>
      <c r="O19818" s="3" t="s">
        <v>17386</v>
      </c>
      <c r="P19818" s="4">
        <v>18410.0</v>
      </c>
      <c r="Q19818" s="3" t="s">
        <v>132</v>
      </c>
      <c r="S19818" s="3" t="s">
        <v>34</v>
      </c>
    </row>
    <row r="19819">
      <c r="A19819" s="2">
        <v>42318.71491898148</v>
      </c>
      <c r="B19819" s="3">
        <v>2.0</v>
      </c>
      <c r="C19819" s="3" t="s">
        <v>17260</v>
      </c>
      <c r="D19819" s="3" t="s">
        <v>17303</v>
      </c>
      <c r="E19819" s="3" t="s">
        <v>17304</v>
      </c>
      <c r="F19819" s="3">
        <v>2.0</v>
      </c>
      <c r="G19819" s="3">
        <v>3.0</v>
      </c>
      <c r="H19819" s="3" t="s">
        <v>17215</v>
      </c>
      <c r="I19819" s="3" t="s">
        <v>17215</v>
      </c>
      <c r="J19819" s="3" t="s">
        <v>1617</v>
      </c>
      <c r="K19819" s="3" t="s">
        <v>24</v>
      </c>
      <c r="L19819" s="3">
        <v>8.0</v>
      </c>
      <c r="M19819" s="3" t="s">
        <v>25</v>
      </c>
      <c r="N19819" s="3" t="s">
        <v>15540</v>
      </c>
      <c r="O19819" s="3" t="s">
        <v>5755</v>
      </c>
      <c r="P19819" s="4">
        <v>25417.0</v>
      </c>
      <c r="Q19819" s="3" t="s">
        <v>43</v>
      </c>
      <c r="S19819" s="3" t="s">
        <v>34</v>
      </c>
    </row>
    <row r="19820">
      <c r="A19820" s="2">
        <v>42318.71491898148</v>
      </c>
      <c r="B19820" s="3">
        <v>2.0</v>
      </c>
      <c r="C19820" s="3" t="s">
        <v>17260</v>
      </c>
      <c r="D19820" s="3" t="s">
        <v>17303</v>
      </c>
      <c r="E19820" s="3" t="s">
        <v>17304</v>
      </c>
      <c r="F19820" s="3">
        <v>2.0</v>
      </c>
      <c r="G19820" s="3">
        <v>3.0</v>
      </c>
      <c r="H19820" s="3" t="s">
        <v>17215</v>
      </c>
      <c r="I19820" s="3" t="s">
        <v>17215</v>
      </c>
      <c r="J19820" s="3" t="s">
        <v>1617</v>
      </c>
      <c r="K19820" s="3" t="s">
        <v>24</v>
      </c>
      <c r="L19820" s="3">
        <v>9.0</v>
      </c>
      <c r="M19820" s="3" t="s">
        <v>30</v>
      </c>
      <c r="N19820" s="3" t="s">
        <v>17387</v>
      </c>
      <c r="O19820" s="3" t="s">
        <v>17388</v>
      </c>
      <c r="P19820" s="4">
        <v>29798.0</v>
      </c>
      <c r="Q19820" s="3" t="s">
        <v>37</v>
      </c>
      <c r="S19820" s="3" t="s">
        <v>34</v>
      </c>
    </row>
    <row r="19821">
      <c r="A19821" s="2">
        <v>42318.71491898148</v>
      </c>
      <c r="B19821" s="3">
        <v>2.0</v>
      </c>
      <c r="C19821" s="3" t="s">
        <v>17260</v>
      </c>
      <c r="D19821" s="3" t="s">
        <v>17303</v>
      </c>
      <c r="E19821" s="3" t="s">
        <v>17304</v>
      </c>
      <c r="F19821" s="3">
        <v>2.0</v>
      </c>
      <c r="G19821" s="3">
        <v>3.0</v>
      </c>
      <c r="H19821" s="3" t="s">
        <v>17215</v>
      </c>
      <c r="I19821" s="3" t="s">
        <v>17215</v>
      </c>
      <c r="J19821" s="3" t="s">
        <v>1617</v>
      </c>
      <c r="K19821" s="3" t="s">
        <v>24</v>
      </c>
      <c r="L19821" s="3">
        <v>10.0</v>
      </c>
      <c r="M19821" s="3" t="s">
        <v>25</v>
      </c>
      <c r="N19821" s="3" t="s">
        <v>17389</v>
      </c>
      <c r="O19821" s="3" t="s">
        <v>570</v>
      </c>
      <c r="P19821" s="4">
        <v>19530.0</v>
      </c>
      <c r="Q19821" s="3" t="s">
        <v>49</v>
      </c>
      <c r="S19821" s="3" t="s">
        <v>34</v>
      </c>
    </row>
    <row r="19822">
      <c r="A19822" s="2">
        <v>42318.71491898148</v>
      </c>
      <c r="B19822" s="3">
        <v>2.0</v>
      </c>
      <c r="C19822" s="3" t="s">
        <v>17260</v>
      </c>
      <c r="D19822" s="3" t="s">
        <v>17303</v>
      </c>
      <c r="E19822" s="3" t="s">
        <v>17304</v>
      </c>
      <c r="F19822" s="3">
        <v>2.0</v>
      </c>
      <c r="G19822" s="3">
        <v>3.0</v>
      </c>
      <c r="H19822" s="3" t="s">
        <v>17215</v>
      </c>
      <c r="I19822" s="3" t="s">
        <v>17215</v>
      </c>
      <c r="J19822" s="3" t="s">
        <v>1617</v>
      </c>
      <c r="K19822" s="3" t="s">
        <v>24</v>
      </c>
      <c r="L19822" s="3">
        <v>11.0</v>
      </c>
      <c r="M19822" s="3" t="s">
        <v>30</v>
      </c>
      <c r="N19822" s="3" t="s">
        <v>3373</v>
      </c>
      <c r="O19822" s="3" t="s">
        <v>5861</v>
      </c>
      <c r="P19822" s="4">
        <v>23856.0</v>
      </c>
      <c r="Q19822" s="3" t="s">
        <v>132</v>
      </c>
      <c r="S19822" s="3" t="s">
        <v>34</v>
      </c>
    </row>
    <row r="19823">
      <c r="A19823" s="2">
        <v>42318.71491898148</v>
      </c>
      <c r="B19823" s="3">
        <v>2.0</v>
      </c>
      <c r="C19823" s="3" t="s">
        <v>17260</v>
      </c>
      <c r="D19823" s="3" t="s">
        <v>17303</v>
      </c>
      <c r="E19823" s="3" t="s">
        <v>17304</v>
      </c>
      <c r="F19823" s="3">
        <v>2.0</v>
      </c>
      <c r="G19823" s="3">
        <v>3.0</v>
      </c>
      <c r="H19823" s="3" t="s">
        <v>17215</v>
      </c>
      <c r="I19823" s="3" t="s">
        <v>17215</v>
      </c>
      <c r="J19823" s="3" t="s">
        <v>1617</v>
      </c>
      <c r="K19823" s="3" t="s">
        <v>24</v>
      </c>
      <c r="L19823" s="3">
        <v>12.0</v>
      </c>
      <c r="M19823" s="3" t="s">
        <v>25</v>
      </c>
      <c r="N19823" s="3" t="s">
        <v>17390</v>
      </c>
      <c r="O19823" s="3" t="s">
        <v>3702</v>
      </c>
      <c r="P19823" s="4">
        <v>17265.0</v>
      </c>
      <c r="Q19823" s="3" t="s">
        <v>49</v>
      </c>
      <c r="S19823" s="3" t="s">
        <v>34</v>
      </c>
    </row>
    <row r="19824">
      <c r="A19824" s="2">
        <v>42318.71491898148</v>
      </c>
      <c r="B19824" s="3">
        <v>2.0</v>
      </c>
      <c r="C19824" s="3" t="s">
        <v>17260</v>
      </c>
      <c r="D19824" s="3" t="s">
        <v>17303</v>
      </c>
      <c r="E19824" s="3" t="s">
        <v>17304</v>
      </c>
      <c r="F19824" s="3">
        <v>2.0</v>
      </c>
      <c r="G19824" s="3">
        <v>3.0</v>
      </c>
      <c r="H19824" s="3" t="s">
        <v>17215</v>
      </c>
      <c r="I19824" s="3" t="s">
        <v>17215</v>
      </c>
      <c r="J19824" s="3" t="s">
        <v>1617</v>
      </c>
      <c r="K19824" s="3" t="s">
        <v>24</v>
      </c>
      <c r="L19824" s="3">
        <v>13.0</v>
      </c>
      <c r="M19824" s="3" t="s">
        <v>30</v>
      </c>
      <c r="N19824" s="3" t="s">
        <v>17391</v>
      </c>
      <c r="O19824" s="3" t="s">
        <v>1893</v>
      </c>
      <c r="P19824" s="4">
        <v>19336.0</v>
      </c>
      <c r="Q19824" s="3" t="s">
        <v>115</v>
      </c>
      <c r="S19824" s="3" t="s">
        <v>34</v>
      </c>
    </row>
    <row r="19825">
      <c r="A19825" s="2">
        <v>42318.71491898148</v>
      </c>
      <c r="B19825" s="3">
        <v>2.0</v>
      </c>
      <c r="C19825" s="3" t="s">
        <v>17260</v>
      </c>
      <c r="D19825" s="3" t="s">
        <v>17303</v>
      </c>
      <c r="E19825" s="3" t="s">
        <v>17304</v>
      </c>
      <c r="F19825" s="3">
        <v>2.0</v>
      </c>
      <c r="G19825" s="3">
        <v>3.0</v>
      </c>
      <c r="H19825" s="3" t="s">
        <v>17215</v>
      </c>
      <c r="I19825" s="3" t="s">
        <v>17215</v>
      </c>
      <c r="J19825" s="3" t="s">
        <v>1617</v>
      </c>
      <c r="K19825" s="3" t="s">
        <v>24</v>
      </c>
      <c r="L19825" s="3">
        <v>14.0</v>
      </c>
      <c r="M19825" s="3" t="s">
        <v>25</v>
      </c>
      <c r="N19825" s="3" t="s">
        <v>17392</v>
      </c>
      <c r="O19825" s="3" t="s">
        <v>17393</v>
      </c>
      <c r="P19825" s="4">
        <v>18712.0</v>
      </c>
      <c r="Q19825" s="3" t="s">
        <v>86</v>
      </c>
      <c r="S19825" s="3" t="s">
        <v>34</v>
      </c>
    </row>
    <row r="19826">
      <c r="A19826" s="2">
        <v>42318.71491898148</v>
      </c>
      <c r="B19826" s="3">
        <v>2.0</v>
      </c>
      <c r="C19826" s="3" t="s">
        <v>17260</v>
      </c>
      <c r="D19826" s="3" t="s">
        <v>17303</v>
      </c>
      <c r="E19826" s="3" t="s">
        <v>17304</v>
      </c>
      <c r="F19826" s="3">
        <v>2.0</v>
      </c>
      <c r="G19826" s="3">
        <v>3.0</v>
      </c>
      <c r="H19826" s="3" t="s">
        <v>17215</v>
      </c>
      <c r="I19826" s="3" t="s">
        <v>17215</v>
      </c>
      <c r="J19826" s="3" t="s">
        <v>1617</v>
      </c>
      <c r="K19826" s="3" t="s">
        <v>24</v>
      </c>
      <c r="L19826" s="3">
        <v>15.0</v>
      </c>
      <c r="M19826" s="3" t="s">
        <v>30</v>
      </c>
      <c r="N19826" s="3" t="s">
        <v>17365</v>
      </c>
      <c r="O19826" s="3" t="s">
        <v>323</v>
      </c>
      <c r="P19826" s="4">
        <v>16983.0</v>
      </c>
      <c r="Q19826" s="3" t="s">
        <v>145</v>
      </c>
      <c r="S19826" s="3" t="s">
        <v>34</v>
      </c>
    </row>
    <row r="19827">
      <c r="A19827" s="2">
        <v>42318.71491898148</v>
      </c>
      <c r="B19827" s="3">
        <v>2.0</v>
      </c>
      <c r="C19827" s="3" t="s">
        <v>17260</v>
      </c>
      <c r="D19827" s="3" t="s">
        <v>17320</v>
      </c>
      <c r="E19827" s="3" t="s">
        <v>17321</v>
      </c>
      <c r="F19827" s="3">
        <v>2.0</v>
      </c>
      <c r="G19827" s="3">
        <v>3.0</v>
      </c>
      <c r="H19827" s="3" t="s">
        <v>17215</v>
      </c>
      <c r="I19827" s="3" t="s">
        <v>17215</v>
      </c>
      <c r="J19827" s="3" t="s">
        <v>1617</v>
      </c>
      <c r="K19827" s="3" t="s">
        <v>24</v>
      </c>
      <c r="L19827" s="3">
        <v>1.0</v>
      </c>
      <c r="M19827" s="3" t="s">
        <v>25</v>
      </c>
      <c r="N19827" s="3" t="s">
        <v>17394</v>
      </c>
      <c r="O19827" s="3" t="s">
        <v>338</v>
      </c>
      <c r="P19827" s="4">
        <v>21608.0</v>
      </c>
      <c r="Q19827" s="3" t="s">
        <v>37</v>
      </c>
      <c r="S19827" s="3" t="s">
        <v>34</v>
      </c>
    </row>
    <row r="19828">
      <c r="A19828" s="2">
        <v>42318.71491898148</v>
      </c>
      <c r="B19828" s="3">
        <v>2.0</v>
      </c>
      <c r="C19828" s="3" t="s">
        <v>17260</v>
      </c>
      <c r="D19828" s="3" t="s">
        <v>17320</v>
      </c>
      <c r="E19828" s="3" t="s">
        <v>17321</v>
      </c>
      <c r="F19828" s="3">
        <v>2.0</v>
      </c>
      <c r="G19828" s="3">
        <v>3.0</v>
      </c>
      <c r="H19828" s="3" t="s">
        <v>17215</v>
      </c>
      <c r="I19828" s="3" t="s">
        <v>17215</v>
      </c>
      <c r="J19828" s="3" t="s">
        <v>1617</v>
      </c>
      <c r="K19828" s="3" t="s">
        <v>24</v>
      </c>
      <c r="L19828" s="3">
        <v>2.0</v>
      </c>
      <c r="M19828" s="3" t="s">
        <v>30</v>
      </c>
      <c r="N19828" s="3" t="s">
        <v>17395</v>
      </c>
      <c r="O19828" s="3" t="s">
        <v>3843</v>
      </c>
      <c r="P19828" s="4">
        <v>25243.0</v>
      </c>
      <c r="Q19828" s="3" t="s">
        <v>115</v>
      </c>
      <c r="S19828" s="3" t="s">
        <v>34</v>
      </c>
    </row>
    <row r="19829">
      <c r="A19829" s="2">
        <v>42318.71491898148</v>
      </c>
      <c r="B19829" s="3">
        <v>2.0</v>
      </c>
      <c r="C19829" s="3" t="s">
        <v>17260</v>
      </c>
      <c r="D19829" s="3" t="s">
        <v>17320</v>
      </c>
      <c r="E19829" s="3" t="s">
        <v>17321</v>
      </c>
      <c r="F19829" s="3">
        <v>2.0</v>
      </c>
      <c r="G19829" s="3">
        <v>3.0</v>
      </c>
      <c r="H19829" s="3" t="s">
        <v>17215</v>
      </c>
      <c r="I19829" s="3" t="s">
        <v>17215</v>
      </c>
      <c r="J19829" s="3" t="s">
        <v>1617</v>
      </c>
      <c r="K19829" s="3" t="s">
        <v>24</v>
      </c>
      <c r="L19829" s="3">
        <v>3.0</v>
      </c>
      <c r="M19829" s="3" t="s">
        <v>25</v>
      </c>
      <c r="N19829" s="3" t="s">
        <v>17396</v>
      </c>
      <c r="O19829" s="3" t="s">
        <v>371</v>
      </c>
      <c r="P19829" s="4">
        <v>25549.0</v>
      </c>
      <c r="Q19829" s="3" t="s">
        <v>115</v>
      </c>
      <c r="S19829" s="3" t="s">
        <v>34</v>
      </c>
    </row>
    <row r="19830">
      <c r="A19830" s="2">
        <v>42318.71491898148</v>
      </c>
      <c r="B19830" s="3">
        <v>2.0</v>
      </c>
      <c r="C19830" s="3" t="s">
        <v>17260</v>
      </c>
      <c r="D19830" s="3" t="s">
        <v>17320</v>
      </c>
      <c r="E19830" s="3" t="s">
        <v>17321</v>
      </c>
      <c r="F19830" s="3">
        <v>2.0</v>
      </c>
      <c r="G19830" s="3">
        <v>3.0</v>
      </c>
      <c r="H19830" s="3" t="s">
        <v>17215</v>
      </c>
      <c r="I19830" s="3" t="s">
        <v>17215</v>
      </c>
      <c r="J19830" s="3" t="s">
        <v>1617</v>
      </c>
      <c r="K19830" s="3" t="s">
        <v>24</v>
      </c>
      <c r="L19830" s="3">
        <v>4.0</v>
      </c>
      <c r="M19830" s="3" t="s">
        <v>30</v>
      </c>
      <c r="N19830" s="3" t="s">
        <v>17397</v>
      </c>
      <c r="O19830" s="3" t="s">
        <v>17361</v>
      </c>
      <c r="P19830" s="4">
        <v>20721.0</v>
      </c>
      <c r="Q19830" s="3" t="s">
        <v>115</v>
      </c>
      <c r="S19830" s="3" t="s">
        <v>34</v>
      </c>
    </row>
    <row r="19831">
      <c r="A19831" s="2">
        <v>42318.71491898148</v>
      </c>
      <c r="B19831" s="3">
        <v>2.0</v>
      </c>
      <c r="C19831" s="3" t="s">
        <v>17260</v>
      </c>
      <c r="D19831" s="3" t="s">
        <v>17320</v>
      </c>
      <c r="E19831" s="3" t="s">
        <v>17321</v>
      </c>
      <c r="F19831" s="3">
        <v>2.0</v>
      </c>
      <c r="G19831" s="3">
        <v>3.0</v>
      </c>
      <c r="H19831" s="3" t="s">
        <v>17215</v>
      </c>
      <c r="I19831" s="3" t="s">
        <v>17215</v>
      </c>
      <c r="J19831" s="3" t="s">
        <v>1617</v>
      </c>
      <c r="K19831" s="3" t="s">
        <v>24</v>
      </c>
      <c r="L19831" s="3">
        <v>5.0</v>
      </c>
      <c r="M19831" s="3" t="s">
        <v>25</v>
      </c>
      <c r="N19831" s="3" t="s">
        <v>8798</v>
      </c>
      <c r="O19831" s="3" t="s">
        <v>1995</v>
      </c>
      <c r="P19831" s="4">
        <v>22490.0</v>
      </c>
      <c r="Q19831" s="3" t="s">
        <v>132</v>
      </c>
      <c r="S19831" s="3" t="s">
        <v>34</v>
      </c>
    </row>
    <row r="19832">
      <c r="A19832" s="2">
        <v>42318.71491898148</v>
      </c>
      <c r="B19832" s="3">
        <v>2.0</v>
      </c>
      <c r="C19832" s="3" t="s">
        <v>17260</v>
      </c>
      <c r="D19832" s="3" t="s">
        <v>17320</v>
      </c>
      <c r="E19832" s="3" t="s">
        <v>17321</v>
      </c>
      <c r="F19832" s="3">
        <v>2.0</v>
      </c>
      <c r="G19832" s="3">
        <v>3.0</v>
      </c>
      <c r="H19832" s="3" t="s">
        <v>17215</v>
      </c>
      <c r="I19832" s="3" t="s">
        <v>17215</v>
      </c>
      <c r="J19832" s="3" t="s">
        <v>1617</v>
      </c>
      <c r="K19832" s="3" t="s">
        <v>24</v>
      </c>
      <c r="L19832" s="3">
        <v>6.0</v>
      </c>
      <c r="M19832" s="3" t="s">
        <v>30</v>
      </c>
      <c r="N19832" s="3" t="s">
        <v>17398</v>
      </c>
      <c r="O19832" s="3" t="s">
        <v>15310</v>
      </c>
      <c r="P19832" s="4">
        <v>20416.0</v>
      </c>
      <c r="Q19832" s="3" t="s">
        <v>37</v>
      </c>
      <c r="S19832" s="3" t="s">
        <v>34</v>
      </c>
    </row>
    <row r="19833">
      <c r="A19833" s="2">
        <v>42318.71491898148</v>
      </c>
      <c r="B19833" s="3">
        <v>2.0</v>
      </c>
      <c r="C19833" s="3" t="s">
        <v>17260</v>
      </c>
      <c r="D19833" s="3" t="s">
        <v>17320</v>
      </c>
      <c r="E19833" s="3" t="s">
        <v>17321</v>
      </c>
      <c r="F19833" s="3">
        <v>2.0</v>
      </c>
      <c r="G19833" s="3">
        <v>3.0</v>
      </c>
      <c r="H19833" s="3" t="s">
        <v>17215</v>
      </c>
      <c r="I19833" s="3" t="s">
        <v>17215</v>
      </c>
      <c r="J19833" s="3" t="s">
        <v>1617</v>
      </c>
      <c r="K19833" s="3" t="s">
        <v>24</v>
      </c>
      <c r="L19833" s="3">
        <v>7.0</v>
      </c>
      <c r="M19833" s="3" t="s">
        <v>25</v>
      </c>
      <c r="N19833" s="3" t="s">
        <v>17399</v>
      </c>
      <c r="O19833" s="3" t="s">
        <v>17400</v>
      </c>
      <c r="P19833" s="4">
        <v>18266.0</v>
      </c>
      <c r="Q19833" s="3" t="s">
        <v>49</v>
      </c>
      <c r="S19833" s="3" t="s">
        <v>34</v>
      </c>
    </row>
    <row r="19834">
      <c r="A19834" s="2">
        <v>42318.71491898148</v>
      </c>
      <c r="B19834" s="3">
        <v>2.0</v>
      </c>
      <c r="C19834" s="3" t="s">
        <v>17260</v>
      </c>
      <c r="D19834" s="3" t="s">
        <v>17320</v>
      </c>
      <c r="E19834" s="3" t="s">
        <v>17321</v>
      </c>
      <c r="F19834" s="3">
        <v>2.0</v>
      </c>
      <c r="G19834" s="3">
        <v>3.0</v>
      </c>
      <c r="H19834" s="3" t="s">
        <v>17215</v>
      </c>
      <c r="I19834" s="3" t="s">
        <v>17215</v>
      </c>
      <c r="J19834" s="3" t="s">
        <v>1617</v>
      </c>
      <c r="K19834" s="3" t="s">
        <v>24</v>
      </c>
      <c r="L19834" s="3">
        <v>8.0</v>
      </c>
      <c r="M19834" s="3" t="s">
        <v>30</v>
      </c>
      <c r="N19834" s="3" t="s">
        <v>17394</v>
      </c>
      <c r="O19834" s="3" t="s">
        <v>17401</v>
      </c>
      <c r="P19834" s="4">
        <v>25878.0</v>
      </c>
      <c r="Q19834" s="3" t="s">
        <v>37</v>
      </c>
      <c r="S19834" s="3" t="s">
        <v>34</v>
      </c>
    </row>
    <row r="19835">
      <c r="A19835" s="2">
        <v>42318.71491898148</v>
      </c>
      <c r="B19835" s="3">
        <v>2.0</v>
      </c>
      <c r="C19835" s="3" t="s">
        <v>17260</v>
      </c>
      <c r="D19835" s="3" t="s">
        <v>17320</v>
      </c>
      <c r="E19835" s="3" t="s">
        <v>17321</v>
      </c>
      <c r="F19835" s="3">
        <v>2.0</v>
      </c>
      <c r="G19835" s="3">
        <v>3.0</v>
      </c>
      <c r="H19835" s="3" t="s">
        <v>17215</v>
      </c>
      <c r="I19835" s="3" t="s">
        <v>17215</v>
      </c>
      <c r="J19835" s="3" t="s">
        <v>1617</v>
      </c>
      <c r="K19835" s="3" t="s">
        <v>24</v>
      </c>
      <c r="L19835" s="3">
        <v>9.0</v>
      </c>
      <c r="M19835" s="3" t="s">
        <v>25</v>
      </c>
      <c r="N19835" s="3" t="s">
        <v>17402</v>
      </c>
      <c r="O19835" s="3" t="s">
        <v>243</v>
      </c>
      <c r="P19835" s="4">
        <v>19907.0</v>
      </c>
      <c r="Q19835" s="3" t="s">
        <v>132</v>
      </c>
      <c r="S19835" s="3" t="s">
        <v>34</v>
      </c>
    </row>
    <row r="19836">
      <c r="A19836" s="2">
        <v>42318.71491898148</v>
      </c>
      <c r="B19836" s="3">
        <v>2.0</v>
      </c>
      <c r="C19836" s="3" t="s">
        <v>17260</v>
      </c>
      <c r="D19836" s="3" t="s">
        <v>17320</v>
      </c>
      <c r="E19836" s="3" t="s">
        <v>17321</v>
      </c>
      <c r="F19836" s="3">
        <v>2.0</v>
      </c>
      <c r="G19836" s="3">
        <v>3.0</v>
      </c>
      <c r="H19836" s="3" t="s">
        <v>17215</v>
      </c>
      <c r="I19836" s="3" t="s">
        <v>17215</v>
      </c>
      <c r="J19836" s="3" t="s">
        <v>1617</v>
      </c>
      <c r="K19836" s="3" t="s">
        <v>24</v>
      </c>
      <c r="L19836" s="3">
        <v>10.0</v>
      </c>
      <c r="M19836" s="3" t="s">
        <v>30</v>
      </c>
      <c r="N19836" s="3" t="s">
        <v>17403</v>
      </c>
      <c r="O19836" s="3" t="s">
        <v>10770</v>
      </c>
      <c r="P19836" s="4">
        <v>23925.0</v>
      </c>
      <c r="Q19836" s="3" t="s">
        <v>37</v>
      </c>
      <c r="S19836" s="3" t="s">
        <v>34</v>
      </c>
    </row>
    <row r="19837">
      <c r="A19837" s="2">
        <v>42318.71491898148</v>
      </c>
      <c r="B19837" s="3">
        <v>2.0</v>
      </c>
      <c r="C19837" s="3" t="s">
        <v>17260</v>
      </c>
      <c r="D19837" s="3" t="s">
        <v>17320</v>
      </c>
      <c r="E19837" s="3" t="s">
        <v>17321</v>
      </c>
      <c r="F19837" s="3">
        <v>2.0</v>
      </c>
      <c r="G19837" s="3">
        <v>3.0</v>
      </c>
      <c r="H19837" s="3" t="s">
        <v>17215</v>
      </c>
      <c r="I19837" s="3" t="s">
        <v>17215</v>
      </c>
      <c r="J19837" s="3" t="s">
        <v>1617</v>
      </c>
      <c r="K19837" s="3" t="s">
        <v>24</v>
      </c>
      <c r="L19837" s="3">
        <v>11.0</v>
      </c>
      <c r="M19837" s="3" t="s">
        <v>25</v>
      </c>
      <c r="N19837" s="3" t="s">
        <v>17404</v>
      </c>
      <c r="O19837" s="3" t="s">
        <v>1643</v>
      </c>
      <c r="P19837" s="4">
        <v>15833.0</v>
      </c>
      <c r="Q19837" s="3" t="s">
        <v>105</v>
      </c>
      <c r="S19837" s="3" t="s">
        <v>34</v>
      </c>
    </row>
    <row r="19838">
      <c r="A19838" s="2">
        <v>42318.71491898148</v>
      </c>
      <c r="B19838" s="3">
        <v>2.0</v>
      </c>
      <c r="C19838" s="3" t="s">
        <v>17260</v>
      </c>
      <c r="D19838" s="3" t="s">
        <v>17320</v>
      </c>
      <c r="E19838" s="3" t="s">
        <v>17321</v>
      </c>
      <c r="F19838" s="3">
        <v>2.0</v>
      </c>
      <c r="G19838" s="3">
        <v>3.0</v>
      </c>
      <c r="H19838" s="3" t="s">
        <v>17215</v>
      </c>
      <c r="I19838" s="3" t="s">
        <v>17215</v>
      </c>
      <c r="J19838" s="3" t="s">
        <v>1617</v>
      </c>
      <c r="K19838" s="3" t="s">
        <v>24</v>
      </c>
      <c r="L19838" s="3">
        <v>12.0</v>
      </c>
      <c r="M19838" s="3" t="s">
        <v>30</v>
      </c>
      <c r="N19838" s="3" t="s">
        <v>17377</v>
      </c>
      <c r="O19838" s="3" t="s">
        <v>717</v>
      </c>
      <c r="P19838" s="4">
        <v>20018.0</v>
      </c>
      <c r="Q19838" s="3" t="s">
        <v>37</v>
      </c>
      <c r="S19838" s="3" t="s">
        <v>34</v>
      </c>
    </row>
    <row r="19839">
      <c r="A19839" s="2">
        <v>42318.71491898148</v>
      </c>
      <c r="B19839" s="3">
        <v>2.0</v>
      </c>
      <c r="C19839" s="3" t="s">
        <v>17260</v>
      </c>
      <c r="D19839" s="3" t="s">
        <v>17320</v>
      </c>
      <c r="E19839" s="3" t="s">
        <v>17321</v>
      </c>
      <c r="F19839" s="3">
        <v>2.0</v>
      </c>
      <c r="G19839" s="3">
        <v>3.0</v>
      </c>
      <c r="H19839" s="3" t="s">
        <v>17215</v>
      </c>
      <c r="I19839" s="3" t="s">
        <v>17215</v>
      </c>
      <c r="J19839" s="3" t="s">
        <v>1617</v>
      </c>
      <c r="K19839" s="3" t="s">
        <v>24</v>
      </c>
      <c r="L19839" s="3">
        <v>13.0</v>
      </c>
      <c r="M19839" s="3" t="s">
        <v>25</v>
      </c>
      <c r="N19839" s="3" t="s">
        <v>17405</v>
      </c>
      <c r="O19839" s="3" t="s">
        <v>371</v>
      </c>
      <c r="P19839" s="4">
        <v>21637.0</v>
      </c>
      <c r="Q19839" s="3" t="s">
        <v>132</v>
      </c>
      <c r="S19839" s="3" t="s">
        <v>34</v>
      </c>
    </row>
    <row r="19840">
      <c r="A19840" s="2">
        <v>42318.71491898148</v>
      </c>
      <c r="B19840" s="3">
        <v>2.0</v>
      </c>
      <c r="C19840" s="3" t="s">
        <v>17260</v>
      </c>
      <c r="D19840" s="3" t="s">
        <v>17320</v>
      </c>
      <c r="E19840" s="3" t="s">
        <v>17321</v>
      </c>
      <c r="F19840" s="3">
        <v>2.0</v>
      </c>
      <c r="G19840" s="3">
        <v>3.0</v>
      </c>
      <c r="H19840" s="3" t="s">
        <v>17215</v>
      </c>
      <c r="I19840" s="3" t="s">
        <v>17215</v>
      </c>
      <c r="J19840" s="3" t="s">
        <v>1617</v>
      </c>
      <c r="K19840" s="3" t="s">
        <v>24</v>
      </c>
      <c r="L19840" s="3">
        <v>14.0</v>
      </c>
      <c r="M19840" s="3" t="s">
        <v>30</v>
      </c>
      <c r="N19840" s="3" t="s">
        <v>8798</v>
      </c>
      <c r="O19840" s="3" t="s">
        <v>163</v>
      </c>
      <c r="P19840" s="4">
        <v>27472.0</v>
      </c>
      <c r="Q19840" s="3" t="s">
        <v>37</v>
      </c>
      <c r="S19840" s="3" t="s">
        <v>34</v>
      </c>
    </row>
    <row r="19841">
      <c r="A19841" s="2">
        <v>42318.71491898148</v>
      </c>
      <c r="B19841" s="3">
        <v>2.0</v>
      </c>
      <c r="C19841" s="3" t="s">
        <v>17260</v>
      </c>
      <c r="D19841" s="3" t="s">
        <v>17320</v>
      </c>
      <c r="E19841" s="3" t="s">
        <v>17321</v>
      </c>
      <c r="F19841" s="3">
        <v>2.0</v>
      </c>
      <c r="G19841" s="3">
        <v>3.0</v>
      </c>
      <c r="H19841" s="3" t="s">
        <v>17215</v>
      </c>
      <c r="I19841" s="3" t="s">
        <v>17215</v>
      </c>
      <c r="J19841" s="3" t="s">
        <v>1617</v>
      </c>
      <c r="K19841" s="3" t="s">
        <v>24</v>
      </c>
      <c r="L19841" s="3">
        <v>15.0</v>
      </c>
      <c r="M19841" s="3" t="s">
        <v>25</v>
      </c>
      <c r="N19841" s="3" t="s">
        <v>17324</v>
      </c>
      <c r="O19841" s="3" t="s">
        <v>401</v>
      </c>
      <c r="P19841" s="4">
        <v>24436.0</v>
      </c>
      <c r="Q19841" s="3" t="s">
        <v>372</v>
      </c>
      <c r="S19841" s="3" t="s">
        <v>34</v>
      </c>
    </row>
    <row r="19842">
      <c r="A19842" s="2">
        <v>42318.71491898148</v>
      </c>
      <c r="B19842" s="3">
        <v>2.0</v>
      </c>
      <c r="C19842" s="3" t="s">
        <v>17260</v>
      </c>
      <c r="D19842" s="3" t="s">
        <v>17320</v>
      </c>
      <c r="E19842" s="3" t="s">
        <v>17321</v>
      </c>
      <c r="F19842" s="3">
        <v>2.0</v>
      </c>
      <c r="G19842" s="3">
        <v>3.0</v>
      </c>
      <c r="H19842" s="3" t="s">
        <v>17215</v>
      </c>
      <c r="I19842" s="3" t="s">
        <v>17215</v>
      </c>
      <c r="J19842" s="3" t="s">
        <v>1617</v>
      </c>
      <c r="K19842" s="3" t="s">
        <v>24</v>
      </c>
      <c r="L19842" s="3">
        <v>16.0</v>
      </c>
      <c r="M19842" s="3" t="s">
        <v>30</v>
      </c>
      <c r="N19842" s="3" t="s">
        <v>17389</v>
      </c>
      <c r="O19842" s="3" t="s">
        <v>112</v>
      </c>
      <c r="P19842" s="4">
        <v>21659.0</v>
      </c>
      <c r="Q19842" s="3" t="s">
        <v>132</v>
      </c>
      <c r="S19842" s="3" t="s">
        <v>34</v>
      </c>
    </row>
    <row r="19843">
      <c r="A19843" s="2">
        <v>42318.71491898148</v>
      </c>
      <c r="B19843" s="3">
        <v>2.0</v>
      </c>
      <c r="C19843" s="3" t="s">
        <v>17260</v>
      </c>
      <c r="D19843" s="3" t="s">
        <v>17261</v>
      </c>
      <c r="E19843" s="3" t="s">
        <v>17262</v>
      </c>
      <c r="F19843" s="3">
        <v>3.0</v>
      </c>
      <c r="G19843" s="3">
        <v>9.0</v>
      </c>
      <c r="H19843" s="3" t="s">
        <v>17406</v>
      </c>
      <c r="I19843" s="3" t="s">
        <v>17406</v>
      </c>
      <c r="J19843" s="3" t="s">
        <v>2013</v>
      </c>
      <c r="K19843" s="3" t="s">
        <v>24</v>
      </c>
      <c r="L19843" s="3">
        <v>1.0</v>
      </c>
      <c r="M19843" s="3" t="s">
        <v>30</v>
      </c>
      <c r="N19843" s="3" t="s">
        <v>17407</v>
      </c>
      <c r="O19843" s="3" t="s">
        <v>850</v>
      </c>
      <c r="P19843" s="4">
        <v>26306.0</v>
      </c>
      <c r="Q19843" s="3" t="s">
        <v>37</v>
      </c>
      <c r="S19843" s="3" t="s">
        <v>34</v>
      </c>
    </row>
    <row r="19844">
      <c r="A19844" s="2">
        <v>42318.71491898148</v>
      </c>
      <c r="B19844" s="3">
        <v>2.0</v>
      </c>
      <c r="C19844" s="3" t="s">
        <v>17260</v>
      </c>
      <c r="D19844" s="3" t="s">
        <v>17261</v>
      </c>
      <c r="E19844" s="3" t="s">
        <v>17262</v>
      </c>
      <c r="F19844" s="3">
        <v>3.0</v>
      </c>
      <c r="G19844" s="3">
        <v>9.0</v>
      </c>
      <c r="H19844" s="3" t="s">
        <v>17406</v>
      </c>
      <c r="I19844" s="3" t="s">
        <v>17406</v>
      </c>
      <c r="J19844" s="3" t="s">
        <v>2013</v>
      </c>
      <c r="K19844" s="3" t="s">
        <v>24</v>
      </c>
      <c r="L19844" s="3">
        <v>2.0</v>
      </c>
      <c r="M19844" s="3" t="s">
        <v>25</v>
      </c>
      <c r="N19844" s="3" t="s">
        <v>4039</v>
      </c>
      <c r="O19844" s="3" t="s">
        <v>796</v>
      </c>
      <c r="P19844" s="4">
        <v>21044.0</v>
      </c>
      <c r="Q19844" s="3" t="s">
        <v>169</v>
      </c>
      <c r="S19844" s="3" t="s">
        <v>34</v>
      </c>
    </row>
    <row r="19845">
      <c r="A19845" s="2">
        <v>42318.71491898148</v>
      </c>
      <c r="B19845" s="3">
        <v>2.0</v>
      </c>
      <c r="C19845" s="3" t="s">
        <v>17260</v>
      </c>
      <c r="D19845" s="3" t="s">
        <v>17261</v>
      </c>
      <c r="E19845" s="3" t="s">
        <v>17262</v>
      </c>
      <c r="F19845" s="3">
        <v>3.0</v>
      </c>
      <c r="G19845" s="3">
        <v>9.0</v>
      </c>
      <c r="H19845" s="3" t="s">
        <v>17406</v>
      </c>
      <c r="I19845" s="3" t="s">
        <v>17406</v>
      </c>
      <c r="J19845" s="3" t="s">
        <v>2013</v>
      </c>
      <c r="K19845" s="3" t="s">
        <v>24</v>
      </c>
      <c r="L19845" s="3">
        <v>3.0</v>
      </c>
      <c r="M19845" s="3" t="s">
        <v>30</v>
      </c>
      <c r="N19845" s="3" t="s">
        <v>17408</v>
      </c>
      <c r="O19845" s="3" t="s">
        <v>779</v>
      </c>
      <c r="P19845" s="4">
        <v>21647.0</v>
      </c>
      <c r="Q19845" s="3" t="s">
        <v>189</v>
      </c>
      <c r="S19845" s="3" t="s">
        <v>34</v>
      </c>
    </row>
    <row r="19846">
      <c r="A19846" s="2">
        <v>42318.71491898148</v>
      </c>
      <c r="B19846" s="3">
        <v>2.0</v>
      </c>
      <c r="C19846" s="3" t="s">
        <v>17260</v>
      </c>
      <c r="D19846" s="3" t="s">
        <v>17261</v>
      </c>
      <c r="E19846" s="3" t="s">
        <v>17262</v>
      </c>
      <c r="F19846" s="3">
        <v>3.0</v>
      </c>
      <c r="G19846" s="3">
        <v>9.0</v>
      </c>
      <c r="H19846" s="3" t="s">
        <v>17406</v>
      </c>
      <c r="I19846" s="3" t="s">
        <v>17406</v>
      </c>
      <c r="J19846" s="3" t="s">
        <v>2013</v>
      </c>
      <c r="K19846" s="3" t="s">
        <v>24</v>
      </c>
      <c r="L19846" s="3">
        <v>4.0</v>
      </c>
      <c r="M19846" s="3" t="s">
        <v>25</v>
      </c>
      <c r="N19846" s="3" t="s">
        <v>17409</v>
      </c>
      <c r="O19846" s="3" t="s">
        <v>7040</v>
      </c>
      <c r="P19846" s="4">
        <v>31132.0</v>
      </c>
      <c r="Q19846" s="3" t="s">
        <v>191</v>
      </c>
      <c r="S19846" s="3" t="s">
        <v>34</v>
      </c>
    </row>
    <row r="19847">
      <c r="A19847" s="2">
        <v>42318.71491898148</v>
      </c>
      <c r="B19847" s="3">
        <v>2.0</v>
      </c>
      <c r="C19847" s="3" t="s">
        <v>17260</v>
      </c>
      <c r="D19847" s="3" t="s">
        <v>17261</v>
      </c>
      <c r="E19847" s="3" t="s">
        <v>17262</v>
      </c>
      <c r="F19847" s="3">
        <v>3.0</v>
      </c>
      <c r="G19847" s="3">
        <v>9.0</v>
      </c>
      <c r="H19847" s="3" t="s">
        <v>17406</v>
      </c>
      <c r="I19847" s="3" t="s">
        <v>17406</v>
      </c>
      <c r="J19847" s="3" t="s">
        <v>2013</v>
      </c>
      <c r="K19847" s="3" t="s">
        <v>24</v>
      </c>
      <c r="L19847" s="3">
        <v>5.0</v>
      </c>
      <c r="M19847" s="3" t="s">
        <v>30</v>
      </c>
      <c r="N19847" s="3" t="s">
        <v>17410</v>
      </c>
      <c r="O19847" s="3" t="s">
        <v>17411</v>
      </c>
      <c r="P19847" s="4">
        <v>30622.0</v>
      </c>
      <c r="Q19847" s="3" t="s">
        <v>132</v>
      </c>
      <c r="S19847" s="3" t="s">
        <v>34</v>
      </c>
    </row>
    <row r="19848">
      <c r="A19848" s="2">
        <v>42318.71491898148</v>
      </c>
      <c r="B19848" s="3">
        <v>2.0</v>
      </c>
      <c r="C19848" s="3" t="s">
        <v>17260</v>
      </c>
      <c r="D19848" s="3" t="s">
        <v>17261</v>
      </c>
      <c r="E19848" s="3" t="s">
        <v>17262</v>
      </c>
      <c r="F19848" s="3">
        <v>3.0</v>
      </c>
      <c r="G19848" s="3">
        <v>9.0</v>
      </c>
      <c r="H19848" s="3" t="s">
        <v>17406</v>
      </c>
      <c r="I19848" s="3" t="s">
        <v>17406</v>
      </c>
      <c r="J19848" s="3" t="s">
        <v>2013</v>
      </c>
      <c r="K19848" s="3" t="s">
        <v>24</v>
      </c>
      <c r="L19848" s="3">
        <v>6.0</v>
      </c>
      <c r="M19848" s="3" t="s">
        <v>25</v>
      </c>
      <c r="N19848" s="3" t="s">
        <v>8798</v>
      </c>
      <c r="O19848" s="3" t="s">
        <v>9018</v>
      </c>
      <c r="P19848" s="4">
        <v>29297.0</v>
      </c>
      <c r="Q19848" s="3" t="s">
        <v>46</v>
      </c>
      <c r="S19848" s="3" t="s">
        <v>34</v>
      </c>
    </row>
    <row r="19849">
      <c r="A19849" s="2">
        <v>42318.71491898148</v>
      </c>
      <c r="B19849" s="3">
        <v>2.0</v>
      </c>
      <c r="C19849" s="3" t="s">
        <v>17260</v>
      </c>
      <c r="D19849" s="3" t="s">
        <v>17261</v>
      </c>
      <c r="E19849" s="3" t="s">
        <v>17262</v>
      </c>
      <c r="F19849" s="3">
        <v>3.0</v>
      </c>
      <c r="G19849" s="3">
        <v>9.0</v>
      </c>
      <c r="H19849" s="3" t="s">
        <v>17406</v>
      </c>
      <c r="I19849" s="3" t="s">
        <v>17406</v>
      </c>
      <c r="J19849" s="3" t="s">
        <v>2013</v>
      </c>
      <c r="K19849" s="3" t="s">
        <v>24</v>
      </c>
      <c r="L19849" s="3">
        <v>7.0</v>
      </c>
      <c r="M19849" s="3" t="s">
        <v>30</v>
      </c>
      <c r="N19849" s="3" t="s">
        <v>17412</v>
      </c>
      <c r="O19849" s="3" t="s">
        <v>17413</v>
      </c>
      <c r="P19849" s="4">
        <v>30807.0</v>
      </c>
      <c r="Q19849" s="3" t="s">
        <v>46</v>
      </c>
      <c r="S19849" s="3" t="s">
        <v>34</v>
      </c>
    </row>
    <row r="19850">
      <c r="A19850" s="2">
        <v>42318.71491898148</v>
      </c>
      <c r="B19850" s="3">
        <v>2.0</v>
      </c>
      <c r="C19850" s="3" t="s">
        <v>17260</v>
      </c>
      <c r="D19850" s="3" t="s">
        <v>17261</v>
      </c>
      <c r="E19850" s="3" t="s">
        <v>17262</v>
      </c>
      <c r="F19850" s="3">
        <v>3.0</v>
      </c>
      <c r="G19850" s="3">
        <v>9.0</v>
      </c>
      <c r="H19850" s="3" t="s">
        <v>17406</v>
      </c>
      <c r="I19850" s="3" t="s">
        <v>17406</v>
      </c>
      <c r="J19850" s="3" t="s">
        <v>2013</v>
      </c>
      <c r="K19850" s="3" t="s">
        <v>24</v>
      </c>
      <c r="L19850" s="3">
        <v>8.0</v>
      </c>
      <c r="M19850" s="3" t="s">
        <v>25</v>
      </c>
      <c r="N19850" s="3" t="s">
        <v>17414</v>
      </c>
      <c r="O19850" s="3" t="s">
        <v>6708</v>
      </c>
      <c r="P19850" s="4">
        <v>19978.0</v>
      </c>
      <c r="Q19850" s="3" t="s">
        <v>189</v>
      </c>
      <c r="S19850" s="3" t="s">
        <v>34</v>
      </c>
    </row>
    <row r="19851">
      <c r="A19851" s="2">
        <v>42318.71491898148</v>
      </c>
      <c r="B19851" s="3">
        <v>2.0</v>
      </c>
      <c r="C19851" s="3" t="s">
        <v>17260</v>
      </c>
      <c r="D19851" s="3" t="s">
        <v>17261</v>
      </c>
      <c r="E19851" s="3" t="s">
        <v>17262</v>
      </c>
      <c r="F19851" s="3">
        <v>3.0</v>
      </c>
      <c r="G19851" s="3">
        <v>9.0</v>
      </c>
      <c r="H19851" s="3" t="s">
        <v>17406</v>
      </c>
      <c r="I19851" s="3" t="s">
        <v>17406</v>
      </c>
      <c r="J19851" s="3" t="s">
        <v>2013</v>
      </c>
      <c r="K19851" s="3" t="s">
        <v>24</v>
      </c>
      <c r="L19851" s="3">
        <v>9.0</v>
      </c>
      <c r="M19851" s="3" t="s">
        <v>30</v>
      </c>
      <c r="N19851" s="3" t="s">
        <v>15035</v>
      </c>
      <c r="O19851" s="3" t="s">
        <v>336</v>
      </c>
      <c r="P19851" s="4">
        <v>27145.0</v>
      </c>
      <c r="Q19851" s="3" t="s">
        <v>52</v>
      </c>
      <c r="S19851" s="3" t="s">
        <v>34</v>
      </c>
    </row>
    <row r="19852">
      <c r="A19852" s="2">
        <v>42318.71491898148</v>
      </c>
      <c r="B19852" s="3">
        <v>2.0</v>
      </c>
      <c r="C19852" s="3" t="s">
        <v>17260</v>
      </c>
      <c r="D19852" s="3" t="s">
        <v>17261</v>
      </c>
      <c r="E19852" s="3" t="s">
        <v>17262</v>
      </c>
      <c r="F19852" s="3">
        <v>3.0</v>
      </c>
      <c r="G19852" s="3">
        <v>9.0</v>
      </c>
      <c r="H19852" s="3" t="s">
        <v>17406</v>
      </c>
      <c r="I19852" s="3" t="s">
        <v>17406</v>
      </c>
      <c r="J19852" s="3" t="s">
        <v>2013</v>
      </c>
      <c r="K19852" s="3" t="s">
        <v>24</v>
      </c>
      <c r="L19852" s="3">
        <v>10.0</v>
      </c>
      <c r="M19852" s="3" t="s">
        <v>25</v>
      </c>
      <c r="N19852" s="3" t="s">
        <v>17415</v>
      </c>
      <c r="O19852" s="3" t="s">
        <v>281</v>
      </c>
      <c r="P19852" s="4">
        <v>21024.0</v>
      </c>
      <c r="Q19852" s="3" t="s">
        <v>37</v>
      </c>
      <c r="S19852" s="3" t="s">
        <v>34</v>
      </c>
    </row>
    <row r="19853">
      <c r="A19853" s="2">
        <v>42318.71491898148</v>
      </c>
      <c r="B19853" s="3">
        <v>2.0</v>
      </c>
      <c r="C19853" s="3" t="s">
        <v>17260</v>
      </c>
      <c r="D19853" s="3" t="s">
        <v>17261</v>
      </c>
      <c r="E19853" s="3" t="s">
        <v>17262</v>
      </c>
      <c r="F19853" s="3">
        <v>3.0</v>
      </c>
      <c r="G19853" s="3">
        <v>9.0</v>
      </c>
      <c r="H19853" s="3" t="s">
        <v>17406</v>
      </c>
      <c r="I19853" s="3" t="s">
        <v>17406</v>
      </c>
      <c r="J19853" s="3" t="s">
        <v>2013</v>
      </c>
      <c r="K19853" s="3" t="s">
        <v>24</v>
      </c>
      <c r="L19853" s="3">
        <v>11.0</v>
      </c>
      <c r="M19853" s="3" t="s">
        <v>30</v>
      </c>
      <c r="N19853" s="3" t="s">
        <v>17416</v>
      </c>
      <c r="O19853" s="3" t="s">
        <v>1116</v>
      </c>
      <c r="P19853" s="4">
        <v>27896.0</v>
      </c>
      <c r="Q19853" s="3" t="s">
        <v>115</v>
      </c>
      <c r="S19853" s="3" t="s">
        <v>34</v>
      </c>
    </row>
    <row r="19854">
      <c r="A19854" s="2">
        <v>42318.71491898148</v>
      </c>
      <c r="B19854" s="3">
        <v>2.0</v>
      </c>
      <c r="C19854" s="3" t="s">
        <v>17260</v>
      </c>
      <c r="D19854" s="3" t="s">
        <v>17261</v>
      </c>
      <c r="E19854" s="3" t="s">
        <v>17262</v>
      </c>
      <c r="F19854" s="3">
        <v>3.0</v>
      </c>
      <c r="G19854" s="3">
        <v>9.0</v>
      </c>
      <c r="H19854" s="3" t="s">
        <v>17406</v>
      </c>
      <c r="I19854" s="3" t="s">
        <v>17406</v>
      </c>
      <c r="J19854" s="3" t="s">
        <v>2013</v>
      </c>
      <c r="K19854" s="3" t="s">
        <v>24</v>
      </c>
      <c r="L19854" s="3">
        <v>12.0</v>
      </c>
      <c r="M19854" s="3" t="s">
        <v>25</v>
      </c>
      <c r="N19854" s="3" t="s">
        <v>17417</v>
      </c>
      <c r="O19854" s="3" t="s">
        <v>59</v>
      </c>
      <c r="P19854" s="4">
        <v>22761.0</v>
      </c>
      <c r="Q19854" s="3" t="s">
        <v>40</v>
      </c>
      <c r="S19854" s="3" t="s">
        <v>34</v>
      </c>
    </row>
    <row r="19855">
      <c r="A19855" s="2">
        <v>42318.71491898148</v>
      </c>
      <c r="B19855" s="3">
        <v>2.0</v>
      </c>
      <c r="C19855" s="3" t="s">
        <v>17260</v>
      </c>
      <c r="D19855" s="3" t="s">
        <v>17261</v>
      </c>
      <c r="E19855" s="3" t="s">
        <v>17262</v>
      </c>
      <c r="F19855" s="3">
        <v>3.0</v>
      </c>
      <c r="G19855" s="3">
        <v>9.0</v>
      </c>
      <c r="H19855" s="3" t="s">
        <v>17406</v>
      </c>
      <c r="I19855" s="3" t="s">
        <v>17406</v>
      </c>
      <c r="J19855" s="3" t="s">
        <v>2013</v>
      </c>
      <c r="K19855" s="3" t="s">
        <v>24</v>
      </c>
      <c r="L19855" s="3">
        <v>13.0</v>
      </c>
      <c r="M19855" s="3" t="s">
        <v>30</v>
      </c>
      <c r="N19855" s="3" t="s">
        <v>17418</v>
      </c>
      <c r="O19855" s="3" t="s">
        <v>1453</v>
      </c>
      <c r="P19855" s="4">
        <v>31287.0</v>
      </c>
      <c r="Q19855" s="3" t="s">
        <v>228</v>
      </c>
      <c r="S19855" s="3" t="s">
        <v>34</v>
      </c>
    </row>
    <row r="19856">
      <c r="A19856" s="2">
        <v>42318.71491898148</v>
      </c>
      <c r="B19856" s="3">
        <v>2.0</v>
      </c>
      <c r="C19856" s="3" t="s">
        <v>17260</v>
      </c>
      <c r="D19856" s="3" t="s">
        <v>17261</v>
      </c>
      <c r="E19856" s="3" t="s">
        <v>17262</v>
      </c>
      <c r="F19856" s="3">
        <v>3.0</v>
      </c>
      <c r="G19856" s="3">
        <v>9.0</v>
      </c>
      <c r="H19856" s="3" t="s">
        <v>17406</v>
      </c>
      <c r="I19856" s="3" t="s">
        <v>17406</v>
      </c>
      <c r="J19856" s="3" t="s">
        <v>2013</v>
      </c>
      <c r="K19856" s="3" t="s">
        <v>24</v>
      </c>
      <c r="L19856" s="3">
        <v>14.0</v>
      </c>
      <c r="M19856" s="3" t="s">
        <v>25</v>
      </c>
      <c r="N19856" s="3" t="s">
        <v>17419</v>
      </c>
      <c r="O19856" s="3" t="s">
        <v>417</v>
      </c>
      <c r="P19856" s="4">
        <v>22008.0</v>
      </c>
      <c r="Q19856" s="3" t="s">
        <v>115</v>
      </c>
      <c r="S19856" s="3" t="s">
        <v>34</v>
      </c>
    </row>
    <row r="19857">
      <c r="A19857" s="2">
        <v>42318.71491898148</v>
      </c>
      <c r="B19857" s="3">
        <v>2.0</v>
      </c>
      <c r="C19857" s="3" t="s">
        <v>17260</v>
      </c>
      <c r="D19857" s="3" t="s">
        <v>17261</v>
      </c>
      <c r="E19857" s="3" t="s">
        <v>17262</v>
      </c>
      <c r="F19857" s="3">
        <v>3.0</v>
      </c>
      <c r="G19857" s="3">
        <v>9.0</v>
      </c>
      <c r="H19857" s="3" t="s">
        <v>17406</v>
      </c>
      <c r="I19857" s="3" t="s">
        <v>17406</v>
      </c>
      <c r="J19857" s="3" t="s">
        <v>2013</v>
      </c>
      <c r="K19857" s="3" t="s">
        <v>24</v>
      </c>
      <c r="L19857" s="3">
        <v>15.0</v>
      </c>
      <c r="M19857" s="3" t="s">
        <v>30</v>
      </c>
      <c r="N19857" s="3" t="s">
        <v>469</v>
      </c>
      <c r="O19857" s="3" t="s">
        <v>3401</v>
      </c>
      <c r="P19857" s="4">
        <v>18777.0</v>
      </c>
      <c r="Q19857" s="3" t="s">
        <v>49</v>
      </c>
      <c r="S19857" s="3" t="s">
        <v>34</v>
      </c>
    </row>
    <row r="19858">
      <c r="A19858" s="2">
        <v>42318.71491898148</v>
      </c>
      <c r="B19858" s="3">
        <v>2.0</v>
      </c>
      <c r="C19858" s="3" t="s">
        <v>17260</v>
      </c>
      <c r="D19858" s="3" t="s">
        <v>17261</v>
      </c>
      <c r="E19858" s="3" t="s">
        <v>17262</v>
      </c>
      <c r="F19858" s="3">
        <v>3.0</v>
      </c>
      <c r="G19858" s="3">
        <v>9.0</v>
      </c>
      <c r="H19858" s="3" t="s">
        <v>17406</v>
      </c>
      <c r="I19858" s="3" t="s">
        <v>17406</v>
      </c>
      <c r="J19858" s="3" t="s">
        <v>2013</v>
      </c>
      <c r="K19858" s="3" t="s">
        <v>24</v>
      </c>
      <c r="L19858" s="3">
        <v>16.0</v>
      </c>
      <c r="M19858" s="3" t="s">
        <v>25</v>
      </c>
      <c r="N19858" s="3" t="s">
        <v>17420</v>
      </c>
      <c r="O19858" s="3" t="s">
        <v>9797</v>
      </c>
      <c r="P19858" s="4">
        <v>24401.0</v>
      </c>
      <c r="Q19858" s="3" t="s">
        <v>115</v>
      </c>
      <c r="S19858" s="3" t="s">
        <v>34</v>
      </c>
    </row>
    <row r="19859">
      <c r="A19859" s="2">
        <v>42318.71491898148</v>
      </c>
      <c r="B19859" s="3">
        <v>2.0</v>
      </c>
      <c r="C19859" s="3" t="s">
        <v>17260</v>
      </c>
      <c r="D19859" s="3" t="s">
        <v>17261</v>
      </c>
      <c r="E19859" s="3" t="s">
        <v>17262</v>
      </c>
      <c r="F19859" s="3">
        <v>3.0</v>
      </c>
      <c r="G19859" s="3">
        <v>9.0</v>
      </c>
      <c r="H19859" s="3" t="s">
        <v>17406</v>
      </c>
      <c r="I19859" s="3" t="s">
        <v>17406</v>
      </c>
      <c r="J19859" s="3" t="s">
        <v>2013</v>
      </c>
      <c r="K19859" s="3" t="s">
        <v>24</v>
      </c>
      <c r="L19859" s="3">
        <v>17.0</v>
      </c>
      <c r="M19859" s="3" t="s">
        <v>30</v>
      </c>
      <c r="N19859" s="3" t="s">
        <v>2556</v>
      </c>
      <c r="O19859" s="3" t="s">
        <v>803</v>
      </c>
      <c r="P19859" s="4">
        <v>19663.0</v>
      </c>
      <c r="Q19859" s="3" t="s">
        <v>970</v>
      </c>
      <c r="S19859" s="3" t="s">
        <v>34</v>
      </c>
    </row>
    <row r="19860">
      <c r="A19860" s="2">
        <v>42318.71491898148</v>
      </c>
      <c r="B19860" s="3">
        <v>2.0</v>
      </c>
      <c r="C19860" s="3" t="s">
        <v>17260</v>
      </c>
      <c r="D19860" s="3" t="s">
        <v>17283</v>
      </c>
      <c r="E19860" s="3" t="s">
        <v>17284</v>
      </c>
      <c r="F19860" s="3">
        <v>3.0</v>
      </c>
      <c r="G19860" s="3">
        <v>9.0</v>
      </c>
      <c r="H19860" s="3" t="s">
        <v>17406</v>
      </c>
      <c r="I19860" s="3" t="s">
        <v>17406</v>
      </c>
      <c r="J19860" s="3" t="s">
        <v>2013</v>
      </c>
      <c r="K19860" s="3" t="s">
        <v>272</v>
      </c>
      <c r="L19860" s="3">
        <v>1.0</v>
      </c>
      <c r="M19860" s="3" t="s">
        <v>25</v>
      </c>
      <c r="N19860" s="3" t="s">
        <v>17421</v>
      </c>
      <c r="O19860" s="3" t="s">
        <v>9869</v>
      </c>
      <c r="P19860" s="4">
        <v>19105.0</v>
      </c>
      <c r="Q19860" s="3" t="s">
        <v>169</v>
      </c>
      <c r="S19860" s="3" t="s">
        <v>34</v>
      </c>
    </row>
    <row r="19861">
      <c r="A19861" s="2">
        <v>42318.71491898148</v>
      </c>
      <c r="B19861" s="3">
        <v>2.0</v>
      </c>
      <c r="C19861" s="3" t="s">
        <v>17260</v>
      </c>
      <c r="D19861" s="3" t="s">
        <v>17283</v>
      </c>
      <c r="E19861" s="3" t="s">
        <v>17284</v>
      </c>
      <c r="F19861" s="3">
        <v>3.0</v>
      </c>
      <c r="G19861" s="3">
        <v>9.0</v>
      </c>
      <c r="H19861" s="3" t="s">
        <v>17406</v>
      </c>
      <c r="I19861" s="3" t="s">
        <v>17406</v>
      </c>
      <c r="J19861" s="3" t="s">
        <v>2013</v>
      </c>
      <c r="K19861" s="3" t="s">
        <v>24</v>
      </c>
      <c r="L19861" s="3">
        <v>2.0</v>
      </c>
      <c r="M19861" s="3" t="s">
        <v>30</v>
      </c>
      <c r="N19861" s="3" t="s">
        <v>17422</v>
      </c>
      <c r="O19861" s="3" t="s">
        <v>3930</v>
      </c>
      <c r="P19861" s="4">
        <v>21831.0</v>
      </c>
      <c r="Q19861" s="3" t="s">
        <v>740</v>
      </c>
      <c r="S19861" s="3" t="s">
        <v>34</v>
      </c>
    </row>
    <row r="19862">
      <c r="A19862" s="2">
        <v>42318.71491898148</v>
      </c>
      <c r="B19862" s="3">
        <v>2.0</v>
      </c>
      <c r="C19862" s="3" t="s">
        <v>17260</v>
      </c>
      <c r="D19862" s="3" t="s">
        <v>17283</v>
      </c>
      <c r="E19862" s="3" t="s">
        <v>17284</v>
      </c>
      <c r="F19862" s="3">
        <v>3.0</v>
      </c>
      <c r="G19862" s="3">
        <v>9.0</v>
      </c>
      <c r="H19862" s="3" t="s">
        <v>17406</v>
      </c>
      <c r="I19862" s="3" t="s">
        <v>17406</v>
      </c>
      <c r="J19862" s="3" t="s">
        <v>2013</v>
      </c>
      <c r="K19862" s="3" t="s">
        <v>24</v>
      </c>
      <c r="L19862" s="3">
        <v>3.0</v>
      </c>
      <c r="M19862" s="3" t="s">
        <v>25</v>
      </c>
      <c r="N19862" s="3" t="s">
        <v>524</v>
      </c>
      <c r="O19862" s="3" t="s">
        <v>297</v>
      </c>
      <c r="P19862" s="4">
        <v>17685.0</v>
      </c>
      <c r="Q19862" s="3" t="s">
        <v>105</v>
      </c>
      <c r="S19862" s="3" t="s">
        <v>34</v>
      </c>
    </row>
    <row r="19863">
      <c r="A19863" s="2">
        <v>42318.71491898148</v>
      </c>
      <c r="B19863" s="3">
        <v>2.0</v>
      </c>
      <c r="C19863" s="3" t="s">
        <v>17260</v>
      </c>
      <c r="D19863" s="3" t="s">
        <v>17283</v>
      </c>
      <c r="E19863" s="3" t="s">
        <v>17284</v>
      </c>
      <c r="F19863" s="3">
        <v>3.0</v>
      </c>
      <c r="G19863" s="3">
        <v>9.0</v>
      </c>
      <c r="H19863" s="3" t="s">
        <v>17406</v>
      </c>
      <c r="I19863" s="3" t="s">
        <v>17406</v>
      </c>
      <c r="J19863" s="3" t="s">
        <v>2013</v>
      </c>
      <c r="K19863" s="3" t="s">
        <v>24</v>
      </c>
      <c r="L19863" s="3">
        <v>4.0</v>
      </c>
      <c r="M19863" s="3" t="s">
        <v>30</v>
      </c>
      <c r="N19863" s="3" t="s">
        <v>3740</v>
      </c>
      <c r="O19863" s="3" t="s">
        <v>2438</v>
      </c>
      <c r="P19863" s="4">
        <v>30536.0</v>
      </c>
      <c r="Q19863" s="3" t="s">
        <v>115</v>
      </c>
      <c r="S19863" s="3" t="s">
        <v>34</v>
      </c>
    </row>
    <row r="19864">
      <c r="A19864" s="2">
        <v>42318.71491898148</v>
      </c>
      <c r="B19864" s="3">
        <v>2.0</v>
      </c>
      <c r="C19864" s="3" t="s">
        <v>17260</v>
      </c>
      <c r="D19864" s="3" t="s">
        <v>17283</v>
      </c>
      <c r="E19864" s="3" t="s">
        <v>17284</v>
      </c>
      <c r="F19864" s="3">
        <v>3.0</v>
      </c>
      <c r="G19864" s="3">
        <v>9.0</v>
      </c>
      <c r="H19864" s="3" t="s">
        <v>17406</v>
      </c>
      <c r="I19864" s="3" t="s">
        <v>17406</v>
      </c>
      <c r="J19864" s="3" t="s">
        <v>2013</v>
      </c>
      <c r="K19864" s="3" t="s">
        <v>24</v>
      </c>
      <c r="L19864" s="3">
        <v>5.0</v>
      </c>
      <c r="M19864" s="3" t="s">
        <v>25</v>
      </c>
      <c r="N19864" s="3" t="s">
        <v>17423</v>
      </c>
      <c r="O19864" s="3" t="s">
        <v>200</v>
      </c>
      <c r="P19864" s="4">
        <v>21276.0</v>
      </c>
      <c r="Q19864" s="3" t="s">
        <v>115</v>
      </c>
      <c r="S19864" s="3" t="s">
        <v>34</v>
      </c>
    </row>
    <row r="19865">
      <c r="A19865" s="2">
        <v>42318.71491898148</v>
      </c>
      <c r="B19865" s="3">
        <v>2.0</v>
      </c>
      <c r="C19865" s="3" t="s">
        <v>17260</v>
      </c>
      <c r="D19865" s="3" t="s">
        <v>17283</v>
      </c>
      <c r="E19865" s="3" t="s">
        <v>17284</v>
      </c>
      <c r="F19865" s="3">
        <v>3.0</v>
      </c>
      <c r="G19865" s="3">
        <v>9.0</v>
      </c>
      <c r="H19865" s="3" t="s">
        <v>17406</v>
      </c>
      <c r="I19865" s="3" t="s">
        <v>17406</v>
      </c>
      <c r="J19865" s="3" t="s">
        <v>2013</v>
      </c>
      <c r="K19865" s="3" t="s">
        <v>24</v>
      </c>
      <c r="L19865" s="3">
        <v>6.0</v>
      </c>
      <c r="M19865" s="3" t="s">
        <v>30</v>
      </c>
      <c r="N19865" s="3" t="s">
        <v>17424</v>
      </c>
      <c r="O19865" s="3" t="s">
        <v>1307</v>
      </c>
      <c r="P19865" s="4">
        <v>25162.0</v>
      </c>
      <c r="Q19865" s="3" t="s">
        <v>132</v>
      </c>
      <c r="S19865" s="3" t="s">
        <v>34</v>
      </c>
    </row>
    <row r="19866">
      <c r="A19866" s="2">
        <v>42318.71491898148</v>
      </c>
      <c r="B19866" s="3">
        <v>2.0</v>
      </c>
      <c r="C19866" s="3" t="s">
        <v>17260</v>
      </c>
      <c r="D19866" s="3" t="s">
        <v>17283</v>
      </c>
      <c r="E19866" s="3" t="s">
        <v>17284</v>
      </c>
      <c r="F19866" s="3">
        <v>3.0</v>
      </c>
      <c r="G19866" s="3">
        <v>9.0</v>
      </c>
      <c r="H19866" s="3" t="s">
        <v>17406</v>
      </c>
      <c r="I19866" s="3" t="s">
        <v>17406</v>
      </c>
      <c r="J19866" s="3" t="s">
        <v>2013</v>
      </c>
      <c r="K19866" s="3" t="s">
        <v>24</v>
      </c>
      <c r="L19866" s="3">
        <v>7.0</v>
      </c>
      <c r="M19866" s="3" t="s">
        <v>25</v>
      </c>
      <c r="N19866" s="3" t="s">
        <v>17425</v>
      </c>
      <c r="O19866" s="3" t="s">
        <v>1593</v>
      </c>
      <c r="P19866" s="4">
        <v>33640.0</v>
      </c>
      <c r="Q19866" s="3" t="s">
        <v>191</v>
      </c>
      <c r="S19866" s="3" t="s">
        <v>34</v>
      </c>
    </row>
    <row r="19867">
      <c r="A19867" s="2">
        <v>42318.71491898148</v>
      </c>
      <c r="B19867" s="3">
        <v>2.0</v>
      </c>
      <c r="C19867" s="3" t="s">
        <v>17260</v>
      </c>
      <c r="D19867" s="3" t="s">
        <v>17283</v>
      </c>
      <c r="E19867" s="3" t="s">
        <v>17284</v>
      </c>
      <c r="F19867" s="3">
        <v>3.0</v>
      </c>
      <c r="G19867" s="3">
        <v>9.0</v>
      </c>
      <c r="H19867" s="3" t="s">
        <v>17406</v>
      </c>
      <c r="I19867" s="3" t="s">
        <v>17406</v>
      </c>
      <c r="J19867" s="3" t="s">
        <v>2013</v>
      </c>
      <c r="K19867" s="3" t="s">
        <v>24</v>
      </c>
      <c r="L19867" s="3">
        <v>8.0</v>
      </c>
      <c r="M19867" s="3" t="s">
        <v>30</v>
      </c>
      <c r="N19867" s="3" t="s">
        <v>17426</v>
      </c>
      <c r="O19867" s="3" t="s">
        <v>102</v>
      </c>
      <c r="P19867" s="4">
        <v>18453.0</v>
      </c>
      <c r="Q19867" s="3" t="s">
        <v>49</v>
      </c>
      <c r="S19867" s="3" t="s">
        <v>34</v>
      </c>
    </row>
    <row r="19868">
      <c r="A19868" s="2">
        <v>42318.71491898148</v>
      </c>
      <c r="B19868" s="3">
        <v>2.0</v>
      </c>
      <c r="C19868" s="3" t="s">
        <v>17260</v>
      </c>
      <c r="D19868" s="3" t="s">
        <v>17283</v>
      </c>
      <c r="E19868" s="3" t="s">
        <v>17284</v>
      </c>
      <c r="F19868" s="3">
        <v>3.0</v>
      </c>
      <c r="G19868" s="3">
        <v>9.0</v>
      </c>
      <c r="H19868" s="3" t="s">
        <v>17406</v>
      </c>
      <c r="I19868" s="3" t="s">
        <v>17406</v>
      </c>
      <c r="J19868" s="3" t="s">
        <v>2013</v>
      </c>
      <c r="K19868" s="3" t="s">
        <v>24</v>
      </c>
      <c r="L19868" s="3">
        <v>9.0</v>
      </c>
      <c r="M19868" s="3" t="s">
        <v>25</v>
      </c>
      <c r="N19868" s="3" t="s">
        <v>17427</v>
      </c>
      <c r="O19868" s="3" t="s">
        <v>1624</v>
      </c>
      <c r="P19868" s="4">
        <v>21194.0</v>
      </c>
      <c r="Q19868" s="3" t="s">
        <v>7169</v>
      </c>
      <c r="S19868" s="3" t="s">
        <v>34</v>
      </c>
    </row>
    <row r="19869">
      <c r="A19869" s="2">
        <v>42318.71491898148</v>
      </c>
      <c r="B19869" s="3">
        <v>2.0</v>
      </c>
      <c r="C19869" s="3" t="s">
        <v>17260</v>
      </c>
      <c r="D19869" s="3" t="s">
        <v>17283</v>
      </c>
      <c r="E19869" s="3" t="s">
        <v>17284</v>
      </c>
      <c r="F19869" s="3">
        <v>3.0</v>
      </c>
      <c r="G19869" s="3">
        <v>9.0</v>
      </c>
      <c r="H19869" s="3" t="s">
        <v>17406</v>
      </c>
      <c r="I19869" s="3" t="s">
        <v>17406</v>
      </c>
      <c r="J19869" s="3" t="s">
        <v>2013</v>
      </c>
      <c r="K19869" s="3" t="s">
        <v>24</v>
      </c>
      <c r="L19869" s="3">
        <v>10.0</v>
      </c>
      <c r="M19869" s="3" t="s">
        <v>30</v>
      </c>
      <c r="N19869" s="3" t="s">
        <v>17428</v>
      </c>
      <c r="O19869" s="3" t="s">
        <v>93</v>
      </c>
      <c r="P19869" s="4">
        <v>26057.0</v>
      </c>
      <c r="Q19869" s="3" t="s">
        <v>132</v>
      </c>
      <c r="S19869" s="3" t="s">
        <v>34</v>
      </c>
    </row>
    <row r="19870">
      <c r="A19870" s="2">
        <v>42318.71491898148</v>
      </c>
      <c r="B19870" s="3">
        <v>2.0</v>
      </c>
      <c r="C19870" s="3" t="s">
        <v>17260</v>
      </c>
      <c r="D19870" s="3" t="s">
        <v>17283</v>
      </c>
      <c r="E19870" s="3" t="s">
        <v>17284</v>
      </c>
      <c r="F19870" s="3">
        <v>3.0</v>
      </c>
      <c r="G19870" s="3">
        <v>9.0</v>
      </c>
      <c r="H19870" s="3" t="s">
        <v>17406</v>
      </c>
      <c r="I19870" s="3" t="s">
        <v>17406</v>
      </c>
      <c r="J19870" s="3" t="s">
        <v>2013</v>
      </c>
      <c r="K19870" s="3" t="s">
        <v>24</v>
      </c>
      <c r="L19870" s="3">
        <v>11.0</v>
      </c>
      <c r="M19870" s="3" t="s">
        <v>25</v>
      </c>
      <c r="N19870" s="3" t="s">
        <v>17429</v>
      </c>
      <c r="O19870" s="3" t="s">
        <v>1643</v>
      </c>
      <c r="P19870" s="4">
        <v>21522.0</v>
      </c>
      <c r="Q19870" s="3" t="s">
        <v>43</v>
      </c>
      <c r="S19870" s="3" t="s">
        <v>34</v>
      </c>
    </row>
    <row r="19871">
      <c r="A19871" s="2">
        <v>42318.71491898148</v>
      </c>
      <c r="B19871" s="3">
        <v>2.0</v>
      </c>
      <c r="C19871" s="3" t="s">
        <v>17260</v>
      </c>
      <c r="D19871" s="3" t="s">
        <v>17283</v>
      </c>
      <c r="E19871" s="3" t="s">
        <v>17284</v>
      </c>
      <c r="F19871" s="3">
        <v>3.0</v>
      </c>
      <c r="G19871" s="3">
        <v>9.0</v>
      </c>
      <c r="H19871" s="3" t="s">
        <v>17406</v>
      </c>
      <c r="I19871" s="3" t="s">
        <v>17406</v>
      </c>
      <c r="J19871" s="3" t="s">
        <v>2013</v>
      </c>
      <c r="K19871" s="3" t="s">
        <v>24</v>
      </c>
      <c r="L19871" s="3">
        <v>12.0</v>
      </c>
      <c r="M19871" s="3" t="s">
        <v>30</v>
      </c>
      <c r="N19871" s="3" t="s">
        <v>17430</v>
      </c>
      <c r="O19871" s="3" t="s">
        <v>17431</v>
      </c>
      <c r="P19871" s="4">
        <v>28205.0</v>
      </c>
      <c r="Q19871" s="3" t="s">
        <v>37</v>
      </c>
      <c r="S19871" s="3" t="s">
        <v>34</v>
      </c>
    </row>
    <row r="19872">
      <c r="A19872" s="2">
        <v>42318.71491898148</v>
      </c>
      <c r="B19872" s="3">
        <v>2.0</v>
      </c>
      <c r="C19872" s="3" t="s">
        <v>17260</v>
      </c>
      <c r="D19872" s="3" t="s">
        <v>17283</v>
      </c>
      <c r="E19872" s="3" t="s">
        <v>17284</v>
      </c>
      <c r="F19872" s="3">
        <v>3.0</v>
      </c>
      <c r="G19872" s="3">
        <v>9.0</v>
      </c>
      <c r="H19872" s="3" t="s">
        <v>17406</v>
      </c>
      <c r="I19872" s="3" t="s">
        <v>17406</v>
      </c>
      <c r="J19872" s="3" t="s">
        <v>2013</v>
      </c>
      <c r="K19872" s="3" t="s">
        <v>24</v>
      </c>
      <c r="L19872" s="3">
        <v>13.0</v>
      </c>
      <c r="M19872" s="3" t="s">
        <v>25</v>
      </c>
      <c r="N19872" s="3" t="s">
        <v>17432</v>
      </c>
      <c r="O19872" s="3" t="s">
        <v>218</v>
      </c>
      <c r="P19872" s="4">
        <v>23466.0</v>
      </c>
      <c r="Q19872" s="3" t="s">
        <v>72</v>
      </c>
      <c r="S19872" s="3" t="s">
        <v>34</v>
      </c>
    </row>
    <row r="19873">
      <c r="A19873" s="2">
        <v>42318.71491898148</v>
      </c>
      <c r="B19873" s="3">
        <v>2.0</v>
      </c>
      <c r="C19873" s="3" t="s">
        <v>17260</v>
      </c>
      <c r="D19873" s="3" t="s">
        <v>17283</v>
      </c>
      <c r="E19873" s="3" t="s">
        <v>17284</v>
      </c>
      <c r="F19873" s="3">
        <v>3.0</v>
      </c>
      <c r="G19873" s="3">
        <v>9.0</v>
      </c>
      <c r="H19873" s="3" t="s">
        <v>17406</v>
      </c>
      <c r="I19873" s="3" t="s">
        <v>17406</v>
      </c>
      <c r="J19873" s="3" t="s">
        <v>2013</v>
      </c>
      <c r="K19873" s="3" t="s">
        <v>24</v>
      </c>
      <c r="L19873" s="3">
        <v>14.0</v>
      </c>
      <c r="M19873" s="3" t="s">
        <v>30</v>
      </c>
      <c r="N19873" s="3" t="s">
        <v>17433</v>
      </c>
      <c r="O19873" s="3" t="s">
        <v>17434</v>
      </c>
      <c r="P19873" s="4">
        <v>20631.0</v>
      </c>
      <c r="Q19873" s="3" t="s">
        <v>72</v>
      </c>
      <c r="S19873" s="3" t="s">
        <v>34</v>
      </c>
    </row>
    <row r="19874">
      <c r="A19874" s="2">
        <v>42318.71491898148</v>
      </c>
      <c r="B19874" s="3">
        <v>2.0</v>
      </c>
      <c r="C19874" s="3" t="s">
        <v>17260</v>
      </c>
      <c r="D19874" s="3" t="s">
        <v>17283</v>
      </c>
      <c r="E19874" s="3" t="s">
        <v>17284</v>
      </c>
      <c r="F19874" s="3">
        <v>3.0</v>
      </c>
      <c r="G19874" s="3">
        <v>9.0</v>
      </c>
      <c r="H19874" s="3" t="s">
        <v>17406</v>
      </c>
      <c r="I19874" s="3" t="s">
        <v>17406</v>
      </c>
      <c r="J19874" s="3" t="s">
        <v>2013</v>
      </c>
      <c r="K19874" s="3" t="s">
        <v>24</v>
      </c>
      <c r="L19874" s="3">
        <v>15.0</v>
      </c>
      <c r="M19874" s="3" t="s">
        <v>25</v>
      </c>
      <c r="N19874" s="3" t="s">
        <v>17435</v>
      </c>
      <c r="O19874" s="3" t="s">
        <v>2301</v>
      </c>
      <c r="P19874" s="4">
        <v>22904.0</v>
      </c>
      <c r="Q19874" s="3" t="s">
        <v>33</v>
      </c>
      <c r="S19874" s="3" t="s">
        <v>34</v>
      </c>
    </row>
    <row r="19875">
      <c r="A19875" s="2">
        <v>42318.71491898148</v>
      </c>
      <c r="B19875" s="3">
        <v>2.0</v>
      </c>
      <c r="C19875" s="3" t="s">
        <v>17260</v>
      </c>
      <c r="D19875" s="3" t="s">
        <v>17283</v>
      </c>
      <c r="E19875" s="3" t="s">
        <v>17284</v>
      </c>
      <c r="F19875" s="3">
        <v>3.0</v>
      </c>
      <c r="G19875" s="3">
        <v>9.0</v>
      </c>
      <c r="H19875" s="3" t="s">
        <v>17406</v>
      </c>
      <c r="I19875" s="3" t="s">
        <v>17406</v>
      </c>
      <c r="J19875" s="3" t="s">
        <v>2013</v>
      </c>
      <c r="K19875" s="3" t="s">
        <v>24</v>
      </c>
      <c r="L19875" s="3">
        <v>16.0</v>
      </c>
      <c r="M19875" s="3" t="s">
        <v>30</v>
      </c>
      <c r="N19875" s="3" t="s">
        <v>17436</v>
      </c>
      <c r="O19875" s="3" t="s">
        <v>949</v>
      </c>
      <c r="P19875" s="4">
        <v>23806.0</v>
      </c>
      <c r="Q19875" s="3" t="s">
        <v>52</v>
      </c>
      <c r="S19875" s="3" t="s">
        <v>34</v>
      </c>
    </row>
    <row r="19876">
      <c r="A19876" s="2">
        <v>42318.71491898148</v>
      </c>
      <c r="B19876" s="3">
        <v>2.0</v>
      </c>
      <c r="C19876" s="3" t="s">
        <v>17260</v>
      </c>
      <c r="D19876" s="3" t="s">
        <v>17303</v>
      </c>
      <c r="E19876" s="3" t="s">
        <v>17304</v>
      </c>
      <c r="F19876" s="3">
        <v>3.0</v>
      </c>
      <c r="G19876" s="3">
        <v>9.0</v>
      </c>
      <c r="H19876" s="3" t="s">
        <v>17406</v>
      </c>
      <c r="I19876" s="3" t="s">
        <v>17406</v>
      </c>
      <c r="J19876" s="3" t="s">
        <v>2013</v>
      </c>
      <c r="K19876" s="3" t="s">
        <v>24</v>
      </c>
      <c r="L19876" s="3">
        <v>1.0</v>
      </c>
      <c r="M19876" s="3" t="s">
        <v>25</v>
      </c>
      <c r="N19876" s="3" t="s">
        <v>17437</v>
      </c>
      <c r="O19876" s="3" t="s">
        <v>773</v>
      </c>
      <c r="P19876" s="4">
        <v>17276.0</v>
      </c>
      <c r="Q19876" s="3" t="s">
        <v>105</v>
      </c>
      <c r="S19876" s="3" t="s">
        <v>29</v>
      </c>
    </row>
    <row r="19877">
      <c r="A19877" s="2">
        <v>42318.71491898148</v>
      </c>
      <c r="B19877" s="3">
        <v>2.0</v>
      </c>
      <c r="C19877" s="3" t="s">
        <v>17260</v>
      </c>
      <c r="D19877" s="3" t="s">
        <v>17303</v>
      </c>
      <c r="E19877" s="3" t="s">
        <v>17304</v>
      </c>
      <c r="F19877" s="3">
        <v>3.0</v>
      </c>
      <c r="G19877" s="3">
        <v>9.0</v>
      </c>
      <c r="H19877" s="3" t="s">
        <v>17406</v>
      </c>
      <c r="I19877" s="3" t="s">
        <v>17406</v>
      </c>
      <c r="J19877" s="3" t="s">
        <v>2013</v>
      </c>
      <c r="K19877" s="3" t="s">
        <v>24</v>
      </c>
      <c r="L19877" s="3">
        <v>2.0</v>
      </c>
      <c r="M19877" s="3" t="s">
        <v>30</v>
      </c>
      <c r="N19877" s="3" t="s">
        <v>17438</v>
      </c>
      <c r="O19877" s="3" t="s">
        <v>639</v>
      </c>
      <c r="P19877" s="4">
        <v>22647.0</v>
      </c>
      <c r="Q19877" s="3" t="s">
        <v>60</v>
      </c>
      <c r="S19877" s="3" t="s">
        <v>34</v>
      </c>
    </row>
    <row r="19878">
      <c r="A19878" s="2">
        <v>42318.71491898148</v>
      </c>
      <c r="B19878" s="3">
        <v>2.0</v>
      </c>
      <c r="C19878" s="3" t="s">
        <v>17260</v>
      </c>
      <c r="D19878" s="3" t="s">
        <v>17303</v>
      </c>
      <c r="E19878" s="3" t="s">
        <v>17304</v>
      </c>
      <c r="F19878" s="3">
        <v>3.0</v>
      </c>
      <c r="G19878" s="3">
        <v>9.0</v>
      </c>
      <c r="H19878" s="3" t="s">
        <v>17406</v>
      </c>
      <c r="I19878" s="3" t="s">
        <v>17406</v>
      </c>
      <c r="J19878" s="3" t="s">
        <v>2013</v>
      </c>
      <c r="K19878" s="3" t="s">
        <v>24</v>
      </c>
      <c r="L19878" s="3">
        <v>3.0</v>
      </c>
      <c r="M19878" s="3" t="s">
        <v>25</v>
      </c>
      <c r="N19878" s="3" t="s">
        <v>10633</v>
      </c>
      <c r="O19878" s="3" t="s">
        <v>218</v>
      </c>
      <c r="P19878" s="4">
        <v>31344.0</v>
      </c>
      <c r="Q19878" s="3" t="s">
        <v>60</v>
      </c>
      <c r="S19878" s="3" t="s">
        <v>34</v>
      </c>
    </row>
    <row r="19879">
      <c r="A19879" s="2">
        <v>42318.71491898148</v>
      </c>
      <c r="B19879" s="3">
        <v>2.0</v>
      </c>
      <c r="C19879" s="3" t="s">
        <v>17260</v>
      </c>
      <c r="D19879" s="3" t="s">
        <v>17303</v>
      </c>
      <c r="E19879" s="3" t="s">
        <v>17304</v>
      </c>
      <c r="F19879" s="3">
        <v>3.0</v>
      </c>
      <c r="G19879" s="3">
        <v>9.0</v>
      </c>
      <c r="H19879" s="3" t="s">
        <v>17406</v>
      </c>
      <c r="I19879" s="3" t="s">
        <v>17406</v>
      </c>
      <c r="J19879" s="3" t="s">
        <v>2013</v>
      </c>
      <c r="K19879" s="3" t="s">
        <v>24</v>
      </c>
      <c r="L19879" s="3">
        <v>4.0</v>
      </c>
      <c r="M19879" s="3" t="s">
        <v>30</v>
      </c>
      <c r="N19879" s="3" t="s">
        <v>17439</v>
      </c>
      <c r="O19879" s="3" t="s">
        <v>6924</v>
      </c>
      <c r="P19879" s="4">
        <v>25967.0</v>
      </c>
      <c r="Q19879" s="3" t="s">
        <v>169</v>
      </c>
      <c r="S19879" s="3" t="s">
        <v>34</v>
      </c>
    </row>
    <row r="19880">
      <c r="A19880" s="2">
        <v>42318.71491898148</v>
      </c>
      <c r="B19880" s="3">
        <v>2.0</v>
      </c>
      <c r="C19880" s="3" t="s">
        <v>17260</v>
      </c>
      <c r="D19880" s="3" t="s">
        <v>17303</v>
      </c>
      <c r="E19880" s="3" t="s">
        <v>17304</v>
      </c>
      <c r="F19880" s="3">
        <v>3.0</v>
      </c>
      <c r="G19880" s="3">
        <v>9.0</v>
      </c>
      <c r="H19880" s="3" t="s">
        <v>17406</v>
      </c>
      <c r="I19880" s="3" t="s">
        <v>17406</v>
      </c>
      <c r="J19880" s="3" t="s">
        <v>2013</v>
      </c>
      <c r="K19880" s="3" t="s">
        <v>24</v>
      </c>
      <c r="L19880" s="3">
        <v>5.0</v>
      </c>
      <c r="M19880" s="3" t="s">
        <v>25</v>
      </c>
      <c r="N19880" s="3" t="s">
        <v>17440</v>
      </c>
      <c r="O19880" s="3" t="s">
        <v>1621</v>
      </c>
      <c r="P19880" s="4">
        <v>32860.0</v>
      </c>
      <c r="Q19880" s="3" t="s">
        <v>1178</v>
      </c>
      <c r="S19880" s="3" t="s">
        <v>34</v>
      </c>
    </row>
    <row r="19881">
      <c r="A19881" s="2">
        <v>42318.71491898148</v>
      </c>
      <c r="B19881" s="3">
        <v>2.0</v>
      </c>
      <c r="C19881" s="3" t="s">
        <v>17260</v>
      </c>
      <c r="D19881" s="3" t="s">
        <v>17303</v>
      </c>
      <c r="E19881" s="3" t="s">
        <v>17304</v>
      </c>
      <c r="F19881" s="3">
        <v>3.0</v>
      </c>
      <c r="G19881" s="3">
        <v>9.0</v>
      </c>
      <c r="H19881" s="3" t="s">
        <v>17406</v>
      </c>
      <c r="I19881" s="3" t="s">
        <v>17406</v>
      </c>
      <c r="J19881" s="3" t="s">
        <v>2013</v>
      </c>
      <c r="K19881" s="3" t="s">
        <v>24</v>
      </c>
      <c r="L19881" s="3">
        <v>6.0</v>
      </c>
      <c r="M19881" s="3" t="s">
        <v>30</v>
      </c>
      <c r="N19881" s="3" t="s">
        <v>17441</v>
      </c>
      <c r="O19881" s="3" t="s">
        <v>1443</v>
      </c>
      <c r="P19881" s="4">
        <v>20505.0</v>
      </c>
      <c r="Q19881" s="3" t="s">
        <v>189</v>
      </c>
      <c r="S19881" s="3" t="s">
        <v>34</v>
      </c>
    </row>
    <row r="19882">
      <c r="A19882" s="2">
        <v>42318.71491898148</v>
      </c>
      <c r="B19882" s="3">
        <v>2.0</v>
      </c>
      <c r="C19882" s="3" t="s">
        <v>17260</v>
      </c>
      <c r="D19882" s="3" t="s">
        <v>17303</v>
      </c>
      <c r="E19882" s="3" t="s">
        <v>17304</v>
      </c>
      <c r="F19882" s="3">
        <v>3.0</v>
      </c>
      <c r="G19882" s="3">
        <v>9.0</v>
      </c>
      <c r="H19882" s="3" t="s">
        <v>17406</v>
      </c>
      <c r="I19882" s="3" t="s">
        <v>17406</v>
      </c>
      <c r="J19882" s="3" t="s">
        <v>2013</v>
      </c>
      <c r="K19882" s="3" t="s">
        <v>24</v>
      </c>
      <c r="L19882" s="3">
        <v>7.0</v>
      </c>
      <c r="M19882" s="3" t="s">
        <v>25</v>
      </c>
      <c r="N19882" s="3" t="s">
        <v>17442</v>
      </c>
      <c r="O19882" s="3" t="s">
        <v>213</v>
      </c>
      <c r="P19882" s="4">
        <v>18944.0</v>
      </c>
      <c r="Q19882" s="3" t="s">
        <v>49</v>
      </c>
      <c r="S19882" s="3" t="s">
        <v>34</v>
      </c>
    </row>
    <row r="19883">
      <c r="A19883" s="2">
        <v>42318.71491898148</v>
      </c>
      <c r="B19883" s="3">
        <v>2.0</v>
      </c>
      <c r="C19883" s="3" t="s">
        <v>17260</v>
      </c>
      <c r="D19883" s="3" t="s">
        <v>17303</v>
      </c>
      <c r="E19883" s="3" t="s">
        <v>17304</v>
      </c>
      <c r="F19883" s="3">
        <v>3.0</v>
      </c>
      <c r="G19883" s="3">
        <v>9.0</v>
      </c>
      <c r="H19883" s="3" t="s">
        <v>17406</v>
      </c>
      <c r="I19883" s="3" t="s">
        <v>17406</v>
      </c>
      <c r="J19883" s="3" t="s">
        <v>2013</v>
      </c>
      <c r="K19883" s="3" t="s">
        <v>24</v>
      </c>
      <c r="L19883" s="3">
        <v>8.0</v>
      </c>
      <c r="M19883" s="3" t="s">
        <v>30</v>
      </c>
      <c r="N19883" s="3" t="s">
        <v>17443</v>
      </c>
      <c r="O19883" s="3" t="s">
        <v>81</v>
      </c>
      <c r="P19883" s="4">
        <v>22277.0</v>
      </c>
      <c r="Q19883" s="3" t="s">
        <v>72</v>
      </c>
      <c r="S19883" s="3" t="s">
        <v>34</v>
      </c>
    </row>
    <row r="19884">
      <c r="A19884" s="2">
        <v>42318.71491898148</v>
      </c>
      <c r="B19884" s="3">
        <v>2.0</v>
      </c>
      <c r="C19884" s="3" t="s">
        <v>17260</v>
      </c>
      <c r="D19884" s="3" t="s">
        <v>17303</v>
      </c>
      <c r="E19884" s="3" t="s">
        <v>17304</v>
      </c>
      <c r="F19884" s="3">
        <v>3.0</v>
      </c>
      <c r="G19884" s="3">
        <v>9.0</v>
      </c>
      <c r="H19884" s="3" t="s">
        <v>17406</v>
      </c>
      <c r="I19884" s="3" t="s">
        <v>17406</v>
      </c>
      <c r="J19884" s="3" t="s">
        <v>2013</v>
      </c>
      <c r="K19884" s="3" t="s">
        <v>24</v>
      </c>
      <c r="L19884" s="3">
        <v>9.0</v>
      </c>
      <c r="M19884" s="3" t="s">
        <v>25</v>
      </c>
      <c r="N19884" s="3" t="s">
        <v>17444</v>
      </c>
      <c r="O19884" s="3" t="s">
        <v>17445</v>
      </c>
      <c r="P19884" s="4">
        <v>20137.0</v>
      </c>
      <c r="Q19884" s="3" t="s">
        <v>970</v>
      </c>
      <c r="S19884" s="3" t="s">
        <v>34</v>
      </c>
    </row>
    <row r="19885">
      <c r="A19885" s="2">
        <v>42318.71491898148</v>
      </c>
      <c r="B19885" s="3">
        <v>2.0</v>
      </c>
      <c r="C19885" s="3" t="s">
        <v>17260</v>
      </c>
      <c r="D19885" s="3" t="s">
        <v>17303</v>
      </c>
      <c r="E19885" s="3" t="s">
        <v>17304</v>
      </c>
      <c r="F19885" s="3">
        <v>3.0</v>
      </c>
      <c r="G19885" s="3">
        <v>9.0</v>
      </c>
      <c r="H19885" s="3" t="s">
        <v>17406</v>
      </c>
      <c r="I19885" s="3" t="s">
        <v>17406</v>
      </c>
      <c r="J19885" s="3" t="s">
        <v>2013</v>
      </c>
      <c r="K19885" s="3" t="s">
        <v>24</v>
      </c>
      <c r="L19885" s="3">
        <v>10.0</v>
      </c>
      <c r="M19885" s="3" t="s">
        <v>30</v>
      </c>
      <c r="N19885" s="3" t="s">
        <v>15180</v>
      </c>
      <c r="O19885" s="3" t="s">
        <v>17446</v>
      </c>
      <c r="P19885" s="4">
        <v>20244.0</v>
      </c>
      <c r="Q19885" s="3" t="s">
        <v>1178</v>
      </c>
      <c r="S19885" s="3" t="s">
        <v>34</v>
      </c>
    </row>
    <row r="19886">
      <c r="A19886" s="2">
        <v>42318.71491898148</v>
      </c>
      <c r="B19886" s="3">
        <v>2.0</v>
      </c>
      <c r="C19886" s="3" t="s">
        <v>17260</v>
      </c>
      <c r="D19886" s="3" t="s">
        <v>17303</v>
      </c>
      <c r="E19886" s="3" t="s">
        <v>17304</v>
      </c>
      <c r="F19886" s="3">
        <v>3.0</v>
      </c>
      <c r="G19886" s="3">
        <v>9.0</v>
      </c>
      <c r="H19886" s="3" t="s">
        <v>17406</v>
      </c>
      <c r="I19886" s="3" t="s">
        <v>17406</v>
      </c>
      <c r="J19886" s="3" t="s">
        <v>2013</v>
      </c>
      <c r="K19886" s="3" t="s">
        <v>24</v>
      </c>
      <c r="L19886" s="3">
        <v>11.0</v>
      </c>
      <c r="M19886" s="3" t="s">
        <v>25</v>
      </c>
      <c r="N19886" s="3" t="s">
        <v>17447</v>
      </c>
      <c r="O19886" s="3" t="s">
        <v>628</v>
      </c>
      <c r="P19886" s="4">
        <v>18909.0</v>
      </c>
      <c r="Q19886" s="3" t="s">
        <v>46</v>
      </c>
      <c r="S19886" s="3" t="s">
        <v>34</v>
      </c>
    </row>
    <row r="19887">
      <c r="A19887" s="2">
        <v>42318.71491898148</v>
      </c>
      <c r="B19887" s="3">
        <v>2.0</v>
      </c>
      <c r="C19887" s="3" t="s">
        <v>17260</v>
      </c>
      <c r="D19887" s="3" t="s">
        <v>17303</v>
      </c>
      <c r="E19887" s="3" t="s">
        <v>17304</v>
      </c>
      <c r="F19887" s="3">
        <v>3.0</v>
      </c>
      <c r="G19887" s="3">
        <v>9.0</v>
      </c>
      <c r="H19887" s="3" t="s">
        <v>17406</v>
      </c>
      <c r="I19887" s="3" t="s">
        <v>17406</v>
      </c>
      <c r="J19887" s="3" t="s">
        <v>2013</v>
      </c>
      <c r="K19887" s="3" t="s">
        <v>24</v>
      </c>
      <c r="L19887" s="3">
        <v>12.0</v>
      </c>
      <c r="M19887" s="3" t="s">
        <v>30</v>
      </c>
      <c r="N19887" s="3" t="s">
        <v>17142</v>
      </c>
      <c r="O19887" s="3" t="s">
        <v>9579</v>
      </c>
      <c r="P19887" s="4">
        <v>32872.0</v>
      </c>
      <c r="Q19887" s="3" t="s">
        <v>132</v>
      </c>
      <c r="S19887" s="3" t="s">
        <v>34</v>
      </c>
    </row>
    <row r="19888">
      <c r="A19888" s="2">
        <v>42318.71491898148</v>
      </c>
      <c r="B19888" s="3">
        <v>2.0</v>
      </c>
      <c r="C19888" s="3" t="s">
        <v>17260</v>
      </c>
      <c r="D19888" s="3" t="s">
        <v>17303</v>
      </c>
      <c r="E19888" s="3" t="s">
        <v>17304</v>
      </c>
      <c r="F19888" s="3">
        <v>3.0</v>
      </c>
      <c r="G19888" s="3">
        <v>9.0</v>
      </c>
      <c r="H19888" s="3" t="s">
        <v>17406</v>
      </c>
      <c r="I19888" s="3" t="s">
        <v>17406</v>
      </c>
      <c r="J19888" s="3" t="s">
        <v>2013</v>
      </c>
      <c r="K19888" s="3" t="s">
        <v>24</v>
      </c>
      <c r="L19888" s="3">
        <v>13.0</v>
      </c>
      <c r="M19888" s="3" t="s">
        <v>25</v>
      </c>
      <c r="N19888" s="3" t="s">
        <v>17448</v>
      </c>
      <c r="O19888" s="3" t="s">
        <v>1588</v>
      </c>
      <c r="P19888" s="4">
        <v>18399.0</v>
      </c>
      <c r="Q19888" s="3" t="s">
        <v>37</v>
      </c>
      <c r="S19888" s="3" t="s">
        <v>34</v>
      </c>
    </row>
    <row r="19889">
      <c r="A19889" s="2">
        <v>42318.71491898148</v>
      </c>
      <c r="B19889" s="3">
        <v>2.0</v>
      </c>
      <c r="C19889" s="3" t="s">
        <v>17260</v>
      </c>
      <c r="D19889" s="3" t="s">
        <v>17303</v>
      </c>
      <c r="E19889" s="3" t="s">
        <v>17304</v>
      </c>
      <c r="F19889" s="3">
        <v>3.0</v>
      </c>
      <c r="G19889" s="3">
        <v>9.0</v>
      </c>
      <c r="H19889" s="3" t="s">
        <v>17406</v>
      </c>
      <c r="I19889" s="3" t="s">
        <v>17406</v>
      </c>
      <c r="J19889" s="3" t="s">
        <v>2013</v>
      </c>
      <c r="K19889" s="3" t="s">
        <v>24</v>
      </c>
      <c r="L19889" s="3">
        <v>14.0</v>
      </c>
      <c r="M19889" s="3" t="s">
        <v>30</v>
      </c>
      <c r="N19889" s="3" t="s">
        <v>17449</v>
      </c>
      <c r="O19889" s="3" t="s">
        <v>17450</v>
      </c>
      <c r="P19889" s="4">
        <v>25891.0</v>
      </c>
      <c r="Q19889" s="3" t="s">
        <v>43</v>
      </c>
      <c r="S19889" s="3" t="s">
        <v>34</v>
      </c>
    </row>
    <row r="19890">
      <c r="A19890" s="2">
        <v>42318.71491898148</v>
      </c>
      <c r="B19890" s="3">
        <v>2.0</v>
      </c>
      <c r="C19890" s="3" t="s">
        <v>17260</v>
      </c>
      <c r="D19890" s="3" t="s">
        <v>17303</v>
      </c>
      <c r="E19890" s="3" t="s">
        <v>17304</v>
      </c>
      <c r="F19890" s="3">
        <v>3.0</v>
      </c>
      <c r="G19890" s="3">
        <v>9.0</v>
      </c>
      <c r="H19890" s="3" t="s">
        <v>17406</v>
      </c>
      <c r="I19890" s="3" t="s">
        <v>17406</v>
      </c>
      <c r="J19890" s="3" t="s">
        <v>2013</v>
      </c>
      <c r="K19890" s="3" t="s">
        <v>24</v>
      </c>
      <c r="L19890" s="3">
        <v>15.0</v>
      </c>
      <c r="M19890" s="3" t="s">
        <v>25</v>
      </c>
      <c r="N19890" s="3" t="s">
        <v>17451</v>
      </c>
      <c r="O19890" s="3" t="s">
        <v>1654</v>
      </c>
      <c r="P19890" s="4">
        <v>16957.0</v>
      </c>
      <c r="Q19890" s="3" t="s">
        <v>105</v>
      </c>
      <c r="S19890" s="3" t="s">
        <v>34</v>
      </c>
    </row>
    <row r="19891">
      <c r="A19891" s="2">
        <v>42318.71491898148</v>
      </c>
      <c r="B19891" s="3">
        <v>2.0</v>
      </c>
      <c r="C19891" s="3" t="s">
        <v>17260</v>
      </c>
      <c r="D19891" s="3" t="s">
        <v>17320</v>
      </c>
      <c r="E19891" s="3" t="s">
        <v>17321</v>
      </c>
      <c r="F19891" s="3">
        <v>3.0</v>
      </c>
      <c r="G19891" s="3">
        <v>9.0</v>
      </c>
      <c r="H19891" s="3" t="s">
        <v>17406</v>
      </c>
      <c r="I19891" s="3" t="s">
        <v>17406</v>
      </c>
      <c r="J19891" s="3" t="s">
        <v>2013</v>
      </c>
      <c r="K19891" s="3" t="s">
        <v>24</v>
      </c>
      <c r="L19891" s="3">
        <v>1.0</v>
      </c>
      <c r="M19891" s="3" t="s">
        <v>30</v>
      </c>
      <c r="N19891" s="3" t="s">
        <v>17452</v>
      </c>
      <c r="O19891" s="3" t="s">
        <v>63</v>
      </c>
      <c r="P19891" s="4">
        <v>22093.0</v>
      </c>
      <c r="Q19891" s="3" t="s">
        <v>52</v>
      </c>
      <c r="S19891" s="3" t="s">
        <v>29</v>
      </c>
    </row>
    <row r="19892">
      <c r="A19892" s="2">
        <v>42318.71491898148</v>
      </c>
      <c r="B19892" s="3">
        <v>2.0</v>
      </c>
      <c r="C19892" s="3" t="s">
        <v>17260</v>
      </c>
      <c r="D19892" s="3" t="s">
        <v>17320</v>
      </c>
      <c r="E19892" s="3" t="s">
        <v>17321</v>
      </c>
      <c r="F19892" s="3">
        <v>3.0</v>
      </c>
      <c r="G19892" s="3">
        <v>9.0</v>
      </c>
      <c r="H19892" s="3" t="s">
        <v>17406</v>
      </c>
      <c r="I19892" s="3" t="s">
        <v>17406</v>
      </c>
      <c r="J19892" s="3" t="s">
        <v>2013</v>
      </c>
      <c r="K19892" s="3" t="s">
        <v>24</v>
      </c>
      <c r="L19892" s="3">
        <v>2.0</v>
      </c>
      <c r="M19892" s="3" t="s">
        <v>25</v>
      </c>
      <c r="N19892" s="3" t="s">
        <v>17453</v>
      </c>
      <c r="O19892" s="3" t="s">
        <v>395</v>
      </c>
      <c r="P19892" s="4">
        <v>22816.0</v>
      </c>
      <c r="Q19892" s="3" t="s">
        <v>52</v>
      </c>
      <c r="S19892" s="3" t="s">
        <v>34</v>
      </c>
    </row>
    <row r="19893">
      <c r="A19893" s="2">
        <v>42318.71491898148</v>
      </c>
      <c r="B19893" s="3">
        <v>2.0</v>
      </c>
      <c r="C19893" s="3" t="s">
        <v>17260</v>
      </c>
      <c r="D19893" s="3" t="s">
        <v>17320</v>
      </c>
      <c r="E19893" s="3" t="s">
        <v>17321</v>
      </c>
      <c r="F19893" s="3">
        <v>3.0</v>
      </c>
      <c r="G19893" s="3">
        <v>9.0</v>
      </c>
      <c r="H19893" s="3" t="s">
        <v>17406</v>
      </c>
      <c r="I19893" s="3" t="s">
        <v>17406</v>
      </c>
      <c r="J19893" s="3" t="s">
        <v>2013</v>
      </c>
      <c r="K19893" s="3" t="s">
        <v>24</v>
      </c>
      <c r="L19893" s="3">
        <v>3.0</v>
      </c>
      <c r="M19893" s="3" t="s">
        <v>30</v>
      </c>
      <c r="N19893" s="3" t="s">
        <v>17454</v>
      </c>
      <c r="O19893" s="3" t="s">
        <v>63</v>
      </c>
      <c r="P19893" s="4">
        <v>23099.0</v>
      </c>
      <c r="Q19893" s="3" t="s">
        <v>132</v>
      </c>
      <c r="S19893" s="3" t="s">
        <v>34</v>
      </c>
    </row>
    <row r="19894">
      <c r="A19894" s="2">
        <v>42318.71491898148</v>
      </c>
      <c r="B19894" s="3">
        <v>2.0</v>
      </c>
      <c r="C19894" s="3" t="s">
        <v>17260</v>
      </c>
      <c r="D19894" s="3" t="s">
        <v>17320</v>
      </c>
      <c r="E19894" s="3" t="s">
        <v>17321</v>
      </c>
      <c r="F19894" s="3">
        <v>3.0</v>
      </c>
      <c r="G19894" s="3">
        <v>9.0</v>
      </c>
      <c r="H19894" s="3" t="s">
        <v>17406</v>
      </c>
      <c r="I19894" s="3" t="s">
        <v>17406</v>
      </c>
      <c r="J19894" s="3" t="s">
        <v>2013</v>
      </c>
      <c r="K19894" s="3" t="s">
        <v>24</v>
      </c>
      <c r="L19894" s="3">
        <v>4.0</v>
      </c>
      <c r="M19894" s="3" t="s">
        <v>25</v>
      </c>
      <c r="N19894" s="3" t="s">
        <v>17455</v>
      </c>
      <c r="O19894" s="3" t="s">
        <v>628</v>
      </c>
      <c r="P19894" s="4">
        <v>18123.0</v>
      </c>
      <c r="Q19894" s="3" t="s">
        <v>86</v>
      </c>
      <c r="S19894" s="3" t="s">
        <v>34</v>
      </c>
    </row>
    <row r="19895">
      <c r="A19895" s="2">
        <v>42318.71491898148</v>
      </c>
      <c r="B19895" s="3">
        <v>2.0</v>
      </c>
      <c r="C19895" s="3" t="s">
        <v>17260</v>
      </c>
      <c r="D19895" s="3" t="s">
        <v>17320</v>
      </c>
      <c r="E19895" s="3" t="s">
        <v>17321</v>
      </c>
      <c r="F19895" s="3">
        <v>3.0</v>
      </c>
      <c r="G19895" s="3">
        <v>9.0</v>
      </c>
      <c r="H19895" s="3" t="s">
        <v>17406</v>
      </c>
      <c r="I19895" s="3" t="s">
        <v>17406</v>
      </c>
      <c r="J19895" s="3" t="s">
        <v>2013</v>
      </c>
      <c r="K19895" s="3" t="s">
        <v>24</v>
      </c>
      <c r="L19895" s="3">
        <v>5.0</v>
      </c>
      <c r="M19895" s="3" t="s">
        <v>30</v>
      </c>
      <c r="N19895" s="3" t="s">
        <v>17456</v>
      </c>
      <c r="O19895" s="3" t="s">
        <v>379</v>
      </c>
      <c r="P19895" s="4">
        <v>27554.0</v>
      </c>
      <c r="Q19895" s="3" t="s">
        <v>169</v>
      </c>
      <c r="S19895" s="3" t="s">
        <v>34</v>
      </c>
    </row>
    <row r="19896">
      <c r="A19896" s="2">
        <v>42318.71491898148</v>
      </c>
      <c r="B19896" s="3">
        <v>2.0</v>
      </c>
      <c r="C19896" s="3" t="s">
        <v>17260</v>
      </c>
      <c r="D19896" s="3" t="s">
        <v>17320</v>
      </c>
      <c r="E19896" s="3" t="s">
        <v>17321</v>
      </c>
      <c r="F19896" s="3">
        <v>3.0</v>
      </c>
      <c r="G19896" s="3">
        <v>9.0</v>
      </c>
      <c r="H19896" s="3" t="s">
        <v>17406</v>
      </c>
      <c r="I19896" s="3" t="s">
        <v>17406</v>
      </c>
      <c r="J19896" s="3" t="s">
        <v>2013</v>
      </c>
      <c r="K19896" s="3" t="s">
        <v>24</v>
      </c>
      <c r="L19896" s="3">
        <v>6.0</v>
      </c>
      <c r="M19896" s="3" t="s">
        <v>25</v>
      </c>
      <c r="N19896" s="3" t="s">
        <v>17457</v>
      </c>
      <c r="O19896" s="3" t="s">
        <v>109</v>
      </c>
      <c r="P19896" s="4">
        <v>18088.0</v>
      </c>
      <c r="Q19896" s="3" t="s">
        <v>113</v>
      </c>
      <c r="S19896" s="3" t="s">
        <v>34</v>
      </c>
    </row>
    <row r="19897">
      <c r="A19897" s="2">
        <v>42318.71491898148</v>
      </c>
      <c r="B19897" s="3">
        <v>2.0</v>
      </c>
      <c r="C19897" s="3" t="s">
        <v>17260</v>
      </c>
      <c r="D19897" s="3" t="s">
        <v>17320</v>
      </c>
      <c r="E19897" s="3" t="s">
        <v>17321</v>
      </c>
      <c r="F19897" s="3">
        <v>3.0</v>
      </c>
      <c r="G19897" s="3">
        <v>9.0</v>
      </c>
      <c r="H19897" s="3" t="s">
        <v>17406</v>
      </c>
      <c r="I19897" s="3" t="s">
        <v>17406</v>
      </c>
      <c r="J19897" s="3" t="s">
        <v>2013</v>
      </c>
      <c r="K19897" s="3" t="s">
        <v>24</v>
      </c>
      <c r="L19897" s="3">
        <v>7.0</v>
      </c>
      <c r="M19897" s="3" t="s">
        <v>30</v>
      </c>
      <c r="N19897" s="3" t="s">
        <v>17458</v>
      </c>
      <c r="O19897" s="3" t="s">
        <v>17459</v>
      </c>
      <c r="P19897" s="4">
        <v>32167.0</v>
      </c>
      <c r="Q19897" s="3" t="s">
        <v>216</v>
      </c>
      <c r="S19897" s="3" t="s">
        <v>34</v>
      </c>
    </row>
    <row r="19898">
      <c r="A19898" s="2">
        <v>42318.71491898148</v>
      </c>
      <c r="B19898" s="3">
        <v>2.0</v>
      </c>
      <c r="C19898" s="3" t="s">
        <v>17260</v>
      </c>
      <c r="D19898" s="3" t="s">
        <v>17320</v>
      </c>
      <c r="E19898" s="3" t="s">
        <v>17321</v>
      </c>
      <c r="F19898" s="3">
        <v>3.0</v>
      </c>
      <c r="G19898" s="3">
        <v>9.0</v>
      </c>
      <c r="H19898" s="3" t="s">
        <v>17406</v>
      </c>
      <c r="I19898" s="3" t="s">
        <v>17406</v>
      </c>
      <c r="J19898" s="3" t="s">
        <v>2013</v>
      </c>
      <c r="K19898" s="3" t="s">
        <v>24</v>
      </c>
      <c r="L19898" s="3">
        <v>8.0</v>
      </c>
      <c r="M19898" s="3" t="s">
        <v>25</v>
      </c>
      <c r="N19898" s="3" t="s">
        <v>17460</v>
      </c>
      <c r="O19898" s="3" t="s">
        <v>17461</v>
      </c>
      <c r="P19898" s="4">
        <v>19811.0</v>
      </c>
      <c r="Q19898" s="3" t="s">
        <v>37</v>
      </c>
      <c r="S19898" s="3" t="s">
        <v>34</v>
      </c>
    </row>
    <row r="19899">
      <c r="A19899" s="2">
        <v>42318.71491898148</v>
      </c>
      <c r="B19899" s="3">
        <v>2.0</v>
      </c>
      <c r="C19899" s="3" t="s">
        <v>17260</v>
      </c>
      <c r="D19899" s="3" t="s">
        <v>17320</v>
      </c>
      <c r="E19899" s="3" t="s">
        <v>17321</v>
      </c>
      <c r="F19899" s="3">
        <v>3.0</v>
      </c>
      <c r="G19899" s="3">
        <v>9.0</v>
      </c>
      <c r="H19899" s="3" t="s">
        <v>17406</v>
      </c>
      <c r="I19899" s="3" t="s">
        <v>17406</v>
      </c>
      <c r="J19899" s="3" t="s">
        <v>2013</v>
      </c>
      <c r="K19899" s="3" t="s">
        <v>24</v>
      </c>
      <c r="L19899" s="3">
        <v>9.0</v>
      </c>
      <c r="M19899" s="3" t="s">
        <v>30</v>
      </c>
      <c r="N19899" s="3" t="s">
        <v>17462</v>
      </c>
      <c r="O19899" s="3" t="s">
        <v>14272</v>
      </c>
      <c r="P19899" s="4">
        <v>26220.0</v>
      </c>
      <c r="Q19899" s="3" t="s">
        <v>75</v>
      </c>
      <c r="S19899" s="3" t="s">
        <v>34</v>
      </c>
    </row>
    <row r="19900">
      <c r="A19900" s="2">
        <v>42318.71491898148</v>
      </c>
      <c r="B19900" s="3">
        <v>2.0</v>
      </c>
      <c r="C19900" s="3" t="s">
        <v>17260</v>
      </c>
      <c r="D19900" s="3" t="s">
        <v>17320</v>
      </c>
      <c r="E19900" s="3" t="s">
        <v>17321</v>
      </c>
      <c r="F19900" s="3">
        <v>3.0</v>
      </c>
      <c r="G19900" s="3">
        <v>9.0</v>
      </c>
      <c r="H19900" s="3" t="s">
        <v>17406</v>
      </c>
      <c r="I19900" s="3" t="s">
        <v>17406</v>
      </c>
      <c r="J19900" s="3" t="s">
        <v>2013</v>
      </c>
      <c r="K19900" s="3" t="s">
        <v>24</v>
      </c>
      <c r="L19900" s="3">
        <v>10.0</v>
      </c>
      <c r="M19900" s="3" t="s">
        <v>25</v>
      </c>
      <c r="N19900" s="3" t="s">
        <v>17463</v>
      </c>
      <c r="O19900" s="3" t="s">
        <v>1643</v>
      </c>
      <c r="P19900" s="4">
        <v>15284.0</v>
      </c>
      <c r="Q19900" s="3" t="s">
        <v>49</v>
      </c>
      <c r="S19900" s="3" t="s">
        <v>34</v>
      </c>
    </row>
    <row r="19901">
      <c r="A19901" s="2">
        <v>42318.71491898148</v>
      </c>
      <c r="B19901" s="3">
        <v>2.0</v>
      </c>
      <c r="C19901" s="3" t="s">
        <v>17260</v>
      </c>
      <c r="D19901" s="3" t="s">
        <v>17320</v>
      </c>
      <c r="E19901" s="3" t="s">
        <v>17321</v>
      </c>
      <c r="F19901" s="3">
        <v>3.0</v>
      </c>
      <c r="G19901" s="3">
        <v>9.0</v>
      </c>
      <c r="H19901" s="3" t="s">
        <v>17406</v>
      </c>
      <c r="I19901" s="3" t="s">
        <v>17406</v>
      </c>
      <c r="J19901" s="3" t="s">
        <v>2013</v>
      </c>
      <c r="K19901" s="3" t="s">
        <v>24</v>
      </c>
      <c r="L19901" s="3">
        <v>11.0</v>
      </c>
      <c r="M19901" s="3" t="s">
        <v>30</v>
      </c>
      <c r="N19901" s="3" t="s">
        <v>17464</v>
      </c>
      <c r="O19901" s="3" t="s">
        <v>7569</v>
      </c>
      <c r="P19901" s="4">
        <v>28101.0</v>
      </c>
      <c r="Q19901" s="3" t="s">
        <v>52</v>
      </c>
      <c r="S19901" s="3" t="s">
        <v>34</v>
      </c>
    </row>
    <row r="19902">
      <c r="A19902" s="2">
        <v>42318.71491898148</v>
      </c>
      <c r="B19902" s="3">
        <v>2.0</v>
      </c>
      <c r="C19902" s="3" t="s">
        <v>17260</v>
      </c>
      <c r="D19902" s="3" t="s">
        <v>17320</v>
      </c>
      <c r="E19902" s="3" t="s">
        <v>17321</v>
      </c>
      <c r="F19902" s="3">
        <v>3.0</v>
      </c>
      <c r="G19902" s="3">
        <v>9.0</v>
      </c>
      <c r="H19902" s="3" t="s">
        <v>17406</v>
      </c>
      <c r="I19902" s="3" t="s">
        <v>17406</v>
      </c>
      <c r="J19902" s="3" t="s">
        <v>2013</v>
      </c>
      <c r="K19902" s="3" t="s">
        <v>24</v>
      </c>
      <c r="L19902" s="3">
        <v>12.0</v>
      </c>
      <c r="M19902" s="3" t="s">
        <v>25</v>
      </c>
      <c r="N19902" s="3" t="s">
        <v>17465</v>
      </c>
      <c r="O19902" s="3" t="s">
        <v>17466</v>
      </c>
      <c r="P19902" s="4">
        <v>23355.0</v>
      </c>
      <c r="Q19902" s="3" t="s">
        <v>712</v>
      </c>
      <c r="S19902" s="3" t="s">
        <v>34</v>
      </c>
    </row>
    <row r="19903">
      <c r="A19903" s="2">
        <v>42318.71491898148</v>
      </c>
      <c r="B19903" s="3">
        <v>2.0</v>
      </c>
      <c r="C19903" s="3" t="s">
        <v>17260</v>
      </c>
      <c r="D19903" s="3" t="s">
        <v>17320</v>
      </c>
      <c r="E19903" s="3" t="s">
        <v>17321</v>
      </c>
      <c r="F19903" s="3">
        <v>3.0</v>
      </c>
      <c r="G19903" s="3">
        <v>9.0</v>
      </c>
      <c r="H19903" s="3" t="s">
        <v>17406</v>
      </c>
      <c r="I19903" s="3" t="s">
        <v>17406</v>
      </c>
      <c r="J19903" s="3" t="s">
        <v>2013</v>
      </c>
      <c r="K19903" s="3" t="s">
        <v>24</v>
      </c>
      <c r="L19903" s="3">
        <v>13.0</v>
      </c>
      <c r="M19903" s="3" t="s">
        <v>30</v>
      </c>
      <c r="N19903" s="3" t="s">
        <v>17467</v>
      </c>
      <c r="O19903" s="3" t="s">
        <v>4777</v>
      </c>
      <c r="P19903" s="4">
        <v>19859.0</v>
      </c>
      <c r="Q19903" s="3" t="s">
        <v>72</v>
      </c>
      <c r="S19903" s="3" t="s">
        <v>34</v>
      </c>
    </row>
    <row r="19904">
      <c r="A19904" s="2">
        <v>42318.71491898148</v>
      </c>
      <c r="B19904" s="3">
        <v>2.0</v>
      </c>
      <c r="C19904" s="3" t="s">
        <v>17260</v>
      </c>
      <c r="D19904" s="3" t="s">
        <v>17320</v>
      </c>
      <c r="E19904" s="3" t="s">
        <v>17321</v>
      </c>
      <c r="F19904" s="3">
        <v>3.0</v>
      </c>
      <c r="G19904" s="3">
        <v>9.0</v>
      </c>
      <c r="H19904" s="3" t="s">
        <v>17406</v>
      </c>
      <c r="I19904" s="3" t="s">
        <v>17406</v>
      </c>
      <c r="J19904" s="3" t="s">
        <v>2013</v>
      </c>
      <c r="K19904" s="3" t="s">
        <v>24</v>
      </c>
      <c r="L19904" s="3">
        <v>14.0</v>
      </c>
      <c r="M19904" s="3" t="s">
        <v>25</v>
      </c>
      <c r="N19904" s="3" t="s">
        <v>17468</v>
      </c>
      <c r="O19904" s="3" t="s">
        <v>338</v>
      </c>
      <c r="P19904" s="4">
        <v>19642.0</v>
      </c>
      <c r="Q19904" s="3" t="s">
        <v>216</v>
      </c>
      <c r="S19904" s="3" t="s">
        <v>34</v>
      </c>
    </row>
    <row r="19905">
      <c r="A19905" s="2">
        <v>42318.71491898148</v>
      </c>
      <c r="B19905" s="3">
        <v>2.0</v>
      </c>
      <c r="C19905" s="3" t="s">
        <v>17260</v>
      </c>
      <c r="D19905" s="3" t="s">
        <v>17320</v>
      </c>
      <c r="E19905" s="3" t="s">
        <v>17321</v>
      </c>
      <c r="F19905" s="3">
        <v>3.0</v>
      </c>
      <c r="G19905" s="3">
        <v>9.0</v>
      </c>
      <c r="H19905" s="3" t="s">
        <v>17406</v>
      </c>
      <c r="I19905" s="3" t="s">
        <v>17406</v>
      </c>
      <c r="J19905" s="3" t="s">
        <v>2013</v>
      </c>
      <c r="K19905" s="3" t="s">
        <v>24</v>
      </c>
      <c r="L19905" s="3">
        <v>15.0</v>
      </c>
      <c r="M19905" s="3" t="s">
        <v>30</v>
      </c>
      <c r="N19905" s="3" t="s">
        <v>17469</v>
      </c>
      <c r="O19905" s="3" t="s">
        <v>1116</v>
      </c>
      <c r="P19905" s="4">
        <v>28232.0</v>
      </c>
      <c r="Q19905" s="3" t="s">
        <v>132</v>
      </c>
      <c r="S19905" s="3" t="s">
        <v>34</v>
      </c>
    </row>
    <row r="19906">
      <c r="A19906" s="2">
        <v>42318.71491898148</v>
      </c>
      <c r="B19906" s="3">
        <v>2.0</v>
      </c>
      <c r="C19906" s="3" t="s">
        <v>17260</v>
      </c>
      <c r="D19906" s="3" t="s">
        <v>17320</v>
      </c>
      <c r="E19906" s="3" t="s">
        <v>17321</v>
      </c>
      <c r="F19906" s="3">
        <v>3.0</v>
      </c>
      <c r="G19906" s="3">
        <v>9.0</v>
      </c>
      <c r="H19906" s="3" t="s">
        <v>17406</v>
      </c>
      <c r="I19906" s="3" t="s">
        <v>17406</v>
      </c>
      <c r="J19906" s="3" t="s">
        <v>2013</v>
      </c>
      <c r="K19906" s="3" t="s">
        <v>24</v>
      </c>
      <c r="L19906" s="3">
        <v>16.0</v>
      </c>
      <c r="M19906" s="3" t="s">
        <v>25</v>
      </c>
      <c r="N19906" s="3" t="s">
        <v>6938</v>
      </c>
      <c r="O19906" s="3" t="s">
        <v>17470</v>
      </c>
      <c r="P19906" s="4">
        <v>17467.0</v>
      </c>
      <c r="Q19906" s="3" t="s">
        <v>105</v>
      </c>
      <c r="S19906" s="3" t="s">
        <v>34</v>
      </c>
    </row>
    <row r="19907">
      <c r="A19907" s="2">
        <v>42318.71491898148</v>
      </c>
      <c r="B19907" s="3">
        <v>2.0</v>
      </c>
      <c r="C19907" s="3" t="s">
        <v>17260</v>
      </c>
      <c r="D19907" s="3" t="s">
        <v>17261</v>
      </c>
      <c r="E19907" s="3" t="s">
        <v>17262</v>
      </c>
      <c r="F19907" s="3">
        <v>4.0</v>
      </c>
      <c r="G19907" s="3">
        <v>7.0</v>
      </c>
      <c r="H19907" s="3" t="s">
        <v>17471</v>
      </c>
      <c r="I19907" s="3" t="s">
        <v>17471</v>
      </c>
      <c r="J19907" s="3" t="s">
        <v>4475</v>
      </c>
      <c r="K19907" s="3" t="s">
        <v>24</v>
      </c>
      <c r="L19907" s="3">
        <v>1.0</v>
      </c>
      <c r="M19907" s="3" t="s">
        <v>25</v>
      </c>
      <c r="N19907" s="3" t="s">
        <v>17218</v>
      </c>
      <c r="O19907" s="3" t="s">
        <v>893</v>
      </c>
      <c r="P19907" s="4">
        <v>29600.0</v>
      </c>
      <c r="Q19907" s="3" t="s">
        <v>1178</v>
      </c>
      <c r="S19907" s="3" t="s">
        <v>34</v>
      </c>
    </row>
    <row r="19908">
      <c r="A19908" s="2">
        <v>42318.71491898148</v>
      </c>
      <c r="B19908" s="3">
        <v>2.0</v>
      </c>
      <c r="C19908" s="3" t="s">
        <v>17260</v>
      </c>
      <c r="D19908" s="3" t="s">
        <v>17261</v>
      </c>
      <c r="E19908" s="3" t="s">
        <v>17262</v>
      </c>
      <c r="F19908" s="3">
        <v>4.0</v>
      </c>
      <c r="G19908" s="3">
        <v>7.0</v>
      </c>
      <c r="H19908" s="3" t="s">
        <v>17471</v>
      </c>
      <c r="I19908" s="3" t="s">
        <v>17471</v>
      </c>
      <c r="J19908" s="3" t="s">
        <v>4475</v>
      </c>
      <c r="K19908" s="3" t="s">
        <v>24</v>
      </c>
      <c r="L19908" s="3">
        <v>2.0</v>
      </c>
      <c r="M19908" s="3" t="s">
        <v>30</v>
      </c>
      <c r="N19908" s="3" t="s">
        <v>17472</v>
      </c>
      <c r="O19908" s="3" t="s">
        <v>8610</v>
      </c>
      <c r="P19908" s="4">
        <v>30227.0</v>
      </c>
      <c r="Q19908" s="3" t="s">
        <v>60</v>
      </c>
      <c r="S19908" s="3" t="s">
        <v>34</v>
      </c>
    </row>
    <row r="19909">
      <c r="A19909" s="2">
        <v>42318.71491898148</v>
      </c>
      <c r="B19909" s="3">
        <v>2.0</v>
      </c>
      <c r="C19909" s="3" t="s">
        <v>17260</v>
      </c>
      <c r="D19909" s="3" t="s">
        <v>17261</v>
      </c>
      <c r="E19909" s="3" t="s">
        <v>17262</v>
      </c>
      <c r="F19909" s="3">
        <v>4.0</v>
      </c>
      <c r="G19909" s="3">
        <v>7.0</v>
      </c>
      <c r="H19909" s="3" t="s">
        <v>17471</v>
      </c>
      <c r="I19909" s="3" t="s">
        <v>17471</v>
      </c>
      <c r="J19909" s="3" t="s">
        <v>4475</v>
      </c>
      <c r="K19909" s="3" t="s">
        <v>24</v>
      </c>
      <c r="L19909" s="3">
        <v>3.0</v>
      </c>
      <c r="M19909" s="3" t="s">
        <v>25</v>
      </c>
      <c r="N19909" s="3" t="s">
        <v>17368</v>
      </c>
      <c r="O19909" s="3" t="s">
        <v>1245</v>
      </c>
      <c r="P19909" s="4">
        <v>18587.0</v>
      </c>
      <c r="Q19909" s="3" t="s">
        <v>145</v>
      </c>
      <c r="S19909" s="3" t="s">
        <v>34</v>
      </c>
    </row>
    <row r="19910">
      <c r="A19910" s="2">
        <v>42318.71491898148</v>
      </c>
      <c r="B19910" s="3">
        <v>2.0</v>
      </c>
      <c r="C19910" s="3" t="s">
        <v>17260</v>
      </c>
      <c r="D19910" s="3" t="s">
        <v>17261</v>
      </c>
      <c r="E19910" s="3" t="s">
        <v>17262</v>
      </c>
      <c r="F19910" s="3">
        <v>4.0</v>
      </c>
      <c r="G19910" s="3">
        <v>7.0</v>
      </c>
      <c r="H19910" s="3" t="s">
        <v>17471</v>
      </c>
      <c r="I19910" s="3" t="s">
        <v>17471</v>
      </c>
      <c r="J19910" s="3" t="s">
        <v>4475</v>
      </c>
      <c r="K19910" s="3" t="s">
        <v>24</v>
      </c>
      <c r="L19910" s="3">
        <v>4.0</v>
      </c>
      <c r="M19910" s="3" t="s">
        <v>30</v>
      </c>
      <c r="N19910" s="3" t="s">
        <v>17368</v>
      </c>
      <c r="O19910" s="3" t="s">
        <v>311</v>
      </c>
      <c r="P19910" s="4">
        <v>30492.0</v>
      </c>
      <c r="Q19910" s="3" t="s">
        <v>37</v>
      </c>
      <c r="S19910" s="3" t="s">
        <v>34</v>
      </c>
    </row>
    <row r="19911">
      <c r="A19911" s="2">
        <v>42318.71491898148</v>
      </c>
      <c r="B19911" s="3">
        <v>2.0</v>
      </c>
      <c r="C19911" s="3" t="s">
        <v>17260</v>
      </c>
      <c r="D19911" s="3" t="s">
        <v>17261</v>
      </c>
      <c r="E19911" s="3" t="s">
        <v>17262</v>
      </c>
      <c r="F19911" s="3">
        <v>4.0</v>
      </c>
      <c r="G19911" s="3">
        <v>7.0</v>
      </c>
      <c r="H19911" s="3" t="s">
        <v>17471</v>
      </c>
      <c r="I19911" s="3" t="s">
        <v>17471</v>
      </c>
      <c r="J19911" s="3" t="s">
        <v>4475</v>
      </c>
      <c r="K19911" s="3" t="s">
        <v>24</v>
      </c>
      <c r="L19911" s="3">
        <v>5.0</v>
      </c>
      <c r="M19911" s="3" t="s">
        <v>25</v>
      </c>
      <c r="N19911" s="3" t="s">
        <v>17473</v>
      </c>
      <c r="O19911" s="3" t="s">
        <v>74</v>
      </c>
      <c r="P19911" s="4">
        <v>24779.0</v>
      </c>
      <c r="Q19911" s="3" t="s">
        <v>43</v>
      </c>
      <c r="S19911" s="3" t="s">
        <v>34</v>
      </c>
    </row>
    <row r="19912">
      <c r="A19912" s="2">
        <v>42318.71491898148</v>
      </c>
      <c r="B19912" s="3">
        <v>2.0</v>
      </c>
      <c r="C19912" s="3" t="s">
        <v>17260</v>
      </c>
      <c r="D19912" s="3" t="s">
        <v>17261</v>
      </c>
      <c r="E19912" s="3" t="s">
        <v>17262</v>
      </c>
      <c r="F19912" s="3">
        <v>4.0</v>
      </c>
      <c r="G19912" s="3">
        <v>7.0</v>
      </c>
      <c r="H19912" s="3" t="s">
        <v>17471</v>
      </c>
      <c r="I19912" s="3" t="s">
        <v>17471</v>
      </c>
      <c r="J19912" s="3" t="s">
        <v>4475</v>
      </c>
      <c r="K19912" s="3" t="s">
        <v>24</v>
      </c>
      <c r="L19912" s="3">
        <v>6.0</v>
      </c>
      <c r="M19912" s="3" t="s">
        <v>30</v>
      </c>
      <c r="N19912" s="3" t="s">
        <v>17474</v>
      </c>
      <c r="O19912" s="3" t="s">
        <v>121</v>
      </c>
      <c r="P19912" s="4">
        <v>23071.0</v>
      </c>
      <c r="Q19912" s="3" t="s">
        <v>37</v>
      </c>
      <c r="S19912" s="3" t="s">
        <v>34</v>
      </c>
    </row>
    <row r="19913">
      <c r="A19913" s="2">
        <v>42318.71491898148</v>
      </c>
      <c r="B19913" s="3">
        <v>2.0</v>
      </c>
      <c r="C19913" s="3" t="s">
        <v>17260</v>
      </c>
      <c r="D19913" s="3" t="s">
        <v>17261</v>
      </c>
      <c r="E19913" s="3" t="s">
        <v>17262</v>
      </c>
      <c r="F19913" s="3">
        <v>4.0</v>
      </c>
      <c r="G19913" s="3">
        <v>7.0</v>
      </c>
      <c r="H19913" s="3" t="s">
        <v>17471</v>
      </c>
      <c r="I19913" s="3" t="s">
        <v>17471</v>
      </c>
      <c r="J19913" s="3" t="s">
        <v>4475</v>
      </c>
      <c r="K19913" s="3" t="s">
        <v>24</v>
      </c>
      <c r="L19913" s="3">
        <v>7.0</v>
      </c>
      <c r="M19913" s="3" t="s">
        <v>25</v>
      </c>
      <c r="N19913" s="3" t="s">
        <v>17475</v>
      </c>
      <c r="O19913" s="3" t="s">
        <v>17476</v>
      </c>
      <c r="P19913" s="4">
        <v>15027.0</v>
      </c>
      <c r="Q19913" s="3" t="s">
        <v>113</v>
      </c>
      <c r="S19913" s="3" t="s">
        <v>34</v>
      </c>
    </row>
    <row r="19914">
      <c r="A19914" s="2">
        <v>42318.71491898148</v>
      </c>
      <c r="B19914" s="3">
        <v>2.0</v>
      </c>
      <c r="C19914" s="3" t="s">
        <v>17260</v>
      </c>
      <c r="D19914" s="3" t="s">
        <v>17261</v>
      </c>
      <c r="E19914" s="3" t="s">
        <v>17262</v>
      </c>
      <c r="F19914" s="3">
        <v>4.0</v>
      </c>
      <c r="G19914" s="3">
        <v>7.0</v>
      </c>
      <c r="H19914" s="3" t="s">
        <v>17471</v>
      </c>
      <c r="I19914" s="3" t="s">
        <v>17471</v>
      </c>
      <c r="J19914" s="3" t="s">
        <v>4475</v>
      </c>
      <c r="K19914" s="3" t="s">
        <v>24</v>
      </c>
      <c r="L19914" s="3">
        <v>8.0</v>
      </c>
      <c r="M19914" s="3" t="s">
        <v>30</v>
      </c>
      <c r="N19914" s="3" t="s">
        <v>14251</v>
      </c>
      <c r="O19914" s="3" t="s">
        <v>1865</v>
      </c>
      <c r="P19914" s="4">
        <v>26347.0</v>
      </c>
      <c r="Q19914" s="3" t="s">
        <v>79</v>
      </c>
      <c r="S19914" s="3" t="s">
        <v>34</v>
      </c>
    </row>
    <row r="19915">
      <c r="A19915" s="2">
        <v>42318.71491898148</v>
      </c>
      <c r="B19915" s="3">
        <v>2.0</v>
      </c>
      <c r="C19915" s="3" t="s">
        <v>17260</v>
      </c>
      <c r="D19915" s="3" t="s">
        <v>17261</v>
      </c>
      <c r="E19915" s="3" t="s">
        <v>17262</v>
      </c>
      <c r="F19915" s="3">
        <v>4.0</v>
      </c>
      <c r="G19915" s="3">
        <v>7.0</v>
      </c>
      <c r="H19915" s="3" t="s">
        <v>17471</v>
      </c>
      <c r="I19915" s="3" t="s">
        <v>17471</v>
      </c>
      <c r="J19915" s="3" t="s">
        <v>4475</v>
      </c>
      <c r="K19915" s="3" t="s">
        <v>24</v>
      </c>
      <c r="L19915" s="3">
        <v>9.0</v>
      </c>
      <c r="M19915" s="3" t="s">
        <v>25</v>
      </c>
      <c r="N19915" s="3" t="s">
        <v>17379</v>
      </c>
      <c r="O19915" s="3" t="s">
        <v>462</v>
      </c>
      <c r="P19915" s="4">
        <v>23383.0</v>
      </c>
      <c r="Q19915" s="3" t="s">
        <v>132</v>
      </c>
      <c r="S19915" s="3" t="s">
        <v>34</v>
      </c>
    </row>
    <row r="19916">
      <c r="A19916" s="2">
        <v>42318.71491898148</v>
      </c>
      <c r="B19916" s="3">
        <v>2.0</v>
      </c>
      <c r="C19916" s="3" t="s">
        <v>17260</v>
      </c>
      <c r="D19916" s="3" t="s">
        <v>17261</v>
      </c>
      <c r="E19916" s="3" t="s">
        <v>17262</v>
      </c>
      <c r="F19916" s="3">
        <v>4.0</v>
      </c>
      <c r="G19916" s="3">
        <v>7.0</v>
      </c>
      <c r="H19916" s="3" t="s">
        <v>17471</v>
      </c>
      <c r="I19916" s="3" t="s">
        <v>17471</v>
      </c>
      <c r="J19916" s="3" t="s">
        <v>4475</v>
      </c>
      <c r="K19916" s="3" t="s">
        <v>24</v>
      </c>
      <c r="L19916" s="3">
        <v>10.0</v>
      </c>
      <c r="M19916" s="3" t="s">
        <v>30</v>
      </c>
      <c r="N19916" s="3" t="s">
        <v>17475</v>
      </c>
      <c r="O19916" s="3" t="s">
        <v>235</v>
      </c>
      <c r="P19916" s="4">
        <v>19698.0</v>
      </c>
      <c r="Q19916" s="3" t="s">
        <v>113</v>
      </c>
      <c r="S19916" s="3" t="s">
        <v>34</v>
      </c>
    </row>
    <row r="19917">
      <c r="A19917" s="2">
        <v>42318.71491898148</v>
      </c>
      <c r="B19917" s="3">
        <v>2.0</v>
      </c>
      <c r="C19917" s="3" t="s">
        <v>17260</v>
      </c>
      <c r="D19917" s="3" t="s">
        <v>17261</v>
      </c>
      <c r="E19917" s="3" t="s">
        <v>17262</v>
      </c>
      <c r="F19917" s="3">
        <v>4.0</v>
      </c>
      <c r="G19917" s="3">
        <v>7.0</v>
      </c>
      <c r="H19917" s="3" t="s">
        <v>17471</v>
      </c>
      <c r="I19917" s="3" t="s">
        <v>17471</v>
      </c>
      <c r="J19917" s="3" t="s">
        <v>4475</v>
      </c>
      <c r="K19917" s="3" t="s">
        <v>24</v>
      </c>
      <c r="L19917" s="3">
        <v>11.0</v>
      </c>
      <c r="M19917" s="3" t="s">
        <v>25</v>
      </c>
      <c r="N19917" s="3" t="s">
        <v>17477</v>
      </c>
      <c r="O19917" s="3" t="s">
        <v>17478</v>
      </c>
      <c r="P19917" s="4">
        <v>24834.0</v>
      </c>
      <c r="Q19917" s="3" t="s">
        <v>33</v>
      </c>
      <c r="S19917" s="3" t="s">
        <v>34</v>
      </c>
    </row>
    <row r="19918">
      <c r="A19918" s="2">
        <v>42318.71491898148</v>
      </c>
      <c r="B19918" s="3">
        <v>2.0</v>
      </c>
      <c r="C19918" s="3" t="s">
        <v>17260</v>
      </c>
      <c r="D19918" s="3" t="s">
        <v>17261</v>
      </c>
      <c r="E19918" s="3" t="s">
        <v>17262</v>
      </c>
      <c r="F19918" s="3">
        <v>4.0</v>
      </c>
      <c r="G19918" s="3">
        <v>7.0</v>
      </c>
      <c r="H19918" s="3" t="s">
        <v>17471</v>
      </c>
      <c r="I19918" s="3" t="s">
        <v>17471</v>
      </c>
      <c r="J19918" s="3" t="s">
        <v>4475</v>
      </c>
      <c r="K19918" s="3" t="s">
        <v>24</v>
      </c>
      <c r="L19918" s="3">
        <v>12.0</v>
      </c>
      <c r="M19918" s="3" t="s">
        <v>30</v>
      </c>
      <c r="N19918" s="3" t="s">
        <v>17479</v>
      </c>
      <c r="O19918" s="3" t="s">
        <v>1547</v>
      </c>
      <c r="P19918" s="4">
        <v>31914.0</v>
      </c>
      <c r="Q19918" s="3" t="s">
        <v>153</v>
      </c>
      <c r="S19918" s="3" t="s">
        <v>34</v>
      </c>
    </row>
    <row r="19919">
      <c r="A19919" s="2">
        <v>42318.71491898148</v>
      </c>
      <c r="B19919" s="3">
        <v>2.0</v>
      </c>
      <c r="C19919" s="3" t="s">
        <v>17260</v>
      </c>
      <c r="D19919" s="3" t="s">
        <v>17261</v>
      </c>
      <c r="E19919" s="3" t="s">
        <v>17262</v>
      </c>
      <c r="F19919" s="3">
        <v>4.0</v>
      </c>
      <c r="G19919" s="3">
        <v>7.0</v>
      </c>
      <c r="H19919" s="3" t="s">
        <v>17471</v>
      </c>
      <c r="I19919" s="3" t="s">
        <v>17471</v>
      </c>
      <c r="J19919" s="3" t="s">
        <v>4475</v>
      </c>
      <c r="K19919" s="3" t="s">
        <v>24</v>
      </c>
      <c r="L19919" s="3">
        <v>13.0</v>
      </c>
      <c r="M19919" s="3" t="s">
        <v>25</v>
      </c>
      <c r="N19919" s="3" t="s">
        <v>17480</v>
      </c>
      <c r="O19919" s="3" t="s">
        <v>773</v>
      </c>
      <c r="P19919" s="4">
        <v>28149.0</v>
      </c>
      <c r="Q19919" s="3" t="s">
        <v>43</v>
      </c>
      <c r="S19919" s="3" t="s">
        <v>34</v>
      </c>
    </row>
    <row r="19920">
      <c r="A19920" s="2">
        <v>42318.71491898148</v>
      </c>
      <c r="B19920" s="3">
        <v>2.0</v>
      </c>
      <c r="C19920" s="3" t="s">
        <v>17260</v>
      </c>
      <c r="D19920" s="3" t="s">
        <v>17261</v>
      </c>
      <c r="E19920" s="3" t="s">
        <v>17262</v>
      </c>
      <c r="F19920" s="3">
        <v>4.0</v>
      </c>
      <c r="G19920" s="3">
        <v>7.0</v>
      </c>
      <c r="H19920" s="3" t="s">
        <v>17471</v>
      </c>
      <c r="I19920" s="3" t="s">
        <v>17471</v>
      </c>
      <c r="J19920" s="3" t="s">
        <v>4475</v>
      </c>
      <c r="K19920" s="3" t="s">
        <v>24</v>
      </c>
      <c r="L19920" s="3">
        <v>14.0</v>
      </c>
      <c r="M19920" s="3" t="s">
        <v>30</v>
      </c>
      <c r="N19920" s="3" t="s">
        <v>17481</v>
      </c>
      <c r="O19920" s="3" t="s">
        <v>11040</v>
      </c>
      <c r="P19920" s="4">
        <v>18969.0</v>
      </c>
      <c r="Q19920" s="3" t="s">
        <v>40</v>
      </c>
      <c r="S19920" s="3" t="s">
        <v>34</v>
      </c>
    </row>
    <row r="19921">
      <c r="A19921" s="2">
        <v>42318.71491898148</v>
      </c>
      <c r="B19921" s="3">
        <v>2.0</v>
      </c>
      <c r="C19921" s="3" t="s">
        <v>17260</v>
      </c>
      <c r="D19921" s="3" t="s">
        <v>17261</v>
      </c>
      <c r="E19921" s="3" t="s">
        <v>17262</v>
      </c>
      <c r="F19921" s="3">
        <v>4.0</v>
      </c>
      <c r="G19921" s="3">
        <v>7.0</v>
      </c>
      <c r="H19921" s="3" t="s">
        <v>17471</v>
      </c>
      <c r="I19921" s="3" t="s">
        <v>17471</v>
      </c>
      <c r="J19921" s="3" t="s">
        <v>4475</v>
      </c>
      <c r="K19921" s="3" t="s">
        <v>24</v>
      </c>
      <c r="L19921" s="3">
        <v>15.0</v>
      </c>
      <c r="M19921" s="3" t="s">
        <v>25</v>
      </c>
      <c r="N19921" s="3" t="s">
        <v>17482</v>
      </c>
      <c r="O19921" s="3" t="s">
        <v>200</v>
      </c>
      <c r="P19921" s="4">
        <v>21029.0</v>
      </c>
      <c r="Q19921" s="3" t="s">
        <v>43</v>
      </c>
      <c r="S19921" s="3" t="s">
        <v>34</v>
      </c>
    </row>
    <row r="19922">
      <c r="A19922" s="2">
        <v>42318.71491898148</v>
      </c>
      <c r="B19922" s="3">
        <v>2.0</v>
      </c>
      <c r="C19922" s="3" t="s">
        <v>17260</v>
      </c>
      <c r="D19922" s="3" t="s">
        <v>17261</v>
      </c>
      <c r="E19922" s="3" t="s">
        <v>17262</v>
      </c>
      <c r="F19922" s="3">
        <v>4.0</v>
      </c>
      <c r="G19922" s="3">
        <v>7.0</v>
      </c>
      <c r="H19922" s="3" t="s">
        <v>17471</v>
      </c>
      <c r="I19922" s="3" t="s">
        <v>17471</v>
      </c>
      <c r="J19922" s="3" t="s">
        <v>4475</v>
      </c>
      <c r="K19922" s="3" t="s">
        <v>24</v>
      </c>
      <c r="L19922" s="3">
        <v>16.0</v>
      </c>
      <c r="M19922" s="3" t="s">
        <v>30</v>
      </c>
      <c r="N19922" s="3" t="s">
        <v>17483</v>
      </c>
      <c r="O19922" s="3" t="s">
        <v>591</v>
      </c>
      <c r="P19922" s="4">
        <v>23730.0</v>
      </c>
      <c r="Q19922" s="3" t="s">
        <v>43</v>
      </c>
      <c r="S19922" s="3" t="s">
        <v>34</v>
      </c>
    </row>
    <row r="19923">
      <c r="A19923" s="2">
        <v>42318.71491898148</v>
      </c>
      <c r="B19923" s="3">
        <v>2.0</v>
      </c>
      <c r="C19923" s="3" t="s">
        <v>17260</v>
      </c>
      <c r="D19923" s="3" t="s">
        <v>17261</v>
      </c>
      <c r="E19923" s="3" t="s">
        <v>17262</v>
      </c>
      <c r="F19923" s="3">
        <v>4.0</v>
      </c>
      <c r="G19923" s="3">
        <v>7.0</v>
      </c>
      <c r="H19923" s="3" t="s">
        <v>17471</v>
      </c>
      <c r="I19923" s="3" t="s">
        <v>17471</v>
      </c>
      <c r="J19923" s="3" t="s">
        <v>4475</v>
      </c>
      <c r="K19923" s="3" t="s">
        <v>24</v>
      </c>
      <c r="L19923" s="3">
        <v>17.0</v>
      </c>
      <c r="M19923" s="3" t="s">
        <v>25</v>
      </c>
      <c r="N19923" s="3" t="s">
        <v>17484</v>
      </c>
      <c r="O19923" s="3" t="s">
        <v>7106</v>
      </c>
      <c r="P19923" s="4">
        <v>30770.0</v>
      </c>
      <c r="Q19923" s="3" t="s">
        <v>40</v>
      </c>
      <c r="S19923" s="3" t="s">
        <v>34</v>
      </c>
    </row>
    <row r="19924">
      <c r="A19924" s="2">
        <v>42318.71491898148</v>
      </c>
      <c r="B19924" s="3">
        <v>2.0</v>
      </c>
      <c r="C19924" s="3" t="s">
        <v>17260</v>
      </c>
      <c r="D19924" s="3" t="s">
        <v>17283</v>
      </c>
      <c r="E19924" s="3" t="s">
        <v>17284</v>
      </c>
      <c r="F19924" s="3">
        <v>4.0</v>
      </c>
      <c r="G19924" s="3">
        <v>7.0</v>
      </c>
      <c r="H19924" s="3" t="s">
        <v>17471</v>
      </c>
      <c r="I19924" s="3" t="s">
        <v>17471</v>
      </c>
      <c r="J19924" s="3" t="s">
        <v>4475</v>
      </c>
      <c r="K19924" s="3" t="s">
        <v>24</v>
      </c>
      <c r="L19924" s="3">
        <v>1.0</v>
      </c>
      <c r="M19924" s="3" t="s">
        <v>25</v>
      </c>
      <c r="N19924" s="3" t="s">
        <v>17485</v>
      </c>
      <c r="O19924" s="3" t="s">
        <v>17486</v>
      </c>
      <c r="P19924" s="4">
        <v>21701.0</v>
      </c>
      <c r="Q19924" s="3" t="s">
        <v>46</v>
      </c>
      <c r="S19924" s="3" t="s">
        <v>34</v>
      </c>
    </row>
    <row r="19925">
      <c r="A19925" s="2">
        <v>42318.71491898148</v>
      </c>
      <c r="B19925" s="3">
        <v>2.0</v>
      </c>
      <c r="C19925" s="3" t="s">
        <v>17260</v>
      </c>
      <c r="D19925" s="3" t="s">
        <v>17283</v>
      </c>
      <c r="E19925" s="3" t="s">
        <v>17284</v>
      </c>
      <c r="F19925" s="3">
        <v>4.0</v>
      </c>
      <c r="G19925" s="3">
        <v>7.0</v>
      </c>
      <c r="H19925" s="3" t="s">
        <v>17471</v>
      </c>
      <c r="I19925" s="3" t="s">
        <v>17471</v>
      </c>
      <c r="J19925" s="3" t="s">
        <v>4475</v>
      </c>
      <c r="K19925" s="3" t="s">
        <v>24</v>
      </c>
      <c r="L19925" s="3">
        <v>2.0</v>
      </c>
      <c r="M19925" s="3" t="s">
        <v>30</v>
      </c>
      <c r="N19925" s="3" t="s">
        <v>6889</v>
      </c>
      <c r="O19925" s="3" t="s">
        <v>11651</v>
      </c>
      <c r="P19925" s="4">
        <v>27337.0</v>
      </c>
      <c r="Q19925" s="3" t="s">
        <v>43</v>
      </c>
      <c r="S19925" s="3" t="s">
        <v>34</v>
      </c>
    </row>
    <row r="19926">
      <c r="A19926" s="2">
        <v>42318.71491898148</v>
      </c>
      <c r="B19926" s="3">
        <v>2.0</v>
      </c>
      <c r="C19926" s="3" t="s">
        <v>17260</v>
      </c>
      <c r="D19926" s="3" t="s">
        <v>17283</v>
      </c>
      <c r="E19926" s="3" t="s">
        <v>17284</v>
      </c>
      <c r="F19926" s="3">
        <v>4.0</v>
      </c>
      <c r="G19926" s="3">
        <v>7.0</v>
      </c>
      <c r="H19926" s="3" t="s">
        <v>17471</v>
      </c>
      <c r="I19926" s="3" t="s">
        <v>17471</v>
      </c>
      <c r="J19926" s="3" t="s">
        <v>4475</v>
      </c>
      <c r="K19926" s="3" t="s">
        <v>24</v>
      </c>
      <c r="L19926" s="3">
        <v>3.0</v>
      </c>
      <c r="M19926" s="3" t="s">
        <v>25</v>
      </c>
      <c r="N19926" s="3" t="s">
        <v>17487</v>
      </c>
      <c r="O19926" s="3" t="s">
        <v>17488</v>
      </c>
      <c r="P19926" s="4">
        <v>22864.0</v>
      </c>
      <c r="Q19926" s="3" t="s">
        <v>1159</v>
      </c>
      <c r="S19926" s="3" t="s">
        <v>34</v>
      </c>
    </row>
    <row r="19927">
      <c r="A19927" s="2">
        <v>42318.71491898148</v>
      </c>
      <c r="B19927" s="3">
        <v>2.0</v>
      </c>
      <c r="C19927" s="3" t="s">
        <v>17260</v>
      </c>
      <c r="D19927" s="3" t="s">
        <v>17283</v>
      </c>
      <c r="E19927" s="3" t="s">
        <v>17284</v>
      </c>
      <c r="F19927" s="3">
        <v>4.0</v>
      </c>
      <c r="G19927" s="3">
        <v>7.0</v>
      </c>
      <c r="H19927" s="3" t="s">
        <v>17471</v>
      </c>
      <c r="I19927" s="3" t="s">
        <v>17471</v>
      </c>
      <c r="J19927" s="3" t="s">
        <v>4475</v>
      </c>
      <c r="K19927" s="3" t="s">
        <v>24</v>
      </c>
      <c r="L19927" s="3">
        <v>4.0</v>
      </c>
      <c r="M19927" s="3" t="s">
        <v>30</v>
      </c>
      <c r="N19927" s="3" t="s">
        <v>17489</v>
      </c>
      <c r="O19927" s="3" t="s">
        <v>452</v>
      </c>
      <c r="P19927" s="4">
        <v>26472.0</v>
      </c>
      <c r="Q19927" s="3" t="s">
        <v>37</v>
      </c>
      <c r="S19927" s="3" t="s">
        <v>34</v>
      </c>
    </row>
    <row r="19928">
      <c r="A19928" s="2">
        <v>42318.71491898148</v>
      </c>
      <c r="B19928" s="3">
        <v>2.0</v>
      </c>
      <c r="C19928" s="3" t="s">
        <v>17260</v>
      </c>
      <c r="D19928" s="3" t="s">
        <v>17283</v>
      </c>
      <c r="E19928" s="3" t="s">
        <v>17284</v>
      </c>
      <c r="F19928" s="3">
        <v>4.0</v>
      </c>
      <c r="G19928" s="3">
        <v>7.0</v>
      </c>
      <c r="H19928" s="3" t="s">
        <v>17471</v>
      </c>
      <c r="I19928" s="3" t="s">
        <v>17471</v>
      </c>
      <c r="J19928" s="3" t="s">
        <v>4475</v>
      </c>
      <c r="K19928" s="3" t="s">
        <v>24</v>
      </c>
      <c r="L19928" s="3">
        <v>5.0</v>
      </c>
      <c r="M19928" s="3" t="s">
        <v>25</v>
      </c>
      <c r="N19928" s="3" t="s">
        <v>17490</v>
      </c>
      <c r="O19928" s="3" t="s">
        <v>69</v>
      </c>
      <c r="P19928" s="4">
        <v>27399.0</v>
      </c>
      <c r="Q19928" s="3" t="s">
        <v>247</v>
      </c>
      <c r="S19928" s="3" t="s">
        <v>34</v>
      </c>
    </row>
    <row r="19929">
      <c r="A19929" s="2">
        <v>42318.71491898148</v>
      </c>
      <c r="B19929" s="3">
        <v>2.0</v>
      </c>
      <c r="C19929" s="3" t="s">
        <v>17260</v>
      </c>
      <c r="D19929" s="3" t="s">
        <v>17283</v>
      </c>
      <c r="E19929" s="3" t="s">
        <v>17284</v>
      </c>
      <c r="F19929" s="3">
        <v>4.0</v>
      </c>
      <c r="G19929" s="3">
        <v>7.0</v>
      </c>
      <c r="H19929" s="3" t="s">
        <v>17471</v>
      </c>
      <c r="I19929" s="3" t="s">
        <v>17471</v>
      </c>
      <c r="J19929" s="3" t="s">
        <v>4475</v>
      </c>
      <c r="K19929" s="3" t="s">
        <v>24</v>
      </c>
      <c r="L19929" s="3">
        <v>6.0</v>
      </c>
      <c r="M19929" s="3" t="s">
        <v>30</v>
      </c>
      <c r="N19929" s="3" t="s">
        <v>15110</v>
      </c>
      <c r="O19929" s="3" t="s">
        <v>125</v>
      </c>
      <c r="P19929" s="4">
        <v>18000.0</v>
      </c>
      <c r="Q19929" s="3" t="s">
        <v>113</v>
      </c>
      <c r="S19929" s="3" t="s">
        <v>34</v>
      </c>
    </row>
    <row r="19930">
      <c r="A19930" s="2">
        <v>42318.71491898148</v>
      </c>
      <c r="B19930" s="3">
        <v>2.0</v>
      </c>
      <c r="C19930" s="3" t="s">
        <v>17260</v>
      </c>
      <c r="D19930" s="3" t="s">
        <v>17283</v>
      </c>
      <c r="E19930" s="3" t="s">
        <v>17284</v>
      </c>
      <c r="F19930" s="3">
        <v>4.0</v>
      </c>
      <c r="G19930" s="3">
        <v>7.0</v>
      </c>
      <c r="H19930" s="3" t="s">
        <v>17471</v>
      </c>
      <c r="I19930" s="3" t="s">
        <v>17471</v>
      </c>
      <c r="J19930" s="3" t="s">
        <v>4475</v>
      </c>
      <c r="K19930" s="3" t="s">
        <v>24</v>
      </c>
      <c r="L19930" s="3">
        <v>7.0</v>
      </c>
      <c r="M19930" s="3" t="s">
        <v>25</v>
      </c>
      <c r="N19930" s="3" t="s">
        <v>17302</v>
      </c>
      <c r="O19930" s="3" t="s">
        <v>59</v>
      </c>
      <c r="P19930" s="4">
        <v>22393.0</v>
      </c>
      <c r="Q19930" s="3" t="s">
        <v>153</v>
      </c>
      <c r="S19930" s="3" t="s">
        <v>34</v>
      </c>
    </row>
    <row r="19931">
      <c r="A19931" s="2">
        <v>42318.71491898148</v>
      </c>
      <c r="B19931" s="3">
        <v>2.0</v>
      </c>
      <c r="C19931" s="3" t="s">
        <v>17260</v>
      </c>
      <c r="D19931" s="3" t="s">
        <v>17283</v>
      </c>
      <c r="E19931" s="3" t="s">
        <v>17284</v>
      </c>
      <c r="F19931" s="3">
        <v>4.0</v>
      </c>
      <c r="G19931" s="3">
        <v>7.0</v>
      </c>
      <c r="H19931" s="3" t="s">
        <v>17471</v>
      </c>
      <c r="I19931" s="3" t="s">
        <v>17471</v>
      </c>
      <c r="J19931" s="3" t="s">
        <v>4475</v>
      </c>
      <c r="K19931" s="3" t="s">
        <v>24</v>
      </c>
      <c r="L19931" s="3">
        <v>8.0</v>
      </c>
      <c r="M19931" s="3" t="s">
        <v>30</v>
      </c>
      <c r="N19931" s="3" t="s">
        <v>16828</v>
      </c>
      <c r="O19931" s="3" t="s">
        <v>16271</v>
      </c>
      <c r="P19931" s="4">
        <v>17145.0</v>
      </c>
      <c r="Q19931" s="3" t="s">
        <v>113</v>
      </c>
      <c r="S19931" s="3" t="s">
        <v>34</v>
      </c>
    </row>
    <row r="19932">
      <c r="A19932" s="2">
        <v>42318.71491898148</v>
      </c>
      <c r="B19932" s="3">
        <v>2.0</v>
      </c>
      <c r="C19932" s="3" t="s">
        <v>17260</v>
      </c>
      <c r="D19932" s="3" t="s">
        <v>17283</v>
      </c>
      <c r="E19932" s="3" t="s">
        <v>17284</v>
      </c>
      <c r="F19932" s="3">
        <v>4.0</v>
      </c>
      <c r="G19932" s="3">
        <v>7.0</v>
      </c>
      <c r="H19932" s="3" t="s">
        <v>17471</v>
      </c>
      <c r="I19932" s="3" t="s">
        <v>17471</v>
      </c>
      <c r="J19932" s="3" t="s">
        <v>4475</v>
      </c>
      <c r="K19932" s="3" t="s">
        <v>24</v>
      </c>
      <c r="L19932" s="3">
        <v>9.0</v>
      </c>
      <c r="M19932" s="3" t="s">
        <v>25</v>
      </c>
      <c r="N19932" s="3" t="s">
        <v>17491</v>
      </c>
      <c r="O19932" s="3" t="s">
        <v>17492</v>
      </c>
      <c r="P19932" s="4">
        <v>27628.0</v>
      </c>
      <c r="Q19932" s="3" t="s">
        <v>1159</v>
      </c>
      <c r="S19932" s="3" t="s">
        <v>34</v>
      </c>
    </row>
    <row r="19933">
      <c r="A19933" s="2">
        <v>42318.71491898148</v>
      </c>
      <c r="B19933" s="3">
        <v>2.0</v>
      </c>
      <c r="C19933" s="3" t="s">
        <v>17260</v>
      </c>
      <c r="D19933" s="3" t="s">
        <v>17283</v>
      </c>
      <c r="E19933" s="3" t="s">
        <v>17284</v>
      </c>
      <c r="F19933" s="3">
        <v>4.0</v>
      </c>
      <c r="G19933" s="3">
        <v>7.0</v>
      </c>
      <c r="H19933" s="3" t="s">
        <v>17471</v>
      </c>
      <c r="I19933" s="3" t="s">
        <v>17471</v>
      </c>
      <c r="J19933" s="3" t="s">
        <v>4475</v>
      </c>
      <c r="K19933" s="3" t="s">
        <v>24</v>
      </c>
      <c r="L19933" s="3">
        <v>10.0</v>
      </c>
      <c r="M19933" s="3" t="s">
        <v>30</v>
      </c>
      <c r="N19933" s="3" t="s">
        <v>17487</v>
      </c>
      <c r="O19933" s="3" t="s">
        <v>17493</v>
      </c>
      <c r="P19933" s="4">
        <v>25036.0</v>
      </c>
      <c r="Q19933" s="3" t="s">
        <v>40</v>
      </c>
      <c r="S19933" s="3" t="s">
        <v>34</v>
      </c>
    </row>
    <row r="19934">
      <c r="A19934" s="2">
        <v>42318.71491898148</v>
      </c>
      <c r="B19934" s="3">
        <v>2.0</v>
      </c>
      <c r="C19934" s="3" t="s">
        <v>17260</v>
      </c>
      <c r="D19934" s="3" t="s">
        <v>17283</v>
      </c>
      <c r="E19934" s="3" t="s">
        <v>17284</v>
      </c>
      <c r="F19934" s="3">
        <v>4.0</v>
      </c>
      <c r="G19934" s="3">
        <v>7.0</v>
      </c>
      <c r="H19934" s="3" t="s">
        <v>17471</v>
      </c>
      <c r="I19934" s="3" t="s">
        <v>17471</v>
      </c>
      <c r="J19934" s="3" t="s">
        <v>4475</v>
      </c>
      <c r="K19934" s="3" t="s">
        <v>24</v>
      </c>
      <c r="L19934" s="3">
        <v>11.0</v>
      </c>
      <c r="M19934" s="3" t="s">
        <v>25</v>
      </c>
      <c r="N19934" s="3" t="s">
        <v>17494</v>
      </c>
      <c r="O19934" s="3" t="s">
        <v>17495</v>
      </c>
      <c r="P19934" s="4">
        <v>21815.0</v>
      </c>
      <c r="Q19934" s="3" t="s">
        <v>7169</v>
      </c>
      <c r="S19934" s="3" t="s">
        <v>34</v>
      </c>
    </row>
    <row r="19935">
      <c r="A19935" s="2">
        <v>42318.71491898148</v>
      </c>
      <c r="B19935" s="3">
        <v>2.0</v>
      </c>
      <c r="C19935" s="3" t="s">
        <v>17260</v>
      </c>
      <c r="D19935" s="3" t="s">
        <v>17283</v>
      </c>
      <c r="E19935" s="3" t="s">
        <v>17284</v>
      </c>
      <c r="F19935" s="3">
        <v>4.0</v>
      </c>
      <c r="G19935" s="3">
        <v>7.0</v>
      </c>
      <c r="H19935" s="3" t="s">
        <v>17471</v>
      </c>
      <c r="I19935" s="3" t="s">
        <v>17471</v>
      </c>
      <c r="J19935" s="3" t="s">
        <v>4475</v>
      </c>
      <c r="K19935" s="3" t="s">
        <v>24</v>
      </c>
      <c r="L19935" s="3">
        <v>12.0</v>
      </c>
      <c r="M19935" s="3" t="s">
        <v>30</v>
      </c>
      <c r="N19935" s="3" t="s">
        <v>17496</v>
      </c>
      <c r="O19935" s="3" t="s">
        <v>17497</v>
      </c>
      <c r="P19935" s="4">
        <v>30332.0</v>
      </c>
      <c r="Q19935" s="3" t="s">
        <v>40</v>
      </c>
      <c r="S19935" s="3" t="s">
        <v>34</v>
      </c>
    </row>
    <row r="19936">
      <c r="A19936" s="2">
        <v>42318.71491898148</v>
      </c>
      <c r="B19936" s="3">
        <v>2.0</v>
      </c>
      <c r="C19936" s="3" t="s">
        <v>17260</v>
      </c>
      <c r="D19936" s="3" t="s">
        <v>17283</v>
      </c>
      <c r="E19936" s="3" t="s">
        <v>17284</v>
      </c>
      <c r="F19936" s="3">
        <v>4.0</v>
      </c>
      <c r="G19936" s="3">
        <v>7.0</v>
      </c>
      <c r="H19936" s="3" t="s">
        <v>17471</v>
      </c>
      <c r="I19936" s="3" t="s">
        <v>17471</v>
      </c>
      <c r="J19936" s="3" t="s">
        <v>4475</v>
      </c>
      <c r="K19936" s="3" t="s">
        <v>24</v>
      </c>
      <c r="L19936" s="3">
        <v>13.0</v>
      </c>
      <c r="M19936" s="3" t="s">
        <v>25</v>
      </c>
      <c r="N19936" s="3" t="s">
        <v>17498</v>
      </c>
      <c r="O19936" s="3" t="s">
        <v>17499</v>
      </c>
      <c r="P19936" s="4">
        <v>26914.0</v>
      </c>
      <c r="Q19936" s="3" t="s">
        <v>40</v>
      </c>
      <c r="S19936" s="3" t="s">
        <v>34</v>
      </c>
    </row>
    <row r="19937">
      <c r="A19937" s="2">
        <v>42318.71491898148</v>
      </c>
      <c r="B19937" s="3">
        <v>2.0</v>
      </c>
      <c r="C19937" s="3" t="s">
        <v>17260</v>
      </c>
      <c r="D19937" s="3" t="s">
        <v>17283</v>
      </c>
      <c r="E19937" s="3" t="s">
        <v>17284</v>
      </c>
      <c r="F19937" s="3">
        <v>4.0</v>
      </c>
      <c r="G19937" s="3">
        <v>7.0</v>
      </c>
      <c r="H19937" s="3" t="s">
        <v>17471</v>
      </c>
      <c r="I19937" s="3" t="s">
        <v>17471</v>
      </c>
      <c r="J19937" s="3" t="s">
        <v>4475</v>
      </c>
      <c r="K19937" s="3" t="s">
        <v>24</v>
      </c>
      <c r="L19937" s="3">
        <v>14.0</v>
      </c>
      <c r="M19937" s="3" t="s">
        <v>30</v>
      </c>
      <c r="N19937" s="3" t="s">
        <v>2919</v>
      </c>
      <c r="O19937" s="3" t="s">
        <v>17500</v>
      </c>
      <c r="P19937" s="4">
        <v>27631.0</v>
      </c>
      <c r="Q19937" s="3" t="s">
        <v>60</v>
      </c>
      <c r="S19937" s="3" t="s">
        <v>34</v>
      </c>
    </row>
    <row r="19938">
      <c r="A19938" s="2">
        <v>42318.71491898148</v>
      </c>
      <c r="B19938" s="3">
        <v>2.0</v>
      </c>
      <c r="C19938" s="3" t="s">
        <v>17260</v>
      </c>
      <c r="D19938" s="3" t="s">
        <v>17283</v>
      </c>
      <c r="E19938" s="3" t="s">
        <v>17284</v>
      </c>
      <c r="F19938" s="3">
        <v>4.0</v>
      </c>
      <c r="G19938" s="3">
        <v>7.0</v>
      </c>
      <c r="H19938" s="3" t="s">
        <v>17471</v>
      </c>
      <c r="I19938" s="3" t="s">
        <v>17471</v>
      </c>
      <c r="J19938" s="3" t="s">
        <v>4475</v>
      </c>
      <c r="K19938" s="3" t="s">
        <v>24</v>
      </c>
      <c r="L19938" s="3">
        <v>15.0</v>
      </c>
      <c r="M19938" s="3" t="s">
        <v>25</v>
      </c>
      <c r="N19938" s="3" t="s">
        <v>17501</v>
      </c>
      <c r="O19938" s="3" t="s">
        <v>17502</v>
      </c>
      <c r="P19938" s="4">
        <v>12671.0</v>
      </c>
      <c r="Q19938" s="3" t="s">
        <v>96</v>
      </c>
      <c r="S19938" s="3" t="s">
        <v>34</v>
      </c>
    </row>
    <row r="19939">
      <c r="A19939" s="2">
        <v>42318.71491898148</v>
      </c>
      <c r="B19939" s="3">
        <v>2.0</v>
      </c>
      <c r="C19939" s="3" t="s">
        <v>17260</v>
      </c>
      <c r="D19939" s="3" t="s">
        <v>17283</v>
      </c>
      <c r="E19939" s="3" t="s">
        <v>17284</v>
      </c>
      <c r="F19939" s="3">
        <v>4.0</v>
      </c>
      <c r="G19939" s="3">
        <v>7.0</v>
      </c>
      <c r="H19939" s="3" t="s">
        <v>17471</v>
      </c>
      <c r="I19939" s="3" t="s">
        <v>17471</v>
      </c>
      <c r="J19939" s="3" t="s">
        <v>4475</v>
      </c>
      <c r="K19939" s="3" t="s">
        <v>24</v>
      </c>
      <c r="L19939" s="3">
        <v>16.0</v>
      </c>
      <c r="M19939" s="3" t="s">
        <v>30</v>
      </c>
      <c r="N19939" s="3" t="s">
        <v>17503</v>
      </c>
      <c r="O19939" s="3" t="s">
        <v>17504</v>
      </c>
      <c r="P19939" s="4">
        <v>13541.0</v>
      </c>
      <c r="Q19939" s="3" t="s">
        <v>228</v>
      </c>
      <c r="S19939" s="3" t="s">
        <v>34</v>
      </c>
    </row>
    <row r="19940">
      <c r="A19940" s="2">
        <v>42318.71491898148</v>
      </c>
      <c r="B19940" s="3">
        <v>2.0</v>
      </c>
      <c r="C19940" s="3" t="s">
        <v>17260</v>
      </c>
      <c r="D19940" s="3" t="s">
        <v>17303</v>
      </c>
      <c r="E19940" s="3" t="s">
        <v>17304</v>
      </c>
      <c r="F19940" s="3">
        <v>4.0</v>
      </c>
      <c r="G19940" s="3">
        <v>7.0</v>
      </c>
      <c r="H19940" s="3" t="s">
        <v>17471</v>
      </c>
      <c r="I19940" s="3" t="s">
        <v>17471</v>
      </c>
      <c r="J19940" s="3" t="s">
        <v>4475</v>
      </c>
      <c r="K19940" s="3" t="s">
        <v>272</v>
      </c>
      <c r="L19940" s="3">
        <v>1.0</v>
      </c>
      <c r="M19940" s="3" t="s">
        <v>25</v>
      </c>
      <c r="N19940" s="3" t="s">
        <v>17503</v>
      </c>
      <c r="O19940" s="3" t="s">
        <v>628</v>
      </c>
      <c r="P19940" s="4">
        <v>15405.0</v>
      </c>
      <c r="Q19940" s="3" t="s">
        <v>113</v>
      </c>
      <c r="S19940" s="3" t="s">
        <v>34</v>
      </c>
    </row>
    <row r="19941">
      <c r="A19941" s="2">
        <v>42318.71491898148</v>
      </c>
      <c r="B19941" s="3">
        <v>2.0</v>
      </c>
      <c r="C19941" s="3" t="s">
        <v>17260</v>
      </c>
      <c r="D19941" s="3" t="s">
        <v>17303</v>
      </c>
      <c r="E19941" s="3" t="s">
        <v>17304</v>
      </c>
      <c r="F19941" s="3">
        <v>4.0</v>
      </c>
      <c r="G19941" s="3">
        <v>7.0</v>
      </c>
      <c r="H19941" s="3" t="s">
        <v>17471</v>
      </c>
      <c r="I19941" s="3" t="s">
        <v>17471</v>
      </c>
      <c r="J19941" s="3" t="s">
        <v>4475</v>
      </c>
      <c r="K19941" s="3" t="s">
        <v>24</v>
      </c>
      <c r="L19941" s="3">
        <v>2.0</v>
      </c>
      <c r="M19941" s="3" t="s">
        <v>30</v>
      </c>
      <c r="N19941" s="3" t="s">
        <v>17505</v>
      </c>
      <c r="O19941" s="3" t="s">
        <v>960</v>
      </c>
      <c r="P19941" s="4">
        <v>30987.0</v>
      </c>
      <c r="Q19941" s="3" t="s">
        <v>132</v>
      </c>
      <c r="S19941" s="3" t="s">
        <v>34</v>
      </c>
    </row>
    <row r="19942">
      <c r="A19942" s="2">
        <v>42318.71491898148</v>
      </c>
      <c r="B19942" s="3">
        <v>2.0</v>
      </c>
      <c r="C19942" s="3" t="s">
        <v>17260</v>
      </c>
      <c r="D19942" s="3" t="s">
        <v>17303</v>
      </c>
      <c r="E19942" s="3" t="s">
        <v>17304</v>
      </c>
      <c r="F19942" s="3">
        <v>4.0</v>
      </c>
      <c r="G19942" s="3">
        <v>7.0</v>
      </c>
      <c r="H19942" s="3" t="s">
        <v>17471</v>
      </c>
      <c r="I19942" s="3" t="s">
        <v>17471</v>
      </c>
      <c r="J19942" s="3" t="s">
        <v>4475</v>
      </c>
      <c r="K19942" s="3" t="s">
        <v>24</v>
      </c>
      <c r="L19942" s="3">
        <v>3.0</v>
      </c>
      <c r="M19942" s="3" t="s">
        <v>25</v>
      </c>
      <c r="N19942" s="3" t="s">
        <v>2840</v>
      </c>
      <c r="O19942" s="3" t="s">
        <v>1053</v>
      </c>
      <c r="P19942" s="4">
        <v>20949.0</v>
      </c>
      <c r="Q19942" s="3" t="s">
        <v>46</v>
      </c>
      <c r="S19942" s="3" t="s">
        <v>34</v>
      </c>
    </row>
    <row r="19943">
      <c r="A19943" s="2">
        <v>42318.71491898148</v>
      </c>
      <c r="B19943" s="3">
        <v>2.0</v>
      </c>
      <c r="C19943" s="3" t="s">
        <v>17260</v>
      </c>
      <c r="D19943" s="3" t="s">
        <v>17303</v>
      </c>
      <c r="E19943" s="3" t="s">
        <v>17304</v>
      </c>
      <c r="F19943" s="3">
        <v>4.0</v>
      </c>
      <c r="G19943" s="3">
        <v>7.0</v>
      </c>
      <c r="H19943" s="3" t="s">
        <v>17471</v>
      </c>
      <c r="I19943" s="3" t="s">
        <v>17471</v>
      </c>
      <c r="J19943" s="3" t="s">
        <v>4475</v>
      </c>
      <c r="K19943" s="3" t="s">
        <v>24</v>
      </c>
      <c r="L19943" s="3">
        <v>4.0</v>
      </c>
      <c r="M19943" s="3" t="s">
        <v>30</v>
      </c>
      <c r="N19943" s="3" t="s">
        <v>17506</v>
      </c>
      <c r="O19943" s="3" t="s">
        <v>17507</v>
      </c>
      <c r="P19943" s="4">
        <v>29120.0</v>
      </c>
      <c r="Q19943" s="3" t="s">
        <v>60</v>
      </c>
      <c r="S19943" s="3" t="s">
        <v>34</v>
      </c>
    </row>
    <row r="19944">
      <c r="A19944" s="2">
        <v>42318.71491898148</v>
      </c>
      <c r="B19944" s="3">
        <v>2.0</v>
      </c>
      <c r="C19944" s="3" t="s">
        <v>17260</v>
      </c>
      <c r="D19944" s="3" t="s">
        <v>17303</v>
      </c>
      <c r="E19944" s="3" t="s">
        <v>17304</v>
      </c>
      <c r="F19944" s="3">
        <v>4.0</v>
      </c>
      <c r="G19944" s="3">
        <v>7.0</v>
      </c>
      <c r="H19944" s="3" t="s">
        <v>17471</v>
      </c>
      <c r="I19944" s="3" t="s">
        <v>17471</v>
      </c>
      <c r="J19944" s="3" t="s">
        <v>4475</v>
      </c>
      <c r="K19944" s="3" t="s">
        <v>24</v>
      </c>
      <c r="L19944" s="3">
        <v>5.0</v>
      </c>
      <c r="M19944" s="3" t="s">
        <v>25</v>
      </c>
      <c r="N19944" s="3" t="s">
        <v>17508</v>
      </c>
      <c r="O19944" s="3" t="s">
        <v>17509</v>
      </c>
      <c r="P19944" s="4">
        <v>22864.0</v>
      </c>
      <c r="Q19944" s="3" t="s">
        <v>205</v>
      </c>
      <c r="S19944" s="3" t="s">
        <v>34</v>
      </c>
    </row>
    <row r="19945">
      <c r="A19945" s="2">
        <v>42318.71491898148</v>
      </c>
      <c r="B19945" s="3">
        <v>2.0</v>
      </c>
      <c r="C19945" s="3" t="s">
        <v>17260</v>
      </c>
      <c r="D19945" s="3" t="s">
        <v>17303</v>
      </c>
      <c r="E19945" s="3" t="s">
        <v>17304</v>
      </c>
      <c r="F19945" s="3">
        <v>4.0</v>
      </c>
      <c r="G19945" s="3">
        <v>7.0</v>
      </c>
      <c r="H19945" s="3" t="s">
        <v>17471</v>
      </c>
      <c r="I19945" s="3" t="s">
        <v>17471</v>
      </c>
      <c r="J19945" s="3" t="s">
        <v>4475</v>
      </c>
      <c r="K19945" s="3" t="s">
        <v>24</v>
      </c>
      <c r="L19945" s="3">
        <v>6.0</v>
      </c>
      <c r="M19945" s="3" t="s">
        <v>30</v>
      </c>
      <c r="N19945" s="3" t="s">
        <v>17510</v>
      </c>
      <c r="O19945" s="3" t="s">
        <v>1494</v>
      </c>
      <c r="P19945" s="4">
        <v>24743.0</v>
      </c>
      <c r="Q19945" s="3" t="s">
        <v>153</v>
      </c>
      <c r="S19945" s="3" t="s">
        <v>34</v>
      </c>
    </row>
    <row r="19946">
      <c r="A19946" s="2">
        <v>42318.71491898148</v>
      </c>
      <c r="B19946" s="3">
        <v>2.0</v>
      </c>
      <c r="C19946" s="3" t="s">
        <v>17260</v>
      </c>
      <c r="D19946" s="3" t="s">
        <v>17303</v>
      </c>
      <c r="E19946" s="3" t="s">
        <v>17304</v>
      </c>
      <c r="F19946" s="3">
        <v>4.0</v>
      </c>
      <c r="G19946" s="3">
        <v>7.0</v>
      </c>
      <c r="H19946" s="3" t="s">
        <v>17471</v>
      </c>
      <c r="I19946" s="3" t="s">
        <v>17471</v>
      </c>
      <c r="J19946" s="3" t="s">
        <v>4475</v>
      </c>
      <c r="K19946" s="3" t="s">
        <v>24</v>
      </c>
      <c r="L19946" s="3">
        <v>7.0</v>
      </c>
      <c r="M19946" s="3" t="s">
        <v>25</v>
      </c>
      <c r="N19946" s="3" t="s">
        <v>17511</v>
      </c>
      <c r="O19946" s="3" t="s">
        <v>9005</v>
      </c>
      <c r="P19946" s="4">
        <v>25407.0</v>
      </c>
      <c r="Q19946" s="3" t="s">
        <v>1605</v>
      </c>
      <c r="S19946" s="3" t="s">
        <v>34</v>
      </c>
    </row>
    <row r="19947">
      <c r="A19947" s="2">
        <v>42318.71491898148</v>
      </c>
      <c r="B19947" s="3">
        <v>2.0</v>
      </c>
      <c r="C19947" s="3" t="s">
        <v>17260</v>
      </c>
      <c r="D19947" s="3" t="s">
        <v>17303</v>
      </c>
      <c r="E19947" s="3" t="s">
        <v>17304</v>
      </c>
      <c r="F19947" s="3">
        <v>4.0</v>
      </c>
      <c r="G19947" s="3">
        <v>7.0</v>
      </c>
      <c r="H19947" s="3" t="s">
        <v>17471</v>
      </c>
      <c r="I19947" s="3" t="s">
        <v>17471</v>
      </c>
      <c r="J19947" s="3" t="s">
        <v>4475</v>
      </c>
      <c r="K19947" s="3" t="s">
        <v>24</v>
      </c>
      <c r="L19947" s="3">
        <v>8.0</v>
      </c>
      <c r="M19947" s="3" t="s">
        <v>30</v>
      </c>
      <c r="N19947" s="3" t="s">
        <v>17512</v>
      </c>
      <c r="O19947" s="3" t="s">
        <v>17513</v>
      </c>
      <c r="P19947" s="4">
        <v>13926.0</v>
      </c>
      <c r="Q19947" s="3" t="s">
        <v>86</v>
      </c>
      <c r="S19947" s="3" t="s">
        <v>34</v>
      </c>
    </row>
    <row r="19948">
      <c r="A19948" s="2">
        <v>42318.71491898148</v>
      </c>
      <c r="B19948" s="3">
        <v>2.0</v>
      </c>
      <c r="C19948" s="3" t="s">
        <v>17260</v>
      </c>
      <c r="D19948" s="3" t="s">
        <v>17303</v>
      </c>
      <c r="E19948" s="3" t="s">
        <v>17304</v>
      </c>
      <c r="F19948" s="3">
        <v>4.0</v>
      </c>
      <c r="G19948" s="3">
        <v>7.0</v>
      </c>
      <c r="H19948" s="3" t="s">
        <v>17471</v>
      </c>
      <c r="I19948" s="3" t="s">
        <v>17471</v>
      </c>
      <c r="J19948" s="3" t="s">
        <v>4475</v>
      </c>
      <c r="K19948" s="3" t="s">
        <v>24</v>
      </c>
      <c r="L19948" s="3">
        <v>9.0</v>
      </c>
      <c r="M19948" s="3" t="s">
        <v>25</v>
      </c>
      <c r="N19948" s="3" t="s">
        <v>17514</v>
      </c>
      <c r="O19948" s="3" t="s">
        <v>902</v>
      </c>
      <c r="P19948" s="4">
        <v>14290.0</v>
      </c>
      <c r="Q19948" s="3" t="s">
        <v>113</v>
      </c>
      <c r="S19948" s="3" t="s">
        <v>34</v>
      </c>
    </row>
    <row r="19949">
      <c r="A19949" s="2">
        <v>42318.71491898148</v>
      </c>
      <c r="B19949" s="3">
        <v>2.0</v>
      </c>
      <c r="C19949" s="3" t="s">
        <v>17260</v>
      </c>
      <c r="D19949" s="3" t="s">
        <v>17303</v>
      </c>
      <c r="E19949" s="3" t="s">
        <v>17304</v>
      </c>
      <c r="F19949" s="3">
        <v>4.0</v>
      </c>
      <c r="G19949" s="3">
        <v>7.0</v>
      </c>
      <c r="H19949" s="3" t="s">
        <v>17471</v>
      </c>
      <c r="I19949" s="3" t="s">
        <v>17471</v>
      </c>
      <c r="J19949" s="3" t="s">
        <v>4475</v>
      </c>
      <c r="K19949" s="3" t="s">
        <v>24</v>
      </c>
      <c r="L19949" s="3">
        <v>10.0</v>
      </c>
      <c r="M19949" s="3" t="s">
        <v>30</v>
      </c>
      <c r="N19949" s="3" t="s">
        <v>17515</v>
      </c>
      <c r="O19949" s="3" t="s">
        <v>17516</v>
      </c>
      <c r="P19949" s="4">
        <v>27666.0</v>
      </c>
      <c r="Q19949" s="3" t="s">
        <v>153</v>
      </c>
      <c r="S19949" s="3" t="s">
        <v>34</v>
      </c>
    </row>
    <row r="19950">
      <c r="A19950" s="2">
        <v>42318.71491898148</v>
      </c>
      <c r="B19950" s="3">
        <v>2.0</v>
      </c>
      <c r="C19950" s="3" t="s">
        <v>17260</v>
      </c>
      <c r="D19950" s="3" t="s">
        <v>17303</v>
      </c>
      <c r="E19950" s="3" t="s">
        <v>17304</v>
      </c>
      <c r="F19950" s="3">
        <v>4.0</v>
      </c>
      <c r="G19950" s="3">
        <v>7.0</v>
      </c>
      <c r="H19950" s="3" t="s">
        <v>17471</v>
      </c>
      <c r="I19950" s="3" t="s">
        <v>17471</v>
      </c>
      <c r="J19950" s="3" t="s">
        <v>4475</v>
      </c>
      <c r="K19950" s="3" t="s">
        <v>24</v>
      </c>
      <c r="L19950" s="3">
        <v>11.0</v>
      </c>
      <c r="M19950" s="3" t="s">
        <v>25</v>
      </c>
      <c r="N19950" s="3" t="s">
        <v>17517</v>
      </c>
      <c r="O19950" s="3" t="s">
        <v>123</v>
      </c>
      <c r="P19950" s="4">
        <v>16543.0</v>
      </c>
      <c r="Q19950" s="3" t="s">
        <v>113</v>
      </c>
      <c r="S19950" s="3" t="s">
        <v>34</v>
      </c>
    </row>
    <row r="19951">
      <c r="A19951" s="2">
        <v>42318.71491898148</v>
      </c>
      <c r="B19951" s="3">
        <v>2.0</v>
      </c>
      <c r="C19951" s="3" t="s">
        <v>17260</v>
      </c>
      <c r="D19951" s="3" t="s">
        <v>17303</v>
      </c>
      <c r="E19951" s="3" t="s">
        <v>17304</v>
      </c>
      <c r="F19951" s="3">
        <v>4.0</v>
      </c>
      <c r="G19951" s="3">
        <v>7.0</v>
      </c>
      <c r="H19951" s="3" t="s">
        <v>17471</v>
      </c>
      <c r="I19951" s="3" t="s">
        <v>17471</v>
      </c>
      <c r="J19951" s="3" t="s">
        <v>4475</v>
      </c>
      <c r="K19951" s="3" t="s">
        <v>24</v>
      </c>
      <c r="L19951" s="3">
        <v>12.0</v>
      </c>
      <c r="M19951" s="3" t="s">
        <v>30</v>
      </c>
      <c r="N19951" s="3" t="s">
        <v>17518</v>
      </c>
      <c r="O19951" s="3" t="s">
        <v>17519</v>
      </c>
      <c r="P19951" s="4">
        <v>25002.0</v>
      </c>
      <c r="Q19951" s="3" t="s">
        <v>153</v>
      </c>
      <c r="S19951" s="3" t="s">
        <v>34</v>
      </c>
    </row>
    <row r="19952">
      <c r="A19952" s="2">
        <v>42318.71491898148</v>
      </c>
      <c r="B19952" s="3">
        <v>2.0</v>
      </c>
      <c r="C19952" s="3" t="s">
        <v>17260</v>
      </c>
      <c r="D19952" s="3" t="s">
        <v>17303</v>
      </c>
      <c r="E19952" s="3" t="s">
        <v>17304</v>
      </c>
      <c r="F19952" s="3">
        <v>4.0</v>
      </c>
      <c r="G19952" s="3">
        <v>7.0</v>
      </c>
      <c r="H19952" s="3" t="s">
        <v>17471</v>
      </c>
      <c r="I19952" s="3" t="s">
        <v>17471</v>
      </c>
      <c r="J19952" s="3" t="s">
        <v>4475</v>
      </c>
      <c r="K19952" s="3" t="s">
        <v>24</v>
      </c>
      <c r="L19952" s="3">
        <v>13.0</v>
      </c>
      <c r="M19952" s="3" t="s">
        <v>25</v>
      </c>
      <c r="N19952" s="3" t="s">
        <v>17480</v>
      </c>
      <c r="O19952" s="3" t="s">
        <v>1828</v>
      </c>
      <c r="P19952" s="4">
        <v>14663.0</v>
      </c>
      <c r="Q19952" s="3" t="s">
        <v>113</v>
      </c>
      <c r="S19952" s="3" t="s">
        <v>34</v>
      </c>
    </row>
    <row r="19953">
      <c r="A19953" s="2">
        <v>42318.71491898148</v>
      </c>
      <c r="B19953" s="3">
        <v>2.0</v>
      </c>
      <c r="C19953" s="3" t="s">
        <v>17260</v>
      </c>
      <c r="D19953" s="3" t="s">
        <v>17303</v>
      </c>
      <c r="E19953" s="3" t="s">
        <v>17304</v>
      </c>
      <c r="F19953" s="3">
        <v>4.0</v>
      </c>
      <c r="G19953" s="3">
        <v>7.0</v>
      </c>
      <c r="H19953" s="3" t="s">
        <v>17471</v>
      </c>
      <c r="I19953" s="3" t="s">
        <v>17471</v>
      </c>
      <c r="J19953" s="3" t="s">
        <v>4475</v>
      </c>
      <c r="K19953" s="3" t="s">
        <v>24</v>
      </c>
      <c r="L19953" s="3">
        <v>14.0</v>
      </c>
      <c r="M19953" s="3" t="s">
        <v>30</v>
      </c>
      <c r="N19953" s="3" t="s">
        <v>17520</v>
      </c>
      <c r="O19953" s="3" t="s">
        <v>17521</v>
      </c>
      <c r="P19953" s="4">
        <v>20096.0</v>
      </c>
      <c r="Q19953" s="3" t="s">
        <v>132</v>
      </c>
      <c r="S19953" s="3" t="s">
        <v>34</v>
      </c>
    </row>
    <row r="19954">
      <c r="A19954" s="2">
        <v>42318.71491898148</v>
      </c>
      <c r="B19954" s="3">
        <v>2.0</v>
      </c>
      <c r="C19954" s="3" t="s">
        <v>17260</v>
      </c>
      <c r="D19954" s="3" t="s">
        <v>17303</v>
      </c>
      <c r="E19954" s="3" t="s">
        <v>17304</v>
      </c>
      <c r="F19954" s="3">
        <v>4.0</v>
      </c>
      <c r="G19954" s="3">
        <v>7.0</v>
      </c>
      <c r="H19954" s="3" t="s">
        <v>17471</v>
      </c>
      <c r="I19954" s="3" t="s">
        <v>17471</v>
      </c>
      <c r="J19954" s="3" t="s">
        <v>4475</v>
      </c>
      <c r="K19954" s="3" t="s">
        <v>24</v>
      </c>
      <c r="L19954" s="3">
        <v>15.0</v>
      </c>
      <c r="M19954" s="3" t="s">
        <v>25</v>
      </c>
      <c r="N19954" s="3" t="s">
        <v>17522</v>
      </c>
      <c r="O19954" s="3" t="s">
        <v>237</v>
      </c>
      <c r="P19954" s="4">
        <v>17516.0</v>
      </c>
      <c r="Q19954" s="3" t="s">
        <v>105</v>
      </c>
      <c r="S19954" s="3" t="s">
        <v>34</v>
      </c>
    </row>
    <row r="19955">
      <c r="A19955" s="2">
        <v>42318.71491898148</v>
      </c>
      <c r="B19955" s="3">
        <v>2.0</v>
      </c>
      <c r="C19955" s="3" t="s">
        <v>17260</v>
      </c>
      <c r="D19955" s="3" t="s">
        <v>17320</v>
      </c>
      <c r="E19955" s="3" t="s">
        <v>17321</v>
      </c>
      <c r="F19955" s="3">
        <v>4.0</v>
      </c>
      <c r="G19955" s="3">
        <v>7.0</v>
      </c>
      <c r="H19955" s="3" t="s">
        <v>17471</v>
      </c>
      <c r="I19955" s="3" t="s">
        <v>17471</v>
      </c>
      <c r="J19955" s="3" t="s">
        <v>4475</v>
      </c>
      <c r="K19955" s="3" t="s">
        <v>24</v>
      </c>
      <c r="L19955" s="3">
        <v>1.0</v>
      </c>
      <c r="M19955" s="3" t="s">
        <v>25</v>
      </c>
      <c r="N19955" s="3" t="s">
        <v>17523</v>
      </c>
      <c r="O19955" s="3" t="s">
        <v>1053</v>
      </c>
      <c r="P19955" s="4">
        <v>16155.0</v>
      </c>
      <c r="Q19955" s="3" t="s">
        <v>105</v>
      </c>
      <c r="S19955" s="3" t="s">
        <v>34</v>
      </c>
    </row>
    <row r="19956">
      <c r="A19956" s="2">
        <v>42318.71491898148</v>
      </c>
      <c r="B19956" s="3">
        <v>2.0</v>
      </c>
      <c r="C19956" s="3" t="s">
        <v>17260</v>
      </c>
      <c r="D19956" s="3" t="s">
        <v>17320</v>
      </c>
      <c r="E19956" s="3" t="s">
        <v>17321</v>
      </c>
      <c r="F19956" s="3">
        <v>4.0</v>
      </c>
      <c r="G19956" s="3">
        <v>7.0</v>
      </c>
      <c r="H19956" s="3" t="s">
        <v>17471</v>
      </c>
      <c r="I19956" s="3" t="s">
        <v>17471</v>
      </c>
      <c r="J19956" s="3" t="s">
        <v>4475</v>
      </c>
      <c r="K19956" s="3" t="s">
        <v>24</v>
      </c>
      <c r="L19956" s="3">
        <v>2.0</v>
      </c>
      <c r="M19956" s="3" t="s">
        <v>30</v>
      </c>
      <c r="N19956" s="3" t="s">
        <v>17475</v>
      </c>
      <c r="O19956" s="3" t="s">
        <v>8610</v>
      </c>
      <c r="P19956" s="4">
        <v>31252.0</v>
      </c>
      <c r="Q19956" s="3" t="s">
        <v>110</v>
      </c>
      <c r="S19956" s="3" t="s">
        <v>34</v>
      </c>
    </row>
    <row r="19957">
      <c r="A19957" s="2">
        <v>42318.71491898148</v>
      </c>
      <c r="B19957" s="3">
        <v>2.0</v>
      </c>
      <c r="C19957" s="3" t="s">
        <v>17260</v>
      </c>
      <c r="D19957" s="3" t="s">
        <v>17320</v>
      </c>
      <c r="E19957" s="3" t="s">
        <v>17321</v>
      </c>
      <c r="F19957" s="3">
        <v>4.0</v>
      </c>
      <c r="G19957" s="3">
        <v>7.0</v>
      </c>
      <c r="H19957" s="3" t="s">
        <v>17471</v>
      </c>
      <c r="I19957" s="3" t="s">
        <v>17471</v>
      </c>
      <c r="J19957" s="3" t="s">
        <v>4475</v>
      </c>
      <c r="K19957" s="3" t="s">
        <v>24</v>
      </c>
      <c r="L19957" s="3">
        <v>3.0</v>
      </c>
      <c r="M19957" s="3" t="s">
        <v>25</v>
      </c>
      <c r="N19957" s="3" t="s">
        <v>17524</v>
      </c>
      <c r="O19957" s="3" t="s">
        <v>200</v>
      </c>
      <c r="P19957" s="4">
        <v>17836.0</v>
      </c>
      <c r="Q19957" s="3" t="s">
        <v>205</v>
      </c>
      <c r="S19957" s="3" t="s">
        <v>34</v>
      </c>
    </row>
    <row r="19958">
      <c r="A19958" s="2">
        <v>42318.71491898148</v>
      </c>
      <c r="B19958" s="3">
        <v>2.0</v>
      </c>
      <c r="C19958" s="3" t="s">
        <v>17260</v>
      </c>
      <c r="D19958" s="3" t="s">
        <v>17320</v>
      </c>
      <c r="E19958" s="3" t="s">
        <v>17321</v>
      </c>
      <c r="F19958" s="3">
        <v>4.0</v>
      </c>
      <c r="G19958" s="3">
        <v>7.0</v>
      </c>
      <c r="H19958" s="3" t="s">
        <v>17471</v>
      </c>
      <c r="I19958" s="3" t="s">
        <v>17471</v>
      </c>
      <c r="J19958" s="3" t="s">
        <v>4475</v>
      </c>
      <c r="K19958" s="3" t="s">
        <v>24</v>
      </c>
      <c r="L19958" s="3">
        <v>4.0</v>
      </c>
      <c r="M19958" s="3" t="s">
        <v>30</v>
      </c>
      <c r="N19958" s="3" t="s">
        <v>17525</v>
      </c>
      <c r="O19958" s="3" t="s">
        <v>299</v>
      </c>
      <c r="P19958" s="4">
        <v>29188.0</v>
      </c>
      <c r="Q19958" s="3" t="s">
        <v>110</v>
      </c>
      <c r="S19958" s="3" t="s">
        <v>34</v>
      </c>
    </row>
    <row r="19959">
      <c r="A19959" s="2">
        <v>42318.71491898148</v>
      </c>
      <c r="B19959" s="3">
        <v>2.0</v>
      </c>
      <c r="C19959" s="3" t="s">
        <v>17260</v>
      </c>
      <c r="D19959" s="3" t="s">
        <v>17320</v>
      </c>
      <c r="E19959" s="3" t="s">
        <v>17321</v>
      </c>
      <c r="F19959" s="3">
        <v>4.0</v>
      </c>
      <c r="G19959" s="3">
        <v>7.0</v>
      </c>
      <c r="H19959" s="3" t="s">
        <v>17471</v>
      </c>
      <c r="I19959" s="3" t="s">
        <v>17471</v>
      </c>
      <c r="J19959" s="3" t="s">
        <v>4475</v>
      </c>
      <c r="K19959" s="3" t="s">
        <v>24</v>
      </c>
      <c r="L19959" s="3">
        <v>5.0</v>
      </c>
      <c r="M19959" s="3" t="s">
        <v>25</v>
      </c>
      <c r="N19959" s="3" t="s">
        <v>17526</v>
      </c>
      <c r="O19959" s="3" t="s">
        <v>17527</v>
      </c>
      <c r="P19959" s="4">
        <v>32255.0</v>
      </c>
      <c r="Q19959" s="3" t="s">
        <v>153</v>
      </c>
      <c r="S19959" s="3" t="s">
        <v>34</v>
      </c>
    </row>
    <row r="19960">
      <c r="A19960" s="2">
        <v>42318.71491898148</v>
      </c>
      <c r="B19960" s="3">
        <v>2.0</v>
      </c>
      <c r="C19960" s="3" t="s">
        <v>17260</v>
      </c>
      <c r="D19960" s="3" t="s">
        <v>17320</v>
      </c>
      <c r="E19960" s="3" t="s">
        <v>17321</v>
      </c>
      <c r="F19960" s="3">
        <v>4.0</v>
      </c>
      <c r="G19960" s="3">
        <v>7.0</v>
      </c>
      <c r="H19960" s="3" t="s">
        <v>17471</v>
      </c>
      <c r="I19960" s="3" t="s">
        <v>17471</v>
      </c>
      <c r="J19960" s="3" t="s">
        <v>4475</v>
      </c>
      <c r="K19960" s="3" t="s">
        <v>24</v>
      </c>
      <c r="L19960" s="3">
        <v>6.0</v>
      </c>
      <c r="M19960" s="3" t="s">
        <v>30</v>
      </c>
      <c r="N19960" s="3" t="s">
        <v>17528</v>
      </c>
      <c r="O19960" s="3" t="s">
        <v>3266</v>
      </c>
      <c r="P19960" s="4">
        <v>29526.0</v>
      </c>
      <c r="Q19960" s="3" t="s">
        <v>132</v>
      </c>
      <c r="S19960" s="3" t="s">
        <v>34</v>
      </c>
    </row>
    <row r="19961">
      <c r="A19961" s="2">
        <v>42318.71491898148</v>
      </c>
      <c r="B19961" s="3">
        <v>2.0</v>
      </c>
      <c r="C19961" s="3" t="s">
        <v>17260</v>
      </c>
      <c r="D19961" s="3" t="s">
        <v>17320</v>
      </c>
      <c r="E19961" s="3" t="s">
        <v>17321</v>
      </c>
      <c r="F19961" s="3">
        <v>4.0</v>
      </c>
      <c r="G19961" s="3">
        <v>7.0</v>
      </c>
      <c r="H19961" s="3" t="s">
        <v>17471</v>
      </c>
      <c r="I19961" s="3" t="s">
        <v>17471</v>
      </c>
      <c r="J19961" s="3" t="s">
        <v>4475</v>
      </c>
      <c r="K19961" s="3" t="s">
        <v>24</v>
      </c>
      <c r="L19961" s="3">
        <v>7.0</v>
      </c>
      <c r="M19961" s="3" t="s">
        <v>25</v>
      </c>
      <c r="N19961" s="3" t="s">
        <v>17529</v>
      </c>
      <c r="O19961" s="3" t="s">
        <v>371</v>
      </c>
      <c r="P19961" s="4">
        <v>23630.0</v>
      </c>
      <c r="Q19961" s="3" t="s">
        <v>37</v>
      </c>
      <c r="S19961" s="3" t="s">
        <v>34</v>
      </c>
    </row>
    <row r="19962">
      <c r="A19962" s="2">
        <v>42318.71491898148</v>
      </c>
      <c r="B19962" s="3">
        <v>2.0</v>
      </c>
      <c r="C19962" s="3" t="s">
        <v>17260</v>
      </c>
      <c r="D19962" s="3" t="s">
        <v>17320</v>
      </c>
      <c r="E19962" s="3" t="s">
        <v>17321</v>
      </c>
      <c r="F19962" s="3">
        <v>4.0</v>
      </c>
      <c r="G19962" s="3">
        <v>7.0</v>
      </c>
      <c r="H19962" s="3" t="s">
        <v>17471</v>
      </c>
      <c r="I19962" s="3" t="s">
        <v>17471</v>
      </c>
      <c r="J19962" s="3" t="s">
        <v>4475</v>
      </c>
      <c r="K19962" s="3" t="s">
        <v>24</v>
      </c>
      <c r="L19962" s="3">
        <v>8.0</v>
      </c>
      <c r="M19962" s="3" t="s">
        <v>30</v>
      </c>
      <c r="N19962" s="3" t="s">
        <v>17530</v>
      </c>
      <c r="O19962" s="3" t="s">
        <v>809</v>
      </c>
      <c r="P19962" s="4">
        <v>15722.0</v>
      </c>
      <c r="Q19962" s="3" t="s">
        <v>113</v>
      </c>
      <c r="S19962" s="3" t="s">
        <v>34</v>
      </c>
    </row>
    <row r="19963">
      <c r="A19963" s="2">
        <v>42318.71491898148</v>
      </c>
      <c r="B19963" s="3">
        <v>2.0</v>
      </c>
      <c r="C19963" s="3" t="s">
        <v>17260</v>
      </c>
      <c r="D19963" s="3" t="s">
        <v>17320</v>
      </c>
      <c r="E19963" s="3" t="s">
        <v>17321</v>
      </c>
      <c r="F19963" s="3">
        <v>4.0</v>
      </c>
      <c r="G19963" s="3">
        <v>7.0</v>
      </c>
      <c r="H19963" s="3" t="s">
        <v>17471</v>
      </c>
      <c r="I19963" s="3" t="s">
        <v>17471</v>
      </c>
      <c r="J19963" s="3" t="s">
        <v>4475</v>
      </c>
      <c r="K19963" s="3" t="s">
        <v>24</v>
      </c>
      <c r="L19963" s="3">
        <v>9.0</v>
      </c>
      <c r="M19963" s="3" t="s">
        <v>25</v>
      </c>
      <c r="N19963" s="3" t="s">
        <v>17531</v>
      </c>
      <c r="O19963" s="3" t="s">
        <v>1346</v>
      </c>
      <c r="P19963" s="4">
        <v>31349.0</v>
      </c>
      <c r="Q19963" s="3" t="s">
        <v>7169</v>
      </c>
      <c r="S19963" s="3" t="s">
        <v>34</v>
      </c>
    </row>
    <row r="19964">
      <c r="A19964" s="2">
        <v>42318.71491898148</v>
      </c>
      <c r="B19964" s="3">
        <v>2.0</v>
      </c>
      <c r="C19964" s="3" t="s">
        <v>17260</v>
      </c>
      <c r="D19964" s="3" t="s">
        <v>17320</v>
      </c>
      <c r="E19964" s="3" t="s">
        <v>17321</v>
      </c>
      <c r="F19964" s="3">
        <v>4.0</v>
      </c>
      <c r="G19964" s="3">
        <v>7.0</v>
      </c>
      <c r="H19964" s="3" t="s">
        <v>17471</v>
      </c>
      <c r="I19964" s="3" t="s">
        <v>17471</v>
      </c>
      <c r="J19964" s="3" t="s">
        <v>4475</v>
      </c>
      <c r="K19964" s="3" t="s">
        <v>24</v>
      </c>
      <c r="L19964" s="3">
        <v>10.0</v>
      </c>
      <c r="M19964" s="3" t="s">
        <v>30</v>
      </c>
      <c r="N19964" s="3" t="s">
        <v>17523</v>
      </c>
      <c r="O19964" s="3" t="s">
        <v>423</v>
      </c>
      <c r="P19964" s="4">
        <v>16308.0</v>
      </c>
      <c r="Q19964" s="3" t="s">
        <v>86</v>
      </c>
      <c r="S19964" s="3" t="s">
        <v>34</v>
      </c>
    </row>
    <row r="19965">
      <c r="A19965" s="2">
        <v>42318.71491898148</v>
      </c>
      <c r="B19965" s="3">
        <v>2.0</v>
      </c>
      <c r="C19965" s="3" t="s">
        <v>17260</v>
      </c>
      <c r="D19965" s="3" t="s">
        <v>17320</v>
      </c>
      <c r="E19965" s="3" t="s">
        <v>17321</v>
      </c>
      <c r="F19965" s="3">
        <v>4.0</v>
      </c>
      <c r="G19965" s="3">
        <v>7.0</v>
      </c>
      <c r="H19965" s="3" t="s">
        <v>17471</v>
      </c>
      <c r="I19965" s="3" t="s">
        <v>17471</v>
      </c>
      <c r="J19965" s="3" t="s">
        <v>4475</v>
      </c>
      <c r="K19965" s="3" t="s">
        <v>24</v>
      </c>
      <c r="L19965" s="3">
        <v>11.0</v>
      </c>
      <c r="M19965" s="3" t="s">
        <v>25</v>
      </c>
      <c r="N19965" s="3" t="s">
        <v>124</v>
      </c>
      <c r="O19965" s="3" t="s">
        <v>11635</v>
      </c>
      <c r="P19965" s="4">
        <v>18561.0</v>
      </c>
      <c r="Q19965" s="3" t="s">
        <v>113</v>
      </c>
      <c r="S19965" s="3" t="s">
        <v>34</v>
      </c>
    </row>
    <row r="19966">
      <c r="A19966" s="2">
        <v>42318.71491898148</v>
      </c>
      <c r="B19966" s="3">
        <v>2.0</v>
      </c>
      <c r="C19966" s="3" t="s">
        <v>17260</v>
      </c>
      <c r="D19966" s="3" t="s">
        <v>17320</v>
      </c>
      <c r="E19966" s="3" t="s">
        <v>17321</v>
      </c>
      <c r="F19966" s="3">
        <v>4.0</v>
      </c>
      <c r="G19966" s="3">
        <v>7.0</v>
      </c>
      <c r="H19966" s="3" t="s">
        <v>17471</v>
      </c>
      <c r="I19966" s="3" t="s">
        <v>17471</v>
      </c>
      <c r="J19966" s="3" t="s">
        <v>4475</v>
      </c>
      <c r="K19966" s="3" t="s">
        <v>24</v>
      </c>
      <c r="L19966" s="3">
        <v>12.0</v>
      </c>
      <c r="M19966" s="3" t="s">
        <v>30</v>
      </c>
      <c r="N19966" s="3" t="s">
        <v>17514</v>
      </c>
      <c r="O19966" s="3" t="s">
        <v>17532</v>
      </c>
      <c r="P19966" s="4">
        <v>14996.0</v>
      </c>
      <c r="Q19966" s="3" t="s">
        <v>113</v>
      </c>
      <c r="S19966" s="3" t="s">
        <v>34</v>
      </c>
    </row>
    <row r="19967">
      <c r="A19967" s="2">
        <v>42318.71491898148</v>
      </c>
      <c r="B19967" s="3">
        <v>2.0</v>
      </c>
      <c r="C19967" s="3" t="s">
        <v>17260</v>
      </c>
      <c r="D19967" s="3" t="s">
        <v>17320</v>
      </c>
      <c r="E19967" s="3" t="s">
        <v>17321</v>
      </c>
      <c r="F19967" s="3">
        <v>4.0</v>
      </c>
      <c r="G19967" s="3">
        <v>7.0</v>
      </c>
      <c r="H19967" s="3" t="s">
        <v>17471</v>
      </c>
      <c r="I19967" s="3" t="s">
        <v>17471</v>
      </c>
      <c r="J19967" s="3" t="s">
        <v>4475</v>
      </c>
      <c r="K19967" s="3" t="s">
        <v>24</v>
      </c>
      <c r="L19967" s="3">
        <v>13.0</v>
      </c>
      <c r="M19967" s="3" t="s">
        <v>25</v>
      </c>
      <c r="N19967" s="3" t="s">
        <v>17494</v>
      </c>
      <c r="O19967" s="3" t="s">
        <v>17533</v>
      </c>
      <c r="P19967" s="4">
        <v>33415.0</v>
      </c>
      <c r="Q19967" s="3" t="s">
        <v>40</v>
      </c>
      <c r="S19967" s="3" t="s">
        <v>34</v>
      </c>
    </row>
    <row r="19968">
      <c r="A19968" s="2">
        <v>42318.71491898148</v>
      </c>
      <c r="B19968" s="3">
        <v>2.0</v>
      </c>
      <c r="C19968" s="3" t="s">
        <v>17260</v>
      </c>
      <c r="D19968" s="3" t="s">
        <v>17320</v>
      </c>
      <c r="E19968" s="3" t="s">
        <v>17321</v>
      </c>
      <c r="F19968" s="3">
        <v>4.0</v>
      </c>
      <c r="G19968" s="3">
        <v>7.0</v>
      </c>
      <c r="H19968" s="3" t="s">
        <v>17471</v>
      </c>
      <c r="I19968" s="3" t="s">
        <v>17471</v>
      </c>
      <c r="J19968" s="3" t="s">
        <v>4475</v>
      </c>
      <c r="K19968" s="3" t="s">
        <v>24</v>
      </c>
      <c r="L19968" s="3">
        <v>14.0</v>
      </c>
      <c r="M19968" s="3" t="s">
        <v>30</v>
      </c>
      <c r="N19968" s="3" t="s">
        <v>17534</v>
      </c>
      <c r="O19968" s="3" t="s">
        <v>729</v>
      </c>
      <c r="P19968" s="4">
        <v>23672.0</v>
      </c>
      <c r="Q19968" s="3" t="s">
        <v>110</v>
      </c>
      <c r="S19968" s="3" t="s">
        <v>34</v>
      </c>
    </row>
    <row r="19969">
      <c r="A19969" s="2">
        <v>42318.71491898148</v>
      </c>
      <c r="B19969" s="3">
        <v>2.0</v>
      </c>
      <c r="C19969" s="3" t="s">
        <v>17260</v>
      </c>
      <c r="D19969" s="3" t="s">
        <v>17320</v>
      </c>
      <c r="E19969" s="3" t="s">
        <v>17321</v>
      </c>
      <c r="F19969" s="3">
        <v>4.0</v>
      </c>
      <c r="G19969" s="3">
        <v>7.0</v>
      </c>
      <c r="H19969" s="3" t="s">
        <v>17471</v>
      </c>
      <c r="I19969" s="3" t="s">
        <v>17471</v>
      </c>
      <c r="J19969" s="3" t="s">
        <v>4475</v>
      </c>
      <c r="K19969" s="3" t="s">
        <v>24</v>
      </c>
      <c r="L19969" s="3">
        <v>15.0</v>
      </c>
      <c r="M19969" s="3" t="s">
        <v>25</v>
      </c>
      <c r="N19969" s="3" t="s">
        <v>1485</v>
      </c>
      <c r="O19969" s="3" t="s">
        <v>359</v>
      </c>
      <c r="P19969" s="4">
        <v>20862.0</v>
      </c>
      <c r="Q19969" s="3" t="s">
        <v>113</v>
      </c>
      <c r="S19969" s="3" t="s">
        <v>34</v>
      </c>
    </row>
    <row r="19970">
      <c r="A19970" s="2">
        <v>42318.71491898148</v>
      </c>
      <c r="B19970" s="3">
        <v>2.0</v>
      </c>
      <c r="C19970" s="3" t="s">
        <v>17260</v>
      </c>
      <c r="D19970" s="3" t="s">
        <v>17320</v>
      </c>
      <c r="E19970" s="3" t="s">
        <v>17321</v>
      </c>
      <c r="F19970" s="3">
        <v>4.0</v>
      </c>
      <c r="G19970" s="3">
        <v>7.0</v>
      </c>
      <c r="H19970" s="3" t="s">
        <v>17471</v>
      </c>
      <c r="I19970" s="3" t="s">
        <v>17471</v>
      </c>
      <c r="J19970" s="3" t="s">
        <v>4475</v>
      </c>
      <c r="K19970" s="3" t="s">
        <v>24</v>
      </c>
      <c r="L19970" s="3">
        <v>16.0</v>
      </c>
      <c r="M19970" s="3" t="s">
        <v>30</v>
      </c>
      <c r="N19970" s="3" t="s">
        <v>17535</v>
      </c>
      <c r="O19970" s="3" t="s">
        <v>17536</v>
      </c>
      <c r="P19970" s="4">
        <v>25895.0</v>
      </c>
      <c r="Q19970" s="3" t="s">
        <v>40</v>
      </c>
      <c r="S19970" s="3" t="s">
        <v>34</v>
      </c>
    </row>
    <row r="19971">
      <c r="A19971" s="2">
        <v>42318.71491898148</v>
      </c>
      <c r="B19971" s="3">
        <v>2.0</v>
      </c>
      <c r="C19971" s="3" t="s">
        <v>17260</v>
      </c>
      <c r="D19971" s="3" t="s">
        <v>17261</v>
      </c>
      <c r="E19971" s="3" t="s">
        <v>17262</v>
      </c>
      <c r="F19971" s="3">
        <v>5.0</v>
      </c>
      <c r="G19971" s="3">
        <v>6.0</v>
      </c>
      <c r="H19971" s="3" t="s">
        <v>17537</v>
      </c>
      <c r="I19971" s="3" t="s">
        <v>17538</v>
      </c>
      <c r="J19971" s="3" t="s">
        <v>2213</v>
      </c>
      <c r="K19971" s="3" t="s">
        <v>24</v>
      </c>
      <c r="L19971" s="3">
        <v>1.0</v>
      </c>
      <c r="M19971" s="3" t="s">
        <v>30</v>
      </c>
      <c r="N19971" s="3" t="s">
        <v>17539</v>
      </c>
      <c r="O19971" s="3" t="s">
        <v>17540</v>
      </c>
      <c r="P19971" s="4">
        <v>25716.0</v>
      </c>
      <c r="Q19971" s="3" t="s">
        <v>75</v>
      </c>
      <c r="S19971" s="3" t="s">
        <v>34</v>
      </c>
    </row>
    <row r="19972">
      <c r="A19972" s="2">
        <v>42318.71491898148</v>
      </c>
      <c r="B19972" s="3">
        <v>2.0</v>
      </c>
      <c r="C19972" s="3" t="s">
        <v>17260</v>
      </c>
      <c r="D19972" s="3" t="s">
        <v>17261</v>
      </c>
      <c r="E19972" s="3" t="s">
        <v>17262</v>
      </c>
      <c r="F19972" s="3">
        <v>5.0</v>
      </c>
      <c r="G19972" s="3">
        <v>6.0</v>
      </c>
      <c r="H19972" s="3" t="s">
        <v>17537</v>
      </c>
      <c r="I19972" s="3" t="s">
        <v>17538</v>
      </c>
      <c r="J19972" s="3" t="s">
        <v>2213</v>
      </c>
      <c r="K19972" s="3" t="s">
        <v>24</v>
      </c>
      <c r="L19972" s="3">
        <v>2.0</v>
      </c>
      <c r="M19972" s="3" t="s">
        <v>25</v>
      </c>
      <c r="N19972" s="3" t="s">
        <v>17541</v>
      </c>
      <c r="O19972" s="3" t="s">
        <v>17542</v>
      </c>
      <c r="P19972" s="4">
        <v>23902.0</v>
      </c>
      <c r="Q19972" s="3" t="s">
        <v>72</v>
      </c>
      <c r="S19972" s="3" t="s">
        <v>34</v>
      </c>
    </row>
    <row r="19973">
      <c r="A19973" s="2">
        <v>42318.71491898148</v>
      </c>
      <c r="B19973" s="3">
        <v>2.0</v>
      </c>
      <c r="C19973" s="3" t="s">
        <v>17260</v>
      </c>
      <c r="D19973" s="3" t="s">
        <v>17261</v>
      </c>
      <c r="E19973" s="3" t="s">
        <v>17262</v>
      </c>
      <c r="F19973" s="3">
        <v>5.0</v>
      </c>
      <c r="G19973" s="3">
        <v>6.0</v>
      </c>
      <c r="H19973" s="3" t="s">
        <v>17537</v>
      </c>
      <c r="I19973" s="3" t="s">
        <v>17538</v>
      </c>
      <c r="J19973" s="3" t="s">
        <v>2213</v>
      </c>
      <c r="K19973" s="3" t="s">
        <v>24</v>
      </c>
      <c r="L19973" s="3">
        <v>3.0</v>
      </c>
      <c r="M19973" s="3" t="s">
        <v>30</v>
      </c>
      <c r="N19973" s="3" t="s">
        <v>17543</v>
      </c>
      <c r="O19973" s="3" t="s">
        <v>17544</v>
      </c>
      <c r="P19973" s="4">
        <v>26973.0</v>
      </c>
      <c r="Q19973" s="3" t="s">
        <v>132</v>
      </c>
      <c r="S19973" s="3" t="s">
        <v>34</v>
      </c>
    </row>
    <row r="19974">
      <c r="A19974" s="2">
        <v>42318.71491898148</v>
      </c>
      <c r="B19974" s="3">
        <v>2.0</v>
      </c>
      <c r="C19974" s="3" t="s">
        <v>17260</v>
      </c>
      <c r="D19974" s="3" t="s">
        <v>17261</v>
      </c>
      <c r="E19974" s="3" t="s">
        <v>17262</v>
      </c>
      <c r="F19974" s="3">
        <v>5.0</v>
      </c>
      <c r="G19974" s="3">
        <v>6.0</v>
      </c>
      <c r="H19974" s="3" t="s">
        <v>17537</v>
      </c>
      <c r="I19974" s="3" t="s">
        <v>17538</v>
      </c>
      <c r="J19974" s="3" t="s">
        <v>2213</v>
      </c>
      <c r="K19974" s="3" t="s">
        <v>24</v>
      </c>
      <c r="L19974" s="3">
        <v>4.0</v>
      </c>
      <c r="M19974" s="3" t="s">
        <v>25</v>
      </c>
      <c r="N19974" s="3" t="s">
        <v>17545</v>
      </c>
      <c r="O19974" s="3" t="s">
        <v>395</v>
      </c>
      <c r="P19974" s="4">
        <v>22537.0</v>
      </c>
      <c r="Q19974" s="3" t="s">
        <v>75</v>
      </c>
      <c r="S19974" s="3" t="s">
        <v>34</v>
      </c>
    </row>
    <row r="19975">
      <c r="A19975" s="2">
        <v>42318.71491898148</v>
      </c>
      <c r="B19975" s="3">
        <v>2.0</v>
      </c>
      <c r="C19975" s="3" t="s">
        <v>17260</v>
      </c>
      <c r="D19975" s="3" t="s">
        <v>17261</v>
      </c>
      <c r="E19975" s="3" t="s">
        <v>17262</v>
      </c>
      <c r="F19975" s="3">
        <v>5.0</v>
      </c>
      <c r="G19975" s="3">
        <v>6.0</v>
      </c>
      <c r="H19975" s="3" t="s">
        <v>17537</v>
      </c>
      <c r="I19975" s="3" t="s">
        <v>17538</v>
      </c>
      <c r="J19975" s="3" t="s">
        <v>2213</v>
      </c>
      <c r="K19975" s="3" t="s">
        <v>24</v>
      </c>
      <c r="L19975" s="3">
        <v>5.0</v>
      </c>
      <c r="M19975" s="3" t="s">
        <v>30</v>
      </c>
      <c r="N19975" s="3" t="s">
        <v>17546</v>
      </c>
      <c r="O19975" s="3" t="s">
        <v>193</v>
      </c>
      <c r="P19975" s="4">
        <v>23304.0</v>
      </c>
      <c r="Q19975" s="3" t="s">
        <v>40</v>
      </c>
      <c r="S19975" s="3" t="s">
        <v>34</v>
      </c>
    </row>
    <row r="19976">
      <c r="A19976" s="2">
        <v>42318.71491898148</v>
      </c>
      <c r="B19976" s="3">
        <v>2.0</v>
      </c>
      <c r="C19976" s="3" t="s">
        <v>17260</v>
      </c>
      <c r="D19976" s="3" t="s">
        <v>17261</v>
      </c>
      <c r="E19976" s="3" t="s">
        <v>17262</v>
      </c>
      <c r="F19976" s="3">
        <v>5.0</v>
      </c>
      <c r="G19976" s="3">
        <v>6.0</v>
      </c>
      <c r="H19976" s="3" t="s">
        <v>17537</v>
      </c>
      <c r="I19976" s="3" t="s">
        <v>17538</v>
      </c>
      <c r="J19976" s="3" t="s">
        <v>2213</v>
      </c>
      <c r="K19976" s="3" t="s">
        <v>24</v>
      </c>
      <c r="L19976" s="3">
        <v>6.0</v>
      </c>
      <c r="M19976" s="3" t="s">
        <v>25</v>
      </c>
      <c r="N19976" s="3" t="s">
        <v>17547</v>
      </c>
      <c r="O19976" s="3" t="s">
        <v>69</v>
      </c>
      <c r="P19976" s="4">
        <v>24012.0</v>
      </c>
      <c r="Q19976" s="3" t="s">
        <v>75</v>
      </c>
      <c r="S19976" s="3" t="s">
        <v>34</v>
      </c>
    </row>
    <row r="19977">
      <c r="A19977" s="2">
        <v>42318.71491898148</v>
      </c>
      <c r="B19977" s="3">
        <v>2.0</v>
      </c>
      <c r="C19977" s="3" t="s">
        <v>17260</v>
      </c>
      <c r="D19977" s="3" t="s">
        <v>17261</v>
      </c>
      <c r="E19977" s="3" t="s">
        <v>17262</v>
      </c>
      <c r="F19977" s="3">
        <v>5.0</v>
      </c>
      <c r="G19977" s="3">
        <v>6.0</v>
      </c>
      <c r="H19977" s="3" t="s">
        <v>17537</v>
      </c>
      <c r="I19977" s="3" t="s">
        <v>17538</v>
      </c>
      <c r="J19977" s="3" t="s">
        <v>2213</v>
      </c>
      <c r="K19977" s="3" t="s">
        <v>24</v>
      </c>
      <c r="L19977" s="3">
        <v>7.0</v>
      </c>
      <c r="M19977" s="3" t="s">
        <v>30</v>
      </c>
      <c r="N19977" s="3" t="s">
        <v>17548</v>
      </c>
      <c r="O19977" s="3" t="s">
        <v>8500</v>
      </c>
      <c r="P19977" s="4">
        <v>27627.0</v>
      </c>
      <c r="Q19977" s="3" t="s">
        <v>110</v>
      </c>
      <c r="S19977" s="3" t="s">
        <v>34</v>
      </c>
    </row>
    <row r="19978">
      <c r="A19978" s="2">
        <v>42318.71491898148</v>
      </c>
      <c r="B19978" s="3">
        <v>2.0</v>
      </c>
      <c r="C19978" s="3" t="s">
        <v>17260</v>
      </c>
      <c r="D19978" s="3" t="s">
        <v>17261</v>
      </c>
      <c r="E19978" s="3" t="s">
        <v>17262</v>
      </c>
      <c r="F19978" s="3">
        <v>5.0</v>
      </c>
      <c r="G19978" s="3">
        <v>6.0</v>
      </c>
      <c r="H19978" s="3" t="s">
        <v>17537</v>
      </c>
      <c r="I19978" s="3" t="s">
        <v>17538</v>
      </c>
      <c r="J19978" s="3" t="s">
        <v>2213</v>
      </c>
      <c r="K19978" s="3" t="s">
        <v>24</v>
      </c>
      <c r="L19978" s="3">
        <v>8.0</v>
      </c>
      <c r="M19978" s="3" t="s">
        <v>25</v>
      </c>
      <c r="N19978" s="3" t="s">
        <v>17549</v>
      </c>
      <c r="O19978" s="3" t="s">
        <v>5755</v>
      </c>
      <c r="P19978" s="4">
        <v>30014.0</v>
      </c>
      <c r="Q19978" s="3" t="s">
        <v>40</v>
      </c>
      <c r="S19978" s="3" t="s">
        <v>34</v>
      </c>
    </row>
    <row r="19979">
      <c r="A19979" s="2">
        <v>42318.71491898148</v>
      </c>
      <c r="B19979" s="3">
        <v>2.0</v>
      </c>
      <c r="C19979" s="3" t="s">
        <v>17260</v>
      </c>
      <c r="D19979" s="3" t="s">
        <v>17261</v>
      </c>
      <c r="E19979" s="3" t="s">
        <v>17262</v>
      </c>
      <c r="F19979" s="3">
        <v>5.0</v>
      </c>
      <c r="G19979" s="3">
        <v>6.0</v>
      </c>
      <c r="H19979" s="3" t="s">
        <v>17537</v>
      </c>
      <c r="I19979" s="3" t="s">
        <v>17538</v>
      </c>
      <c r="J19979" s="3" t="s">
        <v>2213</v>
      </c>
      <c r="K19979" s="3" t="s">
        <v>24</v>
      </c>
      <c r="L19979" s="3">
        <v>9.0</v>
      </c>
      <c r="M19979" s="3" t="s">
        <v>30</v>
      </c>
      <c r="N19979" s="3" t="s">
        <v>17550</v>
      </c>
      <c r="O19979" s="3" t="s">
        <v>1012</v>
      </c>
      <c r="P19979" s="4">
        <v>23843.0</v>
      </c>
      <c r="Q19979" s="3" t="s">
        <v>43</v>
      </c>
      <c r="S19979" s="3" t="s">
        <v>34</v>
      </c>
    </row>
    <row r="19980">
      <c r="A19980" s="2">
        <v>42318.71491898148</v>
      </c>
      <c r="B19980" s="3">
        <v>2.0</v>
      </c>
      <c r="C19980" s="3" t="s">
        <v>17260</v>
      </c>
      <c r="D19980" s="3" t="s">
        <v>17261</v>
      </c>
      <c r="E19980" s="3" t="s">
        <v>17262</v>
      </c>
      <c r="F19980" s="3">
        <v>5.0</v>
      </c>
      <c r="G19980" s="3">
        <v>6.0</v>
      </c>
      <c r="H19980" s="3" t="s">
        <v>17537</v>
      </c>
      <c r="I19980" s="3" t="s">
        <v>17538</v>
      </c>
      <c r="J19980" s="3" t="s">
        <v>2213</v>
      </c>
      <c r="K19980" s="3" t="s">
        <v>24</v>
      </c>
      <c r="L19980" s="3">
        <v>10.0</v>
      </c>
      <c r="M19980" s="3" t="s">
        <v>25</v>
      </c>
      <c r="N19980" s="3" t="s">
        <v>17551</v>
      </c>
      <c r="O19980" s="3" t="s">
        <v>17552</v>
      </c>
      <c r="P19980" s="4">
        <v>21920.0</v>
      </c>
      <c r="Q19980" s="3" t="s">
        <v>75</v>
      </c>
      <c r="S19980" s="3" t="s">
        <v>34</v>
      </c>
    </row>
    <row r="19981">
      <c r="A19981" s="2">
        <v>42318.71491898148</v>
      </c>
      <c r="B19981" s="3">
        <v>2.0</v>
      </c>
      <c r="C19981" s="3" t="s">
        <v>17260</v>
      </c>
      <c r="D19981" s="3" t="s">
        <v>17261</v>
      </c>
      <c r="E19981" s="3" t="s">
        <v>17262</v>
      </c>
      <c r="F19981" s="3">
        <v>5.0</v>
      </c>
      <c r="G19981" s="3">
        <v>6.0</v>
      </c>
      <c r="H19981" s="3" t="s">
        <v>17537</v>
      </c>
      <c r="I19981" s="3" t="s">
        <v>17538</v>
      </c>
      <c r="J19981" s="3" t="s">
        <v>2213</v>
      </c>
      <c r="K19981" s="3" t="s">
        <v>24</v>
      </c>
      <c r="L19981" s="3">
        <v>11.0</v>
      </c>
      <c r="M19981" s="3" t="s">
        <v>30</v>
      </c>
      <c r="N19981" s="3" t="s">
        <v>17553</v>
      </c>
      <c r="O19981" s="3" t="s">
        <v>3122</v>
      </c>
      <c r="P19981" s="4">
        <v>31116.0</v>
      </c>
      <c r="Q19981" s="3" t="s">
        <v>40</v>
      </c>
      <c r="S19981" s="3" t="s">
        <v>34</v>
      </c>
    </row>
    <row r="19982">
      <c r="A19982" s="2">
        <v>42318.71491898148</v>
      </c>
      <c r="B19982" s="3">
        <v>2.0</v>
      </c>
      <c r="C19982" s="3" t="s">
        <v>17260</v>
      </c>
      <c r="D19982" s="3" t="s">
        <v>17261</v>
      </c>
      <c r="E19982" s="3" t="s">
        <v>17262</v>
      </c>
      <c r="F19982" s="3">
        <v>5.0</v>
      </c>
      <c r="G19982" s="3">
        <v>6.0</v>
      </c>
      <c r="H19982" s="3" t="s">
        <v>17537</v>
      </c>
      <c r="I19982" s="3" t="s">
        <v>17538</v>
      </c>
      <c r="J19982" s="3" t="s">
        <v>2213</v>
      </c>
      <c r="K19982" s="3" t="s">
        <v>24</v>
      </c>
      <c r="L19982" s="3">
        <v>12.0</v>
      </c>
      <c r="M19982" s="3" t="s">
        <v>25</v>
      </c>
      <c r="N19982" s="3" t="s">
        <v>17554</v>
      </c>
      <c r="O19982" s="3" t="s">
        <v>9797</v>
      </c>
      <c r="P19982" s="4">
        <v>20000.0</v>
      </c>
      <c r="Q19982" s="3" t="s">
        <v>75</v>
      </c>
      <c r="S19982" s="3" t="s">
        <v>34</v>
      </c>
    </row>
    <row r="19983">
      <c r="A19983" s="2">
        <v>42318.71491898148</v>
      </c>
      <c r="B19983" s="3">
        <v>2.0</v>
      </c>
      <c r="C19983" s="3" t="s">
        <v>17260</v>
      </c>
      <c r="D19983" s="3" t="s">
        <v>17261</v>
      </c>
      <c r="E19983" s="3" t="s">
        <v>17262</v>
      </c>
      <c r="F19983" s="3">
        <v>5.0</v>
      </c>
      <c r="G19983" s="3">
        <v>6.0</v>
      </c>
      <c r="H19983" s="3" t="s">
        <v>17537</v>
      </c>
      <c r="I19983" s="3" t="s">
        <v>17538</v>
      </c>
      <c r="J19983" s="3" t="s">
        <v>2213</v>
      </c>
      <c r="K19983" s="3" t="s">
        <v>24</v>
      </c>
      <c r="L19983" s="3">
        <v>13.0</v>
      </c>
      <c r="M19983" s="3" t="s">
        <v>30</v>
      </c>
      <c r="N19983" s="3" t="s">
        <v>17555</v>
      </c>
      <c r="O19983" s="3" t="s">
        <v>1330</v>
      </c>
      <c r="P19983" s="4">
        <v>15757.0</v>
      </c>
      <c r="Q19983" s="3" t="s">
        <v>113</v>
      </c>
      <c r="S19983" s="3" t="s">
        <v>34</v>
      </c>
    </row>
    <row r="19984">
      <c r="A19984" s="2">
        <v>42318.71491898148</v>
      </c>
      <c r="B19984" s="3">
        <v>2.0</v>
      </c>
      <c r="C19984" s="3" t="s">
        <v>17260</v>
      </c>
      <c r="D19984" s="3" t="s">
        <v>17261</v>
      </c>
      <c r="E19984" s="3" t="s">
        <v>17262</v>
      </c>
      <c r="F19984" s="3">
        <v>5.0</v>
      </c>
      <c r="G19984" s="3">
        <v>6.0</v>
      </c>
      <c r="H19984" s="3" t="s">
        <v>17537</v>
      </c>
      <c r="I19984" s="3" t="s">
        <v>17538</v>
      </c>
      <c r="J19984" s="3" t="s">
        <v>2213</v>
      </c>
      <c r="K19984" s="3" t="s">
        <v>24</v>
      </c>
      <c r="L19984" s="3">
        <v>14.0</v>
      </c>
      <c r="M19984" s="3" t="s">
        <v>25</v>
      </c>
      <c r="N19984" s="3" t="s">
        <v>17176</v>
      </c>
      <c r="O19984" s="3" t="s">
        <v>17556</v>
      </c>
      <c r="P19984" s="4">
        <v>19898.0</v>
      </c>
      <c r="Q19984" s="3" t="s">
        <v>75</v>
      </c>
      <c r="S19984" s="3" t="s">
        <v>34</v>
      </c>
    </row>
    <row r="19985">
      <c r="A19985" s="2">
        <v>42318.71491898148</v>
      </c>
      <c r="B19985" s="3">
        <v>2.0</v>
      </c>
      <c r="C19985" s="3" t="s">
        <v>17260</v>
      </c>
      <c r="D19985" s="3" t="s">
        <v>17261</v>
      </c>
      <c r="E19985" s="3" t="s">
        <v>17262</v>
      </c>
      <c r="F19985" s="3">
        <v>5.0</v>
      </c>
      <c r="G19985" s="3">
        <v>6.0</v>
      </c>
      <c r="H19985" s="3" t="s">
        <v>17537</v>
      </c>
      <c r="I19985" s="3" t="s">
        <v>17538</v>
      </c>
      <c r="J19985" s="3" t="s">
        <v>2213</v>
      </c>
      <c r="K19985" s="3" t="s">
        <v>24</v>
      </c>
      <c r="L19985" s="3">
        <v>15.0</v>
      </c>
      <c r="M19985" s="3" t="s">
        <v>30</v>
      </c>
      <c r="N19985" s="3" t="s">
        <v>17557</v>
      </c>
      <c r="O19985" s="3" t="s">
        <v>9674</v>
      </c>
      <c r="P19985" s="4">
        <v>16183.0</v>
      </c>
      <c r="Q19985" s="3" t="s">
        <v>113</v>
      </c>
      <c r="S19985" s="3" t="s">
        <v>34</v>
      </c>
    </row>
    <row r="19986">
      <c r="A19986" s="2">
        <v>42318.71491898148</v>
      </c>
      <c r="B19986" s="3">
        <v>2.0</v>
      </c>
      <c r="C19986" s="3" t="s">
        <v>17260</v>
      </c>
      <c r="D19986" s="3" t="s">
        <v>17261</v>
      </c>
      <c r="E19986" s="3" t="s">
        <v>17262</v>
      </c>
      <c r="F19986" s="3">
        <v>5.0</v>
      </c>
      <c r="G19986" s="3">
        <v>6.0</v>
      </c>
      <c r="H19986" s="3" t="s">
        <v>17537</v>
      </c>
      <c r="I19986" s="3" t="s">
        <v>17538</v>
      </c>
      <c r="J19986" s="3" t="s">
        <v>2213</v>
      </c>
      <c r="K19986" s="3" t="s">
        <v>24</v>
      </c>
      <c r="L19986" s="3">
        <v>16.0</v>
      </c>
      <c r="M19986" s="3" t="s">
        <v>25</v>
      </c>
      <c r="N19986" s="3" t="s">
        <v>17546</v>
      </c>
      <c r="O19986" s="3" t="s">
        <v>9018</v>
      </c>
      <c r="P19986" s="4">
        <v>27211.0</v>
      </c>
      <c r="Q19986" s="3" t="s">
        <v>40</v>
      </c>
      <c r="S19986" s="3" t="s">
        <v>34</v>
      </c>
    </row>
    <row r="19987">
      <c r="A19987" s="2">
        <v>42318.71491898148</v>
      </c>
      <c r="B19987" s="3">
        <v>2.0</v>
      </c>
      <c r="C19987" s="3" t="s">
        <v>17260</v>
      </c>
      <c r="D19987" s="3" t="s">
        <v>17261</v>
      </c>
      <c r="E19987" s="3" t="s">
        <v>17262</v>
      </c>
      <c r="F19987" s="3">
        <v>5.0</v>
      </c>
      <c r="G19987" s="3">
        <v>6.0</v>
      </c>
      <c r="H19987" s="3" t="s">
        <v>17537</v>
      </c>
      <c r="I19987" s="3" t="s">
        <v>17538</v>
      </c>
      <c r="J19987" s="3" t="s">
        <v>2213</v>
      </c>
      <c r="K19987" s="3" t="s">
        <v>24</v>
      </c>
      <c r="L19987" s="3">
        <v>17.0</v>
      </c>
      <c r="M19987" s="3" t="s">
        <v>30</v>
      </c>
      <c r="N19987" s="3" t="s">
        <v>17558</v>
      </c>
      <c r="O19987" s="3" t="s">
        <v>1443</v>
      </c>
      <c r="P19987" s="4">
        <v>12888.0</v>
      </c>
      <c r="Q19987" s="3" t="s">
        <v>113</v>
      </c>
      <c r="S19987" s="3" t="s">
        <v>34</v>
      </c>
    </row>
    <row r="19988">
      <c r="A19988" s="2">
        <v>42318.71491898148</v>
      </c>
      <c r="B19988" s="3">
        <v>2.0</v>
      </c>
      <c r="C19988" s="3" t="s">
        <v>17260</v>
      </c>
      <c r="D19988" s="3" t="s">
        <v>17283</v>
      </c>
      <c r="E19988" s="3" t="s">
        <v>17284</v>
      </c>
      <c r="F19988" s="3">
        <v>5.0</v>
      </c>
      <c r="G19988" s="3">
        <v>6.0</v>
      </c>
      <c r="H19988" s="3" t="s">
        <v>17537</v>
      </c>
      <c r="I19988" s="3" t="s">
        <v>17538</v>
      </c>
      <c r="J19988" s="3" t="s">
        <v>2213</v>
      </c>
      <c r="K19988" s="3" t="s">
        <v>24</v>
      </c>
      <c r="L19988" s="3">
        <v>1.0</v>
      </c>
      <c r="M19988" s="3" t="s">
        <v>25</v>
      </c>
      <c r="N19988" s="3" t="s">
        <v>17559</v>
      </c>
      <c r="O19988" s="3" t="s">
        <v>48</v>
      </c>
      <c r="P19988" s="4">
        <v>17492.0</v>
      </c>
      <c r="Q19988" s="3" t="s">
        <v>113</v>
      </c>
      <c r="S19988" s="3" t="s">
        <v>34</v>
      </c>
    </row>
    <row r="19989">
      <c r="A19989" s="2">
        <v>42318.71491898148</v>
      </c>
      <c r="B19989" s="3">
        <v>2.0</v>
      </c>
      <c r="C19989" s="3" t="s">
        <v>17260</v>
      </c>
      <c r="D19989" s="3" t="s">
        <v>17283</v>
      </c>
      <c r="E19989" s="3" t="s">
        <v>17284</v>
      </c>
      <c r="F19989" s="3">
        <v>5.0</v>
      </c>
      <c r="G19989" s="3">
        <v>6.0</v>
      </c>
      <c r="H19989" s="3" t="s">
        <v>17537</v>
      </c>
      <c r="I19989" s="3" t="s">
        <v>17538</v>
      </c>
      <c r="J19989" s="3" t="s">
        <v>2213</v>
      </c>
      <c r="K19989" s="3" t="s">
        <v>24</v>
      </c>
      <c r="L19989" s="3">
        <v>2.0</v>
      </c>
      <c r="M19989" s="3" t="s">
        <v>30</v>
      </c>
      <c r="N19989" s="3" t="s">
        <v>17560</v>
      </c>
      <c r="O19989" s="3" t="s">
        <v>17060</v>
      </c>
      <c r="P19989" s="4">
        <v>17611.0</v>
      </c>
      <c r="Q19989" s="3" t="s">
        <v>105</v>
      </c>
      <c r="S19989" s="3" t="s">
        <v>34</v>
      </c>
    </row>
    <row r="19990">
      <c r="A19990" s="2">
        <v>42318.71491898148</v>
      </c>
      <c r="B19990" s="3">
        <v>2.0</v>
      </c>
      <c r="C19990" s="3" t="s">
        <v>17260</v>
      </c>
      <c r="D19990" s="3" t="s">
        <v>17283</v>
      </c>
      <c r="E19990" s="3" t="s">
        <v>17284</v>
      </c>
      <c r="F19990" s="3">
        <v>5.0</v>
      </c>
      <c r="G19990" s="3">
        <v>6.0</v>
      </c>
      <c r="H19990" s="3" t="s">
        <v>17537</v>
      </c>
      <c r="I19990" s="3" t="s">
        <v>17538</v>
      </c>
      <c r="J19990" s="3" t="s">
        <v>2213</v>
      </c>
      <c r="K19990" s="3" t="s">
        <v>24</v>
      </c>
      <c r="L19990" s="3">
        <v>3.0</v>
      </c>
      <c r="M19990" s="3" t="s">
        <v>25</v>
      </c>
      <c r="N19990" s="3" t="s">
        <v>17561</v>
      </c>
      <c r="O19990" s="3" t="s">
        <v>48</v>
      </c>
      <c r="P19990" s="4">
        <v>22233.0</v>
      </c>
      <c r="Q19990" s="3" t="s">
        <v>75</v>
      </c>
      <c r="S19990" s="3" t="s">
        <v>34</v>
      </c>
    </row>
    <row r="19991">
      <c r="A19991" s="2">
        <v>42318.71491898148</v>
      </c>
      <c r="B19991" s="3">
        <v>2.0</v>
      </c>
      <c r="C19991" s="3" t="s">
        <v>17260</v>
      </c>
      <c r="D19991" s="3" t="s">
        <v>17283</v>
      </c>
      <c r="E19991" s="3" t="s">
        <v>17284</v>
      </c>
      <c r="F19991" s="3">
        <v>5.0</v>
      </c>
      <c r="G19991" s="3">
        <v>6.0</v>
      </c>
      <c r="H19991" s="3" t="s">
        <v>17537</v>
      </c>
      <c r="I19991" s="3" t="s">
        <v>17538</v>
      </c>
      <c r="J19991" s="3" t="s">
        <v>2213</v>
      </c>
      <c r="K19991" s="3" t="s">
        <v>24</v>
      </c>
      <c r="L19991" s="3">
        <v>4.0</v>
      </c>
      <c r="M19991" s="3" t="s">
        <v>30</v>
      </c>
      <c r="N19991" s="3" t="s">
        <v>17562</v>
      </c>
      <c r="O19991" s="3" t="s">
        <v>17563</v>
      </c>
      <c r="P19991" s="4">
        <v>29415.0</v>
      </c>
      <c r="Q19991" s="3" t="s">
        <v>132</v>
      </c>
      <c r="S19991" s="3" t="s">
        <v>34</v>
      </c>
    </row>
    <row r="19992">
      <c r="A19992" s="2">
        <v>42318.71491898148</v>
      </c>
      <c r="B19992" s="3">
        <v>2.0</v>
      </c>
      <c r="C19992" s="3" t="s">
        <v>17260</v>
      </c>
      <c r="D19992" s="3" t="s">
        <v>17283</v>
      </c>
      <c r="E19992" s="3" t="s">
        <v>17284</v>
      </c>
      <c r="F19992" s="3">
        <v>5.0</v>
      </c>
      <c r="G19992" s="3">
        <v>6.0</v>
      </c>
      <c r="H19992" s="3" t="s">
        <v>17537</v>
      </c>
      <c r="I19992" s="3" t="s">
        <v>17538</v>
      </c>
      <c r="J19992" s="3" t="s">
        <v>2213</v>
      </c>
      <c r="K19992" s="3" t="s">
        <v>24</v>
      </c>
      <c r="L19992" s="3">
        <v>5.0</v>
      </c>
      <c r="M19992" s="3" t="s">
        <v>25</v>
      </c>
      <c r="N19992" s="3" t="s">
        <v>17564</v>
      </c>
      <c r="O19992" s="3" t="s">
        <v>218</v>
      </c>
      <c r="P19992" s="4">
        <v>25948.0</v>
      </c>
      <c r="Q19992" s="3" t="s">
        <v>75</v>
      </c>
      <c r="S19992" s="3" t="s">
        <v>34</v>
      </c>
    </row>
    <row r="19993">
      <c r="A19993" s="2">
        <v>42318.71491898148</v>
      </c>
      <c r="B19993" s="3">
        <v>2.0</v>
      </c>
      <c r="C19993" s="3" t="s">
        <v>17260</v>
      </c>
      <c r="D19993" s="3" t="s">
        <v>17283</v>
      </c>
      <c r="E19993" s="3" t="s">
        <v>17284</v>
      </c>
      <c r="F19993" s="3">
        <v>5.0</v>
      </c>
      <c r="G19993" s="3">
        <v>6.0</v>
      </c>
      <c r="H19993" s="3" t="s">
        <v>17537</v>
      </c>
      <c r="I19993" s="3" t="s">
        <v>17538</v>
      </c>
      <c r="J19993" s="3" t="s">
        <v>2213</v>
      </c>
      <c r="K19993" s="3" t="s">
        <v>24</v>
      </c>
      <c r="L19993" s="3">
        <v>6.0</v>
      </c>
      <c r="M19993" s="3" t="s">
        <v>30</v>
      </c>
      <c r="N19993" s="3" t="s">
        <v>17565</v>
      </c>
      <c r="O19993" s="3" t="s">
        <v>215</v>
      </c>
      <c r="P19993" s="4">
        <v>27988.0</v>
      </c>
      <c r="Q19993" s="3" t="s">
        <v>75</v>
      </c>
      <c r="S19993" s="3" t="s">
        <v>34</v>
      </c>
    </row>
    <row r="19994">
      <c r="A19994" s="2">
        <v>42318.71491898148</v>
      </c>
      <c r="B19994" s="3">
        <v>2.0</v>
      </c>
      <c r="C19994" s="3" t="s">
        <v>17260</v>
      </c>
      <c r="D19994" s="3" t="s">
        <v>17283</v>
      </c>
      <c r="E19994" s="3" t="s">
        <v>17284</v>
      </c>
      <c r="F19994" s="3">
        <v>5.0</v>
      </c>
      <c r="G19994" s="3">
        <v>6.0</v>
      </c>
      <c r="H19994" s="3" t="s">
        <v>17537</v>
      </c>
      <c r="I19994" s="3" t="s">
        <v>17538</v>
      </c>
      <c r="J19994" s="3" t="s">
        <v>2213</v>
      </c>
      <c r="K19994" s="3" t="s">
        <v>24</v>
      </c>
      <c r="L19994" s="3">
        <v>7.0</v>
      </c>
      <c r="M19994" s="3" t="s">
        <v>25</v>
      </c>
      <c r="N19994" s="3" t="s">
        <v>17288</v>
      </c>
      <c r="O19994" s="3" t="s">
        <v>1053</v>
      </c>
      <c r="P19994" s="4">
        <v>20032.0</v>
      </c>
      <c r="Q19994" s="3" t="s">
        <v>43</v>
      </c>
      <c r="S19994" s="3" t="s">
        <v>34</v>
      </c>
    </row>
    <row r="19995">
      <c r="A19995" s="2">
        <v>42318.71491898148</v>
      </c>
      <c r="B19995" s="3">
        <v>2.0</v>
      </c>
      <c r="C19995" s="3" t="s">
        <v>17260</v>
      </c>
      <c r="D19995" s="3" t="s">
        <v>17283</v>
      </c>
      <c r="E19995" s="3" t="s">
        <v>17284</v>
      </c>
      <c r="F19995" s="3">
        <v>5.0</v>
      </c>
      <c r="G19995" s="3">
        <v>6.0</v>
      </c>
      <c r="H19995" s="3" t="s">
        <v>17537</v>
      </c>
      <c r="I19995" s="3" t="s">
        <v>17538</v>
      </c>
      <c r="J19995" s="3" t="s">
        <v>2213</v>
      </c>
      <c r="K19995" s="3" t="s">
        <v>24</v>
      </c>
      <c r="L19995" s="3">
        <v>8.0</v>
      </c>
      <c r="M19995" s="3" t="s">
        <v>30</v>
      </c>
      <c r="N19995" s="3" t="s">
        <v>17566</v>
      </c>
      <c r="O19995" s="3" t="s">
        <v>1280</v>
      </c>
      <c r="P19995" s="4">
        <v>21153.0</v>
      </c>
      <c r="Q19995" s="3" t="s">
        <v>132</v>
      </c>
      <c r="S19995" s="3" t="s">
        <v>34</v>
      </c>
    </row>
    <row r="19996">
      <c r="A19996" s="2">
        <v>42318.71491898148</v>
      </c>
      <c r="B19996" s="3">
        <v>2.0</v>
      </c>
      <c r="C19996" s="3" t="s">
        <v>17260</v>
      </c>
      <c r="D19996" s="3" t="s">
        <v>17283</v>
      </c>
      <c r="E19996" s="3" t="s">
        <v>17284</v>
      </c>
      <c r="F19996" s="3">
        <v>5.0</v>
      </c>
      <c r="G19996" s="3">
        <v>6.0</v>
      </c>
      <c r="H19996" s="3" t="s">
        <v>17537</v>
      </c>
      <c r="I19996" s="3" t="s">
        <v>17538</v>
      </c>
      <c r="J19996" s="3" t="s">
        <v>2213</v>
      </c>
      <c r="K19996" s="3" t="s">
        <v>24</v>
      </c>
      <c r="L19996" s="3">
        <v>9.0</v>
      </c>
      <c r="M19996" s="3" t="s">
        <v>25</v>
      </c>
      <c r="N19996" s="3" t="s">
        <v>17559</v>
      </c>
      <c r="O19996" s="3" t="s">
        <v>5755</v>
      </c>
      <c r="P19996" s="4">
        <v>26637.0</v>
      </c>
      <c r="Q19996" s="3" t="s">
        <v>40</v>
      </c>
      <c r="S19996" s="3" t="s">
        <v>34</v>
      </c>
    </row>
    <row r="19997">
      <c r="A19997" s="2">
        <v>42318.71491898148</v>
      </c>
      <c r="B19997" s="3">
        <v>2.0</v>
      </c>
      <c r="C19997" s="3" t="s">
        <v>17260</v>
      </c>
      <c r="D19997" s="3" t="s">
        <v>17283</v>
      </c>
      <c r="E19997" s="3" t="s">
        <v>17284</v>
      </c>
      <c r="F19997" s="3">
        <v>5.0</v>
      </c>
      <c r="G19997" s="3">
        <v>6.0</v>
      </c>
      <c r="H19997" s="3" t="s">
        <v>17537</v>
      </c>
      <c r="I19997" s="3" t="s">
        <v>17538</v>
      </c>
      <c r="J19997" s="3" t="s">
        <v>2213</v>
      </c>
      <c r="K19997" s="3" t="s">
        <v>24</v>
      </c>
      <c r="L19997" s="3">
        <v>10.0</v>
      </c>
      <c r="M19997" s="3" t="s">
        <v>30</v>
      </c>
      <c r="N19997" s="3" t="s">
        <v>17567</v>
      </c>
      <c r="O19997" s="3" t="s">
        <v>1356</v>
      </c>
      <c r="P19997" s="4">
        <v>24137.0</v>
      </c>
      <c r="Q19997" s="3" t="s">
        <v>75</v>
      </c>
      <c r="S19997" s="3" t="s">
        <v>34</v>
      </c>
    </row>
    <row r="19998">
      <c r="A19998" s="2">
        <v>42318.71491898148</v>
      </c>
      <c r="B19998" s="3">
        <v>2.0</v>
      </c>
      <c r="C19998" s="3" t="s">
        <v>17260</v>
      </c>
      <c r="D19998" s="3" t="s">
        <v>17283</v>
      </c>
      <c r="E19998" s="3" t="s">
        <v>17284</v>
      </c>
      <c r="F19998" s="3">
        <v>5.0</v>
      </c>
      <c r="G19998" s="3">
        <v>6.0</v>
      </c>
      <c r="H19998" s="3" t="s">
        <v>17537</v>
      </c>
      <c r="I19998" s="3" t="s">
        <v>17538</v>
      </c>
      <c r="J19998" s="3" t="s">
        <v>2213</v>
      </c>
      <c r="K19998" s="3" t="s">
        <v>24</v>
      </c>
      <c r="L19998" s="3">
        <v>11.0</v>
      </c>
      <c r="M19998" s="3" t="s">
        <v>25</v>
      </c>
      <c r="N19998" s="3" t="s">
        <v>17568</v>
      </c>
      <c r="O19998" s="3" t="s">
        <v>15460</v>
      </c>
      <c r="P19998" s="4">
        <v>18577.0</v>
      </c>
      <c r="Q19998" s="3" t="s">
        <v>113</v>
      </c>
      <c r="S19998" s="3" t="s">
        <v>34</v>
      </c>
    </row>
    <row r="19999">
      <c r="A19999" s="2">
        <v>42318.71491898148</v>
      </c>
      <c r="B19999" s="3">
        <v>2.0</v>
      </c>
      <c r="C19999" s="3" t="s">
        <v>17260</v>
      </c>
      <c r="D19999" s="3" t="s">
        <v>17283</v>
      </c>
      <c r="E19999" s="3" t="s">
        <v>17284</v>
      </c>
      <c r="F19999" s="3">
        <v>5.0</v>
      </c>
      <c r="G19999" s="3">
        <v>6.0</v>
      </c>
      <c r="H19999" s="3" t="s">
        <v>17537</v>
      </c>
      <c r="I19999" s="3" t="s">
        <v>17538</v>
      </c>
      <c r="J19999" s="3" t="s">
        <v>2213</v>
      </c>
      <c r="K19999" s="3" t="s">
        <v>24</v>
      </c>
      <c r="L19999" s="3">
        <v>12.0</v>
      </c>
      <c r="M19999" s="3" t="s">
        <v>30</v>
      </c>
      <c r="N19999" s="3" t="s">
        <v>17569</v>
      </c>
      <c r="O19999" s="3" t="s">
        <v>17570</v>
      </c>
      <c r="P19999" s="4">
        <v>29473.0</v>
      </c>
      <c r="Q19999" s="3" t="s">
        <v>132</v>
      </c>
      <c r="S19999" s="3" t="s">
        <v>34</v>
      </c>
    </row>
    <row r="20000">
      <c r="A20000" s="2">
        <v>42318.71491898148</v>
      </c>
      <c r="B20000" s="3">
        <v>2.0</v>
      </c>
      <c r="C20000" s="3" t="s">
        <v>17260</v>
      </c>
      <c r="D20000" s="3" t="s">
        <v>17283</v>
      </c>
      <c r="E20000" s="3" t="s">
        <v>17284</v>
      </c>
      <c r="F20000" s="3">
        <v>5.0</v>
      </c>
      <c r="G20000" s="3">
        <v>6.0</v>
      </c>
      <c r="H20000" s="3" t="s">
        <v>17537</v>
      </c>
      <c r="I20000" s="3" t="s">
        <v>17538</v>
      </c>
      <c r="J20000" s="3" t="s">
        <v>2213</v>
      </c>
      <c r="K20000" s="3" t="s">
        <v>24</v>
      </c>
      <c r="L20000" s="3">
        <v>13.0</v>
      </c>
      <c r="M20000" s="3" t="s">
        <v>25</v>
      </c>
      <c r="N20000" s="3" t="s">
        <v>17571</v>
      </c>
      <c r="O20000" s="3" t="s">
        <v>17572</v>
      </c>
      <c r="P20000" s="4">
        <v>25274.0</v>
      </c>
      <c r="Q20000" s="3" t="s">
        <v>43</v>
      </c>
      <c r="S20000" s="3" t="s">
        <v>34</v>
      </c>
    </row>
    <row r="20001">
      <c r="A20001" s="2">
        <v>42318.71491898148</v>
      </c>
      <c r="B20001" s="3">
        <v>2.0</v>
      </c>
      <c r="C20001" s="3" t="s">
        <v>17260</v>
      </c>
      <c r="D20001" s="3" t="s">
        <v>17283</v>
      </c>
      <c r="E20001" s="3" t="s">
        <v>17284</v>
      </c>
      <c r="F20001" s="3">
        <v>5.0</v>
      </c>
      <c r="G20001" s="3">
        <v>6.0</v>
      </c>
      <c r="H20001" s="3" t="s">
        <v>17537</v>
      </c>
      <c r="I20001" s="3" t="s">
        <v>17538</v>
      </c>
      <c r="J20001" s="3" t="s">
        <v>2213</v>
      </c>
      <c r="K20001" s="3" t="s">
        <v>24</v>
      </c>
      <c r="L20001" s="3">
        <v>14.0</v>
      </c>
      <c r="M20001" s="3" t="s">
        <v>30</v>
      </c>
      <c r="N20001" s="3" t="s">
        <v>3042</v>
      </c>
      <c r="O20001" s="3" t="s">
        <v>866</v>
      </c>
      <c r="P20001" s="4">
        <v>27011.0</v>
      </c>
      <c r="Q20001" s="3" t="s">
        <v>75</v>
      </c>
      <c r="S20001" s="3" t="s">
        <v>34</v>
      </c>
    </row>
    <row r="20002">
      <c r="A20002" s="2">
        <v>42318.71491898148</v>
      </c>
      <c r="B20002" s="3">
        <v>2.0</v>
      </c>
      <c r="C20002" s="3" t="s">
        <v>17260</v>
      </c>
      <c r="D20002" s="3" t="s">
        <v>17283</v>
      </c>
      <c r="E20002" s="3" t="s">
        <v>17284</v>
      </c>
      <c r="F20002" s="3">
        <v>5.0</v>
      </c>
      <c r="G20002" s="3">
        <v>6.0</v>
      </c>
      <c r="H20002" s="3" t="s">
        <v>17537</v>
      </c>
      <c r="I20002" s="3" t="s">
        <v>17538</v>
      </c>
      <c r="J20002" s="3" t="s">
        <v>2213</v>
      </c>
      <c r="K20002" s="3" t="s">
        <v>24</v>
      </c>
      <c r="L20002" s="3">
        <v>15.0</v>
      </c>
      <c r="M20002" s="3" t="s">
        <v>25</v>
      </c>
      <c r="N20002" s="3" t="s">
        <v>17558</v>
      </c>
      <c r="O20002" s="3" t="s">
        <v>17573</v>
      </c>
      <c r="P20002" s="4">
        <v>15758.0</v>
      </c>
      <c r="Q20002" s="3" t="s">
        <v>113</v>
      </c>
      <c r="S20002" s="3" t="s">
        <v>34</v>
      </c>
    </row>
    <row r="20003">
      <c r="A20003" s="2">
        <v>42318.71491898148</v>
      </c>
      <c r="B20003" s="3">
        <v>2.0</v>
      </c>
      <c r="C20003" s="3" t="s">
        <v>17260</v>
      </c>
      <c r="D20003" s="3" t="s">
        <v>17283</v>
      </c>
      <c r="E20003" s="3" t="s">
        <v>17284</v>
      </c>
      <c r="F20003" s="3">
        <v>5.0</v>
      </c>
      <c r="G20003" s="3">
        <v>6.0</v>
      </c>
      <c r="H20003" s="3" t="s">
        <v>17537</v>
      </c>
      <c r="I20003" s="3" t="s">
        <v>17538</v>
      </c>
      <c r="J20003" s="3" t="s">
        <v>2213</v>
      </c>
      <c r="K20003" s="3" t="s">
        <v>24</v>
      </c>
      <c r="L20003" s="3">
        <v>16.0</v>
      </c>
      <c r="M20003" s="3" t="s">
        <v>30</v>
      </c>
      <c r="N20003" s="3" t="s">
        <v>17574</v>
      </c>
      <c r="O20003" s="3" t="s">
        <v>17575</v>
      </c>
      <c r="P20003" s="4">
        <v>24287.0</v>
      </c>
      <c r="Q20003" s="3" t="s">
        <v>75</v>
      </c>
      <c r="S20003" s="3" t="s">
        <v>34</v>
      </c>
    </row>
    <row r="20004">
      <c r="A20004" s="2">
        <v>42318.71491898148</v>
      </c>
      <c r="B20004" s="3">
        <v>2.0</v>
      </c>
      <c r="C20004" s="3" t="s">
        <v>17260</v>
      </c>
      <c r="D20004" s="3" t="s">
        <v>17303</v>
      </c>
      <c r="E20004" s="3" t="s">
        <v>17304</v>
      </c>
      <c r="F20004" s="3">
        <v>5.0</v>
      </c>
      <c r="G20004" s="3">
        <v>6.0</v>
      </c>
      <c r="H20004" s="3" t="s">
        <v>17537</v>
      </c>
      <c r="I20004" s="3" t="s">
        <v>17538</v>
      </c>
      <c r="J20004" s="3" t="s">
        <v>2213</v>
      </c>
      <c r="K20004" s="3" t="s">
        <v>272</v>
      </c>
      <c r="L20004" s="3">
        <v>1.0</v>
      </c>
      <c r="M20004" s="3" t="s">
        <v>25</v>
      </c>
      <c r="N20004" s="3" t="s">
        <v>17576</v>
      </c>
      <c r="O20004" s="3" t="s">
        <v>200</v>
      </c>
      <c r="P20004" s="4">
        <v>22021.0</v>
      </c>
      <c r="Q20004" s="3" t="s">
        <v>75</v>
      </c>
      <c r="S20004" s="3" t="s">
        <v>34</v>
      </c>
    </row>
    <row r="20005">
      <c r="A20005" s="2">
        <v>42318.71491898148</v>
      </c>
      <c r="B20005" s="3">
        <v>2.0</v>
      </c>
      <c r="C20005" s="3" t="s">
        <v>17260</v>
      </c>
      <c r="D20005" s="3" t="s">
        <v>17303</v>
      </c>
      <c r="E20005" s="3" t="s">
        <v>17304</v>
      </c>
      <c r="F20005" s="3">
        <v>5.0</v>
      </c>
      <c r="G20005" s="3">
        <v>6.0</v>
      </c>
      <c r="H20005" s="3" t="s">
        <v>17537</v>
      </c>
      <c r="I20005" s="3" t="s">
        <v>17538</v>
      </c>
      <c r="J20005" s="3" t="s">
        <v>2213</v>
      </c>
      <c r="K20005" s="3" t="s">
        <v>24</v>
      </c>
      <c r="L20005" s="3">
        <v>2.0</v>
      </c>
      <c r="M20005" s="3" t="s">
        <v>30</v>
      </c>
      <c r="N20005" s="3" t="s">
        <v>17545</v>
      </c>
      <c r="O20005" s="3" t="s">
        <v>885</v>
      </c>
      <c r="P20005" s="4">
        <v>34331.0</v>
      </c>
      <c r="Q20005" s="3" t="s">
        <v>40</v>
      </c>
      <c r="S20005" s="3" t="s">
        <v>34</v>
      </c>
    </row>
    <row r="20006">
      <c r="A20006" s="2">
        <v>42318.71491898148</v>
      </c>
      <c r="B20006" s="3">
        <v>2.0</v>
      </c>
      <c r="C20006" s="3" t="s">
        <v>17260</v>
      </c>
      <c r="D20006" s="3" t="s">
        <v>17303</v>
      </c>
      <c r="E20006" s="3" t="s">
        <v>17304</v>
      </c>
      <c r="F20006" s="3">
        <v>5.0</v>
      </c>
      <c r="G20006" s="3">
        <v>6.0</v>
      </c>
      <c r="H20006" s="3" t="s">
        <v>17537</v>
      </c>
      <c r="I20006" s="3" t="s">
        <v>17538</v>
      </c>
      <c r="J20006" s="3" t="s">
        <v>2213</v>
      </c>
      <c r="K20006" s="3" t="s">
        <v>24</v>
      </c>
      <c r="L20006" s="3">
        <v>3.0</v>
      </c>
      <c r="M20006" s="3" t="s">
        <v>25</v>
      </c>
      <c r="N20006" s="3" t="s">
        <v>282</v>
      </c>
      <c r="O20006" s="3" t="s">
        <v>3702</v>
      </c>
      <c r="P20006" s="4">
        <v>19823.0</v>
      </c>
      <c r="Q20006" s="3" t="s">
        <v>43</v>
      </c>
      <c r="S20006" s="3" t="s">
        <v>34</v>
      </c>
    </row>
    <row r="20007">
      <c r="A20007" s="2">
        <v>42318.71491898148</v>
      </c>
      <c r="B20007" s="3">
        <v>2.0</v>
      </c>
      <c r="C20007" s="3" t="s">
        <v>17260</v>
      </c>
      <c r="D20007" s="3" t="s">
        <v>17303</v>
      </c>
      <c r="E20007" s="3" t="s">
        <v>17304</v>
      </c>
      <c r="F20007" s="3">
        <v>5.0</v>
      </c>
      <c r="G20007" s="3">
        <v>6.0</v>
      </c>
      <c r="H20007" s="3" t="s">
        <v>17537</v>
      </c>
      <c r="I20007" s="3" t="s">
        <v>17538</v>
      </c>
      <c r="J20007" s="3" t="s">
        <v>2213</v>
      </c>
      <c r="K20007" s="3" t="s">
        <v>24</v>
      </c>
      <c r="L20007" s="3">
        <v>4.0</v>
      </c>
      <c r="M20007" s="3" t="s">
        <v>30</v>
      </c>
      <c r="N20007" s="3" t="s">
        <v>17577</v>
      </c>
      <c r="O20007" s="3" t="s">
        <v>10706</v>
      </c>
      <c r="P20007" s="4">
        <v>29771.0</v>
      </c>
      <c r="Q20007" s="3" t="s">
        <v>247</v>
      </c>
      <c r="S20007" s="3" t="s">
        <v>34</v>
      </c>
    </row>
    <row r="20008">
      <c r="A20008" s="2">
        <v>42318.71491898148</v>
      </c>
      <c r="B20008" s="3">
        <v>2.0</v>
      </c>
      <c r="C20008" s="3" t="s">
        <v>17260</v>
      </c>
      <c r="D20008" s="3" t="s">
        <v>17303</v>
      </c>
      <c r="E20008" s="3" t="s">
        <v>17304</v>
      </c>
      <c r="F20008" s="3">
        <v>5.0</v>
      </c>
      <c r="G20008" s="3">
        <v>6.0</v>
      </c>
      <c r="H20008" s="3" t="s">
        <v>17537</v>
      </c>
      <c r="I20008" s="3" t="s">
        <v>17538</v>
      </c>
      <c r="J20008" s="3" t="s">
        <v>2213</v>
      </c>
      <c r="K20008" s="3" t="s">
        <v>24</v>
      </c>
      <c r="L20008" s="3">
        <v>5.0</v>
      </c>
      <c r="M20008" s="3" t="s">
        <v>25</v>
      </c>
      <c r="N20008" s="3" t="s">
        <v>14228</v>
      </c>
      <c r="O20008" s="3" t="s">
        <v>17578</v>
      </c>
      <c r="P20008" s="4">
        <v>22619.0</v>
      </c>
      <c r="Q20008" s="3" t="s">
        <v>43</v>
      </c>
      <c r="S20008" s="3" t="s">
        <v>34</v>
      </c>
    </row>
    <row r="20009">
      <c r="A20009" s="2">
        <v>42318.71491898148</v>
      </c>
      <c r="B20009" s="3">
        <v>2.0</v>
      </c>
      <c r="C20009" s="3" t="s">
        <v>17260</v>
      </c>
      <c r="D20009" s="3" t="s">
        <v>17303</v>
      </c>
      <c r="E20009" s="3" t="s">
        <v>17304</v>
      </c>
      <c r="F20009" s="3">
        <v>5.0</v>
      </c>
      <c r="G20009" s="3">
        <v>6.0</v>
      </c>
      <c r="H20009" s="3" t="s">
        <v>17537</v>
      </c>
      <c r="I20009" s="3" t="s">
        <v>17538</v>
      </c>
      <c r="J20009" s="3" t="s">
        <v>2213</v>
      </c>
      <c r="K20009" s="3" t="s">
        <v>24</v>
      </c>
      <c r="L20009" s="3">
        <v>6.0</v>
      </c>
      <c r="M20009" s="3" t="s">
        <v>30</v>
      </c>
      <c r="N20009" s="3" t="s">
        <v>17579</v>
      </c>
      <c r="O20009" s="3" t="s">
        <v>8921</v>
      </c>
      <c r="P20009" s="4">
        <v>27667.0</v>
      </c>
      <c r="Q20009" s="3" t="s">
        <v>75</v>
      </c>
      <c r="S20009" s="3" t="s">
        <v>34</v>
      </c>
    </row>
    <row r="20010">
      <c r="A20010" s="2">
        <v>42318.71491898148</v>
      </c>
      <c r="B20010" s="3">
        <v>2.0</v>
      </c>
      <c r="C20010" s="3" t="s">
        <v>17260</v>
      </c>
      <c r="D20010" s="3" t="s">
        <v>17303</v>
      </c>
      <c r="E20010" s="3" t="s">
        <v>17304</v>
      </c>
      <c r="F20010" s="3">
        <v>5.0</v>
      </c>
      <c r="G20010" s="3">
        <v>6.0</v>
      </c>
      <c r="H20010" s="3" t="s">
        <v>17537</v>
      </c>
      <c r="I20010" s="3" t="s">
        <v>17538</v>
      </c>
      <c r="J20010" s="3" t="s">
        <v>2213</v>
      </c>
      <c r="K20010" s="3" t="s">
        <v>24</v>
      </c>
      <c r="L20010" s="3">
        <v>7.0</v>
      </c>
      <c r="M20010" s="3" t="s">
        <v>25</v>
      </c>
      <c r="N20010" s="3" t="s">
        <v>17580</v>
      </c>
      <c r="O20010" s="3" t="s">
        <v>11651</v>
      </c>
      <c r="P20010" s="4">
        <v>17262.0</v>
      </c>
      <c r="Q20010" s="3" t="s">
        <v>113</v>
      </c>
      <c r="S20010" s="3" t="s">
        <v>34</v>
      </c>
    </row>
    <row r="20011">
      <c r="A20011" s="2">
        <v>42318.71491898148</v>
      </c>
      <c r="B20011" s="3">
        <v>2.0</v>
      </c>
      <c r="C20011" s="3" t="s">
        <v>17260</v>
      </c>
      <c r="D20011" s="3" t="s">
        <v>17303</v>
      </c>
      <c r="E20011" s="3" t="s">
        <v>17304</v>
      </c>
      <c r="F20011" s="3">
        <v>5.0</v>
      </c>
      <c r="G20011" s="3">
        <v>6.0</v>
      </c>
      <c r="H20011" s="3" t="s">
        <v>17537</v>
      </c>
      <c r="I20011" s="3" t="s">
        <v>17538</v>
      </c>
      <c r="J20011" s="3" t="s">
        <v>2213</v>
      </c>
      <c r="K20011" s="3" t="s">
        <v>24</v>
      </c>
      <c r="L20011" s="3">
        <v>8.0</v>
      </c>
      <c r="M20011" s="3" t="s">
        <v>30</v>
      </c>
      <c r="N20011" s="3" t="s">
        <v>17581</v>
      </c>
      <c r="O20011" s="3" t="s">
        <v>12186</v>
      </c>
      <c r="P20011" s="4">
        <v>22530.0</v>
      </c>
      <c r="Q20011" s="3" t="s">
        <v>75</v>
      </c>
      <c r="S20011" s="3" t="s">
        <v>34</v>
      </c>
    </row>
    <row r="20012">
      <c r="A20012" s="2">
        <v>42318.71491898148</v>
      </c>
      <c r="B20012" s="3">
        <v>2.0</v>
      </c>
      <c r="C20012" s="3" t="s">
        <v>17260</v>
      </c>
      <c r="D20012" s="3" t="s">
        <v>17303</v>
      </c>
      <c r="E20012" s="3" t="s">
        <v>17304</v>
      </c>
      <c r="F20012" s="3">
        <v>5.0</v>
      </c>
      <c r="G20012" s="3">
        <v>6.0</v>
      </c>
      <c r="H20012" s="3" t="s">
        <v>17537</v>
      </c>
      <c r="I20012" s="3" t="s">
        <v>17538</v>
      </c>
      <c r="J20012" s="3" t="s">
        <v>2213</v>
      </c>
      <c r="K20012" s="3" t="s">
        <v>24</v>
      </c>
      <c r="L20012" s="3">
        <v>9.0</v>
      </c>
      <c r="M20012" s="3" t="s">
        <v>25</v>
      </c>
      <c r="N20012" s="3" t="s">
        <v>17582</v>
      </c>
      <c r="O20012" s="3" t="s">
        <v>458</v>
      </c>
      <c r="P20012" s="4">
        <v>30007.0</v>
      </c>
      <c r="Q20012" s="3" t="s">
        <v>40</v>
      </c>
      <c r="S20012" s="3" t="s">
        <v>34</v>
      </c>
    </row>
    <row r="20013">
      <c r="A20013" s="2">
        <v>42318.71491898148</v>
      </c>
      <c r="B20013" s="3">
        <v>2.0</v>
      </c>
      <c r="C20013" s="3" t="s">
        <v>17260</v>
      </c>
      <c r="D20013" s="3" t="s">
        <v>17303</v>
      </c>
      <c r="E20013" s="3" t="s">
        <v>17304</v>
      </c>
      <c r="F20013" s="3">
        <v>5.0</v>
      </c>
      <c r="G20013" s="3">
        <v>6.0</v>
      </c>
      <c r="H20013" s="3" t="s">
        <v>17537</v>
      </c>
      <c r="I20013" s="3" t="s">
        <v>17538</v>
      </c>
      <c r="J20013" s="3" t="s">
        <v>2213</v>
      </c>
      <c r="K20013" s="3" t="s">
        <v>24</v>
      </c>
      <c r="L20013" s="3">
        <v>10.0</v>
      </c>
      <c r="M20013" s="3" t="s">
        <v>30</v>
      </c>
      <c r="N20013" s="3" t="s">
        <v>17583</v>
      </c>
      <c r="O20013" s="3" t="s">
        <v>1313</v>
      </c>
      <c r="P20013" s="4">
        <v>19353.0</v>
      </c>
      <c r="Q20013" s="3" t="s">
        <v>46</v>
      </c>
      <c r="S20013" s="3" t="s">
        <v>34</v>
      </c>
    </row>
    <row r="20014">
      <c r="A20014" s="2">
        <v>42318.71491898148</v>
      </c>
      <c r="B20014" s="3">
        <v>2.0</v>
      </c>
      <c r="C20014" s="3" t="s">
        <v>17260</v>
      </c>
      <c r="D20014" s="3" t="s">
        <v>17303</v>
      </c>
      <c r="E20014" s="3" t="s">
        <v>17304</v>
      </c>
      <c r="F20014" s="3">
        <v>5.0</v>
      </c>
      <c r="G20014" s="3">
        <v>6.0</v>
      </c>
      <c r="H20014" s="3" t="s">
        <v>17537</v>
      </c>
      <c r="I20014" s="3" t="s">
        <v>17538</v>
      </c>
      <c r="J20014" s="3" t="s">
        <v>2213</v>
      </c>
      <c r="K20014" s="3" t="s">
        <v>24</v>
      </c>
      <c r="L20014" s="3">
        <v>11.0</v>
      </c>
      <c r="M20014" s="3" t="s">
        <v>25</v>
      </c>
      <c r="N20014" s="3" t="s">
        <v>17584</v>
      </c>
      <c r="O20014" s="3" t="s">
        <v>1978</v>
      </c>
      <c r="P20014" s="4">
        <v>30507.0</v>
      </c>
      <c r="Q20014" s="3" t="s">
        <v>216</v>
      </c>
      <c r="S20014" s="3" t="s">
        <v>34</v>
      </c>
    </row>
    <row r="20015">
      <c r="A20015" s="2">
        <v>42318.71491898148</v>
      </c>
      <c r="B20015" s="3">
        <v>2.0</v>
      </c>
      <c r="C20015" s="3" t="s">
        <v>17260</v>
      </c>
      <c r="D20015" s="3" t="s">
        <v>17303</v>
      </c>
      <c r="E20015" s="3" t="s">
        <v>17304</v>
      </c>
      <c r="F20015" s="3">
        <v>5.0</v>
      </c>
      <c r="G20015" s="3">
        <v>6.0</v>
      </c>
      <c r="H20015" s="3" t="s">
        <v>17537</v>
      </c>
      <c r="I20015" s="3" t="s">
        <v>17538</v>
      </c>
      <c r="J20015" s="3" t="s">
        <v>2213</v>
      </c>
      <c r="K20015" s="3" t="s">
        <v>24</v>
      </c>
      <c r="L20015" s="3">
        <v>12.0</v>
      </c>
      <c r="M20015" s="3" t="s">
        <v>30</v>
      </c>
      <c r="N20015" s="3" t="s">
        <v>17585</v>
      </c>
      <c r="O20015" s="3" t="s">
        <v>1865</v>
      </c>
      <c r="P20015" s="4">
        <v>28663.0</v>
      </c>
      <c r="Q20015" s="3" t="s">
        <v>43</v>
      </c>
      <c r="S20015" s="3" t="s">
        <v>34</v>
      </c>
    </row>
    <row r="20016">
      <c r="A20016" s="2">
        <v>42318.71491898148</v>
      </c>
      <c r="B20016" s="3">
        <v>2.0</v>
      </c>
      <c r="C20016" s="3" t="s">
        <v>17260</v>
      </c>
      <c r="D20016" s="3" t="s">
        <v>17303</v>
      </c>
      <c r="E20016" s="3" t="s">
        <v>17304</v>
      </c>
      <c r="F20016" s="3">
        <v>5.0</v>
      </c>
      <c r="G20016" s="3">
        <v>6.0</v>
      </c>
      <c r="H20016" s="3" t="s">
        <v>17537</v>
      </c>
      <c r="I20016" s="3" t="s">
        <v>17538</v>
      </c>
      <c r="J20016" s="3" t="s">
        <v>2213</v>
      </c>
      <c r="K20016" s="3" t="s">
        <v>24</v>
      </c>
      <c r="L20016" s="3">
        <v>13.0</v>
      </c>
      <c r="M20016" s="3" t="s">
        <v>25</v>
      </c>
      <c r="N20016" s="3" t="s">
        <v>17586</v>
      </c>
      <c r="O20016" s="3" t="s">
        <v>17587</v>
      </c>
      <c r="P20016" s="4">
        <v>18827.0</v>
      </c>
      <c r="Q20016" s="3" t="s">
        <v>43</v>
      </c>
      <c r="S20016" s="3" t="s">
        <v>34</v>
      </c>
    </row>
    <row r="20017">
      <c r="A20017" s="2">
        <v>42318.71491898148</v>
      </c>
      <c r="B20017" s="3">
        <v>2.0</v>
      </c>
      <c r="C20017" s="3" t="s">
        <v>17260</v>
      </c>
      <c r="D20017" s="3" t="s">
        <v>17303</v>
      </c>
      <c r="E20017" s="3" t="s">
        <v>17304</v>
      </c>
      <c r="F20017" s="3">
        <v>5.0</v>
      </c>
      <c r="G20017" s="3">
        <v>6.0</v>
      </c>
      <c r="H20017" s="3" t="s">
        <v>17537</v>
      </c>
      <c r="I20017" s="3" t="s">
        <v>17538</v>
      </c>
      <c r="J20017" s="3" t="s">
        <v>2213</v>
      </c>
      <c r="K20017" s="3" t="s">
        <v>24</v>
      </c>
      <c r="L20017" s="3">
        <v>14.0</v>
      </c>
      <c r="M20017" s="3" t="s">
        <v>30</v>
      </c>
      <c r="N20017" s="3" t="s">
        <v>17588</v>
      </c>
      <c r="O20017" s="3" t="s">
        <v>1027</v>
      </c>
      <c r="P20017" s="4">
        <v>24215.0</v>
      </c>
      <c r="Q20017" s="3" t="s">
        <v>740</v>
      </c>
      <c r="S20017" s="3" t="s">
        <v>34</v>
      </c>
    </row>
    <row r="20018">
      <c r="A20018" s="2">
        <v>42318.71491898148</v>
      </c>
      <c r="B20018" s="3">
        <v>2.0</v>
      </c>
      <c r="C20018" s="3" t="s">
        <v>17260</v>
      </c>
      <c r="D20018" s="3" t="s">
        <v>17303</v>
      </c>
      <c r="E20018" s="3" t="s">
        <v>17304</v>
      </c>
      <c r="F20018" s="3">
        <v>5.0</v>
      </c>
      <c r="G20018" s="3">
        <v>6.0</v>
      </c>
      <c r="H20018" s="3" t="s">
        <v>17537</v>
      </c>
      <c r="I20018" s="3" t="s">
        <v>17538</v>
      </c>
      <c r="J20018" s="3" t="s">
        <v>2213</v>
      </c>
      <c r="K20018" s="3" t="s">
        <v>24</v>
      </c>
      <c r="L20018" s="3">
        <v>15.0</v>
      </c>
      <c r="M20018" s="3" t="s">
        <v>25</v>
      </c>
      <c r="N20018" s="3" t="s">
        <v>17589</v>
      </c>
      <c r="O20018" s="3" t="s">
        <v>395</v>
      </c>
      <c r="P20018" s="4">
        <v>23590.0</v>
      </c>
      <c r="Q20018" s="3" t="s">
        <v>43</v>
      </c>
      <c r="S20018" s="3" t="s">
        <v>34</v>
      </c>
    </row>
    <row r="20019">
      <c r="A20019" s="2">
        <v>42318.71491898148</v>
      </c>
      <c r="B20019" s="3">
        <v>2.0</v>
      </c>
      <c r="C20019" s="3" t="s">
        <v>17260</v>
      </c>
      <c r="D20019" s="3" t="s">
        <v>17320</v>
      </c>
      <c r="E20019" s="3" t="s">
        <v>17321</v>
      </c>
      <c r="F20019" s="3">
        <v>5.0</v>
      </c>
      <c r="G20019" s="3">
        <v>6.0</v>
      </c>
      <c r="H20019" s="3" t="s">
        <v>17537</v>
      </c>
      <c r="I20019" s="3" t="s">
        <v>17538</v>
      </c>
      <c r="J20019" s="3" t="s">
        <v>2213</v>
      </c>
      <c r="K20019" s="3" t="s">
        <v>24</v>
      </c>
      <c r="L20019" s="3">
        <v>1.0</v>
      </c>
      <c r="M20019" s="3" t="s">
        <v>25</v>
      </c>
      <c r="N20019" s="3" t="s">
        <v>17590</v>
      </c>
      <c r="O20019" s="3" t="s">
        <v>1654</v>
      </c>
      <c r="P20019" s="4">
        <v>20912.0</v>
      </c>
      <c r="Q20019" s="3" t="s">
        <v>75</v>
      </c>
      <c r="S20019" s="3" t="s">
        <v>34</v>
      </c>
    </row>
    <row r="20020">
      <c r="A20020" s="2">
        <v>42318.71491898148</v>
      </c>
      <c r="B20020" s="3">
        <v>2.0</v>
      </c>
      <c r="C20020" s="3" t="s">
        <v>17260</v>
      </c>
      <c r="D20020" s="3" t="s">
        <v>17320</v>
      </c>
      <c r="E20020" s="3" t="s">
        <v>17321</v>
      </c>
      <c r="F20020" s="3">
        <v>5.0</v>
      </c>
      <c r="G20020" s="3">
        <v>6.0</v>
      </c>
      <c r="H20020" s="3" t="s">
        <v>17537</v>
      </c>
      <c r="I20020" s="3" t="s">
        <v>17538</v>
      </c>
      <c r="J20020" s="3" t="s">
        <v>2213</v>
      </c>
      <c r="K20020" s="3" t="s">
        <v>24</v>
      </c>
      <c r="L20020" s="3">
        <v>2.0</v>
      </c>
      <c r="M20020" s="3" t="s">
        <v>30</v>
      </c>
      <c r="N20020" s="3" t="s">
        <v>10289</v>
      </c>
      <c r="O20020" s="3" t="s">
        <v>9674</v>
      </c>
      <c r="P20020" s="4">
        <v>24516.0</v>
      </c>
      <c r="Q20020" s="3" t="s">
        <v>115</v>
      </c>
      <c r="S20020" s="3" t="s">
        <v>34</v>
      </c>
    </row>
    <row r="20021">
      <c r="A20021" s="2">
        <v>42318.71491898148</v>
      </c>
      <c r="B20021" s="3">
        <v>2.0</v>
      </c>
      <c r="C20021" s="3" t="s">
        <v>17260</v>
      </c>
      <c r="D20021" s="3" t="s">
        <v>17320</v>
      </c>
      <c r="E20021" s="3" t="s">
        <v>17321</v>
      </c>
      <c r="F20021" s="3">
        <v>5.0</v>
      </c>
      <c r="G20021" s="3">
        <v>6.0</v>
      </c>
      <c r="H20021" s="3" t="s">
        <v>17537</v>
      </c>
      <c r="I20021" s="3" t="s">
        <v>17538</v>
      </c>
      <c r="J20021" s="3" t="s">
        <v>2213</v>
      </c>
      <c r="K20021" s="3" t="s">
        <v>24</v>
      </c>
      <c r="L20021" s="3">
        <v>3.0</v>
      </c>
      <c r="M20021" s="3" t="s">
        <v>25</v>
      </c>
      <c r="N20021" s="3" t="s">
        <v>17591</v>
      </c>
      <c r="O20021" s="3" t="s">
        <v>2192</v>
      </c>
      <c r="P20021" s="4">
        <v>20942.0</v>
      </c>
      <c r="Q20021" s="3" t="s">
        <v>75</v>
      </c>
      <c r="S20021" s="3" t="s">
        <v>34</v>
      </c>
    </row>
    <row r="20022">
      <c r="A20022" s="2">
        <v>42318.71491898148</v>
      </c>
      <c r="B20022" s="3">
        <v>2.0</v>
      </c>
      <c r="C20022" s="3" t="s">
        <v>17260</v>
      </c>
      <c r="D20022" s="3" t="s">
        <v>17320</v>
      </c>
      <c r="E20022" s="3" t="s">
        <v>17321</v>
      </c>
      <c r="F20022" s="3">
        <v>5.0</v>
      </c>
      <c r="G20022" s="3">
        <v>6.0</v>
      </c>
      <c r="H20022" s="3" t="s">
        <v>17537</v>
      </c>
      <c r="I20022" s="3" t="s">
        <v>17538</v>
      </c>
      <c r="J20022" s="3" t="s">
        <v>2213</v>
      </c>
      <c r="K20022" s="3" t="s">
        <v>24</v>
      </c>
      <c r="L20022" s="3">
        <v>4.0</v>
      </c>
      <c r="M20022" s="3" t="s">
        <v>30</v>
      </c>
      <c r="N20022" s="3" t="s">
        <v>17592</v>
      </c>
      <c r="O20022" s="3" t="s">
        <v>17593</v>
      </c>
      <c r="P20022" s="4">
        <v>20201.0</v>
      </c>
      <c r="Q20022" s="3" t="s">
        <v>75</v>
      </c>
      <c r="S20022" s="3" t="s">
        <v>34</v>
      </c>
    </row>
    <row r="20023">
      <c r="A20023" s="2">
        <v>42318.71491898148</v>
      </c>
      <c r="B20023" s="3">
        <v>2.0</v>
      </c>
      <c r="C20023" s="3" t="s">
        <v>17260</v>
      </c>
      <c r="D20023" s="3" t="s">
        <v>17320</v>
      </c>
      <c r="E20023" s="3" t="s">
        <v>17321</v>
      </c>
      <c r="F20023" s="3">
        <v>5.0</v>
      </c>
      <c r="G20023" s="3">
        <v>6.0</v>
      </c>
      <c r="H20023" s="3" t="s">
        <v>17537</v>
      </c>
      <c r="I20023" s="3" t="s">
        <v>17538</v>
      </c>
      <c r="J20023" s="3" t="s">
        <v>2213</v>
      </c>
      <c r="K20023" s="3" t="s">
        <v>24</v>
      </c>
      <c r="L20023" s="3">
        <v>5.0</v>
      </c>
      <c r="M20023" s="3" t="s">
        <v>25</v>
      </c>
      <c r="N20023" s="3" t="s">
        <v>17594</v>
      </c>
      <c r="O20023" s="3" t="s">
        <v>1978</v>
      </c>
      <c r="P20023" s="4">
        <v>26382.0</v>
      </c>
      <c r="Q20023" s="3" t="s">
        <v>75</v>
      </c>
      <c r="S20023" s="3" t="s">
        <v>34</v>
      </c>
    </row>
    <row r="20024">
      <c r="A20024" s="2">
        <v>42318.71491898148</v>
      </c>
      <c r="B20024" s="3">
        <v>2.0</v>
      </c>
      <c r="C20024" s="3" t="s">
        <v>17260</v>
      </c>
      <c r="D20024" s="3" t="s">
        <v>17320</v>
      </c>
      <c r="E20024" s="3" t="s">
        <v>17321</v>
      </c>
      <c r="F20024" s="3">
        <v>5.0</v>
      </c>
      <c r="G20024" s="3">
        <v>6.0</v>
      </c>
      <c r="H20024" s="3" t="s">
        <v>17537</v>
      </c>
      <c r="I20024" s="3" t="s">
        <v>17538</v>
      </c>
      <c r="J20024" s="3" t="s">
        <v>2213</v>
      </c>
      <c r="K20024" s="3" t="s">
        <v>24</v>
      </c>
      <c r="L20024" s="3">
        <v>6.0</v>
      </c>
      <c r="M20024" s="3" t="s">
        <v>30</v>
      </c>
      <c r="N20024" s="3" t="s">
        <v>17595</v>
      </c>
      <c r="O20024" s="3" t="s">
        <v>1307</v>
      </c>
      <c r="P20024" s="4">
        <v>26492.0</v>
      </c>
      <c r="Q20024" s="3" t="s">
        <v>43</v>
      </c>
      <c r="S20024" s="3" t="s">
        <v>34</v>
      </c>
    </row>
    <row r="20025">
      <c r="A20025" s="2">
        <v>42318.71491898148</v>
      </c>
      <c r="B20025" s="3">
        <v>2.0</v>
      </c>
      <c r="C20025" s="3" t="s">
        <v>17260</v>
      </c>
      <c r="D20025" s="3" t="s">
        <v>17320</v>
      </c>
      <c r="E20025" s="3" t="s">
        <v>17321</v>
      </c>
      <c r="F20025" s="3">
        <v>5.0</v>
      </c>
      <c r="G20025" s="3">
        <v>6.0</v>
      </c>
      <c r="H20025" s="3" t="s">
        <v>17537</v>
      </c>
      <c r="I20025" s="3" t="s">
        <v>17538</v>
      </c>
      <c r="J20025" s="3" t="s">
        <v>2213</v>
      </c>
      <c r="K20025" s="3" t="s">
        <v>24</v>
      </c>
      <c r="L20025" s="3">
        <v>7.0</v>
      </c>
      <c r="M20025" s="3" t="s">
        <v>25</v>
      </c>
      <c r="N20025" s="3" t="s">
        <v>17596</v>
      </c>
      <c r="O20025" s="3" t="s">
        <v>3958</v>
      </c>
      <c r="P20025" s="4">
        <v>25098.0</v>
      </c>
      <c r="Q20025" s="3" t="s">
        <v>7332</v>
      </c>
      <c r="S20025" s="3" t="s">
        <v>34</v>
      </c>
    </row>
    <row r="20026">
      <c r="A20026" s="2">
        <v>42318.71491898148</v>
      </c>
      <c r="B20026" s="3">
        <v>2.0</v>
      </c>
      <c r="C20026" s="3" t="s">
        <v>17260</v>
      </c>
      <c r="D20026" s="3" t="s">
        <v>17320</v>
      </c>
      <c r="E20026" s="3" t="s">
        <v>17321</v>
      </c>
      <c r="F20026" s="3">
        <v>5.0</v>
      </c>
      <c r="G20026" s="3">
        <v>6.0</v>
      </c>
      <c r="H20026" s="3" t="s">
        <v>17537</v>
      </c>
      <c r="I20026" s="3" t="s">
        <v>17538</v>
      </c>
      <c r="J20026" s="3" t="s">
        <v>2213</v>
      </c>
      <c r="K20026" s="3" t="s">
        <v>24</v>
      </c>
      <c r="L20026" s="3">
        <v>8.0</v>
      </c>
      <c r="M20026" s="3" t="s">
        <v>30</v>
      </c>
      <c r="N20026" s="3" t="s">
        <v>17597</v>
      </c>
      <c r="O20026" s="3" t="s">
        <v>1224</v>
      </c>
      <c r="P20026" s="4">
        <v>35254.0</v>
      </c>
      <c r="Q20026" s="3" t="s">
        <v>191</v>
      </c>
      <c r="S20026" s="3" t="s">
        <v>34</v>
      </c>
    </row>
    <row r="20027">
      <c r="A20027" s="2">
        <v>42318.71491898148</v>
      </c>
      <c r="B20027" s="3">
        <v>2.0</v>
      </c>
      <c r="C20027" s="3" t="s">
        <v>17260</v>
      </c>
      <c r="D20027" s="3" t="s">
        <v>17320</v>
      </c>
      <c r="E20027" s="3" t="s">
        <v>17321</v>
      </c>
      <c r="F20027" s="3">
        <v>5.0</v>
      </c>
      <c r="G20027" s="3">
        <v>6.0</v>
      </c>
      <c r="H20027" s="3" t="s">
        <v>17537</v>
      </c>
      <c r="I20027" s="3" t="s">
        <v>17538</v>
      </c>
      <c r="J20027" s="3" t="s">
        <v>2213</v>
      </c>
      <c r="K20027" s="3" t="s">
        <v>24</v>
      </c>
      <c r="L20027" s="3">
        <v>9.0</v>
      </c>
      <c r="M20027" s="3" t="s">
        <v>25</v>
      </c>
      <c r="N20027" s="3" t="s">
        <v>17598</v>
      </c>
      <c r="O20027" s="3" t="s">
        <v>123</v>
      </c>
      <c r="P20027" s="4">
        <v>26468.0</v>
      </c>
      <c r="Q20027" s="3" t="s">
        <v>75</v>
      </c>
      <c r="S20027" s="3" t="s">
        <v>34</v>
      </c>
    </row>
    <row r="20028">
      <c r="A20028" s="2">
        <v>42318.71491898148</v>
      </c>
      <c r="B20028" s="3">
        <v>2.0</v>
      </c>
      <c r="C20028" s="3" t="s">
        <v>17260</v>
      </c>
      <c r="D20028" s="3" t="s">
        <v>17320</v>
      </c>
      <c r="E20028" s="3" t="s">
        <v>17321</v>
      </c>
      <c r="F20028" s="3">
        <v>5.0</v>
      </c>
      <c r="G20028" s="3">
        <v>6.0</v>
      </c>
      <c r="H20028" s="3" t="s">
        <v>17537</v>
      </c>
      <c r="I20028" s="3" t="s">
        <v>17538</v>
      </c>
      <c r="J20028" s="3" t="s">
        <v>2213</v>
      </c>
      <c r="K20028" s="3" t="s">
        <v>24</v>
      </c>
      <c r="L20028" s="3">
        <v>10.0</v>
      </c>
      <c r="M20028" s="3" t="s">
        <v>30</v>
      </c>
      <c r="N20028" s="3" t="s">
        <v>17387</v>
      </c>
      <c r="O20028" s="3" t="s">
        <v>283</v>
      </c>
      <c r="P20028" s="4">
        <v>28790.0</v>
      </c>
      <c r="Q20028" s="3" t="s">
        <v>153</v>
      </c>
      <c r="S20028" s="3" t="s">
        <v>34</v>
      </c>
    </row>
    <row r="20029">
      <c r="A20029" s="2">
        <v>42318.71491898148</v>
      </c>
      <c r="B20029" s="3">
        <v>2.0</v>
      </c>
      <c r="C20029" s="3" t="s">
        <v>17260</v>
      </c>
      <c r="D20029" s="3" t="s">
        <v>17320</v>
      </c>
      <c r="E20029" s="3" t="s">
        <v>17321</v>
      </c>
      <c r="F20029" s="3">
        <v>5.0</v>
      </c>
      <c r="G20029" s="3">
        <v>6.0</v>
      </c>
      <c r="H20029" s="3" t="s">
        <v>17537</v>
      </c>
      <c r="I20029" s="3" t="s">
        <v>17538</v>
      </c>
      <c r="J20029" s="3" t="s">
        <v>2213</v>
      </c>
      <c r="K20029" s="3" t="s">
        <v>24</v>
      </c>
      <c r="L20029" s="3">
        <v>11.0</v>
      </c>
      <c r="M20029" s="3" t="s">
        <v>25</v>
      </c>
      <c r="N20029" s="3" t="s">
        <v>17599</v>
      </c>
      <c r="O20029" s="3" t="s">
        <v>1654</v>
      </c>
      <c r="P20029" s="4">
        <v>18199.0</v>
      </c>
      <c r="Q20029" s="3" t="s">
        <v>113</v>
      </c>
      <c r="S20029" s="3" t="s">
        <v>34</v>
      </c>
    </row>
    <row r="20030">
      <c r="A20030" s="2">
        <v>42318.71491898148</v>
      </c>
      <c r="B20030" s="3">
        <v>2.0</v>
      </c>
      <c r="C20030" s="3" t="s">
        <v>17260</v>
      </c>
      <c r="D20030" s="3" t="s">
        <v>17320</v>
      </c>
      <c r="E20030" s="3" t="s">
        <v>17321</v>
      </c>
      <c r="F20030" s="3">
        <v>5.0</v>
      </c>
      <c r="G20030" s="3">
        <v>6.0</v>
      </c>
      <c r="H20030" s="3" t="s">
        <v>17537</v>
      </c>
      <c r="I20030" s="3" t="s">
        <v>17538</v>
      </c>
      <c r="J20030" s="3" t="s">
        <v>2213</v>
      </c>
      <c r="K20030" s="3" t="s">
        <v>24</v>
      </c>
      <c r="L20030" s="3">
        <v>12.0</v>
      </c>
      <c r="M20030" s="3" t="s">
        <v>30</v>
      </c>
      <c r="N20030" s="3" t="s">
        <v>17600</v>
      </c>
      <c r="O20030" s="3" t="s">
        <v>1263</v>
      </c>
      <c r="P20030" s="4">
        <v>21184.0</v>
      </c>
      <c r="Q20030" s="3" t="s">
        <v>75</v>
      </c>
      <c r="S20030" s="3" t="s">
        <v>34</v>
      </c>
    </row>
    <row r="20031">
      <c r="A20031" s="2">
        <v>42318.71491898148</v>
      </c>
      <c r="B20031" s="3">
        <v>2.0</v>
      </c>
      <c r="C20031" s="3" t="s">
        <v>17260</v>
      </c>
      <c r="D20031" s="3" t="s">
        <v>17320</v>
      </c>
      <c r="E20031" s="3" t="s">
        <v>17321</v>
      </c>
      <c r="F20031" s="3">
        <v>5.0</v>
      </c>
      <c r="G20031" s="3">
        <v>6.0</v>
      </c>
      <c r="H20031" s="3" t="s">
        <v>17537</v>
      </c>
      <c r="I20031" s="3" t="s">
        <v>17538</v>
      </c>
      <c r="J20031" s="3" t="s">
        <v>2213</v>
      </c>
      <c r="K20031" s="3" t="s">
        <v>24</v>
      </c>
      <c r="L20031" s="3">
        <v>13.0</v>
      </c>
      <c r="M20031" s="3" t="s">
        <v>25</v>
      </c>
      <c r="N20031" s="3" t="s">
        <v>13980</v>
      </c>
      <c r="O20031" s="3" t="s">
        <v>15323</v>
      </c>
      <c r="P20031" s="4">
        <v>24994.0</v>
      </c>
      <c r="Q20031" s="3" t="s">
        <v>7332</v>
      </c>
      <c r="S20031" s="3" t="s">
        <v>34</v>
      </c>
    </row>
    <row r="20032">
      <c r="A20032" s="2">
        <v>42318.71491898148</v>
      </c>
      <c r="B20032" s="3">
        <v>2.0</v>
      </c>
      <c r="C20032" s="3" t="s">
        <v>17260</v>
      </c>
      <c r="D20032" s="3" t="s">
        <v>17320</v>
      </c>
      <c r="E20032" s="3" t="s">
        <v>17321</v>
      </c>
      <c r="F20032" s="3">
        <v>5.0</v>
      </c>
      <c r="G20032" s="3">
        <v>6.0</v>
      </c>
      <c r="H20032" s="3" t="s">
        <v>17537</v>
      </c>
      <c r="I20032" s="3" t="s">
        <v>17538</v>
      </c>
      <c r="J20032" s="3" t="s">
        <v>2213</v>
      </c>
      <c r="K20032" s="3" t="s">
        <v>24</v>
      </c>
      <c r="L20032" s="3">
        <v>14.0</v>
      </c>
      <c r="M20032" s="3" t="s">
        <v>30</v>
      </c>
      <c r="N20032" s="3" t="s">
        <v>17601</v>
      </c>
      <c r="O20032" s="3" t="s">
        <v>193</v>
      </c>
      <c r="P20032" s="4">
        <v>20803.0</v>
      </c>
      <c r="Q20032" s="3" t="s">
        <v>153</v>
      </c>
      <c r="S20032" s="3" t="s">
        <v>34</v>
      </c>
    </row>
    <row r="20033">
      <c r="A20033" s="2">
        <v>42318.71491898148</v>
      </c>
      <c r="B20033" s="3">
        <v>2.0</v>
      </c>
      <c r="C20033" s="3" t="s">
        <v>17260</v>
      </c>
      <c r="D20033" s="3" t="s">
        <v>17320</v>
      </c>
      <c r="E20033" s="3" t="s">
        <v>17321</v>
      </c>
      <c r="F20033" s="3">
        <v>5.0</v>
      </c>
      <c r="G20033" s="3">
        <v>6.0</v>
      </c>
      <c r="H20033" s="3" t="s">
        <v>17537</v>
      </c>
      <c r="I20033" s="3" t="s">
        <v>17538</v>
      </c>
      <c r="J20033" s="3" t="s">
        <v>2213</v>
      </c>
      <c r="K20033" s="3" t="s">
        <v>24</v>
      </c>
      <c r="L20033" s="3">
        <v>15.0</v>
      </c>
      <c r="M20033" s="3" t="s">
        <v>25</v>
      </c>
      <c r="N20033" s="3" t="s">
        <v>17535</v>
      </c>
      <c r="O20033" s="3" t="s">
        <v>4453</v>
      </c>
      <c r="P20033" s="4">
        <v>25502.0</v>
      </c>
      <c r="Q20033" s="3" t="s">
        <v>75</v>
      </c>
      <c r="S20033" s="3" t="s">
        <v>34</v>
      </c>
    </row>
    <row r="20034">
      <c r="A20034" s="2">
        <v>42318.71491898148</v>
      </c>
      <c r="B20034" s="3">
        <v>2.0</v>
      </c>
      <c r="C20034" s="3" t="s">
        <v>17260</v>
      </c>
      <c r="D20034" s="3" t="s">
        <v>17320</v>
      </c>
      <c r="E20034" s="3" t="s">
        <v>17321</v>
      </c>
      <c r="F20034" s="3">
        <v>5.0</v>
      </c>
      <c r="G20034" s="3">
        <v>6.0</v>
      </c>
      <c r="H20034" s="3" t="s">
        <v>17537</v>
      </c>
      <c r="I20034" s="3" t="s">
        <v>17538</v>
      </c>
      <c r="J20034" s="3" t="s">
        <v>2213</v>
      </c>
      <c r="K20034" s="3" t="s">
        <v>24</v>
      </c>
      <c r="L20034" s="3">
        <v>16.0</v>
      </c>
      <c r="M20034" s="3" t="s">
        <v>30</v>
      </c>
      <c r="N20034" s="3" t="s">
        <v>17602</v>
      </c>
      <c r="O20034" s="3" t="s">
        <v>329</v>
      </c>
      <c r="P20034" s="4">
        <v>21169.0</v>
      </c>
      <c r="Q20034" s="3" t="s">
        <v>75</v>
      </c>
      <c r="S20034" s="3" t="s">
        <v>34</v>
      </c>
    </row>
    <row r="20035">
      <c r="A20035" s="2">
        <v>42318.71491898148</v>
      </c>
      <c r="B20035" s="3">
        <v>2.0</v>
      </c>
      <c r="C20035" s="3" t="s">
        <v>17260</v>
      </c>
      <c r="D20035" s="3" t="s">
        <v>17261</v>
      </c>
      <c r="E20035" s="3" t="s">
        <v>17262</v>
      </c>
      <c r="F20035" s="3">
        <v>6.0</v>
      </c>
      <c r="G20035" s="3">
        <v>10.0</v>
      </c>
      <c r="H20035" s="3" t="s">
        <v>17603</v>
      </c>
      <c r="I20035" s="3" t="s">
        <v>17604</v>
      </c>
      <c r="J20035" s="3" t="s">
        <v>1808</v>
      </c>
      <c r="K20035" s="3" t="s">
        <v>272</v>
      </c>
      <c r="L20035" s="3">
        <v>1.0</v>
      </c>
      <c r="M20035" s="3" t="s">
        <v>25</v>
      </c>
      <c r="N20035" s="3" t="s">
        <v>17605</v>
      </c>
      <c r="O20035" s="3" t="s">
        <v>13720</v>
      </c>
      <c r="P20035" s="4">
        <v>13469.0</v>
      </c>
      <c r="Q20035" s="3" t="s">
        <v>86</v>
      </c>
      <c r="R20035" s="3" t="s">
        <v>1030</v>
      </c>
      <c r="S20035" s="3" t="s">
        <v>34</v>
      </c>
    </row>
    <row r="20036">
      <c r="A20036" s="2">
        <v>42318.71491898148</v>
      </c>
      <c r="B20036" s="3">
        <v>2.0</v>
      </c>
      <c r="C20036" s="3" t="s">
        <v>17260</v>
      </c>
      <c r="D20036" s="3" t="s">
        <v>17261</v>
      </c>
      <c r="E20036" s="3" t="s">
        <v>17262</v>
      </c>
      <c r="F20036" s="3">
        <v>6.0</v>
      </c>
      <c r="G20036" s="3">
        <v>10.0</v>
      </c>
      <c r="H20036" s="3" t="s">
        <v>17603</v>
      </c>
      <c r="I20036" s="3" t="s">
        <v>17604</v>
      </c>
      <c r="J20036" s="3" t="s">
        <v>1808</v>
      </c>
      <c r="K20036" s="3" t="s">
        <v>24</v>
      </c>
      <c r="L20036" s="3">
        <v>2.0</v>
      </c>
      <c r="M20036" s="3" t="s">
        <v>30</v>
      </c>
      <c r="N20036" s="3" t="s">
        <v>17606</v>
      </c>
      <c r="O20036" s="3" t="s">
        <v>857</v>
      </c>
      <c r="P20036" s="4">
        <v>19172.0</v>
      </c>
      <c r="Q20036" s="3" t="s">
        <v>86</v>
      </c>
      <c r="S20036" s="3" t="s">
        <v>29</v>
      </c>
    </row>
    <row r="20037">
      <c r="A20037" s="2">
        <v>42318.71491898148</v>
      </c>
      <c r="B20037" s="3">
        <v>2.0</v>
      </c>
      <c r="C20037" s="3" t="s">
        <v>17260</v>
      </c>
      <c r="D20037" s="3" t="s">
        <v>17261</v>
      </c>
      <c r="E20037" s="3" t="s">
        <v>17262</v>
      </c>
      <c r="F20037" s="3">
        <v>6.0</v>
      </c>
      <c r="G20037" s="3">
        <v>10.0</v>
      </c>
      <c r="H20037" s="3" t="s">
        <v>17603</v>
      </c>
      <c r="I20037" s="3" t="s">
        <v>17604</v>
      </c>
      <c r="J20037" s="3" t="s">
        <v>1808</v>
      </c>
      <c r="K20037" s="3" t="s">
        <v>24</v>
      </c>
      <c r="L20037" s="3">
        <v>3.0</v>
      </c>
      <c r="M20037" s="3" t="s">
        <v>25</v>
      </c>
      <c r="N20037" s="3" t="s">
        <v>17607</v>
      </c>
      <c r="O20037" s="3" t="s">
        <v>17608</v>
      </c>
      <c r="P20037" s="4">
        <v>17182.0</v>
      </c>
      <c r="Q20037" s="3" t="s">
        <v>86</v>
      </c>
      <c r="S20037" s="3" t="s">
        <v>29</v>
      </c>
    </row>
    <row r="20038">
      <c r="A20038" s="2">
        <v>42318.71491898148</v>
      </c>
      <c r="B20038" s="3">
        <v>2.0</v>
      </c>
      <c r="C20038" s="3" t="s">
        <v>17260</v>
      </c>
      <c r="D20038" s="3" t="s">
        <v>17261</v>
      </c>
      <c r="E20038" s="3" t="s">
        <v>17262</v>
      </c>
      <c r="F20038" s="3">
        <v>6.0</v>
      </c>
      <c r="G20038" s="3">
        <v>10.0</v>
      </c>
      <c r="H20038" s="3" t="s">
        <v>17603</v>
      </c>
      <c r="I20038" s="3" t="s">
        <v>17604</v>
      </c>
      <c r="J20038" s="3" t="s">
        <v>1808</v>
      </c>
      <c r="K20038" s="3" t="s">
        <v>24</v>
      </c>
      <c r="L20038" s="3">
        <v>4.0</v>
      </c>
      <c r="M20038" s="3" t="s">
        <v>30</v>
      </c>
      <c r="N20038" s="3" t="s">
        <v>9803</v>
      </c>
      <c r="O20038" s="3" t="s">
        <v>560</v>
      </c>
      <c r="P20038" s="4">
        <v>20153.0</v>
      </c>
      <c r="Q20038" s="3" t="s">
        <v>189</v>
      </c>
      <c r="S20038" s="3" t="s">
        <v>29</v>
      </c>
    </row>
    <row r="20039">
      <c r="A20039" s="2">
        <v>42318.71491898148</v>
      </c>
      <c r="B20039" s="3">
        <v>2.0</v>
      </c>
      <c r="C20039" s="3" t="s">
        <v>17260</v>
      </c>
      <c r="D20039" s="3" t="s">
        <v>17261</v>
      </c>
      <c r="E20039" s="3" t="s">
        <v>17262</v>
      </c>
      <c r="F20039" s="3">
        <v>6.0</v>
      </c>
      <c r="G20039" s="3">
        <v>10.0</v>
      </c>
      <c r="H20039" s="3" t="s">
        <v>17603</v>
      </c>
      <c r="I20039" s="3" t="s">
        <v>17604</v>
      </c>
      <c r="J20039" s="3" t="s">
        <v>1808</v>
      </c>
      <c r="K20039" s="3" t="s">
        <v>24</v>
      </c>
      <c r="L20039" s="3">
        <v>5.0</v>
      </c>
      <c r="M20039" s="3" t="s">
        <v>25</v>
      </c>
      <c r="N20039" s="3" t="s">
        <v>17368</v>
      </c>
      <c r="O20039" s="3" t="s">
        <v>17609</v>
      </c>
      <c r="P20039" s="4">
        <v>16420.0</v>
      </c>
      <c r="Q20039" s="3" t="s">
        <v>105</v>
      </c>
      <c r="S20039" s="3" t="s">
        <v>29</v>
      </c>
    </row>
    <row r="20040">
      <c r="A20040" s="2">
        <v>42318.71491898148</v>
      </c>
      <c r="B20040" s="3">
        <v>2.0</v>
      </c>
      <c r="C20040" s="3" t="s">
        <v>17260</v>
      </c>
      <c r="D20040" s="3" t="s">
        <v>17261</v>
      </c>
      <c r="E20040" s="3" t="s">
        <v>17262</v>
      </c>
      <c r="F20040" s="3">
        <v>6.0</v>
      </c>
      <c r="G20040" s="3">
        <v>10.0</v>
      </c>
      <c r="H20040" s="3" t="s">
        <v>17603</v>
      </c>
      <c r="I20040" s="3" t="s">
        <v>17604</v>
      </c>
      <c r="J20040" s="3" t="s">
        <v>1808</v>
      </c>
      <c r="K20040" s="3" t="s">
        <v>24</v>
      </c>
      <c r="L20040" s="3">
        <v>6.0</v>
      </c>
      <c r="M20040" s="3" t="s">
        <v>30</v>
      </c>
      <c r="N20040" s="3" t="s">
        <v>5165</v>
      </c>
      <c r="O20040" s="3" t="s">
        <v>9082</v>
      </c>
      <c r="P20040" s="4">
        <v>21202.0</v>
      </c>
      <c r="Q20040" s="3" t="s">
        <v>189</v>
      </c>
      <c r="S20040" s="3" t="s">
        <v>34</v>
      </c>
    </row>
    <row r="20041">
      <c r="A20041" s="2">
        <v>42318.71491898148</v>
      </c>
      <c r="B20041" s="3">
        <v>2.0</v>
      </c>
      <c r="C20041" s="3" t="s">
        <v>17260</v>
      </c>
      <c r="D20041" s="3" t="s">
        <v>17261</v>
      </c>
      <c r="E20041" s="3" t="s">
        <v>17262</v>
      </c>
      <c r="F20041" s="3">
        <v>6.0</v>
      </c>
      <c r="G20041" s="3">
        <v>10.0</v>
      </c>
      <c r="H20041" s="3" t="s">
        <v>17603</v>
      </c>
      <c r="I20041" s="3" t="s">
        <v>17604</v>
      </c>
      <c r="J20041" s="3" t="s">
        <v>1808</v>
      </c>
      <c r="K20041" s="3" t="s">
        <v>24</v>
      </c>
      <c r="L20041" s="3">
        <v>7.0</v>
      </c>
      <c r="M20041" s="3" t="s">
        <v>25</v>
      </c>
      <c r="N20041" s="3" t="s">
        <v>4207</v>
      </c>
      <c r="O20041" s="3" t="s">
        <v>570</v>
      </c>
      <c r="P20041" s="4">
        <v>22718.0</v>
      </c>
      <c r="Q20041" s="3" t="s">
        <v>221</v>
      </c>
      <c r="S20041" s="3" t="s">
        <v>34</v>
      </c>
    </row>
    <row r="20042">
      <c r="A20042" s="2">
        <v>42318.71491898148</v>
      </c>
      <c r="B20042" s="3">
        <v>2.0</v>
      </c>
      <c r="C20042" s="3" t="s">
        <v>17260</v>
      </c>
      <c r="D20042" s="3" t="s">
        <v>17261</v>
      </c>
      <c r="E20042" s="3" t="s">
        <v>17262</v>
      </c>
      <c r="F20042" s="3">
        <v>6.0</v>
      </c>
      <c r="G20042" s="3">
        <v>10.0</v>
      </c>
      <c r="H20042" s="3" t="s">
        <v>17603</v>
      </c>
      <c r="I20042" s="3" t="s">
        <v>17604</v>
      </c>
      <c r="J20042" s="3" t="s">
        <v>1808</v>
      </c>
      <c r="K20042" s="3" t="s">
        <v>24</v>
      </c>
      <c r="L20042" s="3">
        <v>8.0</v>
      </c>
      <c r="M20042" s="3" t="s">
        <v>30</v>
      </c>
      <c r="N20042" s="3" t="s">
        <v>17610</v>
      </c>
      <c r="O20042" s="3" t="s">
        <v>1356</v>
      </c>
      <c r="P20042" s="4">
        <v>18834.0</v>
      </c>
      <c r="Q20042" s="3" t="s">
        <v>86</v>
      </c>
      <c r="S20042" s="3" t="s">
        <v>29</v>
      </c>
    </row>
    <row r="20043">
      <c r="A20043" s="2">
        <v>42318.71491898148</v>
      </c>
      <c r="B20043" s="3">
        <v>2.0</v>
      </c>
      <c r="C20043" s="3" t="s">
        <v>17260</v>
      </c>
      <c r="D20043" s="3" t="s">
        <v>17261</v>
      </c>
      <c r="E20043" s="3" t="s">
        <v>17262</v>
      </c>
      <c r="F20043" s="3">
        <v>6.0</v>
      </c>
      <c r="G20043" s="3">
        <v>10.0</v>
      </c>
      <c r="H20043" s="3" t="s">
        <v>17603</v>
      </c>
      <c r="I20043" s="3" t="s">
        <v>17604</v>
      </c>
      <c r="J20043" s="3" t="s">
        <v>1808</v>
      </c>
      <c r="K20043" s="3" t="s">
        <v>24</v>
      </c>
      <c r="L20043" s="3">
        <v>9.0</v>
      </c>
      <c r="M20043" s="3" t="s">
        <v>25</v>
      </c>
      <c r="N20043" s="3" t="s">
        <v>17611</v>
      </c>
      <c r="O20043" s="3" t="s">
        <v>893</v>
      </c>
      <c r="P20043" s="4">
        <v>18276.0</v>
      </c>
      <c r="Q20043" s="3" t="s">
        <v>46</v>
      </c>
      <c r="S20043" s="3" t="s">
        <v>34</v>
      </c>
    </row>
    <row r="20044">
      <c r="A20044" s="2">
        <v>42318.71491898148</v>
      </c>
      <c r="B20044" s="3">
        <v>2.0</v>
      </c>
      <c r="C20044" s="3" t="s">
        <v>17260</v>
      </c>
      <c r="D20044" s="3" t="s">
        <v>17261</v>
      </c>
      <c r="E20044" s="3" t="s">
        <v>17262</v>
      </c>
      <c r="F20044" s="3">
        <v>6.0</v>
      </c>
      <c r="G20044" s="3">
        <v>10.0</v>
      </c>
      <c r="H20044" s="3" t="s">
        <v>17603</v>
      </c>
      <c r="I20044" s="3" t="s">
        <v>17604</v>
      </c>
      <c r="J20044" s="3" t="s">
        <v>1808</v>
      </c>
      <c r="K20044" s="3" t="s">
        <v>24</v>
      </c>
      <c r="L20044" s="3">
        <v>10.0</v>
      </c>
      <c r="M20044" s="3" t="s">
        <v>30</v>
      </c>
      <c r="N20044" s="3" t="s">
        <v>17612</v>
      </c>
      <c r="O20044" s="3" t="s">
        <v>697</v>
      </c>
      <c r="P20044" s="4">
        <v>27572.0</v>
      </c>
      <c r="Q20044" s="3" t="s">
        <v>418</v>
      </c>
      <c r="S20044" s="3" t="s">
        <v>34</v>
      </c>
    </row>
    <row r="20045">
      <c r="A20045" s="2">
        <v>42318.71491898148</v>
      </c>
      <c r="B20045" s="3">
        <v>2.0</v>
      </c>
      <c r="C20045" s="3" t="s">
        <v>17260</v>
      </c>
      <c r="D20045" s="3" t="s">
        <v>17261</v>
      </c>
      <c r="E20045" s="3" t="s">
        <v>17262</v>
      </c>
      <c r="F20045" s="3">
        <v>6.0</v>
      </c>
      <c r="G20045" s="3">
        <v>10.0</v>
      </c>
      <c r="H20045" s="3" t="s">
        <v>17603</v>
      </c>
      <c r="I20045" s="3" t="s">
        <v>17604</v>
      </c>
      <c r="J20045" s="3" t="s">
        <v>1808</v>
      </c>
      <c r="K20045" s="3" t="s">
        <v>24</v>
      </c>
      <c r="L20045" s="3">
        <v>11.0</v>
      </c>
      <c r="M20045" s="3" t="s">
        <v>25</v>
      </c>
      <c r="N20045" s="3" t="s">
        <v>17613</v>
      </c>
      <c r="O20045" s="3" t="s">
        <v>1037</v>
      </c>
      <c r="P20045" s="4">
        <v>19060.0</v>
      </c>
      <c r="Q20045" s="3" t="s">
        <v>105</v>
      </c>
      <c r="S20045" s="3" t="s">
        <v>34</v>
      </c>
    </row>
    <row r="20046">
      <c r="A20046" s="2">
        <v>42318.71491898148</v>
      </c>
      <c r="B20046" s="3">
        <v>2.0</v>
      </c>
      <c r="C20046" s="3" t="s">
        <v>17260</v>
      </c>
      <c r="D20046" s="3" t="s">
        <v>17261</v>
      </c>
      <c r="E20046" s="3" t="s">
        <v>17262</v>
      </c>
      <c r="F20046" s="3">
        <v>6.0</v>
      </c>
      <c r="G20046" s="3">
        <v>10.0</v>
      </c>
      <c r="H20046" s="3" t="s">
        <v>17603</v>
      </c>
      <c r="I20046" s="3" t="s">
        <v>17604</v>
      </c>
      <c r="J20046" s="3" t="s">
        <v>1808</v>
      </c>
      <c r="K20046" s="3" t="s">
        <v>24</v>
      </c>
      <c r="L20046" s="3">
        <v>12.0</v>
      </c>
      <c r="M20046" s="3" t="s">
        <v>30</v>
      </c>
      <c r="N20046" s="3" t="s">
        <v>17614</v>
      </c>
      <c r="O20046" s="3" t="s">
        <v>17615</v>
      </c>
      <c r="P20046" s="4">
        <v>22082.0</v>
      </c>
      <c r="Q20046" s="3" t="s">
        <v>132</v>
      </c>
      <c r="S20046" s="3" t="s">
        <v>34</v>
      </c>
    </row>
    <row r="20047">
      <c r="A20047" s="2">
        <v>42318.71491898148</v>
      </c>
      <c r="B20047" s="3">
        <v>2.0</v>
      </c>
      <c r="C20047" s="3" t="s">
        <v>17260</v>
      </c>
      <c r="D20047" s="3" t="s">
        <v>17261</v>
      </c>
      <c r="E20047" s="3" t="s">
        <v>17262</v>
      </c>
      <c r="F20047" s="3">
        <v>6.0</v>
      </c>
      <c r="G20047" s="3">
        <v>10.0</v>
      </c>
      <c r="H20047" s="3" t="s">
        <v>17603</v>
      </c>
      <c r="I20047" s="3" t="s">
        <v>17604</v>
      </c>
      <c r="J20047" s="3" t="s">
        <v>1808</v>
      </c>
      <c r="K20047" s="3" t="s">
        <v>24</v>
      </c>
      <c r="L20047" s="3">
        <v>13.0</v>
      </c>
      <c r="M20047" s="3" t="s">
        <v>25</v>
      </c>
      <c r="N20047" s="3" t="s">
        <v>17405</v>
      </c>
      <c r="O20047" s="3" t="s">
        <v>1053</v>
      </c>
      <c r="P20047" s="4">
        <v>20291.0</v>
      </c>
      <c r="Q20047" s="3" t="s">
        <v>247</v>
      </c>
      <c r="S20047" s="3" t="s">
        <v>34</v>
      </c>
    </row>
    <row r="20048">
      <c r="A20048" s="2">
        <v>42318.71491898148</v>
      </c>
      <c r="B20048" s="3">
        <v>2.0</v>
      </c>
      <c r="C20048" s="3" t="s">
        <v>17260</v>
      </c>
      <c r="D20048" s="3" t="s">
        <v>17261</v>
      </c>
      <c r="E20048" s="3" t="s">
        <v>17262</v>
      </c>
      <c r="F20048" s="3">
        <v>6.0</v>
      </c>
      <c r="G20048" s="3">
        <v>10.0</v>
      </c>
      <c r="H20048" s="3" t="s">
        <v>17603</v>
      </c>
      <c r="I20048" s="3" t="s">
        <v>17604</v>
      </c>
      <c r="J20048" s="3" t="s">
        <v>1808</v>
      </c>
      <c r="K20048" s="3" t="s">
        <v>24</v>
      </c>
      <c r="L20048" s="3">
        <v>14.0</v>
      </c>
      <c r="M20048" s="3" t="s">
        <v>30</v>
      </c>
      <c r="N20048" s="3" t="s">
        <v>3937</v>
      </c>
      <c r="O20048" s="3" t="s">
        <v>1012</v>
      </c>
      <c r="P20048" s="4">
        <v>25310.0</v>
      </c>
      <c r="Q20048" s="3" t="s">
        <v>40</v>
      </c>
      <c r="S20048" s="3" t="s">
        <v>34</v>
      </c>
    </row>
    <row r="20049">
      <c r="A20049" s="2">
        <v>42318.71491898148</v>
      </c>
      <c r="B20049" s="3">
        <v>2.0</v>
      </c>
      <c r="C20049" s="3" t="s">
        <v>17260</v>
      </c>
      <c r="D20049" s="3" t="s">
        <v>17261</v>
      </c>
      <c r="E20049" s="3" t="s">
        <v>17262</v>
      </c>
      <c r="F20049" s="3">
        <v>6.0</v>
      </c>
      <c r="G20049" s="3">
        <v>10.0</v>
      </c>
      <c r="H20049" s="3" t="s">
        <v>17603</v>
      </c>
      <c r="I20049" s="3" t="s">
        <v>17604</v>
      </c>
      <c r="J20049" s="3" t="s">
        <v>1808</v>
      </c>
      <c r="K20049" s="3" t="s">
        <v>24</v>
      </c>
      <c r="L20049" s="3">
        <v>15.0</v>
      </c>
      <c r="M20049" s="3" t="s">
        <v>25</v>
      </c>
      <c r="N20049" s="3" t="s">
        <v>17616</v>
      </c>
      <c r="O20049" s="3" t="s">
        <v>218</v>
      </c>
      <c r="P20049" s="4">
        <v>18655.0</v>
      </c>
      <c r="Q20049" s="3" t="s">
        <v>79</v>
      </c>
      <c r="S20049" s="3" t="s">
        <v>34</v>
      </c>
    </row>
    <row r="20050">
      <c r="A20050" s="2">
        <v>42318.71491898148</v>
      </c>
      <c r="B20050" s="3">
        <v>2.0</v>
      </c>
      <c r="C20050" s="3" t="s">
        <v>17260</v>
      </c>
      <c r="D20050" s="3" t="s">
        <v>17261</v>
      </c>
      <c r="E20050" s="3" t="s">
        <v>17262</v>
      </c>
      <c r="F20050" s="3">
        <v>6.0</v>
      </c>
      <c r="G20050" s="3">
        <v>10.0</v>
      </c>
      <c r="H20050" s="3" t="s">
        <v>17603</v>
      </c>
      <c r="I20050" s="3" t="s">
        <v>17604</v>
      </c>
      <c r="J20050" s="3" t="s">
        <v>1808</v>
      </c>
      <c r="K20050" s="3" t="s">
        <v>24</v>
      </c>
      <c r="L20050" s="3">
        <v>16.0</v>
      </c>
      <c r="M20050" s="3" t="s">
        <v>30</v>
      </c>
      <c r="N20050" s="3" t="s">
        <v>17617</v>
      </c>
      <c r="O20050" s="3" t="s">
        <v>336</v>
      </c>
      <c r="P20050" s="4">
        <v>17452.0</v>
      </c>
      <c r="Q20050" s="3" t="s">
        <v>86</v>
      </c>
      <c r="S20050" s="3" t="s">
        <v>29</v>
      </c>
    </row>
    <row r="20051">
      <c r="A20051" s="2">
        <v>42318.71491898148</v>
      </c>
      <c r="B20051" s="3">
        <v>2.0</v>
      </c>
      <c r="C20051" s="3" t="s">
        <v>17260</v>
      </c>
      <c r="D20051" s="3" t="s">
        <v>17261</v>
      </c>
      <c r="E20051" s="3" t="s">
        <v>17262</v>
      </c>
      <c r="F20051" s="3">
        <v>6.0</v>
      </c>
      <c r="G20051" s="3">
        <v>10.0</v>
      </c>
      <c r="H20051" s="3" t="s">
        <v>17603</v>
      </c>
      <c r="I20051" s="3" t="s">
        <v>17604</v>
      </c>
      <c r="J20051" s="3" t="s">
        <v>1808</v>
      </c>
      <c r="K20051" s="3" t="s">
        <v>24</v>
      </c>
      <c r="L20051" s="3">
        <v>17.0</v>
      </c>
      <c r="M20051" s="3" t="s">
        <v>25</v>
      </c>
      <c r="N20051" s="3" t="s">
        <v>17618</v>
      </c>
      <c r="O20051" s="3" t="s">
        <v>14510</v>
      </c>
      <c r="P20051" s="4">
        <v>24008.0</v>
      </c>
      <c r="Q20051" s="3" t="s">
        <v>83</v>
      </c>
      <c r="S20051" s="3" t="s">
        <v>34</v>
      </c>
    </row>
    <row r="20052">
      <c r="A20052" s="2">
        <v>42318.71491898148</v>
      </c>
      <c r="B20052" s="3">
        <v>2.0</v>
      </c>
      <c r="C20052" s="3" t="s">
        <v>17260</v>
      </c>
      <c r="D20052" s="3" t="s">
        <v>17283</v>
      </c>
      <c r="E20052" s="3" t="s">
        <v>17284</v>
      </c>
      <c r="F20052" s="3">
        <v>6.0</v>
      </c>
      <c r="G20052" s="3">
        <v>10.0</v>
      </c>
      <c r="H20052" s="3" t="s">
        <v>17603</v>
      </c>
      <c r="I20052" s="3" t="s">
        <v>17604</v>
      </c>
      <c r="J20052" s="3" t="s">
        <v>1808</v>
      </c>
      <c r="K20052" s="3" t="s">
        <v>24</v>
      </c>
      <c r="L20052" s="3">
        <v>1.0</v>
      </c>
      <c r="M20052" s="3" t="s">
        <v>25</v>
      </c>
      <c r="N20052" s="3" t="s">
        <v>17619</v>
      </c>
      <c r="O20052" s="3" t="s">
        <v>639</v>
      </c>
      <c r="P20052" s="4">
        <v>15007.0</v>
      </c>
      <c r="Q20052" s="3" t="s">
        <v>117</v>
      </c>
      <c r="S20052" s="3" t="s">
        <v>29</v>
      </c>
    </row>
    <row r="20053">
      <c r="A20053" s="2">
        <v>42318.71491898148</v>
      </c>
      <c r="B20053" s="3">
        <v>2.0</v>
      </c>
      <c r="C20053" s="3" t="s">
        <v>17260</v>
      </c>
      <c r="D20053" s="3" t="s">
        <v>17283</v>
      </c>
      <c r="E20053" s="3" t="s">
        <v>17284</v>
      </c>
      <c r="F20053" s="3">
        <v>6.0</v>
      </c>
      <c r="G20053" s="3">
        <v>10.0</v>
      </c>
      <c r="H20053" s="3" t="s">
        <v>17603</v>
      </c>
      <c r="I20053" s="3" t="s">
        <v>17604</v>
      </c>
      <c r="J20053" s="3" t="s">
        <v>1808</v>
      </c>
      <c r="K20053" s="3" t="s">
        <v>24</v>
      </c>
      <c r="L20053" s="3">
        <v>2.0</v>
      </c>
      <c r="M20053" s="3" t="s">
        <v>30</v>
      </c>
      <c r="N20053" s="3" t="s">
        <v>5223</v>
      </c>
      <c r="O20053" s="3" t="s">
        <v>89</v>
      </c>
      <c r="P20053" s="4">
        <v>26841.0</v>
      </c>
      <c r="Q20053" s="3" t="s">
        <v>83</v>
      </c>
      <c r="S20053" s="3" t="s">
        <v>34</v>
      </c>
    </row>
    <row r="20054">
      <c r="A20054" s="2">
        <v>42318.71491898148</v>
      </c>
      <c r="B20054" s="3">
        <v>2.0</v>
      </c>
      <c r="C20054" s="3" t="s">
        <v>17260</v>
      </c>
      <c r="D20054" s="3" t="s">
        <v>17283</v>
      </c>
      <c r="E20054" s="3" t="s">
        <v>17284</v>
      </c>
      <c r="F20054" s="3">
        <v>6.0</v>
      </c>
      <c r="G20054" s="3">
        <v>10.0</v>
      </c>
      <c r="H20054" s="3" t="s">
        <v>17603</v>
      </c>
      <c r="I20054" s="3" t="s">
        <v>17604</v>
      </c>
      <c r="J20054" s="3" t="s">
        <v>1808</v>
      </c>
      <c r="K20054" s="3" t="s">
        <v>24</v>
      </c>
      <c r="L20054" s="3">
        <v>3.0</v>
      </c>
      <c r="M20054" s="3" t="s">
        <v>25</v>
      </c>
      <c r="N20054" s="3" t="s">
        <v>17620</v>
      </c>
      <c r="O20054" s="3" t="s">
        <v>1311</v>
      </c>
      <c r="P20054" s="4">
        <v>21454.0</v>
      </c>
      <c r="Q20054" s="3" t="s">
        <v>1955</v>
      </c>
      <c r="S20054" s="3" t="s">
        <v>29</v>
      </c>
    </row>
    <row r="20055">
      <c r="A20055" s="2">
        <v>42318.71491898148</v>
      </c>
      <c r="B20055" s="3">
        <v>2.0</v>
      </c>
      <c r="C20055" s="3" t="s">
        <v>17260</v>
      </c>
      <c r="D20055" s="3" t="s">
        <v>17283</v>
      </c>
      <c r="E20055" s="3" t="s">
        <v>17284</v>
      </c>
      <c r="F20055" s="3">
        <v>6.0</v>
      </c>
      <c r="G20055" s="3">
        <v>10.0</v>
      </c>
      <c r="H20055" s="3" t="s">
        <v>17603</v>
      </c>
      <c r="I20055" s="3" t="s">
        <v>17604</v>
      </c>
      <c r="J20055" s="3" t="s">
        <v>1808</v>
      </c>
      <c r="K20055" s="3" t="s">
        <v>24</v>
      </c>
      <c r="L20055" s="3">
        <v>4.0</v>
      </c>
      <c r="M20055" s="3" t="s">
        <v>30</v>
      </c>
      <c r="N20055" s="3" t="s">
        <v>17621</v>
      </c>
      <c r="O20055" s="3" t="s">
        <v>803</v>
      </c>
      <c r="P20055" s="4">
        <v>18402.0</v>
      </c>
      <c r="Q20055" s="3" t="s">
        <v>105</v>
      </c>
      <c r="S20055" s="3" t="s">
        <v>34</v>
      </c>
    </row>
    <row r="20056">
      <c r="A20056" s="2">
        <v>42318.71491898148</v>
      </c>
      <c r="B20056" s="3">
        <v>2.0</v>
      </c>
      <c r="C20056" s="3" t="s">
        <v>17260</v>
      </c>
      <c r="D20056" s="3" t="s">
        <v>17283</v>
      </c>
      <c r="E20056" s="3" t="s">
        <v>17284</v>
      </c>
      <c r="F20056" s="3">
        <v>6.0</v>
      </c>
      <c r="G20056" s="3">
        <v>10.0</v>
      </c>
      <c r="H20056" s="3" t="s">
        <v>17603</v>
      </c>
      <c r="I20056" s="3" t="s">
        <v>17604</v>
      </c>
      <c r="J20056" s="3" t="s">
        <v>1808</v>
      </c>
      <c r="K20056" s="3" t="s">
        <v>24</v>
      </c>
      <c r="L20056" s="3">
        <v>5.0</v>
      </c>
      <c r="M20056" s="3" t="s">
        <v>25</v>
      </c>
      <c r="N20056" s="3" t="s">
        <v>14004</v>
      </c>
      <c r="O20056" s="3" t="s">
        <v>1873</v>
      </c>
      <c r="P20056" s="4">
        <v>19420.0</v>
      </c>
      <c r="Q20056" s="3" t="s">
        <v>105</v>
      </c>
      <c r="S20056" s="3" t="s">
        <v>29</v>
      </c>
    </row>
    <row r="20057">
      <c r="A20057" s="2">
        <v>42318.71491898148</v>
      </c>
      <c r="B20057" s="3">
        <v>2.0</v>
      </c>
      <c r="C20057" s="3" t="s">
        <v>17260</v>
      </c>
      <c r="D20057" s="3" t="s">
        <v>17283</v>
      </c>
      <c r="E20057" s="3" t="s">
        <v>17284</v>
      </c>
      <c r="F20057" s="3">
        <v>6.0</v>
      </c>
      <c r="G20057" s="3">
        <v>10.0</v>
      </c>
      <c r="H20057" s="3" t="s">
        <v>17603</v>
      </c>
      <c r="I20057" s="3" t="s">
        <v>17604</v>
      </c>
      <c r="J20057" s="3" t="s">
        <v>1808</v>
      </c>
      <c r="K20057" s="3" t="s">
        <v>24</v>
      </c>
      <c r="L20057" s="3">
        <v>6.0</v>
      </c>
      <c r="M20057" s="3" t="s">
        <v>30</v>
      </c>
      <c r="N20057" s="3" t="s">
        <v>17622</v>
      </c>
      <c r="O20057" s="3" t="s">
        <v>998</v>
      </c>
      <c r="P20057" s="4">
        <v>25717.0</v>
      </c>
      <c r="Q20057" s="3" t="s">
        <v>40</v>
      </c>
      <c r="S20057" s="3" t="s">
        <v>34</v>
      </c>
    </row>
    <row r="20058">
      <c r="A20058" s="2">
        <v>42318.71491898148</v>
      </c>
      <c r="B20058" s="3">
        <v>2.0</v>
      </c>
      <c r="C20058" s="3" t="s">
        <v>17260</v>
      </c>
      <c r="D20058" s="3" t="s">
        <v>17283</v>
      </c>
      <c r="E20058" s="3" t="s">
        <v>17284</v>
      </c>
      <c r="F20058" s="3">
        <v>6.0</v>
      </c>
      <c r="G20058" s="3">
        <v>10.0</v>
      </c>
      <c r="H20058" s="3" t="s">
        <v>17603</v>
      </c>
      <c r="I20058" s="3" t="s">
        <v>17604</v>
      </c>
      <c r="J20058" s="3" t="s">
        <v>1808</v>
      </c>
      <c r="K20058" s="3" t="s">
        <v>24</v>
      </c>
      <c r="L20058" s="3">
        <v>7.0</v>
      </c>
      <c r="M20058" s="3" t="s">
        <v>25</v>
      </c>
      <c r="N20058" s="3" t="s">
        <v>17623</v>
      </c>
      <c r="O20058" s="3" t="s">
        <v>14393</v>
      </c>
      <c r="P20058" s="4">
        <v>18532.0</v>
      </c>
      <c r="Q20058" s="3" t="s">
        <v>86</v>
      </c>
      <c r="S20058" s="3" t="s">
        <v>29</v>
      </c>
    </row>
    <row r="20059">
      <c r="A20059" s="2">
        <v>42318.71491898148</v>
      </c>
      <c r="B20059" s="3">
        <v>2.0</v>
      </c>
      <c r="C20059" s="3" t="s">
        <v>17260</v>
      </c>
      <c r="D20059" s="3" t="s">
        <v>17283</v>
      </c>
      <c r="E20059" s="3" t="s">
        <v>17284</v>
      </c>
      <c r="F20059" s="3">
        <v>6.0</v>
      </c>
      <c r="G20059" s="3">
        <v>10.0</v>
      </c>
      <c r="H20059" s="3" t="s">
        <v>17603</v>
      </c>
      <c r="I20059" s="3" t="s">
        <v>17604</v>
      </c>
      <c r="J20059" s="3" t="s">
        <v>1808</v>
      </c>
      <c r="K20059" s="3" t="s">
        <v>24</v>
      </c>
      <c r="L20059" s="3">
        <v>8.0</v>
      </c>
      <c r="M20059" s="3" t="s">
        <v>30</v>
      </c>
      <c r="N20059" s="3" t="s">
        <v>17624</v>
      </c>
      <c r="O20059" s="3" t="s">
        <v>163</v>
      </c>
      <c r="P20059" s="4">
        <v>26714.0</v>
      </c>
      <c r="Q20059" s="3" t="s">
        <v>1955</v>
      </c>
      <c r="S20059" s="3" t="s">
        <v>29</v>
      </c>
    </row>
    <row r="20060">
      <c r="A20060" s="2">
        <v>42318.71491898148</v>
      </c>
      <c r="B20060" s="3">
        <v>2.0</v>
      </c>
      <c r="C20060" s="3" t="s">
        <v>17260</v>
      </c>
      <c r="D20060" s="3" t="s">
        <v>17283</v>
      </c>
      <c r="E20060" s="3" t="s">
        <v>17284</v>
      </c>
      <c r="F20060" s="3">
        <v>6.0</v>
      </c>
      <c r="G20060" s="3">
        <v>10.0</v>
      </c>
      <c r="H20060" s="3" t="s">
        <v>17603</v>
      </c>
      <c r="I20060" s="3" t="s">
        <v>17604</v>
      </c>
      <c r="J20060" s="3" t="s">
        <v>1808</v>
      </c>
      <c r="K20060" s="3" t="s">
        <v>24</v>
      </c>
      <c r="L20060" s="3">
        <v>9.0</v>
      </c>
      <c r="M20060" s="3" t="s">
        <v>25</v>
      </c>
      <c r="N20060" s="3" t="s">
        <v>17625</v>
      </c>
      <c r="O20060" s="3" t="s">
        <v>213</v>
      </c>
      <c r="P20060" s="4">
        <v>18498.0</v>
      </c>
      <c r="Q20060" s="3" t="s">
        <v>117</v>
      </c>
      <c r="S20060" s="3" t="s">
        <v>29</v>
      </c>
    </row>
    <row r="20061">
      <c r="A20061" s="2">
        <v>42318.71491898148</v>
      </c>
      <c r="B20061" s="3">
        <v>2.0</v>
      </c>
      <c r="C20061" s="3" t="s">
        <v>17260</v>
      </c>
      <c r="D20061" s="3" t="s">
        <v>17283</v>
      </c>
      <c r="E20061" s="3" t="s">
        <v>17284</v>
      </c>
      <c r="F20061" s="3">
        <v>6.0</v>
      </c>
      <c r="G20061" s="3">
        <v>10.0</v>
      </c>
      <c r="H20061" s="3" t="s">
        <v>17603</v>
      </c>
      <c r="I20061" s="3" t="s">
        <v>17604</v>
      </c>
      <c r="J20061" s="3" t="s">
        <v>1808</v>
      </c>
      <c r="K20061" s="3" t="s">
        <v>24</v>
      </c>
      <c r="L20061" s="3">
        <v>10.0</v>
      </c>
      <c r="M20061" s="3" t="s">
        <v>30</v>
      </c>
      <c r="N20061" s="3" t="s">
        <v>17626</v>
      </c>
      <c r="O20061" s="3" t="s">
        <v>490</v>
      </c>
      <c r="P20061" s="4">
        <v>18473.0</v>
      </c>
      <c r="Q20061" s="3" t="s">
        <v>189</v>
      </c>
      <c r="S20061" s="3" t="s">
        <v>34</v>
      </c>
    </row>
    <row r="20062">
      <c r="A20062" s="2">
        <v>42318.71491898148</v>
      </c>
      <c r="B20062" s="3">
        <v>2.0</v>
      </c>
      <c r="C20062" s="3" t="s">
        <v>17260</v>
      </c>
      <c r="D20062" s="3" t="s">
        <v>17283</v>
      </c>
      <c r="E20062" s="3" t="s">
        <v>17284</v>
      </c>
      <c r="F20062" s="3">
        <v>6.0</v>
      </c>
      <c r="G20062" s="3">
        <v>10.0</v>
      </c>
      <c r="H20062" s="3" t="s">
        <v>17603</v>
      </c>
      <c r="I20062" s="3" t="s">
        <v>17604</v>
      </c>
      <c r="J20062" s="3" t="s">
        <v>1808</v>
      </c>
      <c r="K20062" s="3" t="s">
        <v>24</v>
      </c>
      <c r="L20062" s="3">
        <v>11.0</v>
      </c>
      <c r="M20062" s="3" t="s">
        <v>25</v>
      </c>
      <c r="N20062" s="3" t="s">
        <v>17627</v>
      </c>
      <c r="O20062" s="3" t="s">
        <v>200</v>
      </c>
      <c r="P20062" s="4">
        <v>26087.0</v>
      </c>
      <c r="Q20062" s="3" t="s">
        <v>52</v>
      </c>
      <c r="S20062" s="3" t="s">
        <v>34</v>
      </c>
    </row>
    <row r="20063">
      <c r="A20063" s="2">
        <v>42318.71491898148</v>
      </c>
      <c r="B20063" s="3">
        <v>2.0</v>
      </c>
      <c r="C20063" s="3" t="s">
        <v>17260</v>
      </c>
      <c r="D20063" s="3" t="s">
        <v>17283</v>
      </c>
      <c r="E20063" s="3" t="s">
        <v>17284</v>
      </c>
      <c r="F20063" s="3">
        <v>6.0</v>
      </c>
      <c r="G20063" s="3">
        <v>10.0</v>
      </c>
      <c r="H20063" s="3" t="s">
        <v>17603</v>
      </c>
      <c r="I20063" s="3" t="s">
        <v>17604</v>
      </c>
      <c r="J20063" s="3" t="s">
        <v>1808</v>
      </c>
      <c r="K20063" s="3" t="s">
        <v>24</v>
      </c>
      <c r="L20063" s="3">
        <v>12.0</v>
      </c>
      <c r="M20063" s="3" t="s">
        <v>30</v>
      </c>
      <c r="N20063" s="3" t="s">
        <v>17628</v>
      </c>
      <c r="O20063" s="3" t="s">
        <v>1694</v>
      </c>
      <c r="P20063" s="4">
        <v>21184.0</v>
      </c>
      <c r="Q20063" s="3" t="s">
        <v>37</v>
      </c>
      <c r="S20063" s="3" t="s">
        <v>34</v>
      </c>
    </row>
    <row r="20064">
      <c r="A20064" s="2">
        <v>42318.71491898148</v>
      </c>
      <c r="B20064" s="3">
        <v>2.0</v>
      </c>
      <c r="C20064" s="3" t="s">
        <v>17260</v>
      </c>
      <c r="D20064" s="3" t="s">
        <v>17283</v>
      </c>
      <c r="E20064" s="3" t="s">
        <v>17284</v>
      </c>
      <c r="F20064" s="3">
        <v>6.0</v>
      </c>
      <c r="G20064" s="3">
        <v>10.0</v>
      </c>
      <c r="H20064" s="3" t="s">
        <v>17603</v>
      </c>
      <c r="I20064" s="3" t="s">
        <v>17604</v>
      </c>
      <c r="J20064" s="3" t="s">
        <v>1808</v>
      </c>
      <c r="K20064" s="3" t="s">
        <v>24</v>
      </c>
      <c r="L20064" s="3">
        <v>13.0</v>
      </c>
      <c r="M20064" s="3" t="s">
        <v>25</v>
      </c>
      <c r="N20064" s="3" t="s">
        <v>17629</v>
      </c>
      <c r="O20064" s="3" t="s">
        <v>1637</v>
      </c>
      <c r="P20064" s="4">
        <v>24723.0</v>
      </c>
      <c r="Q20064" s="3" t="s">
        <v>79</v>
      </c>
      <c r="S20064" s="3" t="s">
        <v>34</v>
      </c>
    </row>
    <row r="20065">
      <c r="A20065" s="2">
        <v>42318.71491898148</v>
      </c>
      <c r="B20065" s="3">
        <v>2.0</v>
      </c>
      <c r="C20065" s="3" t="s">
        <v>17260</v>
      </c>
      <c r="D20065" s="3" t="s">
        <v>17283</v>
      </c>
      <c r="E20065" s="3" t="s">
        <v>17284</v>
      </c>
      <c r="F20065" s="3">
        <v>6.0</v>
      </c>
      <c r="G20065" s="3">
        <v>10.0</v>
      </c>
      <c r="H20065" s="3" t="s">
        <v>17603</v>
      </c>
      <c r="I20065" s="3" t="s">
        <v>17604</v>
      </c>
      <c r="J20065" s="3" t="s">
        <v>1808</v>
      </c>
      <c r="K20065" s="3" t="s">
        <v>24</v>
      </c>
      <c r="L20065" s="3">
        <v>14.0</v>
      </c>
      <c r="M20065" s="3" t="s">
        <v>30</v>
      </c>
      <c r="N20065" s="3" t="s">
        <v>14695</v>
      </c>
      <c r="O20065" s="3" t="s">
        <v>268</v>
      </c>
      <c r="P20065" s="4">
        <v>22564.0</v>
      </c>
      <c r="Q20065" s="3" t="s">
        <v>352</v>
      </c>
      <c r="S20065" s="3" t="s">
        <v>34</v>
      </c>
    </row>
    <row r="20066">
      <c r="A20066" s="2">
        <v>42318.71491898148</v>
      </c>
      <c r="B20066" s="3">
        <v>2.0</v>
      </c>
      <c r="C20066" s="3" t="s">
        <v>17260</v>
      </c>
      <c r="D20066" s="3" t="s">
        <v>17283</v>
      </c>
      <c r="E20066" s="3" t="s">
        <v>17284</v>
      </c>
      <c r="F20066" s="3">
        <v>6.0</v>
      </c>
      <c r="G20066" s="3">
        <v>10.0</v>
      </c>
      <c r="H20066" s="3" t="s">
        <v>17603</v>
      </c>
      <c r="I20066" s="3" t="s">
        <v>17604</v>
      </c>
      <c r="J20066" s="3" t="s">
        <v>1808</v>
      </c>
      <c r="K20066" s="3" t="s">
        <v>24</v>
      </c>
      <c r="L20066" s="3">
        <v>15.0</v>
      </c>
      <c r="M20066" s="3" t="s">
        <v>25</v>
      </c>
      <c r="N20066" s="3" t="s">
        <v>17630</v>
      </c>
      <c r="O20066" s="3" t="s">
        <v>1395</v>
      </c>
      <c r="P20066" s="4">
        <v>23532.0</v>
      </c>
      <c r="Q20066" s="3" t="s">
        <v>33</v>
      </c>
      <c r="S20066" s="3" t="s">
        <v>34</v>
      </c>
    </row>
    <row r="20067">
      <c r="A20067" s="2">
        <v>42318.71491898148</v>
      </c>
      <c r="B20067" s="3">
        <v>2.0</v>
      </c>
      <c r="C20067" s="3" t="s">
        <v>17260</v>
      </c>
      <c r="D20067" s="3" t="s">
        <v>17283</v>
      </c>
      <c r="E20067" s="3" t="s">
        <v>17284</v>
      </c>
      <c r="F20067" s="3">
        <v>6.0</v>
      </c>
      <c r="G20067" s="3">
        <v>10.0</v>
      </c>
      <c r="H20067" s="3" t="s">
        <v>17603</v>
      </c>
      <c r="I20067" s="3" t="s">
        <v>17604</v>
      </c>
      <c r="J20067" s="3" t="s">
        <v>1808</v>
      </c>
      <c r="K20067" s="3" t="s">
        <v>24</v>
      </c>
      <c r="L20067" s="3">
        <v>16.0</v>
      </c>
      <c r="M20067" s="3" t="s">
        <v>30</v>
      </c>
      <c r="N20067" s="3" t="s">
        <v>17631</v>
      </c>
      <c r="O20067" s="3" t="s">
        <v>1356</v>
      </c>
      <c r="P20067" s="4">
        <v>21763.0</v>
      </c>
      <c r="Q20067" s="3" t="s">
        <v>75</v>
      </c>
      <c r="S20067" s="3" t="s">
        <v>34</v>
      </c>
    </row>
    <row r="20068">
      <c r="A20068" s="2">
        <v>42318.71491898148</v>
      </c>
      <c r="B20068" s="3">
        <v>2.0</v>
      </c>
      <c r="C20068" s="3" t="s">
        <v>17260</v>
      </c>
      <c r="D20068" s="3" t="s">
        <v>17303</v>
      </c>
      <c r="E20068" s="3" t="s">
        <v>17304</v>
      </c>
      <c r="F20068" s="3">
        <v>6.0</v>
      </c>
      <c r="G20068" s="3">
        <v>10.0</v>
      </c>
      <c r="H20068" s="3" t="s">
        <v>17603</v>
      </c>
      <c r="I20068" s="3" t="s">
        <v>17604</v>
      </c>
      <c r="J20068" s="3" t="s">
        <v>1808</v>
      </c>
      <c r="K20068" s="3" t="s">
        <v>24</v>
      </c>
      <c r="L20068" s="3">
        <v>1.0</v>
      </c>
      <c r="M20068" s="3" t="s">
        <v>25</v>
      </c>
      <c r="N20068" s="3" t="s">
        <v>17632</v>
      </c>
      <c r="O20068" s="3" t="s">
        <v>753</v>
      </c>
      <c r="P20068" s="4">
        <v>21477.0</v>
      </c>
      <c r="Q20068" s="3" t="s">
        <v>37</v>
      </c>
      <c r="S20068" s="3" t="s">
        <v>29</v>
      </c>
    </row>
    <row r="20069">
      <c r="A20069" s="2">
        <v>42318.71491898148</v>
      </c>
      <c r="B20069" s="3">
        <v>2.0</v>
      </c>
      <c r="C20069" s="3" t="s">
        <v>17260</v>
      </c>
      <c r="D20069" s="3" t="s">
        <v>17303</v>
      </c>
      <c r="E20069" s="3" t="s">
        <v>17304</v>
      </c>
      <c r="F20069" s="3">
        <v>6.0</v>
      </c>
      <c r="G20069" s="3">
        <v>10.0</v>
      </c>
      <c r="H20069" s="3" t="s">
        <v>17603</v>
      </c>
      <c r="I20069" s="3" t="s">
        <v>17604</v>
      </c>
      <c r="J20069" s="3" t="s">
        <v>1808</v>
      </c>
      <c r="K20069" s="3" t="s">
        <v>24</v>
      </c>
      <c r="L20069" s="3">
        <v>2.0</v>
      </c>
      <c r="M20069" s="3" t="s">
        <v>30</v>
      </c>
      <c r="N20069" s="3" t="s">
        <v>17633</v>
      </c>
      <c r="O20069" s="3" t="s">
        <v>3266</v>
      </c>
      <c r="P20069" s="4">
        <v>22102.0</v>
      </c>
      <c r="Q20069" s="3" t="s">
        <v>72</v>
      </c>
      <c r="S20069" s="3" t="s">
        <v>29</v>
      </c>
    </row>
    <row r="20070">
      <c r="A20070" s="2">
        <v>42318.71491898148</v>
      </c>
      <c r="B20070" s="3">
        <v>2.0</v>
      </c>
      <c r="C20070" s="3" t="s">
        <v>17260</v>
      </c>
      <c r="D20070" s="3" t="s">
        <v>17303</v>
      </c>
      <c r="E20070" s="3" t="s">
        <v>17304</v>
      </c>
      <c r="F20070" s="3">
        <v>6.0</v>
      </c>
      <c r="G20070" s="3">
        <v>10.0</v>
      </c>
      <c r="H20070" s="3" t="s">
        <v>17603</v>
      </c>
      <c r="I20070" s="3" t="s">
        <v>17604</v>
      </c>
      <c r="J20070" s="3" t="s">
        <v>1808</v>
      </c>
      <c r="K20070" s="3" t="s">
        <v>24</v>
      </c>
      <c r="L20070" s="3">
        <v>3.0</v>
      </c>
      <c r="M20070" s="3" t="s">
        <v>25</v>
      </c>
      <c r="N20070" s="3" t="s">
        <v>17634</v>
      </c>
      <c r="O20070" s="3" t="s">
        <v>1468</v>
      </c>
      <c r="P20070" s="4">
        <v>21879.0</v>
      </c>
      <c r="Q20070" s="3" t="s">
        <v>37</v>
      </c>
      <c r="S20070" s="3" t="s">
        <v>34</v>
      </c>
    </row>
    <row r="20071">
      <c r="A20071" s="2">
        <v>42318.71491898148</v>
      </c>
      <c r="B20071" s="3">
        <v>2.0</v>
      </c>
      <c r="C20071" s="3" t="s">
        <v>17260</v>
      </c>
      <c r="D20071" s="3" t="s">
        <v>17303</v>
      </c>
      <c r="E20071" s="3" t="s">
        <v>17304</v>
      </c>
      <c r="F20071" s="3">
        <v>6.0</v>
      </c>
      <c r="G20071" s="3">
        <v>10.0</v>
      </c>
      <c r="H20071" s="3" t="s">
        <v>17603</v>
      </c>
      <c r="I20071" s="3" t="s">
        <v>17604</v>
      </c>
      <c r="J20071" s="3" t="s">
        <v>1808</v>
      </c>
      <c r="K20071" s="3" t="s">
        <v>24</v>
      </c>
      <c r="L20071" s="3">
        <v>4.0</v>
      </c>
      <c r="M20071" s="3" t="s">
        <v>30</v>
      </c>
      <c r="N20071" s="3" t="s">
        <v>17635</v>
      </c>
      <c r="O20071" s="3" t="s">
        <v>1197</v>
      </c>
      <c r="P20071" s="4">
        <v>23800.0</v>
      </c>
      <c r="Q20071" s="3" t="s">
        <v>115</v>
      </c>
      <c r="S20071" s="3" t="s">
        <v>34</v>
      </c>
    </row>
    <row r="20072">
      <c r="A20072" s="2">
        <v>42318.71491898148</v>
      </c>
      <c r="B20072" s="3">
        <v>2.0</v>
      </c>
      <c r="C20072" s="3" t="s">
        <v>17260</v>
      </c>
      <c r="D20072" s="3" t="s">
        <v>17303</v>
      </c>
      <c r="E20072" s="3" t="s">
        <v>17304</v>
      </c>
      <c r="F20072" s="3">
        <v>6.0</v>
      </c>
      <c r="G20072" s="3">
        <v>10.0</v>
      </c>
      <c r="H20072" s="3" t="s">
        <v>17603</v>
      </c>
      <c r="I20072" s="3" t="s">
        <v>17604</v>
      </c>
      <c r="J20072" s="3" t="s">
        <v>1808</v>
      </c>
      <c r="K20072" s="3" t="s">
        <v>24</v>
      </c>
      <c r="L20072" s="3">
        <v>5.0</v>
      </c>
      <c r="M20072" s="3" t="s">
        <v>25</v>
      </c>
      <c r="N20072" s="3" t="s">
        <v>17636</v>
      </c>
      <c r="O20072" s="3" t="s">
        <v>95</v>
      </c>
      <c r="P20072" s="4">
        <v>14993.0</v>
      </c>
      <c r="Q20072" s="3" t="s">
        <v>105</v>
      </c>
      <c r="S20072" s="3" t="s">
        <v>34</v>
      </c>
    </row>
    <row r="20073">
      <c r="A20073" s="2">
        <v>42318.71491898148</v>
      </c>
      <c r="B20073" s="3">
        <v>2.0</v>
      </c>
      <c r="C20073" s="3" t="s">
        <v>17260</v>
      </c>
      <c r="D20073" s="3" t="s">
        <v>17303</v>
      </c>
      <c r="E20073" s="3" t="s">
        <v>17304</v>
      </c>
      <c r="F20073" s="3">
        <v>6.0</v>
      </c>
      <c r="G20073" s="3">
        <v>10.0</v>
      </c>
      <c r="H20073" s="3" t="s">
        <v>17603</v>
      </c>
      <c r="I20073" s="3" t="s">
        <v>17604</v>
      </c>
      <c r="J20073" s="3" t="s">
        <v>1808</v>
      </c>
      <c r="K20073" s="3" t="s">
        <v>24</v>
      </c>
      <c r="L20073" s="3">
        <v>6.0</v>
      </c>
      <c r="M20073" s="3" t="s">
        <v>30</v>
      </c>
      <c r="N20073" s="3" t="s">
        <v>8410</v>
      </c>
      <c r="O20073" s="3" t="s">
        <v>1356</v>
      </c>
      <c r="P20073" s="4">
        <v>22919.0</v>
      </c>
      <c r="Q20073" s="3" t="s">
        <v>28</v>
      </c>
      <c r="S20073" s="3" t="s">
        <v>34</v>
      </c>
    </row>
    <row r="20074">
      <c r="A20074" s="2">
        <v>42318.71491898148</v>
      </c>
      <c r="B20074" s="3">
        <v>2.0</v>
      </c>
      <c r="C20074" s="3" t="s">
        <v>17260</v>
      </c>
      <c r="D20074" s="3" t="s">
        <v>17303</v>
      </c>
      <c r="E20074" s="3" t="s">
        <v>17304</v>
      </c>
      <c r="F20074" s="3">
        <v>6.0</v>
      </c>
      <c r="G20074" s="3">
        <v>10.0</v>
      </c>
      <c r="H20074" s="3" t="s">
        <v>17603</v>
      </c>
      <c r="I20074" s="3" t="s">
        <v>17604</v>
      </c>
      <c r="J20074" s="3" t="s">
        <v>1808</v>
      </c>
      <c r="K20074" s="3" t="s">
        <v>24</v>
      </c>
      <c r="L20074" s="3">
        <v>7.0</v>
      </c>
      <c r="M20074" s="3" t="s">
        <v>25</v>
      </c>
      <c r="N20074" s="3" t="s">
        <v>17637</v>
      </c>
      <c r="O20074" s="3" t="s">
        <v>796</v>
      </c>
      <c r="P20074" s="4">
        <v>19974.0</v>
      </c>
      <c r="Q20074" s="3" t="s">
        <v>96</v>
      </c>
      <c r="S20074" s="3" t="s">
        <v>34</v>
      </c>
    </row>
    <row r="20075">
      <c r="A20075" s="2">
        <v>42318.71491898148</v>
      </c>
      <c r="B20075" s="3">
        <v>2.0</v>
      </c>
      <c r="C20075" s="3" t="s">
        <v>17260</v>
      </c>
      <c r="D20075" s="3" t="s">
        <v>17303</v>
      </c>
      <c r="E20075" s="3" t="s">
        <v>17304</v>
      </c>
      <c r="F20075" s="3">
        <v>6.0</v>
      </c>
      <c r="G20075" s="3">
        <v>10.0</v>
      </c>
      <c r="H20075" s="3" t="s">
        <v>17603</v>
      </c>
      <c r="I20075" s="3" t="s">
        <v>17604</v>
      </c>
      <c r="J20075" s="3" t="s">
        <v>1808</v>
      </c>
      <c r="K20075" s="3" t="s">
        <v>24</v>
      </c>
      <c r="L20075" s="3">
        <v>8.0</v>
      </c>
      <c r="M20075" s="3" t="s">
        <v>30</v>
      </c>
      <c r="N20075" s="3" t="s">
        <v>17415</v>
      </c>
      <c r="O20075" s="3" t="s">
        <v>2299</v>
      </c>
      <c r="P20075" s="4">
        <v>21357.0</v>
      </c>
      <c r="Q20075" s="3" t="s">
        <v>28</v>
      </c>
      <c r="S20075" s="3" t="s">
        <v>29</v>
      </c>
    </row>
    <row r="20076">
      <c r="A20076" s="2">
        <v>42318.71491898148</v>
      </c>
      <c r="B20076" s="3">
        <v>2.0</v>
      </c>
      <c r="C20076" s="3" t="s">
        <v>17260</v>
      </c>
      <c r="D20076" s="3" t="s">
        <v>17303</v>
      </c>
      <c r="E20076" s="3" t="s">
        <v>17304</v>
      </c>
      <c r="F20076" s="3">
        <v>6.0</v>
      </c>
      <c r="G20076" s="3">
        <v>10.0</v>
      </c>
      <c r="H20076" s="3" t="s">
        <v>17603</v>
      </c>
      <c r="I20076" s="3" t="s">
        <v>17604</v>
      </c>
      <c r="J20076" s="3" t="s">
        <v>1808</v>
      </c>
      <c r="K20076" s="3" t="s">
        <v>24</v>
      </c>
      <c r="L20076" s="3">
        <v>9.0</v>
      </c>
      <c r="M20076" s="3" t="s">
        <v>25</v>
      </c>
      <c r="N20076" s="3" t="s">
        <v>17638</v>
      </c>
      <c r="O20076" s="3" t="s">
        <v>11291</v>
      </c>
      <c r="P20076" s="4">
        <v>17627.0</v>
      </c>
      <c r="Q20076" s="3" t="s">
        <v>205</v>
      </c>
      <c r="S20076" s="3" t="s">
        <v>34</v>
      </c>
    </row>
    <row r="20077">
      <c r="A20077" s="2">
        <v>42318.71491898148</v>
      </c>
      <c r="B20077" s="3">
        <v>2.0</v>
      </c>
      <c r="C20077" s="3" t="s">
        <v>17260</v>
      </c>
      <c r="D20077" s="3" t="s">
        <v>17303</v>
      </c>
      <c r="E20077" s="3" t="s">
        <v>17304</v>
      </c>
      <c r="F20077" s="3">
        <v>6.0</v>
      </c>
      <c r="G20077" s="3">
        <v>10.0</v>
      </c>
      <c r="H20077" s="3" t="s">
        <v>17603</v>
      </c>
      <c r="I20077" s="3" t="s">
        <v>17604</v>
      </c>
      <c r="J20077" s="3" t="s">
        <v>1808</v>
      </c>
      <c r="K20077" s="3" t="s">
        <v>24</v>
      </c>
      <c r="L20077" s="3">
        <v>10.0</v>
      </c>
      <c r="M20077" s="3" t="s">
        <v>30</v>
      </c>
      <c r="N20077" s="3" t="s">
        <v>17639</v>
      </c>
      <c r="O20077" s="3" t="s">
        <v>487</v>
      </c>
      <c r="P20077" s="4">
        <v>24365.0</v>
      </c>
      <c r="Q20077" s="3" t="s">
        <v>169</v>
      </c>
      <c r="S20077" s="3" t="s">
        <v>34</v>
      </c>
    </row>
    <row r="20078">
      <c r="A20078" s="2">
        <v>42318.71491898148</v>
      </c>
      <c r="B20078" s="3">
        <v>2.0</v>
      </c>
      <c r="C20078" s="3" t="s">
        <v>17260</v>
      </c>
      <c r="D20078" s="3" t="s">
        <v>17303</v>
      </c>
      <c r="E20078" s="3" t="s">
        <v>17304</v>
      </c>
      <c r="F20078" s="3">
        <v>6.0</v>
      </c>
      <c r="G20078" s="3">
        <v>10.0</v>
      </c>
      <c r="H20078" s="3" t="s">
        <v>17603</v>
      </c>
      <c r="I20078" s="3" t="s">
        <v>17604</v>
      </c>
      <c r="J20078" s="3" t="s">
        <v>1808</v>
      </c>
      <c r="K20078" s="3" t="s">
        <v>24</v>
      </c>
      <c r="L20078" s="3">
        <v>11.0</v>
      </c>
      <c r="M20078" s="3" t="s">
        <v>25</v>
      </c>
      <c r="N20078" s="3" t="s">
        <v>17640</v>
      </c>
      <c r="O20078" s="3" t="s">
        <v>395</v>
      </c>
      <c r="P20078" s="4">
        <v>19653.0</v>
      </c>
      <c r="Q20078" s="3" t="s">
        <v>86</v>
      </c>
      <c r="S20078" s="3" t="s">
        <v>34</v>
      </c>
    </row>
    <row r="20079">
      <c r="A20079" s="2">
        <v>42318.71491898148</v>
      </c>
      <c r="B20079" s="3">
        <v>2.0</v>
      </c>
      <c r="C20079" s="3" t="s">
        <v>17260</v>
      </c>
      <c r="D20079" s="3" t="s">
        <v>17303</v>
      </c>
      <c r="E20079" s="3" t="s">
        <v>17304</v>
      </c>
      <c r="F20079" s="3">
        <v>6.0</v>
      </c>
      <c r="G20079" s="3">
        <v>10.0</v>
      </c>
      <c r="H20079" s="3" t="s">
        <v>17603</v>
      </c>
      <c r="I20079" s="3" t="s">
        <v>17604</v>
      </c>
      <c r="J20079" s="3" t="s">
        <v>1808</v>
      </c>
      <c r="K20079" s="3" t="s">
        <v>24</v>
      </c>
      <c r="L20079" s="3">
        <v>12.0</v>
      </c>
      <c r="M20079" s="3" t="s">
        <v>30</v>
      </c>
      <c r="N20079" s="3" t="s">
        <v>17641</v>
      </c>
      <c r="O20079" s="3" t="s">
        <v>93</v>
      </c>
      <c r="P20079" s="4">
        <v>18910.0</v>
      </c>
      <c r="Q20079" s="3" t="s">
        <v>37</v>
      </c>
      <c r="S20079" s="3" t="s">
        <v>34</v>
      </c>
    </row>
    <row r="20080">
      <c r="A20080" s="2">
        <v>42318.71491898148</v>
      </c>
      <c r="B20080" s="3">
        <v>2.0</v>
      </c>
      <c r="C20080" s="3" t="s">
        <v>17260</v>
      </c>
      <c r="D20080" s="3" t="s">
        <v>17303</v>
      </c>
      <c r="E20080" s="3" t="s">
        <v>17304</v>
      </c>
      <c r="F20080" s="3">
        <v>6.0</v>
      </c>
      <c r="G20080" s="3">
        <v>10.0</v>
      </c>
      <c r="H20080" s="3" t="s">
        <v>17603</v>
      </c>
      <c r="I20080" s="3" t="s">
        <v>17604</v>
      </c>
      <c r="J20080" s="3" t="s">
        <v>1808</v>
      </c>
      <c r="K20080" s="3" t="s">
        <v>24</v>
      </c>
      <c r="L20080" s="3">
        <v>13.0</v>
      </c>
      <c r="M20080" s="3" t="s">
        <v>25</v>
      </c>
      <c r="N20080" s="3" t="s">
        <v>12210</v>
      </c>
      <c r="O20080" s="3" t="s">
        <v>3367</v>
      </c>
      <c r="P20080" s="4">
        <v>19734.0</v>
      </c>
      <c r="Q20080" s="3" t="s">
        <v>221</v>
      </c>
      <c r="S20080" s="3" t="s">
        <v>34</v>
      </c>
    </row>
    <row r="20081">
      <c r="A20081" s="2">
        <v>42318.71491898148</v>
      </c>
      <c r="B20081" s="3">
        <v>2.0</v>
      </c>
      <c r="C20081" s="3" t="s">
        <v>17260</v>
      </c>
      <c r="D20081" s="3" t="s">
        <v>17303</v>
      </c>
      <c r="E20081" s="3" t="s">
        <v>17304</v>
      </c>
      <c r="F20081" s="3">
        <v>6.0</v>
      </c>
      <c r="G20081" s="3">
        <v>10.0</v>
      </c>
      <c r="H20081" s="3" t="s">
        <v>17603</v>
      </c>
      <c r="I20081" s="3" t="s">
        <v>17604</v>
      </c>
      <c r="J20081" s="3" t="s">
        <v>1808</v>
      </c>
      <c r="K20081" s="3" t="s">
        <v>24</v>
      </c>
      <c r="L20081" s="3">
        <v>14.0</v>
      </c>
      <c r="M20081" s="3" t="s">
        <v>30</v>
      </c>
      <c r="N20081" s="3" t="s">
        <v>17305</v>
      </c>
      <c r="O20081" s="3" t="s">
        <v>17642</v>
      </c>
      <c r="P20081" s="4">
        <v>25392.0</v>
      </c>
      <c r="Q20081" s="3" t="s">
        <v>132</v>
      </c>
      <c r="S20081" s="3" t="s">
        <v>34</v>
      </c>
    </row>
    <row r="20082">
      <c r="A20082" s="2">
        <v>42318.71491898148</v>
      </c>
      <c r="B20082" s="3">
        <v>2.0</v>
      </c>
      <c r="C20082" s="3" t="s">
        <v>17260</v>
      </c>
      <c r="D20082" s="3" t="s">
        <v>17303</v>
      </c>
      <c r="E20082" s="3" t="s">
        <v>17304</v>
      </c>
      <c r="F20082" s="3">
        <v>6.0</v>
      </c>
      <c r="G20082" s="3">
        <v>10.0</v>
      </c>
      <c r="H20082" s="3" t="s">
        <v>17603</v>
      </c>
      <c r="I20082" s="3" t="s">
        <v>17604</v>
      </c>
      <c r="J20082" s="3" t="s">
        <v>1808</v>
      </c>
      <c r="K20082" s="3" t="s">
        <v>24</v>
      </c>
      <c r="L20082" s="3">
        <v>15.0</v>
      </c>
      <c r="M20082" s="3" t="s">
        <v>25</v>
      </c>
      <c r="N20082" s="3" t="s">
        <v>17643</v>
      </c>
      <c r="O20082" s="3" t="s">
        <v>7860</v>
      </c>
      <c r="P20082" s="4">
        <v>13117.0</v>
      </c>
      <c r="Q20082" s="3" t="s">
        <v>117</v>
      </c>
      <c r="S20082" s="3" t="s">
        <v>34</v>
      </c>
    </row>
    <row r="20083">
      <c r="A20083" s="2">
        <v>42318.71491898148</v>
      </c>
      <c r="B20083" s="3">
        <v>2.0</v>
      </c>
      <c r="C20083" s="3" t="s">
        <v>17260</v>
      </c>
      <c r="D20083" s="3" t="s">
        <v>17320</v>
      </c>
      <c r="E20083" s="3" t="s">
        <v>17321</v>
      </c>
      <c r="F20083" s="3">
        <v>6.0</v>
      </c>
      <c r="G20083" s="3">
        <v>10.0</v>
      </c>
      <c r="H20083" s="3" t="s">
        <v>17603</v>
      </c>
      <c r="I20083" s="3" t="s">
        <v>17604</v>
      </c>
      <c r="J20083" s="3" t="s">
        <v>1808</v>
      </c>
      <c r="K20083" s="3" t="s">
        <v>24</v>
      </c>
      <c r="L20083" s="3">
        <v>1.0</v>
      </c>
      <c r="M20083" s="3" t="s">
        <v>25</v>
      </c>
      <c r="N20083" s="3" t="s">
        <v>17644</v>
      </c>
      <c r="O20083" s="3" t="s">
        <v>3993</v>
      </c>
      <c r="P20083" s="4">
        <v>23877.0</v>
      </c>
      <c r="Q20083" s="3" t="s">
        <v>418</v>
      </c>
      <c r="S20083" s="3" t="s">
        <v>34</v>
      </c>
    </row>
    <row r="20084">
      <c r="A20084" s="2">
        <v>42318.71491898148</v>
      </c>
      <c r="B20084" s="3">
        <v>2.0</v>
      </c>
      <c r="C20084" s="3" t="s">
        <v>17260</v>
      </c>
      <c r="D20084" s="3" t="s">
        <v>17320</v>
      </c>
      <c r="E20084" s="3" t="s">
        <v>17321</v>
      </c>
      <c r="F20084" s="3">
        <v>6.0</v>
      </c>
      <c r="G20084" s="3">
        <v>10.0</v>
      </c>
      <c r="H20084" s="3" t="s">
        <v>17603</v>
      </c>
      <c r="I20084" s="3" t="s">
        <v>17604</v>
      </c>
      <c r="J20084" s="3" t="s">
        <v>1808</v>
      </c>
      <c r="K20084" s="3" t="s">
        <v>24</v>
      </c>
      <c r="L20084" s="3">
        <v>2.0</v>
      </c>
      <c r="M20084" s="3" t="s">
        <v>30</v>
      </c>
      <c r="N20084" s="3" t="s">
        <v>17645</v>
      </c>
      <c r="O20084" s="3" t="s">
        <v>1383</v>
      </c>
      <c r="P20084" s="4">
        <v>30327.0</v>
      </c>
      <c r="Q20084" s="3" t="s">
        <v>132</v>
      </c>
      <c r="S20084" s="3" t="s">
        <v>34</v>
      </c>
    </row>
    <row r="20085">
      <c r="A20085" s="2">
        <v>42318.71491898148</v>
      </c>
      <c r="B20085" s="3">
        <v>2.0</v>
      </c>
      <c r="C20085" s="3" t="s">
        <v>17260</v>
      </c>
      <c r="D20085" s="3" t="s">
        <v>17320</v>
      </c>
      <c r="E20085" s="3" t="s">
        <v>17321</v>
      </c>
      <c r="F20085" s="3">
        <v>6.0</v>
      </c>
      <c r="G20085" s="3">
        <v>10.0</v>
      </c>
      <c r="H20085" s="3" t="s">
        <v>17603</v>
      </c>
      <c r="I20085" s="3" t="s">
        <v>17604</v>
      </c>
      <c r="J20085" s="3" t="s">
        <v>1808</v>
      </c>
      <c r="K20085" s="3" t="s">
        <v>24</v>
      </c>
      <c r="L20085" s="3">
        <v>3.0</v>
      </c>
      <c r="M20085" s="3" t="s">
        <v>25</v>
      </c>
      <c r="N20085" s="3" t="s">
        <v>11053</v>
      </c>
      <c r="O20085" s="3" t="s">
        <v>7795</v>
      </c>
      <c r="P20085" s="4">
        <v>17201.0</v>
      </c>
      <c r="Q20085" s="3" t="s">
        <v>86</v>
      </c>
      <c r="S20085" s="3" t="s">
        <v>29</v>
      </c>
    </row>
    <row r="20086">
      <c r="A20086" s="2">
        <v>42318.71491898148</v>
      </c>
      <c r="B20086" s="3">
        <v>2.0</v>
      </c>
      <c r="C20086" s="3" t="s">
        <v>17260</v>
      </c>
      <c r="D20086" s="3" t="s">
        <v>17320</v>
      </c>
      <c r="E20086" s="3" t="s">
        <v>17321</v>
      </c>
      <c r="F20086" s="3">
        <v>6.0</v>
      </c>
      <c r="G20086" s="3">
        <v>10.0</v>
      </c>
      <c r="H20086" s="3" t="s">
        <v>17603</v>
      </c>
      <c r="I20086" s="3" t="s">
        <v>17604</v>
      </c>
      <c r="J20086" s="3" t="s">
        <v>1808</v>
      </c>
      <c r="K20086" s="3" t="s">
        <v>24</v>
      </c>
      <c r="L20086" s="3">
        <v>4.0</v>
      </c>
      <c r="M20086" s="3" t="s">
        <v>30</v>
      </c>
      <c r="N20086" s="3" t="s">
        <v>17646</v>
      </c>
      <c r="O20086" s="3" t="s">
        <v>8610</v>
      </c>
      <c r="P20086" s="4">
        <v>31171.0</v>
      </c>
      <c r="Q20086" s="3" t="s">
        <v>352</v>
      </c>
      <c r="S20086" s="3" t="s">
        <v>34</v>
      </c>
    </row>
    <row r="20087">
      <c r="A20087" s="2">
        <v>42318.71491898148</v>
      </c>
      <c r="B20087" s="3">
        <v>2.0</v>
      </c>
      <c r="C20087" s="3" t="s">
        <v>17260</v>
      </c>
      <c r="D20087" s="3" t="s">
        <v>17320</v>
      </c>
      <c r="E20087" s="3" t="s">
        <v>17321</v>
      </c>
      <c r="F20087" s="3">
        <v>6.0</v>
      </c>
      <c r="G20087" s="3">
        <v>10.0</v>
      </c>
      <c r="H20087" s="3" t="s">
        <v>17603</v>
      </c>
      <c r="I20087" s="3" t="s">
        <v>17604</v>
      </c>
      <c r="J20087" s="3" t="s">
        <v>1808</v>
      </c>
      <c r="K20087" s="3" t="s">
        <v>24</v>
      </c>
      <c r="L20087" s="3">
        <v>5.0</v>
      </c>
      <c r="M20087" s="3" t="s">
        <v>25</v>
      </c>
      <c r="N20087" s="3" t="s">
        <v>17647</v>
      </c>
      <c r="O20087" s="3" t="s">
        <v>2150</v>
      </c>
      <c r="P20087" s="4">
        <v>18266.0</v>
      </c>
      <c r="Q20087" s="3" t="s">
        <v>86</v>
      </c>
      <c r="S20087" s="3" t="s">
        <v>29</v>
      </c>
    </row>
    <row r="20088">
      <c r="A20088" s="2">
        <v>42318.71491898148</v>
      </c>
      <c r="B20088" s="3">
        <v>2.0</v>
      </c>
      <c r="C20088" s="3" t="s">
        <v>17260</v>
      </c>
      <c r="D20088" s="3" t="s">
        <v>17320</v>
      </c>
      <c r="E20088" s="3" t="s">
        <v>17321</v>
      </c>
      <c r="F20088" s="3">
        <v>6.0</v>
      </c>
      <c r="G20088" s="3">
        <v>10.0</v>
      </c>
      <c r="H20088" s="3" t="s">
        <v>17603</v>
      </c>
      <c r="I20088" s="3" t="s">
        <v>17604</v>
      </c>
      <c r="J20088" s="3" t="s">
        <v>1808</v>
      </c>
      <c r="K20088" s="3" t="s">
        <v>24</v>
      </c>
      <c r="L20088" s="3">
        <v>6.0</v>
      </c>
      <c r="M20088" s="3" t="s">
        <v>30</v>
      </c>
      <c r="N20088" s="3" t="s">
        <v>17648</v>
      </c>
      <c r="O20088" s="3" t="s">
        <v>9918</v>
      </c>
      <c r="P20088" s="4">
        <v>24447.0</v>
      </c>
      <c r="Q20088" s="3" t="s">
        <v>110</v>
      </c>
      <c r="S20088" s="3" t="s">
        <v>34</v>
      </c>
    </row>
    <row r="20089">
      <c r="A20089" s="2">
        <v>42318.71491898148</v>
      </c>
      <c r="B20089" s="3">
        <v>2.0</v>
      </c>
      <c r="C20089" s="3" t="s">
        <v>17260</v>
      </c>
      <c r="D20089" s="3" t="s">
        <v>17320</v>
      </c>
      <c r="E20089" s="3" t="s">
        <v>17321</v>
      </c>
      <c r="F20089" s="3">
        <v>6.0</v>
      </c>
      <c r="G20089" s="3">
        <v>10.0</v>
      </c>
      <c r="H20089" s="3" t="s">
        <v>17603</v>
      </c>
      <c r="I20089" s="3" t="s">
        <v>17604</v>
      </c>
      <c r="J20089" s="3" t="s">
        <v>1808</v>
      </c>
      <c r="K20089" s="3" t="s">
        <v>24</v>
      </c>
      <c r="L20089" s="3">
        <v>7.0</v>
      </c>
      <c r="M20089" s="3" t="s">
        <v>25</v>
      </c>
      <c r="N20089" s="3" t="s">
        <v>17649</v>
      </c>
      <c r="O20089" s="3" t="s">
        <v>1053</v>
      </c>
      <c r="P20089" s="4">
        <v>19544.0</v>
      </c>
      <c r="Q20089" s="3" t="s">
        <v>145</v>
      </c>
      <c r="S20089" s="3" t="s">
        <v>34</v>
      </c>
    </row>
    <row r="20090">
      <c r="A20090" s="2">
        <v>42318.71491898148</v>
      </c>
      <c r="B20090" s="3">
        <v>2.0</v>
      </c>
      <c r="C20090" s="3" t="s">
        <v>17260</v>
      </c>
      <c r="D20090" s="3" t="s">
        <v>17320</v>
      </c>
      <c r="E20090" s="3" t="s">
        <v>17321</v>
      </c>
      <c r="F20090" s="3">
        <v>6.0</v>
      </c>
      <c r="G20090" s="3">
        <v>10.0</v>
      </c>
      <c r="H20090" s="3" t="s">
        <v>17603</v>
      </c>
      <c r="I20090" s="3" t="s">
        <v>17604</v>
      </c>
      <c r="J20090" s="3" t="s">
        <v>1808</v>
      </c>
      <c r="K20090" s="3" t="s">
        <v>24</v>
      </c>
      <c r="L20090" s="3">
        <v>8.0</v>
      </c>
      <c r="M20090" s="3" t="s">
        <v>30</v>
      </c>
      <c r="N20090" s="3" t="s">
        <v>17650</v>
      </c>
      <c r="O20090" s="3" t="s">
        <v>326</v>
      </c>
      <c r="P20090" s="4">
        <v>27310.0</v>
      </c>
      <c r="Q20090" s="3" t="s">
        <v>110</v>
      </c>
      <c r="S20090" s="3" t="s">
        <v>34</v>
      </c>
    </row>
    <row r="20091">
      <c r="A20091" s="2">
        <v>42318.71491898148</v>
      </c>
      <c r="B20091" s="3">
        <v>2.0</v>
      </c>
      <c r="C20091" s="3" t="s">
        <v>17260</v>
      </c>
      <c r="D20091" s="3" t="s">
        <v>17320</v>
      </c>
      <c r="E20091" s="3" t="s">
        <v>17321</v>
      </c>
      <c r="F20091" s="3">
        <v>6.0</v>
      </c>
      <c r="G20091" s="3">
        <v>10.0</v>
      </c>
      <c r="H20091" s="3" t="s">
        <v>17603</v>
      </c>
      <c r="I20091" s="3" t="s">
        <v>17604</v>
      </c>
      <c r="J20091" s="3" t="s">
        <v>1808</v>
      </c>
      <c r="K20091" s="3" t="s">
        <v>24</v>
      </c>
      <c r="L20091" s="3">
        <v>9.0</v>
      </c>
      <c r="M20091" s="3" t="s">
        <v>25</v>
      </c>
      <c r="N20091" s="3" t="s">
        <v>17651</v>
      </c>
      <c r="O20091" s="3" t="s">
        <v>15323</v>
      </c>
      <c r="P20091" s="4">
        <v>23437.0</v>
      </c>
      <c r="Q20091" s="3" t="s">
        <v>216</v>
      </c>
      <c r="S20091" s="3" t="s">
        <v>34</v>
      </c>
    </row>
    <row r="20092">
      <c r="A20092" s="2">
        <v>42318.71491898148</v>
      </c>
      <c r="B20092" s="3">
        <v>2.0</v>
      </c>
      <c r="C20092" s="3" t="s">
        <v>17260</v>
      </c>
      <c r="D20092" s="3" t="s">
        <v>17320</v>
      </c>
      <c r="E20092" s="3" t="s">
        <v>17321</v>
      </c>
      <c r="F20092" s="3">
        <v>6.0</v>
      </c>
      <c r="G20092" s="3">
        <v>10.0</v>
      </c>
      <c r="H20092" s="3" t="s">
        <v>17603</v>
      </c>
      <c r="I20092" s="3" t="s">
        <v>17604</v>
      </c>
      <c r="J20092" s="3" t="s">
        <v>1808</v>
      </c>
      <c r="K20092" s="3" t="s">
        <v>24</v>
      </c>
      <c r="L20092" s="3">
        <v>10.0</v>
      </c>
      <c r="M20092" s="3" t="s">
        <v>30</v>
      </c>
      <c r="N20092" s="3" t="s">
        <v>17652</v>
      </c>
      <c r="O20092" s="3" t="s">
        <v>960</v>
      </c>
      <c r="P20092" s="4">
        <v>20889.0</v>
      </c>
      <c r="Q20092" s="3" t="s">
        <v>75</v>
      </c>
      <c r="S20092" s="3" t="s">
        <v>34</v>
      </c>
    </row>
    <row r="20093">
      <c r="A20093" s="2">
        <v>42318.71491898148</v>
      </c>
      <c r="B20093" s="3">
        <v>2.0</v>
      </c>
      <c r="C20093" s="3" t="s">
        <v>17260</v>
      </c>
      <c r="D20093" s="3" t="s">
        <v>17320</v>
      </c>
      <c r="E20093" s="3" t="s">
        <v>17321</v>
      </c>
      <c r="F20093" s="3">
        <v>6.0</v>
      </c>
      <c r="G20093" s="3">
        <v>10.0</v>
      </c>
      <c r="H20093" s="3" t="s">
        <v>17603</v>
      </c>
      <c r="I20093" s="3" t="s">
        <v>17604</v>
      </c>
      <c r="J20093" s="3" t="s">
        <v>1808</v>
      </c>
      <c r="K20093" s="3" t="s">
        <v>24</v>
      </c>
      <c r="L20093" s="3">
        <v>11.0</v>
      </c>
      <c r="M20093" s="3" t="s">
        <v>25</v>
      </c>
      <c r="N20093" s="3" t="s">
        <v>17653</v>
      </c>
      <c r="O20093" s="3" t="s">
        <v>893</v>
      </c>
      <c r="P20093" s="4">
        <v>17259.0</v>
      </c>
      <c r="Q20093" s="3" t="s">
        <v>86</v>
      </c>
      <c r="S20093" s="3" t="s">
        <v>29</v>
      </c>
    </row>
    <row r="20094">
      <c r="A20094" s="2">
        <v>42318.71491898148</v>
      </c>
      <c r="B20094" s="3">
        <v>2.0</v>
      </c>
      <c r="C20094" s="3" t="s">
        <v>17260</v>
      </c>
      <c r="D20094" s="3" t="s">
        <v>17320</v>
      </c>
      <c r="E20094" s="3" t="s">
        <v>17321</v>
      </c>
      <c r="F20094" s="3">
        <v>6.0</v>
      </c>
      <c r="G20094" s="3">
        <v>10.0</v>
      </c>
      <c r="H20094" s="3" t="s">
        <v>17603</v>
      </c>
      <c r="I20094" s="3" t="s">
        <v>17604</v>
      </c>
      <c r="J20094" s="3" t="s">
        <v>1808</v>
      </c>
      <c r="K20094" s="3" t="s">
        <v>24</v>
      </c>
      <c r="L20094" s="3">
        <v>12.0</v>
      </c>
      <c r="M20094" s="3" t="s">
        <v>30</v>
      </c>
      <c r="N20094" s="3" t="s">
        <v>17654</v>
      </c>
      <c r="O20094" s="3" t="s">
        <v>112</v>
      </c>
      <c r="P20094" s="4">
        <v>21887.0</v>
      </c>
      <c r="Q20094" s="3" t="s">
        <v>189</v>
      </c>
      <c r="S20094" s="3" t="s">
        <v>34</v>
      </c>
    </row>
    <row r="20095">
      <c r="A20095" s="2">
        <v>42318.71491898148</v>
      </c>
      <c r="B20095" s="3">
        <v>2.0</v>
      </c>
      <c r="C20095" s="3" t="s">
        <v>17260</v>
      </c>
      <c r="D20095" s="3" t="s">
        <v>17320</v>
      </c>
      <c r="E20095" s="3" t="s">
        <v>17321</v>
      </c>
      <c r="F20095" s="3">
        <v>6.0</v>
      </c>
      <c r="G20095" s="3">
        <v>10.0</v>
      </c>
      <c r="H20095" s="3" t="s">
        <v>17603</v>
      </c>
      <c r="I20095" s="3" t="s">
        <v>17604</v>
      </c>
      <c r="J20095" s="3" t="s">
        <v>1808</v>
      </c>
      <c r="K20095" s="3" t="s">
        <v>24</v>
      </c>
      <c r="L20095" s="3">
        <v>13.0</v>
      </c>
      <c r="M20095" s="3" t="s">
        <v>25</v>
      </c>
      <c r="N20095" s="3" t="s">
        <v>17655</v>
      </c>
      <c r="O20095" s="3" t="s">
        <v>580</v>
      </c>
      <c r="P20095" s="4">
        <v>26967.0</v>
      </c>
      <c r="Q20095" s="3" t="s">
        <v>132</v>
      </c>
      <c r="S20095" s="3" t="s">
        <v>34</v>
      </c>
    </row>
    <row r="20096">
      <c r="A20096" s="2">
        <v>42318.71491898148</v>
      </c>
      <c r="B20096" s="3">
        <v>2.0</v>
      </c>
      <c r="C20096" s="3" t="s">
        <v>17260</v>
      </c>
      <c r="D20096" s="3" t="s">
        <v>17320</v>
      </c>
      <c r="E20096" s="3" t="s">
        <v>17321</v>
      </c>
      <c r="F20096" s="3">
        <v>6.0</v>
      </c>
      <c r="G20096" s="3">
        <v>10.0</v>
      </c>
      <c r="H20096" s="3" t="s">
        <v>17603</v>
      </c>
      <c r="I20096" s="3" t="s">
        <v>17604</v>
      </c>
      <c r="J20096" s="3" t="s">
        <v>1808</v>
      </c>
      <c r="K20096" s="3" t="s">
        <v>24</v>
      </c>
      <c r="L20096" s="3">
        <v>14.0</v>
      </c>
      <c r="M20096" s="3" t="s">
        <v>30</v>
      </c>
      <c r="N20096" s="3" t="s">
        <v>17656</v>
      </c>
      <c r="O20096" s="3" t="s">
        <v>81</v>
      </c>
      <c r="P20096" s="4">
        <v>24922.0</v>
      </c>
      <c r="Q20096" s="3" t="s">
        <v>37</v>
      </c>
      <c r="S20096" s="3" t="s">
        <v>34</v>
      </c>
    </row>
    <row r="20097">
      <c r="A20097" s="2">
        <v>42318.71491898148</v>
      </c>
      <c r="B20097" s="3">
        <v>2.0</v>
      </c>
      <c r="C20097" s="3" t="s">
        <v>17260</v>
      </c>
      <c r="D20097" s="3" t="s">
        <v>17320</v>
      </c>
      <c r="E20097" s="3" t="s">
        <v>17321</v>
      </c>
      <c r="F20097" s="3">
        <v>6.0</v>
      </c>
      <c r="G20097" s="3">
        <v>10.0</v>
      </c>
      <c r="H20097" s="3" t="s">
        <v>17603</v>
      </c>
      <c r="I20097" s="3" t="s">
        <v>17604</v>
      </c>
      <c r="J20097" s="3" t="s">
        <v>1808</v>
      </c>
      <c r="K20097" s="3" t="s">
        <v>24</v>
      </c>
      <c r="L20097" s="3">
        <v>15.0</v>
      </c>
      <c r="M20097" s="3" t="s">
        <v>25</v>
      </c>
      <c r="N20097" s="3" t="s">
        <v>17657</v>
      </c>
      <c r="O20097" s="3" t="s">
        <v>1267</v>
      </c>
      <c r="P20097" s="4">
        <v>20455.0</v>
      </c>
      <c r="Q20097" s="3" t="s">
        <v>37</v>
      </c>
      <c r="S20097" s="3" t="s">
        <v>34</v>
      </c>
    </row>
    <row r="20098">
      <c r="A20098" s="2">
        <v>42318.71491898148</v>
      </c>
      <c r="B20098" s="3">
        <v>2.0</v>
      </c>
      <c r="C20098" s="3" t="s">
        <v>17260</v>
      </c>
      <c r="D20098" s="3" t="s">
        <v>17320</v>
      </c>
      <c r="E20098" s="3" t="s">
        <v>17321</v>
      </c>
      <c r="F20098" s="3">
        <v>6.0</v>
      </c>
      <c r="G20098" s="3">
        <v>10.0</v>
      </c>
      <c r="H20098" s="3" t="s">
        <v>17603</v>
      </c>
      <c r="I20098" s="3" t="s">
        <v>17604</v>
      </c>
      <c r="J20098" s="3" t="s">
        <v>1808</v>
      </c>
      <c r="K20098" s="3" t="s">
        <v>24</v>
      </c>
      <c r="L20098" s="3">
        <v>16.0</v>
      </c>
      <c r="M20098" s="3" t="s">
        <v>30</v>
      </c>
      <c r="N20098" s="3" t="s">
        <v>17658</v>
      </c>
      <c r="O20098" s="3" t="s">
        <v>342</v>
      </c>
      <c r="P20098" s="4">
        <v>22342.0</v>
      </c>
      <c r="Q20098" s="3" t="s">
        <v>352</v>
      </c>
      <c r="S20098" s="3" t="s">
        <v>34</v>
      </c>
    </row>
    <row r="20099">
      <c r="A20099" s="2">
        <v>42318.71491898148</v>
      </c>
      <c r="B20099" s="3">
        <v>2.0</v>
      </c>
      <c r="C20099" s="3" t="s">
        <v>17260</v>
      </c>
      <c r="D20099" s="3" t="s">
        <v>17261</v>
      </c>
      <c r="E20099" s="3" t="s">
        <v>17262</v>
      </c>
      <c r="F20099" s="3">
        <v>7.0</v>
      </c>
      <c r="G20099" s="3">
        <v>2.0</v>
      </c>
      <c r="H20099" s="3" t="s">
        <v>17659</v>
      </c>
      <c r="I20099" s="3" t="s">
        <v>17659</v>
      </c>
      <c r="J20099" s="3" t="s">
        <v>17660</v>
      </c>
      <c r="K20099" s="3" t="s">
        <v>24</v>
      </c>
      <c r="L20099" s="3">
        <v>1.0</v>
      </c>
      <c r="M20099" s="3" t="s">
        <v>25</v>
      </c>
      <c r="N20099" s="3" t="s">
        <v>17469</v>
      </c>
      <c r="O20099" s="3" t="s">
        <v>69</v>
      </c>
      <c r="P20099" s="4">
        <v>26208.0</v>
      </c>
      <c r="Q20099" s="3" t="s">
        <v>110</v>
      </c>
      <c r="S20099" s="3" t="s">
        <v>34</v>
      </c>
    </row>
    <row r="20100">
      <c r="A20100" s="2">
        <v>42318.71491898148</v>
      </c>
      <c r="B20100" s="3">
        <v>2.0</v>
      </c>
      <c r="C20100" s="3" t="s">
        <v>17260</v>
      </c>
      <c r="D20100" s="3" t="s">
        <v>17261</v>
      </c>
      <c r="E20100" s="3" t="s">
        <v>17262</v>
      </c>
      <c r="F20100" s="3">
        <v>7.0</v>
      </c>
      <c r="G20100" s="3">
        <v>2.0</v>
      </c>
      <c r="H20100" s="3" t="s">
        <v>17659</v>
      </c>
      <c r="I20100" s="3" t="s">
        <v>17659</v>
      </c>
      <c r="J20100" s="3" t="s">
        <v>17660</v>
      </c>
      <c r="K20100" s="3" t="s">
        <v>24</v>
      </c>
      <c r="L20100" s="3">
        <v>2.0</v>
      </c>
      <c r="M20100" s="3" t="s">
        <v>30</v>
      </c>
      <c r="N20100" s="3" t="s">
        <v>17661</v>
      </c>
      <c r="O20100" s="3" t="s">
        <v>2896</v>
      </c>
      <c r="P20100" s="4">
        <v>18856.0</v>
      </c>
      <c r="Q20100" s="3" t="s">
        <v>247</v>
      </c>
      <c r="S20100" s="3" t="s">
        <v>34</v>
      </c>
    </row>
    <row r="20101">
      <c r="A20101" s="2">
        <v>42318.71491898148</v>
      </c>
      <c r="B20101" s="3">
        <v>2.0</v>
      </c>
      <c r="C20101" s="3" t="s">
        <v>17260</v>
      </c>
      <c r="D20101" s="3" t="s">
        <v>17261</v>
      </c>
      <c r="E20101" s="3" t="s">
        <v>17262</v>
      </c>
      <c r="F20101" s="3">
        <v>7.0</v>
      </c>
      <c r="G20101" s="3">
        <v>2.0</v>
      </c>
      <c r="H20101" s="3" t="s">
        <v>17659</v>
      </c>
      <c r="I20101" s="3" t="s">
        <v>17659</v>
      </c>
      <c r="J20101" s="3" t="s">
        <v>17660</v>
      </c>
      <c r="K20101" s="3" t="s">
        <v>24</v>
      </c>
      <c r="L20101" s="3">
        <v>3.0</v>
      </c>
      <c r="M20101" s="3" t="s">
        <v>25</v>
      </c>
      <c r="N20101" s="3" t="s">
        <v>17662</v>
      </c>
      <c r="O20101" s="3" t="s">
        <v>10647</v>
      </c>
      <c r="P20101" s="4">
        <v>18831.0</v>
      </c>
      <c r="Q20101" s="3" t="s">
        <v>115</v>
      </c>
      <c r="S20101" s="3" t="s">
        <v>34</v>
      </c>
    </row>
    <row r="20102">
      <c r="A20102" s="2">
        <v>42318.71491898148</v>
      </c>
      <c r="B20102" s="3">
        <v>2.0</v>
      </c>
      <c r="C20102" s="3" t="s">
        <v>17260</v>
      </c>
      <c r="D20102" s="3" t="s">
        <v>17261</v>
      </c>
      <c r="E20102" s="3" t="s">
        <v>17262</v>
      </c>
      <c r="F20102" s="3">
        <v>7.0</v>
      </c>
      <c r="G20102" s="3">
        <v>2.0</v>
      </c>
      <c r="H20102" s="3" t="s">
        <v>17659</v>
      </c>
      <c r="I20102" s="3" t="s">
        <v>17659</v>
      </c>
      <c r="J20102" s="3" t="s">
        <v>17660</v>
      </c>
      <c r="K20102" s="3" t="s">
        <v>24</v>
      </c>
      <c r="L20102" s="3">
        <v>4.0</v>
      </c>
      <c r="M20102" s="3" t="s">
        <v>30</v>
      </c>
      <c r="N20102" s="3" t="s">
        <v>17663</v>
      </c>
      <c r="O20102" s="3" t="s">
        <v>81</v>
      </c>
      <c r="P20102" s="4">
        <v>25877.0</v>
      </c>
      <c r="Q20102" s="3" t="s">
        <v>228</v>
      </c>
      <c r="S20102" s="3" t="s">
        <v>34</v>
      </c>
    </row>
    <row r="20103">
      <c r="A20103" s="2">
        <v>42318.71491898148</v>
      </c>
      <c r="B20103" s="3">
        <v>2.0</v>
      </c>
      <c r="C20103" s="3" t="s">
        <v>17260</v>
      </c>
      <c r="D20103" s="3" t="s">
        <v>17261</v>
      </c>
      <c r="E20103" s="3" t="s">
        <v>17262</v>
      </c>
      <c r="F20103" s="3">
        <v>7.0</v>
      </c>
      <c r="G20103" s="3">
        <v>2.0</v>
      </c>
      <c r="H20103" s="3" t="s">
        <v>17659</v>
      </c>
      <c r="I20103" s="3" t="s">
        <v>17659</v>
      </c>
      <c r="J20103" s="3" t="s">
        <v>17660</v>
      </c>
      <c r="K20103" s="3" t="s">
        <v>24</v>
      </c>
      <c r="L20103" s="3">
        <v>5.0</v>
      </c>
      <c r="M20103" s="3" t="s">
        <v>25</v>
      </c>
      <c r="N20103" s="3" t="s">
        <v>17664</v>
      </c>
      <c r="O20103" s="3" t="s">
        <v>10647</v>
      </c>
      <c r="P20103" s="4">
        <v>21739.0</v>
      </c>
      <c r="Q20103" s="3" t="s">
        <v>247</v>
      </c>
      <c r="S20103" s="3" t="s">
        <v>34</v>
      </c>
    </row>
    <row r="20104">
      <c r="A20104" s="2">
        <v>42318.71491898148</v>
      </c>
      <c r="B20104" s="3">
        <v>2.0</v>
      </c>
      <c r="C20104" s="3" t="s">
        <v>17260</v>
      </c>
      <c r="D20104" s="3" t="s">
        <v>17261</v>
      </c>
      <c r="E20104" s="3" t="s">
        <v>17262</v>
      </c>
      <c r="F20104" s="3">
        <v>7.0</v>
      </c>
      <c r="G20104" s="3">
        <v>2.0</v>
      </c>
      <c r="H20104" s="3" t="s">
        <v>17659</v>
      </c>
      <c r="I20104" s="3" t="s">
        <v>17659</v>
      </c>
      <c r="J20104" s="3" t="s">
        <v>17660</v>
      </c>
      <c r="K20104" s="3" t="s">
        <v>24</v>
      </c>
      <c r="L20104" s="3">
        <v>6.0</v>
      </c>
      <c r="M20104" s="3" t="s">
        <v>30</v>
      </c>
      <c r="N20104" s="3" t="s">
        <v>17665</v>
      </c>
      <c r="O20104" s="3" t="s">
        <v>215</v>
      </c>
      <c r="P20104" s="4">
        <v>22393.0</v>
      </c>
      <c r="Q20104" s="3" t="s">
        <v>43</v>
      </c>
      <c r="S20104" s="3" t="s">
        <v>34</v>
      </c>
    </row>
    <row r="20105">
      <c r="A20105" s="2">
        <v>42318.71491898148</v>
      </c>
      <c r="B20105" s="3">
        <v>2.0</v>
      </c>
      <c r="C20105" s="3" t="s">
        <v>17260</v>
      </c>
      <c r="D20105" s="3" t="s">
        <v>17261</v>
      </c>
      <c r="E20105" s="3" t="s">
        <v>17262</v>
      </c>
      <c r="F20105" s="3">
        <v>7.0</v>
      </c>
      <c r="G20105" s="3">
        <v>2.0</v>
      </c>
      <c r="H20105" s="3" t="s">
        <v>17659</v>
      </c>
      <c r="I20105" s="3" t="s">
        <v>17659</v>
      </c>
      <c r="J20105" s="3" t="s">
        <v>17660</v>
      </c>
      <c r="K20105" s="3" t="s">
        <v>24</v>
      </c>
      <c r="L20105" s="3">
        <v>7.0</v>
      </c>
      <c r="M20105" s="3" t="s">
        <v>25</v>
      </c>
      <c r="N20105" s="3" t="s">
        <v>17666</v>
      </c>
      <c r="O20105" s="3" t="s">
        <v>898</v>
      </c>
      <c r="P20105" s="4">
        <v>22643.0</v>
      </c>
      <c r="Q20105" s="3" t="s">
        <v>169</v>
      </c>
      <c r="S20105" s="3" t="s">
        <v>34</v>
      </c>
    </row>
    <row r="20106">
      <c r="A20106" s="2">
        <v>42318.71491898148</v>
      </c>
      <c r="B20106" s="3">
        <v>2.0</v>
      </c>
      <c r="C20106" s="3" t="s">
        <v>17260</v>
      </c>
      <c r="D20106" s="3" t="s">
        <v>17261</v>
      </c>
      <c r="E20106" s="3" t="s">
        <v>17262</v>
      </c>
      <c r="F20106" s="3">
        <v>7.0</v>
      </c>
      <c r="G20106" s="3">
        <v>2.0</v>
      </c>
      <c r="H20106" s="3" t="s">
        <v>17659</v>
      </c>
      <c r="I20106" s="3" t="s">
        <v>17659</v>
      </c>
      <c r="J20106" s="3" t="s">
        <v>17660</v>
      </c>
      <c r="K20106" s="3" t="s">
        <v>24</v>
      </c>
      <c r="L20106" s="3">
        <v>8.0</v>
      </c>
      <c r="M20106" s="3" t="s">
        <v>30</v>
      </c>
      <c r="N20106" s="3" t="s">
        <v>17667</v>
      </c>
      <c r="O20106" s="3" t="s">
        <v>17668</v>
      </c>
      <c r="P20106" s="4">
        <v>26734.0</v>
      </c>
      <c r="Q20106" s="3" t="s">
        <v>43</v>
      </c>
      <c r="S20106" s="3" t="s">
        <v>34</v>
      </c>
    </row>
    <row r="20107">
      <c r="A20107" s="2">
        <v>42318.71491898148</v>
      </c>
      <c r="B20107" s="3">
        <v>2.0</v>
      </c>
      <c r="C20107" s="3" t="s">
        <v>17260</v>
      </c>
      <c r="D20107" s="3" t="s">
        <v>17261</v>
      </c>
      <c r="E20107" s="3" t="s">
        <v>17262</v>
      </c>
      <c r="F20107" s="3">
        <v>7.0</v>
      </c>
      <c r="G20107" s="3">
        <v>2.0</v>
      </c>
      <c r="H20107" s="3" t="s">
        <v>17659</v>
      </c>
      <c r="I20107" s="3" t="s">
        <v>17659</v>
      </c>
      <c r="J20107" s="3" t="s">
        <v>17660</v>
      </c>
      <c r="K20107" s="3" t="s">
        <v>24</v>
      </c>
      <c r="L20107" s="3">
        <v>9.0</v>
      </c>
      <c r="M20107" s="3" t="s">
        <v>25</v>
      </c>
      <c r="N20107" s="3" t="s">
        <v>17669</v>
      </c>
      <c r="O20107" s="3" t="s">
        <v>1588</v>
      </c>
      <c r="P20107" s="4">
        <v>24029.0</v>
      </c>
      <c r="Q20107" s="3" t="s">
        <v>43</v>
      </c>
      <c r="S20107" s="3" t="s">
        <v>34</v>
      </c>
    </row>
    <row r="20108">
      <c r="A20108" s="2">
        <v>42318.71491898148</v>
      </c>
      <c r="B20108" s="3">
        <v>2.0</v>
      </c>
      <c r="C20108" s="3" t="s">
        <v>17260</v>
      </c>
      <c r="D20108" s="3" t="s">
        <v>17261</v>
      </c>
      <c r="E20108" s="3" t="s">
        <v>17262</v>
      </c>
      <c r="F20108" s="3">
        <v>7.0</v>
      </c>
      <c r="G20108" s="3">
        <v>2.0</v>
      </c>
      <c r="H20108" s="3" t="s">
        <v>17659</v>
      </c>
      <c r="I20108" s="3" t="s">
        <v>17659</v>
      </c>
      <c r="J20108" s="3" t="s">
        <v>17660</v>
      </c>
      <c r="K20108" s="3" t="s">
        <v>24</v>
      </c>
      <c r="L20108" s="3">
        <v>10.0</v>
      </c>
      <c r="M20108" s="3" t="s">
        <v>30</v>
      </c>
      <c r="N20108" s="3" t="s">
        <v>17670</v>
      </c>
      <c r="O20108" s="3" t="s">
        <v>705</v>
      </c>
      <c r="P20108" s="4">
        <v>26510.0</v>
      </c>
      <c r="Q20108" s="3" t="s">
        <v>1159</v>
      </c>
      <c r="S20108" s="3" t="s">
        <v>34</v>
      </c>
    </row>
    <row r="20109">
      <c r="A20109" s="2">
        <v>42318.71491898148</v>
      </c>
      <c r="B20109" s="3">
        <v>2.0</v>
      </c>
      <c r="C20109" s="3" t="s">
        <v>17260</v>
      </c>
      <c r="D20109" s="3" t="s">
        <v>17261</v>
      </c>
      <c r="E20109" s="3" t="s">
        <v>17262</v>
      </c>
      <c r="F20109" s="3">
        <v>7.0</v>
      </c>
      <c r="G20109" s="3">
        <v>2.0</v>
      </c>
      <c r="H20109" s="3" t="s">
        <v>17659</v>
      </c>
      <c r="I20109" s="3" t="s">
        <v>17659</v>
      </c>
      <c r="J20109" s="3" t="s">
        <v>17660</v>
      </c>
      <c r="K20109" s="3" t="s">
        <v>24</v>
      </c>
      <c r="L20109" s="3">
        <v>11.0</v>
      </c>
      <c r="M20109" s="3" t="s">
        <v>25</v>
      </c>
      <c r="N20109" s="3" t="s">
        <v>17671</v>
      </c>
      <c r="O20109" s="3" t="s">
        <v>1624</v>
      </c>
      <c r="P20109" s="4">
        <v>26769.0</v>
      </c>
      <c r="Q20109" s="3" t="s">
        <v>159</v>
      </c>
      <c r="S20109" s="3" t="s">
        <v>34</v>
      </c>
    </row>
    <row r="20110">
      <c r="A20110" s="2">
        <v>42318.71491898148</v>
      </c>
      <c r="B20110" s="3">
        <v>2.0</v>
      </c>
      <c r="C20110" s="3" t="s">
        <v>17260</v>
      </c>
      <c r="D20110" s="3" t="s">
        <v>17261</v>
      </c>
      <c r="E20110" s="3" t="s">
        <v>17262</v>
      </c>
      <c r="F20110" s="3">
        <v>7.0</v>
      </c>
      <c r="G20110" s="3">
        <v>2.0</v>
      </c>
      <c r="H20110" s="3" t="s">
        <v>17659</v>
      </c>
      <c r="I20110" s="3" t="s">
        <v>17659</v>
      </c>
      <c r="J20110" s="3" t="s">
        <v>17660</v>
      </c>
      <c r="K20110" s="3" t="s">
        <v>24</v>
      </c>
      <c r="L20110" s="3">
        <v>12.0</v>
      </c>
      <c r="M20110" s="3" t="s">
        <v>30</v>
      </c>
      <c r="N20110" s="3" t="s">
        <v>26</v>
      </c>
      <c r="O20110" s="3" t="s">
        <v>1318</v>
      </c>
      <c r="P20110" s="4">
        <v>28325.0</v>
      </c>
      <c r="Q20110" s="3" t="s">
        <v>132</v>
      </c>
      <c r="S20110" s="3" t="s">
        <v>34</v>
      </c>
    </row>
    <row r="20111">
      <c r="A20111" s="2">
        <v>42318.71491898148</v>
      </c>
      <c r="B20111" s="3">
        <v>2.0</v>
      </c>
      <c r="C20111" s="3" t="s">
        <v>17260</v>
      </c>
      <c r="D20111" s="3" t="s">
        <v>17261</v>
      </c>
      <c r="E20111" s="3" t="s">
        <v>17262</v>
      </c>
      <c r="F20111" s="3">
        <v>7.0</v>
      </c>
      <c r="G20111" s="3">
        <v>2.0</v>
      </c>
      <c r="H20111" s="3" t="s">
        <v>17659</v>
      </c>
      <c r="I20111" s="3" t="s">
        <v>17659</v>
      </c>
      <c r="J20111" s="3" t="s">
        <v>17660</v>
      </c>
      <c r="K20111" s="3" t="s">
        <v>24</v>
      </c>
      <c r="L20111" s="3">
        <v>13.0</v>
      </c>
      <c r="M20111" s="3" t="s">
        <v>25</v>
      </c>
      <c r="N20111" s="3" t="s">
        <v>17672</v>
      </c>
      <c r="O20111" s="3" t="s">
        <v>5447</v>
      </c>
      <c r="P20111" s="4">
        <v>16452.0</v>
      </c>
      <c r="Q20111" s="3" t="s">
        <v>145</v>
      </c>
      <c r="S20111" s="3" t="s">
        <v>34</v>
      </c>
    </row>
    <row r="20112">
      <c r="A20112" s="2">
        <v>42318.71491898148</v>
      </c>
      <c r="B20112" s="3">
        <v>2.0</v>
      </c>
      <c r="C20112" s="3" t="s">
        <v>17260</v>
      </c>
      <c r="D20112" s="3" t="s">
        <v>17261</v>
      </c>
      <c r="E20112" s="3" t="s">
        <v>17262</v>
      </c>
      <c r="F20112" s="3">
        <v>7.0</v>
      </c>
      <c r="G20112" s="3">
        <v>2.0</v>
      </c>
      <c r="H20112" s="3" t="s">
        <v>17659</v>
      </c>
      <c r="I20112" s="3" t="s">
        <v>17659</v>
      </c>
      <c r="J20112" s="3" t="s">
        <v>17660</v>
      </c>
      <c r="K20112" s="3" t="s">
        <v>24</v>
      </c>
      <c r="L20112" s="3">
        <v>14.0</v>
      </c>
      <c r="M20112" s="3" t="s">
        <v>30</v>
      </c>
      <c r="N20112" s="3" t="s">
        <v>17673</v>
      </c>
      <c r="O20112" s="3" t="s">
        <v>1280</v>
      </c>
      <c r="P20112" s="4">
        <v>19123.0</v>
      </c>
      <c r="Q20112" s="3" t="s">
        <v>145</v>
      </c>
      <c r="S20112" s="3" t="s">
        <v>34</v>
      </c>
    </row>
    <row r="20113">
      <c r="A20113" s="2">
        <v>42318.71491898148</v>
      </c>
      <c r="B20113" s="3">
        <v>2.0</v>
      </c>
      <c r="C20113" s="3" t="s">
        <v>17260</v>
      </c>
      <c r="D20113" s="3" t="s">
        <v>17261</v>
      </c>
      <c r="E20113" s="3" t="s">
        <v>17262</v>
      </c>
      <c r="F20113" s="3">
        <v>7.0</v>
      </c>
      <c r="G20113" s="3">
        <v>2.0</v>
      </c>
      <c r="H20113" s="3" t="s">
        <v>17659</v>
      </c>
      <c r="I20113" s="3" t="s">
        <v>17659</v>
      </c>
      <c r="J20113" s="3" t="s">
        <v>17660</v>
      </c>
      <c r="K20113" s="3" t="s">
        <v>24</v>
      </c>
      <c r="L20113" s="3">
        <v>15.0</v>
      </c>
      <c r="M20113" s="3" t="s">
        <v>25</v>
      </c>
      <c r="N20113" s="3" t="s">
        <v>17674</v>
      </c>
      <c r="O20113" s="3" t="s">
        <v>2150</v>
      </c>
      <c r="P20113" s="4">
        <v>19080.0</v>
      </c>
      <c r="Q20113" s="3" t="s">
        <v>49</v>
      </c>
      <c r="S20113" s="3" t="s">
        <v>34</v>
      </c>
    </row>
    <row r="20114">
      <c r="A20114" s="2">
        <v>42318.71491898148</v>
      </c>
      <c r="B20114" s="3">
        <v>2.0</v>
      </c>
      <c r="C20114" s="3" t="s">
        <v>17260</v>
      </c>
      <c r="D20114" s="3" t="s">
        <v>17261</v>
      </c>
      <c r="E20114" s="3" t="s">
        <v>17262</v>
      </c>
      <c r="F20114" s="3">
        <v>7.0</v>
      </c>
      <c r="G20114" s="3">
        <v>2.0</v>
      </c>
      <c r="H20114" s="3" t="s">
        <v>17659</v>
      </c>
      <c r="I20114" s="3" t="s">
        <v>17659</v>
      </c>
      <c r="J20114" s="3" t="s">
        <v>17660</v>
      </c>
      <c r="K20114" s="3" t="s">
        <v>24</v>
      </c>
      <c r="L20114" s="3">
        <v>16.0</v>
      </c>
      <c r="M20114" s="3" t="s">
        <v>30</v>
      </c>
      <c r="N20114" s="3" t="s">
        <v>15035</v>
      </c>
      <c r="O20114" s="3" t="s">
        <v>1012</v>
      </c>
      <c r="P20114" s="4">
        <v>20784.0</v>
      </c>
      <c r="Q20114" s="3" t="s">
        <v>169</v>
      </c>
      <c r="S20114" s="3" t="s">
        <v>34</v>
      </c>
    </row>
    <row r="20115">
      <c r="A20115" s="2">
        <v>42318.71491898148</v>
      </c>
      <c r="B20115" s="3">
        <v>2.0</v>
      </c>
      <c r="C20115" s="3" t="s">
        <v>17260</v>
      </c>
      <c r="D20115" s="3" t="s">
        <v>17261</v>
      </c>
      <c r="E20115" s="3" t="s">
        <v>17262</v>
      </c>
      <c r="F20115" s="3">
        <v>7.0</v>
      </c>
      <c r="G20115" s="3">
        <v>2.0</v>
      </c>
      <c r="H20115" s="3" t="s">
        <v>17659</v>
      </c>
      <c r="I20115" s="3" t="s">
        <v>17659</v>
      </c>
      <c r="J20115" s="3" t="s">
        <v>17660</v>
      </c>
      <c r="K20115" s="3" t="s">
        <v>24</v>
      </c>
      <c r="L20115" s="3">
        <v>17.0</v>
      </c>
      <c r="M20115" s="3" t="s">
        <v>25</v>
      </c>
      <c r="N20115" s="3" t="s">
        <v>17675</v>
      </c>
      <c r="O20115" s="3" t="s">
        <v>95</v>
      </c>
      <c r="P20115" s="4">
        <v>18842.0</v>
      </c>
      <c r="Q20115" s="3" t="s">
        <v>1205</v>
      </c>
      <c r="S20115" s="3" t="s">
        <v>34</v>
      </c>
    </row>
    <row r="20116">
      <c r="A20116" s="2">
        <v>42318.71491898148</v>
      </c>
      <c r="B20116" s="3">
        <v>2.0</v>
      </c>
      <c r="C20116" s="3" t="s">
        <v>17260</v>
      </c>
      <c r="D20116" s="3" t="s">
        <v>17283</v>
      </c>
      <c r="E20116" s="3" t="s">
        <v>17284</v>
      </c>
      <c r="F20116" s="3">
        <v>7.0</v>
      </c>
      <c r="G20116" s="3">
        <v>2.0</v>
      </c>
      <c r="H20116" s="3" t="s">
        <v>17659</v>
      </c>
      <c r="I20116" s="3" t="s">
        <v>17659</v>
      </c>
      <c r="J20116" s="3" t="s">
        <v>17660</v>
      </c>
      <c r="K20116" s="3" t="s">
        <v>24</v>
      </c>
      <c r="L20116" s="3">
        <v>1.0</v>
      </c>
      <c r="M20116" s="3" t="s">
        <v>30</v>
      </c>
      <c r="N20116" s="3" t="s">
        <v>17676</v>
      </c>
      <c r="O20116" s="3" t="s">
        <v>17677</v>
      </c>
      <c r="P20116" s="4">
        <v>32038.0</v>
      </c>
      <c r="Q20116" s="3" t="s">
        <v>132</v>
      </c>
      <c r="S20116" s="3" t="s">
        <v>34</v>
      </c>
    </row>
    <row r="20117">
      <c r="A20117" s="2">
        <v>42318.71491898148</v>
      </c>
      <c r="B20117" s="3">
        <v>2.0</v>
      </c>
      <c r="C20117" s="3" t="s">
        <v>17260</v>
      </c>
      <c r="D20117" s="3" t="s">
        <v>17283</v>
      </c>
      <c r="E20117" s="3" t="s">
        <v>17284</v>
      </c>
      <c r="F20117" s="3">
        <v>7.0</v>
      </c>
      <c r="G20117" s="3">
        <v>2.0</v>
      </c>
      <c r="H20117" s="3" t="s">
        <v>17659</v>
      </c>
      <c r="I20117" s="3" t="s">
        <v>17659</v>
      </c>
      <c r="J20117" s="3" t="s">
        <v>17660</v>
      </c>
      <c r="K20117" s="3" t="s">
        <v>24</v>
      </c>
      <c r="L20117" s="3">
        <v>2.0</v>
      </c>
      <c r="M20117" s="3" t="s">
        <v>25</v>
      </c>
      <c r="N20117" s="3" t="s">
        <v>17663</v>
      </c>
      <c r="O20117" s="3" t="s">
        <v>639</v>
      </c>
      <c r="P20117" s="4">
        <v>26739.0</v>
      </c>
      <c r="Q20117" s="3" t="s">
        <v>52</v>
      </c>
      <c r="S20117" s="3" t="s">
        <v>34</v>
      </c>
    </row>
    <row r="20118">
      <c r="A20118" s="2">
        <v>42318.71491898148</v>
      </c>
      <c r="B20118" s="3">
        <v>2.0</v>
      </c>
      <c r="C20118" s="3" t="s">
        <v>17260</v>
      </c>
      <c r="D20118" s="3" t="s">
        <v>17283</v>
      </c>
      <c r="E20118" s="3" t="s">
        <v>17284</v>
      </c>
      <c r="F20118" s="3">
        <v>7.0</v>
      </c>
      <c r="G20118" s="3">
        <v>2.0</v>
      </c>
      <c r="H20118" s="3" t="s">
        <v>17659</v>
      </c>
      <c r="I20118" s="3" t="s">
        <v>17659</v>
      </c>
      <c r="J20118" s="3" t="s">
        <v>17660</v>
      </c>
      <c r="K20118" s="3" t="s">
        <v>24</v>
      </c>
      <c r="L20118" s="3">
        <v>3.0</v>
      </c>
      <c r="M20118" s="3" t="s">
        <v>30</v>
      </c>
      <c r="N20118" s="3" t="s">
        <v>17678</v>
      </c>
      <c r="O20118" s="3" t="s">
        <v>17679</v>
      </c>
      <c r="P20118" s="4">
        <v>19613.0</v>
      </c>
      <c r="Q20118" s="3" t="s">
        <v>117</v>
      </c>
      <c r="S20118" s="3" t="s">
        <v>34</v>
      </c>
    </row>
    <row r="20119">
      <c r="A20119" s="2">
        <v>42318.71491898148</v>
      </c>
      <c r="B20119" s="3">
        <v>2.0</v>
      </c>
      <c r="C20119" s="3" t="s">
        <v>17260</v>
      </c>
      <c r="D20119" s="3" t="s">
        <v>17283</v>
      </c>
      <c r="E20119" s="3" t="s">
        <v>17284</v>
      </c>
      <c r="F20119" s="3">
        <v>7.0</v>
      </c>
      <c r="G20119" s="3">
        <v>2.0</v>
      </c>
      <c r="H20119" s="3" t="s">
        <v>17659</v>
      </c>
      <c r="I20119" s="3" t="s">
        <v>17659</v>
      </c>
      <c r="J20119" s="3" t="s">
        <v>17660</v>
      </c>
      <c r="K20119" s="3" t="s">
        <v>24</v>
      </c>
      <c r="L20119" s="3">
        <v>4.0</v>
      </c>
      <c r="M20119" s="3" t="s">
        <v>25</v>
      </c>
      <c r="N20119" s="3" t="s">
        <v>17680</v>
      </c>
      <c r="O20119" s="3" t="s">
        <v>91</v>
      </c>
      <c r="P20119" s="4">
        <v>18825.0</v>
      </c>
      <c r="Q20119" s="3" t="s">
        <v>247</v>
      </c>
      <c r="S20119" s="3" t="s">
        <v>34</v>
      </c>
    </row>
    <row r="20120">
      <c r="A20120" s="2">
        <v>42318.71491898148</v>
      </c>
      <c r="B20120" s="3">
        <v>2.0</v>
      </c>
      <c r="C20120" s="3" t="s">
        <v>17260</v>
      </c>
      <c r="D20120" s="3" t="s">
        <v>17283</v>
      </c>
      <c r="E20120" s="3" t="s">
        <v>17284</v>
      </c>
      <c r="F20120" s="3">
        <v>7.0</v>
      </c>
      <c r="G20120" s="3">
        <v>2.0</v>
      </c>
      <c r="H20120" s="3" t="s">
        <v>17659</v>
      </c>
      <c r="I20120" s="3" t="s">
        <v>17659</v>
      </c>
      <c r="J20120" s="3" t="s">
        <v>17660</v>
      </c>
      <c r="K20120" s="3" t="s">
        <v>24</v>
      </c>
      <c r="L20120" s="3">
        <v>5.0</v>
      </c>
      <c r="M20120" s="3" t="s">
        <v>30</v>
      </c>
      <c r="N20120" s="3" t="s">
        <v>3946</v>
      </c>
      <c r="O20120" s="3" t="s">
        <v>869</v>
      </c>
      <c r="P20120" s="4">
        <v>23795.0</v>
      </c>
      <c r="Q20120" s="3" t="s">
        <v>110</v>
      </c>
      <c r="S20120" s="3" t="s">
        <v>34</v>
      </c>
    </row>
    <row r="20121">
      <c r="A20121" s="2">
        <v>42318.71491898148</v>
      </c>
      <c r="B20121" s="3">
        <v>2.0</v>
      </c>
      <c r="C20121" s="3" t="s">
        <v>17260</v>
      </c>
      <c r="D20121" s="3" t="s">
        <v>17283</v>
      </c>
      <c r="E20121" s="3" t="s">
        <v>17284</v>
      </c>
      <c r="F20121" s="3">
        <v>7.0</v>
      </c>
      <c r="G20121" s="3">
        <v>2.0</v>
      </c>
      <c r="H20121" s="3" t="s">
        <v>17659</v>
      </c>
      <c r="I20121" s="3" t="s">
        <v>17659</v>
      </c>
      <c r="J20121" s="3" t="s">
        <v>17660</v>
      </c>
      <c r="K20121" s="3" t="s">
        <v>24</v>
      </c>
      <c r="L20121" s="3">
        <v>6.0</v>
      </c>
      <c r="M20121" s="3" t="s">
        <v>25</v>
      </c>
      <c r="N20121" s="3" t="s">
        <v>17681</v>
      </c>
      <c r="O20121" s="3" t="s">
        <v>898</v>
      </c>
      <c r="P20121" s="4">
        <v>17729.0</v>
      </c>
      <c r="Q20121" s="3" t="s">
        <v>205</v>
      </c>
      <c r="S20121" s="3" t="s">
        <v>34</v>
      </c>
    </row>
    <row r="20122">
      <c r="A20122" s="2">
        <v>42318.71491898148</v>
      </c>
      <c r="B20122" s="3">
        <v>2.0</v>
      </c>
      <c r="C20122" s="3" t="s">
        <v>17260</v>
      </c>
      <c r="D20122" s="3" t="s">
        <v>17283</v>
      </c>
      <c r="E20122" s="3" t="s">
        <v>17284</v>
      </c>
      <c r="F20122" s="3">
        <v>7.0</v>
      </c>
      <c r="G20122" s="3">
        <v>2.0</v>
      </c>
      <c r="H20122" s="3" t="s">
        <v>17659</v>
      </c>
      <c r="I20122" s="3" t="s">
        <v>17659</v>
      </c>
      <c r="J20122" s="3" t="s">
        <v>17660</v>
      </c>
      <c r="K20122" s="3" t="s">
        <v>24</v>
      </c>
      <c r="L20122" s="3">
        <v>7.0</v>
      </c>
      <c r="M20122" s="3" t="s">
        <v>30</v>
      </c>
      <c r="N20122" s="3" t="s">
        <v>17682</v>
      </c>
      <c r="O20122" s="3" t="s">
        <v>17683</v>
      </c>
      <c r="P20122" s="4">
        <v>34382.0</v>
      </c>
      <c r="Q20122" s="3" t="s">
        <v>191</v>
      </c>
      <c r="S20122" s="3" t="s">
        <v>34</v>
      </c>
    </row>
    <row r="20123">
      <c r="A20123" s="2">
        <v>42318.71491898148</v>
      </c>
      <c r="B20123" s="3">
        <v>2.0</v>
      </c>
      <c r="C20123" s="3" t="s">
        <v>17260</v>
      </c>
      <c r="D20123" s="3" t="s">
        <v>17283</v>
      </c>
      <c r="E20123" s="3" t="s">
        <v>17284</v>
      </c>
      <c r="F20123" s="3">
        <v>7.0</v>
      </c>
      <c r="G20123" s="3">
        <v>2.0</v>
      </c>
      <c r="H20123" s="3" t="s">
        <v>17659</v>
      </c>
      <c r="I20123" s="3" t="s">
        <v>17659</v>
      </c>
      <c r="J20123" s="3" t="s">
        <v>17660</v>
      </c>
      <c r="K20123" s="3" t="s">
        <v>24</v>
      </c>
      <c r="L20123" s="3">
        <v>8.0</v>
      </c>
      <c r="M20123" s="3" t="s">
        <v>25</v>
      </c>
      <c r="N20123" s="3" t="s">
        <v>17684</v>
      </c>
      <c r="O20123" s="3" t="s">
        <v>251</v>
      </c>
      <c r="P20123" s="4">
        <v>26394.0</v>
      </c>
      <c r="Q20123" s="3" t="s">
        <v>216</v>
      </c>
      <c r="S20123" s="3" t="s">
        <v>34</v>
      </c>
    </row>
    <row r="20124">
      <c r="A20124" s="2">
        <v>42318.71491898148</v>
      </c>
      <c r="B20124" s="3">
        <v>2.0</v>
      </c>
      <c r="C20124" s="3" t="s">
        <v>17260</v>
      </c>
      <c r="D20124" s="3" t="s">
        <v>17283</v>
      </c>
      <c r="E20124" s="3" t="s">
        <v>17284</v>
      </c>
      <c r="F20124" s="3">
        <v>7.0</v>
      </c>
      <c r="G20124" s="3">
        <v>2.0</v>
      </c>
      <c r="H20124" s="3" t="s">
        <v>17659</v>
      </c>
      <c r="I20124" s="3" t="s">
        <v>17659</v>
      </c>
      <c r="J20124" s="3" t="s">
        <v>17660</v>
      </c>
      <c r="K20124" s="3" t="s">
        <v>24</v>
      </c>
      <c r="L20124" s="3">
        <v>9.0</v>
      </c>
      <c r="M20124" s="3" t="s">
        <v>30</v>
      </c>
      <c r="N20124" s="3" t="s">
        <v>11886</v>
      </c>
      <c r="O20124" s="3" t="s">
        <v>139</v>
      </c>
      <c r="P20124" s="4">
        <v>24005.0</v>
      </c>
      <c r="Q20124" s="3" t="s">
        <v>1605</v>
      </c>
      <c r="S20124" s="3" t="s">
        <v>34</v>
      </c>
    </row>
    <row r="20125">
      <c r="A20125" s="2">
        <v>42318.71491898148</v>
      </c>
      <c r="B20125" s="3">
        <v>2.0</v>
      </c>
      <c r="C20125" s="3" t="s">
        <v>17260</v>
      </c>
      <c r="D20125" s="3" t="s">
        <v>17283</v>
      </c>
      <c r="E20125" s="3" t="s">
        <v>17284</v>
      </c>
      <c r="F20125" s="3">
        <v>7.0</v>
      </c>
      <c r="G20125" s="3">
        <v>2.0</v>
      </c>
      <c r="H20125" s="3" t="s">
        <v>17659</v>
      </c>
      <c r="I20125" s="3" t="s">
        <v>17659</v>
      </c>
      <c r="J20125" s="3" t="s">
        <v>17660</v>
      </c>
      <c r="K20125" s="3" t="s">
        <v>24</v>
      </c>
      <c r="L20125" s="3">
        <v>10.0</v>
      </c>
      <c r="M20125" s="3" t="s">
        <v>25</v>
      </c>
      <c r="N20125" s="3" t="s">
        <v>17685</v>
      </c>
      <c r="O20125" s="3" t="s">
        <v>1053</v>
      </c>
      <c r="P20125" s="4">
        <v>21493.0</v>
      </c>
      <c r="Q20125" s="3" t="s">
        <v>132</v>
      </c>
      <c r="S20125" s="3" t="s">
        <v>34</v>
      </c>
    </row>
    <row r="20126">
      <c r="A20126" s="2">
        <v>42318.71491898148</v>
      </c>
      <c r="B20126" s="3">
        <v>2.0</v>
      </c>
      <c r="C20126" s="3" t="s">
        <v>17260</v>
      </c>
      <c r="D20126" s="3" t="s">
        <v>17283</v>
      </c>
      <c r="E20126" s="3" t="s">
        <v>17284</v>
      </c>
      <c r="F20126" s="3">
        <v>7.0</v>
      </c>
      <c r="G20126" s="3">
        <v>2.0</v>
      </c>
      <c r="H20126" s="3" t="s">
        <v>17659</v>
      </c>
      <c r="I20126" s="3" t="s">
        <v>17659</v>
      </c>
      <c r="J20126" s="3" t="s">
        <v>17660</v>
      </c>
      <c r="K20126" s="3" t="s">
        <v>24</v>
      </c>
      <c r="L20126" s="3">
        <v>11.0</v>
      </c>
      <c r="M20126" s="3" t="s">
        <v>30</v>
      </c>
      <c r="N20126" s="3" t="s">
        <v>17686</v>
      </c>
      <c r="O20126" s="3" t="s">
        <v>17687</v>
      </c>
      <c r="P20126" s="4">
        <v>29981.0</v>
      </c>
      <c r="Q20126" s="3" t="s">
        <v>43</v>
      </c>
      <c r="S20126" s="3" t="s">
        <v>34</v>
      </c>
    </row>
    <row r="20127">
      <c r="A20127" s="2">
        <v>42318.71491898148</v>
      </c>
      <c r="B20127" s="3">
        <v>2.0</v>
      </c>
      <c r="C20127" s="3" t="s">
        <v>17260</v>
      </c>
      <c r="D20127" s="3" t="s">
        <v>17283</v>
      </c>
      <c r="E20127" s="3" t="s">
        <v>17284</v>
      </c>
      <c r="F20127" s="3">
        <v>7.0</v>
      </c>
      <c r="G20127" s="3">
        <v>2.0</v>
      </c>
      <c r="H20127" s="3" t="s">
        <v>17659</v>
      </c>
      <c r="I20127" s="3" t="s">
        <v>17659</v>
      </c>
      <c r="J20127" s="3" t="s">
        <v>17660</v>
      </c>
      <c r="K20127" s="3" t="s">
        <v>24</v>
      </c>
      <c r="L20127" s="3">
        <v>12.0</v>
      </c>
      <c r="M20127" s="3" t="s">
        <v>25</v>
      </c>
      <c r="N20127" s="3" t="s">
        <v>17394</v>
      </c>
      <c r="O20127" s="3" t="s">
        <v>664</v>
      </c>
      <c r="P20127" s="4">
        <v>27794.0</v>
      </c>
      <c r="Q20127" s="3" t="s">
        <v>33</v>
      </c>
      <c r="S20127" s="3" t="s">
        <v>34</v>
      </c>
    </row>
    <row r="20128">
      <c r="A20128" s="2">
        <v>42318.71491898148</v>
      </c>
      <c r="B20128" s="3">
        <v>2.0</v>
      </c>
      <c r="C20128" s="3" t="s">
        <v>17260</v>
      </c>
      <c r="D20128" s="3" t="s">
        <v>17283</v>
      </c>
      <c r="E20128" s="3" t="s">
        <v>17284</v>
      </c>
      <c r="F20128" s="3">
        <v>7.0</v>
      </c>
      <c r="G20128" s="3">
        <v>2.0</v>
      </c>
      <c r="H20128" s="3" t="s">
        <v>17659</v>
      </c>
      <c r="I20128" s="3" t="s">
        <v>17659</v>
      </c>
      <c r="J20128" s="3" t="s">
        <v>17660</v>
      </c>
      <c r="K20128" s="3" t="s">
        <v>24</v>
      </c>
      <c r="L20128" s="3">
        <v>13.0</v>
      </c>
      <c r="M20128" s="3" t="s">
        <v>30</v>
      </c>
      <c r="N20128" s="3" t="s">
        <v>17688</v>
      </c>
      <c r="O20128" s="3" t="s">
        <v>809</v>
      </c>
      <c r="P20128" s="4">
        <v>17494.0</v>
      </c>
      <c r="Q20128" s="3" t="s">
        <v>49</v>
      </c>
      <c r="S20128" s="3" t="s">
        <v>34</v>
      </c>
    </row>
    <row r="20129">
      <c r="A20129" s="2">
        <v>42318.71491898148</v>
      </c>
      <c r="B20129" s="3">
        <v>2.0</v>
      </c>
      <c r="C20129" s="3" t="s">
        <v>17260</v>
      </c>
      <c r="D20129" s="3" t="s">
        <v>17283</v>
      </c>
      <c r="E20129" s="3" t="s">
        <v>17284</v>
      </c>
      <c r="F20129" s="3">
        <v>7.0</v>
      </c>
      <c r="G20129" s="3">
        <v>2.0</v>
      </c>
      <c r="H20129" s="3" t="s">
        <v>17659</v>
      </c>
      <c r="I20129" s="3" t="s">
        <v>17659</v>
      </c>
      <c r="J20129" s="3" t="s">
        <v>17660</v>
      </c>
      <c r="K20129" s="3" t="s">
        <v>24</v>
      </c>
      <c r="L20129" s="3">
        <v>14.0</v>
      </c>
      <c r="M20129" s="3" t="s">
        <v>25</v>
      </c>
      <c r="N20129" s="3" t="s">
        <v>5223</v>
      </c>
      <c r="O20129" s="3" t="s">
        <v>1189</v>
      </c>
      <c r="P20129" s="4">
        <v>15864.0</v>
      </c>
      <c r="Q20129" s="3" t="s">
        <v>105</v>
      </c>
      <c r="S20129" s="3" t="s">
        <v>34</v>
      </c>
    </row>
    <row r="20130">
      <c r="A20130" s="2">
        <v>42318.71491898148</v>
      </c>
      <c r="B20130" s="3">
        <v>2.0</v>
      </c>
      <c r="C20130" s="3" t="s">
        <v>17260</v>
      </c>
      <c r="D20130" s="3" t="s">
        <v>17283</v>
      </c>
      <c r="E20130" s="3" t="s">
        <v>17284</v>
      </c>
      <c r="F20130" s="3">
        <v>7.0</v>
      </c>
      <c r="G20130" s="3">
        <v>2.0</v>
      </c>
      <c r="H20130" s="3" t="s">
        <v>17659</v>
      </c>
      <c r="I20130" s="3" t="s">
        <v>17659</v>
      </c>
      <c r="J20130" s="3" t="s">
        <v>17660</v>
      </c>
      <c r="K20130" s="3" t="s">
        <v>24</v>
      </c>
      <c r="L20130" s="3">
        <v>15.0</v>
      </c>
      <c r="M20130" s="3" t="s">
        <v>30</v>
      </c>
      <c r="N20130" s="3" t="s">
        <v>124</v>
      </c>
      <c r="O20130" s="3" t="s">
        <v>81</v>
      </c>
      <c r="P20130" s="4">
        <v>24046.0</v>
      </c>
      <c r="Q20130" s="3" t="s">
        <v>216</v>
      </c>
      <c r="S20130" s="3" t="s">
        <v>34</v>
      </c>
    </row>
    <row r="20131">
      <c r="A20131" s="2">
        <v>42318.71491898148</v>
      </c>
      <c r="B20131" s="3">
        <v>2.0</v>
      </c>
      <c r="C20131" s="3" t="s">
        <v>17260</v>
      </c>
      <c r="D20131" s="3" t="s">
        <v>17283</v>
      </c>
      <c r="E20131" s="3" t="s">
        <v>17284</v>
      </c>
      <c r="F20131" s="3">
        <v>7.0</v>
      </c>
      <c r="G20131" s="3">
        <v>2.0</v>
      </c>
      <c r="H20131" s="3" t="s">
        <v>17659</v>
      </c>
      <c r="I20131" s="3" t="s">
        <v>17659</v>
      </c>
      <c r="J20131" s="3" t="s">
        <v>17660</v>
      </c>
      <c r="K20131" s="3" t="s">
        <v>24</v>
      </c>
      <c r="L20131" s="3">
        <v>16.0</v>
      </c>
      <c r="M20131" s="3" t="s">
        <v>25</v>
      </c>
      <c r="N20131" s="3" t="s">
        <v>17689</v>
      </c>
      <c r="O20131" s="3" t="s">
        <v>109</v>
      </c>
      <c r="P20131" s="4">
        <v>16527.0</v>
      </c>
      <c r="Q20131" s="3" t="s">
        <v>209</v>
      </c>
      <c r="S20131" s="3" t="s">
        <v>34</v>
      </c>
    </row>
    <row r="20132">
      <c r="A20132" s="2">
        <v>42318.71491898148</v>
      </c>
      <c r="B20132" s="3">
        <v>2.0</v>
      </c>
      <c r="C20132" s="3" t="s">
        <v>17260</v>
      </c>
      <c r="D20132" s="3" t="s">
        <v>17303</v>
      </c>
      <c r="E20132" s="3" t="s">
        <v>17304</v>
      </c>
      <c r="F20132" s="3">
        <v>7.0</v>
      </c>
      <c r="G20132" s="3">
        <v>2.0</v>
      </c>
      <c r="H20132" s="3" t="s">
        <v>17659</v>
      </c>
      <c r="I20132" s="3" t="s">
        <v>17659</v>
      </c>
      <c r="J20132" s="3" t="s">
        <v>17660</v>
      </c>
      <c r="K20132" s="3" t="s">
        <v>24</v>
      </c>
      <c r="L20132" s="3">
        <v>1.0</v>
      </c>
      <c r="M20132" s="3" t="s">
        <v>30</v>
      </c>
      <c r="N20132" s="3" t="s">
        <v>17690</v>
      </c>
      <c r="O20132" s="3" t="s">
        <v>112</v>
      </c>
      <c r="P20132" s="4">
        <v>17628.0</v>
      </c>
      <c r="Q20132" s="3" t="s">
        <v>205</v>
      </c>
      <c r="S20132" s="3" t="s">
        <v>34</v>
      </c>
    </row>
    <row r="20133">
      <c r="A20133" s="2">
        <v>42318.71491898148</v>
      </c>
      <c r="B20133" s="3">
        <v>2.0</v>
      </c>
      <c r="C20133" s="3" t="s">
        <v>17260</v>
      </c>
      <c r="D20133" s="3" t="s">
        <v>17303</v>
      </c>
      <c r="E20133" s="3" t="s">
        <v>17304</v>
      </c>
      <c r="F20133" s="3">
        <v>7.0</v>
      </c>
      <c r="G20133" s="3">
        <v>2.0</v>
      </c>
      <c r="H20133" s="3" t="s">
        <v>17659</v>
      </c>
      <c r="I20133" s="3" t="s">
        <v>17659</v>
      </c>
      <c r="J20133" s="3" t="s">
        <v>17660</v>
      </c>
      <c r="K20133" s="3" t="s">
        <v>24</v>
      </c>
      <c r="L20133" s="3">
        <v>2.0</v>
      </c>
      <c r="M20133" s="3" t="s">
        <v>25</v>
      </c>
      <c r="N20133" s="3" t="s">
        <v>17688</v>
      </c>
      <c r="O20133" s="3" t="s">
        <v>415</v>
      </c>
      <c r="P20133" s="4">
        <v>18952.0</v>
      </c>
      <c r="Q20133" s="3" t="s">
        <v>52</v>
      </c>
      <c r="S20133" s="3" t="s">
        <v>34</v>
      </c>
    </row>
    <row r="20134">
      <c r="A20134" s="2">
        <v>42318.71491898148</v>
      </c>
      <c r="B20134" s="3">
        <v>2.0</v>
      </c>
      <c r="C20134" s="3" t="s">
        <v>17260</v>
      </c>
      <c r="D20134" s="3" t="s">
        <v>17303</v>
      </c>
      <c r="E20134" s="3" t="s">
        <v>17304</v>
      </c>
      <c r="F20134" s="3">
        <v>7.0</v>
      </c>
      <c r="G20134" s="3">
        <v>2.0</v>
      </c>
      <c r="H20134" s="3" t="s">
        <v>17659</v>
      </c>
      <c r="I20134" s="3" t="s">
        <v>17659</v>
      </c>
      <c r="J20134" s="3" t="s">
        <v>17660</v>
      </c>
      <c r="K20134" s="3" t="s">
        <v>24</v>
      </c>
      <c r="L20134" s="3">
        <v>3.0</v>
      </c>
      <c r="M20134" s="3" t="s">
        <v>30</v>
      </c>
      <c r="N20134" s="3" t="s">
        <v>8755</v>
      </c>
      <c r="O20134" s="3" t="s">
        <v>17691</v>
      </c>
      <c r="P20134" s="4">
        <v>17731.0</v>
      </c>
      <c r="Q20134" s="3" t="s">
        <v>105</v>
      </c>
      <c r="S20134" s="3" t="s">
        <v>34</v>
      </c>
    </row>
    <row r="20135">
      <c r="A20135" s="2">
        <v>42318.71491898148</v>
      </c>
      <c r="B20135" s="3">
        <v>2.0</v>
      </c>
      <c r="C20135" s="3" t="s">
        <v>17260</v>
      </c>
      <c r="D20135" s="3" t="s">
        <v>17303</v>
      </c>
      <c r="E20135" s="3" t="s">
        <v>17304</v>
      </c>
      <c r="F20135" s="3">
        <v>7.0</v>
      </c>
      <c r="G20135" s="3">
        <v>2.0</v>
      </c>
      <c r="H20135" s="3" t="s">
        <v>17659</v>
      </c>
      <c r="I20135" s="3" t="s">
        <v>17659</v>
      </c>
      <c r="J20135" s="3" t="s">
        <v>17660</v>
      </c>
      <c r="K20135" s="3" t="s">
        <v>24</v>
      </c>
      <c r="L20135" s="3">
        <v>4.0</v>
      </c>
      <c r="M20135" s="3" t="s">
        <v>25</v>
      </c>
      <c r="N20135" s="3" t="s">
        <v>17692</v>
      </c>
      <c r="O20135" s="3" t="s">
        <v>200</v>
      </c>
      <c r="P20135" s="4">
        <v>22582.0</v>
      </c>
      <c r="Q20135" s="3" t="s">
        <v>228</v>
      </c>
      <c r="S20135" s="3" t="s">
        <v>34</v>
      </c>
    </row>
    <row r="20136">
      <c r="A20136" s="2">
        <v>42318.71491898148</v>
      </c>
      <c r="B20136" s="3">
        <v>2.0</v>
      </c>
      <c r="C20136" s="3" t="s">
        <v>17260</v>
      </c>
      <c r="D20136" s="3" t="s">
        <v>17303</v>
      </c>
      <c r="E20136" s="3" t="s">
        <v>17304</v>
      </c>
      <c r="F20136" s="3">
        <v>7.0</v>
      </c>
      <c r="G20136" s="3">
        <v>2.0</v>
      </c>
      <c r="H20136" s="3" t="s">
        <v>17659</v>
      </c>
      <c r="I20136" s="3" t="s">
        <v>17659</v>
      </c>
      <c r="J20136" s="3" t="s">
        <v>17660</v>
      </c>
      <c r="K20136" s="3" t="s">
        <v>24</v>
      </c>
      <c r="L20136" s="3">
        <v>5.0</v>
      </c>
      <c r="M20136" s="3" t="s">
        <v>30</v>
      </c>
      <c r="N20136" s="3" t="s">
        <v>17693</v>
      </c>
      <c r="O20136" s="3" t="s">
        <v>93</v>
      </c>
      <c r="P20136" s="4">
        <v>19495.0</v>
      </c>
      <c r="Q20136" s="3" t="s">
        <v>72</v>
      </c>
      <c r="S20136" s="3" t="s">
        <v>34</v>
      </c>
    </row>
    <row r="20137">
      <c r="A20137" s="2">
        <v>42318.71491898148</v>
      </c>
      <c r="B20137" s="3">
        <v>2.0</v>
      </c>
      <c r="C20137" s="3" t="s">
        <v>17260</v>
      </c>
      <c r="D20137" s="3" t="s">
        <v>17303</v>
      </c>
      <c r="E20137" s="3" t="s">
        <v>17304</v>
      </c>
      <c r="F20137" s="3">
        <v>7.0</v>
      </c>
      <c r="G20137" s="3">
        <v>2.0</v>
      </c>
      <c r="H20137" s="3" t="s">
        <v>17659</v>
      </c>
      <c r="I20137" s="3" t="s">
        <v>17659</v>
      </c>
      <c r="J20137" s="3" t="s">
        <v>17660</v>
      </c>
      <c r="K20137" s="3" t="s">
        <v>24</v>
      </c>
      <c r="L20137" s="3">
        <v>6.0</v>
      </c>
      <c r="M20137" s="3" t="s">
        <v>25</v>
      </c>
      <c r="N20137" s="3" t="s">
        <v>17694</v>
      </c>
      <c r="O20137" s="3" t="s">
        <v>1995</v>
      </c>
      <c r="P20137" s="4">
        <v>15436.0</v>
      </c>
      <c r="Q20137" s="3" t="s">
        <v>49</v>
      </c>
      <c r="S20137" s="3" t="s">
        <v>34</v>
      </c>
    </row>
    <row r="20138">
      <c r="A20138" s="2">
        <v>42318.71491898148</v>
      </c>
      <c r="B20138" s="3">
        <v>2.0</v>
      </c>
      <c r="C20138" s="3" t="s">
        <v>17260</v>
      </c>
      <c r="D20138" s="3" t="s">
        <v>17303</v>
      </c>
      <c r="E20138" s="3" t="s">
        <v>17304</v>
      </c>
      <c r="F20138" s="3">
        <v>7.0</v>
      </c>
      <c r="G20138" s="3">
        <v>2.0</v>
      </c>
      <c r="H20138" s="3" t="s">
        <v>17659</v>
      </c>
      <c r="I20138" s="3" t="s">
        <v>17659</v>
      </c>
      <c r="J20138" s="3" t="s">
        <v>17660</v>
      </c>
      <c r="K20138" s="3" t="s">
        <v>24</v>
      </c>
      <c r="L20138" s="3">
        <v>7.0</v>
      </c>
      <c r="M20138" s="3" t="s">
        <v>30</v>
      </c>
      <c r="N20138" s="3" t="s">
        <v>17199</v>
      </c>
      <c r="O20138" s="3" t="s">
        <v>742</v>
      </c>
      <c r="P20138" s="4">
        <v>19798.0</v>
      </c>
      <c r="Q20138" s="3" t="s">
        <v>49</v>
      </c>
      <c r="S20138" s="3" t="s">
        <v>34</v>
      </c>
    </row>
    <row r="20139">
      <c r="A20139" s="2">
        <v>42318.71491898148</v>
      </c>
      <c r="B20139" s="3">
        <v>2.0</v>
      </c>
      <c r="C20139" s="3" t="s">
        <v>17260</v>
      </c>
      <c r="D20139" s="3" t="s">
        <v>17303</v>
      </c>
      <c r="E20139" s="3" t="s">
        <v>17304</v>
      </c>
      <c r="F20139" s="3">
        <v>7.0</v>
      </c>
      <c r="G20139" s="3">
        <v>2.0</v>
      </c>
      <c r="H20139" s="3" t="s">
        <v>17659</v>
      </c>
      <c r="I20139" s="3" t="s">
        <v>17659</v>
      </c>
      <c r="J20139" s="3" t="s">
        <v>17660</v>
      </c>
      <c r="K20139" s="3" t="s">
        <v>24</v>
      </c>
      <c r="L20139" s="3">
        <v>8.0</v>
      </c>
      <c r="M20139" s="3" t="s">
        <v>25</v>
      </c>
      <c r="N20139" s="3" t="s">
        <v>17695</v>
      </c>
      <c r="O20139" s="3" t="s">
        <v>1899</v>
      </c>
      <c r="P20139" s="4">
        <v>31337.0</v>
      </c>
      <c r="Q20139" s="3" t="s">
        <v>1159</v>
      </c>
      <c r="S20139" s="3" t="s">
        <v>34</v>
      </c>
    </row>
    <row r="20140">
      <c r="A20140" s="2">
        <v>42318.71491898148</v>
      </c>
      <c r="B20140" s="3">
        <v>2.0</v>
      </c>
      <c r="C20140" s="3" t="s">
        <v>17260</v>
      </c>
      <c r="D20140" s="3" t="s">
        <v>17303</v>
      </c>
      <c r="E20140" s="3" t="s">
        <v>17304</v>
      </c>
      <c r="F20140" s="3">
        <v>7.0</v>
      </c>
      <c r="G20140" s="3">
        <v>2.0</v>
      </c>
      <c r="H20140" s="3" t="s">
        <v>17659</v>
      </c>
      <c r="I20140" s="3" t="s">
        <v>17659</v>
      </c>
      <c r="J20140" s="3" t="s">
        <v>17660</v>
      </c>
      <c r="K20140" s="3" t="s">
        <v>24</v>
      </c>
      <c r="L20140" s="3">
        <v>9.0</v>
      </c>
      <c r="M20140" s="3" t="s">
        <v>30</v>
      </c>
      <c r="N20140" s="3" t="s">
        <v>17696</v>
      </c>
      <c r="O20140" s="3" t="s">
        <v>605</v>
      </c>
      <c r="P20140" s="4">
        <v>27754.0</v>
      </c>
      <c r="Q20140" s="3" t="s">
        <v>132</v>
      </c>
      <c r="S20140" s="3" t="s">
        <v>34</v>
      </c>
    </row>
    <row r="20141">
      <c r="A20141" s="2">
        <v>42318.71491898148</v>
      </c>
      <c r="B20141" s="3">
        <v>2.0</v>
      </c>
      <c r="C20141" s="3" t="s">
        <v>17260</v>
      </c>
      <c r="D20141" s="3" t="s">
        <v>17303</v>
      </c>
      <c r="E20141" s="3" t="s">
        <v>17304</v>
      </c>
      <c r="F20141" s="3">
        <v>7.0</v>
      </c>
      <c r="G20141" s="3">
        <v>2.0</v>
      </c>
      <c r="H20141" s="3" t="s">
        <v>17659</v>
      </c>
      <c r="I20141" s="3" t="s">
        <v>17659</v>
      </c>
      <c r="J20141" s="3" t="s">
        <v>17660</v>
      </c>
      <c r="K20141" s="3" t="s">
        <v>24</v>
      </c>
      <c r="L20141" s="3">
        <v>10.0</v>
      </c>
      <c r="M20141" s="3" t="s">
        <v>25</v>
      </c>
      <c r="N20141" s="3" t="s">
        <v>17697</v>
      </c>
      <c r="O20141" s="3" t="s">
        <v>17079</v>
      </c>
      <c r="P20141" s="4">
        <v>24944.0</v>
      </c>
      <c r="Q20141" s="3" t="s">
        <v>228</v>
      </c>
      <c r="S20141" s="3" t="s">
        <v>34</v>
      </c>
    </row>
    <row r="20142">
      <c r="A20142" s="2">
        <v>42318.71491898148</v>
      </c>
      <c r="B20142" s="3">
        <v>2.0</v>
      </c>
      <c r="C20142" s="3" t="s">
        <v>17260</v>
      </c>
      <c r="D20142" s="3" t="s">
        <v>17303</v>
      </c>
      <c r="E20142" s="3" t="s">
        <v>17304</v>
      </c>
      <c r="F20142" s="3">
        <v>7.0</v>
      </c>
      <c r="G20142" s="3">
        <v>2.0</v>
      </c>
      <c r="H20142" s="3" t="s">
        <v>17659</v>
      </c>
      <c r="I20142" s="3" t="s">
        <v>17659</v>
      </c>
      <c r="J20142" s="3" t="s">
        <v>17660</v>
      </c>
      <c r="K20142" s="3" t="s">
        <v>24</v>
      </c>
      <c r="L20142" s="3">
        <v>11.0</v>
      </c>
      <c r="M20142" s="3" t="s">
        <v>30</v>
      </c>
      <c r="N20142" s="3" t="s">
        <v>17698</v>
      </c>
      <c r="O20142" s="3" t="s">
        <v>283</v>
      </c>
      <c r="P20142" s="4">
        <v>30275.0</v>
      </c>
      <c r="Q20142" s="3" t="s">
        <v>132</v>
      </c>
      <c r="S20142" s="3" t="s">
        <v>34</v>
      </c>
    </row>
    <row r="20143">
      <c r="A20143" s="2">
        <v>42318.71491898148</v>
      </c>
      <c r="B20143" s="3">
        <v>2.0</v>
      </c>
      <c r="C20143" s="3" t="s">
        <v>17260</v>
      </c>
      <c r="D20143" s="3" t="s">
        <v>17303</v>
      </c>
      <c r="E20143" s="3" t="s">
        <v>17304</v>
      </c>
      <c r="F20143" s="3">
        <v>7.0</v>
      </c>
      <c r="G20143" s="3">
        <v>2.0</v>
      </c>
      <c r="H20143" s="3" t="s">
        <v>17659</v>
      </c>
      <c r="I20143" s="3" t="s">
        <v>17659</v>
      </c>
      <c r="J20143" s="3" t="s">
        <v>17660</v>
      </c>
      <c r="K20143" s="3" t="s">
        <v>24</v>
      </c>
      <c r="L20143" s="3">
        <v>12.0</v>
      </c>
      <c r="M20143" s="3" t="s">
        <v>25</v>
      </c>
      <c r="N20143" s="3" t="s">
        <v>14228</v>
      </c>
      <c r="O20143" s="3" t="s">
        <v>218</v>
      </c>
      <c r="P20143" s="4">
        <v>23583.0</v>
      </c>
      <c r="Q20143" s="3" t="s">
        <v>247</v>
      </c>
      <c r="S20143" s="3" t="s">
        <v>34</v>
      </c>
    </row>
    <row r="20144">
      <c r="A20144" s="2">
        <v>42318.71491898148</v>
      </c>
      <c r="B20144" s="3">
        <v>2.0</v>
      </c>
      <c r="C20144" s="3" t="s">
        <v>17260</v>
      </c>
      <c r="D20144" s="3" t="s">
        <v>17303</v>
      </c>
      <c r="E20144" s="3" t="s">
        <v>17304</v>
      </c>
      <c r="F20144" s="3">
        <v>7.0</v>
      </c>
      <c r="G20144" s="3">
        <v>2.0</v>
      </c>
      <c r="H20144" s="3" t="s">
        <v>17659</v>
      </c>
      <c r="I20144" s="3" t="s">
        <v>17659</v>
      </c>
      <c r="J20144" s="3" t="s">
        <v>17660</v>
      </c>
      <c r="K20144" s="3" t="s">
        <v>24</v>
      </c>
      <c r="L20144" s="3">
        <v>13.0</v>
      </c>
      <c r="M20144" s="3" t="s">
        <v>30</v>
      </c>
      <c r="N20144" s="3" t="s">
        <v>17699</v>
      </c>
      <c r="O20144" s="3" t="s">
        <v>3731</v>
      </c>
      <c r="P20144" s="4">
        <v>21012.0</v>
      </c>
      <c r="Q20144" s="3" t="s">
        <v>1159</v>
      </c>
      <c r="S20144" s="3" t="s">
        <v>34</v>
      </c>
    </row>
    <row r="20145">
      <c r="A20145" s="2">
        <v>42318.71491898148</v>
      </c>
      <c r="B20145" s="3">
        <v>2.0</v>
      </c>
      <c r="C20145" s="3" t="s">
        <v>17260</v>
      </c>
      <c r="D20145" s="3" t="s">
        <v>17303</v>
      </c>
      <c r="E20145" s="3" t="s">
        <v>17304</v>
      </c>
      <c r="F20145" s="3">
        <v>7.0</v>
      </c>
      <c r="G20145" s="3">
        <v>2.0</v>
      </c>
      <c r="H20145" s="3" t="s">
        <v>17659</v>
      </c>
      <c r="I20145" s="3" t="s">
        <v>17659</v>
      </c>
      <c r="J20145" s="3" t="s">
        <v>17660</v>
      </c>
      <c r="K20145" s="3" t="s">
        <v>24</v>
      </c>
      <c r="L20145" s="3">
        <v>14.0</v>
      </c>
      <c r="M20145" s="3" t="s">
        <v>25</v>
      </c>
      <c r="N20145" s="3" t="s">
        <v>124</v>
      </c>
      <c r="O20145" s="3" t="s">
        <v>458</v>
      </c>
      <c r="P20145" s="4">
        <v>31601.0</v>
      </c>
      <c r="Q20145" s="3" t="s">
        <v>132</v>
      </c>
      <c r="S20145" s="3" t="s">
        <v>34</v>
      </c>
    </row>
    <row r="20146">
      <c r="A20146" s="2">
        <v>42318.71491898148</v>
      </c>
      <c r="B20146" s="3">
        <v>2.0</v>
      </c>
      <c r="C20146" s="3" t="s">
        <v>17260</v>
      </c>
      <c r="D20146" s="3" t="s">
        <v>17303</v>
      </c>
      <c r="E20146" s="3" t="s">
        <v>17304</v>
      </c>
      <c r="F20146" s="3">
        <v>7.0</v>
      </c>
      <c r="G20146" s="3">
        <v>2.0</v>
      </c>
      <c r="H20146" s="3" t="s">
        <v>17659</v>
      </c>
      <c r="I20146" s="3" t="s">
        <v>17659</v>
      </c>
      <c r="J20146" s="3" t="s">
        <v>17660</v>
      </c>
      <c r="K20146" s="3" t="s">
        <v>24</v>
      </c>
      <c r="L20146" s="3">
        <v>15.0</v>
      </c>
      <c r="M20146" s="3" t="s">
        <v>30</v>
      </c>
      <c r="N20146" s="3" t="s">
        <v>17700</v>
      </c>
      <c r="O20146" s="3" t="s">
        <v>1694</v>
      </c>
      <c r="P20146" s="4">
        <v>12385.0</v>
      </c>
      <c r="Q20146" s="3" t="s">
        <v>105</v>
      </c>
      <c r="S20146" s="3" t="s">
        <v>34</v>
      </c>
    </row>
    <row r="20147">
      <c r="A20147" s="2">
        <v>42318.71491898148</v>
      </c>
      <c r="B20147" s="3">
        <v>2.0</v>
      </c>
      <c r="C20147" s="3" t="s">
        <v>17260</v>
      </c>
      <c r="D20147" s="3" t="s">
        <v>17320</v>
      </c>
      <c r="E20147" s="3" t="s">
        <v>17321</v>
      </c>
      <c r="F20147" s="3">
        <v>7.0</v>
      </c>
      <c r="G20147" s="3">
        <v>2.0</v>
      </c>
      <c r="H20147" s="3" t="s">
        <v>17659</v>
      </c>
      <c r="I20147" s="3" t="s">
        <v>17659</v>
      </c>
      <c r="J20147" s="3" t="s">
        <v>17660</v>
      </c>
      <c r="K20147" s="3" t="s">
        <v>272</v>
      </c>
      <c r="L20147" s="3">
        <v>1.0</v>
      </c>
      <c r="M20147" s="3" t="s">
        <v>25</v>
      </c>
      <c r="N20147" s="3" t="s">
        <v>124</v>
      </c>
      <c r="O20147" s="3" t="s">
        <v>218</v>
      </c>
      <c r="P20147" s="4">
        <v>20956.0</v>
      </c>
      <c r="Q20147" s="3" t="s">
        <v>380</v>
      </c>
      <c r="S20147" s="3" t="s">
        <v>34</v>
      </c>
    </row>
    <row r="20148">
      <c r="A20148" s="2">
        <v>42318.71491898148</v>
      </c>
      <c r="B20148" s="3">
        <v>2.0</v>
      </c>
      <c r="C20148" s="3" t="s">
        <v>17260</v>
      </c>
      <c r="D20148" s="3" t="s">
        <v>17320</v>
      </c>
      <c r="E20148" s="3" t="s">
        <v>17321</v>
      </c>
      <c r="F20148" s="3">
        <v>7.0</v>
      </c>
      <c r="G20148" s="3">
        <v>2.0</v>
      </c>
      <c r="H20148" s="3" t="s">
        <v>17659</v>
      </c>
      <c r="I20148" s="3" t="s">
        <v>17659</v>
      </c>
      <c r="J20148" s="3" t="s">
        <v>17660</v>
      </c>
      <c r="K20148" s="3" t="s">
        <v>24</v>
      </c>
      <c r="L20148" s="3">
        <v>2.0</v>
      </c>
      <c r="M20148" s="3" t="s">
        <v>30</v>
      </c>
      <c r="N20148" s="3" t="s">
        <v>17701</v>
      </c>
      <c r="O20148" s="3" t="s">
        <v>235</v>
      </c>
      <c r="P20148" s="4">
        <v>21822.0</v>
      </c>
      <c r="Q20148" s="3" t="s">
        <v>52</v>
      </c>
      <c r="S20148" s="3" t="s">
        <v>34</v>
      </c>
    </row>
    <row r="20149">
      <c r="A20149" s="2">
        <v>42318.71491898148</v>
      </c>
      <c r="B20149" s="3">
        <v>2.0</v>
      </c>
      <c r="C20149" s="3" t="s">
        <v>17260</v>
      </c>
      <c r="D20149" s="3" t="s">
        <v>17320</v>
      </c>
      <c r="E20149" s="3" t="s">
        <v>17321</v>
      </c>
      <c r="F20149" s="3">
        <v>7.0</v>
      </c>
      <c r="G20149" s="3">
        <v>2.0</v>
      </c>
      <c r="H20149" s="3" t="s">
        <v>17659</v>
      </c>
      <c r="I20149" s="3" t="s">
        <v>17659</v>
      </c>
      <c r="J20149" s="3" t="s">
        <v>17660</v>
      </c>
      <c r="K20149" s="3" t="s">
        <v>24</v>
      </c>
      <c r="L20149" s="3">
        <v>3.0</v>
      </c>
      <c r="M20149" s="3" t="s">
        <v>25</v>
      </c>
      <c r="N20149" s="3" t="s">
        <v>17702</v>
      </c>
      <c r="O20149" s="3" t="s">
        <v>5783</v>
      </c>
      <c r="P20149" s="4">
        <v>17660.0</v>
      </c>
      <c r="Q20149" s="3" t="s">
        <v>105</v>
      </c>
      <c r="S20149" s="3" t="s">
        <v>34</v>
      </c>
    </row>
    <row r="20150">
      <c r="A20150" s="2">
        <v>42318.71491898148</v>
      </c>
      <c r="B20150" s="3">
        <v>2.0</v>
      </c>
      <c r="C20150" s="3" t="s">
        <v>17260</v>
      </c>
      <c r="D20150" s="3" t="s">
        <v>17320</v>
      </c>
      <c r="E20150" s="3" t="s">
        <v>17321</v>
      </c>
      <c r="F20150" s="3">
        <v>7.0</v>
      </c>
      <c r="G20150" s="3">
        <v>2.0</v>
      </c>
      <c r="H20150" s="3" t="s">
        <v>17659</v>
      </c>
      <c r="I20150" s="3" t="s">
        <v>17659</v>
      </c>
      <c r="J20150" s="3" t="s">
        <v>17660</v>
      </c>
      <c r="K20150" s="3" t="s">
        <v>24</v>
      </c>
      <c r="L20150" s="3">
        <v>4.0</v>
      </c>
      <c r="M20150" s="3" t="s">
        <v>30</v>
      </c>
      <c r="N20150" s="3" t="s">
        <v>17703</v>
      </c>
      <c r="O20150" s="3" t="s">
        <v>12535</v>
      </c>
      <c r="P20150" s="4">
        <v>25836.0</v>
      </c>
      <c r="Q20150" s="3" t="s">
        <v>72</v>
      </c>
      <c r="S20150" s="3" t="s">
        <v>34</v>
      </c>
    </row>
    <row r="20151">
      <c r="A20151" s="2">
        <v>42318.71491898148</v>
      </c>
      <c r="B20151" s="3">
        <v>2.0</v>
      </c>
      <c r="C20151" s="3" t="s">
        <v>17260</v>
      </c>
      <c r="D20151" s="3" t="s">
        <v>17320</v>
      </c>
      <c r="E20151" s="3" t="s">
        <v>17321</v>
      </c>
      <c r="F20151" s="3">
        <v>7.0</v>
      </c>
      <c r="G20151" s="3">
        <v>2.0</v>
      </c>
      <c r="H20151" s="3" t="s">
        <v>17659</v>
      </c>
      <c r="I20151" s="3" t="s">
        <v>17659</v>
      </c>
      <c r="J20151" s="3" t="s">
        <v>17660</v>
      </c>
      <c r="K20151" s="3" t="s">
        <v>24</v>
      </c>
      <c r="L20151" s="3">
        <v>5.0</v>
      </c>
      <c r="M20151" s="3" t="s">
        <v>25</v>
      </c>
      <c r="N20151" s="3" t="s">
        <v>17704</v>
      </c>
      <c r="O20151" s="3" t="s">
        <v>251</v>
      </c>
      <c r="P20151" s="4">
        <v>27820.0</v>
      </c>
      <c r="Q20151" s="3" t="s">
        <v>7332</v>
      </c>
      <c r="S20151" s="3" t="s">
        <v>34</v>
      </c>
    </row>
    <row r="20152">
      <c r="A20152" s="2">
        <v>42318.71491898148</v>
      </c>
      <c r="B20152" s="3">
        <v>2.0</v>
      </c>
      <c r="C20152" s="3" t="s">
        <v>17260</v>
      </c>
      <c r="D20152" s="3" t="s">
        <v>17320</v>
      </c>
      <c r="E20152" s="3" t="s">
        <v>17321</v>
      </c>
      <c r="F20152" s="3">
        <v>7.0</v>
      </c>
      <c r="G20152" s="3">
        <v>2.0</v>
      </c>
      <c r="H20152" s="3" t="s">
        <v>17659</v>
      </c>
      <c r="I20152" s="3" t="s">
        <v>17659</v>
      </c>
      <c r="J20152" s="3" t="s">
        <v>17660</v>
      </c>
      <c r="K20152" s="3" t="s">
        <v>24</v>
      </c>
      <c r="L20152" s="3">
        <v>6.0</v>
      </c>
      <c r="M20152" s="3" t="s">
        <v>30</v>
      </c>
      <c r="N20152" s="3" t="s">
        <v>17705</v>
      </c>
      <c r="O20152" s="3" t="s">
        <v>17706</v>
      </c>
      <c r="P20152" s="4">
        <v>18208.0</v>
      </c>
      <c r="Q20152" s="3" t="s">
        <v>105</v>
      </c>
      <c r="S20152" s="3" t="s">
        <v>34</v>
      </c>
    </row>
    <row r="20153">
      <c r="A20153" s="2">
        <v>42318.71491898148</v>
      </c>
      <c r="B20153" s="3">
        <v>2.0</v>
      </c>
      <c r="C20153" s="3" t="s">
        <v>17260</v>
      </c>
      <c r="D20153" s="3" t="s">
        <v>17320</v>
      </c>
      <c r="E20153" s="3" t="s">
        <v>17321</v>
      </c>
      <c r="F20153" s="3">
        <v>7.0</v>
      </c>
      <c r="G20153" s="3">
        <v>2.0</v>
      </c>
      <c r="H20153" s="3" t="s">
        <v>17659</v>
      </c>
      <c r="I20153" s="3" t="s">
        <v>17659</v>
      </c>
      <c r="J20153" s="3" t="s">
        <v>17660</v>
      </c>
      <c r="K20153" s="3" t="s">
        <v>24</v>
      </c>
      <c r="L20153" s="3">
        <v>7.0</v>
      </c>
      <c r="M20153" s="3" t="s">
        <v>25</v>
      </c>
      <c r="N20153" s="3" t="s">
        <v>17707</v>
      </c>
      <c r="O20153" s="3" t="s">
        <v>4885</v>
      </c>
      <c r="P20153" s="4">
        <v>32329.0</v>
      </c>
      <c r="Q20153" s="3" t="s">
        <v>159</v>
      </c>
      <c r="S20153" s="3" t="s">
        <v>34</v>
      </c>
    </row>
    <row r="20154">
      <c r="A20154" s="2">
        <v>42318.71491898148</v>
      </c>
      <c r="B20154" s="3">
        <v>2.0</v>
      </c>
      <c r="C20154" s="3" t="s">
        <v>17260</v>
      </c>
      <c r="D20154" s="3" t="s">
        <v>17320</v>
      </c>
      <c r="E20154" s="3" t="s">
        <v>17321</v>
      </c>
      <c r="F20154" s="3">
        <v>7.0</v>
      </c>
      <c r="G20154" s="3">
        <v>2.0</v>
      </c>
      <c r="H20154" s="3" t="s">
        <v>17659</v>
      </c>
      <c r="I20154" s="3" t="s">
        <v>17659</v>
      </c>
      <c r="J20154" s="3" t="s">
        <v>17660</v>
      </c>
      <c r="K20154" s="3" t="s">
        <v>24</v>
      </c>
      <c r="L20154" s="3">
        <v>8.0</v>
      </c>
      <c r="M20154" s="3" t="s">
        <v>30</v>
      </c>
      <c r="N20154" s="3" t="s">
        <v>17708</v>
      </c>
      <c r="O20154" s="3" t="s">
        <v>7903</v>
      </c>
      <c r="P20154" s="4">
        <v>20059.0</v>
      </c>
      <c r="Q20154" s="3" t="s">
        <v>86</v>
      </c>
      <c r="S20154" s="3" t="s">
        <v>34</v>
      </c>
    </row>
    <row r="20155">
      <c r="A20155" s="2">
        <v>42318.71491898148</v>
      </c>
      <c r="B20155" s="3">
        <v>2.0</v>
      </c>
      <c r="C20155" s="3" t="s">
        <v>17260</v>
      </c>
      <c r="D20155" s="3" t="s">
        <v>17320</v>
      </c>
      <c r="E20155" s="3" t="s">
        <v>17321</v>
      </c>
      <c r="F20155" s="3">
        <v>7.0</v>
      </c>
      <c r="G20155" s="3">
        <v>2.0</v>
      </c>
      <c r="H20155" s="3" t="s">
        <v>17659</v>
      </c>
      <c r="I20155" s="3" t="s">
        <v>17659</v>
      </c>
      <c r="J20155" s="3" t="s">
        <v>17660</v>
      </c>
      <c r="K20155" s="3" t="s">
        <v>24</v>
      </c>
      <c r="L20155" s="3">
        <v>9.0</v>
      </c>
      <c r="M20155" s="3" t="s">
        <v>25</v>
      </c>
      <c r="N20155" s="3" t="s">
        <v>2893</v>
      </c>
      <c r="O20155" s="3" t="s">
        <v>17709</v>
      </c>
      <c r="P20155" s="4">
        <v>20837.0</v>
      </c>
      <c r="Q20155" s="3" t="s">
        <v>110</v>
      </c>
      <c r="S20155" s="3" t="s">
        <v>34</v>
      </c>
    </row>
    <row r="20156">
      <c r="A20156" s="2">
        <v>42318.71491898148</v>
      </c>
      <c r="B20156" s="3">
        <v>2.0</v>
      </c>
      <c r="C20156" s="3" t="s">
        <v>17260</v>
      </c>
      <c r="D20156" s="3" t="s">
        <v>17320</v>
      </c>
      <c r="E20156" s="3" t="s">
        <v>17321</v>
      </c>
      <c r="F20156" s="3">
        <v>7.0</v>
      </c>
      <c r="G20156" s="3">
        <v>2.0</v>
      </c>
      <c r="H20156" s="3" t="s">
        <v>17659</v>
      </c>
      <c r="I20156" s="3" t="s">
        <v>17659</v>
      </c>
      <c r="J20156" s="3" t="s">
        <v>17660</v>
      </c>
      <c r="K20156" s="3" t="s">
        <v>24</v>
      </c>
      <c r="L20156" s="3">
        <v>10.0</v>
      </c>
      <c r="M20156" s="3" t="s">
        <v>30</v>
      </c>
      <c r="N20156" s="3" t="s">
        <v>17710</v>
      </c>
      <c r="O20156" s="3" t="s">
        <v>7569</v>
      </c>
      <c r="P20156" s="4">
        <v>26109.0</v>
      </c>
      <c r="Q20156" s="3" t="s">
        <v>132</v>
      </c>
      <c r="S20156" s="3" t="s">
        <v>34</v>
      </c>
    </row>
    <row r="20157">
      <c r="A20157" s="2">
        <v>42318.71491898148</v>
      </c>
      <c r="B20157" s="3">
        <v>2.0</v>
      </c>
      <c r="C20157" s="3" t="s">
        <v>17260</v>
      </c>
      <c r="D20157" s="3" t="s">
        <v>17320</v>
      </c>
      <c r="E20157" s="3" t="s">
        <v>17321</v>
      </c>
      <c r="F20157" s="3">
        <v>7.0</v>
      </c>
      <c r="G20157" s="3">
        <v>2.0</v>
      </c>
      <c r="H20157" s="3" t="s">
        <v>17659</v>
      </c>
      <c r="I20157" s="3" t="s">
        <v>17659</v>
      </c>
      <c r="J20157" s="3" t="s">
        <v>17660</v>
      </c>
      <c r="K20157" s="3" t="s">
        <v>24</v>
      </c>
      <c r="L20157" s="3">
        <v>11.0</v>
      </c>
      <c r="M20157" s="3" t="s">
        <v>25</v>
      </c>
      <c r="N20157" s="3" t="s">
        <v>11053</v>
      </c>
      <c r="O20157" s="3" t="s">
        <v>1522</v>
      </c>
      <c r="P20157" s="4">
        <v>29927.0</v>
      </c>
      <c r="Q20157" s="3" t="s">
        <v>372</v>
      </c>
      <c r="S20157" s="3" t="s">
        <v>34</v>
      </c>
    </row>
    <row r="20158">
      <c r="A20158" s="2">
        <v>42318.71491898148</v>
      </c>
      <c r="B20158" s="3">
        <v>2.0</v>
      </c>
      <c r="C20158" s="3" t="s">
        <v>17260</v>
      </c>
      <c r="D20158" s="3" t="s">
        <v>17320</v>
      </c>
      <c r="E20158" s="3" t="s">
        <v>17321</v>
      </c>
      <c r="F20158" s="3">
        <v>7.0</v>
      </c>
      <c r="G20158" s="3">
        <v>2.0</v>
      </c>
      <c r="H20158" s="3" t="s">
        <v>17659</v>
      </c>
      <c r="I20158" s="3" t="s">
        <v>17659</v>
      </c>
      <c r="J20158" s="3" t="s">
        <v>17660</v>
      </c>
      <c r="K20158" s="3" t="s">
        <v>24</v>
      </c>
      <c r="L20158" s="3">
        <v>12.0</v>
      </c>
      <c r="M20158" s="3" t="s">
        <v>30</v>
      </c>
      <c r="N20158" s="3" t="s">
        <v>17711</v>
      </c>
      <c r="O20158" s="3" t="s">
        <v>11481</v>
      </c>
      <c r="P20158" s="4">
        <v>34267.0</v>
      </c>
      <c r="Q20158" s="3" t="s">
        <v>132</v>
      </c>
      <c r="S20158" s="3" t="s">
        <v>34</v>
      </c>
    </row>
    <row r="20159">
      <c r="A20159" s="2">
        <v>42318.71491898148</v>
      </c>
      <c r="B20159" s="3">
        <v>2.0</v>
      </c>
      <c r="C20159" s="3" t="s">
        <v>17260</v>
      </c>
      <c r="D20159" s="3" t="s">
        <v>17320</v>
      </c>
      <c r="E20159" s="3" t="s">
        <v>17321</v>
      </c>
      <c r="F20159" s="3">
        <v>7.0</v>
      </c>
      <c r="G20159" s="3">
        <v>2.0</v>
      </c>
      <c r="H20159" s="3" t="s">
        <v>17659</v>
      </c>
      <c r="I20159" s="3" t="s">
        <v>17659</v>
      </c>
      <c r="J20159" s="3" t="s">
        <v>17660</v>
      </c>
      <c r="K20159" s="3" t="s">
        <v>24</v>
      </c>
      <c r="L20159" s="3">
        <v>13.0</v>
      </c>
      <c r="M20159" s="3" t="s">
        <v>25</v>
      </c>
      <c r="N20159" s="3" t="s">
        <v>17712</v>
      </c>
      <c r="O20159" s="3" t="s">
        <v>15460</v>
      </c>
      <c r="P20159" s="4">
        <v>13794.0</v>
      </c>
      <c r="Q20159" s="3" t="s">
        <v>96</v>
      </c>
      <c r="S20159" s="3" t="s">
        <v>34</v>
      </c>
    </row>
    <row r="20160">
      <c r="A20160" s="2">
        <v>42318.71491898148</v>
      </c>
      <c r="B20160" s="3">
        <v>2.0</v>
      </c>
      <c r="C20160" s="3" t="s">
        <v>17260</v>
      </c>
      <c r="D20160" s="3" t="s">
        <v>17320</v>
      </c>
      <c r="E20160" s="3" t="s">
        <v>17321</v>
      </c>
      <c r="F20160" s="3">
        <v>7.0</v>
      </c>
      <c r="G20160" s="3">
        <v>2.0</v>
      </c>
      <c r="H20160" s="3" t="s">
        <v>17659</v>
      </c>
      <c r="I20160" s="3" t="s">
        <v>17659</v>
      </c>
      <c r="J20160" s="3" t="s">
        <v>17660</v>
      </c>
      <c r="K20160" s="3" t="s">
        <v>24</v>
      </c>
      <c r="L20160" s="3">
        <v>14.0</v>
      </c>
      <c r="M20160" s="3" t="s">
        <v>30</v>
      </c>
      <c r="N20160" s="3" t="s">
        <v>17713</v>
      </c>
      <c r="O20160" s="3" t="s">
        <v>81</v>
      </c>
      <c r="P20160" s="4">
        <v>24812.0</v>
      </c>
      <c r="Q20160" s="3" t="s">
        <v>132</v>
      </c>
      <c r="S20160" s="3" t="s">
        <v>34</v>
      </c>
    </row>
    <row r="20161">
      <c r="A20161" s="2">
        <v>42318.71491898148</v>
      </c>
      <c r="B20161" s="3">
        <v>2.0</v>
      </c>
      <c r="C20161" s="3" t="s">
        <v>17260</v>
      </c>
      <c r="D20161" s="3" t="s">
        <v>17320</v>
      </c>
      <c r="E20161" s="3" t="s">
        <v>17321</v>
      </c>
      <c r="F20161" s="3">
        <v>7.0</v>
      </c>
      <c r="G20161" s="3">
        <v>2.0</v>
      </c>
      <c r="H20161" s="3" t="s">
        <v>17659</v>
      </c>
      <c r="I20161" s="3" t="s">
        <v>17659</v>
      </c>
      <c r="J20161" s="3" t="s">
        <v>17660</v>
      </c>
      <c r="K20161" s="3" t="s">
        <v>24</v>
      </c>
      <c r="L20161" s="3">
        <v>15.0</v>
      </c>
      <c r="M20161" s="3" t="s">
        <v>25</v>
      </c>
      <c r="N20161" s="3" t="s">
        <v>17714</v>
      </c>
      <c r="O20161" s="3" t="s">
        <v>17079</v>
      </c>
      <c r="P20161" s="4">
        <v>20163.0</v>
      </c>
      <c r="Q20161" s="3" t="s">
        <v>43</v>
      </c>
      <c r="S20161" s="3" t="s">
        <v>34</v>
      </c>
    </row>
    <row r="20162">
      <c r="A20162" s="2">
        <v>42318.71491898148</v>
      </c>
      <c r="B20162" s="3">
        <v>2.0</v>
      </c>
      <c r="C20162" s="3" t="s">
        <v>17260</v>
      </c>
      <c r="D20162" s="3" t="s">
        <v>17320</v>
      </c>
      <c r="E20162" s="3" t="s">
        <v>17321</v>
      </c>
      <c r="F20162" s="3">
        <v>7.0</v>
      </c>
      <c r="G20162" s="3">
        <v>2.0</v>
      </c>
      <c r="H20162" s="3" t="s">
        <v>17659</v>
      </c>
      <c r="I20162" s="3" t="s">
        <v>17659</v>
      </c>
      <c r="J20162" s="3" t="s">
        <v>17660</v>
      </c>
      <c r="K20162" s="3" t="s">
        <v>24</v>
      </c>
      <c r="L20162" s="3">
        <v>16.0</v>
      </c>
      <c r="M20162" s="3" t="s">
        <v>30</v>
      </c>
      <c r="N20162" s="3" t="s">
        <v>17715</v>
      </c>
      <c r="O20162" s="3" t="s">
        <v>1694</v>
      </c>
      <c r="P20162" s="4">
        <v>14122.0</v>
      </c>
      <c r="Q20162" s="3" t="s">
        <v>113</v>
      </c>
      <c r="S20162" s="3" t="s">
        <v>34</v>
      </c>
    </row>
    <row r="20163">
      <c r="A20163" s="2">
        <v>42318.71491898148</v>
      </c>
      <c r="B20163" s="3">
        <v>2.0</v>
      </c>
      <c r="C20163" s="3" t="s">
        <v>17260</v>
      </c>
      <c r="D20163" s="3" t="s">
        <v>17261</v>
      </c>
      <c r="E20163" s="3" t="s">
        <v>17262</v>
      </c>
      <c r="F20163" s="3">
        <v>8.0</v>
      </c>
      <c r="G20163" s="3">
        <v>5.0</v>
      </c>
      <c r="H20163" s="3" t="s">
        <v>17716</v>
      </c>
      <c r="I20163" s="3" t="s">
        <v>17716</v>
      </c>
      <c r="J20163" s="3" t="s">
        <v>1808</v>
      </c>
      <c r="K20163" s="3" t="s">
        <v>24</v>
      </c>
      <c r="L20163" s="3">
        <v>1.0</v>
      </c>
      <c r="M20163" s="3" t="s">
        <v>25</v>
      </c>
      <c r="N20163" s="3" t="s">
        <v>13509</v>
      </c>
      <c r="O20163" s="3" t="s">
        <v>227</v>
      </c>
      <c r="P20163" s="4">
        <v>21191.0</v>
      </c>
      <c r="Q20163" s="3" t="s">
        <v>189</v>
      </c>
      <c r="S20163" s="3" t="s">
        <v>34</v>
      </c>
    </row>
    <row r="20164">
      <c r="A20164" s="2">
        <v>42318.71491898148</v>
      </c>
      <c r="B20164" s="3">
        <v>2.0</v>
      </c>
      <c r="C20164" s="3" t="s">
        <v>17260</v>
      </c>
      <c r="D20164" s="3" t="s">
        <v>17261</v>
      </c>
      <c r="E20164" s="3" t="s">
        <v>17262</v>
      </c>
      <c r="F20164" s="3">
        <v>8.0</v>
      </c>
      <c r="G20164" s="3">
        <v>5.0</v>
      </c>
      <c r="H20164" s="3" t="s">
        <v>17716</v>
      </c>
      <c r="I20164" s="3" t="s">
        <v>17716</v>
      </c>
      <c r="J20164" s="3" t="s">
        <v>1808</v>
      </c>
      <c r="K20164" s="3" t="s">
        <v>24</v>
      </c>
      <c r="L20164" s="3">
        <v>2.0</v>
      </c>
      <c r="M20164" s="3" t="s">
        <v>30</v>
      </c>
      <c r="N20164" s="3" t="s">
        <v>17717</v>
      </c>
      <c r="O20164" s="3" t="s">
        <v>102</v>
      </c>
      <c r="P20164" s="4">
        <v>20638.0</v>
      </c>
      <c r="Q20164" s="3" t="s">
        <v>149</v>
      </c>
      <c r="S20164" s="3" t="s">
        <v>34</v>
      </c>
    </row>
    <row r="20165">
      <c r="A20165" s="2">
        <v>42318.71491898148</v>
      </c>
      <c r="B20165" s="3">
        <v>2.0</v>
      </c>
      <c r="C20165" s="3" t="s">
        <v>17260</v>
      </c>
      <c r="D20165" s="3" t="s">
        <v>17261</v>
      </c>
      <c r="E20165" s="3" t="s">
        <v>17262</v>
      </c>
      <c r="F20165" s="3">
        <v>8.0</v>
      </c>
      <c r="G20165" s="3">
        <v>5.0</v>
      </c>
      <c r="H20165" s="3" t="s">
        <v>17716</v>
      </c>
      <c r="I20165" s="3" t="s">
        <v>17716</v>
      </c>
      <c r="J20165" s="3" t="s">
        <v>1808</v>
      </c>
      <c r="K20165" s="3" t="s">
        <v>24</v>
      </c>
      <c r="L20165" s="3">
        <v>3.0</v>
      </c>
      <c r="M20165" s="3" t="s">
        <v>25</v>
      </c>
      <c r="N20165" s="3" t="s">
        <v>17718</v>
      </c>
      <c r="O20165" s="3" t="s">
        <v>1828</v>
      </c>
      <c r="P20165" s="4">
        <v>23913.0</v>
      </c>
      <c r="Q20165" s="3" t="s">
        <v>189</v>
      </c>
      <c r="S20165" s="3" t="s">
        <v>34</v>
      </c>
    </row>
    <row r="20166">
      <c r="A20166" s="2">
        <v>42318.71491898148</v>
      </c>
      <c r="B20166" s="3">
        <v>2.0</v>
      </c>
      <c r="C20166" s="3" t="s">
        <v>17260</v>
      </c>
      <c r="D20166" s="3" t="s">
        <v>17261</v>
      </c>
      <c r="E20166" s="3" t="s">
        <v>17262</v>
      </c>
      <c r="F20166" s="3">
        <v>8.0</v>
      </c>
      <c r="G20166" s="3">
        <v>5.0</v>
      </c>
      <c r="H20166" s="3" t="s">
        <v>17716</v>
      </c>
      <c r="I20166" s="3" t="s">
        <v>17716</v>
      </c>
      <c r="J20166" s="3" t="s">
        <v>1808</v>
      </c>
      <c r="K20166" s="3" t="s">
        <v>24</v>
      </c>
      <c r="L20166" s="3">
        <v>4.0</v>
      </c>
      <c r="M20166" s="3" t="s">
        <v>30</v>
      </c>
      <c r="N20166" s="3" t="s">
        <v>17719</v>
      </c>
      <c r="O20166" s="3" t="s">
        <v>1191</v>
      </c>
      <c r="P20166" s="4">
        <v>35021.0</v>
      </c>
      <c r="Q20166" s="3" t="s">
        <v>191</v>
      </c>
      <c r="S20166" s="3" t="s">
        <v>34</v>
      </c>
    </row>
    <row r="20167">
      <c r="A20167" s="2">
        <v>42318.71491898148</v>
      </c>
      <c r="B20167" s="3">
        <v>2.0</v>
      </c>
      <c r="C20167" s="3" t="s">
        <v>17260</v>
      </c>
      <c r="D20167" s="3" t="s">
        <v>17261</v>
      </c>
      <c r="E20167" s="3" t="s">
        <v>17262</v>
      </c>
      <c r="F20167" s="3">
        <v>8.0</v>
      </c>
      <c r="G20167" s="3">
        <v>5.0</v>
      </c>
      <c r="H20167" s="3" t="s">
        <v>17716</v>
      </c>
      <c r="I20167" s="3" t="s">
        <v>17716</v>
      </c>
      <c r="J20167" s="3" t="s">
        <v>1808</v>
      </c>
      <c r="K20167" s="3" t="s">
        <v>24</v>
      </c>
      <c r="L20167" s="3">
        <v>5.0</v>
      </c>
      <c r="M20167" s="3" t="s">
        <v>25</v>
      </c>
      <c r="N20167" s="3" t="s">
        <v>17720</v>
      </c>
      <c r="O20167" s="3" t="s">
        <v>17360</v>
      </c>
      <c r="P20167" s="4">
        <v>20348.0</v>
      </c>
      <c r="Q20167" s="3" t="s">
        <v>37</v>
      </c>
      <c r="S20167" s="3" t="s">
        <v>34</v>
      </c>
    </row>
    <row r="20168">
      <c r="A20168" s="2">
        <v>42318.71491898148</v>
      </c>
      <c r="B20168" s="3">
        <v>2.0</v>
      </c>
      <c r="C20168" s="3" t="s">
        <v>17260</v>
      </c>
      <c r="D20168" s="3" t="s">
        <v>17261</v>
      </c>
      <c r="E20168" s="3" t="s">
        <v>17262</v>
      </c>
      <c r="F20168" s="3">
        <v>8.0</v>
      </c>
      <c r="G20168" s="3">
        <v>5.0</v>
      </c>
      <c r="H20168" s="3" t="s">
        <v>17716</v>
      </c>
      <c r="I20168" s="3" t="s">
        <v>17716</v>
      </c>
      <c r="J20168" s="3" t="s">
        <v>1808</v>
      </c>
      <c r="K20168" s="3" t="s">
        <v>24</v>
      </c>
      <c r="L20168" s="3">
        <v>6.0</v>
      </c>
      <c r="M20168" s="3" t="s">
        <v>30</v>
      </c>
      <c r="N20168" s="3" t="s">
        <v>17721</v>
      </c>
      <c r="O20168" s="3" t="s">
        <v>803</v>
      </c>
      <c r="P20168" s="4">
        <v>23997.0</v>
      </c>
      <c r="Q20168" s="3" t="s">
        <v>149</v>
      </c>
      <c r="S20168" s="3" t="s">
        <v>34</v>
      </c>
    </row>
    <row r="20169">
      <c r="A20169" s="2">
        <v>42318.71491898148</v>
      </c>
      <c r="B20169" s="3">
        <v>2.0</v>
      </c>
      <c r="C20169" s="3" t="s">
        <v>17260</v>
      </c>
      <c r="D20169" s="3" t="s">
        <v>17261</v>
      </c>
      <c r="E20169" s="3" t="s">
        <v>17262</v>
      </c>
      <c r="F20169" s="3">
        <v>8.0</v>
      </c>
      <c r="G20169" s="3">
        <v>5.0</v>
      </c>
      <c r="H20169" s="3" t="s">
        <v>17716</v>
      </c>
      <c r="I20169" s="3" t="s">
        <v>17716</v>
      </c>
      <c r="J20169" s="3" t="s">
        <v>1808</v>
      </c>
      <c r="K20169" s="3" t="s">
        <v>24</v>
      </c>
      <c r="L20169" s="3">
        <v>7.0</v>
      </c>
      <c r="M20169" s="3" t="s">
        <v>25</v>
      </c>
      <c r="N20169" s="3" t="s">
        <v>17722</v>
      </c>
      <c r="O20169" s="3" t="s">
        <v>536</v>
      </c>
      <c r="P20169" s="4">
        <v>23589.0</v>
      </c>
      <c r="Q20169" s="3" t="s">
        <v>189</v>
      </c>
      <c r="S20169" s="3" t="s">
        <v>34</v>
      </c>
    </row>
    <row r="20170">
      <c r="A20170" s="2">
        <v>42318.71491898148</v>
      </c>
      <c r="B20170" s="3">
        <v>2.0</v>
      </c>
      <c r="C20170" s="3" t="s">
        <v>17260</v>
      </c>
      <c r="D20170" s="3" t="s">
        <v>17261</v>
      </c>
      <c r="E20170" s="3" t="s">
        <v>17262</v>
      </c>
      <c r="F20170" s="3">
        <v>8.0</v>
      </c>
      <c r="G20170" s="3">
        <v>5.0</v>
      </c>
      <c r="H20170" s="3" t="s">
        <v>17716</v>
      </c>
      <c r="I20170" s="3" t="s">
        <v>17716</v>
      </c>
      <c r="J20170" s="3" t="s">
        <v>1808</v>
      </c>
      <c r="K20170" s="3" t="s">
        <v>24</v>
      </c>
      <c r="L20170" s="3">
        <v>8.0</v>
      </c>
      <c r="M20170" s="3" t="s">
        <v>30</v>
      </c>
      <c r="N20170" s="3" t="s">
        <v>17723</v>
      </c>
      <c r="O20170" s="3" t="s">
        <v>17724</v>
      </c>
      <c r="P20170" s="4">
        <v>26770.0</v>
      </c>
      <c r="Q20170" s="3" t="s">
        <v>37</v>
      </c>
      <c r="S20170" s="3" t="s">
        <v>34</v>
      </c>
    </row>
    <row r="20171">
      <c r="A20171" s="2">
        <v>42318.71491898148</v>
      </c>
      <c r="B20171" s="3">
        <v>2.0</v>
      </c>
      <c r="C20171" s="3" t="s">
        <v>17260</v>
      </c>
      <c r="D20171" s="3" t="s">
        <v>17261</v>
      </c>
      <c r="E20171" s="3" t="s">
        <v>17262</v>
      </c>
      <c r="F20171" s="3">
        <v>8.0</v>
      </c>
      <c r="G20171" s="3">
        <v>5.0</v>
      </c>
      <c r="H20171" s="3" t="s">
        <v>17716</v>
      </c>
      <c r="I20171" s="3" t="s">
        <v>17716</v>
      </c>
      <c r="J20171" s="3" t="s">
        <v>1808</v>
      </c>
      <c r="K20171" s="3" t="s">
        <v>24</v>
      </c>
      <c r="L20171" s="3">
        <v>9.0</v>
      </c>
      <c r="M20171" s="3" t="s">
        <v>25</v>
      </c>
      <c r="N20171" s="3" t="s">
        <v>17725</v>
      </c>
      <c r="O20171" s="3" t="s">
        <v>218</v>
      </c>
      <c r="P20171" s="4">
        <v>24408.0</v>
      </c>
      <c r="Q20171" s="3" t="s">
        <v>33</v>
      </c>
      <c r="S20171" s="3" t="s">
        <v>34</v>
      </c>
    </row>
    <row r="20172">
      <c r="A20172" s="2">
        <v>42318.71491898148</v>
      </c>
      <c r="B20172" s="3">
        <v>2.0</v>
      </c>
      <c r="C20172" s="3" t="s">
        <v>17260</v>
      </c>
      <c r="D20172" s="3" t="s">
        <v>17261</v>
      </c>
      <c r="E20172" s="3" t="s">
        <v>17262</v>
      </c>
      <c r="F20172" s="3">
        <v>8.0</v>
      </c>
      <c r="G20172" s="3">
        <v>5.0</v>
      </c>
      <c r="H20172" s="3" t="s">
        <v>17716</v>
      </c>
      <c r="I20172" s="3" t="s">
        <v>17716</v>
      </c>
      <c r="J20172" s="3" t="s">
        <v>1808</v>
      </c>
      <c r="K20172" s="3" t="s">
        <v>24</v>
      </c>
      <c r="L20172" s="3">
        <v>10.0</v>
      </c>
      <c r="M20172" s="3" t="s">
        <v>30</v>
      </c>
      <c r="N20172" s="3" t="s">
        <v>17726</v>
      </c>
      <c r="O20172" s="3" t="s">
        <v>186</v>
      </c>
      <c r="P20172" s="4">
        <v>17383.0</v>
      </c>
      <c r="Q20172" s="3" t="s">
        <v>86</v>
      </c>
      <c r="S20172" s="3" t="s">
        <v>34</v>
      </c>
    </row>
    <row r="20173">
      <c r="A20173" s="2">
        <v>42318.71491898148</v>
      </c>
      <c r="B20173" s="3">
        <v>2.0</v>
      </c>
      <c r="C20173" s="3" t="s">
        <v>17260</v>
      </c>
      <c r="D20173" s="3" t="s">
        <v>17261</v>
      </c>
      <c r="E20173" s="3" t="s">
        <v>17262</v>
      </c>
      <c r="F20173" s="3">
        <v>8.0</v>
      </c>
      <c r="G20173" s="3">
        <v>5.0</v>
      </c>
      <c r="H20173" s="3" t="s">
        <v>17716</v>
      </c>
      <c r="I20173" s="3" t="s">
        <v>17716</v>
      </c>
      <c r="J20173" s="3" t="s">
        <v>1808</v>
      </c>
      <c r="K20173" s="3" t="s">
        <v>24</v>
      </c>
      <c r="L20173" s="3">
        <v>11.0</v>
      </c>
      <c r="M20173" s="3" t="s">
        <v>25</v>
      </c>
      <c r="N20173" s="3" t="s">
        <v>6505</v>
      </c>
      <c r="O20173" s="3" t="s">
        <v>1899</v>
      </c>
      <c r="P20173" s="4">
        <v>24982.0</v>
      </c>
      <c r="Q20173" s="3" t="s">
        <v>40</v>
      </c>
      <c r="S20173" s="3" t="s">
        <v>34</v>
      </c>
    </row>
    <row r="20174">
      <c r="A20174" s="2">
        <v>42318.71491898148</v>
      </c>
      <c r="B20174" s="3">
        <v>2.0</v>
      </c>
      <c r="C20174" s="3" t="s">
        <v>17260</v>
      </c>
      <c r="D20174" s="3" t="s">
        <v>17261</v>
      </c>
      <c r="E20174" s="3" t="s">
        <v>17262</v>
      </c>
      <c r="F20174" s="3">
        <v>8.0</v>
      </c>
      <c r="G20174" s="3">
        <v>5.0</v>
      </c>
      <c r="H20174" s="3" t="s">
        <v>17716</v>
      </c>
      <c r="I20174" s="3" t="s">
        <v>17716</v>
      </c>
      <c r="J20174" s="3" t="s">
        <v>1808</v>
      </c>
      <c r="K20174" s="3" t="s">
        <v>24</v>
      </c>
      <c r="L20174" s="3">
        <v>12.0</v>
      </c>
      <c r="M20174" s="3" t="s">
        <v>30</v>
      </c>
      <c r="N20174" s="3" t="s">
        <v>17727</v>
      </c>
      <c r="O20174" s="3" t="s">
        <v>4737</v>
      </c>
      <c r="P20174" s="4">
        <v>23433.0</v>
      </c>
      <c r="Q20174" s="3" t="s">
        <v>228</v>
      </c>
      <c r="S20174" s="3" t="s">
        <v>34</v>
      </c>
    </row>
    <row r="20175">
      <c r="A20175" s="2">
        <v>42318.71491898148</v>
      </c>
      <c r="B20175" s="3">
        <v>2.0</v>
      </c>
      <c r="C20175" s="3" t="s">
        <v>17260</v>
      </c>
      <c r="D20175" s="3" t="s">
        <v>17261</v>
      </c>
      <c r="E20175" s="3" t="s">
        <v>17262</v>
      </c>
      <c r="F20175" s="3">
        <v>8.0</v>
      </c>
      <c r="G20175" s="3">
        <v>5.0</v>
      </c>
      <c r="H20175" s="3" t="s">
        <v>17716</v>
      </c>
      <c r="I20175" s="3" t="s">
        <v>17716</v>
      </c>
      <c r="J20175" s="3" t="s">
        <v>1808</v>
      </c>
      <c r="K20175" s="3" t="s">
        <v>24</v>
      </c>
      <c r="L20175" s="3">
        <v>13.0</v>
      </c>
      <c r="M20175" s="3" t="s">
        <v>25</v>
      </c>
      <c r="N20175" s="3" t="s">
        <v>17460</v>
      </c>
      <c r="O20175" s="3" t="s">
        <v>204</v>
      </c>
      <c r="P20175" s="4">
        <v>22050.0</v>
      </c>
      <c r="Q20175" s="3" t="s">
        <v>75</v>
      </c>
      <c r="S20175" s="3" t="s">
        <v>34</v>
      </c>
    </row>
    <row r="20176">
      <c r="A20176" s="2">
        <v>42318.71491898148</v>
      </c>
      <c r="B20176" s="3">
        <v>2.0</v>
      </c>
      <c r="C20176" s="3" t="s">
        <v>17260</v>
      </c>
      <c r="D20176" s="3" t="s">
        <v>17261</v>
      </c>
      <c r="E20176" s="3" t="s">
        <v>17262</v>
      </c>
      <c r="F20176" s="3">
        <v>8.0</v>
      </c>
      <c r="G20176" s="3">
        <v>5.0</v>
      </c>
      <c r="H20176" s="3" t="s">
        <v>17716</v>
      </c>
      <c r="I20176" s="3" t="s">
        <v>17716</v>
      </c>
      <c r="J20176" s="3" t="s">
        <v>1808</v>
      </c>
      <c r="K20176" s="3" t="s">
        <v>24</v>
      </c>
      <c r="L20176" s="3">
        <v>14.0</v>
      </c>
      <c r="M20176" s="3" t="s">
        <v>30</v>
      </c>
      <c r="N20176" s="3" t="s">
        <v>17728</v>
      </c>
      <c r="O20176" s="3" t="s">
        <v>13116</v>
      </c>
      <c r="P20176" s="4">
        <v>16794.0</v>
      </c>
      <c r="Q20176" s="3" t="s">
        <v>132</v>
      </c>
      <c r="S20176" s="3" t="s">
        <v>34</v>
      </c>
    </row>
    <row r="20177">
      <c r="A20177" s="2">
        <v>42318.71491898148</v>
      </c>
      <c r="B20177" s="3">
        <v>2.0</v>
      </c>
      <c r="C20177" s="3" t="s">
        <v>17260</v>
      </c>
      <c r="D20177" s="3" t="s">
        <v>17261</v>
      </c>
      <c r="E20177" s="3" t="s">
        <v>17262</v>
      </c>
      <c r="F20177" s="3">
        <v>8.0</v>
      </c>
      <c r="G20177" s="3">
        <v>5.0</v>
      </c>
      <c r="H20177" s="3" t="s">
        <v>17716</v>
      </c>
      <c r="I20177" s="3" t="s">
        <v>17716</v>
      </c>
      <c r="J20177" s="3" t="s">
        <v>1808</v>
      </c>
      <c r="K20177" s="3" t="s">
        <v>24</v>
      </c>
      <c r="L20177" s="3">
        <v>15.0</v>
      </c>
      <c r="M20177" s="3" t="s">
        <v>25</v>
      </c>
      <c r="N20177" s="3" t="s">
        <v>17729</v>
      </c>
      <c r="O20177" s="3" t="s">
        <v>1637</v>
      </c>
      <c r="P20177" s="4">
        <v>34302.0</v>
      </c>
      <c r="Q20177" s="3" t="s">
        <v>132</v>
      </c>
      <c r="S20177" s="3" t="s">
        <v>34</v>
      </c>
    </row>
    <row r="20178">
      <c r="A20178" s="2">
        <v>42318.71491898148</v>
      </c>
      <c r="B20178" s="3">
        <v>2.0</v>
      </c>
      <c r="C20178" s="3" t="s">
        <v>17260</v>
      </c>
      <c r="D20178" s="3" t="s">
        <v>17261</v>
      </c>
      <c r="E20178" s="3" t="s">
        <v>17262</v>
      </c>
      <c r="F20178" s="3">
        <v>8.0</v>
      </c>
      <c r="G20178" s="3">
        <v>5.0</v>
      </c>
      <c r="H20178" s="3" t="s">
        <v>17716</v>
      </c>
      <c r="I20178" s="3" t="s">
        <v>17716</v>
      </c>
      <c r="J20178" s="3" t="s">
        <v>1808</v>
      </c>
      <c r="K20178" s="3" t="s">
        <v>24</v>
      </c>
      <c r="L20178" s="3">
        <v>16.0</v>
      </c>
      <c r="M20178" s="3" t="s">
        <v>30</v>
      </c>
      <c r="N20178" s="3" t="s">
        <v>17730</v>
      </c>
      <c r="O20178" s="3" t="s">
        <v>17386</v>
      </c>
      <c r="P20178" s="4">
        <v>25314.0</v>
      </c>
      <c r="Q20178" s="3" t="s">
        <v>132</v>
      </c>
      <c r="S20178" s="3" t="s">
        <v>34</v>
      </c>
    </row>
    <row r="20179">
      <c r="A20179" s="2">
        <v>42318.71491898148</v>
      </c>
      <c r="B20179" s="3">
        <v>2.0</v>
      </c>
      <c r="C20179" s="3" t="s">
        <v>17260</v>
      </c>
      <c r="D20179" s="3" t="s">
        <v>17261</v>
      </c>
      <c r="E20179" s="3" t="s">
        <v>17262</v>
      </c>
      <c r="F20179" s="3">
        <v>8.0</v>
      </c>
      <c r="G20179" s="3">
        <v>5.0</v>
      </c>
      <c r="H20179" s="3" t="s">
        <v>17716</v>
      </c>
      <c r="I20179" s="3" t="s">
        <v>17716</v>
      </c>
      <c r="J20179" s="3" t="s">
        <v>1808</v>
      </c>
      <c r="K20179" s="3" t="s">
        <v>24</v>
      </c>
      <c r="L20179" s="3">
        <v>17.0</v>
      </c>
      <c r="M20179" s="3" t="s">
        <v>25</v>
      </c>
      <c r="N20179" s="3" t="s">
        <v>17731</v>
      </c>
      <c r="O20179" s="3" t="s">
        <v>462</v>
      </c>
      <c r="P20179" s="4">
        <v>19143.0</v>
      </c>
      <c r="Q20179" s="3" t="s">
        <v>145</v>
      </c>
      <c r="S20179" s="3" t="s">
        <v>34</v>
      </c>
    </row>
    <row r="20180">
      <c r="A20180" s="2">
        <v>42318.71491898148</v>
      </c>
      <c r="B20180" s="3">
        <v>2.0</v>
      </c>
      <c r="C20180" s="3" t="s">
        <v>17260</v>
      </c>
      <c r="D20180" s="3" t="s">
        <v>17283</v>
      </c>
      <c r="E20180" s="3" t="s">
        <v>17284</v>
      </c>
      <c r="F20180" s="3">
        <v>8.0</v>
      </c>
      <c r="G20180" s="3">
        <v>5.0</v>
      </c>
      <c r="H20180" s="3" t="s">
        <v>17716</v>
      </c>
      <c r="I20180" s="3" t="s">
        <v>17716</v>
      </c>
      <c r="J20180" s="3" t="s">
        <v>1808</v>
      </c>
      <c r="K20180" s="3" t="s">
        <v>272</v>
      </c>
      <c r="L20180" s="3">
        <v>1.0</v>
      </c>
      <c r="M20180" s="3" t="s">
        <v>25</v>
      </c>
      <c r="N20180" s="3" t="s">
        <v>4092</v>
      </c>
      <c r="O20180" s="3" t="s">
        <v>17732</v>
      </c>
      <c r="P20180" s="4">
        <v>22952.0</v>
      </c>
      <c r="Q20180" s="3" t="s">
        <v>189</v>
      </c>
      <c r="S20180" s="3" t="s">
        <v>29</v>
      </c>
    </row>
    <row r="20181">
      <c r="A20181" s="2">
        <v>42318.71491898148</v>
      </c>
      <c r="B20181" s="3">
        <v>2.0</v>
      </c>
      <c r="C20181" s="3" t="s">
        <v>17260</v>
      </c>
      <c r="D20181" s="3" t="s">
        <v>17283</v>
      </c>
      <c r="E20181" s="3" t="s">
        <v>17284</v>
      </c>
      <c r="F20181" s="3">
        <v>8.0</v>
      </c>
      <c r="G20181" s="3">
        <v>5.0</v>
      </c>
      <c r="H20181" s="3" t="s">
        <v>17716</v>
      </c>
      <c r="I20181" s="3" t="s">
        <v>17716</v>
      </c>
      <c r="J20181" s="3" t="s">
        <v>1808</v>
      </c>
      <c r="K20181" s="3" t="s">
        <v>24</v>
      </c>
      <c r="L20181" s="3">
        <v>2.0</v>
      </c>
      <c r="M20181" s="3" t="s">
        <v>30</v>
      </c>
      <c r="N20181" s="3" t="s">
        <v>17733</v>
      </c>
      <c r="O20181" s="3" t="s">
        <v>375</v>
      </c>
      <c r="P20181" s="4">
        <v>19610.0</v>
      </c>
      <c r="Q20181" s="3" t="s">
        <v>37</v>
      </c>
      <c r="S20181" s="3" t="s">
        <v>34</v>
      </c>
    </row>
    <row r="20182">
      <c r="A20182" s="2">
        <v>42318.71491898148</v>
      </c>
      <c r="B20182" s="3">
        <v>2.0</v>
      </c>
      <c r="C20182" s="3" t="s">
        <v>17260</v>
      </c>
      <c r="D20182" s="3" t="s">
        <v>17283</v>
      </c>
      <c r="E20182" s="3" t="s">
        <v>17284</v>
      </c>
      <c r="F20182" s="3">
        <v>8.0</v>
      </c>
      <c r="G20182" s="3">
        <v>5.0</v>
      </c>
      <c r="H20182" s="3" t="s">
        <v>17716</v>
      </c>
      <c r="I20182" s="3" t="s">
        <v>17716</v>
      </c>
      <c r="J20182" s="3" t="s">
        <v>1808</v>
      </c>
      <c r="K20182" s="3" t="s">
        <v>24</v>
      </c>
      <c r="L20182" s="3">
        <v>3.0</v>
      </c>
      <c r="M20182" s="3" t="s">
        <v>25</v>
      </c>
      <c r="N20182" s="3" t="s">
        <v>17734</v>
      </c>
      <c r="O20182" s="3" t="s">
        <v>17735</v>
      </c>
      <c r="P20182" s="4">
        <v>19671.0</v>
      </c>
      <c r="Q20182" s="3" t="s">
        <v>115</v>
      </c>
      <c r="S20182" s="3" t="s">
        <v>34</v>
      </c>
    </row>
    <row r="20183">
      <c r="A20183" s="2">
        <v>42318.71491898148</v>
      </c>
      <c r="B20183" s="3">
        <v>2.0</v>
      </c>
      <c r="C20183" s="3" t="s">
        <v>17260</v>
      </c>
      <c r="D20183" s="3" t="s">
        <v>17283</v>
      </c>
      <c r="E20183" s="3" t="s">
        <v>17284</v>
      </c>
      <c r="F20183" s="3">
        <v>8.0</v>
      </c>
      <c r="G20183" s="3">
        <v>5.0</v>
      </c>
      <c r="H20183" s="3" t="s">
        <v>17716</v>
      </c>
      <c r="I20183" s="3" t="s">
        <v>17716</v>
      </c>
      <c r="J20183" s="3" t="s">
        <v>1808</v>
      </c>
      <c r="K20183" s="3" t="s">
        <v>24</v>
      </c>
      <c r="L20183" s="3">
        <v>4.0</v>
      </c>
      <c r="M20183" s="3" t="s">
        <v>30</v>
      </c>
      <c r="N20183" s="3" t="s">
        <v>17736</v>
      </c>
      <c r="O20183" s="3" t="s">
        <v>17737</v>
      </c>
      <c r="P20183" s="4">
        <v>19965.0</v>
      </c>
      <c r="Q20183" s="3" t="s">
        <v>37</v>
      </c>
      <c r="S20183" s="3" t="s">
        <v>34</v>
      </c>
    </row>
    <row r="20184">
      <c r="A20184" s="2">
        <v>42318.71491898148</v>
      </c>
      <c r="B20184" s="3">
        <v>2.0</v>
      </c>
      <c r="C20184" s="3" t="s">
        <v>17260</v>
      </c>
      <c r="D20184" s="3" t="s">
        <v>17283</v>
      </c>
      <c r="E20184" s="3" t="s">
        <v>17284</v>
      </c>
      <c r="F20184" s="3">
        <v>8.0</v>
      </c>
      <c r="G20184" s="3">
        <v>5.0</v>
      </c>
      <c r="H20184" s="3" t="s">
        <v>17716</v>
      </c>
      <c r="I20184" s="3" t="s">
        <v>17716</v>
      </c>
      <c r="J20184" s="3" t="s">
        <v>1808</v>
      </c>
      <c r="K20184" s="3" t="s">
        <v>24</v>
      </c>
      <c r="L20184" s="3">
        <v>5.0</v>
      </c>
      <c r="M20184" s="3" t="s">
        <v>25</v>
      </c>
      <c r="N20184" s="3" t="s">
        <v>17738</v>
      </c>
      <c r="O20184" s="3" t="s">
        <v>523</v>
      </c>
      <c r="P20184" s="4">
        <v>23354.0</v>
      </c>
      <c r="Q20184" s="3" t="s">
        <v>72</v>
      </c>
      <c r="S20184" s="3" t="s">
        <v>34</v>
      </c>
    </row>
    <row r="20185">
      <c r="A20185" s="2">
        <v>42318.71491898148</v>
      </c>
      <c r="B20185" s="3">
        <v>2.0</v>
      </c>
      <c r="C20185" s="3" t="s">
        <v>17260</v>
      </c>
      <c r="D20185" s="3" t="s">
        <v>17283</v>
      </c>
      <c r="E20185" s="3" t="s">
        <v>17284</v>
      </c>
      <c r="F20185" s="3">
        <v>8.0</v>
      </c>
      <c r="G20185" s="3">
        <v>5.0</v>
      </c>
      <c r="H20185" s="3" t="s">
        <v>17716</v>
      </c>
      <c r="I20185" s="3" t="s">
        <v>17716</v>
      </c>
      <c r="J20185" s="3" t="s">
        <v>1808</v>
      </c>
      <c r="K20185" s="3" t="s">
        <v>24</v>
      </c>
      <c r="L20185" s="3">
        <v>6.0</v>
      </c>
      <c r="M20185" s="3" t="s">
        <v>30</v>
      </c>
      <c r="N20185" s="3" t="s">
        <v>17739</v>
      </c>
      <c r="O20185" s="3" t="s">
        <v>869</v>
      </c>
      <c r="P20185" s="4">
        <v>19218.0</v>
      </c>
      <c r="Q20185" s="3" t="s">
        <v>52</v>
      </c>
      <c r="S20185" s="3" t="s">
        <v>34</v>
      </c>
    </row>
    <row r="20186">
      <c r="A20186" s="2">
        <v>42318.71491898148</v>
      </c>
      <c r="B20186" s="3">
        <v>2.0</v>
      </c>
      <c r="C20186" s="3" t="s">
        <v>17260</v>
      </c>
      <c r="D20186" s="3" t="s">
        <v>17283</v>
      </c>
      <c r="E20186" s="3" t="s">
        <v>17284</v>
      </c>
      <c r="F20186" s="3">
        <v>8.0</v>
      </c>
      <c r="G20186" s="3">
        <v>5.0</v>
      </c>
      <c r="H20186" s="3" t="s">
        <v>17716</v>
      </c>
      <c r="I20186" s="3" t="s">
        <v>17716</v>
      </c>
      <c r="J20186" s="3" t="s">
        <v>1808</v>
      </c>
      <c r="K20186" s="3" t="s">
        <v>24</v>
      </c>
      <c r="L20186" s="3">
        <v>7.0</v>
      </c>
      <c r="M20186" s="3" t="s">
        <v>25</v>
      </c>
      <c r="N20186" s="3" t="s">
        <v>17740</v>
      </c>
      <c r="O20186" s="3" t="s">
        <v>213</v>
      </c>
      <c r="P20186" s="4">
        <v>22650.0</v>
      </c>
      <c r="Q20186" s="3" t="s">
        <v>79</v>
      </c>
      <c r="S20186" s="3" t="s">
        <v>34</v>
      </c>
    </row>
    <row r="20187">
      <c r="A20187" s="2">
        <v>42318.71491898148</v>
      </c>
      <c r="B20187" s="3">
        <v>2.0</v>
      </c>
      <c r="C20187" s="3" t="s">
        <v>17260</v>
      </c>
      <c r="D20187" s="3" t="s">
        <v>17283</v>
      </c>
      <c r="E20187" s="3" t="s">
        <v>17284</v>
      </c>
      <c r="F20187" s="3">
        <v>8.0</v>
      </c>
      <c r="G20187" s="3">
        <v>5.0</v>
      </c>
      <c r="H20187" s="3" t="s">
        <v>17716</v>
      </c>
      <c r="I20187" s="3" t="s">
        <v>17716</v>
      </c>
      <c r="J20187" s="3" t="s">
        <v>1808</v>
      </c>
      <c r="K20187" s="3" t="s">
        <v>24</v>
      </c>
      <c r="L20187" s="3">
        <v>8.0</v>
      </c>
      <c r="M20187" s="3" t="s">
        <v>30</v>
      </c>
      <c r="N20187" s="3" t="s">
        <v>17741</v>
      </c>
      <c r="O20187" s="3" t="s">
        <v>85</v>
      </c>
      <c r="P20187" s="4">
        <v>24361.0</v>
      </c>
      <c r="Q20187" s="3" t="s">
        <v>216</v>
      </c>
      <c r="S20187" s="3" t="s">
        <v>34</v>
      </c>
    </row>
    <row r="20188">
      <c r="A20188" s="2">
        <v>42318.71491898148</v>
      </c>
      <c r="B20188" s="3">
        <v>2.0</v>
      </c>
      <c r="C20188" s="3" t="s">
        <v>17260</v>
      </c>
      <c r="D20188" s="3" t="s">
        <v>17283</v>
      </c>
      <c r="E20188" s="3" t="s">
        <v>17284</v>
      </c>
      <c r="F20188" s="3">
        <v>8.0</v>
      </c>
      <c r="G20188" s="3">
        <v>5.0</v>
      </c>
      <c r="H20188" s="3" t="s">
        <v>17716</v>
      </c>
      <c r="I20188" s="3" t="s">
        <v>17716</v>
      </c>
      <c r="J20188" s="3" t="s">
        <v>1808</v>
      </c>
      <c r="K20188" s="3" t="s">
        <v>24</v>
      </c>
      <c r="L20188" s="3">
        <v>9.0</v>
      </c>
      <c r="M20188" s="3" t="s">
        <v>25</v>
      </c>
      <c r="N20188" s="3" t="s">
        <v>17742</v>
      </c>
      <c r="O20188" s="3" t="s">
        <v>1189</v>
      </c>
      <c r="P20188" s="4">
        <v>28497.0</v>
      </c>
      <c r="Q20188" s="3" t="s">
        <v>37</v>
      </c>
      <c r="S20188" s="3" t="s">
        <v>34</v>
      </c>
    </row>
    <row r="20189">
      <c r="A20189" s="2">
        <v>42318.71491898148</v>
      </c>
      <c r="B20189" s="3">
        <v>2.0</v>
      </c>
      <c r="C20189" s="3" t="s">
        <v>17260</v>
      </c>
      <c r="D20189" s="3" t="s">
        <v>17283</v>
      </c>
      <c r="E20189" s="3" t="s">
        <v>17284</v>
      </c>
      <c r="F20189" s="3">
        <v>8.0</v>
      </c>
      <c r="G20189" s="3">
        <v>5.0</v>
      </c>
      <c r="H20189" s="3" t="s">
        <v>17716</v>
      </c>
      <c r="I20189" s="3" t="s">
        <v>17716</v>
      </c>
      <c r="J20189" s="3" t="s">
        <v>1808</v>
      </c>
      <c r="K20189" s="3" t="s">
        <v>24</v>
      </c>
      <c r="L20189" s="3">
        <v>10.0</v>
      </c>
      <c r="M20189" s="3" t="s">
        <v>30</v>
      </c>
      <c r="N20189" s="3" t="s">
        <v>17649</v>
      </c>
      <c r="O20189" s="3" t="s">
        <v>16523</v>
      </c>
      <c r="P20189" s="4">
        <v>24268.0</v>
      </c>
      <c r="Q20189" s="3" t="s">
        <v>37</v>
      </c>
      <c r="S20189" s="3" t="s">
        <v>34</v>
      </c>
    </row>
    <row r="20190">
      <c r="A20190" s="2">
        <v>42318.71491898148</v>
      </c>
      <c r="B20190" s="3">
        <v>2.0</v>
      </c>
      <c r="C20190" s="3" t="s">
        <v>17260</v>
      </c>
      <c r="D20190" s="3" t="s">
        <v>17283</v>
      </c>
      <c r="E20190" s="3" t="s">
        <v>17284</v>
      </c>
      <c r="F20190" s="3">
        <v>8.0</v>
      </c>
      <c r="G20190" s="3">
        <v>5.0</v>
      </c>
      <c r="H20190" s="3" t="s">
        <v>17716</v>
      </c>
      <c r="I20190" s="3" t="s">
        <v>17716</v>
      </c>
      <c r="J20190" s="3" t="s">
        <v>1808</v>
      </c>
      <c r="K20190" s="3" t="s">
        <v>24</v>
      </c>
      <c r="L20190" s="3">
        <v>11.0</v>
      </c>
      <c r="M20190" s="3" t="s">
        <v>25</v>
      </c>
      <c r="N20190" s="3" t="s">
        <v>17743</v>
      </c>
      <c r="O20190" s="3" t="s">
        <v>17079</v>
      </c>
      <c r="P20190" s="4">
        <v>20488.0</v>
      </c>
      <c r="Q20190" s="3" t="s">
        <v>37</v>
      </c>
      <c r="S20190" s="3" t="s">
        <v>34</v>
      </c>
    </row>
    <row r="20191">
      <c r="A20191" s="2">
        <v>42318.71491898148</v>
      </c>
      <c r="B20191" s="3">
        <v>2.0</v>
      </c>
      <c r="C20191" s="3" t="s">
        <v>17260</v>
      </c>
      <c r="D20191" s="3" t="s">
        <v>17283</v>
      </c>
      <c r="E20191" s="3" t="s">
        <v>17284</v>
      </c>
      <c r="F20191" s="3">
        <v>8.0</v>
      </c>
      <c r="G20191" s="3">
        <v>5.0</v>
      </c>
      <c r="H20191" s="3" t="s">
        <v>17716</v>
      </c>
      <c r="I20191" s="3" t="s">
        <v>17716</v>
      </c>
      <c r="J20191" s="3" t="s">
        <v>1808</v>
      </c>
      <c r="K20191" s="3" t="s">
        <v>24</v>
      </c>
      <c r="L20191" s="3">
        <v>12.0</v>
      </c>
      <c r="M20191" s="3" t="s">
        <v>30</v>
      </c>
      <c r="N20191" s="3" t="s">
        <v>17299</v>
      </c>
      <c r="O20191" s="3" t="s">
        <v>17744</v>
      </c>
      <c r="P20191" s="4">
        <v>28755.0</v>
      </c>
      <c r="Q20191" s="3" t="s">
        <v>149</v>
      </c>
      <c r="S20191" s="3" t="s">
        <v>34</v>
      </c>
    </row>
    <row r="20192">
      <c r="A20192" s="2">
        <v>42318.71491898148</v>
      </c>
      <c r="B20192" s="3">
        <v>2.0</v>
      </c>
      <c r="C20192" s="3" t="s">
        <v>17260</v>
      </c>
      <c r="D20192" s="3" t="s">
        <v>17283</v>
      </c>
      <c r="E20192" s="3" t="s">
        <v>17284</v>
      </c>
      <c r="F20192" s="3">
        <v>8.0</v>
      </c>
      <c r="G20192" s="3">
        <v>5.0</v>
      </c>
      <c r="H20192" s="3" t="s">
        <v>17716</v>
      </c>
      <c r="I20192" s="3" t="s">
        <v>17716</v>
      </c>
      <c r="J20192" s="3" t="s">
        <v>1808</v>
      </c>
      <c r="K20192" s="3" t="s">
        <v>24</v>
      </c>
      <c r="L20192" s="3">
        <v>13.0</v>
      </c>
      <c r="M20192" s="3" t="s">
        <v>25</v>
      </c>
      <c r="N20192" s="3" t="s">
        <v>17745</v>
      </c>
      <c r="O20192" s="3" t="s">
        <v>17332</v>
      </c>
      <c r="P20192" s="4">
        <v>20161.0</v>
      </c>
      <c r="Q20192" s="3" t="s">
        <v>105</v>
      </c>
      <c r="S20192" s="3" t="s">
        <v>34</v>
      </c>
    </row>
    <row r="20193">
      <c r="A20193" s="2">
        <v>42318.71491898148</v>
      </c>
      <c r="B20193" s="3">
        <v>2.0</v>
      </c>
      <c r="C20193" s="3" t="s">
        <v>17260</v>
      </c>
      <c r="D20193" s="3" t="s">
        <v>17283</v>
      </c>
      <c r="E20193" s="3" t="s">
        <v>17284</v>
      </c>
      <c r="F20193" s="3">
        <v>8.0</v>
      </c>
      <c r="G20193" s="3">
        <v>5.0</v>
      </c>
      <c r="H20193" s="3" t="s">
        <v>17716</v>
      </c>
      <c r="I20193" s="3" t="s">
        <v>17716</v>
      </c>
      <c r="J20193" s="3" t="s">
        <v>1808</v>
      </c>
      <c r="K20193" s="3" t="s">
        <v>24</v>
      </c>
      <c r="L20193" s="3">
        <v>14.0</v>
      </c>
      <c r="M20193" s="3" t="s">
        <v>30</v>
      </c>
      <c r="N20193" s="3" t="s">
        <v>4657</v>
      </c>
      <c r="O20193" s="3" t="s">
        <v>2097</v>
      </c>
      <c r="P20193" s="4">
        <v>18999.0</v>
      </c>
      <c r="Q20193" s="3" t="s">
        <v>228</v>
      </c>
      <c r="S20193" s="3" t="s">
        <v>34</v>
      </c>
    </row>
    <row r="20194">
      <c r="A20194" s="2">
        <v>42318.71491898148</v>
      </c>
      <c r="B20194" s="3">
        <v>2.0</v>
      </c>
      <c r="C20194" s="3" t="s">
        <v>17260</v>
      </c>
      <c r="D20194" s="3" t="s">
        <v>17283</v>
      </c>
      <c r="E20194" s="3" t="s">
        <v>17284</v>
      </c>
      <c r="F20194" s="3">
        <v>8.0</v>
      </c>
      <c r="G20194" s="3">
        <v>5.0</v>
      </c>
      <c r="H20194" s="3" t="s">
        <v>17716</v>
      </c>
      <c r="I20194" s="3" t="s">
        <v>17716</v>
      </c>
      <c r="J20194" s="3" t="s">
        <v>1808</v>
      </c>
      <c r="K20194" s="3" t="s">
        <v>24</v>
      </c>
      <c r="L20194" s="3">
        <v>15.0</v>
      </c>
      <c r="M20194" s="3" t="s">
        <v>25</v>
      </c>
      <c r="N20194" s="3" t="s">
        <v>17746</v>
      </c>
      <c r="O20194" s="3" t="s">
        <v>69</v>
      </c>
      <c r="P20194" s="4">
        <v>21552.0</v>
      </c>
      <c r="Q20194" s="3" t="s">
        <v>43</v>
      </c>
      <c r="S20194" s="3" t="s">
        <v>34</v>
      </c>
    </row>
    <row r="20195">
      <c r="A20195" s="2">
        <v>42318.71491898148</v>
      </c>
      <c r="B20195" s="3">
        <v>2.0</v>
      </c>
      <c r="C20195" s="3" t="s">
        <v>17260</v>
      </c>
      <c r="D20195" s="3" t="s">
        <v>17283</v>
      </c>
      <c r="E20195" s="3" t="s">
        <v>17284</v>
      </c>
      <c r="F20195" s="3">
        <v>8.0</v>
      </c>
      <c r="G20195" s="3">
        <v>5.0</v>
      </c>
      <c r="H20195" s="3" t="s">
        <v>17716</v>
      </c>
      <c r="I20195" s="3" t="s">
        <v>17716</v>
      </c>
      <c r="J20195" s="3" t="s">
        <v>1808</v>
      </c>
      <c r="K20195" s="3" t="s">
        <v>24</v>
      </c>
      <c r="L20195" s="3">
        <v>16.0</v>
      </c>
      <c r="M20195" s="3" t="s">
        <v>30</v>
      </c>
      <c r="N20195" s="3" t="s">
        <v>230</v>
      </c>
      <c r="O20195" s="3" t="s">
        <v>283</v>
      </c>
      <c r="P20195" s="4">
        <v>28357.0</v>
      </c>
      <c r="Q20195" s="3" t="s">
        <v>75</v>
      </c>
      <c r="S20195" s="3" t="s">
        <v>34</v>
      </c>
    </row>
    <row r="20196">
      <c r="A20196" s="2">
        <v>42318.71491898148</v>
      </c>
      <c r="B20196" s="3">
        <v>2.0</v>
      </c>
      <c r="C20196" s="3" t="s">
        <v>17260</v>
      </c>
      <c r="D20196" s="3" t="s">
        <v>17303</v>
      </c>
      <c r="E20196" s="3" t="s">
        <v>17304</v>
      </c>
      <c r="F20196" s="3">
        <v>8.0</v>
      </c>
      <c r="G20196" s="3">
        <v>5.0</v>
      </c>
      <c r="H20196" s="3" t="s">
        <v>17716</v>
      </c>
      <c r="I20196" s="3" t="s">
        <v>17716</v>
      </c>
      <c r="J20196" s="3" t="s">
        <v>1808</v>
      </c>
      <c r="K20196" s="3" t="s">
        <v>24</v>
      </c>
      <c r="L20196" s="3">
        <v>1.0</v>
      </c>
      <c r="M20196" s="3" t="s">
        <v>30</v>
      </c>
      <c r="N20196" s="3" t="s">
        <v>17747</v>
      </c>
      <c r="O20196" s="3" t="s">
        <v>12728</v>
      </c>
      <c r="P20196" s="4">
        <v>21192.0</v>
      </c>
      <c r="Q20196" s="3" t="s">
        <v>189</v>
      </c>
      <c r="S20196" s="3" t="s">
        <v>34</v>
      </c>
    </row>
    <row r="20197">
      <c r="A20197" s="2">
        <v>42318.71491898148</v>
      </c>
      <c r="B20197" s="3">
        <v>2.0</v>
      </c>
      <c r="C20197" s="3" t="s">
        <v>17260</v>
      </c>
      <c r="D20197" s="3" t="s">
        <v>17303</v>
      </c>
      <c r="E20197" s="3" t="s">
        <v>17304</v>
      </c>
      <c r="F20197" s="3">
        <v>8.0</v>
      </c>
      <c r="G20197" s="3">
        <v>5.0</v>
      </c>
      <c r="H20197" s="3" t="s">
        <v>17716</v>
      </c>
      <c r="I20197" s="3" t="s">
        <v>17716</v>
      </c>
      <c r="J20197" s="3" t="s">
        <v>1808</v>
      </c>
      <c r="K20197" s="3" t="s">
        <v>24</v>
      </c>
      <c r="L20197" s="3">
        <v>2.0</v>
      </c>
      <c r="M20197" s="3" t="s">
        <v>25</v>
      </c>
      <c r="N20197" s="3" t="s">
        <v>17748</v>
      </c>
      <c r="O20197" s="3" t="s">
        <v>91</v>
      </c>
      <c r="P20197" s="4">
        <v>22624.0</v>
      </c>
      <c r="Q20197" s="3" t="s">
        <v>216</v>
      </c>
      <c r="S20197" s="3" t="s">
        <v>34</v>
      </c>
    </row>
    <row r="20198">
      <c r="A20198" s="2">
        <v>42318.71491898148</v>
      </c>
      <c r="B20198" s="3">
        <v>2.0</v>
      </c>
      <c r="C20198" s="3" t="s">
        <v>17260</v>
      </c>
      <c r="D20198" s="3" t="s">
        <v>17303</v>
      </c>
      <c r="E20198" s="3" t="s">
        <v>17304</v>
      </c>
      <c r="F20198" s="3">
        <v>8.0</v>
      </c>
      <c r="G20198" s="3">
        <v>5.0</v>
      </c>
      <c r="H20198" s="3" t="s">
        <v>17716</v>
      </c>
      <c r="I20198" s="3" t="s">
        <v>17716</v>
      </c>
      <c r="J20198" s="3" t="s">
        <v>1808</v>
      </c>
      <c r="K20198" s="3" t="s">
        <v>24</v>
      </c>
      <c r="L20198" s="3">
        <v>3.0</v>
      </c>
      <c r="M20198" s="3" t="s">
        <v>30</v>
      </c>
      <c r="N20198" s="3" t="s">
        <v>17374</v>
      </c>
      <c r="O20198" s="3" t="s">
        <v>17749</v>
      </c>
      <c r="P20198" s="4">
        <v>17886.0</v>
      </c>
      <c r="Q20198" s="3" t="s">
        <v>113</v>
      </c>
      <c r="S20198" s="3" t="s">
        <v>34</v>
      </c>
    </row>
    <row r="20199">
      <c r="A20199" s="2">
        <v>42318.71491898148</v>
      </c>
      <c r="B20199" s="3">
        <v>2.0</v>
      </c>
      <c r="C20199" s="3" t="s">
        <v>17260</v>
      </c>
      <c r="D20199" s="3" t="s">
        <v>17303</v>
      </c>
      <c r="E20199" s="3" t="s">
        <v>17304</v>
      </c>
      <c r="F20199" s="3">
        <v>8.0</v>
      </c>
      <c r="G20199" s="3">
        <v>5.0</v>
      </c>
      <c r="H20199" s="3" t="s">
        <v>17716</v>
      </c>
      <c r="I20199" s="3" t="s">
        <v>17716</v>
      </c>
      <c r="J20199" s="3" t="s">
        <v>1808</v>
      </c>
      <c r="K20199" s="3" t="s">
        <v>24</v>
      </c>
      <c r="L20199" s="3">
        <v>4.0</v>
      </c>
      <c r="M20199" s="3" t="s">
        <v>25</v>
      </c>
      <c r="N20199" s="3" t="s">
        <v>17750</v>
      </c>
      <c r="O20199" s="3" t="s">
        <v>5060</v>
      </c>
      <c r="P20199" s="4">
        <v>27361.0</v>
      </c>
      <c r="Q20199" s="3" t="s">
        <v>43</v>
      </c>
      <c r="S20199" s="3" t="s">
        <v>34</v>
      </c>
    </row>
    <row r="20200">
      <c r="A20200" s="2">
        <v>42318.71491898148</v>
      </c>
      <c r="B20200" s="3">
        <v>2.0</v>
      </c>
      <c r="C20200" s="3" t="s">
        <v>17260</v>
      </c>
      <c r="D20200" s="3" t="s">
        <v>17303</v>
      </c>
      <c r="E20200" s="3" t="s">
        <v>17304</v>
      </c>
      <c r="F20200" s="3">
        <v>8.0</v>
      </c>
      <c r="G20200" s="3">
        <v>5.0</v>
      </c>
      <c r="H20200" s="3" t="s">
        <v>17716</v>
      </c>
      <c r="I20200" s="3" t="s">
        <v>17716</v>
      </c>
      <c r="J20200" s="3" t="s">
        <v>1808</v>
      </c>
      <c r="K20200" s="3" t="s">
        <v>24</v>
      </c>
      <c r="L20200" s="3">
        <v>5.0</v>
      </c>
      <c r="M20200" s="3" t="s">
        <v>30</v>
      </c>
      <c r="N20200" s="3" t="s">
        <v>17751</v>
      </c>
      <c r="O20200" s="3" t="s">
        <v>193</v>
      </c>
      <c r="P20200" s="4">
        <v>18743.0</v>
      </c>
      <c r="Q20200" s="3" t="s">
        <v>40</v>
      </c>
      <c r="S20200" s="3" t="s">
        <v>34</v>
      </c>
    </row>
    <row r="20201">
      <c r="A20201" s="2">
        <v>42318.71491898148</v>
      </c>
      <c r="B20201" s="3">
        <v>2.0</v>
      </c>
      <c r="C20201" s="3" t="s">
        <v>17260</v>
      </c>
      <c r="D20201" s="3" t="s">
        <v>17303</v>
      </c>
      <c r="E20201" s="3" t="s">
        <v>17304</v>
      </c>
      <c r="F20201" s="3">
        <v>8.0</v>
      </c>
      <c r="G20201" s="3">
        <v>5.0</v>
      </c>
      <c r="H20201" s="3" t="s">
        <v>17716</v>
      </c>
      <c r="I20201" s="3" t="s">
        <v>17716</v>
      </c>
      <c r="J20201" s="3" t="s">
        <v>1808</v>
      </c>
      <c r="K20201" s="3" t="s">
        <v>24</v>
      </c>
      <c r="L20201" s="3">
        <v>6.0</v>
      </c>
      <c r="M20201" s="3" t="s">
        <v>25</v>
      </c>
      <c r="N20201" s="3" t="s">
        <v>17752</v>
      </c>
      <c r="O20201" s="3" t="s">
        <v>48</v>
      </c>
      <c r="P20201" s="4">
        <v>19412.0</v>
      </c>
      <c r="Q20201" s="3" t="s">
        <v>86</v>
      </c>
      <c r="S20201" s="3" t="s">
        <v>34</v>
      </c>
    </row>
    <row r="20202">
      <c r="A20202" s="2">
        <v>42318.71491898148</v>
      </c>
      <c r="B20202" s="3">
        <v>2.0</v>
      </c>
      <c r="C20202" s="3" t="s">
        <v>17260</v>
      </c>
      <c r="D20202" s="3" t="s">
        <v>17303</v>
      </c>
      <c r="E20202" s="3" t="s">
        <v>17304</v>
      </c>
      <c r="F20202" s="3">
        <v>8.0</v>
      </c>
      <c r="G20202" s="3">
        <v>5.0</v>
      </c>
      <c r="H20202" s="3" t="s">
        <v>17716</v>
      </c>
      <c r="I20202" s="3" t="s">
        <v>17716</v>
      </c>
      <c r="J20202" s="3" t="s">
        <v>1808</v>
      </c>
      <c r="K20202" s="3" t="s">
        <v>24</v>
      </c>
      <c r="L20202" s="3">
        <v>7.0</v>
      </c>
      <c r="M20202" s="3" t="s">
        <v>30</v>
      </c>
      <c r="N20202" s="3" t="s">
        <v>17753</v>
      </c>
      <c r="O20202" s="3" t="s">
        <v>8939</v>
      </c>
      <c r="P20202" s="4">
        <v>28018.0</v>
      </c>
      <c r="Q20202" s="3" t="s">
        <v>228</v>
      </c>
      <c r="S20202" s="3" t="s">
        <v>34</v>
      </c>
    </row>
    <row r="20203">
      <c r="A20203" s="2">
        <v>42318.71491898148</v>
      </c>
      <c r="B20203" s="3">
        <v>2.0</v>
      </c>
      <c r="C20203" s="3" t="s">
        <v>17260</v>
      </c>
      <c r="D20203" s="3" t="s">
        <v>17303</v>
      </c>
      <c r="E20203" s="3" t="s">
        <v>17304</v>
      </c>
      <c r="F20203" s="3">
        <v>8.0</v>
      </c>
      <c r="G20203" s="3">
        <v>5.0</v>
      </c>
      <c r="H20203" s="3" t="s">
        <v>17716</v>
      </c>
      <c r="I20203" s="3" t="s">
        <v>17716</v>
      </c>
      <c r="J20203" s="3" t="s">
        <v>1808</v>
      </c>
      <c r="K20203" s="3" t="s">
        <v>24</v>
      </c>
      <c r="L20203" s="3">
        <v>8.0</v>
      </c>
      <c r="M20203" s="3" t="s">
        <v>25</v>
      </c>
      <c r="N20203" s="3" t="s">
        <v>6516</v>
      </c>
      <c r="O20203" s="3" t="s">
        <v>8479</v>
      </c>
      <c r="P20203" s="4">
        <v>23994.0</v>
      </c>
      <c r="Q20203" s="3" t="s">
        <v>40</v>
      </c>
      <c r="S20203" s="3" t="s">
        <v>34</v>
      </c>
    </row>
    <row r="20204">
      <c r="A20204" s="2">
        <v>42318.71491898148</v>
      </c>
      <c r="B20204" s="3">
        <v>2.0</v>
      </c>
      <c r="C20204" s="3" t="s">
        <v>17260</v>
      </c>
      <c r="D20204" s="3" t="s">
        <v>17303</v>
      </c>
      <c r="E20204" s="3" t="s">
        <v>17304</v>
      </c>
      <c r="F20204" s="3">
        <v>8.0</v>
      </c>
      <c r="G20204" s="3">
        <v>5.0</v>
      </c>
      <c r="H20204" s="3" t="s">
        <v>17716</v>
      </c>
      <c r="I20204" s="3" t="s">
        <v>17716</v>
      </c>
      <c r="J20204" s="3" t="s">
        <v>1808</v>
      </c>
      <c r="K20204" s="3" t="s">
        <v>24</v>
      </c>
      <c r="L20204" s="3">
        <v>9.0</v>
      </c>
      <c r="M20204" s="3" t="s">
        <v>30</v>
      </c>
      <c r="N20204" s="3" t="s">
        <v>17754</v>
      </c>
      <c r="O20204" s="3" t="s">
        <v>834</v>
      </c>
      <c r="P20204" s="4">
        <v>20144.0</v>
      </c>
      <c r="Q20204" s="3" t="s">
        <v>110</v>
      </c>
      <c r="S20204" s="3" t="s">
        <v>34</v>
      </c>
    </row>
    <row r="20205">
      <c r="A20205" s="2">
        <v>42318.71491898148</v>
      </c>
      <c r="B20205" s="3">
        <v>2.0</v>
      </c>
      <c r="C20205" s="3" t="s">
        <v>17260</v>
      </c>
      <c r="D20205" s="3" t="s">
        <v>17303</v>
      </c>
      <c r="E20205" s="3" t="s">
        <v>17304</v>
      </c>
      <c r="F20205" s="3">
        <v>8.0</v>
      </c>
      <c r="G20205" s="3">
        <v>5.0</v>
      </c>
      <c r="H20205" s="3" t="s">
        <v>17716</v>
      </c>
      <c r="I20205" s="3" t="s">
        <v>17716</v>
      </c>
      <c r="J20205" s="3" t="s">
        <v>1808</v>
      </c>
      <c r="K20205" s="3" t="s">
        <v>24</v>
      </c>
      <c r="L20205" s="3">
        <v>10.0</v>
      </c>
      <c r="M20205" s="3" t="s">
        <v>25</v>
      </c>
      <c r="N20205" s="3" t="s">
        <v>17753</v>
      </c>
      <c r="O20205" s="3" t="s">
        <v>395</v>
      </c>
      <c r="P20205" s="4">
        <v>19020.0</v>
      </c>
      <c r="Q20205" s="3" t="s">
        <v>352</v>
      </c>
      <c r="S20205" s="3" t="s">
        <v>34</v>
      </c>
    </row>
    <row r="20206">
      <c r="A20206" s="2">
        <v>42318.71491898148</v>
      </c>
      <c r="B20206" s="3">
        <v>2.0</v>
      </c>
      <c r="C20206" s="3" t="s">
        <v>17260</v>
      </c>
      <c r="D20206" s="3" t="s">
        <v>17303</v>
      </c>
      <c r="E20206" s="3" t="s">
        <v>17304</v>
      </c>
      <c r="F20206" s="3">
        <v>8.0</v>
      </c>
      <c r="G20206" s="3">
        <v>5.0</v>
      </c>
      <c r="H20206" s="3" t="s">
        <v>17716</v>
      </c>
      <c r="I20206" s="3" t="s">
        <v>17716</v>
      </c>
      <c r="J20206" s="3" t="s">
        <v>1808</v>
      </c>
      <c r="K20206" s="3" t="s">
        <v>24</v>
      </c>
      <c r="L20206" s="3">
        <v>11.0</v>
      </c>
      <c r="M20206" s="3" t="s">
        <v>30</v>
      </c>
      <c r="N20206" s="3" t="s">
        <v>17755</v>
      </c>
      <c r="O20206" s="3" t="s">
        <v>14272</v>
      </c>
      <c r="P20206" s="4">
        <v>23344.0</v>
      </c>
      <c r="Q20206" s="3" t="s">
        <v>60</v>
      </c>
      <c r="S20206" s="3" t="s">
        <v>34</v>
      </c>
    </row>
    <row r="20207">
      <c r="A20207" s="2">
        <v>42318.71491898148</v>
      </c>
      <c r="B20207" s="3">
        <v>2.0</v>
      </c>
      <c r="C20207" s="3" t="s">
        <v>17260</v>
      </c>
      <c r="D20207" s="3" t="s">
        <v>17303</v>
      </c>
      <c r="E20207" s="3" t="s">
        <v>17304</v>
      </c>
      <c r="F20207" s="3">
        <v>8.0</v>
      </c>
      <c r="G20207" s="3">
        <v>5.0</v>
      </c>
      <c r="H20207" s="3" t="s">
        <v>17716</v>
      </c>
      <c r="I20207" s="3" t="s">
        <v>17716</v>
      </c>
      <c r="J20207" s="3" t="s">
        <v>1808</v>
      </c>
      <c r="K20207" s="3" t="s">
        <v>24</v>
      </c>
      <c r="L20207" s="3">
        <v>12.0</v>
      </c>
      <c r="M20207" s="3" t="s">
        <v>25</v>
      </c>
      <c r="N20207" s="3" t="s">
        <v>17756</v>
      </c>
      <c r="O20207" s="3" t="s">
        <v>91</v>
      </c>
      <c r="P20207" s="4">
        <v>26548.0</v>
      </c>
      <c r="Q20207" s="3" t="s">
        <v>40</v>
      </c>
      <c r="S20207" s="3" t="s">
        <v>34</v>
      </c>
    </row>
    <row r="20208">
      <c r="A20208" s="2">
        <v>42318.71491898148</v>
      </c>
      <c r="B20208" s="3">
        <v>2.0</v>
      </c>
      <c r="C20208" s="3" t="s">
        <v>17260</v>
      </c>
      <c r="D20208" s="3" t="s">
        <v>17303</v>
      </c>
      <c r="E20208" s="3" t="s">
        <v>17304</v>
      </c>
      <c r="F20208" s="3">
        <v>8.0</v>
      </c>
      <c r="G20208" s="3">
        <v>5.0</v>
      </c>
      <c r="H20208" s="3" t="s">
        <v>17716</v>
      </c>
      <c r="I20208" s="3" t="s">
        <v>17716</v>
      </c>
      <c r="J20208" s="3" t="s">
        <v>1808</v>
      </c>
      <c r="K20208" s="3" t="s">
        <v>24</v>
      </c>
      <c r="L20208" s="3">
        <v>13.0</v>
      </c>
      <c r="M20208" s="3" t="s">
        <v>30</v>
      </c>
      <c r="N20208" s="3" t="s">
        <v>17757</v>
      </c>
      <c r="O20208" s="3" t="s">
        <v>1893</v>
      </c>
      <c r="P20208" s="4">
        <v>17404.0</v>
      </c>
      <c r="Q20208" s="3" t="s">
        <v>113</v>
      </c>
      <c r="S20208" s="3" t="s">
        <v>34</v>
      </c>
    </row>
    <row r="20209">
      <c r="A20209" s="2">
        <v>42318.71491898148</v>
      </c>
      <c r="B20209" s="3">
        <v>2.0</v>
      </c>
      <c r="C20209" s="3" t="s">
        <v>17260</v>
      </c>
      <c r="D20209" s="3" t="s">
        <v>17303</v>
      </c>
      <c r="E20209" s="3" t="s">
        <v>17304</v>
      </c>
      <c r="F20209" s="3">
        <v>8.0</v>
      </c>
      <c r="G20209" s="3">
        <v>5.0</v>
      </c>
      <c r="H20209" s="3" t="s">
        <v>17716</v>
      </c>
      <c r="I20209" s="3" t="s">
        <v>17716</v>
      </c>
      <c r="J20209" s="3" t="s">
        <v>1808</v>
      </c>
      <c r="K20209" s="3" t="s">
        <v>24</v>
      </c>
      <c r="L20209" s="3">
        <v>14.0</v>
      </c>
      <c r="M20209" s="3" t="s">
        <v>25</v>
      </c>
      <c r="N20209" s="3" t="s">
        <v>17758</v>
      </c>
      <c r="O20209" s="3" t="s">
        <v>371</v>
      </c>
      <c r="P20209" s="4">
        <v>25500.0</v>
      </c>
      <c r="Q20209" s="3" t="s">
        <v>132</v>
      </c>
      <c r="S20209" s="3" t="s">
        <v>34</v>
      </c>
    </row>
    <row r="20210">
      <c r="A20210" s="2">
        <v>42318.71491898148</v>
      </c>
      <c r="B20210" s="3">
        <v>2.0</v>
      </c>
      <c r="C20210" s="3" t="s">
        <v>17260</v>
      </c>
      <c r="D20210" s="3" t="s">
        <v>17303</v>
      </c>
      <c r="E20210" s="3" t="s">
        <v>17304</v>
      </c>
      <c r="F20210" s="3">
        <v>8.0</v>
      </c>
      <c r="G20210" s="3">
        <v>5.0</v>
      </c>
      <c r="H20210" s="3" t="s">
        <v>17716</v>
      </c>
      <c r="I20210" s="3" t="s">
        <v>17716</v>
      </c>
      <c r="J20210" s="3" t="s">
        <v>1808</v>
      </c>
      <c r="K20210" s="3" t="s">
        <v>24</v>
      </c>
      <c r="L20210" s="3">
        <v>15.0</v>
      </c>
      <c r="M20210" s="3" t="s">
        <v>30</v>
      </c>
      <c r="N20210" s="3" t="s">
        <v>17759</v>
      </c>
      <c r="O20210" s="3" t="s">
        <v>6282</v>
      </c>
      <c r="P20210" s="4">
        <v>21125.0</v>
      </c>
      <c r="Q20210" s="3" t="s">
        <v>132</v>
      </c>
      <c r="S20210" s="3" t="s">
        <v>34</v>
      </c>
    </row>
    <row r="20211">
      <c r="A20211" s="2">
        <v>42318.71491898148</v>
      </c>
      <c r="B20211" s="3">
        <v>2.0</v>
      </c>
      <c r="C20211" s="3" t="s">
        <v>17260</v>
      </c>
      <c r="D20211" s="3" t="s">
        <v>17320</v>
      </c>
      <c r="E20211" s="3" t="s">
        <v>17321</v>
      </c>
      <c r="F20211" s="3">
        <v>8.0</v>
      </c>
      <c r="G20211" s="3">
        <v>5.0</v>
      </c>
      <c r="H20211" s="3" t="s">
        <v>17716</v>
      </c>
      <c r="I20211" s="3" t="s">
        <v>17716</v>
      </c>
      <c r="J20211" s="3" t="s">
        <v>1808</v>
      </c>
      <c r="K20211" s="3" t="s">
        <v>24</v>
      </c>
      <c r="L20211" s="3">
        <v>1.0</v>
      </c>
      <c r="M20211" s="3" t="s">
        <v>30</v>
      </c>
      <c r="N20211" s="3" t="s">
        <v>17760</v>
      </c>
      <c r="O20211" s="3" t="s">
        <v>17761</v>
      </c>
      <c r="P20211" s="4">
        <v>23469.0</v>
      </c>
      <c r="Q20211" s="3" t="s">
        <v>72</v>
      </c>
      <c r="S20211" s="3" t="s">
        <v>34</v>
      </c>
    </row>
    <row r="20212">
      <c r="A20212" s="2">
        <v>42318.71491898148</v>
      </c>
      <c r="B20212" s="3">
        <v>2.0</v>
      </c>
      <c r="C20212" s="3" t="s">
        <v>17260</v>
      </c>
      <c r="D20212" s="3" t="s">
        <v>17320</v>
      </c>
      <c r="E20212" s="3" t="s">
        <v>17321</v>
      </c>
      <c r="F20212" s="3">
        <v>8.0</v>
      </c>
      <c r="G20212" s="3">
        <v>5.0</v>
      </c>
      <c r="H20212" s="3" t="s">
        <v>17716</v>
      </c>
      <c r="I20212" s="3" t="s">
        <v>17716</v>
      </c>
      <c r="J20212" s="3" t="s">
        <v>1808</v>
      </c>
      <c r="K20212" s="3" t="s">
        <v>24</v>
      </c>
      <c r="L20212" s="3">
        <v>2.0</v>
      </c>
      <c r="M20212" s="3" t="s">
        <v>25</v>
      </c>
      <c r="N20212" s="3" t="s">
        <v>17762</v>
      </c>
      <c r="O20212" s="3" t="s">
        <v>17763</v>
      </c>
      <c r="P20212" s="4">
        <v>15523.0</v>
      </c>
      <c r="Q20212" s="3" t="s">
        <v>86</v>
      </c>
      <c r="S20212" s="3" t="s">
        <v>29</v>
      </c>
    </row>
    <row r="20213">
      <c r="A20213" s="2">
        <v>42318.71491898148</v>
      </c>
      <c r="B20213" s="3">
        <v>2.0</v>
      </c>
      <c r="C20213" s="3" t="s">
        <v>17260</v>
      </c>
      <c r="D20213" s="3" t="s">
        <v>17320</v>
      </c>
      <c r="E20213" s="3" t="s">
        <v>17321</v>
      </c>
      <c r="F20213" s="3">
        <v>8.0</v>
      </c>
      <c r="G20213" s="3">
        <v>5.0</v>
      </c>
      <c r="H20213" s="3" t="s">
        <v>17716</v>
      </c>
      <c r="I20213" s="3" t="s">
        <v>17716</v>
      </c>
      <c r="J20213" s="3" t="s">
        <v>1808</v>
      </c>
      <c r="K20213" s="3" t="s">
        <v>24</v>
      </c>
      <c r="L20213" s="3">
        <v>3.0</v>
      </c>
      <c r="M20213" s="3" t="s">
        <v>30</v>
      </c>
      <c r="N20213" s="3" t="s">
        <v>17764</v>
      </c>
      <c r="O20213" s="3" t="s">
        <v>264</v>
      </c>
      <c r="P20213" s="4">
        <v>24472.0</v>
      </c>
      <c r="Q20213" s="3" t="s">
        <v>40</v>
      </c>
      <c r="S20213" s="3" t="s">
        <v>34</v>
      </c>
    </row>
    <row r="20214">
      <c r="A20214" s="2">
        <v>42318.71491898148</v>
      </c>
      <c r="B20214" s="3">
        <v>2.0</v>
      </c>
      <c r="C20214" s="3" t="s">
        <v>17260</v>
      </c>
      <c r="D20214" s="3" t="s">
        <v>17320</v>
      </c>
      <c r="E20214" s="3" t="s">
        <v>17321</v>
      </c>
      <c r="F20214" s="3">
        <v>8.0</v>
      </c>
      <c r="G20214" s="3">
        <v>5.0</v>
      </c>
      <c r="H20214" s="3" t="s">
        <v>17716</v>
      </c>
      <c r="I20214" s="3" t="s">
        <v>17716</v>
      </c>
      <c r="J20214" s="3" t="s">
        <v>1808</v>
      </c>
      <c r="K20214" s="3" t="s">
        <v>24</v>
      </c>
      <c r="L20214" s="3">
        <v>4.0</v>
      </c>
      <c r="M20214" s="3" t="s">
        <v>25</v>
      </c>
      <c r="N20214" s="3" t="s">
        <v>17765</v>
      </c>
      <c r="O20214" s="3" t="s">
        <v>251</v>
      </c>
      <c r="P20214" s="4">
        <v>27038.0</v>
      </c>
      <c r="Q20214" s="3" t="s">
        <v>247</v>
      </c>
      <c r="S20214" s="3" t="s">
        <v>34</v>
      </c>
    </row>
    <row r="20215">
      <c r="A20215" s="2">
        <v>42318.71491898148</v>
      </c>
      <c r="B20215" s="3">
        <v>2.0</v>
      </c>
      <c r="C20215" s="3" t="s">
        <v>17260</v>
      </c>
      <c r="D20215" s="3" t="s">
        <v>17320</v>
      </c>
      <c r="E20215" s="3" t="s">
        <v>17321</v>
      </c>
      <c r="F20215" s="3">
        <v>8.0</v>
      </c>
      <c r="G20215" s="3">
        <v>5.0</v>
      </c>
      <c r="H20215" s="3" t="s">
        <v>17716</v>
      </c>
      <c r="I20215" s="3" t="s">
        <v>17716</v>
      </c>
      <c r="J20215" s="3" t="s">
        <v>1808</v>
      </c>
      <c r="K20215" s="3" t="s">
        <v>24</v>
      </c>
      <c r="L20215" s="3">
        <v>5.0</v>
      </c>
      <c r="M20215" s="3" t="s">
        <v>30</v>
      </c>
      <c r="N20215" s="3" t="s">
        <v>3065</v>
      </c>
      <c r="O20215" s="3" t="s">
        <v>5861</v>
      </c>
      <c r="P20215" s="4">
        <v>24038.0</v>
      </c>
      <c r="Q20215" s="3" t="s">
        <v>1454</v>
      </c>
      <c r="S20215" s="3" t="s">
        <v>34</v>
      </c>
    </row>
    <row r="20216">
      <c r="A20216" s="2">
        <v>42318.71491898148</v>
      </c>
      <c r="B20216" s="3">
        <v>2.0</v>
      </c>
      <c r="C20216" s="3" t="s">
        <v>17260</v>
      </c>
      <c r="D20216" s="3" t="s">
        <v>17320</v>
      </c>
      <c r="E20216" s="3" t="s">
        <v>17321</v>
      </c>
      <c r="F20216" s="3">
        <v>8.0</v>
      </c>
      <c r="G20216" s="3">
        <v>5.0</v>
      </c>
      <c r="H20216" s="3" t="s">
        <v>17716</v>
      </c>
      <c r="I20216" s="3" t="s">
        <v>17716</v>
      </c>
      <c r="J20216" s="3" t="s">
        <v>1808</v>
      </c>
      <c r="K20216" s="3" t="s">
        <v>24</v>
      </c>
      <c r="L20216" s="3">
        <v>6.0</v>
      </c>
      <c r="M20216" s="3" t="s">
        <v>25</v>
      </c>
      <c r="N20216" s="3" t="s">
        <v>17580</v>
      </c>
      <c r="O20216" s="3" t="s">
        <v>176</v>
      </c>
      <c r="P20216" s="4">
        <v>27865.0</v>
      </c>
      <c r="Q20216" s="3" t="s">
        <v>37</v>
      </c>
      <c r="S20216" s="3" t="s">
        <v>34</v>
      </c>
    </row>
    <row r="20217">
      <c r="A20217" s="2">
        <v>42318.71491898148</v>
      </c>
      <c r="B20217" s="3">
        <v>2.0</v>
      </c>
      <c r="C20217" s="3" t="s">
        <v>17260</v>
      </c>
      <c r="D20217" s="3" t="s">
        <v>17320</v>
      </c>
      <c r="E20217" s="3" t="s">
        <v>17321</v>
      </c>
      <c r="F20217" s="3">
        <v>8.0</v>
      </c>
      <c r="G20217" s="3">
        <v>5.0</v>
      </c>
      <c r="H20217" s="3" t="s">
        <v>17716</v>
      </c>
      <c r="I20217" s="3" t="s">
        <v>17716</v>
      </c>
      <c r="J20217" s="3" t="s">
        <v>1808</v>
      </c>
      <c r="K20217" s="3" t="s">
        <v>24</v>
      </c>
      <c r="L20217" s="3">
        <v>7.0</v>
      </c>
      <c r="M20217" s="3" t="s">
        <v>30</v>
      </c>
      <c r="N20217" s="3" t="s">
        <v>17766</v>
      </c>
      <c r="O20217" s="3" t="s">
        <v>1116</v>
      </c>
      <c r="P20217" s="4">
        <v>28523.0</v>
      </c>
      <c r="Q20217" s="3" t="s">
        <v>52</v>
      </c>
      <c r="S20217" s="3" t="s">
        <v>34</v>
      </c>
    </row>
    <row r="20218">
      <c r="A20218" s="2">
        <v>42318.71491898148</v>
      </c>
      <c r="B20218" s="3">
        <v>2.0</v>
      </c>
      <c r="C20218" s="3" t="s">
        <v>17260</v>
      </c>
      <c r="D20218" s="3" t="s">
        <v>17320</v>
      </c>
      <c r="E20218" s="3" t="s">
        <v>17321</v>
      </c>
      <c r="F20218" s="3">
        <v>8.0</v>
      </c>
      <c r="G20218" s="3">
        <v>5.0</v>
      </c>
      <c r="H20218" s="3" t="s">
        <v>17716</v>
      </c>
      <c r="I20218" s="3" t="s">
        <v>17716</v>
      </c>
      <c r="J20218" s="3" t="s">
        <v>1808</v>
      </c>
      <c r="K20218" s="3" t="s">
        <v>24</v>
      </c>
      <c r="L20218" s="3">
        <v>8.0</v>
      </c>
      <c r="M20218" s="3" t="s">
        <v>25</v>
      </c>
      <c r="N20218" s="3" t="s">
        <v>2925</v>
      </c>
      <c r="O20218" s="3" t="s">
        <v>395</v>
      </c>
      <c r="P20218" s="4">
        <v>25013.0</v>
      </c>
      <c r="Q20218" s="3" t="s">
        <v>43</v>
      </c>
      <c r="S20218" s="3" t="s">
        <v>34</v>
      </c>
    </row>
    <row r="20219">
      <c r="A20219" s="2">
        <v>42318.71491898148</v>
      </c>
      <c r="B20219" s="3">
        <v>2.0</v>
      </c>
      <c r="C20219" s="3" t="s">
        <v>17260</v>
      </c>
      <c r="D20219" s="3" t="s">
        <v>17320</v>
      </c>
      <c r="E20219" s="3" t="s">
        <v>17321</v>
      </c>
      <c r="F20219" s="3">
        <v>8.0</v>
      </c>
      <c r="G20219" s="3">
        <v>5.0</v>
      </c>
      <c r="H20219" s="3" t="s">
        <v>17716</v>
      </c>
      <c r="I20219" s="3" t="s">
        <v>17716</v>
      </c>
      <c r="J20219" s="3" t="s">
        <v>1808</v>
      </c>
      <c r="K20219" s="3" t="s">
        <v>24</v>
      </c>
      <c r="L20219" s="3">
        <v>9.0</v>
      </c>
      <c r="M20219" s="3" t="s">
        <v>30</v>
      </c>
      <c r="N20219" s="3" t="s">
        <v>17767</v>
      </c>
      <c r="O20219" s="3" t="s">
        <v>12728</v>
      </c>
      <c r="P20219" s="4">
        <v>29690.0</v>
      </c>
      <c r="Q20219" s="3" t="s">
        <v>72</v>
      </c>
      <c r="S20219" s="3" t="s">
        <v>34</v>
      </c>
    </row>
    <row r="20220">
      <c r="A20220" s="2">
        <v>42318.71491898148</v>
      </c>
      <c r="B20220" s="3">
        <v>2.0</v>
      </c>
      <c r="C20220" s="3" t="s">
        <v>17260</v>
      </c>
      <c r="D20220" s="3" t="s">
        <v>17320</v>
      </c>
      <c r="E20220" s="3" t="s">
        <v>17321</v>
      </c>
      <c r="F20220" s="3">
        <v>8.0</v>
      </c>
      <c r="G20220" s="3">
        <v>5.0</v>
      </c>
      <c r="H20220" s="3" t="s">
        <v>17716</v>
      </c>
      <c r="I20220" s="3" t="s">
        <v>17716</v>
      </c>
      <c r="J20220" s="3" t="s">
        <v>1808</v>
      </c>
      <c r="K20220" s="3" t="s">
        <v>24</v>
      </c>
      <c r="L20220" s="3">
        <v>10.0</v>
      </c>
      <c r="M20220" s="3" t="s">
        <v>25</v>
      </c>
      <c r="N20220" s="3" t="s">
        <v>15077</v>
      </c>
      <c r="O20220" s="3" t="s">
        <v>536</v>
      </c>
      <c r="P20220" s="4">
        <v>21215.0</v>
      </c>
      <c r="Q20220" s="3" t="s">
        <v>110</v>
      </c>
      <c r="S20220" s="3" t="s">
        <v>34</v>
      </c>
    </row>
    <row r="20221">
      <c r="A20221" s="2">
        <v>42318.71491898148</v>
      </c>
      <c r="B20221" s="3">
        <v>2.0</v>
      </c>
      <c r="C20221" s="3" t="s">
        <v>17260</v>
      </c>
      <c r="D20221" s="3" t="s">
        <v>17320</v>
      </c>
      <c r="E20221" s="3" t="s">
        <v>17321</v>
      </c>
      <c r="F20221" s="3">
        <v>8.0</v>
      </c>
      <c r="G20221" s="3">
        <v>5.0</v>
      </c>
      <c r="H20221" s="3" t="s">
        <v>17716</v>
      </c>
      <c r="I20221" s="3" t="s">
        <v>17716</v>
      </c>
      <c r="J20221" s="3" t="s">
        <v>1808</v>
      </c>
      <c r="K20221" s="3" t="s">
        <v>24</v>
      </c>
      <c r="L20221" s="3">
        <v>11.0</v>
      </c>
      <c r="M20221" s="3" t="s">
        <v>30</v>
      </c>
      <c r="N20221" s="3" t="s">
        <v>17768</v>
      </c>
      <c r="O20221" s="3" t="s">
        <v>6989</v>
      </c>
      <c r="P20221" s="4">
        <v>27605.0</v>
      </c>
      <c r="Q20221" s="3" t="s">
        <v>247</v>
      </c>
      <c r="S20221" s="3" t="s">
        <v>34</v>
      </c>
    </row>
    <row r="20222">
      <c r="A20222" s="2">
        <v>42318.71491898148</v>
      </c>
      <c r="B20222" s="3">
        <v>2.0</v>
      </c>
      <c r="C20222" s="3" t="s">
        <v>17260</v>
      </c>
      <c r="D20222" s="3" t="s">
        <v>17320</v>
      </c>
      <c r="E20222" s="3" t="s">
        <v>17321</v>
      </c>
      <c r="F20222" s="3">
        <v>8.0</v>
      </c>
      <c r="G20222" s="3">
        <v>5.0</v>
      </c>
      <c r="H20222" s="3" t="s">
        <v>17716</v>
      </c>
      <c r="I20222" s="3" t="s">
        <v>17716</v>
      </c>
      <c r="J20222" s="3" t="s">
        <v>1808</v>
      </c>
      <c r="K20222" s="3" t="s">
        <v>24</v>
      </c>
      <c r="L20222" s="3">
        <v>12.0</v>
      </c>
      <c r="M20222" s="3" t="s">
        <v>25</v>
      </c>
      <c r="N20222" s="3" t="s">
        <v>17769</v>
      </c>
      <c r="O20222" s="3" t="s">
        <v>305</v>
      </c>
      <c r="P20222" s="4">
        <v>22641.0</v>
      </c>
      <c r="Q20222" s="3" t="s">
        <v>43</v>
      </c>
      <c r="S20222" s="3" t="s">
        <v>34</v>
      </c>
    </row>
    <row r="20223">
      <c r="A20223" s="2">
        <v>42318.71491898148</v>
      </c>
      <c r="B20223" s="3">
        <v>2.0</v>
      </c>
      <c r="C20223" s="3" t="s">
        <v>17260</v>
      </c>
      <c r="D20223" s="3" t="s">
        <v>17320</v>
      </c>
      <c r="E20223" s="3" t="s">
        <v>17321</v>
      </c>
      <c r="F20223" s="3">
        <v>8.0</v>
      </c>
      <c r="G20223" s="3">
        <v>5.0</v>
      </c>
      <c r="H20223" s="3" t="s">
        <v>17716</v>
      </c>
      <c r="I20223" s="3" t="s">
        <v>17716</v>
      </c>
      <c r="J20223" s="3" t="s">
        <v>1808</v>
      </c>
      <c r="K20223" s="3" t="s">
        <v>24</v>
      </c>
      <c r="L20223" s="3">
        <v>13.0</v>
      </c>
      <c r="M20223" s="3" t="s">
        <v>30</v>
      </c>
      <c r="N20223" s="3" t="s">
        <v>17770</v>
      </c>
      <c r="O20223" s="3" t="s">
        <v>605</v>
      </c>
      <c r="P20223" s="4">
        <v>28002.0</v>
      </c>
      <c r="Q20223" s="3" t="s">
        <v>352</v>
      </c>
      <c r="S20223" s="3" t="s">
        <v>34</v>
      </c>
    </row>
    <row r="20224">
      <c r="A20224" s="2">
        <v>42318.71491898148</v>
      </c>
      <c r="B20224" s="3">
        <v>2.0</v>
      </c>
      <c r="C20224" s="3" t="s">
        <v>17260</v>
      </c>
      <c r="D20224" s="3" t="s">
        <v>17320</v>
      </c>
      <c r="E20224" s="3" t="s">
        <v>17321</v>
      </c>
      <c r="F20224" s="3">
        <v>8.0</v>
      </c>
      <c r="G20224" s="3">
        <v>5.0</v>
      </c>
      <c r="H20224" s="3" t="s">
        <v>17716</v>
      </c>
      <c r="I20224" s="3" t="s">
        <v>17716</v>
      </c>
      <c r="J20224" s="3" t="s">
        <v>1808</v>
      </c>
      <c r="K20224" s="3" t="s">
        <v>24</v>
      </c>
      <c r="L20224" s="3">
        <v>14.0</v>
      </c>
      <c r="M20224" s="3" t="s">
        <v>25</v>
      </c>
      <c r="N20224" s="3" t="s">
        <v>17771</v>
      </c>
      <c r="O20224" s="3" t="s">
        <v>17772</v>
      </c>
      <c r="P20224" s="4">
        <v>32619.0</v>
      </c>
      <c r="Q20224" s="3" t="s">
        <v>247</v>
      </c>
      <c r="S20224" s="3" t="s">
        <v>34</v>
      </c>
    </row>
    <row r="20225">
      <c r="A20225" s="2">
        <v>42318.71491898148</v>
      </c>
      <c r="B20225" s="3">
        <v>2.0</v>
      </c>
      <c r="C20225" s="3" t="s">
        <v>17260</v>
      </c>
      <c r="D20225" s="3" t="s">
        <v>17320</v>
      </c>
      <c r="E20225" s="3" t="s">
        <v>17321</v>
      </c>
      <c r="F20225" s="3">
        <v>8.0</v>
      </c>
      <c r="G20225" s="3">
        <v>5.0</v>
      </c>
      <c r="H20225" s="3" t="s">
        <v>17716</v>
      </c>
      <c r="I20225" s="3" t="s">
        <v>17716</v>
      </c>
      <c r="J20225" s="3" t="s">
        <v>1808</v>
      </c>
      <c r="K20225" s="3" t="s">
        <v>24</v>
      </c>
      <c r="L20225" s="3">
        <v>15.0</v>
      </c>
      <c r="M20225" s="3" t="s">
        <v>30</v>
      </c>
      <c r="N20225" s="3" t="s">
        <v>17773</v>
      </c>
      <c r="O20225" s="3" t="s">
        <v>919</v>
      </c>
      <c r="P20225" s="4">
        <v>22889.0</v>
      </c>
      <c r="Q20225" s="3" t="s">
        <v>189</v>
      </c>
      <c r="S20225" s="3" t="s">
        <v>34</v>
      </c>
    </row>
    <row r="20226">
      <c r="A20226" s="2">
        <v>42318.71491898148</v>
      </c>
      <c r="B20226" s="3">
        <v>2.0</v>
      </c>
      <c r="C20226" s="3" t="s">
        <v>17260</v>
      </c>
      <c r="D20226" s="3" t="s">
        <v>17320</v>
      </c>
      <c r="E20226" s="3" t="s">
        <v>17321</v>
      </c>
      <c r="F20226" s="3">
        <v>8.0</v>
      </c>
      <c r="G20226" s="3">
        <v>5.0</v>
      </c>
      <c r="H20226" s="3" t="s">
        <v>17716</v>
      </c>
      <c r="I20226" s="3" t="s">
        <v>17716</v>
      </c>
      <c r="J20226" s="3" t="s">
        <v>1808</v>
      </c>
      <c r="K20226" s="3" t="s">
        <v>24</v>
      </c>
      <c r="L20226" s="3">
        <v>16.0</v>
      </c>
      <c r="M20226" s="3" t="s">
        <v>25</v>
      </c>
      <c r="N20226" s="3" t="s">
        <v>17774</v>
      </c>
      <c r="O20226" s="3" t="s">
        <v>1234</v>
      </c>
      <c r="P20226" s="4">
        <v>26878.0</v>
      </c>
      <c r="Q20226" s="3" t="s">
        <v>43</v>
      </c>
      <c r="S20226" s="3" t="s">
        <v>34</v>
      </c>
    </row>
    <row r="20227">
      <c r="A20227" s="2">
        <v>42318.71491898148</v>
      </c>
      <c r="B20227" s="3">
        <v>2.0</v>
      </c>
      <c r="C20227" s="3" t="s">
        <v>17260</v>
      </c>
      <c r="D20227" s="3" t="s">
        <v>17261</v>
      </c>
      <c r="E20227" s="3" t="s">
        <v>17262</v>
      </c>
      <c r="F20227" s="3">
        <v>9.0</v>
      </c>
      <c r="G20227" s="3">
        <v>8.0</v>
      </c>
      <c r="H20227" s="3" t="s">
        <v>17775</v>
      </c>
      <c r="I20227" s="3" t="s">
        <v>17776</v>
      </c>
      <c r="J20227" s="3" t="s">
        <v>2213</v>
      </c>
      <c r="K20227" s="3" t="s">
        <v>24</v>
      </c>
      <c r="L20227" s="3">
        <v>1.0</v>
      </c>
      <c r="M20227" s="3" t="s">
        <v>25</v>
      </c>
      <c r="N20227" s="3" t="s">
        <v>17777</v>
      </c>
      <c r="O20227" s="3" t="s">
        <v>613</v>
      </c>
      <c r="P20227" s="4">
        <v>21671.0</v>
      </c>
      <c r="Q20227" s="3" t="s">
        <v>83</v>
      </c>
      <c r="S20227" s="3" t="s">
        <v>29</v>
      </c>
    </row>
    <row r="20228">
      <c r="A20228" s="2">
        <v>42318.71491898148</v>
      </c>
      <c r="B20228" s="3">
        <v>2.0</v>
      </c>
      <c r="C20228" s="3" t="s">
        <v>17260</v>
      </c>
      <c r="D20228" s="3" t="s">
        <v>17261</v>
      </c>
      <c r="E20228" s="3" t="s">
        <v>17262</v>
      </c>
      <c r="F20228" s="3">
        <v>9.0</v>
      </c>
      <c r="G20228" s="3">
        <v>8.0</v>
      </c>
      <c r="H20228" s="3" t="s">
        <v>17775</v>
      </c>
      <c r="I20228" s="3" t="s">
        <v>17776</v>
      </c>
      <c r="J20228" s="3" t="s">
        <v>2213</v>
      </c>
      <c r="K20228" s="3" t="s">
        <v>24</v>
      </c>
      <c r="L20228" s="3">
        <v>2.0</v>
      </c>
      <c r="M20228" s="3" t="s">
        <v>30</v>
      </c>
      <c r="N20228" s="3" t="s">
        <v>17778</v>
      </c>
      <c r="O20228" s="3" t="s">
        <v>81</v>
      </c>
      <c r="P20228" s="4">
        <v>21896.0</v>
      </c>
      <c r="Q20228" s="3" t="s">
        <v>221</v>
      </c>
      <c r="S20228" s="3" t="s">
        <v>29</v>
      </c>
    </row>
    <row r="20229">
      <c r="A20229" s="2">
        <v>42318.71491898148</v>
      </c>
      <c r="B20229" s="3">
        <v>2.0</v>
      </c>
      <c r="C20229" s="3" t="s">
        <v>17260</v>
      </c>
      <c r="D20229" s="3" t="s">
        <v>17261</v>
      </c>
      <c r="E20229" s="3" t="s">
        <v>17262</v>
      </c>
      <c r="F20229" s="3">
        <v>9.0</v>
      </c>
      <c r="G20229" s="3">
        <v>8.0</v>
      </c>
      <c r="H20229" s="3" t="s">
        <v>17775</v>
      </c>
      <c r="I20229" s="3" t="s">
        <v>17776</v>
      </c>
      <c r="J20229" s="3" t="s">
        <v>2213</v>
      </c>
      <c r="K20229" s="3" t="s">
        <v>24</v>
      </c>
      <c r="L20229" s="3">
        <v>3.0</v>
      </c>
      <c r="M20229" s="3" t="s">
        <v>25</v>
      </c>
      <c r="N20229" s="3" t="s">
        <v>17779</v>
      </c>
      <c r="O20229" s="3" t="s">
        <v>639</v>
      </c>
      <c r="P20229" s="4">
        <v>24790.0</v>
      </c>
      <c r="Q20229" s="3" t="s">
        <v>115</v>
      </c>
      <c r="S20229" s="3" t="s">
        <v>34</v>
      </c>
    </row>
    <row r="20230">
      <c r="A20230" s="2">
        <v>42318.71491898148</v>
      </c>
      <c r="B20230" s="3">
        <v>2.0</v>
      </c>
      <c r="C20230" s="3" t="s">
        <v>17260</v>
      </c>
      <c r="D20230" s="3" t="s">
        <v>17261</v>
      </c>
      <c r="E20230" s="3" t="s">
        <v>17262</v>
      </c>
      <c r="F20230" s="3">
        <v>9.0</v>
      </c>
      <c r="G20230" s="3">
        <v>8.0</v>
      </c>
      <c r="H20230" s="3" t="s">
        <v>17775</v>
      </c>
      <c r="I20230" s="3" t="s">
        <v>17776</v>
      </c>
      <c r="J20230" s="3" t="s">
        <v>2213</v>
      </c>
      <c r="K20230" s="3" t="s">
        <v>24</v>
      </c>
      <c r="L20230" s="3">
        <v>4.0</v>
      </c>
      <c r="M20230" s="3" t="s">
        <v>30</v>
      </c>
      <c r="N20230" s="3" t="s">
        <v>1352</v>
      </c>
      <c r="O20230" s="3" t="s">
        <v>17780</v>
      </c>
      <c r="P20230" s="4">
        <v>21677.0</v>
      </c>
      <c r="Q20230" s="3" t="s">
        <v>687</v>
      </c>
      <c r="S20230" s="3" t="s">
        <v>29</v>
      </c>
    </row>
    <row r="20231">
      <c r="A20231" s="2">
        <v>42318.71491898148</v>
      </c>
      <c r="B20231" s="3">
        <v>2.0</v>
      </c>
      <c r="C20231" s="3" t="s">
        <v>17260</v>
      </c>
      <c r="D20231" s="3" t="s">
        <v>17261</v>
      </c>
      <c r="E20231" s="3" t="s">
        <v>17262</v>
      </c>
      <c r="F20231" s="3">
        <v>9.0</v>
      </c>
      <c r="G20231" s="3">
        <v>8.0</v>
      </c>
      <c r="H20231" s="3" t="s">
        <v>17775</v>
      </c>
      <c r="I20231" s="3" t="s">
        <v>17776</v>
      </c>
      <c r="J20231" s="3" t="s">
        <v>2213</v>
      </c>
      <c r="K20231" s="3" t="s">
        <v>24</v>
      </c>
      <c r="L20231" s="3">
        <v>5.0</v>
      </c>
      <c r="M20231" s="3" t="s">
        <v>25</v>
      </c>
      <c r="N20231" s="3" t="s">
        <v>17781</v>
      </c>
      <c r="O20231" s="3" t="s">
        <v>17360</v>
      </c>
      <c r="P20231" s="4">
        <v>20928.0</v>
      </c>
      <c r="Q20231" s="3" t="s">
        <v>169</v>
      </c>
      <c r="S20231" s="3" t="s">
        <v>34</v>
      </c>
    </row>
    <row r="20232">
      <c r="A20232" s="2">
        <v>42318.71491898148</v>
      </c>
      <c r="B20232" s="3">
        <v>2.0</v>
      </c>
      <c r="C20232" s="3" t="s">
        <v>17260</v>
      </c>
      <c r="D20232" s="3" t="s">
        <v>17261</v>
      </c>
      <c r="E20232" s="3" t="s">
        <v>17262</v>
      </c>
      <c r="F20232" s="3">
        <v>9.0</v>
      </c>
      <c r="G20232" s="3">
        <v>8.0</v>
      </c>
      <c r="H20232" s="3" t="s">
        <v>17775</v>
      </c>
      <c r="I20232" s="3" t="s">
        <v>17776</v>
      </c>
      <c r="J20232" s="3" t="s">
        <v>2213</v>
      </c>
      <c r="K20232" s="3" t="s">
        <v>24</v>
      </c>
      <c r="L20232" s="3">
        <v>6.0</v>
      </c>
      <c r="M20232" s="3" t="s">
        <v>30</v>
      </c>
      <c r="N20232" s="3" t="s">
        <v>14314</v>
      </c>
      <c r="O20232" s="3" t="s">
        <v>235</v>
      </c>
      <c r="P20232" s="4">
        <v>20894.0</v>
      </c>
      <c r="Q20232" s="3" t="s">
        <v>149</v>
      </c>
      <c r="S20232" s="3" t="s">
        <v>29</v>
      </c>
    </row>
    <row r="20233">
      <c r="A20233" s="2">
        <v>42318.71491898148</v>
      </c>
      <c r="B20233" s="3">
        <v>2.0</v>
      </c>
      <c r="C20233" s="3" t="s">
        <v>17260</v>
      </c>
      <c r="D20233" s="3" t="s">
        <v>17261</v>
      </c>
      <c r="E20233" s="3" t="s">
        <v>17262</v>
      </c>
      <c r="F20233" s="3">
        <v>9.0</v>
      </c>
      <c r="G20233" s="3">
        <v>8.0</v>
      </c>
      <c r="H20233" s="3" t="s">
        <v>17775</v>
      </c>
      <c r="I20233" s="3" t="s">
        <v>17776</v>
      </c>
      <c r="J20233" s="3" t="s">
        <v>2213</v>
      </c>
      <c r="K20233" s="3" t="s">
        <v>24</v>
      </c>
      <c r="L20233" s="3">
        <v>7.0</v>
      </c>
      <c r="M20233" s="3" t="s">
        <v>25</v>
      </c>
      <c r="N20233" s="3" t="s">
        <v>17614</v>
      </c>
      <c r="O20233" s="3" t="s">
        <v>17782</v>
      </c>
      <c r="P20233" s="4">
        <v>20441.0</v>
      </c>
      <c r="Q20233" s="3" t="s">
        <v>75</v>
      </c>
      <c r="S20233" s="3" t="s">
        <v>34</v>
      </c>
    </row>
    <row r="20234">
      <c r="A20234" s="2">
        <v>42318.71491898148</v>
      </c>
      <c r="B20234" s="3">
        <v>2.0</v>
      </c>
      <c r="C20234" s="3" t="s">
        <v>17260</v>
      </c>
      <c r="D20234" s="3" t="s">
        <v>17261</v>
      </c>
      <c r="E20234" s="3" t="s">
        <v>17262</v>
      </c>
      <c r="F20234" s="3">
        <v>9.0</v>
      </c>
      <c r="G20234" s="3">
        <v>8.0</v>
      </c>
      <c r="H20234" s="3" t="s">
        <v>17775</v>
      </c>
      <c r="I20234" s="3" t="s">
        <v>17776</v>
      </c>
      <c r="J20234" s="3" t="s">
        <v>2213</v>
      </c>
      <c r="K20234" s="3" t="s">
        <v>24</v>
      </c>
      <c r="L20234" s="3">
        <v>8.0</v>
      </c>
      <c r="M20234" s="3" t="s">
        <v>30</v>
      </c>
      <c r="N20234" s="3" t="s">
        <v>17783</v>
      </c>
      <c r="O20234" s="3" t="s">
        <v>125</v>
      </c>
      <c r="P20234" s="4">
        <v>20294.0</v>
      </c>
      <c r="Q20234" s="3" t="s">
        <v>55</v>
      </c>
      <c r="S20234" s="3" t="s">
        <v>34</v>
      </c>
    </row>
    <row r="20235">
      <c r="A20235" s="2">
        <v>42318.71491898148</v>
      </c>
      <c r="B20235" s="3">
        <v>2.0</v>
      </c>
      <c r="C20235" s="3" t="s">
        <v>17260</v>
      </c>
      <c r="D20235" s="3" t="s">
        <v>17261</v>
      </c>
      <c r="E20235" s="3" t="s">
        <v>17262</v>
      </c>
      <c r="F20235" s="3">
        <v>9.0</v>
      </c>
      <c r="G20235" s="3">
        <v>8.0</v>
      </c>
      <c r="H20235" s="3" t="s">
        <v>17775</v>
      </c>
      <c r="I20235" s="3" t="s">
        <v>17776</v>
      </c>
      <c r="J20235" s="3" t="s">
        <v>2213</v>
      </c>
      <c r="K20235" s="3" t="s">
        <v>24</v>
      </c>
      <c r="L20235" s="3">
        <v>9.0</v>
      </c>
      <c r="M20235" s="3" t="s">
        <v>25</v>
      </c>
      <c r="N20235" s="3" t="s">
        <v>5544</v>
      </c>
      <c r="O20235" s="3" t="s">
        <v>17784</v>
      </c>
      <c r="P20235" s="4">
        <v>26827.0</v>
      </c>
      <c r="Q20235" s="3" t="s">
        <v>189</v>
      </c>
      <c r="S20235" s="3" t="s">
        <v>34</v>
      </c>
    </row>
    <row r="20236">
      <c r="A20236" s="2">
        <v>42318.71491898148</v>
      </c>
      <c r="B20236" s="3">
        <v>2.0</v>
      </c>
      <c r="C20236" s="3" t="s">
        <v>17260</v>
      </c>
      <c r="D20236" s="3" t="s">
        <v>17261</v>
      </c>
      <c r="E20236" s="3" t="s">
        <v>17262</v>
      </c>
      <c r="F20236" s="3">
        <v>9.0</v>
      </c>
      <c r="G20236" s="3">
        <v>8.0</v>
      </c>
      <c r="H20236" s="3" t="s">
        <v>17775</v>
      </c>
      <c r="I20236" s="3" t="s">
        <v>17776</v>
      </c>
      <c r="J20236" s="3" t="s">
        <v>2213</v>
      </c>
      <c r="K20236" s="3" t="s">
        <v>24</v>
      </c>
      <c r="L20236" s="3">
        <v>10.0</v>
      </c>
      <c r="M20236" s="3" t="s">
        <v>30</v>
      </c>
      <c r="N20236" s="3" t="s">
        <v>17785</v>
      </c>
      <c r="O20236" s="3" t="s">
        <v>1694</v>
      </c>
      <c r="P20236" s="4">
        <v>23301.0</v>
      </c>
      <c r="Q20236" s="3" t="s">
        <v>159</v>
      </c>
      <c r="S20236" s="3" t="s">
        <v>34</v>
      </c>
    </row>
    <row r="20237">
      <c r="A20237" s="2">
        <v>42318.71491898148</v>
      </c>
      <c r="B20237" s="3">
        <v>2.0</v>
      </c>
      <c r="C20237" s="3" t="s">
        <v>17260</v>
      </c>
      <c r="D20237" s="3" t="s">
        <v>17261</v>
      </c>
      <c r="E20237" s="3" t="s">
        <v>17262</v>
      </c>
      <c r="F20237" s="3">
        <v>9.0</v>
      </c>
      <c r="G20237" s="3">
        <v>8.0</v>
      </c>
      <c r="H20237" s="3" t="s">
        <v>17775</v>
      </c>
      <c r="I20237" s="3" t="s">
        <v>17776</v>
      </c>
      <c r="J20237" s="3" t="s">
        <v>2213</v>
      </c>
      <c r="K20237" s="3" t="s">
        <v>24</v>
      </c>
      <c r="L20237" s="3">
        <v>11.0</v>
      </c>
      <c r="M20237" s="3" t="s">
        <v>25</v>
      </c>
      <c r="N20237" s="3" t="s">
        <v>17786</v>
      </c>
      <c r="O20237" s="3" t="s">
        <v>297</v>
      </c>
      <c r="P20237" s="4">
        <v>25738.0</v>
      </c>
      <c r="Q20237" s="3" t="s">
        <v>75</v>
      </c>
      <c r="S20237" s="3" t="s">
        <v>29</v>
      </c>
    </row>
    <row r="20238">
      <c r="A20238" s="2">
        <v>42318.71491898148</v>
      </c>
      <c r="B20238" s="3">
        <v>2.0</v>
      </c>
      <c r="C20238" s="3" t="s">
        <v>17260</v>
      </c>
      <c r="D20238" s="3" t="s">
        <v>17261</v>
      </c>
      <c r="E20238" s="3" t="s">
        <v>17262</v>
      </c>
      <c r="F20238" s="3">
        <v>9.0</v>
      </c>
      <c r="G20238" s="3">
        <v>8.0</v>
      </c>
      <c r="H20238" s="3" t="s">
        <v>17775</v>
      </c>
      <c r="I20238" s="3" t="s">
        <v>17776</v>
      </c>
      <c r="J20238" s="3" t="s">
        <v>2213</v>
      </c>
      <c r="K20238" s="3" t="s">
        <v>24</v>
      </c>
      <c r="L20238" s="3">
        <v>12.0</v>
      </c>
      <c r="M20238" s="3" t="s">
        <v>30</v>
      </c>
      <c r="N20238" s="3" t="s">
        <v>17787</v>
      </c>
      <c r="O20238" s="3" t="s">
        <v>1304</v>
      </c>
      <c r="P20238" s="4">
        <v>29184.0</v>
      </c>
      <c r="Q20238" s="3" t="s">
        <v>169</v>
      </c>
      <c r="S20238" s="3" t="s">
        <v>34</v>
      </c>
    </row>
    <row r="20239">
      <c r="A20239" s="2">
        <v>42318.71491898148</v>
      </c>
      <c r="B20239" s="3">
        <v>2.0</v>
      </c>
      <c r="C20239" s="3" t="s">
        <v>17260</v>
      </c>
      <c r="D20239" s="3" t="s">
        <v>17261</v>
      </c>
      <c r="E20239" s="3" t="s">
        <v>17262</v>
      </c>
      <c r="F20239" s="3">
        <v>9.0</v>
      </c>
      <c r="G20239" s="3">
        <v>8.0</v>
      </c>
      <c r="H20239" s="3" t="s">
        <v>17775</v>
      </c>
      <c r="I20239" s="3" t="s">
        <v>17776</v>
      </c>
      <c r="J20239" s="3" t="s">
        <v>2213</v>
      </c>
      <c r="K20239" s="3" t="s">
        <v>24</v>
      </c>
      <c r="L20239" s="3">
        <v>13.0</v>
      </c>
      <c r="M20239" s="3" t="s">
        <v>25</v>
      </c>
      <c r="N20239" s="3" t="s">
        <v>17788</v>
      </c>
      <c r="O20239" s="3" t="s">
        <v>17789</v>
      </c>
      <c r="P20239" s="4">
        <v>19390.0</v>
      </c>
      <c r="Q20239" s="3" t="s">
        <v>105</v>
      </c>
      <c r="S20239" s="3" t="s">
        <v>29</v>
      </c>
    </row>
    <row r="20240">
      <c r="A20240" s="2">
        <v>42318.71491898148</v>
      </c>
      <c r="B20240" s="3">
        <v>2.0</v>
      </c>
      <c r="C20240" s="3" t="s">
        <v>17260</v>
      </c>
      <c r="D20240" s="3" t="s">
        <v>17261</v>
      </c>
      <c r="E20240" s="3" t="s">
        <v>17262</v>
      </c>
      <c r="F20240" s="3">
        <v>9.0</v>
      </c>
      <c r="G20240" s="3">
        <v>8.0</v>
      </c>
      <c r="H20240" s="3" t="s">
        <v>17775</v>
      </c>
      <c r="I20240" s="3" t="s">
        <v>17776</v>
      </c>
      <c r="J20240" s="3" t="s">
        <v>2213</v>
      </c>
      <c r="K20240" s="3" t="s">
        <v>24</v>
      </c>
      <c r="L20240" s="3">
        <v>14.0</v>
      </c>
      <c r="M20240" s="3" t="s">
        <v>30</v>
      </c>
      <c r="N20240" s="3" t="s">
        <v>17790</v>
      </c>
      <c r="O20240" s="3" t="s">
        <v>1197</v>
      </c>
      <c r="P20240" s="4">
        <v>23000.0</v>
      </c>
      <c r="Q20240" s="3" t="s">
        <v>247</v>
      </c>
      <c r="S20240" s="3" t="s">
        <v>29</v>
      </c>
    </row>
    <row r="20241">
      <c r="A20241" s="2">
        <v>42318.71491898148</v>
      </c>
      <c r="B20241" s="3">
        <v>2.0</v>
      </c>
      <c r="C20241" s="3" t="s">
        <v>17260</v>
      </c>
      <c r="D20241" s="3" t="s">
        <v>17261</v>
      </c>
      <c r="E20241" s="3" t="s">
        <v>17262</v>
      </c>
      <c r="F20241" s="3">
        <v>9.0</v>
      </c>
      <c r="G20241" s="3">
        <v>8.0</v>
      </c>
      <c r="H20241" s="3" t="s">
        <v>17775</v>
      </c>
      <c r="I20241" s="3" t="s">
        <v>17776</v>
      </c>
      <c r="J20241" s="3" t="s">
        <v>2213</v>
      </c>
      <c r="K20241" s="3" t="s">
        <v>24</v>
      </c>
      <c r="L20241" s="3">
        <v>15.0</v>
      </c>
      <c r="M20241" s="3" t="s">
        <v>25</v>
      </c>
      <c r="N20241" s="3" t="s">
        <v>17791</v>
      </c>
      <c r="O20241" s="3" t="s">
        <v>773</v>
      </c>
      <c r="P20241" s="4">
        <v>22730.0</v>
      </c>
      <c r="Q20241" s="3" t="s">
        <v>216</v>
      </c>
      <c r="S20241" s="3" t="s">
        <v>34</v>
      </c>
    </row>
    <row r="20242">
      <c r="A20242" s="2">
        <v>42318.71491898148</v>
      </c>
      <c r="B20242" s="3">
        <v>2.0</v>
      </c>
      <c r="C20242" s="3" t="s">
        <v>17260</v>
      </c>
      <c r="D20242" s="3" t="s">
        <v>17261</v>
      </c>
      <c r="E20242" s="3" t="s">
        <v>17262</v>
      </c>
      <c r="F20242" s="3">
        <v>9.0</v>
      </c>
      <c r="G20242" s="3">
        <v>8.0</v>
      </c>
      <c r="H20242" s="3" t="s">
        <v>17775</v>
      </c>
      <c r="I20242" s="3" t="s">
        <v>17776</v>
      </c>
      <c r="J20242" s="3" t="s">
        <v>2213</v>
      </c>
      <c r="K20242" s="3" t="s">
        <v>24</v>
      </c>
      <c r="L20242" s="3">
        <v>16.0</v>
      </c>
      <c r="M20242" s="3" t="s">
        <v>30</v>
      </c>
      <c r="N20242" s="3" t="s">
        <v>17792</v>
      </c>
      <c r="O20242" s="3" t="s">
        <v>163</v>
      </c>
      <c r="P20242" s="4">
        <v>26661.0</v>
      </c>
      <c r="Q20242" s="3" t="s">
        <v>52</v>
      </c>
      <c r="S20242" s="3" t="s">
        <v>34</v>
      </c>
    </row>
    <row r="20243">
      <c r="A20243" s="2">
        <v>42318.71491898148</v>
      </c>
      <c r="B20243" s="3">
        <v>2.0</v>
      </c>
      <c r="C20243" s="3" t="s">
        <v>17260</v>
      </c>
      <c r="D20243" s="3" t="s">
        <v>17261</v>
      </c>
      <c r="E20243" s="3" t="s">
        <v>17262</v>
      </c>
      <c r="F20243" s="3">
        <v>9.0</v>
      </c>
      <c r="G20243" s="3">
        <v>8.0</v>
      </c>
      <c r="H20243" s="3" t="s">
        <v>17775</v>
      </c>
      <c r="I20243" s="3" t="s">
        <v>17776</v>
      </c>
      <c r="J20243" s="3" t="s">
        <v>2213</v>
      </c>
      <c r="K20243" s="3" t="s">
        <v>24</v>
      </c>
      <c r="L20243" s="3">
        <v>17.0</v>
      </c>
      <c r="M20243" s="3" t="s">
        <v>25</v>
      </c>
      <c r="N20243" s="3" t="s">
        <v>17793</v>
      </c>
      <c r="O20243" s="3" t="s">
        <v>1016</v>
      </c>
      <c r="P20243" s="4">
        <v>33520.0</v>
      </c>
      <c r="Q20243" s="3" t="s">
        <v>228</v>
      </c>
      <c r="S20243" s="3" t="s">
        <v>34</v>
      </c>
    </row>
    <row r="20244">
      <c r="A20244" s="2">
        <v>42318.71491898148</v>
      </c>
      <c r="B20244" s="3">
        <v>2.0</v>
      </c>
      <c r="C20244" s="3" t="s">
        <v>17260</v>
      </c>
      <c r="D20244" s="3" t="s">
        <v>17283</v>
      </c>
      <c r="E20244" s="3" t="s">
        <v>17284</v>
      </c>
      <c r="F20244" s="3">
        <v>9.0</v>
      </c>
      <c r="G20244" s="3">
        <v>8.0</v>
      </c>
      <c r="H20244" s="3" t="s">
        <v>17775</v>
      </c>
      <c r="I20244" s="3" t="s">
        <v>17776</v>
      </c>
      <c r="J20244" s="3" t="s">
        <v>2213</v>
      </c>
      <c r="K20244" s="3" t="s">
        <v>24</v>
      </c>
      <c r="L20244" s="3">
        <v>1.0</v>
      </c>
      <c r="M20244" s="3" t="s">
        <v>30</v>
      </c>
      <c r="N20244" s="3" t="s">
        <v>17794</v>
      </c>
      <c r="O20244" s="3" t="s">
        <v>3169</v>
      </c>
      <c r="P20244" s="4">
        <v>19374.0</v>
      </c>
      <c r="Q20244" s="3" t="s">
        <v>52</v>
      </c>
      <c r="S20244" s="3" t="s">
        <v>29</v>
      </c>
    </row>
    <row r="20245">
      <c r="A20245" s="2">
        <v>42318.71491898148</v>
      </c>
      <c r="B20245" s="3">
        <v>2.0</v>
      </c>
      <c r="C20245" s="3" t="s">
        <v>17260</v>
      </c>
      <c r="D20245" s="3" t="s">
        <v>17283</v>
      </c>
      <c r="E20245" s="3" t="s">
        <v>17284</v>
      </c>
      <c r="F20245" s="3">
        <v>9.0</v>
      </c>
      <c r="G20245" s="3">
        <v>8.0</v>
      </c>
      <c r="H20245" s="3" t="s">
        <v>17775</v>
      </c>
      <c r="I20245" s="3" t="s">
        <v>17776</v>
      </c>
      <c r="J20245" s="3" t="s">
        <v>2213</v>
      </c>
      <c r="K20245" s="3" t="s">
        <v>24</v>
      </c>
      <c r="L20245" s="3">
        <v>2.0</v>
      </c>
      <c r="M20245" s="3" t="s">
        <v>25</v>
      </c>
      <c r="N20245" s="3" t="s">
        <v>17641</v>
      </c>
      <c r="O20245" s="3" t="s">
        <v>2142</v>
      </c>
      <c r="P20245" s="4">
        <v>25329.0</v>
      </c>
      <c r="Q20245" s="3" t="s">
        <v>189</v>
      </c>
      <c r="S20245" s="3" t="s">
        <v>29</v>
      </c>
    </row>
    <row r="20246">
      <c r="A20246" s="2">
        <v>42318.71491898148</v>
      </c>
      <c r="B20246" s="3">
        <v>2.0</v>
      </c>
      <c r="C20246" s="3" t="s">
        <v>17260</v>
      </c>
      <c r="D20246" s="3" t="s">
        <v>17283</v>
      </c>
      <c r="E20246" s="3" t="s">
        <v>17284</v>
      </c>
      <c r="F20246" s="3">
        <v>9.0</v>
      </c>
      <c r="G20246" s="3">
        <v>8.0</v>
      </c>
      <c r="H20246" s="3" t="s">
        <v>17775</v>
      </c>
      <c r="I20246" s="3" t="s">
        <v>17776</v>
      </c>
      <c r="J20246" s="3" t="s">
        <v>2213</v>
      </c>
      <c r="K20246" s="3" t="s">
        <v>24</v>
      </c>
      <c r="L20246" s="3">
        <v>3.0</v>
      </c>
      <c r="M20246" s="3" t="s">
        <v>30</v>
      </c>
      <c r="N20246" s="3" t="s">
        <v>17795</v>
      </c>
      <c r="O20246" s="3" t="s">
        <v>321</v>
      </c>
      <c r="P20246" s="4">
        <v>19873.0</v>
      </c>
      <c r="Q20246" s="3" t="s">
        <v>216</v>
      </c>
      <c r="S20246" s="3" t="s">
        <v>29</v>
      </c>
    </row>
    <row r="20247">
      <c r="A20247" s="2">
        <v>42318.71491898148</v>
      </c>
      <c r="B20247" s="3">
        <v>2.0</v>
      </c>
      <c r="C20247" s="3" t="s">
        <v>17260</v>
      </c>
      <c r="D20247" s="3" t="s">
        <v>17283</v>
      </c>
      <c r="E20247" s="3" t="s">
        <v>17284</v>
      </c>
      <c r="F20247" s="3">
        <v>9.0</v>
      </c>
      <c r="G20247" s="3">
        <v>8.0</v>
      </c>
      <c r="H20247" s="3" t="s">
        <v>17775</v>
      </c>
      <c r="I20247" s="3" t="s">
        <v>17776</v>
      </c>
      <c r="J20247" s="3" t="s">
        <v>2213</v>
      </c>
      <c r="K20247" s="3" t="s">
        <v>24</v>
      </c>
      <c r="L20247" s="3">
        <v>4.0</v>
      </c>
      <c r="M20247" s="3" t="s">
        <v>25</v>
      </c>
      <c r="N20247" s="3" t="s">
        <v>14227</v>
      </c>
      <c r="O20247" s="3" t="s">
        <v>17542</v>
      </c>
      <c r="P20247" s="4">
        <v>16597.0</v>
      </c>
      <c r="Q20247" s="3" t="s">
        <v>105</v>
      </c>
      <c r="S20247" s="3" t="s">
        <v>34</v>
      </c>
    </row>
    <row r="20248">
      <c r="A20248" s="2">
        <v>42318.71491898148</v>
      </c>
      <c r="B20248" s="3">
        <v>2.0</v>
      </c>
      <c r="C20248" s="3" t="s">
        <v>17260</v>
      </c>
      <c r="D20248" s="3" t="s">
        <v>17283</v>
      </c>
      <c r="E20248" s="3" t="s">
        <v>17284</v>
      </c>
      <c r="F20248" s="3">
        <v>9.0</v>
      </c>
      <c r="G20248" s="3">
        <v>8.0</v>
      </c>
      <c r="H20248" s="3" t="s">
        <v>17775</v>
      </c>
      <c r="I20248" s="3" t="s">
        <v>17776</v>
      </c>
      <c r="J20248" s="3" t="s">
        <v>2213</v>
      </c>
      <c r="K20248" s="3" t="s">
        <v>24</v>
      </c>
      <c r="L20248" s="3">
        <v>5.0</v>
      </c>
      <c r="M20248" s="3" t="s">
        <v>30</v>
      </c>
      <c r="N20248" s="3" t="s">
        <v>17796</v>
      </c>
      <c r="O20248" s="3" t="s">
        <v>10072</v>
      </c>
      <c r="P20248" s="4">
        <v>32663.0</v>
      </c>
      <c r="Q20248" s="3" t="s">
        <v>132</v>
      </c>
      <c r="S20248" s="3" t="s">
        <v>34</v>
      </c>
    </row>
    <row r="20249">
      <c r="A20249" s="2">
        <v>42318.71491898148</v>
      </c>
      <c r="B20249" s="3">
        <v>2.0</v>
      </c>
      <c r="C20249" s="3" t="s">
        <v>17260</v>
      </c>
      <c r="D20249" s="3" t="s">
        <v>17283</v>
      </c>
      <c r="E20249" s="3" t="s">
        <v>17284</v>
      </c>
      <c r="F20249" s="3">
        <v>9.0</v>
      </c>
      <c r="G20249" s="3">
        <v>8.0</v>
      </c>
      <c r="H20249" s="3" t="s">
        <v>17775</v>
      </c>
      <c r="I20249" s="3" t="s">
        <v>17776</v>
      </c>
      <c r="J20249" s="3" t="s">
        <v>2213</v>
      </c>
      <c r="K20249" s="3" t="s">
        <v>24</v>
      </c>
      <c r="L20249" s="3">
        <v>6.0</v>
      </c>
      <c r="M20249" s="3" t="s">
        <v>25</v>
      </c>
      <c r="N20249" s="3" t="s">
        <v>17797</v>
      </c>
      <c r="O20249" s="3" t="s">
        <v>17095</v>
      </c>
      <c r="P20249" s="4">
        <v>21395.0</v>
      </c>
      <c r="Q20249" s="3" t="s">
        <v>1454</v>
      </c>
      <c r="S20249" s="3" t="s">
        <v>29</v>
      </c>
    </row>
    <row r="20250">
      <c r="A20250" s="2">
        <v>42318.71491898148</v>
      </c>
      <c r="B20250" s="3">
        <v>2.0</v>
      </c>
      <c r="C20250" s="3" t="s">
        <v>17260</v>
      </c>
      <c r="D20250" s="3" t="s">
        <v>17283</v>
      </c>
      <c r="E20250" s="3" t="s">
        <v>17284</v>
      </c>
      <c r="F20250" s="3">
        <v>9.0</v>
      </c>
      <c r="G20250" s="3">
        <v>8.0</v>
      </c>
      <c r="H20250" s="3" t="s">
        <v>17775</v>
      </c>
      <c r="I20250" s="3" t="s">
        <v>17776</v>
      </c>
      <c r="J20250" s="3" t="s">
        <v>2213</v>
      </c>
      <c r="K20250" s="3" t="s">
        <v>24</v>
      </c>
      <c r="L20250" s="3">
        <v>7.0</v>
      </c>
      <c r="M20250" s="3" t="s">
        <v>30</v>
      </c>
      <c r="N20250" s="3" t="s">
        <v>17798</v>
      </c>
      <c r="O20250" s="3" t="s">
        <v>368</v>
      </c>
      <c r="P20250" s="4">
        <v>20482.0</v>
      </c>
      <c r="Q20250" s="3" t="s">
        <v>105</v>
      </c>
      <c r="S20250" s="3" t="s">
        <v>34</v>
      </c>
    </row>
    <row r="20251">
      <c r="A20251" s="2">
        <v>42318.71491898148</v>
      </c>
      <c r="B20251" s="3">
        <v>2.0</v>
      </c>
      <c r="C20251" s="3" t="s">
        <v>17260</v>
      </c>
      <c r="D20251" s="3" t="s">
        <v>17283</v>
      </c>
      <c r="E20251" s="3" t="s">
        <v>17284</v>
      </c>
      <c r="F20251" s="3">
        <v>9.0</v>
      </c>
      <c r="G20251" s="3">
        <v>8.0</v>
      </c>
      <c r="H20251" s="3" t="s">
        <v>17775</v>
      </c>
      <c r="I20251" s="3" t="s">
        <v>17776</v>
      </c>
      <c r="J20251" s="3" t="s">
        <v>2213</v>
      </c>
      <c r="K20251" s="3" t="s">
        <v>24</v>
      </c>
      <c r="L20251" s="3">
        <v>8.0</v>
      </c>
      <c r="M20251" s="3" t="s">
        <v>25</v>
      </c>
      <c r="N20251" s="3" t="s">
        <v>2840</v>
      </c>
      <c r="O20251" s="3" t="s">
        <v>1502</v>
      </c>
      <c r="P20251" s="4">
        <v>18199.0</v>
      </c>
      <c r="Q20251" s="3" t="s">
        <v>86</v>
      </c>
      <c r="S20251" s="3" t="s">
        <v>29</v>
      </c>
    </row>
    <row r="20252">
      <c r="A20252" s="2">
        <v>42318.71491898148</v>
      </c>
      <c r="B20252" s="3">
        <v>2.0</v>
      </c>
      <c r="C20252" s="3" t="s">
        <v>17260</v>
      </c>
      <c r="D20252" s="3" t="s">
        <v>17283</v>
      </c>
      <c r="E20252" s="3" t="s">
        <v>17284</v>
      </c>
      <c r="F20252" s="3">
        <v>9.0</v>
      </c>
      <c r="G20252" s="3">
        <v>8.0</v>
      </c>
      <c r="H20252" s="3" t="s">
        <v>17775</v>
      </c>
      <c r="I20252" s="3" t="s">
        <v>17776</v>
      </c>
      <c r="J20252" s="3" t="s">
        <v>2213</v>
      </c>
      <c r="K20252" s="3" t="s">
        <v>24</v>
      </c>
      <c r="L20252" s="3">
        <v>9.0</v>
      </c>
      <c r="M20252" s="3" t="s">
        <v>30</v>
      </c>
      <c r="N20252" s="3" t="s">
        <v>17799</v>
      </c>
      <c r="O20252" s="3" t="s">
        <v>1304</v>
      </c>
      <c r="P20252" s="4">
        <v>30227.0</v>
      </c>
      <c r="Q20252" s="3" t="s">
        <v>52</v>
      </c>
      <c r="S20252" s="3" t="s">
        <v>34</v>
      </c>
    </row>
    <row r="20253">
      <c r="A20253" s="2">
        <v>42318.71491898148</v>
      </c>
      <c r="B20253" s="3">
        <v>2.0</v>
      </c>
      <c r="C20253" s="3" t="s">
        <v>17260</v>
      </c>
      <c r="D20253" s="3" t="s">
        <v>17283</v>
      </c>
      <c r="E20253" s="3" t="s">
        <v>17284</v>
      </c>
      <c r="F20253" s="3">
        <v>9.0</v>
      </c>
      <c r="G20253" s="3">
        <v>8.0</v>
      </c>
      <c r="H20253" s="3" t="s">
        <v>17775</v>
      </c>
      <c r="I20253" s="3" t="s">
        <v>17776</v>
      </c>
      <c r="J20253" s="3" t="s">
        <v>2213</v>
      </c>
      <c r="K20253" s="3" t="s">
        <v>24</v>
      </c>
      <c r="L20253" s="3">
        <v>10.0</v>
      </c>
      <c r="M20253" s="3" t="s">
        <v>25</v>
      </c>
      <c r="N20253" s="3" t="s">
        <v>17800</v>
      </c>
      <c r="O20253" s="3" t="s">
        <v>200</v>
      </c>
      <c r="P20253" s="4">
        <v>25196.0</v>
      </c>
      <c r="Q20253" s="3" t="s">
        <v>37</v>
      </c>
      <c r="S20253" s="3" t="s">
        <v>29</v>
      </c>
    </row>
    <row r="20254">
      <c r="A20254" s="2">
        <v>42318.71491898148</v>
      </c>
      <c r="B20254" s="3">
        <v>2.0</v>
      </c>
      <c r="C20254" s="3" t="s">
        <v>17260</v>
      </c>
      <c r="D20254" s="3" t="s">
        <v>17283</v>
      </c>
      <c r="E20254" s="3" t="s">
        <v>17284</v>
      </c>
      <c r="F20254" s="3">
        <v>9.0</v>
      </c>
      <c r="G20254" s="3">
        <v>8.0</v>
      </c>
      <c r="H20254" s="3" t="s">
        <v>17775</v>
      </c>
      <c r="I20254" s="3" t="s">
        <v>17776</v>
      </c>
      <c r="J20254" s="3" t="s">
        <v>2213</v>
      </c>
      <c r="K20254" s="3" t="s">
        <v>24</v>
      </c>
      <c r="L20254" s="3">
        <v>11.0</v>
      </c>
      <c r="M20254" s="3" t="s">
        <v>30</v>
      </c>
      <c r="N20254" s="3" t="s">
        <v>17801</v>
      </c>
      <c r="O20254" s="3" t="s">
        <v>17802</v>
      </c>
      <c r="P20254" s="4">
        <v>18381.0</v>
      </c>
      <c r="Q20254" s="3" t="s">
        <v>86</v>
      </c>
      <c r="S20254" s="3" t="s">
        <v>34</v>
      </c>
    </row>
    <row r="20255">
      <c r="A20255" s="2">
        <v>42318.71491898148</v>
      </c>
      <c r="B20255" s="3">
        <v>2.0</v>
      </c>
      <c r="C20255" s="3" t="s">
        <v>17260</v>
      </c>
      <c r="D20255" s="3" t="s">
        <v>17283</v>
      </c>
      <c r="E20255" s="3" t="s">
        <v>17284</v>
      </c>
      <c r="F20255" s="3">
        <v>9.0</v>
      </c>
      <c r="G20255" s="3">
        <v>8.0</v>
      </c>
      <c r="H20255" s="3" t="s">
        <v>17775</v>
      </c>
      <c r="I20255" s="3" t="s">
        <v>17776</v>
      </c>
      <c r="J20255" s="3" t="s">
        <v>2213</v>
      </c>
      <c r="K20255" s="3" t="s">
        <v>24</v>
      </c>
      <c r="L20255" s="3">
        <v>12.0</v>
      </c>
      <c r="M20255" s="3" t="s">
        <v>25</v>
      </c>
      <c r="N20255" s="3" t="s">
        <v>17803</v>
      </c>
      <c r="O20255" s="3" t="s">
        <v>59</v>
      </c>
      <c r="P20255" s="4">
        <v>22587.0</v>
      </c>
      <c r="Q20255" s="3" t="s">
        <v>169</v>
      </c>
      <c r="S20255" s="3" t="s">
        <v>34</v>
      </c>
    </row>
    <row r="20256">
      <c r="A20256" s="2">
        <v>42318.71491898148</v>
      </c>
      <c r="B20256" s="3">
        <v>2.0</v>
      </c>
      <c r="C20256" s="3" t="s">
        <v>17260</v>
      </c>
      <c r="D20256" s="3" t="s">
        <v>17283</v>
      </c>
      <c r="E20256" s="3" t="s">
        <v>17284</v>
      </c>
      <c r="F20256" s="3">
        <v>9.0</v>
      </c>
      <c r="G20256" s="3">
        <v>8.0</v>
      </c>
      <c r="H20256" s="3" t="s">
        <v>17775</v>
      </c>
      <c r="I20256" s="3" t="s">
        <v>17776</v>
      </c>
      <c r="J20256" s="3" t="s">
        <v>2213</v>
      </c>
      <c r="K20256" s="3" t="s">
        <v>24</v>
      </c>
      <c r="L20256" s="3">
        <v>13.0</v>
      </c>
      <c r="M20256" s="3" t="s">
        <v>30</v>
      </c>
      <c r="N20256" s="3" t="s">
        <v>17804</v>
      </c>
      <c r="O20256" s="3" t="s">
        <v>992</v>
      </c>
      <c r="P20256" s="4">
        <v>22540.0</v>
      </c>
      <c r="Q20256" s="3" t="s">
        <v>115</v>
      </c>
      <c r="S20256" s="3" t="s">
        <v>34</v>
      </c>
    </row>
    <row r="20257">
      <c r="A20257" s="2">
        <v>42318.71491898148</v>
      </c>
      <c r="B20257" s="3">
        <v>2.0</v>
      </c>
      <c r="C20257" s="3" t="s">
        <v>17260</v>
      </c>
      <c r="D20257" s="3" t="s">
        <v>17283</v>
      </c>
      <c r="E20257" s="3" t="s">
        <v>17284</v>
      </c>
      <c r="F20257" s="3">
        <v>9.0</v>
      </c>
      <c r="G20257" s="3">
        <v>8.0</v>
      </c>
      <c r="H20257" s="3" t="s">
        <v>17775</v>
      </c>
      <c r="I20257" s="3" t="s">
        <v>17776</v>
      </c>
      <c r="J20257" s="3" t="s">
        <v>2213</v>
      </c>
      <c r="K20257" s="3" t="s">
        <v>24</v>
      </c>
      <c r="L20257" s="3">
        <v>14.0</v>
      </c>
      <c r="M20257" s="3" t="s">
        <v>25</v>
      </c>
      <c r="N20257" s="3" t="s">
        <v>17805</v>
      </c>
      <c r="O20257" s="3" t="s">
        <v>536</v>
      </c>
      <c r="P20257" s="4">
        <v>19273.0</v>
      </c>
      <c r="Q20257" s="3" t="s">
        <v>145</v>
      </c>
      <c r="S20257" s="3" t="s">
        <v>29</v>
      </c>
    </row>
    <row r="20258">
      <c r="A20258" s="2">
        <v>42318.71491898148</v>
      </c>
      <c r="B20258" s="3">
        <v>2.0</v>
      </c>
      <c r="C20258" s="3" t="s">
        <v>17260</v>
      </c>
      <c r="D20258" s="3" t="s">
        <v>17283</v>
      </c>
      <c r="E20258" s="3" t="s">
        <v>17284</v>
      </c>
      <c r="F20258" s="3">
        <v>9.0</v>
      </c>
      <c r="G20258" s="3">
        <v>8.0</v>
      </c>
      <c r="H20258" s="3" t="s">
        <v>17775</v>
      </c>
      <c r="I20258" s="3" t="s">
        <v>17776</v>
      </c>
      <c r="J20258" s="3" t="s">
        <v>2213</v>
      </c>
      <c r="K20258" s="3" t="s">
        <v>24</v>
      </c>
      <c r="L20258" s="3">
        <v>15.0</v>
      </c>
      <c r="M20258" s="3" t="s">
        <v>30</v>
      </c>
      <c r="N20258" s="3" t="s">
        <v>17806</v>
      </c>
      <c r="O20258" s="3" t="s">
        <v>368</v>
      </c>
      <c r="P20258" s="4">
        <v>17641.0</v>
      </c>
      <c r="Q20258" s="3" t="s">
        <v>49</v>
      </c>
      <c r="S20258" s="3" t="s">
        <v>34</v>
      </c>
    </row>
    <row r="20259">
      <c r="A20259" s="2">
        <v>42318.71491898148</v>
      </c>
      <c r="B20259" s="3">
        <v>2.0</v>
      </c>
      <c r="C20259" s="3" t="s">
        <v>17260</v>
      </c>
      <c r="D20259" s="3" t="s">
        <v>17283</v>
      </c>
      <c r="E20259" s="3" t="s">
        <v>17284</v>
      </c>
      <c r="F20259" s="3">
        <v>9.0</v>
      </c>
      <c r="G20259" s="3">
        <v>8.0</v>
      </c>
      <c r="H20259" s="3" t="s">
        <v>17775</v>
      </c>
      <c r="I20259" s="3" t="s">
        <v>17776</v>
      </c>
      <c r="J20259" s="3" t="s">
        <v>2213</v>
      </c>
      <c r="K20259" s="3" t="s">
        <v>24</v>
      </c>
      <c r="L20259" s="3">
        <v>16.0</v>
      </c>
      <c r="M20259" s="3" t="s">
        <v>25</v>
      </c>
      <c r="N20259" s="3" t="s">
        <v>17807</v>
      </c>
      <c r="O20259" s="3" t="s">
        <v>17808</v>
      </c>
      <c r="P20259" s="4">
        <v>19929.0</v>
      </c>
      <c r="Q20259" s="3" t="s">
        <v>105</v>
      </c>
      <c r="S20259" s="3" t="s">
        <v>29</v>
      </c>
    </row>
    <row r="20260">
      <c r="A20260" s="2">
        <v>42318.71491898148</v>
      </c>
      <c r="B20260" s="3">
        <v>2.0</v>
      </c>
      <c r="C20260" s="3" t="s">
        <v>17260</v>
      </c>
      <c r="D20260" s="3" t="s">
        <v>17303</v>
      </c>
      <c r="E20260" s="3" t="s">
        <v>17304</v>
      </c>
      <c r="F20260" s="3">
        <v>9.0</v>
      </c>
      <c r="G20260" s="3">
        <v>8.0</v>
      </c>
      <c r="H20260" s="3" t="s">
        <v>17775</v>
      </c>
      <c r="I20260" s="3" t="s">
        <v>17776</v>
      </c>
      <c r="J20260" s="3" t="s">
        <v>2213</v>
      </c>
      <c r="K20260" s="3" t="s">
        <v>272</v>
      </c>
      <c r="L20260" s="3">
        <v>1.0</v>
      </c>
      <c r="M20260" s="3" t="s">
        <v>25</v>
      </c>
      <c r="N20260" s="3" t="s">
        <v>17809</v>
      </c>
      <c r="O20260" s="3" t="s">
        <v>123</v>
      </c>
      <c r="P20260" s="4">
        <v>19372.0</v>
      </c>
      <c r="Q20260" s="3" t="s">
        <v>189</v>
      </c>
      <c r="R20260" s="3" t="s">
        <v>2134</v>
      </c>
      <c r="S20260" s="3" t="s">
        <v>29</v>
      </c>
    </row>
    <row r="20261">
      <c r="A20261" s="2">
        <v>42318.71491898148</v>
      </c>
      <c r="B20261" s="3">
        <v>2.0</v>
      </c>
      <c r="C20261" s="3" t="s">
        <v>17260</v>
      </c>
      <c r="D20261" s="3" t="s">
        <v>17303</v>
      </c>
      <c r="E20261" s="3" t="s">
        <v>17304</v>
      </c>
      <c r="F20261" s="3">
        <v>9.0</v>
      </c>
      <c r="G20261" s="3">
        <v>8.0</v>
      </c>
      <c r="H20261" s="3" t="s">
        <v>17775</v>
      </c>
      <c r="I20261" s="3" t="s">
        <v>17776</v>
      </c>
      <c r="J20261" s="3" t="s">
        <v>2213</v>
      </c>
      <c r="K20261" s="3" t="s">
        <v>24</v>
      </c>
      <c r="L20261" s="3">
        <v>2.0</v>
      </c>
      <c r="M20261" s="3" t="s">
        <v>30</v>
      </c>
      <c r="N20261" s="3" t="s">
        <v>17810</v>
      </c>
      <c r="O20261" s="3" t="s">
        <v>121</v>
      </c>
      <c r="P20261" s="4">
        <v>23149.0</v>
      </c>
      <c r="Q20261" s="3" t="s">
        <v>418</v>
      </c>
      <c r="S20261" s="3" t="s">
        <v>29</v>
      </c>
    </row>
    <row r="20262">
      <c r="A20262" s="2">
        <v>42318.71491898148</v>
      </c>
      <c r="B20262" s="3">
        <v>2.0</v>
      </c>
      <c r="C20262" s="3" t="s">
        <v>17260</v>
      </c>
      <c r="D20262" s="3" t="s">
        <v>17303</v>
      </c>
      <c r="E20262" s="3" t="s">
        <v>17304</v>
      </c>
      <c r="F20262" s="3">
        <v>9.0</v>
      </c>
      <c r="G20262" s="3">
        <v>8.0</v>
      </c>
      <c r="H20262" s="3" t="s">
        <v>17775</v>
      </c>
      <c r="I20262" s="3" t="s">
        <v>17776</v>
      </c>
      <c r="J20262" s="3" t="s">
        <v>2213</v>
      </c>
      <c r="K20262" s="3" t="s">
        <v>24</v>
      </c>
      <c r="L20262" s="3">
        <v>3.0</v>
      </c>
      <c r="M20262" s="3" t="s">
        <v>25</v>
      </c>
      <c r="N20262" s="3" t="s">
        <v>17811</v>
      </c>
      <c r="O20262" s="3" t="s">
        <v>536</v>
      </c>
      <c r="P20262" s="4">
        <v>17698.0</v>
      </c>
      <c r="Q20262" s="3" t="s">
        <v>86</v>
      </c>
      <c r="S20262" s="3" t="s">
        <v>29</v>
      </c>
    </row>
    <row r="20263">
      <c r="A20263" s="2">
        <v>42318.71491898148</v>
      </c>
      <c r="B20263" s="3">
        <v>2.0</v>
      </c>
      <c r="C20263" s="3" t="s">
        <v>17260</v>
      </c>
      <c r="D20263" s="3" t="s">
        <v>17303</v>
      </c>
      <c r="E20263" s="3" t="s">
        <v>17304</v>
      </c>
      <c r="F20263" s="3">
        <v>9.0</v>
      </c>
      <c r="G20263" s="3">
        <v>8.0</v>
      </c>
      <c r="H20263" s="3" t="s">
        <v>17775</v>
      </c>
      <c r="I20263" s="3" t="s">
        <v>17776</v>
      </c>
      <c r="J20263" s="3" t="s">
        <v>2213</v>
      </c>
      <c r="K20263" s="3" t="s">
        <v>24</v>
      </c>
      <c r="L20263" s="3">
        <v>4.0</v>
      </c>
      <c r="M20263" s="3" t="s">
        <v>30</v>
      </c>
      <c r="N20263" s="3" t="s">
        <v>17268</v>
      </c>
      <c r="O20263" s="3" t="s">
        <v>326</v>
      </c>
      <c r="P20263" s="4">
        <v>30993.0</v>
      </c>
      <c r="Q20263" s="3" t="s">
        <v>37</v>
      </c>
      <c r="S20263" s="3" t="s">
        <v>34</v>
      </c>
    </row>
    <row r="20264">
      <c r="A20264" s="2">
        <v>42318.71491898148</v>
      </c>
      <c r="B20264" s="3">
        <v>2.0</v>
      </c>
      <c r="C20264" s="3" t="s">
        <v>17260</v>
      </c>
      <c r="D20264" s="3" t="s">
        <v>17303</v>
      </c>
      <c r="E20264" s="3" t="s">
        <v>17304</v>
      </c>
      <c r="F20264" s="3">
        <v>9.0</v>
      </c>
      <c r="G20264" s="3">
        <v>8.0</v>
      </c>
      <c r="H20264" s="3" t="s">
        <v>17775</v>
      </c>
      <c r="I20264" s="3" t="s">
        <v>17776</v>
      </c>
      <c r="J20264" s="3" t="s">
        <v>2213</v>
      </c>
      <c r="K20264" s="3" t="s">
        <v>24</v>
      </c>
      <c r="L20264" s="3">
        <v>5.0</v>
      </c>
      <c r="M20264" s="3" t="s">
        <v>25</v>
      </c>
      <c r="N20264" s="3" t="s">
        <v>17812</v>
      </c>
      <c r="O20264" s="3" t="s">
        <v>1229</v>
      </c>
      <c r="P20264" s="4">
        <v>26681.0</v>
      </c>
      <c r="Q20264" s="3" t="s">
        <v>37</v>
      </c>
      <c r="S20264" s="3" t="s">
        <v>29</v>
      </c>
    </row>
    <row r="20265">
      <c r="A20265" s="2">
        <v>42318.71491898148</v>
      </c>
      <c r="B20265" s="3">
        <v>2.0</v>
      </c>
      <c r="C20265" s="3" t="s">
        <v>17260</v>
      </c>
      <c r="D20265" s="3" t="s">
        <v>17303</v>
      </c>
      <c r="E20265" s="3" t="s">
        <v>17304</v>
      </c>
      <c r="F20265" s="3">
        <v>9.0</v>
      </c>
      <c r="G20265" s="3">
        <v>8.0</v>
      </c>
      <c r="H20265" s="3" t="s">
        <v>17775</v>
      </c>
      <c r="I20265" s="3" t="s">
        <v>17776</v>
      </c>
      <c r="J20265" s="3" t="s">
        <v>2213</v>
      </c>
      <c r="K20265" s="3" t="s">
        <v>24</v>
      </c>
      <c r="L20265" s="3">
        <v>6.0</v>
      </c>
      <c r="M20265" s="3" t="s">
        <v>30</v>
      </c>
      <c r="N20265" s="3" t="s">
        <v>17813</v>
      </c>
      <c r="O20265" s="3" t="s">
        <v>850</v>
      </c>
      <c r="P20265" s="4">
        <v>23727.0</v>
      </c>
      <c r="Q20265" s="3" t="s">
        <v>110</v>
      </c>
      <c r="S20265" s="3" t="s">
        <v>29</v>
      </c>
    </row>
    <row r="20266">
      <c r="A20266" s="2">
        <v>42318.71491898148</v>
      </c>
      <c r="B20266" s="3">
        <v>2.0</v>
      </c>
      <c r="C20266" s="3" t="s">
        <v>17260</v>
      </c>
      <c r="D20266" s="3" t="s">
        <v>17303</v>
      </c>
      <c r="E20266" s="3" t="s">
        <v>17304</v>
      </c>
      <c r="F20266" s="3">
        <v>9.0</v>
      </c>
      <c r="G20266" s="3">
        <v>8.0</v>
      </c>
      <c r="H20266" s="3" t="s">
        <v>17775</v>
      </c>
      <c r="I20266" s="3" t="s">
        <v>17776</v>
      </c>
      <c r="J20266" s="3" t="s">
        <v>2213</v>
      </c>
      <c r="K20266" s="3" t="s">
        <v>24</v>
      </c>
      <c r="L20266" s="3">
        <v>7.0</v>
      </c>
      <c r="M20266" s="3" t="s">
        <v>25</v>
      </c>
      <c r="N20266" s="3" t="s">
        <v>3836</v>
      </c>
      <c r="O20266" s="3" t="s">
        <v>200</v>
      </c>
      <c r="P20266" s="4">
        <v>22626.0</v>
      </c>
      <c r="Q20266" s="3" t="s">
        <v>169</v>
      </c>
      <c r="S20266" s="3" t="s">
        <v>29</v>
      </c>
    </row>
    <row r="20267">
      <c r="A20267" s="2">
        <v>42318.71491898148</v>
      </c>
      <c r="B20267" s="3">
        <v>2.0</v>
      </c>
      <c r="C20267" s="3" t="s">
        <v>17260</v>
      </c>
      <c r="D20267" s="3" t="s">
        <v>17303</v>
      </c>
      <c r="E20267" s="3" t="s">
        <v>17304</v>
      </c>
      <c r="F20267" s="3">
        <v>9.0</v>
      </c>
      <c r="G20267" s="3">
        <v>8.0</v>
      </c>
      <c r="H20267" s="3" t="s">
        <v>17775</v>
      </c>
      <c r="I20267" s="3" t="s">
        <v>17776</v>
      </c>
      <c r="J20267" s="3" t="s">
        <v>2213</v>
      </c>
      <c r="K20267" s="3" t="s">
        <v>24</v>
      </c>
      <c r="L20267" s="3">
        <v>8.0</v>
      </c>
      <c r="M20267" s="3" t="s">
        <v>30</v>
      </c>
      <c r="N20267" s="3" t="s">
        <v>17814</v>
      </c>
      <c r="O20267" s="3" t="s">
        <v>1403</v>
      </c>
      <c r="P20267" s="4">
        <v>21178.0</v>
      </c>
      <c r="Q20267" s="3" t="s">
        <v>189</v>
      </c>
      <c r="S20267" s="3" t="s">
        <v>34</v>
      </c>
    </row>
    <row r="20268">
      <c r="A20268" s="2">
        <v>42318.71491898148</v>
      </c>
      <c r="B20268" s="3">
        <v>2.0</v>
      </c>
      <c r="C20268" s="3" t="s">
        <v>17260</v>
      </c>
      <c r="D20268" s="3" t="s">
        <v>17303</v>
      </c>
      <c r="E20268" s="3" t="s">
        <v>17304</v>
      </c>
      <c r="F20268" s="3">
        <v>9.0</v>
      </c>
      <c r="G20268" s="3">
        <v>8.0</v>
      </c>
      <c r="H20268" s="3" t="s">
        <v>17775</v>
      </c>
      <c r="I20268" s="3" t="s">
        <v>17776</v>
      </c>
      <c r="J20268" s="3" t="s">
        <v>2213</v>
      </c>
      <c r="K20268" s="3" t="s">
        <v>24</v>
      </c>
      <c r="L20268" s="3">
        <v>9.0</v>
      </c>
      <c r="M20268" s="3" t="s">
        <v>25</v>
      </c>
      <c r="N20268" s="3" t="s">
        <v>6977</v>
      </c>
      <c r="O20268" s="3" t="s">
        <v>1109</v>
      </c>
      <c r="P20268" s="4">
        <v>17949.0</v>
      </c>
      <c r="Q20268" s="3" t="s">
        <v>86</v>
      </c>
      <c r="S20268" s="3" t="s">
        <v>29</v>
      </c>
    </row>
    <row r="20269">
      <c r="A20269" s="2">
        <v>42318.71491898148</v>
      </c>
      <c r="B20269" s="3">
        <v>2.0</v>
      </c>
      <c r="C20269" s="3" t="s">
        <v>17260</v>
      </c>
      <c r="D20269" s="3" t="s">
        <v>17303</v>
      </c>
      <c r="E20269" s="3" t="s">
        <v>17304</v>
      </c>
      <c r="F20269" s="3">
        <v>9.0</v>
      </c>
      <c r="G20269" s="3">
        <v>8.0</v>
      </c>
      <c r="H20269" s="3" t="s">
        <v>17775</v>
      </c>
      <c r="I20269" s="3" t="s">
        <v>17776</v>
      </c>
      <c r="J20269" s="3" t="s">
        <v>2213</v>
      </c>
      <c r="K20269" s="3" t="s">
        <v>24</v>
      </c>
      <c r="L20269" s="3">
        <v>10.0</v>
      </c>
      <c r="M20269" s="3" t="s">
        <v>30</v>
      </c>
      <c r="N20269" s="3" t="s">
        <v>17815</v>
      </c>
      <c r="O20269" s="3" t="s">
        <v>960</v>
      </c>
      <c r="P20269" s="4">
        <v>24704.0</v>
      </c>
      <c r="Q20269" s="3" t="s">
        <v>216</v>
      </c>
      <c r="S20269" s="3" t="s">
        <v>34</v>
      </c>
    </row>
    <row r="20270">
      <c r="A20270" s="2">
        <v>42318.71491898148</v>
      </c>
      <c r="B20270" s="3">
        <v>2.0</v>
      </c>
      <c r="C20270" s="3" t="s">
        <v>17260</v>
      </c>
      <c r="D20270" s="3" t="s">
        <v>17303</v>
      </c>
      <c r="E20270" s="3" t="s">
        <v>17304</v>
      </c>
      <c r="F20270" s="3">
        <v>9.0</v>
      </c>
      <c r="G20270" s="3">
        <v>8.0</v>
      </c>
      <c r="H20270" s="3" t="s">
        <v>17775</v>
      </c>
      <c r="I20270" s="3" t="s">
        <v>17776</v>
      </c>
      <c r="J20270" s="3" t="s">
        <v>2213</v>
      </c>
      <c r="K20270" s="3" t="s">
        <v>24</v>
      </c>
      <c r="L20270" s="3">
        <v>11.0</v>
      </c>
      <c r="M20270" s="3" t="s">
        <v>25</v>
      </c>
      <c r="N20270" s="3" t="s">
        <v>12052</v>
      </c>
      <c r="O20270" s="3" t="s">
        <v>305</v>
      </c>
      <c r="P20270" s="4">
        <v>21865.0</v>
      </c>
      <c r="Q20270" s="3" t="s">
        <v>132</v>
      </c>
      <c r="S20270" s="3" t="s">
        <v>29</v>
      </c>
    </row>
    <row r="20271">
      <c r="A20271" s="2">
        <v>42318.71491898148</v>
      </c>
      <c r="B20271" s="3">
        <v>2.0</v>
      </c>
      <c r="C20271" s="3" t="s">
        <v>17260</v>
      </c>
      <c r="D20271" s="3" t="s">
        <v>17303</v>
      </c>
      <c r="E20271" s="3" t="s">
        <v>17304</v>
      </c>
      <c r="F20271" s="3">
        <v>9.0</v>
      </c>
      <c r="G20271" s="3">
        <v>8.0</v>
      </c>
      <c r="H20271" s="3" t="s">
        <v>17775</v>
      </c>
      <c r="I20271" s="3" t="s">
        <v>17776</v>
      </c>
      <c r="J20271" s="3" t="s">
        <v>2213</v>
      </c>
      <c r="K20271" s="3" t="s">
        <v>24</v>
      </c>
      <c r="L20271" s="3">
        <v>12.0</v>
      </c>
      <c r="M20271" s="3" t="s">
        <v>30</v>
      </c>
      <c r="N20271" s="3" t="s">
        <v>17816</v>
      </c>
      <c r="O20271" s="3" t="s">
        <v>1280</v>
      </c>
      <c r="P20271" s="4">
        <v>18805.0</v>
      </c>
      <c r="Q20271" s="3" t="s">
        <v>145</v>
      </c>
      <c r="S20271" s="3" t="s">
        <v>34</v>
      </c>
    </row>
    <row r="20272">
      <c r="A20272" s="2">
        <v>42318.71491898148</v>
      </c>
      <c r="B20272" s="3">
        <v>2.0</v>
      </c>
      <c r="C20272" s="3" t="s">
        <v>17260</v>
      </c>
      <c r="D20272" s="3" t="s">
        <v>17303</v>
      </c>
      <c r="E20272" s="3" t="s">
        <v>17304</v>
      </c>
      <c r="F20272" s="3">
        <v>9.0</v>
      </c>
      <c r="G20272" s="3">
        <v>8.0</v>
      </c>
      <c r="H20272" s="3" t="s">
        <v>17775</v>
      </c>
      <c r="I20272" s="3" t="s">
        <v>17776</v>
      </c>
      <c r="J20272" s="3" t="s">
        <v>2213</v>
      </c>
      <c r="K20272" s="3" t="s">
        <v>24</v>
      </c>
      <c r="L20272" s="3">
        <v>13.0</v>
      </c>
      <c r="M20272" s="3" t="s">
        <v>25</v>
      </c>
      <c r="N20272" s="3" t="s">
        <v>17817</v>
      </c>
      <c r="O20272" s="3" t="s">
        <v>218</v>
      </c>
      <c r="P20272" s="4">
        <v>25907.0</v>
      </c>
      <c r="Q20272" s="3" t="s">
        <v>169</v>
      </c>
      <c r="S20272" s="3" t="s">
        <v>34</v>
      </c>
    </row>
    <row r="20273">
      <c r="A20273" s="2">
        <v>42318.71491898148</v>
      </c>
      <c r="B20273" s="3">
        <v>2.0</v>
      </c>
      <c r="C20273" s="3" t="s">
        <v>17260</v>
      </c>
      <c r="D20273" s="3" t="s">
        <v>17303</v>
      </c>
      <c r="E20273" s="3" t="s">
        <v>17304</v>
      </c>
      <c r="F20273" s="3">
        <v>9.0</v>
      </c>
      <c r="G20273" s="3">
        <v>8.0</v>
      </c>
      <c r="H20273" s="3" t="s">
        <v>17775</v>
      </c>
      <c r="I20273" s="3" t="s">
        <v>17776</v>
      </c>
      <c r="J20273" s="3" t="s">
        <v>2213</v>
      </c>
      <c r="K20273" s="3" t="s">
        <v>24</v>
      </c>
      <c r="L20273" s="3">
        <v>14.0</v>
      </c>
      <c r="M20273" s="3" t="s">
        <v>30</v>
      </c>
      <c r="N20273" s="3" t="s">
        <v>17818</v>
      </c>
      <c r="O20273" s="3" t="s">
        <v>4444</v>
      </c>
      <c r="P20273" s="4">
        <v>33456.0</v>
      </c>
      <c r="Q20273" s="3" t="s">
        <v>40</v>
      </c>
      <c r="S20273" s="3" t="s">
        <v>34</v>
      </c>
    </row>
    <row r="20274">
      <c r="A20274" s="2">
        <v>42318.71491898148</v>
      </c>
      <c r="B20274" s="3">
        <v>2.0</v>
      </c>
      <c r="C20274" s="3" t="s">
        <v>17260</v>
      </c>
      <c r="D20274" s="3" t="s">
        <v>17303</v>
      </c>
      <c r="E20274" s="3" t="s">
        <v>17304</v>
      </c>
      <c r="F20274" s="3">
        <v>9.0</v>
      </c>
      <c r="G20274" s="3">
        <v>8.0</v>
      </c>
      <c r="H20274" s="3" t="s">
        <v>17775</v>
      </c>
      <c r="I20274" s="3" t="s">
        <v>17776</v>
      </c>
      <c r="J20274" s="3" t="s">
        <v>2213</v>
      </c>
      <c r="K20274" s="3" t="s">
        <v>24</v>
      </c>
      <c r="L20274" s="3">
        <v>15.0</v>
      </c>
      <c r="M20274" s="3" t="s">
        <v>25</v>
      </c>
      <c r="N20274" s="3" t="s">
        <v>17819</v>
      </c>
      <c r="O20274" s="3" t="s">
        <v>17820</v>
      </c>
      <c r="P20274" s="4">
        <v>29996.0</v>
      </c>
      <c r="Q20274" s="3" t="s">
        <v>75</v>
      </c>
      <c r="S20274" s="3" t="s">
        <v>34</v>
      </c>
    </row>
    <row r="20275">
      <c r="A20275" s="2">
        <v>42318.71491898148</v>
      </c>
      <c r="B20275" s="3">
        <v>2.0</v>
      </c>
      <c r="C20275" s="3" t="s">
        <v>17260</v>
      </c>
      <c r="D20275" s="3" t="s">
        <v>17320</v>
      </c>
      <c r="E20275" s="3" t="s">
        <v>17321</v>
      </c>
      <c r="F20275" s="3">
        <v>9.0</v>
      </c>
      <c r="G20275" s="3">
        <v>8.0</v>
      </c>
      <c r="H20275" s="3" t="s">
        <v>17775</v>
      </c>
      <c r="I20275" s="3" t="s">
        <v>17776</v>
      </c>
      <c r="J20275" s="3" t="s">
        <v>2213</v>
      </c>
      <c r="K20275" s="3" t="s">
        <v>24</v>
      </c>
      <c r="L20275" s="3">
        <v>1.0</v>
      </c>
      <c r="M20275" s="3" t="s">
        <v>25</v>
      </c>
      <c r="N20275" s="3" t="s">
        <v>17268</v>
      </c>
      <c r="O20275" s="3" t="s">
        <v>17821</v>
      </c>
      <c r="P20275" s="4">
        <v>22548.0</v>
      </c>
      <c r="Q20275" s="3" t="s">
        <v>153</v>
      </c>
      <c r="S20275" s="3" t="s">
        <v>34</v>
      </c>
    </row>
    <row r="20276">
      <c r="A20276" s="2">
        <v>42318.71491898148</v>
      </c>
      <c r="B20276" s="3">
        <v>2.0</v>
      </c>
      <c r="C20276" s="3" t="s">
        <v>17260</v>
      </c>
      <c r="D20276" s="3" t="s">
        <v>17320</v>
      </c>
      <c r="E20276" s="3" t="s">
        <v>17321</v>
      </c>
      <c r="F20276" s="3">
        <v>9.0</v>
      </c>
      <c r="G20276" s="3">
        <v>8.0</v>
      </c>
      <c r="H20276" s="3" t="s">
        <v>17775</v>
      </c>
      <c r="I20276" s="3" t="s">
        <v>17776</v>
      </c>
      <c r="J20276" s="3" t="s">
        <v>2213</v>
      </c>
      <c r="K20276" s="3" t="s">
        <v>24</v>
      </c>
      <c r="L20276" s="3">
        <v>2.0</v>
      </c>
      <c r="M20276" s="3" t="s">
        <v>30</v>
      </c>
      <c r="N20276" s="3" t="s">
        <v>1130</v>
      </c>
      <c r="O20276" s="3" t="s">
        <v>605</v>
      </c>
      <c r="P20276" s="4">
        <v>25904.0</v>
      </c>
      <c r="Q20276" s="3" t="s">
        <v>189</v>
      </c>
      <c r="S20276" s="3" t="s">
        <v>34</v>
      </c>
    </row>
    <row r="20277">
      <c r="A20277" s="2">
        <v>42318.71491898148</v>
      </c>
      <c r="B20277" s="3">
        <v>2.0</v>
      </c>
      <c r="C20277" s="3" t="s">
        <v>17260</v>
      </c>
      <c r="D20277" s="3" t="s">
        <v>17320</v>
      </c>
      <c r="E20277" s="3" t="s">
        <v>17321</v>
      </c>
      <c r="F20277" s="3">
        <v>9.0</v>
      </c>
      <c r="G20277" s="3">
        <v>8.0</v>
      </c>
      <c r="H20277" s="3" t="s">
        <v>17775</v>
      </c>
      <c r="I20277" s="3" t="s">
        <v>17776</v>
      </c>
      <c r="J20277" s="3" t="s">
        <v>2213</v>
      </c>
      <c r="K20277" s="3" t="s">
        <v>24</v>
      </c>
      <c r="L20277" s="3">
        <v>3.0</v>
      </c>
      <c r="M20277" s="3" t="s">
        <v>25</v>
      </c>
      <c r="N20277" s="3" t="s">
        <v>17822</v>
      </c>
      <c r="O20277" s="3" t="s">
        <v>17823</v>
      </c>
      <c r="P20277" s="4">
        <v>18223.0</v>
      </c>
      <c r="Q20277" s="3" t="s">
        <v>105</v>
      </c>
      <c r="S20277" s="3" t="s">
        <v>29</v>
      </c>
    </row>
    <row r="20278">
      <c r="A20278" s="2">
        <v>42318.71491898148</v>
      </c>
      <c r="B20278" s="3">
        <v>2.0</v>
      </c>
      <c r="C20278" s="3" t="s">
        <v>17260</v>
      </c>
      <c r="D20278" s="3" t="s">
        <v>17320</v>
      </c>
      <c r="E20278" s="3" t="s">
        <v>17321</v>
      </c>
      <c r="F20278" s="3">
        <v>9.0</v>
      </c>
      <c r="G20278" s="3">
        <v>8.0</v>
      </c>
      <c r="H20278" s="3" t="s">
        <v>17775</v>
      </c>
      <c r="I20278" s="3" t="s">
        <v>17776</v>
      </c>
      <c r="J20278" s="3" t="s">
        <v>2213</v>
      </c>
      <c r="K20278" s="3" t="s">
        <v>24</v>
      </c>
      <c r="L20278" s="3">
        <v>4.0</v>
      </c>
      <c r="M20278" s="3" t="s">
        <v>30</v>
      </c>
      <c r="N20278" s="3" t="s">
        <v>17824</v>
      </c>
      <c r="O20278" s="3" t="s">
        <v>591</v>
      </c>
      <c r="P20278" s="4">
        <v>23167.0</v>
      </c>
      <c r="Q20278" s="3" t="s">
        <v>345</v>
      </c>
      <c r="S20278" s="3" t="s">
        <v>34</v>
      </c>
    </row>
    <row r="20279">
      <c r="A20279" s="2">
        <v>42318.71491898148</v>
      </c>
      <c r="B20279" s="3">
        <v>2.0</v>
      </c>
      <c r="C20279" s="3" t="s">
        <v>17260</v>
      </c>
      <c r="D20279" s="3" t="s">
        <v>17320</v>
      </c>
      <c r="E20279" s="3" t="s">
        <v>17321</v>
      </c>
      <c r="F20279" s="3">
        <v>9.0</v>
      </c>
      <c r="G20279" s="3">
        <v>8.0</v>
      </c>
      <c r="H20279" s="3" t="s">
        <v>17775</v>
      </c>
      <c r="I20279" s="3" t="s">
        <v>17776</v>
      </c>
      <c r="J20279" s="3" t="s">
        <v>2213</v>
      </c>
      <c r="K20279" s="3" t="s">
        <v>24</v>
      </c>
      <c r="L20279" s="3">
        <v>5.0</v>
      </c>
      <c r="M20279" s="3" t="s">
        <v>25</v>
      </c>
      <c r="N20279" s="3" t="s">
        <v>11906</v>
      </c>
      <c r="O20279" s="3" t="s">
        <v>570</v>
      </c>
      <c r="P20279" s="4">
        <v>18701.0</v>
      </c>
      <c r="Q20279" s="3" t="s">
        <v>105</v>
      </c>
      <c r="S20279" s="3" t="s">
        <v>29</v>
      </c>
    </row>
    <row r="20280">
      <c r="A20280" s="2">
        <v>42318.71491898148</v>
      </c>
      <c r="B20280" s="3">
        <v>2.0</v>
      </c>
      <c r="C20280" s="3" t="s">
        <v>17260</v>
      </c>
      <c r="D20280" s="3" t="s">
        <v>17320</v>
      </c>
      <c r="E20280" s="3" t="s">
        <v>17321</v>
      </c>
      <c r="F20280" s="3">
        <v>9.0</v>
      </c>
      <c r="G20280" s="3">
        <v>8.0</v>
      </c>
      <c r="H20280" s="3" t="s">
        <v>17775</v>
      </c>
      <c r="I20280" s="3" t="s">
        <v>17776</v>
      </c>
      <c r="J20280" s="3" t="s">
        <v>2213</v>
      </c>
      <c r="K20280" s="3" t="s">
        <v>24</v>
      </c>
      <c r="L20280" s="3">
        <v>6.0</v>
      </c>
      <c r="M20280" s="3" t="s">
        <v>30</v>
      </c>
      <c r="N20280" s="3" t="s">
        <v>17825</v>
      </c>
      <c r="O20280" s="3" t="s">
        <v>850</v>
      </c>
      <c r="P20280" s="4">
        <v>25072.0</v>
      </c>
      <c r="Q20280" s="3" t="s">
        <v>60</v>
      </c>
      <c r="S20280" s="3" t="s">
        <v>34</v>
      </c>
    </row>
    <row r="20281">
      <c r="A20281" s="2">
        <v>42318.71491898148</v>
      </c>
      <c r="B20281" s="3">
        <v>2.0</v>
      </c>
      <c r="C20281" s="3" t="s">
        <v>17260</v>
      </c>
      <c r="D20281" s="3" t="s">
        <v>17320</v>
      </c>
      <c r="E20281" s="3" t="s">
        <v>17321</v>
      </c>
      <c r="F20281" s="3">
        <v>9.0</v>
      </c>
      <c r="G20281" s="3">
        <v>8.0</v>
      </c>
      <c r="H20281" s="3" t="s">
        <v>17775</v>
      </c>
      <c r="I20281" s="3" t="s">
        <v>17776</v>
      </c>
      <c r="J20281" s="3" t="s">
        <v>2213</v>
      </c>
      <c r="K20281" s="3" t="s">
        <v>24</v>
      </c>
      <c r="L20281" s="3">
        <v>7.0</v>
      </c>
      <c r="M20281" s="3" t="s">
        <v>25</v>
      </c>
      <c r="N20281" s="3" t="s">
        <v>17469</v>
      </c>
      <c r="O20281" s="3" t="s">
        <v>871</v>
      </c>
      <c r="P20281" s="4">
        <v>19788.0</v>
      </c>
      <c r="Q20281" s="3" t="s">
        <v>216</v>
      </c>
      <c r="S20281" s="3" t="s">
        <v>29</v>
      </c>
    </row>
    <row r="20282">
      <c r="A20282" s="2">
        <v>42318.71491898148</v>
      </c>
      <c r="B20282" s="3">
        <v>2.0</v>
      </c>
      <c r="C20282" s="3" t="s">
        <v>17260</v>
      </c>
      <c r="D20282" s="3" t="s">
        <v>17320</v>
      </c>
      <c r="E20282" s="3" t="s">
        <v>17321</v>
      </c>
      <c r="F20282" s="3">
        <v>9.0</v>
      </c>
      <c r="G20282" s="3">
        <v>8.0</v>
      </c>
      <c r="H20282" s="3" t="s">
        <v>17775</v>
      </c>
      <c r="I20282" s="3" t="s">
        <v>17776</v>
      </c>
      <c r="J20282" s="3" t="s">
        <v>2213</v>
      </c>
      <c r="K20282" s="3" t="s">
        <v>24</v>
      </c>
      <c r="L20282" s="3">
        <v>8.0</v>
      </c>
      <c r="M20282" s="3" t="s">
        <v>30</v>
      </c>
      <c r="N20282" s="3" t="s">
        <v>17826</v>
      </c>
      <c r="O20282" s="3" t="s">
        <v>283</v>
      </c>
      <c r="P20282" s="4">
        <v>29898.0</v>
      </c>
      <c r="Q20282" s="3" t="s">
        <v>110</v>
      </c>
      <c r="S20282" s="3" t="s">
        <v>34</v>
      </c>
    </row>
    <row r="20283">
      <c r="A20283" s="2">
        <v>42318.71491898148</v>
      </c>
      <c r="B20283" s="3">
        <v>2.0</v>
      </c>
      <c r="C20283" s="3" t="s">
        <v>17260</v>
      </c>
      <c r="D20283" s="3" t="s">
        <v>17320</v>
      </c>
      <c r="E20283" s="3" t="s">
        <v>17321</v>
      </c>
      <c r="F20283" s="3">
        <v>9.0</v>
      </c>
      <c r="G20283" s="3">
        <v>8.0</v>
      </c>
      <c r="H20283" s="3" t="s">
        <v>17775</v>
      </c>
      <c r="I20283" s="3" t="s">
        <v>17776</v>
      </c>
      <c r="J20283" s="3" t="s">
        <v>2213</v>
      </c>
      <c r="K20283" s="3" t="s">
        <v>24</v>
      </c>
      <c r="L20283" s="3">
        <v>9.0</v>
      </c>
      <c r="M20283" s="3" t="s">
        <v>25</v>
      </c>
      <c r="N20283" s="3" t="s">
        <v>17368</v>
      </c>
      <c r="O20283" s="3" t="s">
        <v>1311</v>
      </c>
      <c r="P20283" s="4">
        <v>22649.0</v>
      </c>
      <c r="Q20283" s="3" t="s">
        <v>352</v>
      </c>
      <c r="S20283" s="3" t="s">
        <v>34</v>
      </c>
    </row>
    <row r="20284">
      <c r="A20284" s="2">
        <v>42318.71491898148</v>
      </c>
      <c r="B20284" s="3">
        <v>2.0</v>
      </c>
      <c r="C20284" s="3" t="s">
        <v>17260</v>
      </c>
      <c r="D20284" s="3" t="s">
        <v>17320</v>
      </c>
      <c r="E20284" s="3" t="s">
        <v>17321</v>
      </c>
      <c r="F20284" s="3">
        <v>9.0</v>
      </c>
      <c r="G20284" s="3">
        <v>8.0</v>
      </c>
      <c r="H20284" s="3" t="s">
        <v>17775</v>
      </c>
      <c r="I20284" s="3" t="s">
        <v>17776</v>
      </c>
      <c r="J20284" s="3" t="s">
        <v>2213</v>
      </c>
      <c r="K20284" s="3" t="s">
        <v>24</v>
      </c>
      <c r="L20284" s="3">
        <v>10.0</v>
      </c>
      <c r="M20284" s="3" t="s">
        <v>30</v>
      </c>
      <c r="N20284" s="3" t="s">
        <v>17827</v>
      </c>
      <c r="O20284" s="3" t="s">
        <v>81</v>
      </c>
      <c r="P20284" s="4">
        <v>25980.0</v>
      </c>
      <c r="Q20284" s="3" t="s">
        <v>75</v>
      </c>
      <c r="S20284" s="3" t="s">
        <v>34</v>
      </c>
    </row>
    <row r="20285">
      <c r="A20285" s="2">
        <v>42318.71491898148</v>
      </c>
      <c r="B20285" s="3">
        <v>2.0</v>
      </c>
      <c r="C20285" s="3" t="s">
        <v>17260</v>
      </c>
      <c r="D20285" s="3" t="s">
        <v>17320</v>
      </c>
      <c r="E20285" s="3" t="s">
        <v>17321</v>
      </c>
      <c r="F20285" s="3">
        <v>9.0</v>
      </c>
      <c r="G20285" s="3">
        <v>8.0</v>
      </c>
      <c r="H20285" s="3" t="s">
        <v>17775</v>
      </c>
      <c r="I20285" s="3" t="s">
        <v>17776</v>
      </c>
      <c r="J20285" s="3" t="s">
        <v>2213</v>
      </c>
      <c r="K20285" s="3" t="s">
        <v>24</v>
      </c>
      <c r="L20285" s="3">
        <v>11.0</v>
      </c>
      <c r="M20285" s="3" t="s">
        <v>25</v>
      </c>
      <c r="N20285" s="3" t="s">
        <v>17828</v>
      </c>
      <c r="O20285" s="3" t="s">
        <v>109</v>
      </c>
      <c r="P20285" s="4">
        <v>15969.0</v>
      </c>
      <c r="Q20285" s="3" t="s">
        <v>86</v>
      </c>
      <c r="S20285" s="3" t="s">
        <v>29</v>
      </c>
    </row>
    <row r="20286">
      <c r="A20286" s="2">
        <v>42318.71491898148</v>
      </c>
      <c r="B20286" s="3">
        <v>2.0</v>
      </c>
      <c r="C20286" s="3" t="s">
        <v>17260</v>
      </c>
      <c r="D20286" s="3" t="s">
        <v>17320</v>
      </c>
      <c r="E20286" s="3" t="s">
        <v>17321</v>
      </c>
      <c r="F20286" s="3">
        <v>9.0</v>
      </c>
      <c r="G20286" s="3">
        <v>8.0</v>
      </c>
      <c r="H20286" s="3" t="s">
        <v>17775</v>
      </c>
      <c r="I20286" s="3" t="s">
        <v>17776</v>
      </c>
      <c r="J20286" s="3" t="s">
        <v>2213</v>
      </c>
      <c r="K20286" s="3" t="s">
        <v>24</v>
      </c>
      <c r="L20286" s="3">
        <v>12.0</v>
      </c>
      <c r="M20286" s="3" t="s">
        <v>30</v>
      </c>
      <c r="N20286" s="3" t="s">
        <v>17829</v>
      </c>
      <c r="O20286" s="3" t="s">
        <v>17615</v>
      </c>
      <c r="P20286" s="4">
        <v>19405.0</v>
      </c>
      <c r="Q20286" s="3" t="s">
        <v>105</v>
      </c>
      <c r="S20286" s="3" t="s">
        <v>34</v>
      </c>
    </row>
    <row r="20287">
      <c r="A20287" s="2">
        <v>42318.71491898148</v>
      </c>
      <c r="B20287" s="3">
        <v>2.0</v>
      </c>
      <c r="C20287" s="3" t="s">
        <v>17260</v>
      </c>
      <c r="D20287" s="3" t="s">
        <v>17320</v>
      </c>
      <c r="E20287" s="3" t="s">
        <v>17321</v>
      </c>
      <c r="F20287" s="3">
        <v>9.0</v>
      </c>
      <c r="G20287" s="3">
        <v>8.0</v>
      </c>
      <c r="H20287" s="3" t="s">
        <v>17775</v>
      </c>
      <c r="I20287" s="3" t="s">
        <v>17776</v>
      </c>
      <c r="J20287" s="3" t="s">
        <v>2213</v>
      </c>
      <c r="K20287" s="3" t="s">
        <v>24</v>
      </c>
      <c r="L20287" s="3">
        <v>13.0</v>
      </c>
      <c r="M20287" s="3" t="s">
        <v>25</v>
      </c>
      <c r="N20287" s="3" t="s">
        <v>17830</v>
      </c>
      <c r="O20287" s="3" t="s">
        <v>613</v>
      </c>
      <c r="P20287" s="4">
        <v>19216.0</v>
      </c>
      <c r="Q20287" s="3" t="s">
        <v>205</v>
      </c>
      <c r="S20287" s="3" t="s">
        <v>34</v>
      </c>
    </row>
    <row r="20288">
      <c r="A20288" s="2">
        <v>42318.71491898148</v>
      </c>
      <c r="B20288" s="3">
        <v>2.0</v>
      </c>
      <c r="C20288" s="3" t="s">
        <v>17260</v>
      </c>
      <c r="D20288" s="3" t="s">
        <v>17320</v>
      </c>
      <c r="E20288" s="3" t="s">
        <v>17321</v>
      </c>
      <c r="F20288" s="3">
        <v>9.0</v>
      </c>
      <c r="G20288" s="3">
        <v>8.0</v>
      </c>
      <c r="H20288" s="3" t="s">
        <v>17775</v>
      </c>
      <c r="I20288" s="3" t="s">
        <v>17776</v>
      </c>
      <c r="J20288" s="3" t="s">
        <v>2213</v>
      </c>
      <c r="K20288" s="3" t="s">
        <v>24</v>
      </c>
      <c r="L20288" s="3">
        <v>14.0</v>
      </c>
      <c r="M20288" s="3" t="s">
        <v>30</v>
      </c>
      <c r="N20288" s="3" t="s">
        <v>17831</v>
      </c>
      <c r="O20288" s="3" t="s">
        <v>998</v>
      </c>
      <c r="P20288" s="4">
        <v>27592.0</v>
      </c>
      <c r="Q20288" s="3" t="s">
        <v>52</v>
      </c>
      <c r="S20288" s="3" t="s">
        <v>34</v>
      </c>
    </row>
    <row r="20289">
      <c r="A20289" s="2">
        <v>42318.71491898148</v>
      </c>
      <c r="B20289" s="3">
        <v>2.0</v>
      </c>
      <c r="C20289" s="3" t="s">
        <v>17260</v>
      </c>
      <c r="D20289" s="3" t="s">
        <v>17320</v>
      </c>
      <c r="E20289" s="3" t="s">
        <v>17321</v>
      </c>
      <c r="F20289" s="3">
        <v>9.0</v>
      </c>
      <c r="G20289" s="3">
        <v>8.0</v>
      </c>
      <c r="H20289" s="3" t="s">
        <v>17775</v>
      </c>
      <c r="I20289" s="3" t="s">
        <v>17776</v>
      </c>
      <c r="J20289" s="3" t="s">
        <v>2213</v>
      </c>
      <c r="K20289" s="3" t="s">
        <v>24</v>
      </c>
      <c r="L20289" s="3">
        <v>15.0</v>
      </c>
      <c r="M20289" s="3" t="s">
        <v>25</v>
      </c>
      <c r="N20289" s="3" t="s">
        <v>17832</v>
      </c>
      <c r="O20289" s="3" t="s">
        <v>3754</v>
      </c>
      <c r="P20289" s="4">
        <v>24881.0</v>
      </c>
      <c r="Q20289" s="3" t="s">
        <v>1221</v>
      </c>
      <c r="S20289" s="3" t="s">
        <v>34</v>
      </c>
    </row>
    <row r="20290">
      <c r="A20290" s="2">
        <v>42318.71491898148</v>
      </c>
      <c r="B20290" s="3">
        <v>2.0</v>
      </c>
      <c r="C20290" s="3" t="s">
        <v>17260</v>
      </c>
      <c r="D20290" s="3" t="s">
        <v>17320</v>
      </c>
      <c r="E20290" s="3" t="s">
        <v>17321</v>
      </c>
      <c r="F20290" s="3">
        <v>9.0</v>
      </c>
      <c r="G20290" s="3">
        <v>8.0</v>
      </c>
      <c r="H20290" s="3" t="s">
        <v>17775</v>
      </c>
      <c r="I20290" s="3" t="s">
        <v>17776</v>
      </c>
      <c r="J20290" s="3" t="s">
        <v>2213</v>
      </c>
      <c r="K20290" s="3" t="s">
        <v>24</v>
      </c>
      <c r="L20290" s="3">
        <v>16.0</v>
      </c>
      <c r="M20290" s="3" t="s">
        <v>30</v>
      </c>
      <c r="N20290" s="3" t="s">
        <v>17469</v>
      </c>
      <c r="O20290" s="3" t="s">
        <v>3401</v>
      </c>
      <c r="P20290" s="4">
        <v>20995.0</v>
      </c>
      <c r="Q20290" s="3" t="s">
        <v>216</v>
      </c>
      <c r="S20290" s="3" t="s">
        <v>34</v>
      </c>
    </row>
    <row r="20291">
      <c r="A20291" s="2">
        <v>42318.71491898148</v>
      </c>
      <c r="B20291" s="3">
        <v>3.0</v>
      </c>
      <c r="C20291" s="3" t="s">
        <v>17833</v>
      </c>
      <c r="D20291" s="3" t="s">
        <v>17834</v>
      </c>
      <c r="E20291" s="3" t="s">
        <v>17835</v>
      </c>
      <c r="F20291" s="3">
        <v>1.0</v>
      </c>
      <c r="G20291" s="3">
        <v>2.0</v>
      </c>
      <c r="H20291" s="3" t="s">
        <v>17836</v>
      </c>
      <c r="I20291" s="3" t="s">
        <v>17837</v>
      </c>
      <c r="J20291" s="3" t="s">
        <v>2013</v>
      </c>
      <c r="K20291" s="3" t="s">
        <v>24</v>
      </c>
      <c r="L20291" s="3">
        <v>1.0</v>
      </c>
      <c r="M20291" s="3" t="s">
        <v>25</v>
      </c>
      <c r="N20291" s="3" t="s">
        <v>17838</v>
      </c>
      <c r="O20291" s="3" t="s">
        <v>9147</v>
      </c>
      <c r="P20291" s="4">
        <v>17007.0</v>
      </c>
      <c r="Q20291" s="3" t="s">
        <v>110</v>
      </c>
      <c r="S20291" s="3" t="s">
        <v>34</v>
      </c>
    </row>
    <row r="20292">
      <c r="A20292" s="2">
        <v>42318.71491898148</v>
      </c>
      <c r="B20292" s="3">
        <v>3.0</v>
      </c>
      <c r="C20292" s="3" t="s">
        <v>17833</v>
      </c>
      <c r="D20292" s="3" t="s">
        <v>17834</v>
      </c>
      <c r="E20292" s="3" t="s">
        <v>17835</v>
      </c>
      <c r="F20292" s="3">
        <v>1.0</v>
      </c>
      <c r="G20292" s="3">
        <v>2.0</v>
      </c>
      <c r="H20292" s="3" t="s">
        <v>17836</v>
      </c>
      <c r="I20292" s="3" t="s">
        <v>17837</v>
      </c>
      <c r="J20292" s="3" t="s">
        <v>2013</v>
      </c>
      <c r="K20292" s="3" t="s">
        <v>24</v>
      </c>
      <c r="L20292" s="3">
        <v>2.0</v>
      </c>
      <c r="M20292" s="3" t="s">
        <v>30</v>
      </c>
      <c r="N20292" s="3" t="s">
        <v>41</v>
      </c>
      <c r="O20292" s="3" t="s">
        <v>17839</v>
      </c>
      <c r="P20292" s="4">
        <v>19325.0</v>
      </c>
      <c r="Q20292" s="3" t="s">
        <v>37</v>
      </c>
      <c r="S20292" s="3" t="s">
        <v>34</v>
      </c>
    </row>
    <row r="20293">
      <c r="A20293" s="2">
        <v>42318.71491898148</v>
      </c>
      <c r="B20293" s="3">
        <v>3.0</v>
      </c>
      <c r="C20293" s="3" t="s">
        <v>17833</v>
      </c>
      <c r="D20293" s="3" t="s">
        <v>17834</v>
      </c>
      <c r="E20293" s="3" t="s">
        <v>17835</v>
      </c>
      <c r="F20293" s="3">
        <v>1.0</v>
      </c>
      <c r="G20293" s="3">
        <v>2.0</v>
      </c>
      <c r="H20293" s="3" t="s">
        <v>17836</v>
      </c>
      <c r="I20293" s="3" t="s">
        <v>17837</v>
      </c>
      <c r="J20293" s="3" t="s">
        <v>2013</v>
      </c>
      <c r="K20293" s="3" t="s">
        <v>24</v>
      </c>
      <c r="L20293" s="3">
        <v>3.0</v>
      </c>
      <c r="M20293" s="3" t="s">
        <v>25</v>
      </c>
      <c r="N20293" s="3" t="s">
        <v>17840</v>
      </c>
      <c r="O20293" s="3" t="s">
        <v>415</v>
      </c>
      <c r="P20293" s="4">
        <v>21442.0</v>
      </c>
      <c r="Q20293" s="3" t="s">
        <v>169</v>
      </c>
      <c r="S20293" s="3" t="s">
        <v>34</v>
      </c>
    </row>
    <row r="20294">
      <c r="A20294" s="2">
        <v>42318.71491898148</v>
      </c>
      <c r="B20294" s="3">
        <v>3.0</v>
      </c>
      <c r="C20294" s="3" t="s">
        <v>17833</v>
      </c>
      <c r="D20294" s="3" t="s">
        <v>17834</v>
      </c>
      <c r="E20294" s="3" t="s">
        <v>17835</v>
      </c>
      <c r="F20294" s="3">
        <v>1.0</v>
      </c>
      <c r="G20294" s="3">
        <v>2.0</v>
      </c>
      <c r="H20294" s="3" t="s">
        <v>17836</v>
      </c>
      <c r="I20294" s="3" t="s">
        <v>17837</v>
      </c>
      <c r="J20294" s="3" t="s">
        <v>2013</v>
      </c>
      <c r="K20294" s="3" t="s">
        <v>24</v>
      </c>
      <c r="L20294" s="3">
        <v>4.0</v>
      </c>
      <c r="M20294" s="3" t="s">
        <v>30</v>
      </c>
      <c r="N20294" s="3" t="s">
        <v>2303</v>
      </c>
      <c r="O20294" s="3" t="s">
        <v>17841</v>
      </c>
      <c r="P20294" s="4">
        <v>31016.0</v>
      </c>
      <c r="Q20294" s="3" t="s">
        <v>247</v>
      </c>
      <c r="S20294" s="3" t="s">
        <v>34</v>
      </c>
    </row>
    <row r="20295">
      <c r="A20295" s="2">
        <v>42318.71491898148</v>
      </c>
      <c r="B20295" s="3">
        <v>3.0</v>
      </c>
      <c r="C20295" s="3" t="s">
        <v>17833</v>
      </c>
      <c r="D20295" s="3" t="s">
        <v>17834</v>
      </c>
      <c r="E20295" s="3" t="s">
        <v>17835</v>
      </c>
      <c r="F20295" s="3">
        <v>1.0</v>
      </c>
      <c r="G20295" s="3">
        <v>2.0</v>
      </c>
      <c r="H20295" s="3" t="s">
        <v>17836</v>
      </c>
      <c r="I20295" s="3" t="s">
        <v>17837</v>
      </c>
      <c r="J20295" s="3" t="s">
        <v>2013</v>
      </c>
      <c r="K20295" s="3" t="s">
        <v>24</v>
      </c>
      <c r="L20295" s="3">
        <v>5.0</v>
      </c>
      <c r="M20295" s="3" t="s">
        <v>25</v>
      </c>
      <c r="N20295" s="3" t="s">
        <v>17842</v>
      </c>
      <c r="O20295" s="3" t="s">
        <v>17843</v>
      </c>
      <c r="P20295" s="4">
        <v>22106.0</v>
      </c>
      <c r="Q20295" s="3" t="s">
        <v>110</v>
      </c>
      <c r="S20295" s="3" t="s">
        <v>34</v>
      </c>
    </row>
    <row r="20296">
      <c r="A20296" s="2">
        <v>42318.71491898148</v>
      </c>
      <c r="B20296" s="3">
        <v>3.0</v>
      </c>
      <c r="C20296" s="3" t="s">
        <v>17833</v>
      </c>
      <c r="D20296" s="3" t="s">
        <v>17834</v>
      </c>
      <c r="E20296" s="3" t="s">
        <v>17835</v>
      </c>
      <c r="F20296" s="3">
        <v>1.0</v>
      </c>
      <c r="G20296" s="3">
        <v>2.0</v>
      </c>
      <c r="H20296" s="3" t="s">
        <v>17836</v>
      </c>
      <c r="I20296" s="3" t="s">
        <v>17837</v>
      </c>
      <c r="J20296" s="3" t="s">
        <v>2013</v>
      </c>
      <c r="K20296" s="3" t="s">
        <v>24</v>
      </c>
      <c r="L20296" s="3">
        <v>6.0</v>
      </c>
      <c r="M20296" s="3" t="s">
        <v>30</v>
      </c>
      <c r="N20296" s="3" t="s">
        <v>17844</v>
      </c>
      <c r="O20296" s="3" t="s">
        <v>10367</v>
      </c>
      <c r="P20296" s="4">
        <v>35282.0</v>
      </c>
      <c r="Q20296" s="3" t="s">
        <v>191</v>
      </c>
      <c r="S20296" s="3" t="s">
        <v>34</v>
      </c>
    </row>
    <row r="20297">
      <c r="A20297" s="2">
        <v>42318.71491898148</v>
      </c>
      <c r="B20297" s="3">
        <v>3.0</v>
      </c>
      <c r="C20297" s="3" t="s">
        <v>17833</v>
      </c>
      <c r="D20297" s="3" t="s">
        <v>17834</v>
      </c>
      <c r="E20297" s="3" t="s">
        <v>17835</v>
      </c>
      <c r="F20297" s="3">
        <v>1.0</v>
      </c>
      <c r="G20297" s="3">
        <v>2.0</v>
      </c>
      <c r="H20297" s="3" t="s">
        <v>17836</v>
      </c>
      <c r="I20297" s="3" t="s">
        <v>17837</v>
      </c>
      <c r="J20297" s="3" t="s">
        <v>2013</v>
      </c>
      <c r="K20297" s="3" t="s">
        <v>24</v>
      </c>
      <c r="L20297" s="3">
        <v>7.0</v>
      </c>
      <c r="M20297" s="3" t="s">
        <v>25</v>
      </c>
      <c r="N20297" s="3" t="s">
        <v>17845</v>
      </c>
      <c r="O20297" s="3" t="s">
        <v>2093</v>
      </c>
      <c r="P20297" s="4">
        <v>35414.0</v>
      </c>
      <c r="Q20297" s="3" t="s">
        <v>191</v>
      </c>
      <c r="S20297" s="3" t="s">
        <v>34</v>
      </c>
    </row>
    <row r="20298">
      <c r="A20298" s="2">
        <v>42318.71491898148</v>
      </c>
      <c r="B20298" s="3">
        <v>3.0</v>
      </c>
      <c r="C20298" s="3" t="s">
        <v>17833</v>
      </c>
      <c r="D20298" s="3" t="s">
        <v>17834</v>
      </c>
      <c r="E20298" s="3" t="s">
        <v>17835</v>
      </c>
      <c r="F20298" s="3">
        <v>1.0</v>
      </c>
      <c r="G20298" s="3">
        <v>2.0</v>
      </c>
      <c r="H20298" s="3" t="s">
        <v>17836</v>
      </c>
      <c r="I20298" s="3" t="s">
        <v>17837</v>
      </c>
      <c r="J20298" s="3" t="s">
        <v>2013</v>
      </c>
      <c r="K20298" s="3" t="s">
        <v>24</v>
      </c>
      <c r="L20298" s="3">
        <v>8.0</v>
      </c>
      <c r="M20298" s="3" t="s">
        <v>30</v>
      </c>
      <c r="N20298" s="3" t="s">
        <v>17846</v>
      </c>
      <c r="O20298" s="3" t="s">
        <v>14272</v>
      </c>
      <c r="P20298" s="4">
        <v>28105.0</v>
      </c>
      <c r="Q20298" s="3" t="s">
        <v>228</v>
      </c>
      <c r="S20298" s="3" t="s">
        <v>34</v>
      </c>
    </row>
    <row r="20299">
      <c r="A20299" s="2">
        <v>42318.71491898148</v>
      </c>
      <c r="B20299" s="3">
        <v>3.0</v>
      </c>
      <c r="C20299" s="3" t="s">
        <v>17833</v>
      </c>
      <c r="D20299" s="3" t="s">
        <v>17834</v>
      </c>
      <c r="E20299" s="3" t="s">
        <v>17835</v>
      </c>
      <c r="F20299" s="3">
        <v>1.0</v>
      </c>
      <c r="G20299" s="3">
        <v>2.0</v>
      </c>
      <c r="H20299" s="3" t="s">
        <v>17836</v>
      </c>
      <c r="I20299" s="3" t="s">
        <v>17837</v>
      </c>
      <c r="J20299" s="3" t="s">
        <v>2013</v>
      </c>
      <c r="K20299" s="3" t="s">
        <v>24</v>
      </c>
      <c r="L20299" s="3">
        <v>9.0</v>
      </c>
      <c r="M20299" s="3" t="s">
        <v>25</v>
      </c>
      <c r="N20299" s="3" t="s">
        <v>17847</v>
      </c>
      <c r="O20299" s="3" t="s">
        <v>17848</v>
      </c>
      <c r="P20299" s="4">
        <v>33918.0</v>
      </c>
      <c r="Q20299" s="3" t="s">
        <v>132</v>
      </c>
      <c r="S20299" s="3" t="s">
        <v>34</v>
      </c>
    </row>
    <row r="20300">
      <c r="A20300" s="2">
        <v>42318.71491898148</v>
      </c>
      <c r="B20300" s="3">
        <v>3.0</v>
      </c>
      <c r="C20300" s="3" t="s">
        <v>17833</v>
      </c>
      <c r="D20300" s="3" t="s">
        <v>17834</v>
      </c>
      <c r="E20300" s="3" t="s">
        <v>17835</v>
      </c>
      <c r="F20300" s="3">
        <v>1.0</v>
      </c>
      <c r="G20300" s="3">
        <v>2.0</v>
      </c>
      <c r="H20300" s="3" t="s">
        <v>17836</v>
      </c>
      <c r="I20300" s="3" t="s">
        <v>17837</v>
      </c>
      <c r="J20300" s="3" t="s">
        <v>2013</v>
      </c>
      <c r="K20300" s="3" t="s">
        <v>24</v>
      </c>
      <c r="L20300" s="3">
        <v>10.0</v>
      </c>
      <c r="M20300" s="3" t="s">
        <v>30</v>
      </c>
      <c r="N20300" s="3" t="s">
        <v>457</v>
      </c>
      <c r="O20300" s="3" t="s">
        <v>885</v>
      </c>
      <c r="P20300" s="4">
        <v>31874.0</v>
      </c>
      <c r="Q20300" s="3" t="s">
        <v>247</v>
      </c>
      <c r="S20300" s="3" t="s">
        <v>34</v>
      </c>
    </row>
    <row r="20301">
      <c r="A20301" s="2">
        <v>42318.71491898148</v>
      </c>
      <c r="B20301" s="3">
        <v>3.0</v>
      </c>
      <c r="C20301" s="3" t="s">
        <v>17833</v>
      </c>
      <c r="D20301" s="3" t="s">
        <v>17834</v>
      </c>
      <c r="E20301" s="3" t="s">
        <v>17835</v>
      </c>
      <c r="F20301" s="3">
        <v>1.0</v>
      </c>
      <c r="G20301" s="3">
        <v>2.0</v>
      </c>
      <c r="H20301" s="3" t="s">
        <v>17836</v>
      </c>
      <c r="I20301" s="3" t="s">
        <v>17837</v>
      </c>
      <c r="J20301" s="3" t="s">
        <v>2013</v>
      </c>
      <c r="K20301" s="3" t="s">
        <v>24</v>
      </c>
      <c r="L20301" s="3">
        <v>11.0</v>
      </c>
      <c r="M20301" s="3" t="s">
        <v>25</v>
      </c>
      <c r="N20301" s="3" t="s">
        <v>17849</v>
      </c>
      <c r="O20301" s="3" t="s">
        <v>17850</v>
      </c>
      <c r="P20301" s="4">
        <v>18518.0</v>
      </c>
      <c r="Q20301" s="3" t="s">
        <v>113</v>
      </c>
      <c r="S20301" s="3" t="s">
        <v>34</v>
      </c>
    </row>
    <row r="20302">
      <c r="A20302" s="2">
        <v>42318.71491898148</v>
      </c>
      <c r="B20302" s="3">
        <v>3.0</v>
      </c>
      <c r="C20302" s="3" t="s">
        <v>17833</v>
      </c>
      <c r="D20302" s="3" t="s">
        <v>17834</v>
      </c>
      <c r="E20302" s="3" t="s">
        <v>17835</v>
      </c>
      <c r="F20302" s="3">
        <v>1.0</v>
      </c>
      <c r="G20302" s="3">
        <v>2.0</v>
      </c>
      <c r="H20302" s="3" t="s">
        <v>17836</v>
      </c>
      <c r="I20302" s="3" t="s">
        <v>17837</v>
      </c>
      <c r="J20302" s="3" t="s">
        <v>2013</v>
      </c>
      <c r="K20302" s="3" t="s">
        <v>24</v>
      </c>
      <c r="L20302" s="3">
        <v>12.0</v>
      </c>
      <c r="M20302" s="3" t="s">
        <v>30</v>
      </c>
      <c r="N20302" s="3" t="s">
        <v>17851</v>
      </c>
      <c r="O20302" s="3" t="s">
        <v>998</v>
      </c>
      <c r="P20302" s="4">
        <v>34241.0</v>
      </c>
      <c r="Q20302" s="3" t="s">
        <v>191</v>
      </c>
      <c r="S20302" s="3" t="s">
        <v>34</v>
      </c>
    </row>
    <row r="20303">
      <c r="A20303" s="2">
        <v>42318.71491898148</v>
      </c>
      <c r="B20303" s="3">
        <v>3.0</v>
      </c>
      <c r="C20303" s="3" t="s">
        <v>17833</v>
      </c>
      <c r="D20303" s="3" t="s">
        <v>17834</v>
      </c>
      <c r="E20303" s="3" t="s">
        <v>17835</v>
      </c>
      <c r="F20303" s="3">
        <v>1.0</v>
      </c>
      <c r="G20303" s="3">
        <v>2.0</v>
      </c>
      <c r="H20303" s="3" t="s">
        <v>17836</v>
      </c>
      <c r="I20303" s="3" t="s">
        <v>17837</v>
      </c>
      <c r="J20303" s="3" t="s">
        <v>2013</v>
      </c>
      <c r="K20303" s="3" t="s">
        <v>24</v>
      </c>
      <c r="L20303" s="3">
        <v>13.0</v>
      </c>
      <c r="M20303" s="3" t="s">
        <v>25</v>
      </c>
      <c r="N20303" s="3" t="s">
        <v>17852</v>
      </c>
      <c r="O20303" s="3" t="s">
        <v>95</v>
      </c>
      <c r="P20303" s="4">
        <v>15879.0</v>
      </c>
      <c r="Q20303" s="3" t="s">
        <v>113</v>
      </c>
      <c r="S20303" s="3" t="s">
        <v>34</v>
      </c>
    </row>
    <row r="20304">
      <c r="A20304" s="2">
        <v>42318.71491898148</v>
      </c>
      <c r="B20304" s="3">
        <v>3.0</v>
      </c>
      <c r="C20304" s="3" t="s">
        <v>17833</v>
      </c>
      <c r="D20304" s="3" t="s">
        <v>17834</v>
      </c>
      <c r="E20304" s="3" t="s">
        <v>17835</v>
      </c>
      <c r="F20304" s="3">
        <v>1.0</v>
      </c>
      <c r="G20304" s="3">
        <v>2.0</v>
      </c>
      <c r="H20304" s="3" t="s">
        <v>17836</v>
      </c>
      <c r="I20304" s="3" t="s">
        <v>17837</v>
      </c>
      <c r="J20304" s="3" t="s">
        <v>2013</v>
      </c>
      <c r="K20304" s="3" t="s">
        <v>24</v>
      </c>
      <c r="L20304" s="3">
        <v>14.0</v>
      </c>
      <c r="M20304" s="3" t="s">
        <v>30</v>
      </c>
      <c r="N20304" s="3" t="s">
        <v>17853</v>
      </c>
      <c r="O20304" s="3" t="s">
        <v>1113</v>
      </c>
      <c r="P20304" s="4">
        <v>14938.0</v>
      </c>
      <c r="Q20304" s="3" t="s">
        <v>113</v>
      </c>
      <c r="S20304" s="3" t="s">
        <v>34</v>
      </c>
    </row>
    <row r="20305">
      <c r="A20305" s="2">
        <v>42318.71491898148</v>
      </c>
      <c r="B20305" s="3">
        <v>3.0</v>
      </c>
      <c r="C20305" s="3" t="s">
        <v>17833</v>
      </c>
      <c r="D20305" s="3" t="s">
        <v>17854</v>
      </c>
      <c r="E20305" s="3" t="s">
        <v>17855</v>
      </c>
      <c r="F20305" s="3">
        <v>1.0</v>
      </c>
      <c r="G20305" s="3">
        <v>2.0</v>
      </c>
      <c r="H20305" s="3" t="s">
        <v>17836</v>
      </c>
      <c r="I20305" s="3" t="s">
        <v>17837</v>
      </c>
      <c r="J20305" s="3" t="s">
        <v>2013</v>
      </c>
      <c r="K20305" s="3" t="s">
        <v>272</v>
      </c>
      <c r="L20305" s="3">
        <v>1.0</v>
      </c>
      <c r="M20305" s="3" t="s">
        <v>25</v>
      </c>
      <c r="N20305" s="3" t="s">
        <v>17856</v>
      </c>
      <c r="O20305" s="3" t="s">
        <v>17857</v>
      </c>
      <c r="P20305" s="4">
        <v>21429.0</v>
      </c>
      <c r="Q20305" s="3" t="s">
        <v>83</v>
      </c>
      <c r="S20305" s="3" t="s">
        <v>29</v>
      </c>
    </row>
    <row r="20306">
      <c r="A20306" s="2">
        <v>42318.71491898148</v>
      </c>
      <c r="B20306" s="3">
        <v>3.0</v>
      </c>
      <c r="C20306" s="3" t="s">
        <v>17833</v>
      </c>
      <c r="D20306" s="3" t="s">
        <v>17854</v>
      </c>
      <c r="E20306" s="3" t="s">
        <v>17855</v>
      </c>
      <c r="F20306" s="3">
        <v>1.0</v>
      </c>
      <c r="G20306" s="3">
        <v>2.0</v>
      </c>
      <c r="H20306" s="3" t="s">
        <v>17836</v>
      </c>
      <c r="I20306" s="3" t="s">
        <v>17837</v>
      </c>
      <c r="J20306" s="3" t="s">
        <v>2013</v>
      </c>
      <c r="K20306" s="3" t="s">
        <v>24</v>
      </c>
      <c r="L20306" s="3">
        <v>2.0</v>
      </c>
      <c r="M20306" s="3" t="s">
        <v>30</v>
      </c>
      <c r="N20306" s="3" t="s">
        <v>17858</v>
      </c>
      <c r="O20306" s="3" t="s">
        <v>2141</v>
      </c>
      <c r="P20306" s="4">
        <v>24418.0</v>
      </c>
      <c r="Q20306" s="3" t="s">
        <v>247</v>
      </c>
      <c r="S20306" s="3" t="s">
        <v>34</v>
      </c>
    </row>
    <row r="20307">
      <c r="A20307" s="2">
        <v>42318.71491898148</v>
      </c>
      <c r="B20307" s="3">
        <v>3.0</v>
      </c>
      <c r="C20307" s="3" t="s">
        <v>17833</v>
      </c>
      <c r="D20307" s="3" t="s">
        <v>17854</v>
      </c>
      <c r="E20307" s="3" t="s">
        <v>17855</v>
      </c>
      <c r="F20307" s="3">
        <v>1.0</v>
      </c>
      <c r="G20307" s="3">
        <v>2.0</v>
      </c>
      <c r="H20307" s="3" t="s">
        <v>17836</v>
      </c>
      <c r="I20307" s="3" t="s">
        <v>17837</v>
      </c>
      <c r="J20307" s="3" t="s">
        <v>2013</v>
      </c>
      <c r="K20307" s="3" t="s">
        <v>24</v>
      </c>
      <c r="L20307" s="3">
        <v>3.0</v>
      </c>
      <c r="M20307" s="3" t="s">
        <v>25</v>
      </c>
      <c r="N20307" s="3" t="s">
        <v>17859</v>
      </c>
      <c r="O20307" s="3" t="s">
        <v>536</v>
      </c>
      <c r="P20307" s="4">
        <v>15525.0</v>
      </c>
      <c r="Q20307" s="3" t="s">
        <v>113</v>
      </c>
      <c r="S20307" s="3" t="s">
        <v>34</v>
      </c>
    </row>
    <row r="20308">
      <c r="A20308" s="2">
        <v>42318.71491898148</v>
      </c>
      <c r="B20308" s="3">
        <v>3.0</v>
      </c>
      <c r="C20308" s="3" t="s">
        <v>17833</v>
      </c>
      <c r="D20308" s="3" t="s">
        <v>17854</v>
      </c>
      <c r="E20308" s="3" t="s">
        <v>17855</v>
      </c>
      <c r="F20308" s="3">
        <v>1.0</v>
      </c>
      <c r="G20308" s="3">
        <v>2.0</v>
      </c>
      <c r="H20308" s="3" t="s">
        <v>17836</v>
      </c>
      <c r="I20308" s="3" t="s">
        <v>17837</v>
      </c>
      <c r="J20308" s="3" t="s">
        <v>2013</v>
      </c>
      <c r="K20308" s="3" t="s">
        <v>24</v>
      </c>
      <c r="L20308" s="3">
        <v>4.0</v>
      </c>
      <c r="M20308" s="3" t="s">
        <v>30</v>
      </c>
      <c r="N20308" s="3" t="s">
        <v>17860</v>
      </c>
      <c r="O20308" s="3" t="s">
        <v>1027</v>
      </c>
      <c r="P20308" s="4">
        <v>25806.0</v>
      </c>
      <c r="Q20308" s="3" t="s">
        <v>712</v>
      </c>
      <c r="S20308" s="3" t="s">
        <v>34</v>
      </c>
    </row>
    <row r="20309">
      <c r="A20309" s="2">
        <v>42318.71491898148</v>
      </c>
      <c r="B20309" s="3">
        <v>3.0</v>
      </c>
      <c r="C20309" s="3" t="s">
        <v>17833</v>
      </c>
      <c r="D20309" s="3" t="s">
        <v>17854</v>
      </c>
      <c r="E20309" s="3" t="s">
        <v>17855</v>
      </c>
      <c r="F20309" s="3">
        <v>1.0</v>
      </c>
      <c r="G20309" s="3">
        <v>2.0</v>
      </c>
      <c r="H20309" s="3" t="s">
        <v>17836</v>
      </c>
      <c r="I20309" s="3" t="s">
        <v>17837</v>
      </c>
      <c r="J20309" s="3" t="s">
        <v>2013</v>
      </c>
      <c r="K20309" s="3" t="s">
        <v>24</v>
      </c>
      <c r="L20309" s="3">
        <v>5.0</v>
      </c>
      <c r="M20309" s="3" t="s">
        <v>25</v>
      </c>
      <c r="N20309" s="3" t="s">
        <v>3293</v>
      </c>
      <c r="O20309" s="3" t="s">
        <v>1275</v>
      </c>
      <c r="P20309" s="4">
        <v>31889.0</v>
      </c>
      <c r="Q20309" s="3" t="s">
        <v>132</v>
      </c>
      <c r="S20309" s="3" t="s">
        <v>34</v>
      </c>
    </row>
    <row r="20310">
      <c r="A20310" s="2">
        <v>42318.71491898148</v>
      </c>
      <c r="B20310" s="3">
        <v>3.0</v>
      </c>
      <c r="C20310" s="3" t="s">
        <v>17833</v>
      </c>
      <c r="D20310" s="3" t="s">
        <v>17854</v>
      </c>
      <c r="E20310" s="3" t="s">
        <v>17855</v>
      </c>
      <c r="F20310" s="3">
        <v>1.0</v>
      </c>
      <c r="G20310" s="3">
        <v>2.0</v>
      </c>
      <c r="H20310" s="3" t="s">
        <v>17836</v>
      </c>
      <c r="I20310" s="3" t="s">
        <v>17837</v>
      </c>
      <c r="J20310" s="3" t="s">
        <v>2013</v>
      </c>
      <c r="K20310" s="3" t="s">
        <v>24</v>
      </c>
      <c r="L20310" s="3">
        <v>6.0</v>
      </c>
      <c r="M20310" s="3" t="s">
        <v>30</v>
      </c>
      <c r="N20310" s="3" t="s">
        <v>17861</v>
      </c>
      <c r="O20310" s="3" t="s">
        <v>17862</v>
      </c>
      <c r="P20310" s="4">
        <v>33246.0</v>
      </c>
      <c r="Q20310" s="3" t="s">
        <v>687</v>
      </c>
      <c r="S20310" s="3" t="s">
        <v>34</v>
      </c>
    </row>
    <row r="20311">
      <c r="A20311" s="2">
        <v>42318.71491898148</v>
      </c>
      <c r="B20311" s="3">
        <v>3.0</v>
      </c>
      <c r="C20311" s="3" t="s">
        <v>17833</v>
      </c>
      <c r="D20311" s="3" t="s">
        <v>17854</v>
      </c>
      <c r="E20311" s="3" t="s">
        <v>17855</v>
      </c>
      <c r="F20311" s="3">
        <v>1.0</v>
      </c>
      <c r="G20311" s="3">
        <v>2.0</v>
      </c>
      <c r="H20311" s="3" t="s">
        <v>17836</v>
      </c>
      <c r="I20311" s="3" t="s">
        <v>17837</v>
      </c>
      <c r="J20311" s="3" t="s">
        <v>2013</v>
      </c>
      <c r="K20311" s="3" t="s">
        <v>24</v>
      </c>
      <c r="L20311" s="3">
        <v>7.0</v>
      </c>
      <c r="M20311" s="3" t="s">
        <v>25</v>
      </c>
      <c r="N20311" s="3" t="s">
        <v>17863</v>
      </c>
      <c r="O20311" s="3" t="s">
        <v>1311</v>
      </c>
      <c r="P20311" s="4">
        <v>18205.0</v>
      </c>
      <c r="Q20311" s="3" t="s">
        <v>113</v>
      </c>
      <c r="S20311" s="3" t="s">
        <v>34</v>
      </c>
    </row>
    <row r="20312">
      <c r="A20312" s="2">
        <v>42318.71491898148</v>
      </c>
      <c r="B20312" s="3">
        <v>3.0</v>
      </c>
      <c r="C20312" s="3" t="s">
        <v>17833</v>
      </c>
      <c r="D20312" s="3" t="s">
        <v>17854</v>
      </c>
      <c r="E20312" s="3" t="s">
        <v>17855</v>
      </c>
      <c r="F20312" s="3">
        <v>1.0</v>
      </c>
      <c r="G20312" s="3">
        <v>2.0</v>
      </c>
      <c r="H20312" s="3" t="s">
        <v>17836</v>
      </c>
      <c r="I20312" s="3" t="s">
        <v>17837</v>
      </c>
      <c r="J20312" s="3" t="s">
        <v>2013</v>
      </c>
      <c r="K20312" s="3" t="s">
        <v>24</v>
      </c>
      <c r="L20312" s="3">
        <v>8.0</v>
      </c>
      <c r="M20312" s="3" t="s">
        <v>30</v>
      </c>
      <c r="N20312" s="3" t="s">
        <v>12920</v>
      </c>
      <c r="O20312" s="3" t="s">
        <v>17864</v>
      </c>
      <c r="P20312" s="4">
        <v>29066.0</v>
      </c>
      <c r="Q20312" s="3" t="s">
        <v>247</v>
      </c>
      <c r="S20312" s="3" t="s">
        <v>34</v>
      </c>
    </row>
    <row r="20313">
      <c r="A20313" s="2">
        <v>42318.71491898148</v>
      </c>
      <c r="B20313" s="3">
        <v>3.0</v>
      </c>
      <c r="C20313" s="3" t="s">
        <v>17833</v>
      </c>
      <c r="D20313" s="3" t="s">
        <v>17854</v>
      </c>
      <c r="E20313" s="3" t="s">
        <v>17855</v>
      </c>
      <c r="F20313" s="3">
        <v>1.0</v>
      </c>
      <c r="G20313" s="3">
        <v>2.0</v>
      </c>
      <c r="H20313" s="3" t="s">
        <v>17836</v>
      </c>
      <c r="I20313" s="3" t="s">
        <v>17837</v>
      </c>
      <c r="J20313" s="3" t="s">
        <v>2013</v>
      </c>
      <c r="K20313" s="3" t="s">
        <v>24</v>
      </c>
      <c r="L20313" s="3">
        <v>9.0</v>
      </c>
      <c r="M20313" s="3" t="s">
        <v>25</v>
      </c>
      <c r="N20313" s="3" t="s">
        <v>2919</v>
      </c>
      <c r="O20313" s="3" t="s">
        <v>213</v>
      </c>
      <c r="P20313" s="4">
        <v>17611.0</v>
      </c>
      <c r="Q20313" s="3" t="s">
        <v>113</v>
      </c>
      <c r="S20313" s="3" t="s">
        <v>34</v>
      </c>
    </row>
    <row r="20314">
      <c r="A20314" s="2">
        <v>42318.71491898148</v>
      </c>
      <c r="B20314" s="3">
        <v>3.0</v>
      </c>
      <c r="C20314" s="3" t="s">
        <v>17833</v>
      </c>
      <c r="D20314" s="3" t="s">
        <v>17854</v>
      </c>
      <c r="E20314" s="3" t="s">
        <v>17855</v>
      </c>
      <c r="F20314" s="3">
        <v>1.0</v>
      </c>
      <c r="G20314" s="3">
        <v>2.0</v>
      </c>
      <c r="H20314" s="3" t="s">
        <v>17836</v>
      </c>
      <c r="I20314" s="3" t="s">
        <v>17837</v>
      </c>
      <c r="J20314" s="3" t="s">
        <v>2013</v>
      </c>
      <c r="K20314" s="3" t="s">
        <v>24</v>
      </c>
      <c r="L20314" s="3">
        <v>10.0</v>
      </c>
      <c r="M20314" s="3" t="s">
        <v>30</v>
      </c>
      <c r="N20314" s="3" t="s">
        <v>17865</v>
      </c>
      <c r="O20314" s="3" t="s">
        <v>1611</v>
      </c>
      <c r="P20314" s="4">
        <v>34531.0</v>
      </c>
      <c r="Q20314" s="3" t="s">
        <v>40</v>
      </c>
      <c r="S20314" s="3" t="s">
        <v>34</v>
      </c>
    </row>
    <row r="20315">
      <c r="A20315" s="2">
        <v>42318.71491898148</v>
      </c>
      <c r="B20315" s="3">
        <v>3.0</v>
      </c>
      <c r="C20315" s="3" t="s">
        <v>17833</v>
      </c>
      <c r="D20315" s="3" t="s">
        <v>17854</v>
      </c>
      <c r="E20315" s="3" t="s">
        <v>17855</v>
      </c>
      <c r="F20315" s="3">
        <v>1.0</v>
      </c>
      <c r="G20315" s="3">
        <v>2.0</v>
      </c>
      <c r="H20315" s="3" t="s">
        <v>17836</v>
      </c>
      <c r="I20315" s="3" t="s">
        <v>17837</v>
      </c>
      <c r="J20315" s="3" t="s">
        <v>2013</v>
      </c>
      <c r="K20315" s="3" t="s">
        <v>24</v>
      </c>
      <c r="L20315" s="3">
        <v>11.0</v>
      </c>
      <c r="M20315" s="3" t="s">
        <v>25</v>
      </c>
      <c r="N20315" s="3" t="s">
        <v>17866</v>
      </c>
      <c r="O20315" s="3" t="s">
        <v>8732</v>
      </c>
      <c r="P20315" s="4">
        <v>34737.0</v>
      </c>
      <c r="Q20315" s="3" t="s">
        <v>191</v>
      </c>
      <c r="S20315" s="3" t="s">
        <v>34</v>
      </c>
    </row>
    <row r="20316">
      <c r="A20316" s="2">
        <v>42318.71491898148</v>
      </c>
      <c r="B20316" s="3">
        <v>3.0</v>
      </c>
      <c r="C20316" s="3" t="s">
        <v>17833</v>
      </c>
      <c r="D20316" s="3" t="s">
        <v>17854</v>
      </c>
      <c r="E20316" s="3" t="s">
        <v>17855</v>
      </c>
      <c r="F20316" s="3">
        <v>1.0</v>
      </c>
      <c r="G20316" s="3">
        <v>2.0</v>
      </c>
      <c r="H20316" s="3" t="s">
        <v>17836</v>
      </c>
      <c r="I20316" s="3" t="s">
        <v>17837</v>
      </c>
      <c r="J20316" s="3" t="s">
        <v>2013</v>
      </c>
      <c r="K20316" s="3" t="s">
        <v>24</v>
      </c>
      <c r="L20316" s="3">
        <v>12.0</v>
      </c>
      <c r="M20316" s="3" t="s">
        <v>30</v>
      </c>
      <c r="N20316" s="3" t="s">
        <v>16643</v>
      </c>
      <c r="O20316" s="3" t="s">
        <v>11813</v>
      </c>
      <c r="P20316" s="4">
        <v>23346.0</v>
      </c>
      <c r="Q20316" s="3" t="s">
        <v>40</v>
      </c>
      <c r="S20316" s="3" t="s">
        <v>34</v>
      </c>
    </row>
    <row r="20317">
      <c r="A20317" s="2">
        <v>42318.71491898148</v>
      </c>
      <c r="B20317" s="3">
        <v>3.0</v>
      </c>
      <c r="C20317" s="3" t="s">
        <v>17833</v>
      </c>
      <c r="D20317" s="3" t="s">
        <v>17867</v>
      </c>
      <c r="E20317" s="3" t="s">
        <v>17868</v>
      </c>
      <c r="F20317" s="3">
        <v>1.0</v>
      </c>
      <c r="G20317" s="3">
        <v>2.0</v>
      </c>
      <c r="H20317" s="3" t="s">
        <v>17836</v>
      </c>
      <c r="I20317" s="3" t="s">
        <v>17837</v>
      </c>
      <c r="J20317" s="3" t="s">
        <v>2013</v>
      </c>
      <c r="K20317" s="3" t="s">
        <v>24</v>
      </c>
      <c r="L20317" s="3">
        <v>1.0</v>
      </c>
      <c r="M20317" s="3" t="s">
        <v>25</v>
      </c>
      <c r="N20317" s="3" t="s">
        <v>17869</v>
      </c>
      <c r="O20317" s="3" t="s">
        <v>281</v>
      </c>
      <c r="P20317" s="4">
        <v>20885.0</v>
      </c>
      <c r="Q20317" s="3" t="s">
        <v>132</v>
      </c>
      <c r="S20317" s="3" t="s">
        <v>34</v>
      </c>
    </row>
    <row r="20318">
      <c r="A20318" s="2">
        <v>42318.71491898148</v>
      </c>
      <c r="B20318" s="3">
        <v>3.0</v>
      </c>
      <c r="C20318" s="3" t="s">
        <v>17833</v>
      </c>
      <c r="D20318" s="3" t="s">
        <v>17867</v>
      </c>
      <c r="E20318" s="3" t="s">
        <v>17868</v>
      </c>
      <c r="F20318" s="3">
        <v>1.0</v>
      </c>
      <c r="G20318" s="3">
        <v>2.0</v>
      </c>
      <c r="H20318" s="3" t="s">
        <v>17836</v>
      </c>
      <c r="I20318" s="3" t="s">
        <v>17837</v>
      </c>
      <c r="J20318" s="3" t="s">
        <v>2013</v>
      </c>
      <c r="K20318" s="3" t="s">
        <v>24</v>
      </c>
      <c r="L20318" s="3">
        <v>2.0</v>
      </c>
      <c r="M20318" s="3" t="s">
        <v>30</v>
      </c>
      <c r="N20318" s="3" t="s">
        <v>17870</v>
      </c>
      <c r="O20318" s="3" t="s">
        <v>4853</v>
      </c>
      <c r="P20318" s="4">
        <v>35248.0</v>
      </c>
      <c r="Q20318" s="3" t="s">
        <v>191</v>
      </c>
      <c r="S20318" s="3" t="s">
        <v>34</v>
      </c>
    </row>
    <row r="20319">
      <c r="A20319" s="2">
        <v>42318.71491898148</v>
      </c>
      <c r="B20319" s="3">
        <v>3.0</v>
      </c>
      <c r="C20319" s="3" t="s">
        <v>17833</v>
      </c>
      <c r="D20319" s="3" t="s">
        <v>17867</v>
      </c>
      <c r="E20319" s="3" t="s">
        <v>17868</v>
      </c>
      <c r="F20319" s="3">
        <v>1.0</v>
      </c>
      <c r="G20319" s="3">
        <v>2.0</v>
      </c>
      <c r="H20319" s="3" t="s">
        <v>17836</v>
      </c>
      <c r="I20319" s="3" t="s">
        <v>17837</v>
      </c>
      <c r="J20319" s="3" t="s">
        <v>2013</v>
      </c>
      <c r="K20319" s="3" t="s">
        <v>24</v>
      </c>
      <c r="L20319" s="3">
        <v>3.0</v>
      </c>
      <c r="M20319" s="3" t="s">
        <v>25</v>
      </c>
      <c r="N20319" s="3" t="s">
        <v>17871</v>
      </c>
      <c r="O20319" s="3" t="s">
        <v>17872</v>
      </c>
      <c r="P20319" s="4">
        <v>30223.0</v>
      </c>
      <c r="Q20319" s="3" t="s">
        <v>33</v>
      </c>
      <c r="S20319" s="3" t="s">
        <v>34</v>
      </c>
    </row>
    <row r="20320">
      <c r="A20320" s="2">
        <v>42318.71491898148</v>
      </c>
      <c r="B20320" s="3">
        <v>3.0</v>
      </c>
      <c r="C20320" s="3" t="s">
        <v>17833</v>
      </c>
      <c r="D20320" s="3" t="s">
        <v>17867</v>
      </c>
      <c r="E20320" s="3" t="s">
        <v>17868</v>
      </c>
      <c r="F20320" s="3">
        <v>1.0</v>
      </c>
      <c r="G20320" s="3">
        <v>2.0</v>
      </c>
      <c r="H20320" s="3" t="s">
        <v>17836</v>
      </c>
      <c r="I20320" s="3" t="s">
        <v>17837</v>
      </c>
      <c r="J20320" s="3" t="s">
        <v>2013</v>
      </c>
      <c r="K20320" s="3" t="s">
        <v>24</v>
      </c>
      <c r="L20320" s="3">
        <v>4.0</v>
      </c>
      <c r="M20320" s="3" t="s">
        <v>30</v>
      </c>
      <c r="N20320" s="3" t="s">
        <v>17873</v>
      </c>
      <c r="O20320" s="3" t="s">
        <v>368</v>
      </c>
      <c r="P20320" s="4">
        <v>30084.0</v>
      </c>
      <c r="Q20320" s="3" t="s">
        <v>40</v>
      </c>
      <c r="S20320" s="3" t="s">
        <v>34</v>
      </c>
    </row>
    <row r="20321">
      <c r="A20321" s="2">
        <v>42318.71491898148</v>
      </c>
      <c r="B20321" s="3">
        <v>3.0</v>
      </c>
      <c r="C20321" s="3" t="s">
        <v>17833</v>
      </c>
      <c r="D20321" s="3" t="s">
        <v>17867</v>
      </c>
      <c r="E20321" s="3" t="s">
        <v>17868</v>
      </c>
      <c r="F20321" s="3">
        <v>1.0</v>
      </c>
      <c r="G20321" s="3">
        <v>2.0</v>
      </c>
      <c r="H20321" s="3" t="s">
        <v>17836</v>
      </c>
      <c r="I20321" s="3" t="s">
        <v>17837</v>
      </c>
      <c r="J20321" s="3" t="s">
        <v>2013</v>
      </c>
      <c r="K20321" s="3" t="s">
        <v>24</v>
      </c>
      <c r="L20321" s="3">
        <v>5.0</v>
      </c>
      <c r="M20321" s="3" t="s">
        <v>25</v>
      </c>
      <c r="N20321" s="3" t="s">
        <v>17874</v>
      </c>
      <c r="O20321" s="3" t="s">
        <v>628</v>
      </c>
      <c r="P20321" s="4">
        <v>17945.0</v>
      </c>
      <c r="Q20321" s="3" t="s">
        <v>43</v>
      </c>
      <c r="S20321" s="3" t="s">
        <v>34</v>
      </c>
    </row>
    <row r="20322">
      <c r="A20322" s="2">
        <v>42318.71491898148</v>
      </c>
      <c r="B20322" s="3">
        <v>3.0</v>
      </c>
      <c r="C20322" s="3" t="s">
        <v>17833</v>
      </c>
      <c r="D20322" s="3" t="s">
        <v>17875</v>
      </c>
      <c r="E20322" s="3" t="s">
        <v>17876</v>
      </c>
      <c r="F20322" s="3">
        <v>1.0</v>
      </c>
      <c r="G20322" s="3">
        <v>2.0</v>
      </c>
      <c r="H20322" s="3" t="s">
        <v>17836</v>
      </c>
      <c r="I20322" s="3" t="s">
        <v>17837</v>
      </c>
      <c r="J20322" s="3" t="s">
        <v>2013</v>
      </c>
      <c r="K20322" s="3" t="s">
        <v>24</v>
      </c>
      <c r="L20322" s="3">
        <v>1.0</v>
      </c>
      <c r="M20322" s="3" t="s">
        <v>25</v>
      </c>
      <c r="N20322" s="3" t="s">
        <v>17877</v>
      </c>
      <c r="O20322" s="3" t="s">
        <v>11635</v>
      </c>
      <c r="P20322" s="4">
        <v>23473.0</v>
      </c>
      <c r="Q20322" s="3" t="s">
        <v>75</v>
      </c>
      <c r="S20322" s="3" t="s">
        <v>34</v>
      </c>
    </row>
    <row r="20323">
      <c r="A20323" s="2">
        <v>42318.71491898148</v>
      </c>
      <c r="B20323" s="3">
        <v>3.0</v>
      </c>
      <c r="C20323" s="3" t="s">
        <v>17833</v>
      </c>
      <c r="D20323" s="3" t="s">
        <v>17875</v>
      </c>
      <c r="E20323" s="3" t="s">
        <v>17876</v>
      </c>
      <c r="F20323" s="3">
        <v>1.0</v>
      </c>
      <c r="G20323" s="3">
        <v>2.0</v>
      </c>
      <c r="H20323" s="3" t="s">
        <v>17836</v>
      </c>
      <c r="I20323" s="3" t="s">
        <v>17837</v>
      </c>
      <c r="J20323" s="3" t="s">
        <v>2013</v>
      </c>
      <c r="K20323" s="3" t="s">
        <v>24</v>
      </c>
      <c r="L20323" s="3">
        <v>2.0</v>
      </c>
      <c r="M20323" s="3" t="s">
        <v>30</v>
      </c>
      <c r="N20323" s="3" t="s">
        <v>4906</v>
      </c>
      <c r="O20323" s="3" t="s">
        <v>17878</v>
      </c>
      <c r="P20323" s="4">
        <v>28443.0</v>
      </c>
      <c r="Q20323" s="3" t="s">
        <v>40</v>
      </c>
      <c r="S20323" s="3" t="s">
        <v>34</v>
      </c>
    </row>
    <row r="20324">
      <c r="A20324" s="2">
        <v>42318.71491898148</v>
      </c>
      <c r="B20324" s="3">
        <v>3.0</v>
      </c>
      <c r="C20324" s="3" t="s">
        <v>17833</v>
      </c>
      <c r="D20324" s="3" t="s">
        <v>17875</v>
      </c>
      <c r="E20324" s="3" t="s">
        <v>17876</v>
      </c>
      <c r="F20324" s="3">
        <v>1.0</v>
      </c>
      <c r="G20324" s="3">
        <v>2.0</v>
      </c>
      <c r="H20324" s="3" t="s">
        <v>17836</v>
      </c>
      <c r="I20324" s="3" t="s">
        <v>17837</v>
      </c>
      <c r="J20324" s="3" t="s">
        <v>2013</v>
      </c>
      <c r="K20324" s="3" t="s">
        <v>24</v>
      </c>
      <c r="L20324" s="3">
        <v>3.0</v>
      </c>
      <c r="M20324" s="3" t="s">
        <v>25</v>
      </c>
      <c r="N20324" s="3" t="s">
        <v>17858</v>
      </c>
      <c r="O20324" s="3" t="s">
        <v>17879</v>
      </c>
      <c r="P20324" s="4">
        <v>23505.0</v>
      </c>
      <c r="Q20324" s="3" t="s">
        <v>40</v>
      </c>
      <c r="S20324" s="3" t="s">
        <v>34</v>
      </c>
    </row>
    <row r="20325">
      <c r="A20325" s="2">
        <v>42318.71491898148</v>
      </c>
      <c r="B20325" s="3">
        <v>3.0</v>
      </c>
      <c r="C20325" s="3" t="s">
        <v>17833</v>
      </c>
      <c r="D20325" s="3" t="s">
        <v>17875</v>
      </c>
      <c r="E20325" s="3" t="s">
        <v>17876</v>
      </c>
      <c r="F20325" s="3">
        <v>1.0</v>
      </c>
      <c r="G20325" s="3">
        <v>2.0</v>
      </c>
      <c r="H20325" s="3" t="s">
        <v>17836</v>
      </c>
      <c r="I20325" s="3" t="s">
        <v>17837</v>
      </c>
      <c r="J20325" s="3" t="s">
        <v>2013</v>
      </c>
      <c r="K20325" s="3" t="s">
        <v>24</v>
      </c>
      <c r="L20325" s="3">
        <v>4.0</v>
      </c>
      <c r="M20325" s="3" t="s">
        <v>30</v>
      </c>
      <c r="N20325" s="3" t="s">
        <v>17880</v>
      </c>
      <c r="O20325" s="3" t="s">
        <v>17881</v>
      </c>
      <c r="P20325" s="4">
        <v>33383.0</v>
      </c>
      <c r="Q20325" s="3" t="s">
        <v>40</v>
      </c>
      <c r="S20325" s="3" t="s">
        <v>34</v>
      </c>
    </row>
    <row r="20326">
      <c r="A20326" s="2">
        <v>42318.71491898148</v>
      </c>
      <c r="B20326" s="3">
        <v>3.0</v>
      </c>
      <c r="C20326" s="3" t="s">
        <v>17833</v>
      </c>
      <c r="D20326" s="3" t="s">
        <v>17875</v>
      </c>
      <c r="E20326" s="3" t="s">
        <v>17876</v>
      </c>
      <c r="F20326" s="3">
        <v>1.0</v>
      </c>
      <c r="G20326" s="3">
        <v>2.0</v>
      </c>
      <c r="H20326" s="3" t="s">
        <v>17836</v>
      </c>
      <c r="I20326" s="3" t="s">
        <v>17837</v>
      </c>
      <c r="J20326" s="3" t="s">
        <v>2013</v>
      </c>
      <c r="K20326" s="3" t="s">
        <v>24</v>
      </c>
      <c r="L20326" s="3">
        <v>5.0</v>
      </c>
      <c r="M20326" s="3" t="s">
        <v>25</v>
      </c>
      <c r="N20326" s="3" t="s">
        <v>17882</v>
      </c>
      <c r="O20326" s="3" t="s">
        <v>17883</v>
      </c>
      <c r="P20326" s="4">
        <v>29220.0</v>
      </c>
      <c r="Q20326" s="3" t="s">
        <v>33</v>
      </c>
      <c r="S20326" s="3" t="s">
        <v>34</v>
      </c>
    </row>
    <row r="20327">
      <c r="A20327" s="2">
        <v>42318.71491898148</v>
      </c>
      <c r="B20327" s="3">
        <v>3.0</v>
      </c>
      <c r="C20327" s="3" t="s">
        <v>17833</v>
      </c>
      <c r="D20327" s="3" t="s">
        <v>17884</v>
      </c>
      <c r="E20327" s="3" t="s">
        <v>17885</v>
      </c>
      <c r="F20327" s="3">
        <v>1.0</v>
      </c>
      <c r="G20327" s="3">
        <v>2.0</v>
      </c>
      <c r="H20327" s="3" t="s">
        <v>17836</v>
      </c>
      <c r="I20327" s="3" t="s">
        <v>17837</v>
      </c>
      <c r="J20327" s="3" t="s">
        <v>2013</v>
      </c>
      <c r="K20327" s="3" t="s">
        <v>24</v>
      </c>
      <c r="L20327" s="3">
        <v>1.0</v>
      </c>
      <c r="M20327" s="3" t="s">
        <v>25</v>
      </c>
      <c r="N20327" s="3" t="s">
        <v>17886</v>
      </c>
      <c r="O20327" s="3" t="s">
        <v>3003</v>
      </c>
      <c r="P20327" s="4">
        <v>31923.0</v>
      </c>
      <c r="Q20327" s="3" t="s">
        <v>132</v>
      </c>
      <c r="S20327" s="3" t="s">
        <v>34</v>
      </c>
    </row>
    <row r="20328">
      <c r="A20328" s="2">
        <v>42318.71491898148</v>
      </c>
      <c r="B20328" s="3">
        <v>3.0</v>
      </c>
      <c r="C20328" s="3" t="s">
        <v>17833</v>
      </c>
      <c r="D20328" s="3" t="s">
        <v>17884</v>
      </c>
      <c r="E20328" s="3" t="s">
        <v>17885</v>
      </c>
      <c r="F20328" s="3">
        <v>1.0</v>
      </c>
      <c r="G20328" s="3">
        <v>2.0</v>
      </c>
      <c r="H20328" s="3" t="s">
        <v>17836</v>
      </c>
      <c r="I20328" s="3" t="s">
        <v>17837</v>
      </c>
      <c r="J20328" s="3" t="s">
        <v>2013</v>
      </c>
      <c r="K20328" s="3" t="s">
        <v>24</v>
      </c>
      <c r="L20328" s="3">
        <v>2.0</v>
      </c>
      <c r="M20328" s="3" t="s">
        <v>30</v>
      </c>
      <c r="N20328" s="3" t="s">
        <v>17887</v>
      </c>
      <c r="O20328" s="3" t="s">
        <v>311</v>
      </c>
      <c r="P20328" s="4">
        <v>31842.0</v>
      </c>
      <c r="Q20328" s="3" t="s">
        <v>247</v>
      </c>
      <c r="S20328" s="3" t="s">
        <v>34</v>
      </c>
    </row>
    <row r="20329">
      <c r="A20329" s="2">
        <v>42318.71491898148</v>
      </c>
      <c r="B20329" s="3">
        <v>3.0</v>
      </c>
      <c r="C20329" s="3" t="s">
        <v>17833</v>
      </c>
      <c r="D20329" s="3" t="s">
        <v>17884</v>
      </c>
      <c r="E20329" s="3" t="s">
        <v>17885</v>
      </c>
      <c r="F20329" s="3">
        <v>1.0</v>
      </c>
      <c r="G20329" s="3">
        <v>2.0</v>
      </c>
      <c r="H20329" s="3" t="s">
        <v>17836</v>
      </c>
      <c r="I20329" s="3" t="s">
        <v>17837</v>
      </c>
      <c r="J20329" s="3" t="s">
        <v>2013</v>
      </c>
      <c r="K20329" s="3" t="s">
        <v>24</v>
      </c>
      <c r="L20329" s="3">
        <v>3.0</v>
      </c>
      <c r="M20329" s="3" t="s">
        <v>25</v>
      </c>
      <c r="N20329" s="3" t="s">
        <v>1958</v>
      </c>
      <c r="O20329" s="3" t="s">
        <v>42</v>
      </c>
      <c r="P20329" s="4">
        <v>29020.0</v>
      </c>
      <c r="Q20329" s="3" t="s">
        <v>216</v>
      </c>
      <c r="S20329" s="3" t="s">
        <v>34</v>
      </c>
    </row>
    <row r="20330">
      <c r="A20330" s="2">
        <v>42318.71491898148</v>
      </c>
      <c r="B20330" s="3">
        <v>3.0</v>
      </c>
      <c r="C20330" s="3" t="s">
        <v>17833</v>
      </c>
      <c r="D20330" s="3" t="s">
        <v>17884</v>
      </c>
      <c r="E20330" s="3" t="s">
        <v>17885</v>
      </c>
      <c r="F20330" s="3">
        <v>1.0</v>
      </c>
      <c r="G20330" s="3">
        <v>2.0</v>
      </c>
      <c r="H20330" s="3" t="s">
        <v>17836</v>
      </c>
      <c r="I20330" s="3" t="s">
        <v>17837</v>
      </c>
      <c r="J20330" s="3" t="s">
        <v>2013</v>
      </c>
      <c r="K20330" s="3" t="s">
        <v>24</v>
      </c>
      <c r="L20330" s="3">
        <v>4.0</v>
      </c>
      <c r="M20330" s="3" t="s">
        <v>30</v>
      </c>
      <c r="N20330" s="3" t="s">
        <v>17888</v>
      </c>
      <c r="O20330" s="3" t="s">
        <v>17889</v>
      </c>
      <c r="P20330" s="4">
        <v>25761.0</v>
      </c>
      <c r="Q20330" s="3" t="s">
        <v>228</v>
      </c>
      <c r="S20330" s="3" t="s">
        <v>34</v>
      </c>
    </row>
    <row r="20331">
      <c r="A20331" s="2">
        <v>42318.71491898148</v>
      </c>
      <c r="B20331" s="3">
        <v>3.0</v>
      </c>
      <c r="C20331" s="3" t="s">
        <v>17833</v>
      </c>
      <c r="D20331" s="3" t="s">
        <v>17884</v>
      </c>
      <c r="E20331" s="3" t="s">
        <v>17885</v>
      </c>
      <c r="F20331" s="3">
        <v>1.0</v>
      </c>
      <c r="G20331" s="3">
        <v>2.0</v>
      </c>
      <c r="H20331" s="3" t="s">
        <v>17836</v>
      </c>
      <c r="I20331" s="3" t="s">
        <v>17837</v>
      </c>
      <c r="J20331" s="3" t="s">
        <v>2013</v>
      </c>
      <c r="K20331" s="3" t="s">
        <v>24</v>
      </c>
      <c r="L20331" s="3">
        <v>5.0</v>
      </c>
      <c r="M20331" s="3" t="s">
        <v>25</v>
      </c>
      <c r="N20331" s="3" t="s">
        <v>1539</v>
      </c>
      <c r="O20331" s="3" t="s">
        <v>17890</v>
      </c>
      <c r="P20331" s="4">
        <v>28950.0</v>
      </c>
      <c r="Q20331" s="3" t="s">
        <v>132</v>
      </c>
      <c r="S20331" s="3" t="s">
        <v>34</v>
      </c>
    </row>
    <row r="20332">
      <c r="A20332" s="2">
        <v>42318.71491898148</v>
      </c>
      <c r="B20332" s="3">
        <v>3.0</v>
      </c>
      <c r="C20332" s="3" t="s">
        <v>17833</v>
      </c>
      <c r="D20332" s="3" t="s">
        <v>17884</v>
      </c>
      <c r="E20332" s="3" t="s">
        <v>17885</v>
      </c>
      <c r="F20332" s="3">
        <v>1.0</v>
      </c>
      <c r="G20332" s="3">
        <v>2.0</v>
      </c>
      <c r="H20332" s="3" t="s">
        <v>17836</v>
      </c>
      <c r="I20332" s="3" t="s">
        <v>17837</v>
      </c>
      <c r="J20332" s="3" t="s">
        <v>2013</v>
      </c>
      <c r="K20332" s="3" t="s">
        <v>24</v>
      </c>
      <c r="L20332" s="3">
        <v>6.0</v>
      </c>
      <c r="M20332" s="3" t="s">
        <v>30</v>
      </c>
      <c r="N20332" s="3" t="s">
        <v>17891</v>
      </c>
      <c r="O20332" s="3" t="s">
        <v>368</v>
      </c>
      <c r="P20332" s="4">
        <v>30804.0</v>
      </c>
      <c r="Q20332" s="3" t="s">
        <v>132</v>
      </c>
      <c r="S20332" s="3" t="s">
        <v>34</v>
      </c>
    </row>
    <row r="20333">
      <c r="A20333" s="2">
        <v>42318.71491898148</v>
      </c>
      <c r="B20333" s="3">
        <v>3.0</v>
      </c>
      <c r="C20333" s="3" t="s">
        <v>17833</v>
      </c>
      <c r="D20333" s="3" t="s">
        <v>17884</v>
      </c>
      <c r="E20333" s="3" t="s">
        <v>17885</v>
      </c>
      <c r="F20333" s="3">
        <v>1.0</v>
      </c>
      <c r="G20333" s="3">
        <v>2.0</v>
      </c>
      <c r="H20333" s="3" t="s">
        <v>17836</v>
      </c>
      <c r="I20333" s="3" t="s">
        <v>17837</v>
      </c>
      <c r="J20333" s="3" t="s">
        <v>2013</v>
      </c>
      <c r="K20333" s="3" t="s">
        <v>24</v>
      </c>
      <c r="L20333" s="3">
        <v>7.0</v>
      </c>
      <c r="M20333" s="3" t="s">
        <v>25</v>
      </c>
      <c r="N20333" s="3" t="s">
        <v>17892</v>
      </c>
      <c r="O20333" s="3" t="s">
        <v>4386</v>
      </c>
      <c r="P20333" s="4">
        <v>19906.0</v>
      </c>
      <c r="Q20333" s="3" t="s">
        <v>113</v>
      </c>
      <c r="S20333" s="3" t="s">
        <v>34</v>
      </c>
    </row>
    <row r="20334">
      <c r="A20334" s="2">
        <v>42318.71491898148</v>
      </c>
      <c r="B20334" s="3">
        <v>3.0</v>
      </c>
      <c r="C20334" s="3" t="s">
        <v>17833</v>
      </c>
      <c r="D20334" s="3" t="s">
        <v>17884</v>
      </c>
      <c r="E20334" s="3" t="s">
        <v>17885</v>
      </c>
      <c r="F20334" s="3">
        <v>1.0</v>
      </c>
      <c r="G20334" s="3">
        <v>2.0</v>
      </c>
      <c r="H20334" s="3" t="s">
        <v>17836</v>
      </c>
      <c r="I20334" s="3" t="s">
        <v>17837</v>
      </c>
      <c r="J20334" s="3" t="s">
        <v>2013</v>
      </c>
      <c r="K20334" s="3" t="s">
        <v>24</v>
      </c>
      <c r="L20334" s="3">
        <v>8.0</v>
      </c>
      <c r="M20334" s="3" t="s">
        <v>30</v>
      </c>
      <c r="N20334" s="3" t="s">
        <v>2948</v>
      </c>
      <c r="O20334" s="3" t="s">
        <v>17893</v>
      </c>
      <c r="P20334" s="4">
        <v>28312.0</v>
      </c>
      <c r="Q20334" s="3" t="s">
        <v>216</v>
      </c>
      <c r="S20334" s="3" t="s">
        <v>34</v>
      </c>
    </row>
    <row r="20335">
      <c r="A20335" s="2">
        <v>42318.71491898148</v>
      </c>
      <c r="B20335" s="3">
        <v>3.0</v>
      </c>
      <c r="C20335" s="3" t="s">
        <v>17833</v>
      </c>
      <c r="D20335" s="3" t="s">
        <v>17884</v>
      </c>
      <c r="E20335" s="3" t="s">
        <v>17885</v>
      </c>
      <c r="F20335" s="3">
        <v>1.0</v>
      </c>
      <c r="G20335" s="3">
        <v>2.0</v>
      </c>
      <c r="H20335" s="3" t="s">
        <v>17836</v>
      </c>
      <c r="I20335" s="3" t="s">
        <v>17837</v>
      </c>
      <c r="J20335" s="3" t="s">
        <v>2013</v>
      </c>
      <c r="K20335" s="3" t="s">
        <v>24</v>
      </c>
      <c r="L20335" s="3">
        <v>9.0</v>
      </c>
      <c r="M20335" s="3" t="s">
        <v>25</v>
      </c>
      <c r="N20335" s="3" t="s">
        <v>16935</v>
      </c>
      <c r="O20335" s="3" t="s">
        <v>859</v>
      </c>
      <c r="P20335" s="4">
        <v>32881.0</v>
      </c>
      <c r="Q20335" s="3" t="s">
        <v>132</v>
      </c>
      <c r="S20335" s="3" t="s">
        <v>34</v>
      </c>
    </row>
    <row r="20336">
      <c r="A20336" s="2">
        <v>42318.71491898148</v>
      </c>
      <c r="B20336" s="3">
        <v>3.0</v>
      </c>
      <c r="C20336" s="3" t="s">
        <v>17833</v>
      </c>
      <c r="D20336" s="3" t="s">
        <v>17894</v>
      </c>
      <c r="E20336" s="3" t="s">
        <v>17895</v>
      </c>
      <c r="F20336" s="3">
        <v>1.0</v>
      </c>
      <c r="G20336" s="3">
        <v>2.0</v>
      </c>
      <c r="H20336" s="3" t="s">
        <v>17836</v>
      </c>
      <c r="I20336" s="3" t="s">
        <v>17837</v>
      </c>
      <c r="J20336" s="3" t="s">
        <v>2013</v>
      </c>
      <c r="K20336" s="3" t="s">
        <v>24</v>
      </c>
      <c r="L20336" s="3">
        <v>1.0</v>
      </c>
      <c r="M20336" s="3" t="s">
        <v>30</v>
      </c>
      <c r="N20336" s="3" t="s">
        <v>17896</v>
      </c>
      <c r="O20336" s="3" t="s">
        <v>1519</v>
      </c>
      <c r="P20336" s="4">
        <v>27692.0</v>
      </c>
      <c r="Q20336" s="3" t="s">
        <v>40</v>
      </c>
      <c r="S20336" s="3" t="s">
        <v>34</v>
      </c>
    </row>
    <row r="20337">
      <c r="A20337" s="2">
        <v>42318.71491898148</v>
      </c>
      <c r="B20337" s="3">
        <v>3.0</v>
      </c>
      <c r="C20337" s="3" t="s">
        <v>17833</v>
      </c>
      <c r="D20337" s="3" t="s">
        <v>17894</v>
      </c>
      <c r="E20337" s="3" t="s">
        <v>17895</v>
      </c>
      <c r="F20337" s="3">
        <v>1.0</v>
      </c>
      <c r="G20337" s="3">
        <v>2.0</v>
      </c>
      <c r="H20337" s="3" t="s">
        <v>17836</v>
      </c>
      <c r="I20337" s="3" t="s">
        <v>17837</v>
      </c>
      <c r="J20337" s="3" t="s">
        <v>2013</v>
      </c>
      <c r="K20337" s="3" t="s">
        <v>24</v>
      </c>
      <c r="L20337" s="3">
        <v>2.0</v>
      </c>
      <c r="M20337" s="3" t="s">
        <v>25</v>
      </c>
      <c r="N20337" s="3" t="s">
        <v>17897</v>
      </c>
      <c r="O20337" s="3" t="s">
        <v>17898</v>
      </c>
      <c r="P20337" s="4">
        <v>29289.0</v>
      </c>
      <c r="Q20337" s="3" t="s">
        <v>169</v>
      </c>
      <c r="S20337" s="3" t="s">
        <v>34</v>
      </c>
    </row>
    <row r="20338">
      <c r="A20338" s="2">
        <v>42318.71491898148</v>
      </c>
      <c r="B20338" s="3">
        <v>3.0</v>
      </c>
      <c r="C20338" s="3" t="s">
        <v>17833</v>
      </c>
      <c r="D20338" s="3" t="s">
        <v>17894</v>
      </c>
      <c r="E20338" s="3" t="s">
        <v>17895</v>
      </c>
      <c r="F20338" s="3">
        <v>1.0</v>
      </c>
      <c r="G20338" s="3">
        <v>2.0</v>
      </c>
      <c r="H20338" s="3" t="s">
        <v>17836</v>
      </c>
      <c r="I20338" s="3" t="s">
        <v>17837</v>
      </c>
      <c r="J20338" s="3" t="s">
        <v>2013</v>
      </c>
      <c r="K20338" s="3" t="s">
        <v>24</v>
      </c>
      <c r="L20338" s="3">
        <v>3.0</v>
      </c>
      <c r="M20338" s="3" t="s">
        <v>30</v>
      </c>
      <c r="N20338" s="3" t="s">
        <v>17899</v>
      </c>
      <c r="O20338" s="3" t="s">
        <v>1191</v>
      </c>
      <c r="P20338" s="4">
        <v>31437.0</v>
      </c>
      <c r="Q20338" s="3" t="s">
        <v>40</v>
      </c>
      <c r="S20338" s="3" t="s">
        <v>34</v>
      </c>
    </row>
    <row r="20339">
      <c r="A20339" s="2">
        <v>42318.71491898148</v>
      </c>
      <c r="B20339" s="3">
        <v>3.0</v>
      </c>
      <c r="C20339" s="3" t="s">
        <v>17833</v>
      </c>
      <c r="D20339" s="3" t="s">
        <v>17894</v>
      </c>
      <c r="E20339" s="3" t="s">
        <v>17895</v>
      </c>
      <c r="F20339" s="3">
        <v>1.0</v>
      </c>
      <c r="G20339" s="3">
        <v>2.0</v>
      </c>
      <c r="H20339" s="3" t="s">
        <v>17836</v>
      </c>
      <c r="I20339" s="3" t="s">
        <v>17837</v>
      </c>
      <c r="J20339" s="3" t="s">
        <v>2013</v>
      </c>
      <c r="K20339" s="3" t="s">
        <v>24</v>
      </c>
      <c r="L20339" s="3">
        <v>4.0</v>
      </c>
      <c r="M20339" s="3" t="s">
        <v>25</v>
      </c>
      <c r="N20339" s="3" t="s">
        <v>17900</v>
      </c>
      <c r="O20339" s="3" t="s">
        <v>1037</v>
      </c>
      <c r="P20339" s="4">
        <v>30643.0</v>
      </c>
      <c r="Q20339" s="3" t="s">
        <v>40</v>
      </c>
      <c r="S20339" s="3" t="s">
        <v>34</v>
      </c>
    </row>
    <row r="20340">
      <c r="A20340" s="2">
        <v>42318.71491898148</v>
      </c>
      <c r="B20340" s="3">
        <v>3.0</v>
      </c>
      <c r="C20340" s="3" t="s">
        <v>17833</v>
      </c>
      <c r="D20340" s="3" t="s">
        <v>17894</v>
      </c>
      <c r="E20340" s="3" t="s">
        <v>17895</v>
      </c>
      <c r="F20340" s="3">
        <v>1.0</v>
      </c>
      <c r="G20340" s="3">
        <v>2.0</v>
      </c>
      <c r="H20340" s="3" t="s">
        <v>17836</v>
      </c>
      <c r="I20340" s="3" t="s">
        <v>17837</v>
      </c>
      <c r="J20340" s="3" t="s">
        <v>2013</v>
      </c>
      <c r="K20340" s="3" t="s">
        <v>24</v>
      </c>
      <c r="L20340" s="3">
        <v>5.0</v>
      </c>
      <c r="M20340" s="3" t="s">
        <v>30</v>
      </c>
      <c r="N20340" s="3" t="s">
        <v>17901</v>
      </c>
      <c r="O20340" s="3" t="s">
        <v>235</v>
      </c>
      <c r="P20340" s="4">
        <v>32069.0</v>
      </c>
      <c r="Q20340" s="3" t="s">
        <v>40</v>
      </c>
      <c r="S20340" s="3" t="s">
        <v>34</v>
      </c>
    </row>
    <row r="20341">
      <c r="A20341" s="2">
        <v>42318.71491898148</v>
      </c>
      <c r="B20341" s="3">
        <v>3.0</v>
      </c>
      <c r="C20341" s="3" t="s">
        <v>17833</v>
      </c>
      <c r="D20341" s="3" t="s">
        <v>17894</v>
      </c>
      <c r="E20341" s="3" t="s">
        <v>17895</v>
      </c>
      <c r="F20341" s="3">
        <v>1.0</v>
      </c>
      <c r="G20341" s="3">
        <v>2.0</v>
      </c>
      <c r="H20341" s="3" t="s">
        <v>17836</v>
      </c>
      <c r="I20341" s="3" t="s">
        <v>17837</v>
      </c>
      <c r="J20341" s="3" t="s">
        <v>2013</v>
      </c>
      <c r="K20341" s="3" t="s">
        <v>24</v>
      </c>
      <c r="L20341" s="3">
        <v>6.0</v>
      </c>
      <c r="M20341" s="3" t="s">
        <v>25</v>
      </c>
      <c r="N20341" s="3" t="s">
        <v>17902</v>
      </c>
      <c r="O20341" s="3" t="s">
        <v>536</v>
      </c>
      <c r="P20341" s="4">
        <v>28666.0</v>
      </c>
      <c r="Q20341" s="3" t="s">
        <v>40</v>
      </c>
      <c r="S20341" s="3" t="s">
        <v>34</v>
      </c>
    </row>
    <row r="20342">
      <c r="A20342" s="2">
        <v>42318.71491898148</v>
      </c>
      <c r="B20342" s="3">
        <v>3.0</v>
      </c>
      <c r="C20342" s="3" t="s">
        <v>17833</v>
      </c>
      <c r="D20342" s="3" t="s">
        <v>17894</v>
      </c>
      <c r="E20342" s="3" t="s">
        <v>17895</v>
      </c>
      <c r="F20342" s="3">
        <v>1.0</v>
      </c>
      <c r="G20342" s="3">
        <v>2.0</v>
      </c>
      <c r="H20342" s="3" t="s">
        <v>17836</v>
      </c>
      <c r="I20342" s="3" t="s">
        <v>17837</v>
      </c>
      <c r="J20342" s="3" t="s">
        <v>2013</v>
      </c>
      <c r="K20342" s="3" t="s">
        <v>24</v>
      </c>
      <c r="L20342" s="3">
        <v>7.0</v>
      </c>
      <c r="M20342" s="3" t="s">
        <v>30</v>
      </c>
      <c r="N20342" s="3" t="s">
        <v>17903</v>
      </c>
      <c r="O20342" s="3" t="s">
        <v>17904</v>
      </c>
      <c r="P20342" s="4">
        <v>29951.0</v>
      </c>
      <c r="Q20342" s="3" t="s">
        <v>352</v>
      </c>
      <c r="S20342" s="3" t="s">
        <v>34</v>
      </c>
    </row>
    <row r="20343">
      <c r="A20343" s="2">
        <v>42318.71491898148</v>
      </c>
      <c r="B20343" s="3">
        <v>3.0</v>
      </c>
      <c r="C20343" s="3" t="s">
        <v>17833</v>
      </c>
      <c r="D20343" s="3" t="s">
        <v>17905</v>
      </c>
      <c r="E20343" s="3" t="s">
        <v>17906</v>
      </c>
      <c r="F20343" s="3">
        <v>1.0</v>
      </c>
      <c r="G20343" s="3">
        <v>2.0</v>
      </c>
      <c r="H20343" s="3" t="s">
        <v>17836</v>
      </c>
      <c r="I20343" s="3" t="s">
        <v>17837</v>
      </c>
      <c r="J20343" s="3" t="s">
        <v>2013</v>
      </c>
      <c r="K20343" s="3" t="s">
        <v>24</v>
      </c>
      <c r="L20343" s="3">
        <v>1.0</v>
      </c>
      <c r="M20343" s="3" t="s">
        <v>25</v>
      </c>
      <c r="N20343" s="3" t="s">
        <v>17907</v>
      </c>
      <c r="O20343" s="3" t="s">
        <v>956</v>
      </c>
      <c r="P20343" s="4">
        <v>31554.0</v>
      </c>
      <c r="Q20343" s="3" t="s">
        <v>115</v>
      </c>
      <c r="S20343" s="3" t="s">
        <v>34</v>
      </c>
    </row>
    <row r="20344">
      <c r="A20344" s="2">
        <v>42318.71491898148</v>
      </c>
      <c r="B20344" s="3">
        <v>3.0</v>
      </c>
      <c r="C20344" s="3" t="s">
        <v>17833</v>
      </c>
      <c r="D20344" s="3" t="s">
        <v>17905</v>
      </c>
      <c r="E20344" s="3" t="s">
        <v>17906</v>
      </c>
      <c r="F20344" s="3">
        <v>1.0</v>
      </c>
      <c r="G20344" s="3">
        <v>2.0</v>
      </c>
      <c r="H20344" s="3" t="s">
        <v>17836</v>
      </c>
      <c r="I20344" s="3" t="s">
        <v>17837</v>
      </c>
      <c r="J20344" s="3" t="s">
        <v>2013</v>
      </c>
      <c r="K20344" s="3" t="s">
        <v>24</v>
      </c>
      <c r="L20344" s="3">
        <v>2.0</v>
      </c>
      <c r="M20344" s="3" t="s">
        <v>30</v>
      </c>
      <c r="N20344" s="3" t="s">
        <v>17908</v>
      </c>
      <c r="O20344" s="3" t="s">
        <v>129</v>
      </c>
      <c r="P20344" s="4">
        <v>22313.0</v>
      </c>
      <c r="Q20344" s="3" t="s">
        <v>75</v>
      </c>
      <c r="S20344" s="3" t="s">
        <v>34</v>
      </c>
    </row>
    <row r="20345">
      <c r="A20345" s="2">
        <v>42318.71491898148</v>
      </c>
      <c r="B20345" s="3">
        <v>3.0</v>
      </c>
      <c r="C20345" s="3" t="s">
        <v>17833</v>
      </c>
      <c r="D20345" s="3" t="s">
        <v>17905</v>
      </c>
      <c r="E20345" s="3" t="s">
        <v>17906</v>
      </c>
      <c r="F20345" s="3">
        <v>1.0</v>
      </c>
      <c r="G20345" s="3">
        <v>2.0</v>
      </c>
      <c r="H20345" s="3" t="s">
        <v>17836</v>
      </c>
      <c r="I20345" s="3" t="s">
        <v>17837</v>
      </c>
      <c r="J20345" s="3" t="s">
        <v>2013</v>
      </c>
      <c r="K20345" s="3" t="s">
        <v>24</v>
      </c>
      <c r="L20345" s="3">
        <v>3.0</v>
      </c>
      <c r="M20345" s="3" t="s">
        <v>25</v>
      </c>
      <c r="N20345" s="3" t="s">
        <v>17909</v>
      </c>
      <c r="O20345" s="3" t="s">
        <v>17910</v>
      </c>
      <c r="P20345" s="4">
        <v>21592.0</v>
      </c>
      <c r="Q20345" s="3" t="s">
        <v>169</v>
      </c>
      <c r="S20345" s="3" t="s">
        <v>34</v>
      </c>
    </row>
    <row r="20346">
      <c r="A20346" s="2">
        <v>42318.71491898148</v>
      </c>
      <c r="B20346" s="3">
        <v>3.0</v>
      </c>
      <c r="C20346" s="3" t="s">
        <v>17833</v>
      </c>
      <c r="D20346" s="3" t="s">
        <v>17905</v>
      </c>
      <c r="E20346" s="3" t="s">
        <v>17906</v>
      </c>
      <c r="F20346" s="3">
        <v>1.0</v>
      </c>
      <c r="G20346" s="3">
        <v>2.0</v>
      </c>
      <c r="H20346" s="3" t="s">
        <v>17836</v>
      </c>
      <c r="I20346" s="3" t="s">
        <v>17837</v>
      </c>
      <c r="J20346" s="3" t="s">
        <v>2013</v>
      </c>
      <c r="K20346" s="3" t="s">
        <v>24</v>
      </c>
      <c r="L20346" s="3">
        <v>4.0</v>
      </c>
      <c r="M20346" s="3" t="s">
        <v>30</v>
      </c>
      <c r="N20346" s="3" t="s">
        <v>17911</v>
      </c>
      <c r="O20346" s="3" t="s">
        <v>17912</v>
      </c>
      <c r="P20346" s="4">
        <v>34727.0</v>
      </c>
      <c r="Q20346" s="3" t="s">
        <v>191</v>
      </c>
      <c r="S20346" s="3" t="s">
        <v>34</v>
      </c>
    </row>
    <row r="20347">
      <c r="A20347" s="2">
        <v>42318.71491898148</v>
      </c>
      <c r="B20347" s="3">
        <v>3.0</v>
      </c>
      <c r="C20347" s="3" t="s">
        <v>17833</v>
      </c>
      <c r="D20347" s="3" t="s">
        <v>17905</v>
      </c>
      <c r="E20347" s="3" t="s">
        <v>17906</v>
      </c>
      <c r="F20347" s="3">
        <v>1.0</v>
      </c>
      <c r="G20347" s="3">
        <v>2.0</v>
      </c>
      <c r="H20347" s="3" t="s">
        <v>17836</v>
      </c>
      <c r="I20347" s="3" t="s">
        <v>17837</v>
      </c>
      <c r="J20347" s="3" t="s">
        <v>2013</v>
      </c>
      <c r="K20347" s="3" t="s">
        <v>24</v>
      </c>
      <c r="L20347" s="3">
        <v>5.0</v>
      </c>
      <c r="M20347" s="3" t="s">
        <v>25</v>
      </c>
      <c r="N20347" s="3" t="s">
        <v>17913</v>
      </c>
      <c r="O20347" s="3" t="s">
        <v>15464</v>
      </c>
      <c r="P20347" s="4">
        <v>30729.0</v>
      </c>
      <c r="Q20347" s="3" t="s">
        <v>132</v>
      </c>
      <c r="S20347" s="3" t="s">
        <v>34</v>
      </c>
    </row>
    <row r="20348">
      <c r="A20348" s="2">
        <v>42318.71491898148</v>
      </c>
      <c r="B20348" s="3">
        <v>3.0</v>
      </c>
      <c r="C20348" s="3" t="s">
        <v>17833</v>
      </c>
      <c r="D20348" s="3" t="s">
        <v>17905</v>
      </c>
      <c r="E20348" s="3" t="s">
        <v>17906</v>
      </c>
      <c r="F20348" s="3">
        <v>1.0</v>
      </c>
      <c r="G20348" s="3">
        <v>2.0</v>
      </c>
      <c r="H20348" s="3" t="s">
        <v>17836</v>
      </c>
      <c r="I20348" s="3" t="s">
        <v>17837</v>
      </c>
      <c r="J20348" s="3" t="s">
        <v>2013</v>
      </c>
      <c r="K20348" s="3" t="s">
        <v>24</v>
      </c>
      <c r="L20348" s="3">
        <v>6.0</v>
      </c>
      <c r="M20348" s="3" t="s">
        <v>30</v>
      </c>
      <c r="N20348" s="3" t="s">
        <v>17914</v>
      </c>
      <c r="O20348" s="3" t="s">
        <v>1547</v>
      </c>
      <c r="P20348" s="4">
        <v>28636.0</v>
      </c>
      <c r="Q20348" s="3" t="s">
        <v>43</v>
      </c>
      <c r="S20348" s="3" t="s">
        <v>34</v>
      </c>
    </row>
    <row r="20349">
      <c r="A20349" s="2">
        <v>42318.71491898148</v>
      </c>
      <c r="B20349" s="3">
        <v>3.0</v>
      </c>
      <c r="C20349" s="3" t="s">
        <v>17833</v>
      </c>
      <c r="D20349" s="3" t="s">
        <v>17905</v>
      </c>
      <c r="E20349" s="3" t="s">
        <v>17906</v>
      </c>
      <c r="F20349" s="3">
        <v>1.0</v>
      </c>
      <c r="G20349" s="3">
        <v>2.0</v>
      </c>
      <c r="H20349" s="3" t="s">
        <v>17836</v>
      </c>
      <c r="I20349" s="3" t="s">
        <v>17837</v>
      </c>
      <c r="J20349" s="3" t="s">
        <v>2013</v>
      </c>
      <c r="K20349" s="3" t="s">
        <v>24</v>
      </c>
      <c r="L20349" s="3">
        <v>7.0</v>
      </c>
      <c r="M20349" s="3" t="s">
        <v>25</v>
      </c>
      <c r="N20349" s="3" t="s">
        <v>4403</v>
      </c>
      <c r="O20349" s="3" t="s">
        <v>17915</v>
      </c>
      <c r="P20349" s="4">
        <v>35124.0</v>
      </c>
      <c r="Q20349" s="3" t="s">
        <v>132</v>
      </c>
      <c r="S20349" s="3" t="s">
        <v>34</v>
      </c>
    </row>
    <row r="20350">
      <c r="A20350" s="2">
        <v>42318.71491898148</v>
      </c>
      <c r="B20350" s="3">
        <v>3.0</v>
      </c>
      <c r="C20350" s="3" t="s">
        <v>17833</v>
      </c>
      <c r="D20350" s="3" t="s">
        <v>17905</v>
      </c>
      <c r="E20350" s="3" t="s">
        <v>17906</v>
      </c>
      <c r="F20350" s="3">
        <v>1.0</v>
      </c>
      <c r="G20350" s="3">
        <v>2.0</v>
      </c>
      <c r="H20350" s="3" t="s">
        <v>17836</v>
      </c>
      <c r="I20350" s="3" t="s">
        <v>17837</v>
      </c>
      <c r="J20350" s="3" t="s">
        <v>2013</v>
      </c>
      <c r="K20350" s="3" t="s">
        <v>24</v>
      </c>
      <c r="L20350" s="3">
        <v>8.0</v>
      </c>
      <c r="M20350" s="3" t="s">
        <v>30</v>
      </c>
      <c r="N20350" s="3" t="s">
        <v>17916</v>
      </c>
      <c r="O20350" s="3" t="s">
        <v>11610</v>
      </c>
      <c r="P20350" s="4">
        <v>33956.0</v>
      </c>
      <c r="Q20350" s="3" t="s">
        <v>1605</v>
      </c>
      <c r="S20350" s="3" t="s">
        <v>34</v>
      </c>
    </row>
    <row r="20351">
      <c r="A20351" s="2">
        <v>42318.71491898148</v>
      </c>
      <c r="B20351" s="3">
        <v>3.0</v>
      </c>
      <c r="C20351" s="3" t="s">
        <v>17833</v>
      </c>
      <c r="D20351" s="3" t="s">
        <v>17905</v>
      </c>
      <c r="E20351" s="3" t="s">
        <v>17906</v>
      </c>
      <c r="F20351" s="3">
        <v>1.0</v>
      </c>
      <c r="G20351" s="3">
        <v>2.0</v>
      </c>
      <c r="H20351" s="3" t="s">
        <v>17836</v>
      </c>
      <c r="I20351" s="3" t="s">
        <v>17837</v>
      </c>
      <c r="J20351" s="3" t="s">
        <v>2013</v>
      </c>
      <c r="K20351" s="3" t="s">
        <v>24</v>
      </c>
      <c r="L20351" s="3">
        <v>9.0</v>
      </c>
      <c r="M20351" s="3" t="s">
        <v>25</v>
      </c>
      <c r="N20351" s="3" t="s">
        <v>17917</v>
      </c>
      <c r="O20351" s="3" t="s">
        <v>1016</v>
      </c>
      <c r="P20351" s="4">
        <v>31569.0</v>
      </c>
      <c r="Q20351" s="3" t="s">
        <v>132</v>
      </c>
      <c r="S20351" s="3" t="s">
        <v>34</v>
      </c>
    </row>
    <row r="20352">
      <c r="A20352" s="2">
        <v>42318.71491898148</v>
      </c>
      <c r="B20352" s="3">
        <v>3.0</v>
      </c>
      <c r="C20352" s="3" t="s">
        <v>17833</v>
      </c>
      <c r="D20352" s="3" t="s">
        <v>17905</v>
      </c>
      <c r="E20352" s="3" t="s">
        <v>17906</v>
      </c>
      <c r="F20352" s="3">
        <v>1.0</v>
      </c>
      <c r="G20352" s="3">
        <v>2.0</v>
      </c>
      <c r="H20352" s="3" t="s">
        <v>17836</v>
      </c>
      <c r="I20352" s="3" t="s">
        <v>17837</v>
      </c>
      <c r="J20352" s="3" t="s">
        <v>2013</v>
      </c>
      <c r="K20352" s="3" t="s">
        <v>24</v>
      </c>
      <c r="L20352" s="3">
        <v>10.0</v>
      </c>
      <c r="M20352" s="3" t="s">
        <v>30</v>
      </c>
      <c r="N20352" s="3" t="s">
        <v>17918</v>
      </c>
      <c r="O20352" s="3" t="s">
        <v>17919</v>
      </c>
      <c r="P20352" s="4">
        <v>35473.0</v>
      </c>
      <c r="Q20352" s="3" t="s">
        <v>191</v>
      </c>
      <c r="S20352" s="3" t="s">
        <v>34</v>
      </c>
    </row>
    <row r="20353">
      <c r="A20353" s="2">
        <v>42318.71491898148</v>
      </c>
      <c r="B20353" s="3">
        <v>3.0</v>
      </c>
      <c r="C20353" s="3" t="s">
        <v>17833</v>
      </c>
      <c r="D20353" s="3" t="s">
        <v>17920</v>
      </c>
      <c r="E20353" s="3" t="s">
        <v>17921</v>
      </c>
      <c r="F20353" s="3">
        <v>1.0</v>
      </c>
      <c r="G20353" s="3">
        <v>2.0</v>
      </c>
      <c r="H20353" s="3" t="s">
        <v>17836</v>
      </c>
      <c r="I20353" s="3" t="s">
        <v>17837</v>
      </c>
      <c r="J20353" s="3" t="s">
        <v>2013</v>
      </c>
      <c r="K20353" s="3" t="s">
        <v>24</v>
      </c>
      <c r="L20353" s="3">
        <v>1.0</v>
      </c>
      <c r="M20353" s="3" t="s">
        <v>25</v>
      </c>
      <c r="N20353" s="3" t="s">
        <v>17922</v>
      </c>
      <c r="O20353" s="3" t="s">
        <v>17923</v>
      </c>
      <c r="P20353" s="4">
        <v>27332.0</v>
      </c>
      <c r="Q20353" s="3" t="s">
        <v>37</v>
      </c>
      <c r="S20353" s="3" t="s">
        <v>34</v>
      </c>
    </row>
    <row r="20354">
      <c r="A20354" s="2">
        <v>42318.71491898148</v>
      </c>
      <c r="B20354" s="3">
        <v>3.0</v>
      </c>
      <c r="C20354" s="3" t="s">
        <v>17833</v>
      </c>
      <c r="D20354" s="3" t="s">
        <v>17920</v>
      </c>
      <c r="E20354" s="3" t="s">
        <v>17921</v>
      </c>
      <c r="F20354" s="3">
        <v>1.0</v>
      </c>
      <c r="G20354" s="3">
        <v>2.0</v>
      </c>
      <c r="H20354" s="3" t="s">
        <v>17836</v>
      </c>
      <c r="I20354" s="3" t="s">
        <v>17837</v>
      </c>
      <c r="J20354" s="3" t="s">
        <v>2013</v>
      </c>
      <c r="K20354" s="3" t="s">
        <v>24</v>
      </c>
      <c r="L20354" s="3">
        <v>2.0</v>
      </c>
      <c r="M20354" s="3" t="s">
        <v>30</v>
      </c>
      <c r="N20354" s="3" t="s">
        <v>2727</v>
      </c>
      <c r="O20354" s="3" t="s">
        <v>174</v>
      </c>
      <c r="P20354" s="4">
        <v>26784.0</v>
      </c>
      <c r="Q20354" s="3" t="s">
        <v>52</v>
      </c>
      <c r="S20354" s="3" t="s">
        <v>34</v>
      </c>
    </row>
    <row r="20355">
      <c r="A20355" s="2">
        <v>42318.71491898148</v>
      </c>
      <c r="B20355" s="3">
        <v>3.0</v>
      </c>
      <c r="C20355" s="3" t="s">
        <v>17833</v>
      </c>
      <c r="D20355" s="3" t="s">
        <v>17920</v>
      </c>
      <c r="E20355" s="3" t="s">
        <v>17921</v>
      </c>
      <c r="F20355" s="3">
        <v>1.0</v>
      </c>
      <c r="G20355" s="3">
        <v>2.0</v>
      </c>
      <c r="H20355" s="3" t="s">
        <v>17836</v>
      </c>
      <c r="I20355" s="3" t="s">
        <v>17837</v>
      </c>
      <c r="J20355" s="3" t="s">
        <v>2013</v>
      </c>
      <c r="K20355" s="3" t="s">
        <v>24</v>
      </c>
      <c r="L20355" s="3">
        <v>3.0</v>
      </c>
      <c r="M20355" s="3" t="s">
        <v>25</v>
      </c>
      <c r="N20355" s="3" t="s">
        <v>17863</v>
      </c>
      <c r="O20355" s="3" t="s">
        <v>91</v>
      </c>
      <c r="P20355" s="4">
        <v>22687.0</v>
      </c>
      <c r="Q20355" s="3" t="s">
        <v>132</v>
      </c>
      <c r="S20355" s="3" t="s">
        <v>34</v>
      </c>
    </row>
    <row r="20356">
      <c r="A20356" s="2">
        <v>42318.71491898148</v>
      </c>
      <c r="B20356" s="3">
        <v>3.0</v>
      </c>
      <c r="C20356" s="3" t="s">
        <v>17833</v>
      </c>
      <c r="D20356" s="3" t="s">
        <v>17920</v>
      </c>
      <c r="E20356" s="3" t="s">
        <v>17921</v>
      </c>
      <c r="F20356" s="3">
        <v>1.0</v>
      </c>
      <c r="G20356" s="3">
        <v>2.0</v>
      </c>
      <c r="H20356" s="3" t="s">
        <v>17836</v>
      </c>
      <c r="I20356" s="3" t="s">
        <v>17837</v>
      </c>
      <c r="J20356" s="3" t="s">
        <v>2013</v>
      </c>
      <c r="K20356" s="3" t="s">
        <v>24</v>
      </c>
      <c r="L20356" s="3">
        <v>4.0</v>
      </c>
      <c r="M20356" s="3" t="s">
        <v>30</v>
      </c>
      <c r="N20356" s="3" t="s">
        <v>17924</v>
      </c>
      <c r="O20356" s="3" t="s">
        <v>17925</v>
      </c>
      <c r="P20356" s="4">
        <v>30311.0</v>
      </c>
      <c r="Q20356" s="3" t="s">
        <v>37</v>
      </c>
      <c r="S20356" s="3" t="s">
        <v>34</v>
      </c>
    </row>
    <row r="20357">
      <c r="A20357" s="2">
        <v>42318.71491898148</v>
      </c>
      <c r="B20357" s="3">
        <v>3.0</v>
      </c>
      <c r="C20357" s="3" t="s">
        <v>17833</v>
      </c>
      <c r="D20357" s="3" t="s">
        <v>17920</v>
      </c>
      <c r="E20357" s="3" t="s">
        <v>17921</v>
      </c>
      <c r="F20357" s="3">
        <v>1.0</v>
      </c>
      <c r="G20357" s="3">
        <v>2.0</v>
      </c>
      <c r="H20357" s="3" t="s">
        <v>17836</v>
      </c>
      <c r="I20357" s="3" t="s">
        <v>17837</v>
      </c>
      <c r="J20357" s="3" t="s">
        <v>2013</v>
      </c>
      <c r="K20357" s="3" t="s">
        <v>24</v>
      </c>
      <c r="L20357" s="3">
        <v>5.0</v>
      </c>
      <c r="M20357" s="3" t="s">
        <v>25</v>
      </c>
      <c r="N20357" s="3" t="s">
        <v>17926</v>
      </c>
      <c r="O20357" s="3" t="s">
        <v>3245</v>
      </c>
      <c r="P20357" s="4">
        <v>16610.0</v>
      </c>
      <c r="Q20357" s="3" t="s">
        <v>169</v>
      </c>
      <c r="S20357" s="3" t="s">
        <v>34</v>
      </c>
    </row>
    <row r="20358">
      <c r="A20358" s="2">
        <v>42318.71491898148</v>
      </c>
      <c r="B20358" s="3">
        <v>3.0</v>
      </c>
      <c r="C20358" s="3" t="s">
        <v>17833</v>
      </c>
      <c r="D20358" s="3" t="s">
        <v>17834</v>
      </c>
      <c r="E20358" s="3" t="s">
        <v>17835</v>
      </c>
      <c r="F20358" s="3">
        <v>2.0</v>
      </c>
      <c r="G20358" s="3">
        <v>8.0</v>
      </c>
      <c r="H20358" s="3" t="s">
        <v>17927</v>
      </c>
      <c r="I20358" s="3" t="s">
        <v>17928</v>
      </c>
      <c r="J20358" s="3" t="s">
        <v>2213</v>
      </c>
      <c r="K20358" s="3" t="s">
        <v>272</v>
      </c>
      <c r="L20358" s="3">
        <v>1.0</v>
      </c>
      <c r="M20358" s="3" t="s">
        <v>30</v>
      </c>
      <c r="N20358" s="3" t="s">
        <v>10246</v>
      </c>
      <c r="O20358" s="3" t="s">
        <v>7903</v>
      </c>
      <c r="P20358" s="4">
        <v>26666.0</v>
      </c>
      <c r="Q20358" s="3" t="s">
        <v>37</v>
      </c>
      <c r="S20358" s="3" t="s">
        <v>29</v>
      </c>
    </row>
    <row r="20359">
      <c r="A20359" s="2">
        <v>42318.71491898148</v>
      </c>
      <c r="B20359" s="3">
        <v>3.0</v>
      </c>
      <c r="C20359" s="3" t="s">
        <v>17833</v>
      </c>
      <c r="D20359" s="3" t="s">
        <v>17834</v>
      </c>
      <c r="E20359" s="3" t="s">
        <v>17835</v>
      </c>
      <c r="F20359" s="3">
        <v>2.0</v>
      </c>
      <c r="G20359" s="3">
        <v>8.0</v>
      </c>
      <c r="H20359" s="3" t="s">
        <v>17927</v>
      </c>
      <c r="I20359" s="3" t="s">
        <v>17928</v>
      </c>
      <c r="J20359" s="3" t="s">
        <v>2213</v>
      </c>
      <c r="K20359" s="3" t="s">
        <v>24</v>
      </c>
      <c r="L20359" s="3">
        <v>2.0</v>
      </c>
      <c r="M20359" s="3" t="s">
        <v>25</v>
      </c>
      <c r="N20359" s="3" t="s">
        <v>15540</v>
      </c>
      <c r="O20359" s="3" t="s">
        <v>1819</v>
      </c>
      <c r="P20359" s="4">
        <v>22326.0</v>
      </c>
      <c r="Q20359" s="3" t="s">
        <v>169</v>
      </c>
      <c r="S20359" s="3" t="s">
        <v>34</v>
      </c>
    </row>
    <row r="20360">
      <c r="A20360" s="2">
        <v>42318.71491898148</v>
      </c>
      <c r="B20360" s="3">
        <v>3.0</v>
      </c>
      <c r="C20360" s="3" t="s">
        <v>17833</v>
      </c>
      <c r="D20360" s="3" t="s">
        <v>17834</v>
      </c>
      <c r="E20360" s="3" t="s">
        <v>17835</v>
      </c>
      <c r="F20360" s="3">
        <v>2.0</v>
      </c>
      <c r="G20360" s="3">
        <v>8.0</v>
      </c>
      <c r="H20360" s="3" t="s">
        <v>17927</v>
      </c>
      <c r="I20360" s="3" t="s">
        <v>17928</v>
      </c>
      <c r="J20360" s="3" t="s">
        <v>2213</v>
      </c>
      <c r="K20360" s="3" t="s">
        <v>24</v>
      </c>
      <c r="L20360" s="3">
        <v>3.0</v>
      </c>
      <c r="M20360" s="3" t="s">
        <v>30</v>
      </c>
      <c r="N20360" s="3" t="s">
        <v>17929</v>
      </c>
      <c r="O20360" s="3" t="s">
        <v>389</v>
      </c>
      <c r="P20360" s="4">
        <v>30053.0</v>
      </c>
      <c r="Q20360" s="3" t="s">
        <v>189</v>
      </c>
      <c r="S20360" s="3" t="s">
        <v>34</v>
      </c>
    </row>
    <row r="20361">
      <c r="A20361" s="2">
        <v>42318.71491898148</v>
      </c>
      <c r="B20361" s="3">
        <v>3.0</v>
      </c>
      <c r="C20361" s="3" t="s">
        <v>17833</v>
      </c>
      <c r="D20361" s="3" t="s">
        <v>17834</v>
      </c>
      <c r="E20361" s="3" t="s">
        <v>17835</v>
      </c>
      <c r="F20361" s="3">
        <v>2.0</v>
      </c>
      <c r="G20361" s="3">
        <v>8.0</v>
      </c>
      <c r="H20361" s="3" t="s">
        <v>17927</v>
      </c>
      <c r="I20361" s="3" t="s">
        <v>17928</v>
      </c>
      <c r="J20361" s="3" t="s">
        <v>2213</v>
      </c>
      <c r="K20361" s="3" t="s">
        <v>24</v>
      </c>
      <c r="L20361" s="3">
        <v>4.0</v>
      </c>
      <c r="M20361" s="3" t="s">
        <v>25</v>
      </c>
      <c r="N20361" s="3" t="s">
        <v>3400</v>
      </c>
      <c r="O20361" s="3" t="s">
        <v>1588</v>
      </c>
      <c r="P20361" s="4">
        <v>23773.0</v>
      </c>
      <c r="Q20361" s="3" t="s">
        <v>1955</v>
      </c>
      <c r="S20361" s="3" t="s">
        <v>34</v>
      </c>
    </row>
    <row r="20362">
      <c r="A20362" s="2">
        <v>42318.71491898148</v>
      </c>
      <c r="B20362" s="3">
        <v>3.0</v>
      </c>
      <c r="C20362" s="3" t="s">
        <v>17833</v>
      </c>
      <c r="D20362" s="3" t="s">
        <v>17834</v>
      </c>
      <c r="E20362" s="3" t="s">
        <v>17835</v>
      </c>
      <c r="F20362" s="3">
        <v>2.0</v>
      </c>
      <c r="G20362" s="3">
        <v>8.0</v>
      </c>
      <c r="H20362" s="3" t="s">
        <v>17927</v>
      </c>
      <c r="I20362" s="3" t="s">
        <v>17928</v>
      </c>
      <c r="J20362" s="3" t="s">
        <v>2213</v>
      </c>
      <c r="K20362" s="3" t="s">
        <v>24</v>
      </c>
      <c r="L20362" s="3">
        <v>5.0</v>
      </c>
      <c r="M20362" s="3" t="s">
        <v>30</v>
      </c>
      <c r="N20362" s="3" t="s">
        <v>6998</v>
      </c>
      <c r="O20362" s="3" t="s">
        <v>4595</v>
      </c>
      <c r="P20362" s="4">
        <v>26445.0</v>
      </c>
      <c r="Q20362" s="3" t="s">
        <v>37</v>
      </c>
      <c r="S20362" s="3" t="s">
        <v>34</v>
      </c>
    </row>
    <row r="20363">
      <c r="A20363" s="2">
        <v>42318.71491898148</v>
      </c>
      <c r="B20363" s="3">
        <v>3.0</v>
      </c>
      <c r="C20363" s="3" t="s">
        <v>17833</v>
      </c>
      <c r="D20363" s="3" t="s">
        <v>17834</v>
      </c>
      <c r="E20363" s="3" t="s">
        <v>17835</v>
      </c>
      <c r="F20363" s="3">
        <v>2.0</v>
      </c>
      <c r="G20363" s="3">
        <v>8.0</v>
      </c>
      <c r="H20363" s="3" t="s">
        <v>17927</v>
      </c>
      <c r="I20363" s="3" t="s">
        <v>17928</v>
      </c>
      <c r="J20363" s="3" t="s">
        <v>2213</v>
      </c>
      <c r="K20363" s="3" t="s">
        <v>24</v>
      </c>
      <c r="L20363" s="3">
        <v>6.0</v>
      </c>
      <c r="M20363" s="3" t="s">
        <v>25</v>
      </c>
      <c r="N20363" s="3" t="s">
        <v>17930</v>
      </c>
      <c r="O20363" s="3" t="s">
        <v>102</v>
      </c>
      <c r="P20363" s="4">
        <v>23623.0</v>
      </c>
      <c r="Q20363" s="3" t="s">
        <v>189</v>
      </c>
      <c r="S20363" s="3" t="s">
        <v>34</v>
      </c>
    </row>
    <row r="20364">
      <c r="A20364" s="2">
        <v>42318.71491898148</v>
      </c>
      <c r="B20364" s="3">
        <v>3.0</v>
      </c>
      <c r="C20364" s="3" t="s">
        <v>17833</v>
      </c>
      <c r="D20364" s="3" t="s">
        <v>17834</v>
      </c>
      <c r="E20364" s="3" t="s">
        <v>17835</v>
      </c>
      <c r="F20364" s="3">
        <v>2.0</v>
      </c>
      <c r="G20364" s="3">
        <v>8.0</v>
      </c>
      <c r="H20364" s="3" t="s">
        <v>17927</v>
      </c>
      <c r="I20364" s="3" t="s">
        <v>17928</v>
      </c>
      <c r="J20364" s="3" t="s">
        <v>2213</v>
      </c>
      <c r="K20364" s="3" t="s">
        <v>24</v>
      </c>
      <c r="L20364" s="3">
        <v>7.0</v>
      </c>
      <c r="M20364" s="3" t="s">
        <v>30</v>
      </c>
      <c r="N20364" s="3" t="s">
        <v>2713</v>
      </c>
      <c r="O20364" s="3" t="s">
        <v>81</v>
      </c>
      <c r="P20364" s="4">
        <v>22472.0</v>
      </c>
      <c r="Q20364" s="3" t="s">
        <v>132</v>
      </c>
      <c r="S20364" s="3" t="s">
        <v>34</v>
      </c>
    </row>
    <row r="20365">
      <c r="A20365" s="2">
        <v>42318.71491898148</v>
      </c>
      <c r="B20365" s="3">
        <v>3.0</v>
      </c>
      <c r="C20365" s="3" t="s">
        <v>17833</v>
      </c>
      <c r="D20365" s="3" t="s">
        <v>17834</v>
      </c>
      <c r="E20365" s="3" t="s">
        <v>17835</v>
      </c>
      <c r="F20365" s="3">
        <v>2.0</v>
      </c>
      <c r="G20365" s="3">
        <v>8.0</v>
      </c>
      <c r="H20365" s="3" t="s">
        <v>17927</v>
      </c>
      <c r="I20365" s="3" t="s">
        <v>17928</v>
      </c>
      <c r="J20365" s="3" t="s">
        <v>2213</v>
      </c>
      <c r="K20365" s="3" t="s">
        <v>24</v>
      </c>
      <c r="L20365" s="3">
        <v>8.0</v>
      </c>
      <c r="M20365" s="3" t="s">
        <v>25</v>
      </c>
      <c r="N20365" s="3" t="s">
        <v>17931</v>
      </c>
      <c r="O20365" s="3" t="s">
        <v>243</v>
      </c>
      <c r="P20365" s="4">
        <v>19209.0</v>
      </c>
      <c r="Q20365" s="3" t="s">
        <v>7332</v>
      </c>
      <c r="S20365" s="3" t="s">
        <v>34</v>
      </c>
    </row>
    <row r="20366">
      <c r="A20366" s="2">
        <v>42318.71491898148</v>
      </c>
      <c r="B20366" s="3">
        <v>3.0</v>
      </c>
      <c r="C20366" s="3" t="s">
        <v>17833</v>
      </c>
      <c r="D20366" s="3" t="s">
        <v>17834</v>
      </c>
      <c r="E20366" s="3" t="s">
        <v>17835</v>
      </c>
      <c r="F20366" s="3">
        <v>2.0</v>
      </c>
      <c r="G20366" s="3">
        <v>8.0</v>
      </c>
      <c r="H20366" s="3" t="s">
        <v>17927</v>
      </c>
      <c r="I20366" s="3" t="s">
        <v>17928</v>
      </c>
      <c r="J20366" s="3" t="s">
        <v>2213</v>
      </c>
      <c r="K20366" s="3" t="s">
        <v>24</v>
      </c>
      <c r="L20366" s="3">
        <v>9.0</v>
      </c>
      <c r="M20366" s="3" t="s">
        <v>30</v>
      </c>
      <c r="N20366" s="3" t="s">
        <v>17932</v>
      </c>
      <c r="O20366" s="3" t="s">
        <v>1093</v>
      </c>
      <c r="P20366" s="4">
        <v>32351.0</v>
      </c>
      <c r="Q20366" s="3" t="s">
        <v>132</v>
      </c>
      <c r="S20366" s="3" t="s">
        <v>34</v>
      </c>
    </row>
    <row r="20367">
      <c r="A20367" s="2">
        <v>42318.71491898148</v>
      </c>
      <c r="B20367" s="3">
        <v>3.0</v>
      </c>
      <c r="C20367" s="3" t="s">
        <v>17833</v>
      </c>
      <c r="D20367" s="3" t="s">
        <v>17834</v>
      </c>
      <c r="E20367" s="3" t="s">
        <v>17835</v>
      </c>
      <c r="F20367" s="3">
        <v>2.0</v>
      </c>
      <c r="G20367" s="3">
        <v>8.0</v>
      </c>
      <c r="H20367" s="3" t="s">
        <v>17927</v>
      </c>
      <c r="I20367" s="3" t="s">
        <v>17928</v>
      </c>
      <c r="J20367" s="3" t="s">
        <v>2213</v>
      </c>
      <c r="K20367" s="3" t="s">
        <v>24</v>
      </c>
      <c r="L20367" s="3">
        <v>10.0</v>
      </c>
      <c r="M20367" s="3" t="s">
        <v>25</v>
      </c>
      <c r="N20367" s="3" t="s">
        <v>17933</v>
      </c>
      <c r="O20367" s="3" t="s">
        <v>3702</v>
      </c>
      <c r="P20367" s="4">
        <v>14871.0</v>
      </c>
      <c r="Q20367" s="3" t="s">
        <v>49</v>
      </c>
      <c r="S20367" s="3" t="s">
        <v>34</v>
      </c>
    </row>
    <row r="20368">
      <c r="A20368" s="2">
        <v>42318.71491898148</v>
      </c>
      <c r="B20368" s="3">
        <v>3.0</v>
      </c>
      <c r="C20368" s="3" t="s">
        <v>17833</v>
      </c>
      <c r="D20368" s="3" t="s">
        <v>17834</v>
      </c>
      <c r="E20368" s="3" t="s">
        <v>17835</v>
      </c>
      <c r="F20368" s="3">
        <v>2.0</v>
      </c>
      <c r="G20368" s="3">
        <v>8.0</v>
      </c>
      <c r="H20368" s="3" t="s">
        <v>17927</v>
      </c>
      <c r="I20368" s="3" t="s">
        <v>17928</v>
      </c>
      <c r="J20368" s="3" t="s">
        <v>2213</v>
      </c>
      <c r="K20368" s="3" t="s">
        <v>24</v>
      </c>
      <c r="L20368" s="3">
        <v>11.0</v>
      </c>
      <c r="M20368" s="3" t="s">
        <v>30</v>
      </c>
      <c r="N20368" s="3" t="s">
        <v>17934</v>
      </c>
      <c r="O20368" s="3" t="s">
        <v>1356</v>
      </c>
      <c r="P20368" s="4">
        <v>19026.0</v>
      </c>
      <c r="Q20368" s="3" t="s">
        <v>216</v>
      </c>
      <c r="R20368" s="3" t="s">
        <v>2449</v>
      </c>
      <c r="S20368" s="3" t="s">
        <v>34</v>
      </c>
    </row>
    <row r="20369">
      <c r="A20369" s="2">
        <v>42318.71491898148</v>
      </c>
      <c r="B20369" s="3">
        <v>3.0</v>
      </c>
      <c r="C20369" s="3" t="s">
        <v>17833</v>
      </c>
      <c r="D20369" s="3" t="s">
        <v>17834</v>
      </c>
      <c r="E20369" s="3" t="s">
        <v>17835</v>
      </c>
      <c r="F20369" s="3">
        <v>2.0</v>
      </c>
      <c r="G20369" s="3">
        <v>8.0</v>
      </c>
      <c r="H20369" s="3" t="s">
        <v>17927</v>
      </c>
      <c r="I20369" s="3" t="s">
        <v>17928</v>
      </c>
      <c r="J20369" s="3" t="s">
        <v>2213</v>
      </c>
      <c r="K20369" s="3" t="s">
        <v>24</v>
      </c>
      <c r="L20369" s="3">
        <v>12.0</v>
      </c>
      <c r="M20369" s="3" t="s">
        <v>25</v>
      </c>
      <c r="N20369" s="3" t="s">
        <v>17935</v>
      </c>
      <c r="O20369" s="3" t="s">
        <v>69</v>
      </c>
      <c r="P20369" s="4">
        <v>25857.0</v>
      </c>
      <c r="Q20369" s="3" t="s">
        <v>189</v>
      </c>
      <c r="S20369" s="3" t="s">
        <v>34</v>
      </c>
    </row>
    <row r="20370">
      <c r="A20370" s="2">
        <v>42318.71491898148</v>
      </c>
      <c r="B20370" s="3">
        <v>3.0</v>
      </c>
      <c r="C20370" s="3" t="s">
        <v>17833</v>
      </c>
      <c r="D20370" s="3" t="s">
        <v>17834</v>
      </c>
      <c r="E20370" s="3" t="s">
        <v>17835</v>
      </c>
      <c r="F20370" s="3">
        <v>2.0</v>
      </c>
      <c r="G20370" s="3">
        <v>8.0</v>
      </c>
      <c r="H20370" s="3" t="s">
        <v>17927</v>
      </c>
      <c r="I20370" s="3" t="s">
        <v>17928</v>
      </c>
      <c r="J20370" s="3" t="s">
        <v>2213</v>
      </c>
      <c r="K20370" s="3" t="s">
        <v>24</v>
      </c>
      <c r="L20370" s="3">
        <v>13.0</v>
      </c>
      <c r="M20370" s="3" t="s">
        <v>30</v>
      </c>
      <c r="N20370" s="3" t="s">
        <v>5208</v>
      </c>
      <c r="O20370" s="3" t="s">
        <v>737</v>
      </c>
      <c r="P20370" s="4">
        <v>30022.0</v>
      </c>
      <c r="Q20370" s="3" t="s">
        <v>352</v>
      </c>
      <c r="S20370" s="3" t="s">
        <v>34</v>
      </c>
    </row>
    <row r="20371">
      <c r="A20371" s="2">
        <v>42318.71491898148</v>
      </c>
      <c r="B20371" s="3">
        <v>3.0</v>
      </c>
      <c r="C20371" s="3" t="s">
        <v>17833</v>
      </c>
      <c r="D20371" s="3" t="s">
        <v>17834</v>
      </c>
      <c r="E20371" s="3" t="s">
        <v>17835</v>
      </c>
      <c r="F20371" s="3">
        <v>2.0</v>
      </c>
      <c r="G20371" s="3">
        <v>8.0</v>
      </c>
      <c r="H20371" s="3" t="s">
        <v>17927</v>
      </c>
      <c r="I20371" s="3" t="s">
        <v>17928</v>
      </c>
      <c r="J20371" s="3" t="s">
        <v>2213</v>
      </c>
      <c r="K20371" s="3" t="s">
        <v>24</v>
      </c>
      <c r="L20371" s="3">
        <v>14.0</v>
      </c>
      <c r="M20371" s="3" t="s">
        <v>25</v>
      </c>
      <c r="N20371" s="3" t="s">
        <v>2713</v>
      </c>
      <c r="O20371" s="3" t="s">
        <v>1398</v>
      </c>
      <c r="P20371" s="4">
        <v>33567.0</v>
      </c>
      <c r="Q20371" s="3" t="s">
        <v>191</v>
      </c>
      <c r="S20371" s="3" t="s">
        <v>34</v>
      </c>
    </row>
    <row r="20372">
      <c r="A20372" s="2">
        <v>42318.71491898148</v>
      </c>
      <c r="B20372" s="3">
        <v>3.0</v>
      </c>
      <c r="C20372" s="3" t="s">
        <v>17833</v>
      </c>
      <c r="D20372" s="3" t="s">
        <v>17854</v>
      </c>
      <c r="E20372" s="3" t="s">
        <v>17855</v>
      </c>
      <c r="F20372" s="3">
        <v>2.0</v>
      </c>
      <c r="G20372" s="3">
        <v>8.0</v>
      </c>
      <c r="H20372" s="3" t="s">
        <v>17927</v>
      </c>
      <c r="I20372" s="3" t="s">
        <v>17928</v>
      </c>
      <c r="J20372" s="3" t="s">
        <v>2213</v>
      </c>
      <c r="K20372" s="3" t="s">
        <v>24</v>
      </c>
      <c r="L20372" s="3">
        <v>1.0</v>
      </c>
      <c r="M20372" s="3" t="s">
        <v>30</v>
      </c>
      <c r="N20372" s="3" t="s">
        <v>17936</v>
      </c>
      <c r="O20372" s="3" t="s">
        <v>487</v>
      </c>
      <c r="P20372" s="4">
        <v>19002.0</v>
      </c>
      <c r="Q20372" s="3" t="s">
        <v>105</v>
      </c>
      <c r="S20372" s="3" t="s">
        <v>29</v>
      </c>
    </row>
    <row r="20373">
      <c r="A20373" s="2">
        <v>42318.71491898148</v>
      </c>
      <c r="B20373" s="3">
        <v>3.0</v>
      </c>
      <c r="C20373" s="3" t="s">
        <v>17833</v>
      </c>
      <c r="D20373" s="3" t="s">
        <v>17854</v>
      </c>
      <c r="E20373" s="3" t="s">
        <v>17855</v>
      </c>
      <c r="F20373" s="3">
        <v>2.0</v>
      </c>
      <c r="G20373" s="3">
        <v>8.0</v>
      </c>
      <c r="H20373" s="3" t="s">
        <v>17927</v>
      </c>
      <c r="I20373" s="3" t="s">
        <v>17928</v>
      </c>
      <c r="J20373" s="3" t="s">
        <v>2213</v>
      </c>
      <c r="K20373" s="3" t="s">
        <v>24</v>
      </c>
      <c r="L20373" s="3">
        <v>2.0</v>
      </c>
      <c r="M20373" s="3" t="s">
        <v>25</v>
      </c>
      <c r="N20373" s="3" t="s">
        <v>17937</v>
      </c>
      <c r="O20373" s="3" t="s">
        <v>2301</v>
      </c>
      <c r="P20373" s="4">
        <v>32703.0</v>
      </c>
      <c r="Q20373" s="3" t="s">
        <v>352</v>
      </c>
      <c r="S20373" s="3" t="s">
        <v>34</v>
      </c>
    </row>
    <row r="20374">
      <c r="A20374" s="2">
        <v>42318.71491898148</v>
      </c>
      <c r="B20374" s="3">
        <v>3.0</v>
      </c>
      <c r="C20374" s="3" t="s">
        <v>17833</v>
      </c>
      <c r="D20374" s="3" t="s">
        <v>17854</v>
      </c>
      <c r="E20374" s="3" t="s">
        <v>17855</v>
      </c>
      <c r="F20374" s="3">
        <v>2.0</v>
      </c>
      <c r="G20374" s="3">
        <v>8.0</v>
      </c>
      <c r="H20374" s="3" t="s">
        <v>17927</v>
      </c>
      <c r="I20374" s="3" t="s">
        <v>17928</v>
      </c>
      <c r="J20374" s="3" t="s">
        <v>2213</v>
      </c>
      <c r="K20374" s="3" t="s">
        <v>24</v>
      </c>
      <c r="L20374" s="3">
        <v>3.0</v>
      </c>
      <c r="M20374" s="3" t="s">
        <v>30</v>
      </c>
      <c r="N20374" s="3" t="s">
        <v>17938</v>
      </c>
      <c r="O20374" s="3" t="s">
        <v>364</v>
      </c>
      <c r="P20374" s="4">
        <v>30840.0</v>
      </c>
      <c r="Q20374" s="3" t="s">
        <v>189</v>
      </c>
      <c r="S20374" s="3" t="s">
        <v>34</v>
      </c>
    </row>
    <row r="20375">
      <c r="A20375" s="2">
        <v>42318.71491898148</v>
      </c>
      <c r="B20375" s="3">
        <v>3.0</v>
      </c>
      <c r="C20375" s="3" t="s">
        <v>17833</v>
      </c>
      <c r="D20375" s="3" t="s">
        <v>17854</v>
      </c>
      <c r="E20375" s="3" t="s">
        <v>17855</v>
      </c>
      <c r="F20375" s="3">
        <v>2.0</v>
      </c>
      <c r="G20375" s="3">
        <v>8.0</v>
      </c>
      <c r="H20375" s="3" t="s">
        <v>17927</v>
      </c>
      <c r="I20375" s="3" t="s">
        <v>17928</v>
      </c>
      <c r="J20375" s="3" t="s">
        <v>2213</v>
      </c>
      <c r="K20375" s="3" t="s">
        <v>24</v>
      </c>
      <c r="L20375" s="3">
        <v>4.0</v>
      </c>
      <c r="M20375" s="3" t="s">
        <v>25</v>
      </c>
      <c r="N20375" s="3" t="s">
        <v>17939</v>
      </c>
      <c r="O20375" s="3" t="s">
        <v>95</v>
      </c>
      <c r="P20375" s="4">
        <v>18068.0</v>
      </c>
      <c r="Q20375" s="3" t="s">
        <v>105</v>
      </c>
      <c r="S20375" s="3" t="s">
        <v>34</v>
      </c>
    </row>
    <row r="20376">
      <c r="A20376" s="2">
        <v>42318.71491898148</v>
      </c>
      <c r="B20376" s="3">
        <v>3.0</v>
      </c>
      <c r="C20376" s="3" t="s">
        <v>17833</v>
      </c>
      <c r="D20376" s="3" t="s">
        <v>17854</v>
      </c>
      <c r="E20376" s="3" t="s">
        <v>17855</v>
      </c>
      <c r="F20376" s="3">
        <v>2.0</v>
      </c>
      <c r="G20376" s="3">
        <v>8.0</v>
      </c>
      <c r="H20376" s="3" t="s">
        <v>17927</v>
      </c>
      <c r="I20376" s="3" t="s">
        <v>17928</v>
      </c>
      <c r="J20376" s="3" t="s">
        <v>2213</v>
      </c>
      <c r="K20376" s="3" t="s">
        <v>24</v>
      </c>
      <c r="L20376" s="3">
        <v>5.0</v>
      </c>
      <c r="M20376" s="3" t="s">
        <v>30</v>
      </c>
      <c r="N20376" s="3" t="s">
        <v>17940</v>
      </c>
      <c r="O20376" s="3" t="s">
        <v>3122</v>
      </c>
      <c r="P20376" s="4">
        <v>31071.0</v>
      </c>
      <c r="Q20376" s="3" t="s">
        <v>37</v>
      </c>
      <c r="S20376" s="3" t="s">
        <v>34</v>
      </c>
    </row>
    <row r="20377">
      <c r="A20377" s="2">
        <v>42318.71491898148</v>
      </c>
      <c r="B20377" s="3">
        <v>3.0</v>
      </c>
      <c r="C20377" s="3" t="s">
        <v>17833</v>
      </c>
      <c r="D20377" s="3" t="s">
        <v>17854</v>
      </c>
      <c r="E20377" s="3" t="s">
        <v>17855</v>
      </c>
      <c r="F20377" s="3">
        <v>2.0</v>
      </c>
      <c r="G20377" s="3">
        <v>8.0</v>
      </c>
      <c r="H20377" s="3" t="s">
        <v>17927</v>
      </c>
      <c r="I20377" s="3" t="s">
        <v>17928</v>
      </c>
      <c r="J20377" s="3" t="s">
        <v>2213</v>
      </c>
      <c r="K20377" s="3" t="s">
        <v>24</v>
      </c>
      <c r="L20377" s="3">
        <v>6.0</v>
      </c>
      <c r="M20377" s="3" t="s">
        <v>25</v>
      </c>
      <c r="N20377" s="3" t="s">
        <v>17941</v>
      </c>
      <c r="O20377" s="3" t="s">
        <v>17942</v>
      </c>
      <c r="P20377" s="4">
        <v>29208.0</v>
      </c>
      <c r="Q20377" s="3" t="s">
        <v>43</v>
      </c>
      <c r="S20377" s="3" t="s">
        <v>34</v>
      </c>
    </row>
    <row r="20378">
      <c r="A20378" s="2">
        <v>42318.71491898148</v>
      </c>
      <c r="B20378" s="3">
        <v>3.0</v>
      </c>
      <c r="C20378" s="3" t="s">
        <v>17833</v>
      </c>
      <c r="D20378" s="3" t="s">
        <v>17854</v>
      </c>
      <c r="E20378" s="3" t="s">
        <v>17855</v>
      </c>
      <c r="F20378" s="3">
        <v>2.0</v>
      </c>
      <c r="G20378" s="3">
        <v>8.0</v>
      </c>
      <c r="H20378" s="3" t="s">
        <v>17927</v>
      </c>
      <c r="I20378" s="3" t="s">
        <v>17928</v>
      </c>
      <c r="J20378" s="3" t="s">
        <v>2213</v>
      </c>
      <c r="K20378" s="3" t="s">
        <v>24</v>
      </c>
      <c r="L20378" s="3">
        <v>7.0</v>
      </c>
      <c r="M20378" s="3" t="s">
        <v>30</v>
      </c>
      <c r="N20378" s="3" t="s">
        <v>17943</v>
      </c>
      <c r="O20378" s="3" t="s">
        <v>452</v>
      </c>
      <c r="P20378" s="4">
        <v>24542.0</v>
      </c>
      <c r="Q20378" s="3" t="s">
        <v>110</v>
      </c>
      <c r="S20378" s="3" t="s">
        <v>34</v>
      </c>
    </row>
    <row r="20379">
      <c r="A20379" s="2">
        <v>42318.71491898148</v>
      </c>
      <c r="B20379" s="3">
        <v>3.0</v>
      </c>
      <c r="C20379" s="3" t="s">
        <v>17833</v>
      </c>
      <c r="D20379" s="3" t="s">
        <v>17854</v>
      </c>
      <c r="E20379" s="3" t="s">
        <v>17855</v>
      </c>
      <c r="F20379" s="3">
        <v>2.0</v>
      </c>
      <c r="G20379" s="3">
        <v>8.0</v>
      </c>
      <c r="H20379" s="3" t="s">
        <v>17927</v>
      </c>
      <c r="I20379" s="3" t="s">
        <v>17928</v>
      </c>
      <c r="J20379" s="3" t="s">
        <v>2213</v>
      </c>
      <c r="K20379" s="3" t="s">
        <v>24</v>
      </c>
      <c r="L20379" s="3">
        <v>8.0</v>
      </c>
      <c r="M20379" s="3" t="s">
        <v>25</v>
      </c>
      <c r="N20379" s="3" t="s">
        <v>17944</v>
      </c>
      <c r="O20379" s="3" t="s">
        <v>281</v>
      </c>
      <c r="P20379" s="4">
        <v>23704.0</v>
      </c>
      <c r="Q20379" s="3" t="s">
        <v>149</v>
      </c>
      <c r="S20379" s="3" t="s">
        <v>34</v>
      </c>
    </row>
    <row r="20380">
      <c r="A20380" s="2">
        <v>42318.71491898148</v>
      </c>
      <c r="B20380" s="3">
        <v>3.0</v>
      </c>
      <c r="C20380" s="3" t="s">
        <v>17833</v>
      </c>
      <c r="D20380" s="3" t="s">
        <v>17854</v>
      </c>
      <c r="E20380" s="3" t="s">
        <v>17855</v>
      </c>
      <c r="F20380" s="3">
        <v>2.0</v>
      </c>
      <c r="G20380" s="3">
        <v>8.0</v>
      </c>
      <c r="H20380" s="3" t="s">
        <v>17927</v>
      </c>
      <c r="I20380" s="3" t="s">
        <v>17928</v>
      </c>
      <c r="J20380" s="3" t="s">
        <v>2213</v>
      </c>
      <c r="K20380" s="3" t="s">
        <v>24</v>
      </c>
      <c r="L20380" s="3">
        <v>9.0</v>
      </c>
      <c r="M20380" s="3" t="s">
        <v>30</v>
      </c>
      <c r="N20380" s="3" t="s">
        <v>10853</v>
      </c>
      <c r="O20380" s="3" t="s">
        <v>51</v>
      </c>
      <c r="P20380" s="4">
        <v>30214.0</v>
      </c>
      <c r="Q20380" s="3" t="s">
        <v>37</v>
      </c>
      <c r="S20380" s="3" t="s">
        <v>34</v>
      </c>
    </row>
    <row r="20381">
      <c r="A20381" s="2">
        <v>42318.71491898148</v>
      </c>
      <c r="B20381" s="3">
        <v>3.0</v>
      </c>
      <c r="C20381" s="3" t="s">
        <v>17833</v>
      </c>
      <c r="D20381" s="3" t="s">
        <v>17854</v>
      </c>
      <c r="E20381" s="3" t="s">
        <v>17855</v>
      </c>
      <c r="F20381" s="3">
        <v>2.0</v>
      </c>
      <c r="G20381" s="3">
        <v>8.0</v>
      </c>
      <c r="H20381" s="3" t="s">
        <v>17927</v>
      </c>
      <c r="I20381" s="3" t="s">
        <v>17928</v>
      </c>
      <c r="J20381" s="3" t="s">
        <v>2213</v>
      </c>
      <c r="K20381" s="3" t="s">
        <v>24</v>
      </c>
      <c r="L20381" s="3">
        <v>10.0</v>
      </c>
      <c r="M20381" s="3" t="s">
        <v>25</v>
      </c>
      <c r="N20381" s="3" t="s">
        <v>12781</v>
      </c>
      <c r="O20381" s="3" t="s">
        <v>664</v>
      </c>
      <c r="P20381" s="4">
        <v>30663.0</v>
      </c>
      <c r="Q20381" s="3" t="s">
        <v>52</v>
      </c>
      <c r="S20381" s="3" t="s">
        <v>34</v>
      </c>
    </row>
    <row r="20382">
      <c r="A20382" s="2">
        <v>42318.71491898148</v>
      </c>
      <c r="B20382" s="3">
        <v>3.0</v>
      </c>
      <c r="C20382" s="3" t="s">
        <v>17833</v>
      </c>
      <c r="D20382" s="3" t="s">
        <v>17854</v>
      </c>
      <c r="E20382" s="3" t="s">
        <v>17855</v>
      </c>
      <c r="F20382" s="3">
        <v>2.0</v>
      </c>
      <c r="G20382" s="3">
        <v>8.0</v>
      </c>
      <c r="H20382" s="3" t="s">
        <v>17927</v>
      </c>
      <c r="I20382" s="3" t="s">
        <v>17928</v>
      </c>
      <c r="J20382" s="3" t="s">
        <v>2213</v>
      </c>
      <c r="K20382" s="3" t="s">
        <v>24</v>
      </c>
      <c r="L20382" s="3">
        <v>11.0</v>
      </c>
      <c r="M20382" s="3" t="s">
        <v>30</v>
      </c>
      <c r="N20382" s="3" t="s">
        <v>17945</v>
      </c>
      <c r="O20382" s="3" t="s">
        <v>171</v>
      </c>
      <c r="P20382" s="4">
        <v>19406.0</v>
      </c>
      <c r="Q20382" s="3" t="s">
        <v>105</v>
      </c>
      <c r="S20382" s="3" t="s">
        <v>34</v>
      </c>
    </row>
    <row r="20383">
      <c r="A20383" s="2">
        <v>42318.71491898148</v>
      </c>
      <c r="B20383" s="3">
        <v>3.0</v>
      </c>
      <c r="C20383" s="3" t="s">
        <v>17833</v>
      </c>
      <c r="D20383" s="3" t="s">
        <v>17854</v>
      </c>
      <c r="E20383" s="3" t="s">
        <v>17855</v>
      </c>
      <c r="F20383" s="3">
        <v>2.0</v>
      </c>
      <c r="G20383" s="3">
        <v>8.0</v>
      </c>
      <c r="H20383" s="3" t="s">
        <v>17927</v>
      </c>
      <c r="I20383" s="3" t="s">
        <v>17928</v>
      </c>
      <c r="J20383" s="3" t="s">
        <v>2213</v>
      </c>
      <c r="K20383" s="3" t="s">
        <v>24</v>
      </c>
      <c r="L20383" s="3">
        <v>12.0</v>
      </c>
      <c r="M20383" s="3" t="s">
        <v>25</v>
      </c>
      <c r="N20383" s="3" t="s">
        <v>17946</v>
      </c>
      <c r="O20383" s="3" t="s">
        <v>1593</v>
      </c>
      <c r="P20383" s="4">
        <v>31135.0</v>
      </c>
      <c r="Q20383" s="3" t="s">
        <v>610</v>
      </c>
      <c r="S20383" s="3" t="s">
        <v>34</v>
      </c>
    </row>
    <row r="20384">
      <c r="A20384" s="2">
        <v>42318.71491898148</v>
      </c>
      <c r="B20384" s="3">
        <v>3.0</v>
      </c>
      <c r="C20384" s="3" t="s">
        <v>17833</v>
      </c>
      <c r="D20384" s="3" t="s">
        <v>17867</v>
      </c>
      <c r="E20384" s="3" t="s">
        <v>17868</v>
      </c>
      <c r="F20384" s="3">
        <v>2.0</v>
      </c>
      <c r="G20384" s="3">
        <v>8.0</v>
      </c>
      <c r="H20384" s="3" t="s">
        <v>17927</v>
      </c>
      <c r="I20384" s="3" t="s">
        <v>17928</v>
      </c>
      <c r="J20384" s="3" t="s">
        <v>2213</v>
      </c>
      <c r="K20384" s="3" t="s">
        <v>24</v>
      </c>
      <c r="L20384" s="3">
        <v>1.0</v>
      </c>
      <c r="M20384" s="3" t="s">
        <v>25</v>
      </c>
      <c r="N20384" s="3" t="s">
        <v>17947</v>
      </c>
      <c r="O20384" s="3" t="s">
        <v>639</v>
      </c>
      <c r="P20384" s="4">
        <v>28329.0</v>
      </c>
      <c r="Q20384" s="3" t="s">
        <v>110</v>
      </c>
      <c r="S20384" s="3" t="s">
        <v>34</v>
      </c>
    </row>
    <row r="20385">
      <c r="A20385" s="2">
        <v>42318.71491898148</v>
      </c>
      <c r="B20385" s="3">
        <v>3.0</v>
      </c>
      <c r="C20385" s="3" t="s">
        <v>17833</v>
      </c>
      <c r="D20385" s="3" t="s">
        <v>17867</v>
      </c>
      <c r="E20385" s="3" t="s">
        <v>17868</v>
      </c>
      <c r="F20385" s="3">
        <v>2.0</v>
      </c>
      <c r="G20385" s="3">
        <v>8.0</v>
      </c>
      <c r="H20385" s="3" t="s">
        <v>17927</v>
      </c>
      <c r="I20385" s="3" t="s">
        <v>17928</v>
      </c>
      <c r="J20385" s="3" t="s">
        <v>2213</v>
      </c>
      <c r="K20385" s="3" t="s">
        <v>24</v>
      </c>
      <c r="L20385" s="3">
        <v>2.0</v>
      </c>
      <c r="M20385" s="3" t="s">
        <v>30</v>
      </c>
      <c r="N20385" s="3" t="s">
        <v>17948</v>
      </c>
      <c r="O20385" s="3" t="s">
        <v>14567</v>
      </c>
      <c r="P20385" s="4">
        <v>19692.0</v>
      </c>
      <c r="Q20385" s="3" t="s">
        <v>40</v>
      </c>
      <c r="S20385" s="3" t="s">
        <v>34</v>
      </c>
    </row>
    <row r="20386">
      <c r="A20386" s="2">
        <v>42318.71491898148</v>
      </c>
      <c r="B20386" s="3">
        <v>3.0</v>
      </c>
      <c r="C20386" s="3" t="s">
        <v>17833</v>
      </c>
      <c r="D20386" s="3" t="s">
        <v>17867</v>
      </c>
      <c r="E20386" s="3" t="s">
        <v>17868</v>
      </c>
      <c r="F20386" s="3">
        <v>2.0</v>
      </c>
      <c r="G20386" s="3">
        <v>8.0</v>
      </c>
      <c r="H20386" s="3" t="s">
        <v>17927</v>
      </c>
      <c r="I20386" s="3" t="s">
        <v>17928</v>
      </c>
      <c r="J20386" s="3" t="s">
        <v>2213</v>
      </c>
      <c r="K20386" s="3" t="s">
        <v>24</v>
      </c>
      <c r="L20386" s="3">
        <v>3.0</v>
      </c>
      <c r="M20386" s="3" t="s">
        <v>25</v>
      </c>
      <c r="N20386" s="3" t="s">
        <v>17949</v>
      </c>
      <c r="O20386" s="3" t="s">
        <v>580</v>
      </c>
      <c r="P20386" s="4">
        <v>16784.0</v>
      </c>
      <c r="Q20386" s="3" t="s">
        <v>105</v>
      </c>
      <c r="S20386" s="3" t="s">
        <v>34</v>
      </c>
    </row>
    <row r="20387">
      <c r="A20387" s="2">
        <v>42318.71491898148</v>
      </c>
      <c r="B20387" s="3">
        <v>3.0</v>
      </c>
      <c r="C20387" s="3" t="s">
        <v>17833</v>
      </c>
      <c r="D20387" s="3" t="s">
        <v>17867</v>
      </c>
      <c r="E20387" s="3" t="s">
        <v>17868</v>
      </c>
      <c r="F20387" s="3">
        <v>2.0</v>
      </c>
      <c r="G20387" s="3">
        <v>8.0</v>
      </c>
      <c r="H20387" s="3" t="s">
        <v>17927</v>
      </c>
      <c r="I20387" s="3" t="s">
        <v>17928</v>
      </c>
      <c r="J20387" s="3" t="s">
        <v>2213</v>
      </c>
      <c r="K20387" s="3" t="s">
        <v>24</v>
      </c>
      <c r="L20387" s="3">
        <v>4.0</v>
      </c>
      <c r="M20387" s="3" t="s">
        <v>30</v>
      </c>
      <c r="N20387" s="3" t="s">
        <v>17950</v>
      </c>
      <c r="O20387" s="3" t="s">
        <v>1723</v>
      </c>
      <c r="P20387" s="4">
        <v>21736.0</v>
      </c>
      <c r="Q20387" s="3" t="s">
        <v>52</v>
      </c>
      <c r="S20387" s="3" t="s">
        <v>34</v>
      </c>
    </row>
    <row r="20388">
      <c r="A20388" s="2">
        <v>42318.71491898148</v>
      </c>
      <c r="B20388" s="3">
        <v>3.0</v>
      </c>
      <c r="C20388" s="3" t="s">
        <v>17833</v>
      </c>
      <c r="D20388" s="3" t="s">
        <v>17867</v>
      </c>
      <c r="E20388" s="3" t="s">
        <v>17868</v>
      </c>
      <c r="F20388" s="3">
        <v>2.0</v>
      </c>
      <c r="G20388" s="3">
        <v>8.0</v>
      </c>
      <c r="H20388" s="3" t="s">
        <v>17927</v>
      </c>
      <c r="I20388" s="3" t="s">
        <v>17928</v>
      </c>
      <c r="J20388" s="3" t="s">
        <v>2213</v>
      </c>
      <c r="K20388" s="3" t="s">
        <v>24</v>
      </c>
      <c r="L20388" s="3">
        <v>5.0</v>
      </c>
      <c r="M20388" s="3" t="s">
        <v>25</v>
      </c>
      <c r="N20388" s="3" t="s">
        <v>17951</v>
      </c>
      <c r="O20388" s="3" t="s">
        <v>417</v>
      </c>
      <c r="P20388" s="4">
        <v>31844.0</v>
      </c>
      <c r="Q20388" s="3" t="s">
        <v>115</v>
      </c>
      <c r="S20388" s="3" t="s">
        <v>34</v>
      </c>
    </row>
    <row r="20389">
      <c r="A20389" s="2">
        <v>42318.71491898148</v>
      </c>
      <c r="B20389" s="3">
        <v>3.0</v>
      </c>
      <c r="C20389" s="3" t="s">
        <v>17833</v>
      </c>
      <c r="D20389" s="3" t="s">
        <v>17875</v>
      </c>
      <c r="E20389" s="3" t="s">
        <v>17876</v>
      </c>
      <c r="F20389" s="3">
        <v>2.0</v>
      </c>
      <c r="G20389" s="3">
        <v>8.0</v>
      </c>
      <c r="H20389" s="3" t="s">
        <v>17927</v>
      </c>
      <c r="I20389" s="3" t="s">
        <v>17928</v>
      </c>
      <c r="J20389" s="3" t="s">
        <v>2213</v>
      </c>
      <c r="K20389" s="3" t="s">
        <v>24</v>
      </c>
      <c r="L20389" s="3">
        <v>1.0</v>
      </c>
      <c r="M20389" s="3" t="s">
        <v>25</v>
      </c>
      <c r="N20389" s="3" t="s">
        <v>17952</v>
      </c>
      <c r="O20389" s="3" t="s">
        <v>359</v>
      </c>
      <c r="P20389" s="4">
        <v>23768.0</v>
      </c>
      <c r="Q20389" s="3" t="s">
        <v>169</v>
      </c>
      <c r="S20389" s="3" t="s">
        <v>34</v>
      </c>
    </row>
    <row r="20390">
      <c r="A20390" s="2">
        <v>42318.71491898148</v>
      </c>
      <c r="B20390" s="3">
        <v>3.0</v>
      </c>
      <c r="C20390" s="3" t="s">
        <v>17833</v>
      </c>
      <c r="D20390" s="3" t="s">
        <v>17875</v>
      </c>
      <c r="E20390" s="3" t="s">
        <v>17876</v>
      </c>
      <c r="F20390" s="3">
        <v>2.0</v>
      </c>
      <c r="G20390" s="3">
        <v>8.0</v>
      </c>
      <c r="H20390" s="3" t="s">
        <v>17927</v>
      </c>
      <c r="I20390" s="3" t="s">
        <v>17928</v>
      </c>
      <c r="J20390" s="3" t="s">
        <v>2213</v>
      </c>
      <c r="K20390" s="3" t="s">
        <v>24</v>
      </c>
      <c r="L20390" s="3">
        <v>2.0</v>
      </c>
      <c r="M20390" s="3" t="s">
        <v>30</v>
      </c>
      <c r="N20390" s="3" t="s">
        <v>17953</v>
      </c>
      <c r="O20390" s="3" t="s">
        <v>2114</v>
      </c>
      <c r="P20390" s="4">
        <v>18737.0</v>
      </c>
      <c r="Q20390" s="3" t="s">
        <v>189</v>
      </c>
      <c r="S20390" s="3" t="s">
        <v>34</v>
      </c>
    </row>
    <row r="20391">
      <c r="A20391" s="2">
        <v>42318.71491898148</v>
      </c>
      <c r="B20391" s="3">
        <v>3.0</v>
      </c>
      <c r="C20391" s="3" t="s">
        <v>17833</v>
      </c>
      <c r="D20391" s="3" t="s">
        <v>17875</v>
      </c>
      <c r="E20391" s="3" t="s">
        <v>17876</v>
      </c>
      <c r="F20391" s="3">
        <v>2.0</v>
      </c>
      <c r="G20391" s="3">
        <v>8.0</v>
      </c>
      <c r="H20391" s="3" t="s">
        <v>17927</v>
      </c>
      <c r="I20391" s="3" t="s">
        <v>17928</v>
      </c>
      <c r="J20391" s="3" t="s">
        <v>2213</v>
      </c>
      <c r="K20391" s="3" t="s">
        <v>24</v>
      </c>
      <c r="L20391" s="3">
        <v>3.0</v>
      </c>
      <c r="M20391" s="3" t="s">
        <v>25</v>
      </c>
      <c r="N20391" s="3" t="s">
        <v>17954</v>
      </c>
      <c r="O20391" s="3" t="s">
        <v>91</v>
      </c>
      <c r="P20391" s="4">
        <v>27941.0</v>
      </c>
      <c r="Q20391" s="3" t="s">
        <v>75</v>
      </c>
      <c r="S20391" s="3" t="s">
        <v>34</v>
      </c>
    </row>
    <row r="20392">
      <c r="A20392" s="2">
        <v>42318.71491898148</v>
      </c>
      <c r="B20392" s="3">
        <v>3.0</v>
      </c>
      <c r="C20392" s="3" t="s">
        <v>17833</v>
      </c>
      <c r="D20392" s="3" t="s">
        <v>17875</v>
      </c>
      <c r="E20392" s="3" t="s">
        <v>17876</v>
      </c>
      <c r="F20392" s="3">
        <v>2.0</v>
      </c>
      <c r="G20392" s="3">
        <v>8.0</v>
      </c>
      <c r="H20392" s="3" t="s">
        <v>17927</v>
      </c>
      <c r="I20392" s="3" t="s">
        <v>17928</v>
      </c>
      <c r="J20392" s="3" t="s">
        <v>2213</v>
      </c>
      <c r="K20392" s="3" t="s">
        <v>24</v>
      </c>
      <c r="L20392" s="3">
        <v>4.0</v>
      </c>
      <c r="M20392" s="3" t="s">
        <v>30</v>
      </c>
      <c r="N20392" s="3" t="s">
        <v>17955</v>
      </c>
      <c r="O20392" s="3" t="s">
        <v>1280</v>
      </c>
      <c r="P20392" s="4">
        <v>21532.0</v>
      </c>
      <c r="Q20392" s="3" t="s">
        <v>75</v>
      </c>
      <c r="S20392" s="3" t="s">
        <v>34</v>
      </c>
    </row>
    <row r="20393">
      <c r="A20393" s="2">
        <v>42318.71491898148</v>
      </c>
      <c r="B20393" s="3">
        <v>3.0</v>
      </c>
      <c r="C20393" s="3" t="s">
        <v>17833</v>
      </c>
      <c r="D20393" s="3" t="s">
        <v>17875</v>
      </c>
      <c r="E20393" s="3" t="s">
        <v>17876</v>
      </c>
      <c r="F20393" s="3">
        <v>2.0</v>
      </c>
      <c r="G20393" s="3">
        <v>8.0</v>
      </c>
      <c r="H20393" s="3" t="s">
        <v>17927</v>
      </c>
      <c r="I20393" s="3" t="s">
        <v>17928</v>
      </c>
      <c r="J20393" s="3" t="s">
        <v>2213</v>
      </c>
      <c r="K20393" s="3" t="s">
        <v>24</v>
      </c>
      <c r="L20393" s="3">
        <v>5.0</v>
      </c>
      <c r="M20393" s="3" t="s">
        <v>25</v>
      </c>
      <c r="N20393" s="3" t="s">
        <v>17956</v>
      </c>
      <c r="O20393" s="3" t="s">
        <v>109</v>
      </c>
      <c r="P20393" s="4">
        <v>24033.0</v>
      </c>
      <c r="Q20393" s="3" t="s">
        <v>52</v>
      </c>
      <c r="S20393" s="3" t="s">
        <v>34</v>
      </c>
    </row>
    <row r="20394">
      <c r="A20394" s="2">
        <v>42318.71491898148</v>
      </c>
      <c r="B20394" s="3">
        <v>3.0</v>
      </c>
      <c r="C20394" s="3" t="s">
        <v>17833</v>
      </c>
      <c r="D20394" s="3" t="s">
        <v>17884</v>
      </c>
      <c r="E20394" s="3" t="s">
        <v>17885</v>
      </c>
      <c r="F20394" s="3">
        <v>2.0</v>
      </c>
      <c r="G20394" s="3">
        <v>8.0</v>
      </c>
      <c r="H20394" s="3" t="s">
        <v>17927</v>
      </c>
      <c r="I20394" s="3" t="s">
        <v>17928</v>
      </c>
      <c r="J20394" s="3" t="s">
        <v>2213</v>
      </c>
      <c r="K20394" s="3" t="s">
        <v>24</v>
      </c>
      <c r="L20394" s="3">
        <v>1.0</v>
      </c>
      <c r="M20394" s="3" t="s">
        <v>25</v>
      </c>
      <c r="N20394" s="3" t="s">
        <v>17957</v>
      </c>
      <c r="O20394" s="3" t="s">
        <v>17958</v>
      </c>
      <c r="P20394" s="4">
        <v>24136.0</v>
      </c>
      <c r="Q20394" s="3" t="s">
        <v>169</v>
      </c>
      <c r="S20394" s="3" t="s">
        <v>34</v>
      </c>
    </row>
    <row r="20395">
      <c r="A20395" s="2">
        <v>42318.71491898148</v>
      </c>
      <c r="B20395" s="3">
        <v>3.0</v>
      </c>
      <c r="C20395" s="3" t="s">
        <v>17833</v>
      </c>
      <c r="D20395" s="3" t="s">
        <v>17884</v>
      </c>
      <c r="E20395" s="3" t="s">
        <v>17885</v>
      </c>
      <c r="F20395" s="3">
        <v>2.0</v>
      </c>
      <c r="G20395" s="3">
        <v>8.0</v>
      </c>
      <c r="H20395" s="3" t="s">
        <v>17927</v>
      </c>
      <c r="I20395" s="3" t="s">
        <v>17928</v>
      </c>
      <c r="J20395" s="3" t="s">
        <v>2213</v>
      </c>
      <c r="K20395" s="3" t="s">
        <v>24</v>
      </c>
      <c r="L20395" s="3">
        <v>2.0</v>
      </c>
      <c r="M20395" s="3" t="s">
        <v>30</v>
      </c>
      <c r="N20395" s="3" t="s">
        <v>17959</v>
      </c>
      <c r="O20395" s="3" t="s">
        <v>1116</v>
      </c>
      <c r="P20395" s="4">
        <v>28820.0</v>
      </c>
      <c r="Q20395" s="3" t="s">
        <v>52</v>
      </c>
      <c r="S20395" s="3" t="s">
        <v>34</v>
      </c>
    </row>
    <row r="20396">
      <c r="A20396" s="2">
        <v>42318.71491898148</v>
      </c>
      <c r="B20396" s="3">
        <v>3.0</v>
      </c>
      <c r="C20396" s="3" t="s">
        <v>17833</v>
      </c>
      <c r="D20396" s="3" t="s">
        <v>17884</v>
      </c>
      <c r="E20396" s="3" t="s">
        <v>17885</v>
      </c>
      <c r="F20396" s="3">
        <v>2.0</v>
      </c>
      <c r="G20396" s="3">
        <v>8.0</v>
      </c>
      <c r="H20396" s="3" t="s">
        <v>17927</v>
      </c>
      <c r="I20396" s="3" t="s">
        <v>17928</v>
      </c>
      <c r="J20396" s="3" t="s">
        <v>2213</v>
      </c>
      <c r="K20396" s="3" t="s">
        <v>24</v>
      </c>
      <c r="L20396" s="3">
        <v>3.0</v>
      </c>
      <c r="M20396" s="3" t="s">
        <v>25</v>
      </c>
      <c r="N20396" s="3" t="s">
        <v>17960</v>
      </c>
      <c r="O20396" s="3" t="s">
        <v>180</v>
      </c>
      <c r="P20396" s="4">
        <v>26110.0</v>
      </c>
      <c r="Q20396" s="3" t="s">
        <v>115</v>
      </c>
      <c r="S20396" s="3" t="s">
        <v>29</v>
      </c>
    </row>
    <row r="20397">
      <c r="A20397" s="2">
        <v>42318.71491898148</v>
      </c>
      <c r="B20397" s="3">
        <v>3.0</v>
      </c>
      <c r="C20397" s="3" t="s">
        <v>17833</v>
      </c>
      <c r="D20397" s="3" t="s">
        <v>17884</v>
      </c>
      <c r="E20397" s="3" t="s">
        <v>17885</v>
      </c>
      <c r="F20397" s="3">
        <v>2.0</v>
      </c>
      <c r="G20397" s="3">
        <v>8.0</v>
      </c>
      <c r="H20397" s="3" t="s">
        <v>17927</v>
      </c>
      <c r="I20397" s="3" t="s">
        <v>17928</v>
      </c>
      <c r="J20397" s="3" t="s">
        <v>2213</v>
      </c>
      <c r="K20397" s="3" t="s">
        <v>24</v>
      </c>
      <c r="L20397" s="3">
        <v>4.0</v>
      </c>
      <c r="M20397" s="3" t="s">
        <v>30</v>
      </c>
      <c r="N20397" s="3" t="s">
        <v>17961</v>
      </c>
      <c r="O20397" s="3" t="s">
        <v>17962</v>
      </c>
      <c r="P20397" s="4">
        <v>33870.0</v>
      </c>
      <c r="Q20397" s="3" t="s">
        <v>52</v>
      </c>
      <c r="S20397" s="3" t="s">
        <v>34</v>
      </c>
    </row>
    <row r="20398">
      <c r="A20398" s="2">
        <v>42318.71491898148</v>
      </c>
      <c r="B20398" s="3">
        <v>3.0</v>
      </c>
      <c r="C20398" s="3" t="s">
        <v>17833</v>
      </c>
      <c r="D20398" s="3" t="s">
        <v>17884</v>
      </c>
      <c r="E20398" s="3" t="s">
        <v>17885</v>
      </c>
      <c r="F20398" s="3">
        <v>2.0</v>
      </c>
      <c r="G20398" s="3">
        <v>8.0</v>
      </c>
      <c r="H20398" s="3" t="s">
        <v>17927</v>
      </c>
      <c r="I20398" s="3" t="s">
        <v>17928</v>
      </c>
      <c r="J20398" s="3" t="s">
        <v>2213</v>
      </c>
      <c r="K20398" s="3" t="s">
        <v>24</v>
      </c>
      <c r="L20398" s="3">
        <v>5.0</v>
      </c>
      <c r="M20398" s="3" t="s">
        <v>25</v>
      </c>
      <c r="N20398" s="3" t="s">
        <v>17963</v>
      </c>
      <c r="O20398" s="3" t="s">
        <v>753</v>
      </c>
      <c r="P20398" s="4">
        <v>15726.0</v>
      </c>
      <c r="Q20398" s="3" t="s">
        <v>105</v>
      </c>
      <c r="S20398" s="3" t="s">
        <v>34</v>
      </c>
    </row>
    <row r="20399">
      <c r="A20399" s="2">
        <v>42318.71491898148</v>
      </c>
      <c r="B20399" s="3">
        <v>3.0</v>
      </c>
      <c r="C20399" s="3" t="s">
        <v>17833</v>
      </c>
      <c r="D20399" s="3" t="s">
        <v>17884</v>
      </c>
      <c r="E20399" s="3" t="s">
        <v>17885</v>
      </c>
      <c r="F20399" s="3">
        <v>2.0</v>
      </c>
      <c r="G20399" s="3">
        <v>8.0</v>
      </c>
      <c r="H20399" s="3" t="s">
        <v>17927</v>
      </c>
      <c r="I20399" s="3" t="s">
        <v>17928</v>
      </c>
      <c r="J20399" s="3" t="s">
        <v>2213</v>
      </c>
      <c r="K20399" s="3" t="s">
        <v>24</v>
      </c>
      <c r="L20399" s="3">
        <v>6.0</v>
      </c>
      <c r="M20399" s="3" t="s">
        <v>30</v>
      </c>
      <c r="N20399" s="3" t="s">
        <v>378</v>
      </c>
      <c r="O20399" s="3" t="s">
        <v>17668</v>
      </c>
      <c r="P20399" s="4">
        <v>32166.0</v>
      </c>
      <c r="Q20399" s="3" t="s">
        <v>191</v>
      </c>
      <c r="S20399" s="3" t="s">
        <v>34</v>
      </c>
    </row>
    <row r="20400">
      <c r="A20400" s="2">
        <v>42318.71491898148</v>
      </c>
      <c r="B20400" s="3">
        <v>3.0</v>
      </c>
      <c r="C20400" s="3" t="s">
        <v>17833</v>
      </c>
      <c r="D20400" s="3" t="s">
        <v>17884</v>
      </c>
      <c r="E20400" s="3" t="s">
        <v>17885</v>
      </c>
      <c r="F20400" s="3">
        <v>2.0</v>
      </c>
      <c r="G20400" s="3">
        <v>8.0</v>
      </c>
      <c r="H20400" s="3" t="s">
        <v>17927</v>
      </c>
      <c r="I20400" s="3" t="s">
        <v>17928</v>
      </c>
      <c r="J20400" s="3" t="s">
        <v>2213</v>
      </c>
      <c r="K20400" s="3" t="s">
        <v>24</v>
      </c>
      <c r="L20400" s="3">
        <v>7.0</v>
      </c>
      <c r="M20400" s="3" t="s">
        <v>25</v>
      </c>
      <c r="N20400" s="3" t="s">
        <v>1209</v>
      </c>
      <c r="O20400" s="3" t="s">
        <v>16895</v>
      </c>
      <c r="P20400" s="4">
        <v>28638.0</v>
      </c>
      <c r="Q20400" s="3" t="s">
        <v>37</v>
      </c>
      <c r="S20400" s="3" t="s">
        <v>34</v>
      </c>
    </row>
    <row r="20401">
      <c r="A20401" s="2">
        <v>42318.71491898148</v>
      </c>
      <c r="B20401" s="3">
        <v>3.0</v>
      </c>
      <c r="C20401" s="3" t="s">
        <v>17833</v>
      </c>
      <c r="D20401" s="3" t="s">
        <v>17884</v>
      </c>
      <c r="E20401" s="3" t="s">
        <v>17885</v>
      </c>
      <c r="F20401" s="3">
        <v>2.0</v>
      </c>
      <c r="G20401" s="3">
        <v>8.0</v>
      </c>
      <c r="H20401" s="3" t="s">
        <v>17927</v>
      </c>
      <c r="I20401" s="3" t="s">
        <v>17928</v>
      </c>
      <c r="J20401" s="3" t="s">
        <v>2213</v>
      </c>
      <c r="K20401" s="3" t="s">
        <v>24</v>
      </c>
      <c r="L20401" s="3">
        <v>8.0</v>
      </c>
      <c r="M20401" s="3" t="s">
        <v>30</v>
      </c>
      <c r="N20401" s="3" t="s">
        <v>17964</v>
      </c>
      <c r="O20401" s="3" t="s">
        <v>15214</v>
      </c>
      <c r="P20401" s="4">
        <v>15915.0</v>
      </c>
      <c r="Q20401" s="3" t="s">
        <v>49</v>
      </c>
      <c r="S20401" s="3" t="s">
        <v>34</v>
      </c>
    </row>
    <row r="20402">
      <c r="A20402" s="2">
        <v>42318.71491898148</v>
      </c>
      <c r="B20402" s="3">
        <v>3.0</v>
      </c>
      <c r="C20402" s="3" t="s">
        <v>17833</v>
      </c>
      <c r="D20402" s="3" t="s">
        <v>17884</v>
      </c>
      <c r="E20402" s="3" t="s">
        <v>17885</v>
      </c>
      <c r="F20402" s="3">
        <v>2.0</v>
      </c>
      <c r="G20402" s="3">
        <v>8.0</v>
      </c>
      <c r="H20402" s="3" t="s">
        <v>17927</v>
      </c>
      <c r="I20402" s="3" t="s">
        <v>17928</v>
      </c>
      <c r="J20402" s="3" t="s">
        <v>2213</v>
      </c>
      <c r="K20402" s="3" t="s">
        <v>24</v>
      </c>
      <c r="L20402" s="3">
        <v>9.0</v>
      </c>
      <c r="M20402" s="3" t="s">
        <v>25</v>
      </c>
      <c r="N20402" s="3" t="s">
        <v>1269</v>
      </c>
      <c r="O20402" s="3" t="s">
        <v>74</v>
      </c>
      <c r="P20402" s="4">
        <v>26001.0</v>
      </c>
      <c r="Q20402" s="3" t="s">
        <v>37</v>
      </c>
      <c r="S20402" s="3" t="s">
        <v>34</v>
      </c>
    </row>
    <row r="20403">
      <c r="A20403" s="2">
        <v>42318.71491898148</v>
      </c>
      <c r="B20403" s="3">
        <v>3.0</v>
      </c>
      <c r="C20403" s="3" t="s">
        <v>17833</v>
      </c>
      <c r="D20403" s="3" t="s">
        <v>17894</v>
      </c>
      <c r="E20403" s="3" t="s">
        <v>17895</v>
      </c>
      <c r="F20403" s="3">
        <v>2.0</v>
      </c>
      <c r="G20403" s="3">
        <v>8.0</v>
      </c>
      <c r="H20403" s="3" t="s">
        <v>17927</v>
      </c>
      <c r="I20403" s="3" t="s">
        <v>17928</v>
      </c>
      <c r="J20403" s="3" t="s">
        <v>2213</v>
      </c>
      <c r="K20403" s="3" t="s">
        <v>24</v>
      </c>
      <c r="L20403" s="3">
        <v>1.0</v>
      </c>
      <c r="M20403" s="3" t="s">
        <v>25</v>
      </c>
      <c r="N20403" s="3" t="s">
        <v>17965</v>
      </c>
      <c r="O20403" s="3" t="s">
        <v>17966</v>
      </c>
      <c r="P20403" s="4">
        <v>27682.0</v>
      </c>
      <c r="Q20403" s="3" t="s">
        <v>52</v>
      </c>
      <c r="S20403" s="3" t="s">
        <v>34</v>
      </c>
    </row>
    <row r="20404">
      <c r="A20404" s="2">
        <v>42318.71491898148</v>
      </c>
      <c r="B20404" s="3">
        <v>3.0</v>
      </c>
      <c r="C20404" s="3" t="s">
        <v>17833</v>
      </c>
      <c r="D20404" s="3" t="s">
        <v>17894</v>
      </c>
      <c r="E20404" s="3" t="s">
        <v>17895</v>
      </c>
      <c r="F20404" s="3">
        <v>2.0</v>
      </c>
      <c r="G20404" s="3">
        <v>8.0</v>
      </c>
      <c r="H20404" s="3" t="s">
        <v>17927</v>
      </c>
      <c r="I20404" s="3" t="s">
        <v>17928</v>
      </c>
      <c r="J20404" s="3" t="s">
        <v>2213</v>
      </c>
      <c r="K20404" s="3" t="s">
        <v>24</v>
      </c>
      <c r="L20404" s="3">
        <v>2.0</v>
      </c>
      <c r="M20404" s="3" t="s">
        <v>30</v>
      </c>
      <c r="N20404" s="3" t="s">
        <v>17967</v>
      </c>
      <c r="O20404" s="3" t="s">
        <v>364</v>
      </c>
      <c r="P20404" s="4">
        <v>26890.0</v>
      </c>
      <c r="Q20404" s="3" t="s">
        <v>60</v>
      </c>
      <c r="S20404" s="3" t="s">
        <v>34</v>
      </c>
    </row>
    <row r="20405">
      <c r="A20405" s="2">
        <v>42318.71491898148</v>
      </c>
      <c r="B20405" s="3">
        <v>3.0</v>
      </c>
      <c r="C20405" s="3" t="s">
        <v>17833</v>
      </c>
      <c r="D20405" s="3" t="s">
        <v>17894</v>
      </c>
      <c r="E20405" s="3" t="s">
        <v>17895</v>
      </c>
      <c r="F20405" s="3">
        <v>2.0</v>
      </c>
      <c r="G20405" s="3">
        <v>8.0</v>
      </c>
      <c r="H20405" s="3" t="s">
        <v>17927</v>
      </c>
      <c r="I20405" s="3" t="s">
        <v>17928</v>
      </c>
      <c r="J20405" s="3" t="s">
        <v>2213</v>
      </c>
      <c r="K20405" s="3" t="s">
        <v>24</v>
      </c>
      <c r="L20405" s="3">
        <v>3.0</v>
      </c>
      <c r="M20405" s="3" t="s">
        <v>25</v>
      </c>
      <c r="N20405" s="3" t="s">
        <v>17968</v>
      </c>
      <c r="O20405" s="3" t="s">
        <v>17969</v>
      </c>
      <c r="P20405" s="4">
        <v>28070.0</v>
      </c>
      <c r="Q20405" s="3" t="s">
        <v>75</v>
      </c>
      <c r="S20405" s="3" t="s">
        <v>34</v>
      </c>
    </row>
    <row r="20406">
      <c r="A20406" s="2">
        <v>42318.71491898148</v>
      </c>
      <c r="B20406" s="3">
        <v>3.0</v>
      </c>
      <c r="C20406" s="3" t="s">
        <v>17833</v>
      </c>
      <c r="D20406" s="3" t="s">
        <v>17894</v>
      </c>
      <c r="E20406" s="3" t="s">
        <v>17895</v>
      </c>
      <c r="F20406" s="3">
        <v>2.0</v>
      </c>
      <c r="G20406" s="3">
        <v>8.0</v>
      </c>
      <c r="H20406" s="3" t="s">
        <v>17927</v>
      </c>
      <c r="I20406" s="3" t="s">
        <v>17928</v>
      </c>
      <c r="J20406" s="3" t="s">
        <v>2213</v>
      </c>
      <c r="K20406" s="3" t="s">
        <v>24</v>
      </c>
      <c r="L20406" s="3">
        <v>4.0</v>
      </c>
      <c r="M20406" s="3" t="s">
        <v>30</v>
      </c>
      <c r="N20406" s="3" t="s">
        <v>17970</v>
      </c>
      <c r="O20406" s="3" t="s">
        <v>17971</v>
      </c>
      <c r="P20406" s="4">
        <v>30996.0</v>
      </c>
      <c r="Q20406" s="3" t="s">
        <v>40</v>
      </c>
      <c r="S20406" s="3" t="s">
        <v>34</v>
      </c>
    </row>
    <row r="20407">
      <c r="A20407" s="2">
        <v>42318.71491898148</v>
      </c>
      <c r="B20407" s="3">
        <v>3.0</v>
      </c>
      <c r="C20407" s="3" t="s">
        <v>17833</v>
      </c>
      <c r="D20407" s="3" t="s">
        <v>17894</v>
      </c>
      <c r="E20407" s="3" t="s">
        <v>17895</v>
      </c>
      <c r="F20407" s="3">
        <v>2.0</v>
      </c>
      <c r="G20407" s="3">
        <v>8.0</v>
      </c>
      <c r="H20407" s="3" t="s">
        <v>17927</v>
      </c>
      <c r="I20407" s="3" t="s">
        <v>17928</v>
      </c>
      <c r="J20407" s="3" t="s">
        <v>2213</v>
      </c>
      <c r="K20407" s="3" t="s">
        <v>24</v>
      </c>
      <c r="L20407" s="3">
        <v>5.0</v>
      </c>
      <c r="M20407" s="3" t="s">
        <v>25</v>
      </c>
      <c r="N20407" s="3" t="s">
        <v>17972</v>
      </c>
      <c r="O20407" s="3" t="s">
        <v>95</v>
      </c>
      <c r="P20407" s="4">
        <v>23377.0</v>
      </c>
      <c r="Q20407" s="3" t="s">
        <v>75</v>
      </c>
      <c r="S20407" s="3" t="s">
        <v>34</v>
      </c>
    </row>
    <row r="20408">
      <c r="A20408" s="2">
        <v>42318.71491898148</v>
      </c>
      <c r="B20408" s="3">
        <v>3.0</v>
      </c>
      <c r="C20408" s="3" t="s">
        <v>17833</v>
      </c>
      <c r="D20408" s="3" t="s">
        <v>17894</v>
      </c>
      <c r="E20408" s="3" t="s">
        <v>17895</v>
      </c>
      <c r="F20408" s="3">
        <v>2.0</v>
      </c>
      <c r="G20408" s="3">
        <v>8.0</v>
      </c>
      <c r="H20408" s="3" t="s">
        <v>17927</v>
      </c>
      <c r="I20408" s="3" t="s">
        <v>17928</v>
      </c>
      <c r="J20408" s="3" t="s">
        <v>2213</v>
      </c>
      <c r="K20408" s="3" t="s">
        <v>24</v>
      </c>
      <c r="L20408" s="3">
        <v>6.0</v>
      </c>
      <c r="M20408" s="3" t="s">
        <v>30</v>
      </c>
      <c r="N20408" s="3" t="s">
        <v>17973</v>
      </c>
      <c r="O20408" s="3" t="s">
        <v>992</v>
      </c>
      <c r="P20408" s="4">
        <v>32891.0</v>
      </c>
      <c r="Q20408" s="3" t="s">
        <v>247</v>
      </c>
      <c r="S20408" s="3" t="s">
        <v>34</v>
      </c>
    </row>
    <row r="20409">
      <c r="A20409" s="2">
        <v>42318.71491898148</v>
      </c>
      <c r="B20409" s="3">
        <v>3.0</v>
      </c>
      <c r="C20409" s="3" t="s">
        <v>17833</v>
      </c>
      <c r="D20409" s="3" t="s">
        <v>17894</v>
      </c>
      <c r="E20409" s="3" t="s">
        <v>17895</v>
      </c>
      <c r="F20409" s="3">
        <v>2.0</v>
      </c>
      <c r="G20409" s="3">
        <v>8.0</v>
      </c>
      <c r="H20409" s="3" t="s">
        <v>17927</v>
      </c>
      <c r="I20409" s="3" t="s">
        <v>17928</v>
      </c>
      <c r="J20409" s="3" t="s">
        <v>2213</v>
      </c>
      <c r="K20409" s="3" t="s">
        <v>24</v>
      </c>
      <c r="L20409" s="3">
        <v>7.0</v>
      </c>
      <c r="M20409" s="3" t="s">
        <v>25</v>
      </c>
      <c r="N20409" s="3" t="s">
        <v>17968</v>
      </c>
      <c r="O20409" s="3" t="s">
        <v>17974</v>
      </c>
      <c r="P20409" s="4">
        <v>34206.0</v>
      </c>
      <c r="Q20409" s="3" t="s">
        <v>132</v>
      </c>
      <c r="S20409" s="3" t="s">
        <v>34</v>
      </c>
    </row>
    <row r="20410">
      <c r="A20410" s="2">
        <v>42318.71491898148</v>
      </c>
      <c r="B20410" s="3">
        <v>3.0</v>
      </c>
      <c r="C20410" s="3" t="s">
        <v>17833</v>
      </c>
      <c r="D20410" s="3" t="s">
        <v>17905</v>
      </c>
      <c r="E20410" s="3" t="s">
        <v>17906</v>
      </c>
      <c r="F20410" s="3">
        <v>2.0</v>
      </c>
      <c r="G20410" s="3">
        <v>8.0</v>
      </c>
      <c r="H20410" s="3" t="s">
        <v>17927</v>
      </c>
      <c r="I20410" s="3" t="s">
        <v>17928</v>
      </c>
      <c r="J20410" s="3" t="s">
        <v>2213</v>
      </c>
      <c r="K20410" s="3" t="s">
        <v>24</v>
      </c>
      <c r="L20410" s="3">
        <v>1.0</v>
      </c>
      <c r="M20410" s="3" t="s">
        <v>25</v>
      </c>
      <c r="N20410" s="3" t="s">
        <v>17975</v>
      </c>
      <c r="O20410" s="3" t="s">
        <v>17976</v>
      </c>
      <c r="P20410" s="4">
        <v>27399.0</v>
      </c>
      <c r="Q20410" s="3" t="s">
        <v>1205</v>
      </c>
      <c r="S20410" s="3" t="s">
        <v>34</v>
      </c>
    </row>
    <row r="20411">
      <c r="A20411" s="2">
        <v>42318.71491898148</v>
      </c>
      <c r="B20411" s="3">
        <v>3.0</v>
      </c>
      <c r="C20411" s="3" t="s">
        <v>17833</v>
      </c>
      <c r="D20411" s="3" t="s">
        <v>17905</v>
      </c>
      <c r="E20411" s="3" t="s">
        <v>17906</v>
      </c>
      <c r="F20411" s="3">
        <v>2.0</v>
      </c>
      <c r="G20411" s="3">
        <v>8.0</v>
      </c>
      <c r="H20411" s="3" t="s">
        <v>17927</v>
      </c>
      <c r="I20411" s="3" t="s">
        <v>17928</v>
      </c>
      <c r="J20411" s="3" t="s">
        <v>2213</v>
      </c>
      <c r="K20411" s="3" t="s">
        <v>24</v>
      </c>
      <c r="L20411" s="3">
        <v>2.0</v>
      </c>
      <c r="M20411" s="3" t="s">
        <v>30</v>
      </c>
      <c r="N20411" s="3" t="s">
        <v>2919</v>
      </c>
      <c r="O20411" s="3" t="s">
        <v>17977</v>
      </c>
      <c r="P20411" s="4">
        <v>26768.0</v>
      </c>
      <c r="Q20411" s="3" t="s">
        <v>52</v>
      </c>
      <c r="S20411" s="3" t="s">
        <v>34</v>
      </c>
    </row>
    <row r="20412">
      <c r="A20412" s="2">
        <v>42318.71491898148</v>
      </c>
      <c r="B20412" s="3">
        <v>3.0</v>
      </c>
      <c r="C20412" s="3" t="s">
        <v>17833</v>
      </c>
      <c r="D20412" s="3" t="s">
        <v>17905</v>
      </c>
      <c r="E20412" s="3" t="s">
        <v>17906</v>
      </c>
      <c r="F20412" s="3">
        <v>2.0</v>
      </c>
      <c r="G20412" s="3">
        <v>8.0</v>
      </c>
      <c r="H20412" s="3" t="s">
        <v>17927</v>
      </c>
      <c r="I20412" s="3" t="s">
        <v>17928</v>
      </c>
      <c r="J20412" s="3" t="s">
        <v>2213</v>
      </c>
      <c r="K20412" s="3" t="s">
        <v>24</v>
      </c>
      <c r="L20412" s="3">
        <v>3.0</v>
      </c>
      <c r="M20412" s="3" t="s">
        <v>25</v>
      </c>
      <c r="N20412" s="3" t="s">
        <v>17978</v>
      </c>
      <c r="O20412" s="3" t="s">
        <v>17979</v>
      </c>
      <c r="P20412" s="4">
        <v>28620.0</v>
      </c>
      <c r="Q20412" s="3" t="s">
        <v>52</v>
      </c>
      <c r="S20412" s="3" t="s">
        <v>34</v>
      </c>
    </row>
    <row r="20413">
      <c r="A20413" s="2">
        <v>42318.71491898148</v>
      </c>
      <c r="B20413" s="3">
        <v>3.0</v>
      </c>
      <c r="C20413" s="3" t="s">
        <v>17833</v>
      </c>
      <c r="D20413" s="3" t="s">
        <v>17905</v>
      </c>
      <c r="E20413" s="3" t="s">
        <v>17906</v>
      </c>
      <c r="F20413" s="3">
        <v>2.0</v>
      </c>
      <c r="G20413" s="3">
        <v>8.0</v>
      </c>
      <c r="H20413" s="3" t="s">
        <v>17927</v>
      </c>
      <c r="I20413" s="3" t="s">
        <v>17928</v>
      </c>
      <c r="J20413" s="3" t="s">
        <v>2213</v>
      </c>
      <c r="K20413" s="3" t="s">
        <v>24</v>
      </c>
      <c r="L20413" s="3">
        <v>4.0</v>
      </c>
      <c r="M20413" s="3" t="s">
        <v>30</v>
      </c>
      <c r="N20413" s="3" t="s">
        <v>17980</v>
      </c>
      <c r="O20413" s="3" t="s">
        <v>17981</v>
      </c>
      <c r="P20413" s="4">
        <v>29326.0</v>
      </c>
      <c r="Q20413" s="3" t="s">
        <v>132</v>
      </c>
      <c r="S20413" s="3" t="s">
        <v>34</v>
      </c>
    </row>
    <row r="20414">
      <c r="A20414" s="2">
        <v>42318.71491898148</v>
      </c>
      <c r="B20414" s="3">
        <v>3.0</v>
      </c>
      <c r="C20414" s="3" t="s">
        <v>17833</v>
      </c>
      <c r="D20414" s="3" t="s">
        <v>17905</v>
      </c>
      <c r="E20414" s="3" t="s">
        <v>17906</v>
      </c>
      <c r="F20414" s="3">
        <v>2.0</v>
      </c>
      <c r="G20414" s="3">
        <v>8.0</v>
      </c>
      <c r="H20414" s="3" t="s">
        <v>17927</v>
      </c>
      <c r="I20414" s="3" t="s">
        <v>17928</v>
      </c>
      <c r="J20414" s="3" t="s">
        <v>2213</v>
      </c>
      <c r="K20414" s="3" t="s">
        <v>24</v>
      </c>
      <c r="L20414" s="3">
        <v>5.0</v>
      </c>
      <c r="M20414" s="3" t="s">
        <v>25</v>
      </c>
      <c r="N20414" s="3" t="s">
        <v>17982</v>
      </c>
      <c r="O20414" s="3" t="s">
        <v>176</v>
      </c>
      <c r="P20414" s="4">
        <v>33386.0</v>
      </c>
      <c r="Q20414" s="3" t="s">
        <v>75</v>
      </c>
      <c r="S20414" s="3" t="s">
        <v>34</v>
      </c>
    </row>
    <row r="20415">
      <c r="A20415" s="2">
        <v>42318.71491898148</v>
      </c>
      <c r="B20415" s="3">
        <v>3.0</v>
      </c>
      <c r="C20415" s="3" t="s">
        <v>17833</v>
      </c>
      <c r="D20415" s="3" t="s">
        <v>17905</v>
      </c>
      <c r="E20415" s="3" t="s">
        <v>17906</v>
      </c>
      <c r="F20415" s="3">
        <v>2.0</v>
      </c>
      <c r="G20415" s="3">
        <v>8.0</v>
      </c>
      <c r="H20415" s="3" t="s">
        <v>17927</v>
      </c>
      <c r="I20415" s="3" t="s">
        <v>17928</v>
      </c>
      <c r="J20415" s="3" t="s">
        <v>2213</v>
      </c>
      <c r="K20415" s="3" t="s">
        <v>24</v>
      </c>
      <c r="L20415" s="3">
        <v>6.0</v>
      </c>
      <c r="M20415" s="3" t="s">
        <v>30</v>
      </c>
      <c r="N20415" s="3" t="s">
        <v>17983</v>
      </c>
      <c r="O20415" s="3" t="s">
        <v>3401</v>
      </c>
      <c r="P20415" s="4">
        <v>30241.0</v>
      </c>
      <c r="Q20415" s="3" t="s">
        <v>132</v>
      </c>
      <c r="S20415" s="3" t="s">
        <v>34</v>
      </c>
    </row>
    <row r="20416">
      <c r="A20416" s="2">
        <v>42318.71491898148</v>
      </c>
      <c r="B20416" s="3">
        <v>3.0</v>
      </c>
      <c r="C20416" s="3" t="s">
        <v>17833</v>
      </c>
      <c r="D20416" s="3" t="s">
        <v>17905</v>
      </c>
      <c r="E20416" s="3" t="s">
        <v>17906</v>
      </c>
      <c r="F20416" s="3">
        <v>2.0</v>
      </c>
      <c r="G20416" s="3">
        <v>8.0</v>
      </c>
      <c r="H20416" s="3" t="s">
        <v>17927</v>
      </c>
      <c r="I20416" s="3" t="s">
        <v>17928</v>
      </c>
      <c r="J20416" s="3" t="s">
        <v>2213</v>
      </c>
      <c r="K20416" s="3" t="s">
        <v>24</v>
      </c>
      <c r="L20416" s="3">
        <v>7.0</v>
      </c>
      <c r="M20416" s="3" t="s">
        <v>25</v>
      </c>
      <c r="N20416" s="3" t="s">
        <v>17984</v>
      </c>
      <c r="O20416" s="3" t="s">
        <v>17985</v>
      </c>
      <c r="P20416" s="4">
        <v>27203.0</v>
      </c>
      <c r="Q20416" s="3" t="s">
        <v>72</v>
      </c>
      <c r="S20416" s="3" t="s">
        <v>34</v>
      </c>
    </row>
    <row r="20417">
      <c r="A20417" s="2">
        <v>42318.71491898148</v>
      </c>
      <c r="B20417" s="3">
        <v>3.0</v>
      </c>
      <c r="C20417" s="3" t="s">
        <v>17833</v>
      </c>
      <c r="D20417" s="3" t="s">
        <v>17905</v>
      </c>
      <c r="E20417" s="3" t="s">
        <v>17906</v>
      </c>
      <c r="F20417" s="3">
        <v>2.0</v>
      </c>
      <c r="G20417" s="3">
        <v>8.0</v>
      </c>
      <c r="H20417" s="3" t="s">
        <v>17927</v>
      </c>
      <c r="I20417" s="3" t="s">
        <v>17928</v>
      </c>
      <c r="J20417" s="3" t="s">
        <v>2213</v>
      </c>
      <c r="K20417" s="3" t="s">
        <v>24</v>
      </c>
      <c r="L20417" s="3">
        <v>8.0</v>
      </c>
      <c r="M20417" s="3" t="s">
        <v>30</v>
      </c>
      <c r="N20417" s="3" t="s">
        <v>17986</v>
      </c>
      <c r="O20417" s="3" t="s">
        <v>67</v>
      </c>
      <c r="P20417" s="4">
        <v>26709.0</v>
      </c>
      <c r="Q20417" s="3" t="s">
        <v>132</v>
      </c>
      <c r="S20417" s="3" t="s">
        <v>34</v>
      </c>
    </row>
    <row r="20418">
      <c r="A20418" s="2">
        <v>42318.71491898148</v>
      </c>
      <c r="B20418" s="3">
        <v>3.0</v>
      </c>
      <c r="C20418" s="3" t="s">
        <v>17833</v>
      </c>
      <c r="D20418" s="3" t="s">
        <v>17905</v>
      </c>
      <c r="E20418" s="3" t="s">
        <v>17906</v>
      </c>
      <c r="F20418" s="3">
        <v>2.0</v>
      </c>
      <c r="G20418" s="3">
        <v>8.0</v>
      </c>
      <c r="H20418" s="3" t="s">
        <v>17927</v>
      </c>
      <c r="I20418" s="3" t="s">
        <v>17928</v>
      </c>
      <c r="J20418" s="3" t="s">
        <v>2213</v>
      </c>
      <c r="K20418" s="3" t="s">
        <v>24</v>
      </c>
      <c r="L20418" s="3">
        <v>9.0</v>
      </c>
      <c r="M20418" s="3" t="s">
        <v>25</v>
      </c>
      <c r="N20418" s="3" t="s">
        <v>17987</v>
      </c>
      <c r="O20418" s="3" t="s">
        <v>54</v>
      </c>
      <c r="P20418" s="4">
        <v>27478.0</v>
      </c>
      <c r="Q20418" s="3" t="s">
        <v>37</v>
      </c>
      <c r="S20418" s="3" t="s">
        <v>34</v>
      </c>
    </row>
    <row r="20419">
      <c r="A20419" s="2">
        <v>42318.71491898148</v>
      </c>
      <c r="B20419" s="3">
        <v>3.0</v>
      </c>
      <c r="C20419" s="3" t="s">
        <v>17833</v>
      </c>
      <c r="D20419" s="3" t="s">
        <v>17905</v>
      </c>
      <c r="E20419" s="3" t="s">
        <v>17906</v>
      </c>
      <c r="F20419" s="3">
        <v>2.0</v>
      </c>
      <c r="G20419" s="3">
        <v>8.0</v>
      </c>
      <c r="H20419" s="3" t="s">
        <v>17927</v>
      </c>
      <c r="I20419" s="3" t="s">
        <v>17928</v>
      </c>
      <c r="J20419" s="3" t="s">
        <v>2213</v>
      </c>
      <c r="K20419" s="3" t="s">
        <v>24</v>
      </c>
      <c r="L20419" s="3">
        <v>10.0</v>
      </c>
      <c r="M20419" s="3" t="s">
        <v>30</v>
      </c>
      <c r="N20419" s="3" t="s">
        <v>17988</v>
      </c>
      <c r="O20419" s="3" t="s">
        <v>5162</v>
      </c>
      <c r="P20419" s="4">
        <v>28568.0</v>
      </c>
      <c r="Q20419" s="3" t="s">
        <v>189</v>
      </c>
      <c r="S20419" s="3" t="s">
        <v>34</v>
      </c>
    </row>
    <row r="20420">
      <c r="A20420" s="2">
        <v>42318.71491898148</v>
      </c>
      <c r="B20420" s="3">
        <v>3.0</v>
      </c>
      <c r="C20420" s="3" t="s">
        <v>17833</v>
      </c>
      <c r="D20420" s="3" t="s">
        <v>17920</v>
      </c>
      <c r="E20420" s="3" t="s">
        <v>17921</v>
      </c>
      <c r="F20420" s="3">
        <v>2.0</v>
      </c>
      <c r="G20420" s="3">
        <v>8.0</v>
      </c>
      <c r="H20420" s="3" t="s">
        <v>17927</v>
      </c>
      <c r="I20420" s="3" t="s">
        <v>17928</v>
      </c>
      <c r="J20420" s="3" t="s">
        <v>2213</v>
      </c>
      <c r="K20420" s="3" t="s">
        <v>24</v>
      </c>
      <c r="L20420" s="3">
        <v>1.0</v>
      </c>
      <c r="M20420" s="3" t="s">
        <v>25</v>
      </c>
      <c r="N20420" s="3" t="s">
        <v>17989</v>
      </c>
      <c r="O20420" s="3" t="s">
        <v>2314</v>
      </c>
      <c r="P20420" s="4">
        <v>25007.0</v>
      </c>
      <c r="Q20420" s="3" t="s">
        <v>79</v>
      </c>
      <c r="S20420" s="3" t="s">
        <v>34</v>
      </c>
    </row>
    <row r="20421">
      <c r="A20421" s="2">
        <v>42318.71491898148</v>
      </c>
      <c r="B20421" s="3">
        <v>3.0</v>
      </c>
      <c r="C20421" s="3" t="s">
        <v>17833</v>
      </c>
      <c r="D20421" s="3" t="s">
        <v>17920</v>
      </c>
      <c r="E20421" s="3" t="s">
        <v>17921</v>
      </c>
      <c r="F20421" s="3">
        <v>2.0</v>
      </c>
      <c r="G20421" s="3">
        <v>8.0</v>
      </c>
      <c r="H20421" s="3" t="s">
        <v>17927</v>
      </c>
      <c r="I20421" s="3" t="s">
        <v>17928</v>
      </c>
      <c r="J20421" s="3" t="s">
        <v>2213</v>
      </c>
      <c r="K20421" s="3" t="s">
        <v>24</v>
      </c>
      <c r="L20421" s="3">
        <v>2.0</v>
      </c>
      <c r="M20421" s="3" t="s">
        <v>30</v>
      </c>
      <c r="N20421" s="3" t="s">
        <v>17990</v>
      </c>
      <c r="O20421" s="3" t="s">
        <v>347</v>
      </c>
      <c r="P20421" s="4">
        <v>27126.0</v>
      </c>
      <c r="Q20421" s="3" t="s">
        <v>132</v>
      </c>
      <c r="S20421" s="3" t="s">
        <v>34</v>
      </c>
    </row>
    <row r="20422">
      <c r="A20422" s="2">
        <v>42318.71491898148</v>
      </c>
      <c r="B20422" s="3">
        <v>3.0</v>
      </c>
      <c r="C20422" s="3" t="s">
        <v>17833</v>
      </c>
      <c r="D20422" s="3" t="s">
        <v>17920</v>
      </c>
      <c r="E20422" s="3" t="s">
        <v>17921</v>
      </c>
      <c r="F20422" s="3">
        <v>2.0</v>
      </c>
      <c r="G20422" s="3">
        <v>8.0</v>
      </c>
      <c r="H20422" s="3" t="s">
        <v>17927</v>
      </c>
      <c r="I20422" s="3" t="s">
        <v>17928</v>
      </c>
      <c r="J20422" s="3" t="s">
        <v>2213</v>
      </c>
      <c r="K20422" s="3" t="s">
        <v>24</v>
      </c>
      <c r="L20422" s="3">
        <v>3.0</v>
      </c>
      <c r="M20422" s="3" t="s">
        <v>25</v>
      </c>
      <c r="N20422" s="3" t="s">
        <v>2345</v>
      </c>
      <c r="O20422" s="3" t="s">
        <v>7992</v>
      </c>
      <c r="P20422" s="4">
        <v>15989.0</v>
      </c>
      <c r="Q20422" s="3" t="s">
        <v>43</v>
      </c>
      <c r="S20422" s="3" t="s">
        <v>34</v>
      </c>
    </row>
    <row r="20423">
      <c r="A20423" s="2">
        <v>42318.71491898148</v>
      </c>
      <c r="B20423" s="3">
        <v>3.0</v>
      </c>
      <c r="C20423" s="3" t="s">
        <v>17833</v>
      </c>
      <c r="D20423" s="3" t="s">
        <v>17920</v>
      </c>
      <c r="E20423" s="3" t="s">
        <v>17921</v>
      </c>
      <c r="F20423" s="3">
        <v>2.0</v>
      </c>
      <c r="G20423" s="3">
        <v>8.0</v>
      </c>
      <c r="H20423" s="3" t="s">
        <v>17927</v>
      </c>
      <c r="I20423" s="3" t="s">
        <v>17928</v>
      </c>
      <c r="J20423" s="3" t="s">
        <v>2213</v>
      </c>
      <c r="K20423" s="3" t="s">
        <v>24</v>
      </c>
      <c r="L20423" s="3">
        <v>4.0</v>
      </c>
      <c r="M20423" s="3" t="s">
        <v>30</v>
      </c>
      <c r="N20423" s="3" t="s">
        <v>17983</v>
      </c>
      <c r="O20423" s="3" t="s">
        <v>329</v>
      </c>
      <c r="P20423" s="4">
        <v>29493.0</v>
      </c>
      <c r="Q20423" s="3" t="s">
        <v>132</v>
      </c>
      <c r="S20423" s="3" t="s">
        <v>34</v>
      </c>
    </row>
    <row r="20424">
      <c r="A20424" s="2">
        <v>42318.71491898148</v>
      </c>
      <c r="B20424" s="3">
        <v>3.0</v>
      </c>
      <c r="C20424" s="3" t="s">
        <v>17833</v>
      </c>
      <c r="D20424" s="3" t="s">
        <v>17920</v>
      </c>
      <c r="E20424" s="3" t="s">
        <v>17921</v>
      </c>
      <c r="F20424" s="3">
        <v>2.0</v>
      </c>
      <c r="G20424" s="3">
        <v>8.0</v>
      </c>
      <c r="H20424" s="3" t="s">
        <v>17927</v>
      </c>
      <c r="I20424" s="3" t="s">
        <v>17928</v>
      </c>
      <c r="J20424" s="3" t="s">
        <v>2213</v>
      </c>
      <c r="K20424" s="3" t="s">
        <v>24</v>
      </c>
      <c r="L20424" s="3">
        <v>5.0</v>
      </c>
      <c r="M20424" s="3" t="s">
        <v>25</v>
      </c>
      <c r="N20424" s="3" t="s">
        <v>10246</v>
      </c>
      <c r="O20424" s="3" t="s">
        <v>1385</v>
      </c>
      <c r="P20424" s="4">
        <v>26666.0</v>
      </c>
      <c r="Q20424" s="3" t="s">
        <v>75</v>
      </c>
      <c r="S20424" s="3" t="s">
        <v>34</v>
      </c>
    </row>
    <row r="20425">
      <c r="A20425" s="2">
        <v>42318.71491898148</v>
      </c>
      <c r="B20425" s="3">
        <v>3.0</v>
      </c>
      <c r="C20425" s="3" t="s">
        <v>17833</v>
      </c>
      <c r="D20425" s="3" t="s">
        <v>17834</v>
      </c>
      <c r="E20425" s="3" t="s">
        <v>17835</v>
      </c>
      <c r="F20425" s="3">
        <v>3.0</v>
      </c>
      <c r="G20425" s="3">
        <v>3.0</v>
      </c>
      <c r="H20425" s="3" t="s">
        <v>17991</v>
      </c>
      <c r="I20425" s="3" t="s">
        <v>17992</v>
      </c>
      <c r="J20425" s="3" t="s">
        <v>2213</v>
      </c>
      <c r="K20425" s="3" t="s">
        <v>272</v>
      </c>
      <c r="L20425" s="3">
        <v>1.0</v>
      </c>
      <c r="M20425" s="3" t="s">
        <v>25</v>
      </c>
      <c r="N20425" s="3" t="s">
        <v>2404</v>
      </c>
      <c r="O20425" s="3" t="s">
        <v>1475</v>
      </c>
      <c r="P20425" s="4">
        <v>19627.0</v>
      </c>
      <c r="Q20425" s="3" t="s">
        <v>189</v>
      </c>
      <c r="R20425" s="3" t="s">
        <v>2134</v>
      </c>
      <c r="S20425" s="3" t="s">
        <v>29</v>
      </c>
    </row>
    <row r="20426">
      <c r="A20426" s="2">
        <v>42318.71491898148</v>
      </c>
      <c r="B20426" s="3">
        <v>3.0</v>
      </c>
      <c r="C20426" s="3" t="s">
        <v>17833</v>
      </c>
      <c r="D20426" s="3" t="s">
        <v>17834</v>
      </c>
      <c r="E20426" s="3" t="s">
        <v>17835</v>
      </c>
      <c r="F20426" s="3">
        <v>3.0</v>
      </c>
      <c r="G20426" s="3">
        <v>3.0</v>
      </c>
      <c r="H20426" s="3" t="s">
        <v>17991</v>
      </c>
      <c r="I20426" s="3" t="s">
        <v>17992</v>
      </c>
      <c r="J20426" s="3" t="s">
        <v>2213</v>
      </c>
      <c r="K20426" s="3" t="s">
        <v>24</v>
      </c>
      <c r="L20426" s="3">
        <v>2.0</v>
      </c>
      <c r="M20426" s="3" t="s">
        <v>30</v>
      </c>
      <c r="N20426" s="3" t="s">
        <v>17993</v>
      </c>
      <c r="O20426" s="3" t="s">
        <v>361</v>
      </c>
      <c r="P20426" s="4">
        <v>18921.0</v>
      </c>
      <c r="Q20426" s="3" t="s">
        <v>1955</v>
      </c>
      <c r="S20426" s="3" t="s">
        <v>29</v>
      </c>
    </row>
    <row r="20427">
      <c r="A20427" s="2">
        <v>42318.71491898148</v>
      </c>
      <c r="B20427" s="3">
        <v>3.0</v>
      </c>
      <c r="C20427" s="3" t="s">
        <v>17833</v>
      </c>
      <c r="D20427" s="3" t="s">
        <v>17834</v>
      </c>
      <c r="E20427" s="3" t="s">
        <v>17835</v>
      </c>
      <c r="F20427" s="3">
        <v>3.0</v>
      </c>
      <c r="G20427" s="3">
        <v>3.0</v>
      </c>
      <c r="H20427" s="3" t="s">
        <v>17991</v>
      </c>
      <c r="I20427" s="3" t="s">
        <v>17992</v>
      </c>
      <c r="J20427" s="3" t="s">
        <v>2213</v>
      </c>
      <c r="K20427" s="3" t="s">
        <v>24</v>
      </c>
      <c r="L20427" s="3">
        <v>3.0</v>
      </c>
      <c r="M20427" s="3" t="s">
        <v>25</v>
      </c>
      <c r="N20427" s="3" t="s">
        <v>17994</v>
      </c>
      <c r="O20427" s="3" t="s">
        <v>4263</v>
      </c>
      <c r="P20427" s="4">
        <v>26400.0</v>
      </c>
      <c r="Q20427" s="3" t="s">
        <v>1955</v>
      </c>
      <c r="S20427" s="3" t="s">
        <v>29</v>
      </c>
    </row>
    <row r="20428">
      <c r="A20428" s="2">
        <v>42318.71491898148</v>
      </c>
      <c r="B20428" s="3">
        <v>3.0</v>
      </c>
      <c r="C20428" s="3" t="s">
        <v>17833</v>
      </c>
      <c r="D20428" s="3" t="s">
        <v>17834</v>
      </c>
      <c r="E20428" s="3" t="s">
        <v>17835</v>
      </c>
      <c r="F20428" s="3">
        <v>3.0</v>
      </c>
      <c r="G20428" s="3">
        <v>3.0</v>
      </c>
      <c r="H20428" s="3" t="s">
        <v>17991</v>
      </c>
      <c r="I20428" s="3" t="s">
        <v>17992</v>
      </c>
      <c r="J20428" s="3" t="s">
        <v>2213</v>
      </c>
      <c r="K20428" s="3" t="s">
        <v>24</v>
      </c>
      <c r="L20428" s="3">
        <v>4.0</v>
      </c>
      <c r="M20428" s="3" t="s">
        <v>30</v>
      </c>
      <c r="N20428" s="3" t="s">
        <v>17995</v>
      </c>
      <c r="O20428" s="3" t="s">
        <v>17996</v>
      </c>
      <c r="P20428" s="4">
        <v>21289.0</v>
      </c>
      <c r="Q20428" s="3" t="s">
        <v>740</v>
      </c>
      <c r="S20428" s="3" t="s">
        <v>29</v>
      </c>
    </row>
    <row r="20429">
      <c r="A20429" s="2">
        <v>42318.71491898148</v>
      </c>
      <c r="B20429" s="3">
        <v>3.0</v>
      </c>
      <c r="C20429" s="3" t="s">
        <v>17833</v>
      </c>
      <c r="D20429" s="3" t="s">
        <v>17834</v>
      </c>
      <c r="E20429" s="3" t="s">
        <v>17835</v>
      </c>
      <c r="F20429" s="3">
        <v>3.0</v>
      </c>
      <c r="G20429" s="3">
        <v>3.0</v>
      </c>
      <c r="H20429" s="3" t="s">
        <v>17991</v>
      </c>
      <c r="I20429" s="3" t="s">
        <v>17992</v>
      </c>
      <c r="J20429" s="3" t="s">
        <v>2213</v>
      </c>
      <c r="K20429" s="3" t="s">
        <v>24</v>
      </c>
      <c r="L20429" s="3">
        <v>5.0</v>
      </c>
      <c r="M20429" s="3" t="s">
        <v>25</v>
      </c>
      <c r="N20429" s="3" t="s">
        <v>17997</v>
      </c>
      <c r="O20429" s="3" t="s">
        <v>11635</v>
      </c>
      <c r="P20429" s="4">
        <v>16857.0</v>
      </c>
      <c r="Q20429" s="3" t="s">
        <v>1205</v>
      </c>
      <c r="S20429" s="3" t="s">
        <v>29</v>
      </c>
    </row>
    <row r="20430">
      <c r="A20430" s="2">
        <v>42318.71491898148</v>
      </c>
      <c r="B20430" s="3">
        <v>3.0</v>
      </c>
      <c r="C20430" s="3" t="s">
        <v>17833</v>
      </c>
      <c r="D20430" s="3" t="s">
        <v>17834</v>
      </c>
      <c r="E20430" s="3" t="s">
        <v>17835</v>
      </c>
      <c r="F20430" s="3">
        <v>3.0</v>
      </c>
      <c r="G20430" s="3">
        <v>3.0</v>
      </c>
      <c r="H20430" s="3" t="s">
        <v>17991</v>
      </c>
      <c r="I20430" s="3" t="s">
        <v>17992</v>
      </c>
      <c r="J20430" s="3" t="s">
        <v>2213</v>
      </c>
      <c r="K20430" s="3" t="s">
        <v>24</v>
      </c>
      <c r="L20430" s="3">
        <v>6.0</v>
      </c>
      <c r="M20430" s="3" t="s">
        <v>30</v>
      </c>
      <c r="N20430" s="3" t="s">
        <v>9807</v>
      </c>
      <c r="O20430" s="3" t="s">
        <v>885</v>
      </c>
      <c r="P20430" s="4">
        <v>27218.0</v>
      </c>
      <c r="Q20430" s="3" t="s">
        <v>37</v>
      </c>
      <c r="S20430" s="3" t="s">
        <v>29</v>
      </c>
    </row>
    <row r="20431">
      <c r="A20431" s="2">
        <v>42318.71491898148</v>
      </c>
      <c r="B20431" s="3">
        <v>3.0</v>
      </c>
      <c r="C20431" s="3" t="s">
        <v>17833</v>
      </c>
      <c r="D20431" s="3" t="s">
        <v>17834</v>
      </c>
      <c r="E20431" s="3" t="s">
        <v>17835</v>
      </c>
      <c r="F20431" s="3">
        <v>3.0</v>
      </c>
      <c r="G20431" s="3">
        <v>3.0</v>
      </c>
      <c r="H20431" s="3" t="s">
        <v>17991</v>
      </c>
      <c r="I20431" s="3" t="s">
        <v>17992</v>
      </c>
      <c r="J20431" s="3" t="s">
        <v>2213</v>
      </c>
      <c r="K20431" s="3" t="s">
        <v>24</v>
      </c>
      <c r="L20431" s="3">
        <v>7.0</v>
      </c>
      <c r="M20431" s="3" t="s">
        <v>25</v>
      </c>
      <c r="N20431" s="3" t="s">
        <v>17998</v>
      </c>
      <c r="O20431" s="3" t="s">
        <v>17999</v>
      </c>
      <c r="P20431" s="4">
        <v>17693.0</v>
      </c>
      <c r="Q20431" s="3" t="s">
        <v>205</v>
      </c>
      <c r="S20431" s="3" t="s">
        <v>29</v>
      </c>
    </row>
    <row r="20432">
      <c r="A20432" s="2">
        <v>42318.71491898148</v>
      </c>
      <c r="B20432" s="3">
        <v>3.0</v>
      </c>
      <c r="C20432" s="3" t="s">
        <v>17833</v>
      </c>
      <c r="D20432" s="3" t="s">
        <v>17834</v>
      </c>
      <c r="E20432" s="3" t="s">
        <v>17835</v>
      </c>
      <c r="F20432" s="3">
        <v>3.0</v>
      </c>
      <c r="G20432" s="3">
        <v>3.0</v>
      </c>
      <c r="H20432" s="3" t="s">
        <v>17991</v>
      </c>
      <c r="I20432" s="3" t="s">
        <v>17992</v>
      </c>
      <c r="J20432" s="3" t="s">
        <v>2213</v>
      </c>
      <c r="K20432" s="3" t="s">
        <v>24</v>
      </c>
      <c r="L20432" s="3">
        <v>8.0</v>
      </c>
      <c r="M20432" s="3" t="s">
        <v>30</v>
      </c>
      <c r="N20432" s="3" t="s">
        <v>17988</v>
      </c>
      <c r="O20432" s="3" t="s">
        <v>612</v>
      </c>
      <c r="P20432" s="4">
        <v>32722.0</v>
      </c>
      <c r="Q20432" s="3" t="s">
        <v>72</v>
      </c>
      <c r="S20432" s="3" t="s">
        <v>34</v>
      </c>
    </row>
    <row r="20433">
      <c r="A20433" s="2">
        <v>42318.71491898148</v>
      </c>
      <c r="B20433" s="3">
        <v>3.0</v>
      </c>
      <c r="C20433" s="3" t="s">
        <v>17833</v>
      </c>
      <c r="D20433" s="3" t="s">
        <v>17834</v>
      </c>
      <c r="E20433" s="3" t="s">
        <v>17835</v>
      </c>
      <c r="F20433" s="3">
        <v>3.0</v>
      </c>
      <c r="G20433" s="3">
        <v>3.0</v>
      </c>
      <c r="H20433" s="3" t="s">
        <v>17991</v>
      </c>
      <c r="I20433" s="3" t="s">
        <v>17992</v>
      </c>
      <c r="J20433" s="3" t="s">
        <v>2213</v>
      </c>
      <c r="K20433" s="3" t="s">
        <v>24</v>
      </c>
      <c r="L20433" s="3">
        <v>9.0</v>
      </c>
      <c r="M20433" s="3" t="s">
        <v>25</v>
      </c>
      <c r="N20433" s="3" t="s">
        <v>18000</v>
      </c>
      <c r="O20433" s="3" t="s">
        <v>1063</v>
      </c>
      <c r="P20433" s="4">
        <v>28018.0</v>
      </c>
      <c r="Q20433" s="3" t="s">
        <v>1159</v>
      </c>
      <c r="S20433" s="3" t="s">
        <v>34</v>
      </c>
    </row>
    <row r="20434">
      <c r="A20434" s="2">
        <v>42318.71491898148</v>
      </c>
      <c r="B20434" s="3">
        <v>3.0</v>
      </c>
      <c r="C20434" s="3" t="s">
        <v>17833</v>
      </c>
      <c r="D20434" s="3" t="s">
        <v>17834</v>
      </c>
      <c r="E20434" s="3" t="s">
        <v>17835</v>
      </c>
      <c r="F20434" s="3">
        <v>3.0</v>
      </c>
      <c r="G20434" s="3">
        <v>3.0</v>
      </c>
      <c r="H20434" s="3" t="s">
        <v>17991</v>
      </c>
      <c r="I20434" s="3" t="s">
        <v>17992</v>
      </c>
      <c r="J20434" s="3" t="s">
        <v>2213</v>
      </c>
      <c r="K20434" s="3" t="s">
        <v>24</v>
      </c>
      <c r="L20434" s="3">
        <v>10.0</v>
      </c>
      <c r="M20434" s="3" t="s">
        <v>30</v>
      </c>
      <c r="N20434" s="3" t="s">
        <v>18001</v>
      </c>
      <c r="O20434" s="3" t="s">
        <v>18002</v>
      </c>
      <c r="P20434" s="4">
        <v>26950.0</v>
      </c>
      <c r="Q20434" s="3" t="s">
        <v>169</v>
      </c>
      <c r="S20434" s="3" t="s">
        <v>34</v>
      </c>
    </row>
    <row r="20435">
      <c r="A20435" s="2">
        <v>42318.71491898148</v>
      </c>
      <c r="B20435" s="3">
        <v>3.0</v>
      </c>
      <c r="C20435" s="3" t="s">
        <v>17833</v>
      </c>
      <c r="D20435" s="3" t="s">
        <v>17834</v>
      </c>
      <c r="E20435" s="3" t="s">
        <v>17835</v>
      </c>
      <c r="F20435" s="3">
        <v>3.0</v>
      </c>
      <c r="G20435" s="3">
        <v>3.0</v>
      </c>
      <c r="H20435" s="3" t="s">
        <v>17991</v>
      </c>
      <c r="I20435" s="3" t="s">
        <v>17992</v>
      </c>
      <c r="J20435" s="3" t="s">
        <v>2213</v>
      </c>
      <c r="K20435" s="3" t="s">
        <v>24</v>
      </c>
      <c r="L20435" s="3">
        <v>11.0</v>
      </c>
      <c r="M20435" s="3" t="s">
        <v>25</v>
      </c>
      <c r="N20435" s="3" t="s">
        <v>18003</v>
      </c>
      <c r="O20435" s="3" t="s">
        <v>427</v>
      </c>
      <c r="P20435" s="4">
        <v>26770.0</v>
      </c>
      <c r="Q20435" s="3" t="s">
        <v>75</v>
      </c>
      <c r="S20435" s="3" t="s">
        <v>34</v>
      </c>
    </row>
    <row r="20436">
      <c r="A20436" s="2">
        <v>42318.71491898148</v>
      </c>
      <c r="B20436" s="3">
        <v>3.0</v>
      </c>
      <c r="C20436" s="3" t="s">
        <v>17833</v>
      </c>
      <c r="D20436" s="3" t="s">
        <v>17834</v>
      </c>
      <c r="E20436" s="3" t="s">
        <v>17835</v>
      </c>
      <c r="F20436" s="3">
        <v>3.0</v>
      </c>
      <c r="G20436" s="3">
        <v>3.0</v>
      </c>
      <c r="H20436" s="3" t="s">
        <v>17991</v>
      </c>
      <c r="I20436" s="3" t="s">
        <v>17992</v>
      </c>
      <c r="J20436" s="3" t="s">
        <v>2213</v>
      </c>
      <c r="K20436" s="3" t="s">
        <v>24</v>
      </c>
      <c r="L20436" s="3">
        <v>12.0</v>
      </c>
      <c r="M20436" s="3" t="s">
        <v>30</v>
      </c>
      <c r="N20436" s="3" t="s">
        <v>18004</v>
      </c>
      <c r="O20436" s="3" t="s">
        <v>18005</v>
      </c>
      <c r="P20436" s="4">
        <v>20088.0</v>
      </c>
      <c r="Q20436" s="3" t="s">
        <v>189</v>
      </c>
      <c r="S20436" s="3" t="s">
        <v>34</v>
      </c>
    </row>
    <row r="20437">
      <c r="A20437" s="2">
        <v>42318.71491898148</v>
      </c>
      <c r="B20437" s="3">
        <v>3.0</v>
      </c>
      <c r="C20437" s="3" t="s">
        <v>17833</v>
      </c>
      <c r="D20437" s="3" t="s">
        <v>17834</v>
      </c>
      <c r="E20437" s="3" t="s">
        <v>17835</v>
      </c>
      <c r="F20437" s="3">
        <v>3.0</v>
      </c>
      <c r="G20437" s="3">
        <v>3.0</v>
      </c>
      <c r="H20437" s="3" t="s">
        <v>17991</v>
      </c>
      <c r="I20437" s="3" t="s">
        <v>17992</v>
      </c>
      <c r="J20437" s="3" t="s">
        <v>2213</v>
      </c>
      <c r="K20437" s="3" t="s">
        <v>24</v>
      </c>
      <c r="L20437" s="3">
        <v>13.0</v>
      </c>
      <c r="M20437" s="3" t="s">
        <v>25</v>
      </c>
      <c r="N20437" s="3" t="s">
        <v>16874</v>
      </c>
      <c r="O20437" s="3" t="s">
        <v>477</v>
      </c>
      <c r="P20437" s="4">
        <v>24856.0</v>
      </c>
      <c r="Q20437" s="3" t="s">
        <v>189</v>
      </c>
      <c r="S20437" s="3" t="s">
        <v>34</v>
      </c>
    </row>
    <row r="20438">
      <c r="A20438" s="2">
        <v>42318.71491898148</v>
      </c>
      <c r="B20438" s="3">
        <v>3.0</v>
      </c>
      <c r="C20438" s="3" t="s">
        <v>17833</v>
      </c>
      <c r="D20438" s="3" t="s">
        <v>17834</v>
      </c>
      <c r="E20438" s="3" t="s">
        <v>17835</v>
      </c>
      <c r="F20438" s="3">
        <v>3.0</v>
      </c>
      <c r="G20438" s="3">
        <v>3.0</v>
      </c>
      <c r="H20438" s="3" t="s">
        <v>17991</v>
      </c>
      <c r="I20438" s="3" t="s">
        <v>17992</v>
      </c>
      <c r="J20438" s="3" t="s">
        <v>2213</v>
      </c>
      <c r="K20438" s="3" t="s">
        <v>24</v>
      </c>
      <c r="L20438" s="3">
        <v>14.0</v>
      </c>
      <c r="M20438" s="3" t="s">
        <v>30</v>
      </c>
      <c r="N20438" s="3" t="s">
        <v>18006</v>
      </c>
      <c r="O20438" s="3" t="s">
        <v>1021</v>
      </c>
      <c r="P20438" s="4">
        <v>18584.0</v>
      </c>
      <c r="Q20438" s="3" t="s">
        <v>105</v>
      </c>
      <c r="S20438" s="3" t="s">
        <v>34</v>
      </c>
    </row>
    <row r="20439">
      <c r="A20439" s="2">
        <v>42318.71491898148</v>
      </c>
      <c r="B20439" s="3">
        <v>3.0</v>
      </c>
      <c r="C20439" s="3" t="s">
        <v>17833</v>
      </c>
      <c r="D20439" s="3" t="s">
        <v>17854</v>
      </c>
      <c r="E20439" s="3" t="s">
        <v>17855</v>
      </c>
      <c r="F20439" s="3">
        <v>3.0</v>
      </c>
      <c r="G20439" s="3">
        <v>3.0</v>
      </c>
      <c r="H20439" s="3" t="s">
        <v>17991</v>
      </c>
      <c r="I20439" s="3" t="s">
        <v>17992</v>
      </c>
      <c r="J20439" s="3" t="s">
        <v>2213</v>
      </c>
      <c r="K20439" s="3" t="s">
        <v>24</v>
      </c>
      <c r="L20439" s="3">
        <v>1.0</v>
      </c>
      <c r="M20439" s="3" t="s">
        <v>25</v>
      </c>
      <c r="N20439" s="3" t="s">
        <v>18007</v>
      </c>
      <c r="O20439" s="3" t="s">
        <v>18008</v>
      </c>
      <c r="P20439" s="4">
        <v>17638.0</v>
      </c>
      <c r="Q20439" s="3" t="s">
        <v>189</v>
      </c>
      <c r="S20439" s="3" t="s">
        <v>29</v>
      </c>
    </row>
    <row r="20440">
      <c r="A20440" s="2">
        <v>42318.71491898148</v>
      </c>
      <c r="B20440" s="3">
        <v>3.0</v>
      </c>
      <c r="C20440" s="3" t="s">
        <v>17833</v>
      </c>
      <c r="D20440" s="3" t="s">
        <v>17854</v>
      </c>
      <c r="E20440" s="3" t="s">
        <v>17855</v>
      </c>
      <c r="F20440" s="3">
        <v>3.0</v>
      </c>
      <c r="G20440" s="3">
        <v>3.0</v>
      </c>
      <c r="H20440" s="3" t="s">
        <v>17991</v>
      </c>
      <c r="I20440" s="3" t="s">
        <v>17992</v>
      </c>
      <c r="J20440" s="3" t="s">
        <v>2213</v>
      </c>
      <c r="K20440" s="3" t="s">
        <v>24</v>
      </c>
      <c r="L20440" s="3">
        <v>2.0</v>
      </c>
      <c r="M20440" s="3" t="s">
        <v>30</v>
      </c>
      <c r="N20440" s="3" t="s">
        <v>18009</v>
      </c>
      <c r="O20440" s="3" t="s">
        <v>215</v>
      </c>
      <c r="P20440" s="4">
        <v>29055.0</v>
      </c>
      <c r="Q20440" s="3" t="s">
        <v>189</v>
      </c>
      <c r="S20440" s="3" t="s">
        <v>29</v>
      </c>
    </row>
    <row r="20441">
      <c r="A20441" s="2">
        <v>42318.71491898148</v>
      </c>
      <c r="B20441" s="3">
        <v>3.0</v>
      </c>
      <c r="C20441" s="3" t="s">
        <v>17833</v>
      </c>
      <c r="D20441" s="3" t="s">
        <v>17854</v>
      </c>
      <c r="E20441" s="3" t="s">
        <v>17855</v>
      </c>
      <c r="F20441" s="3">
        <v>3.0</v>
      </c>
      <c r="G20441" s="3">
        <v>3.0</v>
      </c>
      <c r="H20441" s="3" t="s">
        <v>17991</v>
      </c>
      <c r="I20441" s="3" t="s">
        <v>17992</v>
      </c>
      <c r="J20441" s="3" t="s">
        <v>2213</v>
      </c>
      <c r="K20441" s="3" t="s">
        <v>24</v>
      </c>
      <c r="L20441" s="3">
        <v>3.0</v>
      </c>
      <c r="M20441" s="3" t="s">
        <v>25</v>
      </c>
      <c r="N20441" s="3" t="s">
        <v>18010</v>
      </c>
      <c r="O20441" s="3" t="s">
        <v>639</v>
      </c>
      <c r="P20441" s="4">
        <v>23886.0</v>
      </c>
      <c r="Q20441" s="3" t="s">
        <v>189</v>
      </c>
      <c r="S20441" s="3" t="s">
        <v>29</v>
      </c>
    </row>
    <row r="20442">
      <c r="A20442" s="2">
        <v>42318.71491898148</v>
      </c>
      <c r="B20442" s="3">
        <v>3.0</v>
      </c>
      <c r="C20442" s="3" t="s">
        <v>17833</v>
      </c>
      <c r="D20442" s="3" t="s">
        <v>17854</v>
      </c>
      <c r="E20442" s="3" t="s">
        <v>17855</v>
      </c>
      <c r="F20442" s="3">
        <v>3.0</v>
      </c>
      <c r="G20442" s="3">
        <v>3.0</v>
      </c>
      <c r="H20442" s="3" t="s">
        <v>17991</v>
      </c>
      <c r="I20442" s="3" t="s">
        <v>17992</v>
      </c>
      <c r="J20442" s="3" t="s">
        <v>2213</v>
      </c>
      <c r="K20442" s="3" t="s">
        <v>24</v>
      </c>
      <c r="L20442" s="3">
        <v>4.0</v>
      </c>
      <c r="M20442" s="3" t="s">
        <v>30</v>
      </c>
      <c r="N20442" s="3" t="s">
        <v>18011</v>
      </c>
      <c r="O20442" s="3" t="s">
        <v>8014</v>
      </c>
      <c r="P20442" s="4">
        <v>23276.0</v>
      </c>
      <c r="Q20442" s="3" t="s">
        <v>86</v>
      </c>
      <c r="S20442" s="3" t="s">
        <v>34</v>
      </c>
    </row>
    <row r="20443">
      <c r="A20443" s="2">
        <v>42318.71491898148</v>
      </c>
      <c r="B20443" s="3">
        <v>3.0</v>
      </c>
      <c r="C20443" s="3" t="s">
        <v>17833</v>
      </c>
      <c r="D20443" s="3" t="s">
        <v>17854</v>
      </c>
      <c r="E20443" s="3" t="s">
        <v>17855</v>
      </c>
      <c r="F20443" s="3">
        <v>3.0</v>
      </c>
      <c r="G20443" s="3">
        <v>3.0</v>
      </c>
      <c r="H20443" s="3" t="s">
        <v>17991</v>
      </c>
      <c r="I20443" s="3" t="s">
        <v>17992</v>
      </c>
      <c r="J20443" s="3" t="s">
        <v>2213</v>
      </c>
      <c r="K20443" s="3" t="s">
        <v>24</v>
      </c>
      <c r="L20443" s="3">
        <v>5.0</v>
      </c>
      <c r="M20443" s="3" t="s">
        <v>25</v>
      </c>
      <c r="N20443" s="3" t="s">
        <v>18012</v>
      </c>
      <c r="O20443" s="3" t="s">
        <v>18013</v>
      </c>
      <c r="P20443" s="4">
        <v>18814.0</v>
      </c>
      <c r="Q20443" s="3" t="s">
        <v>75</v>
      </c>
      <c r="S20443" s="3" t="s">
        <v>29</v>
      </c>
    </row>
    <row r="20444">
      <c r="A20444" s="2">
        <v>42318.71491898148</v>
      </c>
      <c r="B20444" s="3">
        <v>3.0</v>
      </c>
      <c r="C20444" s="3" t="s">
        <v>17833</v>
      </c>
      <c r="D20444" s="3" t="s">
        <v>17854</v>
      </c>
      <c r="E20444" s="3" t="s">
        <v>17855</v>
      </c>
      <c r="F20444" s="3">
        <v>3.0</v>
      </c>
      <c r="G20444" s="3">
        <v>3.0</v>
      </c>
      <c r="H20444" s="3" t="s">
        <v>17991</v>
      </c>
      <c r="I20444" s="3" t="s">
        <v>17992</v>
      </c>
      <c r="J20444" s="3" t="s">
        <v>2213</v>
      </c>
      <c r="K20444" s="3" t="s">
        <v>24</v>
      </c>
      <c r="L20444" s="3">
        <v>6.0</v>
      </c>
      <c r="M20444" s="3" t="s">
        <v>30</v>
      </c>
      <c r="N20444" s="3" t="s">
        <v>2919</v>
      </c>
      <c r="O20444" s="3" t="s">
        <v>18014</v>
      </c>
      <c r="P20444" s="4">
        <v>28890.0</v>
      </c>
      <c r="Q20444" s="3" t="s">
        <v>228</v>
      </c>
      <c r="S20444" s="3" t="s">
        <v>34</v>
      </c>
    </row>
    <row r="20445">
      <c r="A20445" s="2">
        <v>42318.71491898148</v>
      </c>
      <c r="B20445" s="3">
        <v>3.0</v>
      </c>
      <c r="C20445" s="3" t="s">
        <v>17833</v>
      </c>
      <c r="D20445" s="3" t="s">
        <v>17854</v>
      </c>
      <c r="E20445" s="3" t="s">
        <v>17855</v>
      </c>
      <c r="F20445" s="3">
        <v>3.0</v>
      </c>
      <c r="G20445" s="3">
        <v>3.0</v>
      </c>
      <c r="H20445" s="3" t="s">
        <v>17991</v>
      </c>
      <c r="I20445" s="3" t="s">
        <v>17992</v>
      </c>
      <c r="J20445" s="3" t="s">
        <v>2213</v>
      </c>
      <c r="K20445" s="3" t="s">
        <v>24</v>
      </c>
      <c r="L20445" s="3">
        <v>7.0</v>
      </c>
      <c r="M20445" s="3" t="s">
        <v>25</v>
      </c>
      <c r="N20445" s="3" t="s">
        <v>18015</v>
      </c>
      <c r="O20445" s="3" t="s">
        <v>11495</v>
      </c>
      <c r="P20445" s="4">
        <v>23094.0</v>
      </c>
      <c r="Q20445" s="3" t="s">
        <v>189</v>
      </c>
      <c r="S20445" s="3" t="s">
        <v>34</v>
      </c>
    </row>
    <row r="20446">
      <c r="A20446" s="2">
        <v>42318.71491898148</v>
      </c>
      <c r="B20446" s="3">
        <v>3.0</v>
      </c>
      <c r="C20446" s="3" t="s">
        <v>17833</v>
      </c>
      <c r="D20446" s="3" t="s">
        <v>17854</v>
      </c>
      <c r="E20446" s="3" t="s">
        <v>17855</v>
      </c>
      <c r="F20446" s="3">
        <v>3.0</v>
      </c>
      <c r="G20446" s="3">
        <v>3.0</v>
      </c>
      <c r="H20446" s="3" t="s">
        <v>17991</v>
      </c>
      <c r="I20446" s="3" t="s">
        <v>17992</v>
      </c>
      <c r="J20446" s="3" t="s">
        <v>2213</v>
      </c>
      <c r="K20446" s="3" t="s">
        <v>24</v>
      </c>
      <c r="L20446" s="3">
        <v>8.0</v>
      </c>
      <c r="M20446" s="3" t="s">
        <v>30</v>
      </c>
      <c r="N20446" s="3" t="s">
        <v>18016</v>
      </c>
      <c r="O20446" s="3" t="s">
        <v>18017</v>
      </c>
      <c r="P20446" s="4">
        <v>31546.0</v>
      </c>
      <c r="Q20446" s="3" t="s">
        <v>191</v>
      </c>
      <c r="S20446" s="3" t="s">
        <v>34</v>
      </c>
    </row>
    <row r="20447">
      <c r="A20447" s="2">
        <v>42318.71491898148</v>
      </c>
      <c r="B20447" s="3">
        <v>3.0</v>
      </c>
      <c r="C20447" s="3" t="s">
        <v>17833</v>
      </c>
      <c r="D20447" s="3" t="s">
        <v>17854</v>
      </c>
      <c r="E20447" s="3" t="s">
        <v>17855</v>
      </c>
      <c r="F20447" s="3">
        <v>3.0</v>
      </c>
      <c r="G20447" s="3">
        <v>3.0</v>
      </c>
      <c r="H20447" s="3" t="s">
        <v>17991</v>
      </c>
      <c r="I20447" s="3" t="s">
        <v>17992</v>
      </c>
      <c r="J20447" s="3" t="s">
        <v>2213</v>
      </c>
      <c r="K20447" s="3" t="s">
        <v>24</v>
      </c>
      <c r="L20447" s="3">
        <v>9.0</v>
      </c>
      <c r="M20447" s="3" t="s">
        <v>25</v>
      </c>
      <c r="N20447" s="3" t="s">
        <v>18018</v>
      </c>
      <c r="O20447" s="3" t="s">
        <v>1053</v>
      </c>
      <c r="P20447" s="4">
        <v>22135.0</v>
      </c>
      <c r="Q20447" s="3" t="s">
        <v>75</v>
      </c>
      <c r="S20447" s="3" t="s">
        <v>34</v>
      </c>
    </row>
    <row r="20448">
      <c r="A20448" s="2">
        <v>42318.71491898148</v>
      </c>
      <c r="B20448" s="3">
        <v>3.0</v>
      </c>
      <c r="C20448" s="3" t="s">
        <v>17833</v>
      </c>
      <c r="D20448" s="3" t="s">
        <v>17854</v>
      </c>
      <c r="E20448" s="3" t="s">
        <v>17855</v>
      </c>
      <c r="F20448" s="3">
        <v>3.0</v>
      </c>
      <c r="G20448" s="3">
        <v>3.0</v>
      </c>
      <c r="H20448" s="3" t="s">
        <v>17991</v>
      </c>
      <c r="I20448" s="3" t="s">
        <v>17992</v>
      </c>
      <c r="J20448" s="3" t="s">
        <v>2213</v>
      </c>
      <c r="K20448" s="3" t="s">
        <v>24</v>
      </c>
      <c r="L20448" s="3">
        <v>10.0</v>
      </c>
      <c r="M20448" s="3" t="s">
        <v>30</v>
      </c>
      <c r="N20448" s="3" t="s">
        <v>18019</v>
      </c>
      <c r="O20448" s="3" t="s">
        <v>1699</v>
      </c>
      <c r="P20448" s="4">
        <v>23639.0</v>
      </c>
      <c r="Q20448" s="3" t="s">
        <v>169</v>
      </c>
      <c r="S20448" s="3" t="s">
        <v>34</v>
      </c>
    </row>
    <row r="20449">
      <c r="A20449" s="2">
        <v>42318.71491898148</v>
      </c>
      <c r="B20449" s="3">
        <v>3.0</v>
      </c>
      <c r="C20449" s="3" t="s">
        <v>17833</v>
      </c>
      <c r="D20449" s="3" t="s">
        <v>17854</v>
      </c>
      <c r="E20449" s="3" t="s">
        <v>17855</v>
      </c>
      <c r="F20449" s="3">
        <v>3.0</v>
      </c>
      <c r="G20449" s="3">
        <v>3.0</v>
      </c>
      <c r="H20449" s="3" t="s">
        <v>17991</v>
      </c>
      <c r="I20449" s="3" t="s">
        <v>17992</v>
      </c>
      <c r="J20449" s="3" t="s">
        <v>2213</v>
      </c>
      <c r="K20449" s="3" t="s">
        <v>24</v>
      </c>
      <c r="L20449" s="3">
        <v>11.0</v>
      </c>
      <c r="M20449" s="3" t="s">
        <v>25</v>
      </c>
      <c r="N20449" s="3" t="s">
        <v>10943</v>
      </c>
      <c r="O20449" s="3" t="s">
        <v>639</v>
      </c>
      <c r="P20449" s="4">
        <v>21322.0</v>
      </c>
      <c r="Q20449" s="3" t="s">
        <v>83</v>
      </c>
      <c r="S20449" s="3" t="s">
        <v>34</v>
      </c>
    </row>
    <row r="20450">
      <c r="A20450" s="2">
        <v>42318.71491898148</v>
      </c>
      <c r="B20450" s="3">
        <v>3.0</v>
      </c>
      <c r="C20450" s="3" t="s">
        <v>17833</v>
      </c>
      <c r="D20450" s="3" t="s">
        <v>17854</v>
      </c>
      <c r="E20450" s="3" t="s">
        <v>17855</v>
      </c>
      <c r="F20450" s="3">
        <v>3.0</v>
      </c>
      <c r="G20450" s="3">
        <v>3.0</v>
      </c>
      <c r="H20450" s="3" t="s">
        <v>17991</v>
      </c>
      <c r="I20450" s="3" t="s">
        <v>17992</v>
      </c>
      <c r="J20450" s="3" t="s">
        <v>2213</v>
      </c>
      <c r="K20450" s="3" t="s">
        <v>24</v>
      </c>
      <c r="L20450" s="3">
        <v>12.0</v>
      </c>
      <c r="M20450" s="3" t="s">
        <v>30</v>
      </c>
      <c r="N20450" s="3" t="s">
        <v>3153</v>
      </c>
      <c r="O20450" s="3" t="s">
        <v>7835</v>
      </c>
      <c r="P20450" s="4">
        <v>30692.0</v>
      </c>
      <c r="Q20450" s="3" t="s">
        <v>55</v>
      </c>
      <c r="S20450" s="3" t="s">
        <v>34</v>
      </c>
    </row>
    <row r="20451">
      <c r="A20451" s="2">
        <v>42318.71491898148</v>
      </c>
      <c r="B20451" s="3">
        <v>3.0</v>
      </c>
      <c r="C20451" s="3" t="s">
        <v>17833</v>
      </c>
      <c r="D20451" s="3" t="s">
        <v>17867</v>
      </c>
      <c r="E20451" s="3" t="s">
        <v>17868</v>
      </c>
      <c r="F20451" s="3">
        <v>3.0</v>
      </c>
      <c r="G20451" s="3">
        <v>3.0</v>
      </c>
      <c r="H20451" s="3" t="s">
        <v>17991</v>
      </c>
      <c r="I20451" s="3" t="s">
        <v>17992</v>
      </c>
      <c r="J20451" s="3" t="s">
        <v>2213</v>
      </c>
      <c r="K20451" s="3" t="s">
        <v>24</v>
      </c>
      <c r="L20451" s="3">
        <v>1.0</v>
      </c>
      <c r="M20451" s="3" t="s">
        <v>30</v>
      </c>
      <c r="N20451" s="3" t="s">
        <v>1442</v>
      </c>
      <c r="O20451" s="3" t="s">
        <v>834</v>
      </c>
      <c r="P20451" s="4">
        <v>28445.0</v>
      </c>
      <c r="Q20451" s="3" t="s">
        <v>33</v>
      </c>
      <c r="S20451" s="3" t="s">
        <v>34</v>
      </c>
    </row>
    <row r="20452">
      <c r="A20452" s="2">
        <v>42318.71491898148</v>
      </c>
      <c r="B20452" s="3">
        <v>3.0</v>
      </c>
      <c r="C20452" s="3" t="s">
        <v>17833</v>
      </c>
      <c r="D20452" s="3" t="s">
        <v>17867</v>
      </c>
      <c r="E20452" s="3" t="s">
        <v>17868</v>
      </c>
      <c r="F20452" s="3">
        <v>3.0</v>
      </c>
      <c r="G20452" s="3">
        <v>3.0</v>
      </c>
      <c r="H20452" s="3" t="s">
        <v>17991</v>
      </c>
      <c r="I20452" s="3" t="s">
        <v>17992</v>
      </c>
      <c r="J20452" s="3" t="s">
        <v>2213</v>
      </c>
      <c r="K20452" s="3" t="s">
        <v>24</v>
      </c>
      <c r="L20452" s="3">
        <v>2.0</v>
      </c>
      <c r="M20452" s="3" t="s">
        <v>25</v>
      </c>
      <c r="N20452" s="3" t="s">
        <v>18020</v>
      </c>
      <c r="O20452" s="3" t="s">
        <v>536</v>
      </c>
      <c r="P20452" s="4">
        <v>18852.0</v>
      </c>
      <c r="Q20452" s="3" t="s">
        <v>105</v>
      </c>
      <c r="S20452" s="3" t="s">
        <v>29</v>
      </c>
    </row>
    <row r="20453">
      <c r="A20453" s="2">
        <v>42318.71491898148</v>
      </c>
      <c r="B20453" s="3">
        <v>3.0</v>
      </c>
      <c r="C20453" s="3" t="s">
        <v>17833</v>
      </c>
      <c r="D20453" s="3" t="s">
        <v>17867</v>
      </c>
      <c r="E20453" s="3" t="s">
        <v>17868</v>
      </c>
      <c r="F20453" s="3">
        <v>3.0</v>
      </c>
      <c r="G20453" s="3">
        <v>3.0</v>
      </c>
      <c r="H20453" s="3" t="s">
        <v>17991</v>
      </c>
      <c r="I20453" s="3" t="s">
        <v>17992</v>
      </c>
      <c r="J20453" s="3" t="s">
        <v>2213</v>
      </c>
      <c r="K20453" s="3" t="s">
        <v>24</v>
      </c>
      <c r="L20453" s="3">
        <v>3.0</v>
      </c>
      <c r="M20453" s="3" t="s">
        <v>30</v>
      </c>
      <c r="N20453" s="3" t="s">
        <v>5750</v>
      </c>
      <c r="O20453" s="3" t="s">
        <v>18021</v>
      </c>
      <c r="P20453" s="4">
        <v>18625.0</v>
      </c>
      <c r="Q20453" s="3" t="s">
        <v>105</v>
      </c>
      <c r="S20453" s="3" t="s">
        <v>34</v>
      </c>
    </row>
    <row r="20454">
      <c r="A20454" s="2">
        <v>42318.71491898148</v>
      </c>
      <c r="B20454" s="3">
        <v>3.0</v>
      </c>
      <c r="C20454" s="3" t="s">
        <v>17833</v>
      </c>
      <c r="D20454" s="3" t="s">
        <v>17867</v>
      </c>
      <c r="E20454" s="3" t="s">
        <v>17868</v>
      </c>
      <c r="F20454" s="3">
        <v>3.0</v>
      </c>
      <c r="G20454" s="3">
        <v>3.0</v>
      </c>
      <c r="H20454" s="3" t="s">
        <v>17991</v>
      </c>
      <c r="I20454" s="3" t="s">
        <v>17992</v>
      </c>
      <c r="J20454" s="3" t="s">
        <v>2213</v>
      </c>
      <c r="K20454" s="3" t="s">
        <v>24</v>
      </c>
      <c r="L20454" s="3">
        <v>4.0</v>
      </c>
      <c r="M20454" s="3" t="s">
        <v>25</v>
      </c>
      <c r="N20454" s="3" t="s">
        <v>18022</v>
      </c>
      <c r="O20454" s="3" t="s">
        <v>18023</v>
      </c>
      <c r="P20454" s="4">
        <v>29092.0</v>
      </c>
      <c r="Q20454" s="3" t="s">
        <v>33</v>
      </c>
      <c r="S20454" s="3" t="s">
        <v>34</v>
      </c>
    </row>
    <row r="20455">
      <c r="A20455" s="2">
        <v>42318.71491898148</v>
      </c>
      <c r="B20455" s="3">
        <v>3.0</v>
      </c>
      <c r="C20455" s="3" t="s">
        <v>17833</v>
      </c>
      <c r="D20455" s="3" t="s">
        <v>17867</v>
      </c>
      <c r="E20455" s="3" t="s">
        <v>17868</v>
      </c>
      <c r="F20455" s="3">
        <v>3.0</v>
      </c>
      <c r="G20455" s="3">
        <v>3.0</v>
      </c>
      <c r="H20455" s="3" t="s">
        <v>17991</v>
      </c>
      <c r="I20455" s="3" t="s">
        <v>17992</v>
      </c>
      <c r="J20455" s="3" t="s">
        <v>2213</v>
      </c>
      <c r="K20455" s="3" t="s">
        <v>24</v>
      </c>
      <c r="L20455" s="3">
        <v>5.0</v>
      </c>
      <c r="M20455" s="3" t="s">
        <v>30</v>
      </c>
      <c r="N20455" s="3" t="s">
        <v>18024</v>
      </c>
      <c r="O20455" s="3" t="s">
        <v>112</v>
      </c>
      <c r="P20455" s="4">
        <v>22148.0</v>
      </c>
      <c r="Q20455" s="3" t="s">
        <v>189</v>
      </c>
      <c r="S20455" s="3" t="s">
        <v>34</v>
      </c>
    </row>
    <row r="20456">
      <c r="A20456" s="2">
        <v>42318.71491898148</v>
      </c>
      <c r="B20456" s="3">
        <v>3.0</v>
      </c>
      <c r="C20456" s="3" t="s">
        <v>17833</v>
      </c>
      <c r="D20456" s="3" t="s">
        <v>17875</v>
      </c>
      <c r="E20456" s="3" t="s">
        <v>17876</v>
      </c>
      <c r="F20456" s="3">
        <v>3.0</v>
      </c>
      <c r="G20456" s="3">
        <v>3.0</v>
      </c>
      <c r="H20456" s="3" t="s">
        <v>17991</v>
      </c>
      <c r="I20456" s="3" t="s">
        <v>17992</v>
      </c>
      <c r="J20456" s="3" t="s">
        <v>2213</v>
      </c>
      <c r="K20456" s="3" t="s">
        <v>24</v>
      </c>
      <c r="L20456" s="3">
        <v>1.0</v>
      </c>
      <c r="M20456" s="3" t="s">
        <v>25</v>
      </c>
      <c r="N20456" s="3" t="s">
        <v>17768</v>
      </c>
      <c r="O20456" s="3" t="s">
        <v>16639</v>
      </c>
      <c r="P20456" s="4">
        <v>16242.0</v>
      </c>
      <c r="Q20456" s="3" t="s">
        <v>33</v>
      </c>
      <c r="S20456" s="3" t="s">
        <v>29</v>
      </c>
    </row>
    <row r="20457">
      <c r="A20457" s="2">
        <v>42318.71491898148</v>
      </c>
      <c r="B20457" s="3">
        <v>3.0</v>
      </c>
      <c r="C20457" s="3" t="s">
        <v>17833</v>
      </c>
      <c r="D20457" s="3" t="s">
        <v>17875</v>
      </c>
      <c r="E20457" s="3" t="s">
        <v>17876</v>
      </c>
      <c r="F20457" s="3">
        <v>3.0</v>
      </c>
      <c r="G20457" s="3">
        <v>3.0</v>
      </c>
      <c r="H20457" s="3" t="s">
        <v>17991</v>
      </c>
      <c r="I20457" s="3" t="s">
        <v>17992</v>
      </c>
      <c r="J20457" s="3" t="s">
        <v>2213</v>
      </c>
      <c r="K20457" s="3" t="s">
        <v>24</v>
      </c>
      <c r="L20457" s="3">
        <v>2.0</v>
      </c>
      <c r="M20457" s="3" t="s">
        <v>30</v>
      </c>
      <c r="N20457" s="3" t="s">
        <v>8503</v>
      </c>
      <c r="O20457" s="3" t="s">
        <v>18025</v>
      </c>
      <c r="P20457" s="4">
        <v>30718.0</v>
      </c>
      <c r="Q20457" s="3" t="s">
        <v>75</v>
      </c>
      <c r="S20457" s="3" t="s">
        <v>34</v>
      </c>
    </row>
    <row r="20458">
      <c r="A20458" s="2">
        <v>42318.71491898148</v>
      </c>
      <c r="B20458" s="3">
        <v>3.0</v>
      </c>
      <c r="C20458" s="3" t="s">
        <v>17833</v>
      </c>
      <c r="D20458" s="3" t="s">
        <v>17875</v>
      </c>
      <c r="E20458" s="3" t="s">
        <v>17876</v>
      </c>
      <c r="F20458" s="3">
        <v>3.0</v>
      </c>
      <c r="G20458" s="3">
        <v>3.0</v>
      </c>
      <c r="H20458" s="3" t="s">
        <v>17991</v>
      </c>
      <c r="I20458" s="3" t="s">
        <v>17992</v>
      </c>
      <c r="J20458" s="3" t="s">
        <v>2213</v>
      </c>
      <c r="K20458" s="3" t="s">
        <v>24</v>
      </c>
      <c r="L20458" s="3">
        <v>3.0</v>
      </c>
      <c r="M20458" s="3" t="s">
        <v>25</v>
      </c>
      <c r="N20458" s="3" t="s">
        <v>18026</v>
      </c>
      <c r="O20458" s="3" t="s">
        <v>18027</v>
      </c>
      <c r="P20458" s="4">
        <v>20455.0</v>
      </c>
      <c r="Q20458" s="3" t="s">
        <v>75</v>
      </c>
      <c r="S20458" s="3" t="s">
        <v>34</v>
      </c>
    </row>
    <row r="20459">
      <c r="A20459" s="2">
        <v>42318.71491898148</v>
      </c>
      <c r="B20459" s="3">
        <v>3.0</v>
      </c>
      <c r="C20459" s="3" t="s">
        <v>17833</v>
      </c>
      <c r="D20459" s="3" t="s">
        <v>17875</v>
      </c>
      <c r="E20459" s="3" t="s">
        <v>17876</v>
      </c>
      <c r="F20459" s="3">
        <v>3.0</v>
      </c>
      <c r="G20459" s="3">
        <v>3.0</v>
      </c>
      <c r="H20459" s="3" t="s">
        <v>17991</v>
      </c>
      <c r="I20459" s="3" t="s">
        <v>17992</v>
      </c>
      <c r="J20459" s="3" t="s">
        <v>2213</v>
      </c>
      <c r="K20459" s="3" t="s">
        <v>24</v>
      </c>
      <c r="L20459" s="3">
        <v>4.0</v>
      </c>
      <c r="M20459" s="3" t="s">
        <v>30</v>
      </c>
      <c r="N20459" s="3" t="s">
        <v>715</v>
      </c>
      <c r="O20459" s="3" t="s">
        <v>1195</v>
      </c>
      <c r="P20459" s="4">
        <v>30653.0</v>
      </c>
      <c r="Q20459" s="3" t="s">
        <v>40</v>
      </c>
      <c r="S20459" s="3" t="s">
        <v>34</v>
      </c>
    </row>
    <row r="20460">
      <c r="A20460" s="2">
        <v>42318.71491898148</v>
      </c>
      <c r="B20460" s="3">
        <v>3.0</v>
      </c>
      <c r="C20460" s="3" t="s">
        <v>17833</v>
      </c>
      <c r="D20460" s="3" t="s">
        <v>17875</v>
      </c>
      <c r="E20460" s="3" t="s">
        <v>17876</v>
      </c>
      <c r="F20460" s="3">
        <v>3.0</v>
      </c>
      <c r="G20460" s="3">
        <v>3.0</v>
      </c>
      <c r="H20460" s="3" t="s">
        <v>17991</v>
      </c>
      <c r="I20460" s="3" t="s">
        <v>17992</v>
      </c>
      <c r="J20460" s="3" t="s">
        <v>2213</v>
      </c>
      <c r="K20460" s="3" t="s">
        <v>24</v>
      </c>
      <c r="L20460" s="3">
        <v>5.0</v>
      </c>
      <c r="M20460" s="3" t="s">
        <v>25</v>
      </c>
      <c r="N20460" s="3" t="s">
        <v>18028</v>
      </c>
      <c r="O20460" s="3" t="s">
        <v>18029</v>
      </c>
      <c r="P20460" s="4">
        <v>30784.0</v>
      </c>
      <c r="Q20460" s="3" t="s">
        <v>40</v>
      </c>
      <c r="S20460" s="3" t="s">
        <v>34</v>
      </c>
    </row>
    <row r="20461">
      <c r="A20461" s="2">
        <v>42318.71491898148</v>
      </c>
      <c r="B20461" s="3">
        <v>3.0</v>
      </c>
      <c r="C20461" s="3" t="s">
        <v>17833</v>
      </c>
      <c r="D20461" s="3" t="s">
        <v>17884</v>
      </c>
      <c r="E20461" s="3" t="s">
        <v>17885</v>
      </c>
      <c r="F20461" s="3">
        <v>3.0</v>
      </c>
      <c r="G20461" s="3">
        <v>3.0</v>
      </c>
      <c r="H20461" s="3" t="s">
        <v>17991</v>
      </c>
      <c r="I20461" s="3" t="s">
        <v>17992</v>
      </c>
      <c r="J20461" s="3" t="s">
        <v>2213</v>
      </c>
      <c r="K20461" s="3" t="s">
        <v>24</v>
      </c>
      <c r="L20461" s="3">
        <v>1.0</v>
      </c>
      <c r="M20461" s="3" t="s">
        <v>25</v>
      </c>
      <c r="N20461" s="3" t="s">
        <v>18030</v>
      </c>
      <c r="O20461" s="3" t="s">
        <v>377</v>
      </c>
      <c r="P20461" s="4">
        <v>27996.0</v>
      </c>
      <c r="Q20461" s="3" t="s">
        <v>40</v>
      </c>
      <c r="S20461" s="3" t="s">
        <v>29</v>
      </c>
    </row>
    <row r="20462">
      <c r="A20462" s="2">
        <v>42318.71491898148</v>
      </c>
      <c r="B20462" s="3">
        <v>3.0</v>
      </c>
      <c r="C20462" s="3" t="s">
        <v>17833</v>
      </c>
      <c r="D20462" s="3" t="s">
        <v>17884</v>
      </c>
      <c r="E20462" s="3" t="s">
        <v>17885</v>
      </c>
      <c r="F20462" s="3">
        <v>3.0</v>
      </c>
      <c r="G20462" s="3">
        <v>3.0</v>
      </c>
      <c r="H20462" s="3" t="s">
        <v>17991</v>
      </c>
      <c r="I20462" s="3" t="s">
        <v>17992</v>
      </c>
      <c r="J20462" s="3" t="s">
        <v>2213</v>
      </c>
      <c r="K20462" s="3" t="s">
        <v>24</v>
      </c>
      <c r="L20462" s="3">
        <v>2.0</v>
      </c>
      <c r="M20462" s="3" t="s">
        <v>30</v>
      </c>
      <c r="N20462" s="3" t="s">
        <v>12487</v>
      </c>
      <c r="O20462" s="3" t="s">
        <v>1519</v>
      </c>
      <c r="P20462" s="4">
        <v>18908.0</v>
      </c>
      <c r="Q20462" s="3" t="s">
        <v>145</v>
      </c>
      <c r="S20462" s="3" t="s">
        <v>34</v>
      </c>
    </row>
    <row r="20463">
      <c r="A20463" s="2">
        <v>42318.71491898148</v>
      </c>
      <c r="B20463" s="3">
        <v>3.0</v>
      </c>
      <c r="C20463" s="3" t="s">
        <v>17833</v>
      </c>
      <c r="D20463" s="3" t="s">
        <v>17884</v>
      </c>
      <c r="E20463" s="3" t="s">
        <v>17885</v>
      </c>
      <c r="F20463" s="3">
        <v>3.0</v>
      </c>
      <c r="G20463" s="3">
        <v>3.0</v>
      </c>
      <c r="H20463" s="3" t="s">
        <v>17991</v>
      </c>
      <c r="I20463" s="3" t="s">
        <v>17992</v>
      </c>
      <c r="J20463" s="3" t="s">
        <v>2213</v>
      </c>
      <c r="K20463" s="3" t="s">
        <v>24</v>
      </c>
      <c r="L20463" s="3">
        <v>3.0</v>
      </c>
      <c r="M20463" s="3" t="s">
        <v>25</v>
      </c>
      <c r="N20463" s="3" t="s">
        <v>7111</v>
      </c>
      <c r="O20463" s="3" t="s">
        <v>580</v>
      </c>
      <c r="P20463" s="4">
        <v>23923.0</v>
      </c>
      <c r="Q20463" s="3" t="s">
        <v>169</v>
      </c>
      <c r="S20463" s="3" t="s">
        <v>29</v>
      </c>
    </row>
    <row r="20464">
      <c r="A20464" s="2">
        <v>42318.71491898148</v>
      </c>
      <c r="B20464" s="3">
        <v>3.0</v>
      </c>
      <c r="C20464" s="3" t="s">
        <v>17833</v>
      </c>
      <c r="D20464" s="3" t="s">
        <v>17884</v>
      </c>
      <c r="E20464" s="3" t="s">
        <v>17885</v>
      </c>
      <c r="F20464" s="3">
        <v>3.0</v>
      </c>
      <c r="G20464" s="3">
        <v>3.0</v>
      </c>
      <c r="H20464" s="3" t="s">
        <v>17991</v>
      </c>
      <c r="I20464" s="3" t="s">
        <v>17992</v>
      </c>
      <c r="J20464" s="3" t="s">
        <v>2213</v>
      </c>
      <c r="K20464" s="3" t="s">
        <v>24</v>
      </c>
      <c r="L20464" s="3">
        <v>4.0</v>
      </c>
      <c r="M20464" s="3" t="s">
        <v>30</v>
      </c>
      <c r="N20464" s="3" t="s">
        <v>11882</v>
      </c>
      <c r="O20464" s="3" t="s">
        <v>32</v>
      </c>
      <c r="P20464" s="4">
        <v>22945.0</v>
      </c>
      <c r="Q20464" s="3" t="s">
        <v>33</v>
      </c>
      <c r="S20464" s="3" t="s">
        <v>34</v>
      </c>
    </row>
    <row r="20465">
      <c r="A20465" s="2">
        <v>42318.71491898148</v>
      </c>
      <c r="B20465" s="3">
        <v>3.0</v>
      </c>
      <c r="C20465" s="3" t="s">
        <v>17833</v>
      </c>
      <c r="D20465" s="3" t="s">
        <v>17884</v>
      </c>
      <c r="E20465" s="3" t="s">
        <v>17885</v>
      </c>
      <c r="F20465" s="3">
        <v>3.0</v>
      </c>
      <c r="G20465" s="3">
        <v>3.0</v>
      </c>
      <c r="H20465" s="3" t="s">
        <v>17991</v>
      </c>
      <c r="I20465" s="3" t="s">
        <v>17992</v>
      </c>
      <c r="J20465" s="3" t="s">
        <v>2213</v>
      </c>
      <c r="K20465" s="3" t="s">
        <v>24</v>
      </c>
      <c r="L20465" s="3">
        <v>5.0</v>
      </c>
      <c r="M20465" s="3" t="s">
        <v>25</v>
      </c>
      <c r="N20465" s="3" t="s">
        <v>13913</v>
      </c>
      <c r="O20465" s="3" t="s">
        <v>1588</v>
      </c>
      <c r="P20465" s="4">
        <v>26136.0</v>
      </c>
      <c r="Q20465" s="3" t="s">
        <v>169</v>
      </c>
      <c r="S20465" s="3" t="s">
        <v>34</v>
      </c>
    </row>
    <row r="20466">
      <c r="A20466" s="2">
        <v>42318.71491898148</v>
      </c>
      <c r="B20466" s="3">
        <v>3.0</v>
      </c>
      <c r="C20466" s="3" t="s">
        <v>17833</v>
      </c>
      <c r="D20466" s="3" t="s">
        <v>17884</v>
      </c>
      <c r="E20466" s="3" t="s">
        <v>17885</v>
      </c>
      <c r="F20466" s="3">
        <v>3.0</v>
      </c>
      <c r="G20466" s="3">
        <v>3.0</v>
      </c>
      <c r="H20466" s="3" t="s">
        <v>17991</v>
      </c>
      <c r="I20466" s="3" t="s">
        <v>17992</v>
      </c>
      <c r="J20466" s="3" t="s">
        <v>2213</v>
      </c>
      <c r="K20466" s="3" t="s">
        <v>24</v>
      </c>
      <c r="L20466" s="3">
        <v>6.0</v>
      </c>
      <c r="M20466" s="3" t="s">
        <v>30</v>
      </c>
      <c r="N20466" s="3" t="s">
        <v>1019</v>
      </c>
      <c r="O20466" s="3" t="s">
        <v>85</v>
      </c>
      <c r="P20466" s="4">
        <v>23533.0</v>
      </c>
      <c r="Q20466" s="3" t="s">
        <v>52</v>
      </c>
      <c r="S20466" s="3" t="s">
        <v>34</v>
      </c>
    </row>
    <row r="20467">
      <c r="A20467" s="2">
        <v>42318.71491898148</v>
      </c>
      <c r="B20467" s="3">
        <v>3.0</v>
      </c>
      <c r="C20467" s="3" t="s">
        <v>17833</v>
      </c>
      <c r="D20467" s="3" t="s">
        <v>17884</v>
      </c>
      <c r="E20467" s="3" t="s">
        <v>17885</v>
      </c>
      <c r="F20467" s="3">
        <v>3.0</v>
      </c>
      <c r="G20467" s="3">
        <v>3.0</v>
      </c>
      <c r="H20467" s="3" t="s">
        <v>17991</v>
      </c>
      <c r="I20467" s="3" t="s">
        <v>17992</v>
      </c>
      <c r="J20467" s="3" t="s">
        <v>2213</v>
      </c>
      <c r="K20467" s="3" t="s">
        <v>24</v>
      </c>
      <c r="L20467" s="3">
        <v>7.0</v>
      </c>
      <c r="M20467" s="3" t="s">
        <v>25</v>
      </c>
      <c r="N20467" s="3" t="s">
        <v>18031</v>
      </c>
      <c r="O20467" s="3" t="s">
        <v>18032</v>
      </c>
      <c r="P20467" s="4">
        <v>29364.0</v>
      </c>
      <c r="Q20467" s="3" t="s">
        <v>79</v>
      </c>
      <c r="S20467" s="3" t="s">
        <v>34</v>
      </c>
    </row>
    <row r="20468">
      <c r="A20468" s="2">
        <v>42318.71491898148</v>
      </c>
      <c r="B20468" s="3">
        <v>3.0</v>
      </c>
      <c r="C20468" s="3" t="s">
        <v>17833</v>
      </c>
      <c r="D20468" s="3" t="s">
        <v>17884</v>
      </c>
      <c r="E20468" s="3" t="s">
        <v>17885</v>
      </c>
      <c r="F20468" s="3">
        <v>3.0</v>
      </c>
      <c r="G20468" s="3">
        <v>3.0</v>
      </c>
      <c r="H20468" s="3" t="s">
        <v>17991</v>
      </c>
      <c r="I20468" s="3" t="s">
        <v>17992</v>
      </c>
      <c r="J20468" s="3" t="s">
        <v>2213</v>
      </c>
      <c r="K20468" s="3" t="s">
        <v>24</v>
      </c>
      <c r="L20468" s="3">
        <v>8.0</v>
      </c>
      <c r="M20468" s="3" t="s">
        <v>30</v>
      </c>
      <c r="N20468" s="3" t="s">
        <v>13811</v>
      </c>
      <c r="O20468" s="3" t="s">
        <v>448</v>
      </c>
      <c r="P20468" s="4">
        <v>25288.0</v>
      </c>
      <c r="Q20468" s="3" t="s">
        <v>228</v>
      </c>
      <c r="S20468" s="3" t="s">
        <v>34</v>
      </c>
    </row>
    <row r="20469">
      <c r="A20469" s="2">
        <v>42318.71491898148</v>
      </c>
      <c r="B20469" s="3">
        <v>3.0</v>
      </c>
      <c r="C20469" s="3" t="s">
        <v>17833</v>
      </c>
      <c r="D20469" s="3" t="s">
        <v>17884</v>
      </c>
      <c r="E20469" s="3" t="s">
        <v>17885</v>
      </c>
      <c r="F20469" s="3">
        <v>3.0</v>
      </c>
      <c r="G20469" s="3">
        <v>3.0</v>
      </c>
      <c r="H20469" s="3" t="s">
        <v>17991</v>
      </c>
      <c r="I20469" s="3" t="s">
        <v>17992</v>
      </c>
      <c r="J20469" s="3" t="s">
        <v>2213</v>
      </c>
      <c r="K20469" s="3" t="s">
        <v>24</v>
      </c>
      <c r="L20469" s="3">
        <v>9.0</v>
      </c>
      <c r="M20469" s="3" t="s">
        <v>25</v>
      </c>
      <c r="N20469" s="3" t="s">
        <v>18033</v>
      </c>
      <c r="O20469" s="3" t="s">
        <v>281</v>
      </c>
      <c r="P20469" s="4">
        <v>21400.0</v>
      </c>
      <c r="Q20469" s="3" t="s">
        <v>115</v>
      </c>
      <c r="S20469" s="3" t="s">
        <v>34</v>
      </c>
    </row>
    <row r="20470">
      <c r="A20470" s="2">
        <v>42318.71491898148</v>
      </c>
      <c r="B20470" s="3">
        <v>3.0</v>
      </c>
      <c r="C20470" s="3" t="s">
        <v>17833</v>
      </c>
      <c r="D20470" s="3" t="s">
        <v>17894</v>
      </c>
      <c r="E20470" s="3" t="s">
        <v>17895</v>
      </c>
      <c r="F20470" s="3">
        <v>3.0</v>
      </c>
      <c r="G20470" s="3">
        <v>3.0</v>
      </c>
      <c r="H20470" s="3" t="s">
        <v>17991</v>
      </c>
      <c r="I20470" s="3" t="s">
        <v>17992</v>
      </c>
      <c r="J20470" s="3" t="s">
        <v>2213</v>
      </c>
      <c r="K20470" s="3" t="s">
        <v>24</v>
      </c>
      <c r="L20470" s="3">
        <v>1.0</v>
      </c>
      <c r="M20470" s="3" t="s">
        <v>30</v>
      </c>
      <c r="N20470" s="3" t="s">
        <v>8798</v>
      </c>
      <c r="O20470" s="3" t="s">
        <v>18034</v>
      </c>
      <c r="P20470" s="4">
        <v>32228.0</v>
      </c>
      <c r="Q20470" s="3" t="s">
        <v>52</v>
      </c>
      <c r="S20470" s="3" t="s">
        <v>34</v>
      </c>
    </row>
    <row r="20471">
      <c r="A20471" s="2">
        <v>42318.71491898148</v>
      </c>
      <c r="B20471" s="3">
        <v>3.0</v>
      </c>
      <c r="C20471" s="3" t="s">
        <v>17833</v>
      </c>
      <c r="D20471" s="3" t="s">
        <v>17894</v>
      </c>
      <c r="E20471" s="3" t="s">
        <v>17895</v>
      </c>
      <c r="F20471" s="3">
        <v>3.0</v>
      </c>
      <c r="G20471" s="3">
        <v>3.0</v>
      </c>
      <c r="H20471" s="3" t="s">
        <v>17991</v>
      </c>
      <c r="I20471" s="3" t="s">
        <v>17992</v>
      </c>
      <c r="J20471" s="3" t="s">
        <v>2213</v>
      </c>
      <c r="K20471" s="3" t="s">
        <v>24</v>
      </c>
      <c r="L20471" s="3">
        <v>2.0</v>
      </c>
      <c r="M20471" s="3" t="s">
        <v>25</v>
      </c>
      <c r="N20471" s="3" t="s">
        <v>18035</v>
      </c>
      <c r="O20471" s="3" t="s">
        <v>580</v>
      </c>
      <c r="P20471" s="4">
        <v>26499.0</v>
      </c>
      <c r="Q20471" s="3" t="s">
        <v>132</v>
      </c>
      <c r="S20471" s="3" t="s">
        <v>34</v>
      </c>
    </row>
    <row r="20472">
      <c r="A20472" s="2">
        <v>42318.71491898148</v>
      </c>
      <c r="B20472" s="3">
        <v>3.0</v>
      </c>
      <c r="C20472" s="3" t="s">
        <v>17833</v>
      </c>
      <c r="D20472" s="3" t="s">
        <v>17894</v>
      </c>
      <c r="E20472" s="3" t="s">
        <v>17895</v>
      </c>
      <c r="F20472" s="3">
        <v>3.0</v>
      </c>
      <c r="G20472" s="3">
        <v>3.0</v>
      </c>
      <c r="H20472" s="3" t="s">
        <v>17991</v>
      </c>
      <c r="I20472" s="3" t="s">
        <v>17992</v>
      </c>
      <c r="J20472" s="3" t="s">
        <v>2213</v>
      </c>
      <c r="K20472" s="3" t="s">
        <v>24</v>
      </c>
      <c r="L20472" s="3">
        <v>3.0</v>
      </c>
      <c r="M20472" s="3" t="s">
        <v>30</v>
      </c>
      <c r="N20472" s="3" t="s">
        <v>1046</v>
      </c>
      <c r="O20472" s="3" t="s">
        <v>129</v>
      </c>
      <c r="P20472" s="4">
        <v>33343.0</v>
      </c>
      <c r="Q20472" s="3" t="s">
        <v>191</v>
      </c>
      <c r="S20472" s="3" t="s">
        <v>34</v>
      </c>
    </row>
    <row r="20473">
      <c r="A20473" s="2">
        <v>42318.71491898148</v>
      </c>
      <c r="B20473" s="3">
        <v>3.0</v>
      </c>
      <c r="C20473" s="3" t="s">
        <v>17833</v>
      </c>
      <c r="D20473" s="3" t="s">
        <v>17894</v>
      </c>
      <c r="E20473" s="3" t="s">
        <v>17895</v>
      </c>
      <c r="F20473" s="3">
        <v>3.0</v>
      </c>
      <c r="G20473" s="3">
        <v>3.0</v>
      </c>
      <c r="H20473" s="3" t="s">
        <v>17991</v>
      </c>
      <c r="I20473" s="3" t="s">
        <v>17992</v>
      </c>
      <c r="J20473" s="3" t="s">
        <v>2213</v>
      </c>
      <c r="K20473" s="3" t="s">
        <v>24</v>
      </c>
      <c r="L20473" s="3">
        <v>4.0</v>
      </c>
      <c r="M20473" s="3" t="s">
        <v>25</v>
      </c>
      <c r="N20473" s="3" t="s">
        <v>17902</v>
      </c>
      <c r="O20473" s="3" t="s">
        <v>240</v>
      </c>
      <c r="P20473" s="4">
        <v>28481.0</v>
      </c>
      <c r="Q20473" s="3" t="s">
        <v>52</v>
      </c>
      <c r="S20473" s="3" t="s">
        <v>34</v>
      </c>
    </row>
    <row r="20474">
      <c r="A20474" s="2">
        <v>42318.71491898148</v>
      </c>
      <c r="B20474" s="3">
        <v>3.0</v>
      </c>
      <c r="C20474" s="3" t="s">
        <v>17833</v>
      </c>
      <c r="D20474" s="3" t="s">
        <v>17894</v>
      </c>
      <c r="E20474" s="3" t="s">
        <v>17895</v>
      </c>
      <c r="F20474" s="3">
        <v>3.0</v>
      </c>
      <c r="G20474" s="3">
        <v>3.0</v>
      </c>
      <c r="H20474" s="3" t="s">
        <v>17991</v>
      </c>
      <c r="I20474" s="3" t="s">
        <v>17992</v>
      </c>
      <c r="J20474" s="3" t="s">
        <v>2213</v>
      </c>
      <c r="K20474" s="3" t="s">
        <v>24</v>
      </c>
      <c r="L20474" s="3">
        <v>5.0</v>
      </c>
      <c r="M20474" s="3" t="s">
        <v>30</v>
      </c>
      <c r="N20474" s="3" t="s">
        <v>18036</v>
      </c>
      <c r="O20474" s="3" t="s">
        <v>562</v>
      </c>
      <c r="P20474" s="4">
        <v>28767.0</v>
      </c>
      <c r="Q20474" s="3" t="s">
        <v>75</v>
      </c>
      <c r="S20474" s="3" t="s">
        <v>34</v>
      </c>
    </row>
    <row r="20475">
      <c r="A20475" s="2">
        <v>42318.71491898148</v>
      </c>
      <c r="B20475" s="3">
        <v>3.0</v>
      </c>
      <c r="C20475" s="3" t="s">
        <v>17833</v>
      </c>
      <c r="D20475" s="3" t="s">
        <v>17894</v>
      </c>
      <c r="E20475" s="3" t="s">
        <v>17895</v>
      </c>
      <c r="F20475" s="3">
        <v>3.0</v>
      </c>
      <c r="G20475" s="3">
        <v>3.0</v>
      </c>
      <c r="H20475" s="3" t="s">
        <v>17991</v>
      </c>
      <c r="I20475" s="3" t="s">
        <v>17992</v>
      </c>
      <c r="J20475" s="3" t="s">
        <v>2213</v>
      </c>
      <c r="K20475" s="3" t="s">
        <v>24</v>
      </c>
      <c r="L20475" s="3">
        <v>6.0</v>
      </c>
      <c r="M20475" s="3" t="s">
        <v>25</v>
      </c>
      <c r="N20475" s="3" t="s">
        <v>18037</v>
      </c>
      <c r="O20475" s="3" t="s">
        <v>246</v>
      </c>
      <c r="P20475" s="4">
        <v>26299.0</v>
      </c>
      <c r="Q20475" s="3" t="s">
        <v>169</v>
      </c>
      <c r="S20475" s="3" t="s">
        <v>34</v>
      </c>
    </row>
    <row r="20476">
      <c r="A20476" s="2">
        <v>42318.71491898148</v>
      </c>
      <c r="B20476" s="3">
        <v>3.0</v>
      </c>
      <c r="C20476" s="3" t="s">
        <v>17833</v>
      </c>
      <c r="D20476" s="3" t="s">
        <v>17894</v>
      </c>
      <c r="E20476" s="3" t="s">
        <v>17895</v>
      </c>
      <c r="F20476" s="3">
        <v>3.0</v>
      </c>
      <c r="G20476" s="3">
        <v>3.0</v>
      </c>
      <c r="H20476" s="3" t="s">
        <v>17991</v>
      </c>
      <c r="I20476" s="3" t="s">
        <v>17992</v>
      </c>
      <c r="J20476" s="3" t="s">
        <v>2213</v>
      </c>
      <c r="K20476" s="3" t="s">
        <v>24</v>
      </c>
      <c r="L20476" s="3">
        <v>7.0</v>
      </c>
      <c r="M20476" s="3" t="s">
        <v>30</v>
      </c>
      <c r="N20476" s="3" t="s">
        <v>18038</v>
      </c>
      <c r="O20476" s="3" t="s">
        <v>14051</v>
      </c>
      <c r="P20476" s="4">
        <v>32422.0</v>
      </c>
      <c r="Q20476" s="3" t="s">
        <v>191</v>
      </c>
      <c r="S20476" s="3" t="s">
        <v>34</v>
      </c>
    </row>
    <row r="20477">
      <c r="A20477" s="2">
        <v>42318.71491898148</v>
      </c>
      <c r="B20477" s="3">
        <v>3.0</v>
      </c>
      <c r="C20477" s="3" t="s">
        <v>17833</v>
      </c>
      <c r="D20477" s="3" t="s">
        <v>17905</v>
      </c>
      <c r="E20477" s="3" t="s">
        <v>17906</v>
      </c>
      <c r="F20477" s="3">
        <v>3.0</v>
      </c>
      <c r="G20477" s="3">
        <v>3.0</v>
      </c>
      <c r="H20477" s="3" t="s">
        <v>17991</v>
      </c>
      <c r="I20477" s="3" t="s">
        <v>17992</v>
      </c>
      <c r="J20477" s="3" t="s">
        <v>2213</v>
      </c>
      <c r="K20477" s="3" t="s">
        <v>24</v>
      </c>
      <c r="L20477" s="3">
        <v>1.0</v>
      </c>
      <c r="M20477" s="3" t="s">
        <v>30</v>
      </c>
      <c r="N20477" s="3" t="s">
        <v>18039</v>
      </c>
      <c r="O20477" s="3" t="s">
        <v>121</v>
      </c>
      <c r="P20477" s="4">
        <v>22476.0</v>
      </c>
      <c r="Q20477" s="3" t="s">
        <v>189</v>
      </c>
      <c r="S20477" s="3" t="s">
        <v>34</v>
      </c>
    </row>
    <row r="20478">
      <c r="A20478" s="2">
        <v>42318.71491898148</v>
      </c>
      <c r="B20478" s="3">
        <v>3.0</v>
      </c>
      <c r="C20478" s="3" t="s">
        <v>17833</v>
      </c>
      <c r="D20478" s="3" t="s">
        <v>17905</v>
      </c>
      <c r="E20478" s="3" t="s">
        <v>17906</v>
      </c>
      <c r="F20478" s="3">
        <v>3.0</v>
      </c>
      <c r="G20478" s="3">
        <v>3.0</v>
      </c>
      <c r="H20478" s="3" t="s">
        <v>17991</v>
      </c>
      <c r="I20478" s="3" t="s">
        <v>17992</v>
      </c>
      <c r="J20478" s="3" t="s">
        <v>2213</v>
      </c>
      <c r="K20478" s="3" t="s">
        <v>24</v>
      </c>
      <c r="L20478" s="3">
        <v>2.0</v>
      </c>
      <c r="M20478" s="3" t="s">
        <v>25</v>
      </c>
      <c r="N20478" s="3" t="s">
        <v>1000</v>
      </c>
      <c r="O20478" s="3" t="s">
        <v>18040</v>
      </c>
      <c r="P20478" s="4">
        <v>33653.0</v>
      </c>
      <c r="Q20478" s="3" t="s">
        <v>191</v>
      </c>
      <c r="S20478" s="3" t="s">
        <v>34</v>
      </c>
    </row>
    <row r="20479">
      <c r="A20479" s="2">
        <v>42318.71491898148</v>
      </c>
      <c r="B20479" s="3">
        <v>3.0</v>
      </c>
      <c r="C20479" s="3" t="s">
        <v>17833</v>
      </c>
      <c r="D20479" s="3" t="s">
        <v>17905</v>
      </c>
      <c r="E20479" s="3" t="s">
        <v>17906</v>
      </c>
      <c r="F20479" s="3">
        <v>3.0</v>
      </c>
      <c r="G20479" s="3">
        <v>3.0</v>
      </c>
      <c r="H20479" s="3" t="s">
        <v>17991</v>
      </c>
      <c r="I20479" s="3" t="s">
        <v>17992</v>
      </c>
      <c r="J20479" s="3" t="s">
        <v>2213</v>
      </c>
      <c r="K20479" s="3" t="s">
        <v>24</v>
      </c>
      <c r="L20479" s="3">
        <v>3.0</v>
      </c>
      <c r="M20479" s="3" t="s">
        <v>30</v>
      </c>
      <c r="N20479" s="3" t="s">
        <v>18041</v>
      </c>
      <c r="O20479" s="3" t="s">
        <v>514</v>
      </c>
      <c r="P20479" s="4">
        <v>28128.0</v>
      </c>
      <c r="Q20479" s="3" t="s">
        <v>33</v>
      </c>
      <c r="S20479" s="3" t="s">
        <v>29</v>
      </c>
    </row>
    <row r="20480">
      <c r="A20480" s="2">
        <v>42318.71491898148</v>
      </c>
      <c r="B20480" s="3">
        <v>3.0</v>
      </c>
      <c r="C20480" s="3" t="s">
        <v>17833</v>
      </c>
      <c r="D20480" s="3" t="s">
        <v>17905</v>
      </c>
      <c r="E20480" s="3" t="s">
        <v>17906</v>
      </c>
      <c r="F20480" s="3">
        <v>3.0</v>
      </c>
      <c r="G20480" s="3">
        <v>3.0</v>
      </c>
      <c r="H20480" s="3" t="s">
        <v>17991</v>
      </c>
      <c r="I20480" s="3" t="s">
        <v>17992</v>
      </c>
      <c r="J20480" s="3" t="s">
        <v>2213</v>
      </c>
      <c r="K20480" s="3" t="s">
        <v>24</v>
      </c>
      <c r="L20480" s="3">
        <v>4.0</v>
      </c>
      <c r="M20480" s="3" t="s">
        <v>25</v>
      </c>
      <c r="N20480" s="3" t="s">
        <v>18042</v>
      </c>
      <c r="O20480" s="3" t="s">
        <v>18043</v>
      </c>
      <c r="P20480" s="4">
        <v>30982.0</v>
      </c>
      <c r="Q20480" s="3" t="s">
        <v>72</v>
      </c>
      <c r="S20480" s="3" t="s">
        <v>34</v>
      </c>
    </row>
    <row r="20481">
      <c r="A20481" s="2">
        <v>42318.71491898148</v>
      </c>
      <c r="B20481" s="3">
        <v>3.0</v>
      </c>
      <c r="C20481" s="3" t="s">
        <v>17833</v>
      </c>
      <c r="D20481" s="3" t="s">
        <v>17905</v>
      </c>
      <c r="E20481" s="3" t="s">
        <v>17906</v>
      </c>
      <c r="F20481" s="3">
        <v>3.0</v>
      </c>
      <c r="G20481" s="3">
        <v>3.0</v>
      </c>
      <c r="H20481" s="3" t="s">
        <v>17991</v>
      </c>
      <c r="I20481" s="3" t="s">
        <v>17992</v>
      </c>
      <c r="J20481" s="3" t="s">
        <v>2213</v>
      </c>
      <c r="K20481" s="3" t="s">
        <v>24</v>
      </c>
      <c r="L20481" s="3">
        <v>5.0</v>
      </c>
      <c r="M20481" s="3" t="s">
        <v>30</v>
      </c>
      <c r="N20481" s="3" t="s">
        <v>18044</v>
      </c>
      <c r="O20481" s="3" t="s">
        <v>18045</v>
      </c>
      <c r="P20481" s="4">
        <v>26230.0</v>
      </c>
      <c r="Q20481" s="3" t="s">
        <v>75</v>
      </c>
      <c r="S20481" s="3" t="s">
        <v>34</v>
      </c>
    </row>
    <row r="20482">
      <c r="A20482" s="2">
        <v>42318.71491898148</v>
      </c>
      <c r="B20482" s="3">
        <v>3.0</v>
      </c>
      <c r="C20482" s="3" t="s">
        <v>17833</v>
      </c>
      <c r="D20482" s="3" t="s">
        <v>17905</v>
      </c>
      <c r="E20482" s="3" t="s">
        <v>17906</v>
      </c>
      <c r="F20482" s="3">
        <v>3.0</v>
      </c>
      <c r="G20482" s="3">
        <v>3.0</v>
      </c>
      <c r="H20482" s="3" t="s">
        <v>17991</v>
      </c>
      <c r="I20482" s="3" t="s">
        <v>17992</v>
      </c>
      <c r="J20482" s="3" t="s">
        <v>2213</v>
      </c>
      <c r="K20482" s="3" t="s">
        <v>24</v>
      </c>
      <c r="L20482" s="3">
        <v>6.0</v>
      </c>
      <c r="M20482" s="3" t="s">
        <v>25</v>
      </c>
      <c r="N20482" s="3" t="s">
        <v>18046</v>
      </c>
      <c r="O20482" s="3" t="s">
        <v>18047</v>
      </c>
      <c r="P20482" s="4">
        <v>25839.0</v>
      </c>
      <c r="Q20482" s="3" t="s">
        <v>205</v>
      </c>
      <c r="S20482" s="3" t="s">
        <v>34</v>
      </c>
    </row>
    <row r="20483">
      <c r="A20483" s="2">
        <v>42318.71491898148</v>
      </c>
      <c r="B20483" s="3">
        <v>3.0</v>
      </c>
      <c r="C20483" s="3" t="s">
        <v>17833</v>
      </c>
      <c r="D20483" s="3" t="s">
        <v>17905</v>
      </c>
      <c r="E20483" s="3" t="s">
        <v>17906</v>
      </c>
      <c r="F20483" s="3">
        <v>3.0</v>
      </c>
      <c r="G20483" s="3">
        <v>3.0</v>
      </c>
      <c r="H20483" s="3" t="s">
        <v>17991</v>
      </c>
      <c r="I20483" s="3" t="s">
        <v>17992</v>
      </c>
      <c r="J20483" s="3" t="s">
        <v>2213</v>
      </c>
      <c r="K20483" s="3" t="s">
        <v>24</v>
      </c>
      <c r="L20483" s="3">
        <v>7.0</v>
      </c>
      <c r="M20483" s="3" t="s">
        <v>30</v>
      </c>
      <c r="N20483" s="3" t="s">
        <v>18048</v>
      </c>
      <c r="O20483" s="3" t="s">
        <v>1070</v>
      </c>
      <c r="P20483" s="4">
        <v>29123.0</v>
      </c>
      <c r="Q20483" s="3" t="s">
        <v>75</v>
      </c>
      <c r="S20483" s="3" t="s">
        <v>34</v>
      </c>
    </row>
    <row r="20484">
      <c r="A20484" s="2">
        <v>42318.71491898148</v>
      </c>
      <c r="B20484" s="3">
        <v>3.0</v>
      </c>
      <c r="C20484" s="3" t="s">
        <v>17833</v>
      </c>
      <c r="D20484" s="3" t="s">
        <v>17905</v>
      </c>
      <c r="E20484" s="3" t="s">
        <v>17906</v>
      </c>
      <c r="F20484" s="3">
        <v>3.0</v>
      </c>
      <c r="G20484" s="3">
        <v>3.0</v>
      </c>
      <c r="H20484" s="3" t="s">
        <v>17991</v>
      </c>
      <c r="I20484" s="3" t="s">
        <v>17992</v>
      </c>
      <c r="J20484" s="3" t="s">
        <v>2213</v>
      </c>
      <c r="K20484" s="3" t="s">
        <v>24</v>
      </c>
      <c r="L20484" s="3">
        <v>8.0</v>
      </c>
      <c r="M20484" s="3" t="s">
        <v>25</v>
      </c>
      <c r="N20484" s="3" t="s">
        <v>18049</v>
      </c>
      <c r="O20484" s="3" t="s">
        <v>11635</v>
      </c>
      <c r="P20484" s="4">
        <v>26595.0</v>
      </c>
      <c r="Q20484" s="3" t="s">
        <v>75</v>
      </c>
      <c r="S20484" s="3" t="s">
        <v>34</v>
      </c>
    </row>
    <row r="20485">
      <c r="A20485" s="2">
        <v>42318.71491898148</v>
      </c>
      <c r="B20485" s="3">
        <v>3.0</v>
      </c>
      <c r="C20485" s="3" t="s">
        <v>17833</v>
      </c>
      <c r="D20485" s="3" t="s">
        <v>17905</v>
      </c>
      <c r="E20485" s="3" t="s">
        <v>17906</v>
      </c>
      <c r="F20485" s="3">
        <v>3.0</v>
      </c>
      <c r="G20485" s="3">
        <v>3.0</v>
      </c>
      <c r="H20485" s="3" t="s">
        <v>17991</v>
      </c>
      <c r="I20485" s="3" t="s">
        <v>17992</v>
      </c>
      <c r="J20485" s="3" t="s">
        <v>2213</v>
      </c>
      <c r="K20485" s="3" t="s">
        <v>24</v>
      </c>
      <c r="L20485" s="3">
        <v>9.0</v>
      </c>
      <c r="M20485" s="3" t="s">
        <v>30</v>
      </c>
      <c r="N20485" s="3" t="s">
        <v>18050</v>
      </c>
      <c r="O20485" s="3" t="s">
        <v>490</v>
      </c>
      <c r="P20485" s="4">
        <v>22231.0</v>
      </c>
      <c r="Q20485" s="3" t="s">
        <v>75</v>
      </c>
      <c r="S20485" s="3" t="s">
        <v>34</v>
      </c>
    </row>
    <row r="20486">
      <c r="A20486" s="2">
        <v>42318.71491898148</v>
      </c>
      <c r="B20486" s="3">
        <v>3.0</v>
      </c>
      <c r="C20486" s="3" t="s">
        <v>17833</v>
      </c>
      <c r="D20486" s="3" t="s">
        <v>17905</v>
      </c>
      <c r="E20486" s="3" t="s">
        <v>17906</v>
      </c>
      <c r="F20486" s="3">
        <v>3.0</v>
      </c>
      <c r="G20486" s="3">
        <v>3.0</v>
      </c>
      <c r="H20486" s="3" t="s">
        <v>17991</v>
      </c>
      <c r="I20486" s="3" t="s">
        <v>17992</v>
      </c>
      <c r="J20486" s="3" t="s">
        <v>2213</v>
      </c>
      <c r="K20486" s="3" t="s">
        <v>24</v>
      </c>
      <c r="L20486" s="3">
        <v>10.0</v>
      </c>
      <c r="M20486" s="3" t="s">
        <v>25</v>
      </c>
      <c r="N20486" s="3" t="s">
        <v>18051</v>
      </c>
      <c r="O20486" s="3" t="s">
        <v>9797</v>
      </c>
      <c r="P20486" s="4">
        <v>21456.0</v>
      </c>
      <c r="Q20486" s="3" t="s">
        <v>75</v>
      </c>
      <c r="S20486" s="3" t="s">
        <v>34</v>
      </c>
    </row>
    <row r="20487">
      <c r="A20487" s="2">
        <v>42318.71491898148</v>
      </c>
      <c r="B20487" s="3">
        <v>3.0</v>
      </c>
      <c r="C20487" s="3" t="s">
        <v>17833</v>
      </c>
      <c r="D20487" s="3" t="s">
        <v>17920</v>
      </c>
      <c r="E20487" s="3" t="s">
        <v>17921</v>
      </c>
      <c r="F20487" s="3">
        <v>3.0</v>
      </c>
      <c r="G20487" s="3">
        <v>3.0</v>
      </c>
      <c r="H20487" s="3" t="s">
        <v>17991</v>
      </c>
      <c r="I20487" s="3" t="s">
        <v>17992</v>
      </c>
      <c r="J20487" s="3" t="s">
        <v>2213</v>
      </c>
      <c r="K20487" s="3" t="s">
        <v>24</v>
      </c>
      <c r="L20487" s="3">
        <v>1.0</v>
      </c>
      <c r="M20487" s="3" t="s">
        <v>30</v>
      </c>
      <c r="N20487" s="3" t="s">
        <v>18052</v>
      </c>
      <c r="O20487" s="3" t="s">
        <v>323</v>
      </c>
      <c r="P20487" s="4">
        <v>18278.0</v>
      </c>
      <c r="Q20487" s="3" t="s">
        <v>72</v>
      </c>
      <c r="S20487" s="3" t="s">
        <v>34</v>
      </c>
    </row>
    <row r="20488">
      <c r="A20488" s="2">
        <v>42318.71491898148</v>
      </c>
      <c r="B20488" s="3">
        <v>3.0</v>
      </c>
      <c r="C20488" s="3" t="s">
        <v>17833</v>
      </c>
      <c r="D20488" s="3" t="s">
        <v>17920</v>
      </c>
      <c r="E20488" s="3" t="s">
        <v>17921</v>
      </c>
      <c r="F20488" s="3">
        <v>3.0</v>
      </c>
      <c r="G20488" s="3">
        <v>3.0</v>
      </c>
      <c r="H20488" s="3" t="s">
        <v>17991</v>
      </c>
      <c r="I20488" s="3" t="s">
        <v>17992</v>
      </c>
      <c r="J20488" s="3" t="s">
        <v>2213</v>
      </c>
      <c r="K20488" s="3" t="s">
        <v>24</v>
      </c>
      <c r="L20488" s="3">
        <v>2.0</v>
      </c>
      <c r="M20488" s="3" t="s">
        <v>25</v>
      </c>
      <c r="N20488" s="3" t="s">
        <v>15825</v>
      </c>
      <c r="O20488" s="3" t="s">
        <v>530</v>
      </c>
      <c r="P20488" s="4">
        <v>27646.0</v>
      </c>
      <c r="Q20488" s="3" t="s">
        <v>2911</v>
      </c>
      <c r="S20488" s="3" t="s">
        <v>34</v>
      </c>
    </row>
    <row r="20489">
      <c r="A20489" s="2">
        <v>42318.71491898148</v>
      </c>
      <c r="B20489" s="3">
        <v>3.0</v>
      </c>
      <c r="C20489" s="3" t="s">
        <v>17833</v>
      </c>
      <c r="D20489" s="3" t="s">
        <v>17920</v>
      </c>
      <c r="E20489" s="3" t="s">
        <v>17921</v>
      </c>
      <c r="F20489" s="3">
        <v>3.0</v>
      </c>
      <c r="G20489" s="3">
        <v>3.0</v>
      </c>
      <c r="H20489" s="3" t="s">
        <v>17991</v>
      </c>
      <c r="I20489" s="3" t="s">
        <v>17992</v>
      </c>
      <c r="J20489" s="3" t="s">
        <v>2213</v>
      </c>
      <c r="K20489" s="3" t="s">
        <v>24</v>
      </c>
      <c r="L20489" s="3">
        <v>3.0</v>
      </c>
      <c r="M20489" s="3" t="s">
        <v>30</v>
      </c>
      <c r="N20489" s="3" t="s">
        <v>17924</v>
      </c>
      <c r="O20489" s="3" t="s">
        <v>18053</v>
      </c>
      <c r="P20489" s="4">
        <v>30210.0</v>
      </c>
      <c r="Q20489" s="3" t="s">
        <v>132</v>
      </c>
      <c r="S20489" s="3" t="s">
        <v>34</v>
      </c>
    </row>
    <row r="20490">
      <c r="A20490" s="2">
        <v>42318.71491898148</v>
      </c>
      <c r="B20490" s="3">
        <v>3.0</v>
      </c>
      <c r="C20490" s="3" t="s">
        <v>17833</v>
      </c>
      <c r="D20490" s="3" t="s">
        <v>17920</v>
      </c>
      <c r="E20490" s="3" t="s">
        <v>17921</v>
      </c>
      <c r="F20490" s="3">
        <v>3.0</v>
      </c>
      <c r="G20490" s="3">
        <v>3.0</v>
      </c>
      <c r="H20490" s="3" t="s">
        <v>17991</v>
      </c>
      <c r="I20490" s="3" t="s">
        <v>17992</v>
      </c>
      <c r="J20490" s="3" t="s">
        <v>2213</v>
      </c>
      <c r="K20490" s="3" t="s">
        <v>24</v>
      </c>
      <c r="L20490" s="3">
        <v>4.0</v>
      </c>
      <c r="M20490" s="3" t="s">
        <v>25</v>
      </c>
      <c r="N20490" s="3" t="s">
        <v>12261</v>
      </c>
      <c r="O20490" s="3" t="s">
        <v>18054</v>
      </c>
      <c r="P20490" s="4">
        <v>33250.0</v>
      </c>
      <c r="Q20490" s="3" t="s">
        <v>191</v>
      </c>
      <c r="S20490" s="3" t="s">
        <v>34</v>
      </c>
    </row>
    <row r="20491">
      <c r="A20491" s="2">
        <v>42318.71491898148</v>
      </c>
      <c r="B20491" s="3">
        <v>3.0</v>
      </c>
      <c r="C20491" s="3" t="s">
        <v>17833</v>
      </c>
      <c r="D20491" s="3" t="s">
        <v>17920</v>
      </c>
      <c r="E20491" s="3" t="s">
        <v>17921</v>
      </c>
      <c r="F20491" s="3">
        <v>3.0</v>
      </c>
      <c r="G20491" s="3">
        <v>3.0</v>
      </c>
      <c r="H20491" s="3" t="s">
        <v>17991</v>
      </c>
      <c r="I20491" s="3" t="s">
        <v>17992</v>
      </c>
      <c r="J20491" s="3" t="s">
        <v>2213</v>
      </c>
      <c r="K20491" s="3" t="s">
        <v>24</v>
      </c>
      <c r="L20491" s="3">
        <v>5.0</v>
      </c>
      <c r="M20491" s="3" t="s">
        <v>30</v>
      </c>
      <c r="N20491" s="3" t="s">
        <v>18055</v>
      </c>
      <c r="O20491" s="3" t="s">
        <v>18056</v>
      </c>
      <c r="P20491" s="4">
        <v>31721.0</v>
      </c>
      <c r="Q20491" s="3" t="s">
        <v>191</v>
      </c>
      <c r="S20491" s="3" t="s">
        <v>34</v>
      </c>
    </row>
    <row r="20492">
      <c r="A20492" s="2">
        <v>42318.71491898148</v>
      </c>
      <c r="B20492" s="3">
        <v>3.0</v>
      </c>
      <c r="C20492" s="3" t="s">
        <v>17833</v>
      </c>
      <c r="D20492" s="3" t="s">
        <v>17834</v>
      </c>
      <c r="E20492" s="3" t="s">
        <v>17835</v>
      </c>
      <c r="F20492" s="3">
        <v>4.0</v>
      </c>
      <c r="G20492" s="3">
        <v>7.0</v>
      </c>
      <c r="H20492" s="3" t="s">
        <v>922</v>
      </c>
      <c r="I20492" s="3" t="s">
        <v>18057</v>
      </c>
      <c r="J20492" s="3" t="s">
        <v>4475</v>
      </c>
      <c r="K20492" s="3" t="s">
        <v>272</v>
      </c>
      <c r="L20492" s="3">
        <v>1.0</v>
      </c>
      <c r="M20492" s="3" t="s">
        <v>30</v>
      </c>
      <c r="N20492" s="3" t="s">
        <v>18058</v>
      </c>
      <c r="O20492" s="3" t="s">
        <v>107</v>
      </c>
      <c r="P20492" s="4">
        <v>26762.0</v>
      </c>
      <c r="Q20492" s="3" t="s">
        <v>110</v>
      </c>
      <c r="S20492" s="3" t="s">
        <v>34</v>
      </c>
    </row>
    <row r="20493">
      <c r="A20493" s="2">
        <v>42318.71491898148</v>
      </c>
      <c r="B20493" s="3">
        <v>3.0</v>
      </c>
      <c r="C20493" s="3" t="s">
        <v>17833</v>
      </c>
      <c r="D20493" s="3" t="s">
        <v>17834</v>
      </c>
      <c r="E20493" s="3" t="s">
        <v>17835</v>
      </c>
      <c r="F20493" s="3">
        <v>4.0</v>
      </c>
      <c r="G20493" s="3">
        <v>7.0</v>
      </c>
      <c r="H20493" s="3" t="s">
        <v>922</v>
      </c>
      <c r="I20493" s="3" t="s">
        <v>18057</v>
      </c>
      <c r="J20493" s="3" t="s">
        <v>4475</v>
      </c>
      <c r="K20493" s="3" t="s">
        <v>24</v>
      </c>
      <c r="L20493" s="3">
        <v>2.0</v>
      </c>
      <c r="M20493" s="3" t="s">
        <v>25</v>
      </c>
      <c r="N20493" s="3" t="s">
        <v>6054</v>
      </c>
      <c r="O20493" s="3" t="s">
        <v>176</v>
      </c>
      <c r="P20493" s="4">
        <v>26396.0</v>
      </c>
      <c r="Q20493" s="3" t="s">
        <v>1955</v>
      </c>
      <c r="S20493" s="3" t="s">
        <v>34</v>
      </c>
    </row>
    <row r="20494">
      <c r="A20494" s="2">
        <v>42318.71491898148</v>
      </c>
      <c r="B20494" s="3">
        <v>3.0</v>
      </c>
      <c r="C20494" s="3" t="s">
        <v>17833</v>
      </c>
      <c r="D20494" s="3" t="s">
        <v>17834</v>
      </c>
      <c r="E20494" s="3" t="s">
        <v>17835</v>
      </c>
      <c r="F20494" s="3">
        <v>4.0</v>
      </c>
      <c r="G20494" s="3">
        <v>7.0</v>
      </c>
      <c r="H20494" s="3" t="s">
        <v>922</v>
      </c>
      <c r="I20494" s="3" t="s">
        <v>18057</v>
      </c>
      <c r="J20494" s="3" t="s">
        <v>4475</v>
      </c>
      <c r="K20494" s="3" t="s">
        <v>24</v>
      </c>
      <c r="L20494" s="3">
        <v>3.0</v>
      </c>
      <c r="M20494" s="3" t="s">
        <v>30</v>
      </c>
      <c r="N20494" s="3" t="s">
        <v>14958</v>
      </c>
      <c r="O20494" s="3" t="s">
        <v>18059</v>
      </c>
      <c r="P20494" s="4">
        <v>26143.0</v>
      </c>
      <c r="Q20494" s="3" t="s">
        <v>216</v>
      </c>
      <c r="S20494" s="3" t="s">
        <v>34</v>
      </c>
    </row>
    <row r="20495">
      <c r="A20495" s="2">
        <v>42318.71491898148</v>
      </c>
      <c r="B20495" s="3">
        <v>3.0</v>
      </c>
      <c r="C20495" s="3" t="s">
        <v>17833</v>
      </c>
      <c r="D20495" s="3" t="s">
        <v>17834</v>
      </c>
      <c r="E20495" s="3" t="s">
        <v>17835</v>
      </c>
      <c r="F20495" s="3">
        <v>4.0</v>
      </c>
      <c r="G20495" s="3">
        <v>7.0</v>
      </c>
      <c r="H20495" s="3" t="s">
        <v>922</v>
      </c>
      <c r="I20495" s="3" t="s">
        <v>18057</v>
      </c>
      <c r="J20495" s="3" t="s">
        <v>4475</v>
      </c>
      <c r="K20495" s="3" t="s">
        <v>24</v>
      </c>
      <c r="L20495" s="3">
        <v>4.0</v>
      </c>
      <c r="M20495" s="3" t="s">
        <v>25</v>
      </c>
      <c r="N20495" s="3" t="s">
        <v>18060</v>
      </c>
      <c r="O20495" s="3" t="s">
        <v>227</v>
      </c>
      <c r="P20495" s="4">
        <v>24123.0</v>
      </c>
      <c r="Q20495" s="3" t="s">
        <v>1178</v>
      </c>
      <c r="S20495" s="3" t="s">
        <v>34</v>
      </c>
    </row>
    <row r="20496">
      <c r="A20496" s="2">
        <v>42318.71491898148</v>
      </c>
      <c r="B20496" s="3">
        <v>3.0</v>
      </c>
      <c r="C20496" s="3" t="s">
        <v>17833</v>
      </c>
      <c r="D20496" s="3" t="s">
        <v>17834</v>
      </c>
      <c r="E20496" s="3" t="s">
        <v>17835</v>
      </c>
      <c r="F20496" s="3">
        <v>4.0</v>
      </c>
      <c r="G20496" s="3">
        <v>7.0</v>
      </c>
      <c r="H20496" s="3" t="s">
        <v>922</v>
      </c>
      <c r="I20496" s="3" t="s">
        <v>18057</v>
      </c>
      <c r="J20496" s="3" t="s">
        <v>4475</v>
      </c>
      <c r="K20496" s="3" t="s">
        <v>24</v>
      </c>
      <c r="L20496" s="3">
        <v>5.0</v>
      </c>
      <c r="M20496" s="3" t="s">
        <v>30</v>
      </c>
      <c r="N20496" s="3" t="s">
        <v>18061</v>
      </c>
      <c r="O20496" s="3" t="s">
        <v>18062</v>
      </c>
      <c r="P20496" s="4">
        <v>25211.0</v>
      </c>
      <c r="Q20496" s="3" t="s">
        <v>37</v>
      </c>
      <c r="S20496" s="3" t="s">
        <v>34</v>
      </c>
    </row>
    <row r="20497">
      <c r="A20497" s="2">
        <v>42318.71491898148</v>
      </c>
      <c r="B20497" s="3">
        <v>3.0</v>
      </c>
      <c r="C20497" s="3" t="s">
        <v>17833</v>
      </c>
      <c r="D20497" s="3" t="s">
        <v>17834</v>
      </c>
      <c r="E20497" s="3" t="s">
        <v>17835</v>
      </c>
      <c r="F20497" s="3">
        <v>4.0</v>
      </c>
      <c r="G20497" s="3">
        <v>7.0</v>
      </c>
      <c r="H20497" s="3" t="s">
        <v>922</v>
      </c>
      <c r="I20497" s="3" t="s">
        <v>18057</v>
      </c>
      <c r="J20497" s="3" t="s">
        <v>4475</v>
      </c>
      <c r="K20497" s="3" t="s">
        <v>24</v>
      </c>
      <c r="L20497" s="3">
        <v>6.0</v>
      </c>
      <c r="M20497" s="3" t="s">
        <v>25</v>
      </c>
      <c r="N20497" s="3" t="s">
        <v>2668</v>
      </c>
      <c r="O20497" s="3" t="s">
        <v>4435</v>
      </c>
      <c r="P20497" s="4">
        <v>19874.0</v>
      </c>
      <c r="Q20497" s="3" t="s">
        <v>40</v>
      </c>
      <c r="S20497" s="3" t="s">
        <v>34</v>
      </c>
    </row>
    <row r="20498">
      <c r="A20498" s="2">
        <v>42318.71491898148</v>
      </c>
      <c r="B20498" s="3">
        <v>3.0</v>
      </c>
      <c r="C20498" s="3" t="s">
        <v>17833</v>
      </c>
      <c r="D20498" s="3" t="s">
        <v>17834</v>
      </c>
      <c r="E20498" s="3" t="s">
        <v>17835</v>
      </c>
      <c r="F20498" s="3">
        <v>4.0</v>
      </c>
      <c r="G20498" s="3">
        <v>7.0</v>
      </c>
      <c r="H20498" s="3" t="s">
        <v>922</v>
      </c>
      <c r="I20498" s="3" t="s">
        <v>18057</v>
      </c>
      <c r="J20498" s="3" t="s">
        <v>4475</v>
      </c>
      <c r="K20498" s="3" t="s">
        <v>24</v>
      </c>
      <c r="L20498" s="3">
        <v>7.0</v>
      </c>
      <c r="M20498" s="3" t="s">
        <v>30</v>
      </c>
      <c r="N20498" s="3" t="s">
        <v>17429</v>
      </c>
      <c r="O20498" s="3" t="s">
        <v>1489</v>
      </c>
      <c r="P20498" s="4">
        <v>33069.0</v>
      </c>
      <c r="Q20498" s="3" t="s">
        <v>132</v>
      </c>
      <c r="S20498" s="3" t="s">
        <v>34</v>
      </c>
    </row>
    <row r="20499">
      <c r="A20499" s="2">
        <v>42318.71491898148</v>
      </c>
      <c r="B20499" s="3">
        <v>3.0</v>
      </c>
      <c r="C20499" s="3" t="s">
        <v>17833</v>
      </c>
      <c r="D20499" s="3" t="s">
        <v>17834</v>
      </c>
      <c r="E20499" s="3" t="s">
        <v>17835</v>
      </c>
      <c r="F20499" s="3">
        <v>4.0</v>
      </c>
      <c r="G20499" s="3">
        <v>7.0</v>
      </c>
      <c r="H20499" s="3" t="s">
        <v>922</v>
      </c>
      <c r="I20499" s="3" t="s">
        <v>18057</v>
      </c>
      <c r="J20499" s="3" t="s">
        <v>4475</v>
      </c>
      <c r="K20499" s="3" t="s">
        <v>24</v>
      </c>
      <c r="L20499" s="3">
        <v>8.0</v>
      </c>
      <c r="M20499" s="3" t="s">
        <v>25</v>
      </c>
      <c r="N20499" s="3" t="s">
        <v>18063</v>
      </c>
      <c r="O20499" s="3" t="s">
        <v>42</v>
      </c>
      <c r="P20499" s="4">
        <v>28402.0</v>
      </c>
      <c r="Q20499" s="3" t="s">
        <v>115</v>
      </c>
      <c r="S20499" s="3" t="s">
        <v>34</v>
      </c>
    </row>
    <row r="20500">
      <c r="A20500" s="2">
        <v>42318.71491898148</v>
      </c>
      <c r="B20500" s="3">
        <v>3.0</v>
      </c>
      <c r="C20500" s="3" t="s">
        <v>17833</v>
      </c>
      <c r="D20500" s="3" t="s">
        <v>17834</v>
      </c>
      <c r="E20500" s="3" t="s">
        <v>17835</v>
      </c>
      <c r="F20500" s="3">
        <v>4.0</v>
      </c>
      <c r="G20500" s="3">
        <v>7.0</v>
      </c>
      <c r="H20500" s="3" t="s">
        <v>922</v>
      </c>
      <c r="I20500" s="3" t="s">
        <v>18057</v>
      </c>
      <c r="J20500" s="3" t="s">
        <v>4475</v>
      </c>
      <c r="K20500" s="3" t="s">
        <v>24</v>
      </c>
      <c r="L20500" s="3">
        <v>9.0</v>
      </c>
      <c r="M20500" s="3" t="s">
        <v>30</v>
      </c>
      <c r="N20500" s="3" t="s">
        <v>18064</v>
      </c>
      <c r="O20500" s="3" t="s">
        <v>995</v>
      </c>
      <c r="P20500" s="4">
        <v>30840.0</v>
      </c>
      <c r="Q20500" s="3" t="s">
        <v>1159</v>
      </c>
      <c r="S20500" s="3" t="s">
        <v>34</v>
      </c>
    </row>
    <row r="20501">
      <c r="A20501" s="2">
        <v>42318.71491898148</v>
      </c>
      <c r="B20501" s="3">
        <v>3.0</v>
      </c>
      <c r="C20501" s="3" t="s">
        <v>17833</v>
      </c>
      <c r="D20501" s="3" t="s">
        <v>17834</v>
      </c>
      <c r="E20501" s="3" t="s">
        <v>17835</v>
      </c>
      <c r="F20501" s="3">
        <v>4.0</v>
      </c>
      <c r="G20501" s="3">
        <v>7.0</v>
      </c>
      <c r="H20501" s="3" t="s">
        <v>922</v>
      </c>
      <c r="I20501" s="3" t="s">
        <v>18057</v>
      </c>
      <c r="J20501" s="3" t="s">
        <v>4475</v>
      </c>
      <c r="K20501" s="3" t="s">
        <v>24</v>
      </c>
      <c r="L20501" s="3">
        <v>10.0</v>
      </c>
      <c r="M20501" s="3" t="s">
        <v>25</v>
      </c>
      <c r="N20501" s="3" t="s">
        <v>18065</v>
      </c>
      <c r="O20501" s="3" t="s">
        <v>7795</v>
      </c>
      <c r="P20501" s="4">
        <v>15725.0</v>
      </c>
      <c r="Q20501" s="3" t="s">
        <v>96</v>
      </c>
      <c r="S20501" s="3" t="s">
        <v>34</v>
      </c>
    </row>
    <row r="20502">
      <c r="A20502" s="2">
        <v>42318.71491898148</v>
      </c>
      <c r="B20502" s="3">
        <v>3.0</v>
      </c>
      <c r="C20502" s="3" t="s">
        <v>17833</v>
      </c>
      <c r="D20502" s="3" t="s">
        <v>17834</v>
      </c>
      <c r="E20502" s="3" t="s">
        <v>17835</v>
      </c>
      <c r="F20502" s="3">
        <v>4.0</v>
      </c>
      <c r="G20502" s="3">
        <v>7.0</v>
      </c>
      <c r="H20502" s="3" t="s">
        <v>922</v>
      </c>
      <c r="I20502" s="3" t="s">
        <v>18057</v>
      </c>
      <c r="J20502" s="3" t="s">
        <v>4475</v>
      </c>
      <c r="K20502" s="3" t="s">
        <v>24</v>
      </c>
      <c r="L20502" s="3">
        <v>11.0</v>
      </c>
      <c r="M20502" s="3" t="s">
        <v>30</v>
      </c>
      <c r="N20502" s="3" t="s">
        <v>18066</v>
      </c>
      <c r="O20502" s="3" t="s">
        <v>18067</v>
      </c>
      <c r="P20502" s="4">
        <v>33893.0</v>
      </c>
      <c r="Q20502" s="3" t="s">
        <v>191</v>
      </c>
      <c r="S20502" s="3" t="s">
        <v>34</v>
      </c>
    </row>
    <row r="20503">
      <c r="A20503" s="2">
        <v>42318.71491898148</v>
      </c>
      <c r="B20503" s="3">
        <v>3.0</v>
      </c>
      <c r="C20503" s="3" t="s">
        <v>17833</v>
      </c>
      <c r="D20503" s="3" t="s">
        <v>17834</v>
      </c>
      <c r="E20503" s="3" t="s">
        <v>17835</v>
      </c>
      <c r="F20503" s="3">
        <v>4.0</v>
      </c>
      <c r="G20503" s="3">
        <v>7.0</v>
      </c>
      <c r="H20503" s="3" t="s">
        <v>922</v>
      </c>
      <c r="I20503" s="3" t="s">
        <v>18057</v>
      </c>
      <c r="J20503" s="3" t="s">
        <v>4475</v>
      </c>
      <c r="K20503" s="3" t="s">
        <v>24</v>
      </c>
      <c r="L20503" s="3">
        <v>12.0</v>
      </c>
      <c r="M20503" s="3" t="s">
        <v>25</v>
      </c>
      <c r="N20503" s="3" t="s">
        <v>17091</v>
      </c>
      <c r="O20503" s="3" t="s">
        <v>18068</v>
      </c>
      <c r="P20503" s="4">
        <v>20074.0</v>
      </c>
      <c r="Q20503" s="3" t="s">
        <v>132</v>
      </c>
      <c r="S20503" s="3" t="s">
        <v>34</v>
      </c>
    </row>
    <row r="20504">
      <c r="A20504" s="2">
        <v>42318.71491898148</v>
      </c>
      <c r="B20504" s="3">
        <v>3.0</v>
      </c>
      <c r="C20504" s="3" t="s">
        <v>17833</v>
      </c>
      <c r="D20504" s="3" t="s">
        <v>17834</v>
      </c>
      <c r="E20504" s="3" t="s">
        <v>17835</v>
      </c>
      <c r="F20504" s="3">
        <v>4.0</v>
      </c>
      <c r="G20504" s="3">
        <v>7.0</v>
      </c>
      <c r="H20504" s="3" t="s">
        <v>922</v>
      </c>
      <c r="I20504" s="3" t="s">
        <v>18057</v>
      </c>
      <c r="J20504" s="3" t="s">
        <v>4475</v>
      </c>
      <c r="K20504" s="3" t="s">
        <v>24</v>
      </c>
      <c r="L20504" s="3">
        <v>13.0</v>
      </c>
      <c r="M20504" s="3" t="s">
        <v>30</v>
      </c>
      <c r="N20504" s="3" t="s">
        <v>18069</v>
      </c>
      <c r="O20504" s="3" t="s">
        <v>702</v>
      </c>
      <c r="P20504" s="4">
        <v>9432.0</v>
      </c>
      <c r="Q20504" s="3" t="s">
        <v>105</v>
      </c>
      <c r="S20504" s="3" t="s">
        <v>34</v>
      </c>
    </row>
    <row r="20505">
      <c r="A20505" s="2">
        <v>42318.71491898148</v>
      </c>
      <c r="B20505" s="3">
        <v>3.0</v>
      </c>
      <c r="C20505" s="3" t="s">
        <v>17833</v>
      </c>
      <c r="D20505" s="3" t="s">
        <v>17834</v>
      </c>
      <c r="E20505" s="3" t="s">
        <v>17835</v>
      </c>
      <c r="F20505" s="3">
        <v>4.0</v>
      </c>
      <c r="G20505" s="3">
        <v>7.0</v>
      </c>
      <c r="H20505" s="3" t="s">
        <v>922</v>
      </c>
      <c r="I20505" s="3" t="s">
        <v>18057</v>
      </c>
      <c r="J20505" s="3" t="s">
        <v>4475</v>
      </c>
      <c r="K20505" s="3" t="s">
        <v>24</v>
      </c>
      <c r="L20505" s="3">
        <v>14.0</v>
      </c>
      <c r="M20505" s="3" t="s">
        <v>25</v>
      </c>
      <c r="N20505" s="3" t="s">
        <v>18070</v>
      </c>
      <c r="O20505" s="3" t="s">
        <v>639</v>
      </c>
      <c r="P20505" s="4">
        <v>12609.0</v>
      </c>
      <c r="Q20505" s="3" t="s">
        <v>205</v>
      </c>
      <c r="S20505" s="3" t="s">
        <v>34</v>
      </c>
    </row>
    <row r="20506">
      <c r="A20506" s="2">
        <v>42318.71491898148</v>
      </c>
      <c r="B20506" s="3">
        <v>3.0</v>
      </c>
      <c r="C20506" s="3" t="s">
        <v>17833</v>
      </c>
      <c r="D20506" s="3" t="s">
        <v>17854</v>
      </c>
      <c r="E20506" s="3" t="s">
        <v>17855</v>
      </c>
      <c r="F20506" s="3">
        <v>4.0</v>
      </c>
      <c r="G20506" s="3">
        <v>7.0</v>
      </c>
      <c r="H20506" s="3" t="s">
        <v>922</v>
      </c>
      <c r="I20506" s="3" t="s">
        <v>18057</v>
      </c>
      <c r="J20506" s="3" t="s">
        <v>4475</v>
      </c>
      <c r="K20506" s="3" t="s">
        <v>24</v>
      </c>
      <c r="L20506" s="3">
        <v>1.0</v>
      </c>
      <c r="M20506" s="3" t="s">
        <v>25</v>
      </c>
      <c r="N20506" s="3" t="s">
        <v>16929</v>
      </c>
      <c r="O20506" s="3" t="s">
        <v>119</v>
      </c>
      <c r="P20506" s="4">
        <v>27676.0</v>
      </c>
      <c r="Q20506" s="3" t="s">
        <v>169</v>
      </c>
      <c r="S20506" s="3" t="s">
        <v>34</v>
      </c>
    </row>
    <row r="20507">
      <c r="A20507" s="2">
        <v>42318.71491898148</v>
      </c>
      <c r="B20507" s="3">
        <v>3.0</v>
      </c>
      <c r="C20507" s="3" t="s">
        <v>17833</v>
      </c>
      <c r="D20507" s="3" t="s">
        <v>17854</v>
      </c>
      <c r="E20507" s="3" t="s">
        <v>17855</v>
      </c>
      <c r="F20507" s="3">
        <v>4.0</v>
      </c>
      <c r="G20507" s="3">
        <v>7.0</v>
      </c>
      <c r="H20507" s="3" t="s">
        <v>922</v>
      </c>
      <c r="I20507" s="3" t="s">
        <v>18057</v>
      </c>
      <c r="J20507" s="3" t="s">
        <v>4475</v>
      </c>
      <c r="K20507" s="3" t="s">
        <v>24</v>
      </c>
      <c r="L20507" s="3">
        <v>2.0</v>
      </c>
      <c r="M20507" s="3" t="s">
        <v>30</v>
      </c>
      <c r="N20507" s="3" t="s">
        <v>18071</v>
      </c>
      <c r="O20507" s="3" t="s">
        <v>375</v>
      </c>
      <c r="P20507" s="4">
        <v>28012.0</v>
      </c>
      <c r="Q20507" s="3" t="s">
        <v>110</v>
      </c>
      <c r="S20507" s="3" t="s">
        <v>34</v>
      </c>
    </row>
    <row r="20508">
      <c r="A20508" s="2">
        <v>42318.71491898148</v>
      </c>
      <c r="B20508" s="3">
        <v>3.0</v>
      </c>
      <c r="C20508" s="3" t="s">
        <v>17833</v>
      </c>
      <c r="D20508" s="3" t="s">
        <v>17854</v>
      </c>
      <c r="E20508" s="3" t="s">
        <v>17855</v>
      </c>
      <c r="F20508" s="3">
        <v>4.0</v>
      </c>
      <c r="G20508" s="3">
        <v>7.0</v>
      </c>
      <c r="H20508" s="3" t="s">
        <v>922</v>
      </c>
      <c r="I20508" s="3" t="s">
        <v>18057</v>
      </c>
      <c r="J20508" s="3" t="s">
        <v>4475</v>
      </c>
      <c r="K20508" s="3" t="s">
        <v>24</v>
      </c>
      <c r="L20508" s="3">
        <v>3.0</v>
      </c>
      <c r="M20508" s="3" t="s">
        <v>25</v>
      </c>
      <c r="N20508" s="3" t="s">
        <v>18072</v>
      </c>
      <c r="O20508" s="3" t="s">
        <v>2093</v>
      </c>
      <c r="P20508" s="4">
        <v>27642.0</v>
      </c>
      <c r="Q20508" s="3" t="s">
        <v>169</v>
      </c>
      <c r="S20508" s="3" t="s">
        <v>34</v>
      </c>
    </row>
    <row r="20509">
      <c r="A20509" s="2">
        <v>42318.71491898148</v>
      </c>
      <c r="B20509" s="3">
        <v>3.0</v>
      </c>
      <c r="C20509" s="3" t="s">
        <v>17833</v>
      </c>
      <c r="D20509" s="3" t="s">
        <v>17854</v>
      </c>
      <c r="E20509" s="3" t="s">
        <v>17855</v>
      </c>
      <c r="F20509" s="3">
        <v>4.0</v>
      </c>
      <c r="G20509" s="3">
        <v>7.0</v>
      </c>
      <c r="H20509" s="3" t="s">
        <v>922</v>
      </c>
      <c r="I20509" s="3" t="s">
        <v>18057</v>
      </c>
      <c r="J20509" s="3" t="s">
        <v>4475</v>
      </c>
      <c r="K20509" s="3" t="s">
        <v>24</v>
      </c>
      <c r="L20509" s="3">
        <v>4.0</v>
      </c>
      <c r="M20509" s="3" t="s">
        <v>30</v>
      </c>
      <c r="N20509" s="3" t="s">
        <v>16830</v>
      </c>
      <c r="O20509" s="3" t="s">
        <v>18073</v>
      </c>
      <c r="P20509" s="4">
        <v>31184.0</v>
      </c>
      <c r="Q20509" s="3" t="s">
        <v>115</v>
      </c>
      <c r="S20509" s="3" t="s">
        <v>34</v>
      </c>
    </row>
    <row r="20510">
      <c r="A20510" s="2">
        <v>42318.71491898148</v>
      </c>
      <c r="B20510" s="3">
        <v>3.0</v>
      </c>
      <c r="C20510" s="3" t="s">
        <v>17833</v>
      </c>
      <c r="D20510" s="3" t="s">
        <v>17854</v>
      </c>
      <c r="E20510" s="3" t="s">
        <v>17855</v>
      </c>
      <c r="F20510" s="3">
        <v>4.0</v>
      </c>
      <c r="G20510" s="3">
        <v>7.0</v>
      </c>
      <c r="H20510" s="3" t="s">
        <v>922</v>
      </c>
      <c r="I20510" s="3" t="s">
        <v>18057</v>
      </c>
      <c r="J20510" s="3" t="s">
        <v>4475</v>
      </c>
      <c r="K20510" s="3" t="s">
        <v>24</v>
      </c>
      <c r="L20510" s="3">
        <v>5.0</v>
      </c>
      <c r="M20510" s="3" t="s">
        <v>25</v>
      </c>
      <c r="N20510" s="3" t="s">
        <v>18074</v>
      </c>
      <c r="O20510" s="3" t="s">
        <v>664</v>
      </c>
      <c r="P20510" s="4">
        <v>25501.0</v>
      </c>
      <c r="Q20510" s="3" t="s">
        <v>169</v>
      </c>
      <c r="S20510" s="3" t="s">
        <v>34</v>
      </c>
    </row>
    <row r="20511">
      <c r="A20511" s="2">
        <v>42318.71491898148</v>
      </c>
      <c r="B20511" s="3">
        <v>3.0</v>
      </c>
      <c r="C20511" s="3" t="s">
        <v>17833</v>
      </c>
      <c r="D20511" s="3" t="s">
        <v>17854</v>
      </c>
      <c r="E20511" s="3" t="s">
        <v>17855</v>
      </c>
      <c r="F20511" s="3">
        <v>4.0</v>
      </c>
      <c r="G20511" s="3">
        <v>7.0</v>
      </c>
      <c r="H20511" s="3" t="s">
        <v>922</v>
      </c>
      <c r="I20511" s="3" t="s">
        <v>18057</v>
      </c>
      <c r="J20511" s="3" t="s">
        <v>4475</v>
      </c>
      <c r="K20511" s="3" t="s">
        <v>24</v>
      </c>
      <c r="L20511" s="3">
        <v>6.0</v>
      </c>
      <c r="M20511" s="3" t="s">
        <v>30</v>
      </c>
      <c r="N20511" s="3" t="s">
        <v>18075</v>
      </c>
      <c r="O20511" s="3" t="s">
        <v>18076</v>
      </c>
      <c r="P20511" s="4">
        <v>31120.0</v>
      </c>
      <c r="Q20511" s="3" t="s">
        <v>189</v>
      </c>
      <c r="S20511" s="3" t="s">
        <v>34</v>
      </c>
    </row>
    <row r="20512">
      <c r="A20512" s="2">
        <v>42318.71491898148</v>
      </c>
      <c r="B20512" s="3">
        <v>3.0</v>
      </c>
      <c r="C20512" s="3" t="s">
        <v>17833</v>
      </c>
      <c r="D20512" s="3" t="s">
        <v>17854</v>
      </c>
      <c r="E20512" s="3" t="s">
        <v>17855</v>
      </c>
      <c r="F20512" s="3">
        <v>4.0</v>
      </c>
      <c r="G20512" s="3">
        <v>7.0</v>
      </c>
      <c r="H20512" s="3" t="s">
        <v>922</v>
      </c>
      <c r="I20512" s="3" t="s">
        <v>18057</v>
      </c>
      <c r="J20512" s="3" t="s">
        <v>4475</v>
      </c>
      <c r="K20512" s="3" t="s">
        <v>24</v>
      </c>
      <c r="L20512" s="3">
        <v>7.0</v>
      </c>
      <c r="M20512" s="3" t="s">
        <v>25</v>
      </c>
      <c r="N20512" s="3" t="s">
        <v>18077</v>
      </c>
      <c r="O20512" s="3" t="s">
        <v>384</v>
      </c>
      <c r="P20512" s="4">
        <v>30742.0</v>
      </c>
      <c r="Q20512" s="3" t="s">
        <v>169</v>
      </c>
      <c r="S20512" s="3" t="s">
        <v>34</v>
      </c>
    </row>
    <row r="20513">
      <c r="A20513" s="2">
        <v>42318.71491898148</v>
      </c>
      <c r="B20513" s="3">
        <v>3.0</v>
      </c>
      <c r="C20513" s="3" t="s">
        <v>17833</v>
      </c>
      <c r="D20513" s="3" t="s">
        <v>17854</v>
      </c>
      <c r="E20513" s="3" t="s">
        <v>17855</v>
      </c>
      <c r="F20513" s="3">
        <v>4.0</v>
      </c>
      <c r="G20513" s="3">
        <v>7.0</v>
      </c>
      <c r="H20513" s="3" t="s">
        <v>922</v>
      </c>
      <c r="I20513" s="3" t="s">
        <v>18057</v>
      </c>
      <c r="J20513" s="3" t="s">
        <v>4475</v>
      </c>
      <c r="K20513" s="3" t="s">
        <v>24</v>
      </c>
      <c r="L20513" s="3">
        <v>8.0</v>
      </c>
      <c r="M20513" s="3" t="s">
        <v>30</v>
      </c>
      <c r="N20513" s="3" t="s">
        <v>18078</v>
      </c>
      <c r="O20513" s="3" t="s">
        <v>386</v>
      </c>
      <c r="P20513" s="4">
        <v>27275.0</v>
      </c>
      <c r="Q20513" s="3" t="s">
        <v>169</v>
      </c>
      <c r="S20513" s="3" t="s">
        <v>34</v>
      </c>
    </row>
    <row r="20514">
      <c r="A20514" s="2">
        <v>42318.71491898148</v>
      </c>
      <c r="B20514" s="3">
        <v>3.0</v>
      </c>
      <c r="C20514" s="3" t="s">
        <v>17833</v>
      </c>
      <c r="D20514" s="3" t="s">
        <v>17854</v>
      </c>
      <c r="E20514" s="3" t="s">
        <v>17855</v>
      </c>
      <c r="F20514" s="3">
        <v>4.0</v>
      </c>
      <c r="G20514" s="3">
        <v>7.0</v>
      </c>
      <c r="H20514" s="3" t="s">
        <v>922</v>
      </c>
      <c r="I20514" s="3" t="s">
        <v>18057</v>
      </c>
      <c r="J20514" s="3" t="s">
        <v>4475</v>
      </c>
      <c r="K20514" s="3" t="s">
        <v>24</v>
      </c>
      <c r="L20514" s="3">
        <v>9.0</v>
      </c>
      <c r="M20514" s="3" t="s">
        <v>25</v>
      </c>
      <c r="N20514" s="3" t="s">
        <v>18079</v>
      </c>
      <c r="O20514" s="3" t="s">
        <v>796</v>
      </c>
      <c r="P20514" s="4">
        <v>23463.0</v>
      </c>
      <c r="Q20514" s="3" t="s">
        <v>169</v>
      </c>
      <c r="S20514" s="3" t="s">
        <v>34</v>
      </c>
    </row>
    <row r="20515">
      <c r="A20515" s="2">
        <v>42318.71491898148</v>
      </c>
      <c r="B20515" s="3">
        <v>3.0</v>
      </c>
      <c r="C20515" s="3" t="s">
        <v>17833</v>
      </c>
      <c r="D20515" s="3" t="s">
        <v>17854</v>
      </c>
      <c r="E20515" s="3" t="s">
        <v>17855</v>
      </c>
      <c r="F20515" s="3">
        <v>4.0</v>
      </c>
      <c r="G20515" s="3">
        <v>7.0</v>
      </c>
      <c r="H20515" s="3" t="s">
        <v>922</v>
      </c>
      <c r="I20515" s="3" t="s">
        <v>18057</v>
      </c>
      <c r="J20515" s="3" t="s">
        <v>4475</v>
      </c>
      <c r="K20515" s="3" t="s">
        <v>24</v>
      </c>
      <c r="L20515" s="3">
        <v>10.0</v>
      </c>
      <c r="M20515" s="3" t="s">
        <v>30</v>
      </c>
      <c r="N20515" s="3" t="s">
        <v>18080</v>
      </c>
      <c r="O20515" s="3" t="s">
        <v>283</v>
      </c>
      <c r="P20515" s="4">
        <v>27446.0</v>
      </c>
      <c r="Q20515" s="3" t="s">
        <v>169</v>
      </c>
      <c r="S20515" s="3" t="s">
        <v>34</v>
      </c>
    </row>
    <row r="20516">
      <c r="A20516" s="2">
        <v>42318.71491898148</v>
      </c>
      <c r="B20516" s="3">
        <v>3.0</v>
      </c>
      <c r="C20516" s="3" t="s">
        <v>17833</v>
      </c>
      <c r="D20516" s="3" t="s">
        <v>17854</v>
      </c>
      <c r="E20516" s="3" t="s">
        <v>17855</v>
      </c>
      <c r="F20516" s="3">
        <v>4.0</v>
      </c>
      <c r="G20516" s="3">
        <v>7.0</v>
      </c>
      <c r="H20516" s="3" t="s">
        <v>922</v>
      </c>
      <c r="I20516" s="3" t="s">
        <v>18057</v>
      </c>
      <c r="J20516" s="3" t="s">
        <v>4475</v>
      </c>
      <c r="K20516" s="3" t="s">
        <v>24</v>
      </c>
      <c r="L20516" s="3">
        <v>11.0</v>
      </c>
      <c r="M20516" s="3" t="s">
        <v>25</v>
      </c>
      <c r="N20516" s="3" t="s">
        <v>18081</v>
      </c>
      <c r="O20516" s="3" t="s">
        <v>18082</v>
      </c>
      <c r="P20516" s="4">
        <v>18823.0</v>
      </c>
      <c r="Q20516" s="3" t="s">
        <v>86</v>
      </c>
      <c r="S20516" s="3" t="s">
        <v>34</v>
      </c>
    </row>
    <row r="20517">
      <c r="A20517" s="2">
        <v>42318.71491898148</v>
      </c>
      <c r="B20517" s="3">
        <v>3.0</v>
      </c>
      <c r="C20517" s="3" t="s">
        <v>17833</v>
      </c>
      <c r="D20517" s="3" t="s">
        <v>17854</v>
      </c>
      <c r="E20517" s="3" t="s">
        <v>17855</v>
      </c>
      <c r="F20517" s="3">
        <v>4.0</v>
      </c>
      <c r="G20517" s="3">
        <v>7.0</v>
      </c>
      <c r="H20517" s="3" t="s">
        <v>922</v>
      </c>
      <c r="I20517" s="3" t="s">
        <v>18057</v>
      </c>
      <c r="J20517" s="3" t="s">
        <v>4475</v>
      </c>
      <c r="K20517" s="3" t="s">
        <v>24</v>
      </c>
      <c r="L20517" s="3">
        <v>12.0</v>
      </c>
      <c r="M20517" s="3" t="s">
        <v>30</v>
      </c>
      <c r="N20517" s="3" t="s">
        <v>18083</v>
      </c>
      <c r="O20517" s="3" t="s">
        <v>18084</v>
      </c>
      <c r="P20517" s="4">
        <v>26996.0</v>
      </c>
      <c r="Q20517" s="3" t="s">
        <v>132</v>
      </c>
      <c r="S20517" s="3" t="s">
        <v>34</v>
      </c>
    </row>
    <row r="20518">
      <c r="A20518" s="2">
        <v>42318.71491898148</v>
      </c>
      <c r="B20518" s="3">
        <v>3.0</v>
      </c>
      <c r="C20518" s="3" t="s">
        <v>17833</v>
      </c>
      <c r="D20518" s="3" t="s">
        <v>17867</v>
      </c>
      <c r="E20518" s="3" t="s">
        <v>17868</v>
      </c>
      <c r="F20518" s="3">
        <v>4.0</v>
      </c>
      <c r="G20518" s="3">
        <v>7.0</v>
      </c>
      <c r="H20518" s="3" t="s">
        <v>922</v>
      </c>
      <c r="I20518" s="3" t="s">
        <v>18057</v>
      </c>
      <c r="J20518" s="3" t="s">
        <v>4475</v>
      </c>
      <c r="K20518" s="3" t="s">
        <v>24</v>
      </c>
      <c r="L20518" s="3">
        <v>1.0</v>
      </c>
      <c r="M20518" s="3" t="s">
        <v>25</v>
      </c>
      <c r="N20518" s="3" t="s">
        <v>18085</v>
      </c>
      <c r="O20518" s="3" t="s">
        <v>11635</v>
      </c>
      <c r="P20518" s="4">
        <v>27021.0</v>
      </c>
      <c r="Q20518" s="3" t="s">
        <v>712</v>
      </c>
      <c r="S20518" s="3" t="s">
        <v>34</v>
      </c>
    </row>
    <row r="20519">
      <c r="A20519" s="2">
        <v>42318.71491898148</v>
      </c>
      <c r="B20519" s="3">
        <v>3.0</v>
      </c>
      <c r="C20519" s="3" t="s">
        <v>17833</v>
      </c>
      <c r="D20519" s="3" t="s">
        <v>17867</v>
      </c>
      <c r="E20519" s="3" t="s">
        <v>17868</v>
      </c>
      <c r="F20519" s="3">
        <v>4.0</v>
      </c>
      <c r="G20519" s="3">
        <v>7.0</v>
      </c>
      <c r="H20519" s="3" t="s">
        <v>922</v>
      </c>
      <c r="I20519" s="3" t="s">
        <v>18057</v>
      </c>
      <c r="J20519" s="3" t="s">
        <v>4475</v>
      </c>
      <c r="K20519" s="3" t="s">
        <v>24</v>
      </c>
      <c r="L20519" s="3">
        <v>2.0</v>
      </c>
      <c r="M20519" s="3" t="s">
        <v>30</v>
      </c>
      <c r="N20519" s="3" t="s">
        <v>18086</v>
      </c>
      <c r="O20519" s="3" t="s">
        <v>45</v>
      </c>
      <c r="P20519" s="4">
        <v>26038.0</v>
      </c>
      <c r="Q20519" s="3" t="s">
        <v>132</v>
      </c>
      <c r="S20519" s="3" t="s">
        <v>34</v>
      </c>
    </row>
    <row r="20520">
      <c r="A20520" s="2">
        <v>42318.71491898148</v>
      </c>
      <c r="B20520" s="3">
        <v>3.0</v>
      </c>
      <c r="C20520" s="3" t="s">
        <v>17833</v>
      </c>
      <c r="D20520" s="3" t="s">
        <v>17867</v>
      </c>
      <c r="E20520" s="3" t="s">
        <v>17868</v>
      </c>
      <c r="F20520" s="3">
        <v>4.0</v>
      </c>
      <c r="G20520" s="3">
        <v>7.0</v>
      </c>
      <c r="H20520" s="3" t="s">
        <v>922</v>
      </c>
      <c r="I20520" s="3" t="s">
        <v>18057</v>
      </c>
      <c r="J20520" s="3" t="s">
        <v>4475</v>
      </c>
      <c r="K20520" s="3" t="s">
        <v>24</v>
      </c>
      <c r="L20520" s="3">
        <v>3.0</v>
      </c>
      <c r="M20520" s="3" t="s">
        <v>25</v>
      </c>
      <c r="N20520" s="3" t="s">
        <v>18087</v>
      </c>
      <c r="O20520" s="3" t="s">
        <v>281</v>
      </c>
      <c r="P20520" s="4">
        <v>19305.0</v>
      </c>
      <c r="Q20520" s="3" t="s">
        <v>33</v>
      </c>
      <c r="S20520" s="3" t="s">
        <v>34</v>
      </c>
    </row>
    <row r="20521">
      <c r="A20521" s="2">
        <v>42318.71491898148</v>
      </c>
      <c r="B20521" s="3">
        <v>3.0</v>
      </c>
      <c r="C20521" s="3" t="s">
        <v>17833</v>
      </c>
      <c r="D20521" s="3" t="s">
        <v>17867</v>
      </c>
      <c r="E20521" s="3" t="s">
        <v>17868</v>
      </c>
      <c r="F20521" s="3">
        <v>4.0</v>
      </c>
      <c r="G20521" s="3">
        <v>7.0</v>
      </c>
      <c r="H20521" s="3" t="s">
        <v>922</v>
      </c>
      <c r="I20521" s="3" t="s">
        <v>18057</v>
      </c>
      <c r="J20521" s="3" t="s">
        <v>4475</v>
      </c>
      <c r="K20521" s="3" t="s">
        <v>24</v>
      </c>
      <c r="L20521" s="3">
        <v>4.0</v>
      </c>
      <c r="M20521" s="3" t="s">
        <v>30</v>
      </c>
      <c r="N20521" s="3" t="s">
        <v>18088</v>
      </c>
      <c r="O20521" s="3" t="s">
        <v>11383</v>
      </c>
      <c r="P20521" s="4">
        <v>33885.0</v>
      </c>
      <c r="Q20521" s="3" t="s">
        <v>191</v>
      </c>
      <c r="S20521" s="3" t="s">
        <v>34</v>
      </c>
    </row>
    <row r="20522">
      <c r="A20522" s="2">
        <v>42318.71491898148</v>
      </c>
      <c r="B20522" s="3">
        <v>3.0</v>
      </c>
      <c r="C20522" s="3" t="s">
        <v>17833</v>
      </c>
      <c r="D20522" s="3" t="s">
        <v>17867</v>
      </c>
      <c r="E20522" s="3" t="s">
        <v>17868</v>
      </c>
      <c r="F20522" s="3">
        <v>4.0</v>
      </c>
      <c r="G20522" s="3">
        <v>7.0</v>
      </c>
      <c r="H20522" s="3" t="s">
        <v>922</v>
      </c>
      <c r="I20522" s="3" t="s">
        <v>18057</v>
      </c>
      <c r="J20522" s="3" t="s">
        <v>4475</v>
      </c>
      <c r="K20522" s="3" t="s">
        <v>24</v>
      </c>
      <c r="L20522" s="3">
        <v>5.0</v>
      </c>
      <c r="M20522" s="3" t="s">
        <v>25</v>
      </c>
      <c r="N20522" s="3" t="s">
        <v>706</v>
      </c>
      <c r="O20522" s="3" t="s">
        <v>898</v>
      </c>
      <c r="P20522" s="4">
        <v>20005.0</v>
      </c>
      <c r="Q20522" s="3" t="s">
        <v>110</v>
      </c>
      <c r="S20522" s="3" t="s">
        <v>34</v>
      </c>
    </row>
    <row r="20523">
      <c r="A20523" s="2">
        <v>42318.71491898148</v>
      </c>
      <c r="B20523" s="3">
        <v>3.0</v>
      </c>
      <c r="C20523" s="3" t="s">
        <v>17833</v>
      </c>
      <c r="D20523" s="3" t="s">
        <v>17875</v>
      </c>
      <c r="E20523" s="3" t="s">
        <v>17876</v>
      </c>
      <c r="F20523" s="3">
        <v>4.0</v>
      </c>
      <c r="G20523" s="3">
        <v>7.0</v>
      </c>
      <c r="H20523" s="3" t="s">
        <v>922</v>
      </c>
      <c r="I20523" s="3" t="s">
        <v>18057</v>
      </c>
      <c r="J20523" s="3" t="s">
        <v>4475</v>
      </c>
      <c r="K20523" s="3" t="s">
        <v>24</v>
      </c>
      <c r="L20523" s="3">
        <v>1.0</v>
      </c>
      <c r="M20523" s="3" t="s">
        <v>25</v>
      </c>
      <c r="N20523" s="3" t="s">
        <v>18089</v>
      </c>
      <c r="O20523" s="3" t="s">
        <v>980</v>
      </c>
      <c r="P20523" s="4">
        <v>17819.0</v>
      </c>
      <c r="Q20523" s="3" t="s">
        <v>145</v>
      </c>
      <c r="S20523" s="3" t="s">
        <v>34</v>
      </c>
    </row>
    <row r="20524">
      <c r="A20524" s="2">
        <v>42318.71491898148</v>
      </c>
      <c r="B20524" s="3">
        <v>3.0</v>
      </c>
      <c r="C20524" s="3" t="s">
        <v>17833</v>
      </c>
      <c r="D20524" s="3" t="s">
        <v>17875</v>
      </c>
      <c r="E20524" s="3" t="s">
        <v>17876</v>
      </c>
      <c r="F20524" s="3">
        <v>4.0</v>
      </c>
      <c r="G20524" s="3">
        <v>7.0</v>
      </c>
      <c r="H20524" s="3" t="s">
        <v>922</v>
      </c>
      <c r="I20524" s="3" t="s">
        <v>18057</v>
      </c>
      <c r="J20524" s="3" t="s">
        <v>4475</v>
      </c>
      <c r="K20524" s="3" t="s">
        <v>24</v>
      </c>
      <c r="L20524" s="3">
        <v>2.0</v>
      </c>
      <c r="M20524" s="3" t="s">
        <v>30</v>
      </c>
      <c r="N20524" s="3" t="s">
        <v>18090</v>
      </c>
      <c r="O20524" s="3" t="s">
        <v>18091</v>
      </c>
      <c r="P20524" s="4">
        <v>32171.0</v>
      </c>
      <c r="Q20524" s="3" t="s">
        <v>1159</v>
      </c>
      <c r="S20524" s="3" t="s">
        <v>34</v>
      </c>
    </row>
    <row r="20525">
      <c r="A20525" s="2">
        <v>42318.71491898148</v>
      </c>
      <c r="B20525" s="3">
        <v>3.0</v>
      </c>
      <c r="C20525" s="3" t="s">
        <v>17833</v>
      </c>
      <c r="D20525" s="3" t="s">
        <v>17875</v>
      </c>
      <c r="E20525" s="3" t="s">
        <v>17876</v>
      </c>
      <c r="F20525" s="3">
        <v>4.0</v>
      </c>
      <c r="G20525" s="3">
        <v>7.0</v>
      </c>
      <c r="H20525" s="3" t="s">
        <v>922</v>
      </c>
      <c r="I20525" s="3" t="s">
        <v>18057</v>
      </c>
      <c r="J20525" s="3" t="s">
        <v>4475</v>
      </c>
      <c r="K20525" s="3" t="s">
        <v>24</v>
      </c>
      <c r="L20525" s="3">
        <v>3.0</v>
      </c>
      <c r="M20525" s="3" t="s">
        <v>25</v>
      </c>
      <c r="N20525" s="3" t="s">
        <v>1164</v>
      </c>
      <c r="O20525" s="3" t="s">
        <v>377</v>
      </c>
      <c r="P20525" s="4">
        <v>14769.0</v>
      </c>
      <c r="Q20525" s="3" t="s">
        <v>105</v>
      </c>
      <c r="S20525" s="3" t="s">
        <v>34</v>
      </c>
    </row>
    <row r="20526">
      <c r="A20526" s="2">
        <v>42318.71491898148</v>
      </c>
      <c r="B20526" s="3">
        <v>3.0</v>
      </c>
      <c r="C20526" s="3" t="s">
        <v>17833</v>
      </c>
      <c r="D20526" s="3" t="s">
        <v>17875</v>
      </c>
      <c r="E20526" s="3" t="s">
        <v>17876</v>
      </c>
      <c r="F20526" s="3">
        <v>4.0</v>
      </c>
      <c r="G20526" s="3">
        <v>7.0</v>
      </c>
      <c r="H20526" s="3" t="s">
        <v>922</v>
      </c>
      <c r="I20526" s="3" t="s">
        <v>18057</v>
      </c>
      <c r="J20526" s="3" t="s">
        <v>4475</v>
      </c>
      <c r="K20526" s="3" t="s">
        <v>24</v>
      </c>
      <c r="L20526" s="3">
        <v>4.0</v>
      </c>
      <c r="M20526" s="3" t="s">
        <v>30</v>
      </c>
      <c r="N20526" s="3" t="s">
        <v>18092</v>
      </c>
      <c r="O20526" s="3" t="s">
        <v>746</v>
      </c>
      <c r="P20526" s="4">
        <v>26788.0</v>
      </c>
      <c r="Q20526" s="3" t="s">
        <v>52</v>
      </c>
      <c r="S20526" s="3" t="s">
        <v>34</v>
      </c>
    </row>
    <row r="20527">
      <c r="A20527" s="2">
        <v>42318.71491898148</v>
      </c>
      <c r="B20527" s="3">
        <v>3.0</v>
      </c>
      <c r="C20527" s="3" t="s">
        <v>17833</v>
      </c>
      <c r="D20527" s="3" t="s">
        <v>17875</v>
      </c>
      <c r="E20527" s="3" t="s">
        <v>17876</v>
      </c>
      <c r="F20527" s="3">
        <v>4.0</v>
      </c>
      <c r="G20527" s="3">
        <v>7.0</v>
      </c>
      <c r="H20527" s="3" t="s">
        <v>922</v>
      </c>
      <c r="I20527" s="3" t="s">
        <v>18057</v>
      </c>
      <c r="J20527" s="3" t="s">
        <v>4475</v>
      </c>
      <c r="K20527" s="3" t="s">
        <v>24</v>
      </c>
      <c r="L20527" s="3">
        <v>5.0</v>
      </c>
      <c r="M20527" s="3" t="s">
        <v>25</v>
      </c>
      <c r="N20527" s="3" t="s">
        <v>18093</v>
      </c>
      <c r="O20527" s="3" t="s">
        <v>319</v>
      </c>
      <c r="P20527" s="4">
        <v>28227.0</v>
      </c>
      <c r="Q20527" s="3" t="s">
        <v>52</v>
      </c>
      <c r="S20527" s="3" t="s">
        <v>34</v>
      </c>
    </row>
    <row r="20528">
      <c r="A20528" s="2">
        <v>42318.71491898148</v>
      </c>
      <c r="B20528" s="3">
        <v>3.0</v>
      </c>
      <c r="C20528" s="3" t="s">
        <v>17833</v>
      </c>
      <c r="D20528" s="3" t="s">
        <v>17884</v>
      </c>
      <c r="E20528" s="3" t="s">
        <v>17885</v>
      </c>
      <c r="F20528" s="3">
        <v>4.0</v>
      </c>
      <c r="G20528" s="3">
        <v>7.0</v>
      </c>
      <c r="H20528" s="3" t="s">
        <v>922</v>
      </c>
      <c r="I20528" s="3" t="s">
        <v>18057</v>
      </c>
      <c r="J20528" s="3" t="s">
        <v>4475</v>
      </c>
      <c r="K20528" s="3" t="s">
        <v>24</v>
      </c>
      <c r="L20528" s="3">
        <v>1.0</v>
      </c>
      <c r="M20528" s="3" t="s">
        <v>25</v>
      </c>
      <c r="N20528" s="3" t="s">
        <v>18094</v>
      </c>
      <c r="O20528" s="3" t="s">
        <v>243</v>
      </c>
      <c r="P20528" s="4">
        <v>21490.0</v>
      </c>
      <c r="Q20528" s="3" t="s">
        <v>110</v>
      </c>
      <c r="S20528" s="3" t="s">
        <v>34</v>
      </c>
    </row>
    <row r="20529">
      <c r="A20529" s="2">
        <v>42318.71491898148</v>
      </c>
      <c r="B20529" s="3">
        <v>3.0</v>
      </c>
      <c r="C20529" s="3" t="s">
        <v>17833</v>
      </c>
      <c r="D20529" s="3" t="s">
        <v>17884</v>
      </c>
      <c r="E20529" s="3" t="s">
        <v>17885</v>
      </c>
      <c r="F20529" s="3">
        <v>4.0</v>
      </c>
      <c r="G20529" s="3">
        <v>7.0</v>
      </c>
      <c r="H20529" s="3" t="s">
        <v>922</v>
      </c>
      <c r="I20529" s="3" t="s">
        <v>18057</v>
      </c>
      <c r="J20529" s="3" t="s">
        <v>4475</v>
      </c>
      <c r="K20529" s="3" t="s">
        <v>24</v>
      </c>
      <c r="L20529" s="3">
        <v>2.0</v>
      </c>
      <c r="M20529" s="3" t="s">
        <v>30</v>
      </c>
      <c r="N20529" s="3" t="s">
        <v>17368</v>
      </c>
      <c r="O20529" s="3" t="s">
        <v>1651</v>
      </c>
      <c r="P20529" s="4">
        <v>22418.0</v>
      </c>
      <c r="Q20529" s="3" t="s">
        <v>247</v>
      </c>
      <c r="S20529" s="3" t="s">
        <v>34</v>
      </c>
    </row>
    <row r="20530">
      <c r="A20530" s="2">
        <v>42318.71491898148</v>
      </c>
      <c r="B20530" s="3">
        <v>3.0</v>
      </c>
      <c r="C20530" s="3" t="s">
        <v>17833</v>
      </c>
      <c r="D20530" s="3" t="s">
        <v>17884</v>
      </c>
      <c r="E20530" s="3" t="s">
        <v>17885</v>
      </c>
      <c r="F20530" s="3">
        <v>4.0</v>
      </c>
      <c r="G20530" s="3">
        <v>7.0</v>
      </c>
      <c r="H20530" s="3" t="s">
        <v>922</v>
      </c>
      <c r="I20530" s="3" t="s">
        <v>18057</v>
      </c>
      <c r="J20530" s="3" t="s">
        <v>4475</v>
      </c>
      <c r="K20530" s="3" t="s">
        <v>24</v>
      </c>
      <c r="L20530" s="3">
        <v>3.0</v>
      </c>
      <c r="M20530" s="3" t="s">
        <v>25</v>
      </c>
      <c r="N20530" s="3" t="s">
        <v>18095</v>
      </c>
      <c r="O20530" s="3" t="s">
        <v>18096</v>
      </c>
      <c r="P20530" s="4">
        <v>21570.0</v>
      </c>
      <c r="Q20530" s="3" t="s">
        <v>216</v>
      </c>
      <c r="S20530" s="3" t="s">
        <v>34</v>
      </c>
    </row>
    <row r="20531">
      <c r="A20531" s="2">
        <v>42318.71491898148</v>
      </c>
      <c r="B20531" s="3">
        <v>3.0</v>
      </c>
      <c r="C20531" s="3" t="s">
        <v>17833</v>
      </c>
      <c r="D20531" s="3" t="s">
        <v>17884</v>
      </c>
      <c r="E20531" s="3" t="s">
        <v>17885</v>
      </c>
      <c r="F20531" s="3">
        <v>4.0</v>
      </c>
      <c r="G20531" s="3">
        <v>7.0</v>
      </c>
      <c r="H20531" s="3" t="s">
        <v>922</v>
      </c>
      <c r="I20531" s="3" t="s">
        <v>18057</v>
      </c>
      <c r="J20531" s="3" t="s">
        <v>4475</v>
      </c>
      <c r="K20531" s="3" t="s">
        <v>24</v>
      </c>
      <c r="L20531" s="3">
        <v>4.0</v>
      </c>
      <c r="M20531" s="3" t="s">
        <v>30</v>
      </c>
      <c r="N20531" s="3" t="s">
        <v>18097</v>
      </c>
      <c r="O20531" s="3" t="s">
        <v>3316</v>
      </c>
      <c r="P20531" s="4">
        <v>22974.0</v>
      </c>
      <c r="Q20531" s="3" t="s">
        <v>247</v>
      </c>
      <c r="S20531" s="3" t="s">
        <v>34</v>
      </c>
    </row>
    <row r="20532">
      <c r="A20532" s="2">
        <v>42318.71491898148</v>
      </c>
      <c r="B20532" s="3">
        <v>3.0</v>
      </c>
      <c r="C20532" s="3" t="s">
        <v>17833</v>
      </c>
      <c r="D20532" s="3" t="s">
        <v>17884</v>
      </c>
      <c r="E20532" s="3" t="s">
        <v>17885</v>
      </c>
      <c r="F20532" s="3">
        <v>4.0</v>
      </c>
      <c r="G20532" s="3">
        <v>7.0</v>
      </c>
      <c r="H20532" s="3" t="s">
        <v>922</v>
      </c>
      <c r="I20532" s="3" t="s">
        <v>18057</v>
      </c>
      <c r="J20532" s="3" t="s">
        <v>4475</v>
      </c>
      <c r="K20532" s="3" t="s">
        <v>24</v>
      </c>
      <c r="L20532" s="3">
        <v>5.0</v>
      </c>
      <c r="M20532" s="3" t="s">
        <v>25</v>
      </c>
      <c r="N20532" s="3" t="s">
        <v>378</v>
      </c>
      <c r="O20532" s="3" t="s">
        <v>69</v>
      </c>
      <c r="P20532" s="4">
        <v>26468.0</v>
      </c>
      <c r="Q20532" s="3" t="s">
        <v>43</v>
      </c>
      <c r="S20532" s="3" t="s">
        <v>34</v>
      </c>
    </row>
    <row r="20533">
      <c r="A20533" s="2">
        <v>42318.71491898148</v>
      </c>
      <c r="B20533" s="3">
        <v>3.0</v>
      </c>
      <c r="C20533" s="3" t="s">
        <v>17833</v>
      </c>
      <c r="D20533" s="3" t="s">
        <v>17884</v>
      </c>
      <c r="E20533" s="3" t="s">
        <v>17885</v>
      </c>
      <c r="F20533" s="3">
        <v>4.0</v>
      </c>
      <c r="G20533" s="3">
        <v>7.0</v>
      </c>
      <c r="H20533" s="3" t="s">
        <v>922</v>
      </c>
      <c r="I20533" s="3" t="s">
        <v>18057</v>
      </c>
      <c r="J20533" s="3" t="s">
        <v>4475</v>
      </c>
      <c r="K20533" s="3" t="s">
        <v>24</v>
      </c>
      <c r="L20533" s="3">
        <v>6.0</v>
      </c>
      <c r="M20533" s="3" t="s">
        <v>30</v>
      </c>
      <c r="N20533" s="3" t="s">
        <v>18098</v>
      </c>
      <c r="O20533" s="3" t="s">
        <v>626</v>
      </c>
      <c r="P20533" s="4">
        <v>16024.0</v>
      </c>
      <c r="Q20533" s="3" t="s">
        <v>96</v>
      </c>
      <c r="S20533" s="3" t="s">
        <v>34</v>
      </c>
    </row>
    <row r="20534">
      <c r="A20534" s="2">
        <v>42318.71491898148</v>
      </c>
      <c r="B20534" s="3">
        <v>3.0</v>
      </c>
      <c r="C20534" s="3" t="s">
        <v>17833</v>
      </c>
      <c r="D20534" s="3" t="s">
        <v>17884</v>
      </c>
      <c r="E20534" s="3" t="s">
        <v>17885</v>
      </c>
      <c r="F20534" s="3">
        <v>4.0</v>
      </c>
      <c r="G20534" s="3">
        <v>7.0</v>
      </c>
      <c r="H20534" s="3" t="s">
        <v>922</v>
      </c>
      <c r="I20534" s="3" t="s">
        <v>18057</v>
      </c>
      <c r="J20534" s="3" t="s">
        <v>4475</v>
      </c>
      <c r="K20534" s="3" t="s">
        <v>24</v>
      </c>
      <c r="L20534" s="3">
        <v>7.0</v>
      </c>
      <c r="M20534" s="3" t="s">
        <v>25</v>
      </c>
      <c r="N20534" s="3" t="s">
        <v>18099</v>
      </c>
      <c r="O20534" s="3" t="s">
        <v>18100</v>
      </c>
      <c r="P20534" s="4">
        <v>16907.0</v>
      </c>
      <c r="Q20534" s="3" t="s">
        <v>113</v>
      </c>
      <c r="S20534" s="3" t="s">
        <v>34</v>
      </c>
    </row>
    <row r="20535">
      <c r="A20535" s="2">
        <v>42318.71491898148</v>
      </c>
      <c r="B20535" s="3">
        <v>3.0</v>
      </c>
      <c r="C20535" s="3" t="s">
        <v>17833</v>
      </c>
      <c r="D20535" s="3" t="s">
        <v>17884</v>
      </c>
      <c r="E20535" s="3" t="s">
        <v>17885</v>
      </c>
      <c r="F20535" s="3">
        <v>4.0</v>
      </c>
      <c r="G20535" s="3">
        <v>7.0</v>
      </c>
      <c r="H20535" s="3" t="s">
        <v>922</v>
      </c>
      <c r="I20535" s="3" t="s">
        <v>18057</v>
      </c>
      <c r="J20535" s="3" t="s">
        <v>4475</v>
      </c>
      <c r="K20535" s="3" t="s">
        <v>24</v>
      </c>
      <c r="L20535" s="3">
        <v>8.0</v>
      </c>
      <c r="M20535" s="3" t="s">
        <v>30</v>
      </c>
      <c r="N20535" s="3" t="s">
        <v>18101</v>
      </c>
      <c r="O20535" s="3" t="s">
        <v>8729</v>
      </c>
      <c r="P20535" s="4">
        <v>25123.0</v>
      </c>
      <c r="Q20535" s="3" t="s">
        <v>132</v>
      </c>
      <c r="S20535" s="3" t="s">
        <v>34</v>
      </c>
    </row>
    <row r="20536">
      <c r="A20536" s="2">
        <v>42318.71491898148</v>
      </c>
      <c r="B20536" s="3">
        <v>3.0</v>
      </c>
      <c r="C20536" s="3" t="s">
        <v>17833</v>
      </c>
      <c r="D20536" s="3" t="s">
        <v>17884</v>
      </c>
      <c r="E20536" s="3" t="s">
        <v>17885</v>
      </c>
      <c r="F20536" s="3">
        <v>4.0</v>
      </c>
      <c r="G20536" s="3">
        <v>7.0</v>
      </c>
      <c r="H20536" s="3" t="s">
        <v>922</v>
      </c>
      <c r="I20536" s="3" t="s">
        <v>18057</v>
      </c>
      <c r="J20536" s="3" t="s">
        <v>4475</v>
      </c>
      <c r="K20536" s="3" t="s">
        <v>24</v>
      </c>
      <c r="L20536" s="3">
        <v>9.0</v>
      </c>
      <c r="M20536" s="3" t="s">
        <v>25</v>
      </c>
      <c r="N20536" s="3" t="s">
        <v>8798</v>
      </c>
      <c r="O20536" s="3" t="s">
        <v>3610</v>
      </c>
      <c r="P20536" s="4">
        <v>19080.0</v>
      </c>
      <c r="Q20536" s="3" t="s">
        <v>105</v>
      </c>
      <c r="S20536" s="3" t="s">
        <v>34</v>
      </c>
    </row>
    <row r="20537">
      <c r="A20537" s="2">
        <v>42318.71491898148</v>
      </c>
      <c r="B20537" s="3">
        <v>3.0</v>
      </c>
      <c r="C20537" s="3" t="s">
        <v>17833</v>
      </c>
      <c r="D20537" s="3" t="s">
        <v>17894</v>
      </c>
      <c r="E20537" s="3" t="s">
        <v>17895</v>
      </c>
      <c r="F20537" s="3">
        <v>4.0</v>
      </c>
      <c r="G20537" s="3">
        <v>7.0</v>
      </c>
      <c r="H20537" s="3" t="s">
        <v>922</v>
      </c>
      <c r="I20537" s="3" t="s">
        <v>18057</v>
      </c>
      <c r="J20537" s="3" t="s">
        <v>4475</v>
      </c>
      <c r="K20537" s="3" t="s">
        <v>24</v>
      </c>
      <c r="L20537" s="3">
        <v>1.0</v>
      </c>
      <c r="M20537" s="3" t="s">
        <v>25</v>
      </c>
      <c r="N20537" s="3" t="s">
        <v>18102</v>
      </c>
      <c r="O20537" s="3" t="s">
        <v>570</v>
      </c>
      <c r="P20537" s="4">
        <v>30917.0</v>
      </c>
      <c r="Q20537" s="3" t="s">
        <v>37</v>
      </c>
      <c r="S20537" s="3" t="s">
        <v>34</v>
      </c>
    </row>
    <row r="20538">
      <c r="A20538" s="2">
        <v>42318.71491898148</v>
      </c>
      <c r="B20538" s="3">
        <v>3.0</v>
      </c>
      <c r="C20538" s="3" t="s">
        <v>17833</v>
      </c>
      <c r="D20538" s="3" t="s">
        <v>17894</v>
      </c>
      <c r="E20538" s="3" t="s">
        <v>17895</v>
      </c>
      <c r="F20538" s="3">
        <v>4.0</v>
      </c>
      <c r="G20538" s="3">
        <v>7.0</v>
      </c>
      <c r="H20538" s="3" t="s">
        <v>922</v>
      </c>
      <c r="I20538" s="3" t="s">
        <v>18057</v>
      </c>
      <c r="J20538" s="3" t="s">
        <v>4475</v>
      </c>
      <c r="K20538" s="3" t="s">
        <v>24</v>
      </c>
      <c r="L20538" s="3">
        <v>2.0</v>
      </c>
      <c r="M20538" s="3" t="s">
        <v>30</v>
      </c>
      <c r="N20538" s="3" t="s">
        <v>18103</v>
      </c>
      <c r="O20538" s="3" t="s">
        <v>423</v>
      </c>
      <c r="P20538" s="4">
        <v>25869.0</v>
      </c>
      <c r="Q20538" s="3" t="s">
        <v>115</v>
      </c>
      <c r="S20538" s="3" t="s">
        <v>34</v>
      </c>
    </row>
    <row r="20539">
      <c r="A20539" s="2">
        <v>42318.71491898148</v>
      </c>
      <c r="B20539" s="3">
        <v>3.0</v>
      </c>
      <c r="C20539" s="3" t="s">
        <v>17833</v>
      </c>
      <c r="D20539" s="3" t="s">
        <v>17894</v>
      </c>
      <c r="E20539" s="3" t="s">
        <v>17895</v>
      </c>
      <c r="F20539" s="3">
        <v>4.0</v>
      </c>
      <c r="G20539" s="3">
        <v>7.0</v>
      </c>
      <c r="H20539" s="3" t="s">
        <v>922</v>
      </c>
      <c r="I20539" s="3" t="s">
        <v>18057</v>
      </c>
      <c r="J20539" s="3" t="s">
        <v>4475</v>
      </c>
      <c r="K20539" s="3" t="s">
        <v>24</v>
      </c>
      <c r="L20539" s="3">
        <v>3.0</v>
      </c>
      <c r="M20539" s="3" t="s">
        <v>25</v>
      </c>
      <c r="N20539" s="3" t="s">
        <v>18104</v>
      </c>
      <c r="O20539" s="3" t="s">
        <v>1947</v>
      </c>
      <c r="P20539" s="4">
        <v>30481.0</v>
      </c>
      <c r="Q20539" s="3" t="s">
        <v>79</v>
      </c>
      <c r="S20539" s="3" t="s">
        <v>34</v>
      </c>
    </row>
    <row r="20540">
      <c r="A20540" s="2">
        <v>42318.71491898148</v>
      </c>
      <c r="B20540" s="3">
        <v>3.0</v>
      </c>
      <c r="C20540" s="3" t="s">
        <v>17833</v>
      </c>
      <c r="D20540" s="3" t="s">
        <v>17894</v>
      </c>
      <c r="E20540" s="3" t="s">
        <v>17895</v>
      </c>
      <c r="F20540" s="3">
        <v>4.0</v>
      </c>
      <c r="G20540" s="3">
        <v>7.0</v>
      </c>
      <c r="H20540" s="3" t="s">
        <v>922</v>
      </c>
      <c r="I20540" s="3" t="s">
        <v>18057</v>
      </c>
      <c r="J20540" s="3" t="s">
        <v>4475</v>
      </c>
      <c r="K20540" s="3" t="s">
        <v>24</v>
      </c>
      <c r="L20540" s="3">
        <v>4.0</v>
      </c>
      <c r="M20540" s="3" t="s">
        <v>30</v>
      </c>
      <c r="N20540" s="3" t="s">
        <v>18105</v>
      </c>
      <c r="O20540" s="3" t="s">
        <v>769</v>
      </c>
      <c r="P20540" s="4">
        <v>30735.0</v>
      </c>
      <c r="Q20540" s="3" t="s">
        <v>40</v>
      </c>
      <c r="S20540" s="3" t="s">
        <v>34</v>
      </c>
    </row>
    <row r="20541">
      <c r="A20541" s="2">
        <v>42318.71491898148</v>
      </c>
      <c r="B20541" s="3">
        <v>3.0</v>
      </c>
      <c r="C20541" s="3" t="s">
        <v>17833</v>
      </c>
      <c r="D20541" s="3" t="s">
        <v>17894</v>
      </c>
      <c r="E20541" s="3" t="s">
        <v>17895</v>
      </c>
      <c r="F20541" s="3">
        <v>4.0</v>
      </c>
      <c r="G20541" s="3">
        <v>7.0</v>
      </c>
      <c r="H20541" s="3" t="s">
        <v>922</v>
      </c>
      <c r="I20541" s="3" t="s">
        <v>18057</v>
      </c>
      <c r="J20541" s="3" t="s">
        <v>4475</v>
      </c>
      <c r="K20541" s="3" t="s">
        <v>24</v>
      </c>
      <c r="L20541" s="3">
        <v>5.0</v>
      </c>
      <c r="M20541" s="3" t="s">
        <v>25</v>
      </c>
      <c r="N20541" s="3" t="s">
        <v>18106</v>
      </c>
      <c r="O20541" s="3" t="s">
        <v>523</v>
      </c>
      <c r="P20541" s="4">
        <v>29357.0</v>
      </c>
      <c r="Q20541" s="3" t="s">
        <v>169</v>
      </c>
      <c r="S20541" s="3" t="s">
        <v>34</v>
      </c>
    </row>
    <row r="20542">
      <c r="A20542" s="2">
        <v>42318.71491898148</v>
      </c>
      <c r="B20542" s="3">
        <v>3.0</v>
      </c>
      <c r="C20542" s="3" t="s">
        <v>17833</v>
      </c>
      <c r="D20542" s="3" t="s">
        <v>17894</v>
      </c>
      <c r="E20542" s="3" t="s">
        <v>17895</v>
      </c>
      <c r="F20542" s="3">
        <v>4.0</v>
      </c>
      <c r="G20542" s="3">
        <v>7.0</v>
      </c>
      <c r="H20542" s="3" t="s">
        <v>922</v>
      </c>
      <c r="I20542" s="3" t="s">
        <v>18057</v>
      </c>
      <c r="J20542" s="3" t="s">
        <v>4475</v>
      </c>
      <c r="K20542" s="3" t="s">
        <v>24</v>
      </c>
      <c r="L20542" s="3">
        <v>6.0</v>
      </c>
      <c r="M20542" s="3" t="s">
        <v>30</v>
      </c>
      <c r="N20542" s="3" t="s">
        <v>18107</v>
      </c>
      <c r="O20542" s="3" t="s">
        <v>456</v>
      </c>
      <c r="P20542" s="4">
        <v>31592.0</v>
      </c>
      <c r="Q20542" s="3" t="s">
        <v>132</v>
      </c>
      <c r="S20542" s="3" t="s">
        <v>34</v>
      </c>
    </row>
    <row r="20543">
      <c r="A20543" s="2">
        <v>42318.71491898148</v>
      </c>
      <c r="B20543" s="3">
        <v>3.0</v>
      </c>
      <c r="C20543" s="3" t="s">
        <v>17833</v>
      </c>
      <c r="D20543" s="3" t="s">
        <v>17894</v>
      </c>
      <c r="E20543" s="3" t="s">
        <v>17895</v>
      </c>
      <c r="F20543" s="3">
        <v>4.0</v>
      </c>
      <c r="G20543" s="3">
        <v>7.0</v>
      </c>
      <c r="H20543" s="3" t="s">
        <v>922</v>
      </c>
      <c r="I20543" s="3" t="s">
        <v>18057</v>
      </c>
      <c r="J20543" s="3" t="s">
        <v>4475</v>
      </c>
      <c r="K20543" s="3" t="s">
        <v>24</v>
      </c>
      <c r="L20543" s="3">
        <v>7.0</v>
      </c>
      <c r="M20543" s="3" t="s">
        <v>25</v>
      </c>
      <c r="N20543" s="3" t="s">
        <v>18108</v>
      </c>
      <c r="O20543" s="3" t="s">
        <v>377</v>
      </c>
      <c r="P20543" s="4">
        <v>28604.0</v>
      </c>
      <c r="Q20543" s="3" t="s">
        <v>132</v>
      </c>
      <c r="S20543" s="3" t="s">
        <v>34</v>
      </c>
    </row>
    <row r="20544">
      <c r="A20544" s="2">
        <v>42318.71491898148</v>
      </c>
      <c r="B20544" s="3">
        <v>3.0</v>
      </c>
      <c r="C20544" s="3" t="s">
        <v>17833</v>
      </c>
      <c r="D20544" s="3" t="s">
        <v>17905</v>
      </c>
      <c r="E20544" s="3" t="s">
        <v>17906</v>
      </c>
      <c r="F20544" s="3">
        <v>4.0</v>
      </c>
      <c r="G20544" s="3">
        <v>7.0</v>
      </c>
      <c r="H20544" s="3" t="s">
        <v>922</v>
      </c>
      <c r="I20544" s="3" t="s">
        <v>18057</v>
      </c>
      <c r="J20544" s="3" t="s">
        <v>4475</v>
      </c>
      <c r="K20544" s="3" t="s">
        <v>24</v>
      </c>
      <c r="L20544" s="3">
        <v>1.0</v>
      </c>
      <c r="M20544" s="3" t="s">
        <v>25</v>
      </c>
      <c r="N20544" s="3" t="s">
        <v>18109</v>
      </c>
      <c r="O20544" s="3" t="s">
        <v>237</v>
      </c>
      <c r="P20544" s="4">
        <v>28517.0</v>
      </c>
      <c r="Q20544" s="3" t="s">
        <v>115</v>
      </c>
      <c r="S20544" s="3" t="s">
        <v>34</v>
      </c>
    </row>
    <row r="20545">
      <c r="A20545" s="2">
        <v>42318.71491898148</v>
      </c>
      <c r="B20545" s="3">
        <v>3.0</v>
      </c>
      <c r="C20545" s="3" t="s">
        <v>17833</v>
      </c>
      <c r="D20545" s="3" t="s">
        <v>17905</v>
      </c>
      <c r="E20545" s="3" t="s">
        <v>17906</v>
      </c>
      <c r="F20545" s="3">
        <v>4.0</v>
      </c>
      <c r="G20545" s="3">
        <v>7.0</v>
      </c>
      <c r="H20545" s="3" t="s">
        <v>922</v>
      </c>
      <c r="I20545" s="3" t="s">
        <v>18057</v>
      </c>
      <c r="J20545" s="3" t="s">
        <v>4475</v>
      </c>
      <c r="K20545" s="3" t="s">
        <v>24</v>
      </c>
      <c r="L20545" s="3">
        <v>2.0</v>
      </c>
      <c r="M20545" s="3" t="s">
        <v>30</v>
      </c>
      <c r="N20545" s="3" t="s">
        <v>15069</v>
      </c>
      <c r="O20545" s="3" t="s">
        <v>81</v>
      </c>
      <c r="P20545" s="4">
        <v>24929.0</v>
      </c>
      <c r="Q20545" s="3" t="s">
        <v>52</v>
      </c>
      <c r="S20545" s="3" t="s">
        <v>34</v>
      </c>
    </row>
    <row r="20546">
      <c r="A20546" s="2">
        <v>42318.71491898148</v>
      </c>
      <c r="B20546" s="3">
        <v>3.0</v>
      </c>
      <c r="C20546" s="3" t="s">
        <v>17833</v>
      </c>
      <c r="D20546" s="3" t="s">
        <v>17905</v>
      </c>
      <c r="E20546" s="3" t="s">
        <v>17906</v>
      </c>
      <c r="F20546" s="3">
        <v>4.0</v>
      </c>
      <c r="G20546" s="3">
        <v>7.0</v>
      </c>
      <c r="H20546" s="3" t="s">
        <v>922</v>
      </c>
      <c r="I20546" s="3" t="s">
        <v>18057</v>
      </c>
      <c r="J20546" s="3" t="s">
        <v>4475</v>
      </c>
      <c r="K20546" s="3" t="s">
        <v>24</v>
      </c>
      <c r="L20546" s="3">
        <v>3.0</v>
      </c>
      <c r="M20546" s="3" t="s">
        <v>25</v>
      </c>
      <c r="N20546" s="3" t="s">
        <v>18110</v>
      </c>
      <c r="O20546" s="3" t="s">
        <v>168</v>
      </c>
      <c r="P20546" s="4">
        <v>16022.0</v>
      </c>
      <c r="Q20546" s="3" t="s">
        <v>1178</v>
      </c>
      <c r="S20546" s="3" t="s">
        <v>34</v>
      </c>
    </row>
    <row r="20547">
      <c r="A20547" s="2">
        <v>42318.71491898148</v>
      </c>
      <c r="B20547" s="3">
        <v>3.0</v>
      </c>
      <c r="C20547" s="3" t="s">
        <v>17833</v>
      </c>
      <c r="D20547" s="3" t="s">
        <v>17905</v>
      </c>
      <c r="E20547" s="3" t="s">
        <v>17906</v>
      </c>
      <c r="F20547" s="3">
        <v>4.0</v>
      </c>
      <c r="G20547" s="3">
        <v>7.0</v>
      </c>
      <c r="H20547" s="3" t="s">
        <v>922</v>
      </c>
      <c r="I20547" s="3" t="s">
        <v>18057</v>
      </c>
      <c r="J20547" s="3" t="s">
        <v>4475</v>
      </c>
      <c r="K20547" s="3" t="s">
        <v>24</v>
      </c>
      <c r="L20547" s="3">
        <v>4.0</v>
      </c>
      <c r="M20547" s="3" t="s">
        <v>30</v>
      </c>
      <c r="N20547" s="3" t="s">
        <v>18111</v>
      </c>
      <c r="O20547" s="3" t="s">
        <v>375</v>
      </c>
      <c r="P20547" s="4">
        <v>19661.0</v>
      </c>
      <c r="Q20547" s="3" t="s">
        <v>189</v>
      </c>
      <c r="S20547" s="3" t="s">
        <v>34</v>
      </c>
    </row>
    <row r="20548">
      <c r="A20548" s="2">
        <v>42318.71491898148</v>
      </c>
      <c r="B20548" s="3">
        <v>3.0</v>
      </c>
      <c r="C20548" s="3" t="s">
        <v>17833</v>
      </c>
      <c r="D20548" s="3" t="s">
        <v>17905</v>
      </c>
      <c r="E20548" s="3" t="s">
        <v>17906</v>
      </c>
      <c r="F20548" s="3">
        <v>4.0</v>
      </c>
      <c r="G20548" s="3">
        <v>7.0</v>
      </c>
      <c r="H20548" s="3" t="s">
        <v>922</v>
      </c>
      <c r="I20548" s="3" t="s">
        <v>18057</v>
      </c>
      <c r="J20548" s="3" t="s">
        <v>4475</v>
      </c>
      <c r="K20548" s="3" t="s">
        <v>24</v>
      </c>
      <c r="L20548" s="3">
        <v>5.0</v>
      </c>
      <c r="M20548" s="3" t="s">
        <v>25</v>
      </c>
      <c r="N20548" s="3" t="s">
        <v>18112</v>
      </c>
      <c r="O20548" s="3" t="s">
        <v>18113</v>
      </c>
      <c r="P20548" s="4">
        <v>32516.0</v>
      </c>
      <c r="Q20548" s="3" t="s">
        <v>132</v>
      </c>
      <c r="S20548" s="3" t="s">
        <v>34</v>
      </c>
    </row>
    <row r="20549">
      <c r="A20549" s="2">
        <v>42318.71491898148</v>
      </c>
      <c r="B20549" s="3">
        <v>3.0</v>
      </c>
      <c r="C20549" s="3" t="s">
        <v>17833</v>
      </c>
      <c r="D20549" s="3" t="s">
        <v>17905</v>
      </c>
      <c r="E20549" s="3" t="s">
        <v>17906</v>
      </c>
      <c r="F20549" s="3">
        <v>4.0</v>
      </c>
      <c r="G20549" s="3">
        <v>7.0</v>
      </c>
      <c r="H20549" s="3" t="s">
        <v>922</v>
      </c>
      <c r="I20549" s="3" t="s">
        <v>18057</v>
      </c>
      <c r="J20549" s="3" t="s">
        <v>4475</v>
      </c>
      <c r="K20549" s="3" t="s">
        <v>24</v>
      </c>
      <c r="L20549" s="3">
        <v>6.0</v>
      </c>
      <c r="M20549" s="3" t="s">
        <v>30</v>
      </c>
      <c r="N20549" s="3" t="s">
        <v>18114</v>
      </c>
      <c r="O20549" s="3" t="s">
        <v>18115</v>
      </c>
      <c r="P20549" s="4">
        <v>35092.0</v>
      </c>
      <c r="Q20549" s="3" t="s">
        <v>191</v>
      </c>
      <c r="S20549" s="3" t="s">
        <v>34</v>
      </c>
    </row>
    <row r="20550">
      <c r="A20550" s="2">
        <v>42318.71491898148</v>
      </c>
      <c r="B20550" s="3">
        <v>3.0</v>
      </c>
      <c r="C20550" s="3" t="s">
        <v>17833</v>
      </c>
      <c r="D20550" s="3" t="s">
        <v>17905</v>
      </c>
      <c r="E20550" s="3" t="s">
        <v>17906</v>
      </c>
      <c r="F20550" s="3">
        <v>4.0</v>
      </c>
      <c r="G20550" s="3">
        <v>7.0</v>
      </c>
      <c r="H20550" s="3" t="s">
        <v>922</v>
      </c>
      <c r="I20550" s="3" t="s">
        <v>18057</v>
      </c>
      <c r="J20550" s="3" t="s">
        <v>4475</v>
      </c>
      <c r="K20550" s="3" t="s">
        <v>24</v>
      </c>
      <c r="L20550" s="3">
        <v>7.0</v>
      </c>
      <c r="M20550" s="3" t="s">
        <v>25</v>
      </c>
      <c r="N20550" s="3" t="s">
        <v>8453</v>
      </c>
      <c r="O20550" s="3" t="s">
        <v>18116</v>
      </c>
      <c r="P20550" s="4">
        <v>29575.0</v>
      </c>
      <c r="Q20550" s="3" t="s">
        <v>40</v>
      </c>
      <c r="S20550" s="3" t="s">
        <v>34</v>
      </c>
    </row>
    <row r="20551">
      <c r="A20551" s="2">
        <v>42318.71491898148</v>
      </c>
      <c r="B20551" s="3">
        <v>3.0</v>
      </c>
      <c r="C20551" s="3" t="s">
        <v>17833</v>
      </c>
      <c r="D20551" s="3" t="s">
        <v>17905</v>
      </c>
      <c r="E20551" s="3" t="s">
        <v>17906</v>
      </c>
      <c r="F20551" s="3">
        <v>4.0</v>
      </c>
      <c r="G20551" s="3">
        <v>7.0</v>
      </c>
      <c r="H20551" s="3" t="s">
        <v>922</v>
      </c>
      <c r="I20551" s="3" t="s">
        <v>18057</v>
      </c>
      <c r="J20551" s="3" t="s">
        <v>4475</v>
      </c>
      <c r="K20551" s="3" t="s">
        <v>24</v>
      </c>
      <c r="L20551" s="3">
        <v>8.0</v>
      </c>
      <c r="M20551" s="3" t="s">
        <v>30</v>
      </c>
      <c r="N20551" s="3" t="s">
        <v>18117</v>
      </c>
      <c r="O20551" s="3" t="s">
        <v>18118</v>
      </c>
      <c r="P20551" s="4">
        <v>32038.0</v>
      </c>
      <c r="Q20551" s="3" t="s">
        <v>115</v>
      </c>
      <c r="S20551" s="3" t="s">
        <v>34</v>
      </c>
    </row>
    <row r="20552">
      <c r="A20552" s="2">
        <v>42318.71491898148</v>
      </c>
      <c r="B20552" s="3">
        <v>3.0</v>
      </c>
      <c r="C20552" s="3" t="s">
        <v>17833</v>
      </c>
      <c r="D20552" s="3" t="s">
        <v>17905</v>
      </c>
      <c r="E20552" s="3" t="s">
        <v>17906</v>
      </c>
      <c r="F20552" s="3">
        <v>4.0</v>
      </c>
      <c r="G20552" s="3">
        <v>7.0</v>
      </c>
      <c r="H20552" s="3" t="s">
        <v>922</v>
      </c>
      <c r="I20552" s="3" t="s">
        <v>18057</v>
      </c>
      <c r="J20552" s="3" t="s">
        <v>4475</v>
      </c>
      <c r="K20552" s="3" t="s">
        <v>24</v>
      </c>
      <c r="L20552" s="3">
        <v>9.0</v>
      </c>
      <c r="M20552" s="3" t="s">
        <v>25</v>
      </c>
      <c r="N20552" s="3" t="s">
        <v>17091</v>
      </c>
      <c r="O20552" s="3" t="s">
        <v>18119</v>
      </c>
      <c r="P20552" s="4">
        <v>21322.0</v>
      </c>
      <c r="Q20552" s="3" t="s">
        <v>372</v>
      </c>
      <c r="S20552" s="3" t="s">
        <v>34</v>
      </c>
    </row>
    <row r="20553">
      <c r="A20553" s="2">
        <v>42318.71491898148</v>
      </c>
      <c r="B20553" s="3">
        <v>3.0</v>
      </c>
      <c r="C20553" s="3" t="s">
        <v>17833</v>
      </c>
      <c r="D20553" s="3" t="s">
        <v>17905</v>
      </c>
      <c r="E20553" s="3" t="s">
        <v>17906</v>
      </c>
      <c r="F20553" s="3">
        <v>4.0</v>
      </c>
      <c r="G20553" s="3">
        <v>7.0</v>
      </c>
      <c r="H20553" s="3" t="s">
        <v>922</v>
      </c>
      <c r="I20553" s="3" t="s">
        <v>18057</v>
      </c>
      <c r="J20553" s="3" t="s">
        <v>4475</v>
      </c>
      <c r="K20553" s="3" t="s">
        <v>24</v>
      </c>
      <c r="L20553" s="3">
        <v>10.0</v>
      </c>
      <c r="M20553" s="3" t="s">
        <v>30</v>
      </c>
      <c r="N20553" s="3" t="s">
        <v>3318</v>
      </c>
      <c r="O20553" s="3" t="s">
        <v>1318</v>
      </c>
      <c r="P20553" s="4">
        <v>29299.0</v>
      </c>
      <c r="Q20553" s="3" t="s">
        <v>40</v>
      </c>
      <c r="S20553" s="3" t="s">
        <v>34</v>
      </c>
    </row>
    <row r="20554">
      <c r="A20554" s="2">
        <v>42318.71491898148</v>
      </c>
      <c r="B20554" s="3">
        <v>3.0</v>
      </c>
      <c r="C20554" s="3" t="s">
        <v>17833</v>
      </c>
      <c r="D20554" s="3" t="s">
        <v>17920</v>
      </c>
      <c r="E20554" s="3" t="s">
        <v>17921</v>
      </c>
      <c r="F20554" s="3">
        <v>4.0</v>
      </c>
      <c r="G20554" s="3">
        <v>7.0</v>
      </c>
      <c r="H20554" s="3" t="s">
        <v>922</v>
      </c>
      <c r="I20554" s="3" t="s">
        <v>18057</v>
      </c>
      <c r="J20554" s="3" t="s">
        <v>4475</v>
      </c>
      <c r="K20554" s="3" t="s">
        <v>24</v>
      </c>
      <c r="L20554" s="3">
        <v>1.0</v>
      </c>
      <c r="M20554" s="3" t="s">
        <v>25</v>
      </c>
      <c r="N20554" s="3" t="s">
        <v>18120</v>
      </c>
      <c r="O20554" s="3" t="s">
        <v>18121</v>
      </c>
      <c r="P20554" s="4">
        <v>28715.0</v>
      </c>
      <c r="Q20554" s="3" t="s">
        <v>33</v>
      </c>
      <c r="S20554" s="3" t="s">
        <v>34</v>
      </c>
    </row>
    <row r="20555">
      <c r="A20555" s="2">
        <v>42318.71491898148</v>
      </c>
      <c r="B20555" s="3">
        <v>3.0</v>
      </c>
      <c r="C20555" s="3" t="s">
        <v>17833</v>
      </c>
      <c r="D20555" s="3" t="s">
        <v>17920</v>
      </c>
      <c r="E20555" s="3" t="s">
        <v>17921</v>
      </c>
      <c r="F20555" s="3">
        <v>4.0</v>
      </c>
      <c r="G20555" s="3">
        <v>7.0</v>
      </c>
      <c r="H20555" s="3" t="s">
        <v>922</v>
      </c>
      <c r="I20555" s="3" t="s">
        <v>18057</v>
      </c>
      <c r="J20555" s="3" t="s">
        <v>4475</v>
      </c>
      <c r="K20555" s="3" t="s">
        <v>24</v>
      </c>
      <c r="L20555" s="3">
        <v>2.0</v>
      </c>
      <c r="M20555" s="3" t="s">
        <v>30</v>
      </c>
      <c r="N20555" s="3" t="s">
        <v>18122</v>
      </c>
      <c r="O20555" s="3" t="s">
        <v>18123</v>
      </c>
      <c r="P20555" s="4">
        <v>28783.0</v>
      </c>
      <c r="Q20555" s="3" t="s">
        <v>247</v>
      </c>
      <c r="S20555" s="3" t="s">
        <v>34</v>
      </c>
    </row>
    <row r="20556">
      <c r="A20556" s="2">
        <v>42318.71491898148</v>
      </c>
      <c r="B20556" s="3">
        <v>3.0</v>
      </c>
      <c r="C20556" s="3" t="s">
        <v>17833</v>
      </c>
      <c r="D20556" s="3" t="s">
        <v>17920</v>
      </c>
      <c r="E20556" s="3" t="s">
        <v>17921</v>
      </c>
      <c r="F20556" s="3">
        <v>4.0</v>
      </c>
      <c r="G20556" s="3">
        <v>7.0</v>
      </c>
      <c r="H20556" s="3" t="s">
        <v>922</v>
      </c>
      <c r="I20556" s="3" t="s">
        <v>18057</v>
      </c>
      <c r="J20556" s="3" t="s">
        <v>4475</v>
      </c>
      <c r="K20556" s="3" t="s">
        <v>24</v>
      </c>
      <c r="L20556" s="3">
        <v>3.0</v>
      </c>
      <c r="M20556" s="3" t="s">
        <v>25</v>
      </c>
      <c r="N20556" s="3" t="s">
        <v>17924</v>
      </c>
      <c r="O20556" s="3" t="s">
        <v>18124</v>
      </c>
      <c r="P20556" s="4">
        <v>30055.0</v>
      </c>
      <c r="Q20556" s="3" t="s">
        <v>33</v>
      </c>
      <c r="S20556" s="3" t="s">
        <v>34</v>
      </c>
    </row>
    <row r="20557">
      <c r="A20557" s="2">
        <v>42318.71491898148</v>
      </c>
      <c r="B20557" s="3">
        <v>3.0</v>
      </c>
      <c r="C20557" s="3" t="s">
        <v>17833</v>
      </c>
      <c r="D20557" s="3" t="s">
        <v>17920</v>
      </c>
      <c r="E20557" s="3" t="s">
        <v>17921</v>
      </c>
      <c r="F20557" s="3">
        <v>4.0</v>
      </c>
      <c r="G20557" s="3">
        <v>7.0</v>
      </c>
      <c r="H20557" s="3" t="s">
        <v>922</v>
      </c>
      <c r="I20557" s="3" t="s">
        <v>18057</v>
      </c>
      <c r="J20557" s="3" t="s">
        <v>4475</v>
      </c>
      <c r="K20557" s="3" t="s">
        <v>24</v>
      </c>
      <c r="L20557" s="3">
        <v>4.0</v>
      </c>
      <c r="M20557" s="3" t="s">
        <v>30</v>
      </c>
      <c r="N20557" s="3" t="s">
        <v>18125</v>
      </c>
      <c r="O20557" s="3" t="s">
        <v>18126</v>
      </c>
      <c r="P20557" s="4">
        <v>35462.0</v>
      </c>
      <c r="Q20557" s="3" t="s">
        <v>191</v>
      </c>
      <c r="S20557" s="3" t="s">
        <v>34</v>
      </c>
    </row>
    <row r="20558">
      <c r="A20558" s="2">
        <v>42318.71491898148</v>
      </c>
      <c r="B20558" s="3">
        <v>3.0</v>
      </c>
      <c r="C20558" s="3" t="s">
        <v>17833</v>
      </c>
      <c r="D20558" s="3" t="s">
        <v>17920</v>
      </c>
      <c r="E20558" s="3" t="s">
        <v>17921</v>
      </c>
      <c r="F20558" s="3">
        <v>4.0</v>
      </c>
      <c r="G20558" s="3">
        <v>7.0</v>
      </c>
      <c r="H20558" s="3" t="s">
        <v>922</v>
      </c>
      <c r="I20558" s="3" t="s">
        <v>18057</v>
      </c>
      <c r="J20558" s="3" t="s">
        <v>4475</v>
      </c>
      <c r="K20558" s="3" t="s">
        <v>24</v>
      </c>
      <c r="L20558" s="3">
        <v>5.0</v>
      </c>
      <c r="M20558" s="3" t="s">
        <v>25</v>
      </c>
      <c r="N20558" s="3" t="s">
        <v>18117</v>
      </c>
      <c r="O20558" s="3" t="s">
        <v>384</v>
      </c>
      <c r="P20558" s="4">
        <v>32718.0</v>
      </c>
      <c r="Q20558" s="3" t="s">
        <v>169</v>
      </c>
      <c r="S20558" s="3" t="s">
        <v>34</v>
      </c>
    </row>
    <row r="20559">
      <c r="A20559" s="2">
        <v>42318.71491898148</v>
      </c>
      <c r="B20559" s="3">
        <v>3.0</v>
      </c>
      <c r="C20559" s="3" t="s">
        <v>17833</v>
      </c>
      <c r="D20559" s="3" t="s">
        <v>17834</v>
      </c>
      <c r="E20559" s="3" t="s">
        <v>17835</v>
      </c>
      <c r="F20559" s="3">
        <v>5.0</v>
      </c>
      <c r="G20559" s="3">
        <v>10.0</v>
      </c>
      <c r="H20559" s="3" t="s">
        <v>18127</v>
      </c>
      <c r="I20559" s="3" t="s">
        <v>18128</v>
      </c>
      <c r="J20559" s="3" t="s">
        <v>1808</v>
      </c>
      <c r="K20559" s="3" t="s">
        <v>24</v>
      </c>
      <c r="L20559" s="3">
        <v>1.0</v>
      </c>
      <c r="M20559" s="3" t="s">
        <v>25</v>
      </c>
      <c r="N20559" s="3" t="s">
        <v>18129</v>
      </c>
      <c r="O20559" s="3" t="s">
        <v>240</v>
      </c>
      <c r="P20559" s="4">
        <v>23893.0</v>
      </c>
      <c r="Q20559" s="3" t="s">
        <v>40</v>
      </c>
      <c r="S20559" s="3" t="s">
        <v>34</v>
      </c>
    </row>
    <row r="20560">
      <c r="A20560" s="2">
        <v>42318.71491898148</v>
      </c>
      <c r="B20560" s="3">
        <v>3.0</v>
      </c>
      <c r="C20560" s="3" t="s">
        <v>17833</v>
      </c>
      <c r="D20560" s="3" t="s">
        <v>17834</v>
      </c>
      <c r="E20560" s="3" t="s">
        <v>17835</v>
      </c>
      <c r="F20560" s="3">
        <v>5.0</v>
      </c>
      <c r="G20560" s="3">
        <v>10.0</v>
      </c>
      <c r="H20560" s="3" t="s">
        <v>18127</v>
      </c>
      <c r="I20560" s="3" t="s">
        <v>18128</v>
      </c>
      <c r="J20560" s="3" t="s">
        <v>1808</v>
      </c>
      <c r="K20560" s="3" t="s">
        <v>24</v>
      </c>
      <c r="L20560" s="3">
        <v>2.0</v>
      </c>
      <c r="M20560" s="3" t="s">
        <v>30</v>
      </c>
      <c r="N20560" s="3" t="s">
        <v>18130</v>
      </c>
      <c r="O20560" s="3" t="s">
        <v>283</v>
      </c>
      <c r="P20560" s="4">
        <v>25991.0</v>
      </c>
      <c r="Q20560" s="3" t="s">
        <v>75</v>
      </c>
      <c r="S20560" s="3" t="s">
        <v>34</v>
      </c>
    </row>
    <row r="20561">
      <c r="A20561" s="2">
        <v>42318.71491898148</v>
      </c>
      <c r="B20561" s="3">
        <v>3.0</v>
      </c>
      <c r="C20561" s="3" t="s">
        <v>17833</v>
      </c>
      <c r="D20561" s="3" t="s">
        <v>17834</v>
      </c>
      <c r="E20561" s="3" t="s">
        <v>17835</v>
      </c>
      <c r="F20561" s="3">
        <v>5.0</v>
      </c>
      <c r="G20561" s="3">
        <v>10.0</v>
      </c>
      <c r="H20561" s="3" t="s">
        <v>18127</v>
      </c>
      <c r="I20561" s="3" t="s">
        <v>18128</v>
      </c>
      <c r="J20561" s="3" t="s">
        <v>1808</v>
      </c>
      <c r="K20561" s="3" t="s">
        <v>24</v>
      </c>
      <c r="L20561" s="3">
        <v>3.0</v>
      </c>
      <c r="M20561" s="3" t="s">
        <v>25</v>
      </c>
      <c r="N20561" s="3" t="s">
        <v>18131</v>
      </c>
      <c r="O20561" s="3" t="s">
        <v>10105</v>
      </c>
      <c r="P20561" s="4">
        <v>21880.0</v>
      </c>
      <c r="Q20561" s="3" t="s">
        <v>115</v>
      </c>
      <c r="S20561" s="3" t="s">
        <v>34</v>
      </c>
    </row>
    <row r="20562">
      <c r="A20562" s="2">
        <v>42318.71491898148</v>
      </c>
      <c r="B20562" s="3">
        <v>3.0</v>
      </c>
      <c r="C20562" s="3" t="s">
        <v>17833</v>
      </c>
      <c r="D20562" s="3" t="s">
        <v>17834</v>
      </c>
      <c r="E20562" s="3" t="s">
        <v>17835</v>
      </c>
      <c r="F20562" s="3">
        <v>5.0</v>
      </c>
      <c r="G20562" s="3">
        <v>10.0</v>
      </c>
      <c r="H20562" s="3" t="s">
        <v>18127</v>
      </c>
      <c r="I20562" s="3" t="s">
        <v>18128</v>
      </c>
      <c r="J20562" s="3" t="s">
        <v>1808</v>
      </c>
      <c r="K20562" s="3" t="s">
        <v>24</v>
      </c>
      <c r="L20562" s="3">
        <v>4.0</v>
      </c>
      <c r="M20562" s="3" t="s">
        <v>30</v>
      </c>
      <c r="N20562" s="3" t="s">
        <v>18132</v>
      </c>
      <c r="O20562" s="3" t="s">
        <v>10491</v>
      </c>
      <c r="P20562" s="4">
        <v>33796.0</v>
      </c>
      <c r="Q20562" s="3" t="s">
        <v>132</v>
      </c>
      <c r="S20562" s="3" t="s">
        <v>34</v>
      </c>
    </row>
    <row r="20563">
      <c r="A20563" s="2">
        <v>42318.71491898148</v>
      </c>
      <c r="B20563" s="3">
        <v>3.0</v>
      </c>
      <c r="C20563" s="3" t="s">
        <v>17833</v>
      </c>
      <c r="D20563" s="3" t="s">
        <v>17834</v>
      </c>
      <c r="E20563" s="3" t="s">
        <v>17835</v>
      </c>
      <c r="F20563" s="3">
        <v>5.0</v>
      </c>
      <c r="G20563" s="3">
        <v>10.0</v>
      </c>
      <c r="H20563" s="3" t="s">
        <v>18127</v>
      </c>
      <c r="I20563" s="3" t="s">
        <v>18128</v>
      </c>
      <c r="J20563" s="3" t="s">
        <v>1808</v>
      </c>
      <c r="K20563" s="3" t="s">
        <v>24</v>
      </c>
      <c r="L20563" s="3">
        <v>5.0</v>
      </c>
      <c r="M20563" s="3" t="s">
        <v>25</v>
      </c>
      <c r="N20563" s="3" t="s">
        <v>18133</v>
      </c>
      <c r="O20563" s="3" t="s">
        <v>246</v>
      </c>
      <c r="P20563" s="4">
        <v>22836.0</v>
      </c>
      <c r="Q20563" s="3" t="s">
        <v>247</v>
      </c>
      <c r="S20563" s="3" t="s">
        <v>34</v>
      </c>
    </row>
    <row r="20564">
      <c r="A20564" s="2">
        <v>42318.71491898148</v>
      </c>
      <c r="B20564" s="3">
        <v>3.0</v>
      </c>
      <c r="C20564" s="3" t="s">
        <v>17833</v>
      </c>
      <c r="D20564" s="3" t="s">
        <v>17834</v>
      </c>
      <c r="E20564" s="3" t="s">
        <v>17835</v>
      </c>
      <c r="F20564" s="3">
        <v>5.0</v>
      </c>
      <c r="G20564" s="3">
        <v>10.0</v>
      </c>
      <c r="H20564" s="3" t="s">
        <v>18127</v>
      </c>
      <c r="I20564" s="3" t="s">
        <v>18128</v>
      </c>
      <c r="J20564" s="3" t="s">
        <v>1808</v>
      </c>
      <c r="K20564" s="3" t="s">
        <v>24</v>
      </c>
      <c r="L20564" s="3">
        <v>6.0</v>
      </c>
      <c r="M20564" s="3" t="s">
        <v>30</v>
      </c>
      <c r="N20564" s="3" t="s">
        <v>18134</v>
      </c>
      <c r="O20564" s="3" t="s">
        <v>14272</v>
      </c>
      <c r="P20564" s="4">
        <v>25593.0</v>
      </c>
      <c r="Q20564" s="3" t="s">
        <v>40</v>
      </c>
      <c r="S20564" s="3" t="s">
        <v>34</v>
      </c>
    </row>
    <row r="20565">
      <c r="A20565" s="2">
        <v>42318.71491898148</v>
      </c>
      <c r="B20565" s="3">
        <v>3.0</v>
      </c>
      <c r="C20565" s="3" t="s">
        <v>17833</v>
      </c>
      <c r="D20565" s="3" t="s">
        <v>17834</v>
      </c>
      <c r="E20565" s="3" t="s">
        <v>17835</v>
      </c>
      <c r="F20565" s="3">
        <v>5.0</v>
      </c>
      <c r="G20565" s="3">
        <v>10.0</v>
      </c>
      <c r="H20565" s="3" t="s">
        <v>18127</v>
      </c>
      <c r="I20565" s="3" t="s">
        <v>18128</v>
      </c>
      <c r="J20565" s="3" t="s">
        <v>1808</v>
      </c>
      <c r="K20565" s="3" t="s">
        <v>24</v>
      </c>
      <c r="L20565" s="3">
        <v>7.0</v>
      </c>
      <c r="M20565" s="3" t="s">
        <v>25</v>
      </c>
      <c r="N20565" s="3" t="s">
        <v>18135</v>
      </c>
      <c r="O20565" s="3" t="s">
        <v>27</v>
      </c>
      <c r="P20565" s="4">
        <v>31857.0</v>
      </c>
      <c r="Q20565" s="3" t="s">
        <v>132</v>
      </c>
      <c r="S20565" s="3" t="s">
        <v>34</v>
      </c>
    </row>
    <row r="20566">
      <c r="A20566" s="2">
        <v>42318.71491898148</v>
      </c>
      <c r="B20566" s="3">
        <v>3.0</v>
      </c>
      <c r="C20566" s="3" t="s">
        <v>17833</v>
      </c>
      <c r="D20566" s="3" t="s">
        <v>17834</v>
      </c>
      <c r="E20566" s="3" t="s">
        <v>17835</v>
      </c>
      <c r="F20566" s="3">
        <v>5.0</v>
      </c>
      <c r="G20566" s="3">
        <v>10.0</v>
      </c>
      <c r="H20566" s="3" t="s">
        <v>18127</v>
      </c>
      <c r="I20566" s="3" t="s">
        <v>18128</v>
      </c>
      <c r="J20566" s="3" t="s">
        <v>1808</v>
      </c>
      <c r="K20566" s="3" t="s">
        <v>24</v>
      </c>
      <c r="L20566" s="3">
        <v>8.0</v>
      </c>
      <c r="M20566" s="3" t="s">
        <v>30</v>
      </c>
      <c r="N20566" s="3" t="s">
        <v>18136</v>
      </c>
      <c r="O20566" s="3" t="s">
        <v>1557</v>
      </c>
      <c r="P20566" s="4">
        <v>32928.0</v>
      </c>
      <c r="Q20566" s="3" t="s">
        <v>228</v>
      </c>
      <c r="S20566" s="3" t="s">
        <v>34</v>
      </c>
    </row>
    <row r="20567">
      <c r="A20567" s="2">
        <v>42318.71491898148</v>
      </c>
      <c r="B20567" s="3">
        <v>3.0</v>
      </c>
      <c r="C20567" s="3" t="s">
        <v>17833</v>
      </c>
      <c r="D20567" s="3" t="s">
        <v>17834</v>
      </c>
      <c r="E20567" s="3" t="s">
        <v>17835</v>
      </c>
      <c r="F20567" s="3">
        <v>5.0</v>
      </c>
      <c r="G20567" s="3">
        <v>10.0</v>
      </c>
      <c r="H20567" s="3" t="s">
        <v>18127</v>
      </c>
      <c r="I20567" s="3" t="s">
        <v>18128</v>
      </c>
      <c r="J20567" s="3" t="s">
        <v>1808</v>
      </c>
      <c r="K20567" s="3" t="s">
        <v>24</v>
      </c>
      <c r="L20567" s="3">
        <v>9.0</v>
      </c>
      <c r="M20567" s="3" t="s">
        <v>25</v>
      </c>
      <c r="N20567" s="3" t="s">
        <v>2713</v>
      </c>
      <c r="O20567" s="3" t="s">
        <v>344</v>
      </c>
      <c r="P20567" s="4">
        <v>23719.0</v>
      </c>
      <c r="Q20567" s="3" t="s">
        <v>132</v>
      </c>
      <c r="S20567" s="3" t="s">
        <v>34</v>
      </c>
    </row>
    <row r="20568">
      <c r="A20568" s="2">
        <v>42318.71491898148</v>
      </c>
      <c r="B20568" s="3">
        <v>3.0</v>
      </c>
      <c r="C20568" s="3" t="s">
        <v>17833</v>
      </c>
      <c r="D20568" s="3" t="s">
        <v>17834</v>
      </c>
      <c r="E20568" s="3" t="s">
        <v>17835</v>
      </c>
      <c r="F20568" s="3">
        <v>5.0</v>
      </c>
      <c r="G20568" s="3">
        <v>10.0</v>
      </c>
      <c r="H20568" s="3" t="s">
        <v>18127</v>
      </c>
      <c r="I20568" s="3" t="s">
        <v>18128</v>
      </c>
      <c r="J20568" s="3" t="s">
        <v>1808</v>
      </c>
      <c r="K20568" s="3" t="s">
        <v>24</v>
      </c>
      <c r="L20568" s="3">
        <v>10.0</v>
      </c>
      <c r="M20568" s="3" t="s">
        <v>30</v>
      </c>
      <c r="N20568" s="3" t="s">
        <v>18132</v>
      </c>
      <c r="O20568" s="3" t="s">
        <v>8848</v>
      </c>
      <c r="P20568" s="4">
        <v>34285.0</v>
      </c>
      <c r="Q20568" s="3" t="s">
        <v>191</v>
      </c>
      <c r="S20568" s="3" t="s">
        <v>34</v>
      </c>
    </row>
    <row r="20569">
      <c r="A20569" s="2">
        <v>42318.71491898148</v>
      </c>
      <c r="B20569" s="3">
        <v>3.0</v>
      </c>
      <c r="C20569" s="3" t="s">
        <v>17833</v>
      </c>
      <c r="D20569" s="3" t="s">
        <v>17834</v>
      </c>
      <c r="E20569" s="3" t="s">
        <v>17835</v>
      </c>
      <c r="F20569" s="3">
        <v>5.0</v>
      </c>
      <c r="G20569" s="3">
        <v>10.0</v>
      </c>
      <c r="H20569" s="3" t="s">
        <v>18127</v>
      </c>
      <c r="I20569" s="3" t="s">
        <v>18128</v>
      </c>
      <c r="J20569" s="3" t="s">
        <v>1808</v>
      </c>
      <c r="K20569" s="3" t="s">
        <v>24</v>
      </c>
      <c r="L20569" s="3">
        <v>11.0</v>
      </c>
      <c r="M20569" s="3" t="s">
        <v>25</v>
      </c>
      <c r="N20569" s="3" t="s">
        <v>18137</v>
      </c>
      <c r="O20569" s="3" t="s">
        <v>243</v>
      </c>
      <c r="P20569" s="4">
        <v>14758.0</v>
      </c>
      <c r="Q20569" s="3" t="s">
        <v>113</v>
      </c>
      <c r="S20569" s="3" t="s">
        <v>34</v>
      </c>
    </row>
    <row r="20570">
      <c r="A20570" s="2">
        <v>42318.71491898148</v>
      </c>
      <c r="B20570" s="3">
        <v>3.0</v>
      </c>
      <c r="C20570" s="3" t="s">
        <v>17833</v>
      </c>
      <c r="D20570" s="3" t="s">
        <v>17834</v>
      </c>
      <c r="E20570" s="3" t="s">
        <v>17835</v>
      </c>
      <c r="F20570" s="3">
        <v>5.0</v>
      </c>
      <c r="G20570" s="3">
        <v>10.0</v>
      </c>
      <c r="H20570" s="3" t="s">
        <v>18127</v>
      </c>
      <c r="I20570" s="3" t="s">
        <v>18128</v>
      </c>
      <c r="J20570" s="3" t="s">
        <v>1808</v>
      </c>
      <c r="K20570" s="3" t="s">
        <v>24</v>
      </c>
      <c r="L20570" s="3">
        <v>12.0</v>
      </c>
      <c r="M20570" s="3" t="s">
        <v>30</v>
      </c>
      <c r="N20570" s="3" t="s">
        <v>18138</v>
      </c>
      <c r="O20570" s="3" t="s">
        <v>626</v>
      </c>
      <c r="P20570" s="4">
        <v>23196.0</v>
      </c>
      <c r="Q20570" s="3" t="s">
        <v>153</v>
      </c>
      <c r="S20570" s="3" t="s">
        <v>34</v>
      </c>
    </row>
    <row r="20571">
      <c r="A20571" s="2">
        <v>42318.71491898148</v>
      </c>
      <c r="B20571" s="3">
        <v>3.0</v>
      </c>
      <c r="C20571" s="3" t="s">
        <v>17833</v>
      </c>
      <c r="D20571" s="3" t="s">
        <v>17834</v>
      </c>
      <c r="E20571" s="3" t="s">
        <v>17835</v>
      </c>
      <c r="F20571" s="3">
        <v>5.0</v>
      </c>
      <c r="G20571" s="3">
        <v>10.0</v>
      </c>
      <c r="H20571" s="3" t="s">
        <v>18127</v>
      </c>
      <c r="I20571" s="3" t="s">
        <v>18128</v>
      </c>
      <c r="J20571" s="3" t="s">
        <v>1808</v>
      </c>
      <c r="K20571" s="3" t="s">
        <v>24</v>
      </c>
      <c r="L20571" s="3">
        <v>13.0</v>
      </c>
      <c r="M20571" s="3" t="s">
        <v>25</v>
      </c>
      <c r="N20571" s="3" t="s">
        <v>18139</v>
      </c>
      <c r="O20571" s="3" t="s">
        <v>530</v>
      </c>
      <c r="P20571" s="4">
        <v>34137.0</v>
      </c>
      <c r="Q20571" s="3" t="s">
        <v>191</v>
      </c>
      <c r="S20571" s="3" t="s">
        <v>34</v>
      </c>
    </row>
    <row r="20572">
      <c r="A20572" s="2">
        <v>42318.71491898148</v>
      </c>
      <c r="B20572" s="3">
        <v>3.0</v>
      </c>
      <c r="C20572" s="3" t="s">
        <v>17833</v>
      </c>
      <c r="D20572" s="3" t="s">
        <v>17834</v>
      </c>
      <c r="E20572" s="3" t="s">
        <v>17835</v>
      </c>
      <c r="F20572" s="3">
        <v>5.0</v>
      </c>
      <c r="G20572" s="3">
        <v>10.0</v>
      </c>
      <c r="H20572" s="3" t="s">
        <v>18127</v>
      </c>
      <c r="I20572" s="3" t="s">
        <v>18128</v>
      </c>
      <c r="J20572" s="3" t="s">
        <v>1808</v>
      </c>
      <c r="K20572" s="3" t="s">
        <v>24</v>
      </c>
      <c r="L20572" s="3">
        <v>14.0</v>
      </c>
      <c r="M20572" s="3" t="s">
        <v>30</v>
      </c>
      <c r="N20572" s="3" t="s">
        <v>18140</v>
      </c>
      <c r="O20572" s="3" t="s">
        <v>1723</v>
      </c>
      <c r="P20572" s="4">
        <v>24364.0</v>
      </c>
      <c r="Q20572" s="3" t="s">
        <v>75</v>
      </c>
      <c r="S20572" s="3" t="s">
        <v>34</v>
      </c>
    </row>
    <row r="20573">
      <c r="A20573" s="2">
        <v>42318.71491898148</v>
      </c>
      <c r="B20573" s="3">
        <v>3.0</v>
      </c>
      <c r="C20573" s="3" t="s">
        <v>17833</v>
      </c>
      <c r="D20573" s="3" t="s">
        <v>17854</v>
      </c>
      <c r="E20573" s="3" t="s">
        <v>17855</v>
      </c>
      <c r="F20573" s="3">
        <v>5.0</v>
      </c>
      <c r="G20573" s="3">
        <v>10.0</v>
      </c>
      <c r="H20573" s="3" t="s">
        <v>18127</v>
      </c>
      <c r="I20573" s="3" t="s">
        <v>18128</v>
      </c>
      <c r="J20573" s="3" t="s">
        <v>1808</v>
      </c>
      <c r="K20573" s="3" t="s">
        <v>24</v>
      </c>
      <c r="L20573" s="3">
        <v>1.0</v>
      </c>
      <c r="M20573" s="3" t="s">
        <v>25</v>
      </c>
      <c r="N20573" s="3" t="s">
        <v>18141</v>
      </c>
      <c r="O20573" s="3" t="s">
        <v>13720</v>
      </c>
      <c r="P20573" s="4">
        <v>22768.0</v>
      </c>
      <c r="Q20573" s="3" t="s">
        <v>372</v>
      </c>
      <c r="S20573" s="3" t="s">
        <v>34</v>
      </c>
    </row>
    <row r="20574">
      <c r="A20574" s="2">
        <v>42318.71491898148</v>
      </c>
      <c r="B20574" s="3">
        <v>3.0</v>
      </c>
      <c r="C20574" s="3" t="s">
        <v>17833</v>
      </c>
      <c r="D20574" s="3" t="s">
        <v>17854</v>
      </c>
      <c r="E20574" s="3" t="s">
        <v>17855</v>
      </c>
      <c r="F20574" s="3">
        <v>5.0</v>
      </c>
      <c r="G20574" s="3">
        <v>10.0</v>
      </c>
      <c r="H20574" s="3" t="s">
        <v>18127</v>
      </c>
      <c r="I20574" s="3" t="s">
        <v>18128</v>
      </c>
      <c r="J20574" s="3" t="s">
        <v>1808</v>
      </c>
      <c r="K20574" s="3" t="s">
        <v>24</v>
      </c>
      <c r="L20574" s="3">
        <v>2.0</v>
      </c>
      <c r="M20574" s="3" t="s">
        <v>30</v>
      </c>
      <c r="N20574" s="3" t="s">
        <v>12920</v>
      </c>
      <c r="O20574" s="3" t="s">
        <v>11649</v>
      </c>
      <c r="P20574" s="4">
        <v>35240.0</v>
      </c>
      <c r="Q20574" s="3" t="s">
        <v>191</v>
      </c>
      <c r="S20574" s="3" t="s">
        <v>34</v>
      </c>
    </row>
    <row r="20575">
      <c r="A20575" s="2">
        <v>42318.71491898148</v>
      </c>
      <c r="B20575" s="3">
        <v>3.0</v>
      </c>
      <c r="C20575" s="3" t="s">
        <v>17833</v>
      </c>
      <c r="D20575" s="3" t="s">
        <v>17854</v>
      </c>
      <c r="E20575" s="3" t="s">
        <v>17855</v>
      </c>
      <c r="F20575" s="3">
        <v>5.0</v>
      </c>
      <c r="G20575" s="3">
        <v>10.0</v>
      </c>
      <c r="H20575" s="3" t="s">
        <v>18127</v>
      </c>
      <c r="I20575" s="3" t="s">
        <v>18128</v>
      </c>
      <c r="J20575" s="3" t="s">
        <v>1808</v>
      </c>
      <c r="K20575" s="3" t="s">
        <v>24</v>
      </c>
      <c r="L20575" s="3">
        <v>3.0</v>
      </c>
      <c r="M20575" s="3" t="s">
        <v>25</v>
      </c>
      <c r="N20575" s="3" t="s">
        <v>18142</v>
      </c>
      <c r="O20575" s="3" t="s">
        <v>7795</v>
      </c>
      <c r="P20575" s="4">
        <v>12961.0</v>
      </c>
      <c r="Q20575" s="3" t="s">
        <v>209</v>
      </c>
      <c r="S20575" s="3" t="s">
        <v>34</v>
      </c>
    </row>
    <row r="20576">
      <c r="A20576" s="2">
        <v>42318.71491898148</v>
      </c>
      <c r="B20576" s="3">
        <v>3.0</v>
      </c>
      <c r="C20576" s="3" t="s">
        <v>17833</v>
      </c>
      <c r="D20576" s="3" t="s">
        <v>17854</v>
      </c>
      <c r="E20576" s="3" t="s">
        <v>17855</v>
      </c>
      <c r="F20576" s="3">
        <v>5.0</v>
      </c>
      <c r="G20576" s="3">
        <v>10.0</v>
      </c>
      <c r="H20576" s="3" t="s">
        <v>18127</v>
      </c>
      <c r="I20576" s="3" t="s">
        <v>18128</v>
      </c>
      <c r="J20576" s="3" t="s">
        <v>1808</v>
      </c>
      <c r="K20576" s="3" t="s">
        <v>24</v>
      </c>
      <c r="L20576" s="3">
        <v>4.0</v>
      </c>
      <c r="M20576" s="3" t="s">
        <v>30</v>
      </c>
      <c r="N20576" s="3" t="s">
        <v>18143</v>
      </c>
      <c r="O20576" s="3" t="s">
        <v>18144</v>
      </c>
      <c r="P20576" s="4">
        <v>29835.0</v>
      </c>
      <c r="Q20576" s="3" t="s">
        <v>132</v>
      </c>
      <c r="S20576" s="3" t="s">
        <v>34</v>
      </c>
    </row>
    <row r="20577">
      <c r="A20577" s="2">
        <v>42318.71491898148</v>
      </c>
      <c r="B20577" s="3">
        <v>3.0</v>
      </c>
      <c r="C20577" s="3" t="s">
        <v>17833</v>
      </c>
      <c r="D20577" s="3" t="s">
        <v>17854</v>
      </c>
      <c r="E20577" s="3" t="s">
        <v>17855</v>
      </c>
      <c r="F20577" s="3">
        <v>5.0</v>
      </c>
      <c r="G20577" s="3">
        <v>10.0</v>
      </c>
      <c r="H20577" s="3" t="s">
        <v>18127</v>
      </c>
      <c r="I20577" s="3" t="s">
        <v>18128</v>
      </c>
      <c r="J20577" s="3" t="s">
        <v>1808</v>
      </c>
      <c r="K20577" s="3" t="s">
        <v>24</v>
      </c>
      <c r="L20577" s="3">
        <v>5.0</v>
      </c>
      <c r="M20577" s="3" t="s">
        <v>25</v>
      </c>
      <c r="N20577" s="3" t="s">
        <v>18145</v>
      </c>
      <c r="O20577" s="3" t="s">
        <v>18146</v>
      </c>
      <c r="P20577" s="4">
        <v>24858.0</v>
      </c>
      <c r="Q20577" s="3" t="s">
        <v>247</v>
      </c>
      <c r="S20577" s="3" t="s">
        <v>34</v>
      </c>
    </row>
    <row r="20578">
      <c r="A20578" s="2">
        <v>42318.71491898148</v>
      </c>
      <c r="B20578" s="3">
        <v>3.0</v>
      </c>
      <c r="C20578" s="3" t="s">
        <v>17833</v>
      </c>
      <c r="D20578" s="3" t="s">
        <v>17854</v>
      </c>
      <c r="E20578" s="3" t="s">
        <v>17855</v>
      </c>
      <c r="F20578" s="3">
        <v>5.0</v>
      </c>
      <c r="G20578" s="3">
        <v>10.0</v>
      </c>
      <c r="H20578" s="3" t="s">
        <v>18127</v>
      </c>
      <c r="I20578" s="3" t="s">
        <v>18128</v>
      </c>
      <c r="J20578" s="3" t="s">
        <v>1808</v>
      </c>
      <c r="K20578" s="3" t="s">
        <v>24</v>
      </c>
      <c r="L20578" s="3">
        <v>6.0</v>
      </c>
      <c r="M20578" s="3" t="s">
        <v>30</v>
      </c>
      <c r="N20578" s="3" t="s">
        <v>6054</v>
      </c>
      <c r="O20578" s="3" t="s">
        <v>174</v>
      </c>
      <c r="P20578" s="4">
        <v>24205.0</v>
      </c>
      <c r="Q20578" s="3" t="s">
        <v>372</v>
      </c>
      <c r="S20578" s="3" t="s">
        <v>34</v>
      </c>
    </row>
    <row r="20579">
      <c r="A20579" s="2">
        <v>42318.71491898148</v>
      </c>
      <c r="B20579" s="3">
        <v>3.0</v>
      </c>
      <c r="C20579" s="3" t="s">
        <v>17833</v>
      </c>
      <c r="D20579" s="3" t="s">
        <v>17854</v>
      </c>
      <c r="E20579" s="3" t="s">
        <v>17855</v>
      </c>
      <c r="F20579" s="3">
        <v>5.0</v>
      </c>
      <c r="G20579" s="3">
        <v>10.0</v>
      </c>
      <c r="H20579" s="3" t="s">
        <v>18127</v>
      </c>
      <c r="I20579" s="3" t="s">
        <v>18128</v>
      </c>
      <c r="J20579" s="3" t="s">
        <v>1808</v>
      </c>
      <c r="K20579" s="3" t="s">
        <v>24</v>
      </c>
      <c r="L20579" s="3">
        <v>7.0</v>
      </c>
      <c r="M20579" s="3" t="s">
        <v>25</v>
      </c>
      <c r="N20579" s="3" t="s">
        <v>18147</v>
      </c>
      <c r="O20579" s="3" t="s">
        <v>1452</v>
      </c>
      <c r="P20579" s="4">
        <v>31782.0</v>
      </c>
      <c r="Q20579" s="3" t="s">
        <v>372</v>
      </c>
      <c r="S20579" s="3" t="s">
        <v>34</v>
      </c>
    </row>
    <row r="20580">
      <c r="A20580" s="2">
        <v>42318.71491898148</v>
      </c>
      <c r="B20580" s="3">
        <v>3.0</v>
      </c>
      <c r="C20580" s="3" t="s">
        <v>17833</v>
      </c>
      <c r="D20580" s="3" t="s">
        <v>17854</v>
      </c>
      <c r="E20580" s="3" t="s">
        <v>17855</v>
      </c>
      <c r="F20580" s="3">
        <v>5.0</v>
      </c>
      <c r="G20580" s="3">
        <v>10.0</v>
      </c>
      <c r="H20580" s="3" t="s">
        <v>18127</v>
      </c>
      <c r="I20580" s="3" t="s">
        <v>18128</v>
      </c>
      <c r="J20580" s="3" t="s">
        <v>1808</v>
      </c>
      <c r="K20580" s="3" t="s">
        <v>24</v>
      </c>
      <c r="L20580" s="3">
        <v>8.0</v>
      </c>
      <c r="M20580" s="3" t="s">
        <v>30</v>
      </c>
      <c r="N20580" s="3" t="s">
        <v>18148</v>
      </c>
      <c r="O20580" s="3" t="s">
        <v>497</v>
      </c>
      <c r="P20580" s="4">
        <v>32545.0</v>
      </c>
      <c r="Q20580" s="3" t="s">
        <v>40</v>
      </c>
      <c r="S20580" s="3" t="s">
        <v>34</v>
      </c>
    </row>
    <row r="20581">
      <c r="A20581" s="2">
        <v>42318.71491898148</v>
      </c>
      <c r="B20581" s="3">
        <v>3.0</v>
      </c>
      <c r="C20581" s="3" t="s">
        <v>17833</v>
      </c>
      <c r="D20581" s="3" t="s">
        <v>17854</v>
      </c>
      <c r="E20581" s="3" t="s">
        <v>17855</v>
      </c>
      <c r="F20581" s="3">
        <v>5.0</v>
      </c>
      <c r="G20581" s="3">
        <v>10.0</v>
      </c>
      <c r="H20581" s="3" t="s">
        <v>18127</v>
      </c>
      <c r="I20581" s="3" t="s">
        <v>18128</v>
      </c>
      <c r="J20581" s="3" t="s">
        <v>1808</v>
      </c>
      <c r="K20581" s="3" t="s">
        <v>24</v>
      </c>
      <c r="L20581" s="3">
        <v>9.0</v>
      </c>
      <c r="M20581" s="3" t="s">
        <v>25</v>
      </c>
      <c r="N20581" s="3" t="s">
        <v>18149</v>
      </c>
      <c r="O20581" s="3" t="s">
        <v>246</v>
      </c>
      <c r="P20581" s="4">
        <v>21090.0</v>
      </c>
      <c r="Q20581" s="3" t="s">
        <v>247</v>
      </c>
      <c r="S20581" s="3" t="s">
        <v>34</v>
      </c>
    </row>
    <row r="20582">
      <c r="A20582" s="2">
        <v>42318.71491898148</v>
      </c>
      <c r="B20582" s="3">
        <v>3.0</v>
      </c>
      <c r="C20582" s="3" t="s">
        <v>17833</v>
      </c>
      <c r="D20582" s="3" t="s">
        <v>17854</v>
      </c>
      <c r="E20582" s="3" t="s">
        <v>17855</v>
      </c>
      <c r="F20582" s="3">
        <v>5.0</v>
      </c>
      <c r="G20582" s="3">
        <v>10.0</v>
      </c>
      <c r="H20582" s="3" t="s">
        <v>18127</v>
      </c>
      <c r="I20582" s="3" t="s">
        <v>18128</v>
      </c>
      <c r="J20582" s="3" t="s">
        <v>1808</v>
      </c>
      <c r="K20582" s="3" t="s">
        <v>24</v>
      </c>
      <c r="L20582" s="3">
        <v>10.0</v>
      </c>
      <c r="M20582" s="3" t="s">
        <v>30</v>
      </c>
      <c r="N20582" s="3" t="s">
        <v>10246</v>
      </c>
      <c r="O20582" s="3" t="s">
        <v>279</v>
      </c>
      <c r="P20582" s="4">
        <v>22987.0</v>
      </c>
      <c r="Q20582" s="3" t="s">
        <v>153</v>
      </c>
      <c r="S20582" s="3" t="s">
        <v>34</v>
      </c>
    </row>
    <row r="20583">
      <c r="A20583" s="2">
        <v>42318.71491898148</v>
      </c>
      <c r="B20583" s="3">
        <v>3.0</v>
      </c>
      <c r="C20583" s="3" t="s">
        <v>17833</v>
      </c>
      <c r="D20583" s="3" t="s">
        <v>17854</v>
      </c>
      <c r="E20583" s="3" t="s">
        <v>17855</v>
      </c>
      <c r="F20583" s="3">
        <v>5.0</v>
      </c>
      <c r="G20583" s="3">
        <v>10.0</v>
      </c>
      <c r="H20583" s="3" t="s">
        <v>18127</v>
      </c>
      <c r="I20583" s="3" t="s">
        <v>18128</v>
      </c>
      <c r="J20583" s="3" t="s">
        <v>1808</v>
      </c>
      <c r="K20583" s="3" t="s">
        <v>24</v>
      </c>
      <c r="L20583" s="3">
        <v>11.0</v>
      </c>
      <c r="M20583" s="3" t="s">
        <v>25</v>
      </c>
      <c r="N20583" s="3" t="s">
        <v>18150</v>
      </c>
      <c r="O20583" s="3" t="s">
        <v>18151</v>
      </c>
      <c r="P20583" s="4">
        <v>30918.0</v>
      </c>
      <c r="Q20583" s="3" t="s">
        <v>132</v>
      </c>
      <c r="S20583" s="3" t="s">
        <v>34</v>
      </c>
    </row>
    <row r="20584">
      <c r="A20584" s="2">
        <v>42318.71491898148</v>
      </c>
      <c r="B20584" s="3">
        <v>3.0</v>
      </c>
      <c r="C20584" s="3" t="s">
        <v>17833</v>
      </c>
      <c r="D20584" s="3" t="s">
        <v>17854</v>
      </c>
      <c r="E20584" s="3" t="s">
        <v>17855</v>
      </c>
      <c r="F20584" s="3">
        <v>5.0</v>
      </c>
      <c r="G20584" s="3">
        <v>10.0</v>
      </c>
      <c r="H20584" s="3" t="s">
        <v>18127</v>
      </c>
      <c r="I20584" s="3" t="s">
        <v>18128</v>
      </c>
      <c r="J20584" s="3" t="s">
        <v>1808</v>
      </c>
      <c r="K20584" s="3" t="s">
        <v>24</v>
      </c>
      <c r="L20584" s="3">
        <v>12.0</v>
      </c>
      <c r="M20584" s="3" t="s">
        <v>30</v>
      </c>
      <c r="N20584" s="3" t="s">
        <v>18152</v>
      </c>
      <c r="O20584" s="3" t="s">
        <v>18153</v>
      </c>
      <c r="P20584" s="4">
        <v>28398.0</v>
      </c>
      <c r="Q20584" s="3" t="s">
        <v>60</v>
      </c>
      <c r="S20584" s="3" t="s">
        <v>34</v>
      </c>
    </row>
    <row r="20585">
      <c r="A20585" s="2">
        <v>42318.71491898148</v>
      </c>
      <c r="B20585" s="3">
        <v>3.0</v>
      </c>
      <c r="C20585" s="3" t="s">
        <v>17833</v>
      </c>
      <c r="D20585" s="3" t="s">
        <v>17867</v>
      </c>
      <c r="E20585" s="3" t="s">
        <v>17868</v>
      </c>
      <c r="F20585" s="3">
        <v>5.0</v>
      </c>
      <c r="G20585" s="3">
        <v>10.0</v>
      </c>
      <c r="H20585" s="3" t="s">
        <v>18127</v>
      </c>
      <c r="I20585" s="3" t="s">
        <v>18128</v>
      </c>
      <c r="J20585" s="3" t="s">
        <v>1808</v>
      </c>
      <c r="K20585" s="3" t="s">
        <v>24</v>
      </c>
      <c r="L20585" s="3">
        <v>1.0</v>
      </c>
      <c r="M20585" s="3" t="s">
        <v>25</v>
      </c>
      <c r="N20585" s="3" t="s">
        <v>18154</v>
      </c>
      <c r="O20585" s="3" t="s">
        <v>1089</v>
      </c>
      <c r="P20585" s="4">
        <v>23146.0</v>
      </c>
      <c r="Q20585" s="3" t="s">
        <v>132</v>
      </c>
      <c r="S20585" s="3" t="s">
        <v>34</v>
      </c>
    </row>
    <row r="20586">
      <c r="A20586" s="2">
        <v>42318.71491898148</v>
      </c>
      <c r="B20586" s="3">
        <v>3.0</v>
      </c>
      <c r="C20586" s="3" t="s">
        <v>17833</v>
      </c>
      <c r="D20586" s="3" t="s">
        <v>17867</v>
      </c>
      <c r="E20586" s="3" t="s">
        <v>17868</v>
      </c>
      <c r="F20586" s="3">
        <v>5.0</v>
      </c>
      <c r="G20586" s="3">
        <v>10.0</v>
      </c>
      <c r="H20586" s="3" t="s">
        <v>18127</v>
      </c>
      <c r="I20586" s="3" t="s">
        <v>18128</v>
      </c>
      <c r="J20586" s="3" t="s">
        <v>1808</v>
      </c>
      <c r="K20586" s="3" t="s">
        <v>24</v>
      </c>
      <c r="L20586" s="3">
        <v>2.0</v>
      </c>
      <c r="M20586" s="3" t="s">
        <v>30</v>
      </c>
      <c r="N20586" s="3" t="s">
        <v>18155</v>
      </c>
      <c r="O20586" s="3" t="s">
        <v>18156</v>
      </c>
      <c r="P20586" s="4">
        <v>34028.0</v>
      </c>
      <c r="Q20586" s="3" t="s">
        <v>40</v>
      </c>
      <c r="S20586" s="3" t="s">
        <v>34</v>
      </c>
    </row>
    <row r="20587">
      <c r="A20587" s="2">
        <v>42318.71491898148</v>
      </c>
      <c r="B20587" s="3">
        <v>3.0</v>
      </c>
      <c r="C20587" s="3" t="s">
        <v>17833</v>
      </c>
      <c r="D20587" s="3" t="s">
        <v>17867</v>
      </c>
      <c r="E20587" s="3" t="s">
        <v>17868</v>
      </c>
      <c r="F20587" s="3">
        <v>5.0</v>
      </c>
      <c r="G20587" s="3">
        <v>10.0</v>
      </c>
      <c r="H20587" s="3" t="s">
        <v>18127</v>
      </c>
      <c r="I20587" s="3" t="s">
        <v>18128</v>
      </c>
      <c r="J20587" s="3" t="s">
        <v>1808</v>
      </c>
      <c r="K20587" s="3" t="s">
        <v>24</v>
      </c>
      <c r="L20587" s="3">
        <v>3.0</v>
      </c>
      <c r="M20587" s="3" t="s">
        <v>25</v>
      </c>
      <c r="N20587" s="3" t="s">
        <v>8798</v>
      </c>
      <c r="O20587" s="3" t="s">
        <v>344</v>
      </c>
      <c r="P20587" s="4">
        <v>29018.0</v>
      </c>
      <c r="Q20587" s="3" t="s">
        <v>247</v>
      </c>
      <c r="S20587" s="3" t="s">
        <v>34</v>
      </c>
    </row>
    <row r="20588">
      <c r="A20588" s="2">
        <v>42318.71491898148</v>
      </c>
      <c r="B20588" s="3">
        <v>3.0</v>
      </c>
      <c r="C20588" s="3" t="s">
        <v>17833</v>
      </c>
      <c r="D20588" s="3" t="s">
        <v>17867</v>
      </c>
      <c r="E20588" s="3" t="s">
        <v>17868</v>
      </c>
      <c r="F20588" s="3">
        <v>5.0</v>
      </c>
      <c r="G20588" s="3">
        <v>10.0</v>
      </c>
      <c r="H20588" s="3" t="s">
        <v>18127</v>
      </c>
      <c r="I20588" s="3" t="s">
        <v>18128</v>
      </c>
      <c r="J20588" s="3" t="s">
        <v>1808</v>
      </c>
      <c r="K20588" s="3" t="s">
        <v>24</v>
      </c>
      <c r="L20588" s="3">
        <v>4.0</v>
      </c>
      <c r="M20588" s="3" t="s">
        <v>30</v>
      </c>
      <c r="N20588" s="3" t="s">
        <v>18157</v>
      </c>
      <c r="O20588" s="3" t="s">
        <v>1197</v>
      </c>
      <c r="P20588" s="4">
        <v>27904.0</v>
      </c>
      <c r="Q20588" s="3" t="s">
        <v>40</v>
      </c>
      <c r="S20588" s="3" t="s">
        <v>34</v>
      </c>
    </row>
    <row r="20589">
      <c r="A20589" s="2">
        <v>42318.71491898148</v>
      </c>
      <c r="B20589" s="3">
        <v>3.0</v>
      </c>
      <c r="C20589" s="3" t="s">
        <v>17833</v>
      </c>
      <c r="D20589" s="3" t="s">
        <v>17867</v>
      </c>
      <c r="E20589" s="3" t="s">
        <v>17868</v>
      </c>
      <c r="F20589" s="3">
        <v>5.0</v>
      </c>
      <c r="G20589" s="3">
        <v>10.0</v>
      </c>
      <c r="H20589" s="3" t="s">
        <v>18127</v>
      </c>
      <c r="I20589" s="3" t="s">
        <v>18128</v>
      </c>
      <c r="J20589" s="3" t="s">
        <v>1808</v>
      </c>
      <c r="K20589" s="3" t="s">
        <v>24</v>
      </c>
      <c r="L20589" s="3">
        <v>5.0</v>
      </c>
      <c r="M20589" s="3" t="s">
        <v>25</v>
      </c>
      <c r="N20589" s="3" t="s">
        <v>18158</v>
      </c>
      <c r="O20589" s="3" t="s">
        <v>240</v>
      </c>
      <c r="P20589" s="4">
        <v>29130.0</v>
      </c>
      <c r="Q20589" s="3" t="s">
        <v>79</v>
      </c>
      <c r="S20589" s="3" t="s">
        <v>34</v>
      </c>
    </row>
    <row r="20590">
      <c r="A20590" s="2">
        <v>42318.71491898148</v>
      </c>
      <c r="B20590" s="3">
        <v>3.0</v>
      </c>
      <c r="C20590" s="3" t="s">
        <v>17833</v>
      </c>
      <c r="D20590" s="3" t="s">
        <v>17875</v>
      </c>
      <c r="E20590" s="3" t="s">
        <v>17876</v>
      </c>
      <c r="F20590" s="3">
        <v>5.0</v>
      </c>
      <c r="G20590" s="3">
        <v>10.0</v>
      </c>
      <c r="H20590" s="3" t="s">
        <v>18127</v>
      </c>
      <c r="I20590" s="3" t="s">
        <v>18128</v>
      </c>
      <c r="J20590" s="3" t="s">
        <v>1808</v>
      </c>
      <c r="K20590" s="3" t="s">
        <v>24</v>
      </c>
      <c r="L20590" s="3">
        <v>1.0</v>
      </c>
      <c r="M20590" s="3" t="s">
        <v>30</v>
      </c>
      <c r="N20590" s="3" t="s">
        <v>18159</v>
      </c>
      <c r="O20590" s="3" t="s">
        <v>859</v>
      </c>
      <c r="P20590" s="4">
        <v>32288.0</v>
      </c>
      <c r="Q20590" s="3" t="s">
        <v>75</v>
      </c>
      <c r="S20590" s="3" t="s">
        <v>34</v>
      </c>
    </row>
    <row r="20591">
      <c r="A20591" s="2">
        <v>42318.71491898148</v>
      </c>
      <c r="B20591" s="3">
        <v>3.0</v>
      </c>
      <c r="C20591" s="3" t="s">
        <v>17833</v>
      </c>
      <c r="D20591" s="3" t="s">
        <v>17875</v>
      </c>
      <c r="E20591" s="3" t="s">
        <v>17876</v>
      </c>
      <c r="F20591" s="3">
        <v>5.0</v>
      </c>
      <c r="G20591" s="3">
        <v>10.0</v>
      </c>
      <c r="H20591" s="3" t="s">
        <v>18127</v>
      </c>
      <c r="I20591" s="3" t="s">
        <v>18128</v>
      </c>
      <c r="J20591" s="3" t="s">
        <v>1808</v>
      </c>
      <c r="K20591" s="3" t="s">
        <v>24</v>
      </c>
      <c r="L20591" s="3">
        <v>2.0</v>
      </c>
      <c r="M20591" s="3" t="s">
        <v>25</v>
      </c>
      <c r="N20591" s="3" t="s">
        <v>17957</v>
      </c>
      <c r="O20591" s="3" t="s">
        <v>18160</v>
      </c>
      <c r="P20591" s="4">
        <v>32225.0</v>
      </c>
      <c r="Q20591" s="3" t="s">
        <v>132</v>
      </c>
      <c r="S20591" s="3" t="s">
        <v>34</v>
      </c>
    </row>
    <row r="20592">
      <c r="A20592" s="2">
        <v>42318.71491898148</v>
      </c>
      <c r="B20592" s="3">
        <v>3.0</v>
      </c>
      <c r="C20592" s="3" t="s">
        <v>17833</v>
      </c>
      <c r="D20592" s="3" t="s">
        <v>17875</v>
      </c>
      <c r="E20592" s="3" t="s">
        <v>17876</v>
      </c>
      <c r="F20592" s="3">
        <v>5.0</v>
      </c>
      <c r="G20592" s="3">
        <v>10.0</v>
      </c>
      <c r="H20592" s="3" t="s">
        <v>18127</v>
      </c>
      <c r="I20592" s="3" t="s">
        <v>18128</v>
      </c>
      <c r="J20592" s="3" t="s">
        <v>1808</v>
      </c>
      <c r="K20592" s="3" t="s">
        <v>24</v>
      </c>
      <c r="L20592" s="3">
        <v>3.0</v>
      </c>
      <c r="M20592" s="3" t="s">
        <v>30</v>
      </c>
      <c r="N20592" s="3" t="s">
        <v>18161</v>
      </c>
      <c r="O20592" s="3" t="s">
        <v>311</v>
      </c>
      <c r="P20592" s="4">
        <v>30076.0</v>
      </c>
      <c r="Q20592" s="3" t="s">
        <v>79</v>
      </c>
      <c r="S20592" s="3" t="s">
        <v>34</v>
      </c>
    </row>
    <row r="20593">
      <c r="A20593" s="2">
        <v>42318.71491898148</v>
      </c>
      <c r="B20593" s="3">
        <v>3.0</v>
      </c>
      <c r="C20593" s="3" t="s">
        <v>17833</v>
      </c>
      <c r="D20593" s="3" t="s">
        <v>17875</v>
      </c>
      <c r="E20593" s="3" t="s">
        <v>17876</v>
      </c>
      <c r="F20593" s="3">
        <v>5.0</v>
      </c>
      <c r="G20593" s="3">
        <v>10.0</v>
      </c>
      <c r="H20593" s="3" t="s">
        <v>18127</v>
      </c>
      <c r="I20593" s="3" t="s">
        <v>18128</v>
      </c>
      <c r="J20593" s="3" t="s">
        <v>1808</v>
      </c>
      <c r="K20593" s="3" t="s">
        <v>24</v>
      </c>
      <c r="L20593" s="3">
        <v>4.0</v>
      </c>
      <c r="M20593" s="3" t="s">
        <v>25</v>
      </c>
      <c r="N20593" s="3" t="s">
        <v>14004</v>
      </c>
      <c r="O20593" s="3" t="s">
        <v>18162</v>
      </c>
      <c r="P20593" s="4">
        <v>18864.0</v>
      </c>
      <c r="Q20593" s="3" t="s">
        <v>55</v>
      </c>
      <c r="S20593" s="3" t="s">
        <v>34</v>
      </c>
    </row>
    <row r="20594">
      <c r="A20594" s="2">
        <v>42318.71491898148</v>
      </c>
      <c r="B20594" s="3">
        <v>3.0</v>
      </c>
      <c r="C20594" s="3" t="s">
        <v>17833</v>
      </c>
      <c r="D20594" s="3" t="s">
        <v>17875</v>
      </c>
      <c r="E20594" s="3" t="s">
        <v>17876</v>
      </c>
      <c r="F20594" s="3">
        <v>5.0</v>
      </c>
      <c r="G20594" s="3">
        <v>10.0</v>
      </c>
      <c r="H20594" s="3" t="s">
        <v>18127</v>
      </c>
      <c r="I20594" s="3" t="s">
        <v>18128</v>
      </c>
      <c r="J20594" s="3" t="s">
        <v>1808</v>
      </c>
      <c r="K20594" s="3" t="s">
        <v>24</v>
      </c>
      <c r="L20594" s="3">
        <v>5.0</v>
      </c>
      <c r="M20594" s="3" t="s">
        <v>30</v>
      </c>
      <c r="N20594" s="3" t="s">
        <v>18163</v>
      </c>
      <c r="O20594" s="3" t="s">
        <v>7322</v>
      </c>
      <c r="P20594" s="4">
        <v>17571.0</v>
      </c>
      <c r="Q20594" s="3" t="s">
        <v>113</v>
      </c>
      <c r="S20594" s="3" t="s">
        <v>34</v>
      </c>
    </row>
    <row r="20595">
      <c r="A20595" s="2">
        <v>42318.71491898148</v>
      </c>
      <c r="B20595" s="3">
        <v>3.0</v>
      </c>
      <c r="C20595" s="3" t="s">
        <v>17833</v>
      </c>
      <c r="D20595" s="3" t="s">
        <v>17884</v>
      </c>
      <c r="E20595" s="3" t="s">
        <v>17885</v>
      </c>
      <c r="F20595" s="3">
        <v>5.0</v>
      </c>
      <c r="G20595" s="3">
        <v>10.0</v>
      </c>
      <c r="H20595" s="3" t="s">
        <v>18127</v>
      </c>
      <c r="I20595" s="3" t="s">
        <v>18128</v>
      </c>
      <c r="J20595" s="3" t="s">
        <v>1808</v>
      </c>
      <c r="K20595" s="3" t="s">
        <v>272</v>
      </c>
      <c r="L20595" s="3">
        <v>1.0</v>
      </c>
      <c r="M20595" s="3" t="s">
        <v>25</v>
      </c>
      <c r="N20595" s="3" t="s">
        <v>10246</v>
      </c>
      <c r="O20595" s="3" t="s">
        <v>290</v>
      </c>
      <c r="P20595" s="4">
        <v>21651.0</v>
      </c>
      <c r="Q20595" s="3" t="s">
        <v>40</v>
      </c>
      <c r="S20595" s="3" t="s">
        <v>34</v>
      </c>
    </row>
    <row r="20596">
      <c r="A20596" s="2">
        <v>42318.71491898148</v>
      </c>
      <c r="B20596" s="3">
        <v>3.0</v>
      </c>
      <c r="C20596" s="3" t="s">
        <v>17833</v>
      </c>
      <c r="D20596" s="3" t="s">
        <v>17884</v>
      </c>
      <c r="E20596" s="3" t="s">
        <v>17885</v>
      </c>
      <c r="F20596" s="3">
        <v>5.0</v>
      </c>
      <c r="G20596" s="3">
        <v>10.0</v>
      </c>
      <c r="H20596" s="3" t="s">
        <v>18127</v>
      </c>
      <c r="I20596" s="3" t="s">
        <v>18128</v>
      </c>
      <c r="J20596" s="3" t="s">
        <v>1808</v>
      </c>
      <c r="K20596" s="3" t="s">
        <v>24</v>
      </c>
      <c r="L20596" s="3">
        <v>2.0</v>
      </c>
      <c r="M20596" s="3" t="s">
        <v>30</v>
      </c>
      <c r="N20596" s="3" t="s">
        <v>18164</v>
      </c>
      <c r="O20596" s="3" t="s">
        <v>98</v>
      </c>
      <c r="P20596" s="4">
        <v>34032.0</v>
      </c>
      <c r="Q20596" s="3" t="s">
        <v>191</v>
      </c>
      <c r="S20596" s="3" t="s">
        <v>34</v>
      </c>
    </row>
    <row r="20597">
      <c r="A20597" s="2">
        <v>42318.71491898148</v>
      </c>
      <c r="B20597" s="3">
        <v>3.0</v>
      </c>
      <c r="C20597" s="3" t="s">
        <v>17833</v>
      </c>
      <c r="D20597" s="3" t="s">
        <v>17884</v>
      </c>
      <c r="E20597" s="3" t="s">
        <v>17885</v>
      </c>
      <c r="F20597" s="3">
        <v>5.0</v>
      </c>
      <c r="G20597" s="3">
        <v>10.0</v>
      </c>
      <c r="H20597" s="3" t="s">
        <v>18127</v>
      </c>
      <c r="I20597" s="3" t="s">
        <v>18128</v>
      </c>
      <c r="J20597" s="3" t="s">
        <v>1808</v>
      </c>
      <c r="K20597" s="3" t="s">
        <v>24</v>
      </c>
      <c r="L20597" s="3">
        <v>3.0</v>
      </c>
      <c r="M20597" s="3" t="s">
        <v>25</v>
      </c>
      <c r="N20597" s="3" t="s">
        <v>18165</v>
      </c>
      <c r="O20597" s="3" t="s">
        <v>18166</v>
      </c>
      <c r="P20597" s="4">
        <v>28845.0</v>
      </c>
      <c r="Q20597" s="3" t="s">
        <v>372</v>
      </c>
      <c r="S20597" s="3" t="s">
        <v>34</v>
      </c>
    </row>
    <row r="20598">
      <c r="A20598" s="2">
        <v>42318.71491898148</v>
      </c>
      <c r="B20598" s="3">
        <v>3.0</v>
      </c>
      <c r="C20598" s="3" t="s">
        <v>17833</v>
      </c>
      <c r="D20598" s="3" t="s">
        <v>17884</v>
      </c>
      <c r="E20598" s="3" t="s">
        <v>17885</v>
      </c>
      <c r="F20598" s="3">
        <v>5.0</v>
      </c>
      <c r="G20598" s="3">
        <v>10.0</v>
      </c>
      <c r="H20598" s="3" t="s">
        <v>18127</v>
      </c>
      <c r="I20598" s="3" t="s">
        <v>18128</v>
      </c>
      <c r="J20598" s="3" t="s">
        <v>1808</v>
      </c>
      <c r="K20598" s="3" t="s">
        <v>24</v>
      </c>
      <c r="L20598" s="3">
        <v>4.0</v>
      </c>
      <c r="M20598" s="3" t="s">
        <v>30</v>
      </c>
      <c r="N20598" s="3" t="s">
        <v>18167</v>
      </c>
      <c r="O20598" s="3" t="s">
        <v>63</v>
      </c>
      <c r="P20598" s="4">
        <v>32715.0</v>
      </c>
      <c r="Q20598" s="3" t="s">
        <v>132</v>
      </c>
      <c r="S20598" s="3" t="s">
        <v>34</v>
      </c>
    </row>
    <row r="20599">
      <c r="A20599" s="2">
        <v>42318.71491898148</v>
      </c>
      <c r="B20599" s="3">
        <v>3.0</v>
      </c>
      <c r="C20599" s="3" t="s">
        <v>17833</v>
      </c>
      <c r="D20599" s="3" t="s">
        <v>17884</v>
      </c>
      <c r="E20599" s="3" t="s">
        <v>17885</v>
      </c>
      <c r="F20599" s="3">
        <v>5.0</v>
      </c>
      <c r="G20599" s="3">
        <v>10.0</v>
      </c>
      <c r="H20599" s="3" t="s">
        <v>18127</v>
      </c>
      <c r="I20599" s="3" t="s">
        <v>18128</v>
      </c>
      <c r="J20599" s="3" t="s">
        <v>1808</v>
      </c>
      <c r="K20599" s="3" t="s">
        <v>24</v>
      </c>
      <c r="L20599" s="3">
        <v>5.0</v>
      </c>
      <c r="M20599" s="3" t="s">
        <v>25</v>
      </c>
      <c r="N20599" s="3" t="s">
        <v>13913</v>
      </c>
      <c r="O20599" s="3" t="s">
        <v>4453</v>
      </c>
      <c r="P20599" s="4">
        <v>33148.0</v>
      </c>
      <c r="Q20599" s="3" t="s">
        <v>75</v>
      </c>
      <c r="S20599" s="3" t="s">
        <v>34</v>
      </c>
    </row>
    <row r="20600">
      <c r="A20600" s="2">
        <v>42318.71491898148</v>
      </c>
      <c r="B20600" s="3">
        <v>3.0</v>
      </c>
      <c r="C20600" s="3" t="s">
        <v>17833</v>
      </c>
      <c r="D20600" s="3" t="s">
        <v>17884</v>
      </c>
      <c r="E20600" s="3" t="s">
        <v>17885</v>
      </c>
      <c r="F20600" s="3">
        <v>5.0</v>
      </c>
      <c r="G20600" s="3">
        <v>10.0</v>
      </c>
      <c r="H20600" s="3" t="s">
        <v>18127</v>
      </c>
      <c r="I20600" s="3" t="s">
        <v>18128</v>
      </c>
      <c r="J20600" s="3" t="s">
        <v>1808</v>
      </c>
      <c r="K20600" s="3" t="s">
        <v>24</v>
      </c>
      <c r="L20600" s="3">
        <v>6.0</v>
      </c>
      <c r="M20600" s="3" t="s">
        <v>30</v>
      </c>
      <c r="N20600" s="3" t="s">
        <v>18168</v>
      </c>
      <c r="O20600" s="3" t="s">
        <v>497</v>
      </c>
      <c r="P20600" s="4">
        <v>25933.0</v>
      </c>
      <c r="Q20600" s="3" t="s">
        <v>132</v>
      </c>
      <c r="S20600" s="3" t="s">
        <v>34</v>
      </c>
    </row>
    <row r="20601">
      <c r="A20601" s="2">
        <v>42318.71491898148</v>
      </c>
      <c r="B20601" s="3">
        <v>3.0</v>
      </c>
      <c r="C20601" s="3" t="s">
        <v>17833</v>
      </c>
      <c r="D20601" s="3" t="s">
        <v>17884</v>
      </c>
      <c r="E20601" s="3" t="s">
        <v>17885</v>
      </c>
      <c r="F20601" s="3">
        <v>5.0</v>
      </c>
      <c r="G20601" s="3">
        <v>10.0</v>
      </c>
      <c r="H20601" s="3" t="s">
        <v>18127</v>
      </c>
      <c r="I20601" s="3" t="s">
        <v>18128</v>
      </c>
      <c r="J20601" s="3" t="s">
        <v>1808</v>
      </c>
      <c r="K20601" s="3" t="s">
        <v>24</v>
      </c>
      <c r="L20601" s="3">
        <v>7.0</v>
      </c>
      <c r="M20601" s="3" t="s">
        <v>25</v>
      </c>
      <c r="N20601" s="3" t="s">
        <v>18169</v>
      </c>
      <c r="O20601" s="3" t="s">
        <v>9231</v>
      </c>
      <c r="P20601" s="4">
        <v>19251.0</v>
      </c>
      <c r="Q20601" s="3" t="s">
        <v>132</v>
      </c>
      <c r="S20601" s="3" t="s">
        <v>34</v>
      </c>
    </row>
    <row r="20602">
      <c r="A20602" s="2">
        <v>42318.71491898148</v>
      </c>
      <c r="B20602" s="3">
        <v>3.0</v>
      </c>
      <c r="C20602" s="3" t="s">
        <v>17833</v>
      </c>
      <c r="D20602" s="3" t="s">
        <v>17884</v>
      </c>
      <c r="E20602" s="3" t="s">
        <v>17885</v>
      </c>
      <c r="F20602" s="3">
        <v>5.0</v>
      </c>
      <c r="G20602" s="3">
        <v>10.0</v>
      </c>
      <c r="H20602" s="3" t="s">
        <v>18127</v>
      </c>
      <c r="I20602" s="3" t="s">
        <v>18128</v>
      </c>
      <c r="J20602" s="3" t="s">
        <v>1808</v>
      </c>
      <c r="K20602" s="3" t="s">
        <v>24</v>
      </c>
      <c r="L20602" s="3">
        <v>8.0</v>
      </c>
      <c r="M20602" s="3" t="s">
        <v>30</v>
      </c>
      <c r="N20602" s="3" t="s">
        <v>18170</v>
      </c>
      <c r="O20602" s="3" t="s">
        <v>18171</v>
      </c>
      <c r="P20602" s="4">
        <v>33678.0</v>
      </c>
      <c r="Q20602" s="3" t="s">
        <v>1454</v>
      </c>
      <c r="S20602" s="3" t="s">
        <v>34</v>
      </c>
    </row>
    <row r="20603">
      <c r="A20603" s="2">
        <v>42318.71491898148</v>
      </c>
      <c r="B20603" s="3">
        <v>3.0</v>
      </c>
      <c r="C20603" s="3" t="s">
        <v>17833</v>
      </c>
      <c r="D20603" s="3" t="s">
        <v>17884</v>
      </c>
      <c r="E20603" s="3" t="s">
        <v>17885</v>
      </c>
      <c r="F20603" s="3">
        <v>5.0</v>
      </c>
      <c r="G20603" s="3">
        <v>10.0</v>
      </c>
      <c r="H20603" s="3" t="s">
        <v>18127</v>
      </c>
      <c r="I20603" s="3" t="s">
        <v>18128</v>
      </c>
      <c r="J20603" s="3" t="s">
        <v>1808</v>
      </c>
      <c r="K20603" s="3" t="s">
        <v>24</v>
      </c>
      <c r="L20603" s="3">
        <v>9.0</v>
      </c>
      <c r="M20603" s="3" t="s">
        <v>25</v>
      </c>
      <c r="N20603" s="3" t="s">
        <v>206</v>
      </c>
      <c r="O20603" s="3" t="s">
        <v>18172</v>
      </c>
      <c r="P20603" s="4">
        <v>30840.0</v>
      </c>
      <c r="Q20603" s="3" t="s">
        <v>79</v>
      </c>
      <c r="S20603" s="3" t="s">
        <v>34</v>
      </c>
    </row>
    <row r="20604">
      <c r="A20604" s="2">
        <v>42318.71491898148</v>
      </c>
      <c r="B20604" s="3">
        <v>3.0</v>
      </c>
      <c r="C20604" s="3" t="s">
        <v>17833</v>
      </c>
      <c r="D20604" s="3" t="s">
        <v>17894</v>
      </c>
      <c r="E20604" s="3" t="s">
        <v>17895</v>
      </c>
      <c r="F20604" s="3">
        <v>5.0</v>
      </c>
      <c r="G20604" s="3">
        <v>10.0</v>
      </c>
      <c r="H20604" s="3" t="s">
        <v>18127</v>
      </c>
      <c r="I20604" s="3" t="s">
        <v>18128</v>
      </c>
      <c r="J20604" s="3" t="s">
        <v>1808</v>
      </c>
      <c r="K20604" s="3" t="s">
        <v>24</v>
      </c>
      <c r="L20604" s="3">
        <v>1.0</v>
      </c>
      <c r="M20604" s="3" t="s">
        <v>25</v>
      </c>
      <c r="N20604" s="3" t="s">
        <v>18173</v>
      </c>
      <c r="O20604" s="3" t="s">
        <v>377</v>
      </c>
      <c r="P20604" s="4">
        <v>31413.0</v>
      </c>
      <c r="Q20604" s="3" t="s">
        <v>52</v>
      </c>
      <c r="S20604" s="3" t="s">
        <v>34</v>
      </c>
    </row>
    <row r="20605">
      <c r="A20605" s="2">
        <v>42318.71491898148</v>
      </c>
      <c r="B20605" s="3">
        <v>3.0</v>
      </c>
      <c r="C20605" s="3" t="s">
        <v>17833</v>
      </c>
      <c r="D20605" s="3" t="s">
        <v>17894</v>
      </c>
      <c r="E20605" s="3" t="s">
        <v>17895</v>
      </c>
      <c r="F20605" s="3">
        <v>5.0</v>
      </c>
      <c r="G20605" s="3">
        <v>10.0</v>
      </c>
      <c r="H20605" s="3" t="s">
        <v>18127</v>
      </c>
      <c r="I20605" s="3" t="s">
        <v>18128</v>
      </c>
      <c r="J20605" s="3" t="s">
        <v>1808</v>
      </c>
      <c r="K20605" s="3" t="s">
        <v>24</v>
      </c>
      <c r="L20605" s="3">
        <v>2.0</v>
      </c>
      <c r="M20605" s="3" t="s">
        <v>30</v>
      </c>
      <c r="N20605" s="3" t="s">
        <v>18173</v>
      </c>
      <c r="O20605" s="3" t="s">
        <v>18174</v>
      </c>
      <c r="P20605" s="4">
        <v>25873.0</v>
      </c>
      <c r="Q20605" s="3" t="s">
        <v>372</v>
      </c>
      <c r="S20605" s="3" t="s">
        <v>34</v>
      </c>
    </row>
    <row r="20606">
      <c r="A20606" s="2">
        <v>42318.71491898148</v>
      </c>
      <c r="B20606" s="3">
        <v>3.0</v>
      </c>
      <c r="C20606" s="3" t="s">
        <v>17833</v>
      </c>
      <c r="D20606" s="3" t="s">
        <v>17894</v>
      </c>
      <c r="E20606" s="3" t="s">
        <v>17895</v>
      </c>
      <c r="F20606" s="3">
        <v>5.0</v>
      </c>
      <c r="G20606" s="3">
        <v>10.0</v>
      </c>
      <c r="H20606" s="3" t="s">
        <v>18127</v>
      </c>
      <c r="I20606" s="3" t="s">
        <v>18128</v>
      </c>
      <c r="J20606" s="3" t="s">
        <v>1808</v>
      </c>
      <c r="K20606" s="3" t="s">
        <v>24</v>
      </c>
      <c r="L20606" s="3">
        <v>3.0</v>
      </c>
      <c r="M20606" s="3" t="s">
        <v>25</v>
      </c>
      <c r="N20606" s="3" t="s">
        <v>18132</v>
      </c>
      <c r="O20606" s="3" t="s">
        <v>137</v>
      </c>
      <c r="P20606" s="4">
        <v>19648.0</v>
      </c>
      <c r="Q20606" s="3" t="s">
        <v>40</v>
      </c>
      <c r="S20606" s="3" t="s">
        <v>34</v>
      </c>
    </row>
    <row r="20607">
      <c r="A20607" s="2">
        <v>42318.71491898148</v>
      </c>
      <c r="B20607" s="3">
        <v>3.0</v>
      </c>
      <c r="C20607" s="3" t="s">
        <v>17833</v>
      </c>
      <c r="D20607" s="3" t="s">
        <v>17894</v>
      </c>
      <c r="E20607" s="3" t="s">
        <v>17895</v>
      </c>
      <c r="F20607" s="3">
        <v>5.0</v>
      </c>
      <c r="G20607" s="3">
        <v>10.0</v>
      </c>
      <c r="H20607" s="3" t="s">
        <v>18127</v>
      </c>
      <c r="I20607" s="3" t="s">
        <v>18128</v>
      </c>
      <c r="J20607" s="3" t="s">
        <v>1808</v>
      </c>
      <c r="K20607" s="3" t="s">
        <v>24</v>
      </c>
      <c r="L20607" s="3">
        <v>4.0</v>
      </c>
      <c r="M20607" s="3" t="s">
        <v>30</v>
      </c>
      <c r="N20607" s="3" t="s">
        <v>18175</v>
      </c>
      <c r="O20607" s="3" t="s">
        <v>9566</v>
      </c>
      <c r="P20607" s="4">
        <v>18963.0</v>
      </c>
      <c r="Q20607" s="3" t="s">
        <v>40</v>
      </c>
      <c r="S20607" s="3" t="s">
        <v>34</v>
      </c>
    </row>
    <row r="20608">
      <c r="A20608" s="2">
        <v>42318.71491898148</v>
      </c>
      <c r="B20608" s="3">
        <v>3.0</v>
      </c>
      <c r="C20608" s="3" t="s">
        <v>17833</v>
      </c>
      <c r="D20608" s="3" t="s">
        <v>17894</v>
      </c>
      <c r="E20608" s="3" t="s">
        <v>17895</v>
      </c>
      <c r="F20608" s="3">
        <v>5.0</v>
      </c>
      <c r="G20608" s="3">
        <v>10.0</v>
      </c>
      <c r="H20608" s="3" t="s">
        <v>18127</v>
      </c>
      <c r="I20608" s="3" t="s">
        <v>18128</v>
      </c>
      <c r="J20608" s="3" t="s">
        <v>1808</v>
      </c>
      <c r="K20608" s="3" t="s">
        <v>24</v>
      </c>
      <c r="L20608" s="3">
        <v>5.0</v>
      </c>
      <c r="M20608" s="3" t="s">
        <v>25</v>
      </c>
      <c r="N20608" s="3" t="s">
        <v>18176</v>
      </c>
      <c r="O20608" s="3" t="s">
        <v>1284</v>
      </c>
      <c r="P20608" s="4">
        <v>33796.0</v>
      </c>
      <c r="Q20608" s="3" t="s">
        <v>40</v>
      </c>
      <c r="S20608" s="3" t="s">
        <v>34</v>
      </c>
    </row>
    <row r="20609">
      <c r="A20609" s="2">
        <v>42318.71491898148</v>
      </c>
      <c r="B20609" s="3">
        <v>3.0</v>
      </c>
      <c r="C20609" s="3" t="s">
        <v>17833</v>
      </c>
      <c r="D20609" s="3" t="s">
        <v>17894</v>
      </c>
      <c r="E20609" s="3" t="s">
        <v>17895</v>
      </c>
      <c r="F20609" s="3">
        <v>5.0</v>
      </c>
      <c r="G20609" s="3">
        <v>10.0</v>
      </c>
      <c r="H20609" s="3" t="s">
        <v>18127</v>
      </c>
      <c r="I20609" s="3" t="s">
        <v>18128</v>
      </c>
      <c r="J20609" s="3" t="s">
        <v>1808</v>
      </c>
      <c r="K20609" s="3" t="s">
        <v>24</v>
      </c>
      <c r="L20609" s="3">
        <v>6.0</v>
      </c>
      <c r="M20609" s="3" t="s">
        <v>30</v>
      </c>
      <c r="N20609" s="3" t="s">
        <v>18177</v>
      </c>
      <c r="O20609" s="3" t="s">
        <v>1699</v>
      </c>
      <c r="P20609" s="4">
        <v>29364.0</v>
      </c>
      <c r="Q20609" s="3" t="s">
        <v>40</v>
      </c>
      <c r="S20609" s="3" t="s">
        <v>34</v>
      </c>
    </row>
    <row r="20610">
      <c r="A20610" s="2">
        <v>42318.71491898148</v>
      </c>
      <c r="B20610" s="3">
        <v>3.0</v>
      </c>
      <c r="C20610" s="3" t="s">
        <v>17833</v>
      </c>
      <c r="D20610" s="3" t="s">
        <v>17894</v>
      </c>
      <c r="E20610" s="3" t="s">
        <v>17895</v>
      </c>
      <c r="F20610" s="3">
        <v>5.0</v>
      </c>
      <c r="G20610" s="3">
        <v>10.0</v>
      </c>
      <c r="H20610" s="3" t="s">
        <v>18127</v>
      </c>
      <c r="I20610" s="3" t="s">
        <v>18128</v>
      </c>
      <c r="J20610" s="3" t="s">
        <v>1808</v>
      </c>
      <c r="K20610" s="3" t="s">
        <v>24</v>
      </c>
      <c r="L20610" s="3">
        <v>7.0</v>
      </c>
      <c r="M20610" s="3" t="s">
        <v>25</v>
      </c>
      <c r="N20610" s="3" t="s">
        <v>18177</v>
      </c>
      <c r="O20610" s="3" t="s">
        <v>427</v>
      </c>
      <c r="P20610" s="4">
        <v>27133.0</v>
      </c>
      <c r="Q20610" s="3" t="s">
        <v>43</v>
      </c>
      <c r="S20610" s="3" t="s">
        <v>34</v>
      </c>
    </row>
    <row r="20611">
      <c r="A20611" s="2">
        <v>42318.71491898148</v>
      </c>
      <c r="B20611" s="3">
        <v>3.0</v>
      </c>
      <c r="C20611" s="3" t="s">
        <v>17833</v>
      </c>
      <c r="D20611" s="3" t="s">
        <v>17905</v>
      </c>
      <c r="E20611" s="3" t="s">
        <v>17906</v>
      </c>
      <c r="F20611" s="3">
        <v>5.0</v>
      </c>
      <c r="G20611" s="3">
        <v>10.0</v>
      </c>
      <c r="H20611" s="3" t="s">
        <v>18127</v>
      </c>
      <c r="I20611" s="3" t="s">
        <v>18128</v>
      </c>
      <c r="J20611" s="3" t="s">
        <v>1808</v>
      </c>
      <c r="K20611" s="3" t="s">
        <v>24</v>
      </c>
      <c r="L20611" s="3">
        <v>1.0</v>
      </c>
      <c r="M20611" s="3" t="s">
        <v>25</v>
      </c>
      <c r="N20611" s="3" t="s">
        <v>18177</v>
      </c>
      <c r="O20611" s="3" t="s">
        <v>4808</v>
      </c>
      <c r="P20611" s="4">
        <v>28886.0</v>
      </c>
      <c r="Q20611" s="3" t="s">
        <v>43</v>
      </c>
      <c r="S20611" s="3" t="s">
        <v>34</v>
      </c>
    </row>
    <row r="20612">
      <c r="A20612" s="2">
        <v>42318.71491898148</v>
      </c>
      <c r="B20612" s="3">
        <v>3.0</v>
      </c>
      <c r="C20612" s="3" t="s">
        <v>17833</v>
      </c>
      <c r="D20612" s="3" t="s">
        <v>17905</v>
      </c>
      <c r="E20612" s="3" t="s">
        <v>17906</v>
      </c>
      <c r="F20612" s="3">
        <v>5.0</v>
      </c>
      <c r="G20612" s="3">
        <v>10.0</v>
      </c>
      <c r="H20612" s="3" t="s">
        <v>18127</v>
      </c>
      <c r="I20612" s="3" t="s">
        <v>18128</v>
      </c>
      <c r="J20612" s="3" t="s">
        <v>1808</v>
      </c>
      <c r="K20612" s="3" t="s">
        <v>24</v>
      </c>
      <c r="L20612" s="3">
        <v>2.0</v>
      </c>
      <c r="M20612" s="3" t="s">
        <v>30</v>
      </c>
      <c r="N20612" s="3" t="s">
        <v>18173</v>
      </c>
      <c r="O20612" s="3" t="s">
        <v>18178</v>
      </c>
      <c r="P20612" s="4">
        <v>33962.0</v>
      </c>
      <c r="Q20612" s="3" t="s">
        <v>40</v>
      </c>
      <c r="S20612" s="3" t="s">
        <v>34</v>
      </c>
    </row>
    <row r="20613">
      <c r="A20613" s="2">
        <v>42318.71491898148</v>
      </c>
      <c r="B20613" s="3">
        <v>3.0</v>
      </c>
      <c r="C20613" s="3" t="s">
        <v>17833</v>
      </c>
      <c r="D20613" s="3" t="s">
        <v>17905</v>
      </c>
      <c r="E20613" s="3" t="s">
        <v>17906</v>
      </c>
      <c r="F20613" s="3">
        <v>5.0</v>
      </c>
      <c r="G20613" s="3">
        <v>10.0</v>
      </c>
      <c r="H20613" s="3" t="s">
        <v>18127</v>
      </c>
      <c r="I20613" s="3" t="s">
        <v>18128</v>
      </c>
      <c r="J20613" s="3" t="s">
        <v>1808</v>
      </c>
      <c r="K20613" s="3" t="s">
        <v>24</v>
      </c>
      <c r="L20613" s="3">
        <v>3.0</v>
      </c>
      <c r="M20613" s="3" t="s">
        <v>25</v>
      </c>
      <c r="N20613" s="3" t="s">
        <v>18179</v>
      </c>
      <c r="O20613" s="3" t="s">
        <v>462</v>
      </c>
      <c r="P20613" s="4">
        <v>27539.0</v>
      </c>
      <c r="Q20613" s="3" t="s">
        <v>40</v>
      </c>
      <c r="S20613" s="3" t="s">
        <v>34</v>
      </c>
    </row>
    <row r="20614">
      <c r="A20614" s="2">
        <v>42318.71491898148</v>
      </c>
      <c r="B20614" s="3">
        <v>3.0</v>
      </c>
      <c r="C20614" s="3" t="s">
        <v>17833</v>
      </c>
      <c r="D20614" s="3" t="s">
        <v>17905</v>
      </c>
      <c r="E20614" s="3" t="s">
        <v>17906</v>
      </c>
      <c r="F20614" s="3">
        <v>5.0</v>
      </c>
      <c r="G20614" s="3">
        <v>10.0</v>
      </c>
      <c r="H20614" s="3" t="s">
        <v>18127</v>
      </c>
      <c r="I20614" s="3" t="s">
        <v>18128</v>
      </c>
      <c r="J20614" s="3" t="s">
        <v>1808</v>
      </c>
      <c r="K20614" s="3" t="s">
        <v>24</v>
      </c>
      <c r="L20614" s="3">
        <v>4.0</v>
      </c>
      <c r="M20614" s="3" t="s">
        <v>30</v>
      </c>
      <c r="N20614" s="3" t="s">
        <v>18157</v>
      </c>
      <c r="O20614" s="3" t="s">
        <v>18180</v>
      </c>
      <c r="P20614" s="4">
        <v>34655.0</v>
      </c>
      <c r="Q20614" s="3" t="s">
        <v>40</v>
      </c>
      <c r="S20614" s="3" t="s">
        <v>34</v>
      </c>
    </row>
    <row r="20615">
      <c r="A20615" s="2">
        <v>42318.71491898148</v>
      </c>
      <c r="B20615" s="3">
        <v>3.0</v>
      </c>
      <c r="C20615" s="3" t="s">
        <v>17833</v>
      </c>
      <c r="D20615" s="3" t="s">
        <v>17905</v>
      </c>
      <c r="E20615" s="3" t="s">
        <v>17906</v>
      </c>
      <c r="F20615" s="3">
        <v>5.0</v>
      </c>
      <c r="G20615" s="3">
        <v>10.0</v>
      </c>
      <c r="H20615" s="3" t="s">
        <v>18127</v>
      </c>
      <c r="I20615" s="3" t="s">
        <v>18128</v>
      </c>
      <c r="J20615" s="3" t="s">
        <v>1808</v>
      </c>
      <c r="K20615" s="3" t="s">
        <v>24</v>
      </c>
      <c r="L20615" s="3">
        <v>5.0</v>
      </c>
      <c r="M20615" s="3" t="s">
        <v>25</v>
      </c>
      <c r="N20615" s="3" t="s">
        <v>18134</v>
      </c>
      <c r="O20615" s="3" t="s">
        <v>2150</v>
      </c>
      <c r="P20615" s="4">
        <v>11104.0</v>
      </c>
      <c r="Q20615" s="3" t="s">
        <v>96</v>
      </c>
      <c r="S20615" s="3" t="s">
        <v>34</v>
      </c>
    </row>
    <row r="20616">
      <c r="A20616" s="2">
        <v>42318.71491898148</v>
      </c>
      <c r="B20616" s="3">
        <v>3.0</v>
      </c>
      <c r="C20616" s="3" t="s">
        <v>17833</v>
      </c>
      <c r="D20616" s="3" t="s">
        <v>17905</v>
      </c>
      <c r="E20616" s="3" t="s">
        <v>17906</v>
      </c>
      <c r="F20616" s="3">
        <v>5.0</v>
      </c>
      <c r="G20616" s="3">
        <v>10.0</v>
      </c>
      <c r="H20616" s="3" t="s">
        <v>18127</v>
      </c>
      <c r="I20616" s="3" t="s">
        <v>18128</v>
      </c>
      <c r="J20616" s="3" t="s">
        <v>1808</v>
      </c>
      <c r="K20616" s="3" t="s">
        <v>24</v>
      </c>
      <c r="L20616" s="3">
        <v>6.0</v>
      </c>
      <c r="M20616" s="3" t="s">
        <v>30</v>
      </c>
      <c r="N20616" s="3" t="s">
        <v>18181</v>
      </c>
      <c r="O20616" s="3" t="s">
        <v>299</v>
      </c>
      <c r="P20616" s="4">
        <v>35057.0</v>
      </c>
      <c r="Q20616" s="3" t="s">
        <v>40</v>
      </c>
      <c r="S20616" s="3" t="s">
        <v>34</v>
      </c>
    </row>
    <row r="20617">
      <c r="A20617" s="2">
        <v>42318.71491898148</v>
      </c>
      <c r="B20617" s="3">
        <v>3.0</v>
      </c>
      <c r="C20617" s="3" t="s">
        <v>17833</v>
      </c>
      <c r="D20617" s="3" t="s">
        <v>17905</v>
      </c>
      <c r="E20617" s="3" t="s">
        <v>17906</v>
      </c>
      <c r="F20617" s="3">
        <v>5.0</v>
      </c>
      <c r="G20617" s="3">
        <v>10.0</v>
      </c>
      <c r="H20617" s="3" t="s">
        <v>18127</v>
      </c>
      <c r="I20617" s="3" t="s">
        <v>18128</v>
      </c>
      <c r="J20617" s="3" t="s">
        <v>1808</v>
      </c>
      <c r="K20617" s="3" t="s">
        <v>24</v>
      </c>
      <c r="L20617" s="3">
        <v>7.0</v>
      </c>
      <c r="M20617" s="3" t="s">
        <v>25</v>
      </c>
      <c r="N20617" s="3" t="s">
        <v>18132</v>
      </c>
      <c r="O20617" s="3" t="s">
        <v>1815</v>
      </c>
      <c r="P20617" s="4">
        <v>19135.0</v>
      </c>
      <c r="Q20617" s="3" t="s">
        <v>372</v>
      </c>
      <c r="S20617" s="3" t="s">
        <v>34</v>
      </c>
    </row>
    <row r="20618">
      <c r="A20618" s="2">
        <v>42318.71491898148</v>
      </c>
      <c r="B20618" s="3">
        <v>3.0</v>
      </c>
      <c r="C20618" s="3" t="s">
        <v>17833</v>
      </c>
      <c r="D20618" s="3" t="s">
        <v>17905</v>
      </c>
      <c r="E20618" s="3" t="s">
        <v>17906</v>
      </c>
      <c r="F20618" s="3">
        <v>5.0</v>
      </c>
      <c r="G20618" s="3">
        <v>10.0</v>
      </c>
      <c r="H20618" s="3" t="s">
        <v>18127</v>
      </c>
      <c r="I20618" s="3" t="s">
        <v>18128</v>
      </c>
      <c r="J20618" s="3" t="s">
        <v>1808</v>
      </c>
      <c r="K20618" s="3" t="s">
        <v>24</v>
      </c>
      <c r="L20618" s="3">
        <v>8.0</v>
      </c>
      <c r="M20618" s="3" t="s">
        <v>30</v>
      </c>
      <c r="N20618" s="3" t="s">
        <v>18182</v>
      </c>
      <c r="O20618" s="3" t="s">
        <v>321</v>
      </c>
      <c r="P20618" s="4">
        <v>35087.0</v>
      </c>
      <c r="Q20618" s="3" t="s">
        <v>191</v>
      </c>
      <c r="S20618" s="3" t="s">
        <v>34</v>
      </c>
    </row>
    <row r="20619">
      <c r="A20619" s="2">
        <v>42318.71491898148</v>
      </c>
      <c r="B20619" s="3">
        <v>3.0</v>
      </c>
      <c r="C20619" s="3" t="s">
        <v>17833</v>
      </c>
      <c r="D20619" s="3" t="s">
        <v>17905</v>
      </c>
      <c r="E20619" s="3" t="s">
        <v>17906</v>
      </c>
      <c r="F20619" s="3">
        <v>5.0</v>
      </c>
      <c r="G20619" s="3">
        <v>10.0</v>
      </c>
      <c r="H20619" s="3" t="s">
        <v>18127</v>
      </c>
      <c r="I20619" s="3" t="s">
        <v>18128</v>
      </c>
      <c r="J20619" s="3" t="s">
        <v>1808</v>
      </c>
      <c r="K20619" s="3" t="s">
        <v>24</v>
      </c>
      <c r="L20619" s="3">
        <v>9.0</v>
      </c>
      <c r="M20619" s="3" t="s">
        <v>25</v>
      </c>
      <c r="N20619" s="3" t="s">
        <v>18183</v>
      </c>
      <c r="O20619" s="3" t="s">
        <v>8062</v>
      </c>
      <c r="P20619" s="4">
        <v>25721.0</v>
      </c>
      <c r="Q20619" s="3" t="s">
        <v>43</v>
      </c>
      <c r="S20619" s="3" t="s">
        <v>34</v>
      </c>
    </row>
    <row r="20620">
      <c r="A20620" s="2">
        <v>42318.71491898148</v>
      </c>
      <c r="B20620" s="3">
        <v>3.0</v>
      </c>
      <c r="C20620" s="3" t="s">
        <v>17833</v>
      </c>
      <c r="D20620" s="3" t="s">
        <v>17905</v>
      </c>
      <c r="E20620" s="3" t="s">
        <v>17906</v>
      </c>
      <c r="F20620" s="3">
        <v>5.0</v>
      </c>
      <c r="G20620" s="3">
        <v>10.0</v>
      </c>
      <c r="H20620" s="3" t="s">
        <v>18127</v>
      </c>
      <c r="I20620" s="3" t="s">
        <v>18128</v>
      </c>
      <c r="J20620" s="3" t="s">
        <v>1808</v>
      </c>
      <c r="K20620" s="3" t="s">
        <v>24</v>
      </c>
      <c r="L20620" s="3">
        <v>10.0</v>
      </c>
      <c r="M20620" s="3" t="s">
        <v>30</v>
      </c>
      <c r="N20620" s="3" t="s">
        <v>18184</v>
      </c>
      <c r="O20620" s="3" t="s">
        <v>1307</v>
      </c>
      <c r="P20620" s="4">
        <v>29887.0</v>
      </c>
      <c r="Q20620" s="3" t="s">
        <v>52</v>
      </c>
      <c r="S20620" s="3" t="s">
        <v>34</v>
      </c>
    </row>
    <row r="20621">
      <c r="A20621" s="2">
        <v>42318.71491898148</v>
      </c>
      <c r="B20621" s="3">
        <v>3.0</v>
      </c>
      <c r="C20621" s="3" t="s">
        <v>17833</v>
      </c>
      <c r="D20621" s="3" t="s">
        <v>17920</v>
      </c>
      <c r="E20621" s="3" t="s">
        <v>17921</v>
      </c>
      <c r="F20621" s="3">
        <v>5.0</v>
      </c>
      <c r="G20621" s="3">
        <v>10.0</v>
      </c>
      <c r="H20621" s="3" t="s">
        <v>18127</v>
      </c>
      <c r="I20621" s="3" t="s">
        <v>18128</v>
      </c>
      <c r="J20621" s="3" t="s">
        <v>1808</v>
      </c>
      <c r="K20621" s="3" t="s">
        <v>24</v>
      </c>
      <c r="L20621" s="3">
        <v>1.0</v>
      </c>
      <c r="M20621" s="3" t="s">
        <v>30</v>
      </c>
      <c r="N20621" s="3" t="s">
        <v>18185</v>
      </c>
      <c r="O20621" s="3" t="s">
        <v>18186</v>
      </c>
      <c r="P20621" s="4">
        <v>34782.0</v>
      </c>
      <c r="Q20621" s="3" t="s">
        <v>191</v>
      </c>
      <c r="S20621" s="3" t="s">
        <v>34</v>
      </c>
    </row>
    <row r="20622">
      <c r="A20622" s="2">
        <v>42318.71491898148</v>
      </c>
      <c r="B20622" s="3">
        <v>3.0</v>
      </c>
      <c r="C20622" s="3" t="s">
        <v>17833</v>
      </c>
      <c r="D20622" s="3" t="s">
        <v>17920</v>
      </c>
      <c r="E20622" s="3" t="s">
        <v>17921</v>
      </c>
      <c r="F20622" s="3">
        <v>5.0</v>
      </c>
      <c r="G20622" s="3">
        <v>10.0</v>
      </c>
      <c r="H20622" s="3" t="s">
        <v>18127</v>
      </c>
      <c r="I20622" s="3" t="s">
        <v>18128</v>
      </c>
      <c r="J20622" s="3" t="s">
        <v>1808</v>
      </c>
      <c r="K20622" s="3" t="s">
        <v>24</v>
      </c>
      <c r="L20622" s="3">
        <v>2.0</v>
      </c>
      <c r="M20622" s="3" t="s">
        <v>25</v>
      </c>
      <c r="N20622" s="3" t="s">
        <v>18187</v>
      </c>
      <c r="O20622" s="3" t="s">
        <v>4808</v>
      </c>
      <c r="P20622" s="4">
        <v>34650.0</v>
      </c>
      <c r="Q20622" s="3" t="s">
        <v>40</v>
      </c>
      <c r="S20622" s="3" t="s">
        <v>34</v>
      </c>
    </row>
    <row r="20623">
      <c r="A20623" s="2">
        <v>42318.71491898148</v>
      </c>
      <c r="B20623" s="3">
        <v>3.0</v>
      </c>
      <c r="C20623" s="3" t="s">
        <v>17833</v>
      </c>
      <c r="D20623" s="3" t="s">
        <v>17920</v>
      </c>
      <c r="E20623" s="3" t="s">
        <v>17921</v>
      </c>
      <c r="F20623" s="3">
        <v>5.0</v>
      </c>
      <c r="G20623" s="3">
        <v>10.0</v>
      </c>
      <c r="H20623" s="3" t="s">
        <v>18127</v>
      </c>
      <c r="I20623" s="3" t="s">
        <v>18128</v>
      </c>
      <c r="J20623" s="3" t="s">
        <v>1808</v>
      </c>
      <c r="K20623" s="3" t="s">
        <v>24</v>
      </c>
      <c r="L20623" s="3">
        <v>3.0</v>
      </c>
      <c r="M20623" s="3" t="s">
        <v>30</v>
      </c>
      <c r="N20623" s="3" t="s">
        <v>18188</v>
      </c>
      <c r="O20623" s="3" t="s">
        <v>18189</v>
      </c>
      <c r="P20623" s="4">
        <v>34275.0</v>
      </c>
      <c r="Q20623" s="3" t="s">
        <v>132</v>
      </c>
      <c r="S20623" s="3" t="s">
        <v>34</v>
      </c>
    </row>
    <row r="20624">
      <c r="A20624" s="2">
        <v>42318.71491898148</v>
      </c>
      <c r="B20624" s="3">
        <v>3.0</v>
      </c>
      <c r="C20624" s="3" t="s">
        <v>17833</v>
      </c>
      <c r="D20624" s="3" t="s">
        <v>17920</v>
      </c>
      <c r="E20624" s="3" t="s">
        <v>17921</v>
      </c>
      <c r="F20624" s="3">
        <v>5.0</v>
      </c>
      <c r="G20624" s="3">
        <v>10.0</v>
      </c>
      <c r="H20624" s="3" t="s">
        <v>18127</v>
      </c>
      <c r="I20624" s="3" t="s">
        <v>18128</v>
      </c>
      <c r="J20624" s="3" t="s">
        <v>1808</v>
      </c>
      <c r="K20624" s="3" t="s">
        <v>24</v>
      </c>
      <c r="L20624" s="3">
        <v>4.0</v>
      </c>
      <c r="M20624" s="3" t="s">
        <v>25</v>
      </c>
      <c r="N20624" s="3" t="s">
        <v>10853</v>
      </c>
      <c r="O20624" s="3" t="s">
        <v>753</v>
      </c>
      <c r="P20624" s="4">
        <v>20549.0</v>
      </c>
      <c r="Q20624" s="3" t="s">
        <v>372</v>
      </c>
      <c r="S20624" s="3" t="s">
        <v>34</v>
      </c>
    </row>
    <row r="20625">
      <c r="A20625" s="2">
        <v>42318.71491898148</v>
      </c>
      <c r="B20625" s="3">
        <v>3.0</v>
      </c>
      <c r="C20625" s="3" t="s">
        <v>17833</v>
      </c>
      <c r="D20625" s="3" t="s">
        <v>17920</v>
      </c>
      <c r="E20625" s="3" t="s">
        <v>17921</v>
      </c>
      <c r="F20625" s="3">
        <v>5.0</v>
      </c>
      <c r="G20625" s="3">
        <v>10.0</v>
      </c>
      <c r="H20625" s="3" t="s">
        <v>18127</v>
      </c>
      <c r="I20625" s="3" t="s">
        <v>18128</v>
      </c>
      <c r="J20625" s="3" t="s">
        <v>1808</v>
      </c>
      <c r="K20625" s="3" t="s">
        <v>24</v>
      </c>
      <c r="L20625" s="3">
        <v>5.0</v>
      </c>
      <c r="M20625" s="3" t="s">
        <v>30</v>
      </c>
      <c r="N20625" s="3" t="s">
        <v>18190</v>
      </c>
      <c r="O20625" s="3" t="s">
        <v>3305</v>
      </c>
      <c r="P20625" s="4">
        <v>31116.0</v>
      </c>
      <c r="Q20625" s="3" t="s">
        <v>52</v>
      </c>
      <c r="S20625" s="3" t="s">
        <v>34</v>
      </c>
    </row>
    <row r="20626">
      <c r="A20626" s="2">
        <v>42318.71491898148</v>
      </c>
      <c r="B20626" s="3">
        <v>3.0</v>
      </c>
      <c r="C20626" s="3" t="s">
        <v>17833</v>
      </c>
      <c r="D20626" s="3" t="s">
        <v>17834</v>
      </c>
      <c r="E20626" s="3" t="s">
        <v>17835</v>
      </c>
      <c r="F20626" s="3">
        <v>6.0</v>
      </c>
      <c r="G20626" s="3">
        <v>4.0</v>
      </c>
      <c r="H20626" s="3" t="s">
        <v>18191</v>
      </c>
      <c r="I20626" s="3" t="s">
        <v>18192</v>
      </c>
      <c r="J20626" s="3" t="s">
        <v>2213</v>
      </c>
      <c r="K20626" s="3" t="s">
        <v>24</v>
      </c>
      <c r="L20626" s="3">
        <v>1.0</v>
      </c>
      <c r="M20626" s="3" t="s">
        <v>30</v>
      </c>
      <c r="N20626" s="3" t="s">
        <v>18193</v>
      </c>
      <c r="O20626" s="3" t="s">
        <v>1713</v>
      </c>
      <c r="P20626" s="4">
        <v>19545.0</v>
      </c>
      <c r="Q20626" s="3" t="s">
        <v>75</v>
      </c>
      <c r="S20626" s="3" t="s">
        <v>34</v>
      </c>
    </row>
    <row r="20627">
      <c r="A20627" s="2">
        <v>42318.71491898148</v>
      </c>
      <c r="B20627" s="3">
        <v>3.0</v>
      </c>
      <c r="C20627" s="3" t="s">
        <v>17833</v>
      </c>
      <c r="D20627" s="3" t="s">
        <v>17834</v>
      </c>
      <c r="E20627" s="3" t="s">
        <v>17835</v>
      </c>
      <c r="F20627" s="3">
        <v>6.0</v>
      </c>
      <c r="G20627" s="3">
        <v>4.0</v>
      </c>
      <c r="H20627" s="3" t="s">
        <v>18191</v>
      </c>
      <c r="I20627" s="3" t="s">
        <v>18192</v>
      </c>
      <c r="J20627" s="3" t="s">
        <v>2213</v>
      </c>
      <c r="K20627" s="3" t="s">
        <v>24</v>
      </c>
      <c r="L20627" s="3">
        <v>2.0</v>
      </c>
      <c r="M20627" s="3" t="s">
        <v>25</v>
      </c>
      <c r="N20627" s="3" t="s">
        <v>18194</v>
      </c>
      <c r="O20627" s="3" t="s">
        <v>27</v>
      </c>
      <c r="P20627" s="4">
        <v>26132.0</v>
      </c>
      <c r="Q20627" s="3" t="s">
        <v>37</v>
      </c>
      <c r="S20627" s="3" t="s">
        <v>34</v>
      </c>
    </row>
    <row r="20628">
      <c r="A20628" s="2">
        <v>42318.71491898148</v>
      </c>
      <c r="B20628" s="3">
        <v>3.0</v>
      </c>
      <c r="C20628" s="3" t="s">
        <v>17833</v>
      </c>
      <c r="D20628" s="3" t="s">
        <v>17834</v>
      </c>
      <c r="E20628" s="3" t="s">
        <v>17835</v>
      </c>
      <c r="F20628" s="3">
        <v>6.0</v>
      </c>
      <c r="G20628" s="3">
        <v>4.0</v>
      </c>
      <c r="H20628" s="3" t="s">
        <v>18191</v>
      </c>
      <c r="I20628" s="3" t="s">
        <v>18192</v>
      </c>
      <c r="J20628" s="3" t="s">
        <v>2213</v>
      </c>
      <c r="K20628" s="3" t="s">
        <v>24</v>
      </c>
      <c r="L20628" s="3">
        <v>3.0</v>
      </c>
      <c r="M20628" s="3" t="s">
        <v>30</v>
      </c>
      <c r="N20628" s="3" t="s">
        <v>18195</v>
      </c>
      <c r="O20628" s="3" t="s">
        <v>342</v>
      </c>
      <c r="P20628" s="4">
        <v>20041.0</v>
      </c>
      <c r="Q20628" s="3" t="s">
        <v>1955</v>
      </c>
      <c r="S20628" s="3" t="s">
        <v>34</v>
      </c>
    </row>
    <row r="20629">
      <c r="A20629" s="2">
        <v>42318.71491898148</v>
      </c>
      <c r="B20629" s="3">
        <v>3.0</v>
      </c>
      <c r="C20629" s="3" t="s">
        <v>17833</v>
      </c>
      <c r="D20629" s="3" t="s">
        <v>17834</v>
      </c>
      <c r="E20629" s="3" t="s">
        <v>17835</v>
      </c>
      <c r="F20629" s="3">
        <v>6.0</v>
      </c>
      <c r="G20629" s="3">
        <v>4.0</v>
      </c>
      <c r="H20629" s="3" t="s">
        <v>18191</v>
      </c>
      <c r="I20629" s="3" t="s">
        <v>18192</v>
      </c>
      <c r="J20629" s="3" t="s">
        <v>2213</v>
      </c>
      <c r="K20629" s="3" t="s">
        <v>24</v>
      </c>
      <c r="L20629" s="3">
        <v>4.0</v>
      </c>
      <c r="M20629" s="3" t="s">
        <v>25</v>
      </c>
      <c r="N20629" s="3" t="s">
        <v>10640</v>
      </c>
      <c r="O20629" s="3" t="s">
        <v>281</v>
      </c>
      <c r="P20629" s="4">
        <v>22538.0</v>
      </c>
      <c r="Q20629" s="3" t="s">
        <v>189</v>
      </c>
      <c r="S20629" s="3" t="s">
        <v>34</v>
      </c>
    </row>
    <row r="20630">
      <c r="A20630" s="2">
        <v>42318.71491898148</v>
      </c>
      <c r="B20630" s="3">
        <v>3.0</v>
      </c>
      <c r="C20630" s="3" t="s">
        <v>17833</v>
      </c>
      <c r="D20630" s="3" t="s">
        <v>17834</v>
      </c>
      <c r="E20630" s="3" t="s">
        <v>17835</v>
      </c>
      <c r="F20630" s="3">
        <v>6.0</v>
      </c>
      <c r="G20630" s="3">
        <v>4.0</v>
      </c>
      <c r="H20630" s="3" t="s">
        <v>18191</v>
      </c>
      <c r="I20630" s="3" t="s">
        <v>18192</v>
      </c>
      <c r="J20630" s="3" t="s">
        <v>2213</v>
      </c>
      <c r="K20630" s="3" t="s">
        <v>24</v>
      </c>
      <c r="L20630" s="3">
        <v>5.0</v>
      </c>
      <c r="M20630" s="3" t="s">
        <v>30</v>
      </c>
      <c r="N20630" s="3" t="s">
        <v>1164</v>
      </c>
      <c r="O20630" s="3" t="s">
        <v>89</v>
      </c>
      <c r="P20630" s="4">
        <v>28080.0</v>
      </c>
      <c r="Q20630" s="3" t="s">
        <v>75</v>
      </c>
      <c r="S20630" s="3" t="s">
        <v>34</v>
      </c>
    </row>
    <row r="20631">
      <c r="A20631" s="2">
        <v>42318.71491898148</v>
      </c>
      <c r="B20631" s="3">
        <v>3.0</v>
      </c>
      <c r="C20631" s="3" t="s">
        <v>17833</v>
      </c>
      <c r="D20631" s="3" t="s">
        <v>17834</v>
      </c>
      <c r="E20631" s="3" t="s">
        <v>17835</v>
      </c>
      <c r="F20631" s="3">
        <v>6.0</v>
      </c>
      <c r="G20631" s="3">
        <v>4.0</v>
      </c>
      <c r="H20631" s="3" t="s">
        <v>18191</v>
      </c>
      <c r="I20631" s="3" t="s">
        <v>18192</v>
      </c>
      <c r="J20631" s="3" t="s">
        <v>2213</v>
      </c>
      <c r="K20631" s="3" t="s">
        <v>24</v>
      </c>
      <c r="L20631" s="3">
        <v>6.0</v>
      </c>
      <c r="M20631" s="3" t="s">
        <v>25</v>
      </c>
      <c r="N20631" s="3" t="s">
        <v>18196</v>
      </c>
      <c r="O20631" s="3" t="s">
        <v>281</v>
      </c>
      <c r="P20631" s="4">
        <v>31335.0</v>
      </c>
      <c r="Q20631" s="3" t="s">
        <v>43</v>
      </c>
      <c r="S20631" s="3" t="s">
        <v>34</v>
      </c>
    </row>
    <row r="20632">
      <c r="A20632" s="2">
        <v>42318.71491898148</v>
      </c>
      <c r="B20632" s="3">
        <v>3.0</v>
      </c>
      <c r="C20632" s="3" t="s">
        <v>17833</v>
      </c>
      <c r="D20632" s="3" t="s">
        <v>17834</v>
      </c>
      <c r="E20632" s="3" t="s">
        <v>17835</v>
      </c>
      <c r="F20632" s="3">
        <v>6.0</v>
      </c>
      <c r="G20632" s="3">
        <v>4.0</v>
      </c>
      <c r="H20632" s="3" t="s">
        <v>18191</v>
      </c>
      <c r="I20632" s="3" t="s">
        <v>18192</v>
      </c>
      <c r="J20632" s="3" t="s">
        <v>2213</v>
      </c>
      <c r="K20632" s="3" t="s">
        <v>24</v>
      </c>
      <c r="L20632" s="3">
        <v>7.0</v>
      </c>
      <c r="M20632" s="3" t="s">
        <v>30</v>
      </c>
      <c r="N20632" s="3" t="s">
        <v>18197</v>
      </c>
      <c r="O20632" s="3" t="s">
        <v>18198</v>
      </c>
      <c r="P20632" s="4">
        <v>29709.0</v>
      </c>
      <c r="Q20632" s="3" t="s">
        <v>110</v>
      </c>
      <c r="S20632" s="3" t="s">
        <v>34</v>
      </c>
    </row>
    <row r="20633">
      <c r="A20633" s="2">
        <v>42318.71491898148</v>
      </c>
      <c r="B20633" s="3">
        <v>3.0</v>
      </c>
      <c r="C20633" s="3" t="s">
        <v>17833</v>
      </c>
      <c r="D20633" s="3" t="s">
        <v>17834</v>
      </c>
      <c r="E20633" s="3" t="s">
        <v>17835</v>
      </c>
      <c r="F20633" s="3">
        <v>6.0</v>
      </c>
      <c r="G20633" s="3">
        <v>4.0</v>
      </c>
      <c r="H20633" s="3" t="s">
        <v>18191</v>
      </c>
      <c r="I20633" s="3" t="s">
        <v>18192</v>
      </c>
      <c r="J20633" s="3" t="s">
        <v>2213</v>
      </c>
      <c r="K20633" s="3" t="s">
        <v>24</v>
      </c>
      <c r="L20633" s="3">
        <v>8.0</v>
      </c>
      <c r="M20633" s="3" t="s">
        <v>25</v>
      </c>
      <c r="N20633" s="3" t="s">
        <v>18199</v>
      </c>
      <c r="O20633" s="3" t="s">
        <v>1506</v>
      </c>
      <c r="P20633" s="4">
        <v>19204.0</v>
      </c>
      <c r="Q20633" s="3" t="s">
        <v>110</v>
      </c>
      <c r="S20633" s="3" t="s">
        <v>34</v>
      </c>
    </row>
    <row r="20634">
      <c r="A20634" s="2">
        <v>42318.71491898148</v>
      </c>
      <c r="B20634" s="3">
        <v>3.0</v>
      </c>
      <c r="C20634" s="3" t="s">
        <v>17833</v>
      </c>
      <c r="D20634" s="3" t="s">
        <v>17834</v>
      </c>
      <c r="E20634" s="3" t="s">
        <v>17835</v>
      </c>
      <c r="F20634" s="3">
        <v>6.0</v>
      </c>
      <c r="G20634" s="3">
        <v>4.0</v>
      </c>
      <c r="H20634" s="3" t="s">
        <v>18191</v>
      </c>
      <c r="I20634" s="3" t="s">
        <v>18192</v>
      </c>
      <c r="J20634" s="3" t="s">
        <v>2213</v>
      </c>
      <c r="K20634" s="3" t="s">
        <v>24</v>
      </c>
      <c r="L20634" s="3">
        <v>9.0</v>
      </c>
      <c r="M20634" s="3" t="s">
        <v>30</v>
      </c>
      <c r="N20634" s="3" t="s">
        <v>18200</v>
      </c>
      <c r="O20634" s="3" t="s">
        <v>7903</v>
      </c>
      <c r="P20634" s="4">
        <v>29190.0</v>
      </c>
      <c r="Q20634" s="3" t="s">
        <v>189</v>
      </c>
      <c r="S20634" s="3" t="s">
        <v>34</v>
      </c>
    </row>
    <row r="20635">
      <c r="A20635" s="2">
        <v>42318.71491898148</v>
      </c>
      <c r="B20635" s="3">
        <v>3.0</v>
      </c>
      <c r="C20635" s="3" t="s">
        <v>17833</v>
      </c>
      <c r="D20635" s="3" t="s">
        <v>17834</v>
      </c>
      <c r="E20635" s="3" t="s">
        <v>17835</v>
      </c>
      <c r="F20635" s="3">
        <v>6.0</v>
      </c>
      <c r="G20635" s="3">
        <v>4.0</v>
      </c>
      <c r="H20635" s="3" t="s">
        <v>18191</v>
      </c>
      <c r="I20635" s="3" t="s">
        <v>18192</v>
      </c>
      <c r="J20635" s="3" t="s">
        <v>2213</v>
      </c>
      <c r="K20635" s="3" t="s">
        <v>24</v>
      </c>
      <c r="L20635" s="3">
        <v>10.0</v>
      </c>
      <c r="M20635" s="3" t="s">
        <v>25</v>
      </c>
      <c r="N20635" s="3" t="s">
        <v>18201</v>
      </c>
      <c r="O20635" s="3" t="s">
        <v>523</v>
      </c>
      <c r="P20635" s="4">
        <v>29571.0</v>
      </c>
      <c r="Q20635" s="3" t="s">
        <v>247</v>
      </c>
      <c r="S20635" s="3" t="s">
        <v>34</v>
      </c>
    </row>
    <row r="20636">
      <c r="A20636" s="2">
        <v>42318.71491898148</v>
      </c>
      <c r="B20636" s="3">
        <v>3.0</v>
      </c>
      <c r="C20636" s="3" t="s">
        <v>17833</v>
      </c>
      <c r="D20636" s="3" t="s">
        <v>17834</v>
      </c>
      <c r="E20636" s="3" t="s">
        <v>17835</v>
      </c>
      <c r="F20636" s="3">
        <v>6.0</v>
      </c>
      <c r="G20636" s="3">
        <v>4.0</v>
      </c>
      <c r="H20636" s="3" t="s">
        <v>18191</v>
      </c>
      <c r="I20636" s="3" t="s">
        <v>18192</v>
      </c>
      <c r="J20636" s="3" t="s">
        <v>2213</v>
      </c>
      <c r="K20636" s="3" t="s">
        <v>24</v>
      </c>
      <c r="L20636" s="3">
        <v>11.0</v>
      </c>
      <c r="M20636" s="3" t="s">
        <v>30</v>
      </c>
      <c r="N20636" s="3" t="s">
        <v>18202</v>
      </c>
      <c r="O20636" s="3" t="s">
        <v>12779</v>
      </c>
      <c r="P20636" s="4">
        <v>35600.0</v>
      </c>
      <c r="Q20636" s="3" t="s">
        <v>72</v>
      </c>
      <c r="S20636" s="3" t="s">
        <v>34</v>
      </c>
    </row>
    <row r="20637">
      <c r="A20637" s="2">
        <v>42318.71491898148</v>
      </c>
      <c r="B20637" s="3">
        <v>3.0</v>
      </c>
      <c r="C20637" s="3" t="s">
        <v>17833</v>
      </c>
      <c r="D20637" s="3" t="s">
        <v>17834</v>
      </c>
      <c r="E20637" s="3" t="s">
        <v>17835</v>
      </c>
      <c r="F20637" s="3">
        <v>6.0</v>
      </c>
      <c r="G20637" s="3">
        <v>4.0</v>
      </c>
      <c r="H20637" s="3" t="s">
        <v>18191</v>
      </c>
      <c r="I20637" s="3" t="s">
        <v>18192</v>
      </c>
      <c r="J20637" s="3" t="s">
        <v>2213</v>
      </c>
      <c r="K20637" s="3" t="s">
        <v>24</v>
      </c>
      <c r="L20637" s="3">
        <v>12.0</v>
      </c>
      <c r="M20637" s="3" t="s">
        <v>25</v>
      </c>
      <c r="N20637" s="3" t="s">
        <v>18203</v>
      </c>
      <c r="O20637" s="3" t="s">
        <v>127</v>
      </c>
      <c r="P20637" s="4">
        <v>33506.0</v>
      </c>
      <c r="Q20637" s="3" t="s">
        <v>132</v>
      </c>
      <c r="S20637" s="3" t="s">
        <v>34</v>
      </c>
    </row>
    <row r="20638">
      <c r="A20638" s="2">
        <v>42318.71491898148</v>
      </c>
      <c r="B20638" s="3">
        <v>3.0</v>
      </c>
      <c r="C20638" s="3" t="s">
        <v>17833</v>
      </c>
      <c r="D20638" s="3" t="s">
        <v>17834</v>
      </c>
      <c r="E20638" s="3" t="s">
        <v>17835</v>
      </c>
      <c r="F20638" s="3">
        <v>6.0</v>
      </c>
      <c r="G20638" s="3">
        <v>4.0</v>
      </c>
      <c r="H20638" s="3" t="s">
        <v>18191</v>
      </c>
      <c r="I20638" s="3" t="s">
        <v>18192</v>
      </c>
      <c r="J20638" s="3" t="s">
        <v>2213</v>
      </c>
      <c r="K20638" s="3" t="s">
        <v>24</v>
      </c>
      <c r="L20638" s="3">
        <v>13.0</v>
      </c>
      <c r="M20638" s="3" t="s">
        <v>30</v>
      </c>
      <c r="N20638" s="3" t="s">
        <v>18204</v>
      </c>
      <c r="O20638" s="3" t="s">
        <v>8014</v>
      </c>
      <c r="P20638" s="4">
        <v>20542.0</v>
      </c>
      <c r="Q20638" s="3" t="s">
        <v>40</v>
      </c>
      <c r="S20638" s="3" t="s">
        <v>34</v>
      </c>
    </row>
    <row r="20639">
      <c r="A20639" s="2">
        <v>42318.71491898148</v>
      </c>
      <c r="B20639" s="3">
        <v>3.0</v>
      </c>
      <c r="C20639" s="3" t="s">
        <v>17833</v>
      </c>
      <c r="D20639" s="3" t="s">
        <v>17834</v>
      </c>
      <c r="E20639" s="3" t="s">
        <v>17835</v>
      </c>
      <c r="F20639" s="3">
        <v>6.0</v>
      </c>
      <c r="G20639" s="3">
        <v>4.0</v>
      </c>
      <c r="H20639" s="3" t="s">
        <v>18191</v>
      </c>
      <c r="I20639" s="3" t="s">
        <v>18192</v>
      </c>
      <c r="J20639" s="3" t="s">
        <v>2213</v>
      </c>
      <c r="K20639" s="3" t="s">
        <v>24</v>
      </c>
      <c r="L20639" s="3">
        <v>14.0</v>
      </c>
      <c r="M20639" s="3" t="s">
        <v>25</v>
      </c>
      <c r="N20639" s="3" t="s">
        <v>18205</v>
      </c>
      <c r="O20639" s="3" t="s">
        <v>18206</v>
      </c>
      <c r="P20639" s="4">
        <v>18031.0</v>
      </c>
      <c r="Q20639" s="3" t="s">
        <v>86</v>
      </c>
      <c r="S20639" s="3" t="s">
        <v>34</v>
      </c>
    </row>
    <row r="20640">
      <c r="A20640" s="2">
        <v>42318.71491898148</v>
      </c>
      <c r="B20640" s="3">
        <v>3.0</v>
      </c>
      <c r="C20640" s="3" t="s">
        <v>17833</v>
      </c>
      <c r="D20640" s="3" t="s">
        <v>17854</v>
      </c>
      <c r="E20640" s="3" t="s">
        <v>17855</v>
      </c>
      <c r="F20640" s="3">
        <v>6.0</v>
      </c>
      <c r="G20640" s="3">
        <v>4.0</v>
      </c>
      <c r="H20640" s="3" t="s">
        <v>18191</v>
      </c>
      <c r="I20640" s="3" t="s">
        <v>18192</v>
      </c>
      <c r="J20640" s="3" t="s">
        <v>2213</v>
      </c>
      <c r="K20640" s="3" t="s">
        <v>24</v>
      </c>
      <c r="L20640" s="3">
        <v>1.0</v>
      </c>
      <c r="M20640" s="3" t="s">
        <v>25</v>
      </c>
      <c r="N20640" s="3" t="s">
        <v>18207</v>
      </c>
      <c r="O20640" s="3" t="s">
        <v>2159</v>
      </c>
      <c r="P20640" s="4">
        <v>20177.0</v>
      </c>
      <c r="Q20640" s="3" t="s">
        <v>37</v>
      </c>
      <c r="S20640" s="3" t="s">
        <v>29</v>
      </c>
    </row>
    <row r="20641">
      <c r="A20641" s="2">
        <v>42318.71491898148</v>
      </c>
      <c r="B20641" s="3">
        <v>3.0</v>
      </c>
      <c r="C20641" s="3" t="s">
        <v>17833</v>
      </c>
      <c r="D20641" s="3" t="s">
        <v>17854</v>
      </c>
      <c r="E20641" s="3" t="s">
        <v>17855</v>
      </c>
      <c r="F20641" s="3">
        <v>6.0</v>
      </c>
      <c r="G20641" s="3">
        <v>4.0</v>
      </c>
      <c r="H20641" s="3" t="s">
        <v>18191</v>
      </c>
      <c r="I20641" s="3" t="s">
        <v>18192</v>
      </c>
      <c r="J20641" s="3" t="s">
        <v>2213</v>
      </c>
      <c r="K20641" s="3" t="s">
        <v>24</v>
      </c>
      <c r="L20641" s="3">
        <v>2.0</v>
      </c>
      <c r="M20641" s="3" t="s">
        <v>30</v>
      </c>
      <c r="N20641" s="3" t="s">
        <v>18208</v>
      </c>
      <c r="O20641" s="3" t="s">
        <v>174</v>
      </c>
      <c r="P20641" s="4">
        <v>25416.0</v>
      </c>
      <c r="Q20641" s="3" t="s">
        <v>37</v>
      </c>
      <c r="S20641" s="3" t="s">
        <v>34</v>
      </c>
    </row>
    <row r="20642">
      <c r="A20642" s="2">
        <v>42318.71491898148</v>
      </c>
      <c r="B20642" s="3">
        <v>3.0</v>
      </c>
      <c r="C20642" s="3" t="s">
        <v>17833</v>
      </c>
      <c r="D20642" s="3" t="s">
        <v>17854</v>
      </c>
      <c r="E20642" s="3" t="s">
        <v>17855</v>
      </c>
      <c r="F20642" s="3">
        <v>6.0</v>
      </c>
      <c r="G20642" s="3">
        <v>4.0</v>
      </c>
      <c r="H20642" s="3" t="s">
        <v>18191</v>
      </c>
      <c r="I20642" s="3" t="s">
        <v>18192</v>
      </c>
      <c r="J20642" s="3" t="s">
        <v>2213</v>
      </c>
      <c r="K20642" s="3" t="s">
        <v>24</v>
      </c>
      <c r="L20642" s="3">
        <v>3.0</v>
      </c>
      <c r="M20642" s="3" t="s">
        <v>25</v>
      </c>
      <c r="N20642" s="3" t="s">
        <v>18209</v>
      </c>
      <c r="O20642" s="3" t="s">
        <v>613</v>
      </c>
      <c r="P20642" s="4">
        <v>27724.0</v>
      </c>
      <c r="Q20642" s="3" t="s">
        <v>189</v>
      </c>
      <c r="S20642" s="3" t="s">
        <v>34</v>
      </c>
    </row>
    <row r="20643">
      <c r="A20643" s="2">
        <v>42318.71491898148</v>
      </c>
      <c r="B20643" s="3">
        <v>3.0</v>
      </c>
      <c r="C20643" s="3" t="s">
        <v>17833</v>
      </c>
      <c r="D20643" s="3" t="s">
        <v>17854</v>
      </c>
      <c r="E20643" s="3" t="s">
        <v>17855</v>
      </c>
      <c r="F20643" s="3">
        <v>6.0</v>
      </c>
      <c r="G20643" s="3">
        <v>4.0</v>
      </c>
      <c r="H20643" s="3" t="s">
        <v>18191</v>
      </c>
      <c r="I20643" s="3" t="s">
        <v>18192</v>
      </c>
      <c r="J20643" s="3" t="s">
        <v>2213</v>
      </c>
      <c r="K20643" s="3" t="s">
        <v>24</v>
      </c>
      <c r="L20643" s="3">
        <v>4.0</v>
      </c>
      <c r="M20643" s="3" t="s">
        <v>30</v>
      </c>
      <c r="N20643" s="3" t="s">
        <v>476</v>
      </c>
      <c r="O20643" s="3" t="s">
        <v>235</v>
      </c>
      <c r="P20643" s="4">
        <v>27578.0</v>
      </c>
      <c r="Q20643" s="3" t="s">
        <v>110</v>
      </c>
      <c r="S20643" s="3" t="s">
        <v>34</v>
      </c>
    </row>
    <row r="20644">
      <c r="A20644" s="2">
        <v>42318.71491898148</v>
      </c>
      <c r="B20644" s="3">
        <v>3.0</v>
      </c>
      <c r="C20644" s="3" t="s">
        <v>17833</v>
      </c>
      <c r="D20644" s="3" t="s">
        <v>17854</v>
      </c>
      <c r="E20644" s="3" t="s">
        <v>17855</v>
      </c>
      <c r="F20644" s="3">
        <v>6.0</v>
      </c>
      <c r="G20644" s="3">
        <v>4.0</v>
      </c>
      <c r="H20644" s="3" t="s">
        <v>18191</v>
      </c>
      <c r="I20644" s="3" t="s">
        <v>18192</v>
      </c>
      <c r="J20644" s="3" t="s">
        <v>2213</v>
      </c>
      <c r="K20644" s="3" t="s">
        <v>24</v>
      </c>
      <c r="L20644" s="3">
        <v>5.0</v>
      </c>
      <c r="M20644" s="3" t="s">
        <v>25</v>
      </c>
      <c r="N20644" s="3" t="s">
        <v>18210</v>
      </c>
      <c r="O20644" s="3" t="s">
        <v>18211</v>
      </c>
      <c r="P20644" s="4">
        <v>22262.0</v>
      </c>
      <c r="Q20644" s="3" t="s">
        <v>610</v>
      </c>
      <c r="S20644" s="3" t="s">
        <v>34</v>
      </c>
    </row>
    <row r="20645">
      <c r="A20645" s="2">
        <v>42318.71491898148</v>
      </c>
      <c r="B20645" s="3">
        <v>3.0</v>
      </c>
      <c r="C20645" s="3" t="s">
        <v>17833</v>
      </c>
      <c r="D20645" s="3" t="s">
        <v>17854</v>
      </c>
      <c r="E20645" s="3" t="s">
        <v>17855</v>
      </c>
      <c r="F20645" s="3">
        <v>6.0</v>
      </c>
      <c r="G20645" s="3">
        <v>4.0</v>
      </c>
      <c r="H20645" s="3" t="s">
        <v>18191</v>
      </c>
      <c r="I20645" s="3" t="s">
        <v>18192</v>
      </c>
      <c r="J20645" s="3" t="s">
        <v>2213</v>
      </c>
      <c r="K20645" s="3" t="s">
        <v>24</v>
      </c>
      <c r="L20645" s="3">
        <v>6.0</v>
      </c>
      <c r="M20645" s="3" t="s">
        <v>30</v>
      </c>
      <c r="N20645" s="3" t="s">
        <v>18212</v>
      </c>
      <c r="O20645" s="3" t="s">
        <v>9118</v>
      </c>
      <c r="P20645" s="4">
        <v>25812.0</v>
      </c>
      <c r="Q20645" s="3" t="s">
        <v>75</v>
      </c>
      <c r="S20645" s="3" t="s">
        <v>34</v>
      </c>
    </row>
    <row r="20646">
      <c r="A20646" s="2">
        <v>42318.71491898148</v>
      </c>
      <c r="B20646" s="3">
        <v>3.0</v>
      </c>
      <c r="C20646" s="3" t="s">
        <v>17833</v>
      </c>
      <c r="D20646" s="3" t="s">
        <v>17854</v>
      </c>
      <c r="E20646" s="3" t="s">
        <v>17855</v>
      </c>
      <c r="F20646" s="3">
        <v>6.0</v>
      </c>
      <c r="G20646" s="3">
        <v>4.0</v>
      </c>
      <c r="H20646" s="3" t="s">
        <v>18191</v>
      </c>
      <c r="I20646" s="3" t="s">
        <v>18192</v>
      </c>
      <c r="J20646" s="3" t="s">
        <v>2213</v>
      </c>
      <c r="K20646" s="3" t="s">
        <v>24</v>
      </c>
      <c r="L20646" s="3">
        <v>7.0</v>
      </c>
      <c r="M20646" s="3" t="s">
        <v>25</v>
      </c>
      <c r="N20646" s="3" t="s">
        <v>18213</v>
      </c>
      <c r="O20646" s="3" t="s">
        <v>18214</v>
      </c>
      <c r="P20646" s="4">
        <v>22387.0</v>
      </c>
      <c r="Q20646" s="3" t="s">
        <v>43</v>
      </c>
      <c r="S20646" s="3" t="s">
        <v>34</v>
      </c>
    </row>
    <row r="20647">
      <c r="A20647" s="2">
        <v>42318.71491898148</v>
      </c>
      <c r="B20647" s="3">
        <v>3.0</v>
      </c>
      <c r="C20647" s="3" t="s">
        <v>17833</v>
      </c>
      <c r="D20647" s="3" t="s">
        <v>17854</v>
      </c>
      <c r="E20647" s="3" t="s">
        <v>17855</v>
      </c>
      <c r="F20647" s="3">
        <v>6.0</v>
      </c>
      <c r="G20647" s="3">
        <v>4.0</v>
      </c>
      <c r="H20647" s="3" t="s">
        <v>18191</v>
      </c>
      <c r="I20647" s="3" t="s">
        <v>18192</v>
      </c>
      <c r="J20647" s="3" t="s">
        <v>2213</v>
      </c>
      <c r="K20647" s="3" t="s">
        <v>24</v>
      </c>
      <c r="L20647" s="3">
        <v>8.0</v>
      </c>
      <c r="M20647" s="3" t="s">
        <v>30</v>
      </c>
      <c r="N20647" s="3" t="s">
        <v>18215</v>
      </c>
      <c r="O20647" s="3" t="s">
        <v>18216</v>
      </c>
      <c r="P20647" s="4">
        <v>22823.0</v>
      </c>
      <c r="Q20647" s="3" t="s">
        <v>110</v>
      </c>
      <c r="S20647" s="3" t="s">
        <v>34</v>
      </c>
    </row>
    <row r="20648">
      <c r="A20648" s="2">
        <v>42318.71491898148</v>
      </c>
      <c r="B20648" s="3">
        <v>3.0</v>
      </c>
      <c r="C20648" s="3" t="s">
        <v>17833</v>
      </c>
      <c r="D20648" s="3" t="s">
        <v>17854</v>
      </c>
      <c r="E20648" s="3" t="s">
        <v>17855</v>
      </c>
      <c r="F20648" s="3">
        <v>6.0</v>
      </c>
      <c r="G20648" s="3">
        <v>4.0</v>
      </c>
      <c r="H20648" s="3" t="s">
        <v>18191</v>
      </c>
      <c r="I20648" s="3" t="s">
        <v>18192</v>
      </c>
      <c r="J20648" s="3" t="s">
        <v>2213</v>
      </c>
      <c r="K20648" s="3" t="s">
        <v>24</v>
      </c>
      <c r="L20648" s="3">
        <v>9.0</v>
      </c>
      <c r="M20648" s="3" t="s">
        <v>25</v>
      </c>
      <c r="N20648" s="3" t="s">
        <v>18217</v>
      </c>
      <c r="O20648" s="3" t="s">
        <v>1311</v>
      </c>
      <c r="P20648" s="4">
        <v>18138.0</v>
      </c>
      <c r="Q20648" s="3" t="s">
        <v>86</v>
      </c>
      <c r="S20648" s="3" t="s">
        <v>34</v>
      </c>
    </row>
    <row r="20649">
      <c r="A20649" s="2">
        <v>42318.71491898148</v>
      </c>
      <c r="B20649" s="3">
        <v>3.0</v>
      </c>
      <c r="C20649" s="3" t="s">
        <v>17833</v>
      </c>
      <c r="D20649" s="3" t="s">
        <v>17854</v>
      </c>
      <c r="E20649" s="3" t="s">
        <v>17855</v>
      </c>
      <c r="F20649" s="3">
        <v>6.0</v>
      </c>
      <c r="G20649" s="3">
        <v>4.0</v>
      </c>
      <c r="H20649" s="3" t="s">
        <v>18191</v>
      </c>
      <c r="I20649" s="3" t="s">
        <v>18192</v>
      </c>
      <c r="J20649" s="3" t="s">
        <v>2213</v>
      </c>
      <c r="K20649" s="3" t="s">
        <v>24</v>
      </c>
      <c r="L20649" s="3">
        <v>10.0</v>
      </c>
      <c r="M20649" s="3" t="s">
        <v>30</v>
      </c>
      <c r="N20649" s="3" t="s">
        <v>18218</v>
      </c>
      <c r="O20649" s="3" t="s">
        <v>18219</v>
      </c>
      <c r="P20649" s="4">
        <v>24871.0</v>
      </c>
      <c r="Q20649" s="3" t="s">
        <v>72</v>
      </c>
      <c r="S20649" s="3" t="s">
        <v>34</v>
      </c>
    </row>
    <row r="20650">
      <c r="A20650" s="2">
        <v>42318.71491898148</v>
      </c>
      <c r="B20650" s="3">
        <v>3.0</v>
      </c>
      <c r="C20650" s="3" t="s">
        <v>17833</v>
      </c>
      <c r="D20650" s="3" t="s">
        <v>17854</v>
      </c>
      <c r="E20650" s="3" t="s">
        <v>17855</v>
      </c>
      <c r="F20650" s="3">
        <v>6.0</v>
      </c>
      <c r="G20650" s="3">
        <v>4.0</v>
      </c>
      <c r="H20650" s="3" t="s">
        <v>18191</v>
      </c>
      <c r="I20650" s="3" t="s">
        <v>18192</v>
      </c>
      <c r="J20650" s="3" t="s">
        <v>2213</v>
      </c>
      <c r="K20650" s="3" t="s">
        <v>24</v>
      </c>
      <c r="L20650" s="3">
        <v>11.0</v>
      </c>
      <c r="M20650" s="3" t="s">
        <v>25</v>
      </c>
      <c r="N20650" s="3" t="s">
        <v>18220</v>
      </c>
      <c r="O20650" s="3" t="s">
        <v>980</v>
      </c>
      <c r="P20650" s="4">
        <v>23619.0</v>
      </c>
      <c r="Q20650" s="3" t="s">
        <v>115</v>
      </c>
      <c r="S20650" s="3" t="s">
        <v>34</v>
      </c>
    </row>
    <row r="20651">
      <c r="A20651" s="2">
        <v>42318.71491898148</v>
      </c>
      <c r="B20651" s="3">
        <v>3.0</v>
      </c>
      <c r="C20651" s="3" t="s">
        <v>17833</v>
      </c>
      <c r="D20651" s="3" t="s">
        <v>17854</v>
      </c>
      <c r="E20651" s="3" t="s">
        <v>17855</v>
      </c>
      <c r="F20651" s="3">
        <v>6.0</v>
      </c>
      <c r="G20651" s="3">
        <v>4.0</v>
      </c>
      <c r="H20651" s="3" t="s">
        <v>18191</v>
      </c>
      <c r="I20651" s="3" t="s">
        <v>18192</v>
      </c>
      <c r="J20651" s="3" t="s">
        <v>2213</v>
      </c>
      <c r="K20651" s="3" t="s">
        <v>24</v>
      </c>
      <c r="L20651" s="3">
        <v>12.0</v>
      </c>
      <c r="M20651" s="3" t="s">
        <v>30</v>
      </c>
      <c r="N20651" s="3" t="s">
        <v>17081</v>
      </c>
      <c r="O20651" s="3" t="s">
        <v>18221</v>
      </c>
      <c r="P20651" s="4">
        <v>26818.0</v>
      </c>
      <c r="Q20651" s="3" t="s">
        <v>72</v>
      </c>
      <c r="S20651" s="3" t="s">
        <v>34</v>
      </c>
    </row>
    <row r="20652">
      <c r="A20652" s="2">
        <v>42318.71491898148</v>
      </c>
      <c r="B20652" s="3">
        <v>3.0</v>
      </c>
      <c r="C20652" s="3" t="s">
        <v>17833</v>
      </c>
      <c r="D20652" s="3" t="s">
        <v>17867</v>
      </c>
      <c r="E20652" s="3" t="s">
        <v>17868</v>
      </c>
      <c r="F20652" s="3">
        <v>6.0</v>
      </c>
      <c r="G20652" s="3">
        <v>4.0</v>
      </c>
      <c r="H20652" s="3" t="s">
        <v>18191</v>
      </c>
      <c r="I20652" s="3" t="s">
        <v>18192</v>
      </c>
      <c r="J20652" s="3" t="s">
        <v>2213</v>
      </c>
      <c r="K20652" s="3" t="s">
        <v>24</v>
      </c>
      <c r="L20652" s="3">
        <v>1.0</v>
      </c>
      <c r="M20652" s="3" t="s">
        <v>25</v>
      </c>
      <c r="N20652" s="3" t="s">
        <v>18222</v>
      </c>
      <c r="O20652" s="3" t="s">
        <v>536</v>
      </c>
      <c r="P20652" s="4">
        <v>20721.0</v>
      </c>
      <c r="Q20652" s="3" t="s">
        <v>352</v>
      </c>
      <c r="S20652" s="3" t="s">
        <v>34</v>
      </c>
    </row>
    <row r="20653">
      <c r="A20653" s="2">
        <v>42318.71491898148</v>
      </c>
      <c r="B20653" s="3">
        <v>3.0</v>
      </c>
      <c r="C20653" s="3" t="s">
        <v>17833</v>
      </c>
      <c r="D20653" s="3" t="s">
        <v>17867</v>
      </c>
      <c r="E20653" s="3" t="s">
        <v>17868</v>
      </c>
      <c r="F20653" s="3">
        <v>6.0</v>
      </c>
      <c r="G20653" s="3">
        <v>4.0</v>
      </c>
      <c r="H20653" s="3" t="s">
        <v>18191</v>
      </c>
      <c r="I20653" s="3" t="s">
        <v>18192</v>
      </c>
      <c r="J20653" s="3" t="s">
        <v>2213</v>
      </c>
      <c r="K20653" s="3" t="s">
        <v>24</v>
      </c>
      <c r="L20653" s="3">
        <v>2.0</v>
      </c>
      <c r="M20653" s="3" t="s">
        <v>30</v>
      </c>
      <c r="N20653" s="3" t="s">
        <v>18223</v>
      </c>
      <c r="O20653" s="3" t="s">
        <v>995</v>
      </c>
      <c r="P20653" s="4">
        <v>21856.0</v>
      </c>
      <c r="Q20653" s="3" t="s">
        <v>52</v>
      </c>
      <c r="S20653" s="3" t="s">
        <v>34</v>
      </c>
    </row>
    <row r="20654">
      <c r="A20654" s="2">
        <v>42318.71491898148</v>
      </c>
      <c r="B20654" s="3">
        <v>3.0</v>
      </c>
      <c r="C20654" s="3" t="s">
        <v>17833</v>
      </c>
      <c r="D20654" s="3" t="s">
        <v>17867</v>
      </c>
      <c r="E20654" s="3" t="s">
        <v>17868</v>
      </c>
      <c r="F20654" s="3">
        <v>6.0</v>
      </c>
      <c r="G20654" s="3">
        <v>4.0</v>
      </c>
      <c r="H20654" s="3" t="s">
        <v>18191</v>
      </c>
      <c r="I20654" s="3" t="s">
        <v>18192</v>
      </c>
      <c r="J20654" s="3" t="s">
        <v>2213</v>
      </c>
      <c r="K20654" s="3" t="s">
        <v>24</v>
      </c>
      <c r="L20654" s="3">
        <v>3.0</v>
      </c>
      <c r="M20654" s="3" t="s">
        <v>25</v>
      </c>
      <c r="N20654" s="3" t="s">
        <v>18224</v>
      </c>
      <c r="O20654" s="3" t="s">
        <v>9638</v>
      </c>
      <c r="P20654" s="4">
        <v>30734.0</v>
      </c>
      <c r="Q20654" s="3" t="s">
        <v>132</v>
      </c>
      <c r="S20654" s="3" t="s">
        <v>34</v>
      </c>
    </row>
    <row r="20655">
      <c r="A20655" s="2">
        <v>42318.71491898148</v>
      </c>
      <c r="B20655" s="3">
        <v>3.0</v>
      </c>
      <c r="C20655" s="3" t="s">
        <v>17833</v>
      </c>
      <c r="D20655" s="3" t="s">
        <v>17867</v>
      </c>
      <c r="E20655" s="3" t="s">
        <v>17868</v>
      </c>
      <c r="F20655" s="3">
        <v>6.0</v>
      </c>
      <c r="G20655" s="3">
        <v>4.0</v>
      </c>
      <c r="H20655" s="3" t="s">
        <v>18191</v>
      </c>
      <c r="I20655" s="3" t="s">
        <v>18192</v>
      </c>
      <c r="J20655" s="3" t="s">
        <v>2213</v>
      </c>
      <c r="K20655" s="3" t="s">
        <v>24</v>
      </c>
      <c r="L20655" s="3">
        <v>4.0</v>
      </c>
      <c r="M20655" s="3" t="s">
        <v>30</v>
      </c>
      <c r="N20655" s="3" t="s">
        <v>3375</v>
      </c>
      <c r="O20655" s="3" t="s">
        <v>215</v>
      </c>
      <c r="P20655" s="4">
        <v>25739.0</v>
      </c>
      <c r="Q20655" s="3" t="s">
        <v>33</v>
      </c>
      <c r="S20655" s="3" t="s">
        <v>34</v>
      </c>
    </row>
    <row r="20656">
      <c r="A20656" s="2">
        <v>42318.71491898148</v>
      </c>
      <c r="B20656" s="3">
        <v>3.0</v>
      </c>
      <c r="C20656" s="3" t="s">
        <v>17833</v>
      </c>
      <c r="D20656" s="3" t="s">
        <v>17867</v>
      </c>
      <c r="E20656" s="3" t="s">
        <v>17868</v>
      </c>
      <c r="F20656" s="3">
        <v>6.0</v>
      </c>
      <c r="G20656" s="3">
        <v>4.0</v>
      </c>
      <c r="H20656" s="3" t="s">
        <v>18191</v>
      </c>
      <c r="I20656" s="3" t="s">
        <v>18192</v>
      </c>
      <c r="J20656" s="3" t="s">
        <v>2213</v>
      </c>
      <c r="K20656" s="3" t="s">
        <v>24</v>
      </c>
      <c r="L20656" s="3">
        <v>5.0</v>
      </c>
      <c r="M20656" s="3" t="s">
        <v>25</v>
      </c>
      <c r="N20656" s="3" t="s">
        <v>18225</v>
      </c>
      <c r="O20656" s="3" t="s">
        <v>11713</v>
      </c>
      <c r="P20656" s="4">
        <v>25254.0</v>
      </c>
      <c r="Q20656" s="3" t="s">
        <v>75</v>
      </c>
      <c r="S20656" s="3" t="s">
        <v>34</v>
      </c>
    </row>
    <row r="20657">
      <c r="A20657" s="2">
        <v>42318.71491898148</v>
      </c>
      <c r="B20657" s="3">
        <v>3.0</v>
      </c>
      <c r="C20657" s="3" t="s">
        <v>17833</v>
      </c>
      <c r="D20657" s="3" t="s">
        <v>17875</v>
      </c>
      <c r="E20657" s="3" t="s">
        <v>17876</v>
      </c>
      <c r="F20657" s="3">
        <v>6.0</v>
      </c>
      <c r="G20657" s="3">
        <v>4.0</v>
      </c>
      <c r="H20657" s="3" t="s">
        <v>18191</v>
      </c>
      <c r="I20657" s="3" t="s">
        <v>18192</v>
      </c>
      <c r="J20657" s="3" t="s">
        <v>2213</v>
      </c>
      <c r="K20657" s="3" t="s">
        <v>24</v>
      </c>
      <c r="L20657" s="3">
        <v>1.0</v>
      </c>
      <c r="M20657" s="3" t="s">
        <v>25</v>
      </c>
      <c r="N20657" s="3" t="s">
        <v>18226</v>
      </c>
      <c r="O20657" s="3" t="s">
        <v>2150</v>
      </c>
      <c r="P20657" s="4">
        <v>19953.0</v>
      </c>
      <c r="Q20657" s="3" t="s">
        <v>115</v>
      </c>
      <c r="S20657" s="3" t="s">
        <v>34</v>
      </c>
    </row>
    <row r="20658">
      <c r="A20658" s="2">
        <v>42318.71491898148</v>
      </c>
      <c r="B20658" s="3">
        <v>3.0</v>
      </c>
      <c r="C20658" s="3" t="s">
        <v>17833</v>
      </c>
      <c r="D20658" s="3" t="s">
        <v>17875</v>
      </c>
      <c r="E20658" s="3" t="s">
        <v>17876</v>
      </c>
      <c r="F20658" s="3">
        <v>6.0</v>
      </c>
      <c r="G20658" s="3">
        <v>4.0</v>
      </c>
      <c r="H20658" s="3" t="s">
        <v>18191</v>
      </c>
      <c r="I20658" s="3" t="s">
        <v>18192</v>
      </c>
      <c r="J20658" s="3" t="s">
        <v>2213</v>
      </c>
      <c r="K20658" s="3" t="s">
        <v>24</v>
      </c>
      <c r="L20658" s="3">
        <v>2.0</v>
      </c>
      <c r="M20658" s="3" t="s">
        <v>30</v>
      </c>
      <c r="N20658" s="3" t="s">
        <v>3947</v>
      </c>
      <c r="O20658" s="3" t="s">
        <v>5627</v>
      </c>
      <c r="P20658" s="4">
        <v>25398.0</v>
      </c>
      <c r="Q20658" s="3" t="s">
        <v>33</v>
      </c>
      <c r="S20658" s="3" t="s">
        <v>34</v>
      </c>
    </row>
    <row r="20659">
      <c r="A20659" s="2">
        <v>42318.71491898148</v>
      </c>
      <c r="B20659" s="3">
        <v>3.0</v>
      </c>
      <c r="C20659" s="3" t="s">
        <v>17833</v>
      </c>
      <c r="D20659" s="3" t="s">
        <v>17875</v>
      </c>
      <c r="E20659" s="3" t="s">
        <v>17876</v>
      </c>
      <c r="F20659" s="3">
        <v>6.0</v>
      </c>
      <c r="G20659" s="3">
        <v>4.0</v>
      </c>
      <c r="H20659" s="3" t="s">
        <v>18191</v>
      </c>
      <c r="I20659" s="3" t="s">
        <v>18192</v>
      </c>
      <c r="J20659" s="3" t="s">
        <v>2213</v>
      </c>
      <c r="K20659" s="3" t="s">
        <v>24</v>
      </c>
      <c r="L20659" s="3">
        <v>3.0</v>
      </c>
      <c r="M20659" s="3" t="s">
        <v>25</v>
      </c>
      <c r="N20659" s="3" t="s">
        <v>18227</v>
      </c>
      <c r="O20659" s="3" t="s">
        <v>3702</v>
      </c>
      <c r="P20659" s="4">
        <v>19360.0</v>
      </c>
      <c r="Q20659" s="3" t="s">
        <v>75</v>
      </c>
      <c r="S20659" s="3" t="s">
        <v>34</v>
      </c>
    </row>
    <row r="20660">
      <c r="A20660" s="2">
        <v>42318.71491898148</v>
      </c>
      <c r="B20660" s="3">
        <v>3.0</v>
      </c>
      <c r="C20660" s="3" t="s">
        <v>17833</v>
      </c>
      <c r="D20660" s="3" t="s">
        <v>17875</v>
      </c>
      <c r="E20660" s="3" t="s">
        <v>17876</v>
      </c>
      <c r="F20660" s="3">
        <v>6.0</v>
      </c>
      <c r="G20660" s="3">
        <v>4.0</v>
      </c>
      <c r="H20660" s="3" t="s">
        <v>18191</v>
      </c>
      <c r="I20660" s="3" t="s">
        <v>18192</v>
      </c>
      <c r="J20660" s="3" t="s">
        <v>2213</v>
      </c>
      <c r="K20660" s="3" t="s">
        <v>24</v>
      </c>
      <c r="L20660" s="3">
        <v>4.0</v>
      </c>
      <c r="M20660" s="3" t="s">
        <v>30</v>
      </c>
      <c r="N20660" s="3" t="s">
        <v>18228</v>
      </c>
      <c r="O20660" s="3" t="s">
        <v>1694</v>
      </c>
      <c r="P20660" s="4">
        <v>28334.0</v>
      </c>
      <c r="Q20660" s="3" t="s">
        <v>132</v>
      </c>
      <c r="S20660" s="3" t="s">
        <v>34</v>
      </c>
    </row>
    <row r="20661">
      <c r="A20661" s="2">
        <v>42318.71491898148</v>
      </c>
      <c r="B20661" s="3">
        <v>3.0</v>
      </c>
      <c r="C20661" s="3" t="s">
        <v>17833</v>
      </c>
      <c r="D20661" s="3" t="s">
        <v>17875</v>
      </c>
      <c r="E20661" s="3" t="s">
        <v>17876</v>
      </c>
      <c r="F20661" s="3">
        <v>6.0</v>
      </c>
      <c r="G20661" s="3">
        <v>4.0</v>
      </c>
      <c r="H20661" s="3" t="s">
        <v>18191</v>
      </c>
      <c r="I20661" s="3" t="s">
        <v>18192</v>
      </c>
      <c r="J20661" s="3" t="s">
        <v>2213</v>
      </c>
      <c r="K20661" s="3" t="s">
        <v>24</v>
      </c>
      <c r="L20661" s="3">
        <v>5.0</v>
      </c>
      <c r="M20661" s="3" t="s">
        <v>25</v>
      </c>
      <c r="N20661" s="3" t="s">
        <v>18086</v>
      </c>
      <c r="O20661" s="3" t="s">
        <v>1588</v>
      </c>
      <c r="P20661" s="4">
        <v>29362.0</v>
      </c>
      <c r="Q20661" s="3" t="s">
        <v>72</v>
      </c>
      <c r="S20661" s="3" t="s">
        <v>34</v>
      </c>
    </row>
    <row r="20662">
      <c r="A20662" s="2">
        <v>42318.71491898148</v>
      </c>
      <c r="B20662" s="3">
        <v>3.0</v>
      </c>
      <c r="C20662" s="3" t="s">
        <v>17833</v>
      </c>
      <c r="D20662" s="3" t="s">
        <v>17884</v>
      </c>
      <c r="E20662" s="3" t="s">
        <v>17885</v>
      </c>
      <c r="F20662" s="3">
        <v>6.0</v>
      </c>
      <c r="G20662" s="3">
        <v>4.0</v>
      </c>
      <c r="H20662" s="3" t="s">
        <v>18191</v>
      </c>
      <c r="I20662" s="3" t="s">
        <v>18192</v>
      </c>
      <c r="J20662" s="3" t="s">
        <v>2213</v>
      </c>
      <c r="K20662" s="3" t="s">
        <v>24</v>
      </c>
      <c r="L20662" s="3">
        <v>1.0</v>
      </c>
      <c r="M20662" s="3" t="s">
        <v>30</v>
      </c>
      <c r="N20662" s="3" t="s">
        <v>18229</v>
      </c>
      <c r="O20662" s="3" t="s">
        <v>215</v>
      </c>
      <c r="P20662" s="4">
        <v>26061.0</v>
      </c>
      <c r="Q20662" s="3" t="s">
        <v>37</v>
      </c>
      <c r="S20662" s="3" t="s">
        <v>34</v>
      </c>
    </row>
    <row r="20663">
      <c r="A20663" s="2">
        <v>42318.71491898148</v>
      </c>
      <c r="B20663" s="3">
        <v>3.0</v>
      </c>
      <c r="C20663" s="3" t="s">
        <v>17833</v>
      </c>
      <c r="D20663" s="3" t="s">
        <v>17884</v>
      </c>
      <c r="E20663" s="3" t="s">
        <v>17885</v>
      </c>
      <c r="F20663" s="3">
        <v>6.0</v>
      </c>
      <c r="G20663" s="3">
        <v>4.0</v>
      </c>
      <c r="H20663" s="3" t="s">
        <v>18191</v>
      </c>
      <c r="I20663" s="3" t="s">
        <v>18192</v>
      </c>
      <c r="J20663" s="3" t="s">
        <v>2213</v>
      </c>
      <c r="K20663" s="3" t="s">
        <v>24</v>
      </c>
      <c r="L20663" s="3">
        <v>2.0</v>
      </c>
      <c r="M20663" s="3" t="s">
        <v>25</v>
      </c>
      <c r="N20663" s="3" t="s">
        <v>18230</v>
      </c>
      <c r="O20663" s="3" t="s">
        <v>3003</v>
      </c>
      <c r="P20663" s="4">
        <v>21226.0</v>
      </c>
      <c r="Q20663" s="3" t="s">
        <v>228</v>
      </c>
      <c r="S20663" s="3" t="s">
        <v>29</v>
      </c>
    </row>
    <row r="20664">
      <c r="A20664" s="2">
        <v>42318.71491898148</v>
      </c>
      <c r="B20664" s="3">
        <v>3.0</v>
      </c>
      <c r="C20664" s="3" t="s">
        <v>17833</v>
      </c>
      <c r="D20664" s="3" t="s">
        <v>17884</v>
      </c>
      <c r="E20664" s="3" t="s">
        <v>17885</v>
      </c>
      <c r="F20664" s="3">
        <v>6.0</v>
      </c>
      <c r="G20664" s="3">
        <v>4.0</v>
      </c>
      <c r="H20664" s="3" t="s">
        <v>18191</v>
      </c>
      <c r="I20664" s="3" t="s">
        <v>18192</v>
      </c>
      <c r="J20664" s="3" t="s">
        <v>2213</v>
      </c>
      <c r="K20664" s="3" t="s">
        <v>24</v>
      </c>
      <c r="L20664" s="3">
        <v>3.0</v>
      </c>
      <c r="M20664" s="3" t="s">
        <v>30</v>
      </c>
      <c r="N20664" s="3" t="s">
        <v>18231</v>
      </c>
      <c r="O20664" s="3" t="s">
        <v>18232</v>
      </c>
      <c r="P20664" s="4">
        <v>23939.0</v>
      </c>
      <c r="Q20664" s="3" t="s">
        <v>110</v>
      </c>
      <c r="S20664" s="3" t="s">
        <v>34</v>
      </c>
    </row>
    <row r="20665">
      <c r="A20665" s="2">
        <v>42318.71491898148</v>
      </c>
      <c r="B20665" s="3">
        <v>3.0</v>
      </c>
      <c r="C20665" s="3" t="s">
        <v>17833</v>
      </c>
      <c r="D20665" s="3" t="s">
        <v>17884</v>
      </c>
      <c r="E20665" s="3" t="s">
        <v>17885</v>
      </c>
      <c r="F20665" s="3">
        <v>6.0</v>
      </c>
      <c r="G20665" s="3">
        <v>4.0</v>
      </c>
      <c r="H20665" s="3" t="s">
        <v>18191</v>
      </c>
      <c r="I20665" s="3" t="s">
        <v>18192</v>
      </c>
      <c r="J20665" s="3" t="s">
        <v>2213</v>
      </c>
      <c r="K20665" s="3" t="s">
        <v>24</v>
      </c>
      <c r="L20665" s="3">
        <v>4.0</v>
      </c>
      <c r="M20665" s="3" t="s">
        <v>25</v>
      </c>
      <c r="N20665" s="3" t="s">
        <v>18233</v>
      </c>
      <c r="O20665" s="3" t="s">
        <v>91</v>
      </c>
      <c r="P20665" s="4">
        <v>29980.0</v>
      </c>
      <c r="Q20665" s="3" t="s">
        <v>372</v>
      </c>
      <c r="S20665" s="3" t="s">
        <v>34</v>
      </c>
    </row>
    <row r="20666">
      <c r="A20666" s="2">
        <v>42318.71491898148</v>
      </c>
      <c r="B20666" s="3">
        <v>3.0</v>
      </c>
      <c r="C20666" s="3" t="s">
        <v>17833</v>
      </c>
      <c r="D20666" s="3" t="s">
        <v>17884</v>
      </c>
      <c r="E20666" s="3" t="s">
        <v>17885</v>
      </c>
      <c r="F20666" s="3">
        <v>6.0</v>
      </c>
      <c r="G20666" s="3">
        <v>4.0</v>
      </c>
      <c r="H20666" s="3" t="s">
        <v>18191</v>
      </c>
      <c r="I20666" s="3" t="s">
        <v>18192</v>
      </c>
      <c r="J20666" s="3" t="s">
        <v>2213</v>
      </c>
      <c r="K20666" s="3" t="s">
        <v>24</v>
      </c>
      <c r="L20666" s="3">
        <v>5.0</v>
      </c>
      <c r="M20666" s="3" t="s">
        <v>30</v>
      </c>
      <c r="N20666" s="3" t="s">
        <v>18234</v>
      </c>
      <c r="O20666" s="3" t="s">
        <v>18235</v>
      </c>
      <c r="P20666" s="4">
        <v>31522.0</v>
      </c>
      <c r="Q20666" s="3" t="s">
        <v>37</v>
      </c>
      <c r="S20666" s="3" t="s">
        <v>34</v>
      </c>
    </row>
    <row r="20667">
      <c r="A20667" s="2">
        <v>42318.71491898148</v>
      </c>
      <c r="B20667" s="3">
        <v>3.0</v>
      </c>
      <c r="C20667" s="3" t="s">
        <v>17833</v>
      </c>
      <c r="D20667" s="3" t="s">
        <v>17884</v>
      </c>
      <c r="E20667" s="3" t="s">
        <v>17885</v>
      </c>
      <c r="F20667" s="3">
        <v>6.0</v>
      </c>
      <c r="G20667" s="3">
        <v>4.0</v>
      </c>
      <c r="H20667" s="3" t="s">
        <v>18191</v>
      </c>
      <c r="I20667" s="3" t="s">
        <v>18192</v>
      </c>
      <c r="J20667" s="3" t="s">
        <v>2213</v>
      </c>
      <c r="K20667" s="3" t="s">
        <v>24</v>
      </c>
      <c r="L20667" s="3">
        <v>6.0</v>
      </c>
      <c r="M20667" s="3" t="s">
        <v>25</v>
      </c>
      <c r="N20667" s="3" t="s">
        <v>18236</v>
      </c>
      <c r="O20667" s="3" t="s">
        <v>18237</v>
      </c>
      <c r="P20667" s="4">
        <v>33050.0</v>
      </c>
      <c r="Q20667" s="3" t="s">
        <v>189</v>
      </c>
      <c r="S20667" s="3" t="s">
        <v>34</v>
      </c>
    </row>
    <row r="20668">
      <c r="A20668" s="2">
        <v>42318.71491898148</v>
      </c>
      <c r="B20668" s="3">
        <v>3.0</v>
      </c>
      <c r="C20668" s="3" t="s">
        <v>17833</v>
      </c>
      <c r="D20668" s="3" t="s">
        <v>17884</v>
      </c>
      <c r="E20668" s="3" t="s">
        <v>17885</v>
      </c>
      <c r="F20668" s="3">
        <v>6.0</v>
      </c>
      <c r="G20668" s="3">
        <v>4.0</v>
      </c>
      <c r="H20668" s="3" t="s">
        <v>18191</v>
      </c>
      <c r="I20668" s="3" t="s">
        <v>18192</v>
      </c>
      <c r="J20668" s="3" t="s">
        <v>2213</v>
      </c>
      <c r="K20668" s="3" t="s">
        <v>24</v>
      </c>
      <c r="L20668" s="3">
        <v>7.0</v>
      </c>
      <c r="M20668" s="3" t="s">
        <v>30</v>
      </c>
      <c r="N20668" s="3" t="s">
        <v>18238</v>
      </c>
      <c r="O20668" s="3" t="s">
        <v>18239</v>
      </c>
      <c r="P20668" s="4">
        <v>29238.0</v>
      </c>
      <c r="Q20668" s="3" t="s">
        <v>52</v>
      </c>
      <c r="S20668" s="3" t="s">
        <v>34</v>
      </c>
    </row>
    <row r="20669">
      <c r="A20669" s="2">
        <v>42318.71491898148</v>
      </c>
      <c r="B20669" s="3">
        <v>3.0</v>
      </c>
      <c r="C20669" s="3" t="s">
        <v>17833</v>
      </c>
      <c r="D20669" s="3" t="s">
        <v>17884</v>
      </c>
      <c r="E20669" s="3" t="s">
        <v>17885</v>
      </c>
      <c r="F20669" s="3">
        <v>6.0</v>
      </c>
      <c r="G20669" s="3">
        <v>4.0</v>
      </c>
      <c r="H20669" s="3" t="s">
        <v>18191</v>
      </c>
      <c r="I20669" s="3" t="s">
        <v>18192</v>
      </c>
      <c r="J20669" s="3" t="s">
        <v>2213</v>
      </c>
      <c r="K20669" s="3" t="s">
        <v>24</v>
      </c>
      <c r="L20669" s="3">
        <v>8.0</v>
      </c>
      <c r="M20669" s="3" t="s">
        <v>25</v>
      </c>
      <c r="N20669" s="3" t="s">
        <v>18240</v>
      </c>
      <c r="O20669" s="3" t="s">
        <v>18241</v>
      </c>
      <c r="P20669" s="4">
        <v>17581.0</v>
      </c>
      <c r="Q20669" s="3" t="s">
        <v>49</v>
      </c>
      <c r="S20669" s="3" t="s">
        <v>34</v>
      </c>
    </row>
    <row r="20670">
      <c r="A20670" s="2">
        <v>42318.71491898148</v>
      </c>
      <c r="B20670" s="3">
        <v>3.0</v>
      </c>
      <c r="C20670" s="3" t="s">
        <v>17833</v>
      </c>
      <c r="D20670" s="3" t="s">
        <v>17884</v>
      </c>
      <c r="E20670" s="3" t="s">
        <v>17885</v>
      </c>
      <c r="F20670" s="3">
        <v>6.0</v>
      </c>
      <c r="G20670" s="3">
        <v>4.0</v>
      </c>
      <c r="H20670" s="3" t="s">
        <v>18191</v>
      </c>
      <c r="I20670" s="3" t="s">
        <v>18192</v>
      </c>
      <c r="J20670" s="3" t="s">
        <v>2213</v>
      </c>
      <c r="K20670" s="3" t="s">
        <v>24</v>
      </c>
      <c r="L20670" s="3">
        <v>9.0</v>
      </c>
      <c r="M20670" s="3" t="s">
        <v>30</v>
      </c>
      <c r="N20670" s="3" t="s">
        <v>18242</v>
      </c>
      <c r="O20670" s="3" t="s">
        <v>18243</v>
      </c>
      <c r="P20670" s="4">
        <v>26574.0</v>
      </c>
      <c r="Q20670" s="3" t="s">
        <v>37</v>
      </c>
      <c r="S20670" s="3" t="s">
        <v>34</v>
      </c>
    </row>
    <row r="20671">
      <c r="A20671" s="2">
        <v>42318.71491898148</v>
      </c>
      <c r="B20671" s="3">
        <v>3.0</v>
      </c>
      <c r="C20671" s="3" t="s">
        <v>17833</v>
      </c>
      <c r="D20671" s="3" t="s">
        <v>17894</v>
      </c>
      <c r="E20671" s="3" t="s">
        <v>17895</v>
      </c>
      <c r="F20671" s="3">
        <v>6.0</v>
      </c>
      <c r="G20671" s="3">
        <v>4.0</v>
      </c>
      <c r="H20671" s="3" t="s">
        <v>18191</v>
      </c>
      <c r="I20671" s="3" t="s">
        <v>18192</v>
      </c>
      <c r="J20671" s="3" t="s">
        <v>2213</v>
      </c>
      <c r="K20671" s="3" t="s">
        <v>24</v>
      </c>
      <c r="L20671" s="3">
        <v>1.0</v>
      </c>
      <c r="M20671" s="3" t="s">
        <v>25</v>
      </c>
      <c r="N20671" s="3" t="s">
        <v>18244</v>
      </c>
      <c r="O20671" s="3" t="s">
        <v>246</v>
      </c>
      <c r="P20671" s="4">
        <v>22647.0</v>
      </c>
      <c r="Q20671" s="3" t="s">
        <v>43</v>
      </c>
      <c r="S20671" s="3" t="s">
        <v>34</v>
      </c>
    </row>
    <row r="20672">
      <c r="A20672" s="2">
        <v>42318.71491898148</v>
      </c>
      <c r="B20672" s="3">
        <v>3.0</v>
      </c>
      <c r="C20672" s="3" t="s">
        <v>17833</v>
      </c>
      <c r="D20672" s="3" t="s">
        <v>17894</v>
      </c>
      <c r="E20672" s="3" t="s">
        <v>17895</v>
      </c>
      <c r="F20672" s="3">
        <v>6.0</v>
      </c>
      <c r="G20672" s="3">
        <v>4.0</v>
      </c>
      <c r="H20672" s="3" t="s">
        <v>18191</v>
      </c>
      <c r="I20672" s="3" t="s">
        <v>18192</v>
      </c>
      <c r="J20672" s="3" t="s">
        <v>2213</v>
      </c>
      <c r="K20672" s="3" t="s">
        <v>24</v>
      </c>
      <c r="L20672" s="3">
        <v>2.0</v>
      </c>
      <c r="M20672" s="3" t="s">
        <v>30</v>
      </c>
      <c r="N20672" s="3" t="s">
        <v>18245</v>
      </c>
      <c r="O20672" s="3" t="s">
        <v>18246</v>
      </c>
      <c r="P20672" s="4">
        <v>31578.0</v>
      </c>
      <c r="Q20672" s="3" t="s">
        <v>75</v>
      </c>
      <c r="S20672" s="3" t="s">
        <v>34</v>
      </c>
    </row>
    <row r="20673">
      <c r="A20673" s="2">
        <v>42318.71491898148</v>
      </c>
      <c r="B20673" s="3">
        <v>3.0</v>
      </c>
      <c r="C20673" s="3" t="s">
        <v>17833</v>
      </c>
      <c r="D20673" s="3" t="s">
        <v>17894</v>
      </c>
      <c r="E20673" s="3" t="s">
        <v>17895</v>
      </c>
      <c r="F20673" s="3">
        <v>6.0</v>
      </c>
      <c r="G20673" s="3">
        <v>4.0</v>
      </c>
      <c r="H20673" s="3" t="s">
        <v>18191</v>
      </c>
      <c r="I20673" s="3" t="s">
        <v>18192</v>
      </c>
      <c r="J20673" s="3" t="s">
        <v>2213</v>
      </c>
      <c r="K20673" s="3" t="s">
        <v>24</v>
      </c>
      <c r="L20673" s="3">
        <v>3.0</v>
      </c>
      <c r="M20673" s="3" t="s">
        <v>25</v>
      </c>
      <c r="N20673" s="3" t="s">
        <v>18247</v>
      </c>
      <c r="O20673" s="3" t="s">
        <v>9051</v>
      </c>
      <c r="P20673" s="4">
        <v>34697.0</v>
      </c>
      <c r="Q20673" s="3" t="s">
        <v>40</v>
      </c>
      <c r="S20673" s="3" t="s">
        <v>34</v>
      </c>
    </row>
    <row r="20674">
      <c r="A20674" s="2">
        <v>42318.71491898148</v>
      </c>
      <c r="B20674" s="3">
        <v>3.0</v>
      </c>
      <c r="C20674" s="3" t="s">
        <v>17833</v>
      </c>
      <c r="D20674" s="3" t="s">
        <v>17894</v>
      </c>
      <c r="E20674" s="3" t="s">
        <v>17895</v>
      </c>
      <c r="F20674" s="3">
        <v>6.0</v>
      </c>
      <c r="G20674" s="3">
        <v>4.0</v>
      </c>
      <c r="H20674" s="3" t="s">
        <v>18191</v>
      </c>
      <c r="I20674" s="3" t="s">
        <v>18192</v>
      </c>
      <c r="J20674" s="3" t="s">
        <v>2213</v>
      </c>
      <c r="K20674" s="3" t="s">
        <v>24</v>
      </c>
      <c r="L20674" s="3">
        <v>4.0</v>
      </c>
      <c r="M20674" s="3" t="s">
        <v>30</v>
      </c>
      <c r="N20674" s="3" t="s">
        <v>18248</v>
      </c>
      <c r="O20674" s="3" t="s">
        <v>18249</v>
      </c>
      <c r="P20674" s="4">
        <v>25645.0</v>
      </c>
      <c r="Q20674" s="3" t="s">
        <v>75</v>
      </c>
      <c r="S20674" s="3" t="s">
        <v>34</v>
      </c>
    </row>
    <row r="20675">
      <c r="A20675" s="2">
        <v>42318.71491898148</v>
      </c>
      <c r="B20675" s="3">
        <v>3.0</v>
      </c>
      <c r="C20675" s="3" t="s">
        <v>17833</v>
      </c>
      <c r="D20675" s="3" t="s">
        <v>17894</v>
      </c>
      <c r="E20675" s="3" t="s">
        <v>17895</v>
      </c>
      <c r="F20675" s="3">
        <v>6.0</v>
      </c>
      <c r="G20675" s="3">
        <v>4.0</v>
      </c>
      <c r="H20675" s="3" t="s">
        <v>18191</v>
      </c>
      <c r="I20675" s="3" t="s">
        <v>18192</v>
      </c>
      <c r="J20675" s="3" t="s">
        <v>2213</v>
      </c>
      <c r="K20675" s="3" t="s">
        <v>24</v>
      </c>
      <c r="L20675" s="3">
        <v>5.0</v>
      </c>
      <c r="M20675" s="3" t="s">
        <v>25</v>
      </c>
      <c r="N20675" s="3" t="s">
        <v>18250</v>
      </c>
      <c r="O20675" s="3" t="s">
        <v>119</v>
      </c>
      <c r="P20675" s="4">
        <v>20950.0</v>
      </c>
      <c r="Q20675" s="3" t="s">
        <v>189</v>
      </c>
      <c r="S20675" s="3" t="s">
        <v>34</v>
      </c>
    </row>
    <row r="20676">
      <c r="A20676" s="2">
        <v>42318.71491898148</v>
      </c>
      <c r="B20676" s="3">
        <v>3.0</v>
      </c>
      <c r="C20676" s="3" t="s">
        <v>17833</v>
      </c>
      <c r="D20676" s="3" t="s">
        <v>17894</v>
      </c>
      <c r="E20676" s="3" t="s">
        <v>17895</v>
      </c>
      <c r="F20676" s="3">
        <v>6.0</v>
      </c>
      <c r="G20676" s="3">
        <v>4.0</v>
      </c>
      <c r="H20676" s="3" t="s">
        <v>18191</v>
      </c>
      <c r="I20676" s="3" t="s">
        <v>18192</v>
      </c>
      <c r="J20676" s="3" t="s">
        <v>2213</v>
      </c>
      <c r="K20676" s="3" t="s">
        <v>24</v>
      </c>
      <c r="L20676" s="3">
        <v>6.0</v>
      </c>
      <c r="M20676" s="3" t="s">
        <v>30</v>
      </c>
      <c r="N20676" s="3" t="s">
        <v>18251</v>
      </c>
      <c r="O20676" s="3" t="s">
        <v>3401</v>
      </c>
      <c r="P20676" s="4">
        <v>26797.0</v>
      </c>
      <c r="Q20676" s="3" t="s">
        <v>40</v>
      </c>
      <c r="S20676" s="3" t="s">
        <v>34</v>
      </c>
    </row>
    <row r="20677">
      <c r="A20677" s="2">
        <v>42318.71491898148</v>
      </c>
      <c r="B20677" s="3">
        <v>3.0</v>
      </c>
      <c r="C20677" s="3" t="s">
        <v>17833</v>
      </c>
      <c r="D20677" s="3" t="s">
        <v>17894</v>
      </c>
      <c r="E20677" s="3" t="s">
        <v>17895</v>
      </c>
      <c r="F20677" s="3">
        <v>6.0</v>
      </c>
      <c r="G20677" s="3">
        <v>4.0</v>
      </c>
      <c r="H20677" s="3" t="s">
        <v>18191</v>
      </c>
      <c r="I20677" s="3" t="s">
        <v>18192</v>
      </c>
      <c r="J20677" s="3" t="s">
        <v>2213</v>
      </c>
      <c r="K20677" s="3" t="s">
        <v>24</v>
      </c>
      <c r="L20677" s="3">
        <v>7.0</v>
      </c>
      <c r="M20677" s="3" t="s">
        <v>25</v>
      </c>
      <c r="N20677" s="3" t="s">
        <v>18252</v>
      </c>
      <c r="O20677" s="3" t="s">
        <v>18253</v>
      </c>
      <c r="P20677" s="4">
        <v>26382.0</v>
      </c>
      <c r="Q20677" s="3" t="s">
        <v>37</v>
      </c>
      <c r="S20677" s="3" t="s">
        <v>34</v>
      </c>
    </row>
    <row r="20678">
      <c r="A20678" s="2">
        <v>42318.71491898148</v>
      </c>
      <c r="B20678" s="3">
        <v>3.0</v>
      </c>
      <c r="C20678" s="3" t="s">
        <v>17833</v>
      </c>
      <c r="D20678" s="3" t="s">
        <v>17905</v>
      </c>
      <c r="E20678" s="3" t="s">
        <v>17906</v>
      </c>
      <c r="F20678" s="3">
        <v>6.0</v>
      </c>
      <c r="G20678" s="3">
        <v>4.0</v>
      </c>
      <c r="H20678" s="3" t="s">
        <v>18191</v>
      </c>
      <c r="I20678" s="3" t="s">
        <v>18192</v>
      </c>
      <c r="J20678" s="3" t="s">
        <v>2213</v>
      </c>
      <c r="K20678" s="3" t="s">
        <v>272</v>
      </c>
      <c r="L20678" s="3">
        <v>1.0</v>
      </c>
      <c r="M20678" s="3" t="s">
        <v>30</v>
      </c>
      <c r="N20678" s="3" t="s">
        <v>6735</v>
      </c>
      <c r="O20678" s="3" t="s">
        <v>235</v>
      </c>
      <c r="P20678" s="4">
        <v>21440.0</v>
      </c>
      <c r="Q20678" s="3" t="s">
        <v>33</v>
      </c>
      <c r="R20678" s="3" t="s">
        <v>1030</v>
      </c>
      <c r="S20678" s="3" t="s">
        <v>34</v>
      </c>
    </row>
    <row r="20679">
      <c r="A20679" s="2">
        <v>42318.71491898148</v>
      </c>
      <c r="B20679" s="3">
        <v>3.0</v>
      </c>
      <c r="C20679" s="3" t="s">
        <v>17833</v>
      </c>
      <c r="D20679" s="3" t="s">
        <v>17905</v>
      </c>
      <c r="E20679" s="3" t="s">
        <v>17906</v>
      </c>
      <c r="F20679" s="3">
        <v>6.0</v>
      </c>
      <c r="G20679" s="3">
        <v>4.0</v>
      </c>
      <c r="H20679" s="3" t="s">
        <v>18191</v>
      </c>
      <c r="I20679" s="3" t="s">
        <v>18192</v>
      </c>
      <c r="J20679" s="3" t="s">
        <v>2213</v>
      </c>
      <c r="K20679" s="3" t="s">
        <v>24</v>
      </c>
      <c r="L20679" s="3">
        <v>2.0</v>
      </c>
      <c r="M20679" s="3" t="s">
        <v>25</v>
      </c>
      <c r="N20679" s="3" t="s">
        <v>18254</v>
      </c>
      <c r="O20679" s="3" t="s">
        <v>127</v>
      </c>
      <c r="P20679" s="4">
        <v>25914.0</v>
      </c>
      <c r="Q20679" s="3" t="s">
        <v>37</v>
      </c>
      <c r="S20679" s="3" t="s">
        <v>34</v>
      </c>
    </row>
    <row r="20680">
      <c r="A20680" s="2">
        <v>42318.71491898148</v>
      </c>
      <c r="B20680" s="3">
        <v>3.0</v>
      </c>
      <c r="C20680" s="3" t="s">
        <v>17833</v>
      </c>
      <c r="D20680" s="3" t="s">
        <v>17905</v>
      </c>
      <c r="E20680" s="3" t="s">
        <v>17906</v>
      </c>
      <c r="F20680" s="3">
        <v>6.0</v>
      </c>
      <c r="G20680" s="3">
        <v>4.0</v>
      </c>
      <c r="H20680" s="3" t="s">
        <v>18191</v>
      </c>
      <c r="I20680" s="3" t="s">
        <v>18192</v>
      </c>
      <c r="J20680" s="3" t="s">
        <v>2213</v>
      </c>
      <c r="K20680" s="3" t="s">
        <v>24</v>
      </c>
      <c r="L20680" s="3">
        <v>3.0</v>
      </c>
      <c r="M20680" s="3" t="s">
        <v>30</v>
      </c>
      <c r="N20680" s="3" t="s">
        <v>18255</v>
      </c>
      <c r="O20680" s="3" t="s">
        <v>225</v>
      </c>
      <c r="P20680" s="4">
        <v>25565.0</v>
      </c>
      <c r="Q20680" s="3" t="s">
        <v>115</v>
      </c>
      <c r="S20680" s="3" t="s">
        <v>34</v>
      </c>
    </row>
    <row r="20681">
      <c r="A20681" s="2">
        <v>42318.71491898148</v>
      </c>
      <c r="B20681" s="3">
        <v>3.0</v>
      </c>
      <c r="C20681" s="3" t="s">
        <v>17833</v>
      </c>
      <c r="D20681" s="3" t="s">
        <v>17905</v>
      </c>
      <c r="E20681" s="3" t="s">
        <v>17906</v>
      </c>
      <c r="F20681" s="3">
        <v>6.0</v>
      </c>
      <c r="G20681" s="3">
        <v>4.0</v>
      </c>
      <c r="H20681" s="3" t="s">
        <v>18191</v>
      </c>
      <c r="I20681" s="3" t="s">
        <v>18192</v>
      </c>
      <c r="J20681" s="3" t="s">
        <v>2213</v>
      </c>
      <c r="K20681" s="3" t="s">
        <v>24</v>
      </c>
      <c r="L20681" s="3">
        <v>4.0</v>
      </c>
      <c r="M20681" s="3" t="s">
        <v>25</v>
      </c>
      <c r="N20681" s="3" t="s">
        <v>18256</v>
      </c>
      <c r="O20681" s="3" t="s">
        <v>69</v>
      </c>
      <c r="P20681" s="4">
        <v>22727.0</v>
      </c>
      <c r="Q20681" s="3" t="s">
        <v>37</v>
      </c>
      <c r="S20681" s="3" t="s">
        <v>34</v>
      </c>
    </row>
    <row r="20682">
      <c r="A20682" s="2">
        <v>42318.71491898148</v>
      </c>
      <c r="B20682" s="3">
        <v>3.0</v>
      </c>
      <c r="C20682" s="3" t="s">
        <v>17833</v>
      </c>
      <c r="D20682" s="3" t="s">
        <v>17905</v>
      </c>
      <c r="E20682" s="3" t="s">
        <v>17906</v>
      </c>
      <c r="F20682" s="3">
        <v>6.0</v>
      </c>
      <c r="G20682" s="3">
        <v>4.0</v>
      </c>
      <c r="H20682" s="3" t="s">
        <v>18191</v>
      </c>
      <c r="I20682" s="3" t="s">
        <v>18192</v>
      </c>
      <c r="J20682" s="3" t="s">
        <v>2213</v>
      </c>
      <c r="K20682" s="3" t="s">
        <v>24</v>
      </c>
      <c r="L20682" s="3">
        <v>5.0</v>
      </c>
      <c r="M20682" s="3" t="s">
        <v>30</v>
      </c>
      <c r="N20682" s="3" t="s">
        <v>18257</v>
      </c>
      <c r="O20682" s="3" t="s">
        <v>368</v>
      </c>
      <c r="P20682" s="4">
        <v>26563.0</v>
      </c>
      <c r="Q20682" s="3" t="s">
        <v>52</v>
      </c>
      <c r="S20682" s="3" t="s">
        <v>34</v>
      </c>
    </row>
    <row r="20683">
      <c r="A20683" s="2">
        <v>42318.71491898148</v>
      </c>
      <c r="B20683" s="3">
        <v>3.0</v>
      </c>
      <c r="C20683" s="3" t="s">
        <v>17833</v>
      </c>
      <c r="D20683" s="3" t="s">
        <v>17905</v>
      </c>
      <c r="E20683" s="3" t="s">
        <v>17906</v>
      </c>
      <c r="F20683" s="3">
        <v>6.0</v>
      </c>
      <c r="G20683" s="3">
        <v>4.0</v>
      </c>
      <c r="H20683" s="3" t="s">
        <v>18191</v>
      </c>
      <c r="I20683" s="3" t="s">
        <v>18192</v>
      </c>
      <c r="J20683" s="3" t="s">
        <v>2213</v>
      </c>
      <c r="K20683" s="3" t="s">
        <v>24</v>
      </c>
      <c r="L20683" s="3">
        <v>6.0</v>
      </c>
      <c r="M20683" s="3" t="s">
        <v>25</v>
      </c>
      <c r="N20683" s="3" t="s">
        <v>8503</v>
      </c>
      <c r="O20683" s="3" t="s">
        <v>401</v>
      </c>
      <c r="P20683" s="4">
        <v>26554.0</v>
      </c>
      <c r="Q20683" s="3" t="s">
        <v>52</v>
      </c>
      <c r="S20683" s="3" t="s">
        <v>34</v>
      </c>
    </row>
    <row r="20684">
      <c r="A20684" s="2">
        <v>42318.71491898148</v>
      </c>
      <c r="B20684" s="3">
        <v>3.0</v>
      </c>
      <c r="C20684" s="3" t="s">
        <v>17833</v>
      </c>
      <c r="D20684" s="3" t="s">
        <v>17905</v>
      </c>
      <c r="E20684" s="3" t="s">
        <v>17906</v>
      </c>
      <c r="F20684" s="3">
        <v>6.0</v>
      </c>
      <c r="G20684" s="3">
        <v>4.0</v>
      </c>
      <c r="H20684" s="3" t="s">
        <v>18191</v>
      </c>
      <c r="I20684" s="3" t="s">
        <v>18192</v>
      </c>
      <c r="J20684" s="3" t="s">
        <v>2213</v>
      </c>
      <c r="K20684" s="3" t="s">
        <v>24</v>
      </c>
      <c r="L20684" s="3">
        <v>7.0</v>
      </c>
      <c r="M20684" s="3" t="s">
        <v>30</v>
      </c>
      <c r="N20684" s="3" t="s">
        <v>18258</v>
      </c>
      <c r="O20684" s="3" t="s">
        <v>7750</v>
      </c>
      <c r="P20684" s="4">
        <v>24279.0</v>
      </c>
      <c r="Q20684" s="3" t="s">
        <v>72</v>
      </c>
      <c r="S20684" s="3" t="s">
        <v>34</v>
      </c>
    </row>
    <row r="20685">
      <c r="A20685" s="2">
        <v>42318.71491898148</v>
      </c>
      <c r="B20685" s="3">
        <v>3.0</v>
      </c>
      <c r="C20685" s="3" t="s">
        <v>17833</v>
      </c>
      <c r="D20685" s="3" t="s">
        <v>17905</v>
      </c>
      <c r="E20685" s="3" t="s">
        <v>17906</v>
      </c>
      <c r="F20685" s="3">
        <v>6.0</v>
      </c>
      <c r="G20685" s="3">
        <v>4.0</v>
      </c>
      <c r="H20685" s="3" t="s">
        <v>18191</v>
      </c>
      <c r="I20685" s="3" t="s">
        <v>18192</v>
      </c>
      <c r="J20685" s="3" t="s">
        <v>2213</v>
      </c>
      <c r="K20685" s="3" t="s">
        <v>24</v>
      </c>
      <c r="L20685" s="3">
        <v>8.0</v>
      </c>
      <c r="M20685" s="3" t="s">
        <v>25</v>
      </c>
      <c r="N20685" s="3" t="s">
        <v>18259</v>
      </c>
      <c r="O20685" s="3" t="s">
        <v>664</v>
      </c>
      <c r="P20685" s="4">
        <v>26486.0</v>
      </c>
      <c r="Q20685" s="3" t="s">
        <v>247</v>
      </c>
      <c r="S20685" s="3" t="s">
        <v>34</v>
      </c>
    </row>
    <row r="20686">
      <c r="A20686" s="2">
        <v>42318.71491898148</v>
      </c>
      <c r="B20686" s="3">
        <v>3.0</v>
      </c>
      <c r="C20686" s="3" t="s">
        <v>17833</v>
      </c>
      <c r="D20686" s="3" t="s">
        <v>17905</v>
      </c>
      <c r="E20686" s="3" t="s">
        <v>17906</v>
      </c>
      <c r="F20686" s="3">
        <v>6.0</v>
      </c>
      <c r="G20686" s="3">
        <v>4.0</v>
      </c>
      <c r="H20686" s="3" t="s">
        <v>18191</v>
      </c>
      <c r="I20686" s="3" t="s">
        <v>18192</v>
      </c>
      <c r="J20686" s="3" t="s">
        <v>2213</v>
      </c>
      <c r="K20686" s="3" t="s">
        <v>24</v>
      </c>
      <c r="L20686" s="3">
        <v>9.0</v>
      </c>
      <c r="M20686" s="3" t="s">
        <v>30</v>
      </c>
      <c r="N20686" s="3" t="s">
        <v>18260</v>
      </c>
      <c r="O20686" s="3" t="s">
        <v>18261</v>
      </c>
      <c r="P20686" s="4">
        <v>32579.0</v>
      </c>
      <c r="Q20686" s="3" t="s">
        <v>247</v>
      </c>
      <c r="S20686" s="3" t="s">
        <v>34</v>
      </c>
    </row>
    <row r="20687">
      <c r="A20687" s="2">
        <v>42318.71491898148</v>
      </c>
      <c r="B20687" s="3">
        <v>3.0</v>
      </c>
      <c r="C20687" s="3" t="s">
        <v>17833</v>
      </c>
      <c r="D20687" s="3" t="s">
        <v>17905</v>
      </c>
      <c r="E20687" s="3" t="s">
        <v>17906</v>
      </c>
      <c r="F20687" s="3">
        <v>6.0</v>
      </c>
      <c r="G20687" s="3">
        <v>4.0</v>
      </c>
      <c r="H20687" s="3" t="s">
        <v>18191</v>
      </c>
      <c r="I20687" s="3" t="s">
        <v>18192</v>
      </c>
      <c r="J20687" s="3" t="s">
        <v>2213</v>
      </c>
      <c r="K20687" s="3" t="s">
        <v>24</v>
      </c>
      <c r="L20687" s="3">
        <v>10.0</v>
      </c>
      <c r="M20687" s="3" t="s">
        <v>25</v>
      </c>
      <c r="N20687" s="3" t="s">
        <v>18262</v>
      </c>
      <c r="O20687" s="3" t="s">
        <v>2093</v>
      </c>
      <c r="P20687" s="4">
        <v>21952.0</v>
      </c>
      <c r="Q20687" s="3" t="s">
        <v>205</v>
      </c>
      <c r="S20687" s="3" t="s">
        <v>34</v>
      </c>
    </row>
    <row r="20688">
      <c r="A20688" s="2">
        <v>42318.71491898148</v>
      </c>
      <c r="B20688" s="3">
        <v>3.0</v>
      </c>
      <c r="C20688" s="3" t="s">
        <v>17833</v>
      </c>
      <c r="D20688" s="3" t="s">
        <v>17920</v>
      </c>
      <c r="E20688" s="3" t="s">
        <v>17921</v>
      </c>
      <c r="F20688" s="3">
        <v>6.0</v>
      </c>
      <c r="G20688" s="3">
        <v>4.0</v>
      </c>
      <c r="H20688" s="3" t="s">
        <v>18191</v>
      </c>
      <c r="I20688" s="3" t="s">
        <v>18192</v>
      </c>
      <c r="J20688" s="3" t="s">
        <v>2213</v>
      </c>
      <c r="K20688" s="3" t="s">
        <v>24</v>
      </c>
      <c r="L20688" s="3">
        <v>1.0</v>
      </c>
      <c r="M20688" s="3" t="s">
        <v>25</v>
      </c>
      <c r="N20688" s="3" t="s">
        <v>18263</v>
      </c>
      <c r="O20688" s="3" t="s">
        <v>18264</v>
      </c>
      <c r="P20688" s="4">
        <v>24092.0</v>
      </c>
      <c r="Q20688" s="3" t="s">
        <v>159</v>
      </c>
      <c r="S20688" s="3" t="s">
        <v>29</v>
      </c>
    </row>
    <row r="20689">
      <c r="A20689" s="2">
        <v>42318.71491898148</v>
      </c>
      <c r="B20689" s="3">
        <v>3.0</v>
      </c>
      <c r="C20689" s="3" t="s">
        <v>17833</v>
      </c>
      <c r="D20689" s="3" t="s">
        <v>17920</v>
      </c>
      <c r="E20689" s="3" t="s">
        <v>17921</v>
      </c>
      <c r="F20689" s="3">
        <v>6.0</v>
      </c>
      <c r="G20689" s="3">
        <v>4.0</v>
      </c>
      <c r="H20689" s="3" t="s">
        <v>18191</v>
      </c>
      <c r="I20689" s="3" t="s">
        <v>18192</v>
      </c>
      <c r="J20689" s="3" t="s">
        <v>2213</v>
      </c>
      <c r="K20689" s="3" t="s">
        <v>24</v>
      </c>
      <c r="L20689" s="3">
        <v>2.0</v>
      </c>
      <c r="M20689" s="3" t="s">
        <v>30</v>
      </c>
      <c r="N20689" s="3" t="s">
        <v>18265</v>
      </c>
      <c r="O20689" s="3" t="s">
        <v>742</v>
      </c>
      <c r="P20689" s="4">
        <v>27412.0</v>
      </c>
      <c r="Q20689" s="3" t="s">
        <v>52</v>
      </c>
      <c r="S20689" s="3" t="s">
        <v>34</v>
      </c>
    </row>
    <row r="20690">
      <c r="A20690" s="2">
        <v>42318.71491898148</v>
      </c>
      <c r="B20690" s="3">
        <v>3.0</v>
      </c>
      <c r="C20690" s="3" t="s">
        <v>17833</v>
      </c>
      <c r="D20690" s="3" t="s">
        <v>17920</v>
      </c>
      <c r="E20690" s="3" t="s">
        <v>17921</v>
      </c>
      <c r="F20690" s="3">
        <v>6.0</v>
      </c>
      <c r="G20690" s="3">
        <v>4.0</v>
      </c>
      <c r="H20690" s="3" t="s">
        <v>18191</v>
      </c>
      <c r="I20690" s="3" t="s">
        <v>18192</v>
      </c>
      <c r="J20690" s="3" t="s">
        <v>2213</v>
      </c>
      <c r="K20690" s="3" t="s">
        <v>24</v>
      </c>
      <c r="L20690" s="3">
        <v>3.0</v>
      </c>
      <c r="M20690" s="3" t="s">
        <v>25</v>
      </c>
      <c r="N20690" s="3" t="s">
        <v>17924</v>
      </c>
      <c r="O20690" s="3" t="s">
        <v>18266</v>
      </c>
      <c r="P20690" s="4">
        <v>35379.0</v>
      </c>
      <c r="Q20690" s="3" t="s">
        <v>33</v>
      </c>
      <c r="S20690" s="3" t="s">
        <v>34</v>
      </c>
    </row>
    <row r="20691">
      <c r="A20691" s="2">
        <v>42318.71491898148</v>
      </c>
      <c r="B20691" s="3">
        <v>3.0</v>
      </c>
      <c r="C20691" s="3" t="s">
        <v>17833</v>
      </c>
      <c r="D20691" s="3" t="s">
        <v>17920</v>
      </c>
      <c r="E20691" s="3" t="s">
        <v>17921</v>
      </c>
      <c r="F20691" s="3">
        <v>6.0</v>
      </c>
      <c r="G20691" s="3">
        <v>4.0</v>
      </c>
      <c r="H20691" s="3" t="s">
        <v>18191</v>
      </c>
      <c r="I20691" s="3" t="s">
        <v>18192</v>
      </c>
      <c r="J20691" s="3" t="s">
        <v>2213</v>
      </c>
      <c r="K20691" s="3" t="s">
        <v>24</v>
      </c>
      <c r="L20691" s="3">
        <v>4.0</v>
      </c>
      <c r="M20691" s="3" t="s">
        <v>30</v>
      </c>
      <c r="N20691" s="3" t="s">
        <v>18267</v>
      </c>
      <c r="O20691" s="3" t="s">
        <v>18268</v>
      </c>
      <c r="P20691" s="4">
        <v>35032.0</v>
      </c>
      <c r="Q20691" s="3" t="s">
        <v>191</v>
      </c>
      <c r="S20691" s="3" t="s">
        <v>34</v>
      </c>
    </row>
    <row r="20692">
      <c r="A20692" s="2">
        <v>42318.71491898148</v>
      </c>
      <c r="B20692" s="3">
        <v>3.0</v>
      </c>
      <c r="C20692" s="3" t="s">
        <v>17833</v>
      </c>
      <c r="D20692" s="3" t="s">
        <v>17920</v>
      </c>
      <c r="E20692" s="3" t="s">
        <v>17921</v>
      </c>
      <c r="F20692" s="3">
        <v>6.0</v>
      </c>
      <c r="G20692" s="3">
        <v>4.0</v>
      </c>
      <c r="H20692" s="3" t="s">
        <v>18191</v>
      </c>
      <c r="I20692" s="3" t="s">
        <v>18192</v>
      </c>
      <c r="J20692" s="3" t="s">
        <v>2213</v>
      </c>
      <c r="K20692" s="3" t="s">
        <v>24</v>
      </c>
      <c r="L20692" s="3">
        <v>5.0</v>
      </c>
      <c r="M20692" s="3" t="s">
        <v>25</v>
      </c>
      <c r="N20692" s="3" t="s">
        <v>18269</v>
      </c>
      <c r="O20692" s="3" t="s">
        <v>91</v>
      </c>
      <c r="P20692" s="4">
        <v>25011.0</v>
      </c>
      <c r="Q20692" s="3" t="s">
        <v>40</v>
      </c>
      <c r="S20692" s="3" t="s">
        <v>34</v>
      </c>
    </row>
    <row r="20693">
      <c r="A20693" s="2">
        <v>42318.71491898148</v>
      </c>
      <c r="B20693" s="3">
        <v>3.0</v>
      </c>
      <c r="C20693" s="3" t="s">
        <v>17833</v>
      </c>
      <c r="D20693" s="3" t="s">
        <v>17834</v>
      </c>
      <c r="E20693" s="3" t="s">
        <v>17835</v>
      </c>
      <c r="F20693" s="3">
        <v>7.0</v>
      </c>
      <c r="G20693" s="3">
        <v>5.0</v>
      </c>
      <c r="H20693" s="3" t="s">
        <v>18270</v>
      </c>
      <c r="I20693" s="3" t="s">
        <v>18271</v>
      </c>
      <c r="J20693" s="3" t="s">
        <v>2213</v>
      </c>
      <c r="K20693" s="3" t="s">
        <v>272</v>
      </c>
      <c r="L20693" s="3">
        <v>1.0</v>
      </c>
      <c r="M20693" s="3" t="s">
        <v>25</v>
      </c>
      <c r="N20693" s="3" t="s">
        <v>18272</v>
      </c>
      <c r="O20693" s="3" t="s">
        <v>91</v>
      </c>
      <c r="P20693" s="4">
        <v>23152.0</v>
      </c>
      <c r="Q20693" s="3" t="s">
        <v>37</v>
      </c>
      <c r="R20693" s="3" t="s">
        <v>1017</v>
      </c>
      <c r="S20693" s="3" t="s">
        <v>29</v>
      </c>
    </row>
    <row r="20694">
      <c r="A20694" s="2">
        <v>42318.71491898148</v>
      </c>
      <c r="B20694" s="3">
        <v>3.0</v>
      </c>
      <c r="C20694" s="3" t="s">
        <v>17833</v>
      </c>
      <c r="D20694" s="3" t="s">
        <v>17834</v>
      </c>
      <c r="E20694" s="3" t="s">
        <v>17835</v>
      </c>
      <c r="F20694" s="3">
        <v>7.0</v>
      </c>
      <c r="G20694" s="3">
        <v>5.0</v>
      </c>
      <c r="H20694" s="3" t="s">
        <v>18270</v>
      </c>
      <c r="I20694" s="3" t="s">
        <v>18271</v>
      </c>
      <c r="J20694" s="3" t="s">
        <v>2213</v>
      </c>
      <c r="K20694" s="3" t="s">
        <v>24</v>
      </c>
      <c r="L20694" s="3">
        <v>2.0</v>
      </c>
      <c r="M20694" s="3" t="s">
        <v>30</v>
      </c>
      <c r="N20694" s="3" t="s">
        <v>18095</v>
      </c>
      <c r="O20694" s="3" t="s">
        <v>1879</v>
      </c>
      <c r="P20694" s="4">
        <v>20999.0</v>
      </c>
      <c r="Q20694" s="3" t="s">
        <v>72</v>
      </c>
      <c r="S20694" s="3" t="s">
        <v>34</v>
      </c>
    </row>
    <row r="20695">
      <c r="A20695" s="2">
        <v>42318.71491898148</v>
      </c>
      <c r="B20695" s="3">
        <v>3.0</v>
      </c>
      <c r="C20695" s="3" t="s">
        <v>17833</v>
      </c>
      <c r="D20695" s="3" t="s">
        <v>17834</v>
      </c>
      <c r="E20695" s="3" t="s">
        <v>17835</v>
      </c>
      <c r="F20695" s="3">
        <v>7.0</v>
      </c>
      <c r="G20695" s="3">
        <v>5.0</v>
      </c>
      <c r="H20695" s="3" t="s">
        <v>18270</v>
      </c>
      <c r="I20695" s="3" t="s">
        <v>18271</v>
      </c>
      <c r="J20695" s="3" t="s">
        <v>2213</v>
      </c>
      <c r="K20695" s="3" t="s">
        <v>24</v>
      </c>
      <c r="L20695" s="3">
        <v>3.0</v>
      </c>
      <c r="M20695" s="3" t="s">
        <v>25</v>
      </c>
      <c r="N20695" s="3" t="s">
        <v>18273</v>
      </c>
      <c r="O20695" s="3" t="s">
        <v>18274</v>
      </c>
      <c r="P20695" s="4">
        <v>20525.0</v>
      </c>
      <c r="Q20695" s="3" t="s">
        <v>345</v>
      </c>
      <c r="S20695" s="3" t="s">
        <v>29</v>
      </c>
    </row>
    <row r="20696">
      <c r="A20696" s="2">
        <v>42318.71491898148</v>
      </c>
      <c r="B20696" s="3">
        <v>3.0</v>
      </c>
      <c r="C20696" s="3" t="s">
        <v>17833</v>
      </c>
      <c r="D20696" s="3" t="s">
        <v>17834</v>
      </c>
      <c r="E20696" s="3" t="s">
        <v>17835</v>
      </c>
      <c r="F20696" s="3">
        <v>7.0</v>
      </c>
      <c r="G20696" s="3">
        <v>5.0</v>
      </c>
      <c r="H20696" s="3" t="s">
        <v>18270</v>
      </c>
      <c r="I20696" s="3" t="s">
        <v>18271</v>
      </c>
      <c r="J20696" s="3" t="s">
        <v>2213</v>
      </c>
      <c r="K20696" s="3" t="s">
        <v>24</v>
      </c>
      <c r="L20696" s="3">
        <v>4.0</v>
      </c>
      <c r="M20696" s="3" t="s">
        <v>30</v>
      </c>
      <c r="N20696" s="3" t="s">
        <v>18275</v>
      </c>
      <c r="O20696" s="3" t="s">
        <v>1318</v>
      </c>
      <c r="P20696" s="4">
        <v>25618.0</v>
      </c>
      <c r="Q20696" s="3" t="s">
        <v>52</v>
      </c>
      <c r="S20696" s="3" t="s">
        <v>34</v>
      </c>
    </row>
    <row r="20697">
      <c r="A20697" s="2">
        <v>42318.71491898148</v>
      </c>
      <c r="B20697" s="3">
        <v>3.0</v>
      </c>
      <c r="C20697" s="3" t="s">
        <v>17833</v>
      </c>
      <c r="D20697" s="3" t="s">
        <v>17834</v>
      </c>
      <c r="E20697" s="3" t="s">
        <v>17835</v>
      </c>
      <c r="F20697" s="3">
        <v>7.0</v>
      </c>
      <c r="G20697" s="3">
        <v>5.0</v>
      </c>
      <c r="H20697" s="3" t="s">
        <v>18270</v>
      </c>
      <c r="I20697" s="3" t="s">
        <v>18271</v>
      </c>
      <c r="J20697" s="3" t="s">
        <v>2213</v>
      </c>
      <c r="K20697" s="3" t="s">
        <v>24</v>
      </c>
      <c r="L20697" s="3">
        <v>5.0</v>
      </c>
      <c r="M20697" s="3" t="s">
        <v>25</v>
      </c>
      <c r="N20697" s="3" t="s">
        <v>18276</v>
      </c>
      <c r="O20697" s="3" t="s">
        <v>1568</v>
      </c>
      <c r="P20697" s="4">
        <v>30055.0</v>
      </c>
      <c r="Q20697" s="3" t="s">
        <v>169</v>
      </c>
      <c r="S20697" s="3" t="s">
        <v>34</v>
      </c>
    </row>
    <row r="20698">
      <c r="A20698" s="2">
        <v>42318.71491898148</v>
      </c>
      <c r="B20698" s="3">
        <v>3.0</v>
      </c>
      <c r="C20698" s="3" t="s">
        <v>17833</v>
      </c>
      <c r="D20698" s="3" t="s">
        <v>17834</v>
      </c>
      <c r="E20698" s="3" t="s">
        <v>17835</v>
      </c>
      <c r="F20698" s="3">
        <v>7.0</v>
      </c>
      <c r="G20698" s="3">
        <v>5.0</v>
      </c>
      <c r="H20698" s="3" t="s">
        <v>18270</v>
      </c>
      <c r="I20698" s="3" t="s">
        <v>18271</v>
      </c>
      <c r="J20698" s="3" t="s">
        <v>2213</v>
      </c>
      <c r="K20698" s="3" t="s">
        <v>24</v>
      </c>
      <c r="L20698" s="3">
        <v>6.0</v>
      </c>
      <c r="M20698" s="3" t="s">
        <v>30</v>
      </c>
      <c r="N20698" s="3" t="s">
        <v>18277</v>
      </c>
      <c r="O20698" s="3" t="s">
        <v>511</v>
      </c>
      <c r="P20698" s="4">
        <v>31793.0</v>
      </c>
      <c r="Q20698" s="3" t="s">
        <v>40</v>
      </c>
      <c r="S20698" s="3" t="s">
        <v>34</v>
      </c>
    </row>
    <row r="20699">
      <c r="A20699" s="2">
        <v>42318.71491898148</v>
      </c>
      <c r="B20699" s="3">
        <v>3.0</v>
      </c>
      <c r="C20699" s="3" t="s">
        <v>17833</v>
      </c>
      <c r="D20699" s="3" t="s">
        <v>17834</v>
      </c>
      <c r="E20699" s="3" t="s">
        <v>17835</v>
      </c>
      <c r="F20699" s="3">
        <v>7.0</v>
      </c>
      <c r="G20699" s="3">
        <v>5.0</v>
      </c>
      <c r="H20699" s="3" t="s">
        <v>18270</v>
      </c>
      <c r="I20699" s="3" t="s">
        <v>18271</v>
      </c>
      <c r="J20699" s="3" t="s">
        <v>2213</v>
      </c>
      <c r="K20699" s="3" t="s">
        <v>24</v>
      </c>
      <c r="L20699" s="3">
        <v>7.0</v>
      </c>
      <c r="M20699" s="3" t="s">
        <v>25</v>
      </c>
      <c r="N20699" s="3" t="s">
        <v>18278</v>
      </c>
      <c r="O20699" s="3" t="s">
        <v>18279</v>
      </c>
      <c r="P20699" s="4">
        <v>29084.0</v>
      </c>
      <c r="Q20699" s="3" t="s">
        <v>37</v>
      </c>
      <c r="S20699" s="3" t="s">
        <v>34</v>
      </c>
    </row>
    <row r="20700">
      <c r="A20700" s="2">
        <v>42318.71491898148</v>
      </c>
      <c r="B20700" s="3">
        <v>3.0</v>
      </c>
      <c r="C20700" s="3" t="s">
        <v>17833</v>
      </c>
      <c r="D20700" s="3" t="s">
        <v>17834</v>
      </c>
      <c r="E20700" s="3" t="s">
        <v>17835</v>
      </c>
      <c r="F20700" s="3">
        <v>7.0</v>
      </c>
      <c r="G20700" s="3">
        <v>5.0</v>
      </c>
      <c r="H20700" s="3" t="s">
        <v>18270</v>
      </c>
      <c r="I20700" s="3" t="s">
        <v>18271</v>
      </c>
      <c r="J20700" s="3" t="s">
        <v>2213</v>
      </c>
      <c r="K20700" s="3" t="s">
        <v>24</v>
      </c>
      <c r="L20700" s="3">
        <v>8.0</v>
      </c>
      <c r="M20700" s="3" t="s">
        <v>30</v>
      </c>
      <c r="N20700" s="3" t="s">
        <v>18280</v>
      </c>
      <c r="O20700" s="3" t="s">
        <v>18281</v>
      </c>
      <c r="P20700" s="4">
        <v>26773.0</v>
      </c>
      <c r="Q20700" s="3" t="s">
        <v>115</v>
      </c>
      <c r="S20700" s="3" t="s">
        <v>34</v>
      </c>
    </row>
    <row r="20701">
      <c r="A20701" s="2">
        <v>42318.71491898148</v>
      </c>
      <c r="B20701" s="3">
        <v>3.0</v>
      </c>
      <c r="C20701" s="3" t="s">
        <v>17833</v>
      </c>
      <c r="D20701" s="3" t="s">
        <v>17834</v>
      </c>
      <c r="E20701" s="3" t="s">
        <v>17835</v>
      </c>
      <c r="F20701" s="3">
        <v>7.0</v>
      </c>
      <c r="G20701" s="3">
        <v>5.0</v>
      </c>
      <c r="H20701" s="3" t="s">
        <v>18270</v>
      </c>
      <c r="I20701" s="3" t="s">
        <v>18271</v>
      </c>
      <c r="J20701" s="3" t="s">
        <v>2213</v>
      </c>
      <c r="K20701" s="3" t="s">
        <v>24</v>
      </c>
      <c r="L20701" s="3">
        <v>9.0</v>
      </c>
      <c r="M20701" s="3" t="s">
        <v>25</v>
      </c>
      <c r="N20701" s="3" t="s">
        <v>18231</v>
      </c>
      <c r="O20701" s="3" t="s">
        <v>417</v>
      </c>
      <c r="P20701" s="4">
        <v>20343.0</v>
      </c>
      <c r="Q20701" s="3" t="s">
        <v>37</v>
      </c>
      <c r="S20701" s="3" t="s">
        <v>34</v>
      </c>
    </row>
    <row r="20702">
      <c r="A20702" s="2">
        <v>42318.71491898148</v>
      </c>
      <c r="B20702" s="3">
        <v>3.0</v>
      </c>
      <c r="C20702" s="3" t="s">
        <v>17833</v>
      </c>
      <c r="D20702" s="3" t="s">
        <v>17834</v>
      </c>
      <c r="E20702" s="3" t="s">
        <v>17835</v>
      </c>
      <c r="F20702" s="3">
        <v>7.0</v>
      </c>
      <c r="G20702" s="3">
        <v>5.0</v>
      </c>
      <c r="H20702" s="3" t="s">
        <v>18270</v>
      </c>
      <c r="I20702" s="3" t="s">
        <v>18271</v>
      </c>
      <c r="J20702" s="3" t="s">
        <v>2213</v>
      </c>
      <c r="K20702" s="3" t="s">
        <v>24</v>
      </c>
      <c r="L20702" s="3">
        <v>10.0</v>
      </c>
      <c r="M20702" s="3" t="s">
        <v>30</v>
      </c>
      <c r="N20702" s="3" t="s">
        <v>18282</v>
      </c>
      <c r="O20702" s="3" t="s">
        <v>18283</v>
      </c>
      <c r="P20702" s="4">
        <v>20514.0</v>
      </c>
      <c r="Q20702" s="3" t="s">
        <v>132</v>
      </c>
      <c r="S20702" s="3" t="s">
        <v>34</v>
      </c>
    </row>
    <row r="20703">
      <c r="A20703" s="2">
        <v>42318.71491898148</v>
      </c>
      <c r="B20703" s="3">
        <v>3.0</v>
      </c>
      <c r="C20703" s="3" t="s">
        <v>17833</v>
      </c>
      <c r="D20703" s="3" t="s">
        <v>17834</v>
      </c>
      <c r="E20703" s="3" t="s">
        <v>17835</v>
      </c>
      <c r="F20703" s="3">
        <v>7.0</v>
      </c>
      <c r="G20703" s="3">
        <v>5.0</v>
      </c>
      <c r="H20703" s="3" t="s">
        <v>18270</v>
      </c>
      <c r="I20703" s="3" t="s">
        <v>18271</v>
      </c>
      <c r="J20703" s="3" t="s">
        <v>2213</v>
      </c>
      <c r="K20703" s="3" t="s">
        <v>24</v>
      </c>
      <c r="L20703" s="3">
        <v>11.0</v>
      </c>
      <c r="M20703" s="3" t="s">
        <v>25</v>
      </c>
      <c r="N20703" s="3" t="s">
        <v>17866</v>
      </c>
      <c r="O20703" s="3" t="s">
        <v>251</v>
      </c>
      <c r="P20703" s="4">
        <v>35359.0</v>
      </c>
      <c r="Q20703" s="3" t="s">
        <v>40</v>
      </c>
      <c r="S20703" s="3" t="s">
        <v>34</v>
      </c>
    </row>
    <row r="20704">
      <c r="A20704" s="2">
        <v>42318.71491898148</v>
      </c>
      <c r="B20704" s="3">
        <v>3.0</v>
      </c>
      <c r="C20704" s="3" t="s">
        <v>17833</v>
      </c>
      <c r="D20704" s="3" t="s">
        <v>17834</v>
      </c>
      <c r="E20704" s="3" t="s">
        <v>17835</v>
      </c>
      <c r="F20704" s="3">
        <v>7.0</v>
      </c>
      <c r="G20704" s="3">
        <v>5.0</v>
      </c>
      <c r="H20704" s="3" t="s">
        <v>18270</v>
      </c>
      <c r="I20704" s="3" t="s">
        <v>18271</v>
      </c>
      <c r="J20704" s="3" t="s">
        <v>2213</v>
      </c>
      <c r="K20704" s="3" t="s">
        <v>24</v>
      </c>
      <c r="L20704" s="3">
        <v>12.0</v>
      </c>
      <c r="M20704" s="3" t="s">
        <v>30</v>
      </c>
      <c r="N20704" s="3" t="s">
        <v>18284</v>
      </c>
      <c r="O20704" s="3" t="s">
        <v>18285</v>
      </c>
      <c r="P20704" s="4">
        <v>25118.0</v>
      </c>
      <c r="Q20704" s="3" t="s">
        <v>43</v>
      </c>
      <c r="S20704" s="3" t="s">
        <v>34</v>
      </c>
    </row>
    <row r="20705">
      <c r="A20705" s="2">
        <v>42318.71491898148</v>
      </c>
      <c r="B20705" s="3">
        <v>3.0</v>
      </c>
      <c r="C20705" s="3" t="s">
        <v>17833</v>
      </c>
      <c r="D20705" s="3" t="s">
        <v>17834</v>
      </c>
      <c r="E20705" s="3" t="s">
        <v>17835</v>
      </c>
      <c r="F20705" s="3">
        <v>7.0</v>
      </c>
      <c r="G20705" s="3">
        <v>5.0</v>
      </c>
      <c r="H20705" s="3" t="s">
        <v>18270</v>
      </c>
      <c r="I20705" s="3" t="s">
        <v>18271</v>
      </c>
      <c r="J20705" s="3" t="s">
        <v>2213</v>
      </c>
      <c r="K20705" s="3" t="s">
        <v>24</v>
      </c>
      <c r="L20705" s="3">
        <v>13.0</v>
      </c>
      <c r="M20705" s="3" t="s">
        <v>25</v>
      </c>
      <c r="N20705" s="3" t="s">
        <v>2919</v>
      </c>
      <c r="O20705" s="3" t="s">
        <v>18286</v>
      </c>
      <c r="P20705" s="4">
        <v>35242.0</v>
      </c>
      <c r="Q20705" s="3" t="s">
        <v>191</v>
      </c>
      <c r="S20705" s="3" t="s">
        <v>34</v>
      </c>
    </row>
    <row r="20706">
      <c r="A20706" s="2">
        <v>42318.71491898148</v>
      </c>
      <c r="B20706" s="3">
        <v>3.0</v>
      </c>
      <c r="C20706" s="3" t="s">
        <v>17833</v>
      </c>
      <c r="D20706" s="3" t="s">
        <v>17834</v>
      </c>
      <c r="E20706" s="3" t="s">
        <v>17835</v>
      </c>
      <c r="F20706" s="3">
        <v>7.0</v>
      </c>
      <c r="G20706" s="3">
        <v>5.0</v>
      </c>
      <c r="H20706" s="3" t="s">
        <v>18270</v>
      </c>
      <c r="I20706" s="3" t="s">
        <v>18271</v>
      </c>
      <c r="J20706" s="3" t="s">
        <v>2213</v>
      </c>
      <c r="K20706" s="3" t="s">
        <v>24</v>
      </c>
      <c r="L20706" s="3">
        <v>14.0</v>
      </c>
      <c r="M20706" s="3" t="s">
        <v>30</v>
      </c>
      <c r="N20706" s="3" t="s">
        <v>17853</v>
      </c>
      <c r="O20706" s="3" t="s">
        <v>18287</v>
      </c>
      <c r="P20706" s="4">
        <v>19177.0</v>
      </c>
      <c r="Q20706" s="3" t="s">
        <v>105</v>
      </c>
      <c r="S20706" s="3" t="s">
        <v>34</v>
      </c>
    </row>
    <row r="20707">
      <c r="A20707" s="2">
        <v>42318.71491898148</v>
      </c>
      <c r="B20707" s="3">
        <v>3.0</v>
      </c>
      <c r="C20707" s="3" t="s">
        <v>17833</v>
      </c>
      <c r="D20707" s="3" t="s">
        <v>17854</v>
      </c>
      <c r="E20707" s="3" t="s">
        <v>17855</v>
      </c>
      <c r="F20707" s="3">
        <v>7.0</v>
      </c>
      <c r="G20707" s="3">
        <v>5.0</v>
      </c>
      <c r="H20707" s="3" t="s">
        <v>18270</v>
      </c>
      <c r="I20707" s="3" t="s">
        <v>18271</v>
      </c>
      <c r="J20707" s="3" t="s">
        <v>2213</v>
      </c>
      <c r="K20707" s="3" t="s">
        <v>24</v>
      </c>
      <c r="L20707" s="3">
        <v>1.0</v>
      </c>
      <c r="M20707" s="3" t="s">
        <v>30</v>
      </c>
      <c r="N20707" s="3" t="s">
        <v>18288</v>
      </c>
      <c r="O20707" s="3" t="s">
        <v>18289</v>
      </c>
      <c r="P20707" s="4">
        <v>24532.0</v>
      </c>
      <c r="Q20707" s="3" t="s">
        <v>189</v>
      </c>
      <c r="S20707" s="3" t="s">
        <v>34</v>
      </c>
    </row>
    <row r="20708">
      <c r="A20708" s="2">
        <v>42318.71491898148</v>
      </c>
      <c r="B20708" s="3">
        <v>3.0</v>
      </c>
      <c r="C20708" s="3" t="s">
        <v>17833</v>
      </c>
      <c r="D20708" s="3" t="s">
        <v>17854</v>
      </c>
      <c r="E20708" s="3" t="s">
        <v>17855</v>
      </c>
      <c r="F20708" s="3">
        <v>7.0</v>
      </c>
      <c r="G20708" s="3">
        <v>5.0</v>
      </c>
      <c r="H20708" s="3" t="s">
        <v>18270</v>
      </c>
      <c r="I20708" s="3" t="s">
        <v>18271</v>
      </c>
      <c r="J20708" s="3" t="s">
        <v>2213</v>
      </c>
      <c r="K20708" s="3" t="s">
        <v>24</v>
      </c>
      <c r="L20708" s="3">
        <v>2.0</v>
      </c>
      <c r="M20708" s="3" t="s">
        <v>25</v>
      </c>
      <c r="N20708" s="3" t="s">
        <v>17842</v>
      </c>
      <c r="O20708" s="3" t="s">
        <v>18290</v>
      </c>
      <c r="P20708" s="4">
        <v>24358.0</v>
      </c>
      <c r="Q20708" s="3" t="s">
        <v>46</v>
      </c>
      <c r="S20708" s="3" t="s">
        <v>34</v>
      </c>
    </row>
    <row r="20709">
      <c r="A20709" s="2">
        <v>42318.71491898148</v>
      </c>
      <c r="B20709" s="3">
        <v>3.0</v>
      </c>
      <c r="C20709" s="3" t="s">
        <v>17833</v>
      </c>
      <c r="D20709" s="3" t="s">
        <v>17854</v>
      </c>
      <c r="E20709" s="3" t="s">
        <v>17855</v>
      </c>
      <c r="F20709" s="3">
        <v>7.0</v>
      </c>
      <c r="G20709" s="3">
        <v>5.0</v>
      </c>
      <c r="H20709" s="3" t="s">
        <v>18270</v>
      </c>
      <c r="I20709" s="3" t="s">
        <v>18271</v>
      </c>
      <c r="J20709" s="3" t="s">
        <v>2213</v>
      </c>
      <c r="K20709" s="3" t="s">
        <v>24</v>
      </c>
      <c r="L20709" s="3">
        <v>3.0</v>
      </c>
      <c r="M20709" s="3" t="s">
        <v>30</v>
      </c>
      <c r="N20709" s="3" t="s">
        <v>432</v>
      </c>
      <c r="O20709" s="3" t="s">
        <v>174</v>
      </c>
      <c r="P20709" s="4">
        <v>27181.0</v>
      </c>
      <c r="Q20709" s="3" t="s">
        <v>72</v>
      </c>
      <c r="S20709" s="3" t="s">
        <v>34</v>
      </c>
    </row>
    <row r="20710">
      <c r="A20710" s="2">
        <v>42318.71491898148</v>
      </c>
      <c r="B20710" s="3">
        <v>3.0</v>
      </c>
      <c r="C20710" s="3" t="s">
        <v>17833</v>
      </c>
      <c r="D20710" s="3" t="s">
        <v>17854</v>
      </c>
      <c r="E20710" s="3" t="s">
        <v>17855</v>
      </c>
      <c r="F20710" s="3">
        <v>7.0</v>
      </c>
      <c r="G20710" s="3">
        <v>5.0</v>
      </c>
      <c r="H20710" s="3" t="s">
        <v>18270</v>
      </c>
      <c r="I20710" s="3" t="s">
        <v>18271</v>
      </c>
      <c r="J20710" s="3" t="s">
        <v>2213</v>
      </c>
      <c r="K20710" s="3" t="s">
        <v>24</v>
      </c>
      <c r="L20710" s="3">
        <v>4.0</v>
      </c>
      <c r="M20710" s="3" t="s">
        <v>25</v>
      </c>
      <c r="N20710" s="3" t="s">
        <v>18291</v>
      </c>
      <c r="O20710" s="3" t="s">
        <v>2188</v>
      </c>
      <c r="P20710" s="4">
        <v>21166.0</v>
      </c>
      <c r="Q20710" s="3" t="s">
        <v>60</v>
      </c>
      <c r="S20710" s="3" t="s">
        <v>34</v>
      </c>
    </row>
    <row r="20711">
      <c r="A20711" s="2">
        <v>42318.71491898148</v>
      </c>
      <c r="B20711" s="3">
        <v>3.0</v>
      </c>
      <c r="C20711" s="3" t="s">
        <v>17833</v>
      </c>
      <c r="D20711" s="3" t="s">
        <v>17854</v>
      </c>
      <c r="E20711" s="3" t="s">
        <v>17855</v>
      </c>
      <c r="F20711" s="3">
        <v>7.0</v>
      </c>
      <c r="G20711" s="3">
        <v>5.0</v>
      </c>
      <c r="H20711" s="3" t="s">
        <v>18270</v>
      </c>
      <c r="I20711" s="3" t="s">
        <v>18271</v>
      </c>
      <c r="J20711" s="3" t="s">
        <v>2213</v>
      </c>
      <c r="K20711" s="3" t="s">
        <v>24</v>
      </c>
      <c r="L20711" s="3">
        <v>5.0</v>
      </c>
      <c r="M20711" s="3" t="s">
        <v>30</v>
      </c>
      <c r="N20711" s="3" t="s">
        <v>18292</v>
      </c>
      <c r="O20711" s="3" t="s">
        <v>18293</v>
      </c>
      <c r="P20711" s="4">
        <v>30296.0</v>
      </c>
      <c r="Q20711" s="3" t="s">
        <v>52</v>
      </c>
      <c r="S20711" s="3" t="s">
        <v>34</v>
      </c>
    </row>
    <row r="20712">
      <c r="A20712" s="2">
        <v>42318.71491898148</v>
      </c>
      <c r="B20712" s="3">
        <v>3.0</v>
      </c>
      <c r="C20712" s="3" t="s">
        <v>17833</v>
      </c>
      <c r="D20712" s="3" t="s">
        <v>17854</v>
      </c>
      <c r="E20712" s="3" t="s">
        <v>17855</v>
      </c>
      <c r="F20712" s="3">
        <v>7.0</v>
      </c>
      <c r="G20712" s="3">
        <v>5.0</v>
      </c>
      <c r="H20712" s="3" t="s">
        <v>18270</v>
      </c>
      <c r="I20712" s="3" t="s">
        <v>18271</v>
      </c>
      <c r="J20712" s="3" t="s">
        <v>2213</v>
      </c>
      <c r="K20712" s="3" t="s">
        <v>24</v>
      </c>
      <c r="L20712" s="3">
        <v>6.0</v>
      </c>
      <c r="M20712" s="3" t="s">
        <v>25</v>
      </c>
      <c r="N20712" s="3" t="s">
        <v>18294</v>
      </c>
      <c r="O20712" s="3" t="s">
        <v>8479</v>
      </c>
      <c r="P20712" s="4">
        <v>28335.0</v>
      </c>
      <c r="Q20712" s="3" t="s">
        <v>132</v>
      </c>
      <c r="S20712" s="3" t="s">
        <v>34</v>
      </c>
    </row>
    <row r="20713">
      <c r="A20713" s="2">
        <v>42318.71491898148</v>
      </c>
      <c r="B20713" s="3">
        <v>3.0</v>
      </c>
      <c r="C20713" s="3" t="s">
        <v>17833</v>
      </c>
      <c r="D20713" s="3" t="s">
        <v>17854</v>
      </c>
      <c r="E20713" s="3" t="s">
        <v>17855</v>
      </c>
      <c r="F20713" s="3">
        <v>7.0</v>
      </c>
      <c r="G20713" s="3">
        <v>5.0</v>
      </c>
      <c r="H20713" s="3" t="s">
        <v>18270</v>
      </c>
      <c r="I20713" s="3" t="s">
        <v>18271</v>
      </c>
      <c r="J20713" s="3" t="s">
        <v>2213</v>
      </c>
      <c r="K20713" s="3" t="s">
        <v>24</v>
      </c>
      <c r="L20713" s="3">
        <v>7.0</v>
      </c>
      <c r="M20713" s="3" t="s">
        <v>30</v>
      </c>
      <c r="N20713" s="3" t="s">
        <v>18295</v>
      </c>
      <c r="O20713" s="3" t="s">
        <v>85</v>
      </c>
      <c r="P20713" s="4">
        <v>25275.0</v>
      </c>
      <c r="Q20713" s="3" t="s">
        <v>352</v>
      </c>
      <c r="S20713" s="3" t="s">
        <v>34</v>
      </c>
    </row>
    <row r="20714">
      <c r="A20714" s="2">
        <v>42318.71491898148</v>
      </c>
      <c r="B20714" s="3">
        <v>3.0</v>
      </c>
      <c r="C20714" s="3" t="s">
        <v>17833</v>
      </c>
      <c r="D20714" s="3" t="s">
        <v>17854</v>
      </c>
      <c r="E20714" s="3" t="s">
        <v>17855</v>
      </c>
      <c r="F20714" s="3">
        <v>7.0</v>
      </c>
      <c r="G20714" s="3">
        <v>5.0</v>
      </c>
      <c r="H20714" s="3" t="s">
        <v>18270</v>
      </c>
      <c r="I20714" s="3" t="s">
        <v>18271</v>
      </c>
      <c r="J20714" s="3" t="s">
        <v>2213</v>
      </c>
      <c r="K20714" s="3" t="s">
        <v>24</v>
      </c>
      <c r="L20714" s="3">
        <v>8.0</v>
      </c>
      <c r="M20714" s="3" t="s">
        <v>25</v>
      </c>
      <c r="N20714" s="3" t="s">
        <v>18296</v>
      </c>
      <c r="O20714" s="3" t="s">
        <v>204</v>
      </c>
      <c r="P20714" s="4">
        <v>20783.0</v>
      </c>
      <c r="Q20714" s="3" t="s">
        <v>205</v>
      </c>
      <c r="S20714" s="3" t="s">
        <v>34</v>
      </c>
    </row>
    <row r="20715">
      <c r="A20715" s="2">
        <v>42318.71491898148</v>
      </c>
      <c r="B20715" s="3">
        <v>3.0</v>
      </c>
      <c r="C20715" s="3" t="s">
        <v>17833</v>
      </c>
      <c r="D20715" s="3" t="s">
        <v>17854</v>
      </c>
      <c r="E20715" s="3" t="s">
        <v>17855</v>
      </c>
      <c r="F20715" s="3">
        <v>7.0</v>
      </c>
      <c r="G20715" s="3">
        <v>5.0</v>
      </c>
      <c r="H20715" s="3" t="s">
        <v>18270</v>
      </c>
      <c r="I20715" s="3" t="s">
        <v>18271</v>
      </c>
      <c r="J20715" s="3" t="s">
        <v>2213</v>
      </c>
      <c r="K20715" s="3" t="s">
        <v>24</v>
      </c>
      <c r="L20715" s="3">
        <v>9.0</v>
      </c>
      <c r="M20715" s="3" t="s">
        <v>30</v>
      </c>
      <c r="N20715" s="3" t="s">
        <v>18297</v>
      </c>
      <c r="O20715" s="3" t="s">
        <v>215</v>
      </c>
      <c r="P20715" s="4">
        <v>24829.0</v>
      </c>
      <c r="Q20715" s="3" t="s">
        <v>132</v>
      </c>
      <c r="S20715" s="3" t="s">
        <v>34</v>
      </c>
    </row>
    <row r="20716">
      <c r="A20716" s="2">
        <v>42318.71491898148</v>
      </c>
      <c r="B20716" s="3">
        <v>3.0</v>
      </c>
      <c r="C20716" s="3" t="s">
        <v>17833</v>
      </c>
      <c r="D20716" s="3" t="s">
        <v>17854</v>
      </c>
      <c r="E20716" s="3" t="s">
        <v>17855</v>
      </c>
      <c r="F20716" s="3">
        <v>7.0</v>
      </c>
      <c r="G20716" s="3">
        <v>5.0</v>
      </c>
      <c r="H20716" s="3" t="s">
        <v>18270</v>
      </c>
      <c r="I20716" s="3" t="s">
        <v>18271</v>
      </c>
      <c r="J20716" s="3" t="s">
        <v>2213</v>
      </c>
      <c r="K20716" s="3" t="s">
        <v>24</v>
      </c>
      <c r="L20716" s="3">
        <v>10.0</v>
      </c>
      <c r="M20716" s="3" t="s">
        <v>25</v>
      </c>
      <c r="N20716" s="3" t="s">
        <v>18298</v>
      </c>
      <c r="O20716" s="3" t="s">
        <v>18299</v>
      </c>
      <c r="P20716" s="4">
        <v>31788.0</v>
      </c>
      <c r="Q20716" s="3" t="s">
        <v>247</v>
      </c>
      <c r="S20716" s="3" t="s">
        <v>34</v>
      </c>
    </row>
    <row r="20717">
      <c r="A20717" s="2">
        <v>42318.71491898148</v>
      </c>
      <c r="B20717" s="3">
        <v>3.0</v>
      </c>
      <c r="C20717" s="3" t="s">
        <v>17833</v>
      </c>
      <c r="D20717" s="3" t="s">
        <v>17854</v>
      </c>
      <c r="E20717" s="3" t="s">
        <v>17855</v>
      </c>
      <c r="F20717" s="3">
        <v>7.0</v>
      </c>
      <c r="G20717" s="3">
        <v>5.0</v>
      </c>
      <c r="H20717" s="3" t="s">
        <v>18270</v>
      </c>
      <c r="I20717" s="3" t="s">
        <v>18271</v>
      </c>
      <c r="J20717" s="3" t="s">
        <v>2213</v>
      </c>
      <c r="K20717" s="3" t="s">
        <v>24</v>
      </c>
      <c r="L20717" s="3">
        <v>11.0</v>
      </c>
      <c r="M20717" s="3" t="s">
        <v>30</v>
      </c>
      <c r="N20717" s="3" t="s">
        <v>18300</v>
      </c>
      <c r="O20717" s="3" t="s">
        <v>10770</v>
      </c>
      <c r="P20717" s="4">
        <v>29148.0</v>
      </c>
      <c r="Q20717" s="3" t="s">
        <v>40</v>
      </c>
      <c r="S20717" s="3" t="s">
        <v>34</v>
      </c>
    </row>
    <row r="20718">
      <c r="A20718" s="2">
        <v>42318.71491898148</v>
      </c>
      <c r="B20718" s="3">
        <v>3.0</v>
      </c>
      <c r="C20718" s="3" t="s">
        <v>17833</v>
      </c>
      <c r="D20718" s="3" t="s">
        <v>17854</v>
      </c>
      <c r="E20718" s="3" t="s">
        <v>17855</v>
      </c>
      <c r="F20718" s="3">
        <v>7.0</v>
      </c>
      <c r="G20718" s="3">
        <v>5.0</v>
      </c>
      <c r="H20718" s="3" t="s">
        <v>18270</v>
      </c>
      <c r="I20718" s="3" t="s">
        <v>18271</v>
      </c>
      <c r="J20718" s="3" t="s">
        <v>2213</v>
      </c>
      <c r="K20718" s="3" t="s">
        <v>24</v>
      </c>
      <c r="L20718" s="3">
        <v>12.0</v>
      </c>
      <c r="M20718" s="3" t="s">
        <v>25</v>
      </c>
      <c r="N20718" s="3" t="s">
        <v>18301</v>
      </c>
      <c r="O20718" s="3" t="s">
        <v>377</v>
      </c>
      <c r="P20718" s="4">
        <v>26289.0</v>
      </c>
      <c r="Q20718" s="3" t="s">
        <v>46</v>
      </c>
      <c r="S20718" s="3" t="s">
        <v>34</v>
      </c>
    </row>
    <row r="20719">
      <c r="A20719" s="2">
        <v>42318.71491898148</v>
      </c>
      <c r="B20719" s="3">
        <v>3.0</v>
      </c>
      <c r="C20719" s="3" t="s">
        <v>17833</v>
      </c>
      <c r="D20719" s="3" t="s">
        <v>17867</v>
      </c>
      <c r="E20719" s="3" t="s">
        <v>17868</v>
      </c>
      <c r="F20719" s="3">
        <v>7.0</v>
      </c>
      <c r="G20719" s="3">
        <v>5.0</v>
      </c>
      <c r="H20719" s="3" t="s">
        <v>18270</v>
      </c>
      <c r="I20719" s="3" t="s">
        <v>18271</v>
      </c>
      <c r="J20719" s="3" t="s">
        <v>2213</v>
      </c>
      <c r="K20719" s="3" t="s">
        <v>24</v>
      </c>
      <c r="L20719" s="3">
        <v>1.0</v>
      </c>
      <c r="M20719" s="3" t="s">
        <v>25</v>
      </c>
      <c r="N20719" s="3" t="s">
        <v>18302</v>
      </c>
      <c r="O20719" s="3" t="s">
        <v>639</v>
      </c>
      <c r="P20719" s="4">
        <v>23405.0</v>
      </c>
      <c r="Q20719" s="3" t="s">
        <v>115</v>
      </c>
      <c r="S20719" s="3" t="s">
        <v>34</v>
      </c>
    </row>
    <row r="20720">
      <c r="A20720" s="2">
        <v>42318.71491898148</v>
      </c>
      <c r="B20720" s="3">
        <v>3.0</v>
      </c>
      <c r="C20720" s="3" t="s">
        <v>17833</v>
      </c>
      <c r="D20720" s="3" t="s">
        <v>17867</v>
      </c>
      <c r="E20720" s="3" t="s">
        <v>17868</v>
      </c>
      <c r="F20720" s="3">
        <v>7.0</v>
      </c>
      <c r="G20720" s="3">
        <v>5.0</v>
      </c>
      <c r="H20720" s="3" t="s">
        <v>18270</v>
      </c>
      <c r="I20720" s="3" t="s">
        <v>18271</v>
      </c>
      <c r="J20720" s="3" t="s">
        <v>2213</v>
      </c>
      <c r="K20720" s="3" t="s">
        <v>24</v>
      </c>
      <c r="L20720" s="3">
        <v>2.0</v>
      </c>
      <c r="M20720" s="3" t="s">
        <v>30</v>
      </c>
      <c r="N20720" s="3" t="s">
        <v>18303</v>
      </c>
      <c r="O20720" s="3" t="s">
        <v>283</v>
      </c>
      <c r="P20720" s="4">
        <v>25098.0</v>
      </c>
      <c r="Q20720" s="3" t="s">
        <v>115</v>
      </c>
      <c r="S20720" s="3" t="s">
        <v>34</v>
      </c>
    </row>
    <row r="20721">
      <c r="A20721" s="2">
        <v>42318.71491898148</v>
      </c>
      <c r="B20721" s="3">
        <v>3.0</v>
      </c>
      <c r="C20721" s="3" t="s">
        <v>17833</v>
      </c>
      <c r="D20721" s="3" t="s">
        <v>17867</v>
      </c>
      <c r="E20721" s="3" t="s">
        <v>17868</v>
      </c>
      <c r="F20721" s="3">
        <v>7.0</v>
      </c>
      <c r="G20721" s="3">
        <v>5.0</v>
      </c>
      <c r="H20721" s="3" t="s">
        <v>18270</v>
      </c>
      <c r="I20721" s="3" t="s">
        <v>18271</v>
      </c>
      <c r="J20721" s="3" t="s">
        <v>2213</v>
      </c>
      <c r="K20721" s="3" t="s">
        <v>24</v>
      </c>
      <c r="L20721" s="3">
        <v>3.0</v>
      </c>
      <c r="M20721" s="3" t="s">
        <v>25</v>
      </c>
      <c r="N20721" s="3" t="s">
        <v>18304</v>
      </c>
      <c r="O20721" s="3" t="s">
        <v>100</v>
      </c>
      <c r="P20721" s="4">
        <v>28707.0</v>
      </c>
      <c r="Q20721" s="3" t="s">
        <v>247</v>
      </c>
      <c r="S20721" s="3" t="s">
        <v>34</v>
      </c>
    </row>
    <row r="20722">
      <c r="A20722" s="2">
        <v>42318.71491898148</v>
      </c>
      <c r="B20722" s="3">
        <v>3.0</v>
      </c>
      <c r="C20722" s="3" t="s">
        <v>17833</v>
      </c>
      <c r="D20722" s="3" t="s">
        <v>17867</v>
      </c>
      <c r="E20722" s="3" t="s">
        <v>17868</v>
      </c>
      <c r="F20722" s="3">
        <v>7.0</v>
      </c>
      <c r="G20722" s="3">
        <v>5.0</v>
      </c>
      <c r="H20722" s="3" t="s">
        <v>18270</v>
      </c>
      <c r="I20722" s="3" t="s">
        <v>18271</v>
      </c>
      <c r="J20722" s="3" t="s">
        <v>2213</v>
      </c>
      <c r="K20722" s="3" t="s">
        <v>24</v>
      </c>
      <c r="L20722" s="3">
        <v>4.0</v>
      </c>
      <c r="M20722" s="3" t="s">
        <v>30</v>
      </c>
      <c r="N20722" s="3" t="s">
        <v>18305</v>
      </c>
      <c r="O20722" s="3" t="s">
        <v>18306</v>
      </c>
      <c r="P20722" s="4">
        <v>29146.0</v>
      </c>
      <c r="Q20722" s="3" t="s">
        <v>132</v>
      </c>
      <c r="S20722" s="3" t="s">
        <v>34</v>
      </c>
    </row>
    <row r="20723">
      <c r="A20723" s="2">
        <v>42318.71491898148</v>
      </c>
      <c r="B20723" s="3">
        <v>3.0</v>
      </c>
      <c r="C20723" s="3" t="s">
        <v>17833</v>
      </c>
      <c r="D20723" s="3" t="s">
        <v>17867</v>
      </c>
      <c r="E20723" s="3" t="s">
        <v>17868</v>
      </c>
      <c r="F20723" s="3">
        <v>7.0</v>
      </c>
      <c r="G20723" s="3">
        <v>5.0</v>
      </c>
      <c r="H20723" s="3" t="s">
        <v>18270</v>
      </c>
      <c r="I20723" s="3" t="s">
        <v>18271</v>
      </c>
      <c r="J20723" s="3" t="s">
        <v>2213</v>
      </c>
      <c r="K20723" s="3" t="s">
        <v>24</v>
      </c>
      <c r="L20723" s="3">
        <v>5.0</v>
      </c>
      <c r="M20723" s="3" t="s">
        <v>25</v>
      </c>
      <c r="N20723" s="3" t="s">
        <v>18307</v>
      </c>
      <c r="O20723" s="3" t="s">
        <v>180</v>
      </c>
      <c r="P20723" s="4">
        <v>24709.0</v>
      </c>
      <c r="Q20723" s="3" t="s">
        <v>110</v>
      </c>
      <c r="S20723" s="3" t="s">
        <v>34</v>
      </c>
    </row>
    <row r="20724">
      <c r="A20724" s="2">
        <v>42318.71491898148</v>
      </c>
      <c r="B20724" s="3">
        <v>3.0</v>
      </c>
      <c r="C20724" s="3" t="s">
        <v>17833</v>
      </c>
      <c r="D20724" s="3" t="s">
        <v>17875</v>
      </c>
      <c r="E20724" s="3" t="s">
        <v>17876</v>
      </c>
      <c r="F20724" s="3">
        <v>7.0</v>
      </c>
      <c r="G20724" s="3">
        <v>5.0</v>
      </c>
      <c r="H20724" s="3" t="s">
        <v>18270</v>
      </c>
      <c r="I20724" s="3" t="s">
        <v>18271</v>
      </c>
      <c r="J20724" s="3" t="s">
        <v>2213</v>
      </c>
      <c r="K20724" s="3" t="s">
        <v>24</v>
      </c>
      <c r="L20724" s="3">
        <v>1.0</v>
      </c>
      <c r="M20724" s="3" t="s">
        <v>30</v>
      </c>
      <c r="N20724" s="3" t="s">
        <v>18308</v>
      </c>
      <c r="O20724" s="3" t="s">
        <v>556</v>
      </c>
      <c r="P20724" s="4">
        <v>26299.0</v>
      </c>
      <c r="Q20724" s="3" t="s">
        <v>132</v>
      </c>
      <c r="S20724" s="3" t="s">
        <v>34</v>
      </c>
    </row>
    <row r="20725">
      <c r="A20725" s="2">
        <v>42318.71491898148</v>
      </c>
      <c r="B20725" s="3">
        <v>3.0</v>
      </c>
      <c r="C20725" s="3" t="s">
        <v>17833</v>
      </c>
      <c r="D20725" s="3" t="s">
        <v>17875</v>
      </c>
      <c r="E20725" s="3" t="s">
        <v>17876</v>
      </c>
      <c r="F20725" s="3">
        <v>7.0</v>
      </c>
      <c r="G20725" s="3">
        <v>5.0</v>
      </c>
      <c r="H20725" s="3" t="s">
        <v>18270</v>
      </c>
      <c r="I20725" s="3" t="s">
        <v>18271</v>
      </c>
      <c r="J20725" s="3" t="s">
        <v>2213</v>
      </c>
      <c r="K20725" s="3" t="s">
        <v>24</v>
      </c>
      <c r="L20725" s="3">
        <v>2.0</v>
      </c>
      <c r="M20725" s="3" t="s">
        <v>25</v>
      </c>
      <c r="N20725" s="3" t="s">
        <v>18309</v>
      </c>
      <c r="O20725" s="3" t="s">
        <v>502</v>
      </c>
      <c r="P20725" s="4">
        <v>27072.0</v>
      </c>
      <c r="Q20725" s="3" t="s">
        <v>132</v>
      </c>
      <c r="S20725" s="3" t="s">
        <v>34</v>
      </c>
    </row>
    <row r="20726">
      <c r="A20726" s="2">
        <v>42318.71491898148</v>
      </c>
      <c r="B20726" s="3">
        <v>3.0</v>
      </c>
      <c r="C20726" s="3" t="s">
        <v>17833</v>
      </c>
      <c r="D20726" s="3" t="s">
        <v>17875</v>
      </c>
      <c r="E20726" s="3" t="s">
        <v>17876</v>
      </c>
      <c r="F20726" s="3">
        <v>7.0</v>
      </c>
      <c r="G20726" s="3">
        <v>5.0</v>
      </c>
      <c r="H20726" s="3" t="s">
        <v>18270</v>
      </c>
      <c r="I20726" s="3" t="s">
        <v>18271</v>
      </c>
      <c r="J20726" s="3" t="s">
        <v>2213</v>
      </c>
      <c r="K20726" s="3" t="s">
        <v>24</v>
      </c>
      <c r="L20726" s="3">
        <v>3.0</v>
      </c>
      <c r="M20726" s="3" t="s">
        <v>30</v>
      </c>
      <c r="N20726" s="3" t="s">
        <v>18310</v>
      </c>
      <c r="O20726" s="3" t="s">
        <v>329</v>
      </c>
      <c r="P20726" s="4">
        <v>26477.0</v>
      </c>
      <c r="Q20726" s="3" t="s">
        <v>40</v>
      </c>
      <c r="S20726" s="3" t="s">
        <v>34</v>
      </c>
    </row>
    <row r="20727">
      <c r="A20727" s="2">
        <v>42318.71491898148</v>
      </c>
      <c r="B20727" s="3">
        <v>3.0</v>
      </c>
      <c r="C20727" s="3" t="s">
        <v>17833</v>
      </c>
      <c r="D20727" s="3" t="s">
        <v>17875</v>
      </c>
      <c r="E20727" s="3" t="s">
        <v>17876</v>
      </c>
      <c r="F20727" s="3">
        <v>7.0</v>
      </c>
      <c r="G20727" s="3">
        <v>5.0</v>
      </c>
      <c r="H20727" s="3" t="s">
        <v>18270</v>
      </c>
      <c r="I20727" s="3" t="s">
        <v>18271</v>
      </c>
      <c r="J20727" s="3" t="s">
        <v>2213</v>
      </c>
      <c r="K20727" s="3" t="s">
        <v>24</v>
      </c>
      <c r="L20727" s="3">
        <v>4.0</v>
      </c>
      <c r="M20727" s="3" t="s">
        <v>25</v>
      </c>
      <c r="N20727" s="3" t="s">
        <v>18311</v>
      </c>
      <c r="O20727" s="3" t="s">
        <v>2159</v>
      </c>
      <c r="P20727" s="4">
        <v>19946.0</v>
      </c>
      <c r="Q20727" s="3" t="s">
        <v>247</v>
      </c>
      <c r="S20727" s="3" t="s">
        <v>34</v>
      </c>
    </row>
    <row r="20728">
      <c r="A20728" s="2">
        <v>42318.71491898148</v>
      </c>
      <c r="B20728" s="3">
        <v>3.0</v>
      </c>
      <c r="C20728" s="3" t="s">
        <v>17833</v>
      </c>
      <c r="D20728" s="3" t="s">
        <v>17875</v>
      </c>
      <c r="E20728" s="3" t="s">
        <v>17876</v>
      </c>
      <c r="F20728" s="3">
        <v>7.0</v>
      </c>
      <c r="G20728" s="3">
        <v>5.0</v>
      </c>
      <c r="H20728" s="3" t="s">
        <v>18270</v>
      </c>
      <c r="I20728" s="3" t="s">
        <v>18271</v>
      </c>
      <c r="J20728" s="3" t="s">
        <v>2213</v>
      </c>
      <c r="K20728" s="3" t="s">
        <v>24</v>
      </c>
      <c r="L20728" s="3">
        <v>5.0</v>
      </c>
      <c r="M20728" s="3" t="s">
        <v>30</v>
      </c>
      <c r="N20728" s="3" t="s">
        <v>18312</v>
      </c>
      <c r="O20728" s="3" t="s">
        <v>18313</v>
      </c>
      <c r="P20728" s="4">
        <v>28767.0</v>
      </c>
      <c r="Q20728" s="3" t="s">
        <v>1159</v>
      </c>
      <c r="S20728" s="3" t="s">
        <v>34</v>
      </c>
    </row>
    <row r="20729">
      <c r="A20729" s="2">
        <v>42318.71491898148</v>
      </c>
      <c r="B20729" s="3">
        <v>3.0</v>
      </c>
      <c r="C20729" s="3" t="s">
        <v>17833</v>
      </c>
      <c r="D20729" s="3" t="s">
        <v>17884</v>
      </c>
      <c r="E20729" s="3" t="s">
        <v>17885</v>
      </c>
      <c r="F20729" s="3">
        <v>7.0</v>
      </c>
      <c r="G20729" s="3">
        <v>5.0</v>
      </c>
      <c r="H20729" s="3" t="s">
        <v>18270</v>
      </c>
      <c r="I20729" s="3" t="s">
        <v>18271</v>
      </c>
      <c r="J20729" s="3" t="s">
        <v>2213</v>
      </c>
      <c r="K20729" s="3" t="s">
        <v>24</v>
      </c>
      <c r="L20729" s="3">
        <v>1.0</v>
      </c>
      <c r="M20729" s="3" t="s">
        <v>30</v>
      </c>
      <c r="N20729" s="3" t="s">
        <v>18215</v>
      </c>
      <c r="O20729" s="3" t="s">
        <v>919</v>
      </c>
      <c r="P20729" s="4">
        <v>20795.0</v>
      </c>
      <c r="Q20729" s="3" t="s">
        <v>83</v>
      </c>
      <c r="S20729" s="3" t="s">
        <v>34</v>
      </c>
    </row>
    <row r="20730">
      <c r="A20730" s="2">
        <v>42318.71491898148</v>
      </c>
      <c r="B20730" s="3">
        <v>3.0</v>
      </c>
      <c r="C20730" s="3" t="s">
        <v>17833</v>
      </c>
      <c r="D20730" s="3" t="s">
        <v>17884</v>
      </c>
      <c r="E20730" s="3" t="s">
        <v>17885</v>
      </c>
      <c r="F20730" s="3">
        <v>7.0</v>
      </c>
      <c r="G20730" s="3">
        <v>5.0</v>
      </c>
      <c r="H20730" s="3" t="s">
        <v>18270</v>
      </c>
      <c r="I20730" s="3" t="s">
        <v>18271</v>
      </c>
      <c r="J20730" s="3" t="s">
        <v>2213</v>
      </c>
      <c r="K20730" s="3" t="s">
        <v>24</v>
      </c>
      <c r="L20730" s="3">
        <v>2.0</v>
      </c>
      <c r="M20730" s="3" t="s">
        <v>25</v>
      </c>
      <c r="N20730" s="3" t="s">
        <v>18314</v>
      </c>
      <c r="O20730" s="3" t="s">
        <v>119</v>
      </c>
      <c r="P20730" s="4">
        <v>24047.0</v>
      </c>
      <c r="Q20730" s="3" t="s">
        <v>2911</v>
      </c>
      <c r="S20730" s="3" t="s">
        <v>34</v>
      </c>
    </row>
    <row r="20731">
      <c r="A20731" s="2">
        <v>42318.71491898148</v>
      </c>
      <c r="B20731" s="3">
        <v>3.0</v>
      </c>
      <c r="C20731" s="3" t="s">
        <v>17833</v>
      </c>
      <c r="D20731" s="3" t="s">
        <v>17884</v>
      </c>
      <c r="E20731" s="3" t="s">
        <v>17885</v>
      </c>
      <c r="F20731" s="3">
        <v>7.0</v>
      </c>
      <c r="G20731" s="3">
        <v>5.0</v>
      </c>
      <c r="H20731" s="3" t="s">
        <v>18270</v>
      </c>
      <c r="I20731" s="3" t="s">
        <v>18271</v>
      </c>
      <c r="J20731" s="3" t="s">
        <v>2213</v>
      </c>
      <c r="K20731" s="3" t="s">
        <v>24</v>
      </c>
      <c r="L20731" s="3">
        <v>3.0</v>
      </c>
      <c r="M20731" s="3" t="s">
        <v>30</v>
      </c>
      <c r="N20731" s="3" t="s">
        <v>18315</v>
      </c>
      <c r="O20731" s="3" t="s">
        <v>3157</v>
      </c>
      <c r="P20731" s="4">
        <v>21790.0</v>
      </c>
      <c r="Q20731" s="3" t="s">
        <v>189</v>
      </c>
      <c r="S20731" s="3" t="s">
        <v>34</v>
      </c>
    </row>
    <row r="20732">
      <c r="A20732" s="2">
        <v>42318.71491898148</v>
      </c>
      <c r="B20732" s="3">
        <v>3.0</v>
      </c>
      <c r="C20732" s="3" t="s">
        <v>17833</v>
      </c>
      <c r="D20732" s="3" t="s">
        <v>17884</v>
      </c>
      <c r="E20732" s="3" t="s">
        <v>17885</v>
      </c>
      <c r="F20732" s="3">
        <v>7.0</v>
      </c>
      <c r="G20732" s="3">
        <v>5.0</v>
      </c>
      <c r="H20732" s="3" t="s">
        <v>18270</v>
      </c>
      <c r="I20732" s="3" t="s">
        <v>18271</v>
      </c>
      <c r="J20732" s="3" t="s">
        <v>2213</v>
      </c>
      <c r="K20732" s="3" t="s">
        <v>24</v>
      </c>
      <c r="L20732" s="3">
        <v>4.0</v>
      </c>
      <c r="M20732" s="3" t="s">
        <v>25</v>
      </c>
      <c r="N20732" s="3" t="s">
        <v>18316</v>
      </c>
      <c r="O20732" s="3" t="s">
        <v>69</v>
      </c>
      <c r="P20732" s="4">
        <v>21865.0</v>
      </c>
      <c r="Q20732" s="3" t="s">
        <v>37</v>
      </c>
      <c r="S20732" s="3" t="s">
        <v>34</v>
      </c>
    </row>
    <row r="20733">
      <c r="A20733" s="2">
        <v>42318.71491898148</v>
      </c>
      <c r="B20733" s="3">
        <v>3.0</v>
      </c>
      <c r="C20733" s="3" t="s">
        <v>17833</v>
      </c>
      <c r="D20733" s="3" t="s">
        <v>17884</v>
      </c>
      <c r="E20733" s="3" t="s">
        <v>17885</v>
      </c>
      <c r="F20733" s="3">
        <v>7.0</v>
      </c>
      <c r="G20733" s="3">
        <v>5.0</v>
      </c>
      <c r="H20733" s="3" t="s">
        <v>18270</v>
      </c>
      <c r="I20733" s="3" t="s">
        <v>18271</v>
      </c>
      <c r="J20733" s="3" t="s">
        <v>2213</v>
      </c>
      <c r="K20733" s="3" t="s">
        <v>24</v>
      </c>
      <c r="L20733" s="3">
        <v>5.0</v>
      </c>
      <c r="M20733" s="3" t="s">
        <v>30</v>
      </c>
      <c r="N20733" s="3" t="s">
        <v>18317</v>
      </c>
      <c r="O20733" s="3" t="s">
        <v>18318</v>
      </c>
      <c r="P20733" s="4">
        <v>28931.0</v>
      </c>
      <c r="Q20733" s="3" t="s">
        <v>132</v>
      </c>
      <c r="S20733" s="3" t="s">
        <v>34</v>
      </c>
    </row>
    <row r="20734">
      <c r="A20734" s="2">
        <v>42318.71491898148</v>
      </c>
      <c r="B20734" s="3">
        <v>3.0</v>
      </c>
      <c r="C20734" s="3" t="s">
        <v>17833</v>
      </c>
      <c r="D20734" s="3" t="s">
        <v>17884</v>
      </c>
      <c r="E20734" s="3" t="s">
        <v>17885</v>
      </c>
      <c r="F20734" s="3">
        <v>7.0</v>
      </c>
      <c r="G20734" s="3">
        <v>5.0</v>
      </c>
      <c r="H20734" s="3" t="s">
        <v>18270</v>
      </c>
      <c r="I20734" s="3" t="s">
        <v>18271</v>
      </c>
      <c r="J20734" s="3" t="s">
        <v>2213</v>
      </c>
      <c r="K20734" s="3" t="s">
        <v>24</v>
      </c>
      <c r="L20734" s="3">
        <v>6.0</v>
      </c>
      <c r="M20734" s="3" t="s">
        <v>25</v>
      </c>
      <c r="N20734" s="3" t="s">
        <v>18319</v>
      </c>
      <c r="O20734" s="3" t="s">
        <v>1395</v>
      </c>
      <c r="P20734" s="4">
        <v>23551.0</v>
      </c>
      <c r="Q20734" s="3" t="s">
        <v>37</v>
      </c>
      <c r="S20734" s="3" t="s">
        <v>34</v>
      </c>
    </row>
    <row r="20735">
      <c r="A20735" s="2">
        <v>42318.71491898148</v>
      </c>
      <c r="B20735" s="3">
        <v>3.0</v>
      </c>
      <c r="C20735" s="3" t="s">
        <v>17833</v>
      </c>
      <c r="D20735" s="3" t="s">
        <v>17884</v>
      </c>
      <c r="E20735" s="3" t="s">
        <v>17885</v>
      </c>
      <c r="F20735" s="3">
        <v>7.0</v>
      </c>
      <c r="G20735" s="3">
        <v>5.0</v>
      </c>
      <c r="H20735" s="3" t="s">
        <v>18270</v>
      </c>
      <c r="I20735" s="3" t="s">
        <v>18271</v>
      </c>
      <c r="J20735" s="3" t="s">
        <v>2213</v>
      </c>
      <c r="K20735" s="3" t="s">
        <v>24</v>
      </c>
      <c r="L20735" s="3">
        <v>7.0</v>
      </c>
      <c r="M20735" s="3" t="s">
        <v>30</v>
      </c>
      <c r="N20735" s="3" t="s">
        <v>1208</v>
      </c>
      <c r="O20735" s="3" t="s">
        <v>812</v>
      </c>
      <c r="P20735" s="4">
        <v>27183.0</v>
      </c>
      <c r="Q20735" s="3" t="s">
        <v>40</v>
      </c>
      <c r="S20735" s="3" t="s">
        <v>34</v>
      </c>
    </row>
    <row r="20736">
      <c r="A20736" s="2">
        <v>42318.71491898148</v>
      </c>
      <c r="B20736" s="3">
        <v>3.0</v>
      </c>
      <c r="C20736" s="3" t="s">
        <v>17833</v>
      </c>
      <c r="D20736" s="3" t="s">
        <v>17884</v>
      </c>
      <c r="E20736" s="3" t="s">
        <v>17885</v>
      </c>
      <c r="F20736" s="3">
        <v>7.0</v>
      </c>
      <c r="G20736" s="3">
        <v>5.0</v>
      </c>
      <c r="H20736" s="3" t="s">
        <v>18270</v>
      </c>
      <c r="I20736" s="3" t="s">
        <v>18271</v>
      </c>
      <c r="J20736" s="3" t="s">
        <v>2213</v>
      </c>
      <c r="K20736" s="3" t="s">
        <v>24</v>
      </c>
      <c r="L20736" s="3">
        <v>8.0</v>
      </c>
      <c r="M20736" s="3" t="s">
        <v>25</v>
      </c>
      <c r="N20736" s="3" t="s">
        <v>18320</v>
      </c>
      <c r="O20736" s="3" t="s">
        <v>213</v>
      </c>
      <c r="P20736" s="4">
        <v>24835.0</v>
      </c>
      <c r="Q20736" s="3" t="s">
        <v>75</v>
      </c>
      <c r="S20736" s="3" t="s">
        <v>34</v>
      </c>
    </row>
    <row r="20737">
      <c r="A20737" s="2">
        <v>42318.71491898148</v>
      </c>
      <c r="B20737" s="3">
        <v>3.0</v>
      </c>
      <c r="C20737" s="3" t="s">
        <v>17833</v>
      </c>
      <c r="D20737" s="3" t="s">
        <v>17884</v>
      </c>
      <c r="E20737" s="3" t="s">
        <v>17885</v>
      </c>
      <c r="F20737" s="3">
        <v>7.0</v>
      </c>
      <c r="G20737" s="3">
        <v>5.0</v>
      </c>
      <c r="H20737" s="3" t="s">
        <v>18270</v>
      </c>
      <c r="I20737" s="3" t="s">
        <v>18271</v>
      </c>
      <c r="J20737" s="3" t="s">
        <v>2213</v>
      </c>
      <c r="K20737" s="3" t="s">
        <v>24</v>
      </c>
      <c r="L20737" s="3">
        <v>9.0</v>
      </c>
      <c r="M20737" s="3" t="s">
        <v>30</v>
      </c>
      <c r="N20737" s="3" t="s">
        <v>18321</v>
      </c>
      <c r="O20737" s="3" t="s">
        <v>18322</v>
      </c>
      <c r="P20737" s="4">
        <v>33500.0</v>
      </c>
      <c r="Q20737" s="3" t="s">
        <v>191</v>
      </c>
      <c r="S20737" s="3" t="s">
        <v>34</v>
      </c>
    </row>
    <row r="20738">
      <c r="A20738" s="2">
        <v>42318.71491898148</v>
      </c>
      <c r="B20738" s="3">
        <v>3.0</v>
      </c>
      <c r="C20738" s="3" t="s">
        <v>17833</v>
      </c>
      <c r="D20738" s="3" t="s">
        <v>17894</v>
      </c>
      <c r="E20738" s="3" t="s">
        <v>17895</v>
      </c>
      <c r="F20738" s="3">
        <v>7.0</v>
      </c>
      <c r="G20738" s="3">
        <v>5.0</v>
      </c>
      <c r="H20738" s="3" t="s">
        <v>18270</v>
      </c>
      <c r="I20738" s="3" t="s">
        <v>18271</v>
      </c>
      <c r="J20738" s="3" t="s">
        <v>2213</v>
      </c>
      <c r="K20738" s="3" t="s">
        <v>24</v>
      </c>
      <c r="L20738" s="3">
        <v>1.0</v>
      </c>
      <c r="M20738" s="3" t="s">
        <v>25</v>
      </c>
      <c r="N20738" s="3" t="s">
        <v>18323</v>
      </c>
      <c r="O20738" s="3" t="s">
        <v>377</v>
      </c>
      <c r="P20738" s="4">
        <v>25754.0</v>
      </c>
      <c r="Q20738" s="3" t="s">
        <v>247</v>
      </c>
      <c r="S20738" s="3" t="s">
        <v>34</v>
      </c>
    </row>
    <row r="20739">
      <c r="A20739" s="2">
        <v>42318.71491898148</v>
      </c>
      <c r="B20739" s="3">
        <v>3.0</v>
      </c>
      <c r="C20739" s="3" t="s">
        <v>17833</v>
      </c>
      <c r="D20739" s="3" t="s">
        <v>17894</v>
      </c>
      <c r="E20739" s="3" t="s">
        <v>17895</v>
      </c>
      <c r="F20739" s="3">
        <v>7.0</v>
      </c>
      <c r="G20739" s="3">
        <v>5.0</v>
      </c>
      <c r="H20739" s="3" t="s">
        <v>18270</v>
      </c>
      <c r="I20739" s="3" t="s">
        <v>18271</v>
      </c>
      <c r="J20739" s="3" t="s">
        <v>2213</v>
      </c>
      <c r="K20739" s="3" t="s">
        <v>24</v>
      </c>
      <c r="L20739" s="3">
        <v>2.0</v>
      </c>
      <c r="M20739" s="3" t="s">
        <v>30</v>
      </c>
      <c r="N20739" s="3" t="s">
        <v>18324</v>
      </c>
      <c r="O20739" s="3" t="s">
        <v>18325</v>
      </c>
      <c r="P20739" s="4">
        <v>24967.0</v>
      </c>
      <c r="Q20739" s="3" t="s">
        <v>40</v>
      </c>
      <c r="S20739" s="3" t="s">
        <v>34</v>
      </c>
    </row>
    <row r="20740">
      <c r="A20740" s="2">
        <v>42318.71491898148</v>
      </c>
      <c r="B20740" s="3">
        <v>3.0</v>
      </c>
      <c r="C20740" s="3" t="s">
        <v>17833</v>
      </c>
      <c r="D20740" s="3" t="s">
        <v>17894</v>
      </c>
      <c r="E20740" s="3" t="s">
        <v>17895</v>
      </c>
      <c r="F20740" s="3">
        <v>7.0</v>
      </c>
      <c r="G20740" s="3">
        <v>5.0</v>
      </c>
      <c r="H20740" s="3" t="s">
        <v>18270</v>
      </c>
      <c r="I20740" s="3" t="s">
        <v>18271</v>
      </c>
      <c r="J20740" s="3" t="s">
        <v>2213</v>
      </c>
      <c r="K20740" s="3" t="s">
        <v>24</v>
      </c>
      <c r="L20740" s="3">
        <v>3.0</v>
      </c>
      <c r="M20740" s="3" t="s">
        <v>25</v>
      </c>
      <c r="N20740" s="3" t="s">
        <v>18326</v>
      </c>
      <c r="O20740" s="3" t="s">
        <v>1037</v>
      </c>
      <c r="P20740" s="4">
        <v>27155.0</v>
      </c>
      <c r="Q20740" s="3" t="s">
        <v>40</v>
      </c>
      <c r="S20740" s="3" t="s">
        <v>34</v>
      </c>
    </row>
    <row r="20741">
      <c r="A20741" s="2">
        <v>42318.71491898148</v>
      </c>
      <c r="B20741" s="3">
        <v>3.0</v>
      </c>
      <c r="C20741" s="3" t="s">
        <v>17833</v>
      </c>
      <c r="D20741" s="3" t="s">
        <v>17894</v>
      </c>
      <c r="E20741" s="3" t="s">
        <v>17895</v>
      </c>
      <c r="F20741" s="3">
        <v>7.0</v>
      </c>
      <c r="G20741" s="3">
        <v>5.0</v>
      </c>
      <c r="H20741" s="3" t="s">
        <v>18270</v>
      </c>
      <c r="I20741" s="3" t="s">
        <v>18271</v>
      </c>
      <c r="J20741" s="3" t="s">
        <v>2213</v>
      </c>
      <c r="K20741" s="3" t="s">
        <v>24</v>
      </c>
      <c r="L20741" s="3">
        <v>4.0</v>
      </c>
      <c r="M20741" s="3" t="s">
        <v>30</v>
      </c>
      <c r="N20741" s="3" t="s">
        <v>715</v>
      </c>
      <c r="O20741" s="3" t="s">
        <v>1369</v>
      </c>
      <c r="P20741" s="4">
        <v>27091.0</v>
      </c>
      <c r="Q20741" s="3" t="s">
        <v>132</v>
      </c>
      <c r="S20741" s="3" t="s">
        <v>34</v>
      </c>
    </row>
    <row r="20742">
      <c r="A20742" s="2">
        <v>42318.71491898148</v>
      </c>
      <c r="B20742" s="3">
        <v>3.0</v>
      </c>
      <c r="C20742" s="3" t="s">
        <v>17833</v>
      </c>
      <c r="D20742" s="3" t="s">
        <v>17894</v>
      </c>
      <c r="E20742" s="3" t="s">
        <v>17895</v>
      </c>
      <c r="F20742" s="3">
        <v>7.0</v>
      </c>
      <c r="G20742" s="3">
        <v>5.0</v>
      </c>
      <c r="H20742" s="3" t="s">
        <v>18270</v>
      </c>
      <c r="I20742" s="3" t="s">
        <v>18271</v>
      </c>
      <c r="J20742" s="3" t="s">
        <v>2213</v>
      </c>
      <c r="K20742" s="3" t="s">
        <v>24</v>
      </c>
      <c r="L20742" s="3">
        <v>5.0</v>
      </c>
      <c r="M20742" s="3" t="s">
        <v>25</v>
      </c>
      <c r="N20742" s="3" t="s">
        <v>18327</v>
      </c>
      <c r="O20742" s="3" t="s">
        <v>27</v>
      </c>
      <c r="P20742" s="4">
        <v>31915.0</v>
      </c>
      <c r="Q20742" s="3" t="s">
        <v>132</v>
      </c>
      <c r="S20742" s="3" t="s">
        <v>34</v>
      </c>
    </row>
    <row r="20743">
      <c r="A20743" s="2">
        <v>42318.71491898148</v>
      </c>
      <c r="B20743" s="3">
        <v>3.0</v>
      </c>
      <c r="C20743" s="3" t="s">
        <v>17833</v>
      </c>
      <c r="D20743" s="3" t="s">
        <v>17894</v>
      </c>
      <c r="E20743" s="3" t="s">
        <v>17895</v>
      </c>
      <c r="F20743" s="3">
        <v>7.0</v>
      </c>
      <c r="G20743" s="3">
        <v>5.0</v>
      </c>
      <c r="H20743" s="3" t="s">
        <v>18270</v>
      </c>
      <c r="I20743" s="3" t="s">
        <v>18271</v>
      </c>
      <c r="J20743" s="3" t="s">
        <v>2213</v>
      </c>
      <c r="K20743" s="3" t="s">
        <v>24</v>
      </c>
      <c r="L20743" s="3">
        <v>6.0</v>
      </c>
      <c r="M20743" s="3" t="s">
        <v>30</v>
      </c>
      <c r="N20743" s="3" t="s">
        <v>18328</v>
      </c>
      <c r="O20743" s="3" t="s">
        <v>18329</v>
      </c>
      <c r="P20743" s="4">
        <v>23743.0</v>
      </c>
      <c r="Q20743" s="3" t="s">
        <v>228</v>
      </c>
      <c r="S20743" s="3" t="s">
        <v>34</v>
      </c>
    </row>
    <row r="20744">
      <c r="A20744" s="2">
        <v>42318.71491898148</v>
      </c>
      <c r="B20744" s="3">
        <v>3.0</v>
      </c>
      <c r="C20744" s="3" t="s">
        <v>17833</v>
      </c>
      <c r="D20744" s="3" t="s">
        <v>17894</v>
      </c>
      <c r="E20744" s="3" t="s">
        <v>17895</v>
      </c>
      <c r="F20744" s="3">
        <v>7.0</v>
      </c>
      <c r="G20744" s="3">
        <v>5.0</v>
      </c>
      <c r="H20744" s="3" t="s">
        <v>18270</v>
      </c>
      <c r="I20744" s="3" t="s">
        <v>18271</v>
      </c>
      <c r="J20744" s="3" t="s">
        <v>2213</v>
      </c>
      <c r="K20744" s="3" t="s">
        <v>24</v>
      </c>
      <c r="L20744" s="3">
        <v>7.0</v>
      </c>
      <c r="M20744" s="3" t="s">
        <v>25</v>
      </c>
      <c r="N20744" s="3" t="s">
        <v>18330</v>
      </c>
      <c r="O20744" s="3" t="s">
        <v>18331</v>
      </c>
      <c r="P20744" s="4">
        <v>26299.0</v>
      </c>
      <c r="Q20744" s="3" t="s">
        <v>40</v>
      </c>
      <c r="S20744" s="3" t="s">
        <v>34</v>
      </c>
    </row>
    <row r="20745">
      <c r="A20745" s="2">
        <v>42318.71491898148</v>
      </c>
      <c r="B20745" s="3">
        <v>3.0</v>
      </c>
      <c r="C20745" s="3" t="s">
        <v>17833</v>
      </c>
      <c r="D20745" s="3" t="s">
        <v>17905</v>
      </c>
      <c r="E20745" s="3" t="s">
        <v>17906</v>
      </c>
      <c r="F20745" s="3">
        <v>7.0</v>
      </c>
      <c r="G20745" s="3">
        <v>5.0</v>
      </c>
      <c r="H20745" s="3" t="s">
        <v>18270</v>
      </c>
      <c r="I20745" s="3" t="s">
        <v>18271</v>
      </c>
      <c r="J20745" s="3" t="s">
        <v>2213</v>
      </c>
      <c r="K20745" s="3" t="s">
        <v>24</v>
      </c>
      <c r="L20745" s="3">
        <v>1.0</v>
      </c>
      <c r="M20745" s="3" t="s">
        <v>25</v>
      </c>
      <c r="N20745" s="3" t="s">
        <v>18050</v>
      </c>
      <c r="O20745" s="3" t="s">
        <v>871</v>
      </c>
      <c r="P20745" s="4">
        <v>30348.0</v>
      </c>
      <c r="Q20745" s="3" t="s">
        <v>247</v>
      </c>
      <c r="S20745" s="3" t="s">
        <v>34</v>
      </c>
    </row>
    <row r="20746">
      <c r="A20746" s="2">
        <v>42318.71491898148</v>
      </c>
      <c r="B20746" s="3">
        <v>3.0</v>
      </c>
      <c r="C20746" s="3" t="s">
        <v>17833</v>
      </c>
      <c r="D20746" s="3" t="s">
        <v>17905</v>
      </c>
      <c r="E20746" s="3" t="s">
        <v>17906</v>
      </c>
      <c r="F20746" s="3">
        <v>7.0</v>
      </c>
      <c r="G20746" s="3">
        <v>5.0</v>
      </c>
      <c r="H20746" s="3" t="s">
        <v>18270</v>
      </c>
      <c r="I20746" s="3" t="s">
        <v>18271</v>
      </c>
      <c r="J20746" s="3" t="s">
        <v>2213</v>
      </c>
      <c r="K20746" s="3" t="s">
        <v>24</v>
      </c>
      <c r="L20746" s="3">
        <v>2.0</v>
      </c>
      <c r="M20746" s="3" t="s">
        <v>30</v>
      </c>
      <c r="N20746" s="3" t="s">
        <v>18332</v>
      </c>
      <c r="O20746" s="3" t="s">
        <v>568</v>
      </c>
      <c r="P20746" s="4">
        <v>27467.0</v>
      </c>
      <c r="Q20746" s="3" t="s">
        <v>228</v>
      </c>
      <c r="S20746" s="3" t="s">
        <v>34</v>
      </c>
    </row>
    <row r="20747">
      <c r="A20747" s="2">
        <v>42318.71491898148</v>
      </c>
      <c r="B20747" s="3">
        <v>3.0</v>
      </c>
      <c r="C20747" s="3" t="s">
        <v>17833</v>
      </c>
      <c r="D20747" s="3" t="s">
        <v>17905</v>
      </c>
      <c r="E20747" s="3" t="s">
        <v>17906</v>
      </c>
      <c r="F20747" s="3">
        <v>7.0</v>
      </c>
      <c r="G20747" s="3">
        <v>5.0</v>
      </c>
      <c r="H20747" s="3" t="s">
        <v>18270</v>
      </c>
      <c r="I20747" s="3" t="s">
        <v>18271</v>
      </c>
      <c r="J20747" s="3" t="s">
        <v>2213</v>
      </c>
      <c r="K20747" s="3" t="s">
        <v>24</v>
      </c>
      <c r="L20747" s="3">
        <v>3.0</v>
      </c>
      <c r="M20747" s="3" t="s">
        <v>25</v>
      </c>
      <c r="N20747" s="3" t="s">
        <v>8798</v>
      </c>
      <c r="O20747" s="3" t="s">
        <v>18333</v>
      </c>
      <c r="P20747" s="4">
        <v>32148.0</v>
      </c>
      <c r="Q20747" s="3" t="s">
        <v>247</v>
      </c>
      <c r="S20747" s="3" t="s">
        <v>34</v>
      </c>
    </row>
    <row r="20748">
      <c r="A20748" s="2">
        <v>42318.71491898148</v>
      </c>
      <c r="B20748" s="3">
        <v>3.0</v>
      </c>
      <c r="C20748" s="3" t="s">
        <v>17833</v>
      </c>
      <c r="D20748" s="3" t="s">
        <v>17905</v>
      </c>
      <c r="E20748" s="3" t="s">
        <v>17906</v>
      </c>
      <c r="F20748" s="3">
        <v>7.0</v>
      </c>
      <c r="G20748" s="3">
        <v>5.0</v>
      </c>
      <c r="H20748" s="3" t="s">
        <v>18270</v>
      </c>
      <c r="I20748" s="3" t="s">
        <v>18271</v>
      </c>
      <c r="J20748" s="3" t="s">
        <v>2213</v>
      </c>
      <c r="K20748" s="3" t="s">
        <v>24</v>
      </c>
      <c r="L20748" s="3">
        <v>4.0</v>
      </c>
      <c r="M20748" s="3" t="s">
        <v>30</v>
      </c>
      <c r="N20748" s="3" t="s">
        <v>18044</v>
      </c>
      <c r="O20748" s="3" t="s">
        <v>3712</v>
      </c>
      <c r="P20748" s="4">
        <v>24820.0</v>
      </c>
      <c r="Q20748" s="3" t="s">
        <v>115</v>
      </c>
      <c r="S20748" s="3" t="s">
        <v>34</v>
      </c>
    </row>
    <row r="20749">
      <c r="A20749" s="2">
        <v>42318.71491898148</v>
      </c>
      <c r="B20749" s="3">
        <v>3.0</v>
      </c>
      <c r="C20749" s="3" t="s">
        <v>17833</v>
      </c>
      <c r="D20749" s="3" t="s">
        <v>17905</v>
      </c>
      <c r="E20749" s="3" t="s">
        <v>17906</v>
      </c>
      <c r="F20749" s="3">
        <v>7.0</v>
      </c>
      <c r="G20749" s="3">
        <v>5.0</v>
      </c>
      <c r="H20749" s="3" t="s">
        <v>18270</v>
      </c>
      <c r="I20749" s="3" t="s">
        <v>18271</v>
      </c>
      <c r="J20749" s="3" t="s">
        <v>2213</v>
      </c>
      <c r="K20749" s="3" t="s">
        <v>24</v>
      </c>
      <c r="L20749" s="3">
        <v>5.0</v>
      </c>
      <c r="M20749" s="3" t="s">
        <v>25</v>
      </c>
      <c r="N20749" s="3" t="s">
        <v>18334</v>
      </c>
      <c r="O20749" s="3" t="s">
        <v>91</v>
      </c>
      <c r="P20749" s="4">
        <v>28482.0</v>
      </c>
      <c r="Q20749" s="3" t="s">
        <v>132</v>
      </c>
      <c r="S20749" s="3" t="s">
        <v>34</v>
      </c>
    </row>
    <row r="20750">
      <c r="A20750" s="2">
        <v>42318.71491898148</v>
      </c>
      <c r="B20750" s="3">
        <v>3.0</v>
      </c>
      <c r="C20750" s="3" t="s">
        <v>17833</v>
      </c>
      <c r="D20750" s="3" t="s">
        <v>17905</v>
      </c>
      <c r="E20750" s="3" t="s">
        <v>17906</v>
      </c>
      <c r="F20750" s="3">
        <v>7.0</v>
      </c>
      <c r="G20750" s="3">
        <v>5.0</v>
      </c>
      <c r="H20750" s="3" t="s">
        <v>18270</v>
      </c>
      <c r="I20750" s="3" t="s">
        <v>18271</v>
      </c>
      <c r="J20750" s="3" t="s">
        <v>2213</v>
      </c>
      <c r="K20750" s="3" t="s">
        <v>24</v>
      </c>
      <c r="L20750" s="3">
        <v>6.0</v>
      </c>
      <c r="M20750" s="3" t="s">
        <v>30</v>
      </c>
      <c r="N20750" s="3" t="s">
        <v>18335</v>
      </c>
      <c r="O20750" s="3" t="s">
        <v>18336</v>
      </c>
      <c r="P20750" s="4">
        <v>34361.0</v>
      </c>
      <c r="Q20750" s="3" t="s">
        <v>191</v>
      </c>
      <c r="S20750" s="3" t="s">
        <v>34</v>
      </c>
    </row>
    <row r="20751">
      <c r="A20751" s="2">
        <v>42318.71491898148</v>
      </c>
      <c r="B20751" s="3">
        <v>3.0</v>
      </c>
      <c r="C20751" s="3" t="s">
        <v>17833</v>
      </c>
      <c r="D20751" s="3" t="s">
        <v>17905</v>
      </c>
      <c r="E20751" s="3" t="s">
        <v>17906</v>
      </c>
      <c r="F20751" s="3">
        <v>7.0</v>
      </c>
      <c r="G20751" s="3">
        <v>5.0</v>
      </c>
      <c r="H20751" s="3" t="s">
        <v>18270</v>
      </c>
      <c r="I20751" s="3" t="s">
        <v>18271</v>
      </c>
      <c r="J20751" s="3" t="s">
        <v>2213</v>
      </c>
      <c r="K20751" s="3" t="s">
        <v>24</v>
      </c>
      <c r="L20751" s="3">
        <v>7.0</v>
      </c>
      <c r="M20751" s="3" t="s">
        <v>25</v>
      </c>
      <c r="N20751" s="3" t="s">
        <v>18337</v>
      </c>
      <c r="O20751" s="3" t="s">
        <v>102</v>
      </c>
      <c r="P20751" s="4">
        <v>22969.0</v>
      </c>
      <c r="Q20751" s="3" t="s">
        <v>110</v>
      </c>
      <c r="S20751" s="3" t="s">
        <v>34</v>
      </c>
    </row>
    <row r="20752">
      <c r="A20752" s="2">
        <v>42318.71491898148</v>
      </c>
      <c r="B20752" s="3">
        <v>3.0</v>
      </c>
      <c r="C20752" s="3" t="s">
        <v>17833</v>
      </c>
      <c r="D20752" s="3" t="s">
        <v>17905</v>
      </c>
      <c r="E20752" s="3" t="s">
        <v>17906</v>
      </c>
      <c r="F20752" s="3">
        <v>7.0</v>
      </c>
      <c r="G20752" s="3">
        <v>5.0</v>
      </c>
      <c r="H20752" s="3" t="s">
        <v>18270</v>
      </c>
      <c r="I20752" s="3" t="s">
        <v>18271</v>
      </c>
      <c r="J20752" s="3" t="s">
        <v>2213</v>
      </c>
      <c r="K20752" s="3" t="s">
        <v>24</v>
      </c>
      <c r="L20752" s="3">
        <v>8.0</v>
      </c>
      <c r="M20752" s="3" t="s">
        <v>30</v>
      </c>
      <c r="N20752" s="3" t="s">
        <v>12781</v>
      </c>
      <c r="O20752" s="3" t="s">
        <v>18338</v>
      </c>
      <c r="P20752" s="4">
        <v>24255.0</v>
      </c>
      <c r="Q20752" s="3" t="s">
        <v>52</v>
      </c>
      <c r="S20752" s="3" t="s">
        <v>34</v>
      </c>
    </row>
    <row r="20753">
      <c r="A20753" s="2">
        <v>42318.71491898148</v>
      </c>
      <c r="B20753" s="3">
        <v>3.0</v>
      </c>
      <c r="C20753" s="3" t="s">
        <v>17833</v>
      </c>
      <c r="D20753" s="3" t="s">
        <v>17905</v>
      </c>
      <c r="E20753" s="3" t="s">
        <v>17906</v>
      </c>
      <c r="F20753" s="3">
        <v>7.0</v>
      </c>
      <c r="G20753" s="3">
        <v>5.0</v>
      </c>
      <c r="H20753" s="3" t="s">
        <v>18270</v>
      </c>
      <c r="I20753" s="3" t="s">
        <v>18271</v>
      </c>
      <c r="J20753" s="3" t="s">
        <v>2213</v>
      </c>
      <c r="K20753" s="3" t="s">
        <v>24</v>
      </c>
      <c r="L20753" s="3">
        <v>9.0</v>
      </c>
      <c r="M20753" s="3" t="s">
        <v>25</v>
      </c>
      <c r="N20753" s="3" t="s">
        <v>2865</v>
      </c>
      <c r="O20753" s="3" t="s">
        <v>9457</v>
      </c>
      <c r="P20753" s="4">
        <v>18759.0</v>
      </c>
      <c r="Q20753" s="3" t="s">
        <v>86</v>
      </c>
      <c r="S20753" s="3" t="s">
        <v>34</v>
      </c>
    </row>
    <row r="20754">
      <c r="A20754" s="2">
        <v>42318.71491898148</v>
      </c>
      <c r="B20754" s="3">
        <v>3.0</v>
      </c>
      <c r="C20754" s="3" t="s">
        <v>17833</v>
      </c>
      <c r="D20754" s="3" t="s">
        <v>17905</v>
      </c>
      <c r="E20754" s="3" t="s">
        <v>17906</v>
      </c>
      <c r="F20754" s="3">
        <v>7.0</v>
      </c>
      <c r="G20754" s="3">
        <v>5.0</v>
      </c>
      <c r="H20754" s="3" t="s">
        <v>18270</v>
      </c>
      <c r="I20754" s="3" t="s">
        <v>18271</v>
      </c>
      <c r="J20754" s="3" t="s">
        <v>2213</v>
      </c>
      <c r="K20754" s="3" t="s">
        <v>24</v>
      </c>
      <c r="L20754" s="3">
        <v>10.0</v>
      </c>
      <c r="M20754" s="3" t="s">
        <v>30</v>
      </c>
      <c r="N20754" s="3" t="s">
        <v>18339</v>
      </c>
      <c r="O20754" s="3" t="s">
        <v>18340</v>
      </c>
      <c r="P20754" s="4">
        <v>32779.0</v>
      </c>
      <c r="Q20754" s="3" t="s">
        <v>40</v>
      </c>
      <c r="S20754" s="3" t="s">
        <v>34</v>
      </c>
    </row>
    <row r="20755">
      <c r="A20755" s="2">
        <v>42318.71491898148</v>
      </c>
      <c r="B20755" s="3">
        <v>3.0</v>
      </c>
      <c r="C20755" s="3" t="s">
        <v>17833</v>
      </c>
      <c r="D20755" s="3" t="s">
        <v>17920</v>
      </c>
      <c r="E20755" s="3" t="s">
        <v>17921</v>
      </c>
      <c r="F20755" s="3">
        <v>7.0</v>
      </c>
      <c r="G20755" s="3">
        <v>5.0</v>
      </c>
      <c r="H20755" s="3" t="s">
        <v>18270</v>
      </c>
      <c r="I20755" s="3" t="s">
        <v>18271</v>
      </c>
      <c r="J20755" s="3" t="s">
        <v>2213</v>
      </c>
      <c r="K20755" s="3" t="s">
        <v>24</v>
      </c>
      <c r="L20755" s="3">
        <v>1.0</v>
      </c>
      <c r="M20755" s="3" t="s">
        <v>30</v>
      </c>
      <c r="N20755" s="3" t="s">
        <v>3386</v>
      </c>
      <c r="O20755" s="3" t="s">
        <v>18341</v>
      </c>
      <c r="P20755" s="4">
        <v>22293.0</v>
      </c>
      <c r="Q20755" s="3" t="s">
        <v>52</v>
      </c>
      <c r="S20755" s="3" t="s">
        <v>34</v>
      </c>
    </row>
    <row r="20756">
      <c r="A20756" s="2">
        <v>42318.71491898148</v>
      </c>
      <c r="B20756" s="3">
        <v>3.0</v>
      </c>
      <c r="C20756" s="3" t="s">
        <v>17833</v>
      </c>
      <c r="D20756" s="3" t="s">
        <v>17920</v>
      </c>
      <c r="E20756" s="3" t="s">
        <v>17921</v>
      </c>
      <c r="F20756" s="3">
        <v>7.0</v>
      </c>
      <c r="G20756" s="3">
        <v>5.0</v>
      </c>
      <c r="H20756" s="3" t="s">
        <v>18270</v>
      </c>
      <c r="I20756" s="3" t="s">
        <v>18271</v>
      </c>
      <c r="J20756" s="3" t="s">
        <v>2213</v>
      </c>
      <c r="K20756" s="3" t="s">
        <v>24</v>
      </c>
      <c r="L20756" s="3">
        <v>2.0</v>
      </c>
      <c r="M20756" s="3" t="s">
        <v>25</v>
      </c>
      <c r="N20756" s="3" t="s">
        <v>715</v>
      </c>
      <c r="O20756" s="3" t="s">
        <v>871</v>
      </c>
      <c r="P20756" s="4">
        <v>28142.0</v>
      </c>
      <c r="Q20756" s="3" t="s">
        <v>132</v>
      </c>
      <c r="S20756" s="3" t="s">
        <v>34</v>
      </c>
    </row>
    <row r="20757">
      <c r="A20757" s="2">
        <v>42318.71491898148</v>
      </c>
      <c r="B20757" s="3">
        <v>3.0</v>
      </c>
      <c r="C20757" s="3" t="s">
        <v>17833</v>
      </c>
      <c r="D20757" s="3" t="s">
        <v>17920</v>
      </c>
      <c r="E20757" s="3" t="s">
        <v>17921</v>
      </c>
      <c r="F20757" s="3">
        <v>7.0</v>
      </c>
      <c r="G20757" s="3">
        <v>5.0</v>
      </c>
      <c r="H20757" s="3" t="s">
        <v>18270</v>
      </c>
      <c r="I20757" s="3" t="s">
        <v>18271</v>
      </c>
      <c r="J20757" s="3" t="s">
        <v>2213</v>
      </c>
      <c r="K20757" s="3" t="s">
        <v>24</v>
      </c>
      <c r="L20757" s="3">
        <v>3.0</v>
      </c>
      <c r="M20757" s="3" t="s">
        <v>30</v>
      </c>
      <c r="N20757" s="3" t="s">
        <v>18342</v>
      </c>
      <c r="O20757" s="3" t="s">
        <v>18343</v>
      </c>
      <c r="P20757" s="4">
        <v>26470.0</v>
      </c>
      <c r="Q20757" s="3" t="s">
        <v>132</v>
      </c>
      <c r="S20757" s="3" t="s">
        <v>34</v>
      </c>
    </row>
    <row r="20758">
      <c r="A20758" s="2">
        <v>42318.71491898148</v>
      </c>
      <c r="B20758" s="3">
        <v>3.0</v>
      </c>
      <c r="C20758" s="3" t="s">
        <v>17833</v>
      </c>
      <c r="D20758" s="3" t="s">
        <v>17920</v>
      </c>
      <c r="E20758" s="3" t="s">
        <v>17921</v>
      </c>
      <c r="F20758" s="3">
        <v>7.0</v>
      </c>
      <c r="G20758" s="3">
        <v>5.0</v>
      </c>
      <c r="H20758" s="3" t="s">
        <v>18270</v>
      </c>
      <c r="I20758" s="3" t="s">
        <v>18271</v>
      </c>
      <c r="J20758" s="3" t="s">
        <v>2213</v>
      </c>
      <c r="K20758" s="3" t="s">
        <v>24</v>
      </c>
      <c r="L20758" s="3">
        <v>4.0</v>
      </c>
      <c r="M20758" s="3" t="s">
        <v>25</v>
      </c>
      <c r="N20758" s="3" t="s">
        <v>18344</v>
      </c>
      <c r="O20758" s="3" t="s">
        <v>18345</v>
      </c>
      <c r="P20758" s="4">
        <v>25022.0</v>
      </c>
      <c r="Q20758" s="3" t="s">
        <v>247</v>
      </c>
      <c r="S20758" s="3" t="s">
        <v>34</v>
      </c>
    </row>
    <row r="20759">
      <c r="A20759" s="2">
        <v>42318.71491898148</v>
      </c>
      <c r="B20759" s="3">
        <v>3.0</v>
      </c>
      <c r="C20759" s="3" t="s">
        <v>17833</v>
      </c>
      <c r="D20759" s="3" t="s">
        <v>17920</v>
      </c>
      <c r="E20759" s="3" t="s">
        <v>17921</v>
      </c>
      <c r="F20759" s="3">
        <v>7.0</v>
      </c>
      <c r="G20759" s="3">
        <v>5.0</v>
      </c>
      <c r="H20759" s="3" t="s">
        <v>18270</v>
      </c>
      <c r="I20759" s="3" t="s">
        <v>18271</v>
      </c>
      <c r="J20759" s="3" t="s">
        <v>2213</v>
      </c>
      <c r="K20759" s="3" t="s">
        <v>24</v>
      </c>
      <c r="L20759" s="3">
        <v>5.0</v>
      </c>
      <c r="M20759" s="3" t="s">
        <v>30</v>
      </c>
      <c r="N20759" s="3" t="s">
        <v>18346</v>
      </c>
      <c r="O20759" s="3" t="s">
        <v>18347</v>
      </c>
      <c r="P20759" s="4">
        <v>17225.0</v>
      </c>
      <c r="Q20759" s="3" t="s">
        <v>113</v>
      </c>
      <c r="S20759" s="3" t="s">
        <v>34</v>
      </c>
    </row>
    <row r="20760">
      <c r="A20760" s="2">
        <v>42318.71491898148</v>
      </c>
      <c r="B20760" s="3">
        <v>3.0</v>
      </c>
      <c r="C20760" s="3" t="s">
        <v>17833</v>
      </c>
      <c r="D20760" s="3" t="s">
        <v>17834</v>
      </c>
      <c r="E20760" s="3" t="s">
        <v>17835</v>
      </c>
      <c r="F20760" s="3">
        <v>8.0</v>
      </c>
      <c r="G20760" s="3">
        <v>9.0</v>
      </c>
      <c r="H20760" s="3" t="s">
        <v>18348</v>
      </c>
      <c r="I20760" s="3" t="s">
        <v>18349</v>
      </c>
      <c r="J20760" s="3" t="s">
        <v>2213</v>
      </c>
      <c r="K20760" s="3" t="s">
        <v>272</v>
      </c>
      <c r="L20760" s="3">
        <v>1.0</v>
      </c>
      <c r="M20760" s="3" t="s">
        <v>25</v>
      </c>
      <c r="N20760" s="3" t="s">
        <v>17934</v>
      </c>
      <c r="O20760" s="3" t="s">
        <v>104</v>
      </c>
      <c r="P20760" s="4">
        <v>18490.0</v>
      </c>
      <c r="Q20760" s="3" t="s">
        <v>169</v>
      </c>
      <c r="S20760" s="3" t="s">
        <v>34</v>
      </c>
    </row>
    <row r="20761">
      <c r="A20761" s="2">
        <v>42318.71491898148</v>
      </c>
      <c r="B20761" s="3">
        <v>3.0</v>
      </c>
      <c r="C20761" s="3" t="s">
        <v>17833</v>
      </c>
      <c r="D20761" s="3" t="s">
        <v>17834</v>
      </c>
      <c r="E20761" s="3" t="s">
        <v>17835</v>
      </c>
      <c r="F20761" s="3">
        <v>8.0</v>
      </c>
      <c r="G20761" s="3">
        <v>9.0</v>
      </c>
      <c r="H20761" s="3" t="s">
        <v>18348</v>
      </c>
      <c r="I20761" s="3" t="s">
        <v>18349</v>
      </c>
      <c r="J20761" s="3" t="s">
        <v>2213</v>
      </c>
      <c r="K20761" s="3" t="s">
        <v>24</v>
      </c>
      <c r="L20761" s="3">
        <v>2.0</v>
      </c>
      <c r="M20761" s="3" t="s">
        <v>30</v>
      </c>
      <c r="N20761" s="3" t="s">
        <v>18350</v>
      </c>
      <c r="O20761" s="3" t="s">
        <v>98</v>
      </c>
      <c r="P20761" s="4">
        <v>30010.0</v>
      </c>
      <c r="Q20761" s="3" t="s">
        <v>247</v>
      </c>
      <c r="S20761" s="3" t="s">
        <v>34</v>
      </c>
    </row>
    <row r="20762">
      <c r="A20762" s="2">
        <v>42318.71491898148</v>
      </c>
      <c r="B20762" s="3">
        <v>3.0</v>
      </c>
      <c r="C20762" s="3" t="s">
        <v>17833</v>
      </c>
      <c r="D20762" s="3" t="s">
        <v>17834</v>
      </c>
      <c r="E20762" s="3" t="s">
        <v>17835</v>
      </c>
      <c r="F20762" s="3">
        <v>8.0</v>
      </c>
      <c r="G20762" s="3">
        <v>9.0</v>
      </c>
      <c r="H20762" s="3" t="s">
        <v>18348</v>
      </c>
      <c r="I20762" s="3" t="s">
        <v>18349</v>
      </c>
      <c r="J20762" s="3" t="s">
        <v>2213</v>
      </c>
      <c r="K20762" s="3" t="s">
        <v>24</v>
      </c>
      <c r="L20762" s="3">
        <v>3.0</v>
      </c>
      <c r="M20762" s="3" t="s">
        <v>25</v>
      </c>
      <c r="N20762" s="3" t="s">
        <v>18351</v>
      </c>
      <c r="O20762" s="3" t="s">
        <v>204</v>
      </c>
      <c r="P20762" s="4">
        <v>22491.0</v>
      </c>
      <c r="Q20762" s="3" t="s">
        <v>55</v>
      </c>
      <c r="S20762" s="3" t="s">
        <v>34</v>
      </c>
    </row>
    <row r="20763">
      <c r="A20763" s="2">
        <v>42318.71491898148</v>
      </c>
      <c r="B20763" s="3">
        <v>3.0</v>
      </c>
      <c r="C20763" s="3" t="s">
        <v>17833</v>
      </c>
      <c r="D20763" s="3" t="s">
        <v>17834</v>
      </c>
      <c r="E20763" s="3" t="s">
        <v>17835</v>
      </c>
      <c r="F20763" s="3">
        <v>8.0</v>
      </c>
      <c r="G20763" s="3">
        <v>9.0</v>
      </c>
      <c r="H20763" s="3" t="s">
        <v>18348</v>
      </c>
      <c r="I20763" s="3" t="s">
        <v>18349</v>
      </c>
      <c r="J20763" s="3" t="s">
        <v>2213</v>
      </c>
      <c r="K20763" s="3" t="s">
        <v>24</v>
      </c>
      <c r="L20763" s="3">
        <v>4.0</v>
      </c>
      <c r="M20763" s="3" t="s">
        <v>30</v>
      </c>
      <c r="N20763" s="3" t="s">
        <v>7148</v>
      </c>
      <c r="O20763" s="3" t="s">
        <v>10793</v>
      </c>
      <c r="P20763" s="4">
        <v>32038.0</v>
      </c>
      <c r="Q20763" s="3" t="s">
        <v>40</v>
      </c>
      <c r="S20763" s="3" t="s">
        <v>34</v>
      </c>
    </row>
    <row r="20764">
      <c r="A20764" s="2">
        <v>42318.71491898148</v>
      </c>
      <c r="B20764" s="3">
        <v>3.0</v>
      </c>
      <c r="C20764" s="3" t="s">
        <v>17833</v>
      </c>
      <c r="D20764" s="3" t="s">
        <v>17834</v>
      </c>
      <c r="E20764" s="3" t="s">
        <v>17835</v>
      </c>
      <c r="F20764" s="3">
        <v>8.0</v>
      </c>
      <c r="G20764" s="3">
        <v>9.0</v>
      </c>
      <c r="H20764" s="3" t="s">
        <v>18348</v>
      </c>
      <c r="I20764" s="3" t="s">
        <v>18349</v>
      </c>
      <c r="J20764" s="3" t="s">
        <v>2213</v>
      </c>
      <c r="K20764" s="3" t="s">
        <v>24</v>
      </c>
      <c r="L20764" s="3">
        <v>5.0</v>
      </c>
      <c r="M20764" s="3" t="s">
        <v>25</v>
      </c>
      <c r="N20764" s="3" t="s">
        <v>18314</v>
      </c>
      <c r="O20764" s="3" t="s">
        <v>530</v>
      </c>
      <c r="P20764" s="4">
        <v>19558.0</v>
      </c>
      <c r="Q20764" s="3" t="s">
        <v>105</v>
      </c>
      <c r="S20764" s="3" t="s">
        <v>34</v>
      </c>
    </row>
    <row r="20765">
      <c r="A20765" s="2">
        <v>42318.71491898148</v>
      </c>
      <c r="B20765" s="3">
        <v>3.0</v>
      </c>
      <c r="C20765" s="3" t="s">
        <v>17833</v>
      </c>
      <c r="D20765" s="3" t="s">
        <v>17834</v>
      </c>
      <c r="E20765" s="3" t="s">
        <v>17835</v>
      </c>
      <c r="F20765" s="3">
        <v>8.0</v>
      </c>
      <c r="G20765" s="3">
        <v>9.0</v>
      </c>
      <c r="H20765" s="3" t="s">
        <v>18348</v>
      </c>
      <c r="I20765" s="3" t="s">
        <v>18349</v>
      </c>
      <c r="J20765" s="3" t="s">
        <v>2213</v>
      </c>
      <c r="K20765" s="3" t="s">
        <v>24</v>
      </c>
      <c r="L20765" s="3">
        <v>6.0</v>
      </c>
      <c r="M20765" s="3" t="s">
        <v>30</v>
      </c>
      <c r="N20765" s="3" t="s">
        <v>18352</v>
      </c>
      <c r="O20765" s="3" t="s">
        <v>9566</v>
      </c>
      <c r="P20765" s="4">
        <v>30241.0</v>
      </c>
      <c r="Q20765" s="3" t="s">
        <v>191</v>
      </c>
      <c r="S20765" s="3" t="s">
        <v>34</v>
      </c>
    </row>
    <row r="20766">
      <c r="A20766" s="2">
        <v>42318.71491898148</v>
      </c>
      <c r="B20766" s="3">
        <v>3.0</v>
      </c>
      <c r="C20766" s="3" t="s">
        <v>17833</v>
      </c>
      <c r="D20766" s="3" t="s">
        <v>17834</v>
      </c>
      <c r="E20766" s="3" t="s">
        <v>17835</v>
      </c>
      <c r="F20766" s="3">
        <v>8.0</v>
      </c>
      <c r="G20766" s="3">
        <v>9.0</v>
      </c>
      <c r="H20766" s="3" t="s">
        <v>18348</v>
      </c>
      <c r="I20766" s="3" t="s">
        <v>18349</v>
      </c>
      <c r="J20766" s="3" t="s">
        <v>2213</v>
      </c>
      <c r="K20766" s="3" t="s">
        <v>24</v>
      </c>
      <c r="L20766" s="3">
        <v>7.0</v>
      </c>
      <c r="M20766" s="3" t="s">
        <v>25</v>
      </c>
      <c r="N20766" s="3" t="s">
        <v>18353</v>
      </c>
      <c r="O20766" s="3" t="s">
        <v>42</v>
      </c>
      <c r="P20766" s="4">
        <v>29528.0</v>
      </c>
      <c r="Q20766" s="3" t="s">
        <v>169</v>
      </c>
      <c r="S20766" s="3" t="s">
        <v>34</v>
      </c>
    </row>
    <row r="20767">
      <c r="A20767" s="2">
        <v>42318.71491898148</v>
      </c>
      <c r="B20767" s="3">
        <v>3.0</v>
      </c>
      <c r="C20767" s="3" t="s">
        <v>17833</v>
      </c>
      <c r="D20767" s="3" t="s">
        <v>17834</v>
      </c>
      <c r="E20767" s="3" t="s">
        <v>17835</v>
      </c>
      <c r="F20767" s="3">
        <v>8.0</v>
      </c>
      <c r="G20767" s="3">
        <v>9.0</v>
      </c>
      <c r="H20767" s="3" t="s">
        <v>18348</v>
      </c>
      <c r="I20767" s="3" t="s">
        <v>18349</v>
      </c>
      <c r="J20767" s="3" t="s">
        <v>2213</v>
      </c>
      <c r="K20767" s="3" t="s">
        <v>24</v>
      </c>
      <c r="L20767" s="3">
        <v>8.0</v>
      </c>
      <c r="M20767" s="3" t="s">
        <v>30</v>
      </c>
      <c r="N20767" s="3" t="s">
        <v>18354</v>
      </c>
      <c r="O20767" s="3" t="s">
        <v>10290</v>
      </c>
      <c r="P20767" s="4">
        <v>29127.0</v>
      </c>
      <c r="Q20767" s="3" t="s">
        <v>169</v>
      </c>
      <c r="S20767" s="3" t="s">
        <v>34</v>
      </c>
    </row>
    <row r="20768">
      <c r="A20768" s="2">
        <v>42318.71491898148</v>
      </c>
      <c r="B20768" s="3">
        <v>3.0</v>
      </c>
      <c r="C20768" s="3" t="s">
        <v>17833</v>
      </c>
      <c r="D20768" s="3" t="s">
        <v>17834</v>
      </c>
      <c r="E20768" s="3" t="s">
        <v>17835</v>
      </c>
      <c r="F20768" s="3">
        <v>8.0</v>
      </c>
      <c r="G20768" s="3">
        <v>9.0</v>
      </c>
      <c r="H20768" s="3" t="s">
        <v>18348</v>
      </c>
      <c r="I20768" s="3" t="s">
        <v>18349</v>
      </c>
      <c r="J20768" s="3" t="s">
        <v>2213</v>
      </c>
      <c r="K20768" s="3" t="s">
        <v>24</v>
      </c>
      <c r="L20768" s="3">
        <v>9.0</v>
      </c>
      <c r="M20768" s="3" t="s">
        <v>25</v>
      </c>
      <c r="N20768" s="3" t="s">
        <v>18355</v>
      </c>
      <c r="O20768" s="3" t="s">
        <v>18356</v>
      </c>
      <c r="P20768" s="4">
        <v>34534.0</v>
      </c>
      <c r="Q20768" s="3" t="s">
        <v>191</v>
      </c>
      <c r="S20768" s="3" t="s">
        <v>34</v>
      </c>
    </row>
    <row r="20769">
      <c r="A20769" s="2">
        <v>42318.71491898148</v>
      </c>
      <c r="B20769" s="3">
        <v>3.0</v>
      </c>
      <c r="C20769" s="3" t="s">
        <v>17833</v>
      </c>
      <c r="D20769" s="3" t="s">
        <v>17834</v>
      </c>
      <c r="E20769" s="3" t="s">
        <v>17835</v>
      </c>
      <c r="F20769" s="3">
        <v>8.0</v>
      </c>
      <c r="G20769" s="3">
        <v>9.0</v>
      </c>
      <c r="H20769" s="3" t="s">
        <v>18348</v>
      </c>
      <c r="I20769" s="3" t="s">
        <v>18349</v>
      </c>
      <c r="J20769" s="3" t="s">
        <v>2213</v>
      </c>
      <c r="K20769" s="3" t="s">
        <v>24</v>
      </c>
      <c r="L20769" s="3">
        <v>10.0</v>
      </c>
      <c r="M20769" s="3" t="s">
        <v>30</v>
      </c>
      <c r="N20769" s="3" t="s">
        <v>18357</v>
      </c>
      <c r="O20769" s="3" t="s">
        <v>32</v>
      </c>
      <c r="P20769" s="4">
        <v>27951.0</v>
      </c>
      <c r="Q20769" s="3" t="s">
        <v>132</v>
      </c>
      <c r="S20769" s="3" t="s">
        <v>34</v>
      </c>
    </row>
    <row r="20770">
      <c r="A20770" s="2">
        <v>42318.71491898148</v>
      </c>
      <c r="B20770" s="3">
        <v>3.0</v>
      </c>
      <c r="C20770" s="3" t="s">
        <v>17833</v>
      </c>
      <c r="D20770" s="3" t="s">
        <v>17834</v>
      </c>
      <c r="E20770" s="3" t="s">
        <v>17835</v>
      </c>
      <c r="F20770" s="3">
        <v>8.0</v>
      </c>
      <c r="G20770" s="3">
        <v>9.0</v>
      </c>
      <c r="H20770" s="3" t="s">
        <v>18348</v>
      </c>
      <c r="I20770" s="3" t="s">
        <v>18349</v>
      </c>
      <c r="J20770" s="3" t="s">
        <v>2213</v>
      </c>
      <c r="K20770" s="3" t="s">
        <v>24</v>
      </c>
      <c r="L20770" s="3">
        <v>11.0</v>
      </c>
      <c r="M20770" s="3" t="s">
        <v>25</v>
      </c>
      <c r="N20770" s="3" t="s">
        <v>18358</v>
      </c>
      <c r="O20770" s="3" t="s">
        <v>123</v>
      </c>
      <c r="P20770" s="4">
        <v>19647.0</v>
      </c>
      <c r="Q20770" s="3" t="s">
        <v>110</v>
      </c>
      <c r="S20770" s="3" t="s">
        <v>34</v>
      </c>
    </row>
    <row r="20771">
      <c r="A20771" s="2">
        <v>42318.71491898148</v>
      </c>
      <c r="B20771" s="3">
        <v>3.0</v>
      </c>
      <c r="C20771" s="3" t="s">
        <v>17833</v>
      </c>
      <c r="D20771" s="3" t="s">
        <v>17834</v>
      </c>
      <c r="E20771" s="3" t="s">
        <v>17835</v>
      </c>
      <c r="F20771" s="3">
        <v>8.0</v>
      </c>
      <c r="G20771" s="3">
        <v>9.0</v>
      </c>
      <c r="H20771" s="3" t="s">
        <v>18348</v>
      </c>
      <c r="I20771" s="3" t="s">
        <v>18349</v>
      </c>
      <c r="J20771" s="3" t="s">
        <v>2213</v>
      </c>
      <c r="K20771" s="3" t="s">
        <v>24</v>
      </c>
      <c r="L20771" s="3">
        <v>12.0</v>
      </c>
      <c r="M20771" s="3" t="s">
        <v>30</v>
      </c>
      <c r="N20771" s="3" t="s">
        <v>7722</v>
      </c>
      <c r="O20771" s="3" t="s">
        <v>18359</v>
      </c>
      <c r="P20771" s="4">
        <v>30331.0</v>
      </c>
      <c r="Q20771" s="3" t="s">
        <v>132</v>
      </c>
      <c r="S20771" s="3" t="s">
        <v>34</v>
      </c>
    </row>
    <row r="20772">
      <c r="A20772" s="2">
        <v>42318.71491898148</v>
      </c>
      <c r="B20772" s="3">
        <v>3.0</v>
      </c>
      <c r="C20772" s="3" t="s">
        <v>17833</v>
      </c>
      <c r="D20772" s="3" t="s">
        <v>17834</v>
      </c>
      <c r="E20772" s="3" t="s">
        <v>17835</v>
      </c>
      <c r="F20772" s="3">
        <v>8.0</v>
      </c>
      <c r="G20772" s="3">
        <v>9.0</v>
      </c>
      <c r="H20772" s="3" t="s">
        <v>18348</v>
      </c>
      <c r="I20772" s="3" t="s">
        <v>18349</v>
      </c>
      <c r="J20772" s="3" t="s">
        <v>2213</v>
      </c>
      <c r="K20772" s="3" t="s">
        <v>24</v>
      </c>
      <c r="L20772" s="3">
        <v>13.0</v>
      </c>
      <c r="M20772" s="3" t="s">
        <v>25</v>
      </c>
      <c r="N20772" s="3" t="s">
        <v>18360</v>
      </c>
      <c r="O20772" s="3" t="s">
        <v>69</v>
      </c>
      <c r="P20772" s="4">
        <v>27471.0</v>
      </c>
      <c r="Q20772" s="3" t="s">
        <v>132</v>
      </c>
      <c r="S20772" s="3" t="s">
        <v>34</v>
      </c>
    </row>
    <row r="20773">
      <c r="A20773" s="2">
        <v>42318.71491898148</v>
      </c>
      <c r="B20773" s="3">
        <v>3.0</v>
      </c>
      <c r="C20773" s="3" t="s">
        <v>17833</v>
      </c>
      <c r="D20773" s="3" t="s">
        <v>17834</v>
      </c>
      <c r="E20773" s="3" t="s">
        <v>17835</v>
      </c>
      <c r="F20773" s="3">
        <v>8.0</v>
      </c>
      <c r="G20773" s="3">
        <v>9.0</v>
      </c>
      <c r="H20773" s="3" t="s">
        <v>18348</v>
      </c>
      <c r="I20773" s="3" t="s">
        <v>18349</v>
      </c>
      <c r="J20773" s="3" t="s">
        <v>2213</v>
      </c>
      <c r="K20773" s="3" t="s">
        <v>24</v>
      </c>
      <c r="L20773" s="3">
        <v>14.0</v>
      </c>
      <c r="M20773" s="3" t="s">
        <v>30</v>
      </c>
      <c r="N20773" s="3" t="s">
        <v>18361</v>
      </c>
      <c r="O20773" s="3" t="s">
        <v>1021</v>
      </c>
      <c r="P20773" s="4">
        <v>16709.0</v>
      </c>
      <c r="Q20773" s="3" t="s">
        <v>96</v>
      </c>
      <c r="S20773" s="3" t="s">
        <v>34</v>
      </c>
    </row>
    <row r="20774">
      <c r="A20774" s="2">
        <v>42318.71491898148</v>
      </c>
      <c r="B20774" s="3">
        <v>3.0</v>
      </c>
      <c r="C20774" s="3" t="s">
        <v>17833</v>
      </c>
      <c r="D20774" s="3" t="s">
        <v>17854</v>
      </c>
      <c r="E20774" s="3" t="s">
        <v>17855</v>
      </c>
      <c r="F20774" s="3">
        <v>8.0</v>
      </c>
      <c r="G20774" s="3">
        <v>9.0</v>
      </c>
      <c r="H20774" s="3" t="s">
        <v>18348</v>
      </c>
      <c r="I20774" s="3" t="s">
        <v>18349</v>
      </c>
      <c r="J20774" s="3" t="s">
        <v>2213</v>
      </c>
      <c r="K20774" s="3" t="s">
        <v>24</v>
      </c>
      <c r="L20774" s="3">
        <v>1.0</v>
      </c>
      <c r="M20774" s="3" t="s">
        <v>25</v>
      </c>
      <c r="N20774" s="3" t="s">
        <v>18350</v>
      </c>
      <c r="O20774" s="3" t="s">
        <v>536</v>
      </c>
      <c r="P20774" s="4">
        <v>20550.0</v>
      </c>
      <c r="Q20774" s="3" t="s">
        <v>169</v>
      </c>
      <c r="S20774" s="3" t="s">
        <v>34</v>
      </c>
    </row>
    <row r="20775">
      <c r="A20775" s="2">
        <v>42318.71491898148</v>
      </c>
      <c r="B20775" s="3">
        <v>3.0</v>
      </c>
      <c r="C20775" s="3" t="s">
        <v>17833</v>
      </c>
      <c r="D20775" s="3" t="s">
        <v>17854</v>
      </c>
      <c r="E20775" s="3" t="s">
        <v>17855</v>
      </c>
      <c r="F20775" s="3">
        <v>8.0</v>
      </c>
      <c r="G20775" s="3">
        <v>9.0</v>
      </c>
      <c r="H20775" s="3" t="s">
        <v>18348</v>
      </c>
      <c r="I20775" s="3" t="s">
        <v>18349</v>
      </c>
      <c r="J20775" s="3" t="s">
        <v>2213</v>
      </c>
      <c r="K20775" s="3" t="s">
        <v>24</v>
      </c>
      <c r="L20775" s="3">
        <v>2.0</v>
      </c>
      <c r="M20775" s="3" t="s">
        <v>30</v>
      </c>
      <c r="N20775" s="3" t="s">
        <v>18362</v>
      </c>
      <c r="O20775" s="3" t="s">
        <v>1723</v>
      </c>
      <c r="P20775" s="4">
        <v>29228.0</v>
      </c>
      <c r="Q20775" s="3" t="s">
        <v>115</v>
      </c>
      <c r="S20775" s="3" t="s">
        <v>34</v>
      </c>
    </row>
    <row r="20776">
      <c r="A20776" s="2">
        <v>42318.71491898148</v>
      </c>
      <c r="B20776" s="3">
        <v>3.0</v>
      </c>
      <c r="C20776" s="3" t="s">
        <v>17833</v>
      </c>
      <c r="D20776" s="3" t="s">
        <v>17854</v>
      </c>
      <c r="E20776" s="3" t="s">
        <v>17855</v>
      </c>
      <c r="F20776" s="3">
        <v>8.0</v>
      </c>
      <c r="G20776" s="3">
        <v>9.0</v>
      </c>
      <c r="H20776" s="3" t="s">
        <v>18348</v>
      </c>
      <c r="I20776" s="3" t="s">
        <v>18349</v>
      </c>
      <c r="J20776" s="3" t="s">
        <v>2213</v>
      </c>
      <c r="K20776" s="3" t="s">
        <v>24</v>
      </c>
      <c r="L20776" s="3">
        <v>3.0</v>
      </c>
      <c r="M20776" s="3" t="s">
        <v>25</v>
      </c>
      <c r="N20776" s="3" t="s">
        <v>18363</v>
      </c>
      <c r="O20776" s="3" t="s">
        <v>1588</v>
      </c>
      <c r="P20776" s="4">
        <v>22528.0</v>
      </c>
      <c r="Q20776" s="3" t="s">
        <v>247</v>
      </c>
      <c r="S20776" s="3" t="s">
        <v>34</v>
      </c>
    </row>
    <row r="20777">
      <c r="A20777" s="2">
        <v>42318.71491898148</v>
      </c>
      <c r="B20777" s="3">
        <v>3.0</v>
      </c>
      <c r="C20777" s="3" t="s">
        <v>17833</v>
      </c>
      <c r="D20777" s="3" t="s">
        <v>17854</v>
      </c>
      <c r="E20777" s="3" t="s">
        <v>17855</v>
      </c>
      <c r="F20777" s="3">
        <v>8.0</v>
      </c>
      <c r="G20777" s="3">
        <v>9.0</v>
      </c>
      <c r="H20777" s="3" t="s">
        <v>18348</v>
      </c>
      <c r="I20777" s="3" t="s">
        <v>18349</v>
      </c>
      <c r="J20777" s="3" t="s">
        <v>2213</v>
      </c>
      <c r="K20777" s="3" t="s">
        <v>24</v>
      </c>
      <c r="L20777" s="3">
        <v>4.0</v>
      </c>
      <c r="M20777" s="3" t="s">
        <v>30</v>
      </c>
      <c r="N20777" s="3" t="s">
        <v>18364</v>
      </c>
      <c r="O20777" s="3" t="s">
        <v>51</v>
      </c>
      <c r="P20777" s="4">
        <v>25872.0</v>
      </c>
      <c r="Q20777" s="3" t="s">
        <v>75</v>
      </c>
      <c r="S20777" s="3" t="s">
        <v>34</v>
      </c>
    </row>
    <row r="20778">
      <c r="A20778" s="2">
        <v>42318.71491898148</v>
      </c>
      <c r="B20778" s="3">
        <v>3.0</v>
      </c>
      <c r="C20778" s="3" t="s">
        <v>17833</v>
      </c>
      <c r="D20778" s="3" t="s">
        <v>17854</v>
      </c>
      <c r="E20778" s="3" t="s">
        <v>17855</v>
      </c>
      <c r="F20778" s="3">
        <v>8.0</v>
      </c>
      <c r="G20778" s="3">
        <v>9.0</v>
      </c>
      <c r="H20778" s="3" t="s">
        <v>18348</v>
      </c>
      <c r="I20778" s="3" t="s">
        <v>18349</v>
      </c>
      <c r="J20778" s="3" t="s">
        <v>2213</v>
      </c>
      <c r="K20778" s="3" t="s">
        <v>24</v>
      </c>
      <c r="L20778" s="3">
        <v>5.0</v>
      </c>
      <c r="M20778" s="3" t="s">
        <v>25</v>
      </c>
      <c r="N20778" s="3" t="s">
        <v>18365</v>
      </c>
      <c r="O20778" s="3" t="s">
        <v>822</v>
      </c>
      <c r="P20778" s="4">
        <v>32206.0</v>
      </c>
      <c r="Q20778" s="3" t="s">
        <v>37</v>
      </c>
      <c r="S20778" s="3" t="s">
        <v>34</v>
      </c>
    </row>
    <row r="20779">
      <c r="A20779" s="2">
        <v>42318.71491898148</v>
      </c>
      <c r="B20779" s="3">
        <v>3.0</v>
      </c>
      <c r="C20779" s="3" t="s">
        <v>17833</v>
      </c>
      <c r="D20779" s="3" t="s">
        <v>17854</v>
      </c>
      <c r="E20779" s="3" t="s">
        <v>17855</v>
      </c>
      <c r="F20779" s="3">
        <v>8.0</v>
      </c>
      <c r="G20779" s="3">
        <v>9.0</v>
      </c>
      <c r="H20779" s="3" t="s">
        <v>18348</v>
      </c>
      <c r="I20779" s="3" t="s">
        <v>18349</v>
      </c>
      <c r="J20779" s="3" t="s">
        <v>2213</v>
      </c>
      <c r="K20779" s="3" t="s">
        <v>24</v>
      </c>
      <c r="L20779" s="3">
        <v>6.0</v>
      </c>
      <c r="M20779" s="3" t="s">
        <v>30</v>
      </c>
      <c r="N20779" s="3" t="s">
        <v>18132</v>
      </c>
      <c r="O20779" s="3" t="s">
        <v>878</v>
      </c>
      <c r="P20779" s="4">
        <v>30658.0</v>
      </c>
      <c r="Q20779" s="3" t="s">
        <v>132</v>
      </c>
      <c r="S20779" s="3" t="s">
        <v>34</v>
      </c>
    </row>
    <row r="20780">
      <c r="A20780" s="2">
        <v>42318.71491898148</v>
      </c>
      <c r="B20780" s="3">
        <v>3.0</v>
      </c>
      <c r="C20780" s="3" t="s">
        <v>17833</v>
      </c>
      <c r="D20780" s="3" t="s">
        <v>17854</v>
      </c>
      <c r="E20780" s="3" t="s">
        <v>17855</v>
      </c>
      <c r="F20780" s="3">
        <v>8.0</v>
      </c>
      <c r="G20780" s="3">
        <v>9.0</v>
      </c>
      <c r="H20780" s="3" t="s">
        <v>18348</v>
      </c>
      <c r="I20780" s="3" t="s">
        <v>18349</v>
      </c>
      <c r="J20780" s="3" t="s">
        <v>2213</v>
      </c>
      <c r="K20780" s="3" t="s">
        <v>24</v>
      </c>
      <c r="L20780" s="3">
        <v>7.0</v>
      </c>
      <c r="M20780" s="3" t="s">
        <v>25</v>
      </c>
      <c r="N20780" s="3" t="s">
        <v>18366</v>
      </c>
      <c r="O20780" s="3" t="s">
        <v>196</v>
      </c>
      <c r="P20780" s="4">
        <v>26546.0</v>
      </c>
      <c r="Q20780" s="3" t="s">
        <v>79</v>
      </c>
      <c r="S20780" s="3" t="s">
        <v>34</v>
      </c>
    </row>
    <row r="20781">
      <c r="A20781" s="2">
        <v>42318.71491898148</v>
      </c>
      <c r="B20781" s="3">
        <v>3.0</v>
      </c>
      <c r="C20781" s="3" t="s">
        <v>17833</v>
      </c>
      <c r="D20781" s="3" t="s">
        <v>17854</v>
      </c>
      <c r="E20781" s="3" t="s">
        <v>17855</v>
      </c>
      <c r="F20781" s="3">
        <v>8.0</v>
      </c>
      <c r="G20781" s="3">
        <v>9.0</v>
      </c>
      <c r="H20781" s="3" t="s">
        <v>18348</v>
      </c>
      <c r="I20781" s="3" t="s">
        <v>18349</v>
      </c>
      <c r="J20781" s="3" t="s">
        <v>2213</v>
      </c>
      <c r="K20781" s="3" t="s">
        <v>24</v>
      </c>
      <c r="L20781" s="3">
        <v>8.0</v>
      </c>
      <c r="M20781" s="3" t="s">
        <v>30</v>
      </c>
      <c r="N20781" s="3" t="s">
        <v>1497</v>
      </c>
      <c r="O20781" s="3" t="s">
        <v>508</v>
      </c>
      <c r="P20781" s="4">
        <v>32613.0</v>
      </c>
      <c r="Q20781" s="3" t="s">
        <v>132</v>
      </c>
      <c r="S20781" s="3" t="s">
        <v>34</v>
      </c>
    </row>
    <row r="20782">
      <c r="A20782" s="2">
        <v>42318.71491898148</v>
      </c>
      <c r="B20782" s="3">
        <v>3.0</v>
      </c>
      <c r="C20782" s="3" t="s">
        <v>17833</v>
      </c>
      <c r="D20782" s="3" t="s">
        <v>17854</v>
      </c>
      <c r="E20782" s="3" t="s">
        <v>17855</v>
      </c>
      <c r="F20782" s="3">
        <v>8.0</v>
      </c>
      <c r="G20782" s="3">
        <v>9.0</v>
      </c>
      <c r="H20782" s="3" t="s">
        <v>18348</v>
      </c>
      <c r="I20782" s="3" t="s">
        <v>18349</v>
      </c>
      <c r="J20782" s="3" t="s">
        <v>2213</v>
      </c>
      <c r="K20782" s="3" t="s">
        <v>24</v>
      </c>
      <c r="L20782" s="3">
        <v>9.0</v>
      </c>
      <c r="M20782" s="3" t="s">
        <v>25</v>
      </c>
      <c r="N20782" s="3" t="s">
        <v>18367</v>
      </c>
      <c r="O20782" s="3" t="s">
        <v>14560</v>
      </c>
      <c r="P20782" s="4">
        <v>32896.0</v>
      </c>
      <c r="Q20782" s="3" t="s">
        <v>1605</v>
      </c>
      <c r="S20782" s="3" t="s">
        <v>34</v>
      </c>
    </row>
    <row r="20783">
      <c r="A20783" s="2">
        <v>42318.71491898148</v>
      </c>
      <c r="B20783" s="3">
        <v>3.0</v>
      </c>
      <c r="C20783" s="3" t="s">
        <v>17833</v>
      </c>
      <c r="D20783" s="3" t="s">
        <v>17854</v>
      </c>
      <c r="E20783" s="3" t="s">
        <v>17855</v>
      </c>
      <c r="F20783" s="3">
        <v>8.0</v>
      </c>
      <c r="G20783" s="3">
        <v>9.0</v>
      </c>
      <c r="H20783" s="3" t="s">
        <v>18348</v>
      </c>
      <c r="I20783" s="3" t="s">
        <v>18349</v>
      </c>
      <c r="J20783" s="3" t="s">
        <v>2213</v>
      </c>
      <c r="K20783" s="3" t="s">
        <v>24</v>
      </c>
      <c r="L20783" s="3">
        <v>10.0</v>
      </c>
      <c r="M20783" s="3" t="s">
        <v>30</v>
      </c>
      <c r="N20783" s="3" t="s">
        <v>18354</v>
      </c>
      <c r="O20783" s="3" t="s">
        <v>18368</v>
      </c>
      <c r="P20783" s="4">
        <v>23099.0</v>
      </c>
      <c r="Q20783" s="3" t="s">
        <v>132</v>
      </c>
      <c r="S20783" s="3" t="s">
        <v>34</v>
      </c>
    </row>
    <row r="20784">
      <c r="A20784" s="2">
        <v>42318.71491898148</v>
      </c>
      <c r="B20784" s="3">
        <v>3.0</v>
      </c>
      <c r="C20784" s="3" t="s">
        <v>17833</v>
      </c>
      <c r="D20784" s="3" t="s">
        <v>17854</v>
      </c>
      <c r="E20784" s="3" t="s">
        <v>17855</v>
      </c>
      <c r="F20784" s="3">
        <v>8.0</v>
      </c>
      <c r="G20784" s="3">
        <v>9.0</v>
      </c>
      <c r="H20784" s="3" t="s">
        <v>18348</v>
      </c>
      <c r="I20784" s="3" t="s">
        <v>18349</v>
      </c>
      <c r="J20784" s="3" t="s">
        <v>2213</v>
      </c>
      <c r="K20784" s="3" t="s">
        <v>24</v>
      </c>
      <c r="L20784" s="3">
        <v>11.0</v>
      </c>
      <c r="M20784" s="3" t="s">
        <v>25</v>
      </c>
      <c r="N20784" s="3" t="s">
        <v>18369</v>
      </c>
      <c r="O20784" s="3" t="s">
        <v>109</v>
      </c>
      <c r="P20784" s="4">
        <v>18282.0</v>
      </c>
      <c r="Q20784" s="3" t="s">
        <v>37</v>
      </c>
      <c r="S20784" s="3" t="s">
        <v>34</v>
      </c>
    </row>
    <row r="20785">
      <c r="A20785" s="2">
        <v>42318.71491898148</v>
      </c>
      <c r="B20785" s="3">
        <v>3.0</v>
      </c>
      <c r="C20785" s="3" t="s">
        <v>17833</v>
      </c>
      <c r="D20785" s="3" t="s">
        <v>17854</v>
      </c>
      <c r="E20785" s="3" t="s">
        <v>17855</v>
      </c>
      <c r="F20785" s="3">
        <v>8.0</v>
      </c>
      <c r="G20785" s="3">
        <v>9.0</v>
      </c>
      <c r="H20785" s="3" t="s">
        <v>18348</v>
      </c>
      <c r="I20785" s="3" t="s">
        <v>18349</v>
      </c>
      <c r="J20785" s="3" t="s">
        <v>2213</v>
      </c>
      <c r="K20785" s="3" t="s">
        <v>24</v>
      </c>
      <c r="L20785" s="3">
        <v>12.0</v>
      </c>
      <c r="M20785" s="3" t="s">
        <v>30</v>
      </c>
      <c r="N20785" s="3" t="s">
        <v>12052</v>
      </c>
      <c r="O20785" s="3" t="s">
        <v>1876</v>
      </c>
      <c r="P20785" s="4">
        <v>27400.0</v>
      </c>
      <c r="Q20785" s="3" t="s">
        <v>72</v>
      </c>
      <c r="S20785" s="3" t="s">
        <v>34</v>
      </c>
    </row>
    <row r="20786">
      <c r="A20786" s="2">
        <v>42318.71491898148</v>
      </c>
      <c r="B20786" s="3">
        <v>3.0</v>
      </c>
      <c r="C20786" s="3" t="s">
        <v>17833</v>
      </c>
      <c r="D20786" s="3" t="s">
        <v>17867</v>
      </c>
      <c r="E20786" s="3" t="s">
        <v>17868</v>
      </c>
      <c r="F20786" s="3">
        <v>8.0</v>
      </c>
      <c r="G20786" s="3">
        <v>9.0</v>
      </c>
      <c r="H20786" s="3" t="s">
        <v>18348</v>
      </c>
      <c r="I20786" s="3" t="s">
        <v>18349</v>
      </c>
      <c r="J20786" s="3" t="s">
        <v>2213</v>
      </c>
      <c r="K20786" s="3" t="s">
        <v>24</v>
      </c>
      <c r="L20786" s="3">
        <v>1.0</v>
      </c>
      <c r="M20786" s="3" t="s">
        <v>25</v>
      </c>
      <c r="N20786" s="3" t="s">
        <v>12170</v>
      </c>
      <c r="O20786" s="3" t="s">
        <v>74</v>
      </c>
      <c r="P20786" s="4">
        <v>28886.0</v>
      </c>
      <c r="Q20786" s="3" t="s">
        <v>52</v>
      </c>
      <c r="S20786" s="3" t="s">
        <v>34</v>
      </c>
    </row>
    <row r="20787">
      <c r="A20787" s="2">
        <v>42318.71491898148</v>
      </c>
      <c r="B20787" s="3">
        <v>3.0</v>
      </c>
      <c r="C20787" s="3" t="s">
        <v>17833</v>
      </c>
      <c r="D20787" s="3" t="s">
        <v>17867</v>
      </c>
      <c r="E20787" s="3" t="s">
        <v>17868</v>
      </c>
      <c r="F20787" s="3">
        <v>8.0</v>
      </c>
      <c r="G20787" s="3">
        <v>9.0</v>
      </c>
      <c r="H20787" s="3" t="s">
        <v>18348</v>
      </c>
      <c r="I20787" s="3" t="s">
        <v>18349</v>
      </c>
      <c r="J20787" s="3" t="s">
        <v>2213</v>
      </c>
      <c r="K20787" s="3" t="s">
        <v>24</v>
      </c>
      <c r="L20787" s="3">
        <v>2.0</v>
      </c>
      <c r="M20787" s="3" t="s">
        <v>30</v>
      </c>
      <c r="N20787" s="3" t="s">
        <v>18370</v>
      </c>
      <c r="O20787" s="3" t="s">
        <v>11481</v>
      </c>
      <c r="P20787" s="4">
        <v>32317.0</v>
      </c>
      <c r="Q20787" s="3" t="s">
        <v>40</v>
      </c>
      <c r="S20787" s="3" t="s">
        <v>34</v>
      </c>
    </row>
    <row r="20788">
      <c r="A20788" s="2">
        <v>42318.71491898148</v>
      </c>
      <c r="B20788" s="3">
        <v>3.0</v>
      </c>
      <c r="C20788" s="3" t="s">
        <v>17833</v>
      </c>
      <c r="D20788" s="3" t="s">
        <v>17867</v>
      </c>
      <c r="E20788" s="3" t="s">
        <v>17868</v>
      </c>
      <c r="F20788" s="3">
        <v>8.0</v>
      </c>
      <c r="G20788" s="3">
        <v>9.0</v>
      </c>
      <c r="H20788" s="3" t="s">
        <v>18348</v>
      </c>
      <c r="I20788" s="3" t="s">
        <v>18349</v>
      </c>
      <c r="J20788" s="3" t="s">
        <v>2213</v>
      </c>
      <c r="K20788" s="3" t="s">
        <v>24</v>
      </c>
      <c r="L20788" s="3">
        <v>3.0</v>
      </c>
      <c r="M20788" s="3" t="s">
        <v>25</v>
      </c>
      <c r="N20788" s="3" t="s">
        <v>18371</v>
      </c>
      <c r="O20788" s="3" t="s">
        <v>1452</v>
      </c>
      <c r="P20788" s="4">
        <v>25186.0</v>
      </c>
      <c r="Q20788" s="3" t="s">
        <v>132</v>
      </c>
      <c r="S20788" s="3" t="s">
        <v>34</v>
      </c>
    </row>
    <row r="20789">
      <c r="A20789" s="2">
        <v>42318.71491898148</v>
      </c>
      <c r="B20789" s="3">
        <v>3.0</v>
      </c>
      <c r="C20789" s="3" t="s">
        <v>17833</v>
      </c>
      <c r="D20789" s="3" t="s">
        <v>17867</v>
      </c>
      <c r="E20789" s="3" t="s">
        <v>17868</v>
      </c>
      <c r="F20789" s="3">
        <v>8.0</v>
      </c>
      <c r="G20789" s="3">
        <v>9.0</v>
      </c>
      <c r="H20789" s="3" t="s">
        <v>18348</v>
      </c>
      <c r="I20789" s="3" t="s">
        <v>18349</v>
      </c>
      <c r="J20789" s="3" t="s">
        <v>2213</v>
      </c>
      <c r="K20789" s="3" t="s">
        <v>24</v>
      </c>
      <c r="L20789" s="3">
        <v>4.0</v>
      </c>
      <c r="M20789" s="3" t="s">
        <v>30</v>
      </c>
      <c r="N20789" s="3" t="s">
        <v>18372</v>
      </c>
      <c r="O20789" s="3" t="s">
        <v>487</v>
      </c>
      <c r="P20789" s="4">
        <v>22869.0</v>
      </c>
      <c r="Q20789" s="3" t="s">
        <v>132</v>
      </c>
      <c r="S20789" s="3" t="s">
        <v>34</v>
      </c>
    </row>
    <row r="20790">
      <c r="A20790" s="2">
        <v>42318.71491898148</v>
      </c>
      <c r="B20790" s="3">
        <v>3.0</v>
      </c>
      <c r="C20790" s="3" t="s">
        <v>17833</v>
      </c>
      <c r="D20790" s="3" t="s">
        <v>17867</v>
      </c>
      <c r="E20790" s="3" t="s">
        <v>17868</v>
      </c>
      <c r="F20790" s="3">
        <v>8.0</v>
      </c>
      <c r="G20790" s="3">
        <v>9.0</v>
      </c>
      <c r="H20790" s="3" t="s">
        <v>18348</v>
      </c>
      <c r="I20790" s="3" t="s">
        <v>18349</v>
      </c>
      <c r="J20790" s="3" t="s">
        <v>2213</v>
      </c>
      <c r="K20790" s="3" t="s">
        <v>24</v>
      </c>
      <c r="L20790" s="3">
        <v>5.0</v>
      </c>
      <c r="M20790" s="3" t="s">
        <v>25</v>
      </c>
      <c r="N20790" s="3" t="s">
        <v>18373</v>
      </c>
      <c r="O20790" s="3" t="s">
        <v>18374</v>
      </c>
      <c r="P20790" s="4">
        <v>18374.0</v>
      </c>
      <c r="Q20790" s="3" t="s">
        <v>115</v>
      </c>
      <c r="S20790" s="3" t="s">
        <v>34</v>
      </c>
    </row>
    <row r="20791">
      <c r="A20791" s="2">
        <v>42318.71491898148</v>
      </c>
      <c r="B20791" s="3">
        <v>3.0</v>
      </c>
      <c r="C20791" s="3" t="s">
        <v>17833</v>
      </c>
      <c r="D20791" s="3" t="s">
        <v>17875</v>
      </c>
      <c r="E20791" s="3" t="s">
        <v>17876</v>
      </c>
      <c r="F20791" s="3">
        <v>8.0</v>
      </c>
      <c r="G20791" s="3">
        <v>9.0</v>
      </c>
      <c r="H20791" s="3" t="s">
        <v>18348</v>
      </c>
      <c r="I20791" s="3" t="s">
        <v>18349</v>
      </c>
      <c r="J20791" s="3" t="s">
        <v>2213</v>
      </c>
      <c r="K20791" s="3" t="s">
        <v>24</v>
      </c>
      <c r="L20791" s="3">
        <v>1.0</v>
      </c>
      <c r="M20791" s="3" t="s">
        <v>25</v>
      </c>
      <c r="N20791" s="3" t="s">
        <v>18375</v>
      </c>
      <c r="O20791" s="3" t="s">
        <v>95</v>
      </c>
      <c r="P20791" s="4">
        <v>21795.0</v>
      </c>
      <c r="Q20791" s="3" t="s">
        <v>115</v>
      </c>
      <c r="S20791" s="3" t="s">
        <v>34</v>
      </c>
    </row>
    <row r="20792">
      <c r="A20792" s="2">
        <v>42318.71491898148</v>
      </c>
      <c r="B20792" s="3">
        <v>3.0</v>
      </c>
      <c r="C20792" s="3" t="s">
        <v>17833</v>
      </c>
      <c r="D20792" s="3" t="s">
        <v>17875</v>
      </c>
      <c r="E20792" s="3" t="s">
        <v>17876</v>
      </c>
      <c r="F20792" s="3">
        <v>8.0</v>
      </c>
      <c r="G20792" s="3">
        <v>9.0</v>
      </c>
      <c r="H20792" s="3" t="s">
        <v>18348</v>
      </c>
      <c r="I20792" s="3" t="s">
        <v>18349</v>
      </c>
      <c r="J20792" s="3" t="s">
        <v>2213</v>
      </c>
      <c r="K20792" s="3" t="s">
        <v>24</v>
      </c>
      <c r="L20792" s="3">
        <v>2.0</v>
      </c>
      <c r="M20792" s="3" t="s">
        <v>30</v>
      </c>
      <c r="N20792" s="3" t="s">
        <v>18376</v>
      </c>
      <c r="O20792" s="3" t="s">
        <v>5982</v>
      </c>
      <c r="P20792" s="4">
        <v>33443.0</v>
      </c>
      <c r="Q20792" s="3" t="s">
        <v>228</v>
      </c>
      <c r="S20792" s="3" t="s">
        <v>34</v>
      </c>
    </row>
    <row r="20793">
      <c r="A20793" s="2">
        <v>42318.71491898148</v>
      </c>
      <c r="B20793" s="3">
        <v>3.0</v>
      </c>
      <c r="C20793" s="3" t="s">
        <v>17833</v>
      </c>
      <c r="D20793" s="3" t="s">
        <v>17875</v>
      </c>
      <c r="E20793" s="3" t="s">
        <v>17876</v>
      </c>
      <c r="F20793" s="3">
        <v>8.0</v>
      </c>
      <c r="G20793" s="3">
        <v>9.0</v>
      </c>
      <c r="H20793" s="3" t="s">
        <v>18348</v>
      </c>
      <c r="I20793" s="3" t="s">
        <v>18349</v>
      </c>
      <c r="J20793" s="3" t="s">
        <v>2213</v>
      </c>
      <c r="K20793" s="3" t="s">
        <v>24</v>
      </c>
      <c r="L20793" s="3">
        <v>3.0</v>
      </c>
      <c r="M20793" s="3" t="s">
        <v>25</v>
      </c>
      <c r="N20793" s="3" t="s">
        <v>18377</v>
      </c>
      <c r="O20793" s="3" t="s">
        <v>91</v>
      </c>
      <c r="P20793" s="4">
        <v>21613.0</v>
      </c>
      <c r="Q20793" s="3" t="s">
        <v>169</v>
      </c>
      <c r="S20793" s="3" t="s">
        <v>34</v>
      </c>
    </row>
    <row r="20794">
      <c r="A20794" s="2">
        <v>42318.71491898148</v>
      </c>
      <c r="B20794" s="3">
        <v>3.0</v>
      </c>
      <c r="C20794" s="3" t="s">
        <v>17833</v>
      </c>
      <c r="D20794" s="3" t="s">
        <v>17875</v>
      </c>
      <c r="E20794" s="3" t="s">
        <v>17876</v>
      </c>
      <c r="F20794" s="3">
        <v>8.0</v>
      </c>
      <c r="G20794" s="3">
        <v>9.0</v>
      </c>
      <c r="H20794" s="3" t="s">
        <v>18348</v>
      </c>
      <c r="I20794" s="3" t="s">
        <v>18349</v>
      </c>
      <c r="J20794" s="3" t="s">
        <v>2213</v>
      </c>
      <c r="K20794" s="3" t="s">
        <v>24</v>
      </c>
      <c r="L20794" s="3">
        <v>4.0</v>
      </c>
      <c r="M20794" s="3" t="s">
        <v>30</v>
      </c>
      <c r="N20794" s="3" t="s">
        <v>18378</v>
      </c>
      <c r="O20794" s="3" t="s">
        <v>18379</v>
      </c>
      <c r="P20794" s="4">
        <v>31419.0</v>
      </c>
      <c r="Q20794" s="3" t="s">
        <v>132</v>
      </c>
      <c r="S20794" s="3" t="s">
        <v>34</v>
      </c>
    </row>
    <row r="20795">
      <c r="A20795" s="2">
        <v>42318.71491898148</v>
      </c>
      <c r="B20795" s="3">
        <v>3.0</v>
      </c>
      <c r="C20795" s="3" t="s">
        <v>17833</v>
      </c>
      <c r="D20795" s="3" t="s">
        <v>17875</v>
      </c>
      <c r="E20795" s="3" t="s">
        <v>17876</v>
      </c>
      <c r="F20795" s="3">
        <v>8.0</v>
      </c>
      <c r="G20795" s="3">
        <v>9.0</v>
      </c>
      <c r="H20795" s="3" t="s">
        <v>18348</v>
      </c>
      <c r="I20795" s="3" t="s">
        <v>18349</v>
      </c>
      <c r="J20795" s="3" t="s">
        <v>2213</v>
      </c>
      <c r="K20795" s="3" t="s">
        <v>24</v>
      </c>
      <c r="L20795" s="3">
        <v>5.0</v>
      </c>
      <c r="M20795" s="3" t="s">
        <v>25</v>
      </c>
      <c r="N20795" s="3" t="s">
        <v>965</v>
      </c>
      <c r="O20795" s="3" t="s">
        <v>980</v>
      </c>
      <c r="P20795" s="4">
        <v>17263.0</v>
      </c>
      <c r="Q20795" s="3" t="s">
        <v>49</v>
      </c>
      <c r="S20795" s="3" t="s">
        <v>34</v>
      </c>
    </row>
    <row r="20796">
      <c r="A20796" s="2">
        <v>42318.71491898148</v>
      </c>
      <c r="B20796" s="3">
        <v>3.0</v>
      </c>
      <c r="C20796" s="3" t="s">
        <v>17833</v>
      </c>
      <c r="D20796" s="3" t="s">
        <v>17884</v>
      </c>
      <c r="E20796" s="3" t="s">
        <v>17885</v>
      </c>
      <c r="F20796" s="3">
        <v>8.0</v>
      </c>
      <c r="G20796" s="3">
        <v>9.0</v>
      </c>
      <c r="H20796" s="3" t="s">
        <v>18348</v>
      </c>
      <c r="I20796" s="3" t="s">
        <v>18349</v>
      </c>
      <c r="J20796" s="3" t="s">
        <v>2213</v>
      </c>
      <c r="K20796" s="3" t="s">
        <v>24</v>
      </c>
      <c r="L20796" s="3">
        <v>1.0</v>
      </c>
      <c r="M20796" s="3" t="s">
        <v>25</v>
      </c>
      <c r="N20796" s="3" t="s">
        <v>18380</v>
      </c>
      <c r="O20796" s="3" t="s">
        <v>13269</v>
      </c>
      <c r="P20796" s="4">
        <v>28717.0</v>
      </c>
      <c r="Q20796" s="3" t="s">
        <v>1605</v>
      </c>
      <c r="S20796" s="3" t="s">
        <v>34</v>
      </c>
    </row>
    <row r="20797">
      <c r="A20797" s="2">
        <v>42318.71491898148</v>
      </c>
      <c r="B20797" s="3">
        <v>3.0</v>
      </c>
      <c r="C20797" s="3" t="s">
        <v>17833</v>
      </c>
      <c r="D20797" s="3" t="s">
        <v>17884</v>
      </c>
      <c r="E20797" s="3" t="s">
        <v>17885</v>
      </c>
      <c r="F20797" s="3">
        <v>8.0</v>
      </c>
      <c r="G20797" s="3">
        <v>9.0</v>
      </c>
      <c r="H20797" s="3" t="s">
        <v>18348</v>
      </c>
      <c r="I20797" s="3" t="s">
        <v>18349</v>
      </c>
      <c r="J20797" s="3" t="s">
        <v>2213</v>
      </c>
      <c r="K20797" s="3" t="s">
        <v>24</v>
      </c>
      <c r="L20797" s="3">
        <v>2.0</v>
      </c>
      <c r="M20797" s="3" t="s">
        <v>30</v>
      </c>
      <c r="N20797" s="3" t="s">
        <v>18099</v>
      </c>
      <c r="O20797" s="3" t="s">
        <v>1251</v>
      </c>
      <c r="P20797" s="4">
        <v>29674.0</v>
      </c>
      <c r="Q20797" s="3" t="s">
        <v>132</v>
      </c>
      <c r="S20797" s="3" t="s">
        <v>34</v>
      </c>
    </row>
    <row r="20798">
      <c r="A20798" s="2">
        <v>42318.71491898148</v>
      </c>
      <c r="B20798" s="3">
        <v>3.0</v>
      </c>
      <c r="C20798" s="3" t="s">
        <v>17833</v>
      </c>
      <c r="D20798" s="3" t="s">
        <v>17884</v>
      </c>
      <c r="E20798" s="3" t="s">
        <v>17885</v>
      </c>
      <c r="F20798" s="3">
        <v>8.0</v>
      </c>
      <c r="G20798" s="3">
        <v>9.0</v>
      </c>
      <c r="H20798" s="3" t="s">
        <v>18348</v>
      </c>
      <c r="I20798" s="3" t="s">
        <v>18349</v>
      </c>
      <c r="J20798" s="3" t="s">
        <v>2213</v>
      </c>
      <c r="K20798" s="3" t="s">
        <v>24</v>
      </c>
      <c r="L20798" s="3">
        <v>3.0</v>
      </c>
      <c r="M20798" s="3" t="s">
        <v>25</v>
      </c>
      <c r="N20798" s="3" t="s">
        <v>10246</v>
      </c>
      <c r="O20798" s="3" t="s">
        <v>530</v>
      </c>
      <c r="P20798" s="4">
        <v>25526.0</v>
      </c>
      <c r="Q20798" s="3" t="s">
        <v>132</v>
      </c>
      <c r="S20798" s="3" t="s">
        <v>34</v>
      </c>
    </row>
    <row r="20799">
      <c r="A20799" s="2">
        <v>42318.71491898148</v>
      </c>
      <c r="B20799" s="3">
        <v>3.0</v>
      </c>
      <c r="C20799" s="3" t="s">
        <v>17833</v>
      </c>
      <c r="D20799" s="3" t="s">
        <v>17884</v>
      </c>
      <c r="E20799" s="3" t="s">
        <v>17885</v>
      </c>
      <c r="F20799" s="3">
        <v>8.0</v>
      </c>
      <c r="G20799" s="3">
        <v>9.0</v>
      </c>
      <c r="H20799" s="3" t="s">
        <v>18348</v>
      </c>
      <c r="I20799" s="3" t="s">
        <v>18349</v>
      </c>
      <c r="J20799" s="3" t="s">
        <v>2213</v>
      </c>
      <c r="K20799" s="3" t="s">
        <v>24</v>
      </c>
      <c r="L20799" s="3">
        <v>4.0</v>
      </c>
      <c r="M20799" s="3" t="s">
        <v>30</v>
      </c>
      <c r="N20799" s="3" t="s">
        <v>17960</v>
      </c>
      <c r="O20799" s="3" t="s">
        <v>18381</v>
      </c>
      <c r="P20799" s="4">
        <v>25031.0</v>
      </c>
      <c r="Q20799" s="3" t="s">
        <v>40</v>
      </c>
      <c r="S20799" s="3" t="s">
        <v>34</v>
      </c>
    </row>
    <row r="20800">
      <c r="A20800" s="2">
        <v>42318.71491898148</v>
      </c>
      <c r="B20800" s="3">
        <v>3.0</v>
      </c>
      <c r="C20800" s="3" t="s">
        <v>17833</v>
      </c>
      <c r="D20800" s="3" t="s">
        <v>17884</v>
      </c>
      <c r="E20800" s="3" t="s">
        <v>17885</v>
      </c>
      <c r="F20800" s="3">
        <v>8.0</v>
      </c>
      <c r="G20800" s="3">
        <v>9.0</v>
      </c>
      <c r="H20800" s="3" t="s">
        <v>18348</v>
      </c>
      <c r="I20800" s="3" t="s">
        <v>18349</v>
      </c>
      <c r="J20800" s="3" t="s">
        <v>2213</v>
      </c>
      <c r="K20800" s="3" t="s">
        <v>24</v>
      </c>
      <c r="L20800" s="3">
        <v>5.0</v>
      </c>
      <c r="M20800" s="3" t="s">
        <v>25</v>
      </c>
      <c r="N20800" s="3" t="s">
        <v>13913</v>
      </c>
      <c r="O20800" s="3" t="s">
        <v>1275</v>
      </c>
      <c r="P20800" s="4">
        <v>24806.0</v>
      </c>
      <c r="Q20800" s="3" t="s">
        <v>75</v>
      </c>
      <c r="S20800" s="3" t="s">
        <v>34</v>
      </c>
    </row>
    <row r="20801">
      <c r="A20801" s="2">
        <v>42318.71491898148</v>
      </c>
      <c r="B20801" s="3">
        <v>3.0</v>
      </c>
      <c r="C20801" s="3" t="s">
        <v>17833</v>
      </c>
      <c r="D20801" s="3" t="s">
        <v>17884</v>
      </c>
      <c r="E20801" s="3" t="s">
        <v>17885</v>
      </c>
      <c r="F20801" s="3">
        <v>8.0</v>
      </c>
      <c r="G20801" s="3">
        <v>9.0</v>
      </c>
      <c r="H20801" s="3" t="s">
        <v>18348</v>
      </c>
      <c r="I20801" s="3" t="s">
        <v>18349</v>
      </c>
      <c r="J20801" s="3" t="s">
        <v>2213</v>
      </c>
      <c r="K20801" s="3" t="s">
        <v>24</v>
      </c>
      <c r="L20801" s="3">
        <v>6.0</v>
      </c>
      <c r="M20801" s="3" t="s">
        <v>30</v>
      </c>
      <c r="N20801" s="3" t="s">
        <v>432</v>
      </c>
      <c r="O20801" s="3" t="s">
        <v>4548</v>
      </c>
      <c r="P20801" s="4">
        <v>32992.0</v>
      </c>
      <c r="Q20801" s="3" t="s">
        <v>40</v>
      </c>
      <c r="S20801" s="3" t="s">
        <v>34</v>
      </c>
    </row>
    <row r="20802">
      <c r="A20802" s="2">
        <v>42318.71491898148</v>
      </c>
      <c r="B20802" s="3">
        <v>3.0</v>
      </c>
      <c r="C20802" s="3" t="s">
        <v>17833</v>
      </c>
      <c r="D20802" s="3" t="s">
        <v>17884</v>
      </c>
      <c r="E20802" s="3" t="s">
        <v>17885</v>
      </c>
      <c r="F20802" s="3">
        <v>8.0</v>
      </c>
      <c r="G20802" s="3">
        <v>9.0</v>
      </c>
      <c r="H20802" s="3" t="s">
        <v>18348</v>
      </c>
      <c r="I20802" s="3" t="s">
        <v>18349</v>
      </c>
      <c r="J20802" s="3" t="s">
        <v>2213</v>
      </c>
      <c r="K20802" s="3" t="s">
        <v>24</v>
      </c>
      <c r="L20802" s="3">
        <v>7.0</v>
      </c>
      <c r="M20802" s="3" t="s">
        <v>25</v>
      </c>
      <c r="N20802" s="3" t="s">
        <v>18382</v>
      </c>
      <c r="O20802" s="3" t="s">
        <v>91</v>
      </c>
      <c r="P20802" s="4">
        <v>32398.0</v>
      </c>
      <c r="Q20802" s="3" t="s">
        <v>169</v>
      </c>
      <c r="S20802" s="3" t="s">
        <v>34</v>
      </c>
    </row>
    <row r="20803">
      <c r="A20803" s="2">
        <v>42318.71491898148</v>
      </c>
      <c r="B20803" s="3">
        <v>3.0</v>
      </c>
      <c r="C20803" s="3" t="s">
        <v>17833</v>
      </c>
      <c r="D20803" s="3" t="s">
        <v>17884</v>
      </c>
      <c r="E20803" s="3" t="s">
        <v>17885</v>
      </c>
      <c r="F20803" s="3">
        <v>8.0</v>
      </c>
      <c r="G20803" s="3">
        <v>9.0</v>
      </c>
      <c r="H20803" s="3" t="s">
        <v>18348</v>
      </c>
      <c r="I20803" s="3" t="s">
        <v>18349</v>
      </c>
      <c r="J20803" s="3" t="s">
        <v>2213</v>
      </c>
      <c r="K20803" s="3" t="s">
        <v>24</v>
      </c>
      <c r="L20803" s="3">
        <v>8.0</v>
      </c>
      <c r="M20803" s="3" t="s">
        <v>30</v>
      </c>
      <c r="N20803" s="3" t="s">
        <v>18383</v>
      </c>
      <c r="O20803" s="3" t="s">
        <v>18384</v>
      </c>
      <c r="P20803" s="4">
        <v>33556.0</v>
      </c>
      <c r="Q20803" s="3" t="s">
        <v>40</v>
      </c>
      <c r="S20803" s="3" t="s">
        <v>34</v>
      </c>
    </row>
    <row r="20804">
      <c r="A20804" s="2">
        <v>42318.71491898148</v>
      </c>
      <c r="B20804" s="3">
        <v>3.0</v>
      </c>
      <c r="C20804" s="3" t="s">
        <v>17833</v>
      </c>
      <c r="D20804" s="3" t="s">
        <v>17884</v>
      </c>
      <c r="E20804" s="3" t="s">
        <v>17885</v>
      </c>
      <c r="F20804" s="3">
        <v>8.0</v>
      </c>
      <c r="G20804" s="3">
        <v>9.0</v>
      </c>
      <c r="H20804" s="3" t="s">
        <v>18348</v>
      </c>
      <c r="I20804" s="3" t="s">
        <v>18349</v>
      </c>
      <c r="J20804" s="3" t="s">
        <v>2213</v>
      </c>
      <c r="K20804" s="3" t="s">
        <v>24</v>
      </c>
      <c r="L20804" s="3">
        <v>9.0</v>
      </c>
      <c r="M20804" s="3" t="s">
        <v>25</v>
      </c>
      <c r="N20804" s="3" t="s">
        <v>18385</v>
      </c>
      <c r="O20804" s="3" t="s">
        <v>9710</v>
      </c>
      <c r="P20804" s="4">
        <v>25947.0</v>
      </c>
      <c r="Q20804" s="3" t="s">
        <v>132</v>
      </c>
      <c r="S20804" s="3" t="s">
        <v>34</v>
      </c>
    </row>
    <row r="20805">
      <c r="A20805" s="2">
        <v>42318.71491898148</v>
      </c>
      <c r="B20805" s="3">
        <v>3.0</v>
      </c>
      <c r="C20805" s="3" t="s">
        <v>17833</v>
      </c>
      <c r="D20805" s="3" t="s">
        <v>17894</v>
      </c>
      <c r="E20805" s="3" t="s">
        <v>17895</v>
      </c>
      <c r="F20805" s="3">
        <v>8.0</v>
      </c>
      <c r="G20805" s="3">
        <v>9.0</v>
      </c>
      <c r="H20805" s="3" t="s">
        <v>18348</v>
      </c>
      <c r="I20805" s="3" t="s">
        <v>18349</v>
      </c>
      <c r="J20805" s="3" t="s">
        <v>2213</v>
      </c>
      <c r="K20805" s="3" t="s">
        <v>24</v>
      </c>
      <c r="L20805" s="3">
        <v>1.0</v>
      </c>
      <c r="M20805" s="3" t="s">
        <v>25</v>
      </c>
      <c r="N20805" s="3" t="s">
        <v>18386</v>
      </c>
      <c r="O20805" s="3" t="s">
        <v>18387</v>
      </c>
      <c r="P20805" s="4">
        <v>29224.0</v>
      </c>
      <c r="Q20805" s="3" t="s">
        <v>169</v>
      </c>
      <c r="S20805" s="3" t="s">
        <v>34</v>
      </c>
    </row>
    <row r="20806">
      <c r="A20806" s="2">
        <v>42318.71491898148</v>
      </c>
      <c r="B20806" s="3">
        <v>3.0</v>
      </c>
      <c r="C20806" s="3" t="s">
        <v>17833</v>
      </c>
      <c r="D20806" s="3" t="s">
        <v>17894</v>
      </c>
      <c r="E20806" s="3" t="s">
        <v>17895</v>
      </c>
      <c r="F20806" s="3">
        <v>8.0</v>
      </c>
      <c r="G20806" s="3">
        <v>9.0</v>
      </c>
      <c r="H20806" s="3" t="s">
        <v>18348</v>
      </c>
      <c r="I20806" s="3" t="s">
        <v>18349</v>
      </c>
      <c r="J20806" s="3" t="s">
        <v>2213</v>
      </c>
      <c r="K20806" s="3" t="s">
        <v>24</v>
      </c>
      <c r="L20806" s="3">
        <v>2.0</v>
      </c>
      <c r="M20806" s="3" t="s">
        <v>30</v>
      </c>
      <c r="N20806" s="3" t="s">
        <v>18388</v>
      </c>
      <c r="O20806" s="3" t="s">
        <v>18389</v>
      </c>
      <c r="P20806" s="4">
        <v>31363.0</v>
      </c>
      <c r="Q20806" s="3" t="s">
        <v>40</v>
      </c>
      <c r="S20806" s="3" t="s">
        <v>34</v>
      </c>
    </row>
    <row r="20807">
      <c r="A20807" s="2">
        <v>42318.71491898148</v>
      </c>
      <c r="B20807" s="3">
        <v>3.0</v>
      </c>
      <c r="C20807" s="3" t="s">
        <v>17833</v>
      </c>
      <c r="D20807" s="3" t="s">
        <v>17894</v>
      </c>
      <c r="E20807" s="3" t="s">
        <v>17895</v>
      </c>
      <c r="F20807" s="3">
        <v>8.0</v>
      </c>
      <c r="G20807" s="3">
        <v>9.0</v>
      </c>
      <c r="H20807" s="3" t="s">
        <v>18348</v>
      </c>
      <c r="I20807" s="3" t="s">
        <v>18349</v>
      </c>
      <c r="J20807" s="3" t="s">
        <v>2213</v>
      </c>
      <c r="K20807" s="3" t="s">
        <v>24</v>
      </c>
      <c r="L20807" s="3">
        <v>3.0</v>
      </c>
      <c r="M20807" s="3" t="s">
        <v>25</v>
      </c>
      <c r="N20807" s="3" t="s">
        <v>1328</v>
      </c>
      <c r="O20807" s="3" t="s">
        <v>251</v>
      </c>
      <c r="P20807" s="4">
        <v>29129.0</v>
      </c>
      <c r="Q20807" s="3" t="s">
        <v>115</v>
      </c>
      <c r="S20807" s="3" t="s">
        <v>34</v>
      </c>
    </row>
    <row r="20808">
      <c r="A20808" s="2">
        <v>42318.71491898148</v>
      </c>
      <c r="B20808" s="3">
        <v>3.0</v>
      </c>
      <c r="C20808" s="3" t="s">
        <v>17833</v>
      </c>
      <c r="D20808" s="3" t="s">
        <v>17894</v>
      </c>
      <c r="E20808" s="3" t="s">
        <v>17895</v>
      </c>
      <c r="F20808" s="3">
        <v>8.0</v>
      </c>
      <c r="G20808" s="3">
        <v>9.0</v>
      </c>
      <c r="H20808" s="3" t="s">
        <v>18348</v>
      </c>
      <c r="I20808" s="3" t="s">
        <v>18349</v>
      </c>
      <c r="J20808" s="3" t="s">
        <v>2213</v>
      </c>
      <c r="K20808" s="3" t="s">
        <v>24</v>
      </c>
      <c r="L20808" s="3">
        <v>4.0</v>
      </c>
      <c r="M20808" s="3" t="s">
        <v>30</v>
      </c>
      <c r="N20808" s="3" t="s">
        <v>18390</v>
      </c>
      <c r="O20808" s="3" t="s">
        <v>18391</v>
      </c>
      <c r="P20808" s="4">
        <v>24966.0</v>
      </c>
      <c r="Q20808" s="3" t="s">
        <v>115</v>
      </c>
      <c r="S20808" s="3" t="s">
        <v>34</v>
      </c>
    </row>
    <row r="20809">
      <c r="A20809" s="2">
        <v>42318.71491898148</v>
      </c>
      <c r="B20809" s="3">
        <v>3.0</v>
      </c>
      <c r="C20809" s="3" t="s">
        <v>17833</v>
      </c>
      <c r="D20809" s="3" t="s">
        <v>17894</v>
      </c>
      <c r="E20809" s="3" t="s">
        <v>17895</v>
      </c>
      <c r="F20809" s="3">
        <v>8.0</v>
      </c>
      <c r="G20809" s="3">
        <v>9.0</v>
      </c>
      <c r="H20809" s="3" t="s">
        <v>18348</v>
      </c>
      <c r="I20809" s="3" t="s">
        <v>18349</v>
      </c>
      <c r="J20809" s="3" t="s">
        <v>2213</v>
      </c>
      <c r="K20809" s="3" t="s">
        <v>24</v>
      </c>
      <c r="L20809" s="3">
        <v>5.0</v>
      </c>
      <c r="M20809" s="3" t="s">
        <v>25</v>
      </c>
      <c r="N20809" s="3" t="s">
        <v>18392</v>
      </c>
      <c r="O20809" s="3" t="s">
        <v>18393</v>
      </c>
      <c r="P20809" s="4">
        <v>31837.0</v>
      </c>
      <c r="Q20809" s="3" t="s">
        <v>40</v>
      </c>
      <c r="S20809" s="3" t="s">
        <v>34</v>
      </c>
    </row>
    <row r="20810">
      <c r="A20810" s="2">
        <v>42318.71491898148</v>
      </c>
      <c r="B20810" s="3">
        <v>3.0</v>
      </c>
      <c r="C20810" s="3" t="s">
        <v>17833</v>
      </c>
      <c r="D20810" s="3" t="s">
        <v>17894</v>
      </c>
      <c r="E20810" s="3" t="s">
        <v>17895</v>
      </c>
      <c r="F20810" s="3">
        <v>8.0</v>
      </c>
      <c r="G20810" s="3">
        <v>9.0</v>
      </c>
      <c r="H20810" s="3" t="s">
        <v>18348</v>
      </c>
      <c r="I20810" s="3" t="s">
        <v>18349</v>
      </c>
      <c r="J20810" s="3" t="s">
        <v>2213</v>
      </c>
      <c r="K20810" s="3" t="s">
        <v>24</v>
      </c>
      <c r="L20810" s="3">
        <v>6.0</v>
      </c>
      <c r="M20810" s="3" t="s">
        <v>30</v>
      </c>
      <c r="N20810" s="3" t="s">
        <v>18350</v>
      </c>
      <c r="O20810" s="3" t="s">
        <v>311</v>
      </c>
      <c r="P20810" s="4">
        <v>28842.0</v>
      </c>
      <c r="Q20810" s="3" t="s">
        <v>132</v>
      </c>
      <c r="S20810" s="3" t="s">
        <v>34</v>
      </c>
    </row>
    <row r="20811">
      <c r="A20811" s="2">
        <v>42318.71491898148</v>
      </c>
      <c r="B20811" s="3">
        <v>3.0</v>
      </c>
      <c r="C20811" s="3" t="s">
        <v>17833</v>
      </c>
      <c r="D20811" s="3" t="s">
        <v>17894</v>
      </c>
      <c r="E20811" s="3" t="s">
        <v>17895</v>
      </c>
      <c r="F20811" s="3">
        <v>8.0</v>
      </c>
      <c r="G20811" s="3">
        <v>9.0</v>
      </c>
      <c r="H20811" s="3" t="s">
        <v>18348</v>
      </c>
      <c r="I20811" s="3" t="s">
        <v>18349</v>
      </c>
      <c r="J20811" s="3" t="s">
        <v>2213</v>
      </c>
      <c r="K20811" s="3" t="s">
        <v>24</v>
      </c>
      <c r="L20811" s="3">
        <v>7.0</v>
      </c>
      <c r="M20811" s="3" t="s">
        <v>25</v>
      </c>
      <c r="N20811" s="3" t="s">
        <v>18394</v>
      </c>
      <c r="O20811" s="3" t="s">
        <v>1298</v>
      </c>
      <c r="P20811" s="4">
        <v>28219.0</v>
      </c>
      <c r="Q20811" s="3" t="s">
        <v>40</v>
      </c>
      <c r="S20811" s="3" t="s">
        <v>34</v>
      </c>
    </row>
    <row r="20812">
      <c r="A20812" s="2">
        <v>42318.71491898148</v>
      </c>
      <c r="B20812" s="3">
        <v>3.0</v>
      </c>
      <c r="C20812" s="3" t="s">
        <v>17833</v>
      </c>
      <c r="D20812" s="3" t="s">
        <v>17905</v>
      </c>
      <c r="E20812" s="3" t="s">
        <v>17906</v>
      </c>
      <c r="F20812" s="3">
        <v>8.0</v>
      </c>
      <c r="G20812" s="3">
        <v>9.0</v>
      </c>
      <c r="H20812" s="3" t="s">
        <v>18348</v>
      </c>
      <c r="I20812" s="3" t="s">
        <v>18349</v>
      </c>
      <c r="J20812" s="3" t="s">
        <v>2213</v>
      </c>
      <c r="K20812" s="3" t="s">
        <v>24</v>
      </c>
      <c r="L20812" s="3">
        <v>1.0</v>
      </c>
      <c r="M20812" s="3" t="s">
        <v>25</v>
      </c>
      <c r="N20812" s="3" t="s">
        <v>18117</v>
      </c>
      <c r="O20812" s="3" t="s">
        <v>384</v>
      </c>
      <c r="P20812" s="4">
        <v>32718.0</v>
      </c>
      <c r="Q20812" s="3" t="s">
        <v>132</v>
      </c>
      <c r="S20812" s="3" t="s">
        <v>34</v>
      </c>
    </row>
    <row r="20813">
      <c r="A20813" s="2">
        <v>42318.71491898148</v>
      </c>
      <c r="B20813" s="3">
        <v>3.0</v>
      </c>
      <c r="C20813" s="3" t="s">
        <v>17833</v>
      </c>
      <c r="D20813" s="3" t="s">
        <v>17905</v>
      </c>
      <c r="E20813" s="3" t="s">
        <v>17906</v>
      </c>
      <c r="F20813" s="3">
        <v>8.0</v>
      </c>
      <c r="G20813" s="3">
        <v>9.0</v>
      </c>
      <c r="H20813" s="3" t="s">
        <v>18348</v>
      </c>
      <c r="I20813" s="3" t="s">
        <v>18349</v>
      </c>
      <c r="J20813" s="3" t="s">
        <v>2213</v>
      </c>
      <c r="K20813" s="3" t="s">
        <v>24</v>
      </c>
      <c r="L20813" s="3">
        <v>2.0</v>
      </c>
      <c r="M20813" s="3" t="s">
        <v>30</v>
      </c>
      <c r="N20813" s="3" t="s">
        <v>18395</v>
      </c>
      <c r="O20813" s="3" t="s">
        <v>18396</v>
      </c>
      <c r="P20813" s="4">
        <v>33469.0</v>
      </c>
      <c r="Q20813" s="3" t="s">
        <v>40</v>
      </c>
      <c r="S20813" s="3" t="s">
        <v>34</v>
      </c>
    </row>
    <row r="20814">
      <c r="A20814" s="2">
        <v>42318.71491898148</v>
      </c>
      <c r="B20814" s="3">
        <v>3.0</v>
      </c>
      <c r="C20814" s="3" t="s">
        <v>17833</v>
      </c>
      <c r="D20814" s="3" t="s">
        <v>17905</v>
      </c>
      <c r="E20814" s="3" t="s">
        <v>17906</v>
      </c>
      <c r="F20814" s="3">
        <v>8.0</v>
      </c>
      <c r="G20814" s="3">
        <v>9.0</v>
      </c>
      <c r="H20814" s="3" t="s">
        <v>18348</v>
      </c>
      <c r="I20814" s="3" t="s">
        <v>18349</v>
      </c>
      <c r="J20814" s="3" t="s">
        <v>2213</v>
      </c>
      <c r="K20814" s="3" t="s">
        <v>24</v>
      </c>
      <c r="L20814" s="3">
        <v>3.0</v>
      </c>
      <c r="M20814" s="3" t="s">
        <v>25</v>
      </c>
      <c r="N20814" s="3" t="s">
        <v>18397</v>
      </c>
      <c r="O20814" s="3" t="s">
        <v>391</v>
      </c>
      <c r="P20814" s="4">
        <v>23397.0</v>
      </c>
      <c r="Q20814" s="3" t="s">
        <v>189</v>
      </c>
      <c r="S20814" s="3" t="s">
        <v>34</v>
      </c>
    </row>
    <row r="20815">
      <c r="A20815" s="2">
        <v>42318.71491898148</v>
      </c>
      <c r="B20815" s="3">
        <v>3.0</v>
      </c>
      <c r="C20815" s="3" t="s">
        <v>17833</v>
      </c>
      <c r="D20815" s="3" t="s">
        <v>17905</v>
      </c>
      <c r="E20815" s="3" t="s">
        <v>17906</v>
      </c>
      <c r="F20815" s="3">
        <v>8.0</v>
      </c>
      <c r="G20815" s="3">
        <v>9.0</v>
      </c>
      <c r="H20815" s="3" t="s">
        <v>18348</v>
      </c>
      <c r="I20815" s="3" t="s">
        <v>18349</v>
      </c>
      <c r="J20815" s="3" t="s">
        <v>2213</v>
      </c>
      <c r="K20815" s="3" t="s">
        <v>24</v>
      </c>
      <c r="L20815" s="3">
        <v>4.0</v>
      </c>
      <c r="M20815" s="3" t="s">
        <v>30</v>
      </c>
      <c r="N20815" s="3" t="s">
        <v>11373</v>
      </c>
      <c r="O20815" s="3" t="s">
        <v>591</v>
      </c>
      <c r="P20815" s="4">
        <v>33601.0</v>
      </c>
      <c r="Q20815" s="3" t="s">
        <v>40</v>
      </c>
      <c r="S20815" s="3" t="s">
        <v>34</v>
      </c>
    </row>
    <row r="20816">
      <c r="A20816" s="2">
        <v>42318.71491898148</v>
      </c>
      <c r="B20816" s="3">
        <v>3.0</v>
      </c>
      <c r="C20816" s="3" t="s">
        <v>17833</v>
      </c>
      <c r="D20816" s="3" t="s">
        <v>17905</v>
      </c>
      <c r="E20816" s="3" t="s">
        <v>17906</v>
      </c>
      <c r="F20816" s="3">
        <v>8.0</v>
      </c>
      <c r="G20816" s="3">
        <v>9.0</v>
      </c>
      <c r="H20816" s="3" t="s">
        <v>18348</v>
      </c>
      <c r="I20816" s="3" t="s">
        <v>18349</v>
      </c>
      <c r="J20816" s="3" t="s">
        <v>2213</v>
      </c>
      <c r="K20816" s="3" t="s">
        <v>24</v>
      </c>
      <c r="L20816" s="3">
        <v>5.0</v>
      </c>
      <c r="M20816" s="3" t="s">
        <v>25</v>
      </c>
      <c r="N20816" s="3" t="s">
        <v>18398</v>
      </c>
      <c r="O20816" s="3" t="s">
        <v>13612</v>
      </c>
      <c r="P20816" s="4">
        <v>33628.0</v>
      </c>
      <c r="Q20816" s="3" t="s">
        <v>372</v>
      </c>
      <c r="S20816" s="3" t="s">
        <v>34</v>
      </c>
    </row>
    <row r="20817">
      <c r="A20817" s="2">
        <v>42318.71491898148</v>
      </c>
      <c r="B20817" s="3">
        <v>3.0</v>
      </c>
      <c r="C20817" s="3" t="s">
        <v>17833</v>
      </c>
      <c r="D20817" s="3" t="s">
        <v>17905</v>
      </c>
      <c r="E20817" s="3" t="s">
        <v>17906</v>
      </c>
      <c r="F20817" s="3">
        <v>8.0</v>
      </c>
      <c r="G20817" s="3">
        <v>9.0</v>
      </c>
      <c r="H20817" s="3" t="s">
        <v>18348</v>
      </c>
      <c r="I20817" s="3" t="s">
        <v>18349</v>
      </c>
      <c r="J20817" s="3" t="s">
        <v>2213</v>
      </c>
      <c r="K20817" s="3" t="s">
        <v>24</v>
      </c>
      <c r="L20817" s="3">
        <v>6.0</v>
      </c>
      <c r="M20817" s="3" t="s">
        <v>30</v>
      </c>
      <c r="N20817" s="3" t="s">
        <v>18399</v>
      </c>
      <c r="O20817" s="3" t="s">
        <v>626</v>
      </c>
      <c r="P20817" s="4">
        <v>33726.0</v>
      </c>
      <c r="Q20817" s="3" t="s">
        <v>40</v>
      </c>
      <c r="S20817" s="3" t="s">
        <v>34</v>
      </c>
    </row>
    <row r="20818">
      <c r="A20818" s="2">
        <v>42318.71491898148</v>
      </c>
      <c r="B20818" s="3">
        <v>3.0</v>
      </c>
      <c r="C20818" s="3" t="s">
        <v>17833</v>
      </c>
      <c r="D20818" s="3" t="s">
        <v>17905</v>
      </c>
      <c r="E20818" s="3" t="s">
        <v>17906</v>
      </c>
      <c r="F20818" s="3">
        <v>8.0</v>
      </c>
      <c r="G20818" s="3">
        <v>9.0</v>
      </c>
      <c r="H20818" s="3" t="s">
        <v>18348</v>
      </c>
      <c r="I20818" s="3" t="s">
        <v>18349</v>
      </c>
      <c r="J20818" s="3" t="s">
        <v>2213</v>
      </c>
      <c r="K20818" s="3" t="s">
        <v>24</v>
      </c>
      <c r="L20818" s="3">
        <v>7.0</v>
      </c>
      <c r="M20818" s="3" t="s">
        <v>25</v>
      </c>
      <c r="N20818" s="3" t="s">
        <v>6237</v>
      </c>
      <c r="O20818" s="3" t="s">
        <v>17572</v>
      </c>
      <c r="P20818" s="4">
        <v>30014.0</v>
      </c>
      <c r="Q20818" s="3" t="s">
        <v>132</v>
      </c>
      <c r="S20818" s="3" t="s">
        <v>34</v>
      </c>
    </row>
    <row r="20819">
      <c r="A20819" s="2">
        <v>42318.71491898148</v>
      </c>
      <c r="B20819" s="3">
        <v>3.0</v>
      </c>
      <c r="C20819" s="3" t="s">
        <v>17833</v>
      </c>
      <c r="D20819" s="3" t="s">
        <v>17905</v>
      </c>
      <c r="E20819" s="3" t="s">
        <v>17906</v>
      </c>
      <c r="F20819" s="3">
        <v>8.0</v>
      </c>
      <c r="G20819" s="3">
        <v>9.0</v>
      </c>
      <c r="H20819" s="3" t="s">
        <v>18348</v>
      </c>
      <c r="I20819" s="3" t="s">
        <v>18349</v>
      </c>
      <c r="J20819" s="3" t="s">
        <v>2213</v>
      </c>
      <c r="K20819" s="3" t="s">
        <v>24</v>
      </c>
      <c r="L20819" s="3">
        <v>8.0</v>
      </c>
      <c r="M20819" s="3" t="s">
        <v>30</v>
      </c>
      <c r="N20819" s="3" t="s">
        <v>18400</v>
      </c>
      <c r="O20819" s="3" t="s">
        <v>10562</v>
      </c>
      <c r="P20819" s="4">
        <v>33346.0</v>
      </c>
      <c r="Q20819" s="3" t="s">
        <v>40</v>
      </c>
      <c r="S20819" s="3" t="s">
        <v>34</v>
      </c>
    </row>
    <row r="20820">
      <c r="A20820" s="2">
        <v>42318.71491898148</v>
      </c>
      <c r="B20820" s="3">
        <v>3.0</v>
      </c>
      <c r="C20820" s="3" t="s">
        <v>17833</v>
      </c>
      <c r="D20820" s="3" t="s">
        <v>17905</v>
      </c>
      <c r="E20820" s="3" t="s">
        <v>17906</v>
      </c>
      <c r="F20820" s="3">
        <v>8.0</v>
      </c>
      <c r="G20820" s="3">
        <v>9.0</v>
      </c>
      <c r="H20820" s="3" t="s">
        <v>18348</v>
      </c>
      <c r="I20820" s="3" t="s">
        <v>18349</v>
      </c>
      <c r="J20820" s="3" t="s">
        <v>2213</v>
      </c>
      <c r="K20820" s="3" t="s">
        <v>24</v>
      </c>
      <c r="L20820" s="3">
        <v>9.0</v>
      </c>
      <c r="M20820" s="3" t="s">
        <v>25</v>
      </c>
      <c r="N20820" s="3" t="s">
        <v>18401</v>
      </c>
      <c r="O20820" s="3" t="s">
        <v>18402</v>
      </c>
      <c r="P20820" s="4">
        <v>26511.0</v>
      </c>
      <c r="Q20820" s="3" t="s">
        <v>83</v>
      </c>
      <c r="S20820" s="3" t="s">
        <v>34</v>
      </c>
    </row>
    <row r="20821">
      <c r="A20821" s="2">
        <v>42318.71491898148</v>
      </c>
      <c r="B20821" s="3">
        <v>3.0</v>
      </c>
      <c r="C20821" s="3" t="s">
        <v>17833</v>
      </c>
      <c r="D20821" s="3" t="s">
        <v>17905</v>
      </c>
      <c r="E20821" s="3" t="s">
        <v>17906</v>
      </c>
      <c r="F20821" s="3">
        <v>8.0</v>
      </c>
      <c r="G20821" s="3">
        <v>9.0</v>
      </c>
      <c r="H20821" s="3" t="s">
        <v>18348</v>
      </c>
      <c r="I20821" s="3" t="s">
        <v>18349</v>
      </c>
      <c r="J20821" s="3" t="s">
        <v>2213</v>
      </c>
      <c r="K20821" s="3" t="s">
        <v>24</v>
      </c>
      <c r="L20821" s="3">
        <v>10.0</v>
      </c>
      <c r="M20821" s="3" t="s">
        <v>30</v>
      </c>
      <c r="N20821" s="3" t="s">
        <v>18403</v>
      </c>
      <c r="O20821" s="3" t="s">
        <v>18404</v>
      </c>
      <c r="P20821" s="4">
        <v>19948.0</v>
      </c>
      <c r="Q20821" s="3" t="s">
        <v>105</v>
      </c>
      <c r="S20821" s="3" t="s">
        <v>34</v>
      </c>
    </row>
    <row r="20822">
      <c r="A20822" s="2">
        <v>42318.71491898148</v>
      </c>
      <c r="B20822" s="3">
        <v>3.0</v>
      </c>
      <c r="C20822" s="3" t="s">
        <v>17833</v>
      </c>
      <c r="D20822" s="3" t="s">
        <v>17920</v>
      </c>
      <c r="E20822" s="3" t="s">
        <v>17921</v>
      </c>
      <c r="F20822" s="3">
        <v>8.0</v>
      </c>
      <c r="G20822" s="3">
        <v>9.0</v>
      </c>
      <c r="H20822" s="3" t="s">
        <v>18348</v>
      </c>
      <c r="I20822" s="3" t="s">
        <v>18349</v>
      </c>
      <c r="J20822" s="3" t="s">
        <v>2213</v>
      </c>
      <c r="K20822" s="3" t="s">
        <v>24</v>
      </c>
      <c r="L20822" s="3">
        <v>1.0</v>
      </c>
      <c r="M20822" s="3" t="s">
        <v>30</v>
      </c>
      <c r="N20822" s="3" t="s">
        <v>18405</v>
      </c>
      <c r="O20822" s="3" t="s">
        <v>18406</v>
      </c>
      <c r="P20822" s="4">
        <v>31279.0</v>
      </c>
      <c r="Q20822" s="3" t="s">
        <v>40</v>
      </c>
      <c r="S20822" s="3" t="s">
        <v>34</v>
      </c>
    </row>
    <row r="20823">
      <c r="A20823" s="2">
        <v>42318.71491898148</v>
      </c>
      <c r="B20823" s="3">
        <v>3.0</v>
      </c>
      <c r="C20823" s="3" t="s">
        <v>17833</v>
      </c>
      <c r="D20823" s="3" t="s">
        <v>17920</v>
      </c>
      <c r="E20823" s="3" t="s">
        <v>17921</v>
      </c>
      <c r="F20823" s="3">
        <v>8.0</v>
      </c>
      <c r="G20823" s="3">
        <v>9.0</v>
      </c>
      <c r="H20823" s="3" t="s">
        <v>18348</v>
      </c>
      <c r="I20823" s="3" t="s">
        <v>18349</v>
      </c>
      <c r="J20823" s="3" t="s">
        <v>2213</v>
      </c>
      <c r="K20823" s="3" t="s">
        <v>24</v>
      </c>
      <c r="L20823" s="3">
        <v>2.0</v>
      </c>
      <c r="M20823" s="3" t="s">
        <v>25</v>
      </c>
      <c r="N20823" s="3" t="s">
        <v>18407</v>
      </c>
      <c r="O20823" s="3" t="s">
        <v>1037</v>
      </c>
      <c r="P20823" s="4">
        <v>30445.0</v>
      </c>
      <c r="Q20823" s="3" t="s">
        <v>189</v>
      </c>
      <c r="S20823" s="3" t="s">
        <v>34</v>
      </c>
    </row>
    <row r="20824">
      <c r="A20824" s="2">
        <v>42318.71491898148</v>
      </c>
      <c r="B20824" s="3">
        <v>3.0</v>
      </c>
      <c r="C20824" s="3" t="s">
        <v>17833</v>
      </c>
      <c r="D20824" s="3" t="s">
        <v>17920</v>
      </c>
      <c r="E20824" s="3" t="s">
        <v>17921</v>
      </c>
      <c r="F20824" s="3">
        <v>8.0</v>
      </c>
      <c r="G20824" s="3">
        <v>9.0</v>
      </c>
      <c r="H20824" s="3" t="s">
        <v>18348</v>
      </c>
      <c r="I20824" s="3" t="s">
        <v>18349</v>
      </c>
      <c r="J20824" s="3" t="s">
        <v>2213</v>
      </c>
      <c r="K20824" s="3" t="s">
        <v>24</v>
      </c>
      <c r="L20824" s="3">
        <v>3.0</v>
      </c>
      <c r="M20824" s="3" t="s">
        <v>30</v>
      </c>
      <c r="N20824" s="3" t="s">
        <v>18408</v>
      </c>
      <c r="O20824" s="3" t="s">
        <v>746</v>
      </c>
      <c r="P20824" s="4">
        <v>33717.0</v>
      </c>
      <c r="Q20824" s="3" t="s">
        <v>132</v>
      </c>
      <c r="S20824" s="3" t="s">
        <v>34</v>
      </c>
    </row>
    <row r="20825">
      <c r="A20825" s="2">
        <v>42318.71491898148</v>
      </c>
      <c r="B20825" s="3">
        <v>3.0</v>
      </c>
      <c r="C20825" s="3" t="s">
        <v>17833</v>
      </c>
      <c r="D20825" s="3" t="s">
        <v>17920</v>
      </c>
      <c r="E20825" s="3" t="s">
        <v>17921</v>
      </c>
      <c r="F20825" s="3">
        <v>8.0</v>
      </c>
      <c r="G20825" s="3">
        <v>9.0</v>
      </c>
      <c r="H20825" s="3" t="s">
        <v>18348</v>
      </c>
      <c r="I20825" s="3" t="s">
        <v>18349</v>
      </c>
      <c r="J20825" s="3" t="s">
        <v>2213</v>
      </c>
      <c r="K20825" s="3" t="s">
        <v>24</v>
      </c>
      <c r="L20825" s="3">
        <v>4.0</v>
      </c>
      <c r="M20825" s="3" t="s">
        <v>25</v>
      </c>
      <c r="N20825" s="3" t="s">
        <v>1328</v>
      </c>
      <c r="O20825" s="3" t="s">
        <v>613</v>
      </c>
      <c r="P20825" s="4">
        <v>32797.0</v>
      </c>
      <c r="Q20825" s="3" t="s">
        <v>191</v>
      </c>
      <c r="S20825" s="3" t="s">
        <v>34</v>
      </c>
    </row>
    <row r="20826">
      <c r="A20826" s="2">
        <v>42318.71491898148</v>
      </c>
      <c r="B20826" s="3">
        <v>3.0</v>
      </c>
      <c r="C20826" s="3" t="s">
        <v>17833</v>
      </c>
      <c r="D20826" s="3" t="s">
        <v>17920</v>
      </c>
      <c r="E20826" s="3" t="s">
        <v>17921</v>
      </c>
      <c r="F20826" s="3">
        <v>8.0</v>
      </c>
      <c r="G20826" s="3">
        <v>9.0</v>
      </c>
      <c r="H20826" s="3" t="s">
        <v>18348</v>
      </c>
      <c r="I20826" s="3" t="s">
        <v>18349</v>
      </c>
      <c r="J20826" s="3" t="s">
        <v>2213</v>
      </c>
      <c r="K20826" s="3" t="s">
        <v>24</v>
      </c>
      <c r="L20826" s="3">
        <v>5.0</v>
      </c>
      <c r="M20826" s="3" t="s">
        <v>30</v>
      </c>
      <c r="N20826" s="3" t="s">
        <v>18409</v>
      </c>
      <c r="O20826" s="3" t="s">
        <v>18410</v>
      </c>
      <c r="P20826" s="4">
        <v>34423.0</v>
      </c>
      <c r="Q20826" s="3" t="s">
        <v>191</v>
      </c>
      <c r="S20826" s="3" t="s">
        <v>34</v>
      </c>
    </row>
    <row r="20827">
      <c r="A20827" s="2">
        <v>42318.71491898148</v>
      </c>
      <c r="B20827" s="3">
        <v>3.0</v>
      </c>
      <c r="C20827" s="3" t="s">
        <v>17833</v>
      </c>
      <c r="D20827" s="3" t="s">
        <v>17834</v>
      </c>
      <c r="E20827" s="3" t="s">
        <v>17835</v>
      </c>
      <c r="F20827" s="3">
        <v>9.0</v>
      </c>
      <c r="G20827" s="3">
        <v>6.0</v>
      </c>
      <c r="H20827" s="3" t="s">
        <v>18411</v>
      </c>
      <c r="I20827" s="3" t="s">
        <v>18412</v>
      </c>
      <c r="J20827" s="3" t="s">
        <v>1808</v>
      </c>
      <c r="K20827" s="3" t="s">
        <v>272</v>
      </c>
      <c r="L20827" s="3">
        <v>1.0</v>
      </c>
      <c r="M20827" s="3" t="s">
        <v>25</v>
      </c>
      <c r="N20827" s="3" t="s">
        <v>18413</v>
      </c>
      <c r="O20827" s="3" t="s">
        <v>366</v>
      </c>
      <c r="P20827" s="4">
        <v>21001.0</v>
      </c>
      <c r="Q20827" s="3" t="s">
        <v>115</v>
      </c>
      <c r="S20827" s="3" t="s">
        <v>29</v>
      </c>
    </row>
    <row r="20828">
      <c r="A20828" s="2">
        <v>42318.71491898148</v>
      </c>
      <c r="B20828" s="3">
        <v>3.0</v>
      </c>
      <c r="C20828" s="3" t="s">
        <v>17833</v>
      </c>
      <c r="D20828" s="3" t="s">
        <v>17834</v>
      </c>
      <c r="E20828" s="3" t="s">
        <v>17835</v>
      </c>
      <c r="F20828" s="3">
        <v>9.0</v>
      </c>
      <c r="G20828" s="3">
        <v>6.0</v>
      </c>
      <c r="H20828" s="3" t="s">
        <v>18411</v>
      </c>
      <c r="I20828" s="3" t="s">
        <v>18412</v>
      </c>
      <c r="J20828" s="3" t="s">
        <v>1808</v>
      </c>
      <c r="K20828" s="3" t="s">
        <v>24</v>
      </c>
      <c r="L20828" s="3">
        <v>2.0</v>
      </c>
      <c r="M20828" s="3" t="s">
        <v>30</v>
      </c>
      <c r="N20828" s="3" t="s">
        <v>17091</v>
      </c>
      <c r="O20828" s="3" t="s">
        <v>6108</v>
      </c>
      <c r="P20828" s="4">
        <v>27812.0</v>
      </c>
      <c r="Q20828" s="3" t="s">
        <v>40</v>
      </c>
      <c r="S20828" s="3" t="s">
        <v>34</v>
      </c>
    </row>
    <row r="20829">
      <c r="A20829" s="2">
        <v>42318.71491898148</v>
      </c>
      <c r="B20829" s="3">
        <v>3.0</v>
      </c>
      <c r="C20829" s="3" t="s">
        <v>17833</v>
      </c>
      <c r="D20829" s="3" t="s">
        <v>17834</v>
      </c>
      <c r="E20829" s="3" t="s">
        <v>17835</v>
      </c>
      <c r="F20829" s="3">
        <v>9.0</v>
      </c>
      <c r="G20829" s="3">
        <v>6.0</v>
      </c>
      <c r="H20829" s="3" t="s">
        <v>18411</v>
      </c>
      <c r="I20829" s="3" t="s">
        <v>18412</v>
      </c>
      <c r="J20829" s="3" t="s">
        <v>1808</v>
      </c>
      <c r="K20829" s="3" t="s">
        <v>24</v>
      </c>
      <c r="L20829" s="3">
        <v>3.0</v>
      </c>
      <c r="M20829" s="3" t="s">
        <v>25</v>
      </c>
      <c r="N20829" s="3" t="s">
        <v>18414</v>
      </c>
      <c r="O20829" s="3" t="s">
        <v>123</v>
      </c>
      <c r="P20829" s="4">
        <v>23097.0</v>
      </c>
      <c r="Q20829" s="3" t="s">
        <v>55</v>
      </c>
      <c r="S20829" s="3" t="s">
        <v>34</v>
      </c>
    </row>
    <row r="20830">
      <c r="A20830" s="2">
        <v>42318.71491898148</v>
      </c>
      <c r="B20830" s="3">
        <v>3.0</v>
      </c>
      <c r="C20830" s="3" t="s">
        <v>17833</v>
      </c>
      <c r="D20830" s="3" t="s">
        <v>17834</v>
      </c>
      <c r="E20830" s="3" t="s">
        <v>17835</v>
      </c>
      <c r="F20830" s="3">
        <v>9.0</v>
      </c>
      <c r="G20830" s="3">
        <v>6.0</v>
      </c>
      <c r="H20830" s="3" t="s">
        <v>18411</v>
      </c>
      <c r="I20830" s="3" t="s">
        <v>18412</v>
      </c>
      <c r="J20830" s="3" t="s">
        <v>1808</v>
      </c>
      <c r="K20830" s="3" t="s">
        <v>24</v>
      </c>
      <c r="L20830" s="3">
        <v>4.0</v>
      </c>
      <c r="M20830" s="3" t="s">
        <v>30</v>
      </c>
      <c r="N20830" s="3" t="s">
        <v>9521</v>
      </c>
      <c r="O20830" s="3" t="s">
        <v>1012</v>
      </c>
      <c r="P20830" s="4">
        <v>21757.0</v>
      </c>
      <c r="Q20830" s="3" t="s">
        <v>132</v>
      </c>
      <c r="S20830" s="3" t="s">
        <v>34</v>
      </c>
    </row>
    <row r="20831">
      <c r="A20831" s="2">
        <v>42318.71491898148</v>
      </c>
      <c r="B20831" s="3">
        <v>3.0</v>
      </c>
      <c r="C20831" s="3" t="s">
        <v>17833</v>
      </c>
      <c r="D20831" s="3" t="s">
        <v>17834</v>
      </c>
      <c r="E20831" s="3" t="s">
        <v>17835</v>
      </c>
      <c r="F20831" s="3">
        <v>9.0</v>
      </c>
      <c r="G20831" s="3">
        <v>6.0</v>
      </c>
      <c r="H20831" s="3" t="s">
        <v>18411</v>
      </c>
      <c r="I20831" s="3" t="s">
        <v>18412</v>
      </c>
      <c r="J20831" s="3" t="s">
        <v>1808</v>
      </c>
      <c r="K20831" s="3" t="s">
        <v>24</v>
      </c>
      <c r="L20831" s="3">
        <v>5.0</v>
      </c>
      <c r="M20831" s="3" t="s">
        <v>25</v>
      </c>
      <c r="N20831" s="3" t="s">
        <v>18415</v>
      </c>
      <c r="O20831" s="3" t="s">
        <v>281</v>
      </c>
      <c r="P20831" s="4">
        <v>17522.0</v>
      </c>
      <c r="Q20831" s="3" t="s">
        <v>105</v>
      </c>
      <c r="S20831" s="3" t="s">
        <v>34</v>
      </c>
    </row>
    <row r="20832">
      <c r="A20832" s="2">
        <v>42318.71491898148</v>
      </c>
      <c r="B20832" s="3">
        <v>3.0</v>
      </c>
      <c r="C20832" s="3" t="s">
        <v>17833</v>
      </c>
      <c r="D20832" s="3" t="s">
        <v>17834</v>
      </c>
      <c r="E20832" s="3" t="s">
        <v>17835</v>
      </c>
      <c r="F20832" s="3">
        <v>9.0</v>
      </c>
      <c r="G20832" s="3">
        <v>6.0</v>
      </c>
      <c r="H20832" s="3" t="s">
        <v>18411</v>
      </c>
      <c r="I20832" s="3" t="s">
        <v>18412</v>
      </c>
      <c r="J20832" s="3" t="s">
        <v>1808</v>
      </c>
      <c r="K20832" s="3" t="s">
        <v>24</v>
      </c>
      <c r="L20832" s="3">
        <v>6.0</v>
      </c>
      <c r="M20832" s="3" t="s">
        <v>30</v>
      </c>
      <c r="N20832" s="3" t="s">
        <v>18416</v>
      </c>
      <c r="O20832" s="3" t="s">
        <v>81</v>
      </c>
      <c r="P20832" s="4">
        <v>25534.0</v>
      </c>
      <c r="Q20832" s="3" t="s">
        <v>83</v>
      </c>
      <c r="S20832" s="3" t="s">
        <v>34</v>
      </c>
    </row>
    <row r="20833">
      <c r="A20833" s="2">
        <v>42318.71491898148</v>
      </c>
      <c r="B20833" s="3">
        <v>3.0</v>
      </c>
      <c r="C20833" s="3" t="s">
        <v>17833</v>
      </c>
      <c r="D20833" s="3" t="s">
        <v>17834</v>
      </c>
      <c r="E20833" s="3" t="s">
        <v>17835</v>
      </c>
      <c r="F20833" s="3">
        <v>9.0</v>
      </c>
      <c r="G20833" s="3">
        <v>6.0</v>
      </c>
      <c r="H20833" s="3" t="s">
        <v>18411</v>
      </c>
      <c r="I20833" s="3" t="s">
        <v>18412</v>
      </c>
      <c r="J20833" s="3" t="s">
        <v>1808</v>
      </c>
      <c r="K20833" s="3" t="s">
        <v>24</v>
      </c>
      <c r="L20833" s="3">
        <v>7.0</v>
      </c>
      <c r="M20833" s="3" t="s">
        <v>25</v>
      </c>
      <c r="N20833" s="3" t="s">
        <v>18417</v>
      </c>
      <c r="O20833" s="3" t="s">
        <v>18418</v>
      </c>
      <c r="P20833" s="4">
        <v>22401.0</v>
      </c>
      <c r="Q20833" s="3" t="s">
        <v>43</v>
      </c>
      <c r="S20833" s="3" t="s">
        <v>34</v>
      </c>
    </row>
    <row r="20834">
      <c r="A20834" s="2">
        <v>42318.71491898148</v>
      </c>
      <c r="B20834" s="3">
        <v>3.0</v>
      </c>
      <c r="C20834" s="3" t="s">
        <v>17833</v>
      </c>
      <c r="D20834" s="3" t="s">
        <v>17834</v>
      </c>
      <c r="E20834" s="3" t="s">
        <v>17835</v>
      </c>
      <c r="F20834" s="3">
        <v>9.0</v>
      </c>
      <c r="G20834" s="3">
        <v>6.0</v>
      </c>
      <c r="H20834" s="3" t="s">
        <v>18411</v>
      </c>
      <c r="I20834" s="3" t="s">
        <v>18412</v>
      </c>
      <c r="J20834" s="3" t="s">
        <v>1808</v>
      </c>
      <c r="K20834" s="3" t="s">
        <v>24</v>
      </c>
      <c r="L20834" s="3">
        <v>8.0</v>
      </c>
      <c r="M20834" s="3" t="s">
        <v>30</v>
      </c>
      <c r="N20834" s="3" t="s">
        <v>18419</v>
      </c>
      <c r="O20834" s="3" t="s">
        <v>857</v>
      </c>
      <c r="P20834" s="4">
        <v>21505.0</v>
      </c>
      <c r="Q20834" s="3" t="s">
        <v>132</v>
      </c>
      <c r="S20834" s="3" t="s">
        <v>34</v>
      </c>
    </row>
    <row r="20835">
      <c r="A20835" s="2">
        <v>42318.71491898148</v>
      </c>
      <c r="B20835" s="3">
        <v>3.0</v>
      </c>
      <c r="C20835" s="3" t="s">
        <v>17833</v>
      </c>
      <c r="D20835" s="3" t="s">
        <v>17834</v>
      </c>
      <c r="E20835" s="3" t="s">
        <v>17835</v>
      </c>
      <c r="F20835" s="3">
        <v>9.0</v>
      </c>
      <c r="G20835" s="3">
        <v>6.0</v>
      </c>
      <c r="H20835" s="3" t="s">
        <v>18411</v>
      </c>
      <c r="I20835" s="3" t="s">
        <v>18412</v>
      </c>
      <c r="J20835" s="3" t="s">
        <v>1808</v>
      </c>
      <c r="K20835" s="3" t="s">
        <v>24</v>
      </c>
      <c r="L20835" s="3">
        <v>9.0</v>
      </c>
      <c r="M20835" s="3" t="s">
        <v>25</v>
      </c>
      <c r="N20835" s="3" t="s">
        <v>18420</v>
      </c>
      <c r="O20835" s="3" t="s">
        <v>100</v>
      </c>
      <c r="P20835" s="4">
        <v>28751.0</v>
      </c>
      <c r="Q20835" s="3" t="s">
        <v>37</v>
      </c>
      <c r="S20835" s="3" t="s">
        <v>34</v>
      </c>
    </row>
    <row r="20836">
      <c r="A20836" s="2">
        <v>42318.71491898148</v>
      </c>
      <c r="B20836" s="3">
        <v>3.0</v>
      </c>
      <c r="C20836" s="3" t="s">
        <v>17833</v>
      </c>
      <c r="D20836" s="3" t="s">
        <v>17834</v>
      </c>
      <c r="E20836" s="3" t="s">
        <v>17835</v>
      </c>
      <c r="F20836" s="3">
        <v>9.0</v>
      </c>
      <c r="G20836" s="3">
        <v>6.0</v>
      </c>
      <c r="H20836" s="3" t="s">
        <v>18411</v>
      </c>
      <c r="I20836" s="3" t="s">
        <v>18412</v>
      </c>
      <c r="J20836" s="3" t="s">
        <v>1808</v>
      </c>
      <c r="K20836" s="3" t="s">
        <v>24</v>
      </c>
      <c r="L20836" s="3">
        <v>10.0</v>
      </c>
      <c r="M20836" s="3" t="s">
        <v>30</v>
      </c>
      <c r="N20836" s="3" t="s">
        <v>18421</v>
      </c>
      <c r="O20836" s="3" t="s">
        <v>3048</v>
      </c>
      <c r="P20836" s="4">
        <v>21509.0</v>
      </c>
      <c r="Q20836" s="3" t="s">
        <v>115</v>
      </c>
      <c r="S20836" s="3" t="s">
        <v>34</v>
      </c>
    </row>
    <row r="20837">
      <c r="A20837" s="2">
        <v>42318.71491898148</v>
      </c>
      <c r="B20837" s="3">
        <v>3.0</v>
      </c>
      <c r="C20837" s="3" t="s">
        <v>17833</v>
      </c>
      <c r="D20837" s="3" t="s">
        <v>17834</v>
      </c>
      <c r="E20837" s="3" t="s">
        <v>17835</v>
      </c>
      <c r="F20837" s="3">
        <v>9.0</v>
      </c>
      <c r="G20837" s="3">
        <v>6.0</v>
      </c>
      <c r="H20837" s="3" t="s">
        <v>18411</v>
      </c>
      <c r="I20837" s="3" t="s">
        <v>18412</v>
      </c>
      <c r="J20837" s="3" t="s">
        <v>1808</v>
      </c>
      <c r="K20837" s="3" t="s">
        <v>24</v>
      </c>
      <c r="L20837" s="3">
        <v>11.0</v>
      </c>
      <c r="M20837" s="3" t="s">
        <v>25</v>
      </c>
      <c r="N20837" s="3" t="s">
        <v>18422</v>
      </c>
      <c r="O20837" s="3" t="s">
        <v>2150</v>
      </c>
      <c r="P20837" s="4">
        <v>29100.0</v>
      </c>
      <c r="Q20837" s="3" t="s">
        <v>72</v>
      </c>
      <c r="S20837" s="3" t="s">
        <v>34</v>
      </c>
    </row>
    <row r="20838">
      <c r="A20838" s="2">
        <v>42318.71491898148</v>
      </c>
      <c r="B20838" s="3">
        <v>3.0</v>
      </c>
      <c r="C20838" s="3" t="s">
        <v>17833</v>
      </c>
      <c r="D20838" s="3" t="s">
        <v>17834</v>
      </c>
      <c r="E20838" s="3" t="s">
        <v>17835</v>
      </c>
      <c r="F20838" s="3">
        <v>9.0</v>
      </c>
      <c r="G20838" s="3">
        <v>6.0</v>
      </c>
      <c r="H20838" s="3" t="s">
        <v>18411</v>
      </c>
      <c r="I20838" s="3" t="s">
        <v>18412</v>
      </c>
      <c r="J20838" s="3" t="s">
        <v>1808</v>
      </c>
      <c r="K20838" s="3" t="s">
        <v>24</v>
      </c>
      <c r="L20838" s="3">
        <v>12.0</v>
      </c>
      <c r="M20838" s="3" t="s">
        <v>30</v>
      </c>
      <c r="N20838" s="3" t="s">
        <v>18423</v>
      </c>
      <c r="O20838" s="3" t="s">
        <v>7569</v>
      </c>
      <c r="P20838" s="4">
        <v>25167.0</v>
      </c>
      <c r="Q20838" s="3" t="s">
        <v>132</v>
      </c>
      <c r="S20838" s="3" t="s">
        <v>34</v>
      </c>
    </row>
    <row r="20839">
      <c r="A20839" s="2">
        <v>42318.71491898148</v>
      </c>
      <c r="B20839" s="3">
        <v>3.0</v>
      </c>
      <c r="C20839" s="3" t="s">
        <v>17833</v>
      </c>
      <c r="D20839" s="3" t="s">
        <v>17834</v>
      </c>
      <c r="E20839" s="3" t="s">
        <v>17835</v>
      </c>
      <c r="F20839" s="3">
        <v>9.0</v>
      </c>
      <c r="G20839" s="3">
        <v>6.0</v>
      </c>
      <c r="H20839" s="3" t="s">
        <v>18411</v>
      </c>
      <c r="I20839" s="3" t="s">
        <v>18412</v>
      </c>
      <c r="J20839" s="3" t="s">
        <v>1808</v>
      </c>
      <c r="K20839" s="3" t="s">
        <v>24</v>
      </c>
      <c r="L20839" s="3">
        <v>13.0</v>
      </c>
      <c r="M20839" s="3" t="s">
        <v>25</v>
      </c>
      <c r="N20839" s="3" t="s">
        <v>18424</v>
      </c>
      <c r="O20839" s="3" t="s">
        <v>349</v>
      </c>
      <c r="P20839" s="4">
        <v>31437.0</v>
      </c>
      <c r="Q20839" s="3" t="s">
        <v>79</v>
      </c>
      <c r="S20839" s="3" t="s">
        <v>34</v>
      </c>
    </row>
    <row r="20840">
      <c r="A20840" s="2">
        <v>42318.71491898148</v>
      </c>
      <c r="B20840" s="3">
        <v>3.0</v>
      </c>
      <c r="C20840" s="3" t="s">
        <v>17833</v>
      </c>
      <c r="D20840" s="3" t="s">
        <v>17834</v>
      </c>
      <c r="E20840" s="3" t="s">
        <v>17835</v>
      </c>
      <c r="F20840" s="3">
        <v>9.0</v>
      </c>
      <c r="G20840" s="3">
        <v>6.0</v>
      </c>
      <c r="H20840" s="3" t="s">
        <v>18411</v>
      </c>
      <c r="I20840" s="3" t="s">
        <v>18412</v>
      </c>
      <c r="J20840" s="3" t="s">
        <v>1808</v>
      </c>
      <c r="K20840" s="3" t="s">
        <v>24</v>
      </c>
      <c r="L20840" s="3">
        <v>14.0</v>
      </c>
      <c r="M20840" s="3" t="s">
        <v>30</v>
      </c>
      <c r="N20840" s="3" t="s">
        <v>18425</v>
      </c>
      <c r="O20840" s="3" t="s">
        <v>18426</v>
      </c>
      <c r="P20840" s="4">
        <v>33459.0</v>
      </c>
      <c r="Q20840" s="3" t="s">
        <v>75</v>
      </c>
      <c r="S20840" s="3" t="s">
        <v>34</v>
      </c>
    </row>
    <row r="20841">
      <c r="A20841" s="2">
        <v>42318.71491898148</v>
      </c>
      <c r="B20841" s="3">
        <v>3.0</v>
      </c>
      <c r="C20841" s="3" t="s">
        <v>17833</v>
      </c>
      <c r="D20841" s="3" t="s">
        <v>17854</v>
      </c>
      <c r="E20841" s="3" t="s">
        <v>17855</v>
      </c>
      <c r="F20841" s="3">
        <v>9.0</v>
      </c>
      <c r="G20841" s="3">
        <v>6.0</v>
      </c>
      <c r="H20841" s="3" t="s">
        <v>18411</v>
      </c>
      <c r="I20841" s="3" t="s">
        <v>18412</v>
      </c>
      <c r="J20841" s="3" t="s">
        <v>1808</v>
      </c>
      <c r="K20841" s="3" t="s">
        <v>24</v>
      </c>
      <c r="L20841" s="3">
        <v>1.0</v>
      </c>
      <c r="M20841" s="3" t="s">
        <v>25</v>
      </c>
      <c r="N20841" s="3" t="s">
        <v>17675</v>
      </c>
      <c r="O20841" s="3" t="s">
        <v>427</v>
      </c>
      <c r="P20841" s="4">
        <v>22329.0</v>
      </c>
      <c r="Q20841" s="3" t="s">
        <v>72</v>
      </c>
      <c r="S20841" s="3" t="s">
        <v>29</v>
      </c>
    </row>
    <row r="20842">
      <c r="A20842" s="2">
        <v>42318.71491898148</v>
      </c>
      <c r="B20842" s="3">
        <v>3.0</v>
      </c>
      <c r="C20842" s="3" t="s">
        <v>17833</v>
      </c>
      <c r="D20842" s="3" t="s">
        <v>17854</v>
      </c>
      <c r="E20842" s="3" t="s">
        <v>17855</v>
      </c>
      <c r="F20842" s="3">
        <v>9.0</v>
      </c>
      <c r="G20842" s="3">
        <v>6.0</v>
      </c>
      <c r="H20842" s="3" t="s">
        <v>18411</v>
      </c>
      <c r="I20842" s="3" t="s">
        <v>18412</v>
      </c>
      <c r="J20842" s="3" t="s">
        <v>1808</v>
      </c>
      <c r="K20842" s="3" t="s">
        <v>24</v>
      </c>
      <c r="L20842" s="3">
        <v>2.0</v>
      </c>
      <c r="M20842" s="3" t="s">
        <v>30</v>
      </c>
      <c r="N20842" s="3" t="s">
        <v>18427</v>
      </c>
      <c r="O20842" s="3" t="s">
        <v>323</v>
      </c>
      <c r="P20842" s="4">
        <v>19710.0</v>
      </c>
      <c r="Q20842" s="3" t="s">
        <v>75</v>
      </c>
      <c r="S20842" s="3" t="s">
        <v>34</v>
      </c>
    </row>
    <row r="20843">
      <c r="A20843" s="2">
        <v>42318.71491898148</v>
      </c>
      <c r="B20843" s="3">
        <v>3.0</v>
      </c>
      <c r="C20843" s="3" t="s">
        <v>17833</v>
      </c>
      <c r="D20843" s="3" t="s">
        <v>17854</v>
      </c>
      <c r="E20843" s="3" t="s">
        <v>17855</v>
      </c>
      <c r="F20843" s="3">
        <v>9.0</v>
      </c>
      <c r="G20843" s="3">
        <v>6.0</v>
      </c>
      <c r="H20843" s="3" t="s">
        <v>18411</v>
      </c>
      <c r="I20843" s="3" t="s">
        <v>18412</v>
      </c>
      <c r="J20843" s="3" t="s">
        <v>1808</v>
      </c>
      <c r="K20843" s="3" t="s">
        <v>24</v>
      </c>
      <c r="L20843" s="3">
        <v>3.0</v>
      </c>
      <c r="M20843" s="3" t="s">
        <v>25</v>
      </c>
      <c r="N20843" s="3" t="s">
        <v>18428</v>
      </c>
      <c r="O20843" s="3" t="s">
        <v>421</v>
      </c>
      <c r="P20843" s="4">
        <v>24308.0</v>
      </c>
      <c r="Q20843" s="3" t="s">
        <v>40</v>
      </c>
      <c r="S20843" s="3" t="s">
        <v>34</v>
      </c>
    </row>
    <row r="20844">
      <c r="A20844" s="2">
        <v>42318.71491898148</v>
      </c>
      <c r="B20844" s="3">
        <v>3.0</v>
      </c>
      <c r="C20844" s="3" t="s">
        <v>17833</v>
      </c>
      <c r="D20844" s="3" t="s">
        <v>17854</v>
      </c>
      <c r="E20844" s="3" t="s">
        <v>17855</v>
      </c>
      <c r="F20844" s="3">
        <v>9.0</v>
      </c>
      <c r="G20844" s="3">
        <v>6.0</v>
      </c>
      <c r="H20844" s="3" t="s">
        <v>18411</v>
      </c>
      <c r="I20844" s="3" t="s">
        <v>18412</v>
      </c>
      <c r="J20844" s="3" t="s">
        <v>1808</v>
      </c>
      <c r="K20844" s="3" t="s">
        <v>24</v>
      </c>
      <c r="L20844" s="3">
        <v>4.0</v>
      </c>
      <c r="M20844" s="3" t="s">
        <v>30</v>
      </c>
      <c r="N20844" s="3" t="s">
        <v>17584</v>
      </c>
      <c r="O20844" s="3" t="s">
        <v>5386</v>
      </c>
      <c r="P20844" s="4">
        <v>25737.0</v>
      </c>
      <c r="Q20844" s="3" t="s">
        <v>132</v>
      </c>
      <c r="S20844" s="3" t="s">
        <v>34</v>
      </c>
    </row>
    <row r="20845">
      <c r="A20845" s="2">
        <v>42318.71491898148</v>
      </c>
      <c r="B20845" s="3">
        <v>3.0</v>
      </c>
      <c r="C20845" s="3" t="s">
        <v>17833</v>
      </c>
      <c r="D20845" s="3" t="s">
        <v>17854</v>
      </c>
      <c r="E20845" s="3" t="s">
        <v>17855</v>
      </c>
      <c r="F20845" s="3">
        <v>9.0</v>
      </c>
      <c r="G20845" s="3">
        <v>6.0</v>
      </c>
      <c r="H20845" s="3" t="s">
        <v>18411</v>
      </c>
      <c r="I20845" s="3" t="s">
        <v>18412</v>
      </c>
      <c r="J20845" s="3" t="s">
        <v>1808</v>
      </c>
      <c r="K20845" s="3" t="s">
        <v>24</v>
      </c>
      <c r="L20845" s="3">
        <v>5.0</v>
      </c>
      <c r="M20845" s="3" t="s">
        <v>25</v>
      </c>
      <c r="N20845" s="3" t="s">
        <v>18429</v>
      </c>
      <c r="O20845" s="3" t="s">
        <v>18430</v>
      </c>
      <c r="P20845" s="4">
        <v>20679.0</v>
      </c>
      <c r="Q20845" s="3" t="s">
        <v>60</v>
      </c>
      <c r="S20845" s="3" t="s">
        <v>34</v>
      </c>
    </row>
    <row r="20846">
      <c r="A20846" s="2">
        <v>42318.71491898148</v>
      </c>
      <c r="B20846" s="3">
        <v>3.0</v>
      </c>
      <c r="C20846" s="3" t="s">
        <v>17833</v>
      </c>
      <c r="D20846" s="3" t="s">
        <v>17854</v>
      </c>
      <c r="E20846" s="3" t="s">
        <v>17855</v>
      </c>
      <c r="F20846" s="3">
        <v>9.0</v>
      </c>
      <c r="G20846" s="3">
        <v>6.0</v>
      </c>
      <c r="H20846" s="3" t="s">
        <v>18411</v>
      </c>
      <c r="I20846" s="3" t="s">
        <v>18412</v>
      </c>
      <c r="J20846" s="3" t="s">
        <v>1808</v>
      </c>
      <c r="K20846" s="3" t="s">
        <v>24</v>
      </c>
      <c r="L20846" s="3">
        <v>6.0</v>
      </c>
      <c r="M20846" s="3" t="s">
        <v>30</v>
      </c>
      <c r="N20846" s="3" t="s">
        <v>18087</v>
      </c>
      <c r="O20846" s="3" t="s">
        <v>85</v>
      </c>
      <c r="P20846" s="4">
        <v>22119.0</v>
      </c>
      <c r="Q20846" s="3" t="s">
        <v>189</v>
      </c>
      <c r="S20846" s="3" t="s">
        <v>34</v>
      </c>
    </row>
    <row r="20847">
      <c r="A20847" s="2">
        <v>42318.71491898148</v>
      </c>
      <c r="B20847" s="3">
        <v>3.0</v>
      </c>
      <c r="C20847" s="3" t="s">
        <v>17833</v>
      </c>
      <c r="D20847" s="3" t="s">
        <v>17854</v>
      </c>
      <c r="E20847" s="3" t="s">
        <v>17855</v>
      </c>
      <c r="F20847" s="3">
        <v>9.0</v>
      </c>
      <c r="G20847" s="3">
        <v>6.0</v>
      </c>
      <c r="H20847" s="3" t="s">
        <v>18411</v>
      </c>
      <c r="I20847" s="3" t="s">
        <v>18412</v>
      </c>
      <c r="J20847" s="3" t="s">
        <v>1808</v>
      </c>
      <c r="K20847" s="3" t="s">
        <v>24</v>
      </c>
      <c r="L20847" s="3">
        <v>7.0</v>
      </c>
      <c r="M20847" s="3" t="s">
        <v>25</v>
      </c>
      <c r="N20847" s="3" t="s">
        <v>17394</v>
      </c>
      <c r="O20847" s="3" t="s">
        <v>871</v>
      </c>
      <c r="P20847" s="4">
        <v>31644.0</v>
      </c>
      <c r="Q20847" s="3" t="s">
        <v>247</v>
      </c>
      <c r="S20847" s="3" t="s">
        <v>34</v>
      </c>
    </row>
    <row r="20848">
      <c r="A20848" s="2">
        <v>42318.71491898148</v>
      </c>
      <c r="B20848" s="3">
        <v>3.0</v>
      </c>
      <c r="C20848" s="3" t="s">
        <v>17833</v>
      </c>
      <c r="D20848" s="3" t="s">
        <v>17854</v>
      </c>
      <c r="E20848" s="3" t="s">
        <v>17855</v>
      </c>
      <c r="F20848" s="3">
        <v>9.0</v>
      </c>
      <c r="G20848" s="3">
        <v>6.0</v>
      </c>
      <c r="H20848" s="3" t="s">
        <v>18411</v>
      </c>
      <c r="I20848" s="3" t="s">
        <v>18412</v>
      </c>
      <c r="J20848" s="3" t="s">
        <v>1808</v>
      </c>
      <c r="K20848" s="3" t="s">
        <v>24</v>
      </c>
      <c r="L20848" s="3">
        <v>8.0</v>
      </c>
      <c r="M20848" s="3" t="s">
        <v>30</v>
      </c>
      <c r="N20848" s="3" t="s">
        <v>18431</v>
      </c>
      <c r="O20848" s="3" t="s">
        <v>18432</v>
      </c>
      <c r="P20848" s="4">
        <v>29956.0</v>
      </c>
      <c r="Q20848" s="3" t="s">
        <v>132</v>
      </c>
      <c r="S20848" s="3" t="s">
        <v>34</v>
      </c>
    </row>
    <row r="20849">
      <c r="A20849" s="2">
        <v>42318.71491898148</v>
      </c>
      <c r="B20849" s="3">
        <v>3.0</v>
      </c>
      <c r="C20849" s="3" t="s">
        <v>17833</v>
      </c>
      <c r="D20849" s="3" t="s">
        <v>17854</v>
      </c>
      <c r="E20849" s="3" t="s">
        <v>17855</v>
      </c>
      <c r="F20849" s="3">
        <v>9.0</v>
      </c>
      <c r="G20849" s="3">
        <v>6.0</v>
      </c>
      <c r="H20849" s="3" t="s">
        <v>18411</v>
      </c>
      <c r="I20849" s="3" t="s">
        <v>18412</v>
      </c>
      <c r="J20849" s="3" t="s">
        <v>1808</v>
      </c>
      <c r="K20849" s="3" t="s">
        <v>24</v>
      </c>
      <c r="L20849" s="3">
        <v>9.0</v>
      </c>
      <c r="M20849" s="3" t="s">
        <v>25</v>
      </c>
      <c r="N20849" s="3" t="s">
        <v>18433</v>
      </c>
      <c r="O20849" s="3" t="s">
        <v>18434</v>
      </c>
      <c r="P20849" s="4">
        <v>22757.0</v>
      </c>
      <c r="Q20849" s="3" t="s">
        <v>110</v>
      </c>
      <c r="S20849" s="3" t="s">
        <v>34</v>
      </c>
    </row>
    <row r="20850">
      <c r="A20850" s="2">
        <v>42318.71491898148</v>
      </c>
      <c r="B20850" s="3">
        <v>3.0</v>
      </c>
      <c r="C20850" s="3" t="s">
        <v>17833</v>
      </c>
      <c r="D20850" s="3" t="s">
        <v>17854</v>
      </c>
      <c r="E20850" s="3" t="s">
        <v>17855</v>
      </c>
      <c r="F20850" s="3">
        <v>9.0</v>
      </c>
      <c r="G20850" s="3">
        <v>6.0</v>
      </c>
      <c r="H20850" s="3" t="s">
        <v>18411</v>
      </c>
      <c r="I20850" s="3" t="s">
        <v>18412</v>
      </c>
      <c r="J20850" s="3" t="s">
        <v>1808</v>
      </c>
      <c r="K20850" s="3" t="s">
        <v>24</v>
      </c>
      <c r="L20850" s="3">
        <v>10.0</v>
      </c>
      <c r="M20850" s="3" t="s">
        <v>30</v>
      </c>
      <c r="N20850" s="3" t="s">
        <v>18435</v>
      </c>
      <c r="O20850" s="3" t="s">
        <v>11934</v>
      </c>
      <c r="P20850" s="4">
        <v>27950.0</v>
      </c>
      <c r="Q20850" s="3" t="s">
        <v>37</v>
      </c>
      <c r="S20850" s="3" t="s">
        <v>34</v>
      </c>
    </row>
    <row r="20851">
      <c r="A20851" s="2">
        <v>42318.71491898148</v>
      </c>
      <c r="B20851" s="3">
        <v>3.0</v>
      </c>
      <c r="C20851" s="3" t="s">
        <v>17833</v>
      </c>
      <c r="D20851" s="3" t="s">
        <v>17854</v>
      </c>
      <c r="E20851" s="3" t="s">
        <v>17855</v>
      </c>
      <c r="F20851" s="3">
        <v>9.0</v>
      </c>
      <c r="G20851" s="3">
        <v>6.0</v>
      </c>
      <c r="H20851" s="3" t="s">
        <v>18411</v>
      </c>
      <c r="I20851" s="3" t="s">
        <v>18412</v>
      </c>
      <c r="J20851" s="3" t="s">
        <v>1808</v>
      </c>
      <c r="K20851" s="3" t="s">
        <v>24</v>
      </c>
      <c r="L20851" s="3">
        <v>11.0</v>
      </c>
      <c r="M20851" s="3" t="s">
        <v>25</v>
      </c>
      <c r="N20851" s="3" t="s">
        <v>18436</v>
      </c>
      <c r="O20851" s="3" t="s">
        <v>2765</v>
      </c>
      <c r="P20851" s="4">
        <v>30671.0</v>
      </c>
      <c r="Q20851" s="3" t="s">
        <v>189</v>
      </c>
      <c r="S20851" s="3" t="s">
        <v>34</v>
      </c>
    </row>
    <row r="20852">
      <c r="A20852" s="2">
        <v>42318.71491898148</v>
      </c>
      <c r="B20852" s="3">
        <v>3.0</v>
      </c>
      <c r="C20852" s="3" t="s">
        <v>17833</v>
      </c>
      <c r="D20852" s="3" t="s">
        <v>17854</v>
      </c>
      <c r="E20852" s="3" t="s">
        <v>17855</v>
      </c>
      <c r="F20852" s="3">
        <v>9.0</v>
      </c>
      <c r="G20852" s="3">
        <v>6.0</v>
      </c>
      <c r="H20852" s="3" t="s">
        <v>18411</v>
      </c>
      <c r="I20852" s="3" t="s">
        <v>18412</v>
      </c>
      <c r="J20852" s="3" t="s">
        <v>1808</v>
      </c>
      <c r="K20852" s="3" t="s">
        <v>24</v>
      </c>
      <c r="L20852" s="3">
        <v>12.0</v>
      </c>
      <c r="M20852" s="3" t="s">
        <v>30</v>
      </c>
      <c r="N20852" s="3" t="s">
        <v>18437</v>
      </c>
      <c r="O20852" s="3" t="s">
        <v>18438</v>
      </c>
      <c r="P20852" s="4">
        <v>22834.0</v>
      </c>
      <c r="Q20852" s="3" t="s">
        <v>132</v>
      </c>
      <c r="S20852" s="3" t="s">
        <v>34</v>
      </c>
    </row>
    <row r="20853">
      <c r="A20853" s="2">
        <v>42318.71491898148</v>
      </c>
      <c r="B20853" s="3">
        <v>3.0</v>
      </c>
      <c r="C20853" s="3" t="s">
        <v>17833</v>
      </c>
      <c r="D20853" s="3" t="s">
        <v>17867</v>
      </c>
      <c r="E20853" s="3" t="s">
        <v>17868</v>
      </c>
      <c r="F20853" s="3">
        <v>9.0</v>
      </c>
      <c r="G20853" s="3">
        <v>6.0</v>
      </c>
      <c r="H20853" s="3" t="s">
        <v>18411</v>
      </c>
      <c r="I20853" s="3" t="s">
        <v>18412</v>
      </c>
      <c r="J20853" s="3" t="s">
        <v>1808</v>
      </c>
      <c r="K20853" s="3" t="s">
        <v>24</v>
      </c>
      <c r="L20853" s="3">
        <v>1.0</v>
      </c>
      <c r="M20853" s="3" t="s">
        <v>30</v>
      </c>
      <c r="N20853" s="3" t="s">
        <v>18439</v>
      </c>
      <c r="O20853" s="3" t="s">
        <v>850</v>
      </c>
      <c r="P20853" s="4">
        <v>27197.0</v>
      </c>
      <c r="Q20853" s="3" t="s">
        <v>132</v>
      </c>
      <c r="S20853" s="3" t="s">
        <v>34</v>
      </c>
    </row>
    <row r="20854">
      <c r="A20854" s="2">
        <v>42318.71491898148</v>
      </c>
      <c r="B20854" s="3">
        <v>3.0</v>
      </c>
      <c r="C20854" s="3" t="s">
        <v>17833</v>
      </c>
      <c r="D20854" s="3" t="s">
        <v>17867</v>
      </c>
      <c r="E20854" s="3" t="s">
        <v>17868</v>
      </c>
      <c r="F20854" s="3">
        <v>9.0</v>
      </c>
      <c r="G20854" s="3">
        <v>6.0</v>
      </c>
      <c r="H20854" s="3" t="s">
        <v>18411</v>
      </c>
      <c r="I20854" s="3" t="s">
        <v>18412</v>
      </c>
      <c r="J20854" s="3" t="s">
        <v>1808</v>
      </c>
      <c r="K20854" s="3" t="s">
        <v>24</v>
      </c>
      <c r="L20854" s="3">
        <v>2.0</v>
      </c>
      <c r="M20854" s="3" t="s">
        <v>25</v>
      </c>
      <c r="N20854" s="3" t="s">
        <v>18440</v>
      </c>
      <c r="O20854" s="3" t="s">
        <v>240</v>
      </c>
      <c r="P20854" s="4">
        <v>21400.0</v>
      </c>
      <c r="Q20854" s="3" t="s">
        <v>83</v>
      </c>
      <c r="S20854" s="3" t="s">
        <v>34</v>
      </c>
    </row>
    <row r="20855">
      <c r="A20855" s="2">
        <v>42318.71491898148</v>
      </c>
      <c r="B20855" s="3">
        <v>3.0</v>
      </c>
      <c r="C20855" s="3" t="s">
        <v>17833</v>
      </c>
      <c r="D20855" s="3" t="s">
        <v>17867</v>
      </c>
      <c r="E20855" s="3" t="s">
        <v>17868</v>
      </c>
      <c r="F20855" s="3">
        <v>9.0</v>
      </c>
      <c r="G20855" s="3">
        <v>6.0</v>
      </c>
      <c r="H20855" s="3" t="s">
        <v>18411</v>
      </c>
      <c r="I20855" s="3" t="s">
        <v>18412</v>
      </c>
      <c r="J20855" s="3" t="s">
        <v>1808</v>
      </c>
      <c r="K20855" s="3" t="s">
        <v>24</v>
      </c>
      <c r="L20855" s="3">
        <v>3.0</v>
      </c>
      <c r="M20855" s="3" t="s">
        <v>30</v>
      </c>
      <c r="N20855" s="3" t="s">
        <v>18371</v>
      </c>
      <c r="O20855" s="3" t="s">
        <v>1280</v>
      </c>
      <c r="P20855" s="4">
        <v>23201.0</v>
      </c>
      <c r="Q20855" s="3" t="s">
        <v>115</v>
      </c>
      <c r="S20855" s="3" t="s">
        <v>34</v>
      </c>
    </row>
    <row r="20856">
      <c r="A20856" s="2">
        <v>42318.71491898148</v>
      </c>
      <c r="B20856" s="3">
        <v>3.0</v>
      </c>
      <c r="C20856" s="3" t="s">
        <v>17833</v>
      </c>
      <c r="D20856" s="3" t="s">
        <v>17867</v>
      </c>
      <c r="E20856" s="3" t="s">
        <v>17868</v>
      </c>
      <c r="F20856" s="3">
        <v>9.0</v>
      </c>
      <c r="G20856" s="3">
        <v>6.0</v>
      </c>
      <c r="H20856" s="3" t="s">
        <v>18411</v>
      </c>
      <c r="I20856" s="3" t="s">
        <v>18412</v>
      </c>
      <c r="J20856" s="3" t="s">
        <v>1808</v>
      </c>
      <c r="K20856" s="3" t="s">
        <v>24</v>
      </c>
      <c r="L20856" s="3">
        <v>4.0</v>
      </c>
      <c r="M20856" s="3" t="s">
        <v>25</v>
      </c>
      <c r="N20856" s="3" t="s">
        <v>18263</v>
      </c>
      <c r="O20856" s="3" t="s">
        <v>1588</v>
      </c>
      <c r="P20856" s="4">
        <v>23461.0</v>
      </c>
      <c r="Q20856" s="3" t="s">
        <v>115</v>
      </c>
      <c r="S20856" s="3" t="s">
        <v>34</v>
      </c>
    </row>
    <row r="20857">
      <c r="A20857" s="2">
        <v>42318.71491898148</v>
      </c>
      <c r="B20857" s="3">
        <v>3.0</v>
      </c>
      <c r="C20857" s="3" t="s">
        <v>17833</v>
      </c>
      <c r="D20857" s="3" t="s">
        <v>17867</v>
      </c>
      <c r="E20857" s="3" t="s">
        <v>17868</v>
      </c>
      <c r="F20857" s="3">
        <v>9.0</v>
      </c>
      <c r="G20857" s="3">
        <v>6.0</v>
      </c>
      <c r="H20857" s="3" t="s">
        <v>18411</v>
      </c>
      <c r="I20857" s="3" t="s">
        <v>18412</v>
      </c>
      <c r="J20857" s="3" t="s">
        <v>1808</v>
      </c>
      <c r="K20857" s="3" t="s">
        <v>24</v>
      </c>
      <c r="L20857" s="3">
        <v>5.0</v>
      </c>
      <c r="M20857" s="3" t="s">
        <v>30</v>
      </c>
      <c r="N20857" s="3" t="s">
        <v>18441</v>
      </c>
      <c r="O20857" s="3" t="s">
        <v>85</v>
      </c>
      <c r="P20857" s="4">
        <v>23018.0</v>
      </c>
      <c r="Q20857" s="3" t="s">
        <v>75</v>
      </c>
      <c r="S20857" s="3" t="s">
        <v>34</v>
      </c>
    </row>
    <row r="20858">
      <c r="A20858" s="2">
        <v>42318.71491898148</v>
      </c>
      <c r="B20858" s="3">
        <v>3.0</v>
      </c>
      <c r="C20858" s="3" t="s">
        <v>17833</v>
      </c>
      <c r="D20858" s="3" t="s">
        <v>17875</v>
      </c>
      <c r="E20858" s="3" t="s">
        <v>17876</v>
      </c>
      <c r="F20858" s="3">
        <v>9.0</v>
      </c>
      <c r="G20858" s="3">
        <v>6.0</v>
      </c>
      <c r="H20858" s="3" t="s">
        <v>18411</v>
      </c>
      <c r="I20858" s="3" t="s">
        <v>18412</v>
      </c>
      <c r="J20858" s="3" t="s">
        <v>1808</v>
      </c>
      <c r="K20858" s="3" t="s">
        <v>24</v>
      </c>
      <c r="L20858" s="3">
        <v>1.0</v>
      </c>
      <c r="M20858" s="3" t="s">
        <v>25</v>
      </c>
      <c r="N20858" s="3" t="s">
        <v>5012</v>
      </c>
      <c r="O20858" s="3" t="s">
        <v>18442</v>
      </c>
      <c r="P20858" s="4">
        <v>24890.0</v>
      </c>
      <c r="Q20858" s="3" t="s">
        <v>110</v>
      </c>
      <c r="S20858" s="3" t="s">
        <v>34</v>
      </c>
    </row>
    <row r="20859">
      <c r="A20859" s="2">
        <v>42318.71491898148</v>
      </c>
      <c r="B20859" s="3">
        <v>3.0</v>
      </c>
      <c r="C20859" s="3" t="s">
        <v>17833</v>
      </c>
      <c r="D20859" s="3" t="s">
        <v>17875</v>
      </c>
      <c r="E20859" s="3" t="s">
        <v>17876</v>
      </c>
      <c r="F20859" s="3">
        <v>9.0</v>
      </c>
      <c r="G20859" s="3">
        <v>6.0</v>
      </c>
      <c r="H20859" s="3" t="s">
        <v>18411</v>
      </c>
      <c r="I20859" s="3" t="s">
        <v>18412</v>
      </c>
      <c r="J20859" s="3" t="s">
        <v>1808</v>
      </c>
      <c r="K20859" s="3" t="s">
        <v>24</v>
      </c>
      <c r="L20859" s="3">
        <v>2.0</v>
      </c>
      <c r="M20859" s="3" t="s">
        <v>30</v>
      </c>
      <c r="N20859" s="3" t="s">
        <v>18443</v>
      </c>
      <c r="O20859" s="3" t="s">
        <v>18444</v>
      </c>
      <c r="P20859" s="4">
        <v>23669.0</v>
      </c>
      <c r="Q20859" s="3" t="s">
        <v>132</v>
      </c>
      <c r="S20859" s="3" t="s">
        <v>34</v>
      </c>
    </row>
    <row r="20860">
      <c r="A20860" s="2">
        <v>42318.71491898148</v>
      </c>
      <c r="B20860" s="3">
        <v>3.0</v>
      </c>
      <c r="C20860" s="3" t="s">
        <v>17833</v>
      </c>
      <c r="D20860" s="3" t="s">
        <v>17875</v>
      </c>
      <c r="E20860" s="3" t="s">
        <v>17876</v>
      </c>
      <c r="F20860" s="3">
        <v>9.0</v>
      </c>
      <c r="G20860" s="3">
        <v>6.0</v>
      </c>
      <c r="H20860" s="3" t="s">
        <v>18411</v>
      </c>
      <c r="I20860" s="3" t="s">
        <v>18412</v>
      </c>
      <c r="J20860" s="3" t="s">
        <v>1808</v>
      </c>
      <c r="K20860" s="3" t="s">
        <v>24</v>
      </c>
      <c r="L20860" s="3">
        <v>3.0</v>
      </c>
      <c r="M20860" s="3" t="s">
        <v>25</v>
      </c>
      <c r="N20860" s="3" t="s">
        <v>715</v>
      </c>
      <c r="O20860" s="3" t="s">
        <v>1536</v>
      </c>
      <c r="P20860" s="4">
        <v>22861.0</v>
      </c>
      <c r="Q20860" s="3" t="s">
        <v>75</v>
      </c>
      <c r="S20860" s="3" t="s">
        <v>34</v>
      </c>
    </row>
    <row r="20861">
      <c r="A20861" s="2">
        <v>42318.71491898148</v>
      </c>
      <c r="B20861" s="3">
        <v>3.0</v>
      </c>
      <c r="C20861" s="3" t="s">
        <v>17833</v>
      </c>
      <c r="D20861" s="3" t="s">
        <v>17875</v>
      </c>
      <c r="E20861" s="3" t="s">
        <v>17876</v>
      </c>
      <c r="F20861" s="3">
        <v>9.0</v>
      </c>
      <c r="G20861" s="3">
        <v>6.0</v>
      </c>
      <c r="H20861" s="3" t="s">
        <v>18411</v>
      </c>
      <c r="I20861" s="3" t="s">
        <v>18412</v>
      </c>
      <c r="J20861" s="3" t="s">
        <v>1808</v>
      </c>
      <c r="K20861" s="3" t="s">
        <v>24</v>
      </c>
      <c r="L20861" s="3">
        <v>4.0</v>
      </c>
      <c r="M20861" s="3" t="s">
        <v>30</v>
      </c>
      <c r="N20861" s="3" t="s">
        <v>18445</v>
      </c>
      <c r="O20861" s="3" t="s">
        <v>18446</v>
      </c>
      <c r="P20861" s="4">
        <v>29559.0</v>
      </c>
      <c r="Q20861" s="3" t="s">
        <v>40</v>
      </c>
      <c r="S20861" s="3" t="s">
        <v>34</v>
      </c>
    </row>
    <row r="20862">
      <c r="A20862" s="2">
        <v>42318.71491898148</v>
      </c>
      <c r="B20862" s="3">
        <v>3.0</v>
      </c>
      <c r="C20862" s="3" t="s">
        <v>17833</v>
      </c>
      <c r="D20862" s="3" t="s">
        <v>17875</v>
      </c>
      <c r="E20862" s="3" t="s">
        <v>17876</v>
      </c>
      <c r="F20862" s="3">
        <v>9.0</v>
      </c>
      <c r="G20862" s="3">
        <v>6.0</v>
      </c>
      <c r="H20862" s="3" t="s">
        <v>18411</v>
      </c>
      <c r="I20862" s="3" t="s">
        <v>18412</v>
      </c>
      <c r="J20862" s="3" t="s">
        <v>1808</v>
      </c>
      <c r="K20862" s="3" t="s">
        <v>24</v>
      </c>
      <c r="L20862" s="3">
        <v>5.0</v>
      </c>
      <c r="M20862" s="3" t="s">
        <v>25</v>
      </c>
      <c r="N20862" s="3" t="s">
        <v>18447</v>
      </c>
      <c r="O20862" s="3" t="s">
        <v>4453</v>
      </c>
      <c r="P20862" s="4">
        <v>27143.0</v>
      </c>
      <c r="Q20862" s="3" t="s">
        <v>75</v>
      </c>
      <c r="S20862" s="3" t="s">
        <v>29</v>
      </c>
    </row>
    <row r="20863">
      <c r="A20863" s="2">
        <v>42318.71491898148</v>
      </c>
      <c r="B20863" s="3">
        <v>3.0</v>
      </c>
      <c r="C20863" s="3" t="s">
        <v>17833</v>
      </c>
      <c r="D20863" s="3" t="s">
        <v>17884</v>
      </c>
      <c r="E20863" s="3" t="s">
        <v>17885</v>
      </c>
      <c r="F20863" s="3">
        <v>9.0</v>
      </c>
      <c r="G20863" s="3">
        <v>6.0</v>
      </c>
      <c r="H20863" s="3" t="s">
        <v>18411</v>
      </c>
      <c r="I20863" s="3" t="s">
        <v>18412</v>
      </c>
      <c r="J20863" s="3" t="s">
        <v>1808</v>
      </c>
      <c r="K20863" s="3" t="s">
        <v>24</v>
      </c>
      <c r="L20863" s="3">
        <v>1.0</v>
      </c>
      <c r="M20863" s="3" t="s">
        <v>30</v>
      </c>
      <c r="N20863" s="3" t="s">
        <v>17957</v>
      </c>
      <c r="O20863" s="3" t="s">
        <v>729</v>
      </c>
      <c r="P20863" s="4">
        <v>26949.0</v>
      </c>
      <c r="Q20863" s="3" t="s">
        <v>132</v>
      </c>
      <c r="S20863" s="3" t="s">
        <v>34</v>
      </c>
    </row>
    <row r="20864">
      <c r="A20864" s="2">
        <v>42318.71491898148</v>
      </c>
      <c r="B20864" s="3">
        <v>3.0</v>
      </c>
      <c r="C20864" s="3" t="s">
        <v>17833</v>
      </c>
      <c r="D20864" s="3" t="s">
        <v>17884</v>
      </c>
      <c r="E20864" s="3" t="s">
        <v>17885</v>
      </c>
      <c r="F20864" s="3">
        <v>9.0</v>
      </c>
      <c r="G20864" s="3">
        <v>6.0</v>
      </c>
      <c r="H20864" s="3" t="s">
        <v>18411</v>
      </c>
      <c r="I20864" s="3" t="s">
        <v>18412</v>
      </c>
      <c r="J20864" s="3" t="s">
        <v>1808</v>
      </c>
      <c r="K20864" s="3" t="s">
        <v>24</v>
      </c>
      <c r="L20864" s="3">
        <v>2.0</v>
      </c>
      <c r="M20864" s="3" t="s">
        <v>25</v>
      </c>
      <c r="N20864" s="3" t="s">
        <v>18448</v>
      </c>
      <c r="O20864" s="3" t="s">
        <v>344</v>
      </c>
      <c r="P20864" s="4">
        <v>18529.0</v>
      </c>
      <c r="Q20864" s="3" t="s">
        <v>33</v>
      </c>
      <c r="S20864" s="3" t="s">
        <v>34</v>
      </c>
    </row>
    <row r="20865">
      <c r="A20865" s="2">
        <v>42318.71491898148</v>
      </c>
      <c r="B20865" s="3">
        <v>3.0</v>
      </c>
      <c r="C20865" s="3" t="s">
        <v>17833</v>
      </c>
      <c r="D20865" s="3" t="s">
        <v>17884</v>
      </c>
      <c r="E20865" s="3" t="s">
        <v>17885</v>
      </c>
      <c r="F20865" s="3">
        <v>9.0</v>
      </c>
      <c r="G20865" s="3">
        <v>6.0</v>
      </c>
      <c r="H20865" s="3" t="s">
        <v>18411</v>
      </c>
      <c r="I20865" s="3" t="s">
        <v>18412</v>
      </c>
      <c r="J20865" s="3" t="s">
        <v>1808</v>
      </c>
      <c r="K20865" s="3" t="s">
        <v>24</v>
      </c>
      <c r="L20865" s="3">
        <v>3.0</v>
      </c>
      <c r="M20865" s="3" t="s">
        <v>30</v>
      </c>
      <c r="N20865" s="3" t="s">
        <v>14451</v>
      </c>
      <c r="O20865" s="3" t="s">
        <v>121</v>
      </c>
      <c r="P20865" s="4">
        <v>21455.0</v>
      </c>
      <c r="Q20865" s="3" t="s">
        <v>72</v>
      </c>
      <c r="S20865" s="3" t="s">
        <v>34</v>
      </c>
    </row>
    <row r="20866">
      <c r="A20866" s="2">
        <v>42318.71491898148</v>
      </c>
      <c r="B20866" s="3">
        <v>3.0</v>
      </c>
      <c r="C20866" s="3" t="s">
        <v>17833</v>
      </c>
      <c r="D20866" s="3" t="s">
        <v>17884</v>
      </c>
      <c r="E20866" s="3" t="s">
        <v>17885</v>
      </c>
      <c r="F20866" s="3">
        <v>9.0</v>
      </c>
      <c r="G20866" s="3">
        <v>6.0</v>
      </c>
      <c r="H20866" s="3" t="s">
        <v>18411</v>
      </c>
      <c r="I20866" s="3" t="s">
        <v>18412</v>
      </c>
      <c r="J20866" s="3" t="s">
        <v>1808</v>
      </c>
      <c r="K20866" s="3" t="s">
        <v>24</v>
      </c>
      <c r="L20866" s="3">
        <v>4.0</v>
      </c>
      <c r="M20866" s="3" t="s">
        <v>25</v>
      </c>
      <c r="N20866" s="3" t="s">
        <v>18449</v>
      </c>
      <c r="O20866" s="3" t="s">
        <v>36</v>
      </c>
      <c r="P20866" s="4">
        <v>21921.0</v>
      </c>
      <c r="Q20866" s="3" t="s">
        <v>132</v>
      </c>
      <c r="S20866" s="3" t="s">
        <v>34</v>
      </c>
    </row>
    <row r="20867">
      <c r="A20867" s="2">
        <v>42318.71491898148</v>
      </c>
      <c r="B20867" s="3">
        <v>3.0</v>
      </c>
      <c r="C20867" s="3" t="s">
        <v>17833</v>
      </c>
      <c r="D20867" s="3" t="s">
        <v>17884</v>
      </c>
      <c r="E20867" s="3" t="s">
        <v>17885</v>
      </c>
      <c r="F20867" s="3">
        <v>9.0</v>
      </c>
      <c r="G20867" s="3">
        <v>6.0</v>
      </c>
      <c r="H20867" s="3" t="s">
        <v>18411</v>
      </c>
      <c r="I20867" s="3" t="s">
        <v>18412</v>
      </c>
      <c r="J20867" s="3" t="s">
        <v>1808</v>
      </c>
      <c r="K20867" s="3" t="s">
        <v>24</v>
      </c>
      <c r="L20867" s="3">
        <v>5.0</v>
      </c>
      <c r="M20867" s="3" t="s">
        <v>30</v>
      </c>
      <c r="N20867" s="3" t="s">
        <v>18450</v>
      </c>
      <c r="O20867" s="3" t="s">
        <v>803</v>
      </c>
      <c r="P20867" s="4">
        <v>32623.0</v>
      </c>
      <c r="Q20867" s="3" t="s">
        <v>132</v>
      </c>
      <c r="S20867" s="3" t="s">
        <v>34</v>
      </c>
    </row>
    <row r="20868">
      <c r="A20868" s="2">
        <v>42318.71491898148</v>
      </c>
      <c r="B20868" s="3">
        <v>3.0</v>
      </c>
      <c r="C20868" s="3" t="s">
        <v>17833</v>
      </c>
      <c r="D20868" s="3" t="s">
        <v>17884</v>
      </c>
      <c r="E20868" s="3" t="s">
        <v>17885</v>
      </c>
      <c r="F20868" s="3">
        <v>9.0</v>
      </c>
      <c r="G20868" s="3">
        <v>6.0</v>
      </c>
      <c r="H20868" s="3" t="s">
        <v>18411</v>
      </c>
      <c r="I20868" s="3" t="s">
        <v>18412</v>
      </c>
      <c r="J20868" s="3" t="s">
        <v>1808</v>
      </c>
      <c r="K20868" s="3" t="s">
        <v>24</v>
      </c>
      <c r="L20868" s="3">
        <v>6.0</v>
      </c>
      <c r="M20868" s="3" t="s">
        <v>25</v>
      </c>
      <c r="N20868" s="3" t="s">
        <v>835</v>
      </c>
      <c r="O20868" s="3" t="s">
        <v>275</v>
      </c>
      <c r="P20868" s="4">
        <v>30264.0</v>
      </c>
      <c r="Q20868" s="3" t="s">
        <v>132</v>
      </c>
      <c r="S20868" s="3" t="s">
        <v>34</v>
      </c>
    </row>
    <row r="20869">
      <c r="A20869" s="2">
        <v>42318.71491898148</v>
      </c>
      <c r="B20869" s="3">
        <v>3.0</v>
      </c>
      <c r="C20869" s="3" t="s">
        <v>17833</v>
      </c>
      <c r="D20869" s="3" t="s">
        <v>17884</v>
      </c>
      <c r="E20869" s="3" t="s">
        <v>17885</v>
      </c>
      <c r="F20869" s="3">
        <v>9.0</v>
      </c>
      <c r="G20869" s="3">
        <v>6.0</v>
      </c>
      <c r="H20869" s="3" t="s">
        <v>18411</v>
      </c>
      <c r="I20869" s="3" t="s">
        <v>18412</v>
      </c>
      <c r="J20869" s="3" t="s">
        <v>1808</v>
      </c>
      <c r="K20869" s="3" t="s">
        <v>24</v>
      </c>
      <c r="L20869" s="3">
        <v>7.0</v>
      </c>
      <c r="M20869" s="3" t="s">
        <v>30</v>
      </c>
      <c r="N20869" s="3" t="s">
        <v>18451</v>
      </c>
      <c r="O20869" s="3" t="s">
        <v>6908</v>
      </c>
      <c r="P20869" s="4">
        <v>31137.0</v>
      </c>
      <c r="Q20869" s="3" t="s">
        <v>115</v>
      </c>
      <c r="S20869" s="3" t="s">
        <v>34</v>
      </c>
    </row>
    <row r="20870">
      <c r="A20870" s="2">
        <v>42318.71491898148</v>
      </c>
      <c r="B20870" s="3">
        <v>3.0</v>
      </c>
      <c r="C20870" s="3" t="s">
        <v>17833</v>
      </c>
      <c r="D20870" s="3" t="s">
        <v>17884</v>
      </c>
      <c r="E20870" s="3" t="s">
        <v>17885</v>
      </c>
      <c r="F20870" s="3">
        <v>9.0</v>
      </c>
      <c r="G20870" s="3">
        <v>6.0</v>
      </c>
      <c r="H20870" s="3" t="s">
        <v>18411</v>
      </c>
      <c r="I20870" s="3" t="s">
        <v>18412</v>
      </c>
      <c r="J20870" s="3" t="s">
        <v>1808</v>
      </c>
      <c r="K20870" s="3" t="s">
        <v>24</v>
      </c>
      <c r="L20870" s="3">
        <v>8.0</v>
      </c>
      <c r="M20870" s="3" t="s">
        <v>25</v>
      </c>
      <c r="N20870" s="3" t="s">
        <v>18233</v>
      </c>
      <c r="O20870" s="3" t="s">
        <v>65</v>
      </c>
      <c r="P20870" s="4">
        <v>27517.0</v>
      </c>
      <c r="Q20870" s="3" t="s">
        <v>43</v>
      </c>
      <c r="S20870" s="3" t="s">
        <v>34</v>
      </c>
    </row>
    <row r="20871">
      <c r="A20871" s="2">
        <v>42318.71491898148</v>
      </c>
      <c r="B20871" s="3">
        <v>3.0</v>
      </c>
      <c r="C20871" s="3" t="s">
        <v>17833</v>
      </c>
      <c r="D20871" s="3" t="s">
        <v>17884</v>
      </c>
      <c r="E20871" s="3" t="s">
        <v>17885</v>
      </c>
      <c r="F20871" s="3">
        <v>9.0</v>
      </c>
      <c r="G20871" s="3">
        <v>6.0</v>
      </c>
      <c r="H20871" s="3" t="s">
        <v>18411</v>
      </c>
      <c r="I20871" s="3" t="s">
        <v>18412</v>
      </c>
      <c r="J20871" s="3" t="s">
        <v>1808</v>
      </c>
      <c r="K20871" s="3" t="s">
        <v>24</v>
      </c>
      <c r="L20871" s="3">
        <v>9.0</v>
      </c>
      <c r="M20871" s="3" t="s">
        <v>30</v>
      </c>
      <c r="N20871" s="3" t="s">
        <v>16947</v>
      </c>
      <c r="O20871" s="3" t="s">
        <v>18452</v>
      </c>
      <c r="P20871" s="4">
        <v>30543.0</v>
      </c>
      <c r="Q20871" s="3" t="s">
        <v>189</v>
      </c>
      <c r="S20871" s="3" t="s">
        <v>34</v>
      </c>
    </row>
    <row r="20872">
      <c r="A20872" s="2">
        <v>42318.71491898148</v>
      </c>
      <c r="B20872" s="3">
        <v>3.0</v>
      </c>
      <c r="C20872" s="3" t="s">
        <v>17833</v>
      </c>
      <c r="D20872" s="3" t="s">
        <v>17894</v>
      </c>
      <c r="E20872" s="3" t="s">
        <v>17895</v>
      </c>
      <c r="F20872" s="3">
        <v>9.0</v>
      </c>
      <c r="G20872" s="3">
        <v>6.0</v>
      </c>
      <c r="H20872" s="3" t="s">
        <v>18411</v>
      </c>
      <c r="I20872" s="3" t="s">
        <v>18412</v>
      </c>
      <c r="J20872" s="3" t="s">
        <v>1808</v>
      </c>
      <c r="K20872" s="3" t="s">
        <v>24</v>
      </c>
      <c r="L20872" s="3">
        <v>1.0</v>
      </c>
      <c r="M20872" s="3" t="s">
        <v>25</v>
      </c>
      <c r="N20872" s="3" t="s">
        <v>18453</v>
      </c>
      <c r="O20872" s="3" t="s">
        <v>18454</v>
      </c>
      <c r="P20872" s="4">
        <v>31573.0</v>
      </c>
      <c r="Q20872" s="3" t="s">
        <v>132</v>
      </c>
      <c r="S20872" s="3" t="s">
        <v>34</v>
      </c>
    </row>
    <row r="20873">
      <c r="A20873" s="2">
        <v>42318.71491898148</v>
      </c>
      <c r="B20873" s="3">
        <v>3.0</v>
      </c>
      <c r="C20873" s="3" t="s">
        <v>17833</v>
      </c>
      <c r="D20873" s="3" t="s">
        <v>17894</v>
      </c>
      <c r="E20873" s="3" t="s">
        <v>17895</v>
      </c>
      <c r="F20873" s="3">
        <v>9.0</v>
      </c>
      <c r="G20873" s="3">
        <v>6.0</v>
      </c>
      <c r="H20873" s="3" t="s">
        <v>18411</v>
      </c>
      <c r="I20873" s="3" t="s">
        <v>18412</v>
      </c>
      <c r="J20873" s="3" t="s">
        <v>1808</v>
      </c>
      <c r="K20873" s="3" t="s">
        <v>24</v>
      </c>
      <c r="L20873" s="3">
        <v>2.0</v>
      </c>
      <c r="M20873" s="3" t="s">
        <v>30</v>
      </c>
      <c r="N20873" s="3" t="s">
        <v>18455</v>
      </c>
      <c r="O20873" s="3" t="s">
        <v>769</v>
      </c>
      <c r="P20873" s="4">
        <v>31315.0</v>
      </c>
      <c r="Q20873" s="3" t="s">
        <v>40</v>
      </c>
      <c r="S20873" s="3" t="s">
        <v>34</v>
      </c>
    </row>
    <row r="20874">
      <c r="A20874" s="2">
        <v>42318.71491898148</v>
      </c>
      <c r="B20874" s="3">
        <v>3.0</v>
      </c>
      <c r="C20874" s="3" t="s">
        <v>17833</v>
      </c>
      <c r="D20874" s="3" t="s">
        <v>17894</v>
      </c>
      <c r="E20874" s="3" t="s">
        <v>17895</v>
      </c>
      <c r="F20874" s="3">
        <v>9.0</v>
      </c>
      <c r="G20874" s="3">
        <v>6.0</v>
      </c>
      <c r="H20874" s="3" t="s">
        <v>18411</v>
      </c>
      <c r="I20874" s="3" t="s">
        <v>18412</v>
      </c>
      <c r="J20874" s="3" t="s">
        <v>1808</v>
      </c>
      <c r="K20874" s="3" t="s">
        <v>24</v>
      </c>
      <c r="L20874" s="3">
        <v>3.0</v>
      </c>
      <c r="M20874" s="3" t="s">
        <v>25</v>
      </c>
      <c r="N20874" s="3" t="s">
        <v>18456</v>
      </c>
      <c r="O20874" s="3" t="s">
        <v>243</v>
      </c>
      <c r="P20874" s="4">
        <v>31957.0</v>
      </c>
      <c r="Q20874" s="3" t="s">
        <v>1605</v>
      </c>
      <c r="S20874" s="3" t="s">
        <v>34</v>
      </c>
    </row>
    <row r="20875">
      <c r="A20875" s="2">
        <v>42318.71491898148</v>
      </c>
      <c r="B20875" s="3">
        <v>3.0</v>
      </c>
      <c r="C20875" s="3" t="s">
        <v>17833</v>
      </c>
      <c r="D20875" s="3" t="s">
        <v>17894</v>
      </c>
      <c r="E20875" s="3" t="s">
        <v>17895</v>
      </c>
      <c r="F20875" s="3">
        <v>9.0</v>
      </c>
      <c r="G20875" s="3">
        <v>6.0</v>
      </c>
      <c r="H20875" s="3" t="s">
        <v>18411</v>
      </c>
      <c r="I20875" s="3" t="s">
        <v>18412</v>
      </c>
      <c r="J20875" s="3" t="s">
        <v>1808</v>
      </c>
      <c r="K20875" s="3" t="s">
        <v>24</v>
      </c>
      <c r="L20875" s="3">
        <v>4.0</v>
      </c>
      <c r="M20875" s="3" t="s">
        <v>30</v>
      </c>
      <c r="N20875" s="3" t="s">
        <v>18456</v>
      </c>
      <c r="O20875" s="3" t="s">
        <v>866</v>
      </c>
      <c r="P20875" s="4">
        <v>31240.0</v>
      </c>
      <c r="Q20875" s="3" t="s">
        <v>1605</v>
      </c>
      <c r="S20875" s="3" t="s">
        <v>34</v>
      </c>
    </row>
    <row r="20876">
      <c r="A20876" s="2">
        <v>42318.71491898148</v>
      </c>
      <c r="B20876" s="3">
        <v>3.0</v>
      </c>
      <c r="C20876" s="3" t="s">
        <v>17833</v>
      </c>
      <c r="D20876" s="3" t="s">
        <v>17894</v>
      </c>
      <c r="E20876" s="3" t="s">
        <v>17895</v>
      </c>
      <c r="F20876" s="3">
        <v>9.0</v>
      </c>
      <c r="G20876" s="3">
        <v>6.0</v>
      </c>
      <c r="H20876" s="3" t="s">
        <v>18411</v>
      </c>
      <c r="I20876" s="3" t="s">
        <v>18412</v>
      </c>
      <c r="J20876" s="3" t="s">
        <v>1808</v>
      </c>
      <c r="K20876" s="3" t="s">
        <v>24</v>
      </c>
      <c r="L20876" s="3">
        <v>5.0</v>
      </c>
      <c r="M20876" s="3" t="s">
        <v>25</v>
      </c>
      <c r="N20876" s="3" t="s">
        <v>18457</v>
      </c>
      <c r="O20876" s="3" t="s">
        <v>18458</v>
      </c>
      <c r="P20876" s="4">
        <v>28465.0</v>
      </c>
      <c r="Q20876" s="3" t="s">
        <v>37</v>
      </c>
      <c r="S20876" s="3" t="s">
        <v>34</v>
      </c>
    </row>
    <row r="20877">
      <c r="A20877" s="2">
        <v>42318.71491898148</v>
      </c>
      <c r="B20877" s="3">
        <v>3.0</v>
      </c>
      <c r="C20877" s="3" t="s">
        <v>17833</v>
      </c>
      <c r="D20877" s="3" t="s">
        <v>17894</v>
      </c>
      <c r="E20877" s="3" t="s">
        <v>17895</v>
      </c>
      <c r="F20877" s="3">
        <v>9.0</v>
      </c>
      <c r="G20877" s="3">
        <v>6.0</v>
      </c>
      <c r="H20877" s="3" t="s">
        <v>18411</v>
      </c>
      <c r="I20877" s="3" t="s">
        <v>18412</v>
      </c>
      <c r="J20877" s="3" t="s">
        <v>1808</v>
      </c>
      <c r="K20877" s="3" t="s">
        <v>24</v>
      </c>
      <c r="L20877" s="3">
        <v>6.0</v>
      </c>
      <c r="M20877" s="3" t="s">
        <v>30</v>
      </c>
      <c r="N20877" s="3" t="s">
        <v>18459</v>
      </c>
      <c r="O20877" s="3" t="s">
        <v>18460</v>
      </c>
      <c r="P20877" s="4">
        <v>29665.0</v>
      </c>
      <c r="Q20877" s="3" t="s">
        <v>37</v>
      </c>
      <c r="S20877" s="3" t="s">
        <v>34</v>
      </c>
    </row>
    <row r="20878">
      <c r="A20878" s="2">
        <v>42318.71491898148</v>
      </c>
      <c r="B20878" s="3">
        <v>3.0</v>
      </c>
      <c r="C20878" s="3" t="s">
        <v>17833</v>
      </c>
      <c r="D20878" s="3" t="s">
        <v>17894</v>
      </c>
      <c r="E20878" s="3" t="s">
        <v>17895</v>
      </c>
      <c r="F20878" s="3">
        <v>9.0</v>
      </c>
      <c r="G20878" s="3">
        <v>6.0</v>
      </c>
      <c r="H20878" s="3" t="s">
        <v>18411</v>
      </c>
      <c r="I20878" s="3" t="s">
        <v>18412</v>
      </c>
      <c r="J20878" s="3" t="s">
        <v>1808</v>
      </c>
      <c r="K20878" s="3" t="s">
        <v>24</v>
      </c>
      <c r="L20878" s="3">
        <v>7.0</v>
      </c>
      <c r="M20878" s="3" t="s">
        <v>25</v>
      </c>
      <c r="N20878" s="3" t="s">
        <v>18461</v>
      </c>
      <c r="O20878" s="3" t="s">
        <v>233</v>
      </c>
      <c r="P20878" s="4">
        <v>33038.0</v>
      </c>
      <c r="Q20878" s="3" t="s">
        <v>40</v>
      </c>
      <c r="S20878" s="3" t="s">
        <v>34</v>
      </c>
    </row>
    <row r="20879">
      <c r="A20879" s="2">
        <v>42318.71491898148</v>
      </c>
      <c r="B20879" s="3">
        <v>3.0</v>
      </c>
      <c r="C20879" s="3" t="s">
        <v>17833</v>
      </c>
      <c r="D20879" s="3" t="s">
        <v>17905</v>
      </c>
      <c r="E20879" s="3" t="s">
        <v>17906</v>
      </c>
      <c r="F20879" s="3">
        <v>9.0</v>
      </c>
      <c r="G20879" s="3">
        <v>6.0</v>
      </c>
      <c r="H20879" s="3" t="s">
        <v>18411</v>
      </c>
      <c r="I20879" s="3" t="s">
        <v>18412</v>
      </c>
      <c r="J20879" s="3" t="s">
        <v>1808</v>
      </c>
      <c r="K20879" s="3" t="s">
        <v>24</v>
      </c>
      <c r="L20879" s="3">
        <v>1.0</v>
      </c>
      <c r="M20879" s="3" t="s">
        <v>25</v>
      </c>
      <c r="N20879" s="3" t="s">
        <v>18462</v>
      </c>
      <c r="O20879" s="3" t="s">
        <v>91</v>
      </c>
      <c r="P20879" s="4">
        <v>21284.0</v>
      </c>
      <c r="Q20879" s="3" t="s">
        <v>1159</v>
      </c>
      <c r="S20879" s="3" t="s">
        <v>34</v>
      </c>
    </row>
    <row r="20880">
      <c r="A20880" s="2">
        <v>42318.71491898148</v>
      </c>
      <c r="B20880" s="3">
        <v>3.0</v>
      </c>
      <c r="C20880" s="3" t="s">
        <v>17833</v>
      </c>
      <c r="D20880" s="3" t="s">
        <v>17905</v>
      </c>
      <c r="E20880" s="3" t="s">
        <v>17906</v>
      </c>
      <c r="F20880" s="3">
        <v>9.0</v>
      </c>
      <c r="G20880" s="3">
        <v>6.0</v>
      </c>
      <c r="H20880" s="3" t="s">
        <v>18411</v>
      </c>
      <c r="I20880" s="3" t="s">
        <v>18412</v>
      </c>
      <c r="J20880" s="3" t="s">
        <v>1808</v>
      </c>
      <c r="K20880" s="3" t="s">
        <v>24</v>
      </c>
      <c r="L20880" s="3">
        <v>2.0</v>
      </c>
      <c r="M20880" s="3" t="s">
        <v>30</v>
      </c>
      <c r="N20880" s="3" t="s">
        <v>18463</v>
      </c>
      <c r="O20880" s="3" t="s">
        <v>18464</v>
      </c>
      <c r="P20880" s="4">
        <v>24561.0</v>
      </c>
      <c r="Q20880" s="3" t="s">
        <v>52</v>
      </c>
      <c r="S20880" s="3" t="s">
        <v>34</v>
      </c>
    </row>
    <row r="20881">
      <c r="A20881" s="2">
        <v>42318.71491898148</v>
      </c>
      <c r="B20881" s="3">
        <v>3.0</v>
      </c>
      <c r="C20881" s="3" t="s">
        <v>17833</v>
      </c>
      <c r="D20881" s="3" t="s">
        <v>17905</v>
      </c>
      <c r="E20881" s="3" t="s">
        <v>17906</v>
      </c>
      <c r="F20881" s="3">
        <v>9.0</v>
      </c>
      <c r="G20881" s="3">
        <v>6.0</v>
      </c>
      <c r="H20881" s="3" t="s">
        <v>18411</v>
      </c>
      <c r="I20881" s="3" t="s">
        <v>18412</v>
      </c>
      <c r="J20881" s="3" t="s">
        <v>1808</v>
      </c>
      <c r="K20881" s="3" t="s">
        <v>24</v>
      </c>
      <c r="L20881" s="3">
        <v>3.0</v>
      </c>
      <c r="M20881" s="3" t="s">
        <v>25</v>
      </c>
      <c r="N20881" s="3" t="s">
        <v>14915</v>
      </c>
      <c r="O20881" s="3" t="s">
        <v>359</v>
      </c>
      <c r="P20881" s="4">
        <v>23007.0</v>
      </c>
      <c r="Q20881" s="3" t="s">
        <v>37</v>
      </c>
      <c r="S20881" s="3" t="s">
        <v>34</v>
      </c>
    </row>
    <row r="20882">
      <c r="A20882" s="2">
        <v>42318.71491898148</v>
      </c>
      <c r="B20882" s="3">
        <v>3.0</v>
      </c>
      <c r="C20882" s="3" t="s">
        <v>17833</v>
      </c>
      <c r="D20882" s="3" t="s">
        <v>17905</v>
      </c>
      <c r="E20882" s="3" t="s">
        <v>17906</v>
      </c>
      <c r="F20882" s="3">
        <v>9.0</v>
      </c>
      <c r="G20882" s="3">
        <v>6.0</v>
      </c>
      <c r="H20882" s="3" t="s">
        <v>18411</v>
      </c>
      <c r="I20882" s="3" t="s">
        <v>18412</v>
      </c>
      <c r="J20882" s="3" t="s">
        <v>1808</v>
      </c>
      <c r="K20882" s="3" t="s">
        <v>24</v>
      </c>
      <c r="L20882" s="3">
        <v>4.0</v>
      </c>
      <c r="M20882" s="3" t="s">
        <v>30</v>
      </c>
      <c r="N20882" s="3" t="s">
        <v>18465</v>
      </c>
      <c r="O20882" s="3" t="s">
        <v>32</v>
      </c>
      <c r="P20882" s="4">
        <v>30137.0</v>
      </c>
      <c r="Q20882" s="3" t="s">
        <v>75</v>
      </c>
      <c r="S20882" s="3" t="s">
        <v>34</v>
      </c>
    </row>
    <row r="20883">
      <c r="A20883" s="2">
        <v>42318.71491898148</v>
      </c>
      <c r="B20883" s="3">
        <v>3.0</v>
      </c>
      <c r="C20883" s="3" t="s">
        <v>17833</v>
      </c>
      <c r="D20883" s="3" t="s">
        <v>17905</v>
      </c>
      <c r="E20883" s="3" t="s">
        <v>17906</v>
      </c>
      <c r="F20883" s="3">
        <v>9.0</v>
      </c>
      <c r="G20883" s="3">
        <v>6.0</v>
      </c>
      <c r="H20883" s="3" t="s">
        <v>18411</v>
      </c>
      <c r="I20883" s="3" t="s">
        <v>18412</v>
      </c>
      <c r="J20883" s="3" t="s">
        <v>1808</v>
      </c>
      <c r="K20883" s="3" t="s">
        <v>24</v>
      </c>
      <c r="L20883" s="3">
        <v>5.0</v>
      </c>
      <c r="M20883" s="3" t="s">
        <v>25</v>
      </c>
      <c r="N20883" s="3" t="s">
        <v>18466</v>
      </c>
      <c r="O20883" s="3" t="s">
        <v>1643</v>
      </c>
      <c r="P20883" s="4">
        <v>20584.0</v>
      </c>
      <c r="Q20883" s="3" t="s">
        <v>52</v>
      </c>
      <c r="S20883" s="3" t="s">
        <v>34</v>
      </c>
    </row>
    <row r="20884">
      <c r="A20884" s="2">
        <v>42318.71491898148</v>
      </c>
      <c r="B20884" s="3">
        <v>3.0</v>
      </c>
      <c r="C20884" s="3" t="s">
        <v>17833</v>
      </c>
      <c r="D20884" s="3" t="s">
        <v>17905</v>
      </c>
      <c r="E20884" s="3" t="s">
        <v>17906</v>
      </c>
      <c r="F20884" s="3">
        <v>9.0</v>
      </c>
      <c r="G20884" s="3">
        <v>6.0</v>
      </c>
      <c r="H20884" s="3" t="s">
        <v>18411</v>
      </c>
      <c r="I20884" s="3" t="s">
        <v>18412</v>
      </c>
      <c r="J20884" s="3" t="s">
        <v>1808</v>
      </c>
      <c r="K20884" s="3" t="s">
        <v>24</v>
      </c>
      <c r="L20884" s="3">
        <v>6.0</v>
      </c>
      <c r="M20884" s="3" t="s">
        <v>30</v>
      </c>
      <c r="N20884" s="3" t="s">
        <v>18467</v>
      </c>
      <c r="O20884" s="3" t="s">
        <v>6908</v>
      </c>
      <c r="P20884" s="4">
        <v>30750.0</v>
      </c>
      <c r="Q20884" s="3" t="s">
        <v>52</v>
      </c>
      <c r="S20884" s="3" t="s">
        <v>34</v>
      </c>
    </row>
    <row r="20885">
      <c r="A20885" s="2">
        <v>42318.71491898148</v>
      </c>
      <c r="B20885" s="3">
        <v>3.0</v>
      </c>
      <c r="C20885" s="3" t="s">
        <v>17833</v>
      </c>
      <c r="D20885" s="3" t="s">
        <v>17905</v>
      </c>
      <c r="E20885" s="3" t="s">
        <v>17906</v>
      </c>
      <c r="F20885" s="3">
        <v>9.0</v>
      </c>
      <c r="G20885" s="3">
        <v>6.0</v>
      </c>
      <c r="H20885" s="3" t="s">
        <v>18411</v>
      </c>
      <c r="I20885" s="3" t="s">
        <v>18412</v>
      </c>
      <c r="J20885" s="3" t="s">
        <v>1808</v>
      </c>
      <c r="K20885" s="3" t="s">
        <v>24</v>
      </c>
      <c r="L20885" s="3">
        <v>7.0</v>
      </c>
      <c r="M20885" s="3" t="s">
        <v>25</v>
      </c>
      <c r="N20885" s="3" t="s">
        <v>18468</v>
      </c>
      <c r="O20885" s="3" t="s">
        <v>628</v>
      </c>
      <c r="P20885" s="4">
        <v>20875.0</v>
      </c>
      <c r="Q20885" s="3" t="s">
        <v>169</v>
      </c>
      <c r="S20885" s="3" t="s">
        <v>34</v>
      </c>
    </row>
    <row r="20886">
      <c r="A20886" s="2">
        <v>42318.71491898148</v>
      </c>
      <c r="B20886" s="3">
        <v>3.0</v>
      </c>
      <c r="C20886" s="3" t="s">
        <v>17833</v>
      </c>
      <c r="D20886" s="3" t="s">
        <v>17905</v>
      </c>
      <c r="E20886" s="3" t="s">
        <v>17906</v>
      </c>
      <c r="F20886" s="3">
        <v>9.0</v>
      </c>
      <c r="G20886" s="3">
        <v>6.0</v>
      </c>
      <c r="H20886" s="3" t="s">
        <v>18411</v>
      </c>
      <c r="I20886" s="3" t="s">
        <v>18412</v>
      </c>
      <c r="J20886" s="3" t="s">
        <v>1808</v>
      </c>
      <c r="K20886" s="3" t="s">
        <v>24</v>
      </c>
      <c r="L20886" s="3">
        <v>8.0</v>
      </c>
      <c r="M20886" s="3" t="s">
        <v>30</v>
      </c>
      <c r="N20886" s="3" t="s">
        <v>18469</v>
      </c>
      <c r="O20886" s="3" t="s">
        <v>18470</v>
      </c>
      <c r="P20886" s="4">
        <v>32228.0</v>
      </c>
      <c r="Q20886" s="3" t="s">
        <v>247</v>
      </c>
      <c r="S20886" s="3" t="s">
        <v>34</v>
      </c>
    </row>
    <row r="20887">
      <c r="A20887" s="2">
        <v>42318.71491898148</v>
      </c>
      <c r="B20887" s="3">
        <v>3.0</v>
      </c>
      <c r="C20887" s="3" t="s">
        <v>17833</v>
      </c>
      <c r="D20887" s="3" t="s">
        <v>17905</v>
      </c>
      <c r="E20887" s="3" t="s">
        <v>17906</v>
      </c>
      <c r="F20887" s="3">
        <v>9.0</v>
      </c>
      <c r="G20887" s="3">
        <v>6.0</v>
      </c>
      <c r="H20887" s="3" t="s">
        <v>18411</v>
      </c>
      <c r="I20887" s="3" t="s">
        <v>18412</v>
      </c>
      <c r="J20887" s="3" t="s">
        <v>1808</v>
      </c>
      <c r="K20887" s="3" t="s">
        <v>24</v>
      </c>
      <c r="L20887" s="3">
        <v>9.0</v>
      </c>
      <c r="M20887" s="3" t="s">
        <v>25</v>
      </c>
      <c r="N20887" s="3" t="s">
        <v>18471</v>
      </c>
      <c r="O20887" s="3" t="s">
        <v>685</v>
      </c>
      <c r="P20887" s="4">
        <v>31904.0</v>
      </c>
      <c r="Q20887" s="3" t="s">
        <v>191</v>
      </c>
      <c r="S20887" s="3" t="s">
        <v>34</v>
      </c>
    </row>
    <row r="20888">
      <c r="A20888" s="2">
        <v>42318.71491898148</v>
      </c>
      <c r="B20888" s="3">
        <v>3.0</v>
      </c>
      <c r="C20888" s="3" t="s">
        <v>17833</v>
      </c>
      <c r="D20888" s="3" t="s">
        <v>17905</v>
      </c>
      <c r="E20888" s="3" t="s">
        <v>17906</v>
      </c>
      <c r="F20888" s="3">
        <v>9.0</v>
      </c>
      <c r="G20888" s="3">
        <v>6.0</v>
      </c>
      <c r="H20888" s="3" t="s">
        <v>18411</v>
      </c>
      <c r="I20888" s="3" t="s">
        <v>18412</v>
      </c>
      <c r="J20888" s="3" t="s">
        <v>1808</v>
      </c>
      <c r="K20888" s="3" t="s">
        <v>24</v>
      </c>
      <c r="L20888" s="3">
        <v>10.0</v>
      </c>
      <c r="M20888" s="3" t="s">
        <v>30</v>
      </c>
      <c r="N20888" s="3" t="s">
        <v>18472</v>
      </c>
      <c r="O20888" s="3" t="s">
        <v>18473</v>
      </c>
      <c r="P20888" s="4">
        <v>26896.0</v>
      </c>
      <c r="Q20888" s="3" t="s">
        <v>132</v>
      </c>
      <c r="S20888" s="3" t="s">
        <v>34</v>
      </c>
    </row>
    <row r="20889">
      <c r="A20889" s="2">
        <v>42318.71491898148</v>
      </c>
      <c r="B20889" s="3">
        <v>3.0</v>
      </c>
      <c r="C20889" s="3" t="s">
        <v>17833</v>
      </c>
      <c r="D20889" s="3" t="s">
        <v>17920</v>
      </c>
      <c r="E20889" s="3" t="s">
        <v>17921</v>
      </c>
      <c r="F20889" s="3">
        <v>9.0</v>
      </c>
      <c r="G20889" s="3">
        <v>6.0</v>
      </c>
      <c r="H20889" s="3" t="s">
        <v>18411</v>
      </c>
      <c r="I20889" s="3" t="s">
        <v>18412</v>
      </c>
      <c r="J20889" s="3" t="s">
        <v>1808</v>
      </c>
      <c r="K20889" s="3" t="s">
        <v>24</v>
      </c>
      <c r="L20889" s="3">
        <v>1.0</v>
      </c>
      <c r="M20889" s="3" t="s">
        <v>30</v>
      </c>
      <c r="N20889" s="3" t="s">
        <v>18474</v>
      </c>
      <c r="O20889" s="3" t="s">
        <v>18325</v>
      </c>
      <c r="P20889" s="4">
        <v>31402.0</v>
      </c>
      <c r="Q20889" s="3" t="s">
        <v>687</v>
      </c>
      <c r="S20889" s="3" t="s">
        <v>34</v>
      </c>
    </row>
    <row r="20890">
      <c r="A20890" s="2">
        <v>42318.71491898148</v>
      </c>
      <c r="B20890" s="3">
        <v>3.0</v>
      </c>
      <c r="C20890" s="3" t="s">
        <v>17833</v>
      </c>
      <c r="D20890" s="3" t="s">
        <v>17920</v>
      </c>
      <c r="E20890" s="3" t="s">
        <v>17921</v>
      </c>
      <c r="F20890" s="3">
        <v>9.0</v>
      </c>
      <c r="G20890" s="3">
        <v>6.0</v>
      </c>
      <c r="H20890" s="3" t="s">
        <v>18411</v>
      </c>
      <c r="I20890" s="3" t="s">
        <v>18412</v>
      </c>
      <c r="J20890" s="3" t="s">
        <v>1808</v>
      </c>
      <c r="K20890" s="3" t="s">
        <v>24</v>
      </c>
      <c r="L20890" s="3">
        <v>2.0</v>
      </c>
      <c r="M20890" s="3" t="s">
        <v>25</v>
      </c>
      <c r="N20890" s="3" t="s">
        <v>18300</v>
      </c>
      <c r="O20890" s="3" t="s">
        <v>9710</v>
      </c>
      <c r="P20890" s="4">
        <v>22929.0</v>
      </c>
      <c r="Q20890" s="3" t="s">
        <v>132</v>
      </c>
      <c r="S20890" s="3" t="s">
        <v>34</v>
      </c>
    </row>
    <row r="20891">
      <c r="A20891" s="2">
        <v>42318.71491898148</v>
      </c>
      <c r="B20891" s="3">
        <v>3.0</v>
      </c>
      <c r="C20891" s="3" t="s">
        <v>17833</v>
      </c>
      <c r="D20891" s="3" t="s">
        <v>17920</v>
      </c>
      <c r="E20891" s="3" t="s">
        <v>17921</v>
      </c>
      <c r="F20891" s="3">
        <v>9.0</v>
      </c>
      <c r="G20891" s="3">
        <v>6.0</v>
      </c>
      <c r="H20891" s="3" t="s">
        <v>18411</v>
      </c>
      <c r="I20891" s="3" t="s">
        <v>18412</v>
      </c>
      <c r="J20891" s="3" t="s">
        <v>1808</v>
      </c>
      <c r="K20891" s="3" t="s">
        <v>24</v>
      </c>
      <c r="L20891" s="3">
        <v>3.0</v>
      </c>
      <c r="M20891" s="3" t="s">
        <v>30</v>
      </c>
      <c r="N20891" s="3" t="s">
        <v>5459</v>
      </c>
      <c r="O20891" s="3" t="s">
        <v>81</v>
      </c>
      <c r="P20891" s="4">
        <v>28422.0</v>
      </c>
      <c r="Q20891" s="3" t="s">
        <v>72</v>
      </c>
      <c r="S20891" s="3" t="s">
        <v>34</v>
      </c>
    </row>
    <row r="20892">
      <c r="A20892" s="2">
        <v>42318.71491898148</v>
      </c>
      <c r="B20892" s="3">
        <v>3.0</v>
      </c>
      <c r="C20892" s="3" t="s">
        <v>17833</v>
      </c>
      <c r="D20892" s="3" t="s">
        <v>17920</v>
      </c>
      <c r="E20892" s="3" t="s">
        <v>17921</v>
      </c>
      <c r="F20892" s="3">
        <v>9.0</v>
      </c>
      <c r="G20892" s="3">
        <v>6.0</v>
      </c>
      <c r="H20892" s="3" t="s">
        <v>18411</v>
      </c>
      <c r="I20892" s="3" t="s">
        <v>18412</v>
      </c>
      <c r="J20892" s="3" t="s">
        <v>1808</v>
      </c>
      <c r="K20892" s="3" t="s">
        <v>24</v>
      </c>
      <c r="L20892" s="3">
        <v>4.0</v>
      </c>
      <c r="M20892" s="3" t="s">
        <v>25</v>
      </c>
      <c r="N20892" s="3" t="s">
        <v>17937</v>
      </c>
      <c r="O20892" s="3" t="s">
        <v>240</v>
      </c>
      <c r="P20892" s="4">
        <v>19943.0</v>
      </c>
      <c r="Q20892" s="3" t="s">
        <v>132</v>
      </c>
      <c r="S20892" s="3" t="s">
        <v>34</v>
      </c>
    </row>
    <row r="20893">
      <c r="A20893" s="2">
        <v>42318.71491898148</v>
      </c>
      <c r="B20893" s="3">
        <v>3.0</v>
      </c>
      <c r="C20893" s="3" t="s">
        <v>17833</v>
      </c>
      <c r="D20893" s="3" t="s">
        <v>17920</v>
      </c>
      <c r="E20893" s="3" t="s">
        <v>17921</v>
      </c>
      <c r="F20893" s="3">
        <v>9.0</v>
      </c>
      <c r="G20893" s="3">
        <v>6.0</v>
      </c>
      <c r="H20893" s="3" t="s">
        <v>18411</v>
      </c>
      <c r="I20893" s="3" t="s">
        <v>18412</v>
      </c>
      <c r="J20893" s="3" t="s">
        <v>1808</v>
      </c>
      <c r="K20893" s="3" t="s">
        <v>24</v>
      </c>
      <c r="L20893" s="3">
        <v>5.0</v>
      </c>
      <c r="M20893" s="3" t="s">
        <v>30</v>
      </c>
      <c r="N20893" s="3" t="s">
        <v>17937</v>
      </c>
      <c r="O20893" s="3" t="s">
        <v>1024</v>
      </c>
      <c r="P20893" s="4">
        <v>21940.0</v>
      </c>
      <c r="Q20893" s="3" t="s">
        <v>75</v>
      </c>
      <c r="S20893" s="3" t="s">
        <v>34</v>
      </c>
    </row>
    <row r="20894">
      <c r="A20894" s="2">
        <v>42318.71491898148</v>
      </c>
      <c r="B20894" s="3">
        <v>4.0</v>
      </c>
      <c r="C20894" s="3" t="s">
        <v>18475</v>
      </c>
      <c r="F20894" s="3">
        <v>1.0</v>
      </c>
      <c r="G20894" s="3">
        <v>4.0</v>
      </c>
      <c r="H20894" s="3" t="s">
        <v>18476</v>
      </c>
      <c r="I20894" s="3" t="s">
        <v>18477</v>
      </c>
      <c r="J20894" s="3" t="s">
        <v>2213</v>
      </c>
      <c r="K20894" s="3" t="s">
        <v>272</v>
      </c>
      <c r="L20894" s="3">
        <v>1.0</v>
      </c>
      <c r="M20894" s="3" t="s">
        <v>25</v>
      </c>
      <c r="N20894" s="3" t="s">
        <v>18478</v>
      </c>
      <c r="O20894" s="3" t="s">
        <v>18479</v>
      </c>
      <c r="P20894" s="4">
        <v>24648.0</v>
      </c>
      <c r="Q20894" s="3" t="s">
        <v>132</v>
      </c>
      <c r="S20894" s="3" t="s">
        <v>34</v>
      </c>
    </row>
    <row r="20895">
      <c r="A20895" s="2">
        <v>42318.71491898148</v>
      </c>
      <c r="B20895" s="3">
        <v>4.0</v>
      </c>
      <c r="C20895" s="3" t="s">
        <v>18475</v>
      </c>
      <c r="F20895" s="3">
        <v>1.0</v>
      </c>
      <c r="G20895" s="3">
        <v>4.0</v>
      </c>
      <c r="H20895" s="3" t="s">
        <v>18476</v>
      </c>
      <c r="I20895" s="3" t="s">
        <v>18477</v>
      </c>
      <c r="J20895" s="3" t="s">
        <v>2213</v>
      </c>
      <c r="K20895" s="3" t="s">
        <v>24</v>
      </c>
      <c r="L20895" s="3">
        <v>2.0</v>
      </c>
      <c r="M20895" s="3" t="s">
        <v>30</v>
      </c>
      <c r="N20895" s="3" t="s">
        <v>18480</v>
      </c>
      <c r="O20895" s="3" t="s">
        <v>1191</v>
      </c>
      <c r="P20895" s="4">
        <v>31287.0</v>
      </c>
      <c r="Q20895" s="3" t="s">
        <v>153</v>
      </c>
      <c r="S20895" s="3" t="s">
        <v>34</v>
      </c>
    </row>
    <row r="20896">
      <c r="A20896" s="2">
        <v>42318.71491898148</v>
      </c>
      <c r="B20896" s="3">
        <v>4.0</v>
      </c>
      <c r="C20896" s="3" t="s">
        <v>18475</v>
      </c>
      <c r="F20896" s="3">
        <v>1.0</v>
      </c>
      <c r="G20896" s="3">
        <v>4.0</v>
      </c>
      <c r="H20896" s="3" t="s">
        <v>18476</v>
      </c>
      <c r="I20896" s="3" t="s">
        <v>18477</v>
      </c>
      <c r="J20896" s="3" t="s">
        <v>2213</v>
      </c>
      <c r="K20896" s="3" t="s">
        <v>24</v>
      </c>
      <c r="L20896" s="3">
        <v>3.0</v>
      </c>
      <c r="M20896" s="3" t="s">
        <v>25</v>
      </c>
      <c r="N20896" s="3" t="s">
        <v>18481</v>
      </c>
      <c r="O20896" s="3" t="s">
        <v>18482</v>
      </c>
      <c r="P20896" s="4">
        <v>20146.0</v>
      </c>
      <c r="Q20896" s="3" t="s">
        <v>145</v>
      </c>
      <c r="S20896" s="3" t="s">
        <v>34</v>
      </c>
    </row>
    <row r="20897">
      <c r="A20897" s="2">
        <v>42318.71491898148</v>
      </c>
      <c r="B20897" s="3">
        <v>4.0</v>
      </c>
      <c r="C20897" s="3" t="s">
        <v>18475</v>
      </c>
      <c r="F20897" s="3">
        <v>1.0</v>
      </c>
      <c r="G20897" s="3">
        <v>4.0</v>
      </c>
      <c r="H20897" s="3" t="s">
        <v>18476</v>
      </c>
      <c r="I20897" s="3" t="s">
        <v>18477</v>
      </c>
      <c r="J20897" s="3" t="s">
        <v>2213</v>
      </c>
      <c r="K20897" s="3" t="s">
        <v>24</v>
      </c>
      <c r="L20897" s="3">
        <v>4.0</v>
      </c>
      <c r="M20897" s="3" t="s">
        <v>30</v>
      </c>
      <c r="N20897" s="3" t="s">
        <v>18483</v>
      </c>
      <c r="O20897" s="3" t="s">
        <v>18484</v>
      </c>
      <c r="P20897" s="4">
        <v>25041.0</v>
      </c>
      <c r="Q20897" s="3" t="s">
        <v>132</v>
      </c>
      <c r="S20897" s="3" t="s">
        <v>34</v>
      </c>
    </row>
    <row r="20898">
      <c r="A20898" s="2">
        <v>42318.71491898148</v>
      </c>
      <c r="B20898" s="3">
        <v>4.0</v>
      </c>
      <c r="C20898" s="3" t="s">
        <v>18475</v>
      </c>
      <c r="F20898" s="3">
        <v>1.0</v>
      </c>
      <c r="G20898" s="3">
        <v>4.0</v>
      </c>
      <c r="H20898" s="3" t="s">
        <v>18476</v>
      </c>
      <c r="I20898" s="3" t="s">
        <v>18477</v>
      </c>
      <c r="J20898" s="3" t="s">
        <v>2213</v>
      </c>
      <c r="K20898" s="3" t="s">
        <v>24</v>
      </c>
      <c r="L20898" s="3">
        <v>5.0</v>
      </c>
      <c r="M20898" s="3" t="s">
        <v>25</v>
      </c>
      <c r="N20898" s="3" t="s">
        <v>18485</v>
      </c>
      <c r="O20898" s="3" t="s">
        <v>59</v>
      </c>
      <c r="P20898" s="4">
        <v>22397.0</v>
      </c>
      <c r="Q20898" s="3" t="s">
        <v>115</v>
      </c>
      <c r="S20898" s="3" t="s">
        <v>34</v>
      </c>
    </row>
    <row r="20899">
      <c r="A20899" s="2">
        <v>42318.71491898148</v>
      </c>
      <c r="B20899" s="3">
        <v>4.0</v>
      </c>
      <c r="C20899" s="3" t="s">
        <v>18475</v>
      </c>
      <c r="F20899" s="3">
        <v>1.0</v>
      </c>
      <c r="G20899" s="3">
        <v>4.0</v>
      </c>
      <c r="H20899" s="3" t="s">
        <v>18476</v>
      </c>
      <c r="I20899" s="3" t="s">
        <v>18477</v>
      </c>
      <c r="J20899" s="3" t="s">
        <v>2213</v>
      </c>
      <c r="K20899" s="3" t="s">
        <v>24</v>
      </c>
      <c r="L20899" s="3">
        <v>6.0</v>
      </c>
      <c r="M20899" s="3" t="s">
        <v>30</v>
      </c>
      <c r="N20899" s="3" t="s">
        <v>18486</v>
      </c>
      <c r="O20899" s="3" t="s">
        <v>15318</v>
      </c>
      <c r="P20899" s="4">
        <v>24978.0</v>
      </c>
      <c r="Q20899" s="3" t="s">
        <v>40</v>
      </c>
      <c r="S20899" s="3" t="s">
        <v>34</v>
      </c>
    </row>
    <row r="20900">
      <c r="A20900" s="2">
        <v>42318.71491898148</v>
      </c>
      <c r="B20900" s="3">
        <v>4.0</v>
      </c>
      <c r="C20900" s="3" t="s">
        <v>18475</v>
      </c>
      <c r="F20900" s="3">
        <v>1.0</v>
      </c>
      <c r="G20900" s="3">
        <v>4.0</v>
      </c>
      <c r="H20900" s="3" t="s">
        <v>18476</v>
      </c>
      <c r="I20900" s="3" t="s">
        <v>18477</v>
      </c>
      <c r="J20900" s="3" t="s">
        <v>2213</v>
      </c>
      <c r="K20900" s="3" t="s">
        <v>24</v>
      </c>
      <c r="L20900" s="3">
        <v>7.0</v>
      </c>
      <c r="M20900" s="3" t="s">
        <v>25</v>
      </c>
      <c r="N20900" s="3" t="s">
        <v>11659</v>
      </c>
      <c r="O20900" s="3" t="s">
        <v>570</v>
      </c>
      <c r="P20900" s="4">
        <v>22108.0</v>
      </c>
      <c r="Q20900" s="3" t="s">
        <v>132</v>
      </c>
      <c r="S20900" s="3" t="s">
        <v>34</v>
      </c>
    </row>
    <row r="20901">
      <c r="A20901" s="2">
        <v>42318.71491898148</v>
      </c>
      <c r="B20901" s="3">
        <v>4.0</v>
      </c>
      <c r="C20901" s="3" t="s">
        <v>18475</v>
      </c>
      <c r="F20901" s="3">
        <v>1.0</v>
      </c>
      <c r="G20901" s="3">
        <v>4.0</v>
      </c>
      <c r="H20901" s="3" t="s">
        <v>18476</v>
      </c>
      <c r="I20901" s="3" t="s">
        <v>18477</v>
      </c>
      <c r="J20901" s="3" t="s">
        <v>2213</v>
      </c>
      <c r="K20901" s="3" t="s">
        <v>24</v>
      </c>
      <c r="L20901" s="3">
        <v>8.0</v>
      </c>
      <c r="M20901" s="3" t="s">
        <v>30</v>
      </c>
      <c r="N20901" s="3" t="s">
        <v>18487</v>
      </c>
      <c r="O20901" s="3" t="s">
        <v>299</v>
      </c>
      <c r="P20901" s="4">
        <v>23495.0</v>
      </c>
      <c r="Q20901" s="3" t="s">
        <v>52</v>
      </c>
      <c r="S20901" s="3" t="s">
        <v>34</v>
      </c>
    </row>
    <row r="20902">
      <c r="A20902" s="2">
        <v>42318.71491898148</v>
      </c>
      <c r="B20902" s="3">
        <v>4.0</v>
      </c>
      <c r="C20902" s="3" t="s">
        <v>18475</v>
      </c>
      <c r="F20902" s="3">
        <v>1.0</v>
      </c>
      <c r="G20902" s="3">
        <v>4.0</v>
      </c>
      <c r="H20902" s="3" t="s">
        <v>18476</v>
      </c>
      <c r="I20902" s="3" t="s">
        <v>18477</v>
      </c>
      <c r="J20902" s="3" t="s">
        <v>2213</v>
      </c>
      <c r="K20902" s="3" t="s">
        <v>24</v>
      </c>
      <c r="L20902" s="3">
        <v>9.0</v>
      </c>
      <c r="M20902" s="3" t="s">
        <v>25</v>
      </c>
      <c r="N20902" s="3" t="s">
        <v>18488</v>
      </c>
      <c r="O20902" s="3" t="s">
        <v>371</v>
      </c>
      <c r="P20902" s="4">
        <v>26334.0</v>
      </c>
      <c r="Q20902" s="3" t="s">
        <v>40</v>
      </c>
      <c r="S20902" s="3" t="s">
        <v>34</v>
      </c>
    </row>
    <row r="20903">
      <c r="A20903" s="2">
        <v>42318.71491898148</v>
      </c>
      <c r="B20903" s="3">
        <v>4.0</v>
      </c>
      <c r="C20903" s="3" t="s">
        <v>18475</v>
      </c>
      <c r="F20903" s="3">
        <v>1.0</v>
      </c>
      <c r="G20903" s="3">
        <v>4.0</v>
      </c>
      <c r="H20903" s="3" t="s">
        <v>18476</v>
      </c>
      <c r="I20903" s="3" t="s">
        <v>18477</v>
      </c>
      <c r="J20903" s="3" t="s">
        <v>2213</v>
      </c>
      <c r="K20903" s="3" t="s">
        <v>24</v>
      </c>
      <c r="L20903" s="3">
        <v>10.0</v>
      </c>
      <c r="M20903" s="3" t="s">
        <v>30</v>
      </c>
      <c r="N20903" s="3" t="s">
        <v>1044</v>
      </c>
      <c r="O20903" s="3" t="s">
        <v>697</v>
      </c>
      <c r="P20903" s="4">
        <v>32465.0</v>
      </c>
      <c r="Q20903" s="3" t="s">
        <v>132</v>
      </c>
      <c r="S20903" s="3" t="s">
        <v>34</v>
      </c>
    </row>
    <row r="20904">
      <c r="A20904" s="2">
        <v>42318.71491898148</v>
      </c>
      <c r="B20904" s="3">
        <v>4.0</v>
      </c>
      <c r="C20904" s="3" t="s">
        <v>18475</v>
      </c>
      <c r="F20904" s="3">
        <v>1.0</v>
      </c>
      <c r="G20904" s="3">
        <v>4.0</v>
      </c>
      <c r="H20904" s="3" t="s">
        <v>18476</v>
      </c>
      <c r="I20904" s="3" t="s">
        <v>18477</v>
      </c>
      <c r="J20904" s="3" t="s">
        <v>2213</v>
      </c>
      <c r="K20904" s="3" t="s">
        <v>24</v>
      </c>
      <c r="L20904" s="3">
        <v>11.0</v>
      </c>
      <c r="M20904" s="3" t="s">
        <v>25</v>
      </c>
      <c r="N20904" s="3" t="s">
        <v>470</v>
      </c>
      <c r="O20904" s="3" t="s">
        <v>580</v>
      </c>
      <c r="P20904" s="4">
        <v>22664.0</v>
      </c>
      <c r="Q20904" s="3" t="s">
        <v>189</v>
      </c>
      <c r="S20904" s="3" t="s">
        <v>34</v>
      </c>
    </row>
    <row r="20905">
      <c r="A20905" s="2">
        <v>42318.71491898148</v>
      </c>
      <c r="B20905" s="3">
        <v>4.0</v>
      </c>
      <c r="C20905" s="3" t="s">
        <v>18475</v>
      </c>
      <c r="F20905" s="3">
        <v>1.0</v>
      </c>
      <c r="G20905" s="3">
        <v>4.0</v>
      </c>
      <c r="H20905" s="3" t="s">
        <v>18476</v>
      </c>
      <c r="I20905" s="3" t="s">
        <v>18477</v>
      </c>
      <c r="J20905" s="3" t="s">
        <v>2213</v>
      </c>
      <c r="K20905" s="3" t="s">
        <v>24</v>
      </c>
      <c r="L20905" s="3">
        <v>12.0</v>
      </c>
      <c r="M20905" s="3" t="s">
        <v>30</v>
      </c>
      <c r="N20905" s="3" t="s">
        <v>7652</v>
      </c>
      <c r="O20905" s="3" t="s">
        <v>193</v>
      </c>
      <c r="P20905" s="4">
        <v>26035.0</v>
      </c>
      <c r="Q20905" s="3" t="s">
        <v>132</v>
      </c>
      <c r="S20905" s="3" t="s">
        <v>34</v>
      </c>
    </row>
    <row r="20906">
      <c r="A20906" s="2">
        <v>42318.71491898148</v>
      </c>
      <c r="B20906" s="3">
        <v>4.0</v>
      </c>
      <c r="C20906" s="3" t="s">
        <v>18475</v>
      </c>
      <c r="F20906" s="3">
        <v>1.0</v>
      </c>
      <c r="G20906" s="3">
        <v>4.0</v>
      </c>
      <c r="H20906" s="3" t="s">
        <v>18476</v>
      </c>
      <c r="I20906" s="3" t="s">
        <v>18477</v>
      </c>
      <c r="J20906" s="3" t="s">
        <v>2213</v>
      </c>
      <c r="K20906" s="3" t="s">
        <v>24</v>
      </c>
      <c r="L20906" s="3">
        <v>13.0</v>
      </c>
      <c r="M20906" s="3" t="s">
        <v>25</v>
      </c>
      <c r="N20906" s="3" t="s">
        <v>7652</v>
      </c>
      <c r="O20906" s="3" t="s">
        <v>417</v>
      </c>
      <c r="P20906" s="4">
        <v>20857.0</v>
      </c>
      <c r="Q20906" s="3" t="s">
        <v>79</v>
      </c>
      <c r="S20906" s="3" t="s">
        <v>34</v>
      </c>
    </row>
    <row r="20907">
      <c r="A20907" s="2">
        <v>42318.71491898148</v>
      </c>
      <c r="B20907" s="3">
        <v>4.0</v>
      </c>
      <c r="C20907" s="3" t="s">
        <v>18475</v>
      </c>
      <c r="F20907" s="3">
        <v>1.0</v>
      </c>
      <c r="G20907" s="3">
        <v>4.0</v>
      </c>
      <c r="H20907" s="3" t="s">
        <v>18476</v>
      </c>
      <c r="I20907" s="3" t="s">
        <v>18477</v>
      </c>
      <c r="J20907" s="3" t="s">
        <v>2213</v>
      </c>
      <c r="K20907" s="3" t="s">
        <v>24</v>
      </c>
      <c r="L20907" s="3">
        <v>14.0</v>
      </c>
      <c r="M20907" s="3" t="s">
        <v>30</v>
      </c>
      <c r="N20907" s="3" t="s">
        <v>18489</v>
      </c>
      <c r="O20907" s="3" t="s">
        <v>998</v>
      </c>
      <c r="P20907" s="4">
        <v>24233.0</v>
      </c>
      <c r="Q20907" s="3" t="s">
        <v>132</v>
      </c>
      <c r="S20907" s="3" t="s">
        <v>34</v>
      </c>
    </row>
    <row r="20908">
      <c r="A20908" s="2">
        <v>42318.71491898148</v>
      </c>
      <c r="B20908" s="3">
        <v>4.0</v>
      </c>
      <c r="C20908" s="3" t="s">
        <v>18475</v>
      </c>
      <c r="F20908" s="3">
        <v>1.0</v>
      </c>
      <c r="G20908" s="3">
        <v>4.0</v>
      </c>
      <c r="H20908" s="3" t="s">
        <v>18476</v>
      </c>
      <c r="I20908" s="3" t="s">
        <v>18477</v>
      </c>
      <c r="J20908" s="3" t="s">
        <v>2213</v>
      </c>
      <c r="K20908" s="3" t="s">
        <v>24</v>
      </c>
      <c r="L20908" s="3">
        <v>15.0</v>
      </c>
      <c r="M20908" s="3" t="s">
        <v>25</v>
      </c>
      <c r="N20908" s="3" t="s">
        <v>2596</v>
      </c>
      <c r="O20908" s="3" t="s">
        <v>119</v>
      </c>
      <c r="P20908" s="4">
        <v>22004.0</v>
      </c>
      <c r="Q20908" s="3" t="s">
        <v>37</v>
      </c>
      <c r="S20908" s="3" t="s">
        <v>34</v>
      </c>
    </row>
    <row r="20909">
      <c r="A20909" s="2">
        <v>42318.71491898148</v>
      </c>
      <c r="B20909" s="3">
        <v>4.0</v>
      </c>
      <c r="C20909" s="3" t="s">
        <v>18475</v>
      </c>
      <c r="F20909" s="3">
        <v>1.0</v>
      </c>
      <c r="G20909" s="3">
        <v>4.0</v>
      </c>
      <c r="H20909" s="3" t="s">
        <v>18476</v>
      </c>
      <c r="I20909" s="3" t="s">
        <v>18477</v>
      </c>
      <c r="J20909" s="3" t="s">
        <v>2213</v>
      </c>
      <c r="K20909" s="3" t="s">
        <v>24</v>
      </c>
      <c r="L20909" s="3">
        <v>16.0</v>
      </c>
      <c r="M20909" s="3" t="s">
        <v>30</v>
      </c>
      <c r="N20909" s="3" t="s">
        <v>18490</v>
      </c>
      <c r="O20909" s="3" t="s">
        <v>51</v>
      </c>
      <c r="P20909" s="4">
        <v>31528.0</v>
      </c>
      <c r="Q20909" s="3" t="s">
        <v>40</v>
      </c>
      <c r="S20909" s="3" t="s">
        <v>34</v>
      </c>
    </row>
    <row r="20910">
      <c r="A20910" s="2">
        <v>42318.71491898148</v>
      </c>
      <c r="B20910" s="3">
        <v>4.0</v>
      </c>
      <c r="C20910" s="3" t="s">
        <v>18475</v>
      </c>
      <c r="F20910" s="3">
        <v>1.0</v>
      </c>
      <c r="G20910" s="3">
        <v>4.0</v>
      </c>
      <c r="H20910" s="3" t="s">
        <v>18476</v>
      </c>
      <c r="I20910" s="3" t="s">
        <v>18477</v>
      </c>
      <c r="J20910" s="3" t="s">
        <v>2213</v>
      </c>
      <c r="K20910" s="3" t="s">
        <v>24</v>
      </c>
      <c r="L20910" s="3">
        <v>17.0</v>
      </c>
      <c r="M20910" s="3" t="s">
        <v>25</v>
      </c>
      <c r="N20910" s="3" t="s">
        <v>4097</v>
      </c>
      <c r="O20910" s="3" t="s">
        <v>417</v>
      </c>
      <c r="P20910" s="4">
        <v>18040.0</v>
      </c>
      <c r="Q20910" s="3" t="s">
        <v>105</v>
      </c>
      <c r="S20910" s="3" t="s">
        <v>34</v>
      </c>
    </row>
    <row r="20911">
      <c r="A20911" s="2">
        <v>42318.71491898148</v>
      </c>
      <c r="B20911" s="3">
        <v>4.0</v>
      </c>
      <c r="C20911" s="3" t="s">
        <v>18475</v>
      </c>
      <c r="F20911" s="3">
        <v>1.0</v>
      </c>
      <c r="G20911" s="3">
        <v>4.0</v>
      </c>
      <c r="H20911" s="3" t="s">
        <v>18476</v>
      </c>
      <c r="I20911" s="3" t="s">
        <v>18477</v>
      </c>
      <c r="J20911" s="3" t="s">
        <v>2213</v>
      </c>
      <c r="K20911" s="3" t="s">
        <v>24</v>
      </c>
      <c r="L20911" s="3">
        <v>18.0</v>
      </c>
      <c r="M20911" s="3" t="s">
        <v>30</v>
      </c>
      <c r="N20911" s="3" t="s">
        <v>18491</v>
      </c>
      <c r="O20911" s="3" t="s">
        <v>697</v>
      </c>
      <c r="P20911" s="4">
        <v>30085.0</v>
      </c>
      <c r="Q20911" s="3" t="s">
        <v>153</v>
      </c>
      <c r="S20911" s="3" t="s">
        <v>34</v>
      </c>
    </row>
    <row r="20912">
      <c r="A20912" s="2">
        <v>42318.71491898148</v>
      </c>
      <c r="B20912" s="3">
        <v>4.0</v>
      </c>
      <c r="C20912" s="3" t="s">
        <v>18475</v>
      </c>
      <c r="F20912" s="3">
        <v>1.0</v>
      </c>
      <c r="G20912" s="3">
        <v>4.0</v>
      </c>
      <c r="H20912" s="3" t="s">
        <v>18476</v>
      </c>
      <c r="I20912" s="3" t="s">
        <v>18477</v>
      </c>
      <c r="J20912" s="3" t="s">
        <v>2213</v>
      </c>
      <c r="K20912" s="3" t="s">
        <v>24</v>
      </c>
      <c r="L20912" s="3">
        <v>19.0</v>
      </c>
      <c r="M20912" s="3" t="s">
        <v>25</v>
      </c>
      <c r="N20912" s="3" t="s">
        <v>12492</v>
      </c>
      <c r="O20912" s="3" t="s">
        <v>1102</v>
      </c>
      <c r="P20912" s="4">
        <v>23051.0</v>
      </c>
      <c r="Q20912" s="3" t="s">
        <v>75</v>
      </c>
      <c r="S20912" s="3" t="s">
        <v>34</v>
      </c>
    </row>
    <row r="20913">
      <c r="A20913" s="2">
        <v>42318.71491898148</v>
      </c>
      <c r="B20913" s="3">
        <v>4.0</v>
      </c>
      <c r="C20913" s="3" t="s">
        <v>18475</v>
      </c>
      <c r="F20913" s="3">
        <v>1.0</v>
      </c>
      <c r="G20913" s="3">
        <v>4.0</v>
      </c>
      <c r="H20913" s="3" t="s">
        <v>18476</v>
      </c>
      <c r="I20913" s="3" t="s">
        <v>18477</v>
      </c>
      <c r="J20913" s="3" t="s">
        <v>2213</v>
      </c>
      <c r="K20913" s="3" t="s">
        <v>24</v>
      </c>
      <c r="L20913" s="3">
        <v>20.0</v>
      </c>
      <c r="M20913" s="3" t="s">
        <v>30</v>
      </c>
      <c r="N20913" s="3" t="s">
        <v>18492</v>
      </c>
      <c r="O20913" s="3" t="s">
        <v>18493</v>
      </c>
      <c r="P20913" s="4">
        <v>24277.0</v>
      </c>
      <c r="Q20913" s="3" t="s">
        <v>43</v>
      </c>
      <c r="S20913" s="3" t="s">
        <v>34</v>
      </c>
    </row>
    <row r="20914">
      <c r="A20914" s="2">
        <v>42318.71491898148</v>
      </c>
      <c r="B20914" s="3">
        <v>4.0</v>
      </c>
      <c r="C20914" s="3" t="s">
        <v>18475</v>
      </c>
      <c r="F20914" s="3">
        <v>1.0</v>
      </c>
      <c r="G20914" s="3">
        <v>4.0</v>
      </c>
      <c r="H20914" s="3" t="s">
        <v>18476</v>
      </c>
      <c r="I20914" s="3" t="s">
        <v>18477</v>
      </c>
      <c r="J20914" s="3" t="s">
        <v>2213</v>
      </c>
      <c r="K20914" s="3" t="s">
        <v>24</v>
      </c>
      <c r="L20914" s="3">
        <v>21.0</v>
      </c>
      <c r="M20914" s="3" t="s">
        <v>25</v>
      </c>
      <c r="N20914" s="3" t="s">
        <v>18494</v>
      </c>
      <c r="O20914" s="3" t="s">
        <v>1234</v>
      </c>
      <c r="P20914" s="4">
        <v>25628.0</v>
      </c>
      <c r="Q20914" s="3" t="s">
        <v>75</v>
      </c>
      <c r="S20914" s="3" t="s">
        <v>34</v>
      </c>
    </row>
    <row r="20915">
      <c r="A20915" s="2">
        <v>42318.71491898148</v>
      </c>
      <c r="B20915" s="3">
        <v>4.0</v>
      </c>
      <c r="C20915" s="3" t="s">
        <v>18475</v>
      </c>
      <c r="F20915" s="3">
        <v>1.0</v>
      </c>
      <c r="G20915" s="3">
        <v>4.0</v>
      </c>
      <c r="H20915" s="3" t="s">
        <v>18476</v>
      </c>
      <c r="I20915" s="3" t="s">
        <v>18477</v>
      </c>
      <c r="J20915" s="3" t="s">
        <v>2213</v>
      </c>
      <c r="K20915" s="3" t="s">
        <v>24</v>
      </c>
      <c r="L20915" s="3">
        <v>22.0</v>
      </c>
      <c r="M20915" s="3" t="s">
        <v>30</v>
      </c>
      <c r="N20915" s="3" t="s">
        <v>18495</v>
      </c>
      <c r="O20915" s="3" t="s">
        <v>18496</v>
      </c>
      <c r="P20915" s="4">
        <v>24143.0</v>
      </c>
      <c r="Q20915" s="3" t="s">
        <v>132</v>
      </c>
      <c r="S20915" s="3" t="s">
        <v>34</v>
      </c>
    </row>
    <row r="20916">
      <c r="A20916" s="2">
        <v>42318.71491898148</v>
      </c>
      <c r="B20916" s="3">
        <v>4.0</v>
      </c>
      <c r="C20916" s="3" t="s">
        <v>18475</v>
      </c>
      <c r="F20916" s="3">
        <v>1.0</v>
      </c>
      <c r="G20916" s="3">
        <v>4.0</v>
      </c>
      <c r="H20916" s="3" t="s">
        <v>18476</v>
      </c>
      <c r="I20916" s="3" t="s">
        <v>18477</v>
      </c>
      <c r="J20916" s="3" t="s">
        <v>2213</v>
      </c>
      <c r="K20916" s="3" t="s">
        <v>24</v>
      </c>
      <c r="L20916" s="3">
        <v>23.0</v>
      </c>
      <c r="M20916" s="3" t="s">
        <v>25</v>
      </c>
      <c r="N20916" s="3" t="s">
        <v>11586</v>
      </c>
      <c r="O20916" s="3" t="s">
        <v>1873</v>
      </c>
      <c r="P20916" s="4">
        <v>23890.0</v>
      </c>
      <c r="Q20916" s="3" t="s">
        <v>132</v>
      </c>
      <c r="S20916" s="3" t="s">
        <v>34</v>
      </c>
    </row>
    <row r="20917">
      <c r="A20917" s="2">
        <v>42318.71491898148</v>
      </c>
      <c r="B20917" s="3">
        <v>4.0</v>
      </c>
      <c r="C20917" s="3" t="s">
        <v>18475</v>
      </c>
      <c r="F20917" s="3">
        <v>1.0</v>
      </c>
      <c r="G20917" s="3">
        <v>4.0</v>
      </c>
      <c r="H20917" s="3" t="s">
        <v>18476</v>
      </c>
      <c r="I20917" s="3" t="s">
        <v>18477</v>
      </c>
      <c r="J20917" s="3" t="s">
        <v>2213</v>
      </c>
      <c r="K20917" s="3" t="s">
        <v>24</v>
      </c>
      <c r="L20917" s="3">
        <v>24.0</v>
      </c>
      <c r="M20917" s="3" t="s">
        <v>30</v>
      </c>
      <c r="N20917" s="3" t="s">
        <v>18497</v>
      </c>
      <c r="O20917" s="3" t="s">
        <v>605</v>
      </c>
      <c r="P20917" s="4">
        <v>26461.0</v>
      </c>
      <c r="Q20917" s="3" t="s">
        <v>132</v>
      </c>
      <c r="S20917" s="3" t="s">
        <v>34</v>
      </c>
    </row>
    <row r="20918">
      <c r="A20918" s="2">
        <v>42318.71491898148</v>
      </c>
      <c r="B20918" s="3">
        <v>4.0</v>
      </c>
      <c r="C20918" s="3" t="s">
        <v>18475</v>
      </c>
      <c r="F20918" s="3">
        <v>1.0</v>
      </c>
      <c r="G20918" s="3">
        <v>4.0</v>
      </c>
      <c r="H20918" s="3" t="s">
        <v>18476</v>
      </c>
      <c r="I20918" s="3" t="s">
        <v>18477</v>
      </c>
      <c r="J20918" s="3" t="s">
        <v>2213</v>
      </c>
      <c r="K20918" s="3" t="s">
        <v>24</v>
      </c>
      <c r="L20918" s="3">
        <v>25.0</v>
      </c>
      <c r="M20918" s="3" t="s">
        <v>25</v>
      </c>
      <c r="N20918" s="3" t="s">
        <v>8978</v>
      </c>
      <c r="O20918" s="3" t="s">
        <v>18498</v>
      </c>
      <c r="P20918" s="4">
        <v>23633.0</v>
      </c>
      <c r="Q20918" s="3" t="s">
        <v>40</v>
      </c>
      <c r="S20918" s="3" t="s">
        <v>34</v>
      </c>
    </row>
    <row r="20919">
      <c r="A20919" s="2">
        <v>42318.71491898148</v>
      </c>
      <c r="B20919" s="3">
        <v>4.0</v>
      </c>
      <c r="C20919" s="3" t="s">
        <v>18475</v>
      </c>
      <c r="F20919" s="3">
        <v>1.0</v>
      </c>
      <c r="G20919" s="3">
        <v>4.0</v>
      </c>
      <c r="H20919" s="3" t="s">
        <v>18476</v>
      </c>
      <c r="I20919" s="3" t="s">
        <v>18477</v>
      </c>
      <c r="J20919" s="3" t="s">
        <v>2213</v>
      </c>
      <c r="K20919" s="3" t="s">
        <v>24</v>
      </c>
      <c r="L20919" s="3">
        <v>26.0</v>
      </c>
      <c r="M20919" s="3" t="s">
        <v>30</v>
      </c>
      <c r="N20919" s="3" t="s">
        <v>17160</v>
      </c>
      <c r="O20919" s="3" t="s">
        <v>193</v>
      </c>
      <c r="P20919" s="4">
        <v>22213.0</v>
      </c>
      <c r="Q20919" s="3" t="s">
        <v>132</v>
      </c>
      <c r="S20919" s="3" t="s">
        <v>34</v>
      </c>
    </row>
    <row r="20920">
      <c r="A20920" s="2">
        <v>42318.71491898148</v>
      </c>
      <c r="B20920" s="3">
        <v>4.0</v>
      </c>
      <c r="C20920" s="3" t="s">
        <v>18475</v>
      </c>
      <c r="F20920" s="3">
        <v>1.0</v>
      </c>
      <c r="G20920" s="3">
        <v>4.0</v>
      </c>
      <c r="H20920" s="3" t="s">
        <v>18476</v>
      </c>
      <c r="I20920" s="3" t="s">
        <v>18477</v>
      </c>
      <c r="J20920" s="3" t="s">
        <v>2213</v>
      </c>
      <c r="K20920" s="3" t="s">
        <v>24</v>
      </c>
      <c r="L20920" s="3">
        <v>27.0</v>
      </c>
      <c r="M20920" s="3" t="s">
        <v>25</v>
      </c>
      <c r="N20920" s="3" t="s">
        <v>15121</v>
      </c>
      <c r="O20920" s="3" t="s">
        <v>42</v>
      </c>
      <c r="P20920" s="4">
        <v>23978.0</v>
      </c>
      <c r="Q20920" s="3" t="s">
        <v>132</v>
      </c>
      <c r="S20920" s="3" t="s">
        <v>34</v>
      </c>
    </row>
    <row r="20921">
      <c r="A20921" s="2">
        <v>42318.71491898148</v>
      </c>
      <c r="B20921" s="3">
        <v>4.0</v>
      </c>
      <c r="C20921" s="3" t="s">
        <v>18475</v>
      </c>
      <c r="F20921" s="3">
        <v>1.0</v>
      </c>
      <c r="G20921" s="3">
        <v>4.0</v>
      </c>
      <c r="H20921" s="3" t="s">
        <v>18476</v>
      </c>
      <c r="I20921" s="3" t="s">
        <v>18477</v>
      </c>
      <c r="J20921" s="3" t="s">
        <v>2213</v>
      </c>
      <c r="K20921" s="3" t="s">
        <v>24</v>
      </c>
      <c r="L20921" s="3">
        <v>28.0</v>
      </c>
      <c r="M20921" s="3" t="s">
        <v>30</v>
      </c>
      <c r="N20921" s="3" t="s">
        <v>18499</v>
      </c>
      <c r="O20921" s="3" t="s">
        <v>992</v>
      </c>
      <c r="P20921" s="4">
        <v>31457.0</v>
      </c>
      <c r="Q20921" s="3" t="s">
        <v>40</v>
      </c>
      <c r="S20921" s="3" t="s">
        <v>34</v>
      </c>
    </row>
    <row r="20922">
      <c r="A20922" s="2">
        <v>42318.71491898148</v>
      </c>
      <c r="B20922" s="3">
        <v>4.0</v>
      </c>
      <c r="C20922" s="3" t="s">
        <v>18475</v>
      </c>
      <c r="F20922" s="3">
        <v>1.0</v>
      </c>
      <c r="G20922" s="3">
        <v>4.0</v>
      </c>
      <c r="H20922" s="3" t="s">
        <v>18476</v>
      </c>
      <c r="I20922" s="3" t="s">
        <v>18477</v>
      </c>
      <c r="J20922" s="3" t="s">
        <v>2213</v>
      </c>
      <c r="K20922" s="3" t="s">
        <v>24</v>
      </c>
      <c r="L20922" s="3">
        <v>29.0</v>
      </c>
      <c r="M20922" s="3" t="s">
        <v>25</v>
      </c>
      <c r="N20922" s="3" t="s">
        <v>1233</v>
      </c>
      <c r="O20922" s="3" t="s">
        <v>1275</v>
      </c>
      <c r="P20922" s="4">
        <v>27118.0</v>
      </c>
      <c r="Q20922" s="3" t="s">
        <v>149</v>
      </c>
      <c r="S20922" s="3" t="s">
        <v>34</v>
      </c>
    </row>
    <row r="20923">
      <c r="A20923" s="2">
        <v>42318.71491898148</v>
      </c>
      <c r="B20923" s="3">
        <v>4.0</v>
      </c>
      <c r="C20923" s="3" t="s">
        <v>18475</v>
      </c>
      <c r="F20923" s="3">
        <v>1.0</v>
      </c>
      <c r="G20923" s="3">
        <v>4.0</v>
      </c>
      <c r="H20923" s="3" t="s">
        <v>18476</v>
      </c>
      <c r="I20923" s="3" t="s">
        <v>18477</v>
      </c>
      <c r="J20923" s="3" t="s">
        <v>2213</v>
      </c>
      <c r="K20923" s="3" t="s">
        <v>24</v>
      </c>
      <c r="L20923" s="3">
        <v>30.0</v>
      </c>
      <c r="M20923" s="3" t="s">
        <v>30</v>
      </c>
      <c r="N20923" s="3" t="s">
        <v>11659</v>
      </c>
      <c r="O20923" s="3" t="s">
        <v>135</v>
      </c>
      <c r="P20923" s="4">
        <v>21479.0</v>
      </c>
      <c r="Q20923" s="3" t="s">
        <v>46</v>
      </c>
      <c r="S20923" s="3" t="s">
        <v>34</v>
      </c>
    </row>
    <row r="20924">
      <c r="A20924" s="2">
        <v>42318.71491898148</v>
      </c>
      <c r="B20924" s="3">
        <v>4.0</v>
      </c>
      <c r="C20924" s="3" t="s">
        <v>18475</v>
      </c>
      <c r="F20924" s="3">
        <v>1.0</v>
      </c>
      <c r="G20924" s="3">
        <v>4.0</v>
      </c>
      <c r="H20924" s="3" t="s">
        <v>18476</v>
      </c>
      <c r="I20924" s="3" t="s">
        <v>18477</v>
      </c>
      <c r="J20924" s="3" t="s">
        <v>2213</v>
      </c>
      <c r="K20924" s="3" t="s">
        <v>24</v>
      </c>
      <c r="L20924" s="3">
        <v>31.0</v>
      </c>
      <c r="M20924" s="3" t="s">
        <v>25</v>
      </c>
      <c r="N20924" s="3" t="s">
        <v>18500</v>
      </c>
      <c r="O20924" s="3" t="s">
        <v>753</v>
      </c>
      <c r="P20924" s="4">
        <v>22569.0</v>
      </c>
      <c r="Q20924" s="3" t="s">
        <v>145</v>
      </c>
      <c r="S20924" s="3" t="s">
        <v>34</v>
      </c>
    </row>
    <row r="20925">
      <c r="A20925" s="2">
        <v>42318.71491898148</v>
      </c>
      <c r="B20925" s="3">
        <v>4.0</v>
      </c>
      <c r="C20925" s="3" t="s">
        <v>18475</v>
      </c>
      <c r="F20925" s="3">
        <v>1.0</v>
      </c>
      <c r="G20925" s="3">
        <v>4.0</v>
      </c>
      <c r="H20925" s="3" t="s">
        <v>18476</v>
      </c>
      <c r="I20925" s="3" t="s">
        <v>18477</v>
      </c>
      <c r="J20925" s="3" t="s">
        <v>2213</v>
      </c>
      <c r="K20925" s="3" t="s">
        <v>24</v>
      </c>
      <c r="L20925" s="3">
        <v>32.0</v>
      </c>
      <c r="M20925" s="3" t="s">
        <v>30</v>
      </c>
      <c r="N20925" s="3" t="s">
        <v>4116</v>
      </c>
      <c r="O20925" s="3" t="s">
        <v>283</v>
      </c>
      <c r="P20925" s="4">
        <v>26274.0</v>
      </c>
      <c r="Q20925" s="3" t="s">
        <v>46</v>
      </c>
      <c r="S20925" s="3" t="s">
        <v>34</v>
      </c>
    </row>
    <row r="20926">
      <c r="A20926" s="2">
        <v>42318.71491898148</v>
      </c>
      <c r="B20926" s="3">
        <v>4.0</v>
      </c>
      <c r="C20926" s="3" t="s">
        <v>18475</v>
      </c>
      <c r="F20926" s="3">
        <v>1.0</v>
      </c>
      <c r="G20926" s="3">
        <v>4.0</v>
      </c>
      <c r="H20926" s="3" t="s">
        <v>18476</v>
      </c>
      <c r="I20926" s="3" t="s">
        <v>18477</v>
      </c>
      <c r="J20926" s="3" t="s">
        <v>2213</v>
      </c>
      <c r="K20926" s="3" t="s">
        <v>24</v>
      </c>
      <c r="L20926" s="3">
        <v>33.0</v>
      </c>
      <c r="M20926" s="3" t="s">
        <v>25</v>
      </c>
      <c r="N20926" s="3" t="s">
        <v>3947</v>
      </c>
      <c r="O20926" s="3" t="s">
        <v>18501</v>
      </c>
      <c r="P20926" s="4">
        <v>22599.0</v>
      </c>
      <c r="Q20926" s="3" t="s">
        <v>153</v>
      </c>
      <c r="S20926" s="3" t="s">
        <v>34</v>
      </c>
    </row>
    <row r="20927">
      <c r="A20927" s="2">
        <v>42318.71491898148</v>
      </c>
      <c r="B20927" s="3">
        <v>4.0</v>
      </c>
      <c r="C20927" s="3" t="s">
        <v>18475</v>
      </c>
      <c r="F20927" s="3">
        <v>1.0</v>
      </c>
      <c r="G20927" s="3">
        <v>4.0</v>
      </c>
      <c r="H20927" s="3" t="s">
        <v>18476</v>
      </c>
      <c r="I20927" s="3" t="s">
        <v>18477</v>
      </c>
      <c r="J20927" s="3" t="s">
        <v>2213</v>
      </c>
      <c r="K20927" s="3" t="s">
        <v>24</v>
      </c>
      <c r="L20927" s="3">
        <v>34.0</v>
      </c>
      <c r="M20927" s="3" t="s">
        <v>30</v>
      </c>
      <c r="N20927" s="3" t="s">
        <v>18483</v>
      </c>
      <c r="O20927" s="3" t="s">
        <v>14897</v>
      </c>
      <c r="P20927" s="4">
        <v>34438.0</v>
      </c>
      <c r="Q20927" s="3" t="s">
        <v>191</v>
      </c>
      <c r="S20927" s="3" t="s">
        <v>34</v>
      </c>
    </row>
    <row r="20928">
      <c r="A20928" s="2">
        <v>42318.71491898148</v>
      </c>
      <c r="B20928" s="3">
        <v>4.0</v>
      </c>
      <c r="C20928" s="3" t="s">
        <v>18475</v>
      </c>
      <c r="F20928" s="3">
        <v>1.0</v>
      </c>
      <c r="G20928" s="3">
        <v>4.0</v>
      </c>
      <c r="H20928" s="3" t="s">
        <v>18476</v>
      </c>
      <c r="I20928" s="3" t="s">
        <v>18477</v>
      </c>
      <c r="J20928" s="3" t="s">
        <v>2213</v>
      </c>
      <c r="K20928" s="3" t="s">
        <v>24</v>
      </c>
      <c r="L20928" s="3">
        <v>35.0</v>
      </c>
      <c r="M20928" s="3" t="s">
        <v>25</v>
      </c>
      <c r="N20928" s="3" t="s">
        <v>5077</v>
      </c>
      <c r="O20928" s="3" t="s">
        <v>18100</v>
      </c>
      <c r="P20928" s="4">
        <v>23666.0</v>
      </c>
      <c r="Q20928" s="3" t="s">
        <v>37</v>
      </c>
      <c r="S20928" s="3" t="s">
        <v>34</v>
      </c>
    </row>
    <row r="20929">
      <c r="A20929" s="2">
        <v>42318.71491898148</v>
      </c>
      <c r="B20929" s="3">
        <v>4.0</v>
      </c>
      <c r="C20929" s="3" t="s">
        <v>18475</v>
      </c>
      <c r="F20929" s="3">
        <v>1.0</v>
      </c>
      <c r="G20929" s="3">
        <v>4.0</v>
      </c>
      <c r="H20929" s="3" t="s">
        <v>18476</v>
      </c>
      <c r="I20929" s="3" t="s">
        <v>18477</v>
      </c>
      <c r="J20929" s="3" t="s">
        <v>2213</v>
      </c>
      <c r="K20929" s="3" t="s">
        <v>24</v>
      </c>
      <c r="L20929" s="3">
        <v>36.0</v>
      </c>
      <c r="M20929" s="3" t="s">
        <v>30</v>
      </c>
      <c r="N20929" s="3" t="s">
        <v>2286</v>
      </c>
      <c r="O20929" s="3" t="s">
        <v>812</v>
      </c>
      <c r="P20929" s="4">
        <v>28600.0</v>
      </c>
      <c r="Q20929" s="3" t="s">
        <v>132</v>
      </c>
      <c r="S20929" s="3" t="s">
        <v>34</v>
      </c>
    </row>
    <row r="20930">
      <c r="A20930" s="2">
        <v>42318.71491898148</v>
      </c>
      <c r="B20930" s="3">
        <v>4.0</v>
      </c>
      <c r="C20930" s="3" t="s">
        <v>18475</v>
      </c>
      <c r="F20930" s="3">
        <v>1.0</v>
      </c>
      <c r="G20930" s="3">
        <v>4.0</v>
      </c>
      <c r="H20930" s="3" t="s">
        <v>18476</v>
      </c>
      <c r="I20930" s="3" t="s">
        <v>18477</v>
      </c>
      <c r="J20930" s="3" t="s">
        <v>2213</v>
      </c>
      <c r="K20930" s="3" t="s">
        <v>24</v>
      </c>
      <c r="L20930" s="3">
        <v>37.0</v>
      </c>
      <c r="M20930" s="3" t="s">
        <v>25</v>
      </c>
      <c r="N20930" s="3" t="s">
        <v>2676</v>
      </c>
      <c r="O20930" s="3" t="s">
        <v>1275</v>
      </c>
      <c r="P20930" s="4">
        <v>25182.0</v>
      </c>
      <c r="Q20930" s="3" t="s">
        <v>60</v>
      </c>
      <c r="S20930" s="3" t="s">
        <v>34</v>
      </c>
    </row>
    <row r="20931">
      <c r="A20931" s="2">
        <v>42318.71491898148</v>
      </c>
      <c r="B20931" s="3">
        <v>4.0</v>
      </c>
      <c r="C20931" s="3" t="s">
        <v>18475</v>
      </c>
      <c r="F20931" s="3">
        <v>1.0</v>
      </c>
      <c r="G20931" s="3">
        <v>4.0</v>
      </c>
      <c r="H20931" s="3" t="s">
        <v>18476</v>
      </c>
      <c r="I20931" s="3" t="s">
        <v>18477</v>
      </c>
      <c r="J20931" s="3" t="s">
        <v>2213</v>
      </c>
      <c r="K20931" s="3" t="s">
        <v>24</v>
      </c>
      <c r="L20931" s="3">
        <v>38.0</v>
      </c>
      <c r="M20931" s="3" t="s">
        <v>30</v>
      </c>
      <c r="N20931" s="3" t="s">
        <v>18502</v>
      </c>
      <c r="O20931" s="3" t="s">
        <v>2299</v>
      </c>
      <c r="P20931" s="4">
        <v>32796.0</v>
      </c>
      <c r="Q20931" s="3" t="s">
        <v>132</v>
      </c>
      <c r="S20931" s="3" t="s">
        <v>34</v>
      </c>
    </row>
    <row r="20932">
      <c r="A20932" s="2">
        <v>42318.71491898148</v>
      </c>
      <c r="B20932" s="3">
        <v>4.0</v>
      </c>
      <c r="C20932" s="3" t="s">
        <v>18475</v>
      </c>
      <c r="F20932" s="3">
        <v>1.0</v>
      </c>
      <c r="G20932" s="3">
        <v>4.0</v>
      </c>
      <c r="H20932" s="3" t="s">
        <v>18476</v>
      </c>
      <c r="I20932" s="3" t="s">
        <v>18477</v>
      </c>
      <c r="J20932" s="3" t="s">
        <v>2213</v>
      </c>
      <c r="K20932" s="3" t="s">
        <v>24</v>
      </c>
      <c r="L20932" s="3">
        <v>39.0</v>
      </c>
      <c r="M20932" s="3" t="s">
        <v>25</v>
      </c>
      <c r="N20932" s="3" t="s">
        <v>425</v>
      </c>
      <c r="O20932" s="3" t="s">
        <v>492</v>
      </c>
      <c r="P20932" s="4">
        <v>21058.0</v>
      </c>
      <c r="Q20932" s="3" t="s">
        <v>79</v>
      </c>
      <c r="S20932" s="3" t="s">
        <v>34</v>
      </c>
    </row>
    <row r="20933">
      <c r="A20933" s="2">
        <v>42318.71491898148</v>
      </c>
      <c r="B20933" s="3">
        <v>4.0</v>
      </c>
      <c r="C20933" s="3" t="s">
        <v>18475</v>
      </c>
      <c r="F20933" s="3">
        <v>1.0</v>
      </c>
      <c r="G20933" s="3">
        <v>4.0</v>
      </c>
      <c r="H20933" s="3" t="s">
        <v>18476</v>
      </c>
      <c r="I20933" s="3" t="s">
        <v>18477</v>
      </c>
      <c r="J20933" s="3" t="s">
        <v>2213</v>
      </c>
      <c r="K20933" s="3" t="s">
        <v>24</v>
      </c>
      <c r="L20933" s="3">
        <v>40.0</v>
      </c>
      <c r="M20933" s="3" t="s">
        <v>30</v>
      </c>
      <c r="N20933" s="3" t="s">
        <v>17503</v>
      </c>
      <c r="O20933" s="3" t="s">
        <v>2299</v>
      </c>
      <c r="P20933" s="4">
        <v>31823.0</v>
      </c>
      <c r="Q20933" s="3" t="s">
        <v>132</v>
      </c>
      <c r="S20933" s="3" t="s">
        <v>34</v>
      </c>
    </row>
    <row r="20934">
      <c r="A20934" s="2">
        <v>42318.71491898148</v>
      </c>
      <c r="B20934" s="3">
        <v>4.0</v>
      </c>
      <c r="C20934" s="3" t="s">
        <v>18475</v>
      </c>
      <c r="F20934" s="3">
        <v>1.0</v>
      </c>
      <c r="G20934" s="3">
        <v>4.0</v>
      </c>
      <c r="H20934" s="3" t="s">
        <v>18476</v>
      </c>
      <c r="I20934" s="3" t="s">
        <v>18477</v>
      </c>
      <c r="J20934" s="3" t="s">
        <v>2213</v>
      </c>
      <c r="K20934" s="3" t="s">
        <v>24</v>
      </c>
      <c r="L20934" s="3">
        <v>41.0</v>
      </c>
      <c r="M20934" s="3" t="s">
        <v>25</v>
      </c>
      <c r="N20934" s="3" t="s">
        <v>1737</v>
      </c>
      <c r="O20934" s="3" t="s">
        <v>18503</v>
      </c>
      <c r="P20934" s="4">
        <v>18387.0</v>
      </c>
      <c r="Q20934" s="3" t="s">
        <v>113</v>
      </c>
      <c r="S20934" s="3" t="s">
        <v>34</v>
      </c>
    </row>
    <row r="20935">
      <c r="A20935" s="2">
        <v>42318.71491898148</v>
      </c>
      <c r="B20935" s="3">
        <v>4.0</v>
      </c>
      <c r="C20935" s="3" t="s">
        <v>18475</v>
      </c>
      <c r="F20935" s="3">
        <v>1.0</v>
      </c>
      <c r="G20935" s="3">
        <v>4.0</v>
      </c>
      <c r="H20935" s="3" t="s">
        <v>18476</v>
      </c>
      <c r="I20935" s="3" t="s">
        <v>18477</v>
      </c>
      <c r="J20935" s="3" t="s">
        <v>2213</v>
      </c>
      <c r="K20935" s="3" t="s">
        <v>24</v>
      </c>
      <c r="L20935" s="3">
        <v>42.0</v>
      </c>
      <c r="M20935" s="3" t="s">
        <v>30</v>
      </c>
      <c r="N20935" s="3" t="s">
        <v>18504</v>
      </c>
      <c r="O20935" s="3" t="s">
        <v>18505</v>
      </c>
      <c r="P20935" s="4">
        <v>33014.0</v>
      </c>
      <c r="Q20935" s="3" t="s">
        <v>132</v>
      </c>
      <c r="S20935" s="3" t="s">
        <v>34</v>
      </c>
    </row>
    <row r="20936">
      <c r="A20936" s="2">
        <v>42318.71491898148</v>
      </c>
      <c r="B20936" s="3">
        <v>4.0</v>
      </c>
      <c r="C20936" s="3" t="s">
        <v>18475</v>
      </c>
      <c r="F20936" s="3">
        <v>1.0</v>
      </c>
      <c r="G20936" s="3">
        <v>4.0</v>
      </c>
      <c r="H20936" s="3" t="s">
        <v>18476</v>
      </c>
      <c r="I20936" s="3" t="s">
        <v>18477</v>
      </c>
      <c r="J20936" s="3" t="s">
        <v>2213</v>
      </c>
      <c r="K20936" s="3" t="s">
        <v>24</v>
      </c>
      <c r="L20936" s="3">
        <v>43.0</v>
      </c>
      <c r="M20936" s="3" t="s">
        <v>25</v>
      </c>
      <c r="N20936" s="3" t="s">
        <v>1923</v>
      </c>
      <c r="O20936" s="3" t="s">
        <v>7040</v>
      </c>
      <c r="P20936" s="4">
        <v>32605.0</v>
      </c>
      <c r="Q20936" s="3" t="s">
        <v>132</v>
      </c>
      <c r="S20936" s="3" t="s">
        <v>34</v>
      </c>
    </row>
    <row r="20937">
      <c r="A20937" s="2">
        <v>42318.71491898148</v>
      </c>
      <c r="B20937" s="3">
        <v>4.0</v>
      </c>
      <c r="C20937" s="3" t="s">
        <v>18475</v>
      </c>
      <c r="F20937" s="3">
        <v>1.0</v>
      </c>
      <c r="G20937" s="3">
        <v>4.0</v>
      </c>
      <c r="H20937" s="3" t="s">
        <v>18476</v>
      </c>
      <c r="I20937" s="3" t="s">
        <v>18477</v>
      </c>
      <c r="J20937" s="3" t="s">
        <v>2213</v>
      </c>
      <c r="K20937" s="3" t="s">
        <v>24</v>
      </c>
      <c r="L20937" s="3">
        <v>44.0</v>
      </c>
      <c r="M20937" s="3" t="s">
        <v>30</v>
      </c>
      <c r="N20937" s="3" t="s">
        <v>18506</v>
      </c>
      <c r="O20937" s="3" t="s">
        <v>18507</v>
      </c>
      <c r="P20937" s="4">
        <v>25108.0</v>
      </c>
      <c r="Q20937" s="3" t="s">
        <v>33</v>
      </c>
      <c r="S20937" s="3" t="s">
        <v>34</v>
      </c>
    </row>
    <row r="20938">
      <c r="A20938" s="2">
        <v>42318.71491898148</v>
      </c>
      <c r="B20938" s="3">
        <v>4.0</v>
      </c>
      <c r="C20938" s="3" t="s">
        <v>18475</v>
      </c>
      <c r="F20938" s="3">
        <v>1.0</v>
      </c>
      <c r="G20938" s="3">
        <v>4.0</v>
      </c>
      <c r="H20938" s="3" t="s">
        <v>18476</v>
      </c>
      <c r="I20938" s="3" t="s">
        <v>18477</v>
      </c>
      <c r="J20938" s="3" t="s">
        <v>2213</v>
      </c>
      <c r="K20938" s="3" t="s">
        <v>24</v>
      </c>
      <c r="L20938" s="3">
        <v>45.0</v>
      </c>
      <c r="M20938" s="3" t="s">
        <v>25</v>
      </c>
      <c r="N20938" s="3" t="s">
        <v>1044</v>
      </c>
      <c r="O20938" s="3" t="s">
        <v>17821</v>
      </c>
      <c r="P20938" s="4">
        <v>15696.0</v>
      </c>
      <c r="Q20938" s="3" t="s">
        <v>86</v>
      </c>
      <c r="S20938" s="3" t="s">
        <v>34</v>
      </c>
    </row>
    <row r="20939">
      <c r="A20939" s="2">
        <v>42318.71491898148</v>
      </c>
      <c r="B20939" s="3">
        <v>4.0</v>
      </c>
      <c r="C20939" s="3" t="s">
        <v>18475</v>
      </c>
      <c r="F20939" s="3">
        <v>1.0</v>
      </c>
      <c r="G20939" s="3">
        <v>4.0</v>
      </c>
      <c r="H20939" s="3" t="s">
        <v>18476</v>
      </c>
      <c r="I20939" s="3" t="s">
        <v>18477</v>
      </c>
      <c r="J20939" s="3" t="s">
        <v>2213</v>
      </c>
      <c r="K20939" s="3" t="s">
        <v>24</v>
      </c>
      <c r="L20939" s="3">
        <v>46.0</v>
      </c>
      <c r="M20939" s="3" t="s">
        <v>30</v>
      </c>
      <c r="N20939" s="3" t="s">
        <v>18508</v>
      </c>
      <c r="O20939" s="3" t="s">
        <v>18509</v>
      </c>
      <c r="P20939" s="4">
        <v>24227.0</v>
      </c>
      <c r="Q20939" s="3" t="s">
        <v>72</v>
      </c>
      <c r="S20939" s="3" t="s">
        <v>34</v>
      </c>
    </row>
    <row r="20940">
      <c r="A20940" s="2">
        <v>42318.71491898148</v>
      </c>
      <c r="B20940" s="3">
        <v>4.0</v>
      </c>
      <c r="C20940" s="3" t="s">
        <v>18475</v>
      </c>
      <c r="F20940" s="3">
        <v>1.0</v>
      </c>
      <c r="G20940" s="3">
        <v>4.0</v>
      </c>
      <c r="H20940" s="3" t="s">
        <v>18476</v>
      </c>
      <c r="I20940" s="3" t="s">
        <v>18477</v>
      </c>
      <c r="J20940" s="3" t="s">
        <v>2213</v>
      </c>
      <c r="K20940" s="3" t="s">
        <v>24</v>
      </c>
      <c r="L20940" s="3">
        <v>47.0</v>
      </c>
      <c r="M20940" s="3" t="s">
        <v>25</v>
      </c>
      <c r="N20940" s="3" t="s">
        <v>18510</v>
      </c>
      <c r="O20940" s="3" t="s">
        <v>4453</v>
      </c>
      <c r="P20940" s="4">
        <v>24160.0</v>
      </c>
      <c r="Q20940" s="3" t="s">
        <v>79</v>
      </c>
      <c r="S20940" s="3" t="s">
        <v>34</v>
      </c>
    </row>
    <row r="20941">
      <c r="A20941" s="2">
        <v>42318.71491898148</v>
      </c>
      <c r="B20941" s="3">
        <v>4.0</v>
      </c>
      <c r="C20941" s="3" t="s">
        <v>18475</v>
      </c>
      <c r="F20941" s="3">
        <v>2.0</v>
      </c>
      <c r="G20941" s="3">
        <v>14.0</v>
      </c>
      <c r="H20941" s="3" t="s">
        <v>18511</v>
      </c>
      <c r="I20941" s="3" t="s">
        <v>18512</v>
      </c>
      <c r="J20941" s="3" t="s">
        <v>2213</v>
      </c>
      <c r="K20941" s="3" t="s">
        <v>272</v>
      </c>
      <c r="L20941" s="3">
        <v>1.0</v>
      </c>
      <c r="M20941" s="3" t="s">
        <v>25</v>
      </c>
      <c r="N20941" s="3" t="s">
        <v>9617</v>
      </c>
      <c r="O20941" s="3" t="s">
        <v>69</v>
      </c>
      <c r="P20941" s="4">
        <v>23260.0</v>
      </c>
      <c r="Q20941" s="3" t="s">
        <v>115</v>
      </c>
      <c r="R20941" s="3" t="s">
        <v>1030</v>
      </c>
      <c r="S20941" s="3" t="s">
        <v>34</v>
      </c>
    </row>
    <row r="20942">
      <c r="A20942" s="2">
        <v>42318.71491898148</v>
      </c>
      <c r="B20942" s="3">
        <v>4.0</v>
      </c>
      <c r="C20942" s="3" t="s">
        <v>18475</v>
      </c>
      <c r="F20942" s="3">
        <v>2.0</v>
      </c>
      <c r="G20942" s="3">
        <v>14.0</v>
      </c>
      <c r="H20942" s="3" t="s">
        <v>18511</v>
      </c>
      <c r="I20942" s="3" t="s">
        <v>18512</v>
      </c>
      <c r="J20942" s="3" t="s">
        <v>2213</v>
      </c>
      <c r="K20942" s="3" t="s">
        <v>24</v>
      </c>
      <c r="L20942" s="3">
        <v>2.0</v>
      </c>
      <c r="M20942" s="3" t="s">
        <v>30</v>
      </c>
      <c r="N20942" s="3" t="s">
        <v>18513</v>
      </c>
      <c r="O20942" s="3" t="s">
        <v>633</v>
      </c>
      <c r="P20942" s="4">
        <v>25720.0</v>
      </c>
      <c r="Q20942" s="3" t="s">
        <v>52</v>
      </c>
      <c r="S20942" s="3" t="s">
        <v>34</v>
      </c>
    </row>
    <row r="20943">
      <c r="A20943" s="2">
        <v>42318.71491898148</v>
      </c>
      <c r="B20943" s="3">
        <v>4.0</v>
      </c>
      <c r="C20943" s="3" t="s">
        <v>18475</v>
      </c>
      <c r="F20943" s="3">
        <v>2.0</v>
      </c>
      <c r="G20943" s="3">
        <v>14.0</v>
      </c>
      <c r="H20943" s="3" t="s">
        <v>18511</v>
      </c>
      <c r="I20943" s="3" t="s">
        <v>18512</v>
      </c>
      <c r="J20943" s="3" t="s">
        <v>2213</v>
      </c>
      <c r="K20943" s="3" t="s">
        <v>24</v>
      </c>
      <c r="L20943" s="3">
        <v>3.0</v>
      </c>
      <c r="M20943" s="3" t="s">
        <v>25</v>
      </c>
      <c r="N20943" s="3" t="s">
        <v>18514</v>
      </c>
      <c r="O20943" s="3" t="s">
        <v>1643</v>
      </c>
      <c r="P20943" s="4">
        <v>17774.0</v>
      </c>
      <c r="Q20943" s="3" t="s">
        <v>105</v>
      </c>
      <c r="S20943" s="3" t="s">
        <v>34</v>
      </c>
    </row>
    <row r="20944">
      <c r="A20944" s="2">
        <v>42318.71491898148</v>
      </c>
      <c r="B20944" s="3">
        <v>4.0</v>
      </c>
      <c r="C20944" s="3" t="s">
        <v>18475</v>
      </c>
      <c r="F20944" s="3">
        <v>2.0</v>
      </c>
      <c r="G20944" s="3">
        <v>14.0</v>
      </c>
      <c r="H20944" s="3" t="s">
        <v>18511</v>
      </c>
      <c r="I20944" s="3" t="s">
        <v>18512</v>
      </c>
      <c r="J20944" s="3" t="s">
        <v>2213</v>
      </c>
      <c r="K20944" s="3" t="s">
        <v>24</v>
      </c>
      <c r="L20944" s="3">
        <v>4.0</v>
      </c>
      <c r="M20944" s="3" t="s">
        <v>30</v>
      </c>
      <c r="N20944" s="3" t="s">
        <v>18515</v>
      </c>
      <c r="O20944" s="3" t="s">
        <v>18516</v>
      </c>
      <c r="P20944" s="4">
        <v>31179.0</v>
      </c>
      <c r="Q20944" s="3" t="s">
        <v>189</v>
      </c>
      <c r="S20944" s="3" t="s">
        <v>34</v>
      </c>
    </row>
    <row r="20945">
      <c r="A20945" s="2">
        <v>42318.71491898148</v>
      </c>
      <c r="B20945" s="3">
        <v>4.0</v>
      </c>
      <c r="C20945" s="3" t="s">
        <v>18475</v>
      </c>
      <c r="F20945" s="3">
        <v>2.0</v>
      </c>
      <c r="G20945" s="3">
        <v>14.0</v>
      </c>
      <c r="H20945" s="3" t="s">
        <v>18511</v>
      </c>
      <c r="I20945" s="3" t="s">
        <v>18512</v>
      </c>
      <c r="J20945" s="3" t="s">
        <v>2213</v>
      </c>
      <c r="K20945" s="3" t="s">
        <v>24</v>
      </c>
      <c r="L20945" s="3">
        <v>5.0</v>
      </c>
      <c r="M20945" s="3" t="s">
        <v>25</v>
      </c>
      <c r="N20945" s="3" t="s">
        <v>18517</v>
      </c>
      <c r="O20945" s="3" t="s">
        <v>180</v>
      </c>
      <c r="P20945" s="4">
        <v>29260.0</v>
      </c>
      <c r="Q20945" s="3" t="s">
        <v>1955</v>
      </c>
      <c r="S20945" s="3" t="s">
        <v>34</v>
      </c>
    </row>
    <row r="20946">
      <c r="A20946" s="2">
        <v>42318.71491898148</v>
      </c>
      <c r="B20946" s="3">
        <v>4.0</v>
      </c>
      <c r="C20946" s="3" t="s">
        <v>18475</v>
      </c>
      <c r="F20946" s="3">
        <v>2.0</v>
      </c>
      <c r="G20946" s="3">
        <v>14.0</v>
      </c>
      <c r="H20946" s="3" t="s">
        <v>18511</v>
      </c>
      <c r="I20946" s="3" t="s">
        <v>18512</v>
      </c>
      <c r="J20946" s="3" t="s">
        <v>2213</v>
      </c>
      <c r="K20946" s="3" t="s">
        <v>24</v>
      </c>
      <c r="L20946" s="3">
        <v>6.0</v>
      </c>
      <c r="M20946" s="3" t="s">
        <v>30</v>
      </c>
      <c r="N20946" s="3" t="s">
        <v>18518</v>
      </c>
      <c r="O20946" s="3" t="s">
        <v>121</v>
      </c>
      <c r="P20946" s="4">
        <v>20790.0</v>
      </c>
      <c r="Q20946" s="3" t="s">
        <v>205</v>
      </c>
      <c r="S20946" s="3" t="s">
        <v>29</v>
      </c>
    </row>
    <row r="20947">
      <c r="A20947" s="2">
        <v>42318.71491898148</v>
      </c>
      <c r="B20947" s="3">
        <v>4.0</v>
      </c>
      <c r="C20947" s="3" t="s">
        <v>18475</v>
      </c>
      <c r="F20947" s="3">
        <v>2.0</v>
      </c>
      <c r="G20947" s="3">
        <v>14.0</v>
      </c>
      <c r="H20947" s="3" t="s">
        <v>18511</v>
      </c>
      <c r="I20947" s="3" t="s">
        <v>18512</v>
      </c>
      <c r="J20947" s="3" t="s">
        <v>2213</v>
      </c>
      <c r="K20947" s="3" t="s">
        <v>24</v>
      </c>
      <c r="L20947" s="3">
        <v>7.0</v>
      </c>
      <c r="M20947" s="3" t="s">
        <v>25</v>
      </c>
      <c r="N20947" s="3" t="s">
        <v>18519</v>
      </c>
      <c r="O20947" s="3" t="s">
        <v>859</v>
      </c>
      <c r="P20947" s="4">
        <v>20458.0</v>
      </c>
      <c r="Q20947" s="3" t="s">
        <v>40</v>
      </c>
      <c r="S20947" s="3" t="s">
        <v>34</v>
      </c>
    </row>
    <row r="20948">
      <c r="A20948" s="2">
        <v>42318.71491898148</v>
      </c>
      <c r="B20948" s="3">
        <v>4.0</v>
      </c>
      <c r="C20948" s="3" t="s">
        <v>18475</v>
      </c>
      <c r="F20948" s="3">
        <v>2.0</v>
      </c>
      <c r="G20948" s="3">
        <v>14.0</v>
      </c>
      <c r="H20948" s="3" t="s">
        <v>18511</v>
      </c>
      <c r="I20948" s="3" t="s">
        <v>18512</v>
      </c>
      <c r="J20948" s="3" t="s">
        <v>2213</v>
      </c>
      <c r="K20948" s="3" t="s">
        <v>24</v>
      </c>
      <c r="L20948" s="3">
        <v>8.0</v>
      </c>
      <c r="M20948" s="3" t="s">
        <v>30</v>
      </c>
      <c r="N20948" s="3" t="s">
        <v>18520</v>
      </c>
      <c r="O20948" s="3" t="s">
        <v>1263</v>
      </c>
      <c r="P20948" s="4">
        <v>19261.0</v>
      </c>
      <c r="Q20948" s="3" t="s">
        <v>86</v>
      </c>
      <c r="S20948" s="3" t="s">
        <v>34</v>
      </c>
    </row>
    <row r="20949">
      <c r="A20949" s="2">
        <v>42318.71491898148</v>
      </c>
      <c r="B20949" s="3">
        <v>4.0</v>
      </c>
      <c r="C20949" s="3" t="s">
        <v>18475</v>
      </c>
      <c r="F20949" s="3">
        <v>2.0</v>
      </c>
      <c r="G20949" s="3">
        <v>14.0</v>
      </c>
      <c r="H20949" s="3" t="s">
        <v>18511</v>
      </c>
      <c r="I20949" s="3" t="s">
        <v>18512</v>
      </c>
      <c r="J20949" s="3" t="s">
        <v>2213</v>
      </c>
      <c r="K20949" s="3" t="s">
        <v>24</v>
      </c>
      <c r="L20949" s="3">
        <v>9.0</v>
      </c>
      <c r="M20949" s="3" t="s">
        <v>25</v>
      </c>
      <c r="N20949" s="3" t="s">
        <v>11736</v>
      </c>
      <c r="O20949" s="3" t="s">
        <v>3245</v>
      </c>
      <c r="P20949" s="4">
        <v>26964.0</v>
      </c>
      <c r="Q20949" s="3" t="s">
        <v>75</v>
      </c>
      <c r="S20949" s="3" t="s">
        <v>34</v>
      </c>
    </row>
    <row r="20950">
      <c r="A20950" s="2">
        <v>42318.71491898148</v>
      </c>
      <c r="B20950" s="3">
        <v>4.0</v>
      </c>
      <c r="C20950" s="3" t="s">
        <v>18475</v>
      </c>
      <c r="F20950" s="3">
        <v>2.0</v>
      </c>
      <c r="G20950" s="3">
        <v>14.0</v>
      </c>
      <c r="H20950" s="3" t="s">
        <v>18511</v>
      </c>
      <c r="I20950" s="3" t="s">
        <v>18512</v>
      </c>
      <c r="J20950" s="3" t="s">
        <v>2213</v>
      </c>
      <c r="K20950" s="3" t="s">
        <v>24</v>
      </c>
      <c r="L20950" s="3">
        <v>10.0</v>
      </c>
      <c r="M20950" s="3" t="s">
        <v>30</v>
      </c>
      <c r="N20950" s="3" t="s">
        <v>18521</v>
      </c>
      <c r="O20950" s="3" t="s">
        <v>389</v>
      </c>
      <c r="P20950" s="4">
        <v>26532.0</v>
      </c>
      <c r="Q20950" s="3" t="s">
        <v>72</v>
      </c>
      <c r="S20950" s="3" t="s">
        <v>34</v>
      </c>
    </row>
    <row r="20951">
      <c r="A20951" s="2">
        <v>42318.71491898148</v>
      </c>
      <c r="B20951" s="3">
        <v>4.0</v>
      </c>
      <c r="C20951" s="3" t="s">
        <v>18475</v>
      </c>
      <c r="F20951" s="3">
        <v>2.0</v>
      </c>
      <c r="G20951" s="3">
        <v>14.0</v>
      </c>
      <c r="H20951" s="3" t="s">
        <v>18511</v>
      </c>
      <c r="I20951" s="3" t="s">
        <v>18512</v>
      </c>
      <c r="J20951" s="3" t="s">
        <v>2213</v>
      </c>
      <c r="K20951" s="3" t="s">
        <v>24</v>
      </c>
      <c r="L20951" s="3">
        <v>11.0</v>
      </c>
      <c r="M20951" s="3" t="s">
        <v>25</v>
      </c>
      <c r="N20951" s="3" t="s">
        <v>18522</v>
      </c>
      <c r="O20951" s="3" t="s">
        <v>384</v>
      </c>
      <c r="P20951" s="4">
        <v>30350.0</v>
      </c>
      <c r="Q20951" s="3" t="s">
        <v>1955</v>
      </c>
      <c r="S20951" s="3" t="s">
        <v>34</v>
      </c>
    </row>
    <row r="20952">
      <c r="A20952" s="2">
        <v>42318.71491898148</v>
      </c>
      <c r="B20952" s="3">
        <v>4.0</v>
      </c>
      <c r="C20952" s="3" t="s">
        <v>18475</v>
      </c>
      <c r="F20952" s="3">
        <v>2.0</v>
      </c>
      <c r="G20952" s="3">
        <v>14.0</v>
      </c>
      <c r="H20952" s="3" t="s">
        <v>18511</v>
      </c>
      <c r="I20952" s="3" t="s">
        <v>18512</v>
      </c>
      <c r="J20952" s="3" t="s">
        <v>2213</v>
      </c>
      <c r="K20952" s="3" t="s">
        <v>24</v>
      </c>
      <c r="L20952" s="3">
        <v>12.0</v>
      </c>
      <c r="M20952" s="3" t="s">
        <v>30</v>
      </c>
      <c r="N20952" s="3" t="s">
        <v>4058</v>
      </c>
      <c r="O20952" s="3" t="s">
        <v>803</v>
      </c>
      <c r="P20952" s="4">
        <v>25805.0</v>
      </c>
      <c r="Q20952" s="3" t="s">
        <v>37</v>
      </c>
      <c r="S20952" s="3" t="s">
        <v>34</v>
      </c>
    </row>
    <row r="20953">
      <c r="A20953" s="2">
        <v>42318.71491898148</v>
      </c>
      <c r="B20953" s="3">
        <v>4.0</v>
      </c>
      <c r="C20953" s="3" t="s">
        <v>18475</v>
      </c>
      <c r="F20953" s="3">
        <v>2.0</v>
      </c>
      <c r="G20953" s="3">
        <v>14.0</v>
      </c>
      <c r="H20953" s="3" t="s">
        <v>18511</v>
      </c>
      <c r="I20953" s="3" t="s">
        <v>18512</v>
      </c>
      <c r="J20953" s="3" t="s">
        <v>2213</v>
      </c>
      <c r="K20953" s="3" t="s">
        <v>24</v>
      </c>
      <c r="L20953" s="3">
        <v>13.0</v>
      </c>
      <c r="M20953" s="3" t="s">
        <v>25</v>
      </c>
      <c r="N20953" s="3" t="s">
        <v>11659</v>
      </c>
      <c r="O20953" s="3" t="s">
        <v>74</v>
      </c>
      <c r="P20953" s="4">
        <v>25332.0</v>
      </c>
      <c r="Q20953" s="3" t="s">
        <v>189</v>
      </c>
      <c r="S20953" s="3" t="s">
        <v>34</v>
      </c>
    </row>
    <row r="20954">
      <c r="A20954" s="2">
        <v>42318.71491898148</v>
      </c>
      <c r="B20954" s="3">
        <v>4.0</v>
      </c>
      <c r="C20954" s="3" t="s">
        <v>18475</v>
      </c>
      <c r="F20954" s="3">
        <v>2.0</v>
      </c>
      <c r="G20954" s="3">
        <v>14.0</v>
      </c>
      <c r="H20954" s="3" t="s">
        <v>18511</v>
      </c>
      <c r="I20954" s="3" t="s">
        <v>18512</v>
      </c>
      <c r="J20954" s="3" t="s">
        <v>2213</v>
      </c>
      <c r="K20954" s="3" t="s">
        <v>24</v>
      </c>
      <c r="L20954" s="3">
        <v>14.0</v>
      </c>
      <c r="M20954" s="3" t="s">
        <v>30</v>
      </c>
      <c r="N20954" s="3" t="s">
        <v>18523</v>
      </c>
      <c r="O20954" s="3" t="s">
        <v>1443</v>
      </c>
      <c r="P20954" s="4">
        <v>22627.0</v>
      </c>
      <c r="Q20954" s="3" t="s">
        <v>46</v>
      </c>
      <c r="S20954" s="3" t="s">
        <v>34</v>
      </c>
    </row>
    <row r="20955">
      <c r="A20955" s="2">
        <v>42318.71491898148</v>
      </c>
      <c r="B20955" s="3">
        <v>4.0</v>
      </c>
      <c r="C20955" s="3" t="s">
        <v>18475</v>
      </c>
      <c r="F20955" s="3">
        <v>2.0</v>
      </c>
      <c r="G20955" s="3">
        <v>14.0</v>
      </c>
      <c r="H20955" s="3" t="s">
        <v>18511</v>
      </c>
      <c r="I20955" s="3" t="s">
        <v>18512</v>
      </c>
      <c r="J20955" s="3" t="s">
        <v>2213</v>
      </c>
      <c r="K20955" s="3" t="s">
        <v>24</v>
      </c>
      <c r="L20955" s="3">
        <v>15.0</v>
      </c>
      <c r="M20955" s="3" t="s">
        <v>25</v>
      </c>
      <c r="N20955" s="3" t="s">
        <v>18524</v>
      </c>
      <c r="O20955" s="3" t="s">
        <v>102</v>
      </c>
      <c r="P20955" s="4">
        <v>26879.0</v>
      </c>
      <c r="Q20955" s="3" t="s">
        <v>189</v>
      </c>
      <c r="S20955" s="3" t="s">
        <v>34</v>
      </c>
    </row>
    <row r="20956">
      <c r="A20956" s="2">
        <v>42318.71491898148</v>
      </c>
      <c r="B20956" s="3">
        <v>4.0</v>
      </c>
      <c r="C20956" s="3" t="s">
        <v>18475</v>
      </c>
      <c r="F20956" s="3">
        <v>2.0</v>
      </c>
      <c r="G20956" s="3">
        <v>14.0</v>
      </c>
      <c r="H20956" s="3" t="s">
        <v>18511</v>
      </c>
      <c r="I20956" s="3" t="s">
        <v>18512</v>
      </c>
      <c r="J20956" s="3" t="s">
        <v>2213</v>
      </c>
      <c r="K20956" s="3" t="s">
        <v>24</v>
      </c>
      <c r="L20956" s="3">
        <v>16.0</v>
      </c>
      <c r="M20956" s="3" t="s">
        <v>30</v>
      </c>
      <c r="N20956" s="3" t="s">
        <v>18525</v>
      </c>
      <c r="O20956" s="3" t="s">
        <v>1280</v>
      </c>
      <c r="P20956" s="4">
        <v>19411.0</v>
      </c>
      <c r="Q20956" s="3" t="s">
        <v>49</v>
      </c>
      <c r="S20956" s="3" t="s">
        <v>34</v>
      </c>
    </row>
    <row r="20957">
      <c r="A20957" s="2">
        <v>42318.71491898148</v>
      </c>
      <c r="B20957" s="3">
        <v>4.0</v>
      </c>
      <c r="C20957" s="3" t="s">
        <v>18475</v>
      </c>
      <c r="F20957" s="3">
        <v>2.0</v>
      </c>
      <c r="G20957" s="3">
        <v>14.0</v>
      </c>
      <c r="H20957" s="3" t="s">
        <v>18511</v>
      </c>
      <c r="I20957" s="3" t="s">
        <v>18512</v>
      </c>
      <c r="J20957" s="3" t="s">
        <v>2213</v>
      </c>
      <c r="K20957" s="3" t="s">
        <v>24</v>
      </c>
      <c r="L20957" s="3">
        <v>17.0</v>
      </c>
      <c r="M20957" s="3" t="s">
        <v>25</v>
      </c>
      <c r="N20957" s="3" t="s">
        <v>13226</v>
      </c>
      <c r="O20957" s="3" t="s">
        <v>74</v>
      </c>
      <c r="P20957" s="4">
        <v>30851.0</v>
      </c>
      <c r="Q20957" s="3" t="s">
        <v>132</v>
      </c>
      <c r="S20957" s="3" t="s">
        <v>34</v>
      </c>
    </row>
    <row r="20958">
      <c r="A20958" s="2">
        <v>42318.71491898148</v>
      </c>
      <c r="B20958" s="3">
        <v>4.0</v>
      </c>
      <c r="C20958" s="3" t="s">
        <v>18475</v>
      </c>
      <c r="F20958" s="3">
        <v>2.0</v>
      </c>
      <c r="G20958" s="3">
        <v>14.0</v>
      </c>
      <c r="H20958" s="3" t="s">
        <v>18511</v>
      </c>
      <c r="I20958" s="3" t="s">
        <v>18512</v>
      </c>
      <c r="J20958" s="3" t="s">
        <v>2213</v>
      </c>
      <c r="K20958" s="3" t="s">
        <v>24</v>
      </c>
      <c r="L20958" s="3">
        <v>18.0</v>
      </c>
      <c r="M20958" s="3" t="s">
        <v>30</v>
      </c>
      <c r="N20958" s="3" t="s">
        <v>18526</v>
      </c>
      <c r="O20958" s="3" t="s">
        <v>1751</v>
      </c>
      <c r="P20958" s="4">
        <v>20782.0</v>
      </c>
      <c r="Q20958" s="3" t="s">
        <v>33</v>
      </c>
      <c r="S20958" s="3" t="s">
        <v>34</v>
      </c>
    </row>
    <row r="20959">
      <c r="A20959" s="2">
        <v>42318.71491898148</v>
      </c>
      <c r="B20959" s="3">
        <v>4.0</v>
      </c>
      <c r="C20959" s="3" t="s">
        <v>18475</v>
      </c>
      <c r="F20959" s="3">
        <v>2.0</v>
      </c>
      <c r="G20959" s="3">
        <v>14.0</v>
      </c>
      <c r="H20959" s="3" t="s">
        <v>18511</v>
      </c>
      <c r="I20959" s="3" t="s">
        <v>18512</v>
      </c>
      <c r="J20959" s="3" t="s">
        <v>2213</v>
      </c>
      <c r="K20959" s="3" t="s">
        <v>24</v>
      </c>
      <c r="L20959" s="3">
        <v>19.0</v>
      </c>
      <c r="M20959" s="3" t="s">
        <v>25</v>
      </c>
      <c r="N20959" s="3" t="s">
        <v>18527</v>
      </c>
      <c r="O20959" s="3" t="s">
        <v>309</v>
      </c>
      <c r="P20959" s="4">
        <v>23460.0</v>
      </c>
      <c r="Q20959" s="3" t="s">
        <v>52</v>
      </c>
      <c r="S20959" s="3" t="s">
        <v>34</v>
      </c>
    </row>
    <row r="20960">
      <c r="A20960" s="2">
        <v>42318.71491898148</v>
      </c>
      <c r="B20960" s="3">
        <v>4.0</v>
      </c>
      <c r="C20960" s="3" t="s">
        <v>18475</v>
      </c>
      <c r="F20960" s="3">
        <v>2.0</v>
      </c>
      <c r="G20960" s="3">
        <v>14.0</v>
      </c>
      <c r="H20960" s="3" t="s">
        <v>18511</v>
      </c>
      <c r="I20960" s="3" t="s">
        <v>18512</v>
      </c>
      <c r="J20960" s="3" t="s">
        <v>2213</v>
      </c>
      <c r="K20960" s="3" t="s">
        <v>24</v>
      </c>
      <c r="L20960" s="3">
        <v>20.0</v>
      </c>
      <c r="M20960" s="3" t="s">
        <v>30</v>
      </c>
      <c r="N20960" s="3" t="s">
        <v>18528</v>
      </c>
      <c r="O20960" s="3" t="s">
        <v>612</v>
      </c>
      <c r="P20960" s="4">
        <v>28603.0</v>
      </c>
      <c r="Q20960" s="3" t="s">
        <v>247</v>
      </c>
      <c r="S20960" s="3" t="s">
        <v>34</v>
      </c>
    </row>
    <row r="20961">
      <c r="A20961" s="2">
        <v>42318.71491898148</v>
      </c>
      <c r="B20961" s="3">
        <v>4.0</v>
      </c>
      <c r="C20961" s="3" t="s">
        <v>18475</v>
      </c>
      <c r="F20961" s="3">
        <v>2.0</v>
      </c>
      <c r="G20961" s="3">
        <v>14.0</v>
      </c>
      <c r="H20961" s="3" t="s">
        <v>18511</v>
      </c>
      <c r="I20961" s="3" t="s">
        <v>18512</v>
      </c>
      <c r="J20961" s="3" t="s">
        <v>2213</v>
      </c>
      <c r="K20961" s="3" t="s">
        <v>24</v>
      </c>
      <c r="L20961" s="3">
        <v>21.0</v>
      </c>
      <c r="M20961" s="3" t="s">
        <v>25</v>
      </c>
      <c r="N20961" s="3" t="s">
        <v>18529</v>
      </c>
      <c r="O20961" s="3" t="s">
        <v>18530</v>
      </c>
      <c r="P20961" s="4">
        <v>25690.0</v>
      </c>
      <c r="Q20961" s="3" t="s">
        <v>169</v>
      </c>
      <c r="S20961" s="3" t="s">
        <v>34</v>
      </c>
    </row>
    <row r="20962">
      <c r="A20962" s="2">
        <v>42318.71491898148</v>
      </c>
      <c r="B20962" s="3">
        <v>4.0</v>
      </c>
      <c r="C20962" s="3" t="s">
        <v>18475</v>
      </c>
      <c r="F20962" s="3">
        <v>2.0</v>
      </c>
      <c r="G20962" s="3">
        <v>14.0</v>
      </c>
      <c r="H20962" s="3" t="s">
        <v>18511</v>
      </c>
      <c r="I20962" s="3" t="s">
        <v>18512</v>
      </c>
      <c r="J20962" s="3" t="s">
        <v>2213</v>
      </c>
      <c r="K20962" s="3" t="s">
        <v>24</v>
      </c>
      <c r="L20962" s="3">
        <v>22.0</v>
      </c>
      <c r="M20962" s="3" t="s">
        <v>30</v>
      </c>
      <c r="N20962" s="3" t="s">
        <v>18531</v>
      </c>
      <c r="O20962" s="3" t="s">
        <v>992</v>
      </c>
      <c r="P20962" s="4">
        <v>28126.0</v>
      </c>
      <c r="Q20962" s="3" t="s">
        <v>37</v>
      </c>
      <c r="S20962" s="3" t="s">
        <v>34</v>
      </c>
    </row>
    <row r="20963">
      <c r="A20963" s="2">
        <v>42318.71491898148</v>
      </c>
      <c r="B20963" s="3">
        <v>4.0</v>
      </c>
      <c r="C20963" s="3" t="s">
        <v>18475</v>
      </c>
      <c r="F20963" s="3">
        <v>2.0</v>
      </c>
      <c r="G20963" s="3">
        <v>14.0</v>
      </c>
      <c r="H20963" s="3" t="s">
        <v>18511</v>
      </c>
      <c r="I20963" s="3" t="s">
        <v>18512</v>
      </c>
      <c r="J20963" s="3" t="s">
        <v>2213</v>
      </c>
      <c r="K20963" s="3" t="s">
        <v>24</v>
      </c>
      <c r="L20963" s="3">
        <v>23.0</v>
      </c>
      <c r="M20963" s="3" t="s">
        <v>25</v>
      </c>
      <c r="N20963" s="3" t="s">
        <v>18532</v>
      </c>
      <c r="O20963" s="3" t="s">
        <v>18533</v>
      </c>
      <c r="P20963" s="4">
        <v>22896.0</v>
      </c>
      <c r="Q20963" s="3" t="s">
        <v>33</v>
      </c>
      <c r="S20963" s="3" t="s">
        <v>34</v>
      </c>
    </row>
    <row r="20964">
      <c r="A20964" s="2">
        <v>42318.71491898148</v>
      </c>
      <c r="B20964" s="3">
        <v>4.0</v>
      </c>
      <c r="C20964" s="3" t="s">
        <v>18475</v>
      </c>
      <c r="F20964" s="3">
        <v>2.0</v>
      </c>
      <c r="G20964" s="3">
        <v>14.0</v>
      </c>
      <c r="H20964" s="3" t="s">
        <v>18511</v>
      </c>
      <c r="I20964" s="3" t="s">
        <v>18512</v>
      </c>
      <c r="J20964" s="3" t="s">
        <v>2213</v>
      </c>
      <c r="K20964" s="3" t="s">
        <v>24</v>
      </c>
      <c r="L20964" s="3">
        <v>24.0</v>
      </c>
      <c r="M20964" s="3" t="s">
        <v>30</v>
      </c>
      <c r="N20964" s="3" t="s">
        <v>18534</v>
      </c>
      <c r="O20964" s="3" t="s">
        <v>1369</v>
      </c>
      <c r="P20964" s="4">
        <v>25226.0</v>
      </c>
      <c r="Q20964" s="3" t="s">
        <v>132</v>
      </c>
      <c r="S20964" s="3" t="s">
        <v>34</v>
      </c>
    </row>
    <row r="20965">
      <c r="A20965" s="2">
        <v>42318.71491898148</v>
      </c>
      <c r="B20965" s="3">
        <v>4.0</v>
      </c>
      <c r="C20965" s="3" t="s">
        <v>18475</v>
      </c>
      <c r="F20965" s="3">
        <v>2.0</v>
      </c>
      <c r="G20965" s="3">
        <v>14.0</v>
      </c>
      <c r="H20965" s="3" t="s">
        <v>18511</v>
      </c>
      <c r="I20965" s="3" t="s">
        <v>18512</v>
      </c>
      <c r="J20965" s="3" t="s">
        <v>2213</v>
      </c>
      <c r="K20965" s="3" t="s">
        <v>24</v>
      </c>
      <c r="L20965" s="3">
        <v>25.0</v>
      </c>
      <c r="M20965" s="3" t="s">
        <v>25</v>
      </c>
      <c r="N20965" s="3" t="s">
        <v>13226</v>
      </c>
      <c r="O20965" s="3" t="s">
        <v>613</v>
      </c>
      <c r="P20965" s="4">
        <v>27701.0</v>
      </c>
      <c r="Q20965" s="3" t="s">
        <v>37</v>
      </c>
      <c r="S20965" s="3" t="s">
        <v>34</v>
      </c>
    </row>
    <row r="20966">
      <c r="A20966" s="2">
        <v>42318.71491898148</v>
      </c>
      <c r="B20966" s="3">
        <v>4.0</v>
      </c>
      <c r="C20966" s="3" t="s">
        <v>18475</v>
      </c>
      <c r="F20966" s="3">
        <v>2.0</v>
      </c>
      <c r="G20966" s="3">
        <v>14.0</v>
      </c>
      <c r="H20966" s="3" t="s">
        <v>18511</v>
      </c>
      <c r="I20966" s="3" t="s">
        <v>18512</v>
      </c>
      <c r="J20966" s="3" t="s">
        <v>2213</v>
      </c>
      <c r="K20966" s="3" t="s">
        <v>24</v>
      </c>
      <c r="L20966" s="3">
        <v>26.0</v>
      </c>
      <c r="M20966" s="3" t="s">
        <v>30</v>
      </c>
      <c r="N20966" s="3" t="s">
        <v>4798</v>
      </c>
      <c r="O20966" s="3" t="s">
        <v>18535</v>
      </c>
      <c r="P20966" s="4">
        <v>26325.0</v>
      </c>
      <c r="Q20966" s="3" t="s">
        <v>221</v>
      </c>
      <c r="S20966" s="3" t="s">
        <v>34</v>
      </c>
    </row>
    <row r="20967">
      <c r="A20967" s="2">
        <v>42318.71491898148</v>
      </c>
      <c r="B20967" s="3">
        <v>4.0</v>
      </c>
      <c r="C20967" s="3" t="s">
        <v>18475</v>
      </c>
      <c r="F20967" s="3">
        <v>2.0</v>
      </c>
      <c r="G20967" s="3">
        <v>14.0</v>
      </c>
      <c r="H20967" s="3" t="s">
        <v>18511</v>
      </c>
      <c r="I20967" s="3" t="s">
        <v>18512</v>
      </c>
      <c r="J20967" s="3" t="s">
        <v>2213</v>
      </c>
      <c r="K20967" s="3" t="s">
        <v>24</v>
      </c>
      <c r="L20967" s="3">
        <v>27.0</v>
      </c>
      <c r="M20967" s="3" t="s">
        <v>25</v>
      </c>
      <c r="N20967" s="3" t="s">
        <v>18536</v>
      </c>
      <c r="O20967" s="3" t="s">
        <v>18253</v>
      </c>
      <c r="P20967" s="4">
        <v>22567.0</v>
      </c>
      <c r="Q20967" s="3" t="s">
        <v>115</v>
      </c>
      <c r="S20967" s="3" t="s">
        <v>34</v>
      </c>
    </row>
    <row r="20968">
      <c r="A20968" s="2">
        <v>42318.71491898148</v>
      </c>
      <c r="B20968" s="3">
        <v>4.0</v>
      </c>
      <c r="C20968" s="3" t="s">
        <v>18475</v>
      </c>
      <c r="F20968" s="3">
        <v>2.0</v>
      </c>
      <c r="G20968" s="3">
        <v>14.0</v>
      </c>
      <c r="H20968" s="3" t="s">
        <v>18511</v>
      </c>
      <c r="I20968" s="3" t="s">
        <v>18512</v>
      </c>
      <c r="J20968" s="3" t="s">
        <v>2213</v>
      </c>
      <c r="K20968" s="3" t="s">
        <v>24</v>
      </c>
      <c r="L20968" s="3">
        <v>28.0</v>
      </c>
      <c r="M20968" s="3" t="s">
        <v>30</v>
      </c>
      <c r="N20968" s="3" t="s">
        <v>1539</v>
      </c>
      <c r="O20968" s="3" t="s">
        <v>18537</v>
      </c>
      <c r="P20968" s="4">
        <v>30685.0</v>
      </c>
      <c r="Q20968" s="3" t="s">
        <v>40</v>
      </c>
      <c r="S20968" s="3" t="s">
        <v>34</v>
      </c>
    </row>
    <row r="20969">
      <c r="A20969" s="2">
        <v>42318.71491898148</v>
      </c>
      <c r="B20969" s="3">
        <v>4.0</v>
      </c>
      <c r="C20969" s="3" t="s">
        <v>18475</v>
      </c>
      <c r="F20969" s="3">
        <v>2.0</v>
      </c>
      <c r="G20969" s="3">
        <v>14.0</v>
      </c>
      <c r="H20969" s="3" t="s">
        <v>18511</v>
      </c>
      <c r="I20969" s="3" t="s">
        <v>18512</v>
      </c>
      <c r="J20969" s="3" t="s">
        <v>2213</v>
      </c>
      <c r="K20969" s="3" t="s">
        <v>24</v>
      </c>
      <c r="L20969" s="3">
        <v>29.0</v>
      </c>
      <c r="M20969" s="3" t="s">
        <v>25</v>
      </c>
      <c r="N20969" s="3" t="s">
        <v>18538</v>
      </c>
      <c r="O20969" s="3" t="s">
        <v>1063</v>
      </c>
      <c r="P20969" s="4">
        <v>18910.0</v>
      </c>
      <c r="Q20969" s="3" t="s">
        <v>189</v>
      </c>
      <c r="S20969" s="3" t="s">
        <v>34</v>
      </c>
    </row>
    <row r="20970">
      <c r="A20970" s="2">
        <v>42318.71491898148</v>
      </c>
      <c r="B20970" s="3">
        <v>4.0</v>
      </c>
      <c r="C20970" s="3" t="s">
        <v>18475</v>
      </c>
      <c r="F20970" s="3">
        <v>2.0</v>
      </c>
      <c r="G20970" s="3">
        <v>14.0</v>
      </c>
      <c r="H20970" s="3" t="s">
        <v>18511</v>
      </c>
      <c r="I20970" s="3" t="s">
        <v>18512</v>
      </c>
      <c r="J20970" s="3" t="s">
        <v>2213</v>
      </c>
      <c r="K20970" s="3" t="s">
        <v>24</v>
      </c>
      <c r="L20970" s="3">
        <v>30.0</v>
      </c>
      <c r="M20970" s="3" t="s">
        <v>30</v>
      </c>
      <c r="N20970" s="3" t="s">
        <v>18539</v>
      </c>
      <c r="O20970" s="3" t="s">
        <v>18540</v>
      </c>
      <c r="P20970" s="4">
        <v>28343.0</v>
      </c>
      <c r="Q20970" s="3" t="s">
        <v>221</v>
      </c>
      <c r="S20970" s="3" t="s">
        <v>34</v>
      </c>
    </row>
    <row r="20971">
      <c r="A20971" s="2">
        <v>42318.71491898148</v>
      </c>
      <c r="B20971" s="3">
        <v>4.0</v>
      </c>
      <c r="C20971" s="3" t="s">
        <v>18475</v>
      </c>
      <c r="F20971" s="3">
        <v>2.0</v>
      </c>
      <c r="G20971" s="3">
        <v>14.0</v>
      </c>
      <c r="H20971" s="3" t="s">
        <v>18511</v>
      </c>
      <c r="I20971" s="3" t="s">
        <v>18512</v>
      </c>
      <c r="J20971" s="3" t="s">
        <v>2213</v>
      </c>
      <c r="K20971" s="3" t="s">
        <v>24</v>
      </c>
      <c r="L20971" s="3">
        <v>31.0</v>
      </c>
      <c r="M20971" s="3" t="s">
        <v>25</v>
      </c>
      <c r="N20971" s="3" t="s">
        <v>1998</v>
      </c>
      <c r="O20971" s="3" t="s">
        <v>243</v>
      </c>
      <c r="P20971" s="4">
        <v>15706.0</v>
      </c>
      <c r="Q20971" s="3" t="s">
        <v>86</v>
      </c>
      <c r="S20971" s="3" t="s">
        <v>34</v>
      </c>
    </row>
    <row r="20972">
      <c r="A20972" s="2">
        <v>42318.71491898148</v>
      </c>
      <c r="B20972" s="3">
        <v>4.0</v>
      </c>
      <c r="C20972" s="3" t="s">
        <v>18475</v>
      </c>
      <c r="F20972" s="3">
        <v>2.0</v>
      </c>
      <c r="G20972" s="3">
        <v>14.0</v>
      </c>
      <c r="H20972" s="3" t="s">
        <v>18511</v>
      </c>
      <c r="I20972" s="3" t="s">
        <v>18512</v>
      </c>
      <c r="J20972" s="3" t="s">
        <v>2213</v>
      </c>
      <c r="K20972" s="3" t="s">
        <v>24</v>
      </c>
      <c r="L20972" s="3">
        <v>32.0</v>
      </c>
      <c r="M20972" s="3" t="s">
        <v>30</v>
      </c>
      <c r="N20972" s="3" t="s">
        <v>18541</v>
      </c>
      <c r="O20972" s="3" t="s">
        <v>1113</v>
      </c>
      <c r="P20972" s="4">
        <v>33318.0</v>
      </c>
      <c r="Q20972" s="3" t="s">
        <v>132</v>
      </c>
      <c r="S20972" s="3" t="s">
        <v>34</v>
      </c>
    </row>
    <row r="20973">
      <c r="A20973" s="2">
        <v>42318.71491898148</v>
      </c>
      <c r="B20973" s="3">
        <v>4.0</v>
      </c>
      <c r="C20973" s="3" t="s">
        <v>18475</v>
      </c>
      <c r="F20973" s="3">
        <v>2.0</v>
      </c>
      <c r="G20973" s="3">
        <v>14.0</v>
      </c>
      <c r="H20973" s="3" t="s">
        <v>18511</v>
      </c>
      <c r="I20973" s="3" t="s">
        <v>18512</v>
      </c>
      <c r="J20973" s="3" t="s">
        <v>2213</v>
      </c>
      <c r="K20973" s="3" t="s">
        <v>24</v>
      </c>
      <c r="L20973" s="3">
        <v>33.0</v>
      </c>
      <c r="M20973" s="3" t="s">
        <v>25</v>
      </c>
      <c r="N20973" s="3" t="s">
        <v>14061</v>
      </c>
      <c r="O20973" s="3" t="s">
        <v>204</v>
      </c>
      <c r="P20973" s="4">
        <v>25717.0</v>
      </c>
      <c r="Q20973" s="3" t="s">
        <v>189</v>
      </c>
      <c r="S20973" s="3" t="s">
        <v>34</v>
      </c>
    </row>
    <row r="20974">
      <c r="A20974" s="2">
        <v>42318.71491898148</v>
      </c>
      <c r="B20974" s="3">
        <v>4.0</v>
      </c>
      <c r="C20974" s="3" t="s">
        <v>18475</v>
      </c>
      <c r="F20974" s="3">
        <v>2.0</v>
      </c>
      <c r="G20974" s="3">
        <v>14.0</v>
      </c>
      <c r="H20974" s="3" t="s">
        <v>18511</v>
      </c>
      <c r="I20974" s="3" t="s">
        <v>18512</v>
      </c>
      <c r="J20974" s="3" t="s">
        <v>2213</v>
      </c>
      <c r="K20974" s="3" t="s">
        <v>24</v>
      </c>
      <c r="L20974" s="3">
        <v>34.0</v>
      </c>
      <c r="M20974" s="3" t="s">
        <v>30</v>
      </c>
      <c r="N20974" s="3" t="s">
        <v>18542</v>
      </c>
      <c r="O20974" s="3" t="s">
        <v>4595</v>
      </c>
      <c r="P20974" s="4">
        <v>34088.0</v>
      </c>
      <c r="Q20974" s="3" t="s">
        <v>191</v>
      </c>
      <c r="S20974" s="3" t="s">
        <v>34</v>
      </c>
    </row>
    <row r="20975">
      <c r="A20975" s="2">
        <v>42318.71491898148</v>
      </c>
      <c r="B20975" s="3">
        <v>4.0</v>
      </c>
      <c r="C20975" s="3" t="s">
        <v>18475</v>
      </c>
      <c r="F20975" s="3">
        <v>2.0</v>
      </c>
      <c r="G20975" s="3">
        <v>14.0</v>
      </c>
      <c r="H20975" s="3" t="s">
        <v>18511</v>
      </c>
      <c r="I20975" s="3" t="s">
        <v>18512</v>
      </c>
      <c r="J20975" s="3" t="s">
        <v>2213</v>
      </c>
      <c r="K20975" s="3" t="s">
        <v>24</v>
      </c>
      <c r="L20975" s="3">
        <v>35.0</v>
      </c>
      <c r="M20975" s="3" t="s">
        <v>25</v>
      </c>
      <c r="N20975" s="3" t="s">
        <v>7652</v>
      </c>
      <c r="O20975" s="3" t="s">
        <v>454</v>
      </c>
      <c r="P20975" s="4">
        <v>20677.0</v>
      </c>
      <c r="Q20975" s="3" t="s">
        <v>169</v>
      </c>
      <c r="S20975" s="3" t="s">
        <v>34</v>
      </c>
    </row>
    <row r="20976">
      <c r="A20976" s="2">
        <v>42318.71491898148</v>
      </c>
      <c r="B20976" s="3">
        <v>4.0</v>
      </c>
      <c r="C20976" s="3" t="s">
        <v>18475</v>
      </c>
      <c r="F20976" s="3">
        <v>2.0</v>
      </c>
      <c r="G20976" s="3">
        <v>14.0</v>
      </c>
      <c r="H20976" s="3" t="s">
        <v>18511</v>
      </c>
      <c r="I20976" s="3" t="s">
        <v>18512</v>
      </c>
      <c r="J20976" s="3" t="s">
        <v>2213</v>
      </c>
      <c r="K20976" s="3" t="s">
        <v>24</v>
      </c>
      <c r="L20976" s="3">
        <v>36.0</v>
      </c>
      <c r="M20976" s="3" t="s">
        <v>30</v>
      </c>
      <c r="N20976" s="3" t="s">
        <v>18543</v>
      </c>
      <c r="O20976" s="3" t="s">
        <v>919</v>
      </c>
      <c r="P20976" s="4">
        <v>24335.0</v>
      </c>
      <c r="Q20976" s="3" t="s">
        <v>33</v>
      </c>
      <c r="S20976" s="3" t="s">
        <v>34</v>
      </c>
    </row>
    <row r="20977">
      <c r="A20977" s="2">
        <v>42318.71491898148</v>
      </c>
      <c r="B20977" s="3">
        <v>4.0</v>
      </c>
      <c r="C20977" s="3" t="s">
        <v>18475</v>
      </c>
      <c r="F20977" s="3">
        <v>2.0</v>
      </c>
      <c r="G20977" s="3">
        <v>14.0</v>
      </c>
      <c r="H20977" s="3" t="s">
        <v>18511</v>
      </c>
      <c r="I20977" s="3" t="s">
        <v>18512</v>
      </c>
      <c r="J20977" s="3" t="s">
        <v>2213</v>
      </c>
      <c r="K20977" s="3" t="s">
        <v>24</v>
      </c>
      <c r="L20977" s="3">
        <v>37.0</v>
      </c>
      <c r="M20977" s="3" t="s">
        <v>25</v>
      </c>
      <c r="N20977" s="3" t="s">
        <v>192</v>
      </c>
      <c r="O20977" s="3" t="s">
        <v>257</v>
      </c>
      <c r="P20977" s="4">
        <v>24847.0</v>
      </c>
      <c r="Q20977" s="3" t="s">
        <v>43</v>
      </c>
      <c r="S20977" s="3" t="s">
        <v>34</v>
      </c>
    </row>
    <row r="20978">
      <c r="A20978" s="2">
        <v>42318.71491898148</v>
      </c>
      <c r="B20978" s="3">
        <v>4.0</v>
      </c>
      <c r="C20978" s="3" t="s">
        <v>18475</v>
      </c>
      <c r="F20978" s="3">
        <v>2.0</v>
      </c>
      <c r="G20978" s="3">
        <v>14.0</v>
      </c>
      <c r="H20978" s="3" t="s">
        <v>18511</v>
      </c>
      <c r="I20978" s="3" t="s">
        <v>18512</v>
      </c>
      <c r="J20978" s="3" t="s">
        <v>2213</v>
      </c>
      <c r="K20978" s="3" t="s">
        <v>24</v>
      </c>
      <c r="L20978" s="3">
        <v>38.0</v>
      </c>
      <c r="M20978" s="3" t="s">
        <v>30</v>
      </c>
      <c r="N20978" s="3" t="s">
        <v>18544</v>
      </c>
      <c r="O20978" s="3" t="s">
        <v>1876</v>
      </c>
      <c r="P20978" s="4">
        <v>20180.0</v>
      </c>
      <c r="Q20978" s="3" t="s">
        <v>33</v>
      </c>
      <c r="S20978" s="3" t="s">
        <v>34</v>
      </c>
    </row>
    <row r="20979">
      <c r="A20979" s="2">
        <v>42318.71491898148</v>
      </c>
      <c r="B20979" s="3">
        <v>4.0</v>
      </c>
      <c r="C20979" s="3" t="s">
        <v>18475</v>
      </c>
      <c r="F20979" s="3">
        <v>2.0</v>
      </c>
      <c r="G20979" s="3">
        <v>14.0</v>
      </c>
      <c r="H20979" s="3" t="s">
        <v>18511</v>
      </c>
      <c r="I20979" s="3" t="s">
        <v>18512</v>
      </c>
      <c r="J20979" s="3" t="s">
        <v>2213</v>
      </c>
      <c r="K20979" s="3" t="s">
        <v>24</v>
      </c>
      <c r="L20979" s="3">
        <v>39.0</v>
      </c>
      <c r="M20979" s="3" t="s">
        <v>25</v>
      </c>
      <c r="N20979" s="3" t="s">
        <v>18545</v>
      </c>
      <c r="O20979" s="3" t="s">
        <v>18546</v>
      </c>
      <c r="P20979" s="4">
        <v>28898.0</v>
      </c>
      <c r="Q20979" s="3" t="s">
        <v>110</v>
      </c>
      <c r="S20979" s="3" t="s">
        <v>34</v>
      </c>
    </row>
    <row r="20980">
      <c r="A20980" s="2">
        <v>42318.71491898148</v>
      </c>
      <c r="B20980" s="3">
        <v>4.0</v>
      </c>
      <c r="C20980" s="3" t="s">
        <v>18475</v>
      </c>
      <c r="F20980" s="3">
        <v>2.0</v>
      </c>
      <c r="G20980" s="3">
        <v>14.0</v>
      </c>
      <c r="H20980" s="3" t="s">
        <v>18511</v>
      </c>
      <c r="I20980" s="3" t="s">
        <v>18512</v>
      </c>
      <c r="J20980" s="3" t="s">
        <v>2213</v>
      </c>
      <c r="K20980" s="3" t="s">
        <v>24</v>
      </c>
      <c r="L20980" s="3">
        <v>40.0</v>
      </c>
      <c r="M20980" s="3" t="s">
        <v>30</v>
      </c>
      <c r="N20980" s="3" t="s">
        <v>9617</v>
      </c>
      <c r="O20980" s="3" t="s">
        <v>3280</v>
      </c>
      <c r="P20980" s="4">
        <v>24888.0</v>
      </c>
      <c r="Q20980" s="3" t="s">
        <v>132</v>
      </c>
      <c r="S20980" s="3" t="s">
        <v>34</v>
      </c>
    </row>
    <row r="20981">
      <c r="A20981" s="2">
        <v>42318.71491898148</v>
      </c>
      <c r="B20981" s="3">
        <v>4.0</v>
      </c>
      <c r="C20981" s="3" t="s">
        <v>18475</v>
      </c>
      <c r="F20981" s="3">
        <v>2.0</v>
      </c>
      <c r="G20981" s="3">
        <v>14.0</v>
      </c>
      <c r="H20981" s="3" t="s">
        <v>18511</v>
      </c>
      <c r="I20981" s="3" t="s">
        <v>18512</v>
      </c>
      <c r="J20981" s="3" t="s">
        <v>2213</v>
      </c>
      <c r="K20981" s="3" t="s">
        <v>24</v>
      </c>
      <c r="L20981" s="3">
        <v>41.0</v>
      </c>
      <c r="M20981" s="3" t="s">
        <v>25</v>
      </c>
      <c r="N20981" s="3" t="s">
        <v>2762</v>
      </c>
      <c r="O20981" s="3" t="s">
        <v>530</v>
      </c>
      <c r="P20981" s="4">
        <v>19991.0</v>
      </c>
      <c r="Q20981" s="3" t="s">
        <v>75</v>
      </c>
      <c r="S20981" s="3" t="s">
        <v>34</v>
      </c>
    </row>
    <row r="20982">
      <c r="A20982" s="2">
        <v>42318.71491898148</v>
      </c>
      <c r="B20982" s="3">
        <v>4.0</v>
      </c>
      <c r="C20982" s="3" t="s">
        <v>18475</v>
      </c>
      <c r="F20982" s="3">
        <v>2.0</v>
      </c>
      <c r="G20982" s="3">
        <v>14.0</v>
      </c>
      <c r="H20982" s="3" t="s">
        <v>18511</v>
      </c>
      <c r="I20982" s="3" t="s">
        <v>18512</v>
      </c>
      <c r="J20982" s="3" t="s">
        <v>2213</v>
      </c>
      <c r="K20982" s="3" t="s">
        <v>24</v>
      </c>
      <c r="L20982" s="3">
        <v>42.0</v>
      </c>
      <c r="M20982" s="3" t="s">
        <v>30</v>
      </c>
      <c r="N20982" s="3" t="s">
        <v>13226</v>
      </c>
      <c r="O20982" s="3" t="s">
        <v>4572</v>
      </c>
      <c r="P20982" s="4">
        <v>22929.0</v>
      </c>
      <c r="Q20982" s="3" t="s">
        <v>33</v>
      </c>
      <c r="S20982" s="3" t="s">
        <v>34</v>
      </c>
    </row>
    <row r="20983">
      <c r="A20983" s="2">
        <v>42318.71491898148</v>
      </c>
      <c r="B20983" s="3">
        <v>4.0</v>
      </c>
      <c r="C20983" s="3" t="s">
        <v>18475</v>
      </c>
      <c r="F20983" s="3">
        <v>2.0</v>
      </c>
      <c r="G20983" s="3">
        <v>14.0</v>
      </c>
      <c r="H20983" s="3" t="s">
        <v>18511</v>
      </c>
      <c r="I20983" s="3" t="s">
        <v>18512</v>
      </c>
      <c r="J20983" s="3" t="s">
        <v>2213</v>
      </c>
      <c r="K20983" s="3" t="s">
        <v>24</v>
      </c>
      <c r="L20983" s="3">
        <v>43.0</v>
      </c>
      <c r="M20983" s="3" t="s">
        <v>25</v>
      </c>
      <c r="N20983" s="3" t="s">
        <v>3044</v>
      </c>
      <c r="O20983" s="3" t="s">
        <v>8126</v>
      </c>
      <c r="P20983" s="4">
        <v>14033.0</v>
      </c>
      <c r="Q20983" s="3" t="s">
        <v>105</v>
      </c>
      <c r="S20983" s="3" t="s">
        <v>34</v>
      </c>
    </row>
    <row r="20984">
      <c r="A20984" s="2">
        <v>42318.71491898148</v>
      </c>
      <c r="B20984" s="3">
        <v>4.0</v>
      </c>
      <c r="C20984" s="3" t="s">
        <v>18475</v>
      </c>
      <c r="F20984" s="3">
        <v>2.0</v>
      </c>
      <c r="G20984" s="3">
        <v>14.0</v>
      </c>
      <c r="H20984" s="3" t="s">
        <v>18511</v>
      </c>
      <c r="I20984" s="3" t="s">
        <v>18512</v>
      </c>
      <c r="J20984" s="3" t="s">
        <v>2213</v>
      </c>
      <c r="K20984" s="3" t="s">
        <v>24</v>
      </c>
      <c r="L20984" s="3">
        <v>44.0</v>
      </c>
      <c r="M20984" s="3" t="s">
        <v>30</v>
      </c>
      <c r="N20984" s="3" t="s">
        <v>18547</v>
      </c>
      <c r="O20984" s="3" t="s">
        <v>18548</v>
      </c>
      <c r="P20984" s="4">
        <v>31730.0</v>
      </c>
      <c r="Q20984" s="3" t="s">
        <v>40</v>
      </c>
      <c r="S20984" s="3" t="s">
        <v>34</v>
      </c>
    </row>
    <row r="20985">
      <c r="A20985" s="2">
        <v>42318.71491898148</v>
      </c>
      <c r="B20985" s="3">
        <v>4.0</v>
      </c>
      <c r="C20985" s="3" t="s">
        <v>18475</v>
      </c>
      <c r="F20985" s="3">
        <v>2.0</v>
      </c>
      <c r="G20985" s="3">
        <v>14.0</v>
      </c>
      <c r="H20985" s="3" t="s">
        <v>18511</v>
      </c>
      <c r="I20985" s="3" t="s">
        <v>18512</v>
      </c>
      <c r="J20985" s="3" t="s">
        <v>2213</v>
      </c>
      <c r="K20985" s="3" t="s">
        <v>24</v>
      </c>
      <c r="L20985" s="3">
        <v>45.0</v>
      </c>
      <c r="M20985" s="3" t="s">
        <v>25</v>
      </c>
      <c r="N20985" s="3" t="s">
        <v>18549</v>
      </c>
      <c r="O20985" s="3" t="s">
        <v>2150</v>
      </c>
      <c r="P20985" s="4">
        <v>15038.0</v>
      </c>
      <c r="Q20985" s="3" t="s">
        <v>145</v>
      </c>
      <c r="S20985" s="3" t="s">
        <v>34</v>
      </c>
    </row>
    <row r="20986">
      <c r="A20986" s="2">
        <v>42318.71491898148</v>
      </c>
      <c r="B20986" s="3">
        <v>4.0</v>
      </c>
      <c r="C20986" s="3" t="s">
        <v>18475</v>
      </c>
      <c r="F20986" s="3">
        <v>2.0</v>
      </c>
      <c r="G20986" s="3">
        <v>14.0</v>
      </c>
      <c r="H20986" s="3" t="s">
        <v>18511</v>
      </c>
      <c r="I20986" s="3" t="s">
        <v>18512</v>
      </c>
      <c r="J20986" s="3" t="s">
        <v>2213</v>
      </c>
      <c r="K20986" s="3" t="s">
        <v>24</v>
      </c>
      <c r="L20986" s="3">
        <v>46.0</v>
      </c>
      <c r="M20986" s="3" t="s">
        <v>30</v>
      </c>
      <c r="N20986" s="3" t="s">
        <v>1737</v>
      </c>
      <c r="O20986" s="3" t="s">
        <v>45</v>
      </c>
      <c r="P20986" s="4">
        <v>26804.0</v>
      </c>
      <c r="Q20986" s="3" t="s">
        <v>247</v>
      </c>
      <c r="S20986" s="3" t="s">
        <v>34</v>
      </c>
    </row>
    <row r="20987">
      <c r="A20987" s="2">
        <v>42318.71491898148</v>
      </c>
      <c r="B20987" s="3">
        <v>4.0</v>
      </c>
      <c r="C20987" s="3" t="s">
        <v>18475</v>
      </c>
      <c r="F20987" s="3">
        <v>2.0</v>
      </c>
      <c r="G20987" s="3">
        <v>14.0</v>
      </c>
      <c r="H20987" s="3" t="s">
        <v>18511</v>
      </c>
      <c r="I20987" s="3" t="s">
        <v>18512</v>
      </c>
      <c r="J20987" s="3" t="s">
        <v>2213</v>
      </c>
      <c r="K20987" s="3" t="s">
        <v>24</v>
      </c>
      <c r="L20987" s="3">
        <v>47.0</v>
      </c>
      <c r="M20987" s="3" t="s">
        <v>25</v>
      </c>
      <c r="N20987" s="3" t="s">
        <v>18550</v>
      </c>
      <c r="O20987" s="3" t="s">
        <v>1506</v>
      </c>
      <c r="P20987" s="4">
        <v>20904.0</v>
      </c>
      <c r="Q20987" s="3" t="s">
        <v>145</v>
      </c>
      <c r="S20987" s="3" t="s">
        <v>34</v>
      </c>
    </row>
    <row r="20988">
      <c r="A20988" s="2">
        <v>42318.71491898148</v>
      </c>
      <c r="B20988" s="3">
        <v>4.0</v>
      </c>
      <c r="C20988" s="3" t="s">
        <v>18475</v>
      </c>
      <c r="F20988" s="3">
        <v>3.0</v>
      </c>
      <c r="G20988" s="3">
        <v>9.0</v>
      </c>
      <c r="H20988" s="3" t="s">
        <v>18551</v>
      </c>
      <c r="I20988" s="3" t="s">
        <v>18552</v>
      </c>
      <c r="J20988" s="3" t="s">
        <v>4475</v>
      </c>
      <c r="K20988" s="3" t="s">
        <v>272</v>
      </c>
      <c r="L20988" s="3">
        <v>1.0</v>
      </c>
      <c r="M20988" s="3" t="s">
        <v>25</v>
      </c>
      <c r="N20988" s="3" t="s">
        <v>18553</v>
      </c>
      <c r="O20988" s="3" t="s">
        <v>18554</v>
      </c>
      <c r="P20988" s="4">
        <v>19963.0</v>
      </c>
      <c r="Q20988" s="3" t="s">
        <v>86</v>
      </c>
      <c r="S20988" s="3" t="s">
        <v>34</v>
      </c>
    </row>
    <row r="20989">
      <c r="A20989" s="2">
        <v>42318.71491898148</v>
      </c>
      <c r="B20989" s="3">
        <v>4.0</v>
      </c>
      <c r="C20989" s="3" t="s">
        <v>18475</v>
      </c>
      <c r="F20989" s="3">
        <v>3.0</v>
      </c>
      <c r="G20989" s="3">
        <v>9.0</v>
      </c>
      <c r="H20989" s="3" t="s">
        <v>18551</v>
      </c>
      <c r="I20989" s="3" t="s">
        <v>18552</v>
      </c>
      <c r="J20989" s="3" t="s">
        <v>4475</v>
      </c>
      <c r="K20989" s="3" t="s">
        <v>24</v>
      </c>
      <c r="L20989" s="3">
        <v>2.0</v>
      </c>
      <c r="M20989" s="3" t="s">
        <v>30</v>
      </c>
      <c r="N20989" s="3" t="s">
        <v>18555</v>
      </c>
      <c r="O20989" s="3" t="s">
        <v>4987</v>
      </c>
      <c r="P20989" s="4">
        <v>33956.0</v>
      </c>
      <c r="Q20989" s="3" t="s">
        <v>247</v>
      </c>
      <c r="S20989" s="3" t="s">
        <v>34</v>
      </c>
    </row>
    <row r="20990">
      <c r="A20990" s="2">
        <v>42318.71491898148</v>
      </c>
      <c r="B20990" s="3">
        <v>4.0</v>
      </c>
      <c r="C20990" s="3" t="s">
        <v>18475</v>
      </c>
      <c r="F20990" s="3">
        <v>3.0</v>
      </c>
      <c r="G20990" s="3">
        <v>9.0</v>
      </c>
      <c r="H20990" s="3" t="s">
        <v>18551</v>
      </c>
      <c r="I20990" s="3" t="s">
        <v>18552</v>
      </c>
      <c r="J20990" s="3" t="s">
        <v>4475</v>
      </c>
      <c r="K20990" s="3" t="s">
        <v>24</v>
      </c>
      <c r="L20990" s="3">
        <v>3.0</v>
      </c>
      <c r="M20990" s="3" t="s">
        <v>25</v>
      </c>
      <c r="N20990" s="3" t="s">
        <v>18556</v>
      </c>
      <c r="O20990" s="3" t="s">
        <v>5060</v>
      </c>
      <c r="P20990" s="4">
        <v>24469.0</v>
      </c>
      <c r="Q20990" s="3" t="s">
        <v>40</v>
      </c>
      <c r="S20990" s="3" t="s">
        <v>34</v>
      </c>
    </row>
    <row r="20991">
      <c r="A20991" s="2">
        <v>42318.71491898148</v>
      </c>
      <c r="B20991" s="3">
        <v>4.0</v>
      </c>
      <c r="C20991" s="3" t="s">
        <v>18475</v>
      </c>
      <c r="F20991" s="3">
        <v>3.0</v>
      </c>
      <c r="G20991" s="3">
        <v>9.0</v>
      </c>
      <c r="H20991" s="3" t="s">
        <v>18551</v>
      </c>
      <c r="I20991" s="3" t="s">
        <v>18552</v>
      </c>
      <c r="J20991" s="3" t="s">
        <v>4475</v>
      </c>
      <c r="K20991" s="3" t="s">
        <v>24</v>
      </c>
      <c r="L20991" s="3">
        <v>4.0</v>
      </c>
      <c r="M20991" s="3" t="s">
        <v>30</v>
      </c>
      <c r="N20991" s="3" t="s">
        <v>18557</v>
      </c>
      <c r="O20991" s="3" t="s">
        <v>3788</v>
      </c>
      <c r="P20991" s="4">
        <v>19790.0</v>
      </c>
      <c r="Q20991" s="3" t="s">
        <v>1955</v>
      </c>
      <c r="S20991" s="3" t="s">
        <v>34</v>
      </c>
    </row>
    <row r="20992">
      <c r="A20992" s="2">
        <v>42318.71491898148</v>
      </c>
      <c r="B20992" s="3">
        <v>4.0</v>
      </c>
      <c r="C20992" s="3" t="s">
        <v>18475</v>
      </c>
      <c r="F20992" s="3">
        <v>3.0</v>
      </c>
      <c r="G20992" s="3">
        <v>9.0</v>
      </c>
      <c r="H20992" s="3" t="s">
        <v>18551</v>
      </c>
      <c r="I20992" s="3" t="s">
        <v>18552</v>
      </c>
      <c r="J20992" s="3" t="s">
        <v>4475</v>
      </c>
      <c r="K20992" s="3" t="s">
        <v>24</v>
      </c>
      <c r="L20992" s="3">
        <v>5.0</v>
      </c>
      <c r="M20992" s="3" t="s">
        <v>25</v>
      </c>
      <c r="N20992" s="3" t="s">
        <v>18558</v>
      </c>
      <c r="O20992" s="3" t="s">
        <v>18559</v>
      </c>
      <c r="P20992" s="4">
        <v>17479.0</v>
      </c>
      <c r="Q20992" s="3" t="s">
        <v>86</v>
      </c>
      <c r="S20992" s="3" t="s">
        <v>29</v>
      </c>
    </row>
    <row r="20993">
      <c r="A20993" s="2">
        <v>42318.71491898148</v>
      </c>
      <c r="B20993" s="3">
        <v>4.0</v>
      </c>
      <c r="C20993" s="3" t="s">
        <v>18475</v>
      </c>
      <c r="F20993" s="3">
        <v>3.0</v>
      </c>
      <c r="G20993" s="3">
        <v>9.0</v>
      </c>
      <c r="H20993" s="3" t="s">
        <v>18551</v>
      </c>
      <c r="I20993" s="3" t="s">
        <v>18552</v>
      </c>
      <c r="J20993" s="3" t="s">
        <v>4475</v>
      </c>
      <c r="K20993" s="3" t="s">
        <v>24</v>
      </c>
      <c r="L20993" s="3">
        <v>6.0</v>
      </c>
      <c r="M20993" s="3" t="s">
        <v>30</v>
      </c>
      <c r="N20993" s="3" t="s">
        <v>18560</v>
      </c>
      <c r="O20993" s="3" t="s">
        <v>323</v>
      </c>
      <c r="P20993" s="4">
        <v>21038.0</v>
      </c>
      <c r="Q20993" s="3" t="s">
        <v>75</v>
      </c>
      <c r="S20993" s="3" t="s">
        <v>34</v>
      </c>
    </row>
    <row r="20994">
      <c r="A20994" s="2">
        <v>42318.71491898148</v>
      </c>
      <c r="B20994" s="3">
        <v>4.0</v>
      </c>
      <c r="C20994" s="3" t="s">
        <v>18475</v>
      </c>
      <c r="F20994" s="3">
        <v>3.0</v>
      </c>
      <c r="G20994" s="3">
        <v>9.0</v>
      </c>
      <c r="H20994" s="3" t="s">
        <v>18551</v>
      </c>
      <c r="I20994" s="3" t="s">
        <v>18552</v>
      </c>
      <c r="J20994" s="3" t="s">
        <v>4475</v>
      </c>
      <c r="K20994" s="3" t="s">
        <v>24</v>
      </c>
      <c r="L20994" s="3">
        <v>7.0</v>
      </c>
      <c r="M20994" s="3" t="s">
        <v>25</v>
      </c>
      <c r="N20994" s="3" t="s">
        <v>3941</v>
      </c>
      <c r="O20994" s="3" t="s">
        <v>18561</v>
      </c>
      <c r="P20994" s="4">
        <v>22637.0</v>
      </c>
      <c r="Q20994" s="3" t="s">
        <v>132</v>
      </c>
      <c r="S20994" s="3" t="s">
        <v>34</v>
      </c>
    </row>
    <row r="20995">
      <c r="A20995" s="2">
        <v>42318.71491898148</v>
      </c>
      <c r="B20995" s="3">
        <v>4.0</v>
      </c>
      <c r="C20995" s="3" t="s">
        <v>18475</v>
      </c>
      <c r="F20995" s="3">
        <v>3.0</v>
      </c>
      <c r="G20995" s="3">
        <v>9.0</v>
      </c>
      <c r="H20995" s="3" t="s">
        <v>18551</v>
      </c>
      <c r="I20995" s="3" t="s">
        <v>18552</v>
      </c>
      <c r="J20995" s="3" t="s">
        <v>4475</v>
      </c>
      <c r="K20995" s="3" t="s">
        <v>24</v>
      </c>
      <c r="L20995" s="3">
        <v>8.0</v>
      </c>
      <c r="M20995" s="3" t="s">
        <v>30</v>
      </c>
      <c r="N20995" s="3" t="s">
        <v>13226</v>
      </c>
      <c r="O20995" s="3" t="s">
        <v>368</v>
      </c>
      <c r="P20995" s="4">
        <v>23684.0</v>
      </c>
      <c r="Q20995" s="3" t="s">
        <v>247</v>
      </c>
      <c r="S20995" s="3" t="s">
        <v>34</v>
      </c>
    </row>
    <row r="20996">
      <c r="A20996" s="2">
        <v>42318.71491898148</v>
      </c>
      <c r="B20996" s="3">
        <v>4.0</v>
      </c>
      <c r="C20996" s="3" t="s">
        <v>18475</v>
      </c>
      <c r="F20996" s="3">
        <v>3.0</v>
      </c>
      <c r="G20996" s="3">
        <v>9.0</v>
      </c>
      <c r="H20996" s="3" t="s">
        <v>18551</v>
      </c>
      <c r="I20996" s="3" t="s">
        <v>18552</v>
      </c>
      <c r="J20996" s="3" t="s">
        <v>4475</v>
      </c>
      <c r="K20996" s="3" t="s">
        <v>24</v>
      </c>
      <c r="L20996" s="3">
        <v>9.0</v>
      </c>
      <c r="M20996" s="3" t="s">
        <v>25</v>
      </c>
      <c r="N20996" s="3" t="s">
        <v>18562</v>
      </c>
      <c r="O20996" s="3" t="s">
        <v>1988</v>
      </c>
      <c r="P20996" s="4">
        <v>23083.0</v>
      </c>
      <c r="Q20996" s="3" t="s">
        <v>110</v>
      </c>
      <c r="S20996" s="3" t="s">
        <v>34</v>
      </c>
    </row>
    <row r="20997">
      <c r="A20997" s="2">
        <v>42318.71491898148</v>
      </c>
      <c r="B20997" s="3">
        <v>4.0</v>
      </c>
      <c r="C20997" s="3" t="s">
        <v>18475</v>
      </c>
      <c r="F20997" s="3">
        <v>3.0</v>
      </c>
      <c r="G20997" s="3">
        <v>9.0</v>
      </c>
      <c r="H20997" s="3" t="s">
        <v>18551</v>
      </c>
      <c r="I20997" s="3" t="s">
        <v>18552</v>
      </c>
      <c r="J20997" s="3" t="s">
        <v>4475</v>
      </c>
      <c r="K20997" s="3" t="s">
        <v>24</v>
      </c>
      <c r="L20997" s="3">
        <v>10.0</v>
      </c>
      <c r="M20997" s="3" t="s">
        <v>30</v>
      </c>
      <c r="N20997" s="3" t="s">
        <v>15121</v>
      </c>
      <c r="O20997" s="3" t="s">
        <v>215</v>
      </c>
      <c r="P20997" s="4">
        <v>25277.0</v>
      </c>
      <c r="Q20997" s="3" t="s">
        <v>115</v>
      </c>
      <c r="S20997" s="3" t="s">
        <v>34</v>
      </c>
    </row>
    <row r="20998">
      <c r="A20998" s="2">
        <v>42318.71491898148</v>
      </c>
      <c r="B20998" s="3">
        <v>4.0</v>
      </c>
      <c r="C20998" s="3" t="s">
        <v>18475</v>
      </c>
      <c r="F20998" s="3">
        <v>3.0</v>
      </c>
      <c r="G20998" s="3">
        <v>9.0</v>
      </c>
      <c r="H20998" s="3" t="s">
        <v>18551</v>
      </c>
      <c r="I20998" s="3" t="s">
        <v>18552</v>
      </c>
      <c r="J20998" s="3" t="s">
        <v>4475</v>
      </c>
      <c r="K20998" s="3" t="s">
        <v>24</v>
      </c>
      <c r="L20998" s="3">
        <v>11.0</v>
      </c>
      <c r="M20998" s="3" t="s">
        <v>25</v>
      </c>
      <c r="N20998" s="3" t="s">
        <v>18563</v>
      </c>
      <c r="O20998" s="3" t="s">
        <v>18479</v>
      </c>
      <c r="P20998" s="4">
        <v>23581.0</v>
      </c>
      <c r="Q20998" s="3" t="s">
        <v>247</v>
      </c>
      <c r="S20998" s="3" t="s">
        <v>34</v>
      </c>
    </row>
    <row r="20999">
      <c r="A20999" s="2">
        <v>42318.71491898148</v>
      </c>
      <c r="B20999" s="3">
        <v>4.0</v>
      </c>
      <c r="C20999" s="3" t="s">
        <v>18475</v>
      </c>
      <c r="F20999" s="3">
        <v>3.0</v>
      </c>
      <c r="G20999" s="3">
        <v>9.0</v>
      </c>
      <c r="H20999" s="3" t="s">
        <v>18551</v>
      </c>
      <c r="I20999" s="3" t="s">
        <v>18552</v>
      </c>
      <c r="J20999" s="3" t="s">
        <v>4475</v>
      </c>
      <c r="K20999" s="3" t="s">
        <v>24</v>
      </c>
      <c r="L20999" s="3">
        <v>12.0</v>
      </c>
      <c r="M20999" s="3" t="s">
        <v>30</v>
      </c>
      <c r="N20999" s="3" t="s">
        <v>18564</v>
      </c>
      <c r="O20999" s="3" t="s">
        <v>7724</v>
      </c>
      <c r="P20999" s="4">
        <v>22161.0</v>
      </c>
      <c r="Q20999" s="3" t="s">
        <v>169</v>
      </c>
      <c r="S20999" s="3" t="s">
        <v>34</v>
      </c>
    </row>
    <row r="21000">
      <c r="A21000" s="2">
        <v>42318.71491898148</v>
      </c>
      <c r="B21000" s="3">
        <v>4.0</v>
      </c>
      <c r="C21000" s="3" t="s">
        <v>18475</v>
      </c>
      <c r="F21000" s="3">
        <v>3.0</v>
      </c>
      <c r="G21000" s="3">
        <v>9.0</v>
      </c>
      <c r="H21000" s="3" t="s">
        <v>18551</v>
      </c>
      <c r="I21000" s="3" t="s">
        <v>18552</v>
      </c>
      <c r="J21000" s="3" t="s">
        <v>4475</v>
      </c>
      <c r="K21000" s="3" t="s">
        <v>24</v>
      </c>
      <c r="L21000" s="3">
        <v>13.0</v>
      </c>
      <c r="M21000" s="3" t="s">
        <v>25</v>
      </c>
      <c r="N21000" s="3" t="s">
        <v>18565</v>
      </c>
      <c r="O21000" s="3" t="s">
        <v>1506</v>
      </c>
      <c r="P21000" s="4">
        <v>20480.0</v>
      </c>
      <c r="Q21000" s="3" t="s">
        <v>75</v>
      </c>
      <c r="S21000" s="3" t="s">
        <v>34</v>
      </c>
    </row>
    <row r="21001">
      <c r="A21001" s="2">
        <v>42318.71491898148</v>
      </c>
      <c r="B21001" s="3">
        <v>4.0</v>
      </c>
      <c r="C21001" s="3" t="s">
        <v>18475</v>
      </c>
      <c r="F21001" s="3">
        <v>3.0</v>
      </c>
      <c r="G21001" s="3">
        <v>9.0</v>
      </c>
      <c r="H21001" s="3" t="s">
        <v>18551</v>
      </c>
      <c r="I21001" s="3" t="s">
        <v>18552</v>
      </c>
      <c r="J21001" s="3" t="s">
        <v>4475</v>
      </c>
      <c r="K21001" s="3" t="s">
        <v>24</v>
      </c>
      <c r="L21001" s="3">
        <v>14.0</v>
      </c>
      <c r="M21001" s="3" t="s">
        <v>30</v>
      </c>
      <c r="N21001" s="3" t="s">
        <v>18566</v>
      </c>
      <c r="O21001" s="3" t="s">
        <v>215</v>
      </c>
      <c r="P21001" s="4">
        <v>27253.0</v>
      </c>
      <c r="Q21001" s="3" t="s">
        <v>33</v>
      </c>
      <c r="S21001" s="3" t="s">
        <v>34</v>
      </c>
    </row>
    <row r="21002">
      <c r="A21002" s="2">
        <v>42318.71491898148</v>
      </c>
      <c r="B21002" s="3">
        <v>4.0</v>
      </c>
      <c r="C21002" s="3" t="s">
        <v>18475</v>
      </c>
      <c r="F21002" s="3">
        <v>3.0</v>
      </c>
      <c r="G21002" s="3">
        <v>9.0</v>
      </c>
      <c r="H21002" s="3" t="s">
        <v>18551</v>
      </c>
      <c r="I21002" s="3" t="s">
        <v>18552</v>
      </c>
      <c r="J21002" s="3" t="s">
        <v>4475</v>
      </c>
      <c r="K21002" s="3" t="s">
        <v>24</v>
      </c>
      <c r="L21002" s="3">
        <v>15.0</v>
      </c>
      <c r="M21002" s="3" t="s">
        <v>25</v>
      </c>
      <c r="N21002" s="3" t="s">
        <v>2271</v>
      </c>
      <c r="O21002" s="3" t="s">
        <v>15300</v>
      </c>
      <c r="P21002" s="4">
        <v>22588.0</v>
      </c>
      <c r="Q21002" s="3" t="s">
        <v>110</v>
      </c>
      <c r="S21002" s="3" t="s">
        <v>34</v>
      </c>
    </row>
    <row r="21003">
      <c r="A21003" s="2">
        <v>42318.71491898148</v>
      </c>
      <c r="B21003" s="3">
        <v>4.0</v>
      </c>
      <c r="C21003" s="3" t="s">
        <v>18475</v>
      </c>
      <c r="F21003" s="3">
        <v>3.0</v>
      </c>
      <c r="G21003" s="3">
        <v>9.0</v>
      </c>
      <c r="H21003" s="3" t="s">
        <v>18551</v>
      </c>
      <c r="I21003" s="3" t="s">
        <v>18552</v>
      </c>
      <c r="J21003" s="3" t="s">
        <v>4475</v>
      </c>
      <c r="K21003" s="3" t="s">
        <v>24</v>
      </c>
      <c r="L21003" s="3">
        <v>16.0</v>
      </c>
      <c r="M21003" s="3" t="s">
        <v>30</v>
      </c>
      <c r="N21003" s="3" t="s">
        <v>18567</v>
      </c>
      <c r="O21003" s="3" t="s">
        <v>18568</v>
      </c>
      <c r="P21003" s="4">
        <v>28788.0</v>
      </c>
      <c r="Q21003" s="3" t="s">
        <v>169</v>
      </c>
      <c r="S21003" s="3" t="s">
        <v>34</v>
      </c>
    </row>
    <row r="21004">
      <c r="A21004" s="2">
        <v>42318.71491898148</v>
      </c>
      <c r="B21004" s="3">
        <v>4.0</v>
      </c>
      <c r="C21004" s="3" t="s">
        <v>18475</v>
      </c>
      <c r="F21004" s="3">
        <v>3.0</v>
      </c>
      <c r="G21004" s="3">
        <v>9.0</v>
      </c>
      <c r="H21004" s="3" t="s">
        <v>18551</v>
      </c>
      <c r="I21004" s="3" t="s">
        <v>18552</v>
      </c>
      <c r="J21004" s="3" t="s">
        <v>4475</v>
      </c>
      <c r="K21004" s="3" t="s">
        <v>24</v>
      </c>
      <c r="L21004" s="3">
        <v>17.0</v>
      </c>
      <c r="M21004" s="3" t="s">
        <v>25</v>
      </c>
      <c r="N21004" s="3" t="s">
        <v>18569</v>
      </c>
      <c r="O21004" s="3" t="s">
        <v>1109</v>
      </c>
      <c r="P21004" s="4">
        <v>21490.0</v>
      </c>
      <c r="Q21004" s="3" t="s">
        <v>169</v>
      </c>
      <c r="S21004" s="3" t="s">
        <v>34</v>
      </c>
    </row>
    <row r="21005">
      <c r="A21005" s="2">
        <v>42318.71491898148</v>
      </c>
      <c r="B21005" s="3">
        <v>4.0</v>
      </c>
      <c r="C21005" s="3" t="s">
        <v>18475</v>
      </c>
      <c r="F21005" s="3">
        <v>3.0</v>
      </c>
      <c r="G21005" s="3">
        <v>9.0</v>
      </c>
      <c r="H21005" s="3" t="s">
        <v>18551</v>
      </c>
      <c r="I21005" s="3" t="s">
        <v>18552</v>
      </c>
      <c r="J21005" s="3" t="s">
        <v>4475</v>
      </c>
      <c r="K21005" s="3" t="s">
        <v>24</v>
      </c>
      <c r="L21005" s="3">
        <v>18.0</v>
      </c>
      <c r="M21005" s="3" t="s">
        <v>30</v>
      </c>
      <c r="N21005" s="3" t="s">
        <v>18480</v>
      </c>
      <c r="O21005" s="3" t="s">
        <v>697</v>
      </c>
      <c r="P21005" s="4">
        <v>24260.0</v>
      </c>
      <c r="Q21005" s="3" t="s">
        <v>132</v>
      </c>
      <c r="S21005" s="3" t="s">
        <v>34</v>
      </c>
    </row>
    <row r="21006">
      <c r="A21006" s="2">
        <v>42318.71491898148</v>
      </c>
      <c r="B21006" s="3">
        <v>4.0</v>
      </c>
      <c r="C21006" s="3" t="s">
        <v>18475</v>
      </c>
      <c r="F21006" s="3">
        <v>3.0</v>
      </c>
      <c r="G21006" s="3">
        <v>9.0</v>
      </c>
      <c r="H21006" s="3" t="s">
        <v>18551</v>
      </c>
      <c r="I21006" s="3" t="s">
        <v>18552</v>
      </c>
      <c r="J21006" s="3" t="s">
        <v>4475</v>
      </c>
      <c r="K21006" s="3" t="s">
        <v>24</v>
      </c>
      <c r="L21006" s="3">
        <v>19.0</v>
      </c>
      <c r="M21006" s="3" t="s">
        <v>25</v>
      </c>
      <c r="N21006" s="3" t="s">
        <v>18570</v>
      </c>
      <c r="O21006" s="3" t="s">
        <v>281</v>
      </c>
      <c r="P21006" s="4">
        <v>22347.0</v>
      </c>
      <c r="Q21006" s="3" t="s">
        <v>169</v>
      </c>
      <c r="S21006" s="3" t="s">
        <v>34</v>
      </c>
    </row>
    <row r="21007">
      <c r="A21007" s="2">
        <v>42318.71491898148</v>
      </c>
      <c r="B21007" s="3">
        <v>4.0</v>
      </c>
      <c r="C21007" s="3" t="s">
        <v>18475</v>
      </c>
      <c r="F21007" s="3">
        <v>3.0</v>
      </c>
      <c r="G21007" s="3">
        <v>9.0</v>
      </c>
      <c r="H21007" s="3" t="s">
        <v>18551</v>
      </c>
      <c r="I21007" s="3" t="s">
        <v>18552</v>
      </c>
      <c r="J21007" s="3" t="s">
        <v>4475</v>
      </c>
      <c r="K21007" s="3" t="s">
        <v>24</v>
      </c>
      <c r="L21007" s="3">
        <v>20.0</v>
      </c>
      <c r="M21007" s="3" t="s">
        <v>30</v>
      </c>
      <c r="N21007" s="3" t="s">
        <v>18571</v>
      </c>
      <c r="O21007" s="3" t="s">
        <v>18572</v>
      </c>
      <c r="P21007" s="4">
        <v>19575.0</v>
      </c>
      <c r="Q21007" s="3" t="s">
        <v>86</v>
      </c>
      <c r="S21007" s="3" t="s">
        <v>34</v>
      </c>
    </row>
    <row r="21008">
      <c r="A21008" s="2">
        <v>42318.71491898148</v>
      </c>
      <c r="B21008" s="3">
        <v>4.0</v>
      </c>
      <c r="C21008" s="3" t="s">
        <v>18475</v>
      </c>
      <c r="F21008" s="3">
        <v>3.0</v>
      </c>
      <c r="G21008" s="3">
        <v>9.0</v>
      </c>
      <c r="H21008" s="3" t="s">
        <v>18551</v>
      </c>
      <c r="I21008" s="3" t="s">
        <v>18552</v>
      </c>
      <c r="J21008" s="3" t="s">
        <v>4475</v>
      </c>
      <c r="K21008" s="3" t="s">
        <v>24</v>
      </c>
      <c r="L21008" s="3">
        <v>21.0</v>
      </c>
      <c r="M21008" s="3" t="s">
        <v>25</v>
      </c>
      <c r="N21008" s="3" t="s">
        <v>18573</v>
      </c>
      <c r="O21008" s="3" t="s">
        <v>2188</v>
      </c>
      <c r="P21008" s="4">
        <v>25470.0</v>
      </c>
      <c r="Q21008" s="3" t="s">
        <v>132</v>
      </c>
      <c r="S21008" s="3" t="s">
        <v>34</v>
      </c>
    </row>
    <row r="21009">
      <c r="A21009" s="2">
        <v>42318.71491898148</v>
      </c>
      <c r="B21009" s="3">
        <v>4.0</v>
      </c>
      <c r="C21009" s="3" t="s">
        <v>18475</v>
      </c>
      <c r="F21009" s="3">
        <v>3.0</v>
      </c>
      <c r="G21009" s="3">
        <v>9.0</v>
      </c>
      <c r="H21009" s="3" t="s">
        <v>18551</v>
      </c>
      <c r="I21009" s="3" t="s">
        <v>18552</v>
      </c>
      <c r="J21009" s="3" t="s">
        <v>4475</v>
      </c>
      <c r="K21009" s="3" t="s">
        <v>24</v>
      </c>
      <c r="L21009" s="3">
        <v>22.0</v>
      </c>
      <c r="M21009" s="3" t="s">
        <v>30</v>
      </c>
      <c r="N21009" s="3" t="s">
        <v>18574</v>
      </c>
      <c r="O21009" s="3" t="s">
        <v>375</v>
      </c>
      <c r="P21009" s="4">
        <v>20303.0</v>
      </c>
      <c r="Q21009" s="3" t="s">
        <v>110</v>
      </c>
      <c r="S21009" s="3" t="s">
        <v>34</v>
      </c>
    </row>
    <row r="21010">
      <c r="A21010" s="2">
        <v>42318.71491898148</v>
      </c>
      <c r="B21010" s="3">
        <v>4.0</v>
      </c>
      <c r="C21010" s="3" t="s">
        <v>18475</v>
      </c>
      <c r="F21010" s="3">
        <v>3.0</v>
      </c>
      <c r="G21010" s="3">
        <v>9.0</v>
      </c>
      <c r="H21010" s="3" t="s">
        <v>18551</v>
      </c>
      <c r="I21010" s="3" t="s">
        <v>18552</v>
      </c>
      <c r="J21010" s="3" t="s">
        <v>4475</v>
      </c>
      <c r="K21010" s="3" t="s">
        <v>24</v>
      </c>
      <c r="L21010" s="3">
        <v>23.0</v>
      </c>
      <c r="M21010" s="3" t="s">
        <v>25</v>
      </c>
      <c r="N21010" s="3" t="s">
        <v>18575</v>
      </c>
      <c r="O21010" s="3" t="s">
        <v>8053</v>
      </c>
      <c r="P21010" s="4">
        <v>24512.0</v>
      </c>
      <c r="Q21010" s="3" t="s">
        <v>110</v>
      </c>
      <c r="S21010" s="3" t="s">
        <v>34</v>
      </c>
    </row>
    <row r="21011">
      <c r="A21011" s="2">
        <v>42318.71491898148</v>
      </c>
      <c r="B21011" s="3">
        <v>4.0</v>
      </c>
      <c r="C21011" s="3" t="s">
        <v>18475</v>
      </c>
      <c r="F21011" s="3">
        <v>3.0</v>
      </c>
      <c r="G21011" s="3">
        <v>9.0</v>
      </c>
      <c r="H21011" s="3" t="s">
        <v>18551</v>
      </c>
      <c r="I21011" s="3" t="s">
        <v>18552</v>
      </c>
      <c r="J21011" s="3" t="s">
        <v>4475</v>
      </c>
      <c r="K21011" s="3" t="s">
        <v>24</v>
      </c>
      <c r="L21011" s="3">
        <v>24.0</v>
      </c>
      <c r="M21011" s="3" t="s">
        <v>30</v>
      </c>
      <c r="N21011" s="3" t="s">
        <v>18576</v>
      </c>
      <c r="O21011" s="3" t="s">
        <v>283</v>
      </c>
      <c r="P21011" s="4">
        <v>26594.0</v>
      </c>
      <c r="Q21011" s="3" t="s">
        <v>169</v>
      </c>
      <c r="S21011" s="3" t="s">
        <v>34</v>
      </c>
    </row>
    <row r="21012">
      <c r="A21012" s="2">
        <v>42318.71491898148</v>
      </c>
      <c r="B21012" s="3">
        <v>4.0</v>
      </c>
      <c r="C21012" s="3" t="s">
        <v>18475</v>
      </c>
      <c r="F21012" s="3">
        <v>3.0</v>
      </c>
      <c r="G21012" s="3">
        <v>9.0</v>
      </c>
      <c r="H21012" s="3" t="s">
        <v>18551</v>
      </c>
      <c r="I21012" s="3" t="s">
        <v>18552</v>
      </c>
      <c r="J21012" s="3" t="s">
        <v>4475</v>
      </c>
      <c r="K21012" s="3" t="s">
        <v>24</v>
      </c>
      <c r="L21012" s="3">
        <v>25.0</v>
      </c>
      <c r="M21012" s="3" t="s">
        <v>25</v>
      </c>
      <c r="N21012" s="3" t="s">
        <v>18577</v>
      </c>
      <c r="O21012" s="3" t="s">
        <v>18578</v>
      </c>
      <c r="P21012" s="4">
        <v>17928.0</v>
      </c>
      <c r="Q21012" s="3" t="s">
        <v>86</v>
      </c>
      <c r="S21012" s="3" t="s">
        <v>34</v>
      </c>
    </row>
    <row r="21013">
      <c r="A21013" s="2">
        <v>42318.71491898148</v>
      </c>
      <c r="B21013" s="3">
        <v>4.0</v>
      </c>
      <c r="C21013" s="3" t="s">
        <v>18475</v>
      </c>
      <c r="F21013" s="3">
        <v>3.0</v>
      </c>
      <c r="G21013" s="3">
        <v>9.0</v>
      </c>
      <c r="H21013" s="3" t="s">
        <v>18551</v>
      </c>
      <c r="I21013" s="3" t="s">
        <v>18552</v>
      </c>
      <c r="J21013" s="3" t="s">
        <v>4475</v>
      </c>
      <c r="K21013" s="3" t="s">
        <v>24</v>
      </c>
      <c r="L21013" s="3">
        <v>26.0</v>
      </c>
      <c r="M21013" s="3" t="s">
        <v>30</v>
      </c>
      <c r="N21013" s="3" t="s">
        <v>18579</v>
      </c>
      <c r="O21013" s="3" t="s">
        <v>18580</v>
      </c>
      <c r="P21013" s="4">
        <v>18445.0</v>
      </c>
      <c r="Q21013" s="3" t="s">
        <v>105</v>
      </c>
      <c r="S21013" s="3" t="s">
        <v>34</v>
      </c>
    </row>
    <row r="21014">
      <c r="A21014" s="2">
        <v>42318.71491898148</v>
      </c>
      <c r="B21014" s="3">
        <v>4.0</v>
      </c>
      <c r="C21014" s="3" t="s">
        <v>18475</v>
      </c>
      <c r="F21014" s="3">
        <v>3.0</v>
      </c>
      <c r="G21014" s="3">
        <v>9.0</v>
      </c>
      <c r="H21014" s="3" t="s">
        <v>18551</v>
      </c>
      <c r="I21014" s="3" t="s">
        <v>18552</v>
      </c>
      <c r="J21014" s="3" t="s">
        <v>4475</v>
      </c>
      <c r="K21014" s="3" t="s">
        <v>24</v>
      </c>
      <c r="L21014" s="3">
        <v>27.0</v>
      </c>
      <c r="M21014" s="3" t="s">
        <v>25</v>
      </c>
      <c r="N21014" s="3" t="s">
        <v>18581</v>
      </c>
      <c r="O21014" s="3" t="s">
        <v>2150</v>
      </c>
      <c r="P21014" s="4">
        <v>20258.0</v>
      </c>
      <c r="Q21014" s="3" t="s">
        <v>37</v>
      </c>
      <c r="S21014" s="3" t="s">
        <v>34</v>
      </c>
    </row>
    <row r="21015">
      <c r="A21015" s="2">
        <v>42318.71491898148</v>
      </c>
      <c r="B21015" s="3">
        <v>4.0</v>
      </c>
      <c r="C21015" s="3" t="s">
        <v>18475</v>
      </c>
      <c r="F21015" s="3">
        <v>3.0</v>
      </c>
      <c r="G21015" s="3">
        <v>9.0</v>
      </c>
      <c r="H21015" s="3" t="s">
        <v>18551</v>
      </c>
      <c r="I21015" s="3" t="s">
        <v>18552</v>
      </c>
      <c r="J21015" s="3" t="s">
        <v>4475</v>
      </c>
      <c r="K21015" s="3" t="s">
        <v>24</v>
      </c>
      <c r="L21015" s="3">
        <v>28.0</v>
      </c>
      <c r="M21015" s="3" t="s">
        <v>30</v>
      </c>
      <c r="N21015" s="3" t="s">
        <v>18582</v>
      </c>
      <c r="O21015" s="3" t="s">
        <v>18583</v>
      </c>
      <c r="P21015" s="4">
        <v>21394.0</v>
      </c>
      <c r="Q21015" s="3" t="s">
        <v>49</v>
      </c>
      <c r="S21015" s="3" t="s">
        <v>34</v>
      </c>
    </row>
    <row r="21016">
      <c r="A21016" s="2">
        <v>42318.71491898148</v>
      </c>
      <c r="B21016" s="3">
        <v>4.0</v>
      </c>
      <c r="C21016" s="3" t="s">
        <v>18475</v>
      </c>
      <c r="F21016" s="3">
        <v>3.0</v>
      </c>
      <c r="G21016" s="3">
        <v>9.0</v>
      </c>
      <c r="H21016" s="3" t="s">
        <v>18551</v>
      </c>
      <c r="I21016" s="3" t="s">
        <v>18552</v>
      </c>
      <c r="J21016" s="3" t="s">
        <v>4475</v>
      </c>
      <c r="K21016" s="3" t="s">
        <v>24</v>
      </c>
      <c r="L21016" s="3">
        <v>29.0</v>
      </c>
      <c r="M21016" s="3" t="s">
        <v>25</v>
      </c>
      <c r="N21016" s="3" t="s">
        <v>18584</v>
      </c>
      <c r="O21016" s="3" t="s">
        <v>18585</v>
      </c>
      <c r="P21016" s="4">
        <v>25353.0</v>
      </c>
      <c r="Q21016" s="3" t="s">
        <v>43</v>
      </c>
      <c r="S21016" s="3" t="s">
        <v>34</v>
      </c>
    </row>
    <row r="21017">
      <c r="A21017" s="2">
        <v>42318.71491898148</v>
      </c>
      <c r="B21017" s="3">
        <v>4.0</v>
      </c>
      <c r="C21017" s="3" t="s">
        <v>18475</v>
      </c>
      <c r="F21017" s="3">
        <v>3.0</v>
      </c>
      <c r="G21017" s="3">
        <v>9.0</v>
      </c>
      <c r="H21017" s="3" t="s">
        <v>18551</v>
      </c>
      <c r="I21017" s="3" t="s">
        <v>18552</v>
      </c>
      <c r="J21017" s="3" t="s">
        <v>4475</v>
      </c>
      <c r="K21017" s="3" t="s">
        <v>24</v>
      </c>
      <c r="L21017" s="3">
        <v>30.0</v>
      </c>
      <c r="M21017" s="3" t="s">
        <v>30</v>
      </c>
      <c r="N21017" s="3" t="s">
        <v>18586</v>
      </c>
      <c r="O21017" s="3" t="s">
        <v>279</v>
      </c>
      <c r="P21017" s="4">
        <v>24778.0</v>
      </c>
      <c r="Q21017" s="3" t="s">
        <v>247</v>
      </c>
      <c r="S21017" s="3" t="s">
        <v>34</v>
      </c>
    </row>
    <row r="21018">
      <c r="A21018" s="2">
        <v>42318.71491898148</v>
      </c>
      <c r="B21018" s="3">
        <v>4.0</v>
      </c>
      <c r="C21018" s="3" t="s">
        <v>18475</v>
      </c>
      <c r="F21018" s="3">
        <v>3.0</v>
      </c>
      <c r="G21018" s="3">
        <v>9.0</v>
      </c>
      <c r="H21018" s="3" t="s">
        <v>18551</v>
      </c>
      <c r="I21018" s="3" t="s">
        <v>18552</v>
      </c>
      <c r="J21018" s="3" t="s">
        <v>4475</v>
      </c>
      <c r="K21018" s="3" t="s">
        <v>24</v>
      </c>
      <c r="L21018" s="3">
        <v>31.0</v>
      </c>
      <c r="M21018" s="3" t="s">
        <v>25</v>
      </c>
      <c r="N21018" s="3" t="s">
        <v>18587</v>
      </c>
      <c r="O21018" s="3" t="s">
        <v>18588</v>
      </c>
      <c r="P21018" s="4">
        <v>23117.0</v>
      </c>
      <c r="Q21018" s="3" t="s">
        <v>75</v>
      </c>
      <c r="S21018" s="3" t="s">
        <v>34</v>
      </c>
    </row>
    <row r="21019">
      <c r="A21019" s="2">
        <v>42318.71491898148</v>
      </c>
      <c r="B21019" s="3">
        <v>4.0</v>
      </c>
      <c r="C21019" s="3" t="s">
        <v>18475</v>
      </c>
      <c r="F21019" s="3">
        <v>3.0</v>
      </c>
      <c r="G21019" s="3">
        <v>9.0</v>
      </c>
      <c r="H21019" s="3" t="s">
        <v>18551</v>
      </c>
      <c r="I21019" s="3" t="s">
        <v>18552</v>
      </c>
      <c r="J21019" s="3" t="s">
        <v>4475</v>
      </c>
      <c r="K21019" s="3" t="s">
        <v>24</v>
      </c>
      <c r="L21019" s="3">
        <v>32.0</v>
      </c>
      <c r="M21019" s="3" t="s">
        <v>30</v>
      </c>
      <c r="N21019" s="3" t="s">
        <v>9139</v>
      </c>
      <c r="O21019" s="3" t="s">
        <v>18034</v>
      </c>
      <c r="P21019" s="4">
        <v>33712.0</v>
      </c>
      <c r="Q21019" s="3" t="s">
        <v>153</v>
      </c>
      <c r="S21019" s="3" t="s">
        <v>34</v>
      </c>
    </row>
    <row r="21020">
      <c r="A21020" s="2">
        <v>42318.71491898148</v>
      </c>
      <c r="B21020" s="3">
        <v>4.0</v>
      </c>
      <c r="C21020" s="3" t="s">
        <v>18475</v>
      </c>
      <c r="F21020" s="3">
        <v>3.0</v>
      </c>
      <c r="G21020" s="3">
        <v>9.0</v>
      </c>
      <c r="H21020" s="3" t="s">
        <v>18551</v>
      </c>
      <c r="I21020" s="3" t="s">
        <v>18552</v>
      </c>
      <c r="J21020" s="3" t="s">
        <v>4475</v>
      </c>
      <c r="K21020" s="3" t="s">
        <v>24</v>
      </c>
      <c r="L21020" s="3">
        <v>33.0</v>
      </c>
      <c r="M21020" s="3" t="s">
        <v>25</v>
      </c>
      <c r="N21020" s="3" t="s">
        <v>18589</v>
      </c>
      <c r="O21020" s="3" t="s">
        <v>8789</v>
      </c>
      <c r="P21020" s="4">
        <v>25034.0</v>
      </c>
      <c r="Q21020" s="3" t="s">
        <v>352</v>
      </c>
      <c r="S21020" s="3" t="s">
        <v>34</v>
      </c>
    </row>
    <row r="21021">
      <c r="A21021" s="2">
        <v>42318.71491898148</v>
      </c>
      <c r="B21021" s="3">
        <v>4.0</v>
      </c>
      <c r="C21021" s="3" t="s">
        <v>18475</v>
      </c>
      <c r="F21021" s="3">
        <v>3.0</v>
      </c>
      <c r="G21021" s="3">
        <v>9.0</v>
      </c>
      <c r="H21021" s="3" t="s">
        <v>18551</v>
      </c>
      <c r="I21021" s="3" t="s">
        <v>18552</v>
      </c>
      <c r="J21021" s="3" t="s">
        <v>4475</v>
      </c>
      <c r="K21021" s="3" t="s">
        <v>24</v>
      </c>
      <c r="L21021" s="3">
        <v>34.0</v>
      </c>
      <c r="M21021" s="3" t="s">
        <v>30</v>
      </c>
      <c r="N21021" s="3" t="s">
        <v>4798</v>
      </c>
      <c r="O21021" s="3" t="s">
        <v>487</v>
      </c>
      <c r="P21021" s="4">
        <v>23638.0</v>
      </c>
      <c r="Q21021" s="3" t="s">
        <v>132</v>
      </c>
      <c r="S21021" s="3" t="s">
        <v>34</v>
      </c>
    </row>
    <row r="21022">
      <c r="A21022" s="2">
        <v>42318.71491898148</v>
      </c>
      <c r="B21022" s="3">
        <v>4.0</v>
      </c>
      <c r="C21022" s="3" t="s">
        <v>18475</v>
      </c>
      <c r="F21022" s="3">
        <v>3.0</v>
      </c>
      <c r="G21022" s="3">
        <v>9.0</v>
      </c>
      <c r="H21022" s="3" t="s">
        <v>18551</v>
      </c>
      <c r="I21022" s="3" t="s">
        <v>18552</v>
      </c>
      <c r="J21022" s="3" t="s">
        <v>4475</v>
      </c>
      <c r="K21022" s="3" t="s">
        <v>24</v>
      </c>
      <c r="L21022" s="3">
        <v>35.0</v>
      </c>
      <c r="M21022" s="3" t="s">
        <v>25</v>
      </c>
      <c r="N21022" s="3" t="s">
        <v>18553</v>
      </c>
      <c r="O21022" s="3" t="s">
        <v>2192</v>
      </c>
      <c r="P21022" s="4">
        <v>23934.0</v>
      </c>
      <c r="Q21022" s="3" t="s">
        <v>75</v>
      </c>
      <c r="S21022" s="3" t="s">
        <v>34</v>
      </c>
    </row>
    <row r="21023">
      <c r="A21023" s="2">
        <v>42318.71491898148</v>
      </c>
      <c r="B21023" s="3">
        <v>4.0</v>
      </c>
      <c r="C21023" s="3" t="s">
        <v>18475</v>
      </c>
      <c r="F21023" s="3">
        <v>3.0</v>
      </c>
      <c r="G21023" s="3">
        <v>9.0</v>
      </c>
      <c r="H21023" s="3" t="s">
        <v>18551</v>
      </c>
      <c r="I21023" s="3" t="s">
        <v>18552</v>
      </c>
      <c r="J21023" s="3" t="s">
        <v>4475</v>
      </c>
      <c r="K21023" s="3" t="s">
        <v>24</v>
      </c>
      <c r="L21023" s="3">
        <v>36.0</v>
      </c>
      <c r="M21023" s="3" t="s">
        <v>30</v>
      </c>
      <c r="N21023" s="3" t="s">
        <v>18558</v>
      </c>
      <c r="O21023" s="3" t="s">
        <v>1227</v>
      </c>
      <c r="P21023" s="4">
        <v>31896.0</v>
      </c>
      <c r="Q21023" s="3" t="s">
        <v>40</v>
      </c>
      <c r="S21023" s="3" t="s">
        <v>34</v>
      </c>
    </row>
    <row r="21024">
      <c r="A21024" s="2">
        <v>42318.71491898148</v>
      </c>
      <c r="B21024" s="3">
        <v>4.0</v>
      </c>
      <c r="C21024" s="3" t="s">
        <v>18475</v>
      </c>
      <c r="F21024" s="3">
        <v>3.0</v>
      </c>
      <c r="G21024" s="3">
        <v>9.0</v>
      </c>
      <c r="H21024" s="3" t="s">
        <v>18551</v>
      </c>
      <c r="I21024" s="3" t="s">
        <v>18552</v>
      </c>
      <c r="J21024" s="3" t="s">
        <v>4475</v>
      </c>
      <c r="K21024" s="3" t="s">
        <v>24</v>
      </c>
      <c r="L21024" s="3">
        <v>37.0</v>
      </c>
      <c r="M21024" s="3" t="s">
        <v>25</v>
      </c>
      <c r="N21024" s="3" t="s">
        <v>7652</v>
      </c>
      <c r="O21024" s="3" t="s">
        <v>18590</v>
      </c>
      <c r="P21024" s="4">
        <v>26787.0</v>
      </c>
      <c r="Q21024" s="3" t="s">
        <v>247</v>
      </c>
      <c r="S21024" s="3" t="s">
        <v>34</v>
      </c>
    </row>
    <row r="21025">
      <c r="A21025" s="2">
        <v>42318.71491898148</v>
      </c>
      <c r="B21025" s="3">
        <v>4.0</v>
      </c>
      <c r="C21025" s="3" t="s">
        <v>18475</v>
      </c>
      <c r="F21025" s="3">
        <v>3.0</v>
      </c>
      <c r="G21025" s="3">
        <v>9.0</v>
      </c>
      <c r="H21025" s="3" t="s">
        <v>18551</v>
      </c>
      <c r="I21025" s="3" t="s">
        <v>18552</v>
      </c>
      <c r="J21025" s="3" t="s">
        <v>4475</v>
      </c>
      <c r="K21025" s="3" t="s">
        <v>24</v>
      </c>
      <c r="L21025" s="3">
        <v>38.0</v>
      </c>
      <c r="M21025" s="3" t="s">
        <v>30</v>
      </c>
      <c r="N21025" s="3" t="s">
        <v>457</v>
      </c>
      <c r="O21025" s="3" t="s">
        <v>448</v>
      </c>
      <c r="P21025" s="4">
        <v>31656.0</v>
      </c>
      <c r="Q21025" s="3" t="s">
        <v>132</v>
      </c>
      <c r="S21025" s="3" t="s">
        <v>34</v>
      </c>
    </row>
    <row r="21026">
      <c r="A21026" s="2">
        <v>42318.71491898148</v>
      </c>
      <c r="B21026" s="3">
        <v>4.0</v>
      </c>
      <c r="C21026" s="3" t="s">
        <v>18475</v>
      </c>
      <c r="F21026" s="3">
        <v>3.0</v>
      </c>
      <c r="G21026" s="3">
        <v>9.0</v>
      </c>
      <c r="H21026" s="3" t="s">
        <v>18551</v>
      </c>
      <c r="I21026" s="3" t="s">
        <v>18552</v>
      </c>
      <c r="J21026" s="3" t="s">
        <v>4475</v>
      </c>
      <c r="K21026" s="3" t="s">
        <v>24</v>
      </c>
      <c r="L21026" s="3">
        <v>39.0</v>
      </c>
      <c r="M21026" s="3" t="s">
        <v>25</v>
      </c>
      <c r="N21026" s="3" t="s">
        <v>11586</v>
      </c>
      <c r="O21026" s="3" t="s">
        <v>371</v>
      </c>
      <c r="P21026" s="4">
        <v>25197.0</v>
      </c>
      <c r="Q21026" s="3" t="s">
        <v>40</v>
      </c>
      <c r="S21026" s="3" t="s">
        <v>34</v>
      </c>
    </row>
    <row r="21027">
      <c r="A21027" s="2">
        <v>42318.71491898148</v>
      </c>
      <c r="B21027" s="3">
        <v>4.0</v>
      </c>
      <c r="C21027" s="3" t="s">
        <v>18475</v>
      </c>
      <c r="F21027" s="3">
        <v>3.0</v>
      </c>
      <c r="G21027" s="3">
        <v>9.0</v>
      </c>
      <c r="H21027" s="3" t="s">
        <v>18551</v>
      </c>
      <c r="I21027" s="3" t="s">
        <v>18552</v>
      </c>
      <c r="J21027" s="3" t="s">
        <v>4475</v>
      </c>
      <c r="K21027" s="3" t="s">
        <v>24</v>
      </c>
      <c r="L21027" s="3">
        <v>40.0</v>
      </c>
      <c r="M21027" s="3" t="s">
        <v>30</v>
      </c>
      <c r="N21027" s="3" t="s">
        <v>18591</v>
      </c>
      <c r="O21027" s="3" t="s">
        <v>329</v>
      </c>
      <c r="P21027" s="4">
        <v>25178.0</v>
      </c>
      <c r="Q21027" s="3" t="s">
        <v>1605</v>
      </c>
      <c r="S21027" s="3" t="s">
        <v>34</v>
      </c>
    </row>
    <row r="21028">
      <c r="A21028" s="2">
        <v>42318.71491898148</v>
      </c>
      <c r="B21028" s="3">
        <v>4.0</v>
      </c>
      <c r="C21028" s="3" t="s">
        <v>18475</v>
      </c>
      <c r="F21028" s="3">
        <v>3.0</v>
      </c>
      <c r="G21028" s="3">
        <v>9.0</v>
      </c>
      <c r="H21028" s="3" t="s">
        <v>18551</v>
      </c>
      <c r="I21028" s="3" t="s">
        <v>18552</v>
      </c>
      <c r="J21028" s="3" t="s">
        <v>4475</v>
      </c>
      <c r="K21028" s="3" t="s">
        <v>24</v>
      </c>
      <c r="L21028" s="3">
        <v>41.0</v>
      </c>
      <c r="M21028" s="3" t="s">
        <v>25</v>
      </c>
      <c r="N21028" s="3" t="s">
        <v>18592</v>
      </c>
      <c r="O21028" s="3" t="s">
        <v>119</v>
      </c>
      <c r="P21028" s="4">
        <v>31064.0</v>
      </c>
      <c r="Q21028" s="3" t="s">
        <v>79</v>
      </c>
      <c r="S21028" s="3" t="s">
        <v>34</v>
      </c>
    </row>
    <row r="21029">
      <c r="A21029" s="2">
        <v>42318.71491898148</v>
      </c>
      <c r="B21029" s="3">
        <v>4.0</v>
      </c>
      <c r="C21029" s="3" t="s">
        <v>18475</v>
      </c>
      <c r="F21029" s="3">
        <v>3.0</v>
      </c>
      <c r="G21029" s="3">
        <v>9.0</v>
      </c>
      <c r="H21029" s="3" t="s">
        <v>18551</v>
      </c>
      <c r="I21029" s="3" t="s">
        <v>18552</v>
      </c>
      <c r="J21029" s="3" t="s">
        <v>4475</v>
      </c>
      <c r="K21029" s="3" t="s">
        <v>24</v>
      </c>
      <c r="L21029" s="3">
        <v>42.0</v>
      </c>
      <c r="M21029" s="3" t="s">
        <v>30</v>
      </c>
      <c r="N21029" s="3" t="s">
        <v>6443</v>
      </c>
      <c r="O21029" s="3" t="s">
        <v>452</v>
      </c>
      <c r="P21029" s="4">
        <v>23613.0</v>
      </c>
      <c r="Q21029" s="3" t="s">
        <v>75</v>
      </c>
      <c r="S21029" s="3" t="s">
        <v>34</v>
      </c>
    </row>
    <row r="21030">
      <c r="A21030" s="2">
        <v>42318.71491898148</v>
      </c>
      <c r="B21030" s="3">
        <v>4.0</v>
      </c>
      <c r="C21030" s="3" t="s">
        <v>18475</v>
      </c>
      <c r="F21030" s="3">
        <v>3.0</v>
      </c>
      <c r="G21030" s="3">
        <v>9.0</v>
      </c>
      <c r="H21030" s="3" t="s">
        <v>18551</v>
      </c>
      <c r="I21030" s="3" t="s">
        <v>18552</v>
      </c>
      <c r="J21030" s="3" t="s">
        <v>4475</v>
      </c>
      <c r="K21030" s="3" t="s">
        <v>24</v>
      </c>
      <c r="L21030" s="3">
        <v>43.0</v>
      </c>
      <c r="M21030" s="3" t="s">
        <v>25</v>
      </c>
      <c r="N21030" s="3" t="s">
        <v>18483</v>
      </c>
      <c r="O21030" s="3" t="s">
        <v>18593</v>
      </c>
      <c r="P21030" s="4">
        <v>22237.0</v>
      </c>
      <c r="Q21030" s="3" t="s">
        <v>115</v>
      </c>
      <c r="S21030" s="3" t="s">
        <v>34</v>
      </c>
    </row>
    <row r="21031">
      <c r="A21031" s="2">
        <v>42318.71491898148</v>
      </c>
      <c r="B21031" s="3">
        <v>4.0</v>
      </c>
      <c r="C21031" s="3" t="s">
        <v>18475</v>
      </c>
      <c r="F21031" s="3">
        <v>3.0</v>
      </c>
      <c r="G21031" s="3">
        <v>9.0</v>
      </c>
      <c r="H21031" s="3" t="s">
        <v>18551</v>
      </c>
      <c r="I21031" s="3" t="s">
        <v>18552</v>
      </c>
      <c r="J21031" s="3" t="s">
        <v>4475</v>
      </c>
      <c r="K21031" s="3" t="s">
        <v>24</v>
      </c>
      <c r="L21031" s="3">
        <v>44.0</v>
      </c>
      <c r="M21031" s="3" t="s">
        <v>30</v>
      </c>
      <c r="N21031" s="3" t="s">
        <v>18594</v>
      </c>
      <c r="O21031" s="3" t="s">
        <v>3007</v>
      </c>
      <c r="P21031" s="4">
        <v>13983.0</v>
      </c>
      <c r="Q21031" s="3" t="s">
        <v>96</v>
      </c>
      <c r="S21031" s="3" t="s">
        <v>34</v>
      </c>
    </row>
    <row r="21032">
      <c r="A21032" s="2">
        <v>42318.71491898148</v>
      </c>
      <c r="B21032" s="3">
        <v>4.0</v>
      </c>
      <c r="C21032" s="3" t="s">
        <v>18475</v>
      </c>
      <c r="F21032" s="3">
        <v>3.0</v>
      </c>
      <c r="G21032" s="3">
        <v>9.0</v>
      </c>
      <c r="H21032" s="3" t="s">
        <v>18551</v>
      </c>
      <c r="I21032" s="3" t="s">
        <v>18552</v>
      </c>
      <c r="J21032" s="3" t="s">
        <v>4475</v>
      </c>
      <c r="K21032" s="3" t="s">
        <v>24</v>
      </c>
      <c r="L21032" s="3">
        <v>45.0</v>
      </c>
      <c r="M21032" s="3" t="s">
        <v>25</v>
      </c>
      <c r="N21032" s="3" t="s">
        <v>18595</v>
      </c>
      <c r="O21032" s="3" t="s">
        <v>1063</v>
      </c>
      <c r="P21032" s="4">
        <v>25076.0</v>
      </c>
      <c r="Q21032" s="3" t="s">
        <v>110</v>
      </c>
      <c r="S21032" s="3" t="s">
        <v>34</v>
      </c>
    </row>
    <row r="21033">
      <c r="A21033" s="2">
        <v>42318.71491898148</v>
      </c>
      <c r="B21033" s="3">
        <v>4.0</v>
      </c>
      <c r="C21033" s="3" t="s">
        <v>18475</v>
      </c>
      <c r="F21033" s="3">
        <v>3.0</v>
      </c>
      <c r="G21033" s="3">
        <v>9.0</v>
      </c>
      <c r="H21033" s="3" t="s">
        <v>18551</v>
      </c>
      <c r="I21033" s="3" t="s">
        <v>18552</v>
      </c>
      <c r="J21033" s="3" t="s">
        <v>4475</v>
      </c>
      <c r="K21033" s="3" t="s">
        <v>24</v>
      </c>
      <c r="L21033" s="3">
        <v>46.0</v>
      </c>
      <c r="M21033" s="3" t="s">
        <v>30</v>
      </c>
      <c r="N21033" s="3" t="s">
        <v>11659</v>
      </c>
      <c r="O21033" s="3" t="s">
        <v>225</v>
      </c>
      <c r="P21033" s="4">
        <v>22889.0</v>
      </c>
      <c r="Q21033" s="3" t="s">
        <v>1955</v>
      </c>
      <c r="S21033" s="3" t="s">
        <v>34</v>
      </c>
    </row>
    <row r="21034">
      <c r="A21034" s="2">
        <v>42318.71491898148</v>
      </c>
      <c r="B21034" s="3">
        <v>4.0</v>
      </c>
      <c r="C21034" s="3" t="s">
        <v>18475</v>
      </c>
      <c r="F21034" s="3">
        <v>3.0</v>
      </c>
      <c r="G21034" s="3">
        <v>9.0</v>
      </c>
      <c r="H21034" s="3" t="s">
        <v>18551</v>
      </c>
      <c r="I21034" s="3" t="s">
        <v>18552</v>
      </c>
      <c r="J21034" s="3" t="s">
        <v>4475</v>
      </c>
      <c r="K21034" s="3" t="s">
        <v>24</v>
      </c>
      <c r="L21034" s="3">
        <v>47.0</v>
      </c>
      <c r="M21034" s="3" t="s">
        <v>25</v>
      </c>
      <c r="N21034" s="3" t="s">
        <v>6391</v>
      </c>
      <c r="O21034" s="3" t="s">
        <v>15289</v>
      </c>
      <c r="P21034" s="4">
        <v>18494.0</v>
      </c>
      <c r="Q21034" s="3" t="s">
        <v>86</v>
      </c>
      <c r="S21034" s="3" t="s">
        <v>34</v>
      </c>
    </row>
    <row r="21035">
      <c r="A21035" s="2">
        <v>42318.71491898148</v>
      </c>
      <c r="B21035" s="3">
        <v>4.0</v>
      </c>
      <c r="C21035" s="3" t="s">
        <v>18475</v>
      </c>
      <c r="F21035" s="3">
        <v>4.0</v>
      </c>
      <c r="G21035" s="3">
        <v>13.0</v>
      </c>
      <c r="H21035" s="3" t="s">
        <v>18596</v>
      </c>
      <c r="I21035" s="3" t="s">
        <v>18597</v>
      </c>
      <c r="J21035" s="3" t="s">
        <v>674</v>
      </c>
      <c r="K21035" s="3" t="s">
        <v>272</v>
      </c>
      <c r="L21035" s="3">
        <v>1.0</v>
      </c>
      <c r="M21035" s="3" t="s">
        <v>25</v>
      </c>
      <c r="N21035" s="3" t="s">
        <v>1935</v>
      </c>
      <c r="O21035" s="3" t="s">
        <v>784</v>
      </c>
      <c r="P21035" s="4">
        <v>19059.0</v>
      </c>
      <c r="Q21035" s="3" t="s">
        <v>105</v>
      </c>
      <c r="S21035" s="3" t="s">
        <v>34</v>
      </c>
    </row>
    <row r="21036">
      <c r="A21036" s="2">
        <v>42318.71491898148</v>
      </c>
      <c r="B21036" s="3">
        <v>4.0</v>
      </c>
      <c r="C21036" s="3" t="s">
        <v>18475</v>
      </c>
      <c r="F21036" s="3">
        <v>4.0</v>
      </c>
      <c r="G21036" s="3">
        <v>13.0</v>
      </c>
      <c r="H21036" s="3" t="s">
        <v>18596</v>
      </c>
      <c r="I21036" s="3" t="s">
        <v>18597</v>
      </c>
      <c r="J21036" s="3" t="s">
        <v>674</v>
      </c>
      <c r="K21036" s="3" t="s">
        <v>24</v>
      </c>
      <c r="L21036" s="3">
        <v>2.0</v>
      </c>
      <c r="M21036" s="3" t="s">
        <v>30</v>
      </c>
      <c r="N21036" s="3" t="s">
        <v>18598</v>
      </c>
      <c r="O21036" s="3" t="s">
        <v>57</v>
      </c>
      <c r="P21036" s="4">
        <v>26541.0</v>
      </c>
      <c r="Q21036" s="3" t="s">
        <v>60</v>
      </c>
      <c r="S21036" s="3" t="s">
        <v>34</v>
      </c>
    </row>
    <row r="21037">
      <c r="A21037" s="2">
        <v>42318.71491898148</v>
      </c>
      <c r="B21037" s="3">
        <v>4.0</v>
      </c>
      <c r="C21037" s="3" t="s">
        <v>18475</v>
      </c>
      <c r="F21037" s="3">
        <v>4.0</v>
      </c>
      <c r="G21037" s="3">
        <v>13.0</v>
      </c>
      <c r="H21037" s="3" t="s">
        <v>18596</v>
      </c>
      <c r="I21037" s="3" t="s">
        <v>18597</v>
      </c>
      <c r="J21037" s="3" t="s">
        <v>674</v>
      </c>
      <c r="K21037" s="3" t="s">
        <v>24</v>
      </c>
      <c r="L21037" s="3">
        <v>3.0</v>
      </c>
      <c r="M21037" s="3" t="s">
        <v>25</v>
      </c>
      <c r="N21037" s="3" t="s">
        <v>18599</v>
      </c>
      <c r="O21037" s="3" t="s">
        <v>1102</v>
      </c>
      <c r="P21037" s="4">
        <v>18367.0</v>
      </c>
      <c r="Q21037" s="3" t="s">
        <v>105</v>
      </c>
      <c r="S21037" s="3" t="s">
        <v>34</v>
      </c>
    </row>
    <row r="21038">
      <c r="A21038" s="2">
        <v>42318.71491898148</v>
      </c>
      <c r="B21038" s="3">
        <v>4.0</v>
      </c>
      <c r="C21038" s="3" t="s">
        <v>18475</v>
      </c>
      <c r="F21038" s="3">
        <v>4.0</v>
      </c>
      <c r="G21038" s="3">
        <v>13.0</v>
      </c>
      <c r="H21038" s="3" t="s">
        <v>18596</v>
      </c>
      <c r="I21038" s="3" t="s">
        <v>18597</v>
      </c>
      <c r="J21038" s="3" t="s">
        <v>674</v>
      </c>
      <c r="K21038" s="3" t="s">
        <v>24</v>
      </c>
      <c r="L21038" s="3">
        <v>4.0</v>
      </c>
      <c r="M21038" s="3" t="s">
        <v>30</v>
      </c>
      <c r="N21038" s="3" t="s">
        <v>14061</v>
      </c>
      <c r="O21038" s="3" t="s">
        <v>112</v>
      </c>
      <c r="P21038" s="4">
        <v>20003.0</v>
      </c>
      <c r="Q21038" s="3" t="s">
        <v>113</v>
      </c>
      <c r="S21038" s="3" t="s">
        <v>34</v>
      </c>
    </row>
    <row r="21039">
      <c r="A21039" s="2">
        <v>42318.71491898148</v>
      </c>
      <c r="B21039" s="3">
        <v>4.0</v>
      </c>
      <c r="C21039" s="3" t="s">
        <v>18475</v>
      </c>
      <c r="F21039" s="3">
        <v>4.0</v>
      </c>
      <c r="G21039" s="3">
        <v>13.0</v>
      </c>
      <c r="H21039" s="3" t="s">
        <v>18596</v>
      </c>
      <c r="I21039" s="3" t="s">
        <v>18597</v>
      </c>
      <c r="J21039" s="3" t="s">
        <v>674</v>
      </c>
      <c r="K21039" s="3" t="s">
        <v>24</v>
      </c>
      <c r="L21039" s="3">
        <v>5.0</v>
      </c>
      <c r="M21039" s="3" t="s">
        <v>25</v>
      </c>
      <c r="N21039" s="3" t="s">
        <v>3836</v>
      </c>
      <c r="O21039" s="3" t="s">
        <v>59</v>
      </c>
      <c r="P21039" s="4">
        <v>18706.0</v>
      </c>
      <c r="Q21039" s="3" t="s">
        <v>72</v>
      </c>
      <c r="S21039" s="3" t="s">
        <v>34</v>
      </c>
    </row>
    <row r="21040">
      <c r="A21040" s="2">
        <v>42318.71491898148</v>
      </c>
      <c r="B21040" s="3">
        <v>4.0</v>
      </c>
      <c r="C21040" s="3" t="s">
        <v>18475</v>
      </c>
      <c r="F21040" s="3">
        <v>4.0</v>
      </c>
      <c r="G21040" s="3">
        <v>13.0</v>
      </c>
      <c r="H21040" s="3" t="s">
        <v>18596</v>
      </c>
      <c r="I21040" s="3" t="s">
        <v>18597</v>
      </c>
      <c r="J21040" s="3" t="s">
        <v>674</v>
      </c>
      <c r="K21040" s="3" t="s">
        <v>24</v>
      </c>
      <c r="L21040" s="3">
        <v>6.0</v>
      </c>
      <c r="M21040" s="3" t="s">
        <v>30</v>
      </c>
      <c r="N21040" s="3" t="s">
        <v>18600</v>
      </c>
      <c r="O21040" s="3" t="s">
        <v>329</v>
      </c>
      <c r="P21040" s="4">
        <v>23662.0</v>
      </c>
      <c r="Q21040" s="3" t="s">
        <v>712</v>
      </c>
      <c r="S21040" s="3" t="s">
        <v>34</v>
      </c>
    </row>
    <row r="21041">
      <c r="A21041" s="2">
        <v>42318.71491898148</v>
      </c>
      <c r="B21041" s="3">
        <v>4.0</v>
      </c>
      <c r="C21041" s="3" t="s">
        <v>18475</v>
      </c>
      <c r="F21041" s="3">
        <v>4.0</v>
      </c>
      <c r="G21041" s="3">
        <v>13.0</v>
      </c>
      <c r="H21041" s="3" t="s">
        <v>18596</v>
      </c>
      <c r="I21041" s="3" t="s">
        <v>18597</v>
      </c>
      <c r="J21041" s="3" t="s">
        <v>674</v>
      </c>
      <c r="K21041" s="3" t="s">
        <v>24</v>
      </c>
      <c r="L21041" s="3">
        <v>7.0</v>
      </c>
      <c r="M21041" s="3" t="s">
        <v>25</v>
      </c>
      <c r="N21041" s="3" t="s">
        <v>3516</v>
      </c>
      <c r="O21041" s="3" t="s">
        <v>297</v>
      </c>
      <c r="P21041" s="4">
        <v>28528.0</v>
      </c>
      <c r="Q21041" s="3" t="s">
        <v>132</v>
      </c>
      <c r="S21041" s="3" t="s">
        <v>34</v>
      </c>
    </row>
    <row r="21042">
      <c r="A21042" s="2">
        <v>42318.71491898148</v>
      </c>
      <c r="B21042" s="3">
        <v>4.0</v>
      </c>
      <c r="C21042" s="3" t="s">
        <v>18475</v>
      </c>
      <c r="F21042" s="3">
        <v>4.0</v>
      </c>
      <c r="G21042" s="3">
        <v>13.0</v>
      </c>
      <c r="H21042" s="3" t="s">
        <v>18596</v>
      </c>
      <c r="I21042" s="3" t="s">
        <v>18597</v>
      </c>
      <c r="J21042" s="3" t="s">
        <v>674</v>
      </c>
      <c r="K21042" s="3" t="s">
        <v>24</v>
      </c>
      <c r="L21042" s="3">
        <v>8.0</v>
      </c>
      <c r="M21042" s="3" t="s">
        <v>30</v>
      </c>
      <c r="N21042" s="3" t="s">
        <v>18601</v>
      </c>
      <c r="O21042" s="3" t="s">
        <v>527</v>
      </c>
      <c r="P21042" s="4">
        <v>27247.0</v>
      </c>
      <c r="Q21042" s="3" t="s">
        <v>132</v>
      </c>
      <c r="S21042" s="3" t="s">
        <v>34</v>
      </c>
    </row>
    <row r="21043">
      <c r="A21043" s="2">
        <v>42318.71491898148</v>
      </c>
      <c r="B21043" s="3">
        <v>4.0</v>
      </c>
      <c r="C21043" s="3" t="s">
        <v>18475</v>
      </c>
      <c r="F21043" s="3">
        <v>4.0</v>
      </c>
      <c r="G21043" s="3">
        <v>13.0</v>
      </c>
      <c r="H21043" s="3" t="s">
        <v>18596</v>
      </c>
      <c r="I21043" s="3" t="s">
        <v>18597</v>
      </c>
      <c r="J21043" s="3" t="s">
        <v>674</v>
      </c>
      <c r="K21043" s="3" t="s">
        <v>24</v>
      </c>
      <c r="L21043" s="3">
        <v>9.0</v>
      </c>
      <c r="M21043" s="3" t="s">
        <v>25</v>
      </c>
      <c r="N21043" s="3" t="s">
        <v>3438</v>
      </c>
      <c r="O21043" s="3" t="s">
        <v>956</v>
      </c>
      <c r="P21043" s="4">
        <v>28997.0</v>
      </c>
      <c r="Q21043" s="3" t="s">
        <v>247</v>
      </c>
      <c r="S21043" s="3" t="s">
        <v>34</v>
      </c>
    </row>
    <row r="21044">
      <c r="A21044" s="2">
        <v>42318.71491898148</v>
      </c>
      <c r="B21044" s="3">
        <v>4.0</v>
      </c>
      <c r="C21044" s="3" t="s">
        <v>18475</v>
      </c>
      <c r="F21044" s="3">
        <v>4.0</v>
      </c>
      <c r="G21044" s="3">
        <v>13.0</v>
      </c>
      <c r="H21044" s="3" t="s">
        <v>18596</v>
      </c>
      <c r="I21044" s="3" t="s">
        <v>18597</v>
      </c>
      <c r="J21044" s="3" t="s">
        <v>674</v>
      </c>
      <c r="K21044" s="3" t="s">
        <v>24</v>
      </c>
      <c r="L21044" s="3">
        <v>10.0</v>
      </c>
      <c r="M21044" s="3" t="s">
        <v>30</v>
      </c>
      <c r="N21044" s="3" t="s">
        <v>18602</v>
      </c>
      <c r="O21044" s="3" t="s">
        <v>2891</v>
      </c>
      <c r="P21044" s="4">
        <v>30807.0</v>
      </c>
      <c r="Q21044" s="3" t="s">
        <v>687</v>
      </c>
      <c r="S21044" s="3" t="s">
        <v>34</v>
      </c>
    </row>
    <row r="21045">
      <c r="A21045" s="2">
        <v>42318.71491898148</v>
      </c>
      <c r="B21045" s="3">
        <v>4.0</v>
      </c>
      <c r="C21045" s="3" t="s">
        <v>18475</v>
      </c>
      <c r="F21045" s="3">
        <v>4.0</v>
      </c>
      <c r="G21045" s="3">
        <v>13.0</v>
      </c>
      <c r="H21045" s="3" t="s">
        <v>18596</v>
      </c>
      <c r="I21045" s="3" t="s">
        <v>18597</v>
      </c>
      <c r="J21045" s="3" t="s">
        <v>674</v>
      </c>
      <c r="K21045" s="3" t="s">
        <v>24</v>
      </c>
      <c r="L21045" s="3">
        <v>11.0</v>
      </c>
      <c r="M21045" s="3" t="s">
        <v>25</v>
      </c>
      <c r="N21045" s="3" t="s">
        <v>18603</v>
      </c>
      <c r="O21045" s="3" t="s">
        <v>2453</v>
      </c>
      <c r="P21045" s="4">
        <v>29307.0</v>
      </c>
      <c r="Q21045" s="3" t="s">
        <v>40</v>
      </c>
      <c r="S21045" s="3" t="s">
        <v>34</v>
      </c>
    </row>
    <row r="21046">
      <c r="A21046" s="2">
        <v>42318.71491898148</v>
      </c>
      <c r="B21046" s="3">
        <v>4.0</v>
      </c>
      <c r="C21046" s="3" t="s">
        <v>18475</v>
      </c>
      <c r="F21046" s="3">
        <v>4.0</v>
      </c>
      <c r="G21046" s="3">
        <v>13.0</v>
      </c>
      <c r="H21046" s="3" t="s">
        <v>18596</v>
      </c>
      <c r="I21046" s="3" t="s">
        <v>18597</v>
      </c>
      <c r="J21046" s="3" t="s">
        <v>674</v>
      </c>
      <c r="K21046" s="3" t="s">
        <v>24</v>
      </c>
      <c r="L21046" s="3">
        <v>12.0</v>
      </c>
      <c r="M21046" s="3" t="s">
        <v>30</v>
      </c>
      <c r="N21046" s="3" t="s">
        <v>18604</v>
      </c>
      <c r="O21046" s="3" t="s">
        <v>1890</v>
      </c>
      <c r="P21046" s="4">
        <v>29869.0</v>
      </c>
      <c r="Q21046" s="3" t="s">
        <v>40</v>
      </c>
      <c r="S21046" s="3" t="s">
        <v>34</v>
      </c>
    </row>
    <row r="21047">
      <c r="A21047" s="2">
        <v>42318.71491898148</v>
      </c>
      <c r="B21047" s="3">
        <v>4.0</v>
      </c>
      <c r="C21047" s="3" t="s">
        <v>18475</v>
      </c>
      <c r="F21047" s="3">
        <v>4.0</v>
      </c>
      <c r="G21047" s="3">
        <v>13.0</v>
      </c>
      <c r="H21047" s="3" t="s">
        <v>18596</v>
      </c>
      <c r="I21047" s="3" t="s">
        <v>18597</v>
      </c>
      <c r="J21047" s="3" t="s">
        <v>674</v>
      </c>
      <c r="K21047" s="3" t="s">
        <v>24</v>
      </c>
      <c r="L21047" s="3">
        <v>13.0</v>
      </c>
      <c r="M21047" s="3" t="s">
        <v>25</v>
      </c>
      <c r="N21047" s="3" t="s">
        <v>7652</v>
      </c>
      <c r="O21047" s="3" t="s">
        <v>218</v>
      </c>
      <c r="P21047" s="4">
        <v>25086.0</v>
      </c>
      <c r="Q21047" s="3" t="s">
        <v>43</v>
      </c>
      <c r="S21047" s="3" t="s">
        <v>34</v>
      </c>
    </row>
    <row r="21048">
      <c r="A21048" s="2">
        <v>42318.71491898148</v>
      </c>
      <c r="B21048" s="3">
        <v>4.0</v>
      </c>
      <c r="C21048" s="3" t="s">
        <v>18475</v>
      </c>
      <c r="F21048" s="3">
        <v>4.0</v>
      </c>
      <c r="G21048" s="3">
        <v>13.0</v>
      </c>
      <c r="H21048" s="3" t="s">
        <v>18596</v>
      </c>
      <c r="I21048" s="3" t="s">
        <v>18597</v>
      </c>
      <c r="J21048" s="3" t="s">
        <v>674</v>
      </c>
      <c r="K21048" s="3" t="s">
        <v>24</v>
      </c>
      <c r="L21048" s="3">
        <v>14.0</v>
      </c>
      <c r="M21048" s="3" t="s">
        <v>30</v>
      </c>
      <c r="N21048" s="3" t="s">
        <v>18605</v>
      </c>
      <c r="O21048" s="3" t="s">
        <v>307</v>
      </c>
      <c r="P21048" s="4">
        <v>20644.0</v>
      </c>
      <c r="Q21048" s="3" t="s">
        <v>37</v>
      </c>
      <c r="S21048" s="3" t="s">
        <v>34</v>
      </c>
    </row>
    <row r="21049">
      <c r="A21049" s="2">
        <v>42318.71491898148</v>
      </c>
      <c r="B21049" s="3">
        <v>4.0</v>
      </c>
      <c r="C21049" s="3" t="s">
        <v>18475</v>
      </c>
      <c r="F21049" s="3">
        <v>4.0</v>
      </c>
      <c r="G21049" s="3">
        <v>13.0</v>
      </c>
      <c r="H21049" s="3" t="s">
        <v>18596</v>
      </c>
      <c r="I21049" s="3" t="s">
        <v>18597</v>
      </c>
      <c r="J21049" s="3" t="s">
        <v>674</v>
      </c>
      <c r="K21049" s="3" t="s">
        <v>24</v>
      </c>
      <c r="L21049" s="3">
        <v>15.0</v>
      </c>
      <c r="M21049" s="3" t="s">
        <v>25</v>
      </c>
      <c r="N21049" s="3" t="s">
        <v>18606</v>
      </c>
      <c r="O21049" s="3" t="s">
        <v>168</v>
      </c>
      <c r="P21049" s="4">
        <v>26999.0</v>
      </c>
      <c r="Q21049" s="3" t="s">
        <v>1605</v>
      </c>
      <c r="S21049" s="3" t="s">
        <v>34</v>
      </c>
    </row>
    <row r="21050">
      <c r="A21050" s="2">
        <v>42318.71491898148</v>
      </c>
      <c r="B21050" s="3">
        <v>4.0</v>
      </c>
      <c r="C21050" s="3" t="s">
        <v>18475</v>
      </c>
      <c r="F21050" s="3">
        <v>4.0</v>
      </c>
      <c r="G21050" s="3">
        <v>13.0</v>
      </c>
      <c r="H21050" s="3" t="s">
        <v>18596</v>
      </c>
      <c r="I21050" s="3" t="s">
        <v>18597</v>
      </c>
      <c r="J21050" s="3" t="s">
        <v>674</v>
      </c>
      <c r="K21050" s="3" t="s">
        <v>24</v>
      </c>
      <c r="L21050" s="3">
        <v>16.0</v>
      </c>
      <c r="M21050" s="3" t="s">
        <v>30</v>
      </c>
      <c r="N21050" s="3" t="s">
        <v>18607</v>
      </c>
      <c r="O21050" s="3" t="s">
        <v>1116</v>
      </c>
      <c r="P21050" s="4">
        <v>25654.0</v>
      </c>
      <c r="Q21050" s="3" t="s">
        <v>40</v>
      </c>
      <c r="S21050" s="3" t="s">
        <v>34</v>
      </c>
    </row>
    <row r="21051">
      <c r="A21051" s="2">
        <v>42318.71491898148</v>
      </c>
      <c r="B21051" s="3">
        <v>4.0</v>
      </c>
      <c r="C21051" s="3" t="s">
        <v>18475</v>
      </c>
      <c r="F21051" s="3">
        <v>4.0</v>
      </c>
      <c r="G21051" s="3">
        <v>13.0</v>
      </c>
      <c r="H21051" s="3" t="s">
        <v>18596</v>
      </c>
      <c r="I21051" s="3" t="s">
        <v>18597</v>
      </c>
      <c r="J21051" s="3" t="s">
        <v>674</v>
      </c>
      <c r="K21051" s="3" t="s">
        <v>24</v>
      </c>
      <c r="L21051" s="3">
        <v>17.0</v>
      </c>
      <c r="M21051" s="3" t="s">
        <v>25</v>
      </c>
      <c r="N21051" s="3" t="s">
        <v>2423</v>
      </c>
      <c r="O21051" s="3" t="s">
        <v>59</v>
      </c>
      <c r="P21051" s="4">
        <v>19730.0</v>
      </c>
      <c r="Q21051" s="3" t="s">
        <v>49</v>
      </c>
      <c r="S21051" s="3" t="s">
        <v>34</v>
      </c>
    </row>
    <row r="21052">
      <c r="A21052" s="2">
        <v>42318.71491898148</v>
      </c>
      <c r="B21052" s="3">
        <v>4.0</v>
      </c>
      <c r="C21052" s="3" t="s">
        <v>18475</v>
      </c>
      <c r="F21052" s="3">
        <v>4.0</v>
      </c>
      <c r="G21052" s="3">
        <v>13.0</v>
      </c>
      <c r="H21052" s="3" t="s">
        <v>18596</v>
      </c>
      <c r="I21052" s="3" t="s">
        <v>18597</v>
      </c>
      <c r="J21052" s="3" t="s">
        <v>674</v>
      </c>
      <c r="K21052" s="3" t="s">
        <v>24</v>
      </c>
      <c r="L21052" s="3">
        <v>18.0</v>
      </c>
      <c r="M21052" s="3" t="s">
        <v>30</v>
      </c>
      <c r="N21052" s="3" t="s">
        <v>18608</v>
      </c>
      <c r="O21052" s="3" t="s">
        <v>342</v>
      </c>
      <c r="P21052" s="4">
        <v>30189.0</v>
      </c>
      <c r="Q21052" s="3" t="s">
        <v>345</v>
      </c>
      <c r="S21052" s="3" t="s">
        <v>34</v>
      </c>
    </row>
    <row r="21053">
      <c r="A21053" s="2">
        <v>42318.71491898148</v>
      </c>
      <c r="B21053" s="3">
        <v>4.0</v>
      </c>
      <c r="C21053" s="3" t="s">
        <v>18475</v>
      </c>
      <c r="F21053" s="3">
        <v>4.0</v>
      </c>
      <c r="G21053" s="3">
        <v>13.0</v>
      </c>
      <c r="H21053" s="3" t="s">
        <v>18596</v>
      </c>
      <c r="I21053" s="3" t="s">
        <v>18597</v>
      </c>
      <c r="J21053" s="3" t="s">
        <v>674</v>
      </c>
      <c r="K21053" s="3" t="s">
        <v>24</v>
      </c>
      <c r="L21053" s="3">
        <v>19.0</v>
      </c>
      <c r="M21053" s="3" t="s">
        <v>25</v>
      </c>
      <c r="N21053" s="3" t="s">
        <v>12043</v>
      </c>
      <c r="O21053" s="3" t="s">
        <v>13829</v>
      </c>
      <c r="P21053" s="4">
        <v>21789.0</v>
      </c>
      <c r="Q21053" s="3" t="s">
        <v>40</v>
      </c>
      <c r="S21053" s="3" t="s">
        <v>34</v>
      </c>
    </row>
    <row r="21054">
      <c r="A21054" s="2">
        <v>42318.71491898148</v>
      </c>
      <c r="B21054" s="3">
        <v>4.0</v>
      </c>
      <c r="C21054" s="3" t="s">
        <v>18475</v>
      </c>
      <c r="F21054" s="3">
        <v>4.0</v>
      </c>
      <c r="G21054" s="3">
        <v>13.0</v>
      </c>
      <c r="H21054" s="3" t="s">
        <v>18596</v>
      </c>
      <c r="I21054" s="3" t="s">
        <v>18597</v>
      </c>
      <c r="J21054" s="3" t="s">
        <v>674</v>
      </c>
      <c r="K21054" s="3" t="s">
        <v>24</v>
      </c>
      <c r="L21054" s="3">
        <v>20.0</v>
      </c>
      <c r="M21054" s="3" t="s">
        <v>30</v>
      </c>
      <c r="N21054" s="3" t="s">
        <v>13591</v>
      </c>
      <c r="O21054" s="3" t="s">
        <v>225</v>
      </c>
      <c r="P21054" s="4">
        <v>22298.0</v>
      </c>
      <c r="Q21054" s="3" t="s">
        <v>72</v>
      </c>
      <c r="S21054" s="3" t="s">
        <v>34</v>
      </c>
    </row>
    <row r="21055">
      <c r="A21055" s="2">
        <v>42318.71491898148</v>
      </c>
      <c r="B21055" s="3">
        <v>4.0</v>
      </c>
      <c r="C21055" s="3" t="s">
        <v>18475</v>
      </c>
      <c r="F21055" s="3">
        <v>4.0</v>
      </c>
      <c r="G21055" s="3">
        <v>13.0</v>
      </c>
      <c r="H21055" s="3" t="s">
        <v>18596</v>
      </c>
      <c r="I21055" s="3" t="s">
        <v>18597</v>
      </c>
      <c r="J21055" s="3" t="s">
        <v>674</v>
      </c>
      <c r="K21055" s="3" t="s">
        <v>24</v>
      </c>
      <c r="L21055" s="3">
        <v>21.0</v>
      </c>
      <c r="M21055" s="3" t="s">
        <v>25</v>
      </c>
      <c r="N21055" s="3" t="s">
        <v>18609</v>
      </c>
      <c r="O21055" s="3" t="s">
        <v>16888</v>
      </c>
      <c r="P21055" s="4">
        <v>17405.0</v>
      </c>
      <c r="Q21055" s="3" t="s">
        <v>40</v>
      </c>
      <c r="S21055" s="3" t="s">
        <v>34</v>
      </c>
    </row>
    <row r="21056">
      <c r="A21056" s="2">
        <v>42318.71491898148</v>
      </c>
      <c r="B21056" s="3">
        <v>4.0</v>
      </c>
      <c r="C21056" s="3" t="s">
        <v>18475</v>
      </c>
      <c r="F21056" s="3">
        <v>4.0</v>
      </c>
      <c r="G21056" s="3">
        <v>13.0</v>
      </c>
      <c r="H21056" s="3" t="s">
        <v>18596</v>
      </c>
      <c r="I21056" s="3" t="s">
        <v>18597</v>
      </c>
      <c r="J21056" s="3" t="s">
        <v>674</v>
      </c>
      <c r="K21056" s="3" t="s">
        <v>24</v>
      </c>
      <c r="L21056" s="3">
        <v>22.0</v>
      </c>
      <c r="M21056" s="3" t="s">
        <v>30</v>
      </c>
      <c r="N21056" s="3" t="s">
        <v>1044</v>
      </c>
      <c r="O21056" s="3" t="s">
        <v>1890</v>
      </c>
      <c r="P21056" s="4">
        <v>31932.0</v>
      </c>
      <c r="Q21056" s="3" t="s">
        <v>40</v>
      </c>
      <c r="S21056" s="3" t="s">
        <v>34</v>
      </c>
    </row>
    <row r="21057">
      <c r="A21057" s="2">
        <v>42318.71491898148</v>
      </c>
      <c r="B21057" s="3">
        <v>4.0</v>
      </c>
      <c r="C21057" s="3" t="s">
        <v>18475</v>
      </c>
      <c r="F21057" s="3">
        <v>4.0</v>
      </c>
      <c r="G21057" s="3">
        <v>13.0</v>
      </c>
      <c r="H21057" s="3" t="s">
        <v>18596</v>
      </c>
      <c r="I21057" s="3" t="s">
        <v>18597</v>
      </c>
      <c r="J21057" s="3" t="s">
        <v>674</v>
      </c>
      <c r="K21057" s="3" t="s">
        <v>24</v>
      </c>
      <c r="L21057" s="3">
        <v>23.0</v>
      </c>
      <c r="M21057" s="3" t="s">
        <v>25</v>
      </c>
      <c r="N21057" s="3" t="s">
        <v>18610</v>
      </c>
      <c r="O21057" s="3" t="s">
        <v>95</v>
      </c>
      <c r="P21057" s="4">
        <v>24088.0</v>
      </c>
      <c r="Q21057" s="3" t="s">
        <v>40</v>
      </c>
      <c r="S21057" s="3" t="s">
        <v>34</v>
      </c>
    </row>
    <row r="21058">
      <c r="A21058" s="2">
        <v>42318.71491898148</v>
      </c>
      <c r="B21058" s="3">
        <v>4.0</v>
      </c>
      <c r="C21058" s="3" t="s">
        <v>18475</v>
      </c>
      <c r="F21058" s="3">
        <v>4.0</v>
      </c>
      <c r="G21058" s="3">
        <v>13.0</v>
      </c>
      <c r="H21058" s="3" t="s">
        <v>18596</v>
      </c>
      <c r="I21058" s="3" t="s">
        <v>18597</v>
      </c>
      <c r="J21058" s="3" t="s">
        <v>674</v>
      </c>
      <c r="K21058" s="3" t="s">
        <v>24</v>
      </c>
      <c r="L21058" s="3">
        <v>24.0</v>
      </c>
      <c r="M21058" s="3" t="s">
        <v>30</v>
      </c>
      <c r="N21058" s="3" t="s">
        <v>8522</v>
      </c>
      <c r="O21058" s="3" t="s">
        <v>249</v>
      </c>
      <c r="P21058" s="4">
        <v>27483.0</v>
      </c>
      <c r="Q21058" s="3" t="s">
        <v>132</v>
      </c>
      <c r="S21058" s="3" t="s">
        <v>34</v>
      </c>
    </row>
    <row r="21059">
      <c r="A21059" s="2">
        <v>42318.71491898148</v>
      </c>
      <c r="B21059" s="3">
        <v>4.0</v>
      </c>
      <c r="C21059" s="3" t="s">
        <v>18475</v>
      </c>
      <c r="F21059" s="3">
        <v>4.0</v>
      </c>
      <c r="G21059" s="3">
        <v>13.0</v>
      </c>
      <c r="H21059" s="3" t="s">
        <v>18596</v>
      </c>
      <c r="I21059" s="3" t="s">
        <v>18597</v>
      </c>
      <c r="J21059" s="3" t="s">
        <v>674</v>
      </c>
      <c r="K21059" s="3" t="s">
        <v>24</v>
      </c>
      <c r="L21059" s="3">
        <v>25.0</v>
      </c>
      <c r="M21059" s="3" t="s">
        <v>25</v>
      </c>
      <c r="N21059" s="3" t="s">
        <v>8508</v>
      </c>
      <c r="O21059" s="3" t="s">
        <v>200</v>
      </c>
      <c r="P21059" s="4">
        <v>24004.0</v>
      </c>
      <c r="Q21059" s="3" t="s">
        <v>528</v>
      </c>
      <c r="S21059" s="3" t="s">
        <v>34</v>
      </c>
    </row>
    <row r="21060">
      <c r="A21060" s="2">
        <v>42318.71491898148</v>
      </c>
      <c r="B21060" s="3">
        <v>4.0</v>
      </c>
      <c r="C21060" s="3" t="s">
        <v>18475</v>
      </c>
      <c r="F21060" s="3">
        <v>4.0</v>
      </c>
      <c r="G21060" s="3">
        <v>13.0</v>
      </c>
      <c r="H21060" s="3" t="s">
        <v>18596</v>
      </c>
      <c r="I21060" s="3" t="s">
        <v>18597</v>
      </c>
      <c r="J21060" s="3" t="s">
        <v>674</v>
      </c>
      <c r="K21060" s="3" t="s">
        <v>24</v>
      </c>
      <c r="L21060" s="3">
        <v>26.0</v>
      </c>
      <c r="M21060" s="3" t="s">
        <v>30</v>
      </c>
      <c r="N21060" s="3" t="s">
        <v>18558</v>
      </c>
      <c r="O21060" s="3" t="s">
        <v>18611</v>
      </c>
      <c r="P21060" s="4">
        <v>17383.0</v>
      </c>
      <c r="Q21060" s="3" t="s">
        <v>113</v>
      </c>
      <c r="S21060" s="3" t="s">
        <v>34</v>
      </c>
    </row>
    <row r="21061">
      <c r="A21061" s="2">
        <v>42318.71491898148</v>
      </c>
      <c r="B21061" s="3">
        <v>4.0</v>
      </c>
      <c r="C21061" s="3" t="s">
        <v>18475</v>
      </c>
      <c r="F21061" s="3">
        <v>4.0</v>
      </c>
      <c r="G21061" s="3">
        <v>13.0</v>
      </c>
      <c r="H21061" s="3" t="s">
        <v>18596</v>
      </c>
      <c r="I21061" s="3" t="s">
        <v>18597</v>
      </c>
      <c r="J21061" s="3" t="s">
        <v>674</v>
      </c>
      <c r="K21061" s="3" t="s">
        <v>24</v>
      </c>
      <c r="L21061" s="3">
        <v>27.0</v>
      </c>
      <c r="M21061" s="3" t="s">
        <v>25</v>
      </c>
      <c r="N21061" s="3" t="s">
        <v>1737</v>
      </c>
      <c r="O21061" s="3" t="s">
        <v>377</v>
      </c>
      <c r="P21061" s="4">
        <v>19829.0</v>
      </c>
      <c r="Q21061" s="3" t="s">
        <v>132</v>
      </c>
      <c r="S21061" s="3" t="s">
        <v>34</v>
      </c>
    </row>
    <row r="21062">
      <c r="A21062" s="2">
        <v>42318.71491898148</v>
      </c>
      <c r="B21062" s="3">
        <v>4.0</v>
      </c>
      <c r="C21062" s="3" t="s">
        <v>18475</v>
      </c>
      <c r="F21062" s="3">
        <v>4.0</v>
      </c>
      <c r="G21062" s="3">
        <v>13.0</v>
      </c>
      <c r="H21062" s="3" t="s">
        <v>18596</v>
      </c>
      <c r="I21062" s="3" t="s">
        <v>18597</v>
      </c>
      <c r="J21062" s="3" t="s">
        <v>674</v>
      </c>
      <c r="K21062" s="3" t="s">
        <v>24</v>
      </c>
      <c r="L21062" s="3">
        <v>28.0</v>
      </c>
      <c r="M21062" s="3" t="s">
        <v>30</v>
      </c>
      <c r="N21062" s="3" t="s">
        <v>8978</v>
      </c>
      <c r="O21062" s="3" t="s">
        <v>705</v>
      </c>
      <c r="P21062" s="4">
        <v>19235.0</v>
      </c>
      <c r="Q21062" s="3" t="s">
        <v>43</v>
      </c>
      <c r="S21062" s="3" t="s">
        <v>34</v>
      </c>
    </row>
    <row r="21063">
      <c r="A21063" s="2">
        <v>42318.71491898148</v>
      </c>
      <c r="B21063" s="3">
        <v>4.0</v>
      </c>
      <c r="C21063" s="3" t="s">
        <v>18475</v>
      </c>
      <c r="F21063" s="3">
        <v>4.0</v>
      </c>
      <c r="G21063" s="3">
        <v>13.0</v>
      </c>
      <c r="H21063" s="3" t="s">
        <v>18596</v>
      </c>
      <c r="I21063" s="3" t="s">
        <v>18597</v>
      </c>
      <c r="J21063" s="3" t="s">
        <v>674</v>
      </c>
      <c r="K21063" s="3" t="s">
        <v>24</v>
      </c>
      <c r="L21063" s="3">
        <v>29.0</v>
      </c>
      <c r="M21063" s="3" t="s">
        <v>25</v>
      </c>
      <c r="N21063" s="3" t="s">
        <v>18612</v>
      </c>
      <c r="O21063" s="3" t="s">
        <v>344</v>
      </c>
      <c r="P21063" s="4">
        <v>26837.0</v>
      </c>
      <c r="Q21063" s="3" t="s">
        <v>40</v>
      </c>
      <c r="S21063" s="3" t="s">
        <v>34</v>
      </c>
    </row>
    <row r="21064">
      <c r="A21064" s="2">
        <v>42318.71491898148</v>
      </c>
      <c r="B21064" s="3">
        <v>4.0</v>
      </c>
      <c r="C21064" s="3" t="s">
        <v>18475</v>
      </c>
      <c r="F21064" s="3">
        <v>4.0</v>
      </c>
      <c r="G21064" s="3">
        <v>13.0</v>
      </c>
      <c r="H21064" s="3" t="s">
        <v>18596</v>
      </c>
      <c r="I21064" s="3" t="s">
        <v>18597</v>
      </c>
      <c r="J21064" s="3" t="s">
        <v>674</v>
      </c>
      <c r="K21064" s="3" t="s">
        <v>24</v>
      </c>
      <c r="L21064" s="3">
        <v>30.0</v>
      </c>
      <c r="M21064" s="3" t="s">
        <v>30</v>
      </c>
      <c r="N21064" s="3" t="s">
        <v>18613</v>
      </c>
      <c r="O21064" s="3" t="s">
        <v>121</v>
      </c>
      <c r="P21064" s="4">
        <v>22883.0</v>
      </c>
      <c r="Q21064" s="3" t="s">
        <v>40</v>
      </c>
      <c r="S21064" s="3" t="s">
        <v>34</v>
      </c>
    </row>
    <row r="21065">
      <c r="A21065" s="2">
        <v>42318.71491898148</v>
      </c>
      <c r="B21065" s="3">
        <v>4.0</v>
      </c>
      <c r="C21065" s="3" t="s">
        <v>18475</v>
      </c>
      <c r="F21065" s="3">
        <v>4.0</v>
      </c>
      <c r="G21065" s="3">
        <v>13.0</v>
      </c>
      <c r="H21065" s="3" t="s">
        <v>18596</v>
      </c>
      <c r="I21065" s="3" t="s">
        <v>18597</v>
      </c>
      <c r="J21065" s="3" t="s">
        <v>674</v>
      </c>
      <c r="K21065" s="3" t="s">
        <v>24</v>
      </c>
      <c r="L21065" s="3">
        <v>31.0</v>
      </c>
      <c r="M21065" s="3" t="s">
        <v>25</v>
      </c>
      <c r="N21065" s="3" t="s">
        <v>3859</v>
      </c>
      <c r="O21065" s="3" t="s">
        <v>54</v>
      </c>
      <c r="P21065" s="4">
        <v>27706.0</v>
      </c>
      <c r="Q21065" s="3" t="s">
        <v>380</v>
      </c>
      <c r="S21065" s="3" t="s">
        <v>34</v>
      </c>
    </row>
    <row r="21066">
      <c r="A21066" s="2">
        <v>42318.71491898148</v>
      </c>
      <c r="B21066" s="3">
        <v>4.0</v>
      </c>
      <c r="C21066" s="3" t="s">
        <v>18475</v>
      </c>
      <c r="F21066" s="3">
        <v>4.0</v>
      </c>
      <c r="G21066" s="3">
        <v>13.0</v>
      </c>
      <c r="H21066" s="3" t="s">
        <v>18596</v>
      </c>
      <c r="I21066" s="3" t="s">
        <v>18597</v>
      </c>
      <c r="J21066" s="3" t="s">
        <v>674</v>
      </c>
      <c r="K21066" s="3" t="s">
        <v>24</v>
      </c>
      <c r="L21066" s="3">
        <v>32.0</v>
      </c>
      <c r="M21066" s="3" t="s">
        <v>30</v>
      </c>
      <c r="N21066" s="3" t="s">
        <v>425</v>
      </c>
      <c r="O21066" s="3" t="s">
        <v>18614</v>
      </c>
      <c r="P21066" s="4">
        <v>28076.0</v>
      </c>
      <c r="Q21066" s="3" t="s">
        <v>60</v>
      </c>
      <c r="S21066" s="3" t="s">
        <v>34</v>
      </c>
    </row>
    <row r="21067">
      <c r="A21067" s="2">
        <v>42318.71491898148</v>
      </c>
      <c r="B21067" s="3">
        <v>4.0</v>
      </c>
      <c r="C21067" s="3" t="s">
        <v>18475</v>
      </c>
      <c r="F21067" s="3">
        <v>4.0</v>
      </c>
      <c r="G21067" s="3">
        <v>13.0</v>
      </c>
      <c r="H21067" s="3" t="s">
        <v>18596</v>
      </c>
      <c r="I21067" s="3" t="s">
        <v>18597</v>
      </c>
      <c r="J21067" s="3" t="s">
        <v>674</v>
      </c>
      <c r="K21067" s="3" t="s">
        <v>24</v>
      </c>
      <c r="L21067" s="3">
        <v>33.0</v>
      </c>
      <c r="M21067" s="3" t="s">
        <v>25</v>
      </c>
      <c r="N21067" s="3" t="s">
        <v>18563</v>
      </c>
      <c r="O21067" s="3" t="s">
        <v>3111</v>
      </c>
      <c r="P21067" s="4">
        <v>30724.0</v>
      </c>
      <c r="Q21067" s="3" t="s">
        <v>132</v>
      </c>
      <c r="S21067" s="3" t="s">
        <v>34</v>
      </c>
    </row>
    <row r="21068">
      <c r="A21068" s="2">
        <v>42318.71491898148</v>
      </c>
      <c r="B21068" s="3">
        <v>4.0</v>
      </c>
      <c r="C21068" s="3" t="s">
        <v>18475</v>
      </c>
      <c r="F21068" s="3">
        <v>4.0</v>
      </c>
      <c r="G21068" s="3">
        <v>13.0</v>
      </c>
      <c r="H21068" s="3" t="s">
        <v>18596</v>
      </c>
      <c r="I21068" s="3" t="s">
        <v>18597</v>
      </c>
      <c r="J21068" s="3" t="s">
        <v>674</v>
      </c>
      <c r="K21068" s="3" t="s">
        <v>24</v>
      </c>
      <c r="L21068" s="3">
        <v>34.0</v>
      </c>
      <c r="M21068" s="3" t="s">
        <v>30</v>
      </c>
      <c r="N21068" s="3" t="s">
        <v>2418</v>
      </c>
      <c r="O21068" s="3" t="s">
        <v>697</v>
      </c>
      <c r="P21068" s="4">
        <v>31418.0</v>
      </c>
      <c r="Q21068" s="3" t="s">
        <v>169</v>
      </c>
      <c r="S21068" s="3" t="s">
        <v>34</v>
      </c>
    </row>
    <row r="21069">
      <c r="A21069" s="2">
        <v>42318.71491898148</v>
      </c>
      <c r="B21069" s="3">
        <v>4.0</v>
      </c>
      <c r="C21069" s="3" t="s">
        <v>18475</v>
      </c>
      <c r="F21069" s="3">
        <v>4.0</v>
      </c>
      <c r="G21069" s="3">
        <v>13.0</v>
      </c>
      <c r="H21069" s="3" t="s">
        <v>18596</v>
      </c>
      <c r="I21069" s="3" t="s">
        <v>18597</v>
      </c>
      <c r="J21069" s="3" t="s">
        <v>674</v>
      </c>
      <c r="K21069" s="3" t="s">
        <v>24</v>
      </c>
      <c r="L21069" s="3">
        <v>35.0</v>
      </c>
      <c r="M21069" s="3" t="s">
        <v>25</v>
      </c>
      <c r="N21069" s="3" t="s">
        <v>11659</v>
      </c>
      <c r="O21069" s="3" t="s">
        <v>862</v>
      </c>
      <c r="P21069" s="4">
        <v>32805.0</v>
      </c>
      <c r="Q21069" s="3" t="s">
        <v>40</v>
      </c>
      <c r="S21069" s="3" t="s">
        <v>34</v>
      </c>
    </row>
    <row r="21070">
      <c r="A21070" s="2">
        <v>42318.71491898148</v>
      </c>
      <c r="B21070" s="3">
        <v>4.0</v>
      </c>
      <c r="C21070" s="3" t="s">
        <v>18475</v>
      </c>
      <c r="F21070" s="3">
        <v>4.0</v>
      </c>
      <c r="G21070" s="3">
        <v>13.0</v>
      </c>
      <c r="H21070" s="3" t="s">
        <v>18596</v>
      </c>
      <c r="I21070" s="3" t="s">
        <v>18597</v>
      </c>
      <c r="J21070" s="3" t="s">
        <v>674</v>
      </c>
      <c r="K21070" s="3" t="s">
        <v>24</v>
      </c>
      <c r="L21070" s="3">
        <v>36.0</v>
      </c>
      <c r="M21070" s="3" t="s">
        <v>30</v>
      </c>
      <c r="N21070" s="3" t="s">
        <v>18615</v>
      </c>
      <c r="O21070" s="3" t="s">
        <v>5780</v>
      </c>
      <c r="P21070" s="4">
        <v>35363.0</v>
      </c>
      <c r="Q21070" s="3" t="s">
        <v>191</v>
      </c>
      <c r="S21070" s="3" t="s">
        <v>34</v>
      </c>
    </row>
    <row r="21071">
      <c r="A21071" s="2">
        <v>42318.71491898148</v>
      </c>
      <c r="B21071" s="3">
        <v>4.0</v>
      </c>
      <c r="C21071" s="3" t="s">
        <v>18475</v>
      </c>
      <c r="F21071" s="3">
        <v>4.0</v>
      </c>
      <c r="G21071" s="3">
        <v>13.0</v>
      </c>
      <c r="H21071" s="3" t="s">
        <v>18596</v>
      </c>
      <c r="I21071" s="3" t="s">
        <v>18597</v>
      </c>
      <c r="J21071" s="3" t="s">
        <v>674</v>
      </c>
      <c r="K21071" s="3" t="s">
        <v>24</v>
      </c>
      <c r="L21071" s="3">
        <v>37.0</v>
      </c>
      <c r="M21071" s="3" t="s">
        <v>25</v>
      </c>
      <c r="N21071" s="3" t="s">
        <v>18616</v>
      </c>
      <c r="O21071" s="3" t="s">
        <v>168</v>
      </c>
      <c r="P21071" s="4">
        <v>20968.0</v>
      </c>
      <c r="Q21071" s="3" t="s">
        <v>75</v>
      </c>
      <c r="S21071" s="3" t="s">
        <v>34</v>
      </c>
    </row>
    <row r="21072">
      <c r="A21072" s="2">
        <v>42318.71491898148</v>
      </c>
      <c r="B21072" s="3">
        <v>4.0</v>
      </c>
      <c r="C21072" s="3" t="s">
        <v>18475</v>
      </c>
      <c r="F21072" s="3">
        <v>4.0</v>
      </c>
      <c r="G21072" s="3">
        <v>13.0</v>
      </c>
      <c r="H21072" s="3" t="s">
        <v>18596</v>
      </c>
      <c r="I21072" s="3" t="s">
        <v>18597</v>
      </c>
      <c r="J21072" s="3" t="s">
        <v>674</v>
      </c>
      <c r="K21072" s="3" t="s">
        <v>24</v>
      </c>
      <c r="L21072" s="3">
        <v>38.0</v>
      </c>
      <c r="M21072" s="3" t="s">
        <v>30</v>
      </c>
      <c r="N21072" s="3" t="s">
        <v>18617</v>
      </c>
      <c r="O21072" s="3" t="s">
        <v>992</v>
      </c>
      <c r="P21072" s="4">
        <v>30489.0</v>
      </c>
      <c r="Q21072" s="3" t="s">
        <v>40</v>
      </c>
      <c r="S21072" s="3" t="s">
        <v>34</v>
      </c>
    </row>
    <row r="21073">
      <c r="A21073" s="2">
        <v>42318.71491898148</v>
      </c>
      <c r="B21073" s="3">
        <v>4.0</v>
      </c>
      <c r="C21073" s="3" t="s">
        <v>18475</v>
      </c>
      <c r="F21073" s="3">
        <v>4.0</v>
      </c>
      <c r="G21073" s="3">
        <v>13.0</v>
      </c>
      <c r="H21073" s="3" t="s">
        <v>18596</v>
      </c>
      <c r="I21073" s="3" t="s">
        <v>18597</v>
      </c>
      <c r="J21073" s="3" t="s">
        <v>674</v>
      </c>
      <c r="K21073" s="3" t="s">
        <v>24</v>
      </c>
      <c r="L21073" s="3">
        <v>39.0</v>
      </c>
      <c r="M21073" s="3" t="s">
        <v>25</v>
      </c>
      <c r="N21073" s="3" t="s">
        <v>18618</v>
      </c>
      <c r="O21073" s="3" t="s">
        <v>5557</v>
      </c>
      <c r="P21073" s="4">
        <v>27582.0</v>
      </c>
      <c r="Q21073" s="3" t="s">
        <v>40</v>
      </c>
      <c r="S21073" s="3" t="s">
        <v>34</v>
      </c>
    </row>
    <row r="21074">
      <c r="A21074" s="2">
        <v>42318.71491898148</v>
      </c>
      <c r="B21074" s="3">
        <v>4.0</v>
      </c>
      <c r="C21074" s="3" t="s">
        <v>18475</v>
      </c>
      <c r="F21074" s="3">
        <v>4.0</v>
      </c>
      <c r="G21074" s="3">
        <v>13.0</v>
      </c>
      <c r="H21074" s="3" t="s">
        <v>18596</v>
      </c>
      <c r="I21074" s="3" t="s">
        <v>18597</v>
      </c>
      <c r="J21074" s="3" t="s">
        <v>674</v>
      </c>
      <c r="K21074" s="3" t="s">
        <v>24</v>
      </c>
      <c r="L21074" s="3">
        <v>40.0</v>
      </c>
      <c r="M21074" s="3" t="s">
        <v>30</v>
      </c>
      <c r="N21074" s="3" t="s">
        <v>1935</v>
      </c>
      <c r="O21074" s="3" t="s">
        <v>186</v>
      </c>
      <c r="P21074" s="4">
        <v>19792.0</v>
      </c>
      <c r="Q21074" s="3" t="s">
        <v>40</v>
      </c>
      <c r="S21074" s="3" t="s">
        <v>34</v>
      </c>
    </row>
    <row r="21075">
      <c r="A21075" s="2">
        <v>42318.71491898148</v>
      </c>
      <c r="B21075" s="3">
        <v>4.0</v>
      </c>
      <c r="C21075" s="3" t="s">
        <v>18475</v>
      </c>
      <c r="F21075" s="3">
        <v>4.0</v>
      </c>
      <c r="G21075" s="3">
        <v>13.0</v>
      </c>
      <c r="H21075" s="3" t="s">
        <v>18596</v>
      </c>
      <c r="I21075" s="3" t="s">
        <v>18597</v>
      </c>
      <c r="J21075" s="3" t="s">
        <v>674</v>
      </c>
      <c r="K21075" s="3" t="s">
        <v>24</v>
      </c>
      <c r="L21075" s="3">
        <v>41.0</v>
      </c>
      <c r="M21075" s="3" t="s">
        <v>25</v>
      </c>
      <c r="N21075" s="3" t="s">
        <v>18619</v>
      </c>
      <c r="O21075" s="3" t="s">
        <v>297</v>
      </c>
      <c r="P21075" s="4">
        <v>23779.0</v>
      </c>
      <c r="Q21075" s="3" t="s">
        <v>40</v>
      </c>
      <c r="S21075" s="3" t="s">
        <v>34</v>
      </c>
    </row>
    <row r="21076">
      <c r="A21076" s="2">
        <v>42318.71491898148</v>
      </c>
      <c r="B21076" s="3">
        <v>4.0</v>
      </c>
      <c r="C21076" s="3" t="s">
        <v>18475</v>
      </c>
      <c r="F21076" s="3">
        <v>4.0</v>
      </c>
      <c r="G21076" s="3">
        <v>13.0</v>
      </c>
      <c r="H21076" s="3" t="s">
        <v>18596</v>
      </c>
      <c r="I21076" s="3" t="s">
        <v>18597</v>
      </c>
      <c r="J21076" s="3" t="s">
        <v>674</v>
      </c>
      <c r="K21076" s="3" t="s">
        <v>24</v>
      </c>
      <c r="L21076" s="3">
        <v>42.0</v>
      </c>
      <c r="M21076" s="3" t="s">
        <v>30</v>
      </c>
      <c r="N21076" s="3" t="s">
        <v>4798</v>
      </c>
      <c r="O21076" s="3" t="s">
        <v>18620</v>
      </c>
      <c r="P21076" s="4">
        <v>19079.0</v>
      </c>
      <c r="Q21076" s="3" t="s">
        <v>40</v>
      </c>
      <c r="S21076" s="3" t="s">
        <v>34</v>
      </c>
    </row>
    <row r="21077">
      <c r="A21077" s="2">
        <v>42318.71491898148</v>
      </c>
      <c r="B21077" s="3">
        <v>4.0</v>
      </c>
      <c r="C21077" s="3" t="s">
        <v>18475</v>
      </c>
      <c r="F21077" s="3">
        <v>4.0</v>
      </c>
      <c r="G21077" s="3">
        <v>13.0</v>
      </c>
      <c r="H21077" s="3" t="s">
        <v>18596</v>
      </c>
      <c r="I21077" s="3" t="s">
        <v>18597</v>
      </c>
      <c r="J21077" s="3" t="s">
        <v>674</v>
      </c>
      <c r="K21077" s="3" t="s">
        <v>24</v>
      </c>
      <c r="L21077" s="3">
        <v>43.0</v>
      </c>
      <c r="M21077" s="3" t="s">
        <v>25</v>
      </c>
      <c r="N21077" s="3" t="s">
        <v>18621</v>
      </c>
      <c r="O21077" s="3" t="s">
        <v>243</v>
      </c>
      <c r="P21077" s="4">
        <v>28991.0</v>
      </c>
      <c r="Q21077" s="3" t="s">
        <v>132</v>
      </c>
      <c r="S21077" s="3" t="s">
        <v>34</v>
      </c>
    </row>
    <row r="21078">
      <c r="A21078" s="2">
        <v>42318.71491898148</v>
      </c>
      <c r="B21078" s="3">
        <v>4.0</v>
      </c>
      <c r="C21078" s="3" t="s">
        <v>18475</v>
      </c>
      <c r="F21078" s="3">
        <v>4.0</v>
      </c>
      <c r="G21078" s="3">
        <v>13.0</v>
      </c>
      <c r="H21078" s="3" t="s">
        <v>18596</v>
      </c>
      <c r="I21078" s="3" t="s">
        <v>18597</v>
      </c>
      <c r="J21078" s="3" t="s">
        <v>674</v>
      </c>
      <c r="K21078" s="3" t="s">
        <v>24</v>
      </c>
      <c r="L21078" s="3">
        <v>44.0</v>
      </c>
      <c r="M21078" s="3" t="s">
        <v>30</v>
      </c>
      <c r="N21078" s="3" t="s">
        <v>3836</v>
      </c>
      <c r="O21078" s="3" t="s">
        <v>5110</v>
      </c>
      <c r="P21078" s="4">
        <v>34528.0</v>
      </c>
      <c r="Q21078" s="3" t="s">
        <v>191</v>
      </c>
      <c r="S21078" s="3" t="s">
        <v>34</v>
      </c>
    </row>
    <row r="21079">
      <c r="A21079" s="2">
        <v>42318.71491898148</v>
      </c>
      <c r="B21079" s="3">
        <v>4.0</v>
      </c>
      <c r="C21079" s="3" t="s">
        <v>18475</v>
      </c>
      <c r="F21079" s="3">
        <v>4.0</v>
      </c>
      <c r="G21079" s="3">
        <v>13.0</v>
      </c>
      <c r="H21079" s="3" t="s">
        <v>18596</v>
      </c>
      <c r="I21079" s="3" t="s">
        <v>18597</v>
      </c>
      <c r="J21079" s="3" t="s">
        <v>674</v>
      </c>
      <c r="K21079" s="3" t="s">
        <v>24</v>
      </c>
      <c r="L21079" s="3">
        <v>45.0</v>
      </c>
      <c r="M21079" s="3" t="s">
        <v>25</v>
      </c>
      <c r="N21079" s="3" t="s">
        <v>1935</v>
      </c>
      <c r="O21079" s="3" t="s">
        <v>664</v>
      </c>
      <c r="P21079" s="4">
        <v>27114.0</v>
      </c>
      <c r="Q21079" s="3" t="s">
        <v>40</v>
      </c>
      <c r="S21079" s="3" t="s">
        <v>34</v>
      </c>
    </row>
    <row r="21080">
      <c r="A21080" s="2">
        <v>42318.71491898148</v>
      </c>
      <c r="B21080" s="3">
        <v>4.0</v>
      </c>
      <c r="C21080" s="3" t="s">
        <v>18475</v>
      </c>
      <c r="F21080" s="3">
        <v>4.0</v>
      </c>
      <c r="G21080" s="3">
        <v>13.0</v>
      </c>
      <c r="H21080" s="3" t="s">
        <v>18596</v>
      </c>
      <c r="I21080" s="3" t="s">
        <v>18597</v>
      </c>
      <c r="J21080" s="3" t="s">
        <v>674</v>
      </c>
      <c r="K21080" s="3" t="s">
        <v>24</v>
      </c>
      <c r="L21080" s="3">
        <v>46.0</v>
      </c>
      <c r="M21080" s="3" t="s">
        <v>30</v>
      </c>
      <c r="N21080" s="3" t="s">
        <v>4277</v>
      </c>
      <c r="O21080" s="3" t="s">
        <v>6461</v>
      </c>
      <c r="P21080" s="4">
        <v>14972.0</v>
      </c>
      <c r="Q21080" s="3" t="s">
        <v>86</v>
      </c>
      <c r="S21080" s="3" t="s">
        <v>34</v>
      </c>
    </row>
    <row r="21081">
      <c r="A21081" s="2">
        <v>42318.71491898148</v>
      </c>
      <c r="B21081" s="3">
        <v>4.0</v>
      </c>
      <c r="C21081" s="3" t="s">
        <v>18475</v>
      </c>
      <c r="F21081" s="3">
        <v>4.0</v>
      </c>
      <c r="G21081" s="3">
        <v>13.0</v>
      </c>
      <c r="H21081" s="3" t="s">
        <v>18596</v>
      </c>
      <c r="I21081" s="3" t="s">
        <v>18597</v>
      </c>
      <c r="J21081" s="3" t="s">
        <v>674</v>
      </c>
      <c r="K21081" s="3" t="s">
        <v>24</v>
      </c>
      <c r="L21081" s="3">
        <v>47.0</v>
      </c>
      <c r="M21081" s="3" t="s">
        <v>25</v>
      </c>
      <c r="N21081" s="3" t="s">
        <v>2418</v>
      </c>
      <c r="O21081" s="3" t="s">
        <v>1091</v>
      </c>
      <c r="P21081" s="4">
        <v>25972.0</v>
      </c>
      <c r="Q21081" s="3" t="s">
        <v>189</v>
      </c>
      <c r="S21081" s="3" t="s">
        <v>34</v>
      </c>
    </row>
    <row r="21082">
      <c r="A21082" s="2">
        <v>42318.71491898148</v>
      </c>
      <c r="B21082" s="3">
        <v>4.0</v>
      </c>
      <c r="C21082" s="3" t="s">
        <v>18475</v>
      </c>
      <c r="F21082" s="3">
        <v>5.0</v>
      </c>
      <c r="G21082" s="3">
        <v>11.0</v>
      </c>
      <c r="H21082" s="3" t="s">
        <v>18622</v>
      </c>
      <c r="I21082" s="3" t="s">
        <v>18622</v>
      </c>
      <c r="J21082" s="3" t="s">
        <v>2015</v>
      </c>
      <c r="K21082" s="3" t="s">
        <v>272</v>
      </c>
      <c r="L21082" s="3">
        <v>1.0</v>
      </c>
      <c r="M21082" s="3" t="s">
        <v>25</v>
      </c>
      <c r="N21082" s="3" t="s">
        <v>1737</v>
      </c>
      <c r="O21082" s="3" t="s">
        <v>119</v>
      </c>
      <c r="P21082" s="4">
        <v>23493.0</v>
      </c>
      <c r="Q21082" s="3" t="s">
        <v>83</v>
      </c>
      <c r="R21082" s="3" t="s">
        <v>1032</v>
      </c>
      <c r="S21082" s="3" t="s">
        <v>29</v>
      </c>
    </row>
    <row r="21083">
      <c r="A21083" s="2">
        <v>42318.71491898148</v>
      </c>
      <c r="B21083" s="3">
        <v>4.0</v>
      </c>
      <c r="C21083" s="3" t="s">
        <v>18475</v>
      </c>
      <c r="F21083" s="3">
        <v>5.0</v>
      </c>
      <c r="G21083" s="3">
        <v>11.0</v>
      </c>
      <c r="H21083" s="3" t="s">
        <v>18622</v>
      </c>
      <c r="I21083" s="3" t="s">
        <v>18622</v>
      </c>
      <c r="J21083" s="3" t="s">
        <v>2015</v>
      </c>
      <c r="K21083" s="3" t="s">
        <v>24</v>
      </c>
      <c r="L21083" s="3">
        <v>2.0</v>
      </c>
      <c r="M21083" s="3" t="s">
        <v>30</v>
      </c>
      <c r="N21083" s="3" t="s">
        <v>18623</v>
      </c>
      <c r="O21083" s="3" t="s">
        <v>18624</v>
      </c>
      <c r="P21083" s="4">
        <v>21935.0</v>
      </c>
      <c r="Q21083" s="3" t="s">
        <v>37</v>
      </c>
      <c r="R21083" s="3" t="s">
        <v>1017</v>
      </c>
      <c r="S21083" s="3" t="s">
        <v>34</v>
      </c>
    </row>
    <row r="21084">
      <c r="A21084" s="2">
        <v>42318.71491898148</v>
      </c>
      <c r="B21084" s="3">
        <v>4.0</v>
      </c>
      <c r="C21084" s="3" t="s">
        <v>18475</v>
      </c>
      <c r="F21084" s="3">
        <v>5.0</v>
      </c>
      <c r="G21084" s="3">
        <v>11.0</v>
      </c>
      <c r="H21084" s="3" t="s">
        <v>18622</v>
      </c>
      <c r="I21084" s="3" t="s">
        <v>18622</v>
      </c>
      <c r="J21084" s="3" t="s">
        <v>2015</v>
      </c>
      <c r="K21084" s="3" t="s">
        <v>24</v>
      </c>
      <c r="L21084" s="3">
        <v>3.0</v>
      </c>
      <c r="M21084" s="3" t="s">
        <v>25</v>
      </c>
      <c r="N21084" s="3" t="s">
        <v>192</v>
      </c>
      <c r="O21084" s="3" t="s">
        <v>95</v>
      </c>
      <c r="P21084" s="4">
        <v>19120.0</v>
      </c>
      <c r="Q21084" s="3" t="s">
        <v>205</v>
      </c>
      <c r="R21084" s="3" t="s">
        <v>1134</v>
      </c>
      <c r="S21084" s="3" t="s">
        <v>34</v>
      </c>
    </row>
    <row r="21085">
      <c r="A21085" s="2">
        <v>42318.71491898148</v>
      </c>
      <c r="B21085" s="3">
        <v>4.0</v>
      </c>
      <c r="C21085" s="3" t="s">
        <v>18475</v>
      </c>
      <c r="F21085" s="3">
        <v>5.0</v>
      </c>
      <c r="G21085" s="3">
        <v>11.0</v>
      </c>
      <c r="H21085" s="3" t="s">
        <v>18622</v>
      </c>
      <c r="I21085" s="3" t="s">
        <v>18622</v>
      </c>
      <c r="J21085" s="3" t="s">
        <v>2015</v>
      </c>
      <c r="K21085" s="3" t="s">
        <v>24</v>
      </c>
      <c r="L21085" s="3">
        <v>4.0</v>
      </c>
      <c r="M21085" s="3" t="s">
        <v>30</v>
      </c>
      <c r="N21085" s="3" t="s">
        <v>10321</v>
      </c>
      <c r="O21085" s="3" t="s">
        <v>998</v>
      </c>
      <c r="P21085" s="4">
        <v>22418.0</v>
      </c>
      <c r="Q21085" s="3" t="s">
        <v>205</v>
      </c>
      <c r="S21085" s="3" t="s">
        <v>29</v>
      </c>
    </row>
    <row r="21086">
      <c r="A21086" s="2">
        <v>42318.71491898148</v>
      </c>
      <c r="B21086" s="3">
        <v>4.0</v>
      </c>
      <c r="C21086" s="3" t="s">
        <v>18475</v>
      </c>
      <c r="F21086" s="3">
        <v>5.0</v>
      </c>
      <c r="G21086" s="3">
        <v>11.0</v>
      </c>
      <c r="H21086" s="3" t="s">
        <v>18622</v>
      </c>
      <c r="I21086" s="3" t="s">
        <v>18622</v>
      </c>
      <c r="J21086" s="3" t="s">
        <v>2015</v>
      </c>
      <c r="K21086" s="3" t="s">
        <v>24</v>
      </c>
      <c r="L21086" s="3">
        <v>5.0</v>
      </c>
      <c r="M21086" s="3" t="s">
        <v>25</v>
      </c>
      <c r="N21086" s="3" t="s">
        <v>18625</v>
      </c>
      <c r="O21086" s="3" t="s">
        <v>5843</v>
      </c>
      <c r="P21086" s="4">
        <v>16146.0</v>
      </c>
      <c r="Q21086" s="3" t="s">
        <v>40</v>
      </c>
      <c r="S21086" s="3" t="s">
        <v>34</v>
      </c>
    </row>
    <row r="21087">
      <c r="A21087" s="2">
        <v>42318.71491898148</v>
      </c>
      <c r="B21087" s="3">
        <v>4.0</v>
      </c>
      <c r="C21087" s="3" t="s">
        <v>18475</v>
      </c>
      <c r="F21087" s="3">
        <v>5.0</v>
      </c>
      <c r="G21087" s="3">
        <v>11.0</v>
      </c>
      <c r="H21087" s="3" t="s">
        <v>18622</v>
      </c>
      <c r="I21087" s="3" t="s">
        <v>18622</v>
      </c>
      <c r="J21087" s="3" t="s">
        <v>2015</v>
      </c>
      <c r="K21087" s="3" t="s">
        <v>24</v>
      </c>
      <c r="L21087" s="3">
        <v>6.0</v>
      </c>
      <c r="M21087" s="3" t="s">
        <v>30</v>
      </c>
      <c r="N21087" s="3" t="s">
        <v>2795</v>
      </c>
      <c r="O21087" s="3" t="s">
        <v>17615</v>
      </c>
      <c r="P21087" s="4">
        <v>21075.0</v>
      </c>
      <c r="Q21087" s="3" t="s">
        <v>205</v>
      </c>
      <c r="S21087" s="3" t="s">
        <v>29</v>
      </c>
    </row>
    <row r="21088">
      <c r="A21088" s="2">
        <v>42318.71491898148</v>
      </c>
      <c r="B21088" s="3">
        <v>4.0</v>
      </c>
      <c r="C21088" s="3" t="s">
        <v>18475</v>
      </c>
      <c r="F21088" s="3">
        <v>5.0</v>
      </c>
      <c r="G21088" s="3">
        <v>11.0</v>
      </c>
      <c r="H21088" s="3" t="s">
        <v>18622</v>
      </c>
      <c r="I21088" s="3" t="s">
        <v>18622</v>
      </c>
      <c r="J21088" s="3" t="s">
        <v>2015</v>
      </c>
      <c r="K21088" s="3" t="s">
        <v>24</v>
      </c>
      <c r="L21088" s="3">
        <v>7.0</v>
      </c>
      <c r="M21088" s="3" t="s">
        <v>25</v>
      </c>
      <c r="N21088" s="3" t="s">
        <v>18626</v>
      </c>
      <c r="O21088" s="3" t="s">
        <v>1234</v>
      </c>
      <c r="P21088" s="4">
        <v>17384.0</v>
      </c>
      <c r="Q21088" s="3" t="s">
        <v>216</v>
      </c>
      <c r="S21088" s="3" t="s">
        <v>29</v>
      </c>
    </row>
    <row r="21089">
      <c r="A21089" s="2">
        <v>42318.71491898148</v>
      </c>
      <c r="B21089" s="3">
        <v>4.0</v>
      </c>
      <c r="C21089" s="3" t="s">
        <v>18475</v>
      </c>
      <c r="F21089" s="3">
        <v>5.0</v>
      </c>
      <c r="G21089" s="3">
        <v>11.0</v>
      </c>
      <c r="H21089" s="3" t="s">
        <v>18622</v>
      </c>
      <c r="I21089" s="3" t="s">
        <v>18622</v>
      </c>
      <c r="J21089" s="3" t="s">
        <v>2015</v>
      </c>
      <c r="K21089" s="3" t="s">
        <v>24</v>
      </c>
      <c r="L21089" s="3">
        <v>8.0</v>
      </c>
      <c r="M21089" s="3" t="s">
        <v>30</v>
      </c>
      <c r="N21089" s="3" t="s">
        <v>7747</v>
      </c>
      <c r="O21089" s="3" t="s">
        <v>2285</v>
      </c>
      <c r="P21089" s="4">
        <v>23413.0</v>
      </c>
      <c r="Q21089" s="3" t="s">
        <v>216</v>
      </c>
      <c r="S21089" s="3" t="s">
        <v>34</v>
      </c>
    </row>
    <row r="21090">
      <c r="A21090" s="2">
        <v>42318.71491898148</v>
      </c>
      <c r="B21090" s="3">
        <v>4.0</v>
      </c>
      <c r="C21090" s="3" t="s">
        <v>18475</v>
      </c>
      <c r="F21090" s="3">
        <v>5.0</v>
      </c>
      <c r="G21090" s="3">
        <v>11.0</v>
      </c>
      <c r="H21090" s="3" t="s">
        <v>18622</v>
      </c>
      <c r="I21090" s="3" t="s">
        <v>18622</v>
      </c>
      <c r="J21090" s="3" t="s">
        <v>2015</v>
      </c>
      <c r="K21090" s="3" t="s">
        <v>24</v>
      </c>
      <c r="L21090" s="3">
        <v>9.0</v>
      </c>
      <c r="M21090" s="3" t="s">
        <v>25</v>
      </c>
      <c r="N21090" s="3" t="s">
        <v>18627</v>
      </c>
      <c r="O21090" s="3" t="s">
        <v>168</v>
      </c>
      <c r="P21090" s="4">
        <v>24058.0</v>
      </c>
      <c r="Q21090" s="3" t="s">
        <v>43</v>
      </c>
      <c r="S21090" s="3" t="s">
        <v>34</v>
      </c>
    </row>
    <row r="21091">
      <c r="A21091" s="2">
        <v>42318.71491898148</v>
      </c>
      <c r="B21091" s="3">
        <v>4.0</v>
      </c>
      <c r="C21091" s="3" t="s">
        <v>18475</v>
      </c>
      <c r="F21091" s="3">
        <v>5.0</v>
      </c>
      <c r="G21091" s="3">
        <v>11.0</v>
      </c>
      <c r="H21091" s="3" t="s">
        <v>18622</v>
      </c>
      <c r="I21091" s="3" t="s">
        <v>18622</v>
      </c>
      <c r="J21091" s="3" t="s">
        <v>2015</v>
      </c>
      <c r="K21091" s="3" t="s">
        <v>24</v>
      </c>
      <c r="L21091" s="3">
        <v>10.0</v>
      </c>
      <c r="M21091" s="3" t="s">
        <v>30</v>
      </c>
      <c r="N21091" s="3" t="s">
        <v>18628</v>
      </c>
      <c r="O21091" s="3" t="s">
        <v>18629</v>
      </c>
      <c r="P21091" s="4">
        <v>29636.0</v>
      </c>
      <c r="Q21091" s="3" t="s">
        <v>115</v>
      </c>
      <c r="S21091" s="3" t="s">
        <v>34</v>
      </c>
    </row>
    <row r="21092">
      <c r="A21092" s="2">
        <v>42318.71491898148</v>
      </c>
      <c r="B21092" s="3">
        <v>4.0</v>
      </c>
      <c r="C21092" s="3" t="s">
        <v>18475</v>
      </c>
      <c r="F21092" s="3">
        <v>5.0</v>
      </c>
      <c r="G21092" s="3">
        <v>11.0</v>
      </c>
      <c r="H21092" s="3" t="s">
        <v>18622</v>
      </c>
      <c r="I21092" s="3" t="s">
        <v>18622</v>
      </c>
      <c r="J21092" s="3" t="s">
        <v>2015</v>
      </c>
      <c r="K21092" s="3" t="s">
        <v>24</v>
      </c>
      <c r="L21092" s="3">
        <v>11.0</v>
      </c>
      <c r="M21092" s="3" t="s">
        <v>25</v>
      </c>
      <c r="N21092" s="3" t="s">
        <v>18630</v>
      </c>
      <c r="O21092" s="3" t="s">
        <v>613</v>
      </c>
      <c r="P21092" s="4">
        <v>23665.0</v>
      </c>
      <c r="Q21092" s="3" t="s">
        <v>149</v>
      </c>
      <c r="S21092" s="3" t="s">
        <v>29</v>
      </c>
    </row>
    <row r="21093">
      <c r="A21093" s="2">
        <v>42318.71491898148</v>
      </c>
      <c r="B21093" s="3">
        <v>4.0</v>
      </c>
      <c r="C21093" s="3" t="s">
        <v>18475</v>
      </c>
      <c r="F21093" s="3">
        <v>5.0</v>
      </c>
      <c r="G21093" s="3">
        <v>11.0</v>
      </c>
      <c r="H21093" s="3" t="s">
        <v>18622</v>
      </c>
      <c r="I21093" s="3" t="s">
        <v>18622</v>
      </c>
      <c r="J21093" s="3" t="s">
        <v>2015</v>
      </c>
      <c r="K21093" s="3" t="s">
        <v>24</v>
      </c>
      <c r="L21093" s="3">
        <v>12.0</v>
      </c>
      <c r="M21093" s="3" t="s">
        <v>30</v>
      </c>
      <c r="N21093" s="3" t="s">
        <v>18631</v>
      </c>
      <c r="O21093" s="3" t="s">
        <v>697</v>
      </c>
      <c r="P21093" s="4">
        <v>27855.0</v>
      </c>
      <c r="Q21093" s="3" t="s">
        <v>33</v>
      </c>
      <c r="S21093" s="3" t="s">
        <v>29</v>
      </c>
    </row>
    <row r="21094">
      <c r="A21094" s="2">
        <v>42318.71491898148</v>
      </c>
      <c r="B21094" s="3">
        <v>4.0</v>
      </c>
      <c r="C21094" s="3" t="s">
        <v>18475</v>
      </c>
      <c r="F21094" s="3">
        <v>5.0</v>
      </c>
      <c r="G21094" s="3">
        <v>11.0</v>
      </c>
      <c r="H21094" s="3" t="s">
        <v>18622</v>
      </c>
      <c r="I21094" s="3" t="s">
        <v>18622</v>
      </c>
      <c r="J21094" s="3" t="s">
        <v>2015</v>
      </c>
      <c r="K21094" s="3" t="s">
        <v>24</v>
      </c>
      <c r="L21094" s="3">
        <v>13.0</v>
      </c>
      <c r="M21094" s="3" t="s">
        <v>25</v>
      </c>
      <c r="N21094" s="3" t="s">
        <v>7652</v>
      </c>
      <c r="O21094" s="3" t="s">
        <v>18632</v>
      </c>
      <c r="P21094" s="4">
        <v>23588.0</v>
      </c>
      <c r="Q21094" s="3" t="s">
        <v>247</v>
      </c>
      <c r="S21094" s="3" t="s">
        <v>29</v>
      </c>
    </row>
    <row r="21095">
      <c r="A21095" s="2">
        <v>42318.71491898148</v>
      </c>
      <c r="B21095" s="3">
        <v>4.0</v>
      </c>
      <c r="C21095" s="3" t="s">
        <v>18475</v>
      </c>
      <c r="F21095" s="3">
        <v>5.0</v>
      </c>
      <c r="G21095" s="3">
        <v>11.0</v>
      </c>
      <c r="H21095" s="3" t="s">
        <v>18622</v>
      </c>
      <c r="I21095" s="3" t="s">
        <v>18622</v>
      </c>
      <c r="J21095" s="3" t="s">
        <v>2015</v>
      </c>
      <c r="K21095" s="3" t="s">
        <v>24</v>
      </c>
      <c r="L21095" s="3">
        <v>14.0</v>
      </c>
      <c r="M21095" s="3" t="s">
        <v>30</v>
      </c>
      <c r="N21095" s="3" t="s">
        <v>3044</v>
      </c>
      <c r="O21095" s="3" t="s">
        <v>57</v>
      </c>
      <c r="P21095" s="4">
        <v>27365.0</v>
      </c>
      <c r="Q21095" s="3" t="s">
        <v>169</v>
      </c>
      <c r="S21095" s="3" t="s">
        <v>29</v>
      </c>
    </row>
    <row r="21096">
      <c r="A21096" s="2">
        <v>42318.71491898148</v>
      </c>
      <c r="B21096" s="3">
        <v>4.0</v>
      </c>
      <c r="C21096" s="3" t="s">
        <v>18475</v>
      </c>
      <c r="F21096" s="3">
        <v>5.0</v>
      </c>
      <c r="G21096" s="3">
        <v>11.0</v>
      </c>
      <c r="H21096" s="3" t="s">
        <v>18622</v>
      </c>
      <c r="I21096" s="3" t="s">
        <v>18622</v>
      </c>
      <c r="J21096" s="3" t="s">
        <v>2015</v>
      </c>
      <c r="K21096" s="3" t="s">
        <v>24</v>
      </c>
      <c r="L21096" s="3">
        <v>15.0</v>
      </c>
      <c r="M21096" s="3" t="s">
        <v>25</v>
      </c>
      <c r="N21096" s="3" t="s">
        <v>175</v>
      </c>
      <c r="O21096" s="3" t="s">
        <v>18633</v>
      </c>
      <c r="P21096" s="4">
        <v>22576.0</v>
      </c>
      <c r="Q21096" s="3" t="s">
        <v>46</v>
      </c>
      <c r="S21096" s="3" t="s">
        <v>34</v>
      </c>
    </row>
    <row r="21097">
      <c r="A21097" s="2">
        <v>42318.71491898148</v>
      </c>
      <c r="B21097" s="3">
        <v>4.0</v>
      </c>
      <c r="C21097" s="3" t="s">
        <v>18475</v>
      </c>
      <c r="F21097" s="3">
        <v>5.0</v>
      </c>
      <c r="G21097" s="3">
        <v>11.0</v>
      </c>
      <c r="H21097" s="3" t="s">
        <v>18622</v>
      </c>
      <c r="I21097" s="3" t="s">
        <v>18622</v>
      </c>
      <c r="J21097" s="3" t="s">
        <v>2015</v>
      </c>
      <c r="K21097" s="3" t="s">
        <v>24</v>
      </c>
      <c r="L21097" s="3">
        <v>16.0</v>
      </c>
      <c r="M21097" s="3" t="s">
        <v>30</v>
      </c>
      <c r="N21097" s="3" t="s">
        <v>18634</v>
      </c>
      <c r="O21097" s="3" t="s">
        <v>299</v>
      </c>
      <c r="P21097" s="4">
        <v>23683.0</v>
      </c>
      <c r="Q21097" s="3" t="s">
        <v>40</v>
      </c>
      <c r="S21097" s="3" t="s">
        <v>29</v>
      </c>
    </row>
    <row r="21098">
      <c r="A21098" s="2">
        <v>42318.71491898148</v>
      </c>
      <c r="B21098" s="3">
        <v>4.0</v>
      </c>
      <c r="C21098" s="3" t="s">
        <v>18475</v>
      </c>
      <c r="F21098" s="3">
        <v>5.0</v>
      </c>
      <c r="G21098" s="3">
        <v>11.0</v>
      </c>
      <c r="H21098" s="3" t="s">
        <v>18622</v>
      </c>
      <c r="I21098" s="3" t="s">
        <v>18622</v>
      </c>
      <c r="J21098" s="3" t="s">
        <v>2015</v>
      </c>
      <c r="K21098" s="3" t="s">
        <v>24</v>
      </c>
      <c r="L21098" s="3">
        <v>17.0</v>
      </c>
      <c r="M21098" s="3" t="s">
        <v>25</v>
      </c>
      <c r="N21098" s="3" t="s">
        <v>11959</v>
      </c>
      <c r="O21098" s="3" t="s">
        <v>102</v>
      </c>
      <c r="P21098" s="4">
        <v>16554.0</v>
      </c>
      <c r="Q21098" s="3" t="s">
        <v>105</v>
      </c>
      <c r="S21098" s="3" t="s">
        <v>29</v>
      </c>
    </row>
    <row r="21099">
      <c r="A21099" s="2">
        <v>42318.71491898148</v>
      </c>
      <c r="B21099" s="3">
        <v>4.0</v>
      </c>
      <c r="C21099" s="3" t="s">
        <v>18475</v>
      </c>
      <c r="F21099" s="3">
        <v>5.0</v>
      </c>
      <c r="G21099" s="3">
        <v>11.0</v>
      </c>
      <c r="H21099" s="3" t="s">
        <v>18622</v>
      </c>
      <c r="I21099" s="3" t="s">
        <v>18622</v>
      </c>
      <c r="J21099" s="3" t="s">
        <v>2015</v>
      </c>
      <c r="K21099" s="3" t="s">
        <v>24</v>
      </c>
      <c r="L21099" s="3">
        <v>18.0</v>
      </c>
      <c r="M21099" s="3" t="s">
        <v>30</v>
      </c>
      <c r="N21099" s="3" t="s">
        <v>18635</v>
      </c>
      <c r="O21099" s="3" t="s">
        <v>13623</v>
      </c>
      <c r="P21099" s="4">
        <v>23980.0</v>
      </c>
      <c r="Q21099" s="3" t="s">
        <v>1955</v>
      </c>
      <c r="S21099" s="3" t="s">
        <v>34</v>
      </c>
    </row>
    <row r="21100">
      <c r="A21100" s="2">
        <v>42318.71491898148</v>
      </c>
      <c r="B21100" s="3">
        <v>4.0</v>
      </c>
      <c r="C21100" s="3" t="s">
        <v>18475</v>
      </c>
      <c r="F21100" s="3">
        <v>5.0</v>
      </c>
      <c r="G21100" s="3">
        <v>11.0</v>
      </c>
      <c r="H21100" s="3" t="s">
        <v>18622</v>
      </c>
      <c r="I21100" s="3" t="s">
        <v>18622</v>
      </c>
      <c r="J21100" s="3" t="s">
        <v>2015</v>
      </c>
      <c r="K21100" s="3" t="s">
        <v>24</v>
      </c>
      <c r="L21100" s="3">
        <v>19.0</v>
      </c>
      <c r="M21100" s="3" t="s">
        <v>25</v>
      </c>
      <c r="N21100" s="3" t="s">
        <v>18636</v>
      </c>
      <c r="O21100" s="3" t="s">
        <v>1275</v>
      </c>
      <c r="P21100" s="4">
        <v>22206.0</v>
      </c>
      <c r="Q21100" s="3" t="s">
        <v>205</v>
      </c>
      <c r="S21100" s="3" t="s">
        <v>34</v>
      </c>
    </row>
    <row r="21101">
      <c r="A21101" s="2">
        <v>42318.71491898148</v>
      </c>
      <c r="B21101" s="3">
        <v>4.0</v>
      </c>
      <c r="C21101" s="3" t="s">
        <v>18475</v>
      </c>
      <c r="F21101" s="3">
        <v>5.0</v>
      </c>
      <c r="G21101" s="3">
        <v>11.0</v>
      </c>
      <c r="H21101" s="3" t="s">
        <v>18622</v>
      </c>
      <c r="I21101" s="3" t="s">
        <v>18622</v>
      </c>
      <c r="J21101" s="3" t="s">
        <v>2015</v>
      </c>
      <c r="K21101" s="3" t="s">
        <v>24</v>
      </c>
      <c r="L21101" s="3">
        <v>20.0</v>
      </c>
      <c r="M21101" s="3" t="s">
        <v>30</v>
      </c>
      <c r="N21101" s="3" t="s">
        <v>18637</v>
      </c>
      <c r="O21101" s="3" t="s">
        <v>283</v>
      </c>
      <c r="P21101" s="4">
        <v>24859.0</v>
      </c>
      <c r="Q21101" s="3" t="s">
        <v>86</v>
      </c>
      <c r="S21101" s="3" t="s">
        <v>34</v>
      </c>
    </row>
    <row r="21102">
      <c r="A21102" s="2">
        <v>42318.71491898148</v>
      </c>
      <c r="B21102" s="3">
        <v>4.0</v>
      </c>
      <c r="C21102" s="3" t="s">
        <v>18475</v>
      </c>
      <c r="F21102" s="3">
        <v>5.0</v>
      </c>
      <c r="G21102" s="3">
        <v>11.0</v>
      </c>
      <c r="H21102" s="3" t="s">
        <v>18622</v>
      </c>
      <c r="I21102" s="3" t="s">
        <v>18622</v>
      </c>
      <c r="J21102" s="3" t="s">
        <v>2015</v>
      </c>
      <c r="K21102" s="3" t="s">
        <v>24</v>
      </c>
      <c r="L21102" s="3">
        <v>21.0</v>
      </c>
      <c r="M21102" s="3" t="s">
        <v>25</v>
      </c>
      <c r="N21102" s="3" t="s">
        <v>425</v>
      </c>
      <c r="O21102" s="3" t="s">
        <v>251</v>
      </c>
      <c r="P21102" s="4">
        <v>28951.0</v>
      </c>
      <c r="Q21102" s="3" t="s">
        <v>189</v>
      </c>
      <c r="S21102" s="3" t="s">
        <v>34</v>
      </c>
    </row>
    <row r="21103">
      <c r="A21103" s="2">
        <v>42318.71491898148</v>
      </c>
      <c r="B21103" s="3">
        <v>4.0</v>
      </c>
      <c r="C21103" s="3" t="s">
        <v>18475</v>
      </c>
      <c r="F21103" s="3">
        <v>5.0</v>
      </c>
      <c r="G21103" s="3">
        <v>11.0</v>
      </c>
      <c r="H21103" s="3" t="s">
        <v>18622</v>
      </c>
      <c r="I21103" s="3" t="s">
        <v>18622</v>
      </c>
      <c r="J21103" s="3" t="s">
        <v>2015</v>
      </c>
      <c r="K21103" s="3" t="s">
        <v>24</v>
      </c>
      <c r="L21103" s="3">
        <v>22.0</v>
      </c>
      <c r="M21103" s="3" t="s">
        <v>30</v>
      </c>
      <c r="N21103" s="3" t="s">
        <v>11659</v>
      </c>
      <c r="O21103" s="3" t="s">
        <v>769</v>
      </c>
      <c r="P21103" s="4">
        <v>22101.0</v>
      </c>
      <c r="Q21103" s="3" t="s">
        <v>52</v>
      </c>
      <c r="S21103" s="3" t="s">
        <v>34</v>
      </c>
    </row>
    <row r="21104">
      <c r="A21104" s="2">
        <v>42318.71491898148</v>
      </c>
      <c r="B21104" s="3">
        <v>4.0</v>
      </c>
      <c r="C21104" s="3" t="s">
        <v>18475</v>
      </c>
      <c r="F21104" s="3">
        <v>5.0</v>
      </c>
      <c r="G21104" s="3">
        <v>11.0</v>
      </c>
      <c r="H21104" s="3" t="s">
        <v>18622</v>
      </c>
      <c r="I21104" s="3" t="s">
        <v>18622</v>
      </c>
      <c r="J21104" s="3" t="s">
        <v>2015</v>
      </c>
      <c r="K21104" s="3" t="s">
        <v>24</v>
      </c>
      <c r="L21104" s="3">
        <v>23.0</v>
      </c>
      <c r="M21104" s="3" t="s">
        <v>25</v>
      </c>
      <c r="N21104" s="3" t="s">
        <v>18529</v>
      </c>
      <c r="O21104" s="3" t="s">
        <v>18638</v>
      </c>
      <c r="P21104" s="4">
        <v>22655.0</v>
      </c>
      <c r="Q21104" s="3" t="s">
        <v>46</v>
      </c>
      <c r="S21104" s="3" t="s">
        <v>34</v>
      </c>
    </row>
    <row r="21105">
      <c r="A21105" s="2">
        <v>42318.71491898148</v>
      </c>
      <c r="B21105" s="3">
        <v>4.0</v>
      </c>
      <c r="C21105" s="3" t="s">
        <v>18475</v>
      </c>
      <c r="F21105" s="3">
        <v>5.0</v>
      </c>
      <c r="G21105" s="3">
        <v>11.0</v>
      </c>
      <c r="H21105" s="3" t="s">
        <v>18622</v>
      </c>
      <c r="I21105" s="3" t="s">
        <v>18622</v>
      </c>
      <c r="J21105" s="3" t="s">
        <v>2015</v>
      </c>
      <c r="K21105" s="3" t="s">
        <v>24</v>
      </c>
      <c r="L21105" s="3">
        <v>24.0</v>
      </c>
      <c r="M21105" s="3" t="s">
        <v>30</v>
      </c>
      <c r="N21105" s="3" t="s">
        <v>18639</v>
      </c>
      <c r="O21105" s="3" t="s">
        <v>456</v>
      </c>
      <c r="P21105" s="4">
        <v>25244.0</v>
      </c>
      <c r="Q21105" s="3" t="s">
        <v>37</v>
      </c>
      <c r="S21105" s="3" t="s">
        <v>29</v>
      </c>
    </row>
    <row r="21106">
      <c r="A21106" s="2">
        <v>42318.71491898148</v>
      </c>
      <c r="B21106" s="3">
        <v>4.0</v>
      </c>
      <c r="C21106" s="3" t="s">
        <v>18475</v>
      </c>
      <c r="F21106" s="3">
        <v>5.0</v>
      </c>
      <c r="G21106" s="3">
        <v>11.0</v>
      </c>
      <c r="H21106" s="3" t="s">
        <v>18622</v>
      </c>
      <c r="I21106" s="3" t="s">
        <v>18622</v>
      </c>
      <c r="J21106" s="3" t="s">
        <v>2015</v>
      </c>
      <c r="K21106" s="3" t="s">
        <v>24</v>
      </c>
      <c r="L21106" s="3">
        <v>25.0</v>
      </c>
      <c r="M21106" s="3" t="s">
        <v>25</v>
      </c>
      <c r="N21106" s="3" t="s">
        <v>18562</v>
      </c>
      <c r="O21106" s="3" t="s">
        <v>237</v>
      </c>
      <c r="P21106" s="4">
        <v>18263.0</v>
      </c>
      <c r="Q21106" s="3" t="s">
        <v>205</v>
      </c>
      <c r="S21106" s="3" t="s">
        <v>34</v>
      </c>
    </row>
    <row r="21107">
      <c r="A21107" s="2">
        <v>42318.71491898148</v>
      </c>
      <c r="B21107" s="3">
        <v>4.0</v>
      </c>
      <c r="C21107" s="3" t="s">
        <v>18475</v>
      </c>
      <c r="F21107" s="3">
        <v>5.0</v>
      </c>
      <c r="G21107" s="3">
        <v>11.0</v>
      </c>
      <c r="H21107" s="3" t="s">
        <v>18622</v>
      </c>
      <c r="I21107" s="3" t="s">
        <v>18622</v>
      </c>
      <c r="J21107" s="3" t="s">
        <v>2015</v>
      </c>
      <c r="K21107" s="3" t="s">
        <v>24</v>
      </c>
      <c r="L21107" s="3">
        <v>26.0</v>
      </c>
      <c r="M21107" s="3" t="s">
        <v>30</v>
      </c>
      <c r="N21107" s="3" t="s">
        <v>18640</v>
      </c>
      <c r="O21107" s="3" t="s">
        <v>18641</v>
      </c>
      <c r="P21107" s="4">
        <v>30881.0</v>
      </c>
      <c r="Q21107" s="3" t="s">
        <v>189</v>
      </c>
      <c r="S21107" s="3" t="s">
        <v>34</v>
      </c>
    </row>
    <row r="21108">
      <c r="A21108" s="2">
        <v>42318.71491898148</v>
      </c>
      <c r="B21108" s="3">
        <v>4.0</v>
      </c>
      <c r="C21108" s="3" t="s">
        <v>18475</v>
      </c>
      <c r="F21108" s="3">
        <v>5.0</v>
      </c>
      <c r="G21108" s="3">
        <v>11.0</v>
      </c>
      <c r="H21108" s="3" t="s">
        <v>18622</v>
      </c>
      <c r="I21108" s="3" t="s">
        <v>18622</v>
      </c>
      <c r="J21108" s="3" t="s">
        <v>2015</v>
      </c>
      <c r="K21108" s="3" t="s">
        <v>24</v>
      </c>
      <c r="L21108" s="3">
        <v>27.0</v>
      </c>
      <c r="M21108" s="3" t="s">
        <v>25</v>
      </c>
      <c r="N21108" s="3" t="s">
        <v>18579</v>
      </c>
      <c r="O21108" s="3" t="s">
        <v>18642</v>
      </c>
      <c r="P21108" s="4">
        <v>23028.0</v>
      </c>
      <c r="Q21108" s="3" t="s">
        <v>83</v>
      </c>
      <c r="S21108" s="3" t="s">
        <v>29</v>
      </c>
    </row>
    <row r="21109">
      <c r="A21109" s="2">
        <v>42318.71491898148</v>
      </c>
      <c r="B21109" s="3">
        <v>4.0</v>
      </c>
      <c r="C21109" s="3" t="s">
        <v>18475</v>
      </c>
      <c r="F21109" s="3">
        <v>5.0</v>
      </c>
      <c r="G21109" s="3">
        <v>11.0</v>
      </c>
      <c r="H21109" s="3" t="s">
        <v>18622</v>
      </c>
      <c r="I21109" s="3" t="s">
        <v>18622</v>
      </c>
      <c r="J21109" s="3" t="s">
        <v>2015</v>
      </c>
      <c r="K21109" s="3" t="s">
        <v>24</v>
      </c>
      <c r="L21109" s="3">
        <v>28.0</v>
      </c>
      <c r="M21109" s="3" t="s">
        <v>30</v>
      </c>
      <c r="N21109" s="3" t="s">
        <v>18643</v>
      </c>
      <c r="O21109" s="3" t="s">
        <v>329</v>
      </c>
      <c r="P21109" s="4">
        <v>27245.0</v>
      </c>
      <c r="Q21109" s="3" t="s">
        <v>1955</v>
      </c>
      <c r="S21109" s="3" t="s">
        <v>34</v>
      </c>
    </row>
    <row r="21110">
      <c r="A21110" s="2">
        <v>42318.71491898148</v>
      </c>
      <c r="B21110" s="3">
        <v>4.0</v>
      </c>
      <c r="C21110" s="3" t="s">
        <v>18475</v>
      </c>
      <c r="F21110" s="3">
        <v>5.0</v>
      </c>
      <c r="G21110" s="3">
        <v>11.0</v>
      </c>
      <c r="H21110" s="3" t="s">
        <v>18622</v>
      </c>
      <c r="I21110" s="3" t="s">
        <v>18622</v>
      </c>
      <c r="J21110" s="3" t="s">
        <v>2015</v>
      </c>
      <c r="K21110" s="3" t="s">
        <v>24</v>
      </c>
      <c r="L21110" s="3">
        <v>29.0</v>
      </c>
      <c r="M21110" s="3" t="s">
        <v>25</v>
      </c>
      <c r="N21110" s="3" t="s">
        <v>18558</v>
      </c>
      <c r="O21110" s="3" t="s">
        <v>100</v>
      </c>
      <c r="P21110" s="4">
        <v>29674.0</v>
      </c>
      <c r="Q21110" s="3" t="s">
        <v>115</v>
      </c>
      <c r="S21110" s="3" t="s">
        <v>29</v>
      </c>
    </row>
    <row r="21111">
      <c r="A21111" s="2">
        <v>42318.71491898148</v>
      </c>
      <c r="B21111" s="3">
        <v>4.0</v>
      </c>
      <c r="C21111" s="3" t="s">
        <v>18475</v>
      </c>
      <c r="F21111" s="3">
        <v>5.0</v>
      </c>
      <c r="G21111" s="3">
        <v>11.0</v>
      </c>
      <c r="H21111" s="3" t="s">
        <v>18622</v>
      </c>
      <c r="I21111" s="3" t="s">
        <v>18622</v>
      </c>
      <c r="J21111" s="3" t="s">
        <v>2015</v>
      </c>
      <c r="K21111" s="3" t="s">
        <v>24</v>
      </c>
      <c r="L21111" s="3">
        <v>30.0</v>
      </c>
      <c r="M21111" s="3" t="s">
        <v>30</v>
      </c>
      <c r="N21111" s="3" t="s">
        <v>18644</v>
      </c>
      <c r="O21111" s="3" t="s">
        <v>283</v>
      </c>
      <c r="P21111" s="4">
        <v>27002.0</v>
      </c>
      <c r="Q21111" s="3" t="s">
        <v>149</v>
      </c>
      <c r="S21111" s="3" t="s">
        <v>34</v>
      </c>
    </row>
    <row r="21112">
      <c r="A21112" s="2">
        <v>42318.71491898148</v>
      </c>
      <c r="B21112" s="3">
        <v>4.0</v>
      </c>
      <c r="C21112" s="3" t="s">
        <v>18475</v>
      </c>
      <c r="F21112" s="3">
        <v>5.0</v>
      </c>
      <c r="G21112" s="3">
        <v>11.0</v>
      </c>
      <c r="H21112" s="3" t="s">
        <v>18622</v>
      </c>
      <c r="I21112" s="3" t="s">
        <v>18622</v>
      </c>
      <c r="J21112" s="3" t="s">
        <v>2015</v>
      </c>
      <c r="K21112" s="3" t="s">
        <v>24</v>
      </c>
      <c r="L21112" s="3">
        <v>31.0</v>
      </c>
      <c r="M21112" s="3" t="s">
        <v>25</v>
      </c>
      <c r="N21112" s="3" t="s">
        <v>192</v>
      </c>
      <c r="O21112" s="3" t="s">
        <v>18645</v>
      </c>
      <c r="P21112" s="4">
        <v>25239.0</v>
      </c>
      <c r="Q21112" s="3" t="s">
        <v>169</v>
      </c>
      <c r="S21112" s="3" t="s">
        <v>34</v>
      </c>
    </row>
    <row r="21113">
      <c r="A21113" s="2">
        <v>42318.71491898148</v>
      </c>
      <c r="B21113" s="3">
        <v>4.0</v>
      </c>
      <c r="C21113" s="3" t="s">
        <v>18475</v>
      </c>
      <c r="F21113" s="3">
        <v>5.0</v>
      </c>
      <c r="G21113" s="3">
        <v>11.0</v>
      </c>
      <c r="H21113" s="3" t="s">
        <v>18622</v>
      </c>
      <c r="I21113" s="3" t="s">
        <v>18622</v>
      </c>
      <c r="J21113" s="3" t="s">
        <v>2015</v>
      </c>
      <c r="K21113" s="3" t="s">
        <v>24</v>
      </c>
      <c r="L21113" s="3">
        <v>32.0</v>
      </c>
      <c r="M21113" s="3" t="s">
        <v>30</v>
      </c>
      <c r="N21113" s="3" t="s">
        <v>2321</v>
      </c>
      <c r="O21113" s="3" t="s">
        <v>57</v>
      </c>
      <c r="P21113" s="4">
        <v>27281.0</v>
      </c>
      <c r="Q21113" s="3" t="s">
        <v>75</v>
      </c>
      <c r="S21113" s="3" t="s">
        <v>34</v>
      </c>
    </row>
    <row r="21114">
      <c r="A21114" s="2">
        <v>42318.71491898148</v>
      </c>
      <c r="B21114" s="3">
        <v>4.0</v>
      </c>
      <c r="C21114" s="3" t="s">
        <v>18475</v>
      </c>
      <c r="F21114" s="3">
        <v>5.0</v>
      </c>
      <c r="G21114" s="3">
        <v>11.0</v>
      </c>
      <c r="H21114" s="3" t="s">
        <v>18622</v>
      </c>
      <c r="I21114" s="3" t="s">
        <v>18622</v>
      </c>
      <c r="J21114" s="3" t="s">
        <v>2015</v>
      </c>
      <c r="K21114" s="3" t="s">
        <v>24</v>
      </c>
      <c r="L21114" s="3">
        <v>33.0</v>
      </c>
      <c r="M21114" s="3" t="s">
        <v>25</v>
      </c>
      <c r="N21114" s="3" t="s">
        <v>814</v>
      </c>
      <c r="O21114" s="3" t="s">
        <v>3691</v>
      </c>
      <c r="P21114" s="4">
        <v>15155.0</v>
      </c>
      <c r="Q21114" s="3" t="s">
        <v>105</v>
      </c>
      <c r="S21114" s="3" t="s">
        <v>29</v>
      </c>
    </row>
    <row r="21115">
      <c r="A21115" s="2">
        <v>42318.71491898148</v>
      </c>
      <c r="B21115" s="3">
        <v>4.0</v>
      </c>
      <c r="C21115" s="3" t="s">
        <v>18475</v>
      </c>
      <c r="F21115" s="3">
        <v>5.0</v>
      </c>
      <c r="G21115" s="3">
        <v>11.0</v>
      </c>
      <c r="H21115" s="3" t="s">
        <v>18622</v>
      </c>
      <c r="I21115" s="3" t="s">
        <v>18622</v>
      </c>
      <c r="J21115" s="3" t="s">
        <v>2015</v>
      </c>
      <c r="K21115" s="3" t="s">
        <v>24</v>
      </c>
      <c r="L21115" s="3">
        <v>34.0</v>
      </c>
      <c r="M21115" s="3" t="s">
        <v>30</v>
      </c>
      <c r="N21115" s="3" t="s">
        <v>6689</v>
      </c>
      <c r="O21115" s="3" t="s">
        <v>18646</v>
      </c>
      <c r="P21115" s="4">
        <v>29849.0</v>
      </c>
      <c r="Q21115" s="3" t="s">
        <v>75</v>
      </c>
      <c r="S21115" s="3" t="s">
        <v>34</v>
      </c>
    </row>
    <row r="21116">
      <c r="A21116" s="2">
        <v>42318.71491898148</v>
      </c>
      <c r="B21116" s="3">
        <v>4.0</v>
      </c>
      <c r="C21116" s="3" t="s">
        <v>18475</v>
      </c>
      <c r="F21116" s="3">
        <v>5.0</v>
      </c>
      <c r="G21116" s="3">
        <v>11.0</v>
      </c>
      <c r="H21116" s="3" t="s">
        <v>18622</v>
      </c>
      <c r="I21116" s="3" t="s">
        <v>18622</v>
      </c>
      <c r="J21116" s="3" t="s">
        <v>2015</v>
      </c>
      <c r="K21116" s="3" t="s">
        <v>24</v>
      </c>
      <c r="L21116" s="3">
        <v>35.0</v>
      </c>
      <c r="M21116" s="3" t="s">
        <v>25</v>
      </c>
      <c r="N21116" s="3" t="s">
        <v>18647</v>
      </c>
      <c r="O21116" s="3" t="s">
        <v>536</v>
      </c>
      <c r="P21116" s="4">
        <v>20278.0</v>
      </c>
      <c r="Q21116" s="3" t="s">
        <v>189</v>
      </c>
      <c r="S21116" s="3" t="s">
        <v>34</v>
      </c>
    </row>
    <row r="21117">
      <c r="A21117" s="2">
        <v>42318.71491898148</v>
      </c>
      <c r="B21117" s="3">
        <v>4.0</v>
      </c>
      <c r="C21117" s="3" t="s">
        <v>18475</v>
      </c>
      <c r="F21117" s="3">
        <v>5.0</v>
      </c>
      <c r="G21117" s="3">
        <v>11.0</v>
      </c>
      <c r="H21117" s="3" t="s">
        <v>18622</v>
      </c>
      <c r="I21117" s="3" t="s">
        <v>18622</v>
      </c>
      <c r="J21117" s="3" t="s">
        <v>2015</v>
      </c>
      <c r="K21117" s="3" t="s">
        <v>24</v>
      </c>
      <c r="L21117" s="3">
        <v>36.0</v>
      </c>
      <c r="M21117" s="3" t="s">
        <v>30</v>
      </c>
      <c r="N21117" s="3" t="s">
        <v>18648</v>
      </c>
      <c r="O21117" s="3" t="s">
        <v>452</v>
      </c>
      <c r="P21117" s="4">
        <v>28100.0</v>
      </c>
      <c r="Q21117" s="3" t="s">
        <v>37</v>
      </c>
      <c r="S21117" s="3" t="s">
        <v>34</v>
      </c>
    </row>
    <row r="21118">
      <c r="A21118" s="2">
        <v>42318.71491898148</v>
      </c>
      <c r="B21118" s="3">
        <v>4.0</v>
      </c>
      <c r="C21118" s="3" t="s">
        <v>18475</v>
      </c>
      <c r="F21118" s="3">
        <v>5.0</v>
      </c>
      <c r="G21118" s="3">
        <v>11.0</v>
      </c>
      <c r="H21118" s="3" t="s">
        <v>18622</v>
      </c>
      <c r="I21118" s="3" t="s">
        <v>18622</v>
      </c>
      <c r="J21118" s="3" t="s">
        <v>2015</v>
      </c>
      <c r="K21118" s="3" t="s">
        <v>24</v>
      </c>
      <c r="L21118" s="3">
        <v>37.0</v>
      </c>
      <c r="M21118" s="3" t="s">
        <v>25</v>
      </c>
      <c r="N21118" s="3" t="s">
        <v>18649</v>
      </c>
      <c r="O21118" s="3" t="s">
        <v>18650</v>
      </c>
      <c r="P21118" s="4">
        <v>25307.0</v>
      </c>
      <c r="Q21118" s="3" t="s">
        <v>75</v>
      </c>
      <c r="S21118" s="3" t="s">
        <v>34</v>
      </c>
    </row>
    <row r="21119">
      <c r="A21119" s="2">
        <v>42318.71491898148</v>
      </c>
      <c r="B21119" s="3">
        <v>4.0</v>
      </c>
      <c r="C21119" s="3" t="s">
        <v>18475</v>
      </c>
      <c r="F21119" s="3">
        <v>5.0</v>
      </c>
      <c r="G21119" s="3">
        <v>11.0</v>
      </c>
      <c r="H21119" s="3" t="s">
        <v>18622</v>
      </c>
      <c r="I21119" s="3" t="s">
        <v>18622</v>
      </c>
      <c r="J21119" s="3" t="s">
        <v>2015</v>
      </c>
      <c r="K21119" s="3" t="s">
        <v>24</v>
      </c>
      <c r="L21119" s="3">
        <v>38.0</v>
      </c>
      <c r="M21119" s="3" t="s">
        <v>30</v>
      </c>
      <c r="N21119" s="3" t="s">
        <v>18651</v>
      </c>
      <c r="O21119" s="3" t="s">
        <v>7879</v>
      </c>
      <c r="P21119" s="4">
        <v>26063.0</v>
      </c>
      <c r="Q21119" s="3" t="s">
        <v>75</v>
      </c>
      <c r="S21119" s="3" t="s">
        <v>34</v>
      </c>
    </row>
    <row r="21120">
      <c r="A21120" s="2">
        <v>42318.71491898148</v>
      </c>
      <c r="B21120" s="3">
        <v>4.0</v>
      </c>
      <c r="C21120" s="3" t="s">
        <v>18475</v>
      </c>
      <c r="F21120" s="3">
        <v>5.0</v>
      </c>
      <c r="G21120" s="3">
        <v>11.0</v>
      </c>
      <c r="H21120" s="3" t="s">
        <v>18622</v>
      </c>
      <c r="I21120" s="3" t="s">
        <v>18622</v>
      </c>
      <c r="J21120" s="3" t="s">
        <v>2015</v>
      </c>
      <c r="K21120" s="3" t="s">
        <v>24</v>
      </c>
      <c r="L21120" s="3">
        <v>39.0</v>
      </c>
      <c r="M21120" s="3" t="s">
        <v>25</v>
      </c>
      <c r="N21120" s="3" t="s">
        <v>18652</v>
      </c>
      <c r="O21120" s="3" t="s">
        <v>18653</v>
      </c>
      <c r="P21120" s="4">
        <v>29161.0</v>
      </c>
      <c r="Q21120" s="3" t="s">
        <v>28</v>
      </c>
      <c r="S21120" s="3" t="s">
        <v>34</v>
      </c>
    </row>
    <row r="21121">
      <c r="A21121" s="2">
        <v>42318.71491898148</v>
      </c>
      <c r="B21121" s="3">
        <v>4.0</v>
      </c>
      <c r="C21121" s="3" t="s">
        <v>18475</v>
      </c>
      <c r="F21121" s="3">
        <v>5.0</v>
      </c>
      <c r="G21121" s="3">
        <v>11.0</v>
      </c>
      <c r="H21121" s="3" t="s">
        <v>18622</v>
      </c>
      <c r="I21121" s="3" t="s">
        <v>18622</v>
      </c>
      <c r="J21121" s="3" t="s">
        <v>2015</v>
      </c>
      <c r="K21121" s="3" t="s">
        <v>24</v>
      </c>
      <c r="L21121" s="3">
        <v>40.0</v>
      </c>
      <c r="M21121" s="3" t="s">
        <v>30</v>
      </c>
      <c r="N21121" s="3" t="s">
        <v>18556</v>
      </c>
      <c r="O21121" s="3" t="s">
        <v>734</v>
      </c>
      <c r="P21121" s="4">
        <v>23088.0</v>
      </c>
      <c r="Q21121" s="3" t="s">
        <v>105</v>
      </c>
      <c r="S21121" s="3" t="s">
        <v>29</v>
      </c>
    </row>
    <row r="21122">
      <c r="A21122" s="2">
        <v>42318.71491898148</v>
      </c>
      <c r="B21122" s="3">
        <v>4.0</v>
      </c>
      <c r="C21122" s="3" t="s">
        <v>18475</v>
      </c>
      <c r="F21122" s="3">
        <v>5.0</v>
      </c>
      <c r="G21122" s="3">
        <v>11.0</v>
      </c>
      <c r="H21122" s="3" t="s">
        <v>18622</v>
      </c>
      <c r="I21122" s="3" t="s">
        <v>18622</v>
      </c>
      <c r="J21122" s="3" t="s">
        <v>2015</v>
      </c>
      <c r="K21122" s="3" t="s">
        <v>24</v>
      </c>
      <c r="L21122" s="3">
        <v>41.0</v>
      </c>
      <c r="M21122" s="3" t="s">
        <v>25</v>
      </c>
      <c r="N21122" s="3" t="s">
        <v>9617</v>
      </c>
      <c r="O21122" s="3" t="s">
        <v>18654</v>
      </c>
      <c r="P21122" s="4">
        <v>18281.0</v>
      </c>
      <c r="Q21122" s="3" t="s">
        <v>145</v>
      </c>
      <c r="S21122" s="3" t="s">
        <v>34</v>
      </c>
    </row>
    <row r="21123">
      <c r="A21123" s="2">
        <v>42318.71491898148</v>
      </c>
      <c r="B21123" s="3">
        <v>4.0</v>
      </c>
      <c r="C21123" s="3" t="s">
        <v>18475</v>
      </c>
      <c r="F21123" s="3">
        <v>5.0</v>
      </c>
      <c r="G21123" s="3">
        <v>11.0</v>
      </c>
      <c r="H21123" s="3" t="s">
        <v>18622</v>
      </c>
      <c r="I21123" s="3" t="s">
        <v>18622</v>
      </c>
      <c r="J21123" s="3" t="s">
        <v>2015</v>
      </c>
      <c r="K21123" s="3" t="s">
        <v>24</v>
      </c>
      <c r="L21123" s="3">
        <v>42.0</v>
      </c>
      <c r="M21123" s="3" t="s">
        <v>30</v>
      </c>
      <c r="N21123" s="3" t="s">
        <v>425</v>
      </c>
      <c r="O21123" s="3" t="s">
        <v>16565</v>
      </c>
      <c r="P21123" s="4">
        <v>23812.0</v>
      </c>
      <c r="Q21123" s="3" t="s">
        <v>40</v>
      </c>
      <c r="S21123" s="3" t="s">
        <v>34</v>
      </c>
    </row>
    <row r="21124">
      <c r="A21124" s="2">
        <v>42318.71491898148</v>
      </c>
      <c r="B21124" s="3">
        <v>4.0</v>
      </c>
      <c r="C21124" s="3" t="s">
        <v>18475</v>
      </c>
      <c r="F21124" s="3">
        <v>5.0</v>
      </c>
      <c r="G21124" s="3">
        <v>11.0</v>
      </c>
      <c r="H21124" s="3" t="s">
        <v>18622</v>
      </c>
      <c r="I21124" s="3" t="s">
        <v>18622</v>
      </c>
      <c r="J21124" s="3" t="s">
        <v>2015</v>
      </c>
      <c r="K21124" s="3" t="s">
        <v>24</v>
      </c>
      <c r="L21124" s="3">
        <v>43.0</v>
      </c>
      <c r="M21124" s="3" t="s">
        <v>25</v>
      </c>
      <c r="N21124" s="3" t="s">
        <v>10148</v>
      </c>
      <c r="O21124" s="3" t="s">
        <v>18655</v>
      </c>
      <c r="P21124" s="4">
        <v>33380.0</v>
      </c>
      <c r="Q21124" s="3" t="s">
        <v>191</v>
      </c>
      <c r="S21124" s="3" t="s">
        <v>34</v>
      </c>
    </row>
    <row r="21125">
      <c r="A21125" s="2">
        <v>42318.71491898148</v>
      </c>
      <c r="B21125" s="3">
        <v>4.0</v>
      </c>
      <c r="C21125" s="3" t="s">
        <v>18475</v>
      </c>
      <c r="F21125" s="3">
        <v>5.0</v>
      </c>
      <c r="G21125" s="3">
        <v>11.0</v>
      </c>
      <c r="H21125" s="3" t="s">
        <v>18622</v>
      </c>
      <c r="I21125" s="3" t="s">
        <v>18622</v>
      </c>
      <c r="J21125" s="3" t="s">
        <v>2015</v>
      </c>
      <c r="K21125" s="3" t="s">
        <v>24</v>
      </c>
      <c r="L21125" s="3">
        <v>44.0</v>
      </c>
      <c r="M21125" s="3" t="s">
        <v>30</v>
      </c>
      <c r="N21125" s="3" t="s">
        <v>18656</v>
      </c>
      <c r="O21125" s="3" t="s">
        <v>311</v>
      </c>
      <c r="P21125" s="4">
        <v>28496.0</v>
      </c>
      <c r="Q21125" s="3" t="s">
        <v>115</v>
      </c>
      <c r="S21125" s="3" t="s">
        <v>34</v>
      </c>
    </row>
    <row r="21126">
      <c r="A21126" s="2">
        <v>42318.71491898148</v>
      </c>
      <c r="B21126" s="3">
        <v>4.0</v>
      </c>
      <c r="C21126" s="3" t="s">
        <v>18475</v>
      </c>
      <c r="F21126" s="3">
        <v>5.0</v>
      </c>
      <c r="G21126" s="3">
        <v>11.0</v>
      </c>
      <c r="H21126" s="3" t="s">
        <v>18622</v>
      </c>
      <c r="I21126" s="3" t="s">
        <v>18622</v>
      </c>
      <c r="J21126" s="3" t="s">
        <v>2015</v>
      </c>
      <c r="K21126" s="3" t="s">
        <v>24</v>
      </c>
      <c r="L21126" s="3">
        <v>45.0</v>
      </c>
      <c r="M21126" s="3" t="s">
        <v>25</v>
      </c>
      <c r="N21126" s="3" t="s">
        <v>18657</v>
      </c>
      <c r="O21126" s="3" t="s">
        <v>218</v>
      </c>
      <c r="P21126" s="4">
        <v>26368.0</v>
      </c>
      <c r="Q21126" s="3" t="s">
        <v>149</v>
      </c>
      <c r="S21126" s="3" t="s">
        <v>29</v>
      </c>
    </row>
    <row r="21127">
      <c r="A21127" s="2">
        <v>42318.71491898148</v>
      </c>
      <c r="B21127" s="3">
        <v>4.0</v>
      </c>
      <c r="C21127" s="3" t="s">
        <v>18475</v>
      </c>
      <c r="F21127" s="3">
        <v>5.0</v>
      </c>
      <c r="G21127" s="3">
        <v>11.0</v>
      </c>
      <c r="H21127" s="3" t="s">
        <v>18622</v>
      </c>
      <c r="I21127" s="3" t="s">
        <v>18622</v>
      </c>
      <c r="J21127" s="3" t="s">
        <v>2015</v>
      </c>
      <c r="K21127" s="3" t="s">
        <v>24</v>
      </c>
      <c r="L21127" s="3">
        <v>46.0</v>
      </c>
      <c r="M21127" s="3" t="s">
        <v>30</v>
      </c>
      <c r="N21127" s="3" t="s">
        <v>18658</v>
      </c>
      <c r="O21127" s="3" t="s">
        <v>591</v>
      </c>
      <c r="P21127" s="4">
        <v>33954.0</v>
      </c>
      <c r="Q21127" s="3" t="s">
        <v>75</v>
      </c>
      <c r="S21127" s="3" t="s">
        <v>34</v>
      </c>
    </row>
    <row r="21128">
      <c r="A21128" s="2">
        <v>42318.71491898148</v>
      </c>
      <c r="B21128" s="3">
        <v>4.0</v>
      </c>
      <c r="C21128" s="3" t="s">
        <v>18475</v>
      </c>
      <c r="F21128" s="3">
        <v>5.0</v>
      </c>
      <c r="G21128" s="3">
        <v>11.0</v>
      </c>
      <c r="H21128" s="3" t="s">
        <v>18622</v>
      </c>
      <c r="I21128" s="3" t="s">
        <v>18622</v>
      </c>
      <c r="J21128" s="3" t="s">
        <v>2015</v>
      </c>
      <c r="K21128" s="3" t="s">
        <v>24</v>
      </c>
      <c r="L21128" s="3">
        <v>47.0</v>
      </c>
      <c r="M21128" s="3" t="s">
        <v>25</v>
      </c>
      <c r="N21128" s="3" t="s">
        <v>18659</v>
      </c>
      <c r="O21128" s="3" t="s">
        <v>628</v>
      </c>
      <c r="P21128" s="4">
        <v>15877.0</v>
      </c>
      <c r="Q21128" s="3" t="s">
        <v>105</v>
      </c>
      <c r="S21128" s="3" t="s">
        <v>34</v>
      </c>
    </row>
    <row r="21129">
      <c r="A21129" s="2">
        <v>42318.71491898148</v>
      </c>
      <c r="B21129" s="3">
        <v>4.0</v>
      </c>
      <c r="C21129" s="3" t="s">
        <v>18475</v>
      </c>
      <c r="F21129" s="3">
        <v>6.0</v>
      </c>
      <c r="G21129" s="3">
        <v>2.0</v>
      </c>
      <c r="H21129" s="3" t="s">
        <v>1615</v>
      </c>
      <c r="I21129" s="3" t="s">
        <v>4065</v>
      </c>
      <c r="J21129" s="3" t="s">
        <v>1617</v>
      </c>
      <c r="K21129" s="3" t="s">
        <v>272</v>
      </c>
      <c r="L21129" s="3">
        <v>1.0</v>
      </c>
      <c r="M21129" s="3" t="s">
        <v>25</v>
      </c>
      <c r="N21129" s="3" t="s">
        <v>18558</v>
      </c>
      <c r="O21129" s="3" t="s">
        <v>9638</v>
      </c>
      <c r="P21129" s="4">
        <v>24536.0</v>
      </c>
      <c r="Q21129" s="3" t="s">
        <v>352</v>
      </c>
      <c r="S21129" s="3" t="s">
        <v>34</v>
      </c>
    </row>
    <row r="21130">
      <c r="A21130" s="2">
        <v>42318.71491898148</v>
      </c>
      <c r="B21130" s="3">
        <v>4.0</v>
      </c>
      <c r="C21130" s="3" t="s">
        <v>18475</v>
      </c>
      <c r="F21130" s="3">
        <v>6.0</v>
      </c>
      <c r="G21130" s="3">
        <v>2.0</v>
      </c>
      <c r="H21130" s="3" t="s">
        <v>1615</v>
      </c>
      <c r="I21130" s="3" t="s">
        <v>4065</v>
      </c>
      <c r="J21130" s="3" t="s">
        <v>1617</v>
      </c>
      <c r="K21130" s="3" t="s">
        <v>24</v>
      </c>
      <c r="L21130" s="3">
        <v>2.0</v>
      </c>
      <c r="M21130" s="3" t="s">
        <v>30</v>
      </c>
      <c r="N21130" s="3" t="s">
        <v>18660</v>
      </c>
      <c r="O21130" s="3" t="s">
        <v>45</v>
      </c>
      <c r="P21130" s="4">
        <v>26114.0</v>
      </c>
      <c r="Q21130" s="3" t="s">
        <v>247</v>
      </c>
      <c r="S21130" s="3" t="s">
        <v>34</v>
      </c>
    </row>
    <row r="21131">
      <c r="A21131" s="2">
        <v>42318.71491898148</v>
      </c>
      <c r="B21131" s="3">
        <v>4.0</v>
      </c>
      <c r="C21131" s="3" t="s">
        <v>18475</v>
      </c>
      <c r="F21131" s="3">
        <v>6.0</v>
      </c>
      <c r="G21131" s="3">
        <v>2.0</v>
      </c>
      <c r="H21131" s="3" t="s">
        <v>1615</v>
      </c>
      <c r="I21131" s="3" t="s">
        <v>4065</v>
      </c>
      <c r="J21131" s="3" t="s">
        <v>1617</v>
      </c>
      <c r="K21131" s="3" t="s">
        <v>24</v>
      </c>
      <c r="L21131" s="3">
        <v>3.0</v>
      </c>
      <c r="M21131" s="3" t="s">
        <v>25</v>
      </c>
      <c r="N21131" s="3" t="s">
        <v>276</v>
      </c>
      <c r="O21131" s="3" t="s">
        <v>119</v>
      </c>
      <c r="P21131" s="4">
        <v>19213.0</v>
      </c>
      <c r="Q21131" s="3" t="s">
        <v>145</v>
      </c>
      <c r="S21131" s="3" t="s">
        <v>34</v>
      </c>
    </row>
    <row r="21132">
      <c r="A21132" s="2">
        <v>42318.71491898148</v>
      </c>
      <c r="B21132" s="3">
        <v>4.0</v>
      </c>
      <c r="C21132" s="3" t="s">
        <v>18475</v>
      </c>
      <c r="F21132" s="3">
        <v>6.0</v>
      </c>
      <c r="G21132" s="3">
        <v>2.0</v>
      </c>
      <c r="H21132" s="3" t="s">
        <v>1615</v>
      </c>
      <c r="I21132" s="3" t="s">
        <v>4065</v>
      </c>
      <c r="J21132" s="3" t="s">
        <v>1617</v>
      </c>
      <c r="K21132" s="3" t="s">
        <v>24</v>
      </c>
      <c r="L21132" s="3">
        <v>4.0</v>
      </c>
      <c r="M21132" s="3" t="s">
        <v>30</v>
      </c>
      <c r="N21132" s="3" t="s">
        <v>18661</v>
      </c>
      <c r="O21132" s="3" t="s">
        <v>121</v>
      </c>
      <c r="P21132" s="4">
        <v>26249.0</v>
      </c>
      <c r="Q21132" s="3" t="s">
        <v>228</v>
      </c>
      <c r="S21132" s="3" t="s">
        <v>34</v>
      </c>
    </row>
    <row r="21133">
      <c r="A21133" s="2">
        <v>42318.71491898148</v>
      </c>
      <c r="B21133" s="3">
        <v>4.0</v>
      </c>
      <c r="C21133" s="3" t="s">
        <v>18475</v>
      </c>
      <c r="F21133" s="3">
        <v>6.0</v>
      </c>
      <c r="G21133" s="3">
        <v>2.0</v>
      </c>
      <c r="H21133" s="3" t="s">
        <v>1615</v>
      </c>
      <c r="I21133" s="3" t="s">
        <v>4065</v>
      </c>
      <c r="J21133" s="3" t="s">
        <v>1617</v>
      </c>
      <c r="K21133" s="3" t="s">
        <v>24</v>
      </c>
      <c r="L21133" s="3">
        <v>5.0</v>
      </c>
      <c r="M21133" s="3" t="s">
        <v>25</v>
      </c>
      <c r="N21133" s="3" t="s">
        <v>18662</v>
      </c>
      <c r="O21133" s="3" t="s">
        <v>123</v>
      </c>
      <c r="P21133" s="4">
        <v>24993.0</v>
      </c>
      <c r="Q21133" s="3" t="s">
        <v>247</v>
      </c>
      <c r="S21133" s="3" t="s">
        <v>34</v>
      </c>
    </row>
    <row r="21134">
      <c r="A21134" s="2">
        <v>42318.71491898148</v>
      </c>
      <c r="B21134" s="3">
        <v>4.0</v>
      </c>
      <c r="C21134" s="3" t="s">
        <v>18475</v>
      </c>
      <c r="F21134" s="3">
        <v>6.0</v>
      </c>
      <c r="G21134" s="3">
        <v>2.0</v>
      </c>
      <c r="H21134" s="3" t="s">
        <v>1615</v>
      </c>
      <c r="I21134" s="3" t="s">
        <v>4065</v>
      </c>
      <c r="J21134" s="3" t="s">
        <v>1617</v>
      </c>
      <c r="K21134" s="3" t="s">
        <v>24</v>
      </c>
      <c r="L21134" s="3">
        <v>6.0</v>
      </c>
      <c r="M21134" s="3" t="s">
        <v>30</v>
      </c>
      <c r="N21134" s="3" t="s">
        <v>18663</v>
      </c>
      <c r="O21134" s="3" t="s">
        <v>18664</v>
      </c>
      <c r="P21134" s="4">
        <v>26142.0</v>
      </c>
      <c r="Q21134" s="3" t="s">
        <v>37</v>
      </c>
      <c r="S21134" s="3" t="s">
        <v>34</v>
      </c>
    </row>
    <row r="21135">
      <c r="A21135" s="2">
        <v>42318.71491898148</v>
      </c>
      <c r="B21135" s="3">
        <v>4.0</v>
      </c>
      <c r="C21135" s="3" t="s">
        <v>18475</v>
      </c>
      <c r="F21135" s="3">
        <v>6.0</v>
      </c>
      <c r="G21135" s="3">
        <v>2.0</v>
      </c>
      <c r="H21135" s="3" t="s">
        <v>1615</v>
      </c>
      <c r="I21135" s="3" t="s">
        <v>4065</v>
      </c>
      <c r="J21135" s="3" t="s">
        <v>1617</v>
      </c>
      <c r="K21135" s="3" t="s">
        <v>24</v>
      </c>
      <c r="L21135" s="3">
        <v>7.0</v>
      </c>
      <c r="M21135" s="3" t="s">
        <v>25</v>
      </c>
      <c r="N21135" s="3" t="s">
        <v>18562</v>
      </c>
      <c r="O21135" s="3" t="s">
        <v>237</v>
      </c>
      <c r="P21135" s="4">
        <v>17227.0</v>
      </c>
      <c r="Q21135" s="3" t="s">
        <v>105</v>
      </c>
      <c r="S21135" s="3" t="s">
        <v>34</v>
      </c>
    </row>
    <row r="21136">
      <c r="A21136" s="2">
        <v>42318.71491898148</v>
      </c>
      <c r="B21136" s="3">
        <v>4.0</v>
      </c>
      <c r="C21136" s="3" t="s">
        <v>18475</v>
      </c>
      <c r="F21136" s="3">
        <v>6.0</v>
      </c>
      <c r="G21136" s="3">
        <v>2.0</v>
      </c>
      <c r="H21136" s="3" t="s">
        <v>1615</v>
      </c>
      <c r="I21136" s="3" t="s">
        <v>4065</v>
      </c>
      <c r="J21136" s="3" t="s">
        <v>1617</v>
      </c>
      <c r="K21136" s="3" t="s">
        <v>24</v>
      </c>
      <c r="L21136" s="3">
        <v>8.0</v>
      </c>
      <c r="M21136" s="3" t="s">
        <v>30</v>
      </c>
      <c r="N21136" s="3" t="s">
        <v>18558</v>
      </c>
      <c r="O21136" s="3" t="s">
        <v>568</v>
      </c>
      <c r="P21136" s="4">
        <v>28193.0</v>
      </c>
      <c r="Q21136" s="3" t="s">
        <v>55</v>
      </c>
      <c r="S21136" s="3" t="s">
        <v>34</v>
      </c>
    </row>
    <row r="21137">
      <c r="A21137" s="2">
        <v>42318.71491898148</v>
      </c>
      <c r="B21137" s="3">
        <v>4.0</v>
      </c>
      <c r="C21137" s="3" t="s">
        <v>18475</v>
      </c>
      <c r="F21137" s="3">
        <v>6.0</v>
      </c>
      <c r="G21137" s="3">
        <v>2.0</v>
      </c>
      <c r="H21137" s="3" t="s">
        <v>1615</v>
      </c>
      <c r="I21137" s="3" t="s">
        <v>4065</v>
      </c>
      <c r="J21137" s="3" t="s">
        <v>1617</v>
      </c>
      <c r="K21137" s="3" t="s">
        <v>24</v>
      </c>
      <c r="L21137" s="3">
        <v>9.0</v>
      </c>
      <c r="M21137" s="3" t="s">
        <v>25</v>
      </c>
      <c r="N21137" s="3" t="s">
        <v>18589</v>
      </c>
      <c r="O21137" s="3" t="s">
        <v>1871</v>
      </c>
      <c r="P21137" s="4">
        <v>26357.0</v>
      </c>
      <c r="Q21137" s="3" t="s">
        <v>247</v>
      </c>
      <c r="S21137" s="3" t="s">
        <v>34</v>
      </c>
    </row>
    <row r="21138">
      <c r="A21138" s="2">
        <v>42318.71491898148</v>
      </c>
      <c r="B21138" s="3">
        <v>4.0</v>
      </c>
      <c r="C21138" s="3" t="s">
        <v>18475</v>
      </c>
      <c r="F21138" s="3">
        <v>6.0</v>
      </c>
      <c r="G21138" s="3">
        <v>2.0</v>
      </c>
      <c r="H21138" s="3" t="s">
        <v>1615</v>
      </c>
      <c r="I21138" s="3" t="s">
        <v>4065</v>
      </c>
      <c r="J21138" s="3" t="s">
        <v>1617</v>
      </c>
      <c r="K21138" s="3" t="s">
        <v>24</v>
      </c>
      <c r="L21138" s="3">
        <v>10.0</v>
      </c>
      <c r="M21138" s="3" t="s">
        <v>30</v>
      </c>
      <c r="N21138" s="3" t="s">
        <v>18589</v>
      </c>
      <c r="O21138" s="3" t="s">
        <v>452</v>
      </c>
      <c r="P21138" s="4">
        <v>27996.0</v>
      </c>
      <c r="Q21138" s="3" t="s">
        <v>52</v>
      </c>
      <c r="S21138" s="3" t="s">
        <v>34</v>
      </c>
    </row>
    <row r="21139">
      <c r="A21139" s="2">
        <v>42318.71491898148</v>
      </c>
      <c r="B21139" s="3">
        <v>4.0</v>
      </c>
      <c r="C21139" s="3" t="s">
        <v>18475</v>
      </c>
      <c r="F21139" s="3">
        <v>6.0</v>
      </c>
      <c r="G21139" s="3">
        <v>2.0</v>
      </c>
      <c r="H21139" s="3" t="s">
        <v>1615</v>
      </c>
      <c r="I21139" s="3" t="s">
        <v>4065</v>
      </c>
      <c r="J21139" s="3" t="s">
        <v>1617</v>
      </c>
      <c r="K21139" s="3" t="s">
        <v>24</v>
      </c>
      <c r="L21139" s="3">
        <v>11.0</v>
      </c>
      <c r="M21139" s="3" t="s">
        <v>25</v>
      </c>
      <c r="N21139" s="3" t="s">
        <v>18665</v>
      </c>
      <c r="O21139" s="3" t="s">
        <v>18666</v>
      </c>
      <c r="P21139" s="4">
        <v>21119.0</v>
      </c>
      <c r="Q21139" s="3" t="s">
        <v>83</v>
      </c>
      <c r="S21139" s="3" t="s">
        <v>34</v>
      </c>
    </row>
    <row r="21140">
      <c r="A21140" s="2">
        <v>42318.71491898148</v>
      </c>
      <c r="B21140" s="3">
        <v>4.0</v>
      </c>
      <c r="C21140" s="3" t="s">
        <v>18475</v>
      </c>
      <c r="F21140" s="3">
        <v>6.0</v>
      </c>
      <c r="G21140" s="3">
        <v>2.0</v>
      </c>
      <c r="H21140" s="3" t="s">
        <v>1615</v>
      </c>
      <c r="I21140" s="3" t="s">
        <v>4065</v>
      </c>
      <c r="J21140" s="3" t="s">
        <v>1617</v>
      </c>
      <c r="K21140" s="3" t="s">
        <v>24</v>
      </c>
      <c r="L21140" s="3">
        <v>12.0</v>
      </c>
      <c r="M21140" s="3" t="s">
        <v>30</v>
      </c>
      <c r="N21140" s="3" t="s">
        <v>18589</v>
      </c>
      <c r="O21140" s="3" t="s">
        <v>3790</v>
      </c>
      <c r="P21140" s="4">
        <v>25588.0</v>
      </c>
      <c r="Q21140" s="3" t="s">
        <v>52</v>
      </c>
      <c r="S21140" s="3" t="s">
        <v>34</v>
      </c>
    </row>
    <row r="21141">
      <c r="A21141" s="2">
        <v>42318.71491898148</v>
      </c>
      <c r="B21141" s="3">
        <v>4.0</v>
      </c>
      <c r="C21141" s="3" t="s">
        <v>18475</v>
      </c>
      <c r="F21141" s="3">
        <v>6.0</v>
      </c>
      <c r="G21141" s="3">
        <v>2.0</v>
      </c>
      <c r="H21141" s="3" t="s">
        <v>1615</v>
      </c>
      <c r="I21141" s="3" t="s">
        <v>4065</v>
      </c>
      <c r="J21141" s="3" t="s">
        <v>1617</v>
      </c>
      <c r="K21141" s="3" t="s">
        <v>24</v>
      </c>
      <c r="L21141" s="3">
        <v>13.0</v>
      </c>
      <c r="M21141" s="3" t="s">
        <v>25</v>
      </c>
      <c r="N21141" s="3" t="s">
        <v>6443</v>
      </c>
      <c r="O21141" s="3" t="s">
        <v>218</v>
      </c>
      <c r="P21141" s="4">
        <v>22046.0</v>
      </c>
      <c r="Q21141" s="3" t="s">
        <v>372</v>
      </c>
      <c r="S21141" s="3" t="s">
        <v>34</v>
      </c>
    </row>
    <row r="21142">
      <c r="A21142" s="2">
        <v>42318.71491898148</v>
      </c>
      <c r="B21142" s="3">
        <v>4.0</v>
      </c>
      <c r="C21142" s="3" t="s">
        <v>18475</v>
      </c>
      <c r="F21142" s="3">
        <v>6.0</v>
      </c>
      <c r="G21142" s="3">
        <v>2.0</v>
      </c>
      <c r="H21142" s="3" t="s">
        <v>1615</v>
      </c>
      <c r="I21142" s="3" t="s">
        <v>4065</v>
      </c>
      <c r="J21142" s="3" t="s">
        <v>1617</v>
      </c>
      <c r="K21142" s="3" t="s">
        <v>24</v>
      </c>
      <c r="L21142" s="3">
        <v>14.0</v>
      </c>
      <c r="M21142" s="3" t="s">
        <v>30</v>
      </c>
      <c r="N21142" s="3" t="s">
        <v>18667</v>
      </c>
      <c r="O21142" s="3" t="s">
        <v>18668</v>
      </c>
      <c r="P21142" s="4">
        <v>27200.0</v>
      </c>
      <c r="Q21142" s="3" t="s">
        <v>247</v>
      </c>
      <c r="S21142" s="3" t="s">
        <v>34</v>
      </c>
    </row>
    <row r="21143">
      <c r="A21143" s="2">
        <v>42318.71491898148</v>
      </c>
      <c r="B21143" s="3">
        <v>4.0</v>
      </c>
      <c r="C21143" s="3" t="s">
        <v>18475</v>
      </c>
      <c r="F21143" s="3">
        <v>6.0</v>
      </c>
      <c r="G21143" s="3">
        <v>2.0</v>
      </c>
      <c r="H21143" s="3" t="s">
        <v>1615</v>
      </c>
      <c r="I21143" s="3" t="s">
        <v>4065</v>
      </c>
      <c r="J21143" s="3" t="s">
        <v>1617</v>
      </c>
      <c r="K21143" s="3" t="s">
        <v>24</v>
      </c>
      <c r="L21143" s="3">
        <v>15.0</v>
      </c>
      <c r="M21143" s="3" t="s">
        <v>25</v>
      </c>
      <c r="N21143" s="3" t="s">
        <v>18669</v>
      </c>
      <c r="O21143" s="3" t="s">
        <v>281</v>
      </c>
      <c r="P21143" s="4">
        <v>20672.0</v>
      </c>
      <c r="Q21143" s="3" t="s">
        <v>37</v>
      </c>
      <c r="S21143" s="3" t="s">
        <v>34</v>
      </c>
    </row>
    <row r="21144">
      <c r="A21144" s="2">
        <v>42318.71491898148</v>
      </c>
      <c r="B21144" s="3">
        <v>4.0</v>
      </c>
      <c r="C21144" s="3" t="s">
        <v>18475</v>
      </c>
      <c r="F21144" s="3">
        <v>6.0</v>
      </c>
      <c r="G21144" s="3">
        <v>2.0</v>
      </c>
      <c r="H21144" s="3" t="s">
        <v>1615</v>
      </c>
      <c r="I21144" s="3" t="s">
        <v>4065</v>
      </c>
      <c r="J21144" s="3" t="s">
        <v>1617</v>
      </c>
      <c r="K21144" s="3" t="s">
        <v>24</v>
      </c>
      <c r="L21144" s="3">
        <v>16.0</v>
      </c>
      <c r="M21144" s="3" t="s">
        <v>30</v>
      </c>
      <c r="N21144" s="3" t="s">
        <v>18670</v>
      </c>
      <c r="O21144" s="3" t="s">
        <v>336</v>
      </c>
      <c r="P21144" s="4">
        <v>26083.0</v>
      </c>
      <c r="Q21144" s="3" t="s">
        <v>132</v>
      </c>
      <c r="S21144" s="3" t="s">
        <v>34</v>
      </c>
    </row>
    <row r="21145">
      <c r="A21145" s="2">
        <v>42318.71491898148</v>
      </c>
      <c r="B21145" s="3">
        <v>4.0</v>
      </c>
      <c r="C21145" s="3" t="s">
        <v>18475</v>
      </c>
      <c r="F21145" s="3">
        <v>6.0</v>
      </c>
      <c r="G21145" s="3">
        <v>2.0</v>
      </c>
      <c r="H21145" s="3" t="s">
        <v>1615</v>
      </c>
      <c r="I21145" s="3" t="s">
        <v>4065</v>
      </c>
      <c r="J21145" s="3" t="s">
        <v>1617</v>
      </c>
      <c r="K21145" s="3" t="s">
        <v>24</v>
      </c>
      <c r="L21145" s="3">
        <v>17.0</v>
      </c>
      <c r="M21145" s="3" t="s">
        <v>25</v>
      </c>
      <c r="N21145" s="3" t="s">
        <v>4549</v>
      </c>
      <c r="O21145" s="3" t="s">
        <v>495</v>
      </c>
      <c r="P21145" s="4">
        <v>21244.0</v>
      </c>
      <c r="Q21145" s="3" t="s">
        <v>189</v>
      </c>
      <c r="S21145" s="3" t="s">
        <v>34</v>
      </c>
    </row>
    <row r="21146">
      <c r="A21146" s="2">
        <v>42318.71491898148</v>
      </c>
      <c r="B21146" s="3">
        <v>4.0</v>
      </c>
      <c r="C21146" s="3" t="s">
        <v>18475</v>
      </c>
      <c r="F21146" s="3">
        <v>6.0</v>
      </c>
      <c r="G21146" s="3">
        <v>2.0</v>
      </c>
      <c r="H21146" s="3" t="s">
        <v>1615</v>
      </c>
      <c r="I21146" s="3" t="s">
        <v>4065</v>
      </c>
      <c r="J21146" s="3" t="s">
        <v>1617</v>
      </c>
      <c r="K21146" s="3" t="s">
        <v>24</v>
      </c>
      <c r="L21146" s="3">
        <v>18.0</v>
      </c>
      <c r="M21146" s="3" t="s">
        <v>30</v>
      </c>
      <c r="N21146" s="3" t="s">
        <v>18671</v>
      </c>
      <c r="O21146" s="3" t="s">
        <v>3391</v>
      </c>
      <c r="P21146" s="4">
        <v>24470.0</v>
      </c>
      <c r="Q21146" s="3" t="s">
        <v>132</v>
      </c>
      <c r="S21146" s="3" t="s">
        <v>34</v>
      </c>
    </row>
    <row r="21147">
      <c r="A21147" s="2">
        <v>42318.71491898148</v>
      </c>
      <c r="B21147" s="3">
        <v>4.0</v>
      </c>
      <c r="C21147" s="3" t="s">
        <v>18475</v>
      </c>
      <c r="F21147" s="3">
        <v>6.0</v>
      </c>
      <c r="G21147" s="3">
        <v>2.0</v>
      </c>
      <c r="H21147" s="3" t="s">
        <v>1615</v>
      </c>
      <c r="I21147" s="3" t="s">
        <v>4065</v>
      </c>
      <c r="J21147" s="3" t="s">
        <v>1617</v>
      </c>
      <c r="K21147" s="3" t="s">
        <v>24</v>
      </c>
      <c r="L21147" s="3">
        <v>19.0</v>
      </c>
      <c r="M21147" s="3" t="s">
        <v>25</v>
      </c>
      <c r="N21147" s="3" t="s">
        <v>18587</v>
      </c>
      <c r="O21147" s="3" t="s">
        <v>237</v>
      </c>
      <c r="P21147" s="4">
        <v>24562.0</v>
      </c>
      <c r="Q21147" s="3" t="s">
        <v>372</v>
      </c>
      <c r="S21147" s="3" t="s">
        <v>34</v>
      </c>
    </row>
    <row r="21148">
      <c r="A21148" s="2">
        <v>42318.71491898148</v>
      </c>
      <c r="B21148" s="3">
        <v>4.0</v>
      </c>
      <c r="C21148" s="3" t="s">
        <v>18475</v>
      </c>
      <c r="F21148" s="3">
        <v>6.0</v>
      </c>
      <c r="G21148" s="3">
        <v>2.0</v>
      </c>
      <c r="H21148" s="3" t="s">
        <v>1615</v>
      </c>
      <c r="I21148" s="3" t="s">
        <v>4065</v>
      </c>
      <c r="J21148" s="3" t="s">
        <v>1617</v>
      </c>
      <c r="K21148" s="3" t="s">
        <v>24</v>
      </c>
      <c r="L21148" s="3">
        <v>20.0</v>
      </c>
      <c r="M21148" s="3" t="s">
        <v>30</v>
      </c>
      <c r="N21148" s="3" t="s">
        <v>7652</v>
      </c>
      <c r="O21148" s="3" t="s">
        <v>757</v>
      </c>
      <c r="P21148" s="4">
        <v>29766.0</v>
      </c>
      <c r="Q21148" s="3" t="s">
        <v>40</v>
      </c>
      <c r="S21148" s="3" t="s">
        <v>34</v>
      </c>
    </row>
    <row r="21149">
      <c r="A21149" s="2">
        <v>42318.71491898148</v>
      </c>
      <c r="B21149" s="3">
        <v>4.0</v>
      </c>
      <c r="C21149" s="3" t="s">
        <v>18475</v>
      </c>
      <c r="F21149" s="3">
        <v>6.0</v>
      </c>
      <c r="G21149" s="3">
        <v>2.0</v>
      </c>
      <c r="H21149" s="3" t="s">
        <v>1615</v>
      </c>
      <c r="I21149" s="3" t="s">
        <v>4065</v>
      </c>
      <c r="J21149" s="3" t="s">
        <v>1617</v>
      </c>
      <c r="K21149" s="3" t="s">
        <v>24</v>
      </c>
      <c r="L21149" s="3">
        <v>21.0</v>
      </c>
      <c r="M21149" s="3" t="s">
        <v>25</v>
      </c>
      <c r="N21149" s="3" t="s">
        <v>192</v>
      </c>
      <c r="O21149" s="3" t="s">
        <v>18672</v>
      </c>
      <c r="P21149" s="4">
        <v>25123.0</v>
      </c>
      <c r="Q21149" s="3" t="s">
        <v>189</v>
      </c>
      <c r="S21149" s="3" t="s">
        <v>34</v>
      </c>
    </row>
    <row r="21150">
      <c r="A21150" s="2">
        <v>42318.71491898148</v>
      </c>
      <c r="B21150" s="3">
        <v>4.0</v>
      </c>
      <c r="C21150" s="3" t="s">
        <v>18475</v>
      </c>
      <c r="F21150" s="3">
        <v>6.0</v>
      </c>
      <c r="G21150" s="3">
        <v>2.0</v>
      </c>
      <c r="H21150" s="3" t="s">
        <v>1615</v>
      </c>
      <c r="I21150" s="3" t="s">
        <v>4065</v>
      </c>
      <c r="J21150" s="3" t="s">
        <v>1617</v>
      </c>
      <c r="K21150" s="3" t="s">
        <v>24</v>
      </c>
      <c r="L21150" s="3">
        <v>22.0</v>
      </c>
      <c r="M21150" s="3" t="s">
        <v>30</v>
      </c>
      <c r="N21150" s="3" t="s">
        <v>4541</v>
      </c>
      <c r="O21150" s="3" t="s">
        <v>705</v>
      </c>
      <c r="P21150" s="4">
        <v>25645.0</v>
      </c>
      <c r="Q21150" s="3" t="s">
        <v>132</v>
      </c>
      <c r="S21150" s="3" t="s">
        <v>34</v>
      </c>
    </row>
    <row r="21151">
      <c r="A21151" s="2">
        <v>42318.71491898148</v>
      </c>
      <c r="B21151" s="3">
        <v>4.0</v>
      </c>
      <c r="C21151" s="3" t="s">
        <v>18475</v>
      </c>
      <c r="F21151" s="3">
        <v>6.0</v>
      </c>
      <c r="G21151" s="3">
        <v>2.0</v>
      </c>
      <c r="H21151" s="3" t="s">
        <v>1615</v>
      </c>
      <c r="I21151" s="3" t="s">
        <v>4065</v>
      </c>
      <c r="J21151" s="3" t="s">
        <v>1617</v>
      </c>
      <c r="K21151" s="3" t="s">
        <v>24</v>
      </c>
      <c r="L21151" s="3">
        <v>23.0</v>
      </c>
      <c r="M21151" s="3" t="s">
        <v>25</v>
      </c>
      <c r="N21151" s="3" t="s">
        <v>706</v>
      </c>
      <c r="O21151" s="3" t="s">
        <v>613</v>
      </c>
      <c r="P21151" s="4">
        <v>26466.0</v>
      </c>
      <c r="Q21151" s="3" t="s">
        <v>132</v>
      </c>
      <c r="S21151" s="3" t="s">
        <v>34</v>
      </c>
    </row>
    <row r="21152">
      <c r="A21152" s="2">
        <v>42318.71491898148</v>
      </c>
      <c r="B21152" s="3">
        <v>4.0</v>
      </c>
      <c r="C21152" s="3" t="s">
        <v>18475</v>
      </c>
      <c r="F21152" s="3">
        <v>6.0</v>
      </c>
      <c r="G21152" s="3">
        <v>2.0</v>
      </c>
      <c r="H21152" s="3" t="s">
        <v>1615</v>
      </c>
      <c r="I21152" s="3" t="s">
        <v>4065</v>
      </c>
      <c r="J21152" s="3" t="s">
        <v>1617</v>
      </c>
      <c r="K21152" s="3" t="s">
        <v>24</v>
      </c>
      <c r="L21152" s="3">
        <v>24.0</v>
      </c>
      <c r="M21152" s="3" t="s">
        <v>30</v>
      </c>
      <c r="N21152" s="3" t="s">
        <v>18673</v>
      </c>
      <c r="O21152" s="3" t="s">
        <v>18674</v>
      </c>
      <c r="P21152" s="4">
        <v>31147.0</v>
      </c>
      <c r="Q21152" s="3" t="s">
        <v>132</v>
      </c>
      <c r="S21152" s="3" t="s">
        <v>34</v>
      </c>
    </row>
    <row r="21153">
      <c r="A21153" s="2">
        <v>42318.71491898148</v>
      </c>
      <c r="B21153" s="3">
        <v>4.0</v>
      </c>
      <c r="C21153" s="3" t="s">
        <v>18475</v>
      </c>
      <c r="F21153" s="3">
        <v>6.0</v>
      </c>
      <c r="G21153" s="3">
        <v>2.0</v>
      </c>
      <c r="H21153" s="3" t="s">
        <v>1615</v>
      </c>
      <c r="I21153" s="3" t="s">
        <v>4065</v>
      </c>
      <c r="J21153" s="3" t="s">
        <v>1617</v>
      </c>
      <c r="K21153" s="3" t="s">
        <v>24</v>
      </c>
      <c r="L21153" s="3">
        <v>25.0</v>
      </c>
      <c r="M21153" s="3" t="s">
        <v>25</v>
      </c>
      <c r="N21153" s="3" t="s">
        <v>7652</v>
      </c>
      <c r="O21153" s="3" t="s">
        <v>1091</v>
      </c>
      <c r="P21153" s="4">
        <v>25540.0</v>
      </c>
      <c r="Q21153" s="3" t="s">
        <v>33</v>
      </c>
      <c r="S21153" s="3" t="s">
        <v>34</v>
      </c>
    </row>
    <row r="21154">
      <c r="A21154" s="2">
        <v>42318.71491898148</v>
      </c>
      <c r="B21154" s="3">
        <v>4.0</v>
      </c>
      <c r="C21154" s="3" t="s">
        <v>18475</v>
      </c>
      <c r="F21154" s="3">
        <v>6.0</v>
      </c>
      <c r="G21154" s="3">
        <v>2.0</v>
      </c>
      <c r="H21154" s="3" t="s">
        <v>1615</v>
      </c>
      <c r="I21154" s="3" t="s">
        <v>4065</v>
      </c>
      <c r="J21154" s="3" t="s">
        <v>1617</v>
      </c>
      <c r="K21154" s="3" t="s">
        <v>24</v>
      </c>
      <c r="L21154" s="3">
        <v>26.0</v>
      </c>
      <c r="M21154" s="3" t="s">
        <v>30</v>
      </c>
      <c r="N21154" s="3" t="s">
        <v>18675</v>
      </c>
      <c r="O21154" s="3" t="s">
        <v>225</v>
      </c>
      <c r="P21154" s="4">
        <v>24120.0</v>
      </c>
      <c r="Q21154" s="3" t="s">
        <v>132</v>
      </c>
      <c r="S21154" s="3" t="s">
        <v>34</v>
      </c>
    </row>
    <row r="21155">
      <c r="A21155" s="2">
        <v>42318.71491898148</v>
      </c>
      <c r="B21155" s="3">
        <v>4.0</v>
      </c>
      <c r="C21155" s="3" t="s">
        <v>18475</v>
      </c>
      <c r="F21155" s="3">
        <v>6.0</v>
      </c>
      <c r="G21155" s="3">
        <v>2.0</v>
      </c>
      <c r="H21155" s="3" t="s">
        <v>1615</v>
      </c>
      <c r="I21155" s="3" t="s">
        <v>4065</v>
      </c>
      <c r="J21155" s="3" t="s">
        <v>1617</v>
      </c>
      <c r="K21155" s="3" t="s">
        <v>24</v>
      </c>
      <c r="L21155" s="3">
        <v>27.0</v>
      </c>
      <c r="M21155" s="3" t="s">
        <v>25</v>
      </c>
      <c r="N21155" s="3" t="s">
        <v>18676</v>
      </c>
      <c r="O21155" s="3" t="s">
        <v>297</v>
      </c>
      <c r="P21155" s="4">
        <v>25348.0</v>
      </c>
      <c r="Q21155" s="3" t="s">
        <v>37</v>
      </c>
      <c r="S21155" s="3" t="s">
        <v>34</v>
      </c>
    </row>
    <row r="21156">
      <c r="A21156" s="2">
        <v>42318.71491898148</v>
      </c>
      <c r="B21156" s="3">
        <v>4.0</v>
      </c>
      <c r="C21156" s="3" t="s">
        <v>18475</v>
      </c>
      <c r="F21156" s="3">
        <v>6.0</v>
      </c>
      <c r="G21156" s="3">
        <v>2.0</v>
      </c>
      <c r="H21156" s="3" t="s">
        <v>1615</v>
      </c>
      <c r="I21156" s="3" t="s">
        <v>4065</v>
      </c>
      <c r="J21156" s="3" t="s">
        <v>1617</v>
      </c>
      <c r="K21156" s="3" t="s">
        <v>24</v>
      </c>
      <c r="L21156" s="3">
        <v>28.0</v>
      </c>
      <c r="M21156" s="3" t="s">
        <v>30</v>
      </c>
      <c r="N21156" s="3" t="s">
        <v>18677</v>
      </c>
      <c r="O21156" s="3" t="s">
        <v>995</v>
      </c>
      <c r="P21156" s="4">
        <v>26908.0</v>
      </c>
      <c r="Q21156" s="3" t="s">
        <v>40</v>
      </c>
      <c r="S21156" s="3" t="s">
        <v>34</v>
      </c>
    </row>
    <row r="21157">
      <c r="A21157" s="2">
        <v>42318.71491898148</v>
      </c>
      <c r="B21157" s="3">
        <v>4.0</v>
      </c>
      <c r="C21157" s="3" t="s">
        <v>18475</v>
      </c>
      <c r="F21157" s="3">
        <v>6.0</v>
      </c>
      <c r="G21157" s="3">
        <v>2.0</v>
      </c>
      <c r="H21157" s="3" t="s">
        <v>1615</v>
      </c>
      <c r="I21157" s="3" t="s">
        <v>4065</v>
      </c>
      <c r="J21157" s="3" t="s">
        <v>1617</v>
      </c>
      <c r="K21157" s="3" t="s">
        <v>24</v>
      </c>
      <c r="L21157" s="3">
        <v>29.0</v>
      </c>
      <c r="M21157" s="3" t="s">
        <v>25</v>
      </c>
      <c r="N21157" s="3" t="s">
        <v>18678</v>
      </c>
      <c r="O21157" s="3" t="s">
        <v>4335</v>
      </c>
      <c r="P21157" s="4">
        <v>24100.0</v>
      </c>
      <c r="Q21157" s="3" t="s">
        <v>372</v>
      </c>
      <c r="S21157" s="3" t="s">
        <v>34</v>
      </c>
    </row>
    <row r="21158">
      <c r="A21158" s="2">
        <v>42318.71491898148</v>
      </c>
      <c r="B21158" s="3">
        <v>4.0</v>
      </c>
      <c r="C21158" s="3" t="s">
        <v>18475</v>
      </c>
      <c r="F21158" s="3">
        <v>6.0</v>
      </c>
      <c r="G21158" s="3">
        <v>2.0</v>
      </c>
      <c r="H21158" s="3" t="s">
        <v>1615</v>
      </c>
      <c r="I21158" s="3" t="s">
        <v>4065</v>
      </c>
      <c r="J21158" s="3" t="s">
        <v>1617</v>
      </c>
      <c r="K21158" s="3" t="s">
        <v>24</v>
      </c>
      <c r="L21158" s="3">
        <v>30.0</v>
      </c>
      <c r="M21158" s="3" t="s">
        <v>30</v>
      </c>
      <c r="N21158" s="3" t="s">
        <v>18679</v>
      </c>
      <c r="O21158" s="3" t="s">
        <v>235</v>
      </c>
      <c r="P21158" s="4">
        <v>19511.0</v>
      </c>
      <c r="Q21158" s="3" t="s">
        <v>86</v>
      </c>
      <c r="S21158" s="3" t="s">
        <v>34</v>
      </c>
    </row>
    <row r="21159">
      <c r="A21159" s="2">
        <v>42318.71491898148</v>
      </c>
      <c r="B21159" s="3">
        <v>4.0</v>
      </c>
      <c r="C21159" s="3" t="s">
        <v>18475</v>
      </c>
      <c r="F21159" s="3">
        <v>6.0</v>
      </c>
      <c r="G21159" s="3">
        <v>2.0</v>
      </c>
      <c r="H21159" s="3" t="s">
        <v>1615</v>
      </c>
      <c r="I21159" s="3" t="s">
        <v>4065</v>
      </c>
      <c r="J21159" s="3" t="s">
        <v>1617</v>
      </c>
      <c r="K21159" s="3" t="s">
        <v>24</v>
      </c>
      <c r="L21159" s="3">
        <v>31.0</v>
      </c>
      <c r="M21159" s="3" t="s">
        <v>25</v>
      </c>
      <c r="N21159" s="3" t="s">
        <v>18680</v>
      </c>
      <c r="O21159" s="3" t="s">
        <v>18681</v>
      </c>
      <c r="P21159" s="4">
        <v>22186.0</v>
      </c>
      <c r="Q21159" s="3" t="s">
        <v>40</v>
      </c>
      <c r="S21159" s="3" t="s">
        <v>34</v>
      </c>
    </row>
    <row r="21160">
      <c r="A21160" s="2">
        <v>42318.71491898148</v>
      </c>
      <c r="B21160" s="3">
        <v>4.0</v>
      </c>
      <c r="C21160" s="3" t="s">
        <v>18475</v>
      </c>
      <c r="F21160" s="3">
        <v>6.0</v>
      </c>
      <c r="G21160" s="3">
        <v>2.0</v>
      </c>
      <c r="H21160" s="3" t="s">
        <v>1615</v>
      </c>
      <c r="I21160" s="3" t="s">
        <v>4065</v>
      </c>
      <c r="J21160" s="3" t="s">
        <v>1617</v>
      </c>
      <c r="K21160" s="3" t="s">
        <v>24</v>
      </c>
      <c r="L21160" s="3">
        <v>32.0</v>
      </c>
      <c r="M21160" s="3" t="s">
        <v>30</v>
      </c>
      <c r="N21160" s="3" t="s">
        <v>3941</v>
      </c>
      <c r="O21160" s="3" t="s">
        <v>5850</v>
      </c>
      <c r="P21160" s="4">
        <v>21107.0</v>
      </c>
      <c r="Q21160" s="3" t="s">
        <v>228</v>
      </c>
      <c r="S21160" s="3" t="s">
        <v>34</v>
      </c>
    </row>
    <row r="21161">
      <c r="A21161" s="2">
        <v>42318.71491898148</v>
      </c>
      <c r="B21161" s="3">
        <v>4.0</v>
      </c>
      <c r="C21161" s="3" t="s">
        <v>18475</v>
      </c>
      <c r="F21161" s="3">
        <v>6.0</v>
      </c>
      <c r="G21161" s="3">
        <v>2.0</v>
      </c>
      <c r="H21161" s="3" t="s">
        <v>1615</v>
      </c>
      <c r="I21161" s="3" t="s">
        <v>4065</v>
      </c>
      <c r="J21161" s="3" t="s">
        <v>1617</v>
      </c>
      <c r="K21161" s="3" t="s">
        <v>24</v>
      </c>
      <c r="L21161" s="3">
        <v>33.0</v>
      </c>
      <c r="M21161" s="3" t="s">
        <v>25</v>
      </c>
      <c r="N21161" s="3" t="s">
        <v>5053</v>
      </c>
      <c r="O21161" s="3" t="s">
        <v>27</v>
      </c>
      <c r="P21161" s="4">
        <v>23071.0</v>
      </c>
      <c r="Q21161" s="3" t="s">
        <v>247</v>
      </c>
      <c r="S21161" s="3" t="s">
        <v>34</v>
      </c>
    </row>
    <row r="21162">
      <c r="A21162" s="2">
        <v>42318.71491898148</v>
      </c>
      <c r="B21162" s="3">
        <v>4.0</v>
      </c>
      <c r="C21162" s="3" t="s">
        <v>18475</v>
      </c>
      <c r="F21162" s="3">
        <v>6.0</v>
      </c>
      <c r="G21162" s="3">
        <v>2.0</v>
      </c>
      <c r="H21162" s="3" t="s">
        <v>1615</v>
      </c>
      <c r="I21162" s="3" t="s">
        <v>4065</v>
      </c>
      <c r="J21162" s="3" t="s">
        <v>1617</v>
      </c>
      <c r="K21162" s="3" t="s">
        <v>24</v>
      </c>
      <c r="L21162" s="3">
        <v>34.0</v>
      </c>
      <c r="M21162" s="3" t="s">
        <v>30</v>
      </c>
      <c r="N21162" s="3" t="s">
        <v>18682</v>
      </c>
      <c r="O21162" s="3" t="s">
        <v>18683</v>
      </c>
      <c r="P21162" s="4">
        <v>22950.0</v>
      </c>
      <c r="Q21162" s="3" t="s">
        <v>132</v>
      </c>
      <c r="S21162" s="3" t="s">
        <v>34</v>
      </c>
    </row>
    <row r="21163">
      <c r="A21163" s="2">
        <v>42318.71491898148</v>
      </c>
      <c r="B21163" s="3">
        <v>4.0</v>
      </c>
      <c r="C21163" s="3" t="s">
        <v>18475</v>
      </c>
      <c r="F21163" s="3">
        <v>6.0</v>
      </c>
      <c r="G21163" s="3">
        <v>2.0</v>
      </c>
      <c r="H21163" s="3" t="s">
        <v>1615</v>
      </c>
      <c r="I21163" s="3" t="s">
        <v>4065</v>
      </c>
      <c r="J21163" s="3" t="s">
        <v>1617</v>
      </c>
      <c r="K21163" s="3" t="s">
        <v>24</v>
      </c>
      <c r="L21163" s="3">
        <v>35.0</v>
      </c>
      <c r="M21163" s="3" t="s">
        <v>25</v>
      </c>
      <c r="N21163" s="3" t="s">
        <v>18684</v>
      </c>
      <c r="O21163" s="3" t="s">
        <v>104</v>
      </c>
      <c r="P21163" s="4">
        <v>15763.0</v>
      </c>
      <c r="Q21163" s="3" t="s">
        <v>86</v>
      </c>
      <c r="S21163" s="3" t="s">
        <v>34</v>
      </c>
    </row>
    <row r="21164">
      <c r="A21164" s="2">
        <v>42318.71491898148</v>
      </c>
      <c r="B21164" s="3">
        <v>4.0</v>
      </c>
      <c r="C21164" s="3" t="s">
        <v>18475</v>
      </c>
      <c r="F21164" s="3">
        <v>6.0</v>
      </c>
      <c r="G21164" s="3">
        <v>2.0</v>
      </c>
      <c r="H21164" s="3" t="s">
        <v>1615</v>
      </c>
      <c r="I21164" s="3" t="s">
        <v>4065</v>
      </c>
      <c r="J21164" s="3" t="s">
        <v>1617</v>
      </c>
      <c r="K21164" s="3" t="s">
        <v>24</v>
      </c>
      <c r="L21164" s="3">
        <v>36.0</v>
      </c>
      <c r="M21164" s="3" t="s">
        <v>30</v>
      </c>
      <c r="N21164" s="3" t="s">
        <v>192</v>
      </c>
      <c r="O21164" s="3" t="s">
        <v>18685</v>
      </c>
      <c r="P21164" s="4">
        <v>22191.0</v>
      </c>
      <c r="Q21164" s="3" t="s">
        <v>132</v>
      </c>
      <c r="S21164" s="3" t="s">
        <v>34</v>
      </c>
    </row>
    <row r="21165">
      <c r="A21165" s="2">
        <v>42318.71491898148</v>
      </c>
      <c r="B21165" s="3">
        <v>4.0</v>
      </c>
      <c r="C21165" s="3" t="s">
        <v>18475</v>
      </c>
      <c r="F21165" s="3">
        <v>6.0</v>
      </c>
      <c r="G21165" s="3">
        <v>2.0</v>
      </c>
      <c r="H21165" s="3" t="s">
        <v>1615</v>
      </c>
      <c r="I21165" s="3" t="s">
        <v>4065</v>
      </c>
      <c r="J21165" s="3" t="s">
        <v>1617</v>
      </c>
      <c r="K21165" s="3" t="s">
        <v>24</v>
      </c>
      <c r="L21165" s="3">
        <v>37.0</v>
      </c>
      <c r="M21165" s="3" t="s">
        <v>25</v>
      </c>
      <c r="N21165" s="3" t="s">
        <v>18660</v>
      </c>
      <c r="O21165" s="3" t="s">
        <v>681</v>
      </c>
      <c r="P21165" s="4">
        <v>27614.0</v>
      </c>
      <c r="Q21165" s="3" t="s">
        <v>79</v>
      </c>
      <c r="S21165" s="3" t="s">
        <v>34</v>
      </c>
    </row>
    <row r="21166">
      <c r="A21166" s="2">
        <v>42318.71491898148</v>
      </c>
      <c r="B21166" s="3">
        <v>4.0</v>
      </c>
      <c r="C21166" s="3" t="s">
        <v>18475</v>
      </c>
      <c r="F21166" s="3">
        <v>6.0</v>
      </c>
      <c r="G21166" s="3">
        <v>2.0</v>
      </c>
      <c r="H21166" s="3" t="s">
        <v>1615</v>
      </c>
      <c r="I21166" s="3" t="s">
        <v>4065</v>
      </c>
      <c r="J21166" s="3" t="s">
        <v>1617</v>
      </c>
      <c r="K21166" s="3" t="s">
        <v>24</v>
      </c>
      <c r="L21166" s="3">
        <v>38.0</v>
      </c>
      <c r="M21166" s="3" t="s">
        <v>30</v>
      </c>
      <c r="N21166" s="3" t="s">
        <v>18686</v>
      </c>
      <c r="O21166" s="3" t="s">
        <v>18687</v>
      </c>
      <c r="P21166" s="4">
        <v>21451.0</v>
      </c>
      <c r="Q21166" s="3" t="s">
        <v>33</v>
      </c>
      <c r="S21166" s="3" t="s">
        <v>34</v>
      </c>
    </row>
    <row r="21167">
      <c r="A21167" s="2">
        <v>42318.71491898148</v>
      </c>
      <c r="B21167" s="3">
        <v>4.0</v>
      </c>
      <c r="C21167" s="3" t="s">
        <v>18475</v>
      </c>
      <c r="F21167" s="3">
        <v>6.0</v>
      </c>
      <c r="G21167" s="3">
        <v>2.0</v>
      </c>
      <c r="H21167" s="3" t="s">
        <v>1615</v>
      </c>
      <c r="I21167" s="3" t="s">
        <v>4065</v>
      </c>
      <c r="J21167" s="3" t="s">
        <v>1617</v>
      </c>
      <c r="K21167" s="3" t="s">
        <v>24</v>
      </c>
      <c r="L21167" s="3">
        <v>39.0</v>
      </c>
      <c r="M21167" s="3" t="s">
        <v>25</v>
      </c>
      <c r="N21167" s="3" t="s">
        <v>18688</v>
      </c>
      <c r="O21167" s="3" t="s">
        <v>15300</v>
      </c>
      <c r="P21167" s="4">
        <v>29339.0</v>
      </c>
      <c r="Q21167" s="3" t="s">
        <v>372</v>
      </c>
      <c r="S21167" s="3" t="s">
        <v>34</v>
      </c>
    </row>
    <row r="21168">
      <c r="A21168" s="2">
        <v>42318.71491898148</v>
      </c>
      <c r="B21168" s="3">
        <v>4.0</v>
      </c>
      <c r="C21168" s="3" t="s">
        <v>18475</v>
      </c>
      <c r="F21168" s="3">
        <v>6.0</v>
      </c>
      <c r="G21168" s="3">
        <v>2.0</v>
      </c>
      <c r="H21168" s="3" t="s">
        <v>1615</v>
      </c>
      <c r="I21168" s="3" t="s">
        <v>4065</v>
      </c>
      <c r="J21168" s="3" t="s">
        <v>1617</v>
      </c>
      <c r="K21168" s="3" t="s">
        <v>24</v>
      </c>
      <c r="L21168" s="3">
        <v>40.0</v>
      </c>
      <c r="M21168" s="3" t="s">
        <v>30</v>
      </c>
      <c r="N21168" s="3" t="s">
        <v>6205</v>
      </c>
      <c r="O21168" s="3" t="s">
        <v>163</v>
      </c>
      <c r="P21168" s="4">
        <v>33292.0</v>
      </c>
      <c r="Q21168" s="3" t="s">
        <v>40</v>
      </c>
      <c r="S21168" s="3" t="s">
        <v>34</v>
      </c>
    </row>
    <row r="21169">
      <c r="A21169" s="2">
        <v>42318.71491898148</v>
      </c>
      <c r="B21169" s="3">
        <v>4.0</v>
      </c>
      <c r="C21169" s="3" t="s">
        <v>18475</v>
      </c>
      <c r="F21169" s="3">
        <v>6.0</v>
      </c>
      <c r="G21169" s="3">
        <v>2.0</v>
      </c>
      <c r="H21169" s="3" t="s">
        <v>1615</v>
      </c>
      <c r="I21169" s="3" t="s">
        <v>4065</v>
      </c>
      <c r="J21169" s="3" t="s">
        <v>1617</v>
      </c>
      <c r="K21169" s="3" t="s">
        <v>24</v>
      </c>
      <c r="L21169" s="3">
        <v>41.0</v>
      </c>
      <c r="M21169" s="3" t="s">
        <v>25</v>
      </c>
      <c r="N21169" s="3" t="s">
        <v>1046</v>
      </c>
      <c r="O21169" s="3" t="s">
        <v>1456</v>
      </c>
      <c r="P21169" s="4">
        <v>22394.0</v>
      </c>
      <c r="Q21169" s="3" t="s">
        <v>79</v>
      </c>
      <c r="S21169" s="3" t="s">
        <v>34</v>
      </c>
    </row>
    <row r="21170">
      <c r="A21170" s="2">
        <v>42318.71491898148</v>
      </c>
      <c r="B21170" s="3">
        <v>4.0</v>
      </c>
      <c r="C21170" s="3" t="s">
        <v>18475</v>
      </c>
      <c r="F21170" s="3">
        <v>6.0</v>
      </c>
      <c r="G21170" s="3">
        <v>2.0</v>
      </c>
      <c r="H21170" s="3" t="s">
        <v>1615</v>
      </c>
      <c r="I21170" s="3" t="s">
        <v>4065</v>
      </c>
      <c r="J21170" s="3" t="s">
        <v>1617</v>
      </c>
      <c r="K21170" s="3" t="s">
        <v>24</v>
      </c>
      <c r="L21170" s="3">
        <v>42.0</v>
      </c>
      <c r="M21170" s="3" t="s">
        <v>30</v>
      </c>
      <c r="N21170" s="3" t="s">
        <v>18558</v>
      </c>
      <c r="O21170" s="3" t="s">
        <v>1547</v>
      </c>
      <c r="P21170" s="4">
        <v>24908.0</v>
      </c>
      <c r="Q21170" s="3" t="s">
        <v>40</v>
      </c>
      <c r="S21170" s="3" t="s">
        <v>34</v>
      </c>
    </row>
    <row r="21171">
      <c r="A21171" s="2">
        <v>42318.71491898148</v>
      </c>
      <c r="B21171" s="3">
        <v>4.0</v>
      </c>
      <c r="C21171" s="3" t="s">
        <v>18475</v>
      </c>
      <c r="F21171" s="3">
        <v>6.0</v>
      </c>
      <c r="G21171" s="3">
        <v>2.0</v>
      </c>
      <c r="H21171" s="3" t="s">
        <v>1615</v>
      </c>
      <c r="I21171" s="3" t="s">
        <v>4065</v>
      </c>
      <c r="J21171" s="3" t="s">
        <v>1617</v>
      </c>
      <c r="K21171" s="3" t="s">
        <v>24</v>
      </c>
      <c r="L21171" s="3">
        <v>43.0</v>
      </c>
      <c r="M21171" s="3" t="s">
        <v>25</v>
      </c>
      <c r="N21171" s="3" t="s">
        <v>18689</v>
      </c>
      <c r="O21171" s="3" t="s">
        <v>1849</v>
      </c>
      <c r="P21171" s="4">
        <v>30663.0</v>
      </c>
      <c r="Q21171" s="3" t="s">
        <v>372</v>
      </c>
      <c r="S21171" s="3" t="s">
        <v>34</v>
      </c>
    </row>
    <row r="21172">
      <c r="A21172" s="2">
        <v>42318.71491898148</v>
      </c>
      <c r="B21172" s="3">
        <v>4.0</v>
      </c>
      <c r="C21172" s="3" t="s">
        <v>18475</v>
      </c>
      <c r="F21172" s="3">
        <v>6.0</v>
      </c>
      <c r="G21172" s="3">
        <v>2.0</v>
      </c>
      <c r="H21172" s="3" t="s">
        <v>1615</v>
      </c>
      <c r="I21172" s="3" t="s">
        <v>4065</v>
      </c>
      <c r="J21172" s="3" t="s">
        <v>1617</v>
      </c>
      <c r="K21172" s="3" t="s">
        <v>24</v>
      </c>
      <c r="L21172" s="3">
        <v>44.0</v>
      </c>
      <c r="M21172" s="3" t="s">
        <v>30</v>
      </c>
      <c r="N21172" s="3" t="s">
        <v>18690</v>
      </c>
      <c r="O21172" s="3" t="s">
        <v>18691</v>
      </c>
      <c r="P21172" s="4">
        <v>18213.0</v>
      </c>
      <c r="Q21172" s="3" t="s">
        <v>132</v>
      </c>
      <c r="S21172" s="3" t="s">
        <v>34</v>
      </c>
    </row>
    <row r="21173">
      <c r="A21173" s="2">
        <v>42318.71491898148</v>
      </c>
      <c r="B21173" s="3">
        <v>4.0</v>
      </c>
      <c r="C21173" s="3" t="s">
        <v>18475</v>
      </c>
      <c r="F21173" s="3">
        <v>6.0</v>
      </c>
      <c r="G21173" s="3">
        <v>2.0</v>
      </c>
      <c r="H21173" s="3" t="s">
        <v>1615</v>
      </c>
      <c r="I21173" s="3" t="s">
        <v>4065</v>
      </c>
      <c r="J21173" s="3" t="s">
        <v>1617</v>
      </c>
      <c r="K21173" s="3" t="s">
        <v>24</v>
      </c>
      <c r="L21173" s="3">
        <v>45.0</v>
      </c>
      <c r="M21173" s="3" t="s">
        <v>25</v>
      </c>
      <c r="N21173" s="3" t="s">
        <v>18589</v>
      </c>
      <c r="O21173" s="3" t="s">
        <v>681</v>
      </c>
      <c r="P21173" s="4">
        <v>30587.0</v>
      </c>
      <c r="Q21173" s="3" t="s">
        <v>110</v>
      </c>
      <c r="S21173" s="3" t="s">
        <v>34</v>
      </c>
    </row>
    <row r="21174">
      <c r="A21174" s="2">
        <v>42318.71491898148</v>
      </c>
      <c r="B21174" s="3">
        <v>4.0</v>
      </c>
      <c r="C21174" s="3" t="s">
        <v>18475</v>
      </c>
      <c r="F21174" s="3">
        <v>6.0</v>
      </c>
      <c r="G21174" s="3">
        <v>2.0</v>
      </c>
      <c r="H21174" s="3" t="s">
        <v>1615</v>
      </c>
      <c r="I21174" s="3" t="s">
        <v>4065</v>
      </c>
      <c r="J21174" s="3" t="s">
        <v>1617</v>
      </c>
      <c r="K21174" s="3" t="s">
        <v>24</v>
      </c>
      <c r="L21174" s="3">
        <v>46.0</v>
      </c>
      <c r="M21174" s="3" t="s">
        <v>30</v>
      </c>
      <c r="N21174" s="3" t="s">
        <v>18692</v>
      </c>
      <c r="O21174" s="3" t="s">
        <v>547</v>
      </c>
      <c r="P21174" s="4">
        <v>26265.0</v>
      </c>
      <c r="Q21174" s="3" t="s">
        <v>40</v>
      </c>
      <c r="S21174" s="3" t="s">
        <v>34</v>
      </c>
    </row>
    <row r="21175">
      <c r="A21175" s="2">
        <v>42318.71491898148</v>
      </c>
      <c r="B21175" s="3">
        <v>4.0</v>
      </c>
      <c r="C21175" s="3" t="s">
        <v>18475</v>
      </c>
      <c r="F21175" s="3">
        <v>6.0</v>
      </c>
      <c r="G21175" s="3">
        <v>2.0</v>
      </c>
      <c r="H21175" s="3" t="s">
        <v>1615</v>
      </c>
      <c r="I21175" s="3" t="s">
        <v>4065</v>
      </c>
      <c r="J21175" s="3" t="s">
        <v>1617</v>
      </c>
      <c r="K21175" s="3" t="s">
        <v>24</v>
      </c>
      <c r="L21175" s="3">
        <v>47.0</v>
      </c>
      <c r="M21175" s="3" t="s">
        <v>25</v>
      </c>
      <c r="N21175" s="3" t="s">
        <v>18662</v>
      </c>
      <c r="O21175" s="3" t="s">
        <v>275</v>
      </c>
      <c r="P21175" s="4">
        <v>23382.0</v>
      </c>
      <c r="Q21175" s="3" t="s">
        <v>372</v>
      </c>
      <c r="S21175" s="3" t="s">
        <v>34</v>
      </c>
    </row>
    <row r="21176">
      <c r="A21176" s="2">
        <v>42318.71491898148</v>
      </c>
      <c r="B21176" s="3">
        <v>4.0</v>
      </c>
      <c r="C21176" s="3" t="s">
        <v>18475</v>
      </c>
      <c r="F21176" s="3">
        <v>7.0</v>
      </c>
      <c r="G21176" s="3">
        <v>12.0</v>
      </c>
      <c r="H21176" s="3" t="s">
        <v>18693</v>
      </c>
      <c r="I21176" s="3" t="s">
        <v>18693</v>
      </c>
      <c r="J21176" s="3" t="s">
        <v>1808</v>
      </c>
      <c r="K21176" s="3" t="s">
        <v>272</v>
      </c>
      <c r="L21176" s="3">
        <v>1.0</v>
      </c>
      <c r="M21176" s="3" t="s">
        <v>25</v>
      </c>
      <c r="N21176" s="3" t="s">
        <v>4798</v>
      </c>
      <c r="O21176" s="3" t="s">
        <v>18694</v>
      </c>
      <c r="P21176" s="4">
        <v>21301.0</v>
      </c>
      <c r="Q21176" s="3" t="s">
        <v>169</v>
      </c>
      <c r="S21176" s="3" t="s">
        <v>34</v>
      </c>
    </row>
    <row r="21177">
      <c r="A21177" s="2">
        <v>42318.71491898148</v>
      </c>
      <c r="B21177" s="3">
        <v>4.0</v>
      </c>
      <c r="C21177" s="3" t="s">
        <v>18475</v>
      </c>
      <c r="F21177" s="3">
        <v>7.0</v>
      </c>
      <c r="G21177" s="3">
        <v>12.0</v>
      </c>
      <c r="H21177" s="3" t="s">
        <v>18693</v>
      </c>
      <c r="I21177" s="3" t="s">
        <v>18693</v>
      </c>
      <c r="J21177" s="3" t="s">
        <v>1808</v>
      </c>
      <c r="K21177" s="3" t="s">
        <v>24</v>
      </c>
      <c r="L21177" s="3">
        <v>2.0</v>
      </c>
      <c r="M21177" s="3" t="s">
        <v>30</v>
      </c>
      <c r="N21177" s="3" t="s">
        <v>11586</v>
      </c>
      <c r="O21177" s="3" t="s">
        <v>12273</v>
      </c>
      <c r="P21177" s="4">
        <v>26517.0</v>
      </c>
      <c r="Q21177" s="3" t="s">
        <v>40</v>
      </c>
      <c r="S21177" s="3" t="s">
        <v>34</v>
      </c>
    </row>
    <row r="21178">
      <c r="A21178" s="2">
        <v>42318.71491898148</v>
      </c>
      <c r="B21178" s="3">
        <v>4.0</v>
      </c>
      <c r="C21178" s="3" t="s">
        <v>18475</v>
      </c>
      <c r="F21178" s="3">
        <v>7.0</v>
      </c>
      <c r="G21178" s="3">
        <v>12.0</v>
      </c>
      <c r="H21178" s="3" t="s">
        <v>18693</v>
      </c>
      <c r="I21178" s="3" t="s">
        <v>18693</v>
      </c>
      <c r="J21178" s="3" t="s">
        <v>1808</v>
      </c>
      <c r="K21178" s="3" t="s">
        <v>24</v>
      </c>
      <c r="L21178" s="3">
        <v>3.0</v>
      </c>
      <c r="M21178" s="3" t="s">
        <v>25</v>
      </c>
      <c r="N21178" s="3" t="s">
        <v>11586</v>
      </c>
      <c r="O21178" s="3" t="s">
        <v>18695</v>
      </c>
      <c r="P21178" s="4">
        <v>28804.0</v>
      </c>
      <c r="Q21178" s="3" t="s">
        <v>132</v>
      </c>
      <c r="S21178" s="3" t="s">
        <v>34</v>
      </c>
    </row>
    <row r="21179">
      <c r="A21179" s="2">
        <v>42318.71491898148</v>
      </c>
      <c r="B21179" s="3">
        <v>4.0</v>
      </c>
      <c r="C21179" s="3" t="s">
        <v>18475</v>
      </c>
      <c r="F21179" s="3">
        <v>7.0</v>
      </c>
      <c r="G21179" s="3">
        <v>12.0</v>
      </c>
      <c r="H21179" s="3" t="s">
        <v>18693</v>
      </c>
      <c r="I21179" s="3" t="s">
        <v>18693</v>
      </c>
      <c r="J21179" s="3" t="s">
        <v>1808</v>
      </c>
      <c r="K21179" s="3" t="s">
        <v>24</v>
      </c>
      <c r="L21179" s="3">
        <v>4.0</v>
      </c>
      <c r="M21179" s="3" t="s">
        <v>30</v>
      </c>
      <c r="N21179" s="3" t="s">
        <v>4798</v>
      </c>
      <c r="O21179" s="3" t="s">
        <v>4195</v>
      </c>
      <c r="P21179" s="4">
        <v>32200.0</v>
      </c>
      <c r="Q21179" s="3" t="s">
        <v>169</v>
      </c>
      <c r="S21179" s="3" t="s">
        <v>34</v>
      </c>
    </row>
    <row r="21180">
      <c r="A21180" s="2">
        <v>42318.71491898148</v>
      </c>
      <c r="B21180" s="3">
        <v>4.0</v>
      </c>
      <c r="C21180" s="3" t="s">
        <v>18475</v>
      </c>
      <c r="F21180" s="3">
        <v>7.0</v>
      </c>
      <c r="G21180" s="3">
        <v>12.0</v>
      </c>
      <c r="H21180" s="3" t="s">
        <v>18693</v>
      </c>
      <c r="I21180" s="3" t="s">
        <v>18693</v>
      </c>
      <c r="J21180" s="3" t="s">
        <v>1808</v>
      </c>
      <c r="K21180" s="3" t="s">
        <v>24</v>
      </c>
      <c r="L21180" s="3">
        <v>5.0</v>
      </c>
      <c r="M21180" s="3" t="s">
        <v>25</v>
      </c>
      <c r="N21180" s="3" t="s">
        <v>18542</v>
      </c>
      <c r="O21180" s="3" t="s">
        <v>5557</v>
      </c>
      <c r="P21180" s="4">
        <v>26838.0</v>
      </c>
      <c r="Q21180" s="3" t="s">
        <v>28</v>
      </c>
      <c r="S21180" s="3" t="s">
        <v>34</v>
      </c>
    </row>
    <row r="21181">
      <c r="A21181" s="2">
        <v>42318.71491898148</v>
      </c>
      <c r="B21181" s="3">
        <v>4.0</v>
      </c>
      <c r="C21181" s="3" t="s">
        <v>18475</v>
      </c>
      <c r="F21181" s="3">
        <v>7.0</v>
      </c>
      <c r="G21181" s="3">
        <v>12.0</v>
      </c>
      <c r="H21181" s="3" t="s">
        <v>18693</v>
      </c>
      <c r="I21181" s="3" t="s">
        <v>18693</v>
      </c>
      <c r="J21181" s="3" t="s">
        <v>1808</v>
      </c>
      <c r="K21181" s="3" t="s">
        <v>24</v>
      </c>
      <c r="L21181" s="3">
        <v>6.0</v>
      </c>
      <c r="M21181" s="3" t="s">
        <v>30</v>
      </c>
      <c r="N21181" s="3" t="s">
        <v>18696</v>
      </c>
      <c r="O21181" s="3" t="s">
        <v>81</v>
      </c>
      <c r="P21181" s="4">
        <v>25314.0</v>
      </c>
      <c r="Q21181" s="3" t="s">
        <v>40</v>
      </c>
      <c r="S21181" s="3" t="s">
        <v>34</v>
      </c>
    </row>
    <row r="21182">
      <c r="A21182" s="2">
        <v>42318.71491898148</v>
      </c>
      <c r="B21182" s="3">
        <v>4.0</v>
      </c>
      <c r="C21182" s="3" t="s">
        <v>18475</v>
      </c>
      <c r="F21182" s="3">
        <v>7.0</v>
      </c>
      <c r="G21182" s="3">
        <v>12.0</v>
      </c>
      <c r="H21182" s="3" t="s">
        <v>18693</v>
      </c>
      <c r="I21182" s="3" t="s">
        <v>18693</v>
      </c>
      <c r="J21182" s="3" t="s">
        <v>1808</v>
      </c>
      <c r="K21182" s="3" t="s">
        <v>24</v>
      </c>
      <c r="L21182" s="3">
        <v>7.0</v>
      </c>
      <c r="M21182" s="3" t="s">
        <v>25</v>
      </c>
      <c r="N21182" s="3" t="s">
        <v>18697</v>
      </c>
      <c r="O21182" s="3" t="s">
        <v>168</v>
      </c>
      <c r="P21182" s="4">
        <v>21146.0</v>
      </c>
      <c r="Q21182" s="3" t="s">
        <v>33</v>
      </c>
      <c r="S21182" s="3" t="s">
        <v>34</v>
      </c>
    </row>
    <row r="21183">
      <c r="A21183" s="2">
        <v>42318.71491898148</v>
      </c>
      <c r="B21183" s="3">
        <v>4.0</v>
      </c>
      <c r="C21183" s="3" t="s">
        <v>18475</v>
      </c>
      <c r="F21183" s="3">
        <v>7.0</v>
      </c>
      <c r="G21183" s="3">
        <v>12.0</v>
      </c>
      <c r="H21183" s="3" t="s">
        <v>18693</v>
      </c>
      <c r="I21183" s="3" t="s">
        <v>18693</v>
      </c>
      <c r="J21183" s="3" t="s">
        <v>1808</v>
      </c>
      <c r="K21183" s="3" t="s">
        <v>24</v>
      </c>
      <c r="L21183" s="3">
        <v>8.0</v>
      </c>
      <c r="M21183" s="3" t="s">
        <v>30</v>
      </c>
      <c r="N21183" s="3" t="s">
        <v>9617</v>
      </c>
      <c r="O21183" s="3" t="s">
        <v>102</v>
      </c>
      <c r="P21183" s="4">
        <v>20664.0</v>
      </c>
      <c r="Q21183" s="3" t="s">
        <v>40</v>
      </c>
      <c r="S21183" s="3" t="s">
        <v>34</v>
      </c>
    </row>
    <row r="21184">
      <c r="A21184" s="2">
        <v>42318.71491898148</v>
      </c>
      <c r="B21184" s="3">
        <v>4.0</v>
      </c>
      <c r="C21184" s="3" t="s">
        <v>18475</v>
      </c>
      <c r="F21184" s="3">
        <v>7.0</v>
      </c>
      <c r="G21184" s="3">
        <v>12.0</v>
      </c>
      <c r="H21184" s="3" t="s">
        <v>18693</v>
      </c>
      <c r="I21184" s="3" t="s">
        <v>18693</v>
      </c>
      <c r="J21184" s="3" t="s">
        <v>1808</v>
      </c>
      <c r="K21184" s="3" t="s">
        <v>24</v>
      </c>
      <c r="L21184" s="3">
        <v>9.0</v>
      </c>
      <c r="M21184" s="3" t="s">
        <v>25</v>
      </c>
      <c r="N21184" s="3" t="s">
        <v>4798</v>
      </c>
      <c r="O21184" s="3" t="s">
        <v>1995</v>
      </c>
      <c r="P21184" s="4">
        <v>16499.0</v>
      </c>
      <c r="Q21184" s="3" t="s">
        <v>105</v>
      </c>
      <c r="S21184" s="3" t="s">
        <v>34</v>
      </c>
    </row>
    <row r="21185">
      <c r="A21185" s="2">
        <v>42318.71491898148</v>
      </c>
      <c r="B21185" s="3">
        <v>4.0</v>
      </c>
      <c r="C21185" s="3" t="s">
        <v>18475</v>
      </c>
      <c r="F21185" s="3">
        <v>7.0</v>
      </c>
      <c r="G21185" s="3">
        <v>12.0</v>
      </c>
      <c r="H21185" s="3" t="s">
        <v>18693</v>
      </c>
      <c r="I21185" s="3" t="s">
        <v>18693</v>
      </c>
      <c r="J21185" s="3" t="s">
        <v>1808</v>
      </c>
      <c r="K21185" s="3" t="s">
        <v>24</v>
      </c>
      <c r="L21185" s="3">
        <v>10.0</v>
      </c>
      <c r="M21185" s="3" t="s">
        <v>30</v>
      </c>
      <c r="N21185" s="3" t="s">
        <v>18566</v>
      </c>
      <c r="O21185" s="3" t="s">
        <v>71</v>
      </c>
      <c r="P21185" s="4">
        <v>35525.0</v>
      </c>
      <c r="Q21185" s="3" t="s">
        <v>191</v>
      </c>
      <c r="S21185" s="3" t="s">
        <v>34</v>
      </c>
    </row>
    <row r="21186">
      <c r="A21186" s="2">
        <v>42318.71491898148</v>
      </c>
      <c r="B21186" s="3">
        <v>4.0</v>
      </c>
      <c r="C21186" s="3" t="s">
        <v>18475</v>
      </c>
      <c r="F21186" s="3">
        <v>7.0</v>
      </c>
      <c r="G21186" s="3">
        <v>12.0</v>
      </c>
      <c r="H21186" s="3" t="s">
        <v>18693</v>
      </c>
      <c r="I21186" s="3" t="s">
        <v>18693</v>
      </c>
      <c r="J21186" s="3" t="s">
        <v>1808</v>
      </c>
      <c r="K21186" s="3" t="s">
        <v>24</v>
      </c>
      <c r="L21186" s="3">
        <v>11.0</v>
      </c>
      <c r="M21186" s="3" t="s">
        <v>25</v>
      </c>
      <c r="N21186" s="3" t="s">
        <v>18698</v>
      </c>
      <c r="O21186" s="3" t="s">
        <v>18699</v>
      </c>
      <c r="P21186" s="4">
        <v>23114.0</v>
      </c>
      <c r="Q21186" s="3" t="s">
        <v>40</v>
      </c>
      <c r="S21186" s="3" t="s">
        <v>34</v>
      </c>
    </row>
    <row r="21187">
      <c r="A21187" s="2">
        <v>42318.71491898148</v>
      </c>
      <c r="B21187" s="3">
        <v>4.0</v>
      </c>
      <c r="C21187" s="3" t="s">
        <v>18475</v>
      </c>
      <c r="F21187" s="3">
        <v>7.0</v>
      </c>
      <c r="G21187" s="3">
        <v>12.0</v>
      </c>
      <c r="H21187" s="3" t="s">
        <v>18693</v>
      </c>
      <c r="I21187" s="3" t="s">
        <v>18693</v>
      </c>
      <c r="J21187" s="3" t="s">
        <v>1808</v>
      </c>
      <c r="K21187" s="3" t="s">
        <v>24</v>
      </c>
      <c r="L21187" s="3">
        <v>12.0</v>
      </c>
      <c r="M21187" s="3" t="s">
        <v>30</v>
      </c>
      <c r="N21187" s="3" t="s">
        <v>13226</v>
      </c>
      <c r="O21187" s="3" t="s">
        <v>1342</v>
      </c>
      <c r="P21187" s="4">
        <v>19934.0</v>
      </c>
      <c r="Q21187" s="3" t="s">
        <v>132</v>
      </c>
      <c r="S21187" s="3" t="s">
        <v>34</v>
      </c>
    </row>
    <row r="21188">
      <c r="A21188" s="2">
        <v>42318.71491898148</v>
      </c>
      <c r="B21188" s="3">
        <v>4.0</v>
      </c>
      <c r="C21188" s="3" t="s">
        <v>18475</v>
      </c>
      <c r="F21188" s="3">
        <v>7.0</v>
      </c>
      <c r="G21188" s="3">
        <v>12.0</v>
      </c>
      <c r="H21188" s="3" t="s">
        <v>18693</v>
      </c>
      <c r="I21188" s="3" t="s">
        <v>18693</v>
      </c>
      <c r="J21188" s="3" t="s">
        <v>1808</v>
      </c>
      <c r="K21188" s="3" t="s">
        <v>24</v>
      </c>
      <c r="L21188" s="3">
        <v>13.0</v>
      </c>
      <c r="M21188" s="3" t="s">
        <v>25</v>
      </c>
      <c r="N21188" s="3" t="s">
        <v>192</v>
      </c>
      <c r="O21188" s="3" t="s">
        <v>54</v>
      </c>
      <c r="P21188" s="4">
        <v>30645.0</v>
      </c>
      <c r="Q21188" s="3" t="s">
        <v>169</v>
      </c>
      <c r="S21188" s="3" t="s">
        <v>34</v>
      </c>
    </row>
    <row r="21189">
      <c r="A21189" s="2">
        <v>42318.71491898148</v>
      </c>
      <c r="B21189" s="3">
        <v>4.0</v>
      </c>
      <c r="C21189" s="3" t="s">
        <v>18475</v>
      </c>
      <c r="F21189" s="3">
        <v>7.0</v>
      </c>
      <c r="G21189" s="3">
        <v>12.0</v>
      </c>
      <c r="H21189" s="3" t="s">
        <v>18693</v>
      </c>
      <c r="I21189" s="3" t="s">
        <v>18693</v>
      </c>
      <c r="J21189" s="3" t="s">
        <v>1808</v>
      </c>
      <c r="K21189" s="3" t="s">
        <v>24</v>
      </c>
      <c r="L21189" s="3">
        <v>14.0</v>
      </c>
      <c r="M21189" s="3" t="s">
        <v>30</v>
      </c>
      <c r="N21189" s="3" t="s">
        <v>192</v>
      </c>
      <c r="O21189" s="3" t="s">
        <v>562</v>
      </c>
      <c r="P21189" s="4">
        <v>24361.0</v>
      </c>
      <c r="Q21189" s="3" t="s">
        <v>40</v>
      </c>
      <c r="S21189" s="3" t="s">
        <v>34</v>
      </c>
    </row>
    <row r="21190">
      <c r="A21190" s="2">
        <v>42318.71491898148</v>
      </c>
      <c r="B21190" s="3">
        <v>4.0</v>
      </c>
      <c r="C21190" s="3" t="s">
        <v>18475</v>
      </c>
      <c r="F21190" s="3">
        <v>7.0</v>
      </c>
      <c r="G21190" s="3">
        <v>12.0</v>
      </c>
      <c r="H21190" s="3" t="s">
        <v>18693</v>
      </c>
      <c r="I21190" s="3" t="s">
        <v>18693</v>
      </c>
      <c r="J21190" s="3" t="s">
        <v>1808</v>
      </c>
      <c r="K21190" s="3" t="s">
        <v>24</v>
      </c>
      <c r="L21190" s="3">
        <v>15.0</v>
      </c>
      <c r="M21190" s="3" t="s">
        <v>25</v>
      </c>
      <c r="N21190" s="3" t="s">
        <v>8184</v>
      </c>
      <c r="O21190" s="3" t="s">
        <v>1037</v>
      </c>
      <c r="P21190" s="4">
        <v>19964.0</v>
      </c>
      <c r="Q21190" s="3" t="s">
        <v>40</v>
      </c>
      <c r="S21190" s="3" t="s">
        <v>34</v>
      </c>
    </row>
    <row r="21191">
      <c r="A21191" s="2">
        <v>42318.71491898148</v>
      </c>
      <c r="B21191" s="3">
        <v>4.0</v>
      </c>
      <c r="C21191" s="3" t="s">
        <v>18475</v>
      </c>
      <c r="F21191" s="3">
        <v>7.0</v>
      </c>
      <c r="G21191" s="3">
        <v>12.0</v>
      </c>
      <c r="H21191" s="3" t="s">
        <v>18693</v>
      </c>
      <c r="I21191" s="3" t="s">
        <v>18693</v>
      </c>
      <c r="J21191" s="3" t="s">
        <v>1808</v>
      </c>
      <c r="K21191" s="3" t="s">
        <v>24</v>
      </c>
      <c r="L21191" s="3">
        <v>16.0</v>
      </c>
      <c r="M21191" s="3" t="s">
        <v>30</v>
      </c>
      <c r="N21191" s="3" t="s">
        <v>18558</v>
      </c>
      <c r="O21191" s="3" t="s">
        <v>2299</v>
      </c>
      <c r="P21191" s="4">
        <v>30101.0</v>
      </c>
      <c r="Q21191" s="3" t="s">
        <v>40</v>
      </c>
      <c r="S21191" s="3" t="s">
        <v>34</v>
      </c>
    </row>
    <row r="21192">
      <c r="A21192" s="2">
        <v>42318.71491898148</v>
      </c>
      <c r="B21192" s="3">
        <v>4.0</v>
      </c>
      <c r="C21192" s="3" t="s">
        <v>18475</v>
      </c>
      <c r="F21192" s="3">
        <v>7.0</v>
      </c>
      <c r="G21192" s="3">
        <v>12.0</v>
      </c>
      <c r="H21192" s="3" t="s">
        <v>18693</v>
      </c>
      <c r="I21192" s="3" t="s">
        <v>18693</v>
      </c>
      <c r="J21192" s="3" t="s">
        <v>1808</v>
      </c>
      <c r="K21192" s="3" t="s">
        <v>24</v>
      </c>
      <c r="L21192" s="3">
        <v>17.0</v>
      </c>
      <c r="M21192" s="3" t="s">
        <v>25</v>
      </c>
      <c r="N21192" s="3" t="s">
        <v>192</v>
      </c>
      <c r="O21192" s="3" t="s">
        <v>1053</v>
      </c>
      <c r="P21192" s="4">
        <v>24397.0</v>
      </c>
      <c r="Q21192" s="3" t="s">
        <v>40</v>
      </c>
      <c r="S21192" s="3" t="s">
        <v>34</v>
      </c>
    </row>
    <row r="21193">
      <c r="A21193" s="2">
        <v>42318.71491898148</v>
      </c>
      <c r="B21193" s="3">
        <v>4.0</v>
      </c>
      <c r="C21193" s="3" t="s">
        <v>18475</v>
      </c>
      <c r="F21193" s="3">
        <v>7.0</v>
      </c>
      <c r="G21193" s="3">
        <v>12.0</v>
      </c>
      <c r="H21193" s="3" t="s">
        <v>18693</v>
      </c>
      <c r="I21193" s="3" t="s">
        <v>18693</v>
      </c>
      <c r="J21193" s="3" t="s">
        <v>1808</v>
      </c>
      <c r="K21193" s="3" t="s">
        <v>24</v>
      </c>
      <c r="L21193" s="3">
        <v>18.0</v>
      </c>
      <c r="M21193" s="3" t="s">
        <v>30</v>
      </c>
      <c r="N21193" s="3" t="s">
        <v>18700</v>
      </c>
      <c r="O21193" s="3" t="s">
        <v>850</v>
      </c>
      <c r="P21193" s="4">
        <v>32279.0</v>
      </c>
      <c r="Q21193" s="3" t="s">
        <v>40</v>
      </c>
      <c r="S21193" s="3" t="s">
        <v>34</v>
      </c>
    </row>
    <row r="21194">
      <c r="A21194" s="2">
        <v>42318.71491898148</v>
      </c>
      <c r="B21194" s="3">
        <v>4.0</v>
      </c>
      <c r="C21194" s="3" t="s">
        <v>18475</v>
      </c>
      <c r="F21194" s="3">
        <v>7.0</v>
      </c>
      <c r="G21194" s="3">
        <v>12.0</v>
      </c>
      <c r="H21194" s="3" t="s">
        <v>18693</v>
      </c>
      <c r="I21194" s="3" t="s">
        <v>18693</v>
      </c>
      <c r="J21194" s="3" t="s">
        <v>1808</v>
      </c>
      <c r="K21194" s="3" t="s">
        <v>24</v>
      </c>
      <c r="L21194" s="3">
        <v>19.0</v>
      </c>
      <c r="M21194" s="3" t="s">
        <v>25</v>
      </c>
      <c r="N21194" s="3" t="s">
        <v>11586</v>
      </c>
      <c r="O21194" s="3" t="s">
        <v>1311</v>
      </c>
      <c r="P21194" s="4">
        <v>22047.0</v>
      </c>
      <c r="Q21194" s="3" t="s">
        <v>40</v>
      </c>
      <c r="S21194" s="3" t="s">
        <v>34</v>
      </c>
    </row>
    <row r="21195">
      <c r="A21195" s="2">
        <v>42318.71491898148</v>
      </c>
      <c r="B21195" s="3">
        <v>4.0</v>
      </c>
      <c r="C21195" s="3" t="s">
        <v>18475</v>
      </c>
      <c r="F21195" s="3">
        <v>7.0</v>
      </c>
      <c r="G21195" s="3">
        <v>12.0</v>
      </c>
      <c r="H21195" s="3" t="s">
        <v>18693</v>
      </c>
      <c r="I21195" s="3" t="s">
        <v>18693</v>
      </c>
      <c r="J21195" s="3" t="s">
        <v>1808</v>
      </c>
      <c r="K21195" s="3" t="s">
        <v>24</v>
      </c>
      <c r="L21195" s="3">
        <v>20.0</v>
      </c>
      <c r="M21195" s="3" t="s">
        <v>30</v>
      </c>
      <c r="N21195" s="3" t="s">
        <v>18558</v>
      </c>
      <c r="O21195" s="3" t="s">
        <v>3533</v>
      </c>
      <c r="P21195" s="4">
        <v>14929.0</v>
      </c>
      <c r="Q21195" s="3" t="s">
        <v>96</v>
      </c>
      <c r="S21195" s="3" t="s">
        <v>34</v>
      </c>
    </row>
    <row r="21196">
      <c r="A21196" s="2">
        <v>42318.71491898148</v>
      </c>
      <c r="B21196" s="3">
        <v>4.0</v>
      </c>
      <c r="C21196" s="3" t="s">
        <v>18475</v>
      </c>
      <c r="F21196" s="3">
        <v>7.0</v>
      </c>
      <c r="G21196" s="3">
        <v>12.0</v>
      </c>
      <c r="H21196" s="3" t="s">
        <v>18693</v>
      </c>
      <c r="I21196" s="3" t="s">
        <v>18693</v>
      </c>
      <c r="J21196" s="3" t="s">
        <v>1808</v>
      </c>
      <c r="K21196" s="3" t="s">
        <v>24</v>
      </c>
      <c r="L21196" s="3">
        <v>21.0</v>
      </c>
      <c r="M21196" s="3" t="s">
        <v>25</v>
      </c>
      <c r="N21196" s="3" t="s">
        <v>18701</v>
      </c>
      <c r="O21196" s="3" t="s">
        <v>18702</v>
      </c>
      <c r="P21196" s="4">
        <v>22312.0</v>
      </c>
      <c r="Q21196" s="3" t="s">
        <v>40</v>
      </c>
      <c r="S21196" s="3" t="s">
        <v>34</v>
      </c>
    </row>
    <row r="21197">
      <c r="A21197" s="2">
        <v>42318.71491898148</v>
      </c>
      <c r="B21197" s="3">
        <v>4.0</v>
      </c>
      <c r="C21197" s="3" t="s">
        <v>18475</v>
      </c>
      <c r="F21197" s="3">
        <v>7.0</v>
      </c>
      <c r="G21197" s="3">
        <v>12.0</v>
      </c>
      <c r="H21197" s="3" t="s">
        <v>18693</v>
      </c>
      <c r="I21197" s="3" t="s">
        <v>18693</v>
      </c>
      <c r="J21197" s="3" t="s">
        <v>1808</v>
      </c>
      <c r="K21197" s="3" t="s">
        <v>24</v>
      </c>
      <c r="L21197" s="3">
        <v>22.0</v>
      </c>
      <c r="M21197" s="3" t="s">
        <v>30</v>
      </c>
      <c r="N21197" s="3" t="s">
        <v>2418</v>
      </c>
      <c r="O21197" s="3" t="s">
        <v>32</v>
      </c>
      <c r="P21197" s="4">
        <v>19909.0</v>
      </c>
      <c r="Q21197" s="3" t="s">
        <v>40</v>
      </c>
      <c r="S21197" s="3" t="s">
        <v>34</v>
      </c>
    </row>
    <row r="21198">
      <c r="A21198" s="2">
        <v>42318.71491898148</v>
      </c>
      <c r="B21198" s="3">
        <v>4.0</v>
      </c>
      <c r="C21198" s="3" t="s">
        <v>18475</v>
      </c>
      <c r="F21198" s="3">
        <v>7.0</v>
      </c>
      <c r="G21198" s="3">
        <v>12.0</v>
      </c>
      <c r="H21198" s="3" t="s">
        <v>18693</v>
      </c>
      <c r="I21198" s="3" t="s">
        <v>18693</v>
      </c>
      <c r="J21198" s="3" t="s">
        <v>1808</v>
      </c>
      <c r="K21198" s="3" t="s">
        <v>24</v>
      </c>
      <c r="L21198" s="3">
        <v>23.0</v>
      </c>
      <c r="M21198" s="3" t="s">
        <v>25</v>
      </c>
      <c r="N21198" s="3" t="s">
        <v>18703</v>
      </c>
      <c r="O21198" s="3" t="s">
        <v>421</v>
      </c>
      <c r="P21198" s="4">
        <v>27446.0</v>
      </c>
      <c r="Q21198" s="3" t="s">
        <v>110</v>
      </c>
      <c r="S21198" s="3" t="s">
        <v>34</v>
      </c>
    </row>
    <row r="21199">
      <c r="A21199" s="2">
        <v>42318.71491898148</v>
      </c>
      <c r="B21199" s="3">
        <v>4.0</v>
      </c>
      <c r="C21199" s="3" t="s">
        <v>18475</v>
      </c>
      <c r="F21199" s="3">
        <v>7.0</v>
      </c>
      <c r="G21199" s="3">
        <v>12.0</v>
      </c>
      <c r="H21199" s="3" t="s">
        <v>18693</v>
      </c>
      <c r="I21199" s="3" t="s">
        <v>18693</v>
      </c>
      <c r="J21199" s="3" t="s">
        <v>1808</v>
      </c>
      <c r="K21199" s="3" t="s">
        <v>24</v>
      </c>
      <c r="L21199" s="3">
        <v>24.0</v>
      </c>
      <c r="M21199" s="3" t="s">
        <v>30</v>
      </c>
      <c r="N21199" s="3" t="s">
        <v>12634</v>
      </c>
      <c r="O21199" s="3" t="s">
        <v>18704</v>
      </c>
      <c r="P21199" s="4">
        <v>30382.0</v>
      </c>
      <c r="Q21199" s="3" t="s">
        <v>40</v>
      </c>
      <c r="S21199" s="3" t="s">
        <v>34</v>
      </c>
    </row>
    <row r="21200">
      <c r="A21200" s="2">
        <v>42318.71491898148</v>
      </c>
      <c r="B21200" s="3">
        <v>4.0</v>
      </c>
      <c r="C21200" s="3" t="s">
        <v>18475</v>
      </c>
      <c r="F21200" s="3">
        <v>7.0</v>
      </c>
      <c r="G21200" s="3">
        <v>12.0</v>
      </c>
      <c r="H21200" s="3" t="s">
        <v>18693</v>
      </c>
      <c r="I21200" s="3" t="s">
        <v>18693</v>
      </c>
      <c r="J21200" s="3" t="s">
        <v>1808</v>
      </c>
      <c r="K21200" s="3" t="s">
        <v>24</v>
      </c>
      <c r="L21200" s="3">
        <v>25.0</v>
      </c>
      <c r="M21200" s="3" t="s">
        <v>25</v>
      </c>
      <c r="N21200" s="3" t="s">
        <v>18700</v>
      </c>
      <c r="O21200" s="3" t="s">
        <v>109</v>
      </c>
      <c r="P21200" s="4">
        <v>22645.0</v>
      </c>
      <c r="Q21200" s="3" t="s">
        <v>40</v>
      </c>
      <c r="S21200" s="3" t="s">
        <v>34</v>
      </c>
    </row>
    <row r="21201">
      <c r="A21201" s="2">
        <v>42318.71491898148</v>
      </c>
      <c r="B21201" s="3">
        <v>4.0</v>
      </c>
      <c r="C21201" s="3" t="s">
        <v>18475</v>
      </c>
      <c r="F21201" s="3">
        <v>7.0</v>
      </c>
      <c r="G21201" s="3">
        <v>12.0</v>
      </c>
      <c r="H21201" s="3" t="s">
        <v>18693</v>
      </c>
      <c r="I21201" s="3" t="s">
        <v>18693</v>
      </c>
      <c r="J21201" s="3" t="s">
        <v>1808</v>
      </c>
      <c r="K21201" s="3" t="s">
        <v>24</v>
      </c>
      <c r="L21201" s="3">
        <v>26.0</v>
      </c>
      <c r="M21201" s="3" t="s">
        <v>30</v>
      </c>
      <c r="N21201" s="3" t="s">
        <v>4505</v>
      </c>
      <c r="O21201" s="3" t="s">
        <v>368</v>
      </c>
      <c r="P21201" s="4">
        <v>24917.0</v>
      </c>
      <c r="Q21201" s="3" t="s">
        <v>40</v>
      </c>
      <c r="S21201" s="3" t="s">
        <v>34</v>
      </c>
    </row>
    <row r="21202">
      <c r="A21202" s="2">
        <v>42318.71491898148</v>
      </c>
      <c r="B21202" s="3">
        <v>4.0</v>
      </c>
      <c r="C21202" s="3" t="s">
        <v>18475</v>
      </c>
      <c r="F21202" s="3">
        <v>7.0</v>
      </c>
      <c r="G21202" s="3">
        <v>12.0</v>
      </c>
      <c r="H21202" s="3" t="s">
        <v>18693</v>
      </c>
      <c r="I21202" s="3" t="s">
        <v>18693</v>
      </c>
      <c r="J21202" s="3" t="s">
        <v>1808</v>
      </c>
      <c r="K21202" s="3" t="s">
        <v>24</v>
      </c>
      <c r="L21202" s="3">
        <v>27.0</v>
      </c>
      <c r="M21202" s="3" t="s">
        <v>25</v>
      </c>
      <c r="N21202" s="3" t="s">
        <v>4798</v>
      </c>
      <c r="O21202" s="3" t="s">
        <v>613</v>
      </c>
      <c r="P21202" s="4">
        <v>27076.0</v>
      </c>
      <c r="Q21202" s="3" t="s">
        <v>28</v>
      </c>
      <c r="S21202" s="3" t="s">
        <v>34</v>
      </c>
    </row>
    <row r="21203">
      <c r="A21203" s="2">
        <v>42318.71491898148</v>
      </c>
      <c r="B21203" s="3">
        <v>4.0</v>
      </c>
      <c r="C21203" s="3" t="s">
        <v>18475</v>
      </c>
      <c r="F21203" s="3">
        <v>7.0</v>
      </c>
      <c r="G21203" s="3">
        <v>12.0</v>
      </c>
      <c r="H21203" s="3" t="s">
        <v>18693</v>
      </c>
      <c r="I21203" s="3" t="s">
        <v>18693</v>
      </c>
      <c r="J21203" s="3" t="s">
        <v>1808</v>
      </c>
      <c r="K21203" s="3" t="s">
        <v>24</v>
      </c>
      <c r="L21203" s="3">
        <v>28.0</v>
      </c>
      <c r="M21203" s="3" t="s">
        <v>30</v>
      </c>
      <c r="N21203" s="3" t="s">
        <v>18705</v>
      </c>
      <c r="O21203" s="3" t="s">
        <v>57</v>
      </c>
      <c r="P21203" s="4">
        <v>28552.0</v>
      </c>
      <c r="Q21203" s="3" t="s">
        <v>40</v>
      </c>
      <c r="S21203" s="3" t="s">
        <v>34</v>
      </c>
    </row>
    <row r="21204">
      <c r="A21204" s="2">
        <v>42318.71491898148</v>
      </c>
      <c r="B21204" s="3">
        <v>4.0</v>
      </c>
      <c r="C21204" s="3" t="s">
        <v>18475</v>
      </c>
      <c r="F21204" s="3">
        <v>7.0</v>
      </c>
      <c r="G21204" s="3">
        <v>12.0</v>
      </c>
      <c r="H21204" s="3" t="s">
        <v>18693</v>
      </c>
      <c r="I21204" s="3" t="s">
        <v>18693</v>
      </c>
      <c r="J21204" s="3" t="s">
        <v>1808</v>
      </c>
      <c r="K21204" s="3" t="s">
        <v>24</v>
      </c>
      <c r="L21204" s="3">
        <v>29.0</v>
      </c>
      <c r="M21204" s="3" t="s">
        <v>25</v>
      </c>
      <c r="N21204" s="3" t="s">
        <v>18514</v>
      </c>
      <c r="O21204" s="3" t="s">
        <v>59</v>
      </c>
      <c r="P21204" s="4">
        <v>20358.0</v>
      </c>
      <c r="Q21204" s="3" t="s">
        <v>40</v>
      </c>
      <c r="S21204" s="3" t="s">
        <v>34</v>
      </c>
    </row>
    <row r="21205">
      <c r="A21205" s="2">
        <v>42318.71491898148</v>
      </c>
      <c r="B21205" s="3">
        <v>4.0</v>
      </c>
      <c r="C21205" s="3" t="s">
        <v>18475</v>
      </c>
      <c r="F21205" s="3">
        <v>7.0</v>
      </c>
      <c r="G21205" s="3">
        <v>12.0</v>
      </c>
      <c r="H21205" s="3" t="s">
        <v>18693</v>
      </c>
      <c r="I21205" s="3" t="s">
        <v>18693</v>
      </c>
      <c r="J21205" s="3" t="s">
        <v>1808</v>
      </c>
      <c r="K21205" s="3" t="s">
        <v>24</v>
      </c>
      <c r="L21205" s="3">
        <v>30.0</v>
      </c>
      <c r="M21205" s="3" t="s">
        <v>30</v>
      </c>
      <c r="N21205" s="3" t="s">
        <v>18562</v>
      </c>
      <c r="O21205" s="3" t="s">
        <v>14006</v>
      </c>
      <c r="P21205" s="4">
        <v>35206.0</v>
      </c>
      <c r="Q21205" s="3" t="s">
        <v>191</v>
      </c>
      <c r="S21205" s="3" t="s">
        <v>34</v>
      </c>
    </row>
    <row r="21206">
      <c r="A21206" s="2">
        <v>42318.71491898148</v>
      </c>
      <c r="B21206" s="3">
        <v>4.0</v>
      </c>
      <c r="C21206" s="3" t="s">
        <v>18475</v>
      </c>
      <c r="F21206" s="3">
        <v>7.0</v>
      </c>
      <c r="G21206" s="3">
        <v>12.0</v>
      </c>
      <c r="H21206" s="3" t="s">
        <v>18693</v>
      </c>
      <c r="I21206" s="3" t="s">
        <v>18693</v>
      </c>
      <c r="J21206" s="3" t="s">
        <v>1808</v>
      </c>
      <c r="K21206" s="3" t="s">
        <v>24</v>
      </c>
      <c r="L21206" s="3">
        <v>31.0</v>
      </c>
      <c r="M21206" s="3" t="s">
        <v>25</v>
      </c>
      <c r="N21206" s="3" t="s">
        <v>18706</v>
      </c>
      <c r="O21206" s="3" t="s">
        <v>18707</v>
      </c>
      <c r="P21206" s="4">
        <v>33705.0</v>
      </c>
      <c r="Q21206" s="3" t="s">
        <v>40</v>
      </c>
      <c r="S21206" s="3" t="s">
        <v>34</v>
      </c>
    </row>
    <row r="21207">
      <c r="A21207" s="2">
        <v>42318.71491898148</v>
      </c>
      <c r="B21207" s="3">
        <v>4.0</v>
      </c>
      <c r="C21207" s="3" t="s">
        <v>18475</v>
      </c>
      <c r="F21207" s="3">
        <v>7.0</v>
      </c>
      <c r="G21207" s="3">
        <v>12.0</v>
      </c>
      <c r="H21207" s="3" t="s">
        <v>18693</v>
      </c>
      <c r="I21207" s="3" t="s">
        <v>18693</v>
      </c>
      <c r="J21207" s="3" t="s">
        <v>1808</v>
      </c>
      <c r="K21207" s="3" t="s">
        <v>24</v>
      </c>
      <c r="L21207" s="3">
        <v>32.0</v>
      </c>
      <c r="M21207" s="3" t="s">
        <v>30</v>
      </c>
      <c r="N21207" s="3" t="s">
        <v>4798</v>
      </c>
      <c r="O21207" s="3" t="s">
        <v>249</v>
      </c>
      <c r="P21207" s="4">
        <v>29049.0</v>
      </c>
      <c r="Q21207" s="3" t="s">
        <v>169</v>
      </c>
      <c r="S21207" s="3" t="s">
        <v>34</v>
      </c>
    </row>
    <row r="21208">
      <c r="A21208" s="2">
        <v>42318.71491898148</v>
      </c>
      <c r="B21208" s="3">
        <v>4.0</v>
      </c>
      <c r="C21208" s="3" t="s">
        <v>18475</v>
      </c>
      <c r="F21208" s="3">
        <v>7.0</v>
      </c>
      <c r="G21208" s="3">
        <v>12.0</v>
      </c>
      <c r="H21208" s="3" t="s">
        <v>18693</v>
      </c>
      <c r="I21208" s="3" t="s">
        <v>18693</v>
      </c>
      <c r="J21208" s="3" t="s">
        <v>1808</v>
      </c>
      <c r="K21208" s="3" t="s">
        <v>24</v>
      </c>
      <c r="L21208" s="3">
        <v>33.0</v>
      </c>
      <c r="M21208" s="3" t="s">
        <v>25</v>
      </c>
      <c r="N21208" s="3" t="s">
        <v>18708</v>
      </c>
      <c r="O21208" s="3" t="s">
        <v>536</v>
      </c>
      <c r="P21208" s="4">
        <v>31153.0</v>
      </c>
      <c r="Q21208" s="3" t="s">
        <v>169</v>
      </c>
      <c r="S21208" s="3" t="s">
        <v>34</v>
      </c>
    </row>
    <row r="21209">
      <c r="A21209" s="2">
        <v>42318.71491898148</v>
      </c>
      <c r="B21209" s="3">
        <v>4.0</v>
      </c>
      <c r="C21209" s="3" t="s">
        <v>18475</v>
      </c>
      <c r="F21209" s="3">
        <v>7.0</v>
      </c>
      <c r="G21209" s="3">
        <v>12.0</v>
      </c>
      <c r="H21209" s="3" t="s">
        <v>18693</v>
      </c>
      <c r="I21209" s="3" t="s">
        <v>18693</v>
      </c>
      <c r="J21209" s="3" t="s">
        <v>1808</v>
      </c>
      <c r="K21209" s="3" t="s">
        <v>24</v>
      </c>
      <c r="L21209" s="3">
        <v>34.0</v>
      </c>
      <c r="M21209" s="3" t="s">
        <v>30</v>
      </c>
      <c r="N21209" s="3" t="s">
        <v>11659</v>
      </c>
      <c r="O21209" s="3" t="s">
        <v>12728</v>
      </c>
      <c r="P21209" s="4">
        <v>9897.0</v>
      </c>
      <c r="Q21209" s="3" t="s">
        <v>40</v>
      </c>
      <c r="S21209" s="3" t="s">
        <v>34</v>
      </c>
    </row>
    <row r="21210">
      <c r="A21210" s="2">
        <v>42318.71491898148</v>
      </c>
      <c r="B21210" s="3">
        <v>4.0</v>
      </c>
      <c r="C21210" s="3" t="s">
        <v>18475</v>
      </c>
      <c r="F21210" s="3">
        <v>7.0</v>
      </c>
      <c r="G21210" s="3">
        <v>12.0</v>
      </c>
      <c r="H21210" s="3" t="s">
        <v>18693</v>
      </c>
      <c r="I21210" s="3" t="s">
        <v>18693</v>
      </c>
      <c r="J21210" s="3" t="s">
        <v>1808</v>
      </c>
      <c r="K21210" s="3" t="s">
        <v>24</v>
      </c>
      <c r="L21210" s="3">
        <v>35.0</v>
      </c>
      <c r="M21210" s="3" t="s">
        <v>25</v>
      </c>
      <c r="N21210" s="3" t="s">
        <v>18700</v>
      </c>
      <c r="O21210" s="3" t="s">
        <v>2093</v>
      </c>
      <c r="P21210" s="4">
        <v>30938.0</v>
      </c>
      <c r="Q21210" s="3" t="s">
        <v>40</v>
      </c>
      <c r="S21210" s="3" t="s">
        <v>34</v>
      </c>
    </row>
    <row r="21211">
      <c r="A21211" s="2">
        <v>42318.71491898148</v>
      </c>
      <c r="B21211" s="3">
        <v>4.0</v>
      </c>
      <c r="C21211" s="3" t="s">
        <v>18475</v>
      </c>
      <c r="F21211" s="3">
        <v>7.0</v>
      </c>
      <c r="G21211" s="3">
        <v>12.0</v>
      </c>
      <c r="H21211" s="3" t="s">
        <v>18693</v>
      </c>
      <c r="I21211" s="3" t="s">
        <v>18693</v>
      </c>
      <c r="J21211" s="3" t="s">
        <v>1808</v>
      </c>
      <c r="K21211" s="3" t="s">
        <v>24</v>
      </c>
      <c r="L21211" s="3">
        <v>36.0</v>
      </c>
      <c r="M21211" s="3" t="s">
        <v>30</v>
      </c>
      <c r="N21211" s="3" t="s">
        <v>18709</v>
      </c>
      <c r="O21211" s="3" t="s">
        <v>18710</v>
      </c>
      <c r="P21211" s="4">
        <v>16785.0</v>
      </c>
      <c r="Q21211" s="3" t="s">
        <v>40</v>
      </c>
      <c r="S21211" s="3" t="s">
        <v>34</v>
      </c>
    </row>
    <row r="21212">
      <c r="A21212" s="2">
        <v>42318.71493055556</v>
      </c>
      <c r="B21212" s="3">
        <v>4.0</v>
      </c>
      <c r="C21212" s="3" t="s">
        <v>18475</v>
      </c>
      <c r="F21212" s="3">
        <v>7.0</v>
      </c>
      <c r="G21212" s="3">
        <v>12.0</v>
      </c>
      <c r="H21212" s="3" t="s">
        <v>18693</v>
      </c>
      <c r="I21212" s="3" t="s">
        <v>18693</v>
      </c>
      <c r="J21212" s="3" t="s">
        <v>1808</v>
      </c>
      <c r="K21212" s="3" t="s">
        <v>24</v>
      </c>
      <c r="L21212" s="3">
        <v>37.0</v>
      </c>
      <c r="M21212" s="3" t="s">
        <v>25</v>
      </c>
      <c r="N21212" s="3" t="s">
        <v>2045</v>
      </c>
      <c r="O21212" s="3" t="s">
        <v>78</v>
      </c>
      <c r="P21212" s="4">
        <v>32694.0</v>
      </c>
      <c r="Q21212" s="3" t="s">
        <v>40</v>
      </c>
      <c r="S21212" s="3" t="s">
        <v>34</v>
      </c>
    </row>
    <row r="21213">
      <c r="A21213" s="2">
        <v>42318.71493055556</v>
      </c>
      <c r="B21213" s="3">
        <v>4.0</v>
      </c>
      <c r="C21213" s="3" t="s">
        <v>18475</v>
      </c>
      <c r="F21213" s="3">
        <v>7.0</v>
      </c>
      <c r="G21213" s="3">
        <v>12.0</v>
      </c>
      <c r="H21213" s="3" t="s">
        <v>18693</v>
      </c>
      <c r="I21213" s="3" t="s">
        <v>18693</v>
      </c>
      <c r="J21213" s="3" t="s">
        <v>1808</v>
      </c>
      <c r="K21213" s="3" t="s">
        <v>24</v>
      </c>
      <c r="L21213" s="3">
        <v>38.0</v>
      </c>
      <c r="M21213" s="3" t="s">
        <v>30</v>
      </c>
      <c r="N21213" s="3" t="s">
        <v>18670</v>
      </c>
      <c r="O21213" s="3" t="s">
        <v>2020</v>
      </c>
      <c r="P21213" s="4">
        <v>14273.0</v>
      </c>
      <c r="Q21213" s="3" t="s">
        <v>40</v>
      </c>
      <c r="S21213" s="3" t="s">
        <v>34</v>
      </c>
    </row>
    <row r="21214">
      <c r="A21214" s="2">
        <v>42318.71493055556</v>
      </c>
      <c r="B21214" s="3">
        <v>4.0</v>
      </c>
      <c r="C21214" s="3" t="s">
        <v>18475</v>
      </c>
      <c r="F21214" s="3">
        <v>7.0</v>
      </c>
      <c r="G21214" s="3">
        <v>12.0</v>
      </c>
      <c r="H21214" s="3" t="s">
        <v>18693</v>
      </c>
      <c r="I21214" s="3" t="s">
        <v>18693</v>
      </c>
      <c r="J21214" s="3" t="s">
        <v>1808</v>
      </c>
      <c r="K21214" s="3" t="s">
        <v>24</v>
      </c>
      <c r="L21214" s="3">
        <v>39.0</v>
      </c>
      <c r="M21214" s="3" t="s">
        <v>25</v>
      </c>
      <c r="N21214" s="3" t="s">
        <v>18711</v>
      </c>
      <c r="O21214" s="3" t="s">
        <v>1819</v>
      </c>
      <c r="P21214" s="4">
        <v>24872.0</v>
      </c>
      <c r="Q21214" s="3" t="s">
        <v>40</v>
      </c>
      <c r="S21214" s="3" t="s">
        <v>34</v>
      </c>
    </row>
    <row r="21215">
      <c r="A21215" s="2">
        <v>42318.71493055556</v>
      </c>
      <c r="B21215" s="3">
        <v>4.0</v>
      </c>
      <c r="C21215" s="3" t="s">
        <v>18475</v>
      </c>
      <c r="F21215" s="3">
        <v>7.0</v>
      </c>
      <c r="G21215" s="3">
        <v>12.0</v>
      </c>
      <c r="H21215" s="3" t="s">
        <v>18693</v>
      </c>
      <c r="I21215" s="3" t="s">
        <v>18693</v>
      </c>
      <c r="J21215" s="3" t="s">
        <v>1808</v>
      </c>
      <c r="K21215" s="3" t="s">
        <v>24</v>
      </c>
      <c r="L21215" s="3">
        <v>40.0</v>
      </c>
      <c r="M21215" s="3" t="s">
        <v>30</v>
      </c>
      <c r="N21215" s="3" t="s">
        <v>11659</v>
      </c>
      <c r="O21215" s="3" t="s">
        <v>368</v>
      </c>
      <c r="P21215" s="4">
        <v>31120.0</v>
      </c>
      <c r="Q21215" s="3" t="s">
        <v>40</v>
      </c>
      <c r="S21215" s="3" t="s">
        <v>34</v>
      </c>
    </row>
    <row r="21216">
      <c r="A21216" s="2">
        <v>42318.71493055556</v>
      </c>
      <c r="B21216" s="3">
        <v>4.0</v>
      </c>
      <c r="C21216" s="3" t="s">
        <v>18475</v>
      </c>
      <c r="F21216" s="3">
        <v>7.0</v>
      </c>
      <c r="G21216" s="3">
        <v>12.0</v>
      </c>
      <c r="H21216" s="3" t="s">
        <v>18693</v>
      </c>
      <c r="I21216" s="3" t="s">
        <v>18693</v>
      </c>
      <c r="J21216" s="3" t="s">
        <v>1808</v>
      </c>
      <c r="K21216" s="3" t="s">
        <v>24</v>
      </c>
      <c r="L21216" s="3">
        <v>41.0</v>
      </c>
      <c r="M21216" s="3" t="s">
        <v>25</v>
      </c>
      <c r="N21216" s="3" t="s">
        <v>18712</v>
      </c>
      <c r="O21216" s="3" t="s">
        <v>42</v>
      </c>
      <c r="P21216" s="4">
        <v>29559.0</v>
      </c>
      <c r="Q21216" s="3" t="s">
        <v>40</v>
      </c>
      <c r="S21216" s="3" t="s">
        <v>34</v>
      </c>
    </row>
    <row r="21217">
      <c r="A21217" s="2">
        <v>42318.71493055556</v>
      </c>
      <c r="B21217" s="3">
        <v>4.0</v>
      </c>
      <c r="C21217" s="3" t="s">
        <v>18475</v>
      </c>
      <c r="F21217" s="3">
        <v>7.0</v>
      </c>
      <c r="G21217" s="3">
        <v>12.0</v>
      </c>
      <c r="H21217" s="3" t="s">
        <v>18693</v>
      </c>
      <c r="I21217" s="3" t="s">
        <v>18693</v>
      </c>
      <c r="J21217" s="3" t="s">
        <v>1808</v>
      </c>
      <c r="K21217" s="3" t="s">
        <v>24</v>
      </c>
      <c r="L21217" s="3">
        <v>42.0</v>
      </c>
      <c r="M21217" s="3" t="s">
        <v>30</v>
      </c>
      <c r="N21217" s="3" t="s">
        <v>18713</v>
      </c>
      <c r="O21217" s="3" t="s">
        <v>51</v>
      </c>
      <c r="P21217" s="4">
        <v>30223.0</v>
      </c>
      <c r="Q21217" s="3" t="s">
        <v>40</v>
      </c>
      <c r="S21217" s="3" t="s">
        <v>34</v>
      </c>
    </row>
    <row r="21218">
      <c r="A21218" s="2">
        <v>42318.71493055556</v>
      </c>
      <c r="B21218" s="3">
        <v>4.0</v>
      </c>
      <c r="C21218" s="3" t="s">
        <v>18475</v>
      </c>
      <c r="F21218" s="3">
        <v>7.0</v>
      </c>
      <c r="G21218" s="3">
        <v>12.0</v>
      </c>
      <c r="H21218" s="3" t="s">
        <v>18693</v>
      </c>
      <c r="I21218" s="3" t="s">
        <v>18693</v>
      </c>
      <c r="J21218" s="3" t="s">
        <v>1808</v>
      </c>
      <c r="K21218" s="3" t="s">
        <v>24</v>
      </c>
      <c r="L21218" s="3">
        <v>43.0</v>
      </c>
      <c r="M21218" s="3" t="s">
        <v>25</v>
      </c>
      <c r="N21218" s="3" t="s">
        <v>4798</v>
      </c>
      <c r="O21218" s="3" t="s">
        <v>18714</v>
      </c>
      <c r="P21218" s="4">
        <v>28403.0</v>
      </c>
      <c r="Q21218" s="3" t="s">
        <v>372</v>
      </c>
      <c r="S21218" s="3" t="s">
        <v>34</v>
      </c>
    </row>
    <row r="21219">
      <c r="A21219" s="2">
        <v>42318.71493055556</v>
      </c>
      <c r="B21219" s="3">
        <v>4.0</v>
      </c>
      <c r="C21219" s="3" t="s">
        <v>18475</v>
      </c>
      <c r="F21219" s="3">
        <v>7.0</v>
      </c>
      <c r="G21219" s="3">
        <v>12.0</v>
      </c>
      <c r="H21219" s="3" t="s">
        <v>18693</v>
      </c>
      <c r="I21219" s="3" t="s">
        <v>18693</v>
      </c>
      <c r="J21219" s="3" t="s">
        <v>1808</v>
      </c>
      <c r="K21219" s="3" t="s">
        <v>24</v>
      </c>
      <c r="L21219" s="3">
        <v>44.0</v>
      </c>
      <c r="M21219" s="3" t="s">
        <v>30</v>
      </c>
      <c r="N21219" s="3" t="s">
        <v>18715</v>
      </c>
      <c r="O21219" s="3" t="s">
        <v>1514</v>
      </c>
      <c r="P21219" s="4">
        <v>31759.0</v>
      </c>
      <c r="Q21219" s="3" t="s">
        <v>40</v>
      </c>
      <c r="S21219" s="3" t="s">
        <v>34</v>
      </c>
    </row>
    <row r="21220">
      <c r="A21220" s="2">
        <v>42318.71493055556</v>
      </c>
      <c r="B21220" s="3">
        <v>4.0</v>
      </c>
      <c r="C21220" s="3" t="s">
        <v>18475</v>
      </c>
      <c r="F21220" s="3">
        <v>7.0</v>
      </c>
      <c r="G21220" s="3">
        <v>12.0</v>
      </c>
      <c r="H21220" s="3" t="s">
        <v>18693</v>
      </c>
      <c r="I21220" s="3" t="s">
        <v>18693</v>
      </c>
      <c r="J21220" s="3" t="s">
        <v>1808</v>
      </c>
      <c r="K21220" s="3" t="s">
        <v>24</v>
      </c>
      <c r="L21220" s="3">
        <v>45.0</v>
      </c>
      <c r="M21220" s="3" t="s">
        <v>25</v>
      </c>
      <c r="N21220" s="3" t="s">
        <v>192</v>
      </c>
      <c r="O21220" s="3" t="s">
        <v>338</v>
      </c>
      <c r="P21220" s="4">
        <v>25233.0</v>
      </c>
      <c r="Q21220" s="3" t="s">
        <v>40</v>
      </c>
      <c r="S21220" s="3" t="s">
        <v>34</v>
      </c>
    </row>
    <row r="21221">
      <c r="A21221" s="2">
        <v>42318.71493055556</v>
      </c>
      <c r="B21221" s="3">
        <v>4.0</v>
      </c>
      <c r="C21221" s="3" t="s">
        <v>18475</v>
      </c>
      <c r="F21221" s="3">
        <v>7.0</v>
      </c>
      <c r="G21221" s="3">
        <v>12.0</v>
      </c>
      <c r="H21221" s="3" t="s">
        <v>18693</v>
      </c>
      <c r="I21221" s="3" t="s">
        <v>18693</v>
      </c>
      <c r="J21221" s="3" t="s">
        <v>1808</v>
      </c>
      <c r="K21221" s="3" t="s">
        <v>24</v>
      </c>
      <c r="L21221" s="3">
        <v>46.0</v>
      </c>
      <c r="M21221" s="3" t="s">
        <v>30</v>
      </c>
      <c r="N21221" s="3" t="s">
        <v>18716</v>
      </c>
      <c r="O21221" s="3" t="s">
        <v>18717</v>
      </c>
      <c r="P21221" s="4">
        <v>20635.0</v>
      </c>
      <c r="Q21221" s="3" t="s">
        <v>169</v>
      </c>
      <c r="S21221" s="3" t="s">
        <v>34</v>
      </c>
    </row>
    <row r="21222">
      <c r="A21222" s="2">
        <v>42318.71493055556</v>
      </c>
      <c r="B21222" s="3">
        <v>4.0</v>
      </c>
      <c r="C21222" s="3" t="s">
        <v>18475</v>
      </c>
      <c r="F21222" s="3">
        <v>7.0</v>
      </c>
      <c r="G21222" s="3">
        <v>12.0</v>
      </c>
      <c r="H21222" s="3" t="s">
        <v>18693</v>
      </c>
      <c r="I21222" s="3" t="s">
        <v>18693</v>
      </c>
      <c r="J21222" s="3" t="s">
        <v>1808</v>
      </c>
      <c r="K21222" s="3" t="s">
        <v>24</v>
      </c>
      <c r="L21222" s="3">
        <v>47.0</v>
      </c>
      <c r="M21222" s="3" t="s">
        <v>25</v>
      </c>
      <c r="N21222" s="3" t="s">
        <v>18718</v>
      </c>
      <c r="O21222" s="3" t="s">
        <v>427</v>
      </c>
      <c r="P21222" s="4">
        <v>19624.0</v>
      </c>
      <c r="Q21222" s="3" t="s">
        <v>372</v>
      </c>
      <c r="S21222" s="3" t="s">
        <v>34</v>
      </c>
    </row>
    <row r="21223">
      <c r="A21223" s="2">
        <v>42318.71493055556</v>
      </c>
      <c r="B21223" s="3">
        <v>4.0</v>
      </c>
      <c r="C21223" s="3" t="s">
        <v>18475</v>
      </c>
      <c r="F21223" s="3">
        <v>8.0</v>
      </c>
      <c r="G21223" s="3">
        <v>8.0</v>
      </c>
      <c r="H21223" s="3" t="s">
        <v>18719</v>
      </c>
      <c r="I21223" s="3" t="s">
        <v>18720</v>
      </c>
      <c r="J21223" s="3" t="s">
        <v>922</v>
      </c>
      <c r="K21223" s="3" t="s">
        <v>272</v>
      </c>
      <c r="L21223" s="3">
        <v>1.0</v>
      </c>
      <c r="M21223" s="3" t="s">
        <v>30</v>
      </c>
      <c r="N21223" s="3" t="s">
        <v>18721</v>
      </c>
      <c r="O21223" s="3" t="s">
        <v>1443</v>
      </c>
      <c r="P21223" s="4">
        <v>18499.0</v>
      </c>
      <c r="Q21223" s="3" t="s">
        <v>86</v>
      </c>
      <c r="R21223" s="3" t="s">
        <v>1030</v>
      </c>
      <c r="S21223" s="3" t="s">
        <v>34</v>
      </c>
    </row>
    <row r="21224">
      <c r="A21224" s="2">
        <v>42318.71493055556</v>
      </c>
      <c r="B21224" s="3">
        <v>4.0</v>
      </c>
      <c r="C21224" s="3" t="s">
        <v>18475</v>
      </c>
      <c r="F21224" s="3">
        <v>8.0</v>
      </c>
      <c r="G21224" s="3">
        <v>8.0</v>
      </c>
      <c r="H21224" s="3" t="s">
        <v>18719</v>
      </c>
      <c r="I21224" s="3" t="s">
        <v>18720</v>
      </c>
      <c r="J21224" s="3" t="s">
        <v>922</v>
      </c>
      <c r="K21224" s="3" t="s">
        <v>24</v>
      </c>
      <c r="L21224" s="3">
        <v>2.0</v>
      </c>
      <c r="M21224" s="3" t="s">
        <v>25</v>
      </c>
      <c r="N21224" s="3" t="s">
        <v>17534</v>
      </c>
      <c r="O21224" s="3" t="s">
        <v>570</v>
      </c>
      <c r="P21224" s="4">
        <v>16871.0</v>
      </c>
      <c r="Q21224" s="3" t="s">
        <v>49</v>
      </c>
      <c r="R21224" s="3" t="s">
        <v>2171</v>
      </c>
      <c r="S21224" s="3" t="s">
        <v>34</v>
      </c>
    </row>
    <row r="21225">
      <c r="A21225" s="2">
        <v>42318.71493055556</v>
      </c>
      <c r="B21225" s="3">
        <v>4.0</v>
      </c>
      <c r="C21225" s="3" t="s">
        <v>18475</v>
      </c>
      <c r="F21225" s="3">
        <v>8.0</v>
      </c>
      <c r="G21225" s="3">
        <v>8.0</v>
      </c>
      <c r="H21225" s="3" t="s">
        <v>18719</v>
      </c>
      <c r="I21225" s="3" t="s">
        <v>18720</v>
      </c>
      <c r="J21225" s="3" t="s">
        <v>922</v>
      </c>
      <c r="K21225" s="3" t="s">
        <v>24</v>
      </c>
      <c r="L21225" s="3">
        <v>3.0</v>
      </c>
      <c r="M21225" s="3" t="s">
        <v>30</v>
      </c>
      <c r="N21225" s="3" t="s">
        <v>18722</v>
      </c>
      <c r="O21225" s="3" t="s">
        <v>18410</v>
      </c>
      <c r="P21225" s="4">
        <v>23585.0</v>
      </c>
      <c r="Q21225" s="3" t="s">
        <v>52</v>
      </c>
      <c r="S21225" s="3" t="s">
        <v>34</v>
      </c>
    </row>
    <row r="21226">
      <c r="A21226" s="2">
        <v>42318.71493055556</v>
      </c>
      <c r="B21226" s="3">
        <v>4.0</v>
      </c>
      <c r="C21226" s="3" t="s">
        <v>18475</v>
      </c>
      <c r="F21226" s="3">
        <v>8.0</v>
      </c>
      <c r="G21226" s="3">
        <v>8.0</v>
      </c>
      <c r="H21226" s="3" t="s">
        <v>18719</v>
      </c>
      <c r="I21226" s="3" t="s">
        <v>18720</v>
      </c>
      <c r="J21226" s="3" t="s">
        <v>922</v>
      </c>
      <c r="K21226" s="3" t="s">
        <v>24</v>
      </c>
      <c r="L21226" s="3">
        <v>4.0</v>
      </c>
      <c r="M21226" s="3" t="s">
        <v>25</v>
      </c>
      <c r="N21226" s="3" t="s">
        <v>13591</v>
      </c>
      <c r="O21226" s="3" t="s">
        <v>16292</v>
      </c>
      <c r="P21226" s="4">
        <v>23444.0</v>
      </c>
      <c r="Q21226" s="3" t="s">
        <v>110</v>
      </c>
      <c r="S21226" s="3" t="s">
        <v>34</v>
      </c>
    </row>
    <row r="21227">
      <c r="A21227" s="2">
        <v>42318.71493055556</v>
      </c>
      <c r="B21227" s="3">
        <v>4.0</v>
      </c>
      <c r="C21227" s="3" t="s">
        <v>18475</v>
      </c>
      <c r="F21227" s="3">
        <v>8.0</v>
      </c>
      <c r="G21227" s="3">
        <v>8.0</v>
      </c>
      <c r="H21227" s="3" t="s">
        <v>18719</v>
      </c>
      <c r="I21227" s="3" t="s">
        <v>18720</v>
      </c>
      <c r="J21227" s="3" t="s">
        <v>922</v>
      </c>
      <c r="K21227" s="3" t="s">
        <v>24</v>
      </c>
      <c r="L21227" s="3">
        <v>5.0</v>
      </c>
      <c r="M21227" s="3" t="s">
        <v>30</v>
      </c>
      <c r="N21227" s="3" t="s">
        <v>18723</v>
      </c>
      <c r="O21227" s="3" t="s">
        <v>812</v>
      </c>
      <c r="P21227" s="4">
        <v>24028.0</v>
      </c>
      <c r="Q21227" s="3" t="s">
        <v>33</v>
      </c>
      <c r="S21227" s="3" t="s">
        <v>34</v>
      </c>
    </row>
    <row r="21228">
      <c r="A21228" s="2">
        <v>42318.71493055556</v>
      </c>
      <c r="B21228" s="3">
        <v>4.0</v>
      </c>
      <c r="C21228" s="3" t="s">
        <v>18475</v>
      </c>
      <c r="F21228" s="3">
        <v>8.0</v>
      </c>
      <c r="G21228" s="3">
        <v>8.0</v>
      </c>
      <c r="H21228" s="3" t="s">
        <v>18719</v>
      </c>
      <c r="I21228" s="3" t="s">
        <v>18720</v>
      </c>
      <c r="J21228" s="3" t="s">
        <v>922</v>
      </c>
      <c r="K21228" s="3" t="s">
        <v>24</v>
      </c>
      <c r="L21228" s="3">
        <v>6.0</v>
      </c>
      <c r="M21228" s="3" t="s">
        <v>25</v>
      </c>
      <c r="N21228" s="3" t="s">
        <v>18724</v>
      </c>
      <c r="O21228" s="3" t="s">
        <v>18725</v>
      </c>
      <c r="P21228" s="4">
        <v>21608.0</v>
      </c>
      <c r="Q21228" s="3" t="s">
        <v>79</v>
      </c>
      <c r="S21228" s="3" t="s">
        <v>34</v>
      </c>
    </row>
    <row r="21229">
      <c r="A21229" s="2">
        <v>42318.71493055556</v>
      </c>
      <c r="B21229" s="3">
        <v>4.0</v>
      </c>
      <c r="C21229" s="3" t="s">
        <v>18475</v>
      </c>
      <c r="F21229" s="3">
        <v>8.0</v>
      </c>
      <c r="G21229" s="3">
        <v>8.0</v>
      </c>
      <c r="H21229" s="3" t="s">
        <v>18719</v>
      </c>
      <c r="I21229" s="3" t="s">
        <v>18720</v>
      </c>
      <c r="J21229" s="3" t="s">
        <v>922</v>
      </c>
      <c r="K21229" s="3" t="s">
        <v>24</v>
      </c>
      <c r="L21229" s="3">
        <v>7.0</v>
      </c>
      <c r="M21229" s="3" t="s">
        <v>30</v>
      </c>
      <c r="N21229" s="3" t="s">
        <v>18726</v>
      </c>
      <c r="O21229" s="3" t="s">
        <v>697</v>
      </c>
      <c r="P21229" s="4">
        <v>24221.0</v>
      </c>
      <c r="Q21229" s="3" t="s">
        <v>115</v>
      </c>
      <c r="S21229" s="3" t="s">
        <v>34</v>
      </c>
    </row>
    <row r="21230">
      <c r="A21230" s="2">
        <v>42318.71493055556</v>
      </c>
      <c r="B21230" s="3">
        <v>4.0</v>
      </c>
      <c r="C21230" s="3" t="s">
        <v>18475</v>
      </c>
      <c r="F21230" s="3">
        <v>8.0</v>
      </c>
      <c r="G21230" s="3">
        <v>8.0</v>
      </c>
      <c r="H21230" s="3" t="s">
        <v>18719</v>
      </c>
      <c r="I21230" s="3" t="s">
        <v>18720</v>
      </c>
      <c r="J21230" s="3" t="s">
        <v>922</v>
      </c>
      <c r="K21230" s="3" t="s">
        <v>24</v>
      </c>
      <c r="L21230" s="3">
        <v>8.0</v>
      </c>
      <c r="M21230" s="3" t="s">
        <v>25</v>
      </c>
      <c r="N21230" s="3" t="s">
        <v>11659</v>
      </c>
      <c r="O21230" s="3" t="s">
        <v>251</v>
      </c>
      <c r="P21230" s="4">
        <v>27484.0</v>
      </c>
      <c r="Q21230" s="3" t="s">
        <v>189</v>
      </c>
      <c r="S21230" s="3" t="s">
        <v>34</v>
      </c>
    </row>
    <row r="21231">
      <c r="A21231" s="2">
        <v>42318.71493055556</v>
      </c>
      <c r="B21231" s="3">
        <v>4.0</v>
      </c>
      <c r="C21231" s="3" t="s">
        <v>18475</v>
      </c>
      <c r="F21231" s="3">
        <v>8.0</v>
      </c>
      <c r="G21231" s="3">
        <v>8.0</v>
      </c>
      <c r="H21231" s="3" t="s">
        <v>18719</v>
      </c>
      <c r="I21231" s="3" t="s">
        <v>18720</v>
      </c>
      <c r="J21231" s="3" t="s">
        <v>922</v>
      </c>
      <c r="K21231" s="3" t="s">
        <v>24</v>
      </c>
      <c r="L21231" s="3">
        <v>9.0</v>
      </c>
      <c r="M21231" s="3" t="s">
        <v>30</v>
      </c>
      <c r="N21231" s="3" t="s">
        <v>18727</v>
      </c>
      <c r="O21231" s="3" t="s">
        <v>81</v>
      </c>
      <c r="P21231" s="4">
        <v>23186.0</v>
      </c>
      <c r="Q21231" s="3" t="s">
        <v>52</v>
      </c>
      <c r="S21231" s="3" t="s">
        <v>34</v>
      </c>
    </row>
    <row r="21232">
      <c r="A21232" s="2">
        <v>42318.71493055556</v>
      </c>
      <c r="B21232" s="3">
        <v>4.0</v>
      </c>
      <c r="C21232" s="3" t="s">
        <v>18475</v>
      </c>
      <c r="F21232" s="3">
        <v>8.0</v>
      </c>
      <c r="G21232" s="3">
        <v>8.0</v>
      </c>
      <c r="H21232" s="3" t="s">
        <v>18719</v>
      </c>
      <c r="I21232" s="3" t="s">
        <v>18720</v>
      </c>
      <c r="J21232" s="3" t="s">
        <v>922</v>
      </c>
      <c r="K21232" s="3" t="s">
        <v>24</v>
      </c>
      <c r="L21232" s="3">
        <v>10.0</v>
      </c>
      <c r="M21232" s="3" t="s">
        <v>25</v>
      </c>
      <c r="N21232" s="3" t="s">
        <v>18728</v>
      </c>
      <c r="O21232" s="3" t="s">
        <v>218</v>
      </c>
      <c r="P21232" s="4">
        <v>20269.0</v>
      </c>
      <c r="Q21232" s="3" t="s">
        <v>37</v>
      </c>
      <c r="S21232" s="3" t="s">
        <v>34</v>
      </c>
    </row>
    <row r="21233">
      <c r="A21233" s="2">
        <v>42318.71493055556</v>
      </c>
      <c r="B21233" s="3">
        <v>4.0</v>
      </c>
      <c r="C21233" s="3" t="s">
        <v>18475</v>
      </c>
      <c r="F21233" s="3">
        <v>8.0</v>
      </c>
      <c r="G21233" s="3">
        <v>8.0</v>
      </c>
      <c r="H21233" s="3" t="s">
        <v>18719</v>
      </c>
      <c r="I21233" s="3" t="s">
        <v>18720</v>
      </c>
      <c r="J21233" s="3" t="s">
        <v>922</v>
      </c>
      <c r="K21233" s="3" t="s">
        <v>24</v>
      </c>
      <c r="L21233" s="3">
        <v>11.0</v>
      </c>
      <c r="M21233" s="3" t="s">
        <v>30</v>
      </c>
      <c r="N21233" s="3" t="s">
        <v>18729</v>
      </c>
      <c r="O21233" s="3" t="s">
        <v>215</v>
      </c>
      <c r="P21233" s="4">
        <v>20285.0</v>
      </c>
      <c r="Q21233" s="3" t="s">
        <v>37</v>
      </c>
      <c r="S21233" s="3" t="s">
        <v>34</v>
      </c>
    </row>
    <row r="21234">
      <c r="A21234" s="2">
        <v>42318.71493055556</v>
      </c>
      <c r="B21234" s="3">
        <v>4.0</v>
      </c>
      <c r="C21234" s="3" t="s">
        <v>18475</v>
      </c>
      <c r="F21234" s="3">
        <v>8.0</v>
      </c>
      <c r="G21234" s="3">
        <v>8.0</v>
      </c>
      <c r="H21234" s="3" t="s">
        <v>18719</v>
      </c>
      <c r="I21234" s="3" t="s">
        <v>18720</v>
      </c>
      <c r="J21234" s="3" t="s">
        <v>922</v>
      </c>
      <c r="K21234" s="3" t="s">
        <v>24</v>
      </c>
      <c r="L21234" s="3">
        <v>12.0</v>
      </c>
      <c r="M21234" s="3" t="s">
        <v>25</v>
      </c>
      <c r="N21234" s="3" t="s">
        <v>18730</v>
      </c>
      <c r="O21234" s="3" t="s">
        <v>796</v>
      </c>
      <c r="P21234" s="4">
        <v>26379.0</v>
      </c>
      <c r="Q21234" s="3" t="s">
        <v>189</v>
      </c>
      <c r="S21234" s="3" t="s">
        <v>34</v>
      </c>
    </row>
    <row r="21235">
      <c r="A21235" s="2">
        <v>42318.71493055556</v>
      </c>
      <c r="B21235" s="3">
        <v>4.0</v>
      </c>
      <c r="C21235" s="3" t="s">
        <v>18475</v>
      </c>
      <c r="F21235" s="3">
        <v>8.0</v>
      </c>
      <c r="G21235" s="3">
        <v>8.0</v>
      </c>
      <c r="H21235" s="3" t="s">
        <v>18719</v>
      </c>
      <c r="I21235" s="3" t="s">
        <v>18720</v>
      </c>
      <c r="J21235" s="3" t="s">
        <v>922</v>
      </c>
      <c r="K21235" s="3" t="s">
        <v>24</v>
      </c>
      <c r="L21235" s="3">
        <v>13.0</v>
      </c>
      <c r="M21235" s="3" t="s">
        <v>30</v>
      </c>
      <c r="N21235" s="3" t="s">
        <v>2117</v>
      </c>
      <c r="O21235" s="3" t="s">
        <v>18731</v>
      </c>
      <c r="P21235" s="4">
        <v>19168.0</v>
      </c>
      <c r="Q21235" s="3" t="s">
        <v>86</v>
      </c>
      <c r="S21235" s="3" t="s">
        <v>34</v>
      </c>
    </row>
    <row r="21236">
      <c r="A21236" s="2">
        <v>42318.71493055556</v>
      </c>
      <c r="B21236" s="3">
        <v>4.0</v>
      </c>
      <c r="C21236" s="3" t="s">
        <v>18475</v>
      </c>
      <c r="F21236" s="3">
        <v>8.0</v>
      </c>
      <c r="G21236" s="3">
        <v>8.0</v>
      </c>
      <c r="H21236" s="3" t="s">
        <v>18719</v>
      </c>
      <c r="I21236" s="3" t="s">
        <v>18720</v>
      </c>
      <c r="J21236" s="3" t="s">
        <v>922</v>
      </c>
      <c r="K21236" s="3" t="s">
        <v>24</v>
      </c>
      <c r="L21236" s="3">
        <v>14.0</v>
      </c>
      <c r="M21236" s="3" t="s">
        <v>25</v>
      </c>
      <c r="N21236" s="3" t="s">
        <v>18732</v>
      </c>
      <c r="O21236" s="3" t="s">
        <v>123</v>
      </c>
      <c r="P21236" s="4">
        <v>23419.0</v>
      </c>
      <c r="Q21236" s="3" t="s">
        <v>33</v>
      </c>
      <c r="S21236" s="3" t="s">
        <v>34</v>
      </c>
    </row>
    <row r="21237">
      <c r="A21237" s="2">
        <v>42318.71493055556</v>
      </c>
      <c r="B21237" s="3">
        <v>4.0</v>
      </c>
      <c r="C21237" s="3" t="s">
        <v>18475</v>
      </c>
      <c r="F21237" s="3">
        <v>8.0</v>
      </c>
      <c r="G21237" s="3">
        <v>8.0</v>
      </c>
      <c r="H21237" s="3" t="s">
        <v>18719</v>
      </c>
      <c r="I21237" s="3" t="s">
        <v>18720</v>
      </c>
      <c r="J21237" s="3" t="s">
        <v>922</v>
      </c>
      <c r="K21237" s="3" t="s">
        <v>24</v>
      </c>
      <c r="L21237" s="3">
        <v>15.0</v>
      </c>
      <c r="M21237" s="3" t="s">
        <v>30</v>
      </c>
      <c r="N21237" s="3" t="s">
        <v>11586</v>
      </c>
      <c r="O21237" s="3" t="s">
        <v>10770</v>
      </c>
      <c r="P21237" s="4">
        <v>30056.0</v>
      </c>
      <c r="Q21237" s="3" t="s">
        <v>189</v>
      </c>
      <c r="S21237" s="3" t="s">
        <v>34</v>
      </c>
    </row>
    <row r="21238">
      <c r="A21238" s="2">
        <v>42318.71493055556</v>
      </c>
      <c r="B21238" s="3">
        <v>4.0</v>
      </c>
      <c r="C21238" s="3" t="s">
        <v>18475</v>
      </c>
      <c r="F21238" s="3">
        <v>8.0</v>
      </c>
      <c r="G21238" s="3">
        <v>8.0</v>
      </c>
      <c r="H21238" s="3" t="s">
        <v>18719</v>
      </c>
      <c r="I21238" s="3" t="s">
        <v>18720</v>
      </c>
      <c r="J21238" s="3" t="s">
        <v>922</v>
      </c>
      <c r="K21238" s="3" t="s">
        <v>24</v>
      </c>
      <c r="L21238" s="3">
        <v>16.0</v>
      </c>
      <c r="M21238" s="3" t="s">
        <v>25</v>
      </c>
      <c r="N21238" s="3" t="s">
        <v>18733</v>
      </c>
      <c r="O21238" s="3" t="s">
        <v>233</v>
      </c>
      <c r="P21238" s="4">
        <v>26754.0</v>
      </c>
      <c r="Q21238" s="3" t="s">
        <v>169</v>
      </c>
      <c r="S21238" s="3" t="s">
        <v>34</v>
      </c>
    </row>
    <row r="21239">
      <c r="A21239" s="2">
        <v>42318.71493055556</v>
      </c>
      <c r="B21239" s="3">
        <v>4.0</v>
      </c>
      <c r="C21239" s="3" t="s">
        <v>18475</v>
      </c>
      <c r="F21239" s="3">
        <v>8.0</v>
      </c>
      <c r="G21239" s="3">
        <v>8.0</v>
      </c>
      <c r="H21239" s="3" t="s">
        <v>18719</v>
      </c>
      <c r="I21239" s="3" t="s">
        <v>18720</v>
      </c>
      <c r="J21239" s="3" t="s">
        <v>922</v>
      </c>
      <c r="K21239" s="3" t="s">
        <v>24</v>
      </c>
      <c r="L21239" s="3">
        <v>17.0</v>
      </c>
      <c r="M21239" s="3" t="s">
        <v>30</v>
      </c>
      <c r="N21239" s="3" t="s">
        <v>18734</v>
      </c>
      <c r="O21239" s="3" t="s">
        <v>18735</v>
      </c>
      <c r="P21239" s="4">
        <v>21001.0</v>
      </c>
      <c r="Q21239" s="3" t="s">
        <v>72</v>
      </c>
      <c r="S21239" s="3" t="s">
        <v>34</v>
      </c>
    </row>
    <row r="21240">
      <c r="A21240" s="2">
        <v>42318.71493055556</v>
      </c>
      <c r="B21240" s="3">
        <v>4.0</v>
      </c>
      <c r="C21240" s="3" t="s">
        <v>18475</v>
      </c>
      <c r="F21240" s="3">
        <v>8.0</v>
      </c>
      <c r="G21240" s="3">
        <v>8.0</v>
      </c>
      <c r="H21240" s="3" t="s">
        <v>18719</v>
      </c>
      <c r="I21240" s="3" t="s">
        <v>18720</v>
      </c>
      <c r="J21240" s="3" t="s">
        <v>922</v>
      </c>
      <c r="K21240" s="3" t="s">
        <v>24</v>
      </c>
      <c r="L21240" s="3">
        <v>18.0</v>
      </c>
      <c r="M21240" s="3" t="s">
        <v>25</v>
      </c>
      <c r="N21240" s="3" t="s">
        <v>17534</v>
      </c>
      <c r="O21240" s="3" t="s">
        <v>281</v>
      </c>
      <c r="P21240" s="4">
        <v>21175.0</v>
      </c>
      <c r="Q21240" s="3" t="s">
        <v>105</v>
      </c>
      <c r="S21240" s="3" t="s">
        <v>34</v>
      </c>
    </row>
    <row r="21241">
      <c r="A21241" s="2">
        <v>42318.71493055556</v>
      </c>
      <c r="B21241" s="3">
        <v>4.0</v>
      </c>
      <c r="C21241" s="3" t="s">
        <v>18475</v>
      </c>
      <c r="F21241" s="3">
        <v>8.0</v>
      </c>
      <c r="G21241" s="3">
        <v>8.0</v>
      </c>
      <c r="H21241" s="3" t="s">
        <v>18719</v>
      </c>
      <c r="I21241" s="3" t="s">
        <v>18720</v>
      </c>
      <c r="J21241" s="3" t="s">
        <v>922</v>
      </c>
      <c r="K21241" s="3" t="s">
        <v>24</v>
      </c>
      <c r="L21241" s="3">
        <v>19.0</v>
      </c>
      <c r="M21241" s="3" t="s">
        <v>30</v>
      </c>
      <c r="N21241" s="3" t="s">
        <v>18736</v>
      </c>
      <c r="O21241" s="3" t="s">
        <v>423</v>
      </c>
      <c r="P21241" s="4">
        <v>26979.0</v>
      </c>
      <c r="Q21241" s="3" t="s">
        <v>205</v>
      </c>
      <c r="S21241" s="3" t="s">
        <v>34</v>
      </c>
    </row>
    <row r="21242">
      <c r="A21242" s="2">
        <v>42318.71493055556</v>
      </c>
      <c r="B21242" s="3">
        <v>4.0</v>
      </c>
      <c r="C21242" s="3" t="s">
        <v>18475</v>
      </c>
      <c r="F21242" s="3">
        <v>8.0</v>
      </c>
      <c r="G21242" s="3">
        <v>8.0</v>
      </c>
      <c r="H21242" s="3" t="s">
        <v>18719</v>
      </c>
      <c r="I21242" s="3" t="s">
        <v>18720</v>
      </c>
      <c r="J21242" s="3" t="s">
        <v>922</v>
      </c>
      <c r="K21242" s="3" t="s">
        <v>24</v>
      </c>
      <c r="L21242" s="3">
        <v>20.0</v>
      </c>
      <c r="M21242" s="3" t="s">
        <v>25</v>
      </c>
      <c r="N21242" s="3" t="s">
        <v>18737</v>
      </c>
      <c r="O21242" s="3" t="s">
        <v>18738</v>
      </c>
      <c r="P21242" s="4">
        <v>28914.0</v>
      </c>
      <c r="Q21242" s="3" t="s">
        <v>33</v>
      </c>
      <c r="S21242" s="3" t="s">
        <v>34</v>
      </c>
    </row>
    <row r="21243">
      <c r="A21243" s="2">
        <v>42318.71493055556</v>
      </c>
      <c r="B21243" s="3">
        <v>4.0</v>
      </c>
      <c r="C21243" s="3" t="s">
        <v>18475</v>
      </c>
      <c r="F21243" s="3">
        <v>8.0</v>
      </c>
      <c r="G21243" s="3">
        <v>8.0</v>
      </c>
      <c r="H21243" s="3" t="s">
        <v>18719</v>
      </c>
      <c r="I21243" s="3" t="s">
        <v>18720</v>
      </c>
      <c r="J21243" s="3" t="s">
        <v>922</v>
      </c>
      <c r="K21243" s="3" t="s">
        <v>24</v>
      </c>
      <c r="L21243" s="3">
        <v>21.0</v>
      </c>
      <c r="M21243" s="3" t="s">
        <v>30</v>
      </c>
      <c r="N21243" s="3" t="s">
        <v>18739</v>
      </c>
      <c r="O21243" s="3" t="s">
        <v>734</v>
      </c>
      <c r="P21243" s="4">
        <v>21717.0</v>
      </c>
      <c r="Q21243" s="3" t="s">
        <v>970</v>
      </c>
      <c r="S21243" s="3" t="s">
        <v>34</v>
      </c>
    </row>
    <row r="21244">
      <c r="A21244" s="2">
        <v>42318.71493055556</v>
      </c>
      <c r="B21244" s="3">
        <v>4.0</v>
      </c>
      <c r="C21244" s="3" t="s">
        <v>18475</v>
      </c>
      <c r="F21244" s="3">
        <v>8.0</v>
      </c>
      <c r="G21244" s="3">
        <v>8.0</v>
      </c>
      <c r="H21244" s="3" t="s">
        <v>18719</v>
      </c>
      <c r="I21244" s="3" t="s">
        <v>18720</v>
      </c>
      <c r="J21244" s="3" t="s">
        <v>922</v>
      </c>
      <c r="K21244" s="3" t="s">
        <v>24</v>
      </c>
      <c r="L21244" s="3">
        <v>22.0</v>
      </c>
      <c r="M21244" s="3" t="s">
        <v>25</v>
      </c>
      <c r="N21244" s="3" t="s">
        <v>18740</v>
      </c>
      <c r="O21244" s="3" t="s">
        <v>168</v>
      </c>
      <c r="P21244" s="4">
        <v>19118.0</v>
      </c>
      <c r="Q21244" s="3" t="s">
        <v>105</v>
      </c>
      <c r="S21244" s="3" t="s">
        <v>34</v>
      </c>
    </row>
    <row r="21245">
      <c r="A21245" s="2">
        <v>42318.71493055556</v>
      </c>
      <c r="B21245" s="3">
        <v>4.0</v>
      </c>
      <c r="C21245" s="3" t="s">
        <v>18475</v>
      </c>
      <c r="F21245" s="3">
        <v>8.0</v>
      </c>
      <c r="G21245" s="3">
        <v>8.0</v>
      </c>
      <c r="H21245" s="3" t="s">
        <v>18719</v>
      </c>
      <c r="I21245" s="3" t="s">
        <v>18720</v>
      </c>
      <c r="J21245" s="3" t="s">
        <v>922</v>
      </c>
      <c r="K21245" s="3" t="s">
        <v>24</v>
      </c>
      <c r="L21245" s="3">
        <v>23.0</v>
      </c>
      <c r="M21245" s="3" t="s">
        <v>30</v>
      </c>
      <c r="N21245" s="3" t="s">
        <v>425</v>
      </c>
      <c r="O21245" s="3" t="s">
        <v>347</v>
      </c>
      <c r="P21245" s="4">
        <v>21281.0</v>
      </c>
      <c r="Q21245" s="3" t="s">
        <v>105</v>
      </c>
      <c r="S21245" s="3" t="s">
        <v>34</v>
      </c>
    </row>
    <row r="21246">
      <c r="A21246" s="2">
        <v>42318.71493055556</v>
      </c>
      <c r="B21246" s="3">
        <v>4.0</v>
      </c>
      <c r="C21246" s="3" t="s">
        <v>18475</v>
      </c>
      <c r="F21246" s="3">
        <v>8.0</v>
      </c>
      <c r="G21246" s="3">
        <v>8.0</v>
      </c>
      <c r="H21246" s="3" t="s">
        <v>18719</v>
      </c>
      <c r="I21246" s="3" t="s">
        <v>18720</v>
      </c>
      <c r="J21246" s="3" t="s">
        <v>922</v>
      </c>
      <c r="K21246" s="3" t="s">
        <v>24</v>
      </c>
      <c r="L21246" s="3">
        <v>24.0</v>
      </c>
      <c r="M21246" s="3" t="s">
        <v>25</v>
      </c>
      <c r="N21246" s="3" t="s">
        <v>18741</v>
      </c>
      <c r="O21246" s="3" t="s">
        <v>417</v>
      </c>
      <c r="P21246" s="4">
        <v>18661.0</v>
      </c>
      <c r="Q21246" s="3" t="s">
        <v>86</v>
      </c>
      <c r="S21246" s="3" t="s">
        <v>34</v>
      </c>
    </row>
    <row r="21247">
      <c r="A21247" s="2">
        <v>42318.71493055556</v>
      </c>
      <c r="B21247" s="3">
        <v>4.0</v>
      </c>
      <c r="C21247" s="3" t="s">
        <v>18475</v>
      </c>
      <c r="F21247" s="3">
        <v>8.0</v>
      </c>
      <c r="G21247" s="3">
        <v>8.0</v>
      </c>
      <c r="H21247" s="3" t="s">
        <v>18719</v>
      </c>
      <c r="I21247" s="3" t="s">
        <v>18720</v>
      </c>
      <c r="J21247" s="3" t="s">
        <v>922</v>
      </c>
      <c r="K21247" s="3" t="s">
        <v>24</v>
      </c>
      <c r="L21247" s="3">
        <v>25.0</v>
      </c>
      <c r="M21247" s="3" t="s">
        <v>30</v>
      </c>
      <c r="N21247" s="3" t="s">
        <v>18742</v>
      </c>
      <c r="O21247" s="3" t="s">
        <v>452</v>
      </c>
      <c r="P21247" s="4">
        <v>27072.0</v>
      </c>
      <c r="Q21247" s="3" t="s">
        <v>266</v>
      </c>
      <c r="S21247" s="3" t="s">
        <v>34</v>
      </c>
    </row>
    <row r="21248">
      <c r="A21248" s="2">
        <v>42318.71493055556</v>
      </c>
      <c r="B21248" s="3">
        <v>4.0</v>
      </c>
      <c r="C21248" s="3" t="s">
        <v>18475</v>
      </c>
      <c r="F21248" s="3">
        <v>8.0</v>
      </c>
      <c r="G21248" s="3">
        <v>8.0</v>
      </c>
      <c r="H21248" s="3" t="s">
        <v>18719</v>
      </c>
      <c r="I21248" s="3" t="s">
        <v>18720</v>
      </c>
      <c r="J21248" s="3" t="s">
        <v>922</v>
      </c>
      <c r="K21248" s="3" t="s">
        <v>24</v>
      </c>
      <c r="L21248" s="3">
        <v>26.0</v>
      </c>
      <c r="M21248" s="3" t="s">
        <v>25</v>
      </c>
      <c r="N21248" s="3" t="s">
        <v>18743</v>
      </c>
      <c r="O21248" s="3" t="s">
        <v>536</v>
      </c>
      <c r="P21248" s="4">
        <v>21486.0</v>
      </c>
      <c r="Q21248" s="3" t="s">
        <v>37</v>
      </c>
      <c r="S21248" s="3" t="s">
        <v>34</v>
      </c>
    </row>
    <row r="21249">
      <c r="A21249" s="2">
        <v>42318.71493055556</v>
      </c>
      <c r="B21249" s="3">
        <v>4.0</v>
      </c>
      <c r="C21249" s="3" t="s">
        <v>18475</v>
      </c>
      <c r="F21249" s="3">
        <v>8.0</v>
      </c>
      <c r="G21249" s="3">
        <v>8.0</v>
      </c>
      <c r="H21249" s="3" t="s">
        <v>18719</v>
      </c>
      <c r="I21249" s="3" t="s">
        <v>18720</v>
      </c>
      <c r="J21249" s="3" t="s">
        <v>922</v>
      </c>
      <c r="K21249" s="3" t="s">
        <v>24</v>
      </c>
      <c r="L21249" s="3">
        <v>27.0</v>
      </c>
      <c r="M21249" s="3" t="s">
        <v>30</v>
      </c>
      <c r="N21249" s="3" t="s">
        <v>18744</v>
      </c>
      <c r="O21249" s="3" t="s">
        <v>93</v>
      </c>
      <c r="P21249" s="4">
        <v>24353.0</v>
      </c>
      <c r="Q21249" s="3" t="s">
        <v>37</v>
      </c>
      <c r="S21249" s="3" t="s">
        <v>34</v>
      </c>
    </row>
    <row r="21250">
      <c r="A21250" s="2">
        <v>42318.71493055556</v>
      </c>
      <c r="B21250" s="3">
        <v>4.0</v>
      </c>
      <c r="C21250" s="3" t="s">
        <v>18475</v>
      </c>
      <c r="F21250" s="3">
        <v>8.0</v>
      </c>
      <c r="G21250" s="3">
        <v>8.0</v>
      </c>
      <c r="H21250" s="3" t="s">
        <v>18719</v>
      </c>
      <c r="I21250" s="3" t="s">
        <v>18720</v>
      </c>
      <c r="J21250" s="3" t="s">
        <v>922</v>
      </c>
      <c r="K21250" s="3" t="s">
        <v>24</v>
      </c>
      <c r="L21250" s="3">
        <v>28.0</v>
      </c>
      <c r="M21250" s="3" t="s">
        <v>25</v>
      </c>
      <c r="N21250" s="3" t="s">
        <v>18599</v>
      </c>
      <c r="O21250" s="3" t="s">
        <v>796</v>
      </c>
      <c r="P21250" s="4">
        <v>33364.0</v>
      </c>
      <c r="Q21250" s="3" t="s">
        <v>191</v>
      </c>
      <c r="S21250" s="3" t="s">
        <v>34</v>
      </c>
    </row>
    <row r="21251">
      <c r="A21251" s="2">
        <v>42318.71493055556</v>
      </c>
      <c r="B21251" s="3">
        <v>4.0</v>
      </c>
      <c r="C21251" s="3" t="s">
        <v>18475</v>
      </c>
      <c r="F21251" s="3">
        <v>8.0</v>
      </c>
      <c r="G21251" s="3">
        <v>8.0</v>
      </c>
      <c r="H21251" s="3" t="s">
        <v>18719</v>
      </c>
      <c r="I21251" s="3" t="s">
        <v>18720</v>
      </c>
      <c r="J21251" s="3" t="s">
        <v>922</v>
      </c>
      <c r="K21251" s="3" t="s">
        <v>24</v>
      </c>
      <c r="L21251" s="3">
        <v>29.0</v>
      </c>
      <c r="M21251" s="3" t="s">
        <v>30</v>
      </c>
      <c r="N21251" s="3" t="s">
        <v>2762</v>
      </c>
      <c r="O21251" s="3" t="s">
        <v>18745</v>
      </c>
      <c r="P21251" s="4">
        <v>28114.0</v>
      </c>
      <c r="Q21251" s="3" t="s">
        <v>40</v>
      </c>
      <c r="S21251" s="3" t="s">
        <v>34</v>
      </c>
    </row>
    <row r="21252">
      <c r="A21252" s="2">
        <v>42318.71493055556</v>
      </c>
      <c r="B21252" s="3">
        <v>4.0</v>
      </c>
      <c r="C21252" s="3" t="s">
        <v>18475</v>
      </c>
      <c r="F21252" s="3">
        <v>8.0</v>
      </c>
      <c r="G21252" s="3">
        <v>8.0</v>
      </c>
      <c r="H21252" s="3" t="s">
        <v>18719</v>
      </c>
      <c r="I21252" s="3" t="s">
        <v>18720</v>
      </c>
      <c r="J21252" s="3" t="s">
        <v>922</v>
      </c>
      <c r="K21252" s="3" t="s">
        <v>24</v>
      </c>
      <c r="L21252" s="3">
        <v>30.0</v>
      </c>
      <c r="M21252" s="3" t="s">
        <v>25</v>
      </c>
      <c r="N21252" s="3" t="s">
        <v>18746</v>
      </c>
      <c r="O21252" s="3" t="s">
        <v>492</v>
      </c>
      <c r="P21252" s="4">
        <v>19317.0</v>
      </c>
      <c r="Q21252" s="3" t="s">
        <v>86</v>
      </c>
      <c r="S21252" s="3" t="s">
        <v>34</v>
      </c>
    </row>
    <row r="21253">
      <c r="A21253" s="2">
        <v>42318.71493055556</v>
      </c>
      <c r="B21253" s="3">
        <v>4.0</v>
      </c>
      <c r="C21253" s="3" t="s">
        <v>18475</v>
      </c>
      <c r="F21253" s="3">
        <v>8.0</v>
      </c>
      <c r="G21253" s="3">
        <v>8.0</v>
      </c>
      <c r="H21253" s="3" t="s">
        <v>18719</v>
      </c>
      <c r="I21253" s="3" t="s">
        <v>18720</v>
      </c>
      <c r="J21253" s="3" t="s">
        <v>922</v>
      </c>
      <c r="K21253" s="3" t="s">
        <v>24</v>
      </c>
      <c r="L21253" s="3">
        <v>31.0</v>
      </c>
      <c r="M21253" s="3" t="s">
        <v>30</v>
      </c>
      <c r="N21253" s="3" t="s">
        <v>11659</v>
      </c>
      <c r="O21253" s="3" t="s">
        <v>225</v>
      </c>
      <c r="P21253" s="4">
        <v>20985.0</v>
      </c>
      <c r="Q21253" s="3" t="s">
        <v>110</v>
      </c>
      <c r="S21253" s="3" t="s">
        <v>34</v>
      </c>
    </row>
    <row r="21254">
      <c r="A21254" s="2">
        <v>42318.71493055556</v>
      </c>
      <c r="B21254" s="3">
        <v>4.0</v>
      </c>
      <c r="C21254" s="3" t="s">
        <v>18475</v>
      </c>
      <c r="F21254" s="3">
        <v>8.0</v>
      </c>
      <c r="G21254" s="3">
        <v>8.0</v>
      </c>
      <c r="H21254" s="3" t="s">
        <v>18719</v>
      </c>
      <c r="I21254" s="3" t="s">
        <v>18720</v>
      </c>
      <c r="J21254" s="3" t="s">
        <v>922</v>
      </c>
      <c r="K21254" s="3" t="s">
        <v>24</v>
      </c>
      <c r="L21254" s="3">
        <v>32.0</v>
      </c>
      <c r="M21254" s="3" t="s">
        <v>25</v>
      </c>
      <c r="N21254" s="3" t="s">
        <v>18747</v>
      </c>
      <c r="O21254" s="3" t="s">
        <v>257</v>
      </c>
      <c r="P21254" s="4">
        <v>25605.0</v>
      </c>
      <c r="Q21254" s="3" t="s">
        <v>75</v>
      </c>
      <c r="S21254" s="3" t="s">
        <v>34</v>
      </c>
    </row>
    <row r="21255">
      <c r="A21255" s="2">
        <v>42318.71493055556</v>
      </c>
      <c r="B21255" s="3">
        <v>4.0</v>
      </c>
      <c r="C21255" s="3" t="s">
        <v>18475</v>
      </c>
      <c r="F21255" s="3">
        <v>8.0</v>
      </c>
      <c r="G21255" s="3">
        <v>8.0</v>
      </c>
      <c r="H21255" s="3" t="s">
        <v>18719</v>
      </c>
      <c r="I21255" s="3" t="s">
        <v>18720</v>
      </c>
      <c r="J21255" s="3" t="s">
        <v>922</v>
      </c>
      <c r="K21255" s="3" t="s">
        <v>24</v>
      </c>
      <c r="L21255" s="3">
        <v>33.0</v>
      </c>
      <c r="M21255" s="3" t="s">
        <v>30</v>
      </c>
      <c r="N21255" s="3" t="s">
        <v>18748</v>
      </c>
      <c r="O21255" s="3" t="s">
        <v>279</v>
      </c>
      <c r="P21255" s="4">
        <v>22085.0</v>
      </c>
      <c r="Q21255" s="3" t="s">
        <v>216</v>
      </c>
      <c r="S21255" s="3" t="s">
        <v>34</v>
      </c>
    </row>
    <row r="21256">
      <c r="A21256" s="2">
        <v>42318.71493055556</v>
      </c>
      <c r="B21256" s="3">
        <v>4.0</v>
      </c>
      <c r="C21256" s="3" t="s">
        <v>18475</v>
      </c>
      <c r="F21256" s="3">
        <v>8.0</v>
      </c>
      <c r="G21256" s="3">
        <v>8.0</v>
      </c>
      <c r="H21256" s="3" t="s">
        <v>18719</v>
      </c>
      <c r="I21256" s="3" t="s">
        <v>18720</v>
      </c>
      <c r="J21256" s="3" t="s">
        <v>922</v>
      </c>
      <c r="K21256" s="3" t="s">
        <v>24</v>
      </c>
      <c r="L21256" s="3">
        <v>34.0</v>
      </c>
      <c r="M21256" s="3" t="s">
        <v>25</v>
      </c>
      <c r="N21256" s="3" t="s">
        <v>18749</v>
      </c>
      <c r="O21256" s="3" t="s">
        <v>102</v>
      </c>
      <c r="P21256" s="4">
        <v>26055.0</v>
      </c>
      <c r="Q21256" s="3" t="s">
        <v>110</v>
      </c>
      <c r="S21256" s="3" t="s">
        <v>34</v>
      </c>
    </row>
    <row r="21257">
      <c r="A21257" s="2">
        <v>42318.71493055556</v>
      </c>
      <c r="B21257" s="3">
        <v>4.0</v>
      </c>
      <c r="C21257" s="3" t="s">
        <v>18475</v>
      </c>
      <c r="F21257" s="3">
        <v>8.0</v>
      </c>
      <c r="G21257" s="3">
        <v>8.0</v>
      </c>
      <c r="H21257" s="3" t="s">
        <v>18719</v>
      </c>
      <c r="I21257" s="3" t="s">
        <v>18720</v>
      </c>
      <c r="J21257" s="3" t="s">
        <v>922</v>
      </c>
      <c r="K21257" s="3" t="s">
        <v>24</v>
      </c>
      <c r="L21257" s="3">
        <v>35.0</v>
      </c>
      <c r="M21257" s="3" t="s">
        <v>30</v>
      </c>
      <c r="N21257" s="3" t="s">
        <v>18708</v>
      </c>
      <c r="O21257" s="3" t="s">
        <v>32</v>
      </c>
      <c r="P21257" s="4">
        <v>27244.0</v>
      </c>
      <c r="Q21257" s="3" t="s">
        <v>52</v>
      </c>
      <c r="S21257" s="3" t="s">
        <v>34</v>
      </c>
    </row>
    <row r="21258">
      <c r="A21258" s="2">
        <v>42318.71493055556</v>
      </c>
      <c r="B21258" s="3">
        <v>4.0</v>
      </c>
      <c r="C21258" s="3" t="s">
        <v>18475</v>
      </c>
      <c r="F21258" s="3">
        <v>8.0</v>
      </c>
      <c r="G21258" s="3">
        <v>8.0</v>
      </c>
      <c r="H21258" s="3" t="s">
        <v>18719</v>
      </c>
      <c r="I21258" s="3" t="s">
        <v>18720</v>
      </c>
      <c r="J21258" s="3" t="s">
        <v>922</v>
      </c>
      <c r="K21258" s="3" t="s">
        <v>24</v>
      </c>
      <c r="L21258" s="3">
        <v>36.0</v>
      </c>
      <c r="M21258" s="3" t="s">
        <v>25</v>
      </c>
      <c r="N21258" s="3" t="s">
        <v>3995</v>
      </c>
      <c r="O21258" s="3" t="s">
        <v>109</v>
      </c>
      <c r="P21258" s="4">
        <v>21066.0</v>
      </c>
      <c r="Q21258" s="3" t="s">
        <v>205</v>
      </c>
      <c r="S21258" s="3" t="s">
        <v>34</v>
      </c>
    </row>
    <row r="21259">
      <c r="A21259" s="2">
        <v>42318.71493055556</v>
      </c>
      <c r="B21259" s="3">
        <v>4.0</v>
      </c>
      <c r="C21259" s="3" t="s">
        <v>18475</v>
      </c>
      <c r="F21259" s="3">
        <v>8.0</v>
      </c>
      <c r="G21259" s="3">
        <v>8.0</v>
      </c>
      <c r="H21259" s="3" t="s">
        <v>18719</v>
      </c>
      <c r="I21259" s="3" t="s">
        <v>18720</v>
      </c>
      <c r="J21259" s="3" t="s">
        <v>922</v>
      </c>
      <c r="K21259" s="3" t="s">
        <v>24</v>
      </c>
      <c r="L21259" s="3">
        <v>37.0</v>
      </c>
      <c r="M21259" s="3" t="s">
        <v>30</v>
      </c>
      <c r="N21259" s="3" t="s">
        <v>18750</v>
      </c>
      <c r="O21259" s="3" t="s">
        <v>1360</v>
      </c>
      <c r="P21259" s="4">
        <v>28108.0</v>
      </c>
      <c r="Q21259" s="3" t="s">
        <v>52</v>
      </c>
      <c r="S21259" s="3" t="s">
        <v>34</v>
      </c>
    </row>
    <row r="21260">
      <c r="A21260" s="2">
        <v>42318.71493055556</v>
      </c>
      <c r="B21260" s="3">
        <v>4.0</v>
      </c>
      <c r="C21260" s="3" t="s">
        <v>18475</v>
      </c>
      <c r="F21260" s="3">
        <v>8.0</v>
      </c>
      <c r="G21260" s="3">
        <v>8.0</v>
      </c>
      <c r="H21260" s="3" t="s">
        <v>18719</v>
      </c>
      <c r="I21260" s="3" t="s">
        <v>18720</v>
      </c>
      <c r="J21260" s="3" t="s">
        <v>922</v>
      </c>
      <c r="K21260" s="3" t="s">
        <v>24</v>
      </c>
      <c r="L21260" s="3">
        <v>38.0</v>
      </c>
      <c r="M21260" s="3" t="s">
        <v>25</v>
      </c>
      <c r="N21260" s="3" t="s">
        <v>18751</v>
      </c>
      <c r="O21260" s="3" t="s">
        <v>2751</v>
      </c>
      <c r="P21260" s="4">
        <v>21111.0</v>
      </c>
      <c r="Q21260" s="3" t="s">
        <v>149</v>
      </c>
      <c r="S21260" s="3" t="s">
        <v>34</v>
      </c>
    </row>
    <row r="21261">
      <c r="A21261" s="2">
        <v>42318.71493055556</v>
      </c>
      <c r="B21261" s="3">
        <v>4.0</v>
      </c>
      <c r="C21261" s="3" t="s">
        <v>18475</v>
      </c>
      <c r="F21261" s="3">
        <v>8.0</v>
      </c>
      <c r="G21261" s="3">
        <v>8.0</v>
      </c>
      <c r="H21261" s="3" t="s">
        <v>18719</v>
      </c>
      <c r="I21261" s="3" t="s">
        <v>18720</v>
      </c>
      <c r="J21261" s="3" t="s">
        <v>922</v>
      </c>
      <c r="K21261" s="3" t="s">
        <v>24</v>
      </c>
      <c r="L21261" s="3">
        <v>39.0</v>
      </c>
      <c r="M21261" s="3" t="s">
        <v>30</v>
      </c>
      <c r="N21261" s="3" t="s">
        <v>18752</v>
      </c>
      <c r="O21261" s="3" t="s">
        <v>746</v>
      </c>
      <c r="P21261" s="4">
        <v>29613.0</v>
      </c>
      <c r="Q21261" s="3" t="s">
        <v>40</v>
      </c>
      <c r="S21261" s="3" t="s">
        <v>34</v>
      </c>
    </row>
    <row r="21262">
      <c r="A21262" s="2">
        <v>42318.71493055556</v>
      </c>
      <c r="B21262" s="3">
        <v>4.0</v>
      </c>
      <c r="C21262" s="3" t="s">
        <v>18475</v>
      </c>
      <c r="F21262" s="3">
        <v>8.0</v>
      </c>
      <c r="G21262" s="3">
        <v>8.0</v>
      </c>
      <c r="H21262" s="3" t="s">
        <v>18719</v>
      </c>
      <c r="I21262" s="3" t="s">
        <v>18720</v>
      </c>
      <c r="J21262" s="3" t="s">
        <v>922</v>
      </c>
      <c r="K21262" s="3" t="s">
        <v>24</v>
      </c>
      <c r="L21262" s="3">
        <v>40.0</v>
      </c>
      <c r="M21262" s="3" t="s">
        <v>25</v>
      </c>
      <c r="N21262" s="3" t="s">
        <v>18483</v>
      </c>
      <c r="O21262" s="3" t="s">
        <v>127</v>
      </c>
      <c r="P21262" s="4">
        <v>26362.0</v>
      </c>
      <c r="Q21262" s="3" t="s">
        <v>169</v>
      </c>
      <c r="S21262" s="3" t="s">
        <v>34</v>
      </c>
    </row>
    <row r="21263">
      <c r="A21263" s="2">
        <v>42318.71493055556</v>
      </c>
      <c r="B21263" s="3">
        <v>4.0</v>
      </c>
      <c r="C21263" s="3" t="s">
        <v>18475</v>
      </c>
      <c r="F21263" s="3">
        <v>8.0</v>
      </c>
      <c r="G21263" s="3">
        <v>8.0</v>
      </c>
      <c r="H21263" s="3" t="s">
        <v>18719</v>
      </c>
      <c r="I21263" s="3" t="s">
        <v>18720</v>
      </c>
      <c r="J21263" s="3" t="s">
        <v>922</v>
      </c>
      <c r="K21263" s="3" t="s">
        <v>24</v>
      </c>
      <c r="L21263" s="3">
        <v>41.0</v>
      </c>
      <c r="M21263" s="3" t="s">
        <v>30</v>
      </c>
      <c r="N21263" s="3" t="s">
        <v>1737</v>
      </c>
      <c r="O21263" s="3" t="s">
        <v>885</v>
      </c>
      <c r="P21263" s="4">
        <v>32478.0</v>
      </c>
      <c r="Q21263" s="3" t="s">
        <v>40</v>
      </c>
      <c r="S21263" s="3" t="s">
        <v>34</v>
      </c>
    </row>
    <row r="21264">
      <c r="A21264" s="2">
        <v>42318.71493055556</v>
      </c>
      <c r="B21264" s="3">
        <v>4.0</v>
      </c>
      <c r="C21264" s="3" t="s">
        <v>18475</v>
      </c>
      <c r="F21264" s="3">
        <v>8.0</v>
      </c>
      <c r="G21264" s="3">
        <v>8.0</v>
      </c>
      <c r="H21264" s="3" t="s">
        <v>18719</v>
      </c>
      <c r="I21264" s="3" t="s">
        <v>18720</v>
      </c>
      <c r="J21264" s="3" t="s">
        <v>922</v>
      </c>
      <c r="K21264" s="3" t="s">
        <v>24</v>
      </c>
      <c r="L21264" s="3">
        <v>42.0</v>
      </c>
      <c r="M21264" s="3" t="s">
        <v>25</v>
      </c>
      <c r="N21264" s="3" t="s">
        <v>18753</v>
      </c>
      <c r="O21264" s="3" t="s">
        <v>127</v>
      </c>
      <c r="P21264" s="4">
        <v>19676.0</v>
      </c>
      <c r="Q21264" s="3" t="s">
        <v>105</v>
      </c>
      <c r="S21264" s="3" t="s">
        <v>34</v>
      </c>
    </row>
    <row r="21265">
      <c r="A21265" s="2">
        <v>42318.71493055556</v>
      </c>
      <c r="B21265" s="3">
        <v>4.0</v>
      </c>
      <c r="C21265" s="3" t="s">
        <v>18475</v>
      </c>
      <c r="F21265" s="3">
        <v>8.0</v>
      </c>
      <c r="G21265" s="3">
        <v>8.0</v>
      </c>
      <c r="H21265" s="3" t="s">
        <v>18719</v>
      </c>
      <c r="I21265" s="3" t="s">
        <v>18720</v>
      </c>
      <c r="J21265" s="3" t="s">
        <v>922</v>
      </c>
      <c r="K21265" s="3" t="s">
        <v>24</v>
      </c>
      <c r="L21265" s="3">
        <v>43.0</v>
      </c>
      <c r="M21265" s="3" t="s">
        <v>30</v>
      </c>
      <c r="N21265" s="3" t="s">
        <v>6383</v>
      </c>
      <c r="O21265" s="3" t="s">
        <v>3843</v>
      </c>
      <c r="P21265" s="4">
        <v>28918.0</v>
      </c>
      <c r="Q21265" s="3" t="s">
        <v>169</v>
      </c>
      <c r="S21265" s="3" t="s">
        <v>34</v>
      </c>
    </row>
    <row r="21266">
      <c r="A21266" s="2">
        <v>42318.71493055556</v>
      </c>
      <c r="B21266" s="3">
        <v>4.0</v>
      </c>
      <c r="C21266" s="3" t="s">
        <v>18475</v>
      </c>
      <c r="F21266" s="3">
        <v>8.0</v>
      </c>
      <c r="G21266" s="3">
        <v>8.0</v>
      </c>
      <c r="H21266" s="3" t="s">
        <v>18719</v>
      </c>
      <c r="I21266" s="3" t="s">
        <v>18720</v>
      </c>
      <c r="J21266" s="3" t="s">
        <v>922</v>
      </c>
      <c r="K21266" s="3" t="s">
        <v>24</v>
      </c>
      <c r="L21266" s="3">
        <v>44.0</v>
      </c>
      <c r="M21266" s="3" t="s">
        <v>25</v>
      </c>
      <c r="N21266" s="3" t="s">
        <v>18754</v>
      </c>
      <c r="O21266" s="3" t="s">
        <v>639</v>
      </c>
      <c r="P21266" s="4">
        <v>23765.0</v>
      </c>
      <c r="Q21266" s="3" t="s">
        <v>75</v>
      </c>
      <c r="S21266" s="3" t="s">
        <v>34</v>
      </c>
    </row>
    <row r="21267">
      <c r="A21267" s="2">
        <v>42318.71493055556</v>
      </c>
      <c r="B21267" s="3">
        <v>4.0</v>
      </c>
      <c r="C21267" s="3" t="s">
        <v>18475</v>
      </c>
      <c r="F21267" s="3">
        <v>8.0</v>
      </c>
      <c r="G21267" s="3">
        <v>8.0</v>
      </c>
      <c r="H21267" s="3" t="s">
        <v>18719</v>
      </c>
      <c r="I21267" s="3" t="s">
        <v>18720</v>
      </c>
      <c r="J21267" s="3" t="s">
        <v>922</v>
      </c>
      <c r="K21267" s="3" t="s">
        <v>24</v>
      </c>
      <c r="L21267" s="3">
        <v>45.0</v>
      </c>
      <c r="M21267" s="3" t="s">
        <v>30</v>
      </c>
      <c r="N21267" s="3" t="s">
        <v>18755</v>
      </c>
      <c r="O21267" s="3" t="s">
        <v>18756</v>
      </c>
      <c r="P21267" s="4">
        <v>26016.0</v>
      </c>
      <c r="Q21267" s="3" t="s">
        <v>352</v>
      </c>
      <c r="S21267" s="3" t="s">
        <v>34</v>
      </c>
    </row>
    <row r="21268">
      <c r="A21268" s="2">
        <v>42318.71493055556</v>
      </c>
      <c r="B21268" s="3">
        <v>4.0</v>
      </c>
      <c r="C21268" s="3" t="s">
        <v>18475</v>
      </c>
      <c r="F21268" s="3">
        <v>8.0</v>
      </c>
      <c r="G21268" s="3">
        <v>8.0</v>
      </c>
      <c r="H21268" s="3" t="s">
        <v>18719</v>
      </c>
      <c r="I21268" s="3" t="s">
        <v>18720</v>
      </c>
      <c r="J21268" s="3" t="s">
        <v>922</v>
      </c>
      <c r="K21268" s="3" t="s">
        <v>24</v>
      </c>
      <c r="L21268" s="3">
        <v>46.0</v>
      </c>
      <c r="M21268" s="3" t="s">
        <v>25</v>
      </c>
      <c r="N21268" s="3" t="s">
        <v>18757</v>
      </c>
      <c r="O21268" s="3" t="s">
        <v>18758</v>
      </c>
      <c r="P21268" s="4">
        <v>16629.0</v>
      </c>
      <c r="Q21268" s="3" t="s">
        <v>149</v>
      </c>
      <c r="S21268" s="3" t="s">
        <v>34</v>
      </c>
    </row>
    <row r="21269">
      <c r="A21269" s="2">
        <v>42318.71493055556</v>
      </c>
      <c r="B21269" s="3">
        <v>4.0</v>
      </c>
      <c r="C21269" s="3" t="s">
        <v>18475</v>
      </c>
      <c r="F21269" s="3">
        <v>8.0</v>
      </c>
      <c r="G21269" s="3">
        <v>8.0</v>
      </c>
      <c r="H21269" s="3" t="s">
        <v>18719</v>
      </c>
      <c r="I21269" s="3" t="s">
        <v>18720</v>
      </c>
      <c r="J21269" s="3" t="s">
        <v>922</v>
      </c>
      <c r="K21269" s="3" t="s">
        <v>24</v>
      </c>
      <c r="L21269" s="3">
        <v>47.0</v>
      </c>
      <c r="M21269" s="3" t="s">
        <v>30</v>
      </c>
      <c r="N21269" s="3" t="s">
        <v>18648</v>
      </c>
      <c r="O21269" s="3" t="s">
        <v>1699</v>
      </c>
      <c r="P21269" s="4">
        <v>17884.0</v>
      </c>
      <c r="Q21269" s="3" t="s">
        <v>105</v>
      </c>
      <c r="S21269" s="3" t="s">
        <v>34</v>
      </c>
    </row>
    <row r="21270">
      <c r="A21270" s="2">
        <v>42318.71493055556</v>
      </c>
      <c r="B21270" s="3">
        <v>4.0</v>
      </c>
      <c r="C21270" s="3" t="s">
        <v>18475</v>
      </c>
      <c r="F21270" s="3">
        <v>9.0</v>
      </c>
      <c r="G21270" s="3">
        <v>10.0</v>
      </c>
      <c r="H21270" s="3" t="s">
        <v>18759</v>
      </c>
      <c r="I21270" s="3" t="s">
        <v>18759</v>
      </c>
      <c r="J21270" s="3" t="s">
        <v>1412</v>
      </c>
      <c r="K21270" s="3" t="s">
        <v>272</v>
      </c>
      <c r="L21270" s="3">
        <v>1.0</v>
      </c>
      <c r="M21270" s="3" t="s">
        <v>25</v>
      </c>
      <c r="N21270" s="3" t="s">
        <v>18558</v>
      </c>
      <c r="O21270" s="3" t="s">
        <v>260</v>
      </c>
      <c r="P21270" s="4">
        <v>32984.0</v>
      </c>
      <c r="Q21270" s="3" t="s">
        <v>247</v>
      </c>
      <c r="S21270" s="3" t="s">
        <v>34</v>
      </c>
    </row>
    <row r="21271">
      <c r="A21271" s="2">
        <v>42318.71493055556</v>
      </c>
      <c r="B21271" s="3">
        <v>4.0</v>
      </c>
      <c r="C21271" s="3" t="s">
        <v>18475</v>
      </c>
      <c r="F21271" s="3">
        <v>9.0</v>
      </c>
      <c r="G21271" s="3">
        <v>10.0</v>
      </c>
      <c r="H21271" s="3" t="s">
        <v>18759</v>
      </c>
      <c r="I21271" s="3" t="s">
        <v>18759</v>
      </c>
      <c r="J21271" s="3" t="s">
        <v>1412</v>
      </c>
      <c r="K21271" s="3" t="s">
        <v>24</v>
      </c>
      <c r="L21271" s="3">
        <v>2.0</v>
      </c>
      <c r="M21271" s="3" t="s">
        <v>30</v>
      </c>
      <c r="N21271" s="3" t="s">
        <v>18733</v>
      </c>
      <c r="O21271" s="3" t="s">
        <v>17878</v>
      </c>
      <c r="P21271" s="4">
        <v>26300.0</v>
      </c>
      <c r="Q21271" s="3" t="s">
        <v>132</v>
      </c>
      <c r="S21271" s="3" t="s">
        <v>34</v>
      </c>
    </row>
    <row r="21272">
      <c r="A21272" s="2">
        <v>42318.71493055556</v>
      </c>
      <c r="B21272" s="3">
        <v>4.0</v>
      </c>
      <c r="C21272" s="3" t="s">
        <v>18475</v>
      </c>
      <c r="F21272" s="3">
        <v>9.0</v>
      </c>
      <c r="G21272" s="3">
        <v>10.0</v>
      </c>
      <c r="H21272" s="3" t="s">
        <v>18759</v>
      </c>
      <c r="I21272" s="3" t="s">
        <v>18759</v>
      </c>
      <c r="J21272" s="3" t="s">
        <v>1412</v>
      </c>
      <c r="K21272" s="3" t="s">
        <v>24</v>
      </c>
      <c r="L21272" s="3">
        <v>3.0</v>
      </c>
      <c r="M21272" s="3" t="s">
        <v>25</v>
      </c>
      <c r="N21272" s="3" t="s">
        <v>18760</v>
      </c>
      <c r="O21272" s="3" t="s">
        <v>18482</v>
      </c>
      <c r="P21272" s="4">
        <v>20841.0</v>
      </c>
      <c r="Q21272" s="3" t="s">
        <v>40</v>
      </c>
      <c r="S21272" s="3" t="s">
        <v>34</v>
      </c>
    </row>
    <row r="21273">
      <c r="A21273" s="2">
        <v>42318.71493055556</v>
      </c>
      <c r="B21273" s="3">
        <v>4.0</v>
      </c>
      <c r="C21273" s="3" t="s">
        <v>18475</v>
      </c>
      <c r="F21273" s="3">
        <v>9.0</v>
      </c>
      <c r="G21273" s="3">
        <v>10.0</v>
      </c>
      <c r="H21273" s="3" t="s">
        <v>18759</v>
      </c>
      <c r="I21273" s="3" t="s">
        <v>18759</v>
      </c>
      <c r="J21273" s="3" t="s">
        <v>1412</v>
      </c>
      <c r="K21273" s="3" t="s">
        <v>24</v>
      </c>
      <c r="L21273" s="3">
        <v>4.0</v>
      </c>
      <c r="M21273" s="3" t="s">
        <v>30</v>
      </c>
      <c r="N21273" s="3" t="s">
        <v>18761</v>
      </c>
      <c r="O21273" s="3" t="s">
        <v>992</v>
      </c>
      <c r="P21273" s="4">
        <v>33731.0</v>
      </c>
      <c r="Q21273" s="3" t="s">
        <v>40</v>
      </c>
      <c r="S21273" s="3" t="s">
        <v>34</v>
      </c>
    </row>
    <row r="21274">
      <c r="A21274" s="2">
        <v>42318.71493055556</v>
      </c>
      <c r="B21274" s="3">
        <v>4.0</v>
      </c>
      <c r="C21274" s="3" t="s">
        <v>18475</v>
      </c>
      <c r="F21274" s="3">
        <v>9.0</v>
      </c>
      <c r="G21274" s="3">
        <v>10.0</v>
      </c>
      <c r="H21274" s="3" t="s">
        <v>18759</v>
      </c>
      <c r="I21274" s="3" t="s">
        <v>18759</v>
      </c>
      <c r="J21274" s="3" t="s">
        <v>1412</v>
      </c>
      <c r="K21274" s="3" t="s">
        <v>24</v>
      </c>
      <c r="L21274" s="3">
        <v>5.0</v>
      </c>
      <c r="M21274" s="3" t="s">
        <v>25</v>
      </c>
      <c r="N21274" s="3" t="s">
        <v>18762</v>
      </c>
      <c r="O21274" s="3" t="s">
        <v>18763</v>
      </c>
      <c r="P21274" s="4">
        <v>25911.0</v>
      </c>
      <c r="Q21274" s="3" t="s">
        <v>46</v>
      </c>
      <c r="S21274" s="3" t="s">
        <v>34</v>
      </c>
    </row>
    <row r="21275">
      <c r="A21275" s="2">
        <v>42318.71493055556</v>
      </c>
      <c r="B21275" s="3">
        <v>4.0</v>
      </c>
      <c r="C21275" s="3" t="s">
        <v>18475</v>
      </c>
      <c r="F21275" s="3">
        <v>9.0</v>
      </c>
      <c r="G21275" s="3">
        <v>10.0</v>
      </c>
      <c r="H21275" s="3" t="s">
        <v>18759</v>
      </c>
      <c r="I21275" s="3" t="s">
        <v>18759</v>
      </c>
      <c r="J21275" s="3" t="s">
        <v>1412</v>
      </c>
      <c r="K21275" s="3" t="s">
        <v>24</v>
      </c>
      <c r="L21275" s="3">
        <v>6.0</v>
      </c>
      <c r="M21275" s="3" t="s">
        <v>30</v>
      </c>
      <c r="N21275" s="3" t="s">
        <v>18764</v>
      </c>
      <c r="O21275" s="3" t="s">
        <v>7322</v>
      </c>
      <c r="P21275" s="4">
        <v>20003.0</v>
      </c>
      <c r="Q21275" s="3" t="s">
        <v>132</v>
      </c>
      <c r="S21275" s="3" t="s">
        <v>34</v>
      </c>
    </row>
    <row r="21276">
      <c r="A21276" s="2">
        <v>42318.71493055556</v>
      </c>
      <c r="B21276" s="3">
        <v>4.0</v>
      </c>
      <c r="C21276" s="3" t="s">
        <v>18475</v>
      </c>
      <c r="F21276" s="3">
        <v>9.0</v>
      </c>
      <c r="G21276" s="3">
        <v>10.0</v>
      </c>
      <c r="H21276" s="3" t="s">
        <v>18759</v>
      </c>
      <c r="I21276" s="3" t="s">
        <v>18759</v>
      </c>
      <c r="J21276" s="3" t="s">
        <v>1412</v>
      </c>
      <c r="K21276" s="3" t="s">
        <v>24</v>
      </c>
      <c r="L21276" s="3">
        <v>7.0</v>
      </c>
      <c r="M21276" s="3" t="s">
        <v>25</v>
      </c>
      <c r="N21276" s="3" t="s">
        <v>18765</v>
      </c>
      <c r="O21276" s="3" t="s">
        <v>18766</v>
      </c>
      <c r="P21276" s="4">
        <v>30605.0</v>
      </c>
      <c r="Q21276" s="3" t="s">
        <v>132</v>
      </c>
      <c r="S21276" s="3" t="s">
        <v>34</v>
      </c>
    </row>
    <row r="21277">
      <c r="A21277" s="2">
        <v>42318.71493055556</v>
      </c>
      <c r="B21277" s="3">
        <v>4.0</v>
      </c>
      <c r="C21277" s="3" t="s">
        <v>18475</v>
      </c>
      <c r="F21277" s="3">
        <v>9.0</v>
      </c>
      <c r="G21277" s="3">
        <v>10.0</v>
      </c>
      <c r="H21277" s="3" t="s">
        <v>18759</v>
      </c>
      <c r="I21277" s="3" t="s">
        <v>18759</v>
      </c>
      <c r="J21277" s="3" t="s">
        <v>1412</v>
      </c>
      <c r="K21277" s="3" t="s">
        <v>24</v>
      </c>
      <c r="L21277" s="3">
        <v>8.0</v>
      </c>
      <c r="M21277" s="3" t="s">
        <v>30</v>
      </c>
      <c r="N21277" s="3" t="s">
        <v>1737</v>
      </c>
      <c r="O21277" s="3" t="s">
        <v>605</v>
      </c>
      <c r="P21277" s="4">
        <v>35084.0</v>
      </c>
      <c r="Q21277" s="3" t="s">
        <v>191</v>
      </c>
      <c r="S21277" s="3" t="s">
        <v>34</v>
      </c>
    </row>
    <row r="21278">
      <c r="A21278" s="2">
        <v>42318.71493055556</v>
      </c>
      <c r="B21278" s="3">
        <v>4.0</v>
      </c>
      <c r="C21278" s="3" t="s">
        <v>18475</v>
      </c>
      <c r="F21278" s="3">
        <v>9.0</v>
      </c>
      <c r="G21278" s="3">
        <v>10.0</v>
      </c>
      <c r="H21278" s="3" t="s">
        <v>18759</v>
      </c>
      <c r="I21278" s="3" t="s">
        <v>18759</v>
      </c>
      <c r="J21278" s="3" t="s">
        <v>1412</v>
      </c>
      <c r="K21278" s="3" t="s">
        <v>24</v>
      </c>
      <c r="L21278" s="3">
        <v>9.0</v>
      </c>
      <c r="M21278" s="3" t="s">
        <v>25</v>
      </c>
      <c r="N21278" s="3" t="s">
        <v>18767</v>
      </c>
      <c r="O21278" s="3" t="s">
        <v>54</v>
      </c>
      <c r="P21278" s="4">
        <v>32770.0</v>
      </c>
      <c r="Q21278" s="3" t="s">
        <v>247</v>
      </c>
      <c r="S21278" s="3" t="s">
        <v>34</v>
      </c>
    </row>
    <row r="21279">
      <c r="A21279" s="2">
        <v>42318.71493055556</v>
      </c>
      <c r="B21279" s="3">
        <v>4.0</v>
      </c>
      <c r="C21279" s="3" t="s">
        <v>18475</v>
      </c>
      <c r="F21279" s="3">
        <v>9.0</v>
      </c>
      <c r="G21279" s="3">
        <v>10.0</v>
      </c>
      <c r="H21279" s="3" t="s">
        <v>18759</v>
      </c>
      <c r="I21279" s="3" t="s">
        <v>18759</v>
      </c>
      <c r="J21279" s="3" t="s">
        <v>1412</v>
      </c>
      <c r="K21279" s="3" t="s">
        <v>24</v>
      </c>
      <c r="L21279" s="3">
        <v>10.0</v>
      </c>
      <c r="M21279" s="3" t="s">
        <v>30</v>
      </c>
      <c r="N21279" s="3" t="s">
        <v>1737</v>
      </c>
      <c r="O21279" s="3" t="s">
        <v>3491</v>
      </c>
      <c r="P21279" s="4">
        <v>12026.0</v>
      </c>
      <c r="Q21279" s="3" t="s">
        <v>113</v>
      </c>
      <c r="S21279" s="3" t="s">
        <v>34</v>
      </c>
    </row>
    <row r="21280">
      <c r="A21280" s="2">
        <v>42318.71493055556</v>
      </c>
      <c r="B21280" s="3">
        <v>4.0</v>
      </c>
      <c r="C21280" s="3" t="s">
        <v>18475</v>
      </c>
      <c r="F21280" s="3">
        <v>9.0</v>
      </c>
      <c r="G21280" s="3">
        <v>10.0</v>
      </c>
      <c r="H21280" s="3" t="s">
        <v>18759</v>
      </c>
      <c r="I21280" s="3" t="s">
        <v>18759</v>
      </c>
      <c r="J21280" s="3" t="s">
        <v>1412</v>
      </c>
      <c r="K21280" s="3" t="s">
        <v>24</v>
      </c>
      <c r="L21280" s="3">
        <v>11.0</v>
      </c>
      <c r="M21280" s="3" t="s">
        <v>25</v>
      </c>
      <c r="N21280" s="3" t="s">
        <v>18768</v>
      </c>
      <c r="O21280" s="3" t="s">
        <v>18769</v>
      </c>
      <c r="P21280" s="4">
        <v>29243.0</v>
      </c>
      <c r="Q21280" s="3" t="s">
        <v>40</v>
      </c>
      <c r="S21280" s="3" t="s">
        <v>34</v>
      </c>
    </row>
    <row r="21281">
      <c r="A21281" s="2">
        <v>42318.71493055556</v>
      </c>
      <c r="B21281" s="3">
        <v>4.0</v>
      </c>
      <c r="C21281" s="3" t="s">
        <v>18475</v>
      </c>
      <c r="F21281" s="3">
        <v>9.0</v>
      </c>
      <c r="G21281" s="3">
        <v>10.0</v>
      </c>
      <c r="H21281" s="3" t="s">
        <v>18759</v>
      </c>
      <c r="I21281" s="3" t="s">
        <v>18759</v>
      </c>
      <c r="J21281" s="3" t="s">
        <v>1412</v>
      </c>
      <c r="K21281" s="3" t="s">
        <v>24</v>
      </c>
      <c r="L21281" s="3">
        <v>12.0</v>
      </c>
      <c r="M21281" s="3" t="s">
        <v>30</v>
      </c>
      <c r="N21281" s="3" t="s">
        <v>13869</v>
      </c>
      <c r="O21281" s="3" t="s">
        <v>18770</v>
      </c>
      <c r="P21281" s="4">
        <v>29543.0</v>
      </c>
      <c r="Q21281" s="3" t="s">
        <v>40</v>
      </c>
      <c r="S21281" s="3" t="s">
        <v>34</v>
      </c>
    </row>
    <row r="21282">
      <c r="A21282" s="2">
        <v>42318.71493055556</v>
      </c>
      <c r="B21282" s="3">
        <v>4.0</v>
      </c>
      <c r="C21282" s="3" t="s">
        <v>18475</v>
      </c>
      <c r="F21282" s="3">
        <v>9.0</v>
      </c>
      <c r="G21282" s="3">
        <v>10.0</v>
      </c>
      <c r="H21282" s="3" t="s">
        <v>18759</v>
      </c>
      <c r="I21282" s="3" t="s">
        <v>18759</v>
      </c>
      <c r="J21282" s="3" t="s">
        <v>1412</v>
      </c>
      <c r="K21282" s="3" t="s">
        <v>24</v>
      </c>
      <c r="L21282" s="3">
        <v>13.0</v>
      </c>
      <c r="M21282" s="3" t="s">
        <v>25</v>
      </c>
      <c r="N21282" s="3" t="s">
        <v>1935</v>
      </c>
      <c r="O21282" s="3" t="s">
        <v>628</v>
      </c>
      <c r="P21282" s="4">
        <v>25486.0</v>
      </c>
      <c r="Q21282" s="3" t="s">
        <v>372</v>
      </c>
      <c r="S21282" s="3" t="s">
        <v>34</v>
      </c>
    </row>
    <row r="21283">
      <c r="A21283" s="2">
        <v>42318.71493055556</v>
      </c>
      <c r="B21283" s="3">
        <v>4.0</v>
      </c>
      <c r="C21283" s="3" t="s">
        <v>18475</v>
      </c>
      <c r="F21283" s="3">
        <v>9.0</v>
      </c>
      <c r="G21283" s="3">
        <v>10.0</v>
      </c>
      <c r="H21283" s="3" t="s">
        <v>18759</v>
      </c>
      <c r="I21283" s="3" t="s">
        <v>18759</v>
      </c>
      <c r="J21283" s="3" t="s">
        <v>1412</v>
      </c>
      <c r="K21283" s="3" t="s">
        <v>24</v>
      </c>
      <c r="L21283" s="3">
        <v>14.0</v>
      </c>
      <c r="M21283" s="3" t="s">
        <v>30</v>
      </c>
      <c r="N21283" s="3" t="s">
        <v>18558</v>
      </c>
      <c r="O21283" s="3" t="s">
        <v>18771</v>
      </c>
      <c r="P21283" s="4">
        <v>31684.0</v>
      </c>
      <c r="Q21283" s="3" t="s">
        <v>132</v>
      </c>
      <c r="S21283" s="3" t="s">
        <v>34</v>
      </c>
    </row>
    <row r="21284">
      <c r="A21284" s="2">
        <v>42318.71493055556</v>
      </c>
      <c r="B21284" s="3">
        <v>4.0</v>
      </c>
      <c r="C21284" s="3" t="s">
        <v>18475</v>
      </c>
      <c r="F21284" s="3">
        <v>9.0</v>
      </c>
      <c r="G21284" s="3">
        <v>10.0</v>
      </c>
      <c r="H21284" s="3" t="s">
        <v>18759</v>
      </c>
      <c r="I21284" s="3" t="s">
        <v>18759</v>
      </c>
      <c r="J21284" s="3" t="s">
        <v>1412</v>
      </c>
      <c r="K21284" s="3" t="s">
        <v>24</v>
      </c>
      <c r="L21284" s="3">
        <v>15.0</v>
      </c>
      <c r="M21284" s="3" t="s">
        <v>25</v>
      </c>
      <c r="N21284" s="3" t="s">
        <v>18105</v>
      </c>
      <c r="O21284" s="3" t="s">
        <v>6196</v>
      </c>
      <c r="P21284" s="4">
        <v>21070.0</v>
      </c>
      <c r="Q21284" s="3" t="s">
        <v>169</v>
      </c>
      <c r="S21284" s="3" t="s">
        <v>34</v>
      </c>
    </row>
    <row r="21285">
      <c r="A21285" s="2">
        <v>42318.71493055556</v>
      </c>
      <c r="B21285" s="3">
        <v>4.0</v>
      </c>
      <c r="C21285" s="3" t="s">
        <v>18475</v>
      </c>
      <c r="F21285" s="3">
        <v>9.0</v>
      </c>
      <c r="G21285" s="3">
        <v>10.0</v>
      </c>
      <c r="H21285" s="3" t="s">
        <v>18759</v>
      </c>
      <c r="I21285" s="3" t="s">
        <v>18759</v>
      </c>
      <c r="J21285" s="3" t="s">
        <v>1412</v>
      </c>
      <c r="K21285" s="3" t="s">
        <v>24</v>
      </c>
      <c r="L21285" s="3">
        <v>16.0</v>
      </c>
      <c r="M21285" s="3" t="s">
        <v>30</v>
      </c>
      <c r="N21285" s="3" t="s">
        <v>18772</v>
      </c>
      <c r="O21285" s="3" t="s">
        <v>18773</v>
      </c>
      <c r="P21285" s="4">
        <v>29922.0</v>
      </c>
      <c r="Q21285" s="3" t="s">
        <v>132</v>
      </c>
      <c r="S21285" s="3" t="s">
        <v>34</v>
      </c>
    </row>
    <row r="21286">
      <c r="A21286" s="2">
        <v>42318.71493055556</v>
      </c>
      <c r="B21286" s="3">
        <v>4.0</v>
      </c>
      <c r="C21286" s="3" t="s">
        <v>18475</v>
      </c>
      <c r="F21286" s="3">
        <v>9.0</v>
      </c>
      <c r="G21286" s="3">
        <v>10.0</v>
      </c>
      <c r="H21286" s="3" t="s">
        <v>18759</v>
      </c>
      <c r="I21286" s="3" t="s">
        <v>18759</v>
      </c>
      <c r="J21286" s="3" t="s">
        <v>1412</v>
      </c>
      <c r="K21286" s="3" t="s">
        <v>24</v>
      </c>
      <c r="L21286" s="3">
        <v>17.0</v>
      </c>
      <c r="M21286" s="3" t="s">
        <v>25</v>
      </c>
      <c r="N21286" s="3" t="s">
        <v>18774</v>
      </c>
      <c r="O21286" s="3" t="s">
        <v>251</v>
      </c>
      <c r="P21286" s="4">
        <v>28408.0</v>
      </c>
      <c r="Q21286" s="3" t="s">
        <v>110</v>
      </c>
      <c r="S21286" s="3" t="s">
        <v>34</v>
      </c>
    </row>
    <row r="21287">
      <c r="A21287" s="2">
        <v>42318.71493055556</v>
      </c>
      <c r="B21287" s="3">
        <v>4.0</v>
      </c>
      <c r="C21287" s="3" t="s">
        <v>18475</v>
      </c>
      <c r="F21287" s="3">
        <v>9.0</v>
      </c>
      <c r="G21287" s="3">
        <v>10.0</v>
      </c>
      <c r="H21287" s="3" t="s">
        <v>18759</v>
      </c>
      <c r="I21287" s="3" t="s">
        <v>18759</v>
      </c>
      <c r="J21287" s="3" t="s">
        <v>1412</v>
      </c>
      <c r="K21287" s="3" t="s">
        <v>24</v>
      </c>
      <c r="L21287" s="3">
        <v>18.0</v>
      </c>
      <c r="M21287" s="3" t="s">
        <v>30</v>
      </c>
      <c r="N21287" s="3" t="s">
        <v>18775</v>
      </c>
      <c r="O21287" s="3" t="s">
        <v>1557</v>
      </c>
      <c r="P21287" s="4">
        <v>29263.0</v>
      </c>
      <c r="Q21287" s="3" t="s">
        <v>40</v>
      </c>
      <c r="S21287" s="3" t="s">
        <v>34</v>
      </c>
    </row>
    <row r="21288">
      <c r="A21288" s="2">
        <v>42318.71493055556</v>
      </c>
      <c r="B21288" s="3">
        <v>4.0</v>
      </c>
      <c r="C21288" s="3" t="s">
        <v>18475</v>
      </c>
      <c r="F21288" s="3">
        <v>9.0</v>
      </c>
      <c r="G21288" s="3">
        <v>10.0</v>
      </c>
      <c r="H21288" s="3" t="s">
        <v>18759</v>
      </c>
      <c r="I21288" s="3" t="s">
        <v>18759</v>
      </c>
      <c r="J21288" s="3" t="s">
        <v>1412</v>
      </c>
      <c r="K21288" s="3" t="s">
        <v>24</v>
      </c>
      <c r="L21288" s="3">
        <v>19.0</v>
      </c>
      <c r="M21288" s="3" t="s">
        <v>25</v>
      </c>
      <c r="N21288" s="3" t="s">
        <v>18776</v>
      </c>
      <c r="O21288" s="3" t="s">
        <v>27</v>
      </c>
      <c r="P21288" s="4">
        <v>30936.0</v>
      </c>
      <c r="Q21288" s="3" t="s">
        <v>33</v>
      </c>
      <c r="S21288" s="3" t="s">
        <v>34</v>
      </c>
    </row>
    <row r="21289">
      <c r="A21289" s="2">
        <v>42318.71493055556</v>
      </c>
      <c r="B21289" s="3">
        <v>4.0</v>
      </c>
      <c r="C21289" s="3" t="s">
        <v>18475</v>
      </c>
      <c r="F21289" s="3">
        <v>9.0</v>
      </c>
      <c r="G21289" s="3">
        <v>10.0</v>
      </c>
      <c r="H21289" s="3" t="s">
        <v>18759</v>
      </c>
      <c r="I21289" s="3" t="s">
        <v>18759</v>
      </c>
      <c r="J21289" s="3" t="s">
        <v>1412</v>
      </c>
      <c r="K21289" s="3" t="s">
        <v>24</v>
      </c>
      <c r="L21289" s="3">
        <v>20.0</v>
      </c>
      <c r="M21289" s="3" t="s">
        <v>30</v>
      </c>
      <c r="N21289" s="3" t="s">
        <v>18777</v>
      </c>
      <c r="O21289" s="3" t="s">
        <v>1113</v>
      </c>
      <c r="P21289" s="4">
        <v>33566.0</v>
      </c>
      <c r="Q21289" s="3" t="s">
        <v>37</v>
      </c>
      <c r="S21289" s="3" t="s">
        <v>34</v>
      </c>
    </row>
    <row r="21290">
      <c r="A21290" s="2">
        <v>42318.71493055556</v>
      </c>
      <c r="B21290" s="3">
        <v>4.0</v>
      </c>
      <c r="C21290" s="3" t="s">
        <v>18475</v>
      </c>
      <c r="F21290" s="3">
        <v>9.0</v>
      </c>
      <c r="G21290" s="3">
        <v>10.0</v>
      </c>
      <c r="H21290" s="3" t="s">
        <v>18759</v>
      </c>
      <c r="I21290" s="3" t="s">
        <v>18759</v>
      </c>
      <c r="J21290" s="3" t="s">
        <v>1412</v>
      </c>
      <c r="K21290" s="3" t="s">
        <v>24</v>
      </c>
      <c r="L21290" s="3">
        <v>21.0</v>
      </c>
      <c r="M21290" s="3" t="s">
        <v>25</v>
      </c>
      <c r="N21290" s="3" t="s">
        <v>18778</v>
      </c>
      <c r="O21290" s="3" t="s">
        <v>580</v>
      </c>
      <c r="P21290" s="4">
        <v>23067.0</v>
      </c>
      <c r="Q21290" s="3" t="s">
        <v>40</v>
      </c>
      <c r="S21290" s="3" t="s">
        <v>34</v>
      </c>
    </row>
    <row r="21291">
      <c r="A21291" s="2">
        <v>42318.71493055556</v>
      </c>
      <c r="B21291" s="3">
        <v>4.0</v>
      </c>
      <c r="C21291" s="3" t="s">
        <v>18475</v>
      </c>
      <c r="F21291" s="3">
        <v>9.0</v>
      </c>
      <c r="G21291" s="3">
        <v>10.0</v>
      </c>
      <c r="H21291" s="3" t="s">
        <v>18759</v>
      </c>
      <c r="I21291" s="3" t="s">
        <v>18759</v>
      </c>
      <c r="J21291" s="3" t="s">
        <v>1412</v>
      </c>
      <c r="K21291" s="3" t="s">
        <v>24</v>
      </c>
      <c r="L21291" s="3">
        <v>22.0</v>
      </c>
      <c r="M21291" s="3" t="s">
        <v>30</v>
      </c>
      <c r="N21291" s="3" t="s">
        <v>18779</v>
      </c>
      <c r="O21291" s="3" t="s">
        <v>18780</v>
      </c>
      <c r="P21291" s="4">
        <v>20858.0</v>
      </c>
      <c r="Q21291" s="3" t="s">
        <v>40</v>
      </c>
      <c r="S21291" s="3" t="s">
        <v>34</v>
      </c>
    </row>
    <row r="21292">
      <c r="A21292" s="2">
        <v>42318.71493055556</v>
      </c>
      <c r="B21292" s="3">
        <v>4.0</v>
      </c>
      <c r="C21292" s="3" t="s">
        <v>18475</v>
      </c>
      <c r="F21292" s="3">
        <v>9.0</v>
      </c>
      <c r="G21292" s="3">
        <v>10.0</v>
      </c>
      <c r="H21292" s="3" t="s">
        <v>18759</v>
      </c>
      <c r="I21292" s="3" t="s">
        <v>18759</v>
      </c>
      <c r="J21292" s="3" t="s">
        <v>1412</v>
      </c>
      <c r="K21292" s="3" t="s">
        <v>24</v>
      </c>
      <c r="L21292" s="3">
        <v>23.0</v>
      </c>
      <c r="M21292" s="3" t="s">
        <v>25</v>
      </c>
      <c r="N21292" s="3" t="s">
        <v>18566</v>
      </c>
      <c r="O21292" s="3" t="s">
        <v>18162</v>
      </c>
      <c r="P21292" s="4">
        <v>19328.0</v>
      </c>
      <c r="Q21292" s="3" t="s">
        <v>86</v>
      </c>
      <c r="S21292" s="3" t="s">
        <v>34</v>
      </c>
    </row>
    <row r="21293">
      <c r="A21293" s="2">
        <v>42318.71493055556</v>
      </c>
      <c r="B21293" s="3">
        <v>4.0</v>
      </c>
      <c r="C21293" s="3" t="s">
        <v>18475</v>
      </c>
      <c r="F21293" s="3">
        <v>9.0</v>
      </c>
      <c r="G21293" s="3">
        <v>10.0</v>
      </c>
      <c r="H21293" s="3" t="s">
        <v>18759</v>
      </c>
      <c r="I21293" s="3" t="s">
        <v>18759</v>
      </c>
      <c r="J21293" s="3" t="s">
        <v>1412</v>
      </c>
      <c r="K21293" s="3" t="s">
        <v>24</v>
      </c>
      <c r="L21293" s="3">
        <v>24.0</v>
      </c>
      <c r="M21293" s="3" t="s">
        <v>30</v>
      </c>
      <c r="N21293" s="3" t="s">
        <v>18781</v>
      </c>
      <c r="O21293" s="3" t="s">
        <v>2037</v>
      </c>
      <c r="P21293" s="4">
        <v>31478.0</v>
      </c>
      <c r="Q21293" s="3" t="s">
        <v>132</v>
      </c>
      <c r="S21293" s="3" t="s">
        <v>34</v>
      </c>
    </row>
    <row r="21294">
      <c r="A21294" s="2">
        <v>42318.71493055556</v>
      </c>
      <c r="B21294" s="3">
        <v>4.0</v>
      </c>
      <c r="C21294" s="3" t="s">
        <v>18475</v>
      </c>
      <c r="F21294" s="3">
        <v>9.0</v>
      </c>
      <c r="G21294" s="3">
        <v>10.0</v>
      </c>
      <c r="H21294" s="3" t="s">
        <v>18759</v>
      </c>
      <c r="I21294" s="3" t="s">
        <v>18759</v>
      </c>
      <c r="J21294" s="3" t="s">
        <v>1412</v>
      </c>
      <c r="K21294" s="3" t="s">
        <v>24</v>
      </c>
      <c r="L21294" s="3">
        <v>25.0</v>
      </c>
      <c r="M21294" s="3" t="s">
        <v>25</v>
      </c>
      <c r="N21294" s="3" t="s">
        <v>18767</v>
      </c>
      <c r="O21294" s="3" t="s">
        <v>319</v>
      </c>
      <c r="P21294" s="4">
        <v>32770.0</v>
      </c>
      <c r="Q21294" s="3" t="s">
        <v>40</v>
      </c>
      <c r="S21294" s="3" t="s">
        <v>34</v>
      </c>
    </row>
    <row r="21295">
      <c r="A21295" s="2">
        <v>42318.71493055556</v>
      </c>
      <c r="B21295" s="3">
        <v>4.0</v>
      </c>
      <c r="C21295" s="3" t="s">
        <v>18475</v>
      </c>
      <c r="F21295" s="3">
        <v>9.0</v>
      </c>
      <c r="G21295" s="3">
        <v>10.0</v>
      </c>
      <c r="H21295" s="3" t="s">
        <v>18759</v>
      </c>
      <c r="I21295" s="3" t="s">
        <v>18759</v>
      </c>
      <c r="J21295" s="3" t="s">
        <v>1412</v>
      </c>
      <c r="K21295" s="3" t="s">
        <v>24</v>
      </c>
      <c r="L21295" s="3">
        <v>26.0</v>
      </c>
      <c r="M21295" s="3" t="s">
        <v>30</v>
      </c>
      <c r="N21295" s="3" t="s">
        <v>192</v>
      </c>
      <c r="O21295" s="3" t="s">
        <v>769</v>
      </c>
      <c r="P21295" s="4">
        <v>19191.0</v>
      </c>
      <c r="Q21295" s="3" t="s">
        <v>169</v>
      </c>
      <c r="S21295" s="3" t="s">
        <v>34</v>
      </c>
    </row>
    <row r="21296">
      <c r="A21296" s="2">
        <v>42318.71493055556</v>
      </c>
      <c r="B21296" s="3">
        <v>4.0</v>
      </c>
      <c r="C21296" s="3" t="s">
        <v>18475</v>
      </c>
      <c r="F21296" s="3">
        <v>9.0</v>
      </c>
      <c r="G21296" s="3">
        <v>10.0</v>
      </c>
      <c r="H21296" s="3" t="s">
        <v>18759</v>
      </c>
      <c r="I21296" s="3" t="s">
        <v>18759</v>
      </c>
      <c r="J21296" s="3" t="s">
        <v>1412</v>
      </c>
      <c r="K21296" s="3" t="s">
        <v>24</v>
      </c>
      <c r="L21296" s="3">
        <v>27.0</v>
      </c>
      <c r="M21296" s="3" t="s">
        <v>25</v>
      </c>
      <c r="N21296" s="3" t="s">
        <v>18782</v>
      </c>
      <c r="O21296" s="3" t="s">
        <v>2301</v>
      </c>
      <c r="P21296" s="4">
        <v>23772.0</v>
      </c>
      <c r="Q21296" s="3" t="s">
        <v>132</v>
      </c>
      <c r="S21296" s="3" t="s">
        <v>34</v>
      </c>
    </row>
    <row r="21297">
      <c r="A21297" s="2">
        <v>42318.71493055556</v>
      </c>
      <c r="B21297" s="3">
        <v>4.0</v>
      </c>
      <c r="C21297" s="3" t="s">
        <v>18475</v>
      </c>
      <c r="F21297" s="3">
        <v>9.0</v>
      </c>
      <c r="G21297" s="3">
        <v>10.0</v>
      </c>
      <c r="H21297" s="3" t="s">
        <v>18759</v>
      </c>
      <c r="I21297" s="3" t="s">
        <v>18759</v>
      </c>
      <c r="J21297" s="3" t="s">
        <v>1412</v>
      </c>
      <c r="K21297" s="3" t="s">
        <v>24</v>
      </c>
      <c r="L21297" s="3">
        <v>28.0</v>
      </c>
      <c r="M21297" s="3" t="s">
        <v>30</v>
      </c>
      <c r="N21297" s="3" t="s">
        <v>18783</v>
      </c>
      <c r="O21297" s="3" t="s">
        <v>1893</v>
      </c>
      <c r="P21297" s="4">
        <v>16831.0</v>
      </c>
      <c r="Q21297" s="3" t="s">
        <v>113</v>
      </c>
      <c r="S21297" s="3" t="s">
        <v>34</v>
      </c>
    </row>
    <row r="21298">
      <c r="A21298" s="2">
        <v>42318.71493055556</v>
      </c>
      <c r="B21298" s="3">
        <v>4.0</v>
      </c>
      <c r="C21298" s="3" t="s">
        <v>18475</v>
      </c>
      <c r="F21298" s="3">
        <v>9.0</v>
      </c>
      <c r="G21298" s="3">
        <v>10.0</v>
      </c>
      <c r="H21298" s="3" t="s">
        <v>18759</v>
      </c>
      <c r="I21298" s="3" t="s">
        <v>18759</v>
      </c>
      <c r="J21298" s="3" t="s">
        <v>1412</v>
      </c>
      <c r="K21298" s="3" t="s">
        <v>24</v>
      </c>
      <c r="L21298" s="3">
        <v>29.0</v>
      </c>
      <c r="M21298" s="3" t="s">
        <v>25</v>
      </c>
      <c r="N21298" s="3" t="s">
        <v>18603</v>
      </c>
      <c r="O21298" s="3" t="s">
        <v>1037</v>
      </c>
      <c r="P21298" s="4">
        <v>18949.0</v>
      </c>
      <c r="Q21298" s="3" t="s">
        <v>86</v>
      </c>
      <c r="S21298" s="3" t="s">
        <v>34</v>
      </c>
    </row>
    <row r="21299">
      <c r="A21299" s="2">
        <v>42318.71493055556</v>
      </c>
      <c r="B21299" s="3">
        <v>4.0</v>
      </c>
      <c r="C21299" s="3" t="s">
        <v>18475</v>
      </c>
      <c r="F21299" s="3">
        <v>9.0</v>
      </c>
      <c r="G21299" s="3">
        <v>10.0</v>
      </c>
      <c r="H21299" s="3" t="s">
        <v>18759</v>
      </c>
      <c r="I21299" s="3" t="s">
        <v>18759</v>
      </c>
      <c r="J21299" s="3" t="s">
        <v>1412</v>
      </c>
      <c r="K21299" s="3" t="s">
        <v>24</v>
      </c>
      <c r="L21299" s="3">
        <v>30.0</v>
      </c>
      <c r="M21299" s="3" t="s">
        <v>30</v>
      </c>
      <c r="N21299" s="3" t="s">
        <v>18784</v>
      </c>
      <c r="O21299" s="3" t="s">
        <v>17093</v>
      </c>
      <c r="P21299" s="4">
        <v>20281.0</v>
      </c>
      <c r="Q21299" s="3" t="s">
        <v>28</v>
      </c>
      <c r="S21299" s="3" t="s">
        <v>34</v>
      </c>
    </row>
    <row r="21300">
      <c r="A21300" s="2">
        <v>42318.71493055556</v>
      </c>
      <c r="B21300" s="3">
        <v>4.0</v>
      </c>
      <c r="C21300" s="3" t="s">
        <v>18475</v>
      </c>
      <c r="F21300" s="3">
        <v>9.0</v>
      </c>
      <c r="G21300" s="3">
        <v>10.0</v>
      </c>
      <c r="H21300" s="3" t="s">
        <v>18759</v>
      </c>
      <c r="I21300" s="3" t="s">
        <v>18759</v>
      </c>
      <c r="J21300" s="3" t="s">
        <v>1412</v>
      </c>
      <c r="K21300" s="3" t="s">
        <v>24</v>
      </c>
      <c r="L21300" s="3">
        <v>31.0</v>
      </c>
      <c r="M21300" s="3" t="s">
        <v>25</v>
      </c>
      <c r="N21300" s="3" t="s">
        <v>18785</v>
      </c>
      <c r="O21300" s="3" t="s">
        <v>1229</v>
      </c>
      <c r="P21300" s="4">
        <v>29571.0</v>
      </c>
      <c r="Q21300" s="3" t="s">
        <v>169</v>
      </c>
      <c r="S21300" s="3" t="s">
        <v>34</v>
      </c>
    </row>
    <row r="21301">
      <c r="A21301" s="2">
        <v>42318.71493055556</v>
      </c>
      <c r="B21301" s="3">
        <v>4.0</v>
      </c>
      <c r="C21301" s="3" t="s">
        <v>18475</v>
      </c>
      <c r="F21301" s="3">
        <v>9.0</v>
      </c>
      <c r="G21301" s="3">
        <v>10.0</v>
      </c>
      <c r="H21301" s="3" t="s">
        <v>18759</v>
      </c>
      <c r="I21301" s="3" t="s">
        <v>18759</v>
      </c>
      <c r="J21301" s="3" t="s">
        <v>1412</v>
      </c>
      <c r="K21301" s="3" t="s">
        <v>24</v>
      </c>
      <c r="L21301" s="3">
        <v>32.0</v>
      </c>
      <c r="M21301" s="3" t="s">
        <v>30</v>
      </c>
      <c r="N21301" s="3" t="s">
        <v>11659</v>
      </c>
      <c r="O21301" s="3" t="s">
        <v>18786</v>
      </c>
      <c r="P21301" s="4">
        <v>25083.0</v>
      </c>
      <c r="Q21301" s="3" t="s">
        <v>40</v>
      </c>
      <c r="S21301" s="3" t="s">
        <v>34</v>
      </c>
    </row>
    <row r="21302">
      <c r="A21302" s="2">
        <v>42318.71493055556</v>
      </c>
      <c r="B21302" s="3">
        <v>4.0</v>
      </c>
      <c r="C21302" s="3" t="s">
        <v>18475</v>
      </c>
      <c r="F21302" s="3">
        <v>9.0</v>
      </c>
      <c r="G21302" s="3">
        <v>10.0</v>
      </c>
      <c r="H21302" s="3" t="s">
        <v>18759</v>
      </c>
      <c r="I21302" s="3" t="s">
        <v>18759</v>
      </c>
      <c r="J21302" s="3" t="s">
        <v>1412</v>
      </c>
      <c r="K21302" s="3" t="s">
        <v>24</v>
      </c>
      <c r="L21302" s="3">
        <v>33.0</v>
      </c>
      <c r="M21302" s="3" t="s">
        <v>25</v>
      </c>
      <c r="N21302" s="3" t="s">
        <v>5325</v>
      </c>
      <c r="O21302" s="3" t="s">
        <v>1390</v>
      </c>
      <c r="P21302" s="4">
        <v>29079.0</v>
      </c>
      <c r="Q21302" s="3" t="s">
        <v>169</v>
      </c>
      <c r="S21302" s="3" t="s">
        <v>34</v>
      </c>
    </row>
    <row r="21303">
      <c r="A21303" s="2">
        <v>42318.71493055556</v>
      </c>
      <c r="B21303" s="3">
        <v>4.0</v>
      </c>
      <c r="C21303" s="3" t="s">
        <v>18475</v>
      </c>
      <c r="F21303" s="3">
        <v>9.0</v>
      </c>
      <c r="G21303" s="3">
        <v>10.0</v>
      </c>
      <c r="H21303" s="3" t="s">
        <v>18759</v>
      </c>
      <c r="I21303" s="3" t="s">
        <v>18759</v>
      </c>
      <c r="J21303" s="3" t="s">
        <v>1412</v>
      </c>
      <c r="K21303" s="3" t="s">
        <v>24</v>
      </c>
      <c r="L21303" s="3">
        <v>34.0</v>
      </c>
      <c r="M21303" s="3" t="s">
        <v>30</v>
      </c>
      <c r="N21303" s="3" t="s">
        <v>18787</v>
      </c>
      <c r="O21303" s="3" t="s">
        <v>1027</v>
      </c>
      <c r="P21303" s="4">
        <v>24534.0</v>
      </c>
      <c r="Q21303" s="3" t="s">
        <v>132</v>
      </c>
      <c r="S21303" s="3" t="s">
        <v>34</v>
      </c>
    </row>
    <row r="21304">
      <c r="A21304" s="2">
        <v>42318.71493055556</v>
      </c>
      <c r="B21304" s="3">
        <v>4.0</v>
      </c>
      <c r="C21304" s="3" t="s">
        <v>18475</v>
      </c>
      <c r="F21304" s="3">
        <v>9.0</v>
      </c>
      <c r="G21304" s="3">
        <v>10.0</v>
      </c>
      <c r="H21304" s="3" t="s">
        <v>18759</v>
      </c>
      <c r="I21304" s="3" t="s">
        <v>18759</v>
      </c>
      <c r="J21304" s="3" t="s">
        <v>1412</v>
      </c>
      <c r="K21304" s="3" t="s">
        <v>24</v>
      </c>
      <c r="L21304" s="3">
        <v>35.0</v>
      </c>
      <c r="M21304" s="3" t="s">
        <v>25</v>
      </c>
      <c r="N21304" s="3" t="s">
        <v>18788</v>
      </c>
      <c r="O21304" s="3" t="s">
        <v>95</v>
      </c>
      <c r="P21304" s="4">
        <v>18029.0</v>
      </c>
      <c r="Q21304" s="3" t="s">
        <v>86</v>
      </c>
      <c r="S21304" s="3" t="s">
        <v>34</v>
      </c>
    </row>
    <row r="21305">
      <c r="A21305" s="2">
        <v>42318.71493055556</v>
      </c>
      <c r="B21305" s="3">
        <v>4.0</v>
      </c>
      <c r="C21305" s="3" t="s">
        <v>18475</v>
      </c>
      <c r="F21305" s="3">
        <v>9.0</v>
      </c>
      <c r="G21305" s="3">
        <v>10.0</v>
      </c>
      <c r="H21305" s="3" t="s">
        <v>18759</v>
      </c>
      <c r="I21305" s="3" t="s">
        <v>18759</v>
      </c>
      <c r="J21305" s="3" t="s">
        <v>1412</v>
      </c>
      <c r="K21305" s="3" t="s">
        <v>24</v>
      </c>
      <c r="L21305" s="3">
        <v>36.0</v>
      </c>
      <c r="M21305" s="3" t="s">
        <v>30</v>
      </c>
      <c r="N21305" s="3" t="s">
        <v>18789</v>
      </c>
      <c r="O21305" s="3" t="s">
        <v>1116</v>
      </c>
      <c r="P21305" s="4">
        <v>18202.0</v>
      </c>
      <c r="Q21305" s="3" t="s">
        <v>86</v>
      </c>
      <c r="S21305" s="3" t="s">
        <v>34</v>
      </c>
    </row>
    <row r="21306">
      <c r="A21306" s="2">
        <v>42318.71493055556</v>
      </c>
      <c r="B21306" s="3">
        <v>4.0</v>
      </c>
      <c r="C21306" s="3" t="s">
        <v>18475</v>
      </c>
      <c r="F21306" s="3">
        <v>9.0</v>
      </c>
      <c r="G21306" s="3">
        <v>10.0</v>
      </c>
      <c r="H21306" s="3" t="s">
        <v>18759</v>
      </c>
      <c r="I21306" s="3" t="s">
        <v>18759</v>
      </c>
      <c r="J21306" s="3" t="s">
        <v>1412</v>
      </c>
      <c r="K21306" s="3" t="s">
        <v>24</v>
      </c>
      <c r="L21306" s="3">
        <v>37.0</v>
      </c>
      <c r="M21306" s="3" t="s">
        <v>25</v>
      </c>
      <c r="N21306" s="3" t="s">
        <v>18790</v>
      </c>
      <c r="O21306" s="3" t="s">
        <v>421</v>
      </c>
      <c r="P21306" s="4">
        <v>22073.0</v>
      </c>
      <c r="Q21306" s="3" t="s">
        <v>205</v>
      </c>
      <c r="S21306" s="3" t="s">
        <v>34</v>
      </c>
    </row>
    <row r="21307">
      <c r="A21307" s="2">
        <v>42318.71493055556</v>
      </c>
      <c r="B21307" s="3">
        <v>4.0</v>
      </c>
      <c r="C21307" s="3" t="s">
        <v>18475</v>
      </c>
      <c r="F21307" s="3">
        <v>9.0</v>
      </c>
      <c r="G21307" s="3">
        <v>10.0</v>
      </c>
      <c r="H21307" s="3" t="s">
        <v>18759</v>
      </c>
      <c r="I21307" s="3" t="s">
        <v>18759</v>
      </c>
      <c r="J21307" s="3" t="s">
        <v>1412</v>
      </c>
      <c r="K21307" s="3" t="s">
        <v>24</v>
      </c>
      <c r="L21307" s="3">
        <v>38.0</v>
      </c>
      <c r="M21307" s="3" t="s">
        <v>30</v>
      </c>
      <c r="N21307" s="3" t="s">
        <v>18783</v>
      </c>
      <c r="O21307" s="3" t="s">
        <v>163</v>
      </c>
      <c r="P21307" s="4">
        <v>26837.0</v>
      </c>
      <c r="Q21307" s="3" t="s">
        <v>266</v>
      </c>
      <c r="S21307" s="3" t="s">
        <v>34</v>
      </c>
    </row>
    <row r="21308">
      <c r="A21308" s="2">
        <v>42318.71493055556</v>
      </c>
      <c r="B21308" s="3">
        <v>4.0</v>
      </c>
      <c r="C21308" s="3" t="s">
        <v>18475</v>
      </c>
      <c r="F21308" s="3">
        <v>9.0</v>
      </c>
      <c r="G21308" s="3">
        <v>10.0</v>
      </c>
      <c r="H21308" s="3" t="s">
        <v>18759</v>
      </c>
      <c r="I21308" s="3" t="s">
        <v>18759</v>
      </c>
      <c r="J21308" s="3" t="s">
        <v>1412</v>
      </c>
      <c r="K21308" s="3" t="s">
        <v>24</v>
      </c>
      <c r="L21308" s="3">
        <v>39.0</v>
      </c>
      <c r="M21308" s="3" t="s">
        <v>25</v>
      </c>
      <c r="N21308" s="3" t="s">
        <v>3187</v>
      </c>
      <c r="O21308" s="3" t="s">
        <v>3505</v>
      </c>
      <c r="P21308" s="4">
        <v>21053.0</v>
      </c>
      <c r="Q21308" s="3" t="s">
        <v>75</v>
      </c>
      <c r="S21308" s="3" t="s">
        <v>34</v>
      </c>
    </row>
    <row r="21309">
      <c r="A21309" s="2">
        <v>42318.71493055556</v>
      </c>
      <c r="B21309" s="3">
        <v>4.0</v>
      </c>
      <c r="C21309" s="3" t="s">
        <v>18475</v>
      </c>
      <c r="F21309" s="3">
        <v>9.0</v>
      </c>
      <c r="G21309" s="3">
        <v>10.0</v>
      </c>
      <c r="H21309" s="3" t="s">
        <v>18759</v>
      </c>
      <c r="I21309" s="3" t="s">
        <v>18759</v>
      </c>
      <c r="J21309" s="3" t="s">
        <v>1412</v>
      </c>
      <c r="K21309" s="3" t="s">
        <v>24</v>
      </c>
      <c r="L21309" s="3">
        <v>40.0</v>
      </c>
      <c r="M21309" s="3" t="s">
        <v>30</v>
      </c>
      <c r="N21309" s="3" t="s">
        <v>425</v>
      </c>
      <c r="O21309" s="3" t="s">
        <v>368</v>
      </c>
      <c r="P21309" s="4">
        <v>23305.0</v>
      </c>
      <c r="Q21309" s="3" t="s">
        <v>72</v>
      </c>
      <c r="S21309" s="3" t="s">
        <v>34</v>
      </c>
    </row>
    <row r="21310">
      <c r="A21310" s="2">
        <v>42318.71493055556</v>
      </c>
      <c r="B21310" s="3">
        <v>4.0</v>
      </c>
      <c r="C21310" s="3" t="s">
        <v>18475</v>
      </c>
      <c r="F21310" s="3">
        <v>9.0</v>
      </c>
      <c r="G21310" s="3">
        <v>10.0</v>
      </c>
      <c r="H21310" s="3" t="s">
        <v>18759</v>
      </c>
      <c r="I21310" s="3" t="s">
        <v>18759</v>
      </c>
      <c r="J21310" s="3" t="s">
        <v>1412</v>
      </c>
      <c r="K21310" s="3" t="s">
        <v>24</v>
      </c>
      <c r="L21310" s="3">
        <v>41.0</v>
      </c>
      <c r="M21310" s="3" t="s">
        <v>25</v>
      </c>
      <c r="N21310" s="3" t="s">
        <v>17957</v>
      </c>
      <c r="O21310" s="3" t="s">
        <v>639</v>
      </c>
      <c r="P21310" s="4">
        <v>23490.0</v>
      </c>
      <c r="Q21310" s="3" t="s">
        <v>40</v>
      </c>
      <c r="S21310" s="3" t="s">
        <v>34</v>
      </c>
    </row>
    <row r="21311">
      <c r="A21311" s="2">
        <v>42318.71493055556</v>
      </c>
      <c r="B21311" s="3">
        <v>4.0</v>
      </c>
      <c r="C21311" s="3" t="s">
        <v>18475</v>
      </c>
      <c r="F21311" s="3">
        <v>9.0</v>
      </c>
      <c r="G21311" s="3">
        <v>10.0</v>
      </c>
      <c r="H21311" s="3" t="s">
        <v>18759</v>
      </c>
      <c r="I21311" s="3" t="s">
        <v>18759</v>
      </c>
      <c r="J21311" s="3" t="s">
        <v>1412</v>
      </c>
      <c r="K21311" s="3" t="s">
        <v>24</v>
      </c>
      <c r="L21311" s="3">
        <v>42.0</v>
      </c>
      <c r="M21311" s="3" t="s">
        <v>30</v>
      </c>
      <c r="N21311" s="3" t="s">
        <v>18791</v>
      </c>
      <c r="O21311" s="3" t="s">
        <v>1683</v>
      </c>
      <c r="P21311" s="4">
        <v>24548.0</v>
      </c>
      <c r="Q21311" s="3" t="s">
        <v>221</v>
      </c>
      <c r="S21311" s="3" t="s">
        <v>34</v>
      </c>
    </row>
    <row r="21312">
      <c r="A21312" s="2">
        <v>42318.71493055556</v>
      </c>
      <c r="B21312" s="3">
        <v>4.0</v>
      </c>
      <c r="C21312" s="3" t="s">
        <v>18475</v>
      </c>
      <c r="F21312" s="3">
        <v>9.0</v>
      </c>
      <c r="G21312" s="3">
        <v>10.0</v>
      </c>
      <c r="H21312" s="3" t="s">
        <v>18759</v>
      </c>
      <c r="I21312" s="3" t="s">
        <v>18759</v>
      </c>
      <c r="J21312" s="3" t="s">
        <v>1412</v>
      </c>
      <c r="K21312" s="3" t="s">
        <v>24</v>
      </c>
      <c r="L21312" s="3">
        <v>43.0</v>
      </c>
      <c r="M21312" s="3" t="s">
        <v>25</v>
      </c>
      <c r="N21312" s="3" t="s">
        <v>18792</v>
      </c>
      <c r="O21312" s="3" t="s">
        <v>1873</v>
      </c>
      <c r="P21312" s="4">
        <v>26624.0</v>
      </c>
      <c r="Q21312" s="3" t="s">
        <v>37</v>
      </c>
      <c r="S21312" s="3" t="s">
        <v>34</v>
      </c>
    </row>
    <row r="21313">
      <c r="A21313" s="2">
        <v>42318.71493055556</v>
      </c>
      <c r="B21313" s="3">
        <v>4.0</v>
      </c>
      <c r="C21313" s="3" t="s">
        <v>18475</v>
      </c>
      <c r="F21313" s="3">
        <v>9.0</v>
      </c>
      <c r="G21313" s="3">
        <v>10.0</v>
      </c>
      <c r="H21313" s="3" t="s">
        <v>18759</v>
      </c>
      <c r="I21313" s="3" t="s">
        <v>18759</v>
      </c>
      <c r="J21313" s="3" t="s">
        <v>1412</v>
      </c>
      <c r="K21313" s="3" t="s">
        <v>24</v>
      </c>
      <c r="L21313" s="3">
        <v>44.0</v>
      </c>
      <c r="M21313" s="3" t="s">
        <v>30</v>
      </c>
      <c r="N21313" s="3" t="s">
        <v>18793</v>
      </c>
      <c r="O21313" s="3" t="s">
        <v>283</v>
      </c>
      <c r="P21313" s="4">
        <v>24714.0</v>
      </c>
      <c r="Q21313" s="3" t="s">
        <v>132</v>
      </c>
      <c r="S21313" s="3" t="s">
        <v>34</v>
      </c>
    </row>
    <row r="21314">
      <c r="A21314" s="2">
        <v>42318.71493055556</v>
      </c>
      <c r="B21314" s="3">
        <v>4.0</v>
      </c>
      <c r="C21314" s="3" t="s">
        <v>18475</v>
      </c>
      <c r="F21314" s="3">
        <v>9.0</v>
      </c>
      <c r="G21314" s="3">
        <v>10.0</v>
      </c>
      <c r="H21314" s="3" t="s">
        <v>18759</v>
      </c>
      <c r="I21314" s="3" t="s">
        <v>18759</v>
      </c>
      <c r="J21314" s="3" t="s">
        <v>1412</v>
      </c>
      <c r="K21314" s="3" t="s">
        <v>24</v>
      </c>
      <c r="L21314" s="3">
        <v>45.0</v>
      </c>
      <c r="M21314" s="3" t="s">
        <v>25</v>
      </c>
      <c r="N21314" s="3" t="s">
        <v>18791</v>
      </c>
      <c r="O21314" s="3" t="s">
        <v>69</v>
      </c>
      <c r="P21314" s="4">
        <v>22722.0</v>
      </c>
      <c r="Q21314" s="3" t="s">
        <v>110</v>
      </c>
      <c r="S21314" s="3" t="s">
        <v>34</v>
      </c>
    </row>
    <row r="21315">
      <c r="A21315" s="2">
        <v>42318.71493055556</v>
      </c>
      <c r="B21315" s="3">
        <v>4.0</v>
      </c>
      <c r="C21315" s="3" t="s">
        <v>18475</v>
      </c>
      <c r="F21315" s="3">
        <v>9.0</v>
      </c>
      <c r="G21315" s="3">
        <v>10.0</v>
      </c>
      <c r="H21315" s="3" t="s">
        <v>18759</v>
      </c>
      <c r="I21315" s="3" t="s">
        <v>18759</v>
      </c>
      <c r="J21315" s="3" t="s">
        <v>1412</v>
      </c>
      <c r="K21315" s="3" t="s">
        <v>24</v>
      </c>
      <c r="L21315" s="3">
        <v>46.0</v>
      </c>
      <c r="M21315" s="3" t="s">
        <v>30</v>
      </c>
      <c r="N21315" s="3" t="s">
        <v>18483</v>
      </c>
      <c r="O21315" s="3" t="s">
        <v>18794</v>
      </c>
      <c r="P21315" s="4">
        <v>28156.0</v>
      </c>
      <c r="Q21315" s="3" t="s">
        <v>40</v>
      </c>
      <c r="S21315" s="3" t="s">
        <v>34</v>
      </c>
    </row>
    <row r="21316">
      <c r="A21316" s="2">
        <v>42318.71493055556</v>
      </c>
      <c r="B21316" s="3">
        <v>4.0</v>
      </c>
      <c r="C21316" s="3" t="s">
        <v>18475</v>
      </c>
      <c r="F21316" s="3">
        <v>9.0</v>
      </c>
      <c r="G21316" s="3">
        <v>10.0</v>
      </c>
      <c r="H21316" s="3" t="s">
        <v>18759</v>
      </c>
      <c r="I21316" s="3" t="s">
        <v>18759</v>
      </c>
      <c r="J21316" s="3" t="s">
        <v>1412</v>
      </c>
      <c r="K21316" s="3" t="s">
        <v>24</v>
      </c>
      <c r="L21316" s="3">
        <v>47.0</v>
      </c>
      <c r="M21316" s="3" t="s">
        <v>25</v>
      </c>
      <c r="N21316" s="3" t="s">
        <v>18795</v>
      </c>
      <c r="O21316" s="3" t="s">
        <v>344</v>
      </c>
      <c r="P21316" s="4">
        <v>27810.0</v>
      </c>
      <c r="Q21316" s="3" t="s">
        <v>72</v>
      </c>
      <c r="S21316" s="3" t="s">
        <v>34</v>
      </c>
    </row>
    <row r="21317">
      <c r="A21317" s="2">
        <v>42318.71493055556</v>
      </c>
      <c r="B21317" s="3">
        <v>4.0</v>
      </c>
      <c r="C21317" s="3" t="s">
        <v>18475</v>
      </c>
      <c r="F21317" s="3">
        <v>10.0</v>
      </c>
      <c r="G21317" s="3">
        <v>5.0</v>
      </c>
      <c r="H21317" s="3" t="s">
        <v>18796</v>
      </c>
      <c r="I21317" s="3" t="s">
        <v>18797</v>
      </c>
      <c r="J21317" s="3" t="s">
        <v>1185</v>
      </c>
      <c r="K21317" s="3" t="s">
        <v>272</v>
      </c>
      <c r="L21317" s="3">
        <v>1.0</v>
      </c>
      <c r="M21317" s="3" t="s">
        <v>25</v>
      </c>
      <c r="N21317" s="3" t="s">
        <v>7652</v>
      </c>
      <c r="O21317" s="3" t="s">
        <v>628</v>
      </c>
      <c r="P21317" s="4">
        <v>17527.0</v>
      </c>
      <c r="Q21317" s="3" t="s">
        <v>49</v>
      </c>
      <c r="S21317" s="3" t="s">
        <v>34</v>
      </c>
    </row>
    <row r="21318">
      <c r="A21318" s="2">
        <v>42318.71493055556</v>
      </c>
      <c r="B21318" s="3">
        <v>4.0</v>
      </c>
      <c r="C21318" s="3" t="s">
        <v>18475</v>
      </c>
      <c r="F21318" s="3">
        <v>10.0</v>
      </c>
      <c r="G21318" s="3">
        <v>5.0</v>
      </c>
      <c r="H21318" s="3" t="s">
        <v>18796</v>
      </c>
      <c r="I21318" s="3" t="s">
        <v>18797</v>
      </c>
      <c r="J21318" s="3" t="s">
        <v>1185</v>
      </c>
      <c r="K21318" s="3" t="s">
        <v>24</v>
      </c>
      <c r="L21318" s="3">
        <v>2.0</v>
      </c>
      <c r="M21318" s="3" t="s">
        <v>30</v>
      </c>
      <c r="N21318" s="3" t="s">
        <v>18798</v>
      </c>
      <c r="O21318" s="3" t="s">
        <v>17137</v>
      </c>
      <c r="P21318" s="4">
        <v>21842.0</v>
      </c>
      <c r="Q21318" s="3" t="s">
        <v>115</v>
      </c>
      <c r="S21318" s="3" t="s">
        <v>34</v>
      </c>
    </row>
    <row r="21319">
      <c r="A21319" s="2">
        <v>42318.71493055556</v>
      </c>
      <c r="B21319" s="3">
        <v>4.0</v>
      </c>
      <c r="C21319" s="3" t="s">
        <v>18475</v>
      </c>
      <c r="F21319" s="3">
        <v>10.0</v>
      </c>
      <c r="G21319" s="3">
        <v>5.0</v>
      </c>
      <c r="H21319" s="3" t="s">
        <v>18796</v>
      </c>
      <c r="I21319" s="3" t="s">
        <v>18797</v>
      </c>
      <c r="J21319" s="3" t="s">
        <v>1185</v>
      </c>
      <c r="K21319" s="3" t="s">
        <v>24</v>
      </c>
      <c r="L21319" s="3">
        <v>3.0</v>
      </c>
      <c r="M21319" s="3" t="s">
        <v>25</v>
      </c>
      <c r="N21319" s="3" t="s">
        <v>18799</v>
      </c>
      <c r="O21319" s="3" t="s">
        <v>69</v>
      </c>
      <c r="P21319" s="4">
        <v>23673.0</v>
      </c>
      <c r="Q21319" s="3" t="s">
        <v>79</v>
      </c>
      <c r="S21319" s="3" t="s">
        <v>34</v>
      </c>
    </row>
    <row r="21320">
      <c r="A21320" s="2">
        <v>42318.71493055556</v>
      </c>
      <c r="B21320" s="3">
        <v>4.0</v>
      </c>
      <c r="C21320" s="3" t="s">
        <v>18475</v>
      </c>
      <c r="F21320" s="3">
        <v>10.0</v>
      </c>
      <c r="G21320" s="3">
        <v>5.0</v>
      </c>
      <c r="H21320" s="3" t="s">
        <v>18796</v>
      </c>
      <c r="I21320" s="3" t="s">
        <v>18797</v>
      </c>
      <c r="J21320" s="3" t="s">
        <v>1185</v>
      </c>
      <c r="K21320" s="3" t="s">
        <v>24</v>
      </c>
      <c r="L21320" s="3">
        <v>4.0</v>
      </c>
      <c r="M21320" s="3" t="s">
        <v>30</v>
      </c>
      <c r="N21320" s="3" t="s">
        <v>11659</v>
      </c>
      <c r="O21320" s="3" t="s">
        <v>3266</v>
      </c>
      <c r="P21320" s="4">
        <v>20087.0</v>
      </c>
      <c r="Q21320" s="3" t="s">
        <v>247</v>
      </c>
      <c r="S21320" s="3" t="s">
        <v>34</v>
      </c>
    </row>
    <row r="21321">
      <c r="A21321" s="2">
        <v>42318.71493055556</v>
      </c>
      <c r="B21321" s="3">
        <v>4.0</v>
      </c>
      <c r="C21321" s="3" t="s">
        <v>18475</v>
      </c>
      <c r="F21321" s="3">
        <v>10.0</v>
      </c>
      <c r="G21321" s="3">
        <v>5.0</v>
      </c>
      <c r="H21321" s="3" t="s">
        <v>18796</v>
      </c>
      <c r="I21321" s="3" t="s">
        <v>18797</v>
      </c>
      <c r="J21321" s="3" t="s">
        <v>1185</v>
      </c>
      <c r="K21321" s="3" t="s">
        <v>24</v>
      </c>
      <c r="L21321" s="3">
        <v>5.0</v>
      </c>
      <c r="M21321" s="3" t="s">
        <v>25</v>
      </c>
      <c r="N21321" s="3" t="s">
        <v>3859</v>
      </c>
      <c r="O21321" s="3" t="s">
        <v>570</v>
      </c>
      <c r="P21321" s="4">
        <v>13877.0</v>
      </c>
      <c r="Q21321" s="3" t="s">
        <v>117</v>
      </c>
      <c r="S21321" s="3" t="s">
        <v>34</v>
      </c>
    </row>
    <row r="21322">
      <c r="A21322" s="2">
        <v>42318.71493055556</v>
      </c>
      <c r="B21322" s="3">
        <v>4.0</v>
      </c>
      <c r="C21322" s="3" t="s">
        <v>18475</v>
      </c>
      <c r="F21322" s="3">
        <v>10.0</v>
      </c>
      <c r="G21322" s="3">
        <v>5.0</v>
      </c>
      <c r="H21322" s="3" t="s">
        <v>18796</v>
      </c>
      <c r="I21322" s="3" t="s">
        <v>18797</v>
      </c>
      <c r="J21322" s="3" t="s">
        <v>1185</v>
      </c>
      <c r="K21322" s="3" t="s">
        <v>24</v>
      </c>
      <c r="L21322" s="3">
        <v>6.0</v>
      </c>
      <c r="M21322" s="3" t="s">
        <v>30</v>
      </c>
      <c r="N21322" s="3" t="s">
        <v>18800</v>
      </c>
      <c r="O21322" s="3" t="s">
        <v>697</v>
      </c>
      <c r="P21322" s="4">
        <v>29150.0</v>
      </c>
      <c r="Q21322" s="3" t="s">
        <v>40</v>
      </c>
      <c r="S21322" s="3" t="s">
        <v>34</v>
      </c>
    </row>
    <row r="21323">
      <c r="A21323" s="2">
        <v>42318.71493055556</v>
      </c>
      <c r="B21323" s="3">
        <v>4.0</v>
      </c>
      <c r="C21323" s="3" t="s">
        <v>18475</v>
      </c>
      <c r="F21323" s="3">
        <v>10.0</v>
      </c>
      <c r="G21323" s="3">
        <v>5.0</v>
      </c>
      <c r="H21323" s="3" t="s">
        <v>18796</v>
      </c>
      <c r="I21323" s="3" t="s">
        <v>18797</v>
      </c>
      <c r="J21323" s="3" t="s">
        <v>1185</v>
      </c>
      <c r="K21323" s="3" t="s">
        <v>24</v>
      </c>
      <c r="L21323" s="3">
        <v>7.0</v>
      </c>
      <c r="M21323" s="3" t="s">
        <v>25</v>
      </c>
      <c r="N21323" s="3" t="s">
        <v>18801</v>
      </c>
      <c r="O21323" s="3" t="s">
        <v>462</v>
      </c>
      <c r="P21323" s="4">
        <v>18902.0</v>
      </c>
      <c r="Q21323" s="3" t="s">
        <v>105</v>
      </c>
      <c r="S21323" s="3" t="s">
        <v>34</v>
      </c>
    </row>
    <row r="21324">
      <c r="A21324" s="2">
        <v>42318.71493055556</v>
      </c>
      <c r="B21324" s="3">
        <v>4.0</v>
      </c>
      <c r="C21324" s="3" t="s">
        <v>18475</v>
      </c>
      <c r="F21324" s="3">
        <v>10.0</v>
      </c>
      <c r="G21324" s="3">
        <v>5.0</v>
      </c>
      <c r="H21324" s="3" t="s">
        <v>18796</v>
      </c>
      <c r="I21324" s="3" t="s">
        <v>18797</v>
      </c>
      <c r="J21324" s="3" t="s">
        <v>1185</v>
      </c>
      <c r="K21324" s="3" t="s">
        <v>24</v>
      </c>
      <c r="L21324" s="3">
        <v>8.0</v>
      </c>
      <c r="M21324" s="3" t="s">
        <v>30</v>
      </c>
      <c r="N21324" s="3" t="s">
        <v>18802</v>
      </c>
      <c r="O21324" s="3" t="s">
        <v>431</v>
      </c>
      <c r="P21324" s="4">
        <v>23636.0</v>
      </c>
      <c r="Q21324" s="3" t="s">
        <v>40</v>
      </c>
      <c r="S21324" s="3" t="s">
        <v>34</v>
      </c>
    </row>
    <row r="21325">
      <c r="A21325" s="2">
        <v>42318.71493055556</v>
      </c>
      <c r="B21325" s="3">
        <v>4.0</v>
      </c>
      <c r="C21325" s="3" t="s">
        <v>18475</v>
      </c>
      <c r="F21325" s="3">
        <v>10.0</v>
      </c>
      <c r="G21325" s="3">
        <v>5.0</v>
      </c>
      <c r="H21325" s="3" t="s">
        <v>18796</v>
      </c>
      <c r="I21325" s="3" t="s">
        <v>18797</v>
      </c>
      <c r="J21325" s="3" t="s">
        <v>1185</v>
      </c>
      <c r="K21325" s="3" t="s">
        <v>24</v>
      </c>
      <c r="L21325" s="3">
        <v>9.0</v>
      </c>
      <c r="M21325" s="3" t="s">
        <v>25</v>
      </c>
      <c r="N21325" s="3" t="s">
        <v>18803</v>
      </c>
      <c r="O21325" s="3" t="s">
        <v>18804</v>
      </c>
      <c r="P21325" s="4">
        <v>21410.0</v>
      </c>
      <c r="Q21325" s="3" t="s">
        <v>40</v>
      </c>
      <c r="S21325" s="3" t="s">
        <v>34</v>
      </c>
    </row>
    <row r="21326">
      <c r="A21326" s="2">
        <v>42318.71493055556</v>
      </c>
      <c r="B21326" s="3">
        <v>4.0</v>
      </c>
      <c r="C21326" s="3" t="s">
        <v>18475</v>
      </c>
      <c r="F21326" s="3">
        <v>10.0</v>
      </c>
      <c r="G21326" s="3">
        <v>5.0</v>
      </c>
      <c r="H21326" s="3" t="s">
        <v>18796</v>
      </c>
      <c r="I21326" s="3" t="s">
        <v>18797</v>
      </c>
      <c r="J21326" s="3" t="s">
        <v>1185</v>
      </c>
      <c r="K21326" s="3" t="s">
        <v>24</v>
      </c>
      <c r="L21326" s="3">
        <v>10.0</v>
      </c>
      <c r="M21326" s="3" t="s">
        <v>30</v>
      </c>
      <c r="N21326" s="3" t="s">
        <v>1672</v>
      </c>
      <c r="O21326" s="3" t="s">
        <v>1356</v>
      </c>
      <c r="P21326" s="4">
        <v>24468.0</v>
      </c>
      <c r="Q21326" s="3" t="s">
        <v>110</v>
      </c>
      <c r="S21326" s="3" t="s">
        <v>34</v>
      </c>
    </row>
    <row r="21327">
      <c r="A21327" s="2">
        <v>42318.71493055556</v>
      </c>
      <c r="B21327" s="3">
        <v>4.0</v>
      </c>
      <c r="C21327" s="3" t="s">
        <v>18475</v>
      </c>
      <c r="F21327" s="3">
        <v>10.0</v>
      </c>
      <c r="G21327" s="3">
        <v>5.0</v>
      </c>
      <c r="H21327" s="3" t="s">
        <v>18796</v>
      </c>
      <c r="I21327" s="3" t="s">
        <v>18797</v>
      </c>
      <c r="J21327" s="3" t="s">
        <v>1185</v>
      </c>
      <c r="K21327" s="3" t="s">
        <v>24</v>
      </c>
      <c r="L21327" s="3">
        <v>11.0</v>
      </c>
      <c r="M21327" s="3" t="s">
        <v>25</v>
      </c>
      <c r="N21327" s="3" t="s">
        <v>18805</v>
      </c>
      <c r="O21327" s="3" t="s">
        <v>119</v>
      </c>
      <c r="P21327" s="4">
        <v>30774.0</v>
      </c>
      <c r="Q21327" s="3" t="s">
        <v>132</v>
      </c>
      <c r="S21327" s="3" t="s">
        <v>34</v>
      </c>
    </row>
    <row r="21328">
      <c r="A21328" s="2">
        <v>42318.71493055556</v>
      </c>
      <c r="B21328" s="3">
        <v>4.0</v>
      </c>
      <c r="C21328" s="3" t="s">
        <v>18475</v>
      </c>
      <c r="F21328" s="3">
        <v>10.0</v>
      </c>
      <c r="G21328" s="3">
        <v>5.0</v>
      </c>
      <c r="H21328" s="3" t="s">
        <v>18796</v>
      </c>
      <c r="I21328" s="3" t="s">
        <v>18797</v>
      </c>
      <c r="J21328" s="3" t="s">
        <v>1185</v>
      </c>
      <c r="K21328" s="3" t="s">
        <v>24</v>
      </c>
      <c r="L21328" s="3">
        <v>12.0</v>
      </c>
      <c r="M21328" s="3" t="s">
        <v>30</v>
      </c>
      <c r="N21328" s="3" t="s">
        <v>9807</v>
      </c>
      <c r="O21328" s="3" t="s">
        <v>834</v>
      </c>
      <c r="P21328" s="4">
        <v>20597.0</v>
      </c>
      <c r="Q21328" s="3" t="s">
        <v>189</v>
      </c>
      <c r="S21328" s="3" t="s">
        <v>34</v>
      </c>
    </row>
    <row r="21329">
      <c r="A21329" s="2">
        <v>42318.71493055556</v>
      </c>
      <c r="B21329" s="3">
        <v>4.0</v>
      </c>
      <c r="C21329" s="3" t="s">
        <v>18475</v>
      </c>
      <c r="F21329" s="3">
        <v>10.0</v>
      </c>
      <c r="G21329" s="3">
        <v>5.0</v>
      </c>
      <c r="H21329" s="3" t="s">
        <v>18796</v>
      </c>
      <c r="I21329" s="3" t="s">
        <v>18797</v>
      </c>
      <c r="J21329" s="3" t="s">
        <v>1185</v>
      </c>
      <c r="K21329" s="3" t="s">
        <v>24</v>
      </c>
      <c r="L21329" s="3">
        <v>13.0</v>
      </c>
      <c r="M21329" s="3" t="s">
        <v>25</v>
      </c>
      <c r="N21329" s="3" t="s">
        <v>18802</v>
      </c>
      <c r="O21329" s="3" t="s">
        <v>18806</v>
      </c>
      <c r="P21329" s="4">
        <v>22949.0</v>
      </c>
      <c r="Q21329" s="3" t="s">
        <v>372</v>
      </c>
      <c r="S21329" s="3" t="s">
        <v>34</v>
      </c>
    </row>
    <row r="21330">
      <c r="A21330" s="2">
        <v>42318.71493055556</v>
      </c>
      <c r="B21330" s="3">
        <v>4.0</v>
      </c>
      <c r="C21330" s="3" t="s">
        <v>18475</v>
      </c>
      <c r="F21330" s="3">
        <v>10.0</v>
      </c>
      <c r="G21330" s="3">
        <v>5.0</v>
      </c>
      <c r="H21330" s="3" t="s">
        <v>18796</v>
      </c>
      <c r="I21330" s="3" t="s">
        <v>18797</v>
      </c>
      <c r="J21330" s="3" t="s">
        <v>1185</v>
      </c>
      <c r="K21330" s="3" t="s">
        <v>24</v>
      </c>
      <c r="L21330" s="3">
        <v>14.0</v>
      </c>
      <c r="M21330" s="3" t="s">
        <v>30</v>
      </c>
      <c r="N21330" s="3" t="s">
        <v>18807</v>
      </c>
      <c r="O21330" s="3" t="s">
        <v>81</v>
      </c>
      <c r="P21330" s="4">
        <v>24139.0</v>
      </c>
      <c r="Q21330" s="3" t="s">
        <v>153</v>
      </c>
      <c r="S21330" s="3" t="s">
        <v>34</v>
      </c>
    </row>
    <row r="21331">
      <c r="A21331" s="2">
        <v>42318.71493055556</v>
      </c>
      <c r="B21331" s="3">
        <v>4.0</v>
      </c>
      <c r="C21331" s="3" t="s">
        <v>18475</v>
      </c>
      <c r="F21331" s="3">
        <v>10.0</v>
      </c>
      <c r="G21331" s="3">
        <v>5.0</v>
      </c>
      <c r="H21331" s="3" t="s">
        <v>18796</v>
      </c>
      <c r="I21331" s="3" t="s">
        <v>18797</v>
      </c>
      <c r="J21331" s="3" t="s">
        <v>1185</v>
      </c>
      <c r="K21331" s="3" t="s">
        <v>24</v>
      </c>
      <c r="L21331" s="3">
        <v>15.0</v>
      </c>
      <c r="M21331" s="3" t="s">
        <v>25</v>
      </c>
      <c r="N21331" s="3" t="s">
        <v>18808</v>
      </c>
      <c r="O21331" s="3" t="s">
        <v>1995</v>
      </c>
      <c r="P21331" s="4">
        <v>17743.0</v>
      </c>
      <c r="Q21331" s="3" t="s">
        <v>49</v>
      </c>
      <c r="S21331" s="3" t="s">
        <v>34</v>
      </c>
    </row>
    <row r="21332">
      <c r="A21332" s="2">
        <v>42318.71493055556</v>
      </c>
      <c r="B21332" s="3">
        <v>4.0</v>
      </c>
      <c r="C21332" s="3" t="s">
        <v>18475</v>
      </c>
      <c r="F21332" s="3">
        <v>10.0</v>
      </c>
      <c r="G21332" s="3">
        <v>5.0</v>
      </c>
      <c r="H21332" s="3" t="s">
        <v>18796</v>
      </c>
      <c r="I21332" s="3" t="s">
        <v>18797</v>
      </c>
      <c r="J21332" s="3" t="s">
        <v>1185</v>
      </c>
      <c r="K21332" s="3" t="s">
        <v>24</v>
      </c>
      <c r="L21332" s="3">
        <v>16.0</v>
      </c>
      <c r="M21332" s="3" t="s">
        <v>30</v>
      </c>
      <c r="N21332" s="3" t="s">
        <v>11659</v>
      </c>
      <c r="O21332" s="3" t="s">
        <v>321</v>
      </c>
      <c r="P21332" s="4">
        <v>19072.0</v>
      </c>
      <c r="Q21332" s="3" t="s">
        <v>43</v>
      </c>
      <c r="S21332" s="3" t="s">
        <v>34</v>
      </c>
    </row>
    <row r="21333">
      <c r="A21333" s="2">
        <v>42318.71493055556</v>
      </c>
      <c r="B21333" s="3">
        <v>4.0</v>
      </c>
      <c r="C21333" s="3" t="s">
        <v>18475</v>
      </c>
      <c r="F21333" s="3">
        <v>10.0</v>
      </c>
      <c r="G21333" s="3">
        <v>5.0</v>
      </c>
      <c r="H21333" s="3" t="s">
        <v>18796</v>
      </c>
      <c r="I21333" s="3" t="s">
        <v>18797</v>
      </c>
      <c r="J21333" s="3" t="s">
        <v>1185</v>
      </c>
      <c r="K21333" s="3" t="s">
        <v>24</v>
      </c>
      <c r="L21333" s="3">
        <v>17.0</v>
      </c>
      <c r="M21333" s="3" t="s">
        <v>25</v>
      </c>
      <c r="N21333" s="3" t="s">
        <v>18809</v>
      </c>
      <c r="O21333" s="3" t="s">
        <v>233</v>
      </c>
      <c r="P21333" s="4">
        <v>24627.0</v>
      </c>
      <c r="Q21333" s="3" t="s">
        <v>132</v>
      </c>
      <c r="S21333" s="3" t="s">
        <v>34</v>
      </c>
    </row>
    <row r="21334">
      <c r="A21334" s="2">
        <v>42318.71493055556</v>
      </c>
      <c r="B21334" s="3">
        <v>4.0</v>
      </c>
      <c r="C21334" s="3" t="s">
        <v>18475</v>
      </c>
      <c r="F21334" s="3">
        <v>10.0</v>
      </c>
      <c r="G21334" s="3">
        <v>5.0</v>
      </c>
      <c r="H21334" s="3" t="s">
        <v>18796</v>
      </c>
      <c r="I21334" s="3" t="s">
        <v>18797</v>
      </c>
      <c r="J21334" s="3" t="s">
        <v>1185</v>
      </c>
      <c r="K21334" s="3" t="s">
        <v>24</v>
      </c>
      <c r="L21334" s="3">
        <v>18.0</v>
      </c>
      <c r="M21334" s="3" t="s">
        <v>30</v>
      </c>
      <c r="N21334" s="3" t="s">
        <v>18810</v>
      </c>
      <c r="O21334" s="3" t="s">
        <v>18811</v>
      </c>
      <c r="P21334" s="4">
        <v>20323.0</v>
      </c>
      <c r="Q21334" s="3" t="s">
        <v>40</v>
      </c>
      <c r="S21334" s="3" t="s">
        <v>34</v>
      </c>
    </row>
    <row r="21335">
      <c r="A21335" s="2">
        <v>42318.71493055556</v>
      </c>
      <c r="B21335" s="3">
        <v>4.0</v>
      </c>
      <c r="C21335" s="3" t="s">
        <v>18475</v>
      </c>
      <c r="F21335" s="3">
        <v>10.0</v>
      </c>
      <c r="G21335" s="3">
        <v>5.0</v>
      </c>
      <c r="H21335" s="3" t="s">
        <v>18796</v>
      </c>
      <c r="I21335" s="3" t="s">
        <v>18797</v>
      </c>
      <c r="J21335" s="3" t="s">
        <v>1185</v>
      </c>
      <c r="K21335" s="3" t="s">
        <v>24</v>
      </c>
      <c r="L21335" s="3">
        <v>19.0</v>
      </c>
      <c r="M21335" s="3" t="s">
        <v>25</v>
      </c>
      <c r="N21335" s="3" t="s">
        <v>9775</v>
      </c>
      <c r="O21335" s="3" t="s">
        <v>417</v>
      </c>
      <c r="P21335" s="4">
        <v>23999.0</v>
      </c>
      <c r="Q21335" s="3" t="s">
        <v>132</v>
      </c>
      <c r="S21335" s="3" t="s">
        <v>34</v>
      </c>
    </row>
    <row r="21336">
      <c r="A21336" s="2">
        <v>42318.71493055556</v>
      </c>
      <c r="B21336" s="3">
        <v>4.0</v>
      </c>
      <c r="C21336" s="3" t="s">
        <v>18475</v>
      </c>
      <c r="F21336" s="3">
        <v>10.0</v>
      </c>
      <c r="G21336" s="3">
        <v>5.0</v>
      </c>
      <c r="H21336" s="3" t="s">
        <v>18796</v>
      </c>
      <c r="I21336" s="3" t="s">
        <v>18797</v>
      </c>
      <c r="J21336" s="3" t="s">
        <v>1185</v>
      </c>
      <c r="K21336" s="3" t="s">
        <v>24</v>
      </c>
      <c r="L21336" s="3">
        <v>20.0</v>
      </c>
      <c r="M21336" s="3" t="s">
        <v>30</v>
      </c>
      <c r="N21336" s="3" t="s">
        <v>7652</v>
      </c>
      <c r="O21336" s="3" t="s">
        <v>717</v>
      </c>
      <c r="P21336" s="4">
        <v>22862.0</v>
      </c>
      <c r="Q21336" s="3" t="s">
        <v>132</v>
      </c>
      <c r="S21336" s="3" t="s">
        <v>34</v>
      </c>
    </row>
    <row r="21337">
      <c r="A21337" s="2">
        <v>42318.71493055556</v>
      </c>
      <c r="B21337" s="3">
        <v>4.0</v>
      </c>
      <c r="C21337" s="3" t="s">
        <v>18475</v>
      </c>
      <c r="F21337" s="3">
        <v>10.0</v>
      </c>
      <c r="G21337" s="3">
        <v>5.0</v>
      </c>
      <c r="H21337" s="3" t="s">
        <v>18796</v>
      </c>
      <c r="I21337" s="3" t="s">
        <v>18797</v>
      </c>
      <c r="J21337" s="3" t="s">
        <v>1185</v>
      </c>
      <c r="K21337" s="3" t="s">
        <v>24</v>
      </c>
      <c r="L21337" s="3">
        <v>21.0</v>
      </c>
      <c r="M21337" s="3" t="s">
        <v>25</v>
      </c>
      <c r="N21337" s="3" t="s">
        <v>18812</v>
      </c>
      <c r="O21337" s="3" t="s">
        <v>18813</v>
      </c>
      <c r="P21337" s="4">
        <v>19473.0</v>
      </c>
      <c r="Q21337" s="3" t="s">
        <v>113</v>
      </c>
      <c r="S21337" s="3" t="s">
        <v>34</v>
      </c>
    </row>
    <row r="21338">
      <c r="A21338" s="2">
        <v>42318.71493055556</v>
      </c>
      <c r="B21338" s="3">
        <v>4.0</v>
      </c>
      <c r="C21338" s="3" t="s">
        <v>18475</v>
      </c>
      <c r="F21338" s="3">
        <v>10.0</v>
      </c>
      <c r="G21338" s="3">
        <v>5.0</v>
      </c>
      <c r="H21338" s="3" t="s">
        <v>18796</v>
      </c>
      <c r="I21338" s="3" t="s">
        <v>18797</v>
      </c>
      <c r="J21338" s="3" t="s">
        <v>1185</v>
      </c>
      <c r="K21338" s="3" t="s">
        <v>24</v>
      </c>
      <c r="L21338" s="3">
        <v>22.0</v>
      </c>
      <c r="M21338" s="3" t="s">
        <v>30</v>
      </c>
      <c r="N21338" s="3" t="s">
        <v>13226</v>
      </c>
      <c r="O21338" s="3" t="s">
        <v>1280</v>
      </c>
      <c r="P21338" s="4">
        <v>20725.0</v>
      </c>
      <c r="Q21338" s="3" t="s">
        <v>1605</v>
      </c>
      <c r="S21338" s="3" t="s">
        <v>34</v>
      </c>
    </row>
    <row r="21339">
      <c r="A21339" s="2">
        <v>42318.71493055556</v>
      </c>
      <c r="B21339" s="3">
        <v>4.0</v>
      </c>
      <c r="C21339" s="3" t="s">
        <v>18475</v>
      </c>
      <c r="F21339" s="3">
        <v>10.0</v>
      </c>
      <c r="G21339" s="3">
        <v>5.0</v>
      </c>
      <c r="H21339" s="3" t="s">
        <v>18796</v>
      </c>
      <c r="I21339" s="3" t="s">
        <v>18797</v>
      </c>
      <c r="J21339" s="3" t="s">
        <v>1185</v>
      </c>
      <c r="K21339" s="3" t="s">
        <v>24</v>
      </c>
      <c r="L21339" s="3">
        <v>23.0</v>
      </c>
      <c r="M21339" s="3" t="s">
        <v>25</v>
      </c>
      <c r="N21339" s="3" t="s">
        <v>18814</v>
      </c>
      <c r="O21339" s="3" t="s">
        <v>119</v>
      </c>
      <c r="P21339" s="4">
        <v>34074.0</v>
      </c>
      <c r="Q21339" s="3" t="s">
        <v>40</v>
      </c>
      <c r="S21339" s="3" t="s">
        <v>34</v>
      </c>
    </row>
    <row r="21340">
      <c r="A21340" s="2">
        <v>42318.71493055556</v>
      </c>
      <c r="B21340" s="3">
        <v>4.0</v>
      </c>
      <c r="C21340" s="3" t="s">
        <v>18475</v>
      </c>
      <c r="F21340" s="3">
        <v>10.0</v>
      </c>
      <c r="G21340" s="3">
        <v>5.0</v>
      </c>
      <c r="H21340" s="3" t="s">
        <v>18796</v>
      </c>
      <c r="I21340" s="3" t="s">
        <v>18797</v>
      </c>
      <c r="J21340" s="3" t="s">
        <v>1185</v>
      </c>
      <c r="K21340" s="3" t="s">
        <v>24</v>
      </c>
      <c r="L21340" s="3">
        <v>24.0</v>
      </c>
      <c r="M21340" s="3" t="s">
        <v>30</v>
      </c>
      <c r="N21340" s="3" t="s">
        <v>18815</v>
      </c>
      <c r="O21340" s="3" t="s">
        <v>2891</v>
      </c>
      <c r="P21340" s="4">
        <v>22088.0</v>
      </c>
      <c r="Q21340" s="3" t="s">
        <v>1605</v>
      </c>
      <c r="S21340" s="3" t="s">
        <v>34</v>
      </c>
    </row>
    <row r="21341">
      <c r="A21341" s="2">
        <v>42318.71493055556</v>
      </c>
      <c r="B21341" s="3">
        <v>4.0</v>
      </c>
      <c r="C21341" s="3" t="s">
        <v>18475</v>
      </c>
      <c r="F21341" s="3">
        <v>10.0</v>
      </c>
      <c r="G21341" s="3">
        <v>5.0</v>
      </c>
      <c r="H21341" s="3" t="s">
        <v>18796</v>
      </c>
      <c r="I21341" s="3" t="s">
        <v>18797</v>
      </c>
      <c r="J21341" s="3" t="s">
        <v>1185</v>
      </c>
      <c r="K21341" s="3" t="s">
        <v>24</v>
      </c>
      <c r="L21341" s="3">
        <v>25.0</v>
      </c>
      <c r="M21341" s="3" t="s">
        <v>25</v>
      </c>
      <c r="N21341" s="3" t="s">
        <v>1535</v>
      </c>
      <c r="O21341" s="3" t="s">
        <v>344</v>
      </c>
      <c r="P21341" s="4">
        <v>22495.0</v>
      </c>
      <c r="Q21341" s="3" t="s">
        <v>105</v>
      </c>
      <c r="S21341" s="3" t="s">
        <v>34</v>
      </c>
    </row>
    <row r="21342">
      <c r="A21342" s="2">
        <v>42318.71493055556</v>
      </c>
      <c r="B21342" s="3">
        <v>4.0</v>
      </c>
      <c r="C21342" s="3" t="s">
        <v>18475</v>
      </c>
      <c r="F21342" s="3">
        <v>10.0</v>
      </c>
      <c r="G21342" s="3">
        <v>5.0</v>
      </c>
      <c r="H21342" s="3" t="s">
        <v>18796</v>
      </c>
      <c r="I21342" s="3" t="s">
        <v>18797</v>
      </c>
      <c r="J21342" s="3" t="s">
        <v>1185</v>
      </c>
      <c r="K21342" s="3" t="s">
        <v>24</v>
      </c>
      <c r="L21342" s="3">
        <v>26.0</v>
      </c>
      <c r="M21342" s="3" t="s">
        <v>30</v>
      </c>
      <c r="N21342" s="3" t="s">
        <v>18816</v>
      </c>
      <c r="O21342" s="3" t="s">
        <v>1893</v>
      </c>
      <c r="P21342" s="4">
        <v>23583.0</v>
      </c>
      <c r="Q21342" s="3" t="s">
        <v>110</v>
      </c>
      <c r="S21342" s="3" t="s">
        <v>34</v>
      </c>
    </row>
    <row r="21343">
      <c r="A21343" s="2">
        <v>42318.71493055556</v>
      </c>
      <c r="B21343" s="3">
        <v>4.0</v>
      </c>
      <c r="C21343" s="3" t="s">
        <v>18475</v>
      </c>
      <c r="F21343" s="3">
        <v>10.0</v>
      </c>
      <c r="G21343" s="3">
        <v>5.0</v>
      </c>
      <c r="H21343" s="3" t="s">
        <v>18796</v>
      </c>
      <c r="I21343" s="3" t="s">
        <v>18797</v>
      </c>
      <c r="J21343" s="3" t="s">
        <v>1185</v>
      </c>
      <c r="K21343" s="3" t="s">
        <v>24</v>
      </c>
      <c r="L21343" s="3">
        <v>27.0</v>
      </c>
      <c r="M21343" s="3" t="s">
        <v>25</v>
      </c>
      <c r="N21343" s="3" t="s">
        <v>18817</v>
      </c>
      <c r="O21343" s="3" t="s">
        <v>69</v>
      </c>
      <c r="P21343" s="4">
        <v>22168.0</v>
      </c>
      <c r="Q21343" s="3" t="s">
        <v>72</v>
      </c>
      <c r="S21343" s="3" t="s">
        <v>34</v>
      </c>
    </row>
    <row r="21344">
      <c r="A21344" s="2">
        <v>42318.71493055556</v>
      </c>
      <c r="B21344" s="3">
        <v>4.0</v>
      </c>
      <c r="C21344" s="3" t="s">
        <v>18475</v>
      </c>
      <c r="F21344" s="3">
        <v>10.0</v>
      </c>
      <c r="G21344" s="3">
        <v>5.0</v>
      </c>
      <c r="H21344" s="3" t="s">
        <v>18796</v>
      </c>
      <c r="I21344" s="3" t="s">
        <v>18797</v>
      </c>
      <c r="J21344" s="3" t="s">
        <v>1185</v>
      </c>
      <c r="K21344" s="3" t="s">
        <v>24</v>
      </c>
      <c r="L21344" s="3">
        <v>28.0</v>
      </c>
      <c r="M21344" s="3" t="s">
        <v>30</v>
      </c>
      <c r="N21344" s="3" t="s">
        <v>18805</v>
      </c>
      <c r="O21344" s="3" t="s">
        <v>18818</v>
      </c>
      <c r="P21344" s="4">
        <v>18321.0</v>
      </c>
      <c r="Q21344" s="3" t="s">
        <v>113</v>
      </c>
      <c r="S21344" s="3" t="s">
        <v>34</v>
      </c>
    </row>
    <row r="21345">
      <c r="A21345" s="2">
        <v>42318.71493055556</v>
      </c>
      <c r="B21345" s="3">
        <v>4.0</v>
      </c>
      <c r="C21345" s="3" t="s">
        <v>18475</v>
      </c>
      <c r="F21345" s="3">
        <v>10.0</v>
      </c>
      <c r="G21345" s="3">
        <v>5.0</v>
      </c>
      <c r="H21345" s="3" t="s">
        <v>18796</v>
      </c>
      <c r="I21345" s="3" t="s">
        <v>18797</v>
      </c>
      <c r="J21345" s="3" t="s">
        <v>1185</v>
      </c>
      <c r="K21345" s="3" t="s">
        <v>24</v>
      </c>
      <c r="L21345" s="3">
        <v>29.0</v>
      </c>
      <c r="M21345" s="3" t="s">
        <v>25</v>
      </c>
      <c r="N21345" s="3" t="s">
        <v>18819</v>
      </c>
      <c r="O21345" s="3" t="s">
        <v>95</v>
      </c>
      <c r="P21345" s="4">
        <v>22086.0</v>
      </c>
      <c r="Q21345" s="3" t="s">
        <v>132</v>
      </c>
      <c r="S21345" s="3" t="s">
        <v>34</v>
      </c>
    </row>
    <row r="21346">
      <c r="A21346" s="2">
        <v>42318.71493055556</v>
      </c>
      <c r="B21346" s="3">
        <v>4.0</v>
      </c>
      <c r="C21346" s="3" t="s">
        <v>18475</v>
      </c>
      <c r="F21346" s="3">
        <v>10.0</v>
      </c>
      <c r="G21346" s="3">
        <v>5.0</v>
      </c>
      <c r="H21346" s="3" t="s">
        <v>18796</v>
      </c>
      <c r="I21346" s="3" t="s">
        <v>18797</v>
      </c>
      <c r="J21346" s="3" t="s">
        <v>1185</v>
      </c>
      <c r="K21346" s="3" t="s">
        <v>24</v>
      </c>
      <c r="L21346" s="3">
        <v>30.0</v>
      </c>
      <c r="M21346" s="3" t="s">
        <v>30</v>
      </c>
      <c r="N21346" s="3" t="s">
        <v>18820</v>
      </c>
      <c r="O21346" s="3" t="s">
        <v>722</v>
      </c>
      <c r="P21346" s="4">
        <v>20694.0</v>
      </c>
      <c r="Q21346" s="3" t="s">
        <v>40</v>
      </c>
      <c r="S21346" s="3" t="s">
        <v>34</v>
      </c>
    </row>
    <row r="21347">
      <c r="A21347" s="2">
        <v>42318.71493055556</v>
      </c>
      <c r="B21347" s="3">
        <v>4.0</v>
      </c>
      <c r="C21347" s="3" t="s">
        <v>18475</v>
      </c>
      <c r="F21347" s="3">
        <v>10.0</v>
      </c>
      <c r="G21347" s="3">
        <v>5.0</v>
      </c>
      <c r="H21347" s="3" t="s">
        <v>18796</v>
      </c>
      <c r="I21347" s="3" t="s">
        <v>18797</v>
      </c>
      <c r="J21347" s="3" t="s">
        <v>1185</v>
      </c>
      <c r="K21347" s="3" t="s">
        <v>24</v>
      </c>
      <c r="L21347" s="3">
        <v>31.0</v>
      </c>
      <c r="M21347" s="3" t="s">
        <v>25</v>
      </c>
      <c r="N21347" s="3" t="s">
        <v>18562</v>
      </c>
      <c r="O21347" s="3" t="s">
        <v>4448</v>
      </c>
      <c r="P21347" s="4">
        <v>35202.0</v>
      </c>
      <c r="Q21347" s="3" t="s">
        <v>191</v>
      </c>
      <c r="S21347" s="3" t="s">
        <v>34</v>
      </c>
    </row>
    <row r="21348">
      <c r="A21348" s="2">
        <v>42318.71493055556</v>
      </c>
      <c r="B21348" s="3">
        <v>4.0</v>
      </c>
      <c r="C21348" s="3" t="s">
        <v>18475</v>
      </c>
      <c r="F21348" s="3">
        <v>10.0</v>
      </c>
      <c r="G21348" s="3">
        <v>5.0</v>
      </c>
      <c r="H21348" s="3" t="s">
        <v>18796</v>
      </c>
      <c r="I21348" s="3" t="s">
        <v>18797</v>
      </c>
      <c r="J21348" s="3" t="s">
        <v>1185</v>
      </c>
      <c r="K21348" s="3" t="s">
        <v>24</v>
      </c>
      <c r="L21348" s="3">
        <v>32.0</v>
      </c>
      <c r="M21348" s="3" t="s">
        <v>30</v>
      </c>
      <c r="N21348" s="3" t="s">
        <v>2927</v>
      </c>
      <c r="O21348" s="3" t="s">
        <v>18821</v>
      </c>
      <c r="P21348" s="4">
        <v>27315.0</v>
      </c>
      <c r="Q21348" s="3" t="s">
        <v>40</v>
      </c>
      <c r="S21348" s="3" t="s">
        <v>34</v>
      </c>
    </row>
    <row r="21349">
      <c r="A21349" s="2">
        <v>42318.71493055556</v>
      </c>
      <c r="B21349" s="3">
        <v>4.0</v>
      </c>
      <c r="C21349" s="3" t="s">
        <v>18475</v>
      </c>
      <c r="F21349" s="3">
        <v>10.0</v>
      </c>
      <c r="G21349" s="3">
        <v>5.0</v>
      </c>
      <c r="H21349" s="3" t="s">
        <v>18796</v>
      </c>
      <c r="I21349" s="3" t="s">
        <v>18797</v>
      </c>
      <c r="J21349" s="3" t="s">
        <v>1185</v>
      </c>
      <c r="K21349" s="3" t="s">
        <v>24</v>
      </c>
      <c r="L21349" s="3">
        <v>33.0</v>
      </c>
      <c r="M21349" s="3" t="s">
        <v>25</v>
      </c>
      <c r="N21349" s="3" t="s">
        <v>18822</v>
      </c>
      <c r="O21349" s="3" t="s">
        <v>377</v>
      </c>
      <c r="P21349" s="4">
        <v>18916.0</v>
      </c>
      <c r="Q21349" s="3" t="s">
        <v>86</v>
      </c>
      <c r="S21349" s="3" t="s">
        <v>34</v>
      </c>
    </row>
    <row r="21350">
      <c r="A21350" s="2">
        <v>42318.71493055556</v>
      </c>
      <c r="B21350" s="3">
        <v>4.0</v>
      </c>
      <c r="C21350" s="3" t="s">
        <v>18475</v>
      </c>
      <c r="F21350" s="3">
        <v>10.0</v>
      </c>
      <c r="G21350" s="3">
        <v>5.0</v>
      </c>
      <c r="H21350" s="3" t="s">
        <v>18796</v>
      </c>
      <c r="I21350" s="3" t="s">
        <v>18797</v>
      </c>
      <c r="J21350" s="3" t="s">
        <v>1185</v>
      </c>
      <c r="K21350" s="3" t="s">
        <v>24</v>
      </c>
      <c r="L21350" s="3">
        <v>34.0</v>
      </c>
      <c r="M21350" s="3" t="s">
        <v>30</v>
      </c>
      <c r="N21350" s="3" t="s">
        <v>18823</v>
      </c>
      <c r="O21350" s="3" t="s">
        <v>18824</v>
      </c>
      <c r="P21350" s="4">
        <v>30065.0</v>
      </c>
      <c r="Q21350" s="3" t="s">
        <v>40</v>
      </c>
      <c r="S21350" s="3" t="s">
        <v>34</v>
      </c>
    </row>
    <row r="21351">
      <c r="A21351" s="2">
        <v>42318.71493055556</v>
      </c>
      <c r="B21351" s="3">
        <v>4.0</v>
      </c>
      <c r="C21351" s="3" t="s">
        <v>18475</v>
      </c>
      <c r="F21351" s="3">
        <v>10.0</v>
      </c>
      <c r="G21351" s="3">
        <v>5.0</v>
      </c>
      <c r="H21351" s="3" t="s">
        <v>18796</v>
      </c>
      <c r="I21351" s="3" t="s">
        <v>18797</v>
      </c>
      <c r="J21351" s="3" t="s">
        <v>1185</v>
      </c>
      <c r="K21351" s="3" t="s">
        <v>24</v>
      </c>
      <c r="L21351" s="3">
        <v>35.0</v>
      </c>
      <c r="M21351" s="3" t="s">
        <v>25</v>
      </c>
      <c r="N21351" s="3" t="s">
        <v>18737</v>
      </c>
      <c r="O21351" s="3" t="s">
        <v>1016</v>
      </c>
      <c r="P21351" s="4">
        <v>31454.0</v>
      </c>
      <c r="Q21351" s="3" t="s">
        <v>372</v>
      </c>
      <c r="S21351" s="3" t="s">
        <v>34</v>
      </c>
    </row>
    <row r="21352">
      <c r="A21352" s="2">
        <v>42318.71493055556</v>
      </c>
      <c r="B21352" s="3">
        <v>4.0</v>
      </c>
      <c r="C21352" s="3" t="s">
        <v>18475</v>
      </c>
      <c r="F21352" s="3">
        <v>10.0</v>
      </c>
      <c r="G21352" s="3">
        <v>5.0</v>
      </c>
      <c r="H21352" s="3" t="s">
        <v>18796</v>
      </c>
      <c r="I21352" s="3" t="s">
        <v>18797</v>
      </c>
      <c r="J21352" s="3" t="s">
        <v>1185</v>
      </c>
      <c r="K21352" s="3" t="s">
        <v>24</v>
      </c>
      <c r="L21352" s="3">
        <v>36.0</v>
      </c>
      <c r="M21352" s="3" t="s">
        <v>30</v>
      </c>
      <c r="N21352" s="3" t="s">
        <v>18802</v>
      </c>
      <c r="O21352" s="3" t="s">
        <v>1514</v>
      </c>
      <c r="P21352" s="4">
        <v>35145.0</v>
      </c>
      <c r="Q21352" s="3" t="s">
        <v>132</v>
      </c>
      <c r="S21352" s="3" t="s">
        <v>34</v>
      </c>
    </row>
    <row r="21353">
      <c r="A21353" s="2">
        <v>42318.71493055556</v>
      </c>
      <c r="B21353" s="3">
        <v>4.0</v>
      </c>
      <c r="C21353" s="3" t="s">
        <v>18475</v>
      </c>
      <c r="F21353" s="3">
        <v>10.0</v>
      </c>
      <c r="G21353" s="3">
        <v>5.0</v>
      </c>
      <c r="H21353" s="3" t="s">
        <v>18796</v>
      </c>
      <c r="I21353" s="3" t="s">
        <v>18797</v>
      </c>
      <c r="J21353" s="3" t="s">
        <v>1185</v>
      </c>
      <c r="K21353" s="3" t="s">
        <v>24</v>
      </c>
      <c r="L21353" s="3">
        <v>37.0</v>
      </c>
      <c r="M21353" s="3" t="s">
        <v>25</v>
      </c>
      <c r="N21353" s="3" t="s">
        <v>2066</v>
      </c>
      <c r="O21353" s="3" t="s">
        <v>536</v>
      </c>
      <c r="P21353" s="4">
        <v>17973.0</v>
      </c>
      <c r="Q21353" s="3" t="s">
        <v>113</v>
      </c>
      <c r="S21353" s="3" t="s">
        <v>34</v>
      </c>
    </row>
    <row r="21354">
      <c r="A21354" s="2">
        <v>42318.71493055556</v>
      </c>
      <c r="B21354" s="3">
        <v>4.0</v>
      </c>
      <c r="C21354" s="3" t="s">
        <v>18475</v>
      </c>
      <c r="F21354" s="3">
        <v>10.0</v>
      </c>
      <c r="G21354" s="3">
        <v>5.0</v>
      </c>
      <c r="H21354" s="3" t="s">
        <v>18796</v>
      </c>
      <c r="I21354" s="3" t="s">
        <v>18797</v>
      </c>
      <c r="J21354" s="3" t="s">
        <v>1185</v>
      </c>
      <c r="K21354" s="3" t="s">
        <v>24</v>
      </c>
      <c r="L21354" s="3">
        <v>38.0</v>
      </c>
      <c r="M21354" s="3" t="s">
        <v>30</v>
      </c>
      <c r="N21354" s="3" t="s">
        <v>18722</v>
      </c>
      <c r="O21354" s="3" t="s">
        <v>946</v>
      </c>
      <c r="P21354" s="4">
        <v>30964.0</v>
      </c>
      <c r="Q21354" s="3" t="s">
        <v>132</v>
      </c>
      <c r="S21354" s="3" t="s">
        <v>34</v>
      </c>
    </row>
    <row r="21355">
      <c r="A21355" s="2">
        <v>42318.71493055556</v>
      </c>
      <c r="B21355" s="3">
        <v>4.0</v>
      </c>
      <c r="C21355" s="3" t="s">
        <v>18475</v>
      </c>
      <c r="F21355" s="3">
        <v>10.0</v>
      </c>
      <c r="G21355" s="3">
        <v>5.0</v>
      </c>
      <c r="H21355" s="3" t="s">
        <v>18796</v>
      </c>
      <c r="I21355" s="3" t="s">
        <v>18797</v>
      </c>
      <c r="J21355" s="3" t="s">
        <v>1185</v>
      </c>
      <c r="K21355" s="3" t="s">
        <v>24</v>
      </c>
      <c r="L21355" s="3">
        <v>39.0</v>
      </c>
      <c r="M21355" s="3" t="s">
        <v>25</v>
      </c>
      <c r="N21355" s="3" t="s">
        <v>18825</v>
      </c>
      <c r="O21355" s="3" t="s">
        <v>196</v>
      </c>
      <c r="P21355" s="4">
        <v>18125.0</v>
      </c>
      <c r="Q21355" s="3" t="s">
        <v>86</v>
      </c>
      <c r="S21355" s="3" t="s">
        <v>34</v>
      </c>
    </row>
    <row r="21356">
      <c r="A21356" s="2">
        <v>42318.71493055556</v>
      </c>
      <c r="B21356" s="3">
        <v>4.0</v>
      </c>
      <c r="C21356" s="3" t="s">
        <v>18475</v>
      </c>
      <c r="F21356" s="3">
        <v>10.0</v>
      </c>
      <c r="G21356" s="3">
        <v>5.0</v>
      </c>
      <c r="H21356" s="3" t="s">
        <v>18796</v>
      </c>
      <c r="I21356" s="3" t="s">
        <v>18797</v>
      </c>
      <c r="J21356" s="3" t="s">
        <v>1185</v>
      </c>
      <c r="K21356" s="3" t="s">
        <v>24</v>
      </c>
      <c r="L21356" s="3">
        <v>40.0</v>
      </c>
      <c r="M21356" s="3" t="s">
        <v>30</v>
      </c>
      <c r="N21356" s="3" t="s">
        <v>1000</v>
      </c>
      <c r="O21356" s="3" t="s">
        <v>368</v>
      </c>
      <c r="P21356" s="4">
        <v>21879.0</v>
      </c>
      <c r="Q21356" s="3" t="s">
        <v>40</v>
      </c>
      <c r="S21356" s="3" t="s">
        <v>34</v>
      </c>
    </row>
    <row r="21357">
      <c r="A21357" s="2">
        <v>42318.71493055556</v>
      </c>
      <c r="B21357" s="3">
        <v>4.0</v>
      </c>
      <c r="C21357" s="3" t="s">
        <v>18475</v>
      </c>
      <c r="F21357" s="3">
        <v>10.0</v>
      </c>
      <c r="G21357" s="3">
        <v>5.0</v>
      </c>
      <c r="H21357" s="3" t="s">
        <v>18796</v>
      </c>
      <c r="I21357" s="3" t="s">
        <v>18797</v>
      </c>
      <c r="J21357" s="3" t="s">
        <v>1185</v>
      </c>
      <c r="K21357" s="3" t="s">
        <v>24</v>
      </c>
      <c r="L21357" s="3">
        <v>41.0</v>
      </c>
      <c r="M21357" s="3" t="s">
        <v>25</v>
      </c>
      <c r="N21357" s="3" t="s">
        <v>18589</v>
      </c>
      <c r="O21357" s="3" t="s">
        <v>1234</v>
      </c>
      <c r="P21357" s="4">
        <v>26541.0</v>
      </c>
      <c r="Q21357" s="3" t="s">
        <v>372</v>
      </c>
      <c r="S21357" s="3" t="s">
        <v>34</v>
      </c>
    </row>
    <row r="21358">
      <c r="A21358" s="2">
        <v>42318.71493055556</v>
      </c>
      <c r="B21358" s="3">
        <v>4.0</v>
      </c>
      <c r="C21358" s="3" t="s">
        <v>18475</v>
      </c>
      <c r="F21358" s="3">
        <v>10.0</v>
      </c>
      <c r="G21358" s="3">
        <v>5.0</v>
      </c>
      <c r="H21358" s="3" t="s">
        <v>18796</v>
      </c>
      <c r="I21358" s="3" t="s">
        <v>18797</v>
      </c>
      <c r="J21358" s="3" t="s">
        <v>1185</v>
      </c>
      <c r="K21358" s="3" t="s">
        <v>24</v>
      </c>
      <c r="L21358" s="3">
        <v>42.0</v>
      </c>
      <c r="M21358" s="3" t="s">
        <v>30</v>
      </c>
      <c r="N21358" s="3" t="s">
        <v>11586</v>
      </c>
      <c r="O21358" s="3" t="s">
        <v>1307</v>
      </c>
      <c r="P21358" s="4">
        <v>29332.0</v>
      </c>
      <c r="Q21358" s="3" t="s">
        <v>40</v>
      </c>
      <c r="S21358" s="3" t="s">
        <v>34</v>
      </c>
    </row>
    <row r="21359">
      <c r="A21359" s="2">
        <v>42318.71493055556</v>
      </c>
      <c r="B21359" s="3">
        <v>4.0</v>
      </c>
      <c r="C21359" s="3" t="s">
        <v>18475</v>
      </c>
      <c r="F21359" s="3">
        <v>10.0</v>
      </c>
      <c r="G21359" s="3">
        <v>5.0</v>
      </c>
      <c r="H21359" s="3" t="s">
        <v>18796</v>
      </c>
      <c r="I21359" s="3" t="s">
        <v>18797</v>
      </c>
      <c r="J21359" s="3" t="s">
        <v>1185</v>
      </c>
      <c r="K21359" s="3" t="s">
        <v>24</v>
      </c>
      <c r="L21359" s="3">
        <v>43.0</v>
      </c>
      <c r="M21359" s="3" t="s">
        <v>25</v>
      </c>
      <c r="N21359" s="3" t="s">
        <v>5801</v>
      </c>
      <c r="O21359" s="3" t="s">
        <v>1643</v>
      </c>
      <c r="P21359" s="4">
        <v>16053.0</v>
      </c>
      <c r="Q21359" s="3" t="s">
        <v>105</v>
      </c>
      <c r="S21359" s="3" t="s">
        <v>34</v>
      </c>
    </row>
    <row r="21360">
      <c r="A21360" s="2">
        <v>42318.71493055556</v>
      </c>
      <c r="B21360" s="3">
        <v>4.0</v>
      </c>
      <c r="C21360" s="3" t="s">
        <v>18475</v>
      </c>
      <c r="F21360" s="3">
        <v>10.0</v>
      </c>
      <c r="G21360" s="3">
        <v>5.0</v>
      </c>
      <c r="H21360" s="3" t="s">
        <v>18796</v>
      </c>
      <c r="I21360" s="3" t="s">
        <v>18797</v>
      </c>
      <c r="J21360" s="3" t="s">
        <v>1185</v>
      </c>
      <c r="K21360" s="3" t="s">
        <v>24</v>
      </c>
      <c r="L21360" s="3">
        <v>44.0</v>
      </c>
      <c r="M21360" s="3" t="s">
        <v>30</v>
      </c>
      <c r="N21360" s="3" t="s">
        <v>18826</v>
      </c>
      <c r="O21360" s="3" t="s">
        <v>18827</v>
      </c>
      <c r="P21360" s="4">
        <v>20130.0</v>
      </c>
      <c r="Q21360" s="3" t="s">
        <v>105</v>
      </c>
      <c r="S21360" s="3" t="s">
        <v>34</v>
      </c>
    </row>
    <row r="21361">
      <c r="A21361" s="2">
        <v>42318.71493055556</v>
      </c>
      <c r="B21361" s="3">
        <v>4.0</v>
      </c>
      <c r="C21361" s="3" t="s">
        <v>18475</v>
      </c>
      <c r="F21361" s="3">
        <v>10.0</v>
      </c>
      <c r="G21361" s="3">
        <v>5.0</v>
      </c>
      <c r="H21361" s="3" t="s">
        <v>18796</v>
      </c>
      <c r="I21361" s="3" t="s">
        <v>18797</v>
      </c>
      <c r="J21361" s="3" t="s">
        <v>1185</v>
      </c>
      <c r="K21361" s="3" t="s">
        <v>24</v>
      </c>
      <c r="L21361" s="3">
        <v>45.0</v>
      </c>
      <c r="M21361" s="3" t="s">
        <v>25</v>
      </c>
      <c r="N21361" s="3" t="s">
        <v>18810</v>
      </c>
      <c r="O21361" s="3" t="s">
        <v>18828</v>
      </c>
      <c r="P21361" s="4">
        <v>18986.0</v>
      </c>
      <c r="Q21361" s="3" t="s">
        <v>43</v>
      </c>
      <c r="S21361" s="3" t="s">
        <v>34</v>
      </c>
    </row>
    <row r="21362">
      <c r="A21362" s="2">
        <v>42318.71493055556</v>
      </c>
      <c r="B21362" s="3">
        <v>4.0</v>
      </c>
      <c r="C21362" s="3" t="s">
        <v>18475</v>
      </c>
      <c r="F21362" s="3">
        <v>10.0</v>
      </c>
      <c r="G21362" s="3">
        <v>5.0</v>
      </c>
      <c r="H21362" s="3" t="s">
        <v>18796</v>
      </c>
      <c r="I21362" s="3" t="s">
        <v>18797</v>
      </c>
      <c r="J21362" s="3" t="s">
        <v>1185</v>
      </c>
      <c r="K21362" s="3" t="s">
        <v>24</v>
      </c>
      <c r="L21362" s="3">
        <v>46.0</v>
      </c>
      <c r="M21362" s="3" t="s">
        <v>30</v>
      </c>
      <c r="N21362" s="3" t="s">
        <v>18829</v>
      </c>
      <c r="O21362" s="3" t="s">
        <v>2097</v>
      </c>
      <c r="P21362" s="4">
        <v>12326.0</v>
      </c>
      <c r="Q21362" s="3" t="s">
        <v>105</v>
      </c>
      <c r="S21362" s="3" t="s">
        <v>34</v>
      </c>
    </row>
    <row r="21363">
      <c r="A21363" s="2">
        <v>42318.71493055556</v>
      </c>
      <c r="B21363" s="3">
        <v>4.0</v>
      </c>
      <c r="C21363" s="3" t="s">
        <v>18475</v>
      </c>
      <c r="F21363" s="3">
        <v>10.0</v>
      </c>
      <c r="G21363" s="3">
        <v>5.0</v>
      </c>
      <c r="H21363" s="3" t="s">
        <v>18796</v>
      </c>
      <c r="I21363" s="3" t="s">
        <v>18797</v>
      </c>
      <c r="J21363" s="3" t="s">
        <v>1185</v>
      </c>
      <c r="K21363" s="3" t="s">
        <v>24</v>
      </c>
      <c r="L21363" s="3">
        <v>47.0</v>
      </c>
      <c r="M21363" s="3" t="s">
        <v>25</v>
      </c>
      <c r="N21363" s="3" t="s">
        <v>1737</v>
      </c>
      <c r="O21363" s="3" t="s">
        <v>421</v>
      </c>
      <c r="P21363" s="4">
        <v>29046.0</v>
      </c>
      <c r="Q21363" s="3" t="s">
        <v>40</v>
      </c>
      <c r="S21363" s="3" t="s">
        <v>34</v>
      </c>
    </row>
    <row r="21364">
      <c r="A21364" s="2">
        <v>42318.71493055556</v>
      </c>
      <c r="B21364" s="3">
        <v>4.0</v>
      </c>
      <c r="C21364" s="3" t="s">
        <v>18475</v>
      </c>
      <c r="F21364" s="3">
        <v>11.0</v>
      </c>
      <c r="G21364" s="3">
        <v>6.0</v>
      </c>
      <c r="H21364" s="3" t="s">
        <v>18830</v>
      </c>
      <c r="I21364" s="3" t="s">
        <v>18831</v>
      </c>
      <c r="J21364" s="3" t="s">
        <v>6913</v>
      </c>
      <c r="K21364" s="3" t="s">
        <v>272</v>
      </c>
      <c r="L21364" s="3">
        <v>1.0</v>
      </c>
      <c r="M21364" s="3" t="s">
        <v>25</v>
      </c>
      <c r="N21364" s="3" t="s">
        <v>1737</v>
      </c>
      <c r="O21364" s="3" t="s">
        <v>297</v>
      </c>
      <c r="P21364" s="4">
        <v>28216.0</v>
      </c>
      <c r="Q21364" s="3" t="s">
        <v>169</v>
      </c>
      <c r="R21364" s="3" t="s">
        <v>1030</v>
      </c>
      <c r="S21364" s="3" t="s">
        <v>34</v>
      </c>
    </row>
    <row r="21365">
      <c r="A21365" s="2">
        <v>42318.71493055556</v>
      </c>
      <c r="B21365" s="3">
        <v>4.0</v>
      </c>
      <c r="C21365" s="3" t="s">
        <v>18475</v>
      </c>
      <c r="F21365" s="3">
        <v>11.0</v>
      </c>
      <c r="G21365" s="3">
        <v>6.0</v>
      </c>
      <c r="H21365" s="3" t="s">
        <v>18830</v>
      </c>
      <c r="I21365" s="3" t="s">
        <v>18831</v>
      </c>
      <c r="J21365" s="3" t="s">
        <v>6913</v>
      </c>
      <c r="K21365" s="3" t="s">
        <v>24</v>
      </c>
      <c r="L21365" s="3">
        <v>2.0</v>
      </c>
      <c r="M21365" s="3" t="s">
        <v>30</v>
      </c>
      <c r="N21365" s="3" t="s">
        <v>18832</v>
      </c>
      <c r="O21365" s="3" t="s">
        <v>18833</v>
      </c>
      <c r="P21365" s="4">
        <v>24218.0</v>
      </c>
      <c r="Q21365" s="3" t="s">
        <v>1955</v>
      </c>
      <c r="S21365" s="3" t="s">
        <v>34</v>
      </c>
    </row>
    <row r="21366">
      <c r="A21366" s="2">
        <v>42318.71493055556</v>
      </c>
      <c r="B21366" s="3">
        <v>4.0</v>
      </c>
      <c r="C21366" s="3" t="s">
        <v>18475</v>
      </c>
      <c r="F21366" s="3">
        <v>11.0</v>
      </c>
      <c r="G21366" s="3">
        <v>6.0</v>
      </c>
      <c r="H21366" s="3" t="s">
        <v>18830</v>
      </c>
      <c r="I21366" s="3" t="s">
        <v>18831</v>
      </c>
      <c r="J21366" s="3" t="s">
        <v>6913</v>
      </c>
      <c r="K21366" s="3" t="s">
        <v>24</v>
      </c>
      <c r="L21366" s="3">
        <v>3.0</v>
      </c>
      <c r="M21366" s="3" t="s">
        <v>25</v>
      </c>
      <c r="N21366" s="3" t="s">
        <v>18834</v>
      </c>
      <c r="O21366" s="3" t="s">
        <v>240</v>
      </c>
      <c r="P21366" s="4">
        <v>14747.0</v>
      </c>
      <c r="Q21366" s="3" t="s">
        <v>33</v>
      </c>
      <c r="S21366" s="3" t="s">
        <v>29</v>
      </c>
    </row>
    <row r="21367">
      <c r="A21367" s="2">
        <v>42318.71493055556</v>
      </c>
      <c r="B21367" s="3">
        <v>4.0</v>
      </c>
      <c r="C21367" s="3" t="s">
        <v>18475</v>
      </c>
      <c r="F21367" s="3">
        <v>11.0</v>
      </c>
      <c r="G21367" s="3">
        <v>6.0</v>
      </c>
      <c r="H21367" s="3" t="s">
        <v>18830</v>
      </c>
      <c r="I21367" s="3" t="s">
        <v>18831</v>
      </c>
      <c r="J21367" s="3" t="s">
        <v>6913</v>
      </c>
      <c r="K21367" s="3" t="s">
        <v>24</v>
      </c>
      <c r="L21367" s="3">
        <v>4.0</v>
      </c>
      <c r="M21367" s="3" t="s">
        <v>30</v>
      </c>
      <c r="N21367" s="3" t="s">
        <v>18835</v>
      </c>
      <c r="O21367" s="3" t="s">
        <v>3401</v>
      </c>
      <c r="P21367" s="4">
        <v>20857.0</v>
      </c>
      <c r="Q21367" s="3" t="s">
        <v>83</v>
      </c>
      <c r="S21367" s="3" t="s">
        <v>34</v>
      </c>
    </row>
    <row r="21368">
      <c r="A21368" s="2">
        <v>42318.71493055556</v>
      </c>
      <c r="B21368" s="3">
        <v>4.0</v>
      </c>
      <c r="C21368" s="3" t="s">
        <v>18475</v>
      </c>
      <c r="F21368" s="3">
        <v>11.0</v>
      </c>
      <c r="G21368" s="3">
        <v>6.0</v>
      </c>
      <c r="H21368" s="3" t="s">
        <v>18830</v>
      </c>
      <c r="I21368" s="3" t="s">
        <v>18831</v>
      </c>
      <c r="J21368" s="3" t="s">
        <v>6913</v>
      </c>
      <c r="K21368" s="3" t="s">
        <v>24</v>
      </c>
      <c r="L21368" s="3">
        <v>5.0</v>
      </c>
      <c r="M21368" s="3" t="s">
        <v>25</v>
      </c>
      <c r="N21368" s="3" t="s">
        <v>11659</v>
      </c>
      <c r="O21368" s="3" t="s">
        <v>18836</v>
      </c>
      <c r="P21368" s="4">
        <v>20692.0</v>
      </c>
      <c r="Q21368" s="3" t="s">
        <v>105</v>
      </c>
      <c r="S21368" s="3" t="s">
        <v>34</v>
      </c>
    </row>
    <row r="21369">
      <c r="A21369" s="2">
        <v>42318.71493055556</v>
      </c>
      <c r="B21369" s="3">
        <v>4.0</v>
      </c>
      <c r="C21369" s="3" t="s">
        <v>18475</v>
      </c>
      <c r="F21369" s="3">
        <v>11.0</v>
      </c>
      <c r="G21369" s="3">
        <v>6.0</v>
      </c>
      <c r="H21369" s="3" t="s">
        <v>18830</v>
      </c>
      <c r="I21369" s="3" t="s">
        <v>18831</v>
      </c>
      <c r="J21369" s="3" t="s">
        <v>6913</v>
      </c>
      <c r="K21369" s="3" t="s">
        <v>24</v>
      </c>
      <c r="L21369" s="3">
        <v>6.0</v>
      </c>
      <c r="M21369" s="3" t="s">
        <v>30</v>
      </c>
      <c r="N21369" s="3" t="s">
        <v>18837</v>
      </c>
      <c r="O21369" s="3" t="s">
        <v>2114</v>
      </c>
      <c r="P21369" s="4">
        <v>21407.0</v>
      </c>
      <c r="Q21369" s="3" t="s">
        <v>83</v>
      </c>
      <c r="S21369" s="3" t="s">
        <v>34</v>
      </c>
    </row>
    <row r="21370">
      <c r="A21370" s="2">
        <v>42318.71493055556</v>
      </c>
      <c r="B21370" s="3">
        <v>4.0</v>
      </c>
      <c r="C21370" s="3" t="s">
        <v>18475</v>
      </c>
      <c r="F21370" s="3">
        <v>11.0</v>
      </c>
      <c r="G21370" s="3">
        <v>6.0</v>
      </c>
      <c r="H21370" s="3" t="s">
        <v>18830</v>
      </c>
      <c r="I21370" s="3" t="s">
        <v>18831</v>
      </c>
      <c r="J21370" s="3" t="s">
        <v>6913</v>
      </c>
      <c r="K21370" s="3" t="s">
        <v>24</v>
      </c>
      <c r="L21370" s="3">
        <v>7.0</v>
      </c>
      <c r="M21370" s="3" t="s">
        <v>25</v>
      </c>
      <c r="N21370" s="3" t="s">
        <v>18649</v>
      </c>
      <c r="O21370" s="3" t="s">
        <v>95</v>
      </c>
      <c r="P21370" s="4">
        <v>17940.0</v>
      </c>
      <c r="Q21370" s="3" t="s">
        <v>72</v>
      </c>
      <c r="S21370" s="3" t="s">
        <v>34</v>
      </c>
    </row>
    <row r="21371">
      <c r="A21371" s="2">
        <v>42318.71493055556</v>
      </c>
      <c r="B21371" s="3">
        <v>4.0</v>
      </c>
      <c r="C21371" s="3" t="s">
        <v>18475</v>
      </c>
      <c r="F21371" s="3">
        <v>11.0</v>
      </c>
      <c r="G21371" s="3">
        <v>6.0</v>
      </c>
      <c r="H21371" s="3" t="s">
        <v>18830</v>
      </c>
      <c r="I21371" s="3" t="s">
        <v>18831</v>
      </c>
      <c r="J21371" s="3" t="s">
        <v>6913</v>
      </c>
      <c r="K21371" s="3" t="s">
        <v>24</v>
      </c>
      <c r="L21371" s="3">
        <v>8.0</v>
      </c>
      <c r="M21371" s="3" t="s">
        <v>30</v>
      </c>
      <c r="N21371" s="3" t="s">
        <v>1742</v>
      </c>
      <c r="O21371" s="3" t="s">
        <v>7964</v>
      </c>
      <c r="P21371" s="4">
        <v>23774.0</v>
      </c>
      <c r="Q21371" s="3" t="s">
        <v>52</v>
      </c>
      <c r="S21371" s="3" t="s">
        <v>34</v>
      </c>
    </row>
    <row r="21372">
      <c r="A21372" s="2">
        <v>42318.71493055556</v>
      </c>
      <c r="B21372" s="3">
        <v>4.0</v>
      </c>
      <c r="C21372" s="3" t="s">
        <v>18475</v>
      </c>
      <c r="F21372" s="3">
        <v>11.0</v>
      </c>
      <c r="G21372" s="3">
        <v>6.0</v>
      </c>
      <c r="H21372" s="3" t="s">
        <v>18830</v>
      </c>
      <c r="I21372" s="3" t="s">
        <v>18831</v>
      </c>
      <c r="J21372" s="3" t="s">
        <v>6913</v>
      </c>
      <c r="K21372" s="3" t="s">
        <v>24</v>
      </c>
      <c r="L21372" s="3">
        <v>9.0</v>
      </c>
      <c r="M21372" s="3" t="s">
        <v>25</v>
      </c>
      <c r="N21372" s="3" t="s">
        <v>18838</v>
      </c>
      <c r="O21372" s="3" t="s">
        <v>18839</v>
      </c>
      <c r="P21372" s="4">
        <v>27711.0</v>
      </c>
      <c r="Q21372" s="3" t="s">
        <v>189</v>
      </c>
      <c r="S21372" s="3" t="s">
        <v>34</v>
      </c>
    </row>
    <row r="21373">
      <c r="A21373" s="2">
        <v>42318.71493055556</v>
      </c>
      <c r="B21373" s="3">
        <v>4.0</v>
      </c>
      <c r="C21373" s="3" t="s">
        <v>18475</v>
      </c>
      <c r="F21373" s="3">
        <v>11.0</v>
      </c>
      <c r="G21373" s="3">
        <v>6.0</v>
      </c>
      <c r="H21373" s="3" t="s">
        <v>18830</v>
      </c>
      <c r="I21373" s="3" t="s">
        <v>18831</v>
      </c>
      <c r="J21373" s="3" t="s">
        <v>6913</v>
      </c>
      <c r="K21373" s="3" t="s">
        <v>24</v>
      </c>
      <c r="L21373" s="3">
        <v>10.0</v>
      </c>
      <c r="M21373" s="3" t="s">
        <v>30</v>
      </c>
      <c r="N21373" s="3" t="s">
        <v>3044</v>
      </c>
      <c r="O21373" s="3" t="s">
        <v>93</v>
      </c>
      <c r="P21373" s="4">
        <v>26503.0</v>
      </c>
      <c r="Q21373" s="3" t="s">
        <v>72</v>
      </c>
      <c r="S21373" s="3" t="s">
        <v>34</v>
      </c>
    </row>
    <row r="21374">
      <c r="A21374" s="2">
        <v>42318.71493055556</v>
      </c>
      <c r="B21374" s="3">
        <v>4.0</v>
      </c>
      <c r="C21374" s="3" t="s">
        <v>18475</v>
      </c>
      <c r="F21374" s="3">
        <v>11.0</v>
      </c>
      <c r="G21374" s="3">
        <v>6.0</v>
      </c>
      <c r="H21374" s="3" t="s">
        <v>18830</v>
      </c>
      <c r="I21374" s="3" t="s">
        <v>18831</v>
      </c>
      <c r="J21374" s="3" t="s">
        <v>6913</v>
      </c>
      <c r="K21374" s="3" t="s">
        <v>24</v>
      </c>
      <c r="L21374" s="3">
        <v>11.0</v>
      </c>
      <c r="M21374" s="3" t="s">
        <v>25</v>
      </c>
      <c r="N21374" s="3" t="s">
        <v>18599</v>
      </c>
      <c r="O21374" s="3" t="s">
        <v>1536</v>
      </c>
      <c r="P21374" s="4">
        <v>19925.0</v>
      </c>
      <c r="Q21374" s="3" t="s">
        <v>380</v>
      </c>
      <c r="S21374" s="3" t="s">
        <v>34</v>
      </c>
    </row>
    <row r="21375">
      <c r="A21375" s="2">
        <v>42318.71493055556</v>
      </c>
      <c r="B21375" s="3">
        <v>4.0</v>
      </c>
      <c r="C21375" s="3" t="s">
        <v>18475</v>
      </c>
      <c r="F21375" s="3">
        <v>11.0</v>
      </c>
      <c r="G21375" s="3">
        <v>6.0</v>
      </c>
      <c r="H21375" s="3" t="s">
        <v>18830</v>
      </c>
      <c r="I21375" s="3" t="s">
        <v>18831</v>
      </c>
      <c r="J21375" s="3" t="s">
        <v>6913</v>
      </c>
      <c r="K21375" s="3" t="s">
        <v>24</v>
      </c>
      <c r="L21375" s="3">
        <v>12.0</v>
      </c>
      <c r="M21375" s="3" t="s">
        <v>30</v>
      </c>
      <c r="N21375" s="3" t="s">
        <v>18840</v>
      </c>
      <c r="O21375" s="3" t="s">
        <v>850</v>
      </c>
      <c r="P21375" s="4">
        <v>28044.0</v>
      </c>
      <c r="Q21375" s="3" t="s">
        <v>83</v>
      </c>
      <c r="S21375" s="3" t="s">
        <v>34</v>
      </c>
    </row>
    <row r="21376">
      <c r="A21376" s="2">
        <v>42318.71493055556</v>
      </c>
      <c r="B21376" s="3">
        <v>4.0</v>
      </c>
      <c r="C21376" s="3" t="s">
        <v>18475</v>
      </c>
      <c r="F21376" s="3">
        <v>11.0</v>
      </c>
      <c r="G21376" s="3">
        <v>6.0</v>
      </c>
      <c r="H21376" s="3" t="s">
        <v>18830</v>
      </c>
      <c r="I21376" s="3" t="s">
        <v>18831</v>
      </c>
      <c r="J21376" s="3" t="s">
        <v>6913</v>
      </c>
      <c r="K21376" s="3" t="s">
        <v>24</v>
      </c>
      <c r="L21376" s="3">
        <v>13.0</v>
      </c>
      <c r="M21376" s="3" t="s">
        <v>25</v>
      </c>
      <c r="N21376" s="3" t="s">
        <v>1737</v>
      </c>
      <c r="O21376" s="3" t="s">
        <v>218</v>
      </c>
      <c r="P21376" s="4">
        <v>29330.0</v>
      </c>
      <c r="Q21376" s="3" t="s">
        <v>40</v>
      </c>
      <c r="S21376" s="3" t="s">
        <v>34</v>
      </c>
    </row>
    <row r="21377">
      <c r="A21377" s="2">
        <v>42318.71493055556</v>
      </c>
      <c r="B21377" s="3">
        <v>4.0</v>
      </c>
      <c r="C21377" s="3" t="s">
        <v>18475</v>
      </c>
      <c r="F21377" s="3">
        <v>11.0</v>
      </c>
      <c r="G21377" s="3">
        <v>6.0</v>
      </c>
      <c r="H21377" s="3" t="s">
        <v>18830</v>
      </c>
      <c r="I21377" s="3" t="s">
        <v>18831</v>
      </c>
      <c r="J21377" s="3" t="s">
        <v>6913</v>
      </c>
      <c r="K21377" s="3" t="s">
        <v>24</v>
      </c>
      <c r="L21377" s="3">
        <v>14.0</v>
      </c>
      <c r="M21377" s="3" t="s">
        <v>30</v>
      </c>
      <c r="N21377" s="3" t="s">
        <v>18841</v>
      </c>
      <c r="O21377" s="3" t="s">
        <v>6020</v>
      </c>
      <c r="P21377" s="4">
        <v>23516.0</v>
      </c>
      <c r="Q21377" s="3" t="s">
        <v>247</v>
      </c>
      <c r="S21377" s="3" t="s">
        <v>34</v>
      </c>
    </row>
    <row r="21378">
      <c r="A21378" s="2">
        <v>42318.71493055556</v>
      </c>
      <c r="B21378" s="3">
        <v>4.0</v>
      </c>
      <c r="C21378" s="3" t="s">
        <v>18475</v>
      </c>
      <c r="F21378" s="3">
        <v>11.0</v>
      </c>
      <c r="G21378" s="3">
        <v>6.0</v>
      </c>
      <c r="H21378" s="3" t="s">
        <v>18830</v>
      </c>
      <c r="I21378" s="3" t="s">
        <v>18831</v>
      </c>
      <c r="J21378" s="3" t="s">
        <v>6913</v>
      </c>
      <c r="K21378" s="3" t="s">
        <v>24</v>
      </c>
      <c r="L21378" s="3">
        <v>15.0</v>
      </c>
      <c r="M21378" s="3" t="s">
        <v>25</v>
      </c>
      <c r="N21378" s="3" t="s">
        <v>1737</v>
      </c>
      <c r="O21378" s="3" t="s">
        <v>495</v>
      </c>
      <c r="P21378" s="4">
        <v>29839.0</v>
      </c>
      <c r="Q21378" s="3" t="s">
        <v>169</v>
      </c>
      <c r="S21378" s="3" t="s">
        <v>34</v>
      </c>
    </row>
    <row r="21379">
      <c r="A21379" s="2">
        <v>42318.71493055556</v>
      </c>
      <c r="B21379" s="3">
        <v>4.0</v>
      </c>
      <c r="C21379" s="3" t="s">
        <v>18475</v>
      </c>
      <c r="F21379" s="3">
        <v>11.0</v>
      </c>
      <c r="G21379" s="3">
        <v>6.0</v>
      </c>
      <c r="H21379" s="3" t="s">
        <v>18830</v>
      </c>
      <c r="I21379" s="3" t="s">
        <v>18831</v>
      </c>
      <c r="J21379" s="3" t="s">
        <v>6913</v>
      </c>
      <c r="K21379" s="3" t="s">
        <v>24</v>
      </c>
      <c r="L21379" s="3">
        <v>16.0</v>
      </c>
      <c r="M21379" s="3" t="s">
        <v>30</v>
      </c>
      <c r="N21379" s="3" t="s">
        <v>18842</v>
      </c>
      <c r="O21379" s="3" t="s">
        <v>885</v>
      </c>
      <c r="P21379" s="4">
        <v>30104.0</v>
      </c>
      <c r="Q21379" s="3" t="s">
        <v>83</v>
      </c>
      <c r="S21379" s="3" t="s">
        <v>34</v>
      </c>
    </row>
    <row r="21380">
      <c r="A21380" s="2">
        <v>42318.71493055556</v>
      </c>
      <c r="B21380" s="3">
        <v>4.0</v>
      </c>
      <c r="C21380" s="3" t="s">
        <v>18475</v>
      </c>
      <c r="F21380" s="3">
        <v>11.0</v>
      </c>
      <c r="G21380" s="3">
        <v>6.0</v>
      </c>
      <c r="H21380" s="3" t="s">
        <v>18830</v>
      </c>
      <c r="I21380" s="3" t="s">
        <v>18831</v>
      </c>
      <c r="J21380" s="3" t="s">
        <v>6913</v>
      </c>
      <c r="K21380" s="3" t="s">
        <v>24</v>
      </c>
      <c r="L21380" s="3">
        <v>17.0</v>
      </c>
      <c r="M21380" s="3" t="s">
        <v>25</v>
      </c>
      <c r="N21380" s="3" t="s">
        <v>2045</v>
      </c>
      <c r="O21380" s="3" t="s">
        <v>18843</v>
      </c>
      <c r="P21380" s="4">
        <v>23057.0</v>
      </c>
      <c r="Q21380" s="3" t="s">
        <v>1159</v>
      </c>
      <c r="S21380" s="3" t="s">
        <v>34</v>
      </c>
    </row>
    <row r="21381">
      <c r="A21381" s="2">
        <v>42318.71493055556</v>
      </c>
      <c r="B21381" s="3">
        <v>4.0</v>
      </c>
      <c r="C21381" s="3" t="s">
        <v>18475</v>
      </c>
      <c r="F21381" s="3">
        <v>11.0</v>
      </c>
      <c r="G21381" s="3">
        <v>6.0</v>
      </c>
      <c r="H21381" s="3" t="s">
        <v>18830</v>
      </c>
      <c r="I21381" s="3" t="s">
        <v>18831</v>
      </c>
      <c r="J21381" s="3" t="s">
        <v>6913</v>
      </c>
      <c r="K21381" s="3" t="s">
        <v>24</v>
      </c>
      <c r="L21381" s="3">
        <v>18.0</v>
      </c>
      <c r="M21381" s="3" t="s">
        <v>30</v>
      </c>
      <c r="N21381" s="3" t="s">
        <v>18562</v>
      </c>
      <c r="O21381" s="3" t="s">
        <v>4559</v>
      </c>
      <c r="P21381" s="4">
        <v>31365.0</v>
      </c>
      <c r="Q21381" s="3" t="s">
        <v>40</v>
      </c>
      <c r="S21381" s="3" t="s">
        <v>34</v>
      </c>
    </row>
    <row r="21382">
      <c r="A21382" s="2">
        <v>42318.71493055556</v>
      </c>
      <c r="B21382" s="3">
        <v>4.0</v>
      </c>
      <c r="C21382" s="3" t="s">
        <v>18475</v>
      </c>
      <c r="F21382" s="3">
        <v>11.0</v>
      </c>
      <c r="G21382" s="3">
        <v>6.0</v>
      </c>
      <c r="H21382" s="3" t="s">
        <v>18830</v>
      </c>
      <c r="I21382" s="3" t="s">
        <v>18831</v>
      </c>
      <c r="J21382" s="3" t="s">
        <v>6913</v>
      </c>
      <c r="K21382" s="3" t="s">
        <v>24</v>
      </c>
      <c r="L21382" s="3">
        <v>19.0</v>
      </c>
      <c r="M21382" s="3" t="s">
        <v>25</v>
      </c>
      <c r="N21382" s="3" t="s">
        <v>18844</v>
      </c>
      <c r="O21382" s="3" t="s">
        <v>2453</v>
      </c>
      <c r="P21382" s="4">
        <v>27578.0</v>
      </c>
      <c r="Q21382" s="3" t="s">
        <v>115</v>
      </c>
      <c r="S21382" s="3" t="s">
        <v>34</v>
      </c>
    </row>
    <row r="21383">
      <c r="A21383" s="2">
        <v>42318.71493055556</v>
      </c>
      <c r="B21383" s="3">
        <v>4.0</v>
      </c>
      <c r="C21383" s="3" t="s">
        <v>18475</v>
      </c>
      <c r="F21383" s="3">
        <v>11.0</v>
      </c>
      <c r="G21383" s="3">
        <v>6.0</v>
      </c>
      <c r="H21383" s="3" t="s">
        <v>18830</v>
      </c>
      <c r="I21383" s="3" t="s">
        <v>18831</v>
      </c>
      <c r="J21383" s="3" t="s">
        <v>6913</v>
      </c>
      <c r="K21383" s="3" t="s">
        <v>24</v>
      </c>
      <c r="L21383" s="3">
        <v>20.0</v>
      </c>
      <c r="M21383" s="3" t="s">
        <v>30</v>
      </c>
      <c r="N21383" s="3" t="s">
        <v>18845</v>
      </c>
      <c r="O21383" s="3" t="s">
        <v>18846</v>
      </c>
      <c r="P21383" s="4">
        <v>24895.0</v>
      </c>
      <c r="Q21383" s="3" t="s">
        <v>132</v>
      </c>
      <c r="S21383" s="3" t="s">
        <v>34</v>
      </c>
    </row>
    <row r="21384">
      <c r="A21384" s="2">
        <v>42318.71493055556</v>
      </c>
      <c r="B21384" s="3">
        <v>4.0</v>
      </c>
      <c r="C21384" s="3" t="s">
        <v>18475</v>
      </c>
      <c r="F21384" s="3">
        <v>11.0</v>
      </c>
      <c r="G21384" s="3">
        <v>6.0</v>
      </c>
      <c r="H21384" s="3" t="s">
        <v>18830</v>
      </c>
      <c r="I21384" s="3" t="s">
        <v>18831</v>
      </c>
      <c r="J21384" s="3" t="s">
        <v>6913</v>
      </c>
      <c r="K21384" s="3" t="s">
        <v>24</v>
      </c>
      <c r="L21384" s="3">
        <v>21.0</v>
      </c>
      <c r="M21384" s="3" t="s">
        <v>25</v>
      </c>
      <c r="N21384" s="3" t="s">
        <v>7652</v>
      </c>
      <c r="O21384" s="3" t="s">
        <v>862</v>
      </c>
      <c r="P21384" s="4">
        <v>33395.0</v>
      </c>
      <c r="Q21384" s="3" t="s">
        <v>191</v>
      </c>
      <c r="S21384" s="3" t="s">
        <v>34</v>
      </c>
    </row>
    <row r="21385">
      <c r="A21385" s="2">
        <v>42318.71493055556</v>
      </c>
      <c r="B21385" s="3">
        <v>4.0</v>
      </c>
      <c r="C21385" s="3" t="s">
        <v>18475</v>
      </c>
      <c r="F21385" s="3">
        <v>11.0</v>
      </c>
      <c r="G21385" s="3">
        <v>6.0</v>
      </c>
      <c r="H21385" s="3" t="s">
        <v>18830</v>
      </c>
      <c r="I21385" s="3" t="s">
        <v>18831</v>
      </c>
      <c r="J21385" s="3" t="s">
        <v>6913</v>
      </c>
      <c r="K21385" s="3" t="s">
        <v>24</v>
      </c>
      <c r="L21385" s="3">
        <v>22.0</v>
      </c>
      <c r="M21385" s="3" t="s">
        <v>30</v>
      </c>
      <c r="N21385" s="3" t="s">
        <v>4798</v>
      </c>
      <c r="O21385" s="3" t="s">
        <v>3280</v>
      </c>
      <c r="P21385" s="4">
        <v>24013.0</v>
      </c>
      <c r="Q21385" s="3" t="s">
        <v>52</v>
      </c>
      <c r="S21385" s="3" t="s">
        <v>34</v>
      </c>
    </row>
    <row r="21386">
      <c r="A21386" s="2">
        <v>42318.71493055556</v>
      </c>
      <c r="B21386" s="3">
        <v>4.0</v>
      </c>
      <c r="C21386" s="3" t="s">
        <v>18475</v>
      </c>
      <c r="F21386" s="3">
        <v>11.0</v>
      </c>
      <c r="G21386" s="3">
        <v>6.0</v>
      </c>
      <c r="H21386" s="3" t="s">
        <v>18830</v>
      </c>
      <c r="I21386" s="3" t="s">
        <v>18831</v>
      </c>
      <c r="J21386" s="3" t="s">
        <v>6913</v>
      </c>
      <c r="K21386" s="3" t="s">
        <v>24</v>
      </c>
      <c r="L21386" s="3">
        <v>23.0</v>
      </c>
      <c r="M21386" s="3" t="s">
        <v>25</v>
      </c>
      <c r="N21386" s="3" t="s">
        <v>18847</v>
      </c>
      <c r="O21386" s="3" t="s">
        <v>7915</v>
      </c>
      <c r="P21386" s="4">
        <v>25987.0</v>
      </c>
      <c r="Q21386" s="3" t="s">
        <v>110</v>
      </c>
      <c r="S21386" s="3" t="s">
        <v>34</v>
      </c>
    </row>
    <row r="21387">
      <c r="A21387" s="2">
        <v>42318.71493055556</v>
      </c>
      <c r="B21387" s="3">
        <v>4.0</v>
      </c>
      <c r="C21387" s="3" t="s">
        <v>18475</v>
      </c>
      <c r="F21387" s="3">
        <v>11.0</v>
      </c>
      <c r="G21387" s="3">
        <v>6.0</v>
      </c>
      <c r="H21387" s="3" t="s">
        <v>18830</v>
      </c>
      <c r="I21387" s="3" t="s">
        <v>18831</v>
      </c>
      <c r="J21387" s="3" t="s">
        <v>6913</v>
      </c>
      <c r="K21387" s="3" t="s">
        <v>24</v>
      </c>
      <c r="L21387" s="3">
        <v>24.0</v>
      </c>
      <c r="M21387" s="3" t="s">
        <v>30</v>
      </c>
      <c r="N21387" s="3" t="s">
        <v>18848</v>
      </c>
      <c r="O21387" s="3" t="s">
        <v>329</v>
      </c>
      <c r="P21387" s="4">
        <v>26779.0</v>
      </c>
      <c r="Q21387" s="3" t="s">
        <v>1159</v>
      </c>
      <c r="S21387" s="3" t="s">
        <v>34</v>
      </c>
    </row>
    <row r="21388">
      <c r="A21388" s="2">
        <v>42318.71493055556</v>
      </c>
      <c r="B21388" s="3">
        <v>4.0</v>
      </c>
      <c r="C21388" s="3" t="s">
        <v>18475</v>
      </c>
      <c r="F21388" s="3">
        <v>11.0</v>
      </c>
      <c r="G21388" s="3">
        <v>6.0</v>
      </c>
      <c r="H21388" s="3" t="s">
        <v>18830</v>
      </c>
      <c r="I21388" s="3" t="s">
        <v>18831</v>
      </c>
      <c r="J21388" s="3" t="s">
        <v>6913</v>
      </c>
      <c r="K21388" s="3" t="s">
        <v>24</v>
      </c>
      <c r="L21388" s="3">
        <v>25.0</v>
      </c>
      <c r="M21388" s="3" t="s">
        <v>25</v>
      </c>
      <c r="N21388" s="3" t="s">
        <v>1935</v>
      </c>
      <c r="O21388" s="3" t="s">
        <v>1506</v>
      </c>
      <c r="P21388" s="4">
        <v>22706.0</v>
      </c>
      <c r="Q21388" s="3" t="s">
        <v>189</v>
      </c>
      <c r="S21388" s="3" t="s">
        <v>34</v>
      </c>
    </row>
    <row r="21389">
      <c r="A21389" s="2">
        <v>42318.71493055556</v>
      </c>
      <c r="B21389" s="3">
        <v>4.0</v>
      </c>
      <c r="C21389" s="3" t="s">
        <v>18475</v>
      </c>
      <c r="F21389" s="3">
        <v>11.0</v>
      </c>
      <c r="G21389" s="3">
        <v>6.0</v>
      </c>
      <c r="H21389" s="3" t="s">
        <v>18830</v>
      </c>
      <c r="I21389" s="3" t="s">
        <v>18831</v>
      </c>
      <c r="J21389" s="3" t="s">
        <v>6913</v>
      </c>
      <c r="K21389" s="3" t="s">
        <v>24</v>
      </c>
      <c r="L21389" s="3">
        <v>26.0</v>
      </c>
      <c r="M21389" s="3" t="s">
        <v>30</v>
      </c>
      <c r="N21389" s="3" t="s">
        <v>665</v>
      </c>
      <c r="O21389" s="3" t="s">
        <v>1224</v>
      </c>
      <c r="P21389" s="4">
        <v>23842.0</v>
      </c>
      <c r="Q21389" s="3" t="s">
        <v>40</v>
      </c>
      <c r="S21389" s="3" t="s">
        <v>34</v>
      </c>
    </row>
    <row r="21390">
      <c r="A21390" s="2">
        <v>42318.71493055556</v>
      </c>
      <c r="B21390" s="3">
        <v>4.0</v>
      </c>
      <c r="C21390" s="3" t="s">
        <v>18475</v>
      </c>
      <c r="F21390" s="3">
        <v>11.0</v>
      </c>
      <c r="G21390" s="3">
        <v>6.0</v>
      </c>
      <c r="H21390" s="3" t="s">
        <v>18830</v>
      </c>
      <c r="I21390" s="3" t="s">
        <v>18831</v>
      </c>
      <c r="J21390" s="3" t="s">
        <v>6913</v>
      </c>
      <c r="K21390" s="3" t="s">
        <v>24</v>
      </c>
      <c r="L21390" s="3">
        <v>27.0</v>
      </c>
      <c r="M21390" s="3" t="s">
        <v>25</v>
      </c>
      <c r="N21390" s="3" t="s">
        <v>18845</v>
      </c>
      <c r="O21390" s="3" t="s">
        <v>421</v>
      </c>
      <c r="P21390" s="4">
        <v>26453.0</v>
      </c>
      <c r="Q21390" s="3" t="s">
        <v>247</v>
      </c>
      <c r="S21390" s="3" t="s">
        <v>34</v>
      </c>
    </row>
    <row r="21391">
      <c r="A21391" s="2">
        <v>42318.71493055556</v>
      </c>
      <c r="B21391" s="3">
        <v>4.0</v>
      </c>
      <c r="C21391" s="3" t="s">
        <v>18475</v>
      </c>
      <c r="F21391" s="3">
        <v>11.0</v>
      </c>
      <c r="G21391" s="3">
        <v>6.0</v>
      </c>
      <c r="H21391" s="3" t="s">
        <v>18830</v>
      </c>
      <c r="I21391" s="3" t="s">
        <v>18831</v>
      </c>
      <c r="J21391" s="3" t="s">
        <v>6913</v>
      </c>
      <c r="K21391" s="3" t="s">
        <v>24</v>
      </c>
      <c r="L21391" s="3">
        <v>28.0</v>
      </c>
      <c r="M21391" s="3" t="s">
        <v>30</v>
      </c>
      <c r="N21391" s="3" t="s">
        <v>18849</v>
      </c>
      <c r="O21391" s="3" t="s">
        <v>186</v>
      </c>
      <c r="P21391" s="4">
        <v>18157.0</v>
      </c>
      <c r="Q21391" s="3" t="s">
        <v>86</v>
      </c>
      <c r="S21391" s="3" t="s">
        <v>34</v>
      </c>
    </row>
    <row r="21392">
      <c r="A21392" s="2">
        <v>42318.71493055556</v>
      </c>
      <c r="B21392" s="3">
        <v>4.0</v>
      </c>
      <c r="C21392" s="3" t="s">
        <v>18475</v>
      </c>
      <c r="F21392" s="3">
        <v>11.0</v>
      </c>
      <c r="G21392" s="3">
        <v>6.0</v>
      </c>
      <c r="H21392" s="3" t="s">
        <v>18830</v>
      </c>
      <c r="I21392" s="3" t="s">
        <v>18831</v>
      </c>
      <c r="J21392" s="3" t="s">
        <v>6913</v>
      </c>
      <c r="K21392" s="3" t="s">
        <v>24</v>
      </c>
      <c r="L21392" s="3">
        <v>29.0</v>
      </c>
      <c r="M21392" s="3" t="s">
        <v>25</v>
      </c>
      <c r="N21392" s="3" t="s">
        <v>18850</v>
      </c>
      <c r="O21392" s="3" t="s">
        <v>664</v>
      </c>
      <c r="P21392" s="4">
        <v>25928.0</v>
      </c>
      <c r="Q21392" s="3" t="s">
        <v>352</v>
      </c>
      <c r="S21392" s="3" t="s">
        <v>34</v>
      </c>
    </row>
    <row r="21393">
      <c r="A21393" s="2">
        <v>42318.71493055556</v>
      </c>
      <c r="B21393" s="3">
        <v>4.0</v>
      </c>
      <c r="C21393" s="3" t="s">
        <v>18475</v>
      </c>
      <c r="F21393" s="3">
        <v>11.0</v>
      </c>
      <c r="G21393" s="3">
        <v>6.0</v>
      </c>
      <c r="H21393" s="3" t="s">
        <v>18830</v>
      </c>
      <c r="I21393" s="3" t="s">
        <v>18831</v>
      </c>
      <c r="J21393" s="3" t="s">
        <v>6913</v>
      </c>
      <c r="K21393" s="3" t="s">
        <v>24</v>
      </c>
      <c r="L21393" s="3">
        <v>30.0</v>
      </c>
      <c r="M21393" s="3" t="s">
        <v>30</v>
      </c>
      <c r="N21393" s="3" t="s">
        <v>18851</v>
      </c>
      <c r="O21393" s="3" t="s">
        <v>329</v>
      </c>
      <c r="P21393" s="4">
        <v>28055.0</v>
      </c>
      <c r="Q21393" s="3" t="s">
        <v>40</v>
      </c>
      <c r="S21393" s="3" t="s">
        <v>34</v>
      </c>
    </row>
    <row r="21394">
      <c r="A21394" s="2">
        <v>42318.71493055556</v>
      </c>
      <c r="B21394" s="3">
        <v>4.0</v>
      </c>
      <c r="C21394" s="3" t="s">
        <v>18475</v>
      </c>
      <c r="F21394" s="3">
        <v>11.0</v>
      </c>
      <c r="G21394" s="3">
        <v>6.0</v>
      </c>
      <c r="H21394" s="3" t="s">
        <v>18830</v>
      </c>
      <c r="I21394" s="3" t="s">
        <v>18831</v>
      </c>
      <c r="J21394" s="3" t="s">
        <v>6913</v>
      </c>
      <c r="K21394" s="3" t="s">
        <v>24</v>
      </c>
      <c r="L21394" s="3">
        <v>31.0</v>
      </c>
      <c r="M21394" s="3" t="s">
        <v>25</v>
      </c>
      <c r="N21394" s="3" t="s">
        <v>18558</v>
      </c>
      <c r="O21394" s="3" t="s">
        <v>1229</v>
      </c>
      <c r="P21394" s="4">
        <v>23965.0</v>
      </c>
      <c r="Q21394" s="3" t="s">
        <v>46</v>
      </c>
      <c r="S21394" s="3" t="s">
        <v>34</v>
      </c>
    </row>
    <row r="21395">
      <c r="A21395" s="2">
        <v>42318.71493055556</v>
      </c>
      <c r="B21395" s="3">
        <v>4.0</v>
      </c>
      <c r="C21395" s="3" t="s">
        <v>18475</v>
      </c>
      <c r="F21395" s="3">
        <v>11.0</v>
      </c>
      <c r="G21395" s="3">
        <v>6.0</v>
      </c>
      <c r="H21395" s="3" t="s">
        <v>18830</v>
      </c>
      <c r="I21395" s="3" t="s">
        <v>18831</v>
      </c>
      <c r="J21395" s="3" t="s">
        <v>6913</v>
      </c>
      <c r="K21395" s="3" t="s">
        <v>24</v>
      </c>
      <c r="L21395" s="3">
        <v>32.0</v>
      </c>
      <c r="M21395" s="3" t="s">
        <v>30</v>
      </c>
      <c r="N21395" s="3" t="s">
        <v>18850</v>
      </c>
      <c r="O21395" s="3" t="s">
        <v>869</v>
      </c>
      <c r="P21395" s="4">
        <v>25532.0</v>
      </c>
      <c r="Q21395" s="3" t="s">
        <v>33</v>
      </c>
      <c r="S21395" s="3" t="s">
        <v>34</v>
      </c>
    </row>
    <row r="21396">
      <c r="A21396" s="2">
        <v>42318.71493055556</v>
      </c>
      <c r="B21396" s="3">
        <v>4.0</v>
      </c>
      <c r="C21396" s="3" t="s">
        <v>18475</v>
      </c>
      <c r="F21396" s="3">
        <v>11.0</v>
      </c>
      <c r="G21396" s="3">
        <v>6.0</v>
      </c>
      <c r="H21396" s="3" t="s">
        <v>18830</v>
      </c>
      <c r="I21396" s="3" t="s">
        <v>18831</v>
      </c>
      <c r="J21396" s="3" t="s">
        <v>6913</v>
      </c>
      <c r="K21396" s="3" t="s">
        <v>24</v>
      </c>
      <c r="L21396" s="3">
        <v>33.0</v>
      </c>
      <c r="M21396" s="3" t="s">
        <v>25</v>
      </c>
      <c r="N21396" s="3" t="s">
        <v>18852</v>
      </c>
      <c r="O21396" s="3" t="s">
        <v>246</v>
      </c>
      <c r="P21396" s="4">
        <v>25833.0</v>
      </c>
      <c r="Q21396" s="3" t="s">
        <v>247</v>
      </c>
      <c r="S21396" s="3" t="s">
        <v>34</v>
      </c>
    </row>
    <row r="21397">
      <c r="A21397" s="2">
        <v>42318.71493055556</v>
      </c>
      <c r="B21397" s="3">
        <v>4.0</v>
      </c>
      <c r="C21397" s="3" t="s">
        <v>18475</v>
      </c>
      <c r="F21397" s="3">
        <v>11.0</v>
      </c>
      <c r="G21397" s="3">
        <v>6.0</v>
      </c>
      <c r="H21397" s="3" t="s">
        <v>18830</v>
      </c>
      <c r="I21397" s="3" t="s">
        <v>18831</v>
      </c>
      <c r="J21397" s="3" t="s">
        <v>6913</v>
      </c>
      <c r="K21397" s="3" t="s">
        <v>24</v>
      </c>
      <c r="L21397" s="3">
        <v>34.0</v>
      </c>
      <c r="M21397" s="3" t="s">
        <v>30</v>
      </c>
      <c r="N21397" s="3" t="s">
        <v>18648</v>
      </c>
      <c r="O21397" s="3" t="s">
        <v>5861</v>
      </c>
      <c r="P21397" s="4">
        <v>29899.0</v>
      </c>
      <c r="Q21397" s="3" t="s">
        <v>40</v>
      </c>
      <c r="S21397" s="3" t="s">
        <v>34</v>
      </c>
    </row>
    <row r="21398">
      <c r="A21398" s="2">
        <v>42318.71493055556</v>
      </c>
      <c r="B21398" s="3">
        <v>4.0</v>
      </c>
      <c r="C21398" s="3" t="s">
        <v>18475</v>
      </c>
      <c r="F21398" s="3">
        <v>11.0</v>
      </c>
      <c r="G21398" s="3">
        <v>6.0</v>
      </c>
      <c r="H21398" s="3" t="s">
        <v>18830</v>
      </c>
      <c r="I21398" s="3" t="s">
        <v>18831</v>
      </c>
      <c r="J21398" s="3" t="s">
        <v>6913</v>
      </c>
      <c r="K21398" s="3" t="s">
        <v>24</v>
      </c>
      <c r="L21398" s="3">
        <v>35.0</v>
      </c>
      <c r="M21398" s="3" t="s">
        <v>25</v>
      </c>
      <c r="N21398" s="3" t="s">
        <v>18853</v>
      </c>
      <c r="O21398" s="3" t="s">
        <v>613</v>
      </c>
      <c r="P21398" s="4">
        <v>28378.0</v>
      </c>
      <c r="Q21398" s="3" t="s">
        <v>247</v>
      </c>
      <c r="S21398" s="3" t="s">
        <v>34</v>
      </c>
    </row>
    <row r="21399">
      <c r="A21399" s="2">
        <v>42318.71493055556</v>
      </c>
      <c r="B21399" s="3">
        <v>4.0</v>
      </c>
      <c r="C21399" s="3" t="s">
        <v>18475</v>
      </c>
      <c r="F21399" s="3">
        <v>11.0</v>
      </c>
      <c r="G21399" s="3">
        <v>6.0</v>
      </c>
      <c r="H21399" s="3" t="s">
        <v>18830</v>
      </c>
      <c r="I21399" s="3" t="s">
        <v>18831</v>
      </c>
      <c r="J21399" s="3" t="s">
        <v>6913</v>
      </c>
      <c r="K21399" s="3" t="s">
        <v>24</v>
      </c>
      <c r="L21399" s="3">
        <v>36.0</v>
      </c>
      <c r="M21399" s="3" t="s">
        <v>30</v>
      </c>
      <c r="N21399" s="3" t="s">
        <v>11586</v>
      </c>
      <c r="O21399" s="3" t="s">
        <v>1215</v>
      </c>
      <c r="P21399" s="4">
        <v>29843.0</v>
      </c>
      <c r="Q21399" s="3" t="s">
        <v>40</v>
      </c>
      <c r="S21399" s="3" t="s">
        <v>34</v>
      </c>
    </row>
    <row r="21400">
      <c r="A21400" s="2">
        <v>42318.71493055556</v>
      </c>
      <c r="B21400" s="3">
        <v>4.0</v>
      </c>
      <c r="C21400" s="3" t="s">
        <v>18475</v>
      </c>
      <c r="F21400" s="3">
        <v>11.0</v>
      </c>
      <c r="G21400" s="3">
        <v>6.0</v>
      </c>
      <c r="H21400" s="3" t="s">
        <v>18830</v>
      </c>
      <c r="I21400" s="3" t="s">
        <v>18831</v>
      </c>
      <c r="J21400" s="3" t="s">
        <v>6913</v>
      </c>
      <c r="K21400" s="3" t="s">
        <v>24</v>
      </c>
      <c r="L21400" s="3">
        <v>37.0</v>
      </c>
      <c r="M21400" s="3" t="s">
        <v>25</v>
      </c>
      <c r="N21400" s="3" t="s">
        <v>3315</v>
      </c>
      <c r="O21400" s="3" t="s">
        <v>18854</v>
      </c>
      <c r="P21400" s="4">
        <v>21091.0</v>
      </c>
      <c r="Q21400" s="3" t="s">
        <v>105</v>
      </c>
      <c r="S21400" s="3" t="s">
        <v>34</v>
      </c>
    </row>
    <row r="21401">
      <c r="A21401" s="2">
        <v>42318.71493055556</v>
      </c>
      <c r="B21401" s="3">
        <v>4.0</v>
      </c>
      <c r="C21401" s="3" t="s">
        <v>18475</v>
      </c>
      <c r="F21401" s="3">
        <v>11.0</v>
      </c>
      <c r="G21401" s="3">
        <v>6.0</v>
      </c>
      <c r="H21401" s="3" t="s">
        <v>18830</v>
      </c>
      <c r="I21401" s="3" t="s">
        <v>18831</v>
      </c>
      <c r="J21401" s="3" t="s">
        <v>6913</v>
      </c>
      <c r="K21401" s="3" t="s">
        <v>24</v>
      </c>
      <c r="L21401" s="3">
        <v>38.0</v>
      </c>
      <c r="M21401" s="3" t="s">
        <v>30</v>
      </c>
      <c r="N21401" s="3" t="s">
        <v>2354</v>
      </c>
      <c r="O21401" s="3" t="s">
        <v>361</v>
      </c>
      <c r="P21401" s="4">
        <v>24614.0</v>
      </c>
      <c r="Q21401" s="3" t="s">
        <v>1159</v>
      </c>
      <c r="S21401" s="3" t="s">
        <v>34</v>
      </c>
    </row>
    <row r="21402">
      <c r="A21402" s="2">
        <v>42318.71493055556</v>
      </c>
      <c r="B21402" s="3">
        <v>4.0</v>
      </c>
      <c r="C21402" s="3" t="s">
        <v>18475</v>
      </c>
      <c r="F21402" s="3">
        <v>11.0</v>
      </c>
      <c r="G21402" s="3">
        <v>6.0</v>
      </c>
      <c r="H21402" s="3" t="s">
        <v>18830</v>
      </c>
      <c r="I21402" s="3" t="s">
        <v>18831</v>
      </c>
      <c r="J21402" s="3" t="s">
        <v>6913</v>
      </c>
      <c r="K21402" s="3" t="s">
        <v>24</v>
      </c>
      <c r="L21402" s="3">
        <v>39.0</v>
      </c>
      <c r="M21402" s="3" t="s">
        <v>25</v>
      </c>
      <c r="N21402" s="3" t="s">
        <v>3044</v>
      </c>
      <c r="O21402" s="3" t="s">
        <v>5557</v>
      </c>
      <c r="P21402" s="4">
        <v>26535.0</v>
      </c>
      <c r="Q21402" s="3" t="s">
        <v>247</v>
      </c>
      <c r="S21402" s="3" t="s">
        <v>34</v>
      </c>
    </row>
    <row r="21403">
      <c r="A21403" s="2">
        <v>42318.71493055556</v>
      </c>
      <c r="B21403" s="3">
        <v>4.0</v>
      </c>
      <c r="C21403" s="3" t="s">
        <v>18475</v>
      </c>
      <c r="F21403" s="3">
        <v>11.0</v>
      </c>
      <c r="G21403" s="3">
        <v>6.0</v>
      </c>
      <c r="H21403" s="3" t="s">
        <v>18830</v>
      </c>
      <c r="I21403" s="3" t="s">
        <v>18831</v>
      </c>
      <c r="J21403" s="3" t="s">
        <v>6913</v>
      </c>
      <c r="K21403" s="3" t="s">
        <v>24</v>
      </c>
      <c r="L21403" s="3">
        <v>40.0</v>
      </c>
      <c r="M21403" s="3" t="s">
        <v>30</v>
      </c>
      <c r="N21403" s="3" t="s">
        <v>18855</v>
      </c>
      <c r="O21403" s="3" t="s">
        <v>18856</v>
      </c>
      <c r="P21403" s="4">
        <v>27819.0</v>
      </c>
      <c r="Q21403" s="3" t="s">
        <v>33</v>
      </c>
      <c r="S21403" s="3" t="s">
        <v>34</v>
      </c>
    </row>
    <row r="21404">
      <c r="A21404" s="2">
        <v>42318.71493055556</v>
      </c>
      <c r="B21404" s="3">
        <v>4.0</v>
      </c>
      <c r="C21404" s="3" t="s">
        <v>18475</v>
      </c>
      <c r="F21404" s="3">
        <v>11.0</v>
      </c>
      <c r="G21404" s="3">
        <v>6.0</v>
      </c>
      <c r="H21404" s="3" t="s">
        <v>18830</v>
      </c>
      <c r="I21404" s="3" t="s">
        <v>18831</v>
      </c>
      <c r="J21404" s="3" t="s">
        <v>6913</v>
      </c>
      <c r="K21404" s="3" t="s">
        <v>24</v>
      </c>
      <c r="L21404" s="3">
        <v>41.0</v>
      </c>
      <c r="M21404" s="3" t="s">
        <v>25</v>
      </c>
      <c r="N21404" s="3" t="s">
        <v>18857</v>
      </c>
      <c r="O21404" s="3" t="s">
        <v>18858</v>
      </c>
      <c r="P21404" s="4">
        <v>31912.0</v>
      </c>
      <c r="Q21404" s="3" t="s">
        <v>46</v>
      </c>
      <c r="S21404" s="3" t="s">
        <v>34</v>
      </c>
    </row>
    <row r="21405">
      <c r="A21405" s="2">
        <v>42318.71493055556</v>
      </c>
      <c r="B21405" s="3">
        <v>4.0</v>
      </c>
      <c r="C21405" s="3" t="s">
        <v>18475</v>
      </c>
      <c r="F21405" s="3">
        <v>11.0</v>
      </c>
      <c r="G21405" s="3">
        <v>6.0</v>
      </c>
      <c r="H21405" s="3" t="s">
        <v>18830</v>
      </c>
      <c r="I21405" s="3" t="s">
        <v>18831</v>
      </c>
      <c r="J21405" s="3" t="s">
        <v>6913</v>
      </c>
      <c r="K21405" s="3" t="s">
        <v>24</v>
      </c>
      <c r="L21405" s="3">
        <v>42.0</v>
      </c>
      <c r="M21405" s="3" t="s">
        <v>30</v>
      </c>
      <c r="N21405" s="3" t="s">
        <v>18859</v>
      </c>
      <c r="O21405" s="3" t="s">
        <v>18860</v>
      </c>
      <c r="P21405" s="4">
        <v>34705.0</v>
      </c>
      <c r="Q21405" s="3" t="s">
        <v>191</v>
      </c>
      <c r="S21405" s="3" t="s">
        <v>34</v>
      </c>
    </row>
    <row r="21406">
      <c r="A21406" s="2">
        <v>42318.71493055556</v>
      </c>
      <c r="B21406" s="3">
        <v>4.0</v>
      </c>
      <c r="C21406" s="3" t="s">
        <v>18475</v>
      </c>
      <c r="F21406" s="3">
        <v>11.0</v>
      </c>
      <c r="G21406" s="3">
        <v>6.0</v>
      </c>
      <c r="H21406" s="3" t="s">
        <v>18830</v>
      </c>
      <c r="I21406" s="3" t="s">
        <v>18831</v>
      </c>
      <c r="J21406" s="3" t="s">
        <v>6913</v>
      </c>
      <c r="K21406" s="3" t="s">
        <v>24</v>
      </c>
      <c r="L21406" s="3">
        <v>43.0</v>
      </c>
      <c r="M21406" s="3" t="s">
        <v>25</v>
      </c>
      <c r="N21406" s="3" t="s">
        <v>18587</v>
      </c>
      <c r="O21406" s="3" t="s">
        <v>536</v>
      </c>
      <c r="P21406" s="4">
        <v>20582.0</v>
      </c>
      <c r="Q21406" s="3" t="s">
        <v>352</v>
      </c>
      <c r="S21406" s="3" t="s">
        <v>34</v>
      </c>
    </row>
    <row r="21407">
      <c r="A21407" s="2">
        <v>42318.71493055556</v>
      </c>
      <c r="B21407" s="3">
        <v>4.0</v>
      </c>
      <c r="C21407" s="3" t="s">
        <v>18475</v>
      </c>
      <c r="F21407" s="3">
        <v>11.0</v>
      </c>
      <c r="G21407" s="3">
        <v>6.0</v>
      </c>
      <c r="H21407" s="3" t="s">
        <v>18830</v>
      </c>
      <c r="I21407" s="3" t="s">
        <v>18831</v>
      </c>
      <c r="J21407" s="3" t="s">
        <v>6913</v>
      </c>
      <c r="K21407" s="3" t="s">
        <v>24</v>
      </c>
      <c r="L21407" s="3">
        <v>44.0</v>
      </c>
      <c r="M21407" s="3" t="s">
        <v>30</v>
      </c>
      <c r="N21407" s="3" t="s">
        <v>18861</v>
      </c>
      <c r="O21407" s="3" t="s">
        <v>8452</v>
      </c>
      <c r="P21407" s="4">
        <v>26872.0</v>
      </c>
      <c r="Q21407" s="3" t="s">
        <v>221</v>
      </c>
      <c r="S21407" s="3" t="s">
        <v>34</v>
      </c>
    </row>
    <row r="21408">
      <c r="A21408" s="2">
        <v>42318.71493055556</v>
      </c>
      <c r="B21408" s="3">
        <v>4.0</v>
      </c>
      <c r="C21408" s="3" t="s">
        <v>18475</v>
      </c>
      <c r="F21408" s="3">
        <v>11.0</v>
      </c>
      <c r="G21408" s="3">
        <v>6.0</v>
      </c>
      <c r="H21408" s="3" t="s">
        <v>18830</v>
      </c>
      <c r="I21408" s="3" t="s">
        <v>18831</v>
      </c>
      <c r="J21408" s="3" t="s">
        <v>6913</v>
      </c>
      <c r="K21408" s="3" t="s">
        <v>24</v>
      </c>
      <c r="L21408" s="3">
        <v>45.0</v>
      </c>
      <c r="M21408" s="3" t="s">
        <v>25</v>
      </c>
      <c r="N21408" s="3" t="s">
        <v>18862</v>
      </c>
      <c r="O21408" s="3" t="s">
        <v>14510</v>
      </c>
      <c r="P21408" s="4">
        <v>24693.0</v>
      </c>
      <c r="Q21408" s="3" t="s">
        <v>115</v>
      </c>
      <c r="S21408" s="3" t="s">
        <v>34</v>
      </c>
    </row>
    <row r="21409">
      <c r="A21409" s="2">
        <v>42318.71493055556</v>
      </c>
      <c r="B21409" s="3">
        <v>4.0</v>
      </c>
      <c r="C21409" s="3" t="s">
        <v>18475</v>
      </c>
      <c r="F21409" s="3">
        <v>11.0</v>
      </c>
      <c r="G21409" s="3">
        <v>6.0</v>
      </c>
      <c r="H21409" s="3" t="s">
        <v>18830</v>
      </c>
      <c r="I21409" s="3" t="s">
        <v>18831</v>
      </c>
      <c r="J21409" s="3" t="s">
        <v>6913</v>
      </c>
      <c r="K21409" s="3" t="s">
        <v>24</v>
      </c>
      <c r="L21409" s="3">
        <v>46.0</v>
      </c>
      <c r="M21409" s="3" t="s">
        <v>30</v>
      </c>
      <c r="N21409" s="3" t="s">
        <v>18737</v>
      </c>
      <c r="O21409" s="3" t="s">
        <v>220</v>
      </c>
      <c r="P21409" s="4">
        <v>23008.0</v>
      </c>
      <c r="Q21409" s="3" t="s">
        <v>132</v>
      </c>
      <c r="S21409" s="3" t="s">
        <v>34</v>
      </c>
    </row>
    <row r="21410">
      <c r="A21410" s="2">
        <v>42318.71493055556</v>
      </c>
      <c r="B21410" s="3">
        <v>4.0</v>
      </c>
      <c r="C21410" s="3" t="s">
        <v>18475</v>
      </c>
      <c r="F21410" s="3">
        <v>11.0</v>
      </c>
      <c r="G21410" s="3">
        <v>6.0</v>
      </c>
      <c r="H21410" s="3" t="s">
        <v>18830</v>
      </c>
      <c r="I21410" s="3" t="s">
        <v>18831</v>
      </c>
      <c r="J21410" s="3" t="s">
        <v>6913</v>
      </c>
      <c r="K21410" s="3" t="s">
        <v>24</v>
      </c>
      <c r="L21410" s="3">
        <v>47.0</v>
      </c>
      <c r="M21410" s="3" t="s">
        <v>25</v>
      </c>
      <c r="N21410" s="3" t="s">
        <v>18863</v>
      </c>
      <c r="O21410" s="3" t="s">
        <v>11635</v>
      </c>
      <c r="P21410" s="4">
        <v>19756.0</v>
      </c>
      <c r="Q21410" s="3" t="s">
        <v>113</v>
      </c>
      <c r="S21410" s="3" t="s">
        <v>34</v>
      </c>
    </row>
    <row r="21411">
      <c r="A21411" s="2">
        <v>42318.71493055556</v>
      </c>
      <c r="B21411" s="3">
        <v>4.0</v>
      </c>
      <c r="C21411" s="3" t="s">
        <v>18475</v>
      </c>
      <c r="F21411" s="3">
        <v>12.0</v>
      </c>
      <c r="G21411" s="3">
        <v>7.0</v>
      </c>
      <c r="H21411" s="3" t="s">
        <v>18864</v>
      </c>
      <c r="I21411" s="3" t="s">
        <v>18865</v>
      </c>
      <c r="J21411" s="3" t="s">
        <v>1412</v>
      </c>
      <c r="K21411" s="3" t="s">
        <v>272</v>
      </c>
      <c r="L21411" s="3">
        <v>1.0</v>
      </c>
      <c r="M21411" s="3" t="s">
        <v>25</v>
      </c>
      <c r="N21411" s="3" t="s">
        <v>18866</v>
      </c>
      <c r="O21411" s="3" t="s">
        <v>613</v>
      </c>
      <c r="P21411" s="4">
        <v>25003.0</v>
      </c>
      <c r="Q21411" s="3" t="s">
        <v>380</v>
      </c>
      <c r="S21411" s="3" t="s">
        <v>34</v>
      </c>
    </row>
    <row r="21412">
      <c r="A21412" s="2">
        <v>42318.71493055556</v>
      </c>
      <c r="B21412" s="3">
        <v>4.0</v>
      </c>
      <c r="C21412" s="3" t="s">
        <v>18475</v>
      </c>
      <c r="F21412" s="3">
        <v>12.0</v>
      </c>
      <c r="G21412" s="3">
        <v>7.0</v>
      </c>
      <c r="H21412" s="3" t="s">
        <v>18864</v>
      </c>
      <c r="I21412" s="3" t="s">
        <v>18865</v>
      </c>
      <c r="J21412" s="3" t="s">
        <v>1412</v>
      </c>
      <c r="K21412" s="3" t="s">
        <v>24</v>
      </c>
      <c r="L21412" s="3">
        <v>2.0</v>
      </c>
      <c r="M21412" s="3" t="s">
        <v>30</v>
      </c>
      <c r="N21412" s="3" t="s">
        <v>18867</v>
      </c>
      <c r="O21412" s="3" t="s">
        <v>139</v>
      </c>
      <c r="P21412" s="4">
        <v>25604.0</v>
      </c>
      <c r="Q21412" s="3" t="s">
        <v>1205</v>
      </c>
      <c r="S21412" s="3" t="s">
        <v>34</v>
      </c>
    </row>
    <row r="21413">
      <c r="A21413" s="2">
        <v>42318.71493055556</v>
      </c>
      <c r="B21413" s="3">
        <v>4.0</v>
      </c>
      <c r="C21413" s="3" t="s">
        <v>18475</v>
      </c>
      <c r="F21413" s="3">
        <v>12.0</v>
      </c>
      <c r="G21413" s="3">
        <v>7.0</v>
      </c>
      <c r="H21413" s="3" t="s">
        <v>18864</v>
      </c>
      <c r="I21413" s="3" t="s">
        <v>18865</v>
      </c>
      <c r="J21413" s="3" t="s">
        <v>1412</v>
      </c>
      <c r="K21413" s="3" t="s">
        <v>24</v>
      </c>
      <c r="L21413" s="3">
        <v>3.0</v>
      </c>
      <c r="M21413" s="3" t="s">
        <v>25</v>
      </c>
      <c r="N21413" s="3" t="s">
        <v>18868</v>
      </c>
      <c r="O21413" s="3" t="s">
        <v>102</v>
      </c>
      <c r="P21413" s="4">
        <v>21691.0</v>
      </c>
      <c r="Q21413" s="3" t="s">
        <v>110</v>
      </c>
      <c r="S21413" s="3" t="s">
        <v>34</v>
      </c>
    </row>
    <row r="21414">
      <c r="A21414" s="2">
        <v>42318.71493055556</v>
      </c>
      <c r="B21414" s="3">
        <v>4.0</v>
      </c>
      <c r="C21414" s="3" t="s">
        <v>18475</v>
      </c>
      <c r="F21414" s="3">
        <v>12.0</v>
      </c>
      <c r="G21414" s="3">
        <v>7.0</v>
      </c>
      <c r="H21414" s="3" t="s">
        <v>18864</v>
      </c>
      <c r="I21414" s="3" t="s">
        <v>18865</v>
      </c>
      <c r="J21414" s="3" t="s">
        <v>1412</v>
      </c>
      <c r="K21414" s="3" t="s">
        <v>24</v>
      </c>
      <c r="L21414" s="3">
        <v>4.0</v>
      </c>
      <c r="M21414" s="3" t="s">
        <v>30</v>
      </c>
      <c r="N21414" s="3" t="s">
        <v>18869</v>
      </c>
      <c r="O21414" s="3" t="s">
        <v>347</v>
      </c>
      <c r="P21414" s="4">
        <v>26458.0</v>
      </c>
      <c r="Q21414" s="3" t="s">
        <v>72</v>
      </c>
      <c r="S21414" s="3" t="s">
        <v>34</v>
      </c>
    </row>
    <row r="21415">
      <c r="A21415" s="2">
        <v>42318.71493055556</v>
      </c>
      <c r="B21415" s="3">
        <v>4.0</v>
      </c>
      <c r="C21415" s="3" t="s">
        <v>18475</v>
      </c>
      <c r="F21415" s="3">
        <v>12.0</v>
      </c>
      <c r="G21415" s="3">
        <v>7.0</v>
      </c>
      <c r="H21415" s="3" t="s">
        <v>18864</v>
      </c>
      <c r="I21415" s="3" t="s">
        <v>18865</v>
      </c>
      <c r="J21415" s="3" t="s">
        <v>1412</v>
      </c>
      <c r="K21415" s="3" t="s">
        <v>24</v>
      </c>
      <c r="L21415" s="3">
        <v>5.0</v>
      </c>
      <c r="M21415" s="3" t="s">
        <v>25</v>
      </c>
      <c r="N21415" s="3" t="s">
        <v>11659</v>
      </c>
      <c r="O21415" s="3" t="s">
        <v>74</v>
      </c>
      <c r="P21415" s="4">
        <v>23652.0</v>
      </c>
      <c r="Q21415" s="3" t="s">
        <v>40</v>
      </c>
      <c r="S21415" s="3" t="s">
        <v>34</v>
      </c>
    </row>
    <row r="21416">
      <c r="A21416" s="2">
        <v>42318.71493055556</v>
      </c>
      <c r="B21416" s="3">
        <v>4.0</v>
      </c>
      <c r="C21416" s="3" t="s">
        <v>18475</v>
      </c>
      <c r="F21416" s="3">
        <v>12.0</v>
      </c>
      <c r="G21416" s="3">
        <v>7.0</v>
      </c>
      <c r="H21416" s="3" t="s">
        <v>18864</v>
      </c>
      <c r="I21416" s="3" t="s">
        <v>18865</v>
      </c>
      <c r="J21416" s="3" t="s">
        <v>1412</v>
      </c>
      <c r="K21416" s="3" t="s">
        <v>24</v>
      </c>
      <c r="L21416" s="3">
        <v>6.0</v>
      </c>
      <c r="M21416" s="3" t="s">
        <v>30</v>
      </c>
      <c r="N21416" s="3" t="s">
        <v>18870</v>
      </c>
      <c r="O21416" s="3" t="s">
        <v>452</v>
      </c>
      <c r="P21416" s="4">
        <v>24187.0</v>
      </c>
      <c r="Q21416" s="3" t="s">
        <v>1159</v>
      </c>
      <c r="S21416" s="3" t="s">
        <v>34</v>
      </c>
    </row>
    <row r="21417">
      <c r="A21417" s="2">
        <v>42318.71493055556</v>
      </c>
      <c r="B21417" s="3">
        <v>4.0</v>
      </c>
      <c r="C21417" s="3" t="s">
        <v>18475</v>
      </c>
      <c r="F21417" s="3">
        <v>12.0</v>
      </c>
      <c r="G21417" s="3">
        <v>7.0</v>
      </c>
      <c r="H21417" s="3" t="s">
        <v>18864</v>
      </c>
      <c r="I21417" s="3" t="s">
        <v>18865</v>
      </c>
      <c r="J21417" s="3" t="s">
        <v>1412</v>
      </c>
      <c r="K21417" s="3" t="s">
        <v>24</v>
      </c>
      <c r="L21417" s="3">
        <v>7.0</v>
      </c>
      <c r="M21417" s="3" t="s">
        <v>25</v>
      </c>
      <c r="N21417" s="3" t="s">
        <v>18871</v>
      </c>
      <c r="O21417" s="3" t="s">
        <v>359</v>
      </c>
      <c r="P21417" s="4">
        <v>24209.0</v>
      </c>
      <c r="Q21417" s="3" t="s">
        <v>40</v>
      </c>
      <c r="S21417" s="3" t="s">
        <v>34</v>
      </c>
    </row>
    <row r="21418">
      <c r="A21418" s="2">
        <v>42318.71493055556</v>
      </c>
      <c r="B21418" s="3">
        <v>4.0</v>
      </c>
      <c r="C21418" s="3" t="s">
        <v>18475</v>
      </c>
      <c r="F21418" s="3">
        <v>12.0</v>
      </c>
      <c r="G21418" s="3">
        <v>7.0</v>
      </c>
      <c r="H21418" s="3" t="s">
        <v>18864</v>
      </c>
      <c r="I21418" s="3" t="s">
        <v>18865</v>
      </c>
      <c r="J21418" s="3" t="s">
        <v>1412</v>
      </c>
      <c r="K21418" s="3" t="s">
        <v>24</v>
      </c>
      <c r="L21418" s="3">
        <v>8.0</v>
      </c>
      <c r="M21418" s="3" t="s">
        <v>30</v>
      </c>
      <c r="N21418" s="3" t="s">
        <v>4798</v>
      </c>
      <c r="O21418" s="3" t="s">
        <v>1263</v>
      </c>
      <c r="P21418" s="4">
        <v>28185.0</v>
      </c>
      <c r="Q21418" s="3" t="s">
        <v>132</v>
      </c>
      <c r="S21418" s="3" t="s">
        <v>34</v>
      </c>
    </row>
    <row r="21419">
      <c r="A21419" s="2">
        <v>42318.71493055556</v>
      </c>
      <c r="B21419" s="3">
        <v>4.0</v>
      </c>
      <c r="C21419" s="3" t="s">
        <v>18475</v>
      </c>
      <c r="F21419" s="3">
        <v>12.0</v>
      </c>
      <c r="G21419" s="3">
        <v>7.0</v>
      </c>
      <c r="H21419" s="3" t="s">
        <v>18864</v>
      </c>
      <c r="I21419" s="3" t="s">
        <v>18865</v>
      </c>
      <c r="J21419" s="3" t="s">
        <v>1412</v>
      </c>
      <c r="K21419" s="3" t="s">
        <v>24</v>
      </c>
      <c r="L21419" s="3">
        <v>9.0</v>
      </c>
      <c r="M21419" s="3" t="s">
        <v>25</v>
      </c>
      <c r="N21419" s="3" t="s">
        <v>18872</v>
      </c>
      <c r="O21419" s="3" t="s">
        <v>1506</v>
      </c>
      <c r="P21419" s="4">
        <v>23550.0</v>
      </c>
      <c r="Q21419" s="3" t="s">
        <v>37</v>
      </c>
      <c r="S21419" s="3" t="s">
        <v>34</v>
      </c>
    </row>
    <row r="21420">
      <c r="A21420" s="2">
        <v>42318.71493055556</v>
      </c>
      <c r="B21420" s="3">
        <v>4.0</v>
      </c>
      <c r="C21420" s="3" t="s">
        <v>18475</v>
      </c>
      <c r="F21420" s="3">
        <v>12.0</v>
      </c>
      <c r="G21420" s="3">
        <v>7.0</v>
      </c>
      <c r="H21420" s="3" t="s">
        <v>18864</v>
      </c>
      <c r="I21420" s="3" t="s">
        <v>18865</v>
      </c>
      <c r="J21420" s="3" t="s">
        <v>1412</v>
      </c>
      <c r="K21420" s="3" t="s">
        <v>24</v>
      </c>
      <c r="L21420" s="3">
        <v>10.0</v>
      </c>
      <c r="M21420" s="3" t="s">
        <v>30</v>
      </c>
      <c r="N21420" s="3" t="s">
        <v>4207</v>
      </c>
      <c r="O21420" s="3" t="s">
        <v>677</v>
      </c>
      <c r="P21420" s="4">
        <v>17136.0</v>
      </c>
      <c r="Q21420" s="3" t="s">
        <v>86</v>
      </c>
      <c r="S21420" s="3" t="s">
        <v>34</v>
      </c>
    </row>
    <row r="21421">
      <c r="A21421" s="2">
        <v>42318.71493055556</v>
      </c>
      <c r="B21421" s="3">
        <v>4.0</v>
      </c>
      <c r="C21421" s="3" t="s">
        <v>18475</v>
      </c>
      <c r="F21421" s="3">
        <v>12.0</v>
      </c>
      <c r="G21421" s="3">
        <v>7.0</v>
      </c>
      <c r="H21421" s="3" t="s">
        <v>18864</v>
      </c>
      <c r="I21421" s="3" t="s">
        <v>18865</v>
      </c>
      <c r="J21421" s="3" t="s">
        <v>1412</v>
      </c>
      <c r="K21421" s="3" t="s">
        <v>24</v>
      </c>
      <c r="L21421" s="3">
        <v>11.0</v>
      </c>
      <c r="M21421" s="3" t="s">
        <v>25</v>
      </c>
      <c r="N21421" s="3" t="s">
        <v>18589</v>
      </c>
      <c r="O21421" s="3" t="s">
        <v>218</v>
      </c>
      <c r="P21421" s="4">
        <v>21880.0</v>
      </c>
      <c r="Q21421" s="3" t="s">
        <v>60</v>
      </c>
      <c r="S21421" s="3" t="s">
        <v>34</v>
      </c>
    </row>
    <row r="21422">
      <c r="A21422" s="2">
        <v>42318.71493055556</v>
      </c>
      <c r="B21422" s="3">
        <v>4.0</v>
      </c>
      <c r="C21422" s="3" t="s">
        <v>18475</v>
      </c>
      <c r="F21422" s="3">
        <v>12.0</v>
      </c>
      <c r="G21422" s="3">
        <v>7.0</v>
      </c>
      <c r="H21422" s="3" t="s">
        <v>18864</v>
      </c>
      <c r="I21422" s="3" t="s">
        <v>18865</v>
      </c>
      <c r="J21422" s="3" t="s">
        <v>1412</v>
      </c>
      <c r="K21422" s="3" t="s">
        <v>24</v>
      </c>
      <c r="L21422" s="3">
        <v>12.0</v>
      </c>
      <c r="M21422" s="3" t="s">
        <v>30</v>
      </c>
      <c r="N21422" s="3" t="s">
        <v>18873</v>
      </c>
      <c r="O21422" s="3" t="s">
        <v>98</v>
      </c>
      <c r="P21422" s="4">
        <v>24137.0</v>
      </c>
      <c r="Q21422" s="3" t="s">
        <v>28</v>
      </c>
      <c r="S21422" s="3" t="s">
        <v>34</v>
      </c>
    </row>
    <row r="21423">
      <c r="A21423" s="2">
        <v>42318.71493055556</v>
      </c>
      <c r="B21423" s="3">
        <v>4.0</v>
      </c>
      <c r="C21423" s="3" t="s">
        <v>18475</v>
      </c>
      <c r="F21423" s="3">
        <v>12.0</v>
      </c>
      <c r="G21423" s="3">
        <v>7.0</v>
      </c>
      <c r="H21423" s="3" t="s">
        <v>18864</v>
      </c>
      <c r="I21423" s="3" t="s">
        <v>18865</v>
      </c>
      <c r="J21423" s="3" t="s">
        <v>1412</v>
      </c>
      <c r="K21423" s="3" t="s">
        <v>24</v>
      </c>
      <c r="L21423" s="3">
        <v>13.0</v>
      </c>
      <c r="M21423" s="3" t="s">
        <v>25</v>
      </c>
      <c r="N21423" s="3" t="s">
        <v>18874</v>
      </c>
      <c r="O21423" s="3" t="s">
        <v>257</v>
      </c>
      <c r="P21423" s="4">
        <v>24008.0</v>
      </c>
      <c r="Q21423" s="3" t="s">
        <v>132</v>
      </c>
      <c r="S21423" s="3" t="s">
        <v>34</v>
      </c>
    </row>
    <row r="21424">
      <c r="A21424" s="2">
        <v>42318.71493055556</v>
      </c>
      <c r="B21424" s="3">
        <v>4.0</v>
      </c>
      <c r="C21424" s="3" t="s">
        <v>18475</v>
      </c>
      <c r="F21424" s="3">
        <v>12.0</v>
      </c>
      <c r="G21424" s="3">
        <v>7.0</v>
      </c>
      <c r="H21424" s="3" t="s">
        <v>18864</v>
      </c>
      <c r="I21424" s="3" t="s">
        <v>18865</v>
      </c>
      <c r="J21424" s="3" t="s">
        <v>1412</v>
      </c>
      <c r="K21424" s="3" t="s">
        <v>24</v>
      </c>
      <c r="L21424" s="3">
        <v>14.0</v>
      </c>
      <c r="M21424" s="3" t="s">
        <v>30</v>
      </c>
      <c r="N21424" s="3" t="s">
        <v>1614</v>
      </c>
      <c r="O21424" s="3" t="s">
        <v>1494</v>
      </c>
      <c r="P21424" s="4">
        <v>17411.0</v>
      </c>
      <c r="Q21424" s="3" t="s">
        <v>86</v>
      </c>
      <c r="S21424" s="3" t="s">
        <v>34</v>
      </c>
    </row>
    <row r="21425">
      <c r="A21425" s="2">
        <v>42318.71493055556</v>
      </c>
      <c r="B21425" s="3">
        <v>4.0</v>
      </c>
      <c r="C21425" s="3" t="s">
        <v>18475</v>
      </c>
      <c r="F21425" s="3">
        <v>12.0</v>
      </c>
      <c r="G21425" s="3">
        <v>7.0</v>
      </c>
      <c r="H21425" s="3" t="s">
        <v>18864</v>
      </c>
      <c r="I21425" s="3" t="s">
        <v>18865</v>
      </c>
      <c r="J21425" s="3" t="s">
        <v>1412</v>
      </c>
      <c r="K21425" s="3" t="s">
        <v>24</v>
      </c>
      <c r="L21425" s="3">
        <v>15.0</v>
      </c>
      <c r="M21425" s="3" t="s">
        <v>25</v>
      </c>
      <c r="N21425" s="3" t="s">
        <v>2473</v>
      </c>
      <c r="O21425" s="3" t="s">
        <v>95</v>
      </c>
      <c r="P21425" s="4">
        <v>20383.0</v>
      </c>
      <c r="Q21425" s="3" t="s">
        <v>205</v>
      </c>
      <c r="S21425" s="3" t="s">
        <v>34</v>
      </c>
    </row>
    <row r="21426">
      <c r="A21426" s="2">
        <v>42318.71493055556</v>
      </c>
      <c r="B21426" s="3">
        <v>4.0</v>
      </c>
      <c r="C21426" s="3" t="s">
        <v>18475</v>
      </c>
      <c r="F21426" s="3">
        <v>12.0</v>
      </c>
      <c r="G21426" s="3">
        <v>7.0</v>
      </c>
      <c r="H21426" s="3" t="s">
        <v>18864</v>
      </c>
      <c r="I21426" s="3" t="s">
        <v>18865</v>
      </c>
      <c r="J21426" s="3" t="s">
        <v>1412</v>
      </c>
      <c r="K21426" s="3" t="s">
        <v>24</v>
      </c>
      <c r="L21426" s="3">
        <v>16.0</v>
      </c>
      <c r="M21426" s="3" t="s">
        <v>30</v>
      </c>
      <c r="N21426" s="3" t="s">
        <v>18589</v>
      </c>
      <c r="O21426" s="3" t="s">
        <v>307</v>
      </c>
      <c r="P21426" s="4">
        <v>22354.0</v>
      </c>
      <c r="Q21426" s="3" t="s">
        <v>352</v>
      </c>
      <c r="S21426" s="3" t="s">
        <v>34</v>
      </c>
    </row>
    <row r="21427">
      <c r="A21427" s="2">
        <v>42318.71493055556</v>
      </c>
      <c r="B21427" s="3">
        <v>4.0</v>
      </c>
      <c r="C21427" s="3" t="s">
        <v>18475</v>
      </c>
      <c r="F21427" s="3">
        <v>12.0</v>
      </c>
      <c r="G21427" s="3">
        <v>7.0</v>
      </c>
      <c r="H21427" s="3" t="s">
        <v>18864</v>
      </c>
      <c r="I21427" s="3" t="s">
        <v>18865</v>
      </c>
      <c r="J21427" s="3" t="s">
        <v>1412</v>
      </c>
      <c r="K21427" s="3" t="s">
        <v>24</v>
      </c>
      <c r="L21427" s="3">
        <v>17.0</v>
      </c>
      <c r="M21427" s="3" t="s">
        <v>25</v>
      </c>
      <c r="N21427" s="3" t="s">
        <v>18875</v>
      </c>
      <c r="O21427" s="3" t="s">
        <v>42</v>
      </c>
      <c r="P21427" s="4">
        <v>27397.0</v>
      </c>
      <c r="Q21427" s="3" t="s">
        <v>247</v>
      </c>
      <c r="S21427" s="3" t="s">
        <v>34</v>
      </c>
    </row>
    <row r="21428">
      <c r="A21428" s="2">
        <v>42318.71493055556</v>
      </c>
      <c r="B21428" s="3">
        <v>4.0</v>
      </c>
      <c r="C21428" s="3" t="s">
        <v>18475</v>
      </c>
      <c r="F21428" s="3">
        <v>12.0</v>
      </c>
      <c r="G21428" s="3">
        <v>7.0</v>
      </c>
      <c r="H21428" s="3" t="s">
        <v>18864</v>
      </c>
      <c r="I21428" s="3" t="s">
        <v>18865</v>
      </c>
      <c r="J21428" s="3" t="s">
        <v>1412</v>
      </c>
      <c r="K21428" s="3" t="s">
        <v>24</v>
      </c>
      <c r="L21428" s="3">
        <v>18.0</v>
      </c>
      <c r="M21428" s="3" t="s">
        <v>30</v>
      </c>
      <c r="N21428" s="3" t="s">
        <v>18871</v>
      </c>
      <c r="O21428" s="3" t="s">
        <v>508</v>
      </c>
      <c r="P21428" s="4">
        <v>34219.0</v>
      </c>
      <c r="Q21428" s="3" t="s">
        <v>132</v>
      </c>
      <c r="S21428" s="3" t="s">
        <v>34</v>
      </c>
    </row>
    <row r="21429">
      <c r="A21429" s="2">
        <v>42318.71493055556</v>
      </c>
      <c r="B21429" s="3">
        <v>4.0</v>
      </c>
      <c r="C21429" s="3" t="s">
        <v>18475</v>
      </c>
      <c r="F21429" s="3">
        <v>12.0</v>
      </c>
      <c r="G21429" s="3">
        <v>7.0</v>
      </c>
      <c r="H21429" s="3" t="s">
        <v>18864</v>
      </c>
      <c r="I21429" s="3" t="s">
        <v>18865</v>
      </c>
      <c r="J21429" s="3" t="s">
        <v>1412</v>
      </c>
      <c r="K21429" s="3" t="s">
        <v>24</v>
      </c>
      <c r="L21429" s="3">
        <v>19.0</v>
      </c>
      <c r="M21429" s="3" t="s">
        <v>25</v>
      </c>
      <c r="N21429" s="3" t="s">
        <v>7867</v>
      </c>
      <c r="O21429" s="3" t="s">
        <v>275</v>
      </c>
      <c r="P21429" s="4">
        <v>15465.0</v>
      </c>
      <c r="Q21429" s="3" t="s">
        <v>117</v>
      </c>
      <c r="S21429" s="3" t="s">
        <v>34</v>
      </c>
    </row>
    <row r="21430">
      <c r="A21430" s="2">
        <v>42318.71493055556</v>
      </c>
      <c r="B21430" s="3">
        <v>4.0</v>
      </c>
      <c r="C21430" s="3" t="s">
        <v>18475</v>
      </c>
      <c r="F21430" s="3">
        <v>12.0</v>
      </c>
      <c r="G21430" s="3">
        <v>7.0</v>
      </c>
      <c r="H21430" s="3" t="s">
        <v>18864</v>
      </c>
      <c r="I21430" s="3" t="s">
        <v>18865</v>
      </c>
      <c r="J21430" s="3" t="s">
        <v>1412</v>
      </c>
      <c r="K21430" s="3" t="s">
        <v>24</v>
      </c>
      <c r="L21430" s="3">
        <v>20.0</v>
      </c>
      <c r="M21430" s="3" t="s">
        <v>30</v>
      </c>
      <c r="N21430" s="3" t="s">
        <v>9115</v>
      </c>
      <c r="O21430" s="3" t="s">
        <v>633</v>
      </c>
      <c r="P21430" s="4">
        <v>19725.0</v>
      </c>
      <c r="Q21430" s="3" t="s">
        <v>40</v>
      </c>
      <c r="S21430" s="3" t="s">
        <v>34</v>
      </c>
    </row>
    <row r="21431">
      <c r="A21431" s="2">
        <v>42318.71493055556</v>
      </c>
      <c r="B21431" s="3">
        <v>4.0</v>
      </c>
      <c r="C21431" s="3" t="s">
        <v>18475</v>
      </c>
      <c r="F21431" s="3">
        <v>12.0</v>
      </c>
      <c r="G21431" s="3">
        <v>7.0</v>
      </c>
      <c r="H21431" s="3" t="s">
        <v>18864</v>
      </c>
      <c r="I21431" s="3" t="s">
        <v>18865</v>
      </c>
      <c r="J21431" s="3" t="s">
        <v>1412</v>
      </c>
      <c r="K21431" s="3" t="s">
        <v>24</v>
      </c>
      <c r="L21431" s="3">
        <v>21.0</v>
      </c>
      <c r="M21431" s="3" t="s">
        <v>25</v>
      </c>
      <c r="N21431" s="3" t="s">
        <v>18876</v>
      </c>
      <c r="O21431" s="3" t="s">
        <v>384</v>
      </c>
      <c r="P21431" s="4">
        <v>34238.0</v>
      </c>
      <c r="Q21431" s="3" t="s">
        <v>40</v>
      </c>
      <c r="S21431" s="3" t="s">
        <v>34</v>
      </c>
    </row>
    <row r="21432">
      <c r="A21432" s="2">
        <v>42318.71493055556</v>
      </c>
      <c r="B21432" s="3">
        <v>4.0</v>
      </c>
      <c r="C21432" s="3" t="s">
        <v>18475</v>
      </c>
      <c r="F21432" s="3">
        <v>12.0</v>
      </c>
      <c r="G21432" s="3">
        <v>7.0</v>
      </c>
      <c r="H21432" s="3" t="s">
        <v>18864</v>
      </c>
      <c r="I21432" s="3" t="s">
        <v>18865</v>
      </c>
      <c r="J21432" s="3" t="s">
        <v>1412</v>
      </c>
      <c r="K21432" s="3" t="s">
        <v>24</v>
      </c>
      <c r="L21432" s="3">
        <v>22.0</v>
      </c>
      <c r="M21432" s="3" t="s">
        <v>30</v>
      </c>
      <c r="N21432" s="3" t="s">
        <v>192</v>
      </c>
      <c r="O21432" s="3" t="s">
        <v>292</v>
      </c>
      <c r="P21432" s="4">
        <v>35645.0</v>
      </c>
      <c r="Q21432" s="3" t="s">
        <v>191</v>
      </c>
      <c r="S21432" s="3" t="s">
        <v>34</v>
      </c>
    </row>
    <row r="21433">
      <c r="A21433" s="2">
        <v>42318.71493055556</v>
      </c>
      <c r="B21433" s="3">
        <v>4.0</v>
      </c>
      <c r="C21433" s="3" t="s">
        <v>18475</v>
      </c>
      <c r="F21433" s="3">
        <v>12.0</v>
      </c>
      <c r="G21433" s="3">
        <v>7.0</v>
      </c>
      <c r="H21433" s="3" t="s">
        <v>18864</v>
      </c>
      <c r="I21433" s="3" t="s">
        <v>18865</v>
      </c>
      <c r="J21433" s="3" t="s">
        <v>1412</v>
      </c>
      <c r="K21433" s="3" t="s">
        <v>24</v>
      </c>
      <c r="L21433" s="3">
        <v>23.0</v>
      </c>
      <c r="M21433" s="3" t="s">
        <v>25</v>
      </c>
      <c r="N21433" s="3" t="s">
        <v>18877</v>
      </c>
      <c r="O21433" s="3" t="s">
        <v>1275</v>
      </c>
      <c r="P21433" s="4">
        <v>29319.0</v>
      </c>
      <c r="Q21433" s="3" t="s">
        <v>40</v>
      </c>
      <c r="S21433" s="3" t="s">
        <v>34</v>
      </c>
    </row>
    <row r="21434">
      <c r="A21434" s="2">
        <v>42318.71493055556</v>
      </c>
      <c r="B21434" s="3">
        <v>4.0</v>
      </c>
      <c r="C21434" s="3" t="s">
        <v>18475</v>
      </c>
      <c r="F21434" s="3">
        <v>12.0</v>
      </c>
      <c r="G21434" s="3">
        <v>7.0</v>
      </c>
      <c r="H21434" s="3" t="s">
        <v>18864</v>
      </c>
      <c r="I21434" s="3" t="s">
        <v>18865</v>
      </c>
      <c r="J21434" s="3" t="s">
        <v>1412</v>
      </c>
      <c r="K21434" s="3" t="s">
        <v>24</v>
      </c>
      <c r="L21434" s="3">
        <v>24.0</v>
      </c>
      <c r="M21434" s="3" t="s">
        <v>30</v>
      </c>
      <c r="N21434" s="3" t="s">
        <v>18878</v>
      </c>
      <c r="O21434" s="3" t="s">
        <v>1456</v>
      </c>
      <c r="P21434" s="4">
        <v>18045.0</v>
      </c>
      <c r="Q21434" s="3" t="s">
        <v>49</v>
      </c>
      <c r="S21434" s="3" t="s">
        <v>34</v>
      </c>
    </row>
    <row r="21435">
      <c r="A21435" s="2">
        <v>42318.71493055556</v>
      </c>
      <c r="B21435" s="3">
        <v>4.0</v>
      </c>
      <c r="C21435" s="3" t="s">
        <v>18475</v>
      </c>
      <c r="F21435" s="3">
        <v>12.0</v>
      </c>
      <c r="G21435" s="3">
        <v>7.0</v>
      </c>
      <c r="H21435" s="3" t="s">
        <v>18864</v>
      </c>
      <c r="I21435" s="3" t="s">
        <v>18865</v>
      </c>
      <c r="J21435" s="3" t="s">
        <v>1412</v>
      </c>
      <c r="K21435" s="3" t="s">
        <v>24</v>
      </c>
      <c r="L21435" s="3">
        <v>25.0</v>
      </c>
      <c r="M21435" s="3" t="s">
        <v>25</v>
      </c>
      <c r="N21435" s="3" t="s">
        <v>18879</v>
      </c>
      <c r="O21435" s="3" t="s">
        <v>27</v>
      </c>
      <c r="P21435" s="4">
        <v>24821.0</v>
      </c>
      <c r="Q21435" s="3" t="s">
        <v>132</v>
      </c>
      <c r="S21435" s="3" t="s">
        <v>34</v>
      </c>
    </row>
    <row r="21436">
      <c r="A21436" s="2">
        <v>42318.71493055556</v>
      </c>
      <c r="B21436" s="3">
        <v>4.0</v>
      </c>
      <c r="C21436" s="3" t="s">
        <v>18475</v>
      </c>
      <c r="F21436" s="3">
        <v>12.0</v>
      </c>
      <c r="G21436" s="3">
        <v>7.0</v>
      </c>
      <c r="H21436" s="3" t="s">
        <v>18864</v>
      </c>
      <c r="I21436" s="3" t="s">
        <v>18865</v>
      </c>
      <c r="J21436" s="3" t="s">
        <v>1412</v>
      </c>
      <c r="K21436" s="3" t="s">
        <v>24</v>
      </c>
      <c r="L21436" s="3">
        <v>26.0</v>
      </c>
      <c r="M21436" s="3" t="s">
        <v>30</v>
      </c>
      <c r="N21436" s="3" t="s">
        <v>1614</v>
      </c>
      <c r="O21436" s="3" t="s">
        <v>1856</v>
      </c>
      <c r="P21436" s="4">
        <v>35274.0</v>
      </c>
      <c r="Q21436" s="3" t="s">
        <v>191</v>
      </c>
      <c r="S21436" s="3" t="s">
        <v>34</v>
      </c>
    </row>
    <row r="21437">
      <c r="A21437" s="2">
        <v>42318.71493055556</v>
      </c>
      <c r="B21437" s="3">
        <v>4.0</v>
      </c>
      <c r="C21437" s="3" t="s">
        <v>18475</v>
      </c>
      <c r="F21437" s="3">
        <v>12.0</v>
      </c>
      <c r="G21437" s="3">
        <v>7.0</v>
      </c>
      <c r="H21437" s="3" t="s">
        <v>18864</v>
      </c>
      <c r="I21437" s="3" t="s">
        <v>18865</v>
      </c>
      <c r="J21437" s="3" t="s">
        <v>1412</v>
      </c>
      <c r="K21437" s="3" t="s">
        <v>24</v>
      </c>
      <c r="L21437" s="3">
        <v>27.0</v>
      </c>
      <c r="M21437" s="3" t="s">
        <v>25</v>
      </c>
      <c r="N21437" s="3" t="s">
        <v>18880</v>
      </c>
      <c r="O21437" s="3" t="s">
        <v>956</v>
      </c>
      <c r="P21437" s="4">
        <v>25838.0</v>
      </c>
      <c r="Q21437" s="3" t="s">
        <v>266</v>
      </c>
      <c r="S21437" s="3" t="s">
        <v>34</v>
      </c>
    </row>
    <row r="21438">
      <c r="A21438" s="2">
        <v>42318.71493055556</v>
      </c>
      <c r="B21438" s="3">
        <v>4.0</v>
      </c>
      <c r="C21438" s="3" t="s">
        <v>18475</v>
      </c>
      <c r="F21438" s="3">
        <v>12.0</v>
      </c>
      <c r="G21438" s="3">
        <v>7.0</v>
      </c>
      <c r="H21438" s="3" t="s">
        <v>18864</v>
      </c>
      <c r="I21438" s="3" t="s">
        <v>18865</v>
      </c>
      <c r="J21438" s="3" t="s">
        <v>1412</v>
      </c>
      <c r="K21438" s="3" t="s">
        <v>24</v>
      </c>
      <c r="L21438" s="3">
        <v>28.0</v>
      </c>
      <c r="M21438" s="3" t="s">
        <v>30</v>
      </c>
      <c r="N21438" s="3" t="s">
        <v>128</v>
      </c>
      <c r="O21438" s="3" t="s">
        <v>591</v>
      </c>
      <c r="P21438" s="4">
        <v>29991.0</v>
      </c>
      <c r="Q21438" s="3" t="s">
        <v>60</v>
      </c>
      <c r="S21438" s="3" t="s">
        <v>34</v>
      </c>
    </row>
    <row r="21439">
      <c r="A21439" s="2">
        <v>42318.71493055556</v>
      </c>
      <c r="B21439" s="3">
        <v>4.0</v>
      </c>
      <c r="C21439" s="3" t="s">
        <v>18475</v>
      </c>
      <c r="F21439" s="3">
        <v>12.0</v>
      </c>
      <c r="G21439" s="3">
        <v>7.0</v>
      </c>
      <c r="H21439" s="3" t="s">
        <v>18864</v>
      </c>
      <c r="I21439" s="3" t="s">
        <v>18865</v>
      </c>
      <c r="J21439" s="3" t="s">
        <v>1412</v>
      </c>
      <c r="K21439" s="3" t="s">
        <v>24</v>
      </c>
      <c r="L21439" s="3">
        <v>29.0</v>
      </c>
      <c r="M21439" s="3" t="s">
        <v>25</v>
      </c>
      <c r="N21439" s="3" t="s">
        <v>7728</v>
      </c>
      <c r="O21439" s="3" t="s">
        <v>18881</v>
      </c>
      <c r="P21439" s="4">
        <v>29544.0</v>
      </c>
      <c r="Q21439" s="3" t="s">
        <v>72</v>
      </c>
      <c r="S21439" s="3" t="s">
        <v>34</v>
      </c>
    </row>
    <row r="21440">
      <c r="A21440" s="2">
        <v>42318.71493055556</v>
      </c>
      <c r="B21440" s="3">
        <v>4.0</v>
      </c>
      <c r="C21440" s="3" t="s">
        <v>18475</v>
      </c>
      <c r="F21440" s="3">
        <v>12.0</v>
      </c>
      <c r="G21440" s="3">
        <v>7.0</v>
      </c>
      <c r="H21440" s="3" t="s">
        <v>18864</v>
      </c>
      <c r="I21440" s="3" t="s">
        <v>18865</v>
      </c>
      <c r="J21440" s="3" t="s">
        <v>1412</v>
      </c>
      <c r="K21440" s="3" t="s">
        <v>24</v>
      </c>
      <c r="L21440" s="3">
        <v>30.0</v>
      </c>
      <c r="M21440" s="3" t="s">
        <v>30</v>
      </c>
      <c r="N21440" s="3" t="s">
        <v>18871</v>
      </c>
      <c r="O21440" s="3" t="s">
        <v>174</v>
      </c>
      <c r="P21440" s="4">
        <v>33307.0</v>
      </c>
      <c r="Q21440" s="3" t="s">
        <v>132</v>
      </c>
      <c r="S21440" s="3" t="s">
        <v>34</v>
      </c>
    </row>
    <row r="21441">
      <c r="A21441" s="2">
        <v>42318.71493055556</v>
      </c>
      <c r="B21441" s="3">
        <v>4.0</v>
      </c>
      <c r="C21441" s="3" t="s">
        <v>18475</v>
      </c>
      <c r="F21441" s="3">
        <v>12.0</v>
      </c>
      <c r="G21441" s="3">
        <v>7.0</v>
      </c>
      <c r="H21441" s="3" t="s">
        <v>18864</v>
      </c>
      <c r="I21441" s="3" t="s">
        <v>18865</v>
      </c>
      <c r="J21441" s="3" t="s">
        <v>1412</v>
      </c>
      <c r="K21441" s="3" t="s">
        <v>24</v>
      </c>
      <c r="L21441" s="3">
        <v>31.0</v>
      </c>
      <c r="M21441" s="3" t="s">
        <v>25</v>
      </c>
      <c r="N21441" s="3" t="s">
        <v>18882</v>
      </c>
      <c r="O21441" s="3" t="s">
        <v>564</v>
      </c>
      <c r="P21441" s="4">
        <v>28289.0</v>
      </c>
      <c r="Q21441" s="3" t="s">
        <v>132</v>
      </c>
      <c r="S21441" s="3" t="s">
        <v>34</v>
      </c>
    </row>
    <row r="21442">
      <c r="A21442" s="2">
        <v>42318.71493055556</v>
      </c>
      <c r="B21442" s="3">
        <v>4.0</v>
      </c>
      <c r="C21442" s="3" t="s">
        <v>18475</v>
      </c>
      <c r="F21442" s="3">
        <v>12.0</v>
      </c>
      <c r="G21442" s="3">
        <v>7.0</v>
      </c>
      <c r="H21442" s="3" t="s">
        <v>18864</v>
      </c>
      <c r="I21442" s="3" t="s">
        <v>18865</v>
      </c>
      <c r="J21442" s="3" t="s">
        <v>1412</v>
      </c>
      <c r="K21442" s="3" t="s">
        <v>24</v>
      </c>
      <c r="L21442" s="3">
        <v>32.0</v>
      </c>
      <c r="M21442" s="3" t="s">
        <v>30</v>
      </c>
      <c r="N21442" s="3" t="s">
        <v>18562</v>
      </c>
      <c r="O21442" s="3" t="s">
        <v>98</v>
      </c>
      <c r="P21442" s="4">
        <v>27764.0</v>
      </c>
      <c r="Q21442" s="3" t="s">
        <v>132</v>
      </c>
      <c r="S21442" s="3" t="s">
        <v>34</v>
      </c>
    </row>
    <row r="21443">
      <c r="A21443" s="2">
        <v>42318.71493055556</v>
      </c>
      <c r="B21443" s="3">
        <v>4.0</v>
      </c>
      <c r="C21443" s="3" t="s">
        <v>18475</v>
      </c>
      <c r="F21443" s="3">
        <v>12.0</v>
      </c>
      <c r="G21443" s="3">
        <v>7.0</v>
      </c>
      <c r="H21443" s="3" t="s">
        <v>18864</v>
      </c>
      <c r="I21443" s="3" t="s">
        <v>18865</v>
      </c>
      <c r="J21443" s="3" t="s">
        <v>1412</v>
      </c>
      <c r="K21443" s="3" t="s">
        <v>24</v>
      </c>
      <c r="L21443" s="3">
        <v>33.0</v>
      </c>
      <c r="M21443" s="3" t="s">
        <v>25</v>
      </c>
      <c r="N21443" s="3" t="s">
        <v>465</v>
      </c>
      <c r="O21443" s="3" t="s">
        <v>1593</v>
      </c>
      <c r="P21443" s="4">
        <v>25470.0</v>
      </c>
      <c r="Q21443" s="3" t="s">
        <v>113</v>
      </c>
      <c r="S21443" s="3" t="s">
        <v>34</v>
      </c>
    </row>
    <row r="21444">
      <c r="A21444" s="2">
        <v>42318.71493055556</v>
      </c>
      <c r="B21444" s="3">
        <v>4.0</v>
      </c>
      <c r="C21444" s="3" t="s">
        <v>18475</v>
      </c>
      <c r="F21444" s="3">
        <v>12.0</v>
      </c>
      <c r="G21444" s="3">
        <v>7.0</v>
      </c>
      <c r="H21444" s="3" t="s">
        <v>18864</v>
      </c>
      <c r="I21444" s="3" t="s">
        <v>18865</v>
      </c>
      <c r="J21444" s="3" t="s">
        <v>1412</v>
      </c>
      <c r="K21444" s="3" t="s">
        <v>24</v>
      </c>
      <c r="L21444" s="3">
        <v>34.0</v>
      </c>
      <c r="M21444" s="3" t="s">
        <v>30</v>
      </c>
      <c r="N21444" s="3" t="s">
        <v>18879</v>
      </c>
      <c r="O21444" s="3" t="s">
        <v>311</v>
      </c>
      <c r="P21444" s="4">
        <v>28170.0</v>
      </c>
      <c r="Q21444" s="3" t="s">
        <v>132</v>
      </c>
      <c r="S21444" s="3" t="s">
        <v>34</v>
      </c>
    </row>
    <row r="21445">
      <c r="A21445" s="2">
        <v>42318.71493055556</v>
      </c>
      <c r="B21445" s="3">
        <v>4.0</v>
      </c>
      <c r="C21445" s="3" t="s">
        <v>18475</v>
      </c>
      <c r="F21445" s="3">
        <v>12.0</v>
      </c>
      <c r="G21445" s="3">
        <v>7.0</v>
      </c>
      <c r="H21445" s="3" t="s">
        <v>18864</v>
      </c>
      <c r="I21445" s="3" t="s">
        <v>18865</v>
      </c>
      <c r="J21445" s="3" t="s">
        <v>1412</v>
      </c>
      <c r="K21445" s="3" t="s">
        <v>24</v>
      </c>
      <c r="L21445" s="3">
        <v>35.0</v>
      </c>
      <c r="M21445" s="3" t="s">
        <v>25</v>
      </c>
      <c r="N21445" s="3" t="s">
        <v>6571</v>
      </c>
      <c r="O21445" s="3" t="s">
        <v>109</v>
      </c>
      <c r="P21445" s="4">
        <v>21468.0</v>
      </c>
      <c r="Q21445" s="3" t="s">
        <v>970</v>
      </c>
      <c r="S21445" s="3" t="s">
        <v>34</v>
      </c>
    </row>
    <row r="21446">
      <c r="A21446" s="2">
        <v>42318.71493055556</v>
      </c>
      <c r="B21446" s="3">
        <v>4.0</v>
      </c>
      <c r="C21446" s="3" t="s">
        <v>18475</v>
      </c>
      <c r="F21446" s="3">
        <v>12.0</v>
      </c>
      <c r="G21446" s="3">
        <v>7.0</v>
      </c>
      <c r="H21446" s="3" t="s">
        <v>18864</v>
      </c>
      <c r="I21446" s="3" t="s">
        <v>18865</v>
      </c>
      <c r="J21446" s="3" t="s">
        <v>1412</v>
      </c>
      <c r="K21446" s="3" t="s">
        <v>24</v>
      </c>
      <c r="L21446" s="3">
        <v>36.0</v>
      </c>
      <c r="M21446" s="3" t="s">
        <v>30</v>
      </c>
      <c r="N21446" s="3" t="s">
        <v>18566</v>
      </c>
      <c r="O21446" s="3" t="s">
        <v>178</v>
      </c>
      <c r="P21446" s="4">
        <v>14301.0</v>
      </c>
      <c r="Q21446" s="3" t="s">
        <v>86</v>
      </c>
      <c r="S21446" s="3" t="s">
        <v>34</v>
      </c>
    </row>
    <row r="21447">
      <c r="A21447" s="2">
        <v>42318.71493055556</v>
      </c>
      <c r="B21447" s="3">
        <v>4.0</v>
      </c>
      <c r="C21447" s="3" t="s">
        <v>18475</v>
      </c>
      <c r="F21447" s="3">
        <v>12.0</v>
      </c>
      <c r="G21447" s="3">
        <v>7.0</v>
      </c>
      <c r="H21447" s="3" t="s">
        <v>18864</v>
      </c>
      <c r="I21447" s="3" t="s">
        <v>18865</v>
      </c>
      <c r="J21447" s="3" t="s">
        <v>1412</v>
      </c>
      <c r="K21447" s="3" t="s">
        <v>24</v>
      </c>
      <c r="L21447" s="3">
        <v>37.0</v>
      </c>
      <c r="M21447" s="3" t="s">
        <v>25</v>
      </c>
      <c r="N21447" s="3" t="s">
        <v>11659</v>
      </c>
      <c r="O21447" s="3" t="s">
        <v>1475</v>
      </c>
      <c r="P21447" s="4">
        <v>27331.0</v>
      </c>
      <c r="Q21447" s="3" t="s">
        <v>79</v>
      </c>
      <c r="S21447" s="3" t="s">
        <v>34</v>
      </c>
    </row>
    <row r="21448">
      <c r="A21448" s="2">
        <v>42318.71493055556</v>
      </c>
      <c r="B21448" s="3">
        <v>4.0</v>
      </c>
      <c r="C21448" s="3" t="s">
        <v>18475</v>
      </c>
      <c r="F21448" s="3">
        <v>12.0</v>
      </c>
      <c r="G21448" s="3">
        <v>7.0</v>
      </c>
      <c r="H21448" s="3" t="s">
        <v>18864</v>
      </c>
      <c r="I21448" s="3" t="s">
        <v>18865</v>
      </c>
      <c r="J21448" s="3" t="s">
        <v>1412</v>
      </c>
      <c r="K21448" s="3" t="s">
        <v>24</v>
      </c>
      <c r="L21448" s="3">
        <v>38.0</v>
      </c>
      <c r="M21448" s="3" t="s">
        <v>30</v>
      </c>
      <c r="N21448" s="3" t="s">
        <v>18883</v>
      </c>
      <c r="O21448" s="3" t="s">
        <v>283</v>
      </c>
      <c r="P21448" s="4">
        <v>25996.0</v>
      </c>
      <c r="Q21448" s="3" t="s">
        <v>247</v>
      </c>
      <c r="S21448" s="3" t="s">
        <v>34</v>
      </c>
    </row>
    <row r="21449">
      <c r="A21449" s="2">
        <v>42318.71493055556</v>
      </c>
      <c r="B21449" s="3">
        <v>4.0</v>
      </c>
      <c r="C21449" s="3" t="s">
        <v>18475</v>
      </c>
      <c r="F21449" s="3">
        <v>12.0</v>
      </c>
      <c r="G21449" s="3">
        <v>7.0</v>
      </c>
      <c r="H21449" s="3" t="s">
        <v>18864</v>
      </c>
      <c r="I21449" s="3" t="s">
        <v>18865</v>
      </c>
      <c r="J21449" s="3" t="s">
        <v>1412</v>
      </c>
      <c r="K21449" s="3" t="s">
        <v>24</v>
      </c>
      <c r="L21449" s="3">
        <v>39.0</v>
      </c>
      <c r="M21449" s="3" t="s">
        <v>25</v>
      </c>
      <c r="N21449" s="3" t="s">
        <v>18884</v>
      </c>
      <c r="O21449" s="3" t="s">
        <v>42</v>
      </c>
      <c r="P21449" s="4">
        <v>27879.0</v>
      </c>
      <c r="Q21449" s="3" t="s">
        <v>52</v>
      </c>
      <c r="S21449" s="3" t="s">
        <v>34</v>
      </c>
    </row>
    <row r="21450">
      <c r="A21450" s="2">
        <v>42318.71493055556</v>
      </c>
      <c r="B21450" s="3">
        <v>4.0</v>
      </c>
      <c r="C21450" s="3" t="s">
        <v>18475</v>
      </c>
      <c r="F21450" s="3">
        <v>12.0</v>
      </c>
      <c r="G21450" s="3">
        <v>7.0</v>
      </c>
      <c r="H21450" s="3" t="s">
        <v>18864</v>
      </c>
      <c r="I21450" s="3" t="s">
        <v>18865</v>
      </c>
      <c r="J21450" s="3" t="s">
        <v>1412</v>
      </c>
      <c r="K21450" s="3" t="s">
        <v>24</v>
      </c>
      <c r="L21450" s="3">
        <v>40.0</v>
      </c>
      <c r="M21450" s="3" t="s">
        <v>30</v>
      </c>
      <c r="N21450" s="3" t="s">
        <v>18885</v>
      </c>
      <c r="O21450" s="3" t="s">
        <v>329</v>
      </c>
      <c r="P21450" s="4">
        <v>20512.0</v>
      </c>
      <c r="Q21450" s="3" t="s">
        <v>110</v>
      </c>
      <c r="S21450" s="3" t="s">
        <v>34</v>
      </c>
    </row>
    <row r="21451">
      <c r="A21451" s="2">
        <v>42318.71493055556</v>
      </c>
      <c r="B21451" s="3">
        <v>4.0</v>
      </c>
      <c r="C21451" s="3" t="s">
        <v>18475</v>
      </c>
      <c r="F21451" s="3">
        <v>12.0</v>
      </c>
      <c r="G21451" s="3">
        <v>7.0</v>
      </c>
      <c r="H21451" s="3" t="s">
        <v>18864</v>
      </c>
      <c r="I21451" s="3" t="s">
        <v>18865</v>
      </c>
      <c r="J21451" s="3" t="s">
        <v>1412</v>
      </c>
      <c r="K21451" s="3" t="s">
        <v>24</v>
      </c>
      <c r="L21451" s="3">
        <v>41.0</v>
      </c>
      <c r="M21451" s="3" t="s">
        <v>25</v>
      </c>
      <c r="N21451" s="3" t="s">
        <v>18886</v>
      </c>
      <c r="O21451" s="3" t="s">
        <v>18887</v>
      </c>
      <c r="P21451" s="4">
        <v>28700.0</v>
      </c>
      <c r="Q21451" s="3" t="s">
        <v>132</v>
      </c>
      <c r="S21451" s="3" t="s">
        <v>34</v>
      </c>
    </row>
    <row r="21452">
      <c r="A21452" s="2">
        <v>42318.71493055556</v>
      </c>
      <c r="B21452" s="3">
        <v>4.0</v>
      </c>
      <c r="C21452" s="3" t="s">
        <v>18475</v>
      </c>
      <c r="F21452" s="3">
        <v>12.0</v>
      </c>
      <c r="G21452" s="3">
        <v>7.0</v>
      </c>
      <c r="H21452" s="3" t="s">
        <v>18864</v>
      </c>
      <c r="I21452" s="3" t="s">
        <v>18865</v>
      </c>
      <c r="J21452" s="3" t="s">
        <v>1412</v>
      </c>
      <c r="K21452" s="3" t="s">
        <v>24</v>
      </c>
      <c r="L21452" s="3">
        <v>42.0</v>
      </c>
      <c r="M21452" s="3" t="s">
        <v>30</v>
      </c>
      <c r="N21452" s="3" t="s">
        <v>18722</v>
      </c>
      <c r="O21452" s="3" t="s">
        <v>368</v>
      </c>
      <c r="P21452" s="4">
        <v>13046.0</v>
      </c>
      <c r="Q21452" s="3" t="s">
        <v>86</v>
      </c>
      <c r="S21452" s="3" t="s">
        <v>34</v>
      </c>
    </row>
    <row r="21453">
      <c r="A21453" s="2">
        <v>42318.71493055556</v>
      </c>
      <c r="B21453" s="3">
        <v>4.0</v>
      </c>
      <c r="C21453" s="3" t="s">
        <v>18475</v>
      </c>
      <c r="F21453" s="3">
        <v>12.0</v>
      </c>
      <c r="G21453" s="3">
        <v>7.0</v>
      </c>
      <c r="H21453" s="3" t="s">
        <v>18864</v>
      </c>
      <c r="I21453" s="3" t="s">
        <v>18865</v>
      </c>
      <c r="J21453" s="3" t="s">
        <v>1412</v>
      </c>
      <c r="K21453" s="3" t="s">
        <v>24</v>
      </c>
      <c r="L21453" s="3">
        <v>43.0</v>
      </c>
      <c r="M21453" s="3" t="s">
        <v>25</v>
      </c>
      <c r="N21453" s="3" t="s">
        <v>18888</v>
      </c>
      <c r="O21453" s="3" t="s">
        <v>281</v>
      </c>
      <c r="P21453" s="4">
        <v>20014.0</v>
      </c>
      <c r="Q21453" s="3" t="s">
        <v>105</v>
      </c>
      <c r="S21453" s="3" t="s">
        <v>34</v>
      </c>
    </row>
    <row r="21454">
      <c r="A21454" s="2">
        <v>42318.71493055556</v>
      </c>
      <c r="B21454" s="3">
        <v>4.0</v>
      </c>
      <c r="C21454" s="3" t="s">
        <v>18475</v>
      </c>
      <c r="F21454" s="3">
        <v>12.0</v>
      </c>
      <c r="G21454" s="3">
        <v>7.0</v>
      </c>
      <c r="H21454" s="3" t="s">
        <v>18864</v>
      </c>
      <c r="I21454" s="3" t="s">
        <v>18865</v>
      </c>
      <c r="J21454" s="3" t="s">
        <v>1412</v>
      </c>
      <c r="K21454" s="3" t="s">
        <v>24</v>
      </c>
      <c r="L21454" s="3">
        <v>44.0</v>
      </c>
      <c r="M21454" s="3" t="s">
        <v>30</v>
      </c>
      <c r="N21454" s="3" t="s">
        <v>18889</v>
      </c>
      <c r="O21454" s="3" t="s">
        <v>8762</v>
      </c>
      <c r="P21454" s="4">
        <v>23181.0</v>
      </c>
      <c r="Q21454" s="3" t="s">
        <v>110</v>
      </c>
      <c r="S21454" s="3" t="s">
        <v>34</v>
      </c>
    </row>
    <row r="21455">
      <c r="A21455" s="2">
        <v>42318.71493055556</v>
      </c>
      <c r="B21455" s="3">
        <v>4.0</v>
      </c>
      <c r="C21455" s="3" t="s">
        <v>18475</v>
      </c>
      <c r="F21455" s="3">
        <v>12.0</v>
      </c>
      <c r="G21455" s="3">
        <v>7.0</v>
      </c>
      <c r="H21455" s="3" t="s">
        <v>18864</v>
      </c>
      <c r="I21455" s="3" t="s">
        <v>18865</v>
      </c>
      <c r="J21455" s="3" t="s">
        <v>1412</v>
      </c>
      <c r="K21455" s="3" t="s">
        <v>24</v>
      </c>
      <c r="L21455" s="3">
        <v>45.0</v>
      </c>
      <c r="M21455" s="3" t="s">
        <v>25</v>
      </c>
      <c r="N21455" s="3" t="s">
        <v>17147</v>
      </c>
      <c r="O21455" s="3" t="s">
        <v>6668</v>
      </c>
      <c r="P21455" s="4">
        <v>20035.0</v>
      </c>
      <c r="Q21455" s="3" t="s">
        <v>79</v>
      </c>
      <c r="S21455" s="3" t="s">
        <v>34</v>
      </c>
    </row>
    <row r="21456">
      <c r="A21456" s="2">
        <v>42318.71493055556</v>
      </c>
      <c r="B21456" s="3">
        <v>4.0</v>
      </c>
      <c r="C21456" s="3" t="s">
        <v>18475</v>
      </c>
      <c r="F21456" s="3">
        <v>12.0</v>
      </c>
      <c r="G21456" s="3">
        <v>7.0</v>
      </c>
      <c r="H21456" s="3" t="s">
        <v>18864</v>
      </c>
      <c r="I21456" s="3" t="s">
        <v>18865</v>
      </c>
      <c r="J21456" s="3" t="s">
        <v>1412</v>
      </c>
      <c r="K21456" s="3" t="s">
        <v>24</v>
      </c>
      <c r="L21456" s="3">
        <v>46.0</v>
      </c>
      <c r="M21456" s="3" t="s">
        <v>30</v>
      </c>
      <c r="N21456" s="3" t="s">
        <v>18890</v>
      </c>
      <c r="O21456" s="3" t="s">
        <v>452</v>
      </c>
      <c r="P21456" s="4">
        <v>29432.0</v>
      </c>
      <c r="Q21456" s="3" t="s">
        <v>132</v>
      </c>
      <c r="S21456" s="3" t="s">
        <v>34</v>
      </c>
    </row>
    <row r="21457">
      <c r="A21457" s="2">
        <v>42318.71493055556</v>
      </c>
      <c r="B21457" s="3">
        <v>4.0</v>
      </c>
      <c r="C21457" s="3" t="s">
        <v>18475</v>
      </c>
      <c r="F21457" s="3">
        <v>12.0</v>
      </c>
      <c r="G21457" s="3">
        <v>7.0</v>
      </c>
      <c r="H21457" s="3" t="s">
        <v>18864</v>
      </c>
      <c r="I21457" s="3" t="s">
        <v>18865</v>
      </c>
      <c r="J21457" s="3" t="s">
        <v>1412</v>
      </c>
      <c r="K21457" s="3" t="s">
        <v>24</v>
      </c>
      <c r="L21457" s="3">
        <v>47.0</v>
      </c>
      <c r="M21457" s="3" t="s">
        <v>25</v>
      </c>
      <c r="N21457" s="3" t="s">
        <v>11586</v>
      </c>
      <c r="O21457" s="3" t="s">
        <v>366</v>
      </c>
      <c r="P21457" s="4">
        <v>29322.0</v>
      </c>
      <c r="Q21457" s="3" t="s">
        <v>43</v>
      </c>
      <c r="S21457" s="3" t="s">
        <v>34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3" max="3" width="47.25"/>
  </cols>
  <sheetData>
    <row r="1">
      <c r="A1" s="5" t="s">
        <v>18891</v>
      </c>
      <c r="B1" s="6"/>
      <c r="C1" s="5" t="s">
        <v>18892</v>
      </c>
      <c r="D1" s="5" t="s">
        <v>18893</v>
      </c>
    </row>
    <row r="2">
      <c r="A2" s="7" t="s">
        <v>18894</v>
      </c>
      <c r="B2" s="3">
        <f>IFERROR(__xludf.DUMMYFUNCTION("COUNTUNIQUE('Listes de candidats'!B2:B21457)"),17.0)</f>
        <v>17</v>
      </c>
      <c r="C2" s="7" t="s">
        <v>18895</v>
      </c>
    </row>
    <row r="3">
      <c r="A3" s="7" t="s">
        <v>18896</v>
      </c>
      <c r="B3" s="3">
        <f>IFERROR(__xludf.DUMMYFUNCTION("COUNTUNIQUE('Listes de candidats'!C2:C21457)"),17.0)</f>
        <v>17</v>
      </c>
      <c r="C3" s="7" t="s">
        <v>18895</v>
      </c>
    </row>
    <row r="4">
      <c r="A4" s="7" t="s">
        <v>18897</v>
      </c>
      <c r="B4" s="3">
        <f>IFERROR(__xludf.DUMMYFUNCTION("COUNTUNIQUE('Listes de candidats'!D2:D21457)"),107.0)</f>
        <v>107</v>
      </c>
      <c r="C4" s="7" t="str">
        <f>IFERROR(__xludf.DUMMYFUNCTION("""pas de code section pour: ""&amp;join("", "",unique(FILTER('Listes de candidats'!C:C,'Listes de candidats'!D:D=""""))) "),"pas de code section pour: Corse, Guadeloupe, La Réunion")</f>
        <v>pas de code section pour: Corse, Guadeloupe, La Réunion</v>
      </c>
      <c r="D4" s="7" t="s">
        <v>18898</v>
      </c>
    </row>
    <row r="5">
      <c r="A5" s="7" t="s">
        <v>18899</v>
      </c>
      <c r="B5" s="3">
        <f>IFERROR(__xludf.DUMMYFUNCTION("COUNTUNIQUE('Listes de candidats'!E2:E21457)"),107.0)</f>
        <v>107</v>
      </c>
      <c r="C5" s="3" t="str">
        <f>IFERROR(__xludf.DUMMYFUNCTION("""pas de libellé section pour: ""&amp;join("", "",unique(FILTER('Listes de candidats'!C:C,'Listes de candidats'!E:E=""""))) "),"pas de libellé section pour: Corse, Guadeloupe, La Réunion")</f>
        <v>pas de libellé section pour: Corse, Guadeloupe, La Réunion</v>
      </c>
      <c r="D5" s="7" t="s">
        <v>18900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3" max="3" width="47.25"/>
  </cols>
  <sheetData>
    <row r="1">
      <c r="A1" s="8" t="str">
        <f t="array" ref="A1:A109">UNIQUE('Listes de candidats'!E:E)</f>
        <v>Libellé section électorale</v>
      </c>
      <c r="B1" s="9" t="s">
        <v>18901</v>
      </c>
      <c r="C1" s="8"/>
      <c r="D1" s="8" t="str">
        <f>IFERROR(__xludf.DUMMYFUNCTION("IMPORTHTML(""https://www.regions-et-departements.fr/departements-francais"",""table"")"),"Département
*Numéro*")</f>
        <v>Département
*Numéro*</v>
      </c>
      <c r="E1" s="8" t="str">
        <f>IFERROR(__xludf.DUMMYFUNCTION("""COMPUTED_VALUE"""),"Département
*Nom*")</f>
        <v>Département
*Nom*</v>
      </c>
      <c r="F1" s="8" t="str">
        <f>IFERROR(__xludf.DUMMYFUNCTION("""COMPUTED_VALUE"""),"Région")</f>
        <v>Région</v>
      </c>
      <c r="G1" s="8" t="str">
        <f>IFERROR(__xludf.DUMMYFUNCTION("""COMPUTED_VALUE"""),"Chef-lieu")</f>
        <v>Chef-lieu</v>
      </c>
      <c r="H1" s="8" t="str">
        <f>IFERROR(__xludf.DUMMYFUNCTION("""COMPUTED_VALUE"""),"Superficie (km²)")</f>
        <v>Superficie (km²)</v>
      </c>
      <c r="I1" s="8" t="str">
        <f>IFERROR(__xludf.DUMMYFUNCTION("""COMPUTED_VALUE"""),"Population (2023)")</f>
        <v>Population (2023)</v>
      </c>
      <c r="J1" s="8" t="str">
        <f>IFERROR(__xludf.DUMMYFUNCTION("""COMPUTED_VALUE"""),"Densité (hab./km²)")</f>
        <v>Densité (hab./km²)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20</v>
      </c>
      <c r="B2" s="3" t="str">
        <f>IFERROR(__xludf.DUMMYFUNCTION("FILTER(E:E,E:E=A2)"),"Ardennes")</f>
        <v>Ardennes</v>
      </c>
      <c r="D2" s="3">
        <f>IFERROR(__xludf.DUMMYFUNCTION("""COMPUTED_VALUE"""),1.0)</f>
        <v>1</v>
      </c>
      <c r="E2" s="3" t="str">
        <f>IFERROR(__xludf.DUMMYFUNCTION("""COMPUTED_VALUE"""),"Ain")</f>
        <v>Ain</v>
      </c>
      <c r="F2" s="3" t="str">
        <f>IFERROR(__xludf.DUMMYFUNCTION("""COMPUTED_VALUE"""),"Auvergne-Rhône-Alpes")</f>
        <v>Auvergne-Rhône-Alpes</v>
      </c>
      <c r="G2" s="3" t="str">
        <f>IFERROR(__xludf.DUMMYFUNCTION("""COMPUTED_VALUE"""),"Bourg-en-Bresse")</f>
        <v>Bourg-en-Bresse</v>
      </c>
      <c r="H2" s="3" t="str">
        <f>IFERROR(__xludf.DUMMYFUNCTION("""COMPUTED_VALUE"""),"5 762,4")</f>
        <v>5 762,4</v>
      </c>
      <c r="I2" s="3" t="str">
        <f>IFERROR(__xludf.DUMMYFUNCTION("""COMPUTED_VALUE"""),"657 856")</f>
        <v>657 856</v>
      </c>
      <c r="J2" s="3" t="str">
        <f>IFERROR(__xludf.DUMMYFUNCTION("""COMPUTED_VALUE"""),"114,2")</f>
        <v>114,2</v>
      </c>
    </row>
    <row r="3">
      <c r="A3" s="3" t="s">
        <v>61</v>
      </c>
      <c r="B3" s="3" t="str">
        <f>IFERROR(__xludf.DUMMYFUNCTION("FILTER(E:E,E:E=A3)"),"Aube")</f>
        <v>Aube</v>
      </c>
      <c r="D3" s="3">
        <f>IFERROR(__xludf.DUMMYFUNCTION("""COMPUTED_VALUE"""),2.0)</f>
        <v>2</v>
      </c>
      <c r="E3" s="3" t="str">
        <f>IFERROR(__xludf.DUMMYFUNCTION("""COMPUTED_VALUE"""),"Aisne")</f>
        <v>Aisne</v>
      </c>
      <c r="F3" s="3" t="str">
        <f>IFERROR(__xludf.DUMMYFUNCTION("""COMPUTED_VALUE"""),"Hauts-de-France")</f>
        <v>Hauts-de-France</v>
      </c>
      <c r="G3" s="3" t="str">
        <f>IFERROR(__xludf.DUMMYFUNCTION("""COMPUTED_VALUE"""),"Laon")</f>
        <v>Laon</v>
      </c>
      <c r="H3" s="3" t="str">
        <f>IFERROR(__xludf.DUMMYFUNCTION("""COMPUTED_VALUE"""),"7 361,7")</f>
        <v>7 361,7</v>
      </c>
      <c r="I3" s="3" t="str">
        <f>IFERROR(__xludf.DUMMYFUNCTION("""COMPUTED_VALUE"""),"529 374")</f>
        <v>529 374</v>
      </c>
      <c r="J3" s="3" t="str">
        <f>IFERROR(__xludf.DUMMYFUNCTION("""COMPUTED_VALUE"""),"71,9")</f>
        <v>71,9</v>
      </c>
    </row>
    <row r="4">
      <c r="A4" s="3" t="s">
        <v>87</v>
      </c>
      <c r="B4" s="3" t="str">
        <f>IFERROR(__xludf.DUMMYFUNCTION("FILTER(E:E,E:E=A4)"),"Marne")</f>
        <v>Marne</v>
      </c>
      <c r="D4" s="3">
        <f>IFERROR(__xludf.DUMMYFUNCTION("""COMPUTED_VALUE"""),3.0)</f>
        <v>3</v>
      </c>
      <c r="E4" s="3" t="str">
        <f>IFERROR(__xludf.DUMMYFUNCTION("""COMPUTED_VALUE"""),"Allier")</f>
        <v>Allier</v>
      </c>
      <c r="F4" s="3" t="str">
        <f>IFERROR(__xludf.DUMMYFUNCTION("""COMPUTED_VALUE"""),"Auvergne-Rhône-Alpes")</f>
        <v>Auvergne-Rhône-Alpes</v>
      </c>
      <c r="G4" s="3" t="str">
        <f>IFERROR(__xludf.DUMMYFUNCTION("""COMPUTED_VALUE"""),"Moulins")</f>
        <v>Moulins</v>
      </c>
      <c r="H4" s="3" t="str">
        <f>IFERROR(__xludf.DUMMYFUNCTION("""COMPUTED_VALUE"""),"7 340,1")</f>
        <v>7 340,1</v>
      </c>
      <c r="I4" s="3" t="str">
        <f>IFERROR(__xludf.DUMMYFUNCTION("""COMPUTED_VALUE"""),"335 628")</f>
        <v>335 628</v>
      </c>
      <c r="J4" s="3" t="str">
        <f>IFERROR(__xludf.DUMMYFUNCTION("""COMPUTED_VALUE"""),"45,7")</f>
        <v>45,7</v>
      </c>
    </row>
    <row r="5">
      <c r="A5" s="3" t="s">
        <v>130</v>
      </c>
      <c r="B5" s="3" t="str">
        <f>IFERROR(__xludf.DUMMYFUNCTION("FILTER(E:E,E:E=A5)"),"Haute-Marne")</f>
        <v>Haute-Marne</v>
      </c>
      <c r="D5" s="3">
        <f>IFERROR(__xludf.DUMMYFUNCTION("""COMPUTED_VALUE"""),4.0)</f>
        <v>4</v>
      </c>
      <c r="E5" s="3" t="str">
        <f>IFERROR(__xludf.DUMMYFUNCTION("""COMPUTED_VALUE"""),"Alpes-de-Haute-Provence")</f>
        <v>Alpes-de-Haute-Provence</v>
      </c>
      <c r="F5" s="3" t="str">
        <f>IFERROR(__xludf.DUMMYFUNCTION("""COMPUTED_VALUE"""),"Provence-Alpes-Côte d’Azur")</f>
        <v>Provence-Alpes-Côte d’Azur</v>
      </c>
      <c r="G5" s="3" t="str">
        <f>IFERROR(__xludf.DUMMYFUNCTION("""COMPUTED_VALUE"""),"Digne-les-Bains")</f>
        <v>Digne-les-Bains</v>
      </c>
      <c r="H5" s="3" t="str">
        <f>IFERROR(__xludf.DUMMYFUNCTION("""COMPUTED_VALUE"""),"6 925,2")</f>
        <v>6 925,2</v>
      </c>
      <c r="I5" s="3" t="str">
        <f>IFERROR(__xludf.DUMMYFUNCTION("""COMPUTED_VALUE"""),"165 451")</f>
        <v>165 451</v>
      </c>
      <c r="J5" s="3" t="str">
        <f>IFERROR(__xludf.DUMMYFUNCTION("""COMPUTED_VALUE"""),"23,9")</f>
        <v>23,9</v>
      </c>
    </row>
    <row r="6">
      <c r="A6" s="3" t="s">
        <v>146</v>
      </c>
      <c r="B6" s="3" t="str">
        <f>IFERROR(__xludf.DUMMYFUNCTION("FILTER(E:E,E:E=A6)"),"Meurthe-et-Moselle")</f>
        <v>Meurthe-et-Moselle</v>
      </c>
      <c r="D6" s="3">
        <f>IFERROR(__xludf.DUMMYFUNCTION("""COMPUTED_VALUE"""),5.0)</f>
        <v>5</v>
      </c>
      <c r="E6" s="3" t="str">
        <f>IFERROR(__xludf.DUMMYFUNCTION("""COMPUTED_VALUE"""),"Hautes-Alpes")</f>
        <v>Hautes-Alpes</v>
      </c>
      <c r="F6" s="3" t="str">
        <f>IFERROR(__xludf.DUMMYFUNCTION("""COMPUTED_VALUE"""),"Provence-Alpes-Côte d’Azur")</f>
        <v>Provence-Alpes-Côte d’Azur</v>
      </c>
      <c r="G6" s="3" t="str">
        <f>IFERROR(__xludf.DUMMYFUNCTION("""COMPUTED_VALUE"""),"Gap")</f>
        <v>Gap</v>
      </c>
      <c r="H6" s="3" t="str">
        <f>IFERROR(__xludf.DUMMYFUNCTION("""COMPUTED_VALUE"""),"5 548,7")</f>
        <v>5 548,7</v>
      </c>
      <c r="I6" s="3" t="str">
        <f>IFERROR(__xludf.DUMMYFUNCTION("""COMPUTED_VALUE"""),"140 605")</f>
        <v>140 605</v>
      </c>
      <c r="J6" s="3" t="str">
        <f>IFERROR(__xludf.DUMMYFUNCTION("""COMPUTED_VALUE"""),"25,3")</f>
        <v>25,3</v>
      </c>
    </row>
    <row r="7">
      <c r="A7" s="3" t="s">
        <v>194</v>
      </c>
      <c r="B7" s="3" t="str">
        <f>IFERROR(__xludf.DUMMYFUNCTION("FILTER(E:E,E:E=A7)"),"Meuse")</f>
        <v>Meuse</v>
      </c>
      <c r="D7" s="3">
        <f>IFERROR(__xludf.DUMMYFUNCTION("""COMPUTED_VALUE"""),6.0)</f>
        <v>6</v>
      </c>
      <c r="E7" s="3" t="str">
        <f>IFERROR(__xludf.DUMMYFUNCTION("""COMPUTED_VALUE"""),"Alpes-Maritimes")</f>
        <v>Alpes-Maritimes</v>
      </c>
      <c r="F7" s="3" t="str">
        <f>IFERROR(__xludf.DUMMYFUNCTION("""COMPUTED_VALUE"""),"Provence-Alpes-Côte d’Azur")</f>
        <v>Provence-Alpes-Côte d’Azur</v>
      </c>
      <c r="G7" s="3" t="str">
        <f>IFERROR(__xludf.DUMMYFUNCTION("""COMPUTED_VALUE"""),"Nice")</f>
        <v>Nice</v>
      </c>
      <c r="H7" s="3" t="str">
        <f>IFERROR(__xludf.DUMMYFUNCTION("""COMPUTED_VALUE"""),"4 298,6")</f>
        <v>4 298,6</v>
      </c>
      <c r="I7" s="3" t="str">
        <f>IFERROR(__xludf.DUMMYFUNCTION("""COMPUTED_VALUE"""),"1 097 410")</f>
        <v>1 097 410</v>
      </c>
      <c r="J7" s="3" t="str">
        <f>IFERROR(__xludf.DUMMYFUNCTION("""COMPUTED_VALUE"""),"255,3")</f>
        <v>255,3</v>
      </c>
    </row>
    <row r="8">
      <c r="A8" s="3" t="s">
        <v>211</v>
      </c>
      <c r="B8" s="3" t="str">
        <f>IFERROR(__xludf.DUMMYFUNCTION("FILTER(E:E,E:E=A8)"),"Moselle")</f>
        <v>Moselle</v>
      </c>
      <c r="D8" s="3">
        <f>IFERROR(__xludf.DUMMYFUNCTION("""COMPUTED_VALUE"""),7.0)</f>
        <v>7</v>
      </c>
      <c r="E8" s="3" t="str">
        <f>IFERROR(__xludf.DUMMYFUNCTION("""COMPUTED_VALUE"""),"Ardèche")</f>
        <v>Ardèche</v>
      </c>
      <c r="F8" s="3" t="str">
        <f>IFERROR(__xludf.DUMMYFUNCTION("""COMPUTED_VALUE"""),"Auvergne-Rhône-Alpes")</f>
        <v>Auvergne-Rhône-Alpes</v>
      </c>
      <c r="G8" s="3" t="str">
        <f>IFERROR(__xludf.DUMMYFUNCTION("""COMPUTED_VALUE"""),"Privas")</f>
        <v>Privas</v>
      </c>
      <c r="H8" s="3" t="str">
        <f>IFERROR(__xludf.DUMMYFUNCTION("""COMPUTED_VALUE"""),"5 528,6")</f>
        <v>5 528,6</v>
      </c>
      <c r="I8" s="3" t="str">
        <f>IFERROR(__xludf.DUMMYFUNCTION("""COMPUTED_VALUE"""),"329 325")</f>
        <v>329 325</v>
      </c>
      <c r="J8" s="3" t="str">
        <f>IFERROR(__xludf.DUMMYFUNCTION("""COMPUTED_VALUE"""),"59,6")</f>
        <v>59,6</v>
      </c>
    </row>
    <row r="9">
      <c r="A9" s="3" t="s">
        <v>271</v>
      </c>
      <c r="B9" s="3" t="str">
        <f>IFERROR(__xludf.DUMMYFUNCTION("FILTER(E:E,E:E=A9)"),"Bas-Rhin")</f>
        <v>Bas-Rhin</v>
      </c>
      <c r="D9" s="3">
        <f>IFERROR(__xludf.DUMMYFUNCTION("""COMPUTED_VALUE"""),8.0)</f>
        <v>8</v>
      </c>
      <c r="E9" s="3" t="str">
        <f>IFERROR(__xludf.DUMMYFUNCTION("""COMPUTED_VALUE"""),"Ardennes")</f>
        <v>Ardennes</v>
      </c>
      <c r="F9" s="3" t="str">
        <f>IFERROR(__xludf.DUMMYFUNCTION("""COMPUTED_VALUE"""),"Grand Est")</f>
        <v>Grand Est</v>
      </c>
      <c r="G9" s="3" t="str">
        <f>IFERROR(__xludf.DUMMYFUNCTION("""COMPUTED_VALUE"""),"Charleville-Mézières")</f>
        <v>Charleville-Mézières</v>
      </c>
      <c r="H9" s="3" t="str">
        <f>IFERROR(__xludf.DUMMYFUNCTION("""COMPUTED_VALUE"""),"5 229,4")</f>
        <v>5 229,4</v>
      </c>
      <c r="I9" s="3" t="str">
        <f>IFERROR(__xludf.DUMMYFUNCTION("""COMPUTED_VALUE"""),"269 701")</f>
        <v>269 701</v>
      </c>
      <c r="J9" s="3" t="str">
        <f>IFERROR(__xludf.DUMMYFUNCTION("""COMPUTED_VALUE"""),"51,6")</f>
        <v>51,6</v>
      </c>
    </row>
    <row r="10">
      <c r="A10" s="3" t="s">
        <v>330</v>
      </c>
      <c r="B10" s="3" t="str">
        <f>IFERROR(__xludf.DUMMYFUNCTION("FILTER(E:E,E:E=A10)"),"Haut-Rhin")</f>
        <v>Haut-Rhin</v>
      </c>
      <c r="D10" s="3">
        <f>IFERROR(__xludf.DUMMYFUNCTION("""COMPUTED_VALUE"""),9.0)</f>
        <v>9</v>
      </c>
      <c r="E10" s="3" t="str">
        <f>IFERROR(__xludf.DUMMYFUNCTION("""COMPUTED_VALUE"""),"Ariège")</f>
        <v>Ariège</v>
      </c>
      <c r="F10" s="3" t="str">
        <f>IFERROR(__xludf.DUMMYFUNCTION("""COMPUTED_VALUE"""),"Occitanie")</f>
        <v>Occitanie</v>
      </c>
      <c r="G10" s="3" t="str">
        <f>IFERROR(__xludf.DUMMYFUNCTION("""COMPUTED_VALUE"""),"Foix")</f>
        <v>Foix</v>
      </c>
      <c r="H10" s="3" t="str">
        <f>IFERROR(__xludf.DUMMYFUNCTION("""COMPUTED_VALUE"""),"4 889,9")</f>
        <v>4 889,9</v>
      </c>
      <c r="I10" s="3" t="str">
        <f>IFERROR(__xludf.DUMMYFUNCTION("""COMPUTED_VALUE"""),"153 954")</f>
        <v>153 954</v>
      </c>
      <c r="J10" s="3" t="str">
        <f>IFERROR(__xludf.DUMMYFUNCTION("""COMPUTED_VALUE"""),"31,5")</f>
        <v>31,5</v>
      </c>
    </row>
    <row r="11">
      <c r="A11" s="3" t="s">
        <v>373</v>
      </c>
      <c r="B11" s="3" t="str">
        <f>IFERROR(__xludf.DUMMYFUNCTION("FILTER(E:E,E:E=A11)"),"Vosges")</f>
        <v>Vosges</v>
      </c>
      <c r="D11" s="3">
        <f>IFERROR(__xludf.DUMMYFUNCTION("""COMPUTED_VALUE"""),10.0)</f>
        <v>10</v>
      </c>
      <c r="E11" s="3" t="str">
        <f>IFERROR(__xludf.DUMMYFUNCTION("""COMPUTED_VALUE"""),"Aube")</f>
        <v>Aube</v>
      </c>
      <c r="F11" s="3" t="str">
        <f>IFERROR(__xludf.DUMMYFUNCTION("""COMPUTED_VALUE"""),"Grand Est")</f>
        <v>Grand Est</v>
      </c>
      <c r="G11" s="3" t="str">
        <f>IFERROR(__xludf.DUMMYFUNCTION("""COMPUTED_VALUE"""),"Troyes")</f>
        <v>Troyes</v>
      </c>
      <c r="H11" s="3" t="str">
        <f>IFERROR(__xludf.DUMMYFUNCTION("""COMPUTED_VALUE"""),"6 004,2")</f>
        <v>6 004,2</v>
      </c>
      <c r="I11" s="3" t="str">
        <f>IFERROR(__xludf.DUMMYFUNCTION("""COMPUTED_VALUE"""),"311 435")</f>
        <v>311 435</v>
      </c>
      <c r="J11" s="3" t="str">
        <f>IFERROR(__xludf.DUMMYFUNCTION("""COMPUTED_VALUE"""),"51,9")</f>
        <v>51,9</v>
      </c>
    </row>
    <row r="12">
      <c r="A12" s="3" t="s">
        <v>2210</v>
      </c>
      <c r="B12" s="3" t="str">
        <f>IFERROR(__xludf.DUMMYFUNCTION("FILTER(E:E,E:E=A12)"),"Charente")</f>
        <v>Charente</v>
      </c>
      <c r="D12" s="3">
        <f>IFERROR(__xludf.DUMMYFUNCTION("""COMPUTED_VALUE"""),11.0)</f>
        <v>11</v>
      </c>
      <c r="E12" s="3" t="str">
        <f>IFERROR(__xludf.DUMMYFUNCTION("""COMPUTED_VALUE"""),"Aude")</f>
        <v>Aude</v>
      </c>
      <c r="F12" s="3" t="str">
        <f>IFERROR(__xludf.DUMMYFUNCTION("""COMPUTED_VALUE"""),"Occitanie")</f>
        <v>Occitanie</v>
      </c>
      <c r="G12" s="3" t="str">
        <f>IFERROR(__xludf.DUMMYFUNCTION("""COMPUTED_VALUE"""),"Carcassonne")</f>
        <v>Carcassonne</v>
      </c>
      <c r="H12" s="3" t="str">
        <f>IFERROR(__xludf.DUMMYFUNCTION("""COMPUTED_VALUE"""),"6 139")</f>
        <v>6 139</v>
      </c>
      <c r="I12" s="3" t="str">
        <f>IFERROR(__xludf.DUMMYFUNCTION("""COMPUTED_VALUE"""),"375 217")</f>
        <v>375 217</v>
      </c>
      <c r="J12" s="3" t="str">
        <f>IFERROR(__xludf.DUMMYFUNCTION("""COMPUTED_VALUE"""),"61,1")</f>
        <v>61,1</v>
      </c>
    </row>
    <row r="13">
      <c r="A13" s="3" t="s">
        <v>2230</v>
      </c>
      <c r="B13" s="3" t="str">
        <f>IFERROR(__xludf.DUMMYFUNCTION("FILTER(E:E,E:E=A13)"),"Charente-Maritime")</f>
        <v>Charente-Maritime</v>
      </c>
      <c r="D13" s="3">
        <f>IFERROR(__xludf.DUMMYFUNCTION("""COMPUTED_VALUE"""),12.0)</f>
        <v>12</v>
      </c>
      <c r="E13" s="3" t="str">
        <f>IFERROR(__xludf.DUMMYFUNCTION("""COMPUTED_VALUE"""),"Aveyron")</f>
        <v>Aveyron</v>
      </c>
      <c r="F13" s="3" t="str">
        <f>IFERROR(__xludf.DUMMYFUNCTION("""COMPUTED_VALUE"""),"Occitanie")</f>
        <v>Occitanie</v>
      </c>
      <c r="G13" s="3" t="str">
        <f>IFERROR(__xludf.DUMMYFUNCTION("""COMPUTED_VALUE"""),"Rodez")</f>
        <v>Rodez</v>
      </c>
      <c r="H13" s="3" t="str">
        <f>IFERROR(__xludf.DUMMYFUNCTION("""COMPUTED_VALUE"""),"8 735,1")</f>
        <v>8 735,1</v>
      </c>
      <c r="I13" s="3" t="str">
        <f>IFERROR(__xludf.DUMMYFUNCTION("""COMPUTED_VALUE"""),"279 554")</f>
        <v>279 554</v>
      </c>
      <c r="J13" s="3">
        <f>IFERROR(__xludf.DUMMYFUNCTION("""COMPUTED_VALUE"""),32.0)</f>
        <v>32</v>
      </c>
    </row>
    <row r="14">
      <c r="A14" s="3" t="s">
        <v>2251</v>
      </c>
      <c r="B14" s="3" t="str">
        <f>IFERROR(__xludf.DUMMYFUNCTION("FILTER(E:E,E:E=A14)"),"Corrèze")</f>
        <v>Corrèze</v>
      </c>
      <c r="D14" s="3">
        <f>IFERROR(__xludf.DUMMYFUNCTION("""COMPUTED_VALUE"""),13.0)</f>
        <v>13</v>
      </c>
      <c r="E14" s="3" t="str">
        <f>IFERROR(__xludf.DUMMYFUNCTION("""COMPUTED_VALUE"""),"Bouches-du-Rhône")</f>
        <v>Bouches-du-Rhône</v>
      </c>
      <c r="F14" s="3" t="str">
        <f>IFERROR(__xludf.DUMMYFUNCTION("""COMPUTED_VALUE"""),"Provence-Alpes-Côte d’Azur")</f>
        <v>Provence-Alpes-Côte d’Azur</v>
      </c>
      <c r="G14" s="3" t="str">
        <f>IFERROR(__xludf.DUMMYFUNCTION("""COMPUTED_VALUE"""),"Marseille")</f>
        <v>Marseille</v>
      </c>
      <c r="H14" s="3" t="str">
        <f>IFERROR(__xludf.DUMMYFUNCTION("""COMPUTED_VALUE"""),"5 087,5")</f>
        <v>5 087,5</v>
      </c>
      <c r="I14" s="3" t="str">
        <f>IFERROR(__xludf.DUMMYFUNCTION("""COMPUTED_VALUE"""),"2 048 070")</f>
        <v>2 048 070</v>
      </c>
      <c r="J14" s="3" t="str">
        <f>IFERROR(__xludf.DUMMYFUNCTION("""COMPUTED_VALUE"""),"402,6")</f>
        <v>402,6</v>
      </c>
    </row>
    <row r="15">
      <c r="A15" s="3" t="s">
        <v>2266</v>
      </c>
      <c r="B15" s="3" t="str">
        <f>IFERROR(__xludf.DUMMYFUNCTION("FILTER(E:E,E:E=A15)"),"Creuse")</f>
        <v>Creuse</v>
      </c>
      <c r="D15" s="3">
        <f>IFERROR(__xludf.DUMMYFUNCTION("""COMPUTED_VALUE"""),14.0)</f>
        <v>14</v>
      </c>
      <c r="E15" s="3" t="str">
        <f>IFERROR(__xludf.DUMMYFUNCTION("""COMPUTED_VALUE"""),"Calvados")</f>
        <v>Calvados</v>
      </c>
      <c r="F15" s="3" t="str">
        <f>IFERROR(__xludf.DUMMYFUNCTION("""COMPUTED_VALUE"""),"Normandie")</f>
        <v>Normandie</v>
      </c>
      <c r="G15" s="3" t="str">
        <f>IFERROR(__xludf.DUMMYFUNCTION("""COMPUTED_VALUE"""),"Caen")</f>
        <v>Caen</v>
      </c>
      <c r="H15" s="3" t="str">
        <f>IFERROR(__xludf.DUMMYFUNCTION("""COMPUTED_VALUE"""),"5 534,5")</f>
        <v>5 534,5</v>
      </c>
      <c r="I15" s="3" t="str">
        <f>IFERROR(__xludf.DUMMYFUNCTION("""COMPUTED_VALUE"""),"697 547")</f>
        <v>697 547</v>
      </c>
      <c r="J15" s="3" t="str">
        <f>IFERROR(__xludf.DUMMYFUNCTION("""COMPUTED_VALUE"""),"125,7")</f>
        <v>125,7</v>
      </c>
    </row>
    <row r="16">
      <c r="A16" s="3" t="s">
        <v>2275</v>
      </c>
      <c r="B16" s="3" t="str">
        <f>IFERROR(__xludf.DUMMYFUNCTION("FILTER(E:E,E:E=A16)"),"Dordogne")</f>
        <v>Dordogne</v>
      </c>
      <c r="D16" s="3">
        <f>IFERROR(__xludf.DUMMYFUNCTION("""COMPUTED_VALUE"""),15.0)</f>
        <v>15</v>
      </c>
      <c r="E16" s="3" t="str">
        <f>IFERROR(__xludf.DUMMYFUNCTION("""COMPUTED_VALUE"""),"Cantal")</f>
        <v>Cantal</v>
      </c>
      <c r="F16" s="3" t="str">
        <f>IFERROR(__xludf.DUMMYFUNCTION("""COMPUTED_VALUE"""),"Auvergne-Rhône-Alpes")</f>
        <v>Auvergne-Rhône-Alpes</v>
      </c>
      <c r="G16" s="3" t="str">
        <f>IFERROR(__xludf.DUMMYFUNCTION("""COMPUTED_VALUE"""),"Aurillac")</f>
        <v>Aurillac</v>
      </c>
      <c r="H16" s="3" t="str">
        <f>IFERROR(__xludf.DUMMYFUNCTION("""COMPUTED_VALUE"""),"5 726")</f>
        <v>5 726</v>
      </c>
      <c r="I16" s="3" t="str">
        <f>IFERROR(__xludf.DUMMYFUNCTION("""COMPUTED_VALUE"""),"144 379")</f>
        <v>144 379</v>
      </c>
      <c r="J16" s="3" t="str">
        <f>IFERROR(__xludf.DUMMYFUNCTION("""COMPUTED_VALUE"""),"25,2")</f>
        <v>25,2</v>
      </c>
    </row>
    <row r="17">
      <c r="A17" s="3" t="s">
        <v>2290</v>
      </c>
      <c r="B17" s="3" t="str">
        <f>IFERROR(__xludf.DUMMYFUNCTION("FILTER(E:E,E:E=A17)"),"Gironde")</f>
        <v>Gironde</v>
      </c>
      <c r="D17" s="3">
        <f>IFERROR(__xludf.DUMMYFUNCTION("""COMPUTED_VALUE"""),16.0)</f>
        <v>16</v>
      </c>
      <c r="E17" s="3" t="str">
        <f>IFERROR(__xludf.DUMMYFUNCTION("""COMPUTED_VALUE"""),"Charente")</f>
        <v>Charente</v>
      </c>
      <c r="F17" s="3" t="str">
        <f>IFERROR(__xludf.DUMMYFUNCTION("""COMPUTED_VALUE"""),"Nouvelle-Aquitaine")</f>
        <v>Nouvelle-Aquitaine</v>
      </c>
      <c r="G17" s="3" t="str">
        <f>IFERROR(__xludf.DUMMYFUNCTION("""COMPUTED_VALUE"""),"Angoulême")</f>
        <v>Angoulême</v>
      </c>
      <c r="H17" s="3" t="str">
        <f>IFERROR(__xludf.DUMMYFUNCTION("""COMPUTED_VALUE"""),"5 956")</f>
        <v>5 956</v>
      </c>
      <c r="I17" s="3" t="str">
        <f>IFERROR(__xludf.DUMMYFUNCTION("""COMPUTED_VALUE"""),"351 718")</f>
        <v>351 718</v>
      </c>
      <c r="J17" s="3" t="str">
        <f>IFERROR(__xludf.DUMMYFUNCTION("""COMPUTED_VALUE"""),"59,1")</f>
        <v>59,1</v>
      </c>
    </row>
    <row r="18">
      <c r="A18" s="3" t="s">
        <v>2340</v>
      </c>
      <c r="B18" s="3" t="str">
        <f>IFERROR(__xludf.DUMMYFUNCTION("FILTER(E:E,E:E=A18)"),"Landes")</f>
        <v>Landes</v>
      </c>
      <c r="D18" s="3">
        <f>IFERROR(__xludf.DUMMYFUNCTION("""COMPUTED_VALUE"""),17.0)</f>
        <v>17</v>
      </c>
      <c r="E18" s="3" t="str">
        <f>IFERROR(__xludf.DUMMYFUNCTION("""COMPUTED_VALUE"""),"Charente-Maritime")</f>
        <v>Charente-Maritime</v>
      </c>
      <c r="F18" s="3" t="str">
        <f>IFERROR(__xludf.DUMMYFUNCTION("""COMPUTED_VALUE"""),"Nouvelle-Aquitaine")</f>
        <v>Nouvelle-Aquitaine</v>
      </c>
      <c r="G18" s="3" t="str">
        <f>IFERROR(__xludf.DUMMYFUNCTION("""COMPUTED_VALUE"""),"La Rochelle")</f>
        <v>La Rochelle</v>
      </c>
      <c r="H18" s="3" t="str">
        <f>IFERROR(__xludf.DUMMYFUNCTION("""COMPUTED_VALUE"""),"6 863,8")</f>
        <v>6 863,8</v>
      </c>
      <c r="I18" s="3" t="str">
        <f>IFERROR(__xludf.DUMMYFUNCTION("""COMPUTED_VALUE"""),"655 709")</f>
        <v>655 709</v>
      </c>
      <c r="J18" s="3" t="str">
        <f>IFERROR(__xludf.DUMMYFUNCTION("""COMPUTED_VALUE"""),"95,5")</f>
        <v>95,5</v>
      </c>
    </row>
    <row r="19">
      <c r="A19" s="3" t="s">
        <v>2356</v>
      </c>
      <c r="B19" s="3" t="str">
        <f>IFERROR(__xludf.DUMMYFUNCTION("FILTER(E:E,E:E=A19)"),"Lot-et-Garonne")</f>
        <v>Lot-et-Garonne</v>
      </c>
      <c r="D19" s="3">
        <f>IFERROR(__xludf.DUMMYFUNCTION("""COMPUTED_VALUE"""),18.0)</f>
        <v>18</v>
      </c>
      <c r="E19" s="3" t="str">
        <f>IFERROR(__xludf.DUMMYFUNCTION("""COMPUTED_VALUE"""),"Cher")</f>
        <v>Cher</v>
      </c>
      <c r="F19" s="3" t="str">
        <f>IFERROR(__xludf.DUMMYFUNCTION("""COMPUTED_VALUE"""),"Centre-Val de Loire")</f>
        <v>Centre-Val de Loire</v>
      </c>
      <c r="G19" s="3" t="str">
        <f>IFERROR(__xludf.DUMMYFUNCTION("""COMPUTED_VALUE"""),"Bourges")</f>
        <v>Bourges</v>
      </c>
      <c r="H19" s="3" t="str">
        <f>IFERROR(__xludf.DUMMYFUNCTION("""COMPUTED_VALUE"""),"7 235")</f>
        <v>7 235</v>
      </c>
      <c r="I19" s="3" t="str">
        <f>IFERROR(__xludf.DUMMYFUNCTION("""COMPUTED_VALUE"""),"300 933")</f>
        <v>300 933</v>
      </c>
      <c r="J19" s="3" t="str">
        <f>IFERROR(__xludf.DUMMYFUNCTION("""COMPUTED_VALUE"""),"41,6")</f>
        <v>41,6</v>
      </c>
    </row>
    <row r="20">
      <c r="A20" s="3" t="s">
        <v>2369</v>
      </c>
      <c r="B20" s="3" t="str">
        <f>IFERROR(__xludf.DUMMYFUNCTION("FILTER(E:E,E:E=A20)"),"Pyrénées-Atlantiques")</f>
        <v>Pyrénées-Atlantiques</v>
      </c>
      <c r="D20" s="3">
        <f>IFERROR(__xludf.DUMMYFUNCTION("""COMPUTED_VALUE"""),19.0)</f>
        <v>19</v>
      </c>
      <c r="E20" s="3" t="str">
        <f>IFERROR(__xludf.DUMMYFUNCTION("""COMPUTED_VALUE"""),"Corrèze")</f>
        <v>Corrèze</v>
      </c>
      <c r="F20" s="3" t="str">
        <f>IFERROR(__xludf.DUMMYFUNCTION("""COMPUTED_VALUE"""),"Nouvelle-Aquitaine")</f>
        <v>Nouvelle-Aquitaine</v>
      </c>
      <c r="G20" s="3" t="str">
        <f>IFERROR(__xludf.DUMMYFUNCTION("""COMPUTED_VALUE"""),"Tulle")</f>
        <v>Tulle</v>
      </c>
      <c r="H20" s="3" t="str">
        <f>IFERROR(__xludf.DUMMYFUNCTION("""COMPUTED_VALUE"""),"5 856,8")</f>
        <v>5 856,8</v>
      </c>
      <c r="I20" s="3" t="str">
        <f>IFERROR(__xludf.DUMMYFUNCTION("""COMPUTED_VALUE"""),"239 190")</f>
        <v>239 190</v>
      </c>
      <c r="J20" s="3" t="str">
        <f>IFERROR(__xludf.DUMMYFUNCTION("""COMPUTED_VALUE"""),"40,8")</f>
        <v>40,8</v>
      </c>
    </row>
    <row r="21">
      <c r="A21" s="3" t="s">
        <v>2392</v>
      </c>
      <c r="B21" s="3" t="str">
        <f>IFERROR(__xludf.DUMMYFUNCTION("FILTER(E:E,E:E=A21)"),"Deux-Sèvres")</f>
        <v>Deux-Sèvres</v>
      </c>
      <c r="D21" s="3" t="str">
        <f>IFERROR(__xludf.DUMMYFUNCTION("""COMPUTED_VALUE"""),"2A")</f>
        <v>2A</v>
      </c>
      <c r="E21" s="3" t="str">
        <f>IFERROR(__xludf.DUMMYFUNCTION("""COMPUTED_VALUE"""),"Corse-du-Sud")</f>
        <v>Corse-du-Sud</v>
      </c>
      <c r="F21" s="3" t="str">
        <f>IFERROR(__xludf.DUMMYFUNCTION("""COMPUTED_VALUE"""),"Corse")</f>
        <v>Corse</v>
      </c>
      <c r="G21" s="3" t="str">
        <f>IFERROR(__xludf.DUMMYFUNCTION("""COMPUTED_VALUE"""),"Ajaccio")</f>
        <v>Ajaccio</v>
      </c>
      <c r="H21" s="3" t="str">
        <f>IFERROR(__xludf.DUMMYFUNCTION("""COMPUTED_VALUE"""),"4 014,2")</f>
        <v>4 014,2</v>
      </c>
      <c r="I21" s="3" t="str">
        <f>IFERROR(__xludf.DUMMYFUNCTION("""COMPUTED_VALUE"""),"160 814")</f>
        <v>160 814</v>
      </c>
      <c r="J21" s="3" t="str">
        <f>IFERROR(__xludf.DUMMYFUNCTION("""COMPUTED_VALUE"""),"40,1")</f>
        <v>40,1</v>
      </c>
    </row>
    <row r="22">
      <c r="A22" s="3" t="s">
        <v>2408</v>
      </c>
      <c r="B22" s="3" t="str">
        <f>IFERROR(__xludf.DUMMYFUNCTION("FILTER(E:E,E:E=A22)"),"Vienne")</f>
        <v>Vienne</v>
      </c>
      <c r="D22" s="3" t="str">
        <f>IFERROR(__xludf.DUMMYFUNCTION("""COMPUTED_VALUE"""),"2B")</f>
        <v>2B</v>
      </c>
      <c r="E22" s="3" t="str">
        <f>IFERROR(__xludf.DUMMYFUNCTION("""COMPUTED_VALUE"""),"Haute-Corse")</f>
        <v>Haute-Corse</v>
      </c>
      <c r="F22" s="3" t="str">
        <f>IFERROR(__xludf.DUMMYFUNCTION("""COMPUTED_VALUE"""),"Corse")</f>
        <v>Corse</v>
      </c>
      <c r="G22" s="3" t="str">
        <f>IFERROR(__xludf.DUMMYFUNCTION("""COMPUTED_VALUE"""),"Bastia")</f>
        <v>Bastia</v>
      </c>
      <c r="H22" s="3" t="str">
        <f>IFERROR(__xludf.DUMMYFUNCTION("""COMPUTED_VALUE"""),"4 665,6")</f>
        <v>4 665,6</v>
      </c>
      <c r="I22" s="3" t="str">
        <f>IFERROR(__xludf.DUMMYFUNCTION("""COMPUTED_VALUE"""),"182 887")</f>
        <v>182 887</v>
      </c>
      <c r="J22" s="3" t="str">
        <f>IFERROR(__xludf.DUMMYFUNCTION("""COMPUTED_VALUE"""),"39,2")</f>
        <v>39,2</v>
      </c>
    </row>
    <row r="23">
      <c r="A23" s="3" t="s">
        <v>2428</v>
      </c>
      <c r="B23" s="3" t="str">
        <f>IFERROR(__xludf.DUMMYFUNCTION("FILTER(E:E,E:E=A23)"),"Haute-Vienne")</f>
        <v>Haute-Vienne</v>
      </c>
      <c r="D23" s="3">
        <f>IFERROR(__xludf.DUMMYFUNCTION("""COMPUTED_VALUE"""),21.0)</f>
        <v>21</v>
      </c>
      <c r="E23" s="3" t="str">
        <f>IFERROR(__xludf.DUMMYFUNCTION("""COMPUTED_VALUE"""),"Côte-d’Or")</f>
        <v>Côte-d’Or</v>
      </c>
      <c r="F23" s="3" t="str">
        <f>IFERROR(__xludf.DUMMYFUNCTION("""COMPUTED_VALUE"""),"Bourgogne-Franche-Comté")</f>
        <v>Bourgogne-Franche-Comté</v>
      </c>
      <c r="G23" s="3" t="str">
        <f>IFERROR(__xludf.DUMMYFUNCTION("""COMPUTED_VALUE"""),"Dijon")</f>
        <v>Dijon</v>
      </c>
      <c r="H23" s="3" t="str">
        <f>IFERROR(__xludf.DUMMYFUNCTION("""COMPUTED_VALUE"""),"8 763,2")</f>
        <v>8 763,2</v>
      </c>
      <c r="I23" s="3" t="str">
        <f>IFERROR(__xludf.DUMMYFUNCTION("""COMPUTED_VALUE"""),"535 078")</f>
        <v>535 078</v>
      </c>
      <c r="J23" s="3" t="str">
        <f>IFERROR(__xludf.DUMMYFUNCTION("""COMPUTED_VALUE"""),"61,1")</f>
        <v>61,1</v>
      </c>
    </row>
    <row r="24">
      <c r="A24" s="3" t="s">
        <v>4245</v>
      </c>
      <c r="B24" s="3" t="str">
        <f>IFERROR(__xludf.DUMMYFUNCTION("FILTER(E:E,E:E=A24)"),"Ain")</f>
        <v>Ain</v>
      </c>
      <c r="D24" s="3">
        <f>IFERROR(__xludf.DUMMYFUNCTION("""COMPUTED_VALUE"""),22.0)</f>
        <v>22</v>
      </c>
      <c r="E24" s="3" t="str">
        <f>IFERROR(__xludf.DUMMYFUNCTION("""COMPUTED_VALUE"""),"Côtes-d’Armor")</f>
        <v>Côtes-d’Armor</v>
      </c>
      <c r="F24" s="3" t="str">
        <f>IFERROR(__xludf.DUMMYFUNCTION("""COMPUTED_VALUE"""),"Bretagne")</f>
        <v>Bretagne</v>
      </c>
      <c r="G24" s="3" t="str">
        <f>IFERROR(__xludf.DUMMYFUNCTION("""COMPUTED_VALUE"""),"Saint-Brieuc")</f>
        <v>Saint-Brieuc</v>
      </c>
      <c r="H24" s="3" t="str">
        <f>IFERROR(__xludf.DUMMYFUNCTION("""COMPUTED_VALUE"""),"6 877,6")</f>
        <v>6 877,6</v>
      </c>
      <c r="I24" s="3" t="str">
        <f>IFERROR(__xludf.DUMMYFUNCTION("""COMPUTED_VALUE"""),"603 640")</f>
        <v>603 640</v>
      </c>
      <c r="J24" s="3" t="str">
        <f>IFERROR(__xludf.DUMMYFUNCTION("""COMPUTED_VALUE"""),"87,8")</f>
        <v>87,8</v>
      </c>
    </row>
    <row r="25">
      <c r="A25" s="3" t="s">
        <v>4264</v>
      </c>
      <c r="B25" s="3" t="str">
        <f>IFERROR(__xludf.DUMMYFUNCTION("FILTER(E:E,E:E=A25)"),"Allier")</f>
        <v>Allier</v>
      </c>
      <c r="D25" s="3">
        <f>IFERROR(__xludf.DUMMYFUNCTION("""COMPUTED_VALUE"""),23.0)</f>
        <v>23</v>
      </c>
      <c r="E25" s="3" t="str">
        <f>IFERROR(__xludf.DUMMYFUNCTION("""COMPUTED_VALUE"""),"Creuse")</f>
        <v>Creuse</v>
      </c>
      <c r="F25" s="3" t="str">
        <f>IFERROR(__xludf.DUMMYFUNCTION("""COMPUTED_VALUE"""),"Nouvelle-Aquitaine")</f>
        <v>Nouvelle-Aquitaine</v>
      </c>
      <c r="G25" s="3" t="str">
        <f>IFERROR(__xludf.DUMMYFUNCTION("""COMPUTED_VALUE"""),"Guéret")</f>
        <v>Guéret</v>
      </c>
      <c r="H25" s="3" t="str">
        <f>IFERROR(__xludf.DUMMYFUNCTION("""COMPUTED_VALUE"""),"5 565,4")</f>
        <v>5 565,4</v>
      </c>
      <c r="I25" s="3" t="str">
        <f>IFERROR(__xludf.DUMMYFUNCTION("""COMPUTED_VALUE"""),"115 995")</f>
        <v>115 995</v>
      </c>
      <c r="J25" s="3" t="str">
        <f>IFERROR(__xludf.DUMMYFUNCTION("""COMPUTED_VALUE"""),"20,8")</f>
        <v>20,8</v>
      </c>
    </row>
    <row r="26">
      <c r="A26" s="3" t="s">
        <v>4274</v>
      </c>
      <c r="B26" s="3" t="str">
        <f>IFERROR(__xludf.DUMMYFUNCTION("FILTER(E:E,E:E=A26)"),"Ardèche")</f>
        <v>Ardèche</v>
      </c>
      <c r="D26" s="3">
        <f>IFERROR(__xludf.DUMMYFUNCTION("""COMPUTED_VALUE"""),24.0)</f>
        <v>24</v>
      </c>
      <c r="E26" s="3" t="str">
        <f>IFERROR(__xludf.DUMMYFUNCTION("""COMPUTED_VALUE"""),"Dordogne")</f>
        <v>Dordogne</v>
      </c>
      <c r="F26" s="3" t="str">
        <f>IFERROR(__xludf.DUMMYFUNCTION("""COMPUTED_VALUE"""),"Nouvelle-Aquitaine")</f>
        <v>Nouvelle-Aquitaine</v>
      </c>
      <c r="G26" s="3" t="str">
        <f>IFERROR(__xludf.DUMMYFUNCTION("""COMPUTED_VALUE"""),"Périgueux")</f>
        <v>Périgueux</v>
      </c>
      <c r="H26" s="3" t="str">
        <f>IFERROR(__xludf.DUMMYFUNCTION("""COMPUTED_VALUE"""),"9 060")</f>
        <v>9 060</v>
      </c>
      <c r="I26" s="3" t="str">
        <f>IFERROR(__xludf.DUMMYFUNCTION("""COMPUTED_VALUE"""),"412 807")</f>
        <v>412 807</v>
      </c>
      <c r="J26" s="3" t="str">
        <f>IFERROR(__xludf.DUMMYFUNCTION("""COMPUTED_VALUE"""),"45,6")</f>
        <v>45,6</v>
      </c>
    </row>
    <row r="27">
      <c r="A27" s="3" t="s">
        <v>4287</v>
      </c>
      <c r="B27" s="3" t="str">
        <f>IFERROR(__xludf.DUMMYFUNCTION("FILTER(E:E,E:E=A27)"),"Cantal")</f>
        <v>Cantal</v>
      </c>
      <c r="D27" s="3">
        <f>IFERROR(__xludf.DUMMYFUNCTION("""COMPUTED_VALUE"""),25.0)</f>
        <v>25</v>
      </c>
      <c r="E27" s="3" t="str">
        <f>IFERROR(__xludf.DUMMYFUNCTION("""COMPUTED_VALUE"""),"Doubs")</f>
        <v>Doubs</v>
      </c>
      <c r="F27" s="3" t="str">
        <f>IFERROR(__xludf.DUMMYFUNCTION("""COMPUTED_VALUE"""),"Bourgogne-Franche-Comté")</f>
        <v>Bourgogne-Franche-Comté</v>
      </c>
      <c r="G27" s="3" t="str">
        <f>IFERROR(__xludf.DUMMYFUNCTION("""COMPUTED_VALUE"""),"Besançon")</f>
        <v>Besançon</v>
      </c>
      <c r="H27" s="3" t="str">
        <f>IFERROR(__xludf.DUMMYFUNCTION("""COMPUTED_VALUE"""),"5 232,6")</f>
        <v>5 232,6</v>
      </c>
      <c r="I27" s="3" t="str">
        <f>IFERROR(__xludf.DUMMYFUNCTION("""COMPUTED_VALUE"""),"545 209")</f>
        <v>545 209</v>
      </c>
      <c r="J27" s="3" t="str">
        <f>IFERROR(__xludf.DUMMYFUNCTION("""COMPUTED_VALUE"""),"104,2")</f>
        <v>104,2</v>
      </c>
    </row>
    <row r="28">
      <c r="A28" s="3" t="s">
        <v>4294</v>
      </c>
      <c r="B28" s="3" t="str">
        <f>IFERROR(__xludf.DUMMYFUNCTION("FILTER(E:E,E:E=A28)"),"Drôme")</f>
        <v>Drôme</v>
      </c>
      <c r="D28" s="3">
        <f>IFERROR(__xludf.DUMMYFUNCTION("""COMPUTED_VALUE"""),26.0)</f>
        <v>26</v>
      </c>
      <c r="E28" s="3" t="str">
        <f>IFERROR(__xludf.DUMMYFUNCTION("""COMPUTED_VALUE"""),"Drôme")</f>
        <v>Drôme</v>
      </c>
      <c r="F28" s="3" t="str">
        <f>IFERROR(__xludf.DUMMYFUNCTION("""COMPUTED_VALUE"""),"Auvergne-Rhône-Alpes")</f>
        <v>Auvergne-Rhône-Alpes</v>
      </c>
      <c r="G28" s="3" t="str">
        <f>IFERROR(__xludf.DUMMYFUNCTION("""COMPUTED_VALUE"""),"Valence")</f>
        <v>Valence</v>
      </c>
      <c r="H28" s="3" t="str">
        <f>IFERROR(__xludf.DUMMYFUNCTION("""COMPUTED_VALUE"""),"6 530")</f>
        <v>6 530</v>
      </c>
      <c r="I28" s="3" t="str">
        <f>IFERROR(__xludf.DUMMYFUNCTION("""COMPUTED_VALUE"""),"517 709")</f>
        <v>517 709</v>
      </c>
      <c r="J28" s="3" t="str">
        <f>IFERROR(__xludf.DUMMYFUNCTION("""COMPUTED_VALUE"""),"79,3")</f>
        <v>79,3</v>
      </c>
    </row>
    <row r="29">
      <c r="A29" s="3" t="s">
        <v>4310</v>
      </c>
      <c r="B29" s="3" t="str">
        <f>IFERROR(__xludf.DUMMYFUNCTION("FILTER(E:E,E:E=A29)"),"Isère")</f>
        <v>Isère</v>
      </c>
      <c r="D29" s="3">
        <f>IFERROR(__xludf.DUMMYFUNCTION("""COMPUTED_VALUE"""),27.0)</f>
        <v>27</v>
      </c>
      <c r="E29" s="3" t="str">
        <f>IFERROR(__xludf.DUMMYFUNCTION("""COMPUTED_VALUE"""),"Eure")</f>
        <v>Eure</v>
      </c>
      <c r="F29" s="3" t="str">
        <f>IFERROR(__xludf.DUMMYFUNCTION("""COMPUTED_VALUE"""),"Normandie")</f>
        <v>Normandie</v>
      </c>
      <c r="G29" s="3" t="str">
        <f>IFERROR(__xludf.DUMMYFUNCTION("""COMPUTED_VALUE"""),"Évreux")</f>
        <v>Évreux</v>
      </c>
      <c r="H29" s="3" t="str">
        <f>IFERROR(__xludf.DUMMYFUNCTION("""COMPUTED_VALUE"""),"6 039,9")</f>
        <v>6 039,9</v>
      </c>
      <c r="I29" s="3" t="str">
        <f>IFERROR(__xludf.DUMMYFUNCTION("""COMPUTED_VALUE"""),"599 668")</f>
        <v>599 668</v>
      </c>
      <c r="J29" s="3" t="str">
        <f>IFERROR(__xludf.DUMMYFUNCTION("""COMPUTED_VALUE"""),"99,3")</f>
        <v>99,3</v>
      </c>
    </row>
    <row r="30">
      <c r="A30" s="3" t="s">
        <v>4341</v>
      </c>
      <c r="B30" s="3" t="str">
        <f>IFERROR(__xludf.DUMMYFUNCTION("FILTER(E:E,E:E=A30)"),"Loire")</f>
        <v>Loire</v>
      </c>
      <c r="D30" s="3">
        <f>IFERROR(__xludf.DUMMYFUNCTION("""COMPUTED_VALUE"""),28.0)</f>
        <v>28</v>
      </c>
      <c r="E30" s="3" t="str">
        <f>IFERROR(__xludf.DUMMYFUNCTION("""COMPUTED_VALUE"""),"Eure-et-Loir")</f>
        <v>Eure-et-Loir</v>
      </c>
      <c r="F30" s="3" t="str">
        <f>IFERROR(__xludf.DUMMYFUNCTION("""COMPUTED_VALUE"""),"Centre-Val de Loire")</f>
        <v>Centre-Val de Loire</v>
      </c>
      <c r="G30" s="3" t="str">
        <f>IFERROR(__xludf.DUMMYFUNCTION("""COMPUTED_VALUE"""),"Chartres")</f>
        <v>Chartres</v>
      </c>
      <c r="H30" s="3" t="str">
        <f>IFERROR(__xludf.DUMMYFUNCTION("""COMPUTED_VALUE"""),"5 880")</f>
        <v>5 880</v>
      </c>
      <c r="I30" s="3" t="str">
        <f>IFERROR(__xludf.DUMMYFUNCTION("""COMPUTED_VALUE"""),"431 443")</f>
        <v>431 443</v>
      </c>
      <c r="J30" s="3" t="str">
        <f>IFERROR(__xludf.DUMMYFUNCTION("""COMPUTED_VALUE"""),"73,4")</f>
        <v>73,4</v>
      </c>
    </row>
    <row r="31">
      <c r="A31" s="3" t="s">
        <v>4363</v>
      </c>
      <c r="B31" s="3" t="str">
        <f>IFERROR(__xludf.DUMMYFUNCTION("FILTER(E:E,E:E=A31)"),"Haute-Loire")</f>
        <v>Haute-Loire</v>
      </c>
      <c r="D31" s="3">
        <f>IFERROR(__xludf.DUMMYFUNCTION("""COMPUTED_VALUE"""),29.0)</f>
        <v>29</v>
      </c>
      <c r="E31" s="3" t="str">
        <f>IFERROR(__xludf.DUMMYFUNCTION("""COMPUTED_VALUE"""),"Finistère")</f>
        <v>Finistère</v>
      </c>
      <c r="F31" s="3" t="str">
        <f>IFERROR(__xludf.DUMMYFUNCTION("""COMPUTED_VALUE"""),"Bretagne")</f>
        <v>Bretagne</v>
      </c>
      <c r="G31" s="3" t="str">
        <f>IFERROR(__xludf.DUMMYFUNCTION("""COMPUTED_VALUE"""),"Quimper")</f>
        <v>Quimper</v>
      </c>
      <c r="H31" s="3" t="str">
        <f>IFERROR(__xludf.DUMMYFUNCTION("""COMPUTED_VALUE"""),"6 733")</f>
        <v>6 733</v>
      </c>
      <c r="I31" s="3" t="str">
        <f>IFERROR(__xludf.DUMMYFUNCTION("""COMPUTED_VALUE"""),"917 179")</f>
        <v>917 179</v>
      </c>
      <c r="J31" s="3" t="str">
        <f>IFERROR(__xludf.DUMMYFUNCTION("""COMPUTED_VALUE"""),"136,2")</f>
        <v>136,2</v>
      </c>
    </row>
    <row r="32">
      <c r="A32" s="3" t="s">
        <v>4369</v>
      </c>
      <c r="B32" s="3" t="str">
        <f>IFERROR(__xludf.DUMMYFUNCTION("FILTER(E:E,E:E=A32)"),"Puy-de-Dôme")</f>
        <v>Puy-de-Dôme</v>
      </c>
      <c r="D32" s="3">
        <f>IFERROR(__xludf.DUMMYFUNCTION("""COMPUTED_VALUE"""),30.0)</f>
        <v>30</v>
      </c>
      <c r="E32" s="3" t="str">
        <f>IFERROR(__xludf.DUMMYFUNCTION("""COMPUTED_VALUE"""),"Gard")</f>
        <v>Gard</v>
      </c>
      <c r="F32" s="3" t="str">
        <f>IFERROR(__xludf.DUMMYFUNCTION("""COMPUTED_VALUE"""),"Occitanie")</f>
        <v>Occitanie</v>
      </c>
      <c r="G32" s="3" t="str">
        <f>IFERROR(__xludf.DUMMYFUNCTION("""COMPUTED_VALUE"""),"Nîmes")</f>
        <v>Nîmes</v>
      </c>
      <c r="H32" s="3" t="str">
        <f>IFERROR(__xludf.DUMMYFUNCTION("""COMPUTED_VALUE"""),"5 852,8")</f>
        <v>5 852,8</v>
      </c>
      <c r="I32" s="3" t="str">
        <f>IFERROR(__xludf.DUMMYFUNCTION("""COMPUTED_VALUE"""),"751 457")</f>
        <v>751 457</v>
      </c>
      <c r="J32" s="3" t="str">
        <f>IFERROR(__xludf.DUMMYFUNCTION("""COMPUTED_VALUE"""),"128,4")</f>
        <v>128,4</v>
      </c>
    </row>
    <row r="33">
      <c r="A33" s="3" t="s">
        <v>4388</v>
      </c>
      <c r="B33" s="3" t="str">
        <f>IFERROR(__xludf.DUMMYFUNCTION("FILTER(E:E,E:E=A33)"),"#N/A")</f>
        <v>#N/A</v>
      </c>
      <c r="D33" s="3">
        <f>IFERROR(__xludf.DUMMYFUNCTION("""COMPUTED_VALUE"""),31.0)</f>
        <v>31</v>
      </c>
      <c r="E33" s="3" t="str">
        <f>IFERROR(__xludf.DUMMYFUNCTION("""COMPUTED_VALUE"""),"Haute-Garonne")</f>
        <v>Haute-Garonne</v>
      </c>
      <c r="F33" s="3" t="str">
        <f>IFERROR(__xludf.DUMMYFUNCTION("""COMPUTED_VALUE"""),"Occitanie")</f>
        <v>Occitanie</v>
      </c>
      <c r="G33" s="3" t="str">
        <f>IFERROR(__xludf.DUMMYFUNCTION("""COMPUTED_VALUE"""),"Toulouse")</f>
        <v>Toulouse</v>
      </c>
      <c r="H33" s="3" t="str">
        <f>IFERROR(__xludf.DUMMYFUNCTION("""COMPUTED_VALUE"""),"6 309,3")</f>
        <v>6 309,3</v>
      </c>
      <c r="I33" s="3" t="str">
        <f>IFERROR(__xludf.DUMMYFUNCTION("""COMPUTED_VALUE"""),"1 415 757")</f>
        <v>1 415 757</v>
      </c>
      <c r="J33" s="3" t="str">
        <f>IFERROR(__xludf.DUMMYFUNCTION("""COMPUTED_VALUE"""),"224,4")</f>
        <v>224,4</v>
      </c>
    </row>
    <row r="34">
      <c r="A34" s="3" t="s">
        <v>4402</v>
      </c>
      <c r="B34" s="3" t="str">
        <f>IFERROR(__xludf.DUMMYFUNCTION("FILTER(E:E,E:E=A34)"),"#N/A")</f>
        <v>#N/A</v>
      </c>
      <c r="D34" s="3">
        <f>IFERROR(__xludf.DUMMYFUNCTION("""COMPUTED_VALUE"""),32.0)</f>
        <v>32</v>
      </c>
      <c r="E34" s="3" t="str">
        <f>IFERROR(__xludf.DUMMYFUNCTION("""COMPUTED_VALUE"""),"Gers")</f>
        <v>Gers</v>
      </c>
      <c r="F34" s="3" t="str">
        <f>IFERROR(__xludf.DUMMYFUNCTION("""COMPUTED_VALUE"""),"Occitanie")</f>
        <v>Occitanie</v>
      </c>
      <c r="G34" s="3" t="str">
        <f>IFERROR(__xludf.DUMMYFUNCTION("""COMPUTED_VALUE"""),"Auch")</f>
        <v>Auch</v>
      </c>
      <c r="H34" s="3" t="str">
        <f>IFERROR(__xludf.DUMMYFUNCTION("""COMPUTED_VALUE"""),"6 256,8")</f>
        <v>6 256,8</v>
      </c>
      <c r="I34" s="3" t="str">
        <f>IFERROR(__xludf.DUMMYFUNCTION("""COMPUTED_VALUE"""),"191 819")</f>
        <v>191 819</v>
      </c>
      <c r="J34" s="3" t="str">
        <f>IFERROR(__xludf.DUMMYFUNCTION("""COMPUTED_VALUE"""),"30,7")</f>
        <v>30,7</v>
      </c>
    </row>
    <row r="35">
      <c r="A35" s="3" t="s">
        <v>4441</v>
      </c>
      <c r="B35" s="3" t="str">
        <f>IFERROR(__xludf.DUMMYFUNCTION("FILTER(E:E,E:E=A35)"),"Savoie")</f>
        <v>Savoie</v>
      </c>
      <c r="D35" s="3">
        <f>IFERROR(__xludf.DUMMYFUNCTION("""COMPUTED_VALUE"""),33.0)</f>
        <v>33</v>
      </c>
      <c r="E35" s="3" t="str">
        <f>IFERROR(__xludf.DUMMYFUNCTION("""COMPUTED_VALUE"""),"Gironde")</f>
        <v>Gironde</v>
      </c>
      <c r="F35" s="3" t="str">
        <f>IFERROR(__xludf.DUMMYFUNCTION("""COMPUTED_VALUE"""),"Nouvelle-Aquitaine")</f>
        <v>Nouvelle-Aquitaine</v>
      </c>
      <c r="G35" s="3" t="str">
        <f>IFERROR(__xludf.DUMMYFUNCTION("""COMPUTED_VALUE"""),"Bordeaux")</f>
        <v>Bordeaux</v>
      </c>
      <c r="H35" s="3" t="str">
        <f>IFERROR(__xludf.DUMMYFUNCTION("""COMPUTED_VALUE"""),"9 975,6")</f>
        <v>9 975,6</v>
      </c>
      <c r="I35" s="3" t="str">
        <f>IFERROR(__xludf.DUMMYFUNCTION("""COMPUTED_VALUE"""),"1 636 391")</f>
        <v>1 636 391</v>
      </c>
      <c r="J35" s="3" t="str">
        <f>IFERROR(__xludf.DUMMYFUNCTION("""COMPUTED_VALUE"""),"152,6")</f>
        <v>152,6</v>
      </c>
    </row>
    <row r="36">
      <c r="A36" s="3" t="s">
        <v>4454</v>
      </c>
      <c r="B36" s="3" t="str">
        <f>IFERROR(__xludf.DUMMYFUNCTION("FILTER(E:E,E:E=A36)"),"Haute-Savoie")</f>
        <v>Haute-Savoie</v>
      </c>
      <c r="D36" s="3">
        <f>IFERROR(__xludf.DUMMYFUNCTION("""COMPUTED_VALUE"""),34.0)</f>
        <v>34</v>
      </c>
      <c r="E36" s="3" t="str">
        <f>IFERROR(__xludf.DUMMYFUNCTION("""COMPUTED_VALUE"""),"Hérault")</f>
        <v>Hérault</v>
      </c>
      <c r="F36" s="3" t="str">
        <f>IFERROR(__xludf.DUMMYFUNCTION("""COMPUTED_VALUE"""),"Occitanie")</f>
        <v>Occitanie</v>
      </c>
      <c r="G36" s="3" t="str">
        <f>IFERROR(__xludf.DUMMYFUNCTION("""COMPUTED_VALUE"""),"Montpellier")</f>
        <v>Montpellier</v>
      </c>
      <c r="H36" s="3" t="str">
        <f>IFERROR(__xludf.DUMMYFUNCTION("""COMPUTED_VALUE"""),"6 101")</f>
        <v>6 101</v>
      </c>
      <c r="I36" s="3" t="str">
        <f>IFERROR(__xludf.DUMMYFUNCTION("""COMPUTED_VALUE"""),"1 188 973")</f>
        <v>1 188 973</v>
      </c>
      <c r="J36" s="3" t="str">
        <f>IFERROR(__xludf.DUMMYFUNCTION("""COMPUTED_VALUE"""),"194,9")</f>
        <v>194,9</v>
      </c>
    </row>
    <row r="37">
      <c r="A37" s="3" t="s">
        <v>6140</v>
      </c>
      <c r="B37" s="3" t="str">
        <f>IFERROR(__xludf.DUMMYFUNCTION("FILTER(E:E,E:E=A37)"),"#N/A")</f>
        <v>#N/A</v>
      </c>
      <c r="D37" s="3">
        <f>IFERROR(__xludf.DUMMYFUNCTION("""COMPUTED_VALUE"""),35.0)</f>
        <v>35</v>
      </c>
      <c r="E37" s="3" t="str">
        <f>IFERROR(__xludf.DUMMYFUNCTION("""COMPUTED_VALUE"""),"Ille-et-Vilaine")</f>
        <v>Ille-et-Vilaine</v>
      </c>
      <c r="F37" s="3" t="str">
        <f>IFERROR(__xludf.DUMMYFUNCTION("""COMPUTED_VALUE"""),"Bretagne")</f>
        <v>Bretagne</v>
      </c>
      <c r="G37" s="3" t="str">
        <f>IFERROR(__xludf.DUMMYFUNCTION("""COMPUTED_VALUE"""),"Rennes")</f>
        <v>Rennes</v>
      </c>
      <c r="H37" s="3" t="str">
        <f>IFERROR(__xludf.DUMMYFUNCTION("""COMPUTED_VALUE"""),"6 774,7")</f>
        <v>6 774,7</v>
      </c>
      <c r="I37" s="3" t="str">
        <f>IFERROR(__xludf.DUMMYFUNCTION("""COMPUTED_VALUE"""),"1 088 855")</f>
        <v>1 088 855</v>
      </c>
      <c r="J37" s="3" t="str">
        <f>IFERROR(__xludf.DUMMYFUNCTION("""COMPUTED_VALUE"""),"160,7")</f>
        <v>160,7</v>
      </c>
    </row>
    <row r="38">
      <c r="A38" s="3" t="s">
        <v>6158</v>
      </c>
      <c r="B38" s="3" t="str">
        <f>IFERROR(__xludf.DUMMYFUNCTION("FILTER(E:E,E:E=A38)"),"Doubs")</f>
        <v>Doubs</v>
      </c>
      <c r="D38" s="3">
        <f>IFERROR(__xludf.DUMMYFUNCTION("""COMPUTED_VALUE"""),36.0)</f>
        <v>36</v>
      </c>
      <c r="E38" s="3" t="str">
        <f>IFERROR(__xludf.DUMMYFUNCTION("""COMPUTED_VALUE"""),"Indre")</f>
        <v>Indre</v>
      </c>
      <c r="F38" s="3" t="str">
        <f>IFERROR(__xludf.DUMMYFUNCTION("""COMPUTED_VALUE"""),"Centre-Val de Loire")</f>
        <v>Centre-Val de Loire</v>
      </c>
      <c r="G38" s="3" t="str">
        <f>IFERROR(__xludf.DUMMYFUNCTION("""COMPUTED_VALUE"""),"Châteauroux")</f>
        <v>Châteauroux</v>
      </c>
      <c r="H38" s="3" t="str">
        <f>IFERROR(__xludf.DUMMYFUNCTION("""COMPUTED_VALUE"""),"6 790,6")</f>
        <v>6 790,6</v>
      </c>
      <c r="I38" s="3" t="str">
        <f>IFERROR(__xludf.DUMMYFUNCTION("""COMPUTED_VALUE"""),"218 707")</f>
        <v>218 707</v>
      </c>
      <c r="J38" s="3" t="str">
        <f>IFERROR(__xludf.DUMMYFUNCTION("""COMPUTED_VALUE"""),"32,2")</f>
        <v>32,2</v>
      </c>
    </row>
    <row r="39">
      <c r="A39" s="3" t="s">
        <v>6179</v>
      </c>
      <c r="B39" s="3" t="str">
        <f>IFERROR(__xludf.DUMMYFUNCTION("FILTER(E:E,E:E=A39)"),"Jura")</f>
        <v>Jura</v>
      </c>
      <c r="D39" s="3">
        <f>IFERROR(__xludf.DUMMYFUNCTION("""COMPUTED_VALUE"""),37.0)</f>
        <v>37</v>
      </c>
      <c r="E39" s="3" t="str">
        <f>IFERROR(__xludf.DUMMYFUNCTION("""COMPUTED_VALUE"""),"Indre-et-Loire")</f>
        <v>Indre-et-Loire</v>
      </c>
      <c r="F39" s="3" t="str">
        <f>IFERROR(__xludf.DUMMYFUNCTION("""COMPUTED_VALUE"""),"Centre-Val de Loire")</f>
        <v>Centre-Val de Loire</v>
      </c>
      <c r="G39" s="3" t="str">
        <f>IFERROR(__xludf.DUMMYFUNCTION("""COMPUTED_VALUE"""),"Tours")</f>
        <v>Tours</v>
      </c>
      <c r="H39" s="3" t="str">
        <f>IFERROR(__xludf.DUMMYFUNCTION("""COMPUTED_VALUE"""),"6 126,7")</f>
        <v>6 126,7</v>
      </c>
      <c r="I39" s="3" t="str">
        <f>IFERROR(__xludf.DUMMYFUNCTION("""COMPUTED_VALUE"""),"612 119")</f>
        <v>612 119</v>
      </c>
      <c r="J39" s="3" t="str">
        <f>IFERROR(__xludf.DUMMYFUNCTION("""COMPUTED_VALUE"""),"99,9")</f>
        <v>99,9</v>
      </c>
    </row>
    <row r="40">
      <c r="A40" s="3" t="s">
        <v>6189</v>
      </c>
      <c r="B40" s="3" t="str">
        <f>IFERROR(__xludf.DUMMYFUNCTION("FILTER(E:E,E:E=A40)"),"Nièvre")</f>
        <v>Nièvre</v>
      </c>
      <c r="D40" s="3">
        <f>IFERROR(__xludf.DUMMYFUNCTION("""COMPUTED_VALUE"""),38.0)</f>
        <v>38</v>
      </c>
      <c r="E40" s="3" t="str">
        <f>IFERROR(__xludf.DUMMYFUNCTION("""COMPUTED_VALUE"""),"Isère")</f>
        <v>Isère</v>
      </c>
      <c r="F40" s="3" t="str">
        <f>IFERROR(__xludf.DUMMYFUNCTION("""COMPUTED_VALUE"""),"Auvergne-Rhône-Alpes")</f>
        <v>Auvergne-Rhône-Alpes</v>
      </c>
      <c r="G40" s="3" t="str">
        <f>IFERROR(__xludf.DUMMYFUNCTION("""COMPUTED_VALUE"""),"Grenoble")</f>
        <v>Grenoble</v>
      </c>
      <c r="H40" s="3" t="str">
        <f>IFERROR(__xludf.DUMMYFUNCTION("""COMPUTED_VALUE"""),"7 431,5")</f>
        <v>7 431,5</v>
      </c>
      <c r="I40" s="3" t="str">
        <f>IFERROR(__xludf.DUMMYFUNCTION("""COMPUTED_VALUE"""),"1 277 513")</f>
        <v>1 277 513</v>
      </c>
      <c r="J40" s="3" t="str">
        <f>IFERROR(__xludf.DUMMYFUNCTION("""COMPUTED_VALUE"""),"171,9")</f>
        <v>171,9</v>
      </c>
    </row>
    <row r="41">
      <c r="A41" s="3" t="s">
        <v>6199</v>
      </c>
      <c r="B41" s="3" t="str">
        <f>IFERROR(__xludf.DUMMYFUNCTION("FILTER(E:E,E:E=A41)"),"Haute-Saône")</f>
        <v>Haute-Saône</v>
      </c>
      <c r="D41" s="3">
        <f>IFERROR(__xludf.DUMMYFUNCTION("""COMPUTED_VALUE"""),39.0)</f>
        <v>39</v>
      </c>
      <c r="E41" s="3" t="str">
        <f>IFERROR(__xludf.DUMMYFUNCTION("""COMPUTED_VALUE"""),"Jura")</f>
        <v>Jura</v>
      </c>
      <c r="F41" s="3" t="str">
        <f>IFERROR(__xludf.DUMMYFUNCTION("""COMPUTED_VALUE"""),"Bourgogne-Franche-Comté")</f>
        <v>Bourgogne-Franche-Comté</v>
      </c>
      <c r="G41" s="3" t="str">
        <f>IFERROR(__xludf.DUMMYFUNCTION("""COMPUTED_VALUE"""),"Lons-le-Saunier")</f>
        <v>Lons-le-Saunier</v>
      </c>
      <c r="H41" s="3" t="str">
        <f>IFERROR(__xludf.DUMMYFUNCTION("""COMPUTED_VALUE"""),"4 999,2")</f>
        <v>4 999,2</v>
      </c>
      <c r="I41" s="3" t="str">
        <f>IFERROR(__xludf.DUMMYFUNCTION("""COMPUTED_VALUE"""),"258 798")</f>
        <v>258 798</v>
      </c>
      <c r="J41" s="3" t="str">
        <f>IFERROR(__xludf.DUMMYFUNCTION("""COMPUTED_VALUE"""),"51,8")</f>
        <v>51,8</v>
      </c>
    </row>
    <row r="42">
      <c r="A42" s="3" t="s">
        <v>6207</v>
      </c>
      <c r="B42" s="3" t="str">
        <f>IFERROR(__xludf.DUMMYFUNCTION("FILTER(E:E,E:E=A42)"),"Saône-et-Loire")</f>
        <v>Saône-et-Loire</v>
      </c>
      <c r="D42" s="3">
        <f>IFERROR(__xludf.DUMMYFUNCTION("""COMPUTED_VALUE"""),40.0)</f>
        <v>40</v>
      </c>
      <c r="E42" s="3" t="str">
        <f>IFERROR(__xludf.DUMMYFUNCTION("""COMPUTED_VALUE"""),"Landes")</f>
        <v>Landes</v>
      </c>
      <c r="F42" s="3" t="str">
        <f>IFERROR(__xludf.DUMMYFUNCTION("""COMPUTED_VALUE"""),"Nouvelle-Aquitaine")</f>
        <v>Nouvelle-Aquitaine</v>
      </c>
      <c r="G42" s="3" t="str">
        <f>IFERROR(__xludf.DUMMYFUNCTION("""COMPUTED_VALUE"""),"Mont-de-Marsan")</f>
        <v>Mont-de-Marsan</v>
      </c>
      <c r="H42" s="3" t="str">
        <f>IFERROR(__xludf.DUMMYFUNCTION("""COMPUTED_VALUE"""),"9 242,6")</f>
        <v>9 242,6</v>
      </c>
      <c r="I42" s="3" t="str">
        <f>IFERROR(__xludf.DUMMYFUNCTION("""COMPUTED_VALUE"""),"418 122")</f>
        <v>418 122</v>
      </c>
      <c r="J42" s="3" t="str">
        <f>IFERROR(__xludf.DUMMYFUNCTION("""COMPUTED_VALUE"""),"45,2")</f>
        <v>45,2</v>
      </c>
    </row>
    <row r="43">
      <c r="A43" s="3" t="s">
        <v>6228</v>
      </c>
      <c r="B43" s="3" t="str">
        <f>IFERROR(__xludf.DUMMYFUNCTION("FILTER(E:E,E:E=A43)"),"Yonne")</f>
        <v>Yonne</v>
      </c>
      <c r="D43" s="3">
        <f>IFERROR(__xludf.DUMMYFUNCTION("""COMPUTED_VALUE"""),41.0)</f>
        <v>41</v>
      </c>
      <c r="E43" s="3" t="str">
        <f>IFERROR(__xludf.DUMMYFUNCTION("""COMPUTED_VALUE"""),"Loir-et-Cher")</f>
        <v>Loir-et-Cher</v>
      </c>
      <c r="F43" s="3" t="str">
        <f>IFERROR(__xludf.DUMMYFUNCTION("""COMPUTED_VALUE"""),"Centre-Val de Loire")</f>
        <v>Centre-Val de Loire</v>
      </c>
      <c r="G43" s="3" t="str">
        <f>IFERROR(__xludf.DUMMYFUNCTION("""COMPUTED_VALUE"""),"Blois")</f>
        <v>Blois</v>
      </c>
      <c r="H43" s="3" t="str">
        <f>IFERROR(__xludf.DUMMYFUNCTION("""COMPUTED_VALUE"""),"6 343,4")</f>
        <v>6 343,4</v>
      </c>
      <c r="I43" s="3" t="str">
        <f>IFERROR(__xludf.DUMMYFUNCTION("""COMPUTED_VALUE"""),"329 357")</f>
        <v>329 357</v>
      </c>
      <c r="J43" s="3" t="str">
        <f>IFERROR(__xludf.DUMMYFUNCTION("""COMPUTED_VALUE"""),"51,9")</f>
        <v>51,9</v>
      </c>
    </row>
    <row r="44">
      <c r="A44" s="3" t="s">
        <v>6239</v>
      </c>
      <c r="B44" s="3" t="str">
        <f>IFERROR(__xludf.DUMMYFUNCTION("FILTER(E:E,E:E=A44)"),"Territoire de Belfort")</f>
        <v>Territoire de Belfort</v>
      </c>
      <c r="D44" s="3">
        <f>IFERROR(__xludf.DUMMYFUNCTION("""COMPUTED_VALUE"""),42.0)</f>
        <v>42</v>
      </c>
      <c r="E44" s="3" t="str">
        <f>IFERROR(__xludf.DUMMYFUNCTION("""COMPUTED_VALUE"""),"Loire")</f>
        <v>Loire</v>
      </c>
      <c r="F44" s="3" t="str">
        <f>IFERROR(__xludf.DUMMYFUNCTION("""COMPUTED_VALUE"""),"Auvergne-Rhône-Alpes")</f>
        <v>Auvergne-Rhône-Alpes</v>
      </c>
      <c r="G44" s="3" t="str">
        <f>IFERROR(__xludf.DUMMYFUNCTION("""COMPUTED_VALUE"""),"Saint-Étienne")</f>
        <v>Saint-Étienne</v>
      </c>
      <c r="H44" s="3" t="str">
        <f>IFERROR(__xludf.DUMMYFUNCTION("""COMPUTED_VALUE"""),"4 780,6")</f>
        <v>4 780,6</v>
      </c>
      <c r="I44" s="3" t="str">
        <f>IFERROR(__xludf.DUMMYFUNCTION("""COMPUTED_VALUE"""),"768 508")</f>
        <v>768 508</v>
      </c>
      <c r="J44" s="3" t="str">
        <f>IFERROR(__xludf.DUMMYFUNCTION("""COMPUTED_VALUE"""),"160,7")</f>
        <v>160,7</v>
      </c>
    </row>
    <row r="45">
      <c r="A45" s="3" t="s">
        <v>7102</v>
      </c>
      <c r="B45" s="3" t="str">
        <f>IFERROR(__xludf.DUMMYFUNCTION("FILTER(E:E,E:E=A45)"),"#N/A")</f>
        <v>#N/A</v>
      </c>
      <c r="D45" s="3">
        <f>IFERROR(__xludf.DUMMYFUNCTION("""COMPUTED_VALUE"""),43.0)</f>
        <v>43</v>
      </c>
      <c r="E45" s="3" t="str">
        <f>IFERROR(__xludf.DUMMYFUNCTION("""COMPUTED_VALUE"""),"Haute-Loire")</f>
        <v>Haute-Loire</v>
      </c>
      <c r="F45" s="3" t="str">
        <f>IFERROR(__xludf.DUMMYFUNCTION("""COMPUTED_VALUE"""),"Auvergne-Rhône-Alpes")</f>
        <v>Auvergne-Rhône-Alpes</v>
      </c>
      <c r="G45" s="3" t="str">
        <f>IFERROR(__xludf.DUMMYFUNCTION("""COMPUTED_VALUE"""),"Le Puy-en-Velay")</f>
        <v>Le Puy-en-Velay</v>
      </c>
      <c r="H45" s="3" t="str">
        <f>IFERROR(__xludf.DUMMYFUNCTION("""COMPUTED_VALUE"""),"4 977,1")</f>
        <v>4 977,1</v>
      </c>
      <c r="I45" s="3" t="str">
        <f>IFERROR(__xludf.DUMMYFUNCTION("""COMPUTED_VALUE"""),"227 489")</f>
        <v>227 489</v>
      </c>
      <c r="J45" s="3" t="str">
        <f>IFERROR(__xludf.DUMMYFUNCTION("""COMPUTED_VALUE"""),"45,7")</f>
        <v>45,7</v>
      </c>
    </row>
    <row r="46">
      <c r="A46" s="3" t="s">
        <v>7127</v>
      </c>
      <c r="B46" s="3" t="str">
        <f>IFERROR(__xludf.DUMMYFUNCTION("FILTER(E:E,E:E=A46)"),"Finistère")</f>
        <v>Finistère</v>
      </c>
      <c r="D46" s="3">
        <f>IFERROR(__xludf.DUMMYFUNCTION("""COMPUTED_VALUE"""),44.0)</f>
        <v>44</v>
      </c>
      <c r="E46" s="3" t="str">
        <f>IFERROR(__xludf.DUMMYFUNCTION("""COMPUTED_VALUE"""),"Loire-Atlantique")</f>
        <v>Loire-Atlantique</v>
      </c>
      <c r="F46" s="3" t="str">
        <f>IFERROR(__xludf.DUMMYFUNCTION("""COMPUTED_VALUE"""),"Pays de la Loire")</f>
        <v>Pays de la Loire</v>
      </c>
      <c r="G46" s="3" t="str">
        <f>IFERROR(__xludf.DUMMYFUNCTION("""COMPUTED_VALUE"""),"Nantes")</f>
        <v>Nantes</v>
      </c>
      <c r="H46" s="3" t="str">
        <f>IFERROR(__xludf.DUMMYFUNCTION("""COMPUTED_VALUE"""),"6 874,4")</f>
        <v>6 874,4</v>
      </c>
      <c r="I46" s="3" t="str">
        <f>IFERROR(__xludf.DUMMYFUNCTION("""COMPUTED_VALUE"""),"1 445 171")</f>
        <v>1 445 171</v>
      </c>
      <c r="J46" s="3" t="str">
        <f>IFERROR(__xludf.DUMMYFUNCTION("""COMPUTED_VALUE"""),"212,1")</f>
        <v>212,1</v>
      </c>
    </row>
    <row r="47">
      <c r="A47" s="3" t="s">
        <v>7158</v>
      </c>
      <c r="B47" s="3" t="str">
        <f>IFERROR(__xludf.DUMMYFUNCTION("FILTER(E:E,E:E=A47)"),"Ille-et-Vilaine")</f>
        <v>Ille-et-Vilaine</v>
      </c>
      <c r="D47" s="3">
        <f>IFERROR(__xludf.DUMMYFUNCTION("""COMPUTED_VALUE"""),45.0)</f>
        <v>45</v>
      </c>
      <c r="E47" s="3" t="str">
        <f>IFERROR(__xludf.DUMMYFUNCTION("""COMPUTED_VALUE"""),"Loiret")</f>
        <v>Loiret</v>
      </c>
      <c r="F47" s="3" t="str">
        <f>IFERROR(__xludf.DUMMYFUNCTION("""COMPUTED_VALUE"""),"Centre-Val de Loire")</f>
        <v>Centre-Val de Loire</v>
      </c>
      <c r="G47" s="3" t="str">
        <f>IFERROR(__xludf.DUMMYFUNCTION("""COMPUTED_VALUE"""),"Orléans")</f>
        <v>Orléans</v>
      </c>
      <c r="H47" s="3" t="str">
        <f>IFERROR(__xludf.DUMMYFUNCTION("""COMPUTED_VALUE"""),"6 775,2")</f>
        <v>6 775,2</v>
      </c>
      <c r="I47" s="3" t="str">
        <f>IFERROR(__xludf.DUMMYFUNCTION("""COMPUTED_VALUE"""),"682 304")</f>
        <v>682 304</v>
      </c>
      <c r="J47" s="3" t="str">
        <f>IFERROR(__xludf.DUMMYFUNCTION("""COMPUTED_VALUE"""),"100,7")</f>
        <v>100,7</v>
      </c>
    </row>
    <row r="48">
      <c r="A48" s="3" t="s">
        <v>7193</v>
      </c>
      <c r="B48" s="3" t="str">
        <f>IFERROR(__xludf.DUMMYFUNCTION("FILTER(E:E,E:E=A48)"),"Morbihan")</f>
        <v>Morbihan</v>
      </c>
      <c r="D48" s="3">
        <f>IFERROR(__xludf.DUMMYFUNCTION("""COMPUTED_VALUE"""),46.0)</f>
        <v>46</v>
      </c>
      <c r="E48" s="3" t="str">
        <f>IFERROR(__xludf.DUMMYFUNCTION("""COMPUTED_VALUE"""),"Lot")</f>
        <v>Lot</v>
      </c>
      <c r="F48" s="3" t="str">
        <f>IFERROR(__xludf.DUMMYFUNCTION("""COMPUTED_VALUE"""),"Occitanie")</f>
        <v>Occitanie</v>
      </c>
      <c r="G48" s="3" t="str">
        <f>IFERROR(__xludf.DUMMYFUNCTION("""COMPUTED_VALUE"""),"Cahors")</f>
        <v>Cahors</v>
      </c>
      <c r="H48" s="3" t="str">
        <f>IFERROR(__xludf.DUMMYFUNCTION("""COMPUTED_VALUE"""),"5 216,5")</f>
        <v>5 216,5</v>
      </c>
      <c r="I48" s="3" t="str">
        <f>IFERROR(__xludf.DUMMYFUNCTION("""COMPUTED_VALUE"""),"174 670")</f>
        <v>174 670</v>
      </c>
      <c r="J48" s="3" t="str">
        <f>IFERROR(__xludf.DUMMYFUNCTION("""COMPUTED_VALUE"""),"33,5")</f>
        <v>33,5</v>
      </c>
    </row>
    <row r="49">
      <c r="A49" s="3" t="s">
        <v>7940</v>
      </c>
      <c r="B49" s="3" t="str">
        <f>IFERROR(__xludf.DUMMYFUNCTION("FILTER(E:E,E:E=A49)"),"Cher")</f>
        <v>Cher</v>
      </c>
      <c r="D49" s="3">
        <f>IFERROR(__xludf.DUMMYFUNCTION("""COMPUTED_VALUE"""),47.0)</f>
        <v>47</v>
      </c>
      <c r="E49" s="3" t="str">
        <f>IFERROR(__xludf.DUMMYFUNCTION("""COMPUTED_VALUE"""),"Lot-et-Garonne")</f>
        <v>Lot-et-Garonne</v>
      </c>
      <c r="F49" s="3" t="str">
        <f>IFERROR(__xludf.DUMMYFUNCTION("""COMPUTED_VALUE"""),"Nouvelle-Aquitaine")</f>
        <v>Nouvelle-Aquitaine</v>
      </c>
      <c r="G49" s="3" t="str">
        <f>IFERROR(__xludf.DUMMYFUNCTION("""COMPUTED_VALUE"""),"Agen")</f>
        <v>Agen</v>
      </c>
      <c r="H49" s="3" t="str">
        <f>IFERROR(__xludf.DUMMYFUNCTION("""COMPUTED_VALUE"""),"5 360,9")</f>
        <v>5 360,9</v>
      </c>
      <c r="I49" s="3" t="str">
        <f>IFERROR(__xludf.DUMMYFUNCTION("""COMPUTED_VALUE"""),"330 844")</f>
        <v>330 844</v>
      </c>
      <c r="J49" s="3" t="str">
        <f>IFERROR(__xludf.DUMMYFUNCTION("""COMPUTED_VALUE"""),"61,7")</f>
        <v>61,7</v>
      </c>
    </row>
    <row r="50">
      <c r="A50" s="3" t="s">
        <v>7950</v>
      </c>
      <c r="B50" s="3" t="str">
        <f>IFERROR(__xludf.DUMMYFUNCTION("FILTER(E:E,E:E=A50)"),"Eure-et-Loir")</f>
        <v>Eure-et-Loir</v>
      </c>
      <c r="D50" s="3">
        <f>IFERROR(__xludf.DUMMYFUNCTION("""COMPUTED_VALUE"""),48.0)</f>
        <v>48</v>
      </c>
      <c r="E50" s="3" t="str">
        <f>IFERROR(__xludf.DUMMYFUNCTION("""COMPUTED_VALUE"""),"Lozère")</f>
        <v>Lozère</v>
      </c>
      <c r="F50" s="3" t="str">
        <f>IFERROR(__xludf.DUMMYFUNCTION("""COMPUTED_VALUE"""),"Occitanie")</f>
        <v>Occitanie</v>
      </c>
      <c r="G50" s="3" t="str">
        <f>IFERROR(__xludf.DUMMYFUNCTION("""COMPUTED_VALUE"""),"Mende")</f>
        <v>Mende</v>
      </c>
      <c r="H50" s="3" t="str">
        <f>IFERROR(__xludf.DUMMYFUNCTION("""COMPUTED_VALUE"""),"5 166,9")</f>
        <v>5 166,9</v>
      </c>
      <c r="I50" s="3" t="str">
        <f>IFERROR(__xludf.DUMMYFUNCTION("""COMPUTED_VALUE"""),"76 633")</f>
        <v>76 633</v>
      </c>
      <c r="J50" s="3" t="str">
        <f>IFERROR(__xludf.DUMMYFUNCTION("""COMPUTED_VALUE"""),"14,8")</f>
        <v>14,8</v>
      </c>
    </row>
    <row r="51">
      <c r="A51" s="3" t="s">
        <v>7965</v>
      </c>
      <c r="B51" s="3" t="str">
        <f>IFERROR(__xludf.DUMMYFUNCTION("FILTER(E:E,E:E=A51)"),"Indre")</f>
        <v>Indre</v>
      </c>
      <c r="D51" s="3">
        <f>IFERROR(__xludf.DUMMYFUNCTION("""COMPUTED_VALUE"""),49.0)</f>
        <v>49</v>
      </c>
      <c r="E51" s="3" t="str">
        <f>IFERROR(__xludf.DUMMYFUNCTION("""COMPUTED_VALUE"""),"Maine-et-Loire")</f>
        <v>Maine-et-Loire</v>
      </c>
      <c r="F51" s="3" t="str">
        <f>IFERROR(__xludf.DUMMYFUNCTION("""COMPUTED_VALUE"""),"Pays de la Loire")</f>
        <v>Pays de la Loire</v>
      </c>
      <c r="G51" s="3" t="str">
        <f>IFERROR(__xludf.DUMMYFUNCTION("""COMPUTED_VALUE"""),"Angers")</f>
        <v>Angers</v>
      </c>
      <c r="H51" s="3" t="str">
        <f>IFERROR(__xludf.DUMMYFUNCTION("""COMPUTED_VALUE"""),"7 106,6")</f>
        <v>7 106,6</v>
      </c>
      <c r="I51" s="3" t="str">
        <f>IFERROR(__xludf.DUMMYFUNCTION("""COMPUTED_VALUE"""),"820 713")</f>
        <v>820 713</v>
      </c>
      <c r="J51" s="3" t="str">
        <f>IFERROR(__xludf.DUMMYFUNCTION("""COMPUTED_VALUE"""),"114,5")</f>
        <v>114,5</v>
      </c>
    </row>
    <row r="52">
      <c r="A52" s="3" t="s">
        <v>7971</v>
      </c>
      <c r="B52" s="3" t="str">
        <f>IFERROR(__xludf.DUMMYFUNCTION("FILTER(E:E,E:E=A52)"),"Indre-et-Loire")</f>
        <v>Indre-et-Loire</v>
      </c>
      <c r="D52" s="3">
        <f>IFERROR(__xludf.DUMMYFUNCTION("""COMPUTED_VALUE"""),50.0)</f>
        <v>50</v>
      </c>
      <c r="E52" s="3" t="str">
        <f>IFERROR(__xludf.DUMMYFUNCTION("""COMPUTED_VALUE"""),"Manche")</f>
        <v>Manche</v>
      </c>
      <c r="F52" s="3" t="str">
        <f>IFERROR(__xludf.DUMMYFUNCTION("""COMPUTED_VALUE"""),"Normandie")</f>
        <v>Normandie</v>
      </c>
      <c r="G52" s="3" t="str">
        <f>IFERROR(__xludf.DUMMYFUNCTION("""COMPUTED_VALUE"""),"Saint-Lô")</f>
        <v>Saint-Lô</v>
      </c>
      <c r="H52" s="3" t="str">
        <f>IFERROR(__xludf.DUMMYFUNCTION("""COMPUTED_VALUE"""),"5 951,5")</f>
        <v>5 951,5</v>
      </c>
      <c r="I52" s="3" t="str">
        <f>IFERROR(__xludf.DUMMYFUNCTION("""COMPUTED_VALUE"""),"495 093")</f>
        <v>495 093</v>
      </c>
      <c r="J52" s="3" t="str">
        <f>IFERROR(__xludf.DUMMYFUNCTION("""COMPUTED_VALUE"""),"83,4")</f>
        <v>83,4</v>
      </c>
    </row>
    <row r="53">
      <c r="A53" s="3" t="s">
        <v>7986</v>
      </c>
      <c r="B53" s="3" t="str">
        <f>IFERROR(__xludf.DUMMYFUNCTION("FILTER(E:E,E:E=A53)"),"Loir-et-Cher")</f>
        <v>Loir-et-Cher</v>
      </c>
      <c r="D53" s="3">
        <f>IFERROR(__xludf.DUMMYFUNCTION("""COMPUTED_VALUE"""),51.0)</f>
        <v>51</v>
      </c>
      <c r="E53" s="3" t="str">
        <f>IFERROR(__xludf.DUMMYFUNCTION("""COMPUTED_VALUE"""),"Marne")</f>
        <v>Marne</v>
      </c>
      <c r="F53" s="3" t="str">
        <f>IFERROR(__xludf.DUMMYFUNCTION("""COMPUTED_VALUE"""),"Grand Est")</f>
        <v>Grand Est</v>
      </c>
      <c r="G53" s="3" t="str">
        <f>IFERROR(__xludf.DUMMYFUNCTION("""COMPUTED_VALUE"""),"Châlons-en-Champagne")</f>
        <v>Châlons-en-Champagne</v>
      </c>
      <c r="H53" s="3" t="str">
        <f>IFERROR(__xludf.DUMMYFUNCTION("""COMPUTED_VALUE"""),"8 169,1")</f>
        <v>8 169,1</v>
      </c>
      <c r="I53" s="3" t="str">
        <f>IFERROR(__xludf.DUMMYFUNCTION("""COMPUTED_VALUE"""),"566 659")</f>
        <v>566 659</v>
      </c>
      <c r="J53" s="3" t="str">
        <f>IFERROR(__xludf.DUMMYFUNCTION("""COMPUTED_VALUE"""),"69,4")</f>
        <v>69,4</v>
      </c>
    </row>
    <row r="54">
      <c r="A54" s="3" t="s">
        <v>7993</v>
      </c>
      <c r="B54" s="3" t="str">
        <f>IFERROR(__xludf.DUMMYFUNCTION("FILTER(E:E,E:E=A54)"),"Loiret")</f>
        <v>Loiret</v>
      </c>
      <c r="D54" s="3">
        <f>IFERROR(__xludf.DUMMYFUNCTION("""COMPUTED_VALUE"""),52.0)</f>
        <v>52</v>
      </c>
      <c r="E54" s="3" t="str">
        <f>IFERROR(__xludf.DUMMYFUNCTION("""COMPUTED_VALUE"""),"Haute-Marne")</f>
        <v>Haute-Marne</v>
      </c>
      <c r="F54" s="3" t="str">
        <f>IFERROR(__xludf.DUMMYFUNCTION("""COMPUTED_VALUE"""),"Grand Est")</f>
        <v>Grand Est</v>
      </c>
      <c r="G54" s="3" t="str">
        <f>IFERROR(__xludf.DUMMYFUNCTION("""COMPUTED_VALUE"""),"Chaumont")</f>
        <v>Chaumont</v>
      </c>
      <c r="H54" s="3" t="str">
        <f>IFERROR(__xludf.DUMMYFUNCTION("""COMPUTED_VALUE"""),"6 210,6")</f>
        <v>6 210,6</v>
      </c>
      <c r="I54" s="3" t="str">
        <f>IFERROR(__xludf.DUMMYFUNCTION("""COMPUTED_VALUE"""),"171 798")</f>
        <v>171 798</v>
      </c>
      <c r="J54" s="3" t="str">
        <f>IFERROR(__xludf.DUMMYFUNCTION("""COMPUTED_VALUE"""),"27,7")</f>
        <v>27,7</v>
      </c>
    </row>
    <row r="55">
      <c r="A55" s="3" t="s">
        <v>8463</v>
      </c>
      <c r="B55" s="3" t="str">
        <f>IFERROR(__xludf.DUMMYFUNCTION("FILTER(E:E,E:E=A55)"),"Paris")</f>
        <v>Paris</v>
      </c>
      <c r="D55" s="3">
        <f>IFERROR(__xludf.DUMMYFUNCTION("""COMPUTED_VALUE"""),53.0)</f>
        <v>53</v>
      </c>
      <c r="E55" s="3" t="str">
        <f>IFERROR(__xludf.DUMMYFUNCTION("""COMPUTED_VALUE"""),"Mayenne")</f>
        <v>Mayenne</v>
      </c>
      <c r="F55" s="3" t="str">
        <f>IFERROR(__xludf.DUMMYFUNCTION("""COMPUTED_VALUE"""),"Pays de la Loire")</f>
        <v>Pays de la Loire</v>
      </c>
      <c r="G55" s="3" t="str">
        <f>IFERROR(__xludf.DUMMYFUNCTION("""COMPUTED_VALUE"""),"Laval")</f>
        <v>Laval</v>
      </c>
      <c r="H55" s="3" t="str">
        <f>IFERROR(__xludf.DUMMYFUNCTION("""COMPUTED_VALUE"""),"5 175,2")</f>
        <v>5 175,2</v>
      </c>
      <c r="I55" s="3" t="str">
        <f>IFERROR(__xludf.DUMMYFUNCTION("""COMPUTED_VALUE"""),"306 538")</f>
        <v>306 538</v>
      </c>
      <c r="J55" s="3" t="str">
        <f>IFERROR(__xludf.DUMMYFUNCTION("""COMPUTED_VALUE"""),"59,2")</f>
        <v>59,2</v>
      </c>
    </row>
    <row r="56">
      <c r="A56" s="3" t="s">
        <v>8506</v>
      </c>
      <c r="B56" s="3" t="str">
        <f>IFERROR(__xludf.DUMMYFUNCTION("FILTER(E:E,E:E=A56)"),"Seine-et-Marne")</f>
        <v>Seine-et-Marne</v>
      </c>
      <c r="D56" s="3">
        <f>IFERROR(__xludf.DUMMYFUNCTION("""COMPUTED_VALUE"""),54.0)</f>
        <v>54</v>
      </c>
      <c r="E56" s="3" t="str">
        <f>IFERROR(__xludf.DUMMYFUNCTION("""COMPUTED_VALUE"""),"Meurthe-et-Moselle")</f>
        <v>Meurthe-et-Moselle</v>
      </c>
      <c r="F56" s="3" t="str">
        <f>IFERROR(__xludf.DUMMYFUNCTION("""COMPUTED_VALUE"""),"Grand Est")</f>
        <v>Grand Est</v>
      </c>
      <c r="G56" s="3" t="str">
        <f>IFERROR(__xludf.DUMMYFUNCTION("""COMPUTED_VALUE"""),"Nancy")</f>
        <v>Nancy</v>
      </c>
      <c r="H56" s="3" t="str">
        <f>IFERROR(__xludf.DUMMYFUNCTION("""COMPUTED_VALUE"""),"5 245,9")</f>
        <v>5 245,9</v>
      </c>
      <c r="I56" s="3" t="str">
        <f>IFERROR(__xludf.DUMMYFUNCTION("""COMPUTED_VALUE"""),"732 590")</f>
        <v>732 590</v>
      </c>
      <c r="J56" s="3" t="str">
        <f>IFERROR(__xludf.DUMMYFUNCTION("""COMPUTED_VALUE"""),"139,6")</f>
        <v>139,6</v>
      </c>
    </row>
    <row r="57">
      <c r="A57" s="3" t="s">
        <v>8530</v>
      </c>
      <c r="B57" s="3" t="str">
        <f>IFERROR(__xludf.DUMMYFUNCTION("FILTER(E:E,E:E=A57)"),"Yvelines")</f>
        <v>Yvelines</v>
      </c>
      <c r="D57" s="3">
        <f>IFERROR(__xludf.DUMMYFUNCTION("""COMPUTED_VALUE"""),55.0)</f>
        <v>55</v>
      </c>
      <c r="E57" s="3" t="str">
        <f>IFERROR(__xludf.DUMMYFUNCTION("""COMPUTED_VALUE"""),"Meuse")</f>
        <v>Meuse</v>
      </c>
      <c r="F57" s="3" t="str">
        <f>IFERROR(__xludf.DUMMYFUNCTION("""COMPUTED_VALUE"""),"Grand Est")</f>
        <v>Grand Est</v>
      </c>
      <c r="G57" s="3" t="str">
        <f>IFERROR(__xludf.DUMMYFUNCTION("""COMPUTED_VALUE"""),"Bar-le-Duc")</f>
        <v>Bar-le-Duc</v>
      </c>
      <c r="H57" s="3" t="str">
        <f>IFERROR(__xludf.DUMMYFUNCTION("""COMPUTED_VALUE"""),"6 211,4")</f>
        <v>6 211,4</v>
      </c>
      <c r="I57" s="3" t="str">
        <f>IFERROR(__xludf.DUMMYFUNCTION("""COMPUTED_VALUE"""),"183 001")</f>
        <v>183 001</v>
      </c>
      <c r="J57" s="3" t="str">
        <f>IFERROR(__xludf.DUMMYFUNCTION("""COMPUTED_VALUE"""),"29,5")</f>
        <v>29,5</v>
      </c>
    </row>
    <row r="58">
      <c r="A58" s="3" t="s">
        <v>8553</v>
      </c>
      <c r="B58" s="3" t="str">
        <f>IFERROR(__xludf.DUMMYFUNCTION("FILTER(E:E,E:E=A58)"),"Essonne")</f>
        <v>Essonne</v>
      </c>
      <c r="D58" s="3">
        <f>IFERROR(__xludf.DUMMYFUNCTION("""COMPUTED_VALUE"""),56.0)</f>
        <v>56</v>
      </c>
      <c r="E58" s="3" t="str">
        <f>IFERROR(__xludf.DUMMYFUNCTION("""COMPUTED_VALUE"""),"Morbihan")</f>
        <v>Morbihan</v>
      </c>
      <c r="F58" s="3" t="str">
        <f>IFERROR(__xludf.DUMMYFUNCTION("""COMPUTED_VALUE"""),"Bretagne")</f>
        <v>Bretagne</v>
      </c>
      <c r="G58" s="3" t="str">
        <f>IFERROR(__xludf.DUMMYFUNCTION("""COMPUTED_VALUE"""),"Vannes")</f>
        <v>Vannes</v>
      </c>
      <c r="H58" s="3" t="str">
        <f>IFERROR(__xludf.DUMMYFUNCTION("""COMPUTED_VALUE"""),"6 822,6")</f>
        <v>6 822,6</v>
      </c>
      <c r="I58" s="3" t="str">
        <f>IFERROR(__xludf.DUMMYFUNCTION("""COMPUTED_VALUE"""),"764 161")</f>
        <v>764 161</v>
      </c>
      <c r="J58" s="3">
        <f>IFERROR(__xludf.DUMMYFUNCTION("""COMPUTED_VALUE"""),112.0)</f>
        <v>112</v>
      </c>
    </row>
    <row r="59">
      <c r="A59" s="3" t="s">
        <v>8583</v>
      </c>
      <c r="B59" s="3" t="str">
        <f>IFERROR(__xludf.DUMMYFUNCTION("FILTER(E:E,E:E=A59)"),"Hauts-de-Seine")</f>
        <v>Hauts-de-Seine</v>
      </c>
      <c r="D59" s="3">
        <f>IFERROR(__xludf.DUMMYFUNCTION("""COMPUTED_VALUE"""),57.0)</f>
        <v>57</v>
      </c>
      <c r="E59" s="3" t="str">
        <f>IFERROR(__xludf.DUMMYFUNCTION("""COMPUTED_VALUE"""),"Moselle")</f>
        <v>Moselle</v>
      </c>
      <c r="F59" s="3" t="str">
        <f>IFERROR(__xludf.DUMMYFUNCTION("""COMPUTED_VALUE"""),"Grand Est")</f>
        <v>Grand Est</v>
      </c>
      <c r="G59" s="3" t="str">
        <f>IFERROR(__xludf.DUMMYFUNCTION("""COMPUTED_VALUE"""),"Metz")</f>
        <v>Metz</v>
      </c>
      <c r="H59" s="3" t="str">
        <f>IFERROR(__xludf.DUMMYFUNCTION("""COMPUTED_VALUE"""),"6 216,3")</f>
        <v>6 216,3</v>
      </c>
      <c r="I59" s="3" t="str">
        <f>IFERROR(__xludf.DUMMYFUNCTION("""COMPUTED_VALUE"""),"1 049 155")</f>
        <v>1 049 155</v>
      </c>
      <c r="J59" s="3" t="str">
        <f>IFERROR(__xludf.DUMMYFUNCTION("""COMPUTED_VALUE"""),"168,8")</f>
        <v>168,8</v>
      </c>
    </row>
    <row r="60">
      <c r="A60" s="3" t="s">
        <v>8620</v>
      </c>
      <c r="B60" s="3" t="str">
        <f>IFERROR(__xludf.DUMMYFUNCTION("FILTER(E:E,E:E=A60)"),"Seine-Saint-Denis")</f>
        <v>Seine-Saint-Denis</v>
      </c>
      <c r="D60" s="3">
        <f>IFERROR(__xludf.DUMMYFUNCTION("""COMPUTED_VALUE"""),58.0)</f>
        <v>58</v>
      </c>
      <c r="E60" s="3" t="str">
        <f>IFERROR(__xludf.DUMMYFUNCTION("""COMPUTED_VALUE"""),"Nièvre")</f>
        <v>Nièvre</v>
      </c>
      <c r="F60" s="3" t="str">
        <f>IFERROR(__xludf.DUMMYFUNCTION("""COMPUTED_VALUE"""),"Bourgogne-Franche-Comté")</f>
        <v>Bourgogne-Franche-Comté</v>
      </c>
      <c r="G60" s="3" t="str">
        <f>IFERROR(__xludf.DUMMYFUNCTION("""COMPUTED_VALUE"""),"Nevers")</f>
        <v>Nevers</v>
      </c>
      <c r="H60" s="3" t="str">
        <f>IFERROR(__xludf.DUMMYFUNCTION("""COMPUTED_VALUE"""),"6 816,7")</f>
        <v>6 816,7</v>
      </c>
      <c r="I60" s="3" t="str">
        <f>IFERROR(__xludf.DUMMYFUNCTION("""COMPUTED_VALUE"""),"202 670")</f>
        <v>202 670</v>
      </c>
      <c r="J60" s="3" t="str">
        <f>IFERROR(__xludf.DUMMYFUNCTION("""COMPUTED_VALUE"""),"29,7")</f>
        <v>29,7</v>
      </c>
    </row>
    <row r="61">
      <c r="A61" s="3" t="s">
        <v>8652</v>
      </c>
      <c r="B61" s="3" t="str">
        <f>IFERROR(__xludf.DUMMYFUNCTION("FILTER(E:E,E:E=A61)"),"Val-de-Marne")</f>
        <v>Val-de-Marne</v>
      </c>
      <c r="D61" s="3">
        <f>IFERROR(__xludf.DUMMYFUNCTION("""COMPUTED_VALUE"""),59.0)</f>
        <v>59</v>
      </c>
      <c r="E61" s="3" t="str">
        <f>IFERROR(__xludf.DUMMYFUNCTION("""COMPUTED_VALUE"""),"Nord")</f>
        <v>Nord</v>
      </c>
      <c r="F61" s="3" t="str">
        <f>IFERROR(__xludf.DUMMYFUNCTION("""COMPUTED_VALUE"""),"Hauts-de-France")</f>
        <v>Hauts-de-France</v>
      </c>
      <c r="G61" s="3" t="str">
        <f>IFERROR(__xludf.DUMMYFUNCTION("""COMPUTED_VALUE"""),"Lille")</f>
        <v>Lille</v>
      </c>
      <c r="H61" s="3" t="str">
        <f>IFERROR(__xludf.DUMMYFUNCTION("""COMPUTED_VALUE"""),"5 742,8")</f>
        <v>5 742,8</v>
      </c>
      <c r="I61" s="3" t="str">
        <f>IFERROR(__xludf.DUMMYFUNCTION("""COMPUTED_VALUE"""),"2 607 746")</f>
        <v>2 607 746</v>
      </c>
      <c r="J61" s="3" t="str">
        <f>IFERROR(__xludf.DUMMYFUNCTION("""COMPUTED_VALUE"""),"454,1")</f>
        <v>454,1</v>
      </c>
    </row>
    <row r="62">
      <c r="A62" s="3" t="s">
        <v>8677</v>
      </c>
      <c r="B62" s="3" t="str">
        <f>IFERROR(__xludf.DUMMYFUNCTION("FILTER(E:E,E:E=A62)"),"#N/A")</f>
        <v>#N/A</v>
      </c>
      <c r="D62" s="3">
        <f>IFERROR(__xludf.DUMMYFUNCTION("""COMPUTED_VALUE"""),60.0)</f>
        <v>60</v>
      </c>
      <c r="E62" s="3" t="str">
        <f>IFERROR(__xludf.DUMMYFUNCTION("""COMPUTED_VALUE"""),"Oise")</f>
        <v>Oise</v>
      </c>
      <c r="F62" s="3" t="str">
        <f>IFERROR(__xludf.DUMMYFUNCTION("""COMPUTED_VALUE"""),"Hauts-de-France")</f>
        <v>Hauts-de-France</v>
      </c>
      <c r="G62" s="3" t="str">
        <f>IFERROR(__xludf.DUMMYFUNCTION("""COMPUTED_VALUE"""),"Beauvais")</f>
        <v>Beauvais</v>
      </c>
      <c r="H62" s="3" t="str">
        <f>IFERROR(__xludf.DUMMYFUNCTION("""COMPUTED_VALUE"""),"5 860,2")</f>
        <v>5 860,2</v>
      </c>
      <c r="I62" s="3" t="str">
        <f>IFERROR(__xludf.DUMMYFUNCTION("""COMPUTED_VALUE"""),"829 699")</f>
        <v>829 699</v>
      </c>
      <c r="J62" s="3" t="str">
        <f>IFERROR(__xludf.DUMMYFUNCTION("""COMPUTED_VALUE"""),"141,6")</f>
        <v>141,6</v>
      </c>
    </row>
    <row r="63">
      <c r="A63" s="3" t="s">
        <v>11140</v>
      </c>
      <c r="B63" s="3" t="str">
        <f>IFERROR(__xludf.DUMMYFUNCTION("FILTER(E:E,E:E=A63)"),"Ariège")</f>
        <v>Ariège</v>
      </c>
      <c r="D63" s="3">
        <f>IFERROR(__xludf.DUMMYFUNCTION("""COMPUTED_VALUE"""),61.0)</f>
        <v>61</v>
      </c>
      <c r="E63" s="3" t="str">
        <f>IFERROR(__xludf.DUMMYFUNCTION("""COMPUTED_VALUE"""),"Orne")</f>
        <v>Orne</v>
      </c>
      <c r="F63" s="3" t="str">
        <f>IFERROR(__xludf.DUMMYFUNCTION("""COMPUTED_VALUE"""),"Normandie")</f>
        <v>Normandie</v>
      </c>
      <c r="G63" s="3" t="str">
        <f>IFERROR(__xludf.DUMMYFUNCTION("""COMPUTED_VALUE"""),"Alençon")</f>
        <v>Alençon</v>
      </c>
      <c r="H63" s="3" t="str">
        <f>IFERROR(__xludf.DUMMYFUNCTION("""COMPUTED_VALUE"""),"6 103,4")</f>
        <v>6 103,4</v>
      </c>
      <c r="I63" s="3" t="str">
        <f>IFERROR(__xludf.DUMMYFUNCTION("""COMPUTED_VALUE"""),"278 475")</f>
        <v>278 475</v>
      </c>
      <c r="J63" s="3" t="str">
        <f>IFERROR(__xludf.DUMMYFUNCTION("""COMPUTED_VALUE"""),"45,6")</f>
        <v>45,6</v>
      </c>
    </row>
    <row r="64">
      <c r="A64" s="3" t="s">
        <v>1239</v>
      </c>
      <c r="B64" s="3" t="str">
        <f>IFERROR(__xludf.DUMMYFUNCTION("FILTER(E:E,E:E=A64)"),"Aude")</f>
        <v>Aude</v>
      </c>
      <c r="D64" s="3">
        <f>IFERROR(__xludf.DUMMYFUNCTION("""COMPUTED_VALUE"""),62.0)</f>
        <v>62</v>
      </c>
      <c r="E64" s="3" t="str">
        <f>IFERROR(__xludf.DUMMYFUNCTION("""COMPUTED_VALUE"""),"Pas-de-Calais")</f>
        <v>Pas-de-Calais</v>
      </c>
      <c r="F64" s="3" t="str">
        <f>IFERROR(__xludf.DUMMYFUNCTION("""COMPUTED_VALUE"""),"Hauts-de-France")</f>
        <v>Hauts-de-France</v>
      </c>
      <c r="G64" s="3" t="str">
        <f>IFERROR(__xludf.DUMMYFUNCTION("""COMPUTED_VALUE"""),"Arras")</f>
        <v>Arras</v>
      </c>
      <c r="H64" s="3" t="str">
        <f>IFERROR(__xludf.DUMMYFUNCTION("""COMPUTED_VALUE"""),"6 671,4")</f>
        <v>6 671,4</v>
      </c>
      <c r="I64" s="3" t="str">
        <f>IFERROR(__xludf.DUMMYFUNCTION("""COMPUTED_VALUE"""),"1 462 167")</f>
        <v>1 462 167</v>
      </c>
      <c r="J64" s="3" t="str">
        <f>IFERROR(__xludf.DUMMYFUNCTION("""COMPUTED_VALUE"""),"219,2")</f>
        <v>219,2</v>
      </c>
    </row>
    <row r="65">
      <c r="A65" s="3" t="s">
        <v>11158</v>
      </c>
      <c r="B65" s="3" t="str">
        <f>IFERROR(__xludf.DUMMYFUNCTION("FILTER(E:E,E:E=A65)"),"Aveyron")</f>
        <v>Aveyron</v>
      </c>
      <c r="D65" s="3">
        <f>IFERROR(__xludf.DUMMYFUNCTION("""COMPUTED_VALUE"""),63.0)</f>
        <v>63</v>
      </c>
      <c r="E65" s="3" t="str">
        <f>IFERROR(__xludf.DUMMYFUNCTION("""COMPUTED_VALUE"""),"Puy-de-Dôme")</f>
        <v>Puy-de-Dôme</v>
      </c>
      <c r="F65" s="3" t="str">
        <f>IFERROR(__xludf.DUMMYFUNCTION("""COMPUTED_VALUE"""),"Auvergne-Rhône-Alpes")</f>
        <v>Auvergne-Rhône-Alpes</v>
      </c>
      <c r="G65" s="3" t="str">
        <f>IFERROR(__xludf.DUMMYFUNCTION("""COMPUTED_VALUE"""),"Clermont-Ferrand")</f>
        <v>Clermont-Ferrand</v>
      </c>
      <c r="H65" s="3" t="str">
        <f>IFERROR(__xludf.DUMMYFUNCTION("""COMPUTED_VALUE"""),"7 969,7")</f>
        <v>7 969,7</v>
      </c>
      <c r="I65" s="3" t="str">
        <f>IFERROR(__xludf.DUMMYFUNCTION("""COMPUTED_VALUE"""),"661 852")</f>
        <v>661 852</v>
      </c>
      <c r="J65" s="3">
        <f>IFERROR(__xludf.DUMMYFUNCTION("""COMPUTED_VALUE"""),83.0)</f>
        <v>83</v>
      </c>
    </row>
    <row r="66">
      <c r="A66" s="3" t="s">
        <v>11167</v>
      </c>
      <c r="B66" s="3" t="str">
        <f>IFERROR(__xludf.DUMMYFUNCTION("FILTER(E:E,E:E=A66)"),"Gard")</f>
        <v>Gard</v>
      </c>
      <c r="D66" s="3">
        <f>IFERROR(__xludf.DUMMYFUNCTION("""COMPUTED_VALUE"""),64.0)</f>
        <v>64</v>
      </c>
      <c r="E66" s="3" t="str">
        <f>IFERROR(__xludf.DUMMYFUNCTION("""COMPUTED_VALUE"""),"Pyrénées-Atlantiques")</f>
        <v>Pyrénées-Atlantiques</v>
      </c>
      <c r="F66" s="3" t="str">
        <f>IFERROR(__xludf.DUMMYFUNCTION("""COMPUTED_VALUE"""),"Nouvelle-Aquitaine")</f>
        <v>Nouvelle-Aquitaine</v>
      </c>
      <c r="G66" s="3" t="str">
        <f>IFERROR(__xludf.DUMMYFUNCTION("""COMPUTED_VALUE"""),"Pau")</f>
        <v>Pau</v>
      </c>
      <c r="H66" s="3" t="str">
        <f>IFERROR(__xludf.DUMMYFUNCTION("""COMPUTED_VALUE"""),"7 644,8")</f>
        <v>7 644,8</v>
      </c>
      <c r="I66" s="3" t="str">
        <f>IFERROR(__xludf.DUMMYFUNCTION("""COMPUTED_VALUE"""),"687 240")</f>
        <v>687 240</v>
      </c>
      <c r="J66" s="3" t="str">
        <f>IFERROR(__xludf.DUMMYFUNCTION("""COMPUTED_VALUE"""),"89,9")</f>
        <v>89,9</v>
      </c>
    </row>
    <row r="67">
      <c r="A67" s="3" t="s">
        <v>11190</v>
      </c>
      <c r="B67" s="3" t="str">
        <f>IFERROR(__xludf.DUMMYFUNCTION("FILTER(E:E,E:E=A67)"),"Haute-Garonne")</f>
        <v>Haute-Garonne</v>
      </c>
      <c r="D67" s="3">
        <f>IFERROR(__xludf.DUMMYFUNCTION("""COMPUTED_VALUE"""),65.0)</f>
        <v>65</v>
      </c>
      <c r="E67" s="3" t="str">
        <f>IFERROR(__xludf.DUMMYFUNCTION("""COMPUTED_VALUE"""),"Hautes-Pyrénées")</f>
        <v>Hautes-Pyrénées</v>
      </c>
      <c r="F67" s="3" t="str">
        <f>IFERROR(__xludf.DUMMYFUNCTION("""COMPUTED_VALUE"""),"Occitanie")</f>
        <v>Occitanie</v>
      </c>
      <c r="G67" s="3" t="str">
        <f>IFERROR(__xludf.DUMMYFUNCTION("""COMPUTED_VALUE"""),"Tarbes")</f>
        <v>Tarbes</v>
      </c>
      <c r="H67" s="3" t="str">
        <f>IFERROR(__xludf.DUMMYFUNCTION("""COMPUTED_VALUE"""),"4 464")</f>
        <v>4 464</v>
      </c>
      <c r="I67" s="3" t="str">
        <f>IFERROR(__xludf.DUMMYFUNCTION("""COMPUTED_VALUE"""),"229 788")</f>
        <v>229 788</v>
      </c>
      <c r="J67" s="3" t="str">
        <f>IFERROR(__xludf.DUMMYFUNCTION("""COMPUTED_VALUE"""),"51,5")</f>
        <v>51,5</v>
      </c>
    </row>
    <row r="68">
      <c r="A68" s="3" t="s">
        <v>11219</v>
      </c>
      <c r="B68" s="3" t="str">
        <f>IFERROR(__xludf.DUMMYFUNCTION("FILTER(E:E,E:E=A68)"),"Gers")</f>
        <v>Gers</v>
      </c>
      <c r="D68" s="3">
        <f>IFERROR(__xludf.DUMMYFUNCTION("""COMPUTED_VALUE"""),66.0)</f>
        <v>66</v>
      </c>
      <c r="E68" s="3" t="str">
        <f>IFERROR(__xludf.DUMMYFUNCTION("""COMPUTED_VALUE"""),"Pyrénées-Orientales")</f>
        <v>Pyrénées-Orientales</v>
      </c>
      <c r="F68" s="3" t="str">
        <f>IFERROR(__xludf.DUMMYFUNCTION("""COMPUTED_VALUE"""),"Occitanie")</f>
        <v>Occitanie</v>
      </c>
      <c r="G68" s="3" t="str">
        <f>IFERROR(__xludf.DUMMYFUNCTION("""COMPUTED_VALUE"""),"Perpignan")</f>
        <v>Perpignan</v>
      </c>
      <c r="H68" s="3" t="str">
        <f>IFERROR(__xludf.DUMMYFUNCTION("""COMPUTED_VALUE"""),"4 116")</f>
        <v>4 116</v>
      </c>
      <c r="I68" s="3" t="str">
        <f>IFERROR(__xludf.DUMMYFUNCTION("""COMPUTED_VALUE"""),"482 765")</f>
        <v>482 765</v>
      </c>
      <c r="J68" s="3" t="str">
        <f>IFERROR(__xludf.DUMMYFUNCTION("""COMPUTED_VALUE"""),"117,3")</f>
        <v>117,3</v>
      </c>
    </row>
    <row r="69">
      <c r="A69" s="3" t="s">
        <v>11225</v>
      </c>
      <c r="B69" s="3" t="str">
        <f>IFERROR(__xludf.DUMMYFUNCTION("FILTER(E:E,E:E=A69)"),"Hérault")</f>
        <v>Hérault</v>
      </c>
      <c r="D69" s="3">
        <f>IFERROR(__xludf.DUMMYFUNCTION("""COMPUTED_VALUE"""),67.0)</f>
        <v>67</v>
      </c>
      <c r="E69" s="3" t="str">
        <f>IFERROR(__xludf.DUMMYFUNCTION("""COMPUTED_VALUE"""),"Bas-Rhin")</f>
        <v>Bas-Rhin</v>
      </c>
      <c r="F69" s="3" t="str">
        <f>IFERROR(__xludf.DUMMYFUNCTION("""COMPUTED_VALUE"""),"Grand Est")</f>
        <v>Grand Est</v>
      </c>
      <c r="G69" s="3" t="str">
        <f>IFERROR(__xludf.DUMMYFUNCTION("""COMPUTED_VALUE"""),"Strasbourg")</f>
        <v>Strasbourg</v>
      </c>
      <c r="H69" s="3" t="str">
        <f>IFERROR(__xludf.DUMMYFUNCTION("""COMPUTED_VALUE"""),"4 755")</f>
        <v>4 755</v>
      </c>
      <c r="I69" s="3" t="str">
        <f>IFERROR(__xludf.DUMMYFUNCTION("""COMPUTED_VALUE"""),"1 148 073")</f>
        <v>1 148 073</v>
      </c>
      <c r="J69" s="3" t="str">
        <f>IFERROR(__xludf.DUMMYFUNCTION("""COMPUTED_VALUE"""),"241,4")</f>
        <v>241,4</v>
      </c>
    </row>
    <row r="70">
      <c r="A70" s="3" t="s">
        <v>11252</v>
      </c>
      <c r="B70" s="3" t="str">
        <f>IFERROR(__xludf.DUMMYFUNCTION("FILTER(E:E,E:E=A70)"),"Lot")</f>
        <v>Lot</v>
      </c>
      <c r="D70" s="3">
        <f>IFERROR(__xludf.DUMMYFUNCTION("""COMPUTED_VALUE"""),68.0)</f>
        <v>68</v>
      </c>
      <c r="E70" s="3" t="str">
        <f>IFERROR(__xludf.DUMMYFUNCTION("""COMPUTED_VALUE"""),"Haut-Rhin")</f>
        <v>Haut-Rhin</v>
      </c>
      <c r="F70" s="3" t="str">
        <f>IFERROR(__xludf.DUMMYFUNCTION("""COMPUTED_VALUE"""),"Grand Est")</f>
        <v>Grand Est</v>
      </c>
      <c r="G70" s="3" t="str">
        <f>IFERROR(__xludf.DUMMYFUNCTION("""COMPUTED_VALUE"""),"Colmar")</f>
        <v>Colmar</v>
      </c>
      <c r="H70" s="3" t="str">
        <f>IFERROR(__xludf.DUMMYFUNCTION("""COMPUTED_VALUE"""),"3 525,2")</f>
        <v>3 525,2</v>
      </c>
      <c r="I70" s="3" t="str">
        <f>IFERROR(__xludf.DUMMYFUNCTION("""COMPUTED_VALUE"""),"767 842")</f>
        <v>767 842</v>
      </c>
      <c r="J70" s="3" t="str">
        <f>IFERROR(__xludf.DUMMYFUNCTION("""COMPUTED_VALUE"""),"217,8")</f>
        <v>217,8</v>
      </c>
    </row>
    <row r="71">
      <c r="A71" s="3" t="s">
        <v>11259</v>
      </c>
      <c r="B71" s="3" t="str">
        <f>IFERROR(__xludf.DUMMYFUNCTION("FILTER(E:E,E:E=A71)"),"Lozère")</f>
        <v>Lozère</v>
      </c>
      <c r="D71" s="3">
        <f>IFERROR(__xludf.DUMMYFUNCTION("""COMPUTED_VALUE"""),69.0)</f>
        <v>69</v>
      </c>
      <c r="E71" s="3" t="str">
        <f>IFERROR(__xludf.DUMMYFUNCTION("""COMPUTED_VALUE"""),"Rhône")</f>
        <v>Rhône</v>
      </c>
      <c r="F71" s="3" t="str">
        <f>IFERROR(__xludf.DUMMYFUNCTION("""COMPUTED_VALUE"""),"Auvergne-Rhône-Alpes")</f>
        <v>Auvergne-Rhône-Alpes</v>
      </c>
      <c r="G71" s="3" t="str">
        <f>IFERROR(__xludf.DUMMYFUNCTION("""COMPUTED_VALUE"""),"Lyon")</f>
        <v>Lyon</v>
      </c>
      <c r="H71" s="3" t="str">
        <f>IFERROR(__xludf.DUMMYFUNCTION("""COMPUTED_VALUE"""),"3 249,1")</f>
        <v>3 249,1</v>
      </c>
      <c r="I71" s="3" t="str">
        <f>IFERROR(__xludf.DUMMYFUNCTION("""COMPUTED_VALUE"""),"1 883 437")</f>
        <v>1 883 437</v>
      </c>
      <c r="J71" s="3" t="str">
        <f>IFERROR(__xludf.DUMMYFUNCTION("""COMPUTED_VALUE"""),"579,7")</f>
        <v>579,7</v>
      </c>
    </row>
    <row r="72">
      <c r="A72" s="3" t="s">
        <v>11262</v>
      </c>
      <c r="B72" s="3" t="str">
        <f>IFERROR(__xludf.DUMMYFUNCTION("FILTER(E:E,E:E=A72)"),"Hautes-Pyrénées")</f>
        <v>Hautes-Pyrénées</v>
      </c>
      <c r="D72" s="3">
        <f>IFERROR(__xludf.DUMMYFUNCTION("""COMPUTED_VALUE"""),70.0)</f>
        <v>70</v>
      </c>
      <c r="E72" s="3" t="str">
        <f>IFERROR(__xludf.DUMMYFUNCTION("""COMPUTED_VALUE"""),"Haute-Saône")</f>
        <v>Haute-Saône</v>
      </c>
      <c r="F72" s="3" t="str">
        <f>IFERROR(__xludf.DUMMYFUNCTION("""COMPUTED_VALUE"""),"Bourgogne-Franche-Comté")</f>
        <v>Bourgogne-Franche-Comté</v>
      </c>
      <c r="G72" s="3" t="str">
        <f>IFERROR(__xludf.DUMMYFUNCTION("""COMPUTED_VALUE"""),"Vesoul")</f>
        <v>Vesoul</v>
      </c>
      <c r="H72" s="3" t="str">
        <f>IFERROR(__xludf.DUMMYFUNCTION("""COMPUTED_VALUE"""),"5 360,1")</f>
        <v>5 360,1</v>
      </c>
      <c r="I72" s="3" t="str">
        <f>IFERROR(__xludf.DUMMYFUNCTION("""COMPUTED_VALUE"""),"234 601")</f>
        <v>234 601</v>
      </c>
      <c r="J72" s="3" t="str">
        <f>IFERROR(__xludf.DUMMYFUNCTION("""COMPUTED_VALUE"""),"43,8")</f>
        <v>43,8</v>
      </c>
    </row>
    <row r="73">
      <c r="A73" s="3" t="s">
        <v>11271</v>
      </c>
      <c r="B73" s="3" t="str">
        <f>IFERROR(__xludf.DUMMYFUNCTION("FILTER(E:E,E:E=A73)"),"Pyrénées-Orientales")</f>
        <v>Pyrénées-Orientales</v>
      </c>
      <c r="D73" s="3">
        <f>IFERROR(__xludf.DUMMYFUNCTION("""COMPUTED_VALUE"""),71.0)</f>
        <v>71</v>
      </c>
      <c r="E73" s="3" t="str">
        <f>IFERROR(__xludf.DUMMYFUNCTION("""COMPUTED_VALUE"""),"Saône-et-Loire")</f>
        <v>Saône-et-Loire</v>
      </c>
      <c r="F73" s="3" t="str">
        <f>IFERROR(__xludf.DUMMYFUNCTION("""COMPUTED_VALUE"""),"Bourgogne-Franche-Comté")</f>
        <v>Bourgogne-Franche-Comté</v>
      </c>
      <c r="G73" s="3" t="str">
        <f>IFERROR(__xludf.DUMMYFUNCTION("""COMPUTED_VALUE"""),"Mâcon")</f>
        <v>Mâcon</v>
      </c>
      <c r="H73" s="3" t="str">
        <f>IFERROR(__xludf.DUMMYFUNCTION("""COMPUTED_VALUE"""),"8 574,7")</f>
        <v>8 574,7</v>
      </c>
      <c r="I73" s="3" t="str">
        <f>IFERROR(__xludf.DUMMYFUNCTION("""COMPUTED_VALUE"""),"551 063")</f>
        <v>551 063</v>
      </c>
      <c r="J73" s="3" t="str">
        <f>IFERROR(__xludf.DUMMYFUNCTION("""COMPUTED_VALUE"""),"64,3")</f>
        <v>64,3</v>
      </c>
    </row>
    <row r="74">
      <c r="A74" s="3" t="s">
        <v>11282</v>
      </c>
      <c r="B74" s="3" t="str">
        <f>IFERROR(__xludf.DUMMYFUNCTION("FILTER(E:E,E:E=A74)"),"Tarn")</f>
        <v>Tarn</v>
      </c>
      <c r="D74" s="3">
        <f>IFERROR(__xludf.DUMMYFUNCTION("""COMPUTED_VALUE"""),72.0)</f>
        <v>72</v>
      </c>
      <c r="E74" s="3" t="str">
        <f>IFERROR(__xludf.DUMMYFUNCTION("""COMPUTED_VALUE"""),"Sarthe")</f>
        <v>Sarthe</v>
      </c>
      <c r="F74" s="3" t="str">
        <f>IFERROR(__xludf.DUMMYFUNCTION("""COMPUTED_VALUE"""),"Pays de la Loire")</f>
        <v>Pays de la Loire</v>
      </c>
      <c r="G74" s="3" t="str">
        <f>IFERROR(__xludf.DUMMYFUNCTION("""COMPUTED_VALUE"""),"Le Mans")</f>
        <v>Le Mans</v>
      </c>
      <c r="H74" s="3" t="str">
        <f>IFERROR(__xludf.DUMMYFUNCTION("""COMPUTED_VALUE"""),"6 206")</f>
        <v>6 206</v>
      </c>
      <c r="I74" s="3" t="str">
        <f>IFERROR(__xludf.DUMMYFUNCTION("""COMPUTED_VALUE"""),"566 993")</f>
        <v>566 993</v>
      </c>
      <c r="J74" s="3" t="str">
        <f>IFERROR(__xludf.DUMMYFUNCTION("""COMPUTED_VALUE"""),"91,4")</f>
        <v>91,4</v>
      </c>
    </row>
    <row r="75">
      <c r="A75" s="3" t="s">
        <v>11292</v>
      </c>
      <c r="B75" s="3" t="str">
        <f>IFERROR(__xludf.DUMMYFUNCTION("FILTER(E:E,E:E=A75)"),"Tarn-et-Garonne")</f>
        <v>Tarn-et-Garonne</v>
      </c>
      <c r="D75" s="3">
        <f>IFERROR(__xludf.DUMMYFUNCTION("""COMPUTED_VALUE"""),73.0)</f>
        <v>73</v>
      </c>
      <c r="E75" s="3" t="str">
        <f>IFERROR(__xludf.DUMMYFUNCTION("""COMPUTED_VALUE"""),"Savoie")</f>
        <v>Savoie</v>
      </c>
      <c r="F75" s="3" t="str">
        <f>IFERROR(__xludf.DUMMYFUNCTION("""COMPUTED_VALUE"""),"Auvergne-Rhône-Alpes")</f>
        <v>Auvergne-Rhône-Alpes</v>
      </c>
      <c r="G75" s="3" t="str">
        <f>IFERROR(__xludf.DUMMYFUNCTION("""COMPUTED_VALUE"""),"Chambéry")</f>
        <v>Chambéry</v>
      </c>
      <c r="H75" s="3" t="str">
        <f>IFERROR(__xludf.DUMMYFUNCTION("""COMPUTED_VALUE"""),"6 028,3")</f>
        <v>6 028,3</v>
      </c>
      <c r="I75" s="3" t="str">
        <f>IFERROR(__xludf.DUMMYFUNCTION("""COMPUTED_VALUE"""),"439 750")</f>
        <v>439 750</v>
      </c>
      <c r="J75" s="3">
        <f>IFERROR(__xludf.DUMMYFUNCTION("""COMPUTED_VALUE"""),73.0)</f>
        <v>73</v>
      </c>
    </row>
    <row r="76">
      <c r="A76" s="3" t="s">
        <v>12674</v>
      </c>
      <c r="B76" s="3" t="str">
        <f>IFERROR(__xludf.DUMMYFUNCTION("FILTER(E:E,E:E=A76)"),"Aisne")</f>
        <v>Aisne</v>
      </c>
      <c r="D76" s="3">
        <f>IFERROR(__xludf.DUMMYFUNCTION("""COMPUTED_VALUE"""),74.0)</f>
        <v>74</v>
      </c>
      <c r="E76" s="3" t="str">
        <f>IFERROR(__xludf.DUMMYFUNCTION("""COMPUTED_VALUE"""),"Haute-Savoie")</f>
        <v>Haute-Savoie</v>
      </c>
      <c r="F76" s="3" t="str">
        <f>IFERROR(__xludf.DUMMYFUNCTION("""COMPUTED_VALUE"""),"Auvergne-Rhône-Alpes")</f>
        <v>Auvergne-Rhône-Alpes</v>
      </c>
      <c r="G76" s="3" t="str">
        <f>IFERROR(__xludf.DUMMYFUNCTION("""COMPUTED_VALUE"""),"Annecy")</f>
        <v>Annecy</v>
      </c>
      <c r="H76" s="3" t="str">
        <f>IFERROR(__xludf.DUMMYFUNCTION("""COMPUTED_VALUE"""),"4 387,8")</f>
        <v>4 387,8</v>
      </c>
      <c r="I76" s="3" t="str">
        <f>IFERROR(__xludf.DUMMYFUNCTION("""COMPUTED_VALUE"""),"835 206")</f>
        <v>835 206</v>
      </c>
      <c r="J76" s="3" t="str">
        <f>IFERROR(__xludf.DUMMYFUNCTION("""COMPUTED_VALUE"""),"190,3")</f>
        <v>190,3</v>
      </c>
    </row>
    <row r="77">
      <c r="A77" s="3" t="s">
        <v>12683</v>
      </c>
      <c r="B77" s="3" t="str">
        <f>IFERROR(__xludf.DUMMYFUNCTION("FILTER(E:E,E:E=A77)"),"Nord")</f>
        <v>Nord</v>
      </c>
      <c r="D77" s="3">
        <f>IFERROR(__xludf.DUMMYFUNCTION("""COMPUTED_VALUE"""),75.0)</f>
        <v>75</v>
      </c>
      <c r="E77" s="3" t="str">
        <f>IFERROR(__xludf.DUMMYFUNCTION("""COMPUTED_VALUE"""),"Paris")</f>
        <v>Paris</v>
      </c>
      <c r="F77" s="3" t="str">
        <f>IFERROR(__xludf.DUMMYFUNCTION("""COMPUTED_VALUE"""),"Ile-de-France")</f>
        <v>Ile-de-France</v>
      </c>
      <c r="G77" s="3" t="str">
        <f>IFERROR(__xludf.DUMMYFUNCTION("""COMPUTED_VALUE"""),"Paris")</f>
        <v>Paris</v>
      </c>
      <c r="H77" s="3" t="str">
        <f>IFERROR(__xludf.DUMMYFUNCTION("""COMPUTED_VALUE"""),"105,4")</f>
        <v>105,4</v>
      </c>
      <c r="I77" s="3" t="str">
        <f>IFERROR(__xludf.DUMMYFUNCTION("""COMPUTED_VALUE"""),"2 145 906")</f>
        <v>2 145 906</v>
      </c>
      <c r="J77" s="3" t="str">
        <f>IFERROR(__xludf.DUMMYFUNCTION("""COMPUTED_VALUE"""),"20359,6")</f>
        <v>20359,6</v>
      </c>
    </row>
    <row r="78">
      <c r="A78" s="3" t="s">
        <v>12740</v>
      </c>
      <c r="B78" s="3" t="str">
        <f>IFERROR(__xludf.DUMMYFUNCTION("FILTER(E:E,E:E=A78)"),"Oise")</f>
        <v>Oise</v>
      </c>
      <c r="D78" s="3">
        <f>IFERROR(__xludf.DUMMYFUNCTION("""COMPUTED_VALUE"""),76.0)</f>
        <v>76</v>
      </c>
      <c r="E78" s="3" t="str">
        <f>IFERROR(__xludf.DUMMYFUNCTION("""COMPUTED_VALUE"""),"Seine-Maritime")</f>
        <v>Seine-Maritime</v>
      </c>
      <c r="F78" s="3" t="str">
        <f>IFERROR(__xludf.DUMMYFUNCTION("""COMPUTED_VALUE"""),"Normandie")</f>
        <v>Normandie</v>
      </c>
      <c r="G78" s="3" t="str">
        <f>IFERROR(__xludf.DUMMYFUNCTION("""COMPUTED_VALUE"""),"Rouen")</f>
        <v>Rouen</v>
      </c>
      <c r="H78" s="3" t="str">
        <f>IFERROR(__xludf.DUMMYFUNCTION("""COMPUTED_VALUE"""),"6 277,6")</f>
        <v>6 277,6</v>
      </c>
      <c r="I78" s="3" t="str">
        <f>IFERROR(__xludf.DUMMYFUNCTION("""COMPUTED_VALUE"""),"1 254 739")</f>
        <v>1 254 739</v>
      </c>
      <c r="J78" s="3" t="str">
        <f>IFERROR(__xludf.DUMMYFUNCTION("""COMPUTED_VALUE"""),"199,9")</f>
        <v>199,9</v>
      </c>
    </row>
    <row r="79">
      <c r="A79" s="3" t="s">
        <v>12765</v>
      </c>
      <c r="B79" s="3" t="str">
        <f>IFERROR(__xludf.DUMMYFUNCTION("FILTER(E:E,E:E=A79)"),"Pas-de-Calais")</f>
        <v>Pas-de-Calais</v>
      </c>
      <c r="D79" s="3">
        <f>IFERROR(__xludf.DUMMYFUNCTION("""COMPUTED_VALUE"""),77.0)</f>
        <v>77</v>
      </c>
      <c r="E79" s="3" t="str">
        <f>IFERROR(__xludf.DUMMYFUNCTION("""COMPUTED_VALUE"""),"Seine-et-Marne")</f>
        <v>Seine-et-Marne</v>
      </c>
      <c r="F79" s="3" t="str">
        <f>IFERROR(__xludf.DUMMYFUNCTION("""COMPUTED_VALUE"""),"Ile-de-France")</f>
        <v>Ile-de-France</v>
      </c>
      <c r="G79" s="3" t="str">
        <f>IFERROR(__xludf.DUMMYFUNCTION("""COMPUTED_VALUE"""),"Melun")</f>
        <v>Melun</v>
      </c>
      <c r="H79" s="3" t="str">
        <f>IFERROR(__xludf.DUMMYFUNCTION("""COMPUTED_VALUE"""),"5 915,3")</f>
        <v>5 915,3</v>
      </c>
      <c r="I79" s="3" t="str">
        <f>IFERROR(__xludf.DUMMYFUNCTION("""COMPUTED_VALUE"""),"1 428 636")</f>
        <v>1 428 636</v>
      </c>
      <c r="J79" s="3" t="str">
        <f>IFERROR(__xludf.DUMMYFUNCTION("""COMPUTED_VALUE"""),"241,5")</f>
        <v>241,5</v>
      </c>
    </row>
    <row r="80">
      <c r="A80" s="3" t="s">
        <v>12800</v>
      </c>
      <c r="B80" s="3" t="str">
        <f>IFERROR(__xludf.DUMMYFUNCTION("FILTER(E:E,E:E=A80)"),"Somme")</f>
        <v>Somme</v>
      </c>
      <c r="D80" s="3">
        <f>IFERROR(__xludf.DUMMYFUNCTION("""COMPUTED_VALUE"""),78.0)</f>
        <v>78</v>
      </c>
      <c r="E80" s="3" t="str">
        <f>IFERROR(__xludf.DUMMYFUNCTION("""COMPUTED_VALUE"""),"Yvelines")</f>
        <v>Yvelines</v>
      </c>
      <c r="F80" s="3" t="str">
        <f>IFERROR(__xludf.DUMMYFUNCTION("""COMPUTED_VALUE"""),"Ile-de-France")</f>
        <v>Ile-de-France</v>
      </c>
      <c r="G80" s="3" t="str">
        <f>IFERROR(__xludf.DUMMYFUNCTION("""COMPUTED_VALUE"""),"Versailles")</f>
        <v>Versailles</v>
      </c>
      <c r="H80" s="3" t="str">
        <f>IFERROR(__xludf.DUMMYFUNCTION("""COMPUTED_VALUE"""),"2 284,4")</f>
        <v>2 284,4</v>
      </c>
      <c r="I80" s="3" t="str">
        <f>IFERROR(__xludf.DUMMYFUNCTION("""COMPUTED_VALUE"""),"1 449 723")</f>
        <v>1 449 723</v>
      </c>
      <c r="J80" s="3" t="str">
        <f>IFERROR(__xludf.DUMMYFUNCTION("""COMPUTED_VALUE"""),"634,7")</f>
        <v>634,7</v>
      </c>
    </row>
    <row r="81">
      <c r="A81" s="3" t="s">
        <v>13872</v>
      </c>
      <c r="B81" s="3" t="str">
        <f>IFERROR(__xludf.DUMMYFUNCTION("FILTER(E:E,E:E=A81)"),"Calvados")</f>
        <v>Calvados</v>
      </c>
      <c r="D81" s="3">
        <f>IFERROR(__xludf.DUMMYFUNCTION("""COMPUTED_VALUE"""),79.0)</f>
        <v>79</v>
      </c>
      <c r="E81" s="3" t="str">
        <f>IFERROR(__xludf.DUMMYFUNCTION("""COMPUTED_VALUE"""),"Deux-Sèvres")</f>
        <v>Deux-Sèvres</v>
      </c>
      <c r="F81" s="3" t="str">
        <f>IFERROR(__xludf.DUMMYFUNCTION("""COMPUTED_VALUE"""),"Nouvelle-Aquitaine")</f>
        <v>Nouvelle-Aquitaine</v>
      </c>
      <c r="G81" s="3" t="str">
        <f>IFERROR(__xludf.DUMMYFUNCTION("""COMPUTED_VALUE"""),"Niort")</f>
        <v>Niort</v>
      </c>
      <c r="H81" s="3" t="str">
        <f>IFERROR(__xludf.DUMMYFUNCTION("""COMPUTED_VALUE"""),"5 999,4")</f>
        <v>5 999,4</v>
      </c>
      <c r="I81" s="3" t="str">
        <f>IFERROR(__xludf.DUMMYFUNCTION("""COMPUTED_VALUE"""),"374 481")</f>
        <v>374 481</v>
      </c>
      <c r="J81" s="3" t="str">
        <f>IFERROR(__xludf.DUMMYFUNCTION("""COMPUTED_VALUE"""),"62,4")</f>
        <v>62,4</v>
      </c>
    </row>
    <row r="82">
      <c r="A82" s="3" t="s">
        <v>13886</v>
      </c>
      <c r="B82" s="3" t="str">
        <f>IFERROR(__xludf.DUMMYFUNCTION("FILTER(E:E,E:E=A82)"),"Eure")</f>
        <v>Eure</v>
      </c>
      <c r="D82" s="3">
        <f>IFERROR(__xludf.DUMMYFUNCTION("""COMPUTED_VALUE"""),80.0)</f>
        <v>80</v>
      </c>
      <c r="E82" s="3" t="str">
        <f>IFERROR(__xludf.DUMMYFUNCTION("""COMPUTED_VALUE"""),"Somme")</f>
        <v>Somme</v>
      </c>
      <c r="F82" s="3" t="str">
        <f>IFERROR(__xludf.DUMMYFUNCTION("""COMPUTED_VALUE"""),"Hauts-de-France")</f>
        <v>Hauts-de-France</v>
      </c>
      <c r="G82" s="3" t="str">
        <f>IFERROR(__xludf.DUMMYFUNCTION("""COMPUTED_VALUE"""),"Amiens")</f>
        <v>Amiens</v>
      </c>
      <c r="H82" s="3" t="str">
        <f>IFERROR(__xludf.DUMMYFUNCTION("""COMPUTED_VALUE"""),"6 170,1")</f>
        <v>6 170,1</v>
      </c>
      <c r="I82" s="3" t="str">
        <f>IFERROR(__xludf.DUMMYFUNCTION("""COMPUTED_VALUE"""),"568 748")</f>
        <v>568 748</v>
      </c>
      <c r="J82" s="3" t="str">
        <f>IFERROR(__xludf.DUMMYFUNCTION("""COMPUTED_VALUE"""),"92,2")</f>
        <v>92,2</v>
      </c>
    </row>
    <row r="83">
      <c r="A83" s="3" t="s">
        <v>13899</v>
      </c>
      <c r="B83" s="3" t="str">
        <f>IFERROR(__xludf.DUMMYFUNCTION("FILTER(E:E,E:E=A83)"),"Manche")</f>
        <v>Manche</v>
      </c>
      <c r="D83" s="3">
        <f>IFERROR(__xludf.DUMMYFUNCTION("""COMPUTED_VALUE"""),81.0)</f>
        <v>81</v>
      </c>
      <c r="E83" s="3" t="str">
        <f>IFERROR(__xludf.DUMMYFUNCTION("""COMPUTED_VALUE"""),"Tarn")</f>
        <v>Tarn</v>
      </c>
      <c r="F83" s="3" t="str">
        <f>IFERROR(__xludf.DUMMYFUNCTION("""COMPUTED_VALUE"""),"Occitanie")</f>
        <v>Occitanie</v>
      </c>
      <c r="G83" s="3" t="str">
        <f>IFERROR(__xludf.DUMMYFUNCTION("""COMPUTED_VALUE"""),"Albi")</f>
        <v>Albi</v>
      </c>
      <c r="H83" s="3" t="str">
        <f>IFERROR(__xludf.DUMMYFUNCTION("""COMPUTED_VALUE"""),"5 757,9")</f>
        <v>5 757,9</v>
      </c>
      <c r="I83" s="3" t="str">
        <f>IFERROR(__xludf.DUMMYFUNCTION("""COMPUTED_VALUE"""),"391 066")</f>
        <v>391 066</v>
      </c>
      <c r="J83" s="3" t="str">
        <f>IFERROR(__xludf.DUMMYFUNCTION("""COMPUTED_VALUE"""),"67,9")</f>
        <v>67,9</v>
      </c>
    </row>
    <row r="84">
      <c r="A84" s="3" t="s">
        <v>13916</v>
      </c>
      <c r="B84" s="3" t="str">
        <f>IFERROR(__xludf.DUMMYFUNCTION("FILTER(E:E,E:E=A84)"),"Orne")</f>
        <v>Orne</v>
      </c>
      <c r="D84" s="3">
        <f>IFERROR(__xludf.DUMMYFUNCTION("""COMPUTED_VALUE"""),82.0)</f>
        <v>82</v>
      </c>
      <c r="E84" s="3" t="str">
        <f>IFERROR(__xludf.DUMMYFUNCTION("""COMPUTED_VALUE"""),"Tarn-et-Garonne")</f>
        <v>Tarn-et-Garonne</v>
      </c>
      <c r="F84" s="3" t="str">
        <f>IFERROR(__xludf.DUMMYFUNCTION("""COMPUTED_VALUE"""),"Occitanie")</f>
        <v>Occitanie</v>
      </c>
      <c r="G84" s="3" t="str">
        <f>IFERROR(__xludf.DUMMYFUNCTION("""COMPUTED_VALUE"""),"Montauban")</f>
        <v>Montauban</v>
      </c>
      <c r="H84" s="3" t="str">
        <f>IFERROR(__xludf.DUMMYFUNCTION("""COMPUTED_VALUE"""),"3 718,3")</f>
        <v>3 718,3</v>
      </c>
      <c r="I84" s="3" t="str">
        <f>IFERROR(__xludf.DUMMYFUNCTION("""COMPUTED_VALUE"""),"262 316")</f>
        <v>262 316</v>
      </c>
      <c r="J84" s="3" t="str">
        <f>IFERROR(__xludf.DUMMYFUNCTION("""COMPUTED_VALUE"""),"70,6")</f>
        <v>70,6</v>
      </c>
    </row>
    <row r="85">
      <c r="A85" s="3" t="s">
        <v>13925</v>
      </c>
      <c r="B85" s="3" t="str">
        <f>IFERROR(__xludf.DUMMYFUNCTION("FILTER(E:E,E:E=A85)"),"Seine-Maritime")</f>
        <v>Seine-Maritime</v>
      </c>
      <c r="D85" s="3">
        <f>IFERROR(__xludf.DUMMYFUNCTION("""COMPUTED_VALUE"""),83.0)</f>
        <v>83</v>
      </c>
      <c r="E85" s="3" t="str">
        <f>IFERROR(__xludf.DUMMYFUNCTION("""COMPUTED_VALUE"""),"Var")</f>
        <v>Var</v>
      </c>
      <c r="F85" s="3" t="str">
        <f>IFERROR(__xludf.DUMMYFUNCTION("""COMPUTED_VALUE"""),"Provence-Alpes-Côte d’Azur")</f>
        <v>Provence-Alpes-Côte d’Azur</v>
      </c>
      <c r="G85" s="3" t="str">
        <f>IFERROR(__xludf.DUMMYFUNCTION("""COMPUTED_VALUE"""),"Toulon")</f>
        <v>Toulon</v>
      </c>
      <c r="H85" s="3" t="str">
        <f>IFERROR(__xludf.DUMMYFUNCTION("""COMPUTED_VALUE"""),"5 972,5")</f>
        <v>5 972,5</v>
      </c>
      <c r="I85" s="3" t="str">
        <f>IFERROR(__xludf.DUMMYFUNCTION("""COMPUTED_VALUE"""),"1 085 189")</f>
        <v>1 085 189</v>
      </c>
      <c r="J85" s="3" t="str">
        <f>IFERROR(__xludf.DUMMYFUNCTION("""COMPUTED_VALUE"""),"181,7")</f>
        <v>181,7</v>
      </c>
    </row>
    <row r="86">
      <c r="A86" s="3" t="s">
        <v>14562</v>
      </c>
      <c r="B86" s="3" t="str">
        <f>IFERROR(__xludf.DUMMYFUNCTION("FILTER(E:E,E:E=A86)"),"Loire-Atlantique")</f>
        <v>Loire-Atlantique</v>
      </c>
      <c r="D86" s="3">
        <f>IFERROR(__xludf.DUMMYFUNCTION("""COMPUTED_VALUE"""),84.0)</f>
        <v>84</v>
      </c>
      <c r="E86" s="3" t="str">
        <f>IFERROR(__xludf.DUMMYFUNCTION("""COMPUTED_VALUE"""),"Vaucluse")</f>
        <v>Vaucluse</v>
      </c>
      <c r="F86" s="3" t="str">
        <f>IFERROR(__xludf.DUMMYFUNCTION("""COMPUTED_VALUE"""),"Provence-Alpes-Côte d’Azur")</f>
        <v>Provence-Alpes-Côte d’Azur</v>
      </c>
      <c r="G86" s="3" t="str">
        <f>IFERROR(__xludf.DUMMYFUNCTION("""COMPUTED_VALUE"""),"Avignon")</f>
        <v>Avignon</v>
      </c>
      <c r="H86" s="3" t="str">
        <f>IFERROR(__xludf.DUMMYFUNCTION("""COMPUTED_VALUE"""),"3 567,3")</f>
        <v>3 567,3</v>
      </c>
      <c r="I86" s="3" t="str">
        <f>IFERROR(__xludf.DUMMYFUNCTION("""COMPUTED_VALUE"""),"561 941")</f>
        <v>561 941</v>
      </c>
      <c r="J86" s="3" t="str">
        <f>IFERROR(__xludf.DUMMYFUNCTION("""COMPUTED_VALUE"""),"157,5")</f>
        <v>157,5</v>
      </c>
    </row>
    <row r="87">
      <c r="A87" s="3" t="s">
        <v>14584</v>
      </c>
      <c r="B87" s="3" t="str">
        <f>IFERROR(__xludf.DUMMYFUNCTION("FILTER(E:E,E:E=A87)"),"Maine-et-Loire")</f>
        <v>Maine-et-Loire</v>
      </c>
      <c r="D87" s="3">
        <f>IFERROR(__xludf.DUMMYFUNCTION("""COMPUTED_VALUE"""),85.0)</f>
        <v>85</v>
      </c>
      <c r="E87" s="3" t="str">
        <f>IFERROR(__xludf.DUMMYFUNCTION("""COMPUTED_VALUE"""),"Vendée")</f>
        <v>Vendée</v>
      </c>
      <c r="F87" s="3" t="str">
        <f>IFERROR(__xludf.DUMMYFUNCTION("""COMPUTED_VALUE"""),"Pays de la Loire")</f>
        <v>Pays de la Loire</v>
      </c>
      <c r="G87" s="3" t="str">
        <f>IFERROR(__xludf.DUMMYFUNCTION("""COMPUTED_VALUE"""),"La Roche-sur-Yon")</f>
        <v>La Roche-sur-Yon</v>
      </c>
      <c r="H87" s="3" t="str">
        <f>IFERROR(__xludf.DUMMYFUNCTION("""COMPUTED_VALUE"""),"6 719,6")</f>
        <v>6 719,6</v>
      </c>
      <c r="I87" s="3" t="str">
        <f>IFERROR(__xludf.DUMMYFUNCTION("""COMPUTED_VALUE"""),"692 705")</f>
        <v>692 705</v>
      </c>
      <c r="J87" s="3" t="str">
        <f>IFERROR(__xludf.DUMMYFUNCTION("""COMPUTED_VALUE"""),"103,1")</f>
        <v>103,1</v>
      </c>
    </row>
    <row r="88">
      <c r="A88" s="3" t="s">
        <v>14598</v>
      </c>
      <c r="B88" s="3" t="str">
        <f>IFERROR(__xludf.DUMMYFUNCTION("FILTER(E:E,E:E=A88)"),"Mayenne")</f>
        <v>Mayenne</v>
      </c>
      <c r="D88" s="3">
        <f>IFERROR(__xludf.DUMMYFUNCTION("""COMPUTED_VALUE"""),86.0)</f>
        <v>86</v>
      </c>
      <c r="E88" s="3" t="str">
        <f>IFERROR(__xludf.DUMMYFUNCTION("""COMPUTED_VALUE"""),"Vienne")</f>
        <v>Vienne</v>
      </c>
      <c r="F88" s="3" t="str">
        <f>IFERROR(__xludf.DUMMYFUNCTION("""COMPUTED_VALUE"""),"Nouvelle-Aquitaine")</f>
        <v>Nouvelle-Aquitaine</v>
      </c>
      <c r="G88" s="3" t="str">
        <f>IFERROR(__xludf.DUMMYFUNCTION("""COMPUTED_VALUE"""),"Poitiers")</f>
        <v>Poitiers</v>
      </c>
      <c r="H88" s="3" t="str">
        <f>IFERROR(__xludf.DUMMYFUNCTION("""COMPUTED_VALUE"""),"6 990,4")</f>
        <v>6 990,4</v>
      </c>
      <c r="I88" s="3" t="str">
        <f>IFERROR(__xludf.DUMMYFUNCTION("""COMPUTED_VALUE"""),"439 332")</f>
        <v>439 332</v>
      </c>
      <c r="J88" s="3" t="str">
        <f>IFERROR(__xludf.DUMMYFUNCTION("""COMPUTED_VALUE"""),"62,9")</f>
        <v>62,9</v>
      </c>
    </row>
    <row r="89">
      <c r="A89" s="3" t="s">
        <v>14607</v>
      </c>
      <c r="B89" s="3" t="str">
        <f>IFERROR(__xludf.DUMMYFUNCTION("FILTER(E:E,E:E=A89)"),"Sarthe")</f>
        <v>Sarthe</v>
      </c>
      <c r="D89" s="3">
        <f>IFERROR(__xludf.DUMMYFUNCTION("""COMPUTED_VALUE"""),87.0)</f>
        <v>87</v>
      </c>
      <c r="E89" s="3" t="str">
        <f>IFERROR(__xludf.DUMMYFUNCTION("""COMPUTED_VALUE"""),"Haute-Vienne")</f>
        <v>Haute-Vienne</v>
      </c>
      <c r="F89" s="3" t="str">
        <f>IFERROR(__xludf.DUMMYFUNCTION("""COMPUTED_VALUE"""),"Nouvelle-Aquitaine")</f>
        <v>Nouvelle-Aquitaine</v>
      </c>
      <c r="G89" s="3" t="str">
        <f>IFERROR(__xludf.DUMMYFUNCTION("""COMPUTED_VALUE"""),"Limoges")</f>
        <v>Limoges</v>
      </c>
      <c r="H89" s="3" t="str">
        <f>IFERROR(__xludf.DUMMYFUNCTION("""COMPUTED_VALUE"""),"5 520,1")</f>
        <v>5 520,1</v>
      </c>
      <c r="I89" s="3" t="str">
        <f>IFERROR(__xludf.DUMMYFUNCTION("""COMPUTED_VALUE"""),"372 123")</f>
        <v>372 123</v>
      </c>
      <c r="J89" s="3" t="str">
        <f>IFERROR(__xludf.DUMMYFUNCTION("""COMPUTED_VALUE"""),"67,4")</f>
        <v>67,4</v>
      </c>
    </row>
    <row r="90">
      <c r="A90" s="3" t="s">
        <v>14617</v>
      </c>
      <c r="B90" s="3" t="str">
        <f>IFERROR(__xludf.DUMMYFUNCTION("FILTER(E:E,E:E=A90)"),"Vendée")</f>
        <v>Vendée</v>
      </c>
      <c r="D90" s="3">
        <f>IFERROR(__xludf.DUMMYFUNCTION("""COMPUTED_VALUE"""),88.0)</f>
        <v>88</v>
      </c>
      <c r="E90" s="3" t="str">
        <f>IFERROR(__xludf.DUMMYFUNCTION("""COMPUTED_VALUE"""),"Vosges")</f>
        <v>Vosges</v>
      </c>
      <c r="F90" s="3" t="str">
        <f>IFERROR(__xludf.DUMMYFUNCTION("""COMPUTED_VALUE"""),"Grand Est")</f>
        <v>Grand Est</v>
      </c>
      <c r="G90" s="3" t="str">
        <f>IFERROR(__xludf.DUMMYFUNCTION("""COMPUTED_VALUE"""),"Épinal")</f>
        <v>Épinal</v>
      </c>
      <c r="H90" s="3" t="str">
        <f>IFERROR(__xludf.DUMMYFUNCTION("""COMPUTED_VALUE"""),"5 873,8")</f>
        <v>5 873,8</v>
      </c>
      <c r="I90" s="3" t="str">
        <f>IFERROR(__xludf.DUMMYFUNCTION("""COMPUTED_VALUE"""),"362 397")</f>
        <v>362 397</v>
      </c>
      <c r="J90" s="3" t="str">
        <f>IFERROR(__xludf.DUMMYFUNCTION("""COMPUTED_VALUE"""),"61,7")</f>
        <v>61,7</v>
      </c>
    </row>
    <row r="91">
      <c r="A91" s="3" t="s">
        <v>15275</v>
      </c>
      <c r="B91" s="3" t="str">
        <f>IFERROR(__xludf.DUMMYFUNCTION("FILTER(E:E,E:E=A91)"),"Alpes-de-Haute-Provence")</f>
        <v>Alpes-de-Haute-Provence</v>
      </c>
      <c r="D91" s="3">
        <f>IFERROR(__xludf.DUMMYFUNCTION("""COMPUTED_VALUE"""),89.0)</f>
        <v>89</v>
      </c>
      <c r="E91" s="3" t="str">
        <f>IFERROR(__xludf.DUMMYFUNCTION("""COMPUTED_VALUE"""),"Yonne")</f>
        <v>Yonne</v>
      </c>
      <c r="F91" s="3" t="str">
        <f>IFERROR(__xludf.DUMMYFUNCTION("""COMPUTED_VALUE"""),"Bourgogne-Franche-Comté")</f>
        <v>Bourgogne-Franche-Comté</v>
      </c>
      <c r="G91" s="3" t="str">
        <f>IFERROR(__xludf.DUMMYFUNCTION("""COMPUTED_VALUE"""),"Auxerre")</f>
        <v>Auxerre</v>
      </c>
      <c r="H91" s="3" t="str">
        <f>IFERROR(__xludf.DUMMYFUNCTION("""COMPUTED_VALUE"""),"7 427,4")</f>
        <v>7 427,4</v>
      </c>
      <c r="I91" s="3" t="str">
        <f>IFERROR(__xludf.DUMMYFUNCTION("""COMPUTED_VALUE"""),"334 156")</f>
        <v>334 156</v>
      </c>
      <c r="J91" s="3">
        <f>IFERROR(__xludf.DUMMYFUNCTION("""COMPUTED_VALUE"""),45.0)</f>
        <v>45</v>
      </c>
    </row>
    <row r="92">
      <c r="A92" s="3" t="s">
        <v>15281</v>
      </c>
      <c r="B92" s="3" t="str">
        <f>IFERROR(__xludf.DUMMYFUNCTION("FILTER(E:E,E:E=A92)"),"Hautes-Alpes")</f>
        <v>Hautes-Alpes</v>
      </c>
      <c r="D92" s="3">
        <f>IFERROR(__xludf.DUMMYFUNCTION("""COMPUTED_VALUE"""),90.0)</f>
        <v>90</v>
      </c>
      <c r="E92" s="3" t="str">
        <f>IFERROR(__xludf.DUMMYFUNCTION("""COMPUTED_VALUE"""),"Territoire de Belfort")</f>
        <v>Territoire de Belfort</v>
      </c>
      <c r="F92" s="3" t="str">
        <f>IFERROR(__xludf.DUMMYFUNCTION("""COMPUTED_VALUE"""),"Bourgogne-Franche-Comté")</f>
        <v>Bourgogne-Franche-Comté</v>
      </c>
      <c r="G92" s="3" t="str">
        <f>IFERROR(__xludf.DUMMYFUNCTION("""COMPUTED_VALUE"""),"Belfort")</f>
        <v>Belfort</v>
      </c>
      <c r="H92" s="3" t="str">
        <f>IFERROR(__xludf.DUMMYFUNCTION("""COMPUTED_VALUE"""),"609,4")</f>
        <v>609,4</v>
      </c>
      <c r="I92" s="3" t="str">
        <f>IFERROR(__xludf.DUMMYFUNCTION("""COMPUTED_VALUE"""),"140 120")</f>
        <v>140 120</v>
      </c>
      <c r="J92" s="3" t="str">
        <f>IFERROR(__xludf.DUMMYFUNCTION("""COMPUTED_VALUE"""),"230,1")</f>
        <v>230,1</v>
      </c>
    </row>
    <row r="93">
      <c r="A93" s="3" t="s">
        <v>15287</v>
      </c>
      <c r="B93" s="3" t="str">
        <f>IFERROR(__xludf.DUMMYFUNCTION("FILTER(E:E,E:E=A93)"),"Alpes-Maritimes")</f>
        <v>Alpes-Maritimes</v>
      </c>
      <c r="D93" s="3">
        <f>IFERROR(__xludf.DUMMYFUNCTION("""COMPUTED_VALUE"""),91.0)</f>
        <v>91</v>
      </c>
      <c r="E93" s="3" t="str">
        <f>IFERROR(__xludf.DUMMYFUNCTION("""COMPUTED_VALUE"""),"Essonne")</f>
        <v>Essonne</v>
      </c>
      <c r="F93" s="3" t="str">
        <f>IFERROR(__xludf.DUMMYFUNCTION("""COMPUTED_VALUE"""),"Ile-de-France")</f>
        <v>Ile-de-France</v>
      </c>
      <c r="G93" s="3" t="str">
        <f>IFERROR(__xludf.DUMMYFUNCTION("""COMPUTED_VALUE"""),"Évry-Courcouronnes")</f>
        <v>Évry-Courcouronnes</v>
      </c>
      <c r="H93" s="3" t="str">
        <f>IFERROR(__xludf.DUMMYFUNCTION("""COMPUTED_VALUE"""),"1 804,4")</f>
        <v>1 804,4</v>
      </c>
      <c r="I93" s="3" t="str">
        <f>IFERROR(__xludf.DUMMYFUNCTION("""COMPUTED_VALUE"""),"1 306 118")</f>
        <v>1 306 118</v>
      </c>
      <c r="J93" s="3">
        <f>IFERROR(__xludf.DUMMYFUNCTION("""COMPUTED_VALUE"""),724.0)</f>
        <v>724</v>
      </c>
    </row>
    <row r="94">
      <c r="A94" s="3" t="s">
        <v>15315</v>
      </c>
      <c r="B94" s="3" t="str">
        <f>IFERROR(__xludf.DUMMYFUNCTION("FILTER(E:E,E:E=A94)"),"Bouches-du-Rhône")</f>
        <v>Bouches-du-Rhône</v>
      </c>
      <c r="D94" s="3">
        <f>IFERROR(__xludf.DUMMYFUNCTION("""COMPUTED_VALUE"""),92.0)</f>
        <v>92</v>
      </c>
      <c r="E94" s="3" t="str">
        <f>IFERROR(__xludf.DUMMYFUNCTION("""COMPUTED_VALUE"""),"Hauts-de-Seine")</f>
        <v>Hauts-de-Seine</v>
      </c>
      <c r="F94" s="3" t="str">
        <f>IFERROR(__xludf.DUMMYFUNCTION("""COMPUTED_VALUE"""),"Ile-de-France")</f>
        <v>Ile-de-France</v>
      </c>
      <c r="G94" s="3" t="str">
        <f>IFERROR(__xludf.DUMMYFUNCTION("""COMPUTED_VALUE"""),"Nanterre")</f>
        <v>Nanterre</v>
      </c>
      <c r="H94" s="3" t="str">
        <f>IFERROR(__xludf.DUMMYFUNCTION("""COMPUTED_VALUE"""),"175,6")</f>
        <v>175,6</v>
      </c>
      <c r="I94" s="3" t="str">
        <f>IFERROR(__xludf.DUMMYFUNCTION("""COMPUTED_VALUE"""),"1 626 213")</f>
        <v>1 626 213</v>
      </c>
      <c r="J94" s="3" t="str">
        <f>IFERROR(__xludf.DUMMYFUNCTION("""COMPUTED_VALUE"""),"9239,8")</f>
        <v>9239,8</v>
      </c>
    </row>
    <row r="95">
      <c r="A95" s="3" t="s">
        <v>15357</v>
      </c>
      <c r="B95" s="3" t="str">
        <f>IFERROR(__xludf.DUMMYFUNCTION("FILTER(E:E,E:E=A95)"),"Var")</f>
        <v>Var</v>
      </c>
      <c r="D95" s="3">
        <f>IFERROR(__xludf.DUMMYFUNCTION("""COMPUTED_VALUE"""),93.0)</f>
        <v>93</v>
      </c>
      <c r="E95" s="3" t="str">
        <f>IFERROR(__xludf.DUMMYFUNCTION("""COMPUTED_VALUE"""),"Seine-Saint-Denis")</f>
        <v>Seine-Saint-Denis</v>
      </c>
      <c r="F95" s="3" t="str">
        <f>IFERROR(__xludf.DUMMYFUNCTION("""COMPUTED_VALUE"""),"Ile-de-France")</f>
        <v>Ile-de-France</v>
      </c>
      <c r="G95" s="3" t="str">
        <f>IFERROR(__xludf.DUMMYFUNCTION("""COMPUTED_VALUE"""),"Bobigny")</f>
        <v>Bobigny</v>
      </c>
      <c r="H95" s="3" t="str">
        <f>IFERROR(__xludf.DUMMYFUNCTION("""COMPUTED_VALUE"""),"236,2")</f>
        <v>236,2</v>
      </c>
      <c r="I95" s="3" t="str">
        <f>IFERROR(__xludf.DUMMYFUNCTION("""COMPUTED_VALUE"""),"1 655 422")</f>
        <v>1 655 422</v>
      </c>
      <c r="J95" s="3" t="str">
        <f>IFERROR(__xludf.DUMMYFUNCTION("""COMPUTED_VALUE"""),"7014,5")</f>
        <v>7014,5</v>
      </c>
    </row>
    <row r="96">
      <c r="A96" s="3" t="s">
        <v>15381</v>
      </c>
      <c r="B96" s="3" t="str">
        <f>IFERROR(__xludf.DUMMYFUNCTION("FILTER(E:E,E:E=A96)"),"Vaucluse")</f>
        <v>Vaucluse</v>
      </c>
      <c r="D96" s="3">
        <f>IFERROR(__xludf.DUMMYFUNCTION("""COMPUTED_VALUE"""),94.0)</f>
        <v>94</v>
      </c>
      <c r="E96" s="3" t="str">
        <f>IFERROR(__xludf.DUMMYFUNCTION("""COMPUTED_VALUE"""),"Val-de-Marne")</f>
        <v>Val-de-Marne</v>
      </c>
      <c r="F96" s="3" t="str">
        <f>IFERROR(__xludf.DUMMYFUNCTION("""COMPUTED_VALUE"""),"Ile-de-France")</f>
        <v>Ile-de-France</v>
      </c>
      <c r="G96" s="3" t="str">
        <f>IFERROR(__xludf.DUMMYFUNCTION("""COMPUTED_VALUE"""),"Créteil")</f>
        <v>Créteil</v>
      </c>
      <c r="H96" s="3">
        <f>IFERROR(__xludf.DUMMYFUNCTION("""COMPUTED_VALUE"""),245.0)</f>
        <v>245</v>
      </c>
      <c r="I96" s="3" t="str">
        <f>IFERROR(__xludf.DUMMYFUNCTION("""COMPUTED_VALUE"""),"1 407 972")</f>
        <v>1 407 972</v>
      </c>
      <c r="J96" s="3" t="str">
        <f>IFERROR(__xludf.DUMMYFUNCTION("""COMPUTED_VALUE"""),"5746,8")</f>
        <v>5746,8</v>
      </c>
    </row>
    <row r="97">
      <c r="A97" s="3"/>
      <c r="B97" s="3" t="str">
        <f>IFERROR(__xludf.DUMMYFUNCTION("FILTER(E:E,E:E=A97)"),"#REF!")</f>
        <v>#REF!</v>
      </c>
      <c r="D97" s="3">
        <f>IFERROR(__xludf.DUMMYFUNCTION("""COMPUTED_VALUE"""),95.0)</f>
        <v>95</v>
      </c>
      <c r="E97" s="3" t="str">
        <f>IFERROR(__xludf.DUMMYFUNCTION("""COMPUTED_VALUE"""),"Val-d’Oise")</f>
        <v>Val-d’Oise</v>
      </c>
      <c r="F97" s="3" t="str">
        <f>IFERROR(__xludf.DUMMYFUNCTION("""COMPUTED_VALUE"""),"Ile-de-France")</f>
        <v>Ile-de-France</v>
      </c>
      <c r="G97" s="3" t="str">
        <f>IFERROR(__xludf.DUMMYFUNCTION("""COMPUTED_VALUE"""),"Pontoise")</f>
        <v>Pontoise</v>
      </c>
      <c r="H97" s="3" t="str">
        <f>IFERROR(__xludf.DUMMYFUNCTION("""COMPUTED_VALUE"""),"1 245,9")</f>
        <v>1 245,9</v>
      </c>
      <c r="I97" s="3" t="str">
        <f>IFERROR(__xludf.DUMMYFUNCTION("""COMPUTED_VALUE"""),"1 251 804")</f>
        <v>1 251 804</v>
      </c>
      <c r="J97" s="3" t="str">
        <f>IFERROR(__xludf.DUMMYFUNCTION("""COMPUTED_VALUE"""),"1004,7")</f>
        <v>1004,7</v>
      </c>
    </row>
    <row r="98">
      <c r="A98" s="3" t="s">
        <v>17262</v>
      </c>
      <c r="B98" s="3" t="str">
        <f>IFERROR(__xludf.DUMMYFUNCTION("FILTER(E:E,E:E=A98)"),"#N/A")</f>
        <v>#N/A</v>
      </c>
      <c r="D98" s="3">
        <f>IFERROR(__xludf.DUMMYFUNCTION("""COMPUTED_VALUE"""),971.0)</f>
        <v>971</v>
      </c>
      <c r="E98" s="3" t="str">
        <f>IFERROR(__xludf.DUMMYFUNCTION("""COMPUTED_VALUE"""),"Guadeloupe")</f>
        <v>Guadeloupe</v>
      </c>
      <c r="F98" s="3" t="str">
        <f>IFERROR(__xludf.DUMMYFUNCTION("""COMPUTED_VALUE"""),"Guadeloupe")</f>
        <v>Guadeloupe</v>
      </c>
      <c r="G98" s="3" t="str">
        <f>IFERROR(__xludf.DUMMYFUNCTION("""COMPUTED_VALUE"""),"Basse-Terre")</f>
        <v>Basse-Terre</v>
      </c>
      <c r="H98" s="3" t="str">
        <f>IFERROR(__xludf.DUMMYFUNCTION("""COMPUTED_VALUE"""),"1 628,4")</f>
        <v>1 628,4</v>
      </c>
      <c r="I98" s="3" t="str">
        <f>IFERROR(__xludf.DUMMYFUNCTION("""COMPUTED_VALUE"""),"383 559")</f>
        <v>383 559</v>
      </c>
      <c r="J98" s="3" t="str">
        <f>IFERROR(__xludf.DUMMYFUNCTION("""COMPUTED_VALUE"""),"235,5")</f>
        <v>235,5</v>
      </c>
    </row>
    <row r="99">
      <c r="A99" s="3" t="s">
        <v>17284</v>
      </c>
      <c r="B99" s="3" t="str">
        <f>IFERROR(__xludf.DUMMYFUNCTION("FILTER(E:E,E:E=A99)"),"#N/A")</f>
        <v>#N/A</v>
      </c>
      <c r="D99" s="3">
        <f>IFERROR(__xludf.DUMMYFUNCTION("""COMPUTED_VALUE"""),972.0)</f>
        <v>972</v>
      </c>
      <c r="E99" s="3" t="str">
        <f>IFERROR(__xludf.DUMMYFUNCTION("""COMPUTED_VALUE"""),"Martinique")</f>
        <v>Martinique</v>
      </c>
      <c r="F99" s="3" t="str">
        <f>IFERROR(__xludf.DUMMYFUNCTION("""COMPUTED_VALUE"""),"Martinique")</f>
        <v>Martinique</v>
      </c>
      <c r="G99" s="3" t="str">
        <f>IFERROR(__xludf.DUMMYFUNCTION("""COMPUTED_VALUE"""),"Fort-de-France")</f>
        <v>Fort-de-France</v>
      </c>
      <c r="H99" s="3" t="str">
        <f>IFERROR(__xludf.DUMMYFUNCTION("""COMPUTED_VALUE"""),"1 128")</f>
        <v>1 128</v>
      </c>
      <c r="I99" s="3" t="str">
        <f>IFERROR(__xludf.DUMMYFUNCTION("""COMPUTED_VALUE"""),"361 225")</f>
        <v>361 225</v>
      </c>
      <c r="J99" s="3" t="str">
        <f>IFERROR(__xludf.DUMMYFUNCTION("""COMPUTED_VALUE"""),"320,2")</f>
        <v>320,2</v>
      </c>
    </row>
    <row r="100">
      <c r="A100" s="3" t="s">
        <v>17304</v>
      </c>
      <c r="B100" s="3" t="str">
        <f>IFERROR(__xludf.DUMMYFUNCTION("FILTER(E:E,E:E=A100)"),"#N/A")</f>
        <v>#N/A</v>
      </c>
      <c r="D100" s="3">
        <f>IFERROR(__xludf.DUMMYFUNCTION("""COMPUTED_VALUE"""),973.0)</f>
        <v>973</v>
      </c>
      <c r="E100" s="3" t="str">
        <f>IFERROR(__xludf.DUMMYFUNCTION("""COMPUTED_VALUE"""),"Guyane")</f>
        <v>Guyane</v>
      </c>
      <c r="F100" s="3" t="str">
        <f>IFERROR(__xludf.DUMMYFUNCTION("""COMPUTED_VALUE"""),"Guyane")</f>
        <v>Guyane</v>
      </c>
      <c r="G100" s="3" t="str">
        <f>IFERROR(__xludf.DUMMYFUNCTION("""COMPUTED_VALUE"""),"Cayenne")</f>
        <v>Cayenne</v>
      </c>
      <c r="H100" s="3" t="str">
        <f>IFERROR(__xludf.DUMMYFUNCTION("""COMPUTED_VALUE"""),"83 533,9")</f>
        <v>83 533,9</v>
      </c>
      <c r="I100" s="3" t="str">
        <f>IFERROR(__xludf.DUMMYFUNCTION("""COMPUTED_VALUE"""),"285 133")</f>
        <v>285 133</v>
      </c>
      <c r="J100" s="3" t="str">
        <f>IFERROR(__xludf.DUMMYFUNCTION("""COMPUTED_VALUE"""),"3,4")</f>
        <v>3,4</v>
      </c>
    </row>
    <row r="101">
      <c r="A101" s="3" t="s">
        <v>17321</v>
      </c>
      <c r="B101" s="3" t="str">
        <f>IFERROR(__xludf.DUMMYFUNCTION("FILTER(E:E,E:E=A101)"),"#N/A")</f>
        <v>#N/A</v>
      </c>
      <c r="D101" s="3">
        <f>IFERROR(__xludf.DUMMYFUNCTION("""COMPUTED_VALUE"""),974.0)</f>
        <v>974</v>
      </c>
      <c r="E101" s="3" t="str">
        <f>IFERROR(__xludf.DUMMYFUNCTION("""COMPUTED_VALUE"""),"La Réunion")</f>
        <v>La Réunion</v>
      </c>
      <c r="F101" s="3" t="str">
        <f>IFERROR(__xludf.DUMMYFUNCTION("""COMPUTED_VALUE"""),"La Réunion")</f>
        <v>La Réunion</v>
      </c>
      <c r="G101" s="3" t="str">
        <f>IFERROR(__xludf.DUMMYFUNCTION("""COMPUTED_VALUE"""),"Saint-Denis")</f>
        <v>Saint-Denis</v>
      </c>
      <c r="H101" s="3" t="str">
        <f>IFERROR(__xludf.DUMMYFUNCTION("""COMPUTED_VALUE"""),"2 503,7")</f>
        <v>2 503,7</v>
      </c>
      <c r="I101" s="3" t="str">
        <f>IFERROR(__xludf.DUMMYFUNCTION("""COMPUTED_VALUE"""),"863 083")</f>
        <v>863 083</v>
      </c>
      <c r="J101" s="3" t="str">
        <f>IFERROR(__xludf.DUMMYFUNCTION("""COMPUTED_VALUE"""),"344,7")</f>
        <v>344,7</v>
      </c>
    </row>
    <row r="102">
      <c r="A102" s="3" t="s">
        <v>17835</v>
      </c>
      <c r="B102" s="3" t="str">
        <f>IFERROR(__xludf.DUMMYFUNCTION("FILTER(E:E,E:E=A102)"),"#N/A")</f>
        <v>#N/A</v>
      </c>
      <c r="D102" s="3">
        <f>IFERROR(__xludf.DUMMYFUNCTION("""COMPUTED_VALUE"""),976.0)</f>
        <v>976</v>
      </c>
      <c r="E102" s="3" t="str">
        <f>IFERROR(__xludf.DUMMYFUNCTION("""COMPUTED_VALUE"""),"Mayotte")</f>
        <v>Mayotte</v>
      </c>
      <c r="F102" s="3" t="str">
        <f>IFERROR(__xludf.DUMMYFUNCTION("""COMPUTED_VALUE"""),"Mayotte")</f>
        <v>Mayotte</v>
      </c>
      <c r="G102" s="3" t="str">
        <f>IFERROR(__xludf.DUMMYFUNCTION("""COMPUTED_VALUE"""),"Dzaoudzi")</f>
        <v>Dzaoudzi</v>
      </c>
      <c r="H102" s="3">
        <f>IFERROR(__xludf.DUMMYFUNCTION("""COMPUTED_VALUE"""),376.0)</f>
        <v>376</v>
      </c>
      <c r="I102" s="3" t="str">
        <f>IFERROR(__xludf.DUMMYFUNCTION("""COMPUTED_VALUE"""),"256 518")</f>
        <v>256 518</v>
      </c>
      <c r="J102" s="3" t="str">
        <f>IFERROR(__xludf.DUMMYFUNCTION("""COMPUTED_VALUE"""),"682,2")</f>
        <v>682,2</v>
      </c>
    </row>
    <row r="103">
      <c r="A103" s="3" t="s">
        <v>17855</v>
      </c>
      <c r="B103" s="3" t="str">
        <f>IFERROR(__xludf.DUMMYFUNCTION("FILTER(E:E,E:E=A103)"),"#N/A")</f>
        <v>#N/A</v>
      </c>
    </row>
    <row r="104">
      <c r="A104" s="3" t="s">
        <v>17868</v>
      </c>
      <c r="B104" s="3" t="str">
        <f>IFERROR(__xludf.DUMMYFUNCTION("FILTER(E:E,E:E=A104)"),"#N/A")</f>
        <v>#N/A</v>
      </c>
    </row>
    <row r="105">
      <c r="A105" s="3" t="s">
        <v>17876</v>
      </c>
      <c r="B105" s="3" t="str">
        <f>IFERROR(__xludf.DUMMYFUNCTION("FILTER(E:E,E:E=A105)"),"#N/A")</f>
        <v>#N/A</v>
      </c>
    </row>
    <row r="106">
      <c r="A106" s="3" t="s">
        <v>17885</v>
      </c>
      <c r="B106" s="3" t="str">
        <f>IFERROR(__xludf.DUMMYFUNCTION("FILTER(E:E,E:E=A106)"),"#N/A")</f>
        <v>#N/A</v>
      </c>
    </row>
    <row r="107">
      <c r="A107" s="3" t="s">
        <v>17895</v>
      </c>
      <c r="B107" s="3" t="str">
        <f>IFERROR(__xludf.DUMMYFUNCTION("FILTER(E:E,E:E=A107)"),"#N/A")</f>
        <v>#N/A</v>
      </c>
    </row>
    <row r="108">
      <c r="A108" s="3" t="s">
        <v>17906</v>
      </c>
      <c r="B108" s="3" t="str">
        <f>IFERROR(__xludf.DUMMYFUNCTION("FILTER(E:E,E:E=A108)"),"#N/A")</f>
        <v>#N/A</v>
      </c>
    </row>
    <row r="109">
      <c r="A109" s="3" t="s">
        <v>17921</v>
      </c>
      <c r="B109" s="3" t="str">
        <f>IFERROR(__xludf.DUMMYFUNCTION("FILTER(E:E,E:E=A109)"),"#N/A")</f>
        <v>#N/A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</sheetData>
  <conditionalFormatting sqref="B4:AI134">
    <cfRule type="cellIs" dxfId="0" priority="1" operator="greaterThan">
      <formula>1</formula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88"/>
    <col customWidth="1" min="134" max="134" width="7.75"/>
    <col customWidth="1" min="138" max="138" width="18.5"/>
  </cols>
  <sheetData>
    <row r="1"/>
    <row r="2">
      <c r="ED2" s="7" t="s">
        <v>395</v>
      </c>
      <c r="EF2" s="3" t="str">
        <f>IFERROR(__xludf.DUMMYFUNCTION("IMPORTHTML(""https://www.legifrance.gouv.fr/codes/id/LEGIARTI000042473918/2021-01-01"",""table"")"),"#N/A")</f>
        <v>#N/A</v>
      </c>
    </row>
    <row r="3">
      <c r="ED3" s="3">
        <f t="shared" ref="ED3:ED111" si="1">MAX(B3:EB3)</f>
        <v>51</v>
      </c>
      <c r="EJ3" s="3" t="str">
        <f>IFERROR(__xludf.DUMMYFUNCTION("FILTER(ED:ED,A:A=EH3)"),"#REF!")</f>
        <v>#REF!</v>
      </c>
      <c r="EK3" s="3" t="str">
        <f t="shared" ref="EK3:EK98" si="2">IF(EI3=EJ3,TRUE)</f>
        <v>#REF!</v>
      </c>
    </row>
    <row r="4">
      <c r="ED4" s="3">
        <f t="shared" si="1"/>
        <v>18</v>
      </c>
      <c r="EJ4" s="3" t="str">
        <f>IFERROR(__xludf.DUMMYFUNCTION("FILTER(ED:ED,A:A=EH4)"),"#REF!")</f>
        <v>#REF!</v>
      </c>
      <c r="EK4" s="3" t="str">
        <f t="shared" si="2"/>
        <v>#REF!</v>
      </c>
    </row>
    <row r="5">
      <c r="ED5" s="3">
        <f t="shared" si="1"/>
        <v>17</v>
      </c>
      <c r="EJ5" s="3" t="str">
        <f>IFERROR(__xludf.DUMMYFUNCTION("FILTER(ED:ED,A:A=EH5)"),"#REF!")</f>
        <v>#REF!</v>
      </c>
      <c r="EK5" s="3" t="str">
        <f t="shared" si="2"/>
        <v>#REF!</v>
      </c>
    </row>
    <row r="6">
      <c r="ED6" s="3">
        <f t="shared" si="1"/>
        <v>11</v>
      </c>
      <c r="EJ6" s="3" t="str">
        <f>IFERROR(__xludf.DUMMYFUNCTION("FILTER(ED:ED,A:A=EH6)"),"#REF!")</f>
        <v>#REF!</v>
      </c>
      <c r="EK6" s="3" t="str">
        <f t="shared" si="2"/>
        <v>#REF!</v>
      </c>
    </row>
    <row r="7">
      <c r="ED7" s="3">
        <f t="shared" si="1"/>
        <v>6</v>
      </c>
      <c r="EJ7" s="3" t="str">
        <f>IFERROR(__xludf.DUMMYFUNCTION("FILTER(ED:ED,A:A=EH7)"),"#REF!")</f>
        <v>#REF!</v>
      </c>
      <c r="EK7" s="3" t="str">
        <f t="shared" si="2"/>
        <v>#REF!</v>
      </c>
    </row>
    <row r="8">
      <c r="ED8" s="3">
        <f t="shared" si="1"/>
        <v>29</v>
      </c>
      <c r="EJ8" s="3" t="str">
        <f>IFERROR(__xludf.DUMMYFUNCTION("FILTER(ED:ED,A:A=EH8)"),"#REF!")</f>
        <v>#REF!</v>
      </c>
      <c r="EK8" s="3" t="str">
        <f t="shared" si="2"/>
        <v>#REF!</v>
      </c>
    </row>
    <row r="9">
      <c r="ED9" s="3">
        <f t="shared" si="1"/>
        <v>11</v>
      </c>
      <c r="EJ9" s="3" t="str">
        <f>IFERROR(__xludf.DUMMYFUNCTION("FILTER(ED:ED,A:A=EH9)"),"#REF!")</f>
        <v>#REF!</v>
      </c>
      <c r="EK9" s="3" t="str">
        <f t="shared" si="2"/>
        <v>#REF!</v>
      </c>
    </row>
    <row r="10">
      <c r="ED10" s="3">
        <f t="shared" si="1"/>
        <v>11</v>
      </c>
      <c r="EJ10" s="3" t="str">
        <f>IFERROR(__xludf.DUMMYFUNCTION("FILTER(ED:ED,A:A=EH10)"),"#REF!")</f>
        <v>#REF!</v>
      </c>
      <c r="EK10" s="3" t="str">
        <f t="shared" si="2"/>
        <v>#REF!</v>
      </c>
    </row>
    <row r="11">
      <c r="ED11" s="3">
        <f t="shared" si="1"/>
        <v>6</v>
      </c>
      <c r="EJ11" s="3" t="str">
        <f>IFERROR(__xludf.DUMMYFUNCTION("FILTER(ED:ED,A:A=EH11)"),"#REF!")</f>
        <v>#REF!</v>
      </c>
      <c r="EK11" s="3" t="str">
        <f t="shared" si="2"/>
        <v>#REF!</v>
      </c>
    </row>
    <row r="12">
      <c r="ED12" s="3">
        <f t="shared" si="1"/>
        <v>11</v>
      </c>
      <c r="EJ12" s="3" t="str">
        <f>IFERROR(__xludf.DUMMYFUNCTION("FILTER(ED:ED,A:A=EH12)"),"#REF!")</f>
        <v>#REF!</v>
      </c>
      <c r="EK12" s="3" t="str">
        <f t="shared" si="2"/>
        <v>#REF!</v>
      </c>
    </row>
    <row r="13">
      <c r="ED13" s="3">
        <f t="shared" si="1"/>
        <v>12</v>
      </c>
      <c r="EJ13" s="3" t="str">
        <f>IFERROR(__xludf.DUMMYFUNCTION("FILTER(ED:ED,A:A=EH13)"),"#REF!")</f>
        <v>#REF!</v>
      </c>
      <c r="EK13" s="3" t="str">
        <f t="shared" si="2"/>
        <v>#REF!</v>
      </c>
    </row>
    <row r="14">
      <c r="ED14" s="3">
        <f t="shared" si="1"/>
        <v>10</v>
      </c>
      <c r="EJ14" s="3" t="str">
        <f>IFERROR(__xludf.DUMMYFUNCTION("FILTER(ED:ED,A:A=EH14)"),"#REF!")</f>
        <v>#REF!</v>
      </c>
      <c r="EK14" s="3" t="str">
        <f t="shared" si="2"/>
        <v>#REF!</v>
      </c>
    </row>
    <row r="15">
      <c r="ED15" s="3">
        <f t="shared" si="1"/>
        <v>35</v>
      </c>
      <c r="EJ15" s="3" t="str">
        <f>IFERROR(__xludf.DUMMYFUNCTION("FILTER(ED:ED,A:A=EH15)"),"#REF!")</f>
        <v>#REF!</v>
      </c>
      <c r="EK15" s="3" t="str">
        <f t="shared" si="2"/>
        <v>#REF!</v>
      </c>
    </row>
    <row r="16">
      <c r="ED16" s="3">
        <f t="shared" si="1"/>
        <v>51</v>
      </c>
      <c r="EJ16" s="3" t="str">
        <f>IFERROR(__xludf.DUMMYFUNCTION("FILTER(ED:ED,A:A=EH16)"),"#REF!")</f>
        <v>#REF!</v>
      </c>
      <c r="EK16" s="3" t="str">
        <f t="shared" si="2"/>
        <v>#REF!</v>
      </c>
    </row>
    <row r="17">
      <c r="ED17" s="3">
        <f t="shared" si="1"/>
        <v>23</v>
      </c>
      <c r="EJ17" s="3" t="str">
        <f>IFERROR(__xludf.DUMMYFUNCTION("FILTER(ED:ED,A:A=EH17)"),"#REF!")</f>
        <v>#REF!</v>
      </c>
      <c r="EK17" s="3" t="str">
        <f t="shared" si="2"/>
        <v>#REF!</v>
      </c>
    </row>
    <row r="18">
      <c r="ED18" s="3">
        <f t="shared" si="1"/>
        <v>6</v>
      </c>
      <c r="EJ18" s="3" t="str">
        <f>IFERROR(__xludf.DUMMYFUNCTION("FILTER(ED:ED,A:A=EH18)"),"#REF!")</f>
        <v>#REF!</v>
      </c>
      <c r="EK18" s="3" t="str">
        <f t="shared" si="2"/>
        <v>#REF!</v>
      </c>
    </row>
    <row r="19">
      <c r="ED19" s="3">
        <f t="shared" si="1"/>
        <v>13</v>
      </c>
      <c r="EJ19" s="3" t="str">
        <f>IFERROR(__xludf.DUMMYFUNCTION("FILTER(ED:ED,A:A=EH19)"),"#REF!")</f>
        <v>#REF!</v>
      </c>
      <c r="EK19" s="3" t="str">
        <f t="shared" si="2"/>
        <v>#REF!</v>
      </c>
    </row>
    <row r="20">
      <c r="ED20" s="3">
        <f t="shared" si="1"/>
        <v>22</v>
      </c>
      <c r="EJ20" s="3" t="str">
        <f>IFERROR(__xludf.DUMMYFUNCTION("FILTER(ED:ED,A:A=EH20)"),"#REF!")</f>
        <v>#REF!</v>
      </c>
      <c r="EK20" s="3" t="str">
        <f t="shared" si="2"/>
        <v>#REF!</v>
      </c>
    </row>
    <row r="21">
      <c r="ED21" s="3">
        <f t="shared" si="1"/>
        <v>11</v>
      </c>
      <c r="EJ21" s="3" t="str">
        <f>IFERROR(__xludf.DUMMYFUNCTION("FILTER(ED:ED,A:A=EH21)"),"#REF!")</f>
        <v>#REF!</v>
      </c>
      <c r="EK21" s="3" t="str">
        <f t="shared" si="2"/>
        <v>#REF!</v>
      </c>
    </row>
    <row r="22">
      <c r="ED22" s="3">
        <f t="shared" si="1"/>
        <v>10</v>
      </c>
      <c r="EJ22" s="3" t="str">
        <f>IFERROR(__xludf.DUMMYFUNCTION("FILTER(ED:ED,A:A=EH22)"),"#REF!")</f>
        <v>#REF!</v>
      </c>
      <c r="EK22" s="3" t="str">
        <f t="shared" si="2"/>
        <v>#REF!</v>
      </c>
    </row>
    <row r="23">
      <c r="ED23" s="3">
        <f t="shared" si="1"/>
        <v>21</v>
      </c>
      <c r="EJ23" s="3" t="str">
        <f>IFERROR(__xludf.DUMMYFUNCTION("FILTER(ED:ED,A:A=EH23)"),"#REF!")</f>
        <v>#REF!</v>
      </c>
      <c r="EK23" s="3" t="str">
        <f t="shared" si="2"/>
        <v>#REF!</v>
      </c>
    </row>
    <row r="24">
      <c r="ED24" s="3">
        <f t="shared" si="1"/>
        <v>17</v>
      </c>
      <c r="EJ24" s="3" t="str">
        <f>IFERROR(__xludf.DUMMYFUNCTION("FILTER(ED:ED,A:A=EH24)"),"#REF!")</f>
        <v>#REF!</v>
      </c>
      <c r="EK24" s="3" t="str">
        <f t="shared" si="2"/>
        <v>#REF!</v>
      </c>
    </row>
    <row r="25">
      <c r="ED25" s="3">
        <f t="shared" si="1"/>
        <v>6</v>
      </c>
      <c r="EJ25" s="3" t="str">
        <f>IFERROR(__xludf.DUMMYFUNCTION("FILTER(ED:ED,A:A=EH25)"),"#REF!")</f>
        <v>#REF!</v>
      </c>
      <c r="EK25" s="3" t="str">
        <f t="shared" si="2"/>
        <v>#REF!</v>
      </c>
    </row>
    <row r="26">
      <c r="ED26" s="3">
        <f t="shared" si="1"/>
        <v>14</v>
      </c>
      <c r="EJ26" s="3" t="str">
        <f>IFERROR(__xludf.DUMMYFUNCTION("FILTER(ED:ED,A:A=EH26)"),"#REF!")</f>
        <v>#REF!</v>
      </c>
      <c r="EK26" s="3" t="str">
        <f t="shared" si="2"/>
        <v>#REF!</v>
      </c>
    </row>
    <row r="27">
      <c r="ED27" s="3">
        <f t="shared" si="1"/>
        <v>15</v>
      </c>
      <c r="EJ27" s="3" t="str">
        <f>IFERROR(__xludf.DUMMYFUNCTION("FILTER(ED:ED,A:A=EH27)"),"#REF!")</f>
        <v>#REF!</v>
      </c>
      <c r="EK27" s="3" t="str">
        <f t="shared" si="2"/>
        <v>#REF!</v>
      </c>
    </row>
    <row r="28">
      <c r="ED28" s="3">
        <f t="shared" si="1"/>
        <v>21</v>
      </c>
      <c r="EJ28" s="3" t="str">
        <f>IFERROR(__xludf.DUMMYFUNCTION("FILTER(ED:ED,A:A=EH28)"),"#REF!")</f>
        <v>#REF!</v>
      </c>
      <c r="EK28" s="3" t="str">
        <f t="shared" si="2"/>
        <v>#REF!</v>
      </c>
    </row>
    <row r="29">
      <c r="ED29" s="3">
        <f t="shared" si="1"/>
        <v>15</v>
      </c>
      <c r="EJ29" s="3" t="str">
        <f>IFERROR(__xludf.DUMMYFUNCTION("FILTER(ED:ED,A:A=EH29)"),"#REF!")</f>
        <v>#REF!</v>
      </c>
      <c r="EK29" s="3" t="str">
        <f t="shared" si="2"/>
        <v>#REF!</v>
      </c>
    </row>
    <row r="30">
      <c r="ED30" s="3">
        <f t="shared" si="1"/>
        <v>24</v>
      </c>
      <c r="EJ30" s="3" t="str">
        <f>IFERROR(__xludf.DUMMYFUNCTION("FILTER(ED:ED,A:A=EH30)"),"#REF!")</f>
        <v>#REF!</v>
      </c>
      <c r="EK30" s="3" t="str">
        <f t="shared" si="2"/>
        <v>#REF!</v>
      </c>
    </row>
    <row r="31">
      <c r="ED31" s="3">
        <f t="shared" si="1"/>
        <v>20</v>
      </c>
      <c r="EJ31" s="3" t="str">
        <f>IFERROR(__xludf.DUMMYFUNCTION("FILTER(ED:ED,A:A=EH31)"),"#REF!")</f>
        <v>#REF!</v>
      </c>
      <c r="EK31" s="3" t="str">
        <f t="shared" si="2"/>
        <v>#REF!</v>
      </c>
    </row>
    <row r="32">
      <c r="ED32" s="3">
        <f t="shared" si="1"/>
        <v>15</v>
      </c>
      <c r="EJ32" s="3" t="str">
        <f>IFERROR(__xludf.DUMMYFUNCTION("FILTER(ED:ED,A:A=EH32)"),"#REF!")</f>
        <v>#REF!</v>
      </c>
      <c r="EK32" s="3" t="str">
        <f t="shared" si="2"/>
        <v>#REF!</v>
      </c>
    </row>
    <row r="33">
      <c r="ED33" s="3">
        <f t="shared" si="1"/>
        <v>25</v>
      </c>
      <c r="EJ33" s="3" t="str">
        <f>IFERROR(__xludf.DUMMYFUNCTION("FILTER(ED:ED,A:A=EH33)"),"#REF!")</f>
        <v>#REF!</v>
      </c>
      <c r="EK33" s="3" t="str">
        <f t="shared" si="2"/>
        <v>#REF!</v>
      </c>
    </row>
    <row r="34">
      <c r="ED34" s="3">
        <f t="shared" si="1"/>
        <v>22</v>
      </c>
      <c r="EJ34" s="3" t="str">
        <f>IFERROR(__xludf.DUMMYFUNCTION("FILTER(ED:ED,A:A=EH34)"),"#REF!")</f>
        <v>#REF!</v>
      </c>
      <c r="EK34" s="3" t="str">
        <f t="shared" si="2"/>
        <v>#REF!</v>
      </c>
    </row>
    <row r="35">
      <c r="ED35" s="3">
        <f t="shared" si="1"/>
        <v>7</v>
      </c>
      <c r="EJ35" s="3" t="str">
        <f>IFERROR(__xludf.DUMMYFUNCTION("FILTER(ED:ED,A:A=EH35)"),"#REF!")</f>
        <v>#REF!</v>
      </c>
      <c r="EK35" s="3" t="str">
        <f t="shared" si="2"/>
        <v>#REF!</v>
      </c>
    </row>
    <row r="36">
      <c r="ED36" s="3">
        <f t="shared" si="1"/>
        <v>48</v>
      </c>
      <c r="EJ36" s="3" t="str">
        <f>IFERROR(__xludf.DUMMYFUNCTION("FILTER(ED:ED,A:A=EH36)"),"#REF!")</f>
        <v>#REF!</v>
      </c>
      <c r="EK36" s="3" t="str">
        <f t="shared" si="2"/>
        <v>#REF!</v>
      </c>
    </row>
    <row r="37">
      <c r="ED37" s="3">
        <f t="shared" si="1"/>
        <v>5</v>
      </c>
      <c r="EJ37" s="3" t="str">
        <f>IFERROR(__xludf.DUMMYFUNCTION("FILTER(ED:ED,A:A=EH37)"),"#REF!")</f>
        <v>#REF!</v>
      </c>
      <c r="EK37" s="3" t="str">
        <f t="shared" si="2"/>
        <v>#REF!</v>
      </c>
    </row>
    <row r="38">
      <c r="ED38" s="3">
        <f t="shared" si="1"/>
        <v>14</v>
      </c>
      <c r="EJ38" s="3" t="str">
        <f>IFERROR(__xludf.DUMMYFUNCTION("FILTER(ED:ED,A:A=EH38)"),"#REF!")</f>
        <v>#REF!</v>
      </c>
      <c r="EK38" s="3" t="str">
        <f t="shared" si="2"/>
        <v>#REF!</v>
      </c>
    </row>
    <row r="39">
      <c r="ED39" s="3">
        <f t="shared" si="1"/>
        <v>5</v>
      </c>
      <c r="EJ39" s="3" t="str">
        <f>IFERROR(__xludf.DUMMYFUNCTION("FILTER(ED:ED,A:A=EH39)"),"#REF!")</f>
        <v>#REF!</v>
      </c>
      <c r="EK39" s="3" t="str">
        <f t="shared" si="2"/>
        <v>#REF!</v>
      </c>
    </row>
    <row r="40">
      <c r="ED40" s="3">
        <f t="shared" si="1"/>
        <v>5</v>
      </c>
      <c r="EJ40" s="3" t="str">
        <f>IFERROR(__xludf.DUMMYFUNCTION("FILTER(ED:ED,A:A=EH40)"),"#REF!")</f>
        <v>#REF!</v>
      </c>
      <c r="EK40" s="3" t="str">
        <f t="shared" si="2"/>
        <v>#REF!</v>
      </c>
    </row>
    <row r="41">
      <c r="ED41" s="3">
        <f t="shared" si="1"/>
        <v>12</v>
      </c>
      <c r="EJ41" s="3" t="str">
        <f>IFERROR(__xludf.DUMMYFUNCTION("FILTER(ED:ED,A:A=EH41)"),"#REF!")</f>
        <v>#REF!</v>
      </c>
      <c r="EK41" s="3" t="str">
        <f t="shared" si="2"/>
        <v>#REF!</v>
      </c>
    </row>
    <row r="42">
      <c r="ED42" s="3">
        <f t="shared" si="1"/>
        <v>10</v>
      </c>
      <c r="EJ42" s="3" t="str">
        <f>IFERROR(__xludf.DUMMYFUNCTION("FILTER(ED:ED,A:A=EH42)"),"#REF!")</f>
        <v>#REF!</v>
      </c>
      <c r="EK42" s="3" t="str">
        <f t="shared" si="2"/>
        <v>#REF!</v>
      </c>
    </row>
    <row r="43">
      <c r="ED43" s="3">
        <f t="shared" si="1"/>
        <v>9</v>
      </c>
      <c r="EJ43" s="3" t="str">
        <f>IFERROR(__xludf.DUMMYFUNCTION("FILTER(ED:ED,A:A=EH43)"),"#REF!")</f>
        <v>#REF!</v>
      </c>
      <c r="EK43" s="3" t="str">
        <f t="shared" si="2"/>
        <v>#REF!</v>
      </c>
    </row>
    <row r="44">
      <c r="ED44" s="3">
        <f t="shared" si="1"/>
        <v>7</v>
      </c>
      <c r="EJ44" s="3" t="str">
        <f>IFERROR(__xludf.DUMMYFUNCTION("FILTER(ED:ED,A:A=EH44)"),"#REF!")</f>
        <v>#REF!</v>
      </c>
      <c r="EK44" s="3" t="str">
        <f t="shared" si="2"/>
        <v>#REF!</v>
      </c>
    </row>
    <row r="45">
      <c r="ED45" s="3">
        <f t="shared" si="1"/>
        <v>25</v>
      </c>
      <c r="EJ45" s="3" t="str">
        <f>IFERROR(__xludf.DUMMYFUNCTION("FILTER(ED:ED,A:A=EH45)"),"#REF!")</f>
        <v>#REF!</v>
      </c>
      <c r="EK45" s="3" t="str">
        <f t="shared" si="2"/>
        <v>#REF!</v>
      </c>
    </row>
    <row r="46">
      <c r="ED46" s="3">
        <f t="shared" si="1"/>
        <v>38</v>
      </c>
      <c r="EJ46" s="3" t="str">
        <f>IFERROR(__xludf.DUMMYFUNCTION("FILTER(ED:ED,A:A=EH46)"),"#REF!")</f>
        <v>#REF!</v>
      </c>
      <c r="EK46" s="3" t="str">
        <f t="shared" si="2"/>
        <v>#REF!</v>
      </c>
    </row>
    <row r="47">
      <c r="ED47" s="3">
        <f t="shared" si="1"/>
        <v>8</v>
      </c>
      <c r="EJ47" s="3" t="str">
        <f>IFERROR(__xludf.DUMMYFUNCTION("FILTER(ED:ED,A:A=EH47)"),"#REF!")</f>
        <v>#REF!</v>
      </c>
      <c r="EK47" s="3" t="str">
        <f t="shared" si="2"/>
        <v>#REF!</v>
      </c>
    </row>
    <row r="48">
      <c r="ED48" s="3">
        <f t="shared" si="1"/>
        <v>8</v>
      </c>
      <c r="EJ48" s="3" t="str">
        <f>IFERROR(__xludf.DUMMYFUNCTION("FILTER(ED:ED,A:A=EH48)"),"#REF!")</f>
        <v>#REF!</v>
      </c>
      <c r="EK48" s="3" t="str">
        <f t="shared" si="2"/>
        <v>#REF!</v>
      </c>
    </row>
    <row r="49">
      <c r="ED49" s="3">
        <f t="shared" si="1"/>
        <v>10</v>
      </c>
      <c r="EJ49" s="3" t="str">
        <f>IFERROR(__xludf.DUMMYFUNCTION("FILTER(ED:ED,A:A=EH49)"),"#REF!")</f>
        <v>#REF!</v>
      </c>
      <c r="EK49" s="3" t="str">
        <f t="shared" si="2"/>
        <v>#REF!</v>
      </c>
    </row>
    <row r="50">
      <c r="ED50" s="3">
        <f t="shared" si="1"/>
        <v>22</v>
      </c>
      <c r="EJ50" s="3" t="str">
        <f>IFERROR(__xludf.DUMMYFUNCTION("FILTER(ED:ED,A:A=EH50)"),"#REF!")</f>
        <v>#REF!</v>
      </c>
      <c r="EK50" s="3" t="str">
        <f t="shared" si="2"/>
        <v>#REF!</v>
      </c>
    </row>
    <row r="51">
      <c r="ED51" s="3">
        <f t="shared" si="1"/>
        <v>14</v>
      </c>
      <c r="EJ51" s="3" t="str">
        <f>IFERROR(__xludf.DUMMYFUNCTION("FILTER(ED:ED,A:A=EH51)"),"#REF!")</f>
        <v>#REF!</v>
      </c>
      <c r="EK51" s="3" t="str">
        <f t="shared" si="2"/>
        <v>#REF!</v>
      </c>
    </row>
    <row r="52">
      <c r="ED52" s="3">
        <f t="shared" si="1"/>
        <v>6</v>
      </c>
      <c r="EJ52" s="3" t="str">
        <f>IFERROR(__xludf.DUMMYFUNCTION("FILTER(ED:ED,A:A=EH52)"),"#REF!")</f>
        <v>#REF!</v>
      </c>
      <c r="EK52" s="3" t="str">
        <f t="shared" si="2"/>
        <v>#REF!</v>
      </c>
    </row>
    <row r="53">
      <c r="ED53" s="3">
        <f t="shared" si="1"/>
        <v>9</v>
      </c>
      <c r="EJ53" s="3" t="str">
        <f>IFERROR(__xludf.DUMMYFUNCTION("FILTER(ED:ED,A:A=EH53)"),"#REF!")</f>
        <v>#REF!</v>
      </c>
      <c r="EK53" s="3" t="str">
        <f t="shared" si="2"/>
        <v>#REF!</v>
      </c>
    </row>
    <row r="54">
      <c r="ED54" s="3">
        <f t="shared" si="1"/>
        <v>30</v>
      </c>
      <c r="EJ54" s="3" t="str">
        <f>IFERROR(__xludf.DUMMYFUNCTION("FILTER(ED:ED,A:A=EH54)"),"#REF!")</f>
        <v>#REF!</v>
      </c>
      <c r="EK54" s="3" t="str">
        <f t="shared" si="2"/>
        <v>#REF!</v>
      </c>
    </row>
    <row r="55">
      <c r="ED55" s="3">
        <f t="shared" si="1"/>
        <v>32</v>
      </c>
      <c r="EJ55" s="3" t="str">
        <f>IFERROR(__xludf.DUMMYFUNCTION("FILTER(ED:ED,A:A=EH55)"),"#REF!")</f>
        <v>#REF!</v>
      </c>
      <c r="EK55" s="3" t="str">
        <f t="shared" si="2"/>
        <v>#REF!</v>
      </c>
    </row>
    <row r="56">
      <c r="ED56" s="3">
        <f t="shared" si="1"/>
        <v>28</v>
      </c>
      <c r="EJ56" s="3" t="str">
        <f>IFERROR(__xludf.DUMMYFUNCTION("FILTER(ED:ED,A:A=EH56)"),"#REF!")</f>
        <v>#REF!</v>
      </c>
      <c r="EK56" s="3" t="str">
        <f t="shared" si="2"/>
        <v>#REF!</v>
      </c>
    </row>
    <row r="57">
      <c r="ED57" s="3">
        <f t="shared" si="1"/>
        <v>9</v>
      </c>
      <c r="EJ57" s="3" t="str">
        <f>IFERROR(__xludf.DUMMYFUNCTION("FILTER(ED:ED,A:A=EH57)"),"#REF!")</f>
        <v>#REF!</v>
      </c>
      <c r="EK57" s="3" t="str">
        <f t="shared" si="2"/>
        <v>#REF!</v>
      </c>
    </row>
    <row r="58">
      <c r="ED58" s="3">
        <f t="shared" si="1"/>
        <v>20</v>
      </c>
      <c r="EJ58" s="3" t="str">
        <f>IFERROR(__xludf.DUMMYFUNCTION("FILTER(ED:ED,A:A=EH58)"),"#REF!")</f>
        <v>#REF!</v>
      </c>
      <c r="EK58" s="3" t="str">
        <f t="shared" si="2"/>
        <v>#REF!</v>
      </c>
    </row>
    <row r="59">
      <c r="ED59" s="3">
        <f t="shared" si="1"/>
        <v>34</v>
      </c>
      <c r="EJ59" s="3" t="str">
        <f>IFERROR(__xludf.DUMMYFUNCTION("FILTER(ED:ED,A:A=EH59)"),"#REF!")</f>
        <v>#REF!</v>
      </c>
      <c r="EK59" s="3" t="str">
        <f t="shared" si="2"/>
        <v>#REF!</v>
      </c>
    </row>
    <row r="60">
      <c r="ED60" s="3">
        <f t="shared" si="1"/>
        <v>11</v>
      </c>
      <c r="EJ60" s="3" t="str">
        <f>IFERROR(__xludf.DUMMYFUNCTION("FILTER(ED:ED,A:A=EH60)"),"#REF!")</f>
        <v>#REF!</v>
      </c>
      <c r="EK60" s="3" t="str">
        <f t="shared" si="2"/>
        <v>#REF!</v>
      </c>
    </row>
    <row r="61">
      <c r="ED61" s="3">
        <f t="shared" si="1"/>
        <v>14</v>
      </c>
      <c r="EJ61" s="3" t="str">
        <f>IFERROR(__xludf.DUMMYFUNCTION("FILTER(ED:ED,A:A=EH61)"),"#REF!")</f>
        <v>#REF!</v>
      </c>
      <c r="EK61" s="3" t="str">
        <f t="shared" si="2"/>
        <v>#REF!</v>
      </c>
    </row>
    <row r="62">
      <c r="ED62" s="3">
        <f t="shared" si="1"/>
        <v>12</v>
      </c>
      <c r="EJ62" s="3" t="str">
        <f>IFERROR(__xludf.DUMMYFUNCTION("FILTER(ED:ED,A:A=EH62)"),"#REF!")</f>
        <v>#REF!</v>
      </c>
      <c r="EK62" s="3" t="str">
        <f t="shared" si="2"/>
        <v>#REF!</v>
      </c>
    </row>
    <row r="63">
      <c r="ED63" s="3">
        <f t="shared" si="1"/>
        <v>22</v>
      </c>
      <c r="EJ63" s="3" t="str">
        <f>IFERROR(__xludf.DUMMYFUNCTION("FILTER(ED:ED,A:A=EH63)"),"#REF!")</f>
        <v>#REF!</v>
      </c>
      <c r="EK63" s="3" t="str">
        <f t="shared" si="2"/>
        <v>#REF!</v>
      </c>
    </row>
    <row r="64">
      <c r="ED64" s="3">
        <f t="shared" si="1"/>
        <v>35</v>
      </c>
      <c r="EJ64" s="3" t="str">
        <f>IFERROR(__xludf.DUMMYFUNCTION("FILTER(ED:ED,A:A=EH64)"),"#REF!")</f>
        <v>#REF!</v>
      </c>
      <c r="EK64" s="3" t="str">
        <f t="shared" si="2"/>
        <v>#REF!</v>
      </c>
    </row>
    <row r="65">
      <c r="ED65" s="3">
        <f t="shared" si="1"/>
        <v>22</v>
      </c>
      <c r="EJ65" s="3" t="str">
        <f>IFERROR(__xludf.DUMMYFUNCTION("FILTER(ED:ED,A:A=EH65)"),"#REF!")</f>
        <v>#REF!</v>
      </c>
      <c r="EK65" s="3" t="str">
        <f t="shared" si="2"/>
        <v>#REF!</v>
      </c>
    </row>
    <row r="66">
      <c r="ED66" s="3">
        <f t="shared" si="1"/>
        <v>7</v>
      </c>
      <c r="EJ66" s="3" t="str">
        <f>IFERROR(__xludf.DUMMYFUNCTION("FILTER(ED:ED,A:A=EH66)"),"#REF!")</f>
        <v>#REF!</v>
      </c>
      <c r="EK66" s="3" t="str">
        <f t="shared" si="2"/>
        <v>#REF!</v>
      </c>
    </row>
    <row r="67">
      <c r="ED67" s="3">
        <f t="shared" si="1"/>
        <v>12</v>
      </c>
      <c r="EJ67" s="3" t="str">
        <f>IFERROR(__xludf.DUMMYFUNCTION("FILTER(ED:ED,A:A=EH67)"),"#REF!")</f>
        <v>#REF!</v>
      </c>
      <c r="EK67" s="3" t="str">
        <f t="shared" si="2"/>
        <v>#REF!</v>
      </c>
    </row>
    <row r="68">
      <c r="ED68" s="3">
        <f t="shared" si="1"/>
        <v>4</v>
      </c>
      <c r="EJ68" s="3" t="str">
        <f>IFERROR(__xludf.DUMMYFUNCTION("FILTER(ED:ED,A:A=EH68)"),"#REF!")</f>
        <v>#REF!</v>
      </c>
      <c r="EK68" s="3" t="str">
        <f t="shared" si="2"/>
        <v>#REF!</v>
      </c>
    </row>
    <row r="69">
      <c r="ED69" s="3">
        <f t="shared" si="1"/>
        <v>22</v>
      </c>
      <c r="EJ69" s="3" t="str">
        <f>IFERROR(__xludf.DUMMYFUNCTION("FILTER(ED:ED,A:A=EH69)"),"#REF!")</f>
        <v>#REF!</v>
      </c>
      <c r="EK69" s="3" t="str">
        <f t="shared" si="2"/>
        <v>#REF!</v>
      </c>
    </row>
    <row r="70">
      <c r="ED70" s="3">
        <f t="shared" si="1"/>
        <v>17</v>
      </c>
      <c r="EJ70" s="3" t="str">
        <f>IFERROR(__xludf.DUMMYFUNCTION("FILTER(ED:ED,A:A=EH70)"),"#REF!")</f>
        <v>#REF!</v>
      </c>
      <c r="EK70" s="3" t="str">
        <f t="shared" si="2"/>
        <v>#REF!</v>
      </c>
    </row>
    <row r="71">
      <c r="ED71" s="3">
        <f t="shared" si="1"/>
        <v>19</v>
      </c>
      <c r="EJ71" s="3" t="str">
        <f>IFERROR(__xludf.DUMMYFUNCTION("FILTER(ED:ED,A:A=EH71)"),"#REF!")</f>
        <v>#REF!</v>
      </c>
      <c r="EK71" s="3" t="str">
        <f t="shared" si="2"/>
        <v>#REF!</v>
      </c>
    </row>
    <row r="72">
      <c r="ED72" s="3">
        <f t="shared" si="1"/>
        <v>15</v>
      </c>
      <c r="EJ72" s="3" t="str">
        <f>IFERROR(__xludf.DUMMYFUNCTION("FILTER(ED:ED,A:A=EH72)"),"#REF!")</f>
        <v>#REF!</v>
      </c>
      <c r="EK72" s="3" t="str">
        <f t="shared" si="2"/>
        <v>#REF!</v>
      </c>
    </row>
    <row r="73">
      <c r="ED73" s="3">
        <f t="shared" si="1"/>
        <v>17</v>
      </c>
      <c r="EJ73" s="3" t="str">
        <f>IFERROR(__xludf.DUMMYFUNCTION("FILTER(ED:ED,A:A=EH73)"),"#REF!")</f>
        <v>#REF!</v>
      </c>
      <c r="EK73" s="3" t="str">
        <f t="shared" si="2"/>
        <v>#REF!</v>
      </c>
    </row>
    <row r="74">
      <c r="ED74" s="3">
        <f t="shared" si="1"/>
        <v>16</v>
      </c>
      <c r="EJ74" s="3" t="str">
        <f>IFERROR(__xludf.DUMMYFUNCTION("FILTER(ED:ED,A:A=EH74)"),"#REF!")</f>
        <v>#REF!</v>
      </c>
      <c r="EK74" s="3" t="str">
        <f t="shared" si="2"/>
        <v>#REF!</v>
      </c>
    </row>
    <row r="75">
      <c r="ED75" s="3">
        <f t="shared" si="1"/>
        <v>16</v>
      </c>
      <c r="EJ75" s="3" t="str">
        <f>IFERROR(__xludf.DUMMYFUNCTION("FILTER(ED:ED,A:A=EH75)"),"#REF!")</f>
        <v>#REF!</v>
      </c>
      <c r="EK75" s="3" t="str">
        <f t="shared" si="2"/>
        <v>#REF!</v>
      </c>
    </row>
    <row r="76">
      <c r="ED76" s="3">
        <f t="shared" si="1"/>
        <v>10</v>
      </c>
      <c r="EJ76" s="3" t="str">
        <f>IFERROR(__xludf.DUMMYFUNCTION("FILTER(ED:ED,A:A=EH76)"),"#REF!")</f>
        <v>#REF!</v>
      </c>
      <c r="EK76" s="3" t="str">
        <f t="shared" si="2"/>
        <v>#REF!</v>
      </c>
    </row>
    <row r="77">
      <c r="ED77" s="3">
        <f t="shared" si="1"/>
        <v>37</v>
      </c>
      <c r="EJ77" s="3" t="str">
        <f>IFERROR(__xludf.DUMMYFUNCTION("FILTER(ED:ED,A:A=EH77)"),"#REF!")</f>
        <v>#REF!</v>
      </c>
      <c r="EK77" s="3" t="str">
        <f t="shared" si="2"/>
        <v>#REF!</v>
      </c>
    </row>
    <row r="78">
      <c r="ED78" s="3">
        <f t="shared" si="1"/>
        <v>24</v>
      </c>
      <c r="EJ78" s="3" t="str">
        <f>IFERROR(__xludf.DUMMYFUNCTION("FILTER(ED:ED,A:A=EH78)"),"#REF!")</f>
        <v>#REF!</v>
      </c>
      <c r="EK78" s="3" t="str">
        <f t="shared" si="2"/>
        <v>#REF!</v>
      </c>
    </row>
    <row r="79">
      <c r="ED79" s="3">
        <f t="shared" si="1"/>
        <v>8</v>
      </c>
      <c r="EJ79" s="3" t="str">
        <f>IFERROR(__xludf.DUMMYFUNCTION("FILTER(ED:ED,A:A=EH79)"),"#REF!")</f>
        <v>#REF!</v>
      </c>
      <c r="EK79" s="3" t="str">
        <f t="shared" si="2"/>
        <v>#REF!</v>
      </c>
    </row>
    <row r="80">
      <c r="ED80" s="3">
        <f t="shared" si="1"/>
        <v>21</v>
      </c>
      <c r="EJ80" s="3" t="str">
        <f>IFERROR(__xludf.DUMMYFUNCTION("FILTER(ED:ED,A:A=EH80)"),"#REF!")</f>
        <v>#REF!</v>
      </c>
      <c r="EK80" s="3" t="str">
        <f t="shared" si="2"/>
        <v>#REF!</v>
      </c>
    </row>
    <row r="81">
      <c r="ED81" s="3">
        <f t="shared" si="1"/>
        <v>34</v>
      </c>
      <c r="EJ81" s="3" t="str">
        <f>IFERROR(__xludf.DUMMYFUNCTION("FILTER(ED:ED,A:A=EH81)"),"#REF!")</f>
        <v>#REF!</v>
      </c>
      <c r="EK81" s="3" t="str">
        <f t="shared" si="2"/>
        <v>#REF!</v>
      </c>
    </row>
    <row r="82">
      <c r="ED82" s="3">
        <f t="shared" si="1"/>
        <v>10</v>
      </c>
      <c r="EJ82" s="3" t="str">
        <f>IFERROR(__xludf.DUMMYFUNCTION("FILTER(ED:ED,A:A=EH82)"),"#REF!")</f>
        <v>#REF!</v>
      </c>
      <c r="EK82" s="3" t="str">
        <f t="shared" si="2"/>
        <v>#REF!</v>
      </c>
    </row>
    <row r="83">
      <c r="ED83" s="3">
        <f t="shared" si="1"/>
        <v>76</v>
      </c>
      <c r="EJ83" s="3" t="str">
        <f>IFERROR(__xludf.DUMMYFUNCTION("FILTER(ED:ED,A:A=EH83)"),"#REF!")</f>
        <v>#REF!</v>
      </c>
      <c r="EK83" s="3" t="str">
        <f t="shared" si="2"/>
        <v>#REF!</v>
      </c>
    </row>
    <row r="84">
      <c r="ED84" s="3">
        <f t="shared" si="1"/>
        <v>25</v>
      </c>
      <c r="EJ84" s="3" t="str">
        <f>IFERROR(__xludf.DUMMYFUNCTION("FILTER(ED:ED,A:A=EH84)"),"#REF!")</f>
        <v>#REF!</v>
      </c>
      <c r="EK84" s="3" t="str">
        <f t="shared" si="2"/>
        <v>#REF!</v>
      </c>
    </row>
    <row r="85">
      <c r="ED85" s="3">
        <f t="shared" si="1"/>
        <v>11</v>
      </c>
      <c r="EJ85" s="3" t="str">
        <f>IFERROR(__xludf.DUMMYFUNCTION("FILTER(ED:ED,A:A=EH85)"),"#REF!")</f>
        <v>#REF!</v>
      </c>
      <c r="EK85" s="3" t="str">
        <f t="shared" si="2"/>
        <v>#REF!</v>
      </c>
    </row>
    <row r="86">
      <c r="ED86" s="3">
        <f t="shared" si="1"/>
        <v>42</v>
      </c>
      <c r="EJ86" s="3" t="str">
        <f>IFERROR(__xludf.DUMMYFUNCTION("FILTER(ED:ED,A:A=EH86)"),"#REF!")</f>
        <v>#REF!</v>
      </c>
      <c r="EK86" s="3" t="str">
        <f t="shared" si="2"/>
        <v>#REF!</v>
      </c>
    </row>
    <row r="87">
      <c r="ED87" s="3">
        <f t="shared" si="1"/>
        <v>44</v>
      </c>
      <c r="EJ87" s="3" t="str">
        <f>IFERROR(__xludf.DUMMYFUNCTION("FILTER(ED:ED,A:A=EH87)"),"#REF!")</f>
        <v>#REF!</v>
      </c>
      <c r="EK87" s="3" t="str">
        <f t="shared" si="2"/>
        <v>#REF!</v>
      </c>
    </row>
    <row r="88">
      <c r="ED88" s="3">
        <f t="shared" si="1"/>
        <v>19</v>
      </c>
      <c r="EJ88" s="3" t="str">
        <f>IFERROR(__xludf.DUMMYFUNCTION("FILTER(ED:ED,A:A=EH88)"),"#REF!")</f>
        <v>#REF!</v>
      </c>
      <c r="EK88" s="3" t="str">
        <f t="shared" si="2"/>
        <v>#REF!</v>
      </c>
    </row>
    <row r="89">
      <c r="ED89" s="3">
        <f t="shared" si="1"/>
        <v>23</v>
      </c>
      <c r="EJ89" s="3" t="str">
        <f>IFERROR(__xludf.DUMMYFUNCTION("FILTER(ED:ED,A:A=EH89)"),"#REF!")</f>
        <v>#REF!</v>
      </c>
      <c r="EK89" s="3" t="str">
        <f t="shared" si="2"/>
        <v>#REF!</v>
      </c>
    </row>
    <row r="90">
      <c r="ED90" s="3">
        <f t="shared" si="1"/>
        <v>15</v>
      </c>
      <c r="EJ90" s="3" t="str">
        <f>IFERROR(__xludf.DUMMYFUNCTION("FILTER(ED:ED,A:A=EH90)"),"#REF!")</f>
        <v>#REF!</v>
      </c>
      <c r="EK90" s="3" t="str">
        <f t="shared" si="2"/>
        <v>#REF!</v>
      </c>
    </row>
    <row r="91">
      <c r="ED91" s="3">
        <f t="shared" si="1"/>
        <v>14</v>
      </c>
      <c r="EJ91" s="3" t="str">
        <f>IFERROR(__xludf.DUMMYFUNCTION("FILTER(ED:ED,A:A=EH91)"),"#REF!")</f>
        <v>#REF!</v>
      </c>
      <c r="EK91" s="3" t="str">
        <f t="shared" si="2"/>
        <v>#REF!</v>
      </c>
    </row>
    <row r="92">
      <c r="ED92" s="3">
        <f t="shared" si="1"/>
        <v>22</v>
      </c>
      <c r="EJ92" s="3" t="str">
        <f>IFERROR(__xludf.DUMMYFUNCTION("FILTER(ED:ED,A:A=EH92)"),"#REF!")</f>
        <v>#REF!</v>
      </c>
      <c r="EK92" s="3" t="str">
        <f t="shared" si="2"/>
        <v>#REF!</v>
      </c>
    </row>
    <row r="93">
      <c r="ED93" s="3">
        <f t="shared" si="1"/>
        <v>17</v>
      </c>
      <c r="EJ93" s="3" t="str">
        <f>IFERROR(__xludf.DUMMYFUNCTION("FILTER(ED:ED,A:A=EH93)"),"#REF!")</f>
        <v>#REF!</v>
      </c>
      <c r="EK93" s="3" t="str">
        <f t="shared" si="2"/>
        <v>#REF!</v>
      </c>
    </row>
    <row r="94">
      <c r="ED94" s="3">
        <f t="shared" si="1"/>
        <v>13</v>
      </c>
      <c r="EJ94" s="3" t="str">
        <f>IFERROR(__xludf.DUMMYFUNCTION("FILTER(ED:ED,A:A=EH94)"),"#REF!")</f>
        <v>#REF!</v>
      </c>
      <c r="EK94" s="3" t="str">
        <f t="shared" si="2"/>
        <v>#REF!</v>
      </c>
    </row>
    <row r="95">
      <c r="ED95" s="3">
        <f t="shared" si="1"/>
        <v>25</v>
      </c>
      <c r="EJ95" s="3" t="str">
        <f>IFERROR(__xludf.DUMMYFUNCTION("FILTER(ED:ED,A:A=EH95)"),"#REF!")</f>
        <v>#REF!</v>
      </c>
      <c r="EK95" s="3" t="str">
        <f t="shared" si="2"/>
        <v>#REF!</v>
      </c>
    </row>
    <row r="96">
      <c r="ED96" s="3">
        <f t="shared" si="1"/>
        <v>41</v>
      </c>
      <c r="EJ96" s="3" t="str">
        <f>IFERROR(__xludf.DUMMYFUNCTION("FILTER(ED:ED,A:A=EH96)"),"#REF!")</f>
        <v>#REF!</v>
      </c>
      <c r="EK96" s="3" t="str">
        <f t="shared" si="2"/>
        <v>#REF!</v>
      </c>
    </row>
    <row r="97">
      <c r="ED97" s="3">
        <f t="shared" si="1"/>
        <v>29</v>
      </c>
      <c r="EJ97" s="3" t="str">
        <f>IFERROR(__xludf.DUMMYFUNCTION("FILTER(ED:ED,A:A=EH97)"),"#REF!")</f>
        <v>#REF!</v>
      </c>
      <c r="EK97" s="3" t="str">
        <f t="shared" si="2"/>
        <v>#REF!</v>
      </c>
    </row>
    <row r="98">
      <c r="ED98" s="3">
        <f t="shared" si="1"/>
        <v>18</v>
      </c>
      <c r="EJ98" s="3">
        <f>IFERROR(__xludf.DUMMYFUNCTION("FILTER(ED:ED,A:A=EH98)"),51.0)</f>
        <v>51</v>
      </c>
      <c r="EK98" s="3" t="b">
        <f t="shared" si="2"/>
        <v>0</v>
      </c>
    </row>
    <row r="99">
      <c r="ED99" s="3">
        <f t="shared" si="1"/>
        <v>13</v>
      </c>
      <c r="EJ99" s="3"/>
    </row>
    <row r="100">
      <c r="ED100" s="3">
        <f t="shared" si="1"/>
        <v>9</v>
      </c>
      <c r="EJ100" s="3"/>
    </row>
    <row r="101">
      <c r="ED101" s="3">
        <f t="shared" si="1"/>
        <v>7</v>
      </c>
      <c r="EJ101" s="3"/>
    </row>
    <row r="102">
      <c r="ED102" s="3">
        <f t="shared" si="1"/>
        <v>23</v>
      </c>
      <c r="EJ102" s="3"/>
    </row>
    <row r="103">
      <c r="ED103" s="3">
        <f t="shared" si="1"/>
        <v>25</v>
      </c>
      <c r="EJ103" s="3"/>
    </row>
    <row r="104">
      <c r="ED104" s="3">
        <f t="shared" si="1"/>
        <v>27</v>
      </c>
      <c r="EJ104" s="3"/>
    </row>
    <row r="105">
      <c r="ED105" s="3">
        <f t="shared" si="1"/>
        <v>16</v>
      </c>
      <c r="EJ105" s="3"/>
    </row>
    <row r="106">
      <c r="ED106" s="3">
        <f t="shared" si="1"/>
        <v>19</v>
      </c>
      <c r="EJ106" s="3"/>
    </row>
    <row r="107">
      <c r="ED107" s="3">
        <f t="shared" si="1"/>
        <v>16</v>
      </c>
      <c r="EJ107" s="3"/>
    </row>
    <row r="108">
      <c r="ED108" s="3">
        <f t="shared" si="1"/>
        <v>14</v>
      </c>
      <c r="EJ108" s="3"/>
    </row>
    <row r="109">
      <c r="ED109" s="3">
        <f t="shared" si="1"/>
        <v>14</v>
      </c>
      <c r="EJ109" s="3"/>
    </row>
    <row r="110">
      <c r="ED110" s="3">
        <f t="shared" si="1"/>
        <v>27</v>
      </c>
      <c r="EJ110" s="3"/>
    </row>
    <row r="111">
      <c r="ED111" s="3">
        <f t="shared" si="1"/>
        <v>1682</v>
      </c>
      <c r="EJ111" s="3"/>
    </row>
    <row r="112">
      <c r="EJ112" s="3"/>
    </row>
    <row r="113">
      <c r="EJ113" s="3"/>
    </row>
    <row r="114">
      <c r="EJ114" s="3"/>
    </row>
    <row r="115">
      <c r="EJ115" s="3"/>
    </row>
    <row r="116">
      <c r="EJ116" s="3"/>
    </row>
    <row r="117">
      <c r="EJ117" s="3"/>
    </row>
    <row r="118">
      <c r="EJ118" s="3"/>
    </row>
    <row r="119">
      <c r="EJ119" s="3"/>
    </row>
    <row r="120">
      <c r="EJ120" s="3"/>
    </row>
    <row r="121">
      <c r="EJ121" s="3"/>
    </row>
    <row r="122">
      <c r="EJ122" s="3"/>
    </row>
    <row r="123">
      <c r="EJ123" s="3"/>
    </row>
    <row r="124">
      <c r="EJ124" s="3"/>
    </row>
    <row r="125">
      <c r="EJ125" s="3"/>
    </row>
    <row r="126">
      <c r="EJ126" s="3"/>
    </row>
    <row r="127">
      <c r="EJ127" s="3"/>
    </row>
    <row r="128">
      <c r="EJ128" s="3"/>
    </row>
    <row r="129">
      <c r="EJ129" s="3"/>
    </row>
    <row r="130">
      <c r="EJ130" s="3"/>
    </row>
    <row r="131">
      <c r="EJ131" s="3"/>
    </row>
    <row r="132">
      <c r="EJ132" s="3"/>
    </row>
    <row r="133">
      <c r="EJ133" s="3"/>
    </row>
    <row r="134">
      <c r="EJ134" s="3"/>
    </row>
    <row r="135">
      <c r="EJ135" s="3"/>
    </row>
    <row r="136">
      <c r="EJ136" s="3"/>
    </row>
    <row r="137">
      <c r="EJ137" s="3"/>
    </row>
    <row r="138">
      <c r="EJ138" s="3"/>
    </row>
    <row r="139">
      <c r="EJ139" s="3"/>
    </row>
    <row r="140">
      <c r="EJ140" s="3"/>
    </row>
    <row r="141">
      <c r="EJ141" s="3"/>
    </row>
    <row r="142">
      <c r="EJ142" s="3"/>
    </row>
    <row r="143">
      <c r="EJ143" s="3"/>
    </row>
    <row r="144">
      <c r="EJ144" s="3"/>
    </row>
    <row r="145">
      <c r="EJ145" s="3"/>
    </row>
    <row r="146">
      <c r="EJ146" s="3"/>
    </row>
    <row r="147">
      <c r="EJ147" s="3"/>
    </row>
    <row r="148">
      <c r="EJ148" s="3"/>
    </row>
    <row r="149">
      <c r="EJ149" s="3"/>
    </row>
    <row r="150">
      <c r="EJ150" s="3"/>
    </row>
    <row r="151">
      <c r="EJ151" s="3"/>
    </row>
    <row r="152">
      <c r="EJ152" s="3"/>
    </row>
    <row r="153">
      <c r="EJ153" s="3"/>
    </row>
    <row r="154">
      <c r="EJ154" s="3"/>
    </row>
    <row r="155">
      <c r="EJ155" s="3"/>
    </row>
    <row r="156">
      <c r="EJ156" s="3"/>
    </row>
    <row r="157">
      <c r="EJ157" s="3"/>
    </row>
    <row r="158">
      <c r="EJ158" s="3"/>
    </row>
    <row r="159">
      <c r="EJ159" s="3"/>
    </row>
    <row r="160">
      <c r="EJ160" s="3"/>
    </row>
    <row r="161">
      <c r="EJ161" s="3"/>
    </row>
    <row r="162">
      <c r="EJ162" s="3"/>
    </row>
    <row r="163">
      <c r="EJ163" s="3"/>
    </row>
    <row r="164">
      <c r="EJ164" s="3"/>
    </row>
    <row r="165">
      <c r="EJ165" s="3"/>
    </row>
    <row r="166">
      <c r="EJ166" s="3"/>
    </row>
    <row r="167">
      <c r="EJ167" s="3"/>
    </row>
    <row r="168">
      <c r="EJ168" s="3"/>
    </row>
    <row r="169">
      <c r="EJ169" s="3"/>
    </row>
    <row r="170">
      <c r="EJ170" s="3"/>
    </row>
    <row r="171">
      <c r="EJ171" s="3"/>
    </row>
    <row r="172">
      <c r="EJ172" s="3"/>
    </row>
    <row r="173">
      <c r="EJ173" s="3"/>
    </row>
    <row r="174">
      <c r="EJ174" s="3"/>
    </row>
    <row r="175">
      <c r="EJ175" s="3"/>
    </row>
    <row r="176">
      <c r="EJ176" s="3"/>
    </row>
    <row r="177">
      <c r="EJ177" s="3"/>
    </row>
    <row r="178">
      <c r="EJ178" s="3"/>
    </row>
    <row r="179">
      <c r="EJ179" s="3"/>
    </row>
    <row r="180">
      <c r="EJ180" s="3"/>
    </row>
    <row r="181">
      <c r="EJ181" s="3"/>
    </row>
    <row r="182">
      <c r="EJ182" s="3"/>
    </row>
    <row r="183">
      <c r="EJ183" s="3"/>
    </row>
    <row r="184">
      <c r="EJ184" s="3"/>
    </row>
    <row r="185">
      <c r="EJ185" s="3"/>
    </row>
    <row r="186">
      <c r="EJ186" s="3"/>
    </row>
    <row r="187">
      <c r="EJ187" s="3"/>
    </row>
    <row r="188">
      <c r="EJ188" s="3"/>
    </row>
    <row r="189">
      <c r="EJ189" s="3"/>
    </row>
    <row r="190">
      <c r="EJ190" s="3"/>
    </row>
    <row r="191">
      <c r="EJ191" s="3"/>
    </row>
    <row r="192">
      <c r="EJ192" s="3"/>
    </row>
    <row r="193">
      <c r="EJ193" s="3"/>
    </row>
    <row r="194">
      <c r="EJ194" s="3"/>
    </row>
    <row r="195">
      <c r="EJ195" s="3"/>
    </row>
    <row r="196">
      <c r="EJ196" s="3"/>
    </row>
    <row r="197">
      <c r="EJ197" s="3"/>
    </row>
    <row r="198">
      <c r="EJ198" s="3"/>
    </row>
    <row r="199">
      <c r="EJ199" s="3"/>
    </row>
    <row r="200">
      <c r="EJ200" s="3"/>
    </row>
    <row r="201">
      <c r="EJ201" s="3"/>
    </row>
    <row r="202">
      <c r="EJ202" s="3"/>
    </row>
    <row r="203">
      <c r="EJ203" s="3"/>
    </row>
    <row r="204">
      <c r="EJ204" s="3"/>
    </row>
    <row r="205">
      <c r="EJ205" s="3"/>
    </row>
    <row r="206">
      <c r="EJ206" s="3"/>
    </row>
    <row r="207">
      <c r="EJ207" s="3"/>
    </row>
    <row r="208">
      <c r="EJ208" s="3"/>
    </row>
    <row r="209">
      <c r="EJ209" s="3"/>
    </row>
    <row r="210">
      <c r="EJ210" s="3"/>
    </row>
    <row r="211">
      <c r="EJ211" s="3"/>
    </row>
    <row r="212">
      <c r="EJ212" s="3"/>
    </row>
    <row r="213">
      <c r="EJ213" s="3"/>
    </row>
    <row r="214">
      <c r="EJ214" s="3"/>
    </row>
    <row r="215">
      <c r="EJ215" s="3"/>
    </row>
    <row r="216">
      <c r="EJ216" s="3"/>
    </row>
    <row r="217">
      <c r="EJ217" s="3"/>
    </row>
    <row r="218">
      <c r="EJ218" s="3"/>
    </row>
    <row r="219">
      <c r="EJ219" s="3"/>
    </row>
    <row r="220">
      <c r="EJ220" s="3"/>
    </row>
    <row r="221">
      <c r="EJ221" s="3"/>
    </row>
    <row r="222">
      <c r="EJ222" s="3"/>
    </row>
    <row r="223">
      <c r="EJ223" s="3"/>
    </row>
    <row r="224">
      <c r="EJ224" s="3"/>
    </row>
    <row r="225">
      <c r="EJ225" s="3"/>
    </row>
    <row r="226">
      <c r="EJ226" s="3"/>
    </row>
    <row r="227">
      <c r="EJ227" s="3"/>
    </row>
    <row r="228">
      <c r="EJ228" s="3"/>
    </row>
    <row r="229">
      <c r="EJ229" s="3"/>
    </row>
    <row r="230">
      <c r="EJ230" s="3"/>
    </row>
    <row r="231">
      <c r="EJ231" s="3"/>
    </row>
    <row r="232">
      <c r="EJ232" s="3"/>
    </row>
    <row r="233">
      <c r="EJ233" s="3"/>
    </row>
    <row r="234">
      <c r="EJ234" s="3"/>
    </row>
    <row r="235">
      <c r="EJ235" s="3"/>
    </row>
    <row r="236">
      <c r="EJ236" s="3"/>
    </row>
    <row r="237">
      <c r="EJ237" s="3"/>
    </row>
    <row r="238">
      <c r="EJ238" s="3"/>
    </row>
    <row r="239">
      <c r="EJ239" s="3"/>
    </row>
    <row r="240">
      <c r="EJ240" s="3"/>
    </row>
    <row r="241">
      <c r="EJ241" s="3"/>
    </row>
    <row r="242">
      <c r="EJ242" s="3"/>
    </row>
    <row r="243">
      <c r="EJ243" s="3"/>
    </row>
    <row r="244">
      <c r="EJ244" s="3"/>
    </row>
    <row r="245">
      <c r="EJ245" s="3"/>
    </row>
    <row r="246">
      <c r="EJ246" s="3"/>
    </row>
    <row r="247">
      <c r="EJ247" s="3"/>
    </row>
    <row r="248">
      <c r="EJ248" s="3"/>
    </row>
    <row r="249">
      <c r="EJ249" s="3"/>
    </row>
    <row r="250">
      <c r="EJ250" s="3"/>
    </row>
    <row r="251">
      <c r="EJ251" s="3"/>
    </row>
    <row r="252">
      <c r="EJ252" s="3"/>
    </row>
    <row r="253">
      <c r="EJ253" s="3"/>
    </row>
    <row r="254">
      <c r="EJ254" s="3"/>
    </row>
    <row r="255">
      <c r="EJ255" s="3"/>
    </row>
    <row r="256">
      <c r="EJ256" s="3"/>
    </row>
    <row r="257">
      <c r="EJ257" s="3"/>
    </row>
    <row r="258">
      <c r="EJ258" s="3"/>
    </row>
    <row r="259">
      <c r="EJ259" s="3"/>
    </row>
    <row r="260">
      <c r="EJ260" s="3"/>
    </row>
    <row r="261">
      <c r="EJ261" s="3"/>
    </row>
    <row r="262">
      <c r="EJ262" s="3"/>
    </row>
    <row r="263">
      <c r="EJ263" s="3"/>
    </row>
    <row r="264">
      <c r="EJ264" s="3"/>
    </row>
    <row r="265">
      <c r="EJ265" s="3"/>
    </row>
    <row r="266">
      <c r="EJ266" s="3"/>
    </row>
    <row r="267">
      <c r="EJ267" s="3"/>
    </row>
    <row r="268">
      <c r="EJ268" s="3"/>
    </row>
    <row r="269">
      <c r="EJ269" s="3"/>
    </row>
    <row r="270">
      <c r="EJ270" s="3"/>
    </row>
    <row r="271">
      <c r="EJ271" s="3"/>
    </row>
    <row r="272">
      <c r="EJ272" s="3"/>
    </row>
    <row r="273">
      <c r="EJ273" s="3"/>
    </row>
    <row r="274">
      <c r="EJ274" s="3"/>
    </row>
    <row r="275">
      <c r="EJ275" s="3"/>
    </row>
    <row r="276">
      <c r="EJ276" s="3"/>
    </row>
    <row r="277">
      <c r="EJ277" s="3"/>
    </row>
    <row r="278">
      <c r="EJ278" s="3"/>
    </row>
    <row r="279">
      <c r="EJ279" s="3"/>
    </row>
    <row r="280">
      <c r="EJ280" s="3"/>
    </row>
    <row r="281">
      <c r="EJ281" s="3"/>
    </row>
    <row r="282">
      <c r="EJ282" s="3"/>
    </row>
    <row r="283">
      <c r="EJ283" s="3"/>
    </row>
    <row r="284">
      <c r="EJ284" s="3"/>
    </row>
    <row r="285">
      <c r="EJ285" s="3"/>
    </row>
    <row r="286">
      <c r="EJ286" s="3"/>
    </row>
    <row r="287">
      <c r="EJ287" s="3"/>
    </row>
    <row r="288">
      <c r="EJ288" s="3"/>
    </row>
    <row r="289">
      <c r="EJ289" s="3"/>
    </row>
    <row r="290">
      <c r="EJ290" s="3"/>
    </row>
    <row r="291">
      <c r="EJ291" s="3"/>
    </row>
    <row r="292">
      <c r="EJ292" s="3"/>
    </row>
    <row r="293">
      <c r="EJ293" s="3"/>
    </row>
    <row r="294">
      <c r="EJ294" s="3"/>
    </row>
    <row r="295">
      <c r="EJ295" s="3"/>
    </row>
    <row r="296">
      <c r="EJ296" s="3"/>
    </row>
    <row r="297">
      <c r="EJ297" s="3"/>
    </row>
    <row r="298">
      <c r="EJ298" s="3"/>
    </row>
    <row r="299">
      <c r="EJ299" s="3"/>
    </row>
    <row r="300">
      <c r="EJ300" s="3"/>
    </row>
    <row r="301">
      <c r="EJ301" s="3"/>
    </row>
    <row r="302">
      <c r="EJ302" s="3"/>
    </row>
    <row r="303">
      <c r="EJ303" s="3"/>
    </row>
    <row r="304">
      <c r="EJ304" s="3"/>
    </row>
    <row r="305">
      <c r="EJ305" s="3"/>
    </row>
    <row r="306">
      <c r="EJ306" s="3"/>
    </row>
    <row r="307">
      <c r="EJ307" s="3"/>
    </row>
    <row r="308">
      <c r="EJ308" s="3"/>
    </row>
    <row r="309">
      <c r="EJ309" s="3"/>
    </row>
    <row r="310">
      <c r="EJ310" s="3"/>
    </row>
    <row r="311">
      <c r="EJ311" s="3"/>
    </row>
    <row r="312">
      <c r="EJ312" s="3"/>
    </row>
    <row r="313">
      <c r="EJ313" s="3"/>
    </row>
    <row r="314">
      <c r="EJ314" s="3"/>
    </row>
    <row r="315">
      <c r="EJ315" s="3"/>
    </row>
    <row r="316">
      <c r="EJ316" s="3"/>
    </row>
    <row r="317">
      <c r="EJ317" s="3"/>
    </row>
    <row r="318">
      <c r="EJ318" s="3"/>
    </row>
    <row r="319">
      <c r="EJ319" s="3"/>
    </row>
    <row r="320">
      <c r="EJ320" s="3"/>
    </row>
    <row r="321">
      <c r="EJ321" s="3"/>
    </row>
    <row r="322">
      <c r="EJ322" s="3"/>
    </row>
    <row r="323">
      <c r="EJ323" s="3"/>
    </row>
    <row r="324">
      <c r="EJ324" s="3"/>
    </row>
    <row r="325">
      <c r="EJ325" s="3"/>
    </row>
    <row r="326">
      <c r="EJ326" s="3"/>
    </row>
    <row r="327">
      <c r="EJ327" s="3"/>
    </row>
    <row r="328">
      <c r="EJ328" s="3"/>
    </row>
    <row r="329">
      <c r="EJ329" s="3"/>
    </row>
    <row r="330">
      <c r="EJ330" s="3"/>
    </row>
    <row r="331">
      <c r="EJ331" s="3"/>
    </row>
    <row r="332">
      <c r="EJ332" s="3"/>
    </row>
    <row r="333">
      <c r="EJ333" s="3"/>
    </row>
    <row r="334">
      <c r="EJ334" s="3"/>
    </row>
    <row r="335">
      <c r="EJ335" s="3"/>
    </row>
    <row r="336">
      <c r="EJ336" s="3"/>
    </row>
    <row r="337">
      <c r="EJ337" s="3"/>
    </row>
    <row r="338">
      <c r="EJ338" s="3"/>
    </row>
    <row r="339">
      <c r="EJ339" s="3"/>
    </row>
    <row r="340">
      <c r="EJ340" s="3"/>
    </row>
    <row r="341">
      <c r="EJ341" s="3"/>
    </row>
    <row r="342">
      <c r="EJ342" s="3"/>
    </row>
    <row r="343">
      <c r="EJ343" s="3"/>
    </row>
    <row r="344">
      <c r="EJ344" s="3"/>
    </row>
    <row r="345">
      <c r="EJ345" s="3"/>
    </row>
    <row r="346">
      <c r="EJ346" s="3"/>
    </row>
    <row r="347">
      <c r="EJ347" s="3"/>
    </row>
    <row r="348">
      <c r="EJ348" s="3"/>
    </row>
    <row r="349">
      <c r="EJ349" s="3"/>
    </row>
    <row r="350">
      <c r="EJ350" s="3"/>
    </row>
    <row r="351">
      <c r="EJ351" s="3"/>
    </row>
    <row r="352">
      <c r="EJ352" s="3"/>
    </row>
    <row r="353">
      <c r="EJ353" s="3"/>
    </row>
    <row r="354">
      <c r="EJ354" s="3"/>
    </row>
    <row r="355">
      <c r="EJ355" s="3"/>
    </row>
    <row r="356">
      <c r="EJ356" s="3"/>
    </row>
    <row r="357">
      <c r="EJ357" s="3"/>
    </row>
    <row r="358">
      <c r="EJ358" s="3"/>
    </row>
    <row r="359">
      <c r="EJ359" s="3"/>
    </row>
    <row r="360">
      <c r="EJ360" s="3"/>
    </row>
    <row r="361">
      <c r="EJ361" s="3"/>
    </row>
    <row r="362">
      <c r="EJ362" s="3"/>
    </row>
    <row r="363">
      <c r="EJ363" s="3"/>
    </row>
    <row r="364">
      <c r="EJ364" s="3"/>
    </row>
    <row r="365">
      <c r="EJ365" s="3"/>
    </row>
    <row r="366">
      <c r="EJ366" s="3"/>
    </row>
    <row r="367">
      <c r="EJ367" s="3"/>
    </row>
    <row r="368">
      <c r="EJ368" s="3"/>
    </row>
    <row r="369">
      <c r="EJ369" s="3"/>
    </row>
    <row r="370">
      <c r="EJ370" s="3"/>
    </row>
    <row r="371">
      <c r="EJ371" s="3"/>
    </row>
    <row r="372">
      <c r="EJ372" s="3"/>
    </row>
    <row r="373">
      <c r="EJ373" s="3"/>
    </row>
    <row r="374">
      <c r="EJ374" s="3"/>
    </row>
    <row r="375">
      <c r="EJ375" s="3"/>
    </row>
    <row r="376">
      <c r="EJ376" s="3"/>
    </row>
    <row r="377">
      <c r="EJ377" s="3"/>
    </row>
    <row r="378">
      <c r="EJ378" s="3"/>
    </row>
    <row r="379">
      <c r="EJ379" s="3"/>
    </row>
    <row r="380">
      <c r="EJ380" s="3"/>
    </row>
    <row r="381">
      <c r="EJ381" s="3"/>
    </row>
    <row r="382">
      <c r="EJ382" s="3"/>
    </row>
    <row r="383">
      <c r="EJ383" s="3"/>
    </row>
    <row r="384">
      <c r="EJ384" s="3"/>
    </row>
    <row r="385">
      <c r="EJ385" s="3"/>
    </row>
    <row r="386">
      <c r="EJ386" s="3"/>
    </row>
    <row r="387">
      <c r="EJ387" s="3"/>
    </row>
    <row r="388">
      <c r="EJ388" s="3"/>
    </row>
    <row r="389">
      <c r="EJ389" s="3"/>
    </row>
    <row r="390">
      <c r="EJ390" s="3"/>
    </row>
    <row r="391">
      <c r="EJ391" s="3"/>
    </row>
    <row r="392">
      <c r="EJ392" s="3"/>
    </row>
    <row r="393">
      <c r="EJ393" s="3"/>
    </row>
    <row r="394">
      <c r="EJ394" s="3"/>
    </row>
    <row r="395">
      <c r="EJ395" s="3"/>
    </row>
    <row r="396">
      <c r="EJ396" s="3"/>
    </row>
    <row r="397">
      <c r="EJ397" s="3"/>
    </row>
    <row r="398">
      <c r="EJ398" s="3"/>
    </row>
    <row r="399">
      <c r="EJ399" s="3"/>
    </row>
    <row r="400">
      <c r="EJ400" s="3"/>
    </row>
    <row r="401">
      <c r="EJ401" s="3"/>
    </row>
    <row r="402">
      <c r="EJ402" s="3"/>
    </row>
    <row r="403">
      <c r="EJ403" s="3"/>
    </row>
    <row r="404">
      <c r="EJ404" s="3"/>
    </row>
    <row r="405">
      <c r="EJ405" s="3"/>
    </row>
    <row r="406">
      <c r="EJ406" s="3"/>
    </row>
    <row r="407">
      <c r="EJ407" s="3"/>
    </row>
    <row r="408">
      <c r="EJ408" s="3"/>
    </row>
    <row r="409">
      <c r="EJ409" s="3"/>
    </row>
    <row r="410">
      <c r="EJ410" s="3"/>
    </row>
    <row r="411">
      <c r="EJ411" s="3"/>
    </row>
    <row r="412">
      <c r="EJ412" s="3"/>
    </row>
    <row r="413">
      <c r="EJ413" s="3"/>
    </row>
    <row r="414">
      <c r="EJ414" s="3"/>
    </row>
    <row r="415">
      <c r="EJ415" s="3"/>
    </row>
    <row r="416">
      <c r="EJ416" s="3"/>
    </row>
    <row r="417">
      <c r="EJ417" s="3"/>
    </row>
    <row r="418">
      <c r="EJ418" s="3"/>
    </row>
    <row r="419">
      <c r="EJ419" s="3"/>
    </row>
    <row r="420">
      <c r="EJ420" s="3"/>
    </row>
    <row r="421">
      <c r="EJ421" s="3"/>
    </row>
    <row r="422">
      <c r="EJ422" s="3"/>
    </row>
    <row r="423">
      <c r="EJ423" s="3"/>
    </row>
    <row r="424">
      <c r="EJ424" s="3"/>
    </row>
    <row r="425">
      <c r="EJ425" s="3"/>
    </row>
    <row r="426">
      <c r="EJ426" s="3"/>
    </row>
    <row r="427">
      <c r="EJ427" s="3"/>
    </row>
    <row r="428">
      <c r="EJ428" s="3"/>
    </row>
    <row r="429">
      <c r="EJ429" s="3"/>
    </row>
    <row r="430">
      <c r="EJ430" s="3"/>
    </row>
    <row r="431">
      <c r="EJ431" s="3"/>
    </row>
    <row r="432">
      <c r="EJ432" s="3"/>
    </row>
    <row r="433">
      <c r="EJ433" s="3"/>
    </row>
    <row r="434">
      <c r="EJ434" s="3"/>
    </row>
    <row r="435">
      <c r="EJ435" s="3"/>
    </row>
    <row r="436">
      <c r="EJ436" s="3"/>
    </row>
    <row r="437">
      <c r="EJ437" s="3"/>
    </row>
    <row r="438">
      <c r="EJ438" s="3"/>
    </row>
    <row r="439">
      <c r="EJ439" s="3"/>
    </row>
    <row r="440">
      <c r="EJ440" s="3"/>
    </row>
    <row r="441">
      <c r="EJ441" s="3"/>
    </row>
    <row r="442">
      <c r="EJ442" s="3"/>
    </row>
    <row r="443">
      <c r="EJ443" s="3"/>
    </row>
    <row r="444">
      <c r="EJ444" s="3"/>
    </row>
    <row r="445">
      <c r="EJ445" s="3"/>
    </row>
    <row r="446">
      <c r="EJ446" s="3"/>
    </row>
    <row r="447">
      <c r="EJ447" s="3"/>
    </row>
    <row r="448">
      <c r="EJ448" s="3"/>
    </row>
    <row r="449">
      <c r="EJ449" s="3"/>
    </row>
    <row r="450">
      <c r="EJ450" s="3"/>
    </row>
    <row r="451">
      <c r="EJ451" s="3"/>
    </row>
    <row r="452">
      <c r="EJ452" s="3"/>
    </row>
    <row r="453">
      <c r="EJ453" s="3"/>
    </row>
    <row r="454">
      <c r="EJ454" s="3"/>
    </row>
    <row r="455">
      <c r="EJ455" s="3"/>
    </row>
    <row r="456">
      <c r="EJ456" s="3"/>
    </row>
    <row r="457">
      <c r="EJ457" s="3"/>
    </row>
    <row r="458">
      <c r="EJ458" s="3"/>
    </row>
    <row r="459">
      <c r="EJ459" s="3"/>
    </row>
    <row r="460">
      <c r="EJ460" s="3"/>
    </row>
    <row r="461">
      <c r="EJ461" s="3"/>
    </row>
    <row r="462">
      <c r="EJ462" s="3"/>
    </row>
    <row r="463">
      <c r="EJ463" s="3"/>
    </row>
    <row r="464">
      <c r="EJ464" s="3"/>
    </row>
    <row r="465">
      <c r="EJ465" s="3"/>
    </row>
    <row r="466">
      <c r="EJ466" s="3"/>
    </row>
    <row r="467">
      <c r="EJ467" s="3"/>
    </row>
    <row r="468">
      <c r="EJ468" s="3"/>
    </row>
    <row r="469">
      <c r="EJ469" s="3"/>
    </row>
    <row r="470">
      <c r="EJ470" s="3"/>
    </row>
    <row r="471">
      <c r="EJ471" s="3"/>
    </row>
    <row r="472">
      <c r="EJ472" s="3"/>
    </row>
    <row r="473">
      <c r="EJ473" s="3"/>
    </row>
    <row r="474">
      <c r="EJ474" s="3"/>
    </row>
    <row r="475">
      <c r="EJ475" s="3"/>
    </row>
    <row r="476">
      <c r="EJ476" s="3"/>
    </row>
    <row r="477">
      <c r="EJ477" s="3"/>
    </row>
    <row r="478">
      <c r="EJ478" s="3"/>
    </row>
    <row r="479">
      <c r="EJ479" s="3"/>
    </row>
    <row r="480">
      <c r="EJ480" s="3"/>
    </row>
    <row r="481">
      <c r="EJ481" s="3"/>
    </row>
    <row r="482">
      <c r="EJ482" s="3"/>
    </row>
    <row r="483">
      <c r="EJ483" s="3"/>
    </row>
    <row r="484">
      <c r="EJ484" s="3"/>
    </row>
    <row r="485">
      <c r="EJ485" s="3"/>
    </row>
    <row r="486">
      <c r="EJ486" s="3"/>
    </row>
    <row r="487">
      <c r="EJ487" s="3"/>
    </row>
    <row r="488">
      <c r="EJ488" s="3"/>
    </row>
    <row r="489">
      <c r="EJ489" s="3"/>
    </row>
    <row r="490">
      <c r="EJ490" s="3"/>
    </row>
    <row r="491">
      <c r="EJ491" s="3"/>
    </row>
    <row r="492">
      <c r="EJ492" s="3"/>
    </row>
    <row r="493">
      <c r="EJ493" s="3"/>
    </row>
    <row r="494">
      <c r="EJ494" s="3"/>
    </row>
    <row r="495">
      <c r="EJ495" s="3"/>
    </row>
    <row r="496">
      <c r="EJ496" s="3"/>
    </row>
    <row r="497">
      <c r="EJ497" s="3"/>
    </row>
    <row r="498">
      <c r="EJ498" s="3"/>
    </row>
    <row r="499">
      <c r="EJ499" s="3"/>
    </row>
    <row r="500">
      <c r="EJ500" s="3"/>
    </row>
    <row r="501">
      <c r="EJ501" s="3"/>
    </row>
    <row r="502">
      <c r="EJ502" s="3"/>
    </row>
    <row r="503">
      <c r="EJ503" s="3"/>
    </row>
    <row r="504">
      <c r="EJ504" s="3"/>
    </row>
    <row r="505">
      <c r="EJ505" s="3"/>
    </row>
    <row r="506">
      <c r="EJ506" s="3"/>
    </row>
    <row r="507">
      <c r="EJ507" s="3"/>
    </row>
    <row r="508">
      <c r="EJ508" s="3"/>
    </row>
    <row r="509">
      <c r="EJ509" s="3"/>
    </row>
    <row r="510">
      <c r="EJ510" s="3"/>
    </row>
    <row r="511">
      <c r="EJ511" s="3"/>
    </row>
    <row r="512">
      <c r="EJ512" s="3"/>
    </row>
    <row r="513">
      <c r="EJ513" s="3"/>
    </row>
    <row r="514">
      <c r="EJ514" s="3"/>
    </row>
    <row r="515">
      <c r="EJ515" s="3"/>
    </row>
    <row r="516">
      <c r="EJ516" s="3"/>
    </row>
    <row r="517">
      <c r="EJ517" s="3"/>
    </row>
    <row r="518">
      <c r="EJ518" s="3"/>
    </row>
    <row r="519">
      <c r="EJ519" s="3"/>
    </row>
    <row r="520">
      <c r="EJ520" s="3"/>
    </row>
    <row r="521">
      <c r="EJ521" s="3"/>
    </row>
    <row r="522">
      <c r="EJ522" s="3"/>
    </row>
    <row r="523">
      <c r="EJ523" s="3"/>
    </row>
    <row r="524">
      <c r="EJ524" s="3"/>
    </row>
    <row r="525">
      <c r="EJ525" s="3"/>
    </row>
    <row r="526">
      <c r="EJ526" s="3"/>
    </row>
    <row r="527">
      <c r="EJ527" s="3"/>
    </row>
    <row r="528">
      <c r="EJ528" s="3"/>
    </row>
    <row r="529">
      <c r="EJ529" s="3"/>
    </row>
    <row r="530">
      <c r="EJ530" s="3"/>
    </row>
    <row r="531">
      <c r="EJ531" s="3"/>
    </row>
    <row r="532">
      <c r="EJ532" s="3"/>
    </row>
    <row r="533">
      <c r="EJ533" s="3"/>
    </row>
    <row r="534">
      <c r="EJ534" s="3"/>
    </row>
    <row r="535">
      <c r="EJ535" s="3"/>
    </row>
    <row r="536">
      <c r="EJ536" s="3"/>
    </row>
    <row r="537">
      <c r="EJ537" s="3"/>
    </row>
    <row r="538">
      <c r="EJ538" s="3"/>
    </row>
    <row r="539">
      <c r="EJ539" s="3"/>
    </row>
    <row r="540">
      <c r="EJ540" s="3"/>
    </row>
    <row r="541">
      <c r="EJ541" s="3"/>
    </row>
    <row r="542">
      <c r="EJ542" s="3"/>
    </row>
    <row r="543">
      <c r="EJ543" s="3"/>
    </row>
    <row r="544">
      <c r="EJ544" s="3"/>
    </row>
    <row r="545">
      <c r="EJ545" s="3"/>
    </row>
    <row r="546">
      <c r="EJ546" s="3"/>
    </row>
    <row r="547">
      <c r="EJ547" s="3"/>
    </row>
    <row r="548">
      <c r="EJ548" s="3"/>
    </row>
    <row r="549">
      <c r="EJ549" s="3"/>
    </row>
    <row r="550">
      <c r="EJ550" s="3"/>
    </row>
    <row r="551">
      <c r="EJ551" s="3"/>
    </row>
    <row r="552">
      <c r="EJ552" s="3"/>
    </row>
    <row r="553">
      <c r="EJ553" s="3"/>
    </row>
    <row r="554">
      <c r="EJ554" s="3"/>
    </row>
    <row r="555">
      <c r="EJ555" s="3"/>
    </row>
    <row r="556">
      <c r="EJ556" s="3"/>
    </row>
    <row r="557">
      <c r="EJ557" s="3"/>
    </row>
    <row r="558">
      <c r="EJ558" s="3"/>
    </row>
    <row r="559">
      <c r="EJ559" s="3"/>
    </row>
    <row r="560">
      <c r="EJ560" s="3"/>
    </row>
    <row r="561">
      <c r="EJ561" s="3"/>
    </row>
    <row r="562">
      <c r="EJ562" s="3"/>
    </row>
    <row r="563">
      <c r="EJ563" s="3"/>
    </row>
    <row r="564">
      <c r="EJ564" s="3"/>
    </row>
    <row r="565">
      <c r="EJ565" s="3"/>
    </row>
    <row r="566">
      <c r="EJ566" s="3"/>
    </row>
    <row r="567">
      <c r="EJ567" s="3"/>
    </row>
    <row r="568">
      <c r="EJ568" s="3"/>
    </row>
    <row r="569">
      <c r="EJ569" s="3"/>
    </row>
    <row r="570">
      <c r="EJ570" s="3"/>
    </row>
    <row r="571">
      <c r="EJ571" s="3"/>
    </row>
    <row r="572">
      <c r="EJ572" s="3"/>
    </row>
    <row r="573">
      <c r="EJ573" s="3"/>
    </row>
    <row r="574">
      <c r="EJ574" s="3"/>
    </row>
    <row r="575">
      <c r="EJ575" s="3"/>
    </row>
    <row r="576">
      <c r="EJ576" s="3"/>
    </row>
    <row r="577">
      <c r="EJ577" s="3"/>
    </row>
    <row r="578">
      <c r="EJ578" s="3"/>
    </row>
    <row r="579">
      <c r="EJ579" s="3"/>
    </row>
    <row r="580">
      <c r="EJ580" s="3"/>
    </row>
    <row r="581">
      <c r="EJ581" s="3"/>
    </row>
    <row r="582">
      <c r="EJ582" s="3"/>
    </row>
    <row r="583">
      <c r="EJ583" s="3"/>
    </row>
    <row r="584">
      <c r="EJ584" s="3"/>
    </row>
    <row r="585">
      <c r="EJ585" s="3"/>
    </row>
    <row r="586">
      <c r="EJ586" s="3"/>
    </row>
    <row r="587">
      <c r="EJ587" s="3"/>
    </row>
    <row r="588">
      <c r="EJ588" s="3"/>
    </row>
    <row r="589">
      <c r="EJ589" s="3"/>
    </row>
    <row r="590">
      <c r="EJ590" s="3"/>
    </row>
    <row r="591">
      <c r="EJ591" s="3"/>
    </row>
    <row r="592">
      <c r="EJ592" s="3"/>
    </row>
    <row r="593">
      <c r="EJ593" s="3"/>
    </row>
    <row r="594">
      <c r="EJ594" s="3"/>
    </row>
    <row r="595">
      <c r="EJ595" s="3"/>
    </row>
    <row r="596">
      <c r="EJ596" s="3"/>
    </row>
    <row r="597">
      <c r="EJ597" s="3"/>
    </row>
    <row r="598">
      <c r="EJ598" s="3"/>
    </row>
    <row r="599">
      <c r="EJ599" s="3"/>
    </row>
    <row r="600">
      <c r="EJ600" s="3"/>
    </row>
    <row r="601">
      <c r="EJ601" s="3"/>
    </row>
    <row r="602">
      <c r="EJ602" s="3"/>
    </row>
    <row r="603">
      <c r="EJ603" s="3"/>
    </row>
    <row r="604">
      <c r="EJ604" s="3"/>
    </row>
    <row r="605">
      <c r="EJ605" s="3"/>
    </row>
    <row r="606">
      <c r="EJ606" s="3"/>
    </row>
    <row r="607">
      <c r="EJ607" s="3"/>
    </row>
    <row r="608">
      <c r="EJ608" s="3"/>
    </row>
    <row r="609">
      <c r="EJ609" s="3"/>
    </row>
    <row r="610">
      <c r="EJ610" s="3"/>
    </row>
    <row r="611">
      <c r="EJ611" s="3"/>
    </row>
    <row r="612">
      <c r="EJ612" s="3"/>
    </row>
    <row r="613">
      <c r="EJ613" s="3"/>
    </row>
    <row r="614">
      <c r="EJ614" s="3"/>
    </row>
    <row r="615">
      <c r="EJ615" s="3"/>
    </row>
    <row r="616">
      <c r="EJ616" s="3"/>
    </row>
    <row r="617">
      <c r="EJ617" s="3"/>
    </row>
    <row r="618">
      <c r="EJ618" s="3"/>
    </row>
    <row r="619">
      <c r="EJ619" s="3"/>
    </row>
    <row r="620">
      <c r="EJ620" s="3"/>
    </row>
    <row r="621">
      <c r="EJ621" s="3"/>
    </row>
    <row r="622">
      <c r="EJ622" s="3"/>
    </row>
    <row r="623">
      <c r="EJ623" s="3"/>
    </row>
    <row r="624">
      <c r="EJ624" s="3"/>
    </row>
    <row r="625">
      <c r="EJ625" s="3"/>
    </row>
    <row r="626">
      <c r="EJ626" s="3"/>
    </row>
    <row r="627">
      <c r="EJ627" s="3"/>
    </row>
    <row r="628">
      <c r="EJ628" s="3"/>
    </row>
    <row r="629">
      <c r="EJ629" s="3"/>
    </row>
    <row r="630">
      <c r="EJ630" s="3"/>
    </row>
    <row r="631">
      <c r="EJ631" s="3"/>
    </row>
    <row r="632">
      <c r="EJ632" s="3"/>
    </row>
    <row r="633">
      <c r="EJ633" s="3"/>
    </row>
    <row r="634">
      <c r="EJ634" s="3"/>
    </row>
    <row r="635">
      <c r="EJ635" s="3"/>
    </row>
    <row r="636">
      <c r="EJ636" s="3"/>
    </row>
    <row r="637">
      <c r="EJ637" s="3"/>
    </row>
    <row r="638">
      <c r="EJ638" s="3"/>
    </row>
    <row r="639">
      <c r="EJ639" s="3"/>
    </row>
    <row r="640">
      <c r="EJ640" s="3"/>
    </row>
    <row r="641">
      <c r="EJ641" s="3"/>
    </row>
    <row r="642">
      <c r="EJ642" s="3"/>
    </row>
    <row r="643">
      <c r="EJ643" s="3"/>
    </row>
    <row r="644">
      <c r="EJ644" s="3"/>
    </row>
    <row r="645">
      <c r="EJ645" s="3"/>
    </row>
    <row r="646">
      <c r="EJ646" s="3"/>
    </row>
    <row r="647">
      <c r="EJ647" s="3"/>
    </row>
    <row r="648">
      <c r="EJ648" s="3"/>
    </row>
    <row r="649">
      <c r="EJ649" s="3"/>
    </row>
    <row r="650">
      <c r="EJ650" s="3"/>
    </row>
    <row r="651">
      <c r="EJ651" s="3"/>
    </row>
    <row r="652">
      <c r="EJ652" s="3"/>
    </row>
    <row r="653">
      <c r="EJ653" s="3"/>
    </row>
    <row r="654">
      <c r="EJ654" s="3"/>
    </row>
    <row r="655">
      <c r="EJ655" s="3"/>
    </row>
    <row r="656">
      <c r="EJ656" s="3"/>
    </row>
    <row r="657">
      <c r="EJ657" s="3"/>
    </row>
    <row r="658">
      <c r="EJ658" s="3"/>
    </row>
    <row r="659">
      <c r="EJ659" s="3"/>
    </row>
    <row r="660">
      <c r="EJ660" s="3"/>
    </row>
    <row r="661">
      <c r="EJ661" s="3"/>
    </row>
    <row r="662">
      <c r="EJ662" s="3"/>
    </row>
    <row r="663">
      <c r="EJ663" s="3"/>
    </row>
    <row r="664">
      <c r="EJ664" s="3"/>
    </row>
    <row r="665">
      <c r="EJ665" s="3"/>
    </row>
    <row r="666">
      <c r="EJ666" s="3"/>
    </row>
    <row r="667">
      <c r="EJ667" s="3"/>
    </row>
    <row r="668">
      <c r="EJ668" s="3"/>
    </row>
    <row r="669">
      <c r="EJ669" s="3"/>
    </row>
    <row r="670">
      <c r="EJ670" s="3"/>
    </row>
    <row r="671">
      <c r="EJ671" s="3"/>
    </row>
    <row r="672">
      <c r="EJ672" s="3"/>
    </row>
    <row r="673">
      <c r="EJ673" s="3"/>
    </row>
    <row r="674">
      <c r="EJ674" s="3"/>
    </row>
    <row r="675">
      <c r="EJ675" s="3"/>
    </row>
    <row r="676">
      <c r="EJ676" s="3"/>
    </row>
    <row r="677">
      <c r="EJ677" s="3"/>
    </row>
    <row r="678">
      <c r="EJ678" s="3"/>
    </row>
    <row r="679">
      <c r="EJ679" s="3"/>
    </row>
    <row r="680">
      <c r="EJ680" s="3"/>
    </row>
    <row r="681">
      <c r="EJ681" s="3"/>
    </row>
    <row r="682">
      <c r="EJ682" s="3"/>
    </row>
    <row r="683">
      <c r="EJ683" s="3"/>
    </row>
    <row r="684">
      <c r="EJ684" s="3"/>
    </row>
    <row r="685">
      <c r="EJ685" s="3"/>
    </row>
    <row r="686">
      <c r="EJ686" s="3"/>
    </row>
    <row r="687">
      <c r="EJ687" s="3"/>
    </row>
    <row r="688">
      <c r="EJ688" s="3"/>
    </row>
    <row r="689">
      <c r="EJ689" s="3"/>
    </row>
    <row r="690">
      <c r="EJ690" s="3"/>
    </row>
    <row r="691">
      <c r="EJ691" s="3"/>
    </row>
    <row r="692">
      <c r="EJ692" s="3"/>
    </row>
    <row r="693">
      <c r="EJ693" s="3"/>
    </row>
    <row r="694">
      <c r="EJ694" s="3"/>
    </row>
    <row r="695">
      <c r="EJ695" s="3"/>
    </row>
    <row r="696">
      <c r="EJ696" s="3"/>
    </row>
    <row r="697">
      <c r="EJ697" s="3"/>
    </row>
    <row r="698">
      <c r="EJ698" s="3"/>
    </row>
    <row r="699">
      <c r="EJ699" s="3"/>
    </row>
    <row r="700">
      <c r="EJ700" s="3"/>
    </row>
    <row r="701">
      <c r="EJ701" s="3"/>
    </row>
    <row r="702">
      <c r="EJ702" s="3"/>
    </row>
    <row r="703">
      <c r="EJ703" s="3"/>
    </row>
    <row r="704">
      <c r="EJ704" s="3"/>
    </row>
    <row r="705">
      <c r="EJ705" s="3"/>
    </row>
    <row r="706">
      <c r="EJ706" s="3"/>
    </row>
    <row r="707">
      <c r="EJ707" s="3"/>
    </row>
    <row r="708">
      <c r="EJ708" s="3"/>
    </row>
    <row r="709">
      <c r="EJ709" s="3"/>
    </row>
    <row r="710">
      <c r="EJ710" s="3"/>
    </row>
    <row r="711">
      <c r="EJ711" s="3"/>
    </row>
    <row r="712">
      <c r="EJ712" s="3"/>
    </row>
    <row r="713">
      <c r="EJ713" s="3"/>
    </row>
    <row r="714">
      <c r="EJ714" s="3"/>
    </row>
    <row r="715">
      <c r="EJ715" s="3"/>
    </row>
    <row r="716">
      <c r="EJ716" s="3"/>
    </row>
    <row r="717">
      <c r="EJ717" s="3"/>
    </row>
    <row r="718">
      <c r="EJ718" s="3"/>
    </row>
    <row r="719">
      <c r="EJ719" s="3"/>
    </row>
    <row r="720">
      <c r="EJ720" s="3"/>
    </row>
    <row r="721">
      <c r="EJ721" s="3"/>
    </row>
    <row r="722">
      <c r="EJ722" s="3"/>
    </row>
    <row r="723">
      <c r="EJ723" s="3"/>
    </row>
    <row r="724">
      <c r="EJ724" s="3"/>
    </row>
    <row r="725">
      <c r="EJ725" s="3"/>
    </row>
    <row r="726">
      <c r="EJ726" s="3"/>
    </row>
    <row r="727">
      <c r="EJ727" s="3"/>
    </row>
    <row r="728">
      <c r="EJ728" s="3"/>
    </row>
    <row r="729">
      <c r="EJ729" s="3"/>
    </row>
    <row r="730">
      <c r="EJ730" s="3"/>
    </row>
    <row r="731">
      <c r="EJ731" s="3"/>
    </row>
    <row r="732">
      <c r="EJ732" s="3"/>
    </row>
    <row r="733">
      <c r="EJ733" s="3"/>
    </row>
    <row r="734">
      <c r="EJ734" s="3"/>
    </row>
    <row r="735">
      <c r="EJ735" s="3"/>
    </row>
    <row r="736">
      <c r="EJ736" s="3"/>
    </row>
    <row r="737">
      <c r="EJ737" s="3"/>
    </row>
    <row r="738">
      <c r="EJ738" s="3"/>
    </row>
    <row r="739">
      <c r="EJ739" s="3"/>
    </row>
    <row r="740">
      <c r="EJ740" s="3"/>
    </row>
    <row r="741">
      <c r="EJ741" s="3"/>
    </row>
    <row r="742">
      <c r="EJ742" s="3"/>
    </row>
    <row r="743">
      <c r="EJ743" s="3"/>
    </row>
    <row r="744">
      <c r="EJ744" s="3"/>
    </row>
    <row r="745">
      <c r="EJ745" s="3"/>
    </row>
    <row r="746">
      <c r="EJ746" s="3"/>
    </row>
    <row r="747">
      <c r="EJ747" s="3"/>
    </row>
    <row r="748">
      <c r="EJ748" s="3"/>
    </row>
    <row r="749">
      <c r="EJ749" s="3"/>
    </row>
    <row r="750">
      <c r="EJ750" s="3"/>
    </row>
    <row r="751">
      <c r="EJ751" s="3"/>
    </row>
    <row r="752">
      <c r="EJ752" s="3"/>
    </row>
    <row r="753">
      <c r="EJ753" s="3"/>
    </row>
    <row r="754">
      <c r="EJ754" s="3"/>
    </row>
    <row r="755">
      <c r="EJ755" s="3"/>
    </row>
    <row r="756">
      <c r="EJ756" s="3"/>
    </row>
    <row r="757">
      <c r="EJ757" s="3"/>
    </row>
    <row r="758">
      <c r="EJ758" s="3"/>
    </row>
    <row r="759">
      <c r="EJ759" s="3"/>
    </row>
    <row r="760">
      <c r="EJ760" s="3"/>
    </row>
    <row r="761">
      <c r="EJ761" s="3"/>
    </row>
    <row r="762">
      <c r="EJ762" s="3"/>
    </row>
    <row r="763">
      <c r="EJ763" s="3"/>
    </row>
    <row r="764">
      <c r="EJ764" s="3"/>
    </row>
    <row r="765">
      <c r="EJ765" s="3"/>
    </row>
    <row r="766">
      <c r="EJ766" s="3"/>
    </row>
    <row r="767">
      <c r="EJ767" s="3"/>
    </row>
    <row r="768">
      <c r="EJ768" s="3"/>
    </row>
    <row r="769">
      <c r="EJ769" s="3"/>
    </row>
    <row r="770">
      <c r="EJ770" s="3"/>
    </row>
    <row r="771">
      <c r="EJ771" s="3"/>
    </row>
    <row r="772">
      <c r="EJ772" s="3"/>
    </row>
    <row r="773">
      <c r="EJ773" s="3"/>
    </row>
    <row r="774">
      <c r="EJ774" s="3"/>
    </row>
    <row r="775">
      <c r="EJ775" s="3"/>
    </row>
    <row r="776">
      <c r="EJ776" s="3"/>
    </row>
    <row r="777">
      <c r="EJ777" s="3"/>
    </row>
    <row r="778">
      <c r="EJ778" s="3"/>
    </row>
    <row r="779">
      <c r="EJ779" s="3"/>
    </row>
    <row r="780">
      <c r="EJ780" s="3"/>
    </row>
    <row r="781">
      <c r="EJ781" s="3"/>
    </row>
    <row r="782">
      <c r="EJ782" s="3"/>
    </row>
    <row r="783">
      <c r="EJ783" s="3"/>
    </row>
    <row r="784">
      <c r="EJ784" s="3"/>
    </row>
    <row r="785">
      <c r="EJ785" s="3"/>
    </row>
    <row r="786">
      <c r="EJ786" s="3"/>
    </row>
    <row r="787">
      <c r="EJ787" s="3"/>
    </row>
    <row r="788">
      <c r="EJ788" s="3"/>
    </row>
    <row r="789">
      <c r="EJ789" s="3"/>
    </row>
    <row r="790">
      <c r="EJ790" s="3"/>
    </row>
    <row r="791">
      <c r="EJ791" s="3"/>
    </row>
    <row r="792">
      <c r="EJ792" s="3"/>
    </row>
    <row r="793">
      <c r="EJ793" s="3"/>
    </row>
    <row r="794">
      <c r="EJ794" s="3"/>
    </row>
    <row r="795">
      <c r="EJ795" s="3"/>
    </row>
    <row r="796">
      <c r="EJ796" s="3"/>
    </row>
    <row r="797">
      <c r="EJ797" s="3"/>
    </row>
    <row r="798">
      <c r="EJ798" s="3"/>
    </row>
    <row r="799">
      <c r="EJ799" s="3"/>
    </row>
    <row r="800">
      <c r="EJ800" s="3"/>
    </row>
    <row r="801">
      <c r="EJ801" s="3"/>
    </row>
    <row r="802">
      <c r="EJ802" s="3"/>
    </row>
    <row r="803">
      <c r="EJ803" s="3"/>
    </row>
    <row r="804">
      <c r="EJ804" s="3"/>
    </row>
    <row r="805">
      <c r="EJ805" s="3"/>
    </row>
    <row r="806">
      <c r="EJ806" s="3"/>
    </row>
    <row r="807">
      <c r="EJ807" s="3"/>
    </row>
    <row r="808">
      <c r="EJ808" s="3"/>
    </row>
    <row r="809">
      <c r="EJ809" s="3"/>
    </row>
    <row r="810">
      <c r="EJ810" s="3"/>
    </row>
    <row r="811">
      <c r="EJ811" s="3"/>
    </row>
    <row r="812">
      <c r="EJ812" s="3"/>
    </row>
    <row r="813">
      <c r="EJ813" s="3"/>
    </row>
    <row r="814">
      <c r="EJ814" s="3"/>
    </row>
    <row r="815">
      <c r="EJ815" s="3"/>
    </row>
    <row r="816">
      <c r="EJ816" s="3"/>
    </row>
    <row r="817">
      <c r="EJ817" s="3"/>
    </row>
    <row r="818">
      <c r="EJ818" s="3"/>
    </row>
    <row r="819">
      <c r="EJ819" s="3"/>
    </row>
    <row r="820">
      <c r="EJ820" s="3"/>
    </row>
    <row r="821">
      <c r="EJ821" s="3"/>
    </row>
    <row r="822">
      <c r="EJ822" s="3"/>
    </row>
    <row r="823">
      <c r="EJ823" s="3"/>
    </row>
    <row r="824">
      <c r="EJ824" s="3"/>
    </row>
    <row r="825">
      <c r="EJ825" s="3"/>
    </row>
    <row r="826">
      <c r="EJ826" s="3"/>
    </row>
    <row r="827">
      <c r="EJ827" s="3"/>
    </row>
    <row r="828">
      <c r="EJ828" s="3"/>
    </row>
    <row r="829">
      <c r="EJ829" s="3"/>
    </row>
    <row r="830">
      <c r="EJ830" s="3"/>
    </row>
    <row r="831">
      <c r="EJ831" s="3"/>
    </row>
    <row r="832">
      <c r="EJ832" s="3"/>
    </row>
    <row r="833">
      <c r="EJ833" s="3"/>
    </row>
    <row r="834">
      <c r="EJ834" s="3"/>
    </row>
    <row r="835">
      <c r="EJ835" s="3"/>
    </row>
    <row r="836">
      <c r="EJ836" s="3"/>
    </row>
    <row r="837">
      <c r="EJ837" s="3"/>
    </row>
    <row r="838">
      <c r="EJ838" s="3"/>
    </row>
    <row r="839">
      <c r="EJ839" s="3"/>
    </row>
    <row r="840">
      <c r="EJ840" s="3"/>
    </row>
    <row r="841">
      <c r="EJ841" s="3"/>
    </row>
    <row r="842">
      <c r="EJ842" s="3"/>
    </row>
    <row r="843">
      <c r="EJ843" s="3"/>
    </row>
    <row r="844">
      <c r="EJ844" s="3"/>
    </row>
    <row r="845">
      <c r="EJ845" s="3"/>
    </row>
    <row r="846">
      <c r="EJ846" s="3"/>
    </row>
    <row r="847">
      <c r="EJ847" s="3"/>
    </row>
    <row r="848">
      <c r="EJ848" s="3"/>
    </row>
    <row r="849">
      <c r="EJ849" s="3"/>
    </row>
    <row r="850">
      <c r="EJ850" s="3"/>
    </row>
    <row r="851">
      <c r="EJ851" s="3"/>
    </row>
    <row r="852">
      <c r="EJ852" s="3"/>
    </row>
    <row r="853">
      <c r="EJ853" s="3"/>
    </row>
    <row r="854">
      <c r="EJ854" s="3"/>
    </row>
    <row r="855">
      <c r="EJ855" s="3"/>
    </row>
    <row r="856">
      <c r="EJ856" s="3"/>
    </row>
    <row r="857">
      <c r="EJ857" s="3"/>
    </row>
    <row r="858">
      <c r="EJ858" s="3"/>
    </row>
    <row r="859">
      <c r="EJ859" s="3"/>
    </row>
    <row r="860">
      <c r="EJ860" s="3"/>
    </row>
    <row r="861">
      <c r="EJ861" s="3"/>
    </row>
    <row r="862">
      <c r="EJ862" s="3"/>
    </row>
    <row r="863">
      <c r="EJ863" s="3"/>
    </row>
    <row r="864">
      <c r="EJ864" s="3"/>
    </row>
    <row r="865">
      <c r="EJ865" s="3"/>
    </row>
    <row r="866">
      <c r="EJ866" s="3"/>
    </row>
    <row r="867">
      <c r="EJ867" s="3"/>
    </row>
    <row r="868">
      <c r="EJ868" s="3"/>
    </row>
    <row r="869">
      <c r="EJ869" s="3"/>
    </row>
    <row r="870">
      <c r="EJ870" s="3"/>
    </row>
    <row r="871">
      <c r="EJ871" s="3"/>
    </row>
    <row r="872">
      <c r="EJ872" s="3"/>
    </row>
    <row r="873">
      <c r="EJ873" s="3"/>
    </row>
    <row r="874">
      <c r="EJ874" s="3"/>
    </row>
    <row r="875">
      <c r="EJ875" s="3"/>
    </row>
    <row r="876">
      <c r="EJ876" s="3"/>
    </row>
    <row r="877">
      <c r="EJ877" s="3"/>
    </row>
    <row r="878">
      <c r="EJ878" s="3"/>
    </row>
    <row r="879">
      <c r="EJ879" s="3"/>
    </row>
    <row r="880">
      <c r="EJ880" s="3"/>
    </row>
    <row r="881">
      <c r="EJ881" s="3"/>
    </row>
    <row r="882">
      <c r="EJ882" s="3"/>
    </row>
    <row r="883">
      <c r="EJ883" s="3"/>
    </row>
    <row r="884">
      <c r="EJ884" s="3"/>
    </row>
    <row r="885">
      <c r="EJ885" s="3"/>
    </row>
    <row r="886">
      <c r="EJ886" s="3"/>
    </row>
    <row r="887">
      <c r="EJ887" s="3"/>
    </row>
    <row r="888">
      <c r="EJ888" s="3"/>
    </row>
    <row r="889">
      <c r="EJ889" s="3"/>
    </row>
    <row r="890">
      <c r="EJ890" s="3"/>
    </row>
    <row r="891">
      <c r="EJ891" s="3"/>
    </row>
    <row r="892">
      <c r="EJ892" s="3"/>
    </row>
    <row r="893">
      <c r="EJ893" s="3"/>
    </row>
    <row r="894">
      <c r="EJ894" s="3"/>
    </row>
    <row r="895">
      <c r="EJ895" s="3"/>
    </row>
    <row r="896">
      <c r="EJ896" s="3"/>
    </row>
    <row r="897">
      <c r="EJ897" s="3"/>
    </row>
    <row r="898">
      <c r="EJ898" s="3"/>
    </row>
    <row r="899">
      <c r="EJ899" s="3"/>
    </row>
    <row r="900">
      <c r="EJ900" s="3"/>
    </row>
    <row r="901">
      <c r="EJ901" s="3"/>
    </row>
    <row r="902">
      <c r="EJ902" s="3"/>
    </row>
    <row r="903">
      <c r="EJ903" s="3"/>
    </row>
    <row r="904">
      <c r="EJ904" s="3"/>
    </row>
    <row r="905">
      <c r="EJ905" s="3"/>
    </row>
    <row r="906">
      <c r="EJ906" s="3"/>
    </row>
    <row r="907">
      <c r="EJ907" s="3"/>
    </row>
    <row r="908">
      <c r="EJ908" s="3"/>
    </row>
    <row r="909">
      <c r="EJ909" s="3"/>
    </row>
    <row r="910">
      <c r="EJ910" s="3"/>
    </row>
    <row r="911">
      <c r="EJ911" s="3"/>
    </row>
    <row r="912">
      <c r="EJ912" s="3"/>
    </row>
    <row r="913">
      <c r="EJ913" s="3"/>
    </row>
    <row r="914">
      <c r="EJ914" s="3"/>
    </row>
    <row r="915">
      <c r="EJ915" s="3"/>
    </row>
    <row r="916">
      <c r="EJ916" s="3"/>
    </row>
    <row r="917">
      <c r="EJ917" s="3"/>
    </row>
    <row r="918">
      <c r="EJ918" s="3"/>
    </row>
    <row r="919">
      <c r="EJ919" s="3"/>
    </row>
    <row r="920">
      <c r="EJ920" s="3"/>
    </row>
    <row r="921">
      <c r="EJ921" s="3"/>
    </row>
    <row r="922">
      <c r="EJ922" s="3"/>
    </row>
    <row r="923">
      <c r="EJ923" s="3"/>
    </row>
    <row r="924">
      <c r="EJ924" s="3"/>
    </row>
    <row r="925">
      <c r="EJ925" s="3"/>
    </row>
    <row r="926">
      <c r="EJ926" s="3"/>
    </row>
    <row r="927">
      <c r="EJ927" s="3"/>
    </row>
    <row r="928">
      <c r="EJ928" s="3"/>
    </row>
    <row r="929">
      <c r="EJ929" s="3"/>
    </row>
    <row r="930">
      <c r="EJ930" s="3"/>
    </row>
    <row r="931">
      <c r="EJ931" s="3"/>
    </row>
    <row r="932">
      <c r="EJ932" s="3"/>
    </row>
    <row r="933">
      <c r="EJ933" s="3"/>
    </row>
    <row r="934">
      <c r="EJ934" s="3"/>
    </row>
    <row r="935">
      <c r="EJ935" s="3"/>
    </row>
    <row r="936">
      <c r="EJ936" s="3"/>
    </row>
    <row r="937">
      <c r="EJ937" s="3"/>
    </row>
    <row r="938">
      <c r="EJ938" s="3"/>
    </row>
    <row r="939">
      <c r="EJ939" s="3"/>
    </row>
    <row r="940">
      <c r="EJ940" s="3"/>
    </row>
    <row r="941">
      <c r="EJ941" s="3"/>
    </row>
    <row r="942">
      <c r="EJ942" s="3"/>
    </row>
    <row r="943">
      <c r="EJ943" s="3"/>
    </row>
    <row r="944">
      <c r="EJ944" s="3"/>
    </row>
    <row r="945">
      <c r="EJ945" s="3"/>
    </row>
    <row r="946">
      <c r="EJ946" s="3"/>
    </row>
    <row r="947">
      <c r="EJ947" s="3"/>
    </row>
    <row r="948">
      <c r="EJ948" s="3"/>
    </row>
    <row r="949">
      <c r="EJ949" s="3"/>
    </row>
    <row r="950">
      <c r="EJ950" s="3"/>
    </row>
    <row r="951">
      <c r="EJ951" s="3"/>
    </row>
    <row r="952">
      <c r="EJ952" s="3"/>
    </row>
    <row r="953">
      <c r="EJ953" s="3"/>
    </row>
    <row r="954">
      <c r="EJ954" s="3"/>
    </row>
    <row r="955">
      <c r="EJ955" s="3"/>
    </row>
    <row r="956">
      <c r="EJ956" s="3"/>
    </row>
    <row r="957">
      <c r="EJ957" s="3"/>
    </row>
    <row r="958">
      <c r="EJ958" s="3"/>
    </row>
    <row r="959">
      <c r="EJ959" s="3"/>
    </row>
    <row r="960">
      <c r="EJ960" s="3"/>
    </row>
    <row r="961">
      <c r="EJ961" s="3"/>
    </row>
    <row r="962">
      <c r="EJ962" s="3"/>
    </row>
    <row r="963">
      <c r="EJ963" s="3"/>
    </row>
    <row r="964">
      <c r="EJ964" s="3"/>
    </row>
    <row r="965">
      <c r="EJ965" s="3"/>
    </row>
    <row r="966">
      <c r="EJ966" s="3"/>
    </row>
    <row r="967">
      <c r="EJ967" s="3"/>
    </row>
    <row r="968">
      <c r="EJ968" s="3"/>
    </row>
    <row r="969">
      <c r="EJ969" s="3"/>
    </row>
    <row r="970">
      <c r="EJ970" s="3"/>
    </row>
    <row r="971">
      <c r="EJ971" s="3"/>
    </row>
    <row r="972">
      <c r="EJ972" s="3"/>
    </row>
    <row r="973">
      <c r="EJ973" s="3"/>
    </row>
    <row r="974">
      <c r="EJ974" s="3"/>
    </row>
    <row r="975">
      <c r="EJ975" s="3"/>
    </row>
    <row r="976">
      <c r="EJ976" s="3"/>
    </row>
    <row r="977">
      <c r="EJ977" s="3"/>
    </row>
    <row r="978">
      <c r="EJ978" s="3"/>
    </row>
    <row r="979">
      <c r="EJ979" s="3"/>
    </row>
    <row r="980">
      <c r="EJ980" s="3"/>
    </row>
    <row r="981">
      <c r="EJ981" s="3"/>
    </row>
    <row r="982">
      <c r="EJ982" s="3"/>
    </row>
    <row r="983">
      <c r="EJ983" s="3"/>
    </row>
    <row r="984">
      <c r="EJ984" s="3"/>
    </row>
    <row r="985">
      <c r="EJ985" s="3"/>
    </row>
    <row r="986">
      <c r="EJ986" s="3"/>
    </row>
    <row r="987">
      <c r="EJ987" s="3"/>
    </row>
  </sheetData>
  <conditionalFormatting sqref="EK3:EK98">
    <cfRule type="containsText" dxfId="1" priority="1" operator="containsText" text="FALSE">
      <formula>NOT(ISERROR(SEARCH(("FALSE"),(EK3))))</formula>
    </cfRule>
  </conditionalFormatting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9.0"/>
    <col customWidth="1" min="3" max="3" width="32.5"/>
    <col customWidth="1" min="4" max="4" width="12.13"/>
    <col customWidth="1" min="5" max="5" width="36.38"/>
    <col customWidth="1" min="6" max="6" width="9.88"/>
    <col customWidth="1" min="7" max="7" width="9.38"/>
    <col customWidth="1" min="8" max="8" width="26.0"/>
    <col customWidth="1" min="9" max="9" width="55.63"/>
    <col customWidth="1" min="10" max="10" width="11.25"/>
    <col customWidth="1" min="11" max="11" width="8.88"/>
    <col customWidth="1" min="12" max="12" width="9.5"/>
    <col customWidth="1" min="13" max="13" width="7.5"/>
    <col customWidth="1" min="14" max="14" width="17.88"/>
    <col customWidth="1" min="15" max="15" width="22.25"/>
    <col customWidth="1" min="16" max="16" width="20.75"/>
    <col customWidth="1" min="17" max="17" width="12.0"/>
    <col customWidth="1" min="18" max="18" width="9.38"/>
    <col customWidth="1" min="19" max="19" width="28.88"/>
    <col customWidth="1" min="20" max="20" width="10.63"/>
    <col customWidth="1" min="21" max="21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18922</v>
      </c>
      <c r="Q1" s="10" t="s">
        <v>18923</v>
      </c>
      <c r="R1" s="1" t="s">
        <v>15</v>
      </c>
      <c r="S1" s="1" t="s">
        <v>16</v>
      </c>
      <c r="T1" s="1" t="s">
        <v>17</v>
      </c>
      <c r="U1" s="1" t="s">
        <v>18</v>
      </c>
    </row>
    <row r="2">
      <c r="A2" s="2">
        <v>42318.71487268519</v>
      </c>
      <c r="B2" s="3">
        <v>44.0</v>
      </c>
      <c r="C2" s="3" t="s">
        <v>19</v>
      </c>
      <c r="D2" s="3">
        <v>67.0</v>
      </c>
      <c r="E2" s="3" t="s">
        <v>271</v>
      </c>
      <c r="F2" s="3">
        <v>1.0</v>
      </c>
      <c r="G2" s="3">
        <v>9.0</v>
      </c>
      <c r="H2" s="3" t="s">
        <v>21</v>
      </c>
      <c r="I2" s="3" t="s">
        <v>22</v>
      </c>
      <c r="J2" s="3" t="s">
        <v>23</v>
      </c>
      <c r="K2" s="3" t="s">
        <v>272</v>
      </c>
      <c r="L2" s="3">
        <v>1.0</v>
      </c>
      <c r="M2" s="3" t="s">
        <v>30</v>
      </c>
      <c r="N2" s="3" t="s">
        <v>273</v>
      </c>
      <c r="O2" s="3" t="s">
        <v>163</v>
      </c>
      <c r="P2" s="4" t="str">
        <f>IFERROR(__xludf.DUMMYFUNCTION("join("" "",N2:O2)"),"BÉLIER Sandrine")</f>
        <v>BÉLIER Sandrine</v>
      </c>
      <c r="Q2" s="4"/>
      <c r="R2" s="4">
        <v>26909.0</v>
      </c>
      <c r="S2" s="3" t="s">
        <v>169</v>
      </c>
      <c r="U2" s="3" t="s">
        <v>34</v>
      </c>
    </row>
    <row r="3">
      <c r="A3" s="2">
        <v>42318.71487268519</v>
      </c>
      <c r="B3" s="3">
        <v>44.0</v>
      </c>
      <c r="C3" s="3" t="s">
        <v>19</v>
      </c>
      <c r="D3" s="3">
        <v>57.0</v>
      </c>
      <c r="E3" s="3" t="s">
        <v>211</v>
      </c>
      <c r="F3" s="3">
        <v>2.0</v>
      </c>
      <c r="G3" s="3">
        <v>4.0</v>
      </c>
      <c r="H3" s="3" t="s">
        <v>398</v>
      </c>
      <c r="I3" s="3" t="s">
        <v>399</v>
      </c>
      <c r="J3" s="3" t="s">
        <v>398</v>
      </c>
      <c r="K3" s="3" t="s">
        <v>272</v>
      </c>
      <c r="L3" s="3">
        <v>1.0</v>
      </c>
      <c r="M3" s="3" t="s">
        <v>25</v>
      </c>
      <c r="N3" s="3" t="s">
        <v>520</v>
      </c>
      <c r="O3" s="3" t="s">
        <v>69</v>
      </c>
      <c r="P3" s="4" t="str">
        <f>IFERROR(__xludf.DUMMYFUNCTION("join("" "",N3:O3)"),"PERON Patrick")</f>
        <v>PERON Patrick</v>
      </c>
      <c r="Q3" s="4"/>
      <c r="R3" s="4">
        <v>19946.0</v>
      </c>
      <c r="S3" s="3" t="s">
        <v>49</v>
      </c>
      <c r="U3" s="3" t="s">
        <v>34</v>
      </c>
    </row>
    <row r="4">
      <c r="A4" s="2">
        <v>42318.71487268519</v>
      </c>
      <c r="B4" s="3">
        <v>44.0</v>
      </c>
      <c r="C4" s="3" t="s">
        <v>19</v>
      </c>
      <c r="D4" s="3">
        <v>88.0</v>
      </c>
      <c r="E4" s="3" t="s">
        <v>373</v>
      </c>
      <c r="F4" s="3">
        <v>3.0</v>
      </c>
      <c r="G4" s="3">
        <v>2.0</v>
      </c>
      <c r="H4" s="3" t="s">
        <v>672</v>
      </c>
      <c r="I4" s="3" t="s">
        <v>673</v>
      </c>
      <c r="J4" s="3" t="s">
        <v>674</v>
      </c>
      <c r="K4" s="3" t="s">
        <v>272</v>
      </c>
      <c r="L4" s="3">
        <v>1.0</v>
      </c>
      <c r="M4" s="3" t="s">
        <v>25</v>
      </c>
      <c r="N4" s="3" t="s">
        <v>903</v>
      </c>
      <c r="O4" s="3" t="s">
        <v>359</v>
      </c>
      <c r="P4" s="4" t="str">
        <f>IFERROR(__xludf.DUMMYFUNCTION("join("" "",N4:O4)"),"JACOBELLI Laurent")</f>
        <v>JACOBELLI Laurent</v>
      </c>
      <c r="Q4" s="4"/>
      <c r="R4" s="4">
        <v>25489.0</v>
      </c>
      <c r="S4" s="3" t="s">
        <v>169</v>
      </c>
      <c r="U4" s="3" t="s">
        <v>34</v>
      </c>
    </row>
    <row r="5">
      <c r="A5" s="2">
        <v>42318.71487268519</v>
      </c>
      <c r="B5" s="3">
        <v>44.0</v>
      </c>
      <c r="C5" s="3" t="s">
        <v>19</v>
      </c>
      <c r="D5" s="3">
        <v>57.0</v>
      </c>
      <c r="E5" s="3" t="s">
        <v>211</v>
      </c>
      <c r="F5" s="3">
        <v>4.0</v>
      </c>
      <c r="G5" s="3">
        <v>7.0</v>
      </c>
      <c r="H5" s="3" t="s">
        <v>920</v>
      </c>
      <c r="I5" s="3" t="s">
        <v>921</v>
      </c>
      <c r="J5" s="3" t="s">
        <v>922</v>
      </c>
      <c r="K5" s="3" t="s">
        <v>272</v>
      </c>
      <c r="L5" s="3">
        <v>2.0</v>
      </c>
      <c r="M5" s="3" t="s">
        <v>25</v>
      </c>
      <c r="N5" s="3" t="s">
        <v>1031</v>
      </c>
      <c r="O5" s="3" t="s">
        <v>417</v>
      </c>
      <c r="P5" s="4" t="str">
        <f>IFERROR(__xludf.DUMMYFUNCTION("join("" "",N5:O5)"),"MASSERET Jean-Pierre")</f>
        <v>MASSERET Jean-Pierre</v>
      </c>
      <c r="Q5" s="4"/>
      <c r="R5" s="4">
        <v>16307.0</v>
      </c>
      <c r="S5" s="3" t="s">
        <v>105</v>
      </c>
      <c r="T5" s="3" t="s">
        <v>1032</v>
      </c>
      <c r="U5" s="3" t="s">
        <v>29</v>
      </c>
    </row>
    <row r="6">
      <c r="A6" s="2">
        <v>42318.71487268519</v>
      </c>
      <c r="B6" s="3">
        <v>44.0</v>
      </c>
      <c r="C6" s="3" t="s">
        <v>19</v>
      </c>
      <c r="D6" s="3">
        <v>57.0</v>
      </c>
      <c r="E6" s="3" t="s">
        <v>211</v>
      </c>
      <c r="F6" s="3">
        <v>5.0</v>
      </c>
      <c r="G6" s="3">
        <v>6.0</v>
      </c>
      <c r="H6" s="3" t="s">
        <v>1183</v>
      </c>
      <c r="I6" s="3" t="s">
        <v>1184</v>
      </c>
      <c r="J6" s="3" t="s">
        <v>1185</v>
      </c>
      <c r="K6" s="3" t="s">
        <v>272</v>
      </c>
      <c r="L6" s="3">
        <v>1.0</v>
      </c>
      <c r="M6" s="3" t="s">
        <v>25</v>
      </c>
      <c r="N6" s="3" t="s">
        <v>1281</v>
      </c>
      <c r="O6" s="3" t="s">
        <v>767</v>
      </c>
      <c r="P6" s="4" t="str">
        <f>IFERROR(__xludf.DUMMYFUNCTION("join("" "",N6:O6)"),"PHILIPPOT Florian")</f>
        <v>PHILIPPOT Florian</v>
      </c>
      <c r="Q6" s="4"/>
      <c r="R6" s="4">
        <v>29883.0</v>
      </c>
      <c r="S6" s="3" t="s">
        <v>776</v>
      </c>
      <c r="T6" s="3" t="s">
        <v>1125</v>
      </c>
      <c r="U6" s="3" t="s">
        <v>34</v>
      </c>
    </row>
    <row r="7">
      <c r="A7" s="2">
        <v>42318.71487268519</v>
      </c>
      <c r="B7" s="3">
        <v>44.0</v>
      </c>
      <c r="C7" s="3" t="s">
        <v>19</v>
      </c>
      <c r="D7" s="3">
        <v>88.0</v>
      </c>
      <c r="E7" s="3" t="s">
        <v>373</v>
      </c>
      <c r="F7" s="3">
        <v>6.0</v>
      </c>
      <c r="G7" s="3">
        <v>5.0</v>
      </c>
      <c r="H7" s="3" t="s">
        <v>1410</v>
      </c>
      <c r="I7" s="3" t="s">
        <v>1411</v>
      </c>
      <c r="J7" s="3" t="s">
        <v>1412</v>
      </c>
      <c r="K7" s="3" t="s">
        <v>272</v>
      </c>
      <c r="L7" s="3">
        <v>1.0</v>
      </c>
      <c r="M7" s="3" t="s">
        <v>25</v>
      </c>
      <c r="N7" s="3" t="s">
        <v>1604</v>
      </c>
      <c r="O7" s="3" t="s">
        <v>613</v>
      </c>
      <c r="P7" s="4" t="str">
        <f>IFERROR(__xludf.DUMMYFUNCTION("join("" "",N7:O7)"),"WENTZEL David")</f>
        <v>WENTZEL David</v>
      </c>
      <c r="Q7" s="4"/>
      <c r="R7" s="4">
        <v>31128.0</v>
      </c>
      <c r="S7" s="3" t="s">
        <v>1605</v>
      </c>
      <c r="U7" s="3" t="s">
        <v>34</v>
      </c>
    </row>
    <row r="8">
      <c r="A8" s="2">
        <v>42318.71487268519</v>
      </c>
      <c r="B8" s="3">
        <v>44.0</v>
      </c>
      <c r="C8" s="3" t="s">
        <v>19</v>
      </c>
      <c r="D8" s="3">
        <v>68.0</v>
      </c>
      <c r="E8" s="3" t="s">
        <v>330</v>
      </c>
      <c r="F8" s="3">
        <v>7.0</v>
      </c>
      <c r="G8" s="3">
        <v>3.0</v>
      </c>
      <c r="H8" s="3" t="s">
        <v>1615</v>
      </c>
      <c r="I8" s="3" t="s">
        <v>1616</v>
      </c>
      <c r="J8" s="3" t="s">
        <v>1617</v>
      </c>
      <c r="K8" s="3" t="s">
        <v>272</v>
      </c>
      <c r="L8" s="3">
        <v>2.0</v>
      </c>
      <c r="M8" s="3" t="s">
        <v>25</v>
      </c>
      <c r="N8" s="3" t="s">
        <v>1767</v>
      </c>
      <c r="O8" s="3" t="s">
        <v>384</v>
      </c>
      <c r="P8" s="4" t="str">
        <f>IFERROR(__xludf.DUMMYFUNCTION("join("" "",N8:O8)"),"WOSTYN Julien")</f>
        <v>WOSTYN Julien</v>
      </c>
      <c r="Q8" s="4"/>
      <c r="R8" s="4">
        <v>28847.0</v>
      </c>
      <c r="S8" s="3" t="s">
        <v>372</v>
      </c>
      <c r="U8" s="3" t="s">
        <v>34</v>
      </c>
    </row>
    <row r="9">
      <c r="A9" s="2">
        <v>42318.71487268519</v>
      </c>
      <c r="B9" s="3">
        <v>44.0</v>
      </c>
      <c r="C9" s="3" t="s">
        <v>19</v>
      </c>
      <c r="D9" s="3">
        <v>68.0</v>
      </c>
      <c r="E9" s="3" t="s">
        <v>330</v>
      </c>
      <c r="F9" s="3">
        <v>8.0</v>
      </c>
      <c r="G9" s="3">
        <v>10.0</v>
      </c>
      <c r="H9" s="3" t="s">
        <v>1806</v>
      </c>
      <c r="I9" s="3" t="s">
        <v>1807</v>
      </c>
      <c r="J9" s="3" t="s">
        <v>1808</v>
      </c>
      <c r="K9" s="3" t="s">
        <v>272</v>
      </c>
      <c r="L9" s="3">
        <v>2.0</v>
      </c>
      <c r="M9" s="3" t="s">
        <v>25</v>
      </c>
      <c r="N9" s="3" t="s">
        <v>1975</v>
      </c>
      <c r="O9" s="3" t="s">
        <v>349</v>
      </c>
      <c r="P9" s="4" t="str">
        <f>IFERROR(__xludf.DUMMYFUNCTION("join("" "",N9:O9)"),"TROUILLET Jean-Georges")</f>
        <v>TROUILLET Jean-Georges</v>
      </c>
      <c r="Q9" s="4"/>
      <c r="R9" s="4">
        <v>28456.0</v>
      </c>
      <c r="S9" s="3" t="s">
        <v>55</v>
      </c>
      <c r="U9" s="3" t="s">
        <v>34</v>
      </c>
    </row>
    <row r="10">
      <c r="A10" s="2">
        <v>42318.71487268519</v>
      </c>
      <c r="B10" s="3">
        <v>44.0</v>
      </c>
      <c r="C10" s="3" t="s">
        <v>19</v>
      </c>
      <c r="D10" s="3">
        <v>67.0</v>
      </c>
      <c r="E10" s="3" t="s">
        <v>271</v>
      </c>
      <c r="F10" s="3">
        <v>9.0</v>
      </c>
      <c r="G10" s="3">
        <v>8.0</v>
      </c>
      <c r="H10" s="3" t="s">
        <v>2013</v>
      </c>
      <c r="I10" s="3" t="s">
        <v>2014</v>
      </c>
      <c r="J10" s="3" t="s">
        <v>2015</v>
      </c>
      <c r="K10" s="3" t="s">
        <v>272</v>
      </c>
      <c r="L10" s="3">
        <v>1.0</v>
      </c>
      <c r="M10" s="3" t="s">
        <v>25</v>
      </c>
      <c r="N10" s="3" t="s">
        <v>2133</v>
      </c>
      <c r="O10" s="3" t="s">
        <v>218</v>
      </c>
      <c r="P10" s="4" t="str">
        <f>IFERROR(__xludf.DUMMYFUNCTION("join("" "",N10:O10)"),"RICHERT Philippe")</f>
        <v>RICHERT Philippe</v>
      </c>
      <c r="Q10" s="4"/>
      <c r="R10" s="4">
        <v>19501.0</v>
      </c>
      <c r="S10" s="3" t="s">
        <v>418</v>
      </c>
      <c r="T10" s="3" t="s">
        <v>2134</v>
      </c>
      <c r="U10" s="3" t="s">
        <v>29</v>
      </c>
    </row>
    <row r="11">
      <c r="A11" s="2">
        <v>42318.71487268519</v>
      </c>
      <c r="B11" s="3">
        <v>75.0</v>
      </c>
      <c r="C11" s="3" t="s">
        <v>2209</v>
      </c>
      <c r="D11" s="3">
        <v>33.0</v>
      </c>
      <c r="E11" s="3" t="s">
        <v>2290</v>
      </c>
      <c r="F11" s="3">
        <v>1.0</v>
      </c>
      <c r="G11" s="3">
        <v>10.0</v>
      </c>
      <c r="H11" s="3" t="s">
        <v>2211</v>
      </c>
      <c r="I11" s="3" t="s">
        <v>2212</v>
      </c>
      <c r="J11" s="3" t="s">
        <v>2213</v>
      </c>
      <c r="K11" s="3" t="s">
        <v>272</v>
      </c>
      <c r="L11" s="3">
        <v>11.0</v>
      </c>
      <c r="M11" s="3" t="s">
        <v>25</v>
      </c>
      <c r="N11" s="3" t="s">
        <v>2303</v>
      </c>
      <c r="O11" s="3" t="s">
        <v>477</v>
      </c>
      <c r="P11" s="4" t="str">
        <f>IFERROR(__xludf.DUMMYFUNCTION("join("" "",N11:O11)"),"PEREIRA Nicolas")</f>
        <v>PEREIRA Nicolas</v>
      </c>
      <c r="Q11" s="4"/>
      <c r="R11" s="4">
        <v>33409.0</v>
      </c>
      <c r="S11" s="3" t="s">
        <v>110</v>
      </c>
      <c r="U11" s="3" t="s">
        <v>34</v>
      </c>
    </row>
    <row r="12">
      <c r="A12" s="2">
        <v>42318.71487268519</v>
      </c>
      <c r="B12" s="3">
        <v>75.0</v>
      </c>
      <c r="C12" s="3" t="s">
        <v>2209</v>
      </c>
      <c r="D12" s="3">
        <v>33.0</v>
      </c>
      <c r="E12" s="3" t="s">
        <v>2290</v>
      </c>
      <c r="F12" s="3">
        <v>2.0</v>
      </c>
      <c r="G12" s="3">
        <v>5.0</v>
      </c>
      <c r="H12" s="3" t="s">
        <v>2445</v>
      </c>
      <c r="I12" s="3" t="s">
        <v>2446</v>
      </c>
      <c r="J12" s="3" t="s">
        <v>922</v>
      </c>
      <c r="K12" s="3" t="s">
        <v>272</v>
      </c>
      <c r="L12" s="3">
        <v>1.0</v>
      </c>
      <c r="M12" s="3" t="s">
        <v>25</v>
      </c>
      <c r="N12" s="3" t="s">
        <v>2519</v>
      </c>
      <c r="O12" s="3" t="s">
        <v>91</v>
      </c>
      <c r="P12" s="4" t="str">
        <f>IFERROR(__xludf.DUMMYFUNCTION("join("" "",N12:O12)"),"ROUSSET Alain")</f>
        <v>ROUSSET Alain</v>
      </c>
      <c r="Q12" s="4"/>
      <c r="R12" s="4">
        <v>18675.0</v>
      </c>
      <c r="S12" s="3" t="s">
        <v>153</v>
      </c>
      <c r="T12" s="3" t="s">
        <v>2520</v>
      </c>
      <c r="U12" s="3" t="s">
        <v>29</v>
      </c>
    </row>
    <row r="13">
      <c r="A13" s="2">
        <v>42318.71487268519</v>
      </c>
      <c r="B13" s="3">
        <v>75.0</v>
      </c>
      <c r="C13" s="3" t="s">
        <v>2209</v>
      </c>
      <c r="D13" s="3">
        <v>33.0</v>
      </c>
      <c r="E13" s="3" t="s">
        <v>2290</v>
      </c>
      <c r="F13" s="3">
        <v>3.0</v>
      </c>
      <c r="G13" s="3">
        <v>7.0</v>
      </c>
      <c r="H13" s="3" t="s">
        <v>2669</v>
      </c>
      <c r="I13" s="3" t="s">
        <v>2670</v>
      </c>
      <c r="J13" s="3" t="s">
        <v>2015</v>
      </c>
      <c r="K13" s="3" t="s">
        <v>272</v>
      </c>
      <c r="L13" s="3">
        <v>1.0</v>
      </c>
      <c r="M13" s="3" t="s">
        <v>30</v>
      </c>
      <c r="N13" s="3" t="s">
        <v>2733</v>
      </c>
      <c r="O13" s="3" t="s">
        <v>697</v>
      </c>
      <c r="P13" s="4" t="str">
        <f>IFERROR(__xludf.DUMMYFUNCTION("join("" "",N13:O13)"),"CALMELS Virginie")</f>
        <v>CALMELS Virginie</v>
      </c>
      <c r="Q13" s="4"/>
      <c r="R13" s="4">
        <v>25975.0</v>
      </c>
      <c r="S13" s="3" t="s">
        <v>1454</v>
      </c>
      <c r="U13" s="3" t="s">
        <v>34</v>
      </c>
    </row>
    <row r="14">
      <c r="A14" s="2">
        <v>42318.71488425926</v>
      </c>
      <c r="B14" s="3">
        <v>75.0</v>
      </c>
      <c r="C14" s="3" t="s">
        <v>2209</v>
      </c>
      <c r="D14" s="3">
        <v>64.0</v>
      </c>
      <c r="E14" s="3" t="s">
        <v>2369</v>
      </c>
      <c r="F14" s="3">
        <v>4.0</v>
      </c>
      <c r="G14" s="3">
        <v>9.0</v>
      </c>
      <c r="H14" s="3" t="s">
        <v>2871</v>
      </c>
      <c r="I14" s="3" t="s">
        <v>2871</v>
      </c>
      <c r="J14" s="3" t="s">
        <v>398</v>
      </c>
      <c r="K14" s="3" t="s">
        <v>272</v>
      </c>
      <c r="L14" s="3">
        <v>2.0</v>
      </c>
      <c r="M14" s="3" t="s">
        <v>25</v>
      </c>
      <c r="N14" s="3" t="s">
        <v>3018</v>
      </c>
      <c r="O14" s="3" t="s">
        <v>251</v>
      </c>
      <c r="P14" s="4" t="str">
        <f>IFERROR(__xludf.DUMMYFUNCTION("join("" "",N14:O14)"),"DARTIGOLLES Olivier")</f>
        <v>DARTIGOLLES Olivier</v>
      </c>
      <c r="Q14" s="4"/>
      <c r="R14" s="4">
        <v>25807.0</v>
      </c>
      <c r="S14" s="3" t="s">
        <v>418</v>
      </c>
      <c r="U14" s="3" t="s">
        <v>34</v>
      </c>
    </row>
    <row r="15">
      <c r="A15" s="2">
        <v>42318.71488425926</v>
      </c>
      <c r="B15" s="3">
        <v>75.0</v>
      </c>
      <c r="C15" s="3" t="s">
        <v>2209</v>
      </c>
      <c r="D15" s="3">
        <v>33.0</v>
      </c>
      <c r="E15" s="3" t="s">
        <v>2290</v>
      </c>
      <c r="F15" s="3">
        <v>5.0</v>
      </c>
      <c r="G15" s="3">
        <v>6.0</v>
      </c>
      <c r="H15" s="3" t="s">
        <v>3079</v>
      </c>
      <c r="I15" s="3" t="s">
        <v>3080</v>
      </c>
      <c r="J15" s="3" t="s">
        <v>1412</v>
      </c>
      <c r="K15" s="3" t="s">
        <v>272</v>
      </c>
      <c r="L15" s="3">
        <v>19.0</v>
      </c>
      <c r="M15" s="3" t="s">
        <v>25</v>
      </c>
      <c r="N15" s="3" t="s">
        <v>3158</v>
      </c>
      <c r="O15" s="3" t="s">
        <v>2453</v>
      </c>
      <c r="P15" s="4" t="str">
        <f>IFERROR(__xludf.DUMMYFUNCTION("join("" "",N15:O15)"),"DOUET William")</f>
        <v>DOUET William</v>
      </c>
      <c r="Q15" s="4"/>
      <c r="R15" s="4">
        <v>33754.0</v>
      </c>
      <c r="S15" s="3" t="s">
        <v>191</v>
      </c>
      <c r="U15" s="3" t="s">
        <v>34</v>
      </c>
    </row>
    <row r="16">
      <c r="A16" s="2">
        <v>42318.71488425926</v>
      </c>
      <c r="B16" s="3">
        <v>75.0</v>
      </c>
      <c r="C16" s="3" t="s">
        <v>2209</v>
      </c>
      <c r="D16" s="3">
        <v>64.0</v>
      </c>
      <c r="E16" s="3" t="s">
        <v>2369</v>
      </c>
      <c r="F16" s="3">
        <v>6.0</v>
      </c>
      <c r="G16" s="3">
        <v>11.0</v>
      </c>
      <c r="H16" s="3" t="s">
        <v>3264</v>
      </c>
      <c r="I16" s="3" t="s">
        <v>3264</v>
      </c>
      <c r="J16" s="3" t="s">
        <v>2213</v>
      </c>
      <c r="K16" s="3" t="s">
        <v>272</v>
      </c>
      <c r="L16" s="3">
        <v>3.0</v>
      </c>
      <c r="M16" s="3" t="s">
        <v>25</v>
      </c>
      <c r="N16" s="3" t="s">
        <v>3406</v>
      </c>
      <c r="O16" s="3" t="s">
        <v>628</v>
      </c>
      <c r="P16" s="4" t="str">
        <f>IFERROR(__xludf.DUMMYFUNCTION("join("" "",N16:O16)"),"BOUSSION Joseph")</f>
        <v>BOUSSION Joseph</v>
      </c>
      <c r="Q16" s="4"/>
      <c r="R16" s="4">
        <v>31058.0</v>
      </c>
      <c r="S16" s="3" t="s">
        <v>40</v>
      </c>
      <c r="U16" s="3" t="s">
        <v>34</v>
      </c>
    </row>
    <row r="17">
      <c r="A17" s="2">
        <v>42318.71488425926</v>
      </c>
      <c r="B17" s="3">
        <v>75.0</v>
      </c>
      <c r="C17" s="3" t="s">
        <v>2209</v>
      </c>
      <c r="D17" s="3">
        <v>16.0</v>
      </c>
      <c r="E17" s="3" t="s">
        <v>2210</v>
      </c>
      <c r="F17" s="3">
        <v>7.0</v>
      </c>
      <c r="G17" s="3">
        <v>8.0</v>
      </c>
      <c r="H17" s="3" t="s">
        <v>3462</v>
      </c>
      <c r="I17" s="3" t="s">
        <v>3463</v>
      </c>
      <c r="J17" s="3" t="s">
        <v>3464</v>
      </c>
      <c r="K17" s="3" t="s">
        <v>272</v>
      </c>
      <c r="L17" s="3">
        <v>1.0</v>
      </c>
      <c r="M17" s="3" t="s">
        <v>30</v>
      </c>
      <c r="N17" s="3" t="s">
        <v>3465</v>
      </c>
      <c r="O17" s="3" t="s">
        <v>307</v>
      </c>
      <c r="P17" s="4" t="str">
        <f>IFERROR(__xludf.DUMMYFUNCTION("join("" "",N17:O17)"),"COUTANT Françoise")</f>
        <v>COUTANT Françoise</v>
      </c>
      <c r="Q17" s="4"/>
      <c r="R17" s="4">
        <v>24262.0</v>
      </c>
      <c r="S17" s="3" t="s">
        <v>37</v>
      </c>
      <c r="U17" s="3" t="s">
        <v>29</v>
      </c>
    </row>
    <row r="18">
      <c r="A18" s="2">
        <v>42318.71488425926</v>
      </c>
      <c r="B18" s="3">
        <v>75.0</v>
      </c>
      <c r="C18" s="3" t="s">
        <v>2209</v>
      </c>
      <c r="D18" s="3">
        <v>33.0</v>
      </c>
      <c r="E18" s="3" t="s">
        <v>2290</v>
      </c>
      <c r="F18" s="3">
        <v>8.0</v>
      </c>
      <c r="G18" s="3">
        <v>3.0</v>
      </c>
      <c r="H18" s="3" t="s">
        <v>3676</v>
      </c>
      <c r="I18" s="3" t="s">
        <v>1184</v>
      </c>
      <c r="J18" s="3" t="s">
        <v>1185</v>
      </c>
      <c r="K18" s="3" t="s">
        <v>272</v>
      </c>
      <c r="L18" s="3">
        <v>1.0</v>
      </c>
      <c r="M18" s="3" t="s">
        <v>25</v>
      </c>
      <c r="N18" s="3" t="s">
        <v>3739</v>
      </c>
      <c r="O18" s="3" t="s">
        <v>275</v>
      </c>
      <c r="P18" s="4" t="str">
        <f>IFERROR(__xludf.DUMMYFUNCTION("join("" "",N18:O18)"),"COLOMBIER Jacques")</f>
        <v>COLOMBIER Jacques</v>
      </c>
      <c r="Q18" s="4"/>
      <c r="R18" s="4">
        <v>19041.0</v>
      </c>
      <c r="S18" s="3" t="s">
        <v>117</v>
      </c>
      <c r="U18" s="3" t="s">
        <v>34</v>
      </c>
    </row>
    <row r="19">
      <c r="A19" s="2">
        <v>42318.71488425926</v>
      </c>
      <c r="B19" s="3">
        <v>75.0</v>
      </c>
      <c r="C19" s="3" t="s">
        <v>2209</v>
      </c>
      <c r="D19" s="3">
        <v>47.0</v>
      </c>
      <c r="E19" s="3" t="s">
        <v>2356</v>
      </c>
      <c r="F19" s="3">
        <v>9.0</v>
      </c>
      <c r="G19" s="3">
        <v>4.0</v>
      </c>
      <c r="H19" s="3" t="s">
        <v>672</v>
      </c>
      <c r="I19" s="3" t="s">
        <v>3871</v>
      </c>
      <c r="J19" s="3" t="s">
        <v>674</v>
      </c>
      <c r="K19" s="3" t="s">
        <v>272</v>
      </c>
      <c r="L19" s="3">
        <v>1.0</v>
      </c>
      <c r="M19" s="3" t="s">
        <v>25</v>
      </c>
      <c r="N19" s="3" t="s">
        <v>3991</v>
      </c>
      <c r="O19" s="3" t="s">
        <v>3610</v>
      </c>
      <c r="P19" s="4" t="str">
        <f>IFERROR(__xludf.DUMMYFUNCTION("join("" "",N19:O19)"),"SETZE Yvon")</f>
        <v>SETZE Yvon</v>
      </c>
      <c r="Q19" s="4"/>
      <c r="R19" s="4">
        <v>19116.0</v>
      </c>
      <c r="S19" s="3" t="s">
        <v>96</v>
      </c>
      <c r="U19" s="3" t="s">
        <v>34</v>
      </c>
    </row>
    <row r="20">
      <c r="A20" s="2">
        <v>42318.71488425926</v>
      </c>
      <c r="B20" s="3">
        <v>75.0</v>
      </c>
      <c r="C20" s="3" t="s">
        <v>2209</v>
      </c>
      <c r="D20" s="3">
        <v>33.0</v>
      </c>
      <c r="E20" s="3" t="s">
        <v>2290</v>
      </c>
      <c r="F20" s="3">
        <v>10.0</v>
      </c>
      <c r="G20" s="3">
        <v>2.0</v>
      </c>
      <c r="H20" s="3" t="s">
        <v>1615</v>
      </c>
      <c r="I20" s="3" t="s">
        <v>4065</v>
      </c>
      <c r="J20" s="3" t="s">
        <v>1617</v>
      </c>
      <c r="K20" s="3" t="s">
        <v>272</v>
      </c>
      <c r="L20" s="3">
        <v>2.0</v>
      </c>
      <c r="M20" s="3" t="s">
        <v>25</v>
      </c>
      <c r="N20" s="3" t="s">
        <v>4125</v>
      </c>
      <c r="O20" s="3" t="s">
        <v>36</v>
      </c>
      <c r="P20" s="4" t="str">
        <f>IFERROR(__xludf.DUMMYFUNCTION("join("" "",N20:O20)"),"PERCHET Guillaume")</f>
        <v>PERCHET Guillaume</v>
      </c>
      <c r="Q20" s="4"/>
      <c r="R20" s="4">
        <v>25877.0</v>
      </c>
      <c r="S20" s="3" t="s">
        <v>110</v>
      </c>
      <c r="U20" s="3" t="s">
        <v>34</v>
      </c>
    </row>
    <row r="21">
      <c r="A21" s="2">
        <v>42318.71488425926</v>
      </c>
      <c r="B21" s="3">
        <v>84.0</v>
      </c>
      <c r="C21" s="3" t="s">
        <v>4244</v>
      </c>
      <c r="D21" s="3">
        <v>26.0</v>
      </c>
      <c r="E21" s="3" t="s">
        <v>4294</v>
      </c>
      <c r="F21" s="3">
        <v>1.0</v>
      </c>
      <c r="G21" s="3">
        <v>3.0</v>
      </c>
      <c r="H21" s="3" t="s">
        <v>4246</v>
      </c>
      <c r="I21" s="3" t="s">
        <v>4247</v>
      </c>
      <c r="J21" s="3" t="s">
        <v>1412</v>
      </c>
      <c r="K21" s="3" t="s">
        <v>272</v>
      </c>
      <c r="L21" s="3">
        <v>1.0</v>
      </c>
      <c r="M21" s="3" t="s">
        <v>25</v>
      </c>
      <c r="N21" s="3" t="s">
        <v>4295</v>
      </c>
      <c r="O21" s="3" t="s">
        <v>91</v>
      </c>
      <c r="P21" s="4" t="str">
        <f>IFERROR(__xludf.DUMMYFUNCTION("join("" "",N21:O21)"),"FÉDÈLE Alain")</f>
        <v>FÉDÈLE Alain</v>
      </c>
      <c r="Q21" s="4"/>
      <c r="R21" s="4">
        <v>23420.0</v>
      </c>
      <c r="S21" s="3" t="s">
        <v>28</v>
      </c>
      <c r="U21" s="3" t="s">
        <v>34</v>
      </c>
    </row>
    <row r="22">
      <c r="A22" s="2">
        <v>42318.71488425926</v>
      </c>
      <c r="B22" s="3">
        <v>84.0</v>
      </c>
      <c r="C22" s="3" t="s">
        <v>4244</v>
      </c>
      <c r="D22" s="3" t="s">
        <v>4401</v>
      </c>
      <c r="E22" s="3" t="s">
        <v>4402</v>
      </c>
      <c r="F22" s="3">
        <v>2.0</v>
      </c>
      <c r="G22" s="3">
        <v>10.0</v>
      </c>
      <c r="H22" s="3" t="s">
        <v>4474</v>
      </c>
      <c r="I22" s="3" t="s">
        <v>4474</v>
      </c>
      <c r="J22" s="3" t="s">
        <v>4475</v>
      </c>
      <c r="K22" s="3" t="s">
        <v>272</v>
      </c>
      <c r="L22" s="3">
        <v>1.0</v>
      </c>
      <c r="M22" s="3" t="s">
        <v>25</v>
      </c>
      <c r="N22" s="3" t="s">
        <v>4567</v>
      </c>
      <c r="O22" s="3" t="s">
        <v>371</v>
      </c>
      <c r="P22" s="4" t="str">
        <f>IFERROR(__xludf.DUMMYFUNCTION("join("" "",N22:O22)"),"LAFOND Eric")</f>
        <v>LAFOND Eric</v>
      </c>
      <c r="Q22" s="4"/>
      <c r="R22" s="4">
        <v>26541.0</v>
      </c>
      <c r="S22" s="3" t="s">
        <v>110</v>
      </c>
      <c r="U22" s="3" t="s">
        <v>34</v>
      </c>
    </row>
    <row r="23">
      <c r="A23" s="2">
        <v>42318.71488425926</v>
      </c>
      <c r="B23" s="3">
        <v>84.0</v>
      </c>
      <c r="C23" s="3" t="s">
        <v>4244</v>
      </c>
      <c r="D23" s="3" t="s">
        <v>4401</v>
      </c>
      <c r="E23" s="3" t="s">
        <v>4402</v>
      </c>
      <c r="F23" s="3">
        <v>3.0</v>
      </c>
      <c r="G23" s="3">
        <v>7.0</v>
      </c>
      <c r="H23" s="3" t="s">
        <v>4688</v>
      </c>
      <c r="I23" s="3" t="s">
        <v>4689</v>
      </c>
      <c r="J23" s="3" t="s">
        <v>1185</v>
      </c>
      <c r="K23" s="3" t="s">
        <v>272</v>
      </c>
      <c r="L23" s="3">
        <v>1.0</v>
      </c>
      <c r="M23" s="3" t="s">
        <v>25</v>
      </c>
      <c r="N23" s="3" t="s">
        <v>4821</v>
      </c>
      <c r="O23" s="3" t="s">
        <v>27</v>
      </c>
      <c r="P23" s="4" t="str">
        <f>IFERROR(__xludf.DUMMYFUNCTION("join("" "",N23:O23)"),"BOUDOT Christophe")</f>
        <v>BOUDOT Christophe</v>
      </c>
      <c r="Q23" s="4"/>
      <c r="R23" s="4">
        <v>25422.0</v>
      </c>
      <c r="S23" s="3" t="s">
        <v>169</v>
      </c>
      <c r="U23" s="3" t="s">
        <v>29</v>
      </c>
    </row>
    <row r="24">
      <c r="A24" s="2">
        <v>42318.71488425926</v>
      </c>
      <c r="B24" s="3">
        <v>84.0</v>
      </c>
      <c r="C24" s="3" t="s">
        <v>4244</v>
      </c>
      <c r="D24" s="3">
        <v>42.0</v>
      </c>
      <c r="E24" s="3" t="s">
        <v>4341</v>
      </c>
      <c r="F24" s="3">
        <v>4.0</v>
      </c>
      <c r="G24" s="3">
        <v>8.0</v>
      </c>
      <c r="H24" s="3" t="s">
        <v>4888</v>
      </c>
      <c r="I24" s="3" t="s">
        <v>4889</v>
      </c>
      <c r="J24" s="3" t="s">
        <v>4890</v>
      </c>
      <c r="K24" s="3" t="s">
        <v>272</v>
      </c>
      <c r="L24" s="3">
        <v>1.0</v>
      </c>
      <c r="M24" s="3" t="s">
        <v>30</v>
      </c>
      <c r="N24" s="3" t="s">
        <v>4978</v>
      </c>
      <c r="O24" s="3" t="s">
        <v>67</v>
      </c>
      <c r="P24" s="4" t="str">
        <f>IFERROR(__xludf.DUMMYFUNCTION("join("" "",N24:O24)"),"CUKIERMAN Cécile")</f>
        <v>CUKIERMAN Cécile</v>
      </c>
      <c r="Q24" s="4"/>
      <c r="R24" s="4">
        <v>27876.0</v>
      </c>
      <c r="S24" s="3" t="s">
        <v>37</v>
      </c>
      <c r="T24" s="3" t="s">
        <v>1134</v>
      </c>
      <c r="U24" s="3" t="s">
        <v>29</v>
      </c>
    </row>
    <row r="25">
      <c r="A25" s="2">
        <v>42318.71488425926</v>
      </c>
      <c r="B25" s="3">
        <v>84.0</v>
      </c>
      <c r="C25" s="3" t="s">
        <v>4244</v>
      </c>
      <c r="D25" s="3">
        <v>38.0</v>
      </c>
      <c r="E25" s="3" t="s">
        <v>4310</v>
      </c>
      <c r="F25" s="3">
        <v>5.0</v>
      </c>
      <c r="G25" s="3">
        <v>2.0</v>
      </c>
      <c r="H25" s="3" t="s">
        <v>5107</v>
      </c>
      <c r="I25" s="3" t="s">
        <v>1616</v>
      </c>
      <c r="J25" s="3" t="s">
        <v>1617</v>
      </c>
      <c r="K25" s="3" t="s">
        <v>272</v>
      </c>
      <c r="L25" s="3">
        <v>1.0</v>
      </c>
      <c r="M25" s="3" t="s">
        <v>30</v>
      </c>
      <c r="N25" s="3" t="s">
        <v>5136</v>
      </c>
      <c r="O25" s="3" t="s">
        <v>235</v>
      </c>
      <c r="P25" s="4" t="str">
        <f>IFERROR(__xludf.DUMMYFUNCTION("join("" "",N25:O25)"),"GOMEZ Chantal")</f>
        <v>GOMEZ Chantal</v>
      </c>
      <c r="Q25" s="4"/>
      <c r="R25" s="4">
        <v>20563.0</v>
      </c>
      <c r="S25" s="3" t="s">
        <v>75</v>
      </c>
      <c r="U25" s="3" t="s">
        <v>34</v>
      </c>
    </row>
    <row r="26">
      <c r="A26" s="2">
        <v>42318.71488425926</v>
      </c>
      <c r="B26" s="3">
        <v>84.0</v>
      </c>
      <c r="C26" s="3" t="s">
        <v>4244</v>
      </c>
      <c r="D26" s="3">
        <v>43.0</v>
      </c>
      <c r="E26" s="3" t="s">
        <v>4363</v>
      </c>
      <c r="F26" s="3">
        <v>6.0</v>
      </c>
      <c r="G26" s="3">
        <v>9.0</v>
      </c>
      <c r="H26" s="3" t="s">
        <v>5303</v>
      </c>
      <c r="I26" s="3" t="s">
        <v>5304</v>
      </c>
      <c r="J26" s="3" t="s">
        <v>2015</v>
      </c>
      <c r="K26" s="3" t="s">
        <v>272</v>
      </c>
      <c r="L26" s="3">
        <v>1.0</v>
      </c>
      <c r="M26" s="3" t="s">
        <v>25</v>
      </c>
      <c r="N26" s="3" t="s">
        <v>5410</v>
      </c>
      <c r="O26" s="3" t="s">
        <v>359</v>
      </c>
      <c r="P26" s="4" t="str">
        <f>IFERROR(__xludf.DUMMYFUNCTION("join("" "",N26:O26)"),"WAUQUIEZ Laurent")</f>
        <v>WAUQUIEZ Laurent</v>
      </c>
      <c r="Q26" s="4"/>
      <c r="R26" s="4">
        <v>27496.0</v>
      </c>
      <c r="S26" s="3" t="s">
        <v>153</v>
      </c>
      <c r="T26" s="3" t="s">
        <v>1030</v>
      </c>
      <c r="U26" s="3" t="s">
        <v>34</v>
      </c>
    </row>
    <row r="27">
      <c r="A27" s="2">
        <v>42318.71488425926</v>
      </c>
      <c r="B27" s="3">
        <v>84.0</v>
      </c>
      <c r="C27" s="3" t="s">
        <v>4244</v>
      </c>
      <c r="D27" s="3" t="s">
        <v>4387</v>
      </c>
      <c r="E27" s="3" t="s">
        <v>4388</v>
      </c>
      <c r="F27" s="3">
        <v>8.0</v>
      </c>
      <c r="G27" s="3">
        <v>5.0</v>
      </c>
      <c r="H27" s="3" t="s">
        <v>5510</v>
      </c>
      <c r="I27" s="3" t="s">
        <v>5511</v>
      </c>
      <c r="J27" s="3" t="s">
        <v>23</v>
      </c>
      <c r="K27" s="3" t="s">
        <v>272</v>
      </c>
      <c r="L27" s="3">
        <v>1.0</v>
      </c>
      <c r="M27" s="3" t="s">
        <v>25</v>
      </c>
      <c r="N27" s="3" t="s">
        <v>5650</v>
      </c>
      <c r="O27" s="3" t="s">
        <v>4448</v>
      </c>
      <c r="P27" s="4" t="str">
        <f>IFERROR(__xludf.DUMMYFUNCTION("join("" "",N27:O27)"),"KOHLHAAS Jean-Charles")</f>
        <v>KOHLHAAS Jean-Charles</v>
      </c>
      <c r="Q27" s="4"/>
      <c r="R27" s="4">
        <v>23649.0</v>
      </c>
      <c r="S27" s="3" t="s">
        <v>228</v>
      </c>
      <c r="U27" s="3" t="s">
        <v>29</v>
      </c>
    </row>
    <row r="28">
      <c r="A28" s="2">
        <v>42318.71488425926</v>
      </c>
      <c r="B28" s="3">
        <v>84.0</v>
      </c>
      <c r="C28" s="3" t="s">
        <v>4244</v>
      </c>
      <c r="D28" s="3" t="s">
        <v>4387</v>
      </c>
      <c r="E28" s="3" t="s">
        <v>4388</v>
      </c>
      <c r="F28" s="3">
        <v>9.0</v>
      </c>
      <c r="G28" s="3">
        <v>4.0</v>
      </c>
      <c r="H28" s="3" t="s">
        <v>5728</v>
      </c>
      <c r="I28" s="3" t="s">
        <v>673</v>
      </c>
      <c r="J28" s="3" t="s">
        <v>674</v>
      </c>
      <c r="K28" s="3" t="s">
        <v>272</v>
      </c>
      <c r="L28" s="3">
        <v>1.0</v>
      </c>
      <c r="M28" s="3" t="s">
        <v>25</v>
      </c>
      <c r="N28" s="3" t="s">
        <v>5846</v>
      </c>
      <c r="O28" s="3" t="s">
        <v>5847</v>
      </c>
      <c r="P28" s="4" t="str">
        <f>IFERROR(__xludf.DUMMYFUNCTION("join("" "",N28:O28)"),"RAMBAUD Gerbert")</f>
        <v>RAMBAUD Gerbert</v>
      </c>
      <c r="Q28" s="4"/>
      <c r="R28" s="4">
        <v>23304.0</v>
      </c>
      <c r="S28" s="3" t="s">
        <v>1955</v>
      </c>
      <c r="U28" s="3" t="s">
        <v>34</v>
      </c>
    </row>
    <row r="29">
      <c r="A29" s="2">
        <v>42318.71488425926</v>
      </c>
      <c r="B29" s="3">
        <v>84.0</v>
      </c>
      <c r="C29" s="3" t="s">
        <v>4244</v>
      </c>
      <c r="D29" s="3" t="s">
        <v>4401</v>
      </c>
      <c r="E29" s="3" t="s">
        <v>4402</v>
      </c>
      <c r="F29" s="3">
        <v>10.0</v>
      </c>
      <c r="G29" s="3">
        <v>6.0</v>
      </c>
      <c r="H29" s="3" t="s">
        <v>5915</v>
      </c>
      <c r="I29" s="3" t="s">
        <v>5915</v>
      </c>
      <c r="J29" s="3" t="s">
        <v>922</v>
      </c>
      <c r="K29" s="3" t="s">
        <v>272</v>
      </c>
      <c r="L29" s="3">
        <v>1.0</v>
      </c>
      <c r="M29" s="3" t="s">
        <v>25</v>
      </c>
      <c r="N29" s="3" t="s">
        <v>6068</v>
      </c>
      <c r="O29" s="3" t="s">
        <v>784</v>
      </c>
      <c r="P29" s="4" t="str">
        <f>IFERROR(__xludf.DUMMYFUNCTION("join("" "",N29:O29)"),"QUEYRANNE Jean-Jack")</f>
        <v>QUEYRANNE Jean-Jack</v>
      </c>
      <c r="Q29" s="4"/>
      <c r="R29" s="4">
        <v>16743.0</v>
      </c>
      <c r="S29" s="3" t="s">
        <v>86</v>
      </c>
      <c r="T29" s="3" t="s">
        <v>2134</v>
      </c>
      <c r="U29" s="3" t="s">
        <v>29</v>
      </c>
    </row>
    <row r="30">
      <c r="A30" s="2">
        <v>42318.71488425926</v>
      </c>
      <c r="B30" s="3">
        <v>27.0</v>
      </c>
      <c r="C30" s="3" t="s">
        <v>6139</v>
      </c>
      <c r="D30" s="3">
        <v>25.0</v>
      </c>
      <c r="E30" s="3" t="s">
        <v>6158</v>
      </c>
      <c r="F30" s="3">
        <v>1.0</v>
      </c>
      <c r="G30" s="3">
        <v>6.0</v>
      </c>
      <c r="H30" s="3" t="s">
        <v>1183</v>
      </c>
      <c r="I30" s="3" t="s">
        <v>6141</v>
      </c>
      <c r="J30" s="3" t="s">
        <v>1185</v>
      </c>
      <c r="K30" s="3" t="s">
        <v>272</v>
      </c>
      <c r="L30" s="3">
        <v>1.0</v>
      </c>
      <c r="M30" s="3" t="s">
        <v>30</v>
      </c>
      <c r="N30" s="3" t="s">
        <v>6159</v>
      </c>
      <c r="O30" s="3" t="s">
        <v>139</v>
      </c>
      <c r="P30" s="4" t="str">
        <f>IFERROR(__xludf.DUMMYFUNCTION("join("" "",N30:O30)"),"MONTEL Sophie")</f>
        <v>MONTEL Sophie</v>
      </c>
      <c r="Q30" s="4"/>
      <c r="R30" s="4">
        <v>25529.0</v>
      </c>
      <c r="S30" s="3" t="s">
        <v>110</v>
      </c>
      <c r="T30" s="3" t="s">
        <v>1125</v>
      </c>
      <c r="U30" s="3" t="s">
        <v>29</v>
      </c>
    </row>
    <row r="31">
      <c r="A31" s="2">
        <v>42318.71488425926</v>
      </c>
      <c r="B31" s="3">
        <v>27.0</v>
      </c>
      <c r="C31" s="3" t="s">
        <v>6139</v>
      </c>
      <c r="D31" s="3">
        <v>58.0</v>
      </c>
      <c r="E31" s="3" t="s">
        <v>6189</v>
      </c>
      <c r="F31" s="3">
        <v>2.0</v>
      </c>
      <c r="G31" s="3">
        <v>5.0</v>
      </c>
      <c r="H31" s="3" t="s">
        <v>1410</v>
      </c>
      <c r="I31" s="3" t="s">
        <v>6246</v>
      </c>
      <c r="J31" s="3" t="s">
        <v>1412</v>
      </c>
      <c r="K31" s="3" t="s">
        <v>272</v>
      </c>
      <c r="L31" s="3">
        <v>1.0</v>
      </c>
      <c r="M31" s="3" t="s">
        <v>25</v>
      </c>
      <c r="N31" s="3" t="s">
        <v>6288</v>
      </c>
      <c r="O31" s="3" t="s">
        <v>6289</v>
      </c>
      <c r="P31" s="4" t="str">
        <f>IFERROR(__xludf.DUMMYFUNCTION("join("" "",N31:O31)"),"GALLOIS Charles-Henri")</f>
        <v>GALLOIS Charles-Henri</v>
      </c>
      <c r="Q31" s="4"/>
      <c r="R31" s="4">
        <v>32447.0</v>
      </c>
      <c r="S31" s="3" t="s">
        <v>110</v>
      </c>
      <c r="U31" s="3" t="s">
        <v>34</v>
      </c>
    </row>
    <row r="32">
      <c r="A32" s="2">
        <v>42318.71488425926</v>
      </c>
      <c r="B32" s="3">
        <v>27.0</v>
      </c>
      <c r="C32" s="3" t="s">
        <v>6139</v>
      </c>
      <c r="D32" s="3">
        <v>21.0</v>
      </c>
      <c r="E32" s="3" t="s">
        <v>6140</v>
      </c>
      <c r="F32" s="3">
        <v>3.0</v>
      </c>
      <c r="G32" s="3">
        <v>8.0</v>
      </c>
      <c r="H32" s="3" t="s">
        <v>6331</v>
      </c>
      <c r="I32" s="3" t="s">
        <v>6332</v>
      </c>
      <c r="J32" s="3" t="s">
        <v>2015</v>
      </c>
      <c r="K32" s="3" t="s">
        <v>272</v>
      </c>
      <c r="L32" s="3">
        <v>1.0</v>
      </c>
      <c r="M32" s="3" t="s">
        <v>25</v>
      </c>
      <c r="N32" s="3" t="s">
        <v>6333</v>
      </c>
      <c r="O32" s="3" t="s">
        <v>377</v>
      </c>
      <c r="P32" s="4" t="str">
        <f>IFERROR(__xludf.DUMMYFUNCTION("join("" "",N32:O32)"),"SAUVADET François")</f>
        <v>SAUVADET François</v>
      </c>
      <c r="Q32" s="4"/>
      <c r="R32" s="4">
        <v>19469.0</v>
      </c>
      <c r="S32" s="3" t="s">
        <v>418</v>
      </c>
      <c r="T32" s="3" t="s">
        <v>6334</v>
      </c>
      <c r="U32" s="3" t="s">
        <v>34</v>
      </c>
    </row>
    <row r="33">
      <c r="A33" s="2">
        <v>42318.71488425926</v>
      </c>
      <c r="B33" s="3">
        <v>27.0</v>
      </c>
      <c r="C33" s="3" t="s">
        <v>6139</v>
      </c>
      <c r="D33" s="3">
        <v>58.0</v>
      </c>
      <c r="E33" s="3" t="s">
        <v>6189</v>
      </c>
      <c r="F33" s="3">
        <v>4.0</v>
      </c>
      <c r="G33" s="3">
        <v>11.0</v>
      </c>
      <c r="H33" s="3" t="s">
        <v>6431</v>
      </c>
      <c r="I33" s="3" t="s">
        <v>6432</v>
      </c>
      <c r="J33" s="3" t="s">
        <v>6433</v>
      </c>
      <c r="K33" s="3" t="s">
        <v>272</v>
      </c>
      <c r="L33" s="3">
        <v>1.0</v>
      </c>
      <c r="M33" s="3" t="s">
        <v>25</v>
      </c>
      <c r="N33" s="3" t="s">
        <v>3002</v>
      </c>
      <c r="O33" s="3" t="s">
        <v>384</v>
      </c>
      <c r="P33" s="4" t="str">
        <f>IFERROR(__xludf.DUMMYFUNCTION("join("" "",N33:O33)"),"GONZALEZ Julien")</f>
        <v>GONZALEZ Julien</v>
      </c>
      <c r="Q33" s="4"/>
      <c r="R33" s="4">
        <v>27753.0</v>
      </c>
      <c r="S33" s="3" t="s">
        <v>345</v>
      </c>
      <c r="U33" s="3" t="s">
        <v>34</v>
      </c>
    </row>
    <row r="34">
      <c r="A34" s="2">
        <v>42318.71488425926</v>
      </c>
      <c r="B34" s="3">
        <v>27.0</v>
      </c>
      <c r="C34" s="3" t="s">
        <v>6139</v>
      </c>
      <c r="D34" s="3">
        <v>25.0</v>
      </c>
      <c r="E34" s="3" t="s">
        <v>6158</v>
      </c>
      <c r="F34" s="3">
        <v>5.0</v>
      </c>
      <c r="G34" s="3">
        <v>9.0</v>
      </c>
      <c r="H34" s="3" t="s">
        <v>6521</v>
      </c>
      <c r="I34" s="3" t="s">
        <v>6522</v>
      </c>
      <c r="J34" s="3" t="s">
        <v>3464</v>
      </c>
      <c r="K34" s="3" t="s">
        <v>272</v>
      </c>
      <c r="L34" s="3">
        <v>1.0</v>
      </c>
      <c r="M34" s="3" t="s">
        <v>30</v>
      </c>
      <c r="N34" s="3" t="s">
        <v>5787</v>
      </c>
      <c r="O34" s="3" t="s">
        <v>67</v>
      </c>
      <c r="P34" s="4" t="str">
        <f>IFERROR(__xludf.DUMMYFUNCTION("join("" "",N34:O34)"),"PRUDHOMME Cécile")</f>
        <v>PRUDHOMME Cécile</v>
      </c>
      <c r="Q34" s="4"/>
      <c r="R34" s="4">
        <v>27804.0</v>
      </c>
      <c r="S34" s="3" t="s">
        <v>418</v>
      </c>
      <c r="U34" s="3" t="s">
        <v>34</v>
      </c>
    </row>
    <row r="35">
      <c r="A35" s="2">
        <v>42318.71488425926</v>
      </c>
      <c r="B35" s="3">
        <v>27.0</v>
      </c>
      <c r="C35" s="3" t="s">
        <v>6139</v>
      </c>
      <c r="D35" s="3">
        <v>71.0</v>
      </c>
      <c r="E35" s="3" t="s">
        <v>6207</v>
      </c>
      <c r="F35" s="3">
        <v>6.0</v>
      </c>
      <c r="G35" s="3">
        <v>7.0</v>
      </c>
      <c r="H35" s="3" t="s">
        <v>6610</v>
      </c>
      <c r="I35" s="3" t="s">
        <v>6611</v>
      </c>
      <c r="J35" s="3" t="s">
        <v>398</v>
      </c>
      <c r="K35" s="3" t="s">
        <v>272</v>
      </c>
      <c r="L35" s="3">
        <v>1.0</v>
      </c>
      <c r="M35" s="3" t="s">
        <v>30</v>
      </c>
      <c r="N35" s="3" t="s">
        <v>4539</v>
      </c>
      <c r="O35" s="3" t="s">
        <v>283</v>
      </c>
      <c r="P35" s="4" t="str">
        <f>IFERROR(__xludf.DUMMYFUNCTION("join("" "",N35:O35)"),"VERMOREL Nathalie")</f>
        <v>VERMOREL Nathalie</v>
      </c>
      <c r="Q35" s="4"/>
      <c r="R35" s="4">
        <v>22088.0</v>
      </c>
      <c r="S35" s="3" t="s">
        <v>221</v>
      </c>
      <c r="U35" s="3" t="s">
        <v>29</v>
      </c>
    </row>
    <row r="36">
      <c r="A36" s="2">
        <v>42318.71488425926</v>
      </c>
      <c r="B36" s="3">
        <v>27.0</v>
      </c>
      <c r="C36" s="3" t="s">
        <v>6139</v>
      </c>
      <c r="D36" s="3">
        <v>21.0</v>
      </c>
      <c r="E36" s="3" t="s">
        <v>6140</v>
      </c>
      <c r="F36" s="3">
        <v>7.0</v>
      </c>
      <c r="G36" s="3">
        <v>4.0</v>
      </c>
      <c r="H36" s="3" t="s">
        <v>1615</v>
      </c>
      <c r="I36" s="3" t="s">
        <v>4065</v>
      </c>
      <c r="J36" s="3" t="s">
        <v>1617</v>
      </c>
      <c r="K36" s="3" t="s">
        <v>272</v>
      </c>
      <c r="L36" s="3">
        <v>2.0</v>
      </c>
      <c r="M36" s="3" t="s">
        <v>30</v>
      </c>
      <c r="N36" s="3" t="s">
        <v>2219</v>
      </c>
      <c r="O36" s="3" t="s">
        <v>71</v>
      </c>
      <c r="P36" s="4" t="str">
        <f>IFERROR(__xludf.DUMMYFUNCTION("join("" "",N36:O36)"),"ROCHER Claire")</f>
        <v>ROCHER Claire</v>
      </c>
      <c r="Q36" s="4"/>
      <c r="R36" s="4">
        <v>28760.0</v>
      </c>
      <c r="S36" s="3" t="s">
        <v>115</v>
      </c>
      <c r="U36" s="3" t="s">
        <v>34</v>
      </c>
    </row>
    <row r="37">
      <c r="A37" s="2">
        <v>42318.71488425926</v>
      </c>
      <c r="B37" s="3">
        <v>27.0</v>
      </c>
      <c r="C37" s="3" t="s">
        <v>6139</v>
      </c>
      <c r="D37" s="3">
        <v>71.0</v>
      </c>
      <c r="E37" s="3" t="s">
        <v>6207</v>
      </c>
      <c r="F37" s="3">
        <v>8.0</v>
      </c>
      <c r="G37" s="3">
        <v>3.0</v>
      </c>
      <c r="H37" s="3" t="s">
        <v>672</v>
      </c>
      <c r="I37" s="3" t="s">
        <v>673</v>
      </c>
      <c r="J37" s="3" t="s">
        <v>674</v>
      </c>
      <c r="K37" s="3" t="s">
        <v>272</v>
      </c>
      <c r="L37" s="3">
        <v>1.0</v>
      </c>
      <c r="M37" s="3" t="s">
        <v>25</v>
      </c>
      <c r="N37" s="3" t="s">
        <v>1885</v>
      </c>
      <c r="O37" s="3" t="s">
        <v>65</v>
      </c>
      <c r="P37" s="4" t="str">
        <f>IFERROR(__xludf.DUMMYFUNCTION("join("" "",N37:O37)"),"THIÉBAUT Maxime")</f>
        <v>THIÉBAUT Maxime</v>
      </c>
      <c r="Q37" s="4"/>
      <c r="R37" s="4">
        <v>33250.0</v>
      </c>
      <c r="S37" s="3" t="s">
        <v>687</v>
      </c>
      <c r="U37" s="3" t="s">
        <v>34</v>
      </c>
    </row>
    <row r="38">
      <c r="A38" s="2">
        <v>42318.71488425926</v>
      </c>
      <c r="B38" s="3">
        <v>27.0</v>
      </c>
      <c r="C38" s="3" t="s">
        <v>6139</v>
      </c>
      <c r="D38" s="3">
        <v>90.0</v>
      </c>
      <c r="E38" s="3" t="s">
        <v>6239</v>
      </c>
      <c r="F38" s="3">
        <v>9.0</v>
      </c>
      <c r="G38" s="3">
        <v>10.0</v>
      </c>
      <c r="H38" s="3" t="s">
        <v>6911</v>
      </c>
      <c r="I38" s="3" t="s">
        <v>6912</v>
      </c>
      <c r="J38" s="3" t="s">
        <v>6913</v>
      </c>
      <c r="K38" s="3" t="s">
        <v>272</v>
      </c>
      <c r="L38" s="3">
        <v>1.0</v>
      </c>
      <c r="M38" s="3" t="s">
        <v>25</v>
      </c>
      <c r="N38" s="3" t="s">
        <v>7002</v>
      </c>
      <c r="O38" s="3" t="s">
        <v>27</v>
      </c>
      <c r="P38" s="4" t="str">
        <f>IFERROR(__xludf.DUMMYFUNCTION("join("" "",N38:O38)"),"GRUDLER Christophe")</f>
        <v>GRUDLER Christophe</v>
      </c>
      <c r="Q38" s="4"/>
      <c r="R38" s="4">
        <v>23841.0</v>
      </c>
      <c r="S38" s="3" t="s">
        <v>169</v>
      </c>
      <c r="U38" s="3" t="s">
        <v>34</v>
      </c>
    </row>
    <row r="39">
      <c r="A39" s="2">
        <v>42318.71488425926</v>
      </c>
      <c r="B39" s="3">
        <v>27.0</v>
      </c>
      <c r="C39" s="3" t="s">
        <v>6139</v>
      </c>
      <c r="D39" s="3">
        <v>25.0</v>
      </c>
      <c r="E39" s="3" t="s">
        <v>6158</v>
      </c>
      <c r="F39" s="3">
        <v>10.0</v>
      </c>
      <c r="G39" s="3">
        <v>2.0</v>
      </c>
      <c r="H39" s="3" t="s">
        <v>7006</v>
      </c>
      <c r="I39" s="3" t="s">
        <v>7007</v>
      </c>
      <c r="J39" s="3" t="s">
        <v>922</v>
      </c>
      <c r="K39" s="3" t="s">
        <v>272</v>
      </c>
      <c r="L39" s="3">
        <v>1.0</v>
      </c>
      <c r="M39" s="3" t="s">
        <v>30</v>
      </c>
      <c r="N39" s="3" t="s">
        <v>1252</v>
      </c>
      <c r="O39" s="3" t="s">
        <v>7024</v>
      </c>
      <c r="P39" s="4" t="str">
        <f>IFERROR(__xludf.DUMMYFUNCTION("join("" "",N39:O39)"),"DUFAY Marie-Guite")</f>
        <v>DUFAY Marie-Guite</v>
      </c>
      <c r="Q39" s="4"/>
      <c r="R39" s="4">
        <v>18039.0</v>
      </c>
      <c r="S39" s="3" t="s">
        <v>105</v>
      </c>
      <c r="T39" s="3" t="s">
        <v>2134</v>
      </c>
      <c r="U39" s="3" t="s">
        <v>29</v>
      </c>
    </row>
    <row r="40">
      <c r="A40" s="2">
        <v>42318.714895833335</v>
      </c>
      <c r="B40" s="3">
        <v>53.0</v>
      </c>
      <c r="C40" s="3" t="s">
        <v>7101</v>
      </c>
      <c r="D40" s="3">
        <v>35.0</v>
      </c>
      <c r="E40" s="3" t="s">
        <v>7158</v>
      </c>
      <c r="F40" s="3">
        <v>1.0</v>
      </c>
      <c r="G40" s="3">
        <v>8.0</v>
      </c>
      <c r="H40" s="3" t="s">
        <v>7103</v>
      </c>
      <c r="I40" s="3" t="s">
        <v>7104</v>
      </c>
      <c r="J40" s="3" t="s">
        <v>1617</v>
      </c>
      <c r="K40" s="3" t="s">
        <v>272</v>
      </c>
      <c r="L40" s="3">
        <v>2.0</v>
      </c>
      <c r="M40" s="3" t="s">
        <v>25</v>
      </c>
      <c r="N40" s="3" t="s">
        <v>4095</v>
      </c>
      <c r="O40" s="3" t="s">
        <v>7106</v>
      </c>
      <c r="P40" s="4" t="str">
        <f>IFERROR(__xludf.DUMMYFUNCTION("join("" "",N40:O40)"),"ROBLIN Gael")</f>
        <v>ROBLIN Gael</v>
      </c>
      <c r="Q40" s="4"/>
      <c r="R40" s="4">
        <v>26660.0</v>
      </c>
      <c r="S40" s="3" t="s">
        <v>40</v>
      </c>
      <c r="U40" s="3" t="s">
        <v>34</v>
      </c>
    </row>
    <row r="41">
      <c r="A41" s="2">
        <v>42318.714895833335</v>
      </c>
      <c r="B41" s="3">
        <v>53.0</v>
      </c>
      <c r="C41" s="3" t="s">
        <v>7101</v>
      </c>
      <c r="D41" s="3">
        <v>56.0</v>
      </c>
      <c r="E41" s="3" t="s">
        <v>7193</v>
      </c>
      <c r="F41" s="3">
        <v>2.0</v>
      </c>
      <c r="G41" s="3">
        <v>6.0</v>
      </c>
      <c r="H41" s="3" t="s">
        <v>7217</v>
      </c>
      <c r="I41" s="3" t="s">
        <v>7218</v>
      </c>
      <c r="J41" s="3" t="s">
        <v>922</v>
      </c>
      <c r="K41" s="3" t="s">
        <v>272</v>
      </c>
      <c r="L41" s="3">
        <v>1.0</v>
      </c>
      <c r="M41" s="3" t="s">
        <v>25</v>
      </c>
      <c r="N41" s="3" t="s">
        <v>7286</v>
      </c>
      <c r="O41" s="3" t="s">
        <v>1506</v>
      </c>
      <c r="P41" s="4" t="str">
        <f>IFERROR(__xludf.DUMMYFUNCTION("join("" "",N41:O41)"),"LE DRIAN Jean-Yves")</f>
        <v>LE DRIAN Jean-Yves</v>
      </c>
      <c r="Q41" s="4"/>
      <c r="R41" s="4">
        <v>17348.0</v>
      </c>
      <c r="S41" s="3" t="s">
        <v>86</v>
      </c>
      <c r="T41" s="3" t="s">
        <v>2449</v>
      </c>
      <c r="U41" s="3" t="s">
        <v>29</v>
      </c>
    </row>
    <row r="42">
      <c r="A42" s="2">
        <v>42318.714895833335</v>
      </c>
      <c r="B42" s="3">
        <v>53.0</v>
      </c>
      <c r="C42" s="3" t="s">
        <v>7101</v>
      </c>
      <c r="D42" s="3">
        <v>56.0</v>
      </c>
      <c r="E42" s="3" t="s">
        <v>7193</v>
      </c>
      <c r="F42" s="3">
        <v>3.0</v>
      </c>
      <c r="G42" s="3">
        <v>10.0</v>
      </c>
      <c r="H42" s="3" t="s">
        <v>7307</v>
      </c>
      <c r="I42" s="3" t="s">
        <v>7308</v>
      </c>
      <c r="J42" s="3" t="s">
        <v>1808</v>
      </c>
      <c r="K42" s="3" t="s">
        <v>272</v>
      </c>
      <c r="L42" s="3">
        <v>1.0</v>
      </c>
      <c r="M42" s="3" t="s">
        <v>25</v>
      </c>
      <c r="N42" s="3" t="s">
        <v>7330</v>
      </c>
      <c r="O42" s="3" t="s">
        <v>564</v>
      </c>
      <c r="P42" s="4" t="str">
        <f>IFERROR(__xludf.DUMMYFUNCTION("join("" "",N42:O42)"),"DELÉON Bertrand")</f>
        <v>DELÉON Bertrand</v>
      </c>
      <c r="Q42" s="4"/>
      <c r="R42" s="4">
        <v>27110.0</v>
      </c>
      <c r="S42" s="3" t="s">
        <v>52</v>
      </c>
      <c r="U42" s="3" t="s">
        <v>34</v>
      </c>
    </row>
    <row r="43">
      <c r="A43" s="2">
        <v>42318.714895833335</v>
      </c>
      <c r="B43" s="3">
        <v>53.0</v>
      </c>
      <c r="C43" s="3" t="s">
        <v>7101</v>
      </c>
      <c r="D43" s="3">
        <v>29.0</v>
      </c>
      <c r="E43" s="3" t="s">
        <v>7127</v>
      </c>
      <c r="F43" s="3">
        <v>4.0</v>
      </c>
      <c r="G43" s="3">
        <v>7.0</v>
      </c>
      <c r="H43" s="3" t="s">
        <v>7384</v>
      </c>
      <c r="I43" s="3" t="s">
        <v>7384</v>
      </c>
      <c r="J43" s="3" t="s">
        <v>1808</v>
      </c>
      <c r="K43" s="3" t="s">
        <v>272</v>
      </c>
      <c r="L43" s="3">
        <v>1.0</v>
      </c>
      <c r="M43" s="3" t="s">
        <v>25</v>
      </c>
      <c r="N43" s="3" t="s">
        <v>7400</v>
      </c>
      <c r="O43" s="3" t="s">
        <v>281</v>
      </c>
      <c r="P43" s="4" t="str">
        <f>IFERROR(__xludf.DUMMYFUNCTION("join("" "",N43:O43)"),"TROADEC Christian")</f>
        <v>TROADEC Christian</v>
      </c>
      <c r="Q43" s="4"/>
      <c r="R43" s="4">
        <v>24190.0</v>
      </c>
      <c r="S43" s="3" t="s">
        <v>169</v>
      </c>
      <c r="U43" s="3" t="s">
        <v>34</v>
      </c>
    </row>
    <row r="44">
      <c r="A44" s="2">
        <v>42318.714895833335</v>
      </c>
      <c r="B44" s="3">
        <v>53.0</v>
      </c>
      <c r="C44" s="3" t="s">
        <v>7101</v>
      </c>
      <c r="D44" s="3">
        <v>56.0</v>
      </c>
      <c r="E44" s="3" t="s">
        <v>7193</v>
      </c>
      <c r="F44" s="3">
        <v>5.0</v>
      </c>
      <c r="G44" s="3">
        <v>3.0</v>
      </c>
      <c r="H44" s="3" t="s">
        <v>3079</v>
      </c>
      <c r="I44" s="3" t="s">
        <v>7460</v>
      </c>
      <c r="J44" s="3" t="s">
        <v>1412</v>
      </c>
      <c r="K44" s="3" t="s">
        <v>272</v>
      </c>
      <c r="L44" s="3">
        <v>1.0</v>
      </c>
      <c r="M44" s="3" t="s">
        <v>25</v>
      </c>
      <c r="N44" s="3" t="s">
        <v>7514</v>
      </c>
      <c r="O44" s="3" t="s">
        <v>257</v>
      </c>
      <c r="P44" s="4" t="str">
        <f>IFERROR(__xludf.DUMMYFUNCTION("join("" "",N44:O44)"),"GOURVENEC Jean-François")</f>
        <v>GOURVENEC Jean-François</v>
      </c>
      <c r="Q44" s="4"/>
      <c r="R44" s="4">
        <v>28044.0</v>
      </c>
      <c r="S44" s="3" t="s">
        <v>110</v>
      </c>
      <c r="U44" s="3" t="s">
        <v>34</v>
      </c>
    </row>
    <row r="45">
      <c r="A45" s="2">
        <v>42318.714895833335</v>
      </c>
      <c r="B45" s="3">
        <v>53.0</v>
      </c>
      <c r="C45" s="3" t="s">
        <v>7101</v>
      </c>
      <c r="D45" s="3">
        <v>35.0</v>
      </c>
      <c r="E45" s="3" t="s">
        <v>7158</v>
      </c>
      <c r="F45" s="3">
        <v>6.0</v>
      </c>
      <c r="G45" s="3">
        <v>12.0</v>
      </c>
      <c r="H45" s="3" t="s">
        <v>672</v>
      </c>
      <c r="I45" s="3" t="s">
        <v>7522</v>
      </c>
      <c r="J45" s="3" t="s">
        <v>674</v>
      </c>
      <c r="K45" s="3" t="s">
        <v>272</v>
      </c>
      <c r="L45" s="3">
        <v>1.0</v>
      </c>
      <c r="M45" s="3" t="s">
        <v>25</v>
      </c>
      <c r="N45" s="3" t="s">
        <v>7549</v>
      </c>
      <c r="O45" s="3" t="s">
        <v>454</v>
      </c>
      <c r="P45" s="4" t="str">
        <f>IFERROR(__xludf.DUMMYFUNCTION("join("" "",N45:O45)"),"FOUCHER Jean-Jacques")</f>
        <v>FOUCHER Jean-Jacques</v>
      </c>
      <c r="Q45" s="4"/>
      <c r="R45" s="4">
        <v>22777.0</v>
      </c>
      <c r="S45" s="3" t="s">
        <v>169</v>
      </c>
      <c r="U45" s="3" t="s">
        <v>34</v>
      </c>
    </row>
    <row r="46">
      <c r="A46" s="2">
        <v>42318.714895833335</v>
      </c>
      <c r="B46" s="3">
        <v>53.0</v>
      </c>
      <c r="C46" s="3" t="s">
        <v>7101</v>
      </c>
      <c r="D46" s="3">
        <v>35.0</v>
      </c>
      <c r="E46" s="3" t="s">
        <v>7158</v>
      </c>
      <c r="F46" s="3">
        <v>7.0</v>
      </c>
      <c r="G46" s="3">
        <v>2.0</v>
      </c>
      <c r="H46" s="3" t="s">
        <v>1183</v>
      </c>
      <c r="I46" s="3" t="s">
        <v>1184</v>
      </c>
      <c r="J46" s="3" t="s">
        <v>1185</v>
      </c>
      <c r="K46" s="3" t="s">
        <v>272</v>
      </c>
      <c r="L46" s="3">
        <v>1.0</v>
      </c>
      <c r="M46" s="3" t="s">
        <v>25</v>
      </c>
      <c r="N46" s="3" t="s">
        <v>7608</v>
      </c>
      <c r="O46" s="3" t="s">
        <v>523</v>
      </c>
      <c r="P46" s="4" t="str">
        <f>IFERROR(__xludf.DUMMYFUNCTION("join("" "",N46:O46)"),"PENNELLE Gilles")</f>
        <v>PENNELLE Gilles</v>
      </c>
      <c r="Q46" s="4"/>
      <c r="R46" s="4">
        <v>22847.0</v>
      </c>
      <c r="S46" s="3" t="s">
        <v>418</v>
      </c>
      <c r="U46" s="3" t="s">
        <v>34</v>
      </c>
    </row>
    <row r="47">
      <c r="A47" s="2">
        <v>42318.714895833335</v>
      </c>
      <c r="B47" s="3">
        <v>53.0</v>
      </c>
      <c r="C47" s="3" t="s">
        <v>7101</v>
      </c>
      <c r="D47" s="3">
        <v>22.0</v>
      </c>
      <c r="E47" s="3" t="s">
        <v>7102</v>
      </c>
      <c r="F47" s="3">
        <v>8.0</v>
      </c>
      <c r="G47" s="3">
        <v>4.0</v>
      </c>
      <c r="H47" s="3" t="s">
        <v>7646</v>
      </c>
      <c r="I47" s="3" t="s">
        <v>7647</v>
      </c>
      <c r="J47" s="3" t="s">
        <v>2015</v>
      </c>
      <c r="K47" s="3" t="s">
        <v>272</v>
      </c>
      <c r="L47" s="3">
        <v>1.0</v>
      </c>
      <c r="M47" s="3" t="s">
        <v>25</v>
      </c>
      <c r="N47" s="3" t="s">
        <v>6585</v>
      </c>
      <c r="O47" s="3" t="s">
        <v>427</v>
      </c>
      <c r="P47" s="4" t="str">
        <f>IFERROR(__xludf.DUMMYFUNCTION("join("" "",N47:O47)"),"LE FUR Marc")</f>
        <v>LE FUR Marc</v>
      </c>
      <c r="Q47" s="4"/>
      <c r="R47" s="4">
        <v>20787.0</v>
      </c>
      <c r="S47" s="3" t="s">
        <v>418</v>
      </c>
      <c r="T47" s="3" t="s">
        <v>1030</v>
      </c>
      <c r="U47" s="3" t="s">
        <v>34</v>
      </c>
    </row>
    <row r="48">
      <c r="A48" s="2">
        <v>42318.714895833335</v>
      </c>
      <c r="B48" s="3">
        <v>53.0</v>
      </c>
      <c r="C48" s="3" t="s">
        <v>7101</v>
      </c>
      <c r="D48" s="3">
        <v>22.0</v>
      </c>
      <c r="E48" s="3" t="s">
        <v>7102</v>
      </c>
      <c r="F48" s="3">
        <v>9.0</v>
      </c>
      <c r="G48" s="3">
        <v>9.0</v>
      </c>
      <c r="H48" s="3" t="s">
        <v>7715</v>
      </c>
      <c r="I48" s="3" t="s">
        <v>7716</v>
      </c>
      <c r="J48" s="3" t="s">
        <v>3464</v>
      </c>
      <c r="K48" s="3" t="s">
        <v>272</v>
      </c>
      <c r="L48" s="3">
        <v>1.0</v>
      </c>
      <c r="M48" s="3" t="s">
        <v>25</v>
      </c>
      <c r="N48" s="3" t="s">
        <v>7717</v>
      </c>
      <c r="O48" s="3" t="s">
        <v>502</v>
      </c>
      <c r="P48" s="4" t="str">
        <f>IFERROR(__xludf.DUMMYFUNCTION("join("" "",N48:O48)"),"LOUAIL René")</f>
        <v>LOUAIL René</v>
      </c>
      <c r="Q48" s="4"/>
      <c r="R48" s="4">
        <v>19160.0</v>
      </c>
      <c r="S48" s="3" t="s">
        <v>209</v>
      </c>
      <c r="U48" s="3" t="s">
        <v>29</v>
      </c>
    </row>
    <row r="49">
      <c r="A49" s="2">
        <v>42318.714895833335</v>
      </c>
      <c r="B49" s="3">
        <v>53.0</v>
      </c>
      <c r="C49" s="3" t="s">
        <v>7101</v>
      </c>
      <c r="D49" s="3">
        <v>22.0</v>
      </c>
      <c r="E49" s="3" t="s">
        <v>7102</v>
      </c>
      <c r="F49" s="3">
        <v>10.0</v>
      </c>
      <c r="G49" s="3">
        <v>11.0</v>
      </c>
      <c r="H49" s="3" t="s">
        <v>7796</v>
      </c>
      <c r="I49" s="3" t="s">
        <v>7797</v>
      </c>
      <c r="J49" s="3" t="s">
        <v>398</v>
      </c>
      <c r="K49" s="3" t="s">
        <v>272</v>
      </c>
      <c r="L49" s="3">
        <v>1.0</v>
      </c>
      <c r="M49" s="3" t="s">
        <v>25</v>
      </c>
      <c r="N49" s="3" t="s">
        <v>7798</v>
      </c>
      <c r="O49" s="3" t="s">
        <v>141</v>
      </c>
      <c r="P49" s="4" t="str">
        <f>IFERROR(__xludf.DUMMYFUNCTION("join("" "",N49:O49)"),"COMPAIN Xavier")</f>
        <v>COMPAIN Xavier</v>
      </c>
      <c r="Q49" s="4"/>
      <c r="R49" s="4">
        <v>24251.0</v>
      </c>
      <c r="S49" s="3" t="s">
        <v>33</v>
      </c>
      <c r="U49" s="3" t="s">
        <v>34</v>
      </c>
    </row>
    <row r="50">
      <c r="A50" s="2">
        <v>42318.714895833335</v>
      </c>
      <c r="B50" s="3">
        <v>53.0</v>
      </c>
      <c r="C50" s="3" t="s">
        <v>7101</v>
      </c>
      <c r="D50" s="3">
        <v>35.0</v>
      </c>
      <c r="E50" s="3" t="s">
        <v>7158</v>
      </c>
      <c r="F50" s="3">
        <v>11.0</v>
      </c>
      <c r="G50" s="3">
        <v>5.0</v>
      </c>
      <c r="H50" s="3" t="s">
        <v>1615</v>
      </c>
      <c r="I50" s="3" t="s">
        <v>4065</v>
      </c>
      <c r="J50" s="3" t="s">
        <v>1617</v>
      </c>
      <c r="K50" s="3" t="s">
        <v>272</v>
      </c>
      <c r="L50" s="3">
        <v>1.0</v>
      </c>
      <c r="M50" s="3" t="s">
        <v>30</v>
      </c>
      <c r="N50" s="3" t="s">
        <v>7386</v>
      </c>
      <c r="O50" s="3" t="s">
        <v>57</v>
      </c>
      <c r="P50" s="4" t="str">
        <f>IFERROR(__xludf.DUMMYFUNCTION("join("" "",N50:O50)"),"HAMON Valérie")</f>
        <v>HAMON Valérie</v>
      </c>
      <c r="Q50" s="4"/>
      <c r="R50" s="4">
        <v>26330.0</v>
      </c>
      <c r="S50" s="3" t="s">
        <v>247</v>
      </c>
      <c r="U50" s="3" t="s">
        <v>34</v>
      </c>
    </row>
    <row r="51">
      <c r="A51" s="2">
        <v>42318.714895833335</v>
      </c>
      <c r="B51" s="3">
        <v>24.0</v>
      </c>
      <c r="C51" s="3" t="s">
        <v>7939</v>
      </c>
      <c r="D51" s="3">
        <v>28.0</v>
      </c>
      <c r="E51" s="3" t="s">
        <v>7950</v>
      </c>
      <c r="F51" s="3">
        <v>1.0</v>
      </c>
      <c r="G51" s="3">
        <v>4.0</v>
      </c>
      <c r="H51" s="3" t="s">
        <v>3676</v>
      </c>
      <c r="I51" s="3" t="s">
        <v>7941</v>
      </c>
      <c r="J51" s="3" t="s">
        <v>1185</v>
      </c>
      <c r="K51" s="3" t="s">
        <v>272</v>
      </c>
      <c r="L51" s="3">
        <v>1.0</v>
      </c>
      <c r="M51" s="3" t="s">
        <v>25</v>
      </c>
      <c r="N51" s="3" t="s">
        <v>3009</v>
      </c>
      <c r="O51" s="3" t="s">
        <v>218</v>
      </c>
      <c r="P51" s="4" t="str">
        <f>IFERROR(__xludf.DUMMYFUNCTION("join("" "",N51:O51)"),"LOISEAU Philippe")</f>
        <v>LOISEAU Philippe</v>
      </c>
      <c r="Q51" s="4"/>
      <c r="R51" s="4">
        <v>21148.0</v>
      </c>
      <c r="S51" s="3" t="s">
        <v>33</v>
      </c>
      <c r="T51" s="3" t="s">
        <v>1125</v>
      </c>
      <c r="U51" s="3" t="s">
        <v>34</v>
      </c>
    </row>
    <row r="52">
      <c r="A52" s="2">
        <v>42318.714895833335</v>
      </c>
      <c r="B52" s="3">
        <v>24.0</v>
      </c>
      <c r="C52" s="3" t="s">
        <v>7939</v>
      </c>
      <c r="D52" s="3">
        <v>28.0</v>
      </c>
      <c r="E52" s="3" t="s">
        <v>7950</v>
      </c>
      <c r="F52" s="3">
        <v>2.0</v>
      </c>
      <c r="G52" s="3">
        <v>2.0</v>
      </c>
      <c r="H52" s="3" t="s">
        <v>3079</v>
      </c>
      <c r="I52" s="3" t="s">
        <v>4247</v>
      </c>
      <c r="J52" s="3" t="s">
        <v>1412</v>
      </c>
      <c r="K52" s="3" t="s">
        <v>272</v>
      </c>
      <c r="L52" s="3">
        <v>3.0</v>
      </c>
      <c r="M52" s="3" t="s">
        <v>25</v>
      </c>
      <c r="N52" s="3" t="s">
        <v>8017</v>
      </c>
      <c r="O52" s="3" t="s">
        <v>297</v>
      </c>
      <c r="P52" s="4" t="str">
        <f>IFERROR(__xludf.DUMMYFUNCTION("join("" "",N52:O52)"),"FOUQUIAU Thierry")</f>
        <v>FOUQUIAU Thierry</v>
      </c>
      <c r="Q52" s="4"/>
      <c r="R52" s="4">
        <v>24418.0</v>
      </c>
      <c r="S52" s="3" t="s">
        <v>33</v>
      </c>
      <c r="U52" s="3" t="s">
        <v>34</v>
      </c>
    </row>
    <row r="53">
      <c r="A53" s="2">
        <v>42318.714895833335</v>
      </c>
      <c r="B53" s="3">
        <v>24.0</v>
      </c>
      <c r="C53" s="3" t="s">
        <v>7939</v>
      </c>
      <c r="D53" s="3">
        <v>45.0</v>
      </c>
      <c r="E53" s="3" t="s">
        <v>7993</v>
      </c>
      <c r="F53" s="3">
        <v>3.0</v>
      </c>
      <c r="G53" s="3">
        <v>5.0</v>
      </c>
      <c r="H53" s="3" t="s">
        <v>1615</v>
      </c>
      <c r="I53" s="3" t="s">
        <v>8066</v>
      </c>
      <c r="J53" s="3" t="s">
        <v>1617</v>
      </c>
      <c r="K53" s="3" t="s">
        <v>272</v>
      </c>
      <c r="L53" s="3">
        <v>2.0</v>
      </c>
      <c r="M53" s="3" t="s">
        <v>30</v>
      </c>
      <c r="N53" s="3" t="s">
        <v>8111</v>
      </c>
      <c r="O53" s="3" t="s">
        <v>4330</v>
      </c>
      <c r="P53" s="4" t="str">
        <f>IFERROR(__xludf.DUMMYFUNCTION("join("" "",N53:O53)"),"MEGDOUD Farida")</f>
        <v>MEGDOUD Farida</v>
      </c>
      <c r="Q53" s="4"/>
      <c r="R53" s="4">
        <v>22642.0</v>
      </c>
      <c r="S53" s="3" t="s">
        <v>37</v>
      </c>
      <c r="U53" s="3" t="s">
        <v>34</v>
      </c>
    </row>
    <row r="54">
      <c r="A54" s="2">
        <v>42318.714895833335</v>
      </c>
      <c r="B54" s="3">
        <v>24.0</v>
      </c>
      <c r="C54" s="3" t="s">
        <v>7939</v>
      </c>
      <c r="D54" s="3">
        <v>18.0</v>
      </c>
      <c r="E54" s="3" t="s">
        <v>7940</v>
      </c>
      <c r="F54" s="3">
        <v>4.0</v>
      </c>
      <c r="G54" s="3">
        <v>6.0</v>
      </c>
      <c r="H54" s="3" t="s">
        <v>672</v>
      </c>
      <c r="I54" s="3" t="s">
        <v>673</v>
      </c>
      <c r="J54" s="3" t="s">
        <v>674</v>
      </c>
      <c r="K54" s="3" t="s">
        <v>272</v>
      </c>
      <c r="L54" s="3">
        <v>1.0</v>
      </c>
      <c r="M54" s="3" t="s">
        <v>30</v>
      </c>
      <c r="N54" s="3" t="s">
        <v>8125</v>
      </c>
      <c r="O54" s="3" t="s">
        <v>8126</v>
      </c>
      <c r="P54" s="4" t="str">
        <f>IFERROR(__xludf.DUMMYFUNCTION("join("" "",N54:O54)"),"PENLOUP Alix")</f>
        <v>PENLOUP Alix</v>
      </c>
      <c r="Q54" s="4"/>
      <c r="R54" s="4">
        <v>31250.0</v>
      </c>
      <c r="S54" s="3" t="s">
        <v>55</v>
      </c>
      <c r="U54" s="3" t="s">
        <v>34</v>
      </c>
    </row>
    <row r="55">
      <c r="A55" s="2">
        <v>42318.714895833335</v>
      </c>
      <c r="B55" s="3">
        <v>24.0</v>
      </c>
      <c r="C55" s="3" t="s">
        <v>7939</v>
      </c>
      <c r="D55" s="3">
        <v>28.0</v>
      </c>
      <c r="E55" s="3" t="s">
        <v>7950</v>
      </c>
      <c r="F55" s="3">
        <v>5.0</v>
      </c>
      <c r="G55" s="3">
        <v>7.0</v>
      </c>
      <c r="H55" s="3" t="s">
        <v>8192</v>
      </c>
      <c r="I55" s="3" t="s">
        <v>8193</v>
      </c>
      <c r="J55" s="3" t="s">
        <v>2015</v>
      </c>
      <c r="K55" s="3" t="s">
        <v>272</v>
      </c>
      <c r="L55" s="3">
        <v>1.0</v>
      </c>
      <c r="M55" s="3" t="s">
        <v>25</v>
      </c>
      <c r="N55" s="3" t="s">
        <v>5412</v>
      </c>
      <c r="O55" s="3" t="s">
        <v>218</v>
      </c>
      <c r="P55" s="4" t="str">
        <f>IFERROR(__xludf.DUMMYFUNCTION("join("" "",N55:O55)"),"VIGIER Philippe")</f>
        <v>VIGIER Philippe</v>
      </c>
      <c r="Q55" s="4"/>
      <c r="R55" s="4">
        <v>21219.0</v>
      </c>
      <c r="S55" s="3" t="s">
        <v>380</v>
      </c>
      <c r="T55" s="3" t="s">
        <v>1030</v>
      </c>
      <c r="U55" s="3" t="s">
        <v>34</v>
      </c>
    </row>
    <row r="56">
      <c r="A56" s="2">
        <v>42318.714895833335</v>
      </c>
      <c r="B56" s="3">
        <v>24.0</v>
      </c>
      <c r="C56" s="3" t="s">
        <v>7939</v>
      </c>
      <c r="D56" s="3">
        <v>41.0</v>
      </c>
      <c r="E56" s="3" t="s">
        <v>7986</v>
      </c>
      <c r="F56" s="3">
        <v>6.0</v>
      </c>
      <c r="G56" s="3">
        <v>8.0</v>
      </c>
      <c r="H56" s="3" t="s">
        <v>8265</v>
      </c>
      <c r="I56" s="3" t="s">
        <v>8266</v>
      </c>
      <c r="J56" s="3" t="s">
        <v>3464</v>
      </c>
      <c r="K56" s="3" t="s">
        <v>272</v>
      </c>
      <c r="L56" s="3">
        <v>1.0</v>
      </c>
      <c r="M56" s="3" t="s">
        <v>25</v>
      </c>
      <c r="N56" s="3" t="s">
        <v>447</v>
      </c>
      <c r="O56" s="3" t="s">
        <v>1053</v>
      </c>
      <c r="P56" s="4" t="str">
        <f>IFERROR(__xludf.DUMMYFUNCTION("join("" "",N56:O56)"),"FOURNIER Charles")</f>
        <v>FOURNIER Charles</v>
      </c>
      <c r="Q56" s="4"/>
      <c r="R56" s="4">
        <v>24907.0</v>
      </c>
      <c r="S56" s="3" t="s">
        <v>153</v>
      </c>
      <c r="U56" s="3" t="s">
        <v>29</v>
      </c>
    </row>
    <row r="57">
      <c r="A57" s="2">
        <v>42318.714895833335</v>
      </c>
      <c r="B57" s="3">
        <v>24.0</v>
      </c>
      <c r="C57" s="3" t="s">
        <v>7939</v>
      </c>
      <c r="D57" s="3">
        <v>45.0</v>
      </c>
      <c r="E57" s="3" t="s">
        <v>7993</v>
      </c>
      <c r="F57" s="3">
        <v>7.0</v>
      </c>
      <c r="G57" s="3">
        <v>9.0</v>
      </c>
      <c r="H57" s="3" t="s">
        <v>8331</v>
      </c>
      <c r="I57" s="3" t="s">
        <v>8332</v>
      </c>
      <c r="J57" s="3" t="s">
        <v>922</v>
      </c>
      <c r="K57" s="3" t="s">
        <v>272</v>
      </c>
      <c r="L57" s="3">
        <v>1.0</v>
      </c>
      <c r="M57" s="3" t="s">
        <v>25</v>
      </c>
      <c r="N57" s="3" t="s">
        <v>3894</v>
      </c>
      <c r="O57" s="3" t="s">
        <v>377</v>
      </c>
      <c r="P57" s="4" t="str">
        <f>IFERROR(__xludf.DUMMYFUNCTION("join("" "",N57:O57)"),"BONNEAU François")</f>
        <v>BONNEAU François</v>
      </c>
      <c r="Q57" s="4"/>
      <c r="R57" s="4">
        <v>19644.0</v>
      </c>
      <c r="S57" s="3" t="s">
        <v>86</v>
      </c>
      <c r="T57" s="3" t="s">
        <v>2134</v>
      </c>
      <c r="U57" s="3" t="s">
        <v>29</v>
      </c>
    </row>
    <row r="58">
      <c r="A58" s="2">
        <v>42318.714895833335</v>
      </c>
      <c r="B58" s="3">
        <v>24.0</v>
      </c>
      <c r="C58" s="3" t="s">
        <v>7939</v>
      </c>
      <c r="D58" s="3">
        <v>18.0</v>
      </c>
      <c r="E58" s="3" t="s">
        <v>7940</v>
      </c>
      <c r="F58" s="3">
        <v>8.0</v>
      </c>
      <c r="G58" s="3">
        <v>3.0</v>
      </c>
      <c r="H58" s="3" t="s">
        <v>8398</v>
      </c>
      <c r="I58" s="3" t="s">
        <v>8399</v>
      </c>
      <c r="J58" s="3" t="s">
        <v>4890</v>
      </c>
      <c r="K58" s="3" t="s">
        <v>272</v>
      </c>
      <c r="L58" s="3">
        <v>11.0</v>
      </c>
      <c r="M58" s="3" t="s">
        <v>25</v>
      </c>
      <c r="N58" s="3" t="s">
        <v>8407</v>
      </c>
      <c r="O58" s="3" t="s">
        <v>477</v>
      </c>
      <c r="P58" s="4" t="str">
        <f>IFERROR(__xludf.DUMMYFUNCTION("join("" "",N58:O58)"),"SANSU Nicolas")</f>
        <v>SANSU Nicolas</v>
      </c>
      <c r="Q58" s="4"/>
      <c r="R58" s="4">
        <v>25006.0</v>
      </c>
      <c r="S58" s="3" t="s">
        <v>418</v>
      </c>
      <c r="T58" s="3" t="s">
        <v>1030</v>
      </c>
      <c r="U58" s="3" t="s">
        <v>34</v>
      </c>
    </row>
    <row r="59">
      <c r="A59" s="2">
        <v>42318.714895833335</v>
      </c>
      <c r="B59" s="3">
        <v>11.0</v>
      </c>
      <c r="C59" s="3" t="s">
        <v>8462</v>
      </c>
      <c r="D59" s="3">
        <v>75.0</v>
      </c>
      <c r="E59" s="3" t="s">
        <v>8463</v>
      </c>
      <c r="F59" s="3">
        <v>1.0</v>
      </c>
      <c r="G59" s="3">
        <v>2.0</v>
      </c>
      <c r="H59" s="3" t="s">
        <v>8464</v>
      </c>
      <c r="I59" s="3" t="s">
        <v>8465</v>
      </c>
      <c r="J59" s="3" t="s">
        <v>398</v>
      </c>
      <c r="K59" s="3" t="s">
        <v>272</v>
      </c>
      <c r="L59" s="3">
        <v>3.0</v>
      </c>
      <c r="M59" s="3" t="s">
        <v>25</v>
      </c>
      <c r="N59" s="3" t="s">
        <v>2323</v>
      </c>
      <c r="O59" s="3" t="s">
        <v>243</v>
      </c>
      <c r="P59" s="4" t="str">
        <f>IFERROR(__xludf.DUMMYFUNCTION("join("" "",N59:O59)"),"LAURENT Pierre")</f>
        <v>LAURENT Pierre</v>
      </c>
      <c r="Q59" s="4"/>
      <c r="R59" s="4">
        <v>21002.0</v>
      </c>
      <c r="S59" s="3" t="s">
        <v>345</v>
      </c>
      <c r="T59" s="3" t="s">
        <v>1134</v>
      </c>
      <c r="U59" s="3" t="s">
        <v>29</v>
      </c>
    </row>
    <row r="60">
      <c r="A60" s="2">
        <v>42318.714895833335</v>
      </c>
      <c r="B60" s="3">
        <v>11.0</v>
      </c>
      <c r="C60" s="3" t="s">
        <v>8462</v>
      </c>
      <c r="D60" s="3">
        <v>93.0</v>
      </c>
      <c r="E60" s="3" t="s">
        <v>8620</v>
      </c>
      <c r="F60" s="3">
        <v>2.0</v>
      </c>
      <c r="G60" s="3">
        <v>8.0</v>
      </c>
      <c r="H60" s="3" t="s">
        <v>8697</v>
      </c>
      <c r="I60" s="3" t="s">
        <v>8698</v>
      </c>
      <c r="J60" s="3" t="s">
        <v>922</v>
      </c>
      <c r="K60" s="3" t="s">
        <v>272</v>
      </c>
      <c r="L60" s="3">
        <v>1.0</v>
      </c>
      <c r="M60" s="3" t="s">
        <v>25</v>
      </c>
      <c r="N60" s="3" t="s">
        <v>8844</v>
      </c>
      <c r="O60" s="3" t="s">
        <v>639</v>
      </c>
      <c r="P60" s="4" t="str">
        <f>IFERROR(__xludf.DUMMYFUNCTION("join("" "",N60:O60)"),"BARTOLONE Claude")</f>
        <v>BARTOLONE Claude</v>
      </c>
      <c r="Q60" s="4"/>
      <c r="R60" s="4">
        <v>18838.0</v>
      </c>
      <c r="S60" s="3" t="s">
        <v>153</v>
      </c>
      <c r="T60" s="3" t="s">
        <v>1030</v>
      </c>
      <c r="U60" s="3" t="s">
        <v>34</v>
      </c>
    </row>
    <row r="61">
      <c r="A61" s="2">
        <v>42318.714895833335</v>
      </c>
      <c r="B61" s="3">
        <v>11.0</v>
      </c>
      <c r="C61" s="3" t="s">
        <v>8462</v>
      </c>
      <c r="D61" s="3">
        <v>93.0</v>
      </c>
      <c r="E61" s="3" t="s">
        <v>8620</v>
      </c>
      <c r="F61" s="3">
        <v>3.0</v>
      </c>
      <c r="G61" s="3">
        <v>3.0</v>
      </c>
      <c r="H61" s="3" t="s">
        <v>8918</v>
      </c>
      <c r="I61" s="3" t="s">
        <v>8919</v>
      </c>
      <c r="J61" s="3" t="s">
        <v>1412</v>
      </c>
      <c r="K61" s="3" t="s">
        <v>272</v>
      </c>
      <c r="L61" s="3">
        <v>1.0</v>
      </c>
      <c r="M61" s="3" t="s">
        <v>25</v>
      </c>
      <c r="N61" s="3" t="s">
        <v>3135</v>
      </c>
      <c r="O61" s="3" t="s">
        <v>377</v>
      </c>
      <c r="P61" s="4" t="str">
        <f>IFERROR(__xludf.DUMMYFUNCTION("join("" "",N61:O61)"),"ASSELINEAU François")</f>
        <v>ASSELINEAU François</v>
      </c>
      <c r="Q61" s="4"/>
      <c r="R61" s="4">
        <v>21067.0</v>
      </c>
      <c r="S61" s="3" t="s">
        <v>776</v>
      </c>
      <c r="U61" s="3" t="s">
        <v>34</v>
      </c>
    </row>
    <row r="62">
      <c r="A62" s="2">
        <v>42318.714895833335</v>
      </c>
      <c r="B62" s="3">
        <v>11.0</v>
      </c>
      <c r="C62" s="3" t="s">
        <v>8462</v>
      </c>
      <c r="D62" s="3">
        <v>75.0</v>
      </c>
      <c r="E62" s="3" t="s">
        <v>8463</v>
      </c>
      <c r="F62" s="3">
        <v>4.0</v>
      </c>
      <c r="G62" s="3">
        <v>4.0</v>
      </c>
      <c r="H62" s="3" t="s">
        <v>9107</v>
      </c>
      <c r="I62" s="3" t="s">
        <v>9108</v>
      </c>
      <c r="J62" s="3" t="s">
        <v>3464</v>
      </c>
      <c r="K62" s="3" t="s">
        <v>272</v>
      </c>
      <c r="L62" s="3">
        <v>1.0</v>
      </c>
      <c r="M62" s="3" t="s">
        <v>30</v>
      </c>
      <c r="N62" s="3" t="s">
        <v>9109</v>
      </c>
      <c r="O62" s="3" t="s">
        <v>1360</v>
      </c>
      <c r="P62" s="4" t="str">
        <f>IFERROR(__xludf.DUMMYFUNCTION("join("" "",N62:O62)"),"COSSE Emmanuelle")</f>
        <v>COSSE Emmanuelle</v>
      </c>
      <c r="Q62" s="4"/>
      <c r="R62" s="4">
        <v>27348.0</v>
      </c>
      <c r="S62" s="3" t="s">
        <v>345</v>
      </c>
      <c r="U62" s="3" t="s">
        <v>29</v>
      </c>
    </row>
    <row r="63">
      <c r="A63" s="2">
        <v>42318.714895833335</v>
      </c>
      <c r="B63" s="3">
        <v>11.0</v>
      </c>
      <c r="C63" s="3" t="s">
        <v>8462</v>
      </c>
      <c r="D63" s="3">
        <v>91.0</v>
      </c>
      <c r="E63" s="3" t="s">
        <v>8553</v>
      </c>
      <c r="F63" s="3">
        <v>5.0</v>
      </c>
      <c r="G63" s="3">
        <v>9.0</v>
      </c>
      <c r="H63" s="3" t="s">
        <v>9319</v>
      </c>
      <c r="I63" s="3" t="s">
        <v>9319</v>
      </c>
      <c r="J63" s="3" t="s">
        <v>1412</v>
      </c>
      <c r="K63" s="3" t="s">
        <v>272</v>
      </c>
      <c r="L63" s="3">
        <v>24.0</v>
      </c>
      <c r="M63" s="3" t="s">
        <v>25</v>
      </c>
      <c r="N63" s="3" t="s">
        <v>9449</v>
      </c>
      <c r="O63" s="3" t="s">
        <v>9450</v>
      </c>
      <c r="P63" s="4" t="str">
        <f>IFERROR(__xludf.DUMMYFUNCTION("join("" "",N63:O63)"),"HORSFALL Dawari")</f>
        <v>HORSFALL Dawari</v>
      </c>
      <c r="Q63" s="4"/>
      <c r="R63" s="4">
        <v>27606.0</v>
      </c>
      <c r="S63" s="3" t="s">
        <v>37</v>
      </c>
      <c r="U63" s="3" t="s">
        <v>34</v>
      </c>
    </row>
    <row r="64">
      <c r="A64" s="2">
        <v>42318.714895833335</v>
      </c>
      <c r="B64" s="3">
        <v>11.0</v>
      </c>
      <c r="C64" s="3" t="s">
        <v>8462</v>
      </c>
      <c r="D64" s="3">
        <v>75.0</v>
      </c>
      <c r="E64" s="3" t="s">
        <v>8463</v>
      </c>
      <c r="F64" s="3">
        <v>6.0</v>
      </c>
      <c r="G64" s="3">
        <v>11.0</v>
      </c>
      <c r="H64" s="3" t="s">
        <v>9576</v>
      </c>
      <c r="I64" s="3" t="s">
        <v>9577</v>
      </c>
      <c r="J64" s="3" t="s">
        <v>4475</v>
      </c>
      <c r="K64" s="3" t="s">
        <v>272</v>
      </c>
      <c r="L64" s="3">
        <v>1.0</v>
      </c>
      <c r="M64" s="3" t="s">
        <v>30</v>
      </c>
      <c r="N64" s="3" t="s">
        <v>9578</v>
      </c>
      <c r="O64" s="3" t="s">
        <v>9579</v>
      </c>
      <c r="P64" s="4" t="str">
        <f>IFERROR(__xludf.DUMMYFUNCTION("join("" "",N64:O64)"),"SACHS Valerie")</f>
        <v>SACHS Valerie</v>
      </c>
      <c r="Q64" s="4"/>
      <c r="R64" s="4">
        <v>22580.0</v>
      </c>
      <c r="S64" s="3" t="s">
        <v>169</v>
      </c>
      <c r="U64" s="3" t="s">
        <v>34</v>
      </c>
    </row>
    <row r="65">
      <c r="A65" s="2">
        <v>42318.714895833335</v>
      </c>
      <c r="B65" s="3">
        <v>11.0</v>
      </c>
      <c r="C65" s="3" t="s">
        <v>8462</v>
      </c>
      <c r="D65" s="3">
        <v>95.0</v>
      </c>
      <c r="E65" s="3" t="s">
        <v>8677</v>
      </c>
      <c r="F65" s="3">
        <v>7.0</v>
      </c>
      <c r="G65" s="3">
        <v>13.0</v>
      </c>
      <c r="H65" s="3" t="s">
        <v>9748</v>
      </c>
      <c r="I65" s="3" t="s">
        <v>9749</v>
      </c>
      <c r="J65" s="3" t="s">
        <v>1412</v>
      </c>
      <c r="K65" s="3" t="s">
        <v>272</v>
      </c>
      <c r="L65" s="3">
        <v>1.0</v>
      </c>
      <c r="M65" s="3" t="s">
        <v>25</v>
      </c>
      <c r="N65" s="3" t="s">
        <v>9924</v>
      </c>
      <c r="O65" s="3" t="s">
        <v>344</v>
      </c>
      <c r="P65" s="4" t="str">
        <f>IFERROR(__xludf.DUMMYFUNCTION("join("" "",N65:O65)"),"DE SMET Sylvain")</f>
        <v>DE SMET Sylvain</v>
      </c>
      <c r="Q65" s="4"/>
      <c r="R65" s="4">
        <v>23835.0</v>
      </c>
      <c r="S65" s="3" t="s">
        <v>113</v>
      </c>
      <c r="U65" s="3" t="s">
        <v>29</v>
      </c>
    </row>
    <row r="66">
      <c r="A66" s="2">
        <v>42318.714895833335</v>
      </c>
      <c r="B66" s="3">
        <v>11.0</v>
      </c>
      <c r="C66" s="3" t="s">
        <v>8462</v>
      </c>
      <c r="D66" s="3">
        <v>94.0</v>
      </c>
      <c r="E66" s="3" t="s">
        <v>8652</v>
      </c>
      <c r="F66" s="3">
        <v>8.0</v>
      </c>
      <c r="G66" s="3">
        <v>12.0</v>
      </c>
      <c r="H66" s="3" t="s">
        <v>9944</v>
      </c>
      <c r="I66" s="3" t="s">
        <v>9945</v>
      </c>
      <c r="J66" s="3" t="s">
        <v>1412</v>
      </c>
      <c r="K66" s="3" t="s">
        <v>272</v>
      </c>
      <c r="L66" s="3">
        <v>1.0</v>
      </c>
      <c r="M66" s="3" t="s">
        <v>25</v>
      </c>
      <c r="N66" s="3" t="s">
        <v>10153</v>
      </c>
      <c r="O66" s="3" t="s">
        <v>10154</v>
      </c>
      <c r="P66" s="4" t="str">
        <f>IFERROR(__xludf.DUMMYFUNCTION("join("" "",N66:O66)"),"BOURCHADA Nizarr")</f>
        <v>BOURCHADA Nizarr</v>
      </c>
      <c r="Q66" s="4"/>
      <c r="R66" s="4">
        <v>29722.0</v>
      </c>
      <c r="S66" s="3" t="s">
        <v>216</v>
      </c>
      <c r="U66" s="3" t="s">
        <v>34</v>
      </c>
    </row>
    <row r="67">
      <c r="A67" s="2">
        <v>42318.714895833335</v>
      </c>
      <c r="B67" s="3">
        <v>11.0</v>
      </c>
      <c r="C67" s="3" t="s">
        <v>8462</v>
      </c>
      <c r="D67" s="3">
        <v>91.0</v>
      </c>
      <c r="E67" s="3" t="s">
        <v>8553</v>
      </c>
      <c r="F67" s="3">
        <v>9.0</v>
      </c>
      <c r="G67" s="3">
        <v>6.0</v>
      </c>
      <c r="H67" s="3" t="s">
        <v>672</v>
      </c>
      <c r="I67" s="3" t="s">
        <v>673</v>
      </c>
      <c r="J67" s="3" t="s">
        <v>674</v>
      </c>
      <c r="K67" s="3" t="s">
        <v>272</v>
      </c>
      <c r="L67" s="3">
        <v>1.0</v>
      </c>
      <c r="M67" s="3" t="s">
        <v>25</v>
      </c>
      <c r="N67" s="3" t="s">
        <v>10275</v>
      </c>
      <c r="O67" s="3" t="s">
        <v>477</v>
      </c>
      <c r="P67" s="4" t="str">
        <f>IFERROR(__xludf.DUMMYFUNCTION("join("" "",N67:O67)"),"DUPONT-AIGNAN Nicolas")</f>
        <v>DUPONT-AIGNAN Nicolas</v>
      </c>
      <c r="Q67" s="4"/>
      <c r="R67" s="4">
        <v>22347.0</v>
      </c>
      <c r="S67" s="3" t="s">
        <v>418</v>
      </c>
      <c r="T67" s="3" t="s">
        <v>1030</v>
      </c>
      <c r="U67" s="3" t="s">
        <v>34</v>
      </c>
    </row>
    <row r="68">
      <c r="A68" s="2">
        <v>42318.714895833335</v>
      </c>
      <c r="B68" s="3">
        <v>11.0</v>
      </c>
      <c r="C68" s="3" t="s">
        <v>8462</v>
      </c>
      <c r="D68" s="3">
        <v>78.0</v>
      </c>
      <c r="E68" s="3" t="s">
        <v>8530</v>
      </c>
      <c r="F68" s="3">
        <v>10.0</v>
      </c>
      <c r="G68" s="3">
        <v>10.0</v>
      </c>
      <c r="H68" s="3" t="s">
        <v>10391</v>
      </c>
      <c r="I68" s="3" t="s">
        <v>10392</v>
      </c>
      <c r="J68" s="3" t="s">
        <v>2015</v>
      </c>
      <c r="K68" s="3" t="s">
        <v>272</v>
      </c>
      <c r="L68" s="3">
        <v>1.0</v>
      </c>
      <c r="M68" s="3" t="s">
        <v>30</v>
      </c>
      <c r="N68" s="3" t="s">
        <v>3304</v>
      </c>
      <c r="O68" s="3" t="s">
        <v>57</v>
      </c>
      <c r="P68" s="4" t="str">
        <f>IFERROR(__xludf.DUMMYFUNCTION("join("" "",N68:O68)"),"PECRESSE Valérie")</f>
        <v>PECRESSE Valérie</v>
      </c>
      <c r="Q68" s="4"/>
      <c r="R68" s="4">
        <v>24667.0</v>
      </c>
      <c r="S68" s="3" t="s">
        <v>1290</v>
      </c>
      <c r="T68" s="3" t="s">
        <v>1030</v>
      </c>
      <c r="U68" s="3" t="s">
        <v>29</v>
      </c>
    </row>
    <row r="69">
      <c r="A69" s="2">
        <v>42318.714895833335</v>
      </c>
      <c r="B69" s="3">
        <v>11.0</v>
      </c>
      <c r="C69" s="3" t="s">
        <v>8462</v>
      </c>
      <c r="D69" s="3">
        <v>75.0</v>
      </c>
      <c r="E69" s="3" t="s">
        <v>8463</v>
      </c>
      <c r="F69" s="3">
        <v>11.0</v>
      </c>
      <c r="G69" s="3">
        <v>14.0</v>
      </c>
      <c r="H69" s="3" t="s">
        <v>10590</v>
      </c>
      <c r="I69" s="3" t="s">
        <v>10590</v>
      </c>
      <c r="J69" s="3" t="s">
        <v>4475</v>
      </c>
      <c r="K69" s="3" t="s">
        <v>272</v>
      </c>
      <c r="L69" s="3">
        <v>1.0</v>
      </c>
      <c r="M69" s="3" t="s">
        <v>25</v>
      </c>
      <c r="N69" s="3" t="s">
        <v>5721</v>
      </c>
      <c r="O69" s="3" t="s">
        <v>10591</v>
      </c>
      <c r="P69" s="4" t="str">
        <f>IFERROR(__xludf.DUMMYFUNCTION("join("" "",N69:O69)"),"VERON Aurelien")</f>
        <v>VERON Aurelien</v>
      </c>
      <c r="Q69" s="4"/>
      <c r="R69" s="4">
        <v>25296.0</v>
      </c>
      <c r="S69" s="3" t="s">
        <v>216</v>
      </c>
      <c r="U69" s="3" t="s">
        <v>34</v>
      </c>
    </row>
    <row r="70">
      <c r="A70" s="2">
        <v>42318.714895833335</v>
      </c>
      <c r="B70" s="3">
        <v>11.0</v>
      </c>
      <c r="C70" s="3" t="s">
        <v>8462</v>
      </c>
      <c r="D70" s="3">
        <v>75.0</v>
      </c>
      <c r="E70" s="3" t="s">
        <v>8463</v>
      </c>
      <c r="F70" s="3">
        <v>12.0</v>
      </c>
      <c r="G70" s="3">
        <v>7.0</v>
      </c>
      <c r="H70" s="3" t="s">
        <v>1183</v>
      </c>
      <c r="I70" s="3" t="s">
        <v>1184</v>
      </c>
      <c r="J70" s="3" t="s">
        <v>1185</v>
      </c>
      <c r="K70" s="3" t="s">
        <v>272</v>
      </c>
      <c r="L70" s="3">
        <v>1.0</v>
      </c>
      <c r="M70" s="3" t="s">
        <v>25</v>
      </c>
      <c r="N70" s="3" t="s">
        <v>10783</v>
      </c>
      <c r="O70" s="3" t="s">
        <v>10784</v>
      </c>
      <c r="P70" s="4" t="str">
        <f>IFERROR(__xludf.DUMMYFUNCTION("join("" "",N70:O70)"),"DE SAINT JUST Wallerand")</f>
        <v>DE SAINT JUST Wallerand</v>
      </c>
      <c r="Q70" s="4"/>
      <c r="R70" s="4">
        <v>18450.0</v>
      </c>
      <c r="S70" s="3" t="s">
        <v>1955</v>
      </c>
      <c r="U70" s="3" t="s">
        <v>34</v>
      </c>
    </row>
    <row r="71">
      <c r="A71" s="2">
        <v>42318.714895833335</v>
      </c>
      <c r="B71" s="3">
        <v>11.0</v>
      </c>
      <c r="C71" s="3" t="s">
        <v>8462</v>
      </c>
      <c r="D71" s="3">
        <v>93.0</v>
      </c>
      <c r="E71" s="3" t="s">
        <v>8620</v>
      </c>
      <c r="F71" s="3">
        <v>13.0</v>
      </c>
      <c r="G71" s="3">
        <v>5.0</v>
      </c>
      <c r="H71" s="3" t="s">
        <v>10957</v>
      </c>
      <c r="I71" s="3" t="s">
        <v>1616</v>
      </c>
      <c r="J71" s="3" t="s">
        <v>1617</v>
      </c>
      <c r="K71" s="3" t="s">
        <v>272</v>
      </c>
      <c r="L71" s="3">
        <v>2.0</v>
      </c>
      <c r="M71" s="3" t="s">
        <v>30</v>
      </c>
      <c r="N71" s="3" t="s">
        <v>11075</v>
      </c>
      <c r="O71" s="3" t="s">
        <v>283</v>
      </c>
      <c r="P71" s="4" t="str">
        <f>IFERROR(__xludf.DUMMYFUNCTION("join("" "",N71:O71)"),"ARTHAUD Nathalie")</f>
        <v>ARTHAUD Nathalie</v>
      </c>
      <c r="Q71" s="4"/>
      <c r="R71" s="4">
        <v>25622.0</v>
      </c>
      <c r="S71" s="3" t="s">
        <v>37</v>
      </c>
      <c r="U71" s="3" t="s">
        <v>34</v>
      </c>
    </row>
    <row r="72">
      <c r="A72" s="2">
        <v>42318.714895833335</v>
      </c>
      <c r="B72" s="3">
        <v>76.0</v>
      </c>
      <c r="C72" s="3" t="s">
        <v>11139</v>
      </c>
      <c r="D72" s="3">
        <v>12.0</v>
      </c>
      <c r="E72" s="3" t="s">
        <v>11158</v>
      </c>
      <c r="F72" s="3">
        <v>2.0</v>
      </c>
      <c r="G72" s="3">
        <v>9.0</v>
      </c>
      <c r="H72" s="3" t="s">
        <v>11141</v>
      </c>
      <c r="I72" s="3" t="s">
        <v>11142</v>
      </c>
      <c r="J72" s="3" t="s">
        <v>2015</v>
      </c>
      <c r="K72" s="3" t="s">
        <v>272</v>
      </c>
      <c r="L72" s="3">
        <v>1.0</v>
      </c>
      <c r="M72" s="3" t="s">
        <v>25</v>
      </c>
      <c r="N72" s="3" t="s">
        <v>11159</v>
      </c>
      <c r="O72" s="3" t="s">
        <v>102</v>
      </c>
      <c r="P72" s="4" t="str">
        <f>IFERROR(__xludf.DUMMYFUNCTION("join("" "",N72:O72)"),"REYNIÉ Dominique")</f>
        <v>REYNIÉ Dominique</v>
      </c>
      <c r="Q72" s="4"/>
      <c r="R72" s="4">
        <v>22084.0</v>
      </c>
      <c r="S72" s="3" t="s">
        <v>149</v>
      </c>
      <c r="U72" s="3" t="s">
        <v>34</v>
      </c>
    </row>
    <row r="73">
      <c r="A73" s="2">
        <v>42318.714907407404</v>
      </c>
      <c r="B73" s="3">
        <v>76.0</v>
      </c>
      <c r="C73" s="3" t="s">
        <v>11139</v>
      </c>
      <c r="D73" s="3">
        <v>31.0</v>
      </c>
      <c r="E73" s="3" t="s">
        <v>11190</v>
      </c>
      <c r="F73" s="3">
        <v>3.0</v>
      </c>
      <c r="G73" s="3">
        <v>11.0</v>
      </c>
      <c r="H73" s="3" t="s">
        <v>11302</v>
      </c>
      <c r="I73" s="3" t="s">
        <v>11303</v>
      </c>
      <c r="J73" s="3" t="s">
        <v>922</v>
      </c>
      <c r="K73" s="3" t="s">
        <v>272</v>
      </c>
      <c r="L73" s="3">
        <v>1.0</v>
      </c>
      <c r="M73" s="3" t="s">
        <v>30</v>
      </c>
      <c r="N73" s="3" t="s">
        <v>11343</v>
      </c>
      <c r="O73" s="3" t="s">
        <v>812</v>
      </c>
      <c r="P73" s="4" t="str">
        <f>IFERROR(__xludf.DUMMYFUNCTION("join("" "",N73:O73)"),"DELGA Carole")</f>
        <v>DELGA Carole</v>
      </c>
      <c r="Q73" s="4"/>
      <c r="R73" s="4">
        <v>26164.0</v>
      </c>
      <c r="S73" s="3" t="s">
        <v>189</v>
      </c>
      <c r="T73" s="3" t="s">
        <v>1030</v>
      </c>
      <c r="U73" s="3" t="s">
        <v>34</v>
      </c>
    </row>
    <row r="74">
      <c r="A74" s="2">
        <v>42318.714907407404</v>
      </c>
      <c r="B74" s="3">
        <v>76.0</v>
      </c>
      <c r="C74" s="3" t="s">
        <v>11139</v>
      </c>
      <c r="D74" s="3">
        <v>34.0</v>
      </c>
      <c r="E74" s="3" t="s">
        <v>11225</v>
      </c>
      <c r="F74" s="3">
        <v>4.0</v>
      </c>
      <c r="G74" s="3">
        <v>5.0</v>
      </c>
      <c r="H74" s="3" t="s">
        <v>11456</v>
      </c>
      <c r="I74" s="3" t="s">
        <v>11457</v>
      </c>
      <c r="J74" s="3" t="s">
        <v>11458</v>
      </c>
      <c r="K74" s="3" t="s">
        <v>272</v>
      </c>
      <c r="L74" s="3">
        <v>1.0</v>
      </c>
      <c r="M74" s="3" t="s">
        <v>25</v>
      </c>
      <c r="N74" s="3" t="s">
        <v>3758</v>
      </c>
      <c r="O74" s="3" t="s">
        <v>536</v>
      </c>
      <c r="P74" s="4" t="str">
        <f>IFERROR(__xludf.DUMMYFUNCTION("join("" "",N74:O74)"),"MARTINEZ Jean-Claude")</f>
        <v>MARTINEZ Jean-Claude</v>
      </c>
      <c r="Q74" s="4"/>
      <c r="R74" s="4">
        <v>16648.0</v>
      </c>
      <c r="S74" s="3" t="s">
        <v>149</v>
      </c>
      <c r="U74" s="3" t="s">
        <v>34</v>
      </c>
    </row>
    <row r="75">
      <c r="A75" s="2">
        <v>42318.714907407404</v>
      </c>
      <c r="B75" s="3">
        <v>76.0</v>
      </c>
      <c r="C75" s="3" t="s">
        <v>11139</v>
      </c>
      <c r="D75" s="3">
        <v>30.0</v>
      </c>
      <c r="E75" s="3" t="s">
        <v>11167</v>
      </c>
      <c r="F75" s="3">
        <v>5.0</v>
      </c>
      <c r="G75" s="3">
        <v>13.0</v>
      </c>
      <c r="H75" s="3" t="s">
        <v>11592</v>
      </c>
      <c r="I75" s="3" t="s">
        <v>11593</v>
      </c>
      <c r="J75" s="3" t="s">
        <v>6433</v>
      </c>
      <c r="K75" s="3" t="s">
        <v>272</v>
      </c>
      <c r="L75" s="3">
        <v>1.0</v>
      </c>
      <c r="M75" s="3" t="s">
        <v>25</v>
      </c>
      <c r="N75" s="3" t="s">
        <v>11617</v>
      </c>
      <c r="O75" s="3" t="s">
        <v>27</v>
      </c>
      <c r="P75" s="4" t="str">
        <f>IFERROR(__xludf.DUMMYFUNCTION("join("" "",N75:O75)"),"CAVARD Christophe")</f>
        <v>CAVARD Christophe</v>
      </c>
      <c r="Q75" s="4"/>
      <c r="R75" s="4">
        <v>25618.0</v>
      </c>
      <c r="S75" s="3" t="s">
        <v>110</v>
      </c>
      <c r="T75" s="3" t="s">
        <v>1030</v>
      </c>
      <c r="U75" s="3" t="s">
        <v>34</v>
      </c>
    </row>
    <row r="76">
      <c r="A76" s="2">
        <v>42318.714907407404</v>
      </c>
      <c r="B76" s="3">
        <v>76.0</v>
      </c>
      <c r="C76" s="3" t="s">
        <v>11139</v>
      </c>
      <c r="D76" s="3">
        <v>34.0</v>
      </c>
      <c r="E76" s="3" t="s">
        <v>11225</v>
      </c>
      <c r="F76" s="3">
        <v>6.0</v>
      </c>
      <c r="G76" s="3">
        <v>10.0</v>
      </c>
      <c r="H76" s="3" t="s">
        <v>2211</v>
      </c>
      <c r="I76" s="3" t="s">
        <v>11756</v>
      </c>
      <c r="J76" s="3" t="s">
        <v>2213</v>
      </c>
      <c r="K76" s="3" t="s">
        <v>272</v>
      </c>
      <c r="L76" s="3">
        <v>1.0</v>
      </c>
      <c r="M76" s="3" t="s">
        <v>25</v>
      </c>
      <c r="N76" s="3" t="s">
        <v>1235</v>
      </c>
      <c r="O76" s="3" t="s">
        <v>523</v>
      </c>
      <c r="P76" s="4" t="str">
        <f>IFERROR(__xludf.DUMMYFUNCTION("join("" "",N76:O76)"),"FABRE Gilles")</f>
        <v>FABRE Gilles</v>
      </c>
      <c r="Q76" s="4"/>
      <c r="R76" s="4">
        <v>26256.0</v>
      </c>
      <c r="S76" s="3" t="s">
        <v>169</v>
      </c>
      <c r="U76" s="3" t="s">
        <v>34</v>
      </c>
    </row>
    <row r="77">
      <c r="A77" s="2">
        <v>42318.714907407404</v>
      </c>
      <c r="B77" s="3">
        <v>76.0</v>
      </c>
      <c r="C77" s="3" t="s">
        <v>11139</v>
      </c>
      <c r="D77" s="3">
        <v>30.0</v>
      </c>
      <c r="E77" s="3" t="s">
        <v>11167</v>
      </c>
      <c r="F77" s="3">
        <v>7.0</v>
      </c>
      <c r="G77" s="3">
        <v>6.0</v>
      </c>
      <c r="H77" s="3" t="s">
        <v>11884</v>
      </c>
      <c r="I77" s="3" t="s">
        <v>4247</v>
      </c>
      <c r="J77" s="3" t="s">
        <v>1412</v>
      </c>
      <c r="K77" s="3" t="s">
        <v>272</v>
      </c>
      <c r="L77" s="3">
        <v>3.0</v>
      </c>
      <c r="M77" s="3" t="s">
        <v>25</v>
      </c>
      <c r="N77" s="3" t="s">
        <v>11907</v>
      </c>
      <c r="O77" s="3" t="s">
        <v>3245</v>
      </c>
      <c r="P77" s="4" t="str">
        <f>IFERROR(__xludf.DUMMYFUNCTION("join("" "",N77:O77)"),"HIRIMIRIS Yvan")</f>
        <v>HIRIMIRIS Yvan</v>
      </c>
      <c r="Q77" s="4"/>
      <c r="R77" s="4">
        <v>31138.0</v>
      </c>
      <c r="S77" s="3" t="s">
        <v>372</v>
      </c>
      <c r="U77" s="3" t="s">
        <v>34</v>
      </c>
    </row>
    <row r="78">
      <c r="A78" s="2">
        <v>42318.714907407404</v>
      </c>
      <c r="B78" s="3">
        <v>76.0</v>
      </c>
      <c r="C78" s="3" t="s">
        <v>11139</v>
      </c>
      <c r="D78" s="3">
        <v>34.0</v>
      </c>
      <c r="E78" s="3" t="s">
        <v>11225</v>
      </c>
      <c r="F78" s="3">
        <v>8.0</v>
      </c>
      <c r="G78" s="3">
        <v>8.0</v>
      </c>
      <c r="H78" s="3" t="s">
        <v>11997</v>
      </c>
      <c r="I78" s="3" t="s">
        <v>11997</v>
      </c>
      <c r="J78" s="3" t="s">
        <v>2213</v>
      </c>
      <c r="K78" s="3" t="s">
        <v>272</v>
      </c>
      <c r="L78" s="3">
        <v>1.0</v>
      </c>
      <c r="M78" s="3" t="s">
        <v>25</v>
      </c>
      <c r="N78" s="3" t="s">
        <v>12073</v>
      </c>
      <c r="O78" s="3" t="s">
        <v>218</v>
      </c>
      <c r="P78" s="4" t="str">
        <f>IFERROR(__xludf.DUMMYFUNCTION("join("" "",N78:O78)"),"SAUREL Philippe")</f>
        <v>SAUREL Philippe</v>
      </c>
      <c r="Q78" s="4"/>
      <c r="R78" s="4">
        <v>21171.0</v>
      </c>
      <c r="S78" s="3" t="s">
        <v>970</v>
      </c>
      <c r="T78" s="3" t="s">
        <v>2171</v>
      </c>
      <c r="U78" s="3" t="s">
        <v>34</v>
      </c>
    </row>
    <row r="79">
      <c r="A79" s="2">
        <v>42318.714907407404</v>
      </c>
      <c r="B79" s="3">
        <v>76.0</v>
      </c>
      <c r="C79" s="3" t="s">
        <v>11139</v>
      </c>
      <c r="D79" s="3">
        <v>66.0</v>
      </c>
      <c r="E79" s="3" t="s">
        <v>11271</v>
      </c>
      <c r="F79" s="3">
        <v>9.0</v>
      </c>
      <c r="G79" s="3">
        <v>4.0</v>
      </c>
      <c r="H79" s="3" t="s">
        <v>1183</v>
      </c>
      <c r="I79" s="3" t="s">
        <v>1184</v>
      </c>
      <c r="J79" s="3" t="s">
        <v>1185</v>
      </c>
      <c r="K79" s="3" t="s">
        <v>272</v>
      </c>
      <c r="L79" s="3">
        <v>5.0</v>
      </c>
      <c r="M79" s="3" t="s">
        <v>25</v>
      </c>
      <c r="N79" s="3" t="s">
        <v>4634</v>
      </c>
      <c r="O79" s="3" t="s">
        <v>1311</v>
      </c>
      <c r="P79" s="4" t="str">
        <f>IFERROR(__xludf.DUMMYFUNCTION("join("" "",N79:O79)"),"ALIOT Louis")</f>
        <v>ALIOT Louis</v>
      </c>
      <c r="Q79" s="4"/>
      <c r="R79" s="4">
        <v>25450.0</v>
      </c>
      <c r="S79" s="3" t="s">
        <v>1955</v>
      </c>
      <c r="T79" s="3" t="s">
        <v>1125</v>
      </c>
      <c r="U79" s="3" t="s">
        <v>34</v>
      </c>
    </row>
    <row r="80">
      <c r="A80" s="2">
        <v>42318.714907407404</v>
      </c>
      <c r="B80" s="3">
        <v>76.0</v>
      </c>
      <c r="C80" s="3" t="s">
        <v>11139</v>
      </c>
      <c r="D80" s="3">
        <v>31.0</v>
      </c>
      <c r="E80" s="3" t="s">
        <v>11190</v>
      </c>
      <c r="F80" s="3">
        <v>10.0</v>
      </c>
      <c r="G80" s="3">
        <v>7.0</v>
      </c>
      <c r="H80" s="3" t="s">
        <v>12285</v>
      </c>
      <c r="I80" s="3" t="s">
        <v>12286</v>
      </c>
      <c r="J80" s="3" t="s">
        <v>23</v>
      </c>
      <c r="K80" s="3" t="s">
        <v>272</v>
      </c>
      <c r="L80" s="3">
        <v>1.0</v>
      </c>
      <c r="M80" s="3" t="s">
        <v>25</v>
      </c>
      <c r="N80" s="3" t="s">
        <v>12324</v>
      </c>
      <c r="O80" s="3" t="s">
        <v>127</v>
      </c>
      <c r="P80" s="4" t="str">
        <f>IFERROR(__xludf.DUMMYFUNCTION("join("" "",N80:O80)"),"ONESTA Gérard")</f>
        <v>ONESTA Gérard</v>
      </c>
      <c r="Q80" s="4"/>
      <c r="R80" s="4">
        <v>22133.0</v>
      </c>
      <c r="S80" s="3" t="s">
        <v>1205</v>
      </c>
      <c r="U80" s="3" t="s">
        <v>29</v>
      </c>
    </row>
    <row r="81">
      <c r="A81" s="2">
        <v>42318.714907407404</v>
      </c>
      <c r="B81" s="3">
        <v>76.0</v>
      </c>
      <c r="C81" s="3" t="s">
        <v>11139</v>
      </c>
      <c r="D81" s="3">
        <v>31.0</v>
      </c>
      <c r="E81" s="3" t="s">
        <v>11190</v>
      </c>
      <c r="F81" s="3">
        <v>11.0</v>
      </c>
      <c r="G81" s="3">
        <v>3.0</v>
      </c>
      <c r="H81" s="3" t="s">
        <v>672</v>
      </c>
      <c r="I81" s="3" t="s">
        <v>3871</v>
      </c>
      <c r="J81" s="3" t="s">
        <v>674</v>
      </c>
      <c r="K81" s="3" t="s">
        <v>272</v>
      </c>
      <c r="L81" s="3">
        <v>1.0</v>
      </c>
      <c r="M81" s="3" t="s">
        <v>25</v>
      </c>
      <c r="N81" s="3" t="s">
        <v>12451</v>
      </c>
      <c r="O81" s="3" t="s">
        <v>184</v>
      </c>
      <c r="P81" s="4" t="str">
        <f>IFERROR(__xludf.DUMMYFUNCTION("join("" "",N81:O81)"),"LEMPEREUR Damien")</f>
        <v>LEMPEREUR Damien</v>
      </c>
      <c r="Q81" s="4"/>
      <c r="R81" s="4">
        <v>30509.0</v>
      </c>
      <c r="S81" s="3" t="s">
        <v>1955</v>
      </c>
      <c r="U81" s="3" t="s">
        <v>34</v>
      </c>
    </row>
    <row r="82">
      <c r="A82" s="2">
        <v>42318.714907407404</v>
      </c>
      <c r="B82" s="3">
        <v>76.0</v>
      </c>
      <c r="C82" s="3" t="s">
        <v>11139</v>
      </c>
      <c r="D82" s="3">
        <v>31.0</v>
      </c>
      <c r="E82" s="3" t="s">
        <v>11190</v>
      </c>
      <c r="F82" s="3">
        <v>12.0</v>
      </c>
      <c r="G82" s="3">
        <v>2.0</v>
      </c>
      <c r="H82" s="3" t="s">
        <v>1615</v>
      </c>
      <c r="I82" s="3" t="s">
        <v>4065</v>
      </c>
      <c r="J82" s="3" t="s">
        <v>1617</v>
      </c>
      <c r="K82" s="3" t="s">
        <v>272</v>
      </c>
      <c r="L82" s="3">
        <v>1.0</v>
      </c>
      <c r="M82" s="3" t="s">
        <v>30</v>
      </c>
      <c r="N82" s="3" t="s">
        <v>12576</v>
      </c>
      <c r="O82" s="3" t="s">
        <v>605</v>
      </c>
      <c r="P82" s="4" t="str">
        <f>IFERROR(__xludf.DUMMYFUNCTION("join("" "",N82:O82)"),"TORREMOCHA Sandra")</f>
        <v>TORREMOCHA Sandra</v>
      </c>
      <c r="Q82" s="4"/>
      <c r="R82" s="4">
        <v>27004.0</v>
      </c>
      <c r="S82" s="3" t="s">
        <v>37</v>
      </c>
      <c r="U82" s="3" t="s">
        <v>34</v>
      </c>
    </row>
    <row r="83">
      <c r="A83" s="2">
        <v>42318.714907407404</v>
      </c>
      <c r="B83" s="3">
        <v>32.0</v>
      </c>
      <c r="C83" s="3" t="s">
        <v>12673</v>
      </c>
      <c r="D83" s="3">
        <v>59.0</v>
      </c>
      <c r="E83" s="3" t="s">
        <v>12683</v>
      </c>
      <c r="F83" s="3">
        <v>1.0</v>
      </c>
      <c r="G83" s="3">
        <v>6.0</v>
      </c>
      <c r="H83" s="3" t="s">
        <v>7796</v>
      </c>
      <c r="I83" s="3" t="s">
        <v>12675</v>
      </c>
      <c r="J83" s="3" t="s">
        <v>4890</v>
      </c>
      <c r="K83" s="3" t="s">
        <v>272</v>
      </c>
      <c r="L83" s="3">
        <v>1.0</v>
      </c>
      <c r="M83" s="3" t="s">
        <v>25</v>
      </c>
      <c r="N83" s="3" t="s">
        <v>1271</v>
      </c>
      <c r="O83" s="3" t="s">
        <v>366</v>
      </c>
      <c r="P83" s="4" t="str">
        <f>IFERROR(__xludf.DUMMYFUNCTION("join("" "",N83:O83)"),"ROUSSEL Fabien")</f>
        <v>ROUSSEL Fabien</v>
      </c>
      <c r="Q83" s="4"/>
      <c r="R83" s="4">
        <v>25309.0</v>
      </c>
      <c r="S83" s="3" t="s">
        <v>110</v>
      </c>
      <c r="U83" s="3" t="s">
        <v>34</v>
      </c>
    </row>
    <row r="84">
      <c r="A84" s="2">
        <v>42318.714907407404</v>
      </c>
      <c r="B84" s="3">
        <v>32.0</v>
      </c>
      <c r="C84" s="3" t="s">
        <v>12673</v>
      </c>
      <c r="D84" s="3">
        <v>62.0</v>
      </c>
      <c r="E84" s="3" t="s">
        <v>12765</v>
      </c>
      <c r="F84" s="3">
        <v>2.0</v>
      </c>
      <c r="G84" s="3">
        <v>3.0</v>
      </c>
      <c r="H84" s="3" t="s">
        <v>12814</v>
      </c>
      <c r="I84" s="3" t="s">
        <v>12815</v>
      </c>
      <c r="J84" s="3" t="s">
        <v>1185</v>
      </c>
      <c r="K84" s="3" t="s">
        <v>272</v>
      </c>
      <c r="L84" s="3">
        <v>1.0</v>
      </c>
      <c r="M84" s="3" t="s">
        <v>30</v>
      </c>
      <c r="N84" s="3" t="s">
        <v>12915</v>
      </c>
      <c r="O84" s="3" t="s">
        <v>2585</v>
      </c>
      <c r="P84" s="4" t="str">
        <f>IFERROR(__xludf.DUMMYFUNCTION("join("" "",N84:O84)"),"LE PEN Marine")</f>
        <v>LE PEN Marine</v>
      </c>
      <c r="Q84" s="4"/>
      <c r="R84" s="4">
        <v>25055.0</v>
      </c>
      <c r="S84" s="3" t="s">
        <v>1955</v>
      </c>
      <c r="T84" s="3" t="s">
        <v>1125</v>
      </c>
      <c r="U84" s="3" t="s">
        <v>29</v>
      </c>
    </row>
    <row r="85">
      <c r="A85" s="2">
        <v>42318.714907407404</v>
      </c>
      <c r="B85" s="3">
        <v>32.0</v>
      </c>
      <c r="C85" s="3" t="s">
        <v>12673</v>
      </c>
      <c r="D85" s="3">
        <v>59.0</v>
      </c>
      <c r="E85" s="3" t="s">
        <v>12683</v>
      </c>
      <c r="F85" s="3">
        <v>3.0</v>
      </c>
      <c r="G85" s="3">
        <v>2.0</v>
      </c>
      <c r="H85" s="3" t="s">
        <v>10957</v>
      </c>
      <c r="I85" s="3" t="s">
        <v>1616</v>
      </c>
      <c r="J85" s="3" t="s">
        <v>1617</v>
      </c>
      <c r="K85" s="3" t="s">
        <v>272</v>
      </c>
      <c r="L85" s="3">
        <v>1.0</v>
      </c>
      <c r="M85" s="3" t="s">
        <v>25</v>
      </c>
      <c r="N85" s="3" t="s">
        <v>12975</v>
      </c>
      <c r="O85" s="3" t="s">
        <v>371</v>
      </c>
      <c r="P85" s="4" t="str">
        <f>IFERROR(__xludf.DUMMYFUNCTION("join("" "",N85:O85)"),"PECQUEUR Eric")</f>
        <v>PECQUEUR Eric</v>
      </c>
      <c r="Q85" s="4"/>
      <c r="R85" s="4">
        <v>24322.0</v>
      </c>
      <c r="S85" s="3" t="s">
        <v>372</v>
      </c>
      <c r="U85" s="3" t="s">
        <v>34</v>
      </c>
    </row>
    <row r="86">
      <c r="A86" s="2">
        <v>42318.714907407404</v>
      </c>
      <c r="B86" s="3">
        <v>32.0</v>
      </c>
      <c r="C86" s="3" t="s">
        <v>12673</v>
      </c>
      <c r="D86" s="3">
        <v>62.0</v>
      </c>
      <c r="E86" s="3" t="s">
        <v>12765</v>
      </c>
      <c r="F86" s="3">
        <v>4.0</v>
      </c>
      <c r="G86" s="3">
        <v>5.0</v>
      </c>
      <c r="H86" s="3" t="s">
        <v>1410</v>
      </c>
      <c r="I86" s="3" t="s">
        <v>6246</v>
      </c>
      <c r="J86" s="3" t="s">
        <v>1412</v>
      </c>
      <c r="K86" s="3" t="s">
        <v>272</v>
      </c>
      <c r="L86" s="3">
        <v>1.0</v>
      </c>
      <c r="M86" s="3" t="s">
        <v>25</v>
      </c>
      <c r="N86" s="3" t="s">
        <v>82</v>
      </c>
      <c r="O86" s="3" t="s">
        <v>371</v>
      </c>
      <c r="P86" s="4" t="str">
        <f>IFERROR(__xludf.DUMMYFUNCTION("join("" "",N86:O86)"),"MASCARO Eric")</f>
        <v>MASCARO Eric</v>
      </c>
      <c r="Q86" s="4"/>
      <c r="R86" s="4">
        <v>24974.0</v>
      </c>
      <c r="S86" s="3" t="s">
        <v>52</v>
      </c>
      <c r="U86" s="3" t="s">
        <v>34</v>
      </c>
    </row>
    <row r="87">
      <c r="A87" s="2">
        <v>42318.714907407404</v>
      </c>
      <c r="B87" s="3">
        <v>32.0</v>
      </c>
      <c r="C87" s="3" t="s">
        <v>12673</v>
      </c>
      <c r="D87" s="3">
        <v>59.0</v>
      </c>
      <c r="E87" s="3" t="s">
        <v>12683</v>
      </c>
      <c r="F87" s="3">
        <v>5.0</v>
      </c>
      <c r="G87" s="3">
        <v>8.0</v>
      </c>
      <c r="H87" s="3" t="s">
        <v>13231</v>
      </c>
      <c r="I87" s="3" t="s">
        <v>13232</v>
      </c>
      <c r="J87" s="3" t="s">
        <v>922</v>
      </c>
      <c r="K87" s="3" t="s">
        <v>272</v>
      </c>
      <c r="L87" s="3">
        <v>1.0</v>
      </c>
      <c r="M87" s="3" t="s">
        <v>25</v>
      </c>
      <c r="N87" s="3" t="s">
        <v>13242</v>
      </c>
      <c r="O87" s="3" t="s">
        <v>243</v>
      </c>
      <c r="P87" s="4" t="str">
        <f>IFERROR(__xludf.DUMMYFUNCTION("join("" "",N87:O87)"),"DE SAINTIGNON Pierre")</f>
        <v>DE SAINTIGNON Pierre</v>
      </c>
      <c r="Q87" s="4"/>
      <c r="R87" s="4">
        <v>17675.0</v>
      </c>
      <c r="S87" s="3" t="s">
        <v>49</v>
      </c>
      <c r="U87" s="3" t="s">
        <v>29</v>
      </c>
    </row>
    <row r="88">
      <c r="A88" s="2">
        <v>42318.714907407404</v>
      </c>
      <c r="B88" s="3">
        <v>32.0</v>
      </c>
      <c r="C88" s="3" t="s">
        <v>12673</v>
      </c>
      <c r="D88" s="3">
        <v>2.0</v>
      </c>
      <c r="E88" s="3" t="s">
        <v>12674</v>
      </c>
      <c r="F88" s="3">
        <v>6.0</v>
      </c>
      <c r="G88" s="3">
        <v>9.0</v>
      </c>
      <c r="H88" s="3" t="s">
        <v>13362</v>
      </c>
      <c r="I88" s="3" t="s">
        <v>13363</v>
      </c>
      <c r="J88" s="3" t="s">
        <v>2015</v>
      </c>
      <c r="K88" s="3" t="s">
        <v>272</v>
      </c>
      <c r="L88" s="3">
        <v>1.0</v>
      </c>
      <c r="M88" s="3" t="s">
        <v>25</v>
      </c>
      <c r="N88" s="3" t="s">
        <v>2865</v>
      </c>
      <c r="O88" s="3" t="s">
        <v>141</v>
      </c>
      <c r="P88" s="4" t="str">
        <f>IFERROR(__xludf.DUMMYFUNCTION("join("" "",N88:O88)"),"BERTRAND Xavier")</f>
        <v>BERTRAND Xavier</v>
      </c>
      <c r="Q88" s="4"/>
      <c r="R88" s="4">
        <v>23822.0</v>
      </c>
      <c r="S88" s="3" t="s">
        <v>740</v>
      </c>
      <c r="T88" s="3" t="s">
        <v>1030</v>
      </c>
      <c r="U88" s="3" t="s">
        <v>34</v>
      </c>
    </row>
    <row r="89">
      <c r="A89" s="2">
        <v>42318.714907407404</v>
      </c>
      <c r="B89" s="3">
        <v>32.0</v>
      </c>
      <c r="C89" s="3" t="s">
        <v>12673</v>
      </c>
      <c r="D89" s="3">
        <v>80.0</v>
      </c>
      <c r="E89" s="3" t="s">
        <v>12800</v>
      </c>
      <c r="F89" s="3">
        <v>7.0</v>
      </c>
      <c r="G89" s="3">
        <v>4.0</v>
      </c>
      <c r="H89" s="3" t="s">
        <v>672</v>
      </c>
      <c r="I89" s="3" t="s">
        <v>7522</v>
      </c>
      <c r="J89" s="3" t="s">
        <v>674</v>
      </c>
      <c r="K89" s="3" t="s">
        <v>272</v>
      </c>
      <c r="L89" s="3">
        <v>3.0</v>
      </c>
      <c r="M89" s="3" t="s">
        <v>25</v>
      </c>
      <c r="N89" s="3" t="s">
        <v>7249</v>
      </c>
      <c r="O89" s="3" t="s">
        <v>3993</v>
      </c>
      <c r="P89" s="4" t="str">
        <f>IFERROR(__xludf.DUMMYFUNCTION("join("" "",N89:O89)"),"TANGUY Jean-Philippe")</f>
        <v>TANGUY Jean-Philippe</v>
      </c>
      <c r="Q89" s="4"/>
      <c r="R89" s="4">
        <v>31496.0</v>
      </c>
      <c r="S89" s="3" t="s">
        <v>83</v>
      </c>
      <c r="U89" s="3" t="s">
        <v>34</v>
      </c>
    </row>
    <row r="90">
      <c r="A90" s="2">
        <v>42318.714907407404</v>
      </c>
      <c r="B90" s="3">
        <v>32.0</v>
      </c>
      <c r="C90" s="3" t="s">
        <v>12673</v>
      </c>
      <c r="D90" s="3">
        <v>59.0</v>
      </c>
      <c r="E90" s="3" t="s">
        <v>12683</v>
      </c>
      <c r="F90" s="3">
        <v>8.0</v>
      </c>
      <c r="G90" s="3">
        <v>7.0</v>
      </c>
      <c r="H90" s="3" t="s">
        <v>9576</v>
      </c>
      <c r="I90" s="3" t="s">
        <v>9576</v>
      </c>
      <c r="J90" s="3" t="s">
        <v>4475</v>
      </c>
      <c r="K90" s="3" t="s">
        <v>272</v>
      </c>
      <c r="L90" s="3">
        <v>1.0</v>
      </c>
      <c r="M90" s="3" t="s">
        <v>25</v>
      </c>
      <c r="N90" s="3" t="s">
        <v>5170</v>
      </c>
      <c r="O90" s="3" t="s">
        <v>344</v>
      </c>
      <c r="P90" s="4" t="str">
        <f>IFERROR(__xludf.DUMMYFUNCTION("join("" "",N90:O90)"),"BLONDEL Sylvain")</f>
        <v>BLONDEL Sylvain</v>
      </c>
      <c r="Q90" s="4"/>
      <c r="R90" s="4">
        <v>29542.0</v>
      </c>
      <c r="S90" s="3" t="s">
        <v>169</v>
      </c>
      <c r="U90" s="3" t="s">
        <v>34</v>
      </c>
    </row>
    <row r="91">
      <c r="A91" s="2">
        <v>42318.714907407404</v>
      </c>
      <c r="B91" s="3">
        <v>32.0</v>
      </c>
      <c r="C91" s="3" t="s">
        <v>12673</v>
      </c>
      <c r="D91" s="3">
        <v>59.0</v>
      </c>
      <c r="E91" s="3" t="s">
        <v>12683</v>
      </c>
      <c r="F91" s="3">
        <v>9.0</v>
      </c>
      <c r="G91" s="3">
        <v>10.0</v>
      </c>
      <c r="H91" s="3" t="s">
        <v>13737</v>
      </c>
      <c r="I91" s="3" t="s">
        <v>13738</v>
      </c>
      <c r="J91" s="3" t="s">
        <v>23</v>
      </c>
      <c r="K91" s="3" t="s">
        <v>272</v>
      </c>
      <c r="L91" s="3">
        <v>2.0</v>
      </c>
      <c r="M91" s="3" t="s">
        <v>30</v>
      </c>
      <c r="N91" s="3" t="s">
        <v>1613</v>
      </c>
      <c r="O91" s="3" t="s">
        <v>163</v>
      </c>
      <c r="P91" s="4" t="str">
        <f>IFERROR(__xludf.DUMMYFUNCTION("join("" "",N91:O91)"),"ROUSSEAU Sandrine")</f>
        <v>ROUSSEAU Sandrine</v>
      </c>
      <c r="Q91" s="4"/>
      <c r="R91" s="4">
        <v>26366.0</v>
      </c>
      <c r="S91" s="3" t="s">
        <v>149</v>
      </c>
      <c r="U91" s="3" t="s">
        <v>29</v>
      </c>
    </row>
    <row r="92">
      <c r="A92" s="2">
        <v>42318.714907407404</v>
      </c>
      <c r="B92" s="3">
        <v>28.0</v>
      </c>
      <c r="C92" s="3" t="s">
        <v>13871</v>
      </c>
      <c r="D92" s="3">
        <v>27.0</v>
      </c>
      <c r="E92" s="3" t="s">
        <v>13886</v>
      </c>
      <c r="F92" s="3">
        <v>1.0</v>
      </c>
      <c r="G92" s="3">
        <v>5.0</v>
      </c>
      <c r="H92" s="3" t="s">
        <v>672</v>
      </c>
      <c r="I92" s="3" t="s">
        <v>673</v>
      </c>
      <c r="J92" s="3" t="s">
        <v>674</v>
      </c>
      <c r="K92" s="3" t="s">
        <v>272</v>
      </c>
      <c r="L92" s="3">
        <v>1.0</v>
      </c>
      <c r="M92" s="3" t="s">
        <v>25</v>
      </c>
      <c r="N92" s="3" t="s">
        <v>13887</v>
      </c>
      <c r="O92" s="3" t="s">
        <v>477</v>
      </c>
      <c r="P92" s="4" t="str">
        <f>IFERROR(__xludf.DUMMYFUNCTION("join("" "",N92:O92)"),"CALBRIX Nicolas")</f>
        <v>CALBRIX Nicolas</v>
      </c>
      <c r="Q92" s="4"/>
      <c r="R92" s="4">
        <v>30967.0</v>
      </c>
      <c r="S92" s="3" t="s">
        <v>110</v>
      </c>
      <c r="U92" s="3" t="s">
        <v>34</v>
      </c>
    </row>
    <row r="93">
      <c r="A93" s="2">
        <v>42318.714907407404</v>
      </c>
      <c r="B93" s="3">
        <v>28.0</v>
      </c>
      <c r="C93" s="3" t="s">
        <v>13871</v>
      </c>
      <c r="D93" s="3">
        <v>50.0</v>
      </c>
      <c r="E93" s="3" t="s">
        <v>13899</v>
      </c>
      <c r="F93" s="3">
        <v>2.0</v>
      </c>
      <c r="G93" s="3">
        <v>10.0</v>
      </c>
      <c r="H93" s="3" t="s">
        <v>13949</v>
      </c>
      <c r="I93" s="3" t="s">
        <v>13949</v>
      </c>
      <c r="J93" s="3" t="s">
        <v>2213</v>
      </c>
      <c r="K93" s="3" t="s">
        <v>272</v>
      </c>
      <c r="L93" s="3">
        <v>1.0</v>
      </c>
      <c r="M93" s="3" t="s">
        <v>30</v>
      </c>
      <c r="N93" s="3" t="s">
        <v>4642</v>
      </c>
      <c r="O93" s="3" t="s">
        <v>1890</v>
      </c>
      <c r="P93" s="4" t="str">
        <f>IFERROR(__xludf.DUMMYFUNCTION("join("" "",N93:O93)"),"LECOEUR Alexandra")</f>
        <v>LECOEUR Alexandra</v>
      </c>
      <c r="Q93" s="4"/>
      <c r="R93" s="4">
        <v>26293.0</v>
      </c>
      <c r="S93" s="3" t="s">
        <v>115</v>
      </c>
      <c r="U93" s="3" t="s">
        <v>34</v>
      </c>
    </row>
    <row r="94">
      <c r="A94" s="2">
        <v>42318.714907407404</v>
      </c>
      <c r="B94" s="3">
        <v>28.0</v>
      </c>
      <c r="C94" s="3" t="s">
        <v>13871</v>
      </c>
      <c r="D94" s="3">
        <v>61.0</v>
      </c>
      <c r="E94" s="3" t="s">
        <v>13916</v>
      </c>
      <c r="F94" s="3">
        <v>3.0</v>
      </c>
      <c r="G94" s="3">
        <v>4.0</v>
      </c>
      <c r="H94" s="3" t="s">
        <v>14024</v>
      </c>
      <c r="I94" s="3" t="s">
        <v>14025</v>
      </c>
      <c r="J94" s="3" t="s">
        <v>3464</v>
      </c>
      <c r="K94" s="3" t="s">
        <v>272</v>
      </c>
      <c r="L94" s="3">
        <v>1.0</v>
      </c>
      <c r="M94" s="3" t="s">
        <v>25</v>
      </c>
      <c r="N94" s="3" t="s">
        <v>14064</v>
      </c>
      <c r="O94" s="3" t="s">
        <v>14065</v>
      </c>
      <c r="P94" s="4" t="str">
        <f>IFERROR(__xludf.DUMMYFUNCTION("join("" "",N94:O94)"),"SOUBIEN Yanic")</f>
        <v>SOUBIEN Yanic</v>
      </c>
      <c r="Q94" s="4"/>
      <c r="R94" s="4">
        <v>21773.0</v>
      </c>
      <c r="S94" s="3" t="s">
        <v>60</v>
      </c>
      <c r="U94" s="3" t="s">
        <v>29</v>
      </c>
    </row>
    <row r="95">
      <c r="A95" s="2">
        <v>42318.714907407404</v>
      </c>
      <c r="B95" s="3">
        <v>28.0</v>
      </c>
      <c r="C95" s="3" t="s">
        <v>13871</v>
      </c>
      <c r="D95" s="3">
        <v>76.0</v>
      </c>
      <c r="E95" s="3" t="s">
        <v>13925</v>
      </c>
      <c r="F95" s="3">
        <v>4.0</v>
      </c>
      <c r="G95" s="3">
        <v>2.0</v>
      </c>
      <c r="H95" s="3" t="s">
        <v>10957</v>
      </c>
      <c r="I95" s="3" t="s">
        <v>14104</v>
      </c>
      <c r="J95" s="3" t="s">
        <v>1617</v>
      </c>
      <c r="K95" s="3" t="s">
        <v>272</v>
      </c>
      <c r="L95" s="3">
        <v>2.0</v>
      </c>
      <c r="M95" s="3" t="s">
        <v>25</v>
      </c>
      <c r="N95" s="3" t="s">
        <v>14149</v>
      </c>
      <c r="O95" s="3" t="s">
        <v>664</v>
      </c>
      <c r="P95" s="4" t="str">
        <f>IFERROR(__xludf.DUMMYFUNCTION("join("" "",N95:O95)"),"LE MANACH Pascal")</f>
        <v>LE MANACH Pascal</v>
      </c>
      <c r="Q95" s="4"/>
      <c r="R95" s="4">
        <v>24361.0</v>
      </c>
      <c r="S95" s="3" t="s">
        <v>372</v>
      </c>
      <c r="U95" s="3" t="s">
        <v>34</v>
      </c>
    </row>
    <row r="96">
      <c r="A96" s="2">
        <v>42318.714907407404</v>
      </c>
      <c r="B96" s="3">
        <v>28.0</v>
      </c>
      <c r="C96" s="3" t="s">
        <v>13871</v>
      </c>
      <c r="D96" s="3">
        <v>76.0</v>
      </c>
      <c r="E96" s="3" t="s">
        <v>13925</v>
      </c>
      <c r="F96" s="3">
        <v>5.0</v>
      </c>
      <c r="G96" s="3">
        <v>9.0</v>
      </c>
      <c r="H96" s="3" t="s">
        <v>14181</v>
      </c>
      <c r="I96" s="3" t="s">
        <v>14182</v>
      </c>
      <c r="J96" s="3" t="s">
        <v>922</v>
      </c>
      <c r="K96" s="3" t="s">
        <v>272</v>
      </c>
      <c r="L96" s="3">
        <v>1.0</v>
      </c>
      <c r="M96" s="3" t="s">
        <v>25</v>
      </c>
      <c r="N96" s="3" t="s">
        <v>14239</v>
      </c>
      <c r="O96" s="3" t="s">
        <v>477</v>
      </c>
      <c r="P96" s="4" t="str">
        <f>IFERROR(__xludf.DUMMYFUNCTION("join("" "",N96:O96)"),"MAYER-ROSSIGNOL Nicolas")</f>
        <v>MAYER-ROSSIGNOL Nicolas</v>
      </c>
      <c r="Q96" s="4"/>
      <c r="R96" s="4">
        <v>28223.0</v>
      </c>
      <c r="S96" s="3" t="s">
        <v>55</v>
      </c>
      <c r="T96" s="3" t="s">
        <v>2134</v>
      </c>
      <c r="U96" s="3" t="s">
        <v>29</v>
      </c>
    </row>
    <row r="97">
      <c r="A97" s="2">
        <v>42318.714907407404</v>
      </c>
      <c r="B97" s="3">
        <v>28.0</v>
      </c>
      <c r="C97" s="3" t="s">
        <v>13871</v>
      </c>
      <c r="D97" s="3">
        <v>76.0</v>
      </c>
      <c r="E97" s="3" t="s">
        <v>13925</v>
      </c>
      <c r="F97" s="3">
        <v>6.0</v>
      </c>
      <c r="G97" s="3">
        <v>3.0</v>
      </c>
      <c r="H97" s="3" t="s">
        <v>14263</v>
      </c>
      <c r="I97" s="3" t="s">
        <v>14264</v>
      </c>
      <c r="J97" s="3" t="s">
        <v>1185</v>
      </c>
      <c r="K97" s="3" t="s">
        <v>272</v>
      </c>
      <c r="L97" s="3">
        <v>1.0</v>
      </c>
      <c r="M97" s="3" t="s">
        <v>25</v>
      </c>
      <c r="N97" s="3" t="s">
        <v>14317</v>
      </c>
      <c r="O97" s="3" t="s">
        <v>477</v>
      </c>
      <c r="P97" s="4" t="str">
        <f>IFERROR(__xludf.DUMMYFUNCTION("join("" "",N97:O97)"),"BAY Nicolas")</f>
        <v>BAY Nicolas</v>
      </c>
      <c r="Q97" s="4"/>
      <c r="R97" s="4">
        <v>28480.0</v>
      </c>
      <c r="S97" s="3" t="s">
        <v>153</v>
      </c>
      <c r="T97" s="3" t="s">
        <v>1125</v>
      </c>
      <c r="U97" s="3" t="s">
        <v>29</v>
      </c>
    </row>
    <row r="98">
      <c r="A98" s="2">
        <v>42318.714907407404</v>
      </c>
      <c r="B98" s="3">
        <v>28.0</v>
      </c>
      <c r="C98" s="3" t="s">
        <v>13871</v>
      </c>
      <c r="D98" s="3">
        <v>76.0</v>
      </c>
      <c r="E98" s="3" t="s">
        <v>13925</v>
      </c>
      <c r="F98" s="3">
        <v>7.0</v>
      </c>
      <c r="G98" s="3">
        <v>8.0</v>
      </c>
      <c r="H98" s="3" t="s">
        <v>14340</v>
      </c>
      <c r="I98" s="3" t="s">
        <v>14341</v>
      </c>
      <c r="J98" s="3" t="s">
        <v>398</v>
      </c>
      <c r="K98" s="3" t="s">
        <v>272</v>
      </c>
      <c r="L98" s="3">
        <v>1.0</v>
      </c>
      <c r="M98" s="3" t="s">
        <v>25</v>
      </c>
      <c r="N98" s="3" t="s">
        <v>14391</v>
      </c>
      <c r="O98" s="3" t="s">
        <v>319</v>
      </c>
      <c r="P98" s="4" t="str">
        <f>IFERROR(__xludf.DUMMYFUNCTION("join("" "",N98:O98)"),"JUMEL Sébastien")</f>
        <v>JUMEL Sébastien</v>
      </c>
      <c r="Q98" s="4"/>
      <c r="R98" s="4">
        <v>26287.0</v>
      </c>
      <c r="S98" s="3" t="s">
        <v>153</v>
      </c>
      <c r="U98" s="3" t="s">
        <v>34</v>
      </c>
    </row>
    <row r="99">
      <c r="A99" s="2">
        <v>42318.714907407404</v>
      </c>
      <c r="B99" s="3">
        <v>28.0</v>
      </c>
      <c r="C99" s="3" t="s">
        <v>13871</v>
      </c>
      <c r="D99" s="3">
        <v>27.0</v>
      </c>
      <c r="E99" s="3" t="s">
        <v>13886</v>
      </c>
      <c r="F99" s="3">
        <v>8.0</v>
      </c>
      <c r="G99" s="3">
        <v>7.0</v>
      </c>
      <c r="H99" s="3" t="s">
        <v>14413</v>
      </c>
      <c r="I99" s="3" t="s">
        <v>14414</v>
      </c>
      <c r="J99" s="3" t="s">
        <v>2015</v>
      </c>
      <c r="K99" s="3" t="s">
        <v>272</v>
      </c>
      <c r="L99" s="3">
        <v>1.0</v>
      </c>
      <c r="M99" s="3" t="s">
        <v>25</v>
      </c>
      <c r="N99" s="3" t="s">
        <v>2840</v>
      </c>
      <c r="O99" s="3" t="s">
        <v>530</v>
      </c>
      <c r="P99" s="4" t="str">
        <f>IFERROR(__xludf.DUMMYFUNCTION("join("" "",N99:O99)"),"MORIN Hervé")</f>
        <v>MORIN Hervé</v>
      </c>
      <c r="Q99" s="4"/>
      <c r="R99" s="4">
        <v>22510.0</v>
      </c>
      <c r="S99" s="3" t="s">
        <v>418</v>
      </c>
      <c r="T99" s="3" t="s">
        <v>1030</v>
      </c>
      <c r="U99" s="3" t="s">
        <v>34</v>
      </c>
    </row>
    <row r="100">
      <c r="A100" s="2">
        <v>42318.714907407404</v>
      </c>
      <c r="B100" s="3">
        <v>28.0</v>
      </c>
      <c r="C100" s="3" t="s">
        <v>13871</v>
      </c>
      <c r="D100" s="3">
        <v>61.0</v>
      </c>
      <c r="E100" s="3" t="s">
        <v>13916</v>
      </c>
      <c r="F100" s="3">
        <v>9.0</v>
      </c>
      <c r="G100" s="3">
        <v>6.0</v>
      </c>
      <c r="H100" s="3" t="s">
        <v>1410</v>
      </c>
      <c r="I100" s="3" t="s">
        <v>14492</v>
      </c>
      <c r="J100" s="3" t="s">
        <v>1412</v>
      </c>
      <c r="K100" s="3" t="s">
        <v>272</v>
      </c>
      <c r="L100" s="3">
        <v>1.0</v>
      </c>
      <c r="M100" s="3" t="s">
        <v>25</v>
      </c>
      <c r="N100" s="3" t="s">
        <v>13663</v>
      </c>
      <c r="O100" s="3" t="s">
        <v>1068</v>
      </c>
      <c r="P100" s="4" t="str">
        <f>IFERROR(__xludf.DUMMYFUNCTION("join("" "",N100:O100)"),"LOUTRE Jean-Christophe")</f>
        <v>LOUTRE Jean-Christophe</v>
      </c>
      <c r="Q100" s="4"/>
      <c r="R100" s="4">
        <v>25201.0</v>
      </c>
      <c r="S100" s="3" t="s">
        <v>110</v>
      </c>
      <c r="U100" s="3" t="s">
        <v>34</v>
      </c>
    </row>
    <row r="101">
      <c r="A101" s="2">
        <v>42318.714907407404</v>
      </c>
      <c r="B101" s="3">
        <v>52.0</v>
      </c>
      <c r="C101" s="3" t="s">
        <v>14561</v>
      </c>
      <c r="D101" s="3">
        <v>72.0</v>
      </c>
      <c r="E101" s="3" t="s">
        <v>14607</v>
      </c>
      <c r="F101" s="3">
        <v>1.0</v>
      </c>
      <c r="G101" s="3">
        <v>7.0</v>
      </c>
      <c r="H101" s="3" t="s">
        <v>3676</v>
      </c>
      <c r="I101" s="3" t="s">
        <v>14563</v>
      </c>
      <c r="J101" s="3" t="s">
        <v>1185</v>
      </c>
      <c r="K101" s="3" t="s">
        <v>272</v>
      </c>
      <c r="L101" s="3">
        <v>1.0</v>
      </c>
      <c r="M101" s="3" t="s">
        <v>25</v>
      </c>
      <c r="N101" s="3" t="s">
        <v>3903</v>
      </c>
      <c r="O101" s="3" t="s">
        <v>664</v>
      </c>
      <c r="P101" s="4" t="str">
        <f>IFERROR(__xludf.DUMMYFUNCTION("join("" "",N101:O101)"),"GANNAT Pascal")</f>
        <v>GANNAT Pascal</v>
      </c>
      <c r="Q101" s="4"/>
      <c r="R101" s="4">
        <v>20297.0</v>
      </c>
      <c r="S101" s="3" t="s">
        <v>169</v>
      </c>
      <c r="U101" s="3" t="s">
        <v>34</v>
      </c>
    </row>
    <row r="102">
      <c r="A102" s="2">
        <v>42318.714907407404</v>
      </c>
      <c r="B102" s="3">
        <v>52.0</v>
      </c>
      <c r="C102" s="3" t="s">
        <v>14561</v>
      </c>
      <c r="D102" s="3">
        <v>44.0</v>
      </c>
      <c r="E102" s="3" t="s">
        <v>14562</v>
      </c>
      <c r="F102" s="3">
        <v>2.0</v>
      </c>
      <c r="G102" s="3">
        <v>9.0</v>
      </c>
      <c r="H102" s="3" t="s">
        <v>14632</v>
      </c>
      <c r="I102" s="3" t="s">
        <v>14633</v>
      </c>
      <c r="J102" s="3" t="s">
        <v>1808</v>
      </c>
      <c r="K102" s="3" t="s">
        <v>272</v>
      </c>
      <c r="L102" s="3">
        <v>1.0</v>
      </c>
      <c r="M102" s="3" t="s">
        <v>25</v>
      </c>
      <c r="N102" s="3" t="s">
        <v>14634</v>
      </c>
      <c r="O102" s="3" t="s">
        <v>523</v>
      </c>
      <c r="P102" s="4" t="str">
        <f>IFERROR(__xludf.DUMMYFUNCTION("join("" "",N102:O102)"),"DENIGOT Gilles")</f>
        <v>DENIGOT Gilles</v>
      </c>
      <c r="Q102" s="4"/>
      <c r="R102" s="4">
        <v>17768.0</v>
      </c>
      <c r="S102" s="3" t="s">
        <v>49</v>
      </c>
      <c r="U102" s="3" t="s">
        <v>34</v>
      </c>
    </row>
    <row r="103">
      <c r="A103" s="2">
        <v>42318.71491898148</v>
      </c>
      <c r="B103" s="3">
        <v>52.0</v>
      </c>
      <c r="C103" s="3" t="s">
        <v>14561</v>
      </c>
      <c r="D103" s="3">
        <v>72.0</v>
      </c>
      <c r="E103" s="3" t="s">
        <v>14607</v>
      </c>
      <c r="F103" s="3">
        <v>3.0</v>
      </c>
      <c r="G103" s="3">
        <v>3.0</v>
      </c>
      <c r="H103" s="3" t="s">
        <v>672</v>
      </c>
      <c r="I103" s="3" t="s">
        <v>673</v>
      </c>
      <c r="J103" s="3" t="s">
        <v>674</v>
      </c>
      <c r="K103" s="3" t="s">
        <v>272</v>
      </c>
      <c r="L103" s="3">
        <v>1.0</v>
      </c>
      <c r="M103" s="3" t="s">
        <v>30</v>
      </c>
      <c r="N103" s="3" t="s">
        <v>14753</v>
      </c>
      <c r="O103" s="3" t="s">
        <v>67</v>
      </c>
      <c r="P103" s="4" t="str">
        <f>IFERROR(__xludf.DUMMYFUNCTION("join("" "",N103:O103)"),"BAYLE DE JESSÉ Cécile")</f>
        <v>BAYLE DE JESSÉ Cécile</v>
      </c>
      <c r="Q103" s="4"/>
      <c r="R103" s="4">
        <v>17583.0</v>
      </c>
      <c r="S103" s="3" t="s">
        <v>72</v>
      </c>
      <c r="U103" s="3" t="s">
        <v>34</v>
      </c>
    </row>
    <row r="104">
      <c r="A104" s="2">
        <v>42318.71491898148</v>
      </c>
      <c r="B104" s="3">
        <v>52.0</v>
      </c>
      <c r="C104" s="3" t="s">
        <v>14561</v>
      </c>
      <c r="D104" s="3">
        <v>49.0</v>
      </c>
      <c r="E104" s="3" t="s">
        <v>14584</v>
      </c>
      <c r="F104" s="3">
        <v>4.0</v>
      </c>
      <c r="G104" s="3">
        <v>8.0</v>
      </c>
      <c r="H104" s="3" t="s">
        <v>7796</v>
      </c>
      <c r="I104" s="3" t="s">
        <v>14780</v>
      </c>
      <c r="J104" s="3" t="s">
        <v>4890</v>
      </c>
      <c r="K104" s="3" t="s">
        <v>272</v>
      </c>
      <c r="L104" s="3">
        <v>1.0</v>
      </c>
      <c r="M104" s="3" t="s">
        <v>25</v>
      </c>
      <c r="N104" s="3" t="s">
        <v>14803</v>
      </c>
      <c r="O104" s="3" t="s">
        <v>91</v>
      </c>
      <c r="P104" s="4" t="str">
        <f>IFERROR(__xludf.DUMMYFUNCTION("join("" "",N104:O104)"),"PAGANO Alain")</f>
        <v>PAGANO Alain</v>
      </c>
      <c r="Q104" s="4"/>
      <c r="R104" s="4">
        <v>25363.0</v>
      </c>
      <c r="S104" s="3" t="s">
        <v>149</v>
      </c>
      <c r="U104" s="3" t="s">
        <v>34</v>
      </c>
    </row>
    <row r="105">
      <c r="A105" s="2">
        <v>42318.71491898148</v>
      </c>
      <c r="B105" s="3">
        <v>52.0</v>
      </c>
      <c r="C105" s="3" t="s">
        <v>14561</v>
      </c>
      <c r="D105" s="3">
        <v>44.0</v>
      </c>
      <c r="E105" s="3" t="s">
        <v>14562</v>
      </c>
      <c r="F105" s="3">
        <v>5.0</v>
      </c>
      <c r="G105" s="3">
        <v>6.0</v>
      </c>
      <c r="H105" s="3" t="s">
        <v>10957</v>
      </c>
      <c r="I105" s="3" t="s">
        <v>1616</v>
      </c>
      <c r="J105" s="3" t="s">
        <v>1617</v>
      </c>
      <c r="K105" s="3" t="s">
        <v>272</v>
      </c>
      <c r="L105" s="3">
        <v>1.0</v>
      </c>
      <c r="M105" s="3" t="s">
        <v>25</v>
      </c>
      <c r="N105" s="3" t="s">
        <v>14851</v>
      </c>
      <c r="O105" s="3" t="s">
        <v>4453</v>
      </c>
      <c r="P105" s="4" t="str">
        <f>IFERROR(__xludf.DUMMYFUNCTION("join("" "",N105:O105)"),"LE BELLER Eddy")</f>
        <v>LE BELLER Eddy</v>
      </c>
      <c r="Q105" s="4"/>
      <c r="R105" s="4">
        <v>25222.0</v>
      </c>
      <c r="S105" s="3" t="s">
        <v>79</v>
      </c>
      <c r="U105" s="3" t="s">
        <v>34</v>
      </c>
    </row>
    <row r="106">
      <c r="A106" s="2">
        <v>42318.71491898148</v>
      </c>
      <c r="B106" s="3">
        <v>52.0</v>
      </c>
      <c r="C106" s="3" t="s">
        <v>14561</v>
      </c>
      <c r="D106" s="3">
        <v>85.0</v>
      </c>
      <c r="E106" s="3" t="s">
        <v>14617</v>
      </c>
      <c r="F106" s="3">
        <v>6.0</v>
      </c>
      <c r="G106" s="3">
        <v>5.0</v>
      </c>
      <c r="H106" s="3" t="s">
        <v>14912</v>
      </c>
      <c r="I106" s="3" t="s">
        <v>14913</v>
      </c>
      <c r="J106" s="3" t="s">
        <v>2015</v>
      </c>
      <c r="K106" s="3" t="s">
        <v>272</v>
      </c>
      <c r="L106" s="3">
        <v>1.0</v>
      </c>
      <c r="M106" s="3" t="s">
        <v>25</v>
      </c>
      <c r="N106" s="3" t="s">
        <v>14972</v>
      </c>
      <c r="O106" s="3" t="s">
        <v>421</v>
      </c>
      <c r="P106" s="4" t="str">
        <f>IFERROR(__xludf.DUMMYFUNCTION("join("" "",N106:O106)"),"RETAILLEAU Bruno")</f>
        <v>RETAILLEAU Bruno</v>
      </c>
      <c r="Q106" s="4"/>
      <c r="R106" s="4">
        <v>22240.0</v>
      </c>
      <c r="S106" s="3" t="s">
        <v>418</v>
      </c>
      <c r="T106" s="3" t="s">
        <v>1134</v>
      </c>
      <c r="U106" s="3" t="s">
        <v>34</v>
      </c>
    </row>
    <row r="107">
      <c r="A107" s="2">
        <v>42318.71491898148</v>
      </c>
      <c r="B107" s="3">
        <v>52.0</v>
      </c>
      <c r="C107" s="3" t="s">
        <v>14561</v>
      </c>
      <c r="D107" s="3">
        <v>44.0</v>
      </c>
      <c r="E107" s="3" t="s">
        <v>14562</v>
      </c>
      <c r="F107" s="3">
        <v>7.0</v>
      </c>
      <c r="G107" s="3">
        <v>4.0</v>
      </c>
      <c r="H107" s="3" t="s">
        <v>14980</v>
      </c>
      <c r="I107" s="3" t="s">
        <v>14981</v>
      </c>
      <c r="J107" s="3" t="s">
        <v>922</v>
      </c>
      <c r="K107" s="3" t="s">
        <v>272</v>
      </c>
      <c r="L107" s="3">
        <v>1.0</v>
      </c>
      <c r="M107" s="3" t="s">
        <v>25</v>
      </c>
      <c r="N107" s="3" t="s">
        <v>14982</v>
      </c>
      <c r="O107" s="3" t="s">
        <v>27</v>
      </c>
      <c r="P107" s="4" t="str">
        <f>IFERROR(__xludf.DUMMYFUNCTION("join("" "",N107:O107)"),"CLERGEAU Christophe")</f>
        <v>CLERGEAU Christophe</v>
      </c>
      <c r="Q107" s="4"/>
      <c r="R107" s="4">
        <v>25082.0</v>
      </c>
      <c r="S107" s="3" t="s">
        <v>149</v>
      </c>
      <c r="U107" s="3" t="s">
        <v>29</v>
      </c>
    </row>
    <row r="108">
      <c r="A108" s="2">
        <v>42318.71491898148</v>
      </c>
      <c r="B108" s="3">
        <v>52.0</v>
      </c>
      <c r="C108" s="3" t="s">
        <v>14561</v>
      </c>
      <c r="D108" s="3">
        <v>44.0</v>
      </c>
      <c r="E108" s="3" t="s">
        <v>14562</v>
      </c>
      <c r="F108" s="3">
        <v>8.0</v>
      </c>
      <c r="G108" s="3">
        <v>10.0</v>
      </c>
      <c r="H108" s="3" t="s">
        <v>15058</v>
      </c>
      <c r="I108" s="3" t="s">
        <v>15058</v>
      </c>
      <c r="J108" s="3" t="s">
        <v>1617</v>
      </c>
      <c r="K108" s="3" t="s">
        <v>272</v>
      </c>
      <c r="L108" s="3">
        <v>4.0</v>
      </c>
      <c r="M108" s="3" t="s">
        <v>25</v>
      </c>
      <c r="N108" s="3" t="s">
        <v>2471</v>
      </c>
      <c r="O108" s="3" t="s">
        <v>251</v>
      </c>
      <c r="P108" s="4" t="str">
        <f>IFERROR(__xludf.DUMMYFUNCTION("join("" "",N108:O108)"),"TERRIEN Olivier")</f>
        <v>TERRIEN Olivier</v>
      </c>
      <c r="Q108" s="4"/>
      <c r="R108" s="4">
        <v>25873.0</v>
      </c>
      <c r="S108" s="3" t="s">
        <v>75</v>
      </c>
      <c r="U108" s="3" t="s">
        <v>34</v>
      </c>
    </row>
    <row r="109">
      <c r="A109" s="2">
        <v>42318.71491898148</v>
      </c>
      <c r="B109" s="3">
        <v>52.0</v>
      </c>
      <c r="C109" s="3" t="s">
        <v>14561</v>
      </c>
      <c r="D109" s="3">
        <v>72.0</v>
      </c>
      <c r="E109" s="3" t="s">
        <v>14607</v>
      </c>
      <c r="F109" s="3">
        <v>9.0</v>
      </c>
      <c r="G109" s="3">
        <v>12.0</v>
      </c>
      <c r="H109" s="3" t="s">
        <v>15130</v>
      </c>
      <c r="I109" s="3" t="s">
        <v>15131</v>
      </c>
      <c r="J109" s="3" t="s">
        <v>3464</v>
      </c>
      <c r="K109" s="3" t="s">
        <v>272</v>
      </c>
      <c r="L109" s="3">
        <v>1.0</v>
      </c>
      <c r="M109" s="3" t="s">
        <v>30</v>
      </c>
      <c r="N109" s="3" t="s">
        <v>15175</v>
      </c>
      <c r="O109" s="3" t="s">
        <v>139</v>
      </c>
      <c r="P109" s="4" t="str">
        <f>IFERROR(__xludf.DUMMYFUNCTION("join("" "",N109:O109)"),"BRINGUY Sophie")</f>
        <v>BRINGUY Sophie</v>
      </c>
      <c r="Q109" s="4"/>
      <c r="R109" s="4">
        <v>29062.0</v>
      </c>
      <c r="S109" s="3" t="s">
        <v>132</v>
      </c>
      <c r="U109" s="3" t="s">
        <v>29</v>
      </c>
    </row>
    <row r="110">
      <c r="A110" s="2">
        <v>42318.71491898148</v>
      </c>
      <c r="B110" s="3">
        <v>52.0</v>
      </c>
      <c r="C110" s="3" t="s">
        <v>14561</v>
      </c>
      <c r="D110" s="3">
        <v>44.0</v>
      </c>
      <c r="E110" s="3" t="s">
        <v>14562</v>
      </c>
      <c r="F110" s="3">
        <v>10.0</v>
      </c>
      <c r="G110" s="3">
        <v>2.0</v>
      </c>
      <c r="H110" s="3" t="s">
        <v>1410</v>
      </c>
      <c r="I110" s="3" t="s">
        <v>4247</v>
      </c>
      <c r="J110" s="3" t="s">
        <v>1412</v>
      </c>
      <c r="K110" s="3" t="s">
        <v>272</v>
      </c>
      <c r="L110" s="3">
        <v>1.0</v>
      </c>
      <c r="M110" s="3" t="s">
        <v>25</v>
      </c>
      <c r="N110" s="3" t="s">
        <v>15201</v>
      </c>
      <c r="O110" s="3" t="s">
        <v>91</v>
      </c>
      <c r="P110" s="4" t="str">
        <f>IFERROR(__xludf.DUMMYFUNCTION("join("" "",N110:O110)"),"PARISOT Alain")</f>
        <v>PARISOT Alain</v>
      </c>
      <c r="Q110" s="4"/>
      <c r="R110" s="4">
        <v>22891.0</v>
      </c>
      <c r="S110" s="3" t="s">
        <v>72</v>
      </c>
      <c r="U110" s="3" t="s">
        <v>34</v>
      </c>
    </row>
    <row r="111">
      <c r="A111" s="2">
        <v>42318.71491898148</v>
      </c>
      <c r="B111" s="3">
        <v>93.0</v>
      </c>
      <c r="C111" s="3" t="s">
        <v>15274</v>
      </c>
      <c r="D111" s="3">
        <v>6.0</v>
      </c>
      <c r="E111" s="3" t="s">
        <v>15287</v>
      </c>
      <c r="F111" s="3">
        <v>1.0</v>
      </c>
      <c r="G111" s="3">
        <v>10.0</v>
      </c>
      <c r="H111" s="3" t="s">
        <v>15276</v>
      </c>
      <c r="I111" s="3" t="s">
        <v>15277</v>
      </c>
      <c r="J111" s="3" t="s">
        <v>6433</v>
      </c>
      <c r="K111" s="3" t="s">
        <v>272</v>
      </c>
      <c r="L111" s="3">
        <v>1.0</v>
      </c>
      <c r="M111" s="3" t="s">
        <v>25</v>
      </c>
      <c r="N111" s="3" t="s">
        <v>15288</v>
      </c>
      <c r="O111" s="3" t="s">
        <v>15289</v>
      </c>
      <c r="P111" s="4" t="str">
        <f>IFERROR(__xludf.DUMMYFUNCTION("join("" "",N111:O111)"),"GOVERNATORI Jean Marc")</f>
        <v>GOVERNATORI Jean Marc</v>
      </c>
      <c r="Q111" s="4"/>
      <c r="R111" s="4">
        <v>21547.0</v>
      </c>
      <c r="S111" s="3" t="s">
        <v>132</v>
      </c>
      <c r="U111" s="3" t="s">
        <v>34</v>
      </c>
    </row>
    <row r="112">
      <c r="A112" s="2">
        <v>42318.71491898148</v>
      </c>
      <c r="B112" s="3">
        <v>93.0</v>
      </c>
      <c r="C112" s="3" t="s">
        <v>15274</v>
      </c>
      <c r="D112" s="3">
        <v>13.0</v>
      </c>
      <c r="E112" s="3" t="s">
        <v>15315</v>
      </c>
      <c r="F112" s="3">
        <v>2.0</v>
      </c>
      <c r="G112" s="3">
        <v>3.0</v>
      </c>
      <c r="H112" s="3" t="s">
        <v>1615</v>
      </c>
      <c r="I112" s="3" t="s">
        <v>1616</v>
      </c>
      <c r="J112" s="3" t="s">
        <v>1617</v>
      </c>
      <c r="K112" s="3" t="s">
        <v>272</v>
      </c>
      <c r="L112" s="3">
        <v>2.0</v>
      </c>
      <c r="M112" s="3" t="s">
        <v>30</v>
      </c>
      <c r="N112" s="3" t="s">
        <v>2649</v>
      </c>
      <c r="O112" s="3" t="s">
        <v>215</v>
      </c>
      <c r="P112" s="4" t="str">
        <f>IFERROR(__xludf.DUMMYFUNCTION("join("" "",N112:O112)"),"BONNET Isabelle")</f>
        <v>BONNET Isabelle</v>
      </c>
      <c r="Q112" s="4"/>
      <c r="R112" s="4">
        <v>23918.0</v>
      </c>
      <c r="S112" s="3" t="s">
        <v>37</v>
      </c>
      <c r="U112" s="3" t="s">
        <v>34</v>
      </c>
    </row>
    <row r="113">
      <c r="A113" s="2">
        <v>42318.71491898148</v>
      </c>
      <c r="B113" s="3">
        <v>93.0</v>
      </c>
      <c r="C113" s="3" t="s">
        <v>15274</v>
      </c>
      <c r="D113" s="3">
        <v>84.0</v>
      </c>
      <c r="E113" s="3" t="s">
        <v>15381</v>
      </c>
      <c r="F113" s="3">
        <v>3.0</v>
      </c>
      <c r="G113" s="3">
        <v>9.0</v>
      </c>
      <c r="H113" s="3" t="s">
        <v>15481</v>
      </c>
      <c r="I113" s="3" t="s">
        <v>15481</v>
      </c>
      <c r="J113" s="3" t="s">
        <v>11458</v>
      </c>
      <c r="K113" s="3" t="s">
        <v>272</v>
      </c>
      <c r="L113" s="3">
        <v>1.0</v>
      </c>
      <c r="M113" s="3" t="s">
        <v>25</v>
      </c>
      <c r="N113" s="3" t="s">
        <v>5258</v>
      </c>
      <c r="O113" s="3" t="s">
        <v>275</v>
      </c>
      <c r="P113" s="4" t="str">
        <f>IFERROR(__xludf.DUMMYFUNCTION("join("" "",N113:O113)"),"BOMPARD Jacques")</f>
        <v>BOMPARD Jacques</v>
      </c>
      <c r="Q113" s="4"/>
      <c r="R113" s="4">
        <v>15761.0</v>
      </c>
      <c r="S113" s="3" t="s">
        <v>153</v>
      </c>
      <c r="T113" s="3" t="s">
        <v>1030</v>
      </c>
      <c r="U113" s="3" t="s">
        <v>34</v>
      </c>
    </row>
    <row r="114">
      <c r="A114" s="2">
        <v>42318.71491898148</v>
      </c>
      <c r="B114" s="3">
        <v>93.0</v>
      </c>
      <c r="C114" s="3" t="s">
        <v>15274</v>
      </c>
      <c r="D114" s="3">
        <v>13.0</v>
      </c>
      <c r="E114" s="3" t="s">
        <v>15315</v>
      </c>
      <c r="F114" s="3">
        <v>4.0</v>
      </c>
      <c r="G114" s="3">
        <v>6.0</v>
      </c>
      <c r="H114" s="3" t="s">
        <v>15573</v>
      </c>
      <c r="I114" s="3" t="s">
        <v>15574</v>
      </c>
      <c r="J114" s="3" t="s">
        <v>23</v>
      </c>
      <c r="K114" s="3" t="s">
        <v>272</v>
      </c>
      <c r="L114" s="3">
        <v>3.0</v>
      </c>
      <c r="M114" s="3" t="s">
        <v>30</v>
      </c>
      <c r="N114" s="3" t="s">
        <v>15605</v>
      </c>
      <c r="O114" s="3" t="s">
        <v>139</v>
      </c>
      <c r="P114" s="4" t="str">
        <f>IFERROR(__xludf.DUMMYFUNCTION("join("" "",N114:O114)"),"CAMARD Sophie")</f>
        <v>CAMARD Sophie</v>
      </c>
      <c r="Q114" s="4"/>
      <c r="R114" s="4">
        <v>26642.0</v>
      </c>
      <c r="S114" s="3" t="s">
        <v>216</v>
      </c>
      <c r="U114" s="3" t="s">
        <v>29</v>
      </c>
    </row>
    <row r="115">
      <c r="A115" s="2">
        <v>42318.71491898148</v>
      </c>
      <c r="B115" s="3">
        <v>93.0</v>
      </c>
      <c r="C115" s="3" t="s">
        <v>15274</v>
      </c>
      <c r="D115" s="3">
        <v>84.0</v>
      </c>
      <c r="E115" s="3" t="s">
        <v>15381</v>
      </c>
      <c r="F115" s="3">
        <v>5.0</v>
      </c>
      <c r="G115" s="3">
        <v>5.0</v>
      </c>
      <c r="H115" s="3" t="s">
        <v>15676</v>
      </c>
      <c r="I115" s="3" t="s">
        <v>15677</v>
      </c>
      <c r="J115" s="3" t="s">
        <v>1185</v>
      </c>
      <c r="K115" s="3" t="s">
        <v>272</v>
      </c>
      <c r="L115" s="3">
        <v>1.0</v>
      </c>
      <c r="M115" s="3" t="s">
        <v>30</v>
      </c>
      <c r="N115" s="3" t="s">
        <v>15766</v>
      </c>
      <c r="O115" s="3" t="s">
        <v>694</v>
      </c>
      <c r="P115" s="4" t="str">
        <f>IFERROR(__xludf.DUMMYFUNCTION("join("" "",N115:O115)"),"MARÉCHAL-LE PEN Marion")</f>
        <v>MARÉCHAL-LE PEN Marion</v>
      </c>
      <c r="Q115" s="4"/>
      <c r="R115" s="4">
        <v>32852.0</v>
      </c>
      <c r="S115" s="3" t="s">
        <v>40</v>
      </c>
      <c r="T115" s="3" t="s">
        <v>1030</v>
      </c>
      <c r="U115" s="3" t="s">
        <v>34</v>
      </c>
    </row>
    <row r="116">
      <c r="A116" s="2">
        <v>42318.71491898148</v>
      </c>
      <c r="B116" s="3">
        <v>93.0</v>
      </c>
      <c r="C116" s="3" t="s">
        <v>15274</v>
      </c>
      <c r="D116" s="3">
        <v>6.0</v>
      </c>
      <c r="E116" s="3" t="s">
        <v>15287</v>
      </c>
      <c r="F116" s="3">
        <v>6.0</v>
      </c>
      <c r="G116" s="3">
        <v>8.0</v>
      </c>
      <c r="H116" s="3" t="s">
        <v>15778</v>
      </c>
      <c r="I116" s="3" t="s">
        <v>15779</v>
      </c>
      <c r="J116" s="3" t="s">
        <v>2015</v>
      </c>
      <c r="K116" s="3" t="s">
        <v>272</v>
      </c>
      <c r="L116" s="3">
        <v>1.0</v>
      </c>
      <c r="M116" s="3" t="s">
        <v>25</v>
      </c>
      <c r="N116" s="3" t="s">
        <v>15788</v>
      </c>
      <c r="O116" s="3" t="s">
        <v>281</v>
      </c>
      <c r="P116" s="4" t="str">
        <f>IFERROR(__xludf.DUMMYFUNCTION("join("" "",N116:O116)"),"ESTROSI Christian")</f>
        <v>ESTROSI Christian</v>
      </c>
      <c r="Q116" s="4"/>
      <c r="R116" s="4">
        <v>20271.0</v>
      </c>
      <c r="S116" s="3" t="s">
        <v>153</v>
      </c>
      <c r="T116" s="3" t="s">
        <v>1030</v>
      </c>
      <c r="U116" s="3" t="s">
        <v>34</v>
      </c>
    </row>
    <row r="117">
      <c r="A117" s="2">
        <v>42318.71491898148</v>
      </c>
      <c r="B117" s="3">
        <v>93.0</v>
      </c>
      <c r="C117" s="3" t="s">
        <v>15274</v>
      </c>
      <c r="D117" s="3">
        <v>4.0</v>
      </c>
      <c r="E117" s="3" t="s">
        <v>15275</v>
      </c>
      <c r="F117" s="3">
        <v>7.0</v>
      </c>
      <c r="G117" s="3">
        <v>11.0</v>
      </c>
      <c r="H117" s="3" t="s">
        <v>15884</v>
      </c>
      <c r="I117" s="3" t="s">
        <v>15885</v>
      </c>
      <c r="J117" s="3" t="s">
        <v>922</v>
      </c>
      <c r="K117" s="3" t="s">
        <v>272</v>
      </c>
      <c r="L117" s="3">
        <v>1.0</v>
      </c>
      <c r="M117" s="3" t="s">
        <v>25</v>
      </c>
      <c r="N117" s="3" t="s">
        <v>15886</v>
      </c>
      <c r="O117" s="3" t="s">
        <v>27</v>
      </c>
      <c r="P117" s="4" t="str">
        <f>IFERROR(__xludf.DUMMYFUNCTION("join("" "",N117:O117)"),"CASTANER Christophe")</f>
        <v>CASTANER Christophe</v>
      </c>
      <c r="Q117" s="4"/>
      <c r="R117" s="4">
        <v>24110.0</v>
      </c>
      <c r="S117" s="3" t="s">
        <v>153</v>
      </c>
      <c r="T117" s="3" t="s">
        <v>1030</v>
      </c>
      <c r="U117" s="3" t="s">
        <v>34</v>
      </c>
    </row>
    <row r="118">
      <c r="A118" s="2">
        <v>42318.71491898148</v>
      </c>
      <c r="B118" s="3">
        <v>93.0</v>
      </c>
      <c r="C118" s="3" t="s">
        <v>15274</v>
      </c>
      <c r="D118" s="3">
        <v>13.0</v>
      </c>
      <c r="E118" s="3" t="s">
        <v>15315</v>
      </c>
      <c r="F118" s="3">
        <v>8.0</v>
      </c>
      <c r="G118" s="3">
        <v>2.0</v>
      </c>
      <c r="H118" s="3" t="s">
        <v>15996</v>
      </c>
      <c r="I118" s="3" t="s">
        <v>15997</v>
      </c>
      <c r="J118" s="3" t="s">
        <v>1412</v>
      </c>
      <c r="K118" s="3" t="s">
        <v>272</v>
      </c>
      <c r="L118" s="3">
        <v>1.0</v>
      </c>
      <c r="M118" s="3" t="s">
        <v>25</v>
      </c>
      <c r="N118" s="3" t="s">
        <v>6979</v>
      </c>
      <c r="O118" s="3" t="s">
        <v>200</v>
      </c>
      <c r="P118" s="4" t="str">
        <f>IFERROR(__xludf.DUMMYFUNCTION("join("" "",N118:O118)"),"ROMANI Daniel")</f>
        <v>ROMANI Daniel</v>
      </c>
      <c r="Q118" s="4"/>
      <c r="R118" s="4">
        <v>22042.0</v>
      </c>
      <c r="S118" s="3" t="s">
        <v>46</v>
      </c>
      <c r="U118" s="3" t="s">
        <v>34</v>
      </c>
    </row>
    <row r="119">
      <c r="A119" s="2">
        <v>42318.71491898148</v>
      </c>
      <c r="B119" s="3">
        <v>93.0</v>
      </c>
      <c r="C119" s="3" t="s">
        <v>15274</v>
      </c>
      <c r="D119" s="3">
        <v>13.0</v>
      </c>
      <c r="E119" s="3" t="s">
        <v>15315</v>
      </c>
      <c r="F119" s="3">
        <v>9.0</v>
      </c>
      <c r="G119" s="3">
        <v>7.0</v>
      </c>
      <c r="H119" s="3" t="s">
        <v>672</v>
      </c>
      <c r="I119" s="3" t="s">
        <v>673</v>
      </c>
      <c r="J119" s="3" t="s">
        <v>674</v>
      </c>
      <c r="K119" s="3" t="s">
        <v>272</v>
      </c>
      <c r="L119" s="3">
        <v>1.0</v>
      </c>
      <c r="M119" s="3" t="s">
        <v>25</v>
      </c>
      <c r="N119" s="3" t="s">
        <v>16109</v>
      </c>
      <c r="O119" s="3" t="s">
        <v>4335</v>
      </c>
      <c r="P119" s="4" t="str">
        <f>IFERROR(__xludf.DUMMYFUNCTION("join("" "",N119:O119)"),"CHUISANO Noël")</f>
        <v>CHUISANO Noël</v>
      </c>
      <c r="Q119" s="4"/>
      <c r="R119" s="4">
        <v>21178.0</v>
      </c>
      <c r="S119" s="3" t="s">
        <v>83</v>
      </c>
      <c r="U119" s="3" t="s">
        <v>34</v>
      </c>
    </row>
    <row r="120">
      <c r="A120" s="2">
        <v>42318.71491898148</v>
      </c>
      <c r="B120" s="3">
        <v>93.0</v>
      </c>
      <c r="C120" s="3" t="s">
        <v>15274</v>
      </c>
      <c r="D120" s="3">
        <v>13.0</v>
      </c>
      <c r="E120" s="3" t="s">
        <v>15315</v>
      </c>
      <c r="F120" s="3">
        <v>10.0</v>
      </c>
      <c r="G120" s="3">
        <v>4.0</v>
      </c>
      <c r="H120" s="3" t="s">
        <v>2211</v>
      </c>
      <c r="I120" s="3" t="s">
        <v>16207</v>
      </c>
      <c r="J120" s="3" t="s">
        <v>2213</v>
      </c>
      <c r="K120" s="3" t="s">
        <v>272</v>
      </c>
      <c r="L120" s="3">
        <v>3.0</v>
      </c>
      <c r="M120" s="3" t="s">
        <v>25</v>
      </c>
      <c r="N120" s="3" t="s">
        <v>7909</v>
      </c>
      <c r="O120" s="3" t="s">
        <v>685</v>
      </c>
      <c r="P120" s="4" t="str">
        <f>IFERROR(__xludf.DUMMYFUNCTION("join("" "",N120:O120)"),"JARNY Cyril")</f>
        <v>JARNY Cyril</v>
      </c>
      <c r="Q120" s="4"/>
      <c r="R120" s="4">
        <v>29833.0</v>
      </c>
      <c r="S120" s="3" t="s">
        <v>216</v>
      </c>
      <c r="U120" s="3" t="s">
        <v>34</v>
      </c>
    </row>
    <row r="121">
      <c r="A121" s="2">
        <v>42318.71491898148</v>
      </c>
      <c r="B121" s="3">
        <v>94.0</v>
      </c>
      <c r="C121" s="3" t="s">
        <v>16311</v>
      </c>
      <c r="F121" s="3">
        <v>1.0</v>
      </c>
      <c r="G121" s="3">
        <v>2.0</v>
      </c>
      <c r="H121" s="3" t="s">
        <v>1183</v>
      </c>
      <c r="I121" s="3" t="s">
        <v>16312</v>
      </c>
      <c r="J121" s="3" t="s">
        <v>1185</v>
      </c>
      <c r="K121" s="3" t="s">
        <v>272</v>
      </c>
      <c r="L121" s="3">
        <v>1.0</v>
      </c>
      <c r="M121" s="3" t="s">
        <v>25</v>
      </c>
      <c r="N121" s="3" t="s">
        <v>16313</v>
      </c>
      <c r="O121" s="3" t="s">
        <v>27</v>
      </c>
      <c r="P121" s="4" t="str">
        <f>IFERROR(__xludf.DUMMYFUNCTION("join("" "",N121:O121)"),"CANIONI Christophe")</f>
        <v>CANIONI Christophe</v>
      </c>
      <c r="Q121" s="4"/>
      <c r="R121" s="4">
        <v>22551.0</v>
      </c>
      <c r="S121" s="3" t="s">
        <v>169</v>
      </c>
      <c r="U121" s="3" t="s">
        <v>34</v>
      </c>
    </row>
    <row r="122">
      <c r="A122" s="2">
        <v>42318.71491898148</v>
      </c>
      <c r="B122" s="3">
        <v>94.0</v>
      </c>
      <c r="C122" s="3" t="s">
        <v>16311</v>
      </c>
      <c r="F122" s="3">
        <v>2.0</v>
      </c>
      <c r="G122" s="3">
        <v>12.0</v>
      </c>
      <c r="H122" s="3" t="s">
        <v>16351</v>
      </c>
      <c r="I122" s="3" t="s">
        <v>16352</v>
      </c>
      <c r="J122" s="3" t="s">
        <v>1808</v>
      </c>
      <c r="K122" s="3" t="s">
        <v>272</v>
      </c>
      <c r="L122" s="3">
        <v>1.0</v>
      </c>
      <c r="M122" s="3" t="s">
        <v>25</v>
      </c>
      <c r="N122" s="3" t="s">
        <v>16353</v>
      </c>
      <c r="O122" s="3" t="s">
        <v>523</v>
      </c>
      <c r="P122" s="4" t="str">
        <f>IFERROR(__xludf.DUMMYFUNCTION("join("" "",N122:O122)"),"SIMEONI Gilles")</f>
        <v>SIMEONI Gilles</v>
      </c>
      <c r="Q122" s="4"/>
      <c r="R122" s="4">
        <v>24582.0</v>
      </c>
      <c r="S122" s="3" t="s">
        <v>1955</v>
      </c>
      <c r="U122" s="3" t="s">
        <v>29</v>
      </c>
    </row>
    <row r="123">
      <c r="A123" s="2">
        <v>42318.71491898148</v>
      </c>
      <c r="B123" s="3">
        <v>94.0</v>
      </c>
      <c r="C123" s="3" t="s">
        <v>16311</v>
      </c>
      <c r="F123" s="3">
        <v>3.0</v>
      </c>
      <c r="G123" s="3">
        <v>3.0</v>
      </c>
      <c r="H123" s="3" t="s">
        <v>16402</v>
      </c>
      <c r="I123" s="3" t="s">
        <v>16403</v>
      </c>
      <c r="J123" s="3" t="s">
        <v>4475</v>
      </c>
      <c r="K123" s="3" t="s">
        <v>272</v>
      </c>
      <c r="L123" s="3">
        <v>1.0</v>
      </c>
      <c r="M123" s="3" t="s">
        <v>25</v>
      </c>
      <c r="N123" s="3" t="s">
        <v>16404</v>
      </c>
      <c r="O123" s="3" t="s">
        <v>1109</v>
      </c>
      <c r="P123" s="4" t="str">
        <f>IFERROR(__xludf.DUMMYFUNCTION("join("" "",N123:O123)"),"DE ROCCA SERRA Camille")</f>
        <v>DE ROCCA SERRA Camille</v>
      </c>
      <c r="Q123" s="4"/>
      <c r="R123" s="4">
        <v>19865.0</v>
      </c>
      <c r="S123" s="3" t="s">
        <v>40</v>
      </c>
      <c r="T123" s="3" t="s">
        <v>1030</v>
      </c>
      <c r="U123" s="3" t="s">
        <v>29</v>
      </c>
    </row>
    <row r="124">
      <c r="A124" s="2">
        <v>42318.71491898148</v>
      </c>
      <c r="B124" s="3">
        <v>94.0</v>
      </c>
      <c r="C124" s="3" t="s">
        <v>16311</v>
      </c>
      <c r="F124" s="3">
        <v>4.0</v>
      </c>
      <c r="G124" s="3">
        <v>11.0</v>
      </c>
      <c r="H124" s="3" t="s">
        <v>16446</v>
      </c>
      <c r="I124" s="3" t="s">
        <v>16446</v>
      </c>
      <c r="J124" s="3" t="s">
        <v>16447</v>
      </c>
      <c r="K124" s="3" t="s">
        <v>272</v>
      </c>
      <c r="L124" s="3">
        <v>1.0</v>
      </c>
      <c r="M124" s="3" t="s">
        <v>25</v>
      </c>
      <c r="N124" s="3" t="s">
        <v>16448</v>
      </c>
      <c r="O124" s="3" t="s">
        <v>109</v>
      </c>
      <c r="P124" s="4" t="str">
        <f>IFERROR(__xludf.DUMMYFUNCTION("join("" "",N124:O124)"),"ZUCCARELLI Jean")</f>
        <v>ZUCCARELLI Jean</v>
      </c>
      <c r="Q124" s="4"/>
      <c r="R124" s="4">
        <v>23566.0</v>
      </c>
      <c r="S124" s="3" t="s">
        <v>1221</v>
      </c>
      <c r="U124" s="3" t="s">
        <v>34</v>
      </c>
    </row>
    <row r="125">
      <c r="A125" s="2">
        <v>42318.71491898148</v>
      </c>
      <c r="B125" s="3">
        <v>94.0</v>
      </c>
      <c r="C125" s="3" t="s">
        <v>16311</v>
      </c>
      <c r="F125" s="3">
        <v>5.0</v>
      </c>
      <c r="G125" s="3">
        <v>6.0</v>
      </c>
      <c r="H125" s="3" t="s">
        <v>16494</v>
      </c>
      <c r="I125" s="3" t="s">
        <v>16495</v>
      </c>
      <c r="J125" s="3" t="s">
        <v>16496</v>
      </c>
      <c r="K125" s="3" t="s">
        <v>272</v>
      </c>
      <c r="L125" s="3">
        <v>1.0</v>
      </c>
      <c r="M125" s="3" t="s">
        <v>30</v>
      </c>
      <c r="N125" s="3" t="s">
        <v>16497</v>
      </c>
      <c r="O125" s="3" t="s">
        <v>1360</v>
      </c>
      <c r="P125" s="4" t="str">
        <f>IFERROR(__xludf.DUMMYFUNCTION("join("" "",N125:O125)"),"DE GENTILI Emmanuelle")</f>
        <v>DE GENTILI Emmanuelle</v>
      </c>
      <c r="Q125" s="4"/>
      <c r="R125" s="4">
        <v>25529.0</v>
      </c>
      <c r="S125" s="3" t="s">
        <v>149</v>
      </c>
      <c r="U125" s="3" t="s">
        <v>34</v>
      </c>
    </row>
    <row r="126">
      <c r="A126" s="2">
        <v>42318.71491898148</v>
      </c>
      <c r="B126" s="3">
        <v>94.0</v>
      </c>
      <c r="C126" s="3" t="s">
        <v>16311</v>
      </c>
      <c r="F126" s="3">
        <v>6.0</v>
      </c>
      <c r="G126" s="3">
        <v>10.0</v>
      </c>
      <c r="H126" s="3" t="s">
        <v>16535</v>
      </c>
      <c r="I126" s="3" t="s">
        <v>16535</v>
      </c>
      <c r="J126" s="3" t="s">
        <v>2213</v>
      </c>
      <c r="K126" s="3" t="s">
        <v>272</v>
      </c>
      <c r="L126" s="3">
        <v>1.0</v>
      </c>
      <c r="M126" s="3" t="s">
        <v>25</v>
      </c>
      <c r="N126" s="3" t="s">
        <v>16536</v>
      </c>
      <c r="O126" s="3" t="s">
        <v>237</v>
      </c>
      <c r="P126" s="4" t="str">
        <f>IFERROR(__xludf.DUMMYFUNCTION("join("" "",N126:O126)"),"GIACOBBI Paul")</f>
        <v>GIACOBBI Paul</v>
      </c>
      <c r="Q126" s="4"/>
      <c r="R126" s="4">
        <v>20985.0</v>
      </c>
      <c r="S126" s="3" t="s">
        <v>776</v>
      </c>
      <c r="T126" s="3" t="s">
        <v>1030</v>
      </c>
      <c r="U126" s="3" t="s">
        <v>34</v>
      </c>
    </row>
    <row r="127">
      <c r="A127" s="2">
        <v>42318.71491898148</v>
      </c>
      <c r="B127" s="3">
        <v>94.0</v>
      </c>
      <c r="C127" s="3" t="s">
        <v>16311</v>
      </c>
      <c r="F127" s="3">
        <v>7.0</v>
      </c>
      <c r="G127" s="3">
        <v>7.0</v>
      </c>
      <c r="H127" s="3" t="s">
        <v>16579</v>
      </c>
      <c r="I127" s="3" t="s">
        <v>16579</v>
      </c>
      <c r="J127" s="3" t="s">
        <v>1808</v>
      </c>
      <c r="K127" s="3" t="s">
        <v>272</v>
      </c>
      <c r="L127" s="3">
        <v>1.0</v>
      </c>
      <c r="M127" s="3" t="s">
        <v>25</v>
      </c>
      <c r="N127" s="3" t="s">
        <v>15829</v>
      </c>
      <c r="O127" s="3" t="s">
        <v>16580</v>
      </c>
      <c r="P127" s="4" t="str">
        <f>IFERROR(__xludf.DUMMYFUNCTION("join("" "",N127:O127)"),"BENEDETTI Paul-Félix")</f>
        <v>BENEDETTI Paul-Félix</v>
      </c>
      <c r="Q127" s="4"/>
      <c r="R127" s="4">
        <v>24316.0</v>
      </c>
      <c r="S127" s="3" t="s">
        <v>55</v>
      </c>
      <c r="U127" s="3" t="s">
        <v>29</v>
      </c>
    </row>
    <row r="128">
      <c r="A128" s="2">
        <v>42318.71491898148</v>
      </c>
      <c r="B128" s="3">
        <v>94.0</v>
      </c>
      <c r="C128" s="3" t="s">
        <v>16311</v>
      </c>
      <c r="F128" s="3">
        <v>9.0</v>
      </c>
      <c r="G128" s="3">
        <v>13.0</v>
      </c>
      <c r="H128" s="3" t="s">
        <v>16619</v>
      </c>
      <c r="I128" s="3" t="s">
        <v>16619</v>
      </c>
      <c r="J128" s="3" t="s">
        <v>1808</v>
      </c>
      <c r="K128" s="3" t="s">
        <v>272</v>
      </c>
      <c r="L128" s="3">
        <v>1.0</v>
      </c>
      <c r="M128" s="3" t="s">
        <v>25</v>
      </c>
      <c r="N128" s="3" t="s">
        <v>16620</v>
      </c>
      <c r="O128" s="3" t="s">
        <v>6708</v>
      </c>
      <c r="P128" s="4" t="str">
        <f>IFERROR(__xludf.DUMMYFUNCTION("join("" "",N128:O128)"),"TALAMONI Jean-Guy")</f>
        <v>TALAMONI Jean-Guy</v>
      </c>
      <c r="Q128" s="4"/>
      <c r="R128" s="4">
        <v>22042.0</v>
      </c>
      <c r="S128" s="3" t="s">
        <v>1955</v>
      </c>
      <c r="U128" s="3" t="s">
        <v>29</v>
      </c>
    </row>
    <row r="129">
      <c r="A129" s="2">
        <v>42318.71491898148</v>
      </c>
      <c r="B129" s="3">
        <v>94.0</v>
      </c>
      <c r="C129" s="3" t="s">
        <v>16311</v>
      </c>
      <c r="F129" s="3">
        <v>10.0</v>
      </c>
      <c r="G129" s="3">
        <v>4.0</v>
      </c>
      <c r="H129" s="3" t="s">
        <v>16658</v>
      </c>
      <c r="I129" s="3" t="s">
        <v>16659</v>
      </c>
      <c r="J129" s="3" t="s">
        <v>398</v>
      </c>
      <c r="K129" s="3" t="s">
        <v>272</v>
      </c>
      <c r="L129" s="3">
        <v>1.0</v>
      </c>
      <c r="M129" s="3" t="s">
        <v>25</v>
      </c>
      <c r="N129" s="3" t="s">
        <v>16660</v>
      </c>
      <c r="O129" s="3" t="s">
        <v>102</v>
      </c>
      <c r="P129" s="4" t="str">
        <f>IFERROR(__xludf.DUMMYFUNCTION("join("" "",N129:O129)"),"BUCCHINI Dominique")</f>
        <v>BUCCHINI Dominique</v>
      </c>
      <c r="Q129" s="4"/>
      <c r="R129" s="4">
        <v>15730.0</v>
      </c>
      <c r="S129" s="3" t="s">
        <v>86</v>
      </c>
      <c r="T129" s="3" t="s">
        <v>16661</v>
      </c>
      <c r="U129" s="3" t="s">
        <v>29</v>
      </c>
    </row>
    <row r="130">
      <c r="A130" s="2">
        <v>42318.71491898148</v>
      </c>
      <c r="B130" s="3">
        <v>94.0</v>
      </c>
      <c r="C130" s="3" t="s">
        <v>16311</v>
      </c>
      <c r="F130" s="3">
        <v>11.0</v>
      </c>
      <c r="G130" s="3">
        <v>9.0</v>
      </c>
      <c r="H130" s="3" t="s">
        <v>16701</v>
      </c>
      <c r="I130" s="3" t="s">
        <v>16701</v>
      </c>
      <c r="J130" s="3" t="s">
        <v>2013</v>
      </c>
      <c r="K130" s="3" t="s">
        <v>272</v>
      </c>
      <c r="L130" s="3">
        <v>1.0</v>
      </c>
      <c r="M130" s="3" t="s">
        <v>25</v>
      </c>
      <c r="N130" s="3" t="s">
        <v>3011</v>
      </c>
      <c r="O130" s="3" t="s">
        <v>3003</v>
      </c>
      <c r="P130" s="4" t="str">
        <f>IFERROR(__xludf.DUMMYFUNCTION("join("" "",N130:O130)"),"ROSSI José")</f>
        <v>ROSSI José</v>
      </c>
      <c r="Q130" s="4"/>
      <c r="R130" s="4">
        <v>16241.0</v>
      </c>
      <c r="S130" s="3" t="s">
        <v>169</v>
      </c>
      <c r="U130" s="3" t="s">
        <v>34</v>
      </c>
    </row>
    <row r="131">
      <c r="A131" s="2">
        <v>42318.71491898148</v>
      </c>
      <c r="B131" s="3">
        <v>94.0</v>
      </c>
      <c r="C131" s="3" t="s">
        <v>16311</v>
      </c>
      <c r="F131" s="3">
        <v>12.0</v>
      </c>
      <c r="G131" s="3">
        <v>8.0</v>
      </c>
      <c r="H131" s="3" t="s">
        <v>16748</v>
      </c>
      <c r="I131" s="3" t="s">
        <v>16749</v>
      </c>
      <c r="J131" s="3" t="s">
        <v>2213</v>
      </c>
      <c r="K131" s="3" t="s">
        <v>272</v>
      </c>
      <c r="L131" s="3">
        <v>1.0</v>
      </c>
      <c r="M131" s="3" t="s">
        <v>25</v>
      </c>
      <c r="N131" s="3" t="s">
        <v>16419</v>
      </c>
      <c r="O131" s="3" t="s">
        <v>4448</v>
      </c>
      <c r="P131" s="4" t="str">
        <f>IFERROR(__xludf.DUMMYFUNCTION("join("" "",N131:O131)"),"ORSUCCI Jean-Charles")</f>
        <v>ORSUCCI Jean-Charles</v>
      </c>
      <c r="Q131" s="4"/>
      <c r="R131" s="4">
        <v>26328.0</v>
      </c>
      <c r="S131" s="3" t="s">
        <v>115</v>
      </c>
      <c r="U131" s="3" t="s">
        <v>29</v>
      </c>
    </row>
    <row r="132">
      <c r="A132" s="2">
        <v>42318.71491898148</v>
      </c>
      <c r="B132" s="3">
        <v>94.0</v>
      </c>
      <c r="C132" s="3" t="s">
        <v>16311</v>
      </c>
      <c r="F132" s="3">
        <v>13.0</v>
      </c>
      <c r="G132" s="3">
        <v>5.0</v>
      </c>
      <c r="H132" s="3" t="s">
        <v>672</v>
      </c>
      <c r="I132" s="3" t="s">
        <v>672</v>
      </c>
      <c r="J132" s="3" t="s">
        <v>674</v>
      </c>
      <c r="K132" s="3" t="s">
        <v>272</v>
      </c>
      <c r="L132" s="3">
        <v>1.0</v>
      </c>
      <c r="M132" s="3" t="s">
        <v>25</v>
      </c>
      <c r="N132" s="3" t="s">
        <v>16642</v>
      </c>
      <c r="O132" s="3" t="s">
        <v>13594</v>
      </c>
      <c r="P132" s="4" t="str">
        <f>IFERROR(__xludf.DUMMYFUNCTION("join("" "",N132:O132)"),"SANTONI Hyacinthe")</f>
        <v>SANTONI Hyacinthe</v>
      </c>
      <c r="Q132" s="4"/>
      <c r="R132" s="4">
        <v>14246.0</v>
      </c>
      <c r="S132" s="3" t="s">
        <v>86</v>
      </c>
      <c r="U132" s="3" t="s">
        <v>34</v>
      </c>
    </row>
    <row r="133">
      <c r="A133" s="2">
        <v>42318.71491898148</v>
      </c>
      <c r="B133" s="3">
        <v>1.0</v>
      </c>
      <c r="C133" s="3" t="s">
        <v>16817</v>
      </c>
      <c r="F133" s="3">
        <v>1.0</v>
      </c>
      <c r="G133" s="3">
        <v>5.0</v>
      </c>
      <c r="H133" s="3" t="s">
        <v>16818</v>
      </c>
      <c r="I133" s="3" t="s">
        <v>16819</v>
      </c>
      <c r="J133" s="3" t="s">
        <v>1617</v>
      </c>
      <c r="K133" s="3" t="s">
        <v>272</v>
      </c>
      <c r="L133" s="3">
        <v>1.0</v>
      </c>
      <c r="M133" s="3" t="s">
        <v>25</v>
      </c>
      <c r="N133" s="3" t="s">
        <v>16820</v>
      </c>
      <c r="O133" s="3" t="s">
        <v>91</v>
      </c>
      <c r="P133" s="4" t="str">
        <f>IFERROR(__xludf.DUMMYFUNCTION("join("" "",N133:O133)"),"PLAISIR Alain")</f>
        <v>PLAISIR Alain</v>
      </c>
      <c r="Q133" s="4"/>
      <c r="R133" s="4">
        <v>16682.0</v>
      </c>
      <c r="S133" s="3" t="s">
        <v>105</v>
      </c>
      <c r="U133" s="3" t="s">
        <v>34</v>
      </c>
    </row>
    <row r="134">
      <c r="A134" s="2">
        <v>42318.71491898148</v>
      </c>
      <c r="B134" s="3">
        <v>1.0</v>
      </c>
      <c r="C134" s="3" t="s">
        <v>16817</v>
      </c>
      <c r="F134" s="3">
        <v>2.0</v>
      </c>
      <c r="G134" s="3">
        <v>9.0</v>
      </c>
      <c r="H134" s="3" t="s">
        <v>16862</v>
      </c>
      <c r="I134" s="3" t="s">
        <v>16862</v>
      </c>
      <c r="J134" s="3" t="s">
        <v>2013</v>
      </c>
      <c r="K134" s="3" t="s">
        <v>272</v>
      </c>
      <c r="L134" s="3">
        <v>1.0</v>
      </c>
      <c r="M134" s="3" t="s">
        <v>25</v>
      </c>
      <c r="N134" s="3" t="s">
        <v>2035</v>
      </c>
      <c r="O134" s="3" t="s">
        <v>359</v>
      </c>
      <c r="P134" s="4" t="str">
        <f>IFERROR(__xludf.DUMMYFUNCTION("join("" "",N134:O134)"),"BERNIER Laurent")</f>
        <v>BERNIER Laurent</v>
      </c>
      <c r="Q134" s="4"/>
      <c r="R134" s="4">
        <v>24609.0</v>
      </c>
      <c r="S134" s="3" t="s">
        <v>72</v>
      </c>
      <c r="U134" s="3" t="s">
        <v>34</v>
      </c>
    </row>
    <row r="135">
      <c r="A135" s="2">
        <v>42318.71491898148</v>
      </c>
      <c r="B135" s="3">
        <v>1.0</v>
      </c>
      <c r="C135" s="3" t="s">
        <v>16817</v>
      </c>
      <c r="F135" s="3">
        <v>3.0</v>
      </c>
      <c r="G135" s="3">
        <v>10.0</v>
      </c>
      <c r="H135" s="3" t="s">
        <v>16908</v>
      </c>
      <c r="I135" s="3" t="s">
        <v>16909</v>
      </c>
      <c r="J135" s="3" t="s">
        <v>1808</v>
      </c>
      <c r="K135" s="3" t="s">
        <v>272</v>
      </c>
      <c r="L135" s="3">
        <v>1.0</v>
      </c>
      <c r="M135" s="3" t="s">
        <v>30</v>
      </c>
      <c r="N135" s="3" t="s">
        <v>16910</v>
      </c>
      <c r="O135" s="3" t="s">
        <v>497</v>
      </c>
      <c r="P135" s="4" t="str">
        <f>IFERROR(__xludf.DUMMYFUNCTION("join("" "",N135:O135)"),"MYRE Marie-Christine")</f>
        <v>MYRE Marie-Christine</v>
      </c>
      <c r="Q135" s="4"/>
      <c r="R135" s="4">
        <v>19883.0</v>
      </c>
      <c r="S135" s="3" t="s">
        <v>52</v>
      </c>
      <c r="U135" s="3" t="s">
        <v>34</v>
      </c>
    </row>
    <row r="136">
      <c r="A136" s="2">
        <v>42318.71491898148</v>
      </c>
      <c r="B136" s="3">
        <v>1.0</v>
      </c>
      <c r="C136" s="3" t="s">
        <v>16817</v>
      </c>
      <c r="F136" s="3">
        <v>4.0</v>
      </c>
      <c r="G136" s="3">
        <v>2.0</v>
      </c>
      <c r="H136" s="3" t="s">
        <v>16950</v>
      </c>
      <c r="I136" s="3" t="s">
        <v>16951</v>
      </c>
      <c r="J136" s="3" t="s">
        <v>1185</v>
      </c>
      <c r="K136" s="3" t="s">
        <v>272</v>
      </c>
      <c r="L136" s="3">
        <v>1.0</v>
      </c>
      <c r="M136" s="3" t="s">
        <v>25</v>
      </c>
      <c r="N136" s="3" t="s">
        <v>16952</v>
      </c>
      <c r="O136" s="3" t="s">
        <v>3174</v>
      </c>
      <c r="P136" s="4" t="str">
        <f>IFERROR(__xludf.DUMMYFUNCTION("join("" "",N136:O136)"),"VIENNET Stephan")</f>
        <v>VIENNET Stephan</v>
      </c>
      <c r="Q136" s="4"/>
      <c r="R136" s="4">
        <v>25140.0</v>
      </c>
      <c r="S136" s="3" t="s">
        <v>216</v>
      </c>
      <c r="U136" s="3" t="s">
        <v>34</v>
      </c>
    </row>
    <row r="137">
      <c r="A137" s="2">
        <v>42318.71491898148</v>
      </c>
      <c r="B137" s="3">
        <v>1.0</v>
      </c>
      <c r="C137" s="3" t="s">
        <v>16817</v>
      </c>
      <c r="F137" s="3">
        <v>5.0</v>
      </c>
      <c r="G137" s="3">
        <v>11.0</v>
      </c>
      <c r="H137" s="3" t="s">
        <v>16984</v>
      </c>
      <c r="I137" s="3" t="s">
        <v>16985</v>
      </c>
      <c r="J137" s="3" t="s">
        <v>16496</v>
      </c>
      <c r="K137" s="3" t="s">
        <v>272</v>
      </c>
      <c r="L137" s="3">
        <v>1.0</v>
      </c>
      <c r="M137" s="3" t="s">
        <v>25</v>
      </c>
      <c r="N137" s="3" t="s">
        <v>16986</v>
      </c>
      <c r="O137" s="3" t="s">
        <v>16987</v>
      </c>
      <c r="P137" s="4" t="str">
        <f>IFERROR(__xludf.DUMMYFUNCTION("join("" "",N137:O137)"),"LUREL Victorin")</f>
        <v>LUREL Victorin</v>
      </c>
      <c r="Q137" s="4"/>
      <c r="R137" s="4">
        <v>18860.0</v>
      </c>
      <c r="S137" s="3" t="s">
        <v>105</v>
      </c>
      <c r="T137" s="3" t="s">
        <v>2134</v>
      </c>
      <c r="U137" s="3" t="s">
        <v>29</v>
      </c>
    </row>
    <row r="138">
      <c r="A138" s="2">
        <v>42318.71491898148</v>
      </c>
      <c r="B138" s="3">
        <v>1.0</v>
      </c>
      <c r="C138" s="3" t="s">
        <v>16817</v>
      </c>
      <c r="F138" s="3">
        <v>6.0</v>
      </c>
      <c r="G138" s="3">
        <v>3.0</v>
      </c>
      <c r="H138" s="3" t="s">
        <v>17036</v>
      </c>
      <c r="I138" s="3" t="s">
        <v>17037</v>
      </c>
      <c r="J138" s="3" t="s">
        <v>4475</v>
      </c>
      <c r="K138" s="3" t="s">
        <v>272</v>
      </c>
      <c r="L138" s="3">
        <v>1.0</v>
      </c>
      <c r="M138" s="3" t="s">
        <v>25</v>
      </c>
      <c r="N138" s="3" t="s">
        <v>17038</v>
      </c>
      <c r="O138" s="3" t="s">
        <v>898</v>
      </c>
      <c r="P138" s="4" t="str">
        <f>IFERROR(__xludf.DUMMYFUNCTION("join("" "",N138:O138)"),"YOYOTTE Henri")</f>
        <v>YOYOTTE Henri</v>
      </c>
      <c r="Q138" s="4"/>
      <c r="R138" s="4">
        <v>19121.0</v>
      </c>
      <c r="S138" s="3" t="s">
        <v>72</v>
      </c>
      <c r="U138" s="3" t="s">
        <v>34</v>
      </c>
    </row>
    <row r="139">
      <c r="A139" s="2">
        <v>42318.71491898148</v>
      </c>
      <c r="B139" s="3">
        <v>1.0</v>
      </c>
      <c r="C139" s="3" t="s">
        <v>16817</v>
      </c>
      <c r="F139" s="3">
        <v>7.0</v>
      </c>
      <c r="G139" s="3">
        <v>8.0</v>
      </c>
      <c r="H139" s="3" t="s">
        <v>17083</v>
      </c>
      <c r="I139" s="3" t="s">
        <v>17084</v>
      </c>
      <c r="J139" s="3" t="s">
        <v>4890</v>
      </c>
      <c r="K139" s="3" t="s">
        <v>272</v>
      </c>
      <c r="L139" s="3">
        <v>1.0</v>
      </c>
      <c r="M139" s="3" t="s">
        <v>30</v>
      </c>
      <c r="N139" s="3" t="s">
        <v>17085</v>
      </c>
      <c r="O139" s="3" t="s">
        <v>7244</v>
      </c>
      <c r="P139" s="4" t="str">
        <f>IFERROR(__xludf.DUMMYFUNCTION("join("" "",N139:O139)"),"CADOCE Mona")</f>
        <v>CADOCE Mona</v>
      </c>
      <c r="Q139" s="4"/>
      <c r="R139" s="4">
        <v>16777.0</v>
      </c>
      <c r="S139" s="3" t="s">
        <v>86</v>
      </c>
      <c r="U139" s="3" t="s">
        <v>34</v>
      </c>
    </row>
    <row r="140">
      <c r="A140" s="2">
        <v>42318.71491898148</v>
      </c>
      <c r="B140" s="3">
        <v>1.0</v>
      </c>
      <c r="C140" s="3" t="s">
        <v>16817</v>
      </c>
      <c r="F140" s="3">
        <v>8.0</v>
      </c>
      <c r="G140" s="3">
        <v>6.0</v>
      </c>
      <c r="H140" s="3" t="s">
        <v>17132</v>
      </c>
      <c r="I140" s="3" t="s">
        <v>17133</v>
      </c>
      <c r="J140" s="3" t="s">
        <v>2213</v>
      </c>
      <c r="K140" s="3" t="s">
        <v>272</v>
      </c>
      <c r="L140" s="3">
        <v>1.0</v>
      </c>
      <c r="M140" s="3" t="s">
        <v>25</v>
      </c>
      <c r="N140" s="3" t="s">
        <v>17134</v>
      </c>
      <c r="O140" s="3" t="s">
        <v>17135</v>
      </c>
      <c r="P140" s="4" t="str">
        <f>IFERROR(__xludf.DUMMYFUNCTION("join("" "",N140:O140)"),"CHALUS Ary")</f>
        <v>CHALUS Ary</v>
      </c>
      <c r="Q140" s="4"/>
      <c r="R140" s="4">
        <v>22621.0</v>
      </c>
      <c r="S140" s="3" t="s">
        <v>79</v>
      </c>
      <c r="U140" s="3" t="s">
        <v>34</v>
      </c>
    </row>
    <row r="141">
      <c r="A141" s="2">
        <v>42318.71491898148</v>
      </c>
      <c r="B141" s="3">
        <v>1.0</v>
      </c>
      <c r="C141" s="3" t="s">
        <v>16817</v>
      </c>
      <c r="F141" s="3">
        <v>9.0</v>
      </c>
      <c r="G141" s="3">
        <v>7.0</v>
      </c>
      <c r="H141" s="3" t="s">
        <v>17177</v>
      </c>
      <c r="I141" s="3" t="s">
        <v>17177</v>
      </c>
      <c r="J141" s="3" t="s">
        <v>1412</v>
      </c>
      <c r="K141" s="3" t="s">
        <v>272</v>
      </c>
      <c r="L141" s="3">
        <v>1.0</v>
      </c>
      <c r="M141" s="3" t="s">
        <v>30</v>
      </c>
      <c r="N141" s="3" t="s">
        <v>15427</v>
      </c>
      <c r="O141" s="3" t="s">
        <v>2050</v>
      </c>
      <c r="P141" s="4" t="str">
        <f>IFERROR(__xludf.DUMMYFUNCTION("join("" "",N141:O141)"),"SEYMOUR Mélina")</f>
        <v>SEYMOUR Mélina</v>
      </c>
      <c r="Q141" s="4"/>
      <c r="R141" s="4">
        <v>30009.0</v>
      </c>
      <c r="S141" s="3" t="s">
        <v>345</v>
      </c>
      <c r="U141" s="3" t="s">
        <v>34</v>
      </c>
    </row>
    <row r="142">
      <c r="A142" s="2">
        <v>42318.71491898148</v>
      </c>
      <c r="B142" s="3">
        <v>1.0</v>
      </c>
      <c r="C142" s="3" t="s">
        <v>16817</v>
      </c>
      <c r="F142" s="3">
        <v>10.0</v>
      </c>
      <c r="G142" s="3">
        <v>4.0</v>
      </c>
      <c r="H142" s="3" t="s">
        <v>17215</v>
      </c>
      <c r="I142" s="3" t="s">
        <v>17215</v>
      </c>
      <c r="J142" s="3" t="s">
        <v>1617</v>
      </c>
      <c r="K142" s="3" t="s">
        <v>272</v>
      </c>
      <c r="L142" s="3">
        <v>1.0</v>
      </c>
      <c r="M142" s="3" t="s">
        <v>25</v>
      </c>
      <c r="N142" s="3" t="s">
        <v>17216</v>
      </c>
      <c r="O142" s="3" t="s">
        <v>104</v>
      </c>
      <c r="P142" s="4" t="str">
        <f>IFERROR(__xludf.DUMMYFUNCTION("join("" "",N142:O142)"),"NOMERTIN Jean-Marie")</f>
        <v>NOMERTIN Jean-Marie</v>
      </c>
      <c r="Q142" s="4"/>
      <c r="R142" s="4">
        <v>23771.0</v>
      </c>
      <c r="S142" s="3" t="s">
        <v>132</v>
      </c>
      <c r="U142" s="3" t="s">
        <v>34</v>
      </c>
    </row>
    <row r="143">
      <c r="A143" s="2">
        <v>42318.71491898148</v>
      </c>
      <c r="B143" s="3">
        <v>2.0</v>
      </c>
      <c r="C143" s="3" t="s">
        <v>17260</v>
      </c>
      <c r="D143" s="3" t="s">
        <v>17303</v>
      </c>
      <c r="E143" s="3" t="s">
        <v>17304</v>
      </c>
      <c r="F143" s="3">
        <v>1.0</v>
      </c>
      <c r="G143" s="3">
        <v>4.0</v>
      </c>
      <c r="H143" s="3" t="s">
        <v>17263</v>
      </c>
      <c r="I143" s="3" t="s">
        <v>17264</v>
      </c>
      <c r="J143" s="3" t="s">
        <v>1412</v>
      </c>
      <c r="K143" s="3" t="s">
        <v>272</v>
      </c>
      <c r="L143" s="3">
        <v>1.0</v>
      </c>
      <c r="M143" s="3" t="s">
        <v>30</v>
      </c>
      <c r="N143" s="3" t="s">
        <v>17305</v>
      </c>
      <c r="O143" s="3" t="s">
        <v>283</v>
      </c>
      <c r="P143" s="4" t="str">
        <f>IFERROR(__xludf.DUMMYFUNCTION("join("" "",N143:O143)"),"JOS Nathalie")</f>
        <v>JOS Nathalie</v>
      </c>
      <c r="Q143" s="4"/>
      <c r="R143" s="4">
        <v>24435.0</v>
      </c>
      <c r="S143" s="3" t="s">
        <v>345</v>
      </c>
      <c r="U143" s="3" t="s">
        <v>34</v>
      </c>
    </row>
    <row r="144">
      <c r="A144" s="2">
        <v>42318.71491898148</v>
      </c>
      <c r="B144" s="3">
        <v>2.0</v>
      </c>
      <c r="C144" s="3" t="s">
        <v>17260</v>
      </c>
      <c r="D144" s="3" t="s">
        <v>17303</v>
      </c>
      <c r="E144" s="3" t="s">
        <v>17304</v>
      </c>
      <c r="F144" s="3">
        <v>2.0</v>
      </c>
      <c r="G144" s="3">
        <v>3.0</v>
      </c>
      <c r="H144" s="3" t="s">
        <v>17215</v>
      </c>
      <c r="I144" s="3" t="s">
        <v>17215</v>
      </c>
      <c r="J144" s="3" t="s">
        <v>1617</v>
      </c>
      <c r="K144" s="3" t="s">
        <v>272</v>
      </c>
      <c r="L144" s="3">
        <v>1.0</v>
      </c>
      <c r="M144" s="3" t="s">
        <v>30</v>
      </c>
      <c r="N144" s="3" t="s">
        <v>17378</v>
      </c>
      <c r="O144" s="3" t="s">
        <v>1280</v>
      </c>
      <c r="P144" s="4" t="str">
        <f>IFERROR(__xludf.DUMMYFUNCTION("join("" "",N144:O144)"),"JOACHIM-ARNAUD Ghislaine")</f>
        <v>JOACHIM-ARNAUD Ghislaine</v>
      </c>
      <c r="Q144" s="4"/>
      <c r="R144" s="4">
        <v>19155.0</v>
      </c>
      <c r="S144" s="3" t="s">
        <v>115</v>
      </c>
      <c r="U144" s="3" t="s">
        <v>34</v>
      </c>
    </row>
    <row r="145">
      <c r="A145" s="2">
        <v>42318.71491898148</v>
      </c>
      <c r="B145" s="3">
        <v>2.0</v>
      </c>
      <c r="C145" s="3" t="s">
        <v>17260</v>
      </c>
      <c r="D145" s="3" t="s">
        <v>17283</v>
      </c>
      <c r="E145" s="3" t="s">
        <v>17284</v>
      </c>
      <c r="F145" s="3">
        <v>3.0</v>
      </c>
      <c r="G145" s="3">
        <v>9.0</v>
      </c>
      <c r="H145" s="3" t="s">
        <v>17406</v>
      </c>
      <c r="I145" s="3" t="s">
        <v>17406</v>
      </c>
      <c r="J145" s="3" t="s">
        <v>2013</v>
      </c>
      <c r="K145" s="3" t="s">
        <v>272</v>
      </c>
      <c r="L145" s="3">
        <v>1.0</v>
      </c>
      <c r="M145" s="3" t="s">
        <v>25</v>
      </c>
      <c r="N145" s="3" t="s">
        <v>17421</v>
      </c>
      <c r="O145" s="3" t="s">
        <v>9869</v>
      </c>
      <c r="P145" s="4" t="str">
        <f>IFERROR(__xludf.DUMMYFUNCTION("join("" "",N145:O145)"),"MONPLAISIR Yan")</f>
        <v>MONPLAISIR Yan</v>
      </c>
      <c r="Q145" s="4"/>
      <c r="R145" s="4">
        <v>19105.0</v>
      </c>
      <c r="S145" s="3" t="s">
        <v>169</v>
      </c>
      <c r="U145" s="3" t="s">
        <v>34</v>
      </c>
    </row>
    <row r="146">
      <c r="A146" s="2">
        <v>42318.71491898148</v>
      </c>
      <c r="B146" s="3">
        <v>2.0</v>
      </c>
      <c r="C146" s="3" t="s">
        <v>17260</v>
      </c>
      <c r="D146" s="3" t="s">
        <v>17303</v>
      </c>
      <c r="E146" s="3" t="s">
        <v>17304</v>
      </c>
      <c r="F146" s="3">
        <v>4.0</v>
      </c>
      <c r="G146" s="3">
        <v>7.0</v>
      </c>
      <c r="H146" s="3" t="s">
        <v>17471</v>
      </c>
      <c r="I146" s="3" t="s">
        <v>17471</v>
      </c>
      <c r="J146" s="3" t="s">
        <v>4475</v>
      </c>
      <c r="K146" s="3" t="s">
        <v>272</v>
      </c>
      <c r="L146" s="3">
        <v>1.0</v>
      </c>
      <c r="M146" s="3" t="s">
        <v>25</v>
      </c>
      <c r="N146" s="3" t="s">
        <v>17503</v>
      </c>
      <c r="O146" s="3" t="s">
        <v>628</v>
      </c>
      <c r="P146" s="4" t="str">
        <f>IFERROR(__xludf.DUMMYFUNCTION("join("" "",N146:O146)"),"VIRASSAMY Joseph")</f>
        <v>VIRASSAMY Joseph</v>
      </c>
      <c r="Q146" s="4"/>
      <c r="R146" s="4">
        <v>15405.0</v>
      </c>
      <c r="S146" s="3" t="s">
        <v>113</v>
      </c>
      <c r="U146" s="3" t="s">
        <v>34</v>
      </c>
    </row>
    <row r="147">
      <c r="A147" s="2">
        <v>42318.71491898148</v>
      </c>
      <c r="B147" s="3">
        <v>2.0</v>
      </c>
      <c r="C147" s="3" t="s">
        <v>17260</v>
      </c>
      <c r="D147" s="3" t="s">
        <v>17303</v>
      </c>
      <c r="E147" s="3" t="s">
        <v>17304</v>
      </c>
      <c r="F147" s="3">
        <v>5.0</v>
      </c>
      <c r="G147" s="3">
        <v>6.0</v>
      </c>
      <c r="H147" s="3" t="s">
        <v>17537</v>
      </c>
      <c r="I147" s="3" t="s">
        <v>17538</v>
      </c>
      <c r="J147" s="3" t="s">
        <v>2213</v>
      </c>
      <c r="K147" s="3" t="s">
        <v>272</v>
      </c>
      <c r="L147" s="3">
        <v>1.0</v>
      </c>
      <c r="M147" s="3" t="s">
        <v>25</v>
      </c>
      <c r="N147" s="3" t="s">
        <v>17576</v>
      </c>
      <c r="O147" s="3" t="s">
        <v>200</v>
      </c>
      <c r="P147" s="4" t="str">
        <f>IFERROR(__xludf.DUMMYFUNCTION("join("" "",N147:O147)"),"GROMAT Daniel")</f>
        <v>GROMAT Daniel</v>
      </c>
      <c r="Q147" s="4"/>
      <c r="R147" s="4">
        <v>22021.0</v>
      </c>
      <c r="S147" s="3" t="s">
        <v>75</v>
      </c>
      <c r="U147" s="3" t="s">
        <v>34</v>
      </c>
    </row>
    <row r="148">
      <c r="A148" s="2">
        <v>42318.71491898148</v>
      </c>
      <c r="B148" s="3">
        <v>2.0</v>
      </c>
      <c r="C148" s="3" t="s">
        <v>17260</v>
      </c>
      <c r="D148" s="3" t="s">
        <v>17261</v>
      </c>
      <c r="E148" s="3" t="s">
        <v>17262</v>
      </c>
      <c r="F148" s="3">
        <v>6.0</v>
      </c>
      <c r="G148" s="3">
        <v>10.0</v>
      </c>
      <c r="H148" s="3" t="s">
        <v>17603</v>
      </c>
      <c r="I148" s="3" t="s">
        <v>17604</v>
      </c>
      <c r="J148" s="3" t="s">
        <v>1808</v>
      </c>
      <c r="K148" s="3" t="s">
        <v>272</v>
      </c>
      <c r="L148" s="3">
        <v>1.0</v>
      </c>
      <c r="M148" s="3" t="s">
        <v>25</v>
      </c>
      <c r="N148" s="3" t="s">
        <v>17605</v>
      </c>
      <c r="O148" s="3" t="s">
        <v>13720</v>
      </c>
      <c r="P148" s="4" t="str">
        <f>IFERROR(__xludf.DUMMYFUNCTION("join("" "",N148:O148)"),"MARIE-JEANNE Alfred")</f>
        <v>MARIE-JEANNE Alfred</v>
      </c>
      <c r="Q148" s="4"/>
      <c r="R148" s="4">
        <v>13469.0</v>
      </c>
      <c r="S148" s="3" t="s">
        <v>86</v>
      </c>
      <c r="T148" s="3" t="s">
        <v>1030</v>
      </c>
      <c r="U148" s="3" t="s">
        <v>34</v>
      </c>
    </row>
    <row r="149">
      <c r="A149" s="2">
        <v>42318.71491898148</v>
      </c>
      <c r="B149" s="3">
        <v>2.0</v>
      </c>
      <c r="C149" s="3" t="s">
        <v>17260</v>
      </c>
      <c r="D149" s="3" t="s">
        <v>17320</v>
      </c>
      <c r="E149" s="3" t="s">
        <v>17321</v>
      </c>
      <c r="F149" s="3">
        <v>7.0</v>
      </c>
      <c r="G149" s="3">
        <v>2.0</v>
      </c>
      <c r="H149" s="3" t="s">
        <v>17659</v>
      </c>
      <c r="I149" s="3" t="s">
        <v>17659</v>
      </c>
      <c r="J149" s="3" t="s">
        <v>17660</v>
      </c>
      <c r="K149" s="3" t="s">
        <v>272</v>
      </c>
      <c r="L149" s="3">
        <v>1.0</v>
      </c>
      <c r="M149" s="3" t="s">
        <v>25</v>
      </c>
      <c r="N149" s="3" t="s">
        <v>124</v>
      </c>
      <c r="O149" s="3" t="s">
        <v>218</v>
      </c>
      <c r="P149" s="4" t="str">
        <f>IFERROR(__xludf.DUMMYFUNCTION("join("" "",N149:O149)"),"PETIT Philippe")</f>
        <v>PETIT Philippe</v>
      </c>
      <c r="Q149" s="4"/>
      <c r="R149" s="4">
        <v>20956.0</v>
      </c>
      <c r="S149" s="3" t="s">
        <v>380</v>
      </c>
      <c r="U149" s="3" t="s">
        <v>34</v>
      </c>
    </row>
    <row r="150">
      <c r="A150" s="2">
        <v>42318.71491898148</v>
      </c>
      <c r="B150" s="3">
        <v>2.0</v>
      </c>
      <c r="C150" s="3" t="s">
        <v>17260</v>
      </c>
      <c r="D150" s="3" t="s">
        <v>17283</v>
      </c>
      <c r="E150" s="3" t="s">
        <v>17284</v>
      </c>
      <c r="F150" s="3">
        <v>8.0</v>
      </c>
      <c r="G150" s="3">
        <v>5.0</v>
      </c>
      <c r="H150" s="3" t="s">
        <v>17716</v>
      </c>
      <c r="I150" s="3" t="s">
        <v>17716</v>
      </c>
      <c r="J150" s="3" t="s">
        <v>1808</v>
      </c>
      <c r="K150" s="3" t="s">
        <v>272</v>
      </c>
      <c r="L150" s="3">
        <v>1.0</v>
      </c>
      <c r="M150" s="3" t="s">
        <v>25</v>
      </c>
      <c r="N150" s="3" t="s">
        <v>4092</v>
      </c>
      <c r="O150" s="3" t="s">
        <v>17732</v>
      </c>
      <c r="P150" s="4" t="str">
        <f>IFERROR(__xludf.DUMMYFUNCTION("join("" "",N150:O150)"),"NADEAU Marcellin")</f>
        <v>NADEAU Marcellin</v>
      </c>
      <c r="Q150" s="4"/>
      <c r="R150" s="4">
        <v>22952.0</v>
      </c>
      <c r="S150" s="3" t="s">
        <v>189</v>
      </c>
      <c r="U150" s="3" t="s">
        <v>29</v>
      </c>
    </row>
    <row r="151">
      <c r="A151" s="2">
        <v>42318.71491898148</v>
      </c>
      <c r="B151" s="3">
        <v>2.0</v>
      </c>
      <c r="C151" s="3" t="s">
        <v>17260</v>
      </c>
      <c r="D151" s="3" t="s">
        <v>17303</v>
      </c>
      <c r="E151" s="3" t="s">
        <v>17304</v>
      </c>
      <c r="F151" s="3">
        <v>9.0</v>
      </c>
      <c r="G151" s="3">
        <v>8.0</v>
      </c>
      <c r="H151" s="3" t="s">
        <v>17775</v>
      </c>
      <c r="I151" s="3" t="s">
        <v>17776</v>
      </c>
      <c r="J151" s="3" t="s">
        <v>2213</v>
      </c>
      <c r="K151" s="3" t="s">
        <v>272</v>
      </c>
      <c r="L151" s="3">
        <v>1.0</v>
      </c>
      <c r="M151" s="3" t="s">
        <v>25</v>
      </c>
      <c r="N151" s="3" t="s">
        <v>17809</v>
      </c>
      <c r="O151" s="3" t="s">
        <v>123</v>
      </c>
      <c r="P151" s="4" t="str">
        <f>IFERROR(__xludf.DUMMYFUNCTION("join("" "",N151:O151)"),"LETCHIMY Serge")</f>
        <v>LETCHIMY Serge</v>
      </c>
      <c r="Q151" s="4"/>
      <c r="R151" s="4">
        <v>19372.0</v>
      </c>
      <c r="S151" s="3" t="s">
        <v>189</v>
      </c>
      <c r="T151" s="3" t="s">
        <v>2134</v>
      </c>
      <c r="U151" s="3" t="s">
        <v>29</v>
      </c>
    </row>
    <row r="152">
      <c r="A152" s="2">
        <v>42318.71491898148</v>
      </c>
      <c r="B152" s="3">
        <v>3.0</v>
      </c>
      <c r="C152" s="3" t="s">
        <v>17833</v>
      </c>
      <c r="D152" s="3" t="s">
        <v>17854</v>
      </c>
      <c r="E152" s="3" t="s">
        <v>17855</v>
      </c>
      <c r="F152" s="3">
        <v>1.0</v>
      </c>
      <c r="G152" s="3">
        <v>2.0</v>
      </c>
      <c r="H152" s="3" t="s">
        <v>17836</v>
      </c>
      <c r="I152" s="3" t="s">
        <v>17837</v>
      </c>
      <c r="J152" s="3" t="s">
        <v>2013</v>
      </c>
      <c r="K152" s="3" t="s">
        <v>272</v>
      </c>
      <c r="L152" s="3">
        <v>1.0</v>
      </c>
      <c r="M152" s="3" t="s">
        <v>25</v>
      </c>
      <c r="N152" s="3" t="s">
        <v>17856</v>
      </c>
      <c r="O152" s="3" t="s">
        <v>17857</v>
      </c>
      <c r="P152" s="4" t="str">
        <f>IFERROR(__xludf.DUMMYFUNCTION("join("" "",N152:O152)"),"BUDOC Rémy Louis")</f>
        <v>BUDOC Rémy Louis</v>
      </c>
      <c r="Q152" s="4"/>
      <c r="R152" s="4">
        <v>21429.0</v>
      </c>
      <c r="S152" s="3" t="s">
        <v>83</v>
      </c>
      <c r="U152" s="3" t="s">
        <v>29</v>
      </c>
    </row>
    <row r="153">
      <c r="A153" s="2">
        <v>42318.71491898148</v>
      </c>
      <c r="B153" s="3">
        <v>3.0</v>
      </c>
      <c r="C153" s="3" t="s">
        <v>17833</v>
      </c>
      <c r="D153" s="3" t="s">
        <v>17834</v>
      </c>
      <c r="E153" s="3" t="s">
        <v>17835</v>
      </c>
      <c r="F153" s="3">
        <v>2.0</v>
      </c>
      <c r="G153" s="3">
        <v>8.0</v>
      </c>
      <c r="H153" s="3" t="s">
        <v>17927</v>
      </c>
      <c r="I153" s="3" t="s">
        <v>17928</v>
      </c>
      <c r="J153" s="3" t="s">
        <v>2213</v>
      </c>
      <c r="K153" s="3" t="s">
        <v>272</v>
      </c>
      <c r="L153" s="3">
        <v>1.0</v>
      </c>
      <c r="M153" s="3" t="s">
        <v>30</v>
      </c>
      <c r="N153" s="3" t="s">
        <v>10246</v>
      </c>
      <c r="O153" s="3" t="s">
        <v>7903</v>
      </c>
      <c r="P153" s="4" t="str">
        <f>IFERROR(__xludf.DUMMYFUNCTION("join("" "",N153:O153)"),"LETARD Line")</f>
        <v>LETARD Line</v>
      </c>
      <c r="Q153" s="4"/>
      <c r="R153" s="4">
        <v>26666.0</v>
      </c>
      <c r="S153" s="3" t="s">
        <v>37</v>
      </c>
      <c r="U153" s="3" t="s">
        <v>29</v>
      </c>
    </row>
    <row r="154">
      <c r="A154" s="2">
        <v>42318.71491898148</v>
      </c>
      <c r="B154" s="3">
        <v>3.0</v>
      </c>
      <c r="C154" s="3" t="s">
        <v>17833</v>
      </c>
      <c r="D154" s="3" t="s">
        <v>17834</v>
      </c>
      <c r="E154" s="3" t="s">
        <v>17835</v>
      </c>
      <c r="F154" s="3">
        <v>3.0</v>
      </c>
      <c r="G154" s="3">
        <v>3.0</v>
      </c>
      <c r="H154" s="3" t="s">
        <v>17991</v>
      </c>
      <c r="I154" s="3" t="s">
        <v>17992</v>
      </c>
      <c r="J154" s="3" t="s">
        <v>2213</v>
      </c>
      <c r="K154" s="3" t="s">
        <v>272</v>
      </c>
      <c r="L154" s="3">
        <v>1.0</v>
      </c>
      <c r="M154" s="3" t="s">
        <v>25</v>
      </c>
      <c r="N154" s="3" t="s">
        <v>2404</v>
      </c>
      <c r="O154" s="3" t="s">
        <v>1475</v>
      </c>
      <c r="P154" s="4" t="str">
        <f>IFERROR(__xludf.DUMMYFUNCTION("join("" "",N154:O154)"),"ALEXANDRE Rodolphe")</f>
        <v>ALEXANDRE Rodolphe</v>
      </c>
      <c r="Q154" s="4"/>
      <c r="R154" s="4">
        <v>19627.0</v>
      </c>
      <c r="S154" s="3" t="s">
        <v>189</v>
      </c>
      <c r="T154" s="3" t="s">
        <v>2134</v>
      </c>
      <c r="U154" s="3" t="s">
        <v>29</v>
      </c>
    </row>
    <row r="155">
      <c r="A155" s="2">
        <v>42318.71491898148</v>
      </c>
      <c r="B155" s="3">
        <v>3.0</v>
      </c>
      <c r="C155" s="3" t="s">
        <v>17833</v>
      </c>
      <c r="D155" s="3" t="s">
        <v>17834</v>
      </c>
      <c r="E155" s="3" t="s">
        <v>17835</v>
      </c>
      <c r="F155" s="3">
        <v>4.0</v>
      </c>
      <c r="G155" s="3">
        <v>7.0</v>
      </c>
      <c r="H155" s="3" t="s">
        <v>922</v>
      </c>
      <c r="I155" s="3" t="s">
        <v>18057</v>
      </c>
      <c r="J155" s="3" t="s">
        <v>4475</v>
      </c>
      <c r="K155" s="3" t="s">
        <v>272</v>
      </c>
      <c r="L155" s="3">
        <v>1.0</v>
      </c>
      <c r="M155" s="3" t="s">
        <v>30</v>
      </c>
      <c r="N155" s="3" t="s">
        <v>18058</v>
      </c>
      <c r="O155" s="3" t="s">
        <v>107</v>
      </c>
      <c r="P155" s="4" t="str">
        <f>IFERROR(__xludf.DUMMYFUNCTION("join("" "",N155:O155)"),"ICARE NOUREL Muriel")</f>
        <v>ICARE NOUREL Muriel</v>
      </c>
      <c r="Q155" s="4"/>
      <c r="R155" s="4">
        <v>26762.0</v>
      </c>
      <c r="S155" s="3" t="s">
        <v>110</v>
      </c>
      <c r="U155" s="3" t="s">
        <v>34</v>
      </c>
    </row>
    <row r="156">
      <c r="A156" s="2">
        <v>42318.71491898148</v>
      </c>
      <c r="B156" s="3">
        <v>3.0</v>
      </c>
      <c r="C156" s="3" t="s">
        <v>17833</v>
      </c>
      <c r="D156" s="3" t="s">
        <v>17884</v>
      </c>
      <c r="E156" s="3" t="s">
        <v>17885</v>
      </c>
      <c r="F156" s="3">
        <v>5.0</v>
      </c>
      <c r="G156" s="3">
        <v>10.0</v>
      </c>
      <c r="H156" s="3" t="s">
        <v>18127</v>
      </c>
      <c r="I156" s="3" t="s">
        <v>18128</v>
      </c>
      <c r="J156" s="3" t="s">
        <v>1808</v>
      </c>
      <c r="K156" s="3" t="s">
        <v>272</v>
      </c>
      <c r="L156" s="3">
        <v>1.0</v>
      </c>
      <c r="M156" s="3" t="s">
        <v>25</v>
      </c>
      <c r="N156" s="3" t="s">
        <v>10246</v>
      </c>
      <c r="O156" s="3" t="s">
        <v>290</v>
      </c>
      <c r="P156" s="4" t="str">
        <f>IFERROR(__xludf.DUMMYFUNCTION("join("" "",N156:O156)"),"LETARD Sylvio")</f>
        <v>LETARD Sylvio</v>
      </c>
      <c r="Q156" s="4"/>
      <c r="R156" s="4">
        <v>21651.0</v>
      </c>
      <c r="S156" s="3" t="s">
        <v>40</v>
      </c>
      <c r="U156" s="3" t="s">
        <v>34</v>
      </c>
    </row>
    <row r="157">
      <c r="A157" s="2">
        <v>42318.71491898148</v>
      </c>
      <c r="B157" s="3">
        <v>3.0</v>
      </c>
      <c r="C157" s="3" t="s">
        <v>17833</v>
      </c>
      <c r="D157" s="3" t="s">
        <v>17905</v>
      </c>
      <c r="E157" s="3" t="s">
        <v>17906</v>
      </c>
      <c r="F157" s="3">
        <v>6.0</v>
      </c>
      <c r="G157" s="3">
        <v>4.0</v>
      </c>
      <c r="H157" s="3" t="s">
        <v>18191</v>
      </c>
      <c r="I157" s="3" t="s">
        <v>18192</v>
      </c>
      <c r="J157" s="3" t="s">
        <v>2213</v>
      </c>
      <c r="K157" s="3" t="s">
        <v>272</v>
      </c>
      <c r="L157" s="3">
        <v>1.0</v>
      </c>
      <c r="M157" s="3" t="s">
        <v>30</v>
      </c>
      <c r="N157" s="3" t="s">
        <v>6735</v>
      </c>
      <c r="O157" s="3" t="s">
        <v>235</v>
      </c>
      <c r="P157" s="4" t="str">
        <f>IFERROR(__xludf.DUMMYFUNCTION("join("" "",N157:O157)"),"BERTHELOT Chantal")</f>
        <v>BERTHELOT Chantal</v>
      </c>
      <c r="Q157" s="4"/>
      <c r="R157" s="4">
        <v>21440.0</v>
      </c>
      <c r="S157" s="3" t="s">
        <v>33</v>
      </c>
      <c r="T157" s="3" t="s">
        <v>1030</v>
      </c>
      <c r="U157" s="3" t="s">
        <v>34</v>
      </c>
    </row>
    <row r="158">
      <c r="A158" s="2">
        <v>42318.71491898148</v>
      </c>
      <c r="B158" s="3">
        <v>3.0</v>
      </c>
      <c r="C158" s="3" t="s">
        <v>17833</v>
      </c>
      <c r="D158" s="3" t="s">
        <v>17834</v>
      </c>
      <c r="E158" s="3" t="s">
        <v>17835</v>
      </c>
      <c r="F158" s="3">
        <v>7.0</v>
      </c>
      <c r="G158" s="3">
        <v>5.0</v>
      </c>
      <c r="H158" s="3" t="s">
        <v>18270</v>
      </c>
      <c r="I158" s="3" t="s">
        <v>18271</v>
      </c>
      <c r="J158" s="3" t="s">
        <v>2213</v>
      </c>
      <c r="K158" s="3" t="s">
        <v>272</v>
      </c>
      <c r="L158" s="3">
        <v>1.0</v>
      </c>
      <c r="M158" s="3" t="s">
        <v>25</v>
      </c>
      <c r="N158" s="3" t="s">
        <v>18272</v>
      </c>
      <c r="O158" s="3" t="s">
        <v>91</v>
      </c>
      <c r="P158" s="4" t="str">
        <f>IFERROR(__xludf.DUMMYFUNCTION("join("" "",N158:O158)"),"TIEN-LIONG Alain")</f>
        <v>TIEN-LIONG Alain</v>
      </c>
      <c r="Q158" s="4"/>
      <c r="R158" s="4">
        <v>23152.0</v>
      </c>
      <c r="S158" s="3" t="s">
        <v>37</v>
      </c>
      <c r="T158" s="3" t="s">
        <v>1017</v>
      </c>
      <c r="U158" s="3" t="s">
        <v>29</v>
      </c>
    </row>
    <row r="159">
      <c r="A159" s="2">
        <v>42318.71491898148</v>
      </c>
      <c r="B159" s="3">
        <v>3.0</v>
      </c>
      <c r="C159" s="3" t="s">
        <v>17833</v>
      </c>
      <c r="D159" s="3" t="s">
        <v>17834</v>
      </c>
      <c r="E159" s="3" t="s">
        <v>17835</v>
      </c>
      <c r="F159" s="3">
        <v>8.0</v>
      </c>
      <c r="G159" s="3">
        <v>9.0</v>
      </c>
      <c r="H159" s="3" t="s">
        <v>18348</v>
      </c>
      <c r="I159" s="3" t="s">
        <v>18349</v>
      </c>
      <c r="J159" s="3" t="s">
        <v>2213</v>
      </c>
      <c r="K159" s="3" t="s">
        <v>272</v>
      </c>
      <c r="L159" s="3">
        <v>1.0</v>
      </c>
      <c r="M159" s="3" t="s">
        <v>25</v>
      </c>
      <c r="N159" s="3" t="s">
        <v>17934</v>
      </c>
      <c r="O159" s="3" t="s">
        <v>104</v>
      </c>
      <c r="P159" s="4" t="str">
        <f>IFERROR(__xludf.DUMMYFUNCTION("join("" "",N159:O159)"),"TAUBIRA Jean-Marie")</f>
        <v>TAUBIRA Jean-Marie</v>
      </c>
      <c r="Q159" s="4"/>
      <c r="R159" s="4">
        <v>18490.0</v>
      </c>
      <c r="S159" s="3" t="s">
        <v>169</v>
      </c>
      <c r="U159" s="3" t="s">
        <v>34</v>
      </c>
    </row>
    <row r="160">
      <c r="A160" s="2">
        <v>42318.71491898148</v>
      </c>
      <c r="B160" s="3">
        <v>3.0</v>
      </c>
      <c r="C160" s="3" t="s">
        <v>17833</v>
      </c>
      <c r="D160" s="3" t="s">
        <v>17834</v>
      </c>
      <c r="E160" s="3" t="s">
        <v>17835</v>
      </c>
      <c r="F160" s="3">
        <v>9.0</v>
      </c>
      <c r="G160" s="3">
        <v>6.0</v>
      </c>
      <c r="H160" s="3" t="s">
        <v>18411</v>
      </c>
      <c r="I160" s="3" t="s">
        <v>18412</v>
      </c>
      <c r="J160" s="3" t="s">
        <v>1808</v>
      </c>
      <c r="K160" s="3" t="s">
        <v>272</v>
      </c>
      <c r="L160" s="3">
        <v>1.0</v>
      </c>
      <c r="M160" s="3" t="s">
        <v>25</v>
      </c>
      <c r="N160" s="3" t="s">
        <v>18413</v>
      </c>
      <c r="O160" s="3" t="s">
        <v>366</v>
      </c>
      <c r="P160" s="4" t="str">
        <f>IFERROR(__xludf.DUMMYFUNCTION("join("" "",N160:O160)"),"CANAVY Fabien")</f>
        <v>CANAVY Fabien</v>
      </c>
      <c r="Q160" s="4"/>
      <c r="R160" s="4">
        <v>21001.0</v>
      </c>
      <c r="S160" s="3" t="s">
        <v>115</v>
      </c>
      <c r="U160" s="3" t="s">
        <v>29</v>
      </c>
    </row>
    <row r="161">
      <c r="A161" s="2">
        <v>42318.71491898148</v>
      </c>
      <c r="B161" s="3">
        <v>4.0</v>
      </c>
      <c r="C161" s="3" t="s">
        <v>18475</v>
      </c>
      <c r="F161" s="3">
        <v>1.0</v>
      </c>
      <c r="G161" s="3">
        <v>4.0</v>
      </c>
      <c r="H161" s="3" t="s">
        <v>18476</v>
      </c>
      <c r="I161" s="3" t="s">
        <v>18477</v>
      </c>
      <c r="J161" s="3" t="s">
        <v>2213</v>
      </c>
      <c r="K161" s="3" t="s">
        <v>272</v>
      </c>
      <c r="L161" s="3">
        <v>1.0</v>
      </c>
      <c r="M161" s="3" t="s">
        <v>25</v>
      </c>
      <c r="N161" s="3" t="s">
        <v>18478</v>
      </c>
      <c r="O161" s="3" t="s">
        <v>18479</v>
      </c>
      <c r="P161" s="4" t="str">
        <f>IFERROR(__xludf.DUMMYFUNCTION("join("" "",N161:O161)"),"RATENON Jean-Hugues")</f>
        <v>RATENON Jean-Hugues</v>
      </c>
      <c r="Q161" s="4"/>
      <c r="R161" s="4">
        <v>24648.0</v>
      </c>
      <c r="S161" s="3" t="s">
        <v>132</v>
      </c>
      <c r="U161" s="3" t="s">
        <v>34</v>
      </c>
    </row>
    <row r="162">
      <c r="A162" s="2">
        <v>42318.71491898148</v>
      </c>
      <c r="B162" s="3">
        <v>4.0</v>
      </c>
      <c r="C162" s="3" t="s">
        <v>18475</v>
      </c>
      <c r="F162" s="3">
        <v>2.0</v>
      </c>
      <c r="G162" s="3">
        <v>14.0</v>
      </c>
      <c r="H162" s="3" t="s">
        <v>18511</v>
      </c>
      <c r="I162" s="3" t="s">
        <v>18512</v>
      </c>
      <c r="J162" s="3" t="s">
        <v>2213</v>
      </c>
      <c r="K162" s="3" t="s">
        <v>272</v>
      </c>
      <c r="L162" s="3">
        <v>1.0</v>
      </c>
      <c r="M162" s="3" t="s">
        <v>25</v>
      </c>
      <c r="N162" s="3" t="s">
        <v>9617</v>
      </c>
      <c r="O162" s="3" t="s">
        <v>69</v>
      </c>
      <c r="P162" s="4" t="str">
        <f>IFERROR(__xludf.DUMMYFUNCTION("join("" "",N162:O162)"),"LEBRETON Patrick")</f>
        <v>LEBRETON Patrick</v>
      </c>
      <c r="Q162" s="4"/>
      <c r="R162" s="4">
        <v>23260.0</v>
      </c>
      <c r="S162" s="3" t="s">
        <v>115</v>
      </c>
      <c r="T162" s="3" t="s">
        <v>1030</v>
      </c>
      <c r="U162" s="3" t="s">
        <v>34</v>
      </c>
    </row>
    <row r="163">
      <c r="A163" s="2">
        <v>42318.71491898148</v>
      </c>
      <c r="B163" s="3">
        <v>4.0</v>
      </c>
      <c r="C163" s="3" t="s">
        <v>18475</v>
      </c>
      <c r="F163" s="3">
        <v>3.0</v>
      </c>
      <c r="G163" s="3">
        <v>9.0</v>
      </c>
      <c r="H163" s="3" t="s">
        <v>18551</v>
      </c>
      <c r="I163" s="3" t="s">
        <v>18552</v>
      </c>
      <c r="J163" s="3" t="s">
        <v>4475</v>
      </c>
      <c r="K163" s="3" t="s">
        <v>272</v>
      </c>
      <c r="L163" s="3">
        <v>1.0</v>
      </c>
      <c r="M163" s="3" t="s">
        <v>25</v>
      </c>
      <c r="N163" s="3" t="s">
        <v>18553</v>
      </c>
      <c r="O163" s="3" t="s">
        <v>18554</v>
      </c>
      <c r="P163" s="4" t="str">
        <f>IFERROR(__xludf.DUMMYFUNCTION("join("" "",N163:O163)"),"VICTORIA René-Paul")</f>
        <v>VICTORIA René-Paul</v>
      </c>
      <c r="Q163" s="4"/>
      <c r="R163" s="4">
        <v>19963.0</v>
      </c>
      <c r="S163" s="3" t="s">
        <v>86</v>
      </c>
      <c r="U163" s="3" t="s">
        <v>34</v>
      </c>
    </row>
    <row r="164">
      <c r="A164" s="2">
        <v>42318.71491898148</v>
      </c>
      <c r="B164" s="3">
        <v>4.0</v>
      </c>
      <c r="C164" s="3" t="s">
        <v>18475</v>
      </c>
      <c r="F164" s="3">
        <v>4.0</v>
      </c>
      <c r="G164" s="3">
        <v>13.0</v>
      </c>
      <c r="H164" s="3" t="s">
        <v>18596</v>
      </c>
      <c r="I164" s="3" t="s">
        <v>18597</v>
      </c>
      <c r="J164" s="3" t="s">
        <v>674</v>
      </c>
      <c r="K164" s="3" t="s">
        <v>272</v>
      </c>
      <c r="L164" s="3">
        <v>1.0</v>
      </c>
      <c r="M164" s="3" t="s">
        <v>25</v>
      </c>
      <c r="N164" s="3" t="s">
        <v>1935</v>
      </c>
      <c r="O164" s="3" t="s">
        <v>784</v>
      </c>
      <c r="P164" s="4" t="str">
        <f>IFERROR(__xludf.DUMMYFUNCTION("join("" "",N164:O164)"),"MOREL Jean-Jack")</f>
        <v>MOREL Jean-Jack</v>
      </c>
      <c r="Q164" s="4"/>
      <c r="R164" s="4">
        <v>19059.0</v>
      </c>
      <c r="S164" s="3" t="s">
        <v>105</v>
      </c>
      <c r="U164" s="3" t="s">
        <v>34</v>
      </c>
    </row>
    <row r="165">
      <c r="A165" s="2">
        <v>42318.71491898148</v>
      </c>
      <c r="B165" s="3">
        <v>4.0</v>
      </c>
      <c r="C165" s="3" t="s">
        <v>18475</v>
      </c>
      <c r="F165" s="3">
        <v>5.0</v>
      </c>
      <c r="G165" s="3">
        <v>11.0</v>
      </c>
      <c r="H165" s="3" t="s">
        <v>18622</v>
      </c>
      <c r="I165" s="3" t="s">
        <v>18622</v>
      </c>
      <c r="J165" s="3" t="s">
        <v>2015</v>
      </c>
      <c r="K165" s="3" t="s">
        <v>272</v>
      </c>
      <c r="L165" s="3">
        <v>1.0</v>
      </c>
      <c r="M165" s="3" t="s">
        <v>25</v>
      </c>
      <c r="N165" s="3" t="s">
        <v>1737</v>
      </c>
      <c r="O165" s="3" t="s">
        <v>119</v>
      </c>
      <c r="P165" s="4" t="str">
        <f>IFERROR(__xludf.DUMMYFUNCTION("join("" "",N165:O165)"),"ROBERT Didier")</f>
        <v>ROBERT Didier</v>
      </c>
      <c r="Q165" s="4"/>
      <c r="R165" s="4">
        <v>23493.0</v>
      </c>
      <c r="S165" s="3" t="s">
        <v>83</v>
      </c>
      <c r="T165" s="3" t="s">
        <v>1032</v>
      </c>
      <c r="U165" s="3" t="s">
        <v>29</v>
      </c>
    </row>
    <row r="166">
      <c r="A166" s="2">
        <v>42318.71491898148</v>
      </c>
      <c r="B166" s="3">
        <v>4.0</v>
      </c>
      <c r="C166" s="3" t="s">
        <v>18475</v>
      </c>
      <c r="F166" s="3">
        <v>6.0</v>
      </c>
      <c r="G166" s="3">
        <v>2.0</v>
      </c>
      <c r="H166" s="3" t="s">
        <v>1615</v>
      </c>
      <c r="I166" s="3" t="s">
        <v>4065</v>
      </c>
      <c r="J166" s="3" t="s">
        <v>1617</v>
      </c>
      <c r="K166" s="3" t="s">
        <v>272</v>
      </c>
      <c r="L166" s="3">
        <v>1.0</v>
      </c>
      <c r="M166" s="3" t="s">
        <v>25</v>
      </c>
      <c r="N166" s="3" t="s">
        <v>18558</v>
      </c>
      <c r="O166" s="3" t="s">
        <v>9638</v>
      </c>
      <c r="P166" s="4" t="str">
        <f>IFERROR(__xludf.DUMMYFUNCTION("join("" "",N166:O166)"),"PAYET Jean Yves")</f>
        <v>PAYET Jean Yves</v>
      </c>
      <c r="Q166" s="4"/>
      <c r="R166" s="4">
        <v>24536.0</v>
      </c>
      <c r="S166" s="3" t="s">
        <v>352</v>
      </c>
      <c r="U166" s="3" t="s">
        <v>34</v>
      </c>
    </row>
    <row r="167">
      <c r="A167" s="2">
        <v>42318.71491898148</v>
      </c>
      <c r="B167" s="3">
        <v>4.0</v>
      </c>
      <c r="C167" s="3" t="s">
        <v>18475</v>
      </c>
      <c r="F167" s="3">
        <v>7.0</v>
      </c>
      <c r="G167" s="3">
        <v>12.0</v>
      </c>
      <c r="H167" s="3" t="s">
        <v>18693</v>
      </c>
      <c r="I167" s="3" t="s">
        <v>18693</v>
      </c>
      <c r="J167" s="3" t="s">
        <v>1808</v>
      </c>
      <c r="K167" s="3" t="s">
        <v>272</v>
      </c>
      <c r="L167" s="3">
        <v>1.0</v>
      </c>
      <c r="M167" s="3" t="s">
        <v>25</v>
      </c>
      <c r="N167" s="3" t="s">
        <v>4798</v>
      </c>
      <c r="O167" s="3" t="s">
        <v>18694</v>
      </c>
      <c r="P167" s="4" t="str">
        <f>IFERROR(__xludf.DUMMYFUNCTION("join("" "",N167:O167)"),"BOYER Aniel")</f>
        <v>BOYER Aniel</v>
      </c>
      <c r="Q167" s="4"/>
      <c r="R167" s="4">
        <v>21301.0</v>
      </c>
      <c r="S167" s="3" t="s">
        <v>169</v>
      </c>
      <c r="U167" s="3" t="s">
        <v>34</v>
      </c>
    </row>
    <row r="168">
      <c r="A168" s="2">
        <v>42318.71493055556</v>
      </c>
      <c r="B168" s="3">
        <v>4.0</v>
      </c>
      <c r="C168" s="3" t="s">
        <v>18475</v>
      </c>
      <c r="F168" s="3">
        <v>8.0</v>
      </c>
      <c r="G168" s="3">
        <v>8.0</v>
      </c>
      <c r="H168" s="3" t="s">
        <v>18719</v>
      </c>
      <c r="I168" s="3" t="s">
        <v>18720</v>
      </c>
      <c r="J168" s="3" t="s">
        <v>922</v>
      </c>
      <c r="K168" s="3" t="s">
        <v>272</v>
      </c>
      <c r="L168" s="3">
        <v>1.0</v>
      </c>
      <c r="M168" s="3" t="s">
        <v>30</v>
      </c>
      <c r="N168" s="3" t="s">
        <v>18721</v>
      </c>
      <c r="O168" s="3" t="s">
        <v>1443</v>
      </c>
      <c r="P168" s="4" t="str">
        <f>IFERROR(__xludf.DUMMYFUNCTION("join("" "",N168:O168)"),"BELLO Huguette")</f>
        <v>BELLO Huguette</v>
      </c>
      <c r="Q168" s="4"/>
      <c r="R168" s="4">
        <v>18499.0</v>
      </c>
      <c r="S168" s="3" t="s">
        <v>86</v>
      </c>
      <c r="T168" s="3" t="s">
        <v>1030</v>
      </c>
      <c r="U168" s="3" t="s">
        <v>34</v>
      </c>
    </row>
    <row r="169">
      <c r="A169" s="2">
        <v>42318.71493055556</v>
      </c>
      <c r="B169" s="3">
        <v>4.0</v>
      </c>
      <c r="C169" s="3" t="s">
        <v>18475</v>
      </c>
      <c r="F169" s="3">
        <v>9.0</v>
      </c>
      <c r="G169" s="3">
        <v>10.0</v>
      </c>
      <c r="H169" s="3" t="s">
        <v>18759</v>
      </c>
      <c r="I169" s="3" t="s">
        <v>18759</v>
      </c>
      <c r="J169" s="3" t="s">
        <v>1412</v>
      </c>
      <c r="K169" s="3" t="s">
        <v>272</v>
      </c>
      <c r="L169" s="3">
        <v>1.0</v>
      </c>
      <c r="M169" s="3" t="s">
        <v>25</v>
      </c>
      <c r="N169" s="3" t="s">
        <v>18558</v>
      </c>
      <c r="O169" s="3" t="s">
        <v>260</v>
      </c>
      <c r="P169" s="4" t="str">
        <f>IFERROR(__xludf.DUMMYFUNCTION("join("" "",N169:O169)"),"PAYET Mathias")</f>
        <v>PAYET Mathias</v>
      </c>
      <c r="Q169" s="4"/>
      <c r="R169" s="4">
        <v>32984.0</v>
      </c>
      <c r="S169" s="3" t="s">
        <v>247</v>
      </c>
      <c r="U169" s="3" t="s">
        <v>34</v>
      </c>
    </row>
    <row r="170">
      <c r="A170" s="2">
        <v>42318.71493055556</v>
      </c>
      <c r="B170" s="3">
        <v>4.0</v>
      </c>
      <c r="C170" s="3" t="s">
        <v>18475</v>
      </c>
      <c r="F170" s="3">
        <v>10.0</v>
      </c>
      <c r="G170" s="3">
        <v>5.0</v>
      </c>
      <c r="H170" s="3" t="s">
        <v>18796</v>
      </c>
      <c r="I170" s="3" t="s">
        <v>18797</v>
      </c>
      <c r="J170" s="3" t="s">
        <v>1185</v>
      </c>
      <c r="K170" s="3" t="s">
        <v>272</v>
      </c>
      <c r="L170" s="3">
        <v>1.0</v>
      </c>
      <c r="M170" s="3" t="s">
        <v>25</v>
      </c>
      <c r="N170" s="3" t="s">
        <v>7652</v>
      </c>
      <c r="O170" s="3" t="s">
        <v>628</v>
      </c>
      <c r="P170" s="4" t="str">
        <f>IFERROR(__xludf.DUMMYFUNCTION("join("" "",N170:O170)"),"GRONDIN Joseph")</f>
        <v>GRONDIN Joseph</v>
      </c>
      <c r="Q170" s="4"/>
      <c r="R170" s="4">
        <v>17527.0</v>
      </c>
      <c r="S170" s="3" t="s">
        <v>49</v>
      </c>
      <c r="U170" s="3" t="s">
        <v>34</v>
      </c>
    </row>
    <row r="171">
      <c r="A171" s="2">
        <v>42318.71493055556</v>
      </c>
      <c r="B171" s="3">
        <v>4.0</v>
      </c>
      <c r="C171" s="3" t="s">
        <v>18475</v>
      </c>
      <c r="F171" s="3">
        <v>11.0</v>
      </c>
      <c r="G171" s="3">
        <v>6.0</v>
      </c>
      <c r="H171" s="3" t="s">
        <v>18830</v>
      </c>
      <c r="I171" s="3" t="s">
        <v>18831</v>
      </c>
      <c r="J171" s="3" t="s">
        <v>6913</v>
      </c>
      <c r="K171" s="3" t="s">
        <v>272</v>
      </c>
      <c r="L171" s="3">
        <v>1.0</v>
      </c>
      <c r="M171" s="3" t="s">
        <v>25</v>
      </c>
      <c r="N171" s="3" t="s">
        <v>1737</v>
      </c>
      <c r="O171" s="3" t="s">
        <v>297</v>
      </c>
      <c r="P171" s="4" t="str">
        <f>IFERROR(__xludf.DUMMYFUNCTION("join("" "",N171:O171)"),"ROBERT Thierry")</f>
        <v>ROBERT Thierry</v>
      </c>
      <c r="Q171" s="4"/>
      <c r="R171" s="4">
        <v>28216.0</v>
      </c>
      <c r="S171" s="3" t="s">
        <v>169</v>
      </c>
      <c r="T171" s="3" t="s">
        <v>1030</v>
      </c>
      <c r="U171" s="3" t="s">
        <v>34</v>
      </c>
    </row>
    <row r="172">
      <c r="A172" s="2">
        <v>42318.71493055556</v>
      </c>
      <c r="B172" s="3">
        <v>4.0</v>
      </c>
      <c r="C172" s="3" t="s">
        <v>18475</v>
      </c>
      <c r="F172" s="3">
        <v>12.0</v>
      </c>
      <c r="G172" s="3">
        <v>7.0</v>
      </c>
      <c r="H172" s="3" t="s">
        <v>18864</v>
      </c>
      <c r="I172" s="3" t="s">
        <v>18865</v>
      </c>
      <c r="J172" s="3" t="s">
        <v>1412</v>
      </c>
      <c r="K172" s="3" t="s">
        <v>272</v>
      </c>
      <c r="L172" s="3">
        <v>1.0</v>
      </c>
      <c r="M172" s="3" t="s">
        <v>25</v>
      </c>
      <c r="N172" s="3" t="s">
        <v>18866</v>
      </c>
      <c r="O172" s="3" t="s">
        <v>613</v>
      </c>
      <c r="P172" s="4" t="str">
        <f>IFERROR(__xludf.DUMMYFUNCTION("join("" "",N172:O172)"),"APPADOO David")</f>
        <v>APPADOO David</v>
      </c>
      <c r="Q172" s="4"/>
      <c r="R172" s="4">
        <v>25003.0</v>
      </c>
      <c r="S172" s="3" t="s">
        <v>380</v>
      </c>
      <c r="U172" s="3" t="s">
        <v>34</v>
      </c>
    </row>
  </sheetData>
  <printOptions/>
  <pageMargins bottom="0.75" footer="0.0" header="0.0" left="0.7" right="0.7" top="0.75"/>
  <pageSetup paperSize="9" orientation="portrait"/>
  <drawing r:id="rId1"/>
</worksheet>
</file>